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30" yWindow="6285" windowWidth="28035" windowHeight="12555"/>
  </bookViews>
  <sheets>
    <sheet name="23障害児相談支援" sheetId="4" r:id="rId1"/>
    <sheet name="23障害児相談支援 (合成)" sheetId="5" r:id="rId2"/>
    <sheet name="24地域移行支援" sheetId="6" r:id="rId3"/>
    <sheet name="25地域定着支援" sheetId="7" r:id="rId4"/>
    <sheet name="26障害児入所施設(基本１） " sheetId="8" r:id="rId5"/>
    <sheet name="26障害児入所施設(基本２)" sheetId="9" r:id="rId6"/>
    <sheet name="26障害児入所施設(基本３) " sheetId="10" r:id="rId7"/>
    <sheet name="26障害児入所施設(基本４)" sheetId="11" r:id="rId8"/>
    <sheet name="26障害児入所施設(基本５）" sheetId="12" r:id="rId9"/>
    <sheet name="26障害児入所施設(基本６)" sheetId="13" r:id="rId10"/>
    <sheet name="26障害児入所施設(基本７)" sheetId="14" r:id="rId11"/>
    <sheet name="26障害児入所施設(基本８)" sheetId="15" r:id="rId12"/>
    <sheet name="26障害児入所施設(基本９)" sheetId="16" r:id="rId13"/>
    <sheet name="26障害児入所施設(基本１０)" sheetId="17" r:id="rId14"/>
    <sheet name="26障害児入所施設(基本１１)" sheetId="18" r:id="rId15"/>
    <sheet name="26障害児入所施設 (定超１)" sheetId="19" r:id="rId16"/>
    <sheet name="26障害児入所施設 (定超２)" sheetId="20" r:id="rId17"/>
    <sheet name="26障害児入所施設 (定超３)" sheetId="21" r:id="rId18"/>
    <sheet name="26障害児入所施設 (定超４)" sheetId="22" r:id="rId19"/>
    <sheet name="26障害児入所施設 (定超５)" sheetId="23" r:id="rId20"/>
    <sheet name="27医療型障害児入所施設(基本・定超)" sheetId="24" r:id="rId21"/>
    <sheet name="28児童発達支援(基本１)" sheetId="25" r:id="rId22"/>
    <sheet name="28児童発達支援(基本２)" sheetId="26" r:id="rId23"/>
    <sheet name="28児童発達支援(定超)" sheetId="27" r:id="rId24"/>
    <sheet name="28児童発達支援(人欠)" sheetId="28" r:id="rId25"/>
    <sheet name="28児童発達支援(責欠)" sheetId="29" r:id="rId26"/>
    <sheet name="29医療型児童発達支援（基本・定超）" sheetId="30" r:id="rId27"/>
    <sheet name="30放課後等デイ(基本１)" sheetId="31" r:id="rId28"/>
    <sheet name="30放課後等デイ(基本２)" sheetId="32" r:id="rId29"/>
    <sheet name="30放課後等デイ(定超)" sheetId="33" r:id="rId30"/>
    <sheet name="30放課後等デイ(人欠)" sheetId="34" r:id="rId31"/>
    <sheet name="30放課後等デイ(責欠)" sheetId="35" r:id="rId32"/>
    <sheet name="31居宅訪問型児童発達支援（基本）" sheetId="36" r:id="rId33"/>
    <sheet name="31居宅訪問型児童発達支援（責欠）" sheetId="37" r:id="rId34"/>
    <sheet name="32保育所等訪問支援(基本)" sheetId="38" r:id="rId35"/>
    <sheet name="32保育所等訪問支援(責欠)" sheetId="39" r:id="rId36"/>
  </sheets>
  <definedNames>
    <definedName name="_xlnm._FilterDatabase" localSheetId="15" hidden="1">'26障害児入所施設 (定超１)'!$A$6:$AT$306</definedName>
    <definedName name="_xlnm._FilterDatabase" localSheetId="21" hidden="1">'28児童発達支援(基本１)'!$W$1:$W$1734</definedName>
    <definedName name="_xlnm._FilterDatabase" localSheetId="22" hidden="1">'28児童発達支援(基本２)'!$A$1:$BC$257</definedName>
    <definedName name="_xlnm._FilterDatabase" localSheetId="24" hidden="1">'28児童発達支援(人欠)'!$A$1:$AF$906</definedName>
    <definedName name="_xlnm._FilterDatabase" localSheetId="25" hidden="1">'28児童発達支援(責欠)'!$C$1:$C$906</definedName>
    <definedName name="_xlnm._FilterDatabase" localSheetId="23" hidden="1">'28児童発達支援(定超)'!$A$1:$AE$1734</definedName>
    <definedName name="_xlnm._FilterDatabase" localSheetId="26" hidden="1">'29医療型児童発達支援（基本・定超）'!$A$143:$II$143</definedName>
    <definedName name="_xlnm._FilterDatabase" localSheetId="27" hidden="1">'30放課後等デイ(基本１)'!$B$1:$B$1110</definedName>
    <definedName name="_xlnm._FilterDatabase" localSheetId="28" hidden="1">'30放課後等デイ(基本２)'!$B$1:$B$318</definedName>
    <definedName name="_xlnm._FilterDatabase" localSheetId="30" hidden="1">'30放課後等デイ(人欠)'!$A$1:$C$1494</definedName>
    <definedName name="_xlnm._FilterDatabase" localSheetId="31" hidden="1">'30放課後等デイ(責欠)'!$A$1:$X$1494</definedName>
    <definedName name="_xlnm._FilterDatabase" localSheetId="29" hidden="1">'30放課後等デイ(定超)'!$F$1:$F$1110</definedName>
    <definedName name="_xlnm.Print_Area" localSheetId="0">'23障害児相談支援'!$A$1:$AQ$50</definedName>
    <definedName name="_xlnm.Print_Area" localSheetId="1">'23障害児相談支援 (合成)'!$A$1:$AR$23</definedName>
    <definedName name="_xlnm.Print_Area" localSheetId="2">'24地域移行支援'!$A$1:$AT$18</definedName>
    <definedName name="_xlnm.Print_Area" localSheetId="3">'25地域定着支援'!$A$1:$AT$13</definedName>
    <definedName name="_xlnm.Print_Area" localSheetId="15">'26障害児入所施設 (定超１)'!$A$1:$AS$307</definedName>
    <definedName name="_xlnm.Print_Area" localSheetId="16">'26障害児入所施設 (定超２)'!$A$1:$AS$307</definedName>
    <definedName name="_xlnm.Print_Area" localSheetId="17">'26障害児入所施設 (定超３)'!$A$1:$AS$199</definedName>
    <definedName name="_xlnm.Print_Area" localSheetId="18">'26障害児入所施設 (定超４)'!$A$1:$AS$307</definedName>
    <definedName name="_xlnm.Print_Area" localSheetId="19">'26障害児入所施設 (定超５)'!$A$1:$AS$175</definedName>
    <definedName name="_xlnm.Print_Area" localSheetId="4">'26障害児入所施設(基本１） '!$A$1:$AO$307</definedName>
    <definedName name="_xlnm.Print_Area" localSheetId="13">'26障害児入所施設(基本１０)'!$A$1:$BC$53</definedName>
    <definedName name="_xlnm.Print_Area" localSheetId="14">'26障害児入所施設(基本１１)'!$A$1:$BK$129</definedName>
    <definedName name="_xlnm.Print_Area" localSheetId="5">'26障害児入所施設(基本２)'!$A$1:$AO$307</definedName>
    <definedName name="_xlnm.Print_Area" localSheetId="6">'26障害児入所施設(基本３) '!$A$1:$AO$199</definedName>
    <definedName name="_xlnm.Print_Area" localSheetId="7">'26障害児入所施設(基本４)'!$A$1:$AO$307</definedName>
    <definedName name="_xlnm.Print_Area" localSheetId="8">'26障害児入所施設(基本５）'!$A$1:$AO$175</definedName>
    <definedName name="_xlnm.Print_Area" localSheetId="9">'26障害児入所施設(基本６)'!$A$1:$BC$68</definedName>
    <definedName name="_xlnm.Print_Area" localSheetId="10">'26障害児入所施設(基本７)'!$A$1:$BC$78</definedName>
    <definedName name="_xlnm.Print_Area" localSheetId="11">'26障害児入所施設(基本８)'!$A$1:$BC$81</definedName>
    <definedName name="_xlnm.Print_Area" localSheetId="12">'26障害児入所施設(基本９)'!$A$1:$BC$135</definedName>
    <definedName name="_xlnm.Print_Area" localSheetId="20">'27医療型障害児入所施設(基本・定超)'!$A$1:$X$418</definedName>
    <definedName name="_xlnm.Print_Area" localSheetId="21">'28児童発達支援(基本１)'!$A:$AD</definedName>
    <definedName name="_xlnm.Print_Area" localSheetId="22">'28児童発達支援(基本２)'!$A$1:$AU$258</definedName>
    <definedName name="_xlnm.Print_Area" localSheetId="24">'28児童発達支援(人欠)'!$A$1:$AE$906</definedName>
    <definedName name="_xlnm.Print_Area" localSheetId="25">'28児童発達支援(責欠)'!$A$1:$AE$906</definedName>
    <definedName name="_xlnm.Print_Area" localSheetId="23">'28児童発達支援(定超)'!$A:$AD</definedName>
    <definedName name="_xlnm.Print_Area" localSheetId="27">'30放課後等デイ(基本１)'!$A$1:$AC$1110</definedName>
    <definedName name="_xlnm.Print_Area" localSheetId="28">'30放課後等デイ(基本２)'!$A$1:$P$285</definedName>
    <definedName name="_xlnm.Print_Area" localSheetId="30">'30放課後等デイ(人欠)'!$A:$AG</definedName>
    <definedName name="_xlnm.Print_Area" localSheetId="31">'30放課後等デイ(責欠)'!$A:$AG</definedName>
    <definedName name="_xlnm.Print_Area" localSheetId="29">'30放課後等デイ(定超)'!$A$1:$AF$1110</definedName>
    <definedName name="_xlnm.Print_Area" localSheetId="32">'31居宅訪問型児童発達支援（基本）'!$A$1:$R$27</definedName>
    <definedName name="_xlnm.Print_Area" localSheetId="33">'31居宅訪問型児童発達支援（責欠）'!$A$1:$V$30</definedName>
    <definedName name="_xlnm.Print_Titles" localSheetId="15">'26障害児入所施設 (定超１)'!$3:$6</definedName>
    <definedName name="_xlnm.Print_Titles" localSheetId="16">'26障害児入所施設 (定超２)'!$3:$6</definedName>
    <definedName name="_xlnm.Print_Titles" localSheetId="17">'26障害児入所施設 (定超３)'!$3:$6</definedName>
    <definedName name="_xlnm.Print_Titles" localSheetId="18">'26障害児入所施設 (定超４)'!$3:$6</definedName>
    <definedName name="_xlnm.Print_Titles" localSheetId="19">'26障害児入所施設 (定超５)'!$3:$6</definedName>
    <definedName name="_xlnm.Print_Titles" localSheetId="4">'26障害児入所施設(基本１） '!$3:$6</definedName>
    <definedName name="_xlnm.Print_Titles" localSheetId="13">'26障害児入所施設(基本１０)'!$3:$6</definedName>
    <definedName name="_xlnm.Print_Titles" localSheetId="14">'26障害児入所施設(基本１１)'!$3:$6</definedName>
    <definedName name="_xlnm.Print_Titles" localSheetId="5">'26障害児入所施設(基本２)'!$3:$6</definedName>
    <definedName name="_xlnm.Print_Titles" localSheetId="6">'26障害児入所施設(基本３) '!$3:$6</definedName>
    <definedName name="_xlnm.Print_Titles" localSheetId="7">'26障害児入所施設(基本４)'!$3:$6</definedName>
    <definedName name="_xlnm.Print_Titles" localSheetId="8">'26障害児入所施設(基本５）'!$3:$6</definedName>
    <definedName name="_xlnm.Print_Titles" localSheetId="9">'26障害児入所施設(基本６)'!$3:$6</definedName>
    <definedName name="_xlnm.Print_Titles" localSheetId="10">'26障害児入所施設(基本７)'!$3:$6</definedName>
    <definedName name="_xlnm.Print_Titles" localSheetId="11">'26障害児入所施設(基本８)'!$3:$6</definedName>
    <definedName name="_xlnm.Print_Titles" localSheetId="12">'26障害児入所施設(基本９)'!$3:$6</definedName>
    <definedName name="_xlnm.Print_Titles" localSheetId="20">'27医療型障害児入所施設(基本・定超)'!$3:$6</definedName>
    <definedName name="_xlnm.Print_Titles" localSheetId="21">'28児童発達支援(基本１)'!$3:$6</definedName>
    <definedName name="_xlnm.Print_Titles" localSheetId="22">'28児童発達支援(基本２)'!$3:$6</definedName>
    <definedName name="_xlnm.Print_Titles" localSheetId="24">'28児童発達支援(人欠)'!$3:$6</definedName>
    <definedName name="_xlnm.Print_Titles" localSheetId="25">'28児童発達支援(責欠)'!$3:$6</definedName>
    <definedName name="_xlnm.Print_Titles" localSheetId="23">'28児童発達支援(定超)'!$3:$6</definedName>
    <definedName name="_xlnm.Print_Titles" localSheetId="27">'30放課後等デイ(基本１)'!$3:$6</definedName>
    <definedName name="_xlnm.Print_Titles" localSheetId="30">'30放課後等デイ(人欠)'!$3:$6</definedName>
    <definedName name="_xlnm.Print_Titles" localSheetId="31">'30放課後等デイ(責欠)'!$3:$6</definedName>
    <definedName name="_xlnm.Print_Titles" localSheetId="29">'30放課後等デイ(定超)'!$3:$6</definedName>
  </definedNames>
  <calcPr calcId="145621"/>
</workbook>
</file>

<file path=xl/calcChain.xml><?xml version="1.0" encoding="utf-8"?>
<calcChain xmlns="http://schemas.openxmlformats.org/spreadsheetml/2006/main">
  <c r="X54" i="39" l="1"/>
  <c r="X53" i="39"/>
  <c r="X52" i="39"/>
  <c r="X51" i="39"/>
  <c r="X50" i="39"/>
  <c r="X49" i="39"/>
  <c r="X48" i="39"/>
  <c r="X47" i="39"/>
  <c r="X46" i="39"/>
  <c r="X45" i="39"/>
  <c r="X44" i="39"/>
  <c r="X43" i="39"/>
  <c r="X42" i="39"/>
  <c r="X41" i="39"/>
  <c r="X40" i="39"/>
  <c r="X39" i="39"/>
  <c r="X38" i="39"/>
  <c r="X37" i="39"/>
  <c r="X36" i="39"/>
  <c r="X35" i="39"/>
  <c r="X34" i="39"/>
  <c r="X33" i="39"/>
  <c r="X32" i="39"/>
  <c r="X31" i="39"/>
  <c r="X30" i="39"/>
  <c r="X29" i="39"/>
  <c r="X28" i="39"/>
  <c r="X27" i="39"/>
  <c r="X26" i="39"/>
  <c r="X25" i="39"/>
  <c r="X24" i="39"/>
  <c r="X23" i="39"/>
  <c r="X22" i="39"/>
  <c r="X21" i="39"/>
  <c r="X20" i="39"/>
  <c r="X19" i="39"/>
  <c r="X18" i="39"/>
  <c r="X17" i="39"/>
  <c r="X16" i="39"/>
  <c r="X15" i="39"/>
  <c r="X14" i="39"/>
  <c r="X13" i="39"/>
  <c r="X12" i="39"/>
  <c r="X11" i="39"/>
  <c r="X10" i="39"/>
  <c r="X9" i="39"/>
  <c r="X8" i="39"/>
  <c r="X7" i="39"/>
  <c r="T36" i="38"/>
  <c r="T35" i="38"/>
  <c r="T34" i="38"/>
  <c r="T33" i="38"/>
  <c r="T31" i="38"/>
  <c r="T30" i="38"/>
  <c r="T29" i="38"/>
  <c r="T28" i="38"/>
  <c r="T27" i="38"/>
  <c r="T26" i="38"/>
  <c r="T25" i="38"/>
  <c r="T24" i="38"/>
  <c r="T23" i="38"/>
  <c r="T22" i="38"/>
  <c r="T21" i="38"/>
  <c r="T20" i="38"/>
  <c r="T19" i="38"/>
  <c r="T18" i="38"/>
  <c r="T17" i="38"/>
  <c r="T16" i="38"/>
  <c r="T15" i="38"/>
  <c r="T14" i="38"/>
  <c r="T13" i="38"/>
  <c r="T12" i="38"/>
  <c r="T11" i="38"/>
  <c r="T10" i="38"/>
  <c r="T9" i="38"/>
  <c r="T8" i="38"/>
  <c r="T7" i="38"/>
  <c r="U30" i="37" l="1"/>
  <c r="U29" i="37"/>
  <c r="U28" i="37"/>
  <c r="U27" i="37"/>
  <c r="U26" i="37"/>
  <c r="U25" i="37"/>
  <c r="U24" i="37"/>
  <c r="U23" i="37"/>
  <c r="U22" i="37"/>
  <c r="U21" i="37"/>
  <c r="U20" i="37"/>
  <c r="U19" i="37"/>
  <c r="U18" i="37"/>
  <c r="U17" i="37"/>
  <c r="U16" i="37"/>
  <c r="U15" i="37"/>
  <c r="U14" i="37"/>
  <c r="U13" i="37"/>
  <c r="U12" i="37"/>
  <c r="U11" i="37"/>
  <c r="U10" i="37"/>
  <c r="U9" i="37"/>
  <c r="U8" i="37"/>
  <c r="U7" i="37"/>
  <c r="Q21" i="36"/>
  <c r="Q20" i="36"/>
  <c r="Q18" i="36"/>
  <c r="Q17" i="36"/>
  <c r="Q16" i="36"/>
  <c r="Q15" i="36"/>
  <c r="Q14" i="36"/>
  <c r="Q13" i="36"/>
  <c r="Q12" i="36"/>
  <c r="Q11" i="36"/>
  <c r="Q10" i="36"/>
  <c r="Q9" i="36"/>
  <c r="Q8" i="36"/>
  <c r="Q7" i="36"/>
  <c r="Y1493" i="35" l="1"/>
  <c r="AF1494" i="35" s="1"/>
  <c r="Y1491" i="35"/>
  <c r="AF1491" i="35" s="1"/>
  <c r="AF1490" i="35"/>
  <c r="AF1489" i="35"/>
  <c r="Y1487" i="35"/>
  <c r="AF1488" i="35" s="1"/>
  <c r="AF1486" i="35"/>
  <c r="Y1485" i="35"/>
  <c r="AF1485" i="35" s="1"/>
  <c r="AF1484" i="35"/>
  <c r="AF1483" i="35"/>
  <c r="Y1481" i="35"/>
  <c r="AF1482" i="35" s="1"/>
  <c r="AF1480" i="35"/>
  <c r="Y1479" i="35"/>
  <c r="AF1479" i="35" s="1"/>
  <c r="AF1478" i="35"/>
  <c r="AF1477" i="35"/>
  <c r="Y1475" i="35"/>
  <c r="AF1476" i="35" s="1"/>
  <c r="AF1474" i="35"/>
  <c r="AF1473" i="35"/>
  <c r="Y1473" i="35"/>
  <c r="AF1472" i="35"/>
  <c r="AF1471" i="35"/>
  <c r="Y1469" i="35"/>
  <c r="AF1470" i="35" s="1"/>
  <c r="AF1468" i="35"/>
  <c r="AF1467" i="35"/>
  <c r="Y1467" i="35"/>
  <c r="AF1466" i="35"/>
  <c r="AF1465" i="35"/>
  <c r="Y1463" i="35"/>
  <c r="AF1464" i="35" s="1"/>
  <c r="AF1462" i="35"/>
  <c r="AF1461" i="35"/>
  <c r="Y1461" i="35"/>
  <c r="AF1460" i="35"/>
  <c r="AF1459" i="35"/>
  <c r="AF1458" i="35"/>
  <c r="AF1457" i="35"/>
  <c r="AF1456" i="35"/>
  <c r="AF1455" i="35"/>
  <c r="AF1454" i="35"/>
  <c r="AF1453" i="35"/>
  <c r="AF1452" i="35"/>
  <c r="AF1451" i="35"/>
  <c r="AF1450" i="35"/>
  <c r="AF1449" i="35"/>
  <c r="AF1448" i="35"/>
  <c r="AF1447" i="35"/>
  <c r="Y1445" i="35"/>
  <c r="AF1446" i="35" s="1"/>
  <c r="AF1444" i="35"/>
  <c r="AF1443" i="35"/>
  <c r="Y1443" i="35"/>
  <c r="AF1442" i="35"/>
  <c r="AF1441" i="35"/>
  <c r="Y1439" i="35"/>
  <c r="AF1440" i="35" s="1"/>
  <c r="AF1438" i="35"/>
  <c r="AF1437" i="35"/>
  <c r="Y1437" i="35"/>
  <c r="AF1436" i="35"/>
  <c r="AF1435" i="35"/>
  <c r="Y1433" i="35"/>
  <c r="AF1434" i="35" s="1"/>
  <c r="AF1432" i="35"/>
  <c r="AF1431" i="35"/>
  <c r="Y1431" i="35"/>
  <c r="AF1430" i="35"/>
  <c r="AF1429" i="35"/>
  <c r="Y1427" i="35"/>
  <c r="AF1428" i="35" s="1"/>
  <c r="AF1426" i="35"/>
  <c r="AF1425" i="35"/>
  <c r="Y1425" i="35"/>
  <c r="AF1424" i="35"/>
  <c r="AF1423" i="35"/>
  <c r="AF1422" i="35"/>
  <c r="AF1421" i="35"/>
  <c r="AF1420" i="35"/>
  <c r="AF1419" i="35"/>
  <c r="AF1418" i="35"/>
  <c r="AF1417" i="35"/>
  <c r="AF1415" i="35"/>
  <c r="Y1415" i="35"/>
  <c r="AF1416" i="35" s="1"/>
  <c r="Y1413" i="35"/>
  <c r="AF1414" i="35" s="1"/>
  <c r="AF1412" i="35"/>
  <c r="AF1411" i="35"/>
  <c r="AF1409" i="35"/>
  <c r="Y1409" i="35"/>
  <c r="AF1410" i="35" s="1"/>
  <c r="Y1407" i="35"/>
  <c r="AF1408" i="35" s="1"/>
  <c r="AF1406" i="35"/>
  <c r="AF1405" i="35"/>
  <c r="AF1403" i="35"/>
  <c r="Y1403" i="35"/>
  <c r="AF1404" i="35" s="1"/>
  <c r="Y1401" i="35"/>
  <c r="AF1402" i="35" s="1"/>
  <c r="AF1400" i="35"/>
  <c r="AF1399" i="35"/>
  <c r="AF1397" i="35"/>
  <c r="Y1397" i="35"/>
  <c r="AF1398" i="35" s="1"/>
  <c r="Y1395" i="35"/>
  <c r="AF1396" i="35" s="1"/>
  <c r="AF1394" i="35"/>
  <c r="AF1393" i="35"/>
  <c r="AF1391" i="35"/>
  <c r="Y1391" i="35"/>
  <c r="AF1392" i="35" s="1"/>
  <c r="Y1389" i="35"/>
  <c r="AF1390" i="35" s="1"/>
  <c r="AF1388" i="35"/>
  <c r="AF1387" i="35"/>
  <c r="AF1386" i="35"/>
  <c r="AF1385" i="35"/>
  <c r="AF1384" i="35"/>
  <c r="AF1383" i="35"/>
  <c r="AF1382" i="35"/>
  <c r="AF1381" i="35"/>
  <c r="AF1380" i="35"/>
  <c r="Y1379" i="35"/>
  <c r="AF1379" i="35" s="1"/>
  <c r="AF1378" i="35"/>
  <c r="AF1377" i="35"/>
  <c r="Y1377" i="35"/>
  <c r="AF1376" i="35"/>
  <c r="AF1375" i="35"/>
  <c r="AF1374" i="35"/>
  <c r="Y1373" i="35"/>
  <c r="AF1373" i="35" s="1"/>
  <c r="AF1372" i="35"/>
  <c r="AF1371" i="35"/>
  <c r="Y1371" i="35"/>
  <c r="AF1370" i="35"/>
  <c r="AF1369" i="35"/>
  <c r="AF1368" i="35"/>
  <c r="Y1367" i="35"/>
  <c r="AF1367" i="35" s="1"/>
  <c r="AF1366" i="35"/>
  <c r="AF1365" i="35"/>
  <c r="Y1365" i="35"/>
  <c r="AF1364" i="35"/>
  <c r="AF1363" i="35"/>
  <c r="AF1362" i="35"/>
  <c r="Y1361" i="35"/>
  <c r="AF1361" i="35" s="1"/>
  <c r="AF1360" i="35"/>
  <c r="AF1359" i="35"/>
  <c r="Y1359" i="35"/>
  <c r="AF1358" i="35"/>
  <c r="AF1357" i="35"/>
  <c r="AF1356" i="35"/>
  <c r="Y1355" i="35"/>
  <c r="AF1355" i="35" s="1"/>
  <c r="AF1354" i="35"/>
  <c r="AF1353" i="35"/>
  <c r="Y1353" i="35"/>
  <c r="AF1352" i="35"/>
  <c r="AF1351" i="35"/>
  <c r="AF1350" i="35"/>
  <c r="AF1349" i="35"/>
  <c r="AF1348" i="35"/>
  <c r="AF1347" i="35"/>
  <c r="AF1346" i="35"/>
  <c r="AF1345" i="35"/>
  <c r="AF1343" i="35"/>
  <c r="Y1343" i="35"/>
  <c r="AF1344" i="35" s="1"/>
  <c r="Y1341" i="35"/>
  <c r="AF1342" i="35" s="1"/>
  <c r="AF1340" i="35"/>
  <c r="AF1339" i="35"/>
  <c r="AF1337" i="35"/>
  <c r="Y1337" i="35"/>
  <c r="AF1338" i="35" s="1"/>
  <c r="Y1335" i="35"/>
  <c r="AF1336" i="35" s="1"/>
  <c r="AF1334" i="35"/>
  <c r="AF1333" i="35"/>
  <c r="AF1331" i="35"/>
  <c r="Y1331" i="35"/>
  <c r="AF1332" i="35" s="1"/>
  <c r="Y1329" i="35"/>
  <c r="AF1330" i="35" s="1"/>
  <c r="AF1328" i="35"/>
  <c r="AF1327" i="35"/>
  <c r="AF1325" i="35"/>
  <c r="Y1325" i="35"/>
  <c r="AF1326" i="35" s="1"/>
  <c r="Y1323" i="35"/>
  <c r="AF1324" i="35" s="1"/>
  <c r="AF1322" i="35"/>
  <c r="AF1321" i="35"/>
  <c r="AF1319" i="35"/>
  <c r="Y1319" i="35"/>
  <c r="AF1320" i="35" s="1"/>
  <c r="Y1317" i="35"/>
  <c r="AF1318" i="35" s="1"/>
  <c r="AF1316" i="35"/>
  <c r="AF1315" i="35"/>
  <c r="AF1314" i="35"/>
  <c r="AF1313" i="35"/>
  <c r="AF1312" i="35"/>
  <c r="AF1311" i="35"/>
  <c r="AF1310" i="35"/>
  <c r="AF1309" i="35"/>
  <c r="AF1308" i="35"/>
  <c r="Y1307" i="35"/>
  <c r="AF1307" i="35" s="1"/>
  <c r="AF1306" i="35"/>
  <c r="AF1305" i="35"/>
  <c r="Y1305" i="35"/>
  <c r="AF1304" i="35"/>
  <c r="AF1303" i="35"/>
  <c r="AF1302" i="35"/>
  <c r="Y1301" i="35"/>
  <c r="AF1301" i="35" s="1"/>
  <c r="AF1300" i="35"/>
  <c r="AF1299" i="35"/>
  <c r="Y1299" i="35"/>
  <c r="AF1298" i="35"/>
  <c r="AF1297" i="35"/>
  <c r="AF1296" i="35"/>
  <c r="Y1295" i="35"/>
  <c r="AF1295" i="35" s="1"/>
  <c r="AF1294" i="35"/>
  <c r="AF1293" i="35"/>
  <c r="Y1293" i="35"/>
  <c r="AF1292" i="35"/>
  <c r="AF1291" i="35"/>
  <c r="AF1290" i="35"/>
  <c r="Y1289" i="35"/>
  <c r="AF1289" i="35" s="1"/>
  <c r="AF1288" i="35"/>
  <c r="AF1287" i="35"/>
  <c r="Y1287" i="35"/>
  <c r="AF1286" i="35"/>
  <c r="AF1285" i="35"/>
  <c r="AF1284" i="35"/>
  <c r="Y1283" i="35"/>
  <c r="AF1283" i="35" s="1"/>
  <c r="AF1282" i="35"/>
  <c r="AF1281" i="35"/>
  <c r="Y1281" i="35"/>
  <c r="AF1280" i="35"/>
  <c r="AF1279" i="35"/>
  <c r="AF1278" i="35"/>
  <c r="AF1277" i="35"/>
  <c r="AF1276" i="35"/>
  <c r="AF1275" i="35"/>
  <c r="AF1274" i="35"/>
  <c r="AF1273" i="35"/>
  <c r="AF1271" i="35"/>
  <c r="Y1271" i="35"/>
  <c r="AF1272" i="35" s="1"/>
  <c r="Y1269" i="35"/>
  <c r="AF1270" i="35" s="1"/>
  <c r="AF1268" i="35"/>
  <c r="AF1267" i="35"/>
  <c r="AF1265" i="35"/>
  <c r="Y1265" i="35"/>
  <c r="AF1266" i="35" s="1"/>
  <c r="Y1263" i="35"/>
  <c r="AF1264" i="35" s="1"/>
  <c r="AF1262" i="35"/>
  <c r="AF1261" i="35"/>
  <c r="AF1259" i="35"/>
  <c r="Y1259" i="35"/>
  <c r="AF1260" i="35" s="1"/>
  <c r="Y1257" i="35"/>
  <c r="AF1258" i="35" s="1"/>
  <c r="AF1256" i="35"/>
  <c r="AF1255" i="35"/>
  <c r="AF1253" i="35"/>
  <c r="Y1253" i="35"/>
  <c r="AF1254" i="35" s="1"/>
  <c r="Y1251" i="35"/>
  <c r="AF1252" i="35" s="1"/>
  <c r="AF1250" i="35"/>
  <c r="AF1249" i="35"/>
  <c r="AF1247" i="35"/>
  <c r="Y1247" i="35"/>
  <c r="AF1248" i="35" s="1"/>
  <c r="Y1245" i="35"/>
  <c r="AF1246" i="35" s="1"/>
  <c r="AF1244" i="35"/>
  <c r="AF1243" i="35"/>
  <c r="AF1242" i="35"/>
  <c r="AF1241" i="35"/>
  <c r="AF1240" i="35"/>
  <c r="AF1239" i="35"/>
  <c r="AF1238" i="35"/>
  <c r="AF1237" i="35"/>
  <c r="AF1236" i="35"/>
  <c r="Y1235" i="35"/>
  <c r="AF1235" i="35" s="1"/>
  <c r="AF1234" i="35"/>
  <c r="AF1233" i="35"/>
  <c r="Y1233" i="35"/>
  <c r="AF1232" i="35"/>
  <c r="AF1231" i="35"/>
  <c r="AF1230" i="35"/>
  <c r="Y1229" i="35"/>
  <c r="AF1229" i="35" s="1"/>
  <c r="AF1228" i="35"/>
  <c r="AF1227" i="35"/>
  <c r="Y1227" i="35"/>
  <c r="AF1226" i="35"/>
  <c r="AF1225" i="35"/>
  <c r="AF1224" i="35"/>
  <c r="Y1223" i="35"/>
  <c r="AF1223" i="35" s="1"/>
  <c r="AF1222" i="35"/>
  <c r="AF1221" i="35"/>
  <c r="Y1221" i="35"/>
  <c r="AF1220" i="35"/>
  <c r="AF1219" i="35"/>
  <c r="AF1218" i="35"/>
  <c r="Y1217" i="35"/>
  <c r="AF1217" i="35" s="1"/>
  <c r="AF1216" i="35"/>
  <c r="AF1215" i="35"/>
  <c r="Y1215" i="35"/>
  <c r="AF1214" i="35"/>
  <c r="AF1213" i="35"/>
  <c r="AF1212" i="35"/>
  <c r="Y1211" i="35"/>
  <c r="AF1211" i="35" s="1"/>
  <c r="AF1210" i="35"/>
  <c r="AF1209" i="35"/>
  <c r="Y1209" i="35"/>
  <c r="AF1208" i="35"/>
  <c r="AF1207" i="35"/>
  <c r="AF1206" i="35"/>
  <c r="AF1205" i="35"/>
  <c r="AF1204" i="35"/>
  <c r="AF1203" i="35"/>
  <c r="AF1202" i="35"/>
  <c r="AF1201" i="35"/>
  <c r="Y1199" i="35"/>
  <c r="Y1197" i="35"/>
  <c r="AF1198" i="35" s="1"/>
  <c r="AF1196" i="35"/>
  <c r="AF1195" i="35"/>
  <c r="Y1193" i="35"/>
  <c r="Y1191" i="35"/>
  <c r="AF1192" i="35" s="1"/>
  <c r="AF1190" i="35"/>
  <c r="AF1189" i="35"/>
  <c r="Y1187" i="35"/>
  <c r="Y1185" i="35"/>
  <c r="AF1186" i="35" s="1"/>
  <c r="AF1184" i="35"/>
  <c r="AF1183" i="35"/>
  <c r="Y1181" i="35"/>
  <c r="Y1179" i="35"/>
  <c r="AF1180" i="35" s="1"/>
  <c r="AF1178" i="35"/>
  <c r="AF1177" i="35"/>
  <c r="Y1175" i="35"/>
  <c r="Y1173" i="35"/>
  <c r="AF1174" i="35" s="1"/>
  <c r="AF1172" i="35"/>
  <c r="AF1171" i="35"/>
  <c r="AF1170" i="35"/>
  <c r="AF1169" i="35"/>
  <c r="AF1168" i="35"/>
  <c r="AF1167" i="35"/>
  <c r="AF1166" i="35"/>
  <c r="AF1165" i="35"/>
  <c r="AF1164" i="35"/>
  <c r="Y1163" i="35"/>
  <c r="AF1163" i="35" s="1"/>
  <c r="AF1162" i="35"/>
  <c r="AF1161" i="35"/>
  <c r="Y1161" i="35"/>
  <c r="AF1160" i="35"/>
  <c r="AF1159" i="35"/>
  <c r="AF1158" i="35"/>
  <c r="Y1157" i="35"/>
  <c r="AF1157" i="35" s="1"/>
  <c r="AF1156" i="35"/>
  <c r="AF1155" i="35"/>
  <c r="Y1155" i="35"/>
  <c r="AF1154" i="35"/>
  <c r="AF1153" i="35"/>
  <c r="AF1152" i="35"/>
  <c r="Y1151" i="35"/>
  <c r="AF1151" i="35" s="1"/>
  <c r="AF1150" i="35"/>
  <c r="AF1149" i="35"/>
  <c r="Y1149" i="35"/>
  <c r="AF1148" i="35"/>
  <c r="AF1147" i="35"/>
  <c r="AF1146" i="35"/>
  <c r="Y1145" i="35"/>
  <c r="AF1145" i="35" s="1"/>
  <c r="AF1144" i="35"/>
  <c r="AF1143" i="35"/>
  <c r="Y1143" i="35"/>
  <c r="AF1142" i="35"/>
  <c r="AF1141" i="35"/>
  <c r="AF1140" i="35"/>
  <c r="Y1139" i="35"/>
  <c r="AF1139" i="35" s="1"/>
  <c r="AF1138" i="35"/>
  <c r="AF1137" i="35"/>
  <c r="Y1137" i="35"/>
  <c r="AF1136" i="35"/>
  <c r="AF1135" i="35"/>
  <c r="AF1134" i="35"/>
  <c r="AF1133" i="35"/>
  <c r="AF1132" i="35"/>
  <c r="AF1131" i="35"/>
  <c r="AF1130" i="35"/>
  <c r="AF1129" i="35"/>
  <c r="Y1127" i="35"/>
  <c r="AF1128" i="35" s="1"/>
  <c r="Y1125" i="35"/>
  <c r="AF1124" i="35"/>
  <c r="AF1123" i="35"/>
  <c r="Y1121" i="35"/>
  <c r="AF1122" i="35" s="1"/>
  <c r="Y1119" i="35"/>
  <c r="AF1118" i="35"/>
  <c r="AF1117" i="35"/>
  <c r="Y1115" i="35"/>
  <c r="AF1116" i="35" s="1"/>
  <c r="Y1113" i="35"/>
  <c r="AF1112" i="35"/>
  <c r="AF1111" i="35"/>
  <c r="AF1109" i="35"/>
  <c r="Y1109" i="35"/>
  <c r="AF1110" i="35" s="1"/>
  <c r="Y1107" i="35"/>
  <c r="AF1106" i="35"/>
  <c r="AF1105" i="35"/>
  <c r="Y1103" i="35"/>
  <c r="AF1104" i="35" s="1"/>
  <c r="Y1101" i="35"/>
  <c r="AF1100" i="35"/>
  <c r="AF1099" i="35"/>
  <c r="AF1098" i="35"/>
  <c r="AF1097" i="35"/>
  <c r="AF1096" i="35"/>
  <c r="AF1095" i="35"/>
  <c r="AF1094" i="35"/>
  <c r="AF1093" i="35"/>
  <c r="AF1092" i="35"/>
  <c r="AF1091" i="35"/>
  <c r="AF1090" i="35"/>
  <c r="AF1089" i="35"/>
  <c r="AF1088" i="35"/>
  <c r="AF1087" i="35"/>
  <c r="Y1085" i="35"/>
  <c r="AF1086" i="35" s="1"/>
  <c r="Y1083" i="35"/>
  <c r="AF1082" i="35"/>
  <c r="AF1081" i="35"/>
  <c r="Y1079" i="35"/>
  <c r="AF1080" i="35" s="1"/>
  <c r="Y1077" i="35"/>
  <c r="AF1076" i="35"/>
  <c r="AF1075" i="35"/>
  <c r="AF1073" i="35"/>
  <c r="Y1073" i="35"/>
  <c r="AF1074" i="35" s="1"/>
  <c r="Y1071" i="35"/>
  <c r="AF1070" i="35"/>
  <c r="AF1069" i="35"/>
  <c r="Y1067" i="35"/>
  <c r="AF1068" i="35" s="1"/>
  <c r="Y1065" i="35"/>
  <c r="AF1064" i="35"/>
  <c r="AF1063" i="35"/>
  <c r="AF1062" i="35"/>
  <c r="AF1061" i="35"/>
  <c r="AF1060" i="35"/>
  <c r="AF1059" i="35"/>
  <c r="AF1058" i="35"/>
  <c r="AF1057" i="35"/>
  <c r="AF1056" i="35"/>
  <c r="Y1055" i="35"/>
  <c r="AF1055" i="35" s="1"/>
  <c r="AF1054" i="35"/>
  <c r="AF1053" i="35"/>
  <c r="Y1053" i="35"/>
  <c r="AF1052" i="35"/>
  <c r="AF1051" i="35"/>
  <c r="AF1050" i="35"/>
  <c r="Y1049" i="35"/>
  <c r="AF1049" i="35" s="1"/>
  <c r="AF1048" i="35"/>
  <c r="AF1047" i="35"/>
  <c r="Y1047" i="35"/>
  <c r="AF1046" i="35"/>
  <c r="AF1045" i="35"/>
  <c r="AF1044" i="35"/>
  <c r="Y1043" i="35"/>
  <c r="AF1043" i="35" s="1"/>
  <c r="AF1042" i="35"/>
  <c r="AF1041" i="35"/>
  <c r="Y1041" i="35"/>
  <c r="AF1040" i="35"/>
  <c r="AF1039" i="35"/>
  <c r="AF1038" i="35"/>
  <c r="Y1037" i="35"/>
  <c r="AF1037" i="35" s="1"/>
  <c r="AF1036" i="35"/>
  <c r="AF1035" i="35"/>
  <c r="Y1035" i="35"/>
  <c r="AF1034" i="35"/>
  <c r="AF1033" i="35"/>
  <c r="AF1032" i="35"/>
  <c r="Y1031" i="35"/>
  <c r="AF1031" i="35" s="1"/>
  <c r="AF1030" i="35"/>
  <c r="AF1029" i="35"/>
  <c r="Y1029" i="35"/>
  <c r="AF1028" i="35"/>
  <c r="AF1027" i="35"/>
  <c r="AF1026" i="35"/>
  <c r="AF1025" i="35"/>
  <c r="AF1024" i="35"/>
  <c r="AF1023" i="35"/>
  <c r="AF1022" i="35"/>
  <c r="AF1021" i="35"/>
  <c r="AF1020" i="35"/>
  <c r="AF1019" i="35"/>
  <c r="AF1018" i="35"/>
  <c r="AF1017" i="35"/>
  <c r="AF1016" i="35"/>
  <c r="AF1015" i="35"/>
  <c r="Y1013" i="35"/>
  <c r="AF1013" i="35" s="1"/>
  <c r="AF1012" i="35"/>
  <c r="AF1011" i="35"/>
  <c r="Y1011" i="35"/>
  <c r="AF1010" i="35"/>
  <c r="AF1009" i="35"/>
  <c r="Y1007" i="35"/>
  <c r="AF1007" i="35" s="1"/>
  <c r="AF1006" i="35"/>
  <c r="AF1005" i="35"/>
  <c r="Y1005" i="35"/>
  <c r="AF1004" i="35"/>
  <c r="AF1003" i="35"/>
  <c r="Y1001" i="35"/>
  <c r="AF1001" i="35" s="1"/>
  <c r="AF1000" i="35"/>
  <c r="AF999" i="35"/>
  <c r="Y999" i="35"/>
  <c r="AF998" i="35"/>
  <c r="AF997" i="35"/>
  <c r="AF996" i="35"/>
  <c r="Y995" i="35"/>
  <c r="AF995" i="35" s="1"/>
  <c r="AF994" i="35"/>
  <c r="AF993" i="35"/>
  <c r="Y993" i="35"/>
  <c r="AF992" i="35"/>
  <c r="AF991" i="35"/>
  <c r="AF990" i="35"/>
  <c r="AF989" i="35"/>
  <c r="AF988" i="35"/>
  <c r="AF987" i="35"/>
  <c r="AF986" i="35"/>
  <c r="AF985" i="35"/>
  <c r="Y983" i="35"/>
  <c r="AF984" i="35" s="1"/>
  <c r="AF981" i="35"/>
  <c r="Y981" i="35"/>
  <c r="AF982" i="35" s="1"/>
  <c r="AF980" i="35"/>
  <c r="AF979" i="35"/>
  <c r="AF978" i="35"/>
  <c r="Y977" i="35"/>
  <c r="AF977" i="35" s="1"/>
  <c r="Y975" i="35"/>
  <c r="AF976" i="35" s="1"/>
  <c r="AF974" i="35"/>
  <c r="AF973" i="35"/>
  <c r="AF972" i="35"/>
  <c r="AF971" i="35"/>
  <c r="Y971" i="35"/>
  <c r="Y969" i="35"/>
  <c r="AF970" i="35" s="1"/>
  <c r="AF968" i="35"/>
  <c r="AF967" i="35"/>
  <c r="Y965" i="35"/>
  <c r="AF966" i="35" s="1"/>
  <c r="Y963" i="35"/>
  <c r="AF964" i="35" s="1"/>
  <c r="AF962" i="35"/>
  <c r="AF961" i="35"/>
  <c r="Y959" i="35"/>
  <c r="AF960" i="35" s="1"/>
  <c r="AF957" i="35"/>
  <c r="Y957" i="35"/>
  <c r="AF958" i="35" s="1"/>
  <c r="AF956" i="35"/>
  <c r="AF955" i="35"/>
  <c r="AF954" i="35"/>
  <c r="AF953" i="35"/>
  <c r="AF952" i="35"/>
  <c r="AF951" i="35"/>
  <c r="AF950" i="35"/>
  <c r="AF949" i="35"/>
  <c r="Y947" i="35"/>
  <c r="AF947" i="35" s="1"/>
  <c r="AF946" i="35"/>
  <c r="AF945" i="35"/>
  <c r="Y945" i="35"/>
  <c r="AF944" i="35"/>
  <c r="AF943" i="35"/>
  <c r="Y941" i="35"/>
  <c r="AF941" i="35" s="1"/>
  <c r="AF940" i="35"/>
  <c r="AF939" i="35"/>
  <c r="Y939" i="35"/>
  <c r="AF938" i="35"/>
  <c r="AF937" i="35"/>
  <c r="AF936" i="35"/>
  <c r="Y935" i="35"/>
  <c r="AF935" i="35" s="1"/>
  <c r="AF934" i="35"/>
  <c r="AF933" i="35"/>
  <c r="Y933" i="35"/>
  <c r="AF932" i="35"/>
  <c r="AF931" i="35"/>
  <c r="Y929" i="35"/>
  <c r="AF929" i="35" s="1"/>
  <c r="AF928" i="35"/>
  <c r="AF927" i="35"/>
  <c r="Y927" i="35"/>
  <c r="AF926" i="35"/>
  <c r="AF925" i="35"/>
  <c r="Y923" i="35"/>
  <c r="AF923" i="35" s="1"/>
  <c r="AF922" i="35"/>
  <c r="AF921" i="35"/>
  <c r="Y921" i="35"/>
  <c r="AF920" i="35"/>
  <c r="AF919" i="35"/>
  <c r="AF918" i="35"/>
  <c r="AF917" i="35"/>
  <c r="AF916" i="35"/>
  <c r="AF915" i="35"/>
  <c r="AF914" i="35"/>
  <c r="AF913" i="35"/>
  <c r="AF912" i="35"/>
  <c r="AF911" i="35"/>
  <c r="Y911" i="35"/>
  <c r="Y909" i="35"/>
  <c r="AF910" i="35" s="1"/>
  <c r="AF908" i="35"/>
  <c r="AF907" i="35"/>
  <c r="Y905" i="35"/>
  <c r="AF906" i="35" s="1"/>
  <c r="Y903" i="35"/>
  <c r="AF904" i="35" s="1"/>
  <c r="AF902" i="35"/>
  <c r="AF901" i="35"/>
  <c r="Y899" i="35"/>
  <c r="AF900" i="35" s="1"/>
  <c r="AF897" i="35"/>
  <c r="Y897" i="35"/>
  <c r="AF898" i="35" s="1"/>
  <c r="AF896" i="35"/>
  <c r="AF895" i="35"/>
  <c r="AF894" i="35"/>
  <c r="Y893" i="35"/>
  <c r="AF893" i="35" s="1"/>
  <c r="Y891" i="35"/>
  <c r="AF892" i="35" s="1"/>
  <c r="AF890" i="35"/>
  <c r="AF889" i="35"/>
  <c r="AF888" i="35"/>
  <c r="AF887" i="35"/>
  <c r="Y887" i="35"/>
  <c r="Y885" i="35"/>
  <c r="AF886" i="35" s="1"/>
  <c r="AF884" i="35"/>
  <c r="AF883" i="35"/>
  <c r="AF882" i="35"/>
  <c r="AF881" i="35"/>
  <c r="AF880" i="35"/>
  <c r="AF879" i="35"/>
  <c r="AF878" i="35"/>
  <c r="AF877" i="35"/>
  <c r="AF876" i="35"/>
  <c r="Y875" i="35"/>
  <c r="AF875" i="35" s="1"/>
  <c r="AF874" i="35"/>
  <c r="AF873" i="35"/>
  <c r="Y873" i="35"/>
  <c r="AF872" i="35"/>
  <c r="AF871" i="35"/>
  <c r="Y869" i="35"/>
  <c r="AF869" i="35" s="1"/>
  <c r="Y867" i="35"/>
  <c r="AF868" i="35" s="1"/>
  <c r="AF866" i="35"/>
  <c r="AF865" i="35"/>
  <c r="Y863" i="35"/>
  <c r="AF864" i="35" s="1"/>
  <c r="Y861" i="35"/>
  <c r="AF862" i="35" s="1"/>
  <c r="AF860" i="35"/>
  <c r="AF859" i="35"/>
  <c r="Y857" i="35"/>
  <c r="AF858" i="35" s="1"/>
  <c r="Y855" i="35"/>
  <c r="AF856" i="35" s="1"/>
  <c r="AF854" i="35"/>
  <c r="AF853" i="35"/>
  <c r="Y851" i="35"/>
  <c r="AF852" i="35" s="1"/>
  <c r="Y849" i="35"/>
  <c r="AF850" i="35" s="1"/>
  <c r="AF848" i="35"/>
  <c r="AF847" i="35"/>
  <c r="AF846" i="35"/>
  <c r="AF845" i="35"/>
  <c r="AF844" i="35"/>
  <c r="AF843" i="35"/>
  <c r="AF842" i="35"/>
  <c r="AF841" i="35"/>
  <c r="AF840" i="35"/>
  <c r="Y839" i="35"/>
  <c r="AF839" i="35" s="1"/>
  <c r="AF838" i="35"/>
  <c r="AF837" i="35"/>
  <c r="Y837" i="35"/>
  <c r="AF836" i="35"/>
  <c r="AF835" i="35"/>
  <c r="AF834" i="35"/>
  <c r="Y833" i="35"/>
  <c r="AF833" i="35" s="1"/>
  <c r="AF832" i="35"/>
  <c r="AF831" i="35"/>
  <c r="Y831" i="35"/>
  <c r="AF830" i="35"/>
  <c r="AF829" i="35"/>
  <c r="AF828" i="35"/>
  <c r="Y827" i="35"/>
  <c r="AF827" i="35" s="1"/>
  <c r="AF826" i="35"/>
  <c r="AF825" i="35"/>
  <c r="Y825" i="35"/>
  <c r="AF824" i="35"/>
  <c r="AF823" i="35"/>
  <c r="AF822" i="35"/>
  <c r="Y821" i="35"/>
  <c r="AF821" i="35" s="1"/>
  <c r="AF820" i="35"/>
  <c r="AF819" i="35"/>
  <c r="Y819" i="35"/>
  <c r="AF818" i="35"/>
  <c r="AF817" i="35"/>
  <c r="AF816" i="35"/>
  <c r="Y815" i="35"/>
  <c r="AF815" i="35" s="1"/>
  <c r="AF814" i="35"/>
  <c r="AF813" i="35"/>
  <c r="Y813" i="35"/>
  <c r="AF812" i="35"/>
  <c r="AF811" i="35"/>
  <c r="AF810" i="35"/>
  <c r="AF809" i="35"/>
  <c r="AF808" i="35"/>
  <c r="AF807" i="35"/>
  <c r="AF806" i="35"/>
  <c r="AF805" i="35"/>
  <c r="Y803" i="35"/>
  <c r="AF804" i="35" s="1"/>
  <c r="Y801" i="35"/>
  <c r="AF802" i="35" s="1"/>
  <c r="AF800" i="35"/>
  <c r="AF799" i="35"/>
  <c r="Y797" i="35"/>
  <c r="AF798" i="35" s="1"/>
  <c r="Y795" i="35"/>
  <c r="AF796" i="35" s="1"/>
  <c r="AF794" i="35"/>
  <c r="AF793" i="35"/>
  <c r="Y791" i="35"/>
  <c r="AF792" i="35" s="1"/>
  <c r="Y789" i="35"/>
  <c r="AF790" i="35" s="1"/>
  <c r="AF788" i="35"/>
  <c r="AF787" i="35"/>
  <c r="Y785" i="35"/>
  <c r="AF786" i="35" s="1"/>
  <c r="Y783" i="35"/>
  <c r="AF784" i="35" s="1"/>
  <c r="AF782" i="35"/>
  <c r="AF781" i="35"/>
  <c r="Y779" i="35"/>
  <c r="AF780" i="35" s="1"/>
  <c r="Y777" i="35"/>
  <c r="AF778" i="35" s="1"/>
  <c r="AF776" i="35"/>
  <c r="AF775" i="35"/>
  <c r="AF774" i="35"/>
  <c r="AF773" i="35"/>
  <c r="AF772" i="35"/>
  <c r="AF771" i="35"/>
  <c r="AF770" i="35"/>
  <c r="AF769" i="35"/>
  <c r="AF768" i="35"/>
  <c r="Y767" i="35"/>
  <c r="AF767" i="35" s="1"/>
  <c r="AF766" i="35"/>
  <c r="AF765" i="35"/>
  <c r="Y765" i="35"/>
  <c r="AF764" i="35"/>
  <c r="AF763" i="35"/>
  <c r="AF762" i="35"/>
  <c r="Y761" i="35"/>
  <c r="AF761" i="35" s="1"/>
  <c r="AF760" i="35"/>
  <c r="AF759" i="35"/>
  <c r="Y759" i="35"/>
  <c r="AF758" i="35"/>
  <c r="AF757" i="35"/>
  <c r="AF756" i="35"/>
  <c r="Y755" i="35"/>
  <c r="AF755" i="35" s="1"/>
  <c r="AF754" i="35"/>
  <c r="AF753" i="35"/>
  <c r="Y753" i="35"/>
  <c r="AF752" i="35"/>
  <c r="AF751" i="35"/>
  <c r="AF750" i="35"/>
  <c r="Y749" i="35"/>
  <c r="AF749" i="35" s="1"/>
  <c r="AF748" i="35"/>
  <c r="AF747" i="35"/>
  <c r="Y747" i="35"/>
  <c r="AF746" i="35"/>
  <c r="AF745" i="35"/>
  <c r="AF744" i="35"/>
  <c r="Y743" i="35"/>
  <c r="AF743" i="35" s="1"/>
  <c r="AF742" i="35"/>
  <c r="AF741" i="35"/>
  <c r="Y741" i="35"/>
  <c r="AF740" i="35"/>
  <c r="AF739" i="35"/>
  <c r="AF738" i="35"/>
  <c r="AF737" i="35"/>
  <c r="AF736" i="35"/>
  <c r="AF735" i="35"/>
  <c r="AF734" i="35"/>
  <c r="AF733" i="35"/>
  <c r="Y731" i="35"/>
  <c r="AF732" i="35" s="1"/>
  <c r="Y729" i="35"/>
  <c r="AF730" i="35" s="1"/>
  <c r="AF728" i="35"/>
  <c r="AF727" i="35"/>
  <c r="Y725" i="35"/>
  <c r="AF726" i="35" s="1"/>
  <c r="Y723" i="35"/>
  <c r="AF724" i="35" s="1"/>
  <c r="AF722" i="35"/>
  <c r="AF721" i="35"/>
  <c r="Y719" i="35"/>
  <c r="AF720" i="35" s="1"/>
  <c r="Y717" i="35"/>
  <c r="AF718" i="35" s="1"/>
  <c r="AF716" i="35"/>
  <c r="AF715" i="35"/>
  <c r="Y713" i="35"/>
  <c r="AF714" i="35" s="1"/>
  <c r="Y711" i="35"/>
  <c r="AF712" i="35" s="1"/>
  <c r="AF710" i="35"/>
  <c r="AF709" i="35"/>
  <c r="Y707" i="35"/>
  <c r="AF708" i="35" s="1"/>
  <c r="Y705" i="35"/>
  <c r="AF706" i="35" s="1"/>
  <c r="AF704" i="35"/>
  <c r="AF703" i="35"/>
  <c r="AF702" i="35"/>
  <c r="AF701" i="35"/>
  <c r="AF700" i="35"/>
  <c r="AF699" i="35"/>
  <c r="AF698" i="35"/>
  <c r="AF697" i="35"/>
  <c r="AF696" i="35"/>
  <c r="Y695" i="35"/>
  <c r="AF695" i="35" s="1"/>
  <c r="AF694" i="35"/>
  <c r="AF693" i="35"/>
  <c r="Y693" i="35"/>
  <c r="AF692" i="35"/>
  <c r="AF691" i="35"/>
  <c r="AF690" i="35"/>
  <c r="Y689" i="35"/>
  <c r="AF689" i="35" s="1"/>
  <c r="AF688" i="35"/>
  <c r="AF687" i="35"/>
  <c r="Y687" i="35"/>
  <c r="AF686" i="35"/>
  <c r="AF685" i="35"/>
  <c r="AF684" i="35"/>
  <c r="Y683" i="35"/>
  <c r="AF683" i="35" s="1"/>
  <c r="AF682" i="35"/>
  <c r="AF681" i="35"/>
  <c r="Y681" i="35"/>
  <c r="AF680" i="35"/>
  <c r="AF679" i="35"/>
  <c r="AF678" i="35"/>
  <c r="Y677" i="35"/>
  <c r="AF677" i="35" s="1"/>
  <c r="AF676" i="35"/>
  <c r="AF675" i="35"/>
  <c r="Y675" i="35"/>
  <c r="AF674" i="35"/>
  <c r="AF673" i="35"/>
  <c r="AF672" i="35"/>
  <c r="Y671" i="35"/>
  <c r="AF671" i="35" s="1"/>
  <c r="AF670" i="35"/>
  <c r="AF669" i="35"/>
  <c r="Y669" i="35"/>
  <c r="AF668" i="35"/>
  <c r="AF667" i="35"/>
  <c r="AF666" i="35"/>
  <c r="AF665" i="35"/>
  <c r="AF664" i="35"/>
  <c r="AF663" i="35"/>
  <c r="AF662" i="35"/>
  <c r="AF661" i="35"/>
  <c r="AF660" i="35"/>
  <c r="AF659" i="35"/>
  <c r="AF658" i="35"/>
  <c r="AF657" i="35"/>
  <c r="AF656" i="35"/>
  <c r="AF655" i="35"/>
  <c r="AF654" i="35"/>
  <c r="Y653" i="35"/>
  <c r="AF653" i="35" s="1"/>
  <c r="AF652" i="35"/>
  <c r="AF651" i="35"/>
  <c r="Y651" i="35"/>
  <c r="AF650" i="35"/>
  <c r="AF649" i="35"/>
  <c r="AF648" i="35"/>
  <c r="Y647" i="35"/>
  <c r="AF647" i="35" s="1"/>
  <c r="AF646" i="35"/>
  <c r="AF645" i="35"/>
  <c r="Y645" i="35"/>
  <c r="AF644" i="35"/>
  <c r="AF643" i="35"/>
  <c r="AF642" i="35"/>
  <c r="Y641" i="35"/>
  <c r="AF641" i="35" s="1"/>
  <c r="AF640" i="35"/>
  <c r="AF639" i="35"/>
  <c r="Y639" i="35"/>
  <c r="AF638" i="35"/>
  <c r="AF637" i="35"/>
  <c r="AF636" i="35"/>
  <c r="Y635" i="35"/>
  <c r="AF635" i="35" s="1"/>
  <c r="AF634" i="35"/>
  <c r="AF633" i="35"/>
  <c r="Y633" i="35"/>
  <c r="AF632" i="35"/>
  <c r="AF631" i="35"/>
  <c r="AF630" i="35"/>
  <c r="AF629" i="35"/>
  <c r="AF628" i="35"/>
  <c r="AF627" i="35"/>
  <c r="AF626" i="35"/>
  <c r="AF625" i="35"/>
  <c r="Y623" i="35"/>
  <c r="AF624" i="35" s="1"/>
  <c r="Y621" i="35"/>
  <c r="AF622" i="35" s="1"/>
  <c r="AF620" i="35"/>
  <c r="AF619" i="35"/>
  <c r="Y617" i="35"/>
  <c r="AF618" i="35" s="1"/>
  <c r="Y615" i="35"/>
  <c r="AF616" i="35" s="1"/>
  <c r="AF614" i="35"/>
  <c r="AF613" i="35"/>
  <c r="Y611" i="35"/>
  <c r="AF612" i="35" s="1"/>
  <c r="Y609" i="35"/>
  <c r="AF610" i="35" s="1"/>
  <c r="AF608" i="35"/>
  <c r="AF607" i="35"/>
  <c r="Y605" i="35"/>
  <c r="AF606" i="35" s="1"/>
  <c r="Y603" i="35"/>
  <c r="AF604" i="35" s="1"/>
  <c r="AF602" i="35"/>
  <c r="AF601" i="35"/>
  <c r="Y599" i="35"/>
  <c r="AF600" i="35" s="1"/>
  <c r="Y597" i="35"/>
  <c r="AF598" i="35" s="1"/>
  <c r="AF596" i="35"/>
  <c r="AF595" i="35"/>
  <c r="AF594" i="35"/>
  <c r="AF593" i="35"/>
  <c r="AF592" i="35"/>
  <c r="AF591" i="35"/>
  <c r="AF590" i="35"/>
  <c r="AF589" i="35"/>
  <c r="AF588" i="35"/>
  <c r="AF587" i="35"/>
  <c r="AF586" i="35"/>
  <c r="AF585" i="35"/>
  <c r="AF584" i="35"/>
  <c r="AF583" i="35"/>
  <c r="AF582" i="35"/>
  <c r="AF581" i="35"/>
  <c r="AF580" i="35"/>
  <c r="AF579" i="35"/>
  <c r="AF578" i="35"/>
  <c r="AF577" i="35"/>
  <c r="AF576" i="35"/>
  <c r="AF575" i="35"/>
  <c r="AF574" i="35"/>
  <c r="AF573" i="35"/>
  <c r="AF572" i="35"/>
  <c r="AF571" i="35"/>
  <c r="AF570" i="35"/>
  <c r="AF569" i="35"/>
  <c r="AF568" i="35"/>
  <c r="AF567" i="35"/>
  <c r="AF566" i="35"/>
  <c r="AF565" i="35"/>
  <c r="AF564" i="35"/>
  <c r="AF563" i="35"/>
  <c r="AF562" i="35"/>
  <c r="AF561" i="35"/>
  <c r="AF560" i="35"/>
  <c r="AF559" i="35"/>
  <c r="AF558" i="35"/>
  <c r="AF557" i="35"/>
  <c r="AF556" i="35"/>
  <c r="AF555" i="35"/>
  <c r="AF554" i="35"/>
  <c r="AF553" i="35"/>
  <c r="AF552" i="35"/>
  <c r="AF551" i="35"/>
  <c r="AF550" i="35"/>
  <c r="AF549" i="35"/>
  <c r="AF548" i="35"/>
  <c r="AF547" i="35"/>
  <c r="AF546" i="35"/>
  <c r="AF545" i="35"/>
  <c r="AF544" i="35"/>
  <c r="AF543" i="35"/>
  <c r="AF542" i="35"/>
  <c r="AF541" i="35"/>
  <c r="AF540" i="35"/>
  <c r="AF539" i="35"/>
  <c r="AF538" i="35"/>
  <c r="AF537" i="35"/>
  <c r="AF536" i="35"/>
  <c r="AF535" i="35"/>
  <c r="AF534" i="35"/>
  <c r="AF533" i="35"/>
  <c r="AF532" i="35"/>
  <c r="AF531" i="35"/>
  <c r="AF530" i="35"/>
  <c r="AF529" i="35"/>
  <c r="AF528" i="35"/>
  <c r="AF527" i="35"/>
  <c r="AF526" i="35"/>
  <c r="AF525" i="35"/>
  <c r="AF524" i="35"/>
  <c r="AF523" i="35"/>
  <c r="AF522" i="35"/>
  <c r="AF521" i="35"/>
  <c r="AF520" i="35"/>
  <c r="AF519" i="35"/>
  <c r="AF518" i="35"/>
  <c r="AF517" i="35"/>
  <c r="AF516" i="35"/>
  <c r="AF515" i="35"/>
  <c r="AF514" i="35"/>
  <c r="AF513" i="35"/>
  <c r="AF512" i="35"/>
  <c r="AF511" i="35"/>
  <c r="AF510" i="35"/>
  <c r="AF509" i="35"/>
  <c r="AF508" i="35"/>
  <c r="AF507" i="35"/>
  <c r="AF506" i="35"/>
  <c r="AF505" i="35"/>
  <c r="AF504" i="35"/>
  <c r="AF503" i="35"/>
  <c r="AF502" i="35"/>
  <c r="AF501" i="35"/>
  <c r="AF500" i="35"/>
  <c r="AF499" i="35"/>
  <c r="AF498" i="35"/>
  <c r="AF497" i="35"/>
  <c r="AF496" i="35"/>
  <c r="AF495" i="35"/>
  <c r="AF494" i="35"/>
  <c r="AF493" i="35"/>
  <c r="AF492" i="35"/>
  <c r="AF491" i="35"/>
  <c r="AF490" i="35"/>
  <c r="AF489" i="35"/>
  <c r="AF488" i="35"/>
  <c r="AF487" i="35"/>
  <c r="AF486" i="35"/>
  <c r="AF485" i="35"/>
  <c r="AF484" i="35"/>
  <c r="AF483" i="35"/>
  <c r="AF482" i="35"/>
  <c r="AF481" i="35"/>
  <c r="AF480" i="35"/>
  <c r="AF479" i="35"/>
  <c r="AF478" i="35"/>
  <c r="AF477" i="35"/>
  <c r="AF476" i="35"/>
  <c r="AF475" i="35"/>
  <c r="AF474" i="35"/>
  <c r="AF473" i="35"/>
  <c r="AF472" i="35"/>
  <c r="AF471" i="35"/>
  <c r="AF470" i="35"/>
  <c r="AF469" i="35"/>
  <c r="AF468" i="35"/>
  <c r="AF467" i="35"/>
  <c r="AF466" i="35"/>
  <c r="AF465" i="35"/>
  <c r="AF464" i="35"/>
  <c r="AF463" i="35"/>
  <c r="AF462" i="35"/>
  <c r="AF461" i="35"/>
  <c r="AF460" i="35"/>
  <c r="AF459" i="35"/>
  <c r="AF458" i="35"/>
  <c r="AF457" i="35"/>
  <c r="AF456" i="35"/>
  <c r="AF455" i="35"/>
  <c r="AF454" i="35"/>
  <c r="AF453" i="35"/>
  <c r="AF452" i="35"/>
  <c r="AF451" i="35"/>
  <c r="AF450" i="35"/>
  <c r="AF449" i="35"/>
  <c r="AF448" i="35"/>
  <c r="AF447" i="35"/>
  <c r="AF446" i="35"/>
  <c r="AF445" i="35"/>
  <c r="AF444" i="35"/>
  <c r="AF443" i="35"/>
  <c r="AF442" i="35"/>
  <c r="AF441" i="35"/>
  <c r="AF440" i="35"/>
  <c r="AF439" i="35"/>
  <c r="AF438" i="35"/>
  <c r="AF437" i="35"/>
  <c r="AF436" i="35"/>
  <c r="AF435" i="35"/>
  <c r="AF434" i="35"/>
  <c r="AF433" i="35"/>
  <c r="AF432" i="35"/>
  <c r="AF431" i="35"/>
  <c r="AF430" i="35"/>
  <c r="AF429" i="35"/>
  <c r="AF428" i="35"/>
  <c r="AF427" i="35"/>
  <c r="AF426" i="35"/>
  <c r="AF425" i="35"/>
  <c r="AF424" i="35"/>
  <c r="AF423" i="35"/>
  <c r="AF422" i="35"/>
  <c r="AF421" i="35"/>
  <c r="AF420" i="35"/>
  <c r="AF419" i="35"/>
  <c r="AF418" i="35"/>
  <c r="AF417" i="35"/>
  <c r="AF416" i="35"/>
  <c r="AF415" i="35"/>
  <c r="AF414" i="35"/>
  <c r="AF413" i="35"/>
  <c r="AF412" i="35"/>
  <c r="AF411" i="35"/>
  <c r="AF410" i="35"/>
  <c r="AF409" i="35"/>
  <c r="AF408" i="35"/>
  <c r="AF407" i="35"/>
  <c r="AF406" i="35"/>
  <c r="AF405" i="35"/>
  <c r="AF404" i="35"/>
  <c r="AF403" i="35"/>
  <c r="AF402" i="35"/>
  <c r="AF401" i="35"/>
  <c r="AF400" i="35"/>
  <c r="AF399" i="35"/>
  <c r="AF398" i="35"/>
  <c r="AF397" i="35"/>
  <c r="AF396" i="35"/>
  <c r="AF395" i="35"/>
  <c r="AF394" i="35"/>
  <c r="AF393" i="35"/>
  <c r="AF392" i="35"/>
  <c r="AF391" i="35"/>
  <c r="AF390" i="35"/>
  <c r="AF389" i="35"/>
  <c r="AF388" i="35"/>
  <c r="AF387" i="35"/>
  <c r="AF386" i="35"/>
  <c r="AF385" i="35"/>
  <c r="AF384" i="35"/>
  <c r="AF383" i="35"/>
  <c r="AF382" i="35"/>
  <c r="AF381" i="35"/>
  <c r="AF380" i="35"/>
  <c r="AF379" i="35"/>
  <c r="AF378" i="35"/>
  <c r="AF377" i="35"/>
  <c r="AF376" i="35"/>
  <c r="AF375" i="35"/>
  <c r="AF374" i="35"/>
  <c r="AF373" i="35"/>
  <c r="AF372" i="35"/>
  <c r="AF371" i="35"/>
  <c r="AF370" i="35"/>
  <c r="AF369" i="35"/>
  <c r="AF368" i="35"/>
  <c r="AF367" i="35"/>
  <c r="AF366" i="35"/>
  <c r="AF365" i="35"/>
  <c r="AF364" i="35"/>
  <c r="AF363" i="35"/>
  <c r="AF362" i="35"/>
  <c r="AF361" i="35"/>
  <c r="AF360" i="35"/>
  <c r="AF359" i="35"/>
  <c r="AF358" i="35"/>
  <c r="AF357" i="35"/>
  <c r="AF356" i="35"/>
  <c r="AF355" i="35"/>
  <c r="AF354" i="35"/>
  <c r="AF353" i="35"/>
  <c r="AF352" i="35"/>
  <c r="AF351" i="35"/>
  <c r="AF350" i="35"/>
  <c r="AF349" i="35"/>
  <c r="AF348" i="35"/>
  <c r="AF347" i="35"/>
  <c r="AF346" i="35"/>
  <c r="AF345" i="35"/>
  <c r="AF344" i="35"/>
  <c r="AF343" i="35"/>
  <c r="AF342" i="35"/>
  <c r="AF341" i="35"/>
  <c r="AF340" i="35"/>
  <c r="AF339" i="35"/>
  <c r="AF338" i="35"/>
  <c r="AF337" i="35"/>
  <c r="AF336" i="35"/>
  <c r="AF335" i="35"/>
  <c r="AF334" i="35"/>
  <c r="AF333" i="35"/>
  <c r="AF332" i="35"/>
  <c r="AF331" i="35"/>
  <c r="AF330" i="35"/>
  <c r="AF329" i="35"/>
  <c r="AF328" i="35"/>
  <c r="AF327" i="35"/>
  <c r="AF326" i="35"/>
  <c r="AF325" i="35"/>
  <c r="AF324" i="35"/>
  <c r="AF323" i="35"/>
  <c r="AF322" i="35"/>
  <c r="AF321" i="35"/>
  <c r="AF320" i="35"/>
  <c r="AF319" i="35"/>
  <c r="AF318" i="35"/>
  <c r="AF317" i="35"/>
  <c r="AF316" i="35"/>
  <c r="AF315" i="35"/>
  <c r="AF314" i="35"/>
  <c r="AF313" i="35"/>
  <c r="AF312" i="35"/>
  <c r="AF311" i="35"/>
  <c r="AF310" i="35"/>
  <c r="AF309" i="35"/>
  <c r="AF308" i="35"/>
  <c r="AF307" i="35"/>
  <c r="AF306" i="35"/>
  <c r="AF305" i="35"/>
  <c r="AF304" i="35"/>
  <c r="AF303" i="35"/>
  <c r="AF302" i="35"/>
  <c r="AF301" i="35"/>
  <c r="AF300" i="35"/>
  <c r="AF299" i="35"/>
  <c r="AF298" i="35"/>
  <c r="AF297" i="35"/>
  <c r="AF296" i="35"/>
  <c r="AF295" i="35"/>
  <c r="AF294" i="35"/>
  <c r="AF293" i="35"/>
  <c r="AF292" i="35"/>
  <c r="AF291" i="35"/>
  <c r="AF290" i="35"/>
  <c r="AF289" i="35"/>
  <c r="AF288" i="35"/>
  <c r="AF287" i="35"/>
  <c r="AF286" i="35"/>
  <c r="AF285" i="35"/>
  <c r="AF284" i="35"/>
  <c r="AF283" i="35"/>
  <c r="AF282" i="35"/>
  <c r="AF281" i="35"/>
  <c r="AF280" i="35"/>
  <c r="AF279" i="35"/>
  <c r="AF278" i="35"/>
  <c r="AF277" i="35"/>
  <c r="AF276" i="35"/>
  <c r="AF275" i="35"/>
  <c r="AF274" i="35"/>
  <c r="AF273" i="35"/>
  <c r="AF272" i="35"/>
  <c r="AF271" i="35"/>
  <c r="AF270" i="35"/>
  <c r="AF269" i="35"/>
  <c r="AF268" i="35"/>
  <c r="AF267" i="35"/>
  <c r="AF266" i="35"/>
  <c r="AF265" i="35"/>
  <c r="AF264" i="35"/>
  <c r="AF263" i="35"/>
  <c r="AF262" i="35"/>
  <c r="AF261" i="35"/>
  <c r="AF260" i="35"/>
  <c r="AF259" i="35"/>
  <c r="AF258" i="35"/>
  <c r="AF257" i="35"/>
  <c r="AF256" i="35"/>
  <c r="AF255" i="35"/>
  <c r="AF254" i="35"/>
  <c r="AF253" i="35"/>
  <c r="AF252" i="35"/>
  <c r="AF251" i="35"/>
  <c r="AF250" i="35"/>
  <c r="AF249" i="35"/>
  <c r="AF248" i="35"/>
  <c r="AF247" i="35"/>
  <c r="AF246" i="35"/>
  <c r="AF245" i="35"/>
  <c r="AF244" i="35"/>
  <c r="AF243" i="35"/>
  <c r="AF242" i="35"/>
  <c r="AF241" i="35"/>
  <c r="AF240" i="35"/>
  <c r="AF239" i="35"/>
  <c r="AF238" i="35"/>
  <c r="AF237" i="35"/>
  <c r="AF236" i="35"/>
  <c r="AF235" i="35"/>
  <c r="AF234" i="35"/>
  <c r="AF233" i="35"/>
  <c r="AF232" i="35"/>
  <c r="AF231" i="35"/>
  <c r="AF230" i="35"/>
  <c r="AF229" i="35"/>
  <c r="AF228" i="35"/>
  <c r="AF227" i="35"/>
  <c r="AF226" i="35"/>
  <c r="AF225" i="35"/>
  <c r="AF224" i="35"/>
  <c r="AF223" i="35"/>
  <c r="AF222" i="35"/>
  <c r="AF221" i="35"/>
  <c r="AF220" i="35"/>
  <c r="AF219" i="35"/>
  <c r="AF218" i="35"/>
  <c r="AF217" i="35"/>
  <c r="AF216" i="35"/>
  <c r="AF215" i="35"/>
  <c r="AF214" i="35"/>
  <c r="AF213" i="35"/>
  <c r="AF212" i="35"/>
  <c r="AF211" i="35"/>
  <c r="AF210" i="35"/>
  <c r="AF209" i="35"/>
  <c r="AF208" i="35"/>
  <c r="AF207" i="35"/>
  <c r="AF206" i="35"/>
  <c r="AF205" i="35"/>
  <c r="AF204" i="35"/>
  <c r="AF203" i="35"/>
  <c r="AF202" i="35"/>
  <c r="AF201" i="35"/>
  <c r="AF200" i="35"/>
  <c r="AF199" i="35"/>
  <c r="AF198" i="35"/>
  <c r="AF197" i="35"/>
  <c r="AF196" i="35"/>
  <c r="AF195" i="35"/>
  <c r="AF194" i="35"/>
  <c r="AF193" i="35"/>
  <c r="AF192" i="35"/>
  <c r="AF191" i="35"/>
  <c r="AF190" i="35"/>
  <c r="AF189" i="35"/>
  <c r="AF188" i="35"/>
  <c r="AF187" i="35"/>
  <c r="AF186" i="35"/>
  <c r="AF185" i="35"/>
  <c r="AF184" i="35"/>
  <c r="AF183" i="35"/>
  <c r="AF182" i="35"/>
  <c r="AF181" i="35"/>
  <c r="AF180" i="35"/>
  <c r="AF179" i="35"/>
  <c r="AF178" i="35"/>
  <c r="AF177" i="35"/>
  <c r="AF176" i="35"/>
  <c r="AF175" i="35"/>
  <c r="AF174" i="35"/>
  <c r="AF173" i="35"/>
  <c r="AF172" i="35"/>
  <c r="AF171" i="35"/>
  <c r="AF170" i="35"/>
  <c r="AF169" i="35"/>
  <c r="AF168" i="35"/>
  <c r="AF167" i="35"/>
  <c r="AF166" i="35"/>
  <c r="AF165" i="35"/>
  <c r="AF164" i="35"/>
  <c r="AF163" i="35"/>
  <c r="AF162" i="35"/>
  <c r="AF161" i="35"/>
  <c r="AF160" i="35"/>
  <c r="AF159" i="35"/>
  <c r="AF158" i="35"/>
  <c r="AF157" i="35"/>
  <c r="AF156" i="35"/>
  <c r="AF155" i="35"/>
  <c r="AF154" i="35"/>
  <c r="AF153" i="35"/>
  <c r="AF152" i="35"/>
  <c r="AF151" i="35"/>
  <c r="AF150" i="35"/>
  <c r="AF149" i="35"/>
  <c r="AF148" i="35"/>
  <c r="AF147" i="35"/>
  <c r="AF146" i="35"/>
  <c r="AF145" i="35"/>
  <c r="AF144" i="35"/>
  <c r="AF143" i="35"/>
  <c r="AF142" i="35"/>
  <c r="AF141" i="35"/>
  <c r="AF140" i="35"/>
  <c r="AF139" i="35"/>
  <c r="AF138" i="35"/>
  <c r="AF137" i="35"/>
  <c r="AF136" i="35"/>
  <c r="AF135" i="35"/>
  <c r="AF134" i="35"/>
  <c r="AF133" i="35"/>
  <c r="AF132" i="35"/>
  <c r="AF131" i="35"/>
  <c r="AF130" i="35"/>
  <c r="AF129" i="35"/>
  <c r="AF128" i="35"/>
  <c r="AF127" i="35"/>
  <c r="AF126" i="35"/>
  <c r="AF125" i="35"/>
  <c r="AF124" i="35"/>
  <c r="AF123" i="35"/>
  <c r="AF122" i="35"/>
  <c r="AF121" i="35"/>
  <c r="AF120" i="35"/>
  <c r="AF119" i="35"/>
  <c r="AF118" i="35"/>
  <c r="AF117" i="35"/>
  <c r="AF116" i="35"/>
  <c r="AF115" i="35"/>
  <c r="AF114" i="35"/>
  <c r="AF113" i="35"/>
  <c r="AF112" i="35"/>
  <c r="AF111" i="35"/>
  <c r="AF110" i="35"/>
  <c r="AF109" i="35"/>
  <c r="AF108" i="35"/>
  <c r="AF107" i="35"/>
  <c r="AF106" i="35"/>
  <c r="AF105" i="35"/>
  <c r="AF104" i="35"/>
  <c r="AF103" i="35"/>
  <c r="AF102" i="35"/>
  <c r="AF101" i="35"/>
  <c r="AF100" i="35"/>
  <c r="AF99" i="35"/>
  <c r="AF98" i="35"/>
  <c r="AF97" i="35"/>
  <c r="AF96" i="35"/>
  <c r="AF95" i="35"/>
  <c r="AF94" i="35"/>
  <c r="AF93" i="35"/>
  <c r="AF92" i="35"/>
  <c r="AF91" i="35"/>
  <c r="AF90" i="35"/>
  <c r="AF89" i="35"/>
  <c r="AF88" i="35"/>
  <c r="AF87" i="35"/>
  <c r="AF86" i="35"/>
  <c r="AF85" i="35"/>
  <c r="AF84" i="35"/>
  <c r="AF83" i="35"/>
  <c r="AF82" i="35"/>
  <c r="AF81" i="35"/>
  <c r="AF80" i="35"/>
  <c r="AF79" i="35"/>
  <c r="AF78" i="35"/>
  <c r="AF77" i="35"/>
  <c r="AF76" i="35"/>
  <c r="AF75" i="35"/>
  <c r="AF74" i="35"/>
  <c r="AF73" i="35"/>
  <c r="AF72" i="35"/>
  <c r="AF71" i="35"/>
  <c r="AF70" i="35"/>
  <c r="AF69" i="35"/>
  <c r="AF68" i="35"/>
  <c r="AF67" i="35"/>
  <c r="AF66" i="35"/>
  <c r="AF65" i="35"/>
  <c r="AF64" i="35"/>
  <c r="AF63" i="35"/>
  <c r="AF62" i="35"/>
  <c r="AF61" i="35"/>
  <c r="AF60" i="35"/>
  <c r="AF59" i="35"/>
  <c r="AF58" i="35"/>
  <c r="AF57" i="35"/>
  <c r="AF56" i="35"/>
  <c r="AF55" i="35"/>
  <c r="AF54" i="35"/>
  <c r="AF53" i="35"/>
  <c r="AF52" i="35"/>
  <c r="AF51" i="35"/>
  <c r="AF50" i="35"/>
  <c r="AF49" i="35"/>
  <c r="AF48" i="35"/>
  <c r="AF47" i="35"/>
  <c r="AF46" i="35"/>
  <c r="AF45" i="35"/>
  <c r="AF44" i="35"/>
  <c r="AF43" i="35"/>
  <c r="AF42" i="35"/>
  <c r="AF41" i="35"/>
  <c r="AF40" i="35"/>
  <c r="AF39" i="35"/>
  <c r="AF38" i="35"/>
  <c r="AF37" i="35"/>
  <c r="AF36" i="35"/>
  <c r="AF35" i="35"/>
  <c r="AF34" i="35"/>
  <c r="AF33" i="35"/>
  <c r="AF32" i="35"/>
  <c r="AF31" i="35"/>
  <c r="AF30" i="35"/>
  <c r="AF29" i="35"/>
  <c r="AF28" i="35"/>
  <c r="AF27" i="35"/>
  <c r="AF26" i="35"/>
  <c r="AF25" i="35"/>
  <c r="AF24" i="35"/>
  <c r="AF23" i="35"/>
  <c r="AF22" i="35"/>
  <c r="AF21" i="35"/>
  <c r="AF20" i="35"/>
  <c r="AF19" i="35"/>
  <c r="AF18" i="35"/>
  <c r="AF17" i="35"/>
  <c r="AF16" i="35"/>
  <c r="AF15" i="35"/>
  <c r="AF14" i="35"/>
  <c r="AF13" i="35"/>
  <c r="AF12" i="35"/>
  <c r="AF11" i="35"/>
  <c r="AF10" i="35"/>
  <c r="AF9" i="35"/>
  <c r="AF8" i="35"/>
  <c r="AF7" i="35"/>
  <c r="Y1493" i="34"/>
  <c r="AF1494" i="34" s="1"/>
  <c r="AF1491" i="34"/>
  <c r="Y1491" i="34"/>
  <c r="AF1492" i="34" s="1"/>
  <c r="AF1490" i="34"/>
  <c r="AF1489" i="34"/>
  <c r="Y1487" i="34"/>
  <c r="AF1488" i="34" s="1"/>
  <c r="AF1485" i="34"/>
  <c r="Y1485" i="34"/>
  <c r="AF1486" i="34" s="1"/>
  <c r="AF1484" i="34"/>
  <c r="AF1483" i="34"/>
  <c r="Y1481" i="34"/>
  <c r="AF1482" i="34" s="1"/>
  <c r="AF1479" i="34"/>
  <c r="Y1479" i="34"/>
  <c r="AF1480" i="34" s="1"/>
  <c r="AF1478" i="34"/>
  <c r="AF1477" i="34"/>
  <c r="Y1475" i="34"/>
  <c r="AF1476" i="34" s="1"/>
  <c r="AF1473" i="34"/>
  <c r="Y1473" i="34"/>
  <c r="AF1474" i="34" s="1"/>
  <c r="AF1472" i="34"/>
  <c r="AF1471" i="34"/>
  <c r="Y1469" i="34"/>
  <c r="AF1470" i="34" s="1"/>
  <c r="AF1467" i="34"/>
  <c r="Y1467" i="34"/>
  <c r="AF1468" i="34" s="1"/>
  <c r="AF1466" i="34"/>
  <c r="AF1465" i="34"/>
  <c r="Y1463" i="34"/>
  <c r="AF1464" i="34" s="1"/>
  <c r="AF1461" i="34"/>
  <c r="Y1461" i="34"/>
  <c r="AF1462" i="34" s="1"/>
  <c r="AF1460" i="34"/>
  <c r="AF1459" i="34"/>
  <c r="AF1458" i="34"/>
  <c r="AF1457" i="34"/>
  <c r="AF1456" i="34"/>
  <c r="AF1455" i="34"/>
  <c r="AF1454" i="34"/>
  <c r="AF1453" i="34"/>
  <c r="AF1452" i="34"/>
  <c r="AF1451" i="34"/>
  <c r="AF1450" i="34"/>
  <c r="AF1449" i="34"/>
  <c r="AF1448" i="34"/>
  <c r="AF1447" i="34"/>
  <c r="Y1445" i="34"/>
  <c r="AF1446" i="34" s="1"/>
  <c r="AF1443" i="34"/>
  <c r="Y1443" i="34"/>
  <c r="AF1444" i="34" s="1"/>
  <c r="AF1442" i="34"/>
  <c r="AF1441" i="34"/>
  <c r="Y1439" i="34"/>
  <c r="AF1440" i="34" s="1"/>
  <c r="AF1437" i="34"/>
  <c r="Y1437" i="34"/>
  <c r="AF1438" i="34" s="1"/>
  <c r="AF1436" i="34"/>
  <c r="AF1435" i="34"/>
  <c r="Y1433" i="34"/>
  <c r="AF1434" i="34" s="1"/>
  <c r="AF1431" i="34"/>
  <c r="Y1431" i="34"/>
  <c r="AF1432" i="34" s="1"/>
  <c r="AF1430" i="34"/>
  <c r="AF1429" i="34"/>
  <c r="Y1427" i="34"/>
  <c r="AF1428" i="34" s="1"/>
  <c r="AF1425" i="34"/>
  <c r="Y1425" i="34"/>
  <c r="AF1426" i="34" s="1"/>
  <c r="AF1424" i="34"/>
  <c r="AF1423" i="34"/>
  <c r="AF1422" i="34"/>
  <c r="AF1421" i="34"/>
  <c r="AF1420" i="34"/>
  <c r="AF1419" i="34"/>
  <c r="AF1418" i="34"/>
  <c r="AF1417" i="34"/>
  <c r="AF1416" i="34"/>
  <c r="Y1415" i="34"/>
  <c r="AF1415" i="34" s="1"/>
  <c r="AF1414" i="34"/>
  <c r="AF1413" i="34"/>
  <c r="Y1413" i="34"/>
  <c r="AF1412" i="34"/>
  <c r="AF1411" i="34"/>
  <c r="AF1410" i="34"/>
  <c r="Y1409" i="34"/>
  <c r="AF1409" i="34" s="1"/>
  <c r="AF1408" i="34"/>
  <c r="AF1407" i="34"/>
  <c r="Y1407" i="34"/>
  <c r="AF1406" i="34"/>
  <c r="AF1405" i="34"/>
  <c r="AF1404" i="34"/>
  <c r="Y1403" i="34"/>
  <c r="AF1403" i="34" s="1"/>
  <c r="AF1402" i="34"/>
  <c r="AF1401" i="34"/>
  <c r="Y1401" i="34"/>
  <c r="AF1400" i="34"/>
  <c r="AF1399" i="34"/>
  <c r="AF1398" i="34"/>
  <c r="Y1397" i="34"/>
  <c r="AF1397" i="34" s="1"/>
  <c r="AF1396" i="34"/>
  <c r="AF1395" i="34"/>
  <c r="Y1395" i="34"/>
  <c r="AF1394" i="34"/>
  <c r="AF1393" i="34"/>
  <c r="AF1392" i="34"/>
  <c r="Y1391" i="34"/>
  <c r="AF1391" i="34" s="1"/>
  <c r="AF1390" i="34"/>
  <c r="AF1389" i="34"/>
  <c r="Y1389" i="34"/>
  <c r="AF1388" i="34"/>
  <c r="AF1387" i="34"/>
  <c r="AF1386" i="34"/>
  <c r="AF1385" i="34"/>
  <c r="AF1384" i="34"/>
  <c r="AF1383" i="34"/>
  <c r="AF1382" i="34"/>
  <c r="AF1381" i="34"/>
  <c r="Y1379" i="34"/>
  <c r="AF1377" i="34"/>
  <c r="Y1377" i="34"/>
  <c r="AF1378" i="34" s="1"/>
  <c r="AF1376" i="34"/>
  <c r="AF1375" i="34"/>
  <c r="Y1373" i="34"/>
  <c r="AF1371" i="34"/>
  <c r="Y1371" i="34"/>
  <c r="AF1372" i="34" s="1"/>
  <c r="AF1370" i="34"/>
  <c r="AF1369" i="34"/>
  <c r="Y1367" i="34"/>
  <c r="AF1365" i="34"/>
  <c r="Y1365" i="34"/>
  <c r="AF1366" i="34" s="1"/>
  <c r="AF1364" i="34"/>
  <c r="AF1363" i="34"/>
  <c r="Y1361" i="34"/>
  <c r="AF1359" i="34"/>
  <c r="Y1359" i="34"/>
  <c r="AF1360" i="34" s="1"/>
  <c r="AF1358" i="34"/>
  <c r="AF1357" i="34"/>
  <c r="Y1355" i="34"/>
  <c r="AF1353" i="34"/>
  <c r="Y1353" i="34"/>
  <c r="AF1354" i="34" s="1"/>
  <c r="AF1352" i="34"/>
  <c r="AF1351" i="34"/>
  <c r="AF1350" i="34"/>
  <c r="AF1349" i="34"/>
  <c r="AF1348" i="34"/>
  <c r="AF1347" i="34"/>
  <c r="AF1346" i="34"/>
  <c r="AF1345" i="34"/>
  <c r="AF1344" i="34"/>
  <c r="Y1343" i="34"/>
  <c r="AF1343" i="34" s="1"/>
  <c r="AF1342" i="34"/>
  <c r="AF1341" i="34"/>
  <c r="Y1341" i="34"/>
  <c r="AF1340" i="34"/>
  <c r="AF1339" i="34"/>
  <c r="AF1338" i="34"/>
  <c r="Y1337" i="34"/>
  <c r="AF1337" i="34" s="1"/>
  <c r="AF1336" i="34"/>
  <c r="AF1335" i="34"/>
  <c r="Y1335" i="34"/>
  <c r="AF1334" i="34"/>
  <c r="AF1333" i="34"/>
  <c r="AF1332" i="34"/>
  <c r="Y1331" i="34"/>
  <c r="AF1331" i="34" s="1"/>
  <c r="AF1330" i="34"/>
  <c r="AF1329" i="34"/>
  <c r="Y1329" i="34"/>
  <c r="AF1328" i="34"/>
  <c r="AF1327" i="34"/>
  <c r="AF1326" i="34"/>
  <c r="Y1325" i="34"/>
  <c r="AF1325" i="34" s="1"/>
  <c r="AF1324" i="34"/>
  <c r="AF1323" i="34"/>
  <c r="Y1323" i="34"/>
  <c r="AF1322" i="34"/>
  <c r="AF1321" i="34"/>
  <c r="AF1320" i="34"/>
  <c r="Y1319" i="34"/>
  <c r="AF1319" i="34" s="1"/>
  <c r="AF1318" i="34"/>
  <c r="AF1317" i="34"/>
  <c r="Y1317" i="34"/>
  <c r="AF1316" i="34"/>
  <c r="AF1315" i="34"/>
  <c r="AF1314" i="34"/>
  <c r="AF1313" i="34"/>
  <c r="AF1312" i="34"/>
  <c r="AF1311" i="34"/>
  <c r="AF1310" i="34"/>
  <c r="AF1309" i="34"/>
  <c r="Y1307" i="34"/>
  <c r="AF1305" i="34"/>
  <c r="Y1305" i="34"/>
  <c r="AF1306" i="34" s="1"/>
  <c r="AF1304" i="34"/>
  <c r="AF1303" i="34"/>
  <c r="Y1301" i="34"/>
  <c r="AF1299" i="34"/>
  <c r="Y1299" i="34"/>
  <c r="AF1300" i="34" s="1"/>
  <c r="AF1298" i="34"/>
  <c r="AF1297" i="34"/>
  <c r="Y1295" i="34"/>
  <c r="AF1293" i="34"/>
  <c r="Y1293" i="34"/>
  <c r="AF1294" i="34" s="1"/>
  <c r="AF1292" i="34"/>
  <c r="AF1291" i="34"/>
  <c r="Y1289" i="34"/>
  <c r="AF1287" i="34"/>
  <c r="Y1287" i="34"/>
  <c r="AF1288" i="34" s="1"/>
  <c r="AF1286" i="34"/>
  <c r="AF1285" i="34"/>
  <c r="Y1283" i="34"/>
  <c r="AF1281" i="34"/>
  <c r="Y1281" i="34"/>
  <c r="AF1282" i="34" s="1"/>
  <c r="AF1280" i="34"/>
  <c r="AF1279" i="34"/>
  <c r="AF1278" i="34"/>
  <c r="AF1277" i="34"/>
  <c r="AF1276" i="34"/>
  <c r="AF1275" i="34"/>
  <c r="AF1274" i="34"/>
  <c r="AF1273" i="34"/>
  <c r="AF1272" i="34"/>
  <c r="Y1271" i="34"/>
  <c r="AF1271" i="34" s="1"/>
  <c r="AF1270" i="34"/>
  <c r="AF1269" i="34"/>
  <c r="Y1269" i="34"/>
  <c r="AF1268" i="34"/>
  <c r="AF1267" i="34"/>
  <c r="AF1266" i="34"/>
  <c r="Y1265" i="34"/>
  <c r="AF1265" i="34" s="1"/>
  <c r="AF1264" i="34"/>
  <c r="AF1263" i="34"/>
  <c r="Y1263" i="34"/>
  <c r="AF1262" i="34"/>
  <c r="AF1261" i="34"/>
  <c r="AF1260" i="34"/>
  <c r="Y1259" i="34"/>
  <c r="AF1259" i="34" s="1"/>
  <c r="AF1258" i="34"/>
  <c r="AF1257" i="34"/>
  <c r="Y1257" i="34"/>
  <c r="AF1256" i="34"/>
  <c r="AF1255" i="34"/>
  <c r="AF1254" i="34"/>
  <c r="Y1253" i="34"/>
  <c r="AF1253" i="34" s="1"/>
  <c r="AF1252" i="34"/>
  <c r="AF1251" i="34"/>
  <c r="Y1251" i="34"/>
  <c r="AF1250" i="34"/>
  <c r="AF1249" i="34"/>
  <c r="AF1248" i="34"/>
  <c r="Y1247" i="34"/>
  <c r="AF1247" i="34" s="1"/>
  <c r="AF1246" i="34"/>
  <c r="AF1245" i="34"/>
  <c r="Y1245" i="34"/>
  <c r="AF1244" i="34"/>
  <c r="AF1243" i="34"/>
  <c r="AF1242" i="34"/>
  <c r="AF1241" i="34"/>
  <c r="AF1240" i="34"/>
  <c r="AF1239" i="34"/>
  <c r="AF1238" i="34"/>
  <c r="AF1237" i="34"/>
  <c r="Y1235" i="34"/>
  <c r="AF1233" i="34"/>
  <c r="Y1233" i="34"/>
  <c r="AF1234" i="34" s="1"/>
  <c r="AF1232" i="34"/>
  <c r="AF1231" i="34"/>
  <c r="Y1229" i="34"/>
  <c r="AF1227" i="34"/>
  <c r="Y1227" i="34"/>
  <c r="AF1228" i="34" s="1"/>
  <c r="AF1226" i="34"/>
  <c r="AF1225" i="34"/>
  <c r="Y1223" i="34"/>
  <c r="AF1221" i="34"/>
  <c r="Y1221" i="34"/>
  <c r="AF1222" i="34" s="1"/>
  <c r="AF1220" i="34"/>
  <c r="AF1219" i="34"/>
  <c r="Y1217" i="34"/>
  <c r="AF1215" i="34"/>
  <c r="Y1215" i="34"/>
  <c r="AF1216" i="34" s="1"/>
  <c r="AF1214" i="34"/>
  <c r="AF1213" i="34"/>
  <c r="Y1211" i="34"/>
  <c r="AF1209" i="34"/>
  <c r="Y1209" i="34"/>
  <c r="AF1210" i="34" s="1"/>
  <c r="AF1208" i="34"/>
  <c r="AF1207" i="34"/>
  <c r="AF1206" i="34"/>
  <c r="AF1205" i="34"/>
  <c r="AF1204" i="34"/>
  <c r="AF1203" i="34"/>
  <c r="AF1202" i="34"/>
  <c r="AF1201" i="34"/>
  <c r="AF1200" i="34"/>
  <c r="Y1199" i="34"/>
  <c r="AF1199" i="34" s="1"/>
  <c r="AF1198" i="34"/>
  <c r="AF1197" i="34"/>
  <c r="Y1197" i="34"/>
  <c r="AF1196" i="34"/>
  <c r="AF1195" i="34"/>
  <c r="AF1194" i="34"/>
  <c r="Y1193" i="34"/>
  <c r="AF1193" i="34" s="1"/>
  <c r="AF1192" i="34"/>
  <c r="AF1191" i="34"/>
  <c r="Y1191" i="34"/>
  <c r="AF1190" i="34"/>
  <c r="AF1189" i="34"/>
  <c r="Y1187" i="34"/>
  <c r="AF1186" i="34"/>
  <c r="AF1185" i="34"/>
  <c r="Y1185" i="34"/>
  <c r="AF1184" i="34"/>
  <c r="AF1183" i="34"/>
  <c r="Y1181" i="34"/>
  <c r="AF1181" i="34" s="1"/>
  <c r="AF1180" i="34"/>
  <c r="AF1179" i="34"/>
  <c r="Y1179" i="34"/>
  <c r="AF1178" i="34"/>
  <c r="AF1177" i="34"/>
  <c r="AF1176" i="34"/>
  <c r="Y1175" i="34"/>
  <c r="AF1175" i="34" s="1"/>
  <c r="AF1174" i="34"/>
  <c r="AF1173" i="34"/>
  <c r="Y1173" i="34"/>
  <c r="AF1172" i="34"/>
  <c r="AF1171" i="34"/>
  <c r="AF1170" i="34"/>
  <c r="AF1169" i="34"/>
  <c r="AF1168" i="34"/>
  <c r="AF1167" i="34"/>
  <c r="AF1166" i="34"/>
  <c r="AF1165" i="34"/>
  <c r="Y1163" i="34"/>
  <c r="AF1163" i="34" s="1"/>
  <c r="AF1161" i="34"/>
  <c r="Y1161" i="34"/>
  <c r="AF1162" i="34" s="1"/>
  <c r="AF1160" i="34"/>
  <c r="AF1159" i="34"/>
  <c r="AF1158" i="34"/>
  <c r="Y1157" i="34"/>
  <c r="AF1157" i="34" s="1"/>
  <c r="AF1155" i="34"/>
  <c r="Y1155" i="34"/>
  <c r="AF1156" i="34" s="1"/>
  <c r="AF1154" i="34"/>
  <c r="AF1153" i="34"/>
  <c r="Y1151" i="34"/>
  <c r="AF1151" i="34" s="1"/>
  <c r="AF1149" i="34"/>
  <c r="Y1149" i="34"/>
  <c r="AF1150" i="34" s="1"/>
  <c r="AF1148" i="34"/>
  <c r="AF1147" i="34"/>
  <c r="AF1146" i="34"/>
  <c r="Y1145" i="34"/>
  <c r="AF1145" i="34" s="1"/>
  <c r="AF1143" i="34"/>
  <c r="Y1143" i="34"/>
  <c r="AF1144" i="34" s="1"/>
  <c r="AF1142" i="34"/>
  <c r="AF1141" i="34"/>
  <c r="Y1139" i="34"/>
  <c r="AF1139" i="34" s="1"/>
  <c r="AF1137" i="34"/>
  <c r="Y1137" i="34"/>
  <c r="AF1138" i="34" s="1"/>
  <c r="AF1136" i="34"/>
  <c r="AF1135" i="34"/>
  <c r="AF1134" i="34"/>
  <c r="AF1133" i="34"/>
  <c r="AF1132" i="34"/>
  <c r="AF1131" i="34"/>
  <c r="AF1130" i="34"/>
  <c r="AF1129" i="34"/>
  <c r="AF1128" i="34"/>
  <c r="Y1127" i="34"/>
  <c r="AF1127" i="34" s="1"/>
  <c r="AF1126" i="34"/>
  <c r="AF1125" i="34"/>
  <c r="Y1125" i="34"/>
  <c r="AF1124" i="34"/>
  <c r="AF1123" i="34"/>
  <c r="AF1122" i="34"/>
  <c r="Y1121" i="34"/>
  <c r="AF1121" i="34" s="1"/>
  <c r="AF1120" i="34"/>
  <c r="AF1119" i="34"/>
  <c r="Y1119" i="34"/>
  <c r="AF1118" i="34"/>
  <c r="AF1117" i="34"/>
  <c r="AF1116" i="34"/>
  <c r="Y1115" i="34"/>
  <c r="AF1115" i="34" s="1"/>
  <c r="AF1114" i="34"/>
  <c r="AF1113" i="34"/>
  <c r="Y1113" i="34"/>
  <c r="AF1112" i="34"/>
  <c r="AF1111" i="34"/>
  <c r="Y1109" i="34"/>
  <c r="AF1108" i="34"/>
  <c r="AF1107" i="34"/>
  <c r="Y1107" i="34"/>
  <c r="AF1106" i="34"/>
  <c r="AF1105" i="34"/>
  <c r="AF1104" i="34"/>
  <c r="Y1103" i="34"/>
  <c r="AF1103" i="34" s="1"/>
  <c r="AF1102" i="34"/>
  <c r="AF1101" i="34"/>
  <c r="Y1101" i="34"/>
  <c r="AF1100" i="34"/>
  <c r="AF1099" i="34"/>
  <c r="AF1098" i="34"/>
  <c r="AF1097" i="34"/>
  <c r="AF1096" i="34"/>
  <c r="AF1095" i="34"/>
  <c r="AF1094" i="34"/>
  <c r="AF1093" i="34"/>
  <c r="AF1092" i="34"/>
  <c r="AF1091" i="34"/>
  <c r="AF1090" i="34"/>
  <c r="AF1089" i="34"/>
  <c r="AF1088" i="34"/>
  <c r="AF1087" i="34"/>
  <c r="AF1086" i="34"/>
  <c r="Y1085" i="34"/>
  <c r="AF1085" i="34" s="1"/>
  <c r="AF1084" i="34"/>
  <c r="AF1083" i="34"/>
  <c r="Y1083" i="34"/>
  <c r="AF1082" i="34"/>
  <c r="AF1081" i="34"/>
  <c r="AF1080" i="34"/>
  <c r="Y1079" i="34"/>
  <c r="AF1079" i="34" s="1"/>
  <c r="AF1078" i="34"/>
  <c r="AF1077" i="34"/>
  <c r="Y1077" i="34"/>
  <c r="AF1076" i="34"/>
  <c r="AF1075" i="34"/>
  <c r="Y1073" i="34"/>
  <c r="AF1072" i="34"/>
  <c r="AF1071" i="34"/>
  <c r="Y1071" i="34"/>
  <c r="AF1070" i="34"/>
  <c r="AF1069" i="34"/>
  <c r="AF1068" i="34"/>
  <c r="Y1067" i="34"/>
  <c r="AF1067" i="34" s="1"/>
  <c r="AF1066" i="34"/>
  <c r="AF1065" i="34"/>
  <c r="Y1065" i="34"/>
  <c r="AF1064" i="34"/>
  <c r="AF1063" i="34"/>
  <c r="AF1062" i="34"/>
  <c r="AF1061" i="34"/>
  <c r="AF1060" i="34"/>
  <c r="AF1059" i="34"/>
  <c r="AF1058" i="34"/>
  <c r="AF1057" i="34"/>
  <c r="Y1055" i="34"/>
  <c r="AF1053" i="34"/>
  <c r="Y1053" i="34"/>
  <c r="AF1054" i="34" s="1"/>
  <c r="AF1052" i="34"/>
  <c r="AF1051" i="34"/>
  <c r="AF1050" i="34"/>
  <c r="Y1049" i="34"/>
  <c r="AF1049" i="34" s="1"/>
  <c r="AF1047" i="34"/>
  <c r="Y1047" i="34"/>
  <c r="AF1048" i="34" s="1"/>
  <c r="AF1046" i="34"/>
  <c r="AF1045" i="34"/>
  <c r="Y1043" i="34"/>
  <c r="AF1041" i="34"/>
  <c r="Y1041" i="34"/>
  <c r="AF1042" i="34" s="1"/>
  <c r="AF1040" i="34"/>
  <c r="AF1039" i="34"/>
  <c r="AF1038" i="34"/>
  <c r="Y1037" i="34"/>
  <c r="AF1037" i="34" s="1"/>
  <c r="AF1035" i="34"/>
  <c r="Y1035" i="34"/>
  <c r="AF1036" i="34" s="1"/>
  <c r="AF1034" i="34"/>
  <c r="AF1033" i="34"/>
  <c r="Y1031" i="34"/>
  <c r="AF1029" i="34"/>
  <c r="Y1029" i="34"/>
  <c r="AF1030" i="34" s="1"/>
  <c r="AF1028" i="34"/>
  <c r="AF1027" i="34"/>
  <c r="AF1026" i="34"/>
  <c r="AF1025" i="34"/>
  <c r="AF1024" i="34"/>
  <c r="AF1023" i="34"/>
  <c r="AF1022" i="34"/>
  <c r="AF1021" i="34"/>
  <c r="AF1020" i="34"/>
  <c r="AF1019" i="34"/>
  <c r="AF1018" i="34"/>
  <c r="AF1017" i="34"/>
  <c r="AF1016" i="34"/>
  <c r="AF1015" i="34"/>
  <c r="AF1014" i="34"/>
  <c r="Y1013" i="34"/>
  <c r="AF1013" i="34" s="1"/>
  <c r="AF1011" i="34"/>
  <c r="Y1011" i="34"/>
  <c r="AF1012" i="34" s="1"/>
  <c r="AF1010" i="34"/>
  <c r="AF1009" i="34"/>
  <c r="Y1007" i="34"/>
  <c r="AF1005" i="34"/>
  <c r="Y1005" i="34"/>
  <c r="AF1006" i="34" s="1"/>
  <c r="AF1004" i="34"/>
  <c r="AF1003" i="34"/>
  <c r="AF1002" i="34"/>
  <c r="Y1001" i="34"/>
  <c r="AF1001" i="34" s="1"/>
  <c r="AF999" i="34"/>
  <c r="Y999" i="34"/>
  <c r="AF1000" i="34" s="1"/>
  <c r="AF998" i="34"/>
  <c r="AF997" i="34"/>
  <c r="Y995" i="34"/>
  <c r="AF993" i="34"/>
  <c r="Y993" i="34"/>
  <c r="AF994" i="34" s="1"/>
  <c r="AF992" i="34"/>
  <c r="AF991" i="34"/>
  <c r="AF990" i="34"/>
  <c r="AF989" i="34"/>
  <c r="AF988" i="34"/>
  <c r="AF987" i="34"/>
  <c r="AF986" i="34"/>
  <c r="AF985" i="34"/>
  <c r="Y983" i="34"/>
  <c r="AF982" i="34"/>
  <c r="AF981" i="34"/>
  <c r="Y981" i="34"/>
  <c r="AF980" i="34"/>
  <c r="AF979" i="34"/>
  <c r="Y977" i="34"/>
  <c r="AF977" i="34" s="1"/>
  <c r="AF976" i="34"/>
  <c r="AF975" i="34"/>
  <c r="Y975" i="34"/>
  <c r="AF974" i="34"/>
  <c r="AF973" i="34"/>
  <c r="AF972" i="34"/>
  <c r="Y971" i="34"/>
  <c r="AF971" i="34" s="1"/>
  <c r="AF970" i="34"/>
  <c r="AF969" i="34"/>
  <c r="Y969" i="34"/>
  <c r="AF968" i="34"/>
  <c r="AF967" i="34"/>
  <c r="AF966" i="34"/>
  <c r="Y965" i="34"/>
  <c r="AF965" i="34" s="1"/>
  <c r="AF964" i="34"/>
  <c r="AF963" i="34"/>
  <c r="Y963" i="34"/>
  <c r="AF962" i="34"/>
  <c r="AF961" i="34"/>
  <c r="Y959" i="34"/>
  <c r="AF958" i="34"/>
  <c r="AF957" i="34"/>
  <c r="Y957" i="34"/>
  <c r="AF956" i="34"/>
  <c r="AF955" i="34"/>
  <c r="AF954" i="34"/>
  <c r="AF953" i="34"/>
  <c r="AF952" i="34"/>
  <c r="AF951" i="34"/>
  <c r="AF950" i="34"/>
  <c r="AF949" i="34"/>
  <c r="AF948" i="34"/>
  <c r="AF947" i="34"/>
  <c r="Y947" i="34"/>
  <c r="Y945" i="34"/>
  <c r="AF944" i="34"/>
  <c r="AF943" i="34"/>
  <c r="AF941" i="34"/>
  <c r="Y941" i="34"/>
  <c r="AF942" i="34" s="1"/>
  <c r="Y939" i="34"/>
  <c r="AF940" i="34" s="1"/>
  <c r="AF938" i="34"/>
  <c r="AF937" i="34"/>
  <c r="Y935" i="34"/>
  <c r="AF933" i="34"/>
  <c r="Y933" i="34"/>
  <c r="AF934" i="34" s="1"/>
  <c r="AF932" i="34"/>
  <c r="AF931" i="34"/>
  <c r="AF930" i="34"/>
  <c r="Y929" i="34"/>
  <c r="AF929" i="34" s="1"/>
  <c r="AF927" i="34"/>
  <c r="Y927" i="34"/>
  <c r="AF928" i="34" s="1"/>
  <c r="AF926" i="34"/>
  <c r="AF925" i="34"/>
  <c r="AF924" i="34"/>
  <c r="AF923" i="34"/>
  <c r="Y923" i="34"/>
  <c r="Y921" i="34"/>
  <c r="AF920" i="34"/>
  <c r="AF919" i="34"/>
  <c r="AF918" i="34"/>
  <c r="AF917" i="34"/>
  <c r="AF916" i="34"/>
  <c r="AF915" i="34"/>
  <c r="AF914" i="34"/>
  <c r="AF913" i="34"/>
  <c r="AF912" i="34"/>
  <c r="Y911" i="34"/>
  <c r="AF911" i="34" s="1"/>
  <c r="AF910" i="34"/>
  <c r="AF909" i="34"/>
  <c r="Y909" i="34"/>
  <c r="AF908" i="34"/>
  <c r="AF907" i="34"/>
  <c r="AF906" i="34"/>
  <c r="Y905" i="34"/>
  <c r="AF905" i="34" s="1"/>
  <c r="AF904" i="34"/>
  <c r="AF903" i="34"/>
  <c r="Y903" i="34"/>
  <c r="AF902" i="34"/>
  <c r="AF901" i="34"/>
  <c r="Y899" i="34"/>
  <c r="AF898" i="34"/>
  <c r="AF897" i="34"/>
  <c r="Y897" i="34"/>
  <c r="AF896" i="34"/>
  <c r="AF895" i="34"/>
  <c r="Y893" i="34"/>
  <c r="AF893" i="34" s="1"/>
  <c r="AF892" i="34"/>
  <c r="AF891" i="34"/>
  <c r="Y891" i="34"/>
  <c r="AF890" i="34"/>
  <c r="AF889" i="34"/>
  <c r="AF888" i="34"/>
  <c r="Y887" i="34"/>
  <c r="AF887" i="34" s="1"/>
  <c r="AF886" i="34"/>
  <c r="AF885" i="34"/>
  <c r="Y885" i="34"/>
  <c r="AF884" i="34"/>
  <c r="AF883" i="34"/>
  <c r="AF882" i="34"/>
  <c r="AF881" i="34"/>
  <c r="AF880" i="34"/>
  <c r="AF879" i="34"/>
  <c r="AF878" i="34"/>
  <c r="AF877" i="34"/>
  <c r="Y875" i="34"/>
  <c r="AF873" i="34"/>
  <c r="Y873" i="34"/>
  <c r="AF874" i="34" s="1"/>
  <c r="AF872" i="34"/>
  <c r="AF871" i="34"/>
  <c r="AF870" i="34"/>
  <c r="Y869" i="34"/>
  <c r="AF869" i="34" s="1"/>
  <c r="AF867" i="34"/>
  <c r="Y867" i="34"/>
  <c r="AF868" i="34" s="1"/>
  <c r="AF866" i="34"/>
  <c r="AF865" i="34"/>
  <c r="AF864" i="34"/>
  <c r="AF863" i="34"/>
  <c r="Y863" i="34"/>
  <c r="Y861" i="34"/>
  <c r="AF860" i="34"/>
  <c r="AF859" i="34"/>
  <c r="AF857" i="34"/>
  <c r="Y857" i="34"/>
  <c r="AF858" i="34" s="1"/>
  <c r="Y855" i="34"/>
  <c r="AF856" i="34" s="1"/>
  <c r="AF854" i="34"/>
  <c r="AF853" i="34"/>
  <c r="Y851" i="34"/>
  <c r="AF849" i="34"/>
  <c r="Y849" i="34"/>
  <c r="AF850" i="34" s="1"/>
  <c r="AF848" i="34"/>
  <c r="AF847" i="34"/>
  <c r="AF846" i="34"/>
  <c r="AF845" i="34"/>
  <c r="AF844" i="34"/>
  <c r="AF843" i="34"/>
  <c r="AF842" i="34"/>
  <c r="AF841" i="34"/>
  <c r="Y839" i="34"/>
  <c r="AF838" i="34"/>
  <c r="AF837" i="34"/>
  <c r="Y837" i="34"/>
  <c r="AF836" i="34"/>
  <c r="AF835" i="34"/>
  <c r="Y833" i="34"/>
  <c r="AF833" i="34" s="1"/>
  <c r="AF832" i="34"/>
  <c r="AF831" i="34"/>
  <c r="Y831" i="34"/>
  <c r="AF830" i="34"/>
  <c r="AF829" i="34"/>
  <c r="AF828" i="34"/>
  <c r="Y827" i="34"/>
  <c r="AF827" i="34" s="1"/>
  <c r="AF826" i="34"/>
  <c r="AF825" i="34"/>
  <c r="Y825" i="34"/>
  <c r="AF824" i="34"/>
  <c r="AF823" i="34"/>
  <c r="AF822" i="34"/>
  <c r="Y821" i="34"/>
  <c r="AF821" i="34" s="1"/>
  <c r="AF820" i="34"/>
  <c r="AF819" i="34"/>
  <c r="Y819" i="34"/>
  <c r="AF818" i="34"/>
  <c r="AF817" i="34"/>
  <c r="Y815" i="34"/>
  <c r="AF814" i="34"/>
  <c r="AF813" i="34"/>
  <c r="Y813" i="34"/>
  <c r="AF812" i="34"/>
  <c r="AF811" i="34"/>
  <c r="AF810" i="34"/>
  <c r="AF809" i="34"/>
  <c r="AF808" i="34"/>
  <c r="AF807" i="34"/>
  <c r="AF806" i="34"/>
  <c r="AF805" i="34"/>
  <c r="AF804" i="34"/>
  <c r="AF803" i="34"/>
  <c r="Y803" i="34"/>
  <c r="Y801" i="34"/>
  <c r="AF800" i="34"/>
  <c r="AF799" i="34"/>
  <c r="AF797" i="34"/>
  <c r="Y797" i="34"/>
  <c r="AF798" i="34" s="1"/>
  <c r="AF795" i="34"/>
  <c r="Y795" i="34"/>
  <c r="AF796" i="34" s="1"/>
  <c r="AF794" i="34"/>
  <c r="AF793" i="34"/>
  <c r="Y791" i="34"/>
  <c r="AF789" i="34"/>
  <c r="Y789" i="34"/>
  <c r="AF790" i="34" s="1"/>
  <c r="AF788" i="34"/>
  <c r="AF787" i="34"/>
  <c r="AF786" i="34"/>
  <c r="AF785" i="34"/>
  <c r="Y785" i="34"/>
  <c r="AF783" i="34"/>
  <c r="Y783" i="34"/>
  <c r="AF784" i="34" s="1"/>
  <c r="AF782" i="34"/>
  <c r="AF781" i="34"/>
  <c r="AF780" i="34"/>
  <c r="AF779" i="34"/>
  <c r="Y779" i="34"/>
  <c r="Y777" i="34"/>
  <c r="AF776" i="34"/>
  <c r="AF775" i="34"/>
  <c r="AF774" i="34"/>
  <c r="AF773" i="34"/>
  <c r="AF772" i="34"/>
  <c r="AF771" i="34"/>
  <c r="AF770" i="34"/>
  <c r="AF769" i="34"/>
  <c r="AF768" i="34"/>
  <c r="Y767" i="34"/>
  <c r="AF767" i="34" s="1"/>
  <c r="AF766" i="34"/>
  <c r="AF765" i="34"/>
  <c r="Y765" i="34"/>
  <c r="AF764" i="34"/>
  <c r="AF763" i="34"/>
  <c r="AF762" i="34"/>
  <c r="Y761" i="34"/>
  <c r="AF761" i="34" s="1"/>
  <c r="AF760" i="34"/>
  <c r="AF759" i="34"/>
  <c r="Y759" i="34"/>
  <c r="AF758" i="34"/>
  <c r="AF757" i="34"/>
  <c r="Y755" i="34"/>
  <c r="AF754" i="34"/>
  <c r="AF753" i="34"/>
  <c r="Y753" i="34"/>
  <c r="AF752" i="34"/>
  <c r="AF751" i="34"/>
  <c r="AF750" i="34"/>
  <c r="Y749" i="34"/>
  <c r="AF749" i="34" s="1"/>
  <c r="AF748" i="34"/>
  <c r="AF747" i="34"/>
  <c r="Y747" i="34"/>
  <c r="AF746" i="34"/>
  <c r="AF745" i="34"/>
  <c r="AF744" i="34"/>
  <c r="Y743" i="34"/>
  <c r="AF743" i="34" s="1"/>
  <c r="AF742" i="34"/>
  <c r="AF741" i="34"/>
  <c r="Y741" i="34"/>
  <c r="AF740" i="34"/>
  <c r="AF739" i="34"/>
  <c r="AF738" i="34"/>
  <c r="AF737" i="34"/>
  <c r="AF736" i="34"/>
  <c r="AF735" i="34"/>
  <c r="AF734" i="34"/>
  <c r="AF733" i="34"/>
  <c r="Y731" i="34"/>
  <c r="AF729" i="34"/>
  <c r="Y729" i="34"/>
  <c r="AF730" i="34" s="1"/>
  <c r="AF728" i="34"/>
  <c r="AF727" i="34"/>
  <c r="AF726" i="34"/>
  <c r="AF725" i="34"/>
  <c r="Y725" i="34"/>
  <c r="AF723" i="34"/>
  <c r="Y723" i="34"/>
  <c r="AF724" i="34" s="1"/>
  <c r="AF722" i="34"/>
  <c r="AF721" i="34"/>
  <c r="AF720" i="34"/>
  <c r="AF719" i="34"/>
  <c r="Y719" i="34"/>
  <c r="Y717" i="34"/>
  <c r="AF716" i="34"/>
  <c r="AF715" i="34"/>
  <c r="AF713" i="34"/>
  <c r="Y713" i="34"/>
  <c r="AF714" i="34" s="1"/>
  <c r="AF711" i="34"/>
  <c r="Y711" i="34"/>
  <c r="AF712" i="34" s="1"/>
  <c r="AF710" i="34"/>
  <c r="AF709" i="34"/>
  <c r="Y707" i="34"/>
  <c r="AF705" i="34"/>
  <c r="Y705" i="34"/>
  <c r="AF706" i="34" s="1"/>
  <c r="AF704" i="34"/>
  <c r="AF703" i="34"/>
  <c r="AF702" i="34"/>
  <c r="AF701" i="34"/>
  <c r="AF700" i="34"/>
  <c r="AF699" i="34"/>
  <c r="AF698" i="34"/>
  <c r="AF697" i="34"/>
  <c r="Y695" i="34"/>
  <c r="AF694" i="34"/>
  <c r="AF693" i="34"/>
  <c r="Y693" i="34"/>
  <c r="AF692" i="34"/>
  <c r="AF691" i="34"/>
  <c r="AF690" i="34"/>
  <c r="Y689" i="34"/>
  <c r="AF689" i="34" s="1"/>
  <c r="AF688" i="34"/>
  <c r="AF687" i="34"/>
  <c r="Y687" i="34"/>
  <c r="AF686" i="34"/>
  <c r="AF685" i="34"/>
  <c r="AF684" i="34"/>
  <c r="Y683" i="34"/>
  <c r="AF683" i="34" s="1"/>
  <c r="AF682" i="34"/>
  <c r="AF681" i="34"/>
  <c r="Y681" i="34"/>
  <c r="AF680" i="34"/>
  <c r="AF679" i="34"/>
  <c r="AF678" i="34"/>
  <c r="Y677" i="34"/>
  <c r="AF677" i="34" s="1"/>
  <c r="AF676" i="34"/>
  <c r="AF675" i="34"/>
  <c r="Y675" i="34"/>
  <c r="AF674" i="34"/>
  <c r="AF673" i="34"/>
  <c r="Y671" i="34"/>
  <c r="AF670" i="34"/>
  <c r="AF669" i="34"/>
  <c r="Y669" i="34"/>
  <c r="AF668" i="34"/>
  <c r="AF667" i="34"/>
  <c r="AF666" i="34"/>
  <c r="AF665" i="34"/>
  <c r="AF664" i="34"/>
  <c r="AF663" i="34"/>
  <c r="AF662" i="34"/>
  <c r="AF661" i="34"/>
  <c r="AF660" i="34"/>
  <c r="AF659" i="34"/>
  <c r="AF658" i="34"/>
  <c r="AF657" i="34"/>
  <c r="AF656" i="34"/>
  <c r="AF655" i="34"/>
  <c r="AF654" i="34"/>
  <c r="Y653" i="34"/>
  <c r="AF653" i="34" s="1"/>
  <c r="AF652" i="34"/>
  <c r="AF651" i="34"/>
  <c r="Y651" i="34"/>
  <c r="AF650" i="34"/>
  <c r="AF649" i="34"/>
  <c r="AF648" i="34"/>
  <c r="Y647" i="34"/>
  <c r="AF647" i="34" s="1"/>
  <c r="AF646" i="34"/>
  <c r="AF645" i="34"/>
  <c r="Y645" i="34"/>
  <c r="AF644" i="34"/>
  <c r="AF643" i="34"/>
  <c r="AF642" i="34"/>
  <c r="Y641" i="34"/>
  <c r="AF641" i="34" s="1"/>
  <c r="AF640" i="34"/>
  <c r="AF639" i="34"/>
  <c r="Y639" i="34"/>
  <c r="AF638" i="34"/>
  <c r="AF637" i="34"/>
  <c r="Y635" i="34"/>
  <c r="AF634" i="34"/>
  <c r="AF633" i="34"/>
  <c r="Y633" i="34"/>
  <c r="AF632" i="34"/>
  <c r="AF631" i="34"/>
  <c r="AF630" i="34"/>
  <c r="AF629" i="34"/>
  <c r="AF628" i="34"/>
  <c r="AF627" i="34"/>
  <c r="AF626" i="34"/>
  <c r="AF625" i="34"/>
  <c r="AF624" i="34"/>
  <c r="AF623" i="34"/>
  <c r="Y623" i="34"/>
  <c r="Y621" i="34"/>
  <c r="AF620" i="34"/>
  <c r="AF619" i="34"/>
  <c r="AF617" i="34"/>
  <c r="Y617" i="34"/>
  <c r="AF618" i="34" s="1"/>
  <c r="AF615" i="34"/>
  <c r="Y615" i="34"/>
  <c r="AF616" i="34" s="1"/>
  <c r="AF614" i="34"/>
  <c r="AF613" i="34"/>
  <c r="Y611" i="34"/>
  <c r="AF609" i="34"/>
  <c r="Y609" i="34"/>
  <c r="AF610" i="34" s="1"/>
  <c r="AF608" i="34"/>
  <c r="AF607" i="34"/>
  <c r="AF606" i="34"/>
  <c r="AF605" i="34"/>
  <c r="Y605" i="34"/>
  <c r="AF604" i="34"/>
  <c r="AF603" i="34"/>
  <c r="Y603" i="34"/>
  <c r="AF602" i="34"/>
  <c r="AF601" i="34"/>
  <c r="AF600" i="34"/>
  <c r="AF599" i="34"/>
  <c r="Y599" i="34"/>
  <c r="AF598" i="34"/>
  <c r="AF597" i="34"/>
  <c r="Y597" i="34"/>
  <c r="AF596" i="34"/>
  <c r="AF595" i="34"/>
  <c r="AF594" i="34"/>
  <c r="AF593" i="34"/>
  <c r="AF592" i="34"/>
  <c r="AF591" i="34"/>
  <c r="AF590" i="34"/>
  <c r="AF589" i="34"/>
  <c r="AF588" i="34"/>
  <c r="AF587" i="34"/>
  <c r="AF586" i="34"/>
  <c r="AF585" i="34"/>
  <c r="AF584" i="34"/>
  <c r="AF583" i="34"/>
  <c r="AF582" i="34"/>
  <c r="AF581" i="34"/>
  <c r="AF580" i="34"/>
  <c r="AF579" i="34"/>
  <c r="AF578" i="34"/>
  <c r="AF577" i="34"/>
  <c r="AF576" i="34"/>
  <c r="AF575" i="34"/>
  <c r="AF574" i="34"/>
  <c r="AF573" i="34"/>
  <c r="AF572" i="34"/>
  <c r="AF571" i="34"/>
  <c r="AF570" i="34"/>
  <c r="AF569" i="34"/>
  <c r="AF568" i="34"/>
  <c r="AF567" i="34"/>
  <c r="AF566" i="34"/>
  <c r="AF565" i="34"/>
  <c r="AF564" i="34"/>
  <c r="AF563" i="34"/>
  <c r="AF562" i="34"/>
  <c r="AF561" i="34"/>
  <c r="AF560" i="34"/>
  <c r="AF559" i="34"/>
  <c r="AF558" i="34"/>
  <c r="AF557" i="34"/>
  <c r="AF556" i="34"/>
  <c r="AF555" i="34"/>
  <c r="AF554" i="34"/>
  <c r="AF553" i="34"/>
  <c r="AF552" i="34"/>
  <c r="AF551" i="34"/>
  <c r="AF550" i="34"/>
  <c r="AF549" i="34"/>
  <c r="AF548" i="34"/>
  <c r="AF547" i="34"/>
  <c r="AF546" i="34"/>
  <c r="AF545" i="34"/>
  <c r="AF544" i="34"/>
  <c r="AF543" i="34"/>
  <c r="AF542" i="34"/>
  <c r="AF541" i="34"/>
  <c r="AF540" i="34"/>
  <c r="AF539" i="34"/>
  <c r="AF538" i="34"/>
  <c r="AF537" i="34"/>
  <c r="AF536" i="34"/>
  <c r="AF535" i="34"/>
  <c r="AF534" i="34"/>
  <c r="AF533" i="34"/>
  <c r="AF532" i="34"/>
  <c r="AF531" i="34"/>
  <c r="AF530" i="34"/>
  <c r="AF529" i="34"/>
  <c r="AF528" i="34"/>
  <c r="AF527" i="34"/>
  <c r="AF526" i="34"/>
  <c r="AF525" i="34"/>
  <c r="AF524" i="34"/>
  <c r="AF523" i="34"/>
  <c r="AF522" i="34"/>
  <c r="AF521" i="34"/>
  <c r="AF520" i="34"/>
  <c r="AF519" i="34"/>
  <c r="AF518" i="34"/>
  <c r="AF517" i="34"/>
  <c r="AF516" i="34"/>
  <c r="AF515" i="34"/>
  <c r="AF514" i="34"/>
  <c r="AF513" i="34"/>
  <c r="AF512" i="34"/>
  <c r="AF511" i="34"/>
  <c r="AF510" i="34"/>
  <c r="AF509" i="34"/>
  <c r="AF508" i="34"/>
  <c r="AF507" i="34"/>
  <c r="AF506" i="34"/>
  <c r="AF505" i="34"/>
  <c r="AF504" i="34"/>
  <c r="AF503" i="34"/>
  <c r="AF502" i="34"/>
  <c r="AF501" i="34"/>
  <c r="AF500" i="34"/>
  <c r="AF499" i="34"/>
  <c r="AF498" i="34"/>
  <c r="AF497" i="34"/>
  <c r="AF496" i="34"/>
  <c r="AF495" i="34"/>
  <c r="AF494" i="34"/>
  <c r="AF493" i="34"/>
  <c r="AF492" i="34"/>
  <c r="AF491" i="34"/>
  <c r="AF490" i="34"/>
  <c r="AF489" i="34"/>
  <c r="AF488" i="34"/>
  <c r="AF487" i="34"/>
  <c r="AF486" i="34"/>
  <c r="AF485" i="34"/>
  <c r="AF484" i="34"/>
  <c r="AF483" i="34"/>
  <c r="AF482" i="34"/>
  <c r="AF481" i="34"/>
  <c r="AF480" i="34"/>
  <c r="AF479" i="34"/>
  <c r="AF478" i="34"/>
  <c r="AF477" i="34"/>
  <c r="AF476" i="34"/>
  <c r="AF475" i="34"/>
  <c r="AF474" i="34"/>
  <c r="AF473" i="34"/>
  <c r="AF472" i="34"/>
  <c r="AF471" i="34"/>
  <c r="AF470" i="34"/>
  <c r="AF469" i="34"/>
  <c r="AF468" i="34"/>
  <c r="AF467" i="34"/>
  <c r="AF466" i="34"/>
  <c r="AF465" i="34"/>
  <c r="AF464" i="34"/>
  <c r="AF463" i="34"/>
  <c r="AF462" i="34"/>
  <c r="AF461" i="34"/>
  <c r="AF460" i="34"/>
  <c r="AF459" i="34"/>
  <c r="AF458" i="34"/>
  <c r="AF457" i="34"/>
  <c r="AF456" i="34"/>
  <c r="AF455" i="34"/>
  <c r="AF454" i="34"/>
  <c r="AF453" i="34"/>
  <c r="AF452" i="34"/>
  <c r="AF451" i="34"/>
  <c r="AF450" i="34"/>
  <c r="AF449" i="34"/>
  <c r="AF448" i="34"/>
  <c r="AF447" i="34"/>
  <c r="AF446" i="34"/>
  <c r="AF445" i="34"/>
  <c r="AF444" i="34"/>
  <c r="AF443" i="34"/>
  <c r="AF442" i="34"/>
  <c r="AF441" i="34"/>
  <c r="AF440" i="34"/>
  <c r="AF439" i="34"/>
  <c r="AF438" i="34"/>
  <c r="AF437" i="34"/>
  <c r="AF436" i="34"/>
  <c r="AF435" i="34"/>
  <c r="AF434" i="34"/>
  <c r="AF433" i="34"/>
  <c r="AF432" i="34"/>
  <c r="AF431" i="34"/>
  <c r="AF430" i="34"/>
  <c r="AF429" i="34"/>
  <c r="AF428" i="34"/>
  <c r="AF427" i="34"/>
  <c r="AF426" i="34"/>
  <c r="AF425" i="34"/>
  <c r="AF424" i="34"/>
  <c r="AF423" i="34"/>
  <c r="AF422" i="34"/>
  <c r="AF421" i="34"/>
  <c r="AF420" i="34"/>
  <c r="AF419" i="34"/>
  <c r="AF418" i="34"/>
  <c r="AF417" i="34"/>
  <c r="AF416" i="34"/>
  <c r="AF415" i="34"/>
  <c r="AF414" i="34"/>
  <c r="AF413" i="34"/>
  <c r="AF412" i="34"/>
  <c r="AF411" i="34"/>
  <c r="AF410" i="34"/>
  <c r="AF409" i="34"/>
  <c r="AF408" i="34"/>
  <c r="AF407" i="34"/>
  <c r="AF406" i="34"/>
  <c r="AF405" i="34"/>
  <c r="AF404" i="34"/>
  <c r="AF403" i="34"/>
  <c r="AF402" i="34"/>
  <c r="AF401" i="34"/>
  <c r="AF400" i="34"/>
  <c r="AF399" i="34"/>
  <c r="AF398" i="34"/>
  <c r="AF397" i="34"/>
  <c r="AF396" i="34"/>
  <c r="AF395" i="34"/>
  <c r="AF394" i="34"/>
  <c r="AF393" i="34"/>
  <c r="AF392" i="34"/>
  <c r="AF391" i="34"/>
  <c r="AF390" i="34"/>
  <c r="AF389" i="34"/>
  <c r="AF388" i="34"/>
  <c r="AF387" i="34"/>
  <c r="AF386" i="34"/>
  <c r="AF385" i="34"/>
  <c r="AF384" i="34"/>
  <c r="AF383" i="34"/>
  <c r="AF382" i="34"/>
  <c r="AF381" i="34"/>
  <c r="AF380" i="34"/>
  <c r="AF379" i="34"/>
  <c r="AF378" i="34"/>
  <c r="AF377" i="34"/>
  <c r="AF376" i="34"/>
  <c r="AF375" i="34"/>
  <c r="AF374" i="34"/>
  <c r="AF373" i="34"/>
  <c r="AF372" i="34"/>
  <c r="AF371" i="34"/>
  <c r="AF370" i="34"/>
  <c r="AF369" i="34"/>
  <c r="AF368" i="34"/>
  <c r="AF367" i="34"/>
  <c r="AF366" i="34"/>
  <c r="AF365" i="34"/>
  <c r="AF364" i="34"/>
  <c r="AF363" i="34"/>
  <c r="AF362" i="34"/>
  <c r="AF361" i="34"/>
  <c r="AF360" i="34"/>
  <c r="AF359" i="34"/>
  <c r="AF358" i="34"/>
  <c r="AF357" i="34"/>
  <c r="AF356" i="34"/>
  <c r="AF355" i="34"/>
  <c r="AF354" i="34"/>
  <c r="AF353" i="34"/>
  <c r="AF352" i="34"/>
  <c r="AF351" i="34"/>
  <c r="AF350" i="34"/>
  <c r="AF349" i="34"/>
  <c r="AF348" i="34"/>
  <c r="AF347" i="34"/>
  <c r="AF346" i="34"/>
  <c r="AF345" i="34"/>
  <c r="AF344" i="34"/>
  <c r="AF343" i="34"/>
  <c r="AF342" i="34"/>
  <c r="AF341" i="34"/>
  <c r="AF340" i="34"/>
  <c r="AF339" i="34"/>
  <c r="AF338" i="34"/>
  <c r="AF337" i="34"/>
  <c r="AF336" i="34"/>
  <c r="AF335" i="34"/>
  <c r="AF334" i="34"/>
  <c r="AF333" i="34"/>
  <c r="AF332" i="34"/>
  <c r="AF331" i="34"/>
  <c r="AF330" i="34"/>
  <c r="AF329" i="34"/>
  <c r="AF328" i="34"/>
  <c r="AF327" i="34"/>
  <c r="AF326" i="34"/>
  <c r="AF325" i="34"/>
  <c r="AF324" i="34"/>
  <c r="AF323" i="34"/>
  <c r="AF322" i="34"/>
  <c r="AF321" i="34"/>
  <c r="AF320" i="34"/>
  <c r="AF319" i="34"/>
  <c r="AF318" i="34"/>
  <c r="AF317" i="34"/>
  <c r="AF316" i="34"/>
  <c r="AF315" i="34"/>
  <c r="AF314" i="34"/>
  <c r="AF313" i="34"/>
  <c r="AF312" i="34"/>
  <c r="AF311" i="34"/>
  <c r="AF310" i="34"/>
  <c r="AF309" i="34"/>
  <c r="AF308" i="34"/>
  <c r="AF307" i="34"/>
  <c r="AF306" i="34"/>
  <c r="AF305" i="34"/>
  <c r="AF304" i="34"/>
  <c r="AF303" i="34"/>
  <c r="AF302" i="34"/>
  <c r="AF301" i="34"/>
  <c r="AF300" i="34"/>
  <c r="AF299" i="34"/>
  <c r="AF298" i="34"/>
  <c r="AF297" i="34"/>
  <c r="AF296" i="34"/>
  <c r="AF295" i="34"/>
  <c r="AF294" i="34"/>
  <c r="AF293" i="34"/>
  <c r="AF292" i="34"/>
  <c r="AF291" i="34"/>
  <c r="AF290" i="34"/>
  <c r="AF289" i="34"/>
  <c r="AF288" i="34"/>
  <c r="AF287" i="34"/>
  <c r="AF286" i="34"/>
  <c r="AF285" i="34"/>
  <c r="AF284" i="34"/>
  <c r="AF283" i="34"/>
  <c r="AF282" i="34"/>
  <c r="AF281" i="34"/>
  <c r="AF280" i="34"/>
  <c r="AF279" i="34"/>
  <c r="AF278" i="34"/>
  <c r="AF277" i="34"/>
  <c r="AF276" i="34"/>
  <c r="AF275" i="34"/>
  <c r="AF274" i="34"/>
  <c r="AF273" i="34"/>
  <c r="AF272" i="34"/>
  <c r="AF271" i="34"/>
  <c r="AF270" i="34"/>
  <c r="AF269" i="34"/>
  <c r="AF268" i="34"/>
  <c r="AF267" i="34"/>
  <c r="AF266" i="34"/>
  <c r="AF265" i="34"/>
  <c r="AF264" i="34"/>
  <c r="AF263" i="34"/>
  <c r="AF262" i="34"/>
  <c r="AF261" i="34"/>
  <c r="AF260" i="34"/>
  <c r="AF259" i="34"/>
  <c r="AF258" i="34"/>
  <c r="AF257" i="34"/>
  <c r="AF256" i="34"/>
  <c r="AF255" i="34"/>
  <c r="AF254" i="34"/>
  <c r="AF253" i="34"/>
  <c r="AF252" i="34"/>
  <c r="AF251" i="34"/>
  <c r="AF250" i="34"/>
  <c r="AF249" i="34"/>
  <c r="AF248" i="34"/>
  <c r="AF247" i="34"/>
  <c r="AF246" i="34"/>
  <c r="AF245" i="34"/>
  <c r="AF244" i="34"/>
  <c r="AF243" i="34"/>
  <c r="AF242" i="34"/>
  <c r="AF241" i="34"/>
  <c r="AF240" i="34"/>
  <c r="AF239" i="34"/>
  <c r="AF238" i="34"/>
  <c r="AF237" i="34"/>
  <c r="AF236" i="34"/>
  <c r="AF235" i="34"/>
  <c r="AF234" i="34"/>
  <c r="AF233" i="34"/>
  <c r="AF232" i="34"/>
  <c r="AF231" i="34"/>
  <c r="AF230" i="34"/>
  <c r="AF229" i="34"/>
  <c r="AF228" i="34"/>
  <c r="AF227" i="34"/>
  <c r="AF226" i="34"/>
  <c r="AF225" i="34"/>
  <c r="AF224" i="34"/>
  <c r="AF223" i="34"/>
  <c r="AF222" i="34"/>
  <c r="AF221" i="34"/>
  <c r="AF220" i="34"/>
  <c r="AF219" i="34"/>
  <c r="AF218" i="34"/>
  <c r="AF217" i="34"/>
  <c r="AF216" i="34"/>
  <c r="AF215" i="34"/>
  <c r="AF214" i="34"/>
  <c r="AF213" i="34"/>
  <c r="AF212" i="34"/>
  <c r="AF211" i="34"/>
  <c r="AF210" i="34"/>
  <c r="AF209" i="34"/>
  <c r="AF208" i="34"/>
  <c r="AF207" i="34"/>
  <c r="AF206" i="34"/>
  <c r="AF205" i="34"/>
  <c r="AF204" i="34"/>
  <c r="AF203" i="34"/>
  <c r="AF202" i="34"/>
  <c r="AF201" i="34"/>
  <c r="AF200" i="34"/>
  <c r="AF199" i="34"/>
  <c r="AF198" i="34"/>
  <c r="AF197" i="34"/>
  <c r="AF196" i="34"/>
  <c r="AF195" i="34"/>
  <c r="AF194" i="34"/>
  <c r="AF193" i="34"/>
  <c r="AF192" i="34"/>
  <c r="AF191" i="34"/>
  <c r="AF190" i="34"/>
  <c r="AF189" i="34"/>
  <c r="AF188" i="34"/>
  <c r="AF187" i="34"/>
  <c r="AF186" i="34"/>
  <c r="AF185" i="34"/>
  <c r="AF184" i="34"/>
  <c r="AF183" i="34"/>
  <c r="AF182" i="34"/>
  <c r="AF181" i="34"/>
  <c r="AF180" i="34"/>
  <c r="AF179" i="34"/>
  <c r="AF178" i="34"/>
  <c r="AF177" i="34"/>
  <c r="AF176" i="34"/>
  <c r="AF175" i="34"/>
  <c r="AF174" i="34"/>
  <c r="AF173" i="34"/>
  <c r="AF172" i="34"/>
  <c r="AF171" i="34"/>
  <c r="AF170" i="34"/>
  <c r="AF169" i="34"/>
  <c r="AF168" i="34"/>
  <c r="AF167" i="34"/>
  <c r="AF166" i="34"/>
  <c r="AF165" i="34"/>
  <c r="AF164" i="34"/>
  <c r="AF163" i="34"/>
  <c r="AF162" i="34"/>
  <c r="AF161" i="34"/>
  <c r="AF160" i="34"/>
  <c r="AF159" i="34"/>
  <c r="AF158" i="34"/>
  <c r="AF157" i="34"/>
  <c r="AF156" i="34"/>
  <c r="AF155" i="34"/>
  <c r="AF154" i="34"/>
  <c r="AF153" i="34"/>
  <c r="AF152" i="34"/>
  <c r="AF151" i="34"/>
  <c r="AF150" i="34"/>
  <c r="AF149" i="34"/>
  <c r="AF148" i="34"/>
  <c r="AF147" i="34"/>
  <c r="AF146" i="34"/>
  <c r="AF145" i="34"/>
  <c r="AF144" i="34"/>
  <c r="AF143" i="34"/>
  <c r="AF142" i="34"/>
  <c r="AF141" i="34"/>
  <c r="AF140" i="34"/>
  <c r="AF139" i="34"/>
  <c r="AF138" i="34"/>
  <c r="AF137" i="34"/>
  <c r="AF136" i="34"/>
  <c r="AF135" i="34"/>
  <c r="AF134" i="34"/>
  <c r="AF133" i="34"/>
  <c r="AF132" i="34"/>
  <c r="AF131" i="34"/>
  <c r="AF130" i="34"/>
  <c r="AF129" i="34"/>
  <c r="AF128" i="34"/>
  <c r="AF127" i="34"/>
  <c r="AF126" i="34"/>
  <c r="AF125" i="34"/>
  <c r="AF124" i="34"/>
  <c r="AF123" i="34"/>
  <c r="AF122" i="34"/>
  <c r="AF121" i="34"/>
  <c r="AF120" i="34"/>
  <c r="AF119" i="34"/>
  <c r="AF118" i="34"/>
  <c r="AF117" i="34"/>
  <c r="AF116" i="34"/>
  <c r="AF115" i="34"/>
  <c r="AF114" i="34"/>
  <c r="AF113" i="34"/>
  <c r="AF112" i="34"/>
  <c r="AF111" i="34"/>
  <c r="AF110" i="34"/>
  <c r="AF109" i="34"/>
  <c r="AF108" i="34"/>
  <c r="AF107" i="34"/>
  <c r="AF106" i="34"/>
  <c r="AF105" i="34"/>
  <c r="AF104" i="34"/>
  <c r="AF103" i="34"/>
  <c r="AF102" i="34"/>
  <c r="AF101" i="34"/>
  <c r="AF100" i="34"/>
  <c r="AF99" i="34"/>
  <c r="AF98" i="34"/>
  <c r="AF97" i="34"/>
  <c r="AF96" i="34"/>
  <c r="AF95" i="34"/>
  <c r="AF94" i="34"/>
  <c r="AF93" i="34"/>
  <c r="AF92" i="34"/>
  <c r="AF91" i="34"/>
  <c r="AF90" i="34"/>
  <c r="AF89" i="34"/>
  <c r="AF88" i="34"/>
  <c r="AF87" i="34"/>
  <c r="AF86" i="34"/>
  <c r="AF85" i="34"/>
  <c r="AF84" i="34"/>
  <c r="AF83" i="34"/>
  <c r="AF82" i="34"/>
  <c r="AF81" i="34"/>
  <c r="AF80" i="34"/>
  <c r="AF79" i="34"/>
  <c r="AF78" i="34"/>
  <c r="AF77" i="34"/>
  <c r="AF76" i="34"/>
  <c r="AF75" i="34"/>
  <c r="AF74" i="34"/>
  <c r="AF73" i="34"/>
  <c r="AF72" i="34"/>
  <c r="AF71" i="34"/>
  <c r="AF70" i="34"/>
  <c r="AF69" i="34"/>
  <c r="AF68" i="34"/>
  <c r="AF67" i="34"/>
  <c r="AF66" i="34"/>
  <c r="AF65" i="34"/>
  <c r="AF64" i="34"/>
  <c r="AF63" i="34"/>
  <c r="AF62" i="34"/>
  <c r="AF61" i="34"/>
  <c r="AF60" i="34"/>
  <c r="AF59" i="34"/>
  <c r="AF58" i="34"/>
  <c r="AF57" i="34"/>
  <c r="AF56" i="34"/>
  <c r="AF55" i="34"/>
  <c r="AF54" i="34"/>
  <c r="AF53" i="34"/>
  <c r="AF52" i="34"/>
  <c r="AF51" i="34"/>
  <c r="AF50" i="34"/>
  <c r="AF49" i="34"/>
  <c r="AF48" i="34"/>
  <c r="AF47" i="34"/>
  <c r="AF46" i="34"/>
  <c r="AF45" i="34"/>
  <c r="AF44" i="34"/>
  <c r="AF43" i="34"/>
  <c r="AF42" i="34"/>
  <c r="AF41" i="34"/>
  <c r="AF40" i="34"/>
  <c r="AF39" i="34"/>
  <c r="AF38" i="34"/>
  <c r="AF37" i="34"/>
  <c r="AF36" i="34"/>
  <c r="AF35" i="34"/>
  <c r="AF34" i="34"/>
  <c r="AF33" i="34"/>
  <c r="AF32" i="34"/>
  <c r="AF31" i="34"/>
  <c r="AF30" i="34"/>
  <c r="AF29" i="34"/>
  <c r="AF28" i="34"/>
  <c r="AF27" i="34"/>
  <c r="AF26" i="34"/>
  <c r="AF25" i="34"/>
  <c r="AF24" i="34"/>
  <c r="AF23" i="34"/>
  <c r="AF22" i="34"/>
  <c r="AF21" i="34"/>
  <c r="AF20" i="34"/>
  <c r="AF19" i="34"/>
  <c r="AF18" i="34"/>
  <c r="AF17" i="34"/>
  <c r="AF16" i="34"/>
  <c r="AF15" i="34"/>
  <c r="AF14" i="34"/>
  <c r="AF13" i="34"/>
  <c r="AF12" i="34"/>
  <c r="AF11" i="34"/>
  <c r="AF10" i="34"/>
  <c r="AF9" i="34"/>
  <c r="AF8" i="34"/>
  <c r="AF7" i="34"/>
  <c r="AE1110" i="33"/>
  <c r="X1109" i="33"/>
  <c r="AE1109" i="33" s="1"/>
  <c r="AE1108" i="33"/>
  <c r="AE1107" i="33"/>
  <c r="X1107" i="33"/>
  <c r="AE1106" i="33"/>
  <c r="AE1105" i="33"/>
  <c r="AE1104" i="33"/>
  <c r="AE1103" i="33"/>
  <c r="AE1101" i="33"/>
  <c r="X1101" i="33"/>
  <c r="AE1102" i="33" s="1"/>
  <c r="X1099" i="33"/>
  <c r="AE1098" i="33"/>
  <c r="AE1097" i="33"/>
  <c r="AE1095" i="33"/>
  <c r="X1095" i="33"/>
  <c r="AE1096" i="33" s="1"/>
  <c r="X1093" i="33"/>
  <c r="AE1092" i="33"/>
  <c r="AE1091" i="33"/>
  <c r="AE1089" i="33"/>
  <c r="X1089" i="33"/>
  <c r="AE1090" i="33" s="1"/>
  <c r="X1087" i="33"/>
  <c r="AE1086" i="33"/>
  <c r="AE1085" i="33"/>
  <c r="AE1084" i="33"/>
  <c r="AE1083" i="33"/>
  <c r="AE1082" i="33"/>
  <c r="AE1081" i="33"/>
  <c r="AE1080" i="33"/>
  <c r="AE1079" i="33"/>
  <c r="AE1078" i="33"/>
  <c r="X1077" i="33"/>
  <c r="AE1077" i="33" s="1"/>
  <c r="AE1076" i="33"/>
  <c r="AE1075" i="33"/>
  <c r="X1075" i="33"/>
  <c r="AE1074" i="33"/>
  <c r="AE1073" i="33"/>
  <c r="AE1072" i="33"/>
  <c r="X1071" i="33"/>
  <c r="AE1071" i="33" s="1"/>
  <c r="AE1070" i="33"/>
  <c r="AE1069" i="33"/>
  <c r="X1069" i="33"/>
  <c r="AE1068" i="33"/>
  <c r="AE1067" i="33"/>
  <c r="AE1066" i="33"/>
  <c r="AE1065" i="33"/>
  <c r="AE1064" i="33"/>
  <c r="AE1063" i="33"/>
  <c r="AE1062" i="33"/>
  <c r="X1061" i="33"/>
  <c r="AE1061" i="33" s="1"/>
  <c r="AE1060" i="33"/>
  <c r="AE1059" i="33"/>
  <c r="X1059" i="33"/>
  <c r="AE1058" i="33"/>
  <c r="AE1057" i="33"/>
  <c r="AE1056" i="33"/>
  <c r="X1055" i="33"/>
  <c r="AE1055" i="33" s="1"/>
  <c r="AE1054" i="33"/>
  <c r="AE1053" i="33"/>
  <c r="X1053" i="33"/>
  <c r="AE1052" i="33"/>
  <c r="AE1051" i="33"/>
  <c r="AE1050" i="33"/>
  <c r="X1049" i="33"/>
  <c r="AE1049" i="33" s="1"/>
  <c r="AE1048" i="33"/>
  <c r="AE1047" i="33"/>
  <c r="X1047" i="33"/>
  <c r="AE1046" i="33"/>
  <c r="AE1045" i="33"/>
  <c r="AE1044" i="33"/>
  <c r="X1043" i="33"/>
  <c r="AE1043" i="33" s="1"/>
  <c r="AE1042" i="33"/>
  <c r="AE1041" i="33"/>
  <c r="X1041" i="33"/>
  <c r="AE1040" i="33"/>
  <c r="AE1039" i="33"/>
  <c r="AE1038" i="33"/>
  <c r="X1037" i="33"/>
  <c r="AE1037" i="33" s="1"/>
  <c r="AE1036" i="33"/>
  <c r="AE1035" i="33"/>
  <c r="X1035" i="33"/>
  <c r="AE1034" i="33"/>
  <c r="AE1033" i="33"/>
  <c r="AE1032" i="33"/>
  <c r="X1031" i="33"/>
  <c r="AE1031" i="33" s="1"/>
  <c r="AE1030" i="33"/>
  <c r="AE1029" i="33"/>
  <c r="X1029" i="33"/>
  <c r="AE1028" i="33"/>
  <c r="AE1027" i="33"/>
  <c r="AE1026" i="33"/>
  <c r="X1025" i="33"/>
  <c r="AE1025" i="33" s="1"/>
  <c r="AE1024" i="33"/>
  <c r="AE1023" i="33"/>
  <c r="X1023" i="33"/>
  <c r="AE1022" i="33"/>
  <c r="AE1021" i="33"/>
  <c r="AE1020" i="33"/>
  <c r="X1019" i="33"/>
  <c r="AE1019" i="33" s="1"/>
  <c r="AE1018" i="33"/>
  <c r="AE1017" i="33"/>
  <c r="X1017" i="33"/>
  <c r="AE1016" i="33"/>
  <c r="AE1015" i="33"/>
  <c r="AE1014" i="33"/>
  <c r="X1013" i="33"/>
  <c r="AE1013" i="33" s="1"/>
  <c r="AE1012" i="33"/>
  <c r="AE1011" i="33"/>
  <c r="X1011" i="33"/>
  <c r="AE1010" i="33"/>
  <c r="AE1009" i="33"/>
  <c r="AE1008" i="33"/>
  <c r="X1007" i="33"/>
  <c r="AE1007" i="33" s="1"/>
  <c r="AE1006" i="33"/>
  <c r="AE1005" i="33"/>
  <c r="X1005" i="33"/>
  <c r="AE1004" i="33"/>
  <c r="AE1003" i="33"/>
  <c r="AE1002" i="33"/>
  <c r="X1001" i="33"/>
  <c r="AE1001" i="33" s="1"/>
  <c r="AE1000" i="33"/>
  <c r="AE999" i="33"/>
  <c r="X999" i="33"/>
  <c r="AE998" i="33"/>
  <c r="AE997" i="33"/>
  <c r="AE996" i="33"/>
  <c r="X995" i="33"/>
  <c r="AE995" i="33" s="1"/>
  <c r="AE994" i="33"/>
  <c r="AE993" i="33"/>
  <c r="X993" i="33"/>
  <c r="AE992" i="33"/>
  <c r="AE991" i="33"/>
  <c r="AE990" i="33"/>
  <c r="X989" i="33"/>
  <c r="AE989" i="33" s="1"/>
  <c r="AE988" i="33"/>
  <c r="AE987" i="33"/>
  <c r="X987" i="33"/>
  <c r="AE986" i="33"/>
  <c r="AE985" i="33"/>
  <c r="AE984" i="33"/>
  <c r="X983" i="33"/>
  <c r="AE983" i="33" s="1"/>
  <c r="AE982" i="33"/>
  <c r="AE981" i="33"/>
  <c r="X981" i="33"/>
  <c r="AE980" i="33"/>
  <c r="AE979" i="33"/>
  <c r="AE978" i="33"/>
  <c r="X977" i="33"/>
  <c r="AE977" i="33" s="1"/>
  <c r="AE976" i="33"/>
  <c r="AE975" i="33"/>
  <c r="X975" i="33"/>
  <c r="AE974" i="33"/>
  <c r="AE973" i="33"/>
  <c r="AE972" i="33"/>
  <c r="X971" i="33"/>
  <c r="AE971" i="33" s="1"/>
  <c r="AE970" i="33"/>
  <c r="AE969" i="33"/>
  <c r="X969" i="33"/>
  <c r="AE968" i="33"/>
  <c r="AE967" i="33"/>
  <c r="AE966" i="33"/>
  <c r="X965" i="33"/>
  <c r="AE965" i="33" s="1"/>
  <c r="AE964" i="33"/>
  <c r="AE963" i="33"/>
  <c r="X963" i="33"/>
  <c r="AE962" i="33"/>
  <c r="AE961" i="33"/>
  <c r="AE960" i="33"/>
  <c r="X959" i="33"/>
  <c r="AE959" i="33" s="1"/>
  <c r="AE958" i="33"/>
  <c r="AE957" i="33"/>
  <c r="X957" i="33"/>
  <c r="AE956" i="33"/>
  <c r="AE955" i="33"/>
  <c r="AE954" i="33"/>
  <c r="X953" i="33"/>
  <c r="AE953" i="33" s="1"/>
  <c r="AE952" i="33"/>
  <c r="AE951" i="33"/>
  <c r="X951" i="33"/>
  <c r="AE950" i="33"/>
  <c r="AE949" i="33"/>
  <c r="AE948" i="33"/>
  <c r="X947" i="33"/>
  <c r="AE947" i="33" s="1"/>
  <c r="AE946" i="33"/>
  <c r="AE945" i="33"/>
  <c r="X945" i="33"/>
  <c r="AE944" i="33"/>
  <c r="AE943" i="33"/>
  <c r="AE942" i="33"/>
  <c r="X941" i="33"/>
  <c r="AE941" i="33" s="1"/>
  <c r="AE940" i="33"/>
  <c r="AE939" i="33"/>
  <c r="X939" i="33"/>
  <c r="AE938" i="33"/>
  <c r="AE937" i="33"/>
  <c r="AE936" i="33"/>
  <c r="X935" i="33"/>
  <c r="AE935" i="33" s="1"/>
  <c r="AE934" i="33"/>
  <c r="AE933" i="33"/>
  <c r="X933" i="33"/>
  <c r="AE932" i="33"/>
  <c r="AE931" i="33"/>
  <c r="AE930" i="33"/>
  <c r="X929" i="33"/>
  <c r="AE929" i="33" s="1"/>
  <c r="AE928" i="33"/>
  <c r="AE927" i="33"/>
  <c r="X927" i="33"/>
  <c r="AE926" i="33"/>
  <c r="AE925" i="33"/>
  <c r="AE924" i="33"/>
  <c r="X923" i="33"/>
  <c r="AE923" i="33" s="1"/>
  <c r="AE922" i="33"/>
  <c r="AE921" i="33"/>
  <c r="X921" i="33"/>
  <c r="AE920" i="33"/>
  <c r="AE919" i="33"/>
  <c r="AE918" i="33"/>
  <c r="X917" i="33"/>
  <c r="AE917" i="33" s="1"/>
  <c r="AE916" i="33"/>
  <c r="AE915" i="33"/>
  <c r="X915" i="33"/>
  <c r="AE914" i="33"/>
  <c r="AE913" i="33"/>
  <c r="AE912" i="33"/>
  <c r="X911" i="33"/>
  <c r="AE911" i="33" s="1"/>
  <c r="AE910" i="33"/>
  <c r="AE909" i="33"/>
  <c r="X909" i="33"/>
  <c r="AE908" i="33"/>
  <c r="AE907" i="33"/>
  <c r="AE906" i="33"/>
  <c r="X905" i="33"/>
  <c r="AE905" i="33" s="1"/>
  <c r="AE904" i="33"/>
  <c r="AE903" i="33"/>
  <c r="X903" i="33"/>
  <c r="AE902" i="33"/>
  <c r="AE901" i="33"/>
  <c r="AE900" i="33"/>
  <c r="X899" i="33"/>
  <c r="AE899" i="33" s="1"/>
  <c r="AE898" i="33"/>
  <c r="AE897" i="33"/>
  <c r="X897" i="33"/>
  <c r="AE896" i="33"/>
  <c r="AE895" i="33"/>
  <c r="AE894" i="33"/>
  <c r="X893" i="33"/>
  <c r="AE893" i="33" s="1"/>
  <c r="AE892" i="33"/>
  <c r="AE891" i="33"/>
  <c r="X891" i="33"/>
  <c r="AE890" i="33"/>
  <c r="AE889" i="33"/>
  <c r="AE888" i="33"/>
  <c r="X887" i="33"/>
  <c r="AE887" i="33" s="1"/>
  <c r="AE886" i="33"/>
  <c r="AE885" i="33"/>
  <c r="X885" i="33"/>
  <c r="AE884" i="33"/>
  <c r="AE883" i="33"/>
  <c r="AE882" i="33"/>
  <c r="X881" i="33"/>
  <c r="AE881" i="33" s="1"/>
  <c r="AE880" i="33"/>
  <c r="AE879" i="33"/>
  <c r="X879" i="33"/>
  <c r="AE878" i="33"/>
  <c r="AE877" i="33"/>
  <c r="AE876" i="33"/>
  <c r="X875" i="33"/>
  <c r="AE875" i="33" s="1"/>
  <c r="AE874" i="33"/>
  <c r="AE873" i="33"/>
  <c r="X873" i="33"/>
  <c r="AE872" i="33"/>
  <c r="AE871" i="33"/>
  <c r="X869" i="33"/>
  <c r="AE868" i="33"/>
  <c r="AE867" i="33"/>
  <c r="X867" i="33"/>
  <c r="AE866" i="33"/>
  <c r="AE865" i="33"/>
  <c r="AE864" i="33"/>
  <c r="X863" i="33"/>
  <c r="AE863" i="33" s="1"/>
  <c r="AE862" i="33"/>
  <c r="AE861" i="33"/>
  <c r="X861" i="33"/>
  <c r="AE860" i="33"/>
  <c r="AE859" i="33"/>
  <c r="X857" i="33"/>
  <c r="AE857" i="33" s="1"/>
  <c r="AE856" i="33"/>
  <c r="AE855" i="33"/>
  <c r="X855" i="33"/>
  <c r="AE854" i="33"/>
  <c r="AE853" i="33"/>
  <c r="AE852" i="33"/>
  <c r="X851" i="33"/>
  <c r="AE851" i="33" s="1"/>
  <c r="AE850" i="33"/>
  <c r="AE849" i="33"/>
  <c r="X849" i="33"/>
  <c r="AE848" i="33"/>
  <c r="AE847" i="33"/>
  <c r="X845" i="33"/>
  <c r="AE844" i="33"/>
  <c r="AE843" i="33"/>
  <c r="X843" i="33"/>
  <c r="AE842" i="33"/>
  <c r="AE841" i="33"/>
  <c r="AE840" i="33"/>
  <c r="X839" i="33"/>
  <c r="AE839" i="33" s="1"/>
  <c r="AE838" i="33"/>
  <c r="AE837" i="33"/>
  <c r="X837" i="33"/>
  <c r="AE836" i="33"/>
  <c r="AE835" i="33"/>
  <c r="X833" i="33"/>
  <c r="AE833" i="33" s="1"/>
  <c r="AE832" i="33"/>
  <c r="AE831" i="33"/>
  <c r="X831" i="33"/>
  <c r="AE830" i="33"/>
  <c r="AE829" i="33"/>
  <c r="AE828" i="33"/>
  <c r="X827" i="33"/>
  <c r="AE827" i="33" s="1"/>
  <c r="AE826" i="33"/>
  <c r="AE825" i="33"/>
  <c r="X825" i="33"/>
  <c r="AE824" i="33"/>
  <c r="AE823" i="33"/>
  <c r="X821" i="33"/>
  <c r="AE820" i="33"/>
  <c r="AE819" i="33"/>
  <c r="X819" i="33"/>
  <c r="AE818" i="33"/>
  <c r="AE817" i="33"/>
  <c r="AE816" i="33"/>
  <c r="X815" i="33"/>
  <c r="AE815" i="33" s="1"/>
  <c r="AE814" i="33"/>
  <c r="AE813" i="33"/>
  <c r="X813" i="33"/>
  <c r="AE812" i="33"/>
  <c r="AE811" i="33"/>
  <c r="AE810" i="33"/>
  <c r="AE809" i="33"/>
  <c r="AE808" i="33"/>
  <c r="AE807" i="33"/>
  <c r="AE806" i="33"/>
  <c r="AE805" i="33"/>
  <c r="AE804" i="33"/>
  <c r="AE803" i="33"/>
  <c r="AE802" i="33"/>
  <c r="AE801" i="33"/>
  <c r="AE800" i="33"/>
  <c r="AE799" i="33"/>
  <c r="AE798" i="33"/>
  <c r="AE797" i="33"/>
  <c r="AE796" i="33"/>
  <c r="AE795" i="33"/>
  <c r="AE794" i="33"/>
  <c r="AE793" i="33"/>
  <c r="AE792" i="33"/>
  <c r="AE791" i="33"/>
  <c r="AE790" i="33"/>
  <c r="AE789" i="33"/>
  <c r="AE788" i="33"/>
  <c r="AE787" i="33"/>
  <c r="AE786" i="33"/>
  <c r="AE785" i="33"/>
  <c r="AE784" i="33"/>
  <c r="AE783" i="33"/>
  <c r="AE782" i="33"/>
  <c r="AE781" i="33"/>
  <c r="AE780" i="33"/>
  <c r="AE779" i="33"/>
  <c r="AE778" i="33"/>
  <c r="AE777" i="33"/>
  <c r="AE776" i="33"/>
  <c r="AE775" i="33"/>
  <c r="AE774" i="33"/>
  <c r="AE773" i="33"/>
  <c r="AE772" i="33"/>
  <c r="AE771" i="33"/>
  <c r="AE770" i="33"/>
  <c r="AE769" i="33"/>
  <c r="AE768" i="33"/>
  <c r="AE767" i="33"/>
  <c r="AE766" i="33"/>
  <c r="AE765" i="33"/>
  <c r="AE764" i="33"/>
  <c r="AE763" i="33"/>
  <c r="AE762" i="33"/>
  <c r="AE761" i="33"/>
  <c r="AE760" i="33"/>
  <c r="AE759" i="33"/>
  <c r="AE758" i="33"/>
  <c r="AE757" i="33"/>
  <c r="AE756" i="33"/>
  <c r="AE755" i="33"/>
  <c r="AE754" i="33"/>
  <c r="AE753" i="33"/>
  <c r="AE752" i="33"/>
  <c r="AE751" i="33"/>
  <c r="AE750" i="33"/>
  <c r="AE749" i="33"/>
  <c r="AE748" i="33"/>
  <c r="AE747" i="33"/>
  <c r="AE746" i="33"/>
  <c r="AE745" i="33"/>
  <c r="AE744" i="33"/>
  <c r="AE743" i="33"/>
  <c r="AE742" i="33"/>
  <c r="AE741" i="33"/>
  <c r="AE740" i="33"/>
  <c r="AE739" i="33"/>
  <c r="AE738" i="33"/>
  <c r="AE737" i="33"/>
  <c r="AE736" i="33"/>
  <c r="AE735" i="33"/>
  <c r="AE734" i="33"/>
  <c r="AE733" i="33"/>
  <c r="AE732" i="33"/>
  <c r="AE731" i="33"/>
  <c r="AE730" i="33"/>
  <c r="AE729" i="33"/>
  <c r="AE728" i="33"/>
  <c r="AE727" i="33"/>
  <c r="X725" i="33"/>
  <c r="AE725" i="33" s="1"/>
  <c r="AE724" i="33"/>
  <c r="AE723" i="33"/>
  <c r="X723" i="33"/>
  <c r="AE722" i="33"/>
  <c r="AE721" i="33"/>
  <c r="AE720" i="33"/>
  <c r="X719" i="33"/>
  <c r="AE719" i="33" s="1"/>
  <c r="AE718" i="33"/>
  <c r="AE717" i="33"/>
  <c r="X717" i="33"/>
  <c r="AE716" i="33"/>
  <c r="AE715" i="33"/>
  <c r="X713" i="33"/>
  <c r="AE712" i="33"/>
  <c r="AE711" i="33"/>
  <c r="X711" i="33"/>
  <c r="AE710" i="33"/>
  <c r="AE709" i="33"/>
  <c r="AE708" i="33"/>
  <c r="X707" i="33"/>
  <c r="AE707" i="33" s="1"/>
  <c r="AE706" i="33"/>
  <c r="AE705" i="33"/>
  <c r="X705" i="33"/>
  <c r="AE704" i="33"/>
  <c r="AE703" i="33"/>
  <c r="AE702" i="33"/>
  <c r="AE701" i="33"/>
  <c r="AE700" i="33"/>
  <c r="AE699" i="33"/>
  <c r="AE698" i="33"/>
  <c r="AE697" i="33"/>
  <c r="AE695" i="33"/>
  <c r="X695" i="33"/>
  <c r="AE696" i="33" s="1"/>
  <c r="AE693" i="33"/>
  <c r="X693" i="33"/>
  <c r="AE694" i="33" s="1"/>
  <c r="AE692" i="33"/>
  <c r="AE691" i="33"/>
  <c r="X689" i="33"/>
  <c r="X687" i="33"/>
  <c r="AE688" i="33" s="1"/>
  <c r="AE686" i="33"/>
  <c r="AE685" i="33"/>
  <c r="AE684" i="33"/>
  <c r="AE683" i="33"/>
  <c r="X683" i="33"/>
  <c r="AE681" i="33"/>
  <c r="X681" i="33"/>
  <c r="AE682" i="33" s="1"/>
  <c r="AE680" i="33"/>
  <c r="AE679" i="33"/>
  <c r="AE678" i="33"/>
  <c r="X677" i="33"/>
  <c r="AE677" i="33" s="1"/>
  <c r="X675" i="33"/>
  <c r="AE674" i="33"/>
  <c r="AE673" i="33"/>
  <c r="AE671" i="33"/>
  <c r="X671" i="33"/>
  <c r="AE672" i="33" s="1"/>
  <c r="AE669" i="33"/>
  <c r="X669" i="33"/>
  <c r="AE670" i="33" s="1"/>
  <c r="AE668" i="33"/>
  <c r="AE667" i="33"/>
  <c r="AE666" i="33"/>
  <c r="AE665" i="33"/>
  <c r="AE664" i="33"/>
  <c r="AE663" i="33"/>
  <c r="AE662" i="33"/>
  <c r="AE661" i="33"/>
  <c r="AE660" i="33"/>
  <c r="X659" i="33"/>
  <c r="AE659" i="33" s="1"/>
  <c r="AE658" i="33"/>
  <c r="AE657" i="33"/>
  <c r="X657" i="33"/>
  <c r="AE656" i="33"/>
  <c r="AE655" i="33"/>
  <c r="X653" i="33"/>
  <c r="AE652" i="33"/>
  <c r="AE651" i="33"/>
  <c r="X651" i="33"/>
  <c r="AE650" i="33"/>
  <c r="AE649" i="33"/>
  <c r="AE648" i="33"/>
  <c r="X647" i="33"/>
  <c r="AE647" i="33" s="1"/>
  <c r="AE646" i="33"/>
  <c r="AE645" i="33"/>
  <c r="X645" i="33"/>
  <c r="AE644" i="33"/>
  <c r="AE643" i="33"/>
  <c r="X641" i="33"/>
  <c r="AE641" i="33" s="1"/>
  <c r="AE640" i="33"/>
  <c r="AE639" i="33"/>
  <c r="X639" i="33"/>
  <c r="AE638" i="33"/>
  <c r="AE637" i="33"/>
  <c r="AE636" i="33"/>
  <c r="X635" i="33"/>
  <c r="AE635" i="33" s="1"/>
  <c r="AE634" i="33"/>
  <c r="AE633" i="33"/>
  <c r="X633" i="33"/>
  <c r="AE632" i="33"/>
  <c r="AE631" i="33"/>
  <c r="AE630" i="33"/>
  <c r="AE629" i="33"/>
  <c r="AE628" i="33"/>
  <c r="AE627" i="33"/>
  <c r="AE626" i="33"/>
  <c r="AE625" i="33"/>
  <c r="AE624" i="33"/>
  <c r="AE623" i="33"/>
  <c r="X623" i="33"/>
  <c r="AE621" i="33"/>
  <c r="X621" i="33"/>
  <c r="AE622" i="33" s="1"/>
  <c r="AE620" i="33"/>
  <c r="AE619" i="33"/>
  <c r="AE618" i="33"/>
  <c r="X617" i="33"/>
  <c r="AE617" i="33" s="1"/>
  <c r="X615" i="33"/>
  <c r="AE614" i="33"/>
  <c r="AE613" i="33"/>
  <c r="AE611" i="33"/>
  <c r="X611" i="33"/>
  <c r="AE612" i="33" s="1"/>
  <c r="AE609" i="33"/>
  <c r="X609" i="33"/>
  <c r="AE610" i="33" s="1"/>
  <c r="AE608" i="33"/>
  <c r="AE607" i="33"/>
  <c r="X605" i="33"/>
  <c r="AE604" i="33"/>
  <c r="AE603" i="33"/>
  <c r="X603" i="33"/>
  <c r="AE602" i="33"/>
  <c r="AE601" i="33"/>
  <c r="X599" i="33"/>
  <c r="AE598" i="33"/>
  <c r="AE597" i="33"/>
  <c r="X597" i="33"/>
  <c r="AE596" i="33"/>
  <c r="AE595" i="33"/>
  <c r="AE594" i="33"/>
  <c r="AE593" i="33"/>
  <c r="AE592" i="33"/>
  <c r="AE591" i="33"/>
  <c r="AE590" i="33"/>
  <c r="AE589" i="33"/>
  <c r="AE588" i="33"/>
  <c r="X587" i="33"/>
  <c r="AE587" i="33" s="1"/>
  <c r="AE585" i="33"/>
  <c r="X585" i="33"/>
  <c r="AE586" i="33" s="1"/>
  <c r="AE584" i="33"/>
  <c r="AE583" i="33"/>
  <c r="AE582" i="33"/>
  <c r="X581" i="33"/>
  <c r="AE581" i="33" s="1"/>
  <c r="AE579" i="33"/>
  <c r="X579" i="33"/>
  <c r="AE580" i="33" s="1"/>
  <c r="AE578" i="33"/>
  <c r="AE577" i="33"/>
  <c r="AE576" i="33"/>
  <c r="X575" i="33"/>
  <c r="AE575" i="33" s="1"/>
  <c r="AE573" i="33"/>
  <c r="X573" i="33"/>
  <c r="AE574" i="33" s="1"/>
  <c r="AE572" i="33"/>
  <c r="AE571" i="33"/>
  <c r="AE570" i="33"/>
  <c r="X569" i="33"/>
  <c r="AE569" i="33" s="1"/>
  <c r="AE567" i="33"/>
  <c r="X567" i="33"/>
  <c r="AE568" i="33" s="1"/>
  <c r="AE566" i="33"/>
  <c r="AE565" i="33"/>
  <c r="AE564" i="33"/>
  <c r="X563" i="33"/>
  <c r="AE563" i="33" s="1"/>
  <c r="AE561" i="33"/>
  <c r="X561" i="33"/>
  <c r="AE562" i="33" s="1"/>
  <c r="AE560" i="33"/>
  <c r="AE559" i="33"/>
  <c r="AE558" i="33"/>
  <c r="AE557" i="33"/>
  <c r="AE556" i="33"/>
  <c r="AE555" i="33"/>
  <c r="AE554" i="33"/>
  <c r="AE553" i="33"/>
  <c r="X551" i="33"/>
  <c r="AE550" i="33"/>
  <c r="AE549" i="33"/>
  <c r="X549" i="33"/>
  <c r="AE548" i="33"/>
  <c r="AE547" i="33"/>
  <c r="X545" i="33"/>
  <c r="AE544" i="33"/>
  <c r="AE543" i="33"/>
  <c r="X543" i="33"/>
  <c r="AE542" i="33"/>
  <c r="AE541" i="33"/>
  <c r="AE540" i="33"/>
  <c r="X539" i="33"/>
  <c r="AE539" i="33" s="1"/>
  <c r="AE538" i="33"/>
  <c r="AE537" i="33"/>
  <c r="X537" i="33"/>
  <c r="AE536" i="33"/>
  <c r="AE535" i="33"/>
  <c r="AE534" i="33"/>
  <c r="X533" i="33"/>
  <c r="AE533" i="33" s="1"/>
  <c r="AE532" i="33"/>
  <c r="AE531" i="33"/>
  <c r="X531" i="33"/>
  <c r="AE530" i="33"/>
  <c r="AE529" i="33"/>
  <c r="X527" i="33"/>
  <c r="AE527" i="33" s="1"/>
  <c r="AE526" i="33"/>
  <c r="AE525" i="33"/>
  <c r="X525" i="33"/>
  <c r="AE524" i="33"/>
  <c r="AE523" i="33"/>
  <c r="AE522" i="33"/>
  <c r="AE521" i="33"/>
  <c r="AE520" i="33"/>
  <c r="AE519" i="33"/>
  <c r="AE518" i="33"/>
  <c r="AE517" i="33"/>
  <c r="AE516" i="33"/>
  <c r="AE515" i="33"/>
  <c r="AE514" i="33"/>
  <c r="AE513" i="33"/>
  <c r="AE512" i="33"/>
  <c r="AE511" i="33"/>
  <c r="X509" i="33"/>
  <c r="AE509" i="33" s="1"/>
  <c r="AE508" i="33"/>
  <c r="AE507" i="33"/>
  <c r="X507" i="33"/>
  <c r="AE506" i="33"/>
  <c r="AE505" i="33"/>
  <c r="AE504" i="33"/>
  <c r="X503" i="33"/>
  <c r="AE503" i="33" s="1"/>
  <c r="AE502" i="33"/>
  <c r="AE501" i="33"/>
  <c r="X501" i="33"/>
  <c r="AE500" i="33"/>
  <c r="AE499" i="33"/>
  <c r="AE498" i="33"/>
  <c r="X497" i="33"/>
  <c r="AE497" i="33" s="1"/>
  <c r="AE496" i="33"/>
  <c r="AE495" i="33"/>
  <c r="X495" i="33"/>
  <c r="AE494" i="33"/>
  <c r="AE493" i="33"/>
  <c r="X491" i="33"/>
  <c r="AE491" i="33" s="1"/>
  <c r="AE490" i="33"/>
  <c r="AE489" i="33"/>
  <c r="X489" i="33"/>
  <c r="AE488" i="33"/>
  <c r="AE487" i="33"/>
  <c r="AE486" i="33"/>
  <c r="AE485" i="33"/>
  <c r="AE484" i="33"/>
  <c r="AE483" i="33"/>
  <c r="AE482" i="33"/>
  <c r="AE481" i="33"/>
  <c r="AE480" i="33"/>
  <c r="X479" i="33"/>
  <c r="AE479" i="33" s="1"/>
  <c r="AE477" i="33"/>
  <c r="X477" i="33"/>
  <c r="AE478" i="33" s="1"/>
  <c r="AE476" i="33"/>
  <c r="AE475" i="33"/>
  <c r="X473" i="33"/>
  <c r="AE473" i="33" s="1"/>
  <c r="AE471" i="33"/>
  <c r="X471" i="33"/>
  <c r="AE472" i="33" s="1"/>
  <c r="AE470" i="33"/>
  <c r="AE469" i="33"/>
  <c r="AE468" i="33"/>
  <c r="X467" i="33"/>
  <c r="AE467" i="33" s="1"/>
  <c r="AE465" i="33"/>
  <c r="X465" i="33"/>
  <c r="AE466" i="33" s="1"/>
  <c r="AE464" i="33"/>
  <c r="AE463" i="33"/>
  <c r="X461" i="33"/>
  <c r="AE461" i="33" s="1"/>
  <c r="AE459" i="33"/>
  <c r="X459" i="33"/>
  <c r="AE460" i="33" s="1"/>
  <c r="AE458" i="33"/>
  <c r="AE457" i="33"/>
  <c r="AE456" i="33"/>
  <c r="X455" i="33"/>
  <c r="AE455" i="33" s="1"/>
  <c r="AE453" i="33"/>
  <c r="X453" i="33"/>
  <c r="AE454" i="33" s="1"/>
  <c r="AE452" i="33"/>
  <c r="AE451" i="33"/>
  <c r="AE450" i="33"/>
  <c r="AE449" i="33"/>
  <c r="AE448" i="33"/>
  <c r="AE447" i="33"/>
  <c r="AE446" i="33"/>
  <c r="AE445" i="33"/>
  <c r="AE444" i="33"/>
  <c r="X443" i="33"/>
  <c r="AE443" i="33" s="1"/>
  <c r="AE442" i="33"/>
  <c r="AE441" i="33"/>
  <c r="X441" i="33"/>
  <c r="AE440" i="33"/>
  <c r="AE439" i="33"/>
  <c r="X437" i="33"/>
  <c r="AE437" i="33" s="1"/>
  <c r="AE436" i="33"/>
  <c r="AE435" i="33"/>
  <c r="X435" i="33"/>
  <c r="AE434" i="33"/>
  <c r="AE433" i="33"/>
  <c r="X431" i="33"/>
  <c r="AE431" i="33" s="1"/>
  <c r="AE430" i="33"/>
  <c r="AE429" i="33"/>
  <c r="X429" i="33"/>
  <c r="AE428" i="33"/>
  <c r="AE427" i="33"/>
  <c r="AE426" i="33"/>
  <c r="X425" i="33"/>
  <c r="AE425" i="33" s="1"/>
  <c r="AE424" i="33"/>
  <c r="AE423" i="33"/>
  <c r="X423" i="33"/>
  <c r="AE422" i="33"/>
  <c r="AE421" i="33"/>
  <c r="AE420" i="33"/>
  <c r="X419" i="33"/>
  <c r="AE419" i="33" s="1"/>
  <c r="AE418" i="33"/>
  <c r="AE417" i="33"/>
  <c r="X417" i="33"/>
  <c r="AE416" i="33"/>
  <c r="AE415" i="33"/>
  <c r="AE414" i="33"/>
  <c r="AE413" i="33"/>
  <c r="AE412" i="33"/>
  <c r="AE411" i="33"/>
  <c r="AE410" i="33"/>
  <c r="AE409" i="33"/>
  <c r="AE408" i="33"/>
  <c r="X407" i="33"/>
  <c r="AE407" i="33" s="1"/>
  <c r="AE405" i="33"/>
  <c r="X405" i="33"/>
  <c r="AE406" i="33" s="1"/>
  <c r="AE404" i="33"/>
  <c r="AE403" i="33"/>
  <c r="X401" i="33"/>
  <c r="AE401" i="33" s="1"/>
  <c r="AE399" i="33"/>
  <c r="X399" i="33"/>
  <c r="AE400" i="33" s="1"/>
  <c r="AE398" i="33"/>
  <c r="AE397" i="33"/>
  <c r="AE396" i="33"/>
  <c r="X395" i="33"/>
  <c r="AE395" i="33" s="1"/>
  <c r="AE393" i="33"/>
  <c r="X393" i="33"/>
  <c r="AE394" i="33" s="1"/>
  <c r="AE392" i="33"/>
  <c r="AE391" i="33"/>
  <c r="X389" i="33"/>
  <c r="AE389" i="33" s="1"/>
  <c r="AE387" i="33"/>
  <c r="X387" i="33"/>
  <c r="AE388" i="33" s="1"/>
  <c r="AE386" i="33"/>
  <c r="AE385" i="33"/>
  <c r="AE384" i="33"/>
  <c r="X383" i="33"/>
  <c r="AE383" i="33" s="1"/>
  <c r="AE381" i="33"/>
  <c r="X381" i="33"/>
  <c r="AE382" i="33" s="1"/>
  <c r="AE380" i="33"/>
  <c r="AE379" i="33"/>
  <c r="AE378" i="33"/>
  <c r="AE377" i="33"/>
  <c r="AE376" i="33"/>
  <c r="AE375" i="33"/>
  <c r="AE374" i="33"/>
  <c r="AE373" i="33"/>
  <c r="AE372" i="33"/>
  <c r="X371" i="33"/>
  <c r="AE371" i="33" s="1"/>
  <c r="AE370" i="33"/>
  <c r="AE369" i="33"/>
  <c r="X369" i="33"/>
  <c r="AE368" i="33"/>
  <c r="AE367" i="33"/>
  <c r="AE366" i="33"/>
  <c r="X365" i="33"/>
  <c r="AE365" i="33" s="1"/>
  <c r="AE364" i="33"/>
  <c r="AE363" i="33"/>
  <c r="X363" i="33"/>
  <c r="AE362" i="33"/>
  <c r="AE361" i="33"/>
  <c r="X359" i="33"/>
  <c r="AE359" i="33" s="1"/>
  <c r="AE358" i="33"/>
  <c r="AE357" i="33"/>
  <c r="X357" i="33"/>
  <c r="AE356" i="33"/>
  <c r="AE355" i="33"/>
  <c r="X353" i="33"/>
  <c r="AE353" i="33" s="1"/>
  <c r="AE352" i="33"/>
  <c r="AE351" i="33"/>
  <c r="X351" i="33"/>
  <c r="AE350" i="33"/>
  <c r="AE349" i="33"/>
  <c r="AE348" i="33"/>
  <c r="X347" i="33"/>
  <c r="AE347" i="33" s="1"/>
  <c r="AE346" i="33"/>
  <c r="AE345" i="33"/>
  <c r="X345" i="33"/>
  <c r="AE344" i="33"/>
  <c r="AE343" i="33"/>
  <c r="AE342" i="33"/>
  <c r="AE341" i="33"/>
  <c r="AE340" i="33"/>
  <c r="AE339" i="33"/>
  <c r="AE338" i="33"/>
  <c r="AE337" i="33"/>
  <c r="X335" i="33"/>
  <c r="AE335" i="33" s="1"/>
  <c r="AE333" i="33"/>
  <c r="X333" i="33"/>
  <c r="AE334" i="33" s="1"/>
  <c r="AE332" i="33"/>
  <c r="AE331" i="33"/>
  <c r="AE330" i="33"/>
  <c r="X329" i="33"/>
  <c r="AE329" i="33" s="1"/>
  <c r="AE327" i="33"/>
  <c r="X327" i="33"/>
  <c r="AE328" i="33" s="1"/>
  <c r="AE326" i="33"/>
  <c r="AE325" i="33"/>
  <c r="X323" i="33"/>
  <c r="AE323" i="33" s="1"/>
  <c r="AE321" i="33"/>
  <c r="X321" i="33"/>
  <c r="AE322" i="33" s="1"/>
  <c r="AE320" i="33"/>
  <c r="AE319" i="33"/>
  <c r="AE318" i="33"/>
  <c r="X317" i="33"/>
  <c r="AE317" i="33" s="1"/>
  <c r="AE315" i="33"/>
  <c r="X315" i="33"/>
  <c r="AE316" i="33" s="1"/>
  <c r="AE314" i="33"/>
  <c r="AE313" i="33"/>
  <c r="X311" i="33"/>
  <c r="AE311" i="33" s="1"/>
  <c r="AE309" i="33"/>
  <c r="X309" i="33"/>
  <c r="AE310" i="33" s="1"/>
  <c r="AE308" i="33"/>
  <c r="AE307" i="33"/>
  <c r="AE306" i="33"/>
  <c r="AE305" i="33"/>
  <c r="AE304" i="33"/>
  <c r="AE303" i="33"/>
  <c r="AE302" i="33"/>
  <c r="AE301" i="33"/>
  <c r="AE300" i="33"/>
  <c r="AE299" i="33"/>
  <c r="AE298" i="33"/>
  <c r="AE297" i="33"/>
  <c r="AE296" i="33"/>
  <c r="AE295" i="33"/>
  <c r="AE294" i="33"/>
  <c r="AE293" i="33"/>
  <c r="AE292" i="33"/>
  <c r="AE291" i="33"/>
  <c r="AE290" i="33"/>
  <c r="AE289" i="33"/>
  <c r="AE288" i="33"/>
  <c r="AE287" i="33"/>
  <c r="AE286" i="33"/>
  <c r="AE285" i="33"/>
  <c r="AE284" i="33"/>
  <c r="AE283" i="33"/>
  <c r="AE282" i="33"/>
  <c r="AE281" i="33"/>
  <c r="AE280" i="33"/>
  <c r="AE279" i="33"/>
  <c r="AE278" i="33"/>
  <c r="AE277" i="33"/>
  <c r="AE276" i="33"/>
  <c r="AE275" i="33"/>
  <c r="AE274" i="33"/>
  <c r="AE273" i="33"/>
  <c r="AE272" i="33"/>
  <c r="AE271" i="33"/>
  <c r="AE270" i="33"/>
  <c r="AE269" i="33"/>
  <c r="AE268" i="33"/>
  <c r="AE267" i="33"/>
  <c r="AE266" i="33"/>
  <c r="AE265" i="33"/>
  <c r="AE264" i="33"/>
  <c r="AE263" i="33"/>
  <c r="AE262" i="33"/>
  <c r="AE261" i="33"/>
  <c r="AE260" i="33"/>
  <c r="AE259" i="33"/>
  <c r="AE258" i="33"/>
  <c r="AE257" i="33"/>
  <c r="AE256" i="33"/>
  <c r="AE255" i="33"/>
  <c r="AE254" i="33"/>
  <c r="AE253" i="33"/>
  <c r="AE252" i="33"/>
  <c r="AE251" i="33"/>
  <c r="AE250" i="33"/>
  <c r="AE249" i="33"/>
  <c r="AE248" i="33"/>
  <c r="AE247" i="33"/>
  <c r="AE246" i="33"/>
  <c r="AE245" i="33"/>
  <c r="AE244" i="33"/>
  <c r="AE243" i="33"/>
  <c r="AE242" i="33"/>
  <c r="AE241" i="33"/>
  <c r="AE240" i="33"/>
  <c r="AE239" i="33"/>
  <c r="AE238" i="33"/>
  <c r="AE237" i="33"/>
  <c r="AE236" i="33"/>
  <c r="AE235" i="33"/>
  <c r="AE234" i="33"/>
  <c r="AE233" i="33"/>
  <c r="AE232" i="33"/>
  <c r="AE231" i="33"/>
  <c r="AE230" i="33"/>
  <c r="AE229" i="33"/>
  <c r="AE228" i="33"/>
  <c r="AE227" i="33"/>
  <c r="AE226" i="33"/>
  <c r="AE225" i="33"/>
  <c r="AE224" i="33"/>
  <c r="AE223" i="33"/>
  <c r="AE222" i="33"/>
  <c r="AE221" i="33"/>
  <c r="AE220" i="33"/>
  <c r="AE219" i="33"/>
  <c r="AE218" i="33"/>
  <c r="AE217" i="33"/>
  <c r="AE216" i="33"/>
  <c r="AE215" i="33"/>
  <c r="AE214" i="33"/>
  <c r="AE213" i="33"/>
  <c r="AE212" i="33"/>
  <c r="AE211" i="33"/>
  <c r="AE210" i="33"/>
  <c r="AE209" i="33"/>
  <c r="AE208" i="33"/>
  <c r="AE207" i="33"/>
  <c r="AE206" i="33"/>
  <c r="AE205" i="33"/>
  <c r="AE204" i="33"/>
  <c r="AE203" i="33"/>
  <c r="AE202" i="33"/>
  <c r="AE201" i="33"/>
  <c r="AE200" i="33"/>
  <c r="AE199" i="33"/>
  <c r="AE198" i="33"/>
  <c r="AE197" i="33"/>
  <c r="AE196" i="33"/>
  <c r="AE195" i="33"/>
  <c r="AE194" i="33"/>
  <c r="AE193" i="33"/>
  <c r="AE192" i="33"/>
  <c r="AE191" i="33"/>
  <c r="AE190" i="33"/>
  <c r="AE189" i="33"/>
  <c r="AE188" i="33"/>
  <c r="AE187" i="33"/>
  <c r="AE186" i="33"/>
  <c r="AE185" i="33"/>
  <c r="AE184" i="33"/>
  <c r="AE183" i="33"/>
  <c r="AE182" i="33"/>
  <c r="AE181" i="33"/>
  <c r="AE180" i="33"/>
  <c r="AE179" i="33"/>
  <c r="AE178" i="33"/>
  <c r="AE177" i="33"/>
  <c r="AE176" i="33"/>
  <c r="AE175" i="33"/>
  <c r="AE174" i="33"/>
  <c r="AE173" i="33"/>
  <c r="AE172" i="33"/>
  <c r="AE171" i="33"/>
  <c r="AE170" i="33"/>
  <c r="AE169" i="33"/>
  <c r="AE168" i="33"/>
  <c r="AE167" i="33"/>
  <c r="AE166" i="33"/>
  <c r="AE165" i="33"/>
  <c r="AE164" i="33"/>
  <c r="AE163" i="33"/>
  <c r="AE162" i="33"/>
  <c r="AE161" i="33"/>
  <c r="AE160" i="33"/>
  <c r="AE159" i="33"/>
  <c r="AE158" i="33"/>
  <c r="AE157" i="33"/>
  <c r="AE156" i="33"/>
  <c r="AE155" i="33"/>
  <c r="AE154" i="33"/>
  <c r="AE153" i="33"/>
  <c r="AE152" i="33"/>
  <c r="AE151" i="33"/>
  <c r="AE150" i="33"/>
  <c r="AE149" i="33"/>
  <c r="AE148" i="33"/>
  <c r="AE147" i="33"/>
  <c r="AE146" i="33"/>
  <c r="AE145" i="33"/>
  <c r="AE144" i="33"/>
  <c r="AE143" i="33"/>
  <c r="AE142" i="33"/>
  <c r="AE141" i="33"/>
  <c r="AE140" i="33"/>
  <c r="AE139" i="33"/>
  <c r="AE138" i="33"/>
  <c r="AE137" i="33"/>
  <c r="AE136" i="33"/>
  <c r="AE135" i="33"/>
  <c r="AE134" i="33"/>
  <c r="AE133" i="33"/>
  <c r="AE132" i="33"/>
  <c r="AE131" i="33"/>
  <c r="AE130" i="33"/>
  <c r="AE129" i="33"/>
  <c r="AE128" i="33"/>
  <c r="AE127" i="33"/>
  <c r="AE126" i="33"/>
  <c r="AE125" i="33"/>
  <c r="AE124" i="33"/>
  <c r="AE123" i="33"/>
  <c r="AE122" i="33"/>
  <c r="AE121" i="33"/>
  <c r="AE120" i="33"/>
  <c r="AE119" i="33"/>
  <c r="AE118" i="33"/>
  <c r="AE117" i="33"/>
  <c r="AE116" i="33"/>
  <c r="AE115" i="33"/>
  <c r="AE114" i="33"/>
  <c r="AE113" i="33"/>
  <c r="AE112" i="33"/>
  <c r="AE111" i="33"/>
  <c r="AE110" i="33"/>
  <c r="AE109" i="33"/>
  <c r="AE108" i="33"/>
  <c r="AE107" i="33"/>
  <c r="AE106" i="33"/>
  <c r="AE105" i="33"/>
  <c r="AE104" i="33"/>
  <c r="AE103" i="33"/>
  <c r="AE102" i="33"/>
  <c r="AE101" i="33"/>
  <c r="AE100" i="33"/>
  <c r="AE99" i="33"/>
  <c r="AE98" i="33"/>
  <c r="AE97" i="33"/>
  <c r="AE96" i="33"/>
  <c r="AE95" i="33"/>
  <c r="AE94" i="33"/>
  <c r="AE93" i="33"/>
  <c r="AE92" i="33"/>
  <c r="AE91" i="33"/>
  <c r="AE90" i="33"/>
  <c r="AE89" i="33"/>
  <c r="AE88" i="33"/>
  <c r="AE87" i="33"/>
  <c r="AE86" i="33"/>
  <c r="AE85" i="33"/>
  <c r="AE84" i="33"/>
  <c r="AE83" i="33"/>
  <c r="AE82" i="33"/>
  <c r="AE81" i="33"/>
  <c r="AE80" i="33"/>
  <c r="AE79" i="33"/>
  <c r="AE78" i="33"/>
  <c r="AE77" i="33"/>
  <c r="AE76" i="33"/>
  <c r="AE75" i="33"/>
  <c r="AE74" i="33"/>
  <c r="AE73" i="33"/>
  <c r="AE72" i="33"/>
  <c r="AE71" i="33"/>
  <c r="AE70" i="33"/>
  <c r="AE69" i="33"/>
  <c r="AE68" i="33"/>
  <c r="AE67" i="33"/>
  <c r="AE66" i="33"/>
  <c r="AE65" i="33"/>
  <c r="AE64" i="33"/>
  <c r="AE63" i="33"/>
  <c r="AE62" i="33"/>
  <c r="AE61" i="33"/>
  <c r="AE60" i="33"/>
  <c r="AE59" i="33"/>
  <c r="AE58" i="33"/>
  <c r="AE57" i="33"/>
  <c r="AE56" i="33"/>
  <c r="AE55" i="33"/>
  <c r="AE54" i="33"/>
  <c r="AE53" i="33"/>
  <c r="AE52" i="33"/>
  <c r="AE51" i="33"/>
  <c r="AE50" i="33"/>
  <c r="AE49" i="33"/>
  <c r="AE48" i="33"/>
  <c r="AE47" i="33"/>
  <c r="AE46" i="33"/>
  <c r="AE45" i="33"/>
  <c r="AE44" i="33"/>
  <c r="AE43" i="33"/>
  <c r="AE42" i="33"/>
  <c r="AE41" i="33"/>
  <c r="AE40" i="33"/>
  <c r="AE39" i="33"/>
  <c r="AE38" i="33"/>
  <c r="AE37" i="33"/>
  <c r="AE36" i="33"/>
  <c r="AE35" i="33"/>
  <c r="AE34" i="33"/>
  <c r="AE33" i="33"/>
  <c r="AE32" i="33"/>
  <c r="AE31" i="33"/>
  <c r="AE30" i="33"/>
  <c r="AE29" i="33"/>
  <c r="AE28" i="33"/>
  <c r="AE27" i="33"/>
  <c r="AE26" i="33"/>
  <c r="AE25" i="33"/>
  <c r="AE24" i="33"/>
  <c r="AE23" i="33"/>
  <c r="AE22" i="33"/>
  <c r="AE21" i="33"/>
  <c r="AE20" i="33"/>
  <c r="AE19" i="33"/>
  <c r="AE18" i="33"/>
  <c r="AE17" i="33"/>
  <c r="AE16" i="33"/>
  <c r="AE15" i="33"/>
  <c r="AE14" i="33"/>
  <c r="AE13" i="33"/>
  <c r="AE12" i="33"/>
  <c r="AE11" i="33"/>
  <c r="AE10" i="33"/>
  <c r="AE9" i="33"/>
  <c r="AE8" i="33"/>
  <c r="AE7" i="33"/>
  <c r="O279" i="32"/>
  <c r="O278" i="32"/>
  <c r="O277" i="32"/>
  <c r="O276" i="32"/>
  <c r="O275" i="32"/>
  <c r="O274" i="32"/>
  <c r="O273" i="32"/>
  <c r="O272" i="32"/>
  <c r="O271" i="32"/>
  <c r="O270" i="32"/>
  <c r="O269" i="32"/>
  <c r="O268" i="32"/>
  <c r="O267" i="32"/>
  <c r="O266" i="32"/>
  <c r="O265" i="32"/>
  <c r="O264" i="32"/>
  <c r="O263" i="32"/>
  <c r="O261" i="32"/>
  <c r="O260" i="32"/>
  <c r="O259" i="32"/>
  <c r="O258" i="32"/>
  <c r="O257" i="32"/>
  <c r="O256" i="32"/>
  <c r="O255" i="32"/>
  <c r="O254" i="32"/>
  <c r="O253" i="32"/>
  <c r="O252" i="32"/>
  <c r="O251" i="32"/>
  <c r="O250" i="32"/>
  <c r="O249" i="32"/>
  <c r="O248" i="32"/>
  <c r="O247" i="32"/>
  <c r="O246" i="32"/>
  <c r="O245" i="32"/>
  <c r="O244" i="32"/>
  <c r="O243" i="32"/>
  <c r="O242" i="32"/>
  <c r="O241" i="32"/>
  <c r="O240" i="32"/>
  <c r="O239" i="32"/>
  <c r="O238" i="32"/>
  <c r="O237" i="32"/>
  <c r="O236" i="32"/>
  <c r="O235" i="32"/>
  <c r="O234" i="32"/>
  <c r="O233" i="32"/>
  <c r="O232" i="32"/>
  <c r="O231" i="32"/>
  <c r="O230" i="32"/>
  <c r="O229" i="32"/>
  <c r="O228" i="32"/>
  <c r="O227" i="32"/>
  <c r="O226" i="32"/>
  <c r="O225" i="32"/>
  <c r="O224" i="32"/>
  <c r="O223" i="32"/>
  <c r="O222" i="32"/>
  <c r="O221" i="32"/>
  <c r="O220" i="32"/>
  <c r="O219" i="32"/>
  <c r="O218" i="32"/>
  <c r="O217" i="32"/>
  <c r="O216" i="32"/>
  <c r="O215" i="32"/>
  <c r="O214" i="32"/>
  <c r="O213" i="32"/>
  <c r="O212" i="32"/>
  <c r="O211" i="32"/>
  <c r="O210" i="32"/>
  <c r="O209" i="32"/>
  <c r="O208" i="32"/>
  <c r="O207" i="32"/>
  <c r="O206" i="32"/>
  <c r="O205" i="32"/>
  <c r="O204" i="32"/>
  <c r="O203" i="32"/>
  <c r="O202" i="32"/>
  <c r="O201" i="32"/>
  <c r="O200" i="32"/>
  <c r="O199" i="32"/>
  <c r="O198" i="32"/>
  <c r="O197" i="32"/>
  <c r="O196" i="32"/>
  <c r="O195" i="32"/>
  <c r="O194" i="32"/>
  <c r="O193" i="32"/>
  <c r="O192" i="32"/>
  <c r="O191" i="32"/>
  <c r="O190" i="32"/>
  <c r="O189" i="32"/>
  <c r="O188" i="32"/>
  <c r="O187" i="32"/>
  <c r="O186" i="32"/>
  <c r="O185" i="32"/>
  <c r="O184" i="32"/>
  <c r="O183" i="32"/>
  <c r="O182" i="32"/>
  <c r="O181" i="32"/>
  <c r="O180" i="32"/>
  <c r="O179" i="32"/>
  <c r="O178" i="32"/>
  <c r="O177" i="32"/>
  <c r="O176" i="32"/>
  <c r="O175" i="32"/>
  <c r="O174" i="32"/>
  <c r="O173" i="32"/>
  <c r="O172" i="32"/>
  <c r="O171" i="32"/>
  <c r="O170" i="32"/>
  <c r="O169" i="32"/>
  <c r="O168" i="32"/>
  <c r="O167" i="32"/>
  <c r="O166" i="32"/>
  <c r="O165" i="32"/>
  <c r="O164" i="32"/>
  <c r="O163" i="32"/>
  <c r="O162" i="32"/>
  <c r="O161" i="32"/>
  <c r="O160" i="32"/>
  <c r="O159" i="32"/>
  <c r="O158" i="32"/>
  <c r="O157" i="32"/>
  <c r="O156" i="32"/>
  <c r="O155" i="32"/>
  <c r="O154" i="32"/>
  <c r="O153" i="32"/>
  <c r="O152" i="32"/>
  <c r="O151" i="32"/>
  <c r="O150" i="32"/>
  <c r="O149" i="32"/>
  <c r="O148" i="32"/>
  <c r="O147" i="32"/>
  <c r="O146" i="32"/>
  <c r="O145" i="32"/>
  <c r="O144" i="32"/>
  <c r="O143" i="32"/>
  <c r="O142" i="32"/>
  <c r="O141" i="32"/>
  <c r="O140" i="32"/>
  <c r="O139" i="32"/>
  <c r="O138" i="32"/>
  <c r="O137" i="32"/>
  <c r="O136" i="32"/>
  <c r="O135" i="32"/>
  <c r="O134" i="32"/>
  <c r="O133" i="32"/>
  <c r="O132" i="32"/>
  <c r="O131" i="32"/>
  <c r="O130" i="32"/>
  <c r="O129" i="32"/>
  <c r="O128" i="32"/>
  <c r="O127" i="32"/>
  <c r="O126" i="32"/>
  <c r="O125" i="32"/>
  <c r="O124" i="32"/>
  <c r="O123" i="32"/>
  <c r="O122" i="32"/>
  <c r="O121" i="32"/>
  <c r="O120" i="32"/>
  <c r="O119" i="32"/>
  <c r="O118" i="32"/>
  <c r="O117" i="32"/>
  <c r="O116" i="32"/>
  <c r="O115" i="32"/>
  <c r="O114" i="32"/>
  <c r="O113" i="32"/>
  <c r="O112" i="32"/>
  <c r="O111" i="32"/>
  <c r="O110" i="32"/>
  <c r="O109" i="32"/>
  <c r="O108" i="32"/>
  <c r="O107" i="32"/>
  <c r="O106" i="32"/>
  <c r="O105" i="32"/>
  <c r="O104" i="32"/>
  <c r="O103" i="32"/>
  <c r="O102" i="32"/>
  <c r="O101" i="32"/>
  <c r="O100" i="32"/>
  <c r="O99" i="32"/>
  <c r="O98" i="32"/>
  <c r="O97" i="32"/>
  <c r="O96" i="32"/>
  <c r="O95" i="32"/>
  <c r="O94" i="32"/>
  <c r="O93" i="32"/>
  <c r="O92" i="32"/>
  <c r="O91" i="32"/>
  <c r="O90" i="32"/>
  <c r="O89" i="32"/>
  <c r="O88" i="32"/>
  <c r="O87" i="32"/>
  <c r="O86" i="32"/>
  <c r="O85" i="32"/>
  <c r="O84" i="32"/>
  <c r="O83" i="32"/>
  <c r="O82" i="32"/>
  <c r="O81" i="32"/>
  <c r="O80" i="32"/>
  <c r="O79" i="32"/>
  <c r="O78" i="32"/>
  <c r="O77" i="32"/>
  <c r="O76" i="32"/>
  <c r="O75" i="32"/>
  <c r="O74" i="32"/>
  <c r="O73" i="32"/>
  <c r="O72" i="32"/>
  <c r="O71" i="32"/>
  <c r="O70" i="32"/>
  <c r="O69" i="32"/>
  <c r="O68" i="32"/>
  <c r="O67" i="32"/>
  <c r="O66" i="32"/>
  <c r="O65" i="32"/>
  <c r="O64" i="32"/>
  <c r="O63" i="32"/>
  <c r="O62" i="32"/>
  <c r="O61" i="32"/>
  <c r="O60" i="32"/>
  <c r="O59" i="32"/>
  <c r="O58" i="32"/>
  <c r="O57" i="32"/>
  <c r="O56" i="32"/>
  <c r="O55" i="32"/>
  <c r="O54" i="32"/>
  <c r="O53" i="32"/>
  <c r="O52" i="32"/>
  <c r="O51" i="32"/>
  <c r="O50" i="32"/>
  <c r="O49" i="32"/>
  <c r="O48" i="32"/>
  <c r="O47" i="32"/>
  <c r="O46" i="32"/>
  <c r="O45" i="32"/>
  <c r="O44" i="32"/>
  <c r="O43" i="32"/>
  <c r="O42" i="32"/>
  <c r="O41" i="32"/>
  <c r="O40" i="32"/>
  <c r="O39" i="32"/>
  <c r="O38" i="32"/>
  <c r="O37" i="32"/>
  <c r="O36" i="32"/>
  <c r="O35" i="32"/>
  <c r="O34" i="32"/>
  <c r="O33" i="32"/>
  <c r="O32" i="32"/>
  <c r="O31" i="32"/>
  <c r="O30" i="32"/>
  <c r="O29" i="32"/>
  <c r="O28" i="32"/>
  <c r="O27" i="32"/>
  <c r="O26" i="32"/>
  <c r="O25" i="32"/>
  <c r="O24" i="32"/>
  <c r="O23" i="32"/>
  <c r="O22" i="32"/>
  <c r="O21" i="32"/>
  <c r="O20" i="32"/>
  <c r="O19" i="32"/>
  <c r="O18" i="32"/>
  <c r="O17" i="32"/>
  <c r="O16" i="32"/>
  <c r="O15" i="32"/>
  <c r="O14" i="32"/>
  <c r="O13" i="32"/>
  <c r="O12" i="32"/>
  <c r="O11" i="32"/>
  <c r="O10" i="32"/>
  <c r="O9" i="32"/>
  <c r="O8" i="32"/>
  <c r="O7" i="32"/>
  <c r="AB1110" i="31"/>
  <c r="U1109" i="31"/>
  <c r="AB1109" i="31" s="1"/>
  <c r="AB1107" i="31"/>
  <c r="U1107" i="31"/>
  <c r="AB1108" i="31" s="1"/>
  <c r="AB1106" i="31"/>
  <c r="AB1105" i="31"/>
  <c r="AB1104" i="31"/>
  <c r="AB1103" i="31"/>
  <c r="AB1102" i="31"/>
  <c r="U1101" i="31"/>
  <c r="AB1101" i="31" s="1"/>
  <c r="AB1100" i="31"/>
  <c r="AB1099" i="31"/>
  <c r="U1099" i="31"/>
  <c r="AB1098" i="31"/>
  <c r="AB1097" i="31"/>
  <c r="U1095" i="31"/>
  <c r="AB1095" i="31" s="1"/>
  <c r="AB1094" i="31"/>
  <c r="AB1093" i="31"/>
  <c r="U1093" i="31"/>
  <c r="AB1092" i="31"/>
  <c r="AB1091" i="31"/>
  <c r="AB1090" i="31"/>
  <c r="U1089" i="31"/>
  <c r="AB1089" i="31" s="1"/>
  <c r="AB1088" i="31"/>
  <c r="AB1087" i="31"/>
  <c r="U1087" i="31"/>
  <c r="AB1086" i="31"/>
  <c r="AB1085" i="31"/>
  <c r="AB1084" i="31"/>
  <c r="AB1083" i="31"/>
  <c r="AB1082" i="31"/>
  <c r="AB1081" i="31"/>
  <c r="AB1080" i="31"/>
  <c r="AB1079" i="31"/>
  <c r="U1077" i="31"/>
  <c r="AB1077" i="31" s="1"/>
  <c r="AB1075" i="31"/>
  <c r="U1075" i="31"/>
  <c r="AB1076" i="31" s="1"/>
  <c r="AB1074" i="31"/>
  <c r="AB1073" i="31"/>
  <c r="U1071" i="31"/>
  <c r="AB1071" i="31" s="1"/>
  <c r="AB1069" i="31"/>
  <c r="U1069" i="31"/>
  <c r="AB1070" i="31" s="1"/>
  <c r="AB1068" i="31"/>
  <c r="AB1067" i="31"/>
  <c r="AB1066" i="31"/>
  <c r="AB1065" i="31"/>
  <c r="AB1064" i="31"/>
  <c r="AB1063" i="31"/>
  <c r="U1061" i="31"/>
  <c r="AB1061" i="31" s="1"/>
  <c r="AB1059" i="31"/>
  <c r="U1059" i="31"/>
  <c r="AB1060" i="31" s="1"/>
  <c r="AB1058" i="31"/>
  <c r="AB1057" i="31"/>
  <c r="U1055" i="31"/>
  <c r="AB1055" i="31" s="1"/>
  <c r="AB1053" i="31"/>
  <c r="U1053" i="31"/>
  <c r="AB1054" i="31" s="1"/>
  <c r="AB1052" i="31"/>
  <c r="AB1051" i="31"/>
  <c r="U1049" i="31"/>
  <c r="AB1049" i="31" s="1"/>
  <c r="AB1047" i="31"/>
  <c r="U1047" i="31"/>
  <c r="AB1048" i="31" s="1"/>
  <c r="AB1046" i="31"/>
  <c r="AB1045" i="31"/>
  <c r="U1043" i="31"/>
  <c r="AB1043" i="31" s="1"/>
  <c r="AB1041" i="31"/>
  <c r="U1041" i="31"/>
  <c r="AB1042" i="31" s="1"/>
  <c r="AB1040" i="31"/>
  <c r="AB1039" i="31"/>
  <c r="U1037" i="31"/>
  <c r="AB1037" i="31" s="1"/>
  <c r="AB1035" i="31"/>
  <c r="U1035" i="31"/>
  <c r="AB1036" i="31" s="1"/>
  <c r="AB1034" i="31"/>
  <c r="AB1033" i="31"/>
  <c r="U1031" i="31"/>
  <c r="AB1031" i="31" s="1"/>
  <c r="AB1029" i="31"/>
  <c r="U1029" i="31"/>
  <c r="AB1030" i="31" s="1"/>
  <c r="AB1028" i="31"/>
  <c r="AB1027" i="31"/>
  <c r="U1025" i="31"/>
  <c r="AB1025" i="31" s="1"/>
  <c r="AB1023" i="31"/>
  <c r="U1023" i="31"/>
  <c r="AB1024" i="31" s="1"/>
  <c r="AB1022" i="31"/>
  <c r="AB1021" i="31"/>
  <c r="U1019" i="31"/>
  <c r="AB1019" i="31" s="1"/>
  <c r="AB1017" i="31"/>
  <c r="U1017" i="31"/>
  <c r="AB1018" i="31" s="1"/>
  <c r="AB1016" i="31"/>
  <c r="AB1015" i="31"/>
  <c r="U1013" i="31"/>
  <c r="AB1013" i="31" s="1"/>
  <c r="AB1011" i="31"/>
  <c r="U1011" i="31"/>
  <c r="AB1012" i="31" s="1"/>
  <c r="AB1010" i="31"/>
  <c r="AB1009" i="31"/>
  <c r="U1007" i="31"/>
  <c r="AB1007" i="31" s="1"/>
  <c r="AB1005" i="31"/>
  <c r="U1005" i="31"/>
  <c r="AB1006" i="31" s="1"/>
  <c r="AB1004" i="31"/>
  <c r="AB1003" i="31"/>
  <c r="U1001" i="31"/>
  <c r="AB1001" i="31" s="1"/>
  <c r="AB999" i="31"/>
  <c r="U999" i="31"/>
  <c r="AB1000" i="31" s="1"/>
  <c r="AB998" i="31"/>
  <c r="AB997" i="31"/>
  <c r="U995" i="31"/>
  <c r="AB995" i="31" s="1"/>
  <c r="AB993" i="31"/>
  <c r="U993" i="31"/>
  <c r="AB994" i="31" s="1"/>
  <c r="AB992" i="31"/>
  <c r="AB991" i="31"/>
  <c r="U989" i="31"/>
  <c r="AB989" i="31" s="1"/>
  <c r="AB987" i="31"/>
  <c r="U987" i="31"/>
  <c r="AB988" i="31" s="1"/>
  <c r="AB986" i="31"/>
  <c r="AB985" i="31"/>
  <c r="U983" i="31"/>
  <c r="AB983" i="31" s="1"/>
  <c r="AB981" i="31"/>
  <c r="U981" i="31"/>
  <c r="AB982" i="31" s="1"/>
  <c r="AB980" i="31"/>
  <c r="AB979" i="31"/>
  <c r="U977" i="31"/>
  <c r="AB977" i="31" s="1"/>
  <c r="AB975" i="31"/>
  <c r="U975" i="31"/>
  <c r="AB976" i="31" s="1"/>
  <c r="AB974" i="31"/>
  <c r="AB973" i="31"/>
  <c r="U971" i="31"/>
  <c r="AB971" i="31" s="1"/>
  <c r="AB969" i="31"/>
  <c r="U969" i="31"/>
  <c r="AB970" i="31" s="1"/>
  <c r="AB968" i="31"/>
  <c r="AB967" i="31"/>
  <c r="U965" i="31"/>
  <c r="AB965" i="31" s="1"/>
  <c r="AB963" i="31"/>
  <c r="U963" i="31"/>
  <c r="AB964" i="31" s="1"/>
  <c r="AB962" i="31"/>
  <c r="AB961" i="31"/>
  <c r="U959" i="31"/>
  <c r="AB959" i="31" s="1"/>
  <c r="AB957" i="31"/>
  <c r="U957" i="31"/>
  <c r="AB958" i="31" s="1"/>
  <c r="AB956" i="31"/>
  <c r="AB955" i="31"/>
  <c r="U953" i="31"/>
  <c r="AB953" i="31" s="1"/>
  <c r="AB951" i="31"/>
  <c r="U951" i="31"/>
  <c r="AB952" i="31" s="1"/>
  <c r="AB950" i="31"/>
  <c r="AB949" i="31"/>
  <c r="U947" i="31"/>
  <c r="AB947" i="31" s="1"/>
  <c r="AB945" i="31"/>
  <c r="U945" i="31"/>
  <c r="AB946" i="31" s="1"/>
  <c r="AB944" i="31"/>
  <c r="AB943" i="31"/>
  <c r="U941" i="31"/>
  <c r="AB941" i="31" s="1"/>
  <c r="AB939" i="31"/>
  <c r="U939" i="31"/>
  <c r="AB940" i="31" s="1"/>
  <c r="AB938" i="31"/>
  <c r="AB937" i="31"/>
  <c r="U935" i="31"/>
  <c r="AB935" i="31" s="1"/>
  <c r="AB933" i="31"/>
  <c r="U933" i="31"/>
  <c r="AB934" i="31" s="1"/>
  <c r="AB932" i="31"/>
  <c r="AB931" i="31"/>
  <c r="U929" i="31"/>
  <c r="AB929" i="31" s="1"/>
  <c r="AB927" i="31"/>
  <c r="U927" i="31"/>
  <c r="AB928" i="31" s="1"/>
  <c r="AB926" i="31"/>
  <c r="AB925" i="31"/>
  <c r="U923" i="31"/>
  <c r="AB923" i="31" s="1"/>
  <c r="AB921" i="31"/>
  <c r="U921" i="31"/>
  <c r="AB922" i="31" s="1"/>
  <c r="AB920" i="31"/>
  <c r="AB919" i="31"/>
  <c r="U917" i="31"/>
  <c r="AB917" i="31" s="1"/>
  <c r="AB915" i="31"/>
  <c r="U915" i="31"/>
  <c r="AB916" i="31" s="1"/>
  <c r="AB914" i="31"/>
  <c r="AB913" i="31"/>
  <c r="U911" i="31"/>
  <c r="AB911" i="31" s="1"/>
  <c r="AB909" i="31"/>
  <c r="U909" i="31"/>
  <c r="AB910" i="31" s="1"/>
  <c r="AB908" i="31"/>
  <c r="AB907" i="31"/>
  <c r="U905" i="31"/>
  <c r="AB905" i="31" s="1"/>
  <c r="AB903" i="31"/>
  <c r="U903" i="31"/>
  <c r="AB904" i="31" s="1"/>
  <c r="AB902" i="31"/>
  <c r="AB901" i="31"/>
  <c r="U899" i="31"/>
  <c r="AB899" i="31" s="1"/>
  <c r="AB897" i="31"/>
  <c r="U897" i="31"/>
  <c r="AB898" i="31" s="1"/>
  <c r="AB896" i="31"/>
  <c r="AB895" i="31"/>
  <c r="U893" i="31"/>
  <c r="AB893" i="31" s="1"/>
  <c r="AB891" i="31"/>
  <c r="U891" i="31"/>
  <c r="AB892" i="31" s="1"/>
  <c r="AB890" i="31"/>
  <c r="AB889" i="31"/>
  <c r="U887" i="31"/>
  <c r="AB887" i="31" s="1"/>
  <c r="AB885" i="31"/>
  <c r="U885" i="31"/>
  <c r="AB886" i="31" s="1"/>
  <c r="AB884" i="31"/>
  <c r="AB883" i="31"/>
  <c r="U881" i="31"/>
  <c r="AB881" i="31" s="1"/>
  <c r="AB879" i="31"/>
  <c r="U879" i="31"/>
  <c r="AB880" i="31" s="1"/>
  <c r="AB878" i="31"/>
  <c r="AB877" i="31"/>
  <c r="U875" i="31"/>
  <c r="AB875" i="31" s="1"/>
  <c r="AB873" i="31"/>
  <c r="U873" i="31"/>
  <c r="AB874" i="31" s="1"/>
  <c r="AB872" i="31"/>
  <c r="AB871" i="31"/>
  <c r="U869" i="31"/>
  <c r="AB869" i="31" s="1"/>
  <c r="AB867" i="31"/>
  <c r="U867" i="31"/>
  <c r="AB868" i="31" s="1"/>
  <c r="AB866" i="31"/>
  <c r="AB865" i="31"/>
  <c r="U863" i="31"/>
  <c r="AB863" i="31" s="1"/>
  <c r="AB861" i="31"/>
  <c r="U861" i="31"/>
  <c r="AB862" i="31" s="1"/>
  <c r="AB860" i="31"/>
  <c r="AB859" i="31"/>
  <c r="U857" i="31"/>
  <c r="AB857" i="31" s="1"/>
  <c r="AB855" i="31"/>
  <c r="U855" i="31"/>
  <c r="AB856" i="31" s="1"/>
  <c r="AB854" i="31"/>
  <c r="AB853" i="31"/>
  <c r="U851" i="31"/>
  <c r="AB851" i="31" s="1"/>
  <c r="AB849" i="31"/>
  <c r="U849" i="31"/>
  <c r="AB850" i="31" s="1"/>
  <c r="AB848" i="31"/>
  <c r="AB847" i="31"/>
  <c r="U845" i="31"/>
  <c r="AB845" i="31" s="1"/>
  <c r="AB843" i="31"/>
  <c r="U843" i="31"/>
  <c r="AB844" i="31" s="1"/>
  <c r="AB842" i="31"/>
  <c r="AB841" i="31"/>
  <c r="U839" i="31"/>
  <c r="AB839" i="31" s="1"/>
  <c r="AB837" i="31"/>
  <c r="U837" i="31"/>
  <c r="AB838" i="31" s="1"/>
  <c r="AB836" i="31"/>
  <c r="AB835" i="31"/>
  <c r="U833" i="31"/>
  <c r="AB833" i="31" s="1"/>
  <c r="AB831" i="31"/>
  <c r="U831" i="31"/>
  <c r="AB832" i="31" s="1"/>
  <c r="AB830" i="31"/>
  <c r="AB829" i="31"/>
  <c r="U827" i="31"/>
  <c r="AB827" i="31" s="1"/>
  <c r="AB825" i="31"/>
  <c r="U825" i="31"/>
  <c r="AB826" i="31" s="1"/>
  <c r="AB824" i="31"/>
  <c r="AB823" i="31"/>
  <c r="U821" i="31"/>
  <c r="AB821" i="31" s="1"/>
  <c r="AB819" i="31"/>
  <c r="U819" i="31"/>
  <c r="AB820" i="31" s="1"/>
  <c r="AB818" i="31"/>
  <c r="AB817" i="31"/>
  <c r="U815" i="31"/>
  <c r="AB815" i="31" s="1"/>
  <c r="AB813" i="31"/>
  <c r="U813" i="31"/>
  <c r="AB814" i="31" s="1"/>
  <c r="AB812" i="31"/>
  <c r="AB811" i="31"/>
  <c r="AB810" i="31"/>
  <c r="AB809" i="31"/>
  <c r="AB808" i="31"/>
  <c r="AB807" i="31"/>
  <c r="AB806" i="31"/>
  <c r="AB805" i="31"/>
  <c r="AB804" i="31"/>
  <c r="AB803" i="31"/>
  <c r="AB802" i="31"/>
  <c r="AB801" i="31"/>
  <c r="AB800" i="31"/>
  <c r="AB799" i="31"/>
  <c r="AB798" i="31"/>
  <c r="AB797" i="31"/>
  <c r="AB796" i="31"/>
  <c r="AB795" i="31"/>
  <c r="AB794" i="31"/>
  <c r="AB793" i="31"/>
  <c r="AB792" i="31"/>
  <c r="AB791" i="31"/>
  <c r="AB790" i="31"/>
  <c r="AB789" i="31"/>
  <c r="AB788" i="31"/>
  <c r="AB787" i="31"/>
  <c r="AB786" i="31"/>
  <c r="AB785" i="31"/>
  <c r="AB784" i="31"/>
  <c r="AB783" i="31"/>
  <c r="AB782" i="31"/>
  <c r="AB781" i="31"/>
  <c r="AB780" i="31"/>
  <c r="AB779" i="31"/>
  <c r="AB778" i="31"/>
  <c r="AB777" i="31"/>
  <c r="AB776" i="31"/>
  <c r="AB775" i="31"/>
  <c r="AB774" i="31"/>
  <c r="AB773" i="31"/>
  <c r="AB772" i="31"/>
  <c r="AB771" i="31"/>
  <c r="AB770" i="31"/>
  <c r="AB769" i="31"/>
  <c r="AB768" i="31"/>
  <c r="AB767" i="31"/>
  <c r="AB766" i="31"/>
  <c r="AB765" i="31"/>
  <c r="AB764" i="31"/>
  <c r="AB763" i="31"/>
  <c r="AB762" i="31"/>
  <c r="AB761" i="31"/>
  <c r="AB760" i="31"/>
  <c r="AB759" i="31"/>
  <c r="AB758" i="31"/>
  <c r="AB757" i="31"/>
  <c r="AB756" i="31"/>
  <c r="AB755" i="31"/>
  <c r="AB754" i="31"/>
  <c r="AB753" i="31"/>
  <c r="AB752" i="31"/>
  <c r="AB751" i="31"/>
  <c r="AB750" i="31"/>
  <c r="AB749" i="31"/>
  <c r="AB748" i="31"/>
  <c r="AB747" i="31"/>
  <c r="AB746" i="31"/>
  <c r="AB745" i="31"/>
  <c r="AB744" i="31"/>
  <c r="AB743" i="31"/>
  <c r="AB742" i="31"/>
  <c r="AB741" i="31"/>
  <c r="AB740" i="31"/>
  <c r="AB739" i="31"/>
  <c r="AB738" i="31"/>
  <c r="AB737" i="31"/>
  <c r="AB736" i="31"/>
  <c r="AB735" i="31"/>
  <c r="AB734" i="31"/>
  <c r="AB733" i="31"/>
  <c r="AB732" i="31"/>
  <c r="AB731" i="31"/>
  <c r="AB730" i="31"/>
  <c r="AB729" i="31"/>
  <c r="AB728" i="31"/>
  <c r="AB727" i="31"/>
  <c r="U725" i="31"/>
  <c r="AB725" i="31" s="1"/>
  <c r="AB723" i="31"/>
  <c r="U723" i="31"/>
  <c r="AB724" i="31" s="1"/>
  <c r="AB722" i="31"/>
  <c r="AB721" i="31"/>
  <c r="U719" i="31"/>
  <c r="AB719" i="31" s="1"/>
  <c r="AB717" i="31"/>
  <c r="U717" i="31"/>
  <c r="AB718" i="31" s="1"/>
  <c r="AB716" i="31"/>
  <c r="AB715" i="31"/>
  <c r="U713" i="31"/>
  <c r="AB713" i="31" s="1"/>
  <c r="AB711" i="31"/>
  <c r="U711" i="31"/>
  <c r="AB712" i="31" s="1"/>
  <c r="AB710" i="31"/>
  <c r="AB709" i="31"/>
  <c r="U707" i="31"/>
  <c r="AB707" i="31" s="1"/>
  <c r="AB705" i="31"/>
  <c r="U705" i="31"/>
  <c r="AB706" i="31" s="1"/>
  <c r="AB704" i="31"/>
  <c r="AB703" i="31"/>
  <c r="AB702" i="31"/>
  <c r="AB701" i="31"/>
  <c r="AB700" i="31"/>
  <c r="AB699" i="31"/>
  <c r="AB698" i="31"/>
  <c r="AB697" i="31"/>
  <c r="U695" i="31"/>
  <c r="AB695" i="31" s="1"/>
  <c r="AB694" i="31"/>
  <c r="AB693" i="31"/>
  <c r="U693" i="31"/>
  <c r="AB692" i="31"/>
  <c r="AB691" i="31"/>
  <c r="AB690" i="31"/>
  <c r="U689" i="31"/>
  <c r="AB689" i="31" s="1"/>
  <c r="AB688" i="31"/>
  <c r="AB687" i="31"/>
  <c r="U687" i="31"/>
  <c r="AB686" i="31"/>
  <c r="AB685" i="31"/>
  <c r="U683" i="31"/>
  <c r="AB683" i="31" s="1"/>
  <c r="AB682" i="31"/>
  <c r="AB681" i="31"/>
  <c r="U681" i="31"/>
  <c r="AB680" i="31"/>
  <c r="AB679" i="31"/>
  <c r="AB678" i="31"/>
  <c r="U677" i="31"/>
  <c r="AB677" i="31" s="1"/>
  <c r="AB676" i="31"/>
  <c r="AB675" i="31"/>
  <c r="U675" i="31"/>
  <c r="AB674" i="31"/>
  <c r="AB673" i="31"/>
  <c r="U671" i="31"/>
  <c r="AB671" i="31" s="1"/>
  <c r="AB670" i="31"/>
  <c r="AB669" i="31"/>
  <c r="U669" i="31"/>
  <c r="AB668" i="31"/>
  <c r="AB667" i="31"/>
  <c r="AB666" i="31"/>
  <c r="AB665" i="31"/>
  <c r="AB664" i="31"/>
  <c r="AB663" i="31"/>
  <c r="AB662" i="31"/>
  <c r="AB661" i="31"/>
  <c r="AB660" i="31"/>
  <c r="U659" i="31"/>
  <c r="AB659" i="31" s="1"/>
  <c r="AB657" i="31"/>
  <c r="U657" i="31"/>
  <c r="AB658" i="31" s="1"/>
  <c r="AB656" i="31"/>
  <c r="AB655" i="31"/>
  <c r="AB654" i="31"/>
  <c r="U653" i="31"/>
  <c r="AB653" i="31" s="1"/>
  <c r="AB651" i="31"/>
  <c r="U651" i="31"/>
  <c r="AB652" i="31" s="1"/>
  <c r="AB650" i="31"/>
  <c r="AB649" i="31"/>
  <c r="AB648" i="31"/>
  <c r="U647" i="31"/>
  <c r="AB647" i="31" s="1"/>
  <c r="AB645" i="31"/>
  <c r="U645" i="31"/>
  <c r="AB646" i="31" s="1"/>
  <c r="AB644" i="31"/>
  <c r="AB643" i="31"/>
  <c r="AB642" i="31"/>
  <c r="U641" i="31"/>
  <c r="AB641" i="31" s="1"/>
  <c r="AB639" i="31"/>
  <c r="U639" i="31"/>
  <c r="AB640" i="31" s="1"/>
  <c r="AB638" i="31"/>
  <c r="AB637" i="31"/>
  <c r="AB636" i="31"/>
  <c r="U635" i="31"/>
  <c r="AB635" i="31" s="1"/>
  <c r="AB633" i="31"/>
  <c r="U633" i="31"/>
  <c r="AB634" i="31" s="1"/>
  <c r="AB632" i="31"/>
  <c r="AB631" i="31"/>
  <c r="AB630" i="31"/>
  <c r="AB629" i="31"/>
  <c r="AB628" i="31"/>
  <c r="AB627" i="31"/>
  <c r="AB626" i="31"/>
  <c r="AB625" i="31"/>
  <c r="AB624" i="31"/>
  <c r="U623" i="31"/>
  <c r="AB623" i="31" s="1"/>
  <c r="AB622" i="31"/>
  <c r="AB621" i="31"/>
  <c r="U621" i="31"/>
  <c r="AB620" i="31"/>
  <c r="AB619" i="31"/>
  <c r="U617" i="31"/>
  <c r="AB617" i="31" s="1"/>
  <c r="AB616" i="31"/>
  <c r="AB615" i="31"/>
  <c r="U615" i="31"/>
  <c r="AB614" i="31"/>
  <c r="AB613" i="31"/>
  <c r="AB612" i="31"/>
  <c r="U611" i="31"/>
  <c r="AB611" i="31" s="1"/>
  <c r="AB610" i="31"/>
  <c r="AB609" i="31"/>
  <c r="U609" i="31"/>
  <c r="AB608" i="31"/>
  <c r="AB607" i="31"/>
  <c r="U605" i="31"/>
  <c r="AB605" i="31" s="1"/>
  <c r="AB604" i="31"/>
  <c r="AB603" i="31"/>
  <c r="U603" i="31"/>
  <c r="AB602" i="31"/>
  <c r="AB601" i="31"/>
  <c r="AB600" i="31"/>
  <c r="U599" i="31"/>
  <c r="AB599" i="31" s="1"/>
  <c r="AB598" i="31"/>
  <c r="AB597" i="31"/>
  <c r="U597" i="31"/>
  <c r="AB596" i="31"/>
  <c r="AB595" i="31"/>
  <c r="AB594" i="31"/>
  <c r="AB593" i="31"/>
  <c r="AB592" i="31"/>
  <c r="AB591" i="31"/>
  <c r="AB590" i="31"/>
  <c r="AB589" i="31"/>
  <c r="U587" i="31"/>
  <c r="AB587" i="31" s="1"/>
  <c r="U585" i="31"/>
  <c r="AB586" i="31" s="1"/>
  <c r="AB584" i="31"/>
  <c r="AB583" i="31"/>
  <c r="AB581" i="31"/>
  <c r="U581" i="31"/>
  <c r="AB582" i="31" s="1"/>
  <c r="AB579" i="31"/>
  <c r="U579" i="31"/>
  <c r="AB580" i="31" s="1"/>
  <c r="AB578" i="31"/>
  <c r="AB577" i="31"/>
  <c r="AB576" i="31"/>
  <c r="U575" i="31"/>
  <c r="AB575" i="31" s="1"/>
  <c r="U573" i="31"/>
  <c r="AB574" i="31" s="1"/>
  <c r="AB572" i="31"/>
  <c r="AB571" i="31"/>
  <c r="AB569" i="31"/>
  <c r="U569" i="31"/>
  <c r="AB570" i="31" s="1"/>
  <c r="AB567" i="31"/>
  <c r="U567" i="31"/>
  <c r="AB568" i="31" s="1"/>
  <c r="AB566" i="31"/>
  <c r="AB565" i="31"/>
  <c r="U563" i="31"/>
  <c r="AB564" i="31" s="1"/>
  <c r="U561" i="31"/>
  <c r="AB562" i="31" s="1"/>
  <c r="AB560" i="31"/>
  <c r="AB559" i="31"/>
  <c r="AB558" i="31"/>
  <c r="AB557" i="31"/>
  <c r="AB556" i="31"/>
  <c r="AB555" i="31"/>
  <c r="AB554" i="31"/>
  <c r="AB553" i="31"/>
  <c r="U551" i="31"/>
  <c r="AB551" i="31" s="1"/>
  <c r="AB550" i="31"/>
  <c r="AB549" i="31"/>
  <c r="U549" i="31"/>
  <c r="AB548" i="31"/>
  <c r="AB547" i="31"/>
  <c r="AB546" i="31"/>
  <c r="U545" i="31"/>
  <c r="AB545" i="31" s="1"/>
  <c r="AB544" i="31"/>
  <c r="AB543" i="31"/>
  <c r="U543" i="31"/>
  <c r="AB542" i="31"/>
  <c r="AB541" i="31"/>
  <c r="U539" i="31"/>
  <c r="AB539" i="31" s="1"/>
  <c r="AB538" i="31"/>
  <c r="AB537" i="31"/>
  <c r="U537" i="31"/>
  <c r="AB536" i="31"/>
  <c r="AB535" i="31"/>
  <c r="AB534" i="31"/>
  <c r="U533" i="31"/>
  <c r="AB533" i="31" s="1"/>
  <c r="AB532" i="31"/>
  <c r="AB531" i="31"/>
  <c r="U531" i="31"/>
  <c r="AB530" i="31"/>
  <c r="AB529" i="31"/>
  <c r="U527" i="31"/>
  <c r="AB527" i="31" s="1"/>
  <c r="AB526" i="31"/>
  <c r="AB525" i="31"/>
  <c r="U525" i="31"/>
  <c r="AB524" i="31"/>
  <c r="AB523" i="31"/>
  <c r="AB522" i="31"/>
  <c r="AB521" i="31"/>
  <c r="AB520" i="31"/>
  <c r="AB519" i="31"/>
  <c r="AB518" i="31"/>
  <c r="AB517" i="31"/>
  <c r="AB516" i="31"/>
  <c r="AB515" i="31"/>
  <c r="AB514" i="31"/>
  <c r="AB513" i="31"/>
  <c r="AB512" i="31"/>
  <c r="AB511" i="31"/>
  <c r="AB510" i="31"/>
  <c r="U509" i="31"/>
  <c r="AB509" i="31" s="1"/>
  <c r="AB508" i="31"/>
  <c r="AB507" i="31"/>
  <c r="U507" i="31"/>
  <c r="AB506" i="31"/>
  <c r="AB505" i="31"/>
  <c r="U503" i="31"/>
  <c r="AB503" i="31" s="1"/>
  <c r="AB502" i="31"/>
  <c r="AB501" i="31"/>
  <c r="U501" i="31"/>
  <c r="AB500" i="31"/>
  <c r="AB499" i="31"/>
  <c r="AB498" i="31"/>
  <c r="U497" i="31"/>
  <c r="AB497" i="31" s="1"/>
  <c r="AB496" i="31"/>
  <c r="AB495" i="31"/>
  <c r="U495" i="31"/>
  <c r="AB494" i="31"/>
  <c r="AB493" i="31"/>
  <c r="U491" i="31"/>
  <c r="AB491" i="31" s="1"/>
  <c r="AB490" i="31"/>
  <c r="AB489" i="31"/>
  <c r="U489" i="31"/>
  <c r="AB488" i="31"/>
  <c r="AB487" i="31"/>
  <c r="AB486" i="31"/>
  <c r="AB485" i="31"/>
  <c r="AB484" i="31"/>
  <c r="AB483" i="31"/>
  <c r="AB482" i="31"/>
  <c r="AB481" i="31"/>
  <c r="AB480" i="31"/>
  <c r="U479" i="31"/>
  <c r="AB479" i="31" s="1"/>
  <c r="U477" i="31"/>
  <c r="AB478" i="31" s="1"/>
  <c r="AB476" i="31"/>
  <c r="AB475" i="31"/>
  <c r="AB473" i="31"/>
  <c r="U473" i="31"/>
  <c r="AB474" i="31" s="1"/>
  <c r="AB471" i="31"/>
  <c r="U471" i="31"/>
  <c r="AB472" i="31" s="1"/>
  <c r="AB470" i="31"/>
  <c r="AB469" i="31"/>
  <c r="U467" i="31"/>
  <c r="AB467" i="31" s="1"/>
  <c r="U465" i="31"/>
  <c r="AB466" i="31" s="1"/>
  <c r="AB464" i="31"/>
  <c r="AB463" i="31"/>
  <c r="AB462" i="31"/>
  <c r="AB461" i="31"/>
  <c r="U461" i="31"/>
  <c r="AB459" i="31"/>
  <c r="U459" i="31"/>
  <c r="AB460" i="31" s="1"/>
  <c r="AB458" i="31"/>
  <c r="AB457" i="31"/>
  <c r="AB456" i="31"/>
  <c r="U455" i="31"/>
  <c r="AB455" i="31" s="1"/>
  <c r="U453" i="31"/>
  <c r="AB454" i="31" s="1"/>
  <c r="AB452" i="31"/>
  <c r="AB451" i="31"/>
  <c r="AB450" i="31"/>
  <c r="AB449" i="31"/>
  <c r="AB448" i="31"/>
  <c r="AB447" i="31"/>
  <c r="AB446" i="31"/>
  <c r="AB445" i="31"/>
  <c r="U443" i="31"/>
  <c r="AB443" i="31" s="1"/>
  <c r="AB442" i="31"/>
  <c r="AB441" i="31"/>
  <c r="U441" i="31"/>
  <c r="AB440" i="31"/>
  <c r="AB439" i="31"/>
  <c r="AB438" i="31"/>
  <c r="U437" i="31"/>
  <c r="AB437" i="31" s="1"/>
  <c r="AB436" i="31"/>
  <c r="AB435" i="31"/>
  <c r="U435" i="31"/>
  <c r="AB434" i="31"/>
  <c r="AB433" i="31"/>
  <c r="U431" i="31"/>
  <c r="AB431" i="31" s="1"/>
  <c r="AB430" i="31"/>
  <c r="AB429" i="31"/>
  <c r="U429" i="31"/>
  <c r="AB428" i="31"/>
  <c r="AB427" i="31"/>
  <c r="AB426" i="31"/>
  <c r="U425" i="31"/>
  <c r="AB425" i="31" s="1"/>
  <c r="AB424" i="31"/>
  <c r="AB423" i="31"/>
  <c r="U423" i="31"/>
  <c r="AB422" i="31"/>
  <c r="AB421" i="31"/>
  <c r="U419" i="31"/>
  <c r="AB419" i="31" s="1"/>
  <c r="AB418" i="31"/>
  <c r="AB417" i="31"/>
  <c r="U417" i="31"/>
  <c r="AB416" i="31"/>
  <c r="AB415" i="31"/>
  <c r="AB414" i="31"/>
  <c r="AB413" i="31"/>
  <c r="AB412" i="31"/>
  <c r="AB411" i="31"/>
  <c r="AB410" i="31"/>
  <c r="AB409" i="31"/>
  <c r="U407" i="31"/>
  <c r="AB408" i="31" s="1"/>
  <c r="U405" i="31"/>
  <c r="AB406" i="31" s="1"/>
  <c r="AB404" i="31"/>
  <c r="AB403" i="31"/>
  <c r="AB402" i="31"/>
  <c r="AB401" i="31"/>
  <c r="U401" i="31"/>
  <c r="AB399" i="31"/>
  <c r="U399" i="31"/>
  <c r="AB400" i="31" s="1"/>
  <c r="AB398" i="31"/>
  <c r="AB397" i="31"/>
  <c r="AB396" i="31"/>
  <c r="U395" i="31"/>
  <c r="AB395" i="31" s="1"/>
  <c r="U393" i="31"/>
  <c r="AB394" i="31" s="1"/>
  <c r="AB392" i="31"/>
  <c r="AB391" i="31"/>
  <c r="AB389" i="31"/>
  <c r="U389" i="31"/>
  <c r="AB390" i="31" s="1"/>
  <c r="AB387" i="31"/>
  <c r="U387" i="31"/>
  <c r="AB388" i="31" s="1"/>
  <c r="AB386" i="31"/>
  <c r="AB385" i="31"/>
  <c r="U383" i="31"/>
  <c r="AB384" i="31" s="1"/>
  <c r="U381" i="31"/>
  <c r="AB382" i="31" s="1"/>
  <c r="AB380" i="31"/>
  <c r="AB379" i="31"/>
  <c r="AB378" i="31"/>
  <c r="AB377" i="31"/>
  <c r="AB376" i="31"/>
  <c r="AB375" i="31"/>
  <c r="AB374" i="31"/>
  <c r="AB373" i="31"/>
  <c r="U371" i="31"/>
  <c r="AB371" i="31" s="1"/>
  <c r="AB370" i="31"/>
  <c r="AB369" i="31"/>
  <c r="U369" i="31"/>
  <c r="AB368" i="31"/>
  <c r="AB367" i="31"/>
  <c r="AB366" i="31"/>
  <c r="U365" i="31"/>
  <c r="AB365" i="31" s="1"/>
  <c r="AB364" i="31"/>
  <c r="AB363" i="31"/>
  <c r="U363" i="31"/>
  <c r="AB362" i="31"/>
  <c r="AB361" i="31"/>
  <c r="U359" i="31"/>
  <c r="AB359" i="31" s="1"/>
  <c r="AB358" i="31"/>
  <c r="AB357" i="31"/>
  <c r="U357" i="31"/>
  <c r="AB356" i="31"/>
  <c r="AB355" i="31"/>
  <c r="AB354" i="31"/>
  <c r="U353" i="31"/>
  <c r="AB353" i="31" s="1"/>
  <c r="AB352" i="31"/>
  <c r="AB351" i="31"/>
  <c r="U351" i="31"/>
  <c r="AB350" i="31"/>
  <c r="AB349" i="31"/>
  <c r="U347" i="31"/>
  <c r="AB347" i="31" s="1"/>
  <c r="AB346" i="31"/>
  <c r="AB345" i="31"/>
  <c r="U345" i="31"/>
  <c r="AB344" i="31"/>
  <c r="AB343" i="31"/>
  <c r="AB342" i="31"/>
  <c r="AB341" i="31"/>
  <c r="AB340" i="31"/>
  <c r="AB339" i="31"/>
  <c r="AB338" i="31"/>
  <c r="AB337" i="31"/>
  <c r="AB336" i="31"/>
  <c r="U335" i="31"/>
  <c r="AB335" i="31" s="1"/>
  <c r="U333" i="31"/>
  <c r="AB334" i="31" s="1"/>
  <c r="AB332" i="31"/>
  <c r="AB331" i="31"/>
  <c r="AB329" i="31"/>
  <c r="U329" i="31"/>
  <c r="AB330" i="31" s="1"/>
  <c r="AB327" i="31"/>
  <c r="U327" i="31"/>
  <c r="AB328" i="31" s="1"/>
  <c r="AB326" i="31"/>
  <c r="AB325" i="31"/>
  <c r="U323" i="31"/>
  <c r="AB323" i="31" s="1"/>
  <c r="U321" i="31"/>
  <c r="AB322" i="31" s="1"/>
  <c r="AB320" i="31"/>
  <c r="AB319" i="31"/>
  <c r="AB318" i="31"/>
  <c r="AB317" i="31"/>
  <c r="U317" i="31"/>
  <c r="AB315" i="31"/>
  <c r="U315" i="31"/>
  <c r="AB316" i="31" s="1"/>
  <c r="AB314" i="31"/>
  <c r="AB313" i="31"/>
  <c r="AB312" i="31"/>
  <c r="U311" i="31"/>
  <c r="AB311" i="31" s="1"/>
  <c r="U309" i="31"/>
  <c r="AB310" i="31" s="1"/>
  <c r="AB308" i="31"/>
  <c r="AB307" i="31"/>
  <c r="AB306" i="31"/>
  <c r="AB305" i="31"/>
  <c r="AB304" i="31"/>
  <c r="AB303" i="31"/>
  <c r="AB302" i="31"/>
  <c r="AB301" i="31"/>
  <c r="AB300" i="31"/>
  <c r="AB299" i="31"/>
  <c r="AB298" i="31"/>
  <c r="AB297" i="31"/>
  <c r="AB296" i="31"/>
  <c r="AB295" i="31"/>
  <c r="AB294" i="31"/>
  <c r="AB293" i="31"/>
  <c r="AB292" i="31"/>
  <c r="AB291" i="31"/>
  <c r="AB290" i="31"/>
  <c r="AB289" i="31"/>
  <c r="AB288" i="31"/>
  <c r="AB287" i="31"/>
  <c r="AB286" i="31"/>
  <c r="AB285" i="31"/>
  <c r="AB284" i="31"/>
  <c r="AB283" i="31"/>
  <c r="AB282" i="31"/>
  <c r="AB281" i="31"/>
  <c r="AB280" i="31"/>
  <c r="AB279" i="31"/>
  <c r="AB278" i="31"/>
  <c r="AB277" i="31"/>
  <c r="AB276" i="31"/>
  <c r="AB275" i="31"/>
  <c r="AB274" i="31"/>
  <c r="AB273" i="31"/>
  <c r="AB272" i="31"/>
  <c r="AB271" i="31"/>
  <c r="AB270" i="31"/>
  <c r="AB269" i="31"/>
  <c r="AB268" i="31"/>
  <c r="AB267" i="31"/>
  <c r="AB266" i="31"/>
  <c r="AB265" i="31"/>
  <c r="AB264" i="31"/>
  <c r="AB263" i="31"/>
  <c r="AB262" i="31"/>
  <c r="AB261" i="31"/>
  <c r="AB260" i="31"/>
  <c r="AB259" i="31"/>
  <c r="AB258" i="31"/>
  <c r="AB257" i="31"/>
  <c r="AB256" i="31"/>
  <c r="AB255" i="31"/>
  <c r="AB254" i="31"/>
  <c r="AB253" i="31"/>
  <c r="AB252" i="31"/>
  <c r="AB251" i="31"/>
  <c r="AB250" i="31"/>
  <c r="AB249" i="31"/>
  <c r="AB248" i="31"/>
  <c r="AB247" i="31"/>
  <c r="AB246" i="31"/>
  <c r="AB245" i="31"/>
  <c r="AB244" i="31"/>
  <c r="AB243" i="31"/>
  <c r="AB242" i="31"/>
  <c r="AB241" i="31"/>
  <c r="AB240" i="31"/>
  <c r="AB239" i="31"/>
  <c r="AB238" i="31"/>
  <c r="AB237" i="31"/>
  <c r="AB236" i="31"/>
  <c r="AB235" i="31"/>
  <c r="AB234" i="31"/>
  <c r="AB233" i="31"/>
  <c r="AB232" i="31"/>
  <c r="AB231" i="31"/>
  <c r="AB230" i="31"/>
  <c r="AB229" i="31"/>
  <c r="AB228" i="31"/>
  <c r="AB227" i="31"/>
  <c r="AB226" i="31"/>
  <c r="AB225" i="31"/>
  <c r="AB224" i="31"/>
  <c r="AB223" i="31"/>
  <c r="AB222" i="31"/>
  <c r="AB221" i="31"/>
  <c r="AB220" i="31"/>
  <c r="AB219" i="31"/>
  <c r="AB218" i="31"/>
  <c r="AB217" i="31"/>
  <c r="AB216" i="31"/>
  <c r="AB215" i="31"/>
  <c r="AB214" i="31"/>
  <c r="AB213" i="31"/>
  <c r="AB212" i="31"/>
  <c r="AB211" i="31"/>
  <c r="AB210" i="31"/>
  <c r="AB209" i="31"/>
  <c r="AB208" i="31"/>
  <c r="AB207" i="31"/>
  <c r="AB206" i="31"/>
  <c r="AB205" i="31"/>
  <c r="AB204" i="31"/>
  <c r="AB203" i="31"/>
  <c r="AB202" i="31"/>
  <c r="AB201" i="31"/>
  <c r="AB200" i="31"/>
  <c r="AB199" i="31"/>
  <c r="AB198" i="31"/>
  <c r="AB197" i="31"/>
  <c r="AB196" i="31"/>
  <c r="AB195" i="31"/>
  <c r="AB194" i="31"/>
  <c r="AB193" i="31"/>
  <c r="AB192" i="31"/>
  <c r="AB191" i="31"/>
  <c r="AB190" i="31"/>
  <c r="AB189" i="31"/>
  <c r="AB188" i="31"/>
  <c r="AB187" i="31"/>
  <c r="AB186" i="31"/>
  <c r="AB185" i="31"/>
  <c r="AB184" i="31"/>
  <c r="AB183" i="31"/>
  <c r="AB182" i="31"/>
  <c r="AB181" i="31"/>
  <c r="AB180" i="31"/>
  <c r="AB179" i="31"/>
  <c r="AB178" i="31"/>
  <c r="AB177" i="31"/>
  <c r="AB176" i="31"/>
  <c r="AB175" i="31"/>
  <c r="AB174" i="31"/>
  <c r="AB173" i="31"/>
  <c r="AB172" i="31"/>
  <c r="AB171" i="31"/>
  <c r="AB170" i="31"/>
  <c r="AB169" i="31"/>
  <c r="AB168" i="31"/>
  <c r="AB167" i="31"/>
  <c r="AB166" i="31"/>
  <c r="AB165" i="31"/>
  <c r="AB164" i="31"/>
  <c r="AB163" i="31"/>
  <c r="AB162" i="31"/>
  <c r="AB161" i="31"/>
  <c r="AB160" i="31"/>
  <c r="AB159" i="31"/>
  <c r="AB158" i="31"/>
  <c r="AB157" i="31"/>
  <c r="AB156" i="31"/>
  <c r="AB155" i="31"/>
  <c r="AB154" i="31"/>
  <c r="AB153" i="31"/>
  <c r="AB152" i="31"/>
  <c r="AB151" i="31"/>
  <c r="AB150" i="31"/>
  <c r="AB149" i="31"/>
  <c r="AB148" i="31"/>
  <c r="AB147" i="31"/>
  <c r="AB146" i="31"/>
  <c r="AB145" i="31"/>
  <c r="AB144" i="31"/>
  <c r="AB143" i="31"/>
  <c r="AB142" i="31"/>
  <c r="AB141" i="31"/>
  <c r="AB140" i="31"/>
  <c r="AB139" i="31"/>
  <c r="AB138" i="31"/>
  <c r="AB137" i="31"/>
  <c r="AB136" i="31"/>
  <c r="AB135" i="31"/>
  <c r="AB134" i="31"/>
  <c r="AB133" i="31"/>
  <c r="AB132" i="31"/>
  <c r="AB131" i="31"/>
  <c r="AB130" i="31"/>
  <c r="AB129" i="31"/>
  <c r="AB128" i="31"/>
  <c r="AB127" i="31"/>
  <c r="AB126" i="31"/>
  <c r="AB125" i="31"/>
  <c r="AB124" i="31"/>
  <c r="AB123" i="31"/>
  <c r="AB122" i="31"/>
  <c r="AB121" i="31"/>
  <c r="AB120" i="31"/>
  <c r="AB119" i="31"/>
  <c r="AB118" i="31"/>
  <c r="AB117" i="31"/>
  <c r="AB116" i="31"/>
  <c r="AB115" i="31"/>
  <c r="AB114" i="31"/>
  <c r="AB113" i="31"/>
  <c r="AB112" i="31"/>
  <c r="AB111" i="31"/>
  <c r="AB110" i="31"/>
  <c r="AB109" i="31"/>
  <c r="AB108" i="31"/>
  <c r="AB107" i="31"/>
  <c r="AB106" i="31"/>
  <c r="AB105" i="31"/>
  <c r="AB104" i="31"/>
  <c r="AB103" i="31"/>
  <c r="AB102" i="31"/>
  <c r="AB101" i="31"/>
  <c r="AB100" i="31"/>
  <c r="AB99" i="31"/>
  <c r="AB98" i="31"/>
  <c r="AB97" i="31"/>
  <c r="AB96" i="31"/>
  <c r="AB95" i="31"/>
  <c r="AB94" i="31"/>
  <c r="AB93" i="31"/>
  <c r="AB92" i="31"/>
  <c r="AB91" i="31"/>
  <c r="AB90" i="31"/>
  <c r="AB89" i="31"/>
  <c r="AB88" i="31"/>
  <c r="AB87" i="31"/>
  <c r="AB86" i="31"/>
  <c r="AB85" i="31"/>
  <c r="AB84" i="31"/>
  <c r="AB83" i="31"/>
  <c r="AB82" i="31"/>
  <c r="AB81" i="31"/>
  <c r="AB80" i="31"/>
  <c r="AB79" i="31"/>
  <c r="AB78" i="31"/>
  <c r="AB77" i="31"/>
  <c r="AB76" i="31"/>
  <c r="AB75" i="31"/>
  <c r="AB74" i="31"/>
  <c r="AB73" i="31"/>
  <c r="AB72" i="31"/>
  <c r="AB71" i="31"/>
  <c r="AB70" i="31"/>
  <c r="AB69" i="31"/>
  <c r="AB68" i="31"/>
  <c r="AB67" i="31"/>
  <c r="AB66" i="31"/>
  <c r="AB65" i="31"/>
  <c r="AB64" i="31"/>
  <c r="AB63" i="31"/>
  <c r="AB62" i="31"/>
  <c r="AB61" i="31"/>
  <c r="AB60" i="31"/>
  <c r="AB59" i="31"/>
  <c r="AB58" i="31"/>
  <c r="AB57" i="31"/>
  <c r="AB56" i="31"/>
  <c r="AB55" i="31"/>
  <c r="AB54" i="31"/>
  <c r="AB53" i="31"/>
  <c r="AB52" i="31"/>
  <c r="AB51" i="31"/>
  <c r="AB50" i="31"/>
  <c r="AB49" i="31"/>
  <c r="AB48" i="31"/>
  <c r="AB47" i="31"/>
  <c r="AB46" i="31"/>
  <c r="AB45" i="31"/>
  <c r="AB44" i="31"/>
  <c r="AB43" i="31"/>
  <c r="AB42" i="31"/>
  <c r="AB41" i="31"/>
  <c r="AB40" i="31"/>
  <c r="AB39" i="31"/>
  <c r="AB38" i="31"/>
  <c r="AB37" i="31"/>
  <c r="AB36" i="31"/>
  <c r="AB35" i="31"/>
  <c r="AB34" i="31"/>
  <c r="AB33" i="31"/>
  <c r="AB32" i="31"/>
  <c r="AB31" i="31"/>
  <c r="AB30" i="31"/>
  <c r="AB29" i="31"/>
  <c r="AB28" i="31"/>
  <c r="AB27" i="31"/>
  <c r="AB26" i="31"/>
  <c r="AB25" i="31"/>
  <c r="AB24" i="31"/>
  <c r="AB23" i="31"/>
  <c r="AB22" i="31"/>
  <c r="AB21" i="31"/>
  <c r="AB20" i="31"/>
  <c r="AB19" i="31"/>
  <c r="AB18" i="31"/>
  <c r="AB17" i="31"/>
  <c r="AB16" i="31"/>
  <c r="AB15" i="31"/>
  <c r="AB14" i="31"/>
  <c r="AB13" i="31"/>
  <c r="AB12" i="31"/>
  <c r="AB11" i="31"/>
  <c r="AB10" i="31"/>
  <c r="AB9" i="31"/>
  <c r="AB8" i="31"/>
  <c r="AB7" i="31"/>
  <c r="AE1088" i="33" l="1"/>
  <c r="AE1087" i="33"/>
  <c r="AF778" i="34"/>
  <c r="AF777" i="34"/>
  <c r="AF936" i="34"/>
  <c r="AF935" i="34"/>
  <c r="AF946" i="34"/>
  <c r="AF945" i="34"/>
  <c r="AF995" i="34"/>
  <c r="AF996" i="34"/>
  <c r="AB324" i="31"/>
  <c r="AB468" i="31"/>
  <c r="AB321" i="31"/>
  <c r="AB360" i="31"/>
  <c r="AB381" i="31"/>
  <c r="AB405" i="31"/>
  <c r="AB420" i="31"/>
  <c r="AB444" i="31"/>
  <c r="AB465" i="31"/>
  <c r="AB504" i="31"/>
  <c r="AB540" i="31"/>
  <c r="AB561" i="31"/>
  <c r="AB585" i="31"/>
  <c r="AB618" i="31"/>
  <c r="AB672" i="31"/>
  <c r="AB696" i="31"/>
  <c r="AB708" i="31"/>
  <c r="AB720" i="31"/>
  <c r="AB816" i="31"/>
  <c r="AB828" i="31"/>
  <c r="AB840" i="31"/>
  <c r="AB852" i="31"/>
  <c r="AB864" i="31"/>
  <c r="AB876" i="31"/>
  <c r="AB888" i="31"/>
  <c r="AB900" i="31"/>
  <c r="AB912" i="31"/>
  <c r="AB924" i="31"/>
  <c r="AB936" i="31"/>
  <c r="AB948" i="31"/>
  <c r="AB960" i="31"/>
  <c r="AB972" i="31"/>
  <c r="AB984" i="31"/>
  <c r="AB996" i="31"/>
  <c r="AB1008" i="31"/>
  <c r="AB1020" i="31"/>
  <c r="AB1032" i="31"/>
  <c r="AB1044" i="31"/>
  <c r="AB1056" i="31"/>
  <c r="AB1072" i="31"/>
  <c r="AE552" i="33"/>
  <c r="AE551" i="33"/>
  <c r="AE600" i="33"/>
  <c r="AE599" i="33"/>
  <c r="AE653" i="33"/>
  <c r="AE654" i="33"/>
  <c r="AE713" i="33"/>
  <c r="AE714" i="33"/>
  <c r="AE845" i="33"/>
  <c r="AE846" i="33"/>
  <c r="AF695" i="34"/>
  <c r="AF696" i="34"/>
  <c r="AF718" i="34"/>
  <c r="AF717" i="34"/>
  <c r="AF802" i="34"/>
  <c r="AF801" i="34"/>
  <c r="AF852" i="34"/>
  <c r="AF851" i="34"/>
  <c r="AF862" i="34"/>
  <c r="AF861" i="34"/>
  <c r="AF1296" i="34"/>
  <c r="AF1295" i="34"/>
  <c r="AF1368" i="34"/>
  <c r="AF1367" i="34"/>
  <c r="AB309" i="31"/>
  <c r="AB333" i="31"/>
  <c r="AB348" i="31"/>
  <c r="AB372" i="31"/>
  <c r="AB383" i="31"/>
  <c r="AB393" i="31"/>
  <c r="AB407" i="31"/>
  <c r="AB432" i="31"/>
  <c r="AB453" i="31"/>
  <c r="AB477" i="31"/>
  <c r="AB492" i="31"/>
  <c r="AB528" i="31"/>
  <c r="AB552" i="31"/>
  <c r="AB563" i="31"/>
  <c r="AB573" i="31"/>
  <c r="AB588" i="31"/>
  <c r="AB606" i="31"/>
  <c r="AB684" i="31"/>
  <c r="AB714" i="31"/>
  <c r="AB726" i="31"/>
  <c r="AB822" i="31"/>
  <c r="AB834" i="31"/>
  <c r="AB846" i="31"/>
  <c r="AB858" i="31"/>
  <c r="AB870" i="31"/>
  <c r="AB882" i="31"/>
  <c r="AB894" i="31"/>
  <c r="AB906" i="31"/>
  <c r="AB918" i="31"/>
  <c r="AB930" i="31"/>
  <c r="AB942" i="31"/>
  <c r="AB954" i="31"/>
  <c r="AB966" i="31"/>
  <c r="AB978" i="31"/>
  <c r="AB990" i="31"/>
  <c r="AB1002" i="31"/>
  <c r="AB1014" i="31"/>
  <c r="AB1026" i="31"/>
  <c r="AB1038" i="31"/>
  <c r="AB1050" i="31"/>
  <c r="AB1062" i="31"/>
  <c r="AB1078" i="31"/>
  <c r="AB1096" i="31"/>
  <c r="AE360" i="33"/>
  <c r="AE390" i="33"/>
  <c r="AE402" i="33"/>
  <c r="AE438" i="33"/>
  <c r="AE492" i="33"/>
  <c r="AE528" i="33"/>
  <c r="AE546" i="33"/>
  <c r="AE545" i="33"/>
  <c r="AE606" i="33"/>
  <c r="AE605" i="33"/>
  <c r="AE676" i="33"/>
  <c r="AE675" i="33"/>
  <c r="AE821" i="33"/>
  <c r="AE822" i="33"/>
  <c r="AE869" i="33"/>
  <c r="AE870" i="33"/>
  <c r="AF1055" i="34"/>
  <c r="AF1056" i="34"/>
  <c r="AF1224" i="34"/>
  <c r="AF1223" i="34"/>
  <c r="AE312" i="33"/>
  <c r="AE324" i="33"/>
  <c r="AE336" i="33"/>
  <c r="AE354" i="33"/>
  <c r="AE432" i="33"/>
  <c r="AE462" i="33"/>
  <c r="AE474" i="33"/>
  <c r="AE510" i="33"/>
  <c r="AE616" i="33"/>
  <c r="AE615" i="33"/>
  <c r="AE690" i="33"/>
  <c r="AE689" i="33"/>
  <c r="AE642" i="33"/>
  <c r="AE687" i="33"/>
  <c r="AE726" i="33"/>
  <c r="AE834" i="33"/>
  <c r="AE858" i="33"/>
  <c r="AF622" i="34"/>
  <c r="AF621" i="34"/>
  <c r="AF708" i="34"/>
  <c r="AF707" i="34"/>
  <c r="AF732" i="34"/>
  <c r="AF731" i="34"/>
  <c r="AF792" i="34"/>
  <c r="AF791" i="34"/>
  <c r="AF815" i="34"/>
  <c r="AF816" i="34"/>
  <c r="AF899" i="34"/>
  <c r="AF900" i="34"/>
  <c r="AF959" i="34"/>
  <c r="AF960" i="34"/>
  <c r="AF1007" i="34"/>
  <c r="AF1008" i="34"/>
  <c r="AF1073" i="34"/>
  <c r="AF1074" i="34"/>
  <c r="AE1094" i="33"/>
  <c r="AE1093" i="33"/>
  <c r="AF671" i="34"/>
  <c r="AF672" i="34"/>
  <c r="AF755" i="34"/>
  <c r="AF756" i="34"/>
  <c r="AF839" i="34"/>
  <c r="AF840" i="34"/>
  <c r="AF983" i="34"/>
  <c r="AF984" i="34"/>
  <c r="AF1043" i="34"/>
  <c r="AF1044" i="34"/>
  <c r="AF1187" i="34"/>
  <c r="AF1188" i="34"/>
  <c r="AE1100" i="33"/>
  <c r="AE1099" i="33"/>
  <c r="AF612" i="34"/>
  <c r="AF611" i="34"/>
  <c r="AF635" i="34"/>
  <c r="AF636" i="34"/>
  <c r="AF876" i="34"/>
  <c r="AF875" i="34"/>
  <c r="AF922" i="34"/>
  <c r="AF921" i="34"/>
  <c r="AF1031" i="34"/>
  <c r="AF1032" i="34"/>
  <c r="AF1109" i="34"/>
  <c r="AF1110" i="34"/>
  <c r="AF1218" i="34"/>
  <c r="AF1217" i="34"/>
  <c r="AF1290" i="34"/>
  <c r="AF1289" i="34"/>
  <c r="AF1362" i="34"/>
  <c r="AF1361" i="34"/>
  <c r="AF1230" i="34"/>
  <c r="AF1229" i="34"/>
  <c r="AF1302" i="34"/>
  <c r="AF1301" i="34"/>
  <c r="AF1374" i="34"/>
  <c r="AF1373" i="34"/>
  <c r="AF834" i="34"/>
  <c r="AF855" i="34"/>
  <c r="AF894" i="34"/>
  <c r="AF939" i="34"/>
  <c r="AF978" i="34"/>
  <c r="AF1140" i="34"/>
  <c r="AF1152" i="34"/>
  <c r="AF1164" i="34"/>
  <c r="AF1182" i="34"/>
  <c r="AF1212" i="34"/>
  <c r="AF1211" i="34"/>
  <c r="AF1236" i="34"/>
  <c r="AF1235" i="34"/>
  <c r="AF1284" i="34"/>
  <c r="AF1283" i="34"/>
  <c r="AF1308" i="34"/>
  <c r="AF1307" i="34"/>
  <c r="AF1356" i="34"/>
  <c r="AF1355" i="34"/>
  <c r="AF1380" i="34"/>
  <c r="AF1379" i="34"/>
  <c r="AF1427" i="34"/>
  <c r="AF1433" i="34"/>
  <c r="AF1439" i="34"/>
  <c r="AF1445" i="34"/>
  <c r="AF1463" i="34"/>
  <c r="AF1469" i="34"/>
  <c r="AF1475" i="34"/>
  <c r="AF1481" i="34"/>
  <c r="AF1487" i="34"/>
  <c r="AF1493" i="34"/>
  <c r="AF599" i="35"/>
  <c r="AF605" i="35"/>
  <c r="AF611" i="35"/>
  <c r="AF617" i="35"/>
  <c r="AF623" i="35"/>
  <c r="AF707" i="35"/>
  <c r="AF713" i="35"/>
  <c r="AF719" i="35"/>
  <c r="AF725" i="35"/>
  <c r="AF731" i="35"/>
  <c r="AF779" i="35"/>
  <c r="AF785" i="35"/>
  <c r="AF791" i="35"/>
  <c r="AF797" i="35"/>
  <c r="AF803" i="35"/>
  <c r="AF851" i="35"/>
  <c r="AF857" i="35"/>
  <c r="AF863" i="35"/>
  <c r="AF870" i="35"/>
  <c r="AF891" i="35"/>
  <c r="AF905" i="35"/>
  <c r="AF930" i="35"/>
  <c r="AF965" i="35"/>
  <c r="AF975" i="35"/>
  <c r="AF1014" i="35"/>
  <c r="AF1066" i="35"/>
  <c r="AF1065" i="35"/>
  <c r="AF1079" i="35"/>
  <c r="AF1102" i="35"/>
  <c r="AF1101" i="35"/>
  <c r="AF1115" i="35"/>
  <c r="AF1126" i="35"/>
  <c r="AF1125" i="35"/>
  <c r="AF597" i="35"/>
  <c r="AF603" i="35"/>
  <c r="AF609" i="35"/>
  <c r="AF615" i="35"/>
  <c r="AF621" i="35"/>
  <c r="AF705" i="35"/>
  <c r="AF711" i="35"/>
  <c r="AF717" i="35"/>
  <c r="AF723" i="35"/>
  <c r="AF729" i="35"/>
  <c r="AF777" i="35"/>
  <c r="AF783" i="35"/>
  <c r="AF789" i="35"/>
  <c r="AF795" i="35"/>
  <c r="AF801" i="35"/>
  <c r="AF849" i="35"/>
  <c r="AF855" i="35"/>
  <c r="AF861" i="35"/>
  <c r="AF867" i="35"/>
  <c r="AF885" i="35"/>
  <c r="AF899" i="35"/>
  <c r="AF909" i="35"/>
  <c r="AF924" i="35"/>
  <c r="AF948" i="35"/>
  <c r="AF959" i="35"/>
  <c r="AF969" i="35"/>
  <c r="AF983" i="35"/>
  <c r="AF1008" i="35"/>
  <c r="AF1072" i="35"/>
  <c r="AF1071" i="35"/>
  <c r="AF1085" i="35"/>
  <c r="AF1108" i="35"/>
  <c r="AF1107" i="35"/>
  <c r="AF1121" i="35"/>
  <c r="AF1176" i="35"/>
  <c r="AF1175" i="35"/>
  <c r="AF1182" i="35"/>
  <c r="AF1181" i="35"/>
  <c r="AF1188" i="35"/>
  <c r="AF1187" i="35"/>
  <c r="AF1194" i="35"/>
  <c r="AF1193" i="35"/>
  <c r="AF1200" i="35"/>
  <c r="AF1199" i="35"/>
  <c r="AF903" i="35"/>
  <c r="AF942" i="35"/>
  <c r="AF963" i="35"/>
  <c r="AF1002" i="35"/>
  <c r="AF1067" i="35"/>
  <c r="AF1078" i="35"/>
  <c r="AF1077" i="35"/>
  <c r="AF1103" i="35"/>
  <c r="AF1114" i="35"/>
  <c r="AF1113" i="35"/>
  <c r="AF1127" i="35"/>
  <c r="AF1084" i="35"/>
  <c r="AF1083" i="35"/>
  <c r="AF1120" i="35"/>
  <c r="AF1119" i="35"/>
  <c r="AF1492" i="35"/>
  <c r="AF1173" i="35"/>
  <c r="AF1179" i="35"/>
  <c r="AF1185" i="35"/>
  <c r="AF1191" i="35"/>
  <c r="AF1197" i="35"/>
  <c r="AF1245" i="35"/>
  <c r="AF1251" i="35"/>
  <c r="AF1257" i="35"/>
  <c r="AF1263" i="35"/>
  <c r="AF1269" i="35"/>
  <c r="AF1317" i="35"/>
  <c r="AF1323" i="35"/>
  <c r="AF1329" i="35"/>
  <c r="AF1335" i="35"/>
  <c r="AF1341" i="35"/>
  <c r="AF1389" i="35"/>
  <c r="AF1395" i="35"/>
  <c r="AF1401" i="35"/>
  <c r="AF1407" i="35"/>
  <c r="AF1413" i="35"/>
  <c r="AF1427" i="35"/>
  <c r="AF1433" i="35"/>
  <c r="AF1439" i="35"/>
  <c r="AF1445" i="35"/>
  <c r="AF1463" i="35"/>
  <c r="AF1469" i="35"/>
  <c r="AF1475" i="35"/>
  <c r="AF1481" i="35"/>
  <c r="AF1487" i="35"/>
  <c r="AF1493" i="35"/>
  <c r="AP226" i="30" l="1"/>
  <c r="AU227" i="30" s="1"/>
  <c r="AP224" i="30"/>
  <c r="AU224" i="30" s="1"/>
  <c r="AU223" i="30"/>
  <c r="AU222" i="30"/>
  <c r="AP220" i="30"/>
  <c r="AU221" i="30" s="1"/>
  <c r="AU219" i="30"/>
  <c r="AP218" i="30"/>
  <c r="AU218" i="30" s="1"/>
  <c r="AU217" i="30"/>
  <c r="AU216" i="30"/>
  <c r="AP215" i="30"/>
  <c r="AP214" i="30"/>
  <c r="AU212" i="30"/>
  <c r="AU211" i="30"/>
  <c r="AP211" i="30"/>
  <c r="AU209" i="30"/>
  <c r="AP209" i="30"/>
  <c r="AU210" i="30" s="1"/>
  <c r="AU208" i="30"/>
  <c r="AU207" i="30"/>
  <c r="AU206" i="30"/>
  <c r="AU205" i="30"/>
  <c r="AP205" i="30"/>
  <c r="AU203" i="30"/>
  <c r="AP203" i="30"/>
  <c r="AU204" i="30" s="1"/>
  <c r="AU202" i="30"/>
  <c r="AU201" i="30"/>
  <c r="AU200" i="30"/>
  <c r="AU199" i="30"/>
  <c r="AP199" i="30"/>
  <c r="AU197" i="30"/>
  <c r="AP197" i="30"/>
  <c r="AU198" i="30" s="1"/>
  <c r="AU196" i="30"/>
  <c r="AU195" i="30"/>
  <c r="AP194" i="30"/>
  <c r="AP193" i="30"/>
  <c r="AP190" i="30"/>
  <c r="AU191" i="30" s="1"/>
  <c r="AU189" i="30"/>
  <c r="AP188" i="30"/>
  <c r="AU188" i="30" s="1"/>
  <c r="AU187" i="30"/>
  <c r="AU186" i="30"/>
  <c r="AP184" i="30"/>
  <c r="AU185" i="30" s="1"/>
  <c r="AU183" i="30"/>
  <c r="AU182" i="30"/>
  <c r="AP182" i="30"/>
  <c r="AU181" i="30"/>
  <c r="AU180" i="30"/>
  <c r="AP178" i="30"/>
  <c r="AU179" i="30" s="1"/>
  <c r="AU177" i="30"/>
  <c r="AU176" i="30"/>
  <c r="AP176" i="30"/>
  <c r="AU175" i="30"/>
  <c r="AU174" i="30"/>
  <c r="AP173" i="30"/>
  <c r="AP172" i="30"/>
  <c r="AU170" i="30"/>
  <c r="AU169" i="30"/>
  <c r="AP169" i="30"/>
  <c r="AU167" i="30"/>
  <c r="AP167" i="30"/>
  <c r="AU168" i="30" s="1"/>
  <c r="AU166" i="30"/>
  <c r="AU165" i="30"/>
  <c r="AU164" i="30"/>
  <c r="AU163" i="30"/>
  <c r="AP163" i="30"/>
  <c r="AU161" i="30"/>
  <c r="AP161" i="30"/>
  <c r="AU162" i="30" s="1"/>
  <c r="AU160" i="30"/>
  <c r="AU159" i="30"/>
  <c r="AU158" i="30"/>
  <c r="AU157" i="30"/>
  <c r="AP157" i="30"/>
  <c r="AU155" i="30"/>
  <c r="AP155" i="30"/>
  <c r="AU156" i="30" s="1"/>
  <c r="AU154" i="30"/>
  <c r="AU153" i="30"/>
  <c r="AP152" i="30"/>
  <c r="AP151" i="30"/>
  <c r="AU149" i="30"/>
  <c r="AU148" i="30"/>
  <c r="AU147" i="30"/>
  <c r="AU146" i="30"/>
  <c r="AU145" i="30"/>
  <c r="AU144" i="30"/>
  <c r="AU131" i="30"/>
  <c r="AU130" i="30"/>
  <c r="AU129" i="30"/>
  <c r="AU128" i="30"/>
  <c r="AU127" i="30"/>
  <c r="AU126" i="30"/>
  <c r="AU125" i="30"/>
  <c r="AU124" i="30"/>
  <c r="AU123" i="30"/>
  <c r="AU122" i="30"/>
  <c r="AU121" i="30"/>
  <c r="AS120" i="30"/>
  <c r="AU120" i="30" s="1"/>
  <c r="AU119" i="30"/>
  <c r="AU118" i="30"/>
  <c r="AU117" i="30"/>
  <c r="AU116" i="30"/>
  <c r="AU115" i="30"/>
  <c r="AU114" i="30"/>
  <c r="AU113" i="30"/>
  <c r="AU112" i="30"/>
  <c r="AU111" i="30"/>
  <c r="AU110" i="30"/>
  <c r="AU109" i="30"/>
  <c r="AU108" i="30"/>
  <c r="AU107" i="30"/>
  <c r="AU106" i="30"/>
  <c r="AU105" i="30"/>
  <c r="AU104" i="30"/>
  <c r="AU103" i="30"/>
  <c r="AP101" i="30"/>
  <c r="AU102" i="30" s="1"/>
  <c r="AU100" i="30"/>
  <c r="AU99" i="30"/>
  <c r="AP99" i="30"/>
  <c r="AU98" i="30"/>
  <c r="AU97" i="30"/>
  <c r="AP95" i="30"/>
  <c r="AU96" i="30" s="1"/>
  <c r="AU94" i="30"/>
  <c r="AU93" i="30"/>
  <c r="AP93" i="30"/>
  <c r="AU92" i="30"/>
  <c r="AU91" i="30"/>
  <c r="AP89" i="30"/>
  <c r="AU90" i="30" s="1"/>
  <c r="AU88" i="30"/>
  <c r="AU87" i="30"/>
  <c r="AP87" i="30"/>
  <c r="AU86" i="30"/>
  <c r="AU85" i="30"/>
  <c r="AP83" i="30"/>
  <c r="AU84" i="30" s="1"/>
  <c r="AU82" i="30"/>
  <c r="AU81" i="30"/>
  <c r="AP81" i="30"/>
  <c r="AU80" i="30"/>
  <c r="AU79" i="30"/>
  <c r="AP78" i="30"/>
  <c r="AP77" i="30"/>
  <c r="AU75" i="30"/>
  <c r="AP74" i="30"/>
  <c r="AU74" i="30" s="1"/>
  <c r="AU72" i="30"/>
  <c r="AP72" i="30"/>
  <c r="AU73" i="30" s="1"/>
  <c r="AU71" i="30"/>
  <c r="AU70" i="30"/>
  <c r="AU69" i="30"/>
  <c r="AP68" i="30"/>
  <c r="AU68" i="30" s="1"/>
  <c r="AU66" i="30"/>
  <c r="AP66" i="30"/>
  <c r="AU67" i="30" s="1"/>
  <c r="AU65" i="30"/>
  <c r="AU64" i="30"/>
  <c r="AU63" i="30"/>
  <c r="AP62" i="30"/>
  <c r="AU62" i="30" s="1"/>
  <c r="AU60" i="30"/>
  <c r="AP60" i="30"/>
  <c r="AU61" i="30" s="1"/>
  <c r="AU59" i="30"/>
  <c r="AU58" i="30"/>
  <c r="AP57" i="30"/>
  <c r="AP56" i="30"/>
  <c r="AP53" i="30"/>
  <c r="AU54" i="30" s="1"/>
  <c r="AU52" i="30"/>
  <c r="AU51" i="30"/>
  <c r="AP51" i="30"/>
  <c r="AU50" i="30"/>
  <c r="AU49" i="30"/>
  <c r="AP47" i="30"/>
  <c r="AU48" i="30" s="1"/>
  <c r="AU46" i="30"/>
  <c r="AU45" i="30"/>
  <c r="AP45" i="30"/>
  <c r="AU44" i="30"/>
  <c r="AU43" i="30"/>
  <c r="AP41" i="30"/>
  <c r="AU42" i="30" s="1"/>
  <c r="AU40" i="30"/>
  <c r="AU39" i="30"/>
  <c r="AP39" i="30"/>
  <c r="AU38" i="30"/>
  <c r="AU37" i="30"/>
  <c r="AP36" i="30"/>
  <c r="AP35" i="30"/>
  <c r="AU33" i="30"/>
  <c r="AP32" i="30"/>
  <c r="AU32" i="30" s="1"/>
  <c r="AU30" i="30"/>
  <c r="AP30" i="30"/>
  <c r="AU31" i="30" s="1"/>
  <c r="AU29" i="30"/>
  <c r="AU28" i="30"/>
  <c r="AU27" i="30"/>
  <c r="AP26" i="30"/>
  <c r="AU26" i="30" s="1"/>
  <c r="AU24" i="30"/>
  <c r="AP24" i="30"/>
  <c r="AU25" i="30" s="1"/>
  <c r="AU23" i="30"/>
  <c r="AU22" i="30"/>
  <c r="AU21" i="30"/>
  <c r="AP20" i="30"/>
  <c r="AU20" i="30" s="1"/>
  <c r="AU18" i="30"/>
  <c r="AP18" i="30"/>
  <c r="AU19" i="30" s="1"/>
  <c r="AU17" i="30"/>
  <c r="AU16" i="30"/>
  <c r="AP15" i="30"/>
  <c r="AP14" i="30"/>
  <c r="AU12" i="30"/>
  <c r="AU11" i="30"/>
  <c r="AU10" i="30"/>
  <c r="AU9" i="30"/>
  <c r="AU8" i="30"/>
  <c r="AU7" i="30"/>
  <c r="AU225" i="30" l="1"/>
  <c r="AU41" i="30"/>
  <c r="AU47" i="30"/>
  <c r="AU53" i="30"/>
  <c r="AU83" i="30"/>
  <c r="AU89" i="30"/>
  <c r="AU95" i="30"/>
  <c r="AU101" i="30"/>
  <c r="AU178" i="30"/>
  <c r="AU184" i="30"/>
  <c r="AU190" i="30"/>
  <c r="AU220" i="30"/>
  <c r="AU226" i="30"/>
  <c r="AD904" i="29" l="1"/>
  <c r="AD900" i="29"/>
  <c r="AD896" i="29"/>
  <c r="AD892" i="29"/>
  <c r="AD888" i="29"/>
  <c r="AD884" i="29"/>
  <c r="AD880" i="29"/>
  <c r="AD876" i="29"/>
  <c r="AD872" i="29"/>
  <c r="H872" i="29"/>
  <c r="AD906" i="29" s="1"/>
  <c r="AD869" i="29"/>
  <c r="AD865" i="29"/>
  <c r="AD861" i="29"/>
  <c r="AD857" i="29"/>
  <c r="AD853" i="29"/>
  <c r="AD849" i="29"/>
  <c r="AD845" i="29"/>
  <c r="AD841" i="29"/>
  <c r="AD837" i="29"/>
  <c r="AD833" i="29"/>
  <c r="AD829" i="29"/>
  <c r="AD825" i="29"/>
  <c r="AD821" i="29"/>
  <c r="AD817" i="29"/>
  <c r="AD813" i="29"/>
  <c r="AD809" i="29"/>
  <c r="AD805" i="29"/>
  <c r="AD801" i="29"/>
  <c r="AD797" i="29"/>
  <c r="AD793" i="29"/>
  <c r="AD789" i="29"/>
  <c r="AD785" i="29"/>
  <c r="AD781" i="29"/>
  <c r="AD777" i="29"/>
  <c r="AD773" i="29"/>
  <c r="AD769" i="29"/>
  <c r="AD765" i="29"/>
  <c r="AD761" i="29"/>
  <c r="AD757" i="29"/>
  <c r="AD753" i="29"/>
  <c r="AD749" i="29"/>
  <c r="AD745" i="29"/>
  <c r="AD741" i="29"/>
  <c r="AD737" i="29"/>
  <c r="AD733" i="29"/>
  <c r="AD729" i="29"/>
  <c r="H728" i="29"/>
  <c r="AD867" i="29" s="1"/>
  <c r="AD726" i="29"/>
  <c r="AD722" i="29"/>
  <c r="AD718" i="29"/>
  <c r="AD714" i="29"/>
  <c r="AD710" i="29"/>
  <c r="AD706" i="29"/>
  <c r="AD702" i="29"/>
  <c r="AD698" i="29"/>
  <c r="AD694" i="29"/>
  <c r="AD690" i="29"/>
  <c r="AD686" i="29"/>
  <c r="AD682" i="29"/>
  <c r="AD678" i="29"/>
  <c r="AD674" i="29"/>
  <c r="AD670" i="29"/>
  <c r="AD666" i="29"/>
  <c r="AD662" i="29"/>
  <c r="AD658" i="29"/>
  <c r="AD654" i="29"/>
  <c r="AD650" i="29"/>
  <c r="AD646" i="29"/>
  <c r="AD642" i="29"/>
  <c r="AD638" i="29"/>
  <c r="AD634" i="29"/>
  <c r="AD630" i="29"/>
  <c r="AD626" i="29"/>
  <c r="AD622" i="29"/>
  <c r="AD618" i="29"/>
  <c r="AD614" i="29"/>
  <c r="AD610" i="29"/>
  <c r="AD606" i="29"/>
  <c r="AD602" i="29"/>
  <c r="AD598" i="29"/>
  <c r="AD594" i="29"/>
  <c r="AD590" i="29"/>
  <c r="AD586" i="29"/>
  <c r="H584" i="29"/>
  <c r="AD724" i="29" s="1"/>
  <c r="AD583" i="29"/>
  <c r="AD577" i="29"/>
  <c r="AD572" i="29"/>
  <c r="AD567" i="29"/>
  <c r="AD562" i="29"/>
  <c r="AD558" i="29"/>
  <c r="AD554" i="29"/>
  <c r="AD550" i="29"/>
  <c r="AD546" i="29"/>
  <c r="AD542" i="29"/>
  <c r="AD538" i="29"/>
  <c r="AD534" i="29"/>
  <c r="AD530" i="29"/>
  <c r="AD526" i="29"/>
  <c r="AD522" i="29"/>
  <c r="AD518" i="29"/>
  <c r="AD514" i="29"/>
  <c r="AD510" i="29"/>
  <c r="AD506" i="29"/>
  <c r="AD502" i="29"/>
  <c r="AD500" i="29"/>
  <c r="AD498" i="29"/>
  <c r="AD496" i="29"/>
  <c r="AD494" i="29"/>
  <c r="AD492" i="29"/>
  <c r="AD490" i="29"/>
  <c r="AD488" i="29"/>
  <c r="AD486" i="29"/>
  <c r="AD484" i="29"/>
  <c r="AD482" i="29"/>
  <c r="AD480" i="29"/>
  <c r="AD478" i="29"/>
  <c r="AD476" i="29"/>
  <c r="AD474" i="29"/>
  <c r="AD472" i="29"/>
  <c r="AD470" i="29"/>
  <c r="AD469" i="29"/>
  <c r="AD468" i="29"/>
  <c r="AD466" i="29"/>
  <c r="AD465" i="29"/>
  <c r="AD464" i="29"/>
  <c r="AD462" i="29"/>
  <c r="AD461" i="29"/>
  <c r="AD460" i="29"/>
  <c r="AD458" i="29"/>
  <c r="AD457" i="29"/>
  <c r="AD456" i="29"/>
  <c r="AD454" i="29"/>
  <c r="AD453" i="29"/>
  <c r="AD452" i="29"/>
  <c r="AD450" i="29"/>
  <c r="AD449" i="29"/>
  <c r="AD448" i="29"/>
  <c r="AD446" i="29"/>
  <c r="AD445" i="29"/>
  <c r="AD444" i="29"/>
  <c r="AD442" i="29"/>
  <c r="AD441" i="29"/>
  <c r="AD440" i="29"/>
  <c r="H440" i="29"/>
  <c r="AD576" i="29" s="1"/>
  <c r="AD439" i="29"/>
  <c r="AD438" i="29"/>
  <c r="AD437" i="29"/>
  <c r="AD435" i="29"/>
  <c r="AD433" i="29"/>
  <c r="AD431" i="29"/>
  <c r="AD430" i="29"/>
  <c r="AD427" i="29"/>
  <c r="AD426" i="29"/>
  <c r="AD425" i="29"/>
  <c r="AD422" i="29"/>
  <c r="AD421" i="29"/>
  <c r="AD419" i="29"/>
  <c r="AD417" i="29"/>
  <c r="AD415" i="29"/>
  <c r="AD414" i="29"/>
  <c r="AD411" i="29"/>
  <c r="AD410" i="29"/>
  <c r="AD409" i="29"/>
  <c r="AD406" i="29"/>
  <c r="AD405" i="29"/>
  <c r="AD403" i="29"/>
  <c r="AD401" i="29"/>
  <c r="AD399" i="29"/>
  <c r="AD398" i="29"/>
  <c r="AD395" i="29"/>
  <c r="AD394" i="29"/>
  <c r="AD393" i="29"/>
  <c r="AD390" i="29"/>
  <c r="AD389" i="29"/>
  <c r="AD387" i="29"/>
  <c r="AD385" i="29"/>
  <c r="AD383" i="29"/>
  <c r="AD382" i="29"/>
  <c r="AD379" i="29"/>
  <c r="AD378" i="29"/>
  <c r="AD377" i="29"/>
  <c r="AD374" i="29"/>
  <c r="AD373" i="29"/>
  <c r="AD371" i="29"/>
  <c r="AD369" i="29"/>
  <c r="AD367" i="29"/>
  <c r="AD366" i="29"/>
  <c r="AD363" i="29"/>
  <c r="AD362" i="29"/>
  <c r="AD361" i="29"/>
  <c r="AD358" i="29"/>
  <c r="AD357" i="29"/>
  <c r="AD355" i="29"/>
  <c r="AD353" i="29"/>
  <c r="AD351" i="29"/>
  <c r="AD350" i="29"/>
  <c r="AD347" i="29"/>
  <c r="AD346" i="29"/>
  <c r="AD345" i="29"/>
  <c r="AD342" i="29"/>
  <c r="AD341" i="29"/>
  <c r="AD339" i="29"/>
  <c r="AD337" i="29"/>
  <c r="AD335" i="29"/>
  <c r="AD334" i="29"/>
  <c r="AD331" i="29"/>
  <c r="AD330" i="29"/>
  <c r="AD329" i="29"/>
  <c r="AD326" i="29"/>
  <c r="AD325" i="29"/>
  <c r="AD323" i="29"/>
  <c r="AD321" i="29"/>
  <c r="AD319" i="29"/>
  <c r="AD318" i="29"/>
  <c r="AD315" i="29"/>
  <c r="AD314" i="29"/>
  <c r="AD313" i="29"/>
  <c r="AD310" i="29"/>
  <c r="AD309" i="29"/>
  <c r="AD307" i="29"/>
  <c r="AD305" i="29"/>
  <c r="AD303" i="29"/>
  <c r="AD302" i="29"/>
  <c r="AD299" i="29"/>
  <c r="AD298" i="29"/>
  <c r="AD297" i="29"/>
  <c r="H296" i="29"/>
  <c r="AD295" i="29"/>
  <c r="AD290" i="29"/>
  <c r="AD283" i="29"/>
  <c r="AD276" i="29"/>
  <c r="AD268" i="29"/>
  <c r="AD262" i="29"/>
  <c r="AD255" i="29"/>
  <c r="AD247" i="29"/>
  <c r="AD240" i="29"/>
  <c r="AD234" i="29"/>
  <c r="AD228" i="29"/>
  <c r="AD223" i="29"/>
  <c r="AD218" i="29"/>
  <c r="AD212" i="29"/>
  <c r="AD207" i="29"/>
  <c r="AD202" i="29"/>
  <c r="AD196" i="29"/>
  <c r="AD191" i="29"/>
  <c r="AD186" i="29"/>
  <c r="AD180" i="29"/>
  <c r="AD175" i="29"/>
  <c r="AD170" i="29"/>
  <c r="AD164" i="29"/>
  <c r="AD159" i="29"/>
  <c r="AD154" i="29"/>
  <c r="H152" i="29"/>
  <c r="AD292" i="29" s="1"/>
  <c r="AD123" i="29"/>
  <c r="AD101" i="29"/>
  <c r="AD59" i="29"/>
  <c r="AD39" i="29"/>
  <c r="AD23" i="29"/>
  <c r="H8" i="29"/>
  <c r="AD144" i="29" s="1"/>
  <c r="AD906" i="28"/>
  <c r="AD904" i="28"/>
  <c r="AD902" i="28"/>
  <c r="AD900" i="28"/>
  <c r="AD898" i="28"/>
  <c r="AD896" i="28"/>
  <c r="AD894" i="28"/>
  <c r="AD892" i="28"/>
  <c r="AD890" i="28"/>
  <c r="AD888" i="28"/>
  <c r="AD886" i="28"/>
  <c r="AD884" i="28"/>
  <c r="AD882" i="28"/>
  <c r="AD881" i="28"/>
  <c r="AD880" i="28"/>
  <c r="AD878" i="28"/>
  <c r="AD877" i="28"/>
  <c r="AD876" i="28"/>
  <c r="AD874" i="28"/>
  <c r="AD873" i="28"/>
  <c r="AD872" i="28"/>
  <c r="H872" i="28"/>
  <c r="AD905" i="28" s="1"/>
  <c r="AD871" i="28"/>
  <c r="AD869" i="28"/>
  <c r="AD861" i="28"/>
  <c r="AD857" i="28"/>
  <c r="AD853" i="28"/>
  <c r="AD849" i="28"/>
  <c r="AD845" i="28"/>
  <c r="AD841" i="28"/>
  <c r="AD837" i="28"/>
  <c r="AD833" i="28"/>
  <c r="AD829" i="28"/>
  <c r="AD825" i="28"/>
  <c r="AD821" i="28"/>
  <c r="AD817" i="28"/>
  <c r="AD813" i="28"/>
  <c r="AD809" i="28"/>
  <c r="AD805" i="28"/>
  <c r="AD801" i="28"/>
  <c r="AD797" i="28"/>
  <c r="AD793" i="28"/>
  <c r="AD789" i="28"/>
  <c r="AD785" i="28"/>
  <c r="AD781" i="28"/>
  <c r="AD777" i="28"/>
  <c r="AD773" i="28"/>
  <c r="AD769" i="28"/>
  <c r="AD765" i="28"/>
  <c r="AD761" i="28"/>
  <c r="AD757" i="28"/>
  <c r="AD753" i="28"/>
  <c r="AD749" i="28"/>
  <c r="AD745" i="28"/>
  <c r="AD741" i="28"/>
  <c r="AD737" i="28"/>
  <c r="AD733" i="28"/>
  <c r="AD729" i="28"/>
  <c r="H728" i="28"/>
  <c r="AD726" i="28"/>
  <c r="AD724" i="28"/>
  <c r="AD722" i="28"/>
  <c r="AD720" i="28"/>
  <c r="AD718" i="28"/>
  <c r="AD716" i="28"/>
  <c r="AD714" i="28"/>
  <c r="AD712" i="28"/>
  <c r="AD710" i="28"/>
  <c r="AD708" i="28"/>
  <c r="AD706" i="28"/>
  <c r="AD704" i="28"/>
  <c r="AD702" i="28"/>
  <c r="AD700" i="28"/>
  <c r="AD698" i="28"/>
  <c r="AD696" i="28"/>
  <c r="AD694" i="28"/>
  <c r="AD692" i="28"/>
  <c r="AD690" i="28"/>
  <c r="AD688" i="28"/>
  <c r="AD686" i="28"/>
  <c r="AD684" i="28"/>
  <c r="AD682" i="28"/>
  <c r="AD680" i="28"/>
  <c r="AD678" i="28"/>
  <c r="AD676" i="28"/>
  <c r="AD674" i="28"/>
  <c r="AD672" i="28"/>
  <c r="AD670" i="28"/>
  <c r="AD668" i="28"/>
  <c r="AD666" i="28"/>
  <c r="AD664" i="28"/>
  <c r="AD662" i="28"/>
  <c r="AD660" i="28"/>
  <c r="AD658" i="28"/>
  <c r="AD656" i="28"/>
  <c r="AD654" i="28"/>
  <c r="AD652" i="28"/>
  <c r="AD650" i="28"/>
  <c r="AD648" i="28"/>
  <c r="AD646" i="28"/>
  <c r="AD644" i="28"/>
  <c r="AD642" i="28"/>
  <c r="AD640" i="28"/>
  <c r="AD638" i="28"/>
  <c r="AD636" i="28"/>
  <c r="AD634" i="28"/>
  <c r="AD632" i="28"/>
  <c r="AD630" i="28"/>
  <c r="AD628" i="28"/>
  <c r="AD626" i="28"/>
  <c r="AD624" i="28"/>
  <c r="AD622" i="28"/>
  <c r="AD620" i="28"/>
  <c r="AD618" i="28"/>
  <c r="AD616" i="28"/>
  <c r="AD614" i="28"/>
  <c r="AD612" i="28"/>
  <c r="AD610" i="28"/>
  <c r="AD608" i="28"/>
  <c r="AD606" i="28"/>
  <c r="AD604" i="28"/>
  <c r="AD602" i="28"/>
  <c r="AD600" i="28"/>
  <c r="AD598" i="28"/>
  <c r="AD596" i="28"/>
  <c r="AD594" i="28"/>
  <c r="AD592" i="28"/>
  <c r="AD590" i="28"/>
  <c r="AD588" i="28"/>
  <c r="AD586" i="28"/>
  <c r="AD584" i="28"/>
  <c r="H584" i="28"/>
  <c r="AD723" i="28" s="1"/>
  <c r="AD583" i="28"/>
  <c r="AD565" i="28"/>
  <c r="AD557" i="28"/>
  <c r="AD533" i="28"/>
  <c r="AD525" i="28"/>
  <c r="AD501" i="28"/>
  <c r="AD493" i="28"/>
  <c r="AD476" i="28"/>
  <c r="AD471" i="28"/>
  <c r="AD455" i="28"/>
  <c r="AD449" i="28"/>
  <c r="H440" i="28"/>
  <c r="AD549" i="28" s="1"/>
  <c r="AD438" i="28"/>
  <c r="AD436" i="28"/>
  <c r="AD434" i="28"/>
  <c r="AD432" i="28"/>
  <c r="AD430" i="28"/>
  <c r="AD428" i="28"/>
  <c r="AD426" i="28"/>
  <c r="AD424" i="28"/>
  <c r="AD422" i="28"/>
  <c r="AD420" i="28"/>
  <c r="AD418" i="28"/>
  <c r="AD416" i="28"/>
  <c r="AD414" i="28"/>
  <c r="AD412" i="28"/>
  <c r="AD410" i="28"/>
  <c r="AD408" i="28"/>
  <c r="AD406" i="28"/>
  <c r="AD404" i="28"/>
  <c r="AD402" i="28"/>
  <c r="AD400" i="28"/>
  <c r="AD398" i="28"/>
  <c r="AD396" i="28"/>
  <c r="AD394" i="28"/>
  <c r="AD392" i="28"/>
  <c r="AD390" i="28"/>
  <c r="AD388" i="28"/>
  <c r="AD386" i="28"/>
  <c r="AD384" i="28"/>
  <c r="AD382" i="28"/>
  <c r="AD380" i="28"/>
  <c r="AD378" i="28"/>
  <c r="AD376" i="28"/>
  <c r="AD374" i="28"/>
  <c r="AD372" i="28"/>
  <c r="AD370" i="28"/>
  <c r="AD368" i="28"/>
  <c r="AD366" i="28"/>
  <c r="AD364" i="28"/>
  <c r="AD362" i="28"/>
  <c r="AD360" i="28"/>
  <c r="AD358" i="28"/>
  <c r="AD356" i="28"/>
  <c r="AD354" i="28"/>
  <c r="AD352" i="28"/>
  <c r="AD350" i="28"/>
  <c r="AD348" i="28"/>
  <c r="AD346" i="28"/>
  <c r="AD344" i="28"/>
  <c r="AD342" i="28"/>
  <c r="AD340" i="28"/>
  <c r="AD338" i="28"/>
  <c r="AD336" i="28"/>
  <c r="AD334" i="28"/>
  <c r="AD332" i="28"/>
  <c r="AD330" i="28"/>
  <c r="AD328" i="28"/>
  <c r="AD326" i="28"/>
  <c r="AD324" i="28"/>
  <c r="AD322" i="28"/>
  <c r="AD320" i="28"/>
  <c r="AD318" i="28"/>
  <c r="AD316" i="28"/>
  <c r="AD314" i="28"/>
  <c r="AD312" i="28"/>
  <c r="AD310" i="28"/>
  <c r="AD308" i="28"/>
  <c r="AD306" i="28"/>
  <c r="AD304" i="28"/>
  <c r="AD302" i="28"/>
  <c r="AD300" i="28"/>
  <c r="AD298" i="28"/>
  <c r="AD296" i="28"/>
  <c r="H296" i="28"/>
  <c r="AD437" i="28" s="1"/>
  <c r="AD295" i="28"/>
  <c r="AD283" i="28"/>
  <c r="AD267" i="28"/>
  <c r="AD251" i="28"/>
  <c r="AD235" i="28"/>
  <c r="AD219" i="28"/>
  <c r="AD203" i="28"/>
  <c r="AD187" i="28"/>
  <c r="AD171" i="28"/>
  <c r="AD155" i="28"/>
  <c r="H152" i="28"/>
  <c r="AD291" i="28" s="1"/>
  <c r="AD150" i="28"/>
  <c r="AD148" i="28"/>
  <c r="AD146" i="28"/>
  <c r="AD144" i="28"/>
  <c r="AD142" i="28"/>
  <c r="AD140" i="28"/>
  <c r="AD138" i="28"/>
  <c r="AD136" i="28"/>
  <c r="AD134" i="28"/>
  <c r="AD132" i="28"/>
  <c r="AD130" i="28"/>
  <c r="AD128" i="28"/>
  <c r="AD126" i="28"/>
  <c r="AD124" i="28"/>
  <c r="AD122" i="28"/>
  <c r="AD120" i="28"/>
  <c r="AD118" i="28"/>
  <c r="AD116" i="28"/>
  <c r="AD114" i="28"/>
  <c r="AD112" i="28"/>
  <c r="AD110" i="28"/>
  <c r="AD108" i="28"/>
  <c r="AD106" i="28"/>
  <c r="AD104" i="28"/>
  <c r="AD102" i="28"/>
  <c r="AD100" i="28"/>
  <c r="AD98" i="28"/>
  <c r="AD96" i="28"/>
  <c r="AD94" i="28"/>
  <c r="AD92" i="28"/>
  <c r="AD90" i="28"/>
  <c r="AD88" i="28"/>
  <c r="AD86" i="28"/>
  <c r="AD84" i="28"/>
  <c r="AD82" i="28"/>
  <c r="AD80" i="28"/>
  <c r="AD78" i="28"/>
  <c r="AD76" i="28"/>
  <c r="AD74" i="28"/>
  <c r="AD72" i="28"/>
  <c r="AD70" i="28"/>
  <c r="AD68" i="28"/>
  <c r="AD66" i="28"/>
  <c r="AD64" i="28"/>
  <c r="AD62" i="28"/>
  <c r="AD60" i="28"/>
  <c r="AD58" i="28"/>
  <c r="AD56" i="28"/>
  <c r="AD54" i="28"/>
  <c r="AD52" i="28"/>
  <c r="AD50" i="28"/>
  <c r="AD48" i="28"/>
  <c r="AD46" i="28"/>
  <c r="AD44" i="28"/>
  <c r="AD42" i="28"/>
  <c r="AD40" i="28"/>
  <c r="AD38" i="28"/>
  <c r="AD36" i="28"/>
  <c r="AD34" i="28"/>
  <c r="AD32" i="28"/>
  <c r="AD30" i="28"/>
  <c r="AD28" i="28"/>
  <c r="AD26" i="28"/>
  <c r="AD24" i="28"/>
  <c r="AD22" i="28"/>
  <c r="AD20" i="28"/>
  <c r="AD18" i="28"/>
  <c r="AD16" i="28"/>
  <c r="AD14" i="28"/>
  <c r="AD12" i="28"/>
  <c r="AD10" i="28"/>
  <c r="AD8" i="28"/>
  <c r="H8" i="28"/>
  <c r="AD147" i="28" s="1"/>
  <c r="AD7" i="28"/>
  <c r="AC1733" i="27"/>
  <c r="AC1731" i="27"/>
  <c r="H1730" i="27"/>
  <c r="AC1728" i="27"/>
  <c r="AC1726" i="27"/>
  <c r="AC1724" i="27"/>
  <c r="AC1722" i="27"/>
  <c r="AC1720" i="27"/>
  <c r="AC1718" i="27"/>
  <c r="AC1716" i="27"/>
  <c r="AC1714" i="27"/>
  <c r="AC1712" i="27"/>
  <c r="H1712" i="27"/>
  <c r="AC1725" i="27" s="1"/>
  <c r="AC1711" i="27"/>
  <c r="H1700" i="27"/>
  <c r="AC1698" i="27"/>
  <c r="AC1696" i="27"/>
  <c r="AC1692" i="27"/>
  <c r="AC1690" i="27"/>
  <c r="AC1688" i="27"/>
  <c r="AC1684" i="27"/>
  <c r="AC1682" i="27"/>
  <c r="AC1680" i="27"/>
  <c r="AC1676" i="27"/>
  <c r="AC1674" i="27"/>
  <c r="AC1672" i="27"/>
  <c r="AC1670" i="27"/>
  <c r="AC1669" i="27"/>
  <c r="AC1668" i="27"/>
  <c r="AC1666" i="27"/>
  <c r="AC1665" i="27"/>
  <c r="AC1664" i="27"/>
  <c r="H1664" i="27"/>
  <c r="AC1663" i="27"/>
  <c r="AC1661" i="27"/>
  <c r="AC1653" i="27"/>
  <c r="AC1645" i="27"/>
  <c r="AC1637" i="27"/>
  <c r="AC1629" i="27"/>
  <c r="H1628" i="27"/>
  <c r="AC1657" i="27" s="1"/>
  <c r="AC1626" i="27"/>
  <c r="AC1624" i="27"/>
  <c r="AC1622" i="27"/>
  <c r="AC1620" i="27"/>
  <c r="AC1618" i="27"/>
  <c r="AC1616" i="27"/>
  <c r="AC1614" i="27"/>
  <c r="AC1612" i="27"/>
  <c r="AC1610" i="27"/>
  <c r="AC1608" i="27"/>
  <c r="AC1606" i="27"/>
  <c r="AC1604" i="27"/>
  <c r="AC1602" i="27"/>
  <c r="AC1600" i="27"/>
  <c r="AC1598" i="27"/>
  <c r="AC1596" i="27"/>
  <c r="AC1594" i="27"/>
  <c r="AC1592" i="27"/>
  <c r="H1592" i="27"/>
  <c r="AC1623" i="27" s="1"/>
  <c r="AC1591" i="27"/>
  <c r="AC1571" i="27"/>
  <c r="H1556" i="27"/>
  <c r="AC1554" i="27"/>
  <c r="AC1553" i="27"/>
  <c r="AC1552" i="27"/>
  <c r="AC1550" i="27"/>
  <c r="AC1549" i="27"/>
  <c r="AC1548" i="27"/>
  <c r="AC1546" i="27"/>
  <c r="AC1545" i="27"/>
  <c r="AC1544" i="27"/>
  <c r="AC1542" i="27"/>
  <c r="AC1541" i="27"/>
  <c r="AC1540" i="27"/>
  <c r="AC1538" i="27"/>
  <c r="AC1537" i="27"/>
  <c r="AC1536" i="27"/>
  <c r="AC1534" i="27"/>
  <c r="AC1533" i="27"/>
  <c r="AC1532" i="27"/>
  <c r="AC1530" i="27"/>
  <c r="AC1529" i="27"/>
  <c r="AC1528" i="27"/>
  <c r="AC1526" i="27"/>
  <c r="AC1525" i="27"/>
  <c r="AC1524" i="27"/>
  <c r="AC1522" i="27"/>
  <c r="AC1521" i="27"/>
  <c r="AC1520" i="27"/>
  <c r="H1520" i="27"/>
  <c r="AC1551" i="27" s="1"/>
  <c r="AC1519" i="27"/>
  <c r="H1484" i="27"/>
  <c r="AC1499" i="27" s="1"/>
  <c r="AC1479" i="27"/>
  <c r="AC1474" i="27"/>
  <c r="AC1463" i="27"/>
  <c r="AC1458" i="27"/>
  <c r="AC1452" i="27"/>
  <c r="H1448" i="27"/>
  <c r="AC1443" i="27"/>
  <c r="AC1441" i="27"/>
  <c r="AC1437" i="27"/>
  <c r="AC1436" i="27"/>
  <c r="AC1432" i="27"/>
  <c r="AC1431" i="27"/>
  <c r="AC1427" i="27"/>
  <c r="AC1425" i="27"/>
  <c r="AC1421" i="27"/>
  <c r="AC1420" i="27"/>
  <c r="AC1416" i="27"/>
  <c r="AC1415" i="27"/>
  <c r="AC1411" i="27"/>
  <c r="AC1409" i="27"/>
  <c r="AC1405" i="27"/>
  <c r="AC1404" i="27"/>
  <c r="AC1400" i="27"/>
  <c r="AC1399" i="27"/>
  <c r="AC1395" i="27"/>
  <c r="AC1393" i="27"/>
  <c r="AC1389" i="27"/>
  <c r="AC1388" i="27"/>
  <c r="AC1384" i="27"/>
  <c r="AC1383" i="27"/>
  <c r="AC1379" i="27"/>
  <c r="AC1377" i="27"/>
  <c r="H1376" i="27"/>
  <c r="AC1445" i="27" s="1"/>
  <c r="AC1374" i="27"/>
  <c r="AC1373" i="27"/>
  <c r="AC1372" i="27"/>
  <c r="AC1370" i="27"/>
  <c r="AC1369" i="27"/>
  <c r="AC1368" i="27"/>
  <c r="AC1366" i="27"/>
  <c r="AC1365" i="27"/>
  <c r="AC1364" i="27"/>
  <c r="AC1362" i="27"/>
  <c r="AC1361" i="27"/>
  <c r="AC1360" i="27"/>
  <c r="AC1358" i="27"/>
  <c r="AC1357" i="27"/>
  <c r="AC1356" i="27"/>
  <c r="AC1354" i="27"/>
  <c r="AC1353" i="27"/>
  <c r="AC1352" i="27"/>
  <c r="AC1350" i="27"/>
  <c r="AC1349" i="27"/>
  <c r="AC1348" i="27"/>
  <c r="AC1346" i="27"/>
  <c r="AC1345" i="27"/>
  <c r="AC1344" i="27"/>
  <c r="AC1342" i="27"/>
  <c r="AC1341" i="27"/>
  <c r="AC1340" i="27"/>
  <c r="AC1338" i="27"/>
  <c r="AC1337" i="27"/>
  <c r="AC1336" i="27"/>
  <c r="AC1334" i="27"/>
  <c r="AC1333" i="27"/>
  <c r="AC1332" i="27"/>
  <c r="AC1330" i="27"/>
  <c r="AC1329" i="27"/>
  <c r="AC1328" i="27"/>
  <c r="AC1326" i="27"/>
  <c r="AC1325" i="27"/>
  <c r="AC1324" i="27"/>
  <c r="AC1322" i="27"/>
  <c r="AC1321" i="27"/>
  <c r="AC1320" i="27"/>
  <c r="AC1318" i="27"/>
  <c r="AC1317" i="27"/>
  <c r="AC1316" i="27"/>
  <c r="AC1314" i="27"/>
  <c r="AC1313" i="27"/>
  <c r="AC1312" i="27"/>
  <c r="AC1310" i="27"/>
  <c r="AC1309" i="27"/>
  <c r="AC1308" i="27"/>
  <c r="AC1306" i="27"/>
  <c r="AC1305" i="27"/>
  <c r="AC1304" i="27"/>
  <c r="H1304" i="27"/>
  <c r="AC1371" i="27" s="1"/>
  <c r="AC1303" i="27"/>
  <c r="AC1301" i="27"/>
  <c r="AC1290" i="27"/>
  <c r="AC1279" i="27"/>
  <c r="AC1269" i="27"/>
  <c r="AC1258" i="27"/>
  <c r="AC1247" i="27"/>
  <c r="AC1237" i="27"/>
  <c r="H1232" i="27"/>
  <c r="AC1302" i="27" s="1"/>
  <c r="AC1228" i="27"/>
  <c r="AC1227" i="27"/>
  <c r="AC1222" i="27"/>
  <c r="AC1218" i="27"/>
  <c r="AC1216" i="27"/>
  <c r="AC1211" i="27"/>
  <c r="AC1207" i="27"/>
  <c r="AC1206" i="27"/>
  <c r="AC1200" i="27"/>
  <c r="AC1196" i="27"/>
  <c r="AC1195" i="27"/>
  <c r="AC1190" i="27"/>
  <c r="AC1186" i="27"/>
  <c r="AC1184" i="27"/>
  <c r="AC1179" i="27"/>
  <c r="AC1175" i="27"/>
  <c r="AC1174" i="27"/>
  <c r="AC1168" i="27"/>
  <c r="AC1164" i="27"/>
  <c r="AC1163" i="27"/>
  <c r="H1160" i="27"/>
  <c r="AC1159" i="27"/>
  <c r="AC1155" i="27"/>
  <c r="AC1153" i="27"/>
  <c r="AC1149" i="27"/>
  <c r="AC1148" i="27"/>
  <c r="AC1144" i="27"/>
  <c r="AC1143" i="27"/>
  <c r="AC1139" i="27"/>
  <c r="AC1137" i="27"/>
  <c r="AC1133" i="27"/>
  <c r="AC1132" i="27"/>
  <c r="AC1128" i="27"/>
  <c r="AC1127" i="27"/>
  <c r="AC1123" i="27"/>
  <c r="AC1121" i="27"/>
  <c r="AC1117" i="27"/>
  <c r="AC1116" i="27"/>
  <c r="AC1112" i="27"/>
  <c r="AC1111" i="27"/>
  <c r="AC1107" i="27"/>
  <c r="AC1105" i="27"/>
  <c r="AC1101" i="27"/>
  <c r="AC1100" i="27"/>
  <c r="AC1096" i="27"/>
  <c r="AC1095" i="27"/>
  <c r="AC1091" i="27"/>
  <c r="AC1089" i="27"/>
  <c r="H1088" i="27"/>
  <c r="AC1157" i="27" s="1"/>
  <c r="AC1086" i="27"/>
  <c r="AC1085" i="27"/>
  <c r="AC1084" i="27"/>
  <c r="AC1082" i="27"/>
  <c r="AC1081" i="27"/>
  <c r="AC1080" i="27"/>
  <c r="AC1078" i="27"/>
  <c r="AC1077" i="27"/>
  <c r="AC1076" i="27"/>
  <c r="AC1074" i="27"/>
  <c r="AC1073" i="27"/>
  <c r="AC1072" i="27"/>
  <c r="AC1070" i="27"/>
  <c r="AC1069" i="27"/>
  <c r="AC1068" i="27"/>
  <c r="AC1066" i="27"/>
  <c r="AC1065" i="27"/>
  <c r="AC1064" i="27"/>
  <c r="AC1062" i="27"/>
  <c r="AC1061" i="27"/>
  <c r="AC1060" i="27"/>
  <c r="AC1058" i="27"/>
  <c r="AC1057" i="27"/>
  <c r="AC1056" i="27"/>
  <c r="AC1054" i="27"/>
  <c r="AC1053" i="27"/>
  <c r="AC1052" i="27"/>
  <c r="AC1050" i="27"/>
  <c r="AC1049" i="27"/>
  <c r="AC1048" i="27"/>
  <c r="AC1046" i="27"/>
  <c r="AC1045" i="27"/>
  <c r="AC1044" i="27"/>
  <c r="AC1042" i="27"/>
  <c r="AC1041" i="27"/>
  <c r="AC1040" i="27"/>
  <c r="AC1038" i="27"/>
  <c r="AC1037" i="27"/>
  <c r="AC1036" i="27"/>
  <c r="AC1034" i="27"/>
  <c r="AC1033" i="27"/>
  <c r="AC1032" i="27"/>
  <c r="AC1030" i="27"/>
  <c r="AC1029" i="27"/>
  <c r="AC1028" i="27"/>
  <c r="AC1026" i="27"/>
  <c r="AC1025" i="27"/>
  <c r="AC1024" i="27"/>
  <c r="AC1022" i="27"/>
  <c r="AC1021" i="27"/>
  <c r="AC1020" i="27"/>
  <c r="AC1018" i="27"/>
  <c r="AC1017" i="27"/>
  <c r="AC1016" i="27"/>
  <c r="H1016" i="27"/>
  <c r="AC1083" i="27" s="1"/>
  <c r="AC1015" i="27"/>
  <c r="AC1014" i="27"/>
  <c r="AC1013" i="27"/>
  <c r="AC1009" i="27"/>
  <c r="AC1003" i="27"/>
  <c r="AC1002" i="27"/>
  <c r="AC998" i="27"/>
  <c r="AC993" i="27"/>
  <c r="AC991" i="27"/>
  <c r="AC987" i="27"/>
  <c r="AC982" i="27"/>
  <c r="AC981" i="27"/>
  <c r="AC977" i="27"/>
  <c r="AC971" i="27"/>
  <c r="AC970" i="27"/>
  <c r="AC966" i="27"/>
  <c r="AC961" i="27"/>
  <c r="AC959" i="27"/>
  <c r="AC955" i="27"/>
  <c r="AC950" i="27"/>
  <c r="AC949" i="27"/>
  <c r="AC945" i="27"/>
  <c r="H944" i="27"/>
  <c r="AC940" i="27"/>
  <c r="AC939" i="27"/>
  <c r="AC930" i="27"/>
  <c r="AC928" i="27"/>
  <c r="AC919" i="27"/>
  <c r="AC918" i="27"/>
  <c r="AC908" i="27"/>
  <c r="AC907" i="27"/>
  <c r="AC898" i="27"/>
  <c r="AC896" i="27"/>
  <c r="AC887" i="27"/>
  <c r="AC886" i="27"/>
  <c r="AC876" i="27"/>
  <c r="AC875" i="27"/>
  <c r="H872" i="27"/>
  <c r="AC934" i="27" s="1"/>
  <c r="AC867" i="27"/>
  <c r="AC865" i="27"/>
  <c r="AC861" i="27"/>
  <c r="AC860" i="27"/>
  <c r="AC856" i="27"/>
  <c r="AC855" i="27"/>
  <c r="AC851" i="27"/>
  <c r="AC849" i="27"/>
  <c r="AC845" i="27"/>
  <c r="AC844" i="27"/>
  <c r="AC840" i="27"/>
  <c r="AC839" i="27"/>
  <c r="AC835" i="27"/>
  <c r="AC833" i="27"/>
  <c r="AC829" i="27"/>
  <c r="AC828" i="27"/>
  <c r="AC824" i="27"/>
  <c r="AC823" i="27"/>
  <c r="AC819" i="27"/>
  <c r="AC817" i="27"/>
  <c r="AC813" i="27"/>
  <c r="AC812" i="27"/>
  <c r="AC808" i="27"/>
  <c r="AC807" i="27"/>
  <c r="AC803" i="27"/>
  <c r="AC801" i="27"/>
  <c r="H800" i="27"/>
  <c r="AC869" i="27" s="1"/>
  <c r="AC798" i="27"/>
  <c r="AC797" i="27"/>
  <c r="AC796" i="27"/>
  <c r="AC794" i="27"/>
  <c r="AC793" i="27"/>
  <c r="AC792" i="27"/>
  <c r="AC790" i="27"/>
  <c r="AC789" i="27"/>
  <c r="AC788" i="27"/>
  <c r="AC786" i="27"/>
  <c r="AC785" i="27"/>
  <c r="AC784" i="27"/>
  <c r="AC782" i="27"/>
  <c r="AC781" i="27"/>
  <c r="AC780" i="27"/>
  <c r="AC778" i="27"/>
  <c r="AC777" i="27"/>
  <c r="AC776" i="27"/>
  <c r="AC774" i="27"/>
  <c r="AC773" i="27"/>
  <c r="AC772" i="27"/>
  <c r="AC770" i="27"/>
  <c r="AC769" i="27"/>
  <c r="AC768" i="27"/>
  <c r="AC766" i="27"/>
  <c r="AC765" i="27"/>
  <c r="AC764" i="27"/>
  <c r="AC762" i="27"/>
  <c r="AC761" i="27"/>
  <c r="AC760" i="27"/>
  <c r="AC758" i="27"/>
  <c r="AC757" i="27"/>
  <c r="AC756" i="27"/>
  <c r="AC754" i="27"/>
  <c r="AC753" i="27"/>
  <c r="AC752" i="27"/>
  <c r="AC750" i="27"/>
  <c r="AC749" i="27"/>
  <c r="AC748" i="27"/>
  <c r="AC746" i="27"/>
  <c r="AC745" i="27"/>
  <c r="AC744" i="27"/>
  <c r="AC742" i="27"/>
  <c r="AC741" i="27"/>
  <c r="AC740" i="27"/>
  <c r="AC738" i="27"/>
  <c r="AC737" i="27"/>
  <c r="AC736" i="27"/>
  <c r="AC734" i="27"/>
  <c r="AC733" i="27"/>
  <c r="AC732" i="27"/>
  <c r="AC730" i="27"/>
  <c r="AC729" i="27"/>
  <c r="AC728" i="27"/>
  <c r="H728" i="27"/>
  <c r="AC795" i="27" s="1"/>
  <c r="AC727" i="27"/>
  <c r="AC725" i="27"/>
  <c r="AC721" i="27"/>
  <c r="AC714" i="27"/>
  <c r="AC710" i="27"/>
  <c r="AC703" i="27"/>
  <c r="AC699" i="27"/>
  <c r="AC693" i="27"/>
  <c r="AC689" i="27"/>
  <c r="AC682" i="27"/>
  <c r="AC678" i="27"/>
  <c r="AC671" i="27"/>
  <c r="AC667" i="27"/>
  <c r="AC661" i="27"/>
  <c r="AC657" i="27"/>
  <c r="H656" i="27"/>
  <c r="AC726" i="27" s="1"/>
  <c r="AC651" i="27"/>
  <c r="AC640" i="27"/>
  <c r="AC630" i="27"/>
  <c r="AC619" i="27"/>
  <c r="AC608" i="27"/>
  <c r="AC598" i="27"/>
  <c r="AC587" i="27"/>
  <c r="H584" i="27"/>
  <c r="AC646" i="27" s="1"/>
  <c r="H512" i="27"/>
  <c r="AC573" i="27" s="1"/>
  <c r="AC510" i="27"/>
  <c r="AC509" i="27"/>
  <c r="AC505" i="27"/>
  <c r="AC504" i="27"/>
  <c r="AC501" i="27"/>
  <c r="AC498" i="27"/>
  <c r="AC496" i="27"/>
  <c r="AC494" i="27"/>
  <c r="AC490" i="27"/>
  <c r="AC489" i="27"/>
  <c r="AC488" i="27"/>
  <c r="AC484" i="27"/>
  <c r="AC482" i="27"/>
  <c r="AC480" i="27"/>
  <c r="AC477" i="27"/>
  <c r="AC474" i="27"/>
  <c r="AC473" i="27"/>
  <c r="AC469" i="27"/>
  <c r="AC468" i="27"/>
  <c r="AC466" i="27"/>
  <c r="AC462" i="27"/>
  <c r="AC461" i="27"/>
  <c r="AC458" i="27"/>
  <c r="AC456" i="27"/>
  <c r="AC453" i="27"/>
  <c r="AC452" i="27"/>
  <c r="AC448" i="27"/>
  <c r="AC447" i="27"/>
  <c r="AC446" i="27"/>
  <c r="AC443" i="27"/>
  <c r="AC442" i="27"/>
  <c r="AC440" i="27"/>
  <c r="H440" i="27"/>
  <c r="AC439" i="27"/>
  <c r="AC437" i="27"/>
  <c r="AC433" i="27"/>
  <c r="AC432" i="27"/>
  <c r="AC428" i="27"/>
  <c r="AC427" i="27"/>
  <c r="AC423" i="27"/>
  <c r="AC421" i="27"/>
  <c r="AC417" i="27"/>
  <c r="AC416" i="27"/>
  <c r="AC412" i="27"/>
  <c r="AC411" i="27"/>
  <c r="AC407" i="27"/>
  <c r="AC405" i="27"/>
  <c r="AC401" i="27"/>
  <c r="AC400" i="27"/>
  <c r="AC396" i="27"/>
  <c r="AC395" i="27"/>
  <c r="AC391" i="27"/>
  <c r="AC389" i="27"/>
  <c r="AC385" i="27"/>
  <c r="AC384" i="27"/>
  <c r="AC380" i="27"/>
  <c r="AC379" i="27"/>
  <c r="AC375" i="27"/>
  <c r="AC373" i="27"/>
  <c r="AC369" i="27"/>
  <c r="AC368" i="27"/>
  <c r="H368" i="27"/>
  <c r="AC435" i="27" s="1"/>
  <c r="AC366" i="27"/>
  <c r="AC365" i="27"/>
  <c r="AC364" i="27"/>
  <c r="AC362" i="27"/>
  <c r="AC361" i="27"/>
  <c r="AC360" i="27"/>
  <c r="AC358" i="27"/>
  <c r="AC357" i="27"/>
  <c r="AC356" i="27"/>
  <c r="AC354" i="27"/>
  <c r="AC353" i="27"/>
  <c r="AC352" i="27"/>
  <c r="AC350" i="27"/>
  <c r="AC349" i="27"/>
  <c r="AC348" i="27"/>
  <c r="AC346" i="27"/>
  <c r="AC345" i="27"/>
  <c r="AC344" i="27"/>
  <c r="AC342" i="27"/>
  <c r="AC341" i="27"/>
  <c r="AC340" i="27"/>
  <c r="AC338" i="27"/>
  <c r="AC337" i="27"/>
  <c r="AC336" i="27"/>
  <c r="AC334" i="27"/>
  <c r="AC333" i="27"/>
  <c r="AC332" i="27"/>
  <c r="AC330" i="27"/>
  <c r="AC329" i="27"/>
  <c r="AC328" i="27"/>
  <c r="AC326" i="27"/>
  <c r="AC325" i="27"/>
  <c r="AC324" i="27"/>
  <c r="AC322" i="27"/>
  <c r="AC321" i="27"/>
  <c r="AC320" i="27"/>
  <c r="AC318" i="27"/>
  <c r="AC317" i="27"/>
  <c r="AC316" i="27"/>
  <c r="AC314" i="27"/>
  <c r="AC313" i="27"/>
  <c r="AC312" i="27"/>
  <c r="AC310" i="27"/>
  <c r="AC309" i="27"/>
  <c r="AC308" i="27"/>
  <c r="AC306" i="27"/>
  <c r="AC305" i="27"/>
  <c r="AC304" i="27"/>
  <c r="AC302" i="27"/>
  <c r="AC301" i="27"/>
  <c r="AC300" i="27"/>
  <c r="AC298" i="27"/>
  <c r="AC297" i="27"/>
  <c r="AC296" i="27"/>
  <c r="H296" i="27"/>
  <c r="AC363" i="27" s="1"/>
  <c r="AC295" i="27"/>
  <c r="H224" i="27"/>
  <c r="AC291" i="27" s="1"/>
  <c r="AC222" i="27"/>
  <c r="AC219" i="27"/>
  <c r="AC218" i="27"/>
  <c r="AC216" i="27"/>
  <c r="AC214" i="27"/>
  <c r="AC212" i="27"/>
  <c r="AC211" i="27"/>
  <c r="AC208" i="27"/>
  <c r="AC207" i="27"/>
  <c r="AC206" i="27"/>
  <c r="AC203" i="27"/>
  <c r="AC202" i="27"/>
  <c r="AC200" i="27"/>
  <c r="AC198" i="27"/>
  <c r="AC196" i="27"/>
  <c r="AC195" i="27"/>
  <c r="AC192" i="27"/>
  <c r="AC191" i="27"/>
  <c r="AC190" i="27"/>
  <c r="AC187" i="27"/>
  <c r="AC186" i="27"/>
  <c r="AC184" i="27"/>
  <c r="AC182" i="27"/>
  <c r="AC180" i="27"/>
  <c r="AC179" i="27"/>
  <c r="AC176" i="27"/>
  <c r="AC175" i="27"/>
  <c r="AC174" i="27"/>
  <c r="AC171" i="27"/>
  <c r="AC170" i="27"/>
  <c r="AC168" i="27"/>
  <c r="AC166" i="27"/>
  <c r="AC164" i="27"/>
  <c r="AC163" i="27"/>
  <c r="AC160" i="27"/>
  <c r="AC159" i="27"/>
  <c r="AC158" i="27"/>
  <c r="AC155" i="27"/>
  <c r="AC154" i="27"/>
  <c r="AC152" i="27"/>
  <c r="H152" i="27"/>
  <c r="AC151" i="27"/>
  <c r="AC149" i="27"/>
  <c r="AC145" i="27"/>
  <c r="AC144" i="27"/>
  <c r="AC140" i="27"/>
  <c r="AC139" i="27"/>
  <c r="AC135" i="27"/>
  <c r="AC133" i="27"/>
  <c r="AC129" i="27"/>
  <c r="AC128" i="27"/>
  <c r="AC124" i="27"/>
  <c r="AC123" i="27"/>
  <c r="AC119" i="27"/>
  <c r="AC117" i="27"/>
  <c r="AC113" i="27"/>
  <c r="AC112" i="27"/>
  <c r="AC108" i="27"/>
  <c r="AC107" i="27"/>
  <c r="AC103" i="27"/>
  <c r="AC101" i="27"/>
  <c r="AC97" i="27"/>
  <c r="AC96" i="27"/>
  <c r="AC92" i="27"/>
  <c r="AC91" i="27"/>
  <c r="AC87" i="27"/>
  <c r="AC85" i="27"/>
  <c r="AC81" i="27"/>
  <c r="AC80" i="27"/>
  <c r="H80" i="27"/>
  <c r="AC147" i="27" s="1"/>
  <c r="AC78" i="27"/>
  <c r="AC77" i="27"/>
  <c r="AC76" i="27"/>
  <c r="AC74" i="27"/>
  <c r="AC73" i="27"/>
  <c r="AC72" i="27"/>
  <c r="AC70" i="27"/>
  <c r="AC69" i="27"/>
  <c r="AC68" i="27"/>
  <c r="AC66" i="27"/>
  <c r="AC65" i="27"/>
  <c r="AC64" i="27"/>
  <c r="AC62" i="27"/>
  <c r="AC61" i="27"/>
  <c r="AC60" i="27"/>
  <c r="AC58" i="27"/>
  <c r="AC57" i="27"/>
  <c r="AC56" i="27"/>
  <c r="AC54" i="27"/>
  <c r="AC53" i="27"/>
  <c r="AC52" i="27"/>
  <c r="AC50" i="27"/>
  <c r="AC49" i="27"/>
  <c r="AC48" i="27"/>
  <c r="AC46" i="27"/>
  <c r="AC45" i="27"/>
  <c r="AC44" i="27"/>
  <c r="AC42" i="27"/>
  <c r="AC41" i="27"/>
  <c r="AC40" i="27"/>
  <c r="AC38" i="27"/>
  <c r="AC37" i="27"/>
  <c r="AC36" i="27"/>
  <c r="AC34" i="27"/>
  <c r="AC33" i="27"/>
  <c r="AC32" i="27"/>
  <c r="AC30" i="27"/>
  <c r="AC29" i="27"/>
  <c r="AC28" i="27"/>
  <c r="AC26" i="27"/>
  <c r="AC25" i="27"/>
  <c r="AC24" i="27"/>
  <c r="AC22" i="27"/>
  <c r="AC21" i="27"/>
  <c r="AC20" i="27"/>
  <c r="AC18" i="27"/>
  <c r="AC17" i="27"/>
  <c r="AC16" i="27"/>
  <c r="AC14" i="27"/>
  <c r="AC13" i="27"/>
  <c r="AC12" i="27"/>
  <c r="AC10" i="27"/>
  <c r="AC9" i="27"/>
  <c r="AC8" i="27"/>
  <c r="H8" i="27"/>
  <c r="AC75" i="27" s="1"/>
  <c r="AC7" i="27"/>
  <c r="AT251" i="26"/>
  <c r="AT250" i="26"/>
  <c r="AT249" i="26"/>
  <c r="AT248" i="26"/>
  <c r="AT247" i="26"/>
  <c r="AT246" i="26"/>
  <c r="AT245" i="26"/>
  <c r="AT244" i="26"/>
  <c r="AT243" i="26"/>
  <c r="AT242" i="26"/>
  <c r="AT241" i="26"/>
  <c r="AT240" i="26"/>
  <c r="AT239" i="26"/>
  <c r="AT238" i="26"/>
  <c r="AT237" i="26"/>
  <c r="AT236" i="26"/>
  <c r="AT235" i="26"/>
  <c r="AT233" i="26"/>
  <c r="AT232" i="26"/>
  <c r="AT231" i="26"/>
  <c r="AT230" i="26"/>
  <c r="AT229" i="26"/>
  <c r="AT228" i="26"/>
  <c r="AT227" i="26"/>
  <c r="AT226" i="26"/>
  <c r="AT225" i="26"/>
  <c r="AT224" i="26"/>
  <c r="AT223" i="26"/>
  <c r="AT222" i="26"/>
  <c r="AT221" i="26"/>
  <c r="AT220" i="26"/>
  <c r="AT219" i="26"/>
  <c r="AT218" i="26"/>
  <c r="AT217" i="26"/>
  <c r="AT216" i="26"/>
  <c r="AT215" i="26"/>
  <c r="AT214" i="26"/>
  <c r="AT213" i="26"/>
  <c r="AT212" i="26"/>
  <c r="AT211" i="26"/>
  <c r="AT210" i="26"/>
  <c r="AT209" i="26"/>
  <c r="AT208" i="26"/>
  <c r="AT207" i="26"/>
  <c r="AT206" i="26"/>
  <c r="AT205" i="26"/>
  <c r="AT204" i="26"/>
  <c r="AT203" i="26"/>
  <c r="AT202" i="26"/>
  <c r="AT201" i="26"/>
  <c r="AT200" i="26"/>
  <c r="AT199" i="26"/>
  <c r="AT198" i="26"/>
  <c r="AT197" i="26"/>
  <c r="AT196" i="26"/>
  <c r="AT195" i="26"/>
  <c r="AT194" i="26"/>
  <c r="AT193" i="26"/>
  <c r="AT192" i="26"/>
  <c r="AT191" i="26"/>
  <c r="AT190" i="26"/>
  <c r="AT189" i="26"/>
  <c r="AT188" i="26"/>
  <c r="AT187" i="26"/>
  <c r="AT186" i="26"/>
  <c r="AT185" i="26"/>
  <c r="AT184" i="26"/>
  <c r="AT183" i="26"/>
  <c r="AT182" i="26"/>
  <c r="AT181" i="26"/>
  <c r="AT180" i="26"/>
  <c r="AT179" i="26"/>
  <c r="AT178" i="26"/>
  <c r="AT177" i="26"/>
  <c r="AT176" i="26"/>
  <c r="AT175" i="26"/>
  <c r="AT174" i="26"/>
  <c r="AT173" i="26"/>
  <c r="AT172" i="26"/>
  <c r="AT171" i="26"/>
  <c r="AT170" i="26"/>
  <c r="AT169" i="26"/>
  <c r="AT168" i="26"/>
  <c r="AT167" i="26"/>
  <c r="AT166" i="26"/>
  <c r="AT165" i="26"/>
  <c r="AT164" i="26"/>
  <c r="AT163" i="26"/>
  <c r="AT162" i="26"/>
  <c r="AT161" i="26"/>
  <c r="AT160" i="26"/>
  <c r="AT159" i="26"/>
  <c r="AT158" i="26"/>
  <c r="AT157" i="26"/>
  <c r="AT156" i="26"/>
  <c r="AT155" i="26"/>
  <c r="AT154" i="26"/>
  <c r="AT153" i="26"/>
  <c r="AT152" i="26"/>
  <c r="AT151" i="26"/>
  <c r="AT150" i="26"/>
  <c r="AT149" i="26"/>
  <c r="AT148" i="26"/>
  <c r="AT147" i="26"/>
  <c r="AT146" i="26"/>
  <c r="AT145" i="26"/>
  <c r="AT144" i="26"/>
  <c r="AT143" i="26"/>
  <c r="AT142" i="26"/>
  <c r="AT141" i="26"/>
  <c r="AT140" i="26"/>
  <c r="AT139" i="26"/>
  <c r="AT138" i="26"/>
  <c r="AT137" i="26"/>
  <c r="AT136" i="26"/>
  <c r="AT135" i="26"/>
  <c r="AT134" i="26"/>
  <c r="AT133" i="26"/>
  <c r="AT132" i="26"/>
  <c r="AT131" i="26"/>
  <c r="AT130" i="26"/>
  <c r="AT129" i="26"/>
  <c r="AT128" i="26"/>
  <c r="AT127" i="26"/>
  <c r="AT126" i="26"/>
  <c r="AT125" i="26"/>
  <c r="AT124" i="26"/>
  <c r="AT123" i="26"/>
  <c r="AT122" i="26"/>
  <c r="AT121" i="26"/>
  <c r="AT120" i="26"/>
  <c r="AT119" i="26"/>
  <c r="AT118" i="26"/>
  <c r="AT117" i="26"/>
  <c r="AT116" i="26"/>
  <c r="AT115" i="26"/>
  <c r="AT114" i="26"/>
  <c r="AT113" i="26"/>
  <c r="AT112" i="26"/>
  <c r="AT111" i="26"/>
  <c r="AT110" i="26"/>
  <c r="AT109" i="26"/>
  <c r="AT108" i="26"/>
  <c r="AT107" i="26"/>
  <c r="AT106" i="26"/>
  <c r="AT105" i="26"/>
  <c r="AT104" i="26"/>
  <c r="AT103" i="26"/>
  <c r="AT102" i="26"/>
  <c r="AT101" i="26"/>
  <c r="AT100" i="26"/>
  <c r="AT99" i="26"/>
  <c r="AT98" i="26"/>
  <c r="AT97" i="26"/>
  <c r="AT96" i="26"/>
  <c r="AT95" i="26"/>
  <c r="AT94" i="26"/>
  <c r="AT93" i="26"/>
  <c r="AT92" i="26"/>
  <c r="AT91" i="26"/>
  <c r="AT90" i="26"/>
  <c r="AT89" i="26"/>
  <c r="AT88" i="26"/>
  <c r="AT87" i="26"/>
  <c r="AT86" i="26"/>
  <c r="AT85" i="26"/>
  <c r="AT84" i="26"/>
  <c r="AT83" i="26"/>
  <c r="AT82" i="26"/>
  <c r="AT81" i="26"/>
  <c r="AT80" i="26"/>
  <c r="AT79" i="26"/>
  <c r="AT78" i="26"/>
  <c r="AT77" i="26"/>
  <c r="AT76" i="26"/>
  <c r="AT75" i="26"/>
  <c r="AT74" i="26"/>
  <c r="AT73" i="26"/>
  <c r="AT72" i="26"/>
  <c r="AT71" i="26"/>
  <c r="AT70" i="26"/>
  <c r="AT69" i="26"/>
  <c r="AT68" i="26"/>
  <c r="AT67" i="26"/>
  <c r="AT66" i="26"/>
  <c r="AT65" i="26"/>
  <c r="AT64" i="26"/>
  <c r="AT63" i="26"/>
  <c r="AT62" i="26"/>
  <c r="AT61" i="26"/>
  <c r="AT60" i="26"/>
  <c r="AT59" i="26"/>
  <c r="AT58" i="26"/>
  <c r="AT57" i="26"/>
  <c r="AT56" i="26"/>
  <c r="AT55" i="26"/>
  <c r="AT54" i="26"/>
  <c r="AT53" i="26"/>
  <c r="AT52" i="26"/>
  <c r="AT51" i="26"/>
  <c r="AT50" i="26"/>
  <c r="AT49" i="26"/>
  <c r="AT48" i="26"/>
  <c r="AT47" i="26"/>
  <c r="AT46" i="26"/>
  <c r="AT45" i="26"/>
  <c r="AT44" i="26"/>
  <c r="AT43" i="26"/>
  <c r="AT42" i="26"/>
  <c r="AT41" i="26"/>
  <c r="AT40" i="26"/>
  <c r="AT39" i="26"/>
  <c r="AT38" i="26"/>
  <c r="AT37" i="26"/>
  <c r="AT36" i="26"/>
  <c r="AT35" i="26"/>
  <c r="AT34" i="26"/>
  <c r="AT33" i="26"/>
  <c r="AT32" i="26"/>
  <c r="AT31" i="26"/>
  <c r="AT30" i="26"/>
  <c r="AT29" i="26"/>
  <c r="AT28" i="26"/>
  <c r="AT27" i="26"/>
  <c r="AT26" i="26"/>
  <c r="AT25" i="26"/>
  <c r="AT24" i="26"/>
  <c r="AT23" i="26"/>
  <c r="AT22" i="26"/>
  <c r="AT21" i="26"/>
  <c r="AT20" i="26"/>
  <c r="AT19" i="26"/>
  <c r="AT18" i="26"/>
  <c r="AT17" i="26"/>
  <c r="AT16" i="26"/>
  <c r="AT15" i="26"/>
  <c r="AT14" i="26"/>
  <c r="AT13" i="26"/>
  <c r="AT12" i="26"/>
  <c r="AT11" i="26"/>
  <c r="AT10" i="26"/>
  <c r="AT9" i="26"/>
  <c r="AT8" i="26"/>
  <c r="AT7" i="26"/>
  <c r="AC1734" i="25"/>
  <c r="AC1733" i="25"/>
  <c r="AC1732" i="25"/>
  <c r="AC1731" i="25"/>
  <c r="AC1730" i="25"/>
  <c r="AC1729" i="25"/>
  <c r="AC1728" i="25"/>
  <c r="AC1727" i="25"/>
  <c r="AC1726" i="25"/>
  <c r="AC1725" i="25"/>
  <c r="AC1724" i="25"/>
  <c r="AC1723" i="25"/>
  <c r="AC1722" i="25"/>
  <c r="AC1721" i="25"/>
  <c r="AC1720" i="25"/>
  <c r="AC1719" i="25"/>
  <c r="AC1718" i="25"/>
  <c r="AC1717" i="25"/>
  <c r="AC1716" i="25"/>
  <c r="AC1715" i="25"/>
  <c r="AC1714" i="25"/>
  <c r="AC1713" i="25"/>
  <c r="AC1712" i="25"/>
  <c r="AC1711" i="25"/>
  <c r="AC1710" i="25"/>
  <c r="AC1709" i="25"/>
  <c r="AC1708" i="25"/>
  <c r="AC1707" i="25"/>
  <c r="AC1706" i="25"/>
  <c r="AC1705" i="25"/>
  <c r="AC1704" i="25"/>
  <c r="AC1703" i="25"/>
  <c r="AC1702" i="25"/>
  <c r="AC1701" i="25"/>
  <c r="AC1700" i="25"/>
  <c r="AC1699" i="25"/>
  <c r="AC1698" i="25"/>
  <c r="AC1697" i="25"/>
  <c r="AC1696" i="25"/>
  <c r="AC1695" i="25"/>
  <c r="AC1694" i="25"/>
  <c r="AC1693" i="25"/>
  <c r="AC1692" i="25"/>
  <c r="AC1691" i="25"/>
  <c r="AC1690" i="25"/>
  <c r="AC1689" i="25"/>
  <c r="AC1688" i="25"/>
  <c r="AC1687" i="25"/>
  <c r="AC1686" i="25"/>
  <c r="AC1685" i="25"/>
  <c r="AC1684" i="25"/>
  <c r="AC1683" i="25"/>
  <c r="AC1682" i="25"/>
  <c r="AC1681" i="25"/>
  <c r="AC1680" i="25"/>
  <c r="AC1679" i="25"/>
  <c r="AC1678" i="25"/>
  <c r="AC1677" i="25"/>
  <c r="AC1676" i="25"/>
  <c r="AC1675" i="25"/>
  <c r="AC1674" i="25"/>
  <c r="AC1673" i="25"/>
  <c r="AC1672" i="25"/>
  <c r="AC1671" i="25"/>
  <c r="AC1670" i="25"/>
  <c r="AC1669" i="25"/>
  <c r="AC1668" i="25"/>
  <c r="AC1667" i="25"/>
  <c r="AC1666" i="25"/>
  <c r="AC1665" i="25"/>
  <c r="AC1664" i="25"/>
  <c r="AC1663" i="25"/>
  <c r="AC1662" i="25"/>
  <c r="AC1661" i="25"/>
  <c r="AC1660" i="25"/>
  <c r="AC1659" i="25"/>
  <c r="AC1658" i="25"/>
  <c r="AC1657" i="25"/>
  <c r="AC1656" i="25"/>
  <c r="AC1655" i="25"/>
  <c r="AC1654" i="25"/>
  <c r="AC1653" i="25"/>
  <c r="AC1652" i="25"/>
  <c r="AC1651" i="25"/>
  <c r="AC1650" i="25"/>
  <c r="AC1649" i="25"/>
  <c r="AC1648" i="25"/>
  <c r="AC1647" i="25"/>
  <c r="AC1646" i="25"/>
  <c r="AC1645" i="25"/>
  <c r="AC1644" i="25"/>
  <c r="AC1643" i="25"/>
  <c r="AC1642" i="25"/>
  <c r="AC1641" i="25"/>
  <c r="AC1640" i="25"/>
  <c r="AC1639" i="25"/>
  <c r="AC1638" i="25"/>
  <c r="AC1637" i="25"/>
  <c r="AC1636" i="25"/>
  <c r="AC1635" i="25"/>
  <c r="AC1634" i="25"/>
  <c r="AC1633" i="25"/>
  <c r="AC1632" i="25"/>
  <c r="AC1631" i="25"/>
  <c r="AC1630" i="25"/>
  <c r="AC1629" i="25"/>
  <c r="AC1628" i="25"/>
  <c r="AC1627" i="25"/>
  <c r="AC1626" i="25"/>
  <c r="AC1625" i="25"/>
  <c r="AC1624" i="25"/>
  <c r="AC1623" i="25"/>
  <c r="AC1622" i="25"/>
  <c r="AC1621" i="25"/>
  <c r="AC1620" i="25"/>
  <c r="AC1619" i="25"/>
  <c r="AC1618" i="25"/>
  <c r="AC1617" i="25"/>
  <c r="AC1616" i="25"/>
  <c r="AC1615" i="25"/>
  <c r="AC1614" i="25"/>
  <c r="AC1613" i="25"/>
  <c r="AC1612" i="25"/>
  <c r="AC1611" i="25"/>
  <c r="AC1610" i="25"/>
  <c r="AC1609" i="25"/>
  <c r="AC1608" i="25"/>
  <c r="AC1607" i="25"/>
  <c r="AC1606" i="25"/>
  <c r="AC1605" i="25"/>
  <c r="AC1604" i="25"/>
  <c r="AC1603" i="25"/>
  <c r="AC1602" i="25"/>
  <c r="AC1601" i="25"/>
  <c r="AC1600" i="25"/>
  <c r="AC1599" i="25"/>
  <c r="AC1598" i="25"/>
  <c r="AC1597" i="25"/>
  <c r="AC1596" i="25"/>
  <c r="AC1595" i="25"/>
  <c r="AC1594" i="25"/>
  <c r="AC1593" i="25"/>
  <c r="AC1592" i="25"/>
  <c r="AC1591" i="25"/>
  <c r="AC1590" i="25"/>
  <c r="AC1589" i="25"/>
  <c r="AC1588" i="25"/>
  <c r="AC1587" i="25"/>
  <c r="AC1586" i="25"/>
  <c r="AC1585" i="25"/>
  <c r="AC1584" i="25"/>
  <c r="AC1583" i="25"/>
  <c r="AC1582" i="25"/>
  <c r="AC1581" i="25"/>
  <c r="AC1580" i="25"/>
  <c r="AC1579" i="25"/>
  <c r="AC1578" i="25"/>
  <c r="AC1577" i="25"/>
  <c r="AC1576" i="25"/>
  <c r="AC1575" i="25"/>
  <c r="AC1574" i="25"/>
  <c r="AC1573" i="25"/>
  <c r="AC1572" i="25"/>
  <c r="AC1571" i="25"/>
  <c r="AC1570" i="25"/>
  <c r="AC1569" i="25"/>
  <c r="AC1568" i="25"/>
  <c r="AC1567" i="25"/>
  <c r="AC1566" i="25"/>
  <c r="AC1565" i="25"/>
  <c r="AC1564" i="25"/>
  <c r="AC1563" i="25"/>
  <c r="AC1562" i="25"/>
  <c r="AC1561" i="25"/>
  <c r="AC1560" i="25"/>
  <c r="AC1559" i="25"/>
  <c r="AC1558" i="25"/>
  <c r="AC1557" i="25"/>
  <c r="AC1556" i="25"/>
  <c r="AC1555" i="25"/>
  <c r="AC1554" i="25"/>
  <c r="AC1553" i="25"/>
  <c r="AC1552" i="25"/>
  <c r="AC1551" i="25"/>
  <c r="AC1550" i="25"/>
  <c r="AC1549" i="25"/>
  <c r="AC1548" i="25"/>
  <c r="AC1547" i="25"/>
  <c r="AC1546" i="25"/>
  <c r="AC1545" i="25"/>
  <c r="AC1544" i="25"/>
  <c r="AC1543" i="25"/>
  <c r="AC1542" i="25"/>
  <c r="AC1541" i="25"/>
  <c r="AC1540" i="25"/>
  <c r="AC1539" i="25"/>
  <c r="AC1538" i="25"/>
  <c r="AC1537" i="25"/>
  <c r="AC1536" i="25"/>
  <c r="AC1535" i="25"/>
  <c r="AC1534" i="25"/>
  <c r="AC1533" i="25"/>
  <c r="AC1532" i="25"/>
  <c r="AC1531" i="25"/>
  <c r="AC1530" i="25"/>
  <c r="AC1529" i="25"/>
  <c r="AC1528" i="25"/>
  <c r="AC1527" i="25"/>
  <c r="AC1526" i="25"/>
  <c r="AC1525" i="25"/>
  <c r="AC1524" i="25"/>
  <c r="AC1523" i="25"/>
  <c r="AC1522" i="25"/>
  <c r="AC1521" i="25"/>
  <c r="AC1520" i="25"/>
  <c r="AC1519" i="25"/>
  <c r="AC1518" i="25"/>
  <c r="AC1517" i="25"/>
  <c r="AC1516" i="25"/>
  <c r="AC1515" i="25"/>
  <c r="AC1514" i="25"/>
  <c r="AC1513" i="25"/>
  <c r="AC1512" i="25"/>
  <c r="AC1511" i="25"/>
  <c r="AC1510" i="25"/>
  <c r="AC1509" i="25"/>
  <c r="AC1508" i="25"/>
  <c r="AC1507" i="25"/>
  <c r="AC1506" i="25"/>
  <c r="AC1505" i="25"/>
  <c r="AC1504" i="25"/>
  <c r="AC1503" i="25"/>
  <c r="AC1502" i="25"/>
  <c r="AC1501" i="25"/>
  <c r="AC1500" i="25"/>
  <c r="AC1499" i="25"/>
  <c r="AC1498" i="25"/>
  <c r="AC1497" i="25"/>
  <c r="AC1496" i="25"/>
  <c r="AC1495" i="25"/>
  <c r="AC1494" i="25"/>
  <c r="AC1493" i="25"/>
  <c r="AC1492" i="25"/>
  <c r="AC1491" i="25"/>
  <c r="AC1490" i="25"/>
  <c r="AC1489" i="25"/>
  <c r="AC1488" i="25"/>
  <c r="AC1487" i="25"/>
  <c r="AC1486" i="25"/>
  <c r="AC1485" i="25"/>
  <c r="AC1484" i="25"/>
  <c r="AC1483" i="25"/>
  <c r="AC1482" i="25"/>
  <c r="AC1481" i="25"/>
  <c r="AC1480" i="25"/>
  <c r="AC1479" i="25"/>
  <c r="AC1478" i="25"/>
  <c r="AC1477" i="25"/>
  <c r="AC1476" i="25"/>
  <c r="AC1475" i="25"/>
  <c r="AC1474" i="25"/>
  <c r="AC1473" i="25"/>
  <c r="AC1472" i="25"/>
  <c r="AC1471" i="25"/>
  <c r="AC1470" i="25"/>
  <c r="AC1469" i="25"/>
  <c r="AC1468" i="25"/>
  <c r="AC1467" i="25"/>
  <c r="AC1466" i="25"/>
  <c r="AC1465" i="25"/>
  <c r="AC1464" i="25"/>
  <c r="AC1463" i="25"/>
  <c r="AC1462" i="25"/>
  <c r="AC1461" i="25"/>
  <c r="AC1460" i="25"/>
  <c r="AC1459" i="25"/>
  <c r="AC1458" i="25"/>
  <c r="AC1457" i="25"/>
  <c r="AC1456" i="25"/>
  <c r="AC1455" i="25"/>
  <c r="AC1454" i="25"/>
  <c r="AC1453" i="25"/>
  <c r="AC1452" i="25"/>
  <c r="AC1451" i="25"/>
  <c r="AC1450" i="25"/>
  <c r="AC1449" i="25"/>
  <c r="AC1448" i="25"/>
  <c r="AC1447" i="25"/>
  <c r="AC1446" i="25"/>
  <c r="AC1445" i="25"/>
  <c r="AC1444" i="25"/>
  <c r="AC1443" i="25"/>
  <c r="AC1442" i="25"/>
  <c r="AC1441" i="25"/>
  <c r="AC1440" i="25"/>
  <c r="AC1439" i="25"/>
  <c r="AC1438" i="25"/>
  <c r="AC1437" i="25"/>
  <c r="AC1436" i="25"/>
  <c r="AC1435" i="25"/>
  <c r="AC1434" i="25"/>
  <c r="AC1433" i="25"/>
  <c r="AC1432" i="25"/>
  <c r="AC1431" i="25"/>
  <c r="AC1430" i="25"/>
  <c r="AC1429" i="25"/>
  <c r="AC1428" i="25"/>
  <c r="AC1427" i="25"/>
  <c r="AC1426" i="25"/>
  <c r="AC1425" i="25"/>
  <c r="AC1424" i="25"/>
  <c r="AC1423" i="25"/>
  <c r="AC1422" i="25"/>
  <c r="AC1421" i="25"/>
  <c r="AC1420" i="25"/>
  <c r="AC1419" i="25"/>
  <c r="AC1418" i="25"/>
  <c r="AC1417" i="25"/>
  <c r="AC1416" i="25"/>
  <c r="AC1415" i="25"/>
  <c r="AC1414" i="25"/>
  <c r="AC1413" i="25"/>
  <c r="AC1412" i="25"/>
  <c r="AC1411" i="25"/>
  <c r="AC1410" i="25"/>
  <c r="AC1409" i="25"/>
  <c r="AC1408" i="25"/>
  <c r="AC1407" i="25"/>
  <c r="AC1406" i="25"/>
  <c r="AC1405" i="25"/>
  <c r="AC1404" i="25"/>
  <c r="AC1403" i="25"/>
  <c r="AC1402" i="25"/>
  <c r="AC1401" i="25"/>
  <c r="AC1400" i="25"/>
  <c r="AC1399" i="25"/>
  <c r="AC1398" i="25"/>
  <c r="AC1397" i="25"/>
  <c r="AC1396" i="25"/>
  <c r="AC1395" i="25"/>
  <c r="AC1394" i="25"/>
  <c r="AC1393" i="25"/>
  <c r="AC1392" i="25"/>
  <c r="AC1391" i="25"/>
  <c r="AC1390" i="25"/>
  <c r="AC1389" i="25"/>
  <c r="AC1388" i="25"/>
  <c r="AC1387" i="25"/>
  <c r="AC1386" i="25"/>
  <c r="AC1385" i="25"/>
  <c r="AC1384" i="25"/>
  <c r="AC1383" i="25"/>
  <c r="AC1382" i="25"/>
  <c r="AC1381" i="25"/>
  <c r="AC1380" i="25"/>
  <c r="AC1379" i="25"/>
  <c r="AC1378" i="25"/>
  <c r="AC1377" i="25"/>
  <c r="AC1376" i="25"/>
  <c r="AC1375" i="25"/>
  <c r="AC1374" i="25"/>
  <c r="AC1373" i="25"/>
  <c r="AC1372" i="25"/>
  <c r="AC1371" i="25"/>
  <c r="AC1370" i="25"/>
  <c r="AC1369" i="25"/>
  <c r="AC1368" i="25"/>
  <c r="AC1367" i="25"/>
  <c r="AC1366" i="25"/>
  <c r="AC1365" i="25"/>
  <c r="AC1364" i="25"/>
  <c r="AC1363" i="25"/>
  <c r="AC1362" i="25"/>
  <c r="AC1361" i="25"/>
  <c r="AC1360" i="25"/>
  <c r="AC1359" i="25"/>
  <c r="AC1358" i="25"/>
  <c r="AC1357" i="25"/>
  <c r="AC1356" i="25"/>
  <c r="AC1355" i="25"/>
  <c r="AC1354" i="25"/>
  <c r="AC1353" i="25"/>
  <c r="AC1352" i="25"/>
  <c r="AC1351" i="25"/>
  <c r="AC1350" i="25"/>
  <c r="AC1349" i="25"/>
  <c r="AC1348" i="25"/>
  <c r="AC1347" i="25"/>
  <c r="AC1346" i="25"/>
  <c r="AC1345" i="25"/>
  <c r="AC1344" i="25"/>
  <c r="AC1343" i="25"/>
  <c r="AC1342" i="25"/>
  <c r="AC1341" i="25"/>
  <c r="AC1340" i="25"/>
  <c r="AC1339" i="25"/>
  <c r="AC1338" i="25"/>
  <c r="AC1337" i="25"/>
  <c r="AC1336" i="25"/>
  <c r="AC1335" i="25"/>
  <c r="AC1334" i="25"/>
  <c r="AC1333" i="25"/>
  <c r="AC1332" i="25"/>
  <c r="AC1331" i="25"/>
  <c r="AC1330" i="25"/>
  <c r="AC1329" i="25"/>
  <c r="AC1328" i="25"/>
  <c r="AC1327" i="25"/>
  <c r="AC1326" i="25"/>
  <c r="AC1325" i="25"/>
  <c r="AC1324" i="25"/>
  <c r="AC1323" i="25"/>
  <c r="AC1322" i="25"/>
  <c r="AC1321" i="25"/>
  <c r="AC1320" i="25"/>
  <c r="AC1319" i="25"/>
  <c r="AC1318" i="25"/>
  <c r="AC1317" i="25"/>
  <c r="AC1316" i="25"/>
  <c r="AC1315" i="25"/>
  <c r="AC1314" i="25"/>
  <c r="AC1313" i="25"/>
  <c r="AC1312" i="25"/>
  <c r="AC1311" i="25"/>
  <c r="AC1310" i="25"/>
  <c r="AC1309" i="25"/>
  <c r="AC1308" i="25"/>
  <c r="AC1307" i="25"/>
  <c r="AC1306" i="25"/>
  <c r="AC1305" i="25"/>
  <c r="AC1304" i="25"/>
  <c r="AC1303" i="25"/>
  <c r="AC1302" i="25"/>
  <c r="AC1301" i="25"/>
  <c r="AC1300" i="25"/>
  <c r="AC1299" i="25"/>
  <c r="AC1298" i="25"/>
  <c r="AC1297" i="25"/>
  <c r="AC1296" i="25"/>
  <c r="AC1295" i="25"/>
  <c r="AC1294" i="25"/>
  <c r="AC1293" i="25"/>
  <c r="AC1292" i="25"/>
  <c r="AC1291" i="25"/>
  <c r="AC1290" i="25"/>
  <c r="AC1289" i="25"/>
  <c r="AC1288" i="25"/>
  <c r="AC1287" i="25"/>
  <c r="AC1286" i="25"/>
  <c r="AC1285" i="25"/>
  <c r="AC1284" i="25"/>
  <c r="AC1283" i="25"/>
  <c r="AC1282" i="25"/>
  <c r="AC1281" i="25"/>
  <c r="AC1280" i="25"/>
  <c r="AC1279" i="25"/>
  <c r="AC1278" i="25"/>
  <c r="AC1277" i="25"/>
  <c r="AC1276" i="25"/>
  <c r="AC1275" i="25"/>
  <c r="AC1274" i="25"/>
  <c r="AC1273" i="25"/>
  <c r="AC1272" i="25"/>
  <c r="AC1271" i="25"/>
  <c r="AC1270" i="25"/>
  <c r="AC1269" i="25"/>
  <c r="AC1268" i="25"/>
  <c r="AC1267" i="25"/>
  <c r="AC1266" i="25"/>
  <c r="AC1265" i="25"/>
  <c r="AC1264" i="25"/>
  <c r="AC1263" i="25"/>
  <c r="AC1262" i="25"/>
  <c r="AC1261" i="25"/>
  <c r="AC1260" i="25"/>
  <c r="AC1259" i="25"/>
  <c r="AC1258" i="25"/>
  <c r="AC1257" i="25"/>
  <c r="AC1256" i="25"/>
  <c r="AC1255" i="25"/>
  <c r="AC1254" i="25"/>
  <c r="AC1253" i="25"/>
  <c r="AC1252" i="25"/>
  <c r="AC1251" i="25"/>
  <c r="AC1250" i="25"/>
  <c r="AC1249" i="25"/>
  <c r="AC1248" i="25"/>
  <c r="AC1247" i="25"/>
  <c r="AC1246" i="25"/>
  <c r="AC1245" i="25"/>
  <c r="AC1244" i="25"/>
  <c r="AC1243" i="25"/>
  <c r="AC1242" i="25"/>
  <c r="AC1241" i="25"/>
  <c r="AC1240" i="25"/>
  <c r="AC1239" i="25"/>
  <c r="AC1238" i="25"/>
  <c r="AC1237" i="25"/>
  <c r="AC1236" i="25"/>
  <c r="AC1235" i="25"/>
  <c r="AC1234" i="25"/>
  <c r="AC1233" i="25"/>
  <c r="AC1232" i="25"/>
  <c r="AC1231" i="25"/>
  <c r="AC1230" i="25"/>
  <c r="AC1229" i="25"/>
  <c r="AC1228" i="25"/>
  <c r="AC1227" i="25"/>
  <c r="AC1226" i="25"/>
  <c r="AC1225" i="25"/>
  <c r="AC1224" i="25"/>
  <c r="AC1223" i="25"/>
  <c r="AC1222" i="25"/>
  <c r="AC1221" i="25"/>
  <c r="AC1220" i="25"/>
  <c r="AC1219" i="25"/>
  <c r="AC1218" i="25"/>
  <c r="AC1217" i="25"/>
  <c r="AC1216" i="25"/>
  <c r="AC1215" i="25"/>
  <c r="AC1214" i="25"/>
  <c r="AC1213" i="25"/>
  <c r="AC1212" i="25"/>
  <c r="AC1211" i="25"/>
  <c r="AC1210" i="25"/>
  <c r="AC1209" i="25"/>
  <c r="AC1208" i="25"/>
  <c r="AC1207" i="25"/>
  <c r="AC1206" i="25"/>
  <c r="AC1205" i="25"/>
  <c r="AC1204" i="25"/>
  <c r="AC1203" i="25"/>
  <c r="AC1202" i="25"/>
  <c r="AC1201" i="25"/>
  <c r="AC1200" i="25"/>
  <c r="AC1199" i="25"/>
  <c r="AC1198" i="25"/>
  <c r="AC1197" i="25"/>
  <c r="AC1196" i="25"/>
  <c r="AC1195" i="25"/>
  <c r="AC1194" i="25"/>
  <c r="AC1193" i="25"/>
  <c r="AC1192" i="25"/>
  <c r="AC1191" i="25"/>
  <c r="AC1190" i="25"/>
  <c r="AC1189" i="25"/>
  <c r="AC1188" i="25"/>
  <c r="AC1187" i="25"/>
  <c r="AC1186" i="25"/>
  <c r="AC1185" i="25"/>
  <c r="AC1184" i="25"/>
  <c r="AC1183" i="25"/>
  <c r="AC1182" i="25"/>
  <c r="AC1181" i="25"/>
  <c r="AC1180" i="25"/>
  <c r="AC1179" i="25"/>
  <c r="AC1178" i="25"/>
  <c r="AC1177" i="25"/>
  <c r="AC1176" i="25"/>
  <c r="AC1175" i="25"/>
  <c r="AC1174" i="25"/>
  <c r="AC1173" i="25"/>
  <c r="AC1172" i="25"/>
  <c r="AC1171" i="25"/>
  <c r="AC1170" i="25"/>
  <c r="AC1169" i="25"/>
  <c r="AC1168" i="25"/>
  <c r="AC1167" i="25"/>
  <c r="AC1166" i="25"/>
  <c r="AC1165" i="25"/>
  <c r="AC1164" i="25"/>
  <c r="AC1163" i="25"/>
  <c r="AC1162" i="25"/>
  <c r="AC1161" i="25"/>
  <c r="AC1160" i="25"/>
  <c r="AC1159" i="25"/>
  <c r="AC1158" i="25"/>
  <c r="AC1157" i="25"/>
  <c r="AC1156" i="25"/>
  <c r="AC1155" i="25"/>
  <c r="AC1154" i="25"/>
  <c r="AC1153" i="25"/>
  <c r="AC1152" i="25"/>
  <c r="AC1151" i="25"/>
  <c r="AC1150" i="25"/>
  <c r="AC1149" i="25"/>
  <c r="AC1148" i="25"/>
  <c r="AC1147" i="25"/>
  <c r="AC1146" i="25"/>
  <c r="AC1145" i="25"/>
  <c r="AC1144" i="25"/>
  <c r="AC1143" i="25"/>
  <c r="AC1142" i="25"/>
  <c r="AC1141" i="25"/>
  <c r="AC1140" i="25"/>
  <c r="AC1139" i="25"/>
  <c r="AC1138" i="25"/>
  <c r="AC1137" i="25"/>
  <c r="AC1136" i="25"/>
  <c r="AC1135" i="25"/>
  <c r="AC1134" i="25"/>
  <c r="AC1133" i="25"/>
  <c r="AC1132" i="25"/>
  <c r="AC1131" i="25"/>
  <c r="AC1130" i="25"/>
  <c r="AC1129" i="25"/>
  <c r="AC1128" i="25"/>
  <c r="AC1127" i="25"/>
  <c r="AC1126" i="25"/>
  <c r="AC1125" i="25"/>
  <c r="AC1124" i="25"/>
  <c r="AC1123" i="25"/>
  <c r="AC1122" i="25"/>
  <c r="AC1121" i="25"/>
  <c r="AC1120" i="25"/>
  <c r="AC1119" i="25"/>
  <c r="AC1118" i="25"/>
  <c r="AC1117" i="25"/>
  <c r="AC1116" i="25"/>
  <c r="AC1115" i="25"/>
  <c r="AC1114" i="25"/>
  <c r="AC1113" i="25"/>
  <c r="AC1112" i="25"/>
  <c r="AC1111" i="25"/>
  <c r="AC1110" i="25"/>
  <c r="AC1109" i="25"/>
  <c r="AC1108" i="25"/>
  <c r="AC1107" i="25"/>
  <c r="AC1106" i="25"/>
  <c r="AC1105" i="25"/>
  <c r="AC1104" i="25"/>
  <c r="AC1103" i="25"/>
  <c r="AC1102" i="25"/>
  <c r="AC1101" i="25"/>
  <c r="AC1100" i="25"/>
  <c r="AC1099" i="25"/>
  <c r="AC1098" i="25"/>
  <c r="AC1097" i="25"/>
  <c r="AC1096" i="25"/>
  <c r="AC1095" i="25"/>
  <c r="AC1094" i="25"/>
  <c r="AC1093" i="25"/>
  <c r="AC1092" i="25"/>
  <c r="AC1091" i="25"/>
  <c r="AC1090" i="25"/>
  <c r="AC1089" i="25"/>
  <c r="AC1088" i="25"/>
  <c r="AC1087" i="25"/>
  <c r="AC1086" i="25"/>
  <c r="AC1085" i="25"/>
  <c r="AC1084" i="25"/>
  <c r="AC1083" i="25"/>
  <c r="AC1082" i="25"/>
  <c r="AC1081" i="25"/>
  <c r="AC1080" i="25"/>
  <c r="AC1079" i="25"/>
  <c r="AC1078" i="25"/>
  <c r="AC1077" i="25"/>
  <c r="AC1076" i="25"/>
  <c r="AC1075" i="25"/>
  <c r="AC1074" i="25"/>
  <c r="AC1073" i="25"/>
  <c r="AC1072" i="25"/>
  <c r="AC1071" i="25"/>
  <c r="AC1070" i="25"/>
  <c r="AC1069" i="25"/>
  <c r="AC1068" i="25"/>
  <c r="AC1067" i="25"/>
  <c r="AC1066" i="25"/>
  <c r="AC1065" i="25"/>
  <c r="AC1064" i="25"/>
  <c r="AC1063" i="25"/>
  <c r="AC1062" i="25"/>
  <c r="AC1061" i="25"/>
  <c r="AC1060" i="25"/>
  <c r="AC1059" i="25"/>
  <c r="AC1058" i="25"/>
  <c r="AC1057" i="25"/>
  <c r="AC1056" i="25"/>
  <c r="AC1055" i="25"/>
  <c r="AC1054" i="25"/>
  <c r="AC1053" i="25"/>
  <c r="AC1052" i="25"/>
  <c r="AC1051" i="25"/>
  <c r="AC1050" i="25"/>
  <c r="AC1049" i="25"/>
  <c r="AC1048" i="25"/>
  <c r="AC1047" i="25"/>
  <c r="AC1046" i="25"/>
  <c r="AC1045" i="25"/>
  <c r="AC1044" i="25"/>
  <c r="AC1043" i="25"/>
  <c r="AC1042" i="25"/>
  <c r="AC1041" i="25"/>
  <c r="AC1040" i="25"/>
  <c r="AC1039" i="25"/>
  <c r="AC1038" i="25"/>
  <c r="AC1037" i="25"/>
  <c r="AC1036" i="25"/>
  <c r="AC1035" i="25"/>
  <c r="AC1034" i="25"/>
  <c r="AC1033" i="25"/>
  <c r="AC1032" i="25"/>
  <c r="AC1031" i="25"/>
  <c r="AC1030" i="25"/>
  <c r="AC1029" i="25"/>
  <c r="AC1028" i="25"/>
  <c r="AC1027" i="25"/>
  <c r="AC1026" i="25"/>
  <c r="AC1025" i="25"/>
  <c r="AC1024" i="25"/>
  <c r="AC1023" i="25"/>
  <c r="AC1022" i="25"/>
  <c r="AC1021" i="25"/>
  <c r="AC1020" i="25"/>
  <c r="AC1019" i="25"/>
  <c r="AC1018" i="25"/>
  <c r="AC1017" i="25"/>
  <c r="AC1016" i="25"/>
  <c r="AC1015" i="25"/>
  <c r="AC1014" i="25"/>
  <c r="AC1013" i="25"/>
  <c r="AC1012" i="25"/>
  <c r="AC1011" i="25"/>
  <c r="AC1010" i="25"/>
  <c r="AC1009" i="25"/>
  <c r="AC1008" i="25"/>
  <c r="AC1007" i="25"/>
  <c r="AC1006" i="25"/>
  <c r="AC1005" i="25"/>
  <c r="AC1004" i="25"/>
  <c r="AC1003" i="25"/>
  <c r="AC1002" i="25"/>
  <c r="AC1001" i="25"/>
  <c r="AC1000" i="25"/>
  <c r="AC999" i="25"/>
  <c r="AC998" i="25"/>
  <c r="AC997" i="25"/>
  <c r="AC996" i="25"/>
  <c r="AC995" i="25"/>
  <c r="AC994" i="25"/>
  <c r="AC993" i="25"/>
  <c r="AC992" i="25"/>
  <c r="AC991" i="25"/>
  <c r="AC990" i="25"/>
  <c r="AC989" i="25"/>
  <c r="AC988" i="25"/>
  <c r="AC987" i="25"/>
  <c r="AC986" i="25"/>
  <c r="AC985" i="25"/>
  <c r="AC984" i="25"/>
  <c r="AC983" i="25"/>
  <c r="AC982" i="25"/>
  <c r="AC981" i="25"/>
  <c r="AC980" i="25"/>
  <c r="AC979" i="25"/>
  <c r="AC978" i="25"/>
  <c r="AC977" i="25"/>
  <c r="AC976" i="25"/>
  <c r="AC975" i="25"/>
  <c r="AC974" i="25"/>
  <c r="AC973" i="25"/>
  <c r="AC972" i="25"/>
  <c r="AC971" i="25"/>
  <c r="AC970" i="25"/>
  <c r="AC969" i="25"/>
  <c r="AC968" i="25"/>
  <c r="AC967" i="25"/>
  <c r="AC966" i="25"/>
  <c r="AC965" i="25"/>
  <c r="AC964" i="25"/>
  <c r="AC963" i="25"/>
  <c r="AC962" i="25"/>
  <c r="AC961" i="25"/>
  <c r="AC960" i="25"/>
  <c r="AC959" i="25"/>
  <c r="AC958" i="25"/>
  <c r="AC957" i="25"/>
  <c r="AC956" i="25"/>
  <c r="AC955" i="25"/>
  <c r="AC954" i="25"/>
  <c r="AC953" i="25"/>
  <c r="AC952" i="25"/>
  <c r="AC951" i="25"/>
  <c r="AC950" i="25"/>
  <c r="AC949" i="25"/>
  <c r="AC948" i="25"/>
  <c r="AC947" i="25"/>
  <c r="AC946" i="25"/>
  <c r="AC945" i="25"/>
  <c r="AC944" i="25"/>
  <c r="AC943" i="25"/>
  <c r="AC942" i="25"/>
  <c r="AC941" i="25"/>
  <c r="AC940" i="25"/>
  <c r="AC939" i="25"/>
  <c r="AC938" i="25"/>
  <c r="AC937" i="25"/>
  <c r="AC936" i="25"/>
  <c r="AC935" i="25"/>
  <c r="AC934" i="25"/>
  <c r="AC933" i="25"/>
  <c r="AC932" i="25"/>
  <c r="AC931" i="25"/>
  <c r="AC930" i="25"/>
  <c r="AC929" i="25"/>
  <c r="AC928" i="25"/>
  <c r="AC927" i="25"/>
  <c r="AC926" i="25"/>
  <c r="AC925" i="25"/>
  <c r="AC924" i="25"/>
  <c r="AC923" i="25"/>
  <c r="AC922" i="25"/>
  <c r="AC921" i="25"/>
  <c r="AC920" i="25"/>
  <c r="AC919" i="25"/>
  <c r="AC918" i="25"/>
  <c r="AC917" i="25"/>
  <c r="AC916" i="25"/>
  <c r="AC915" i="25"/>
  <c r="AC914" i="25"/>
  <c r="AC913" i="25"/>
  <c r="AC912" i="25"/>
  <c r="AC911" i="25"/>
  <c r="AC910" i="25"/>
  <c r="AC909" i="25"/>
  <c r="AC908" i="25"/>
  <c r="AC907" i="25"/>
  <c r="AC906" i="25"/>
  <c r="AC905" i="25"/>
  <c r="AC904" i="25"/>
  <c r="AC903" i="25"/>
  <c r="AC902" i="25"/>
  <c r="AC901" i="25"/>
  <c r="AC900" i="25"/>
  <c r="AC899" i="25"/>
  <c r="AC898" i="25"/>
  <c r="AC897" i="25"/>
  <c r="AC896" i="25"/>
  <c r="AC895" i="25"/>
  <c r="AC894" i="25"/>
  <c r="AC893" i="25"/>
  <c r="AC892" i="25"/>
  <c r="AC891" i="25"/>
  <c r="AC890" i="25"/>
  <c r="AC889" i="25"/>
  <c r="AC888" i="25"/>
  <c r="AC887" i="25"/>
  <c r="AC886" i="25"/>
  <c r="AC885" i="25"/>
  <c r="AC884" i="25"/>
  <c r="AC883" i="25"/>
  <c r="AC882" i="25"/>
  <c r="AC881" i="25"/>
  <c r="AC880" i="25"/>
  <c r="AC879" i="25"/>
  <c r="AC878" i="25"/>
  <c r="AC877" i="25"/>
  <c r="AC876" i="25"/>
  <c r="AC875" i="25"/>
  <c r="AC874" i="25"/>
  <c r="AC873" i="25"/>
  <c r="AC872" i="25"/>
  <c r="AC871" i="25"/>
  <c r="AC870" i="25"/>
  <c r="AC869" i="25"/>
  <c r="AC868" i="25"/>
  <c r="AC867" i="25"/>
  <c r="AC866" i="25"/>
  <c r="AC865" i="25"/>
  <c r="AC864" i="25"/>
  <c r="AC863" i="25"/>
  <c r="AC862" i="25"/>
  <c r="AC861" i="25"/>
  <c r="AC860" i="25"/>
  <c r="AC859" i="25"/>
  <c r="AC858" i="25"/>
  <c r="AC857" i="25"/>
  <c r="AC856" i="25"/>
  <c r="AC855" i="25"/>
  <c r="AC854" i="25"/>
  <c r="AC853" i="25"/>
  <c r="AC852" i="25"/>
  <c r="AC851" i="25"/>
  <c r="AC850" i="25"/>
  <c r="AC849" i="25"/>
  <c r="AC848" i="25"/>
  <c r="AC847" i="25"/>
  <c r="AC846" i="25"/>
  <c r="AC845" i="25"/>
  <c r="AC844" i="25"/>
  <c r="AC843" i="25"/>
  <c r="AC842" i="25"/>
  <c r="AC841" i="25"/>
  <c r="AC840" i="25"/>
  <c r="AC839" i="25"/>
  <c r="AC838" i="25"/>
  <c r="AC837" i="25"/>
  <c r="AC836" i="25"/>
  <c r="AC835" i="25"/>
  <c r="AC834" i="25"/>
  <c r="AC833" i="25"/>
  <c r="AC832" i="25"/>
  <c r="AC831" i="25"/>
  <c r="AC830" i="25"/>
  <c r="AC829" i="25"/>
  <c r="AC828" i="25"/>
  <c r="AC827" i="25"/>
  <c r="AC826" i="25"/>
  <c r="AC825" i="25"/>
  <c r="AC824" i="25"/>
  <c r="AC823" i="25"/>
  <c r="AC822" i="25"/>
  <c r="AC821" i="25"/>
  <c r="AC820" i="25"/>
  <c r="AC819" i="25"/>
  <c r="AC818" i="25"/>
  <c r="AC817" i="25"/>
  <c r="AC816" i="25"/>
  <c r="AC815" i="25"/>
  <c r="AC814" i="25"/>
  <c r="AC813" i="25"/>
  <c r="AC812" i="25"/>
  <c r="AC811" i="25"/>
  <c r="AC810" i="25"/>
  <c r="AC809" i="25"/>
  <c r="AC808" i="25"/>
  <c r="AC807" i="25"/>
  <c r="AC806" i="25"/>
  <c r="AC805" i="25"/>
  <c r="AC804" i="25"/>
  <c r="AC803" i="25"/>
  <c r="AC802" i="25"/>
  <c r="AC801" i="25"/>
  <c r="AC800" i="25"/>
  <c r="AC799" i="25"/>
  <c r="AC798" i="25"/>
  <c r="AC797" i="25"/>
  <c r="AC796" i="25"/>
  <c r="AC795" i="25"/>
  <c r="AC794" i="25"/>
  <c r="AC793" i="25"/>
  <c r="AC792" i="25"/>
  <c r="AC791" i="25"/>
  <c r="AC790" i="25"/>
  <c r="AC789" i="25"/>
  <c r="AC788" i="25"/>
  <c r="AC787" i="25"/>
  <c r="AC786" i="25"/>
  <c r="AC785" i="25"/>
  <c r="AC784" i="25"/>
  <c r="AC783" i="25"/>
  <c r="AC782" i="25"/>
  <c r="AC781" i="25"/>
  <c r="AC780" i="25"/>
  <c r="AC779" i="25"/>
  <c r="AC778" i="25"/>
  <c r="AC777" i="25"/>
  <c r="AC776" i="25"/>
  <c r="AC775" i="25"/>
  <c r="AC774" i="25"/>
  <c r="AC773" i="25"/>
  <c r="AC772" i="25"/>
  <c r="AC771" i="25"/>
  <c r="AC770" i="25"/>
  <c r="AC769" i="25"/>
  <c r="AC768" i="25"/>
  <c r="AC767" i="25"/>
  <c r="AC766" i="25"/>
  <c r="AC765" i="25"/>
  <c r="AC764" i="25"/>
  <c r="AC763" i="25"/>
  <c r="AC762" i="25"/>
  <c r="AC761" i="25"/>
  <c r="AC760" i="25"/>
  <c r="AC759" i="25"/>
  <c r="AC758" i="25"/>
  <c r="AC757" i="25"/>
  <c r="AC756" i="25"/>
  <c r="AC755" i="25"/>
  <c r="AC754" i="25"/>
  <c r="AC753" i="25"/>
  <c r="AC752" i="25"/>
  <c r="AC751" i="25"/>
  <c r="AC750" i="25"/>
  <c r="AC749" i="25"/>
  <c r="AC748" i="25"/>
  <c r="AC747" i="25"/>
  <c r="AC746" i="25"/>
  <c r="AC745" i="25"/>
  <c r="AC744" i="25"/>
  <c r="AC743" i="25"/>
  <c r="AC742" i="25"/>
  <c r="AC741" i="25"/>
  <c r="AC740" i="25"/>
  <c r="AC739" i="25"/>
  <c r="AC738" i="25"/>
  <c r="AC737" i="25"/>
  <c r="AC736" i="25"/>
  <c r="AC735" i="25"/>
  <c r="AC734" i="25"/>
  <c r="AC733" i="25"/>
  <c r="AC732" i="25"/>
  <c r="AC731" i="25"/>
  <c r="AC730" i="25"/>
  <c r="AC729" i="25"/>
  <c r="AC728" i="25"/>
  <c r="AC727" i="25"/>
  <c r="AC726" i="25"/>
  <c r="AC725" i="25"/>
  <c r="AC724" i="25"/>
  <c r="AC723" i="25"/>
  <c r="AC722" i="25"/>
  <c r="AC721" i="25"/>
  <c r="AC720" i="25"/>
  <c r="AC719" i="25"/>
  <c r="AC718" i="25"/>
  <c r="AC717" i="25"/>
  <c r="AC716" i="25"/>
  <c r="AC715" i="25"/>
  <c r="AC714" i="25"/>
  <c r="AC713" i="25"/>
  <c r="AC712" i="25"/>
  <c r="AC711" i="25"/>
  <c r="AC710" i="25"/>
  <c r="AC709" i="25"/>
  <c r="AC708" i="25"/>
  <c r="AC707" i="25"/>
  <c r="AC706" i="25"/>
  <c r="AC705" i="25"/>
  <c r="AC704" i="25"/>
  <c r="AC703" i="25"/>
  <c r="AC702" i="25"/>
  <c r="AC701" i="25"/>
  <c r="AC700" i="25"/>
  <c r="AC699" i="25"/>
  <c r="AC698" i="25"/>
  <c r="AC697" i="25"/>
  <c r="AC696" i="25"/>
  <c r="AC695" i="25"/>
  <c r="AC694" i="25"/>
  <c r="AC693" i="25"/>
  <c r="AC692" i="25"/>
  <c r="AC691" i="25"/>
  <c r="AC690" i="25"/>
  <c r="AC689" i="25"/>
  <c r="AC688" i="25"/>
  <c r="AC687" i="25"/>
  <c r="AC686" i="25"/>
  <c r="AC685" i="25"/>
  <c r="AC684" i="25"/>
  <c r="AC683" i="25"/>
  <c r="AC682" i="25"/>
  <c r="AC681" i="25"/>
  <c r="AC680" i="25"/>
  <c r="AC679" i="25"/>
  <c r="AC678" i="25"/>
  <c r="AC677" i="25"/>
  <c r="AC676" i="25"/>
  <c r="AC675" i="25"/>
  <c r="AC674" i="25"/>
  <c r="AC673" i="25"/>
  <c r="AC672" i="25"/>
  <c r="AC671" i="25"/>
  <c r="AC670" i="25"/>
  <c r="AC669" i="25"/>
  <c r="AC668" i="25"/>
  <c r="AC667" i="25"/>
  <c r="AC666" i="25"/>
  <c r="AC665" i="25"/>
  <c r="AC664" i="25"/>
  <c r="AC663" i="25"/>
  <c r="AC662" i="25"/>
  <c r="AC661" i="25"/>
  <c r="AC660" i="25"/>
  <c r="AC659" i="25"/>
  <c r="AC658" i="25"/>
  <c r="AC657" i="25"/>
  <c r="AC656" i="25"/>
  <c r="AC655" i="25"/>
  <c r="AC654" i="25"/>
  <c r="AC653" i="25"/>
  <c r="AC652" i="25"/>
  <c r="AC651" i="25"/>
  <c r="AC650" i="25"/>
  <c r="AC649" i="25"/>
  <c r="AC648" i="25"/>
  <c r="AC647" i="25"/>
  <c r="AC646" i="25"/>
  <c r="AC645" i="25"/>
  <c r="AC644" i="25"/>
  <c r="AC643" i="25"/>
  <c r="AC642" i="25"/>
  <c r="AC641" i="25"/>
  <c r="AC640" i="25"/>
  <c r="AC639" i="25"/>
  <c r="AC638" i="25"/>
  <c r="AC637" i="25"/>
  <c r="AC636" i="25"/>
  <c r="AC635" i="25"/>
  <c r="AC634" i="25"/>
  <c r="AC633" i="25"/>
  <c r="AC632" i="25"/>
  <c r="AC631" i="25"/>
  <c r="AC630" i="25"/>
  <c r="AC629" i="25"/>
  <c r="AC628" i="25"/>
  <c r="AC627" i="25"/>
  <c r="AC626" i="25"/>
  <c r="AC625" i="25"/>
  <c r="AC624" i="25"/>
  <c r="AC623" i="25"/>
  <c r="AC622" i="25"/>
  <c r="AC621" i="25"/>
  <c r="AC620" i="25"/>
  <c r="AC619" i="25"/>
  <c r="AC618" i="25"/>
  <c r="AC617" i="25"/>
  <c r="AC616" i="25"/>
  <c r="AC615" i="25"/>
  <c r="AC614" i="25"/>
  <c r="AC613" i="25"/>
  <c r="AC612" i="25"/>
  <c r="AC611" i="25"/>
  <c r="AC610" i="25"/>
  <c r="AC609" i="25"/>
  <c r="AC608" i="25"/>
  <c r="AC607" i="25"/>
  <c r="AC606" i="25"/>
  <c r="AC605" i="25"/>
  <c r="AC604" i="25"/>
  <c r="AC603" i="25"/>
  <c r="AC602" i="25"/>
  <c r="AC601" i="25"/>
  <c r="AC600" i="25"/>
  <c r="AC599" i="25"/>
  <c r="AC598" i="25"/>
  <c r="AC597" i="25"/>
  <c r="AC596" i="25"/>
  <c r="AC595" i="25"/>
  <c r="AC594" i="25"/>
  <c r="AC593" i="25"/>
  <c r="AC592" i="25"/>
  <c r="AC591" i="25"/>
  <c r="AC590" i="25"/>
  <c r="AC589" i="25"/>
  <c r="AC588" i="25"/>
  <c r="AC587" i="25"/>
  <c r="AC586" i="25"/>
  <c r="AC585" i="25"/>
  <c r="AC584" i="25"/>
  <c r="AC583" i="25"/>
  <c r="AC582" i="25"/>
  <c r="AC581" i="25"/>
  <c r="AC580" i="25"/>
  <c r="AC579" i="25"/>
  <c r="AC578" i="25"/>
  <c r="AC577" i="25"/>
  <c r="AC576" i="25"/>
  <c r="AC575" i="25"/>
  <c r="AC574" i="25"/>
  <c r="AC573" i="25"/>
  <c r="AC572" i="25"/>
  <c r="AC571" i="25"/>
  <c r="AC570" i="25"/>
  <c r="AC569" i="25"/>
  <c r="AC568" i="25"/>
  <c r="AC567" i="25"/>
  <c r="AC566" i="25"/>
  <c r="AC565" i="25"/>
  <c r="AC564" i="25"/>
  <c r="AC563" i="25"/>
  <c r="AC562" i="25"/>
  <c r="AC561" i="25"/>
  <c r="AC560" i="25"/>
  <c r="AC559" i="25"/>
  <c r="AC558" i="25"/>
  <c r="AC557" i="25"/>
  <c r="AC556" i="25"/>
  <c r="AC555" i="25"/>
  <c r="AC554" i="25"/>
  <c r="AC553" i="25"/>
  <c r="AC552" i="25"/>
  <c r="AC551" i="25"/>
  <c r="AC550" i="25"/>
  <c r="AC549" i="25"/>
  <c r="AC548" i="25"/>
  <c r="AC547" i="25"/>
  <c r="AC546" i="25"/>
  <c r="AC545" i="25"/>
  <c r="AC544" i="25"/>
  <c r="AC543" i="25"/>
  <c r="AC542" i="25"/>
  <c r="AC541" i="25"/>
  <c r="AC540" i="25"/>
  <c r="AC539" i="25"/>
  <c r="AC538" i="25"/>
  <c r="AC537" i="25"/>
  <c r="AC536" i="25"/>
  <c r="AC535" i="25"/>
  <c r="AC534" i="25"/>
  <c r="AC533" i="25"/>
  <c r="AC532" i="25"/>
  <c r="AC531" i="25"/>
  <c r="AC530" i="25"/>
  <c r="AC529" i="25"/>
  <c r="AC528" i="25"/>
  <c r="AC527" i="25"/>
  <c r="AC526" i="25"/>
  <c r="AC525" i="25"/>
  <c r="AC524" i="25"/>
  <c r="AC523" i="25"/>
  <c r="AC522" i="25"/>
  <c r="AC521" i="25"/>
  <c r="AC520" i="25"/>
  <c r="AC519" i="25"/>
  <c r="AC518" i="25"/>
  <c r="AC517" i="25"/>
  <c r="AC516" i="25"/>
  <c r="AC515" i="25"/>
  <c r="AC514" i="25"/>
  <c r="AC513" i="25"/>
  <c r="AC512" i="25"/>
  <c r="AC511" i="25"/>
  <c r="AC510" i="25"/>
  <c r="AC509" i="25"/>
  <c r="AC508" i="25"/>
  <c r="AC507" i="25"/>
  <c r="AC506" i="25"/>
  <c r="AC505" i="25"/>
  <c r="AC504" i="25"/>
  <c r="AC503" i="25"/>
  <c r="AC502" i="25"/>
  <c r="AC501" i="25"/>
  <c r="AC500" i="25"/>
  <c r="AC499" i="25"/>
  <c r="AC498" i="25"/>
  <c r="AC497" i="25"/>
  <c r="AC496" i="25"/>
  <c r="AC495" i="25"/>
  <c r="AC494" i="25"/>
  <c r="AC493" i="25"/>
  <c r="AC492" i="25"/>
  <c r="AC491" i="25"/>
  <c r="AC490" i="25"/>
  <c r="AC489" i="25"/>
  <c r="AC488" i="25"/>
  <c r="AC487" i="25"/>
  <c r="AC486" i="25"/>
  <c r="AC485" i="25"/>
  <c r="AC484" i="25"/>
  <c r="AC483" i="25"/>
  <c r="AC482" i="25"/>
  <c r="AC481" i="25"/>
  <c r="AC480" i="25"/>
  <c r="AC479" i="25"/>
  <c r="AC478" i="25"/>
  <c r="AC477" i="25"/>
  <c r="AC476" i="25"/>
  <c r="AC475" i="25"/>
  <c r="AC474" i="25"/>
  <c r="AC473" i="25"/>
  <c r="AC472" i="25"/>
  <c r="AC471" i="25"/>
  <c r="AC470" i="25"/>
  <c r="AC469" i="25"/>
  <c r="AC468" i="25"/>
  <c r="AC467" i="25"/>
  <c r="AC466" i="25"/>
  <c r="AC465" i="25"/>
  <c r="AC464" i="25"/>
  <c r="AC463" i="25"/>
  <c r="AC462" i="25"/>
  <c r="AC461" i="25"/>
  <c r="AC460" i="25"/>
  <c r="AC459" i="25"/>
  <c r="AC458" i="25"/>
  <c r="AC457" i="25"/>
  <c r="AC456" i="25"/>
  <c r="AC455" i="25"/>
  <c r="AC454" i="25"/>
  <c r="AC453" i="25"/>
  <c r="AC452" i="25"/>
  <c r="AC451" i="25"/>
  <c r="AC450" i="25"/>
  <c r="AC449" i="25"/>
  <c r="AC448" i="25"/>
  <c r="AC447" i="25"/>
  <c r="AC446" i="25"/>
  <c r="AC445" i="25"/>
  <c r="AC444" i="25"/>
  <c r="AC443" i="25"/>
  <c r="AC442" i="25"/>
  <c r="AC441" i="25"/>
  <c r="AC440" i="25"/>
  <c r="AC439" i="25"/>
  <c r="AC438" i="25"/>
  <c r="AC437" i="25"/>
  <c r="AC436" i="25"/>
  <c r="AC435" i="25"/>
  <c r="AC434" i="25"/>
  <c r="AC433" i="25"/>
  <c r="AC432" i="25"/>
  <c r="AC431" i="25"/>
  <c r="AC430" i="25"/>
  <c r="AC429" i="25"/>
  <c r="AC428" i="25"/>
  <c r="AC427" i="25"/>
  <c r="AC426" i="25"/>
  <c r="AC425" i="25"/>
  <c r="AC424" i="25"/>
  <c r="AC423" i="25"/>
  <c r="AC422" i="25"/>
  <c r="AC421" i="25"/>
  <c r="AC420" i="25"/>
  <c r="AC419" i="25"/>
  <c r="AC418" i="25"/>
  <c r="AC417" i="25"/>
  <c r="AC416" i="25"/>
  <c r="AC415" i="25"/>
  <c r="AC414" i="25"/>
  <c r="AC413" i="25"/>
  <c r="AC412" i="25"/>
  <c r="AC411" i="25"/>
  <c r="AC410" i="25"/>
  <c r="AC409" i="25"/>
  <c r="AC408" i="25"/>
  <c r="AC407" i="25"/>
  <c r="AC406" i="25"/>
  <c r="AC405" i="25"/>
  <c r="AC404" i="25"/>
  <c r="AC403" i="25"/>
  <c r="AC402" i="25"/>
  <c r="AC401" i="25"/>
  <c r="AC400" i="25"/>
  <c r="AC399" i="25"/>
  <c r="AC398" i="25"/>
  <c r="AC397" i="25"/>
  <c r="AC396" i="25"/>
  <c r="AC395" i="25"/>
  <c r="AC394" i="25"/>
  <c r="AC393" i="25"/>
  <c r="AC392" i="25"/>
  <c r="AC391" i="25"/>
  <c r="AC390" i="25"/>
  <c r="AC389" i="25"/>
  <c r="AC388" i="25"/>
  <c r="AC387" i="25"/>
  <c r="AC386" i="25"/>
  <c r="AC385" i="25"/>
  <c r="AC384" i="25"/>
  <c r="AC383" i="25"/>
  <c r="AC382" i="25"/>
  <c r="AC381" i="25"/>
  <c r="AC380" i="25"/>
  <c r="AC379" i="25"/>
  <c r="AC378" i="25"/>
  <c r="AC377" i="25"/>
  <c r="AC376" i="25"/>
  <c r="AC375" i="25"/>
  <c r="AC374" i="25"/>
  <c r="AC373" i="25"/>
  <c r="AC372" i="25"/>
  <c r="AC371" i="25"/>
  <c r="AC370" i="25"/>
  <c r="AC369" i="25"/>
  <c r="AC368" i="25"/>
  <c r="AC367" i="25"/>
  <c r="AC366" i="25"/>
  <c r="AC365" i="25"/>
  <c r="AC364" i="25"/>
  <c r="AC363" i="25"/>
  <c r="AC362" i="25"/>
  <c r="AC361" i="25"/>
  <c r="AC360" i="25"/>
  <c r="AC359" i="25"/>
  <c r="AC358" i="25"/>
  <c r="AC357" i="25"/>
  <c r="AC356" i="25"/>
  <c r="AC355" i="25"/>
  <c r="AC354" i="25"/>
  <c r="AC353" i="25"/>
  <c r="AC352" i="25"/>
  <c r="AC351" i="25"/>
  <c r="AC350" i="25"/>
  <c r="AC349" i="25"/>
  <c r="AC348" i="25"/>
  <c r="AC347" i="25"/>
  <c r="AC346" i="25"/>
  <c r="AC345" i="25"/>
  <c r="AC344" i="25"/>
  <c r="AC343" i="25"/>
  <c r="AC342" i="25"/>
  <c r="AC341" i="25"/>
  <c r="AC340" i="25"/>
  <c r="AC339" i="25"/>
  <c r="AC338" i="25"/>
  <c r="AC337" i="25"/>
  <c r="AC336" i="25"/>
  <c r="AC335" i="25"/>
  <c r="AC334" i="25"/>
  <c r="AC333" i="25"/>
  <c r="AC332" i="25"/>
  <c r="AC331" i="25"/>
  <c r="AC330" i="25"/>
  <c r="AC329" i="25"/>
  <c r="AC328" i="25"/>
  <c r="AC327" i="25"/>
  <c r="AC326" i="25"/>
  <c r="AC325" i="25"/>
  <c r="AC324" i="25"/>
  <c r="AC323" i="25"/>
  <c r="AC322" i="25"/>
  <c r="AC321" i="25"/>
  <c r="AC320" i="25"/>
  <c r="AC319" i="25"/>
  <c r="AC318" i="25"/>
  <c r="AC317" i="25"/>
  <c r="AC316" i="25"/>
  <c r="AC315" i="25"/>
  <c r="AC314" i="25"/>
  <c r="AC313" i="25"/>
  <c r="AC312" i="25"/>
  <c r="AC311" i="25"/>
  <c r="AC310" i="25"/>
  <c r="AC309" i="25"/>
  <c r="AC308" i="25"/>
  <c r="AC307" i="25"/>
  <c r="AC306" i="25"/>
  <c r="AC305" i="25"/>
  <c r="AC304" i="25"/>
  <c r="AC303" i="25"/>
  <c r="AC302" i="25"/>
  <c r="AC301" i="25"/>
  <c r="AC300" i="25"/>
  <c r="AC299" i="25"/>
  <c r="AC298" i="25"/>
  <c r="AC297" i="25"/>
  <c r="AC296" i="25"/>
  <c r="AC295" i="25"/>
  <c r="AC294" i="25"/>
  <c r="AC293" i="25"/>
  <c r="AC292" i="25"/>
  <c r="AC291" i="25"/>
  <c r="AC290" i="25"/>
  <c r="AC289" i="25"/>
  <c r="AC288" i="25"/>
  <c r="AC287" i="25"/>
  <c r="AC286" i="25"/>
  <c r="AC285" i="25"/>
  <c r="AC284" i="25"/>
  <c r="AC283" i="25"/>
  <c r="AC282" i="25"/>
  <c r="AC281" i="25"/>
  <c r="AC280" i="25"/>
  <c r="AC279" i="25"/>
  <c r="AC278" i="25"/>
  <c r="AC277" i="25"/>
  <c r="AC276" i="25"/>
  <c r="AC275" i="25"/>
  <c r="AC274" i="25"/>
  <c r="AC273" i="25"/>
  <c r="AC272" i="25"/>
  <c r="AC271" i="25"/>
  <c r="AC270" i="25"/>
  <c r="AC269" i="25"/>
  <c r="AC268" i="25"/>
  <c r="AC267" i="25"/>
  <c r="AC266" i="25"/>
  <c r="AC265" i="25"/>
  <c r="AC264" i="25"/>
  <c r="AC263" i="25"/>
  <c r="AC262" i="25"/>
  <c r="AC261" i="25"/>
  <c r="AC260" i="25"/>
  <c r="AC259" i="25"/>
  <c r="AC258" i="25"/>
  <c r="AC257" i="25"/>
  <c r="AC256" i="25"/>
  <c r="AC255" i="25"/>
  <c r="AC254" i="25"/>
  <c r="AC253" i="25"/>
  <c r="AC252" i="25"/>
  <c r="AC251" i="25"/>
  <c r="AC250" i="25"/>
  <c r="AC249" i="25"/>
  <c r="AC248" i="25"/>
  <c r="AC247" i="25"/>
  <c r="AC246" i="25"/>
  <c r="AC245" i="25"/>
  <c r="AC244" i="25"/>
  <c r="AC243" i="25"/>
  <c r="AC242" i="25"/>
  <c r="AC241" i="25"/>
  <c r="AC240" i="25"/>
  <c r="AC239" i="25"/>
  <c r="AC238" i="25"/>
  <c r="AC237" i="25"/>
  <c r="AC236" i="25"/>
  <c r="AC235" i="25"/>
  <c r="AC234" i="25"/>
  <c r="AC233" i="25"/>
  <c r="AC232" i="25"/>
  <c r="AC231" i="25"/>
  <c r="AC230" i="25"/>
  <c r="AC229" i="25"/>
  <c r="AC228" i="25"/>
  <c r="AC227" i="25"/>
  <c r="AC226" i="25"/>
  <c r="AC225" i="25"/>
  <c r="AC224" i="25"/>
  <c r="AC223" i="25"/>
  <c r="AC222" i="25"/>
  <c r="AC221" i="25"/>
  <c r="AC220" i="25"/>
  <c r="AC219" i="25"/>
  <c r="AC218" i="25"/>
  <c r="AC217" i="25"/>
  <c r="AC216" i="25"/>
  <c r="AC215" i="25"/>
  <c r="AC214" i="25"/>
  <c r="AC213" i="25"/>
  <c r="AC212" i="25"/>
  <c r="AC211" i="25"/>
  <c r="AC210" i="25"/>
  <c r="AC209" i="25"/>
  <c r="AC208" i="25"/>
  <c r="AC207" i="25"/>
  <c r="AC206" i="25"/>
  <c r="AC205" i="25"/>
  <c r="AC204" i="25"/>
  <c r="AC203" i="25"/>
  <c r="AC202" i="25"/>
  <c r="AC201" i="25"/>
  <c r="AC200" i="25"/>
  <c r="AC199" i="25"/>
  <c r="AC198" i="25"/>
  <c r="AC197" i="25"/>
  <c r="AC196" i="25"/>
  <c r="AC195" i="25"/>
  <c r="AC194" i="25"/>
  <c r="AC193" i="25"/>
  <c r="AC192" i="25"/>
  <c r="AC191" i="25"/>
  <c r="AC190" i="25"/>
  <c r="AC189" i="25"/>
  <c r="AC188" i="25"/>
  <c r="AC187" i="25"/>
  <c r="AC186" i="25"/>
  <c r="AC185" i="25"/>
  <c r="AC184" i="25"/>
  <c r="AC183" i="25"/>
  <c r="AC182" i="25"/>
  <c r="AC181" i="25"/>
  <c r="AC180" i="25"/>
  <c r="AC179" i="25"/>
  <c r="AC178" i="25"/>
  <c r="AC177" i="25"/>
  <c r="AC176" i="25"/>
  <c r="AC175" i="25"/>
  <c r="AC174" i="25"/>
  <c r="AC173" i="25"/>
  <c r="AC172" i="25"/>
  <c r="AC171" i="25"/>
  <c r="AC170" i="25"/>
  <c r="AC169" i="25"/>
  <c r="AC168" i="25"/>
  <c r="AC167" i="25"/>
  <c r="AC166" i="25"/>
  <c r="AC165" i="25"/>
  <c r="AC164" i="25"/>
  <c r="AC163" i="25"/>
  <c r="AC162" i="25"/>
  <c r="AC161" i="25"/>
  <c r="AC160" i="25"/>
  <c r="AC159" i="25"/>
  <c r="AC158" i="25"/>
  <c r="AC157" i="25"/>
  <c r="AC156" i="25"/>
  <c r="AC155" i="25"/>
  <c r="AC154" i="25"/>
  <c r="AC153" i="25"/>
  <c r="AC152" i="25"/>
  <c r="AC151" i="25"/>
  <c r="AC150" i="25"/>
  <c r="AC149" i="25"/>
  <c r="AC148" i="25"/>
  <c r="AC147" i="25"/>
  <c r="AC146" i="25"/>
  <c r="AC145" i="25"/>
  <c r="AC144" i="25"/>
  <c r="AC143" i="25"/>
  <c r="AC142" i="25"/>
  <c r="AC141" i="25"/>
  <c r="AC140" i="25"/>
  <c r="AC139" i="25"/>
  <c r="AC138" i="25"/>
  <c r="AC137" i="25"/>
  <c r="AC136" i="25"/>
  <c r="AC135" i="25"/>
  <c r="AC134" i="25"/>
  <c r="AC133" i="25"/>
  <c r="AC132" i="25"/>
  <c r="AC131" i="25"/>
  <c r="AC130" i="25"/>
  <c r="AC129" i="25"/>
  <c r="AC128" i="25"/>
  <c r="AC127" i="25"/>
  <c r="AC126" i="25"/>
  <c r="AC125" i="25"/>
  <c r="AC124" i="25"/>
  <c r="AC123" i="25"/>
  <c r="AC122" i="25"/>
  <c r="AC121" i="25"/>
  <c r="AC120" i="25"/>
  <c r="AC119" i="25"/>
  <c r="AC118" i="25"/>
  <c r="AC117" i="25"/>
  <c r="AC116" i="25"/>
  <c r="AC115" i="25"/>
  <c r="AC114" i="25"/>
  <c r="AC113" i="25"/>
  <c r="AC112" i="25"/>
  <c r="AC111" i="25"/>
  <c r="AC110" i="25"/>
  <c r="AC109" i="25"/>
  <c r="AC108" i="25"/>
  <c r="AC107" i="25"/>
  <c r="AC106" i="25"/>
  <c r="AC105" i="25"/>
  <c r="AC104" i="25"/>
  <c r="AC103" i="25"/>
  <c r="AC102" i="25"/>
  <c r="AC101" i="25"/>
  <c r="AC100" i="25"/>
  <c r="AC99" i="25"/>
  <c r="AC98" i="25"/>
  <c r="AC97" i="25"/>
  <c r="AC96" i="25"/>
  <c r="AC95" i="25"/>
  <c r="AC94" i="25"/>
  <c r="AC93" i="25"/>
  <c r="AC92" i="25"/>
  <c r="AC91" i="25"/>
  <c r="AC90" i="25"/>
  <c r="AC89" i="25"/>
  <c r="AC88" i="25"/>
  <c r="AC87" i="25"/>
  <c r="AC86" i="25"/>
  <c r="AC85" i="25"/>
  <c r="AC84" i="25"/>
  <c r="AC83" i="25"/>
  <c r="AC82" i="25"/>
  <c r="AC81" i="25"/>
  <c r="AC80" i="25"/>
  <c r="AC79" i="25"/>
  <c r="AC78" i="25"/>
  <c r="AC77" i="25"/>
  <c r="AC76" i="25"/>
  <c r="AC75" i="25"/>
  <c r="AC74" i="25"/>
  <c r="AC73" i="25"/>
  <c r="AC72" i="25"/>
  <c r="AC71" i="25"/>
  <c r="AC70" i="25"/>
  <c r="AC69" i="25"/>
  <c r="AC68" i="25"/>
  <c r="AC67" i="25"/>
  <c r="AC66" i="25"/>
  <c r="AC65" i="25"/>
  <c r="AC64" i="25"/>
  <c r="AC63" i="25"/>
  <c r="AC62" i="25"/>
  <c r="AC61" i="25"/>
  <c r="AC60" i="25"/>
  <c r="AC59" i="25"/>
  <c r="AC58" i="25"/>
  <c r="AC57" i="25"/>
  <c r="AC56" i="25"/>
  <c r="AC55" i="25"/>
  <c r="AC54" i="25"/>
  <c r="AC53" i="25"/>
  <c r="AC52" i="25"/>
  <c r="AC51" i="25"/>
  <c r="AC50" i="25"/>
  <c r="AC49" i="25"/>
  <c r="AC48" i="25"/>
  <c r="AC47" i="25"/>
  <c r="AC46" i="25"/>
  <c r="AC45" i="25"/>
  <c r="AC44" i="25"/>
  <c r="AC43" i="25"/>
  <c r="AC42" i="25"/>
  <c r="AC41" i="25"/>
  <c r="AC40" i="25"/>
  <c r="AC39" i="25"/>
  <c r="AC38" i="25"/>
  <c r="AC37" i="25"/>
  <c r="AC36" i="25"/>
  <c r="AC35" i="25"/>
  <c r="AC34" i="25"/>
  <c r="AC33" i="25"/>
  <c r="AC32" i="25"/>
  <c r="AC31" i="25"/>
  <c r="AC30" i="25"/>
  <c r="AC29" i="25"/>
  <c r="AC28" i="25"/>
  <c r="AC27" i="25"/>
  <c r="AC26" i="25"/>
  <c r="AC25" i="25"/>
  <c r="AC24" i="25"/>
  <c r="AC23" i="25"/>
  <c r="AC22" i="25"/>
  <c r="AC21" i="25"/>
  <c r="AC20" i="25"/>
  <c r="AC19" i="25"/>
  <c r="AC18" i="25"/>
  <c r="AC17" i="25"/>
  <c r="AC16" i="25"/>
  <c r="AC15" i="25"/>
  <c r="AC14" i="25"/>
  <c r="AC13" i="25"/>
  <c r="AC12" i="25"/>
  <c r="AC11" i="25"/>
  <c r="AC10" i="25"/>
  <c r="AC9" i="25"/>
  <c r="AC8" i="25"/>
  <c r="AC7" i="25"/>
  <c r="AC83" i="27" l="1"/>
  <c r="AC88" i="27"/>
  <c r="AC93" i="27"/>
  <c r="AC99" i="27"/>
  <c r="AC104" i="27"/>
  <c r="AC109" i="27"/>
  <c r="AC115" i="27"/>
  <c r="AC120" i="27"/>
  <c r="AC125" i="27"/>
  <c r="AC131" i="27"/>
  <c r="AC136" i="27"/>
  <c r="AC141" i="27"/>
  <c r="AC221" i="27"/>
  <c r="AC217" i="27"/>
  <c r="AC213" i="27"/>
  <c r="AC209" i="27"/>
  <c r="AC205" i="27"/>
  <c r="AC201" i="27"/>
  <c r="AC197" i="27"/>
  <c r="AC193" i="27"/>
  <c r="AC189" i="27"/>
  <c r="AC185" i="27"/>
  <c r="AC181" i="27"/>
  <c r="AC177" i="27"/>
  <c r="AC173" i="27"/>
  <c r="AC169" i="27"/>
  <c r="AC165" i="27"/>
  <c r="AC161" i="27"/>
  <c r="AC157" i="27"/>
  <c r="AC153" i="27"/>
  <c r="AC156" i="27"/>
  <c r="AC162" i="27"/>
  <c r="AC167" i="27"/>
  <c r="AC172" i="27"/>
  <c r="AC178" i="27"/>
  <c r="AC183" i="27"/>
  <c r="AC188" i="27"/>
  <c r="AC194" i="27"/>
  <c r="AC199" i="27"/>
  <c r="AC204" i="27"/>
  <c r="AC210" i="27"/>
  <c r="AC215" i="27"/>
  <c r="AC220" i="27"/>
  <c r="AC225" i="27"/>
  <c r="AC230" i="27"/>
  <c r="AC235" i="27"/>
  <c r="AC241" i="27"/>
  <c r="AC246" i="27"/>
  <c r="AC251" i="27"/>
  <c r="AC257" i="27"/>
  <c r="AC262" i="27"/>
  <c r="AC267" i="27"/>
  <c r="AC273" i="27"/>
  <c r="AC278" i="27"/>
  <c r="AC283" i="27"/>
  <c r="AC289" i="27"/>
  <c r="AC294" i="27"/>
  <c r="AC371" i="27"/>
  <c r="AC376" i="27"/>
  <c r="AC381" i="27"/>
  <c r="AC387" i="27"/>
  <c r="AC392" i="27"/>
  <c r="AC397" i="27"/>
  <c r="AC403" i="27"/>
  <c r="AC408" i="27"/>
  <c r="AC413" i="27"/>
  <c r="AC419" i="27"/>
  <c r="AC424" i="27"/>
  <c r="AC429" i="27"/>
  <c r="AC507" i="27"/>
  <c r="AC503" i="27"/>
  <c r="AC499" i="27"/>
  <c r="AC495" i="27"/>
  <c r="AC491" i="27"/>
  <c r="AC487" i="27"/>
  <c r="AC483" i="27"/>
  <c r="AC479" i="27"/>
  <c r="AC475" i="27"/>
  <c r="AC471" i="27"/>
  <c r="AC467" i="27"/>
  <c r="AC463" i="27"/>
  <c r="AC459" i="27"/>
  <c r="AC455" i="27"/>
  <c r="AC451" i="27"/>
  <c r="AC508" i="27"/>
  <c r="AC502" i="27"/>
  <c r="AC497" i="27"/>
  <c r="AC492" i="27"/>
  <c r="AC486" i="27"/>
  <c r="AC481" i="27"/>
  <c r="AC476" i="27"/>
  <c r="AC470" i="27"/>
  <c r="AC465" i="27"/>
  <c r="AC460" i="27"/>
  <c r="AC454" i="27"/>
  <c r="AC449" i="27"/>
  <c r="AC445" i="27"/>
  <c r="AC441" i="27"/>
  <c r="AC444" i="27"/>
  <c r="AC450" i="27"/>
  <c r="AC457" i="27"/>
  <c r="AC464" i="27"/>
  <c r="AC472" i="27"/>
  <c r="AC478" i="27"/>
  <c r="AC485" i="27"/>
  <c r="AC493" i="27"/>
  <c r="AC500" i="27"/>
  <c r="AC506" i="27"/>
  <c r="AC513" i="27"/>
  <c r="AC520" i="27"/>
  <c r="AC527" i="27"/>
  <c r="AC536" i="27"/>
  <c r="AC547" i="27"/>
  <c r="AC557" i="27"/>
  <c r="AC568" i="27"/>
  <c r="AC579" i="27"/>
  <c r="AC588" i="27"/>
  <c r="AC599" i="27"/>
  <c r="AC610" i="27"/>
  <c r="AC620" i="27"/>
  <c r="AC631" i="27"/>
  <c r="AC642" i="27"/>
  <c r="AC652" i="27"/>
  <c r="AC662" i="27"/>
  <c r="AC673" i="27"/>
  <c r="AC683" i="27"/>
  <c r="AC694" i="27"/>
  <c r="AC705" i="27"/>
  <c r="AC715" i="27"/>
  <c r="AC871" i="27"/>
  <c r="AC880" i="27"/>
  <c r="AC891" i="27"/>
  <c r="AC902" i="27"/>
  <c r="AC912" i="27"/>
  <c r="AC923" i="27"/>
  <c r="AC1012" i="27"/>
  <c r="AC1008" i="27"/>
  <c r="AC1004" i="27"/>
  <c r="AC1000" i="27"/>
  <c r="AC996" i="27"/>
  <c r="AC992" i="27"/>
  <c r="AC988" i="27"/>
  <c r="AC984" i="27"/>
  <c r="AC980" i="27"/>
  <c r="AC976" i="27"/>
  <c r="AC972" i="27"/>
  <c r="AC968" i="27"/>
  <c r="AC964" i="27"/>
  <c r="AC960" i="27"/>
  <c r="AC956" i="27"/>
  <c r="AC952" i="27"/>
  <c r="AC948" i="27"/>
  <c r="AC944" i="27"/>
  <c r="AC1010" i="27"/>
  <c r="AC1005" i="27"/>
  <c r="AC999" i="27"/>
  <c r="AC994" i="27"/>
  <c r="AC989" i="27"/>
  <c r="AC983" i="27"/>
  <c r="AC978" i="27"/>
  <c r="AC973" i="27"/>
  <c r="AC967" i="27"/>
  <c r="AC962" i="27"/>
  <c r="AC957" i="27"/>
  <c r="AC951" i="27"/>
  <c r="AC946" i="27"/>
  <c r="AC1011" i="27"/>
  <c r="AC1006" i="27"/>
  <c r="AC1001" i="27"/>
  <c r="AC995" i="27"/>
  <c r="AC990" i="27"/>
  <c r="AC985" i="27"/>
  <c r="AC979" i="27"/>
  <c r="AC974" i="27"/>
  <c r="AC969" i="27"/>
  <c r="AC963" i="27"/>
  <c r="AC958" i="27"/>
  <c r="AC953" i="27"/>
  <c r="AC947" i="27"/>
  <c r="AC943" i="27"/>
  <c r="AC954" i="27"/>
  <c r="AC965" i="27"/>
  <c r="AC975" i="27"/>
  <c r="AC986" i="27"/>
  <c r="AC997" i="27"/>
  <c r="AC1007" i="27"/>
  <c r="AC1229" i="27"/>
  <c r="AC1225" i="27"/>
  <c r="AC1221" i="27"/>
  <c r="AC1217" i="27"/>
  <c r="AC1213" i="27"/>
  <c r="AC1209" i="27"/>
  <c r="AC1205" i="27"/>
  <c r="AC1201" i="27"/>
  <c r="AC1197" i="27"/>
  <c r="AC1193" i="27"/>
  <c r="AC1189" i="27"/>
  <c r="AC1185" i="27"/>
  <c r="AC1181" i="27"/>
  <c r="AC1177" i="27"/>
  <c r="AC1173" i="27"/>
  <c r="AC1169" i="27"/>
  <c r="AC1165" i="27"/>
  <c r="AC1161" i="27"/>
  <c r="AC1230" i="27"/>
  <c r="AC1224" i="27"/>
  <c r="AC1219" i="27"/>
  <c r="AC1214" i="27"/>
  <c r="AC1208" i="27"/>
  <c r="AC1203" i="27"/>
  <c r="AC1198" i="27"/>
  <c r="AC1192" i="27"/>
  <c r="AC1187" i="27"/>
  <c r="AC1182" i="27"/>
  <c r="AC1176" i="27"/>
  <c r="AC1171" i="27"/>
  <c r="AC1166" i="27"/>
  <c r="AC1160" i="27"/>
  <c r="AC1226" i="27"/>
  <c r="AC1220" i="27"/>
  <c r="AC1215" i="27"/>
  <c r="AC1210" i="27"/>
  <c r="AC1204" i="27"/>
  <c r="AC1199" i="27"/>
  <c r="AC1194" i="27"/>
  <c r="AC1188" i="27"/>
  <c r="AC1183" i="27"/>
  <c r="AC1178" i="27"/>
  <c r="AC1172" i="27"/>
  <c r="AC1167" i="27"/>
  <c r="AC1162" i="27"/>
  <c r="AC1170" i="27"/>
  <c r="AC1180" i="27"/>
  <c r="AC1191" i="27"/>
  <c r="AC1202" i="27"/>
  <c r="AC1212" i="27"/>
  <c r="AC1223" i="27"/>
  <c r="AC1233" i="27"/>
  <c r="AC1243" i="27"/>
  <c r="AC1254" i="27"/>
  <c r="AC1265" i="27"/>
  <c r="AC1275" i="27"/>
  <c r="AC1286" i="27"/>
  <c r="AC1297" i="27"/>
  <c r="AC1710" i="27"/>
  <c r="AC1706" i="27"/>
  <c r="AC1702" i="27"/>
  <c r="AC1699" i="27"/>
  <c r="AC1708" i="27"/>
  <c r="AC1704" i="27"/>
  <c r="AC1700" i="27"/>
  <c r="AC1705" i="27"/>
  <c r="AC1709" i="27"/>
  <c r="AC1701" i="27"/>
  <c r="AC1703" i="27"/>
  <c r="AC1707" i="27"/>
  <c r="AC150" i="27"/>
  <c r="AC146" i="27"/>
  <c r="AC142" i="27"/>
  <c r="AC138" i="27"/>
  <c r="AC134" i="27"/>
  <c r="AC130" i="27"/>
  <c r="AC126" i="27"/>
  <c r="AC122" i="27"/>
  <c r="AC118" i="27"/>
  <c r="AC114" i="27"/>
  <c r="AC110" i="27"/>
  <c r="AC106" i="27"/>
  <c r="AC102" i="27"/>
  <c r="AC98" i="27"/>
  <c r="AC94" i="27"/>
  <c r="AC90" i="27"/>
  <c r="AC86" i="27"/>
  <c r="AC82" i="27"/>
  <c r="AC79" i="27"/>
  <c r="AC84" i="27"/>
  <c r="AC89" i="27"/>
  <c r="AC95" i="27"/>
  <c r="AC100" i="27"/>
  <c r="AC105" i="27"/>
  <c r="AC111" i="27"/>
  <c r="AC116" i="27"/>
  <c r="AC121" i="27"/>
  <c r="AC127" i="27"/>
  <c r="AC132" i="27"/>
  <c r="AC137" i="27"/>
  <c r="AC143" i="27"/>
  <c r="AC148" i="27"/>
  <c r="AC226" i="27"/>
  <c r="AC231" i="27"/>
  <c r="AC237" i="27"/>
  <c r="AC242" i="27"/>
  <c r="AC247" i="27"/>
  <c r="AC253" i="27"/>
  <c r="AC258" i="27"/>
  <c r="AC263" i="27"/>
  <c r="AC269" i="27"/>
  <c r="AC274" i="27"/>
  <c r="AC279" i="27"/>
  <c r="AC285" i="27"/>
  <c r="AC290" i="27"/>
  <c r="AC438" i="27"/>
  <c r="AC434" i="27"/>
  <c r="AC430" i="27"/>
  <c r="AC426" i="27"/>
  <c r="AC422" i="27"/>
  <c r="AC418" i="27"/>
  <c r="AC414" i="27"/>
  <c r="AC410" i="27"/>
  <c r="AC406" i="27"/>
  <c r="AC402" i="27"/>
  <c r="AC398" i="27"/>
  <c r="AC394" i="27"/>
  <c r="AC390" i="27"/>
  <c r="AC386" i="27"/>
  <c r="AC382" i="27"/>
  <c r="AC378" i="27"/>
  <c r="AC374" i="27"/>
  <c r="AC370" i="27"/>
  <c r="AC367" i="27"/>
  <c r="AC372" i="27"/>
  <c r="AC377" i="27"/>
  <c r="AC383" i="27"/>
  <c r="AC388" i="27"/>
  <c r="AC393" i="27"/>
  <c r="AC399" i="27"/>
  <c r="AC404" i="27"/>
  <c r="AC409" i="27"/>
  <c r="AC415" i="27"/>
  <c r="AC420" i="27"/>
  <c r="AC425" i="27"/>
  <c r="AC431" i="27"/>
  <c r="AC436" i="27"/>
  <c r="AC515" i="27"/>
  <c r="AC521" i="27"/>
  <c r="AC529" i="27"/>
  <c r="AC540" i="27"/>
  <c r="AC551" i="27"/>
  <c r="AC561" i="27"/>
  <c r="AC572" i="27"/>
  <c r="AC583" i="27"/>
  <c r="AC592" i="27"/>
  <c r="AC603" i="27"/>
  <c r="AC614" i="27"/>
  <c r="AC624" i="27"/>
  <c r="AC635" i="27"/>
  <c r="AC724" i="27"/>
  <c r="AC720" i="27"/>
  <c r="AC716" i="27"/>
  <c r="AC712" i="27"/>
  <c r="AC708" i="27"/>
  <c r="AC704" i="27"/>
  <c r="AC700" i="27"/>
  <c r="AC696" i="27"/>
  <c r="AC692" i="27"/>
  <c r="AC688" i="27"/>
  <c r="AC684" i="27"/>
  <c r="AC680" i="27"/>
  <c r="AC676" i="27"/>
  <c r="AC672" i="27"/>
  <c r="AC668" i="27"/>
  <c r="AC664" i="27"/>
  <c r="AC660" i="27"/>
  <c r="AC656" i="27"/>
  <c r="AC722" i="27"/>
  <c r="AC717" i="27"/>
  <c r="AC711" i="27"/>
  <c r="AC706" i="27"/>
  <c r="AC701" i="27"/>
  <c r="AC695" i="27"/>
  <c r="AC690" i="27"/>
  <c r="AC685" i="27"/>
  <c r="AC679" i="27"/>
  <c r="AC674" i="27"/>
  <c r="AC669" i="27"/>
  <c r="AC663" i="27"/>
  <c r="AC658" i="27"/>
  <c r="AC723" i="27"/>
  <c r="AC718" i="27"/>
  <c r="AC713" i="27"/>
  <c r="AC707" i="27"/>
  <c r="AC702" i="27"/>
  <c r="AC697" i="27"/>
  <c r="AC691" i="27"/>
  <c r="AC686" i="27"/>
  <c r="AC681" i="27"/>
  <c r="AC675" i="27"/>
  <c r="AC670" i="27"/>
  <c r="AC665" i="27"/>
  <c r="AC659" i="27"/>
  <c r="AC655" i="27"/>
  <c r="AC666" i="27"/>
  <c r="AC677" i="27"/>
  <c r="AC687" i="27"/>
  <c r="AC698" i="27"/>
  <c r="AC709" i="27"/>
  <c r="AC719" i="27"/>
  <c r="AC941" i="27"/>
  <c r="AC937" i="27"/>
  <c r="AC933" i="27"/>
  <c r="AC929" i="27"/>
  <c r="AC925" i="27"/>
  <c r="AC921" i="27"/>
  <c r="AC917" i="27"/>
  <c r="AC913" i="27"/>
  <c r="AC909" i="27"/>
  <c r="AC905" i="27"/>
  <c r="AC901" i="27"/>
  <c r="AC897" i="27"/>
  <c r="AC893" i="27"/>
  <c r="AC889" i="27"/>
  <c r="AC885" i="27"/>
  <c r="AC881" i="27"/>
  <c r="AC877" i="27"/>
  <c r="AC873" i="27"/>
  <c r="AC942" i="27"/>
  <c r="AC936" i="27"/>
  <c r="AC931" i="27"/>
  <c r="AC926" i="27"/>
  <c r="AC920" i="27"/>
  <c r="AC915" i="27"/>
  <c r="AC910" i="27"/>
  <c r="AC904" i="27"/>
  <c r="AC899" i="27"/>
  <c r="AC894" i="27"/>
  <c r="AC888" i="27"/>
  <c r="AC883" i="27"/>
  <c r="AC878" i="27"/>
  <c r="AC872" i="27"/>
  <c r="AC938" i="27"/>
  <c r="AC932" i="27"/>
  <c r="AC927" i="27"/>
  <c r="AC922" i="27"/>
  <c r="AC916" i="27"/>
  <c r="AC911" i="27"/>
  <c r="AC906" i="27"/>
  <c r="AC900" i="27"/>
  <c r="AC895" i="27"/>
  <c r="AC890" i="27"/>
  <c r="AC884" i="27"/>
  <c r="AC879" i="27"/>
  <c r="AC874" i="27"/>
  <c r="AC882" i="27"/>
  <c r="AC892" i="27"/>
  <c r="AC903" i="27"/>
  <c r="AC914" i="27"/>
  <c r="AC924" i="27"/>
  <c r="AC935" i="27"/>
  <c r="AC1516" i="27"/>
  <c r="AC1512" i="27"/>
  <c r="AC1508" i="27"/>
  <c r="AC1504" i="27"/>
  <c r="AC1500" i="27"/>
  <c r="AC1496" i="27"/>
  <c r="AC1492" i="27"/>
  <c r="AC1488" i="27"/>
  <c r="AC1484" i="27"/>
  <c r="AC1517" i="27"/>
  <c r="AC1511" i="27"/>
  <c r="AC1506" i="27"/>
  <c r="AC1501" i="27"/>
  <c r="AC1495" i="27"/>
  <c r="AC1490" i="27"/>
  <c r="AC1485" i="27"/>
  <c r="AC1514" i="27"/>
  <c r="AC1509" i="27"/>
  <c r="AC1503" i="27"/>
  <c r="AC1498" i="27"/>
  <c r="AC1493" i="27"/>
  <c r="AC1487" i="27"/>
  <c r="AC1483" i="27"/>
  <c r="AC1518" i="27"/>
  <c r="AC1513" i="27"/>
  <c r="AC1507" i="27"/>
  <c r="AC1502" i="27"/>
  <c r="AC1497" i="27"/>
  <c r="AC1491" i="27"/>
  <c r="AC1486" i="27"/>
  <c r="AC1505" i="27"/>
  <c r="AC1588" i="27"/>
  <c r="AC1584" i="27"/>
  <c r="AC1580" i="27"/>
  <c r="AC1576" i="27"/>
  <c r="AC1590" i="27"/>
  <c r="AC1586" i="27"/>
  <c r="AC1582" i="27"/>
  <c r="AC1578" i="27"/>
  <c r="AC1574" i="27"/>
  <c r="AC1570" i="27"/>
  <c r="AC1566" i="27"/>
  <c r="AC1562" i="27"/>
  <c r="AC1558" i="27"/>
  <c r="AC1555" i="27"/>
  <c r="AC1587" i="27"/>
  <c r="AC1579" i="27"/>
  <c r="AC1572" i="27"/>
  <c r="AC1567" i="27"/>
  <c r="AC1561" i="27"/>
  <c r="AC1556" i="27"/>
  <c r="AC1583" i="27"/>
  <c r="AC1575" i="27"/>
  <c r="AC1569" i="27"/>
  <c r="AC1564" i="27"/>
  <c r="AC1559" i="27"/>
  <c r="AC1589" i="27"/>
  <c r="AC1581" i="27"/>
  <c r="AC1573" i="27"/>
  <c r="AC1568" i="27"/>
  <c r="AC1563" i="27"/>
  <c r="AC1557" i="27"/>
  <c r="AC1577" i="27"/>
  <c r="AC223" i="27"/>
  <c r="AC227" i="27"/>
  <c r="AC233" i="27"/>
  <c r="AC238" i="27"/>
  <c r="AC243" i="27"/>
  <c r="AC249" i="27"/>
  <c r="AC254" i="27"/>
  <c r="AC259" i="27"/>
  <c r="AC265" i="27"/>
  <c r="AC270" i="27"/>
  <c r="AC275" i="27"/>
  <c r="AC281" i="27"/>
  <c r="AC286" i="27"/>
  <c r="AC516" i="27"/>
  <c r="AC524" i="27"/>
  <c r="AC531" i="27"/>
  <c r="AC541" i="27"/>
  <c r="AC552" i="27"/>
  <c r="AC563" i="27"/>
  <c r="AC653" i="27"/>
  <c r="AC649" i="27"/>
  <c r="AC645" i="27"/>
  <c r="AC641" i="27"/>
  <c r="AC637" i="27"/>
  <c r="AC633" i="27"/>
  <c r="AC629" i="27"/>
  <c r="AC625" i="27"/>
  <c r="AC621" i="27"/>
  <c r="AC617" i="27"/>
  <c r="AC613" i="27"/>
  <c r="AC609" i="27"/>
  <c r="AC605" i="27"/>
  <c r="AC601" i="27"/>
  <c r="AC597" i="27"/>
  <c r="AC593" i="27"/>
  <c r="AC589" i="27"/>
  <c r="AC585" i="27"/>
  <c r="AC654" i="27"/>
  <c r="AC648" i="27"/>
  <c r="AC643" i="27"/>
  <c r="AC638" i="27"/>
  <c r="AC632" i="27"/>
  <c r="AC627" i="27"/>
  <c r="AC622" i="27"/>
  <c r="AC616" i="27"/>
  <c r="AC611" i="27"/>
  <c r="AC606" i="27"/>
  <c r="AC600" i="27"/>
  <c r="AC595" i="27"/>
  <c r="AC590" i="27"/>
  <c r="AC584" i="27"/>
  <c r="AC650" i="27"/>
  <c r="AC644" i="27"/>
  <c r="AC639" i="27"/>
  <c r="AC634" i="27"/>
  <c r="AC628" i="27"/>
  <c r="AC623" i="27"/>
  <c r="AC618" i="27"/>
  <c r="AC612" i="27"/>
  <c r="AC607" i="27"/>
  <c r="AC602" i="27"/>
  <c r="AC596" i="27"/>
  <c r="AC591" i="27"/>
  <c r="AC586" i="27"/>
  <c r="AC594" i="27"/>
  <c r="AC604" i="27"/>
  <c r="AC615" i="27"/>
  <c r="AC626" i="27"/>
  <c r="AC636" i="27"/>
  <c r="AC647" i="27"/>
  <c r="AC1238" i="27"/>
  <c r="AC1249" i="27"/>
  <c r="AC1259" i="27"/>
  <c r="AC1270" i="27"/>
  <c r="AC1281" i="27"/>
  <c r="AC1291" i="27"/>
  <c r="AC1481" i="27"/>
  <c r="AC1477" i="27"/>
  <c r="AC1473" i="27"/>
  <c r="AC1469" i="27"/>
  <c r="AC1465" i="27"/>
  <c r="AC1461" i="27"/>
  <c r="AC1457" i="27"/>
  <c r="AC1453" i="27"/>
  <c r="AC1449" i="27"/>
  <c r="AC1480" i="27"/>
  <c r="AC1475" i="27"/>
  <c r="AC1470" i="27"/>
  <c r="AC1464" i="27"/>
  <c r="AC1459" i="27"/>
  <c r="AC1454" i="27"/>
  <c r="AC1448" i="27"/>
  <c r="AC1478" i="27"/>
  <c r="AC1472" i="27"/>
  <c r="AC1467" i="27"/>
  <c r="AC1462" i="27"/>
  <c r="AC1456" i="27"/>
  <c r="AC1451" i="27"/>
  <c r="AC1447" i="27"/>
  <c r="AC1482" i="27"/>
  <c r="AC1476" i="27"/>
  <c r="AC1471" i="27"/>
  <c r="AC1466" i="27"/>
  <c r="AC1460" i="27"/>
  <c r="AC1455" i="27"/>
  <c r="AC1450" i="27"/>
  <c r="AC1468" i="27"/>
  <c r="AC1489" i="27"/>
  <c r="AC1510" i="27"/>
  <c r="AC1560" i="27"/>
  <c r="AC1585" i="27"/>
  <c r="AC292" i="27"/>
  <c r="AC288" i="27"/>
  <c r="AC284" i="27"/>
  <c r="AC280" i="27"/>
  <c r="AC276" i="27"/>
  <c r="AC272" i="27"/>
  <c r="AC268" i="27"/>
  <c r="AC264" i="27"/>
  <c r="AC260" i="27"/>
  <c r="AC256" i="27"/>
  <c r="AC252" i="27"/>
  <c r="AC248" i="27"/>
  <c r="AC244" i="27"/>
  <c r="AC240" i="27"/>
  <c r="AC236" i="27"/>
  <c r="AC232" i="27"/>
  <c r="AC228" i="27"/>
  <c r="AC224" i="27"/>
  <c r="AC229" i="27"/>
  <c r="AC234" i="27"/>
  <c r="AC239" i="27"/>
  <c r="AC245" i="27"/>
  <c r="AC250" i="27"/>
  <c r="AC255" i="27"/>
  <c r="AC261" i="27"/>
  <c r="AC266" i="27"/>
  <c r="AC271" i="27"/>
  <c r="AC277" i="27"/>
  <c r="AC282" i="27"/>
  <c r="AC287" i="27"/>
  <c r="AC293" i="27"/>
  <c r="AC582" i="27"/>
  <c r="AC578" i="27"/>
  <c r="AC574" i="27"/>
  <c r="AC570" i="27"/>
  <c r="AC566" i="27"/>
  <c r="AC562" i="27"/>
  <c r="AC558" i="27"/>
  <c r="AC554" i="27"/>
  <c r="AC550" i="27"/>
  <c r="AC546" i="27"/>
  <c r="AC542" i="27"/>
  <c r="AC538" i="27"/>
  <c r="AC534" i="27"/>
  <c r="AC530" i="27"/>
  <c r="AC526" i="27"/>
  <c r="AC522" i="27"/>
  <c r="AC518" i="27"/>
  <c r="AC514" i="27"/>
  <c r="AC511" i="27"/>
  <c r="AC580" i="27"/>
  <c r="AC575" i="27"/>
  <c r="AC569" i="27"/>
  <c r="AC564" i="27"/>
  <c r="AC559" i="27"/>
  <c r="AC553" i="27"/>
  <c r="AC548" i="27"/>
  <c r="AC543" i="27"/>
  <c r="AC537" i="27"/>
  <c r="AC532" i="27"/>
  <c r="AC581" i="27"/>
  <c r="AC576" i="27"/>
  <c r="AC571" i="27"/>
  <c r="AC565" i="27"/>
  <c r="AC560" i="27"/>
  <c r="AC555" i="27"/>
  <c r="AC549" i="27"/>
  <c r="AC544" i="27"/>
  <c r="AC539" i="27"/>
  <c r="AC533" i="27"/>
  <c r="AC528" i="27"/>
  <c r="AC523" i="27"/>
  <c r="AC517" i="27"/>
  <c r="AC512" i="27"/>
  <c r="AC519" i="27"/>
  <c r="AC525" i="27"/>
  <c r="AC535" i="27"/>
  <c r="AC545" i="27"/>
  <c r="AC556" i="27"/>
  <c r="AC567" i="27"/>
  <c r="AC577" i="27"/>
  <c r="AC1300" i="27"/>
  <c r="AC1296" i="27"/>
  <c r="AC1292" i="27"/>
  <c r="AC1288" i="27"/>
  <c r="AC1284" i="27"/>
  <c r="AC1280" i="27"/>
  <c r="AC1276" i="27"/>
  <c r="AC1272" i="27"/>
  <c r="AC1268" i="27"/>
  <c r="AC1264" i="27"/>
  <c r="AC1260" i="27"/>
  <c r="AC1256" i="27"/>
  <c r="AC1252" i="27"/>
  <c r="AC1248" i="27"/>
  <c r="AC1244" i="27"/>
  <c r="AC1240" i="27"/>
  <c r="AC1236" i="27"/>
  <c r="AC1232" i="27"/>
  <c r="AC1298" i="27"/>
  <c r="AC1293" i="27"/>
  <c r="AC1287" i="27"/>
  <c r="AC1282" i="27"/>
  <c r="AC1277" i="27"/>
  <c r="AC1271" i="27"/>
  <c r="AC1266" i="27"/>
  <c r="AC1261" i="27"/>
  <c r="AC1255" i="27"/>
  <c r="AC1250" i="27"/>
  <c r="AC1245" i="27"/>
  <c r="AC1239" i="27"/>
  <c r="AC1234" i="27"/>
  <c r="AC1299" i="27"/>
  <c r="AC1294" i="27"/>
  <c r="AC1289" i="27"/>
  <c r="AC1283" i="27"/>
  <c r="AC1278" i="27"/>
  <c r="AC1273" i="27"/>
  <c r="AC1267" i="27"/>
  <c r="AC1262" i="27"/>
  <c r="AC1257" i="27"/>
  <c r="AC1251" i="27"/>
  <c r="AC1246" i="27"/>
  <c r="AC1241" i="27"/>
  <c r="AC1235" i="27"/>
  <c r="AC1231" i="27"/>
  <c r="AC1242" i="27"/>
  <c r="AC1253" i="27"/>
  <c r="AC1263" i="27"/>
  <c r="AC1274" i="27"/>
  <c r="AC1285" i="27"/>
  <c r="AC1295" i="27"/>
  <c r="AC1494" i="27"/>
  <c r="AC1515" i="27"/>
  <c r="AC1565" i="27"/>
  <c r="AC11" i="27"/>
  <c r="AC15" i="27"/>
  <c r="AC19" i="27"/>
  <c r="AC23" i="27"/>
  <c r="AC27" i="27"/>
  <c r="AC31" i="27"/>
  <c r="AC35" i="27"/>
  <c r="AC39" i="27"/>
  <c r="AC43" i="27"/>
  <c r="AC47" i="27"/>
  <c r="AC51" i="27"/>
  <c r="AC55" i="27"/>
  <c r="AC59" i="27"/>
  <c r="AC63" i="27"/>
  <c r="AC67" i="27"/>
  <c r="AC71" i="27"/>
  <c r="AC299" i="27"/>
  <c r="AC303" i="27"/>
  <c r="AC307" i="27"/>
  <c r="AC311" i="27"/>
  <c r="AC315" i="27"/>
  <c r="AC319" i="27"/>
  <c r="AC323" i="27"/>
  <c r="AC327" i="27"/>
  <c r="AC331" i="27"/>
  <c r="AC335" i="27"/>
  <c r="AC339" i="27"/>
  <c r="AC343" i="27"/>
  <c r="AC347" i="27"/>
  <c r="AC351" i="27"/>
  <c r="AC355" i="27"/>
  <c r="AC359" i="27"/>
  <c r="AC800" i="27"/>
  <c r="AC805" i="27"/>
  <c r="AC811" i="27"/>
  <c r="AC816" i="27"/>
  <c r="AC821" i="27"/>
  <c r="AC827" i="27"/>
  <c r="AC832" i="27"/>
  <c r="AC837" i="27"/>
  <c r="AC843" i="27"/>
  <c r="AC848" i="27"/>
  <c r="AC853" i="27"/>
  <c r="AC859" i="27"/>
  <c r="AC864" i="27"/>
  <c r="AC1088" i="27"/>
  <c r="AC1093" i="27"/>
  <c r="AC1099" i="27"/>
  <c r="AC1104" i="27"/>
  <c r="AC1109" i="27"/>
  <c r="AC1115" i="27"/>
  <c r="AC1120" i="27"/>
  <c r="AC1125" i="27"/>
  <c r="AC1131" i="27"/>
  <c r="AC1136" i="27"/>
  <c r="AC1141" i="27"/>
  <c r="AC1147" i="27"/>
  <c r="AC1152" i="27"/>
  <c r="AC1376" i="27"/>
  <c r="AC1381" i="27"/>
  <c r="AC1387" i="27"/>
  <c r="AC1392" i="27"/>
  <c r="AC1397" i="27"/>
  <c r="AC1403" i="27"/>
  <c r="AC1408" i="27"/>
  <c r="AC1413" i="27"/>
  <c r="AC1419" i="27"/>
  <c r="AC1424" i="27"/>
  <c r="AC1429" i="27"/>
  <c r="AC1435" i="27"/>
  <c r="AC1440" i="27"/>
  <c r="AC1633" i="27"/>
  <c r="AC1641" i="27"/>
  <c r="AC1649" i="27"/>
  <c r="AD163" i="28"/>
  <c r="AD179" i="28"/>
  <c r="AD195" i="28"/>
  <c r="AD211" i="28"/>
  <c r="AD227" i="28"/>
  <c r="AD243" i="28"/>
  <c r="AD259" i="28"/>
  <c r="AD275" i="28"/>
  <c r="AD444" i="28"/>
  <c r="AD465" i="28"/>
  <c r="AD487" i="28"/>
  <c r="AD517" i="28"/>
  <c r="AC1662" i="27"/>
  <c r="AC1658" i="27"/>
  <c r="AC1654" i="27"/>
  <c r="AC1650" i="27"/>
  <c r="AC1646" i="27"/>
  <c r="AC1642" i="27"/>
  <c r="AC1638" i="27"/>
  <c r="AC1634" i="27"/>
  <c r="AC1630" i="27"/>
  <c r="AC1627" i="27"/>
  <c r="AC1660" i="27"/>
  <c r="AC1656" i="27"/>
  <c r="AC1652" i="27"/>
  <c r="AC1648" i="27"/>
  <c r="AC1644" i="27"/>
  <c r="AC1640" i="27"/>
  <c r="AC1636" i="27"/>
  <c r="AC1632" i="27"/>
  <c r="AC1628" i="27"/>
  <c r="AC1635" i="27"/>
  <c r="AC1643" i="27"/>
  <c r="AC1651" i="27"/>
  <c r="AC1659" i="27"/>
  <c r="AD294" i="28"/>
  <c r="AD290" i="28"/>
  <c r="AD286" i="28"/>
  <c r="AD282" i="28"/>
  <c r="AD278" i="28"/>
  <c r="AD274" i="28"/>
  <c r="AD270" i="28"/>
  <c r="AD266" i="28"/>
  <c r="AD262" i="28"/>
  <c r="AD258" i="28"/>
  <c r="AD254" i="28"/>
  <c r="AD250" i="28"/>
  <c r="AD246" i="28"/>
  <c r="AD242" i="28"/>
  <c r="AD238" i="28"/>
  <c r="AD234" i="28"/>
  <c r="AD230" i="28"/>
  <c r="AD226" i="28"/>
  <c r="AD222" i="28"/>
  <c r="AD218" i="28"/>
  <c r="AD214" i="28"/>
  <c r="AD210" i="28"/>
  <c r="AD206" i="28"/>
  <c r="AD202" i="28"/>
  <c r="AD198" i="28"/>
  <c r="AD194" i="28"/>
  <c r="AD190" i="28"/>
  <c r="AD186" i="28"/>
  <c r="AD182" i="28"/>
  <c r="AD178" i="28"/>
  <c r="AD174" i="28"/>
  <c r="AD170" i="28"/>
  <c r="AD166" i="28"/>
  <c r="AD162" i="28"/>
  <c r="AD158" i="28"/>
  <c r="AD154" i="28"/>
  <c r="AD151" i="28"/>
  <c r="AD292" i="28"/>
  <c r="AD288" i="28"/>
  <c r="AD284" i="28"/>
  <c r="AD280" i="28"/>
  <c r="AD276" i="28"/>
  <c r="AD272" i="28"/>
  <c r="AD268" i="28"/>
  <c r="AD264" i="28"/>
  <c r="AD260" i="28"/>
  <c r="AD256" i="28"/>
  <c r="AD252" i="28"/>
  <c r="AD248" i="28"/>
  <c r="AD244" i="28"/>
  <c r="AD240" i="28"/>
  <c r="AD236" i="28"/>
  <c r="AD232" i="28"/>
  <c r="AD228" i="28"/>
  <c r="AD224" i="28"/>
  <c r="AD220" i="28"/>
  <c r="AD216" i="28"/>
  <c r="AD212" i="28"/>
  <c r="AD208" i="28"/>
  <c r="AD204" i="28"/>
  <c r="AD200" i="28"/>
  <c r="AD196" i="28"/>
  <c r="AD192" i="28"/>
  <c r="AD188" i="28"/>
  <c r="AD184" i="28"/>
  <c r="AD180" i="28"/>
  <c r="AD176" i="28"/>
  <c r="AD172" i="28"/>
  <c r="AD168" i="28"/>
  <c r="AD164" i="28"/>
  <c r="AD160" i="28"/>
  <c r="AD156" i="28"/>
  <c r="AD152" i="28"/>
  <c r="AD289" i="28"/>
  <c r="AD281" i="28"/>
  <c r="AD273" i="28"/>
  <c r="AD265" i="28"/>
  <c r="AD257" i="28"/>
  <c r="AD249" i="28"/>
  <c r="AD241" i="28"/>
  <c r="AD233" i="28"/>
  <c r="AD225" i="28"/>
  <c r="AD217" i="28"/>
  <c r="AD209" i="28"/>
  <c r="AD201" i="28"/>
  <c r="AD193" i="28"/>
  <c r="AD185" i="28"/>
  <c r="AD177" i="28"/>
  <c r="AD169" i="28"/>
  <c r="AD161" i="28"/>
  <c r="AD153" i="28"/>
  <c r="AD293" i="28"/>
  <c r="AD285" i="28"/>
  <c r="AD277" i="28"/>
  <c r="AD269" i="28"/>
  <c r="AD261" i="28"/>
  <c r="AD253" i="28"/>
  <c r="AD245" i="28"/>
  <c r="AD237" i="28"/>
  <c r="AD229" i="28"/>
  <c r="AD221" i="28"/>
  <c r="AD213" i="28"/>
  <c r="AD205" i="28"/>
  <c r="AD197" i="28"/>
  <c r="AD189" i="28"/>
  <c r="AD181" i="28"/>
  <c r="AD173" i="28"/>
  <c r="AD165" i="28"/>
  <c r="AD157" i="28"/>
  <c r="AD167" i="28"/>
  <c r="AD183" i="28"/>
  <c r="AD199" i="28"/>
  <c r="AD215" i="28"/>
  <c r="AD231" i="28"/>
  <c r="AD247" i="28"/>
  <c r="AD263" i="28"/>
  <c r="AD279" i="28"/>
  <c r="AC870" i="27"/>
  <c r="AC866" i="27"/>
  <c r="AC862" i="27"/>
  <c r="AC858" i="27"/>
  <c r="AC854" i="27"/>
  <c r="AC850" i="27"/>
  <c r="AC846" i="27"/>
  <c r="AC842" i="27"/>
  <c r="AC838" i="27"/>
  <c r="AC834" i="27"/>
  <c r="AC830" i="27"/>
  <c r="AC826" i="27"/>
  <c r="AC822" i="27"/>
  <c r="AC818" i="27"/>
  <c r="AC814" i="27"/>
  <c r="AC810" i="27"/>
  <c r="AC806" i="27"/>
  <c r="AC802" i="27"/>
  <c r="AC799" i="27"/>
  <c r="AC804" i="27"/>
  <c r="AC809" i="27"/>
  <c r="AC815" i="27"/>
  <c r="AC820" i="27"/>
  <c r="AC825" i="27"/>
  <c r="AC831" i="27"/>
  <c r="AC836" i="27"/>
  <c r="AC841" i="27"/>
  <c r="AC847" i="27"/>
  <c r="AC852" i="27"/>
  <c r="AC857" i="27"/>
  <c r="AC863" i="27"/>
  <c r="AC868" i="27"/>
  <c r="AC1158" i="27"/>
  <c r="AC1154" i="27"/>
  <c r="AC1150" i="27"/>
  <c r="AC1146" i="27"/>
  <c r="AC1142" i="27"/>
  <c r="AC1138" i="27"/>
  <c r="AC1134" i="27"/>
  <c r="AC1130" i="27"/>
  <c r="AC1126" i="27"/>
  <c r="AC1122" i="27"/>
  <c r="AC1118" i="27"/>
  <c r="AC1114" i="27"/>
  <c r="AC1110" i="27"/>
  <c r="AC1106" i="27"/>
  <c r="AC1102" i="27"/>
  <c r="AC1098" i="27"/>
  <c r="AC1094" i="27"/>
  <c r="AC1090" i="27"/>
  <c r="AC1087" i="27"/>
  <c r="AC1092" i="27"/>
  <c r="AC1097" i="27"/>
  <c r="AC1103" i="27"/>
  <c r="AC1108" i="27"/>
  <c r="AC1113" i="27"/>
  <c r="AC1119" i="27"/>
  <c r="AC1124" i="27"/>
  <c r="AC1129" i="27"/>
  <c r="AC1135" i="27"/>
  <c r="AC1140" i="27"/>
  <c r="AC1145" i="27"/>
  <c r="AC1151" i="27"/>
  <c r="AC1156" i="27"/>
  <c r="AC1446" i="27"/>
  <c r="AC1442" i="27"/>
  <c r="AC1438" i="27"/>
  <c r="AC1434" i="27"/>
  <c r="AC1430" i="27"/>
  <c r="AC1426" i="27"/>
  <c r="AC1422" i="27"/>
  <c r="AC1418" i="27"/>
  <c r="AC1414" i="27"/>
  <c r="AC1410" i="27"/>
  <c r="AC1406" i="27"/>
  <c r="AC1402" i="27"/>
  <c r="AC1398" i="27"/>
  <c r="AC1394" i="27"/>
  <c r="AC1390" i="27"/>
  <c r="AC1386" i="27"/>
  <c r="AC1382" i="27"/>
  <c r="AC1378" i="27"/>
  <c r="AC1375" i="27"/>
  <c r="AC1380" i="27"/>
  <c r="AC1385" i="27"/>
  <c r="AC1391" i="27"/>
  <c r="AC1396" i="27"/>
  <c r="AC1401" i="27"/>
  <c r="AC1407" i="27"/>
  <c r="AC1412" i="27"/>
  <c r="AC1417" i="27"/>
  <c r="AC1423" i="27"/>
  <c r="AC1428" i="27"/>
  <c r="AC1433" i="27"/>
  <c r="AC1439" i="27"/>
  <c r="AC1444" i="27"/>
  <c r="AC1631" i="27"/>
  <c r="AC1639" i="27"/>
  <c r="AC1647" i="27"/>
  <c r="AC1655" i="27"/>
  <c r="AD159" i="28"/>
  <c r="AD175" i="28"/>
  <c r="AD191" i="28"/>
  <c r="AD207" i="28"/>
  <c r="AD223" i="28"/>
  <c r="AD239" i="28"/>
  <c r="AD255" i="28"/>
  <c r="AD271" i="28"/>
  <c r="AD287" i="28"/>
  <c r="AD580" i="28"/>
  <c r="AD576" i="28"/>
  <c r="AD572" i="28"/>
  <c r="AD568" i="28"/>
  <c r="AD564" i="28"/>
  <c r="AD560" i="28"/>
  <c r="AD556" i="28"/>
  <c r="AD552" i="28"/>
  <c r="AD548" i="28"/>
  <c r="AD544" i="28"/>
  <c r="AD540" i="28"/>
  <c r="AD536" i="28"/>
  <c r="AD532" i="28"/>
  <c r="AD528" i="28"/>
  <c r="AD524" i="28"/>
  <c r="AD520" i="28"/>
  <c r="AD516" i="28"/>
  <c r="AD512" i="28"/>
  <c r="AD508" i="28"/>
  <c r="AD504" i="28"/>
  <c r="AD500" i="28"/>
  <c r="AD496" i="28"/>
  <c r="AD492" i="28"/>
  <c r="AD582" i="28"/>
  <c r="AD578" i="28"/>
  <c r="AD574" i="28"/>
  <c r="AD570" i="28"/>
  <c r="AD566" i="28"/>
  <c r="AD562" i="28"/>
  <c r="AD558" i="28"/>
  <c r="AD554" i="28"/>
  <c r="AD550" i="28"/>
  <c r="AD546" i="28"/>
  <c r="AD542" i="28"/>
  <c r="AD538" i="28"/>
  <c r="AD534" i="28"/>
  <c r="AD530" i="28"/>
  <c r="AD526" i="28"/>
  <c r="AD522" i="28"/>
  <c r="AD518" i="28"/>
  <c r="AD514" i="28"/>
  <c r="AD510" i="28"/>
  <c r="AD506" i="28"/>
  <c r="AD502" i="28"/>
  <c r="AD498" i="28"/>
  <c r="AD494" i="28"/>
  <c r="AD490" i="28"/>
  <c r="AD486" i="28"/>
  <c r="AD482" i="28"/>
  <c r="AD478" i="28"/>
  <c r="AD474" i="28"/>
  <c r="AD470" i="28"/>
  <c r="AD466" i="28"/>
  <c r="AD462" i="28"/>
  <c r="AD458" i="28"/>
  <c r="AD454" i="28"/>
  <c r="AD450" i="28"/>
  <c r="AD446" i="28"/>
  <c r="AD442" i="28"/>
  <c r="AD575" i="28"/>
  <c r="AD567" i="28"/>
  <c r="AD559" i="28"/>
  <c r="AD551" i="28"/>
  <c r="AD543" i="28"/>
  <c r="AD535" i="28"/>
  <c r="AD527" i="28"/>
  <c r="AD519" i="28"/>
  <c r="AD511" i="28"/>
  <c r="AD503" i="28"/>
  <c r="AD495" i="28"/>
  <c r="AD488" i="28"/>
  <c r="AD483" i="28"/>
  <c r="AD477" i="28"/>
  <c r="AD472" i="28"/>
  <c r="AD467" i="28"/>
  <c r="AD461" i="28"/>
  <c r="AD456" i="28"/>
  <c r="AD451" i="28"/>
  <c r="AD445" i="28"/>
  <c r="AD440" i="28"/>
  <c r="AD579" i="28"/>
  <c r="AD571" i="28"/>
  <c r="AD563" i="28"/>
  <c r="AD555" i="28"/>
  <c r="AD547" i="28"/>
  <c r="AD539" i="28"/>
  <c r="AD531" i="28"/>
  <c r="AD523" i="28"/>
  <c r="AD515" i="28"/>
  <c r="AD507" i="28"/>
  <c r="AD499" i="28"/>
  <c r="AD491" i="28"/>
  <c r="AD485" i="28"/>
  <c r="AD480" i="28"/>
  <c r="AD475" i="28"/>
  <c r="AD469" i="28"/>
  <c r="AD464" i="28"/>
  <c r="AD459" i="28"/>
  <c r="AD453" i="28"/>
  <c r="AD448" i="28"/>
  <c r="AD443" i="28"/>
  <c r="AD439" i="28"/>
  <c r="AD573" i="28"/>
  <c r="AD569" i="28"/>
  <c r="AD553" i="28"/>
  <c r="AD537" i="28"/>
  <c r="AD521" i="28"/>
  <c r="AD505" i="28"/>
  <c r="AD489" i="28"/>
  <c r="AD479" i="28"/>
  <c r="AD468" i="28"/>
  <c r="AD457" i="28"/>
  <c r="AD447" i="28"/>
  <c r="AD577" i="28"/>
  <c r="AD561" i="28"/>
  <c r="AD545" i="28"/>
  <c r="AD529" i="28"/>
  <c r="AD513" i="28"/>
  <c r="AD497" i="28"/>
  <c r="AD484" i="28"/>
  <c r="AD473" i="28"/>
  <c r="AD463" i="28"/>
  <c r="AD452" i="28"/>
  <c r="AD441" i="28"/>
  <c r="AD460" i="28"/>
  <c r="AD481" i="28"/>
  <c r="AD509" i="28"/>
  <c r="AD541" i="28"/>
  <c r="AD581" i="28"/>
  <c r="AC731" i="27"/>
  <c r="AC735" i="27"/>
  <c r="AC739" i="27"/>
  <c r="AC743" i="27"/>
  <c r="AC747" i="27"/>
  <c r="AC751" i="27"/>
  <c r="AC755" i="27"/>
  <c r="AC759" i="27"/>
  <c r="AC763" i="27"/>
  <c r="AC767" i="27"/>
  <c r="AC771" i="27"/>
  <c r="AC775" i="27"/>
  <c r="AC779" i="27"/>
  <c r="AC783" i="27"/>
  <c r="AC787" i="27"/>
  <c r="AC791" i="27"/>
  <c r="AC1019" i="27"/>
  <c r="AC1023" i="27"/>
  <c r="AC1027" i="27"/>
  <c r="AC1031" i="27"/>
  <c r="AC1035" i="27"/>
  <c r="AC1039" i="27"/>
  <c r="AC1043" i="27"/>
  <c r="AC1047" i="27"/>
  <c r="AC1051" i="27"/>
  <c r="AC1055" i="27"/>
  <c r="AC1059" i="27"/>
  <c r="AC1063" i="27"/>
  <c r="AC1067" i="27"/>
  <c r="AC1071" i="27"/>
  <c r="AC1075" i="27"/>
  <c r="AC1079" i="27"/>
  <c r="AC1307" i="27"/>
  <c r="AC1311" i="27"/>
  <c r="AC1315" i="27"/>
  <c r="AC1319" i="27"/>
  <c r="AC1323" i="27"/>
  <c r="AC1327" i="27"/>
  <c r="AC1331" i="27"/>
  <c r="AC1335" i="27"/>
  <c r="AC1339" i="27"/>
  <c r="AC1343" i="27"/>
  <c r="AC1347" i="27"/>
  <c r="AC1351" i="27"/>
  <c r="AC1355" i="27"/>
  <c r="AC1359" i="27"/>
  <c r="AC1363" i="27"/>
  <c r="AC1367" i="27"/>
  <c r="AC1523" i="27"/>
  <c r="AC1527" i="27"/>
  <c r="AC1531" i="27"/>
  <c r="AC1535" i="27"/>
  <c r="AC1539" i="27"/>
  <c r="AC1543" i="27"/>
  <c r="AC1547" i="27"/>
  <c r="AC1593" i="27"/>
  <c r="AC1597" i="27"/>
  <c r="AC1601" i="27"/>
  <c r="AC1605" i="27"/>
  <c r="AC1609" i="27"/>
  <c r="AC1613" i="27"/>
  <c r="AC1617" i="27"/>
  <c r="AC1621" i="27"/>
  <c r="AC1625" i="27"/>
  <c r="AC1695" i="27"/>
  <c r="AC1691" i="27"/>
  <c r="AC1687" i="27"/>
  <c r="AC1683" i="27"/>
  <c r="AC1679" i="27"/>
  <c r="AC1675" i="27"/>
  <c r="AC1697" i="27"/>
  <c r="AC1693" i="27"/>
  <c r="AC1689" i="27"/>
  <c r="AC1685" i="27"/>
  <c r="AC1681" i="27"/>
  <c r="AC1677" i="27"/>
  <c r="AC1673" i="27"/>
  <c r="AC1667" i="27"/>
  <c r="AC1671" i="27"/>
  <c r="AC1678" i="27"/>
  <c r="AC1686" i="27"/>
  <c r="AC1694" i="27"/>
  <c r="AC1732" i="27"/>
  <c r="AC1729" i="27"/>
  <c r="AC1734" i="27"/>
  <c r="AC1730" i="27"/>
  <c r="AC1595" i="27"/>
  <c r="AC1599" i="27"/>
  <c r="AC1603" i="27"/>
  <c r="AC1607" i="27"/>
  <c r="AC1611" i="27"/>
  <c r="AC1615" i="27"/>
  <c r="AC1619" i="27"/>
  <c r="AD150" i="29"/>
  <c r="AD146" i="29"/>
  <c r="AD142" i="29"/>
  <c r="AD138" i="29"/>
  <c r="AD134" i="29"/>
  <c r="AD130" i="29"/>
  <c r="AD126" i="29"/>
  <c r="AD122" i="29"/>
  <c r="AD118" i="29"/>
  <c r="AD114" i="29"/>
  <c r="AD110" i="29"/>
  <c r="AD106" i="29"/>
  <c r="AD102" i="29"/>
  <c r="AD98" i="29"/>
  <c r="AD94" i="29"/>
  <c r="AD90" i="29"/>
  <c r="AD86" i="29"/>
  <c r="AD82" i="29"/>
  <c r="AD78" i="29"/>
  <c r="AD74" i="29"/>
  <c r="AD70" i="29"/>
  <c r="AD66" i="29"/>
  <c r="AD62" i="29"/>
  <c r="AD58" i="29"/>
  <c r="AD54" i="29"/>
  <c r="AD50" i="29"/>
  <c r="AD46" i="29"/>
  <c r="AD147" i="29"/>
  <c r="AD141" i="29"/>
  <c r="AD136" i="29"/>
  <c r="AD131" i="29"/>
  <c r="AD125" i="29"/>
  <c r="AD120" i="29"/>
  <c r="AD115" i="29"/>
  <c r="AD109" i="29"/>
  <c r="AD104" i="29"/>
  <c r="AD99" i="29"/>
  <c r="AD93" i="29"/>
  <c r="AD88" i="29"/>
  <c r="AD83" i="29"/>
  <c r="AD77" i="29"/>
  <c r="AD72" i="29"/>
  <c r="AD67" i="29"/>
  <c r="AD61" i="29"/>
  <c r="AD56" i="29"/>
  <c r="AD51" i="29"/>
  <c r="AD45" i="29"/>
  <c r="AD41" i="29"/>
  <c r="AD37" i="29"/>
  <c r="AD33" i="29"/>
  <c r="AD29" i="29"/>
  <c r="AD25" i="29"/>
  <c r="AD21" i="29"/>
  <c r="AD17" i="29"/>
  <c r="AD13" i="29"/>
  <c r="AD9" i="29"/>
  <c r="AD145" i="29"/>
  <c r="AD140" i="29"/>
  <c r="AD135" i="29"/>
  <c r="AD129" i="29"/>
  <c r="AD124" i="29"/>
  <c r="AD119" i="29"/>
  <c r="AD113" i="29"/>
  <c r="AD108" i="29"/>
  <c r="AD103" i="29"/>
  <c r="AD97" i="29"/>
  <c r="AD92" i="29"/>
  <c r="AD87" i="29"/>
  <c r="AD81" i="29"/>
  <c r="AD76" i="29"/>
  <c r="AD71" i="29"/>
  <c r="AD65" i="29"/>
  <c r="AD60" i="29"/>
  <c r="AD55" i="29"/>
  <c r="AD49" i="29"/>
  <c r="AD44" i="29"/>
  <c r="AD40" i="29"/>
  <c r="AD36" i="29"/>
  <c r="AD32" i="29"/>
  <c r="AD28" i="29"/>
  <c r="AD24" i="29"/>
  <c r="AD20" i="29"/>
  <c r="AD16" i="29"/>
  <c r="AD12" i="29"/>
  <c r="AD8" i="29"/>
  <c r="AD148" i="29"/>
  <c r="AD143" i="29"/>
  <c r="AD137" i="29"/>
  <c r="AD132" i="29"/>
  <c r="AD127" i="29"/>
  <c r="AD121" i="29"/>
  <c r="AD116" i="29"/>
  <c r="AD111" i="29"/>
  <c r="AD105" i="29"/>
  <c r="AD100" i="29"/>
  <c r="AD95" i="29"/>
  <c r="AD89" i="29"/>
  <c r="AD84" i="29"/>
  <c r="AD79" i="29"/>
  <c r="AD73" i="29"/>
  <c r="AD68" i="29"/>
  <c r="AD63" i="29"/>
  <c r="AD57" i="29"/>
  <c r="AD52" i="29"/>
  <c r="AD47" i="29"/>
  <c r="AD42" i="29"/>
  <c r="AD38" i="29"/>
  <c r="AD34" i="29"/>
  <c r="AD30" i="29"/>
  <c r="AD26" i="29"/>
  <c r="AD22" i="29"/>
  <c r="AD18" i="29"/>
  <c r="AD14" i="29"/>
  <c r="AD10" i="29"/>
  <c r="AD7" i="29"/>
  <c r="AD133" i="29"/>
  <c r="AD112" i="29"/>
  <c r="AD91" i="29"/>
  <c r="AD69" i="29"/>
  <c r="AD48" i="29"/>
  <c r="AD31" i="29"/>
  <c r="AD15" i="29"/>
  <c r="AD149" i="29"/>
  <c r="AD128" i="29"/>
  <c r="AD107" i="29"/>
  <c r="AD85" i="29"/>
  <c r="AD64" i="29"/>
  <c r="AD43" i="29"/>
  <c r="AD27" i="29"/>
  <c r="AD11" i="29"/>
  <c r="AD139" i="29"/>
  <c r="AD117" i="29"/>
  <c r="AD96" i="29"/>
  <c r="AD75" i="29"/>
  <c r="AD53" i="29"/>
  <c r="AD35" i="29"/>
  <c r="AD19" i="29"/>
  <c r="AD80" i="29"/>
  <c r="AC1715" i="27"/>
  <c r="AC1719" i="27"/>
  <c r="AC1723" i="27"/>
  <c r="AC1727" i="27"/>
  <c r="AD9" i="28"/>
  <c r="AD13" i="28"/>
  <c r="AD17" i="28"/>
  <c r="AD21" i="28"/>
  <c r="AD25" i="28"/>
  <c r="AD29" i="28"/>
  <c r="AD33" i="28"/>
  <c r="AD37" i="28"/>
  <c r="AD41" i="28"/>
  <c r="AD45" i="28"/>
  <c r="AD49" i="28"/>
  <c r="AD53" i="28"/>
  <c r="AD57" i="28"/>
  <c r="AD61" i="28"/>
  <c r="AD65" i="28"/>
  <c r="AD69" i="28"/>
  <c r="AD73" i="28"/>
  <c r="AD77" i="28"/>
  <c r="AD81" i="28"/>
  <c r="AD85" i="28"/>
  <c r="AD89" i="28"/>
  <c r="AD93" i="28"/>
  <c r="AD97" i="28"/>
  <c r="AD101" i="28"/>
  <c r="AD105" i="28"/>
  <c r="AD109" i="28"/>
  <c r="AD113" i="28"/>
  <c r="AD117" i="28"/>
  <c r="AD121" i="28"/>
  <c r="AD125" i="28"/>
  <c r="AD129" i="28"/>
  <c r="AD133" i="28"/>
  <c r="AD137" i="28"/>
  <c r="AD141" i="28"/>
  <c r="AD145" i="28"/>
  <c r="AD149" i="28"/>
  <c r="AD299" i="28"/>
  <c r="AD303" i="28"/>
  <c r="AD307" i="28"/>
  <c r="AD311" i="28"/>
  <c r="AD315" i="28"/>
  <c r="AD319" i="28"/>
  <c r="AD323" i="28"/>
  <c r="AD327" i="28"/>
  <c r="AD331" i="28"/>
  <c r="AD335" i="28"/>
  <c r="AD339" i="28"/>
  <c r="AD343" i="28"/>
  <c r="AD347" i="28"/>
  <c r="AD351" i="28"/>
  <c r="AD355" i="28"/>
  <c r="AD359" i="28"/>
  <c r="AD363" i="28"/>
  <c r="AD367" i="28"/>
  <c r="AD371" i="28"/>
  <c r="AD375" i="28"/>
  <c r="AD379" i="28"/>
  <c r="AD383" i="28"/>
  <c r="AD387" i="28"/>
  <c r="AD391" i="28"/>
  <c r="AD395" i="28"/>
  <c r="AD399" i="28"/>
  <c r="AD403" i="28"/>
  <c r="AD407" i="28"/>
  <c r="AD411" i="28"/>
  <c r="AD415" i="28"/>
  <c r="AD419" i="28"/>
  <c r="AD423" i="28"/>
  <c r="AD427" i="28"/>
  <c r="AD431" i="28"/>
  <c r="AD435" i="28"/>
  <c r="AD867" i="28"/>
  <c r="AD863" i="28"/>
  <c r="AD870" i="28"/>
  <c r="AD866" i="28"/>
  <c r="AD862" i="28"/>
  <c r="AD858" i="28"/>
  <c r="AD854" i="28"/>
  <c r="AD850" i="28"/>
  <c r="AD846" i="28"/>
  <c r="AD842" i="28"/>
  <c r="AD838" i="28"/>
  <c r="AD834" i="28"/>
  <c r="AD830" i="28"/>
  <c r="AD826" i="28"/>
  <c r="AD822" i="28"/>
  <c r="AD818" i="28"/>
  <c r="AD814" i="28"/>
  <c r="AD810" i="28"/>
  <c r="AD806" i="28"/>
  <c r="AD802" i="28"/>
  <c r="AD798" i="28"/>
  <c r="AD794" i="28"/>
  <c r="AD790" i="28"/>
  <c r="AD786" i="28"/>
  <c r="AD782" i="28"/>
  <c r="AD778" i="28"/>
  <c r="AD774" i="28"/>
  <c r="AD770" i="28"/>
  <c r="AD766" i="28"/>
  <c r="AD762" i="28"/>
  <c r="AD758" i="28"/>
  <c r="AD754" i="28"/>
  <c r="AD750" i="28"/>
  <c r="AD746" i="28"/>
  <c r="AD742" i="28"/>
  <c r="AD738" i="28"/>
  <c r="AD734" i="28"/>
  <c r="AD730" i="28"/>
  <c r="AD727" i="28"/>
  <c r="AD868" i="28"/>
  <c r="AD864" i="28"/>
  <c r="AD860" i="28"/>
  <c r="AD856" i="28"/>
  <c r="AD852" i="28"/>
  <c r="AD848" i="28"/>
  <c r="AD844" i="28"/>
  <c r="AD840" i="28"/>
  <c r="AD836" i="28"/>
  <c r="AD832" i="28"/>
  <c r="AD828" i="28"/>
  <c r="AD824" i="28"/>
  <c r="AD820" i="28"/>
  <c r="AD816" i="28"/>
  <c r="AD812" i="28"/>
  <c r="AD808" i="28"/>
  <c r="AD804" i="28"/>
  <c r="AD800" i="28"/>
  <c r="AD796" i="28"/>
  <c r="AD792" i="28"/>
  <c r="AD788" i="28"/>
  <c r="AD784" i="28"/>
  <c r="AD780" i="28"/>
  <c r="AD776" i="28"/>
  <c r="AD772" i="28"/>
  <c r="AD768" i="28"/>
  <c r="AD764" i="28"/>
  <c r="AD760" i="28"/>
  <c r="AD756" i="28"/>
  <c r="AD752" i="28"/>
  <c r="AD748" i="28"/>
  <c r="AD744" i="28"/>
  <c r="AD740" i="28"/>
  <c r="AD736" i="28"/>
  <c r="AD732" i="28"/>
  <c r="AD728" i="28"/>
  <c r="AD735" i="28"/>
  <c r="AD743" i="28"/>
  <c r="AD751" i="28"/>
  <c r="AD759" i="28"/>
  <c r="AD767" i="28"/>
  <c r="AD775" i="28"/>
  <c r="AD783" i="28"/>
  <c r="AD791" i="28"/>
  <c r="AD799" i="28"/>
  <c r="AD807" i="28"/>
  <c r="AD815" i="28"/>
  <c r="AD823" i="28"/>
  <c r="AD831" i="28"/>
  <c r="AD839" i="28"/>
  <c r="AD847" i="28"/>
  <c r="AD855" i="28"/>
  <c r="AD865" i="28"/>
  <c r="AC1713" i="27"/>
  <c r="AC1717" i="27"/>
  <c r="AC1721" i="27"/>
  <c r="AD11" i="28"/>
  <c r="AD15" i="28"/>
  <c r="AD19" i="28"/>
  <c r="AD23" i="28"/>
  <c r="AD27" i="28"/>
  <c r="AD31" i="28"/>
  <c r="AD35" i="28"/>
  <c r="AD39" i="28"/>
  <c r="AD43" i="28"/>
  <c r="AD47" i="28"/>
  <c r="AD51" i="28"/>
  <c r="AD55" i="28"/>
  <c r="AD59" i="28"/>
  <c r="AD63" i="28"/>
  <c r="AD67" i="28"/>
  <c r="AD71" i="28"/>
  <c r="AD75" i="28"/>
  <c r="AD79" i="28"/>
  <c r="AD83" i="28"/>
  <c r="AD87" i="28"/>
  <c r="AD91" i="28"/>
  <c r="AD95" i="28"/>
  <c r="AD99" i="28"/>
  <c r="AD103" i="28"/>
  <c r="AD107" i="28"/>
  <c r="AD111" i="28"/>
  <c r="AD115" i="28"/>
  <c r="AD119" i="28"/>
  <c r="AD123" i="28"/>
  <c r="AD127" i="28"/>
  <c r="AD131" i="28"/>
  <c r="AD135" i="28"/>
  <c r="AD139" i="28"/>
  <c r="AD143" i="28"/>
  <c r="AD297" i="28"/>
  <c r="AD301" i="28"/>
  <c r="AD305" i="28"/>
  <c r="AD309" i="28"/>
  <c r="AD313" i="28"/>
  <c r="AD317" i="28"/>
  <c r="AD321" i="28"/>
  <c r="AD325" i="28"/>
  <c r="AD329" i="28"/>
  <c r="AD333" i="28"/>
  <c r="AD337" i="28"/>
  <c r="AD341" i="28"/>
  <c r="AD345" i="28"/>
  <c r="AD349" i="28"/>
  <c r="AD353" i="28"/>
  <c r="AD357" i="28"/>
  <c r="AD361" i="28"/>
  <c r="AD365" i="28"/>
  <c r="AD369" i="28"/>
  <c r="AD373" i="28"/>
  <c r="AD377" i="28"/>
  <c r="AD381" i="28"/>
  <c r="AD385" i="28"/>
  <c r="AD389" i="28"/>
  <c r="AD393" i="28"/>
  <c r="AD397" i="28"/>
  <c r="AD401" i="28"/>
  <c r="AD405" i="28"/>
  <c r="AD409" i="28"/>
  <c r="AD413" i="28"/>
  <c r="AD417" i="28"/>
  <c r="AD421" i="28"/>
  <c r="AD425" i="28"/>
  <c r="AD429" i="28"/>
  <c r="AD433" i="28"/>
  <c r="AD731" i="28"/>
  <c r="AD739" i="28"/>
  <c r="AD747" i="28"/>
  <c r="AD755" i="28"/>
  <c r="AD763" i="28"/>
  <c r="AD771" i="28"/>
  <c r="AD779" i="28"/>
  <c r="AD787" i="28"/>
  <c r="AD795" i="28"/>
  <c r="AD803" i="28"/>
  <c r="AD811" i="28"/>
  <c r="AD819" i="28"/>
  <c r="AD827" i="28"/>
  <c r="AD835" i="28"/>
  <c r="AD843" i="28"/>
  <c r="AD851" i="28"/>
  <c r="AD859" i="28"/>
  <c r="AD585" i="28"/>
  <c r="AD589" i="28"/>
  <c r="AD593" i="28"/>
  <c r="AD597" i="28"/>
  <c r="AD601" i="28"/>
  <c r="AD605" i="28"/>
  <c r="AD609" i="28"/>
  <c r="AD613" i="28"/>
  <c r="AD617" i="28"/>
  <c r="AD621" i="28"/>
  <c r="AD625" i="28"/>
  <c r="AD629" i="28"/>
  <c r="AD633" i="28"/>
  <c r="AD637" i="28"/>
  <c r="AD641" i="28"/>
  <c r="AD645" i="28"/>
  <c r="AD649" i="28"/>
  <c r="AD653" i="28"/>
  <c r="AD657" i="28"/>
  <c r="AD661" i="28"/>
  <c r="AD665" i="28"/>
  <c r="AD669" i="28"/>
  <c r="AD673" i="28"/>
  <c r="AD677" i="28"/>
  <c r="AD681" i="28"/>
  <c r="AD685" i="28"/>
  <c r="AD689" i="28"/>
  <c r="AD693" i="28"/>
  <c r="AD697" i="28"/>
  <c r="AD701" i="28"/>
  <c r="AD705" i="28"/>
  <c r="AD709" i="28"/>
  <c r="AD713" i="28"/>
  <c r="AD717" i="28"/>
  <c r="AD721" i="28"/>
  <c r="AD725" i="28"/>
  <c r="AD875" i="28"/>
  <c r="AD879" i="28"/>
  <c r="AD883" i="28"/>
  <c r="AD887" i="28"/>
  <c r="AD891" i="28"/>
  <c r="AD895" i="28"/>
  <c r="AD899" i="28"/>
  <c r="AD903" i="28"/>
  <c r="AD152" i="29"/>
  <c r="AD158" i="29"/>
  <c r="AD163" i="29"/>
  <c r="AD168" i="29"/>
  <c r="AD174" i="29"/>
  <c r="AD179" i="29"/>
  <c r="AD184" i="29"/>
  <c r="AD190" i="29"/>
  <c r="AD195" i="29"/>
  <c r="AD200" i="29"/>
  <c r="AD206" i="29"/>
  <c r="AD211" i="29"/>
  <c r="AD216" i="29"/>
  <c r="AD222" i="29"/>
  <c r="AD227" i="29"/>
  <c r="AD232" i="29"/>
  <c r="AD239" i="29"/>
  <c r="AD246" i="29"/>
  <c r="AD252" i="29"/>
  <c r="AD260" i="29"/>
  <c r="AD267" i="29"/>
  <c r="AD274" i="29"/>
  <c r="AD282" i="29"/>
  <c r="AD288" i="29"/>
  <c r="AD587" i="28"/>
  <c r="AD591" i="28"/>
  <c r="AD595" i="28"/>
  <c r="AD599" i="28"/>
  <c r="AD603" i="28"/>
  <c r="AD607" i="28"/>
  <c r="AD611" i="28"/>
  <c r="AD615" i="28"/>
  <c r="AD619" i="28"/>
  <c r="AD623" i="28"/>
  <c r="AD627" i="28"/>
  <c r="AD631" i="28"/>
  <c r="AD635" i="28"/>
  <c r="AD639" i="28"/>
  <c r="AD643" i="28"/>
  <c r="AD647" i="28"/>
  <c r="AD651" i="28"/>
  <c r="AD655" i="28"/>
  <c r="AD659" i="28"/>
  <c r="AD663" i="28"/>
  <c r="AD667" i="28"/>
  <c r="AD671" i="28"/>
  <c r="AD675" i="28"/>
  <c r="AD679" i="28"/>
  <c r="AD683" i="28"/>
  <c r="AD687" i="28"/>
  <c r="AD691" i="28"/>
  <c r="AD695" i="28"/>
  <c r="AD699" i="28"/>
  <c r="AD703" i="28"/>
  <c r="AD707" i="28"/>
  <c r="AD711" i="28"/>
  <c r="AD715" i="28"/>
  <c r="AD719" i="28"/>
  <c r="AD885" i="28"/>
  <c r="AD889" i="28"/>
  <c r="AD893" i="28"/>
  <c r="AD897" i="28"/>
  <c r="AD901" i="28"/>
  <c r="AD151" i="29"/>
  <c r="AD155" i="29"/>
  <c r="AD160" i="29"/>
  <c r="AD166" i="29"/>
  <c r="AD171" i="29"/>
  <c r="AD176" i="29"/>
  <c r="AD182" i="29"/>
  <c r="AD187" i="29"/>
  <c r="AD192" i="29"/>
  <c r="AD198" i="29"/>
  <c r="AD203" i="29"/>
  <c r="AD208" i="29"/>
  <c r="AD214" i="29"/>
  <c r="AD219" i="29"/>
  <c r="AD224" i="29"/>
  <c r="AD230" i="29"/>
  <c r="AD235" i="29"/>
  <c r="AD242" i="29"/>
  <c r="AD250" i="29"/>
  <c r="AD256" i="29"/>
  <c r="AD263" i="29"/>
  <c r="AD271" i="29"/>
  <c r="AD278" i="29"/>
  <c r="AD284" i="29"/>
  <c r="AD293" i="29"/>
  <c r="AD289" i="29"/>
  <c r="AD285" i="29"/>
  <c r="AD281" i="29"/>
  <c r="AD277" i="29"/>
  <c r="AD273" i="29"/>
  <c r="AD269" i="29"/>
  <c r="AD265" i="29"/>
  <c r="AD261" i="29"/>
  <c r="AD257" i="29"/>
  <c r="AD253" i="29"/>
  <c r="AD249" i="29"/>
  <c r="AD245" i="29"/>
  <c r="AD241" i="29"/>
  <c r="AD237" i="29"/>
  <c r="AD291" i="29"/>
  <c r="AD286" i="29"/>
  <c r="AD280" i="29"/>
  <c r="AD275" i="29"/>
  <c r="AD270" i="29"/>
  <c r="AD264" i="29"/>
  <c r="AD259" i="29"/>
  <c r="AD254" i="29"/>
  <c r="AD248" i="29"/>
  <c r="AD243" i="29"/>
  <c r="AD238" i="29"/>
  <c r="AD233" i="29"/>
  <c r="AD229" i="29"/>
  <c r="AD225" i="29"/>
  <c r="AD221" i="29"/>
  <c r="AD217" i="29"/>
  <c r="AD213" i="29"/>
  <c r="AD209" i="29"/>
  <c r="AD205" i="29"/>
  <c r="AD201" i="29"/>
  <c r="AD197" i="29"/>
  <c r="AD193" i="29"/>
  <c r="AD189" i="29"/>
  <c r="AD185" i="29"/>
  <c r="AD181" i="29"/>
  <c r="AD177" i="29"/>
  <c r="AD173" i="29"/>
  <c r="AD169" i="29"/>
  <c r="AD165" i="29"/>
  <c r="AD161" i="29"/>
  <c r="AD157" i="29"/>
  <c r="AD153" i="29"/>
  <c r="AD156" i="29"/>
  <c r="AD162" i="29"/>
  <c r="AD167" i="29"/>
  <c r="AD172" i="29"/>
  <c r="AD178" i="29"/>
  <c r="AD183" i="29"/>
  <c r="AD188" i="29"/>
  <c r="AD194" i="29"/>
  <c r="AD199" i="29"/>
  <c r="AD204" i="29"/>
  <c r="AD210" i="29"/>
  <c r="AD215" i="29"/>
  <c r="AD220" i="29"/>
  <c r="AD226" i="29"/>
  <c r="AD231" i="29"/>
  <c r="AD236" i="29"/>
  <c r="AD244" i="29"/>
  <c r="AD251" i="29"/>
  <c r="AD258" i="29"/>
  <c r="AD266" i="29"/>
  <c r="AD272" i="29"/>
  <c r="AD279" i="29"/>
  <c r="AD287" i="29"/>
  <c r="AD294" i="29"/>
  <c r="AD436" i="29"/>
  <c r="AD432" i="29"/>
  <c r="AD428" i="29"/>
  <c r="AD424" i="29"/>
  <c r="AD420" i="29"/>
  <c r="AD416" i="29"/>
  <c r="AD412" i="29"/>
  <c r="AD408" i="29"/>
  <c r="AD404" i="29"/>
  <c r="AD400" i="29"/>
  <c r="AD396" i="29"/>
  <c r="AD392" i="29"/>
  <c r="AD388" i="29"/>
  <c r="AD384" i="29"/>
  <c r="AD380" i="29"/>
  <c r="AD376" i="29"/>
  <c r="AD372" i="29"/>
  <c r="AD368" i="29"/>
  <c r="AD364" i="29"/>
  <c r="AD360" i="29"/>
  <c r="AD356" i="29"/>
  <c r="AD352" i="29"/>
  <c r="AD348" i="29"/>
  <c r="AD344" i="29"/>
  <c r="AD340" i="29"/>
  <c r="AD336" i="29"/>
  <c r="AD332" i="29"/>
  <c r="AD328" i="29"/>
  <c r="AD324" i="29"/>
  <c r="AD320" i="29"/>
  <c r="AD316" i="29"/>
  <c r="AD312" i="29"/>
  <c r="AD308" i="29"/>
  <c r="AD304" i="29"/>
  <c r="AD300" i="29"/>
  <c r="AD296" i="29"/>
  <c r="AD301" i="29"/>
  <c r="AD306" i="29"/>
  <c r="AD311" i="29"/>
  <c r="AD317" i="29"/>
  <c r="AD322" i="29"/>
  <c r="AD327" i="29"/>
  <c r="AD333" i="29"/>
  <c r="AD338" i="29"/>
  <c r="AD343" i="29"/>
  <c r="AD349" i="29"/>
  <c r="AD354" i="29"/>
  <c r="AD359" i="29"/>
  <c r="AD365" i="29"/>
  <c r="AD370" i="29"/>
  <c r="AD375" i="29"/>
  <c r="AD381" i="29"/>
  <c r="AD386" i="29"/>
  <c r="AD391" i="29"/>
  <c r="AD397" i="29"/>
  <c r="AD402" i="29"/>
  <c r="AD407" i="29"/>
  <c r="AD413" i="29"/>
  <c r="AD418" i="29"/>
  <c r="AD423" i="29"/>
  <c r="AD429" i="29"/>
  <c r="AD434" i="29"/>
  <c r="AD473" i="29"/>
  <c r="AD477" i="29"/>
  <c r="AD481" i="29"/>
  <c r="AD485" i="29"/>
  <c r="AD489" i="29"/>
  <c r="AD493" i="29"/>
  <c r="AD497" i="29"/>
  <c r="AD501" i="29"/>
  <c r="AD505" i="29"/>
  <c r="AD509" i="29"/>
  <c r="AD513" i="29"/>
  <c r="AD517" i="29"/>
  <c r="AD521" i="29"/>
  <c r="AD525" i="29"/>
  <c r="AD529" i="29"/>
  <c r="AD533" i="29"/>
  <c r="AD537" i="29"/>
  <c r="AD541" i="29"/>
  <c r="AD545" i="29"/>
  <c r="AD549" i="29"/>
  <c r="AD553" i="29"/>
  <c r="AD557" i="29"/>
  <c r="AD561" i="29"/>
  <c r="AD565" i="29"/>
  <c r="AD571" i="29"/>
  <c r="AD581" i="29"/>
  <c r="AD580" i="29"/>
  <c r="AD582" i="29"/>
  <c r="AD578" i="29"/>
  <c r="AD574" i="29"/>
  <c r="AD570" i="29"/>
  <c r="AD566" i="29"/>
  <c r="AD443" i="29"/>
  <c r="AD447" i="29"/>
  <c r="AD451" i="29"/>
  <c r="AD455" i="29"/>
  <c r="AD459" i="29"/>
  <c r="AD463" i="29"/>
  <c r="AD467" i="29"/>
  <c r="AD471" i="29"/>
  <c r="AD475" i="29"/>
  <c r="AD479" i="29"/>
  <c r="AD483" i="29"/>
  <c r="AD487" i="29"/>
  <c r="AD491" i="29"/>
  <c r="AD495" i="29"/>
  <c r="AD499" i="29"/>
  <c r="AD503" i="29"/>
  <c r="AD507" i="29"/>
  <c r="AD511" i="29"/>
  <c r="AD515" i="29"/>
  <c r="AD519" i="29"/>
  <c r="AD523" i="29"/>
  <c r="AD527" i="29"/>
  <c r="AD531" i="29"/>
  <c r="AD535" i="29"/>
  <c r="AD539" i="29"/>
  <c r="AD543" i="29"/>
  <c r="AD547" i="29"/>
  <c r="AD551" i="29"/>
  <c r="AD555" i="29"/>
  <c r="AD559" i="29"/>
  <c r="AD563" i="29"/>
  <c r="AD568" i="29"/>
  <c r="AD573" i="29"/>
  <c r="AD579" i="29"/>
  <c r="AD504" i="29"/>
  <c r="AD508" i="29"/>
  <c r="AD512" i="29"/>
  <c r="AD516" i="29"/>
  <c r="AD520" i="29"/>
  <c r="AD524" i="29"/>
  <c r="AD528" i="29"/>
  <c r="AD532" i="29"/>
  <c r="AD536" i="29"/>
  <c r="AD540" i="29"/>
  <c r="AD544" i="29"/>
  <c r="AD548" i="29"/>
  <c r="AD552" i="29"/>
  <c r="AD556" i="29"/>
  <c r="AD560" i="29"/>
  <c r="AD564" i="29"/>
  <c r="AD569" i="29"/>
  <c r="AD575" i="29"/>
  <c r="AD585" i="29"/>
  <c r="AD589" i="29"/>
  <c r="AD593" i="29"/>
  <c r="AD597" i="29"/>
  <c r="AD601" i="29"/>
  <c r="AD605" i="29"/>
  <c r="AD609" i="29"/>
  <c r="AD613" i="29"/>
  <c r="AD617" i="29"/>
  <c r="AD621" i="29"/>
  <c r="AD625" i="29"/>
  <c r="AD629" i="29"/>
  <c r="AD633" i="29"/>
  <c r="AD637" i="29"/>
  <c r="AD641" i="29"/>
  <c r="AD645" i="29"/>
  <c r="AD649" i="29"/>
  <c r="AD653" i="29"/>
  <c r="AD657" i="29"/>
  <c r="AD661" i="29"/>
  <c r="AD665" i="29"/>
  <c r="AD669" i="29"/>
  <c r="AD673" i="29"/>
  <c r="AD677" i="29"/>
  <c r="AD681" i="29"/>
  <c r="AD685" i="29"/>
  <c r="AD689" i="29"/>
  <c r="AD693" i="29"/>
  <c r="AD697" i="29"/>
  <c r="AD701" i="29"/>
  <c r="AD705" i="29"/>
  <c r="AD709" i="29"/>
  <c r="AD713" i="29"/>
  <c r="AD717" i="29"/>
  <c r="AD721" i="29"/>
  <c r="AD725" i="29"/>
  <c r="AD728" i="29"/>
  <c r="AD732" i="29"/>
  <c r="AD736" i="29"/>
  <c r="AD740" i="29"/>
  <c r="AD744" i="29"/>
  <c r="AD748" i="29"/>
  <c r="AD752" i="29"/>
  <c r="AD756" i="29"/>
  <c r="AD760" i="29"/>
  <c r="AD764" i="29"/>
  <c r="AD768" i="29"/>
  <c r="AD772" i="29"/>
  <c r="AD776" i="29"/>
  <c r="AD780" i="29"/>
  <c r="AD784" i="29"/>
  <c r="AD788" i="29"/>
  <c r="AD792" i="29"/>
  <c r="AD796" i="29"/>
  <c r="AD800" i="29"/>
  <c r="AD804" i="29"/>
  <c r="AD808" i="29"/>
  <c r="AD812" i="29"/>
  <c r="AD816" i="29"/>
  <c r="AD820" i="29"/>
  <c r="AD824" i="29"/>
  <c r="AD828" i="29"/>
  <c r="AD832" i="29"/>
  <c r="AD836" i="29"/>
  <c r="AD840" i="29"/>
  <c r="AD844" i="29"/>
  <c r="AD848" i="29"/>
  <c r="AD852" i="29"/>
  <c r="AD856" i="29"/>
  <c r="AD860" i="29"/>
  <c r="AD864" i="29"/>
  <c r="AD868" i="29"/>
  <c r="AD875" i="29"/>
  <c r="AD879" i="29"/>
  <c r="AD883" i="29"/>
  <c r="AD887" i="29"/>
  <c r="AD891" i="29"/>
  <c r="AD895" i="29"/>
  <c r="AD899" i="29"/>
  <c r="AD903" i="29"/>
  <c r="AD587" i="29"/>
  <c r="AD591" i="29"/>
  <c r="AD595" i="29"/>
  <c r="AD599" i="29"/>
  <c r="AD603" i="29"/>
  <c r="AD607" i="29"/>
  <c r="AD611" i="29"/>
  <c r="AD615" i="29"/>
  <c r="AD619" i="29"/>
  <c r="AD623" i="29"/>
  <c r="AD627" i="29"/>
  <c r="AD631" i="29"/>
  <c r="AD635" i="29"/>
  <c r="AD639" i="29"/>
  <c r="AD643" i="29"/>
  <c r="AD647" i="29"/>
  <c r="AD651" i="29"/>
  <c r="AD655" i="29"/>
  <c r="AD659" i="29"/>
  <c r="AD663" i="29"/>
  <c r="AD667" i="29"/>
  <c r="AD671" i="29"/>
  <c r="AD675" i="29"/>
  <c r="AD679" i="29"/>
  <c r="AD683" i="29"/>
  <c r="AD687" i="29"/>
  <c r="AD691" i="29"/>
  <c r="AD695" i="29"/>
  <c r="AD699" i="29"/>
  <c r="AD703" i="29"/>
  <c r="AD707" i="29"/>
  <c r="AD711" i="29"/>
  <c r="AD715" i="29"/>
  <c r="AD719" i="29"/>
  <c r="AD723" i="29"/>
  <c r="AD727" i="29"/>
  <c r="AD730" i="29"/>
  <c r="AD734" i="29"/>
  <c r="AD738" i="29"/>
  <c r="AD742" i="29"/>
  <c r="AD746" i="29"/>
  <c r="AD750" i="29"/>
  <c r="AD754" i="29"/>
  <c r="AD758" i="29"/>
  <c r="AD762" i="29"/>
  <c r="AD766" i="29"/>
  <c r="AD770" i="29"/>
  <c r="AD774" i="29"/>
  <c r="AD778" i="29"/>
  <c r="AD782" i="29"/>
  <c r="AD786" i="29"/>
  <c r="AD790" i="29"/>
  <c r="AD794" i="29"/>
  <c r="AD798" i="29"/>
  <c r="AD802" i="29"/>
  <c r="AD806" i="29"/>
  <c r="AD810" i="29"/>
  <c r="AD814" i="29"/>
  <c r="AD818" i="29"/>
  <c r="AD822" i="29"/>
  <c r="AD826" i="29"/>
  <c r="AD830" i="29"/>
  <c r="AD834" i="29"/>
  <c r="AD838" i="29"/>
  <c r="AD842" i="29"/>
  <c r="AD846" i="29"/>
  <c r="AD850" i="29"/>
  <c r="AD854" i="29"/>
  <c r="AD858" i="29"/>
  <c r="AD862" i="29"/>
  <c r="AD866" i="29"/>
  <c r="AD870" i="29"/>
  <c r="AD873" i="29"/>
  <c r="AD877" i="29"/>
  <c r="AD881" i="29"/>
  <c r="AD885" i="29"/>
  <c r="AD889" i="29"/>
  <c r="AD893" i="29"/>
  <c r="AD897" i="29"/>
  <c r="AD901" i="29"/>
  <c r="AD905" i="29"/>
  <c r="AD584" i="29"/>
  <c r="AD588" i="29"/>
  <c r="AD592" i="29"/>
  <c r="AD596" i="29"/>
  <c r="AD600" i="29"/>
  <c r="AD604" i="29"/>
  <c r="AD608" i="29"/>
  <c r="AD612" i="29"/>
  <c r="AD616" i="29"/>
  <c r="AD620" i="29"/>
  <c r="AD624" i="29"/>
  <c r="AD628" i="29"/>
  <c r="AD632" i="29"/>
  <c r="AD636" i="29"/>
  <c r="AD640" i="29"/>
  <c r="AD644" i="29"/>
  <c r="AD648" i="29"/>
  <c r="AD652" i="29"/>
  <c r="AD656" i="29"/>
  <c r="AD660" i="29"/>
  <c r="AD664" i="29"/>
  <c r="AD668" i="29"/>
  <c r="AD672" i="29"/>
  <c r="AD676" i="29"/>
  <c r="AD680" i="29"/>
  <c r="AD684" i="29"/>
  <c r="AD688" i="29"/>
  <c r="AD692" i="29"/>
  <c r="AD696" i="29"/>
  <c r="AD700" i="29"/>
  <c r="AD704" i="29"/>
  <c r="AD708" i="29"/>
  <c r="AD712" i="29"/>
  <c r="AD716" i="29"/>
  <c r="AD720" i="29"/>
  <c r="AD731" i="29"/>
  <c r="AD735" i="29"/>
  <c r="AD739" i="29"/>
  <c r="AD743" i="29"/>
  <c r="AD747" i="29"/>
  <c r="AD751" i="29"/>
  <c r="AD755" i="29"/>
  <c r="AD759" i="29"/>
  <c r="AD763" i="29"/>
  <c r="AD767" i="29"/>
  <c r="AD771" i="29"/>
  <c r="AD775" i="29"/>
  <c r="AD779" i="29"/>
  <c r="AD783" i="29"/>
  <c r="AD787" i="29"/>
  <c r="AD791" i="29"/>
  <c r="AD795" i="29"/>
  <c r="AD799" i="29"/>
  <c r="AD803" i="29"/>
  <c r="AD807" i="29"/>
  <c r="AD811" i="29"/>
  <c r="AD815" i="29"/>
  <c r="AD819" i="29"/>
  <c r="AD823" i="29"/>
  <c r="AD827" i="29"/>
  <c r="AD831" i="29"/>
  <c r="AD835" i="29"/>
  <c r="AD839" i="29"/>
  <c r="AD843" i="29"/>
  <c r="AD847" i="29"/>
  <c r="AD851" i="29"/>
  <c r="AD855" i="29"/>
  <c r="AD859" i="29"/>
  <c r="AD863" i="29"/>
  <c r="AD871" i="29"/>
  <c r="AD874" i="29"/>
  <c r="AD878" i="29"/>
  <c r="AD882" i="29"/>
  <c r="AD886" i="29"/>
  <c r="AD890" i="29"/>
  <c r="AD894" i="29"/>
  <c r="AD898" i="29"/>
  <c r="AD902" i="29"/>
  <c r="W416" i="24" l="1"/>
  <c r="W415" i="24"/>
  <c r="W414" i="24"/>
  <c r="W412" i="24"/>
  <c r="W411" i="24"/>
  <c r="W410" i="24"/>
  <c r="F410" i="24"/>
  <c r="W417" i="24" s="1"/>
  <c r="W409" i="24"/>
  <c r="W408" i="24"/>
  <c r="W407" i="24"/>
  <c r="W406" i="24"/>
  <c r="W404" i="24"/>
  <c r="W400" i="24"/>
  <c r="F398" i="24"/>
  <c r="W402" i="24" s="1"/>
  <c r="W397" i="24"/>
  <c r="W394" i="24"/>
  <c r="F386" i="24"/>
  <c r="W391" i="24" s="1"/>
  <c r="W379" i="24"/>
  <c r="W378" i="24"/>
  <c r="W375" i="24"/>
  <c r="W374" i="24"/>
  <c r="F374" i="24"/>
  <c r="W380" i="24" s="1"/>
  <c r="W372" i="24"/>
  <c r="W371" i="24"/>
  <c r="W370" i="24"/>
  <c r="W368" i="24"/>
  <c r="W367" i="24"/>
  <c r="W366" i="24"/>
  <c r="W364" i="24"/>
  <c r="W363" i="24"/>
  <c r="W362" i="24"/>
  <c r="F362" i="24"/>
  <c r="W369" i="24" s="1"/>
  <c r="W361" i="24"/>
  <c r="W360" i="24"/>
  <c r="W359" i="24"/>
  <c r="W358" i="24"/>
  <c r="W356" i="24"/>
  <c r="W352" i="24"/>
  <c r="F350" i="24"/>
  <c r="W354" i="24" s="1"/>
  <c r="W349" i="24"/>
  <c r="W346" i="24"/>
  <c r="F338" i="24"/>
  <c r="W343" i="24" s="1"/>
  <c r="W334" i="24"/>
  <c r="W331" i="24"/>
  <c r="W330" i="24"/>
  <c r="W327" i="24"/>
  <c r="W326" i="24"/>
  <c r="F326" i="24"/>
  <c r="W332" i="24" s="1"/>
  <c r="W324" i="24"/>
  <c r="W323" i="24"/>
  <c r="W322" i="24"/>
  <c r="W320" i="24"/>
  <c r="W319" i="24"/>
  <c r="W318" i="24"/>
  <c r="W316" i="24"/>
  <c r="W315" i="24"/>
  <c r="W314" i="24"/>
  <c r="F314" i="24"/>
  <c r="W321" i="24" s="1"/>
  <c r="W313" i="24"/>
  <c r="W312" i="24"/>
  <c r="W311" i="24"/>
  <c r="W310" i="24"/>
  <c r="W308" i="24"/>
  <c r="W304" i="24"/>
  <c r="F302" i="24"/>
  <c r="W306" i="24" s="1"/>
  <c r="W301" i="24"/>
  <c r="W298" i="24"/>
  <c r="F290" i="24"/>
  <c r="W295" i="24" s="1"/>
  <c r="W286" i="24"/>
  <c r="W283" i="24"/>
  <c r="W282" i="24"/>
  <c r="W279" i="24"/>
  <c r="W278" i="24"/>
  <c r="F278" i="24"/>
  <c r="W284" i="24" s="1"/>
  <c r="W276" i="24"/>
  <c r="W275" i="24"/>
  <c r="W274" i="24"/>
  <c r="W272" i="24"/>
  <c r="W271" i="24"/>
  <c r="W270" i="24"/>
  <c r="W268" i="24"/>
  <c r="W267" i="24"/>
  <c r="W266" i="24"/>
  <c r="F266" i="24"/>
  <c r="W273" i="24" s="1"/>
  <c r="W265" i="24"/>
  <c r="W264" i="24"/>
  <c r="W263" i="24"/>
  <c r="W262" i="24"/>
  <c r="W260" i="24"/>
  <c r="W256" i="24"/>
  <c r="F254" i="24"/>
  <c r="W258" i="24" s="1"/>
  <c r="W253" i="24"/>
  <c r="F242" i="24"/>
  <c r="W247" i="24" s="1"/>
  <c r="W238" i="24"/>
  <c r="W225" i="24"/>
  <c r="W224" i="24"/>
  <c r="W223" i="24"/>
  <c r="W222" i="24"/>
  <c r="W221" i="24"/>
  <c r="W220" i="24"/>
  <c r="W219" i="24"/>
  <c r="W218" i="24"/>
  <c r="W217" i="24"/>
  <c r="W216" i="24"/>
  <c r="W215" i="24"/>
  <c r="W214" i="24"/>
  <c r="W213" i="24"/>
  <c r="W212" i="24"/>
  <c r="W211" i="24"/>
  <c r="W210" i="24"/>
  <c r="W209" i="24"/>
  <c r="W208" i="24"/>
  <c r="W207" i="24"/>
  <c r="W206" i="24"/>
  <c r="W205" i="24"/>
  <c r="W204" i="24"/>
  <c r="W203" i="24"/>
  <c r="W202" i="24"/>
  <c r="W201" i="24"/>
  <c r="W200" i="24"/>
  <c r="W199" i="24"/>
  <c r="W198" i="24"/>
  <c r="W197" i="24"/>
  <c r="W196" i="24"/>
  <c r="W195" i="24"/>
  <c r="W194" i="24"/>
  <c r="W193" i="24"/>
  <c r="W192" i="24"/>
  <c r="W191" i="24"/>
  <c r="W190" i="24"/>
  <c r="W189" i="24"/>
  <c r="W188" i="24"/>
  <c r="W187" i="24"/>
  <c r="W186" i="24"/>
  <c r="W183" i="24"/>
  <c r="W182" i="24"/>
  <c r="L182" i="24"/>
  <c r="W184" i="24" s="1"/>
  <c r="W180" i="24"/>
  <c r="W179" i="24"/>
  <c r="W178" i="24"/>
  <c r="W177" i="24"/>
  <c r="W176" i="24"/>
  <c r="W175" i="24"/>
  <c r="W174" i="24"/>
  <c r="W172" i="24"/>
  <c r="W171" i="24"/>
  <c r="W170" i="24"/>
  <c r="L170" i="24"/>
  <c r="W173" i="24" s="1"/>
  <c r="W169" i="24"/>
  <c r="W168" i="24"/>
  <c r="W167" i="24"/>
  <c r="W166" i="24"/>
  <c r="W165" i="24"/>
  <c r="W164" i="24"/>
  <c r="W163" i="24"/>
  <c r="W160" i="24"/>
  <c r="L158" i="24"/>
  <c r="W162" i="24" s="1"/>
  <c r="W157" i="24"/>
  <c r="W156" i="24"/>
  <c r="W155" i="24"/>
  <c r="W154" i="24"/>
  <c r="W153" i="24"/>
  <c r="W152" i="24"/>
  <c r="W151" i="24"/>
  <c r="L146" i="24"/>
  <c r="W147" i="24" s="1"/>
  <c r="W144" i="24"/>
  <c r="W143" i="24"/>
  <c r="W142" i="24"/>
  <c r="W141" i="24"/>
  <c r="W140" i="24"/>
  <c r="W139" i="24"/>
  <c r="W138" i="24"/>
  <c r="W135" i="24"/>
  <c r="W134" i="24"/>
  <c r="L134" i="24"/>
  <c r="W136" i="24" s="1"/>
  <c r="W132" i="24"/>
  <c r="W131" i="24"/>
  <c r="W130" i="24"/>
  <c r="W129" i="24"/>
  <c r="W128" i="24"/>
  <c r="W127" i="24"/>
  <c r="W126" i="24"/>
  <c r="W124" i="24"/>
  <c r="W123" i="24"/>
  <c r="W122" i="24"/>
  <c r="L122" i="24"/>
  <c r="W125" i="24" s="1"/>
  <c r="W121" i="24"/>
  <c r="W120" i="24"/>
  <c r="W119" i="24"/>
  <c r="W118" i="24"/>
  <c r="W117" i="24"/>
  <c r="W116" i="24"/>
  <c r="W115" i="24"/>
  <c r="W112" i="24"/>
  <c r="L110" i="24"/>
  <c r="W114" i="24" s="1"/>
  <c r="W109" i="24"/>
  <c r="W108" i="24"/>
  <c r="W107" i="24"/>
  <c r="W106" i="24"/>
  <c r="W105" i="24"/>
  <c r="W104" i="24"/>
  <c r="W103" i="24"/>
  <c r="L98" i="24"/>
  <c r="W99" i="24" s="1"/>
  <c r="W96" i="24"/>
  <c r="W95" i="24"/>
  <c r="W94" i="24"/>
  <c r="W93" i="24"/>
  <c r="W92" i="24"/>
  <c r="W91" i="24"/>
  <c r="W90" i="24"/>
  <c r="W87" i="24"/>
  <c r="W86" i="24"/>
  <c r="L86" i="24"/>
  <c r="W88" i="24" s="1"/>
  <c r="W84" i="24"/>
  <c r="W83" i="24"/>
  <c r="W82" i="24"/>
  <c r="W81" i="24"/>
  <c r="W80" i="24"/>
  <c r="W79" i="24"/>
  <c r="W78" i="24"/>
  <c r="W76" i="24"/>
  <c r="W75" i="24"/>
  <c r="W74" i="24"/>
  <c r="L74" i="24"/>
  <c r="W77" i="24" s="1"/>
  <c r="W73" i="24"/>
  <c r="W72" i="24"/>
  <c r="W71" i="24"/>
  <c r="W70" i="24"/>
  <c r="W69" i="24"/>
  <c r="W68" i="24"/>
  <c r="W67" i="24"/>
  <c r="W64" i="24"/>
  <c r="L62" i="24"/>
  <c r="W66" i="24" s="1"/>
  <c r="W61" i="24"/>
  <c r="W60" i="24"/>
  <c r="W59" i="24"/>
  <c r="W58" i="24"/>
  <c r="W57" i="24"/>
  <c r="W56" i="24"/>
  <c r="W55" i="24"/>
  <c r="L50" i="24"/>
  <c r="W51" i="24" s="1"/>
  <c r="W48" i="24"/>
  <c r="W47" i="24"/>
  <c r="W46" i="24"/>
  <c r="W45" i="24"/>
  <c r="W44" i="24"/>
  <c r="W43" i="24"/>
  <c r="W42" i="24"/>
  <c r="W41" i="24"/>
  <c r="W40" i="24"/>
  <c r="W39" i="24"/>
  <c r="W38" i="24"/>
  <c r="W37" i="24"/>
  <c r="W36" i="24"/>
  <c r="W35" i="24"/>
  <c r="W34" i="24"/>
  <c r="W33" i="24"/>
  <c r="W32" i="24"/>
  <c r="W31" i="24"/>
  <c r="W30" i="24"/>
  <c r="W29" i="24"/>
  <c r="W28" i="24"/>
  <c r="W27" i="24"/>
  <c r="W26" i="24"/>
  <c r="W25" i="24"/>
  <c r="W24" i="24"/>
  <c r="W23" i="24"/>
  <c r="W22" i="24"/>
  <c r="W21" i="24"/>
  <c r="W20" i="24"/>
  <c r="W19" i="24"/>
  <c r="W18" i="24"/>
  <c r="W17" i="24"/>
  <c r="W16" i="24"/>
  <c r="W15" i="24"/>
  <c r="W14" i="24"/>
  <c r="W13" i="24"/>
  <c r="W12" i="24"/>
  <c r="W11" i="24"/>
  <c r="W10" i="24"/>
  <c r="W9" i="24"/>
  <c r="W8" i="24"/>
  <c r="W7" i="24"/>
  <c r="W382" i="24" l="1"/>
  <c r="W389" i="24"/>
  <c r="W146" i="24"/>
  <c r="W161" i="24"/>
  <c r="W239" i="24"/>
  <c r="W246" i="24"/>
  <c r="W250" i="24"/>
  <c r="W257" i="24"/>
  <c r="W261" i="24"/>
  <c r="W287" i="24"/>
  <c r="W290" i="24"/>
  <c r="W294" i="24"/>
  <c r="W309" i="24"/>
  <c r="W335" i="24"/>
  <c r="W357" i="24"/>
  <c r="W383" i="24"/>
  <c r="W386" i="24"/>
  <c r="W390" i="24"/>
  <c r="W401" i="24"/>
  <c r="W405" i="24"/>
  <c r="W49" i="24"/>
  <c r="W52" i="24"/>
  <c r="W63" i="24"/>
  <c r="W89" i="24"/>
  <c r="W97" i="24"/>
  <c r="W100" i="24"/>
  <c r="W111" i="24"/>
  <c r="W137" i="24"/>
  <c r="W145" i="24"/>
  <c r="W148" i="24"/>
  <c r="W159" i="24"/>
  <c r="W185" i="24"/>
  <c r="W241" i="24"/>
  <c r="W244" i="24"/>
  <c r="W248" i="24"/>
  <c r="W252" i="24"/>
  <c r="W255" i="24"/>
  <c r="W259" i="24"/>
  <c r="W281" i="24"/>
  <c r="W285" i="24"/>
  <c r="W289" i="24"/>
  <c r="W292" i="24"/>
  <c r="W296" i="24"/>
  <c r="W300" i="24"/>
  <c r="W303" i="24"/>
  <c r="W307" i="24"/>
  <c r="W329" i="24"/>
  <c r="W333" i="24"/>
  <c r="W337" i="24"/>
  <c r="W340" i="24"/>
  <c r="W344" i="24"/>
  <c r="W348" i="24"/>
  <c r="W351" i="24"/>
  <c r="W355" i="24"/>
  <c r="W377" i="24"/>
  <c r="W381" i="24"/>
  <c r="W385" i="24"/>
  <c r="W388" i="24"/>
  <c r="W392" i="24"/>
  <c r="W396" i="24"/>
  <c r="W399" i="24"/>
  <c r="W403" i="24"/>
  <c r="W53" i="24"/>
  <c r="W101" i="24"/>
  <c r="W149" i="24"/>
  <c r="W245" i="24"/>
  <c r="W249" i="24"/>
  <c r="W293" i="24"/>
  <c r="W297" i="24"/>
  <c r="W341" i="24"/>
  <c r="W345" i="24"/>
  <c r="W393" i="24"/>
  <c r="W50" i="24"/>
  <c r="W54" i="24"/>
  <c r="W65" i="24"/>
  <c r="W98" i="24"/>
  <c r="W102" i="24"/>
  <c r="W113" i="24"/>
  <c r="W150" i="24"/>
  <c r="W242" i="24"/>
  <c r="W305" i="24"/>
  <c r="W338" i="24"/>
  <c r="W342" i="24"/>
  <c r="W353" i="24"/>
  <c r="W62" i="24"/>
  <c r="W85" i="24"/>
  <c r="W110" i="24"/>
  <c r="W133" i="24"/>
  <c r="W158" i="24"/>
  <c r="W181" i="24"/>
  <c r="W240" i="24"/>
  <c r="W243" i="24"/>
  <c r="W251" i="24"/>
  <c r="W254" i="24"/>
  <c r="W269" i="24"/>
  <c r="W277" i="24"/>
  <c r="W280" i="24"/>
  <c r="W288" i="24"/>
  <c r="W291" i="24"/>
  <c r="W299" i="24"/>
  <c r="W302" i="24"/>
  <c r="W317" i="24"/>
  <c r="W325" i="24"/>
  <c r="W328" i="24"/>
  <c r="W336" i="24"/>
  <c r="W339" i="24"/>
  <c r="W347" i="24"/>
  <c r="W350" i="24"/>
  <c r="W365" i="24"/>
  <c r="W373" i="24"/>
  <c r="W376" i="24"/>
  <c r="W384" i="24"/>
  <c r="W387" i="24"/>
  <c r="W395" i="24"/>
  <c r="W398" i="24"/>
  <c r="W413" i="24"/>
  <c r="AR172" i="23" l="1"/>
  <c r="AR168" i="23"/>
  <c r="AR164" i="23"/>
  <c r="Q164" i="23"/>
  <c r="AR174" i="23" s="1"/>
  <c r="AR161" i="23"/>
  <c r="AR160" i="23"/>
  <c r="AR157" i="23"/>
  <c r="AR156" i="23"/>
  <c r="AR153" i="23"/>
  <c r="AR152" i="23"/>
  <c r="Q152" i="23"/>
  <c r="AR159" i="23" s="1"/>
  <c r="AR150" i="23"/>
  <c r="AR149" i="23"/>
  <c r="AR148" i="23"/>
  <c r="AR146" i="23"/>
  <c r="AR145" i="23"/>
  <c r="AR144" i="23"/>
  <c r="AR142" i="23"/>
  <c r="AR141" i="23"/>
  <c r="AR140" i="23"/>
  <c r="Q140" i="23"/>
  <c r="AR147" i="23" s="1"/>
  <c r="AR139" i="23"/>
  <c r="AR135" i="23"/>
  <c r="Q128" i="23"/>
  <c r="AR131" i="23" s="1"/>
  <c r="AR124" i="23"/>
  <c r="AR120" i="23"/>
  <c r="AR116" i="23"/>
  <c r="Q116" i="23"/>
  <c r="AR126" i="23" s="1"/>
  <c r="AR113" i="23"/>
  <c r="AR112" i="23"/>
  <c r="AR109" i="23"/>
  <c r="AR108" i="23"/>
  <c r="AR105" i="23"/>
  <c r="AR104" i="23"/>
  <c r="Q104" i="23"/>
  <c r="AR111" i="23" s="1"/>
  <c r="AR102" i="23"/>
  <c r="AR101" i="23"/>
  <c r="AR100" i="23"/>
  <c r="AR98" i="23"/>
  <c r="AR97" i="23"/>
  <c r="AR96" i="23"/>
  <c r="AR94" i="23"/>
  <c r="AR93" i="23"/>
  <c r="AR92" i="23"/>
  <c r="Q92" i="23"/>
  <c r="AR99" i="23" s="1"/>
  <c r="AR91" i="23"/>
  <c r="AR90" i="23"/>
  <c r="AR83" i="23"/>
  <c r="AR82" i="23"/>
  <c r="Q80" i="23"/>
  <c r="AR86" i="23" s="1"/>
  <c r="AR76" i="23"/>
  <c r="AR68" i="23"/>
  <c r="Q68" i="23"/>
  <c r="AR65" i="23"/>
  <c r="AR64" i="23"/>
  <c r="AR61" i="23"/>
  <c r="AR60" i="23"/>
  <c r="AR57" i="23"/>
  <c r="AR56" i="23"/>
  <c r="Q56" i="23"/>
  <c r="AR63" i="23" s="1"/>
  <c r="AR54" i="23"/>
  <c r="AR53" i="23"/>
  <c r="AR52" i="23"/>
  <c r="AR50" i="23"/>
  <c r="AR49" i="23"/>
  <c r="AR48" i="23"/>
  <c r="AR46" i="23"/>
  <c r="AR45" i="23"/>
  <c r="AR44" i="23"/>
  <c r="Q44" i="23"/>
  <c r="AR51" i="23" s="1"/>
  <c r="AR43" i="23"/>
  <c r="AR42" i="23"/>
  <c r="AR39" i="23"/>
  <c r="AR38" i="23"/>
  <c r="AR35" i="23"/>
  <c r="AR34" i="23"/>
  <c r="AR33" i="23"/>
  <c r="Q32" i="23"/>
  <c r="AR31" i="23"/>
  <c r="AR26" i="23"/>
  <c r="AR20" i="23"/>
  <c r="Q20" i="23"/>
  <c r="AR19" i="23"/>
  <c r="AR16" i="23"/>
  <c r="AR15" i="23"/>
  <c r="AR13" i="23"/>
  <c r="AR11" i="23"/>
  <c r="AR9" i="23"/>
  <c r="AR8" i="23"/>
  <c r="Q8" i="23"/>
  <c r="AR306" i="22"/>
  <c r="AR305" i="22"/>
  <c r="AR304" i="22"/>
  <c r="AR302" i="22"/>
  <c r="AR301" i="22"/>
  <c r="AR300" i="22"/>
  <c r="AR298" i="22"/>
  <c r="AR297" i="22"/>
  <c r="AR296" i="22"/>
  <c r="Q296" i="22"/>
  <c r="AR303" i="22" s="1"/>
  <c r="AR295" i="22"/>
  <c r="AR293" i="22"/>
  <c r="AR291" i="22"/>
  <c r="AR290" i="22"/>
  <c r="AR287" i="22"/>
  <c r="AR286" i="22"/>
  <c r="AR285" i="22"/>
  <c r="Q284" i="22"/>
  <c r="AR283" i="22"/>
  <c r="AR278" i="22"/>
  <c r="AR272" i="22"/>
  <c r="Q272" i="22"/>
  <c r="AR268" i="22"/>
  <c r="AR267" i="22"/>
  <c r="AR265" i="22"/>
  <c r="AR263" i="22"/>
  <c r="AR261" i="22"/>
  <c r="AR260" i="22"/>
  <c r="Q260" i="22"/>
  <c r="AR258" i="22"/>
  <c r="AR257" i="22"/>
  <c r="AR256" i="22"/>
  <c r="AR254" i="22"/>
  <c r="AR253" i="22"/>
  <c r="AR252" i="22"/>
  <c r="AR250" i="22"/>
  <c r="AR249" i="22"/>
  <c r="AR248" i="22"/>
  <c r="Q248" i="22"/>
  <c r="AR255" i="22" s="1"/>
  <c r="AR247" i="22"/>
  <c r="AR245" i="22"/>
  <c r="AR243" i="22"/>
  <c r="AR242" i="22"/>
  <c r="AR239" i="22"/>
  <c r="AR238" i="22"/>
  <c r="AR237" i="22"/>
  <c r="Q236" i="22"/>
  <c r="AR235" i="22"/>
  <c r="AR230" i="22"/>
  <c r="AR224" i="22"/>
  <c r="Q224" i="22"/>
  <c r="AR220" i="22"/>
  <c r="AR219" i="22"/>
  <c r="AR217" i="22"/>
  <c r="AR215" i="22"/>
  <c r="AR213" i="22"/>
  <c r="AR212" i="22"/>
  <c r="Q212" i="22"/>
  <c r="AR210" i="22"/>
  <c r="AR209" i="22"/>
  <c r="AR208" i="22"/>
  <c r="AR206" i="22"/>
  <c r="AR205" i="22"/>
  <c r="AR204" i="22"/>
  <c r="AR202" i="22"/>
  <c r="AR201" i="22"/>
  <c r="AR200" i="22"/>
  <c r="Q200" i="22"/>
  <c r="AR207" i="22" s="1"/>
  <c r="AR199" i="22"/>
  <c r="AR197" i="22"/>
  <c r="AR195" i="22"/>
  <c r="AR194" i="22"/>
  <c r="AR191" i="22"/>
  <c r="AR190" i="22"/>
  <c r="AR189" i="22"/>
  <c r="Q188" i="22"/>
  <c r="AR187" i="22"/>
  <c r="AR182" i="22"/>
  <c r="AR176" i="22"/>
  <c r="Q176" i="22"/>
  <c r="AR172" i="22"/>
  <c r="AR171" i="22"/>
  <c r="AR169" i="22"/>
  <c r="AR167" i="22"/>
  <c r="AR165" i="22"/>
  <c r="AR164" i="22"/>
  <c r="Q164" i="22"/>
  <c r="AR162" i="22"/>
  <c r="AR161" i="22"/>
  <c r="AR160" i="22"/>
  <c r="AR158" i="22"/>
  <c r="AR157" i="22"/>
  <c r="AR156" i="22"/>
  <c r="AR154" i="22"/>
  <c r="AR153" i="22"/>
  <c r="AR152" i="22"/>
  <c r="Q152" i="22"/>
  <c r="AR159" i="22" s="1"/>
  <c r="AR151" i="22"/>
  <c r="AR149" i="22"/>
  <c r="AR147" i="22"/>
  <c r="AR146" i="22"/>
  <c r="AR143" i="22"/>
  <c r="AR142" i="22"/>
  <c r="AR141" i="22"/>
  <c r="Q140" i="22"/>
  <c r="AR139" i="22"/>
  <c r="AR138" i="22"/>
  <c r="AR136" i="22"/>
  <c r="AR134" i="22"/>
  <c r="AR133" i="22"/>
  <c r="AR132" i="22"/>
  <c r="AR130" i="22"/>
  <c r="AR129" i="22"/>
  <c r="AR128" i="22"/>
  <c r="Q128" i="22"/>
  <c r="AR137" i="22" s="1"/>
  <c r="AR127" i="22"/>
  <c r="AR123" i="22"/>
  <c r="AR119" i="22"/>
  <c r="Q116" i="22"/>
  <c r="AR112" i="22"/>
  <c r="AR108" i="22"/>
  <c r="AR104" i="22"/>
  <c r="Q104" i="22"/>
  <c r="AR114" i="22" s="1"/>
  <c r="AR101" i="22"/>
  <c r="AR100" i="22"/>
  <c r="AR97" i="22"/>
  <c r="AR96" i="22"/>
  <c r="AR93" i="22"/>
  <c r="AR92" i="22"/>
  <c r="Q92" i="22"/>
  <c r="AR99" i="22" s="1"/>
  <c r="AR90" i="22"/>
  <c r="AR89" i="22"/>
  <c r="AR88" i="22"/>
  <c r="AR86" i="22"/>
  <c r="AR85" i="22"/>
  <c r="AR84" i="22"/>
  <c r="AR82" i="22"/>
  <c r="AR81" i="22"/>
  <c r="AR80" i="22"/>
  <c r="Q80" i="22"/>
  <c r="AR87" i="22" s="1"/>
  <c r="AR79" i="22"/>
  <c r="AR75" i="22"/>
  <c r="Q68" i="22"/>
  <c r="AR64" i="22"/>
  <c r="AR60" i="22"/>
  <c r="AR56" i="22"/>
  <c r="Q56" i="22"/>
  <c r="AR66" i="22" s="1"/>
  <c r="AR53" i="22"/>
  <c r="AR52" i="22"/>
  <c r="AR49" i="22"/>
  <c r="AR48" i="22"/>
  <c r="AR45" i="22"/>
  <c r="AR44" i="22"/>
  <c r="Q44" i="22"/>
  <c r="AR51" i="22" s="1"/>
  <c r="AR42" i="22"/>
  <c r="AR41" i="22"/>
  <c r="AR40" i="22"/>
  <c r="AR38" i="22"/>
  <c r="AR37" i="22"/>
  <c r="AR36" i="22"/>
  <c r="AR34" i="22"/>
  <c r="AR33" i="22"/>
  <c r="AR32" i="22"/>
  <c r="Q32" i="22"/>
  <c r="AR39" i="22" s="1"/>
  <c r="AR31" i="22"/>
  <c r="AR29" i="22"/>
  <c r="AR27" i="22"/>
  <c r="AR26" i="22"/>
  <c r="AR23" i="22"/>
  <c r="AR22" i="22"/>
  <c r="AR21" i="22"/>
  <c r="Q20" i="22"/>
  <c r="AR19" i="22"/>
  <c r="Q8" i="22"/>
  <c r="AR18" i="22" s="1"/>
  <c r="AR196" i="21"/>
  <c r="AR195" i="21"/>
  <c r="AR193" i="21"/>
  <c r="AR191" i="21"/>
  <c r="AR189" i="21"/>
  <c r="AR188" i="21"/>
  <c r="Q188" i="21"/>
  <c r="AR186" i="21"/>
  <c r="AR185" i="21"/>
  <c r="AR184" i="21"/>
  <c r="AR182" i="21"/>
  <c r="AR181" i="21"/>
  <c r="AR180" i="21"/>
  <c r="AR178" i="21"/>
  <c r="AR177" i="21"/>
  <c r="AR176" i="21"/>
  <c r="Q176" i="21"/>
  <c r="AR183" i="21" s="1"/>
  <c r="AR175" i="21"/>
  <c r="AR173" i="21"/>
  <c r="AR171" i="21"/>
  <c r="AR170" i="21"/>
  <c r="AR167" i="21"/>
  <c r="AR166" i="21"/>
  <c r="AR165" i="21"/>
  <c r="Q164" i="21"/>
  <c r="AR163" i="21"/>
  <c r="Q152" i="21"/>
  <c r="AR148" i="21"/>
  <c r="AR147" i="21"/>
  <c r="AR145" i="21"/>
  <c r="AR143" i="21"/>
  <c r="AR141" i="21"/>
  <c r="AR140" i="21"/>
  <c r="Q140" i="21"/>
  <c r="AR138" i="21"/>
  <c r="AR137" i="21"/>
  <c r="AR136" i="21"/>
  <c r="AR134" i="21"/>
  <c r="AR133" i="21"/>
  <c r="AR132" i="21"/>
  <c r="AR130" i="21"/>
  <c r="AR129" i="21"/>
  <c r="AR128" i="21"/>
  <c r="Q128" i="21"/>
  <c r="AR135" i="21" s="1"/>
  <c r="AR127" i="21"/>
  <c r="AR125" i="21"/>
  <c r="AR123" i="21"/>
  <c r="AR122" i="21"/>
  <c r="AR119" i="21"/>
  <c r="AR118" i="21"/>
  <c r="AR117" i="21"/>
  <c r="Q116" i="21"/>
  <c r="AR115" i="21"/>
  <c r="AR114" i="21"/>
  <c r="AR108" i="21"/>
  <c r="Q104" i="21"/>
  <c r="AR100" i="21"/>
  <c r="AR99" i="21"/>
  <c r="AR97" i="21"/>
  <c r="AR95" i="21"/>
  <c r="AR93" i="21"/>
  <c r="AR92" i="21"/>
  <c r="Q92" i="21"/>
  <c r="AR90" i="21"/>
  <c r="AR89" i="21"/>
  <c r="AR88" i="21"/>
  <c r="AR86" i="21"/>
  <c r="AR85" i="21"/>
  <c r="AR84" i="21"/>
  <c r="AR82" i="21"/>
  <c r="AR81" i="21"/>
  <c r="AR80" i="21"/>
  <c r="Q80" i="21"/>
  <c r="AR87" i="21" s="1"/>
  <c r="AR79" i="21"/>
  <c r="AR77" i="21"/>
  <c r="AR75" i="21"/>
  <c r="AR74" i="21"/>
  <c r="AR71" i="21"/>
  <c r="AR70" i="21"/>
  <c r="AR69" i="21"/>
  <c r="Q68" i="21"/>
  <c r="AR67" i="21"/>
  <c r="AR66" i="21"/>
  <c r="Q56" i="21"/>
  <c r="AR60" i="21" s="1"/>
  <c r="AR52" i="21"/>
  <c r="AR51" i="21"/>
  <c r="AR49" i="21"/>
  <c r="AR47" i="21"/>
  <c r="AR45" i="21"/>
  <c r="AR44" i="21"/>
  <c r="Q44" i="21"/>
  <c r="AR42" i="21"/>
  <c r="AR41" i="21"/>
  <c r="AR40" i="21"/>
  <c r="AR38" i="21"/>
  <c r="AR37" i="21"/>
  <c r="AR36" i="21"/>
  <c r="AR34" i="21"/>
  <c r="AR33" i="21"/>
  <c r="AR32" i="21"/>
  <c r="Q32" i="21"/>
  <c r="AR39" i="21" s="1"/>
  <c r="AR31" i="21"/>
  <c r="AR29" i="21"/>
  <c r="AR27" i="21"/>
  <c r="AR26" i="21"/>
  <c r="AR23" i="21"/>
  <c r="AR22" i="21"/>
  <c r="AR21" i="21"/>
  <c r="Q20" i="21"/>
  <c r="AR19" i="21"/>
  <c r="Q8" i="21"/>
  <c r="AR18" i="21" s="1"/>
  <c r="AR304" i="20"/>
  <c r="AR303" i="20"/>
  <c r="AR301" i="20"/>
  <c r="AR299" i="20"/>
  <c r="AR297" i="20"/>
  <c r="AR296" i="20"/>
  <c r="Q296" i="20"/>
  <c r="AR294" i="20"/>
  <c r="AR293" i="20"/>
  <c r="AR292" i="20"/>
  <c r="AR290" i="20"/>
  <c r="AR289" i="20"/>
  <c r="AR288" i="20"/>
  <c r="AR286" i="20"/>
  <c r="AR285" i="20"/>
  <c r="AR284" i="20"/>
  <c r="Q284" i="20"/>
  <c r="AR291" i="20" s="1"/>
  <c r="AR283" i="20"/>
  <c r="AR281" i="20"/>
  <c r="AR279" i="20"/>
  <c r="AR278" i="20"/>
  <c r="AR275" i="20"/>
  <c r="AR274" i="20"/>
  <c r="AR273" i="20"/>
  <c r="Q272" i="20"/>
  <c r="AR271" i="20"/>
  <c r="Q260" i="20"/>
  <c r="AR256" i="20"/>
  <c r="AR255" i="20"/>
  <c r="AR253" i="20"/>
  <c r="AR251" i="20"/>
  <c r="AR249" i="20"/>
  <c r="AR248" i="20"/>
  <c r="Q248" i="20"/>
  <c r="AR246" i="20"/>
  <c r="AR245" i="20"/>
  <c r="AR244" i="20"/>
  <c r="AR242" i="20"/>
  <c r="AR241" i="20"/>
  <c r="AR240" i="20"/>
  <c r="AR238" i="20"/>
  <c r="AR237" i="20"/>
  <c r="AR236" i="20"/>
  <c r="Q236" i="20"/>
  <c r="AR243" i="20" s="1"/>
  <c r="AR235" i="20"/>
  <c r="AR233" i="20"/>
  <c r="AR231" i="20"/>
  <c r="AR230" i="20"/>
  <c r="AR227" i="20"/>
  <c r="AR226" i="20"/>
  <c r="AR225" i="20"/>
  <c r="Q224" i="20"/>
  <c r="AR223" i="20"/>
  <c r="AR222" i="20"/>
  <c r="AR216" i="20"/>
  <c r="AR215" i="20"/>
  <c r="Q212" i="20"/>
  <c r="AR220" i="20" s="1"/>
  <c r="AR211" i="20"/>
  <c r="AR208" i="20"/>
  <c r="AR207" i="20"/>
  <c r="AR205" i="20"/>
  <c r="AR203" i="20"/>
  <c r="AR201" i="20"/>
  <c r="AR200" i="20"/>
  <c r="Q200" i="20"/>
  <c r="AR198" i="20"/>
  <c r="AR197" i="20"/>
  <c r="AR196" i="20"/>
  <c r="AR194" i="20"/>
  <c r="AR193" i="20"/>
  <c r="AR192" i="20"/>
  <c r="AR190" i="20"/>
  <c r="AR189" i="20"/>
  <c r="AR188" i="20"/>
  <c r="Q188" i="20"/>
  <c r="AR195" i="20" s="1"/>
  <c r="AR187" i="20"/>
  <c r="AR185" i="20"/>
  <c r="AR183" i="20"/>
  <c r="AR182" i="20"/>
  <c r="AR179" i="20"/>
  <c r="AR178" i="20"/>
  <c r="AR177" i="20"/>
  <c r="Q176" i="20"/>
  <c r="AR175" i="20"/>
  <c r="Q164" i="20"/>
  <c r="AR160" i="20"/>
  <c r="AR159" i="20"/>
  <c r="AR157" i="20"/>
  <c r="AR155" i="20"/>
  <c r="AR153" i="20"/>
  <c r="AR152" i="20"/>
  <c r="Q152" i="20"/>
  <c r="AR150" i="20"/>
  <c r="AR149" i="20"/>
  <c r="AR148" i="20"/>
  <c r="AR146" i="20"/>
  <c r="AR145" i="20"/>
  <c r="AR144" i="20"/>
  <c r="AR142" i="20"/>
  <c r="AR141" i="20"/>
  <c r="AR140" i="20"/>
  <c r="Q140" i="20"/>
  <c r="AR147" i="20" s="1"/>
  <c r="AR139" i="20"/>
  <c r="AR137" i="20"/>
  <c r="AR135" i="20"/>
  <c r="AR134" i="20"/>
  <c r="AR131" i="20"/>
  <c r="AR130" i="20"/>
  <c r="AR129" i="20"/>
  <c r="Q128" i="20"/>
  <c r="AR127" i="20"/>
  <c r="AR126" i="20"/>
  <c r="AR120" i="20"/>
  <c r="AR119" i="20"/>
  <c r="Q116" i="20"/>
  <c r="AR124" i="20" s="1"/>
  <c r="AR115" i="20"/>
  <c r="AR112" i="20"/>
  <c r="AR111" i="20"/>
  <c r="AR109" i="20"/>
  <c r="AR107" i="20"/>
  <c r="AR105" i="20"/>
  <c r="AR104" i="20"/>
  <c r="Q104" i="20"/>
  <c r="AR102" i="20"/>
  <c r="AR101" i="20"/>
  <c r="AR100" i="20"/>
  <c r="AR98" i="20"/>
  <c r="AR97" i="20"/>
  <c r="AR96" i="20"/>
  <c r="AR94" i="20"/>
  <c r="AR93" i="20"/>
  <c r="AR92" i="20"/>
  <c r="Q92" i="20"/>
  <c r="AR99" i="20" s="1"/>
  <c r="AR91" i="20"/>
  <c r="AR89" i="20"/>
  <c r="AR87" i="20"/>
  <c r="AR86" i="20"/>
  <c r="AR83" i="20"/>
  <c r="AR82" i="20"/>
  <c r="AR81" i="20"/>
  <c r="Q80" i="20"/>
  <c r="AR79" i="20"/>
  <c r="AR76" i="20"/>
  <c r="AR74" i="20"/>
  <c r="AR69" i="20"/>
  <c r="AR68" i="20"/>
  <c r="Q68" i="20"/>
  <c r="AR66" i="20"/>
  <c r="AR65" i="20"/>
  <c r="AR64" i="20"/>
  <c r="AR62" i="20"/>
  <c r="AR61" i="20"/>
  <c r="AR60" i="20"/>
  <c r="AR58" i="20"/>
  <c r="AR57" i="20"/>
  <c r="AR56" i="20"/>
  <c r="Q56" i="20"/>
  <c r="AR63" i="20" s="1"/>
  <c r="AR55" i="20"/>
  <c r="AR51" i="20"/>
  <c r="AR50" i="20"/>
  <c r="AR46" i="20"/>
  <c r="AR45" i="20"/>
  <c r="Q44" i="20"/>
  <c r="AR40" i="20"/>
  <c r="AR35" i="20"/>
  <c r="Q32" i="20"/>
  <c r="AR39" i="20" s="1"/>
  <c r="AR31" i="20"/>
  <c r="AR27" i="20"/>
  <c r="AR25" i="20"/>
  <c r="AR21" i="20"/>
  <c r="AR20" i="20"/>
  <c r="Q20" i="20"/>
  <c r="AR18" i="20"/>
  <c r="AR17" i="20"/>
  <c r="AR16" i="20"/>
  <c r="AR14" i="20"/>
  <c r="AR13" i="20"/>
  <c r="AR12" i="20"/>
  <c r="AR10" i="20"/>
  <c r="AR9" i="20"/>
  <c r="AR8" i="20"/>
  <c r="Q8" i="20"/>
  <c r="AR15" i="20" s="1"/>
  <c r="AR7" i="20"/>
  <c r="AR303" i="19"/>
  <c r="AR302" i="19"/>
  <c r="AR298" i="19"/>
  <c r="AR297" i="19"/>
  <c r="Q296" i="19"/>
  <c r="AR294" i="19"/>
  <c r="AR292" i="19"/>
  <c r="AR289" i="19"/>
  <c r="AR288" i="19"/>
  <c r="AR285" i="19"/>
  <c r="AR284" i="19"/>
  <c r="Q284" i="19"/>
  <c r="AR293" i="19" s="1"/>
  <c r="AR282" i="19"/>
  <c r="AR281" i="19"/>
  <c r="AR280" i="19"/>
  <c r="AR278" i="19"/>
  <c r="AR277" i="19"/>
  <c r="AR276" i="19"/>
  <c r="AR274" i="19"/>
  <c r="AR273" i="19"/>
  <c r="AR272" i="19"/>
  <c r="Q272" i="19"/>
  <c r="AR279" i="19" s="1"/>
  <c r="AR271" i="19"/>
  <c r="AR270" i="19"/>
  <c r="AR266" i="19"/>
  <c r="AR262" i="19"/>
  <c r="Q260" i="19"/>
  <c r="AR268" i="19" s="1"/>
  <c r="AR259" i="19"/>
  <c r="Q248" i="19"/>
  <c r="AR245" i="19"/>
  <c r="AR244" i="19"/>
  <c r="AR241" i="19"/>
  <c r="AR240" i="19"/>
  <c r="AR237" i="19"/>
  <c r="AR236" i="19"/>
  <c r="Q236" i="19"/>
  <c r="AR246" i="19" s="1"/>
  <c r="AR234" i="19"/>
  <c r="AR233" i="19"/>
  <c r="AR232" i="19"/>
  <c r="AR230" i="19"/>
  <c r="AR229" i="19"/>
  <c r="AR228" i="19"/>
  <c r="AR226" i="19"/>
  <c r="AR225" i="19"/>
  <c r="AR224" i="19"/>
  <c r="Q224" i="19"/>
  <c r="AR231" i="19" s="1"/>
  <c r="AR223" i="19"/>
  <c r="AR222" i="19"/>
  <c r="AR218" i="19"/>
  <c r="AR214" i="19"/>
  <c r="Q212" i="19"/>
  <c r="AR220" i="19" s="1"/>
  <c r="AR211" i="19"/>
  <c r="AR207" i="19"/>
  <c r="Q200" i="19"/>
  <c r="AR203" i="19" s="1"/>
  <c r="AR197" i="19"/>
  <c r="AR196" i="19"/>
  <c r="AR193" i="19"/>
  <c r="AR192" i="19"/>
  <c r="AR189" i="19"/>
  <c r="AR188" i="19"/>
  <c r="Q188" i="19"/>
  <c r="AR198" i="19" s="1"/>
  <c r="AR186" i="19"/>
  <c r="AR185" i="19"/>
  <c r="AR184" i="19"/>
  <c r="AR182" i="19"/>
  <c r="AR181" i="19"/>
  <c r="AR180" i="19"/>
  <c r="AR178" i="19"/>
  <c r="AR177" i="19"/>
  <c r="AR176" i="19"/>
  <c r="Q176" i="19"/>
  <c r="AR183" i="19" s="1"/>
  <c r="AR175" i="19"/>
  <c r="AR174" i="19"/>
  <c r="AR170" i="19"/>
  <c r="AR166" i="19"/>
  <c r="Q164" i="19"/>
  <c r="AR172" i="19" s="1"/>
  <c r="AR163" i="19"/>
  <c r="Q152" i="19"/>
  <c r="AR155" i="19" s="1"/>
  <c r="AR149" i="19"/>
  <c r="AR148" i="19"/>
  <c r="AR145" i="19"/>
  <c r="AR144" i="19"/>
  <c r="AR141" i="19"/>
  <c r="AR140" i="19"/>
  <c r="Q140" i="19"/>
  <c r="AR150" i="19" s="1"/>
  <c r="AR138" i="19"/>
  <c r="AR137" i="19"/>
  <c r="AR136" i="19"/>
  <c r="AR134" i="19"/>
  <c r="AR133" i="19"/>
  <c r="AR132" i="19"/>
  <c r="AR130" i="19"/>
  <c r="AR129" i="19"/>
  <c r="AR128" i="19"/>
  <c r="Q128" i="19"/>
  <c r="AR135" i="19" s="1"/>
  <c r="AR127" i="19"/>
  <c r="AR126" i="19"/>
  <c r="AR122" i="19"/>
  <c r="AR118" i="19"/>
  <c r="Q116" i="19"/>
  <c r="AR124" i="19" s="1"/>
  <c r="AR115" i="19"/>
  <c r="AR111" i="19"/>
  <c r="Q104" i="19"/>
  <c r="AR107" i="19" s="1"/>
  <c r="AR101" i="19"/>
  <c r="AR100" i="19"/>
  <c r="AR97" i="19"/>
  <c r="AR96" i="19"/>
  <c r="AR93" i="19"/>
  <c r="AR92" i="19"/>
  <c r="Q92" i="19"/>
  <c r="AR102" i="19" s="1"/>
  <c r="AR90" i="19"/>
  <c r="AR89" i="19"/>
  <c r="AR88" i="19"/>
  <c r="AR86" i="19"/>
  <c r="AR85" i="19"/>
  <c r="AR84" i="19"/>
  <c r="AR82" i="19"/>
  <c r="AR81" i="19"/>
  <c r="AR80" i="19"/>
  <c r="Q80" i="19"/>
  <c r="AR87" i="19" s="1"/>
  <c r="AR79" i="19"/>
  <c r="AR78" i="19"/>
  <c r="AR74" i="19"/>
  <c r="AR70" i="19"/>
  <c r="Q68" i="19"/>
  <c r="AR76" i="19" s="1"/>
  <c r="AR67" i="19"/>
  <c r="Q56" i="19"/>
  <c r="AR59" i="19" s="1"/>
  <c r="AR53" i="19"/>
  <c r="AR52" i="19"/>
  <c r="AR49" i="19"/>
  <c r="AR48" i="19"/>
  <c r="AR45" i="19"/>
  <c r="AR44" i="19"/>
  <c r="Q44" i="19"/>
  <c r="AR54" i="19" s="1"/>
  <c r="AR42" i="19"/>
  <c r="AR41" i="19"/>
  <c r="AR40" i="19"/>
  <c r="AR38" i="19"/>
  <c r="AR37" i="19"/>
  <c r="AR36" i="19"/>
  <c r="AR34" i="19"/>
  <c r="AR33" i="19"/>
  <c r="AR32" i="19"/>
  <c r="Q32" i="19"/>
  <c r="AR39" i="19" s="1"/>
  <c r="AR31" i="19"/>
  <c r="AR30" i="19"/>
  <c r="AR26" i="19"/>
  <c r="AR22" i="19"/>
  <c r="Q20" i="19"/>
  <c r="AR28" i="19" s="1"/>
  <c r="AR19" i="19"/>
  <c r="AR15" i="19"/>
  <c r="Q8" i="19"/>
  <c r="AR11" i="19" s="1"/>
  <c r="BJ128" i="18"/>
  <c r="BJ127" i="18"/>
  <c r="BJ126" i="18"/>
  <c r="BJ125" i="18"/>
  <c r="BJ124" i="18"/>
  <c r="BJ123" i="18"/>
  <c r="BJ122" i="18"/>
  <c r="BJ121" i="18"/>
  <c r="BJ120" i="18"/>
  <c r="BJ119" i="18"/>
  <c r="BJ118" i="18"/>
  <c r="BJ117" i="18"/>
  <c r="BJ116" i="18"/>
  <c r="BJ115" i="18"/>
  <c r="BJ114" i="18"/>
  <c r="BJ113" i="18"/>
  <c r="BJ112" i="18"/>
  <c r="BJ111" i="18"/>
  <c r="BJ110" i="18"/>
  <c r="BJ109" i="18"/>
  <c r="BJ108" i="18"/>
  <c r="BJ107" i="18"/>
  <c r="BJ106" i="18"/>
  <c r="BJ105" i="18"/>
  <c r="BJ104" i="18"/>
  <c r="BJ103" i="18"/>
  <c r="BJ102" i="18"/>
  <c r="BJ101" i="18"/>
  <c r="BJ100" i="18"/>
  <c r="BJ99" i="18"/>
  <c r="BJ98" i="18"/>
  <c r="BJ97" i="18"/>
  <c r="BJ96" i="18"/>
  <c r="BJ95" i="18"/>
  <c r="BJ94" i="18"/>
  <c r="BJ93" i="18"/>
  <c r="BJ92" i="18"/>
  <c r="BJ91" i="18"/>
  <c r="BJ90" i="18"/>
  <c r="BJ89" i="18"/>
  <c r="BJ88" i="18"/>
  <c r="BJ87" i="18"/>
  <c r="BJ86" i="18"/>
  <c r="BJ85" i="18"/>
  <c r="BJ84" i="18"/>
  <c r="BJ83" i="18"/>
  <c r="BJ82" i="18"/>
  <c r="BJ81" i="18"/>
  <c r="BJ80" i="18"/>
  <c r="BJ79" i="18"/>
  <c r="BJ78" i="18"/>
  <c r="BJ77" i="18"/>
  <c r="BJ76" i="18"/>
  <c r="BJ75" i="18"/>
  <c r="BJ74" i="18"/>
  <c r="BJ73" i="18"/>
  <c r="BJ72" i="18"/>
  <c r="BJ71" i="18"/>
  <c r="BJ70" i="18"/>
  <c r="BJ69" i="18"/>
  <c r="BJ68" i="18"/>
  <c r="BJ67" i="18"/>
  <c r="BJ66" i="18"/>
  <c r="BJ65" i="18"/>
  <c r="BJ64" i="18"/>
  <c r="BJ63" i="18"/>
  <c r="BJ62" i="18"/>
  <c r="BJ61" i="18"/>
  <c r="BJ60" i="18"/>
  <c r="BJ59" i="18"/>
  <c r="BJ58" i="18"/>
  <c r="BJ57" i="18"/>
  <c r="BJ56" i="18"/>
  <c r="BJ55" i="18"/>
  <c r="BJ54" i="18"/>
  <c r="BJ53" i="18"/>
  <c r="BJ52" i="18"/>
  <c r="BJ51" i="18"/>
  <c r="BJ50" i="18"/>
  <c r="BJ49" i="18"/>
  <c r="BJ48" i="18"/>
  <c r="BJ47" i="18"/>
  <c r="BJ46" i="18"/>
  <c r="BJ45" i="18"/>
  <c r="BJ44" i="18"/>
  <c r="BJ43" i="18"/>
  <c r="BJ42" i="18"/>
  <c r="BJ41" i="18"/>
  <c r="BJ40" i="18"/>
  <c r="BJ39" i="18"/>
  <c r="BJ38" i="18"/>
  <c r="BJ37" i="18"/>
  <c r="BJ36" i="18"/>
  <c r="BJ35" i="18"/>
  <c r="BJ34" i="18"/>
  <c r="BJ33" i="18"/>
  <c r="BJ32" i="18"/>
  <c r="BJ31" i="18"/>
  <c r="BJ30" i="18"/>
  <c r="BJ29" i="18"/>
  <c r="BJ28" i="18"/>
  <c r="BJ27" i="18"/>
  <c r="BJ26" i="18"/>
  <c r="BJ25" i="18"/>
  <c r="BJ24" i="18"/>
  <c r="BJ23" i="18"/>
  <c r="BJ22" i="18"/>
  <c r="BJ21" i="18"/>
  <c r="BJ20" i="18"/>
  <c r="BJ19" i="18"/>
  <c r="BJ18" i="18"/>
  <c r="BJ17" i="18"/>
  <c r="BJ16" i="18"/>
  <c r="BJ15" i="18"/>
  <c r="BJ14" i="18"/>
  <c r="BJ13" i="18"/>
  <c r="BJ12" i="18"/>
  <c r="BJ11" i="18"/>
  <c r="BJ10" i="18"/>
  <c r="BJ9" i="18"/>
  <c r="BJ8" i="18"/>
  <c r="BJ7" i="18"/>
  <c r="BB46" i="17"/>
  <c r="BB45" i="17"/>
  <c r="BB44" i="17"/>
  <c r="BB43" i="17"/>
  <c r="BB42" i="17"/>
  <c r="BB41" i="17"/>
  <c r="BB40" i="17"/>
  <c r="BB39" i="17"/>
  <c r="BB38" i="17"/>
  <c r="BB37" i="17"/>
  <c r="BB36" i="17"/>
  <c r="BB35" i="17"/>
  <c r="BB34" i="17"/>
  <c r="BB33" i="17"/>
  <c r="BB32" i="17"/>
  <c r="BB31" i="17"/>
  <c r="BB30" i="17"/>
  <c r="BB29" i="17"/>
  <c r="BB28" i="17"/>
  <c r="BB27" i="17"/>
  <c r="BB26" i="17"/>
  <c r="BB25" i="17"/>
  <c r="BB24" i="17"/>
  <c r="BB23" i="17"/>
  <c r="BB22" i="17"/>
  <c r="BB21" i="17"/>
  <c r="BB20" i="17"/>
  <c r="BB19" i="17"/>
  <c r="BB18" i="17"/>
  <c r="BB17" i="17"/>
  <c r="BB16" i="17"/>
  <c r="BB15" i="17"/>
  <c r="BB14" i="17"/>
  <c r="BB13" i="17"/>
  <c r="BB12" i="17"/>
  <c r="BB11" i="17"/>
  <c r="BB10" i="17"/>
  <c r="BB9" i="17"/>
  <c r="BB8" i="17"/>
  <c r="BB7" i="17"/>
  <c r="BB134" i="16"/>
  <c r="BB133" i="16"/>
  <c r="BB132" i="16"/>
  <c r="BB131" i="16"/>
  <c r="BB130" i="16"/>
  <c r="BB129" i="16"/>
  <c r="BB128" i="16"/>
  <c r="BB127" i="16"/>
  <c r="BB126" i="16"/>
  <c r="BB125" i="16"/>
  <c r="BB124" i="16"/>
  <c r="BB123" i="16"/>
  <c r="BB122" i="16"/>
  <c r="BB121" i="16"/>
  <c r="BB120" i="16"/>
  <c r="BB119" i="16"/>
  <c r="BB118" i="16"/>
  <c r="BB117" i="16"/>
  <c r="BB116" i="16"/>
  <c r="BB115" i="16"/>
  <c r="BB114" i="16"/>
  <c r="BB113" i="16"/>
  <c r="BB112" i="16"/>
  <c r="BB111" i="16"/>
  <c r="BB110" i="16"/>
  <c r="BB109" i="16"/>
  <c r="BB108" i="16"/>
  <c r="BB107" i="16"/>
  <c r="BB106" i="16"/>
  <c r="BB105" i="16"/>
  <c r="BB104" i="16"/>
  <c r="BB103" i="16"/>
  <c r="BB102" i="16"/>
  <c r="BB101" i="16"/>
  <c r="BB100" i="16"/>
  <c r="BB99" i="16"/>
  <c r="BB98" i="16"/>
  <c r="BB97" i="16"/>
  <c r="BB96" i="16"/>
  <c r="BB95" i="16"/>
  <c r="BB94" i="16"/>
  <c r="BB93" i="16"/>
  <c r="BB92" i="16"/>
  <c r="BB91" i="16"/>
  <c r="BB90" i="16"/>
  <c r="BB89" i="16"/>
  <c r="BB88" i="16"/>
  <c r="BB87" i="16"/>
  <c r="BB86" i="16"/>
  <c r="BB85" i="16"/>
  <c r="BB84" i="16"/>
  <c r="BB83" i="16"/>
  <c r="BB82" i="16"/>
  <c r="BB81" i="16"/>
  <c r="BB80" i="16"/>
  <c r="BB79" i="16"/>
  <c r="BB78" i="16"/>
  <c r="BB77" i="16"/>
  <c r="BB76" i="16"/>
  <c r="BB75" i="16"/>
  <c r="BB74" i="16"/>
  <c r="BB73" i="16"/>
  <c r="BB72" i="16"/>
  <c r="BB71" i="16"/>
  <c r="BB70" i="16"/>
  <c r="BB69" i="16"/>
  <c r="BB68" i="16"/>
  <c r="BB67" i="16"/>
  <c r="BB66" i="16"/>
  <c r="BB65" i="16"/>
  <c r="BB64" i="16"/>
  <c r="BB63" i="16"/>
  <c r="BB62" i="16"/>
  <c r="BB61" i="16"/>
  <c r="BB60" i="16"/>
  <c r="BB59" i="16"/>
  <c r="BB58" i="16"/>
  <c r="BB57" i="16"/>
  <c r="BB56" i="16"/>
  <c r="BB55" i="16"/>
  <c r="BB54" i="16"/>
  <c r="BB53" i="16"/>
  <c r="BB52" i="16"/>
  <c r="BB51" i="16"/>
  <c r="BB50" i="16"/>
  <c r="BB49" i="16"/>
  <c r="BB48" i="16"/>
  <c r="BB47" i="16"/>
  <c r="BB46" i="16"/>
  <c r="BB45" i="16"/>
  <c r="BB44" i="16"/>
  <c r="BB43" i="16"/>
  <c r="BB42" i="16"/>
  <c r="BB41" i="16"/>
  <c r="BB40" i="16"/>
  <c r="BB39" i="16"/>
  <c r="BB38" i="16"/>
  <c r="BB37" i="16"/>
  <c r="BB36" i="16"/>
  <c r="BB35" i="16"/>
  <c r="BB34" i="16"/>
  <c r="BB33" i="16"/>
  <c r="BB32" i="16"/>
  <c r="BB31" i="16"/>
  <c r="BB30" i="16"/>
  <c r="BB29" i="16"/>
  <c r="BB28" i="16"/>
  <c r="BB27" i="16"/>
  <c r="BB26" i="16"/>
  <c r="BB25" i="16"/>
  <c r="BB24" i="16"/>
  <c r="BB23" i="16"/>
  <c r="BB22" i="16"/>
  <c r="BB21" i="16"/>
  <c r="BB20" i="16"/>
  <c r="BB19" i="16"/>
  <c r="BB18" i="16"/>
  <c r="BB17" i="16"/>
  <c r="BB16" i="16"/>
  <c r="BB15" i="16"/>
  <c r="BB14" i="16"/>
  <c r="BB13" i="16"/>
  <c r="BB12" i="16"/>
  <c r="BB11" i="16"/>
  <c r="BB10" i="16"/>
  <c r="BB9" i="16"/>
  <c r="BB8" i="16"/>
  <c r="BB7" i="16"/>
  <c r="BB80" i="15"/>
  <c r="BB79" i="15"/>
  <c r="BB78" i="15"/>
  <c r="BB77" i="15"/>
  <c r="BB76" i="15"/>
  <c r="BB75" i="15"/>
  <c r="BB74" i="15"/>
  <c r="BB73" i="15"/>
  <c r="BB72" i="15"/>
  <c r="BB71" i="15"/>
  <c r="BB70" i="15"/>
  <c r="BB69" i="15"/>
  <c r="BB68" i="15"/>
  <c r="BB67" i="15"/>
  <c r="BB66" i="15"/>
  <c r="BB65" i="15"/>
  <c r="BB64" i="15"/>
  <c r="BB63" i="15"/>
  <c r="BB62" i="15"/>
  <c r="BB61" i="15"/>
  <c r="BB60" i="15"/>
  <c r="BB59" i="15"/>
  <c r="BB58" i="15"/>
  <c r="BB57" i="15"/>
  <c r="BB56" i="15"/>
  <c r="BB55" i="15"/>
  <c r="BB54" i="15"/>
  <c r="BB53" i="15"/>
  <c r="BB52" i="15"/>
  <c r="BB51" i="15"/>
  <c r="BB50" i="15"/>
  <c r="BB49" i="15"/>
  <c r="BB48" i="15"/>
  <c r="BB47" i="15"/>
  <c r="BB46" i="15"/>
  <c r="BB45" i="15"/>
  <c r="BB44" i="15"/>
  <c r="BB43" i="15"/>
  <c r="BB42" i="15"/>
  <c r="BB41" i="15"/>
  <c r="BB40" i="15"/>
  <c r="BB39" i="15"/>
  <c r="BB38" i="15"/>
  <c r="BB37" i="15"/>
  <c r="BB36" i="15"/>
  <c r="BB35" i="15"/>
  <c r="BB34" i="15"/>
  <c r="BB33" i="15"/>
  <c r="BB32" i="15"/>
  <c r="BB31" i="15"/>
  <c r="BB30" i="15"/>
  <c r="BB29" i="15"/>
  <c r="BB28" i="15"/>
  <c r="BB27" i="15"/>
  <c r="BB26" i="15"/>
  <c r="BB25" i="15"/>
  <c r="BB24" i="15"/>
  <c r="BB23" i="15"/>
  <c r="BB22" i="15"/>
  <c r="BB21" i="15"/>
  <c r="BB20" i="15"/>
  <c r="BB19" i="15"/>
  <c r="BB18" i="15"/>
  <c r="BB17" i="15"/>
  <c r="BB16" i="15"/>
  <c r="BB15" i="15"/>
  <c r="BB14" i="15"/>
  <c r="BB13" i="15"/>
  <c r="BB12" i="15"/>
  <c r="BB11" i="15"/>
  <c r="BB10" i="15"/>
  <c r="BB9" i="15"/>
  <c r="BB8" i="15"/>
  <c r="BB7" i="15"/>
  <c r="BB77" i="14"/>
  <c r="BB76" i="14"/>
  <c r="BB75" i="14"/>
  <c r="BB74" i="14"/>
  <c r="BB73" i="14"/>
  <c r="BB72" i="14"/>
  <c r="BB71" i="14"/>
  <c r="BB70" i="14"/>
  <c r="BB69" i="14"/>
  <c r="BB68" i="14"/>
  <c r="BB67" i="14"/>
  <c r="BB66" i="14"/>
  <c r="BB65" i="14"/>
  <c r="BB64" i="14"/>
  <c r="BB63" i="14"/>
  <c r="BB62" i="14"/>
  <c r="BB61" i="14"/>
  <c r="BB60" i="14"/>
  <c r="BB59" i="14"/>
  <c r="BB58" i="14"/>
  <c r="BB57" i="14"/>
  <c r="BB56" i="14"/>
  <c r="BB55" i="14"/>
  <c r="BB54" i="14"/>
  <c r="BB53" i="14"/>
  <c r="BB52" i="14"/>
  <c r="BB51" i="14"/>
  <c r="BB50" i="14"/>
  <c r="BB49" i="14"/>
  <c r="BB48" i="14"/>
  <c r="BB47" i="14"/>
  <c r="BB46" i="14"/>
  <c r="BB45" i="14"/>
  <c r="BB44" i="14"/>
  <c r="BB43" i="14"/>
  <c r="BB42" i="14"/>
  <c r="BB41" i="14"/>
  <c r="BB40" i="14"/>
  <c r="BB39" i="14"/>
  <c r="BB38" i="14"/>
  <c r="BB37" i="14"/>
  <c r="BB36" i="14"/>
  <c r="BB35" i="14"/>
  <c r="BB34" i="14"/>
  <c r="BB33" i="14"/>
  <c r="BB32" i="14"/>
  <c r="BB31" i="14"/>
  <c r="BB30" i="14"/>
  <c r="BB29" i="14"/>
  <c r="BB28" i="14"/>
  <c r="BB27" i="14"/>
  <c r="BB26" i="14"/>
  <c r="BB25" i="14"/>
  <c r="BB24" i="14"/>
  <c r="BB23" i="14"/>
  <c r="BB22" i="14"/>
  <c r="BB21" i="14"/>
  <c r="BB20" i="14"/>
  <c r="BB19" i="14"/>
  <c r="BB18" i="14"/>
  <c r="BB17" i="14"/>
  <c r="BB16" i="14"/>
  <c r="BB15" i="14"/>
  <c r="BB14" i="14"/>
  <c r="BB13" i="14"/>
  <c r="BB12" i="14"/>
  <c r="BB11" i="14"/>
  <c r="BB10" i="14"/>
  <c r="BB9" i="14"/>
  <c r="BB8" i="14"/>
  <c r="BB7" i="14"/>
  <c r="BB67" i="13"/>
  <c r="BB66" i="13"/>
  <c r="BB65" i="13"/>
  <c r="BB64" i="13"/>
  <c r="BB63" i="13"/>
  <c r="BB62" i="13"/>
  <c r="BB61" i="13"/>
  <c r="BB60" i="13"/>
  <c r="BB59" i="13"/>
  <c r="BB58" i="13"/>
  <c r="BB57" i="13"/>
  <c r="BB56" i="13"/>
  <c r="BB55" i="13"/>
  <c r="BB54" i="13"/>
  <c r="BB53" i="13"/>
  <c r="BB52" i="13"/>
  <c r="BB51" i="13"/>
  <c r="BB50" i="13"/>
  <c r="BB49" i="13"/>
  <c r="BB48" i="13"/>
  <c r="BB47" i="13"/>
  <c r="BB46" i="13"/>
  <c r="BB45" i="13"/>
  <c r="BB44" i="13"/>
  <c r="BB43" i="13"/>
  <c r="BB42" i="13"/>
  <c r="BB41" i="13"/>
  <c r="BB40" i="13"/>
  <c r="BB39" i="13"/>
  <c r="BB38" i="13"/>
  <c r="BB37" i="13"/>
  <c r="BB36" i="13"/>
  <c r="BB35" i="13"/>
  <c r="BB34" i="13"/>
  <c r="BB33" i="13"/>
  <c r="BB32" i="13"/>
  <c r="BB31" i="13"/>
  <c r="BB30" i="13"/>
  <c r="BB29" i="13"/>
  <c r="BB28" i="13"/>
  <c r="BB27" i="13"/>
  <c r="BB26" i="13"/>
  <c r="BB25" i="13"/>
  <c r="BB24" i="13"/>
  <c r="BB23" i="13"/>
  <c r="BB22" i="13"/>
  <c r="BB21" i="13"/>
  <c r="BB20" i="13"/>
  <c r="BB19" i="13"/>
  <c r="BB18" i="13"/>
  <c r="BB17" i="13"/>
  <c r="BB16" i="13"/>
  <c r="BB15" i="13"/>
  <c r="BB14" i="13"/>
  <c r="BB13" i="13"/>
  <c r="BB12" i="13"/>
  <c r="BB11" i="13"/>
  <c r="BB10" i="13"/>
  <c r="BB9" i="13"/>
  <c r="BB8" i="13"/>
  <c r="BB7" i="13"/>
  <c r="AN174" i="12"/>
  <c r="AN173" i="12"/>
  <c r="AN172" i="12"/>
  <c r="AN171" i="12"/>
  <c r="AN170" i="12"/>
  <c r="AN169" i="12"/>
  <c r="AN168" i="12"/>
  <c r="AN167" i="12"/>
  <c r="AN166" i="12"/>
  <c r="AN165" i="12"/>
  <c r="AN164" i="12"/>
  <c r="AN163" i="12"/>
  <c r="AN162" i="12"/>
  <c r="AN161" i="12"/>
  <c r="AN160" i="12"/>
  <c r="AN159" i="12"/>
  <c r="AN158" i="12"/>
  <c r="AN157" i="12"/>
  <c r="AN156" i="12"/>
  <c r="AN155" i="12"/>
  <c r="AN154" i="12"/>
  <c r="AN153" i="12"/>
  <c r="AN152" i="12"/>
  <c r="AN151" i="12"/>
  <c r="AN150" i="12"/>
  <c r="AN149" i="12"/>
  <c r="AN148" i="12"/>
  <c r="AN147" i="12"/>
  <c r="AN146" i="12"/>
  <c r="AN145" i="12"/>
  <c r="AN144" i="12"/>
  <c r="AN143" i="12"/>
  <c r="AN142" i="12"/>
  <c r="AN141" i="12"/>
  <c r="AN140" i="12"/>
  <c r="AN139" i="12"/>
  <c r="AN138" i="12"/>
  <c r="AN137" i="12"/>
  <c r="AN136" i="12"/>
  <c r="AN135" i="12"/>
  <c r="AN134" i="12"/>
  <c r="AN133" i="12"/>
  <c r="AN132" i="12"/>
  <c r="AN131" i="12"/>
  <c r="AN130" i="12"/>
  <c r="AN129" i="12"/>
  <c r="AN128" i="12"/>
  <c r="AN127" i="12"/>
  <c r="AN126" i="12"/>
  <c r="AN125" i="12"/>
  <c r="AN124" i="12"/>
  <c r="AN123" i="12"/>
  <c r="AN122" i="12"/>
  <c r="AN121" i="12"/>
  <c r="AN120" i="12"/>
  <c r="AN119" i="12"/>
  <c r="AN118" i="12"/>
  <c r="AN117" i="12"/>
  <c r="AN116" i="12"/>
  <c r="AN115" i="12"/>
  <c r="AN114" i="12"/>
  <c r="AN113" i="12"/>
  <c r="AN112" i="12"/>
  <c r="AN111" i="12"/>
  <c r="AN110" i="12"/>
  <c r="AN109" i="12"/>
  <c r="AN108" i="12"/>
  <c r="AN107" i="12"/>
  <c r="AN106" i="12"/>
  <c r="AN105" i="12"/>
  <c r="AN104" i="12"/>
  <c r="AN103" i="12"/>
  <c r="AN102" i="12"/>
  <c r="AN101" i="12"/>
  <c r="AN100" i="12"/>
  <c r="AN99" i="12"/>
  <c r="AN98" i="12"/>
  <c r="AN97" i="12"/>
  <c r="AN96" i="12"/>
  <c r="AN95" i="12"/>
  <c r="AN94" i="12"/>
  <c r="AN93" i="12"/>
  <c r="AN92" i="12"/>
  <c r="AN91" i="12"/>
  <c r="AN90" i="12"/>
  <c r="AN89" i="12"/>
  <c r="AN88" i="12"/>
  <c r="AN87" i="12"/>
  <c r="AN86" i="12"/>
  <c r="AN85" i="12"/>
  <c r="AN84" i="12"/>
  <c r="AN83" i="12"/>
  <c r="AN82" i="12"/>
  <c r="AN81" i="12"/>
  <c r="AN80" i="12"/>
  <c r="AN79" i="12"/>
  <c r="AN78" i="12"/>
  <c r="AN77" i="12"/>
  <c r="AN76" i="12"/>
  <c r="AN75" i="12"/>
  <c r="AN74" i="12"/>
  <c r="AN73" i="12"/>
  <c r="AN72" i="12"/>
  <c r="AN71" i="12"/>
  <c r="AN70" i="12"/>
  <c r="AN69" i="12"/>
  <c r="AN68" i="12"/>
  <c r="AN67" i="12"/>
  <c r="AN66" i="12"/>
  <c r="AN65" i="12"/>
  <c r="AN64" i="12"/>
  <c r="AN63" i="12"/>
  <c r="AN62" i="12"/>
  <c r="AN61" i="12"/>
  <c r="AN60" i="12"/>
  <c r="AN59" i="12"/>
  <c r="AN58" i="12"/>
  <c r="AN57" i="12"/>
  <c r="AN56" i="12"/>
  <c r="AN55" i="12"/>
  <c r="AN54" i="12"/>
  <c r="AN53" i="12"/>
  <c r="AN52" i="12"/>
  <c r="AN51" i="12"/>
  <c r="AN50" i="12"/>
  <c r="AN49" i="12"/>
  <c r="AN48" i="12"/>
  <c r="AN47" i="12"/>
  <c r="AN46" i="12"/>
  <c r="AN45" i="12"/>
  <c r="AN44" i="12"/>
  <c r="AN43" i="12"/>
  <c r="AN42" i="12"/>
  <c r="AN41" i="12"/>
  <c r="AN40" i="12"/>
  <c r="AN39" i="12"/>
  <c r="AN38" i="12"/>
  <c r="AN37" i="12"/>
  <c r="AN36" i="12"/>
  <c r="AN35" i="12"/>
  <c r="AN34" i="12"/>
  <c r="AN33" i="12"/>
  <c r="AN32" i="12"/>
  <c r="AN31" i="12"/>
  <c r="AN30" i="12"/>
  <c r="AN29" i="12"/>
  <c r="AN28" i="12"/>
  <c r="AN27" i="12"/>
  <c r="AN26" i="12"/>
  <c r="AN25" i="12"/>
  <c r="AN24" i="12"/>
  <c r="AN23" i="12"/>
  <c r="AN22" i="12"/>
  <c r="AN21" i="12"/>
  <c r="AN20" i="12"/>
  <c r="AN19" i="12"/>
  <c r="AN18" i="12"/>
  <c r="AN17" i="12"/>
  <c r="AN16" i="12"/>
  <c r="AN15" i="12"/>
  <c r="AN14" i="12"/>
  <c r="AN13" i="12"/>
  <c r="AN12" i="12"/>
  <c r="AN11" i="12"/>
  <c r="AN10" i="12"/>
  <c r="AN9" i="12"/>
  <c r="AN8" i="12"/>
  <c r="AN7" i="12"/>
  <c r="AN306" i="11"/>
  <c r="AN305" i="11"/>
  <c r="AN304" i="11"/>
  <c r="AN303" i="11"/>
  <c r="AN302" i="11"/>
  <c r="AN301" i="11"/>
  <c r="AN300" i="11"/>
  <c r="AN299" i="11"/>
  <c r="AN298" i="11"/>
  <c r="AN297" i="11"/>
  <c r="AN296" i="11"/>
  <c r="AN295" i="11"/>
  <c r="AN294" i="11"/>
  <c r="AN293" i="11"/>
  <c r="AN292" i="11"/>
  <c r="AN291" i="11"/>
  <c r="AN290" i="11"/>
  <c r="AN289" i="11"/>
  <c r="AN288" i="11"/>
  <c r="AN287" i="11"/>
  <c r="AN286" i="11"/>
  <c r="AN285" i="11"/>
  <c r="AN284" i="11"/>
  <c r="AN283" i="11"/>
  <c r="AN282" i="11"/>
  <c r="AN281" i="11"/>
  <c r="AN280" i="11"/>
  <c r="AN279" i="11"/>
  <c r="AN278" i="11"/>
  <c r="AN277" i="11"/>
  <c r="AN276" i="11"/>
  <c r="AN275" i="11"/>
  <c r="AN274" i="11"/>
  <c r="AN273" i="11"/>
  <c r="AN272" i="11"/>
  <c r="AN271" i="11"/>
  <c r="AN270" i="11"/>
  <c r="AN269" i="11"/>
  <c r="AN268" i="11"/>
  <c r="AN267" i="11"/>
  <c r="AN266" i="11"/>
  <c r="AN265" i="11"/>
  <c r="AN264" i="11"/>
  <c r="AN263" i="11"/>
  <c r="AN262" i="11"/>
  <c r="AN261" i="11"/>
  <c r="AN260" i="11"/>
  <c r="AN259" i="11"/>
  <c r="AN258" i="11"/>
  <c r="AN257" i="11"/>
  <c r="AN256" i="11"/>
  <c r="AN255" i="11"/>
  <c r="AN254" i="11"/>
  <c r="AN253" i="11"/>
  <c r="AN252" i="11"/>
  <c r="AN251" i="11"/>
  <c r="AN250" i="11"/>
  <c r="AN249" i="11"/>
  <c r="AN248" i="11"/>
  <c r="AN247" i="11"/>
  <c r="AN246" i="11"/>
  <c r="AN245" i="11"/>
  <c r="AN244" i="11"/>
  <c r="AN243" i="11"/>
  <c r="AN242" i="11"/>
  <c r="AN241" i="11"/>
  <c r="AN240" i="11"/>
  <c r="AN239" i="11"/>
  <c r="AN238" i="11"/>
  <c r="AN237" i="11"/>
  <c r="AN236" i="11"/>
  <c r="AN235" i="11"/>
  <c r="AN234" i="11"/>
  <c r="AN233" i="11"/>
  <c r="AN232" i="11"/>
  <c r="AN231" i="11"/>
  <c r="AN230" i="11"/>
  <c r="AN229" i="11"/>
  <c r="AN228" i="11"/>
  <c r="AN227" i="11"/>
  <c r="AN226" i="11"/>
  <c r="AN225" i="11"/>
  <c r="AN224" i="11"/>
  <c r="AN223" i="11"/>
  <c r="AN222" i="11"/>
  <c r="AN221" i="11"/>
  <c r="AN220" i="11"/>
  <c r="AN219" i="11"/>
  <c r="AN218" i="11"/>
  <c r="AN217" i="11"/>
  <c r="AN216" i="11"/>
  <c r="AN215" i="11"/>
  <c r="AN214" i="11"/>
  <c r="AN213" i="11"/>
  <c r="AN212" i="11"/>
  <c r="AN211" i="11"/>
  <c r="AN210" i="11"/>
  <c r="AN209" i="11"/>
  <c r="AN208" i="11"/>
  <c r="AN207" i="11"/>
  <c r="AN206" i="11"/>
  <c r="AN205" i="11"/>
  <c r="AN204" i="11"/>
  <c r="AN203" i="11"/>
  <c r="AN202" i="11"/>
  <c r="AN201" i="11"/>
  <c r="AN200" i="11"/>
  <c r="AN199" i="11"/>
  <c r="AN198" i="11"/>
  <c r="AN197" i="11"/>
  <c r="AN196" i="11"/>
  <c r="AN195" i="11"/>
  <c r="AN194" i="11"/>
  <c r="AN193" i="11"/>
  <c r="AN192" i="11"/>
  <c r="AN191" i="11"/>
  <c r="AN190" i="11"/>
  <c r="AN189" i="11"/>
  <c r="AN188" i="11"/>
  <c r="AN187" i="11"/>
  <c r="AN186" i="11"/>
  <c r="AN185" i="11"/>
  <c r="AN184" i="11"/>
  <c r="AN183" i="11"/>
  <c r="AN182" i="11"/>
  <c r="AN181" i="11"/>
  <c r="AN180" i="11"/>
  <c r="AN179" i="11"/>
  <c r="AN178" i="11"/>
  <c r="AN177" i="11"/>
  <c r="AN176" i="11"/>
  <c r="AN175" i="11"/>
  <c r="AN174" i="11"/>
  <c r="AN173" i="11"/>
  <c r="AN172" i="11"/>
  <c r="AN171" i="11"/>
  <c r="AN170" i="11"/>
  <c r="AN169" i="11"/>
  <c r="AN168" i="11"/>
  <c r="AN167" i="11"/>
  <c r="AN166" i="11"/>
  <c r="AN165" i="11"/>
  <c r="AN164" i="11"/>
  <c r="AN163" i="11"/>
  <c r="AN162" i="11"/>
  <c r="AN161" i="11"/>
  <c r="AN160" i="11"/>
  <c r="AN159" i="11"/>
  <c r="AN158" i="11"/>
  <c r="AN157" i="11"/>
  <c r="AN156" i="11"/>
  <c r="AN155" i="11"/>
  <c r="AN154" i="11"/>
  <c r="AN153" i="11"/>
  <c r="AN152" i="11"/>
  <c r="AN151" i="11"/>
  <c r="AN150" i="11"/>
  <c r="AN149" i="11"/>
  <c r="AN148" i="11"/>
  <c r="AN147" i="11"/>
  <c r="AN146" i="11"/>
  <c r="AN145" i="11"/>
  <c r="AN144" i="11"/>
  <c r="AN143" i="11"/>
  <c r="AN142" i="11"/>
  <c r="AN141" i="11"/>
  <c r="AN140" i="11"/>
  <c r="AN139" i="11"/>
  <c r="AN138" i="11"/>
  <c r="AN137" i="11"/>
  <c r="AN136" i="11"/>
  <c r="AN135" i="11"/>
  <c r="AN134" i="11"/>
  <c r="AN133" i="11"/>
  <c r="AN132" i="11"/>
  <c r="AN131" i="11"/>
  <c r="AN130" i="11"/>
  <c r="AN129" i="11"/>
  <c r="AN128" i="11"/>
  <c r="AN127" i="11"/>
  <c r="AN126" i="11"/>
  <c r="AN125" i="11"/>
  <c r="AN124" i="11"/>
  <c r="AN123" i="11"/>
  <c r="AN122" i="11"/>
  <c r="AN121" i="11"/>
  <c r="AN120" i="11"/>
  <c r="AN119" i="11"/>
  <c r="AN118" i="11"/>
  <c r="AN117" i="11"/>
  <c r="AN116" i="11"/>
  <c r="AN115" i="11"/>
  <c r="AN114" i="11"/>
  <c r="AN113" i="11"/>
  <c r="AN112" i="11"/>
  <c r="AN111" i="11"/>
  <c r="AN110" i="11"/>
  <c r="AN109" i="11"/>
  <c r="AN108" i="11"/>
  <c r="AN107" i="11"/>
  <c r="AN106" i="11"/>
  <c r="AN105" i="11"/>
  <c r="AN104" i="11"/>
  <c r="AN103" i="11"/>
  <c r="AN102" i="11"/>
  <c r="AN101" i="11"/>
  <c r="AN100" i="11"/>
  <c r="AN99" i="11"/>
  <c r="AN98" i="11"/>
  <c r="AN97" i="11"/>
  <c r="AN96" i="11"/>
  <c r="AN95" i="11"/>
  <c r="AN94" i="11"/>
  <c r="AN93" i="11"/>
  <c r="AN92" i="11"/>
  <c r="AN91" i="11"/>
  <c r="AN90" i="11"/>
  <c r="AN89" i="11"/>
  <c r="AN88" i="11"/>
  <c r="AN87" i="11"/>
  <c r="AN86" i="11"/>
  <c r="AN85" i="11"/>
  <c r="AN84" i="11"/>
  <c r="AN83" i="11"/>
  <c r="AN82" i="11"/>
  <c r="AN81" i="11"/>
  <c r="AN80" i="11"/>
  <c r="AN79" i="11"/>
  <c r="AN78" i="11"/>
  <c r="AN77" i="11"/>
  <c r="AN76" i="11"/>
  <c r="AN75" i="11"/>
  <c r="AN74" i="11"/>
  <c r="AN73" i="11"/>
  <c r="AN72" i="11"/>
  <c r="AN71" i="11"/>
  <c r="AN70" i="11"/>
  <c r="AN69" i="11"/>
  <c r="AN68" i="11"/>
  <c r="AN67" i="11"/>
  <c r="AN66" i="11"/>
  <c r="AN65" i="11"/>
  <c r="AN64" i="11"/>
  <c r="AN63" i="11"/>
  <c r="AN62" i="11"/>
  <c r="AN61" i="11"/>
  <c r="AN60" i="11"/>
  <c r="AN59" i="11"/>
  <c r="AN58" i="11"/>
  <c r="AN57" i="11"/>
  <c r="AN56" i="11"/>
  <c r="AN55" i="11"/>
  <c r="AN54" i="11"/>
  <c r="AN53" i="11"/>
  <c r="AN52" i="11"/>
  <c r="AN51" i="11"/>
  <c r="AN50" i="11"/>
  <c r="AN49" i="11"/>
  <c r="AN48" i="11"/>
  <c r="AN47" i="11"/>
  <c r="AN46" i="11"/>
  <c r="AN45" i="11"/>
  <c r="AN44" i="11"/>
  <c r="AN43" i="11"/>
  <c r="AN42" i="11"/>
  <c r="AN41" i="11"/>
  <c r="AN40" i="11"/>
  <c r="AN39" i="11"/>
  <c r="AN38" i="11"/>
  <c r="AN37" i="11"/>
  <c r="AN36" i="11"/>
  <c r="AN35" i="11"/>
  <c r="AN34" i="11"/>
  <c r="AN33" i="11"/>
  <c r="AN32" i="11"/>
  <c r="AN31" i="11"/>
  <c r="AN30" i="11"/>
  <c r="AN29" i="11"/>
  <c r="AN28" i="11"/>
  <c r="AN27" i="11"/>
  <c r="AN26" i="11"/>
  <c r="AN25" i="11"/>
  <c r="AN24" i="11"/>
  <c r="AN23" i="11"/>
  <c r="AN22" i="11"/>
  <c r="AN21" i="11"/>
  <c r="AN20" i="11"/>
  <c r="AN19" i="11"/>
  <c r="AN18" i="11"/>
  <c r="AN17" i="11"/>
  <c r="AN16" i="11"/>
  <c r="AN15" i="11"/>
  <c r="AN14" i="11"/>
  <c r="AN13" i="11"/>
  <c r="AN12" i="11"/>
  <c r="AN11" i="11"/>
  <c r="AN10" i="11"/>
  <c r="AN9" i="11"/>
  <c r="AN8" i="11"/>
  <c r="AN7" i="11"/>
  <c r="AN198" i="10"/>
  <c r="AN197" i="10"/>
  <c r="AN196" i="10"/>
  <c r="AN195" i="10"/>
  <c r="AN194" i="10"/>
  <c r="AN193" i="10"/>
  <c r="AN192" i="10"/>
  <c r="AN191" i="10"/>
  <c r="AN190" i="10"/>
  <c r="AN189" i="10"/>
  <c r="AN188" i="10"/>
  <c r="AN187" i="10"/>
  <c r="AN186" i="10"/>
  <c r="AN185" i="10"/>
  <c r="AN184" i="10"/>
  <c r="AN183" i="10"/>
  <c r="AN182" i="10"/>
  <c r="AN181" i="10"/>
  <c r="AN180" i="10"/>
  <c r="AN179" i="10"/>
  <c r="AN178" i="10"/>
  <c r="AN177" i="10"/>
  <c r="AN176" i="10"/>
  <c r="AN175" i="10"/>
  <c r="AN174" i="10"/>
  <c r="AN173" i="10"/>
  <c r="AN172" i="10"/>
  <c r="AN171" i="10"/>
  <c r="AN170" i="10"/>
  <c r="AN169" i="10"/>
  <c r="AN168" i="10"/>
  <c r="AN167" i="10"/>
  <c r="AN166" i="10"/>
  <c r="AN165" i="10"/>
  <c r="AN164" i="10"/>
  <c r="AN163" i="10"/>
  <c r="AN162" i="10"/>
  <c r="AN161" i="10"/>
  <c r="AN160" i="10"/>
  <c r="AN159" i="10"/>
  <c r="AN158" i="10"/>
  <c r="AN157" i="10"/>
  <c r="AN156" i="10"/>
  <c r="AN155" i="10"/>
  <c r="AN154" i="10"/>
  <c r="AN153" i="10"/>
  <c r="AN152" i="10"/>
  <c r="AN151" i="10"/>
  <c r="AN150" i="10"/>
  <c r="AN149" i="10"/>
  <c r="AN148" i="10"/>
  <c r="AN147" i="10"/>
  <c r="AN146" i="10"/>
  <c r="AN145" i="10"/>
  <c r="AN144" i="10"/>
  <c r="AN143" i="10"/>
  <c r="AN142" i="10"/>
  <c r="AN141" i="10"/>
  <c r="AN140" i="10"/>
  <c r="AN139" i="10"/>
  <c r="AN138" i="10"/>
  <c r="AN137" i="10"/>
  <c r="AN136" i="10"/>
  <c r="AN135" i="10"/>
  <c r="AN134" i="10"/>
  <c r="AN133" i="10"/>
  <c r="AN132" i="10"/>
  <c r="AN131" i="10"/>
  <c r="AN130" i="10"/>
  <c r="AN129" i="10"/>
  <c r="AN128" i="10"/>
  <c r="AN127" i="10"/>
  <c r="AN126" i="10"/>
  <c r="AN125" i="10"/>
  <c r="AN124" i="10"/>
  <c r="AN123" i="10"/>
  <c r="AN122" i="10"/>
  <c r="AN121" i="10"/>
  <c r="AN120" i="10"/>
  <c r="AN119" i="10"/>
  <c r="AN118" i="10"/>
  <c r="AN117" i="10"/>
  <c r="AN116" i="10"/>
  <c r="AN115" i="10"/>
  <c r="AN114" i="10"/>
  <c r="AN113" i="10"/>
  <c r="AN112" i="10"/>
  <c r="AN111" i="10"/>
  <c r="AN110" i="10"/>
  <c r="AN109" i="10"/>
  <c r="AN108" i="10"/>
  <c r="AN107" i="10"/>
  <c r="AN106" i="10"/>
  <c r="AN105" i="10"/>
  <c r="AN104" i="10"/>
  <c r="AN103" i="10"/>
  <c r="AN102" i="10"/>
  <c r="AN101" i="10"/>
  <c r="AN100" i="10"/>
  <c r="AN99" i="10"/>
  <c r="AN98" i="10"/>
  <c r="AN97" i="10"/>
  <c r="AN96" i="10"/>
  <c r="AN95" i="10"/>
  <c r="AN94" i="10"/>
  <c r="AN93" i="10"/>
  <c r="AN92" i="10"/>
  <c r="AN91" i="10"/>
  <c r="AN90" i="10"/>
  <c r="AN89" i="10"/>
  <c r="AN88" i="10"/>
  <c r="AN87" i="10"/>
  <c r="AN86" i="10"/>
  <c r="AN85" i="10"/>
  <c r="AN84" i="10"/>
  <c r="AN83" i="10"/>
  <c r="AN82" i="10"/>
  <c r="AN81" i="10"/>
  <c r="AN80" i="10"/>
  <c r="AN79" i="10"/>
  <c r="AN78" i="10"/>
  <c r="AN77" i="10"/>
  <c r="AN76" i="10"/>
  <c r="AN75" i="10"/>
  <c r="AN74" i="10"/>
  <c r="B74" i="10"/>
  <c r="B98" i="10" s="1"/>
  <c r="B122" i="10" s="1"/>
  <c r="B146" i="10" s="1"/>
  <c r="B170" i="10" s="1"/>
  <c r="B194" i="10" s="1"/>
  <c r="AN73" i="10"/>
  <c r="B73" i="10"/>
  <c r="B97" i="10" s="1"/>
  <c r="B121" i="10" s="1"/>
  <c r="B145" i="10" s="1"/>
  <c r="B169" i="10" s="1"/>
  <c r="B193" i="10" s="1"/>
  <c r="AN72" i="10"/>
  <c r="AN71" i="10"/>
  <c r="AN70" i="10"/>
  <c r="AN69" i="10"/>
  <c r="AN68" i="10"/>
  <c r="B68" i="10"/>
  <c r="B92" i="10" s="1"/>
  <c r="B116" i="10" s="1"/>
  <c r="B140" i="10" s="1"/>
  <c r="B164" i="10" s="1"/>
  <c r="B188" i="10" s="1"/>
  <c r="AN67" i="10"/>
  <c r="B67" i="10"/>
  <c r="B91" i="10" s="1"/>
  <c r="B115" i="10" s="1"/>
  <c r="B139" i="10" s="1"/>
  <c r="B163" i="10" s="1"/>
  <c r="B187" i="10" s="1"/>
  <c r="AN66" i="10"/>
  <c r="AN65" i="10"/>
  <c r="AN64" i="10"/>
  <c r="AN63" i="10"/>
  <c r="AN62" i="10"/>
  <c r="B62" i="10"/>
  <c r="B86" i="10" s="1"/>
  <c r="B110" i="10" s="1"/>
  <c r="B134" i="10" s="1"/>
  <c r="B158" i="10" s="1"/>
  <c r="B182" i="10" s="1"/>
  <c r="AN61" i="10"/>
  <c r="B61" i="10"/>
  <c r="B85" i="10" s="1"/>
  <c r="B109" i="10" s="1"/>
  <c r="B133" i="10" s="1"/>
  <c r="B157" i="10" s="1"/>
  <c r="B181" i="10" s="1"/>
  <c r="AN60" i="10"/>
  <c r="AN59" i="10"/>
  <c r="AN58" i="10"/>
  <c r="AN57" i="10"/>
  <c r="AN56" i="10"/>
  <c r="B56" i="10"/>
  <c r="B80" i="10" s="1"/>
  <c r="B104" i="10" s="1"/>
  <c r="B128" i="10" s="1"/>
  <c r="B152" i="10" s="1"/>
  <c r="B176" i="10" s="1"/>
  <c r="AN55" i="10"/>
  <c r="B55" i="10"/>
  <c r="B79" i="10" s="1"/>
  <c r="B103" i="10" s="1"/>
  <c r="B127" i="10" s="1"/>
  <c r="B151" i="10" s="1"/>
  <c r="B175" i="10" s="1"/>
  <c r="AN54" i="10"/>
  <c r="AN53" i="10"/>
  <c r="AN52" i="10"/>
  <c r="AN51" i="10"/>
  <c r="AN50" i="10"/>
  <c r="AN49" i="10"/>
  <c r="AN48" i="10"/>
  <c r="AN47" i="10"/>
  <c r="AN46" i="10"/>
  <c r="AN45" i="10"/>
  <c r="AN44" i="10"/>
  <c r="AN43" i="10"/>
  <c r="AN42" i="10"/>
  <c r="AN41" i="10"/>
  <c r="AN40" i="10"/>
  <c r="AN39" i="10"/>
  <c r="AN38" i="10"/>
  <c r="AN37" i="10"/>
  <c r="AN36" i="10"/>
  <c r="AN35" i="10"/>
  <c r="AN34" i="10"/>
  <c r="AN33" i="10"/>
  <c r="AN32" i="10"/>
  <c r="AN31" i="10"/>
  <c r="AN30" i="10"/>
  <c r="AN29" i="10"/>
  <c r="AN28" i="10"/>
  <c r="AN27" i="10"/>
  <c r="AN26" i="10"/>
  <c r="AN25" i="10"/>
  <c r="AN24" i="10"/>
  <c r="AN23" i="10"/>
  <c r="AN22" i="10"/>
  <c r="AN21" i="10"/>
  <c r="AN20" i="10"/>
  <c r="AN19" i="10"/>
  <c r="AN18" i="10"/>
  <c r="AN17" i="10"/>
  <c r="AN16" i="10"/>
  <c r="AN15" i="10"/>
  <c r="AN14" i="10"/>
  <c r="AN13" i="10"/>
  <c r="AN12" i="10"/>
  <c r="AN11" i="10"/>
  <c r="AN10" i="10"/>
  <c r="AN9" i="10"/>
  <c r="AN8" i="10"/>
  <c r="AN7" i="10"/>
  <c r="AN306" i="9"/>
  <c r="AN305" i="9"/>
  <c r="AN304" i="9"/>
  <c r="AN303" i="9"/>
  <c r="AN302" i="9"/>
  <c r="AN301" i="9"/>
  <c r="AN300" i="9"/>
  <c r="AN299" i="9"/>
  <c r="AN298" i="9"/>
  <c r="AN297" i="9"/>
  <c r="AN296" i="9"/>
  <c r="AN295" i="9"/>
  <c r="AN294" i="9"/>
  <c r="AN293" i="9"/>
  <c r="AN292" i="9"/>
  <c r="AN291" i="9"/>
  <c r="AN290" i="9"/>
  <c r="AN289" i="9"/>
  <c r="AN288" i="9"/>
  <c r="AN287" i="9"/>
  <c r="AN286" i="9"/>
  <c r="AN285" i="9"/>
  <c r="AN284" i="9"/>
  <c r="AN283" i="9"/>
  <c r="AN282" i="9"/>
  <c r="AN281" i="9"/>
  <c r="AN280" i="9"/>
  <c r="AN279" i="9"/>
  <c r="AN278" i="9"/>
  <c r="AN277" i="9"/>
  <c r="AN276" i="9"/>
  <c r="AN275" i="9"/>
  <c r="AN274" i="9"/>
  <c r="AN273" i="9"/>
  <c r="AN272" i="9"/>
  <c r="AN271" i="9"/>
  <c r="AN270" i="9"/>
  <c r="AN269" i="9"/>
  <c r="AN268" i="9"/>
  <c r="AN267" i="9"/>
  <c r="AN266" i="9"/>
  <c r="AN265" i="9"/>
  <c r="AN264" i="9"/>
  <c r="AN263" i="9"/>
  <c r="AN262" i="9"/>
  <c r="AN261" i="9"/>
  <c r="AN260" i="9"/>
  <c r="AN259" i="9"/>
  <c r="AN258" i="9"/>
  <c r="AN257" i="9"/>
  <c r="AN256" i="9"/>
  <c r="AN255" i="9"/>
  <c r="AN254" i="9"/>
  <c r="AN253" i="9"/>
  <c r="AN252" i="9"/>
  <c r="AN251" i="9"/>
  <c r="AN250" i="9"/>
  <c r="AN249" i="9"/>
  <c r="AN248" i="9"/>
  <c r="AN247" i="9"/>
  <c r="AN246" i="9"/>
  <c r="AN245" i="9"/>
  <c r="AN244" i="9"/>
  <c r="AN243" i="9"/>
  <c r="AN242" i="9"/>
  <c r="AN241" i="9"/>
  <c r="AN240" i="9"/>
  <c r="AN239" i="9"/>
  <c r="AN238" i="9"/>
  <c r="AN237" i="9"/>
  <c r="AN236" i="9"/>
  <c r="AN235" i="9"/>
  <c r="AN234" i="9"/>
  <c r="AN233" i="9"/>
  <c r="AN232" i="9"/>
  <c r="AN231" i="9"/>
  <c r="AN230" i="9"/>
  <c r="AN229" i="9"/>
  <c r="AN228" i="9"/>
  <c r="AN227" i="9"/>
  <c r="AN226" i="9"/>
  <c r="AN225" i="9"/>
  <c r="AN224" i="9"/>
  <c r="AN223" i="9"/>
  <c r="AN222" i="9"/>
  <c r="AN221" i="9"/>
  <c r="AN220" i="9"/>
  <c r="AN219" i="9"/>
  <c r="AN218" i="9"/>
  <c r="AN217" i="9"/>
  <c r="AN216" i="9"/>
  <c r="AN215" i="9"/>
  <c r="AN214" i="9"/>
  <c r="AN213" i="9"/>
  <c r="AN212" i="9"/>
  <c r="AN211" i="9"/>
  <c r="AN210" i="9"/>
  <c r="AN209" i="9"/>
  <c r="AN208" i="9"/>
  <c r="AN207" i="9"/>
  <c r="AN206" i="9"/>
  <c r="AN205" i="9"/>
  <c r="AN204" i="9"/>
  <c r="AN203" i="9"/>
  <c r="AN202" i="9"/>
  <c r="AN201" i="9"/>
  <c r="AN200" i="9"/>
  <c r="AN199" i="9"/>
  <c r="AN198" i="9"/>
  <c r="AN197" i="9"/>
  <c r="AN196" i="9"/>
  <c r="AN195" i="9"/>
  <c r="AN194" i="9"/>
  <c r="AN193" i="9"/>
  <c r="AN192" i="9"/>
  <c r="AN191" i="9"/>
  <c r="AN190" i="9"/>
  <c r="AN189" i="9"/>
  <c r="AN188" i="9"/>
  <c r="AN187" i="9"/>
  <c r="AN186" i="9"/>
  <c r="AN185" i="9"/>
  <c r="AN184" i="9"/>
  <c r="AN183" i="9"/>
  <c r="AN182" i="9"/>
  <c r="AN181" i="9"/>
  <c r="AN180" i="9"/>
  <c r="AN179" i="9"/>
  <c r="AN178" i="9"/>
  <c r="AN177" i="9"/>
  <c r="AN176" i="9"/>
  <c r="AN175" i="9"/>
  <c r="AN174" i="9"/>
  <c r="AN173" i="9"/>
  <c r="AN172" i="9"/>
  <c r="AN171" i="9"/>
  <c r="AN170" i="9"/>
  <c r="AN169" i="9"/>
  <c r="AN168" i="9"/>
  <c r="AN167" i="9"/>
  <c r="AN166" i="9"/>
  <c r="AN165" i="9"/>
  <c r="AN164" i="9"/>
  <c r="AN163" i="9"/>
  <c r="AN162" i="9"/>
  <c r="AN161" i="9"/>
  <c r="AN160" i="9"/>
  <c r="AN159" i="9"/>
  <c r="AN158" i="9"/>
  <c r="AN157" i="9"/>
  <c r="AN156" i="9"/>
  <c r="AN155" i="9"/>
  <c r="AN154" i="9"/>
  <c r="AN153" i="9"/>
  <c r="AN152" i="9"/>
  <c r="AN151" i="9"/>
  <c r="AN150" i="9"/>
  <c r="AN149" i="9"/>
  <c r="AN148" i="9"/>
  <c r="AN147" i="9"/>
  <c r="AN146" i="9"/>
  <c r="AN145" i="9"/>
  <c r="AN144" i="9"/>
  <c r="AN143" i="9"/>
  <c r="AN142" i="9"/>
  <c r="AN141" i="9"/>
  <c r="AN140" i="9"/>
  <c r="AN139" i="9"/>
  <c r="AN138" i="9"/>
  <c r="AN137" i="9"/>
  <c r="AN136" i="9"/>
  <c r="AN135" i="9"/>
  <c r="AN134" i="9"/>
  <c r="AN133" i="9"/>
  <c r="AN132" i="9"/>
  <c r="AN131" i="9"/>
  <c r="AN130" i="9"/>
  <c r="AN129" i="9"/>
  <c r="AN128" i="9"/>
  <c r="AN127" i="9"/>
  <c r="AN126" i="9"/>
  <c r="AN125" i="9"/>
  <c r="AN124" i="9"/>
  <c r="AN123" i="9"/>
  <c r="AN122" i="9"/>
  <c r="AN121" i="9"/>
  <c r="AN120" i="9"/>
  <c r="AN119" i="9"/>
  <c r="AN118" i="9"/>
  <c r="AN117" i="9"/>
  <c r="AN116" i="9"/>
  <c r="AN115" i="9"/>
  <c r="AN114" i="9"/>
  <c r="AN113" i="9"/>
  <c r="AN112" i="9"/>
  <c r="AN111" i="9"/>
  <c r="AN110" i="9"/>
  <c r="AN109" i="9"/>
  <c r="AN108" i="9"/>
  <c r="AN107" i="9"/>
  <c r="AN106" i="9"/>
  <c r="AN105" i="9"/>
  <c r="AN104" i="9"/>
  <c r="AN103" i="9"/>
  <c r="AN102" i="9"/>
  <c r="AN101" i="9"/>
  <c r="AN100" i="9"/>
  <c r="AN99" i="9"/>
  <c r="AN98" i="9"/>
  <c r="AN97" i="9"/>
  <c r="AN96" i="9"/>
  <c r="AN95" i="9"/>
  <c r="AN94" i="9"/>
  <c r="AN93" i="9"/>
  <c r="AN92" i="9"/>
  <c r="AN91" i="9"/>
  <c r="AN90" i="9"/>
  <c r="AN89" i="9"/>
  <c r="AN88" i="9"/>
  <c r="AN87" i="9"/>
  <c r="AN86" i="9"/>
  <c r="AN85" i="9"/>
  <c r="AN84" i="9"/>
  <c r="AN83" i="9"/>
  <c r="AN82" i="9"/>
  <c r="AN81" i="9"/>
  <c r="AN80" i="9"/>
  <c r="AN79" i="9"/>
  <c r="AN78" i="9"/>
  <c r="AN77" i="9"/>
  <c r="AN76" i="9"/>
  <c r="AN75" i="9"/>
  <c r="AN74" i="9"/>
  <c r="AN73" i="9"/>
  <c r="AN72" i="9"/>
  <c r="AN71" i="9"/>
  <c r="AN70" i="9"/>
  <c r="AN69" i="9"/>
  <c r="AN68" i="9"/>
  <c r="AN67" i="9"/>
  <c r="AN66" i="9"/>
  <c r="AN65" i="9"/>
  <c r="AN64" i="9"/>
  <c r="AN63" i="9"/>
  <c r="AN62" i="9"/>
  <c r="AN61" i="9"/>
  <c r="AN60" i="9"/>
  <c r="AN59" i="9"/>
  <c r="AN58" i="9"/>
  <c r="AN57" i="9"/>
  <c r="AN56" i="9"/>
  <c r="AN55" i="9"/>
  <c r="AN54" i="9"/>
  <c r="AN53" i="9"/>
  <c r="AN52" i="9"/>
  <c r="AN51" i="9"/>
  <c r="AN50" i="9"/>
  <c r="AN49" i="9"/>
  <c r="AN48" i="9"/>
  <c r="AN47" i="9"/>
  <c r="AN46" i="9"/>
  <c r="AN45" i="9"/>
  <c r="AN44" i="9"/>
  <c r="AN43" i="9"/>
  <c r="AN42" i="9"/>
  <c r="AN41" i="9"/>
  <c r="AN40" i="9"/>
  <c r="AN39" i="9"/>
  <c r="AN38" i="9"/>
  <c r="AN37" i="9"/>
  <c r="AN36" i="9"/>
  <c r="AN35" i="9"/>
  <c r="AN34" i="9"/>
  <c r="AN33" i="9"/>
  <c r="AN32" i="9"/>
  <c r="AN31" i="9"/>
  <c r="AN30" i="9"/>
  <c r="AN29" i="9"/>
  <c r="AN28" i="9"/>
  <c r="AN27" i="9"/>
  <c r="AN26" i="9"/>
  <c r="AN25" i="9"/>
  <c r="AN24" i="9"/>
  <c r="AN23" i="9"/>
  <c r="AN22" i="9"/>
  <c r="AN21" i="9"/>
  <c r="AN20" i="9"/>
  <c r="AN19" i="9"/>
  <c r="AN18" i="9"/>
  <c r="AN17" i="9"/>
  <c r="AN16" i="9"/>
  <c r="AN15" i="9"/>
  <c r="AN14" i="9"/>
  <c r="AN13" i="9"/>
  <c r="AN12" i="9"/>
  <c r="AN11" i="9"/>
  <c r="AN10" i="9"/>
  <c r="AN9" i="9"/>
  <c r="AN8" i="9"/>
  <c r="AN7" i="9"/>
  <c r="AN306" i="8"/>
  <c r="AN305" i="8"/>
  <c r="AN304" i="8"/>
  <c r="AN303" i="8"/>
  <c r="AN302" i="8"/>
  <c r="AN301" i="8"/>
  <c r="AN300" i="8"/>
  <c r="AN299" i="8"/>
  <c r="AN298" i="8"/>
  <c r="AN297" i="8"/>
  <c r="AN296" i="8"/>
  <c r="AN295" i="8"/>
  <c r="AN294" i="8"/>
  <c r="AN293" i="8"/>
  <c r="AN292" i="8"/>
  <c r="AN291" i="8"/>
  <c r="AN290" i="8"/>
  <c r="AN289" i="8"/>
  <c r="AN288" i="8"/>
  <c r="AN287" i="8"/>
  <c r="AN286" i="8"/>
  <c r="AN285" i="8"/>
  <c r="AN284" i="8"/>
  <c r="AN283" i="8"/>
  <c r="AN282" i="8"/>
  <c r="AN281" i="8"/>
  <c r="AN280" i="8"/>
  <c r="AN279" i="8"/>
  <c r="AN278" i="8"/>
  <c r="AN277" i="8"/>
  <c r="AN276" i="8"/>
  <c r="AN275" i="8"/>
  <c r="AN274" i="8"/>
  <c r="AN273" i="8"/>
  <c r="AN272" i="8"/>
  <c r="AN271" i="8"/>
  <c r="AN270" i="8"/>
  <c r="AN269" i="8"/>
  <c r="AN268" i="8"/>
  <c r="AN267" i="8"/>
  <c r="AN266" i="8"/>
  <c r="AN265" i="8"/>
  <c r="AN264" i="8"/>
  <c r="AN263" i="8"/>
  <c r="AN262" i="8"/>
  <c r="AN261" i="8"/>
  <c r="AN260" i="8"/>
  <c r="AN259" i="8"/>
  <c r="AN258" i="8"/>
  <c r="AN257" i="8"/>
  <c r="AN256" i="8"/>
  <c r="AN255" i="8"/>
  <c r="AN254" i="8"/>
  <c r="AN253" i="8"/>
  <c r="AN252" i="8"/>
  <c r="AN251" i="8"/>
  <c r="AN250" i="8"/>
  <c r="AN249" i="8"/>
  <c r="AN248" i="8"/>
  <c r="AN247" i="8"/>
  <c r="AN246" i="8"/>
  <c r="AN245" i="8"/>
  <c r="AN244" i="8"/>
  <c r="AN243" i="8"/>
  <c r="AN242" i="8"/>
  <c r="AN241" i="8"/>
  <c r="AN240" i="8"/>
  <c r="AN239" i="8"/>
  <c r="AN238" i="8"/>
  <c r="AN237" i="8"/>
  <c r="AN236" i="8"/>
  <c r="AN235" i="8"/>
  <c r="AN234" i="8"/>
  <c r="AN233" i="8"/>
  <c r="AN232" i="8"/>
  <c r="AN231" i="8"/>
  <c r="AN230" i="8"/>
  <c r="AN229" i="8"/>
  <c r="AN228" i="8"/>
  <c r="AN227" i="8"/>
  <c r="AN226" i="8"/>
  <c r="AN225" i="8"/>
  <c r="AN224" i="8"/>
  <c r="AN223" i="8"/>
  <c r="AN222" i="8"/>
  <c r="AN221" i="8"/>
  <c r="AN220" i="8"/>
  <c r="AN219" i="8"/>
  <c r="AN218" i="8"/>
  <c r="AN217" i="8"/>
  <c r="AN216" i="8"/>
  <c r="AN215" i="8"/>
  <c r="AN214" i="8"/>
  <c r="AN213" i="8"/>
  <c r="AN212" i="8"/>
  <c r="AN211" i="8"/>
  <c r="AN210" i="8"/>
  <c r="AN209" i="8"/>
  <c r="AN208" i="8"/>
  <c r="AN207" i="8"/>
  <c r="AN206" i="8"/>
  <c r="AN205" i="8"/>
  <c r="AN204" i="8"/>
  <c r="AN203" i="8"/>
  <c r="AN202" i="8"/>
  <c r="AN201" i="8"/>
  <c r="AN200" i="8"/>
  <c r="AN199" i="8"/>
  <c r="AN198" i="8"/>
  <c r="AN197" i="8"/>
  <c r="AN196" i="8"/>
  <c r="AN195" i="8"/>
  <c r="AN194" i="8"/>
  <c r="AN193" i="8"/>
  <c r="AN192" i="8"/>
  <c r="AN191" i="8"/>
  <c r="AN190" i="8"/>
  <c r="AN189" i="8"/>
  <c r="AN188" i="8"/>
  <c r="AN187" i="8"/>
  <c r="AN186" i="8"/>
  <c r="AN185" i="8"/>
  <c r="AN184" i="8"/>
  <c r="AN183" i="8"/>
  <c r="AN182" i="8"/>
  <c r="AN181" i="8"/>
  <c r="AN180" i="8"/>
  <c r="AN179" i="8"/>
  <c r="AN178" i="8"/>
  <c r="AN177" i="8"/>
  <c r="AN176" i="8"/>
  <c r="AN175" i="8"/>
  <c r="AN174" i="8"/>
  <c r="AN173" i="8"/>
  <c r="AN172" i="8"/>
  <c r="AN171" i="8"/>
  <c r="AN170" i="8"/>
  <c r="AN169" i="8"/>
  <c r="AN168" i="8"/>
  <c r="AN167" i="8"/>
  <c r="AN166" i="8"/>
  <c r="AN165" i="8"/>
  <c r="AN164" i="8"/>
  <c r="AN163" i="8"/>
  <c r="AN162" i="8"/>
  <c r="AN161" i="8"/>
  <c r="AN160" i="8"/>
  <c r="AN159" i="8"/>
  <c r="AN158" i="8"/>
  <c r="AN157" i="8"/>
  <c r="AN156" i="8"/>
  <c r="AN155" i="8"/>
  <c r="AN154" i="8"/>
  <c r="AN153" i="8"/>
  <c r="AN152" i="8"/>
  <c r="AN151" i="8"/>
  <c r="AN150" i="8"/>
  <c r="AN149" i="8"/>
  <c r="AN148" i="8"/>
  <c r="AN147" i="8"/>
  <c r="AN146" i="8"/>
  <c r="AN145" i="8"/>
  <c r="AN144" i="8"/>
  <c r="AN143" i="8"/>
  <c r="AN142" i="8"/>
  <c r="AN141" i="8"/>
  <c r="AN140" i="8"/>
  <c r="AN139" i="8"/>
  <c r="AN138" i="8"/>
  <c r="AN137" i="8"/>
  <c r="AN136" i="8"/>
  <c r="AN135" i="8"/>
  <c r="AN134" i="8"/>
  <c r="AN133" i="8"/>
  <c r="AN132" i="8"/>
  <c r="AN131" i="8"/>
  <c r="AN130" i="8"/>
  <c r="AN129" i="8"/>
  <c r="AN128" i="8"/>
  <c r="AN127" i="8"/>
  <c r="AN126" i="8"/>
  <c r="AN125" i="8"/>
  <c r="AN124" i="8"/>
  <c r="AN123" i="8"/>
  <c r="AN122" i="8"/>
  <c r="AN121" i="8"/>
  <c r="AN120" i="8"/>
  <c r="AN119" i="8"/>
  <c r="AN118" i="8"/>
  <c r="AN117" i="8"/>
  <c r="AN116" i="8"/>
  <c r="AN115" i="8"/>
  <c r="AN114" i="8"/>
  <c r="AN113" i="8"/>
  <c r="AN112" i="8"/>
  <c r="AN111" i="8"/>
  <c r="AN110" i="8"/>
  <c r="AN109" i="8"/>
  <c r="AN108" i="8"/>
  <c r="AN107" i="8"/>
  <c r="AN106" i="8"/>
  <c r="AN105" i="8"/>
  <c r="AN104" i="8"/>
  <c r="AN103" i="8"/>
  <c r="AN102" i="8"/>
  <c r="AN101" i="8"/>
  <c r="AN100" i="8"/>
  <c r="AN99" i="8"/>
  <c r="AN98" i="8"/>
  <c r="AN97" i="8"/>
  <c r="AN96" i="8"/>
  <c r="AN95" i="8"/>
  <c r="AN94" i="8"/>
  <c r="AN93" i="8"/>
  <c r="AN92" i="8"/>
  <c r="AN91" i="8"/>
  <c r="AN90" i="8"/>
  <c r="AN89" i="8"/>
  <c r="AN88" i="8"/>
  <c r="AN87" i="8"/>
  <c r="AN86" i="8"/>
  <c r="AN85" i="8"/>
  <c r="AN84" i="8"/>
  <c r="AN83" i="8"/>
  <c r="AN82" i="8"/>
  <c r="AN81" i="8"/>
  <c r="AN80" i="8"/>
  <c r="AN79" i="8"/>
  <c r="AN78" i="8"/>
  <c r="AN77" i="8"/>
  <c r="AN76" i="8"/>
  <c r="AN75" i="8"/>
  <c r="AN74" i="8"/>
  <c r="AN73" i="8"/>
  <c r="AN72" i="8"/>
  <c r="AN71" i="8"/>
  <c r="AN70" i="8"/>
  <c r="AN69" i="8"/>
  <c r="AN68" i="8"/>
  <c r="AN67" i="8"/>
  <c r="AN66" i="8"/>
  <c r="AN65" i="8"/>
  <c r="AN64" i="8"/>
  <c r="AN63" i="8"/>
  <c r="AN62" i="8"/>
  <c r="AN61" i="8"/>
  <c r="AN60" i="8"/>
  <c r="AN59" i="8"/>
  <c r="AN58" i="8"/>
  <c r="AN57" i="8"/>
  <c r="AN56" i="8"/>
  <c r="AN55" i="8"/>
  <c r="AN54" i="8"/>
  <c r="AN53" i="8"/>
  <c r="AN52" i="8"/>
  <c r="AN51" i="8"/>
  <c r="AN50" i="8"/>
  <c r="AN49" i="8"/>
  <c r="AN48" i="8"/>
  <c r="AN47" i="8"/>
  <c r="AN46" i="8"/>
  <c r="AN45" i="8"/>
  <c r="AN44" i="8"/>
  <c r="AN43" i="8"/>
  <c r="AN42" i="8"/>
  <c r="AN41" i="8"/>
  <c r="AN40" i="8"/>
  <c r="AN39" i="8"/>
  <c r="AN38" i="8"/>
  <c r="AN37" i="8"/>
  <c r="AN36" i="8"/>
  <c r="AN35" i="8"/>
  <c r="AN34" i="8"/>
  <c r="AN33" i="8"/>
  <c r="AN32" i="8"/>
  <c r="AN31" i="8"/>
  <c r="AN30" i="8"/>
  <c r="AN29" i="8"/>
  <c r="AN28" i="8"/>
  <c r="AN27" i="8"/>
  <c r="AN26" i="8"/>
  <c r="AN25" i="8"/>
  <c r="AN24" i="8"/>
  <c r="AN23" i="8"/>
  <c r="AN22" i="8"/>
  <c r="AN21" i="8"/>
  <c r="AN20" i="8"/>
  <c r="AN19" i="8"/>
  <c r="AN18" i="8"/>
  <c r="AN17" i="8"/>
  <c r="AN16" i="8"/>
  <c r="AN15" i="8"/>
  <c r="AN14" i="8"/>
  <c r="AN13" i="8"/>
  <c r="AN12" i="8"/>
  <c r="AN11" i="8"/>
  <c r="AN10" i="8"/>
  <c r="AN9" i="8"/>
  <c r="AN8" i="8"/>
  <c r="AN7" i="8"/>
  <c r="AR257" i="19" l="1"/>
  <c r="AR253" i="19"/>
  <c r="AR249" i="19"/>
  <c r="AR256" i="19"/>
  <c r="AR252" i="19"/>
  <c r="AR248" i="19"/>
  <c r="AR258" i="19"/>
  <c r="AR254" i="19"/>
  <c r="AR250" i="19"/>
  <c r="AR247" i="19"/>
  <c r="AR269" i="20"/>
  <c r="AR265" i="20"/>
  <c r="AR261" i="20"/>
  <c r="AR267" i="20"/>
  <c r="AR262" i="20"/>
  <c r="AR270" i="20"/>
  <c r="AR263" i="20"/>
  <c r="AR268" i="20"/>
  <c r="AR260" i="20"/>
  <c r="AR264" i="20"/>
  <c r="AR259" i="20"/>
  <c r="AR161" i="21"/>
  <c r="AR157" i="21"/>
  <c r="AR153" i="21"/>
  <c r="AR159" i="21"/>
  <c r="AR154" i="21"/>
  <c r="AR158" i="21"/>
  <c r="AR152" i="21"/>
  <c r="AR160" i="21"/>
  <c r="AR155" i="21"/>
  <c r="AR151" i="21"/>
  <c r="AR162" i="21"/>
  <c r="AR156" i="21"/>
  <c r="AR251" i="19"/>
  <c r="AR173" i="20"/>
  <c r="AR169" i="20"/>
  <c r="AR165" i="20"/>
  <c r="AR171" i="20"/>
  <c r="AR166" i="20"/>
  <c r="AR174" i="20"/>
  <c r="AR167" i="20"/>
  <c r="AR172" i="20"/>
  <c r="AR164" i="20"/>
  <c r="AR168" i="20"/>
  <c r="AR163" i="20"/>
  <c r="AR266" i="20"/>
  <c r="AR65" i="19"/>
  <c r="AR61" i="19"/>
  <c r="AR57" i="19"/>
  <c r="AR64" i="19"/>
  <c r="AR60" i="19"/>
  <c r="AR56" i="19"/>
  <c r="AR66" i="19"/>
  <c r="AR62" i="19"/>
  <c r="AR58" i="19"/>
  <c r="AR55" i="19"/>
  <c r="AR161" i="19"/>
  <c r="AR157" i="19"/>
  <c r="AR153" i="19"/>
  <c r="AR160" i="19"/>
  <c r="AR156" i="19"/>
  <c r="AR152" i="19"/>
  <c r="AR162" i="19"/>
  <c r="AR158" i="19"/>
  <c r="AR154" i="19"/>
  <c r="AR151" i="19"/>
  <c r="AR17" i="19"/>
  <c r="AR13" i="19"/>
  <c r="AR9" i="19"/>
  <c r="AR16" i="19"/>
  <c r="AR12" i="19"/>
  <c r="AR8" i="19"/>
  <c r="AR18" i="19"/>
  <c r="AR14" i="19"/>
  <c r="AR10" i="19"/>
  <c r="AR7" i="19"/>
  <c r="AR63" i="19"/>
  <c r="AR113" i="19"/>
  <c r="AR109" i="19"/>
  <c r="AR105" i="19"/>
  <c r="AR112" i="19"/>
  <c r="AR108" i="19"/>
  <c r="AR104" i="19"/>
  <c r="AR114" i="19"/>
  <c r="AR110" i="19"/>
  <c r="AR106" i="19"/>
  <c r="AR103" i="19"/>
  <c r="AR159" i="19"/>
  <c r="AR209" i="19"/>
  <c r="AR205" i="19"/>
  <c r="AR201" i="19"/>
  <c r="AR208" i="19"/>
  <c r="AR204" i="19"/>
  <c r="AR200" i="19"/>
  <c r="AR210" i="19"/>
  <c r="AR206" i="19"/>
  <c r="AR202" i="19"/>
  <c r="AR199" i="19"/>
  <c r="AR255" i="19"/>
  <c r="AR170" i="20"/>
  <c r="AR21" i="19"/>
  <c r="AR25" i="19"/>
  <c r="AR29" i="19"/>
  <c r="AR47" i="19"/>
  <c r="AR51" i="19"/>
  <c r="AR69" i="19"/>
  <c r="AR73" i="19"/>
  <c r="AR77" i="19"/>
  <c r="AR95" i="19"/>
  <c r="AR99" i="19"/>
  <c r="AR117" i="19"/>
  <c r="AR121" i="19"/>
  <c r="AR125" i="19"/>
  <c r="AR143" i="19"/>
  <c r="AR147" i="19"/>
  <c r="AR165" i="19"/>
  <c r="AR169" i="19"/>
  <c r="AR173" i="19"/>
  <c r="AR191" i="19"/>
  <c r="AR195" i="19"/>
  <c r="AR213" i="19"/>
  <c r="AR217" i="19"/>
  <c r="AR221" i="19"/>
  <c r="AR239" i="19"/>
  <c r="AR243" i="19"/>
  <c r="AR261" i="19"/>
  <c r="AR265" i="19"/>
  <c r="AR269" i="19"/>
  <c r="AR287" i="19"/>
  <c r="AR291" i="19"/>
  <c r="AR304" i="19"/>
  <c r="AR300" i="19"/>
  <c r="AR296" i="19"/>
  <c r="AR301" i="19"/>
  <c r="AR306" i="19"/>
  <c r="AR30" i="20"/>
  <c r="AR26" i="20"/>
  <c r="AR22" i="20"/>
  <c r="AR19" i="20"/>
  <c r="AR24" i="20"/>
  <c r="AR29" i="20"/>
  <c r="AR34" i="20"/>
  <c r="AR52" i="20"/>
  <c r="AR48" i="20"/>
  <c r="AR44" i="20"/>
  <c r="AR49" i="20"/>
  <c r="AR54" i="20"/>
  <c r="AR77" i="20"/>
  <c r="AR73" i="20"/>
  <c r="AR75" i="20"/>
  <c r="AR70" i="20"/>
  <c r="AR67" i="20"/>
  <c r="AR72" i="20"/>
  <c r="AR116" i="20"/>
  <c r="AR212" i="20"/>
  <c r="AR113" i="21"/>
  <c r="AR109" i="21"/>
  <c r="AR105" i="21"/>
  <c r="AR111" i="21"/>
  <c r="AR106" i="21"/>
  <c r="AR110" i="21"/>
  <c r="AR104" i="21"/>
  <c r="AR112" i="21"/>
  <c r="AR107" i="21"/>
  <c r="AR103" i="21"/>
  <c r="AR23" i="19"/>
  <c r="AR27" i="19"/>
  <c r="AR71" i="19"/>
  <c r="AR75" i="19"/>
  <c r="AR119" i="19"/>
  <c r="AR123" i="19"/>
  <c r="AR167" i="19"/>
  <c r="AR171" i="19"/>
  <c r="AR215" i="19"/>
  <c r="AR219" i="19"/>
  <c r="AR263" i="19"/>
  <c r="AR267" i="19"/>
  <c r="AR41" i="20"/>
  <c r="AR37" i="20"/>
  <c r="AR33" i="20"/>
  <c r="AR36" i="20"/>
  <c r="AR42" i="20"/>
  <c r="AR17" i="21"/>
  <c r="AR13" i="21"/>
  <c r="AR9" i="21"/>
  <c r="AR15" i="21"/>
  <c r="AR10" i="21"/>
  <c r="AR14" i="21"/>
  <c r="AR8" i="21"/>
  <c r="AR16" i="21"/>
  <c r="AR11" i="21"/>
  <c r="AR7" i="21"/>
  <c r="AR17" i="22"/>
  <c r="AR13" i="22"/>
  <c r="AR9" i="22"/>
  <c r="AR15" i="22"/>
  <c r="AR10" i="22"/>
  <c r="AR14" i="22"/>
  <c r="AR8" i="22"/>
  <c r="AR16" i="22"/>
  <c r="AR11" i="22"/>
  <c r="AR7" i="22"/>
  <c r="AR20" i="19"/>
  <c r="AR24" i="19"/>
  <c r="AR35" i="19"/>
  <c r="AR43" i="19"/>
  <c r="AR46" i="19"/>
  <c r="AR50" i="19"/>
  <c r="AR68" i="19"/>
  <c r="AR72" i="19"/>
  <c r="AR83" i="19"/>
  <c r="AR91" i="19"/>
  <c r="AR94" i="19"/>
  <c r="AR98" i="19"/>
  <c r="AR116" i="19"/>
  <c r="AR120" i="19"/>
  <c r="AR131" i="19"/>
  <c r="AR139" i="19"/>
  <c r="AR142" i="19"/>
  <c r="AR146" i="19"/>
  <c r="AR164" i="19"/>
  <c r="AR168" i="19"/>
  <c r="AR179" i="19"/>
  <c r="AR187" i="19"/>
  <c r="AR190" i="19"/>
  <c r="AR194" i="19"/>
  <c r="AR212" i="19"/>
  <c r="AR216" i="19"/>
  <c r="AR227" i="19"/>
  <c r="AR235" i="19"/>
  <c r="AR238" i="19"/>
  <c r="AR242" i="19"/>
  <c r="AR260" i="19"/>
  <c r="AR264" i="19"/>
  <c r="AR275" i="19"/>
  <c r="AR283" i="19"/>
  <c r="AR286" i="19"/>
  <c r="AR290" i="19"/>
  <c r="AR295" i="19"/>
  <c r="AR299" i="19"/>
  <c r="AR305" i="19"/>
  <c r="AR23" i="20"/>
  <c r="AR28" i="20"/>
  <c r="AR32" i="20"/>
  <c r="AR38" i="20"/>
  <c r="AR43" i="20"/>
  <c r="AR47" i="20"/>
  <c r="AR53" i="20"/>
  <c r="AR71" i="20"/>
  <c r="AR78" i="20"/>
  <c r="AR125" i="20"/>
  <c r="AR121" i="20"/>
  <c r="AR117" i="20"/>
  <c r="AR123" i="20"/>
  <c r="AR118" i="20"/>
  <c r="AR122" i="20"/>
  <c r="AR221" i="20"/>
  <c r="AR217" i="20"/>
  <c r="AR213" i="20"/>
  <c r="AR219" i="20"/>
  <c r="AR214" i="20"/>
  <c r="AR218" i="20"/>
  <c r="AR12" i="21"/>
  <c r="AR65" i="21"/>
  <c r="AR61" i="21"/>
  <c r="AR57" i="21"/>
  <c r="AR63" i="21"/>
  <c r="AR58" i="21"/>
  <c r="AR62" i="21"/>
  <c r="AR56" i="21"/>
  <c r="AR64" i="21"/>
  <c r="AR59" i="21"/>
  <c r="AR55" i="21"/>
  <c r="AR12" i="22"/>
  <c r="AR77" i="22"/>
  <c r="AR73" i="22"/>
  <c r="AR69" i="22"/>
  <c r="AR76" i="22"/>
  <c r="AR72" i="22"/>
  <c r="AR68" i="22"/>
  <c r="AR78" i="22"/>
  <c r="AR74" i="22"/>
  <c r="AR70" i="22"/>
  <c r="AR67" i="22"/>
  <c r="AR11" i="20"/>
  <c r="AR59" i="20"/>
  <c r="AR88" i="20"/>
  <c r="AR84" i="20"/>
  <c r="AR80" i="20"/>
  <c r="AR85" i="20"/>
  <c r="AR90" i="20"/>
  <c r="AR114" i="20"/>
  <c r="AR110" i="20"/>
  <c r="AR106" i="20"/>
  <c r="AR103" i="20"/>
  <c r="AR108" i="20"/>
  <c r="AR113" i="20"/>
  <c r="AR136" i="20"/>
  <c r="AR132" i="20"/>
  <c r="AR128" i="20"/>
  <c r="AR133" i="20"/>
  <c r="AR138" i="20"/>
  <c r="AR162" i="20"/>
  <c r="AR158" i="20"/>
  <c r="AR154" i="20"/>
  <c r="AR151" i="20"/>
  <c r="AR156" i="20"/>
  <c r="AR161" i="20"/>
  <c r="AR184" i="20"/>
  <c r="AR180" i="20"/>
  <c r="AR176" i="20"/>
  <c r="AR181" i="20"/>
  <c r="AR186" i="20"/>
  <c r="AR210" i="20"/>
  <c r="AR206" i="20"/>
  <c r="AR202" i="20"/>
  <c r="AR199" i="20"/>
  <c r="AR204" i="20"/>
  <c r="AR209" i="20"/>
  <c r="AR232" i="20"/>
  <c r="AR228" i="20"/>
  <c r="AR224" i="20"/>
  <c r="AR229" i="20"/>
  <c r="AR234" i="20"/>
  <c r="AR258" i="20"/>
  <c r="AR254" i="20"/>
  <c r="AR250" i="20"/>
  <c r="AR247" i="20"/>
  <c r="AR252" i="20"/>
  <c r="AR257" i="20"/>
  <c r="AR280" i="20"/>
  <c r="AR276" i="20"/>
  <c r="AR272" i="20"/>
  <c r="AR277" i="20"/>
  <c r="AR282" i="20"/>
  <c r="AR306" i="20"/>
  <c r="AR302" i="20"/>
  <c r="AR298" i="20"/>
  <c r="AR295" i="20"/>
  <c r="AR300" i="20"/>
  <c r="AR305" i="20"/>
  <c r="AR28" i="21"/>
  <c r="AR24" i="21"/>
  <c r="AR20" i="21"/>
  <c r="AR25" i="21"/>
  <c r="AR30" i="21"/>
  <c r="AR54" i="21"/>
  <c r="AR50" i="21"/>
  <c r="AR46" i="21"/>
  <c r="AR43" i="21"/>
  <c r="AR48" i="21"/>
  <c r="AR53" i="21"/>
  <c r="AR76" i="21"/>
  <c r="AR72" i="21"/>
  <c r="AR68" i="21"/>
  <c r="AR73" i="21"/>
  <c r="AR78" i="21"/>
  <c r="AR102" i="21"/>
  <c r="AR98" i="21"/>
  <c r="AR94" i="21"/>
  <c r="AR91" i="21"/>
  <c r="AR96" i="21"/>
  <c r="AR101" i="21"/>
  <c r="AR124" i="21"/>
  <c r="AR120" i="21"/>
  <c r="AR116" i="21"/>
  <c r="AR121" i="21"/>
  <c r="AR126" i="21"/>
  <c r="AR150" i="21"/>
  <c r="AR146" i="21"/>
  <c r="AR142" i="21"/>
  <c r="AR139" i="21"/>
  <c r="AR144" i="21"/>
  <c r="AR149" i="21"/>
  <c r="AR172" i="21"/>
  <c r="AR168" i="21"/>
  <c r="AR164" i="21"/>
  <c r="AR169" i="21"/>
  <c r="AR174" i="21"/>
  <c r="AR198" i="21"/>
  <c r="AR194" i="21"/>
  <c r="AR190" i="21"/>
  <c r="AR187" i="21"/>
  <c r="AR192" i="21"/>
  <c r="AR197" i="21"/>
  <c r="AR28" i="22"/>
  <c r="AR24" i="22"/>
  <c r="AR20" i="22"/>
  <c r="AR25" i="22"/>
  <c r="AR30" i="22"/>
  <c r="AR71" i="22"/>
  <c r="AR125" i="22"/>
  <c r="AR121" i="22"/>
  <c r="AR117" i="22"/>
  <c r="AR124" i="22"/>
  <c r="AR120" i="22"/>
  <c r="AR116" i="22"/>
  <c r="AR126" i="22"/>
  <c r="AR122" i="22"/>
  <c r="AR118" i="22"/>
  <c r="AR115" i="22"/>
  <c r="AR59" i="22"/>
  <c r="AR63" i="22"/>
  <c r="AR107" i="22"/>
  <c r="AR111" i="22"/>
  <c r="AR185" i="22"/>
  <c r="AR181" i="22"/>
  <c r="AR177" i="22"/>
  <c r="AR180" i="22"/>
  <c r="AR186" i="22"/>
  <c r="AR233" i="22"/>
  <c r="AR229" i="22"/>
  <c r="AR225" i="22"/>
  <c r="AR228" i="22"/>
  <c r="AR234" i="22"/>
  <c r="AR281" i="22"/>
  <c r="AR277" i="22"/>
  <c r="AR273" i="22"/>
  <c r="AR276" i="22"/>
  <c r="AR282" i="22"/>
  <c r="AR29" i="23"/>
  <c r="AR25" i="23"/>
  <c r="AR21" i="23"/>
  <c r="AR24" i="23"/>
  <c r="AR30" i="23"/>
  <c r="AR78" i="23"/>
  <c r="AR74" i="23"/>
  <c r="AR70" i="23"/>
  <c r="AR67" i="23"/>
  <c r="AR77" i="23"/>
  <c r="AR73" i="23"/>
  <c r="AR69" i="23"/>
  <c r="AR75" i="23"/>
  <c r="AR95" i="20"/>
  <c r="AR143" i="20"/>
  <c r="AR191" i="20"/>
  <c r="AR239" i="20"/>
  <c r="AR287" i="20"/>
  <c r="AR35" i="21"/>
  <c r="AR83" i="21"/>
  <c r="AR131" i="21"/>
  <c r="AR179" i="21"/>
  <c r="AR35" i="22"/>
  <c r="AR43" i="22"/>
  <c r="AR46" i="22"/>
  <c r="AR50" i="22"/>
  <c r="AR54" i="22"/>
  <c r="AR57" i="22"/>
  <c r="AR61" i="22"/>
  <c r="AR65" i="22"/>
  <c r="AR83" i="22"/>
  <c r="AR91" i="22"/>
  <c r="AR94" i="22"/>
  <c r="AR98" i="22"/>
  <c r="AR102" i="22"/>
  <c r="AR105" i="22"/>
  <c r="AR109" i="22"/>
  <c r="AR113" i="22"/>
  <c r="AR131" i="22"/>
  <c r="AR135" i="22"/>
  <c r="AR148" i="22"/>
  <c r="AR144" i="22"/>
  <c r="AR140" i="22"/>
  <c r="AR145" i="22"/>
  <c r="AR150" i="22"/>
  <c r="AR174" i="22"/>
  <c r="AR170" i="22"/>
  <c r="AR166" i="22"/>
  <c r="AR163" i="22"/>
  <c r="AR168" i="22"/>
  <c r="AR173" i="22"/>
  <c r="AR178" i="22"/>
  <c r="AR183" i="22"/>
  <c r="AR196" i="22"/>
  <c r="AR192" i="22"/>
  <c r="AR188" i="22"/>
  <c r="AR193" i="22"/>
  <c r="AR198" i="22"/>
  <c r="AR222" i="22"/>
  <c r="AR218" i="22"/>
  <c r="AR214" i="22"/>
  <c r="AR211" i="22"/>
  <c r="AR216" i="22"/>
  <c r="AR221" i="22"/>
  <c r="AR226" i="22"/>
  <c r="AR231" i="22"/>
  <c r="AR244" i="22"/>
  <c r="AR240" i="22"/>
  <c r="AR236" i="22"/>
  <c r="AR241" i="22"/>
  <c r="AR246" i="22"/>
  <c r="AR270" i="22"/>
  <c r="AR266" i="22"/>
  <c r="AR262" i="22"/>
  <c r="AR259" i="22"/>
  <c r="AR264" i="22"/>
  <c r="AR269" i="22"/>
  <c r="AR274" i="22"/>
  <c r="AR279" i="22"/>
  <c r="AR292" i="22"/>
  <c r="AR288" i="22"/>
  <c r="AR284" i="22"/>
  <c r="AR289" i="22"/>
  <c r="AR294" i="22"/>
  <c r="AR18" i="23"/>
  <c r="AR14" i="23"/>
  <c r="AR10" i="23"/>
  <c r="AR7" i="23"/>
  <c r="AR12" i="23"/>
  <c r="AR17" i="23"/>
  <c r="AR22" i="23"/>
  <c r="AR27" i="23"/>
  <c r="AR41" i="23"/>
  <c r="AR40" i="23"/>
  <c r="AR36" i="23"/>
  <c r="AR32" i="23"/>
  <c r="AR37" i="23"/>
  <c r="AR71" i="23"/>
  <c r="AR79" i="23"/>
  <c r="AR47" i="22"/>
  <c r="AR55" i="22"/>
  <c r="AR58" i="22"/>
  <c r="AR62" i="22"/>
  <c r="AR95" i="22"/>
  <c r="AR103" i="22"/>
  <c r="AR106" i="22"/>
  <c r="AR110" i="22"/>
  <c r="AR175" i="22"/>
  <c r="AR179" i="22"/>
  <c r="AR184" i="22"/>
  <c r="AR223" i="22"/>
  <c r="AR227" i="22"/>
  <c r="AR232" i="22"/>
  <c r="AR271" i="22"/>
  <c r="AR275" i="22"/>
  <c r="AR280" i="22"/>
  <c r="AR23" i="23"/>
  <c r="AR28" i="23"/>
  <c r="AR72" i="23"/>
  <c r="AR89" i="23"/>
  <c r="AR85" i="23"/>
  <c r="AR81" i="23"/>
  <c r="AR88" i="23"/>
  <c r="AR84" i="23"/>
  <c r="AR80" i="23"/>
  <c r="AR87" i="23"/>
  <c r="AR137" i="23"/>
  <c r="AR133" i="23"/>
  <c r="AR129" i="23"/>
  <c r="AR136" i="23"/>
  <c r="AR132" i="23"/>
  <c r="AR128" i="23"/>
  <c r="AR138" i="23"/>
  <c r="AR134" i="23"/>
  <c r="AR130" i="23"/>
  <c r="AR127" i="23"/>
  <c r="AR119" i="23"/>
  <c r="AR123" i="23"/>
  <c r="AR167" i="23"/>
  <c r="AR171" i="23"/>
  <c r="AR155" i="22"/>
  <c r="AR203" i="22"/>
  <c r="AR251" i="22"/>
  <c r="AR299" i="22"/>
  <c r="AR47" i="23"/>
  <c r="AR55" i="23"/>
  <c r="AR58" i="23"/>
  <c r="AR62" i="23"/>
  <c r="AR66" i="23"/>
  <c r="AR95" i="23"/>
  <c r="AR103" i="23"/>
  <c r="AR106" i="23"/>
  <c r="AR110" i="23"/>
  <c r="AR114" i="23"/>
  <c r="AR117" i="23"/>
  <c r="AR121" i="23"/>
  <c r="AR125" i="23"/>
  <c r="AR143" i="23"/>
  <c r="AR151" i="23"/>
  <c r="AR154" i="23"/>
  <c r="AR158" i="23"/>
  <c r="AR162" i="23"/>
  <c r="AR165" i="23"/>
  <c r="AR169" i="23"/>
  <c r="AR173" i="23"/>
  <c r="AR59" i="23"/>
  <c r="AR107" i="23"/>
  <c r="AR115" i="23"/>
  <c r="AR118" i="23"/>
  <c r="AR122" i="23"/>
  <c r="AR155" i="23"/>
  <c r="AR163" i="23"/>
  <c r="AR166" i="23"/>
  <c r="AR170" i="23"/>
  <c r="AS9" i="7" l="1"/>
  <c r="AS8" i="7"/>
  <c r="AS7" i="7"/>
  <c r="AS18" i="6" l="1"/>
  <c r="AS17" i="6"/>
  <c r="AS16" i="6"/>
  <c r="AS15" i="6"/>
  <c r="AS14" i="6"/>
  <c r="AS13" i="6"/>
  <c r="AS12" i="6"/>
  <c r="AS11" i="6"/>
  <c r="AS10" i="6"/>
  <c r="AS8" i="6"/>
  <c r="AS7" i="6"/>
  <c r="AL22" i="5" l="1"/>
  <c r="AQ22" i="5" s="1"/>
  <c r="AQ21" i="5"/>
  <c r="AL20" i="5"/>
  <c r="AQ20" i="5" s="1"/>
  <c r="AQ19" i="5"/>
  <c r="AQ18" i="5"/>
  <c r="AL18" i="5"/>
  <c r="AQ17" i="5"/>
  <c r="AL16" i="5"/>
  <c r="AQ16" i="5" s="1"/>
  <c r="AQ15" i="5"/>
  <c r="AQ14" i="5"/>
  <c r="AL14" i="5"/>
  <c r="AQ13" i="5"/>
  <c r="AL12" i="5"/>
  <c r="AQ12" i="5" s="1"/>
  <c r="AQ11" i="5"/>
  <c r="AQ10" i="5"/>
  <c r="AL10" i="5"/>
  <c r="AQ9" i="5"/>
  <c r="AQ8" i="5"/>
  <c r="AQ7" i="5"/>
  <c r="AP50" i="4"/>
  <c r="AP49" i="4"/>
  <c r="AP48" i="4"/>
  <c r="AP47" i="4"/>
  <c r="AP46" i="4"/>
  <c r="AP45" i="4"/>
  <c r="AP44" i="4"/>
  <c r="AP43" i="4"/>
  <c r="AP42" i="4"/>
  <c r="AP41" i="4"/>
  <c r="AP40" i="4"/>
  <c r="AP39" i="4"/>
  <c r="AP38" i="4"/>
  <c r="AP37" i="4"/>
  <c r="AP36" i="4"/>
  <c r="AP35" i="4"/>
  <c r="AP34" i="4"/>
  <c r="AP32" i="4"/>
  <c r="AK31" i="4"/>
  <c r="U31" i="4"/>
  <c r="AP30" i="4"/>
  <c r="R30" i="4"/>
  <c r="AP31" i="4" s="1"/>
  <c r="AP29" i="4"/>
  <c r="AK29" i="4"/>
  <c r="AP28" i="4"/>
  <c r="AK27" i="4"/>
  <c r="AP27" i="4" s="1"/>
  <c r="U27" i="4"/>
  <c r="AP26" i="4"/>
  <c r="AK25" i="4"/>
  <c r="AP25" i="4" s="1"/>
  <c r="AP24" i="4"/>
  <c r="AP23" i="4"/>
  <c r="AK22" i="4"/>
  <c r="AA22" i="4"/>
  <c r="AP21" i="4"/>
  <c r="U21" i="4"/>
  <c r="AP22" i="4" s="1"/>
  <c r="AP20" i="4"/>
  <c r="AK20" i="4"/>
  <c r="AP19" i="4"/>
  <c r="AK18" i="4"/>
  <c r="AP18" i="4" s="1"/>
  <c r="AA18" i="4"/>
  <c r="AP17" i="4"/>
  <c r="AK16" i="4"/>
  <c r="AP16" i="4" s="1"/>
  <c r="AP15" i="4"/>
  <c r="AK14" i="4"/>
  <c r="AA14" i="4"/>
  <c r="U13" i="4"/>
  <c r="AP14" i="4" s="1"/>
  <c r="AK12" i="4"/>
  <c r="AP10" i="4"/>
  <c r="AK10" i="4"/>
  <c r="AP9" i="4"/>
  <c r="AP8" i="4"/>
  <c r="AP7" i="4"/>
  <c r="AP11" i="4" l="1"/>
  <c r="AP13" i="4"/>
  <c r="AP12" i="4"/>
</calcChain>
</file>

<file path=xl/sharedStrings.xml><?xml version="1.0" encoding="utf-8"?>
<sst xmlns="http://schemas.openxmlformats.org/spreadsheetml/2006/main" count="51467" uniqueCount="18835">
  <si>
    <t>２３　障害児相談支援サービスコード表</t>
    <rPh sb="3" eb="6">
      <t>ショウガイジ</t>
    </rPh>
    <rPh sb="6" eb="8">
      <t>ソウダン</t>
    </rPh>
    <rPh sb="8" eb="10">
      <t>シエン</t>
    </rPh>
    <rPh sb="17" eb="18">
      <t>ヒョウ</t>
    </rPh>
    <phoneticPr fontId="6"/>
  </si>
  <si>
    <t>サービスコード</t>
    <phoneticPr fontId="6"/>
  </si>
  <si>
    <t>サービス内容略称</t>
    <rPh sb="4" eb="6">
      <t>ナイヨウ</t>
    </rPh>
    <rPh sb="6" eb="8">
      <t>リャクショウ</t>
    </rPh>
    <phoneticPr fontId="6"/>
  </si>
  <si>
    <t>算定項目</t>
    <rPh sb="0" eb="2">
      <t>サンテイ</t>
    </rPh>
    <rPh sb="2" eb="4">
      <t>コウモク</t>
    </rPh>
    <phoneticPr fontId="6"/>
  </si>
  <si>
    <t>合成</t>
    <rPh sb="0" eb="2">
      <t>ゴウセイ</t>
    </rPh>
    <phoneticPr fontId="6"/>
  </si>
  <si>
    <t>算定</t>
    <rPh sb="0" eb="2">
      <t>サンテイ</t>
    </rPh>
    <phoneticPr fontId="6"/>
  </si>
  <si>
    <t>種類</t>
    <rPh sb="0" eb="2">
      <t>シュルイ</t>
    </rPh>
    <phoneticPr fontId="6"/>
  </si>
  <si>
    <t>項目</t>
    <rPh sb="0" eb="2">
      <t>コウモク</t>
    </rPh>
    <phoneticPr fontId="6"/>
  </si>
  <si>
    <t>単位数</t>
  </si>
  <si>
    <t>単位</t>
  </si>
  <si>
    <t>児童利用支援Ⅰ</t>
    <phoneticPr fontId="6"/>
  </si>
  <si>
    <t>イ　障害児支援利用援助費</t>
    <rPh sb="2" eb="5">
      <t>ショウガイジ</t>
    </rPh>
    <rPh sb="5" eb="7">
      <t>シエン</t>
    </rPh>
    <rPh sb="7" eb="9">
      <t>リヨウ</t>
    </rPh>
    <rPh sb="9" eb="11">
      <t>エンジョ</t>
    </rPh>
    <rPh sb="11" eb="12">
      <t>ヒ</t>
    </rPh>
    <phoneticPr fontId="6"/>
  </si>
  <si>
    <t>（１）障害児支援利用援助費（Ⅰ）</t>
    <rPh sb="3" eb="5">
      <t>ショウガイ</t>
    </rPh>
    <rPh sb="5" eb="6">
      <t>ジ</t>
    </rPh>
    <rPh sb="6" eb="8">
      <t>シエン</t>
    </rPh>
    <rPh sb="8" eb="10">
      <t>リヨウ</t>
    </rPh>
    <rPh sb="10" eb="12">
      <t>エンジョ</t>
    </rPh>
    <rPh sb="12" eb="13">
      <t>ヒ</t>
    </rPh>
    <phoneticPr fontId="9"/>
  </si>
  <si>
    <t>1月につき</t>
    <rPh sb="1" eb="2">
      <t>ガツ</t>
    </rPh>
    <phoneticPr fontId="6"/>
  </si>
  <si>
    <t>児童利用支援・特事加算</t>
    <rPh sb="7" eb="8">
      <t>トク</t>
    </rPh>
    <rPh sb="8" eb="9">
      <t>ジ</t>
    </rPh>
    <rPh sb="9" eb="11">
      <t>カサン</t>
    </rPh>
    <phoneticPr fontId="6"/>
  </si>
  <si>
    <t>特定事業所加算</t>
  </si>
  <si>
    <t>単位加算</t>
    <rPh sb="0" eb="2">
      <t>タンイ</t>
    </rPh>
    <rPh sb="2" eb="4">
      <t>カサン</t>
    </rPh>
    <phoneticPr fontId="6"/>
  </si>
  <si>
    <t>児童利用支援・初回加算</t>
    <rPh sb="7" eb="9">
      <t>ショカイ</t>
    </rPh>
    <rPh sb="9" eb="11">
      <t>カサン</t>
    </rPh>
    <phoneticPr fontId="6"/>
  </si>
  <si>
    <t>単位</t>
    <rPh sb="0" eb="2">
      <t>タンイ</t>
    </rPh>
    <phoneticPr fontId="6"/>
  </si>
  <si>
    <t>初回加算</t>
  </si>
  <si>
    <t>児童利用支援・初回加算・特事加算</t>
    <rPh sb="7" eb="9">
      <t>ショカイ</t>
    </rPh>
    <rPh sb="9" eb="11">
      <t>カサン</t>
    </rPh>
    <phoneticPr fontId="6"/>
  </si>
  <si>
    <t>児童利用支援・上限額加算</t>
    <rPh sb="7" eb="9">
      <t>ジョウゲン</t>
    </rPh>
    <rPh sb="9" eb="10">
      <t>ガク</t>
    </rPh>
    <rPh sb="10" eb="12">
      <t>カサン</t>
    </rPh>
    <phoneticPr fontId="6"/>
  </si>
  <si>
    <t>利用者負担上限額管理加算</t>
    <rPh sb="0" eb="3">
      <t>リヨウシャ</t>
    </rPh>
    <rPh sb="3" eb="5">
      <t>フタン</t>
    </rPh>
    <rPh sb="5" eb="7">
      <t>ジョウゲン</t>
    </rPh>
    <rPh sb="7" eb="8">
      <t>ガク</t>
    </rPh>
    <rPh sb="8" eb="10">
      <t>カンリ</t>
    </rPh>
    <rPh sb="10" eb="12">
      <t>カサン</t>
    </rPh>
    <phoneticPr fontId="6"/>
  </si>
  <si>
    <t>児童利用支援・上限額加算・特事加算</t>
    <phoneticPr fontId="6"/>
  </si>
  <si>
    <t>児童利用支援・上限額加算・初回加算</t>
    <phoneticPr fontId="6"/>
  </si>
  <si>
    <t>児童利用支援・上限額加算・初回加算・特事加算</t>
    <phoneticPr fontId="6"/>
  </si>
  <si>
    <t>児童利用支援Ⅰ・特地加算</t>
    <rPh sb="8" eb="9">
      <t>トク</t>
    </rPh>
    <rPh sb="9" eb="10">
      <t>チ</t>
    </rPh>
    <rPh sb="10" eb="12">
      <t>カサン</t>
    </rPh>
    <phoneticPr fontId="6"/>
  </si>
  <si>
    <t>特別地域加算対象者の場合</t>
    <phoneticPr fontId="9"/>
  </si>
  <si>
    <t>児童利用支援・特地加算・特事加算</t>
    <rPh sb="7" eb="8">
      <t>トク</t>
    </rPh>
    <rPh sb="8" eb="9">
      <t>チ</t>
    </rPh>
    <rPh sb="9" eb="11">
      <t>カサン</t>
    </rPh>
    <phoneticPr fontId="6"/>
  </si>
  <si>
    <t>児童利用支援・特地加算・初回加算</t>
    <rPh sb="7" eb="8">
      <t>トク</t>
    </rPh>
    <rPh sb="8" eb="9">
      <t>チ</t>
    </rPh>
    <rPh sb="9" eb="11">
      <t>カサン</t>
    </rPh>
    <phoneticPr fontId="6"/>
  </si>
  <si>
    <t>×</t>
    <phoneticPr fontId="6"/>
  </si>
  <si>
    <t>児童利用支援・特地加算・初回加算・特事加算</t>
    <rPh sb="7" eb="8">
      <t>トク</t>
    </rPh>
    <rPh sb="8" eb="9">
      <t>チ</t>
    </rPh>
    <rPh sb="9" eb="11">
      <t>カサン</t>
    </rPh>
    <phoneticPr fontId="6"/>
  </si>
  <si>
    <t>児童利用支援・特地加算・上限額加算</t>
    <rPh sb="7" eb="8">
      <t>トク</t>
    </rPh>
    <rPh sb="8" eb="9">
      <t>チ</t>
    </rPh>
    <rPh sb="9" eb="11">
      <t>カサン</t>
    </rPh>
    <phoneticPr fontId="6"/>
  </si>
  <si>
    <t>児童利用支援・特地加算・上限額加算・特事加算</t>
    <rPh sb="7" eb="8">
      <t>トク</t>
    </rPh>
    <rPh sb="8" eb="9">
      <t>チ</t>
    </rPh>
    <rPh sb="9" eb="11">
      <t>カサン</t>
    </rPh>
    <phoneticPr fontId="6"/>
  </si>
  <si>
    <t>児童利用支援・特地加算・上限額加算・初回加算</t>
    <rPh sb="7" eb="8">
      <t>トク</t>
    </rPh>
    <rPh sb="8" eb="9">
      <t>チ</t>
    </rPh>
    <rPh sb="9" eb="11">
      <t>カサン</t>
    </rPh>
    <phoneticPr fontId="6"/>
  </si>
  <si>
    <t>児童利用支援・特地加算・上限額加算・初回加算・特事加算</t>
    <rPh sb="7" eb="8">
      <t>トク</t>
    </rPh>
    <rPh sb="8" eb="9">
      <t>チ</t>
    </rPh>
    <rPh sb="9" eb="11">
      <t>カサン</t>
    </rPh>
    <phoneticPr fontId="6"/>
  </si>
  <si>
    <t>児童利用支援Ⅱ</t>
    <rPh sb="0" eb="2">
      <t>ジドウ</t>
    </rPh>
    <rPh sb="2" eb="4">
      <t>リヨウ</t>
    </rPh>
    <rPh sb="4" eb="6">
      <t>シエン</t>
    </rPh>
    <phoneticPr fontId="9"/>
  </si>
  <si>
    <t>（２）障害児支援利用援助費（Ⅱ）</t>
    <rPh sb="3" eb="5">
      <t>ショウガイ</t>
    </rPh>
    <rPh sb="5" eb="6">
      <t>ジ</t>
    </rPh>
    <rPh sb="6" eb="8">
      <t>シエン</t>
    </rPh>
    <rPh sb="8" eb="10">
      <t>リヨウ</t>
    </rPh>
    <rPh sb="10" eb="12">
      <t>エンジョ</t>
    </rPh>
    <rPh sb="12" eb="13">
      <t>ヒ</t>
    </rPh>
    <phoneticPr fontId="9"/>
  </si>
  <si>
    <t>児童継続支援Ⅰ</t>
    <phoneticPr fontId="6"/>
  </si>
  <si>
    <t>ロ　継続障害児支援利用援助費</t>
  </si>
  <si>
    <t>（１）継続障害児支援利用援助費（Ⅰ）</t>
    <rPh sb="3" eb="5">
      <t>ケイゾク</t>
    </rPh>
    <rPh sb="5" eb="7">
      <t>ショウガイ</t>
    </rPh>
    <rPh sb="7" eb="8">
      <t>ジ</t>
    </rPh>
    <rPh sb="8" eb="10">
      <t>シエン</t>
    </rPh>
    <rPh sb="10" eb="12">
      <t>リヨウ</t>
    </rPh>
    <rPh sb="12" eb="14">
      <t>エンジョ</t>
    </rPh>
    <rPh sb="14" eb="15">
      <t>ヒ</t>
    </rPh>
    <phoneticPr fontId="9"/>
  </si>
  <si>
    <t>児童継続支援・特事加算</t>
    <phoneticPr fontId="6"/>
  </si>
  <si>
    <t>児童継続支援・上限額加算</t>
    <phoneticPr fontId="6"/>
  </si>
  <si>
    <t>児童継続支援・上限額加算・特事加算</t>
    <phoneticPr fontId="6"/>
  </si>
  <si>
    <t>児童継続支援Ⅰ・特地加算</t>
    <rPh sb="8" eb="9">
      <t>トク</t>
    </rPh>
    <rPh sb="9" eb="10">
      <t>チ</t>
    </rPh>
    <rPh sb="10" eb="12">
      <t>カサン</t>
    </rPh>
    <phoneticPr fontId="6"/>
  </si>
  <si>
    <t>特別地域加算対象者の場合</t>
  </si>
  <si>
    <t>児童継続支援・特地加算・特事加算</t>
    <rPh sb="7" eb="8">
      <t>トク</t>
    </rPh>
    <rPh sb="8" eb="9">
      <t>チ</t>
    </rPh>
    <rPh sb="9" eb="11">
      <t>カサン</t>
    </rPh>
    <phoneticPr fontId="6"/>
  </si>
  <si>
    <t>児童継続支援・特地加算・上限額加算</t>
    <rPh sb="7" eb="8">
      <t>トク</t>
    </rPh>
    <rPh sb="8" eb="9">
      <t>チ</t>
    </rPh>
    <rPh sb="9" eb="11">
      <t>カサン</t>
    </rPh>
    <phoneticPr fontId="6"/>
  </si>
  <si>
    <t>児童継続支援・特地加算・上限額加算・特事加算</t>
    <rPh sb="7" eb="8">
      <t>トク</t>
    </rPh>
    <rPh sb="8" eb="9">
      <t>チ</t>
    </rPh>
    <rPh sb="9" eb="11">
      <t>カサン</t>
    </rPh>
    <phoneticPr fontId="6"/>
  </si>
  <si>
    <t>児童継続支援Ⅱ</t>
    <phoneticPr fontId="6"/>
  </si>
  <si>
    <t>（２）継続障害児支援利用援助費（Ⅱ）</t>
    <rPh sb="3" eb="5">
      <t>ケイゾク</t>
    </rPh>
    <rPh sb="5" eb="7">
      <t>ショウガイ</t>
    </rPh>
    <rPh sb="7" eb="8">
      <t>ジ</t>
    </rPh>
    <rPh sb="8" eb="10">
      <t>シエン</t>
    </rPh>
    <rPh sb="10" eb="12">
      <t>リヨウ</t>
    </rPh>
    <rPh sb="12" eb="14">
      <t>エンジョ</t>
    </rPh>
    <rPh sb="14" eb="15">
      <t>ヒ</t>
    </rPh>
    <phoneticPr fontId="9"/>
  </si>
  <si>
    <t>児童相談特地加算</t>
    <phoneticPr fontId="1"/>
  </si>
  <si>
    <t>特別地域加算</t>
    <phoneticPr fontId="1"/>
  </si>
  <si>
    <t>児童相談上限額加算</t>
    <rPh sb="0" eb="2">
      <t>ジドウ</t>
    </rPh>
    <rPh sb="2" eb="4">
      <t>ソウダン</t>
    </rPh>
    <phoneticPr fontId="6"/>
  </si>
  <si>
    <t>月1回限度</t>
    <rPh sb="0" eb="1">
      <t>ツキ</t>
    </rPh>
    <rPh sb="2" eb="3">
      <t>カイ</t>
    </rPh>
    <rPh sb="3" eb="5">
      <t>ゲンド</t>
    </rPh>
    <phoneticPr fontId="6"/>
  </si>
  <si>
    <t>児童相談初回加算</t>
    <rPh sb="4" eb="6">
      <t>ショカイ</t>
    </rPh>
    <rPh sb="6" eb="7">
      <t>カ</t>
    </rPh>
    <rPh sb="7" eb="8">
      <t>サン</t>
    </rPh>
    <phoneticPr fontId="9"/>
  </si>
  <si>
    <t>初回加算</t>
    <rPh sb="0" eb="2">
      <t>ショカイ</t>
    </rPh>
    <rPh sb="2" eb="3">
      <t>カ</t>
    </rPh>
    <rPh sb="3" eb="4">
      <t>サン</t>
    </rPh>
    <phoneticPr fontId="1"/>
  </si>
  <si>
    <t>児童相談特定事業所加算Ⅰ</t>
    <rPh sb="4" eb="6">
      <t>トクテイ</t>
    </rPh>
    <rPh sb="6" eb="9">
      <t>ジギョウショ</t>
    </rPh>
    <rPh sb="9" eb="10">
      <t>カ</t>
    </rPh>
    <rPh sb="10" eb="11">
      <t>サン</t>
    </rPh>
    <phoneticPr fontId="9"/>
  </si>
  <si>
    <t>特定事業所加算</t>
    <rPh sb="0" eb="2">
      <t>トクテイ</t>
    </rPh>
    <rPh sb="2" eb="5">
      <t>ジギョウショ</t>
    </rPh>
    <rPh sb="5" eb="6">
      <t>カ</t>
    </rPh>
    <rPh sb="6" eb="7">
      <t>サン</t>
    </rPh>
    <phoneticPr fontId="1"/>
  </si>
  <si>
    <t>イ　特定事業所加算（Ⅰ）</t>
    <rPh sb="2" eb="4">
      <t>トクテイ</t>
    </rPh>
    <rPh sb="4" eb="7">
      <t>ジギョウショ</t>
    </rPh>
    <rPh sb="7" eb="8">
      <t>カ</t>
    </rPh>
    <rPh sb="8" eb="9">
      <t>サン</t>
    </rPh>
    <phoneticPr fontId="1"/>
  </si>
  <si>
    <t>児童相談特定事業所加算Ⅱ</t>
    <rPh sb="4" eb="6">
      <t>トクテイ</t>
    </rPh>
    <rPh sb="6" eb="9">
      <t>ジギョウショ</t>
    </rPh>
    <rPh sb="9" eb="10">
      <t>カ</t>
    </rPh>
    <rPh sb="10" eb="11">
      <t>サン</t>
    </rPh>
    <phoneticPr fontId="9"/>
  </si>
  <si>
    <t>ロ　特定事業所加算（Ⅱ）</t>
    <rPh sb="2" eb="4">
      <t>トクテイ</t>
    </rPh>
    <rPh sb="4" eb="7">
      <t>ジギョウショ</t>
    </rPh>
    <rPh sb="7" eb="8">
      <t>カ</t>
    </rPh>
    <rPh sb="8" eb="9">
      <t>サン</t>
    </rPh>
    <phoneticPr fontId="1"/>
  </si>
  <si>
    <t>児童相談特定事業所加算Ⅲ</t>
    <rPh sb="4" eb="6">
      <t>トクテイ</t>
    </rPh>
    <rPh sb="6" eb="9">
      <t>ジギョウショ</t>
    </rPh>
    <rPh sb="9" eb="10">
      <t>カ</t>
    </rPh>
    <rPh sb="10" eb="11">
      <t>サン</t>
    </rPh>
    <phoneticPr fontId="9"/>
  </si>
  <si>
    <t>ハ　特定事業所加算（Ⅲ）</t>
    <rPh sb="2" eb="4">
      <t>トクテイ</t>
    </rPh>
    <rPh sb="4" eb="7">
      <t>ジギョウショ</t>
    </rPh>
    <rPh sb="7" eb="8">
      <t>カ</t>
    </rPh>
    <rPh sb="8" eb="9">
      <t>サン</t>
    </rPh>
    <phoneticPr fontId="1"/>
  </si>
  <si>
    <t>児童相談特定事業所加算Ⅳ</t>
    <rPh sb="4" eb="6">
      <t>トクテイ</t>
    </rPh>
    <rPh sb="6" eb="9">
      <t>ジギョウショ</t>
    </rPh>
    <rPh sb="9" eb="10">
      <t>カ</t>
    </rPh>
    <rPh sb="10" eb="11">
      <t>サン</t>
    </rPh>
    <phoneticPr fontId="9"/>
  </si>
  <si>
    <t>ニ　特定事業所加算（Ⅳ）</t>
    <rPh sb="2" eb="4">
      <t>トクテイ</t>
    </rPh>
    <rPh sb="4" eb="7">
      <t>ジギョウショ</t>
    </rPh>
    <rPh sb="7" eb="8">
      <t>カ</t>
    </rPh>
    <rPh sb="8" eb="9">
      <t>サン</t>
    </rPh>
    <phoneticPr fontId="1"/>
  </si>
  <si>
    <t>児童相談入院時情報連携加算Ⅰ</t>
    <rPh sb="4" eb="6">
      <t>ニュウイン</t>
    </rPh>
    <rPh sb="6" eb="7">
      <t>ジ</t>
    </rPh>
    <rPh sb="7" eb="9">
      <t>ジョウホウ</t>
    </rPh>
    <rPh sb="9" eb="11">
      <t>レンケイ</t>
    </rPh>
    <rPh sb="11" eb="12">
      <t>カ</t>
    </rPh>
    <rPh sb="12" eb="13">
      <t>サン</t>
    </rPh>
    <phoneticPr fontId="4"/>
  </si>
  <si>
    <t>入院時情報連携加算</t>
    <phoneticPr fontId="1"/>
  </si>
  <si>
    <t>イ　入院時情報連携加算（Ⅰ）</t>
    <phoneticPr fontId="1"/>
  </si>
  <si>
    <t>児童相談入院時情報連携加算Ⅱ</t>
    <rPh sb="4" eb="6">
      <t>ニュウイン</t>
    </rPh>
    <rPh sb="6" eb="7">
      <t>ジ</t>
    </rPh>
    <rPh sb="7" eb="9">
      <t>ジョウホウ</t>
    </rPh>
    <rPh sb="9" eb="11">
      <t>レンケイ</t>
    </rPh>
    <rPh sb="11" eb="12">
      <t>カ</t>
    </rPh>
    <rPh sb="12" eb="13">
      <t>サン</t>
    </rPh>
    <phoneticPr fontId="4"/>
  </si>
  <si>
    <t>ロ　入院時情報連携加算（Ⅱ）</t>
    <phoneticPr fontId="1"/>
  </si>
  <si>
    <t>児童相談退院退所加算</t>
    <rPh sb="4" eb="6">
      <t>タイイン</t>
    </rPh>
    <rPh sb="6" eb="8">
      <t>タイショ</t>
    </rPh>
    <rPh sb="8" eb="9">
      <t>カ</t>
    </rPh>
    <rPh sb="9" eb="10">
      <t>サン</t>
    </rPh>
    <phoneticPr fontId="4"/>
  </si>
  <si>
    <t>退院・退所加算（月3回を限度）</t>
    <rPh sb="8" eb="9">
      <t>ツキ</t>
    </rPh>
    <rPh sb="10" eb="11">
      <t>カイ</t>
    </rPh>
    <rPh sb="12" eb="14">
      <t>ゲンド</t>
    </rPh>
    <phoneticPr fontId="1"/>
  </si>
  <si>
    <t>注　初回加算と選択することとし、併給不可</t>
    <phoneticPr fontId="6"/>
  </si>
  <si>
    <t>1回につき</t>
    <rPh sb="1" eb="2">
      <t>カイ</t>
    </rPh>
    <phoneticPr fontId="6"/>
  </si>
  <si>
    <t>児童相談機関等連携加算</t>
    <rPh sb="4" eb="6">
      <t>キカン</t>
    </rPh>
    <rPh sb="6" eb="7">
      <t>トウ</t>
    </rPh>
    <rPh sb="7" eb="9">
      <t>レンケイ</t>
    </rPh>
    <rPh sb="9" eb="11">
      <t>カサン</t>
    </rPh>
    <phoneticPr fontId="4"/>
  </si>
  <si>
    <t>医療・保育・教育機関等連携加算</t>
    <rPh sb="0" eb="2">
      <t>イリョウ</t>
    </rPh>
    <rPh sb="3" eb="5">
      <t>ホイク</t>
    </rPh>
    <rPh sb="6" eb="8">
      <t>キョウイク</t>
    </rPh>
    <rPh sb="8" eb="10">
      <t>キカン</t>
    </rPh>
    <rPh sb="10" eb="11">
      <t>トウ</t>
    </rPh>
    <rPh sb="11" eb="13">
      <t>レンケイ</t>
    </rPh>
    <rPh sb="13" eb="15">
      <t>カサン</t>
    </rPh>
    <phoneticPr fontId="4"/>
  </si>
  <si>
    <t>注　初回加算又は退院・退所加算を算定し、かつ、退院又は退所する施設の職員のみから情報の提供を受けている場合は併給不可</t>
    <phoneticPr fontId="9"/>
  </si>
  <si>
    <t>児童相談担当者会議実施加算</t>
    <rPh sb="4" eb="7">
      <t>タントウシャ</t>
    </rPh>
    <rPh sb="7" eb="9">
      <t>カイギ</t>
    </rPh>
    <rPh sb="9" eb="11">
      <t>ジッシ</t>
    </rPh>
    <rPh sb="11" eb="12">
      <t>カ</t>
    </rPh>
    <rPh sb="12" eb="13">
      <t>サン</t>
    </rPh>
    <phoneticPr fontId="4"/>
  </si>
  <si>
    <t>サービス担当者会議実施加算</t>
    <rPh sb="4" eb="7">
      <t>タントウシャ</t>
    </rPh>
    <rPh sb="7" eb="9">
      <t>カイギ</t>
    </rPh>
    <rPh sb="9" eb="11">
      <t>ジッシ</t>
    </rPh>
    <rPh sb="11" eb="12">
      <t>カ</t>
    </rPh>
    <rPh sb="12" eb="13">
      <t>サン</t>
    </rPh>
    <phoneticPr fontId="4"/>
  </si>
  <si>
    <t>児童相談モニタリング加算</t>
  </si>
  <si>
    <t>サービス提供時モニタリング加算</t>
    <rPh sb="4" eb="6">
      <t>テイキョウ</t>
    </rPh>
    <rPh sb="6" eb="7">
      <t>ジ</t>
    </rPh>
    <phoneticPr fontId="1"/>
  </si>
  <si>
    <t>児童相談行動障害支援体制加算</t>
  </si>
  <si>
    <t>行動障害支援体制加算</t>
  </si>
  <si>
    <t>児童相談要医療児者支援体制加算</t>
  </si>
  <si>
    <t>要医療児者支援体制加算</t>
  </si>
  <si>
    <t>児童相談精神障害者支援体制加算</t>
  </si>
  <si>
    <t>精神障害者支援体制加算</t>
  </si>
  <si>
    <t>児童相談地域生活支援拠点等相談強化加算</t>
    <rPh sb="4" eb="6">
      <t>チイキ</t>
    </rPh>
    <rPh sb="6" eb="8">
      <t>セイカツ</t>
    </rPh>
    <rPh sb="8" eb="10">
      <t>シエン</t>
    </rPh>
    <rPh sb="10" eb="12">
      <t>キョテン</t>
    </rPh>
    <rPh sb="12" eb="13">
      <t>トウ</t>
    </rPh>
    <rPh sb="13" eb="15">
      <t>ソウダン</t>
    </rPh>
    <rPh sb="15" eb="17">
      <t>キョウカ</t>
    </rPh>
    <rPh sb="17" eb="18">
      <t>カ</t>
    </rPh>
    <rPh sb="18" eb="19">
      <t>サン</t>
    </rPh>
    <phoneticPr fontId="6"/>
  </si>
  <si>
    <t>地域生活支援拠点等相談強化加算（月4回を限度）</t>
    <rPh sb="16" eb="17">
      <t>ツキ</t>
    </rPh>
    <rPh sb="18" eb="19">
      <t>カイ</t>
    </rPh>
    <rPh sb="20" eb="22">
      <t>ゲンド</t>
    </rPh>
    <phoneticPr fontId="6"/>
  </si>
  <si>
    <t>児童相談地域体制強化共同支援加算</t>
    <rPh sb="4" eb="6">
      <t>チイキ</t>
    </rPh>
    <rPh sb="6" eb="8">
      <t>タイセイ</t>
    </rPh>
    <rPh sb="8" eb="10">
      <t>キョウカ</t>
    </rPh>
    <rPh sb="10" eb="12">
      <t>キョウドウ</t>
    </rPh>
    <rPh sb="12" eb="14">
      <t>シエン</t>
    </rPh>
    <rPh sb="14" eb="15">
      <t>カ</t>
    </rPh>
    <rPh sb="15" eb="16">
      <t>サン</t>
    </rPh>
    <phoneticPr fontId="6"/>
  </si>
  <si>
    <t>地域体制強化共同支援加算（月1回を限度）</t>
    <phoneticPr fontId="6"/>
  </si>
  <si>
    <t>サービスコード</t>
    <phoneticPr fontId="6"/>
  </si>
  <si>
    <t>児利用／児継続支援</t>
  </si>
  <si>
    <t>イ　障害児支援利用援助費 /
ロ　継続障害児支援利用援助費</t>
    <rPh sb="2" eb="5">
      <t>ショウガイジ</t>
    </rPh>
    <rPh sb="5" eb="7">
      <t>シエン</t>
    </rPh>
    <rPh sb="7" eb="9">
      <t>リヨウ</t>
    </rPh>
    <rPh sb="9" eb="11">
      <t>エンジョ</t>
    </rPh>
    <rPh sb="11" eb="12">
      <t>ヒ</t>
    </rPh>
    <rPh sb="17" eb="19">
      <t>ケイゾク</t>
    </rPh>
    <rPh sb="19" eb="22">
      <t>ショウガイジ</t>
    </rPh>
    <rPh sb="22" eb="24">
      <t>シエン</t>
    </rPh>
    <rPh sb="24" eb="26">
      <t>リヨウ</t>
    </rPh>
    <rPh sb="26" eb="28">
      <t>エンジョ</t>
    </rPh>
    <rPh sb="28" eb="29">
      <t>ヒ</t>
    </rPh>
    <phoneticPr fontId="6"/>
  </si>
  <si>
    <t>児利用／児継続支援・特事加算</t>
    <rPh sb="10" eb="11">
      <t>トク</t>
    </rPh>
    <rPh sb="11" eb="12">
      <t>ジ</t>
    </rPh>
    <rPh sb="12" eb="14">
      <t>カサン</t>
    </rPh>
    <phoneticPr fontId="6"/>
  </si>
  <si>
    <t>児利用／児継続支援・初回加算</t>
    <rPh sb="10" eb="12">
      <t>ショカイ</t>
    </rPh>
    <rPh sb="12" eb="14">
      <t>カサン</t>
    </rPh>
    <phoneticPr fontId="6"/>
  </si>
  <si>
    <t>児利用／児継続支援・初回加算・特事加算</t>
    <rPh sb="10" eb="12">
      <t>ショカイ</t>
    </rPh>
    <rPh sb="12" eb="14">
      <t>カサン</t>
    </rPh>
    <phoneticPr fontId="6"/>
  </si>
  <si>
    <t>児利用／児継続支援・上限額加算</t>
    <rPh sb="10" eb="12">
      <t>ジョウゲン</t>
    </rPh>
    <rPh sb="12" eb="13">
      <t>ガク</t>
    </rPh>
    <rPh sb="13" eb="15">
      <t>カサン</t>
    </rPh>
    <phoneticPr fontId="6"/>
  </si>
  <si>
    <t>児利用／児継続支援・上限額加算・特事加算</t>
    <rPh sb="10" eb="12">
      <t>ジョウゲン</t>
    </rPh>
    <rPh sb="12" eb="13">
      <t>ガク</t>
    </rPh>
    <rPh sb="13" eb="15">
      <t>カサン</t>
    </rPh>
    <phoneticPr fontId="6"/>
  </si>
  <si>
    <t>児利用／児継続支援・上限額加算・初回加算</t>
    <rPh sb="10" eb="12">
      <t>ジョウゲン</t>
    </rPh>
    <rPh sb="12" eb="13">
      <t>ガク</t>
    </rPh>
    <rPh sb="13" eb="15">
      <t>カサン</t>
    </rPh>
    <phoneticPr fontId="6"/>
  </si>
  <si>
    <t>児利用／児継続支援・上限額加算・初回加算・特事加算</t>
    <rPh sb="10" eb="12">
      <t>ジョウゲン</t>
    </rPh>
    <rPh sb="12" eb="13">
      <t>ガク</t>
    </rPh>
    <rPh sb="13" eb="15">
      <t>カサン</t>
    </rPh>
    <phoneticPr fontId="6"/>
  </si>
  <si>
    <t>児利用／児継続支援・特地加算</t>
    <rPh sb="10" eb="11">
      <t>トク</t>
    </rPh>
    <rPh sb="11" eb="12">
      <t>チ</t>
    </rPh>
    <rPh sb="12" eb="14">
      <t>カサン</t>
    </rPh>
    <phoneticPr fontId="6"/>
  </si>
  <si>
    <t>児利用／児継続支援・特地加算・特事加算</t>
    <rPh sb="10" eb="11">
      <t>トク</t>
    </rPh>
    <rPh sb="11" eb="12">
      <t>チ</t>
    </rPh>
    <rPh sb="12" eb="14">
      <t>カサン</t>
    </rPh>
    <phoneticPr fontId="6"/>
  </si>
  <si>
    <t>児利用／児継続支援・特地加算・初回加算</t>
    <rPh sb="10" eb="11">
      <t>トク</t>
    </rPh>
    <rPh sb="11" eb="12">
      <t>チ</t>
    </rPh>
    <rPh sb="12" eb="14">
      <t>カサン</t>
    </rPh>
    <phoneticPr fontId="6"/>
  </si>
  <si>
    <t>×</t>
    <phoneticPr fontId="6"/>
  </si>
  <si>
    <t>児利用／児継続支援・特地加算・初回加算・特事加算</t>
    <rPh sb="10" eb="11">
      <t>トク</t>
    </rPh>
    <rPh sb="11" eb="12">
      <t>チ</t>
    </rPh>
    <rPh sb="12" eb="14">
      <t>カサン</t>
    </rPh>
    <phoneticPr fontId="6"/>
  </si>
  <si>
    <t>児利用／児継続支援・特地加算・上限額加算</t>
    <rPh sb="10" eb="11">
      <t>トク</t>
    </rPh>
    <rPh sb="11" eb="12">
      <t>チ</t>
    </rPh>
    <rPh sb="12" eb="14">
      <t>カサン</t>
    </rPh>
    <rPh sb="15" eb="17">
      <t>ジョウゲン</t>
    </rPh>
    <rPh sb="17" eb="18">
      <t>ガク</t>
    </rPh>
    <rPh sb="18" eb="20">
      <t>カサン</t>
    </rPh>
    <phoneticPr fontId="6"/>
  </si>
  <si>
    <t>児利用／児継続支援・特地加算・上限額加算・特事加算</t>
    <rPh sb="10" eb="11">
      <t>トク</t>
    </rPh>
    <rPh sb="11" eb="12">
      <t>チ</t>
    </rPh>
    <rPh sb="12" eb="14">
      <t>カサン</t>
    </rPh>
    <rPh sb="15" eb="17">
      <t>ジョウゲン</t>
    </rPh>
    <rPh sb="17" eb="18">
      <t>ガク</t>
    </rPh>
    <rPh sb="18" eb="20">
      <t>カサン</t>
    </rPh>
    <phoneticPr fontId="6"/>
  </si>
  <si>
    <t>児利用／児継続支援・特地加算・上限額加算・初回加算</t>
    <rPh sb="10" eb="11">
      <t>トク</t>
    </rPh>
    <rPh sb="11" eb="12">
      <t>チ</t>
    </rPh>
    <rPh sb="12" eb="14">
      <t>カサン</t>
    </rPh>
    <rPh sb="15" eb="17">
      <t>ジョウゲン</t>
    </rPh>
    <rPh sb="17" eb="18">
      <t>ガク</t>
    </rPh>
    <rPh sb="18" eb="20">
      <t>カサン</t>
    </rPh>
    <phoneticPr fontId="6"/>
  </si>
  <si>
    <t>児利用／児継続支援・特地加算・上限額加算・初回加算・特事加算</t>
    <rPh sb="10" eb="11">
      <t>トク</t>
    </rPh>
    <rPh sb="11" eb="12">
      <t>チ</t>
    </rPh>
    <rPh sb="12" eb="14">
      <t>カサン</t>
    </rPh>
    <rPh sb="15" eb="17">
      <t>ジョウゲン</t>
    </rPh>
    <rPh sb="17" eb="18">
      <t>ガク</t>
    </rPh>
    <rPh sb="18" eb="20">
      <t>カサン</t>
    </rPh>
    <phoneticPr fontId="6"/>
  </si>
  <si>
    <t>２４  地域相談支援（地域移行支援）サービスコード表</t>
    <rPh sb="4" eb="6">
      <t>チイキ</t>
    </rPh>
    <rPh sb="6" eb="8">
      <t>ソウダン</t>
    </rPh>
    <rPh sb="8" eb="10">
      <t>シエン</t>
    </rPh>
    <rPh sb="11" eb="13">
      <t>チイキ</t>
    </rPh>
    <rPh sb="13" eb="15">
      <t>イコウ</t>
    </rPh>
    <rPh sb="15" eb="17">
      <t>シエン</t>
    </rPh>
    <rPh sb="25" eb="26">
      <t>ヒョウ</t>
    </rPh>
    <phoneticPr fontId="6"/>
  </si>
  <si>
    <t>算定項目</t>
    <phoneticPr fontId="6"/>
  </si>
  <si>
    <t>地域移行Ⅰ</t>
    <rPh sb="0" eb="2">
      <t>チイキ</t>
    </rPh>
    <rPh sb="2" eb="4">
      <t>イコウ</t>
    </rPh>
    <phoneticPr fontId="6"/>
  </si>
  <si>
    <t>地域移行支援サービス費</t>
    <rPh sb="0" eb="2">
      <t>チイキ</t>
    </rPh>
    <rPh sb="2" eb="4">
      <t>イコウ</t>
    </rPh>
    <rPh sb="4" eb="6">
      <t>シエン</t>
    </rPh>
    <rPh sb="10" eb="11">
      <t>ヒ</t>
    </rPh>
    <phoneticPr fontId="6"/>
  </si>
  <si>
    <t>イ　地域移行支援サービス費（Ⅰ）</t>
    <rPh sb="2" eb="4">
      <t>チイキ</t>
    </rPh>
    <rPh sb="4" eb="6">
      <t>イコウ</t>
    </rPh>
    <rPh sb="6" eb="8">
      <t>シエン</t>
    </rPh>
    <rPh sb="12" eb="13">
      <t>ヒ</t>
    </rPh>
    <phoneticPr fontId="9"/>
  </si>
  <si>
    <t>1月につき</t>
    <rPh sb="1" eb="2">
      <t>ツキ</t>
    </rPh>
    <phoneticPr fontId="6"/>
  </si>
  <si>
    <t>地域移行Ⅱ</t>
    <rPh sb="0" eb="2">
      <t>チイキ</t>
    </rPh>
    <rPh sb="2" eb="4">
      <t>イコウ</t>
    </rPh>
    <phoneticPr fontId="6"/>
  </si>
  <si>
    <t>ロ　地域移行支援サービス費（Ⅱ）</t>
    <rPh sb="2" eb="4">
      <t>チイキ</t>
    </rPh>
    <rPh sb="4" eb="6">
      <t>イコウ</t>
    </rPh>
    <rPh sb="6" eb="8">
      <t>シエン</t>
    </rPh>
    <rPh sb="12" eb="13">
      <t>ヒ</t>
    </rPh>
    <phoneticPr fontId="9"/>
  </si>
  <si>
    <t>地域移行特地加算</t>
    <rPh sb="0" eb="2">
      <t>チイキ</t>
    </rPh>
    <rPh sb="2" eb="4">
      <t>イコウ</t>
    </rPh>
    <rPh sb="4" eb="5">
      <t>トク</t>
    </rPh>
    <rPh sb="5" eb="6">
      <t>チ</t>
    </rPh>
    <rPh sb="6" eb="8">
      <t>カサン</t>
    </rPh>
    <phoneticPr fontId="6"/>
  </si>
  <si>
    <t>特別地域加算</t>
    <rPh sb="0" eb="2">
      <t>トクベツ</t>
    </rPh>
    <rPh sb="2" eb="4">
      <t>チイキ</t>
    </rPh>
    <rPh sb="4" eb="6">
      <t>カサン</t>
    </rPh>
    <phoneticPr fontId="6"/>
  </si>
  <si>
    <t>1回につき</t>
    <rPh sb="1" eb="2">
      <t>カイ</t>
    </rPh>
    <phoneticPr fontId="9"/>
  </si>
  <si>
    <t>地域移行初回加算</t>
    <rPh sb="0" eb="2">
      <t>チイキ</t>
    </rPh>
    <rPh sb="2" eb="4">
      <t>イコウ</t>
    </rPh>
    <rPh sb="4" eb="6">
      <t>ショカイ</t>
    </rPh>
    <phoneticPr fontId="6"/>
  </si>
  <si>
    <t>初回加算</t>
    <rPh sb="2" eb="4">
      <t>カサン</t>
    </rPh>
    <phoneticPr fontId="6"/>
  </si>
  <si>
    <t>地域移行集中支援加算</t>
    <rPh sb="0" eb="2">
      <t>チイキ</t>
    </rPh>
    <rPh sb="2" eb="4">
      <t>イコウ</t>
    </rPh>
    <rPh sb="4" eb="6">
      <t>シュウチュウ</t>
    </rPh>
    <rPh sb="6" eb="8">
      <t>シエン</t>
    </rPh>
    <rPh sb="8" eb="10">
      <t>カサン</t>
    </rPh>
    <phoneticPr fontId="6"/>
  </si>
  <si>
    <t>集中支援加算</t>
    <rPh sb="0" eb="2">
      <t>シュウチュウ</t>
    </rPh>
    <rPh sb="2" eb="4">
      <t>シエン</t>
    </rPh>
    <rPh sb="4" eb="6">
      <t>カサン</t>
    </rPh>
    <phoneticPr fontId="6"/>
  </si>
  <si>
    <t>地域移行退院・退所月加算</t>
    <rPh sb="0" eb="2">
      <t>チイキ</t>
    </rPh>
    <rPh sb="2" eb="4">
      <t>イコウ</t>
    </rPh>
    <rPh sb="4" eb="6">
      <t>タイイン</t>
    </rPh>
    <rPh sb="7" eb="9">
      <t>タイショ</t>
    </rPh>
    <rPh sb="9" eb="10">
      <t>ツキ</t>
    </rPh>
    <rPh sb="10" eb="12">
      <t>カサン</t>
    </rPh>
    <phoneticPr fontId="6"/>
  </si>
  <si>
    <t>退院・退所月加算</t>
    <rPh sb="0" eb="2">
      <t>タイイン</t>
    </rPh>
    <rPh sb="3" eb="5">
      <t>タイショ</t>
    </rPh>
    <rPh sb="5" eb="6">
      <t>ツキ</t>
    </rPh>
    <rPh sb="6" eb="8">
      <t>カサン</t>
    </rPh>
    <phoneticPr fontId="6"/>
  </si>
  <si>
    <t>地域移行体験利用加算Ⅰ</t>
    <rPh sb="0" eb="2">
      <t>チイキ</t>
    </rPh>
    <rPh sb="2" eb="4">
      <t>イコウ</t>
    </rPh>
    <rPh sb="4" eb="6">
      <t>タイケン</t>
    </rPh>
    <rPh sb="6" eb="8">
      <t>リヨウ</t>
    </rPh>
    <rPh sb="8" eb="10">
      <t>カサン</t>
    </rPh>
    <phoneticPr fontId="6"/>
  </si>
  <si>
    <t>障害福祉サービスの体験利用加算</t>
    <rPh sb="0" eb="2">
      <t>ショウガイ</t>
    </rPh>
    <rPh sb="2" eb="4">
      <t>フクシ</t>
    </rPh>
    <rPh sb="9" eb="11">
      <t>タイケン</t>
    </rPh>
    <rPh sb="11" eb="13">
      <t>リヨウ</t>
    </rPh>
    <rPh sb="13" eb="15">
      <t>カサン</t>
    </rPh>
    <phoneticPr fontId="6"/>
  </si>
  <si>
    <t>イ　障害福祉サービスの体験利用加算（Ⅰ）</t>
    <rPh sb="2" eb="4">
      <t>ショウガイ</t>
    </rPh>
    <rPh sb="4" eb="6">
      <t>フクシ</t>
    </rPh>
    <rPh sb="11" eb="13">
      <t>タイケン</t>
    </rPh>
    <rPh sb="13" eb="15">
      <t>リヨウ</t>
    </rPh>
    <rPh sb="15" eb="16">
      <t>カ</t>
    </rPh>
    <rPh sb="16" eb="17">
      <t>サン</t>
    </rPh>
    <phoneticPr fontId="9"/>
  </si>
  <si>
    <t>1日につき</t>
    <rPh sb="1" eb="2">
      <t>ニチ</t>
    </rPh>
    <phoneticPr fontId="6"/>
  </si>
  <si>
    <t>地域移行体験利用加算Ⅱ</t>
    <rPh sb="0" eb="2">
      <t>チイキ</t>
    </rPh>
    <rPh sb="2" eb="4">
      <t>イコウ</t>
    </rPh>
    <rPh sb="4" eb="6">
      <t>タイケン</t>
    </rPh>
    <rPh sb="6" eb="8">
      <t>リヨウ</t>
    </rPh>
    <rPh sb="8" eb="10">
      <t>カサン</t>
    </rPh>
    <phoneticPr fontId="6"/>
  </si>
  <si>
    <t>ロ　障害福祉サービスの体験利用加算（Ⅱ）</t>
    <rPh sb="2" eb="4">
      <t>ショウガイ</t>
    </rPh>
    <rPh sb="4" eb="6">
      <t>フクシ</t>
    </rPh>
    <rPh sb="11" eb="13">
      <t>タイケン</t>
    </rPh>
    <rPh sb="13" eb="15">
      <t>リヨウ</t>
    </rPh>
    <rPh sb="15" eb="16">
      <t>カ</t>
    </rPh>
    <rPh sb="16" eb="17">
      <t>サン</t>
    </rPh>
    <phoneticPr fontId="9"/>
  </si>
  <si>
    <t>地域移行体験利用加算（地域生活拠点）</t>
    <phoneticPr fontId="9"/>
  </si>
  <si>
    <t>注　地域生活支援拠点等の場合</t>
    <rPh sb="0" eb="1">
      <t>チュウ</t>
    </rPh>
    <rPh sb="2" eb="4">
      <t>チイキ</t>
    </rPh>
    <rPh sb="4" eb="6">
      <t>セイカツ</t>
    </rPh>
    <rPh sb="6" eb="8">
      <t>シエン</t>
    </rPh>
    <rPh sb="8" eb="11">
      <t>キョテントウ</t>
    </rPh>
    <rPh sb="12" eb="14">
      <t>バアイ</t>
    </rPh>
    <phoneticPr fontId="9"/>
  </si>
  <si>
    <t>地域移行体験宿泊加算Ⅰ</t>
    <rPh sb="0" eb="2">
      <t>チイキ</t>
    </rPh>
    <rPh sb="2" eb="4">
      <t>イコウ</t>
    </rPh>
    <rPh sb="4" eb="6">
      <t>タイケン</t>
    </rPh>
    <rPh sb="6" eb="8">
      <t>シュクハク</t>
    </rPh>
    <rPh sb="8" eb="10">
      <t>カサン</t>
    </rPh>
    <phoneticPr fontId="6"/>
  </si>
  <si>
    <t>体験宿泊加算</t>
    <rPh sb="4" eb="6">
      <t>カサン</t>
    </rPh>
    <phoneticPr fontId="6"/>
  </si>
  <si>
    <t>イ　体験宿泊加算（Ⅰ）</t>
    <rPh sb="6" eb="8">
      <t>カサン</t>
    </rPh>
    <phoneticPr fontId="6"/>
  </si>
  <si>
    <t>地域移行体験宿泊加算Ⅱ</t>
    <rPh sb="0" eb="2">
      <t>チイキ</t>
    </rPh>
    <rPh sb="2" eb="4">
      <t>イコウ</t>
    </rPh>
    <rPh sb="4" eb="6">
      <t>タイケン</t>
    </rPh>
    <rPh sb="6" eb="8">
      <t>シュクハク</t>
    </rPh>
    <rPh sb="8" eb="10">
      <t>カサン</t>
    </rPh>
    <phoneticPr fontId="6"/>
  </si>
  <si>
    <t>ロ　体験宿泊加算（Ⅱ）</t>
    <rPh sb="6" eb="8">
      <t>カサン</t>
    </rPh>
    <phoneticPr fontId="6"/>
  </si>
  <si>
    <t>地域移行体験宿泊加算（地域生活拠点）</t>
    <rPh sb="11" eb="13">
      <t>チイキ</t>
    </rPh>
    <rPh sb="13" eb="15">
      <t>セイカツ</t>
    </rPh>
    <rPh sb="15" eb="17">
      <t>キョテン</t>
    </rPh>
    <phoneticPr fontId="9"/>
  </si>
  <si>
    <t>２５  地域相談支援（地域定着支援）サービスコード表</t>
    <rPh sb="4" eb="6">
      <t>チイキ</t>
    </rPh>
    <rPh sb="6" eb="8">
      <t>ソウダン</t>
    </rPh>
    <rPh sb="8" eb="10">
      <t>シエン</t>
    </rPh>
    <rPh sb="11" eb="13">
      <t>チイキ</t>
    </rPh>
    <rPh sb="13" eb="15">
      <t>テイチャク</t>
    </rPh>
    <rPh sb="15" eb="17">
      <t>シエン</t>
    </rPh>
    <rPh sb="25" eb="26">
      <t>ヒョウ</t>
    </rPh>
    <phoneticPr fontId="6"/>
  </si>
  <si>
    <t>サービスコード</t>
    <phoneticPr fontId="6"/>
  </si>
  <si>
    <t>算定項目</t>
    <phoneticPr fontId="6"/>
  </si>
  <si>
    <t>地域定着体制確保</t>
    <rPh sb="0" eb="2">
      <t>チイキ</t>
    </rPh>
    <rPh sb="2" eb="4">
      <t>テイチャク</t>
    </rPh>
    <rPh sb="4" eb="6">
      <t>タイセイ</t>
    </rPh>
    <rPh sb="6" eb="8">
      <t>カクホ</t>
    </rPh>
    <phoneticPr fontId="6"/>
  </si>
  <si>
    <t>イ　体制確保費</t>
    <rPh sb="2" eb="4">
      <t>タイセイ</t>
    </rPh>
    <rPh sb="4" eb="6">
      <t>カクホ</t>
    </rPh>
    <rPh sb="6" eb="7">
      <t>ヒ</t>
    </rPh>
    <phoneticPr fontId="6"/>
  </si>
  <si>
    <t>地域定着緊急時支援Ⅰ</t>
    <rPh sb="0" eb="2">
      <t>チイキ</t>
    </rPh>
    <rPh sb="2" eb="4">
      <t>テイチャク</t>
    </rPh>
    <rPh sb="6" eb="7">
      <t>ジ</t>
    </rPh>
    <rPh sb="7" eb="9">
      <t>シエン</t>
    </rPh>
    <phoneticPr fontId="6"/>
  </si>
  <si>
    <t>ロ　緊急時支援費</t>
    <rPh sb="2" eb="4">
      <t>キンキュウ</t>
    </rPh>
    <rPh sb="4" eb="5">
      <t>ジ</t>
    </rPh>
    <rPh sb="5" eb="7">
      <t>シエン</t>
    </rPh>
    <rPh sb="7" eb="8">
      <t>ヒ</t>
    </rPh>
    <phoneticPr fontId="6"/>
  </si>
  <si>
    <t>（１）　緊急時支援費（Ⅰ）</t>
    <rPh sb="4" eb="7">
      <t>キンキュウジ</t>
    </rPh>
    <rPh sb="7" eb="9">
      <t>シエン</t>
    </rPh>
    <rPh sb="9" eb="10">
      <t>ヒ</t>
    </rPh>
    <phoneticPr fontId="9"/>
  </si>
  <si>
    <t>地域定着緊急時支援Ⅱ</t>
    <rPh sb="0" eb="2">
      <t>チイキ</t>
    </rPh>
    <rPh sb="2" eb="4">
      <t>テイチャク</t>
    </rPh>
    <rPh sb="4" eb="7">
      <t>キンキュウジ</t>
    </rPh>
    <rPh sb="7" eb="9">
      <t>シエン</t>
    </rPh>
    <phoneticPr fontId="9"/>
  </si>
  <si>
    <t>（２）　緊急時支援費（Ⅱ）</t>
    <rPh sb="4" eb="7">
      <t>キンキュウジ</t>
    </rPh>
    <rPh sb="7" eb="9">
      <t>シエン</t>
    </rPh>
    <rPh sb="9" eb="10">
      <t>ヒ</t>
    </rPh>
    <phoneticPr fontId="9"/>
  </si>
  <si>
    <t>地域定着特地加算</t>
    <rPh sb="0" eb="2">
      <t>チイキ</t>
    </rPh>
    <rPh sb="2" eb="4">
      <t>テイチャク</t>
    </rPh>
    <rPh sb="4" eb="5">
      <t>トク</t>
    </rPh>
    <rPh sb="5" eb="6">
      <t>チ</t>
    </rPh>
    <rPh sb="6" eb="8">
      <t>カサン</t>
    </rPh>
    <phoneticPr fontId="6"/>
  </si>
  <si>
    <t>特別地域加算</t>
    <phoneticPr fontId="6"/>
  </si>
  <si>
    <t>２６ 福祉型障害児入所施設サービスコード表</t>
    <rPh sb="3" eb="6">
      <t>フクシガタ</t>
    </rPh>
    <rPh sb="6" eb="9">
      <t>ショウガイジ</t>
    </rPh>
    <rPh sb="9" eb="11">
      <t>ニュウショ</t>
    </rPh>
    <rPh sb="11" eb="13">
      <t>シセツ</t>
    </rPh>
    <rPh sb="20" eb="21">
      <t>ヒョウ</t>
    </rPh>
    <phoneticPr fontId="6"/>
  </si>
  <si>
    <t>児入１</t>
    <rPh sb="0" eb="1">
      <t>ジ</t>
    </rPh>
    <rPh sb="1" eb="2">
      <t>ニュウ</t>
    </rPh>
    <phoneticPr fontId="6"/>
  </si>
  <si>
    <t>イ　知的障害児の場合</t>
    <rPh sb="2" eb="4">
      <t>チテキ</t>
    </rPh>
    <rPh sb="4" eb="6">
      <t>ショウガイ</t>
    </rPh>
    <rPh sb="6" eb="7">
      <t>ジ</t>
    </rPh>
    <rPh sb="8" eb="10">
      <t>バアイ</t>
    </rPh>
    <phoneticPr fontId="6"/>
  </si>
  <si>
    <t>(1)定員
5人以上
10人未満</t>
    <rPh sb="3" eb="5">
      <t>テイイン</t>
    </rPh>
    <rPh sb="7" eb="8">
      <t>ニン</t>
    </rPh>
    <rPh sb="8" eb="10">
      <t>イジョウ</t>
    </rPh>
    <rPh sb="13" eb="14">
      <t>ニン</t>
    </rPh>
    <rPh sb="14" eb="16">
      <t>ミマン</t>
    </rPh>
    <phoneticPr fontId="6"/>
  </si>
  <si>
    <t>当該施設が単独施設</t>
    <rPh sb="0" eb="2">
      <t>トウガイ</t>
    </rPh>
    <rPh sb="2" eb="4">
      <t>シセツ</t>
    </rPh>
    <rPh sb="5" eb="7">
      <t>タンドク</t>
    </rPh>
    <rPh sb="7" eb="9">
      <t>シセツ</t>
    </rPh>
    <phoneticPr fontId="6"/>
  </si>
  <si>
    <t>1日につき</t>
    <rPh sb="1" eb="2">
      <t>ヒ</t>
    </rPh>
    <phoneticPr fontId="6"/>
  </si>
  <si>
    <t>児入１・未計画</t>
    <rPh sb="0" eb="1">
      <t>ジ</t>
    </rPh>
    <rPh sb="1" eb="2">
      <t>ニュウ</t>
    </rPh>
    <rPh sb="4" eb="5">
      <t>ミ</t>
    </rPh>
    <rPh sb="5" eb="7">
      <t>ケイカク</t>
    </rPh>
    <phoneticPr fontId="6"/>
  </si>
  <si>
    <t>入所支援計画が作成されない場合</t>
    <rPh sb="0" eb="2">
      <t>ニュウショ</t>
    </rPh>
    <phoneticPr fontId="6"/>
  </si>
  <si>
    <t>減算が適用される月から２月目まで</t>
    <phoneticPr fontId="6"/>
  </si>
  <si>
    <t>×</t>
    <phoneticPr fontId="6"/>
  </si>
  <si>
    <t>児入１・未計画２</t>
    <phoneticPr fontId="6"/>
  </si>
  <si>
    <t>３月以上連続して減算の場合</t>
    <phoneticPr fontId="6"/>
  </si>
  <si>
    <t>児入１・拘束減</t>
    <rPh sb="0" eb="1">
      <t>ジ</t>
    </rPh>
    <rPh sb="1" eb="2">
      <t>ニュウ</t>
    </rPh>
    <phoneticPr fontId="6"/>
  </si>
  <si>
    <t>身体拘束廃止未実施減算</t>
  </si>
  <si>
    <t>減算</t>
  </si>
  <si>
    <t>児入１・未計画・拘束減</t>
    <rPh sb="0" eb="1">
      <t>ジ</t>
    </rPh>
    <rPh sb="1" eb="2">
      <t>ニュウ</t>
    </rPh>
    <rPh sb="4" eb="5">
      <t>ミ</t>
    </rPh>
    <rPh sb="5" eb="7">
      <t>ケイカク</t>
    </rPh>
    <phoneticPr fontId="6"/>
  </si>
  <si>
    <t>児入１・未計画２・拘束減</t>
    <phoneticPr fontId="6"/>
  </si>
  <si>
    <t>児入１・地公体</t>
    <rPh sb="0" eb="1">
      <t>ジ</t>
    </rPh>
    <rPh sb="1" eb="2">
      <t>ニュウ</t>
    </rPh>
    <rPh sb="4" eb="5">
      <t>チ</t>
    </rPh>
    <rPh sb="5" eb="6">
      <t>コウ</t>
    </rPh>
    <rPh sb="6" eb="7">
      <t>タイ</t>
    </rPh>
    <phoneticPr fontId="6"/>
  </si>
  <si>
    <t>地方公共団体が設置する指定障害児</t>
    <rPh sb="0" eb="2">
      <t>チホウ</t>
    </rPh>
    <rPh sb="2" eb="4">
      <t>コウキョウ</t>
    </rPh>
    <rPh sb="4" eb="6">
      <t>ダンタイ</t>
    </rPh>
    <rPh sb="7" eb="9">
      <t>セッチ</t>
    </rPh>
    <rPh sb="11" eb="13">
      <t>シテイ</t>
    </rPh>
    <rPh sb="13" eb="16">
      <t>ショウガイジ</t>
    </rPh>
    <phoneticPr fontId="6"/>
  </si>
  <si>
    <t>児入１・地公体・未計画</t>
    <rPh sb="0" eb="1">
      <t>ジ</t>
    </rPh>
    <rPh sb="1" eb="2">
      <t>ニュウ</t>
    </rPh>
    <rPh sb="4" eb="5">
      <t>チ</t>
    </rPh>
    <rPh sb="5" eb="6">
      <t>コウ</t>
    </rPh>
    <rPh sb="6" eb="7">
      <t>タイ</t>
    </rPh>
    <rPh sb="8" eb="9">
      <t>ミ</t>
    </rPh>
    <rPh sb="9" eb="11">
      <t>ケイカク</t>
    </rPh>
    <phoneticPr fontId="6"/>
  </si>
  <si>
    <t>入所施設の場合</t>
    <rPh sb="0" eb="2">
      <t>ニュウショ</t>
    </rPh>
    <rPh sb="2" eb="4">
      <t>シセツ</t>
    </rPh>
    <rPh sb="5" eb="7">
      <t>バアイ</t>
    </rPh>
    <phoneticPr fontId="6"/>
  </si>
  <si>
    <t>児入１・地公体・未計画２</t>
    <phoneticPr fontId="6"/>
  </si>
  <si>
    <t>児入１・地公体・拘束減</t>
    <rPh sb="0" eb="1">
      <t>ジ</t>
    </rPh>
    <rPh sb="1" eb="2">
      <t>ニュウ</t>
    </rPh>
    <rPh sb="4" eb="5">
      <t>チ</t>
    </rPh>
    <rPh sb="5" eb="6">
      <t>コウ</t>
    </rPh>
    <rPh sb="6" eb="7">
      <t>タイ</t>
    </rPh>
    <phoneticPr fontId="6"/>
  </si>
  <si>
    <t>児入１・地公体・未計画・拘束減</t>
    <rPh sb="0" eb="1">
      <t>ジ</t>
    </rPh>
    <rPh sb="1" eb="2">
      <t>ニュウ</t>
    </rPh>
    <rPh sb="4" eb="5">
      <t>チ</t>
    </rPh>
    <rPh sb="5" eb="6">
      <t>コウ</t>
    </rPh>
    <rPh sb="6" eb="7">
      <t>タイ</t>
    </rPh>
    <rPh sb="8" eb="9">
      <t>ミ</t>
    </rPh>
    <rPh sb="9" eb="11">
      <t>ケイカク</t>
    </rPh>
    <phoneticPr fontId="6"/>
  </si>
  <si>
    <t>児入１・地公体・未計画２・拘束減</t>
    <phoneticPr fontId="6"/>
  </si>
  <si>
    <t>児入２</t>
    <rPh sb="0" eb="1">
      <t>ジ</t>
    </rPh>
    <rPh sb="1" eb="2">
      <t>ニュウ</t>
    </rPh>
    <phoneticPr fontId="6"/>
  </si>
  <si>
    <t>(2)定員10人</t>
    <rPh sb="3" eb="5">
      <t>テイイン</t>
    </rPh>
    <rPh sb="7" eb="8">
      <t>ニン</t>
    </rPh>
    <phoneticPr fontId="6"/>
  </si>
  <si>
    <t>(一)当該施設に併設する</t>
    <rPh sb="1" eb="2">
      <t>イチ</t>
    </rPh>
    <rPh sb="3" eb="5">
      <t>トウガイ</t>
    </rPh>
    <rPh sb="5" eb="7">
      <t>シセツ</t>
    </rPh>
    <rPh sb="8" eb="10">
      <t>ヘイセツ</t>
    </rPh>
    <phoneticPr fontId="6"/>
  </si>
  <si>
    <t>児入２・未計画</t>
    <rPh sb="0" eb="1">
      <t>ジ</t>
    </rPh>
    <rPh sb="1" eb="2">
      <t>ニュウ</t>
    </rPh>
    <rPh sb="4" eb="5">
      <t>ミ</t>
    </rPh>
    <rPh sb="5" eb="7">
      <t>ケイカク</t>
    </rPh>
    <phoneticPr fontId="6"/>
  </si>
  <si>
    <t>施設が主たる施設</t>
    <phoneticPr fontId="6"/>
  </si>
  <si>
    <t>児入２・未計画２</t>
    <phoneticPr fontId="6"/>
  </si>
  <si>
    <t>児入２・拘束減</t>
    <rPh sb="0" eb="1">
      <t>ジ</t>
    </rPh>
    <rPh sb="1" eb="2">
      <t>ニュウ</t>
    </rPh>
    <phoneticPr fontId="6"/>
  </si>
  <si>
    <t>児入２・未計画・拘束減</t>
    <rPh sb="0" eb="1">
      <t>ジ</t>
    </rPh>
    <rPh sb="1" eb="2">
      <t>ニュウ</t>
    </rPh>
    <rPh sb="4" eb="5">
      <t>ミ</t>
    </rPh>
    <rPh sb="5" eb="7">
      <t>ケイカク</t>
    </rPh>
    <phoneticPr fontId="6"/>
  </si>
  <si>
    <t>児入２・未計画２・拘束減</t>
    <phoneticPr fontId="6"/>
  </si>
  <si>
    <t>児入２・地公体</t>
    <rPh sb="0" eb="1">
      <t>ジ</t>
    </rPh>
    <rPh sb="1" eb="2">
      <t>ニュウ</t>
    </rPh>
    <rPh sb="4" eb="5">
      <t>チ</t>
    </rPh>
    <rPh sb="5" eb="6">
      <t>コウ</t>
    </rPh>
    <rPh sb="6" eb="7">
      <t>タイ</t>
    </rPh>
    <phoneticPr fontId="6"/>
  </si>
  <si>
    <t>児入２・地公体・未計画</t>
    <rPh sb="0" eb="1">
      <t>ジ</t>
    </rPh>
    <rPh sb="1" eb="2">
      <t>ニュウ</t>
    </rPh>
    <rPh sb="4" eb="5">
      <t>チ</t>
    </rPh>
    <rPh sb="5" eb="6">
      <t>コウ</t>
    </rPh>
    <rPh sb="6" eb="7">
      <t>タイ</t>
    </rPh>
    <rPh sb="8" eb="9">
      <t>ミ</t>
    </rPh>
    <rPh sb="9" eb="11">
      <t>ケイカク</t>
    </rPh>
    <phoneticPr fontId="6"/>
  </si>
  <si>
    <t>児入２・地公体・未計画２</t>
    <phoneticPr fontId="6"/>
  </si>
  <si>
    <t>児入２・地公体・拘束減</t>
    <rPh sb="0" eb="1">
      <t>ジ</t>
    </rPh>
    <rPh sb="1" eb="2">
      <t>ニュウ</t>
    </rPh>
    <rPh sb="4" eb="5">
      <t>チ</t>
    </rPh>
    <rPh sb="5" eb="6">
      <t>コウ</t>
    </rPh>
    <rPh sb="6" eb="7">
      <t>タイ</t>
    </rPh>
    <phoneticPr fontId="6"/>
  </si>
  <si>
    <t>児入２・地公体・未計画・拘束減</t>
    <rPh sb="0" eb="1">
      <t>ジ</t>
    </rPh>
    <rPh sb="1" eb="2">
      <t>ニュウ</t>
    </rPh>
    <rPh sb="4" eb="5">
      <t>チ</t>
    </rPh>
    <rPh sb="5" eb="6">
      <t>コウ</t>
    </rPh>
    <rPh sb="6" eb="7">
      <t>タイ</t>
    </rPh>
    <rPh sb="8" eb="9">
      <t>ミ</t>
    </rPh>
    <rPh sb="9" eb="11">
      <t>ケイカク</t>
    </rPh>
    <phoneticPr fontId="6"/>
  </si>
  <si>
    <t>児入２・地公体・未計画２・拘束減</t>
    <phoneticPr fontId="6"/>
  </si>
  <si>
    <t>児入３</t>
    <rPh sb="0" eb="1">
      <t>ジ</t>
    </rPh>
    <rPh sb="1" eb="2">
      <t>ニュウ</t>
    </rPh>
    <phoneticPr fontId="6"/>
  </si>
  <si>
    <t>(ニ)当該施設が主たる施設</t>
    <rPh sb="3" eb="5">
      <t>トウガイ</t>
    </rPh>
    <rPh sb="5" eb="7">
      <t>シセツ</t>
    </rPh>
    <rPh sb="8" eb="9">
      <t>シュ</t>
    </rPh>
    <rPh sb="11" eb="13">
      <t>シセツ</t>
    </rPh>
    <phoneticPr fontId="6"/>
  </si>
  <si>
    <t>児入３・未計画</t>
    <rPh sb="0" eb="1">
      <t>ジ</t>
    </rPh>
    <rPh sb="1" eb="2">
      <t>ニュウ</t>
    </rPh>
    <rPh sb="4" eb="5">
      <t>ミ</t>
    </rPh>
    <rPh sb="5" eb="7">
      <t>ケイカク</t>
    </rPh>
    <phoneticPr fontId="6"/>
  </si>
  <si>
    <t>児入３・未計画２</t>
    <phoneticPr fontId="6"/>
  </si>
  <si>
    <t>児入３・拘束減</t>
    <rPh sb="0" eb="1">
      <t>ジ</t>
    </rPh>
    <rPh sb="1" eb="2">
      <t>ニュウ</t>
    </rPh>
    <phoneticPr fontId="6"/>
  </si>
  <si>
    <t>児入３・未計画・拘束減</t>
    <rPh sb="0" eb="1">
      <t>ジ</t>
    </rPh>
    <rPh sb="1" eb="2">
      <t>ニュウ</t>
    </rPh>
    <rPh sb="4" eb="5">
      <t>ミ</t>
    </rPh>
    <rPh sb="5" eb="7">
      <t>ケイカク</t>
    </rPh>
    <phoneticPr fontId="6"/>
  </si>
  <si>
    <t>児入３・未計画２・拘束減</t>
    <phoneticPr fontId="6"/>
  </si>
  <si>
    <t>児入３・地公体</t>
    <rPh sb="0" eb="1">
      <t>ジ</t>
    </rPh>
    <rPh sb="1" eb="2">
      <t>ニュウ</t>
    </rPh>
    <rPh sb="4" eb="5">
      <t>チ</t>
    </rPh>
    <rPh sb="5" eb="6">
      <t>コウ</t>
    </rPh>
    <rPh sb="6" eb="7">
      <t>タイ</t>
    </rPh>
    <phoneticPr fontId="6"/>
  </si>
  <si>
    <t>児入３・地公体・未計画</t>
    <rPh sb="0" eb="1">
      <t>ジ</t>
    </rPh>
    <rPh sb="1" eb="2">
      <t>ニュウ</t>
    </rPh>
    <rPh sb="4" eb="5">
      <t>チ</t>
    </rPh>
    <rPh sb="5" eb="6">
      <t>コウ</t>
    </rPh>
    <rPh sb="6" eb="7">
      <t>タイ</t>
    </rPh>
    <rPh sb="8" eb="9">
      <t>ミ</t>
    </rPh>
    <rPh sb="9" eb="11">
      <t>ケイカク</t>
    </rPh>
    <phoneticPr fontId="6"/>
  </si>
  <si>
    <t>児入３・地公体・未計画２</t>
    <phoneticPr fontId="6"/>
  </si>
  <si>
    <t>児入３・地公体・拘束減</t>
    <rPh sb="0" eb="1">
      <t>ジ</t>
    </rPh>
    <rPh sb="1" eb="2">
      <t>ニュウ</t>
    </rPh>
    <rPh sb="4" eb="5">
      <t>チ</t>
    </rPh>
    <rPh sb="5" eb="6">
      <t>コウ</t>
    </rPh>
    <rPh sb="6" eb="7">
      <t>タイ</t>
    </rPh>
    <phoneticPr fontId="6"/>
  </si>
  <si>
    <t>児入３・地公体・未計画・拘束減</t>
    <rPh sb="0" eb="1">
      <t>ジ</t>
    </rPh>
    <rPh sb="1" eb="2">
      <t>ニュウ</t>
    </rPh>
    <rPh sb="4" eb="5">
      <t>チ</t>
    </rPh>
    <rPh sb="5" eb="6">
      <t>コウ</t>
    </rPh>
    <rPh sb="6" eb="7">
      <t>タイ</t>
    </rPh>
    <rPh sb="8" eb="9">
      <t>ミ</t>
    </rPh>
    <rPh sb="9" eb="11">
      <t>ケイカク</t>
    </rPh>
    <phoneticPr fontId="6"/>
  </si>
  <si>
    <t>児入３・地公体・未計画２・拘束減</t>
    <phoneticPr fontId="6"/>
  </si>
  <si>
    <t>児入４</t>
    <rPh sb="0" eb="1">
      <t>ジ</t>
    </rPh>
    <rPh sb="1" eb="2">
      <t>ニュウ</t>
    </rPh>
    <phoneticPr fontId="6"/>
  </si>
  <si>
    <t>(三)当該施設が単独施設</t>
    <rPh sb="1" eb="2">
      <t>サン</t>
    </rPh>
    <rPh sb="3" eb="5">
      <t>トウガイ</t>
    </rPh>
    <rPh sb="5" eb="7">
      <t>シセツ</t>
    </rPh>
    <rPh sb="8" eb="10">
      <t>タンドク</t>
    </rPh>
    <rPh sb="10" eb="12">
      <t>シセツ</t>
    </rPh>
    <phoneticPr fontId="6"/>
  </si>
  <si>
    <t>児入４・未計画</t>
    <rPh sb="0" eb="1">
      <t>ジ</t>
    </rPh>
    <rPh sb="1" eb="2">
      <t>ニュウ</t>
    </rPh>
    <rPh sb="4" eb="5">
      <t>ミ</t>
    </rPh>
    <rPh sb="5" eb="7">
      <t>ケイカク</t>
    </rPh>
    <phoneticPr fontId="6"/>
  </si>
  <si>
    <t>児入４・未計画２</t>
    <phoneticPr fontId="6"/>
  </si>
  <si>
    <t>児入４・拘束減</t>
    <rPh sb="0" eb="1">
      <t>ジ</t>
    </rPh>
    <rPh sb="1" eb="2">
      <t>ニュウ</t>
    </rPh>
    <phoneticPr fontId="6"/>
  </si>
  <si>
    <t>児入４・未計画・拘束減</t>
    <rPh sb="0" eb="1">
      <t>ジ</t>
    </rPh>
    <rPh sb="1" eb="2">
      <t>ニュウ</t>
    </rPh>
    <rPh sb="4" eb="5">
      <t>ミ</t>
    </rPh>
    <rPh sb="5" eb="7">
      <t>ケイカク</t>
    </rPh>
    <phoneticPr fontId="6"/>
  </si>
  <si>
    <t>児入４・未計画２・拘束減</t>
    <phoneticPr fontId="6"/>
  </si>
  <si>
    <t>児入４・地公体</t>
    <rPh sb="0" eb="1">
      <t>ジ</t>
    </rPh>
    <rPh sb="1" eb="2">
      <t>ニュウ</t>
    </rPh>
    <rPh sb="4" eb="5">
      <t>チ</t>
    </rPh>
    <rPh sb="5" eb="6">
      <t>コウ</t>
    </rPh>
    <rPh sb="6" eb="7">
      <t>タイ</t>
    </rPh>
    <phoneticPr fontId="6"/>
  </si>
  <si>
    <t>児入４・地公体・未計画</t>
    <rPh sb="0" eb="1">
      <t>ジ</t>
    </rPh>
    <rPh sb="1" eb="2">
      <t>ニュウ</t>
    </rPh>
    <rPh sb="4" eb="5">
      <t>チ</t>
    </rPh>
    <rPh sb="5" eb="6">
      <t>コウ</t>
    </rPh>
    <rPh sb="6" eb="7">
      <t>タイ</t>
    </rPh>
    <rPh sb="8" eb="9">
      <t>ミ</t>
    </rPh>
    <rPh sb="9" eb="11">
      <t>ケイカク</t>
    </rPh>
    <phoneticPr fontId="6"/>
  </si>
  <si>
    <t>児入４・地公体・未計画２</t>
    <phoneticPr fontId="6"/>
  </si>
  <si>
    <t>児入４・地公体・拘束減</t>
    <rPh sb="0" eb="1">
      <t>ジ</t>
    </rPh>
    <rPh sb="1" eb="2">
      <t>ニュウ</t>
    </rPh>
    <rPh sb="4" eb="5">
      <t>チ</t>
    </rPh>
    <rPh sb="5" eb="6">
      <t>コウ</t>
    </rPh>
    <rPh sb="6" eb="7">
      <t>タイ</t>
    </rPh>
    <phoneticPr fontId="6"/>
  </si>
  <si>
    <t>児入４・地公体・未計画・拘束減</t>
    <rPh sb="0" eb="1">
      <t>ジ</t>
    </rPh>
    <rPh sb="1" eb="2">
      <t>ニュウ</t>
    </rPh>
    <rPh sb="4" eb="5">
      <t>チ</t>
    </rPh>
    <rPh sb="5" eb="6">
      <t>コウ</t>
    </rPh>
    <rPh sb="6" eb="7">
      <t>タイ</t>
    </rPh>
    <rPh sb="8" eb="9">
      <t>ミ</t>
    </rPh>
    <rPh sb="9" eb="11">
      <t>ケイカク</t>
    </rPh>
    <phoneticPr fontId="6"/>
  </si>
  <si>
    <t>児入４・地公体・未計画２・拘束減</t>
    <phoneticPr fontId="6"/>
  </si>
  <si>
    <t>児入５</t>
    <rPh sb="0" eb="1">
      <t>ジ</t>
    </rPh>
    <rPh sb="1" eb="2">
      <t>ニュウ</t>
    </rPh>
    <phoneticPr fontId="6"/>
  </si>
  <si>
    <t>(3)定員
11人以上
20人以下</t>
    <rPh sb="3" eb="5">
      <t>テイイン</t>
    </rPh>
    <rPh sb="8" eb="9">
      <t>ニン</t>
    </rPh>
    <rPh sb="9" eb="11">
      <t>イジョウ</t>
    </rPh>
    <rPh sb="14" eb="15">
      <t>ニン</t>
    </rPh>
    <rPh sb="15" eb="17">
      <t>イカ</t>
    </rPh>
    <phoneticPr fontId="6"/>
  </si>
  <si>
    <t>児入５・未計画</t>
    <rPh sb="0" eb="1">
      <t>ジ</t>
    </rPh>
    <rPh sb="1" eb="2">
      <t>ニュウ</t>
    </rPh>
    <rPh sb="4" eb="5">
      <t>ミ</t>
    </rPh>
    <rPh sb="5" eb="7">
      <t>ケイカク</t>
    </rPh>
    <phoneticPr fontId="6"/>
  </si>
  <si>
    <t>児入５・未計画２</t>
    <phoneticPr fontId="6"/>
  </si>
  <si>
    <t>児入５・拘束減</t>
    <rPh sb="0" eb="1">
      <t>ジ</t>
    </rPh>
    <rPh sb="1" eb="2">
      <t>ニュウ</t>
    </rPh>
    <phoneticPr fontId="6"/>
  </si>
  <si>
    <t>児入５・未計画・拘束減</t>
    <rPh sb="0" eb="1">
      <t>ジ</t>
    </rPh>
    <rPh sb="1" eb="2">
      <t>ニュウ</t>
    </rPh>
    <rPh sb="4" eb="5">
      <t>ミ</t>
    </rPh>
    <rPh sb="5" eb="7">
      <t>ケイカク</t>
    </rPh>
    <phoneticPr fontId="6"/>
  </si>
  <si>
    <t>児入５・未計画２・拘束減</t>
    <phoneticPr fontId="6"/>
  </si>
  <si>
    <t>児入５・地公体</t>
    <rPh sb="0" eb="1">
      <t>ジ</t>
    </rPh>
    <rPh sb="1" eb="2">
      <t>ニュウ</t>
    </rPh>
    <rPh sb="4" eb="5">
      <t>チ</t>
    </rPh>
    <rPh sb="5" eb="6">
      <t>コウ</t>
    </rPh>
    <rPh sb="6" eb="7">
      <t>タイ</t>
    </rPh>
    <phoneticPr fontId="6"/>
  </si>
  <si>
    <t>児入５・地公体・未計画</t>
    <rPh sb="0" eb="1">
      <t>ジ</t>
    </rPh>
    <rPh sb="1" eb="2">
      <t>ニュウ</t>
    </rPh>
    <rPh sb="4" eb="5">
      <t>チ</t>
    </rPh>
    <rPh sb="5" eb="6">
      <t>コウ</t>
    </rPh>
    <rPh sb="6" eb="7">
      <t>タイ</t>
    </rPh>
    <rPh sb="8" eb="9">
      <t>ミ</t>
    </rPh>
    <rPh sb="9" eb="11">
      <t>ケイカク</t>
    </rPh>
    <phoneticPr fontId="6"/>
  </si>
  <si>
    <t>児入５・地公体・未計画２</t>
    <phoneticPr fontId="6"/>
  </si>
  <si>
    <t>児入５・地公体・拘束減</t>
    <rPh sb="0" eb="1">
      <t>ジ</t>
    </rPh>
    <rPh sb="1" eb="2">
      <t>ニュウ</t>
    </rPh>
    <rPh sb="4" eb="5">
      <t>チ</t>
    </rPh>
    <rPh sb="5" eb="6">
      <t>コウ</t>
    </rPh>
    <rPh sb="6" eb="7">
      <t>タイ</t>
    </rPh>
    <phoneticPr fontId="6"/>
  </si>
  <si>
    <t>児入５・地公体・未計画・拘束減</t>
    <rPh sb="0" eb="1">
      <t>ジ</t>
    </rPh>
    <rPh sb="1" eb="2">
      <t>ニュウ</t>
    </rPh>
    <rPh sb="4" eb="5">
      <t>チ</t>
    </rPh>
    <rPh sb="5" eb="6">
      <t>コウ</t>
    </rPh>
    <rPh sb="6" eb="7">
      <t>タイ</t>
    </rPh>
    <rPh sb="8" eb="9">
      <t>ミ</t>
    </rPh>
    <rPh sb="9" eb="11">
      <t>ケイカク</t>
    </rPh>
    <phoneticPr fontId="6"/>
  </si>
  <si>
    <t>児入５・地公体・未計画２・拘束減</t>
    <phoneticPr fontId="6"/>
  </si>
  <si>
    <t>児入６</t>
    <rPh sb="0" eb="1">
      <t>ジ</t>
    </rPh>
    <rPh sb="1" eb="2">
      <t>ニュウ</t>
    </rPh>
    <phoneticPr fontId="6"/>
  </si>
  <si>
    <t>児入６・未計画</t>
    <rPh sb="0" eb="1">
      <t>ジ</t>
    </rPh>
    <rPh sb="1" eb="2">
      <t>ニュウ</t>
    </rPh>
    <rPh sb="4" eb="5">
      <t>ミ</t>
    </rPh>
    <rPh sb="5" eb="7">
      <t>ケイカク</t>
    </rPh>
    <phoneticPr fontId="6"/>
  </si>
  <si>
    <t>減算が適用される月から２月目まで</t>
    <phoneticPr fontId="6"/>
  </si>
  <si>
    <t>児入６・未計画２</t>
    <phoneticPr fontId="6"/>
  </si>
  <si>
    <t>３月以上連続して減算の場合</t>
    <phoneticPr fontId="6"/>
  </si>
  <si>
    <t>児入６・拘束減</t>
    <rPh sb="0" eb="1">
      <t>ジ</t>
    </rPh>
    <rPh sb="1" eb="2">
      <t>ニュウ</t>
    </rPh>
    <phoneticPr fontId="6"/>
  </si>
  <si>
    <t>児入６・未計画・拘束減</t>
    <rPh sb="0" eb="1">
      <t>ジ</t>
    </rPh>
    <rPh sb="1" eb="2">
      <t>ニュウ</t>
    </rPh>
    <rPh sb="4" eb="5">
      <t>ミ</t>
    </rPh>
    <rPh sb="5" eb="7">
      <t>ケイカク</t>
    </rPh>
    <phoneticPr fontId="6"/>
  </si>
  <si>
    <t>児入６・未計画２・拘束減</t>
    <phoneticPr fontId="6"/>
  </si>
  <si>
    <t>児入６・地公体</t>
    <rPh sb="0" eb="1">
      <t>ジ</t>
    </rPh>
    <rPh sb="1" eb="2">
      <t>ニュウ</t>
    </rPh>
    <rPh sb="4" eb="5">
      <t>チ</t>
    </rPh>
    <rPh sb="5" eb="6">
      <t>コウ</t>
    </rPh>
    <rPh sb="6" eb="7">
      <t>タイ</t>
    </rPh>
    <phoneticPr fontId="6"/>
  </si>
  <si>
    <t>児入６・地公体・未計画</t>
    <rPh sb="0" eb="1">
      <t>ジ</t>
    </rPh>
    <rPh sb="1" eb="2">
      <t>ニュウ</t>
    </rPh>
    <rPh sb="4" eb="5">
      <t>チ</t>
    </rPh>
    <rPh sb="5" eb="6">
      <t>コウ</t>
    </rPh>
    <rPh sb="6" eb="7">
      <t>タイ</t>
    </rPh>
    <rPh sb="8" eb="9">
      <t>ミ</t>
    </rPh>
    <rPh sb="9" eb="11">
      <t>ケイカク</t>
    </rPh>
    <phoneticPr fontId="6"/>
  </si>
  <si>
    <t>児入６・地公体・未計画２</t>
    <phoneticPr fontId="6"/>
  </si>
  <si>
    <t>児入６・地公体・拘束減</t>
    <rPh sb="0" eb="1">
      <t>ジ</t>
    </rPh>
    <rPh sb="1" eb="2">
      <t>ニュウ</t>
    </rPh>
    <rPh sb="4" eb="5">
      <t>チ</t>
    </rPh>
    <rPh sb="5" eb="6">
      <t>コウ</t>
    </rPh>
    <rPh sb="6" eb="7">
      <t>タイ</t>
    </rPh>
    <phoneticPr fontId="6"/>
  </si>
  <si>
    <t>児入６・地公体・未計画・拘束減</t>
    <rPh sb="0" eb="1">
      <t>ジ</t>
    </rPh>
    <rPh sb="1" eb="2">
      <t>ニュウ</t>
    </rPh>
    <rPh sb="4" eb="5">
      <t>チ</t>
    </rPh>
    <rPh sb="5" eb="6">
      <t>コウ</t>
    </rPh>
    <rPh sb="6" eb="7">
      <t>タイ</t>
    </rPh>
    <rPh sb="8" eb="9">
      <t>ミ</t>
    </rPh>
    <rPh sb="9" eb="11">
      <t>ケイカク</t>
    </rPh>
    <phoneticPr fontId="6"/>
  </si>
  <si>
    <t>児入６・地公体・未計画２・拘束減</t>
    <phoneticPr fontId="6"/>
  </si>
  <si>
    <t>児入７</t>
    <rPh sb="0" eb="1">
      <t>ジ</t>
    </rPh>
    <rPh sb="1" eb="2">
      <t>ニュウ</t>
    </rPh>
    <phoneticPr fontId="6"/>
  </si>
  <si>
    <t>児入７・未計画</t>
    <rPh sb="0" eb="1">
      <t>ジ</t>
    </rPh>
    <rPh sb="1" eb="2">
      <t>ニュウ</t>
    </rPh>
    <rPh sb="4" eb="5">
      <t>ミ</t>
    </rPh>
    <rPh sb="5" eb="7">
      <t>ケイカク</t>
    </rPh>
    <phoneticPr fontId="6"/>
  </si>
  <si>
    <t>児入７・未計画２</t>
    <phoneticPr fontId="6"/>
  </si>
  <si>
    <t>児入７・拘束減</t>
    <rPh sb="0" eb="1">
      <t>ジ</t>
    </rPh>
    <rPh sb="1" eb="2">
      <t>ニュウ</t>
    </rPh>
    <phoneticPr fontId="6"/>
  </si>
  <si>
    <t>児入７・未計画・拘束減</t>
    <rPh sb="0" eb="1">
      <t>ジ</t>
    </rPh>
    <rPh sb="1" eb="2">
      <t>ニュウ</t>
    </rPh>
    <rPh sb="4" eb="5">
      <t>ミ</t>
    </rPh>
    <rPh sb="5" eb="7">
      <t>ケイカク</t>
    </rPh>
    <phoneticPr fontId="6"/>
  </si>
  <si>
    <t>児入７・未計画２・拘束減</t>
    <phoneticPr fontId="6"/>
  </si>
  <si>
    <t>児入７・地公体</t>
    <rPh sb="0" eb="1">
      <t>ジ</t>
    </rPh>
    <rPh sb="1" eb="2">
      <t>ニュウ</t>
    </rPh>
    <rPh sb="4" eb="5">
      <t>チ</t>
    </rPh>
    <rPh sb="5" eb="6">
      <t>コウ</t>
    </rPh>
    <rPh sb="6" eb="7">
      <t>タイ</t>
    </rPh>
    <phoneticPr fontId="6"/>
  </si>
  <si>
    <t>児入７・地公体・未計画</t>
    <rPh sb="0" eb="1">
      <t>ジ</t>
    </rPh>
    <rPh sb="1" eb="2">
      <t>ニュウ</t>
    </rPh>
    <rPh sb="4" eb="5">
      <t>チ</t>
    </rPh>
    <rPh sb="5" eb="6">
      <t>コウ</t>
    </rPh>
    <rPh sb="6" eb="7">
      <t>タイ</t>
    </rPh>
    <rPh sb="8" eb="9">
      <t>ミ</t>
    </rPh>
    <rPh sb="9" eb="11">
      <t>ケイカク</t>
    </rPh>
    <phoneticPr fontId="6"/>
  </si>
  <si>
    <t>児入７・地公体・未計画２</t>
    <phoneticPr fontId="6"/>
  </si>
  <si>
    <t>児入７・地公体・拘束減</t>
    <rPh sb="0" eb="1">
      <t>ジ</t>
    </rPh>
    <rPh sb="1" eb="2">
      <t>ニュウ</t>
    </rPh>
    <rPh sb="4" eb="5">
      <t>チ</t>
    </rPh>
    <rPh sb="5" eb="6">
      <t>コウ</t>
    </rPh>
    <rPh sb="6" eb="7">
      <t>タイ</t>
    </rPh>
    <phoneticPr fontId="6"/>
  </si>
  <si>
    <t>児入７・地公体・未計画・拘束減</t>
    <rPh sb="0" eb="1">
      <t>ジ</t>
    </rPh>
    <rPh sb="1" eb="2">
      <t>ニュウ</t>
    </rPh>
    <rPh sb="4" eb="5">
      <t>チ</t>
    </rPh>
    <rPh sb="5" eb="6">
      <t>コウ</t>
    </rPh>
    <rPh sb="6" eb="7">
      <t>タイ</t>
    </rPh>
    <rPh sb="8" eb="9">
      <t>ミ</t>
    </rPh>
    <rPh sb="9" eb="11">
      <t>ケイカク</t>
    </rPh>
    <phoneticPr fontId="6"/>
  </si>
  <si>
    <t>児入７・地公体・未計画２・拘束減</t>
    <phoneticPr fontId="6"/>
  </si>
  <si>
    <t>児入８</t>
    <rPh sb="0" eb="1">
      <t>ジ</t>
    </rPh>
    <rPh sb="1" eb="2">
      <t>ニュウ</t>
    </rPh>
    <phoneticPr fontId="6"/>
  </si>
  <si>
    <t>(4)定員21人以上30人以下</t>
    <rPh sb="3" eb="5">
      <t>テイイン</t>
    </rPh>
    <rPh sb="7" eb="8">
      <t>ニン</t>
    </rPh>
    <rPh sb="8" eb="10">
      <t>イジョウ</t>
    </rPh>
    <rPh sb="12" eb="13">
      <t>ニン</t>
    </rPh>
    <rPh sb="13" eb="15">
      <t>イカ</t>
    </rPh>
    <phoneticPr fontId="6"/>
  </si>
  <si>
    <t>児入８・未計画</t>
    <rPh sb="0" eb="1">
      <t>ジ</t>
    </rPh>
    <rPh sb="1" eb="2">
      <t>ニュウ</t>
    </rPh>
    <rPh sb="4" eb="5">
      <t>ミ</t>
    </rPh>
    <rPh sb="5" eb="7">
      <t>ケイカク</t>
    </rPh>
    <phoneticPr fontId="6"/>
  </si>
  <si>
    <t>児入８・未計画２</t>
    <phoneticPr fontId="6"/>
  </si>
  <si>
    <t>児入８・拘束減</t>
    <rPh sb="0" eb="1">
      <t>ジ</t>
    </rPh>
    <rPh sb="1" eb="2">
      <t>ニュウ</t>
    </rPh>
    <phoneticPr fontId="6"/>
  </si>
  <si>
    <t>児入８・未計画・拘束減</t>
    <rPh sb="0" eb="1">
      <t>ジ</t>
    </rPh>
    <rPh sb="1" eb="2">
      <t>ニュウ</t>
    </rPh>
    <rPh sb="4" eb="5">
      <t>ミ</t>
    </rPh>
    <rPh sb="5" eb="7">
      <t>ケイカク</t>
    </rPh>
    <phoneticPr fontId="6"/>
  </si>
  <si>
    <t>児入８・未計画２・拘束減</t>
    <phoneticPr fontId="6"/>
  </si>
  <si>
    <t>児入８・地公体</t>
    <rPh sb="0" eb="1">
      <t>ジ</t>
    </rPh>
    <rPh sb="1" eb="2">
      <t>ニュウ</t>
    </rPh>
    <rPh sb="4" eb="5">
      <t>チ</t>
    </rPh>
    <rPh sb="5" eb="6">
      <t>コウ</t>
    </rPh>
    <rPh sb="6" eb="7">
      <t>タイ</t>
    </rPh>
    <phoneticPr fontId="6"/>
  </si>
  <si>
    <t>児入８・地公体・未計画</t>
    <rPh sb="0" eb="1">
      <t>ジ</t>
    </rPh>
    <rPh sb="1" eb="2">
      <t>ニュウ</t>
    </rPh>
    <rPh sb="4" eb="5">
      <t>チ</t>
    </rPh>
    <rPh sb="5" eb="6">
      <t>コウ</t>
    </rPh>
    <rPh sb="6" eb="7">
      <t>タイ</t>
    </rPh>
    <rPh sb="8" eb="9">
      <t>ミ</t>
    </rPh>
    <rPh sb="9" eb="11">
      <t>ケイカク</t>
    </rPh>
    <phoneticPr fontId="6"/>
  </si>
  <si>
    <t>児入８・地公体・未計画２</t>
    <phoneticPr fontId="6"/>
  </si>
  <si>
    <t>児入８・地公体・拘束減</t>
    <rPh sb="0" eb="1">
      <t>ジ</t>
    </rPh>
    <rPh sb="1" eb="2">
      <t>ニュウ</t>
    </rPh>
    <rPh sb="4" eb="5">
      <t>チ</t>
    </rPh>
    <rPh sb="5" eb="6">
      <t>コウ</t>
    </rPh>
    <rPh sb="6" eb="7">
      <t>タイ</t>
    </rPh>
    <phoneticPr fontId="6"/>
  </si>
  <si>
    <t>児入８・地公体・未計画・拘束減</t>
    <rPh sb="0" eb="1">
      <t>ジ</t>
    </rPh>
    <rPh sb="1" eb="2">
      <t>ニュウ</t>
    </rPh>
    <rPh sb="4" eb="5">
      <t>チ</t>
    </rPh>
    <rPh sb="5" eb="6">
      <t>コウ</t>
    </rPh>
    <rPh sb="6" eb="7">
      <t>タイ</t>
    </rPh>
    <rPh sb="8" eb="9">
      <t>ミ</t>
    </rPh>
    <rPh sb="9" eb="11">
      <t>ケイカク</t>
    </rPh>
    <phoneticPr fontId="6"/>
  </si>
  <si>
    <t>児入８・地公体・未計画２・拘束減</t>
    <phoneticPr fontId="6"/>
  </si>
  <si>
    <t>児入９</t>
    <rPh sb="0" eb="1">
      <t>ジ</t>
    </rPh>
    <rPh sb="1" eb="2">
      <t>ニュウ</t>
    </rPh>
    <phoneticPr fontId="6"/>
  </si>
  <si>
    <t>(5)定員31人以上40人以下</t>
    <rPh sb="3" eb="5">
      <t>テイイン</t>
    </rPh>
    <rPh sb="7" eb="8">
      <t>ニン</t>
    </rPh>
    <rPh sb="8" eb="10">
      <t>イジョウ</t>
    </rPh>
    <rPh sb="12" eb="13">
      <t>ニン</t>
    </rPh>
    <rPh sb="13" eb="15">
      <t>イカ</t>
    </rPh>
    <phoneticPr fontId="6"/>
  </si>
  <si>
    <t>児入９・未計画</t>
    <rPh sb="0" eb="1">
      <t>ジ</t>
    </rPh>
    <rPh sb="1" eb="2">
      <t>ニュウ</t>
    </rPh>
    <rPh sb="4" eb="5">
      <t>ミ</t>
    </rPh>
    <rPh sb="5" eb="7">
      <t>ケイカク</t>
    </rPh>
    <phoneticPr fontId="6"/>
  </si>
  <si>
    <t>児入９・未計画２</t>
    <phoneticPr fontId="6"/>
  </si>
  <si>
    <t>児入９・拘束減</t>
    <rPh sb="0" eb="1">
      <t>ジ</t>
    </rPh>
    <rPh sb="1" eb="2">
      <t>ニュウ</t>
    </rPh>
    <phoneticPr fontId="6"/>
  </si>
  <si>
    <t>児入９・未計画・拘束減</t>
    <rPh sb="0" eb="1">
      <t>ジ</t>
    </rPh>
    <rPh sb="1" eb="2">
      <t>ニュウ</t>
    </rPh>
    <rPh sb="4" eb="5">
      <t>ミ</t>
    </rPh>
    <rPh sb="5" eb="7">
      <t>ケイカク</t>
    </rPh>
    <phoneticPr fontId="6"/>
  </si>
  <si>
    <t>児入９・未計画２・拘束減</t>
    <phoneticPr fontId="6"/>
  </si>
  <si>
    <t>児入９・地公体</t>
    <rPh sb="0" eb="1">
      <t>ジ</t>
    </rPh>
    <rPh sb="1" eb="2">
      <t>ニュウ</t>
    </rPh>
    <rPh sb="4" eb="5">
      <t>チ</t>
    </rPh>
    <rPh sb="5" eb="6">
      <t>コウ</t>
    </rPh>
    <rPh sb="6" eb="7">
      <t>タイ</t>
    </rPh>
    <phoneticPr fontId="6"/>
  </si>
  <si>
    <t>児入９・地公体・未計画</t>
    <rPh sb="0" eb="1">
      <t>ジ</t>
    </rPh>
    <rPh sb="1" eb="2">
      <t>ニュウ</t>
    </rPh>
    <rPh sb="4" eb="5">
      <t>チ</t>
    </rPh>
    <rPh sb="5" eb="6">
      <t>コウ</t>
    </rPh>
    <rPh sb="6" eb="7">
      <t>タイ</t>
    </rPh>
    <rPh sb="8" eb="9">
      <t>ミ</t>
    </rPh>
    <rPh sb="9" eb="11">
      <t>ケイカク</t>
    </rPh>
    <phoneticPr fontId="6"/>
  </si>
  <si>
    <t>児入９・地公体・未計画２</t>
    <phoneticPr fontId="6"/>
  </si>
  <si>
    <t>児入９・地公体・拘束減</t>
    <rPh sb="0" eb="1">
      <t>ジ</t>
    </rPh>
    <rPh sb="1" eb="2">
      <t>ニュウ</t>
    </rPh>
    <rPh sb="4" eb="5">
      <t>チ</t>
    </rPh>
    <rPh sb="5" eb="6">
      <t>コウ</t>
    </rPh>
    <rPh sb="6" eb="7">
      <t>タイ</t>
    </rPh>
    <phoneticPr fontId="6"/>
  </si>
  <si>
    <t>児入９・地公体・未計画・拘束減</t>
    <rPh sb="0" eb="1">
      <t>ジ</t>
    </rPh>
    <rPh sb="1" eb="2">
      <t>ニュウ</t>
    </rPh>
    <rPh sb="4" eb="5">
      <t>チ</t>
    </rPh>
    <rPh sb="5" eb="6">
      <t>コウ</t>
    </rPh>
    <rPh sb="6" eb="7">
      <t>タイ</t>
    </rPh>
    <rPh sb="8" eb="9">
      <t>ミ</t>
    </rPh>
    <rPh sb="9" eb="11">
      <t>ケイカク</t>
    </rPh>
    <phoneticPr fontId="6"/>
  </si>
  <si>
    <t>児入９・地公体・未計画２・拘束減</t>
    <phoneticPr fontId="6"/>
  </si>
  <si>
    <t>児入１０</t>
    <rPh sb="0" eb="1">
      <t>ジ</t>
    </rPh>
    <rPh sb="1" eb="2">
      <t>ニュウ</t>
    </rPh>
    <phoneticPr fontId="6"/>
  </si>
  <si>
    <t>(6)定員41人以上50人以下</t>
    <rPh sb="3" eb="5">
      <t>テイイン</t>
    </rPh>
    <rPh sb="7" eb="8">
      <t>ニン</t>
    </rPh>
    <rPh sb="8" eb="10">
      <t>イジョウ</t>
    </rPh>
    <rPh sb="12" eb="13">
      <t>ニン</t>
    </rPh>
    <rPh sb="13" eb="15">
      <t>イカ</t>
    </rPh>
    <phoneticPr fontId="6"/>
  </si>
  <si>
    <t>児入１０・未計画</t>
    <rPh sb="0" eb="1">
      <t>ジ</t>
    </rPh>
    <rPh sb="1" eb="2">
      <t>ニュウ</t>
    </rPh>
    <rPh sb="5" eb="6">
      <t>ミ</t>
    </rPh>
    <rPh sb="6" eb="8">
      <t>ケイカク</t>
    </rPh>
    <phoneticPr fontId="6"/>
  </si>
  <si>
    <t>児入１０・未計画２</t>
    <phoneticPr fontId="6"/>
  </si>
  <si>
    <t>児入１０・拘束減</t>
    <rPh sb="0" eb="1">
      <t>ジ</t>
    </rPh>
    <rPh sb="1" eb="2">
      <t>ニュウ</t>
    </rPh>
    <phoneticPr fontId="6"/>
  </si>
  <si>
    <t>児入１０・未計画・拘束減</t>
    <rPh sb="0" eb="1">
      <t>ジ</t>
    </rPh>
    <rPh sb="1" eb="2">
      <t>ニュウ</t>
    </rPh>
    <rPh sb="5" eb="6">
      <t>ミ</t>
    </rPh>
    <rPh sb="6" eb="8">
      <t>ケイカク</t>
    </rPh>
    <phoneticPr fontId="6"/>
  </si>
  <si>
    <t>児入１０・未計画２・拘束減</t>
    <phoneticPr fontId="6"/>
  </si>
  <si>
    <t>児入１０・地公体</t>
    <rPh sb="0" eb="1">
      <t>ジ</t>
    </rPh>
    <rPh sb="1" eb="2">
      <t>ニュウ</t>
    </rPh>
    <rPh sb="5" eb="6">
      <t>チ</t>
    </rPh>
    <rPh sb="6" eb="7">
      <t>コウ</t>
    </rPh>
    <rPh sb="7" eb="8">
      <t>タイ</t>
    </rPh>
    <phoneticPr fontId="6"/>
  </si>
  <si>
    <t>児入１０・地公体・未計画</t>
    <rPh sb="0" eb="1">
      <t>ジ</t>
    </rPh>
    <rPh sb="1" eb="2">
      <t>ニュウ</t>
    </rPh>
    <rPh sb="5" eb="6">
      <t>チ</t>
    </rPh>
    <rPh sb="6" eb="7">
      <t>コウ</t>
    </rPh>
    <rPh sb="7" eb="8">
      <t>タイ</t>
    </rPh>
    <rPh sb="9" eb="10">
      <t>ミ</t>
    </rPh>
    <rPh sb="10" eb="12">
      <t>ケイカク</t>
    </rPh>
    <phoneticPr fontId="6"/>
  </si>
  <si>
    <t>児入１０・地公体・未計画２</t>
    <phoneticPr fontId="6"/>
  </si>
  <si>
    <t>児入１０・地公体・拘束減</t>
    <rPh sb="0" eb="1">
      <t>ジ</t>
    </rPh>
    <rPh sb="1" eb="2">
      <t>ニュウ</t>
    </rPh>
    <rPh sb="5" eb="6">
      <t>チ</t>
    </rPh>
    <rPh sb="6" eb="7">
      <t>コウ</t>
    </rPh>
    <rPh sb="7" eb="8">
      <t>タイ</t>
    </rPh>
    <phoneticPr fontId="6"/>
  </si>
  <si>
    <t>児入１０・地公体・未計画・拘束減</t>
    <rPh sb="0" eb="1">
      <t>ジ</t>
    </rPh>
    <rPh sb="1" eb="2">
      <t>ニュウ</t>
    </rPh>
    <rPh sb="5" eb="6">
      <t>チ</t>
    </rPh>
    <rPh sb="6" eb="7">
      <t>コウ</t>
    </rPh>
    <rPh sb="7" eb="8">
      <t>タイ</t>
    </rPh>
    <rPh sb="9" eb="10">
      <t>ミ</t>
    </rPh>
    <rPh sb="10" eb="12">
      <t>ケイカク</t>
    </rPh>
    <phoneticPr fontId="6"/>
  </si>
  <si>
    <t>児入１０・地公体・未計画２・拘束減</t>
    <phoneticPr fontId="6"/>
  </si>
  <si>
    <t>児入１１</t>
    <rPh sb="0" eb="1">
      <t>ジ</t>
    </rPh>
    <rPh sb="1" eb="2">
      <t>ニュウ</t>
    </rPh>
    <phoneticPr fontId="6"/>
  </si>
  <si>
    <t>(7)定員51人以上60人以下</t>
    <rPh sb="3" eb="5">
      <t>テイイン</t>
    </rPh>
    <rPh sb="7" eb="8">
      <t>ニン</t>
    </rPh>
    <rPh sb="8" eb="10">
      <t>イジョウ</t>
    </rPh>
    <rPh sb="12" eb="13">
      <t>ニン</t>
    </rPh>
    <rPh sb="13" eb="15">
      <t>イカ</t>
    </rPh>
    <phoneticPr fontId="6"/>
  </si>
  <si>
    <t>児入１１・未計画</t>
    <rPh sb="0" eb="1">
      <t>ジ</t>
    </rPh>
    <rPh sb="1" eb="2">
      <t>ニュウ</t>
    </rPh>
    <rPh sb="5" eb="6">
      <t>ミ</t>
    </rPh>
    <rPh sb="6" eb="8">
      <t>ケイカク</t>
    </rPh>
    <phoneticPr fontId="6"/>
  </si>
  <si>
    <t>児入１１・未計画２</t>
    <phoneticPr fontId="6"/>
  </si>
  <si>
    <t>児入１１・拘束減</t>
    <rPh sb="0" eb="1">
      <t>ジ</t>
    </rPh>
    <rPh sb="1" eb="2">
      <t>ニュウ</t>
    </rPh>
    <phoneticPr fontId="6"/>
  </si>
  <si>
    <t>児入１１・未計画・拘束減</t>
    <rPh sb="0" eb="1">
      <t>ジ</t>
    </rPh>
    <rPh sb="1" eb="2">
      <t>ニュウ</t>
    </rPh>
    <rPh sb="5" eb="6">
      <t>ミ</t>
    </rPh>
    <rPh sb="6" eb="8">
      <t>ケイカク</t>
    </rPh>
    <phoneticPr fontId="6"/>
  </si>
  <si>
    <t>児入１１・未計画２・拘束減</t>
    <phoneticPr fontId="6"/>
  </si>
  <si>
    <t>児入１１・地公体</t>
    <rPh sb="0" eb="1">
      <t>ジ</t>
    </rPh>
    <rPh sb="1" eb="2">
      <t>ニュウ</t>
    </rPh>
    <rPh sb="5" eb="6">
      <t>チ</t>
    </rPh>
    <rPh sb="6" eb="7">
      <t>コウ</t>
    </rPh>
    <rPh sb="7" eb="8">
      <t>タイ</t>
    </rPh>
    <phoneticPr fontId="6"/>
  </si>
  <si>
    <t>児入１１・地公体・未計画</t>
    <rPh sb="0" eb="1">
      <t>ジ</t>
    </rPh>
    <rPh sb="1" eb="2">
      <t>ニュウ</t>
    </rPh>
    <rPh sb="5" eb="6">
      <t>チ</t>
    </rPh>
    <rPh sb="6" eb="7">
      <t>コウ</t>
    </rPh>
    <rPh sb="7" eb="8">
      <t>タイ</t>
    </rPh>
    <rPh sb="9" eb="10">
      <t>ミ</t>
    </rPh>
    <rPh sb="10" eb="12">
      <t>ケイカク</t>
    </rPh>
    <phoneticPr fontId="6"/>
  </si>
  <si>
    <t>児入１１・地公体・未計画２</t>
    <phoneticPr fontId="6"/>
  </si>
  <si>
    <t>児入１１・地公体・拘束減</t>
    <rPh sb="0" eb="1">
      <t>ジ</t>
    </rPh>
    <rPh sb="1" eb="2">
      <t>ニュウ</t>
    </rPh>
    <rPh sb="5" eb="6">
      <t>チ</t>
    </rPh>
    <rPh sb="6" eb="7">
      <t>コウ</t>
    </rPh>
    <rPh sb="7" eb="8">
      <t>タイ</t>
    </rPh>
    <phoneticPr fontId="6"/>
  </si>
  <si>
    <t>児入１１・地公体・未計画・拘束減</t>
    <rPh sb="0" eb="1">
      <t>ジ</t>
    </rPh>
    <rPh sb="1" eb="2">
      <t>ニュウ</t>
    </rPh>
    <rPh sb="5" eb="6">
      <t>チ</t>
    </rPh>
    <rPh sb="6" eb="7">
      <t>コウ</t>
    </rPh>
    <rPh sb="7" eb="8">
      <t>タイ</t>
    </rPh>
    <rPh sb="9" eb="10">
      <t>ミ</t>
    </rPh>
    <rPh sb="10" eb="12">
      <t>ケイカク</t>
    </rPh>
    <phoneticPr fontId="6"/>
  </si>
  <si>
    <t>児入１１・地公体・未計画２・拘束減</t>
    <phoneticPr fontId="6"/>
  </si>
  <si>
    <t>児入１２</t>
    <rPh sb="0" eb="1">
      <t>ジ</t>
    </rPh>
    <rPh sb="1" eb="2">
      <t>ニュウ</t>
    </rPh>
    <phoneticPr fontId="6"/>
  </si>
  <si>
    <t>(8)定員61人以上70人以下</t>
    <rPh sb="3" eb="5">
      <t>テイイン</t>
    </rPh>
    <rPh sb="7" eb="8">
      <t>ニン</t>
    </rPh>
    <rPh sb="8" eb="10">
      <t>イジョウ</t>
    </rPh>
    <rPh sb="12" eb="13">
      <t>ニン</t>
    </rPh>
    <rPh sb="13" eb="15">
      <t>イカ</t>
    </rPh>
    <phoneticPr fontId="6"/>
  </si>
  <si>
    <t>児入１２・未計画</t>
    <rPh sb="0" eb="1">
      <t>ジ</t>
    </rPh>
    <rPh sb="1" eb="2">
      <t>ニュウ</t>
    </rPh>
    <rPh sb="5" eb="6">
      <t>ミ</t>
    </rPh>
    <rPh sb="6" eb="8">
      <t>ケイカク</t>
    </rPh>
    <phoneticPr fontId="6"/>
  </si>
  <si>
    <t>児入１２・未計画２</t>
    <phoneticPr fontId="6"/>
  </si>
  <si>
    <t>児入１２・拘束減</t>
    <rPh sb="0" eb="1">
      <t>ジ</t>
    </rPh>
    <rPh sb="1" eb="2">
      <t>ニュウ</t>
    </rPh>
    <phoneticPr fontId="6"/>
  </si>
  <si>
    <t>児入１２・未計画・拘束減</t>
    <rPh sb="0" eb="1">
      <t>ジ</t>
    </rPh>
    <rPh sb="1" eb="2">
      <t>ニュウ</t>
    </rPh>
    <rPh sb="5" eb="6">
      <t>ミ</t>
    </rPh>
    <rPh sb="6" eb="8">
      <t>ケイカク</t>
    </rPh>
    <phoneticPr fontId="6"/>
  </si>
  <si>
    <t>児入１２・未計画２・拘束減</t>
    <phoneticPr fontId="6"/>
  </si>
  <si>
    <t>児入１２・地公体</t>
    <rPh sb="0" eb="1">
      <t>ジ</t>
    </rPh>
    <rPh sb="1" eb="2">
      <t>ニュウ</t>
    </rPh>
    <rPh sb="5" eb="6">
      <t>チ</t>
    </rPh>
    <rPh sb="6" eb="7">
      <t>コウ</t>
    </rPh>
    <rPh sb="7" eb="8">
      <t>タイ</t>
    </rPh>
    <phoneticPr fontId="6"/>
  </si>
  <si>
    <t>児入１２・地公体・未計画</t>
    <rPh sb="0" eb="1">
      <t>ジ</t>
    </rPh>
    <rPh sb="1" eb="2">
      <t>ニュウ</t>
    </rPh>
    <rPh sb="5" eb="6">
      <t>チ</t>
    </rPh>
    <rPh sb="6" eb="7">
      <t>コウ</t>
    </rPh>
    <rPh sb="7" eb="8">
      <t>タイ</t>
    </rPh>
    <rPh sb="9" eb="10">
      <t>ミ</t>
    </rPh>
    <rPh sb="10" eb="12">
      <t>ケイカク</t>
    </rPh>
    <phoneticPr fontId="6"/>
  </si>
  <si>
    <t>児入１２・地公体・未計画２</t>
    <phoneticPr fontId="6"/>
  </si>
  <si>
    <t>児入１２・地公体・拘束減</t>
    <rPh sb="0" eb="1">
      <t>ジ</t>
    </rPh>
    <rPh sb="1" eb="2">
      <t>ニュウ</t>
    </rPh>
    <rPh sb="5" eb="6">
      <t>チ</t>
    </rPh>
    <rPh sb="6" eb="7">
      <t>コウ</t>
    </rPh>
    <rPh sb="7" eb="8">
      <t>タイ</t>
    </rPh>
    <phoneticPr fontId="6"/>
  </si>
  <si>
    <t>児入１２・地公体・未計画・拘束減</t>
    <rPh sb="0" eb="1">
      <t>ジ</t>
    </rPh>
    <rPh sb="1" eb="2">
      <t>ニュウ</t>
    </rPh>
    <rPh sb="5" eb="6">
      <t>チ</t>
    </rPh>
    <rPh sb="6" eb="7">
      <t>コウ</t>
    </rPh>
    <rPh sb="7" eb="8">
      <t>タイ</t>
    </rPh>
    <rPh sb="9" eb="10">
      <t>ミ</t>
    </rPh>
    <rPh sb="10" eb="12">
      <t>ケイカク</t>
    </rPh>
    <phoneticPr fontId="6"/>
  </si>
  <si>
    <t>児入１２・地公体・未計画２・拘束減</t>
    <phoneticPr fontId="6"/>
  </si>
  <si>
    <t>児入１３</t>
    <rPh sb="0" eb="1">
      <t>ジ</t>
    </rPh>
    <rPh sb="1" eb="2">
      <t>ニュウ</t>
    </rPh>
    <phoneticPr fontId="6"/>
  </si>
  <si>
    <t>(9)定員71人以上80人以下</t>
    <rPh sb="3" eb="5">
      <t>テイイン</t>
    </rPh>
    <rPh sb="7" eb="8">
      <t>ニン</t>
    </rPh>
    <rPh sb="8" eb="10">
      <t>イジョウ</t>
    </rPh>
    <rPh sb="12" eb="13">
      <t>ニン</t>
    </rPh>
    <rPh sb="13" eb="15">
      <t>イカ</t>
    </rPh>
    <phoneticPr fontId="6"/>
  </si>
  <si>
    <t>児入１３・未計画</t>
    <rPh sb="0" eb="1">
      <t>ジ</t>
    </rPh>
    <rPh sb="1" eb="2">
      <t>ニュウ</t>
    </rPh>
    <rPh sb="5" eb="6">
      <t>ミ</t>
    </rPh>
    <rPh sb="6" eb="8">
      <t>ケイカク</t>
    </rPh>
    <phoneticPr fontId="6"/>
  </si>
  <si>
    <t>児入１３・未計画２</t>
    <phoneticPr fontId="6"/>
  </si>
  <si>
    <t>児入１３・拘束減</t>
    <rPh sb="0" eb="1">
      <t>ジ</t>
    </rPh>
    <rPh sb="1" eb="2">
      <t>ニュウ</t>
    </rPh>
    <phoneticPr fontId="6"/>
  </si>
  <si>
    <t>児入１３・未計画・拘束減</t>
    <rPh sb="0" eb="1">
      <t>ジ</t>
    </rPh>
    <rPh sb="1" eb="2">
      <t>ニュウ</t>
    </rPh>
    <rPh sb="5" eb="6">
      <t>ミ</t>
    </rPh>
    <rPh sb="6" eb="8">
      <t>ケイカク</t>
    </rPh>
    <phoneticPr fontId="6"/>
  </si>
  <si>
    <t>児入１３・未計画２・拘束減</t>
    <phoneticPr fontId="6"/>
  </si>
  <si>
    <t>児入１３・地公体</t>
    <rPh sb="0" eb="1">
      <t>ジ</t>
    </rPh>
    <rPh sb="1" eb="2">
      <t>ニュウ</t>
    </rPh>
    <rPh sb="5" eb="6">
      <t>チ</t>
    </rPh>
    <rPh sb="6" eb="7">
      <t>コウ</t>
    </rPh>
    <rPh sb="7" eb="8">
      <t>タイ</t>
    </rPh>
    <phoneticPr fontId="6"/>
  </si>
  <si>
    <t>児入１３・地公体・未計画</t>
    <rPh sb="0" eb="1">
      <t>ジ</t>
    </rPh>
    <rPh sb="1" eb="2">
      <t>ニュウ</t>
    </rPh>
    <rPh sb="5" eb="6">
      <t>チ</t>
    </rPh>
    <rPh sb="6" eb="7">
      <t>コウ</t>
    </rPh>
    <rPh sb="7" eb="8">
      <t>タイ</t>
    </rPh>
    <rPh sb="9" eb="10">
      <t>ミ</t>
    </rPh>
    <rPh sb="10" eb="12">
      <t>ケイカク</t>
    </rPh>
    <phoneticPr fontId="6"/>
  </si>
  <si>
    <t>児入１３・地公体・未計画２</t>
    <phoneticPr fontId="6"/>
  </si>
  <si>
    <t>児入１３・地公体・拘束減</t>
    <rPh sb="0" eb="1">
      <t>ジ</t>
    </rPh>
    <rPh sb="1" eb="2">
      <t>ニュウ</t>
    </rPh>
    <rPh sb="5" eb="6">
      <t>チ</t>
    </rPh>
    <rPh sb="6" eb="7">
      <t>コウ</t>
    </rPh>
    <rPh sb="7" eb="8">
      <t>タイ</t>
    </rPh>
    <phoneticPr fontId="6"/>
  </si>
  <si>
    <t>児入１３・地公体・未計画・拘束減</t>
    <rPh sb="0" eb="1">
      <t>ジ</t>
    </rPh>
    <rPh sb="1" eb="2">
      <t>ニュウ</t>
    </rPh>
    <rPh sb="5" eb="6">
      <t>チ</t>
    </rPh>
    <rPh sb="6" eb="7">
      <t>コウ</t>
    </rPh>
    <rPh sb="7" eb="8">
      <t>タイ</t>
    </rPh>
    <rPh sb="9" eb="10">
      <t>ミ</t>
    </rPh>
    <rPh sb="10" eb="12">
      <t>ケイカク</t>
    </rPh>
    <phoneticPr fontId="6"/>
  </si>
  <si>
    <t>児入１３・地公体・未計画２・拘束減</t>
    <phoneticPr fontId="6"/>
  </si>
  <si>
    <t>児入１４</t>
    <rPh sb="0" eb="1">
      <t>ジ</t>
    </rPh>
    <rPh sb="1" eb="2">
      <t>ニュウ</t>
    </rPh>
    <phoneticPr fontId="6"/>
  </si>
  <si>
    <t>(10)定員81人以上90人以下</t>
    <rPh sb="4" eb="6">
      <t>テイイン</t>
    </rPh>
    <rPh sb="8" eb="9">
      <t>ニン</t>
    </rPh>
    <rPh sb="9" eb="11">
      <t>イジョウ</t>
    </rPh>
    <rPh sb="13" eb="14">
      <t>ニン</t>
    </rPh>
    <rPh sb="14" eb="16">
      <t>イカ</t>
    </rPh>
    <phoneticPr fontId="6"/>
  </si>
  <si>
    <t>児入１４・未計画</t>
    <rPh sb="0" eb="1">
      <t>ジ</t>
    </rPh>
    <rPh sb="1" eb="2">
      <t>ニュウ</t>
    </rPh>
    <rPh sb="5" eb="6">
      <t>ミ</t>
    </rPh>
    <rPh sb="6" eb="8">
      <t>ケイカク</t>
    </rPh>
    <phoneticPr fontId="6"/>
  </si>
  <si>
    <t>児入１４・未計画２</t>
    <phoneticPr fontId="6"/>
  </si>
  <si>
    <t>児入１４・拘束減</t>
    <rPh sb="0" eb="1">
      <t>ジ</t>
    </rPh>
    <rPh sb="1" eb="2">
      <t>ニュウ</t>
    </rPh>
    <phoneticPr fontId="6"/>
  </si>
  <si>
    <t>児入１４・未計画・拘束減</t>
    <rPh sb="0" eb="1">
      <t>ジ</t>
    </rPh>
    <rPh sb="1" eb="2">
      <t>ニュウ</t>
    </rPh>
    <rPh sb="5" eb="6">
      <t>ミ</t>
    </rPh>
    <rPh sb="6" eb="8">
      <t>ケイカク</t>
    </rPh>
    <phoneticPr fontId="6"/>
  </si>
  <si>
    <t>児入１４・未計画２・拘束減</t>
    <phoneticPr fontId="6"/>
  </si>
  <si>
    <t>児入１４・地公体</t>
    <rPh sb="0" eb="1">
      <t>ジ</t>
    </rPh>
    <rPh sb="1" eb="2">
      <t>ニュウ</t>
    </rPh>
    <rPh sb="5" eb="6">
      <t>チ</t>
    </rPh>
    <rPh sb="6" eb="7">
      <t>コウ</t>
    </rPh>
    <rPh sb="7" eb="8">
      <t>タイ</t>
    </rPh>
    <phoneticPr fontId="6"/>
  </si>
  <si>
    <t>児入１４・地公体・未計画</t>
    <rPh sb="0" eb="1">
      <t>ジ</t>
    </rPh>
    <rPh sb="1" eb="2">
      <t>ニュウ</t>
    </rPh>
    <rPh sb="5" eb="6">
      <t>チ</t>
    </rPh>
    <rPh sb="6" eb="7">
      <t>コウ</t>
    </rPh>
    <rPh sb="7" eb="8">
      <t>タイ</t>
    </rPh>
    <rPh sb="9" eb="10">
      <t>ミ</t>
    </rPh>
    <rPh sb="10" eb="12">
      <t>ケイカク</t>
    </rPh>
    <phoneticPr fontId="6"/>
  </si>
  <si>
    <t>児入１４・地公体・未計画２</t>
    <phoneticPr fontId="6"/>
  </si>
  <si>
    <t>児入１４・地公体・拘束減</t>
    <rPh sb="0" eb="1">
      <t>ジ</t>
    </rPh>
    <rPh sb="1" eb="2">
      <t>ニュウ</t>
    </rPh>
    <rPh sb="5" eb="6">
      <t>チ</t>
    </rPh>
    <rPh sb="6" eb="7">
      <t>コウ</t>
    </rPh>
    <rPh sb="7" eb="8">
      <t>タイ</t>
    </rPh>
    <phoneticPr fontId="6"/>
  </si>
  <si>
    <t>児入１４・地公体・未計画・拘束減</t>
    <rPh sb="0" eb="1">
      <t>ジ</t>
    </rPh>
    <rPh sb="1" eb="2">
      <t>ニュウ</t>
    </rPh>
    <rPh sb="5" eb="6">
      <t>チ</t>
    </rPh>
    <rPh sb="6" eb="7">
      <t>コウ</t>
    </rPh>
    <rPh sb="7" eb="8">
      <t>タイ</t>
    </rPh>
    <rPh sb="9" eb="10">
      <t>ミ</t>
    </rPh>
    <rPh sb="10" eb="12">
      <t>ケイカク</t>
    </rPh>
    <phoneticPr fontId="6"/>
  </si>
  <si>
    <t>児入１４・地公体・未計画２・拘束減</t>
    <phoneticPr fontId="6"/>
  </si>
  <si>
    <t>児入１５</t>
    <rPh sb="0" eb="1">
      <t>ジ</t>
    </rPh>
    <rPh sb="1" eb="2">
      <t>ニュウ</t>
    </rPh>
    <phoneticPr fontId="6"/>
  </si>
  <si>
    <t>(11)定員91人以上100人以下</t>
    <rPh sb="4" eb="6">
      <t>テイイン</t>
    </rPh>
    <rPh sb="8" eb="9">
      <t>ニン</t>
    </rPh>
    <rPh sb="9" eb="11">
      <t>イジョウ</t>
    </rPh>
    <rPh sb="14" eb="15">
      <t>ニン</t>
    </rPh>
    <rPh sb="15" eb="17">
      <t>イカ</t>
    </rPh>
    <phoneticPr fontId="6"/>
  </si>
  <si>
    <t>児入１５・未計画</t>
    <rPh sb="0" eb="1">
      <t>ジ</t>
    </rPh>
    <rPh sb="1" eb="2">
      <t>ニュウ</t>
    </rPh>
    <rPh sb="5" eb="6">
      <t>ミ</t>
    </rPh>
    <rPh sb="6" eb="8">
      <t>ケイカク</t>
    </rPh>
    <phoneticPr fontId="6"/>
  </si>
  <si>
    <t>児入１５・未計画２</t>
    <phoneticPr fontId="6"/>
  </si>
  <si>
    <t>児入１５・拘束減</t>
    <rPh sb="0" eb="1">
      <t>ジ</t>
    </rPh>
    <rPh sb="1" eb="2">
      <t>ニュウ</t>
    </rPh>
    <phoneticPr fontId="6"/>
  </si>
  <si>
    <t>児入１５・未計画・拘束減</t>
    <rPh sb="0" eb="1">
      <t>ジ</t>
    </rPh>
    <rPh sb="1" eb="2">
      <t>ニュウ</t>
    </rPh>
    <rPh sb="5" eb="6">
      <t>ミ</t>
    </rPh>
    <rPh sb="6" eb="8">
      <t>ケイカク</t>
    </rPh>
    <phoneticPr fontId="6"/>
  </si>
  <si>
    <t>児入１５・未計画２・拘束減</t>
    <phoneticPr fontId="6"/>
  </si>
  <si>
    <t>児入１５・地公体</t>
    <rPh sb="0" eb="1">
      <t>ジ</t>
    </rPh>
    <rPh sb="1" eb="2">
      <t>ニュウ</t>
    </rPh>
    <rPh sb="5" eb="6">
      <t>チ</t>
    </rPh>
    <rPh sb="6" eb="7">
      <t>コウ</t>
    </rPh>
    <rPh sb="7" eb="8">
      <t>タイ</t>
    </rPh>
    <phoneticPr fontId="6"/>
  </si>
  <si>
    <t>児入１５・地公体・未計画</t>
    <rPh sb="0" eb="1">
      <t>ジ</t>
    </rPh>
    <rPh sb="1" eb="2">
      <t>ニュウ</t>
    </rPh>
    <rPh sb="5" eb="6">
      <t>チ</t>
    </rPh>
    <rPh sb="6" eb="7">
      <t>コウ</t>
    </rPh>
    <rPh sb="7" eb="8">
      <t>タイ</t>
    </rPh>
    <rPh sb="9" eb="10">
      <t>ミ</t>
    </rPh>
    <rPh sb="10" eb="12">
      <t>ケイカク</t>
    </rPh>
    <phoneticPr fontId="6"/>
  </si>
  <si>
    <t>児入１５・地公体・未計画２</t>
    <phoneticPr fontId="6"/>
  </si>
  <si>
    <t>児入１５・地公体・拘束減</t>
    <rPh sb="0" eb="1">
      <t>ジ</t>
    </rPh>
    <rPh sb="1" eb="2">
      <t>ニュウ</t>
    </rPh>
    <rPh sb="5" eb="6">
      <t>チ</t>
    </rPh>
    <rPh sb="6" eb="7">
      <t>コウ</t>
    </rPh>
    <rPh sb="7" eb="8">
      <t>タイ</t>
    </rPh>
    <phoneticPr fontId="6"/>
  </si>
  <si>
    <t>児入１５・地公体・未計画・拘束減</t>
    <rPh sb="0" eb="1">
      <t>ジ</t>
    </rPh>
    <rPh sb="1" eb="2">
      <t>ニュウ</t>
    </rPh>
    <rPh sb="5" eb="6">
      <t>チ</t>
    </rPh>
    <rPh sb="6" eb="7">
      <t>コウ</t>
    </rPh>
    <rPh sb="7" eb="8">
      <t>タイ</t>
    </rPh>
    <rPh sb="9" eb="10">
      <t>ミ</t>
    </rPh>
    <rPh sb="10" eb="12">
      <t>ケイカク</t>
    </rPh>
    <phoneticPr fontId="6"/>
  </si>
  <si>
    <t>児入１５・地公体・未計画２・拘束減</t>
    <phoneticPr fontId="6"/>
  </si>
  <si>
    <t>児入１６</t>
    <rPh sb="0" eb="1">
      <t>ジ</t>
    </rPh>
    <rPh sb="1" eb="2">
      <t>ニュウ</t>
    </rPh>
    <phoneticPr fontId="6"/>
  </si>
  <si>
    <t>(12)定員101人以上110人以下</t>
    <rPh sb="4" eb="6">
      <t>テイイン</t>
    </rPh>
    <rPh sb="9" eb="10">
      <t>ニン</t>
    </rPh>
    <rPh sb="10" eb="12">
      <t>イジョウ</t>
    </rPh>
    <rPh sb="15" eb="16">
      <t>ニン</t>
    </rPh>
    <rPh sb="16" eb="18">
      <t>イカ</t>
    </rPh>
    <phoneticPr fontId="6"/>
  </si>
  <si>
    <t>児入１６・未計画</t>
    <rPh sb="0" eb="1">
      <t>ジ</t>
    </rPh>
    <rPh sb="1" eb="2">
      <t>ニュウ</t>
    </rPh>
    <rPh sb="5" eb="6">
      <t>ミ</t>
    </rPh>
    <rPh sb="6" eb="8">
      <t>ケイカク</t>
    </rPh>
    <phoneticPr fontId="6"/>
  </si>
  <si>
    <t>児入１６・未計画２</t>
    <phoneticPr fontId="6"/>
  </si>
  <si>
    <t>児入１６・拘束減</t>
    <rPh sb="0" eb="1">
      <t>ジ</t>
    </rPh>
    <rPh sb="1" eb="2">
      <t>ニュウ</t>
    </rPh>
    <phoneticPr fontId="6"/>
  </si>
  <si>
    <t>児入１６・未計画・拘束減</t>
    <rPh sb="0" eb="1">
      <t>ジ</t>
    </rPh>
    <rPh sb="1" eb="2">
      <t>ニュウ</t>
    </rPh>
    <rPh sb="5" eb="6">
      <t>ミ</t>
    </rPh>
    <rPh sb="6" eb="8">
      <t>ケイカク</t>
    </rPh>
    <phoneticPr fontId="6"/>
  </si>
  <si>
    <t>児入１６・未計画２・拘束減</t>
    <phoneticPr fontId="6"/>
  </si>
  <si>
    <t>児入１６・地公体</t>
    <rPh sb="0" eb="1">
      <t>ジ</t>
    </rPh>
    <rPh sb="1" eb="2">
      <t>ニュウ</t>
    </rPh>
    <rPh sb="5" eb="6">
      <t>チ</t>
    </rPh>
    <rPh sb="6" eb="7">
      <t>コウ</t>
    </rPh>
    <rPh sb="7" eb="8">
      <t>タイ</t>
    </rPh>
    <phoneticPr fontId="6"/>
  </si>
  <si>
    <t>児入１６・地公体・未計画</t>
    <rPh sb="0" eb="1">
      <t>ジ</t>
    </rPh>
    <rPh sb="1" eb="2">
      <t>ニュウ</t>
    </rPh>
    <rPh sb="5" eb="6">
      <t>チ</t>
    </rPh>
    <rPh sb="6" eb="7">
      <t>コウ</t>
    </rPh>
    <rPh sb="7" eb="8">
      <t>タイ</t>
    </rPh>
    <rPh sb="9" eb="10">
      <t>ミ</t>
    </rPh>
    <rPh sb="10" eb="12">
      <t>ケイカク</t>
    </rPh>
    <phoneticPr fontId="6"/>
  </si>
  <si>
    <t>児入１６・地公体・未計画２</t>
    <phoneticPr fontId="6"/>
  </si>
  <si>
    <t>児入１６・地公体・拘束減</t>
    <rPh sb="0" eb="1">
      <t>ジ</t>
    </rPh>
    <rPh sb="1" eb="2">
      <t>ニュウ</t>
    </rPh>
    <rPh sb="5" eb="6">
      <t>チ</t>
    </rPh>
    <rPh sb="6" eb="7">
      <t>コウ</t>
    </rPh>
    <rPh sb="7" eb="8">
      <t>タイ</t>
    </rPh>
    <phoneticPr fontId="6"/>
  </si>
  <si>
    <t>児入１６・地公体・未計画・拘束減</t>
    <rPh sb="0" eb="1">
      <t>ジ</t>
    </rPh>
    <rPh sb="1" eb="2">
      <t>ニュウ</t>
    </rPh>
    <rPh sb="5" eb="6">
      <t>チ</t>
    </rPh>
    <rPh sb="6" eb="7">
      <t>コウ</t>
    </rPh>
    <rPh sb="7" eb="8">
      <t>タイ</t>
    </rPh>
    <rPh sb="9" eb="10">
      <t>ミ</t>
    </rPh>
    <rPh sb="10" eb="12">
      <t>ケイカク</t>
    </rPh>
    <phoneticPr fontId="6"/>
  </si>
  <si>
    <t>児入１６・地公体・未計画２・拘束減</t>
    <phoneticPr fontId="6"/>
  </si>
  <si>
    <t>児入１７</t>
    <rPh sb="0" eb="1">
      <t>ジ</t>
    </rPh>
    <rPh sb="1" eb="2">
      <t>ニュウ</t>
    </rPh>
    <phoneticPr fontId="6"/>
  </si>
  <si>
    <t>(13)定員111人以上120人以下</t>
    <rPh sb="4" eb="6">
      <t>テイイン</t>
    </rPh>
    <rPh sb="9" eb="10">
      <t>ニン</t>
    </rPh>
    <rPh sb="10" eb="12">
      <t>イジョウ</t>
    </rPh>
    <rPh sb="15" eb="16">
      <t>ニン</t>
    </rPh>
    <rPh sb="16" eb="18">
      <t>イカ</t>
    </rPh>
    <phoneticPr fontId="6"/>
  </si>
  <si>
    <t>児入１７・未計画</t>
    <rPh sb="0" eb="1">
      <t>ジ</t>
    </rPh>
    <rPh sb="1" eb="2">
      <t>ニュウ</t>
    </rPh>
    <rPh sb="5" eb="6">
      <t>ミ</t>
    </rPh>
    <rPh sb="6" eb="8">
      <t>ケイカク</t>
    </rPh>
    <phoneticPr fontId="6"/>
  </si>
  <si>
    <t>児入１７・未計画２</t>
    <phoneticPr fontId="6"/>
  </si>
  <si>
    <t>児入１７・拘束減</t>
    <rPh sb="0" eb="1">
      <t>ジ</t>
    </rPh>
    <rPh sb="1" eb="2">
      <t>ニュウ</t>
    </rPh>
    <phoneticPr fontId="6"/>
  </si>
  <si>
    <t>児入１７・未計画・拘束減</t>
    <rPh sb="0" eb="1">
      <t>ジ</t>
    </rPh>
    <rPh sb="1" eb="2">
      <t>ニュウ</t>
    </rPh>
    <rPh sb="5" eb="6">
      <t>ミ</t>
    </rPh>
    <rPh sb="6" eb="8">
      <t>ケイカク</t>
    </rPh>
    <phoneticPr fontId="6"/>
  </si>
  <si>
    <t>児入１７・未計画２・拘束減</t>
    <phoneticPr fontId="6"/>
  </si>
  <si>
    <t>児入１７・地公体</t>
    <rPh sb="0" eb="1">
      <t>ジ</t>
    </rPh>
    <rPh sb="1" eb="2">
      <t>ニュウ</t>
    </rPh>
    <rPh sb="5" eb="6">
      <t>チ</t>
    </rPh>
    <rPh sb="6" eb="7">
      <t>コウ</t>
    </rPh>
    <rPh sb="7" eb="8">
      <t>タイ</t>
    </rPh>
    <phoneticPr fontId="6"/>
  </si>
  <si>
    <t>児入１７・地公体・未計画</t>
    <rPh sb="0" eb="1">
      <t>ジ</t>
    </rPh>
    <rPh sb="1" eb="2">
      <t>ニュウ</t>
    </rPh>
    <rPh sb="5" eb="6">
      <t>チ</t>
    </rPh>
    <rPh sb="6" eb="7">
      <t>コウ</t>
    </rPh>
    <rPh sb="7" eb="8">
      <t>タイ</t>
    </rPh>
    <rPh sb="9" eb="10">
      <t>ミ</t>
    </rPh>
    <rPh sb="10" eb="12">
      <t>ケイカク</t>
    </rPh>
    <phoneticPr fontId="6"/>
  </si>
  <si>
    <t>児入１７・地公体・未計画２</t>
    <phoneticPr fontId="6"/>
  </si>
  <si>
    <t>児入１７・地公体・拘束減</t>
    <rPh sb="0" eb="1">
      <t>ジ</t>
    </rPh>
    <rPh sb="1" eb="2">
      <t>ニュウ</t>
    </rPh>
    <rPh sb="5" eb="6">
      <t>チ</t>
    </rPh>
    <rPh sb="6" eb="7">
      <t>コウ</t>
    </rPh>
    <rPh sb="7" eb="8">
      <t>タイ</t>
    </rPh>
    <phoneticPr fontId="6"/>
  </si>
  <si>
    <t>児入１７・地公体・未計画・拘束減</t>
    <rPh sb="0" eb="1">
      <t>ジ</t>
    </rPh>
    <rPh sb="1" eb="2">
      <t>ニュウ</t>
    </rPh>
    <rPh sb="5" eb="6">
      <t>チ</t>
    </rPh>
    <rPh sb="6" eb="7">
      <t>コウ</t>
    </rPh>
    <rPh sb="7" eb="8">
      <t>タイ</t>
    </rPh>
    <rPh sb="9" eb="10">
      <t>ミ</t>
    </rPh>
    <rPh sb="10" eb="12">
      <t>ケイカク</t>
    </rPh>
    <phoneticPr fontId="6"/>
  </si>
  <si>
    <t>児入１７・地公体・未計画２・拘束減</t>
    <phoneticPr fontId="6"/>
  </si>
  <si>
    <t>児入１８</t>
    <rPh sb="0" eb="1">
      <t>ジ</t>
    </rPh>
    <rPh sb="1" eb="2">
      <t>ニュウ</t>
    </rPh>
    <phoneticPr fontId="6"/>
  </si>
  <si>
    <t>(14)定員121人以上130人以下</t>
    <rPh sb="4" eb="6">
      <t>テイイン</t>
    </rPh>
    <rPh sb="9" eb="10">
      <t>ニン</t>
    </rPh>
    <rPh sb="10" eb="12">
      <t>イジョウ</t>
    </rPh>
    <rPh sb="15" eb="16">
      <t>ニン</t>
    </rPh>
    <rPh sb="16" eb="18">
      <t>イカ</t>
    </rPh>
    <phoneticPr fontId="6"/>
  </si>
  <si>
    <t>児入１８・未計画</t>
    <rPh sb="0" eb="1">
      <t>ジ</t>
    </rPh>
    <rPh sb="1" eb="2">
      <t>ニュウ</t>
    </rPh>
    <rPh sb="5" eb="6">
      <t>ミ</t>
    </rPh>
    <rPh sb="6" eb="8">
      <t>ケイカク</t>
    </rPh>
    <phoneticPr fontId="6"/>
  </si>
  <si>
    <t>児入１８・未計画２</t>
    <phoneticPr fontId="6"/>
  </si>
  <si>
    <t>児入１８・拘束減</t>
    <rPh sb="0" eb="1">
      <t>ジ</t>
    </rPh>
    <rPh sb="1" eb="2">
      <t>ニュウ</t>
    </rPh>
    <phoneticPr fontId="6"/>
  </si>
  <si>
    <t>児入１８・未計画・拘束減</t>
    <rPh sb="0" eb="1">
      <t>ジ</t>
    </rPh>
    <rPh sb="1" eb="2">
      <t>ニュウ</t>
    </rPh>
    <rPh sb="5" eb="6">
      <t>ミ</t>
    </rPh>
    <rPh sb="6" eb="8">
      <t>ケイカク</t>
    </rPh>
    <phoneticPr fontId="6"/>
  </si>
  <si>
    <t>児入１８・未計画２・拘束減</t>
    <phoneticPr fontId="6"/>
  </si>
  <si>
    <t>児入１８・地公体</t>
    <rPh sb="0" eb="1">
      <t>ジ</t>
    </rPh>
    <rPh sb="1" eb="2">
      <t>ニュウ</t>
    </rPh>
    <rPh sb="5" eb="6">
      <t>チ</t>
    </rPh>
    <rPh sb="6" eb="7">
      <t>コウ</t>
    </rPh>
    <rPh sb="7" eb="8">
      <t>タイ</t>
    </rPh>
    <phoneticPr fontId="6"/>
  </si>
  <si>
    <t>児入１８・地公体・未計画</t>
    <rPh sb="0" eb="1">
      <t>ジ</t>
    </rPh>
    <rPh sb="1" eb="2">
      <t>ニュウ</t>
    </rPh>
    <rPh sb="5" eb="6">
      <t>チ</t>
    </rPh>
    <rPh sb="6" eb="7">
      <t>コウ</t>
    </rPh>
    <rPh sb="7" eb="8">
      <t>タイ</t>
    </rPh>
    <rPh sb="9" eb="10">
      <t>ミ</t>
    </rPh>
    <rPh sb="10" eb="12">
      <t>ケイカク</t>
    </rPh>
    <phoneticPr fontId="6"/>
  </si>
  <si>
    <t>児入１８・地公体・未計画２</t>
    <phoneticPr fontId="6"/>
  </si>
  <si>
    <t>児入１８・地公体・拘束減</t>
    <rPh sb="0" eb="1">
      <t>ジ</t>
    </rPh>
    <rPh sb="1" eb="2">
      <t>ニュウ</t>
    </rPh>
    <rPh sb="5" eb="6">
      <t>チ</t>
    </rPh>
    <rPh sb="6" eb="7">
      <t>コウ</t>
    </rPh>
    <rPh sb="7" eb="8">
      <t>タイ</t>
    </rPh>
    <phoneticPr fontId="6"/>
  </si>
  <si>
    <t>児入１８・地公体・未計画・拘束減</t>
    <rPh sb="0" eb="1">
      <t>ジ</t>
    </rPh>
    <rPh sb="1" eb="2">
      <t>ニュウ</t>
    </rPh>
    <rPh sb="5" eb="6">
      <t>チ</t>
    </rPh>
    <rPh sb="6" eb="7">
      <t>コウ</t>
    </rPh>
    <rPh sb="7" eb="8">
      <t>タイ</t>
    </rPh>
    <rPh sb="9" eb="10">
      <t>ミ</t>
    </rPh>
    <rPh sb="10" eb="12">
      <t>ケイカク</t>
    </rPh>
    <phoneticPr fontId="6"/>
  </si>
  <si>
    <t>児入１８・地公体・未計画２・拘束減</t>
    <phoneticPr fontId="6"/>
  </si>
  <si>
    <t>児入１９</t>
    <rPh sb="0" eb="1">
      <t>ジ</t>
    </rPh>
    <rPh sb="1" eb="2">
      <t>ニュウ</t>
    </rPh>
    <phoneticPr fontId="6"/>
  </si>
  <si>
    <t>(15)定員131人以上140人以下</t>
    <rPh sb="4" eb="6">
      <t>テイイン</t>
    </rPh>
    <rPh sb="9" eb="10">
      <t>ニン</t>
    </rPh>
    <rPh sb="10" eb="12">
      <t>イジョウ</t>
    </rPh>
    <rPh sb="15" eb="16">
      <t>ニン</t>
    </rPh>
    <rPh sb="16" eb="18">
      <t>イカ</t>
    </rPh>
    <phoneticPr fontId="6"/>
  </si>
  <si>
    <t>児入１９・未計画</t>
    <rPh sb="0" eb="1">
      <t>ジ</t>
    </rPh>
    <rPh sb="1" eb="2">
      <t>ニュウ</t>
    </rPh>
    <rPh sb="5" eb="6">
      <t>ミ</t>
    </rPh>
    <rPh sb="6" eb="8">
      <t>ケイカク</t>
    </rPh>
    <phoneticPr fontId="6"/>
  </si>
  <si>
    <t>児入１９・未計画２</t>
    <phoneticPr fontId="6"/>
  </si>
  <si>
    <t>児入１９・拘束減</t>
    <rPh sb="0" eb="1">
      <t>ジ</t>
    </rPh>
    <rPh sb="1" eb="2">
      <t>ニュウ</t>
    </rPh>
    <phoneticPr fontId="6"/>
  </si>
  <si>
    <t>児入１９・未計画・拘束減</t>
    <rPh sb="0" eb="1">
      <t>ジ</t>
    </rPh>
    <rPh sb="1" eb="2">
      <t>ニュウ</t>
    </rPh>
    <rPh sb="5" eb="6">
      <t>ミ</t>
    </rPh>
    <rPh sb="6" eb="8">
      <t>ケイカク</t>
    </rPh>
    <phoneticPr fontId="6"/>
  </si>
  <si>
    <t>児入１９・未計画２・拘束減</t>
    <phoneticPr fontId="6"/>
  </si>
  <si>
    <t>児入１９・地公体</t>
    <rPh sb="0" eb="1">
      <t>ジ</t>
    </rPh>
    <rPh sb="1" eb="2">
      <t>ニュウ</t>
    </rPh>
    <rPh sb="5" eb="6">
      <t>チ</t>
    </rPh>
    <rPh sb="6" eb="7">
      <t>コウ</t>
    </rPh>
    <rPh sb="7" eb="8">
      <t>タイ</t>
    </rPh>
    <phoneticPr fontId="6"/>
  </si>
  <si>
    <t>児入１９・地公体・未計画</t>
    <rPh sb="0" eb="1">
      <t>ジ</t>
    </rPh>
    <rPh sb="1" eb="2">
      <t>ニュウ</t>
    </rPh>
    <rPh sb="5" eb="6">
      <t>チ</t>
    </rPh>
    <rPh sb="6" eb="7">
      <t>コウ</t>
    </rPh>
    <rPh sb="7" eb="8">
      <t>タイ</t>
    </rPh>
    <rPh sb="9" eb="10">
      <t>ミ</t>
    </rPh>
    <rPh sb="10" eb="12">
      <t>ケイカク</t>
    </rPh>
    <phoneticPr fontId="6"/>
  </si>
  <si>
    <t>児入１９・地公体・未計画２</t>
    <phoneticPr fontId="6"/>
  </si>
  <si>
    <t>児入１９・地公体・拘束減</t>
    <rPh sb="0" eb="1">
      <t>ジ</t>
    </rPh>
    <rPh sb="1" eb="2">
      <t>ニュウ</t>
    </rPh>
    <rPh sb="5" eb="6">
      <t>チ</t>
    </rPh>
    <rPh sb="6" eb="7">
      <t>コウ</t>
    </rPh>
    <rPh sb="7" eb="8">
      <t>タイ</t>
    </rPh>
    <phoneticPr fontId="6"/>
  </si>
  <si>
    <t>児入１９・地公体・未計画・拘束減</t>
    <rPh sb="0" eb="1">
      <t>ジ</t>
    </rPh>
    <rPh sb="1" eb="2">
      <t>ニュウ</t>
    </rPh>
    <rPh sb="5" eb="6">
      <t>チ</t>
    </rPh>
    <rPh sb="6" eb="7">
      <t>コウ</t>
    </rPh>
    <rPh sb="7" eb="8">
      <t>タイ</t>
    </rPh>
    <rPh sb="9" eb="10">
      <t>ミ</t>
    </rPh>
    <rPh sb="10" eb="12">
      <t>ケイカク</t>
    </rPh>
    <phoneticPr fontId="6"/>
  </si>
  <si>
    <t>児入１９・地公体・未計画２・拘束減</t>
    <phoneticPr fontId="6"/>
  </si>
  <si>
    <t>児入２０</t>
    <rPh sb="0" eb="1">
      <t>ジ</t>
    </rPh>
    <rPh sb="1" eb="2">
      <t>ニュウ</t>
    </rPh>
    <phoneticPr fontId="6"/>
  </si>
  <si>
    <t>(16)定員141人以上150人以下</t>
    <rPh sb="4" eb="6">
      <t>テイイン</t>
    </rPh>
    <rPh sb="9" eb="10">
      <t>ニン</t>
    </rPh>
    <rPh sb="10" eb="12">
      <t>イジョウ</t>
    </rPh>
    <rPh sb="15" eb="16">
      <t>ニン</t>
    </rPh>
    <rPh sb="16" eb="18">
      <t>イカ</t>
    </rPh>
    <phoneticPr fontId="6"/>
  </si>
  <si>
    <t>児入２０・未計画</t>
    <rPh sb="0" eb="1">
      <t>ジ</t>
    </rPh>
    <rPh sb="1" eb="2">
      <t>ニュウ</t>
    </rPh>
    <rPh sb="5" eb="6">
      <t>ミ</t>
    </rPh>
    <rPh sb="6" eb="8">
      <t>ケイカク</t>
    </rPh>
    <phoneticPr fontId="6"/>
  </si>
  <si>
    <t>児入２０・未計画２</t>
    <phoneticPr fontId="6"/>
  </si>
  <si>
    <t>児入２０・拘束減</t>
    <rPh sb="0" eb="1">
      <t>ジ</t>
    </rPh>
    <rPh sb="1" eb="2">
      <t>ニュウ</t>
    </rPh>
    <phoneticPr fontId="6"/>
  </si>
  <si>
    <t>児入２０・未計画・拘束減</t>
    <rPh sb="0" eb="1">
      <t>ジ</t>
    </rPh>
    <rPh sb="1" eb="2">
      <t>ニュウ</t>
    </rPh>
    <rPh sb="5" eb="6">
      <t>ミ</t>
    </rPh>
    <rPh sb="6" eb="8">
      <t>ケイカク</t>
    </rPh>
    <phoneticPr fontId="6"/>
  </si>
  <si>
    <t>児入２０・未計画２・拘束減</t>
    <phoneticPr fontId="6"/>
  </si>
  <si>
    <t>児入２０・地公体</t>
    <rPh sb="0" eb="1">
      <t>ジ</t>
    </rPh>
    <rPh sb="1" eb="2">
      <t>ニュウ</t>
    </rPh>
    <rPh sb="5" eb="6">
      <t>チ</t>
    </rPh>
    <rPh sb="6" eb="7">
      <t>コウ</t>
    </rPh>
    <rPh sb="7" eb="8">
      <t>タイ</t>
    </rPh>
    <phoneticPr fontId="6"/>
  </si>
  <si>
    <t>児入２０・地公体・未計画</t>
    <rPh sb="0" eb="1">
      <t>ジ</t>
    </rPh>
    <rPh sb="1" eb="2">
      <t>ニュウ</t>
    </rPh>
    <rPh sb="5" eb="6">
      <t>チ</t>
    </rPh>
    <rPh sb="6" eb="7">
      <t>コウ</t>
    </rPh>
    <rPh sb="7" eb="8">
      <t>タイ</t>
    </rPh>
    <rPh sb="9" eb="10">
      <t>ミ</t>
    </rPh>
    <rPh sb="10" eb="12">
      <t>ケイカク</t>
    </rPh>
    <phoneticPr fontId="6"/>
  </si>
  <si>
    <t>児入２０・地公体・未計画２</t>
    <phoneticPr fontId="6"/>
  </si>
  <si>
    <t>児入２０・地公体・拘束減</t>
    <rPh sb="0" eb="1">
      <t>ジ</t>
    </rPh>
    <rPh sb="1" eb="2">
      <t>ニュウ</t>
    </rPh>
    <rPh sb="5" eb="6">
      <t>チ</t>
    </rPh>
    <rPh sb="6" eb="7">
      <t>コウ</t>
    </rPh>
    <rPh sb="7" eb="8">
      <t>タイ</t>
    </rPh>
    <phoneticPr fontId="6"/>
  </si>
  <si>
    <t>児入２０・地公体・未計画・拘束減</t>
    <rPh sb="0" eb="1">
      <t>ジ</t>
    </rPh>
    <rPh sb="1" eb="2">
      <t>ニュウ</t>
    </rPh>
    <rPh sb="5" eb="6">
      <t>チ</t>
    </rPh>
    <rPh sb="6" eb="7">
      <t>コウ</t>
    </rPh>
    <rPh sb="7" eb="8">
      <t>タイ</t>
    </rPh>
    <rPh sb="9" eb="10">
      <t>ミ</t>
    </rPh>
    <rPh sb="10" eb="12">
      <t>ケイカク</t>
    </rPh>
    <phoneticPr fontId="6"/>
  </si>
  <si>
    <t>児入２０・地公体・未計画２・拘束減</t>
    <phoneticPr fontId="6"/>
  </si>
  <si>
    <t>児入２１</t>
    <rPh sb="0" eb="1">
      <t>ジ</t>
    </rPh>
    <rPh sb="1" eb="2">
      <t>ニュウ</t>
    </rPh>
    <phoneticPr fontId="6"/>
  </si>
  <si>
    <t>(17)定員151人以上160人以下</t>
    <rPh sb="4" eb="6">
      <t>テイイン</t>
    </rPh>
    <rPh sb="9" eb="10">
      <t>ニン</t>
    </rPh>
    <rPh sb="10" eb="12">
      <t>イジョウ</t>
    </rPh>
    <rPh sb="15" eb="16">
      <t>ニン</t>
    </rPh>
    <rPh sb="16" eb="18">
      <t>イカ</t>
    </rPh>
    <phoneticPr fontId="6"/>
  </si>
  <si>
    <t>児入２１・未計画</t>
    <rPh sb="0" eb="1">
      <t>ジ</t>
    </rPh>
    <rPh sb="1" eb="2">
      <t>ニュウ</t>
    </rPh>
    <rPh sb="5" eb="6">
      <t>ミ</t>
    </rPh>
    <rPh sb="6" eb="8">
      <t>ケイカク</t>
    </rPh>
    <phoneticPr fontId="6"/>
  </si>
  <si>
    <t>児入２１・未計画２</t>
    <phoneticPr fontId="6"/>
  </si>
  <si>
    <t>児入２１・拘束減</t>
    <rPh sb="0" eb="1">
      <t>ジ</t>
    </rPh>
    <rPh sb="1" eb="2">
      <t>ニュウ</t>
    </rPh>
    <phoneticPr fontId="6"/>
  </si>
  <si>
    <t>児入２１・未計画・拘束減</t>
    <rPh sb="0" eb="1">
      <t>ジ</t>
    </rPh>
    <rPh sb="1" eb="2">
      <t>ニュウ</t>
    </rPh>
    <rPh sb="5" eb="6">
      <t>ミ</t>
    </rPh>
    <rPh sb="6" eb="8">
      <t>ケイカク</t>
    </rPh>
    <phoneticPr fontId="6"/>
  </si>
  <si>
    <t>児入２１・未計画２・拘束減</t>
    <phoneticPr fontId="6"/>
  </si>
  <si>
    <t>児入２１・地公体</t>
    <rPh sb="0" eb="1">
      <t>ジ</t>
    </rPh>
    <rPh sb="1" eb="2">
      <t>ニュウ</t>
    </rPh>
    <rPh sb="5" eb="6">
      <t>チ</t>
    </rPh>
    <rPh sb="6" eb="7">
      <t>コウ</t>
    </rPh>
    <rPh sb="7" eb="8">
      <t>タイ</t>
    </rPh>
    <phoneticPr fontId="6"/>
  </si>
  <si>
    <t>児入２１・地公体・未計画</t>
    <rPh sb="0" eb="1">
      <t>ジ</t>
    </rPh>
    <rPh sb="1" eb="2">
      <t>ニュウ</t>
    </rPh>
    <rPh sb="5" eb="6">
      <t>チ</t>
    </rPh>
    <rPh sb="6" eb="7">
      <t>コウ</t>
    </rPh>
    <rPh sb="7" eb="8">
      <t>タイ</t>
    </rPh>
    <rPh sb="9" eb="10">
      <t>ミ</t>
    </rPh>
    <rPh sb="10" eb="12">
      <t>ケイカク</t>
    </rPh>
    <phoneticPr fontId="6"/>
  </si>
  <si>
    <t>児入２１・地公体・未計画２</t>
    <phoneticPr fontId="6"/>
  </si>
  <si>
    <t>児入２１・地公体・拘束減</t>
    <rPh sb="0" eb="1">
      <t>ジ</t>
    </rPh>
    <rPh sb="1" eb="2">
      <t>ニュウ</t>
    </rPh>
    <rPh sb="5" eb="6">
      <t>チ</t>
    </rPh>
    <rPh sb="6" eb="7">
      <t>コウ</t>
    </rPh>
    <rPh sb="7" eb="8">
      <t>タイ</t>
    </rPh>
    <phoneticPr fontId="6"/>
  </si>
  <si>
    <t>児入２１・地公体・未計画・拘束減</t>
    <rPh sb="0" eb="1">
      <t>ジ</t>
    </rPh>
    <rPh sb="1" eb="2">
      <t>ニュウ</t>
    </rPh>
    <rPh sb="5" eb="6">
      <t>チ</t>
    </rPh>
    <rPh sb="6" eb="7">
      <t>コウ</t>
    </rPh>
    <rPh sb="7" eb="8">
      <t>タイ</t>
    </rPh>
    <rPh sb="9" eb="10">
      <t>ミ</t>
    </rPh>
    <rPh sb="10" eb="12">
      <t>ケイカク</t>
    </rPh>
    <phoneticPr fontId="6"/>
  </si>
  <si>
    <t>児入２１・地公体・未計画２・拘束減</t>
    <phoneticPr fontId="6"/>
  </si>
  <si>
    <t>児入２２</t>
    <rPh sb="0" eb="1">
      <t>ジ</t>
    </rPh>
    <rPh sb="1" eb="2">
      <t>ニュウ</t>
    </rPh>
    <phoneticPr fontId="6"/>
  </si>
  <si>
    <t>(18)定員161人以上170人以下</t>
    <rPh sb="4" eb="6">
      <t>テイイン</t>
    </rPh>
    <rPh sb="9" eb="10">
      <t>ニン</t>
    </rPh>
    <rPh sb="10" eb="12">
      <t>イジョウ</t>
    </rPh>
    <rPh sb="15" eb="16">
      <t>ニン</t>
    </rPh>
    <rPh sb="16" eb="18">
      <t>イカ</t>
    </rPh>
    <phoneticPr fontId="6"/>
  </si>
  <si>
    <t>児入２２・未計画</t>
    <rPh sb="0" eb="1">
      <t>ジ</t>
    </rPh>
    <rPh sb="1" eb="2">
      <t>ニュウ</t>
    </rPh>
    <rPh sb="5" eb="6">
      <t>ミ</t>
    </rPh>
    <rPh sb="6" eb="8">
      <t>ケイカク</t>
    </rPh>
    <phoneticPr fontId="6"/>
  </si>
  <si>
    <t>児入２２・未計画２</t>
    <phoneticPr fontId="6"/>
  </si>
  <si>
    <t>児入２２・拘束減</t>
    <rPh sb="0" eb="1">
      <t>ジ</t>
    </rPh>
    <rPh sb="1" eb="2">
      <t>ニュウ</t>
    </rPh>
    <phoneticPr fontId="6"/>
  </si>
  <si>
    <t>児入２２・未計画・拘束減</t>
    <rPh sb="0" eb="1">
      <t>ジ</t>
    </rPh>
    <rPh sb="1" eb="2">
      <t>ニュウ</t>
    </rPh>
    <rPh sb="5" eb="6">
      <t>ミ</t>
    </rPh>
    <rPh sb="6" eb="8">
      <t>ケイカク</t>
    </rPh>
    <phoneticPr fontId="6"/>
  </si>
  <si>
    <t>児入２２・未計画２・拘束減</t>
    <phoneticPr fontId="6"/>
  </si>
  <si>
    <t>児入２２・地公体</t>
    <rPh sb="0" eb="1">
      <t>ジ</t>
    </rPh>
    <rPh sb="1" eb="2">
      <t>ニュウ</t>
    </rPh>
    <rPh sb="5" eb="6">
      <t>チ</t>
    </rPh>
    <rPh sb="6" eb="7">
      <t>コウ</t>
    </rPh>
    <rPh sb="7" eb="8">
      <t>タイ</t>
    </rPh>
    <phoneticPr fontId="6"/>
  </si>
  <si>
    <t>児入２２・地公体・未計画</t>
    <rPh sb="0" eb="1">
      <t>ジ</t>
    </rPh>
    <rPh sb="1" eb="2">
      <t>ニュウ</t>
    </rPh>
    <rPh sb="5" eb="6">
      <t>チ</t>
    </rPh>
    <rPh sb="6" eb="7">
      <t>コウ</t>
    </rPh>
    <rPh sb="7" eb="8">
      <t>タイ</t>
    </rPh>
    <rPh sb="9" eb="10">
      <t>ミ</t>
    </rPh>
    <rPh sb="10" eb="12">
      <t>ケイカク</t>
    </rPh>
    <phoneticPr fontId="6"/>
  </si>
  <si>
    <t>児入２２・地公体・未計画２</t>
    <phoneticPr fontId="6"/>
  </si>
  <si>
    <t>児入２２・地公体・拘束減</t>
    <rPh sb="0" eb="1">
      <t>ジ</t>
    </rPh>
    <rPh sb="1" eb="2">
      <t>ニュウ</t>
    </rPh>
    <rPh sb="5" eb="6">
      <t>チ</t>
    </rPh>
    <rPh sb="6" eb="7">
      <t>コウ</t>
    </rPh>
    <rPh sb="7" eb="8">
      <t>タイ</t>
    </rPh>
    <phoneticPr fontId="6"/>
  </si>
  <si>
    <t>児入２２・地公体・未計画・拘束減</t>
    <rPh sb="0" eb="1">
      <t>ジ</t>
    </rPh>
    <rPh sb="1" eb="2">
      <t>ニュウ</t>
    </rPh>
    <rPh sb="5" eb="6">
      <t>チ</t>
    </rPh>
    <rPh sb="6" eb="7">
      <t>コウ</t>
    </rPh>
    <rPh sb="7" eb="8">
      <t>タイ</t>
    </rPh>
    <rPh sb="9" eb="10">
      <t>ミ</t>
    </rPh>
    <rPh sb="10" eb="12">
      <t>ケイカク</t>
    </rPh>
    <phoneticPr fontId="6"/>
  </si>
  <si>
    <t>児入２２・地公体・未計画２・拘束減</t>
    <phoneticPr fontId="6"/>
  </si>
  <si>
    <t>児入２３</t>
    <rPh sb="0" eb="1">
      <t>ジ</t>
    </rPh>
    <rPh sb="1" eb="2">
      <t>ニュウ</t>
    </rPh>
    <phoneticPr fontId="6"/>
  </si>
  <si>
    <t>(19)定員171人以上180人以下</t>
    <rPh sb="4" eb="6">
      <t>テイイン</t>
    </rPh>
    <rPh sb="9" eb="10">
      <t>ニン</t>
    </rPh>
    <rPh sb="10" eb="12">
      <t>イジョウ</t>
    </rPh>
    <rPh sb="15" eb="16">
      <t>ニン</t>
    </rPh>
    <rPh sb="16" eb="18">
      <t>イカ</t>
    </rPh>
    <phoneticPr fontId="6"/>
  </si>
  <si>
    <t>児入２３・未計画</t>
    <rPh sb="0" eb="1">
      <t>ジ</t>
    </rPh>
    <rPh sb="1" eb="2">
      <t>ニュウ</t>
    </rPh>
    <rPh sb="5" eb="6">
      <t>ミ</t>
    </rPh>
    <rPh sb="6" eb="8">
      <t>ケイカク</t>
    </rPh>
    <phoneticPr fontId="6"/>
  </si>
  <si>
    <t>児入２３・未計画２</t>
    <phoneticPr fontId="6"/>
  </si>
  <si>
    <t>児入２３・拘束減</t>
    <rPh sb="0" eb="1">
      <t>ジ</t>
    </rPh>
    <rPh sb="1" eb="2">
      <t>ニュウ</t>
    </rPh>
    <phoneticPr fontId="6"/>
  </si>
  <si>
    <t>児入２３・未計画・拘束減</t>
    <rPh sb="0" eb="1">
      <t>ジ</t>
    </rPh>
    <rPh sb="1" eb="2">
      <t>ニュウ</t>
    </rPh>
    <rPh sb="5" eb="6">
      <t>ミ</t>
    </rPh>
    <rPh sb="6" eb="8">
      <t>ケイカク</t>
    </rPh>
    <phoneticPr fontId="6"/>
  </si>
  <si>
    <t>児入２３・未計画２・拘束減</t>
    <phoneticPr fontId="6"/>
  </si>
  <si>
    <t>児入２３・地公体</t>
    <rPh sb="0" eb="1">
      <t>ジ</t>
    </rPh>
    <rPh sb="1" eb="2">
      <t>ニュウ</t>
    </rPh>
    <rPh sb="5" eb="6">
      <t>チ</t>
    </rPh>
    <rPh sb="6" eb="7">
      <t>コウ</t>
    </rPh>
    <rPh sb="7" eb="8">
      <t>タイ</t>
    </rPh>
    <phoneticPr fontId="6"/>
  </si>
  <si>
    <t>児入２３・地公体・未計画</t>
    <rPh sb="0" eb="1">
      <t>ジ</t>
    </rPh>
    <rPh sb="1" eb="2">
      <t>ニュウ</t>
    </rPh>
    <rPh sb="5" eb="6">
      <t>チ</t>
    </rPh>
    <rPh sb="6" eb="7">
      <t>コウ</t>
    </rPh>
    <rPh sb="7" eb="8">
      <t>タイ</t>
    </rPh>
    <rPh sb="9" eb="10">
      <t>ミ</t>
    </rPh>
    <rPh sb="10" eb="12">
      <t>ケイカク</t>
    </rPh>
    <phoneticPr fontId="6"/>
  </si>
  <si>
    <t>児入２３・地公体・未計画２</t>
    <phoneticPr fontId="6"/>
  </si>
  <si>
    <t>児入２３・地公体・拘束減</t>
    <rPh sb="0" eb="1">
      <t>ジ</t>
    </rPh>
    <rPh sb="1" eb="2">
      <t>ニュウ</t>
    </rPh>
    <rPh sb="5" eb="6">
      <t>チ</t>
    </rPh>
    <rPh sb="6" eb="7">
      <t>コウ</t>
    </rPh>
    <rPh sb="7" eb="8">
      <t>タイ</t>
    </rPh>
    <phoneticPr fontId="6"/>
  </si>
  <si>
    <t>児入２３・地公体・未計画・拘束減</t>
    <rPh sb="0" eb="1">
      <t>ジ</t>
    </rPh>
    <rPh sb="1" eb="2">
      <t>ニュウ</t>
    </rPh>
    <rPh sb="5" eb="6">
      <t>チ</t>
    </rPh>
    <rPh sb="6" eb="7">
      <t>コウ</t>
    </rPh>
    <rPh sb="7" eb="8">
      <t>タイ</t>
    </rPh>
    <rPh sb="9" eb="10">
      <t>ミ</t>
    </rPh>
    <rPh sb="10" eb="12">
      <t>ケイカク</t>
    </rPh>
    <phoneticPr fontId="6"/>
  </si>
  <si>
    <t>児入２３・地公体・未計画２・拘束減</t>
    <phoneticPr fontId="6"/>
  </si>
  <si>
    <t>児入２４</t>
    <rPh sb="0" eb="1">
      <t>ジ</t>
    </rPh>
    <rPh sb="1" eb="2">
      <t>ニュウ</t>
    </rPh>
    <phoneticPr fontId="6"/>
  </si>
  <si>
    <t>(20)定員181人以上190人以下</t>
    <rPh sb="4" eb="6">
      <t>テイイン</t>
    </rPh>
    <rPh sb="9" eb="10">
      <t>ニン</t>
    </rPh>
    <rPh sb="10" eb="12">
      <t>イジョウ</t>
    </rPh>
    <rPh sb="15" eb="16">
      <t>ニン</t>
    </rPh>
    <rPh sb="16" eb="18">
      <t>イカ</t>
    </rPh>
    <phoneticPr fontId="6"/>
  </si>
  <si>
    <t>児入２４・未計画</t>
    <rPh sb="0" eb="1">
      <t>ジ</t>
    </rPh>
    <rPh sb="1" eb="2">
      <t>ニュウ</t>
    </rPh>
    <rPh sb="5" eb="6">
      <t>ミ</t>
    </rPh>
    <rPh sb="6" eb="8">
      <t>ケイカク</t>
    </rPh>
    <phoneticPr fontId="6"/>
  </si>
  <si>
    <t>児入２４・未計画２</t>
    <phoneticPr fontId="6"/>
  </si>
  <si>
    <t>児入２４・拘束減</t>
    <rPh sb="0" eb="1">
      <t>ジ</t>
    </rPh>
    <rPh sb="1" eb="2">
      <t>ニュウ</t>
    </rPh>
    <phoneticPr fontId="6"/>
  </si>
  <si>
    <t>児入２４・未計画・拘束減</t>
    <rPh sb="0" eb="1">
      <t>ジ</t>
    </rPh>
    <rPh sb="1" eb="2">
      <t>ニュウ</t>
    </rPh>
    <rPh sb="5" eb="6">
      <t>ミ</t>
    </rPh>
    <rPh sb="6" eb="8">
      <t>ケイカク</t>
    </rPh>
    <phoneticPr fontId="6"/>
  </si>
  <si>
    <t>児入２４・未計画２・拘束減</t>
    <phoneticPr fontId="6"/>
  </si>
  <si>
    <t>児入２４・地公体</t>
    <rPh sb="0" eb="1">
      <t>ジ</t>
    </rPh>
    <rPh sb="1" eb="2">
      <t>ニュウ</t>
    </rPh>
    <rPh sb="5" eb="6">
      <t>チ</t>
    </rPh>
    <rPh sb="6" eb="7">
      <t>コウ</t>
    </rPh>
    <rPh sb="7" eb="8">
      <t>タイ</t>
    </rPh>
    <phoneticPr fontId="6"/>
  </si>
  <si>
    <t>児入２４・地公体・未計画</t>
    <rPh sb="0" eb="1">
      <t>ジ</t>
    </rPh>
    <rPh sb="1" eb="2">
      <t>ニュウ</t>
    </rPh>
    <rPh sb="5" eb="6">
      <t>チ</t>
    </rPh>
    <rPh sb="6" eb="7">
      <t>コウ</t>
    </rPh>
    <rPh sb="7" eb="8">
      <t>タイ</t>
    </rPh>
    <rPh sb="9" eb="10">
      <t>ミ</t>
    </rPh>
    <rPh sb="10" eb="12">
      <t>ケイカク</t>
    </rPh>
    <phoneticPr fontId="6"/>
  </si>
  <si>
    <t>児入２４・地公体・未計画２</t>
    <phoneticPr fontId="6"/>
  </si>
  <si>
    <t>児入２４・地公体・拘束減</t>
    <rPh sb="0" eb="1">
      <t>ジ</t>
    </rPh>
    <rPh sb="1" eb="2">
      <t>ニュウ</t>
    </rPh>
    <rPh sb="5" eb="6">
      <t>チ</t>
    </rPh>
    <rPh sb="6" eb="7">
      <t>コウ</t>
    </rPh>
    <rPh sb="7" eb="8">
      <t>タイ</t>
    </rPh>
    <phoneticPr fontId="6"/>
  </si>
  <si>
    <t>児入２４・地公体・未計画・拘束減</t>
    <rPh sb="0" eb="1">
      <t>ジ</t>
    </rPh>
    <rPh sb="1" eb="2">
      <t>ニュウ</t>
    </rPh>
    <rPh sb="5" eb="6">
      <t>チ</t>
    </rPh>
    <rPh sb="6" eb="7">
      <t>コウ</t>
    </rPh>
    <rPh sb="7" eb="8">
      <t>タイ</t>
    </rPh>
    <rPh sb="9" eb="10">
      <t>ミ</t>
    </rPh>
    <rPh sb="10" eb="12">
      <t>ケイカク</t>
    </rPh>
    <phoneticPr fontId="6"/>
  </si>
  <si>
    <t>児入２４・地公体・未計画２・拘束減</t>
    <phoneticPr fontId="6"/>
  </si>
  <si>
    <t>児入２５</t>
    <rPh sb="0" eb="1">
      <t>ジ</t>
    </rPh>
    <rPh sb="1" eb="2">
      <t>ニュウ</t>
    </rPh>
    <phoneticPr fontId="6"/>
  </si>
  <si>
    <t>(21)定員191人以上</t>
    <rPh sb="4" eb="6">
      <t>テイイン</t>
    </rPh>
    <rPh sb="9" eb="10">
      <t>ニン</t>
    </rPh>
    <rPh sb="10" eb="12">
      <t>イジョウ</t>
    </rPh>
    <phoneticPr fontId="6"/>
  </si>
  <si>
    <t>児入２５・未計画</t>
    <rPh sb="0" eb="1">
      <t>ジ</t>
    </rPh>
    <rPh sb="1" eb="2">
      <t>ニュウ</t>
    </rPh>
    <rPh sb="5" eb="6">
      <t>ミ</t>
    </rPh>
    <rPh sb="6" eb="8">
      <t>ケイカク</t>
    </rPh>
    <phoneticPr fontId="6"/>
  </si>
  <si>
    <t>児入２５・未計画２</t>
    <phoneticPr fontId="6"/>
  </si>
  <si>
    <t>児入２５・拘束減</t>
    <rPh sb="0" eb="1">
      <t>ジ</t>
    </rPh>
    <rPh sb="1" eb="2">
      <t>ニュウ</t>
    </rPh>
    <phoneticPr fontId="6"/>
  </si>
  <si>
    <t>児入２５・未計画・拘束減</t>
    <rPh sb="0" eb="1">
      <t>ジ</t>
    </rPh>
    <rPh sb="1" eb="2">
      <t>ニュウ</t>
    </rPh>
    <rPh sb="5" eb="6">
      <t>ミ</t>
    </rPh>
    <rPh sb="6" eb="8">
      <t>ケイカク</t>
    </rPh>
    <phoneticPr fontId="6"/>
  </si>
  <si>
    <t>児入２５・未計画２・拘束減</t>
    <phoneticPr fontId="6"/>
  </si>
  <si>
    <t>児入２５・地公体</t>
    <rPh sb="0" eb="1">
      <t>ジ</t>
    </rPh>
    <rPh sb="1" eb="2">
      <t>ニュウ</t>
    </rPh>
    <rPh sb="5" eb="6">
      <t>チ</t>
    </rPh>
    <rPh sb="6" eb="7">
      <t>コウ</t>
    </rPh>
    <rPh sb="7" eb="8">
      <t>タイ</t>
    </rPh>
    <phoneticPr fontId="6"/>
  </si>
  <si>
    <t>児入２５・地公体・未計画</t>
    <rPh sb="0" eb="1">
      <t>ジ</t>
    </rPh>
    <rPh sb="1" eb="2">
      <t>ニュウ</t>
    </rPh>
    <rPh sb="5" eb="6">
      <t>チ</t>
    </rPh>
    <rPh sb="6" eb="7">
      <t>コウ</t>
    </rPh>
    <rPh sb="7" eb="8">
      <t>タイ</t>
    </rPh>
    <rPh sb="9" eb="10">
      <t>ミ</t>
    </rPh>
    <rPh sb="10" eb="12">
      <t>ケイカク</t>
    </rPh>
    <phoneticPr fontId="6"/>
  </si>
  <si>
    <t>児入２５・地公体・未計画２</t>
    <phoneticPr fontId="6"/>
  </si>
  <si>
    <t>児入２５・地公体・拘束減</t>
    <rPh sb="0" eb="1">
      <t>ジ</t>
    </rPh>
    <rPh sb="1" eb="2">
      <t>ニュウ</t>
    </rPh>
    <rPh sb="5" eb="6">
      <t>チ</t>
    </rPh>
    <rPh sb="6" eb="7">
      <t>コウ</t>
    </rPh>
    <rPh sb="7" eb="8">
      <t>タイ</t>
    </rPh>
    <phoneticPr fontId="6"/>
  </si>
  <si>
    <t>児入２５・地公体・未計画・拘束減</t>
    <rPh sb="0" eb="1">
      <t>ジ</t>
    </rPh>
    <rPh sb="1" eb="2">
      <t>ニュウ</t>
    </rPh>
    <rPh sb="5" eb="6">
      <t>チ</t>
    </rPh>
    <rPh sb="6" eb="7">
      <t>コウ</t>
    </rPh>
    <rPh sb="7" eb="8">
      <t>タイ</t>
    </rPh>
    <rPh sb="9" eb="10">
      <t>ミ</t>
    </rPh>
    <rPh sb="10" eb="12">
      <t>ケイカク</t>
    </rPh>
    <phoneticPr fontId="6"/>
  </si>
  <si>
    <t>児入２５・地公体・未計画２・拘束減</t>
    <phoneticPr fontId="6"/>
  </si>
  <si>
    <t>児入２６</t>
    <rPh sb="0" eb="1">
      <t>ジ</t>
    </rPh>
    <rPh sb="1" eb="2">
      <t>ニュウ</t>
    </rPh>
    <phoneticPr fontId="6"/>
  </si>
  <si>
    <t>ロ　自閉症児の場合</t>
    <rPh sb="2" eb="5">
      <t>ジヘイショウ</t>
    </rPh>
    <rPh sb="5" eb="6">
      <t>ジ</t>
    </rPh>
    <rPh sb="7" eb="9">
      <t>バアイ</t>
    </rPh>
    <phoneticPr fontId="6"/>
  </si>
  <si>
    <t>(1)定員30人以下</t>
    <rPh sb="3" eb="5">
      <t>テイイン</t>
    </rPh>
    <rPh sb="7" eb="8">
      <t>ニン</t>
    </rPh>
    <rPh sb="8" eb="10">
      <t>イカ</t>
    </rPh>
    <phoneticPr fontId="6"/>
  </si>
  <si>
    <t>児入２６・未計画</t>
    <rPh sb="0" eb="1">
      <t>ジ</t>
    </rPh>
    <rPh sb="1" eb="2">
      <t>ニュウ</t>
    </rPh>
    <rPh sb="5" eb="6">
      <t>ミ</t>
    </rPh>
    <rPh sb="6" eb="8">
      <t>ケイカク</t>
    </rPh>
    <phoneticPr fontId="6"/>
  </si>
  <si>
    <t>児入２６・未計画２</t>
    <phoneticPr fontId="6"/>
  </si>
  <si>
    <t>児入２６・拘束減</t>
    <rPh sb="0" eb="1">
      <t>ジ</t>
    </rPh>
    <rPh sb="1" eb="2">
      <t>ニュウ</t>
    </rPh>
    <phoneticPr fontId="6"/>
  </si>
  <si>
    <t>児入２６・未計画・拘束減</t>
    <rPh sb="0" eb="1">
      <t>ジ</t>
    </rPh>
    <rPh sb="1" eb="2">
      <t>ニュウ</t>
    </rPh>
    <rPh sb="5" eb="6">
      <t>ミ</t>
    </rPh>
    <rPh sb="6" eb="8">
      <t>ケイカク</t>
    </rPh>
    <phoneticPr fontId="6"/>
  </si>
  <si>
    <t>児入２６・未計画２・拘束減</t>
    <phoneticPr fontId="6"/>
  </si>
  <si>
    <t>児入２６・地公体</t>
    <rPh sb="0" eb="1">
      <t>ジ</t>
    </rPh>
    <rPh sb="1" eb="2">
      <t>ニュウ</t>
    </rPh>
    <rPh sb="5" eb="6">
      <t>チ</t>
    </rPh>
    <rPh sb="6" eb="7">
      <t>コウ</t>
    </rPh>
    <rPh sb="7" eb="8">
      <t>タイ</t>
    </rPh>
    <phoneticPr fontId="6"/>
  </si>
  <si>
    <t>児入２６・地公体・未計画</t>
    <rPh sb="0" eb="1">
      <t>ジ</t>
    </rPh>
    <rPh sb="1" eb="2">
      <t>ニュウ</t>
    </rPh>
    <rPh sb="5" eb="6">
      <t>チ</t>
    </rPh>
    <rPh sb="6" eb="7">
      <t>コウ</t>
    </rPh>
    <rPh sb="7" eb="8">
      <t>タイ</t>
    </rPh>
    <rPh sb="9" eb="10">
      <t>ミ</t>
    </rPh>
    <rPh sb="10" eb="12">
      <t>ケイカク</t>
    </rPh>
    <phoneticPr fontId="6"/>
  </si>
  <si>
    <t>児入２６・地公体・未計画２</t>
    <phoneticPr fontId="6"/>
  </si>
  <si>
    <t>児入２６・地公体・拘束減</t>
    <rPh sb="0" eb="1">
      <t>ジ</t>
    </rPh>
    <rPh sb="1" eb="2">
      <t>ニュウ</t>
    </rPh>
    <rPh sb="5" eb="6">
      <t>チ</t>
    </rPh>
    <rPh sb="6" eb="7">
      <t>コウ</t>
    </rPh>
    <rPh sb="7" eb="8">
      <t>タイ</t>
    </rPh>
    <phoneticPr fontId="6"/>
  </si>
  <si>
    <t>児入２６・地公体・未計画・拘束減</t>
    <rPh sb="0" eb="1">
      <t>ジ</t>
    </rPh>
    <rPh sb="1" eb="2">
      <t>ニュウ</t>
    </rPh>
    <rPh sb="5" eb="6">
      <t>チ</t>
    </rPh>
    <rPh sb="6" eb="7">
      <t>コウ</t>
    </rPh>
    <rPh sb="7" eb="8">
      <t>タイ</t>
    </rPh>
    <rPh sb="9" eb="10">
      <t>ミ</t>
    </rPh>
    <rPh sb="10" eb="12">
      <t>ケイカク</t>
    </rPh>
    <phoneticPr fontId="6"/>
  </si>
  <si>
    <t>児入２６・地公体・未計画２・拘束減</t>
    <phoneticPr fontId="6"/>
  </si>
  <si>
    <t>児入２７</t>
    <rPh sb="0" eb="1">
      <t>ジ</t>
    </rPh>
    <rPh sb="1" eb="2">
      <t>ニュウ</t>
    </rPh>
    <phoneticPr fontId="6"/>
  </si>
  <si>
    <t>(2)定員31人以上40人以下</t>
    <rPh sb="3" eb="5">
      <t>テイイン</t>
    </rPh>
    <rPh sb="7" eb="8">
      <t>ニン</t>
    </rPh>
    <rPh sb="8" eb="10">
      <t>イジョウ</t>
    </rPh>
    <rPh sb="12" eb="13">
      <t>ニン</t>
    </rPh>
    <rPh sb="13" eb="15">
      <t>イカ</t>
    </rPh>
    <phoneticPr fontId="6"/>
  </si>
  <si>
    <t>児入２７・未計画</t>
    <rPh sb="0" eb="1">
      <t>ジ</t>
    </rPh>
    <rPh sb="1" eb="2">
      <t>ニュウ</t>
    </rPh>
    <rPh sb="5" eb="6">
      <t>ミ</t>
    </rPh>
    <rPh sb="6" eb="8">
      <t>ケイカク</t>
    </rPh>
    <phoneticPr fontId="6"/>
  </si>
  <si>
    <t>児入２７・未計画２</t>
    <rPh sb="0" eb="1">
      <t>ジ</t>
    </rPh>
    <rPh sb="1" eb="2">
      <t>ニュウ</t>
    </rPh>
    <rPh sb="5" eb="6">
      <t>ミ</t>
    </rPh>
    <rPh sb="6" eb="8">
      <t>ケイカク</t>
    </rPh>
    <phoneticPr fontId="6"/>
  </si>
  <si>
    <t>児入２７・拘束減</t>
    <rPh sb="0" eb="1">
      <t>ジ</t>
    </rPh>
    <rPh sb="1" eb="2">
      <t>ニュウ</t>
    </rPh>
    <phoneticPr fontId="6"/>
  </si>
  <si>
    <t>児入２７・未計画・拘束減</t>
    <rPh sb="0" eb="1">
      <t>ジ</t>
    </rPh>
    <rPh sb="1" eb="2">
      <t>ニュウ</t>
    </rPh>
    <rPh sb="5" eb="6">
      <t>ミ</t>
    </rPh>
    <rPh sb="6" eb="8">
      <t>ケイカク</t>
    </rPh>
    <phoneticPr fontId="6"/>
  </si>
  <si>
    <t>児入２７・未計画２・拘束減</t>
    <rPh sb="0" eb="1">
      <t>ジ</t>
    </rPh>
    <rPh sb="1" eb="2">
      <t>ニュウ</t>
    </rPh>
    <rPh sb="5" eb="6">
      <t>ミ</t>
    </rPh>
    <rPh sb="6" eb="8">
      <t>ケイカク</t>
    </rPh>
    <phoneticPr fontId="6"/>
  </si>
  <si>
    <t>児入２７・地公体</t>
    <rPh sb="0" eb="1">
      <t>ジ</t>
    </rPh>
    <rPh sb="1" eb="2">
      <t>ニュウ</t>
    </rPh>
    <rPh sb="5" eb="6">
      <t>チ</t>
    </rPh>
    <rPh sb="6" eb="7">
      <t>コウ</t>
    </rPh>
    <rPh sb="7" eb="8">
      <t>タイ</t>
    </rPh>
    <phoneticPr fontId="6"/>
  </si>
  <si>
    <t>児入２７・地公体・未計画</t>
    <rPh sb="0" eb="1">
      <t>ジ</t>
    </rPh>
    <rPh sb="1" eb="2">
      <t>ニュウ</t>
    </rPh>
    <rPh sb="5" eb="6">
      <t>チ</t>
    </rPh>
    <rPh sb="6" eb="7">
      <t>コウ</t>
    </rPh>
    <rPh sb="7" eb="8">
      <t>タイ</t>
    </rPh>
    <rPh sb="9" eb="10">
      <t>ミ</t>
    </rPh>
    <rPh sb="10" eb="12">
      <t>ケイカク</t>
    </rPh>
    <phoneticPr fontId="6"/>
  </si>
  <si>
    <t>児入２７・地公体・未計画２</t>
    <rPh sb="0" eb="1">
      <t>ジ</t>
    </rPh>
    <rPh sb="1" eb="2">
      <t>ニュウ</t>
    </rPh>
    <rPh sb="5" eb="6">
      <t>チ</t>
    </rPh>
    <rPh sb="6" eb="7">
      <t>コウ</t>
    </rPh>
    <rPh sb="7" eb="8">
      <t>タイ</t>
    </rPh>
    <rPh sb="9" eb="10">
      <t>ミ</t>
    </rPh>
    <rPh sb="10" eb="12">
      <t>ケイカク</t>
    </rPh>
    <phoneticPr fontId="6"/>
  </si>
  <si>
    <t>児入２７・地公体・拘束減</t>
    <rPh sb="0" eb="1">
      <t>ジ</t>
    </rPh>
    <rPh sb="1" eb="2">
      <t>ニュウ</t>
    </rPh>
    <rPh sb="5" eb="6">
      <t>チ</t>
    </rPh>
    <rPh sb="6" eb="7">
      <t>コウ</t>
    </rPh>
    <rPh sb="7" eb="8">
      <t>タイ</t>
    </rPh>
    <phoneticPr fontId="6"/>
  </si>
  <si>
    <t>児入２７・地公体・未計画・拘束減</t>
    <rPh sb="0" eb="1">
      <t>ジ</t>
    </rPh>
    <rPh sb="1" eb="2">
      <t>ニュウ</t>
    </rPh>
    <rPh sb="5" eb="6">
      <t>チ</t>
    </rPh>
    <rPh sb="6" eb="7">
      <t>コウ</t>
    </rPh>
    <rPh sb="7" eb="8">
      <t>タイ</t>
    </rPh>
    <rPh sb="9" eb="10">
      <t>ミ</t>
    </rPh>
    <rPh sb="10" eb="12">
      <t>ケイカク</t>
    </rPh>
    <phoneticPr fontId="6"/>
  </si>
  <si>
    <t>児入２７・地公体・未計画２・拘束減</t>
    <rPh sb="0" eb="1">
      <t>ジ</t>
    </rPh>
    <rPh sb="1" eb="2">
      <t>ニュウ</t>
    </rPh>
    <rPh sb="5" eb="6">
      <t>チ</t>
    </rPh>
    <rPh sb="6" eb="7">
      <t>コウ</t>
    </rPh>
    <rPh sb="7" eb="8">
      <t>タイ</t>
    </rPh>
    <rPh sb="9" eb="10">
      <t>ミ</t>
    </rPh>
    <rPh sb="10" eb="12">
      <t>ケイカク</t>
    </rPh>
    <phoneticPr fontId="6"/>
  </si>
  <si>
    <t>児入２８</t>
    <rPh sb="0" eb="1">
      <t>ジ</t>
    </rPh>
    <rPh sb="1" eb="2">
      <t>ニュウ</t>
    </rPh>
    <phoneticPr fontId="6"/>
  </si>
  <si>
    <t>(3)定員41人以上50人以下</t>
    <rPh sb="3" eb="5">
      <t>テイイン</t>
    </rPh>
    <rPh sb="7" eb="8">
      <t>ニン</t>
    </rPh>
    <rPh sb="8" eb="10">
      <t>イジョウ</t>
    </rPh>
    <rPh sb="12" eb="13">
      <t>ニン</t>
    </rPh>
    <rPh sb="13" eb="15">
      <t>イカ</t>
    </rPh>
    <phoneticPr fontId="6"/>
  </si>
  <si>
    <t>児入２８・未計画</t>
    <rPh sb="0" eb="1">
      <t>ジ</t>
    </rPh>
    <rPh sb="1" eb="2">
      <t>ニュウ</t>
    </rPh>
    <rPh sb="5" eb="6">
      <t>ミ</t>
    </rPh>
    <rPh sb="6" eb="8">
      <t>ケイカク</t>
    </rPh>
    <phoneticPr fontId="6"/>
  </si>
  <si>
    <t>児入２８・未計画２</t>
    <rPh sb="0" eb="1">
      <t>ジ</t>
    </rPh>
    <rPh sb="1" eb="2">
      <t>ニュウ</t>
    </rPh>
    <rPh sb="5" eb="6">
      <t>ミ</t>
    </rPh>
    <rPh sb="6" eb="8">
      <t>ケイカク</t>
    </rPh>
    <phoneticPr fontId="6"/>
  </si>
  <si>
    <t>児入２８・拘束減</t>
    <rPh sb="0" eb="1">
      <t>ジ</t>
    </rPh>
    <rPh sb="1" eb="2">
      <t>ニュウ</t>
    </rPh>
    <phoneticPr fontId="6"/>
  </si>
  <si>
    <t>児入２８・未計画・拘束減</t>
    <rPh sb="0" eb="1">
      <t>ジ</t>
    </rPh>
    <rPh sb="1" eb="2">
      <t>ニュウ</t>
    </rPh>
    <rPh sb="5" eb="6">
      <t>ミ</t>
    </rPh>
    <rPh sb="6" eb="8">
      <t>ケイカク</t>
    </rPh>
    <phoneticPr fontId="6"/>
  </si>
  <si>
    <t>児入２８・未計画２・拘束減</t>
    <rPh sb="0" eb="1">
      <t>ジ</t>
    </rPh>
    <rPh sb="1" eb="2">
      <t>ニュウ</t>
    </rPh>
    <rPh sb="5" eb="6">
      <t>ミ</t>
    </rPh>
    <rPh sb="6" eb="8">
      <t>ケイカク</t>
    </rPh>
    <phoneticPr fontId="6"/>
  </si>
  <si>
    <t>児入２８・地公体</t>
    <rPh sb="0" eb="1">
      <t>ジ</t>
    </rPh>
    <rPh sb="1" eb="2">
      <t>ニュウ</t>
    </rPh>
    <rPh sb="5" eb="6">
      <t>チ</t>
    </rPh>
    <rPh sb="6" eb="7">
      <t>コウ</t>
    </rPh>
    <rPh sb="7" eb="8">
      <t>タイ</t>
    </rPh>
    <phoneticPr fontId="6"/>
  </si>
  <si>
    <t>児入２８・地公体・未計画</t>
    <rPh sb="0" eb="1">
      <t>ジ</t>
    </rPh>
    <rPh sb="1" eb="2">
      <t>ニュウ</t>
    </rPh>
    <rPh sb="5" eb="6">
      <t>チ</t>
    </rPh>
    <rPh sb="6" eb="7">
      <t>コウ</t>
    </rPh>
    <rPh sb="7" eb="8">
      <t>タイ</t>
    </rPh>
    <rPh sb="9" eb="10">
      <t>ミ</t>
    </rPh>
    <rPh sb="10" eb="12">
      <t>ケイカク</t>
    </rPh>
    <phoneticPr fontId="6"/>
  </si>
  <si>
    <t>児入２８・地公体・未計画２</t>
    <rPh sb="0" eb="1">
      <t>ジ</t>
    </rPh>
    <rPh sb="1" eb="2">
      <t>ニュウ</t>
    </rPh>
    <rPh sb="5" eb="6">
      <t>チ</t>
    </rPh>
    <rPh sb="6" eb="7">
      <t>コウ</t>
    </rPh>
    <rPh sb="7" eb="8">
      <t>タイ</t>
    </rPh>
    <rPh sb="9" eb="10">
      <t>ミ</t>
    </rPh>
    <rPh sb="10" eb="12">
      <t>ケイカク</t>
    </rPh>
    <phoneticPr fontId="6"/>
  </si>
  <si>
    <t>児入２８・地公体・拘束減</t>
    <rPh sb="0" eb="1">
      <t>ジ</t>
    </rPh>
    <rPh sb="1" eb="2">
      <t>ニュウ</t>
    </rPh>
    <rPh sb="5" eb="6">
      <t>チ</t>
    </rPh>
    <rPh sb="6" eb="7">
      <t>コウ</t>
    </rPh>
    <rPh sb="7" eb="8">
      <t>タイ</t>
    </rPh>
    <phoneticPr fontId="6"/>
  </si>
  <si>
    <t>児入２８・地公体・未計画・拘束減</t>
    <rPh sb="0" eb="1">
      <t>ジ</t>
    </rPh>
    <rPh sb="1" eb="2">
      <t>ニュウ</t>
    </rPh>
    <rPh sb="5" eb="6">
      <t>チ</t>
    </rPh>
    <rPh sb="6" eb="7">
      <t>コウ</t>
    </rPh>
    <rPh sb="7" eb="8">
      <t>タイ</t>
    </rPh>
    <rPh sb="9" eb="10">
      <t>ミ</t>
    </rPh>
    <rPh sb="10" eb="12">
      <t>ケイカク</t>
    </rPh>
    <phoneticPr fontId="6"/>
  </si>
  <si>
    <t>児入２８・地公体・未計画２・拘束減</t>
    <rPh sb="0" eb="1">
      <t>ジ</t>
    </rPh>
    <rPh sb="1" eb="2">
      <t>ニュウ</t>
    </rPh>
    <rPh sb="5" eb="6">
      <t>チ</t>
    </rPh>
    <rPh sb="6" eb="7">
      <t>コウ</t>
    </rPh>
    <rPh sb="7" eb="8">
      <t>タイ</t>
    </rPh>
    <rPh sb="9" eb="10">
      <t>ミ</t>
    </rPh>
    <rPh sb="10" eb="12">
      <t>ケイカク</t>
    </rPh>
    <phoneticPr fontId="6"/>
  </si>
  <si>
    <t>児入２９</t>
    <rPh sb="0" eb="1">
      <t>ジ</t>
    </rPh>
    <rPh sb="1" eb="2">
      <t>ニュウ</t>
    </rPh>
    <phoneticPr fontId="6"/>
  </si>
  <si>
    <t>(4)定員51人以上60人以下</t>
    <rPh sb="3" eb="5">
      <t>テイイン</t>
    </rPh>
    <rPh sb="7" eb="8">
      <t>ニン</t>
    </rPh>
    <rPh sb="8" eb="10">
      <t>イジョウ</t>
    </rPh>
    <rPh sb="12" eb="13">
      <t>ニン</t>
    </rPh>
    <rPh sb="13" eb="15">
      <t>イカ</t>
    </rPh>
    <phoneticPr fontId="6"/>
  </si>
  <si>
    <t>児入２９・未計画</t>
    <rPh sb="0" eb="1">
      <t>ジ</t>
    </rPh>
    <rPh sb="1" eb="2">
      <t>ニュウ</t>
    </rPh>
    <rPh sb="5" eb="6">
      <t>ミ</t>
    </rPh>
    <rPh sb="6" eb="8">
      <t>ケイカク</t>
    </rPh>
    <phoneticPr fontId="6"/>
  </si>
  <si>
    <t>児入２９・未計画２</t>
    <rPh sb="0" eb="1">
      <t>ジ</t>
    </rPh>
    <rPh sb="1" eb="2">
      <t>ニュウ</t>
    </rPh>
    <rPh sb="5" eb="6">
      <t>ミ</t>
    </rPh>
    <rPh sb="6" eb="8">
      <t>ケイカク</t>
    </rPh>
    <phoneticPr fontId="6"/>
  </si>
  <si>
    <t>児入２９・拘束減</t>
    <rPh sb="0" eb="1">
      <t>ジ</t>
    </rPh>
    <rPh sb="1" eb="2">
      <t>ニュウ</t>
    </rPh>
    <phoneticPr fontId="6"/>
  </si>
  <si>
    <t>児入２９・未計画・拘束減</t>
    <rPh sb="0" eb="1">
      <t>ジ</t>
    </rPh>
    <rPh sb="1" eb="2">
      <t>ニュウ</t>
    </rPh>
    <rPh sb="5" eb="6">
      <t>ミ</t>
    </rPh>
    <rPh sb="6" eb="8">
      <t>ケイカク</t>
    </rPh>
    <phoneticPr fontId="6"/>
  </si>
  <si>
    <t>児入２９・未計画２・拘束減</t>
    <rPh sb="0" eb="1">
      <t>ジ</t>
    </rPh>
    <rPh sb="1" eb="2">
      <t>ニュウ</t>
    </rPh>
    <rPh sb="5" eb="6">
      <t>ミ</t>
    </rPh>
    <rPh sb="6" eb="8">
      <t>ケイカク</t>
    </rPh>
    <phoneticPr fontId="6"/>
  </si>
  <si>
    <t>児入２９・地公体</t>
    <rPh sb="0" eb="1">
      <t>ジ</t>
    </rPh>
    <rPh sb="1" eb="2">
      <t>ニュウ</t>
    </rPh>
    <rPh sb="5" eb="6">
      <t>チ</t>
    </rPh>
    <rPh sb="6" eb="7">
      <t>コウ</t>
    </rPh>
    <rPh sb="7" eb="8">
      <t>タイ</t>
    </rPh>
    <phoneticPr fontId="6"/>
  </si>
  <si>
    <t>児入２９・地公体・未計画</t>
    <rPh sb="0" eb="1">
      <t>ジ</t>
    </rPh>
    <rPh sb="1" eb="2">
      <t>ニュウ</t>
    </rPh>
    <rPh sb="5" eb="6">
      <t>チ</t>
    </rPh>
    <rPh sb="6" eb="7">
      <t>コウ</t>
    </rPh>
    <rPh sb="7" eb="8">
      <t>タイ</t>
    </rPh>
    <rPh sb="9" eb="10">
      <t>ミ</t>
    </rPh>
    <rPh sb="10" eb="12">
      <t>ケイカク</t>
    </rPh>
    <phoneticPr fontId="6"/>
  </si>
  <si>
    <t>児入２９・地公体・未計画２</t>
    <rPh sb="0" eb="1">
      <t>ジ</t>
    </rPh>
    <rPh sb="1" eb="2">
      <t>ニュウ</t>
    </rPh>
    <rPh sb="5" eb="6">
      <t>チ</t>
    </rPh>
    <rPh sb="6" eb="7">
      <t>コウ</t>
    </rPh>
    <rPh sb="7" eb="8">
      <t>タイ</t>
    </rPh>
    <rPh sb="9" eb="10">
      <t>ミ</t>
    </rPh>
    <rPh sb="10" eb="12">
      <t>ケイカク</t>
    </rPh>
    <phoneticPr fontId="6"/>
  </si>
  <si>
    <t>児入２９・地公体・拘束減</t>
    <rPh sb="0" eb="1">
      <t>ジ</t>
    </rPh>
    <rPh sb="1" eb="2">
      <t>ニュウ</t>
    </rPh>
    <rPh sb="5" eb="6">
      <t>チ</t>
    </rPh>
    <rPh sb="6" eb="7">
      <t>コウ</t>
    </rPh>
    <rPh sb="7" eb="8">
      <t>タイ</t>
    </rPh>
    <phoneticPr fontId="6"/>
  </si>
  <si>
    <t>児入２９・地公体・未計画・拘束減</t>
    <rPh sb="0" eb="1">
      <t>ジ</t>
    </rPh>
    <rPh sb="1" eb="2">
      <t>ニュウ</t>
    </rPh>
    <rPh sb="5" eb="6">
      <t>チ</t>
    </rPh>
    <rPh sb="6" eb="7">
      <t>コウ</t>
    </rPh>
    <rPh sb="7" eb="8">
      <t>タイ</t>
    </rPh>
    <rPh sb="9" eb="10">
      <t>ミ</t>
    </rPh>
    <rPh sb="10" eb="12">
      <t>ケイカク</t>
    </rPh>
    <phoneticPr fontId="6"/>
  </si>
  <si>
    <t>児入２９・地公体・未計画２・拘束減</t>
    <rPh sb="0" eb="1">
      <t>ジ</t>
    </rPh>
    <rPh sb="1" eb="2">
      <t>ニュウ</t>
    </rPh>
    <rPh sb="5" eb="6">
      <t>チ</t>
    </rPh>
    <rPh sb="6" eb="7">
      <t>コウ</t>
    </rPh>
    <rPh sb="7" eb="8">
      <t>タイ</t>
    </rPh>
    <rPh sb="9" eb="10">
      <t>ミ</t>
    </rPh>
    <rPh sb="10" eb="12">
      <t>ケイカク</t>
    </rPh>
    <phoneticPr fontId="6"/>
  </si>
  <si>
    <t>児入３０</t>
    <rPh sb="0" eb="1">
      <t>ジ</t>
    </rPh>
    <rPh sb="1" eb="2">
      <t>ニュウ</t>
    </rPh>
    <phoneticPr fontId="6"/>
  </si>
  <si>
    <t>(5)定員61人以上70人以下</t>
    <rPh sb="3" eb="5">
      <t>テイイン</t>
    </rPh>
    <rPh sb="7" eb="8">
      <t>ニン</t>
    </rPh>
    <rPh sb="8" eb="10">
      <t>イジョウ</t>
    </rPh>
    <rPh sb="12" eb="13">
      <t>ニン</t>
    </rPh>
    <rPh sb="13" eb="15">
      <t>イカ</t>
    </rPh>
    <phoneticPr fontId="6"/>
  </si>
  <si>
    <t>児入３０・未計画</t>
    <rPh sb="0" eb="1">
      <t>ジ</t>
    </rPh>
    <rPh sb="1" eb="2">
      <t>ニュウ</t>
    </rPh>
    <rPh sb="5" eb="6">
      <t>ミ</t>
    </rPh>
    <rPh sb="6" eb="8">
      <t>ケイカク</t>
    </rPh>
    <phoneticPr fontId="6"/>
  </si>
  <si>
    <t>児入３０・未計画２</t>
    <rPh sb="0" eb="1">
      <t>ジ</t>
    </rPh>
    <rPh sb="1" eb="2">
      <t>ニュウ</t>
    </rPh>
    <rPh sb="5" eb="6">
      <t>ミ</t>
    </rPh>
    <rPh sb="6" eb="8">
      <t>ケイカク</t>
    </rPh>
    <phoneticPr fontId="6"/>
  </si>
  <si>
    <t>児入３０・拘束減</t>
    <rPh sb="0" eb="1">
      <t>ジ</t>
    </rPh>
    <rPh sb="1" eb="2">
      <t>ニュウ</t>
    </rPh>
    <phoneticPr fontId="6"/>
  </si>
  <si>
    <t>児入３０・未計画・拘束減</t>
    <rPh sb="0" eb="1">
      <t>ジ</t>
    </rPh>
    <rPh sb="1" eb="2">
      <t>ニュウ</t>
    </rPh>
    <rPh sb="5" eb="6">
      <t>ミ</t>
    </rPh>
    <rPh sb="6" eb="8">
      <t>ケイカク</t>
    </rPh>
    <phoneticPr fontId="6"/>
  </si>
  <si>
    <t>児入３０・未計画２・拘束減</t>
    <rPh sb="0" eb="1">
      <t>ジ</t>
    </rPh>
    <rPh sb="1" eb="2">
      <t>ニュウ</t>
    </rPh>
    <rPh sb="5" eb="6">
      <t>ミ</t>
    </rPh>
    <rPh sb="6" eb="8">
      <t>ケイカク</t>
    </rPh>
    <phoneticPr fontId="6"/>
  </si>
  <si>
    <t>児入３０・地公体</t>
    <rPh sb="0" eb="1">
      <t>ジ</t>
    </rPh>
    <rPh sb="1" eb="2">
      <t>ニュウ</t>
    </rPh>
    <rPh sb="5" eb="6">
      <t>チ</t>
    </rPh>
    <rPh sb="6" eb="7">
      <t>コウ</t>
    </rPh>
    <rPh sb="7" eb="8">
      <t>タイ</t>
    </rPh>
    <phoneticPr fontId="6"/>
  </si>
  <si>
    <t>児入３０・地公体・未計画</t>
    <rPh sb="0" eb="1">
      <t>ジ</t>
    </rPh>
    <rPh sb="1" eb="2">
      <t>ニュウ</t>
    </rPh>
    <rPh sb="5" eb="6">
      <t>チ</t>
    </rPh>
    <rPh sb="6" eb="7">
      <t>コウ</t>
    </rPh>
    <rPh sb="7" eb="8">
      <t>タイ</t>
    </rPh>
    <rPh sb="9" eb="10">
      <t>ミ</t>
    </rPh>
    <rPh sb="10" eb="12">
      <t>ケイカク</t>
    </rPh>
    <phoneticPr fontId="6"/>
  </si>
  <si>
    <t>児入３０・地公体・未計画２</t>
    <rPh sb="0" eb="1">
      <t>ジ</t>
    </rPh>
    <rPh sb="1" eb="2">
      <t>ニュウ</t>
    </rPh>
    <rPh sb="5" eb="6">
      <t>チ</t>
    </rPh>
    <rPh sb="6" eb="7">
      <t>コウ</t>
    </rPh>
    <rPh sb="7" eb="8">
      <t>タイ</t>
    </rPh>
    <rPh sb="9" eb="10">
      <t>ミ</t>
    </rPh>
    <rPh sb="10" eb="12">
      <t>ケイカク</t>
    </rPh>
    <phoneticPr fontId="6"/>
  </si>
  <si>
    <t>児入３０・地公体・拘束減</t>
    <rPh sb="0" eb="1">
      <t>ジ</t>
    </rPh>
    <rPh sb="1" eb="2">
      <t>ニュウ</t>
    </rPh>
    <rPh sb="5" eb="6">
      <t>チ</t>
    </rPh>
    <rPh sb="6" eb="7">
      <t>コウ</t>
    </rPh>
    <rPh sb="7" eb="8">
      <t>タイ</t>
    </rPh>
    <phoneticPr fontId="6"/>
  </si>
  <si>
    <t>児入３０・地公体・未計画・拘束減</t>
    <rPh sb="0" eb="1">
      <t>ジ</t>
    </rPh>
    <rPh sb="1" eb="2">
      <t>ニュウ</t>
    </rPh>
    <rPh sb="5" eb="6">
      <t>チ</t>
    </rPh>
    <rPh sb="6" eb="7">
      <t>コウ</t>
    </rPh>
    <rPh sb="7" eb="8">
      <t>タイ</t>
    </rPh>
    <rPh sb="9" eb="10">
      <t>ミ</t>
    </rPh>
    <rPh sb="10" eb="12">
      <t>ケイカク</t>
    </rPh>
    <phoneticPr fontId="6"/>
  </si>
  <si>
    <t>児入３０・地公体・未計画２・拘束減</t>
    <rPh sb="0" eb="1">
      <t>ジ</t>
    </rPh>
    <rPh sb="1" eb="2">
      <t>ニュウ</t>
    </rPh>
    <rPh sb="5" eb="6">
      <t>チ</t>
    </rPh>
    <rPh sb="6" eb="7">
      <t>コウ</t>
    </rPh>
    <rPh sb="7" eb="8">
      <t>タイ</t>
    </rPh>
    <rPh sb="9" eb="10">
      <t>ミ</t>
    </rPh>
    <rPh sb="10" eb="12">
      <t>ケイカク</t>
    </rPh>
    <phoneticPr fontId="6"/>
  </si>
  <si>
    <t>児入３１</t>
    <rPh sb="0" eb="1">
      <t>ジ</t>
    </rPh>
    <rPh sb="1" eb="2">
      <t>ニュウ</t>
    </rPh>
    <phoneticPr fontId="6"/>
  </si>
  <si>
    <t>(6)定員71人以上</t>
    <rPh sb="3" eb="5">
      <t>テイイン</t>
    </rPh>
    <rPh sb="7" eb="8">
      <t>ニン</t>
    </rPh>
    <rPh sb="8" eb="10">
      <t>イジョウ</t>
    </rPh>
    <phoneticPr fontId="6"/>
  </si>
  <si>
    <t>児入３１・未計画</t>
    <rPh sb="0" eb="1">
      <t>ジ</t>
    </rPh>
    <rPh sb="1" eb="2">
      <t>ニュウ</t>
    </rPh>
    <rPh sb="5" eb="6">
      <t>ミ</t>
    </rPh>
    <rPh sb="6" eb="8">
      <t>ケイカク</t>
    </rPh>
    <phoneticPr fontId="6"/>
  </si>
  <si>
    <t>児入３１・未計画２</t>
    <rPh sb="0" eb="1">
      <t>ジ</t>
    </rPh>
    <rPh sb="1" eb="2">
      <t>ニュウ</t>
    </rPh>
    <rPh sb="5" eb="6">
      <t>ミ</t>
    </rPh>
    <rPh sb="6" eb="8">
      <t>ケイカク</t>
    </rPh>
    <phoneticPr fontId="6"/>
  </si>
  <si>
    <t>児入３１・拘束減</t>
    <rPh sb="0" eb="1">
      <t>ジ</t>
    </rPh>
    <rPh sb="1" eb="2">
      <t>ニュウ</t>
    </rPh>
    <phoneticPr fontId="6"/>
  </si>
  <si>
    <t>児入３１・未計画・拘束減</t>
    <rPh sb="0" eb="1">
      <t>ジ</t>
    </rPh>
    <rPh sb="1" eb="2">
      <t>ニュウ</t>
    </rPh>
    <rPh sb="5" eb="6">
      <t>ミ</t>
    </rPh>
    <rPh sb="6" eb="8">
      <t>ケイカク</t>
    </rPh>
    <phoneticPr fontId="6"/>
  </si>
  <si>
    <t>児入３１・未計画２・拘束減</t>
    <rPh sb="0" eb="1">
      <t>ジ</t>
    </rPh>
    <rPh sb="1" eb="2">
      <t>ニュウ</t>
    </rPh>
    <rPh sb="5" eb="6">
      <t>ミ</t>
    </rPh>
    <rPh sb="6" eb="8">
      <t>ケイカク</t>
    </rPh>
    <phoneticPr fontId="6"/>
  </si>
  <si>
    <t>児入３１・地公体</t>
    <rPh sb="0" eb="1">
      <t>ジ</t>
    </rPh>
    <rPh sb="1" eb="2">
      <t>ニュウ</t>
    </rPh>
    <rPh sb="5" eb="6">
      <t>チ</t>
    </rPh>
    <rPh sb="6" eb="7">
      <t>コウ</t>
    </rPh>
    <rPh sb="7" eb="8">
      <t>タイ</t>
    </rPh>
    <phoneticPr fontId="6"/>
  </si>
  <si>
    <t>児入３１・地公体・未計画</t>
    <rPh sb="0" eb="1">
      <t>ジ</t>
    </rPh>
    <rPh sb="1" eb="2">
      <t>ニュウ</t>
    </rPh>
    <rPh sb="5" eb="6">
      <t>チ</t>
    </rPh>
    <rPh sb="6" eb="7">
      <t>コウ</t>
    </rPh>
    <rPh sb="7" eb="8">
      <t>タイ</t>
    </rPh>
    <rPh sb="9" eb="10">
      <t>ミ</t>
    </rPh>
    <rPh sb="10" eb="12">
      <t>ケイカク</t>
    </rPh>
    <phoneticPr fontId="6"/>
  </si>
  <si>
    <t>児入３１・地公体・未計画２</t>
    <rPh sb="0" eb="1">
      <t>ジ</t>
    </rPh>
    <rPh sb="1" eb="2">
      <t>ニュウ</t>
    </rPh>
    <rPh sb="5" eb="6">
      <t>チ</t>
    </rPh>
    <rPh sb="6" eb="7">
      <t>コウ</t>
    </rPh>
    <rPh sb="7" eb="8">
      <t>タイ</t>
    </rPh>
    <rPh sb="9" eb="10">
      <t>ミ</t>
    </rPh>
    <rPh sb="10" eb="12">
      <t>ケイカク</t>
    </rPh>
    <phoneticPr fontId="6"/>
  </si>
  <si>
    <t>児入３１・地公体・拘束減</t>
    <rPh sb="0" eb="1">
      <t>ジ</t>
    </rPh>
    <rPh sb="1" eb="2">
      <t>ニュウ</t>
    </rPh>
    <rPh sb="5" eb="6">
      <t>チ</t>
    </rPh>
    <rPh sb="6" eb="7">
      <t>コウ</t>
    </rPh>
    <rPh sb="7" eb="8">
      <t>タイ</t>
    </rPh>
    <phoneticPr fontId="6"/>
  </si>
  <si>
    <t>児入３１・地公体・未計画・拘束減</t>
    <rPh sb="0" eb="1">
      <t>ジ</t>
    </rPh>
    <rPh sb="1" eb="2">
      <t>ニュウ</t>
    </rPh>
    <rPh sb="5" eb="6">
      <t>チ</t>
    </rPh>
    <rPh sb="6" eb="7">
      <t>コウ</t>
    </rPh>
    <rPh sb="7" eb="8">
      <t>タイ</t>
    </rPh>
    <rPh sb="9" eb="10">
      <t>ミ</t>
    </rPh>
    <rPh sb="10" eb="12">
      <t>ケイカク</t>
    </rPh>
    <phoneticPr fontId="6"/>
  </si>
  <si>
    <t>児入３１・地公体・未計画２・拘束減</t>
    <rPh sb="0" eb="1">
      <t>ジ</t>
    </rPh>
    <rPh sb="1" eb="2">
      <t>ニュウ</t>
    </rPh>
    <rPh sb="5" eb="6">
      <t>チ</t>
    </rPh>
    <rPh sb="6" eb="7">
      <t>コウ</t>
    </rPh>
    <rPh sb="7" eb="8">
      <t>タイ</t>
    </rPh>
    <rPh sb="9" eb="10">
      <t>ミ</t>
    </rPh>
    <rPh sb="10" eb="12">
      <t>ケイカク</t>
    </rPh>
    <phoneticPr fontId="6"/>
  </si>
  <si>
    <t>児入３２</t>
    <rPh sb="0" eb="1">
      <t>ジ</t>
    </rPh>
    <rPh sb="1" eb="2">
      <t>ニュウ</t>
    </rPh>
    <phoneticPr fontId="6"/>
  </si>
  <si>
    <t>ハ　盲児の場合</t>
    <rPh sb="2" eb="4">
      <t>モウジ</t>
    </rPh>
    <rPh sb="5" eb="7">
      <t>バアイ</t>
    </rPh>
    <phoneticPr fontId="6"/>
  </si>
  <si>
    <t>(1)定員5人</t>
    <rPh sb="3" eb="5">
      <t>テイイン</t>
    </rPh>
    <rPh sb="6" eb="7">
      <t>ニン</t>
    </rPh>
    <phoneticPr fontId="6"/>
  </si>
  <si>
    <t>児入３２・未計画</t>
    <rPh sb="0" eb="1">
      <t>ジ</t>
    </rPh>
    <rPh sb="1" eb="2">
      <t>ニュウ</t>
    </rPh>
    <rPh sb="5" eb="6">
      <t>ミ</t>
    </rPh>
    <rPh sb="6" eb="8">
      <t>ケイカク</t>
    </rPh>
    <phoneticPr fontId="6"/>
  </si>
  <si>
    <t>児入３２・未計画２</t>
    <rPh sb="0" eb="1">
      <t>ジ</t>
    </rPh>
    <rPh sb="1" eb="2">
      <t>ニュウ</t>
    </rPh>
    <rPh sb="5" eb="6">
      <t>ミ</t>
    </rPh>
    <rPh sb="6" eb="8">
      <t>ケイカク</t>
    </rPh>
    <phoneticPr fontId="6"/>
  </si>
  <si>
    <t>児入３２・拘束減</t>
    <rPh sb="0" eb="1">
      <t>ジ</t>
    </rPh>
    <rPh sb="1" eb="2">
      <t>ニュウ</t>
    </rPh>
    <phoneticPr fontId="6"/>
  </si>
  <si>
    <t>児入３２・未計画・拘束減</t>
    <rPh sb="0" eb="1">
      <t>ジ</t>
    </rPh>
    <rPh sb="1" eb="2">
      <t>ニュウ</t>
    </rPh>
    <rPh sb="5" eb="6">
      <t>ミ</t>
    </rPh>
    <rPh sb="6" eb="8">
      <t>ケイカク</t>
    </rPh>
    <phoneticPr fontId="6"/>
  </si>
  <si>
    <t>児入３２・未計画２・拘束減</t>
    <rPh sb="0" eb="1">
      <t>ジ</t>
    </rPh>
    <rPh sb="1" eb="2">
      <t>ニュウ</t>
    </rPh>
    <rPh sb="5" eb="6">
      <t>ミ</t>
    </rPh>
    <rPh sb="6" eb="8">
      <t>ケイカク</t>
    </rPh>
    <phoneticPr fontId="6"/>
  </si>
  <si>
    <t>児入３２・地公体</t>
    <rPh sb="0" eb="1">
      <t>ジ</t>
    </rPh>
    <rPh sb="1" eb="2">
      <t>ニュウ</t>
    </rPh>
    <rPh sb="5" eb="6">
      <t>チ</t>
    </rPh>
    <rPh sb="6" eb="7">
      <t>コウ</t>
    </rPh>
    <rPh sb="7" eb="8">
      <t>タイ</t>
    </rPh>
    <phoneticPr fontId="6"/>
  </si>
  <si>
    <t>児入３２・地公体・未計画</t>
    <rPh sb="0" eb="1">
      <t>ジ</t>
    </rPh>
    <rPh sb="1" eb="2">
      <t>ニュウ</t>
    </rPh>
    <rPh sb="5" eb="6">
      <t>チ</t>
    </rPh>
    <rPh sb="6" eb="7">
      <t>コウ</t>
    </rPh>
    <rPh sb="7" eb="8">
      <t>タイ</t>
    </rPh>
    <rPh sb="9" eb="10">
      <t>ミ</t>
    </rPh>
    <rPh sb="10" eb="12">
      <t>ケイカク</t>
    </rPh>
    <phoneticPr fontId="6"/>
  </si>
  <si>
    <t>児入３２・地公体・未計画２</t>
    <rPh sb="0" eb="1">
      <t>ジ</t>
    </rPh>
    <rPh sb="1" eb="2">
      <t>ニュウ</t>
    </rPh>
    <rPh sb="5" eb="6">
      <t>チ</t>
    </rPh>
    <rPh sb="6" eb="7">
      <t>コウ</t>
    </rPh>
    <rPh sb="7" eb="8">
      <t>タイ</t>
    </rPh>
    <rPh sb="9" eb="10">
      <t>ミ</t>
    </rPh>
    <rPh sb="10" eb="12">
      <t>ケイカク</t>
    </rPh>
    <phoneticPr fontId="6"/>
  </si>
  <si>
    <t>児入３２・地公体・拘束減</t>
    <rPh sb="0" eb="1">
      <t>ジ</t>
    </rPh>
    <rPh sb="1" eb="2">
      <t>ニュウ</t>
    </rPh>
    <rPh sb="5" eb="6">
      <t>チ</t>
    </rPh>
    <rPh sb="6" eb="7">
      <t>コウ</t>
    </rPh>
    <rPh sb="7" eb="8">
      <t>タイ</t>
    </rPh>
    <phoneticPr fontId="6"/>
  </si>
  <si>
    <t>児入３２・地公体・未計画・拘束減</t>
    <rPh sb="0" eb="1">
      <t>ジ</t>
    </rPh>
    <rPh sb="1" eb="2">
      <t>ニュウ</t>
    </rPh>
    <rPh sb="5" eb="6">
      <t>チ</t>
    </rPh>
    <rPh sb="6" eb="7">
      <t>コウ</t>
    </rPh>
    <rPh sb="7" eb="8">
      <t>タイ</t>
    </rPh>
    <rPh sb="9" eb="10">
      <t>ミ</t>
    </rPh>
    <rPh sb="10" eb="12">
      <t>ケイカク</t>
    </rPh>
    <phoneticPr fontId="6"/>
  </si>
  <si>
    <t>児入３２・地公体・未計画２・拘束減</t>
    <rPh sb="0" eb="1">
      <t>ジ</t>
    </rPh>
    <rPh sb="1" eb="2">
      <t>ニュウ</t>
    </rPh>
    <rPh sb="5" eb="6">
      <t>チ</t>
    </rPh>
    <rPh sb="6" eb="7">
      <t>コウ</t>
    </rPh>
    <rPh sb="7" eb="8">
      <t>タイ</t>
    </rPh>
    <rPh sb="9" eb="10">
      <t>ミ</t>
    </rPh>
    <rPh sb="10" eb="12">
      <t>ケイカク</t>
    </rPh>
    <phoneticPr fontId="6"/>
  </si>
  <si>
    <t>児入３３</t>
    <rPh sb="0" eb="1">
      <t>ジ</t>
    </rPh>
    <rPh sb="1" eb="2">
      <t>ニュウ</t>
    </rPh>
    <phoneticPr fontId="6"/>
  </si>
  <si>
    <t>(ニ)当該施設が単独施設</t>
    <rPh sb="3" eb="5">
      <t>トウガイ</t>
    </rPh>
    <rPh sb="5" eb="7">
      <t>シセツ</t>
    </rPh>
    <rPh sb="8" eb="10">
      <t>タンドク</t>
    </rPh>
    <rPh sb="10" eb="12">
      <t>シセツ</t>
    </rPh>
    <phoneticPr fontId="6"/>
  </si>
  <si>
    <t>児入３３・未計画</t>
    <rPh sb="0" eb="1">
      <t>ジ</t>
    </rPh>
    <rPh sb="1" eb="2">
      <t>ニュウ</t>
    </rPh>
    <rPh sb="5" eb="6">
      <t>ミ</t>
    </rPh>
    <rPh sb="6" eb="8">
      <t>ケイカク</t>
    </rPh>
    <phoneticPr fontId="6"/>
  </si>
  <si>
    <t>児入３３・未計画２</t>
    <rPh sb="0" eb="1">
      <t>ジ</t>
    </rPh>
    <rPh sb="1" eb="2">
      <t>ニュウ</t>
    </rPh>
    <rPh sb="5" eb="6">
      <t>ミ</t>
    </rPh>
    <rPh sb="6" eb="8">
      <t>ケイカク</t>
    </rPh>
    <phoneticPr fontId="6"/>
  </si>
  <si>
    <t>児入３３・拘束減</t>
    <rPh sb="0" eb="1">
      <t>ジ</t>
    </rPh>
    <rPh sb="1" eb="2">
      <t>ニュウ</t>
    </rPh>
    <phoneticPr fontId="6"/>
  </si>
  <si>
    <t>児入３３・未計画・拘束減</t>
    <rPh sb="0" eb="1">
      <t>ジ</t>
    </rPh>
    <rPh sb="1" eb="2">
      <t>ニュウ</t>
    </rPh>
    <rPh sb="5" eb="6">
      <t>ミ</t>
    </rPh>
    <rPh sb="6" eb="8">
      <t>ケイカク</t>
    </rPh>
    <phoneticPr fontId="6"/>
  </si>
  <si>
    <t>児入３３・未計画２・拘束減</t>
    <rPh sb="0" eb="1">
      <t>ジ</t>
    </rPh>
    <rPh sb="1" eb="2">
      <t>ニュウ</t>
    </rPh>
    <rPh sb="5" eb="6">
      <t>ミ</t>
    </rPh>
    <rPh sb="6" eb="8">
      <t>ケイカク</t>
    </rPh>
    <phoneticPr fontId="6"/>
  </si>
  <si>
    <t>児入３３・地公体</t>
    <rPh sb="0" eb="1">
      <t>ジ</t>
    </rPh>
    <rPh sb="1" eb="2">
      <t>ニュウ</t>
    </rPh>
    <rPh sb="5" eb="6">
      <t>チ</t>
    </rPh>
    <rPh sb="6" eb="7">
      <t>コウ</t>
    </rPh>
    <rPh sb="7" eb="8">
      <t>タイ</t>
    </rPh>
    <phoneticPr fontId="6"/>
  </si>
  <si>
    <t>児入３３・地公体・未計画</t>
    <rPh sb="0" eb="1">
      <t>ジ</t>
    </rPh>
    <rPh sb="1" eb="2">
      <t>ニュウ</t>
    </rPh>
    <rPh sb="5" eb="6">
      <t>チ</t>
    </rPh>
    <rPh sb="6" eb="7">
      <t>コウ</t>
    </rPh>
    <rPh sb="7" eb="8">
      <t>タイ</t>
    </rPh>
    <rPh sb="9" eb="10">
      <t>ミ</t>
    </rPh>
    <rPh sb="10" eb="12">
      <t>ケイカク</t>
    </rPh>
    <phoneticPr fontId="6"/>
  </si>
  <si>
    <t>児入３３・地公体・未計画２</t>
    <rPh sb="0" eb="1">
      <t>ジ</t>
    </rPh>
    <rPh sb="1" eb="2">
      <t>ニュウ</t>
    </rPh>
    <rPh sb="5" eb="6">
      <t>チ</t>
    </rPh>
    <rPh sb="6" eb="7">
      <t>コウ</t>
    </rPh>
    <rPh sb="7" eb="8">
      <t>タイ</t>
    </rPh>
    <rPh sb="9" eb="10">
      <t>ミ</t>
    </rPh>
    <rPh sb="10" eb="12">
      <t>ケイカク</t>
    </rPh>
    <phoneticPr fontId="6"/>
  </si>
  <si>
    <t>児入３３・地公体・拘束減</t>
    <rPh sb="0" eb="1">
      <t>ジ</t>
    </rPh>
    <rPh sb="1" eb="2">
      <t>ニュウ</t>
    </rPh>
    <rPh sb="5" eb="6">
      <t>チ</t>
    </rPh>
    <rPh sb="6" eb="7">
      <t>コウ</t>
    </rPh>
    <rPh sb="7" eb="8">
      <t>タイ</t>
    </rPh>
    <phoneticPr fontId="6"/>
  </si>
  <si>
    <t>児入３３・地公体・未計画・拘束減</t>
    <rPh sb="0" eb="1">
      <t>ジ</t>
    </rPh>
    <rPh sb="1" eb="2">
      <t>ニュウ</t>
    </rPh>
    <rPh sb="5" eb="6">
      <t>チ</t>
    </rPh>
    <rPh sb="6" eb="7">
      <t>コウ</t>
    </rPh>
    <rPh sb="7" eb="8">
      <t>タイ</t>
    </rPh>
    <rPh sb="9" eb="10">
      <t>ミ</t>
    </rPh>
    <rPh sb="10" eb="12">
      <t>ケイカク</t>
    </rPh>
    <phoneticPr fontId="6"/>
  </si>
  <si>
    <t>児入３３・地公体・未計画２・拘束減</t>
    <rPh sb="0" eb="1">
      <t>ジ</t>
    </rPh>
    <rPh sb="1" eb="2">
      <t>ニュウ</t>
    </rPh>
    <rPh sb="5" eb="6">
      <t>チ</t>
    </rPh>
    <rPh sb="6" eb="7">
      <t>コウ</t>
    </rPh>
    <rPh sb="7" eb="8">
      <t>タイ</t>
    </rPh>
    <rPh sb="9" eb="10">
      <t>ミ</t>
    </rPh>
    <rPh sb="10" eb="12">
      <t>ケイカク</t>
    </rPh>
    <phoneticPr fontId="6"/>
  </si>
  <si>
    <t>児入３４</t>
    <rPh sb="0" eb="1">
      <t>ジ</t>
    </rPh>
    <rPh sb="1" eb="2">
      <t>ニュウ</t>
    </rPh>
    <phoneticPr fontId="6"/>
  </si>
  <si>
    <t>(2)定員
6人以上
9人以下</t>
    <rPh sb="3" eb="5">
      <t>テイイン</t>
    </rPh>
    <rPh sb="7" eb="8">
      <t>ニン</t>
    </rPh>
    <rPh sb="8" eb="10">
      <t>イジョウ</t>
    </rPh>
    <rPh sb="12" eb="13">
      <t>ニン</t>
    </rPh>
    <rPh sb="13" eb="15">
      <t>イカ</t>
    </rPh>
    <phoneticPr fontId="6"/>
  </si>
  <si>
    <t>児入３４・未計画</t>
    <rPh sb="0" eb="1">
      <t>ジ</t>
    </rPh>
    <rPh sb="1" eb="2">
      <t>ニュウ</t>
    </rPh>
    <rPh sb="5" eb="6">
      <t>ミ</t>
    </rPh>
    <rPh sb="6" eb="8">
      <t>ケイカク</t>
    </rPh>
    <phoneticPr fontId="6"/>
  </si>
  <si>
    <t>児入３４・未計画２</t>
    <rPh sb="0" eb="1">
      <t>ジ</t>
    </rPh>
    <rPh sb="1" eb="2">
      <t>ニュウ</t>
    </rPh>
    <rPh sb="5" eb="6">
      <t>ミ</t>
    </rPh>
    <rPh sb="6" eb="8">
      <t>ケイカク</t>
    </rPh>
    <phoneticPr fontId="6"/>
  </si>
  <si>
    <t>児入３４・拘束減</t>
    <rPh sb="0" eb="1">
      <t>ジ</t>
    </rPh>
    <rPh sb="1" eb="2">
      <t>ニュウ</t>
    </rPh>
    <phoneticPr fontId="6"/>
  </si>
  <si>
    <t>児入３４・未計画・拘束減</t>
    <rPh sb="0" eb="1">
      <t>ジ</t>
    </rPh>
    <rPh sb="1" eb="2">
      <t>ニュウ</t>
    </rPh>
    <rPh sb="5" eb="6">
      <t>ミ</t>
    </rPh>
    <rPh sb="6" eb="8">
      <t>ケイカク</t>
    </rPh>
    <phoneticPr fontId="6"/>
  </si>
  <si>
    <t>児入３４・未計画２・拘束減</t>
    <rPh sb="0" eb="1">
      <t>ジ</t>
    </rPh>
    <rPh sb="1" eb="2">
      <t>ニュウ</t>
    </rPh>
    <rPh sb="5" eb="6">
      <t>ミ</t>
    </rPh>
    <rPh sb="6" eb="8">
      <t>ケイカク</t>
    </rPh>
    <phoneticPr fontId="6"/>
  </si>
  <si>
    <t>児入３４・地公体</t>
    <rPh sb="0" eb="1">
      <t>ジ</t>
    </rPh>
    <rPh sb="1" eb="2">
      <t>ニュウ</t>
    </rPh>
    <rPh sb="5" eb="6">
      <t>チ</t>
    </rPh>
    <rPh sb="6" eb="7">
      <t>コウ</t>
    </rPh>
    <rPh sb="7" eb="8">
      <t>タイ</t>
    </rPh>
    <phoneticPr fontId="6"/>
  </si>
  <si>
    <t>児入３４・地公体・未計画</t>
    <rPh sb="0" eb="1">
      <t>ジ</t>
    </rPh>
    <rPh sb="1" eb="2">
      <t>ニュウ</t>
    </rPh>
    <rPh sb="5" eb="6">
      <t>チ</t>
    </rPh>
    <rPh sb="6" eb="7">
      <t>コウ</t>
    </rPh>
    <rPh sb="7" eb="8">
      <t>タイ</t>
    </rPh>
    <rPh sb="9" eb="10">
      <t>ミ</t>
    </rPh>
    <rPh sb="10" eb="12">
      <t>ケイカク</t>
    </rPh>
    <phoneticPr fontId="6"/>
  </si>
  <si>
    <t>児入３４・地公体・未計画２</t>
    <rPh sb="0" eb="1">
      <t>ジ</t>
    </rPh>
    <rPh sb="1" eb="2">
      <t>ニュウ</t>
    </rPh>
    <rPh sb="5" eb="6">
      <t>チ</t>
    </rPh>
    <rPh sb="6" eb="7">
      <t>コウ</t>
    </rPh>
    <rPh sb="7" eb="8">
      <t>タイ</t>
    </rPh>
    <rPh sb="9" eb="10">
      <t>ミ</t>
    </rPh>
    <rPh sb="10" eb="12">
      <t>ケイカク</t>
    </rPh>
    <phoneticPr fontId="6"/>
  </si>
  <si>
    <t>児入３４・地公体・拘束減</t>
    <rPh sb="0" eb="1">
      <t>ジ</t>
    </rPh>
    <rPh sb="1" eb="2">
      <t>ニュウ</t>
    </rPh>
    <rPh sb="5" eb="6">
      <t>チ</t>
    </rPh>
    <rPh sb="6" eb="7">
      <t>コウ</t>
    </rPh>
    <rPh sb="7" eb="8">
      <t>タイ</t>
    </rPh>
    <phoneticPr fontId="6"/>
  </si>
  <si>
    <t>児入３４・地公体・未計画・拘束減</t>
    <rPh sb="0" eb="1">
      <t>ジ</t>
    </rPh>
    <rPh sb="1" eb="2">
      <t>ニュウ</t>
    </rPh>
    <rPh sb="5" eb="6">
      <t>チ</t>
    </rPh>
    <rPh sb="6" eb="7">
      <t>コウ</t>
    </rPh>
    <rPh sb="7" eb="8">
      <t>タイ</t>
    </rPh>
    <rPh sb="9" eb="10">
      <t>ミ</t>
    </rPh>
    <rPh sb="10" eb="12">
      <t>ケイカク</t>
    </rPh>
    <phoneticPr fontId="6"/>
  </si>
  <si>
    <t>児入３４・地公体・未計画２・拘束減</t>
    <rPh sb="0" eb="1">
      <t>ジ</t>
    </rPh>
    <rPh sb="1" eb="2">
      <t>ニュウ</t>
    </rPh>
    <rPh sb="5" eb="6">
      <t>チ</t>
    </rPh>
    <rPh sb="6" eb="7">
      <t>コウ</t>
    </rPh>
    <rPh sb="7" eb="8">
      <t>タイ</t>
    </rPh>
    <rPh sb="9" eb="10">
      <t>ミ</t>
    </rPh>
    <rPh sb="10" eb="12">
      <t>ケイカク</t>
    </rPh>
    <phoneticPr fontId="6"/>
  </si>
  <si>
    <t>児入３５</t>
    <rPh sb="0" eb="1">
      <t>ジ</t>
    </rPh>
    <rPh sb="1" eb="2">
      <t>ニュウ</t>
    </rPh>
    <phoneticPr fontId="6"/>
  </si>
  <si>
    <t>児入３５・未計画</t>
    <rPh sb="0" eb="1">
      <t>ジ</t>
    </rPh>
    <rPh sb="1" eb="2">
      <t>ニュウ</t>
    </rPh>
    <rPh sb="5" eb="6">
      <t>ミ</t>
    </rPh>
    <rPh sb="6" eb="8">
      <t>ケイカク</t>
    </rPh>
    <phoneticPr fontId="6"/>
  </si>
  <si>
    <t>児入３５・未計画２</t>
    <rPh sb="0" eb="1">
      <t>ジ</t>
    </rPh>
    <rPh sb="1" eb="2">
      <t>ニュウ</t>
    </rPh>
    <rPh sb="5" eb="6">
      <t>ミ</t>
    </rPh>
    <rPh sb="6" eb="8">
      <t>ケイカク</t>
    </rPh>
    <phoneticPr fontId="6"/>
  </si>
  <si>
    <t>児入３５・拘束減</t>
    <rPh sb="0" eb="1">
      <t>ジ</t>
    </rPh>
    <rPh sb="1" eb="2">
      <t>ニュウ</t>
    </rPh>
    <phoneticPr fontId="6"/>
  </si>
  <si>
    <t>児入３５・未計画・拘束減</t>
    <rPh sb="0" eb="1">
      <t>ジ</t>
    </rPh>
    <rPh sb="1" eb="2">
      <t>ニュウ</t>
    </rPh>
    <rPh sb="5" eb="6">
      <t>ミ</t>
    </rPh>
    <rPh sb="6" eb="8">
      <t>ケイカク</t>
    </rPh>
    <phoneticPr fontId="6"/>
  </si>
  <si>
    <t>児入３５・未計画２・拘束減</t>
    <rPh sb="0" eb="1">
      <t>ジ</t>
    </rPh>
    <rPh sb="1" eb="2">
      <t>ニュウ</t>
    </rPh>
    <rPh sb="5" eb="6">
      <t>ミ</t>
    </rPh>
    <rPh sb="6" eb="8">
      <t>ケイカク</t>
    </rPh>
    <phoneticPr fontId="6"/>
  </si>
  <si>
    <t>児入３５・地公体</t>
    <rPh sb="0" eb="1">
      <t>ジ</t>
    </rPh>
    <rPh sb="1" eb="2">
      <t>ニュウ</t>
    </rPh>
    <rPh sb="5" eb="6">
      <t>チ</t>
    </rPh>
    <rPh sb="6" eb="7">
      <t>コウ</t>
    </rPh>
    <rPh sb="7" eb="8">
      <t>タイ</t>
    </rPh>
    <phoneticPr fontId="6"/>
  </si>
  <si>
    <t>児入３５・地公体・未計画</t>
    <rPh sb="0" eb="1">
      <t>ジ</t>
    </rPh>
    <rPh sb="1" eb="2">
      <t>ニュウ</t>
    </rPh>
    <rPh sb="5" eb="6">
      <t>チ</t>
    </rPh>
    <rPh sb="6" eb="7">
      <t>コウ</t>
    </rPh>
    <rPh sb="7" eb="8">
      <t>タイ</t>
    </rPh>
    <rPh sb="9" eb="10">
      <t>ミ</t>
    </rPh>
    <rPh sb="10" eb="12">
      <t>ケイカク</t>
    </rPh>
    <phoneticPr fontId="6"/>
  </si>
  <si>
    <t>児入３５・地公体・未計画２</t>
    <rPh sb="0" eb="1">
      <t>ジ</t>
    </rPh>
    <rPh sb="1" eb="2">
      <t>ニュウ</t>
    </rPh>
    <rPh sb="5" eb="6">
      <t>チ</t>
    </rPh>
    <rPh sb="6" eb="7">
      <t>コウ</t>
    </rPh>
    <rPh sb="7" eb="8">
      <t>タイ</t>
    </rPh>
    <rPh sb="9" eb="10">
      <t>ミ</t>
    </rPh>
    <rPh sb="10" eb="12">
      <t>ケイカク</t>
    </rPh>
    <phoneticPr fontId="6"/>
  </si>
  <si>
    <t>児入３５・地公体・拘束減</t>
    <rPh sb="0" eb="1">
      <t>ジ</t>
    </rPh>
    <rPh sb="1" eb="2">
      <t>ニュウ</t>
    </rPh>
    <rPh sb="5" eb="6">
      <t>チ</t>
    </rPh>
    <rPh sb="6" eb="7">
      <t>コウ</t>
    </rPh>
    <rPh sb="7" eb="8">
      <t>タイ</t>
    </rPh>
    <phoneticPr fontId="6"/>
  </si>
  <si>
    <t>児入３５・地公体・未計画・拘束減</t>
    <rPh sb="0" eb="1">
      <t>ジ</t>
    </rPh>
    <rPh sb="1" eb="2">
      <t>ニュウ</t>
    </rPh>
    <rPh sb="5" eb="6">
      <t>チ</t>
    </rPh>
    <rPh sb="6" eb="7">
      <t>コウ</t>
    </rPh>
    <rPh sb="7" eb="8">
      <t>タイ</t>
    </rPh>
    <rPh sb="9" eb="10">
      <t>ミ</t>
    </rPh>
    <rPh sb="10" eb="12">
      <t>ケイカク</t>
    </rPh>
    <phoneticPr fontId="6"/>
  </si>
  <si>
    <t>児入３５・地公体・未計画２・拘束減</t>
    <rPh sb="0" eb="1">
      <t>ジ</t>
    </rPh>
    <rPh sb="1" eb="2">
      <t>ニュウ</t>
    </rPh>
    <rPh sb="5" eb="6">
      <t>チ</t>
    </rPh>
    <rPh sb="6" eb="7">
      <t>コウ</t>
    </rPh>
    <rPh sb="7" eb="8">
      <t>タイ</t>
    </rPh>
    <rPh sb="9" eb="10">
      <t>ミ</t>
    </rPh>
    <rPh sb="10" eb="12">
      <t>ケイカク</t>
    </rPh>
    <phoneticPr fontId="6"/>
  </si>
  <si>
    <t>児入３６</t>
    <rPh sb="0" eb="1">
      <t>ジ</t>
    </rPh>
    <rPh sb="1" eb="2">
      <t>ニュウ</t>
    </rPh>
    <phoneticPr fontId="6"/>
  </si>
  <si>
    <t>(3)定員１０人</t>
    <rPh sb="3" eb="5">
      <t>テイイン</t>
    </rPh>
    <rPh sb="7" eb="8">
      <t>ニン</t>
    </rPh>
    <phoneticPr fontId="6"/>
  </si>
  <si>
    <t>児入３６・未計画</t>
    <rPh sb="0" eb="1">
      <t>ジ</t>
    </rPh>
    <rPh sb="1" eb="2">
      <t>ニュウ</t>
    </rPh>
    <rPh sb="5" eb="6">
      <t>ミ</t>
    </rPh>
    <rPh sb="6" eb="8">
      <t>ケイカク</t>
    </rPh>
    <phoneticPr fontId="6"/>
  </si>
  <si>
    <t>児入３６・未計画２</t>
    <rPh sb="0" eb="1">
      <t>ジ</t>
    </rPh>
    <rPh sb="1" eb="2">
      <t>ニュウ</t>
    </rPh>
    <rPh sb="5" eb="6">
      <t>ミ</t>
    </rPh>
    <rPh sb="6" eb="8">
      <t>ケイカク</t>
    </rPh>
    <phoneticPr fontId="6"/>
  </si>
  <si>
    <t>児入３６・拘束減</t>
    <rPh sb="0" eb="1">
      <t>ジ</t>
    </rPh>
    <rPh sb="1" eb="2">
      <t>ニュウ</t>
    </rPh>
    <phoneticPr fontId="6"/>
  </si>
  <si>
    <t>児入３６・未計画・拘束減</t>
    <rPh sb="0" eb="1">
      <t>ジ</t>
    </rPh>
    <rPh sb="1" eb="2">
      <t>ニュウ</t>
    </rPh>
    <rPh sb="5" eb="6">
      <t>ミ</t>
    </rPh>
    <rPh sb="6" eb="8">
      <t>ケイカク</t>
    </rPh>
    <phoneticPr fontId="6"/>
  </si>
  <si>
    <t>児入３６・未計画２・拘束減</t>
    <rPh sb="0" eb="1">
      <t>ジ</t>
    </rPh>
    <rPh sb="1" eb="2">
      <t>ニュウ</t>
    </rPh>
    <rPh sb="5" eb="6">
      <t>ミ</t>
    </rPh>
    <rPh sb="6" eb="8">
      <t>ケイカク</t>
    </rPh>
    <phoneticPr fontId="6"/>
  </si>
  <si>
    <t>児入３６・地公体</t>
    <rPh sb="0" eb="1">
      <t>ジ</t>
    </rPh>
    <rPh sb="1" eb="2">
      <t>ニュウ</t>
    </rPh>
    <rPh sb="5" eb="6">
      <t>チ</t>
    </rPh>
    <rPh sb="6" eb="7">
      <t>コウ</t>
    </rPh>
    <rPh sb="7" eb="8">
      <t>タイ</t>
    </rPh>
    <phoneticPr fontId="6"/>
  </si>
  <si>
    <t>児入３６・地公体・未計画</t>
    <rPh sb="0" eb="1">
      <t>ジ</t>
    </rPh>
    <rPh sb="1" eb="2">
      <t>ニュウ</t>
    </rPh>
    <rPh sb="5" eb="6">
      <t>チ</t>
    </rPh>
    <rPh sb="6" eb="7">
      <t>コウ</t>
    </rPh>
    <rPh sb="7" eb="8">
      <t>タイ</t>
    </rPh>
    <rPh sb="9" eb="10">
      <t>ミ</t>
    </rPh>
    <rPh sb="10" eb="12">
      <t>ケイカク</t>
    </rPh>
    <phoneticPr fontId="6"/>
  </si>
  <si>
    <t>児入３６・地公体・未計画２</t>
    <rPh sb="0" eb="1">
      <t>ジ</t>
    </rPh>
    <rPh sb="1" eb="2">
      <t>ニュウ</t>
    </rPh>
    <rPh sb="5" eb="6">
      <t>チ</t>
    </rPh>
    <rPh sb="6" eb="7">
      <t>コウ</t>
    </rPh>
    <rPh sb="7" eb="8">
      <t>タイ</t>
    </rPh>
    <rPh sb="9" eb="10">
      <t>ミ</t>
    </rPh>
    <rPh sb="10" eb="12">
      <t>ケイカク</t>
    </rPh>
    <phoneticPr fontId="6"/>
  </si>
  <si>
    <t>児入３６・地公体・拘束減</t>
    <rPh sb="0" eb="1">
      <t>ジ</t>
    </rPh>
    <rPh sb="1" eb="2">
      <t>ニュウ</t>
    </rPh>
    <rPh sb="5" eb="6">
      <t>チ</t>
    </rPh>
    <rPh sb="6" eb="7">
      <t>コウ</t>
    </rPh>
    <rPh sb="7" eb="8">
      <t>タイ</t>
    </rPh>
    <phoneticPr fontId="6"/>
  </si>
  <si>
    <t>児入３６・地公体・未計画・拘束減</t>
    <rPh sb="0" eb="1">
      <t>ジ</t>
    </rPh>
    <rPh sb="1" eb="2">
      <t>ニュウ</t>
    </rPh>
    <rPh sb="5" eb="6">
      <t>チ</t>
    </rPh>
    <rPh sb="6" eb="7">
      <t>コウ</t>
    </rPh>
    <rPh sb="7" eb="8">
      <t>タイ</t>
    </rPh>
    <rPh sb="9" eb="10">
      <t>ミ</t>
    </rPh>
    <rPh sb="10" eb="12">
      <t>ケイカク</t>
    </rPh>
    <phoneticPr fontId="6"/>
  </si>
  <si>
    <t>児入３６・地公体・未計画２・拘束減</t>
    <rPh sb="0" eb="1">
      <t>ジ</t>
    </rPh>
    <rPh sb="1" eb="2">
      <t>ニュウ</t>
    </rPh>
    <rPh sb="5" eb="6">
      <t>チ</t>
    </rPh>
    <rPh sb="6" eb="7">
      <t>コウ</t>
    </rPh>
    <rPh sb="7" eb="8">
      <t>タイ</t>
    </rPh>
    <rPh sb="9" eb="10">
      <t>ミ</t>
    </rPh>
    <rPh sb="10" eb="12">
      <t>ケイカク</t>
    </rPh>
    <phoneticPr fontId="6"/>
  </si>
  <si>
    <t>児入３７</t>
    <rPh sb="0" eb="1">
      <t>ジ</t>
    </rPh>
    <rPh sb="1" eb="2">
      <t>ニュウ</t>
    </rPh>
    <phoneticPr fontId="6"/>
  </si>
  <si>
    <t>児入３７・未計画</t>
    <rPh sb="0" eb="1">
      <t>ジ</t>
    </rPh>
    <rPh sb="1" eb="2">
      <t>ニュウ</t>
    </rPh>
    <rPh sb="5" eb="6">
      <t>ミ</t>
    </rPh>
    <rPh sb="6" eb="8">
      <t>ケイカク</t>
    </rPh>
    <phoneticPr fontId="6"/>
  </si>
  <si>
    <t>児入３７・未計画２</t>
    <rPh sb="0" eb="1">
      <t>ジ</t>
    </rPh>
    <rPh sb="1" eb="2">
      <t>ニュウ</t>
    </rPh>
    <rPh sb="5" eb="6">
      <t>ミ</t>
    </rPh>
    <rPh sb="6" eb="8">
      <t>ケイカク</t>
    </rPh>
    <phoneticPr fontId="6"/>
  </si>
  <si>
    <t>児入３７・拘束減</t>
    <rPh sb="0" eb="1">
      <t>ジ</t>
    </rPh>
    <rPh sb="1" eb="2">
      <t>ニュウ</t>
    </rPh>
    <phoneticPr fontId="6"/>
  </si>
  <si>
    <t>児入３７・未計画・拘束減</t>
    <rPh sb="0" eb="1">
      <t>ジ</t>
    </rPh>
    <rPh sb="1" eb="2">
      <t>ニュウ</t>
    </rPh>
    <rPh sb="5" eb="6">
      <t>ミ</t>
    </rPh>
    <rPh sb="6" eb="8">
      <t>ケイカク</t>
    </rPh>
    <phoneticPr fontId="6"/>
  </si>
  <si>
    <t>児入３７・未計画２・拘束減</t>
    <rPh sb="0" eb="1">
      <t>ジ</t>
    </rPh>
    <rPh sb="1" eb="2">
      <t>ニュウ</t>
    </rPh>
    <rPh sb="5" eb="6">
      <t>ミ</t>
    </rPh>
    <rPh sb="6" eb="8">
      <t>ケイカク</t>
    </rPh>
    <phoneticPr fontId="6"/>
  </si>
  <si>
    <t>児入３７・地公体</t>
    <rPh sb="0" eb="1">
      <t>ジ</t>
    </rPh>
    <rPh sb="1" eb="2">
      <t>ニュウ</t>
    </rPh>
    <rPh sb="5" eb="6">
      <t>チ</t>
    </rPh>
    <rPh sb="6" eb="7">
      <t>コウ</t>
    </rPh>
    <rPh sb="7" eb="8">
      <t>タイ</t>
    </rPh>
    <phoneticPr fontId="6"/>
  </si>
  <si>
    <t>児入３７・地公体・未計画</t>
    <rPh sb="0" eb="1">
      <t>ジ</t>
    </rPh>
    <rPh sb="1" eb="2">
      <t>ニュウ</t>
    </rPh>
    <rPh sb="5" eb="6">
      <t>チ</t>
    </rPh>
    <rPh sb="6" eb="7">
      <t>コウ</t>
    </rPh>
    <rPh sb="7" eb="8">
      <t>タイ</t>
    </rPh>
    <rPh sb="9" eb="10">
      <t>ミ</t>
    </rPh>
    <rPh sb="10" eb="12">
      <t>ケイカク</t>
    </rPh>
    <phoneticPr fontId="6"/>
  </si>
  <si>
    <t>児入３７・地公体・未計画２</t>
    <rPh sb="0" eb="1">
      <t>ジ</t>
    </rPh>
    <rPh sb="1" eb="2">
      <t>ニュウ</t>
    </rPh>
    <rPh sb="5" eb="6">
      <t>チ</t>
    </rPh>
    <rPh sb="6" eb="7">
      <t>コウ</t>
    </rPh>
    <rPh sb="7" eb="8">
      <t>タイ</t>
    </rPh>
    <rPh sb="9" eb="10">
      <t>ミ</t>
    </rPh>
    <rPh sb="10" eb="12">
      <t>ケイカク</t>
    </rPh>
    <phoneticPr fontId="6"/>
  </si>
  <si>
    <t>児入３７・地公体・拘束減</t>
    <rPh sb="0" eb="1">
      <t>ジ</t>
    </rPh>
    <rPh sb="1" eb="2">
      <t>ニュウ</t>
    </rPh>
    <rPh sb="5" eb="6">
      <t>チ</t>
    </rPh>
    <rPh sb="6" eb="7">
      <t>コウ</t>
    </rPh>
    <rPh sb="7" eb="8">
      <t>タイ</t>
    </rPh>
    <phoneticPr fontId="6"/>
  </si>
  <si>
    <t>児入３７・地公体・未計画・拘束減</t>
    <rPh sb="0" eb="1">
      <t>ジ</t>
    </rPh>
    <rPh sb="1" eb="2">
      <t>ニュウ</t>
    </rPh>
    <rPh sb="5" eb="6">
      <t>チ</t>
    </rPh>
    <rPh sb="6" eb="7">
      <t>コウ</t>
    </rPh>
    <rPh sb="7" eb="8">
      <t>タイ</t>
    </rPh>
    <rPh sb="9" eb="10">
      <t>ミ</t>
    </rPh>
    <rPh sb="10" eb="12">
      <t>ケイカク</t>
    </rPh>
    <phoneticPr fontId="6"/>
  </si>
  <si>
    <t>児入３７・地公体・未計画２・拘束減</t>
    <rPh sb="0" eb="1">
      <t>ジ</t>
    </rPh>
    <rPh sb="1" eb="2">
      <t>ニュウ</t>
    </rPh>
    <rPh sb="5" eb="6">
      <t>チ</t>
    </rPh>
    <rPh sb="6" eb="7">
      <t>コウ</t>
    </rPh>
    <rPh sb="7" eb="8">
      <t>タイ</t>
    </rPh>
    <rPh sb="9" eb="10">
      <t>ミ</t>
    </rPh>
    <rPh sb="10" eb="12">
      <t>ケイカク</t>
    </rPh>
    <phoneticPr fontId="6"/>
  </si>
  <si>
    <t>児入３８</t>
    <rPh sb="0" eb="1">
      <t>ジ</t>
    </rPh>
    <rPh sb="1" eb="2">
      <t>ニュウ</t>
    </rPh>
    <phoneticPr fontId="6"/>
  </si>
  <si>
    <t>児入３８・未計画</t>
    <rPh sb="0" eb="1">
      <t>ジ</t>
    </rPh>
    <rPh sb="1" eb="2">
      <t>ニュウ</t>
    </rPh>
    <rPh sb="5" eb="6">
      <t>ミ</t>
    </rPh>
    <rPh sb="6" eb="8">
      <t>ケイカク</t>
    </rPh>
    <phoneticPr fontId="6"/>
  </si>
  <si>
    <t>児入３８・未計画２</t>
    <rPh sb="0" eb="1">
      <t>ジ</t>
    </rPh>
    <rPh sb="1" eb="2">
      <t>ニュウ</t>
    </rPh>
    <rPh sb="5" eb="6">
      <t>ミ</t>
    </rPh>
    <rPh sb="6" eb="8">
      <t>ケイカク</t>
    </rPh>
    <phoneticPr fontId="6"/>
  </si>
  <si>
    <t>児入３８・拘束減</t>
    <rPh sb="0" eb="1">
      <t>ジ</t>
    </rPh>
    <rPh sb="1" eb="2">
      <t>ニュウ</t>
    </rPh>
    <phoneticPr fontId="6"/>
  </si>
  <si>
    <t>児入３８・未計画・拘束減</t>
    <rPh sb="0" eb="1">
      <t>ジ</t>
    </rPh>
    <rPh sb="1" eb="2">
      <t>ニュウ</t>
    </rPh>
    <rPh sb="5" eb="6">
      <t>ミ</t>
    </rPh>
    <rPh sb="6" eb="8">
      <t>ケイカク</t>
    </rPh>
    <phoneticPr fontId="6"/>
  </si>
  <si>
    <t>児入３８・未計画２・拘束減</t>
    <rPh sb="0" eb="1">
      <t>ジ</t>
    </rPh>
    <rPh sb="1" eb="2">
      <t>ニュウ</t>
    </rPh>
    <rPh sb="5" eb="6">
      <t>ミ</t>
    </rPh>
    <rPh sb="6" eb="8">
      <t>ケイカク</t>
    </rPh>
    <phoneticPr fontId="6"/>
  </si>
  <si>
    <t>児入３８・地公体</t>
    <rPh sb="0" eb="1">
      <t>ジ</t>
    </rPh>
    <rPh sb="1" eb="2">
      <t>ニュウ</t>
    </rPh>
    <rPh sb="5" eb="6">
      <t>チ</t>
    </rPh>
    <rPh sb="6" eb="7">
      <t>コウ</t>
    </rPh>
    <rPh sb="7" eb="8">
      <t>タイ</t>
    </rPh>
    <phoneticPr fontId="6"/>
  </si>
  <si>
    <t>児入３８・地公体・未計画</t>
    <rPh sb="0" eb="1">
      <t>ジ</t>
    </rPh>
    <rPh sb="1" eb="2">
      <t>ニュウ</t>
    </rPh>
    <rPh sb="5" eb="6">
      <t>チ</t>
    </rPh>
    <rPh sb="6" eb="7">
      <t>コウ</t>
    </rPh>
    <rPh sb="7" eb="8">
      <t>タイ</t>
    </rPh>
    <rPh sb="9" eb="10">
      <t>ミ</t>
    </rPh>
    <rPh sb="10" eb="12">
      <t>ケイカク</t>
    </rPh>
    <phoneticPr fontId="6"/>
  </si>
  <si>
    <t>児入３８・地公体・未計画２</t>
    <rPh sb="0" eb="1">
      <t>ジ</t>
    </rPh>
    <rPh sb="1" eb="2">
      <t>ニュウ</t>
    </rPh>
    <rPh sb="5" eb="6">
      <t>チ</t>
    </rPh>
    <rPh sb="6" eb="7">
      <t>コウ</t>
    </rPh>
    <rPh sb="7" eb="8">
      <t>タイ</t>
    </rPh>
    <rPh sb="9" eb="10">
      <t>ミ</t>
    </rPh>
    <rPh sb="10" eb="12">
      <t>ケイカク</t>
    </rPh>
    <phoneticPr fontId="6"/>
  </si>
  <si>
    <t>児入３８・地公体・拘束減</t>
    <rPh sb="0" eb="1">
      <t>ジ</t>
    </rPh>
    <rPh sb="1" eb="2">
      <t>ニュウ</t>
    </rPh>
    <rPh sb="5" eb="6">
      <t>チ</t>
    </rPh>
    <rPh sb="6" eb="7">
      <t>コウ</t>
    </rPh>
    <rPh sb="7" eb="8">
      <t>タイ</t>
    </rPh>
    <phoneticPr fontId="6"/>
  </si>
  <si>
    <t>児入３８・地公体・未計画・拘束減</t>
    <rPh sb="0" eb="1">
      <t>ジ</t>
    </rPh>
    <rPh sb="1" eb="2">
      <t>ニュウ</t>
    </rPh>
    <rPh sb="5" eb="6">
      <t>チ</t>
    </rPh>
    <rPh sb="6" eb="7">
      <t>コウ</t>
    </rPh>
    <rPh sb="7" eb="8">
      <t>タイ</t>
    </rPh>
    <rPh sb="9" eb="10">
      <t>ミ</t>
    </rPh>
    <rPh sb="10" eb="12">
      <t>ケイカク</t>
    </rPh>
    <phoneticPr fontId="6"/>
  </si>
  <si>
    <t>児入３８・地公体・未計画２・拘束減</t>
    <rPh sb="0" eb="1">
      <t>ジ</t>
    </rPh>
    <rPh sb="1" eb="2">
      <t>ニュウ</t>
    </rPh>
    <rPh sb="5" eb="6">
      <t>チ</t>
    </rPh>
    <rPh sb="6" eb="7">
      <t>コウ</t>
    </rPh>
    <rPh sb="7" eb="8">
      <t>タイ</t>
    </rPh>
    <rPh sb="9" eb="10">
      <t>ミ</t>
    </rPh>
    <rPh sb="10" eb="12">
      <t>ケイカク</t>
    </rPh>
    <phoneticPr fontId="6"/>
  </si>
  <si>
    <t>児入３９</t>
    <rPh sb="0" eb="1">
      <t>ジ</t>
    </rPh>
    <rPh sb="1" eb="2">
      <t>ニュウ</t>
    </rPh>
    <phoneticPr fontId="6"/>
  </si>
  <si>
    <t>(4)定員
11人以上
15人以下</t>
    <rPh sb="3" eb="5">
      <t>テイイン</t>
    </rPh>
    <rPh sb="8" eb="9">
      <t>ニン</t>
    </rPh>
    <rPh sb="9" eb="11">
      <t>イジョウ</t>
    </rPh>
    <rPh sb="14" eb="15">
      <t>ニン</t>
    </rPh>
    <rPh sb="15" eb="17">
      <t>イカ</t>
    </rPh>
    <phoneticPr fontId="6"/>
  </si>
  <si>
    <t>児入３９・未計画</t>
    <rPh sb="0" eb="1">
      <t>ジ</t>
    </rPh>
    <rPh sb="1" eb="2">
      <t>ニュウ</t>
    </rPh>
    <rPh sb="5" eb="6">
      <t>ミ</t>
    </rPh>
    <rPh sb="6" eb="8">
      <t>ケイカク</t>
    </rPh>
    <phoneticPr fontId="6"/>
  </si>
  <si>
    <t>児入３９・未計画２</t>
    <rPh sb="0" eb="1">
      <t>ジ</t>
    </rPh>
    <rPh sb="1" eb="2">
      <t>ニュウ</t>
    </rPh>
    <rPh sb="5" eb="6">
      <t>ミ</t>
    </rPh>
    <rPh sb="6" eb="8">
      <t>ケイカク</t>
    </rPh>
    <phoneticPr fontId="6"/>
  </si>
  <si>
    <t>児入３９・拘束減</t>
    <rPh sb="0" eb="1">
      <t>ジ</t>
    </rPh>
    <rPh sb="1" eb="2">
      <t>ニュウ</t>
    </rPh>
    <phoneticPr fontId="6"/>
  </si>
  <si>
    <t>児入３９・未計画・拘束減</t>
    <rPh sb="0" eb="1">
      <t>ジ</t>
    </rPh>
    <rPh sb="1" eb="2">
      <t>ニュウ</t>
    </rPh>
    <rPh sb="5" eb="6">
      <t>ミ</t>
    </rPh>
    <rPh sb="6" eb="8">
      <t>ケイカク</t>
    </rPh>
    <phoneticPr fontId="6"/>
  </si>
  <si>
    <t>児入３９・未計画２・拘束減</t>
    <rPh sb="0" eb="1">
      <t>ジ</t>
    </rPh>
    <rPh sb="1" eb="2">
      <t>ニュウ</t>
    </rPh>
    <rPh sb="5" eb="6">
      <t>ミ</t>
    </rPh>
    <rPh sb="6" eb="8">
      <t>ケイカク</t>
    </rPh>
    <phoneticPr fontId="6"/>
  </si>
  <si>
    <t>児入３９・地公体</t>
    <rPh sb="0" eb="1">
      <t>ジ</t>
    </rPh>
    <rPh sb="1" eb="2">
      <t>ニュウ</t>
    </rPh>
    <rPh sb="5" eb="6">
      <t>チ</t>
    </rPh>
    <rPh sb="6" eb="7">
      <t>コウ</t>
    </rPh>
    <rPh sb="7" eb="8">
      <t>タイ</t>
    </rPh>
    <phoneticPr fontId="6"/>
  </si>
  <si>
    <t>児入３９・地公体・未計画</t>
    <rPh sb="0" eb="1">
      <t>ジ</t>
    </rPh>
    <rPh sb="1" eb="2">
      <t>ニュウ</t>
    </rPh>
    <rPh sb="5" eb="6">
      <t>チ</t>
    </rPh>
    <rPh sb="6" eb="7">
      <t>コウ</t>
    </rPh>
    <rPh sb="7" eb="8">
      <t>タイ</t>
    </rPh>
    <rPh sb="9" eb="10">
      <t>ミ</t>
    </rPh>
    <rPh sb="10" eb="12">
      <t>ケイカク</t>
    </rPh>
    <phoneticPr fontId="6"/>
  </si>
  <si>
    <t>児入３９・地公体・未計画２</t>
    <rPh sb="0" eb="1">
      <t>ジ</t>
    </rPh>
    <rPh sb="1" eb="2">
      <t>ニュウ</t>
    </rPh>
    <rPh sb="5" eb="6">
      <t>チ</t>
    </rPh>
    <rPh sb="6" eb="7">
      <t>コウ</t>
    </rPh>
    <rPh sb="7" eb="8">
      <t>タイ</t>
    </rPh>
    <rPh sb="9" eb="10">
      <t>ミ</t>
    </rPh>
    <rPh sb="10" eb="12">
      <t>ケイカク</t>
    </rPh>
    <phoneticPr fontId="6"/>
  </si>
  <si>
    <t>児入３９・地公体・拘束減</t>
    <rPh sb="0" eb="1">
      <t>ジ</t>
    </rPh>
    <rPh sb="1" eb="2">
      <t>ニュウ</t>
    </rPh>
    <rPh sb="5" eb="6">
      <t>チ</t>
    </rPh>
    <rPh sb="6" eb="7">
      <t>コウ</t>
    </rPh>
    <rPh sb="7" eb="8">
      <t>タイ</t>
    </rPh>
    <phoneticPr fontId="6"/>
  </si>
  <si>
    <t>児入３９・地公体・未計画・拘束減</t>
    <rPh sb="0" eb="1">
      <t>ジ</t>
    </rPh>
    <rPh sb="1" eb="2">
      <t>ニュウ</t>
    </rPh>
    <rPh sb="5" eb="6">
      <t>チ</t>
    </rPh>
    <rPh sb="6" eb="7">
      <t>コウ</t>
    </rPh>
    <rPh sb="7" eb="8">
      <t>タイ</t>
    </rPh>
    <rPh sb="9" eb="10">
      <t>ミ</t>
    </rPh>
    <rPh sb="10" eb="12">
      <t>ケイカク</t>
    </rPh>
    <phoneticPr fontId="6"/>
  </si>
  <si>
    <t>児入３９・地公体・未計画２・拘束減</t>
    <rPh sb="0" eb="1">
      <t>ジ</t>
    </rPh>
    <rPh sb="1" eb="2">
      <t>ニュウ</t>
    </rPh>
    <rPh sb="5" eb="6">
      <t>チ</t>
    </rPh>
    <rPh sb="6" eb="7">
      <t>コウ</t>
    </rPh>
    <rPh sb="7" eb="8">
      <t>タイ</t>
    </rPh>
    <rPh sb="9" eb="10">
      <t>ミ</t>
    </rPh>
    <rPh sb="10" eb="12">
      <t>ケイカク</t>
    </rPh>
    <phoneticPr fontId="6"/>
  </si>
  <si>
    <t>児入４０</t>
    <rPh sb="0" eb="1">
      <t>ジ</t>
    </rPh>
    <rPh sb="1" eb="2">
      <t>ニュウ</t>
    </rPh>
    <phoneticPr fontId="6"/>
  </si>
  <si>
    <t>児入４０・未計画</t>
    <rPh sb="0" eb="1">
      <t>ジ</t>
    </rPh>
    <rPh sb="1" eb="2">
      <t>ニュウ</t>
    </rPh>
    <rPh sb="5" eb="6">
      <t>ミ</t>
    </rPh>
    <rPh sb="6" eb="8">
      <t>ケイカク</t>
    </rPh>
    <phoneticPr fontId="6"/>
  </si>
  <si>
    <t>児入４０・未計画２</t>
    <rPh sb="0" eb="1">
      <t>ジ</t>
    </rPh>
    <rPh sb="1" eb="2">
      <t>ニュウ</t>
    </rPh>
    <rPh sb="5" eb="6">
      <t>ミ</t>
    </rPh>
    <rPh sb="6" eb="8">
      <t>ケイカク</t>
    </rPh>
    <phoneticPr fontId="6"/>
  </si>
  <si>
    <t>児入４０・拘束減</t>
    <rPh sb="0" eb="1">
      <t>ジ</t>
    </rPh>
    <rPh sb="1" eb="2">
      <t>ニュウ</t>
    </rPh>
    <phoneticPr fontId="6"/>
  </si>
  <si>
    <t>児入４０・未計画・拘束減</t>
    <rPh sb="0" eb="1">
      <t>ジ</t>
    </rPh>
    <rPh sb="1" eb="2">
      <t>ニュウ</t>
    </rPh>
    <rPh sb="5" eb="6">
      <t>ミ</t>
    </rPh>
    <rPh sb="6" eb="8">
      <t>ケイカク</t>
    </rPh>
    <phoneticPr fontId="6"/>
  </si>
  <si>
    <t>児入４０・未計画２・拘束減</t>
    <rPh sb="0" eb="1">
      <t>ジ</t>
    </rPh>
    <rPh sb="1" eb="2">
      <t>ニュウ</t>
    </rPh>
    <rPh sb="5" eb="6">
      <t>ミ</t>
    </rPh>
    <rPh sb="6" eb="8">
      <t>ケイカク</t>
    </rPh>
    <phoneticPr fontId="6"/>
  </si>
  <si>
    <t>児入４０・地公体</t>
    <rPh sb="0" eb="1">
      <t>ジ</t>
    </rPh>
    <rPh sb="1" eb="2">
      <t>ニュウ</t>
    </rPh>
    <rPh sb="5" eb="6">
      <t>チ</t>
    </rPh>
    <rPh sb="6" eb="7">
      <t>コウ</t>
    </rPh>
    <rPh sb="7" eb="8">
      <t>タイ</t>
    </rPh>
    <phoneticPr fontId="6"/>
  </si>
  <si>
    <t>児入４０・地公体・未計画</t>
    <rPh sb="0" eb="1">
      <t>ジ</t>
    </rPh>
    <rPh sb="1" eb="2">
      <t>ニュウ</t>
    </rPh>
    <rPh sb="5" eb="6">
      <t>チ</t>
    </rPh>
    <rPh sb="6" eb="7">
      <t>コウ</t>
    </rPh>
    <rPh sb="7" eb="8">
      <t>タイ</t>
    </rPh>
    <rPh sb="9" eb="10">
      <t>ミ</t>
    </rPh>
    <rPh sb="10" eb="12">
      <t>ケイカク</t>
    </rPh>
    <phoneticPr fontId="6"/>
  </si>
  <si>
    <t>児入４０・地公体・未計画２</t>
    <rPh sb="0" eb="1">
      <t>ジ</t>
    </rPh>
    <rPh sb="1" eb="2">
      <t>ニュウ</t>
    </rPh>
    <rPh sb="5" eb="6">
      <t>チ</t>
    </rPh>
    <rPh sb="6" eb="7">
      <t>コウ</t>
    </rPh>
    <rPh sb="7" eb="8">
      <t>タイ</t>
    </rPh>
    <rPh sb="9" eb="10">
      <t>ミ</t>
    </rPh>
    <rPh sb="10" eb="12">
      <t>ケイカク</t>
    </rPh>
    <phoneticPr fontId="6"/>
  </si>
  <si>
    <t>児入４０・地公体・拘束減</t>
    <rPh sb="0" eb="1">
      <t>ジ</t>
    </rPh>
    <rPh sb="1" eb="2">
      <t>ニュウ</t>
    </rPh>
    <rPh sb="5" eb="6">
      <t>チ</t>
    </rPh>
    <rPh sb="6" eb="7">
      <t>コウ</t>
    </rPh>
    <rPh sb="7" eb="8">
      <t>タイ</t>
    </rPh>
    <phoneticPr fontId="6"/>
  </si>
  <si>
    <t>児入４０・地公体・未計画・拘束減</t>
    <rPh sb="0" eb="1">
      <t>ジ</t>
    </rPh>
    <rPh sb="1" eb="2">
      <t>ニュウ</t>
    </rPh>
    <rPh sb="5" eb="6">
      <t>チ</t>
    </rPh>
    <rPh sb="6" eb="7">
      <t>コウ</t>
    </rPh>
    <rPh sb="7" eb="8">
      <t>タイ</t>
    </rPh>
    <rPh sb="9" eb="10">
      <t>ミ</t>
    </rPh>
    <rPh sb="10" eb="12">
      <t>ケイカク</t>
    </rPh>
    <phoneticPr fontId="6"/>
  </si>
  <si>
    <t>児入４０・地公体・未計画２・拘束減</t>
    <rPh sb="0" eb="1">
      <t>ジ</t>
    </rPh>
    <rPh sb="1" eb="2">
      <t>ニュウ</t>
    </rPh>
    <rPh sb="5" eb="6">
      <t>チ</t>
    </rPh>
    <rPh sb="6" eb="7">
      <t>コウ</t>
    </rPh>
    <rPh sb="7" eb="8">
      <t>タイ</t>
    </rPh>
    <rPh sb="9" eb="10">
      <t>ミ</t>
    </rPh>
    <rPh sb="10" eb="12">
      <t>ケイカク</t>
    </rPh>
    <phoneticPr fontId="6"/>
  </si>
  <si>
    <t>児入４１</t>
    <rPh sb="0" eb="1">
      <t>ジ</t>
    </rPh>
    <rPh sb="1" eb="2">
      <t>ニュウ</t>
    </rPh>
    <phoneticPr fontId="6"/>
  </si>
  <si>
    <t>児入４１・未計画</t>
    <rPh sb="0" eb="1">
      <t>ジ</t>
    </rPh>
    <rPh sb="1" eb="2">
      <t>ニュウ</t>
    </rPh>
    <rPh sb="5" eb="6">
      <t>ミ</t>
    </rPh>
    <rPh sb="6" eb="8">
      <t>ケイカク</t>
    </rPh>
    <phoneticPr fontId="6"/>
  </si>
  <si>
    <t>児入４１・未計画２</t>
    <rPh sb="0" eb="1">
      <t>ジ</t>
    </rPh>
    <rPh sb="1" eb="2">
      <t>ニュウ</t>
    </rPh>
    <rPh sb="5" eb="6">
      <t>ミ</t>
    </rPh>
    <rPh sb="6" eb="8">
      <t>ケイカク</t>
    </rPh>
    <phoneticPr fontId="6"/>
  </si>
  <si>
    <t>児入４１・拘束減</t>
    <rPh sb="0" eb="1">
      <t>ジ</t>
    </rPh>
    <rPh sb="1" eb="2">
      <t>ニュウ</t>
    </rPh>
    <phoneticPr fontId="6"/>
  </si>
  <si>
    <t>児入４１・未計画・拘束減</t>
    <rPh sb="0" eb="1">
      <t>ジ</t>
    </rPh>
    <rPh sb="1" eb="2">
      <t>ニュウ</t>
    </rPh>
    <rPh sb="5" eb="6">
      <t>ミ</t>
    </rPh>
    <rPh sb="6" eb="8">
      <t>ケイカク</t>
    </rPh>
    <phoneticPr fontId="6"/>
  </si>
  <si>
    <t>児入４１・未計画２・拘束減</t>
    <rPh sb="0" eb="1">
      <t>ジ</t>
    </rPh>
    <rPh sb="1" eb="2">
      <t>ニュウ</t>
    </rPh>
    <rPh sb="5" eb="6">
      <t>ミ</t>
    </rPh>
    <rPh sb="6" eb="8">
      <t>ケイカク</t>
    </rPh>
    <phoneticPr fontId="6"/>
  </si>
  <si>
    <t>児入４１・地公体</t>
    <rPh sb="0" eb="1">
      <t>ジ</t>
    </rPh>
    <rPh sb="1" eb="2">
      <t>ニュウ</t>
    </rPh>
    <rPh sb="5" eb="6">
      <t>チ</t>
    </rPh>
    <rPh sb="6" eb="7">
      <t>コウ</t>
    </rPh>
    <rPh sb="7" eb="8">
      <t>タイ</t>
    </rPh>
    <phoneticPr fontId="6"/>
  </si>
  <si>
    <t>児入４１・地公体・未計画</t>
    <rPh sb="0" eb="1">
      <t>ジ</t>
    </rPh>
    <rPh sb="1" eb="2">
      <t>ニュウ</t>
    </rPh>
    <rPh sb="5" eb="6">
      <t>チ</t>
    </rPh>
    <rPh sb="6" eb="7">
      <t>コウ</t>
    </rPh>
    <rPh sb="7" eb="8">
      <t>タイ</t>
    </rPh>
    <rPh sb="9" eb="10">
      <t>ミ</t>
    </rPh>
    <rPh sb="10" eb="12">
      <t>ケイカク</t>
    </rPh>
    <phoneticPr fontId="6"/>
  </si>
  <si>
    <t>児入４１・地公体・未計画２</t>
    <rPh sb="0" eb="1">
      <t>ジ</t>
    </rPh>
    <rPh sb="1" eb="2">
      <t>ニュウ</t>
    </rPh>
    <rPh sb="5" eb="6">
      <t>チ</t>
    </rPh>
    <rPh sb="6" eb="7">
      <t>コウ</t>
    </rPh>
    <rPh sb="7" eb="8">
      <t>タイ</t>
    </rPh>
    <rPh sb="9" eb="10">
      <t>ミ</t>
    </rPh>
    <rPh sb="10" eb="12">
      <t>ケイカク</t>
    </rPh>
    <phoneticPr fontId="6"/>
  </si>
  <si>
    <t>児入４１・地公体・拘束減</t>
    <rPh sb="0" eb="1">
      <t>ジ</t>
    </rPh>
    <rPh sb="1" eb="2">
      <t>ニュウ</t>
    </rPh>
    <rPh sb="5" eb="6">
      <t>チ</t>
    </rPh>
    <rPh sb="6" eb="7">
      <t>コウ</t>
    </rPh>
    <rPh sb="7" eb="8">
      <t>タイ</t>
    </rPh>
    <phoneticPr fontId="6"/>
  </si>
  <si>
    <t>児入４１・地公体・未計画・拘束減</t>
    <rPh sb="0" eb="1">
      <t>ジ</t>
    </rPh>
    <rPh sb="1" eb="2">
      <t>ニュウ</t>
    </rPh>
    <rPh sb="5" eb="6">
      <t>チ</t>
    </rPh>
    <rPh sb="6" eb="7">
      <t>コウ</t>
    </rPh>
    <rPh sb="7" eb="8">
      <t>タイ</t>
    </rPh>
    <rPh sb="9" eb="10">
      <t>ミ</t>
    </rPh>
    <rPh sb="10" eb="12">
      <t>ケイカク</t>
    </rPh>
    <phoneticPr fontId="6"/>
  </si>
  <si>
    <t>児入４１・地公体・未計画２・拘束減</t>
    <rPh sb="0" eb="1">
      <t>ジ</t>
    </rPh>
    <rPh sb="1" eb="2">
      <t>ニュウ</t>
    </rPh>
    <rPh sb="5" eb="6">
      <t>チ</t>
    </rPh>
    <rPh sb="6" eb="7">
      <t>コウ</t>
    </rPh>
    <rPh sb="7" eb="8">
      <t>タイ</t>
    </rPh>
    <rPh sb="9" eb="10">
      <t>ミ</t>
    </rPh>
    <rPh sb="10" eb="12">
      <t>ケイカク</t>
    </rPh>
    <phoneticPr fontId="6"/>
  </si>
  <si>
    <t>児入４２</t>
    <rPh sb="0" eb="1">
      <t>ジ</t>
    </rPh>
    <rPh sb="1" eb="2">
      <t>ニュウ</t>
    </rPh>
    <phoneticPr fontId="6"/>
  </si>
  <si>
    <t>(5)定員
16人以上
20人以下</t>
    <rPh sb="3" eb="5">
      <t>テイイン</t>
    </rPh>
    <rPh sb="8" eb="9">
      <t>ニン</t>
    </rPh>
    <rPh sb="9" eb="11">
      <t>イジョウ</t>
    </rPh>
    <rPh sb="14" eb="15">
      <t>ニン</t>
    </rPh>
    <rPh sb="15" eb="17">
      <t>イカ</t>
    </rPh>
    <phoneticPr fontId="6"/>
  </si>
  <si>
    <t>児入４２・未計画</t>
    <rPh sb="0" eb="1">
      <t>ジ</t>
    </rPh>
    <rPh sb="1" eb="2">
      <t>ニュウ</t>
    </rPh>
    <rPh sb="5" eb="6">
      <t>ミ</t>
    </rPh>
    <rPh sb="6" eb="8">
      <t>ケイカク</t>
    </rPh>
    <phoneticPr fontId="6"/>
  </si>
  <si>
    <t>児入４２・未計画２</t>
    <rPh sb="0" eb="1">
      <t>ジ</t>
    </rPh>
    <rPh sb="1" eb="2">
      <t>ニュウ</t>
    </rPh>
    <rPh sb="5" eb="6">
      <t>ミ</t>
    </rPh>
    <rPh sb="6" eb="8">
      <t>ケイカク</t>
    </rPh>
    <phoneticPr fontId="6"/>
  </si>
  <si>
    <t>児入４２・拘束減</t>
    <rPh sb="0" eb="1">
      <t>ジ</t>
    </rPh>
    <rPh sb="1" eb="2">
      <t>ニュウ</t>
    </rPh>
    <phoneticPr fontId="6"/>
  </si>
  <si>
    <t>児入４２・未計画・拘束減</t>
    <rPh sb="0" eb="1">
      <t>ジ</t>
    </rPh>
    <rPh sb="1" eb="2">
      <t>ニュウ</t>
    </rPh>
    <rPh sb="5" eb="6">
      <t>ミ</t>
    </rPh>
    <rPh sb="6" eb="8">
      <t>ケイカク</t>
    </rPh>
    <phoneticPr fontId="6"/>
  </si>
  <si>
    <t>児入４２・未計画２・拘束減</t>
    <rPh sb="0" eb="1">
      <t>ジ</t>
    </rPh>
    <rPh sb="1" eb="2">
      <t>ニュウ</t>
    </rPh>
    <rPh sb="5" eb="6">
      <t>ミ</t>
    </rPh>
    <rPh sb="6" eb="8">
      <t>ケイカク</t>
    </rPh>
    <phoneticPr fontId="6"/>
  </si>
  <si>
    <t>児入４２・地公体</t>
    <rPh sb="0" eb="1">
      <t>ジ</t>
    </rPh>
    <rPh sb="1" eb="2">
      <t>ニュウ</t>
    </rPh>
    <rPh sb="5" eb="6">
      <t>チ</t>
    </rPh>
    <rPh sb="6" eb="7">
      <t>コウ</t>
    </rPh>
    <rPh sb="7" eb="8">
      <t>タイ</t>
    </rPh>
    <phoneticPr fontId="6"/>
  </si>
  <si>
    <t>児入４２・地公体・未計画</t>
    <rPh sb="0" eb="1">
      <t>ジ</t>
    </rPh>
    <rPh sb="1" eb="2">
      <t>ニュウ</t>
    </rPh>
    <rPh sb="5" eb="6">
      <t>チ</t>
    </rPh>
    <rPh sb="6" eb="7">
      <t>コウ</t>
    </rPh>
    <rPh sb="7" eb="8">
      <t>タイ</t>
    </rPh>
    <rPh sb="9" eb="10">
      <t>ミ</t>
    </rPh>
    <rPh sb="10" eb="12">
      <t>ケイカク</t>
    </rPh>
    <phoneticPr fontId="6"/>
  </si>
  <si>
    <t>児入４２・地公体・未計画２</t>
    <rPh sb="0" eb="1">
      <t>ジ</t>
    </rPh>
    <rPh sb="1" eb="2">
      <t>ニュウ</t>
    </rPh>
    <rPh sb="5" eb="6">
      <t>チ</t>
    </rPh>
    <rPh sb="6" eb="7">
      <t>コウ</t>
    </rPh>
    <rPh sb="7" eb="8">
      <t>タイ</t>
    </rPh>
    <rPh sb="9" eb="10">
      <t>ミ</t>
    </rPh>
    <rPh sb="10" eb="12">
      <t>ケイカク</t>
    </rPh>
    <phoneticPr fontId="6"/>
  </si>
  <si>
    <t>児入４２・地公体・拘束減</t>
    <rPh sb="0" eb="1">
      <t>ジ</t>
    </rPh>
    <rPh sb="1" eb="2">
      <t>ニュウ</t>
    </rPh>
    <rPh sb="5" eb="6">
      <t>チ</t>
    </rPh>
    <rPh sb="6" eb="7">
      <t>コウ</t>
    </rPh>
    <rPh sb="7" eb="8">
      <t>タイ</t>
    </rPh>
    <phoneticPr fontId="6"/>
  </si>
  <si>
    <t>児入４２・地公体・未計画・拘束減</t>
    <rPh sb="0" eb="1">
      <t>ジ</t>
    </rPh>
    <rPh sb="1" eb="2">
      <t>ニュウ</t>
    </rPh>
    <rPh sb="5" eb="6">
      <t>チ</t>
    </rPh>
    <rPh sb="6" eb="7">
      <t>コウ</t>
    </rPh>
    <rPh sb="7" eb="8">
      <t>タイ</t>
    </rPh>
    <rPh sb="9" eb="10">
      <t>ミ</t>
    </rPh>
    <rPh sb="10" eb="12">
      <t>ケイカク</t>
    </rPh>
    <phoneticPr fontId="6"/>
  </si>
  <si>
    <t>児入４２・地公体・未計画２・拘束減</t>
    <rPh sb="0" eb="1">
      <t>ジ</t>
    </rPh>
    <rPh sb="1" eb="2">
      <t>ニュウ</t>
    </rPh>
    <rPh sb="5" eb="6">
      <t>チ</t>
    </rPh>
    <rPh sb="6" eb="7">
      <t>コウ</t>
    </rPh>
    <rPh sb="7" eb="8">
      <t>タイ</t>
    </rPh>
    <rPh sb="9" eb="10">
      <t>ミ</t>
    </rPh>
    <rPh sb="10" eb="12">
      <t>ケイカク</t>
    </rPh>
    <phoneticPr fontId="6"/>
  </si>
  <si>
    <t>児入４３</t>
    <rPh sb="0" eb="1">
      <t>ジ</t>
    </rPh>
    <rPh sb="1" eb="2">
      <t>ニュウ</t>
    </rPh>
    <phoneticPr fontId="6"/>
  </si>
  <si>
    <t>児入４３・未計画</t>
    <rPh sb="0" eb="1">
      <t>ジ</t>
    </rPh>
    <rPh sb="1" eb="2">
      <t>ニュウ</t>
    </rPh>
    <rPh sb="5" eb="6">
      <t>ミ</t>
    </rPh>
    <rPh sb="6" eb="8">
      <t>ケイカク</t>
    </rPh>
    <phoneticPr fontId="6"/>
  </si>
  <si>
    <t>児入４３・未計画２</t>
    <rPh sb="0" eb="1">
      <t>ジ</t>
    </rPh>
    <rPh sb="1" eb="2">
      <t>ニュウ</t>
    </rPh>
    <rPh sb="5" eb="6">
      <t>ミ</t>
    </rPh>
    <rPh sb="6" eb="8">
      <t>ケイカク</t>
    </rPh>
    <phoneticPr fontId="6"/>
  </si>
  <si>
    <t>児入４３・拘束減</t>
    <rPh sb="0" eb="1">
      <t>ジ</t>
    </rPh>
    <rPh sb="1" eb="2">
      <t>ニュウ</t>
    </rPh>
    <phoneticPr fontId="6"/>
  </si>
  <si>
    <t>児入４３・未計画・拘束減</t>
    <rPh sb="0" eb="1">
      <t>ジ</t>
    </rPh>
    <rPh sb="1" eb="2">
      <t>ニュウ</t>
    </rPh>
    <rPh sb="5" eb="6">
      <t>ミ</t>
    </rPh>
    <rPh sb="6" eb="8">
      <t>ケイカク</t>
    </rPh>
    <phoneticPr fontId="6"/>
  </si>
  <si>
    <t>児入４３・未計画２・拘束減</t>
    <rPh sb="0" eb="1">
      <t>ジ</t>
    </rPh>
    <rPh sb="1" eb="2">
      <t>ニュウ</t>
    </rPh>
    <rPh sb="5" eb="6">
      <t>ミ</t>
    </rPh>
    <rPh sb="6" eb="8">
      <t>ケイカク</t>
    </rPh>
    <phoneticPr fontId="6"/>
  </si>
  <si>
    <t>児入４３・地公体</t>
    <rPh sb="0" eb="1">
      <t>ジ</t>
    </rPh>
    <rPh sb="1" eb="2">
      <t>ニュウ</t>
    </rPh>
    <rPh sb="5" eb="6">
      <t>チ</t>
    </rPh>
    <rPh sb="6" eb="7">
      <t>コウ</t>
    </rPh>
    <rPh sb="7" eb="8">
      <t>タイ</t>
    </rPh>
    <phoneticPr fontId="6"/>
  </si>
  <si>
    <t>児入４３・地公体・未計画</t>
    <rPh sb="0" eb="1">
      <t>ジ</t>
    </rPh>
    <rPh sb="1" eb="2">
      <t>ニュウ</t>
    </rPh>
    <rPh sb="5" eb="6">
      <t>チ</t>
    </rPh>
    <rPh sb="6" eb="7">
      <t>コウ</t>
    </rPh>
    <rPh sb="7" eb="8">
      <t>タイ</t>
    </rPh>
    <rPh sb="9" eb="10">
      <t>ミ</t>
    </rPh>
    <rPh sb="10" eb="12">
      <t>ケイカク</t>
    </rPh>
    <phoneticPr fontId="6"/>
  </si>
  <si>
    <t>児入４３・地公体・未計画２</t>
    <rPh sb="0" eb="1">
      <t>ジ</t>
    </rPh>
    <rPh sb="1" eb="2">
      <t>ニュウ</t>
    </rPh>
    <rPh sb="5" eb="6">
      <t>チ</t>
    </rPh>
    <rPh sb="6" eb="7">
      <t>コウ</t>
    </rPh>
    <rPh sb="7" eb="8">
      <t>タイ</t>
    </rPh>
    <rPh sb="9" eb="10">
      <t>ミ</t>
    </rPh>
    <rPh sb="10" eb="12">
      <t>ケイカク</t>
    </rPh>
    <phoneticPr fontId="6"/>
  </si>
  <si>
    <t>児入４３・地公体・拘束減</t>
    <rPh sb="0" eb="1">
      <t>ジ</t>
    </rPh>
    <rPh sb="1" eb="2">
      <t>ニュウ</t>
    </rPh>
    <rPh sb="5" eb="6">
      <t>チ</t>
    </rPh>
    <rPh sb="6" eb="7">
      <t>コウ</t>
    </rPh>
    <rPh sb="7" eb="8">
      <t>タイ</t>
    </rPh>
    <phoneticPr fontId="6"/>
  </si>
  <si>
    <t>児入４３・地公体・未計画・拘束減</t>
    <rPh sb="0" eb="1">
      <t>ジ</t>
    </rPh>
    <rPh sb="1" eb="2">
      <t>ニュウ</t>
    </rPh>
    <rPh sb="5" eb="6">
      <t>チ</t>
    </rPh>
    <rPh sb="6" eb="7">
      <t>コウ</t>
    </rPh>
    <rPh sb="7" eb="8">
      <t>タイ</t>
    </rPh>
    <rPh sb="9" eb="10">
      <t>ミ</t>
    </rPh>
    <rPh sb="10" eb="12">
      <t>ケイカク</t>
    </rPh>
    <phoneticPr fontId="6"/>
  </si>
  <si>
    <t>児入４３・地公体・未計画２・拘束減</t>
    <rPh sb="0" eb="1">
      <t>ジ</t>
    </rPh>
    <rPh sb="1" eb="2">
      <t>ニュウ</t>
    </rPh>
    <rPh sb="5" eb="6">
      <t>チ</t>
    </rPh>
    <rPh sb="6" eb="7">
      <t>コウ</t>
    </rPh>
    <rPh sb="7" eb="8">
      <t>タイ</t>
    </rPh>
    <rPh sb="9" eb="10">
      <t>ミ</t>
    </rPh>
    <rPh sb="10" eb="12">
      <t>ケイカク</t>
    </rPh>
    <phoneticPr fontId="6"/>
  </si>
  <si>
    <t>児入４４</t>
    <rPh sb="0" eb="1">
      <t>ジ</t>
    </rPh>
    <rPh sb="1" eb="2">
      <t>ニュウ</t>
    </rPh>
    <phoneticPr fontId="6"/>
  </si>
  <si>
    <t>児入４４・未計画</t>
    <rPh sb="0" eb="1">
      <t>ジ</t>
    </rPh>
    <rPh sb="1" eb="2">
      <t>ニュウ</t>
    </rPh>
    <rPh sb="5" eb="6">
      <t>ミ</t>
    </rPh>
    <rPh sb="6" eb="8">
      <t>ケイカク</t>
    </rPh>
    <phoneticPr fontId="6"/>
  </si>
  <si>
    <t>児入４４・未計画２</t>
    <rPh sb="0" eb="1">
      <t>ジ</t>
    </rPh>
    <rPh sb="1" eb="2">
      <t>ニュウ</t>
    </rPh>
    <rPh sb="5" eb="6">
      <t>ミ</t>
    </rPh>
    <rPh sb="6" eb="8">
      <t>ケイカク</t>
    </rPh>
    <phoneticPr fontId="6"/>
  </si>
  <si>
    <t>児入４４・拘束減</t>
    <rPh sb="0" eb="1">
      <t>ジ</t>
    </rPh>
    <rPh sb="1" eb="2">
      <t>ニュウ</t>
    </rPh>
    <phoneticPr fontId="6"/>
  </si>
  <si>
    <t>児入４４・未計画・拘束減</t>
    <rPh sb="0" eb="1">
      <t>ジ</t>
    </rPh>
    <rPh sb="1" eb="2">
      <t>ニュウ</t>
    </rPh>
    <rPh sb="5" eb="6">
      <t>ミ</t>
    </rPh>
    <rPh sb="6" eb="8">
      <t>ケイカク</t>
    </rPh>
    <phoneticPr fontId="6"/>
  </si>
  <si>
    <t>児入４４・未計画２・拘束減</t>
    <rPh sb="0" eb="1">
      <t>ジ</t>
    </rPh>
    <rPh sb="1" eb="2">
      <t>ニュウ</t>
    </rPh>
    <rPh sb="5" eb="6">
      <t>ミ</t>
    </rPh>
    <rPh sb="6" eb="8">
      <t>ケイカク</t>
    </rPh>
    <phoneticPr fontId="6"/>
  </si>
  <si>
    <t>児入４４・地公体</t>
    <rPh sb="0" eb="1">
      <t>ジ</t>
    </rPh>
    <rPh sb="1" eb="2">
      <t>ニュウ</t>
    </rPh>
    <rPh sb="5" eb="6">
      <t>チ</t>
    </rPh>
    <rPh sb="6" eb="7">
      <t>コウ</t>
    </rPh>
    <rPh sb="7" eb="8">
      <t>タイ</t>
    </rPh>
    <phoneticPr fontId="6"/>
  </si>
  <si>
    <t>児入４４・地公体・未計画</t>
    <rPh sb="0" eb="1">
      <t>ジ</t>
    </rPh>
    <rPh sb="1" eb="2">
      <t>ニュウ</t>
    </rPh>
    <rPh sb="5" eb="6">
      <t>チ</t>
    </rPh>
    <rPh sb="6" eb="7">
      <t>コウ</t>
    </rPh>
    <rPh sb="7" eb="8">
      <t>タイ</t>
    </rPh>
    <rPh sb="9" eb="10">
      <t>ミ</t>
    </rPh>
    <rPh sb="10" eb="12">
      <t>ケイカク</t>
    </rPh>
    <phoneticPr fontId="6"/>
  </si>
  <si>
    <t>児入４４・地公体・未計画２</t>
    <rPh sb="0" eb="1">
      <t>ジ</t>
    </rPh>
    <rPh sb="1" eb="2">
      <t>ニュウ</t>
    </rPh>
    <rPh sb="5" eb="6">
      <t>チ</t>
    </rPh>
    <rPh sb="6" eb="7">
      <t>コウ</t>
    </rPh>
    <rPh sb="7" eb="8">
      <t>タイ</t>
    </rPh>
    <rPh sb="9" eb="10">
      <t>ミ</t>
    </rPh>
    <rPh sb="10" eb="12">
      <t>ケイカク</t>
    </rPh>
    <phoneticPr fontId="6"/>
  </si>
  <si>
    <t>児入４４・地公体・拘束減</t>
    <rPh sb="0" eb="1">
      <t>ジ</t>
    </rPh>
    <rPh sb="1" eb="2">
      <t>ニュウ</t>
    </rPh>
    <rPh sb="5" eb="6">
      <t>チ</t>
    </rPh>
    <rPh sb="6" eb="7">
      <t>コウ</t>
    </rPh>
    <rPh sb="7" eb="8">
      <t>タイ</t>
    </rPh>
    <phoneticPr fontId="6"/>
  </si>
  <si>
    <t>児入４４・地公体・未計画・拘束減</t>
    <rPh sb="0" eb="1">
      <t>ジ</t>
    </rPh>
    <rPh sb="1" eb="2">
      <t>ニュウ</t>
    </rPh>
    <rPh sb="5" eb="6">
      <t>チ</t>
    </rPh>
    <rPh sb="6" eb="7">
      <t>コウ</t>
    </rPh>
    <rPh sb="7" eb="8">
      <t>タイ</t>
    </rPh>
    <rPh sb="9" eb="10">
      <t>ミ</t>
    </rPh>
    <rPh sb="10" eb="12">
      <t>ケイカク</t>
    </rPh>
    <phoneticPr fontId="6"/>
  </si>
  <si>
    <t>児入４４・地公体・未計画２・拘束減</t>
    <rPh sb="0" eb="1">
      <t>ジ</t>
    </rPh>
    <rPh sb="1" eb="2">
      <t>ニュウ</t>
    </rPh>
    <rPh sb="5" eb="6">
      <t>チ</t>
    </rPh>
    <rPh sb="6" eb="7">
      <t>コウ</t>
    </rPh>
    <rPh sb="7" eb="8">
      <t>タイ</t>
    </rPh>
    <rPh sb="9" eb="10">
      <t>ミ</t>
    </rPh>
    <rPh sb="10" eb="12">
      <t>ケイカク</t>
    </rPh>
    <phoneticPr fontId="6"/>
  </si>
  <si>
    <t>児入４５</t>
    <rPh sb="0" eb="1">
      <t>ジ</t>
    </rPh>
    <rPh sb="1" eb="2">
      <t>ニュウ</t>
    </rPh>
    <phoneticPr fontId="6"/>
  </si>
  <si>
    <t>(6)定員
21人以上
25人以下</t>
    <rPh sb="3" eb="5">
      <t>テイイン</t>
    </rPh>
    <rPh sb="8" eb="9">
      <t>ニン</t>
    </rPh>
    <rPh sb="9" eb="11">
      <t>イジョウ</t>
    </rPh>
    <rPh sb="14" eb="15">
      <t>ニン</t>
    </rPh>
    <rPh sb="15" eb="17">
      <t>イカ</t>
    </rPh>
    <phoneticPr fontId="6"/>
  </si>
  <si>
    <t>児入４５・未計画</t>
    <rPh sb="0" eb="1">
      <t>ジ</t>
    </rPh>
    <rPh sb="1" eb="2">
      <t>ニュウ</t>
    </rPh>
    <rPh sb="5" eb="6">
      <t>ミ</t>
    </rPh>
    <rPh sb="6" eb="8">
      <t>ケイカク</t>
    </rPh>
    <phoneticPr fontId="6"/>
  </si>
  <si>
    <t>児入４５・未計画２</t>
    <rPh sb="0" eb="1">
      <t>ジ</t>
    </rPh>
    <rPh sb="1" eb="2">
      <t>ニュウ</t>
    </rPh>
    <rPh sb="5" eb="6">
      <t>ミ</t>
    </rPh>
    <rPh sb="6" eb="8">
      <t>ケイカク</t>
    </rPh>
    <phoneticPr fontId="6"/>
  </si>
  <si>
    <t>児入４５・拘束減</t>
    <rPh sb="0" eb="1">
      <t>ジ</t>
    </rPh>
    <rPh sb="1" eb="2">
      <t>ニュウ</t>
    </rPh>
    <phoneticPr fontId="6"/>
  </si>
  <si>
    <t>児入４５・未計画・拘束減</t>
    <rPh sb="0" eb="1">
      <t>ジ</t>
    </rPh>
    <rPh sb="1" eb="2">
      <t>ニュウ</t>
    </rPh>
    <rPh sb="5" eb="6">
      <t>ミ</t>
    </rPh>
    <rPh sb="6" eb="8">
      <t>ケイカク</t>
    </rPh>
    <phoneticPr fontId="6"/>
  </si>
  <si>
    <t>児入４５・未計画２・拘束減</t>
    <rPh sb="0" eb="1">
      <t>ジ</t>
    </rPh>
    <rPh sb="1" eb="2">
      <t>ニュウ</t>
    </rPh>
    <rPh sb="5" eb="6">
      <t>ミ</t>
    </rPh>
    <rPh sb="6" eb="8">
      <t>ケイカク</t>
    </rPh>
    <phoneticPr fontId="6"/>
  </si>
  <si>
    <t>児入４５・地公体</t>
    <rPh sb="0" eb="1">
      <t>ジ</t>
    </rPh>
    <rPh sb="1" eb="2">
      <t>ニュウ</t>
    </rPh>
    <rPh sb="5" eb="6">
      <t>チ</t>
    </rPh>
    <rPh sb="6" eb="7">
      <t>コウ</t>
    </rPh>
    <rPh sb="7" eb="8">
      <t>タイ</t>
    </rPh>
    <phoneticPr fontId="6"/>
  </si>
  <si>
    <t>児入４５・地公体・未計画</t>
    <rPh sb="0" eb="1">
      <t>ジ</t>
    </rPh>
    <rPh sb="1" eb="2">
      <t>ニュウ</t>
    </rPh>
    <rPh sb="5" eb="6">
      <t>チ</t>
    </rPh>
    <rPh sb="6" eb="7">
      <t>コウ</t>
    </rPh>
    <rPh sb="7" eb="8">
      <t>タイ</t>
    </rPh>
    <rPh sb="9" eb="10">
      <t>ミ</t>
    </rPh>
    <rPh sb="10" eb="12">
      <t>ケイカク</t>
    </rPh>
    <phoneticPr fontId="6"/>
  </si>
  <si>
    <t>児入４５・地公体・未計画２</t>
    <rPh sb="0" eb="1">
      <t>ジ</t>
    </rPh>
    <rPh sb="1" eb="2">
      <t>ニュウ</t>
    </rPh>
    <rPh sb="5" eb="6">
      <t>チ</t>
    </rPh>
    <rPh sb="6" eb="7">
      <t>コウ</t>
    </rPh>
    <rPh sb="7" eb="8">
      <t>タイ</t>
    </rPh>
    <rPh sb="9" eb="10">
      <t>ミ</t>
    </rPh>
    <rPh sb="10" eb="12">
      <t>ケイカク</t>
    </rPh>
    <phoneticPr fontId="6"/>
  </si>
  <si>
    <t>児入４５・地公体・拘束減</t>
    <rPh sb="0" eb="1">
      <t>ジ</t>
    </rPh>
    <rPh sb="1" eb="2">
      <t>ニュウ</t>
    </rPh>
    <rPh sb="5" eb="6">
      <t>チ</t>
    </rPh>
    <rPh sb="6" eb="7">
      <t>コウ</t>
    </rPh>
    <rPh sb="7" eb="8">
      <t>タイ</t>
    </rPh>
    <phoneticPr fontId="6"/>
  </si>
  <si>
    <t>児入４５・地公体・未計画・拘束減</t>
    <rPh sb="0" eb="1">
      <t>ジ</t>
    </rPh>
    <rPh sb="1" eb="2">
      <t>ニュウ</t>
    </rPh>
    <rPh sb="5" eb="6">
      <t>チ</t>
    </rPh>
    <rPh sb="6" eb="7">
      <t>コウ</t>
    </rPh>
    <rPh sb="7" eb="8">
      <t>タイ</t>
    </rPh>
    <rPh sb="9" eb="10">
      <t>ミ</t>
    </rPh>
    <rPh sb="10" eb="12">
      <t>ケイカク</t>
    </rPh>
    <phoneticPr fontId="6"/>
  </si>
  <si>
    <t>児入４５・地公体・未計画２・拘束減</t>
    <rPh sb="0" eb="1">
      <t>ジ</t>
    </rPh>
    <rPh sb="1" eb="2">
      <t>ニュウ</t>
    </rPh>
    <rPh sb="5" eb="6">
      <t>チ</t>
    </rPh>
    <rPh sb="6" eb="7">
      <t>コウ</t>
    </rPh>
    <rPh sb="7" eb="8">
      <t>タイ</t>
    </rPh>
    <rPh sb="9" eb="10">
      <t>ミ</t>
    </rPh>
    <rPh sb="10" eb="12">
      <t>ケイカク</t>
    </rPh>
    <phoneticPr fontId="6"/>
  </si>
  <si>
    <t>児入４６</t>
    <rPh sb="0" eb="1">
      <t>ジ</t>
    </rPh>
    <rPh sb="1" eb="2">
      <t>ニュウ</t>
    </rPh>
    <phoneticPr fontId="6"/>
  </si>
  <si>
    <t>児入４６・未計画</t>
    <rPh sb="0" eb="1">
      <t>ジ</t>
    </rPh>
    <rPh sb="1" eb="2">
      <t>ニュウ</t>
    </rPh>
    <rPh sb="5" eb="6">
      <t>ミ</t>
    </rPh>
    <rPh sb="6" eb="8">
      <t>ケイカク</t>
    </rPh>
    <phoneticPr fontId="6"/>
  </si>
  <si>
    <t>児入４６・未計画２</t>
    <rPh sb="0" eb="1">
      <t>ジ</t>
    </rPh>
    <rPh sb="1" eb="2">
      <t>ニュウ</t>
    </rPh>
    <rPh sb="5" eb="6">
      <t>ミ</t>
    </rPh>
    <rPh sb="6" eb="8">
      <t>ケイカク</t>
    </rPh>
    <phoneticPr fontId="6"/>
  </si>
  <si>
    <t>児入４６・拘束減</t>
    <rPh sb="0" eb="1">
      <t>ジ</t>
    </rPh>
    <rPh sb="1" eb="2">
      <t>ニュウ</t>
    </rPh>
    <phoneticPr fontId="6"/>
  </si>
  <si>
    <t>児入４６・未計画・拘束減</t>
    <rPh sb="0" eb="1">
      <t>ジ</t>
    </rPh>
    <rPh sb="1" eb="2">
      <t>ニュウ</t>
    </rPh>
    <rPh sb="5" eb="6">
      <t>ミ</t>
    </rPh>
    <rPh sb="6" eb="8">
      <t>ケイカク</t>
    </rPh>
    <phoneticPr fontId="6"/>
  </si>
  <si>
    <t>児入４６・未計画２・拘束減</t>
    <rPh sb="0" eb="1">
      <t>ジ</t>
    </rPh>
    <rPh sb="1" eb="2">
      <t>ニュウ</t>
    </rPh>
    <rPh sb="5" eb="6">
      <t>ミ</t>
    </rPh>
    <rPh sb="6" eb="8">
      <t>ケイカク</t>
    </rPh>
    <phoneticPr fontId="6"/>
  </si>
  <si>
    <t>児入４６・地公体</t>
    <rPh sb="0" eb="1">
      <t>ジ</t>
    </rPh>
    <rPh sb="1" eb="2">
      <t>ニュウ</t>
    </rPh>
    <rPh sb="5" eb="6">
      <t>チ</t>
    </rPh>
    <rPh sb="6" eb="7">
      <t>コウ</t>
    </rPh>
    <rPh sb="7" eb="8">
      <t>タイ</t>
    </rPh>
    <phoneticPr fontId="6"/>
  </si>
  <si>
    <t>児入４６・地公体・未計画</t>
    <rPh sb="0" eb="1">
      <t>ジ</t>
    </rPh>
    <rPh sb="1" eb="2">
      <t>ニュウ</t>
    </rPh>
    <rPh sb="5" eb="6">
      <t>チ</t>
    </rPh>
    <rPh sb="6" eb="7">
      <t>コウ</t>
    </rPh>
    <rPh sb="7" eb="8">
      <t>タイ</t>
    </rPh>
    <rPh sb="9" eb="10">
      <t>ミ</t>
    </rPh>
    <rPh sb="10" eb="12">
      <t>ケイカク</t>
    </rPh>
    <phoneticPr fontId="6"/>
  </si>
  <si>
    <t>児入４６・地公体・未計画２</t>
    <rPh sb="0" eb="1">
      <t>ジ</t>
    </rPh>
    <rPh sb="1" eb="2">
      <t>ニュウ</t>
    </rPh>
    <rPh sb="5" eb="6">
      <t>チ</t>
    </rPh>
    <rPh sb="6" eb="7">
      <t>コウ</t>
    </rPh>
    <rPh sb="7" eb="8">
      <t>タイ</t>
    </rPh>
    <rPh sb="9" eb="10">
      <t>ミ</t>
    </rPh>
    <rPh sb="10" eb="12">
      <t>ケイカク</t>
    </rPh>
    <phoneticPr fontId="6"/>
  </si>
  <si>
    <t>児入４６・地公体・拘束減</t>
    <rPh sb="0" eb="1">
      <t>ジ</t>
    </rPh>
    <rPh sb="1" eb="2">
      <t>ニュウ</t>
    </rPh>
    <rPh sb="5" eb="6">
      <t>チ</t>
    </rPh>
    <rPh sb="6" eb="7">
      <t>コウ</t>
    </rPh>
    <rPh sb="7" eb="8">
      <t>タイ</t>
    </rPh>
    <phoneticPr fontId="6"/>
  </si>
  <si>
    <t>児入４６・地公体・未計画・拘束減</t>
    <rPh sb="0" eb="1">
      <t>ジ</t>
    </rPh>
    <rPh sb="1" eb="2">
      <t>ニュウ</t>
    </rPh>
    <rPh sb="5" eb="6">
      <t>チ</t>
    </rPh>
    <rPh sb="6" eb="7">
      <t>コウ</t>
    </rPh>
    <rPh sb="7" eb="8">
      <t>タイ</t>
    </rPh>
    <rPh sb="9" eb="10">
      <t>ミ</t>
    </rPh>
    <rPh sb="10" eb="12">
      <t>ケイカク</t>
    </rPh>
    <phoneticPr fontId="6"/>
  </si>
  <si>
    <t>児入４６・地公体・未計画２・拘束減</t>
    <rPh sb="0" eb="1">
      <t>ジ</t>
    </rPh>
    <rPh sb="1" eb="2">
      <t>ニュウ</t>
    </rPh>
    <rPh sb="5" eb="6">
      <t>チ</t>
    </rPh>
    <rPh sb="6" eb="7">
      <t>コウ</t>
    </rPh>
    <rPh sb="7" eb="8">
      <t>タイ</t>
    </rPh>
    <rPh sb="9" eb="10">
      <t>ミ</t>
    </rPh>
    <rPh sb="10" eb="12">
      <t>ケイカク</t>
    </rPh>
    <phoneticPr fontId="6"/>
  </si>
  <si>
    <t>児入４７</t>
    <rPh sb="0" eb="1">
      <t>ジ</t>
    </rPh>
    <rPh sb="1" eb="2">
      <t>ニュウ</t>
    </rPh>
    <phoneticPr fontId="6"/>
  </si>
  <si>
    <t>児入４７・未計画</t>
    <rPh sb="0" eb="1">
      <t>ジ</t>
    </rPh>
    <rPh sb="1" eb="2">
      <t>ニュウ</t>
    </rPh>
    <rPh sb="5" eb="6">
      <t>ミ</t>
    </rPh>
    <rPh sb="6" eb="8">
      <t>ケイカク</t>
    </rPh>
    <phoneticPr fontId="6"/>
  </si>
  <si>
    <t>児入４７・未計画２</t>
    <rPh sb="0" eb="1">
      <t>ジ</t>
    </rPh>
    <rPh sb="1" eb="2">
      <t>ニュウ</t>
    </rPh>
    <rPh sb="5" eb="6">
      <t>ミ</t>
    </rPh>
    <rPh sb="6" eb="8">
      <t>ケイカク</t>
    </rPh>
    <phoneticPr fontId="6"/>
  </si>
  <si>
    <t>児入４７・拘束減</t>
    <rPh sb="0" eb="1">
      <t>ジ</t>
    </rPh>
    <rPh sb="1" eb="2">
      <t>ニュウ</t>
    </rPh>
    <phoneticPr fontId="6"/>
  </si>
  <si>
    <t>児入４７・未計画・拘束減</t>
    <rPh sb="0" eb="1">
      <t>ジ</t>
    </rPh>
    <rPh sb="1" eb="2">
      <t>ニュウ</t>
    </rPh>
    <rPh sb="5" eb="6">
      <t>ミ</t>
    </rPh>
    <rPh sb="6" eb="8">
      <t>ケイカク</t>
    </rPh>
    <phoneticPr fontId="6"/>
  </si>
  <si>
    <t>児入４７・未計画２・拘束減</t>
    <rPh sb="0" eb="1">
      <t>ジ</t>
    </rPh>
    <rPh sb="1" eb="2">
      <t>ニュウ</t>
    </rPh>
    <rPh sb="5" eb="6">
      <t>ミ</t>
    </rPh>
    <rPh sb="6" eb="8">
      <t>ケイカク</t>
    </rPh>
    <phoneticPr fontId="6"/>
  </si>
  <si>
    <t>児入４７・地公体</t>
    <rPh sb="0" eb="1">
      <t>ジ</t>
    </rPh>
    <rPh sb="1" eb="2">
      <t>ニュウ</t>
    </rPh>
    <rPh sb="5" eb="6">
      <t>チ</t>
    </rPh>
    <rPh sb="6" eb="7">
      <t>コウ</t>
    </rPh>
    <rPh sb="7" eb="8">
      <t>タイ</t>
    </rPh>
    <phoneticPr fontId="6"/>
  </si>
  <si>
    <t>児入４７・地公体・未計画</t>
    <rPh sb="0" eb="1">
      <t>ジ</t>
    </rPh>
    <rPh sb="1" eb="2">
      <t>ニュウ</t>
    </rPh>
    <rPh sb="5" eb="6">
      <t>チ</t>
    </rPh>
    <rPh sb="6" eb="7">
      <t>コウ</t>
    </rPh>
    <rPh sb="7" eb="8">
      <t>タイ</t>
    </rPh>
    <rPh sb="9" eb="10">
      <t>ミ</t>
    </rPh>
    <rPh sb="10" eb="12">
      <t>ケイカク</t>
    </rPh>
    <phoneticPr fontId="6"/>
  </si>
  <si>
    <t>児入４７・地公体・未計画２</t>
    <rPh sb="0" eb="1">
      <t>ジ</t>
    </rPh>
    <rPh sb="1" eb="2">
      <t>ニュウ</t>
    </rPh>
    <rPh sb="5" eb="6">
      <t>チ</t>
    </rPh>
    <rPh sb="6" eb="7">
      <t>コウ</t>
    </rPh>
    <rPh sb="7" eb="8">
      <t>タイ</t>
    </rPh>
    <rPh sb="9" eb="10">
      <t>ミ</t>
    </rPh>
    <rPh sb="10" eb="12">
      <t>ケイカク</t>
    </rPh>
    <phoneticPr fontId="6"/>
  </si>
  <si>
    <t>児入４７・地公体・拘束減</t>
    <rPh sb="0" eb="1">
      <t>ジ</t>
    </rPh>
    <rPh sb="1" eb="2">
      <t>ニュウ</t>
    </rPh>
    <rPh sb="5" eb="6">
      <t>チ</t>
    </rPh>
    <rPh sb="6" eb="7">
      <t>コウ</t>
    </rPh>
    <rPh sb="7" eb="8">
      <t>タイ</t>
    </rPh>
    <phoneticPr fontId="6"/>
  </si>
  <si>
    <t>児入４７・地公体・未計画・拘束減</t>
    <rPh sb="0" eb="1">
      <t>ジ</t>
    </rPh>
    <rPh sb="1" eb="2">
      <t>ニュウ</t>
    </rPh>
    <rPh sb="5" eb="6">
      <t>チ</t>
    </rPh>
    <rPh sb="6" eb="7">
      <t>コウ</t>
    </rPh>
    <rPh sb="7" eb="8">
      <t>タイ</t>
    </rPh>
    <rPh sb="9" eb="10">
      <t>ミ</t>
    </rPh>
    <rPh sb="10" eb="12">
      <t>ケイカク</t>
    </rPh>
    <phoneticPr fontId="6"/>
  </si>
  <si>
    <t>児入４７・地公体・未計画２・拘束減</t>
    <rPh sb="0" eb="1">
      <t>ジ</t>
    </rPh>
    <rPh sb="1" eb="2">
      <t>ニュウ</t>
    </rPh>
    <rPh sb="5" eb="6">
      <t>チ</t>
    </rPh>
    <rPh sb="6" eb="7">
      <t>コウ</t>
    </rPh>
    <rPh sb="7" eb="8">
      <t>タイ</t>
    </rPh>
    <rPh sb="9" eb="10">
      <t>ミ</t>
    </rPh>
    <rPh sb="10" eb="12">
      <t>ケイカク</t>
    </rPh>
    <phoneticPr fontId="6"/>
  </si>
  <si>
    <t>児入４８</t>
    <rPh sb="0" eb="1">
      <t>ジ</t>
    </rPh>
    <rPh sb="1" eb="2">
      <t>ニュウ</t>
    </rPh>
    <phoneticPr fontId="6"/>
  </si>
  <si>
    <t>(7)定員
26人以上
30人以下</t>
    <rPh sb="3" eb="5">
      <t>テイイン</t>
    </rPh>
    <rPh sb="8" eb="9">
      <t>ニン</t>
    </rPh>
    <rPh sb="9" eb="11">
      <t>イジョウ</t>
    </rPh>
    <rPh sb="14" eb="15">
      <t>ニン</t>
    </rPh>
    <rPh sb="15" eb="17">
      <t>イカ</t>
    </rPh>
    <phoneticPr fontId="6"/>
  </si>
  <si>
    <t>児入４８・未計画</t>
    <rPh sb="0" eb="1">
      <t>ジ</t>
    </rPh>
    <rPh sb="1" eb="2">
      <t>ニュウ</t>
    </rPh>
    <rPh sb="5" eb="6">
      <t>ミ</t>
    </rPh>
    <rPh sb="6" eb="8">
      <t>ケイカク</t>
    </rPh>
    <phoneticPr fontId="6"/>
  </si>
  <si>
    <t>児入４８・未計画２</t>
    <rPh sb="0" eb="1">
      <t>ジ</t>
    </rPh>
    <rPh sb="1" eb="2">
      <t>ニュウ</t>
    </rPh>
    <rPh sb="5" eb="6">
      <t>ミ</t>
    </rPh>
    <rPh sb="6" eb="8">
      <t>ケイカク</t>
    </rPh>
    <phoneticPr fontId="6"/>
  </si>
  <si>
    <t>児入４８・拘束減</t>
    <rPh sb="0" eb="1">
      <t>ジ</t>
    </rPh>
    <rPh sb="1" eb="2">
      <t>ニュウ</t>
    </rPh>
    <phoneticPr fontId="6"/>
  </si>
  <si>
    <t>児入４８・未計画・拘束減</t>
    <rPh sb="0" eb="1">
      <t>ジ</t>
    </rPh>
    <rPh sb="1" eb="2">
      <t>ニュウ</t>
    </rPh>
    <rPh sb="5" eb="6">
      <t>ミ</t>
    </rPh>
    <rPh sb="6" eb="8">
      <t>ケイカク</t>
    </rPh>
    <phoneticPr fontId="6"/>
  </si>
  <si>
    <t>児入４８・未計画２・拘束減</t>
    <rPh sb="0" eb="1">
      <t>ジ</t>
    </rPh>
    <rPh sb="1" eb="2">
      <t>ニュウ</t>
    </rPh>
    <rPh sb="5" eb="6">
      <t>ミ</t>
    </rPh>
    <rPh sb="6" eb="8">
      <t>ケイカク</t>
    </rPh>
    <phoneticPr fontId="6"/>
  </si>
  <si>
    <t>児入４８・地公体</t>
    <rPh sb="0" eb="1">
      <t>ジ</t>
    </rPh>
    <rPh sb="1" eb="2">
      <t>ニュウ</t>
    </rPh>
    <rPh sb="5" eb="6">
      <t>チ</t>
    </rPh>
    <rPh sb="6" eb="7">
      <t>コウ</t>
    </rPh>
    <rPh sb="7" eb="8">
      <t>タイ</t>
    </rPh>
    <phoneticPr fontId="6"/>
  </si>
  <si>
    <t>児入４８・地公体・未計画</t>
    <rPh sb="0" eb="1">
      <t>ジ</t>
    </rPh>
    <rPh sb="1" eb="2">
      <t>ニュウ</t>
    </rPh>
    <rPh sb="5" eb="6">
      <t>チ</t>
    </rPh>
    <rPh sb="6" eb="7">
      <t>コウ</t>
    </rPh>
    <rPh sb="7" eb="8">
      <t>タイ</t>
    </rPh>
    <rPh sb="9" eb="10">
      <t>ミ</t>
    </rPh>
    <rPh sb="10" eb="12">
      <t>ケイカク</t>
    </rPh>
    <phoneticPr fontId="6"/>
  </si>
  <si>
    <t>児入４８・地公体・未計画２</t>
    <rPh sb="0" eb="1">
      <t>ジ</t>
    </rPh>
    <rPh sb="1" eb="2">
      <t>ニュウ</t>
    </rPh>
    <rPh sb="5" eb="6">
      <t>チ</t>
    </rPh>
    <rPh sb="6" eb="7">
      <t>コウ</t>
    </rPh>
    <rPh sb="7" eb="8">
      <t>タイ</t>
    </rPh>
    <rPh sb="9" eb="10">
      <t>ミ</t>
    </rPh>
    <rPh sb="10" eb="12">
      <t>ケイカク</t>
    </rPh>
    <phoneticPr fontId="6"/>
  </si>
  <si>
    <t>児入４８・地公体・拘束減</t>
    <rPh sb="0" eb="1">
      <t>ジ</t>
    </rPh>
    <rPh sb="1" eb="2">
      <t>ニュウ</t>
    </rPh>
    <rPh sb="5" eb="6">
      <t>チ</t>
    </rPh>
    <rPh sb="6" eb="7">
      <t>コウ</t>
    </rPh>
    <rPh sb="7" eb="8">
      <t>タイ</t>
    </rPh>
    <phoneticPr fontId="6"/>
  </si>
  <si>
    <t>児入４８・地公体・未計画・拘束減</t>
    <rPh sb="0" eb="1">
      <t>ジ</t>
    </rPh>
    <rPh sb="1" eb="2">
      <t>ニュウ</t>
    </rPh>
    <rPh sb="5" eb="6">
      <t>チ</t>
    </rPh>
    <rPh sb="6" eb="7">
      <t>コウ</t>
    </rPh>
    <rPh sb="7" eb="8">
      <t>タイ</t>
    </rPh>
    <rPh sb="9" eb="10">
      <t>ミ</t>
    </rPh>
    <rPh sb="10" eb="12">
      <t>ケイカク</t>
    </rPh>
    <phoneticPr fontId="6"/>
  </si>
  <si>
    <t>児入４８・地公体・未計画２・拘束減</t>
    <rPh sb="0" eb="1">
      <t>ジ</t>
    </rPh>
    <rPh sb="1" eb="2">
      <t>ニュウ</t>
    </rPh>
    <rPh sb="5" eb="6">
      <t>チ</t>
    </rPh>
    <rPh sb="6" eb="7">
      <t>コウ</t>
    </rPh>
    <rPh sb="7" eb="8">
      <t>タイ</t>
    </rPh>
    <rPh sb="9" eb="10">
      <t>ミ</t>
    </rPh>
    <rPh sb="10" eb="12">
      <t>ケイカク</t>
    </rPh>
    <phoneticPr fontId="6"/>
  </si>
  <si>
    <t>児入４９</t>
    <rPh sb="0" eb="1">
      <t>ジ</t>
    </rPh>
    <rPh sb="1" eb="2">
      <t>ニュウ</t>
    </rPh>
    <phoneticPr fontId="6"/>
  </si>
  <si>
    <t>児入４９・未計画</t>
    <rPh sb="0" eb="1">
      <t>ジ</t>
    </rPh>
    <rPh sb="1" eb="2">
      <t>ニュウ</t>
    </rPh>
    <rPh sb="5" eb="6">
      <t>ミ</t>
    </rPh>
    <rPh sb="6" eb="8">
      <t>ケイカク</t>
    </rPh>
    <phoneticPr fontId="6"/>
  </si>
  <si>
    <t>児入４９・未計画２</t>
    <rPh sb="0" eb="1">
      <t>ジ</t>
    </rPh>
    <rPh sb="1" eb="2">
      <t>ニュウ</t>
    </rPh>
    <rPh sb="5" eb="6">
      <t>ミ</t>
    </rPh>
    <rPh sb="6" eb="8">
      <t>ケイカク</t>
    </rPh>
    <phoneticPr fontId="6"/>
  </si>
  <si>
    <t>児入４９・拘束減</t>
    <rPh sb="0" eb="1">
      <t>ジ</t>
    </rPh>
    <rPh sb="1" eb="2">
      <t>ニュウ</t>
    </rPh>
    <phoneticPr fontId="6"/>
  </si>
  <si>
    <t>児入４９・未計画・拘束減</t>
    <rPh sb="0" eb="1">
      <t>ジ</t>
    </rPh>
    <rPh sb="1" eb="2">
      <t>ニュウ</t>
    </rPh>
    <rPh sb="5" eb="6">
      <t>ミ</t>
    </rPh>
    <rPh sb="6" eb="8">
      <t>ケイカク</t>
    </rPh>
    <phoneticPr fontId="6"/>
  </si>
  <si>
    <t>児入４９・未計画２・拘束減</t>
    <rPh sb="0" eb="1">
      <t>ジ</t>
    </rPh>
    <rPh sb="1" eb="2">
      <t>ニュウ</t>
    </rPh>
    <rPh sb="5" eb="6">
      <t>ミ</t>
    </rPh>
    <rPh sb="6" eb="8">
      <t>ケイカク</t>
    </rPh>
    <phoneticPr fontId="6"/>
  </si>
  <si>
    <t>児入４９・地公体</t>
    <rPh sb="0" eb="1">
      <t>ジ</t>
    </rPh>
    <rPh sb="1" eb="2">
      <t>ニュウ</t>
    </rPh>
    <rPh sb="5" eb="6">
      <t>チ</t>
    </rPh>
    <rPh sb="6" eb="7">
      <t>コウ</t>
    </rPh>
    <rPh sb="7" eb="8">
      <t>タイ</t>
    </rPh>
    <phoneticPr fontId="6"/>
  </si>
  <si>
    <t>児入４９・地公体・未計画</t>
    <rPh sb="0" eb="1">
      <t>ジ</t>
    </rPh>
    <rPh sb="1" eb="2">
      <t>ニュウ</t>
    </rPh>
    <rPh sb="5" eb="6">
      <t>チ</t>
    </rPh>
    <rPh sb="6" eb="7">
      <t>コウ</t>
    </rPh>
    <rPh sb="7" eb="8">
      <t>タイ</t>
    </rPh>
    <rPh sb="9" eb="10">
      <t>ミ</t>
    </rPh>
    <rPh sb="10" eb="12">
      <t>ケイカク</t>
    </rPh>
    <phoneticPr fontId="6"/>
  </si>
  <si>
    <t>児入４９・地公体・未計画２</t>
    <rPh sb="0" eb="1">
      <t>ジ</t>
    </rPh>
    <rPh sb="1" eb="2">
      <t>ニュウ</t>
    </rPh>
    <rPh sb="5" eb="6">
      <t>チ</t>
    </rPh>
    <rPh sb="6" eb="7">
      <t>コウ</t>
    </rPh>
    <rPh sb="7" eb="8">
      <t>タイ</t>
    </rPh>
    <rPh sb="9" eb="10">
      <t>ミ</t>
    </rPh>
    <rPh sb="10" eb="12">
      <t>ケイカク</t>
    </rPh>
    <phoneticPr fontId="6"/>
  </si>
  <si>
    <t>児入４９・地公体・拘束減</t>
    <rPh sb="0" eb="1">
      <t>ジ</t>
    </rPh>
    <rPh sb="1" eb="2">
      <t>ニュウ</t>
    </rPh>
    <rPh sb="5" eb="6">
      <t>チ</t>
    </rPh>
    <rPh sb="6" eb="7">
      <t>コウ</t>
    </rPh>
    <rPh sb="7" eb="8">
      <t>タイ</t>
    </rPh>
    <phoneticPr fontId="6"/>
  </si>
  <si>
    <t>児入４９・地公体・未計画・拘束減</t>
    <rPh sb="0" eb="1">
      <t>ジ</t>
    </rPh>
    <rPh sb="1" eb="2">
      <t>ニュウ</t>
    </rPh>
    <rPh sb="5" eb="6">
      <t>チ</t>
    </rPh>
    <rPh sb="6" eb="7">
      <t>コウ</t>
    </rPh>
    <rPh sb="7" eb="8">
      <t>タイ</t>
    </rPh>
    <rPh sb="9" eb="10">
      <t>ミ</t>
    </rPh>
    <rPh sb="10" eb="12">
      <t>ケイカク</t>
    </rPh>
    <phoneticPr fontId="6"/>
  </si>
  <si>
    <t>児入４９・地公体・未計画２・拘束減</t>
    <rPh sb="0" eb="1">
      <t>ジ</t>
    </rPh>
    <rPh sb="1" eb="2">
      <t>ニュウ</t>
    </rPh>
    <rPh sb="5" eb="6">
      <t>チ</t>
    </rPh>
    <rPh sb="6" eb="7">
      <t>コウ</t>
    </rPh>
    <rPh sb="7" eb="8">
      <t>タイ</t>
    </rPh>
    <rPh sb="9" eb="10">
      <t>ミ</t>
    </rPh>
    <rPh sb="10" eb="12">
      <t>ケイカク</t>
    </rPh>
    <phoneticPr fontId="6"/>
  </si>
  <si>
    <t>児入５０</t>
    <rPh sb="0" eb="1">
      <t>ジ</t>
    </rPh>
    <rPh sb="1" eb="2">
      <t>ニュウ</t>
    </rPh>
    <phoneticPr fontId="6"/>
  </si>
  <si>
    <t>児入５０・未計画</t>
    <rPh sb="0" eb="1">
      <t>ジ</t>
    </rPh>
    <rPh sb="1" eb="2">
      <t>ニュウ</t>
    </rPh>
    <rPh sb="5" eb="6">
      <t>ミ</t>
    </rPh>
    <rPh sb="6" eb="8">
      <t>ケイカク</t>
    </rPh>
    <phoneticPr fontId="6"/>
  </si>
  <si>
    <t>児入５０・未計画２</t>
    <rPh sb="0" eb="1">
      <t>ジ</t>
    </rPh>
    <rPh sb="1" eb="2">
      <t>ニュウ</t>
    </rPh>
    <rPh sb="5" eb="6">
      <t>ミ</t>
    </rPh>
    <rPh sb="6" eb="8">
      <t>ケイカク</t>
    </rPh>
    <phoneticPr fontId="6"/>
  </si>
  <si>
    <t>児入５０・拘束減</t>
    <rPh sb="0" eb="1">
      <t>ジ</t>
    </rPh>
    <rPh sb="1" eb="2">
      <t>ニュウ</t>
    </rPh>
    <phoneticPr fontId="6"/>
  </si>
  <si>
    <t>児入５０・未計画・拘束減</t>
    <rPh sb="0" eb="1">
      <t>ジ</t>
    </rPh>
    <rPh sb="1" eb="2">
      <t>ニュウ</t>
    </rPh>
    <rPh sb="5" eb="6">
      <t>ミ</t>
    </rPh>
    <rPh sb="6" eb="8">
      <t>ケイカク</t>
    </rPh>
    <phoneticPr fontId="6"/>
  </si>
  <si>
    <t>児入５０・未計画２・拘束減</t>
    <rPh sb="0" eb="1">
      <t>ジ</t>
    </rPh>
    <rPh sb="1" eb="2">
      <t>ニュウ</t>
    </rPh>
    <rPh sb="5" eb="6">
      <t>ミ</t>
    </rPh>
    <rPh sb="6" eb="8">
      <t>ケイカク</t>
    </rPh>
    <phoneticPr fontId="6"/>
  </si>
  <si>
    <t>児入５０・地公体</t>
    <rPh sb="0" eb="1">
      <t>ジ</t>
    </rPh>
    <rPh sb="1" eb="2">
      <t>ニュウ</t>
    </rPh>
    <rPh sb="5" eb="6">
      <t>チ</t>
    </rPh>
    <rPh sb="6" eb="7">
      <t>コウ</t>
    </rPh>
    <rPh sb="7" eb="8">
      <t>タイ</t>
    </rPh>
    <phoneticPr fontId="6"/>
  </si>
  <si>
    <t>児入５０・地公体・未計画</t>
    <rPh sb="0" eb="1">
      <t>ジ</t>
    </rPh>
    <rPh sb="1" eb="2">
      <t>ニュウ</t>
    </rPh>
    <rPh sb="5" eb="6">
      <t>チ</t>
    </rPh>
    <rPh sb="6" eb="7">
      <t>コウ</t>
    </rPh>
    <rPh sb="7" eb="8">
      <t>タイ</t>
    </rPh>
    <rPh sb="9" eb="10">
      <t>ミ</t>
    </rPh>
    <rPh sb="10" eb="12">
      <t>ケイカク</t>
    </rPh>
    <phoneticPr fontId="6"/>
  </si>
  <si>
    <t>児入５０・地公体・未計画２</t>
    <rPh sb="0" eb="1">
      <t>ジ</t>
    </rPh>
    <rPh sb="1" eb="2">
      <t>ニュウ</t>
    </rPh>
    <rPh sb="5" eb="6">
      <t>チ</t>
    </rPh>
    <rPh sb="6" eb="7">
      <t>コウ</t>
    </rPh>
    <rPh sb="7" eb="8">
      <t>タイ</t>
    </rPh>
    <rPh sb="9" eb="10">
      <t>ミ</t>
    </rPh>
    <rPh sb="10" eb="12">
      <t>ケイカク</t>
    </rPh>
    <phoneticPr fontId="6"/>
  </si>
  <si>
    <t>児入５０・地公体・拘束減</t>
    <rPh sb="0" eb="1">
      <t>ジ</t>
    </rPh>
    <rPh sb="1" eb="2">
      <t>ニュウ</t>
    </rPh>
    <rPh sb="5" eb="6">
      <t>チ</t>
    </rPh>
    <rPh sb="6" eb="7">
      <t>コウ</t>
    </rPh>
    <rPh sb="7" eb="8">
      <t>タイ</t>
    </rPh>
    <phoneticPr fontId="6"/>
  </si>
  <si>
    <t>児入５０・地公体・未計画・拘束減</t>
    <rPh sb="0" eb="1">
      <t>ジ</t>
    </rPh>
    <rPh sb="1" eb="2">
      <t>ニュウ</t>
    </rPh>
    <rPh sb="5" eb="6">
      <t>チ</t>
    </rPh>
    <rPh sb="6" eb="7">
      <t>コウ</t>
    </rPh>
    <rPh sb="7" eb="8">
      <t>タイ</t>
    </rPh>
    <rPh sb="9" eb="10">
      <t>ミ</t>
    </rPh>
    <rPh sb="10" eb="12">
      <t>ケイカク</t>
    </rPh>
    <phoneticPr fontId="6"/>
  </si>
  <si>
    <t>児入５０・地公体・未計画２・拘束減</t>
    <rPh sb="0" eb="1">
      <t>ジ</t>
    </rPh>
    <rPh sb="1" eb="2">
      <t>ニュウ</t>
    </rPh>
    <rPh sb="5" eb="6">
      <t>チ</t>
    </rPh>
    <rPh sb="6" eb="7">
      <t>コウ</t>
    </rPh>
    <rPh sb="7" eb="8">
      <t>タイ</t>
    </rPh>
    <rPh sb="9" eb="10">
      <t>ミ</t>
    </rPh>
    <rPh sb="10" eb="12">
      <t>ケイカク</t>
    </rPh>
    <phoneticPr fontId="6"/>
  </si>
  <si>
    <t>児入５１</t>
    <rPh sb="0" eb="1">
      <t>ジ</t>
    </rPh>
    <rPh sb="1" eb="2">
      <t>ニュウ</t>
    </rPh>
    <phoneticPr fontId="6"/>
  </si>
  <si>
    <t>(8)定員
31人以上
35人以下</t>
    <rPh sb="3" eb="5">
      <t>テイイン</t>
    </rPh>
    <rPh sb="8" eb="9">
      <t>ニン</t>
    </rPh>
    <rPh sb="9" eb="11">
      <t>イジョウ</t>
    </rPh>
    <rPh sb="14" eb="15">
      <t>ニン</t>
    </rPh>
    <rPh sb="15" eb="17">
      <t>イカ</t>
    </rPh>
    <phoneticPr fontId="6"/>
  </si>
  <si>
    <t>(一)当該施設が主たる施設</t>
    <rPh sb="1" eb="2">
      <t>1</t>
    </rPh>
    <rPh sb="3" eb="5">
      <t>トウガイ</t>
    </rPh>
    <rPh sb="5" eb="7">
      <t>シセツ</t>
    </rPh>
    <rPh sb="8" eb="9">
      <t>シュ</t>
    </rPh>
    <rPh sb="11" eb="13">
      <t>シセツ</t>
    </rPh>
    <phoneticPr fontId="6"/>
  </si>
  <si>
    <t>児入５１・未計画</t>
    <rPh sb="0" eb="1">
      <t>ジ</t>
    </rPh>
    <rPh sb="1" eb="2">
      <t>ニュウ</t>
    </rPh>
    <rPh sb="5" eb="6">
      <t>ミ</t>
    </rPh>
    <rPh sb="6" eb="8">
      <t>ケイカク</t>
    </rPh>
    <phoneticPr fontId="6"/>
  </si>
  <si>
    <t>児入５１・未計画２</t>
    <rPh sb="0" eb="1">
      <t>ジ</t>
    </rPh>
    <rPh sb="1" eb="2">
      <t>ニュウ</t>
    </rPh>
    <rPh sb="5" eb="6">
      <t>ミ</t>
    </rPh>
    <rPh sb="6" eb="8">
      <t>ケイカク</t>
    </rPh>
    <phoneticPr fontId="6"/>
  </si>
  <si>
    <t>児入５１・拘束減</t>
    <rPh sb="0" eb="1">
      <t>ジ</t>
    </rPh>
    <rPh sb="1" eb="2">
      <t>ニュウ</t>
    </rPh>
    <phoneticPr fontId="6"/>
  </si>
  <si>
    <t>児入５１・未計画・拘束減</t>
    <rPh sb="0" eb="1">
      <t>ジ</t>
    </rPh>
    <rPh sb="1" eb="2">
      <t>ニュウ</t>
    </rPh>
    <rPh sb="5" eb="6">
      <t>ミ</t>
    </rPh>
    <rPh sb="6" eb="8">
      <t>ケイカク</t>
    </rPh>
    <phoneticPr fontId="6"/>
  </si>
  <si>
    <t>児入５１・未計画２・拘束減</t>
    <rPh sb="0" eb="1">
      <t>ジ</t>
    </rPh>
    <rPh sb="1" eb="2">
      <t>ニュウ</t>
    </rPh>
    <rPh sb="5" eb="6">
      <t>ミ</t>
    </rPh>
    <rPh sb="6" eb="8">
      <t>ケイカク</t>
    </rPh>
    <phoneticPr fontId="6"/>
  </si>
  <si>
    <t>児入５１・地公体</t>
    <rPh sb="0" eb="1">
      <t>ジ</t>
    </rPh>
    <rPh sb="1" eb="2">
      <t>ニュウ</t>
    </rPh>
    <rPh sb="5" eb="6">
      <t>チ</t>
    </rPh>
    <rPh sb="6" eb="7">
      <t>コウ</t>
    </rPh>
    <rPh sb="7" eb="8">
      <t>タイ</t>
    </rPh>
    <phoneticPr fontId="6"/>
  </si>
  <si>
    <t>児入５１・地公体・未計画</t>
    <rPh sb="0" eb="1">
      <t>ジ</t>
    </rPh>
    <rPh sb="1" eb="2">
      <t>ニュウ</t>
    </rPh>
    <rPh sb="5" eb="6">
      <t>チ</t>
    </rPh>
    <rPh sb="6" eb="7">
      <t>コウ</t>
    </rPh>
    <rPh sb="7" eb="8">
      <t>タイ</t>
    </rPh>
    <rPh sb="9" eb="10">
      <t>ミ</t>
    </rPh>
    <rPh sb="10" eb="12">
      <t>ケイカク</t>
    </rPh>
    <phoneticPr fontId="6"/>
  </si>
  <si>
    <t>児入５１・地公体・未計画２</t>
    <rPh sb="0" eb="1">
      <t>ジ</t>
    </rPh>
    <rPh sb="1" eb="2">
      <t>ニュウ</t>
    </rPh>
    <rPh sb="5" eb="6">
      <t>チ</t>
    </rPh>
    <rPh sb="6" eb="7">
      <t>コウ</t>
    </rPh>
    <rPh sb="7" eb="8">
      <t>タイ</t>
    </rPh>
    <rPh sb="9" eb="10">
      <t>ミ</t>
    </rPh>
    <rPh sb="10" eb="12">
      <t>ケイカク</t>
    </rPh>
    <phoneticPr fontId="6"/>
  </si>
  <si>
    <t>児入５１・地公体・拘束減</t>
    <rPh sb="0" eb="1">
      <t>ジ</t>
    </rPh>
    <rPh sb="1" eb="2">
      <t>ニュウ</t>
    </rPh>
    <rPh sb="5" eb="6">
      <t>チ</t>
    </rPh>
    <rPh sb="6" eb="7">
      <t>コウ</t>
    </rPh>
    <rPh sb="7" eb="8">
      <t>タイ</t>
    </rPh>
    <phoneticPr fontId="6"/>
  </si>
  <si>
    <t>児入５１・地公体・未計画・拘束減</t>
    <rPh sb="0" eb="1">
      <t>ジ</t>
    </rPh>
    <rPh sb="1" eb="2">
      <t>ニュウ</t>
    </rPh>
    <rPh sb="5" eb="6">
      <t>チ</t>
    </rPh>
    <rPh sb="6" eb="7">
      <t>コウ</t>
    </rPh>
    <rPh sb="7" eb="8">
      <t>タイ</t>
    </rPh>
    <rPh sb="9" eb="10">
      <t>ミ</t>
    </rPh>
    <rPh sb="10" eb="12">
      <t>ケイカク</t>
    </rPh>
    <phoneticPr fontId="6"/>
  </si>
  <si>
    <t>児入５１・地公体・未計画２・拘束減</t>
    <rPh sb="0" eb="1">
      <t>ジ</t>
    </rPh>
    <rPh sb="1" eb="2">
      <t>ニュウ</t>
    </rPh>
    <rPh sb="5" eb="6">
      <t>チ</t>
    </rPh>
    <rPh sb="6" eb="7">
      <t>コウ</t>
    </rPh>
    <rPh sb="7" eb="8">
      <t>タイ</t>
    </rPh>
    <rPh sb="9" eb="10">
      <t>ミ</t>
    </rPh>
    <rPh sb="10" eb="12">
      <t>ケイカク</t>
    </rPh>
    <phoneticPr fontId="6"/>
  </si>
  <si>
    <t>児入５２</t>
    <rPh sb="0" eb="1">
      <t>ジ</t>
    </rPh>
    <rPh sb="1" eb="2">
      <t>ニュウ</t>
    </rPh>
    <phoneticPr fontId="6"/>
  </si>
  <si>
    <t>(二)当該施設が単独施設</t>
    <rPh sb="1" eb="2">
      <t>2</t>
    </rPh>
    <rPh sb="3" eb="5">
      <t>トウガイ</t>
    </rPh>
    <rPh sb="5" eb="7">
      <t>シセツ</t>
    </rPh>
    <rPh sb="8" eb="10">
      <t>タンドク</t>
    </rPh>
    <rPh sb="10" eb="12">
      <t>シセツ</t>
    </rPh>
    <phoneticPr fontId="6"/>
  </si>
  <si>
    <t>児入５２・未計画</t>
    <rPh sb="0" eb="1">
      <t>ジ</t>
    </rPh>
    <rPh sb="1" eb="2">
      <t>ニュウ</t>
    </rPh>
    <rPh sb="5" eb="6">
      <t>ミ</t>
    </rPh>
    <rPh sb="6" eb="8">
      <t>ケイカク</t>
    </rPh>
    <phoneticPr fontId="6"/>
  </si>
  <si>
    <t>児入５２・未計画２</t>
    <rPh sb="0" eb="1">
      <t>ジ</t>
    </rPh>
    <rPh sb="1" eb="2">
      <t>ニュウ</t>
    </rPh>
    <rPh sb="5" eb="6">
      <t>ミ</t>
    </rPh>
    <rPh sb="6" eb="8">
      <t>ケイカク</t>
    </rPh>
    <phoneticPr fontId="6"/>
  </si>
  <si>
    <t>児入５２・拘束減</t>
    <rPh sb="0" eb="1">
      <t>ジ</t>
    </rPh>
    <rPh sb="1" eb="2">
      <t>ニュウ</t>
    </rPh>
    <phoneticPr fontId="6"/>
  </si>
  <si>
    <t>児入５２・未計画・拘束減</t>
    <rPh sb="0" eb="1">
      <t>ジ</t>
    </rPh>
    <rPh sb="1" eb="2">
      <t>ニュウ</t>
    </rPh>
    <rPh sb="5" eb="6">
      <t>ミ</t>
    </rPh>
    <rPh sb="6" eb="8">
      <t>ケイカク</t>
    </rPh>
    <phoneticPr fontId="6"/>
  </si>
  <si>
    <t>児入５２・未計画２・拘束減</t>
    <rPh sb="0" eb="1">
      <t>ジ</t>
    </rPh>
    <rPh sb="1" eb="2">
      <t>ニュウ</t>
    </rPh>
    <rPh sb="5" eb="6">
      <t>ミ</t>
    </rPh>
    <rPh sb="6" eb="8">
      <t>ケイカク</t>
    </rPh>
    <phoneticPr fontId="6"/>
  </si>
  <si>
    <t>児入５２・地公体</t>
    <rPh sb="0" eb="1">
      <t>ジ</t>
    </rPh>
    <rPh sb="1" eb="2">
      <t>ニュウ</t>
    </rPh>
    <rPh sb="5" eb="6">
      <t>チ</t>
    </rPh>
    <rPh sb="6" eb="7">
      <t>コウ</t>
    </rPh>
    <rPh sb="7" eb="8">
      <t>タイ</t>
    </rPh>
    <phoneticPr fontId="6"/>
  </si>
  <si>
    <t>児入５２・地公体・未計画</t>
    <rPh sb="0" eb="1">
      <t>ジ</t>
    </rPh>
    <rPh sb="1" eb="2">
      <t>ニュウ</t>
    </rPh>
    <rPh sb="5" eb="6">
      <t>チ</t>
    </rPh>
    <rPh sb="6" eb="7">
      <t>コウ</t>
    </rPh>
    <rPh sb="7" eb="8">
      <t>タイ</t>
    </rPh>
    <rPh sb="9" eb="10">
      <t>ミ</t>
    </rPh>
    <rPh sb="10" eb="12">
      <t>ケイカク</t>
    </rPh>
    <phoneticPr fontId="6"/>
  </si>
  <si>
    <t>児入５２・地公体・未計画２</t>
    <rPh sb="0" eb="1">
      <t>ジ</t>
    </rPh>
    <rPh sb="1" eb="2">
      <t>ニュウ</t>
    </rPh>
    <rPh sb="5" eb="6">
      <t>チ</t>
    </rPh>
    <rPh sb="6" eb="7">
      <t>コウ</t>
    </rPh>
    <rPh sb="7" eb="8">
      <t>タイ</t>
    </rPh>
    <rPh sb="9" eb="10">
      <t>ミ</t>
    </rPh>
    <rPh sb="10" eb="12">
      <t>ケイカク</t>
    </rPh>
    <phoneticPr fontId="6"/>
  </si>
  <si>
    <t>児入５２・地公体・拘束減</t>
    <rPh sb="0" eb="1">
      <t>ジ</t>
    </rPh>
    <rPh sb="1" eb="2">
      <t>ニュウ</t>
    </rPh>
    <rPh sb="5" eb="6">
      <t>チ</t>
    </rPh>
    <rPh sb="6" eb="7">
      <t>コウ</t>
    </rPh>
    <rPh sb="7" eb="8">
      <t>タイ</t>
    </rPh>
    <phoneticPr fontId="6"/>
  </si>
  <si>
    <t>児入５２・地公体・未計画・拘束減</t>
    <rPh sb="0" eb="1">
      <t>ジ</t>
    </rPh>
    <rPh sb="1" eb="2">
      <t>ニュウ</t>
    </rPh>
    <rPh sb="5" eb="6">
      <t>チ</t>
    </rPh>
    <rPh sb="6" eb="7">
      <t>コウ</t>
    </rPh>
    <rPh sb="7" eb="8">
      <t>タイ</t>
    </rPh>
    <rPh sb="9" eb="10">
      <t>ミ</t>
    </rPh>
    <rPh sb="10" eb="12">
      <t>ケイカク</t>
    </rPh>
    <phoneticPr fontId="6"/>
  </si>
  <si>
    <t>児入５２・地公体・未計画２・拘束減</t>
    <rPh sb="0" eb="1">
      <t>ジ</t>
    </rPh>
    <rPh sb="1" eb="2">
      <t>ニュウ</t>
    </rPh>
    <rPh sb="5" eb="6">
      <t>チ</t>
    </rPh>
    <rPh sb="6" eb="7">
      <t>コウ</t>
    </rPh>
    <rPh sb="7" eb="8">
      <t>タイ</t>
    </rPh>
    <rPh sb="9" eb="10">
      <t>ミ</t>
    </rPh>
    <rPh sb="10" eb="12">
      <t>ケイカク</t>
    </rPh>
    <phoneticPr fontId="6"/>
  </si>
  <si>
    <t>児入５３</t>
    <rPh sb="0" eb="1">
      <t>ジ</t>
    </rPh>
    <rPh sb="1" eb="2">
      <t>ニュウ</t>
    </rPh>
    <phoneticPr fontId="6"/>
  </si>
  <si>
    <t>(9)定員
36人以上
40人以下</t>
    <rPh sb="3" eb="5">
      <t>テイイン</t>
    </rPh>
    <rPh sb="8" eb="9">
      <t>ニン</t>
    </rPh>
    <rPh sb="9" eb="11">
      <t>イジョウ</t>
    </rPh>
    <rPh sb="14" eb="15">
      <t>ニン</t>
    </rPh>
    <rPh sb="15" eb="17">
      <t>イカ</t>
    </rPh>
    <phoneticPr fontId="6"/>
  </si>
  <si>
    <t>児入５３・未計画</t>
    <rPh sb="0" eb="1">
      <t>ジ</t>
    </rPh>
    <rPh sb="1" eb="2">
      <t>ニュウ</t>
    </rPh>
    <rPh sb="5" eb="6">
      <t>ミ</t>
    </rPh>
    <rPh sb="6" eb="8">
      <t>ケイカク</t>
    </rPh>
    <phoneticPr fontId="6"/>
  </si>
  <si>
    <t>児入５３・未計画２</t>
    <rPh sb="0" eb="1">
      <t>ジ</t>
    </rPh>
    <rPh sb="1" eb="2">
      <t>ニュウ</t>
    </rPh>
    <rPh sb="5" eb="6">
      <t>ミ</t>
    </rPh>
    <rPh sb="6" eb="8">
      <t>ケイカク</t>
    </rPh>
    <phoneticPr fontId="6"/>
  </si>
  <si>
    <t>児入５３・拘束減</t>
    <rPh sb="0" eb="1">
      <t>ジ</t>
    </rPh>
    <rPh sb="1" eb="2">
      <t>ニュウ</t>
    </rPh>
    <phoneticPr fontId="6"/>
  </si>
  <si>
    <t>児入５３・未計画・拘束減</t>
    <rPh sb="0" eb="1">
      <t>ジ</t>
    </rPh>
    <rPh sb="1" eb="2">
      <t>ニュウ</t>
    </rPh>
    <rPh sb="5" eb="6">
      <t>ミ</t>
    </rPh>
    <rPh sb="6" eb="8">
      <t>ケイカク</t>
    </rPh>
    <phoneticPr fontId="6"/>
  </si>
  <si>
    <t>児入５３・未計画２・拘束減</t>
    <rPh sb="0" eb="1">
      <t>ジ</t>
    </rPh>
    <rPh sb="1" eb="2">
      <t>ニュウ</t>
    </rPh>
    <rPh sb="5" eb="6">
      <t>ミ</t>
    </rPh>
    <rPh sb="6" eb="8">
      <t>ケイカク</t>
    </rPh>
    <phoneticPr fontId="6"/>
  </si>
  <si>
    <t>児入５３・地公体</t>
    <rPh sb="0" eb="1">
      <t>ジ</t>
    </rPh>
    <rPh sb="1" eb="2">
      <t>ニュウ</t>
    </rPh>
    <rPh sb="5" eb="6">
      <t>チ</t>
    </rPh>
    <rPh sb="6" eb="7">
      <t>コウ</t>
    </rPh>
    <rPh sb="7" eb="8">
      <t>タイ</t>
    </rPh>
    <phoneticPr fontId="6"/>
  </si>
  <si>
    <t>児入５３・地公体・未計画</t>
    <rPh sb="0" eb="1">
      <t>ジ</t>
    </rPh>
    <rPh sb="1" eb="2">
      <t>ニュウ</t>
    </rPh>
    <rPh sb="5" eb="6">
      <t>チ</t>
    </rPh>
    <rPh sb="6" eb="7">
      <t>コウ</t>
    </rPh>
    <rPh sb="7" eb="8">
      <t>タイ</t>
    </rPh>
    <rPh sb="9" eb="10">
      <t>ミ</t>
    </rPh>
    <rPh sb="10" eb="12">
      <t>ケイカク</t>
    </rPh>
    <phoneticPr fontId="6"/>
  </si>
  <si>
    <t>児入５３・地公体・未計画２</t>
    <rPh sb="0" eb="1">
      <t>ジ</t>
    </rPh>
    <rPh sb="1" eb="2">
      <t>ニュウ</t>
    </rPh>
    <rPh sb="5" eb="6">
      <t>チ</t>
    </rPh>
    <rPh sb="6" eb="7">
      <t>コウ</t>
    </rPh>
    <rPh sb="7" eb="8">
      <t>タイ</t>
    </rPh>
    <rPh sb="9" eb="10">
      <t>ミ</t>
    </rPh>
    <rPh sb="10" eb="12">
      <t>ケイカク</t>
    </rPh>
    <phoneticPr fontId="6"/>
  </si>
  <si>
    <t>児入５３・地公体・拘束減</t>
    <rPh sb="0" eb="1">
      <t>ジ</t>
    </rPh>
    <rPh sb="1" eb="2">
      <t>ニュウ</t>
    </rPh>
    <rPh sb="5" eb="6">
      <t>チ</t>
    </rPh>
    <rPh sb="6" eb="7">
      <t>コウ</t>
    </rPh>
    <rPh sb="7" eb="8">
      <t>タイ</t>
    </rPh>
    <phoneticPr fontId="6"/>
  </si>
  <si>
    <t>児入５３・地公体・未計画・拘束減</t>
    <rPh sb="0" eb="1">
      <t>ジ</t>
    </rPh>
    <rPh sb="1" eb="2">
      <t>ニュウ</t>
    </rPh>
    <rPh sb="5" eb="6">
      <t>チ</t>
    </rPh>
    <rPh sb="6" eb="7">
      <t>コウ</t>
    </rPh>
    <rPh sb="7" eb="8">
      <t>タイ</t>
    </rPh>
    <rPh sb="9" eb="10">
      <t>ミ</t>
    </rPh>
    <rPh sb="10" eb="12">
      <t>ケイカク</t>
    </rPh>
    <phoneticPr fontId="6"/>
  </si>
  <si>
    <t>児入５３・地公体・未計画２・拘束減</t>
    <rPh sb="0" eb="1">
      <t>ジ</t>
    </rPh>
    <rPh sb="1" eb="2">
      <t>ニュウ</t>
    </rPh>
    <rPh sb="5" eb="6">
      <t>チ</t>
    </rPh>
    <rPh sb="6" eb="7">
      <t>コウ</t>
    </rPh>
    <rPh sb="7" eb="8">
      <t>タイ</t>
    </rPh>
    <rPh sb="9" eb="10">
      <t>ミ</t>
    </rPh>
    <rPh sb="10" eb="12">
      <t>ケイカク</t>
    </rPh>
    <phoneticPr fontId="6"/>
  </si>
  <si>
    <t>児入５４</t>
    <rPh sb="0" eb="1">
      <t>ジ</t>
    </rPh>
    <rPh sb="1" eb="2">
      <t>ニュウ</t>
    </rPh>
    <phoneticPr fontId="6"/>
  </si>
  <si>
    <t>児入５４・未計画</t>
    <rPh sb="0" eb="1">
      <t>ジ</t>
    </rPh>
    <rPh sb="1" eb="2">
      <t>ニュウ</t>
    </rPh>
    <rPh sb="5" eb="6">
      <t>ミ</t>
    </rPh>
    <rPh sb="6" eb="8">
      <t>ケイカク</t>
    </rPh>
    <phoneticPr fontId="6"/>
  </si>
  <si>
    <t>児入５４・未計画２</t>
    <rPh sb="0" eb="1">
      <t>ジ</t>
    </rPh>
    <rPh sb="1" eb="2">
      <t>ニュウ</t>
    </rPh>
    <rPh sb="5" eb="6">
      <t>ミ</t>
    </rPh>
    <rPh sb="6" eb="8">
      <t>ケイカク</t>
    </rPh>
    <phoneticPr fontId="6"/>
  </si>
  <si>
    <t>児入５４・拘束減</t>
    <rPh sb="0" eb="1">
      <t>ジ</t>
    </rPh>
    <rPh sb="1" eb="2">
      <t>ニュウ</t>
    </rPh>
    <phoneticPr fontId="6"/>
  </si>
  <si>
    <t>児入５４・未計画・拘束減</t>
    <rPh sb="0" eb="1">
      <t>ジ</t>
    </rPh>
    <rPh sb="1" eb="2">
      <t>ニュウ</t>
    </rPh>
    <rPh sb="5" eb="6">
      <t>ミ</t>
    </rPh>
    <rPh sb="6" eb="8">
      <t>ケイカク</t>
    </rPh>
    <phoneticPr fontId="6"/>
  </si>
  <si>
    <t>児入５４・未計画２・拘束減</t>
    <rPh sb="0" eb="1">
      <t>ジ</t>
    </rPh>
    <rPh sb="1" eb="2">
      <t>ニュウ</t>
    </rPh>
    <rPh sb="5" eb="6">
      <t>ミ</t>
    </rPh>
    <rPh sb="6" eb="8">
      <t>ケイカク</t>
    </rPh>
    <phoneticPr fontId="6"/>
  </si>
  <si>
    <t>児入５４・地公体</t>
    <rPh sb="0" eb="1">
      <t>ジ</t>
    </rPh>
    <rPh sb="1" eb="2">
      <t>ニュウ</t>
    </rPh>
    <rPh sb="5" eb="6">
      <t>チ</t>
    </rPh>
    <rPh sb="6" eb="7">
      <t>コウ</t>
    </rPh>
    <rPh sb="7" eb="8">
      <t>タイ</t>
    </rPh>
    <phoneticPr fontId="6"/>
  </si>
  <si>
    <t>児入５４・地公体・未計画</t>
    <rPh sb="0" eb="1">
      <t>ジ</t>
    </rPh>
    <rPh sb="1" eb="2">
      <t>ニュウ</t>
    </rPh>
    <rPh sb="5" eb="6">
      <t>チ</t>
    </rPh>
    <rPh sb="6" eb="7">
      <t>コウ</t>
    </rPh>
    <rPh sb="7" eb="8">
      <t>タイ</t>
    </rPh>
    <rPh sb="9" eb="10">
      <t>ミ</t>
    </rPh>
    <rPh sb="10" eb="12">
      <t>ケイカク</t>
    </rPh>
    <phoneticPr fontId="6"/>
  </si>
  <si>
    <t>児入５４・地公体・未計画２</t>
    <rPh sb="0" eb="1">
      <t>ジ</t>
    </rPh>
    <rPh sb="1" eb="2">
      <t>ニュウ</t>
    </rPh>
    <rPh sb="5" eb="6">
      <t>チ</t>
    </rPh>
    <rPh sb="6" eb="7">
      <t>コウ</t>
    </rPh>
    <rPh sb="7" eb="8">
      <t>タイ</t>
    </rPh>
    <rPh sb="9" eb="10">
      <t>ミ</t>
    </rPh>
    <rPh sb="10" eb="12">
      <t>ケイカク</t>
    </rPh>
    <phoneticPr fontId="6"/>
  </si>
  <si>
    <t>児入５４・地公体・拘束減</t>
    <rPh sb="0" eb="1">
      <t>ジ</t>
    </rPh>
    <rPh sb="1" eb="2">
      <t>ニュウ</t>
    </rPh>
    <rPh sb="5" eb="6">
      <t>チ</t>
    </rPh>
    <rPh sb="6" eb="7">
      <t>コウ</t>
    </rPh>
    <rPh sb="7" eb="8">
      <t>タイ</t>
    </rPh>
    <phoneticPr fontId="6"/>
  </si>
  <si>
    <t>児入５４・地公体・未計画・拘束減</t>
    <rPh sb="0" eb="1">
      <t>ジ</t>
    </rPh>
    <rPh sb="1" eb="2">
      <t>ニュウ</t>
    </rPh>
    <rPh sb="5" eb="6">
      <t>チ</t>
    </rPh>
    <rPh sb="6" eb="7">
      <t>コウ</t>
    </rPh>
    <rPh sb="7" eb="8">
      <t>タイ</t>
    </rPh>
    <rPh sb="9" eb="10">
      <t>ミ</t>
    </rPh>
    <rPh sb="10" eb="12">
      <t>ケイカク</t>
    </rPh>
    <phoneticPr fontId="6"/>
  </si>
  <si>
    <t>児入５４・地公体・未計画２・拘束減</t>
    <rPh sb="0" eb="1">
      <t>ジ</t>
    </rPh>
    <rPh sb="1" eb="2">
      <t>ニュウ</t>
    </rPh>
    <rPh sb="5" eb="6">
      <t>チ</t>
    </rPh>
    <rPh sb="6" eb="7">
      <t>コウ</t>
    </rPh>
    <rPh sb="7" eb="8">
      <t>タイ</t>
    </rPh>
    <rPh sb="9" eb="10">
      <t>ミ</t>
    </rPh>
    <rPh sb="10" eb="12">
      <t>ケイカク</t>
    </rPh>
    <phoneticPr fontId="6"/>
  </si>
  <si>
    <t>児入５５</t>
    <rPh sb="0" eb="1">
      <t>ジ</t>
    </rPh>
    <rPh sb="1" eb="2">
      <t>ニュウ</t>
    </rPh>
    <phoneticPr fontId="6"/>
  </si>
  <si>
    <t>(10)定員
41人以上
50人以下</t>
    <rPh sb="4" eb="6">
      <t>テイイン</t>
    </rPh>
    <rPh sb="9" eb="10">
      <t>ニン</t>
    </rPh>
    <rPh sb="10" eb="12">
      <t>イジョウ</t>
    </rPh>
    <rPh sb="15" eb="16">
      <t>ニン</t>
    </rPh>
    <rPh sb="16" eb="18">
      <t>イカ</t>
    </rPh>
    <phoneticPr fontId="6"/>
  </si>
  <si>
    <t>児入５５・未計画</t>
    <rPh sb="0" eb="1">
      <t>ジ</t>
    </rPh>
    <rPh sb="1" eb="2">
      <t>ニュウ</t>
    </rPh>
    <rPh sb="5" eb="6">
      <t>ミ</t>
    </rPh>
    <rPh sb="6" eb="8">
      <t>ケイカク</t>
    </rPh>
    <phoneticPr fontId="6"/>
  </si>
  <si>
    <t>児入５５・未計画２</t>
    <rPh sb="0" eb="1">
      <t>ジ</t>
    </rPh>
    <rPh sb="1" eb="2">
      <t>ニュウ</t>
    </rPh>
    <rPh sb="5" eb="6">
      <t>ミ</t>
    </rPh>
    <rPh sb="6" eb="8">
      <t>ケイカク</t>
    </rPh>
    <phoneticPr fontId="6"/>
  </si>
  <si>
    <t>児入５５・拘束減</t>
    <rPh sb="0" eb="1">
      <t>ジ</t>
    </rPh>
    <rPh sb="1" eb="2">
      <t>ニュウ</t>
    </rPh>
    <phoneticPr fontId="6"/>
  </si>
  <si>
    <t>児入５５・未計画・拘束減</t>
    <rPh sb="0" eb="1">
      <t>ジ</t>
    </rPh>
    <rPh sb="1" eb="2">
      <t>ニュウ</t>
    </rPh>
    <rPh sb="5" eb="6">
      <t>ミ</t>
    </rPh>
    <rPh sb="6" eb="8">
      <t>ケイカク</t>
    </rPh>
    <phoneticPr fontId="6"/>
  </si>
  <si>
    <t>児入５５・未計画２・拘束減</t>
    <rPh sb="0" eb="1">
      <t>ジ</t>
    </rPh>
    <rPh sb="1" eb="2">
      <t>ニュウ</t>
    </rPh>
    <rPh sb="5" eb="6">
      <t>ミ</t>
    </rPh>
    <rPh sb="6" eb="8">
      <t>ケイカク</t>
    </rPh>
    <phoneticPr fontId="6"/>
  </si>
  <si>
    <t>児入５５・地公体</t>
    <rPh sb="0" eb="1">
      <t>ジ</t>
    </rPh>
    <rPh sb="1" eb="2">
      <t>ニュウ</t>
    </rPh>
    <rPh sb="5" eb="6">
      <t>チ</t>
    </rPh>
    <rPh sb="6" eb="7">
      <t>コウ</t>
    </rPh>
    <rPh sb="7" eb="8">
      <t>タイ</t>
    </rPh>
    <phoneticPr fontId="6"/>
  </si>
  <si>
    <t>児入５５・地公体・未計画</t>
    <rPh sb="0" eb="1">
      <t>ジ</t>
    </rPh>
    <rPh sb="1" eb="2">
      <t>ニュウ</t>
    </rPh>
    <rPh sb="5" eb="6">
      <t>チ</t>
    </rPh>
    <rPh sb="6" eb="7">
      <t>コウ</t>
    </rPh>
    <rPh sb="7" eb="8">
      <t>タイ</t>
    </rPh>
    <rPh sb="9" eb="10">
      <t>ミ</t>
    </rPh>
    <rPh sb="10" eb="12">
      <t>ケイカク</t>
    </rPh>
    <phoneticPr fontId="6"/>
  </si>
  <si>
    <t>児入５５・地公体・未計画２</t>
    <rPh sb="0" eb="1">
      <t>ジ</t>
    </rPh>
    <rPh sb="1" eb="2">
      <t>ニュウ</t>
    </rPh>
    <rPh sb="5" eb="6">
      <t>チ</t>
    </rPh>
    <rPh sb="6" eb="7">
      <t>コウ</t>
    </rPh>
    <rPh sb="7" eb="8">
      <t>タイ</t>
    </rPh>
    <rPh sb="9" eb="10">
      <t>ミ</t>
    </rPh>
    <rPh sb="10" eb="12">
      <t>ケイカク</t>
    </rPh>
    <phoneticPr fontId="6"/>
  </si>
  <si>
    <t>児入５５・地公体・拘束減</t>
    <rPh sb="0" eb="1">
      <t>ジ</t>
    </rPh>
    <rPh sb="1" eb="2">
      <t>ニュウ</t>
    </rPh>
    <rPh sb="5" eb="6">
      <t>チ</t>
    </rPh>
    <rPh sb="6" eb="7">
      <t>コウ</t>
    </rPh>
    <rPh sb="7" eb="8">
      <t>タイ</t>
    </rPh>
    <phoneticPr fontId="6"/>
  </si>
  <si>
    <t>児入５５・地公体・未計画・拘束減</t>
    <rPh sb="0" eb="1">
      <t>ジ</t>
    </rPh>
    <rPh sb="1" eb="2">
      <t>ニュウ</t>
    </rPh>
    <rPh sb="5" eb="6">
      <t>チ</t>
    </rPh>
    <rPh sb="6" eb="7">
      <t>コウ</t>
    </rPh>
    <rPh sb="7" eb="8">
      <t>タイ</t>
    </rPh>
    <rPh sb="9" eb="10">
      <t>ミ</t>
    </rPh>
    <rPh sb="10" eb="12">
      <t>ケイカク</t>
    </rPh>
    <phoneticPr fontId="6"/>
  </si>
  <si>
    <t>児入５５・地公体・未計画２・拘束減</t>
    <rPh sb="0" eb="1">
      <t>ジ</t>
    </rPh>
    <rPh sb="1" eb="2">
      <t>ニュウ</t>
    </rPh>
    <rPh sb="5" eb="6">
      <t>チ</t>
    </rPh>
    <rPh sb="6" eb="7">
      <t>コウ</t>
    </rPh>
    <rPh sb="7" eb="8">
      <t>タイ</t>
    </rPh>
    <rPh sb="9" eb="10">
      <t>ミ</t>
    </rPh>
    <rPh sb="10" eb="12">
      <t>ケイカク</t>
    </rPh>
    <phoneticPr fontId="6"/>
  </si>
  <si>
    <t>児入５６</t>
    <rPh sb="0" eb="1">
      <t>ジ</t>
    </rPh>
    <rPh sb="1" eb="2">
      <t>ニュウ</t>
    </rPh>
    <phoneticPr fontId="6"/>
  </si>
  <si>
    <t>児入５６・未計画</t>
    <rPh sb="0" eb="1">
      <t>ジ</t>
    </rPh>
    <rPh sb="1" eb="2">
      <t>ニュウ</t>
    </rPh>
    <rPh sb="5" eb="6">
      <t>ミ</t>
    </rPh>
    <rPh sb="6" eb="8">
      <t>ケイカク</t>
    </rPh>
    <phoneticPr fontId="6"/>
  </si>
  <si>
    <t>児入５６・未計画２</t>
    <rPh sb="0" eb="1">
      <t>ジ</t>
    </rPh>
    <rPh sb="1" eb="2">
      <t>ニュウ</t>
    </rPh>
    <rPh sb="5" eb="6">
      <t>ミ</t>
    </rPh>
    <rPh sb="6" eb="8">
      <t>ケイカク</t>
    </rPh>
    <phoneticPr fontId="6"/>
  </si>
  <si>
    <t>児入５６・拘束減</t>
    <rPh sb="0" eb="1">
      <t>ジ</t>
    </rPh>
    <rPh sb="1" eb="2">
      <t>ニュウ</t>
    </rPh>
    <phoneticPr fontId="6"/>
  </si>
  <si>
    <t>児入５６・未計画・拘束減</t>
    <rPh sb="0" eb="1">
      <t>ジ</t>
    </rPh>
    <rPh sb="1" eb="2">
      <t>ニュウ</t>
    </rPh>
    <rPh sb="5" eb="6">
      <t>ミ</t>
    </rPh>
    <rPh sb="6" eb="8">
      <t>ケイカク</t>
    </rPh>
    <phoneticPr fontId="6"/>
  </si>
  <si>
    <t>児入５６・未計画２・拘束減</t>
    <rPh sb="0" eb="1">
      <t>ジ</t>
    </rPh>
    <rPh sb="1" eb="2">
      <t>ニュウ</t>
    </rPh>
    <rPh sb="5" eb="6">
      <t>ミ</t>
    </rPh>
    <rPh sb="6" eb="8">
      <t>ケイカク</t>
    </rPh>
    <phoneticPr fontId="6"/>
  </si>
  <si>
    <t>児入５６・地公体</t>
    <rPh sb="0" eb="1">
      <t>ジ</t>
    </rPh>
    <rPh sb="1" eb="2">
      <t>ニュウ</t>
    </rPh>
    <rPh sb="5" eb="6">
      <t>チ</t>
    </rPh>
    <rPh sb="6" eb="7">
      <t>コウ</t>
    </rPh>
    <rPh sb="7" eb="8">
      <t>タイ</t>
    </rPh>
    <phoneticPr fontId="6"/>
  </si>
  <si>
    <t>児入５６・地公体・未計画</t>
    <rPh sb="0" eb="1">
      <t>ジ</t>
    </rPh>
    <rPh sb="1" eb="2">
      <t>ニュウ</t>
    </rPh>
    <rPh sb="5" eb="6">
      <t>チ</t>
    </rPh>
    <rPh sb="6" eb="7">
      <t>コウ</t>
    </rPh>
    <rPh sb="7" eb="8">
      <t>タイ</t>
    </rPh>
    <rPh sb="9" eb="10">
      <t>ミ</t>
    </rPh>
    <rPh sb="10" eb="12">
      <t>ケイカク</t>
    </rPh>
    <phoneticPr fontId="6"/>
  </si>
  <si>
    <t>児入５６・地公体・未計画２</t>
    <rPh sb="0" eb="1">
      <t>ジ</t>
    </rPh>
    <rPh sb="1" eb="2">
      <t>ニュウ</t>
    </rPh>
    <rPh sb="5" eb="6">
      <t>チ</t>
    </rPh>
    <rPh sb="6" eb="7">
      <t>コウ</t>
    </rPh>
    <rPh sb="7" eb="8">
      <t>タイ</t>
    </rPh>
    <rPh sb="9" eb="10">
      <t>ミ</t>
    </rPh>
    <rPh sb="10" eb="12">
      <t>ケイカク</t>
    </rPh>
    <phoneticPr fontId="6"/>
  </si>
  <si>
    <t>児入５６・地公体・拘束減</t>
    <rPh sb="0" eb="1">
      <t>ジ</t>
    </rPh>
    <rPh sb="1" eb="2">
      <t>ニュウ</t>
    </rPh>
    <rPh sb="5" eb="6">
      <t>チ</t>
    </rPh>
    <rPh sb="6" eb="7">
      <t>コウ</t>
    </rPh>
    <rPh sb="7" eb="8">
      <t>タイ</t>
    </rPh>
    <phoneticPr fontId="6"/>
  </si>
  <si>
    <t>児入５６・地公体・未計画・拘束減</t>
    <rPh sb="0" eb="1">
      <t>ジ</t>
    </rPh>
    <rPh sb="1" eb="2">
      <t>ニュウ</t>
    </rPh>
    <rPh sb="5" eb="6">
      <t>チ</t>
    </rPh>
    <rPh sb="6" eb="7">
      <t>コウ</t>
    </rPh>
    <rPh sb="7" eb="8">
      <t>タイ</t>
    </rPh>
    <rPh sb="9" eb="10">
      <t>ミ</t>
    </rPh>
    <rPh sb="10" eb="12">
      <t>ケイカク</t>
    </rPh>
    <phoneticPr fontId="6"/>
  </si>
  <si>
    <t>児入５６・地公体・未計画２・拘束減</t>
    <rPh sb="0" eb="1">
      <t>ジ</t>
    </rPh>
    <rPh sb="1" eb="2">
      <t>ニュウ</t>
    </rPh>
    <rPh sb="5" eb="6">
      <t>チ</t>
    </rPh>
    <rPh sb="6" eb="7">
      <t>コウ</t>
    </rPh>
    <rPh sb="7" eb="8">
      <t>タイ</t>
    </rPh>
    <rPh sb="9" eb="10">
      <t>ミ</t>
    </rPh>
    <rPh sb="10" eb="12">
      <t>ケイカク</t>
    </rPh>
    <phoneticPr fontId="6"/>
  </si>
  <si>
    <t>児入５７</t>
    <rPh sb="0" eb="1">
      <t>ジ</t>
    </rPh>
    <rPh sb="1" eb="2">
      <t>ニュウ</t>
    </rPh>
    <phoneticPr fontId="6"/>
  </si>
  <si>
    <t>(11)定員
51人以上
60人以下</t>
    <rPh sb="4" eb="6">
      <t>テイイン</t>
    </rPh>
    <rPh sb="9" eb="10">
      <t>ニン</t>
    </rPh>
    <rPh sb="10" eb="12">
      <t>イジョウ</t>
    </rPh>
    <rPh sb="15" eb="16">
      <t>ニン</t>
    </rPh>
    <rPh sb="16" eb="18">
      <t>イカ</t>
    </rPh>
    <phoneticPr fontId="6"/>
  </si>
  <si>
    <t>児入５７・未計画</t>
    <rPh sb="0" eb="1">
      <t>ジ</t>
    </rPh>
    <rPh sb="1" eb="2">
      <t>ニュウ</t>
    </rPh>
    <rPh sb="5" eb="6">
      <t>ミ</t>
    </rPh>
    <rPh sb="6" eb="8">
      <t>ケイカク</t>
    </rPh>
    <phoneticPr fontId="6"/>
  </si>
  <si>
    <t>児入５７・未計画２</t>
    <rPh sb="0" eb="1">
      <t>ジ</t>
    </rPh>
    <rPh sb="1" eb="2">
      <t>ニュウ</t>
    </rPh>
    <rPh sb="5" eb="6">
      <t>ミ</t>
    </rPh>
    <rPh sb="6" eb="8">
      <t>ケイカク</t>
    </rPh>
    <phoneticPr fontId="6"/>
  </si>
  <si>
    <t>児入５７・拘束減</t>
    <rPh sb="0" eb="1">
      <t>ジ</t>
    </rPh>
    <rPh sb="1" eb="2">
      <t>ニュウ</t>
    </rPh>
    <phoneticPr fontId="6"/>
  </si>
  <si>
    <t>児入５７・未計画・拘束減</t>
    <rPh sb="0" eb="1">
      <t>ジ</t>
    </rPh>
    <rPh sb="1" eb="2">
      <t>ニュウ</t>
    </rPh>
    <rPh sb="5" eb="6">
      <t>ミ</t>
    </rPh>
    <rPh sb="6" eb="8">
      <t>ケイカク</t>
    </rPh>
    <phoneticPr fontId="6"/>
  </si>
  <si>
    <t>児入５７・未計画２・拘束減</t>
    <rPh sb="0" eb="1">
      <t>ジ</t>
    </rPh>
    <rPh sb="1" eb="2">
      <t>ニュウ</t>
    </rPh>
    <rPh sb="5" eb="6">
      <t>ミ</t>
    </rPh>
    <rPh sb="6" eb="8">
      <t>ケイカク</t>
    </rPh>
    <phoneticPr fontId="6"/>
  </si>
  <si>
    <t>児入５７・地公体</t>
    <rPh sb="0" eb="1">
      <t>ジ</t>
    </rPh>
    <rPh sb="1" eb="2">
      <t>ニュウ</t>
    </rPh>
    <rPh sb="5" eb="6">
      <t>チ</t>
    </rPh>
    <rPh sb="6" eb="7">
      <t>コウ</t>
    </rPh>
    <rPh sb="7" eb="8">
      <t>タイ</t>
    </rPh>
    <phoneticPr fontId="6"/>
  </si>
  <si>
    <t>児入５７・地公体・未計画</t>
    <rPh sb="0" eb="1">
      <t>ジ</t>
    </rPh>
    <rPh sb="1" eb="2">
      <t>ニュウ</t>
    </rPh>
    <rPh sb="5" eb="6">
      <t>チ</t>
    </rPh>
    <rPh sb="6" eb="7">
      <t>コウ</t>
    </rPh>
    <rPh sb="7" eb="8">
      <t>タイ</t>
    </rPh>
    <rPh sb="9" eb="10">
      <t>ミ</t>
    </rPh>
    <rPh sb="10" eb="12">
      <t>ケイカク</t>
    </rPh>
    <phoneticPr fontId="6"/>
  </si>
  <si>
    <t>児入５７・地公体・未計画２</t>
    <rPh sb="0" eb="1">
      <t>ジ</t>
    </rPh>
    <rPh sb="1" eb="2">
      <t>ニュウ</t>
    </rPh>
    <rPh sb="5" eb="6">
      <t>チ</t>
    </rPh>
    <rPh sb="6" eb="7">
      <t>コウ</t>
    </rPh>
    <rPh sb="7" eb="8">
      <t>タイ</t>
    </rPh>
    <rPh sb="9" eb="10">
      <t>ミ</t>
    </rPh>
    <rPh sb="10" eb="12">
      <t>ケイカク</t>
    </rPh>
    <phoneticPr fontId="6"/>
  </si>
  <si>
    <t>児入５７・地公体・拘束減</t>
    <rPh sb="0" eb="1">
      <t>ジ</t>
    </rPh>
    <rPh sb="1" eb="2">
      <t>ニュウ</t>
    </rPh>
    <rPh sb="5" eb="6">
      <t>チ</t>
    </rPh>
    <rPh sb="6" eb="7">
      <t>コウ</t>
    </rPh>
    <rPh sb="7" eb="8">
      <t>タイ</t>
    </rPh>
    <phoneticPr fontId="6"/>
  </si>
  <si>
    <t>児入５７・地公体・未計画・拘束減</t>
    <rPh sb="0" eb="1">
      <t>ジ</t>
    </rPh>
    <rPh sb="1" eb="2">
      <t>ニュウ</t>
    </rPh>
    <rPh sb="5" eb="6">
      <t>チ</t>
    </rPh>
    <rPh sb="6" eb="7">
      <t>コウ</t>
    </rPh>
    <rPh sb="7" eb="8">
      <t>タイ</t>
    </rPh>
    <rPh sb="9" eb="10">
      <t>ミ</t>
    </rPh>
    <rPh sb="10" eb="12">
      <t>ケイカク</t>
    </rPh>
    <phoneticPr fontId="6"/>
  </si>
  <si>
    <t>児入５７・地公体・未計画２・拘束減</t>
    <rPh sb="0" eb="1">
      <t>ジ</t>
    </rPh>
    <rPh sb="1" eb="2">
      <t>ニュウ</t>
    </rPh>
    <rPh sb="5" eb="6">
      <t>チ</t>
    </rPh>
    <rPh sb="6" eb="7">
      <t>コウ</t>
    </rPh>
    <rPh sb="7" eb="8">
      <t>タイ</t>
    </rPh>
    <rPh sb="9" eb="10">
      <t>ミ</t>
    </rPh>
    <rPh sb="10" eb="12">
      <t>ケイカク</t>
    </rPh>
    <phoneticPr fontId="6"/>
  </si>
  <si>
    <t>児入５８</t>
    <rPh sb="0" eb="1">
      <t>ジ</t>
    </rPh>
    <rPh sb="1" eb="2">
      <t>ニュウ</t>
    </rPh>
    <phoneticPr fontId="6"/>
  </si>
  <si>
    <t>児入５８・未計画</t>
    <rPh sb="0" eb="1">
      <t>ジ</t>
    </rPh>
    <rPh sb="1" eb="2">
      <t>ニュウ</t>
    </rPh>
    <rPh sb="5" eb="6">
      <t>ミ</t>
    </rPh>
    <rPh sb="6" eb="8">
      <t>ケイカク</t>
    </rPh>
    <phoneticPr fontId="6"/>
  </si>
  <si>
    <t>児入５８・未計画２</t>
    <rPh sb="0" eb="1">
      <t>ジ</t>
    </rPh>
    <rPh sb="1" eb="2">
      <t>ニュウ</t>
    </rPh>
    <rPh sb="5" eb="6">
      <t>ミ</t>
    </rPh>
    <rPh sb="6" eb="8">
      <t>ケイカク</t>
    </rPh>
    <phoneticPr fontId="6"/>
  </si>
  <si>
    <t>児入５８・拘束減</t>
    <rPh sb="0" eb="1">
      <t>ジ</t>
    </rPh>
    <rPh sb="1" eb="2">
      <t>ニュウ</t>
    </rPh>
    <phoneticPr fontId="6"/>
  </si>
  <si>
    <t>児入５８・未計画・拘束減</t>
    <rPh sb="0" eb="1">
      <t>ジ</t>
    </rPh>
    <rPh sb="1" eb="2">
      <t>ニュウ</t>
    </rPh>
    <rPh sb="5" eb="6">
      <t>ミ</t>
    </rPh>
    <rPh sb="6" eb="8">
      <t>ケイカク</t>
    </rPh>
    <phoneticPr fontId="6"/>
  </si>
  <si>
    <t>児入５８・未計画２・拘束減</t>
    <rPh sb="0" eb="1">
      <t>ジ</t>
    </rPh>
    <rPh sb="1" eb="2">
      <t>ニュウ</t>
    </rPh>
    <rPh sb="5" eb="6">
      <t>ミ</t>
    </rPh>
    <rPh sb="6" eb="8">
      <t>ケイカク</t>
    </rPh>
    <phoneticPr fontId="6"/>
  </si>
  <si>
    <t>児入５８・地公体</t>
    <rPh sb="0" eb="1">
      <t>ジ</t>
    </rPh>
    <rPh sb="1" eb="2">
      <t>ニュウ</t>
    </rPh>
    <rPh sb="5" eb="6">
      <t>チ</t>
    </rPh>
    <rPh sb="6" eb="7">
      <t>コウ</t>
    </rPh>
    <rPh sb="7" eb="8">
      <t>タイ</t>
    </rPh>
    <phoneticPr fontId="6"/>
  </si>
  <si>
    <t>児入５８・地公体・未計画</t>
    <rPh sb="0" eb="1">
      <t>ジ</t>
    </rPh>
    <rPh sb="1" eb="2">
      <t>ニュウ</t>
    </rPh>
    <rPh sb="5" eb="6">
      <t>チ</t>
    </rPh>
    <rPh sb="6" eb="7">
      <t>コウ</t>
    </rPh>
    <rPh sb="7" eb="8">
      <t>タイ</t>
    </rPh>
    <rPh sb="9" eb="10">
      <t>ミ</t>
    </rPh>
    <rPh sb="10" eb="12">
      <t>ケイカク</t>
    </rPh>
    <phoneticPr fontId="6"/>
  </si>
  <si>
    <t>児入５８・地公体・未計画２</t>
    <rPh sb="0" eb="1">
      <t>ジ</t>
    </rPh>
    <rPh sb="1" eb="2">
      <t>ニュウ</t>
    </rPh>
    <rPh sb="5" eb="6">
      <t>チ</t>
    </rPh>
    <rPh sb="6" eb="7">
      <t>コウ</t>
    </rPh>
    <rPh sb="7" eb="8">
      <t>タイ</t>
    </rPh>
    <rPh sb="9" eb="10">
      <t>ミ</t>
    </rPh>
    <rPh sb="10" eb="12">
      <t>ケイカク</t>
    </rPh>
    <phoneticPr fontId="6"/>
  </si>
  <si>
    <t>児入５８・地公体・拘束減</t>
    <rPh sb="0" eb="1">
      <t>ジ</t>
    </rPh>
    <rPh sb="1" eb="2">
      <t>ニュウ</t>
    </rPh>
    <rPh sb="5" eb="6">
      <t>チ</t>
    </rPh>
    <rPh sb="6" eb="7">
      <t>コウ</t>
    </rPh>
    <rPh sb="7" eb="8">
      <t>タイ</t>
    </rPh>
    <phoneticPr fontId="6"/>
  </si>
  <si>
    <t>児入５８・地公体・未計画・拘束減</t>
    <rPh sb="0" eb="1">
      <t>ジ</t>
    </rPh>
    <rPh sb="1" eb="2">
      <t>ニュウ</t>
    </rPh>
    <rPh sb="5" eb="6">
      <t>チ</t>
    </rPh>
    <rPh sb="6" eb="7">
      <t>コウ</t>
    </rPh>
    <rPh sb="7" eb="8">
      <t>タイ</t>
    </rPh>
    <rPh sb="9" eb="10">
      <t>ミ</t>
    </rPh>
    <rPh sb="10" eb="12">
      <t>ケイカク</t>
    </rPh>
    <phoneticPr fontId="6"/>
  </si>
  <si>
    <t>児入５８・地公体・未計画２・拘束減</t>
    <rPh sb="0" eb="1">
      <t>ジ</t>
    </rPh>
    <rPh sb="1" eb="2">
      <t>ニュウ</t>
    </rPh>
    <rPh sb="5" eb="6">
      <t>チ</t>
    </rPh>
    <rPh sb="6" eb="7">
      <t>コウ</t>
    </rPh>
    <rPh sb="7" eb="8">
      <t>タイ</t>
    </rPh>
    <rPh sb="9" eb="10">
      <t>ミ</t>
    </rPh>
    <rPh sb="10" eb="12">
      <t>ケイカク</t>
    </rPh>
    <phoneticPr fontId="6"/>
  </si>
  <si>
    <t>児入５９</t>
    <rPh sb="0" eb="1">
      <t>ジ</t>
    </rPh>
    <rPh sb="1" eb="2">
      <t>ニュウ</t>
    </rPh>
    <phoneticPr fontId="6"/>
  </si>
  <si>
    <t>(12)定員
61人以上
70人以下</t>
    <rPh sb="4" eb="6">
      <t>テイイン</t>
    </rPh>
    <rPh sb="9" eb="10">
      <t>ニン</t>
    </rPh>
    <rPh sb="10" eb="12">
      <t>イジョウ</t>
    </rPh>
    <rPh sb="15" eb="16">
      <t>ニン</t>
    </rPh>
    <rPh sb="16" eb="18">
      <t>イカ</t>
    </rPh>
    <phoneticPr fontId="6"/>
  </si>
  <si>
    <t>児入５９・未計画</t>
    <rPh sb="0" eb="1">
      <t>ジ</t>
    </rPh>
    <rPh sb="1" eb="2">
      <t>ニュウ</t>
    </rPh>
    <rPh sb="5" eb="6">
      <t>ミ</t>
    </rPh>
    <rPh sb="6" eb="8">
      <t>ケイカク</t>
    </rPh>
    <phoneticPr fontId="6"/>
  </si>
  <si>
    <t>児入５９・未計画２</t>
    <rPh sb="0" eb="1">
      <t>ジ</t>
    </rPh>
    <rPh sb="1" eb="2">
      <t>ニュウ</t>
    </rPh>
    <rPh sb="5" eb="6">
      <t>ミ</t>
    </rPh>
    <rPh sb="6" eb="8">
      <t>ケイカク</t>
    </rPh>
    <phoneticPr fontId="6"/>
  </si>
  <si>
    <t>児入５９・拘束減</t>
    <rPh sb="0" eb="1">
      <t>ジ</t>
    </rPh>
    <rPh sb="1" eb="2">
      <t>ニュウ</t>
    </rPh>
    <phoneticPr fontId="6"/>
  </si>
  <si>
    <t>児入５９・未計画・拘束減</t>
    <rPh sb="0" eb="1">
      <t>ジ</t>
    </rPh>
    <rPh sb="1" eb="2">
      <t>ニュウ</t>
    </rPh>
    <rPh sb="5" eb="6">
      <t>ミ</t>
    </rPh>
    <rPh sb="6" eb="8">
      <t>ケイカク</t>
    </rPh>
    <phoneticPr fontId="6"/>
  </si>
  <si>
    <t>児入５９・未計画２・拘束減</t>
    <rPh sb="0" eb="1">
      <t>ジ</t>
    </rPh>
    <rPh sb="1" eb="2">
      <t>ニュウ</t>
    </rPh>
    <rPh sb="5" eb="6">
      <t>ミ</t>
    </rPh>
    <rPh sb="6" eb="8">
      <t>ケイカク</t>
    </rPh>
    <phoneticPr fontId="6"/>
  </si>
  <si>
    <t>児入５９・地公体</t>
    <rPh sb="0" eb="1">
      <t>ジ</t>
    </rPh>
    <rPh sb="1" eb="2">
      <t>ニュウ</t>
    </rPh>
    <rPh sb="5" eb="6">
      <t>チ</t>
    </rPh>
    <rPh sb="6" eb="7">
      <t>コウ</t>
    </rPh>
    <rPh sb="7" eb="8">
      <t>タイ</t>
    </rPh>
    <phoneticPr fontId="6"/>
  </si>
  <si>
    <t>児入５９・地公体・未計画</t>
    <rPh sb="0" eb="1">
      <t>ジ</t>
    </rPh>
    <rPh sb="1" eb="2">
      <t>ニュウ</t>
    </rPh>
    <rPh sb="5" eb="6">
      <t>チ</t>
    </rPh>
    <rPh sb="6" eb="7">
      <t>コウ</t>
    </rPh>
    <rPh sb="7" eb="8">
      <t>タイ</t>
    </rPh>
    <rPh sb="9" eb="10">
      <t>ミ</t>
    </rPh>
    <rPh sb="10" eb="12">
      <t>ケイカク</t>
    </rPh>
    <phoneticPr fontId="6"/>
  </si>
  <si>
    <t>児入５９・地公体・未計画２</t>
    <rPh sb="0" eb="1">
      <t>ジ</t>
    </rPh>
    <rPh sb="1" eb="2">
      <t>ニュウ</t>
    </rPh>
    <rPh sb="5" eb="6">
      <t>チ</t>
    </rPh>
    <rPh sb="6" eb="7">
      <t>コウ</t>
    </rPh>
    <rPh sb="7" eb="8">
      <t>タイ</t>
    </rPh>
    <rPh sb="9" eb="10">
      <t>ミ</t>
    </rPh>
    <rPh sb="10" eb="12">
      <t>ケイカク</t>
    </rPh>
    <phoneticPr fontId="6"/>
  </si>
  <si>
    <t>児入５９・地公体・拘束減</t>
    <rPh sb="0" eb="1">
      <t>ジ</t>
    </rPh>
    <rPh sb="1" eb="2">
      <t>ニュウ</t>
    </rPh>
    <rPh sb="5" eb="6">
      <t>チ</t>
    </rPh>
    <rPh sb="6" eb="7">
      <t>コウ</t>
    </rPh>
    <rPh sb="7" eb="8">
      <t>タイ</t>
    </rPh>
    <phoneticPr fontId="6"/>
  </si>
  <si>
    <t>児入５９・地公体・未計画・拘束減</t>
    <rPh sb="0" eb="1">
      <t>ジ</t>
    </rPh>
    <rPh sb="1" eb="2">
      <t>ニュウ</t>
    </rPh>
    <rPh sb="5" eb="6">
      <t>チ</t>
    </rPh>
    <rPh sb="6" eb="7">
      <t>コウ</t>
    </rPh>
    <rPh sb="7" eb="8">
      <t>タイ</t>
    </rPh>
    <rPh sb="9" eb="10">
      <t>ミ</t>
    </rPh>
    <rPh sb="10" eb="12">
      <t>ケイカク</t>
    </rPh>
    <phoneticPr fontId="6"/>
  </si>
  <si>
    <t>児入５９・地公体・未計画２・拘束減</t>
    <rPh sb="0" eb="1">
      <t>ジ</t>
    </rPh>
    <rPh sb="1" eb="2">
      <t>ニュウ</t>
    </rPh>
    <rPh sb="5" eb="6">
      <t>チ</t>
    </rPh>
    <rPh sb="6" eb="7">
      <t>コウ</t>
    </rPh>
    <rPh sb="7" eb="8">
      <t>タイ</t>
    </rPh>
    <rPh sb="9" eb="10">
      <t>ミ</t>
    </rPh>
    <rPh sb="10" eb="12">
      <t>ケイカク</t>
    </rPh>
    <phoneticPr fontId="6"/>
  </si>
  <si>
    <t>児入６０</t>
    <rPh sb="0" eb="1">
      <t>ジ</t>
    </rPh>
    <rPh sb="1" eb="2">
      <t>ニュウ</t>
    </rPh>
    <phoneticPr fontId="6"/>
  </si>
  <si>
    <t>児入６０・未計画</t>
    <rPh sb="0" eb="1">
      <t>ジ</t>
    </rPh>
    <rPh sb="1" eb="2">
      <t>ニュウ</t>
    </rPh>
    <rPh sb="5" eb="6">
      <t>ミ</t>
    </rPh>
    <rPh sb="6" eb="8">
      <t>ケイカク</t>
    </rPh>
    <phoneticPr fontId="6"/>
  </si>
  <si>
    <t>児入６０・未計画２</t>
    <rPh sb="0" eb="1">
      <t>ジ</t>
    </rPh>
    <rPh sb="1" eb="2">
      <t>ニュウ</t>
    </rPh>
    <rPh sb="5" eb="6">
      <t>ミ</t>
    </rPh>
    <rPh sb="6" eb="8">
      <t>ケイカク</t>
    </rPh>
    <phoneticPr fontId="6"/>
  </si>
  <si>
    <t>児入６０・拘束減</t>
    <rPh sb="0" eb="1">
      <t>ジ</t>
    </rPh>
    <rPh sb="1" eb="2">
      <t>ニュウ</t>
    </rPh>
    <phoneticPr fontId="6"/>
  </si>
  <si>
    <t>児入６０・未計画・拘束減</t>
    <rPh sb="0" eb="1">
      <t>ジ</t>
    </rPh>
    <rPh sb="1" eb="2">
      <t>ニュウ</t>
    </rPh>
    <rPh sb="5" eb="6">
      <t>ミ</t>
    </rPh>
    <rPh sb="6" eb="8">
      <t>ケイカク</t>
    </rPh>
    <phoneticPr fontId="6"/>
  </si>
  <si>
    <t>児入６０・未計画２・拘束減</t>
    <rPh sb="0" eb="1">
      <t>ジ</t>
    </rPh>
    <rPh sb="1" eb="2">
      <t>ニュウ</t>
    </rPh>
    <rPh sb="5" eb="6">
      <t>ミ</t>
    </rPh>
    <rPh sb="6" eb="8">
      <t>ケイカク</t>
    </rPh>
    <phoneticPr fontId="6"/>
  </si>
  <si>
    <t>児入６０・地公体</t>
    <rPh sb="0" eb="1">
      <t>ジ</t>
    </rPh>
    <rPh sb="1" eb="2">
      <t>ニュウ</t>
    </rPh>
    <rPh sb="5" eb="6">
      <t>チ</t>
    </rPh>
    <rPh sb="6" eb="7">
      <t>コウ</t>
    </rPh>
    <rPh sb="7" eb="8">
      <t>タイ</t>
    </rPh>
    <phoneticPr fontId="6"/>
  </si>
  <si>
    <t>児入６０・地公体・未計画</t>
    <rPh sb="0" eb="1">
      <t>ジ</t>
    </rPh>
    <rPh sb="1" eb="2">
      <t>ニュウ</t>
    </rPh>
    <rPh sb="5" eb="6">
      <t>チ</t>
    </rPh>
    <rPh sb="6" eb="7">
      <t>コウ</t>
    </rPh>
    <rPh sb="7" eb="8">
      <t>タイ</t>
    </rPh>
    <rPh sb="9" eb="10">
      <t>ミ</t>
    </rPh>
    <rPh sb="10" eb="12">
      <t>ケイカク</t>
    </rPh>
    <phoneticPr fontId="6"/>
  </si>
  <si>
    <t>児入６０・地公体・未計画２</t>
    <rPh sb="0" eb="1">
      <t>ジ</t>
    </rPh>
    <rPh sb="1" eb="2">
      <t>ニュウ</t>
    </rPh>
    <rPh sb="5" eb="6">
      <t>チ</t>
    </rPh>
    <rPh sb="6" eb="7">
      <t>コウ</t>
    </rPh>
    <rPh sb="7" eb="8">
      <t>タイ</t>
    </rPh>
    <rPh sb="9" eb="10">
      <t>ミ</t>
    </rPh>
    <rPh sb="10" eb="12">
      <t>ケイカク</t>
    </rPh>
    <phoneticPr fontId="6"/>
  </si>
  <si>
    <t>児入６０・地公体・拘束減</t>
    <rPh sb="0" eb="1">
      <t>ジ</t>
    </rPh>
    <rPh sb="1" eb="2">
      <t>ニュウ</t>
    </rPh>
    <rPh sb="5" eb="6">
      <t>チ</t>
    </rPh>
    <rPh sb="6" eb="7">
      <t>コウ</t>
    </rPh>
    <rPh sb="7" eb="8">
      <t>タイ</t>
    </rPh>
    <phoneticPr fontId="6"/>
  </si>
  <si>
    <t>児入６０・地公体・未計画・拘束減</t>
    <rPh sb="0" eb="1">
      <t>ジ</t>
    </rPh>
    <rPh sb="1" eb="2">
      <t>ニュウ</t>
    </rPh>
    <rPh sb="5" eb="6">
      <t>チ</t>
    </rPh>
    <rPh sb="6" eb="7">
      <t>コウ</t>
    </rPh>
    <rPh sb="7" eb="8">
      <t>タイ</t>
    </rPh>
    <rPh sb="9" eb="10">
      <t>ミ</t>
    </rPh>
    <rPh sb="10" eb="12">
      <t>ケイカク</t>
    </rPh>
    <phoneticPr fontId="6"/>
  </si>
  <si>
    <t>児入６０・地公体・未計画２・拘束減</t>
    <rPh sb="0" eb="1">
      <t>ジ</t>
    </rPh>
    <rPh sb="1" eb="2">
      <t>ニュウ</t>
    </rPh>
    <rPh sb="5" eb="6">
      <t>チ</t>
    </rPh>
    <rPh sb="6" eb="7">
      <t>コウ</t>
    </rPh>
    <rPh sb="7" eb="8">
      <t>タイ</t>
    </rPh>
    <rPh sb="9" eb="10">
      <t>ミ</t>
    </rPh>
    <rPh sb="10" eb="12">
      <t>ケイカク</t>
    </rPh>
    <phoneticPr fontId="6"/>
  </si>
  <si>
    <t>児入６１</t>
    <rPh sb="0" eb="1">
      <t>ジ</t>
    </rPh>
    <rPh sb="1" eb="2">
      <t>ニュウ</t>
    </rPh>
    <phoneticPr fontId="6"/>
  </si>
  <si>
    <t>(13)定員
71人以上
80人以下</t>
    <rPh sb="4" eb="6">
      <t>テイイン</t>
    </rPh>
    <rPh sb="9" eb="10">
      <t>ニン</t>
    </rPh>
    <rPh sb="10" eb="12">
      <t>イジョウ</t>
    </rPh>
    <rPh sb="15" eb="16">
      <t>ニン</t>
    </rPh>
    <rPh sb="16" eb="18">
      <t>イカ</t>
    </rPh>
    <phoneticPr fontId="6"/>
  </si>
  <si>
    <t>児入６１・未計画</t>
    <rPh sb="0" eb="1">
      <t>ジ</t>
    </rPh>
    <rPh sb="1" eb="2">
      <t>ニュウ</t>
    </rPh>
    <rPh sb="5" eb="6">
      <t>ミ</t>
    </rPh>
    <rPh sb="6" eb="8">
      <t>ケイカク</t>
    </rPh>
    <phoneticPr fontId="6"/>
  </si>
  <si>
    <t>児入６１・未計画２</t>
    <rPh sb="0" eb="1">
      <t>ジ</t>
    </rPh>
    <rPh sb="1" eb="2">
      <t>ニュウ</t>
    </rPh>
    <rPh sb="5" eb="6">
      <t>ミ</t>
    </rPh>
    <rPh sb="6" eb="8">
      <t>ケイカク</t>
    </rPh>
    <phoneticPr fontId="6"/>
  </si>
  <si>
    <t>児入６１・拘束減</t>
    <rPh sb="0" eb="1">
      <t>ジ</t>
    </rPh>
    <rPh sb="1" eb="2">
      <t>ニュウ</t>
    </rPh>
    <phoneticPr fontId="6"/>
  </si>
  <si>
    <t>児入６１・未計画・拘束減</t>
    <rPh sb="0" eb="1">
      <t>ジ</t>
    </rPh>
    <rPh sb="1" eb="2">
      <t>ニュウ</t>
    </rPh>
    <rPh sb="5" eb="6">
      <t>ミ</t>
    </rPh>
    <rPh sb="6" eb="8">
      <t>ケイカク</t>
    </rPh>
    <phoneticPr fontId="6"/>
  </si>
  <si>
    <t>児入６１・未計画２・拘束減</t>
    <rPh sb="0" eb="1">
      <t>ジ</t>
    </rPh>
    <rPh sb="1" eb="2">
      <t>ニュウ</t>
    </rPh>
    <rPh sb="5" eb="6">
      <t>ミ</t>
    </rPh>
    <rPh sb="6" eb="8">
      <t>ケイカク</t>
    </rPh>
    <phoneticPr fontId="6"/>
  </si>
  <si>
    <t>児入６１・地公体</t>
    <rPh sb="0" eb="1">
      <t>ジ</t>
    </rPh>
    <rPh sb="1" eb="2">
      <t>ニュウ</t>
    </rPh>
    <rPh sb="5" eb="6">
      <t>チ</t>
    </rPh>
    <rPh sb="6" eb="7">
      <t>コウ</t>
    </rPh>
    <rPh sb="7" eb="8">
      <t>タイ</t>
    </rPh>
    <phoneticPr fontId="6"/>
  </si>
  <si>
    <t>児入６１・地公体・未計画</t>
    <rPh sb="0" eb="1">
      <t>ジ</t>
    </rPh>
    <rPh sb="1" eb="2">
      <t>ニュウ</t>
    </rPh>
    <rPh sb="5" eb="6">
      <t>チ</t>
    </rPh>
    <rPh sb="6" eb="7">
      <t>コウ</t>
    </rPh>
    <rPh sb="7" eb="8">
      <t>タイ</t>
    </rPh>
    <rPh sb="9" eb="10">
      <t>ミ</t>
    </rPh>
    <rPh sb="10" eb="12">
      <t>ケイカク</t>
    </rPh>
    <phoneticPr fontId="6"/>
  </si>
  <si>
    <t>児入６１・地公体・未計画２</t>
    <rPh sb="0" eb="1">
      <t>ジ</t>
    </rPh>
    <rPh sb="1" eb="2">
      <t>ニュウ</t>
    </rPh>
    <rPh sb="5" eb="6">
      <t>チ</t>
    </rPh>
    <rPh sb="6" eb="7">
      <t>コウ</t>
    </rPh>
    <rPh sb="7" eb="8">
      <t>タイ</t>
    </rPh>
    <rPh sb="9" eb="10">
      <t>ミ</t>
    </rPh>
    <rPh sb="10" eb="12">
      <t>ケイカク</t>
    </rPh>
    <phoneticPr fontId="6"/>
  </si>
  <si>
    <t>児入６１・地公体・拘束減</t>
    <rPh sb="0" eb="1">
      <t>ジ</t>
    </rPh>
    <rPh sb="1" eb="2">
      <t>ニュウ</t>
    </rPh>
    <rPh sb="5" eb="6">
      <t>チ</t>
    </rPh>
    <rPh sb="6" eb="7">
      <t>コウ</t>
    </rPh>
    <rPh sb="7" eb="8">
      <t>タイ</t>
    </rPh>
    <phoneticPr fontId="6"/>
  </si>
  <si>
    <t>児入６１・地公体・未計画・拘束減</t>
    <rPh sb="0" eb="1">
      <t>ジ</t>
    </rPh>
    <rPh sb="1" eb="2">
      <t>ニュウ</t>
    </rPh>
    <rPh sb="5" eb="6">
      <t>チ</t>
    </rPh>
    <rPh sb="6" eb="7">
      <t>コウ</t>
    </rPh>
    <rPh sb="7" eb="8">
      <t>タイ</t>
    </rPh>
    <rPh sb="9" eb="10">
      <t>ミ</t>
    </rPh>
    <rPh sb="10" eb="12">
      <t>ケイカク</t>
    </rPh>
    <phoneticPr fontId="6"/>
  </si>
  <si>
    <t>児入６１・地公体・未計画２・拘束減</t>
    <rPh sb="0" eb="1">
      <t>ジ</t>
    </rPh>
    <rPh sb="1" eb="2">
      <t>ニュウ</t>
    </rPh>
    <rPh sb="5" eb="6">
      <t>チ</t>
    </rPh>
    <rPh sb="6" eb="7">
      <t>コウ</t>
    </rPh>
    <rPh sb="7" eb="8">
      <t>タイ</t>
    </rPh>
    <rPh sb="9" eb="10">
      <t>ミ</t>
    </rPh>
    <rPh sb="10" eb="12">
      <t>ケイカク</t>
    </rPh>
    <phoneticPr fontId="6"/>
  </si>
  <si>
    <t>児入６２</t>
    <rPh sb="0" eb="1">
      <t>ジ</t>
    </rPh>
    <rPh sb="1" eb="2">
      <t>ニュウ</t>
    </rPh>
    <phoneticPr fontId="6"/>
  </si>
  <si>
    <t>児入６２・未計画</t>
    <rPh sb="0" eb="1">
      <t>ジ</t>
    </rPh>
    <rPh sb="1" eb="2">
      <t>ニュウ</t>
    </rPh>
    <rPh sb="5" eb="6">
      <t>ミ</t>
    </rPh>
    <rPh sb="6" eb="8">
      <t>ケイカク</t>
    </rPh>
    <phoneticPr fontId="6"/>
  </si>
  <si>
    <t>児入６２・未計画２</t>
    <rPh sb="0" eb="1">
      <t>ジ</t>
    </rPh>
    <rPh sb="1" eb="2">
      <t>ニュウ</t>
    </rPh>
    <rPh sb="5" eb="6">
      <t>ミ</t>
    </rPh>
    <rPh sb="6" eb="8">
      <t>ケイカク</t>
    </rPh>
    <phoneticPr fontId="6"/>
  </si>
  <si>
    <t>児入６２・拘束減</t>
    <rPh sb="0" eb="1">
      <t>ジ</t>
    </rPh>
    <rPh sb="1" eb="2">
      <t>ニュウ</t>
    </rPh>
    <phoneticPr fontId="6"/>
  </si>
  <si>
    <t>児入６２・未計画・拘束減</t>
    <rPh sb="0" eb="1">
      <t>ジ</t>
    </rPh>
    <rPh sb="1" eb="2">
      <t>ニュウ</t>
    </rPh>
    <rPh sb="5" eb="6">
      <t>ミ</t>
    </rPh>
    <rPh sb="6" eb="8">
      <t>ケイカク</t>
    </rPh>
    <phoneticPr fontId="6"/>
  </si>
  <si>
    <t>児入６２・未計画２・拘束減</t>
    <rPh sb="0" eb="1">
      <t>ジ</t>
    </rPh>
    <rPh sb="1" eb="2">
      <t>ニュウ</t>
    </rPh>
    <rPh sb="5" eb="6">
      <t>ミ</t>
    </rPh>
    <rPh sb="6" eb="8">
      <t>ケイカク</t>
    </rPh>
    <phoneticPr fontId="6"/>
  </si>
  <si>
    <t>児入６２・地公体</t>
    <rPh sb="0" eb="1">
      <t>ジ</t>
    </rPh>
    <rPh sb="1" eb="2">
      <t>ニュウ</t>
    </rPh>
    <rPh sb="5" eb="6">
      <t>チ</t>
    </rPh>
    <rPh sb="6" eb="7">
      <t>コウ</t>
    </rPh>
    <rPh sb="7" eb="8">
      <t>タイ</t>
    </rPh>
    <phoneticPr fontId="6"/>
  </si>
  <si>
    <t>児入６２・地公体・未計画</t>
    <rPh sb="0" eb="1">
      <t>ジ</t>
    </rPh>
    <rPh sb="1" eb="2">
      <t>ニュウ</t>
    </rPh>
    <rPh sb="5" eb="6">
      <t>チ</t>
    </rPh>
    <rPh sb="6" eb="7">
      <t>コウ</t>
    </rPh>
    <rPh sb="7" eb="8">
      <t>タイ</t>
    </rPh>
    <rPh sb="9" eb="10">
      <t>ミ</t>
    </rPh>
    <rPh sb="10" eb="12">
      <t>ケイカク</t>
    </rPh>
    <phoneticPr fontId="6"/>
  </si>
  <si>
    <t>児入６２・地公体・未計画２</t>
    <rPh sb="0" eb="1">
      <t>ジ</t>
    </rPh>
    <rPh sb="1" eb="2">
      <t>ニュウ</t>
    </rPh>
    <rPh sb="5" eb="6">
      <t>チ</t>
    </rPh>
    <rPh sb="6" eb="7">
      <t>コウ</t>
    </rPh>
    <rPh sb="7" eb="8">
      <t>タイ</t>
    </rPh>
    <rPh sb="9" eb="10">
      <t>ミ</t>
    </rPh>
    <rPh sb="10" eb="12">
      <t>ケイカク</t>
    </rPh>
    <phoneticPr fontId="6"/>
  </si>
  <si>
    <t>児入６２・地公体・拘束減</t>
    <rPh sb="0" eb="1">
      <t>ジ</t>
    </rPh>
    <rPh sb="1" eb="2">
      <t>ニュウ</t>
    </rPh>
    <rPh sb="5" eb="6">
      <t>チ</t>
    </rPh>
    <rPh sb="6" eb="7">
      <t>コウ</t>
    </rPh>
    <rPh sb="7" eb="8">
      <t>タイ</t>
    </rPh>
    <phoneticPr fontId="6"/>
  </si>
  <si>
    <t>児入６２・地公体・未計画・拘束減</t>
    <rPh sb="0" eb="1">
      <t>ジ</t>
    </rPh>
    <rPh sb="1" eb="2">
      <t>ニュウ</t>
    </rPh>
    <rPh sb="5" eb="6">
      <t>チ</t>
    </rPh>
    <rPh sb="6" eb="7">
      <t>コウ</t>
    </rPh>
    <rPh sb="7" eb="8">
      <t>タイ</t>
    </rPh>
    <rPh sb="9" eb="10">
      <t>ミ</t>
    </rPh>
    <rPh sb="10" eb="12">
      <t>ケイカク</t>
    </rPh>
    <phoneticPr fontId="6"/>
  </si>
  <si>
    <t>児入６２・地公体・未計画２・拘束減</t>
    <rPh sb="0" eb="1">
      <t>ジ</t>
    </rPh>
    <rPh sb="1" eb="2">
      <t>ニュウ</t>
    </rPh>
    <rPh sb="5" eb="6">
      <t>チ</t>
    </rPh>
    <rPh sb="6" eb="7">
      <t>コウ</t>
    </rPh>
    <rPh sb="7" eb="8">
      <t>タイ</t>
    </rPh>
    <rPh sb="9" eb="10">
      <t>ミ</t>
    </rPh>
    <rPh sb="10" eb="12">
      <t>ケイカク</t>
    </rPh>
    <phoneticPr fontId="6"/>
  </si>
  <si>
    <t>児入６３</t>
    <rPh sb="0" eb="1">
      <t>ジ</t>
    </rPh>
    <rPh sb="1" eb="2">
      <t>ニュウ</t>
    </rPh>
    <phoneticPr fontId="6"/>
  </si>
  <si>
    <t>(14)定員
81人以上
90人以下</t>
    <rPh sb="4" eb="6">
      <t>テイイン</t>
    </rPh>
    <rPh sb="9" eb="10">
      <t>ニン</t>
    </rPh>
    <rPh sb="10" eb="12">
      <t>イジョウ</t>
    </rPh>
    <rPh sb="15" eb="16">
      <t>ニン</t>
    </rPh>
    <rPh sb="16" eb="18">
      <t>イカ</t>
    </rPh>
    <phoneticPr fontId="6"/>
  </si>
  <si>
    <t>児入６３・未計画</t>
    <rPh sb="0" eb="1">
      <t>ジ</t>
    </rPh>
    <rPh sb="1" eb="2">
      <t>ニュウ</t>
    </rPh>
    <rPh sb="5" eb="6">
      <t>ミ</t>
    </rPh>
    <rPh sb="6" eb="8">
      <t>ケイカク</t>
    </rPh>
    <phoneticPr fontId="6"/>
  </si>
  <si>
    <t>児入６３・未計画２</t>
    <rPh sb="0" eb="1">
      <t>ジ</t>
    </rPh>
    <rPh sb="1" eb="2">
      <t>ニュウ</t>
    </rPh>
    <rPh sb="5" eb="6">
      <t>ミ</t>
    </rPh>
    <rPh sb="6" eb="8">
      <t>ケイカク</t>
    </rPh>
    <phoneticPr fontId="6"/>
  </si>
  <si>
    <t>児入６３・拘束減</t>
    <rPh sb="0" eb="1">
      <t>ジ</t>
    </rPh>
    <rPh sb="1" eb="2">
      <t>ニュウ</t>
    </rPh>
    <phoneticPr fontId="6"/>
  </si>
  <si>
    <t>児入６３・未計画・拘束減</t>
    <rPh sb="0" eb="1">
      <t>ジ</t>
    </rPh>
    <rPh sb="1" eb="2">
      <t>ニュウ</t>
    </rPh>
    <rPh sb="5" eb="6">
      <t>ミ</t>
    </rPh>
    <rPh sb="6" eb="8">
      <t>ケイカク</t>
    </rPh>
    <phoneticPr fontId="6"/>
  </si>
  <si>
    <t>児入６３・未計画２・拘束減</t>
    <rPh sb="0" eb="1">
      <t>ジ</t>
    </rPh>
    <rPh sb="1" eb="2">
      <t>ニュウ</t>
    </rPh>
    <rPh sb="5" eb="6">
      <t>ミ</t>
    </rPh>
    <rPh sb="6" eb="8">
      <t>ケイカク</t>
    </rPh>
    <phoneticPr fontId="6"/>
  </si>
  <si>
    <t>児入６３・地公体</t>
    <rPh sb="0" eb="1">
      <t>ジ</t>
    </rPh>
    <rPh sb="1" eb="2">
      <t>ニュウ</t>
    </rPh>
    <rPh sb="5" eb="6">
      <t>チ</t>
    </rPh>
    <rPh sb="6" eb="7">
      <t>コウ</t>
    </rPh>
    <rPh sb="7" eb="8">
      <t>タイ</t>
    </rPh>
    <phoneticPr fontId="6"/>
  </si>
  <si>
    <t>児入６３・地公体・未計画</t>
    <rPh sb="0" eb="1">
      <t>ジ</t>
    </rPh>
    <rPh sb="1" eb="2">
      <t>ニュウ</t>
    </rPh>
    <rPh sb="5" eb="6">
      <t>チ</t>
    </rPh>
    <rPh sb="6" eb="7">
      <t>コウ</t>
    </rPh>
    <rPh sb="7" eb="8">
      <t>タイ</t>
    </rPh>
    <rPh sb="9" eb="10">
      <t>ミ</t>
    </rPh>
    <rPh sb="10" eb="12">
      <t>ケイカク</t>
    </rPh>
    <phoneticPr fontId="6"/>
  </si>
  <si>
    <t>児入６３・地公体・未計画２</t>
    <rPh sb="0" eb="1">
      <t>ジ</t>
    </rPh>
    <rPh sb="1" eb="2">
      <t>ニュウ</t>
    </rPh>
    <rPh sb="5" eb="6">
      <t>チ</t>
    </rPh>
    <rPh sb="6" eb="7">
      <t>コウ</t>
    </rPh>
    <rPh sb="7" eb="8">
      <t>タイ</t>
    </rPh>
    <rPh sb="9" eb="10">
      <t>ミ</t>
    </rPh>
    <rPh sb="10" eb="12">
      <t>ケイカク</t>
    </rPh>
    <phoneticPr fontId="6"/>
  </si>
  <si>
    <t>児入６３・地公体・拘束減</t>
    <rPh sb="0" eb="1">
      <t>ジ</t>
    </rPh>
    <rPh sb="1" eb="2">
      <t>ニュウ</t>
    </rPh>
    <rPh sb="5" eb="6">
      <t>チ</t>
    </rPh>
    <rPh sb="6" eb="7">
      <t>コウ</t>
    </rPh>
    <rPh sb="7" eb="8">
      <t>タイ</t>
    </rPh>
    <phoneticPr fontId="6"/>
  </si>
  <si>
    <t>児入６３・地公体・未計画・拘束減</t>
    <rPh sb="0" eb="1">
      <t>ジ</t>
    </rPh>
    <rPh sb="1" eb="2">
      <t>ニュウ</t>
    </rPh>
    <rPh sb="5" eb="6">
      <t>チ</t>
    </rPh>
    <rPh sb="6" eb="7">
      <t>コウ</t>
    </rPh>
    <rPh sb="7" eb="8">
      <t>タイ</t>
    </rPh>
    <rPh sb="9" eb="10">
      <t>ミ</t>
    </rPh>
    <rPh sb="10" eb="12">
      <t>ケイカク</t>
    </rPh>
    <phoneticPr fontId="6"/>
  </si>
  <si>
    <t>児入６３・地公体・未計画２・拘束減</t>
    <rPh sb="0" eb="1">
      <t>ジ</t>
    </rPh>
    <rPh sb="1" eb="2">
      <t>ニュウ</t>
    </rPh>
    <rPh sb="5" eb="6">
      <t>チ</t>
    </rPh>
    <rPh sb="6" eb="7">
      <t>コウ</t>
    </rPh>
    <rPh sb="7" eb="8">
      <t>タイ</t>
    </rPh>
    <rPh sb="9" eb="10">
      <t>ミ</t>
    </rPh>
    <rPh sb="10" eb="12">
      <t>ケイカク</t>
    </rPh>
    <phoneticPr fontId="6"/>
  </si>
  <si>
    <t>児入６４</t>
    <rPh sb="0" eb="1">
      <t>ジ</t>
    </rPh>
    <rPh sb="1" eb="2">
      <t>ニュウ</t>
    </rPh>
    <phoneticPr fontId="6"/>
  </si>
  <si>
    <t>児入６４・未計画</t>
    <rPh sb="0" eb="1">
      <t>ジ</t>
    </rPh>
    <rPh sb="1" eb="2">
      <t>ニュウ</t>
    </rPh>
    <rPh sb="5" eb="6">
      <t>ミ</t>
    </rPh>
    <rPh sb="6" eb="8">
      <t>ケイカク</t>
    </rPh>
    <phoneticPr fontId="6"/>
  </si>
  <si>
    <t>児入６４・未計画２</t>
    <rPh sb="0" eb="1">
      <t>ジ</t>
    </rPh>
    <rPh sb="1" eb="2">
      <t>ニュウ</t>
    </rPh>
    <rPh sb="5" eb="6">
      <t>ミ</t>
    </rPh>
    <rPh sb="6" eb="8">
      <t>ケイカク</t>
    </rPh>
    <phoneticPr fontId="6"/>
  </si>
  <si>
    <t>児入６４・拘束減</t>
    <rPh sb="0" eb="1">
      <t>ジ</t>
    </rPh>
    <rPh sb="1" eb="2">
      <t>ニュウ</t>
    </rPh>
    <phoneticPr fontId="6"/>
  </si>
  <si>
    <t>児入６４・未計画・拘束減</t>
    <rPh sb="0" eb="1">
      <t>ジ</t>
    </rPh>
    <rPh sb="1" eb="2">
      <t>ニュウ</t>
    </rPh>
    <rPh sb="5" eb="6">
      <t>ミ</t>
    </rPh>
    <rPh sb="6" eb="8">
      <t>ケイカク</t>
    </rPh>
    <phoneticPr fontId="6"/>
  </si>
  <si>
    <t>児入６４・未計画２・拘束減</t>
    <rPh sb="0" eb="1">
      <t>ジ</t>
    </rPh>
    <rPh sb="1" eb="2">
      <t>ニュウ</t>
    </rPh>
    <rPh sb="5" eb="6">
      <t>ミ</t>
    </rPh>
    <rPh sb="6" eb="8">
      <t>ケイカク</t>
    </rPh>
    <phoneticPr fontId="6"/>
  </si>
  <si>
    <t>児入６４・地公体</t>
    <rPh sb="0" eb="1">
      <t>ジ</t>
    </rPh>
    <rPh sb="1" eb="2">
      <t>ニュウ</t>
    </rPh>
    <rPh sb="5" eb="6">
      <t>チ</t>
    </rPh>
    <rPh sb="6" eb="7">
      <t>コウ</t>
    </rPh>
    <rPh sb="7" eb="8">
      <t>タイ</t>
    </rPh>
    <phoneticPr fontId="6"/>
  </si>
  <si>
    <t>児入６４・地公体・未計画</t>
    <rPh sb="0" eb="1">
      <t>ジ</t>
    </rPh>
    <rPh sb="1" eb="2">
      <t>ニュウ</t>
    </rPh>
    <rPh sb="5" eb="6">
      <t>チ</t>
    </rPh>
    <rPh sb="6" eb="7">
      <t>コウ</t>
    </rPh>
    <rPh sb="7" eb="8">
      <t>タイ</t>
    </rPh>
    <rPh sb="9" eb="10">
      <t>ミ</t>
    </rPh>
    <rPh sb="10" eb="12">
      <t>ケイカク</t>
    </rPh>
    <phoneticPr fontId="6"/>
  </si>
  <si>
    <t>児入６４・地公体・未計画２</t>
    <rPh sb="0" eb="1">
      <t>ジ</t>
    </rPh>
    <rPh sb="1" eb="2">
      <t>ニュウ</t>
    </rPh>
    <rPh sb="5" eb="6">
      <t>チ</t>
    </rPh>
    <rPh sb="6" eb="7">
      <t>コウ</t>
    </rPh>
    <rPh sb="7" eb="8">
      <t>タイ</t>
    </rPh>
    <rPh sb="9" eb="10">
      <t>ミ</t>
    </rPh>
    <rPh sb="10" eb="12">
      <t>ケイカク</t>
    </rPh>
    <phoneticPr fontId="6"/>
  </si>
  <si>
    <t>児入６４・地公体・拘束減</t>
    <rPh sb="0" eb="1">
      <t>ジ</t>
    </rPh>
    <rPh sb="1" eb="2">
      <t>ニュウ</t>
    </rPh>
    <rPh sb="5" eb="6">
      <t>チ</t>
    </rPh>
    <rPh sb="6" eb="7">
      <t>コウ</t>
    </rPh>
    <rPh sb="7" eb="8">
      <t>タイ</t>
    </rPh>
    <phoneticPr fontId="6"/>
  </si>
  <si>
    <t>児入６４・地公体・未計画・拘束減</t>
    <rPh sb="0" eb="1">
      <t>ジ</t>
    </rPh>
    <rPh sb="1" eb="2">
      <t>ニュウ</t>
    </rPh>
    <rPh sb="5" eb="6">
      <t>チ</t>
    </rPh>
    <rPh sb="6" eb="7">
      <t>コウ</t>
    </rPh>
    <rPh sb="7" eb="8">
      <t>タイ</t>
    </rPh>
    <rPh sb="9" eb="10">
      <t>ミ</t>
    </rPh>
    <rPh sb="10" eb="12">
      <t>ケイカク</t>
    </rPh>
    <phoneticPr fontId="6"/>
  </si>
  <si>
    <t>児入６４・地公体・未計画２・拘束減</t>
    <rPh sb="0" eb="1">
      <t>ジ</t>
    </rPh>
    <rPh sb="1" eb="2">
      <t>ニュウ</t>
    </rPh>
    <rPh sb="5" eb="6">
      <t>チ</t>
    </rPh>
    <rPh sb="6" eb="7">
      <t>コウ</t>
    </rPh>
    <rPh sb="7" eb="8">
      <t>タイ</t>
    </rPh>
    <rPh sb="9" eb="10">
      <t>ミ</t>
    </rPh>
    <rPh sb="10" eb="12">
      <t>ケイカク</t>
    </rPh>
    <phoneticPr fontId="6"/>
  </si>
  <si>
    <t>児入６５</t>
    <rPh sb="0" eb="1">
      <t>ジ</t>
    </rPh>
    <rPh sb="1" eb="2">
      <t>ニュウ</t>
    </rPh>
    <phoneticPr fontId="6"/>
  </si>
  <si>
    <t xml:space="preserve">(15)定員
91人以上
</t>
    <rPh sb="4" eb="6">
      <t>テイイン</t>
    </rPh>
    <rPh sb="9" eb="10">
      <t>ニン</t>
    </rPh>
    <rPh sb="10" eb="12">
      <t>イジョウ</t>
    </rPh>
    <phoneticPr fontId="6"/>
  </si>
  <si>
    <t>児入６５・未計画</t>
    <rPh sb="0" eb="1">
      <t>ジ</t>
    </rPh>
    <rPh sb="1" eb="2">
      <t>ニュウ</t>
    </rPh>
    <rPh sb="5" eb="6">
      <t>ミ</t>
    </rPh>
    <rPh sb="6" eb="8">
      <t>ケイカク</t>
    </rPh>
    <phoneticPr fontId="6"/>
  </si>
  <si>
    <t>児入６５・未計画２</t>
    <rPh sb="0" eb="1">
      <t>ジ</t>
    </rPh>
    <rPh sb="1" eb="2">
      <t>ニュウ</t>
    </rPh>
    <rPh sb="5" eb="6">
      <t>ミ</t>
    </rPh>
    <rPh sb="6" eb="8">
      <t>ケイカク</t>
    </rPh>
    <phoneticPr fontId="6"/>
  </si>
  <si>
    <t>児入６５・拘束減</t>
    <rPh sb="0" eb="1">
      <t>ジ</t>
    </rPh>
    <rPh sb="1" eb="2">
      <t>ニュウ</t>
    </rPh>
    <phoneticPr fontId="6"/>
  </si>
  <si>
    <t>児入６５・未計画・拘束減</t>
    <rPh sb="0" eb="1">
      <t>ジ</t>
    </rPh>
    <rPh sb="1" eb="2">
      <t>ニュウ</t>
    </rPh>
    <rPh sb="5" eb="6">
      <t>ミ</t>
    </rPh>
    <rPh sb="6" eb="8">
      <t>ケイカク</t>
    </rPh>
    <phoneticPr fontId="6"/>
  </si>
  <si>
    <t>児入６５・未計画２・拘束減</t>
    <rPh sb="0" eb="1">
      <t>ジ</t>
    </rPh>
    <rPh sb="1" eb="2">
      <t>ニュウ</t>
    </rPh>
    <rPh sb="5" eb="6">
      <t>ミ</t>
    </rPh>
    <rPh sb="6" eb="8">
      <t>ケイカク</t>
    </rPh>
    <phoneticPr fontId="6"/>
  </si>
  <si>
    <t>児入６５・地公体</t>
    <rPh sb="0" eb="1">
      <t>ジ</t>
    </rPh>
    <rPh sb="1" eb="2">
      <t>ニュウ</t>
    </rPh>
    <rPh sb="5" eb="6">
      <t>チ</t>
    </rPh>
    <rPh sb="6" eb="7">
      <t>コウ</t>
    </rPh>
    <rPh sb="7" eb="8">
      <t>タイ</t>
    </rPh>
    <phoneticPr fontId="6"/>
  </si>
  <si>
    <t>児入６５・地公体・未計画</t>
    <rPh sb="0" eb="1">
      <t>ジ</t>
    </rPh>
    <rPh sb="1" eb="2">
      <t>ニュウ</t>
    </rPh>
    <rPh sb="5" eb="6">
      <t>チ</t>
    </rPh>
    <rPh sb="6" eb="7">
      <t>コウ</t>
    </rPh>
    <rPh sb="7" eb="8">
      <t>タイ</t>
    </rPh>
    <rPh sb="9" eb="10">
      <t>ミ</t>
    </rPh>
    <rPh sb="10" eb="12">
      <t>ケイカク</t>
    </rPh>
    <phoneticPr fontId="6"/>
  </si>
  <si>
    <t>児入６５・地公体・未計画２</t>
    <rPh sb="0" eb="1">
      <t>ジ</t>
    </rPh>
    <rPh sb="1" eb="2">
      <t>ニュウ</t>
    </rPh>
    <rPh sb="5" eb="6">
      <t>チ</t>
    </rPh>
    <rPh sb="6" eb="7">
      <t>コウ</t>
    </rPh>
    <rPh sb="7" eb="8">
      <t>タイ</t>
    </rPh>
    <rPh sb="9" eb="10">
      <t>ミ</t>
    </rPh>
    <rPh sb="10" eb="12">
      <t>ケイカク</t>
    </rPh>
    <phoneticPr fontId="6"/>
  </si>
  <si>
    <t>児入６５・地公体・拘束減</t>
    <rPh sb="0" eb="1">
      <t>ジ</t>
    </rPh>
    <rPh sb="1" eb="2">
      <t>ニュウ</t>
    </rPh>
    <rPh sb="5" eb="6">
      <t>チ</t>
    </rPh>
    <rPh sb="6" eb="7">
      <t>コウ</t>
    </rPh>
    <rPh sb="7" eb="8">
      <t>タイ</t>
    </rPh>
    <phoneticPr fontId="6"/>
  </si>
  <si>
    <t>児入６５・地公体・未計画・拘束減</t>
    <rPh sb="0" eb="1">
      <t>ジ</t>
    </rPh>
    <rPh sb="1" eb="2">
      <t>ニュウ</t>
    </rPh>
    <rPh sb="5" eb="6">
      <t>チ</t>
    </rPh>
    <rPh sb="6" eb="7">
      <t>コウ</t>
    </rPh>
    <rPh sb="7" eb="8">
      <t>タイ</t>
    </rPh>
    <rPh sb="9" eb="10">
      <t>ミ</t>
    </rPh>
    <rPh sb="10" eb="12">
      <t>ケイカク</t>
    </rPh>
    <phoneticPr fontId="6"/>
  </si>
  <si>
    <t>児入６５・地公体・未計画２・拘束減</t>
    <rPh sb="0" eb="1">
      <t>ジ</t>
    </rPh>
    <rPh sb="1" eb="2">
      <t>ニュウ</t>
    </rPh>
    <rPh sb="5" eb="6">
      <t>チ</t>
    </rPh>
    <rPh sb="6" eb="7">
      <t>コウ</t>
    </rPh>
    <rPh sb="7" eb="8">
      <t>タイ</t>
    </rPh>
    <rPh sb="9" eb="10">
      <t>ミ</t>
    </rPh>
    <rPh sb="10" eb="12">
      <t>ケイカク</t>
    </rPh>
    <phoneticPr fontId="6"/>
  </si>
  <si>
    <t>児入６６</t>
    <rPh sb="0" eb="1">
      <t>ジ</t>
    </rPh>
    <rPh sb="1" eb="2">
      <t>ニュウ</t>
    </rPh>
    <phoneticPr fontId="6"/>
  </si>
  <si>
    <t>児入６６・未計画</t>
    <rPh sb="0" eb="1">
      <t>ジ</t>
    </rPh>
    <rPh sb="1" eb="2">
      <t>ニュウ</t>
    </rPh>
    <rPh sb="5" eb="6">
      <t>ミ</t>
    </rPh>
    <rPh sb="6" eb="8">
      <t>ケイカク</t>
    </rPh>
    <phoneticPr fontId="6"/>
  </si>
  <si>
    <t>児入６６・未計画２</t>
    <rPh sb="0" eb="1">
      <t>ジ</t>
    </rPh>
    <rPh sb="1" eb="2">
      <t>ニュウ</t>
    </rPh>
    <rPh sb="5" eb="6">
      <t>ミ</t>
    </rPh>
    <rPh sb="6" eb="8">
      <t>ケイカク</t>
    </rPh>
    <phoneticPr fontId="6"/>
  </si>
  <si>
    <t>児入６６・拘束減</t>
    <rPh sb="0" eb="1">
      <t>ジ</t>
    </rPh>
    <rPh sb="1" eb="2">
      <t>ニュウ</t>
    </rPh>
    <phoneticPr fontId="6"/>
  </si>
  <si>
    <t>児入６６・未計画・拘束減</t>
    <rPh sb="0" eb="1">
      <t>ジ</t>
    </rPh>
    <rPh sb="1" eb="2">
      <t>ニュウ</t>
    </rPh>
    <rPh sb="5" eb="6">
      <t>ミ</t>
    </rPh>
    <rPh sb="6" eb="8">
      <t>ケイカク</t>
    </rPh>
    <phoneticPr fontId="6"/>
  </si>
  <si>
    <t>児入６６・未計画２・拘束減</t>
    <rPh sb="0" eb="1">
      <t>ジ</t>
    </rPh>
    <rPh sb="1" eb="2">
      <t>ニュウ</t>
    </rPh>
    <rPh sb="5" eb="6">
      <t>ミ</t>
    </rPh>
    <rPh sb="6" eb="8">
      <t>ケイカク</t>
    </rPh>
    <phoneticPr fontId="6"/>
  </si>
  <si>
    <t>児入６６・地公体</t>
    <rPh sb="0" eb="1">
      <t>ジ</t>
    </rPh>
    <rPh sb="1" eb="2">
      <t>ニュウ</t>
    </rPh>
    <rPh sb="5" eb="6">
      <t>チ</t>
    </rPh>
    <rPh sb="6" eb="7">
      <t>コウ</t>
    </rPh>
    <rPh sb="7" eb="8">
      <t>タイ</t>
    </rPh>
    <phoneticPr fontId="6"/>
  </si>
  <si>
    <t>児入６６・地公体・未計画</t>
    <rPh sb="0" eb="1">
      <t>ジ</t>
    </rPh>
    <rPh sb="1" eb="2">
      <t>ニュウ</t>
    </rPh>
    <rPh sb="5" eb="6">
      <t>チ</t>
    </rPh>
    <rPh sb="6" eb="7">
      <t>コウ</t>
    </rPh>
    <rPh sb="7" eb="8">
      <t>タイ</t>
    </rPh>
    <rPh sb="9" eb="10">
      <t>ミ</t>
    </rPh>
    <rPh sb="10" eb="12">
      <t>ケイカク</t>
    </rPh>
    <phoneticPr fontId="6"/>
  </si>
  <si>
    <t>児入６６・地公体・未計画２</t>
    <rPh sb="0" eb="1">
      <t>ジ</t>
    </rPh>
    <rPh sb="1" eb="2">
      <t>ニュウ</t>
    </rPh>
    <rPh sb="5" eb="6">
      <t>チ</t>
    </rPh>
    <rPh sb="6" eb="7">
      <t>コウ</t>
    </rPh>
    <rPh sb="7" eb="8">
      <t>タイ</t>
    </rPh>
    <rPh sb="9" eb="10">
      <t>ミ</t>
    </rPh>
    <rPh sb="10" eb="12">
      <t>ケイカク</t>
    </rPh>
    <phoneticPr fontId="6"/>
  </si>
  <si>
    <t>児入６６・地公体・拘束減</t>
    <rPh sb="0" eb="1">
      <t>ジ</t>
    </rPh>
    <rPh sb="1" eb="2">
      <t>ニュウ</t>
    </rPh>
    <rPh sb="5" eb="6">
      <t>チ</t>
    </rPh>
    <rPh sb="6" eb="7">
      <t>コウ</t>
    </rPh>
    <rPh sb="7" eb="8">
      <t>タイ</t>
    </rPh>
    <phoneticPr fontId="6"/>
  </si>
  <si>
    <t>児入６６・地公体・未計画・拘束減</t>
    <rPh sb="0" eb="1">
      <t>ジ</t>
    </rPh>
    <rPh sb="1" eb="2">
      <t>ニュウ</t>
    </rPh>
    <rPh sb="5" eb="6">
      <t>チ</t>
    </rPh>
    <rPh sb="6" eb="7">
      <t>コウ</t>
    </rPh>
    <rPh sb="7" eb="8">
      <t>タイ</t>
    </rPh>
    <rPh sb="9" eb="10">
      <t>ミ</t>
    </rPh>
    <rPh sb="10" eb="12">
      <t>ケイカク</t>
    </rPh>
    <phoneticPr fontId="6"/>
  </si>
  <si>
    <t>児入６６・地公体・未計画２・拘束減</t>
    <rPh sb="0" eb="1">
      <t>ジ</t>
    </rPh>
    <rPh sb="1" eb="2">
      <t>ニュウ</t>
    </rPh>
    <rPh sb="5" eb="6">
      <t>チ</t>
    </rPh>
    <rPh sb="6" eb="7">
      <t>コウ</t>
    </rPh>
    <rPh sb="7" eb="8">
      <t>タイ</t>
    </rPh>
    <rPh sb="9" eb="10">
      <t>ミ</t>
    </rPh>
    <rPh sb="10" eb="12">
      <t>ケイカク</t>
    </rPh>
    <phoneticPr fontId="6"/>
  </si>
  <si>
    <t>児入６７</t>
    <rPh sb="0" eb="1">
      <t>ジ</t>
    </rPh>
    <rPh sb="1" eb="2">
      <t>ニュウ</t>
    </rPh>
    <phoneticPr fontId="6"/>
  </si>
  <si>
    <t>ニ　ろうあ児の場合</t>
    <rPh sb="5" eb="6">
      <t>ジ</t>
    </rPh>
    <rPh sb="7" eb="9">
      <t>バアイ</t>
    </rPh>
    <phoneticPr fontId="6"/>
  </si>
  <si>
    <t>児入６７・未計画</t>
    <rPh sb="0" eb="1">
      <t>ジ</t>
    </rPh>
    <rPh sb="1" eb="2">
      <t>ニュウ</t>
    </rPh>
    <rPh sb="5" eb="6">
      <t>ミ</t>
    </rPh>
    <rPh sb="6" eb="8">
      <t>ケイカク</t>
    </rPh>
    <phoneticPr fontId="6"/>
  </si>
  <si>
    <t>児入６７・未計画２</t>
    <rPh sb="0" eb="1">
      <t>ジ</t>
    </rPh>
    <rPh sb="1" eb="2">
      <t>ニュウ</t>
    </rPh>
    <rPh sb="5" eb="6">
      <t>ミ</t>
    </rPh>
    <rPh sb="6" eb="8">
      <t>ケイカク</t>
    </rPh>
    <phoneticPr fontId="6"/>
  </si>
  <si>
    <t>児入６７・拘束減</t>
    <rPh sb="0" eb="1">
      <t>ジ</t>
    </rPh>
    <rPh sb="1" eb="2">
      <t>ニュウ</t>
    </rPh>
    <phoneticPr fontId="6"/>
  </si>
  <si>
    <t>児入６７・未計画・拘束減</t>
    <rPh sb="0" eb="1">
      <t>ジ</t>
    </rPh>
    <rPh sb="1" eb="2">
      <t>ニュウ</t>
    </rPh>
    <rPh sb="5" eb="6">
      <t>ミ</t>
    </rPh>
    <rPh sb="6" eb="8">
      <t>ケイカク</t>
    </rPh>
    <phoneticPr fontId="6"/>
  </si>
  <si>
    <t>児入６７・未計画２・拘束減</t>
    <rPh sb="0" eb="1">
      <t>ジ</t>
    </rPh>
    <rPh sb="1" eb="2">
      <t>ニュウ</t>
    </rPh>
    <rPh sb="5" eb="6">
      <t>ミ</t>
    </rPh>
    <rPh sb="6" eb="8">
      <t>ケイカク</t>
    </rPh>
    <phoneticPr fontId="6"/>
  </si>
  <si>
    <t>児入６７・地公体</t>
    <rPh sb="0" eb="1">
      <t>ジ</t>
    </rPh>
    <rPh sb="1" eb="2">
      <t>ニュウ</t>
    </rPh>
    <rPh sb="5" eb="6">
      <t>チ</t>
    </rPh>
    <rPh sb="6" eb="7">
      <t>コウ</t>
    </rPh>
    <rPh sb="7" eb="8">
      <t>タイ</t>
    </rPh>
    <phoneticPr fontId="6"/>
  </si>
  <si>
    <t>児入６７・地公体・未計画</t>
    <rPh sb="0" eb="1">
      <t>ジ</t>
    </rPh>
    <rPh sb="1" eb="2">
      <t>ニュウ</t>
    </rPh>
    <rPh sb="5" eb="6">
      <t>チ</t>
    </rPh>
    <rPh sb="6" eb="7">
      <t>コウ</t>
    </rPh>
    <rPh sb="7" eb="8">
      <t>タイ</t>
    </rPh>
    <rPh sb="9" eb="10">
      <t>ミ</t>
    </rPh>
    <rPh sb="10" eb="12">
      <t>ケイカク</t>
    </rPh>
    <phoneticPr fontId="6"/>
  </si>
  <si>
    <t>児入６７・地公体・未計画２</t>
    <rPh sb="0" eb="1">
      <t>ジ</t>
    </rPh>
    <rPh sb="1" eb="2">
      <t>ニュウ</t>
    </rPh>
    <rPh sb="5" eb="6">
      <t>チ</t>
    </rPh>
    <rPh sb="6" eb="7">
      <t>コウ</t>
    </rPh>
    <rPh sb="7" eb="8">
      <t>タイ</t>
    </rPh>
    <rPh sb="9" eb="10">
      <t>ミ</t>
    </rPh>
    <rPh sb="10" eb="12">
      <t>ケイカク</t>
    </rPh>
    <phoneticPr fontId="6"/>
  </si>
  <si>
    <t>児入６７・地公体・拘束減</t>
    <rPh sb="0" eb="1">
      <t>ジ</t>
    </rPh>
    <rPh sb="1" eb="2">
      <t>ニュウ</t>
    </rPh>
    <rPh sb="5" eb="6">
      <t>チ</t>
    </rPh>
    <rPh sb="6" eb="7">
      <t>コウ</t>
    </rPh>
    <rPh sb="7" eb="8">
      <t>タイ</t>
    </rPh>
    <phoneticPr fontId="6"/>
  </si>
  <si>
    <t>児入６７・地公体・未計画・拘束減</t>
    <rPh sb="0" eb="1">
      <t>ジ</t>
    </rPh>
    <rPh sb="1" eb="2">
      <t>ニュウ</t>
    </rPh>
    <rPh sb="5" eb="6">
      <t>チ</t>
    </rPh>
    <rPh sb="6" eb="7">
      <t>コウ</t>
    </rPh>
    <rPh sb="7" eb="8">
      <t>タイ</t>
    </rPh>
    <rPh sb="9" eb="10">
      <t>ミ</t>
    </rPh>
    <rPh sb="10" eb="12">
      <t>ケイカク</t>
    </rPh>
    <phoneticPr fontId="6"/>
  </si>
  <si>
    <t>児入６７・地公体・未計画２・拘束減</t>
    <rPh sb="0" eb="1">
      <t>ジ</t>
    </rPh>
    <rPh sb="1" eb="2">
      <t>ニュウ</t>
    </rPh>
    <rPh sb="5" eb="6">
      <t>チ</t>
    </rPh>
    <rPh sb="6" eb="7">
      <t>コウ</t>
    </rPh>
    <rPh sb="7" eb="8">
      <t>タイ</t>
    </rPh>
    <rPh sb="9" eb="10">
      <t>ミ</t>
    </rPh>
    <rPh sb="10" eb="12">
      <t>ケイカク</t>
    </rPh>
    <phoneticPr fontId="6"/>
  </si>
  <si>
    <t>児入６８</t>
    <rPh sb="0" eb="1">
      <t>ジ</t>
    </rPh>
    <rPh sb="1" eb="2">
      <t>ニュウ</t>
    </rPh>
    <phoneticPr fontId="6"/>
  </si>
  <si>
    <t>児入６８・未計画</t>
    <rPh sb="0" eb="1">
      <t>ジ</t>
    </rPh>
    <rPh sb="1" eb="2">
      <t>ニュウ</t>
    </rPh>
    <rPh sb="5" eb="6">
      <t>ミ</t>
    </rPh>
    <rPh sb="6" eb="8">
      <t>ケイカク</t>
    </rPh>
    <phoneticPr fontId="6"/>
  </si>
  <si>
    <t>児入６８・未計画２</t>
    <rPh sb="0" eb="1">
      <t>ジ</t>
    </rPh>
    <rPh sb="1" eb="2">
      <t>ニュウ</t>
    </rPh>
    <rPh sb="5" eb="6">
      <t>ミ</t>
    </rPh>
    <rPh sb="6" eb="8">
      <t>ケイカク</t>
    </rPh>
    <phoneticPr fontId="6"/>
  </si>
  <si>
    <t>児入６８・拘束減</t>
    <rPh sb="0" eb="1">
      <t>ジ</t>
    </rPh>
    <rPh sb="1" eb="2">
      <t>ニュウ</t>
    </rPh>
    <phoneticPr fontId="6"/>
  </si>
  <si>
    <t>児入６８・未計画・拘束減</t>
    <rPh sb="0" eb="1">
      <t>ジ</t>
    </rPh>
    <rPh sb="1" eb="2">
      <t>ニュウ</t>
    </rPh>
    <rPh sb="5" eb="6">
      <t>ミ</t>
    </rPh>
    <rPh sb="6" eb="8">
      <t>ケイカク</t>
    </rPh>
    <phoneticPr fontId="6"/>
  </si>
  <si>
    <t>児入６８・未計画２・拘束減</t>
    <rPh sb="0" eb="1">
      <t>ジ</t>
    </rPh>
    <rPh sb="1" eb="2">
      <t>ニュウ</t>
    </rPh>
    <rPh sb="5" eb="6">
      <t>ミ</t>
    </rPh>
    <rPh sb="6" eb="8">
      <t>ケイカク</t>
    </rPh>
    <phoneticPr fontId="6"/>
  </si>
  <si>
    <t>児入６８・地公体</t>
    <rPh sb="0" eb="1">
      <t>ジ</t>
    </rPh>
    <rPh sb="1" eb="2">
      <t>ニュウ</t>
    </rPh>
    <rPh sb="5" eb="6">
      <t>チ</t>
    </rPh>
    <rPh sb="6" eb="7">
      <t>コウ</t>
    </rPh>
    <rPh sb="7" eb="8">
      <t>タイ</t>
    </rPh>
    <phoneticPr fontId="6"/>
  </si>
  <si>
    <t>児入６８・地公体・未計画</t>
    <rPh sb="0" eb="1">
      <t>ジ</t>
    </rPh>
    <rPh sb="1" eb="2">
      <t>ニュウ</t>
    </rPh>
    <rPh sb="5" eb="6">
      <t>チ</t>
    </rPh>
    <rPh sb="6" eb="7">
      <t>コウ</t>
    </rPh>
    <rPh sb="7" eb="8">
      <t>タイ</t>
    </rPh>
    <rPh sb="9" eb="10">
      <t>ミ</t>
    </rPh>
    <rPh sb="10" eb="12">
      <t>ケイカク</t>
    </rPh>
    <phoneticPr fontId="6"/>
  </si>
  <si>
    <t>児入６８・地公体・未計画２</t>
    <rPh sb="0" eb="1">
      <t>ジ</t>
    </rPh>
    <rPh sb="1" eb="2">
      <t>ニュウ</t>
    </rPh>
    <rPh sb="5" eb="6">
      <t>チ</t>
    </rPh>
    <rPh sb="6" eb="7">
      <t>コウ</t>
    </rPh>
    <rPh sb="7" eb="8">
      <t>タイ</t>
    </rPh>
    <rPh sb="9" eb="10">
      <t>ミ</t>
    </rPh>
    <rPh sb="10" eb="12">
      <t>ケイカク</t>
    </rPh>
    <phoneticPr fontId="6"/>
  </si>
  <si>
    <t>児入６８・地公体・拘束減</t>
    <rPh sb="0" eb="1">
      <t>ジ</t>
    </rPh>
    <rPh sb="1" eb="2">
      <t>ニュウ</t>
    </rPh>
    <rPh sb="5" eb="6">
      <t>チ</t>
    </rPh>
    <rPh sb="6" eb="7">
      <t>コウ</t>
    </rPh>
    <rPh sb="7" eb="8">
      <t>タイ</t>
    </rPh>
    <phoneticPr fontId="6"/>
  </si>
  <si>
    <t>児入６８・地公体・未計画・拘束減</t>
    <rPh sb="0" eb="1">
      <t>ジ</t>
    </rPh>
    <rPh sb="1" eb="2">
      <t>ニュウ</t>
    </rPh>
    <rPh sb="5" eb="6">
      <t>チ</t>
    </rPh>
    <rPh sb="6" eb="7">
      <t>コウ</t>
    </rPh>
    <rPh sb="7" eb="8">
      <t>タイ</t>
    </rPh>
    <rPh sb="9" eb="10">
      <t>ミ</t>
    </rPh>
    <rPh sb="10" eb="12">
      <t>ケイカク</t>
    </rPh>
    <phoneticPr fontId="6"/>
  </si>
  <si>
    <t>児入６８・地公体・未計画２・拘束減</t>
    <rPh sb="0" eb="1">
      <t>ジ</t>
    </rPh>
    <rPh sb="1" eb="2">
      <t>ニュウ</t>
    </rPh>
    <rPh sb="5" eb="6">
      <t>チ</t>
    </rPh>
    <rPh sb="6" eb="7">
      <t>コウ</t>
    </rPh>
    <rPh sb="7" eb="8">
      <t>タイ</t>
    </rPh>
    <rPh sb="9" eb="10">
      <t>ミ</t>
    </rPh>
    <rPh sb="10" eb="12">
      <t>ケイカク</t>
    </rPh>
    <phoneticPr fontId="6"/>
  </si>
  <si>
    <t>児入６９</t>
    <rPh sb="0" eb="1">
      <t>ジ</t>
    </rPh>
    <rPh sb="1" eb="2">
      <t>ニュウ</t>
    </rPh>
    <phoneticPr fontId="6"/>
  </si>
  <si>
    <t>児入６９・未計画</t>
    <rPh sb="0" eb="1">
      <t>ジ</t>
    </rPh>
    <rPh sb="1" eb="2">
      <t>ニュウ</t>
    </rPh>
    <rPh sb="5" eb="6">
      <t>ミ</t>
    </rPh>
    <rPh sb="6" eb="8">
      <t>ケイカク</t>
    </rPh>
    <phoneticPr fontId="6"/>
  </si>
  <si>
    <t>児入６９・未計画２</t>
    <rPh sb="0" eb="1">
      <t>ジ</t>
    </rPh>
    <rPh sb="1" eb="2">
      <t>ニュウ</t>
    </rPh>
    <rPh sb="5" eb="6">
      <t>ミ</t>
    </rPh>
    <rPh sb="6" eb="8">
      <t>ケイカク</t>
    </rPh>
    <phoneticPr fontId="6"/>
  </si>
  <si>
    <t>児入６９・拘束減</t>
    <rPh sb="0" eb="1">
      <t>ジ</t>
    </rPh>
    <rPh sb="1" eb="2">
      <t>ニュウ</t>
    </rPh>
    <phoneticPr fontId="6"/>
  </si>
  <si>
    <t>児入６９・未計画・拘束減</t>
    <rPh sb="0" eb="1">
      <t>ジ</t>
    </rPh>
    <rPh sb="1" eb="2">
      <t>ニュウ</t>
    </rPh>
    <rPh sb="5" eb="6">
      <t>ミ</t>
    </rPh>
    <rPh sb="6" eb="8">
      <t>ケイカク</t>
    </rPh>
    <phoneticPr fontId="6"/>
  </si>
  <si>
    <t>児入６９・未計画２・拘束減</t>
    <rPh sb="0" eb="1">
      <t>ジ</t>
    </rPh>
    <rPh sb="1" eb="2">
      <t>ニュウ</t>
    </rPh>
    <rPh sb="5" eb="6">
      <t>ミ</t>
    </rPh>
    <rPh sb="6" eb="8">
      <t>ケイカク</t>
    </rPh>
    <phoneticPr fontId="6"/>
  </si>
  <si>
    <t>児入６９・地公体</t>
    <rPh sb="0" eb="1">
      <t>ジ</t>
    </rPh>
    <rPh sb="1" eb="2">
      <t>ニュウ</t>
    </rPh>
    <rPh sb="5" eb="6">
      <t>チ</t>
    </rPh>
    <rPh sb="6" eb="7">
      <t>コウ</t>
    </rPh>
    <rPh sb="7" eb="8">
      <t>タイ</t>
    </rPh>
    <phoneticPr fontId="6"/>
  </si>
  <si>
    <t>児入６９・地公体・未計画</t>
    <rPh sb="0" eb="1">
      <t>ジ</t>
    </rPh>
    <rPh sb="1" eb="2">
      <t>ニュウ</t>
    </rPh>
    <rPh sb="5" eb="6">
      <t>チ</t>
    </rPh>
    <rPh sb="6" eb="7">
      <t>コウ</t>
    </rPh>
    <rPh sb="7" eb="8">
      <t>タイ</t>
    </rPh>
    <rPh sb="9" eb="10">
      <t>ミ</t>
    </rPh>
    <rPh sb="10" eb="12">
      <t>ケイカク</t>
    </rPh>
    <phoneticPr fontId="6"/>
  </si>
  <si>
    <t>児入６９・地公体・未計画２</t>
    <rPh sb="0" eb="1">
      <t>ジ</t>
    </rPh>
    <rPh sb="1" eb="2">
      <t>ニュウ</t>
    </rPh>
    <rPh sb="5" eb="6">
      <t>チ</t>
    </rPh>
    <rPh sb="6" eb="7">
      <t>コウ</t>
    </rPh>
    <rPh sb="7" eb="8">
      <t>タイ</t>
    </rPh>
    <rPh sb="9" eb="10">
      <t>ミ</t>
    </rPh>
    <rPh sb="10" eb="12">
      <t>ケイカク</t>
    </rPh>
    <phoneticPr fontId="6"/>
  </si>
  <si>
    <t>児入６９・地公体・拘束減</t>
    <rPh sb="0" eb="1">
      <t>ジ</t>
    </rPh>
    <rPh sb="1" eb="2">
      <t>ニュウ</t>
    </rPh>
    <rPh sb="5" eb="6">
      <t>チ</t>
    </rPh>
    <rPh sb="6" eb="7">
      <t>コウ</t>
    </rPh>
    <rPh sb="7" eb="8">
      <t>タイ</t>
    </rPh>
    <phoneticPr fontId="6"/>
  </si>
  <si>
    <t>児入６９・地公体・未計画・拘束減</t>
    <rPh sb="0" eb="1">
      <t>ジ</t>
    </rPh>
    <rPh sb="1" eb="2">
      <t>ニュウ</t>
    </rPh>
    <rPh sb="5" eb="6">
      <t>チ</t>
    </rPh>
    <rPh sb="6" eb="7">
      <t>コウ</t>
    </rPh>
    <rPh sb="7" eb="8">
      <t>タイ</t>
    </rPh>
    <rPh sb="9" eb="10">
      <t>ミ</t>
    </rPh>
    <rPh sb="10" eb="12">
      <t>ケイカク</t>
    </rPh>
    <phoneticPr fontId="6"/>
  </si>
  <si>
    <t>児入６９・地公体・未計画２・拘束減</t>
    <rPh sb="0" eb="1">
      <t>ジ</t>
    </rPh>
    <rPh sb="1" eb="2">
      <t>ニュウ</t>
    </rPh>
    <rPh sb="5" eb="6">
      <t>チ</t>
    </rPh>
    <rPh sb="6" eb="7">
      <t>コウ</t>
    </rPh>
    <rPh sb="7" eb="8">
      <t>タイ</t>
    </rPh>
    <rPh sb="9" eb="10">
      <t>ミ</t>
    </rPh>
    <rPh sb="10" eb="12">
      <t>ケイカク</t>
    </rPh>
    <phoneticPr fontId="6"/>
  </si>
  <si>
    <t>児入７０</t>
    <rPh sb="0" eb="1">
      <t>ジ</t>
    </rPh>
    <rPh sb="1" eb="2">
      <t>ニュウ</t>
    </rPh>
    <phoneticPr fontId="6"/>
  </si>
  <si>
    <t>児入７０・未計画</t>
    <rPh sb="0" eb="1">
      <t>ジ</t>
    </rPh>
    <rPh sb="1" eb="2">
      <t>ニュウ</t>
    </rPh>
    <rPh sb="5" eb="6">
      <t>ミ</t>
    </rPh>
    <rPh sb="6" eb="8">
      <t>ケイカク</t>
    </rPh>
    <phoneticPr fontId="6"/>
  </si>
  <si>
    <t>児入７０・未計画２</t>
    <rPh sb="0" eb="1">
      <t>ジ</t>
    </rPh>
    <rPh sb="1" eb="2">
      <t>ニュウ</t>
    </rPh>
    <rPh sb="5" eb="6">
      <t>ミ</t>
    </rPh>
    <rPh sb="6" eb="8">
      <t>ケイカク</t>
    </rPh>
    <phoneticPr fontId="6"/>
  </si>
  <si>
    <t>児入７０・拘束減</t>
    <rPh sb="0" eb="1">
      <t>ジ</t>
    </rPh>
    <rPh sb="1" eb="2">
      <t>ニュウ</t>
    </rPh>
    <phoneticPr fontId="6"/>
  </si>
  <si>
    <t>児入７０・未計画・拘束減</t>
    <rPh sb="0" eb="1">
      <t>ジ</t>
    </rPh>
    <rPh sb="1" eb="2">
      <t>ニュウ</t>
    </rPh>
    <rPh sb="5" eb="6">
      <t>ミ</t>
    </rPh>
    <rPh sb="6" eb="8">
      <t>ケイカク</t>
    </rPh>
    <phoneticPr fontId="6"/>
  </si>
  <si>
    <t>児入７０・未計画２・拘束減</t>
    <rPh sb="0" eb="1">
      <t>ジ</t>
    </rPh>
    <rPh sb="1" eb="2">
      <t>ニュウ</t>
    </rPh>
    <rPh sb="5" eb="6">
      <t>ミ</t>
    </rPh>
    <rPh sb="6" eb="8">
      <t>ケイカク</t>
    </rPh>
    <phoneticPr fontId="6"/>
  </si>
  <si>
    <t>児入７０・地公体</t>
    <rPh sb="0" eb="1">
      <t>ジ</t>
    </rPh>
    <rPh sb="1" eb="2">
      <t>ニュウ</t>
    </rPh>
    <rPh sb="5" eb="6">
      <t>チ</t>
    </rPh>
    <rPh sb="6" eb="7">
      <t>コウ</t>
    </rPh>
    <rPh sb="7" eb="8">
      <t>タイ</t>
    </rPh>
    <phoneticPr fontId="6"/>
  </si>
  <si>
    <t>児入７０・地公体・未計画</t>
    <rPh sb="0" eb="1">
      <t>ジ</t>
    </rPh>
    <rPh sb="1" eb="2">
      <t>ニュウ</t>
    </rPh>
    <rPh sb="5" eb="6">
      <t>チ</t>
    </rPh>
    <rPh sb="6" eb="7">
      <t>コウ</t>
    </rPh>
    <rPh sb="7" eb="8">
      <t>タイ</t>
    </rPh>
    <rPh sb="9" eb="10">
      <t>ミ</t>
    </rPh>
    <rPh sb="10" eb="12">
      <t>ケイカク</t>
    </rPh>
    <phoneticPr fontId="6"/>
  </si>
  <si>
    <t>児入７０・地公体・未計画２</t>
    <rPh sb="0" eb="1">
      <t>ジ</t>
    </rPh>
    <rPh sb="1" eb="2">
      <t>ニュウ</t>
    </rPh>
    <rPh sb="5" eb="6">
      <t>チ</t>
    </rPh>
    <rPh sb="6" eb="7">
      <t>コウ</t>
    </rPh>
    <rPh sb="7" eb="8">
      <t>タイ</t>
    </rPh>
    <rPh sb="9" eb="10">
      <t>ミ</t>
    </rPh>
    <rPh sb="10" eb="12">
      <t>ケイカク</t>
    </rPh>
    <phoneticPr fontId="6"/>
  </si>
  <si>
    <t>児入７０・地公体・拘束減</t>
    <rPh sb="0" eb="1">
      <t>ジ</t>
    </rPh>
    <rPh sb="1" eb="2">
      <t>ニュウ</t>
    </rPh>
    <rPh sb="5" eb="6">
      <t>チ</t>
    </rPh>
    <rPh sb="6" eb="7">
      <t>コウ</t>
    </rPh>
    <rPh sb="7" eb="8">
      <t>タイ</t>
    </rPh>
    <phoneticPr fontId="6"/>
  </si>
  <si>
    <t>児入７０・地公体・未計画・拘束減</t>
    <rPh sb="0" eb="1">
      <t>ジ</t>
    </rPh>
    <rPh sb="1" eb="2">
      <t>ニュウ</t>
    </rPh>
    <rPh sb="5" eb="6">
      <t>チ</t>
    </rPh>
    <rPh sb="6" eb="7">
      <t>コウ</t>
    </rPh>
    <rPh sb="7" eb="8">
      <t>タイ</t>
    </rPh>
    <rPh sb="9" eb="10">
      <t>ミ</t>
    </rPh>
    <rPh sb="10" eb="12">
      <t>ケイカク</t>
    </rPh>
    <phoneticPr fontId="6"/>
  </si>
  <si>
    <t>児入７０・地公体・未計画２・拘束減</t>
    <rPh sb="0" eb="1">
      <t>ジ</t>
    </rPh>
    <rPh sb="1" eb="2">
      <t>ニュウ</t>
    </rPh>
    <rPh sb="5" eb="6">
      <t>チ</t>
    </rPh>
    <rPh sb="6" eb="7">
      <t>コウ</t>
    </rPh>
    <rPh sb="7" eb="8">
      <t>タイ</t>
    </rPh>
    <rPh sb="9" eb="10">
      <t>ミ</t>
    </rPh>
    <rPh sb="10" eb="12">
      <t>ケイカク</t>
    </rPh>
    <phoneticPr fontId="6"/>
  </si>
  <si>
    <t>児入７１</t>
    <rPh sb="0" eb="1">
      <t>ジ</t>
    </rPh>
    <rPh sb="1" eb="2">
      <t>ニュウ</t>
    </rPh>
    <phoneticPr fontId="6"/>
  </si>
  <si>
    <t>児入７１・未計画</t>
    <rPh sb="0" eb="1">
      <t>ジ</t>
    </rPh>
    <rPh sb="1" eb="2">
      <t>ニュウ</t>
    </rPh>
    <rPh sb="5" eb="6">
      <t>ミ</t>
    </rPh>
    <rPh sb="6" eb="8">
      <t>ケイカク</t>
    </rPh>
    <phoneticPr fontId="6"/>
  </si>
  <si>
    <t>児入７１・未計画２</t>
    <rPh sb="0" eb="1">
      <t>ジ</t>
    </rPh>
    <rPh sb="1" eb="2">
      <t>ニュウ</t>
    </rPh>
    <rPh sb="5" eb="6">
      <t>ミ</t>
    </rPh>
    <rPh sb="6" eb="8">
      <t>ケイカク</t>
    </rPh>
    <phoneticPr fontId="6"/>
  </si>
  <si>
    <t>児入７１・拘束減</t>
    <rPh sb="0" eb="1">
      <t>ジ</t>
    </rPh>
    <rPh sb="1" eb="2">
      <t>ニュウ</t>
    </rPh>
    <phoneticPr fontId="6"/>
  </si>
  <si>
    <t>児入７１・未計画・拘束減</t>
    <rPh sb="0" eb="1">
      <t>ジ</t>
    </rPh>
    <rPh sb="1" eb="2">
      <t>ニュウ</t>
    </rPh>
    <rPh sb="5" eb="6">
      <t>ミ</t>
    </rPh>
    <rPh sb="6" eb="8">
      <t>ケイカク</t>
    </rPh>
    <phoneticPr fontId="6"/>
  </si>
  <si>
    <t>児入７１・未計画２・拘束減</t>
    <rPh sb="0" eb="1">
      <t>ジ</t>
    </rPh>
    <rPh sb="1" eb="2">
      <t>ニュウ</t>
    </rPh>
    <rPh sb="5" eb="6">
      <t>ミ</t>
    </rPh>
    <rPh sb="6" eb="8">
      <t>ケイカク</t>
    </rPh>
    <phoneticPr fontId="6"/>
  </si>
  <si>
    <t>児入７１・地公体</t>
    <rPh sb="0" eb="1">
      <t>ジ</t>
    </rPh>
    <rPh sb="1" eb="2">
      <t>ニュウ</t>
    </rPh>
    <rPh sb="5" eb="6">
      <t>チ</t>
    </rPh>
    <rPh sb="6" eb="7">
      <t>コウ</t>
    </rPh>
    <rPh sb="7" eb="8">
      <t>タイ</t>
    </rPh>
    <phoneticPr fontId="6"/>
  </si>
  <si>
    <t>児入７１・地公体・未計画</t>
    <rPh sb="0" eb="1">
      <t>ジ</t>
    </rPh>
    <rPh sb="1" eb="2">
      <t>ニュウ</t>
    </rPh>
    <rPh sb="5" eb="6">
      <t>チ</t>
    </rPh>
    <rPh sb="6" eb="7">
      <t>コウ</t>
    </rPh>
    <rPh sb="7" eb="8">
      <t>タイ</t>
    </rPh>
    <rPh sb="9" eb="10">
      <t>ミ</t>
    </rPh>
    <rPh sb="10" eb="12">
      <t>ケイカク</t>
    </rPh>
    <phoneticPr fontId="6"/>
  </si>
  <si>
    <t>児入７１・地公体・未計画２</t>
    <rPh sb="0" eb="1">
      <t>ジ</t>
    </rPh>
    <rPh sb="1" eb="2">
      <t>ニュウ</t>
    </rPh>
    <rPh sb="5" eb="6">
      <t>チ</t>
    </rPh>
    <rPh sb="6" eb="7">
      <t>コウ</t>
    </rPh>
    <rPh sb="7" eb="8">
      <t>タイ</t>
    </rPh>
    <rPh sb="9" eb="10">
      <t>ミ</t>
    </rPh>
    <rPh sb="10" eb="12">
      <t>ケイカク</t>
    </rPh>
    <phoneticPr fontId="6"/>
  </si>
  <si>
    <t>児入７１・地公体・拘束減</t>
    <rPh sb="0" eb="1">
      <t>ジ</t>
    </rPh>
    <rPh sb="1" eb="2">
      <t>ニュウ</t>
    </rPh>
    <rPh sb="5" eb="6">
      <t>チ</t>
    </rPh>
    <rPh sb="6" eb="7">
      <t>コウ</t>
    </rPh>
    <rPh sb="7" eb="8">
      <t>タイ</t>
    </rPh>
    <phoneticPr fontId="6"/>
  </si>
  <si>
    <t>児入７１・地公体・未計画・拘束減</t>
    <rPh sb="0" eb="1">
      <t>ジ</t>
    </rPh>
    <rPh sb="1" eb="2">
      <t>ニュウ</t>
    </rPh>
    <rPh sb="5" eb="6">
      <t>チ</t>
    </rPh>
    <rPh sb="6" eb="7">
      <t>コウ</t>
    </rPh>
    <rPh sb="7" eb="8">
      <t>タイ</t>
    </rPh>
    <rPh sb="9" eb="10">
      <t>ミ</t>
    </rPh>
    <rPh sb="10" eb="12">
      <t>ケイカク</t>
    </rPh>
    <phoneticPr fontId="6"/>
  </si>
  <si>
    <t>児入７１・地公体・未計画２・拘束減</t>
    <rPh sb="0" eb="1">
      <t>ジ</t>
    </rPh>
    <rPh sb="1" eb="2">
      <t>ニュウ</t>
    </rPh>
    <rPh sb="5" eb="6">
      <t>チ</t>
    </rPh>
    <rPh sb="6" eb="7">
      <t>コウ</t>
    </rPh>
    <rPh sb="7" eb="8">
      <t>タイ</t>
    </rPh>
    <rPh sb="9" eb="10">
      <t>ミ</t>
    </rPh>
    <rPh sb="10" eb="12">
      <t>ケイカク</t>
    </rPh>
    <phoneticPr fontId="6"/>
  </si>
  <si>
    <t>児入７２</t>
    <rPh sb="0" eb="1">
      <t>ジ</t>
    </rPh>
    <rPh sb="1" eb="2">
      <t>ニュウ</t>
    </rPh>
    <phoneticPr fontId="6"/>
  </si>
  <si>
    <t>児入７２・未計画</t>
    <rPh sb="0" eb="1">
      <t>ジ</t>
    </rPh>
    <rPh sb="1" eb="2">
      <t>ニュウ</t>
    </rPh>
    <rPh sb="5" eb="6">
      <t>ミ</t>
    </rPh>
    <rPh sb="6" eb="8">
      <t>ケイカク</t>
    </rPh>
    <phoneticPr fontId="6"/>
  </si>
  <si>
    <t>児入７２・未計画２</t>
    <rPh sb="0" eb="1">
      <t>ジ</t>
    </rPh>
    <rPh sb="1" eb="2">
      <t>ニュウ</t>
    </rPh>
    <rPh sb="5" eb="6">
      <t>ミ</t>
    </rPh>
    <rPh sb="6" eb="8">
      <t>ケイカク</t>
    </rPh>
    <phoneticPr fontId="6"/>
  </si>
  <si>
    <t>児入７２・拘束減</t>
    <rPh sb="0" eb="1">
      <t>ジ</t>
    </rPh>
    <rPh sb="1" eb="2">
      <t>ニュウ</t>
    </rPh>
    <phoneticPr fontId="6"/>
  </si>
  <si>
    <t>児入７２・未計画・拘束減</t>
    <rPh sb="0" eb="1">
      <t>ジ</t>
    </rPh>
    <rPh sb="1" eb="2">
      <t>ニュウ</t>
    </rPh>
    <rPh sb="5" eb="6">
      <t>ミ</t>
    </rPh>
    <rPh sb="6" eb="8">
      <t>ケイカク</t>
    </rPh>
    <phoneticPr fontId="6"/>
  </si>
  <si>
    <t>児入７２・未計画２・拘束減</t>
    <rPh sb="0" eb="1">
      <t>ジ</t>
    </rPh>
    <rPh sb="1" eb="2">
      <t>ニュウ</t>
    </rPh>
    <rPh sb="5" eb="6">
      <t>ミ</t>
    </rPh>
    <rPh sb="6" eb="8">
      <t>ケイカク</t>
    </rPh>
    <phoneticPr fontId="6"/>
  </si>
  <si>
    <t>児入７２・地公体</t>
    <rPh sb="0" eb="1">
      <t>ジ</t>
    </rPh>
    <rPh sb="1" eb="2">
      <t>ニュウ</t>
    </rPh>
    <rPh sb="5" eb="6">
      <t>チ</t>
    </rPh>
    <rPh sb="6" eb="7">
      <t>コウ</t>
    </rPh>
    <rPh sb="7" eb="8">
      <t>タイ</t>
    </rPh>
    <phoneticPr fontId="6"/>
  </si>
  <si>
    <t>児入７２・地公体・未計画</t>
    <rPh sb="0" eb="1">
      <t>ジ</t>
    </rPh>
    <rPh sb="1" eb="2">
      <t>ニュウ</t>
    </rPh>
    <rPh sb="5" eb="6">
      <t>チ</t>
    </rPh>
    <rPh sb="6" eb="7">
      <t>コウ</t>
    </rPh>
    <rPh sb="7" eb="8">
      <t>タイ</t>
    </rPh>
    <rPh sb="9" eb="10">
      <t>ミ</t>
    </rPh>
    <rPh sb="10" eb="12">
      <t>ケイカク</t>
    </rPh>
    <phoneticPr fontId="6"/>
  </si>
  <si>
    <t>児入７２・地公体・未計画２</t>
    <rPh sb="0" eb="1">
      <t>ジ</t>
    </rPh>
    <rPh sb="1" eb="2">
      <t>ニュウ</t>
    </rPh>
    <rPh sb="5" eb="6">
      <t>チ</t>
    </rPh>
    <rPh sb="6" eb="7">
      <t>コウ</t>
    </rPh>
    <rPh sb="7" eb="8">
      <t>タイ</t>
    </rPh>
    <rPh sb="9" eb="10">
      <t>ミ</t>
    </rPh>
    <rPh sb="10" eb="12">
      <t>ケイカク</t>
    </rPh>
    <phoneticPr fontId="6"/>
  </si>
  <si>
    <t>児入７２・地公体・拘束減</t>
    <rPh sb="0" eb="1">
      <t>ジ</t>
    </rPh>
    <rPh sb="1" eb="2">
      <t>ニュウ</t>
    </rPh>
    <rPh sb="5" eb="6">
      <t>チ</t>
    </rPh>
    <rPh sb="6" eb="7">
      <t>コウ</t>
    </rPh>
    <rPh sb="7" eb="8">
      <t>タイ</t>
    </rPh>
    <phoneticPr fontId="6"/>
  </si>
  <si>
    <t>児入７２・地公体・未計画・拘束減</t>
    <rPh sb="0" eb="1">
      <t>ジ</t>
    </rPh>
    <rPh sb="1" eb="2">
      <t>ニュウ</t>
    </rPh>
    <rPh sb="5" eb="6">
      <t>チ</t>
    </rPh>
    <rPh sb="6" eb="7">
      <t>コウ</t>
    </rPh>
    <rPh sb="7" eb="8">
      <t>タイ</t>
    </rPh>
    <rPh sb="9" eb="10">
      <t>ミ</t>
    </rPh>
    <rPh sb="10" eb="12">
      <t>ケイカク</t>
    </rPh>
    <phoneticPr fontId="6"/>
  </si>
  <si>
    <t>児入７２・地公体・未計画２・拘束減</t>
    <rPh sb="0" eb="1">
      <t>ジ</t>
    </rPh>
    <rPh sb="1" eb="2">
      <t>ニュウ</t>
    </rPh>
    <rPh sb="5" eb="6">
      <t>チ</t>
    </rPh>
    <rPh sb="6" eb="7">
      <t>コウ</t>
    </rPh>
    <rPh sb="7" eb="8">
      <t>タイ</t>
    </rPh>
    <rPh sb="9" eb="10">
      <t>ミ</t>
    </rPh>
    <rPh sb="10" eb="12">
      <t>ケイカク</t>
    </rPh>
    <phoneticPr fontId="6"/>
  </si>
  <si>
    <t>児入７３</t>
    <rPh sb="0" eb="1">
      <t>ジ</t>
    </rPh>
    <rPh sb="1" eb="2">
      <t>ニュウ</t>
    </rPh>
    <phoneticPr fontId="6"/>
  </si>
  <si>
    <t>児入７３・未計画</t>
    <rPh sb="0" eb="1">
      <t>ジ</t>
    </rPh>
    <rPh sb="1" eb="2">
      <t>ニュウ</t>
    </rPh>
    <rPh sb="5" eb="6">
      <t>ミ</t>
    </rPh>
    <rPh sb="6" eb="8">
      <t>ケイカク</t>
    </rPh>
    <phoneticPr fontId="6"/>
  </si>
  <si>
    <t>児入７３・未計画２</t>
    <rPh sb="0" eb="1">
      <t>ジ</t>
    </rPh>
    <rPh sb="1" eb="2">
      <t>ニュウ</t>
    </rPh>
    <rPh sb="5" eb="6">
      <t>ミ</t>
    </rPh>
    <rPh sb="6" eb="8">
      <t>ケイカク</t>
    </rPh>
    <phoneticPr fontId="6"/>
  </si>
  <si>
    <t>児入７３・拘束減</t>
    <rPh sb="0" eb="1">
      <t>ジ</t>
    </rPh>
    <rPh sb="1" eb="2">
      <t>ニュウ</t>
    </rPh>
    <phoneticPr fontId="6"/>
  </si>
  <si>
    <t>児入７３・未計画・拘束減</t>
    <rPh sb="0" eb="1">
      <t>ジ</t>
    </rPh>
    <rPh sb="1" eb="2">
      <t>ニュウ</t>
    </rPh>
    <rPh sb="5" eb="6">
      <t>ミ</t>
    </rPh>
    <rPh sb="6" eb="8">
      <t>ケイカク</t>
    </rPh>
    <phoneticPr fontId="6"/>
  </si>
  <si>
    <t>児入７３・未計画２・拘束減</t>
    <rPh sb="0" eb="1">
      <t>ジ</t>
    </rPh>
    <rPh sb="1" eb="2">
      <t>ニュウ</t>
    </rPh>
    <rPh sb="5" eb="6">
      <t>ミ</t>
    </rPh>
    <rPh sb="6" eb="8">
      <t>ケイカク</t>
    </rPh>
    <phoneticPr fontId="6"/>
  </si>
  <si>
    <t>児入７３・地公体</t>
    <rPh sb="0" eb="1">
      <t>ジ</t>
    </rPh>
    <rPh sb="1" eb="2">
      <t>ニュウ</t>
    </rPh>
    <rPh sb="5" eb="6">
      <t>チ</t>
    </rPh>
    <rPh sb="6" eb="7">
      <t>コウ</t>
    </rPh>
    <rPh sb="7" eb="8">
      <t>タイ</t>
    </rPh>
    <phoneticPr fontId="6"/>
  </si>
  <si>
    <t>児入７３・地公体・未計画</t>
    <rPh sb="0" eb="1">
      <t>ジ</t>
    </rPh>
    <rPh sb="1" eb="2">
      <t>ニュウ</t>
    </rPh>
    <rPh sb="5" eb="6">
      <t>チ</t>
    </rPh>
    <rPh sb="6" eb="7">
      <t>コウ</t>
    </rPh>
    <rPh sb="7" eb="8">
      <t>タイ</t>
    </rPh>
    <rPh sb="9" eb="10">
      <t>ミ</t>
    </rPh>
    <rPh sb="10" eb="12">
      <t>ケイカク</t>
    </rPh>
    <phoneticPr fontId="6"/>
  </si>
  <si>
    <t>児入７３・地公体・未計画２</t>
    <rPh sb="0" eb="1">
      <t>ジ</t>
    </rPh>
    <rPh sb="1" eb="2">
      <t>ニュウ</t>
    </rPh>
    <rPh sb="5" eb="6">
      <t>チ</t>
    </rPh>
    <rPh sb="6" eb="7">
      <t>コウ</t>
    </rPh>
    <rPh sb="7" eb="8">
      <t>タイ</t>
    </rPh>
    <rPh sb="9" eb="10">
      <t>ミ</t>
    </rPh>
    <rPh sb="10" eb="12">
      <t>ケイカク</t>
    </rPh>
    <phoneticPr fontId="6"/>
  </si>
  <si>
    <t>児入７３・地公体・拘束減</t>
    <rPh sb="0" eb="1">
      <t>ジ</t>
    </rPh>
    <rPh sb="1" eb="2">
      <t>ニュウ</t>
    </rPh>
    <rPh sb="5" eb="6">
      <t>チ</t>
    </rPh>
    <rPh sb="6" eb="7">
      <t>コウ</t>
    </rPh>
    <rPh sb="7" eb="8">
      <t>タイ</t>
    </rPh>
    <phoneticPr fontId="6"/>
  </si>
  <si>
    <t>児入７３・地公体・未計画・拘束減</t>
    <rPh sb="0" eb="1">
      <t>ジ</t>
    </rPh>
    <rPh sb="1" eb="2">
      <t>ニュウ</t>
    </rPh>
    <rPh sb="5" eb="6">
      <t>チ</t>
    </rPh>
    <rPh sb="6" eb="7">
      <t>コウ</t>
    </rPh>
    <rPh sb="7" eb="8">
      <t>タイ</t>
    </rPh>
    <rPh sb="9" eb="10">
      <t>ミ</t>
    </rPh>
    <rPh sb="10" eb="12">
      <t>ケイカク</t>
    </rPh>
    <phoneticPr fontId="6"/>
  </si>
  <si>
    <t>児入７３・地公体・未計画２・拘束減</t>
    <rPh sb="0" eb="1">
      <t>ジ</t>
    </rPh>
    <rPh sb="1" eb="2">
      <t>ニュウ</t>
    </rPh>
    <rPh sb="5" eb="6">
      <t>チ</t>
    </rPh>
    <rPh sb="6" eb="7">
      <t>コウ</t>
    </rPh>
    <rPh sb="7" eb="8">
      <t>タイ</t>
    </rPh>
    <rPh sb="9" eb="10">
      <t>ミ</t>
    </rPh>
    <rPh sb="10" eb="12">
      <t>ケイカク</t>
    </rPh>
    <phoneticPr fontId="6"/>
  </si>
  <si>
    <t>児入７４</t>
    <rPh sb="0" eb="1">
      <t>ジ</t>
    </rPh>
    <rPh sb="1" eb="2">
      <t>ニュウ</t>
    </rPh>
    <phoneticPr fontId="6"/>
  </si>
  <si>
    <t>児入７４・未計画</t>
    <rPh sb="0" eb="1">
      <t>ジ</t>
    </rPh>
    <rPh sb="1" eb="2">
      <t>ニュウ</t>
    </rPh>
    <rPh sb="5" eb="6">
      <t>ミ</t>
    </rPh>
    <rPh sb="6" eb="8">
      <t>ケイカク</t>
    </rPh>
    <phoneticPr fontId="6"/>
  </si>
  <si>
    <t>児入７４・未計画２</t>
    <rPh sb="0" eb="1">
      <t>ジ</t>
    </rPh>
    <rPh sb="1" eb="2">
      <t>ニュウ</t>
    </rPh>
    <rPh sb="5" eb="6">
      <t>ミ</t>
    </rPh>
    <rPh sb="6" eb="8">
      <t>ケイカク</t>
    </rPh>
    <phoneticPr fontId="6"/>
  </si>
  <si>
    <t>児入７４・拘束減</t>
    <rPh sb="0" eb="1">
      <t>ジ</t>
    </rPh>
    <rPh sb="1" eb="2">
      <t>ニュウ</t>
    </rPh>
    <phoneticPr fontId="6"/>
  </si>
  <si>
    <t>児入７４・未計画・拘束減</t>
    <rPh sb="0" eb="1">
      <t>ジ</t>
    </rPh>
    <rPh sb="1" eb="2">
      <t>ニュウ</t>
    </rPh>
    <rPh sb="5" eb="6">
      <t>ミ</t>
    </rPh>
    <rPh sb="6" eb="8">
      <t>ケイカク</t>
    </rPh>
    <phoneticPr fontId="6"/>
  </si>
  <si>
    <t>児入７４・未計画２・拘束減</t>
    <rPh sb="0" eb="1">
      <t>ジ</t>
    </rPh>
    <rPh sb="1" eb="2">
      <t>ニュウ</t>
    </rPh>
    <rPh sb="5" eb="6">
      <t>ミ</t>
    </rPh>
    <rPh sb="6" eb="8">
      <t>ケイカク</t>
    </rPh>
    <phoneticPr fontId="6"/>
  </si>
  <si>
    <t>児入７４・地公体</t>
    <rPh sb="0" eb="1">
      <t>ジ</t>
    </rPh>
    <rPh sb="1" eb="2">
      <t>ニュウ</t>
    </rPh>
    <rPh sb="5" eb="6">
      <t>チ</t>
    </rPh>
    <rPh sb="6" eb="7">
      <t>コウ</t>
    </rPh>
    <rPh sb="7" eb="8">
      <t>タイ</t>
    </rPh>
    <phoneticPr fontId="6"/>
  </si>
  <si>
    <t>児入７４・地公体・未計画</t>
    <rPh sb="0" eb="1">
      <t>ジ</t>
    </rPh>
    <rPh sb="1" eb="2">
      <t>ニュウ</t>
    </rPh>
    <rPh sb="5" eb="6">
      <t>チ</t>
    </rPh>
    <rPh sb="6" eb="7">
      <t>コウ</t>
    </rPh>
    <rPh sb="7" eb="8">
      <t>タイ</t>
    </rPh>
    <rPh sb="9" eb="10">
      <t>ミ</t>
    </rPh>
    <rPh sb="10" eb="12">
      <t>ケイカク</t>
    </rPh>
    <phoneticPr fontId="6"/>
  </si>
  <si>
    <t>児入７４・地公体・未計画２</t>
    <rPh sb="0" eb="1">
      <t>ジ</t>
    </rPh>
    <rPh sb="1" eb="2">
      <t>ニュウ</t>
    </rPh>
    <rPh sb="5" eb="6">
      <t>チ</t>
    </rPh>
    <rPh sb="6" eb="7">
      <t>コウ</t>
    </rPh>
    <rPh sb="7" eb="8">
      <t>タイ</t>
    </rPh>
    <rPh sb="9" eb="10">
      <t>ミ</t>
    </rPh>
    <rPh sb="10" eb="12">
      <t>ケイカク</t>
    </rPh>
    <phoneticPr fontId="6"/>
  </si>
  <si>
    <t>児入７４・地公体・拘束減</t>
    <rPh sb="0" eb="1">
      <t>ジ</t>
    </rPh>
    <rPh sb="1" eb="2">
      <t>ニュウ</t>
    </rPh>
    <rPh sb="5" eb="6">
      <t>チ</t>
    </rPh>
    <rPh sb="6" eb="7">
      <t>コウ</t>
    </rPh>
    <rPh sb="7" eb="8">
      <t>タイ</t>
    </rPh>
    <phoneticPr fontId="6"/>
  </si>
  <si>
    <t>児入７４・地公体・未計画・拘束減</t>
    <rPh sb="0" eb="1">
      <t>ジ</t>
    </rPh>
    <rPh sb="1" eb="2">
      <t>ニュウ</t>
    </rPh>
    <rPh sb="5" eb="6">
      <t>チ</t>
    </rPh>
    <rPh sb="6" eb="7">
      <t>コウ</t>
    </rPh>
    <rPh sb="7" eb="8">
      <t>タイ</t>
    </rPh>
    <rPh sb="9" eb="10">
      <t>ミ</t>
    </rPh>
    <rPh sb="10" eb="12">
      <t>ケイカク</t>
    </rPh>
    <phoneticPr fontId="6"/>
  </si>
  <si>
    <t>児入７４・地公体・未計画２・拘束減</t>
    <rPh sb="0" eb="1">
      <t>ジ</t>
    </rPh>
    <rPh sb="1" eb="2">
      <t>ニュウ</t>
    </rPh>
    <rPh sb="5" eb="6">
      <t>チ</t>
    </rPh>
    <rPh sb="6" eb="7">
      <t>コウ</t>
    </rPh>
    <rPh sb="7" eb="8">
      <t>タイ</t>
    </rPh>
    <rPh sb="9" eb="10">
      <t>ミ</t>
    </rPh>
    <rPh sb="10" eb="12">
      <t>ケイカク</t>
    </rPh>
    <phoneticPr fontId="6"/>
  </si>
  <si>
    <t>児入７５</t>
    <rPh sb="0" eb="1">
      <t>ジ</t>
    </rPh>
    <rPh sb="1" eb="2">
      <t>ニュウ</t>
    </rPh>
    <phoneticPr fontId="6"/>
  </si>
  <si>
    <t>児入７５・未計画</t>
    <rPh sb="0" eb="1">
      <t>ジ</t>
    </rPh>
    <rPh sb="1" eb="2">
      <t>ニュウ</t>
    </rPh>
    <rPh sb="5" eb="6">
      <t>ミ</t>
    </rPh>
    <rPh sb="6" eb="8">
      <t>ケイカク</t>
    </rPh>
    <phoneticPr fontId="6"/>
  </si>
  <si>
    <t>児入７５・未計画２</t>
    <rPh sb="0" eb="1">
      <t>ジ</t>
    </rPh>
    <rPh sb="1" eb="2">
      <t>ニュウ</t>
    </rPh>
    <rPh sb="5" eb="6">
      <t>ミ</t>
    </rPh>
    <rPh sb="6" eb="8">
      <t>ケイカク</t>
    </rPh>
    <phoneticPr fontId="6"/>
  </si>
  <si>
    <t>児入７５・拘束減</t>
    <rPh sb="0" eb="1">
      <t>ジ</t>
    </rPh>
    <rPh sb="1" eb="2">
      <t>ニュウ</t>
    </rPh>
    <phoneticPr fontId="6"/>
  </si>
  <si>
    <t>児入７５・未計画・拘束減</t>
    <rPh sb="0" eb="1">
      <t>ジ</t>
    </rPh>
    <rPh sb="1" eb="2">
      <t>ニュウ</t>
    </rPh>
    <rPh sb="5" eb="6">
      <t>ミ</t>
    </rPh>
    <rPh sb="6" eb="8">
      <t>ケイカク</t>
    </rPh>
    <phoneticPr fontId="6"/>
  </si>
  <si>
    <t>児入７５・未計画２・拘束減</t>
    <rPh sb="0" eb="1">
      <t>ジ</t>
    </rPh>
    <rPh sb="1" eb="2">
      <t>ニュウ</t>
    </rPh>
    <rPh sb="5" eb="6">
      <t>ミ</t>
    </rPh>
    <rPh sb="6" eb="8">
      <t>ケイカク</t>
    </rPh>
    <phoneticPr fontId="6"/>
  </si>
  <si>
    <t>児入７５・地公体</t>
    <rPh sb="0" eb="1">
      <t>ジ</t>
    </rPh>
    <rPh sb="1" eb="2">
      <t>ニュウ</t>
    </rPh>
    <rPh sb="5" eb="6">
      <t>チ</t>
    </rPh>
    <rPh sb="6" eb="7">
      <t>コウ</t>
    </rPh>
    <rPh sb="7" eb="8">
      <t>タイ</t>
    </rPh>
    <phoneticPr fontId="6"/>
  </si>
  <si>
    <t>児入７５・地公体・未計画</t>
    <rPh sb="0" eb="1">
      <t>ジ</t>
    </rPh>
    <rPh sb="1" eb="2">
      <t>ニュウ</t>
    </rPh>
    <rPh sb="5" eb="6">
      <t>チ</t>
    </rPh>
    <rPh sb="6" eb="7">
      <t>コウ</t>
    </rPh>
    <rPh sb="7" eb="8">
      <t>タイ</t>
    </rPh>
    <rPh sb="9" eb="10">
      <t>ミ</t>
    </rPh>
    <rPh sb="10" eb="12">
      <t>ケイカク</t>
    </rPh>
    <phoneticPr fontId="6"/>
  </si>
  <si>
    <t>児入７５・地公体・未計画２</t>
    <rPh sb="0" eb="1">
      <t>ジ</t>
    </rPh>
    <rPh sb="1" eb="2">
      <t>ニュウ</t>
    </rPh>
    <rPh sb="5" eb="6">
      <t>チ</t>
    </rPh>
    <rPh sb="6" eb="7">
      <t>コウ</t>
    </rPh>
    <rPh sb="7" eb="8">
      <t>タイ</t>
    </rPh>
    <rPh sb="9" eb="10">
      <t>ミ</t>
    </rPh>
    <rPh sb="10" eb="12">
      <t>ケイカク</t>
    </rPh>
    <phoneticPr fontId="6"/>
  </si>
  <si>
    <t>児入７５・地公体・拘束減</t>
    <rPh sb="0" eb="1">
      <t>ジ</t>
    </rPh>
    <rPh sb="1" eb="2">
      <t>ニュウ</t>
    </rPh>
    <rPh sb="5" eb="6">
      <t>チ</t>
    </rPh>
    <rPh sb="6" eb="7">
      <t>コウ</t>
    </rPh>
    <rPh sb="7" eb="8">
      <t>タイ</t>
    </rPh>
    <phoneticPr fontId="6"/>
  </si>
  <si>
    <t>児入７５・地公体・未計画・拘束減</t>
    <rPh sb="0" eb="1">
      <t>ジ</t>
    </rPh>
    <rPh sb="1" eb="2">
      <t>ニュウ</t>
    </rPh>
    <rPh sb="5" eb="6">
      <t>チ</t>
    </rPh>
    <rPh sb="6" eb="7">
      <t>コウ</t>
    </rPh>
    <rPh sb="7" eb="8">
      <t>タイ</t>
    </rPh>
    <rPh sb="9" eb="10">
      <t>ミ</t>
    </rPh>
    <rPh sb="10" eb="12">
      <t>ケイカク</t>
    </rPh>
    <phoneticPr fontId="6"/>
  </si>
  <si>
    <t>児入７５・地公体・未計画２・拘束減</t>
    <rPh sb="0" eb="1">
      <t>ジ</t>
    </rPh>
    <rPh sb="1" eb="2">
      <t>ニュウ</t>
    </rPh>
    <rPh sb="5" eb="6">
      <t>チ</t>
    </rPh>
    <rPh sb="6" eb="7">
      <t>コウ</t>
    </rPh>
    <rPh sb="7" eb="8">
      <t>タイ</t>
    </rPh>
    <rPh sb="9" eb="10">
      <t>ミ</t>
    </rPh>
    <rPh sb="10" eb="12">
      <t>ケイカク</t>
    </rPh>
    <phoneticPr fontId="6"/>
  </si>
  <si>
    <t>児入７６</t>
    <rPh sb="0" eb="1">
      <t>ジ</t>
    </rPh>
    <rPh sb="1" eb="2">
      <t>ニュウ</t>
    </rPh>
    <phoneticPr fontId="6"/>
  </si>
  <si>
    <t>児入７６・未計画</t>
    <rPh sb="0" eb="1">
      <t>ジ</t>
    </rPh>
    <rPh sb="1" eb="2">
      <t>ニュウ</t>
    </rPh>
    <rPh sb="5" eb="6">
      <t>ミ</t>
    </rPh>
    <rPh sb="6" eb="8">
      <t>ケイカク</t>
    </rPh>
    <phoneticPr fontId="6"/>
  </si>
  <si>
    <t>児入７６・未計画２</t>
    <rPh sb="0" eb="1">
      <t>ジ</t>
    </rPh>
    <rPh sb="1" eb="2">
      <t>ニュウ</t>
    </rPh>
    <rPh sb="5" eb="6">
      <t>ミ</t>
    </rPh>
    <rPh sb="6" eb="8">
      <t>ケイカク</t>
    </rPh>
    <phoneticPr fontId="6"/>
  </si>
  <si>
    <t>児入７６・拘束減</t>
    <rPh sb="0" eb="1">
      <t>ジ</t>
    </rPh>
    <rPh sb="1" eb="2">
      <t>ニュウ</t>
    </rPh>
    <phoneticPr fontId="6"/>
  </si>
  <si>
    <t>児入７６・未計画・拘束減</t>
    <rPh sb="0" eb="1">
      <t>ジ</t>
    </rPh>
    <rPh sb="1" eb="2">
      <t>ニュウ</t>
    </rPh>
    <rPh sb="5" eb="6">
      <t>ミ</t>
    </rPh>
    <rPh sb="6" eb="8">
      <t>ケイカク</t>
    </rPh>
    <phoneticPr fontId="6"/>
  </si>
  <si>
    <t>児入７６・未計画２・拘束減</t>
    <rPh sb="0" eb="1">
      <t>ジ</t>
    </rPh>
    <rPh sb="1" eb="2">
      <t>ニュウ</t>
    </rPh>
    <rPh sb="5" eb="6">
      <t>ミ</t>
    </rPh>
    <rPh sb="6" eb="8">
      <t>ケイカク</t>
    </rPh>
    <phoneticPr fontId="6"/>
  </si>
  <si>
    <t>児入７６・地公体</t>
    <rPh sb="0" eb="1">
      <t>ジ</t>
    </rPh>
    <rPh sb="1" eb="2">
      <t>ニュウ</t>
    </rPh>
    <rPh sb="5" eb="6">
      <t>チ</t>
    </rPh>
    <rPh sb="6" eb="7">
      <t>コウ</t>
    </rPh>
    <rPh sb="7" eb="8">
      <t>タイ</t>
    </rPh>
    <phoneticPr fontId="6"/>
  </si>
  <si>
    <t>児入７６・地公体・未計画</t>
    <rPh sb="0" eb="1">
      <t>ジ</t>
    </rPh>
    <rPh sb="1" eb="2">
      <t>ニュウ</t>
    </rPh>
    <rPh sb="5" eb="6">
      <t>チ</t>
    </rPh>
    <rPh sb="6" eb="7">
      <t>コウ</t>
    </rPh>
    <rPh sb="7" eb="8">
      <t>タイ</t>
    </rPh>
    <rPh sb="9" eb="10">
      <t>ミ</t>
    </rPh>
    <rPh sb="10" eb="12">
      <t>ケイカク</t>
    </rPh>
    <phoneticPr fontId="6"/>
  </si>
  <si>
    <t>児入７６・地公体・未計画２</t>
    <rPh sb="0" eb="1">
      <t>ジ</t>
    </rPh>
    <rPh sb="1" eb="2">
      <t>ニュウ</t>
    </rPh>
    <rPh sb="5" eb="6">
      <t>チ</t>
    </rPh>
    <rPh sb="6" eb="7">
      <t>コウ</t>
    </rPh>
    <rPh sb="7" eb="8">
      <t>タイ</t>
    </rPh>
    <rPh sb="9" eb="10">
      <t>ミ</t>
    </rPh>
    <rPh sb="10" eb="12">
      <t>ケイカク</t>
    </rPh>
    <phoneticPr fontId="6"/>
  </si>
  <si>
    <t>児入７６・地公体・拘束減</t>
    <rPh sb="0" eb="1">
      <t>ジ</t>
    </rPh>
    <rPh sb="1" eb="2">
      <t>ニュウ</t>
    </rPh>
    <rPh sb="5" eb="6">
      <t>チ</t>
    </rPh>
    <rPh sb="6" eb="7">
      <t>コウ</t>
    </rPh>
    <rPh sb="7" eb="8">
      <t>タイ</t>
    </rPh>
    <phoneticPr fontId="6"/>
  </si>
  <si>
    <t>児入７６・地公体・未計画・拘束減</t>
    <rPh sb="0" eb="1">
      <t>ジ</t>
    </rPh>
    <rPh sb="1" eb="2">
      <t>ニュウ</t>
    </rPh>
    <rPh sb="5" eb="6">
      <t>チ</t>
    </rPh>
    <rPh sb="6" eb="7">
      <t>コウ</t>
    </rPh>
    <rPh sb="7" eb="8">
      <t>タイ</t>
    </rPh>
    <rPh sb="9" eb="10">
      <t>ミ</t>
    </rPh>
    <rPh sb="10" eb="12">
      <t>ケイカク</t>
    </rPh>
    <phoneticPr fontId="6"/>
  </si>
  <si>
    <t>児入７６・地公体・未計画２・拘束減</t>
    <rPh sb="0" eb="1">
      <t>ジ</t>
    </rPh>
    <rPh sb="1" eb="2">
      <t>ニュウ</t>
    </rPh>
    <rPh sb="5" eb="6">
      <t>チ</t>
    </rPh>
    <rPh sb="6" eb="7">
      <t>コウ</t>
    </rPh>
    <rPh sb="7" eb="8">
      <t>タイ</t>
    </rPh>
    <rPh sb="9" eb="10">
      <t>ミ</t>
    </rPh>
    <rPh sb="10" eb="12">
      <t>ケイカク</t>
    </rPh>
    <phoneticPr fontId="6"/>
  </si>
  <si>
    <t>児入７７</t>
    <rPh sb="0" eb="1">
      <t>ジ</t>
    </rPh>
    <rPh sb="1" eb="2">
      <t>ニュウ</t>
    </rPh>
    <phoneticPr fontId="6"/>
  </si>
  <si>
    <t>児入７７・未計画</t>
    <rPh sb="0" eb="1">
      <t>ジ</t>
    </rPh>
    <rPh sb="1" eb="2">
      <t>ニュウ</t>
    </rPh>
    <rPh sb="5" eb="6">
      <t>ミ</t>
    </rPh>
    <rPh sb="6" eb="8">
      <t>ケイカク</t>
    </rPh>
    <phoneticPr fontId="6"/>
  </si>
  <si>
    <t>児入７７・未計画２</t>
    <rPh sb="0" eb="1">
      <t>ジ</t>
    </rPh>
    <rPh sb="1" eb="2">
      <t>ニュウ</t>
    </rPh>
    <rPh sb="5" eb="6">
      <t>ミ</t>
    </rPh>
    <rPh sb="6" eb="8">
      <t>ケイカク</t>
    </rPh>
    <phoneticPr fontId="6"/>
  </si>
  <si>
    <t>児入７７・拘束減</t>
    <rPh sb="0" eb="1">
      <t>ジ</t>
    </rPh>
    <rPh sb="1" eb="2">
      <t>ニュウ</t>
    </rPh>
    <phoneticPr fontId="6"/>
  </si>
  <si>
    <t>児入７７・未計画・拘束減</t>
    <rPh sb="0" eb="1">
      <t>ジ</t>
    </rPh>
    <rPh sb="1" eb="2">
      <t>ニュウ</t>
    </rPh>
    <rPh sb="5" eb="6">
      <t>ミ</t>
    </rPh>
    <rPh sb="6" eb="8">
      <t>ケイカク</t>
    </rPh>
    <phoneticPr fontId="6"/>
  </si>
  <si>
    <t>児入７７・未計画２・拘束減</t>
    <rPh sb="0" eb="1">
      <t>ジ</t>
    </rPh>
    <rPh sb="1" eb="2">
      <t>ニュウ</t>
    </rPh>
    <rPh sb="5" eb="6">
      <t>ミ</t>
    </rPh>
    <rPh sb="6" eb="8">
      <t>ケイカク</t>
    </rPh>
    <phoneticPr fontId="6"/>
  </si>
  <si>
    <t>児入７７・地公体</t>
    <rPh sb="0" eb="1">
      <t>ジ</t>
    </rPh>
    <rPh sb="1" eb="2">
      <t>ニュウ</t>
    </rPh>
    <rPh sb="5" eb="6">
      <t>チ</t>
    </rPh>
    <rPh sb="6" eb="7">
      <t>コウ</t>
    </rPh>
    <rPh sb="7" eb="8">
      <t>タイ</t>
    </rPh>
    <phoneticPr fontId="6"/>
  </si>
  <si>
    <t>児入７７・地公体・未計画</t>
    <rPh sb="0" eb="1">
      <t>ジ</t>
    </rPh>
    <rPh sb="1" eb="2">
      <t>ニュウ</t>
    </rPh>
    <rPh sb="5" eb="6">
      <t>チ</t>
    </rPh>
    <rPh sb="6" eb="7">
      <t>コウ</t>
    </rPh>
    <rPh sb="7" eb="8">
      <t>タイ</t>
    </rPh>
    <rPh sb="9" eb="10">
      <t>ミ</t>
    </rPh>
    <rPh sb="10" eb="12">
      <t>ケイカク</t>
    </rPh>
    <phoneticPr fontId="6"/>
  </si>
  <si>
    <t>児入７７・地公体・未計画２</t>
    <rPh sb="0" eb="1">
      <t>ジ</t>
    </rPh>
    <rPh sb="1" eb="2">
      <t>ニュウ</t>
    </rPh>
    <rPh sb="5" eb="6">
      <t>チ</t>
    </rPh>
    <rPh sb="6" eb="7">
      <t>コウ</t>
    </rPh>
    <rPh sb="7" eb="8">
      <t>タイ</t>
    </rPh>
    <rPh sb="9" eb="10">
      <t>ミ</t>
    </rPh>
    <rPh sb="10" eb="12">
      <t>ケイカク</t>
    </rPh>
    <phoneticPr fontId="6"/>
  </si>
  <si>
    <t>児入７７・地公体・拘束減</t>
    <rPh sb="0" eb="1">
      <t>ジ</t>
    </rPh>
    <rPh sb="1" eb="2">
      <t>ニュウ</t>
    </rPh>
    <rPh sb="5" eb="6">
      <t>チ</t>
    </rPh>
    <rPh sb="6" eb="7">
      <t>コウ</t>
    </rPh>
    <rPh sb="7" eb="8">
      <t>タイ</t>
    </rPh>
    <phoneticPr fontId="6"/>
  </si>
  <si>
    <t>児入７７・地公体・未計画・拘束減</t>
    <rPh sb="0" eb="1">
      <t>ジ</t>
    </rPh>
    <rPh sb="1" eb="2">
      <t>ニュウ</t>
    </rPh>
    <rPh sb="5" eb="6">
      <t>チ</t>
    </rPh>
    <rPh sb="6" eb="7">
      <t>コウ</t>
    </rPh>
    <rPh sb="7" eb="8">
      <t>タイ</t>
    </rPh>
    <rPh sb="9" eb="10">
      <t>ミ</t>
    </rPh>
    <rPh sb="10" eb="12">
      <t>ケイカク</t>
    </rPh>
    <phoneticPr fontId="6"/>
  </si>
  <si>
    <t>児入７７・地公体・未計画２・拘束減</t>
    <rPh sb="0" eb="1">
      <t>ジ</t>
    </rPh>
    <rPh sb="1" eb="2">
      <t>ニュウ</t>
    </rPh>
    <rPh sb="5" eb="6">
      <t>チ</t>
    </rPh>
    <rPh sb="6" eb="7">
      <t>コウ</t>
    </rPh>
    <rPh sb="7" eb="8">
      <t>タイ</t>
    </rPh>
    <rPh sb="9" eb="10">
      <t>ミ</t>
    </rPh>
    <rPh sb="10" eb="12">
      <t>ケイカク</t>
    </rPh>
    <phoneticPr fontId="6"/>
  </si>
  <si>
    <t>児入７８</t>
    <rPh sb="0" eb="1">
      <t>ジ</t>
    </rPh>
    <rPh sb="1" eb="2">
      <t>ニュウ</t>
    </rPh>
    <phoneticPr fontId="6"/>
  </si>
  <si>
    <t>児入７８・未計画</t>
    <rPh sb="0" eb="1">
      <t>ジ</t>
    </rPh>
    <rPh sb="1" eb="2">
      <t>ニュウ</t>
    </rPh>
    <rPh sb="5" eb="6">
      <t>ミ</t>
    </rPh>
    <rPh sb="6" eb="8">
      <t>ケイカク</t>
    </rPh>
    <phoneticPr fontId="6"/>
  </si>
  <si>
    <t>児入７８・未計画２</t>
    <rPh sb="0" eb="1">
      <t>ジ</t>
    </rPh>
    <rPh sb="1" eb="2">
      <t>ニュウ</t>
    </rPh>
    <rPh sb="5" eb="6">
      <t>ミ</t>
    </rPh>
    <rPh sb="6" eb="8">
      <t>ケイカク</t>
    </rPh>
    <phoneticPr fontId="6"/>
  </si>
  <si>
    <t>児入７８・拘束減</t>
    <rPh sb="0" eb="1">
      <t>ジ</t>
    </rPh>
    <rPh sb="1" eb="2">
      <t>ニュウ</t>
    </rPh>
    <phoneticPr fontId="6"/>
  </si>
  <si>
    <t>児入７８・未計画・拘束減</t>
    <rPh sb="0" eb="1">
      <t>ジ</t>
    </rPh>
    <rPh sb="1" eb="2">
      <t>ニュウ</t>
    </rPh>
    <rPh sb="5" eb="6">
      <t>ミ</t>
    </rPh>
    <rPh sb="6" eb="8">
      <t>ケイカク</t>
    </rPh>
    <phoneticPr fontId="6"/>
  </si>
  <si>
    <t>児入７８・未計画２・拘束減</t>
    <rPh sb="0" eb="1">
      <t>ジ</t>
    </rPh>
    <rPh sb="1" eb="2">
      <t>ニュウ</t>
    </rPh>
    <rPh sb="5" eb="6">
      <t>ミ</t>
    </rPh>
    <rPh sb="6" eb="8">
      <t>ケイカク</t>
    </rPh>
    <phoneticPr fontId="6"/>
  </si>
  <si>
    <t>児入７８・地公体</t>
    <rPh sb="0" eb="1">
      <t>ジ</t>
    </rPh>
    <rPh sb="1" eb="2">
      <t>ニュウ</t>
    </rPh>
    <rPh sb="5" eb="6">
      <t>チ</t>
    </rPh>
    <rPh sb="6" eb="7">
      <t>コウ</t>
    </rPh>
    <rPh sb="7" eb="8">
      <t>タイ</t>
    </rPh>
    <phoneticPr fontId="6"/>
  </si>
  <si>
    <t>児入７８・地公体・未計画</t>
    <rPh sb="0" eb="1">
      <t>ジ</t>
    </rPh>
    <rPh sb="1" eb="2">
      <t>ニュウ</t>
    </rPh>
    <rPh sb="5" eb="6">
      <t>チ</t>
    </rPh>
    <rPh sb="6" eb="7">
      <t>コウ</t>
    </rPh>
    <rPh sb="7" eb="8">
      <t>タイ</t>
    </rPh>
    <rPh sb="9" eb="10">
      <t>ミ</t>
    </rPh>
    <rPh sb="10" eb="12">
      <t>ケイカク</t>
    </rPh>
    <phoneticPr fontId="6"/>
  </si>
  <si>
    <t>児入７８・地公体・未計画２</t>
    <rPh sb="0" eb="1">
      <t>ジ</t>
    </rPh>
    <rPh sb="1" eb="2">
      <t>ニュウ</t>
    </rPh>
    <rPh sb="5" eb="6">
      <t>チ</t>
    </rPh>
    <rPh sb="6" eb="7">
      <t>コウ</t>
    </rPh>
    <rPh sb="7" eb="8">
      <t>タイ</t>
    </rPh>
    <rPh sb="9" eb="10">
      <t>ミ</t>
    </rPh>
    <rPh sb="10" eb="12">
      <t>ケイカク</t>
    </rPh>
    <phoneticPr fontId="6"/>
  </si>
  <si>
    <t>児入７８・地公体・拘束減</t>
    <rPh sb="0" eb="1">
      <t>ジ</t>
    </rPh>
    <rPh sb="1" eb="2">
      <t>ニュウ</t>
    </rPh>
    <rPh sb="5" eb="6">
      <t>チ</t>
    </rPh>
    <rPh sb="6" eb="7">
      <t>コウ</t>
    </rPh>
    <rPh sb="7" eb="8">
      <t>タイ</t>
    </rPh>
    <phoneticPr fontId="6"/>
  </si>
  <si>
    <t>児入７８・地公体・未計画・拘束減</t>
    <rPh sb="0" eb="1">
      <t>ジ</t>
    </rPh>
    <rPh sb="1" eb="2">
      <t>ニュウ</t>
    </rPh>
    <rPh sb="5" eb="6">
      <t>チ</t>
    </rPh>
    <rPh sb="6" eb="7">
      <t>コウ</t>
    </rPh>
    <rPh sb="7" eb="8">
      <t>タイ</t>
    </rPh>
    <rPh sb="9" eb="10">
      <t>ミ</t>
    </rPh>
    <rPh sb="10" eb="12">
      <t>ケイカク</t>
    </rPh>
    <phoneticPr fontId="6"/>
  </si>
  <si>
    <t>児入７８・地公体・未計画２・拘束減</t>
    <rPh sb="0" eb="1">
      <t>ジ</t>
    </rPh>
    <rPh sb="1" eb="2">
      <t>ニュウ</t>
    </rPh>
    <rPh sb="5" eb="6">
      <t>チ</t>
    </rPh>
    <rPh sb="6" eb="7">
      <t>コウ</t>
    </rPh>
    <rPh sb="7" eb="8">
      <t>タイ</t>
    </rPh>
    <rPh sb="9" eb="10">
      <t>ミ</t>
    </rPh>
    <rPh sb="10" eb="12">
      <t>ケイカク</t>
    </rPh>
    <phoneticPr fontId="6"/>
  </si>
  <si>
    <t>児入７９</t>
    <rPh sb="0" eb="1">
      <t>ジ</t>
    </rPh>
    <rPh sb="1" eb="2">
      <t>ニュウ</t>
    </rPh>
    <phoneticPr fontId="6"/>
  </si>
  <si>
    <t>児入７９・未計画</t>
    <rPh sb="0" eb="1">
      <t>ジ</t>
    </rPh>
    <rPh sb="1" eb="2">
      <t>ニュウ</t>
    </rPh>
    <rPh sb="5" eb="6">
      <t>ミ</t>
    </rPh>
    <rPh sb="6" eb="8">
      <t>ケイカク</t>
    </rPh>
    <phoneticPr fontId="6"/>
  </si>
  <si>
    <t>児入７９・未計画２</t>
    <rPh sb="0" eb="1">
      <t>ジ</t>
    </rPh>
    <rPh sb="1" eb="2">
      <t>ニュウ</t>
    </rPh>
    <rPh sb="5" eb="6">
      <t>ミ</t>
    </rPh>
    <rPh sb="6" eb="8">
      <t>ケイカク</t>
    </rPh>
    <phoneticPr fontId="6"/>
  </si>
  <si>
    <t>児入７９・拘束減</t>
    <rPh sb="0" eb="1">
      <t>ジ</t>
    </rPh>
    <rPh sb="1" eb="2">
      <t>ニュウ</t>
    </rPh>
    <phoneticPr fontId="6"/>
  </si>
  <si>
    <t>児入７９・未計画・拘束減</t>
    <rPh sb="0" eb="1">
      <t>ジ</t>
    </rPh>
    <rPh sb="1" eb="2">
      <t>ニュウ</t>
    </rPh>
    <rPh sb="5" eb="6">
      <t>ミ</t>
    </rPh>
    <rPh sb="6" eb="8">
      <t>ケイカク</t>
    </rPh>
    <phoneticPr fontId="6"/>
  </si>
  <si>
    <t>児入７９・未計画２・拘束減</t>
    <rPh sb="0" eb="1">
      <t>ジ</t>
    </rPh>
    <rPh sb="1" eb="2">
      <t>ニュウ</t>
    </rPh>
    <rPh sb="5" eb="6">
      <t>ミ</t>
    </rPh>
    <rPh sb="6" eb="8">
      <t>ケイカク</t>
    </rPh>
    <phoneticPr fontId="6"/>
  </si>
  <si>
    <t>児入７９・地公体</t>
    <rPh sb="0" eb="1">
      <t>ジ</t>
    </rPh>
    <rPh sb="1" eb="2">
      <t>ニュウ</t>
    </rPh>
    <rPh sb="5" eb="6">
      <t>チ</t>
    </rPh>
    <rPh sb="6" eb="7">
      <t>コウ</t>
    </rPh>
    <rPh sb="7" eb="8">
      <t>タイ</t>
    </rPh>
    <phoneticPr fontId="6"/>
  </si>
  <si>
    <t>児入７９・地公体・未計画</t>
    <rPh sb="0" eb="1">
      <t>ジ</t>
    </rPh>
    <rPh sb="1" eb="2">
      <t>ニュウ</t>
    </rPh>
    <rPh sb="5" eb="6">
      <t>チ</t>
    </rPh>
    <rPh sb="6" eb="7">
      <t>コウ</t>
    </rPh>
    <rPh sb="7" eb="8">
      <t>タイ</t>
    </rPh>
    <rPh sb="9" eb="10">
      <t>ミ</t>
    </rPh>
    <rPh sb="10" eb="12">
      <t>ケイカク</t>
    </rPh>
    <phoneticPr fontId="6"/>
  </si>
  <si>
    <t>児入７９・地公体・未計画２</t>
    <rPh sb="0" eb="1">
      <t>ジ</t>
    </rPh>
    <rPh sb="1" eb="2">
      <t>ニュウ</t>
    </rPh>
    <rPh sb="5" eb="6">
      <t>チ</t>
    </rPh>
    <rPh sb="6" eb="7">
      <t>コウ</t>
    </rPh>
    <rPh sb="7" eb="8">
      <t>タイ</t>
    </rPh>
    <rPh sb="9" eb="10">
      <t>ミ</t>
    </rPh>
    <rPh sb="10" eb="12">
      <t>ケイカク</t>
    </rPh>
    <phoneticPr fontId="6"/>
  </si>
  <si>
    <t>児入７９・地公体・拘束減</t>
    <rPh sb="0" eb="1">
      <t>ジ</t>
    </rPh>
    <rPh sb="1" eb="2">
      <t>ニュウ</t>
    </rPh>
    <rPh sb="5" eb="6">
      <t>チ</t>
    </rPh>
    <rPh sb="6" eb="7">
      <t>コウ</t>
    </rPh>
    <rPh sb="7" eb="8">
      <t>タイ</t>
    </rPh>
    <phoneticPr fontId="6"/>
  </si>
  <si>
    <t>児入７９・地公体・未計画・拘束減</t>
    <rPh sb="0" eb="1">
      <t>ジ</t>
    </rPh>
    <rPh sb="1" eb="2">
      <t>ニュウ</t>
    </rPh>
    <rPh sb="5" eb="6">
      <t>チ</t>
    </rPh>
    <rPh sb="6" eb="7">
      <t>コウ</t>
    </rPh>
    <rPh sb="7" eb="8">
      <t>タイ</t>
    </rPh>
    <rPh sb="9" eb="10">
      <t>ミ</t>
    </rPh>
    <rPh sb="10" eb="12">
      <t>ケイカク</t>
    </rPh>
    <phoneticPr fontId="6"/>
  </si>
  <si>
    <t>児入７９・地公体・未計画２・拘束減</t>
    <rPh sb="0" eb="1">
      <t>ジ</t>
    </rPh>
    <rPh sb="1" eb="2">
      <t>ニュウ</t>
    </rPh>
    <rPh sb="5" eb="6">
      <t>チ</t>
    </rPh>
    <rPh sb="6" eb="7">
      <t>コウ</t>
    </rPh>
    <rPh sb="7" eb="8">
      <t>タイ</t>
    </rPh>
    <rPh sb="9" eb="10">
      <t>ミ</t>
    </rPh>
    <rPh sb="10" eb="12">
      <t>ケイカク</t>
    </rPh>
    <phoneticPr fontId="6"/>
  </si>
  <si>
    <t>児入８０</t>
    <rPh sb="0" eb="1">
      <t>ジ</t>
    </rPh>
    <rPh sb="1" eb="2">
      <t>ニュウ</t>
    </rPh>
    <phoneticPr fontId="6"/>
  </si>
  <si>
    <t>児入８０・未計画</t>
    <rPh sb="0" eb="1">
      <t>ジ</t>
    </rPh>
    <rPh sb="1" eb="2">
      <t>ニュウ</t>
    </rPh>
    <rPh sb="5" eb="6">
      <t>ミ</t>
    </rPh>
    <rPh sb="6" eb="8">
      <t>ケイカク</t>
    </rPh>
    <phoneticPr fontId="6"/>
  </si>
  <si>
    <t>児入８０・未計画２</t>
    <rPh sb="0" eb="1">
      <t>ジ</t>
    </rPh>
    <rPh sb="1" eb="2">
      <t>ニュウ</t>
    </rPh>
    <rPh sb="5" eb="6">
      <t>ミ</t>
    </rPh>
    <rPh sb="6" eb="8">
      <t>ケイカク</t>
    </rPh>
    <phoneticPr fontId="6"/>
  </si>
  <si>
    <t>児入８０・拘束減</t>
    <rPh sb="0" eb="1">
      <t>ジ</t>
    </rPh>
    <rPh sb="1" eb="2">
      <t>ニュウ</t>
    </rPh>
    <phoneticPr fontId="6"/>
  </si>
  <si>
    <t>児入８０・未計画・拘束減</t>
    <rPh sb="0" eb="1">
      <t>ジ</t>
    </rPh>
    <rPh sb="1" eb="2">
      <t>ニュウ</t>
    </rPh>
    <rPh sb="5" eb="6">
      <t>ミ</t>
    </rPh>
    <rPh sb="6" eb="8">
      <t>ケイカク</t>
    </rPh>
    <phoneticPr fontId="6"/>
  </si>
  <si>
    <t>児入８０・未計画２・拘束減</t>
    <rPh sb="0" eb="1">
      <t>ジ</t>
    </rPh>
    <rPh sb="1" eb="2">
      <t>ニュウ</t>
    </rPh>
    <rPh sb="5" eb="6">
      <t>ミ</t>
    </rPh>
    <rPh sb="6" eb="8">
      <t>ケイカク</t>
    </rPh>
    <phoneticPr fontId="6"/>
  </si>
  <si>
    <t>児入８０・地公体</t>
    <rPh sb="0" eb="1">
      <t>ジ</t>
    </rPh>
    <rPh sb="1" eb="2">
      <t>ニュウ</t>
    </rPh>
    <rPh sb="5" eb="6">
      <t>チ</t>
    </rPh>
    <rPh sb="6" eb="7">
      <t>コウ</t>
    </rPh>
    <rPh sb="7" eb="8">
      <t>タイ</t>
    </rPh>
    <phoneticPr fontId="6"/>
  </si>
  <si>
    <t>児入８０・地公体・未計画</t>
    <rPh sb="0" eb="1">
      <t>ジ</t>
    </rPh>
    <rPh sb="1" eb="2">
      <t>ニュウ</t>
    </rPh>
    <rPh sb="5" eb="6">
      <t>チ</t>
    </rPh>
    <rPh sb="6" eb="7">
      <t>コウ</t>
    </rPh>
    <rPh sb="7" eb="8">
      <t>タイ</t>
    </rPh>
    <rPh sb="9" eb="10">
      <t>ミ</t>
    </rPh>
    <rPh sb="10" eb="12">
      <t>ケイカク</t>
    </rPh>
    <phoneticPr fontId="6"/>
  </si>
  <si>
    <t>児入８０・地公体・未計画２</t>
    <rPh sb="0" eb="1">
      <t>ジ</t>
    </rPh>
    <rPh sb="1" eb="2">
      <t>ニュウ</t>
    </rPh>
    <rPh sb="5" eb="6">
      <t>チ</t>
    </rPh>
    <rPh sb="6" eb="7">
      <t>コウ</t>
    </rPh>
    <rPh sb="7" eb="8">
      <t>タイ</t>
    </rPh>
    <rPh sb="9" eb="10">
      <t>ミ</t>
    </rPh>
    <rPh sb="10" eb="12">
      <t>ケイカク</t>
    </rPh>
    <phoneticPr fontId="6"/>
  </si>
  <si>
    <t>児入８０・地公体・拘束減</t>
    <rPh sb="0" eb="1">
      <t>ジ</t>
    </rPh>
    <rPh sb="1" eb="2">
      <t>ニュウ</t>
    </rPh>
    <rPh sb="5" eb="6">
      <t>チ</t>
    </rPh>
    <rPh sb="6" eb="7">
      <t>コウ</t>
    </rPh>
    <rPh sb="7" eb="8">
      <t>タイ</t>
    </rPh>
    <phoneticPr fontId="6"/>
  </si>
  <si>
    <t>児入８０・地公体・未計画・拘束減</t>
    <rPh sb="0" eb="1">
      <t>ジ</t>
    </rPh>
    <rPh sb="1" eb="2">
      <t>ニュウ</t>
    </rPh>
    <rPh sb="5" eb="6">
      <t>チ</t>
    </rPh>
    <rPh sb="6" eb="7">
      <t>コウ</t>
    </rPh>
    <rPh sb="7" eb="8">
      <t>タイ</t>
    </rPh>
    <rPh sb="9" eb="10">
      <t>ミ</t>
    </rPh>
    <rPh sb="10" eb="12">
      <t>ケイカク</t>
    </rPh>
    <phoneticPr fontId="6"/>
  </si>
  <si>
    <t>児入８０・地公体・未計画２・拘束減</t>
    <rPh sb="0" eb="1">
      <t>ジ</t>
    </rPh>
    <rPh sb="1" eb="2">
      <t>ニュウ</t>
    </rPh>
    <rPh sb="5" eb="6">
      <t>チ</t>
    </rPh>
    <rPh sb="6" eb="7">
      <t>コウ</t>
    </rPh>
    <rPh sb="7" eb="8">
      <t>タイ</t>
    </rPh>
    <rPh sb="9" eb="10">
      <t>ミ</t>
    </rPh>
    <rPh sb="10" eb="12">
      <t>ケイカク</t>
    </rPh>
    <phoneticPr fontId="6"/>
  </si>
  <si>
    <t>児入８１</t>
    <rPh sb="0" eb="1">
      <t>ジ</t>
    </rPh>
    <rPh sb="1" eb="2">
      <t>ニュウ</t>
    </rPh>
    <phoneticPr fontId="6"/>
  </si>
  <si>
    <t>児入８１・未計画</t>
    <rPh sb="0" eb="1">
      <t>ジ</t>
    </rPh>
    <rPh sb="1" eb="2">
      <t>ニュウ</t>
    </rPh>
    <rPh sb="5" eb="6">
      <t>ミ</t>
    </rPh>
    <rPh sb="6" eb="8">
      <t>ケイカク</t>
    </rPh>
    <phoneticPr fontId="6"/>
  </si>
  <si>
    <t>児入８１・未計画２</t>
    <rPh sb="0" eb="1">
      <t>ジ</t>
    </rPh>
    <rPh sb="1" eb="2">
      <t>ニュウ</t>
    </rPh>
    <rPh sb="5" eb="6">
      <t>ミ</t>
    </rPh>
    <rPh sb="6" eb="8">
      <t>ケイカク</t>
    </rPh>
    <phoneticPr fontId="6"/>
  </si>
  <si>
    <t>児入８１・拘束減</t>
    <rPh sb="0" eb="1">
      <t>ジ</t>
    </rPh>
    <rPh sb="1" eb="2">
      <t>ニュウ</t>
    </rPh>
    <phoneticPr fontId="6"/>
  </si>
  <si>
    <t>児入８１・未計画・拘束減</t>
    <rPh sb="0" eb="1">
      <t>ジ</t>
    </rPh>
    <rPh sb="1" eb="2">
      <t>ニュウ</t>
    </rPh>
    <rPh sb="5" eb="6">
      <t>ミ</t>
    </rPh>
    <rPh sb="6" eb="8">
      <t>ケイカク</t>
    </rPh>
    <phoneticPr fontId="6"/>
  </si>
  <si>
    <t>児入８１・未計画２・拘束減</t>
    <rPh sb="0" eb="1">
      <t>ジ</t>
    </rPh>
    <rPh sb="1" eb="2">
      <t>ニュウ</t>
    </rPh>
    <rPh sb="5" eb="6">
      <t>ミ</t>
    </rPh>
    <rPh sb="6" eb="8">
      <t>ケイカク</t>
    </rPh>
    <phoneticPr fontId="6"/>
  </si>
  <si>
    <t>児入８１・地公体</t>
    <rPh sb="0" eb="1">
      <t>ジ</t>
    </rPh>
    <rPh sb="1" eb="2">
      <t>ニュウ</t>
    </rPh>
    <rPh sb="5" eb="6">
      <t>チ</t>
    </rPh>
    <rPh sb="6" eb="7">
      <t>コウ</t>
    </rPh>
    <rPh sb="7" eb="8">
      <t>タイ</t>
    </rPh>
    <phoneticPr fontId="6"/>
  </si>
  <si>
    <t>児入８１・地公体・未計画</t>
    <rPh sb="0" eb="1">
      <t>ジ</t>
    </rPh>
    <rPh sb="1" eb="2">
      <t>ニュウ</t>
    </rPh>
    <rPh sb="5" eb="6">
      <t>チ</t>
    </rPh>
    <rPh sb="6" eb="7">
      <t>コウ</t>
    </rPh>
    <rPh sb="7" eb="8">
      <t>タイ</t>
    </rPh>
    <rPh sb="9" eb="10">
      <t>ミ</t>
    </rPh>
    <rPh sb="10" eb="12">
      <t>ケイカク</t>
    </rPh>
    <phoneticPr fontId="6"/>
  </si>
  <si>
    <t>児入８１・地公体・未計画２</t>
    <rPh sb="0" eb="1">
      <t>ジ</t>
    </rPh>
    <rPh sb="1" eb="2">
      <t>ニュウ</t>
    </rPh>
    <rPh sb="5" eb="6">
      <t>チ</t>
    </rPh>
    <rPh sb="6" eb="7">
      <t>コウ</t>
    </rPh>
    <rPh sb="7" eb="8">
      <t>タイ</t>
    </rPh>
    <rPh sb="9" eb="10">
      <t>ミ</t>
    </rPh>
    <rPh sb="10" eb="12">
      <t>ケイカク</t>
    </rPh>
    <phoneticPr fontId="6"/>
  </si>
  <si>
    <t>児入８１・地公体・拘束減</t>
    <rPh sb="0" eb="1">
      <t>ジ</t>
    </rPh>
    <rPh sb="1" eb="2">
      <t>ニュウ</t>
    </rPh>
    <rPh sb="5" eb="6">
      <t>チ</t>
    </rPh>
    <rPh sb="6" eb="7">
      <t>コウ</t>
    </rPh>
    <rPh sb="7" eb="8">
      <t>タイ</t>
    </rPh>
    <phoneticPr fontId="6"/>
  </si>
  <si>
    <t>児入８１・地公体・未計画・拘束減</t>
    <rPh sb="0" eb="1">
      <t>ジ</t>
    </rPh>
    <rPh sb="1" eb="2">
      <t>ニュウ</t>
    </rPh>
    <rPh sb="5" eb="6">
      <t>チ</t>
    </rPh>
    <rPh sb="6" eb="7">
      <t>コウ</t>
    </rPh>
    <rPh sb="7" eb="8">
      <t>タイ</t>
    </rPh>
    <rPh sb="9" eb="10">
      <t>ミ</t>
    </rPh>
    <rPh sb="10" eb="12">
      <t>ケイカク</t>
    </rPh>
    <phoneticPr fontId="6"/>
  </si>
  <si>
    <t>児入８１・地公体・未計画２・拘束減</t>
    <rPh sb="0" eb="1">
      <t>ジ</t>
    </rPh>
    <rPh sb="1" eb="2">
      <t>ニュウ</t>
    </rPh>
    <rPh sb="5" eb="6">
      <t>チ</t>
    </rPh>
    <rPh sb="6" eb="7">
      <t>コウ</t>
    </rPh>
    <rPh sb="7" eb="8">
      <t>タイ</t>
    </rPh>
    <rPh sb="9" eb="10">
      <t>ミ</t>
    </rPh>
    <rPh sb="10" eb="12">
      <t>ケイカク</t>
    </rPh>
    <phoneticPr fontId="6"/>
  </si>
  <si>
    <t>児入８２</t>
    <rPh sb="0" eb="1">
      <t>ジ</t>
    </rPh>
    <rPh sb="1" eb="2">
      <t>ニュウ</t>
    </rPh>
    <phoneticPr fontId="6"/>
  </si>
  <si>
    <t>児入８２・未計画</t>
    <rPh sb="0" eb="1">
      <t>ジ</t>
    </rPh>
    <rPh sb="1" eb="2">
      <t>ニュウ</t>
    </rPh>
    <rPh sb="5" eb="6">
      <t>ミ</t>
    </rPh>
    <rPh sb="6" eb="8">
      <t>ケイカク</t>
    </rPh>
    <phoneticPr fontId="6"/>
  </si>
  <si>
    <t>児入８２・未計画２</t>
    <rPh sb="0" eb="1">
      <t>ジ</t>
    </rPh>
    <rPh sb="1" eb="2">
      <t>ニュウ</t>
    </rPh>
    <rPh sb="5" eb="6">
      <t>ミ</t>
    </rPh>
    <rPh sb="6" eb="8">
      <t>ケイカク</t>
    </rPh>
    <phoneticPr fontId="6"/>
  </si>
  <si>
    <t>児入８２・拘束減</t>
    <rPh sb="0" eb="1">
      <t>ジ</t>
    </rPh>
    <rPh sb="1" eb="2">
      <t>ニュウ</t>
    </rPh>
    <phoneticPr fontId="6"/>
  </si>
  <si>
    <t>児入８２・未計画・拘束減</t>
    <rPh sb="0" eb="1">
      <t>ジ</t>
    </rPh>
    <rPh sb="1" eb="2">
      <t>ニュウ</t>
    </rPh>
    <rPh sb="5" eb="6">
      <t>ミ</t>
    </rPh>
    <rPh sb="6" eb="8">
      <t>ケイカク</t>
    </rPh>
    <phoneticPr fontId="6"/>
  </si>
  <si>
    <t>児入８２・未計画２・拘束減</t>
    <rPh sb="0" eb="1">
      <t>ジ</t>
    </rPh>
    <rPh sb="1" eb="2">
      <t>ニュウ</t>
    </rPh>
    <rPh sb="5" eb="6">
      <t>ミ</t>
    </rPh>
    <rPh sb="6" eb="8">
      <t>ケイカク</t>
    </rPh>
    <phoneticPr fontId="6"/>
  </si>
  <si>
    <t>児入８２・地公体</t>
    <rPh sb="0" eb="1">
      <t>ジ</t>
    </rPh>
    <rPh sb="1" eb="2">
      <t>ニュウ</t>
    </rPh>
    <rPh sb="5" eb="6">
      <t>チ</t>
    </rPh>
    <rPh sb="6" eb="7">
      <t>コウ</t>
    </rPh>
    <rPh sb="7" eb="8">
      <t>タイ</t>
    </rPh>
    <phoneticPr fontId="6"/>
  </si>
  <si>
    <t>児入８２・地公体・未計画</t>
    <rPh sb="0" eb="1">
      <t>ジ</t>
    </rPh>
    <rPh sb="1" eb="2">
      <t>ニュウ</t>
    </rPh>
    <rPh sb="5" eb="6">
      <t>チ</t>
    </rPh>
    <rPh sb="6" eb="7">
      <t>コウ</t>
    </rPh>
    <rPh sb="7" eb="8">
      <t>タイ</t>
    </rPh>
    <rPh sb="9" eb="10">
      <t>ミ</t>
    </rPh>
    <rPh sb="10" eb="12">
      <t>ケイカク</t>
    </rPh>
    <phoneticPr fontId="6"/>
  </si>
  <si>
    <t>児入８２・地公体・未計画２</t>
    <rPh sb="0" eb="1">
      <t>ジ</t>
    </rPh>
    <rPh sb="1" eb="2">
      <t>ニュウ</t>
    </rPh>
    <rPh sb="5" eb="6">
      <t>チ</t>
    </rPh>
    <rPh sb="6" eb="7">
      <t>コウ</t>
    </rPh>
    <rPh sb="7" eb="8">
      <t>タイ</t>
    </rPh>
    <rPh sb="9" eb="10">
      <t>ミ</t>
    </rPh>
    <rPh sb="10" eb="12">
      <t>ケイカク</t>
    </rPh>
    <phoneticPr fontId="6"/>
  </si>
  <si>
    <t>児入８２・地公体・拘束減</t>
    <rPh sb="0" eb="1">
      <t>ジ</t>
    </rPh>
    <rPh sb="1" eb="2">
      <t>ニュウ</t>
    </rPh>
    <rPh sb="5" eb="6">
      <t>チ</t>
    </rPh>
    <rPh sb="6" eb="7">
      <t>コウ</t>
    </rPh>
    <rPh sb="7" eb="8">
      <t>タイ</t>
    </rPh>
    <phoneticPr fontId="6"/>
  </si>
  <si>
    <t>児入８２・地公体・未計画・拘束減</t>
    <rPh sb="0" eb="1">
      <t>ジ</t>
    </rPh>
    <rPh sb="1" eb="2">
      <t>ニュウ</t>
    </rPh>
    <rPh sb="5" eb="6">
      <t>チ</t>
    </rPh>
    <rPh sb="6" eb="7">
      <t>コウ</t>
    </rPh>
    <rPh sb="7" eb="8">
      <t>タイ</t>
    </rPh>
    <rPh sb="9" eb="10">
      <t>ミ</t>
    </rPh>
    <rPh sb="10" eb="12">
      <t>ケイカク</t>
    </rPh>
    <phoneticPr fontId="6"/>
  </si>
  <si>
    <t>児入８２・地公体・未計画２・拘束減</t>
    <rPh sb="0" eb="1">
      <t>ジ</t>
    </rPh>
    <rPh sb="1" eb="2">
      <t>ニュウ</t>
    </rPh>
    <rPh sb="5" eb="6">
      <t>チ</t>
    </rPh>
    <rPh sb="6" eb="7">
      <t>コウ</t>
    </rPh>
    <rPh sb="7" eb="8">
      <t>タイ</t>
    </rPh>
    <rPh sb="9" eb="10">
      <t>ミ</t>
    </rPh>
    <rPh sb="10" eb="12">
      <t>ケイカク</t>
    </rPh>
    <phoneticPr fontId="6"/>
  </si>
  <si>
    <t>児入８３</t>
    <rPh sb="0" eb="1">
      <t>ジ</t>
    </rPh>
    <rPh sb="1" eb="2">
      <t>ニュウ</t>
    </rPh>
    <phoneticPr fontId="6"/>
  </si>
  <si>
    <t>児入８３・未計画</t>
    <rPh sb="0" eb="1">
      <t>ジ</t>
    </rPh>
    <rPh sb="1" eb="2">
      <t>ニュウ</t>
    </rPh>
    <rPh sb="5" eb="6">
      <t>ミ</t>
    </rPh>
    <rPh sb="6" eb="8">
      <t>ケイカク</t>
    </rPh>
    <phoneticPr fontId="6"/>
  </si>
  <si>
    <t>児入８３・未計画２</t>
    <rPh sb="0" eb="1">
      <t>ジ</t>
    </rPh>
    <rPh sb="1" eb="2">
      <t>ニュウ</t>
    </rPh>
    <rPh sb="5" eb="6">
      <t>ミ</t>
    </rPh>
    <rPh sb="6" eb="8">
      <t>ケイカク</t>
    </rPh>
    <phoneticPr fontId="6"/>
  </si>
  <si>
    <t>児入８３・拘束減</t>
    <rPh sb="0" eb="1">
      <t>ジ</t>
    </rPh>
    <rPh sb="1" eb="2">
      <t>ニュウ</t>
    </rPh>
    <phoneticPr fontId="6"/>
  </si>
  <si>
    <t>児入８３・未計画・拘束減</t>
    <rPh sb="0" eb="1">
      <t>ジ</t>
    </rPh>
    <rPh sb="1" eb="2">
      <t>ニュウ</t>
    </rPh>
    <rPh sb="5" eb="6">
      <t>ミ</t>
    </rPh>
    <rPh sb="6" eb="8">
      <t>ケイカク</t>
    </rPh>
    <phoneticPr fontId="6"/>
  </si>
  <si>
    <t>児入８３・未計画２・拘束減</t>
    <rPh sb="0" eb="1">
      <t>ジ</t>
    </rPh>
    <rPh sb="1" eb="2">
      <t>ニュウ</t>
    </rPh>
    <rPh sb="5" eb="6">
      <t>ミ</t>
    </rPh>
    <rPh sb="6" eb="8">
      <t>ケイカク</t>
    </rPh>
    <phoneticPr fontId="6"/>
  </si>
  <si>
    <t>児入８３・地公体</t>
    <rPh sb="0" eb="1">
      <t>ジ</t>
    </rPh>
    <rPh sb="1" eb="2">
      <t>ニュウ</t>
    </rPh>
    <rPh sb="5" eb="6">
      <t>チ</t>
    </rPh>
    <rPh sb="6" eb="7">
      <t>コウ</t>
    </rPh>
    <rPh sb="7" eb="8">
      <t>タイ</t>
    </rPh>
    <phoneticPr fontId="6"/>
  </si>
  <si>
    <t>児入８３・地公体・未計画</t>
    <rPh sb="0" eb="1">
      <t>ジ</t>
    </rPh>
    <rPh sb="1" eb="2">
      <t>ニュウ</t>
    </rPh>
    <rPh sb="5" eb="6">
      <t>チ</t>
    </rPh>
    <rPh sb="6" eb="7">
      <t>コウ</t>
    </rPh>
    <rPh sb="7" eb="8">
      <t>タイ</t>
    </rPh>
    <rPh sb="9" eb="10">
      <t>ミ</t>
    </rPh>
    <rPh sb="10" eb="12">
      <t>ケイカク</t>
    </rPh>
    <phoneticPr fontId="6"/>
  </si>
  <si>
    <t>児入８３・地公体・未計画２</t>
    <rPh sb="0" eb="1">
      <t>ジ</t>
    </rPh>
    <rPh sb="1" eb="2">
      <t>ニュウ</t>
    </rPh>
    <rPh sb="5" eb="6">
      <t>チ</t>
    </rPh>
    <rPh sb="6" eb="7">
      <t>コウ</t>
    </rPh>
    <rPh sb="7" eb="8">
      <t>タイ</t>
    </rPh>
    <rPh sb="9" eb="10">
      <t>ミ</t>
    </rPh>
    <rPh sb="10" eb="12">
      <t>ケイカク</t>
    </rPh>
    <phoneticPr fontId="6"/>
  </si>
  <si>
    <t>児入８３・地公体・拘束減</t>
    <rPh sb="0" eb="1">
      <t>ジ</t>
    </rPh>
    <rPh sb="1" eb="2">
      <t>ニュウ</t>
    </rPh>
    <rPh sb="5" eb="6">
      <t>チ</t>
    </rPh>
    <rPh sb="6" eb="7">
      <t>コウ</t>
    </rPh>
    <rPh sb="7" eb="8">
      <t>タイ</t>
    </rPh>
    <phoneticPr fontId="6"/>
  </si>
  <si>
    <t>児入８３・地公体・未計画・拘束減</t>
    <rPh sb="0" eb="1">
      <t>ジ</t>
    </rPh>
    <rPh sb="1" eb="2">
      <t>ニュウ</t>
    </rPh>
    <rPh sb="5" eb="6">
      <t>チ</t>
    </rPh>
    <rPh sb="6" eb="7">
      <t>コウ</t>
    </rPh>
    <rPh sb="7" eb="8">
      <t>タイ</t>
    </rPh>
    <rPh sb="9" eb="10">
      <t>ミ</t>
    </rPh>
    <rPh sb="10" eb="12">
      <t>ケイカク</t>
    </rPh>
    <phoneticPr fontId="6"/>
  </si>
  <si>
    <t>児入８３・地公体・未計画２・拘束減</t>
    <rPh sb="0" eb="1">
      <t>ジ</t>
    </rPh>
    <rPh sb="1" eb="2">
      <t>ニュウ</t>
    </rPh>
    <rPh sb="5" eb="6">
      <t>チ</t>
    </rPh>
    <rPh sb="6" eb="7">
      <t>コウ</t>
    </rPh>
    <rPh sb="7" eb="8">
      <t>タイ</t>
    </rPh>
    <rPh sb="9" eb="10">
      <t>ミ</t>
    </rPh>
    <rPh sb="10" eb="12">
      <t>ケイカク</t>
    </rPh>
    <phoneticPr fontId="6"/>
  </si>
  <si>
    <t>児入８４</t>
    <rPh sb="0" eb="1">
      <t>ジ</t>
    </rPh>
    <rPh sb="1" eb="2">
      <t>ニュウ</t>
    </rPh>
    <phoneticPr fontId="6"/>
  </si>
  <si>
    <t>児入８４・未計画</t>
    <rPh sb="0" eb="1">
      <t>ジ</t>
    </rPh>
    <rPh sb="1" eb="2">
      <t>ニュウ</t>
    </rPh>
    <rPh sb="5" eb="6">
      <t>ミ</t>
    </rPh>
    <rPh sb="6" eb="8">
      <t>ケイカク</t>
    </rPh>
    <phoneticPr fontId="6"/>
  </si>
  <si>
    <t>児入８４・未計画２</t>
    <rPh sb="0" eb="1">
      <t>ジ</t>
    </rPh>
    <rPh sb="1" eb="2">
      <t>ニュウ</t>
    </rPh>
    <rPh sb="5" eb="6">
      <t>ミ</t>
    </rPh>
    <rPh sb="6" eb="8">
      <t>ケイカク</t>
    </rPh>
    <phoneticPr fontId="6"/>
  </si>
  <si>
    <t>児入８４・拘束減</t>
    <rPh sb="0" eb="1">
      <t>ジ</t>
    </rPh>
    <rPh sb="1" eb="2">
      <t>ニュウ</t>
    </rPh>
    <phoneticPr fontId="6"/>
  </si>
  <si>
    <t>児入８４・未計画・拘束減</t>
    <rPh sb="0" eb="1">
      <t>ジ</t>
    </rPh>
    <rPh sb="1" eb="2">
      <t>ニュウ</t>
    </rPh>
    <rPh sb="5" eb="6">
      <t>ミ</t>
    </rPh>
    <rPh sb="6" eb="8">
      <t>ケイカク</t>
    </rPh>
    <phoneticPr fontId="6"/>
  </si>
  <si>
    <t>児入８４・未計画２・拘束減</t>
    <rPh sb="0" eb="1">
      <t>ジ</t>
    </rPh>
    <rPh sb="1" eb="2">
      <t>ニュウ</t>
    </rPh>
    <rPh sb="5" eb="6">
      <t>ミ</t>
    </rPh>
    <rPh sb="6" eb="8">
      <t>ケイカク</t>
    </rPh>
    <phoneticPr fontId="6"/>
  </si>
  <si>
    <t>児入８４・地公体</t>
    <rPh sb="0" eb="1">
      <t>ジ</t>
    </rPh>
    <rPh sb="1" eb="2">
      <t>ニュウ</t>
    </rPh>
    <rPh sb="5" eb="6">
      <t>チ</t>
    </rPh>
    <rPh sb="6" eb="7">
      <t>コウ</t>
    </rPh>
    <rPh sb="7" eb="8">
      <t>タイ</t>
    </rPh>
    <phoneticPr fontId="6"/>
  </si>
  <si>
    <t>児入８４・地公体・未計画</t>
    <rPh sb="0" eb="1">
      <t>ジ</t>
    </rPh>
    <rPh sb="1" eb="2">
      <t>ニュウ</t>
    </rPh>
    <rPh sb="5" eb="6">
      <t>チ</t>
    </rPh>
    <rPh sb="6" eb="7">
      <t>コウ</t>
    </rPh>
    <rPh sb="7" eb="8">
      <t>タイ</t>
    </rPh>
    <rPh sb="9" eb="10">
      <t>ミ</t>
    </rPh>
    <rPh sb="10" eb="12">
      <t>ケイカク</t>
    </rPh>
    <phoneticPr fontId="6"/>
  </si>
  <si>
    <t>児入８４・地公体・未計画２</t>
    <rPh sb="0" eb="1">
      <t>ジ</t>
    </rPh>
    <rPh sb="1" eb="2">
      <t>ニュウ</t>
    </rPh>
    <rPh sb="5" eb="6">
      <t>チ</t>
    </rPh>
    <rPh sb="6" eb="7">
      <t>コウ</t>
    </rPh>
    <rPh sb="7" eb="8">
      <t>タイ</t>
    </rPh>
    <rPh sb="9" eb="10">
      <t>ミ</t>
    </rPh>
    <rPh sb="10" eb="12">
      <t>ケイカク</t>
    </rPh>
    <phoneticPr fontId="6"/>
  </si>
  <si>
    <t>児入８４・地公体・拘束減</t>
    <rPh sb="0" eb="1">
      <t>ジ</t>
    </rPh>
    <rPh sb="1" eb="2">
      <t>ニュウ</t>
    </rPh>
    <rPh sb="5" eb="6">
      <t>チ</t>
    </rPh>
    <rPh sb="6" eb="7">
      <t>コウ</t>
    </rPh>
    <rPh sb="7" eb="8">
      <t>タイ</t>
    </rPh>
    <phoneticPr fontId="6"/>
  </si>
  <si>
    <t>児入８４・地公体・未計画・拘束減</t>
    <rPh sb="0" eb="1">
      <t>ジ</t>
    </rPh>
    <rPh sb="1" eb="2">
      <t>ニュウ</t>
    </rPh>
    <rPh sb="5" eb="6">
      <t>チ</t>
    </rPh>
    <rPh sb="6" eb="7">
      <t>コウ</t>
    </rPh>
    <rPh sb="7" eb="8">
      <t>タイ</t>
    </rPh>
    <rPh sb="9" eb="10">
      <t>ミ</t>
    </rPh>
    <rPh sb="10" eb="12">
      <t>ケイカク</t>
    </rPh>
    <phoneticPr fontId="6"/>
  </si>
  <si>
    <t>児入８４・地公体・未計画２・拘束減</t>
    <rPh sb="0" eb="1">
      <t>ジ</t>
    </rPh>
    <rPh sb="1" eb="2">
      <t>ニュウ</t>
    </rPh>
    <rPh sb="5" eb="6">
      <t>チ</t>
    </rPh>
    <rPh sb="6" eb="7">
      <t>コウ</t>
    </rPh>
    <rPh sb="7" eb="8">
      <t>タイ</t>
    </rPh>
    <rPh sb="9" eb="10">
      <t>ミ</t>
    </rPh>
    <rPh sb="10" eb="12">
      <t>ケイカク</t>
    </rPh>
    <phoneticPr fontId="6"/>
  </si>
  <si>
    <t>児入８５</t>
    <rPh sb="0" eb="1">
      <t>ジ</t>
    </rPh>
    <rPh sb="1" eb="2">
      <t>ニュウ</t>
    </rPh>
    <phoneticPr fontId="6"/>
  </si>
  <si>
    <t>児入８５・未計画</t>
    <rPh sb="0" eb="1">
      <t>ジ</t>
    </rPh>
    <rPh sb="1" eb="2">
      <t>ニュウ</t>
    </rPh>
    <rPh sb="5" eb="6">
      <t>ミ</t>
    </rPh>
    <rPh sb="6" eb="8">
      <t>ケイカク</t>
    </rPh>
    <phoneticPr fontId="6"/>
  </si>
  <si>
    <t>児入８５・未計画２</t>
    <rPh sb="0" eb="1">
      <t>ジ</t>
    </rPh>
    <rPh sb="1" eb="2">
      <t>ニュウ</t>
    </rPh>
    <rPh sb="5" eb="6">
      <t>ミ</t>
    </rPh>
    <rPh sb="6" eb="8">
      <t>ケイカク</t>
    </rPh>
    <phoneticPr fontId="6"/>
  </si>
  <si>
    <t>児入８５・拘束減</t>
    <rPh sb="0" eb="1">
      <t>ジ</t>
    </rPh>
    <rPh sb="1" eb="2">
      <t>ニュウ</t>
    </rPh>
    <phoneticPr fontId="6"/>
  </si>
  <si>
    <t>児入８５・未計画・拘束減</t>
    <rPh sb="0" eb="1">
      <t>ジ</t>
    </rPh>
    <rPh sb="1" eb="2">
      <t>ニュウ</t>
    </rPh>
    <rPh sb="5" eb="6">
      <t>ミ</t>
    </rPh>
    <rPh sb="6" eb="8">
      <t>ケイカク</t>
    </rPh>
    <phoneticPr fontId="6"/>
  </si>
  <si>
    <t>児入８５・未計画２・拘束減</t>
    <rPh sb="0" eb="1">
      <t>ジ</t>
    </rPh>
    <rPh sb="1" eb="2">
      <t>ニュウ</t>
    </rPh>
    <rPh sb="5" eb="6">
      <t>ミ</t>
    </rPh>
    <rPh sb="6" eb="8">
      <t>ケイカク</t>
    </rPh>
    <phoneticPr fontId="6"/>
  </si>
  <si>
    <t>児入８５・地公体</t>
    <rPh sb="0" eb="1">
      <t>ジ</t>
    </rPh>
    <rPh sb="1" eb="2">
      <t>ニュウ</t>
    </rPh>
    <rPh sb="5" eb="6">
      <t>チ</t>
    </rPh>
    <rPh sb="6" eb="7">
      <t>コウ</t>
    </rPh>
    <rPh sb="7" eb="8">
      <t>タイ</t>
    </rPh>
    <phoneticPr fontId="6"/>
  </si>
  <si>
    <t>児入８５・地公体・未計画</t>
    <rPh sb="0" eb="1">
      <t>ジ</t>
    </rPh>
    <rPh sb="1" eb="2">
      <t>ニュウ</t>
    </rPh>
    <rPh sb="5" eb="6">
      <t>チ</t>
    </rPh>
    <rPh sb="6" eb="7">
      <t>コウ</t>
    </rPh>
    <rPh sb="7" eb="8">
      <t>タイ</t>
    </rPh>
    <rPh sb="9" eb="10">
      <t>ミ</t>
    </rPh>
    <rPh sb="10" eb="12">
      <t>ケイカク</t>
    </rPh>
    <phoneticPr fontId="6"/>
  </si>
  <si>
    <t>児入８５・地公体・未計画２</t>
    <rPh sb="0" eb="1">
      <t>ジ</t>
    </rPh>
    <rPh sb="1" eb="2">
      <t>ニュウ</t>
    </rPh>
    <rPh sb="5" eb="6">
      <t>チ</t>
    </rPh>
    <rPh sb="6" eb="7">
      <t>コウ</t>
    </rPh>
    <rPh sb="7" eb="8">
      <t>タイ</t>
    </rPh>
    <rPh sb="9" eb="10">
      <t>ミ</t>
    </rPh>
    <rPh sb="10" eb="12">
      <t>ケイカク</t>
    </rPh>
    <phoneticPr fontId="6"/>
  </si>
  <si>
    <t>児入８５・地公体・拘束減</t>
    <rPh sb="0" eb="1">
      <t>ジ</t>
    </rPh>
    <rPh sb="1" eb="2">
      <t>ニュウ</t>
    </rPh>
    <rPh sb="5" eb="6">
      <t>チ</t>
    </rPh>
    <rPh sb="6" eb="7">
      <t>コウ</t>
    </rPh>
    <rPh sb="7" eb="8">
      <t>タイ</t>
    </rPh>
    <phoneticPr fontId="6"/>
  </si>
  <si>
    <t>児入８５・地公体・未計画・拘束減</t>
    <rPh sb="0" eb="1">
      <t>ジ</t>
    </rPh>
    <rPh sb="1" eb="2">
      <t>ニュウ</t>
    </rPh>
    <rPh sb="5" eb="6">
      <t>チ</t>
    </rPh>
    <rPh sb="6" eb="7">
      <t>コウ</t>
    </rPh>
    <rPh sb="7" eb="8">
      <t>タイ</t>
    </rPh>
    <rPh sb="9" eb="10">
      <t>ミ</t>
    </rPh>
    <rPh sb="10" eb="12">
      <t>ケイカク</t>
    </rPh>
    <phoneticPr fontId="6"/>
  </si>
  <si>
    <t>児入８５・地公体・未計画２・拘束減</t>
    <rPh sb="0" eb="1">
      <t>ジ</t>
    </rPh>
    <rPh sb="1" eb="2">
      <t>ニュウ</t>
    </rPh>
    <rPh sb="5" eb="6">
      <t>チ</t>
    </rPh>
    <rPh sb="6" eb="7">
      <t>コウ</t>
    </rPh>
    <rPh sb="7" eb="8">
      <t>タイ</t>
    </rPh>
    <rPh sb="9" eb="10">
      <t>ミ</t>
    </rPh>
    <rPh sb="10" eb="12">
      <t>ケイカク</t>
    </rPh>
    <phoneticPr fontId="6"/>
  </si>
  <si>
    <t>児入８６</t>
    <rPh sb="0" eb="1">
      <t>ジ</t>
    </rPh>
    <rPh sb="1" eb="2">
      <t>ニュウ</t>
    </rPh>
    <phoneticPr fontId="6"/>
  </si>
  <si>
    <t>児入８６・未計画</t>
    <rPh sb="0" eb="1">
      <t>ジ</t>
    </rPh>
    <rPh sb="1" eb="2">
      <t>ニュウ</t>
    </rPh>
    <rPh sb="5" eb="6">
      <t>ミ</t>
    </rPh>
    <rPh sb="6" eb="8">
      <t>ケイカク</t>
    </rPh>
    <phoneticPr fontId="6"/>
  </si>
  <si>
    <t>児入８６・未計画２</t>
    <rPh sb="0" eb="1">
      <t>ジ</t>
    </rPh>
    <rPh sb="1" eb="2">
      <t>ニュウ</t>
    </rPh>
    <rPh sb="5" eb="6">
      <t>ミ</t>
    </rPh>
    <rPh sb="6" eb="8">
      <t>ケイカク</t>
    </rPh>
    <phoneticPr fontId="6"/>
  </si>
  <si>
    <t>児入８６・拘束減</t>
    <rPh sb="0" eb="1">
      <t>ジ</t>
    </rPh>
    <rPh sb="1" eb="2">
      <t>ニュウ</t>
    </rPh>
    <phoneticPr fontId="6"/>
  </si>
  <si>
    <t>児入８６・未計画・拘束減</t>
    <rPh sb="0" eb="1">
      <t>ジ</t>
    </rPh>
    <rPh sb="1" eb="2">
      <t>ニュウ</t>
    </rPh>
    <rPh sb="5" eb="6">
      <t>ミ</t>
    </rPh>
    <rPh sb="6" eb="8">
      <t>ケイカク</t>
    </rPh>
    <phoneticPr fontId="6"/>
  </si>
  <si>
    <t>児入８６・未計画２・拘束減</t>
    <rPh sb="0" eb="1">
      <t>ジ</t>
    </rPh>
    <rPh sb="1" eb="2">
      <t>ニュウ</t>
    </rPh>
    <rPh sb="5" eb="6">
      <t>ミ</t>
    </rPh>
    <rPh sb="6" eb="8">
      <t>ケイカク</t>
    </rPh>
    <phoneticPr fontId="6"/>
  </si>
  <si>
    <t>児入８６・地公体</t>
    <rPh sb="0" eb="1">
      <t>ジ</t>
    </rPh>
    <rPh sb="1" eb="2">
      <t>ニュウ</t>
    </rPh>
    <rPh sb="5" eb="6">
      <t>チ</t>
    </rPh>
    <rPh sb="6" eb="7">
      <t>コウ</t>
    </rPh>
    <rPh sb="7" eb="8">
      <t>タイ</t>
    </rPh>
    <phoneticPr fontId="6"/>
  </si>
  <si>
    <t>児入８６・地公体・未計画</t>
    <rPh sb="0" eb="1">
      <t>ジ</t>
    </rPh>
    <rPh sb="1" eb="2">
      <t>ニュウ</t>
    </rPh>
    <rPh sb="5" eb="6">
      <t>チ</t>
    </rPh>
    <rPh sb="6" eb="7">
      <t>コウ</t>
    </rPh>
    <rPh sb="7" eb="8">
      <t>タイ</t>
    </rPh>
    <rPh sb="9" eb="10">
      <t>ミ</t>
    </rPh>
    <rPh sb="10" eb="12">
      <t>ケイカク</t>
    </rPh>
    <phoneticPr fontId="6"/>
  </si>
  <si>
    <t>児入８６・地公体・未計画２</t>
    <rPh sb="0" eb="1">
      <t>ジ</t>
    </rPh>
    <rPh sb="1" eb="2">
      <t>ニュウ</t>
    </rPh>
    <rPh sb="5" eb="6">
      <t>チ</t>
    </rPh>
    <rPh sb="6" eb="7">
      <t>コウ</t>
    </rPh>
    <rPh sb="7" eb="8">
      <t>タイ</t>
    </rPh>
    <rPh sb="9" eb="10">
      <t>ミ</t>
    </rPh>
    <rPh sb="10" eb="12">
      <t>ケイカク</t>
    </rPh>
    <phoneticPr fontId="6"/>
  </si>
  <si>
    <t>児入８６・地公体・拘束減</t>
    <rPh sb="0" eb="1">
      <t>ジ</t>
    </rPh>
    <rPh sb="1" eb="2">
      <t>ニュウ</t>
    </rPh>
    <rPh sb="5" eb="6">
      <t>チ</t>
    </rPh>
    <rPh sb="6" eb="7">
      <t>コウ</t>
    </rPh>
    <rPh sb="7" eb="8">
      <t>タイ</t>
    </rPh>
    <phoneticPr fontId="6"/>
  </si>
  <si>
    <t>児入８６・地公体・未計画・拘束減</t>
    <rPh sb="0" eb="1">
      <t>ジ</t>
    </rPh>
    <rPh sb="1" eb="2">
      <t>ニュウ</t>
    </rPh>
    <rPh sb="5" eb="6">
      <t>チ</t>
    </rPh>
    <rPh sb="6" eb="7">
      <t>コウ</t>
    </rPh>
    <rPh sb="7" eb="8">
      <t>タイ</t>
    </rPh>
    <rPh sb="9" eb="10">
      <t>ミ</t>
    </rPh>
    <rPh sb="10" eb="12">
      <t>ケイカク</t>
    </rPh>
    <phoneticPr fontId="6"/>
  </si>
  <si>
    <t>児入８６・地公体・未計画２・拘束減</t>
    <rPh sb="0" eb="1">
      <t>ジ</t>
    </rPh>
    <rPh sb="1" eb="2">
      <t>ニュウ</t>
    </rPh>
    <rPh sb="5" eb="6">
      <t>チ</t>
    </rPh>
    <rPh sb="6" eb="7">
      <t>コウ</t>
    </rPh>
    <rPh sb="7" eb="8">
      <t>タイ</t>
    </rPh>
    <rPh sb="9" eb="10">
      <t>ミ</t>
    </rPh>
    <rPh sb="10" eb="12">
      <t>ケイカク</t>
    </rPh>
    <phoneticPr fontId="6"/>
  </si>
  <si>
    <t>児入８７</t>
    <rPh sb="0" eb="1">
      <t>ジ</t>
    </rPh>
    <rPh sb="1" eb="2">
      <t>ニュウ</t>
    </rPh>
    <phoneticPr fontId="6"/>
  </si>
  <si>
    <t>児入８７・未計画</t>
    <rPh sb="0" eb="1">
      <t>ジ</t>
    </rPh>
    <rPh sb="1" eb="2">
      <t>ニュウ</t>
    </rPh>
    <rPh sb="5" eb="6">
      <t>ミ</t>
    </rPh>
    <rPh sb="6" eb="8">
      <t>ケイカク</t>
    </rPh>
    <phoneticPr fontId="6"/>
  </si>
  <si>
    <t>児入８７・未計画２</t>
    <rPh sb="0" eb="1">
      <t>ジ</t>
    </rPh>
    <rPh sb="1" eb="2">
      <t>ニュウ</t>
    </rPh>
    <rPh sb="5" eb="6">
      <t>ミ</t>
    </rPh>
    <rPh sb="6" eb="8">
      <t>ケイカク</t>
    </rPh>
    <phoneticPr fontId="6"/>
  </si>
  <si>
    <t>児入８７・拘束減</t>
    <rPh sb="0" eb="1">
      <t>ジ</t>
    </rPh>
    <rPh sb="1" eb="2">
      <t>ニュウ</t>
    </rPh>
    <phoneticPr fontId="6"/>
  </si>
  <si>
    <t>児入８７・未計画・拘束減</t>
    <rPh sb="0" eb="1">
      <t>ジ</t>
    </rPh>
    <rPh sb="1" eb="2">
      <t>ニュウ</t>
    </rPh>
    <rPh sb="5" eb="6">
      <t>ミ</t>
    </rPh>
    <rPh sb="6" eb="8">
      <t>ケイカク</t>
    </rPh>
    <phoneticPr fontId="6"/>
  </si>
  <si>
    <t>児入８７・未計画２・拘束減</t>
    <rPh sb="0" eb="1">
      <t>ジ</t>
    </rPh>
    <rPh sb="1" eb="2">
      <t>ニュウ</t>
    </rPh>
    <rPh sb="5" eb="6">
      <t>ミ</t>
    </rPh>
    <rPh sb="6" eb="8">
      <t>ケイカク</t>
    </rPh>
    <phoneticPr fontId="6"/>
  </si>
  <si>
    <t>児入８７・地公体</t>
    <rPh sb="0" eb="1">
      <t>ジ</t>
    </rPh>
    <rPh sb="1" eb="2">
      <t>ニュウ</t>
    </rPh>
    <rPh sb="5" eb="6">
      <t>チ</t>
    </rPh>
    <rPh sb="6" eb="7">
      <t>コウ</t>
    </rPh>
    <rPh sb="7" eb="8">
      <t>タイ</t>
    </rPh>
    <phoneticPr fontId="6"/>
  </si>
  <si>
    <t>児入８７・地公体・未計画</t>
    <rPh sb="0" eb="1">
      <t>ジ</t>
    </rPh>
    <rPh sb="1" eb="2">
      <t>ニュウ</t>
    </rPh>
    <rPh sb="5" eb="6">
      <t>チ</t>
    </rPh>
    <rPh sb="6" eb="7">
      <t>コウ</t>
    </rPh>
    <rPh sb="7" eb="8">
      <t>タイ</t>
    </rPh>
    <rPh sb="9" eb="10">
      <t>ミ</t>
    </rPh>
    <rPh sb="10" eb="12">
      <t>ケイカク</t>
    </rPh>
    <phoneticPr fontId="6"/>
  </si>
  <si>
    <t>児入８７・地公体・未計画２</t>
    <rPh sb="0" eb="1">
      <t>ジ</t>
    </rPh>
    <rPh sb="1" eb="2">
      <t>ニュウ</t>
    </rPh>
    <rPh sb="5" eb="6">
      <t>チ</t>
    </rPh>
    <rPh sb="6" eb="7">
      <t>コウ</t>
    </rPh>
    <rPh sb="7" eb="8">
      <t>タイ</t>
    </rPh>
    <rPh sb="9" eb="10">
      <t>ミ</t>
    </rPh>
    <rPh sb="10" eb="12">
      <t>ケイカク</t>
    </rPh>
    <phoneticPr fontId="6"/>
  </si>
  <si>
    <t>児入８７・地公体・拘束減</t>
    <rPh sb="0" eb="1">
      <t>ジ</t>
    </rPh>
    <rPh sb="1" eb="2">
      <t>ニュウ</t>
    </rPh>
    <rPh sb="5" eb="6">
      <t>チ</t>
    </rPh>
    <rPh sb="6" eb="7">
      <t>コウ</t>
    </rPh>
    <rPh sb="7" eb="8">
      <t>タイ</t>
    </rPh>
    <phoneticPr fontId="6"/>
  </si>
  <si>
    <t>児入８７・地公体・未計画・拘束減</t>
    <rPh sb="0" eb="1">
      <t>ジ</t>
    </rPh>
    <rPh sb="1" eb="2">
      <t>ニュウ</t>
    </rPh>
    <rPh sb="5" eb="6">
      <t>チ</t>
    </rPh>
    <rPh sb="6" eb="7">
      <t>コウ</t>
    </rPh>
    <rPh sb="7" eb="8">
      <t>タイ</t>
    </rPh>
    <rPh sb="9" eb="10">
      <t>ミ</t>
    </rPh>
    <rPh sb="10" eb="12">
      <t>ケイカク</t>
    </rPh>
    <phoneticPr fontId="6"/>
  </si>
  <si>
    <t>児入８７・地公体・未計画２・拘束減</t>
    <rPh sb="0" eb="1">
      <t>ジ</t>
    </rPh>
    <rPh sb="1" eb="2">
      <t>ニュウ</t>
    </rPh>
    <rPh sb="5" eb="6">
      <t>チ</t>
    </rPh>
    <rPh sb="6" eb="7">
      <t>コウ</t>
    </rPh>
    <rPh sb="7" eb="8">
      <t>タイ</t>
    </rPh>
    <rPh sb="9" eb="10">
      <t>ミ</t>
    </rPh>
    <rPh sb="10" eb="12">
      <t>ケイカク</t>
    </rPh>
    <phoneticPr fontId="6"/>
  </si>
  <si>
    <t>児入８８</t>
    <rPh sb="0" eb="1">
      <t>ジ</t>
    </rPh>
    <rPh sb="1" eb="2">
      <t>ニュウ</t>
    </rPh>
    <phoneticPr fontId="6"/>
  </si>
  <si>
    <t>児入８８・未計画</t>
    <rPh sb="0" eb="1">
      <t>ジ</t>
    </rPh>
    <rPh sb="1" eb="2">
      <t>ニュウ</t>
    </rPh>
    <rPh sb="5" eb="6">
      <t>ミ</t>
    </rPh>
    <rPh sb="6" eb="8">
      <t>ケイカク</t>
    </rPh>
    <phoneticPr fontId="6"/>
  </si>
  <si>
    <t>児入８８・未計画２</t>
    <rPh sb="0" eb="1">
      <t>ジ</t>
    </rPh>
    <rPh sb="1" eb="2">
      <t>ニュウ</t>
    </rPh>
    <rPh sb="5" eb="6">
      <t>ミ</t>
    </rPh>
    <rPh sb="6" eb="8">
      <t>ケイカク</t>
    </rPh>
    <phoneticPr fontId="6"/>
  </si>
  <si>
    <t>児入８８・拘束減</t>
    <rPh sb="0" eb="1">
      <t>ジ</t>
    </rPh>
    <rPh sb="1" eb="2">
      <t>ニュウ</t>
    </rPh>
    <phoneticPr fontId="6"/>
  </si>
  <si>
    <t>児入８８・未計画・拘束減</t>
    <rPh sb="0" eb="1">
      <t>ジ</t>
    </rPh>
    <rPh sb="1" eb="2">
      <t>ニュウ</t>
    </rPh>
    <rPh sb="5" eb="6">
      <t>ミ</t>
    </rPh>
    <rPh sb="6" eb="8">
      <t>ケイカク</t>
    </rPh>
    <phoneticPr fontId="6"/>
  </si>
  <si>
    <t>児入８８・未計画２・拘束減</t>
    <rPh sb="0" eb="1">
      <t>ジ</t>
    </rPh>
    <rPh sb="1" eb="2">
      <t>ニュウ</t>
    </rPh>
    <rPh sb="5" eb="6">
      <t>ミ</t>
    </rPh>
    <rPh sb="6" eb="8">
      <t>ケイカク</t>
    </rPh>
    <phoneticPr fontId="6"/>
  </si>
  <si>
    <t>児入８８・地公体</t>
    <rPh sb="0" eb="1">
      <t>ジ</t>
    </rPh>
    <rPh sb="1" eb="2">
      <t>ニュウ</t>
    </rPh>
    <rPh sb="5" eb="6">
      <t>チ</t>
    </rPh>
    <rPh sb="6" eb="7">
      <t>コウ</t>
    </rPh>
    <rPh sb="7" eb="8">
      <t>タイ</t>
    </rPh>
    <phoneticPr fontId="6"/>
  </si>
  <si>
    <t>児入８８・地公体・未計画</t>
    <rPh sb="0" eb="1">
      <t>ジ</t>
    </rPh>
    <rPh sb="1" eb="2">
      <t>ニュウ</t>
    </rPh>
    <rPh sb="5" eb="6">
      <t>チ</t>
    </rPh>
    <rPh sb="6" eb="7">
      <t>コウ</t>
    </rPh>
    <rPh sb="7" eb="8">
      <t>タイ</t>
    </rPh>
    <rPh sb="9" eb="10">
      <t>ミ</t>
    </rPh>
    <rPh sb="10" eb="12">
      <t>ケイカク</t>
    </rPh>
    <phoneticPr fontId="6"/>
  </si>
  <si>
    <t>児入８８・地公体・未計画２</t>
    <rPh sb="0" eb="1">
      <t>ジ</t>
    </rPh>
    <rPh sb="1" eb="2">
      <t>ニュウ</t>
    </rPh>
    <rPh sb="5" eb="6">
      <t>チ</t>
    </rPh>
    <rPh sb="6" eb="7">
      <t>コウ</t>
    </rPh>
    <rPh sb="7" eb="8">
      <t>タイ</t>
    </rPh>
    <rPh sb="9" eb="10">
      <t>ミ</t>
    </rPh>
    <rPh sb="10" eb="12">
      <t>ケイカク</t>
    </rPh>
    <phoneticPr fontId="6"/>
  </si>
  <si>
    <t>児入８８・地公体・拘束減</t>
    <rPh sb="0" eb="1">
      <t>ジ</t>
    </rPh>
    <rPh sb="1" eb="2">
      <t>ニュウ</t>
    </rPh>
    <rPh sb="5" eb="6">
      <t>チ</t>
    </rPh>
    <rPh sb="6" eb="7">
      <t>コウ</t>
    </rPh>
    <rPh sb="7" eb="8">
      <t>タイ</t>
    </rPh>
    <phoneticPr fontId="6"/>
  </si>
  <si>
    <t>児入８８・地公体・未計画・拘束減</t>
    <rPh sb="0" eb="1">
      <t>ジ</t>
    </rPh>
    <rPh sb="1" eb="2">
      <t>ニュウ</t>
    </rPh>
    <rPh sb="5" eb="6">
      <t>チ</t>
    </rPh>
    <rPh sb="6" eb="7">
      <t>コウ</t>
    </rPh>
    <rPh sb="7" eb="8">
      <t>タイ</t>
    </rPh>
    <rPh sb="9" eb="10">
      <t>ミ</t>
    </rPh>
    <rPh sb="10" eb="12">
      <t>ケイカク</t>
    </rPh>
    <phoneticPr fontId="6"/>
  </si>
  <si>
    <t>児入８８・地公体・未計画２・拘束減</t>
    <rPh sb="0" eb="1">
      <t>ジ</t>
    </rPh>
    <rPh sb="1" eb="2">
      <t>ニュウ</t>
    </rPh>
    <rPh sb="5" eb="6">
      <t>チ</t>
    </rPh>
    <rPh sb="6" eb="7">
      <t>コウ</t>
    </rPh>
    <rPh sb="7" eb="8">
      <t>タイ</t>
    </rPh>
    <rPh sb="9" eb="10">
      <t>ミ</t>
    </rPh>
    <rPh sb="10" eb="12">
      <t>ケイカク</t>
    </rPh>
    <phoneticPr fontId="6"/>
  </si>
  <si>
    <t>児入８９</t>
    <rPh sb="0" eb="1">
      <t>ジ</t>
    </rPh>
    <rPh sb="1" eb="2">
      <t>ニュウ</t>
    </rPh>
    <phoneticPr fontId="6"/>
  </si>
  <si>
    <t>児入８９・未計画</t>
    <rPh sb="0" eb="1">
      <t>ジ</t>
    </rPh>
    <rPh sb="1" eb="2">
      <t>ニュウ</t>
    </rPh>
    <rPh sb="5" eb="6">
      <t>ミ</t>
    </rPh>
    <rPh sb="6" eb="8">
      <t>ケイカク</t>
    </rPh>
    <phoneticPr fontId="6"/>
  </si>
  <si>
    <t>児入８９・未計画２</t>
    <rPh sb="0" eb="1">
      <t>ジ</t>
    </rPh>
    <rPh sb="1" eb="2">
      <t>ニュウ</t>
    </rPh>
    <rPh sb="5" eb="6">
      <t>ミ</t>
    </rPh>
    <rPh sb="6" eb="8">
      <t>ケイカク</t>
    </rPh>
    <phoneticPr fontId="6"/>
  </si>
  <si>
    <t>児入８９・拘束減</t>
    <rPh sb="0" eb="1">
      <t>ジ</t>
    </rPh>
    <rPh sb="1" eb="2">
      <t>ニュウ</t>
    </rPh>
    <phoneticPr fontId="6"/>
  </si>
  <si>
    <t>児入８９・未計画・拘束減</t>
    <rPh sb="0" eb="1">
      <t>ジ</t>
    </rPh>
    <rPh sb="1" eb="2">
      <t>ニュウ</t>
    </rPh>
    <rPh sb="5" eb="6">
      <t>ミ</t>
    </rPh>
    <rPh sb="6" eb="8">
      <t>ケイカク</t>
    </rPh>
    <phoneticPr fontId="6"/>
  </si>
  <si>
    <t>児入８９・未計画２・拘束減</t>
    <rPh sb="0" eb="1">
      <t>ジ</t>
    </rPh>
    <rPh sb="1" eb="2">
      <t>ニュウ</t>
    </rPh>
    <rPh sb="5" eb="6">
      <t>ミ</t>
    </rPh>
    <rPh sb="6" eb="8">
      <t>ケイカク</t>
    </rPh>
    <phoneticPr fontId="6"/>
  </si>
  <si>
    <t>児入８９・地公体</t>
    <rPh sb="0" eb="1">
      <t>ジ</t>
    </rPh>
    <rPh sb="1" eb="2">
      <t>ニュウ</t>
    </rPh>
    <rPh sb="5" eb="6">
      <t>チ</t>
    </rPh>
    <rPh sb="6" eb="7">
      <t>コウ</t>
    </rPh>
    <rPh sb="7" eb="8">
      <t>タイ</t>
    </rPh>
    <phoneticPr fontId="6"/>
  </si>
  <si>
    <t>児入８９・地公体・未計画</t>
    <rPh sb="0" eb="1">
      <t>ジ</t>
    </rPh>
    <rPh sb="1" eb="2">
      <t>ニュウ</t>
    </rPh>
    <rPh sb="5" eb="6">
      <t>チ</t>
    </rPh>
    <rPh sb="6" eb="7">
      <t>コウ</t>
    </rPh>
    <rPh sb="7" eb="8">
      <t>タイ</t>
    </rPh>
    <rPh sb="9" eb="10">
      <t>ミ</t>
    </rPh>
    <rPh sb="10" eb="12">
      <t>ケイカク</t>
    </rPh>
    <phoneticPr fontId="6"/>
  </si>
  <si>
    <t>児入８９・地公体・未計画２</t>
    <rPh sb="0" eb="1">
      <t>ジ</t>
    </rPh>
    <rPh sb="1" eb="2">
      <t>ニュウ</t>
    </rPh>
    <rPh sb="5" eb="6">
      <t>チ</t>
    </rPh>
    <rPh sb="6" eb="7">
      <t>コウ</t>
    </rPh>
    <rPh sb="7" eb="8">
      <t>タイ</t>
    </rPh>
    <rPh sb="9" eb="10">
      <t>ミ</t>
    </rPh>
    <rPh sb="10" eb="12">
      <t>ケイカク</t>
    </rPh>
    <phoneticPr fontId="6"/>
  </si>
  <si>
    <t>児入８９・地公体・拘束減</t>
    <rPh sb="0" eb="1">
      <t>ジ</t>
    </rPh>
    <rPh sb="1" eb="2">
      <t>ニュウ</t>
    </rPh>
    <rPh sb="5" eb="6">
      <t>チ</t>
    </rPh>
    <rPh sb="6" eb="7">
      <t>コウ</t>
    </rPh>
    <rPh sb="7" eb="8">
      <t>タイ</t>
    </rPh>
    <phoneticPr fontId="6"/>
  </si>
  <si>
    <t>児入８９・地公体・未計画・拘束減</t>
    <rPh sb="0" eb="1">
      <t>ジ</t>
    </rPh>
    <rPh sb="1" eb="2">
      <t>ニュウ</t>
    </rPh>
    <rPh sb="5" eb="6">
      <t>チ</t>
    </rPh>
    <rPh sb="6" eb="7">
      <t>コウ</t>
    </rPh>
    <rPh sb="7" eb="8">
      <t>タイ</t>
    </rPh>
    <rPh sb="9" eb="10">
      <t>ミ</t>
    </rPh>
    <rPh sb="10" eb="12">
      <t>ケイカク</t>
    </rPh>
    <phoneticPr fontId="6"/>
  </si>
  <si>
    <t>児入８９・地公体・未計画２・拘束減</t>
    <rPh sb="0" eb="1">
      <t>ジ</t>
    </rPh>
    <rPh sb="1" eb="2">
      <t>ニュウ</t>
    </rPh>
    <rPh sb="5" eb="6">
      <t>チ</t>
    </rPh>
    <rPh sb="6" eb="7">
      <t>コウ</t>
    </rPh>
    <rPh sb="7" eb="8">
      <t>タイ</t>
    </rPh>
    <rPh sb="9" eb="10">
      <t>ミ</t>
    </rPh>
    <rPh sb="10" eb="12">
      <t>ケイカク</t>
    </rPh>
    <phoneticPr fontId="6"/>
  </si>
  <si>
    <t>児入９０</t>
    <rPh sb="0" eb="1">
      <t>ジ</t>
    </rPh>
    <rPh sb="1" eb="2">
      <t>ニュウ</t>
    </rPh>
    <phoneticPr fontId="6"/>
  </si>
  <si>
    <t>児入９０・未計画</t>
    <rPh sb="0" eb="1">
      <t>ジ</t>
    </rPh>
    <rPh sb="1" eb="2">
      <t>ニュウ</t>
    </rPh>
    <rPh sb="5" eb="6">
      <t>ミ</t>
    </rPh>
    <rPh sb="6" eb="8">
      <t>ケイカク</t>
    </rPh>
    <phoneticPr fontId="6"/>
  </si>
  <si>
    <t>児入９０・未計画２</t>
    <rPh sb="0" eb="1">
      <t>ジ</t>
    </rPh>
    <rPh sb="1" eb="2">
      <t>ニュウ</t>
    </rPh>
    <rPh sb="5" eb="6">
      <t>ミ</t>
    </rPh>
    <rPh sb="6" eb="8">
      <t>ケイカク</t>
    </rPh>
    <phoneticPr fontId="6"/>
  </si>
  <si>
    <t>児入９０・拘束減</t>
    <rPh sb="0" eb="1">
      <t>ジ</t>
    </rPh>
    <rPh sb="1" eb="2">
      <t>ニュウ</t>
    </rPh>
    <phoneticPr fontId="6"/>
  </si>
  <si>
    <t>児入９０・未計画・拘束減</t>
    <rPh sb="0" eb="1">
      <t>ジ</t>
    </rPh>
    <rPh sb="1" eb="2">
      <t>ニュウ</t>
    </rPh>
    <rPh sb="5" eb="6">
      <t>ミ</t>
    </rPh>
    <rPh sb="6" eb="8">
      <t>ケイカク</t>
    </rPh>
    <phoneticPr fontId="6"/>
  </si>
  <si>
    <t>児入９０・未計画２・拘束減</t>
    <rPh sb="0" eb="1">
      <t>ジ</t>
    </rPh>
    <rPh sb="1" eb="2">
      <t>ニュウ</t>
    </rPh>
    <rPh sb="5" eb="6">
      <t>ミ</t>
    </rPh>
    <rPh sb="6" eb="8">
      <t>ケイカク</t>
    </rPh>
    <phoneticPr fontId="6"/>
  </si>
  <si>
    <t>児入９０・地公体</t>
    <rPh sb="0" eb="1">
      <t>ジ</t>
    </rPh>
    <rPh sb="1" eb="2">
      <t>ニュウ</t>
    </rPh>
    <rPh sb="5" eb="6">
      <t>チ</t>
    </rPh>
    <rPh sb="6" eb="7">
      <t>コウ</t>
    </rPh>
    <rPh sb="7" eb="8">
      <t>タイ</t>
    </rPh>
    <phoneticPr fontId="6"/>
  </si>
  <si>
    <t>児入９０・地公体・未計画</t>
    <rPh sb="0" eb="1">
      <t>ジ</t>
    </rPh>
    <rPh sb="1" eb="2">
      <t>ニュウ</t>
    </rPh>
    <rPh sb="5" eb="6">
      <t>チ</t>
    </rPh>
    <rPh sb="6" eb="7">
      <t>コウ</t>
    </rPh>
    <rPh sb="7" eb="8">
      <t>タイ</t>
    </rPh>
    <rPh sb="9" eb="10">
      <t>ミ</t>
    </rPh>
    <rPh sb="10" eb="12">
      <t>ケイカク</t>
    </rPh>
    <phoneticPr fontId="6"/>
  </si>
  <si>
    <t>児入９０・地公体・未計画２</t>
    <rPh sb="0" eb="1">
      <t>ジ</t>
    </rPh>
    <rPh sb="1" eb="2">
      <t>ニュウ</t>
    </rPh>
    <rPh sb="5" eb="6">
      <t>チ</t>
    </rPh>
    <rPh sb="6" eb="7">
      <t>コウ</t>
    </rPh>
    <rPh sb="7" eb="8">
      <t>タイ</t>
    </rPh>
    <rPh sb="9" eb="10">
      <t>ミ</t>
    </rPh>
    <rPh sb="10" eb="12">
      <t>ケイカク</t>
    </rPh>
    <phoneticPr fontId="6"/>
  </si>
  <si>
    <t>児入９０・地公体・拘束減</t>
    <rPh sb="0" eb="1">
      <t>ジ</t>
    </rPh>
    <rPh sb="1" eb="2">
      <t>ニュウ</t>
    </rPh>
    <rPh sb="5" eb="6">
      <t>チ</t>
    </rPh>
    <rPh sb="6" eb="7">
      <t>コウ</t>
    </rPh>
    <rPh sb="7" eb="8">
      <t>タイ</t>
    </rPh>
    <phoneticPr fontId="6"/>
  </si>
  <si>
    <t>児入９０・地公体・未計画・拘束減</t>
    <rPh sb="0" eb="1">
      <t>ジ</t>
    </rPh>
    <rPh sb="1" eb="2">
      <t>ニュウ</t>
    </rPh>
    <rPh sb="5" eb="6">
      <t>チ</t>
    </rPh>
    <rPh sb="6" eb="7">
      <t>コウ</t>
    </rPh>
    <rPh sb="7" eb="8">
      <t>タイ</t>
    </rPh>
    <rPh sb="9" eb="10">
      <t>ミ</t>
    </rPh>
    <rPh sb="10" eb="12">
      <t>ケイカク</t>
    </rPh>
    <phoneticPr fontId="6"/>
  </si>
  <si>
    <t>児入９０・地公体・未計画２・拘束減</t>
    <rPh sb="0" eb="1">
      <t>ジ</t>
    </rPh>
    <rPh sb="1" eb="2">
      <t>ニュウ</t>
    </rPh>
    <rPh sb="5" eb="6">
      <t>チ</t>
    </rPh>
    <rPh sb="6" eb="7">
      <t>コウ</t>
    </rPh>
    <rPh sb="7" eb="8">
      <t>タイ</t>
    </rPh>
    <rPh sb="9" eb="10">
      <t>ミ</t>
    </rPh>
    <rPh sb="10" eb="12">
      <t>ケイカク</t>
    </rPh>
    <phoneticPr fontId="6"/>
  </si>
  <si>
    <t>児入９１</t>
    <rPh sb="0" eb="1">
      <t>ジ</t>
    </rPh>
    <rPh sb="1" eb="2">
      <t>ニュウ</t>
    </rPh>
    <phoneticPr fontId="6"/>
  </si>
  <si>
    <t>児入９１・未計画</t>
    <rPh sb="0" eb="1">
      <t>ジ</t>
    </rPh>
    <rPh sb="1" eb="2">
      <t>ニュウ</t>
    </rPh>
    <rPh sb="5" eb="6">
      <t>ミ</t>
    </rPh>
    <rPh sb="6" eb="8">
      <t>ケイカク</t>
    </rPh>
    <phoneticPr fontId="6"/>
  </si>
  <si>
    <t>児入９１・未計画２</t>
    <rPh sb="0" eb="1">
      <t>ジ</t>
    </rPh>
    <rPh sb="1" eb="2">
      <t>ニュウ</t>
    </rPh>
    <rPh sb="5" eb="6">
      <t>ミ</t>
    </rPh>
    <rPh sb="6" eb="8">
      <t>ケイカク</t>
    </rPh>
    <phoneticPr fontId="6"/>
  </si>
  <si>
    <t>児入９１・拘束減</t>
    <rPh sb="0" eb="1">
      <t>ジ</t>
    </rPh>
    <rPh sb="1" eb="2">
      <t>ニュウ</t>
    </rPh>
    <phoneticPr fontId="6"/>
  </si>
  <si>
    <t>児入９１・未計画・拘束減</t>
    <rPh sb="0" eb="1">
      <t>ジ</t>
    </rPh>
    <rPh sb="1" eb="2">
      <t>ニュウ</t>
    </rPh>
    <rPh sb="5" eb="6">
      <t>ミ</t>
    </rPh>
    <rPh sb="6" eb="8">
      <t>ケイカク</t>
    </rPh>
    <phoneticPr fontId="6"/>
  </si>
  <si>
    <t>児入９１・未計画２・拘束減</t>
    <rPh sb="0" eb="1">
      <t>ジ</t>
    </rPh>
    <rPh sb="1" eb="2">
      <t>ニュウ</t>
    </rPh>
    <rPh sb="5" eb="6">
      <t>ミ</t>
    </rPh>
    <rPh sb="6" eb="8">
      <t>ケイカク</t>
    </rPh>
    <phoneticPr fontId="6"/>
  </si>
  <si>
    <t>児入９１・地公体</t>
    <rPh sb="0" eb="1">
      <t>ジ</t>
    </rPh>
    <rPh sb="1" eb="2">
      <t>ニュウ</t>
    </rPh>
    <rPh sb="5" eb="6">
      <t>チ</t>
    </rPh>
    <rPh sb="6" eb="7">
      <t>コウ</t>
    </rPh>
    <rPh sb="7" eb="8">
      <t>タイ</t>
    </rPh>
    <phoneticPr fontId="6"/>
  </si>
  <si>
    <t>児入９１・地公体・未計画</t>
    <rPh sb="0" eb="1">
      <t>ジ</t>
    </rPh>
    <rPh sb="1" eb="2">
      <t>ニュウ</t>
    </rPh>
    <rPh sb="5" eb="6">
      <t>チ</t>
    </rPh>
    <rPh sb="6" eb="7">
      <t>コウ</t>
    </rPh>
    <rPh sb="7" eb="8">
      <t>タイ</t>
    </rPh>
    <rPh sb="9" eb="10">
      <t>ミ</t>
    </rPh>
    <rPh sb="10" eb="12">
      <t>ケイカク</t>
    </rPh>
    <phoneticPr fontId="6"/>
  </si>
  <si>
    <t>児入９１・地公体・未計画２</t>
    <rPh sb="0" eb="1">
      <t>ジ</t>
    </rPh>
    <rPh sb="1" eb="2">
      <t>ニュウ</t>
    </rPh>
    <rPh sb="5" eb="6">
      <t>チ</t>
    </rPh>
    <rPh sb="6" eb="7">
      <t>コウ</t>
    </rPh>
    <rPh sb="7" eb="8">
      <t>タイ</t>
    </rPh>
    <rPh sb="9" eb="10">
      <t>ミ</t>
    </rPh>
    <rPh sb="10" eb="12">
      <t>ケイカク</t>
    </rPh>
    <phoneticPr fontId="6"/>
  </si>
  <si>
    <t>児入９１・地公体・拘束減</t>
    <rPh sb="0" eb="1">
      <t>ジ</t>
    </rPh>
    <rPh sb="1" eb="2">
      <t>ニュウ</t>
    </rPh>
    <rPh sb="5" eb="6">
      <t>チ</t>
    </rPh>
    <rPh sb="6" eb="7">
      <t>コウ</t>
    </rPh>
    <rPh sb="7" eb="8">
      <t>タイ</t>
    </rPh>
    <phoneticPr fontId="6"/>
  </si>
  <si>
    <t>児入９１・地公体・未計画・拘束減</t>
    <rPh sb="0" eb="1">
      <t>ジ</t>
    </rPh>
    <rPh sb="1" eb="2">
      <t>ニュウ</t>
    </rPh>
    <rPh sb="5" eb="6">
      <t>チ</t>
    </rPh>
    <rPh sb="6" eb="7">
      <t>コウ</t>
    </rPh>
    <rPh sb="7" eb="8">
      <t>タイ</t>
    </rPh>
    <rPh sb="9" eb="10">
      <t>ミ</t>
    </rPh>
    <rPh sb="10" eb="12">
      <t>ケイカク</t>
    </rPh>
    <phoneticPr fontId="6"/>
  </si>
  <si>
    <t>児入９１・地公体・未計画２・拘束減</t>
    <rPh sb="0" eb="1">
      <t>ジ</t>
    </rPh>
    <rPh sb="1" eb="2">
      <t>ニュウ</t>
    </rPh>
    <rPh sb="5" eb="6">
      <t>チ</t>
    </rPh>
    <rPh sb="6" eb="7">
      <t>コウ</t>
    </rPh>
    <rPh sb="7" eb="8">
      <t>タイ</t>
    </rPh>
    <rPh sb="9" eb="10">
      <t>ミ</t>
    </rPh>
    <rPh sb="10" eb="12">
      <t>ケイカク</t>
    </rPh>
    <phoneticPr fontId="6"/>
  </si>
  <si>
    <t>児入９２</t>
    <rPh sb="0" eb="1">
      <t>ジ</t>
    </rPh>
    <rPh sb="1" eb="2">
      <t>ニュウ</t>
    </rPh>
    <phoneticPr fontId="6"/>
  </si>
  <si>
    <t>児入９２・未計画</t>
    <rPh sb="0" eb="1">
      <t>ジ</t>
    </rPh>
    <rPh sb="1" eb="2">
      <t>ニュウ</t>
    </rPh>
    <rPh sb="5" eb="6">
      <t>ミ</t>
    </rPh>
    <rPh sb="6" eb="8">
      <t>ケイカク</t>
    </rPh>
    <phoneticPr fontId="6"/>
  </si>
  <si>
    <t>児入９２・未計画２</t>
    <rPh sb="0" eb="1">
      <t>ジ</t>
    </rPh>
    <rPh sb="1" eb="2">
      <t>ニュウ</t>
    </rPh>
    <rPh sb="5" eb="6">
      <t>ミ</t>
    </rPh>
    <rPh sb="6" eb="8">
      <t>ケイカク</t>
    </rPh>
    <phoneticPr fontId="6"/>
  </si>
  <si>
    <t>児入９２・拘束減</t>
    <rPh sb="0" eb="1">
      <t>ジ</t>
    </rPh>
    <rPh sb="1" eb="2">
      <t>ニュウ</t>
    </rPh>
    <phoneticPr fontId="6"/>
  </si>
  <si>
    <t>児入９２・未計画・拘束減</t>
    <rPh sb="0" eb="1">
      <t>ジ</t>
    </rPh>
    <rPh sb="1" eb="2">
      <t>ニュウ</t>
    </rPh>
    <rPh sb="5" eb="6">
      <t>ミ</t>
    </rPh>
    <rPh sb="6" eb="8">
      <t>ケイカク</t>
    </rPh>
    <phoneticPr fontId="6"/>
  </si>
  <si>
    <t>児入９２・未計画２・拘束減</t>
    <rPh sb="0" eb="1">
      <t>ジ</t>
    </rPh>
    <rPh sb="1" eb="2">
      <t>ニュウ</t>
    </rPh>
    <rPh sb="5" eb="6">
      <t>ミ</t>
    </rPh>
    <rPh sb="6" eb="8">
      <t>ケイカク</t>
    </rPh>
    <phoneticPr fontId="6"/>
  </si>
  <si>
    <t>児入９２・地公体</t>
    <rPh sb="0" eb="1">
      <t>ジ</t>
    </rPh>
    <rPh sb="1" eb="2">
      <t>ニュウ</t>
    </rPh>
    <rPh sb="5" eb="6">
      <t>チ</t>
    </rPh>
    <rPh sb="6" eb="7">
      <t>コウ</t>
    </rPh>
    <rPh sb="7" eb="8">
      <t>タイ</t>
    </rPh>
    <phoneticPr fontId="6"/>
  </si>
  <si>
    <t>児入９２・地公体・未計画</t>
    <rPh sb="0" eb="1">
      <t>ジ</t>
    </rPh>
    <rPh sb="1" eb="2">
      <t>ニュウ</t>
    </rPh>
    <rPh sb="5" eb="6">
      <t>チ</t>
    </rPh>
    <rPh sb="6" eb="7">
      <t>コウ</t>
    </rPh>
    <rPh sb="7" eb="8">
      <t>タイ</t>
    </rPh>
    <rPh sb="9" eb="10">
      <t>ミ</t>
    </rPh>
    <rPh sb="10" eb="12">
      <t>ケイカク</t>
    </rPh>
    <phoneticPr fontId="6"/>
  </si>
  <si>
    <t>児入９２・地公体・未計画２</t>
    <rPh sb="0" eb="1">
      <t>ジ</t>
    </rPh>
    <rPh sb="1" eb="2">
      <t>ニュウ</t>
    </rPh>
    <rPh sb="5" eb="6">
      <t>チ</t>
    </rPh>
    <rPh sb="6" eb="7">
      <t>コウ</t>
    </rPh>
    <rPh sb="7" eb="8">
      <t>タイ</t>
    </rPh>
    <rPh sb="9" eb="10">
      <t>ミ</t>
    </rPh>
    <rPh sb="10" eb="12">
      <t>ケイカク</t>
    </rPh>
    <phoneticPr fontId="6"/>
  </si>
  <si>
    <t>児入９２・地公体・拘束減</t>
    <rPh sb="0" eb="1">
      <t>ジ</t>
    </rPh>
    <rPh sb="1" eb="2">
      <t>ニュウ</t>
    </rPh>
    <rPh sb="5" eb="6">
      <t>チ</t>
    </rPh>
    <rPh sb="6" eb="7">
      <t>コウ</t>
    </rPh>
    <rPh sb="7" eb="8">
      <t>タイ</t>
    </rPh>
    <phoneticPr fontId="6"/>
  </si>
  <si>
    <t>児入９２・地公体・未計画・拘束減</t>
    <rPh sb="0" eb="1">
      <t>ジ</t>
    </rPh>
    <rPh sb="1" eb="2">
      <t>ニュウ</t>
    </rPh>
    <rPh sb="5" eb="6">
      <t>チ</t>
    </rPh>
    <rPh sb="6" eb="7">
      <t>コウ</t>
    </rPh>
    <rPh sb="7" eb="8">
      <t>タイ</t>
    </rPh>
    <rPh sb="9" eb="10">
      <t>ミ</t>
    </rPh>
    <rPh sb="10" eb="12">
      <t>ケイカク</t>
    </rPh>
    <phoneticPr fontId="6"/>
  </si>
  <si>
    <t>児入９２・地公体・未計画２・拘束減</t>
    <rPh sb="0" eb="1">
      <t>ジ</t>
    </rPh>
    <rPh sb="1" eb="2">
      <t>ニュウ</t>
    </rPh>
    <rPh sb="5" eb="6">
      <t>チ</t>
    </rPh>
    <rPh sb="6" eb="7">
      <t>コウ</t>
    </rPh>
    <rPh sb="7" eb="8">
      <t>タイ</t>
    </rPh>
    <rPh sb="9" eb="10">
      <t>ミ</t>
    </rPh>
    <rPh sb="10" eb="12">
      <t>ケイカク</t>
    </rPh>
    <phoneticPr fontId="6"/>
  </si>
  <si>
    <t>児入９３</t>
    <rPh sb="0" eb="1">
      <t>ジ</t>
    </rPh>
    <rPh sb="1" eb="2">
      <t>ニュウ</t>
    </rPh>
    <phoneticPr fontId="6"/>
  </si>
  <si>
    <t>児入９３・未計画</t>
    <rPh sb="0" eb="1">
      <t>ジ</t>
    </rPh>
    <rPh sb="1" eb="2">
      <t>ニュウ</t>
    </rPh>
    <rPh sb="5" eb="6">
      <t>ミ</t>
    </rPh>
    <rPh sb="6" eb="8">
      <t>ケイカク</t>
    </rPh>
    <phoneticPr fontId="6"/>
  </si>
  <si>
    <t>児入９３・未計画２</t>
    <rPh sb="0" eb="1">
      <t>ジ</t>
    </rPh>
    <rPh sb="1" eb="2">
      <t>ニュウ</t>
    </rPh>
    <rPh sb="5" eb="6">
      <t>ミ</t>
    </rPh>
    <rPh sb="6" eb="8">
      <t>ケイカク</t>
    </rPh>
    <phoneticPr fontId="6"/>
  </si>
  <si>
    <t>児入９３・拘束減</t>
    <rPh sb="0" eb="1">
      <t>ジ</t>
    </rPh>
    <rPh sb="1" eb="2">
      <t>ニュウ</t>
    </rPh>
    <phoneticPr fontId="6"/>
  </si>
  <si>
    <t>児入９３・未計画・拘束減</t>
    <rPh sb="0" eb="1">
      <t>ジ</t>
    </rPh>
    <rPh sb="1" eb="2">
      <t>ニュウ</t>
    </rPh>
    <rPh sb="5" eb="6">
      <t>ミ</t>
    </rPh>
    <rPh sb="6" eb="8">
      <t>ケイカク</t>
    </rPh>
    <phoneticPr fontId="6"/>
  </si>
  <si>
    <t>児入９３・未計画２・拘束減</t>
    <rPh sb="0" eb="1">
      <t>ジ</t>
    </rPh>
    <rPh sb="1" eb="2">
      <t>ニュウ</t>
    </rPh>
    <rPh sb="5" eb="6">
      <t>ミ</t>
    </rPh>
    <rPh sb="6" eb="8">
      <t>ケイカク</t>
    </rPh>
    <phoneticPr fontId="6"/>
  </si>
  <si>
    <t>児入９３・地公体</t>
    <rPh sb="0" eb="1">
      <t>ジ</t>
    </rPh>
    <rPh sb="1" eb="2">
      <t>ニュウ</t>
    </rPh>
    <rPh sb="5" eb="6">
      <t>チ</t>
    </rPh>
    <rPh sb="6" eb="7">
      <t>コウ</t>
    </rPh>
    <rPh sb="7" eb="8">
      <t>タイ</t>
    </rPh>
    <phoneticPr fontId="6"/>
  </si>
  <si>
    <t>児入９３・地公体・未計画</t>
    <rPh sb="0" eb="1">
      <t>ジ</t>
    </rPh>
    <rPh sb="1" eb="2">
      <t>ニュウ</t>
    </rPh>
    <rPh sb="5" eb="6">
      <t>チ</t>
    </rPh>
    <rPh sb="6" eb="7">
      <t>コウ</t>
    </rPh>
    <rPh sb="7" eb="8">
      <t>タイ</t>
    </rPh>
    <rPh sb="9" eb="10">
      <t>ミ</t>
    </rPh>
    <rPh sb="10" eb="12">
      <t>ケイカク</t>
    </rPh>
    <phoneticPr fontId="6"/>
  </si>
  <si>
    <t>児入９３・地公体・未計画２</t>
    <rPh sb="0" eb="1">
      <t>ジ</t>
    </rPh>
    <rPh sb="1" eb="2">
      <t>ニュウ</t>
    </rPh>
    <rPh sb="5" eb="6">
      <t>チ</t>
    </rPh>
    <rPh sb="6" eb="7">
      <t>コウ</t>
    </rPh>
    <rPh sb="7" eb="8">
      <t>タイ</t>
    </rPh>
    <rPh sb="9" eb="10">
      <t>ミ</t>
    </rPh>
    <rPh sb="10" eb="12">
      <t>ケイカク</t>
    </rPh>
    <phoneticPr fontId="6"/>
  </si>
  <si>
    <t>児入９３・地公体・拘束減</t>
    <rPh sb="0" eb="1">
      <t>ジ</t>
    </rPh>
    <rPh sb="1" eb="2">
      <t>ニュウ</t>
    </rPh>
    <rPh sb="5" eb="6">
      <t>チ</t>
    </rPh>
    <rPh sb="6" eb="7">
      <t>コウ</t>
    </rPh>
    <rPh sb="7" eb="8">
      <t>タイ</t>
    </rPh>
    <phoneticPr fontId="6"/>
  </si>
  <si>
    <t>児入９３・地公体・未計画・拘束減</t>
    <rPh sb="0" eb="1">
      <t>ジ</t>
    </rPh>
    <rPh sb="1" eb="2">
      <t>ニュウ</t>
    </rPh>
    <rPh sb="5" eb="6">
      <t>チ</t>
    </rPh>
    <rPh sb="6" eb="7">
      <t>コウ</t>
    </rPh>
    <rPh sb="7" eb="8">
      <t>タイ</t>
    </rPh>
    <rPh sb="9" eb="10">
      <t>ミ</t>
    </rPh>
    <rPh sb="10" eb="12">
      <t>ケイカク</t>
    </rPh>
    <phoneticPr fontId="6"/>
  </si>
  <si>
    <t>児入９３・地公体・未計画２・拘束減</t>
    <rPh sb="0" eb="1">
      <t>ジ</t>
    </rPh>
    <rPh sb="1" eb="2">
      <t>ニュウ</t>
    </rPh>
    <rPh sb="5" eb="6">
      <t>チ</t>
    </rPh>
    <rPh sb="6" eb="7">
      <t>コウ</t>
    </rPh>
    <rPh sb="7" eb="8">
      <t>タイ</t>
    </rPh>
    <rPh sb="9" eb="10">
      <t>ミ</t>
    </rPh>
    <rPh sb="10" eb="12">
      <t>ケイカク</t>
    </rPh>
    <phoneticPr fontId="6"/>
  </si>
  <si>
    <t>児入９４</t>
    <rPh sb="0" eb="1">
      <t>ジ</t>
    </rPh>
    <rPh sb="1" eb="2">
      <t>ニュウ</t>
    </rPh>
    <phoneticPr fontId="6"/>
  </si>
  <si>
    <t>児入９４・未計画</t>
    <rPh sb="0" eb="1">
      <t>ジ</t>
    </rPh>
    <rPh sb="1" eb="2">
      <t>ニュウ</t>
    </rPh>
    <rPh sb="5" eb="6">
      <t>ミ</t>
    </rPh>
    <rPh sb="6" eb="8">
      <t>ケイカク</t>
    </rPh>
    <phoneticPr fontId="6"/>
  </si>
  <si>
    <t>児入９４・未計画２</t>
    <rPh sb="0" eb="1">
      <t>ジ</t>
    </rPh>
    <rPh sb="1" eb="2">
      <t>ニュウ</t>
    </rPh>
    <rPh sb="5" eb="6">
      <t>ミ</t>
    </rPh>
    <rPh sb="6" eb="8">
      <t>ケイカク</t>
    </rPh>
    <phoneticPr fontId="6"/>
  </si>
  <si>
    <t>児入９４・拘束減</t>
    <rPh sb="0" eb="1">
      <t>ジ</t>
    </rPh>
    <rPh sb="1" eb="2">
      <t>ニュウ</t>
    </rPh>
    <phoneticPr fontId="6"/>
  </si>
  <si>
    <t>児入９４・未計画・拘束減</t>
    <rPh sb="0" eb="1">
      <t>ジ</t>
    </rPh>
    <rPh sb="1" eb="2">
      <t>ニュウ</t>
    </rPh>
    <rPh sb="5" eb="6">
      <t>ミ</t>
    </rPh>
    <rPh sb="6" eb="8">
      <t>ケイカク</t>
    </rPh>
    <phoneticPr fontId="6"/>
  </si>
  <si>
    <t>児入９４・未計画２・拘束減</t>
    <rPh sb="0" eb="1">
      <t>ジ</t>
    </rPh>
    <rPh sb="1" eb="2">
      <t>ニュウ</t>
    </rPh>
    <rPh sb="5" eb="6">
      <t>ミ</t>
    </rPh>
    <rPh sb="6" eb="8">
      <t>ケイカク</t>
    </rPh>
    <phoneticPr fontId="6"/>
  </si>
  <si>
    <t>児入９４・地公体</t>
    <rPh sb="0" eb="1">
      <t>ジ</t>
    </rPh>
    <rPh sb="1" eb="2">
      <t>ニュウ</t>
    </rPh>
    <rPh sb="5" eb="6">
      <t>チ</t>
    </rPh>
    <rPh sb="6" eb="7">
      <t>コウ</t>
    </rPh>
    <rPh sb="7" eb="8">
      <t>タイ</t>
    </rPh>
    <phoneticPr fontId="6"/>
  </si>
  <si>
    <t>児入９４・地公体・未計画</t>
    <rPh sb="0" eb="1">
      <t>ジ</t>
    </rPh>
    <rPh sb="1" eb="2">
      <t>ニュウ</t>
    </rPh>
    <rPh sb="5" eb="6">
      <t>チ</t>
    </rPh>
    <rPh sb="6" eb="7">
      <t>コウ</t>
    </rPh>
    <rPh sb="7" eb="8">
      <t>タイ</t>
    </rPh>
    <rPh sb="9" eb="10">
      <t>ミ</t>
    </rPh>
    <rPh sb="10" eb="12">
      <t>ケイカク</t>
    </rPh>
    <phoneticPr fontId="6"/>
  </si>
  <si>
    <t>児入９４・地公体・未計画２</t>
    <rPh sb="0" eb="1">
      <t>ジ</t>
    </rPh>
    <rPh sb="1" eb="2">
      <t>ニュウ</t>
    </rPh>
    <rPh sb="5" eb="6">
      <t>チ</t>
    </rPh>
    <rPh sb="6" eb="7">
      <t>コウ</t>
    </rPh>
    <rPh sb="7" eb="8">
      <t>タイ</t>
    </rPh>
    <rPh sb="9" eb="10">
      <t>ミ</t>
    </rPh>
    <rPh sb="10" eb="12">
      <t>ケイカク</t>
    </rPh>
    <phoneticPr fontId="6"/>
  </si>
  <si>
    <t>児入９４・地公体・拘束減</t>
    <rPh sb="0" eb="1">
      <t>ジ</t>
    </rPh>
    <rPh sb="1" eb="2">
      <t>ニュウ</t>
    </rPh>
    <rPh sb="5" eb="6">
      <t>チ</t>
    </rPh>
    <rPh sb="6" eb="7">
      <t>コウ</t>
    </rPh>
    <rPh sb="7" eb="8">
      <t>タイ</t>
    </rPh>
    <phoneticPr fontId="6"/>
  </si>
  <si>
    <t>児入９４・地公体・未計画・拘束減</t>
    <rPh sb="0" eb="1">
      <t>ジ</t>
    </rPh>
    <rPh sb="1" eb="2">
      <t>ニュウ</t>
    </rPh>
    <rPh sb="5" eb="6">
      <t>チ</t>
    </rPh>
    <rPh sb="6" eb="7">
      <t>コウ</t>
    </rPh>
    <rPh sb="7" eb="8">
      <t>タイ</t>
    </rPh>
    <rPh sb="9" eb="10">
      <t>ミ</t>
    </rPh>
    <rPh sb="10" eb="12">
      <t>ケイカク</t>
    </rPh>
    <phoneticPr fontId="6"/>
  </si>
  <si>
    <t>児入９４・地公体・未計画２・拘束減</t>
    <rPh sb="0" eb="1">
      <t>ジ</t>
    </rPh>
    <rPh sb="1" eb="2">
      <t>ニュウ</t>
    </rPh>
    <rPh sb="5" eb="6">
      <t>チ</t>
    </rPh>
    <rPh sb="6" eb="7">
      <t>コウ</t>
    </rPh>
    <rPh sb="7" eb="8">
      <t>タイ</t>
    </rPh>
    <rPh sb="9" eb="10">
      <t>ミ</t>
    </rPh>
    <rPh sb="10" eb="12">
      <t>ケイカク</t>
    </rPh>
    <phoneticPr fontId="6"/>
  </si>
  <si>
    <t>児入９５</t>
    <rPh sb="0" eb="1">
      <t>ジ</t>
    </rPh>
    <rPh sb="1" eb="2">
      <t>ニュウ</t>
    </rPh>
    <phoneticPr fontId="6"/>
  </si>
  <si>
    <t>児入９５・未計画</t>
    <rPh sb="0" eb="1">
      <t>ジ</t>
    </rPh>
    <rPh sb="1" eb="2">
      <t>ニュウ</t>
    </rPh>
    <rPh sb="5" eb="6">
      <t>ミ</t>
    </rPh>
    <rPh sb="6" eb="8">
      <t>ケイカク</t>
    </rPh>
    <phoneticPr fontId="6"/>
  </si>
  <si>
    <t>児入９５・未計画２</t>
    <rPh sb="0" eb="1">
      <t>ジ</t>
    </rPh>
    <rPh sb="1" eb="2">
      <t>ニュウ</t>
    </rPh>
    <rPh sb="5" eb="6">
      <t>ミ</t>
    </rPh>
    <rPh sb="6" eb="8">
      <t>ケイカク</t>
    </rPh>
    <phoneticPr fontId="6"/>
  </si>
  <si>
    <t>児入９５・拘束減</t>
    <rPh sb="0" eb="1">
      <t>ジ</t>
    </rPh>
    <rPh sb="1" eb="2">
      <t>ニュウ</t>
    </rPh>
    <phoneticPr fontId="6"/>
  </si>
  <si>
    <t>児入９５・未計画・拘束減</t>
    <rPh sb="0" eb="1">
      <t>ジ</t>
    </rPh>
    <rPh sb="1" eb="2">
      <t>ニュウ</t>
    </rPh>
    <rPh sb="5" eb="6">
      <t>ミ</t>
    </rPh>
    <rPh sb="6" eb="8">
      <t>ケイカク</t>
    </rPh>
    <phoneticPr fontId="6"/>
  </si>
  <si>
    <t>児入９５・未計画２・拘束減</t>
    <rPh sb="0" eb="1">
      <t>ジ</t>
    </rPh>
    <rPh sb="1" eb="2">
      <t>ニュウ</t>
    </rPh>
    <rPh sb="5" eb="6">
      <t>ミ</t>
    </rPh>
    <rPh sb="6" eb="8">
      <t>ケイカク</t>
    </rPh>
    <phoneticPr fontId="6"/>
  </si>
  <si>
    <t>児入９５・地公体</t>
    <rPh sb="0" eb="1">
      <t>ジ</t>
    </rPh>
    <rPh sb="1" eb="2">
      <t>ニュウ</t>
    </rPh>
    <rPh sb="5" eb="6">
      <t>チ</t>
    </rPh>
    <rPh sb="6" eb="7">
      <t>コウ</t>
    </rPh>
    <rPh sb="7" eb="8">
      <t>タイ</t>
    </rPh>
    <phoneticPr fontId="6"/>
  </si>
  <si>
    <t>児入９５・地公体・未計画</t>
    <rPh sb="0" eb="1">
      <t>ジ</t>
    </rPh>
    <rPh sb="1" eb="2">
      <t>ニュウ</t>
    </rPh>
    <rPh sb="5" eb="6">
      <t>チ</t>
    </rPh>
    <rPh sb="6" eb="7">
      <t>コウ</t>
    </rPh>
    <rPh sb="7" eb="8">
      <t>タイ</t>
    </rPh>
    <rPh sb="9" eb="10">
      <t>ミ</t>
    </rPh>
    <rPh sb="10" eb="12">
      <t>ケイカク</t>
    </rPh>
    <phoneticPr fontId="6"/>
  </si>
  <si>
    <t>児入９５・地公体・未計画２</t>
    <rPh sb="0" eb="1">
      <t>ジ</t>
    </rPh>
    <rPh sb="1" eb="2">
      <t>ニュウ</t>
    </rPh>
    <rPh sb="5" eb="6">
      <t>チ</t>
    </rPh>
    <rPh sb="6" eb="7">
      <t>コウ</t>
    </rPh>
    <rPh sb="7" eb="8">
      <t>タイ</t>
    </rPh>
    <rPh sb="9" eb="10">
      <t>ミ</t>
    </rPh>
    <rPh sb="10" eb="12">
      <t>ケイカク</t>
    </rPh>
    <phoneticPr fontId="6"/>
  </si>
  <si>
    <t>児入９５・地公体・拘束減</t>
    <rPh sb="0" eb="1">
      <t>ジ</t>
    </rPh>
    <rPh sb="1" eb="2">
      <t>ニュウ</t>
    </rPh>
    <rPh sb="5" eb="6">
      <t>チ</t>
    </rPh>
    <rPh sb="6" eb="7">
      <t>コウ</t>
    </rPh>
    <rPh sb="7" eb="8">
      <t>タイ</t>
    </rPh>
    <phoneticPr fontId="6"/>
  </si>
  <si>
    <t>児入９５・地公体・未計画・拘束減</t>
    <rPh sb="0" eb="1">
      <t>ジ</t>
    </rPh>
    <rPh sb="1" eb="2">
      <t>ニュウ</t>
    </rPh>
    <rPh sb="5" eb="6">
      <t>チ</t>
    </rPh>
    <rPh sb="6" eb="7">
      <t>コウ</t>
    </rPh>
    <rPh sb="7" eb="8">
      <t>タイ</t>
    </rPh>
    <rPh sb="9" eb="10">
      <t>ミ</t>
    </rPh>
    <rPh sb="10" eb="12">
      <t>ケイカク</t>
    </rPh>
    <phoneticPr fontId="6"/>
  </si>
  <si>
    <t>児入９５・地公体・未計画２・拘束減</t>
    <rPh sb="0" eb="1">
      <t>ジ</t>
    </rPh>
    <rPh sb="1" eb="2">
      <t>ニュウ</t>
    </rPh>
    <rPh sb="5" eb="6">
      <t>チ</t>
    </rPh>
    <rPh sb="6" eb="7">
      <t>コウ</t>
    </rPh>
    <rPh sb="7" eb="8">
      <t>タイ</t>
    </rPh>
    <rPh sb="9" eb="10">
      <t>ミ</t>
    </rPh>
    <rPh sb="10" eb="12">
      <t>ケイカク</t>
    </rPh>
    <phoneticPr fontId="6"/>
  </si>
  <si>
    <t>児入９６</t>
    <rPh sb="0" eb="1">
      <t>ジ</t>
    </rPh>
    <rPh sb="1" eb="2">
      <t>ニュウ</t>
    </rPh>
    <phoneticPr fontId="6"/>
  </si>
  <si>
    <t>児入９６・未計画</t>
    <rPh sb="0" eb="1">
      <t>ジ</t>
    </rPh>
    <rPh sb="1" eb="2">
      <t>ニュウ</t>
    </rPh>
    <rPh sb="5" eb="6">
      <t>ミ</t>
    </rPh>
    <rPh sb="6" eb="8">
      <t>ケイカク</t>
    </rPh>
    <phoneticPr fontId="6"/>
  </si>
  <si>
    <t>児入９６・未計画２</t>
    <rPh sb="0" eb="1">
      <t>ジ</t>
    </rPh>
    <rPh sb="1" eb="2">
      <t>ニュウ</t>
    </rPh>
    <rPh sb="5" eb="6">
      <t>ミ</t>
    </rPh>
    <rPh sb="6" eb="8">
      <t>ケイカク</t>
    </rPh>
    <phoneticPr fontId="6"/>
  </si>
  <si>
    <t>児入９６・拘束減</t>
    <rPh sb="0" eb="1">
      <t>ジ</t>
    </rPh>
    <rPh sb="1" eb="2">
      <t>ニュウ</t>
    </rPh>
    <phoneticPr fontId="6"/>
  </si>
  <si>
    <t>児入９６・未計画・拘束減</t>
    <rPh sb="0" eb="1">
      <t>ジ</t>
    </rPh>
    <rPh sb="1" eb="2">
      <t>ニュウ</t>
    </rPh>
    <rPh sb="5" eb="6">
      <t>ミ</t>
    </rPh>
    <rPh sb="6" eb="8">
      <t>ケイカク</t>
    </rPh>
    <phoneticPr fontId="6"/>
  </si>
  <si>
    <t>児入９６・未計画２・拘束減</t>
    <rPh sb="0" eb="1">
      <t>ジ</t>
    </rPh>
    <rPh sb="1" eb="2">
      <t>ニュウ</t>
    </rPh>
    <rPh sb="5" eb="6">
      <t>ミ</t>
    </rPh>
    <rPh sb="6" eb="8">
      <t>ケイカク</t>
    </rPh>
    <phoneticPr fontId="6"/>
  </si>
  <si>
    <t>児入９６・地公体</t>
    <rPh sb="0" eb="1">
      <t>ジ</t>
    </rPh>
    <rPh sb="1" eb="2">
      <t>ニュウ</t>
    </rPh>
    <rPh sb="5" eb="6">
      <t>チ</t>
    </rPh>
    <rPh sb="6" eb="7">
      <t>コウ</t>
    </rPh>
    <rPh sb="7" eb="8">
      <t>タイ</t>
    </rPh>
    <phoneticPr fontId="6"/>
  </si>
  <si>
    <t>児入９６・地公体・未計画</t>
    <rPh sb="0" eb="1">
      <t>ジ</t>
    </rPh>
    <rPh sb="1" eb="2">
      <t>ニュウ</t>
    </rPh>
    <rPh sb="5" eb="6">
      <t>チ</t>
    </rPh>
    <rPh sb="6" eb="7">
      <t>コウ</t>
    </rPh>
    <rPh sb="7" eb="8">
      <t>タイ</t>
    </rPh>
    <rPh sb="9" eb="10">
      <t>ミ</t>
    </rPh>
    <rPh sb="10" eb="12">
      <t>ケイカク</t>
    </rPh>
    <phoneticPr fontId="6"/>
  </si>
  <si>
    <t>児入９６・地公体・未計画２</t>
    <rPh sb="0" eb="1">
      <t>ジ</t>
    </rPh>
    <rPh sb="1" eb="2">
      <t>ニュウ</t>
    </rPh>
    <rPh sb="5" eb="6">
      <t>チ</t>
    </rPh>
    <rPh sb="6" eb="7">
      <t>コウ</t>
    </rPh>
    <rPh sb="7" eb="8">
      <t>タイ</t>
    </rPh>
    <rPh sb="9" eb="10">
      <t>ミ</t>
    </rPh>
    <rPh sb="10" eb="12">
      <t>ケイカク</t>
    </rPh>
    <phoneticPr fontId="6"/>
  </si>
  <si>
    <t>児入９６・地公体・拘束減</t>
    <rPh sb="0" eb="1">
      <t>ジ</t>
    </rPh>
    <rPh sb="1" eb="2">
      <t>ニュウ</t>
    </rPh>
    <rPh sb="5" eb="6">
      <t>チ</t>
    </rPh>
    <rPh sb="6" eb="7">
      <t>コウ</t>
    </rPh>
    <rPh sb="7" eb="8">
      <t>タイ</t>
    </rPh>
    <phoneticPr fontId="6"/>
  </si>
  <si>
    <t>児入９６・地公体・未計画・拘束減</t>
    <rPh sb="0" eb="1">
      <t>ジ</t>
    </rPh>
    <rPh sb="1" eb="2">
      <t>ニュウ</t>
    </rPh>
    <rPh sb="5" eb="6">
      <t>チ</t>
    </rPh>
    <rPh sb="6" eb="7">
      <t>コウ</t>
    </rPh>
    <rPh sb="7" eb="8">
      <t>タイ</t>
    </rPh>
    <rPh sb="9" eb="10">
      <t>ミ</t>
    </rPh>
    <rPh sb="10" eb="12">
      <t>ケイカク</t>
    </rPh>
    <phoneticPr fontId="6"/>
  </si>
  <si>
    <t>児入９６・地公体・未計画２・拘束減</t>
    <rPh sb="0" eb="1">
      <t>ジ</t>
    </rPh>
    <rPh sb="1" eb="2">
      <t>ニュウ</t>
    </rPh>
    <rPh sb="5" eb="6">
      <t>チ</t>
    </rPh>
    <rPh sb="6" eb="7">
      <t>コウ</t>
    </rPh>
    <rPh sb="7" eb="8">
      <t>タイ</t>
    </rPh>
    <rPh sb="9" eb="10">
      <t>ミ</t>
    </rPh>
    <rPh sb="10" eb="12">
      <t>ケイカク</t>
    </rPh>
    <phoneticPr fontId="6"/>
  </si>
  <si>
    <t>児入９７</t>
    <rPh sb="0" eb="1">
      <t>ジ</t>
    </rPh>
    <rPh sb="1" eb="2">
      <t>ニュウ</t>
    </rPh>
    <phoneticPr fontId="6"/>
  </si>
  <si>
    <t>児入９７・未計画</t>
    <rPh sb="0" eb="1">
      <t>ジ</t>
    </rPh>
    <rPh sb="1" eb="2">
      <t>ニュウ</t>
    </rPh>
    <rPh sb="5" eb="6">
      <t>ミ</t>
    </rPh>
    <rPh sb="6" eb="8">
      <t>ケイカク</t>
    </rPh>
    <phoneticPr fontId="6"/>
  </si>
  <si>
    <t>児入９７・未計画２</t>
    <rPh sb="0" eb="1">
      <t>ジ</t>
    </rPh>
    <rPh sb="1" eb="2">
      <t>ニュウ</t>
    </rPh>
    <rPh sb="5" eb="6">
      <t>ミ</t>
    </rPh>
    <rPh sb="6" eb="8">
      <t>ケイカク</t>
    </rPh>
    <phoneticPr fontId="6"/>
  </si>
  <si>
    <t>児入９７・拘束減</t>
    <rPh sb="0" eb="1">
      <t>ジ</t>
    </rPh>
    <rPh sb="1" eb="2">
      <t>ニュウ</t>
    </rPh>
    <phoneticPr fontId="6"/>
  </si>
  <si>
    <t>児入９７・未計画・拘束減</t>
    <rPh sb="0" eb="1">
      <t>ジ</t>
    </rPh>
    <rPh sb="1" eb="2">
      <t>ニュウ</t>
    </rPh>
    <rPh sb="5" eb="6">
      <t>ミ</t>
    </rPh>
    <rPh sb="6" eb="8">
      <t>ケイカク</t>
    </rPh>
    <phoneticPr fontId="6"/>
  </si>
  <si>
    <t>児入９７・未計画２・拘束減</t>
    <rPh sb="0" eb="1">
      <t>ジ</t>
    </rPh>
    <rPh sb="1" eb="2">
      <t>ニュウ</t>
    </rPh>
    <rPh sb="5" eb="6">
      <t>ミ</t>
    </rPh>
    <rPh sb="6" eb="8">
      <t>ケイカク</t>
    </rPh>
    <phoneticPr fontId="6"/>
  </si>
  <si>
    <t>児入９７・地公体</t>
    <rPh sb="0" eb="1">
      <t>ジ</t>
    </rPh>
    <rPh sb="1" eb="2">
      <t>ニュウ</t>
    </rPh>
    <rPh sb="5" eb="6">
      <t>チ</t>
    </rPh>
    <rPh sb="6" eb="7">
      <t>コウ</t>
    </rPh>
    <rPh sb="7" eb="8">
      <t>タイ</t>
    </rPh>
    <phoneticPr fontId="6"/>
  </si>
  <si>
    <t>児入９７・地公体・未計画</t>
    <rPh sb="0" eb="1">
      <t>ジ</t>
    </rPh>
    <rPh sb="1" eb="2">
      <t>ニュウ</t>
    </rPh>
    <rPh sb="5" eb="6">
      <t>チ</t>
    </rPh>
    <rPh sb="6" eb="7">
      <t>コウ</t>
    </rPh>
    <rPh sb="7" eb="8">
      <t>タイ</t>
    </rPh>
    <rPh sb="9" eb="10">
      <t>ミ</t>
    </rPh>
    <rPh sb="10" eb="12">
      <t>ケイカク</t>
    </rPh>
    <phoneticPr fontId="6"/>
  </si>
  <si>
    <t>児入９７・地公体・未計画２</t>
    <rPh sb="0" eb="1">
      <t>ジ</t>
    </rPh>
    <rPh sb="1" eb="2">
      <t>ニュウ</t>
    </rPh>
    <rPh sb="5" eb="6">
      <t>チ</t>
    </rPh>
    <rPh sb="6" eb="7">
      <t>コウ</t>
    </rPh>
    <rPh sb="7" eb="8">
      <t>タイ</t>
    </rPh>
    <rPh sb="9" eb="10">
      <t>ミ</t>
    </rPh>
    <rPh sb="10" eb="12">
      <t>ケイカク</t>
    </rPh>
    <phoneticPr fontId="6"/>
  </si>
  <si>
    <t>児入９７・地公体・拘束減</t>
    <rPh sb="0" eb="1">
      <t>ジ</t>
    </rPh>
    <rPh sb="1" eb="2">
      <t>ニュウ</t>
    </rPh>
    <rPh sb="5" eb="6">
      <t>チ</t>
    </rPh>
    <rPh sb="6" eb="7">
      <t>コウ</t>
    </rPh>
    <rPh sb="7" eb="8">
      <t>タイ</t>
    </rPh>
    <phoneticPr fontId="6"/>
  </si>
  <si>
    <t>児入９７・地公体・未計画・拘束減</t>
    <rPh sb="0" eb="1">
      <t>ジ</t>
    </rPh>
    <rPh sb="1" eb="2">
      <t>ニュウ</t>
    </rPh>
    <rPh sb="5" eb="6">
      <t>チ</t>
    </rPh>
    <rPh sb="6" eb="7">
      <t>コウ</t>
    </rPh>
    <rPh sb="7" eb="8">
      <t>タイ</t>
    </rPh>
    <rPh sb="9" eb="10">
      <t>ミ</t>
    </rPh>
    <rPh sb="10" eb="12">
      <t>ケイカク</t>
    </rPh>
    <phoneticPr fontId="6"/>
  </si>
  <si>
    <t>児入９７・地公体・未計画２・拘束減</t>
    <rPh sb="0" eb="1">
      <t>ジ</t>
    </rPh>
    <rPh sb="1" eb="2">
      <t>ニュウ</t>
    </rPh>
    <rPh sb="5" eb="6">
      <t>チ</t>
    </rPh>
    <rPh sb="6" eb="7">
      <t>コウ</t>
    </rPh>
    <rPh sb="7" eb="8">
      <t>タイ</t>
    </rPh>
    <rPh sb="9" eb="10">
      <t>ミ</t>
    </rPh>
    <rPh sb="10" eb="12">
      <t>ケイカク</t>
    </rPh>
    <phoneticPr fontId="6"/>
  </si>
  <si>
    <t>児入９８</t>
    <rPh sb="0" eb="1">
      <t>ジ</t>
    </rPh>
    <rPh sb="1" eb="2">
      <t>ニュウ</t>
    </rPh>
    <phoneticPr fontId="6"/>
  </si>
  <si>
    <t>児入９８・未計画</t>
    <rPh sb="0" eb="1">
      <t>ジ</t>
    </rPh>
    <rPh sb="1" eb="2">
      <t>ニュウ</t>
    </rPh>
    <rPh sb="5" eb="6">
      <t>ミ</t>
    </rPh>
    <rPh sb="6" eb="8">
      <t>ケイカク</t>
    </rPh>
    <phoneticPr fontId="6"/>
  </si>
  <si>
    <t>児入９８・未計画２</t>
    <rPh sb="0" eb="1">
      <t>ジ</t>
    </rPh>
    <rPh sb="1" eb="2">
      <t>ニュウ</t>
    </rPh>
    <rPh sb="5" eb="6">
      <t>ミ</t>
    </rPh>
    <rPh sb="6" eb="8">
      <t>ケイカク</t>
    </rPh>
    <phoneticPr fontId="6"/>
  </si>
  <si>
    <t>児入９８・拘束減</t>
    <rPh sb="0" eb="1">
      <t>ジ</t>
    </rPh>
    <rPh sb="1" eb="2">
      <t>ニュウ</t>
    </rPh>
    <phoneticPr fontId="6"/>
  </si>
  <si>
    <t>児入９８・未計画・拘束減</t>
    <rPh sb="0" eb="1">
      <t>ジ</t>
    </rPh>
    <rPh sb="1" eb="2">
      <t>ニュウ</t>
    </rPh>
    <rPh sb="5" eb="6">
      <t>ミ</t>
    </rPh>
    <rPh sb="6" eb="8">
      <t>ケイカク</t>
    </rPh>
    <phoneticPr fontId="6"/>
  </si>
  <si>
    <t>児入９８・未計画２・拘束減</t>
    <rPh sb="0" eb="1">
      <t>ジ</t>
    </rPh>
    <rPh sb="1" eb="2">
      <t>ニュウ</t>
    </rPh>
    <rPh sb="5" eb="6">
      <t>ミ</t>
    </rPh>
    <rPh sb="6" eb="8">
      <t>ケイカク</t>
    </rPh>
    <phoneticPr fontId="6"/>
  </si>
  <si>
    <t>児入９８・地公体</t>
    <rPh sb="0" eb="1">
      <t>ジ</t>
    </rPh>
    <rPh sb="1" eb="2">
      <t>ニュウ</t>
    </rPh>
    <rPh sb="5" eb="6">
      <t>チ</t>
    </rPh>
    <rPh sb="6" eb="7">
      <t>コウ</t>
    </rPh>
    <rPh sb="7" eb="8">
      <t>タイ</t>
    </rPh>
    <phoneticPr fontId="6"/>
  </si>
  <si>
    <t>児入９８・地公体・未計画</t>
    <rPh sb="0" eb="1">
      <t>ジ</t>
    </rPh>
    <rPh sb="1" eb="2">
      <t>ニュウ</t>
    </rPh>
    <rPh sb="5" eb="6">
      <t>チ</t>
    </rPh>
    <rPh sb="6" eb="7">
      <t>コウ</t>
    </rPh>
    <rPh sb="7" eb="8">
      <t>タイ</t>
    </rPh>
    <rPh sb="9" eb="10">
      <t>ミ</t>
    </rPh>
    <rPh sb="10" eb="12">
      <t>ケイカク</t>
    </rPh>
    <phoneticPr fontId="6"/>
  </si>
  <si>
    <t>児入９８・地公体・未計画２</t>
    <rPh sb="0" eb="1">
      <t>ジ</t>
    </rPh>
    <rPh sb="1" eb="2">
      <t>ニュウ</t>
    </rPh>
    <rPh sb="5" eb="6">
      <t>チ</t>
    </rPh>
    <rPh sb="6" eb="7">
      <t>コウ</t>
    </rPh>
    <rPh sb="7" eb="8">
      <t>タイ</t>
    </rPh>
    <rPh sb="9" eb="10">
      <t>ミ</t>
    </rPh>
    <rPh sb="10" eb="12">
      <t>ケイカク</t>
    </rPh>
    <phoneticPr fontId="6"/>
  </si>
  <si>
    <t>児入９８・地公体・拘束減</t>
    <rPh sb="0" eb="1">
      <t>ジ</t>
    </rPh>
    <rPh sb="1" eb="2">
      <t>ニュウ</t>
    </rPh>
    <rPh sb="5" eb="6">
      <t>チ</t>
    </rPh>
    <rPh sb="6" eb="7">
      <t>コウ</t>
    </rPh>
    <rPh sb="7" eb="8">
      <t>タイ</t>
    </rPh>
    <phoneticPr fontId="6"/>
  </si>
  <si>
    <t>児入９８・地公体・未計画・拘束減</t>
    <rPh sb="0" eb="1">
      <t>ジ</t>
    </rPh>
    <rPh sb="1" eb="2">
      <t>ニュウ</t>
    </rPh>
    <rPh sb="5" eb="6">
      <t>チ</t>
    </rPh>
    <rPh sb="6" eb="7">
      <t>コウ</t>
    </rPh>
    <rPh sb="7" eb="8">
      <t>タイ</t>
    </rPh>
    <rPh sb="9" eb="10">
      <t>ミ</t>
    </rPh>
    <rPh sb="10" eb="12">
      <t>ケイカク</t>
    </rPh>
    <phoneticPr fontId="6"/>
  </si>
  <si>
    <t>児入９８・地公体・未計画２・拘束減</t>
    <rPh sb="0" eb="1">
      <t>ジ</t>
    </rPh>
    <rPh sb="1" eb="2">
      <t>ニュウ</t>
    </rPh>
    <rPh sb="5" eb="6">
      <t>チ</t>
    </rPh>
    <rPh sb="6" eb="7">
      <t>コウ</t>
    </rPh>
    <rPh sb="7" eb="8">
      <t>タイ</t>
    </rPh>
    <rPh sb="9" eb="10">
      <t>ミ</t>
    </rPh>
    <rPh sb="10" eb="12">
      <t>ケイカク</t>
    </rPh>
    <phoneticPr fontId="6"/>
  </si>
  <si>
    <t>児入９９</t>
    <rPh sb="0" eb="1">
      <t>ジ</t>
    </rPh>
    <rPh sb="1" eb="2">
      <t>ニュウ</t>
    </rPh>
    <phoneticPr fontId="6"/>
  </si>
  <si>
    <t>児入９９・未計画</t>
    <rPh sb="0" eb="1">
      <t>ジ</t>
    </rPh>
    <rPh sb="1" eb="2">
      <t>ニュウ</t>
    </rPh>
    <rPh sb="5" eb="6">
      <t>ミ</t>
    </rPh>
    <rPh sb="6" eb="8">
      <t>ケイカク</t>
    </rPh>
    <phoneticPr fontId="6"/>
  </si>
  <si>
    <t>児入９９・未計画２</t>
    <rPh sb="0" eb="1">
      <t>ジ</t>
    </rPh>
    <rPh sb="1" eb="2">
      <t>ニュウ</t>
    </rPh>
    <rPh sb="5" eb="6">
      <t>ミ</t>
    </rPh>
    <rPh sb="6" eb="8">
      <t>ケイカク</t>
    </rPh>
    <phoneticPr fontId="6"/>
  </si>
  <si>
    <t>児入９９・拘束減</t>
    <rPh sb="0" eb="1">
      <t>ジ</t>
    </rPh>
    <rPh sb="1" eb="2">
      <t>ニュウ</t>
    </rPh>
    <phoneticPr fontId="6"/>
  </si>
  <si>
    <t>児入９９・未計画・拘束減</t>
    <rPh sb="0" eb="1">
      <t>ジ</t>
    </rPh>
    <rPh sb="1" eb="2">
      <t>ニュウ</t>
    </rPh>
    <rPh sb="5" eb="6">
      <t>ミ</t>
    </rPh>
    <rPh sb="6" eb="8">
      <t>ケイカク</t>
    </rPh>
    <phoneticPr fontId="6"/>
  </si>
  <si>
    <t>児入９９・未計画２・拘束減</t>
    <rPh sb="0" eb="1">
      <t>ジ</t>
    </rPh>
    <rPh sb="1" eb="2">
      <t>ニュウ</t>
    </rPh>
    <rPh sb="5" eb="6">
      <t>ミ</t>
    </rPh>
    <rPh sb="6" eb="8">
      <t>ケイカク</t>
    </rPh>
    <phoneticPr fontId="6"/>
  </si>
  <si>
    <t>児入９９・地公体</t>
    <rPh sb="0" eb="1">
      <t>ジ</t>
    </rPh>
    <rPh sb="1" eb="2">
      <t>ニュウ</t>
    </rPh>
    <rPh sb="5" eb="6">
      <t>チ</t>
    </rPh>
    <rPh sb="6" eb="7">
      <t>コウ</t>
    </rPh>
    <rPh sb="7" eb="8">
      <t>タイ</t>
    </rPh>
    <phoneticPr fontId="6"/>
  </si>
  <si>
    <t>児入９９・地公体・未計画</t>
    <rPh sb="0" eb="1">
      <t>ジ</t>
    </rPh>
    <rPh sb="1" eb="2">
      <t>ニュウ</t>
    </rPh>
    <rPh sb="5" eb="6">
      <t>チ</t>
    </rPh>
    <rPh sb="6" eb="7">
      <t>コウ</t>
    </rPh>
    <rPh sb="7" eb="8">
      <t>タイ</t>
    </rPh>
    <rPh sb="9" eb="10">
      <t>ミ</t>
    </rPh>
    <rPh sb="10" eb="12">
      <t>ケイカク</t>
    </rPh>
    <phoneticPr fontId="6"/>
  </si>
  <si>
    <t>児入９９・地公体・未計画２</t>
    <rPh sb="0" eb="1">
      <t>ジ</t>
    </rPh>
    <rPh sb="1" eb="2">
      <t>ニュウ</t>
    </rPh>
    <rPh sb="5" eb="6">
      <t>チ</t>
    </rPh>
    <rPh sb="6" eb="7">
      <t>コウ</t>
    </rPh>
    <rPh sb="7" eb="8">
      <t>タイ</t>
    </rPh>
    <rPh sb="9" eb="10">
      <t>ミ</t>
    </rPh>
    <rPh sb="10" eb="12">
      <t>ケイカク</t>
    </rPh>
    <phoneticPr fontId="6"/>
  </si>
  <si>
    <t>児入９９・地公体・拘束減</t>
    <rPh sb="0" eb="1">
      <t>ジ</t>
    </rPh>
    <rPh sb="1" eb="2">
      <t>ニュウ</t>
    </rPh>
    <rPh sb="5" eb="6">
      <t>チ</t>
    </rPh>
    <rPh sb="6" eb="7">
      <t>コウ</t>
    </rPh>
    <rPh sb="7" eb="8">
      <t>タイ</t>
    </rPh>
    <phoneticPr fontId="6"/>
  </si>
  <si>
    <t>児入９９・地公体・未計画・拘束減</t>
    <rPh sb="0" eb="1">
      <t>ジ</t>
    </rPh>
    <rPh sb="1" eb="2">
      <t>ニュウ</t>
    </rPh>
    <rPh sb="5" eb="6">
      <t>チ</t>
    </rPh>
    <rPh sb="6" eb="7">
      <t>コウ</t>
    </rPh>
    <rPh sb="7" eb="8">
      <t>タイ</t>
    </rPh>
    <rPh sb="9" eb="10">
      <t>ミ</t>
    </rPh>
    <rPh sb="10" eb="12">
      <t>ケイカク</t>
    </rPh>
    <phoneticPr fontId="6"/>
  </si>
  <si>
    <t>児入９９・地公体・未計画２・拘束減</t>
    <rPh sb="0" eb="1">
      <t>ジ</t>
    </rPh>
    <rPh sb="1" eb="2">
      <t>ニュウ</t>
    </rPh>
    <rPh sb="5" eb="6">
      <t>チ</t>
    </rPh>
    <rPh sb="6" eb="7">
      <t>コウ</t>
    </rPh>
    <rPh sb="7" eb="8">
      <t>タイ</t>
    </rPh>
    <rPh sb="9" eb="10">
      <t>ミ</t>
    </rPh>
    <rPh sb="10" eb="12">
      <t>ケイカク</t>
    </rPh>
    <phoneticPr fontId="6"/>
  </si>
  <si>
    <t>児入１００</t>
    <rPh sb="0" eb="1">
      <t>ジ</t>
    </rPh>
    <rPh sb="1" eb="2">
      <t>ニュウ</t>
    </rPh>
    <phoneticPr fontId="6"/>
  </si>
  <si>
    <t>児入１００・未計画</t>
    <rPh sb="0" eb="1">
      <t>ジ</t>
    </rPh>
    <rPh sb="1" eb="2">
      <t>ニュウ</t>
    </rPh>
    <rPh sb="6" eb="7">
      <t>ミ</t>
    </rPh>
    <rPh sb="7" eb="9">
      <t>ケイカク</t>
    </rPh>
    <phoneticPr fontId="6"/>
  </si>
  <si>
    <t>児入１００・未計画２</t>
    <rPh sb="0" eb="1">
      <t>ジ</t>
    </rPh>
    <rPh sb="1" eb="2">
      <t>ニュウ</t>
    </rPh>
    <rPh sb="6" eb="7">
      <t>ミ</t>
    </rPh>
    <rPh sb="7" eb="9">
      <t>ケイカク</t>
    </rPh>
    <phoneticPr fontId="6"/>
  </si>
  <si>
    <t>児入１００・拘束減</t>
    <rPh sb="0" eb="1">
      <t>ジ</t>
    </rPh>
    <rPh sb="1" eb="2">
      <t>ニュウ</t>
    </rPh>
    <phoneticPr fontId="6"/>
  </si>
  <si>
    <t>児入１００・未計画・拘束減</t>
    <rPh sb="0" eb="1">
      <t>ジ</t>
    </rPh>
    <rPh sb="1" eb="2">
      <t>ニュウ</t>
    </rPh>
    <rPh sb="6" eb="7">
      <t>ミ</t>
    </rPh>
    <rPh sb="7" eb="9">
      <t>ケイカク</t>
    </rPh>
    <phoneticPr fontId="6"/>
  </si>
  <si>
    <t>児入１００・未計画２・拘束減</t>
    <rPh sb="0" eb="1">
      <t>ジ</t>
    </rPh>
    <rPh sb="1" eb="2">
      <t>ニュウ</t>
    </rPh>
    <rPh sb="6" eb="7">
      <t>ミ</t>
    </rPh>
    <rPh sb="7" eb="9">
      <t>ケイカク</t>
    </rPh>
    <phoneticPr fontId="6"/>
  </si>
  <si>
    <t>児入１００・地公体</t>
    <rPh sb="0" eb="1">
      <t>ジ</t>
    </rPh>
    <rPh sb="1" eb="2">
      <t>ニュウ</t>
    </rPh>
    <rPh sb="6" eb="7">
      <t>チ</t>
    </rPh>
    <rPh sb="7" eb="8">
      <t>コウ</t>
    </rPh>
    <rPh sb="8" eb="9">
      <t>タイ</t>
    </rPh>
    <phoneticPr fontId="6"/>
  </si>
  <si>
    <t>児入１００・地公体・未計画</t>
    <rPh sb="0" eb="1">
      <t>ジ</t>
    </rPh>
    <rPh sb="1" eb="2">
      <t>ニュウ</t>
    </rPh>
    <rPh sb="6" eb="7">
      <t>チ</t>
    </rPh>
    <rPh sb="7" eb="8">
      <t>コウ</t>
    </rPh>
    <rPh sb="8" eb="9">
      <t>タイ</t>
    </rPh>
    <rPh sb="10" eb="11">
      <t>ミ</t>
    </rPh>
    <rPh sb="11" eb="13">
      <t>ケイカク</t>
    </rPh>
    <phoneticPr fontId="6"/>
  </si>
  <si>
    <t>児入１００・地公体・未計画２</t>
    <rPh sb="0" eb="1">
      <t>ジ</t>
    </rPh>
    <rPh sb="1" eb="2">
      <t>ニュウ</t>
    </rPh>
    <rPh sb="6" eb="7">
      <t>チ</t>
    </rPh>
    <rPh sb="7" eb="8">
      <t>コウ</t>
    </rPh>
    <rPh sb="8" eb="9">
      <t>タイ</t>
    </rPh>
    <rPh sb="10" eb="11">
      <t>ミ</t>
    </rPh>
    <rPh sb="11" eb="13">
      <t>ケイカク</t>
    </rPh>
    <phoneticPr fontId="6"/>
  </si>
  <si>
    <t>児入１００・地公体・拘束減</t>
    <rPh sb="0" eb="1">
      <t>ジ</t>
    </rPh>
    <rPh sb="1" eb="2">
      <t>ニュウ</t>
    </rPh>
    <rPh sb="6" eb="7">
      <t>チ</t>
    </rPh>
    <rPh sb="7" eb="8">
      <t>コウ</t>
    </rPh>
    <rPh sb="8" eb="9">
      <t>タイ</t>
    </rPh>
    <phoneticPr fontId="6"/>
  </si>
  <si>
    <t>児入１００・地公体・未計画・拘束減</t>
    <rPh sb="0" eb="1">
      <t>ジ</t>
    </rPh>
    <rPh sb="1" eb="2">
      <t>ニュウ</t>
    </rPh>
    <rPh sb="6" eb="7">
      <t>チ</t>
    </rPh>
    <rPh sb="7" eb="8">
      <t>コウ</t>
    </rPh>
    <rPh sb="8" eb="9">
      <t>タイ</t>
    </rPh>
    <rPh sb="10" eb="11">
      <t>ミ</t>
    </rPh>
    <rPh sb="11" eb="13">
      <t>ケイカク</t>
    </rPh>
    <phoneticPr fontId="6"/>
  </si>
  <si>
    <t>児入１００・地公体・未計画２・拘束減</t>
    <rPh sb="0" eb="1">
      <t>ジ</t>
    </rPh>
    <rPh sb="1" eb="2">
      <t>ニュウ</t>
    </rPh>
    <rPh sb="6" eb="7">
      <t>チ</t>
    </rPh>
    <rPh sb="7" eb="8">
      <t>コウ</t>
    </rPh>
    <rPh sb="8" eb="9">
      <t>タイ</t>
    </rPh>
    <rPh sb="10" eb="11">
      <t>ミ</t>
    </rPh>
    <rPh sb="11" eb="13">
      <t>ケイカク</t>
    </rPh>
    <phoneticPr fontId="6"/>
  </si>
  <si>
    <t>児入１０１</t>
    <rPh sb="0" eb="1">
      <t>ジ</t>
    </rPh>
    <rPh sb="1" eb="2">
      <t>ニュウ</t>
    </rPh>
    <phoneticPr fontId="6"/>
  </si>
  <si>
    <t>児入１０１・未計画</t>
    <rPh sb="0" eb="1">
      <t>ジ</t>
    </rPh>
    <rPh sb="1" eb="2">
      <t>ニュウ</t>
    </rPh>
    <rPh sb="6" eb="7">
      <t>ミ</t>
    </rPh>
    <rPh sb="7" eb="9">
      <t>ケイカク</t>
    </rPh>
    <phoneticPr fontId="6"/>
  </si>
  <si>
    <t>児入１０１・未計画２</t>
    <rPh sb="0" eb="1">
      <t>ジ</t>
    </rPh>
    <rPh sb="1" eb="2">
      <t>ニュウ</t>
    </rPh>
    <rPh sb="6" eb="7">
      <t>ミ</t>
    </rPh>
    <rPh sb="7" eb="9">
      <t>ケイカク</t>
    </rPh>
    <phoneticPr fontId="6"/>
  </si>
  <si>
    <t>児入１０１・拘束減</t>
    <rPh sb="0" eb="1">
      <t>ジ</t>
    </rPh>
    <rPh sb="1" eb="2">
      <t>ニュウ</t>
    </rPh>
    <phoneticPr fontId="6"/>
  </si>
  <si>
    <t>児入１０１・未計画・拘束減</t>
    <rPh sb="0" eb="1">
      <t>ジ</t>
    </rPh>
    <rPh sb="1" eb="2">
      <t>ニュウ</t>
    </rPh>
    <rPh sb="6" eb="7">
      <t>ミ</t>
    </rPh>
    <rPh sb="7" eb="9">
      <t>ケイカク</t>
    </rPh>
    <phoneticPr fontId="6"/>
  </si>
  <si>
    <t>児入１０１・未計画２・拘束減</t>
    <rPh sb="0" eb="1">
      <t>ジ</t>
    </rPh>
    <rPh sb="1" eb="2">
      <t>ニュウ</t>
    </rPh>
    <rPh sb="6" eb="7">
      <t>ミ</t>
    </rPh>
    <rPh sb="7" eb="9">
      <t>ケイカク</t>
    </rPh>
    <phoneticPr fontId="6"/>
  </si>
  <si>
    <t>児入１０１・地公体</t>
    <rPh sb="0" eb="1">
      <t>ジ</t>
    </rPh>
    <rPh sb="1" eb="2">
      <t>ニュウ</t>
    </rPh>
    <rPh sb="6" eb="7">
      <t>チ</t>
    </rPh>
    <rPh sb="7" eb="8">
      <t>コウ</t>
    </rPh>
    <rPh sb="8" eb="9">
      <t>タイ</t>
    </rPh>
    <phoneticPr fontId="6"/>
  </si>
  <si>
    <t>児入１０１・地公体・未計画</t>
    <rPh sb="0" eb="1">
      <t>ジ</t>
    </rPh>
    <rPh sb="1" eb="2">
      <t>ニュウ</t>
    </rPh>
    <rPh sb="6" eb="7">
      <t>チ</t>
    </rPh>
    <rPh sb="7" eb="8">
      <t>コウ</t>
    </rPh>
    <rPh sb="8" eb="9">
      <t>タイ</t>
    </rPh>
    <rPh sb="10" eb="11">
      <t>ミ</t>
    </rPh>
    <rPh sb="11" eb="13">
      <t>ケイカク</t>
    </rPh>
    <phoneticPr fontId="6"/>
  </si>
  <si>
    <t>児入１０１・地公体・未計画２</t>
    <rPh sb="0" eb="1">
      <t>ジ</t>
    </rPh>
    <rPh sb="1" eb="2">
      <t>ニュウ</t>
    </rPh>
    <rPh sb="6" eb="7">
      <t>チ</t>
    </rPh>
    <rPh sb="7" eb="8">
      <t>コウ</t>
    </rPh>
    <rPh sb="8" eb="9">
      <t>タイ</t>
    </rPh>
    <rPh sb="10" eb="11">
      <t>ミ</t>
    </rPh>
    <rPh sb="11" eb="13">
      <t>ケイカク</t>
    </rPh>
    <phoneticPr fontId="6"/>
  </si>
  <si>
    <t>児入１０１・地公体・拘束減</t>
    <rPh sb="0" eb="1">
      <t>ジ</t>
    </rPh>
    <rPh sb="1" eb="2">
      <t>ニュウ</t>
    </rPh>
    <rPh sb="6" eb="7">
      <t>チ</t>
    </rPh>
    <rPh sb="7" eb="8">
      <t>コウ</t>
    </rPh>
    <rPh sb="8" eb="9">
      <t>タイ</t>
    </rPh>
    <phoneticPr fontId="6"/>
  </si>
  <si>
    <t>児入１０１・地公体・未計画・拘束減</t>
    <rPh sb="0" eb="1">
      <t>ジ</t>
    </rPh>
    <rPh sb="1" eb="2">
      <t>ニュウ</t>
    </rPh>
    <rPh sb="6" eb="7">
      <t>チ</t>
    </rPh>
    <rPh sb="7" eb="8">
      <t>コウ</t>
    </rPh>
    <rPh sb="8" eb="9">
      <t>タイ</t>
    </rPh>
    <rPh sb="10" eb="11">
      <t>ミ</t>
    </rPh>
    <rPh sb="11" eb="13">
      <t>ケイカク</t>
    </rPh>
    <phoneticPr fontId="6"/>
  </si>
  <si>
    <t>児入１０１・地公体・未計画２・拘束減</t>
    <rPh sb="0" eb="1">
      <t>ジ</t>
    </rPh>
    <rPh sb="1" eb="2">
      <t>ニュウ</t>
    </rPh>
    <rPh sb="6" eb="7">
      <t>チ</t>
    </rPh>
    <rPh sb="7" eb="8">
      <t>コウ</t>
    </rPh>
    <rPh sb="8" eb="9">
      <t>タイ</t>
    </rPh>
    <rPh sb="10" eb="11">
      <t>ミ</t>
    </rPh>
    <rPh sb="11" eb="13">
      <t>ケイカク</t>
    </rPh>
    <phoneticPr fontId="6"/>
  </si>
  <si>
    <t>児入１０２</t>
    <rPh sb="0" eb="1">
      <t>ジ</t>
    </rPh>
    <rPh sb="1" eb="2">
      <t>ニュウ</t>
    </rPh>
    <phoneticPr fontId="6"/>
  </si>
  <si>
    <t>ホ　肢体不自由児の場合</t>
    <rPh sb="2" eb="4">
      <t>シタイ</t>
    </rPh>
    <rPh sb="4" eb="7">
      <t>フジユウ</t>
    </rPh>
    <rPh sb="7" eb="8">
      <t>ジ</t>
    </rPh>
    <rPh sb="9" eb="11">
      <t>バアイ</t>
    </rPh>
    <phoneticPr fontId="6"/>
  </si>
  <si>
    <t>(1)定員50人以下</t>
    <rPh sb="3" eb="5">
      <t>テイイン</t>
    </rPh>
    <rPh sb="7" eb="8">
      <t>ニン</t>
    </rPh>
    <rPh sb="8" eb="10">
      <t>イカ</t>
    </rPh>
    <phoneticPr fontId="6"/>
  </si>
  <si>
    <t>児入１０２・未計画</t>
    <rPh sb="0" eb="1">
      <t>ジ</t>
    </rPh>
    <rPh sb="1" eb="2">
      <t>ニュウ</t>
    </rPh>
    <rPh sb="6" eb="7">
      <t>ミ</t>
    </rPh>
    <rPh sb="7" eb="9">
      <t>ケイカク</t>
    </rPh>
    <phoneticPr fontId="6"/>
  </si>
  <si>
    <t>児入１０２・未計画２</t>
    <rPh sb="0" eb="1">
      <t>ジ</t>
    </rPh>
    <rPh sb="1" eb="2">
      <t>ニュウ</t>
    </rPh>
    <rPh sb="6" eb="7">
      <t>ミ</t>
    </rPh>
    <rPh sb="7" eb="9">
      <t>ケイカク</t>
    </rPh>
    <phoneticPr fontId="6"/>
  </si>
  <si>
    <t>児入１０２・拘束減</t>
    <rPh sb="0" eb="1">
      <t>ジ</t>
    </rPh>
    <rPh sb="1" eb="2">
      <t>ニュウ</t>
    </rPh>
    <phoneticPr fontId="6"/>
  </si>
  <si>
    <t>児入１０２・未計画・拘束減</t>
    <rPh sb="0" eb="1">
      <t>ジ</t>
    </rPh>
    <rPh sb="1" eb="2">
      <t>ニュウ</t>
    </rPh>
    <rPh sb="6" eb="7">
      <t>ミ</t>
    </rPh>
    <rPh sb="7" eb="9">
      <t>ケイカク</t>
    </rPh>
    <phoneticPr fontId="6"/>
  </si>
  <si>
    <t>児入１０２・未計画２・拘束減</t>
    <rPh sb="0" eb="1">
      <t>ジ</t>
    </rPh>
    <rPh sb="1" eb="2">
      <t>ニュウ</t>
    </rPh>
    <rPh sb="6" eb="7">
      <t>ミ</t>
    </rPh>
    <rPh sb="7" eb="9">
      <t>ケイカク</t>
    </rPh>
    <phoneticPr fontId="6"/>
  </si>
  <si>
    <t>児入１０２・地公体</t>
    <rPh sb="0" eb="1">
      <t>ジ</t>
    </rPh>
    <rPh sb="1" eb="2">
      <t>ニュウ</t>
    </rPh>
    <rPh sb="6" eb="7">
      <t>チ</t>
    </rPh>
    <rPh sb="7" eb="8">
      <t>コウ</t>
    </rPh>
    <rPh sb="8" eb="9">
      <t>タイ</t>
    </rPh>
    <phoneticPr fontId="6"/>
  </si>
  <si>
    <t>児入１０２・地公体・未計画</t>
    <rPh sb="0" eb="1">
      <t>ジ</t>
    </rPh>
    <rPh sb="1" eb="2">
      <t>ニュウ</t>
    </rPh>
    <rPh sb="6" eb="7">
      <t>チ</t>
    </rPh>
    <rPh sb="7" eb="8">
      <t>コウ</t>
    </rPh>
    <rPh sb="8" eb="9">
      <t>タイ</t>
    </rPh>
    <rPh sb="10" eb="11">
      <t>ミ</t>
    </rPh>
    <rPh sb="11" eb="13">
      <t>ケイカク</t>
    </rPh>
    <phoneticPr fontId="6"/>
  </si>
  <si>
    <t>児入１０２・地公体・未計画２</t>
    <rPh sb="0" eb="1">
      <t>ジ</t>
    </rPh>
    <rPh sb="1" eb="2">
      <t>ニュウ</t>
    </rPh>
    <rPh sb="6" eb="7">
      <t>チ</t>
    </rPh>
    <rPh sb="7" eb="8">
      <t>コウ</t>
    </rPh>
    <rPh sb="8" eb="9">
      <t>タイ</t>
    </rPh>
    <rPh sb="10" eb="11">
      <t>ミ</t>
    </rPh>
    <rPh sb="11" eb="13">
      <t>ケイカク</t>
    </rPh>
    <phoneticPr fontId="6"/>
  </si>
  <si>
    <t>児入１０２・地公体・拘束減</t>
    <rPh sb="0" eb="1">
      <t>ジ</t>
    </rPh>
    <rPh sb="1" eb="2">
      <t>ニュウ</t>
    </rPh>
    <rPh sb="6" eb="7">
      <t>チ</t>
    </rPh>
    <rPh sb="7" eb="8">
      <t>コウ</t>
    </rPh>
    <rPh sb="8" eb="9">
      <t>タイ</t>
    </rPh>
    <phoneticPr fontId="6"/>
  </si>
  <si>
    <t>児入１０２・地公体・未計画・拘束減</t>
    <rPh sb="0" eb="1">
      <t>ジ</t>
    </rPh>
    <rPh sb="1" eb="2">
      <t>ニュウ</t>
    </rPh>
    <rPh sb="6" eb="7">
      <t>チ</t>
    </rPh>
    <rPh sb="7" eb="8">
      <t>コウ</t>
    </rPh>
    <rPh sb="8" eb="9">
      <t>タイ</t>
    </rPh>
    <rPh sb="10" eb="11">
      <t>ミ</t>
    </rPh>
    <rPh sb="11" eb="13">
      <t>ケイカク</t>
    </rPh>
    <phoneticPr fontId="6"/>
  </si>
  <si>
    <t>児入１０２・地公体・未計画２・拘束減</t>
    <rPh sb="0" eb="1">
      <t>ジ</t>
    </rPh>
    <rPh sb="1" eb="2">
      <t>ニュウ</t>
    </rPh>
    <rPh sb="6" eb="7">
      <t>チ</t>
    </rPh>
    <rPh sb="7" eb="8">
      <t>コウ</t>
    </rPh>
    <rPh sb="8" eb="9">
      <t>タイ</t>
    </rPh>
    <rPh sb="10" eb="11">
      <t>ミ</t>
    </rPh>
    <rPh sb="11" eb="13">
      <t>ケイカク</t>
    </rPh>
    <phoneticPr fontId="6"/>
  </si>
  <si>
    <t>児入１０３</t>
    <rPh sb="0" eb="1">
      <t>ジ</t>
    </rPh>
    <rPh sb="1" eb="2">
      <t>ニュウ</t>
    </rPh>
    <phoneticPr fontId="6"/>
  </si>
  <si>
    <t>(2)定員51人以上60人以下</t>
    <rPh sb="3" eb="5">
      <t>テイイン</t>
    </rPh>
    <rPh sb="7" eb="8">
      <t>ニン</t>
    </rPh>
    <rPh sb="8" eb="10">
      <t>イジョウ</t>
    </rPh>
    <rPh sb="12" eb="13">
      <t>ニン</t>
    </rPh>
    <rPh sb="13" eb="15">
      <t>イカ</t>
    </rPh>
    <phoneticPr fontId="6"/>
  </si>
  <si>
    <t>児入１０３・未計画</t>
    <rPh sb="0" eb="1">
      <t>ジ</t>
    </rPh>
    <rPh sb="1" eb="2">
      <t>ニュウ</t>
    </rPh>
    <rPh sb="6" eb="7">
      <t>ミ</t>
    </rPh>
    <rPh sb="7" eb="9">
      <t>ケイカク</t>
    </rPh>
    <phoneticPr fontId="6"/>
  </si>
  <si>
    <t>児入１０３・未計画２</t>
    <rPh sb="0" eb="1">
      <t>ジ</t>
    </rPh>
    <rPh sb="1" eb="2">
      <t>ニュウ</t>
    </rPh>
    <rPh sb="6" eb="7">
      <t>ミ</t>
    </rPh>
    <rPh sb="7" eb="9">
      <t>ケイカク</t>
    </rPh>
    <phoneticPr fontId="6"/>
  </si>
  <si>
    <t>児入１０３・拘束減</t>
    <rPh sb="0" eb="1">
      <t>ジ</t>
    </rPh>
    <rPh sb="1" eb="2">
      <t>ニュウ</t>
    </rPh>
    <phoneticPr fontId="6"/>
  </si>
  <si>
    <t>児入１０３・未計画・拘束減</t>
    <rPh sb="0" eb="1">
      <t>ジ</t>
    </rPh>
    <rPh sb="1" eb="2">
      <t>ニュウ</t>
    </rPh>
    <rPh sb="6" eb="7">
      <t>ミ</t>
    </rPh>
    <rPh sb="7" eb="9">
      <t>ケイカク</t>
    </rPh>
    <phoneticPr fontId="6"/>
  </si>
  <si>
    <t>児入１０３・未計画２・拘束減</t>
    <rPh sb="0" eb="1">
      <t>ジ</t>
    </rPh>
    <rPh sb="1" eb="2">
      <t>ニュウ</t>
    </rPh>
    <rPh sb="6" eb="7">
      <t>ミ</t>
    </rPh>
    <rPh sb="7" eb="9">
      <t>ケイカク</t>
    </rPh>
    <phoneticPr fontId="6"/>
  </si>
  <si>
    <t>児入１０３・地公体</t>
    <rPh sb="0" eb="1">
      <t>ジ</t>
    </rPh>
    <rPh sb="1" eb="2">
      <t>ニュウ</t>
    </rPh>
    <rPh sb="6" eb="7">
      <t>チ</t>
    </rPh>
    <rPh sb="7" eb="8">
      <t>コウ</t>
    </rPh>
    <rPh sb="8" eb="9">
      <t>タイ</t>
    </rPh>
    <phoneticPr fontId="6"/>
  </si>
  <si>
    <t>児入１０３・地公体・未計画</t>
    <rPh sb="0" eb="1">
      <t>ジ</t>
    </rPh>
    <rPh sb="1" eb="2">
      <t>ニュウ</t>
    </rPh>
    <rPh sb="6" eb="7">
      <t>チ</t>
    </rPh>
    <rPh sb="7" eb="8">
      <t>コウ</t>
    </rPh>
    <rPh sb="8" eb="9">
      <t>タイ</t>
    </rPh>
    <rPh sb="10" eb="11">
      <t>ミ</t>
    </rPh>
    <rPh sb="11" eb="13">
      <t>ケイカク</t>
    </rPh>
    <phoneticPr fontId="6"/>
  </si>
  <si>
    <t>児入１０３・地公体・未計画２</t>
    <rPh sb="0" eb="1">
      <t>ジ</t>
    </rPh>
    <rPh sb="1" eb="2">
      <t>ニュウ</t>
    </rPh>
    <rPh sb="6" eb="7">
      <t>チ</t>
    </rPh>
    <rPh sb="7" eb="8">
      <t>コウ</t>
    </rPh>
    <rPh sb="8" eb="9">
      <t>タイ</t>
    </rPh>
    <rPh sb="10" eb="11">
      <t>ミ</t>
    </rPh>
    <rPh sb="11" eb="13">
      <t>ケイカク</t>
    </rPh>
    <phoneticPr fontId="6"/>
  </si>
  <si>
    <t>児入１０３・地公体・拘束減</t>
    <rPh sb="0" eb="1">
      <t>ジ</t>
    </rPh>
    <rPh sb="1" eb="2">
      <t>ニュウ</t>
    </rPh>
    <rPh sb="6" eb="7">
      <t>チ</t>
    </rPh>
    <rPh sb="7" eb="8">
      <t>コウ</t>
    </rPh>
    <rPh sb="8" eb="9">
      <t>タイ</t>
    </rPh>
    <phoneticPr fontId="6"/>
  </si>
  <si>
    <t>児入１０３・地公体・未計画・拘束減</t>
    <rPh sb="0" eb="1">
      <t>ジ</t>
    </rPh>
    <rPh sb="1" eb="2">
      <t>ニュウ</t>
    </rPh>
    <rPh sb="6" eb="7">
      <t>チ</t>
    </rPh>
    <rPh sb="7" eb="8">
      <t>コウ</t>
    </rPh>
    <rPh sb="8" eb="9">
      <t>タイ</t>
    </rPh>
    <rPh sb="10" eb="11">
      <t>ミ</t>
    </rPh>
    <rPh sb="11" eb="13">
      <t>ケイカク</t>
    </rPh>
    <phoneticPr fontId="6"/>
  </si>
  <si>
    <t>児入１０３・地公体・未計画２・拘束減</t>
    <rPh sb="0" eb="1">
      <t>ジ</t>
    </rPh>
    <rPh sb="1" eb="2">
      <t>ニュウ</t>
    </rPh>
    <rPh sb="6" eb="7">
      <t>チ</t>
    </rPh>
    <rPh sb="7" eb="8">
      <t>コウ</t>
    </rPh>
    <rPh sb="8" eb="9">
      <t>タイ</t>
    </rPh>
    <rPh sb="10" eb="11">
      <t>ミ</t>
    </rPh>
    <rPh sb="11" eb="13">
      <t>ケイカク</t>
    </rPh>
    <phoneticPr fontId="6"/>
  </si>
  <si>
    <t>児入１０４</t>
    <rPh sb="0" eb="1">
      <t>ジ</t>
    </rPh>
    <rPh sb="1" eb="2">
      <t>ニュウ</t>
    </rPh>
    <phoneticPr fontId="6"/>
  </si>
  <si>
    <t>(3)定員61人以上70人以下</t>
    <rPh sb="3" eb="5">
      <t>テイイン</t>
    </rPh>
    <rPh sb="7" eb="8">
      <t>ニン</t>
    </rPh>
    <rPh sb="8" eb="10">
      <t>イジョウ</t>
    </rPh>
    <rPh sb="12" eb="13">
      <t>ニン</t>
    </rPh>
    <rPh sb="13" eb="15">
      <t>イカ</t>
    </rPh>
    <phoneticPr fontId="6"/>
  </si>
  <si>
    <t>児入１０４・未計画</t>
    <rPh sb="0" eb="1">
      <t>ジ</t>
    </rPh>
    <rPh sb="1" eb="2">
      <t>ニュウ</t>
    </rPh>
    <rPh sb="6" eb="7">
      <t>ミ</t>
    </rPh>
    <rPh sb="7" eb="9">
      <t>ケイカク</t>
    </rPh>
    <phoneticPr fontId="6"/>
  </si>
  <si>
    <t>児入１０４・未計画２</t>
    <rPh sb="0" eb="1">
      <t>ジ</t>
    </rPh>
    <rPh sb="1" eb="2">
      <t>ニュウ</t>
    </rPh>
    <rPh sb="6" eb="7">
      <t>ミ</t>
    </rPh>
    <rPh sb="7" eb="9">
      <t>ケイカク</t>
    </rPh>
    <phoneticPr fontId="6"/>
  </si>
  <si>
    <t>児入１０４・拘束減</t>
    <rPh sb="0" eb="1">
      <t>ジ</t>
    </rPh>
    <rPh sb="1" eb="2">
      <t>ニュウ</t>
    </rPh>
    <phoneticPr fontId="6"/>
  </si>
  <si>
    <t>児入１０４・未計画・拘束減</t>
    <rPh sb="0" eb="1">
      <t>ジ</t>
    </rPh>
    <rPh sb="1" eb="2">
      <t>ニュウ</t>
    </rPh>
    <rPh sb="6" eb="7">
      <t>ミ</t>
    </rPh>
    <rPh sb="7" eb="9">
      <t>ケイカク</t>
    </rPh>
    <phoneticPr fontId="6"/>
  </si>
  <si>
    <t>児入１０４・未計画２・拘束減</t>
    <rPh sb="0" eb="1">
      <t>ジ</t>
    </rPh>
    <rPh sb="1" eb="2">
      <t>ニュウ</t>
    </rPh>
    <rPh sb="6" eb="7">
      <t>ミ</t>
    </rPh>
    <rPh sb="7" eb="9">
      <t>ケイカク</t>
    </rPh>
    <phoneticPr fontId="6"/>
  </si>
  <si>
    <t>児入１０４・地公体</t>
    <rPh sb="0" eb="1">
      <t>ジ</t>
    </rPh>
    <rPh sb="1" eb="2">
      <t>ニュウ</t>
    </rPh>
    <rPh sb="6" eb="7">
      <t>チ</t>
    </rPh>
    <rPh sb="7" eb="8">
      <t>コウ</t>
    </rPh>
    <rPh sb="8" eb="9">
      <t>タイ</t>
    </rPh>
    <phoneticPr fontId="6"/>
  </si>
  <si>
    <t>児入１０４・地公体・未計画</t>
    <rPh sb="0" eb="1">
      <t>ジ</t>
    </rPh>
    <rPh sb="1" eb="2">
      <t>ニュウ</t>
    </rPh>
    <rPh sb="6" eb="7">
      <t>チ</t>
    </rPh>
    <rPh sb="7" eb="8">
      <t>コウ</t>
    </rPh>
    <rPh sb="8" eb="9">
      <t>タイ</t>
    </rPh>
    <rPh sb="10" eb="11">
      <t>ミ</t>
    </rPh>
    <rPh sb="11" eb="13">
      <t>ケイカク</t>
    </rPh>
    <phoneticPr fontId="6"/>
  </si>
  <si>
    <t>児入１０４・地公体・未計画２</t>
    <rPh sb="0" eb="1">
      <t>ジ</t>
    </rPh>
    <rPh sb="1" eb="2">
      <t>ニュウ</t>
    </rPh>
    <rPh sb="6" eb="7">
      <t>チ</t>
    </rPh>
    <rPh sb="7" eb="8">
      <t>コウ</t>
    </rPh>
    <rPh sb="8" eb="9">
      <t>タイ</t>
    </rPh>
    <rPh sb="10" eb="11">
      <t>ミ</t>
    </rPh>
    <rPh sb="11" eb="13">
      <t>ケイカク</t>
    </rPh>
    <phoneticPr fontId="6"/>
  </si>
  <si>
    <t>児入１０４・地公体・拘束減</t>
    <rPh sb="0" eb="1">
      <t>ジ</t>
    </rPh>
    <rPh sb="1" eb="2">
      <t>ニュウ</t>
    </rPh>
    <rPh sb="6" eb="7">
      <t>チ</t>
    </rPh>
    <rPh sb="7" eb="8">
      <t>コウ</t>
    </rPh>
    <rPh sb="8" eb="9">
      <t>タイ</t>
    </rPh>
    <phoneticPr fontId="6"/>
  </si>
  <si>
    <t>児入１０４・地公体・未計画・拘束減</t>
    <rPh sb="0" eb="1">
      <t>ジ</t>
    </rPh>
    <rPh sb="1" eb="2">
      <t>ニュウ</t>
    </rPh>
    <rPh sb="6" eb="7">
      <t>チ</t>
    </rPh>
    <rPh sb="7" eb="8">
      <t>コウ</t>
    </rPh>
    <rPh sb="8" eb="9">
      <t>タイ</t>
    </rPh>
    <rPh sb="10" eb="11">
      <t>ミ</t>
    </rPh>
    <rPh sb="11" eb="13">
      <t>ケイカク</t>
    </rPh>
    <phoneticPr fontId="6"/>
  </si>
  <si>
    <t>児入１０４・地公体・未計画２・拘束減</t>
    <rPh sb="0" eb="1">
      <t>ジ</t>
    </rPh>
    <rPh sb="1" eb="2">
      <t>ニュウ</t>
    </rPh>
    <rPh sb="6" eb="7">
      <t>チ</t>
    </rPh>
    <rPh sb="7" eb="8">
      <t>コウ</t>
    </rPh>
    <rPh sb="8" eb="9">
      <t>タイ</t>
    </rPh>
    <rPh sb="10" eb="11">
      <t>ミ</t>
    </rPh>
    <rPh sb="11" eb="13">
      <t>ケイカク</t>
    </rPh>
    <phoneticPr fontId="6"/>
  </si>
  <si>
    <t>児入１０５</t>
    <rPh sb="0" eb="1">
      <t>ジ</t>
    </rPh>
    <rPh sb="1" eb="2">
      <t>ニュウ</t>
    </rPh>
    <phoneticPr fontId="6"/>
  </si>
  <si>
    <t>(4)定員71人以上</t>
    <rPh sb="3" eb="5">
      <t>テイイン</t>
    </rPh>
    <rPh sb="7" eb="8">
      <t>ニン</t>
    </rPh>
    <rPh sb="8" eb="10">
      <t>イジョウ</t>
    </rPh>
    <phoneticPr fontId="6"/>
  </si>
  <si>
    <t>児入１０５・未計画</t>
    <rPh sb="0" eb="1">
      <t>ジ</t>
    </rPh>
    <rPh sb="1" eb="2">
      <t>ニュウ</t>
    </rPh>
    <rPh sb="6" eb="7">
      <t>ミ</t>
    </rPh>
    <rPh sb="7" eb="9">
      <t>ケイカク</t>
    </rPh>
    <phoneticPr fontId="6"/>
  </si>
  <si>
    <t>児入１０５・未計画２</t>
    <rPh sb="0" eb="1">
      <t>ジ</t>
    </rPh>
    <rPh sb="1" eb="2">
      <t>ニュウ</t>
    </rPh>
    <rPh sb="6" eb="7">
      <t>ミ</t>
    </rPh>
    <rPh sb="7" eb="9">
      <t>ケイカク</t>
    </rPh>
    <phoneticPr fontId="6"/>
  </si>
  <si>
    <t>児入１０５・拘束減</t>
    <rPh sb="0" eb="1">
      <t>ジ</t>
    </rPh>
    <rPh sb="1" eb="2">
      <t>ニュウ</t>
    </rPh>
    <phoneticPr fontId="6"/>
  </si>
  <si>
    <t>児入１０５・未計画・拘束減</t>
    <rPh sb="0" eb="1">
      <t>ジ</t>
    </rPh>
    <rPh sb="1" eb="2">
      <t>ニュウ</t>
    </rPh>
    <rPh sb="6" eb="7">
      <t>ミ</t>
    </rPh>
    <rPh sb="7" eb="9">
      <t>ケイカク</t>
    </rPh>
    <phoneticPr fontId="6"/>
  </si>
  <si>
    <t>児入１０５・未計画２・拘束減</t>
    <rPh sb="0" eb="1">
      <t>ジ</t>
    </rPh>
    <rPh sb="1" eb="2">
      <t>ニュウ</t>
    </rPh>
    <rPh sb="6" eb="7">
      <t>ミ</t>
    </rPh>
    <rPh sb="7" eb="9">
      <t>ケイカク</t>
    </rPh>
    <phoneticPr fontId="6"/>
  </si>
  <si>
    <t>児入１０５・地公体</t>
    <rPh sb="0" eb="1">
      <t>ジ</t>
    </rPh>
    <rPh sb="1" eb="2">
      <t>ニュウ</t>
    </rPh>
    <rPh sb="6" eb="7">
      <t>チ</t>
    </rPh>
    <rPh sb="7" eb="8">
      <t>コウ</t>
    </rPh>
    <rPh sb="8" eb="9">
      <t>タイ</t>
    </rPh>
    <phoneticPr fontId="6"/>
  </si>
  <si>
    <t>児入１０５・地公体・未計画</t>
    <rPh sb="0" eb="1">
      <t>ジ</t>
    </rPh>
    <rPh sb="1" eb="2">
      <t>ニュウ</t>
    </rPh>
    <rPh sb="6" eb="7">
      <t>チ</t>
    </rPh>
    <rPh sb="7" eb="8">
      <t>コウ</t>
    </rPh>
    <rPh sb="8" eb="9">
      <t>タイ</t>
    </rPh>
    <rPh sb="10" eb="11">
      <t>ミ</t>
    </rPh>
    <rPh sb="11" eb="13">
      <t>ケイカク</t>
    </rPh>
    <phoneticPr fontId="6"/>
  </si>
  <si>
    <t>児入１０５・地公体・未計画２</t>
    <rPh sb="0" eb="1">
      <t>ジ</t>
    </rPh>
    <rPh sb="1" eb="2">
      <t>ニュウ</t>
    </rPh>
    <rPh sb="6" eb="7">
      <t>チ</t>
    </rPh>
    <rPh sb="7" eb="8">
      <t>コウ</t>
    </rPh>
    <rPh sb="8" eb="9">
      <t>タイ</t>
    </rPh>
    <rPh sb="10" eb="11">
      <t>ミ</t>
    </rPh>
    <rPh sb="11" eb="13">
      <t>ケイカク</t>
    </rPh>
    <phoneticPr fontId="6"/>
  </si>
  <si>
    <t>児入１０５・地公体・拘束減</t>
    <rPh sb="0" eb="1">
      <t>ジ</t>
    </rPh>
    <rPh sb="1" eb="2">
      <t>ニュウ</t>
    </rPh>
    <rPh sb="6" eb="7">
      <t>チ</t>
    </rPh>
    <rPh sb="7" eb="8">
      <t>コウ</t>
    </rPh>
    <rPh sb="8" eb="9">
      <t>タイ</t>
    </rPh>
    <phoneticPr fontId="6"/>
  </si>
  <si>
    <t>児入１０５・地公体・未計画・拘束減</t>
    <rPh sb="0" eb="1">
      <t>ジ</t>
    </rPh>
    <rPh sb="1" eb="2">
      <t>ニュウ</t>
    </rPh>
    <rPh sb="6" eb="7">
      <t>チ</t>
    </rPh>
    <rPh sb="7" eb="8">
      <t>コウ</t>
    </rPh>
    <rPh sb="8" eb="9">
      <t>タイ</t>
    </rPh>
    <rPh sb="10" eb="11">
      <t>ミ</t>
    </rPh>
    <rPh sb="11" eb="13">
      <t>ケイカク</t>
    </rPh>
    <phoneticPr fontId="6"/>
  </si>
  <si>
    <t>児入１０５・地公体・未計画２・拘束減</t>
    <rPh sb="0" eb="1">
      <t>ジ</t>
    </rPh>
    <rPh sb="1" eb="2">
      <t>ニュウ</t>
    </rPh>
    <rPh sb="6" eb="7">
      <t>チ</t>
    </rPh>
    <rPh sb="7" eb="8">
      <t>コウ</t>
    </rPh>
    <rPh sb="8" eb="9">
      <t>タイ</t>
    </rPh>
    <rPh sb="10" eb="11">
      <t>ミ</t>
    </rPh>
    <rPh sb="11" eb="13">
      <t>ケイカク</t>
    </rPh>
    <phoneticPr fontId="6"/>
  </si>
  <si>
    <t>児入児童発達支援管理責任者専任加算１</t>
    <rPh sb="0" eb="1">
      <t>ジ</t>
    </rPh>
    <rPh sb="1" eb="2">
      <t>ニュウ</t>
    </rPh>
    <rPh sb="13" eb="15">
      <t>センニン</t>
    </rPh>
    <rPh sb="15" eb="17">
      <t>カサン</t>
    </rPh>
    <phoneticPr fontId="6"/>
  </si>
  <si>
    <t>児童発達支援管理責任者専任加算</t>
    <rPh sb="0" eb="2">
      <t>ジドウ</t>
    </rPh>
    <rPh sb="2" eb="4">
      <t>ハッタツ</t>
    </rPh>
    <rPh sb="4" eb="6">
      <t>シエン</t>
    </rPh>
    <rPh sb="6" eb="8">
      <t>カンリ</t>
    </rPh>
    <rPh sb="8" eb="11">
      <t>セキニンシャ</t>
    </rPh>
    <rPh sb="11" eb="13">
      <t>センニン</t>
    </rPh>
    <rPh sb="13" eb="15">
      <t>カサン</t>
    </rPh>
    <phoneticPr fontId="6"/>
  </si>
  <si>
    <t>イ　知的障害児の場合</t>
  </si>
  <si>
    <t>(1)定員5人以上10人未満</t>
    <rPh sb="3" eb="5">
      <t>テイイン</t>
    </rPh>
    <rPh sb="6" eb="7">
      <t>ニン</t>
    </rPh>
    <rPh sb="7" eb="9">
      <t>イジョウ</t>
    </rPh>
    <rPh sb="11" eb="12">
      <t>ニン</t>
    </rPh>
    <rPh sb="12" eb="14">
      <t>ミマン</t>
    </rPh>
    <phoneticPr fontId="6"/>
  </si>
  <si>
    <r>
      <t>児入児童発達支援管理責任者専任加算２</t>
    </r>
    <r>
      <rPr>
        <sz val="11"/>
        <color theme="1"/>
        <rFont val="ＭＳ Ｐゴシック"/>
        <family val="2"/>
        <charset val="128"/>
        <scheme val="minor"/>
      </rPr>
      <t/>
    </r>
    <rPh sb="0" eb="1">
      <t>ジ</t>
    </rPh>
    <rPh sb="1" eb="2">
      <t>ニュウ</t>
    </rPh>
    <rPh sb="13" eb="15">
      <t>センニン</t>
    </rPh>
    <rPh sb="15" eb="17">
      <t>カサン</t>
    </rPh>
    <phoneticPr fontId="6"/>
  </si>
  <si>
    <t>(2)定員10人</t>
    <rPh sb="7" eb="8">
      <t>ニン</t>
    </rPh>
    <phoneticPr fontId="6"/>
  </si>
  <si>
    <r>
      <t>児入児童発達支援管理責任者専任加算３</t>
    </r>
    <r>
      <rPr>
        <sz val="11"/>
        <color theme="1"/>
        <rFont val="ＭＳ Ｐゴシック"/>
        <family val="2"/>
        <charset val="128"/>
        <scheme val="minor"/>
      </rPr>
      <t/>
    </r>
    <rPh sb="0" eb="1">
      <t>ジ</t>
    </rPh>
    <rPh sb="1" eb="2">
      <t>ニュウ</t>
    </rPh>
    <rPh sb="13" eb="15">
      <t>センニン</t>
    </rPh>
    <rPh sb="15" eb="17">
      <t>カサン</t>
    </rPh>
    <phoneticPr fontId="6"/>
  </si>
  <si>
    <t>(3)定員11人以上20人以下</t>
    <rPh sb="7" eb="8">
      <t>ニン</t>
    </rPh>
    <rPh sb="8" eb="10">
      <t>イジョウ</t>
    </rPh>
    <rPh sb="12" eb="13">
      <t>ニン</t>
    </rPh>
    <rPh sb="13" eb="15">
      <t>イカ</t>
    </rPh>
    <phoneticPr fontId="6"/>
  </si>
  <si>
    <r>
      <t>児入児童発達支援管理責任者専任加算４</t>
    </r>
    <r>
      <rPr>
        <sz val="11"/>
        <color theme="1"/>
        <rFont val="ＭＳ Ｐゴシック"/>
        <family val="2"/>
        <charset val="128"/>
        <scheme val="minor"/>
      </rPr>
      <t/>
    </r>
    <rPh sb="0" eb="1">
      <t>ジ</t>
    </rPh>
    <rPh sb="1" eb="2">
      <t>ニュウ</t>
    </rPh>
    <rPh sb="13" eb="15">
      <t>センニン</t>
    </rPh>
    <rPh sb="15" eb="17">
      <t>カサン</t>
    </rPh>
    <phoneticPr fontId="6"/>
  </si>
  <si>
    <t>(4)定員21人以上30人以下</t>
    <rPh sb="7" eb="8">
      <t>ニン</t>
    </rPh>
    <rPh sb="8" eb="10">
      <t>イジョウ</t>
    </rPh>
    <rPh sb="12" eb="13">
      <t>ニン</t>
    </rPh>
    <rPh sb="13" eb="15">
      <t>イカ</t>
    </rPh>
    <phoneticPr fontId="6"/>
  </si>
  <si>
    <r>
      <t>児入児童発達支援管理責任者専任加算５</t>
    </r>
    <r>
      <rPr>
        <sz val="11"/>
        <color theme="1"/>
        <rFont val="ＭＳ Ｐゴシック"/>
        <family val="2"/>
        <charset val="128"/>
        <scheme val="minor"/>
      </rPr>
      <t/>
    </r>
    <rPh sb="0" eb="1">
      <t>ジ</t>
    </rPh>
    <rPh sb="1" eb="2">
      <t>ニュウ</t>
    </rPh>
    <rPh sb="13" eb="15">
      <t>センニン</t>
    </rPh>
    <rPh sb="15" eb="17">
      <t>カサン</t>
    </rPh>
    <phoneticPr fontId="6"/>
  </si>
  <si>
    <t>(5)定員31人以上40人以下</t>
    <rPh sb="7" eb="8">
      <t>ニン</t>
    </rPh>
    <rPh sb="8" eb="10">
      <t>イジョウ</t>
    </rPh>
    <rPh sb="12" eb="13">
      <t>ニン</t>
    </rPh>
    <rPh sb="13" eb="15">
      <t>イカ</t>
    </rPh>
    <phoneticPr fontId="6"/>
  </si>
  <si>
    <r>
      <t>児入児童発達支援管理責任者専任加算６</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</si>
  <si>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児入児童発達支援管理責任者専任加算７</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</si>
  <si>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児入児童発達支援管理責任者専任加算８</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</si>
  <si>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児入児童発達支援管理責任者専任加算９</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</si>
  <si>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児入児童発達支援管理責任者専任加算１０</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</si>
  <si>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児入児童発達支援管理責任者専任加算１１</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</si>
  <si>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児入児童発達支援管理責任者専任加算１２</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</si>
  <si>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児入児童発達支援管理責任者専任加算１３</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</si>
  <si>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児入児童発達支援管理責任者専任加算１４</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</si>
  <si>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児入児童発達支援管理責任者専任加算１５</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</si>
  <si>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児入児童発達支援管理責任者専任加算１６</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</si>
  <si>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児入児童発達支援管理責任者専任加算１７</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</si>
  <si>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児入児童発達支援管理責任者専任加算１８</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</si>
  <si>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児入児童発達支援管理責任者専任加算１９</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</si>
  <si>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児入児童発達支援管理責任者専任加算２０</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</si>
  <si>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児入児童発達支援管理責任者専任加算２１</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</si>
  <si>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児入児童発達支援管理責任者専任加算２２</t>
    </r>
    <r>
      <rPr>
        <sz val="11"/>
        <color theme="1"/>
        <rFont val="ＭＳ Ｐゴシック"/>
        <family val="2"/>
        <charset val="128"/>
        <scheme val="minor"/>
      </rPr>
      <t/>
    </r>
    <rPh sb="0" eb="1">
      <t>ジ</t>
    </rPh>
    <rPh sb="1" eb="2">
      <t>ニュウ</t>
    </rPh>
    <rPh sb="13" eb="15">
      <t>センニン</t>
    </rPh>
    <rPh sb="15" eb="17">
      <t>カサン</t>
    </rPh>
    <phoneticPr fontId="6"/>
  </si>
  <si>
    <t>ロ　自閉症児の場合</t>
    <rPh sb="2" eb="5">
      <t>ジヘイショウ</t>
    </rPh>
    <rPh sb="5" eb="6">
      <t>ジ</t>
    </rPh>
    <phoneticPr fontId="6"/>
  </si>
  <si>
    <r>
      <t>児入児童発達支援管理責任者専任加算２３</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</si>
  <si>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児入児童発達支援管理責任者専任加算２４</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</si>
  <si>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児入児童発達支援管理責任者専任加算２５</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</si>
  <si>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児入児童発達支援管理責任者専任加算２６</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</si>
  <si>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児入児童発達支援管理責任者専任加算２７</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</si>
  <si>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児入児童発達支援管理責任者専任加算２８</t>
    </r>
    <r>
      <rPr>
        <sz val="11"/>
        <color theme="1"/>
        <rFont val="ＭＳ Ｐゴシック"/>
        <family val="2"/>
        <charset val="128"/>
        <scheme val="minor"/>
      </rPr>
      <t/>
    </r>
    <rPh sb="0" eb="1">
      <t>ジ</t>
    </rPh>
    <rPh sb="1" eb="2">
      <t>ニュウ</t>
    </rPh>
    <rPh sb="13" eb="15">
      <t>センニン</t>
    </rPh>
    <rPh sb="15" eb="17">
      <t>カサン</t>
    </rPh>
    <phoneticPr fontId="6"/>
  </si>
  <si>
    <t>ハ　盲児の場合</t>
    <rPh sb="2" eb="4">
      <t>モウジ</t>
    </rPh>
    <phoneticPr fontId="6"/>
  </si>
  <si>
    <t>(1)定員5人</t>
    <rPh sb="6" eb="7">
      <t>ニン</t>
    </rPh>
    <phoneticPr fontId="6"/>
  </si>
  <si>
    <r>
      <t>児入児童発達支援管理責任者専任加算２９</t>
    </r>
    <r>
      <rPr>
        <sz val="11"/>
        <color theme="1"/>
        <rFont val="ＭＳ Ｐゴシック"/>
        <family val="2"/>
        <charset val="128"/>
        <scheme val="minor"/>
      </rPr>
      <t/>
    </r>
    <rPh sb="0" eb="1">
      <t>ジ</t>
    </rPh>
    <rPh sb="1" eb="2">
      <t>ニュウ</t>
    </rPh>
    <rPh sb="13" eb="15">
      <t>センニン</t>
    </rPh>
    <rPh sb="15" eb="17">
      <t>カサン</t>
    </rPh>
    <phoneticPr fontId="6"/>
  </si>
  <si>
    <t>(2)定員6人以上9人以下</t>
    <rPh sb="3" eb="5">
      <t>テイイン</t>
    </rPh>
    <rPh sb="6" eb="7">
      <t>ニン</t>
    </rPh>
    <rPh sb="7" eb="9">
      <t>イジョウ</t>
    </rPh>
    <rPh sb="10" eb="11">
      <t>ニン</t>
    </rPh>
    <rPh sb="11" eb="13">
      <t>イカ</t>
    </rPh>
    <phoneticPr fontId="6"/>
  </si>
  <si>
    <r>
      <t>児入児童発達支援管理責任者専任加算３０</t>
    </r>
    <r>
      <rPr>
        <sz val="11"/>
        <color theme="1"/>
        <rFont val="ＭＳ Ｐゴシック"/>
        <family val="2"/>
        <charset val="128"/>
        <scheme val="minor"/>
      </rPr>
      <t/>
    </r>
    <rPh sb="0" eb="1">
      <t>ジ</t>
    </rPh>
    <rPh sb="1" eb="2">
      <t>ニュウ</t>
    </rPh>
    <rPh sb="13" eb="15">
      <t>センニン</t>
    </rPh>
    <rPh sb="15" eb="17">
      <t>カサン</t>
    </rPh>
    <phoneticPr fontId="6"/>
  </si>
  <si>
    <t>(3)定員10人</t>
    <rPh sb="3" eb="5">
      <t>テイイン</t>
    </rPh>
    <rPh sb="7" eb="8">
      <t>ニン</t>
    </rPh>
    <phoneticPr fontId="6"/>
  </si>
  <si>
    <r>
      <t>児入児童発達支援管理責任者専任加算３１</t>
    </r>
    <r>
      <rPr>
        <sz val="11"/>
        <color theme="1"/>
        <rFont val="ＭＳ Ｐゴシック"/>
        <family val="2"/>
        <charset val="128"/>
        <scheme val="minor"/>
      </rPr>
      <t/>
    </r>
    <rPh sb="0" eb="1">
      <t>ジ</t>
    </rPh>
    <rPh sb="1" eb="2">
      <t>ニュウ</t>
    </rPh>
    <rPh sb="13" eb="15">
      <t>センニン</t>
    </rPh>
    <rPh sb="15" eb="17">
      <t>カサン</t>
    </rPh>
    <phoneticPr fontId="6"/>
  </si>
  <si>
    <t>(4)定員11人以上15人以下</t>
    <rPh sb="3" eb="5">
      <t>テイイン</t>
    </rPh>
    <rPh sb="7" eb="8">
      <t>ニン</t>
    </rPh>
    <rPh sb="8" eb="10">
      <t>イジョウ</t>
    </rPh>
    <rPh sb="12" eb="13">
      <t>ニン</t>
    </rPh>
    <rPh sb="13" eb="15">
      <t>イカ</t>
    </rPh>
    <phoneticPr fontId="6"/>
  </si>
  <si>
    <r>
      <t>児入児童発達支援管理責任者専任加算３２</t>
    </r>
    <r>
      <rPr>
        <sz val="11"/>
        <color theme="1"/>
        <rFont val="ＭＳ Ｐゴシック"/>
        <family val="2"/>
        <charset val="128"/>
        <scheme val="minor"/>
      </rPr>
      <t/>
    </r>
    <rPh sb="0" eb="1">
      <t>ジ</t>
    </rPh>
    <rPh sb="1" eb="2">
      <t>ニュウ</t>
    </rPh>
    <rPh sb="13" eb="15">
      <t>センニン</t>
    </rPh>
    <rPh sb="15" eb="17">
      <t>カサン</t>
    </rPh>
    <phoneticPr fontId="6"/>
  </si>
  <si>
    <t>(5)定員16人以上20人以下</t>
    <rPh sb="3" eb="5">
      <t>テイイン</t>
    </rPh>
    <rPh sb="7" eb="8">
      <t>ニン</t>
    </rPh>
    <rPh sb="8" eb="10">
      <t>イジョウ</t>
    </rPh>
    <rPh sb="12" eb="13">
      <t>ニン</t>
    </rPh>
    <rPh sb="13" eb="15">
      <t>イカ</t>
    </rPh>
    <phoneticPr fontId="6"/>
  </si>
  <si>
    <r>
      <t>児入児童発達支援管理責任者専任加算３３</t>
    </r>
    <r>
      <rPr>
        <sz val="11"/>
        <color theme="1"/>
        <rFont val="ＭＳ Ｐゴシック"/>
        <family val="2"/>
        <charset val="128"/>
        <scheme val="minor"/>
      </rPr>
      <t/>
    </r>
    <rPh sb="0" eb="1">
      <t>ジ</t>
    </rPh>
    <rPh sb="1" eb="2">
      <t>ニュウ</t>
    </rPh>
    <rPh sb="13" eb="15">
      <t>センニン</t>
    </rPh>
    <rPh sb="15" eb="17">
      <t>カサン</t>
    </rPh>
    <phoneticPr fontId="6"/>
  </si>
  <si>
    <t>(6)定員21人以上25人以下</t>
    <rPh sb="3" eb="5">
      <t>テイイン</t>
    </rPh>
    <rPh sb="7" eb="8">
      <t>ニン</t>
    </rPh>
    <rPh sb="8" eb="10">
      <t>イジョウ</t>
    </rPh>
    <rPh sb="12" eb="13">
      <t>ニン</t>
    </rPh>
    <rPh sb="13" eb="15">
      <t>イカ</t>
    </rPh>
    <phoneticPr fontId="6"/>
  </si>
  <si>
    <r>
      <t>児入児童発達支援管理責任者専任加算３４</t>
    </r>
    <r>
      <rPr>
        <sz val="11"/>
        <color theme="1"/>
        <rFont val="ＭＳ Ｐゴシック"/>
        <family val="2"/>
        <charset val="128"/>
        <scheme val="minor"/>
      </rPr>
      <t/>
    </r>
    <rPh sb="0" eb="1">
      <t>ジ</t>
    </rPh>
    <rPh sb="1" eb="2">
      <t>ニュウ</t>
    </rPh>
    <rPh sb="13" eb="15">
      <t>センニン</t>
    </rPh>
    <rPh sb="15" eb="17">
      <t>カサン</t>
    </rPh>
    <phoneticPr fontId="6"/>
  </si>
  <si>
    <t>(7)定員26人以上30人以下</t>
    <rPh sb="3" eb="5">
      <t>テイイン</t>
    </rPh>
    <rPh sb="7" eb="8">
      <t>ニン</t>
    </rPh>
    <rPh sb="8" eb="10">
      <t>イジョウ</t>
    </rPh>
    <rPh sb="12" eb="13">
      <t>ニン</t>
    </rPh>
    <rPh sb="13" eb="15">
      <t>イカ</t>
    </rPh>
    <phoneticPr fontId="6"/>
  </si>
  <si>
    <r>
      <t>児入児童発達支援管理責任者専任加算３５</t>
    </r>
    <r>
      <rPr>
        <sz val="11"/>
        <color theme="1"/>
        <rFont val="ＭＳ Ｐゴシック"/>
        <family val="2"/>
        <charset val="128"/>
        <scheme val="minor"/>
      </rPr>
      <t/>
    </r>
    <rPh sb="0" eb="1">
      <t>ジ</t>
    </rPh>
    <rPh sb="1" eb="2">
      <t>ニュウ</t>
    </rPh>
    <rPh sb="13" eb="15">
      <t>センニン</t>
    </rPh>
    <rPh sb="15" eb="17">
      <t>カサン</t>
    </rPh>
    <phoneticPr fontId="6"/>
  </si>
  <si>
    <t>(8)定員31人以上35人以下</t>
    <rPh sb="3" eb="5">
      <t>テイイン</t>
    </rPh>
    <rPh sb="7" eb="8">
      <t>ニン</t>
    </rPh>
    <rPh sb="8" eb="10">
      <t>イジョウ</t>
    </rPh>
    <rPh sb="12" eb="13">
      <t>ニン</t>
    </rPh>
    <rPh sb="13" eb="15">
      <t>イカ</t>
    </rPh>
    <phoneticPr fontId="6"/>
  </si>
  <si>
    <r>
      <t>児入児童発達支援管理責任者専任加算３６</t>
    </r>
    <r>
      <rPr>
        <sz val="11"/>
        <color theme="1"/>
        <rFont val="ＭＳ Ｐゴシック"/>
        <family val="2"/>
        <charset val="128"/>
        <scheme val="minor"/>
      </rPr>
      <t/>
    </r>
    <rPh sb="0" eb="1">
      <t>ジ</t>
    </rPh>
    <rPh sb="1" eb="2">
      <t>ニュウ</t>
    </rPh>
    <rPh sb="13" eb="15">
      <t>センニン</t>
    </rPh>
    <rPh sb="15" eb="17">
      <t>カサン</t>
    </rPh>
    <phoneticPr fontId="6"/>
  </si>
  <si>
    <t>(9)定員36人以上40人以下</t>
    <rPh sb="3" eb="5">
      <t>テイイン</t>
    </rPh>
    <rPh sb="7" eb="8">
      <t>ニン</t>
    </rPh>
    <rPh sb="8" eb="10">
      <t>イジョウ</t>
    </rPh>
    <rPh sb="12" eb="13">
      <t>ニン</t>
    </rPh>
    <rPh sb="13" eb="15">
      <t>イカ</t>
    </rPh>
    <phoneticPr fontId="6"/>
  </si>
  <si>
    <r>
      <t>児入児童発達支援管理責任者専任加算３７</t>
    </r>
    <r>
      <rPr>
        <sz val="11"/>
        <color theme="1"/>
        <rFont val="ＭＳ Ｐゴシック"/>
        <family val="2"/>
        <charset val="128"/>
        <scheme val="minor"/>
      </rPr>
      <t/>
    </r>
    <rPh sb="0" eb="1">
      <t>ジ</t>
    </rPh>
    <rPh sb="1" eb="2">
      <t>ニュウ</t>
    </rPh>
    <rPh sb="13" eb="15">
      <t>センニン</t>
    </rPh>
    <rPh sb="15" eb="17">
      <t>カサン</t>
    </rPh>
    <phoneticPr fontId="6"/>
  </si>
  <si>
    <t>(10)定員41人以上50人以下</t>
    <rPh sb="4" eb="6">
      <t>テイイン</t>
    </rPh>
    <rPh sb="8" eb="9">
      <t>ニン</t>
    </rPh>
    <rPh sb="9" eb="11">
      <t>イジョウ</t>
    </rPh>
    <rPh sb="13" eb="14">
      <t>ニン</t>
    </rPh>
    <rPh sb="14" eb="16">
      <t>イカ</t>
    </rPh>
    <phoneticPr fontId="6"/>
  </si>
  <si>
    <r>
      <t>児入児童発達支援管理責任者専任加算３８</t>
    </r>
    <r>
      <rPr>
        <sz val="11"/>
        <color theme="1"/>
        <rFont val="ＭＳ Ｐゴシック"/>
        <family val="2"/>
        <charset val="128"/>
        <scheme val="minor"/>
      </rPr>
      <t/>
    </r>
    <rPh sb="0" eb="1">
      <t>ジ</t>
    </rPh>
    <rPh sb="1" eb="2">
      <t>ニュウ</t>
    </rPh>
    <rPh sb="13" eb="15">
      <t>センニン</t>
    </rPh>
    <rPh sb="15" eb="17">
      <t>カサン</t>
    </rPh>
    <phoneticPr fontId="6"/>
  </si>
  <si>
    <t>(11)定員51人以上60人以下</t>
    <rPh sb="4" eb="6">
      <t>テイイン</t>
    </rPh>
    <rPh sb="8" eb="9">
      <t>ニン</t>
    </rPh>
    <rPh sb="9" eb="11">
      <t>イジョウ</t>
    </rPh>
    <rPh sb="13" eb="14">
      <t>ニン</t>
    </rPh>
    <rPh sb="14" eb="16">
      <t>イカ</t>
    </rPh>
    <phoneticPr fontId="6"/>
  </si>
  <si>
    <r>
      <t>児入児童発達支援管理責任者専任加算３９</t>
    </r>
    <r>
      <rPr>
        <sz val="11"/>
        <color theme="1"/>
        <rFont val="ＭＳ Ｐゴシック"/>
        <family val="2"/>
        <charset val="128"/>
        <scheme val="minor"/>
      </rPr>
      <t/>
    </r>
    <rPh sb="0" eb="1">
      <t>ジ</t>
    </rPh>
    <rPh sb="1" eb="2">
      <t>ニュウ</t>
    </rPh>
    <rPh sb="13" eb="15">
      <t>センニン</t>
    </rPh>
    <rPh sb="15" eb="17">
      <t>カサン</t>
    </rPh>
    <phoneticPr fontId="6"/>
  </si>
  <si>
    <t>(12)定員61人以上70人以下</t>
    <rPh sb="4" eb="6">
      <t>テイイン</t>
    </rPh>
    <rPh sb="8" eb="9">
      <t>ニン</t>
    </rPh>
    <rPh sb="9" eb="11">
      <t>イジョウ</t>
    </rPh>
    <rPh sb="13" eb="14">
      <t>ニン</t>
    </rPh>
    <rPh sb="14" eb="16">
      <t>イカ</t>
    </rPh>
    <phoneticPr fontId="6"/>
  </si>
  <si>
    <r>
      <t>児入児童発達支援管理責任者専任加算４０</t>
    </r>
    <r>
      <rPr>
        <sz val="11"/>
        <color theme="1"/>
        <rFont val="ＭＳ Ｐゴシック"/>
        <family val="2"/>
        <charset val="128"/>
        <scheme val="minor"/>
      </rPr>
      <t/>
    </r>
    <rPh sb="0" eb="1">
      <t>ジ</t>
    </rPh>
    <rPh sb="1" eb="2">
      <t>ニュウ</t>
    </rPh>
    <rPh sb="13" eb="15">
      <t>センニン</t>
    </rPh>
    <rPh sb="15" eb="17">
      <t>カサン</t>
    </rPh>
    <phoneticPr fontId="6"/>
  </si>
  <si>
    <t>(13)定員71人以上80人以下</t>
    <rPh sb="4" eb="6">
      <t>テイイン</t>
    </rPh>
    <rPh sb="8" eb="9">
      <t>ニン</t>
    </rPh>
    <rPh sb="9" eb="11">
      <t>イジョウ</t>
    </rPh>
    <rPh sb="13" eb="14">
      <t>ニン</t>
    </rPh>
    <rPh sb="14" eb="16">
      <t>イカ</t>
    </rPh>
    <phoneticPr fontId="6"/>
  </si>
  <si>
    <r>
      <t>児入児童発達支援管理責任者専任加算４１</t>
    </r>
    <r>
      <rPr>
        <sz val="11"/>
        <color theme="1"/>
        <rFont val="ＭＳ Ｐゴシック"/>
        <family val="2"/>
        <charset val="128"/>
        <scheme val="minor"/>
      </rPr>
      <t/>
    </r>
    <rPh sb="0" eb="1">
      <t>ジ</t>
    </rPh>
    <rPh sb="1" eb="2">
      <t>ニュウ</t>
    </rPh>
    <rPh sb="13" eb="15">
      <t>センニン</t>
    </rPh>
    <rPh sb="15" eb="17">
      <t>カサン</t>
    </rPh>
    <phoneticPr fontId="6"/>
  </si>
  <si>
    <t>(14)定員81人以上90人以下</t>
    <rPh sb="4" eb="6">
      <t>テイイン</t>
    </rPh>
    <rPh sb="8" eb="9">
      <t>ニン</t>
    </rPh>
    <rPh sb="9" eb="11">
      <t>イジョウ</t>
    </rPh>
    <rPh sb="13" eb="14">
      <t>ニン</t>
    </rPh>
    <rPh sb="14" eb="16">
      <t>イカ</t>
    </rPh>
    <phoneticPr fontId="6"/>
  </si>
  <si>
    <r>
      <t>児入児童発達支援管理責任者専任加算４２</t>
    </r>
    <r>
      <rPr>
        <sz val="11"/>
        <color theme="1"/>
        <rFont val="ＭＳ Ｐゴシック"/>
        <family val="2"/>
        <charset val="128"/>
        <scheme val="minor"/>
      </rPr>
      <t/>
    </r>
    <rPh sb="0" eb="1">
      <t>ジ</t>
    </rPh>
    <rPh sb="1" eb="2">
      <t>ニュウ</t>
    </rPh>
    <rPh sb="13" eb="15">
      <t>センニン</t>
    </rPh>
    <rPh sb="15" eb="17">
      <t>カサン</t>
    </rPh>
    <phoneticPr fontId="6"/>
  </si>
  <si>
    <t>(15)定員91人以上</t>
    <rPh sb="4" eb="6">
      <t>テイイン</t>
    </rPh>
    <rPh sb="8" eb="9">
      <t>ニン</t>
    </rPh>
    <rPh sb="9" eb="11">
      <t>イジョウ</t>
    </rPh>
    <phoneticPr fontId="6"/>
  </si>
  <si>
    <r>
      <t>児入児童発達支援管理責任者専任加算４３</t>
    </r>
    <r>
      <rPr>
        <sz val="11"/>
        <color theme="1"/>
        <rFont val="ＭＳ Ｐゴシック"/>
        <family val="2"/>
        <charset val="128"/>
        <scheme val="minor"/>
      </rPr>
      <t/>
    </r>
    <rPh sb="0" eb="1">
      <t>ジ</t>
    </rPh>
    <rPh sb="1" eb="2">
      <t>ニュウ</t>
    </rPh>
    <rPh sb="13" eb="15">
      <t>センニン</t>
    </rPh>
    <rPh sb="15" eb="17">
      <t>カサン</t>
    </rPh>
    <phoneticPr fontId="6"/>
  </si>
  <si>
    <t>ニ　ろうあ児の場合</t>
    <rPh sb="5" eb="6">
      <t>ジ</t>
    </rPh>
    <phoneticPr fontId="6"/>
  </si>
  <si>
    <r>
      <t>児入児童発達支援管理責任者専任加算４４</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</si>
  <si>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児入児童発達支援管理責任者専任加算４５</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</si>
  <si>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児入児童発達支援管理責任者専任加算４６</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</si>
  <si>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児入児童発達支援管理責任者専任加算４７</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</si>
  <si>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児入児童発達支援管理責任者専任加算４８</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</si>
  <si>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児入児童発達支援管理責任者専任加算４９</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</si>
  <si>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児入児童発達支援管理責任者専任加算５０</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</si>
  <si>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児入児童発達支援管理責任者専任加算５１</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</si>
  <si>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児入児童発達支援管理責任者専任加算５２</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</si>
  <si>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児入児童発達支援管理責任者専任加算５３</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</si>
  <si>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児入児童発達支援管理責任者専任加算５４</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</si>
  <si>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児入児童発達支援管理責任者専任加算５５</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</si>
  <si>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児入児童発達支援管理責任者専任加算５６</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</si>
  <si>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児入児童発達支援管理責任者専任加算５７</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</si>
  <si>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児入児童発達支援管理責任者専任加算５８</t>
    </r>
    <r>
      <rPr>
        <sz val="11"/>
        <color theme="1"/>
        <rFont val="ＭＳ Ｐゴシック"/>
        <family val="2"/>
        <charset val="128"/>
        <scheme val="minor"/>
      </rPr>
      <t/>
    </r>
    <rPh sb="0" eb="1">
      <t>ジ</t>
    </rPh>
    <rPh sb="1" eb="2">
      <t>ニュウ</t>
    </rPh>
    <rPh sb="13" eb="15">
      <t>センニン</t>
    </rPh>
    <rPh sb="15" eb="17">
      <t>カサン</t>
    </rPh>
    <phoneticPr fontId="6"/>
  </si>
  <si>
    <t>ホ　肢体不自由児の場合</t>
    <rPh sb="2" eb="4">
      <t>シタイ</t>
    </rPh>
    <rPh sb="4" eb="8">
      <t>フジユウジ</t>
    </rPh>
    <phoneticPr fontId="6"/>
  </si>
  <si>
    <r>
      <t>児入児童発達支援管理責任者専任加算５９</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</si>
  <si>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児入児童発達支援管理責任者専任加算６０</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</si>
  <si>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児入児童発達支援管理責任者専任加算６１</t>
    </r>
    <r>
      <rPr>
        <sz val="11"/>
        <color theme="1"/>
        <rFont val="ＭＳ Ｐゴシック"/>
        <family val="2"/>
        <charset val="128"/>
        <scheme val="minor"/>
      </rPr>
      <t/>
    </r>
    <rPh sb="0" eb="1">
      <t>ジ</t>
    </rPh>
    <rPh sb="1" eb="2">
      <t>ニュウ</t>
    </rPh>
    <rPh sb="13" eb="15">
      <t>センニン</t>
    </rPh>
    <rPh sb="15" eb="17">
      <t>カサン</t>
    </rPh>
    <phoneticPr fontId="6"/>
  </si>
  <si>
    <t>児入職業指導員加算１</t>
    <rPh sb="0" eb="1">
      <t>ジ</t>
    </rPh>
    <rPh sb="1" eb="2">
      <t>ニュウ</t>
    </rPh>
    <rPh sb="2" eb="4">
      <t>ショクギョウ</t>
    </rPh>
    <rPh sb="4" eb="6">
      <t>シドウ</t>
    </rPh>
    <rPh sb="6" eb="7">
      <t>イン</t>
    </rPh>
    <rPh sb="7" eb="9">
      <t>カサン</t>
    </rPh>
    <phoneticPr fontId="6"/>
  </si>
  <si>
    <t>職業指導員を配置している場合</t>
    <rPh sb="0" eb="2">
      <t>ショクギョウ</t>
    </rPh>
    <rPh sb="2" eb="5">
      <t>シドウイン</t>
    </rPh>
    <rPh sb="6" eb="8">
      <t>ハイチ</t>
    </rPh>
    <rPh sb="12" eb="14">
      <t>バアイ</t>
    </rPh>
    <phoneticPr fontId="6"/>
  </si>
  <si>
    <t>(一)当該施設が単独施設</t>
    <rPh sb="1" eb="2">
      <t>イチ</t>
    </rPh>
    <rPh sb="3" eb="5">
      <t>トウガイ</t>
    </rPh>
    <rPh sb="5" eb="7">
      <t>シセツ</t>
    </rPh>
    <rPh sb="8" eb="10">
      <t>タンドク</t>
    </rPh>
    <rPh sb="10" eb="12">
      <t>シセツ</t>
    </rPh>
    <phoneticPr fontId="6"/>
  </si>
  <si>
    <t>児入職業指導員加算２</t>
    <rPh sb="0" eb="1">
      <t>ジ</t>
    </rPh>
    <rPh sb="1" eb="2">
      <t>ニュウ</t>
    </rPh>
    <rPh sb="2" eb="4">
      <t>ショクギョウ</t>
    </rPh>
    <rPh sb="4" eb="6">
      <t>シドウ</t>
    </rPh>
    <rPh sb="6" eb="7">
      <t>イン</t>
    </rPh>
    <rPh sb="7" eb="9">
      <t>カサン</t>
    </rPh>
    <phoneticPr fontId="6"/>
  </si>
  <si>
    <t>(一)当該施設に併設する施設又は当該施設が主たる施設</t>
    <rPh sb="1" eb="2">
      <t>イチ</t>
    </rPh>
    <rPh sb="3" eb="5">
      <t>トウガイ</t>
    </rPh>
    <rPh sb="5" eb="7">
      <t>シセツ</t>
    </rPh>
    <rPh sb="8" eb="10">
      <t>ヘイセツ</t>
    </rPh>
    <rPh sb="12" eb="14">
      <t>シセツ</t>
    </rPh>
    <rPh sb="14" eb="15">
      <t>マタ</t>
    </rPh>
    <rPh sb="16" eb="18">
      <t>トウガイ</t>
    </rPh>
    <rPh sb="18" eb="20">
      <t>シセツ</t>
    </rPh>
    <rPh sb="21" eb="22">
      <t>シュ</t>
    </rPh>
    <rPh sb="24" eb="26">
      <t>シセツ</t>
    </rPh>
    <phoneticPr fontId="6"/>
  </si>
  <si>
    <t>児入職業指導員加算３</t>
    <rPh sb="0" eb="1">
      <t>ジ</t>
    </rPh>
    <rPh sb="1" eb="2">
      <t>ニュウ</t>
    </rPh>
    <rPh sb="2" eb="4">
      <t>ショクギョウ</t>
    </rPh>
    <rPh sb="4" eb="6">
      <t>シドウ</t>
    </rPh>
    <rPh sb="6" eb="7">
      <t>イン</t>
    </rPh>
    <rPh sb="7" eb="9">
      <t>カサン</t>
    </rPh>
    <phoneticPr fontId="6"/>
  </si>
  <si>
    <t>児入職業指導員加算４</t>
    <rPh sb="0" eb="1">
      <t>ジ</t>
    </rPh>
    <rPh sb="1" eb="2">
      <t>ニュウ</t>
    </rPh>
    <rPh sb="2" eb="4">
      <t>ショクギョウ</t>
    </rPh>
    <rPh sb="4" eb="6">
      <t>シドウ</t>
    </rPh>
    <rPh sb="6" eb="7">
      <t>イン</t>
    </rPh>
    <rPh sb="7" eb="9">
      <t>カサン</t>
    </rPh>
    <phoneticPr fontId="6"/>
  </si>
  <si>
    <t>児入職業指導員加算５</t>
    <rPh sb="0" eb="1">
      <t>ジ</t>
    </rPh>
    <rPh sb="1" eb="2">
      <t>ニュウ</t>
    </rPh>
    <rPh sb="2" eb="4">
      <t>ショクギョウ</t>
    </rPh>
    <rPh sb="4" eb="6">
      <t>シドウ</t>
    </rPh>
    <rPh sb="6" eb="7">
      <t>イン</t>
    </rPh>
    <rPh sb="7" eb="9">
      <t>カサン</t>
    </rPh>
    <phoneticPr fontId="6"/>
  </si>
  <si>
    <t>児入職業指導員加算６</t>
    <rPh sb="0" eb="1">
      <t>ジ</t>
    </rPh>
    <rPh sb="1" eb="2">
      <t>ニュウ</t>
    </rPh>
    <rPh sb="2" eb="4">
      <t>ショクギョウ</t>
    </rPh>
    <rPh sb="4" eb="6">
      <t>シドウ</t>
    </rPh>
    <rPh sb="6" eb="7">
      <t>イン</t>
    </rPh>
    <rPh sb="7" eb="9">
      <t>カサン</t>
    </rPh>
    <phoneticPr fontId="6"/>
  </si>
  <si>
    <t>児入職業指導員加算７</t>
    <rPh sb="0" eb="1">
      <t>ジ</t>
    </rPh>
    <rPh sb="1" eb="2">
      <t>ニュウ</t>
    </rPh>
    <rPh sb="2" eb="4">
      <t>ショクギョウ</t>
    </rPh>
    <rPh sb="4" eb="6">
      <t>シドウ</t>
    </rPh>
    <rPh sb="6" eb="7">
      <t>イン</t>
    </rPh>
    <rPh sb="7" eb="9">
      <t>カサン</t>
    </rPh>
    <phoneticPr fontId="6"/>
  </si>
  <si>
    <t>児入職業指導員加算８</t>
    <rPh sb="0" eb="1">
      <t>ジ</t>
    </rPh>
    <rPh sb="1" eb="2">
      <t>ニュウ</t>
    </rPh>
    <rPh sb="2" eb="4">
      <t>ショクギョウ</t>
    </rPh>
    <rPh sb="4" eb="6">
      <t>シドウ</t>
    </rPh>
    <rPh sb="6" eb="7">
      <t>イン</t>
    </rPh>
    <rPh sb="7" eb="9">
      <t>カサン</t>
    </rPh>
    <phoneticPr fontId="6"/>
  </si>
  <si>
    <t>児入職業指導員加算９</t>
    <rPh sb="0" eb="1">
      <t>ジ</t>
    </rPh>
    <rPh sb="1" eb="2">
      <t>ニュウ</t>
    </rPh>
    <rPh sb="2" eb="4">
      <t>ショクギョウ</t>
    </rPh>
    <rPh sb="4" eb="6">
      <t>シドウ</t>
    </rPh>
    <rPh sb="6" eb="7">
      <t>イン</t>
    </rPh>
    <rPh sb="7" eb="9">
      <t>カサン</t>
    </rPh>
    <phoneticPr fontId="6"/>
  </si>
  <si>
    <t>児入職業指導員加算１０</t>
    <rPh sb="0" eb="1">
      <t>ジ</t>
    </rPh>
    <rPh sb="1" eb="2">
      <t>ニュウ</t>
    </rPh>
    <rPh sb="2" eb="4">
      <t>ショクギョウ</t>
    </rPh>
    <rPh sb="4" eb="6">
      <t>シドウ</t>
    </rPh>
    <rPh sb="6" eb="7">
      <t>イン</t>
    </rPh>
    <rPh sb="7" eb="9">
      <t>カサン</t>
    </rPh>
    <phoneticPr fontId="6"/>
  </si>
  <si>
    <t>児入職業指導員加算１１</t>
    <rPh sb="0" eb="1">
      <t>ジ</t>
    </rPh>
    <rPh sb="1" eb="2">
      <t>ニュウ</t>
    </rPh>
    <rPh sb="2" eb="4">
      <t>ショクギョウ</t>
    </rPh>
    <rPh sb="4" eb="6">
      <t>シドウ</t>
    </rPh>
    <rPh sb="6" eb="7">
      <t>イン</t>
    </rPh>
    <rPh sb="7" eb="9">
      <t>カサン</t>
    </rPh>
    <phoneticPr fontId="6"/>
  </si>
  <si>
    <t>児入職業指導員加算１２</t>
    <rPh sb="0" eb="1">
      <t>ジ</t>
    </rPh>
    <rPh sb="1" eb="2">
      <t>ニュウ</t>
    </rPh>
    <rPh sb="2" eb="4">
      <t>ショクギョウ</t>
    </rPh>
    <rPh sb="4" eb="6">
      <t>シドウ</t>
    </rPh>
    <rPh sb="6" eb="7">
      <t>イン</t>
    </rPh>
    <rPh sb="7" eb="9">
      <t>カサン</t>
    </rPh>
    <phoneticPr fontId="6"/>
  </si>
  <si>
    <t>児入職業指導員加算１３</t>
    <rPh sb="0" eb="1">
      <t>ジ</t>
    </rPh>
    <rPh sb="1" eb="2">
      <t>ニュウ</t>
    </rPh>
    <rPh sb="2" eb="4">
      <t>ショクギョウ</t>
    </rPh>
    <rPh sb="4" eb="6">
      <t>シドウ</t>
    </rPh>
    <rPh sb="6" eb="7">
      <t>イン</t>
    </rPh>
    <rPh sb="7" eb="9">
      <t>カサン</t>
    </rPh>
    <phoneticPr fontId="6"/>
  </si>
  <si>
    <t>児入職業指導員加算１４</t>
    <rPh sb="0" eb="1">
      <t>ジ</t>
    </rPh>
    <rPh sb="1" eb="2">
      <t>ニュウ</t>
    </rPh>
    <rPh sb="2" eb="4">
      <t>ショクギョウ</t>
    </rPh>
    <rPh sb="4" eb="6">
      <t>シドウ</t>
    </rPh>
    <rPh sb="6" eb="7">
      <t>イン</t>
    </rPh>
    <rPh sb="7" eb="9">
      <t>カサン</t>
    </rPh>
    <phoneticPr fontId="6"/>
  </si>
  <si>
    <t>児入職業指導員加算１５</t>
    <rPh sb="0" eb="1">
      <t>ジ</t>
    </rPh>
    <rPh sb="1" eb="2">
      <t>ニュウ</t>
    </rPh>
    <rPh sb="2" eb="4">
      <t>ショクギョウ</t>
    </rPh>
    <rPh sb="4" eb="6">
      <t>シドウ</t>
    </rPh>
    <rPh sb="6" eb="7">
      <t>イン</t>
    </rPh>
    <rPh sb="7" eb="9">
      <t>カサン</t>
    </rPh>
    <phoneticPr fontId="6"/>
  </si>
  <si>
    <t>児入職業指導員加算１６</t>
    <rPh sb="0" eb="1">
      <t>ジ</t>
    </rPh>
    <rPh sb="1" eb="2">
      <t>ニュウ</t>
    </rPh>
    <rPh sb="2" eb="4">
      <t>ショクギョウ</t>
    </rPh>
    <rPh sb="4" eb="6">
      <t>シドウ</t>
    </rPh>
    <rPh sb="6" eb="7">
      <t>イン</t>
    </rPh>
    <rPh sb="7" eb="9">
      <t>カサン</t>
    </rPh>
    <phoneticPr fontId="6"/>
  </si>
  <si>
    <t>児入職業指導員加算１７</t>
    <rPh sb="0" eb="1">
      <t>ジ</t>
    </rPh>
    <rPh sb="1" eb="2">
      <t>ニュウ</t>
    </rPh>
    <rPh sb="2" eb="4">
      <t>ショクギョウ</t>
    </rPh>
    <rPh sb="4" eb="6">
      <t>シドウ</t>
    </rPh>
    <rPh sb="6" eb="7">
      <t>イン</t>
    </rPh>
    <rPh sb="7" eb="9">
      <t>カサン</t>
    </rPh>
    <phoneticPr fontId="6"/>
  </si>
  <si>
    <t>児入職業指導員加算１８</t>
    <rPh sb="0" eb="1">
      <t>ジ</t>
    </rPh>
    <rPh sb="1" eb="2">
      <t>ニュウ</t>
    </rPh>
    <rPh sb="2" eb="4">
      <t>ショクギョウ</t>
    </rPh>
    <rPh sb="4" eb="6">
      <t>シドウ</t>
    </rPh>
    <rPh sb="6" eb="7">
      <t>イン</t>
    </rPh>
    <rPh sb="7" eb="9">
      <t>カサン</t>
    </rPh>
    <phoneticPr fontId="6"/>
  </si>
  <si>
    <t>児入職業指導員加算１９</t>
    <rPh sb="0" eb="1">
      <t>ジ</t>
    </rPh>
    <rPh sb="1" eb="2">
      <t>ニュウ</t>
    </rPh>
    <rPh sb="2" eb="4">
      <t>ショクギョウ</t>
    </rPh>
    <rPh sb="4" eb="6">
      <t>シドウ</t>
    </rPh>
    <rPh sb="6" eb="7">
      <t>イン</t>
    </rPh>
    <rPh sb="7" eb="9">
      <t>カサン</t>
    </rPh>
    <phoneticPr fontId="6"/>
  </si>
  <si>
    <t>児入職業指導員加算２０</t>
    <rPh sb="0" eb="1">
      <t>ジ</t>
    </rPh>
    <rPh sb="1" eb="2">
      <t>ニュウ</t>
    </rPh>
    <rPh sb="2" eb="4">
      <t>ショクギョウ</t>
    </rPh>
    <rPh sb="4" eb="6">
      <t>シドウ</t>
    </rPh>
    <rPh sb="6" eb="7">
      <t>イン</t>
    </rPh>
    <rPh sb="7" eb="9">
      <t>カサン</t>
    </rPh>
    <phoneticPr fontId="6"/>
  </si>
  <si>
    <t>児入職業指導員加算２１</t>
    <rPh sb="0" eb="1">
      <t>ジ</t>
    </rPh>
    <rPh sb="1" eb="2">
      <t>ニュウ</t>
    </rPh>
    <rPh sb="2" eb="4">
      <t>ショクギョウ</t>
    </rPh>
    <rPh sb="4" eb="6">
      <t>シドウ</t>
    </rPh>
    <rPh sb="6" eb="7">
      <t>イン</t>
    </rPh>
    <rPh sb="7" eb="9">
      <t>カサン</t>
    </rPh>
    <phoneticPr fontId="6"/>
  </si>
  <si>
    <t>児入職業指導員加算２２</t>
    <rPh sb="0" eb="1">
      <t>ジ</t>
    </rPh>
    <rPh sb="1" eb="2">
      <t>ニュウ</t>
    </rPh>
    <rPh sb="2" eb="4">
      <t>ショクギョウ</t>
    </rPh>
    <rPh sb="4" eb="6">
      <t>シドウ</t>
    </rPh>
    <rPh sb="6" eb="7">
      <t>イン</t>
    </rPh>
    <rPh sb="7" eb="9">
      <t>カサン</t>
    </rPh>
    <phoneticPr fontId="6"/>
  </si>
  <si>
    <t>児入職業指導員加算２３</t>
    <rPh sb="0" eb="1">
      <t>ジ</t>
    </rPh>
    <rPh sb="1" eb="2">
      <t>ニュウ</t>
    </rPh>
    <rPh sb="2" eb="4">
      <t>ショクギョウ</t>
    </rPh>
    <rPh sb="4" eb="6">
      <t>シドウ</t>
    </rPh>
    <rPh sb="6" eb="7">
      <t>イン</t>
    </rPh>
    <rPh sb="7" eb="9">
      <t>カサン</t>
    </rPh>
    <phoneticPr fontId="6"/>
  </si>
  <si>
    <t>児入職業指導員加算２４</t>
    <rPh sb="0" eb="1">
      <t>ジ</t>
    </rPh>
    <rPh sb="1" eb="2">
      <t>ニュウ</t>
    </rPh>
    <rPh sb="2" eb="4">
      <t>ショクギョウ</t>
    </rPh>
    <rPh sb="4" eb="6">
      <t>シドウ</t>
    </rPh>
    <rPh sb="6" eb="7">
      <t>イン</t>
    </rPh>
    <rPh sb="7" eb="9">
      <t>カサン</t>
    </rPh>
    <phoneticPr fontId="6"/>
  </si>
  <si>
    <t>児入職業指導員加算２５</t>
    <rPh sb="0" eb="1">
      <t>ジ</t>
    </rPh>
    <rPh sb="1" eb="2">
      <t>ニュウ</t>
    </rPh>
    <rPh sb="2" eb="4">
      <t>ショクギョウ</t>
    </rPh>
    <rPh sb="4" eb="6">
      <t>シドウ</t>
    </rPh>
    <rPh sb="6" eb="7">
      <t>イン</t>
    </rPh>
    <rPh sb="7" eb="9">
      <t>カサン</t>
    </rPh>
    <phoneticPr fontId="6"/>
  </si>
  <si>
    <t>児入職業指導員加算２６</t>
    <rPh sb="0" eb="1">
      <t>ジ</t>
    </rPh>
    <rPh sb="1" eb="2">
      <t>ニュウ</t>
    </rPh>
    <rPh sb="2" eb="4">
      <t>ショクギョウ</t>
    </rPh>
    <rPh sb="4" eb="6">
      <t>シドウ</t>
    </rPh>
    <rPh sb="6" eb="7">
      <t>イン</t>
    </rPh>
    <rPh sb="7" eb="9">
      <t>カサン</t>
    </rPh>
    <phoneticPr fontId="6"/>
  </si>
  <si>
    <t>児入職業指導員加算２７</t>
    <rPh sb="0" eb="1">
      <t>ジ</t>
    </rPh>
    <rPh sb="1" eb="2">
      <t>ニュウ</t>
    </rPh>
    <rPh sb="2" eb="4">
      <t>ショクギョウ</t>
    </rPh>
    <rPh sb="4" eb="6">
      <t>シドウ</t>
    </rPh>
    <rPh sb="6" eb="7">
      <t>イン</t>
    </rPh>
    <rPh sb="7" eb="9">
      <t>カサン</t>
    </rPh>
    <phoneticPr fontId="6"/>
  </si>
  <si>
    <t>児入職業指導員加算２８</t>
    <rPh sb="0" eb="1">
      <t>ジ</t>
    </rPh>
    <rPh sb="1" eb="2">
      <t>ニュウ</t>
    </rPh>
    <rPh sb="2" eb="4">
      <t>ショクギョウ</t>
    </rPh>
    <rPh sb="4" eb="6">
      <t>シドウ</t>
    </rPh>
    <rPh sb="6" eb="7">
      <t>イン</t>
    </rPh>
    <rPh sb="7" eb="9">
      <t>カサン</t>
    </rPh>
    <phoneticPr fontId="6"/>
  </si>
  <si>
    <t>児入職業指導員加算２９</t>
    <rPh sb="0" eb="1">
      <t>ジ</t>
    </rPh>
    <rPh sb="1" eb="2">
      <t>ニュウ</t>
    </rPh>
    <rPh sb="2" eb="4">
      <t>ショクギョウ</t>
    </rPh>
    <rPh sb="4" eb="6">
      <t>シドウ</t>
    </rPh>
    <rPh sb="6" eb="7">
      <t>イン</t>
    </rPh>
    <rPh sb="7" eb="9">
      <t>カサン</t>
    </rPh>
    <phoneticPr fontId="6"/>
  </si>
  <si>
    <t>児入職業指導員加算３０</t>
    <rPh sb="0" eb="1">
      <t>ジ</t>
    </rPh>
    <rPh sb="1" eb="2">
      <t>ニュウ</t>
    </rPh>
    <rPh sb="2" eb="4">
      <t>ショクギョウ</t>
    </rPh>
    <rPh sb="4" eb="6">
      <t>シドウ</t>
    </rPh>
    <rPh sb="6" eb="7">
      <t>イン</t>
    </rPh>
    <rPh sb="7" eb="9">
      <t>カサン</t>
    </rPh>
    <phoneticPr fontId="6"/>
  </si>
  <si>
    <t>(一)当該施設に併設する施設が主たる施設</t>
    <rPh sb="1" eb="2">
      <t>イチ</t>
    </rPh>
    <rPh sb="3" eb="5">
      <t>トウガイ</t>
    </rPh>
    <rPh sb="5" eb="7">
      <t>シセツ</t>
    </rPh>
    <rPh sb="8" eb="10">
      <t>ヘイセツ</t>
    </rPh>
    <rPh sb="12" eb="14">
      <t>シセツ</t>
    </rPh>
    <rPh sb="15" eb="16">
      <t>シュ</t>
    </rPh>
    <rPh sb="18" eb="20">
      <t>シセツ</t>
    </rPh>
    <phoneticPr fontId="6"/>
  </si>
  <si>
    <t>児入職業指導員加算３１</t>
    <rPh sb="0" eb="1">
      <t>ジ</t>
    </rPh>
    <rPh sb="1" eb="2">
      <t>ニュウ</t>
    </rPh>
    <rPh sb="2" eb="4">
      <t>ショクギョウ</t>
    </rPh>
    <rPh sb="4" eb="6">
      <t>シドウ</t>
    </rPh>
    <rPh sb="6" eb="7">
      <t>イン</t>
    </rPh>
    <rPh sb="7" eb="9">
      <t>カサン</t>
    </rPh>
    <phoneticPr fontId="6"/>
  </si>
  <si>
    <t>児入職業指導員加算３２</t>
    <rPh sb="0" eb="1">
      <t>ジ</t>
    </rPh>
    <rPh sb="1" eb="2">
      <t>ニュウ</t>
    </rPh>
    <rPh sb="2" eb="4">
      <t>ショクギョウ</t>
    </rPh>
    <rPh sb="4" eb="6">
      <t>シドウ</t>
    </rPh>
    <rPh sb="6" eb="7">
      <t>イン</t>
    </rPh>
    <rPh sb="7" eb="9">
      <t>カサン</t>
    </rPh>
    <phoneticPr fontId="6"/>
  </si>
  <si>
    <t>児入職業指導員加算３３</t>
    <rPh sb="0" eb="1">
      <t>ジ</t>
    </rPh>
    <rPh sb="1" eb="2">
      <t>ニュウ</t>
    </rPh>
    <rPh sb="2" eb="4">
      <t>ショクギョウ</t>
    </rPh>
    <rPh sb="4" eb="6">
      <t>シドウ</t>
    </rPh>
    <rPh sb="6" eb="7">
      <t>イン</t>
    </rPh>
    <rPh sb="7" eb="9">
      <t>カサン</t>
    </rPh>
    <phoneticPr fontId="6"/>
  </si>
  <si>
    <t>児入職業指導員加算３４</t>
    <rPh sb="0" eb="1">
      <t>ジ</t>
    </rPh>
    <rPh sb="1" eb="2">
      <t>ニュウ</t>
    </rPh>
    <rPh sb="2" eb="4">
      <t>ショクギョウ</t>
    </rPh>
    <rPh sb="4" eb="6">
      <t>シドウ</t>
    </rPh>
    <rPh sb="6" eb="7">
      <t>イン</t>
    </rPh>
    <rPh sb="7" eb="9">
      <t>カサン</t>
    </rPh>
    <phoneticPr fontId="6"/>
  </si>
  <si>
    <t>児入職業指導員加算３５</t>
    <rPh sb="0" eb="1">
      <t>ジ</t>
    </rPh>
    <rPh sb="1" eb="2">
      <t>ニュウ</t>
    </rPh>
    <rPh sb="2" eb="4">
      <t>ショクギョウ</t>
    </rPh>
    <rPh sb="4" eb="6">
      <t>シドウ</t>
    </rPh>
    <rPh sb="6" eb="7">
      <t>イン</t>
    </rPh>
    <rPh sb="7" eb="9">
      <t>カサン</t>
    </rPh>
    <phoneticPr fontId="6"/>
  </si>
  <si>
    <t>児入職業指導員加算３６</t>
    <rPh sb="0" eb="1">
      <t>ジ</t>
    </rPh>
    <rPh sb="1" eb="2">
      <t>ニュウ</t>
    </rPh>
    <rPh sb="2" eb="4">
      <t>ショクギョウ</t>
    </rPh>
    <rPh sb="4" eb="6">
      <t>シドウ</t>
    </rPh>
    <rPh sb="6" eb="7">
      <t>イン</t>
    </rPh>
    <rPh sb="7" eb="9">
      <t>カサン</t>
    </rPh>
    <phoneticPr fontId="6"/>
  </si>
  <si>
    <t>児入職業指導員加算３７</t>
    <rPh sb="0" eb="1">
      <t>ジ</t>
    </rPh>
    <rPh sb="1" eb="2">
      <t>ニュウ</t>
    </rPh>
    <rPh sb="2" eb="4">
      <t>ショクギョウ</t>
    </rPh>
    <rPh sb="4" eb="6">
      <t>シドウ</t>
    </rPh>
    <rPh sb="6" eb="7">
      <t>イン</t>
    </rPh>
    <rPh sb="7" eb="9">
      <t>カサン</t>
    </rPh>
    <phoneticPr fontId="6"/>
  </si>
  <si>
    <t>児入職業指導員加算３８</t>
    <rPh sb="0" eb="1">
      <t>ジ</t>
    </rPh>
    <rPh sb="1" eb="2">
      <t>ニュウ</t>
    </rPh>
    <rPh sb="2" eb="4">
      <t>ショクギョウ</t>
    </rPh>
    <rPh sb="4" eb="6">
      <t>シドウ</t>
    </rPh>
    <rPh sb="6" eb="7">
      <t>イン</t>
    </rPh>
    <rPh sb="7" eb="9">
      <t>カサン</t>
    </rPh>
    <phoneticPr fontId="6"/>
  </si>
  <si>
    <t>児入職業指導員加算３９</t>
    <rPh sb="0" eb="1">
      <t>ジ</t>
    </rPh>
    <rPh sb="1" eb="2">
      <t>ニュウ</t>
    </rPh>
    <rPh sb="2" eb="4">
      <t>ショクギョウ</t>
    </rPh>
    <rPh sb="4" eb="6">
      <t>シドウ</t>
    </rPh>
    <rPh sb="6" eb="7">
      <t>イン</t>
    </rPh>
    <rPh sb="7" eb="9">
      <t>カサン</t>
    </rPh>
    <phoneticPr fontId="6"/>
  </si>
  <si>
    <t>児入職業指導員加算４０</t>
    <rPh sb="0" eb="1">
      <t>ジ</t>
    </rPh>
    <rPh sb="1" eb="2">
      <t>ニュウ</t>
    </rPh>
    <rPh sb="2" eb="4">
      <t>ショクギョウ</t>
    </rPh>
    <rPh sb="4" eb="6">
      <t>シドウ</t>
    </rPh>
    <rPh sb="6" eb="7">
      <t>イン</t>
    </rPh>
    <rPh sb="7" eb="9">
      <t>カサン</t>
    </rPh>
    <phoneticPr fontId="6"/>
  </si>
  <si>
    <t>児入職業指導員加算４１</t>
    <rPh sb="0" eb="1">
      <t>ジ</t>
    </rPh>
    <rPh sb="1" eb="2">
      <t>ニュウ</t>
    </rPh>
    <rPh sb="2" eb="4">
      <t>ショクギョウ</t>
    </rPh>
    <rPh sb="4" eb="6">
      <t>シドウ</t>
    </rPh>
    <rPh sb="6" eb="7">
      <t>イン</t>
    </rPh>
    <rPh sb="7" eb="9">
      <t>カサン</t>
    </rPh>
    <phoneticPr fontId="6"/>
  </si>
  <si>
    <t>児入職業指導員加算４２</t>
    <rPh sb="0" eb="1">
      <t>ジ</t>
    </rPh>
    <rPh sb="1" eb="2">
      <t>ニュウ</t>
    </rPh>
    <rPh sb="2" eb="4">
      <t>ショクギョウ</t>
    </rPh>
    <rPh sb="4" eb="6">
      <t>シドウ</t>
    </rPh>
    <rPh sb="6" eb="7">
      <t>イン</t>
    </rPh>
    <rPh sb="7" eb="9">
      <t>カサン</t>
    </rPh>
    <phoneticPr fontId="6"/>
  </si>
  <si>
    <t>児入職業指導員加算４３</t>
    <rPh sb="0" eb="1">
      <t>ジ</t>
    </rPh>
    <rPh sb="1" eb="2">
      <t>ニュウ</t>
    </rPh>
    <rPh sb="2" eb="4">
      <t>ショクギョウ</t>
    </rPh>
    <rPh sb="4" eb="6">
      <t>シドウ</t>
    </rPh>
    <rPh sb="6" eb="7">
      <t>イン</t>
    </rPh>
    <rPh sb="7" eb="9">
      <t>カサン</t>
    </rPh>
    <phoneticPr fontId="6"/>
  </si>
  <si>
    <t>児入職業指導員加算４４</t>
    <rPh sb="0" eb="1">
      <t>ジ</t>
    </rPh>
    <rPh sb="1" eb="2">
      <t>ニュウ</t>
    </rPh>
    <rPh sb="2" eb="4">
      <t>ショクギョウ</t>
    </rPh>
    <rPh sb="4" eb="6">
      <t>シドウ</t>
    </rPh>
    <rPh sb="6" eb="7">
      <t>イン</t>
    </rPh>
    <rPh sb="7" eb="9">
      <t>カサン</t>
    </rPh>
    <phoneticPr fontId="6"/>
  </si>
  <si>
    <t>児入職業指導員加算４５</t>
    <rPh sb="0" eb="1">
      <t>ジ</t>
    </rPh>
    <rPh sb="1" eb="2">
      <t>ニュウ</t>
    </rPh>
    <rPh sb="2" eb="4">
      <t>ショクギョウ</t>
    </rPh>
    <rPh sb="4" eb="6">
      <t>シドウ</t>
    </rPh>
    <rPh sb="6" eb="7">
      <t>イン</t>
    </rPh>
    <rPh sb="7" eb="9">
      <t>カサン</t>
    </rPh>
    <phoneticPr fontId="6"/>
  </si>
  <si>
    <t>児入職業指導員加算４６</t>
    <rPh sb="0" eb="1">
      <t>ジ</t>
    </rPh>
    <rPh sb="1" eb="2">
      <t>ニュウ</t>
    </rPh>
    <rPh sb="2" eb="4">
      <t>ショクギョウ</t>
    </rPh>
    <rPh sb="4" eb="6">
      <t>シドウ</t>
    </rPh>
    <rPh sb="6" eb="7">
      <t>イン</t>
    </rPh>
    <rPh sb="7" eb="9">
      <t>カサン</t>
    </rPh>
    <phoneticPr fontId="6"/>
  </si>
  <si>
    <t>児入職業指導員加算４７</t>
    <rPh sb="0" eb="1">
      <t>ジ</t>
    </rPh>
    <rPh sb="1" eb="2">
      <t>ニュウ</t>
    </rPh>
    <rPh sb="2" eb="4">
      <t>ショクギョウ</t>
    </rPh>
    <rPh sb="4" eb="6">
      <t>シドウ</t>
    </rPh>
    <rPh sb="6" eb="7">
      <t>イン</t>
    </rPh>
    <rPh sb="7" eb="9">
      <t>カサン</t>
    </rPh>
    <phoneticPr fontId="6"/>
  </si>
  <si>
    <t>児入職業指導員加算４８</t>
    <rPh sb="0" eb="1">
      <t>ジ</t>
    </rPh>
    <rPh sb="1" eb="2">
      <t>ニュウ</t>
    </rPh>
    <rPh sb="2" eb="4">
      <t>ショクギョウ</t>
    </rPh>
    <rPh sb="4" eb="6">
      <t>シドウ</t>
    </rPh>
    <rPh sb="6" eb="7">
      <t>イン</t>
    </rPh>
    <rPh sb="7" eb="9">
      <t>カサン</t>
    </rPh>
    <phoneticPr fontId="6"/>
  </si>
  <si>
    <t>児入職業指導員加算４９</t>
    <rPh sb="0" eb="1">
      <t>ジ</t>
    </rPh>
    <rPh sb="1" eb="2">
      <t>ニュウ</t>
    </rPh>
    <rPh sb="2" eb="4">
      <t>ショクギョウ</t>
    </rPh>
    <rPh sb="4" eb="6">
      <t>シドウ</t>
    </rPh>
    <rPh sb="6" eb="7">
      <t>イン</t>
    </rPh>
    <rPh sb="7" eb="9">
      <t>カサン</t>
    </rPh>
    <phoneticPr fontId="6"/>
  </si>
  <si>
    <t>児入職業指導員加算５０</t>
    <rPh sb="0" eb="1">
      <t>ジ</t>
    </rPh>
    <rPh sb="1" eb="2">
      <t>ニュウ</t>
    </rPh>
    <rPh sb="2" eb="4">
      <t>ショクギョウ</t>
    </rPh>
    <rPh sb="4" eb="6">
      <t>シドウ</t>
    </rPh>
    <rPh sb="6" eb="7">
      <t>イン</t>
    </rPh>
    <rPh sb="7" eb="9">
      <t>カサン</t>
    </rPh>
    <phoneticPr fontId="6"/>
  </si>
  <si>
    <t>児入職業指導員加算５１</t>
    <rPh sb="0" eb="1">
      <t>ジ</t>
    </rPh>
    <rPh sb="1" eb="2">
      <t>ニュウ</t>
    </rPh>
    <rPh sb="2" eb="4">
      <t>ショクギョウ</t>
    </rPh>
    <rPh sb="4" eb="6">
      <t>シドウ</t>
    </rPh>
    <rPh sb="6" eb="7">
      <t>イン</t>
    </rPh>
    <rPh sb="7" eb="9">
      <t>カサン</t>
    </rPh>
    <phoneticPr fontId="6"/>
  </si>
  <si>
    <t>児入職業指導員加算５２</t>
    <rPh sb="0" eb="1">
      <t>ジ</t>
    </rPh>
    <rPh sb="1" eb="2">
      <t>ニュウ</t>
    </rPh>
    <rPh sb="2" eb="4">
      <t>ショクギョウ</t>
    </rPh>
    <rPh sb="4" eb="6">
      <t>シドウ</t>
    </rPh>
    <rPh sb="6" eb="7">
      <t>イン</t>
    </rPh>
    <rPh sb="7" eb="9">
      <t>カサン</t>
    </rPh>
    <phoneticPr fontId="6"/>
  </si>
  <si>
    <t>児入職業指導員加算５３</t>
    <rPh sb="0" eb="1">
      <t>ジ</t>
    </rPh>
    <rPh sb="1" eb="2">
      <t>ニュウ</t>
    </rPh>
    <rPh sb="2" eb="4">
      <t>ショクギョウ</t>
    </rPh>
    <rPh sb="4" eb="6">
      <t>シドウ</t>
    </rPh>
    <rPh sb="6" eb="7">
      <t>イン</t>
    </rPh>
    <rPh sb="7" eb="9">
      <t>カサン</t>
    </rPh>
    <phoneticPr fontId="6"/>
  </si>
  <si>
    <t>児入職業指導員加算５４</t>
    <rPh sb="0" eb="1">
      <t>ジ</t>
    </rPh>
    <rPh sb="1" eb="2">
      <t>ニュウ</t>
    </rPh>
    <rPh sb="2" eb="4">
      <t>ショクギョウ</t>
    </rPh>
    <rPh sb="4" eb="6">
      <t>シドウ</t>
    </rPh>
    <rPh sb="6" eb="7">
      <t>イン</t>
    </rPh>
    <rPh sb="7" eb="9">
      <t>カサン</t>
    </rPh>
    <phoneticPr fontId="6"/>
  </si>
  <si>
    <t>児入職業指導員加算５５</t>
    <rPh sb="0" eb="1">
      <t>ジ</t>
    </rPh>
    <rPh sb="1" eb="2">
      <t>ニュウ</t>
    </rPh>
    <rPh sb="2" eb="4">
      <t>ショクギョウ</t>
    </rPh>
    <rPh sb="4" eb="6">
      <t>シドウ</t>
    </rPh>
    <rPh sb="6" eb="7">
      <t>イン</t>
    </rPh>
    <rPh sb="7" eb="9">
      <t>カサン</t>
    </rPh>
    <phoneticPr fontId="6"/>
  </si>
  <si>
    <t>児入職業指導員加算５６</t>
    <rPh sb="0" eb="1">
      <t>ジ</t>
    </rPh>
    <rPh sb="1" eb="2">
      <t>ニュウ</t>
    </rPh>
    <rPh sb="2" eb="4">
      <t>ショクギョウ</t>
    </rPh>
    <rPh sb="4" eb="6">
      <t>シドウ</t>
    </rPh>
    <rPh sb="6" eb="7">
      <t>イン</t>
    </rPh>
    <rPh sb="7" eb="9">
      <t>カサン</t>
    </rPh>
    <phoneticPr fontId="6"/>
  </si>
  <si>
    <t>児入職業指導員加算５７</t>
    <rPh sb="0" eb="1">
      <t>ジ</t>
    </rPh>
    <rPh sb="1" eb="2">
      <t>ニュウ</t>
    </rPh>
    <rPh sb="2" eb="4">
      <t>ショクギョウ</t>
    </rPh>
    <rPh sb="4" eb="6">
      <t>シドウ</t>
    </rPh>
    <rPh sb="6" eb="7">
      <t>イン</t>
    </rPh>
    <rPh sb="7" eb="9">
      <t>カサン</t>
    </rPh>
    <phoneticPr fontId="6"/>
  </si>
  <si>
    <t>児入職業指導員加算５８</t>
    <rPh sb="0" eb="1">
      <t>ジ</t>
    </rPh>
    <rPh sb="1" eb="2">
      <t>ニュウ</t>
    </rPh>
    <rPh sb="2" eb="4">
      <t>ショクギョウ</t>
    </rPh>
    <rPh sb="4" eb="6">
      <t>シドウ</t>
    </rPh>
    <rPh sb="6" eb="7">
      <t>イン</t>
    </rPh>
    <rPh sb="7" eb="9">
      <t>カサン</t>
    </rPh>
    <phoneticPr fontId="6"/>
  </si>
  <si>
    <t>児入職業指導員加算５９</t>
    <rPh sb="0" eb="1">
      <t>ジ</t>
    </rPh>
    <rPh sb="1" eb="2">
      <t>ニュウ</t>
    </rPh>
    <rPh sb="2" eb="4">
      <t>ショクギョウ</t>
    </rPh>
    <rPh sb="4" eb="6">
      <t>シドウ</t>
    </rPh>
    <rPh sb="6" eb="7">
      <t>イン</t>
    </rPh>
    <rPh sb="7" eb="9">
      <t>カサン</t>
    </rPh>
    <phoneticPr fontId="6"/>
  </si>
  <si>
    <t>児入職業指導員加算６０</t>
    <rPh sb="0" eb="1">
      <t>ジ</t>
    </rPh>
    <rPh sb="1" eb="2">
      <t>ニュウ</t>
    </rPh>
    <rPh sb="2" eb="4">
      <t>ショクギョウ</t>
    </rPh>
    <rPh sb="4" eb="6">
      <t>シドウ</t>
    </rPh>
    <rPh sb="6" eb="7">
      <t>イン</t>
    </rPh>
    <rPh sb="7" eb="9">
      <t>カサン</t>
    </rPh>
    <phoneticPr fontId="6"/>
  </si>
  <si>
    <t>児入職業指導員加算６１</t>
    <rPh sb="0" eb="1">
      <t>ジ</t>
    </rPh>
    <rPh sb="1" eb="2">
      <t>ニュウ</t>
    </rPh>
    <rPh sb="2" eb="4">
      <t>ショクギョウ</t>
    </rPh>
    <rPh sb="4" eb="6">
      <t>シドウ</t>
    </rPh>
    <rPh sb="6" eb="7">
      <t>イン</t>
    </rPh>
    <rPh sb="7" eb="9">
      <t>カサン</t>
    </rPh>
    <phoneticPr fontId="6"/>
  </si>
  <si>
    <t>児入職業指導員加算６２</t>
    <rPh sb="0" eb="1">
      <t>ジ</t>
    </rPh>
    <rPh sb="1" eb="2">
      <t>ニュウ</t>
    </rPh>
    <rPh sb="2" eb="4">
      <t>ショクギョウ</t>
    </rPh>
    <rPh sb="4" eb="6">
      <t>シドウ</t>
    </rPh>
    <rPh sb="6" eb="7">
      <t>イン</t>
    </rPh>
    <rPh sb="7" eb="9">
      <t>カサン</t>
    </rPh>
    <phoneticPr fontId="6"/>
  </si>
  <si>
    <t>児入職業指導員加算６３</t>
    <rPh sb="0" eb="1">
      <t>ジ</t>
    </rPh>
    <rPh sb="1" eb="2">
      <t>ニュウ</t>
    </rPh>
    <rPh sb="2" eb="4">
      <t>ショクギョウ</t>
    </rPh>
    <rPh sb="4" eb="6">
      <t>シドウ</t>
    </rPh>
    <rPh sb="6" eb="7">
      <t>イン</t>
    </rPh>
    <rPh sb="7" eb="9">
      <t>カサン</t>
    </rPh>
    <phoneticPr fontId="6"/>
  </si>
  <si>
    <t>児入職業指導員加算６４</t>
    <rPh sb="0" eb="1">
      <t>ジ</t>
    </rPh>
    <rPh sb="1" eb="2">
      <t>ニュウ</t>
    </rPh>
    <rPh sb="2" eb="4">
      <t>ショクギョウ</t>
    </rPh>
    <rPh sb="4" eb="6">
      <t>シドウ</t>
    </rPh>
    <rPh sb="6" eb="7">
      <t>イン</t>
    </rPh>
    <rPh sb="7" eb="9">
      <t>カサン</t>
    </rPh>
    <phoneticPr fontId="6"/>
  </si>
  <si>
    <t>児入職業指導員加算６５</t>
    <rPh sb="0" eb="1">
      <t>ジ</t>
    </rPh>
    <rPh sb="1" eb="2">
      <t>ニュウ</t>
    </rPh>
    <rPh sb="2" eb="4">
      <t>ショクギョウ</t>
    </rPh>
    <rPh sb="4" eb="6">
      <t>シドウ</t>
    </rPh>
    <rPh sb="6" eb="7">
      <t>イン</t>
    </rPh>
    <rPh sb="7" eb="9">
      <t>カサン</t>
    </rPh>
    <phoneticPr fontId="6"/>
  </si>
  <si>
    <t>児入職業指導員加算６６</t>
    <rPh sb="0" eb="1">
      <t>ジ</t>
    </rPh>
    <rPh sb="1" eb="2">
      <t>ニュウ</t>
    </rPh>
    <rPh sb="2" eb="4">
      <t>ショクギョウ</t>
    </rPh>
    <rPh sb="4" eb="6">
      <t>シドウ</t>
    </rPh>
    <rPh sb="6" eb="7">
      <t>イン</t>
    </rPh>
    <rPh sb="7" eb="9">
      <t>カサン</t>
    </rPh>
    <phoneticPr fontId="6"/>
  </si>
  <si>
    <t>児入職業指導員加算６７</t>
    <rPh sb="0" eb="1">
      <t>ジ</t>
    </rPh>
    <rPh sb="1" eb="2">
      <t>ニュウ</t>
    </rPh>
    <rPh sb="2" eb="4">
      <t>ショクギョウ</t>
    </rPh>
    <rPh sb="4" eb="6">
      <t>シドウ</t>
    </rPh>
    <rPh sb="6" eb="7">
      <t>イン</t>
    </rPh>
    <rPh sb="7" eb="9">
      <t>カサン</t>
    </rPh>
    <phoneticPr fontId="6"/>
  </si>
  <si>
    <t>児入職業指導員加算６８</t>
    <rPh sb="0" eb="1">
      <t>ジ</t>
    </rPh>
    <rPh sb="1" eb="2">
      <t>ニュウ</t>
    </rPh>
    <rPh sb="2" eb="4">
      <t>ショクギョウ</t>
    </rPh>
    <rPh sb="4" eb="6">
      <t>シドウ</t>
    </rPh>
    <rPh sb="6" eb="7">
      <t>イン</t>
    </rPh>
    <rPh sb="7" eb="9">
      <t>カサン</t>
    </rPh>
    <phoneticPr fontId="6"/>
  </si>
  <si>
    <t>児入職業指導員加算６９</t>
    <rPh sb="0" eb="1">
      <t>ジ</t>
    </rPh>
    <rPh sb="1" eb="2">
      <t>ニュウ</t>
    </rPh>
    <rPh sb="2" eb="4">
      <t>ショクギョウ</t>
    </rPh>
    <rPh sb="4" eb="6">
      <t>シドウ</t>
    </rPh>
    <rPh sb="6" eb="7">
      <t>イン</t>
    </rPh>
    <rPh sb="7" eb="9">
      <t>カサン</t>
    </rPh>
    <phoneticPr fontId="6"/>
  </si>
  <si>
    <t>児入職業指導員加算７０</t>
    <rPh sb="0" eb="1">
      <t>ジ</t>
    </rPh>
    <rPh sb="1" eb="2">
      <t>ニュウ</t>
    </rPh>
    <rPh sb="2" eb="4">
      <t>ショクギョウ</t>
    </rPh>
    <rPh sb="4" eb="6">
      <t>シドウ</t>
    </rPh>
    <rPh sb="6" eb="7">
      <t>イン</t>
    </rPh>
    <rPh sb="7" eb="9">
      <t>カサン</t>
    </rPh>
    <phoneticPr fontId="6"/>
  </si>
  <si>
    <t>児入職業指導員加算７１</t>
    <rPh sb="0" eb="1">
      <t>ジ</t>
    </rPh>
    <rPh sb="1" eb="2">
      <t>ニュウ</t>
    </rPh>
    <rPh sb="2" eb="4">
      <t>ショクギョウ</t>
    </rPh>
    <rPh sb="4" eb="6">
      <t>シドウ</t>
    </rPh>
    <rPh sb="6" eb="7">
      <t>イン</t>
    </rPh>
    <rPh sb="7" eb="9">
      <t>カサン</t>
    </rPh>
    <phoneticPr fontId="6"/>
  </si>
  <si>
    <t>児入重度障害児支援加算Ⅰ</t>
    <rPh sb="0" eb="1">
      <t>ジ</t>
    </rPh>
    <rPh sb="1" eb="2">
      <t>ニュウ</t>
    </rPh>
    <rPh sb="2" eb="4">
      <t>ジュウド</t>
    </rPh>
    <rPh sb="4" eb="7">
      <t>ショウガイジ</t>
    </rPh>
    <rPh sb="7" eb="9">
      <t>シエン</t>
    </rPh>
    <rPh sb="9" eb="11">
      <t>カサン</t>
    </rPh>
    <phoneticPr fontId="6"/>
  </si>
  <si>
    <t>重度障害児支援加算</t>
    <rPh sb="0" eb="2">
      <t>ジュウド</t>
    </rPh>
    <rPh sb="2" eb="5">
      <t>ショウガイジ</t>
    </rPh>
    <rPh sb="5" eb="7">
      <t>シエン</t>
    </rPh>
    <rPh sb="7" eb="9">
      <t>カサン</t>
    </rPh>
    <phoneticPr fontId="6"/>
  </si>
  <si>
    <t>知的障害児、自閉症児の場合</t>
    <rPh sb="0" eb="2">
      <t>チテキ</t>
    </rPh>
    <rPh sb="2" eb="5">
      <t>ショウガイジ</t>
    </rPh>
    <rPh sb="6" eb="10">
      <t>ジヘイショウジ</t>
    </rPh>
    <rPh sb="11" eb="13">
      <t>バアイ</t>
    </rPh>
    <phoneticPr fontId="6"/>
  </si>
  <si>
    <t>イ　重度障害児支援加算（Ⅰ）</t>
    <rPh sb="2" eb="4">
      <t>ジュウド</t>
    </rPh>
    <rPh sb="4" eb="7">
      <t>ショウガイジ</t>
    </rPh>
    <rPh sb="7" eb="9">
      <t>シエン</t>
    </rPh>
    <rPh sb="9" eb="11">
      <t>カサン</t>
    </rPh>
    <phoneticPr fontId="6"/>
  </si>
  <si>
    <t>児入重度障害児支援加算Ⅱ</t>
    <rPh sb="0" eb="1">
      <t>ジ</t>
    </rPh>
    <rPh sb="1" eb="2">
      <t>ニュウ</t>
    </rPh>
    <rPh sb="2" eb="4">
      <t>ジュウド</t>
    </rPh>
    <rPh sb="4" eb="7">
      <t>ショウガイジ</t>
    </rPh>
    <rPh sb="7" eb="9">
      <t>シエン</t>
    </rPh>
    <rPh sb="9" eb="11">
      <t>カサン</t>
    </rPh>
    <phoneticPr fontId="6"/>
  </si>
  <si>
    <t>ロ　重度障害児支援加算（Ⅱ）</t>
    <rPh sb="2" eb="4">
      <t>ジュウド</t>
    </rPh>
    <rPh sb="4" eb="7">
      <t>ショウガイジ</t>
    </rPh>
    <rPh sb="7" eb="9">
      <t>シエン</t>
    </rPh>
    <rPh sb="9" eb="11">
      <t>カサン</t>
    </rPh>
    <phoneticPr fontId="6"/>
  </si>
  <si>
    <t>児入重度障害児支援加算Ⅲ</t>
    <rPh sb="0" eb="1">
      <t>ジ</t>
    </rPh>
    <rPh sb="1" eb="2">
      <t>ニュウ</t>
    </rPh>
    <rPh sb="2" eb="4">
      <t>ジュウド</t>
    </rPh>
    <rPh sb="4" eb="7">
      <t>ショウガイジ</t>
    </rPh>
    <rPh sb="7" eb="9">
      <t>シエン</t>
    </rPh>
    <rPh sb="9" eb="11">
      <t>カサン</t>
    </rPh>
    <phoneticPr fontId="6"/>
  </si>
  <si>
    <t>盲児の場合</t>
    <rPh sb="0" eb="2">
      <t>モウジ</t>
    </rPh>
    <rPh sb="3" eb="5">
      <t>バアイ</t>
    </rPh>
    <phoneticPr fontId="6"/>
  </si>
  <si>
    <t>ハ　重度障害児支援加算（Ⅲ）</t>
    <rPh sb="2" eb="4">
      <t>ジュウド</t>
    </rPh>
    <rPh sb="4" eb="7">
      <t>ショウガイジ</t>
    </rPh>
    <rPh sb="7" eb="9">
      <t>シエン</t>
    </rPh>
    <rPh sb="9" eb="11">
      <t>カサン</t>
    </rPh>
    <phoneticPr fontId="6"/>
  </si>
  <si>
    <t>児入重度障害児支援加算Ⅳ</t>
    <rPh sb="0" eb="1">
      <t>ジ</t>
    </rPh>
    <rPh sb="1" eb="2">
      <t>ニュウ</t>
    </rPh>
    <rPh sb="2" eb="4">
      <t>ジュウド</t>
    </rPh>
    <rPh sb="4" eb="7">
      <t>ショウガイジ</t>
    </rPh>
    <rPh sb="7" eb="9">
      <t>シエン</t>
    </rPh>
    <rPh sb="9" eb="11">
      <t>カサン</t>
    </rPh>
    <phoneticPr fontId="6"/>
  </si>
  <si>
    <t>二　重度障害児支援加算（Ⅳ）</t>
    <rPh sb="0" eb="1">
      <t>ニ</t>
    </rPh>
    <rPh sb="2" eb="4">
      <t>ジュウド</t>
    </rPh>
    <rPh sb="4" eb="7">
      <t>ショウガイジ</t>
    </rPh>
    <rPh sb="7" eb="9">
      <t>シエン</t>
    </rPh>
    <rPh sb="9" eb="11">
      <t>カサン</t>
    </rPh>
    <phoneticPr fontId="6"/>
  </si>
  <si>
    <t>児入重度障害児支援加算Ⅴ</t>
    <rPh sb="0" eb="1">
      <t>ジ</t>
    </rPh>
    <rPh sb="1" eb="2">
      <t>ニュウ</t>
    </rPh>
    <rPh sb="2" eb="4">
      <t>ジュウド</t>
    </rPh>
    <rPh sb="4" eb="7">
      <t>ショウガイジ</t>
    </rPh>
    <rPh sb="7" eb="9">
      <t>シエン</t>
    </rPh>
    <rPh sb="9" eb="11">
      <t>カサン</t>
    </rPh>
    <phoneticPr fontId="6"/>
  </si>
  <si>
    <t>ろうあ児の場合</t>
    <rPh sb="3" eb="4">
      <t>ジ</t>
    </rPh>
    <rPh sb="5" eb="7">
      <t>バアイ</t>
    </rPh>
    <phoneticPr fontId="6"/>
  </si>
  <si>
    <t>ホ　重度障害児支援加算（Ⅴ）</t>
    <rPh sb="2" eb="4">
      <t>ジュウド</t>
    </rPh>
    <rPh sb="4" eb="7">
      <t>ショウガイジ</t>
    </rPh>
    <rPh sb="7" eb="9">
      <t>シエン</t>
    </rPh>
    <rPh sb="9" eb="11">
      <t>カサン</t>
    </rPh>
    <phoneticPr fontId="6"/>
  </si>
  <si>
    <t>児入重度障害児支援加算Ⅵ</t>
    <rPh sb="0" eb="1">
      <t>ジ</t>
    </rPh>
    <rPh sb="1" eb="2">
      <t>ニュウ</t>
    </rPh>
    <rPh sb="2" eb="4">
      <t>ジュウド</t>
    </rPh>
    <rPh sb="4" eb="7">
      <t>ショウガイジ</t>
    </rPh>
    <rPh sb="7" eb="9">
      <t>シエン</t>
    </rPh>
    <rPh sb="9" eb="11">
      <t>カサン</t>
    </rPh>
    <phoneticPr fontId="6"/>
  </si>
  <si>
    <t>ヘ　重度障害児支援加算（Ⅵ）</t>
    <rPh sb="2" eb="4">
      <t>ジュウド</t>
    </rPh>
    <rPh sb="4" eb="7">
      <t>ショウガイジ</t>
    </rPh>
    <rPh sb="7" eb="9">
      <t>シエン</t>
    </rPh>
    <rPh sb="9" eb="11">
      <t>カサン</t>
    </rPh>
    <phoneticPr fontId="6"/>
  </si>
  <si>
    <t>児入重度障害児支援加算Ⅶ</t>
    <rPh sb="0" eb="1">
      <t>ジ</t>
    </rPh>
    <rPh sb="1" eb="2">
      <t>ニュウ</t>
    </rPh>
    <rPh sb="2" eb="4">
      <t>ジュウド</t>
    </rPh>
    <rPh sb="4" eb="7">
      <t>ショウガイジ</t>
    </rPh>
    <rPh sb="7" eb="9">
      <t>シエン</t>
    </rPh>
    <rPh sb="9" eb="11">
      <t>カサン</t>
    </rPh>
    <phoneticPr fontId="6"/>
  </si>
  <si>
    <t>肢体不自由児の場合</t>
    <rPh sb="0" eb="2">
      <t>シタイ</t>
    </rPh>
    <rPh sb="2" eb="6">
      <t>フジユウジ</t>
    </rPh>
    <rPh sb="7" eb="9">
      <t>バアイ</t>
    </rPh>
    <phoneticPr fontId="6"/>
  </si>
  <si>
    <t xml:space="preserve"> ト　重度障害児支援加算（Ⅶ）</t>
    <rPh sb="3" eb="5">
      <t>ジュウド</t>
    </rPh>
    <rPh sb="5" eb="8">
      <t>ショウガイジ</t>
    </rPh>
    <rPh sb="8" eb="10">
      <t>シエン</t>
    </rPh>
    <rPh sb="10" eb="12">
      <t>カサン</t>
    </rPh>
    <phoneticPr fontId="6"/>
  </si>
  <si>
    <t>児入重度障害児支援加算（強度行動）</t>
    <rPh sb="0" eb="1">
      <t>ジ</t>
    </rPh>
    <rPh sb="1" eb="2">
      <t>ニュウ</t>
    </rPh>
    <rPh sb="2" eb="4">
      <t>ジュウド</t>
    </rPh>
    <rPh sb="4" eb="7">
      <t>ショウガイジ</t>
    </rPh>
    <rPh sb="7" eb="9">
      <t>シエン</t>
    </rPh>
    <rPh sb="9" eb="11">
      <t>カサン</t>
    </rPh>
    <phoneticPr fontId="6"/>
  </si>
  <si>
    <t>別に定める要件に合致する場合</t>
    <rPh sb="0" eb="1">
      <t>ベツ</t>
    </rPh>
    <rPh sb="2" eb="3">
      <t>サダ</t>
    </rPh>
    <rPh sb="5" eb="7">
      <t>ヨウケン</t>
    </rPh>
    <rPh sb="8" eb="10">
      <t>ガッチ</t>
    </rPh>
    <rPh sb="12" eb="14">
      <t>バアイ</t>
    </rPh>
    <phoneticPr fontId="6"/>
  </si>
  <si>
    <t>児入重度重複障害児加算</t>
    <rPh sb="0" eb="1">
      <t>ジ</t>
    </rPh>
    <rPh sb="1" eb="2">
      <t>ニュウ</t>
    </rPh>
    <rPh sb="2" eb="4">
      <t>ジュウド</t>
    </rPh>
    <rPh sb="4" eb="6">
      <t>ジュウフク</t>
    </rPh>
    <rPh sb="6" eb="9">
      <t>ショウガイジ</t>
    </rPh>
    <rPh sb="9" eb="11">
      <t>カサン</t>
    </rPh>
    <phoneticPr fontId="6"/>
  </si>
  <si>
    <t>重度重複障害児加算</t>
    <rPh sb="0" eb="2">
      <t>ジュウド</t>
    </rPh>
    <rPh sb="2" eb="4">
      <t>ジュウフク</t>
    </rPh>
    <rPh sb="4" eb="6">
      <t>ショウガイ</t>
    </rPh>
    <rPh sb="6" eb="7">
      <t>ジ</t>
    </rPh>
    <rPh sb="7" eb="9">
      <t>カサン</t>
    </rPh>
    <phoneticPr fontId="6"/>
  </si>
  <si>
    <t>児入強度行動障害児特別支援加算１</t>
    <rPh sb="0" eb="1">
      <t>ジ</t>
    </rPh>
    <rPh sb="1" eb="2">
      <t>ニュウ</t>
    </rPh>
    <rPh sb="2" eb="4">
      <t>キョウド</t>
    </rPh>
    <rPh sb="4" eb="6">
      <t>コウドウ</t>
    </rPh>
    <rPh sb="6" eb="9">
      <t>ショウガイジ</t>
    </rPh>
    <rPh sb="9" eb="11">
      <t>トクベツ</t>
    </rPh>
    <rPh sb="11" eb="13">
      <t>シエン</t>
    </rPh>
    <rPh sb="13" eb="15">
      <t>カサン</t>
    </rPh>
    <phoneticPr fontId="6"/>
  </si>
  <si>
    <t>強度行動障害児特別支援加算</t>
    <rPh sb="0" eb="2">
      <t>キョウド</t>
    </rPh>
    <rPh sb="2" eb="4">
      <t>コウドウ</t>
    </rPh>
    <rPh sb="4" eb="7">
      <t>ショウガイジ</t>
    </rPh>
    <rPh sb="7" eb="9">
      <t>トクベツ</t>
    </rPh>
    <rPh sb="9" eb="11">
      <t>シエン</t>
    </rPh>
    <rPh sb="11" eb="13">
      <t>カサン</t>
    </rPh>
    <phoneticPr fontId="6"/>
  </si>
  <si>
    <t>知的障害児、自閉症児の場合</t>
  </si>
  <si>
    <t>児入強度行動障害児特別支援加算２</t>
    <rPh sb="0" eb="1">
      <t>ジ</t>
    </rPh>
    <rPh sb="1" eb="2">
      <t>ニュウ</t>
    </rPh>
    <rPh sb="2" eb="4">
      <t>キョウド</t>
    </rPh>
    <rPh sb="4" eb="6">
      <t>コウドウ</t>
    </rPh>
    <rPh sb="6" eb="9">
      <t>ショウガイジ</t>
    </rPh>
    <rPh sb="9" eb="11">
      <t>トクベツ</t>
    </rPh>
    <rPh sb="11" eb="13">
      <t>シエン</t>
    </rPh>
    <rPh sb="13" eb="15">
      <t>カサン</t>
    </rPh>
    <phoneticPr fontId="6"/>
  </si>
  <si>
    <t>加算の算定を開始した日から起算して90日以内</t>
  </si>
  <si>
    <t>児入幼児加算</t>
    <rPh sb="0" eb="1">
      <t>ジ</t>
    </rPh>
    <rPh sb="1" eb="2">
      <t>ニュウ</t>
    </rPh>
    <rPh sb="2" eb="4">
      <t>ヨウジ</t>
    </rPh>
    <rPh sb="4" eb="6">
      <t>カサン</t>
    </rPh>
    <phoneticPr fontId="6"/>
  </si>
  <si>
    <t>幼児加算</t>
    <rPh sb="0" eb="2">
      <t>ヨウジ</t>
    </rPh>
    <rPh sb="2" eb="4">
      <t>カサン</t>
    </rPh>
    <phoneticPr fontId="6"/>
  </si>
  <si>
    <t>盲児、ろうあ児の場合</t>
    <rPh sb="0" eb="2">
      <t>モウジ</t>
    </rPh>
    <rPh sb="6" eb="7">
      <t>ジ</t>
    </rPh>
    <rPh sb="8" eb="10">
      <t>バアイ</t>
    </rPh>
    <phoneticPr fontId="6"/>
  </si>
  <si>
    <t>児入心理担当職員加算１</t>
    <rPh sb="0" eb="1">
      <t>ジ</t>
    </rPh>
    <rPh sb="1" eb="2">
      <t>ニュウ</t>
    </rPh>
    <rPh sb="2" eb="4">
      <t>シンリ</t>
    </rPh>
    <rPh sb="4" eb="6">
      <t>タントウ</t>
    </rPh>
    <rPh sb="6" eb="8">
      <t>ショクイン</t>
    </rPh>
    <rPh sb="8" eb="10">
      <t>カサン</t>
    </rPh>
    <phoneticPr fontId="6"/>
  </si>
  <si>
    <t>心理担当職員を配置している場合</t>
    <rPh sb="0" eb="2">
      <t>シンリ</t>
    </rPh>
    <rPh sb="2" eb="4">
      <t>タントウ</t>
    </rPh>
    <rPh sb="4" eb="6">
      <t>ショクイン</t>
    </rPh>
    <rPh sb="7" eb="9">
      <t>ハイチ</t>
    </rPh>
    <rPh sb="13" eb="15">
      <t>バアイ</t>
    </rPh>
    <phoneticPr fontId="6"/>
  </si>
  <si>
    <t>児入心理担当職員加算２</t>
    <rPh sb="0" eb="1">
      <t>ジ</t>
    </rPh>
    <rPh sb="1" eb="2">
      <t>ニュウ</t>
    </rPh>
    <rPh sb="2" eb="4">
      <t>シンリ</t>
    </rPh>
    <rPh sb="4" eb="6">
      <t>タントウ</t>
    </rPh>
    <rPh sb="6" eb="8">
      <t>ショクイン</t>
    </rPh>
    <rPh sb="8" eb="10">
      <t>カサン</t>
    </rPh>
    <phoneticPr fontId="6"/>
  </si>
  <si>
    <t>児入心理担当職員加算３</t>
    <rPh sb="0" eb="1">
      <t>ジ</t>
    </rPh>
    <rPh sb="1" eb="2">
      <t>ニュウ</t>
    </rPh>
    <rPh sb="2" eb="4">
      <t>シンリ</t>
    </rPh>
    <rPh sb="4" eb="6">
      <t>タントウ</t>
    </rPh>
    <rPh sb="6" eb="8">
      <t>ショクイン</t>
    </rPh>
    <rPh sb="8" eb="10">
      <t>カサン</t>
    </rPh>
    <phoneticPr fontId="6"/>
  </si>
  <si>
    <t>児入心理担当職員加算４</t>
    <rPh sb="0" eb="1">
      <t>ジ</t>
    </rPh>
    <rPh sb="1" eb="2">
      <t>ニュウ</t>
    </rPh>
    <rPh sb="2" eb="4">
      <t>シンリ</t>
    </rPh>
    <rPh sb="4" eb="6">
      <t>タントウ</t>
    </rPh>
    <rPh sb="6" eb="8">
      <t>ショクイン</t>
    </rPh>
    <rPh sb="8" eb="10">
      <t>カサン</t>
    </rPh>
    <phoneticPr fontId="6"/>
  </si>
  <si>
    <t>児入心理担当職員加算５</t>
    <rPh sb="0" eb="1">
      <t>ジ</t>
    </rPh>
    <rPh sb="1" eb="2">
      <t>ニュウ</t>
    </rPh>
    <rPh sb="2" eb="4">
      <t>シンリ</t>
    </rPh>
    <rPh sb="4" eb="6">
      <t>タントウ</t>
    </rPh>
    <rPh sb="6" eb="8">
      <t>ショクイン</t>
    </rPh>
    <rPh sb="8" eb="10">
      <t>カサン</t>
    </rPh>
    <phoneticPr fontId="6"/>
  </si>
  <si>
    <t>児入心理担当職員加算６</t>
    <rPh sb="0" eb="1">
      <t>ジ</t>
    </rPh>
    <rPh sb="1" eb="2">
      <t>ニュウ</t>
    </rPh>
    <rPh sb="2" eb="4">
      <t>シンリ</t>
    </rPh>
    <rPh sb="4" eb="6">
      <t>タントウ</t>
    </rPh>
    <rPh sb="6" eb="8">
      <t>ショクイン</t>
    </rPh>
    <rPh sb="8" eb="10">
      <t>カサン</t>
    </rPh>
    <phoneticPr fontId="6"/>
  </si>
  <si>
    <t>児入心理担当職員加算７</t>
    <rPh sb="0" eb="1">
      <t>ジ</t>
    </rPh>
    <rPh sb="1" eb="2">
      <t>ニュウ</t>
    </rPh>
    <rPh sb="2" eb="4">
      <t>シンリ</t>
    </rPh>
    <rPh sb="4" eb="6">
      <t>タントウ</t>
    </rPh>
    <rPh sb="6" eb="8">
      <t>ショクイン</t>
    </rPh>
    <rPh sb="8" eb="10">
      <t>カサン</t>
    </rPh>
    <phoneticPr fontId="6"/>
  </si>
  <si>
    <t>児入心理担当職員加算８</t>
    <rPh sb="0" eb="1">
      <t>ジ</t>
    </rPh>
    <rPh sb="1" eb="2">
      <t>ニュウ</t>
    </rPh>
    <rPh sb="2" eb="4">
      <t>シンリ</t>
    </rPh>
    <rPh sb="4" eb="6">
      <t>タントウ</t>
    </rPh>
    <rPh sb="6" eb="8">
      <t>ショクイン</t>
    </rPh>
    <rPh sb="8" eb="10">
      <t>カサン</t>
    </rPh>
    <phoneticPr fontId="6"/>
  </si>
  <si>
    <t>児入心理担当職員加算９</t>
    <rPh sb="0" eb="1">
      <t>ジ</t>
    </rPh>
    <rPh sb="1" eb="2">
      <t>ニュウ</t>
    </rPh>
    <rPh sb="2" eb="4">
      <t>シンリ</t>
    </rPh>
    <rPh sb="4" eb="6">
      <t>タントウ</t>
    </rPh>
    <rPh sb="6" eb="8">
      <t>ショクイン</t>
    </rPh>
    <rPh sb="8" eb="10">
      <t>カサン</t>
    </rPh>
    <phoneticPr fontId="6"/>
  </si>
  <si>
    <t>児入心理担当職員加算１０</t>
    <rPh sb="0" eb="1">
      <t>ジ</t>
    </rPh>
    <rPh sb="1" eb="2">
      <t>ニュウ</t>
    </rPh>
    <rPh sb="2" eb="4">
      <t>シンリ</t>
    </rPh>
    <rPh sb="4" eb="6">
      <t>タントウ</t>
    </rPh>
    <rPh sb="6" eb="8">
      <t>ショクイン</t>
    </rPh>
    <rPh sb="8" eb="10">
      <t>カサン</t>
    </rPh>
    <phoneticPr fontId="6"/>
  </si>
  <si>
    <t>児入心理担当職員加算１１</t>
    <rPh sb="0" eb="1">
      <t>ジ</t>
    </rPh>
    <rPh sb="1" eb="2">
      <t>ニュウ</t>
    </rPh>
    <rPh sb="2" eb="4">
      <t>シンリ</t>
    </rPh>
    <rPh sb="4" eb="6">
      <t>タントウ</t>
    </rPh>
    <rPh sb="6" eb="8">
      <t>ショクイン</t>
    </rPh>
    <rPh sb="8" eb="10">
      <t>カサン</t>
    </rPh>
    <phoneticPr fontId="6"/>
  </si>
  <si>
    <t>児入心理担当職員加算１２</t>
    <rPh sb="0" eb="1">
      <t>ジ</t>
    </rPh>
    <rPh sb="1" eb="2">
      <t>ニュウ</t>
    </rPh>
    <rPh sb="2" eb="4">
      <t>シンリ</t>
    </rPh>
    <rPh sb="4" eb="6">
      <t>タントウ</t>
    </rPh>
    <rPh sb="6" eb="8">
      <t>ショクイン</t>
    </rPh>
    <rPh sb="8" eb="10">
      <t>カサン</t>
    </rPh>
    <phoneticPr fontId="6"/>
  </si>
  <si>
    <t>児入心理担当職員加算１３</t>
    <rPh sb="0" eb="1">
      <t>ジ</t>
    </rPh>
    <rPh sb="1" eb="2">
      <t>ニュウ</t>
    </rPh>
    <rPh sb="2" eb="4">
      <t>シンリ</t>
    </rPh>
    <rPh sb="4" eb="6">
      <t>タントウ</t>
    </rPh>
    <rPh sb="6" eb="8">
      <t>ショクイン</t>
    </rPh>
    <rPh sb="8" eb="10">
      <t>カサン</t>
    </rPh>
    <phoneticPr fontId="6"/>
  </si>
  <si>
    <t>児入心理担当職員加算１４</t>
    <rPh sb="0" eb="1">
      <t>ジ</t>
    </rPh>
    <rPh sb="1" eb="2">
      <t>ニュウ</t>
    </rPh>
    <rPh sb="2" eb="4">
      <t>シンリ</t>
    </rPh>
    <rPh sb="4" eb="6">
      <t>タントウ</t>
    </rPh>
    <rPh sb="6" eb="8">
      <t>ショクイン</t>
    </rPh>
    <rPh sb="8" eb="10">
      <t>カサン</t>
    </rPh>
    <phoneticPr fontId="6"/>
  </si>
  <si>
    <t>児入心理担当職員加算１５</t>
    <rPh sb="0" eb="1">
      <t>ジ</t>
    </rPh>
    <rPh sb="1" eb="2">
      <t>ニュウ</t>
    </rPh>
    <rPh sb="2" eb="4">
      <t>シンリ</t>
    </rPh>
    <rPh sb="4" eb="6">
      <t>タントウ</t>
    </rPh>
    <rPh sb="6" eb="8">
      <t>ショクイン</t>
    </rPh>
    <rPh sb="8" eb="10">
      <t>カサン</t>
    </rPh>
    <phoneticPr fontId="6"/>
  </si>
  <si>
    <t>児入心理担当職員加算１６</t>
    <rPh sb="0" eb="1">
      <t>ジ</t>
    </rPh>
    <rPh sb="1" eb="2">
      <t>ニュウ</t>
    </rPh>
    <rPh sb="2" eb="4">
      <t>シンリ</t>
    </rPh>
    <rPh sb="4" eb="6">
      <t>タントウ</t>
    </rPh>
    <rPh sb="6" eb="8">
      <t>ショクイン</t>
    </rPh>
    <rPh sb="8" eb="10">
      <t>カサン</t>
    </rPh>
    <phoneticPr fontId="6"/>
  </si>
  <si>
    <t>児入心理担当職員加算１７</t>
    <rPh sb="0" eb="1">
      <t>ジ</t>
    </rPh>
    <rPh sb="1" eb="2">
      <t>ニュウ</t>
    </rPh>
    <rPh sb="2" eb="4">
      <t>シンリ</t>
    </rPh>
    <rPh sb="4" eb="6">
      <t>タントウ</t>
    </rPh>
    <rPh sb="6" eb="8">
      <t>ショクイン</t>
    </rPh>
    <rPh sb="8" eb="10">
      <t>カサン</t>
    </rPh>
    <phoneticPr fontId="6"/>
  </si>
  <si>
    <t>児入心理担当職員加算１８</t>
    <rPh sb="0" eb="1">
      <t>ジ</t>
    </rPh>
    <rPh sb="1" eb="2">
      <t>ニュウ</t>
    </rPh>
    <rPh sb="2" eb="4">
      <t>シンリ</t>
    </rPh>
    <rPh sb="4" eb="6">
      <t>タントウ</t>
    </rPh>
    <rPh sb="6" eb="8">
      <t>ショクイン</t>
    </rPh>
    <rPh sb="8" eb="10">
      <t>カサン</t>
    </rPh>
    <phoneticPr fontId="6"/>
  </si>
  <si>
    <t>児入心理担当職員加算１９</t>
    <rPh sb="0" eb="1">
      <t>ジ</t>
    </rPh>
    <rPh sb="1" eb="2">
      <t>ニュウ</t>
    </rPh>
    <rPh sb="2" eb="4">
      <t>シンリ</t>
    </rPh>
    <rPh sb="4" eb="6">
      <t>タントウ</t>
    </rPh>
    <rPh sb="6" eb="8">
      <t>ショクイン</t>
    </rPh>
    <rPh sb="8" eb="10">
      <t>カサン</t>
    </rPh>
    <phoneticPr fontId="6"/>
  </si>
  <si>
    <t>児入心理担当職員加算２０</t>
    <rPh sb="0" eb="1">
      <t>ジ</t>
    </rPh>
    <rPh sb="1" eb="2">
      <t>ニュウ</t>
    </rPh>
    <rPh sb="2" eb="4">
      <t>シンリ</t>
    </rPh>
    <rPh sb="4" eb="6">
      <t>タントウ</t>
    </rPh>
    <rPh sb="6" eb="8">
      <t>ショクイン</t>
    </rPh>
    <rPh sb="8" eb="10">
      <t>カサン</t>
    </rPh>
    <phoneticPr fontId="6"/>
  </si>
  <si>
    <t>児入心理担当職員加算２１</t>
    <rPh sb="0" eb="1">
      <t>ジ</t>
    </rPh>
    <rPh sb="1" eb="2">
      <t>ニュウ</t>
    </rPh>
    <rPh sb="2" eb="4">
      <t>シンリ</t>
    </rPh>
    <rPh sb="4" eb="6">
      <t>タントウ</t>
    </rPh>
    <rPh sb="6" eb="8">
      <t>ショクイン</t>
    </rPh>
    <rPh sb="8" eb="10">
      <t>カサン</t>
    </rPh>
    <phoneticPr fontId="6"/>
  </si>
  <si>
    <t>児入心理担当職員加算２２</t>
    <rPh sb="0" eb="1">
      <t>ジ</t>
    </rPh>
    <rPh sb="1" eb="2">
      <t>ニュウ</t>
    </rPh>
    <rPh sb="2" eb="4">
      <t>シンリ</t>
    </rPh>
    <rPh sb="4" eb="6">
      <t>タントウ</t>
    </rPh>
    <rPh sb="6" eb="8">
      <t>ショクイン</t>
    </rPh>
    <rPh sb="8" eb="10">
      <t>カサン</t>
    </rPh>
    <phoneticPr fontId="6"/>
  </si>
  <si>
    <t>児入心理担当職員加算２３</t>
    <rPh sb="0" eb="1">
      <t>ジ</t>
    </rPh>
    <rPh sb="1" eb="2">
      <t>ニュウ</t>
    </rPh>
    <rPh sb="2" eb="4">
      <t>シンリ</t>
    </rPh>
    <rPh sb="4" eb="6">
      <t>タントウ</t>
    </rPh>
    <rPh sb="6" eb="8">
      <t>ショクイン</t>
    </rPh>
    <rPh sb="8" eb="10">
      <t>カサン</t>
    </rPh>
    <phoneticPr fontId="6"/>
  </si>
  <si>
    <t>児入心理担当職員加算２４</t>
    <rPh sb="0" eb="1">
      <t>ジ</t>
    </rPh>
    <rPh sb="1" eb="2">
      <t>ニュウ</t>
    </rPh>
    <rPh sb="2" eb="4">
      <t>シンリ</t>
    </rPh>
    <rPh sb="4" eb="6">
      <t>タントウ</t>
    </rPh>
    <rPh sb="6" eb="8">
      <t>ショクイン</t>
    </rPh>
    <rPh sb="8" eb="10">
      <t>カサン</t>
    </rPh>
    <phoneticPr fontId="6"/>
  </si>
  <si>
    <t>児入心理担当職員加算２５</t>
    <rPh sb="0" eb="1">
      <t>ジ</t>
    </rPh>
    <rPh sb="1" eb="2">
      <t>ニュウ</t>
    </rPh>
    <rPh sb="2" eb="4">
      <t>シンリ</t>
    </rPh>
    <rPh sb="4" eb="6">
      <t>タントウ</t>
    </rPh>
    <rPh sb="6" eb="8">
      <t>ショクイン</t>
    </rPh>
    <rPh sb="8" eb="10">
      <t>カサン</t>
    </rPh>
    <phoneticPr fontId="6"/>
  </si>
  <si>
    <t>児入心理担当職員加算２６</t>
    <rPh sb="0" eb="1">
      <t>ジ</t>
    </rPh>
    <rPh sb="1" eb="2">
      <t>ニュウ</t>
    </rPh>
    <rPh sb="2" eb="4">
      <t>シンリ</t>
    </rPh>
    <rPh sb="4" eb="6">
      <t>タントウ</t>
    </rPh>
    <rPh sb="6" eb="8">
      <t>ショクイン</t>
    </rPh>
    <rPh sb="8" eb="10">
      <t>カサン</t>
    </rPh>
    <phoneticPr fontId="6"/>
  </si>
  <si>
    <t>児入心理担当職員加算２７</t>
    <rPh sb="0" eb="1">
      <t>ジ</t>
    </rPh>
    <rPh sb="1" eb="2">
      <t>ニュウ</t>
    </rPh>
    <rPh sb="2" eb="4">
      <t>シンリ</t>
    </rPh>
    <rPh sb="4" eb="6">
      <t>タントウ</t>
    </rPh>
    <rPh sb="6" eb="8">
      <t>ショクイン</t>
    </rPh>
    <rPh sb="8" eb="10">
      <t>カサン</t>
    </rPh>
    <phoneticPr fontId="6"/>
  </si>
  <si>
    <t>児入心理担当職員加算２８</t>
    <rPh sb="0" eb="1">
      <t>ジ</t>
    </rPh>
    <rPh sb="1" eb="2">
      <t>ニュウ</t>
    </rPh>
    <rPh sb="2" eb="4">
      <t>シンリ</t>
    </rPh>
    <rPh sb="4" eb="6">
      <t>タントウ</t>
    </rPh>
    <rPh sb="6" eb="8">
      <t>ショクイン</t>
    </rPh>
    <rPh sb="8" eb="10">
      <t>カサン</t>
    </rPh>
    <phoneticPr fontId="6"/>
  </si>
  <si>
    <t>児入心理担当職員加算２９</t>
    <rPh sb="0" eb="1">
      <t>ジ</t>
    </rPh>
    <rPh sb="1" eb="2">
      <t>ニュウ</t>
    </rPh>
    <rPh sb="2" eb="4">
      <t>シンリ</t>
    </rPh>
    <rPh sb="4" eb="6">
      <t>タントウ</t>
    </rPh>
    <rPh sb="6" eb="8">
      <t>ショクイン</t>
    </rPh>
    <rPh sb="8" eb="10">
      <t>カサン</t>
    </rPh>
    <phoneticPr fontId="6"/>
  </si>
  <si>
    <t>児入心理担当職員加算３０</t>
    <rPh sb="0" eb="1">
      <t>ジ</t>
    </rPh>
    <rPh sb="1" eb="2">
      <t>ニュウ</t>
    </rPh>
    <rPh sb="2" eb="4">
      <t>シンリ</t>
    </rPh>
    <rPh sb="4" eb="6">
      <t>タントウ</t>
    </rPh>
    <rPh sb="6" eb="8">
      <t>ショクイン</t>
    </rPh>
    <rPh sb="8" eb="10">
      <t>カサン</t>
    </rPh>
    <phoneticPr fontId="6"/>
  </si>
  <si>
    <t>児入心理担当職員加算３１</t>
    <rPh sb="0" eb="1">
      <t>ジ</t>
    </rPh>
    <rPh sb="1" eb="2">
      <t>ニュウ</t>
    </rPh>
    <rPh sb="2" eb="4">
      <t>シンリ</t>
    </rPh>
    <rPh sb="4" eb="6">
      <t>タントウ</t>
    </rPh>
    <rPh sb="6" eb="8">
      <t>ショクイン</t>
    </rPh>
    <rPh sb="8" eb="10">
      <t>カサン</t>
    </rPh>
    <phoneticPr fontId="6"/>
  </si>
  <si>
    <t>児入心理担当職員加算３２</t>
    <rPh sb="0" eb="1">
      <t>ジ</t>
    </rPh>
    <rPh sb="1" eb="2">
      <t>ニュウ</t>
    </rPh>
    <rPh sb="2" eb="4">
      <t>シンリ</t>
    </rPh>
    <rPh sb="4" eb="6">
      <t>タントウ</t>
    </rPh>
    <rPh sb="6" eb="8">
      <t>ショクイン</t>
    </rPh>
    <rPh sb="8" eb="10">
      <t>カサン</t>
    </rPh>
    <phoneticPr fontId="6"/>
  </si>
  <si>
    <t>児入心理担当職員加算３３</t>
    <rPh sb="0" eb="1">
      <t>ジ</t>
    </rPh>
    <rPh sb="1" eb="2">
      <t>ニュウ</t>
    </rPh>
    <rPh sb="2" eb="4">
      <t>シンリ</t>
    </rPh>
    <rPh sb="4" eb="6">
      <t>タントウ</t>
    </rPh>
    <rPh sb="6" eb="8">
      <t>ショクイン</t>
    </rPh>
    <rPh sb="8" eb="10">
      <t>カサン</t>
    </rPh>
    <phoneticPr fontId="6"/>
  </si>
  <si>
    <t>児入心理担当職員加算３４</t>
    <rPh sb="0" eb="1">
      <t>ジ</t>
    </rPh>
    <rPh sb="1" eb="2">
      <t>ニュウ</t>
    </rPh>
    <rPh sb="2" eb="4">
      <t>シンリ</t>
    </rPh>
    <rPh sb="4" eb="6">
      <t>タントウ</t>
    </rPh>
    <rPh sb="6" eb="8">
      <t>ショクイン</t>
    </rPh>
    <rPh sb="8" eb="10">
      <t>カサン</t>
    </rPh>
    <phoneticPr fontId="6"/>
  </si>
  <si>
    <t>児入心理担当職員加算３５</t>
    <rPh sb="0" eb="1">
      <t>ジ</t>
    </rPh>
    <rPh sb="1" eb="2">
      <t>ニュウ</t>
    </rPh>
    <rPh sb="2" eb="4">
      <t>シンリ</t>
    </rPh>
    <rPh sb="4" eb="6">
      <t>タントウ</t>
    </rPh>
    <rPh sb="6" eb="8">
      <t>ショクイン</t>
    </rPh>
    <rPh sb="8" eb="10">
      <t>カサン</t>
    </rPh>
    <phoneticPr fontId="6"/>
  </si>
  <si>
    <t>児入心理担当職員加算３６</t>
    <rPh sb="0" eb="1">
      <t>ジ</t>
    </rPh>
    <rPh sb="1" eb="2">
      <t>ニュウ</t>
    </rPh>
    <rPh sb="2" eb="4">
      <t>シンリ</t>
    </rPh>
    <rPh sb="4" eb="6">
      <t>タントウ</t>
    </rPh>
    <rPh sb="6" eb="8">
      <t>ショクイン</t>
    </rPh>
    <rPh sb="8" eb="10">
      <t>カサン</t>
    </rPh>
    <phoneticPr fontId="6"/>
  </si>
  <si>
    <t>児入心理担当職員加算３７</t>
    <rPh sb="0" eb="1">
      <t>ジ</t>
    </rPh>
    <rPh sb="1" eb="2">
      <t>ニュウ</t>
    </rPh>
    <rPh sb="2" eb="4">
      <t>シンリ</t>
    </rPh>
    <rPh sb="4" eb="6">
      <t>タントウ</t>
    </rPh>
    <rPh sb="6" eb="8">
      <t>ショクイン</t>
    </rPh>
    <rPh sb="8" eb="10">
      <t>カサン</t>
    </rPh>
    <phoneticPr fontId="6"/>
  </si>
  <si>
    <t>児入心理担当職員加算３８</t>
    <rPh sb="0" eb="1">
      <t>ジ</t>
    </rPh>
    <rPh sb="1" eb="2">
      <t>ニュウ</t>
    </rPh>
    <rPh sb="2" eb="4">
      <t>シンリ</t>
    </rPh>
    <rPh sb="4" eb="6">
      <t>タントウ</t>
    </rPh>
    <rPh sb="6" eb="8">
      <t>ショクイン</t>
    </rPh>
    <rPh sb="8" eb="10">
      <t>カサン</t>
    </rPh>
    <phoneticPr fontId="6"/>
  </si>
  <si>
    <t>児入心理担当職員加算３９</t>
    <rPh sb="0" eb="1">
      <t>ジ</t>
    </rPh>
    <rPh sb="1" eb="2">
      <t>ニュウ</t>
    </rPh>
    <rPh sb="2" eb="4">
      <t>シンリ</t>
    </rPh>
    <rPh sb="4" eb="6">
      <t>タントウ</t>
    </rPh>
    <rPh sb="6" eb="8">
      <t>ショクイン</t>
    </rPh>
    <rPh sb="8" eb="10">
      <t>カサン</t>
    </rPh>
    <phoneticPr fontId="6"/>
  </si>
  <si>
    <t>児入心理担当職員加算４０</t>
    <rPh sb="0" eb="1">
      <t>ジ</t>
    </rPh>
    <rPh sb="1" eb="2">
      <t>ニュウ</t>
    </rPh>
    <rPh sb="2" eb="4">
      <t>シンリ</t>
    </rPh>
    <rPh sb="4" eb="6">
      <t>タントウ</t>
    </rPh>
    <rPh sb="6" eb="8">
      <t>ショクイン</t>
    </rPh>
    <rPh sb="8" eb="10">
      <t>カサン</t>
    </rPh>
    <phoneticPr fontId="6"/>
  </si>
  <si>
    <t>児入心理担当職員加算４１</t>
    <rPh sb="0" eb="1">
      <t>ジ</t>
    </rPh>
    <rPh sb="1" eb="2">
      <t>ニュウ</t>
    </rPh>
    <rPh sb="2" eb="4">
      <t>シンリ</t>
    </rPh>
    <rPh sb="4" eb="6">
      <t>タントウ</t>
    </rPh>
    <rPh sb="6" eb="8">
      <t>ショクイン</t>
    </rPh>
    <rPh sb="8" eb="10">
      <t>カサン</t>
    </rPh>
    <phoneticPr fontId="6"/>
  </si>
  <si>
    <t>児入心理担当職員加算４２</t>
    <rPh sb="0" eb="1">
      <t>ジ</t>
    </rPh>
    <rPh sb="1" eb="2">
      <t>ニュウ</t>
    </rPh>
    <rPh sb="2" eb="4">
      <t>シンリ</t>
    </rPh>
    <rPh sb="4" eb="6">
      <t>タントウ</t>
    </rPh>
    <rPh sb="6" eb="8">
      <t>ショクイン</t>
    </rPh>
    <rPh sb="8" eb="10">
      <t>カサン</t>
    </rPh>
    <phoneticPr fontId="6"/>
  </si>
  <si>
    <t>児入心理担当職員加算４３</t>
    <rPh sb="0" eb="1">
      <t>ジ</t>
    </rPh>
    <rPh sb="1" eb="2">
      <t>ニュウ</t>
    </rPh>
    <rPh sb="2" eb="4">
      <t>シンリ</t>
    </rPh>
    <rPh sb="4" eb="6">
      <t>タントウ</t>
    </rPh>
    <rPh sb="6" eb="8">
      <t>ショクイン</t>
    </rPh>
    <rPh sb="8" eb="10">
      <t>カサン</t>
    </rPh>
    <phoneticPr fontId="6"/>
  </si>
  <si>
    <t>児入心理担当職員加算４４</t>
    <rPh sb="0" eb="1">
      <t>ジ</t>
    </rPh>
    <rPh sb="1" eb="2">
      <t>ニュウ</t>
    </rPh>
    <rPh sb="2" eb="4">
      <t>シンリ</t>
    </rPh>
    <rPh sb="4" eb="6">
      <t>タントウ</t>
    </rPh>
    <rPh sb="6" eb="8">
      <t>ショクイン</t>
    </rPh>
    <rPh sb="8" eb="10">
      <t>カサン</t>
    </rPh>
    <phoneticPr fontId="6"/>
  </si>
  <si>
    <t>児入心理担当職員加算４５</t>
    <rPh sb="0" eb="1">
      <t>ジ</t>
    </rPh>
    <rPh sb="1" eb="2">
      <t>ニュウ</t>
    </rPh>
    <rPh sb="2" eb="4">
      <t>シンリ</t>
    </rPh>
    <rPh sb="4" eb="6">
      <t>タントウ</t>
    </rPh>
    <rPh sb="6" eb="8">
      <t>ショクイン</t>
    </rPh>
    <rPh sb="8" eb="10">
      <t>カサン</t>
    </rPh>
    <phoneticPr fontId="6"/>
  </si>
  <si>
    <t>児入心理担当職員加算４６</t>
    <rPh sb="0" eb="1">
      <t>ジ</t>
    </rPh>
    <rPh sb="1" eb="2">
      <t>ニュウ</t>
    </rPh>
    <rPh sb="2" eb="4">
      <t>シンリ</t>
    </rPh>
    <rPh sb="4" eb="6">
      <t>タントウ</t>
    </rPh>
    <rPh sb="6" eb="8">
      <t>ショクイン</t>
    </rPh>
    <rPh sb="8" eb="10">
      <t>カサン</t>
    </rPh>
    <phoneticPr fontId="6"/>
  </si>
  <si>
    <t>児入心理担当職員加算４７</t>
    <rPh sb="0" eb="1">
      <t>ジ</t>
    </rPh>
    <rPh sb="1" eb="2">
      <t>ニュウ</t>
    </rPh>
    <rPh sb="2" eb="4">
      <t>シンリ</t>
    </rPh>
    <rPh sb="4" eb="6">
      <t>タントウ</t>
    </rPh>
    <rPh sb="6" eb="8">
      <t>ショクイン</t>
    </rPh>
    <rPh sb="8" eb="10">
      <t>カサン</t>
    </rPh>
    <phoneticPr fontId="6"/>
  </si>
  <si>
    <t>児入心理担当職員加算４８</t>
    <rPh sb="0" eb="1">
      <t>ジ</t>
    </rPh>
    <rPh sb="1" eb="2">
      <t>ニュウ</t>
    </rPh>
    <rPh sb="2" eb="4">
      <t>シンリ</t>
    </rPh>
    <rPh sb="4" eb="6">
      <t>タントウ</t>
    </rPh>
    <rPh sb="6" eb="8">
      <t>ショクイン</t>
    </rPh>
    <rPh sb="8" eb="10">
      <t>カサン</t>
    </rPh>
    <phoneticPr fontId="6"/>
  </si>
  <si>
    <t>児入心理担当職員加算４９</t>
    <rPh sb="0" eb="1">
      <t>ジ</t>
    </rPh>
    <rPh sb="1" eb="2">
      <t>ニュウ</t>
    </rPh>
    <rPh sb="2" eb="4">
      <t>シンリ</t>
    </rPh>
    <rPh sb="4" eb="6">
      <t>タントウ</t>
    </rPh>
    <rPh sb="6" eb="8">
      <t>ショクイン</t>
    </rPh>
    <rPh sb="8" eb="10">
      <t>カサン</t>
    </rPh>
    <phoneticPr fontId="6"/>
  </si>
  <si>
    <t>児入心理担当職員加算５０</t>
    <rPh sb="0" eb="1">
      <t>ジ</t>
    </rPh>
    <rPh sb="1" eb="2">
      <t>ニュウ</t>
    </rPh>
    <rPh sb="2" eb="4">
      <t>シンリ</t>
    </rPh>
    <rPh sb="4" eb="6">
      <t>タントウ</t>
    </rPh>
    <rPh sb="6" eb="8">
      <t>ショクイン</t>
    </rPh>
    <rPh sb="8" eb="10">
      <t>カサン</t>
    </rPh>
    <phoneticPr fontId="6"/>
  </si>
  <si>
    <t>児入心理担当職員加算５１</t>
    <rPh sb="0" eb="1">
      <t>ジ</t>
    </rPh>
    <rPh sb="1" eb="2">
      <t>ニュウ</t>
    </rPh>
    <rPh sb="2" eb="4">
      <t>シンリ</t>
    </rPh>
    <rPh sb="4" eb="6">
      <t>タントウ</t>
    </rPh>
    <rPh sb="6" eb="8">
      <t>ショクイン</t>
    </rPh>
    <rPh sb="8" eb="10">
      <t>カサン</t>
    </rPh>
    <phoneticPr fontId="6"/>
  </si>
  <si>
    <t>児入心理担当職員加算５２</t>
    <rPh sb="0" eb="1">
      <t>ジ</t>
    </rPh>
    <rPh sb="1" eb="2">
      <t>ニュウ</t>
    </rPh>
    <rPh sb="2" eb="4">
      <t>シンリ</t>
    </rPh>
    <rPh sb="4" eb="6">
      <t>タントウ</t>
    </rPh>
    <rPh sb="6" eb="8">
      <t>ショクイン</t>
    </rPh>
    <rPh sb="8" eb="10">
      <t>カサン</t>
    </rPh>
    <phoneticPr fontId="6"/>
  </si>
  <si>
    <t>児入心理担当職員加算５３</t>
    <rPh sb="0" eb="1">
      <t>ジ</t>
    </rPh>
    <rPh sb="1" eb="2">
      <t>ニュウ</t>
    </rPh>
    <rPh sb="2" eb="4">
      <t>シンリ</t>
    </rPh>
    <rPh sb="4" eb="6">
      <t>タントウ</t>
    </rPh>
    <rPh sb="6" eb="8">
      <t>ショクイン</t>
    </rPh>
    <rPh sb="8" eb="10">
      <t>カサン</t>
    </rPh>
    <phoneticPr fontId="6"/>
  </si>
  <si>
    <t>児入心理担当職員加算５４</t>
    <rPh sb="0" eb="1">
      <t>ジ</t>
    </rPh>
    <rPh sb="1" eb="2">
      <t>ニュウ</t>
    </rPh>
    <rPh sb="2" eb="4">
      <t>シンリ</t>
    </rPh>
    <rPh sb="4" eb="6">
      <t>タントウ</t>
    </rPh>
    <rPh sb="6" eb="8">
      <t>ショクイン</t>
    </rPh>
    <rPh sb="8" eb="10">
      <t>カサン</t>
    </rPh>
    <phoneticPr fontId="6"/>
  </si>
  <si>
    <t>児入心理担当職員加算５５</t>
    <rPh sb="0" eb="1">
      <t>ジ</t>
    </rPh>
    <rPh sb="1" eb="2">
      <t>ニュウ</t>
    </rPh>
    <rPh sb="2" eb="4">
      <t>シンリ</t>
    </rPh>
    <rPh sb="4" eb="6">
      <t>タントウ</t>
    </rPh>
    <rPh sb="6" eb="8">
      <t>ショクイン</t>
    </rPh>
    <rPh sb="8" eb="10">
      <t>カサン</t>
    </rPh>
    <phoneticPr fontId="6"/>
  </si>
  <si>
    <t>児入心理担当職員加算５６</t>
    <rPh sb="0" eb="1">
      <t>ジ</t>
    </rPh>
    <rPh sb="1" eb="2">
      <t>ニュウ</t>
    </rPh>
    <rPh sb="2" eb="4">
      <t>シンリ</t>
    </rPh>
    <rPh sb="4" eb="6">
      <t>タントウ</t>
    </rPh>
    <rPh sb="6" eb="8">
      <t>ショクイン</t>
    </rPh>
    <rPh sb="8" eb="10">
      <t>カサン</t>
    </rPh>
    <phoneticPr fontId="6"/>
  </si>
  <si>
    <t>児入心理担当職員加算５７</t>
    <rPh sb="0" eb="1">
      <t>ジ</t>
    </rPh>
    <rPh sb="1" eb="2">
      <t>ニュウ</t>
    </rPh>
    <rPh sb="2" eb="4">
      <t>シンリ</t>
    </rPh>
    <rPh sb="4" eb="6">
      <t>タントウ</t>
    </rPh>
    <rPh sb="6" eb="8">
      <t>ショクイン</t>
    </rPh>
    <rPh sb="8" eb="10">
      <t>カサン</t>
    </rPh>
    <phoneticPr fontId="6"/>
  </si>
  <si>
    <t>児入心理担当職員加算５８</t>
    <rPh sb="0" eb="1">
      <t>ジ</t>
    </rPh>
    <rPh sb="1" eb="2">
      <t>ニュウ</t>
    </rPh>
    <rPh sb="2" eb="4">
      <t>シンリ</t>
    </rPh>
    <rPh sb="4" eb="6">
      <t>タントウ</t>
    </rPh>
    <rPh sb="6" eb="8">
      <t>ショクイン</t>
    </rPh>
    <rPh sb="8" eb="10">
      <t>カサン</t>
    </rPh>
    <phoneticPr fontId="6"/>
  </si>
  <si>
    <t>ホ　肢体不自由児の場合</t>
    <rPh sb="2" eb="4">
      <t>シタイ</t>
    </rPh>
    <rPh sb="4" eb="8">
      <t>フジユウジ</t>
    </rPh>
    <rPh sb="9" eb="11">
      <t>バアイ</t>
    </rPh>
    <phoneticPr fontId="6"/>
  </si>
  <si>
    <t>(1)定員50人以下</t>
    <rPh sb="7" eb="8">
      <t>ニン</t>
    </rPh>
    <rPh sb="8" eb="10">
      <t>イカ</t>
    </rPh>
    <phoneticPr fontId="6"/>
  </si>
  <si>
    <t>児入心理担当職員加算５９</t>
    <rPh sb="0" eb="1">
      <t>ジ</t>
    </rPh>
    <rPh sb="1" eb="2">
      <t>ニュウ</t>
    </rPh>
    <rPh sb="2" eb="4">
      <t>シンリ</t>
    </rPh>
    <rPh sb="4" eb="6">
      <t>タントウ</t>
    </rPh>
    <rPh sb="6" eb="8">
      <t>ショクイン</t>
    </rPh>
    <rPh sb="8" eb="10">
      <t>カサン</t>
    </rPh>
    <phoneticPr fontId="6"/>
  </si>
  <si>
    <t>児入心理担当職員加算６０</t>
    <rPh sb="0" eb="1">
      <t>ジ</t>
    </rPh>
    <rPh sb="1" eb="2">
      <t>ニュウ</t>
    </rPh>
    <rPh sb="2" eb="4">
      <t>シンリ</t>
    </rPh>
    <rPh sb="4" eb="6">
      <t>タントウ</t>
    </rPh>
    <rPh sb="6" eb="8">
      <t>ショクイン</t>
    </rPh>
    <rPh sb="8" eb="10">
      <t>カサン</t>
    </rPh>
    <phoneticPr fontId="6"/>
  </si>
  <si>
    <t>児入心理担当職員加算６１</t>
    <rPh sb="0" eb="1">
      <t>ジ</t>
    </rPh>
    <rPh sb="1" eb="2">
      <t>ニュウ</t>
    </rPh>
    <rPh sb="2" eb="4">
      <t>シンリ</t>
    </rPh>
    <rPh sb="4" eb="6">
      <t>タントウ</t>
    </rPh>
    <rPh sb="6" eb="8">
      <t>ショクイン</t>
    </rPh>
    <rPh sb="8" eb="10">
      <t>カサン</t>
    </rPh>
    <phoneticPr fontId="6"/>
  </si>
  <si>
    <t>(4)定員71人以上</t>
    <rPh sb="7" eb="8">
      <t>ニン</t>
    </rPh>
    <rPh sb="8" eb="10">
      <t>イジョウ</t>
    </rPh>
    <phoneticPr fontId="6"/>
  </si>
  <si>
    <t>児入心理担当職員配置加算（公認心理師）</t>
    <rPh sb="0" eb="1">
      <t>ジ</t>
    </rPh>
    <rPh sb="1" eb="2">
      <t>ニュウ</t>
    </rPh>
    <phoneticPr fontId="6"/>
  </si>
  <si>
    <t>公認心理師の場合</t>
    <phoneticPr fontId="6"/>
  </si>
  <si>
    <t>児入看護職員配置加算Ⅰ１</t>
    <rPh sb="0" eb="1">
      <t>ジ</t>
    </rPh>
    <rPh sb="1" eb="2">
      <t>ニュウ</t>
    </rPh>
    <phoneticPr fontId="6"/>
  </si>
  <si>
    <t>看護職員配置加算（Ⅰ）</t>
    <rPh sb="0" eb="2">
      <t>カンゴ</t>
    </rPh>
    <rPh sb="2" eb="4">
      <t>ショクイン</t>
    </rPh>
    <rPh sb="4" eb="6">
      <t>ハイチ</t>
    </rPh>
    <rPh sb="6" eb="8">
      <t>カサン</t>
    </rPh>
    <phoneticPr fontId="6"/>
  </si>
  <si>
    <t>児入看護職員配置加算Ⅰ２</t>
    <rPh sb="0" eb="1">
      <t>ジ</t>
    </rPh>
    <rPh sb="1" eb="2">
      <t>ニュウ</t>
    </rPh>
    <phoneticPr fontId="6"/>
  </si>
  <si>
    <t>児入看護職員配置加算Ⅰ３</t>
  </si>
  <si>
    <t>児入看護職員配置加算Ⅰ４</t>
  </si>
  <si>
    <t>児入看護職員配置加算Ⅰ５</t>
  </si>
  <si>
    <t>児入看護職員配置加算Ⅰ６</t>
  </si>
  <si>
    <t>児入看護職員配置加算Ⅰ７</t>
  </si>
  <si>
    <t>児入看護職員配置加算Ⅰ８</t>
  </si>
  <si>
    <t>児入看護職員配置加算Ⅰ９</t>
  </si>
  <si>
    <t>児入看護職員配置加算Ⅰ１０</t>
  </si>
  <si>
    <t>児入看護職員配置加算Ⅰ１１</t>
  </si>
  <si>
    <t>児入看護職員配置加算Ⅰ１２</t>
  </si>
  <si>
    <t>児入看護職員配置加算Ⅰ１３</t>
  </si>
  <si>
    <t>児入看護職員配置加算Ⅰ１４</t>
  </si>
  <si>
    <t>児入看護職員配置加算Ⅰ１５</t>
  </si>
  <si>
    <t>児入看護職員配置加算Ⅰ１６</t>
  </si>
  <si>
    <t>児入看護職員配置加算Ⅰ１７</t>
  </si>
  <si>
    <t>児入看護職員配置加算Ⅰ１８</t>
  </si>
  <si>
    <t>児入看護職員配置加算Ⅰ１９</t>
  </si>
  <si>
    <t>児入看護職員配置加算Ⅰ２０</t>
  </si>
  <si>
    <t>児入看護職員配置加算Ⅰ２１</t>
  </si>
  <si>
    <t>児入看護職員配置加算Ⅰ２２</t>
  </si>
  <si>
    <t>児入看護職員配置加算Ⅰ２３</t>
  </si>
  <si>
    <t>児入看護職員配置加算Ⅰ２４</t>
  </si>
  <si>
    <t>児入看護職員配置加算Ⅰ２５</t>
  </si>
  <si>
    <t>児入看護職員配置加算Ⅰ２６</t>
  </si>
  <si>
    <t>児入看護職員配置加算Ⅰ２７</t>
  </si>
  <si>
    <t>児入看護職員配置加算Ⅰ２８</t>
  </si>
  <si>
    <t>児入看護職員配置加算Ⅰ２９</t>
  </si>
  <si>
    <t>児入看護職員配置加算Ⅰ３０</t>
  </si>
  <si>
    <t>児入看護職員配置加算Ⅰ３１</t>
  </si>
  <si>
    <t>児入看護職員配置加算Ⅰ３２</t>
  </si>
  <si>
    <t>児入看護職員配置加算Ⅰ３３</t>
  </si>
  <si>
    <t>児入看護職員配置加算Ⅰ３４</t>
  </si>
  <si>
    <t>児入看護職員配置加算Ⅰ３５</t>
  </si>
  <si>
    <t>児入看護職員配置加算Ⅰ３６</t>
  </si>
  <si>
    <t>児入看護職員配置加算Ⅰ３７</t>
  </si>
  <si>
    <t>児入看護職員配置加算Ⅰ３８</t>
  </si>
  <si>
    <t>児入看護職員配置加算Ⅰ３９</t>
  </si>
  <si>
    <t>児入看護職員配置加算Ⅰ４０</t>
  </si>
  <si>
    <t>児入看護職員配置加算Ⅰ４１</t>
  </si>
  <si>
    <t>児入看護職員配置加算Ⅰ４２</t>
  </si>
  <si>
    <t>児入看護職員配置加算Ⅰ４３</t>
  </si>
  <si>
    <t>児入看護職員配置加算Ⅰ４４</t>
  </si>
  <si>
    <t>児入看護職員配置加算Ⅰ４５</t>
  </si>
  <si>
    <t>児入看護職員配置加算Ⅰ４６</t>
  </si>
  <si>
    <t>児入看護職員配置加算Ⅰ４７</t>
  </si>
  <si>
    <t>児入看護職員配置加算Ⅰ４８</t>
  </si>
  <si>
    <t>児入看護職員配置加算Ⅰ４９</t>
  </si>
  <si>
    <t>児入看護職員配置加算Ⅰ５０</t>
  </si>
  <si>
    <t>児入看護職員配置加算Ⅰ５１</t>
  </si>
  <si>
    <t>児入看護職員配置加算Ⅱ１</t>
  </si>
  <si>
    <t>看護職員配置加算（Ⅱ）</t>
    <phoneticPr fontId="6"/>
  </si>
  <si>
    <t>児入看護職員配置加算Ⅱ２</t>
  </si>
  <si>
    <t>児入看護職員配置加算Ⅱ３</t>
  </si>
  <si>
    <t>児入看護職員配置加算Ⅱ４</t>
  </si>
  <si>
    <t>児入看護職員配置加算Ⅱ５</t>
  </si>
  <si>
    <t>児入看護職員配置加算Ⅱ６</t>
  </si>
  <si>
    <t>児入看護職員配置加算Ⅱ７</t>
  </si>
  <si>
    <t>児入看護職員配置加算Ⅱ８</t>
  </si>
  <si>
    <t>児入看護職員配置加算Ⅱ９</t>
  </si>
  <si>
    <t>児入看護職員配置加算Ⅱ１０</t>
  </si>
  <si>
    <t>児入看護職員配置加算Ⅱ１１</t>
  </si>
  <si>
    <t>児入看護職員配置加算Ⅱ１２</t>
  </si>
  <si>
    <t>児入看護職員配置加算Ⅱ１３</t>
  </si>
  <si>
    <t>児入看護職員配置加算Ⅱ１４</t>
  </si>
  <si>
    <t>児入看護職員配置加算Ⅱ１５</t>
  </si>
  <si>
    <t>児入看護職員配置加算Ⅱ１６</t>
  </si>
  <si>
    <t>児入看護職員配置加算Ⅱ１７</t>
  </si>
  <si>
    <t>児入看護職員配置加算Ⅱ１８</t>
  </si>
  <si>
    <t>児入看護職員配置加算Ⅱ１９</t>
  </si>
  <si>
    <t>児入看護職員配置加算Ⅱ２０</t>
  </si>
  <si>
    <t>児入看護職員配置加算Ⅱ２１</t>
  </si>
  <si>
    <t>児入看護職員配置加算Ⅱ２２</t>
  </si>
  <si>
    <t>ロ　自閉症児の場合</t>
    <phoneticPr fontId="6"/>
  </si>
  <si>
    <t>児入看護職員配置加算Ⅱ２３</t>
  </si>
  <si>
    <t>児入看護職員配置加算Ⅱ２４</t>
  </si>
  <si>
    <t>児入看護職員配置加算Ⅱ２５</t>
  </si>
  <si>
    <t>児入看護職員配置加算Ⅱ２６</t>
  </si>
  <si>
    <t>児入看護職員配置加算Ⅱ２７</t>
  </si>
  <si>
    <t>児入看護職員配置加算Ⅱ２８</t>
  </si>
  <si>
    <t>児入看護職員配置加算Ⅱ２９</t>
  </si>
  <si>
    <t>児入看護職員配置加算Ⅱ３０</t>
  </si>
  <si>
    <t>児入看護職員配置加算Ⅱ３１</t>
  </si>
  <si>
    <t>児入看護職員配置加算Ⅱ３２</t>
  </si>
  <si>
    <t>児入看護職員配置加算Ⅱ３３</t>
  </si>
  <si>
    <t>児入看護職員配置加算Ⅱ３４</t>
  </si>
  <si>
    <t>児入看護職員配置加算Ⅱ３５</t>
  </si>
  <si>
    <t>児入看護職員配置加算Ⅱ３６</t>
  </si>
  <si>
    <t>児入看護職員配置加算Ⅱ３７</t>
  </si>
  <si>
    <t>児入看護職員配置加算Ⅱ３８</t>
  </si>
  <si>
    <t>児入看護職員配置加算Ⅱ３９</t>
  </si>
  <si>
    <t>児入看護職員配置加算Ⅱ４０</t>
  </si>
  <si>
    <t>児入看護職員配置加算Ⅱ４１</t>
  </si>
  <si>
    <t>児入看護職員配置加算Ⅱ４２</t>
  </si>
  <si>
    <t>児入看護職員配置加算Ⅱ４３</t>
  </si>
  <si>
    <t>児入看護職員配置加算Ⅱ４４</t>
  </si>
  <si>
    <t>児入看護職員配置加算Ⅱ４５</t>
  </si>
  <si>
    <t>児入看護職員配置加算Ⅱ４６</t>
  </si>
  <si>
    <t>児入看護職員配置加算Ⅱ４７</t>
  </si>
  <si>
    <t>児入看護職員配置加算Ⅱ４８</t>
  </si>
  <si>
    <t>児入看護職員配置加算Ⅱ４９</t>
  </si>
  <si>
    <t>児入看護職員配置加算Ⅱ５０</t>
  </si>
  <si>
    <t>児入看護職員配置加算Ⅱ５１</t>
  </si>
  <si>
    <t>児入看護職員配置加算Ⅱ５２</t>
  </si>
  <si>
    <t>児入看護職員配置加算Ⅱ５３</t>
  </si>
  <si>
    <t>児入看護職員配置加算Ⅱ５４</t>
  </si>
  <si>
    <t>児入看護職員配置加算Ⅱ５５</t>
  </si>
  <si>
    <t>児入看護職員配置加算Ⅱ５６</t>
  </si>
  <si>
    <t>児入看護職員配置加算Ⅱ５７</t>
  </si>
  <si>
    <t>児入看護職員配置加算Ⅱ５８</t>
  </si>
  <si>
    <t>児入看護職員配置加算Ⅱ５９</t>
  </si>
  <si>
    <t>児入看護職員配置加算Ⅱ６０</t>
  </si>
  <si>
    <t>児入看護職員配置加算Ⅱ６１</t>
  </si>
  <si>
    <t>児入入院外泊時加算１</t>
    <rPh sb="0" eb="1">
      <t>ジ</t>
    </rPh>
    <rPh sb="1" eb="2">
      <t>ニュウ</t>
    </rPh>
    <rPh sb="2" eb="4">
      <t>ニュウイン</t>
    </rPh>
    <rPh sb="4" eb="7">
      <t>ガイハクジ</t>
    </rPh>
    <rPh sb="7" eb="9">
      <t>カサン</t>
    </rPh>
    <phoneticPr fontId="6"/>
  </si>
  <si>
    <t>入院・外泊時加算　　（入院・外泊時加算（Ⅰ）については8日を限度、入院・外泊時加算（Ⅱ）については8日を超えた日から82日を限度として所定単位数に代えて算定）</t>
    <rPh sb="0" eb="2">
      <t>ニュウイン</t>
    </rPh>
    <rPh sb="3" eb="5">
      <t>ガイハク</t>
    </rPh>
    <rPh sb="5" eb="6">
      <t>ジ</t>
    </rPh>
    <rPh sb="6" eb="8">
      <t>カサン</t>
    </rPh>
    <rPh sb="11" eb="13">
      <t>ニュウイン</t>
    </rPh>
    <rPh sb="14" eb="16">
      <t>ガイハク</t>
    </rPh>
    <rPh sb="16" eb="17">
      <t>ジ</t>
    </rPh>
    <rPh sb="17" eb="19">
      <t>カサン</t>
    </rPh>
    <rPh sb="28" eb="29">
      <t>ニチ</t>
    </rPh>
    <rPh sb="30" eb="32">
      <t>ゲンド</t>
    </rPh>
    <rPh sb="33" eb="35">
      <t>ニュウイン</t>
    </rPh>
    <rPh sb="36" eb="38">
      <t>ガイハク</t>
    </rPh>
    <rPh sb="38" eb="39">
      <t>ジ</t>
    </rPh>
    <rPh sb="39" eb="41">
      <t>カサン</t>
    </rPh>
    <rPh sb="50" eb="51">
      <t>ニチ</t>
    </rPh>
    <rPh sb="52" eb="53">
      <t>コ</t>
    </rPh>
    <rPh sb="55" eb="56">
      <t>ニチ</t>
    </rPh>
    <rPh sb="60" eb="61">
      <t>ニチ</t>
    </rPh>
    <rPh sb="62" eb="64">
      <t>ゲンド</t>
    </rPh>
    <rPh sb="67" eb="68">
      <t>ショ</t>
    </rPh>
    <rPh sb="68" eb="69">
      <t>テイ</t>
    </rPh>
    <rPh sb="69" eb="72">
      <t>タンイスウ</t>
    </rPh>
    <rPh sb="73" eb="74">
      <t>カ</t>
    </rPh>
    <rPh sb="76" eb="78">
      <t>サンテイ</t>
    </rPh>
    <phoneticPr fontId="6"/>
  </si>
  <si>
    <t>イ　入院・外泊時加算（Ⅰ）</t>
    <rPh sb="2" eb="4">
      <t>ニュウイン</t>
    </rPh>
    <rPh sb="5" eb="8">
      <t>ガイハクジ</t>
    </rPh>
    <rPh sb="8" eb="10">
      <t>カサン</t>
    </rPh>
    <phoneticPr fontId="6"/>
  </si>
  <si>
    <t>(1)定員60人以下</t>
    <rPh sb="7" eb="8">
      <t>ニン</t>
    </rPh>
    <rPh sb="8" eb="10">
      <t>イカ</t>
    </rPh>
    <phoneticPr fontId="6"/>
  </si>
  <si>
    <t>児入入院外泊時加算２</t>
    <rPh sb="0" eb="1">
      <t>ジ</t>
    </rPh>
    <rPh sb="1" eb="2">
      <t>ニュウ</t>
    </rPh>
    <rPh sb="2" eb="4">
      <t>ニュウイン</t>
    </rPh>
    <rPh sb="4" eb="7">
      <t>ガイハクジ</t>
    </rPh>
    <rPh sb="7" eb="9">
      <t>カサン</t>
    </rPh>
    <phoneticPr fontId="6"/>
  </si>
  <si>
    <t>地方公共団体が設置する障害児入所施設の場合</t>
    <rPh sb="0" eb="2">
      <t>チホウ</t>
    </rPh>
    <rPh sb="2" eb="4">
      <t>コウキョウ</t>
    </rPh>
    <rPh sb="4" eb="6">
      <t>ダンタイ</t>
    </rPh>
    <rPh sb="7" eb="9">
      <t>セッチ</t>
    </rPh>
    <rPh sb="11" eb="14">
      <t>ショウガイジ</t>
    </rPh>
    <phoneticPr fontId="6"/>
  </si>
  <si>
    <t>児入入院外泊時加算３</t>
    <rPh sb="0" eb="1">
      <t>ジ</t>
    </rPh>
    <rPh sb="1" eb="2">
      <t>ニュウ</t>
    </rPh>
    <rPh sb="2" eb="4">
      <t>ニュウイン</t>
    </rPh>
    <rPh sb="4" eb="7">
      <t>ガイハクジ</t>
    </rPh>
    <rPh sb="7" eb="9">
      <t>カサン</t>
    </rPh>
    <phoneticPr fontId="6"/>
  </si>
  <si>
    <t>(2)定員61人以上90人以下</t>
    <rPh sb="7" eb="8">
      <t>ニン</t>
    </rPh>
    <rPh sb="8" eb="10">
      <t>イジョウ</t>
    </rPh>
    <rPh sb="12" eb="13">
      <t>ニン</t>
    </rPh>
    <rPh sb="13" eb="15">
      <t>イカ</t>
    </rPh>
    <phoneticPr fontId="6"/>
  </si>
  <si>
    <t>児入入院外泊時加算４</t>
    <rPh sb="0" eb="1">
      <t>ジ</t>
    </rPh>
    <rPh sb="1" eb="2">
      <t>ニュウ</t>
    </rPh>
    <rPh sb="2" eb="4">
      <t>ニュウイン</t>
    </rPh>
    <rPh sb="4" eb="7">
      <t>ガイハクジ</t>
    </rPh>
    <rPh sb="7" eb="9">
      <t>カサン</t>
    </rPh>
    <phoneticPr fontId="6"/>
  </si>
  <si>
    <t>児入入院外泊時加算５</t>
    <rPh sb="0" eb="1">
      <t>ジ</t>
    </rPh>
    <rPh sb="1" eb="2">
      <t>ニュウ</t>
    </rPh>
    <rPh sb="2" eb="4">
      <t>ニュウイン</t>
    </rPh>
    <rPh sb="4" eb="7">
      <t>ガイハクジ</t>
    </rPh>
    <rPh sb="7" eb="9">
      <t>カサン</t>
    </rPh>
    <phoneticPr fontId="6"/>
  </si>
  <si>
    <t>(3)定員91人以上</t>
    <rPh sb="7" eb="8">
      <t>ニン</t>
    </rPh>
    <rPh sb="8" eb="10">
      <t>イジョウ</t>
    </rPh>
    <phoneticPr fontId="6"/>
  </si>
  <si>
    <t>児入入院外泊時加算６</t>
    <rPh sb="0" eb="1">
      <t>ジ</t>
    </rPh>
    <rPh sb="1" eb="2">
      <t>ニュウ</t>
    </rPh>
    <rPh sb="2" eb="4">
      <t>ニュウイン</t>
    </rPh>
    <rPh sb="4" eb="7">
      <t>ガイハクジ</t>
    </rPh>
    <rPh sb="7" eb="9">
      <t>カサン</t>
    </rPh>
    <phoneticPr fontId="6"/>
  </si>
  <si>
    <t>児入入院外泊時加算７</t>
    <rPh sb="0" eb="1">
      <t>ジ</t>
    </rPh>
    <rPh sb="1" eb="2">
      <t>ニュウ</t>
    </rPh>
    <rPh sb="2" eb="4">
      <t>ニュウイン</t>
    </rPh>
    <rPh sb="4" eb="7">
      <t>ガイハクジ</t>
    </rPh>
    <rPh sb="7" eb="9">
      <t>カサン</t>
    </rPh>
    <phoneticPr fontId="6"/>
  </si>
  <si>
    <t>ロ　入院・外泊時加算（Ⅱ）</t>
    <rPh sb="2" eb="4">
      <t>ニュウイン</t>
    </rPh>
    <rPh sb="5" eb="8">
      <t>ガイハクジ</t>
    </rPh>
    <rPh sb="8" eb="10">
      <t>カサン</t>
    </rPh>
    <phoneticPr fontId="6"/>
  </si>
  <si>
    <t>児入入院外泊時加算８</t>
    <rPh sb="0" eb="1">
      <t>ジ</t>
    </rPh>
    <rPh sb="1" eb="2">
      <t>ニュウ</t>
    </rPh>
    <rPh sb="2" eb="4">
      <t>ニュウイン</t>
    </rPh>
    <rPh sb="4" eb="7">
      <t>ガイハクジ</t>
    </rPh>
    <rPh sb="7" eb="9">
      <t>カサン</t>
    </rPh>
    <phoneticPr fontId="6"/>
  </si>
  <si>
    <t>児入入院外泊時加算９</t>
    <rPh sb="0" eb="1">
      <t>ジ</t>
    </rPh>
    <rPh sb="1" eb="2">
      <t>ニュウ</t>
    </rPh>
    <rPh sb="2" eb="4">
      <t>ニュウイン</t>
    </rPh>
    <rPh sb="4" eb="7">
      <t>ガイハクジ</t>
    </rPh>
    <rPh sb="7" eb="9">
      <t>カサン</t>
    </rPh>
    <phoneticPr fontId="6"/>
  </si>
  <si>
    <t>児入入院外泊時加算１０</t>
    <rPh sb="0" eb="1">
      <t>ジ</t>
    </rPh>
    <rPh sb="1" eb="2">
      <t>ニュウ</t>
    </rPh>
    <rPh sb="2" eb="4">
      <t>ニュウイン</t>
    </rPh>
    <rPh sb="4" eb="7">
      <t>ガイハクジ</t>
    </rPh>
    <rPh sb="7" eb="9">
      <t>カサン</t>
    </rPh>
    <phoneticPr fontId="6"/>
  </si>
  <si>
    <t>児入入院外泊時加算１１</t>
    <rPh sb="0" eb="1">
      <t>ジ</t>
    </rPh>
    <rPh sb="1" eb="2">
      <t>ニュウ</t>
    </rPh>
    <rPh sb="2" eb="4">
      <t>ニュウイン</t>
    </rPh>
    <rPh sb="4" eb="7">
      <t>ガイハクジ</t>
    </rPh>
    <rPh sb="7" eb="9">
      <t>カサン</t>
    </rPh>
    <phoneticPr fontId="6"/>
  </si>
  <si>
    <t>児入入院外泊時加算１２</t>
    <rPh sb="0" eb="1">
      <t>ジ</t>
    </rPh>
    <rPh sb="1" eb="2">
      <t>ニュウ</t>
    </rPh>
    <rPh sb="2" eb="4">
      <t>ニュウイン</t>
    </rPh>
    <rPh sb="4" eb="7">
      <t>ガイハクジ</t>
    </rPh>
    <rPh sb="7" eb="9">
      <t>カサン</t>
    </rPh>
    <phoneticPr fontId="6"/>
  </si>
  <si>
    <t>児入自活訓練加算１</t>
    <rPh sb="0" eb="1">
      <t>ジ</t>
    </rPh>
    <rPh sb="1" eb="2">
      <t>ニュウ</t>
    </rPh>
    <rPh sb="2" eb="4">
      <t>ジカツ</t>
    </rPh>
    <rPh sb="4" eb="6">
      <t>クンレン</t>
    </rPh>
    <rPh sb="6" eb="8">
      <t>カサン</t>
    </rPh>
    <phoneticPr fontId="6"/>
  </si>
  <si>
    <t>自活訓練加算</t>
    <rPh sb="0" eb="2">
      <t>ジカツ</t>
    </rPh>
    <rPh sb="2" eb="4">
      <t>クンレン</t>
    </rPh>
    <rPh sb="4" eb="6">
      <t>カサン</t>
    </rPh>
    <phoneticPr fontId="6"/>
  </si>
  <si>
    <t>イ　自活訓練加算（Ⅰ）　（当該障害児1人につき180日を限度）</t>
    <rPh sb="2" eb="4">
      <t>ジカツ</t>
    </rPh>
    <rPh sb="4" eb="6">
      <t>クンレン</t>
    </rPh>
    <rPh sb="6" eb="8">
      <t>カサン</t>
    </rPh>
    <rPh sb="13" eb="15">
      <t>トウガイ</t>
    </rPh>
    <rPh sb="15" eb="18">
      <t>ショウガイジ</t>
    </rPh>
    <rPh sb="18" eb="20">
      <t>ヒトリ</t>
    </rPh>
    <rPh sb="26" eb="27">
      <t>ニチ</t>
    </rPh>
    <rPh sb="28" eb="30">
      <t>ゲンド</t>
    </rPh>
    <phoneticPr fontId="6"/>
  </si>
  <si>
    <t>児入自活訓練加算２</t>
    <rPh sb="0" eb="1">
      <t>ジ</t>
    </rPh>
    <rPh sb="1" eb="2">
      <t>ニュウ</t>
    </rPh>
    <rPh sb="2" eb="4">
      <t>ジカツ</t>
    </rPh>
    <rPh sb="4" eb="6">
      <t>クンレン</t>
    </rPh>
    <rPh sb="6" eb="8">
      <t>カサン</t>
    </rPh>
    <phoneticPr fontId="6"/>
  </si>
  <si>
    <t>ロ　自活訓練加算（Ⅱ）　（当該障害児1人につき180日を限度）</t>
    <rPh sb="2" eb="4">
      <t>ジカツ</t>
    </rPh>
    <rPh sb="4" eb="6">
      <t>クンレン</t>
    </rPh>
    <rPh sb="6" eb="8">
      <t>カサン</t>
    </rPh>
    <rPh sb="13" eb="15">
      <t>トウガイ</t>
    </rPh>
    <rPh sb="15" eb="18">
      <t>ショウガイジ</t>
    </rPh>
    <rPh sb="18" eb="20">
      <t>ヒトリ</t>
    </rPh>
    <rPh sb="26" eb="27">
      <t>ニチ</t>
    </rPh>
    <rPh sb="28" eb="30">
      <t>ゲンド</t>
    </rPh>
    <phoneticPr fontId="6"/>
  </si>
  <si>
    <t>児入入院時特別支援加算１</t>
    <rPh sb="0" eb="1">
      <t>ジ</t>
    </rPh>
    <rPh sb="1" eb="2">
      <t>ニュウ</t>
    </rPh>
    <rPh sb="2" eb="5">
      <t>ニュウインジ</t>
    </rPh>
    <rPh sb="5" eb="7">
      <t>トクベツ</t>
    </rPh>
    <rPh sb="7" eb="9">
      <t>シエン</t>
    </rPh>
    <rPh sb="9" eb="11">
      <t>カサン</t>
    </rPh>
    <phoneticPr fontId="6"/>
  </si>
  <si>
    <t>入院時特別支援加算</t>
    <rPh sb="0" eb="2">
      <t>ニュウイン</t>
    </rPh>
    <rPh sb="2" eb="3">
      <t>ジ</t>
    </rPh>
    <rPh sb="3" eb="5">
      <t>トクベツ</t>
    </rPh>
    <rPh sb="5" eb="7">
      <t>シエン</t>
    </rPh>
    <rPh sb="7" eb="9">
      <t>カサン</t>
    </rPh>
    <phoneticPr fontId="6"/>
  </si>
  <si>
    <t>イ　90日を超える入院期間が4日未満</t>
    <rPh sb="4" eb="5">
      <t>ヒ</t>
    </rPh>
    <rPh sb="6" eb="7">
      <t>コ</t>
    </rPh>
    <rPh sb="9" eb="11">
      <t>ニュウイン</t>
    </rPh>
    <rPh sb="11" eb="13">
      <t>キカン</t>
    </rPh>
    <rPh sb="15" eb="16">
      <t>ヒ</t>
    </rPh>
    <rPh sb="16" eb="18">
      <t>ミマン</t>
    </rPh>
    <phoneticPr fontId="6"/>
  </si>
  <si>
    <t>月１回限度</t>
    <rPh sb="0" eb="1">
      <t>ツキ</t>
    </rPh>
    <rPh sb="2" eb="3">
      <t>カイ</t>
    </rPh>
    <rPh sb="3" eb="5">
      <t>ゲンド</t>
    </rPh>
    <phoneticPr fontId="6"/>
  </si>
  <si>
    <t>児入入院時特別支援加算２</t>
    <rPh sb="0" eb="1">
      <t>ジ</t>
    </rPh>
    <rPh sb="1" eb="2">
      <t>ニュウ</t>
    </rPh>
    <rPh sb="2" eb="5">
      <t>ニュウインジ</t>
    </rPh>
    <rPh sb="5" eb="7">
      <t>トクベツ</t>
    </rPh>
    <rPh sb="7" eb="9">
      <t>シエン</t>
    </rPh>
    <rPh sb="9" eb="11">
      <t>カサン</t>
    </rPh>
    <phoneticPr fontId="6"/>
  </si>
  <si>
    <t>ロ　90日を超える入院期間が4日以上</t>
    <rPh sb="4" eb="5">
      <t>ヒ</t>
    </rPh>
    <rPh sb="6" eb="7">
      <t>コ</t>
    </rPh>
    <rPh sb="9" eb="11">
      <t>ニュウイン</t>
    </rPh>
    <rPh sb="11" eb="13">
      <t>キカン</t>
    </rPh>
    <rPh sb="15" eb="16">
      <t>ヒ</t>
    </rPh>
    <rPh sb="16" eb="18">
      <t>イジョウ</t>
    </rPh>
    <phoneticPr fontId="6"/>
  </si>
  <si>
    <t>児入福祉専門職員配置等加算Ⅰ</t>
    <rPh sb="0" eb="1">
      <t>ジ</t>
    </rPh>
    <rPh sb="1" eb="2">
      <t>ニュウ</t>
    </rPh>
    <rPh sb="2" eb="4">
      <t>フクシ</t>
    </rPh>
    <rPh sb="4" eb="6">
      <t>センモン</t>
    </rPh>
    <rPh sb="6" eb="8">
      <t>ショクイン</t>
    </rPh>
    <rPh sb="8" eb="10">
      <t>ハイチ</t>
    </rPh>
    <rPh sb="10" eb="11">
      <t>トウ</t>
    </rPh>
    <rPh sb="11" eb="13">
      <t>カサン</t>
    </rPh>
    <phoneticPr fontId="6"/>
  </si>
  <si>
    <t>福祉専門職員配置等加算</t>
    <rPh sb="0" eb="2">
      <t>フクシ</t>
    </rPh>
    <rPh sb="2" eb="4">
      <t>センモン</t>
    </rPh>
    <rPh sb="4" eb="6">
      <t>ショクイン</t>
    </rPh>
    <rPh sb="6" eb="9">
      <t>ハイチトウ</t>
    </rPh>
    <rPh sb="9" eb="11">
      <t>カサン</t>
    </rPh>
    <phoneticPr fontId="6"/>
  </si>
  <si>
    <t>イ　福祉専門職員配置等加算（Ⅰ）</t>
    <rPh sb="2" eb="4">
      <t>フクシ</t>
    </rPh>
    <rPh sb="4" eb="6">
      <t>センモン</t>
    </rPh>
    <rPh sb="6" eb="8">
      <t>ショクイン</t>
    </rPh>
    <rPh sb="8" eb="10">
      <t>ハイチ</t>
    </rPh>
    <rPh sb="10" eb="11">
      <t>トウ</t>
    </rPh>
    <rPh sb="11" eb="13">
      <t>カサン</t>
    </rPh>
    <phoneticPr fontId="6"/>
  </si>
  <si>
    <t>児入福祉専門職員配置等加算Ⅱ</t>
    <rPh sb="0" eb="1">
      <t>ジ</t>
    </rPh>
    <rPh sb="1" eb="2">
      <t>ニュウ</t>
    </rPh>
    <rPh sb="2" eb="4">
      <t>フクシ</t>
    </rPh>
    <rPh sb="4" eb="6">
      <t>センモン</t>
    </rPh>
    <rPh sb="6" eb="8">
      <t>ショクイン</t>
    </rPh>
    <rPh sb="8" eb="10">
      <t>ハイチ</t>
    </rPh>
    <rPh sb="10" eb="11">
      <t>トウ</t>
    </rPh>
    <rPh sb="11" eb="13">
      <t>カサン</t>
    </rPh>
    <phoneticPr fontId="6"/>
  </si>
  <si>
    <t>ロ　福祉専門職員配置等加算（Ⅱ）</t>
    <rPh sb="2" eb="4">
      <t>フクシ</t>
    </rPh>
    <rPh sb="4" eb="6">
      <t>センモン</t>
    </rPh>
    <rPh sb="6" eb="8">
      <t>ショクイン</t>
    </rPh>
    <rPh sb="8" eb="10">
      <t>ハイチ</t>
    </rPh>
    <rPh sb="10" eb="11">
      <t>トウ</t>
    </rPh>
    <rPh sb="11" eb="13">
      <t>カサン</t>
    </rPh>
    <phoneticPr fontId="6"/>
  </si>
  <si>
    <t>児入福祉専門職員配置等加算Ⅲ</t>
    <rPh sb="0" eb="1">
      <t>ジ</t>
    </rPh>
    <rPh sb="1" eb="2">
      <t>ニュウ</t>
    </rPh>
    <rPh sb="2" eb="4">
      <t>フクシ</t>
    </rPh>
    <rPh sb="4" eb="6">
      <t>センモン</t>
    </rPh>
    <rPh sb="6" eb="8">
      <t>ショクイン</t>
    </rPh>
    <rPh sb="8" eb="10">
      <t>ハイチ</t>
    </rPh>
    <rPh sb="10" eb="11">
      <t>トウ</t>
    </rPh>
    <rPh sb="11" eb="13">
      <t>カサン</t>
    </rPh>
    <phoneticPr fontId="6"/>
  </si>
  <si>
    <t>ハ　福祉専門職員配置等加算（Ⅲ）</t>
    <rPh sb="2" eb="4">
      <t>フクシ</t>
    </rPh>
    <rPh sb="4" eb="6">
      <t>センモン</t>
    </rPh>
    <rPh sb="6" eb="8">
      <t>ショクイン</t>
    </rPh>
    <rPh sb="8" eb="10">
      <t>ハイチ</t>
    </rPh>
    <rPh sb="10" eb="11">
      <t>トウ</t>
    </rPh>
    <rPh sb="11" eb="13">
      <t>カサン</t>
    </rPh>
    <phoneticPr fontId="6"/>
  </si>
  <si>
    <t>児入地域移行加算</t>
    <rPh sb="0" eb="1">
      <t>ジ</t>
    </rPh>
    <rPh sb="1" eb="2">
      <t>ニュウ</t>
    </rPh>
    <rPh sb="2" eb="4">
      <t>チイキ</t>
    </rPh>
    <rPh sb="4" eb="6">
      <t>イコウ</t>
    </rPh>
    <rPh sb="6" eb="8">
      <t>カサン</t>
    </rPh>
    <phoneticPr fontId="6"/>
  </si>
  <si>
    <t>地域移行加算（入所中2回、退所後1回を限度）</t>
    <rPh sb="0" eb="2">
      <t>チイキ</t>
    </rPh>
    <rPh sb="2" eb="4">
      <t>イコウ</t>
    </rPh>
    <rPh sb="4" eb="6">
      <t>カサン</t>
    </rPh>
    <phoneticPr fontId="6"/>
  </si>
  <si>
    <t>児入栄養士配置加算Ⅰ１</t>
    <rPh sb="0" eb="1">
      <t>ジ</t>
    </rPh>
    <rPh sb="1" eb="2">
      <t>ニュウ</t>
    </rPh>
    <rPh sb="2" eb="5">
      <t>エイヨウシ</t>
    </rPh>
    <rPh sb="5" eb="7">
      <t>ハイチ</t>
    </rPh>
    <rPh sb="7" eb="9">
      <t>カサン</t>
    </rPh>
    <phoneticPr fontId="6"/>
  </si>
  <si>
    <t>栄養士配置加算　　　　　</t>
    <phoneticPr fontId="6"/>
  </si>
  <si>
    <t>イ　栄養士配置加算（Ⅰ）</t>
    <phoneticPr fontId="6"/>
  </si>
  <si>
    <t>(1)定員40人以下</t>
    <rPh sb="3" eb="5">
      <t>テイイン</t>
    </rPh>
    <rPh sb="7" eb="8">
      <t>ニン</t>
    </rPh>
    <rPh sb="8" eb="10">
      <t>イカ</t>
    </rPh>
    <phoneticPr fontId="6"/>
  </si>
  <si>
    <t>児入栄養士配置加算Ⅰ２</t>
    <rPh sb="0" eb="1">
      <t>ジ</t>
    </rPh>
    <rPh sb="1" eb="2">
      <t>ニュウ</t>
    </rPh>
    <rPh sb="2" eb="5">
      <t>エイヨウシ</t>
    </rPh>
    <rPh sb="5" eb="7">
      <t>ハイチ</t>
    </rPh>
    <rPh sb="7" eb="9">
      <t>カサン</t>
    </rPh>
    <phoneticPr fontId="6"/>
  </si>
  <si>
    <t>(2)定員41人以上50人以下</t>
    <rPh sb="7" eb="8">
      <t>ニン</t>
    </rPh>
    <rPh sb="8" eb="10">
      <t>イジョウ</t>
    </rPh>
    <rPh sb="12" eb="13">
      <t>ニン</t>
    </rPh>
    <rPh sb="13" eb="15">
      <t>イカ</t>
    </rPh>
    <phoneticPr fontId="6"/>
  </si>
  <si>
    <t>児入栄養士配置加算Ⅰ３</t>
    <rPh sb="0" eb="1">
      <t>ジ</t>
    </rPh>
    <rPh sb="1" eb="2">
      <t>ニュウ</t>
    </rPh>
    <rPh sb="2" eb="5">
      <t>エイヨウシ</t>
    </rPh>
    <rPh sb="5" eb="7">
      <t>ハイチ</t>
    </rPh>
    <rPh sb="7" eb="9">
      <t>カサン</t>
    </rPh>
    <phoneticPr fontId="6"/>
  </si>
  <si>
    <t>(3)定員51人以上60人以下</t>
    <rPh sb="7" eb="8">
      <t>ニン</t>
    </rPh>
    <rPh sb="8" eb="10">
      <t>イジョウ</t>
    </rPh>
    <rPh sb="12" eb="13">
      <t>ニン</t>
    </rPh>
    <rPh sb="13" eb="15">
      <t>イカ</t>
    </rPh>
    <phoneticPr fontId="6"/>
  </si>
  <si>
    <t>児入栄養士配置加算Ⅰ４</t>
    <rPh sb="0" eb="1">
      <t>ジ</t>
    </rPh>
    <rPh sb="1" eb="2">
      <t>ニュウ</t>
    </rPh>
    <rPh sb="2" eb="5">
      <t>エイヨウシ</t>
    </rPh>
    <rPh sb="5" eb="7">
      <t>ハイチ</t>
    </rPh>
    <rPh sb="7" eb="9">
      <t>カサン</t>
    </rPh>
    <phoneticPr fontId="6"/>
  </si>
  <si>
    <t>(4)定員61人以上70人以下</t>
    <rPh sb="7" eb="8">
      <t>ニン</t>
    </rPh>
    <rPh sb="8" eb="10">
      <t>イジョウ</t>
    </rPh>
    <rPh sb="12" eb="13">
      <t>ニン</t>
    </rPh>
    <rPh sb="13" eb="15">
      <t>イカ</t>
    </rPh>
    <phoneticPr fontId="6"/>
  </si>
  <si>
    <t>児入栄養士配置加算Ⅰ５</t>
    <rPh sb="0" eb="1">
      <t>ジ</t>
    </rPh>
    <rPh sb="1" eb="2">
      <t>ニュウ</t>
    </rPh>
    <rPh sb="2" eb="5">
      <t>エイヨウシ</t>
    </rPh>
    <rPh sb="5" eb="7">
      <t>ハイチ</t>
    </rPh>
    <rPh sb="7" eb="9">
      <t>カサン</t>
    </rPh>
    <phoneticPr fontId="6"/>
  </si>
  <si>
    <t>(5)定員71人以上80人以下</t>
    <rPh sb="7" eb="8">
      <t>ニン</t>
    </rPh>
    <rPh sb="8" eb="10">
      <t>イジョウ</t>
    </rPh>
    <rPh sb="12" eb="13">
      <t>ニン</t>
    </rPh>
    <rPh sb="13" eb="15">
      <t>イカ</t>
    </rPh>
    <phoneticPr fontId="6"/>
  </si>
  <si>
    <t>児入栄養士配置加算Ⅰ６</t>
    <rPh sb="0" eb="1">
      <t>ジ</t>
    </rPh>
    <rPh sb="1" eb="2">
      <t>ニュウ</t>
    </rPh>
    <rPh sb="2" eb="5">
      <t>エイヨウシ</t>
    </rPh>
    <rPh sb="5" eb="7">
      <t>ハイチ</t>
    </rPh>
    <rPh sb="7" eb="9">
      <t>カサン</t>
    </rPh>
    <phoneticPr fontId="6"/>
  </si>
  <si>
    <t>(6)定員81人以上90人以下</t>
    <rPh sb="7" eb="8">
      <t>ニン</t>
    </rPh>
    <rPh sb="8" eb="10">
      <t>イジョウ</t>
    </rPh>
    <rPh sb="12" eb="13">
      <t>ニン</t>
    </rPh>
    <rPh sb="13" eb="15">
      <t>イカ</t>
    </rPh>
    <phoneticPr fontId="6"/>
  </si>
  <si>
    <t>児入栄養士配置加算Ⅰ７</t>
    <rPh sb="0" eb="1">
      <t>ジ</t>
    </rPh>
    <rPh sb="1" eb="2">
      <t>ニュウ</t>
    </rPh>
    <rPh sb="2" eb="5">
      <t>エイヨウシ</t>
    </rPh>
    <rPh sb="5" eb="7">
      <t>ハイチ</t>
    </rPh>
    <rPh sb="7" eb="9">
      <t>カサン</t>
    </rPh>
    <phoneticPr fontId="6"/>
  </si>
  <si>
    <t>(7)定員91人以上100人以下</t>
    <rPh sb="7" eb="8">
      <t>ニン</t>
    </rPh>
    <rPh sb="8" eb="10">
      <t>イジョウ</t>
    </rPh>
    <rPh sb="13" eb="14">
      <t>ニン</t>
    </rPh>
    <rPh sb="14" eb="16">
      <t>イカ</t>
    </rPh>
    <phoneticPr fontId="6"/>
  </si>
  <si>
    <t>児入栄養士配置加算Ⅰ８</t>
    <rPh sb="0" eb="1">
      <t>ジ</t>
    </rPh>
    <rPh sb="1" eb="2">
      <t>ニュウ</t>
    </rPh>
    <rPh sb="2" eb="5">
      <t>エイヨウシ</t>
    </rPh>
    <rPh sb="5" eb="7">
      <t>ハイチ</t>
    </rPh>
    <rPh sb="7" eb="9">
      <t>カサン</t>
    </rPh>
    <phoneticPr fontId="6"/>
  </si>
  <si>
    <t>(8)定員101人以上110人以下</t>
    <rPh sb="8" eb="9">
      <t>ニン</t>
    </rPh>
    <rPh sb="9" eb="11">
      <t>イジョウ</t>
    </rPh>
    <rPh sb="14" eb="15">
      <t>ニン</t>
    </rPh>
    <rPh sb="15" eb="17">
      <t>イカ</t>
    </rPh>
    <phoneticPr fontId="6"/>
  </si>
  <si>
    <t>児入栄養士配置加算Ⅰ９</t>
    <rPh sb="0" eb="1">
      <t>ジ</t>
    </rPh>
    <rPh sb="1" eb="2">
      <t>ニュウ</t>
    </rPh>
    <rPh sb="2" eb="5">
      <t>エイヨウシ</t>
    </rPh>
    <rPh sb="5" eb="7">
      <t>ハイチ</t>
    </rPh>
    <rPh sb="7" eb="9">
      <t>カサン</t>
    </rPh>
    <phoneticPr fontId="6"/>
  </si>
  <si>
    <t>(9)定員111人以上120人以下</t>
    <rPh sb="8" eb="9">
      <t>ニン</t>
    </rPh>
    <rPh sb="9" eb="11">
      <t>イジョウ</t>
    </rPh>
    <rPh sb="14" eb="15">
      <t>ニン</t>
    </rPh>
    <rPh sb="15" eb="17">
      <t>イカ</t>
    </rPh>
    <phoneticPr fontId="6"/>
  </si>
  <si>
    <t>児入栄養士配置加算Ⅰ１０</t>
    <rPh sb="0" eb="1">
      <t>ジ</t>
    </rPh>
    <rPh sb="1" eb="2">
      <t>ニュウ</t>
    </rPh>
    <rPh sb="2" eb="5">
      <t>エイヨウシ</t>
    </rPh>
    <rPh sb="5" eb="7">
      <t>ハイチ</t>
    </rPh>
    <rPh sb="7" eb="9">
      <t>カサン</t>
    </rPh>
    <phoneticPr fontId="6"/>
  </si>
  <si>
    <t>(10)定員121人以上130人以下</t>
    <rPh sb="9" eb="10">
      <t>ニン</t>
    </rPh>
    <rPh sb="10" eb="12">
      <t>イジョウ</t>
    </rPh>
    <rPh sb="15" eb="16">
      <t>ニン</t>
    </rPh>
    <rPh sb="16" eb="18">
      <t>イカ</t>
    </rPh>
    <phoneticPr fontId="6"/>
  </si>
  <si>
    <t>児入栄養士配置加算Ⅰ１１</t>
    <rPh sb="0" eb="1">
      <t>ジ</t>
    </rPh>
    <rPh sb="1" eb="2">
      <t>ニュウ</t>
    </rPh>
    <rPh sb="2" eb="5">
      <t>エイヨウシ</t>
    </rPh>
    <rPh sb="5" eb="7">
      <t>ハイチ</t>
    </rPh>
    <rPh sb="7" eb="9">
      <t>カサン</t>
    </rPh>
    <phoneticPr fontId="6"/>
  </si>
  <si>
    <t>(11)定員131人以上140人以下</t>
    <rPh sb="9" eb="10">
      <t>ニン</t>
    </rPh>
    <rPh sb="10" eb="12">
      <t>イジョウ</t>
    </rPh>
    <rPh sb="15" eb="16">
      <t>ニン</t>
    </rPh>
    <rPh sb="16" eb="18">
      <t>イカ</t>
    </rPh>
    <phoneticPr fontId="6"/>
  </si>
  <si>
    <t>児入栄養士配置加算Ⅰ１２</t>
    <rPh sb="0" eb="1">
      <t>ジ</t>
    </rPh>
    <rPh sb="1" eb="2">
      <t>ニュウ</t>
    </rPh>
    <rPh sb="2" eb="5">
      <t>エイヨウシ</t>
    </rPh>
    <rPh sb="5" eb="7">
      <t>ハイチ</t>
    </rPh>
    <rPh sb="7" eb="9">
      <t>カサン</t>
    </rPh>
    <phoneticPr fontId="6"/>
  </si>
  <si>
    <t>(12)定員141人以上150人以下</t>
    <rPh sb="9" eb="10">
      <t>ニン</t>
    </rPh>
    <rPh sb="10" eb="12">
      <t>イジョウ</t>
    </rPh>
    <rPh sb="15" eb="16">
      <t>ニン</t>
    </rPh>
    <rPh sb="16" eb="18">
      <t>イカ</t>
    </rPh>
    <phoneticPr fontId="6"/>
  </si>
  <si>
    <t>児入栄養士配置加算Ⅰ１３</t>
    <rPh sb="0" eb="1">
      <t>ジ</t>
    </rPh>
    <rPh sb="1" eb="2">
      <t>ニュウ</t>
    </rPh>
    <rPh sb="2" eb="5">
      <t>エイヨウシ</t>
    </rPh>
    <rPh sb="5" eb="7">
      <t>ハイチ</t>
    </rPh>
    <rPh sb="7" eb="9">
      <t>カサン</t>
    </rPh>
    <phoneticPr fontId="6"/>
  </si>
  <si>
    <t>(13)定員151人以上160人以下</t>
    <rPh sb="9" eb="10">
      <t>ニン</t>
    </rPh>
    <rPh sb="10" eb="12">
      <t>イジョウ</t>
    </rPh>
    <rPh sb="15" eb="16">
      <t>ニン</t>
    </rPh>
    <rPh sb="16" eb="18">
      <t>イカ</t>
    </rPh>
    <phoneticPr fontId="6"/>
  </si>
  <si>
    <t>児入栄養士配置加算Ⅰ１４</t>
    <rPh sb="0" eb="1">
      <t>ジ</t>
    </rPh>
    <rPh sb="1" eb="2">
      <t>ニュウ</t>
    </rPh>
    <rPh sb="2" eb="5">
      <t>エイヨウシ</t>
    </rPh>
    <rPh sb="5" eb="7">
      <t>ハイチ</t>
    </rPh>
    <rPh sb="7" eb="9">
      <t>カサン</t>
    </rPh>
    <phoneticPr fontId="6"/>
  </si>
  <si>
    <t>(14)定員161人以上170人以下</t>
    <rPh sb="9" eb="10">
      <t>ニン</t>
    </rPh>
    <rPh sb="10" eb="12">
      <t>イジョウ</t>
    </rPh>
    <rPh sb="15" eb="16">
      <t>ニン</t>
    </rPh>
    <rPh sb="16" eb="18">
      <t>イカ</t>
    </rPh>
    <phoneticPr fontId="6"/>
  </si>
  <si>
    <t>児入栄養士配置加算Ⅰ１５</t>
    <rPh sb="0" eb="1">
      <t>ジ</t>
    </rPh>
    <rPh sb="1" eb="2">
      <t>ニュウ</t>
    </rPh>
    <rPh sb="2" eb="5">
      <t>エイヨウシ</t>
    </rPh>
    <rPh sb="5" eb="7">
      <t>ハイチ</t>
    </rPh>
    <rPh sb="7" eb="9">
      <t>カサン</t>
    </rPh>
    <phoneticPr fontId="6"/>
  </si>
  <si>
    <t>(15)定員171人以上180人以下</t>
    <rPh sb="9" eb="10">
      <t>ニン</t>
    </rPh>
    <rPh sb="10" eb="12">
      <t>イジョウ</t>
    </rPh>
    <rPh sb="15" eb="16">
      <t>ニン</t>
    </rPh>
    <rPh sb="16" eb="18">
      <t>イカ</t>
    </rPh>
    <phoneticPr fontId="6"/>
  </si>
  <si>
    <t>児入栄養士配置加算Ⅰ１６</t>
    <rPh sb="0" eb="1">
      <t>ジ</t>
    </rPh>
    <rPh sb="1" eb="2">
      <t>ニュウ</t>
    </rPh>
    <rPh sb="2" eb="5">
      <t>エイヨウシ</t>
    </rPh>
    <rPh sb="5" eb="7">
      <t>ハイチ</t>
    </rPh>
    <rPh sb="7" eb="9">
      <t>カサン</t>
    </rPh>
    <phoneticPr fontId="6"/>
  </si>
  <si>
    <t>(16)定員181人以上190人以下</t>
    <rPh sb="9" eb="10">
      <t>ニン</t>
    </rPh>
    <rPh sb="10" eb="12">
      <t>イジョウ</t>
    </rPh>
    <rPh sb="15" eb="16">
      <t>ニン</t>
    </rPh>
    <rPh sb="16" eb="18">
      <t>イカ</t>
    </rPh>
    <phoneticPr fontId="6"/>
  </si>
  <si>
    <t>児入栄養士配置加算Ⅰ１７</t>
    <rPh sb="0" eb="1">
      <t>ジ</t>
    </rPh>
    <rPh sb="1" eb="2">
      <t>ニュウ</t>
    </rPh>
    <rPh sb="2" eb="5">
      <t>エイヨウシ</t>
    </rPh>
    <rPh sb="5" eb="7">
      <t>ハイチ</t>
    </rPh>
    <rPh sb="7" eb="9">
      <t>カサン</t>
    </rPh>
    <phoneticPr fontId="6"/>
  </si>
  <si>
    <t>(17)定員191人以上</t>
    <rPh sb="9" eb="10">
      <t>ニン</t>
    </rPh>
    <rPh sb="10" eb="12">
      <t>イジョウ</t>
    </rPh>
    <phoneticPr fontId="6"/>
  </si>
  <si>
    <t>児入栄養士配置加算Ⅱ１</t>
    <rPh sb="0" eb="1">
      <t>ジ</t>
    </rPh>
    <rPh sb="1" eb="2">
      <t>ニュウ</t>
    </rPh>
    <rPh sb="2" eb="5">
      <t>エイヨウシ</t>
    </rPh>
    <rPh sb="5" eb="7">
      <t>ハイチ</t>
    </rPh>
    <rPh sb="7" eb="9">
      <t>カサン</t>
    </rPh>
    <phoneticPr fontId="6"/>
  </si>
  <si>
    <t>ロ　栄養士配置加算（Ⅱ）</t>
    <phoneticPr fontId="6"/>
  </si>
  <si>
    <t>児入栄養士配置加算Ⅱ２</t>
    <rPh sb="0" eb="1">
      <t>ジ</t>
    </rPh>
    <rPh sb="1" eb="2">
      <t>ニュウ</t>
    </rPh>
    <rPh sb="2" eb="5">
      <t>エイヨウシ</t>
    </rPh>
    <rPh sb="5" eb="7">
      <t>ハイチ</t>
    </rPh>
    <rPh sb="7" eb="9">
      <t>カサン</t>
    </rPh>
    <phoneticPr fontId="6"/>
  </si>
  <si>
    <t>児入栄養士配置加算Ⅱ３</t>
    <rPh sb="0" eb="1">
      <t>ジ</t>
    </rPh>
    <rPh sb="1" eb="2">
      <t>ニュウ</t>
    </rPh>
    <rPh sb="2" eb="5">
      <t>エイヨウシ</t>
    </rPh>
    <rPh sb="5" eb="7">
      <t>ハイチ</t>
    </rPh>
    <rPh sb="7" eb="9">
      <t>カサン</t>
    </rPh>
    <phoneticPr fontId="6"/>
  </si>
  <si>
    <t>児入栄養士配置加算Ⅱ４</t>
    <rPh sb="0" eb="1">
      <t>ジ</t>
    </rPh>
    <rPh sb="1" eb="2">
      <t>ニュウ</t>
    </rPh>
    <rPh sb="2" eb="5">
      <t>エイヨウシ</t>
    </rPh>
    <rPh sb="5" eb="7">
      <t>ハイチ</t>
    </rPh>
    <rPh sb="7" eb="9">
      <t>カサン</t>
    </rPh>
    <phoneticPr fontId="6"/>
  </si>
  <si>
    <t>児入栄養士配置加算Ⅱ５</t>
    <rPh sb="0" eb="1">
      <t>ジ</t>
    </rPh>
    <rPh sb="1" eb="2">
      <t>ニュウ</t>
    </rPh>
    <rPh sb="2" eb="5">
      <t>エイヨウシ</t>
    </rPh>
    <rPh sb="5" eb="7">
      <t>ハイチ</t>
    </rPh>
    <rPh sb="7" eb="9">
      <t>カサン</t>
    </rPh>
    <phoneticPr fontId="6"/>
  </si>
  <si>
    <t>児入栄養士配置加算Ⅱ６</t>
    <rPh sb="0" eb="1">
      <t>ジ</t>
    </rPh>
    <rPh sb="1" eb="2">
      <t>ニュウ</t>
    </rPh>
    <rPh sb="2" eb="5">
      <t>エイヨウシ</t>
    </rPh>
    <rPh sb="5" eb="7">
      <t>ハイチ</t>
    </rPh>
    <rPh sb="7" eb="9">
      <t>カサン</t>
    </rPh>
    <phoneticPr fontId="6"/>
  </si>
  <si>
    <t>児入栄養士配置加算Ⅱ７</t>
    <rPh sb="0" eb="1">
      <t>ジ</t>
    </rPh>
    <rPh sb="1" eb="2">
      <t>ニュウ</t>
    </rPh>
    <rPh sb="2" eb="5">
      <t>エイヨウシ</t>
    </rPh>
    <rPh sb="5" eb="7">
      <t>ハイチ</t>
    </rPh>
    <rPh sb="7" eb="9">
      <t>カサン</t>
    </rPh>
    <phoneticPr fontId="6"/>
  </si>
  <si>
    <t>児入栄養士配置加算Ⅱ８</t>
    <rPh sb="0" eb="1">
      <t>ジ</t>
    </rPh>
    <rPh sb="1" eb="2">
      <t>ニュウ</t>
    </rPh>
    <rPh sb="2" eb="5">
      <t>エイヨウシ</t>
    </rPh>
    <rPh sb="5" eb="7">
      <t>ハイチ</t>
    </rPh>
    <rPh sb="7" eb="9">
      <t>カサン</t>
    </rPh>
    <phoneticPr fontId="6"/>
  </si>
  <si>
    <t>児入栄養士配置加算Ⅱ９</t>
    <rPh sb="0" eb="1">
      <t>ジ</t>
    </rPh>
    <rPh sb="1" eb="2">
      <t>ニュウ</t>
    </rPh>
    <rPh sb="2" eb="5">
      <t>エイヨウシ</t>
    </rPh>
    <rPh sb="5" eb="7">
      <t>ハイチ</t>
    </rPh>
    <rPh sb="7" eb="9">
      <t>カサン</t>
    </rPh>
    <phoneticPr fontId="6"/>
  </si>
  <si>
    <t>児入栄養士配置加算Ⅱ１０</t>
    <rPh sb="0" eb="1">
      <t>ジ</t>
    </rPh>
    <rPh sb="1" eb="2">
      <t>ニュウ</t>
    </rPh>
    <rPh sb="2" eb="5">
      <t>エイヨウシ</t>
    </rPh>
    <rPh sb="5" eb="7">
      <t>ハイチ</t>
    </rPh>
    <rPh sb="7" eb="9">
      <t>カサン</t>
    </rPh>
    <phoneticPr fontId="6"/>
  </si>
  <si>
    <t>児入栄養士配置加算Ⅱ１１</t>
    <rPh sb="0" eb="1">
      <t>ジ</t>
    </rPh>
    <rPh sb="1" eb="2">
      <t>ニュウ</t>
    </rPh>
    <rPh sb="2" eb="5">
      <t>エイヨウシ</t>
    </rPh>
    <rPh sb="5" eb="7">
      <t>ハイチ</t>
    </rPh>
    <rPh sb="7" eb="9">
      <t>カサン</t>
    </rPh>
    <phoneticPr fontId="6"/>
  </si>
  <si>
    <t>児入栄養士配置加算Ⅱ１２</t>
    <rPh sb="0" eb="1">
      <t>ジ</t>
    </rPh>
    <rPh sb="1" eb="2">
      <t>ニュウ</t>
    </rPh>
    <rPh sb="2" eb="5">
      <t>エイヨウシ</t>
    </rPh>
    <rPh sb="5" eb="7">
      <t>ハイチ</t>
    </rPh>
    <rPh sb="7" eb="9">
      <t>カサン</t>
    </rPh>
    <phoneticPr fontId="6"/>
  </si>
  <si>
    <t>児入栄養士配置加算Ⅱ１３</t>
    <rPh sb="0" eb="1">
      <t>ジ</t>
    </rPh>
    <rPh sb="1" eb="2">
      <t>ニュウ</t>
    </rPh>
    <rPh sb="2" eb="5">
      <t>エイヨウシ</t>
    </rPh>
    <rPh sb="5" eb="7">
      <t>ハイチ</t>
    </rPh>
    <rPh sb="7" eb="9">
      <t>カサン</t>
    </rPh>
    <phoneticPr fontId="6"/>
  </si>
  <si>
    <t>児入栄養士配置加算Ⅱ１４</t>
    <rPh sb="0" eb="1">
      <t>ジ</t>
    </rPh>
    <rPh sb="1" eb="2">
      <t>ニュウ</t>
    </rPh>
    <rPh sb="2" eb="5">
      <t>エイヨウシ</t>
    </rPh>
    <rPh sb="5" eb="7">
      <t>ハイチ</t>
    </rPh>
    <rPh sb="7" eb="9">
      <t>カサン</t>
    </rPh>
    <phoneticPr fontId="6"/>
  </si>
  <si>
    <t>児入栄養士配置加算Ⅱ１５</t>
    <rPh sb="0" eb="1">
      <t>ジ</t>
    </rPh>
    <rPh sb="1" eb="2">
      <t>ニュウ</t>
    </rPh>
    <rPh sb="2" eb="5">
      <t>エイヨウシ</t>
    </rPh>
    <rPh sb="5" eb="7">
      <t>ハイチ</t>
    </rPh>
    <rPh sb="7" eb="9">
      <t>カサン</t>
    </rPh>
    <phoneticPr fontId="6"/>
  </si>
  <si>
    <t>児入栄養士配置加算Ⅱ１６</t>
    <rPh sb="0" eb="1">
      <t>ジ</t>
    </rPh>
    <rPh sb="1" eb="2">
      <t>ニュウ</t>
    </rPh>
    <rPh sb="2" eb="5">
      <t>エイヨウシ</t>
    </rPh>
    <rPh sb="5" eb="7">
      <t>ハイチ</t>
    </rPh>
    <rPh sb="7" eb="9">
      <t>カサン</t>
    </rPh>
    <phoneticPr fontId="6"/>
  </si>
  <si>
    <t>児入栄養士配置加算Ⅱ１７</t>
    <rPh sb="0" eb="1">
      <t>ジ</t>
    </rPh>
    <rPh sb="1" eb="2">
      <t>ニュウ</t>
    </rPh>
    <rPh sb="2" eb="5">
      <t>エイヨウシ</t>
    </rPh>
    <rPh sb="5" eb="7">
      <t>ハイチ</t>
    </rPh>
    <rPh sb="7" eb="9">
      <t>カサン</t>
    </rPh>
    <phoneticPr fontId="6"/>
  </si>
  <si>
    <t>児入栄養マネジメント加算</t>
    <rPh sb="0" eb="1">
      <t>ジ</t>
    </rPh>
    <rPh sb="1" eb="2">
      <t>ニュウ</t>
    </rPh>
    <rPh sb="2" eb="4">
      <t>エイヨウ</t>
    </rPh>
    <rPh sb="10" eb="12">
      <t>カサン</t>
    </rPh>
    <phoneticPr fontId="6"/>
  </si>
  <si>
    <t>栄養マネジメント加算</t>
    <rPh sb="0" eb="2">
      <t>エイヨウ</t>
    </rPh>
    <rPh sb="8" eb="10">
      <t>カサン</t>
    </rPh>
    <phoneticPr fontId="6"/>
  </si>
  <si>
    <t>児入小規模グループケア加算</t>
    <rPh sb="0" eb="1">
      <t>ジ</t>
    </rPh>
    <rPh sb="1" eb="2">
      <t>ニュウ</t>
    </rPh>
    <rPh sb="2" eb="5">
      <t>ショウキボ</t>
    </rPh>
    <rPh sb="11" eb="13">
      <t>カサン</t>
    </rPh>
    <phoneticPr fontId="6"/>
  </si>
  <si>
    <t>小規模グループケア加算</t>
    <rPh sb="0" eb="3">
      <t>ショウキボ</t>
    </rPh>
    <rPh sb="9" eb="11">
      <t>カサン</t>
    </rPh>
    <phoneticPr fontId="6"/>
  </si>
  <si>
    <t>児入処遇改善加算Ⅰ</t>
    <rPh sb="0" eb="1">
      <t>ジ</t>
    </rPh>
    <rPh sb="1" eb="2">
      <t>ニュウ</t>
    </rPh>
    <rPh sb="2" eb="4">
      <t>ショグウ</t>
    </rPh>
    <rPh sb="4" eb="6">
      <t>カイゼン</t>
    </rPh>
    <rPh sb="6" eb="8">
      <t>カサン</t>
    </rPh>
    <phoneticPr fontId="6"/>
  </si>
  <si>
    <t xml:space="preserve">福祉・介護職員処遇改善加算
</t>
    <rPh sb="0" eb="2">
      <t>フクシ</t>
    </rPh>
    <rPh sb="3" eb="5">
      <t>カイゴ</t>
    </rPh>
    <rPh sb="5" eb="7">
      <t>ショクイン</t>
    </rPh>
    <rPh sb="7" eb="9">
      <t>ショグウ</t>
    </rPh>
    <rPh sb="9" eb="11">
      <t>カイゼン</t>
    </rPh>
    <rPh sb="11" eb="13">
      <t>カサン</t>
    </rPh>
    <phoneticPr fontId="6"/>
  </si>
  <si>
    <t>イ 福祉・介護職員処遇改善加算（Ⅰ）</t>
    <rPh sb="2" eb="4">
      <t>フクシ</t>
    </rPh>
    <rPh sb="5" eb="7">
      <t>カイゴ</t>
    </rPh>
    <rPh sb="7" eb="9">
      <t>ショクイン</t>
    </rPh>
    <rPh sb="9" eb="11">
      <t>ショグウ</t>
    </rPh>
    <rPh sb="11" eb="13">
      <t>カイゼン</t>
    </rPh>
    <rPh sb="13" eb="15">
      <t>カサン</t>
    </rPh>
    <phoneticPr fontId="6"/>
  </si>
  <si>
    <t>児入処遇改善加算Ⅱ</t>
    <rPh sb="0" eb="1">
      <t>ジ</t>
    </rPh>
    <rPh sb="1" eb="2">
      <t>ニュウ</t>
    </rPh>
    <rPh sb="2" eb="4">
      <t>ショグウ</t>
    </rPh>
    <rPh sb="4" eb="6">
      <t>カイゼン</t>
    </rPh>
    <rPh sb="6" eb="8">
      <t>カサン</t>
    </rPh>
    <phoneticPr fontId="6"/>
  </si>
  <si>
    <t>ロ 福祉・介護職員処遇改善加算（Ⅱ）</t>
    <rPh sb="2" eb="4">
      <t>フクシ</t>
    </rPh>
    <rPh sb="5" eb="7">
      <t>カイゴ</t>
    </rPh>
    <rPh sb="7" eb="9">
      <t>ショクイン</t>
    </rPh>
    <rPh sb="9" eb="11">
      <t>ショグウ</t>
    </rPh>
    <rPh sb="11" eb="13">
      <t>カイゼン</t>
    </rPh>
    <rPh sb="13" eb="15">
      <t>カサン</t>
    </rPh>
    <phoneticPr fontId="6"/>
  </si>
  <si>
    <t>児入処遇改善加算Ⅲ</t>
    <rPh sb="0" eb="1">
      <t>ジ</t>
    </rPh>
    <rPh sb="1" eb="2">
      <t>ニュウ</t>
    </rPh>
    <rPh sb="2" eb="4">
      <t>ショグウ</t>
    </rPh>
    <rPh sb="4" eb="6">
      <t>カイゼン</t>
    </rPh>
    <rPh sb="6" eb="8">
      <t>カサン</t>
    </rPh>
    <phoneticPr fontId="6"/>
  </si>
  <si>
    <t>ハ 福祉・介護職員処遇改善加算（Ⅲ）</t>
    <rPh sb="2" eb="4">
      <t>フクシ</t>
    </rPh>
    <rPh sb="5" eb="7">
      <t>カイゴ</t>
    </rPh>
    <rPh sb="7" eb="9">
      <t>ショクイン</t>
    </rPh>
    <rPh sb="9" eb="11">
      <t>ショグウ</t>
    </rPh>
    <rPh sb="11" eb="13">
      <t>カイゼン</t>
    </rPh>
    <rPh sb="13" eb="15">
      <t>カサン</t>
    </rPh>
    <phoneticPr fontId="6"/>
  </si>
  <si>
    <t>児入処遇改善加算Ⅳ</t>
    <rPh sb="0" eb="1">
      <t>ジ</t>
    </rPh>
    <rPh sb="1" eb="2">
      <t>ニュウ</t>
    </rPh>
    <rPh sb="2" eb="4">
      <t>ショグウ</t>
    </rPh>
    <rPh sb="4" eb="6">
      <t>カイゼン</t>
    </rPh>
    <rPh sb="6" eb="8">
      <t>カサン</t>
    </rPh>
    <phoneticPr fontId="6"/>
  </si>
  <si>
    <t>ニ 福祉・介護職員処遇改善加算（Ⅳ）</t>
    <rPh sb="2" eb="4">
      <t>フクシ</t>
    </rPh>
    <rPh sb="5" eb="7">
      <t>カイゴ</t>
    </rPh>
    <rPh sb="7" eb="9">
      <t>ショクイン</t>
    </rPh>
    <rPh sb="9" eb="11">
      <t>ショグウ</t>
    </rPh>
    <rPh sb="11" eb="13">
      <t>カイゼン</t>
    </rPh>
    <rPh sb="13" eb="15">
      <t>カサン</t>
    </rPh>
    <phoneticPr fontId="6"/>
  </si>
  <si>
    <t>児入処遇改善加算Ⅴ</t>
    <rPh sb="0" eb="1">
      <t>ジ</t>
    </rPh>
    <rPh sb="1" eb="2">
      <t>ニュウ</t>
    </rPh>
    <rPh sb="2" eb="4">
      <t>ショグウ</t>
    </rPh>
    <rPh sb="4" eb="6">
      <t>カイゼン</t>
    </rPh>
    <rPh sb="6" eb="8">
      <t>カサン</t>
    </rPh>
    <phoneticPr fontId="6"/>
  </si>
  <si>
    <t>ホ 福祉・介護職員処遇改善加算（Ⅴ）</t>
    <rPh sb="2" eb="4">
      <t>フクシ</t>
    </rPh>
    <rPh sb="5" eb="7">
      <t>カイゴ</t>
    </rPh>
    <rPh sb="7" eb="9">
      <t>ショクイン</t>
    </rPh>
    <rPh sb="9" eb="11">
      <t>ショグウ</t>
    </rPh>
    <rPh sb="11" eb="13">
      <t>カイゼン</t>
    </rPh>
    <rPh sb="13" eb="15">
      <t>カサン</t>
    </rPh>
    <phoneticPr fontId="6"/>
  </si>
  <si>
    <t>児入処遇改善特別加算</t>
    <rPh sb="0" eb="1">
      <t>ジ</t>
    </rPh>
    <rPh sb="1" eb="2">
      <t>ニュウ</t>
    </rPh>
    <rPh sb="2" eb="4">
      <t>ショグウ</t>
    </rPh>
    <rPh sb="4" eb="6">
      <t>カイゼン</t>
    </rPh>
    <rPh sb="6" eb="8">
      <t>トクベツ</t>
    </rPh>
    <rPh sb="8" eb="10">
      <t>カサン</t>
    </rPh>
    <phoneticPr fontId="6"/>
  </si>
  <si>
    <t>福祉・介護職員処遇改善特別加算</t>
    <rPh sb="0" eb="2">
      <t>フクシ</t>
    </rPh>
    <rPh sb="3" eb="5">
      <t>カイゴ</t>
    </rPh>
    <rPh sb="5" eb="7">
      <t>ショクイン</t>
    </rPh>
    <rPh sb="7" eb="9">
      <t>ショグウ</t>
    </rPh>
    <rPh sb="9" eb="11">
      <t>カイゼン</t>
    </rPh>
    <rPh sb="11" eb="13">
      <t>トクベツ</t>
    </rPh>
    <rPh sb="13" eb="15">
      <t>カサン</t>
    </rPh>
    <phoneticPr fontId="6"/>
  </si>
  <si>
    <t>児入児童指導員等加配加算１</t>
    <phoneticPr fontId="6"/>
  </si>
  <si>
    <t>児童指導員等加配加算</t>
    <phoneticPr fontId="6"/>
  </si>
  <si>
    <t>１日につき</t>
    <rPh sb="1" eb="2">
      <t>ニチ</t>
    </rPh>
    <phoneticPr fontId="6"/>
  </si>
  <si>
    <t>児入児童指導員等加配加算２</t>
    <phoneticPr fontId="6"/>
  </si>
  <si>
    <t>児入児童指導員等加配加算３</t>
  </si>
  <si>
    <t>児入児童指導員等加配加算４</t>
  </si>
  <si>
    <t>児入児童指導員等加配加算５</t>
  </si>
  <si>
    <t>児入児童指導員等加配加算６</t>
  </si>
  <si>
    <t>児入児童指導員等加配加算７</t>
  </si>
  <si>
    <t>児入児童指導員等加配加算８</t>
  </si>
  <si>
    <t>児入児童指導員等加配加算９</t>
  </si>
  <si>
    <t>児入児童指導員等加配加算１０</t>
  </si>
  <si>
    <t>児入児童指導員等加配加算１１</t>
  </si>
  <si>
    <t>児入児童指導員等加配加算１２</t>
  </si>
  <si>
    <t>児入児童指導員等加配加算１３</t>
  </si>
  <si>
    <t>児入児童指導員等加配加算１４</t>
  </si>
  <si>
    <t>児入児童指導員等加配加算１５</t>
  </si>
  <si>
    <t>児入児童指導員等加配加算１６</t>
  </si>
  <si>
    <t>児入児童指導員等加配加算１７</t>
  </si>
  <si>
    <t>児入児童指導員等加配加算１８</t>
  </si>
  <si>
    <t>児入児童指導員等加配加算１９</t>
  </si>
  <si>
    <t>児入児童指導員等加配加算２０</t>
  </si>
  <si>
    <t>児入児童指導員等加配加算２１</t>
  </si>
  <si>
    <t>児入児童指導員等加配加算２２</t>
  </si>
  <si>
    <t>児入児童指導員等加配加算２３</t>
  </si>
  <si>
    <t>児入児童指導員等加配加算２４</t>
  </si>
  <si>
    <t>児入児童指導員等加配加算２５</t>
  </si>
  <si>
    <t>児入児童指導員等加配加算２６</t>
  </si>
  <si>
    <t>児入児童指導員等加配加算２７</t>
  </si>
  <si>
    <t>児入児童指導員等加配加算２８</t>
  </si>
  <si>
    <t>児入児童指導員等加配加算２９</t>
  </si>
  <si>
    <t>児入児童指導員等加配加算３０</t>
  </si>
  <si>
    <t>児入児童指導員等加配加算３１</t>
  </si>
  <si>
    <t>児入児童指導員等加配加算３２</t>
  </si>
  <si>
    <t>児入児童指導員等加配加算３３</t>
  </si>
  <si>
    <t>児入児童指導員等加配加算３４</t>
  </si>
  <si>
    <t>児入児童指導員等加配加算３５</t>
  </si>
  <si>
    <t>児入児童指導員等加配加算３６</t>
  </si>
  <si>
    <t>児入児童指導員等加配加算３７</t>
  </si>
  <si>
    <t>児入児童指導員等加配加算３８</t>
  </si>
  <si>
    <t>児入児童指導員等加配加算３９</t>
  </si>
  <si>
    <t>児入児童指導員等加配加算４０</t>
  </si>
  <si>
    <t>児入児童指導員等加配加算４１</t>
  </si>
  <si>
    <t>児入児童指導員等加配加算４２</t>
  </si>
  <si>
    <t>児入児童指導員等加配加算４３</t>
  </si>
  <si>
    <t>児入児童指導員等加配加算４４</t>
  </si>
  <si>
    <t>児入児童指導員等加配加算４５</t>
  </si>
  <si>
    <t>児入児童指導員等加配加算４６</t>
  </si>
  <si>
    <t>児入児童指導員等加配加算４７</t>
  </si>
  <si>
    <t>児入児童指導員等加配加算４８</t>
  </si>
  <si>
    <t>児入児童指導員等加配加算４９</t>
  </si>
  <si>
    <t>児入児童指導員等加配加算５０</t>
  </si>
  <si>
    <t>児入児童指導員等加配加算５１</t>
  </si>
  <si>
    <t>児入児童指導員等加配加算５２</t>
  </si>
  <si>
    <t>児入児童指導員等加配加算５３</t>
  </si>
  <si>
    <t>児入児童指導員等加配加算５４</t>
  </si>
  <si>
    <t>児入児童指導員等加配加算５５</t>
  </si>
  <si>
    <t>児入児童指導員等加配加算５６</t>
  </si>
  <si>
    <t>児入児童指導員等加配加算５７</t>
  </si>
  <si>
    <t>児入児童指導員等加配加算５８</t>
  </si>
  <si>
    <t>児入児童指導員等加配加算５９</t>
  </si>
  <si>
    <t>児入児童指導員等加配加算６０</t>
  </si>
  <si>
    <t>児入児童指導員等加配加算６１</t>
  </si>
  <si>
    <t>児入児童指導員等加配加算６２</t>
  </si>
  <si>
    <t>ロ　児童指導員等の場合</t>
    <phoneticPr fontId="6"/>
  </si>
  <si>
    <t>児入児童指導員等加配加算６３</t>
  </si>
  <si>
    <t>児入児童指導員等加配加算６４</t>
  </si>
  <si>
    <t>児入児童指導員等加配加算６５</t>
  </si>
  <si>
    <t>児入児童指導員等加配加算６６</t>
  </si>
  <si>
    <t>児入児童指導員等加配加算６７</t>
  </si>
  <si>
    <t>児入児童指導員等加配加算６８</t>
  </si>
  <si>
    <t>児入児童指導員等加配加算６９</t>
  </si>
  <si>
    <t>児入児童指導員等加配加算７０</t>
  </si>
  <si>
    <t>児入児童指導員等加配加算７１</t>
  </si>
  <si>
    <t>児入児童指導員等加配加算７２</t>
  </si>
  <si>
    <t>児入児童指導員等加配加算７３</t>
  </si>
  <si>
    <t>児入児童指導員等加配加算７４</t>
  </si>
  <si>
    <t>児入児童指導員等加配加算７５</t>
  </si>
  <si>
    <t>児入児童指導員等加配加算７６</t>
  </si>
  <si>
    <t>児入児童指導員等加配加算７７</t>
  </si>
  <si>
    <t>児入児童指導員等加配加算７８</t>
  </si>
  <si>
    <t>児入児童指導員等加配加算７９</t>
  </si>
  <si>
    <t>児入児童指導員等加配加算８０</t>
  </si>
  <si>
    <t>児入児童指導員等加配加算８１</t>
  </si>
  <si>
    <t>児入児童指導員等加配加算８２</t>
  </si>
  <si>
    <t>児入児童指導員等加配加算８３</t>
  </si>
  <si>
    <t>児入児童指導員等加配加算８４</t>
  </si>
  <si>
    <t>児入児童指導員等加配加算８５</t>
  </si>
  <si>
    <t>児入児童指導員等加配加算８６</t>
  </si>
  <si>
    <t>児入児童指導員等加配加算８７</t>
  </si>
  <si>
    <t>児入児童指導員等加配加算８８</t>
  </si>
  <si>
    <t>児入児童指導員等加配加算８９</t>
  </si>
  <si>
    <t>児入児童指導員等加配加算９０</t>
  </si>
  <si>
    <t>児入児童指導員等加配加算９１</t>
  </si>
  <si>
    <t>児入児童指導員等加配加算９２</t>
  </si>
  <si>
    <t>児入児童指導員等加配加算９３</t>
  </si>
  <si>
    <t>児入児童指導員等加配加算９４</t>
  </si>
  <si>
    <t>児入児童指導員等加配加算９５</t>
  </si>
  <si>
    <t>児入児童指導員等加配加算９６</t>
  </si>
  <si>
    <t>児入児童指導員等加配加算９７</t>
  </si>
  <si>
    <t>児入児童指導員等加配加算９８</t>
  </si>
  <si>
    <t>児入児童指導員等加配加算９９</t>
  </si>
  <si>
    <t>児入児童指導員等加配加算１００</t>
  </si>
  <si>
    <t>児入児童指導員等加配加算１０１</t>
  </si>
  <si>
    <t>児入児童指導員等加配加算１０２</t>
  </si>
  <si>
    <t>児入児童指導員等加配加算１０３</t>
  </si>
  <si>
    <t>児入児童指導員等加配加算１０４</t>
  </si>
  <si>
    <t>児入児童指導員等加配加算１０５</t>
  </si>
  <si>
    <t>児入児童指導員等加配加算１０６</t>
  </si>
  <si>
    <t>児入児童指導員等加配加算１０７</t>
  </si>
  <si>
    <t>児入児童指導員等加配加算１０８</t>
  </si>
  <si>
    <t>児入児童指導員等加配加算１０９</t>
  </si>
  <si>
    <t>児入児童指導員等加配加算１１０</t>
  </si>
  <si>
    <t>児入児童指導員等加配加算１１１</t>
  </si>
  <si>
    <t>児入児童指導員等加配加算１１２</t>
  </si>
  <si>
    <t>児入児童指導員等加配加算１１３</t>
  </si>
  <si>
    <t>児入児童指導員等加配加算１１４</t>
  </si>
  <si>
    <t>児入児童指導員等加配加算１１５</t>
  </si>
  <si>
    <t>児入児童指導員等加配加算１１６</t>
  </si>
  <si>
    <t>児入児童指導員等加配加算１１７</t>
  </si>
  <si>
    <t>児入児童指導員等加配加算１１８</t>
  </si>
  <si>
    <t>児入児童指導員等加配加算１１９</t>
  </si>
  <si>
    <t>児入児童指導員等加配加算１２０</t>
  </si>
  <si>
    <t>児入児童指導員等加配加算１２１</t>
  </si>
  <si>
    <t>児入児童指導員等加配加算１２２</t>
  </si>
  <si>
    <t>（定員超過）</t>
    <rPh sb="1" eb="3">
      <t>テイイン</t>
    </rPh>
    <rPh sb="3" eb="5">
      <t>チョウカ</t>
    </rPh>
    <phoneticPr fontId="6"/>
  </si>
  <si>
    <t>児入１・定超</t>
    <rPh sb="0" eb="1">
      <t>ジ</t>
    </rPh>
    <rPh sb="1" eb="2">
      <t>ニュウ</t>
    </rPh>
    <rPh sb="4" eb="6">
      <t>テイチョウ</t>
    </rPh>
    <phoneticPr fontId="6"/>
  </si>
  <si>
    <t>児入１・定超・未計画</t>
    <rPh sb="0" eb="1">
      <t>ジ</t>
    </rPh>
    <rPh sb="1" eb="2">
      <t>ニュウ</t>
    </rPh>
    <rPh sb="4" eb="6">
      <t>テイチョウ</t>
    </rPh>
    <rPh sb="7" eb="8">
      <t>ミ</t>
    </rPh>
    <rPh sb="8" eb="10">
      <t>ケイカク</t>
    </rPh>
    <phoneticPr fontId="6"/>
  </si>
  <si>
    <t>利用者の数が利用定員を超える場合</t>
    <rPh sb="0" eb="3">
      <t>リヨウシャ</t>
    </rPh>
    <rPh sb="4" eb="5">
      <t>カズ</t>
    </rPh>
    <rPh sb="6" eb="8">
      <t>リヨウ</t>
    </rPh>
    <rPh sb="8" eb="10">
      <t>テイイン</t>
    </rPh>
    <rPh sb="11" eb="12">
      <t>コ</t>
    </rPh>
    <rPh sb="14" eb="16">
      <t>バアイ</t>
    </rPh>
    <phoneticPr fontId="6"/>
  </si>
  <si>
    <t>G001</t>
  </si>
  <si>
    <t>児入１・定超・未計画２</t>
    <rPh sb="0" eb="1">
      <t>ジ</t>
    </rPh>
    <rPh sb="1" eb="2">
      <t>ニュウ</t>
    </rPh>
    <rPh sb="4" eb="6">
      <t>テイチョウ</t>
    </rPh>
    <rPh sb="7" eb="8">
      <t>ミ</t>
    </rPh>
    <rPh sb="8" eb="10">
      <t>ケイカク</t>
    </rPh>
    <phoneticPr fontId="6"/>
  </si>
  <si>
    <t>G002</t>
  </si>
  <si>
    <t>児入１・定超・拘束減</t>
    <rPh sb="0" eb="1">
      <t>ジ</t>
    </rPh>
    <rPh sb="1" eb="2">
      <t>ニュウ</t>
    </rPh>
    <rPh sb="4" eb="6">
      <t>テイチョウ</t>
    </rPh>
    <phoneticPr fontId="6"/>
  </si>
  <si>
    <t>G003</t>
  </si>
  <si>
    <t>児入１・定超・未計画・拘束減</t>
    <rPh sb="0" eb="1">
      <t>ジ</t>
    </rPh>
    <rPh sb="1" eb="2">
      <t>ニュウ</t>
    </rPh>
    <rPh sb="4" eb="6">
      <t>テイチョウ</t>
    </rPh>
    <rPh sb="7" eb="8">
      <t>ミ</t>
    </rPh>
    <rPh sb="8" eb="10">
      <t>ケイカク</t>
    </rPh>
    <phoneticPr fontId="6"/>
  </si>
  <si>
    <t>G004</t>
  </si>
  <si>
    <t>児入１・定超・未計画２・拘束減</t>
    <rPh sb="0" eb="1">
      <t>ジ</t>
    </rPh>
    <rPh sb="1" eb="2">
      <t>ニュウ</t>
    </rPh>
    <rPh sb="4" eb="6">
      <t>テイチョウ</t>
    </rPh>
    <rPh sb="7" eb="8">
      <t>ミ</t>
    </rPh>
    <rPh sb="8" eb="10">
      <t>ケイカク</t>
    </rPh>
    <phoneticPr fontId="6"/>
  </si>
  <si>
    <t>児入１・地公体・定超</t>
    <rPh sb="0" eb="1">
      <t>ジ</t>
    </rPh>
    <rPh sb="1" eb="2">
      <t>ニュウ</t>
    </rPh>
    <rPh sb="4" eb="5">
      <t>チ</t>
    </rPh>
    <rPh sb="5" eb="6">
      <t>コウ</t>
    </rPh>
    <rPh sb="6" eb="7">
      <t>タイ</t>
    </rPh>
    <rPh sb="8" eb="10">
      <t>テイチョウ</t>
    </rPh>
    <phoneticPr fontId="6"/>
  </si>
  <si>
    <t>児入１・地公体・定超・未計画</t>
    <rPh sb="0" eb="1">
      <t>ジ</t>
    </rPh>
    <rPh sb="1" eb="2">
      <t>ニュウ</t>
    </rPh>
    <rPh sb="4" eb="5">
      <t>チ</t>
    </rPh>
    <rPh sb="5" eb="6">
      <t>コウ</t>
    </rPh>
    <rPh sb="6" eb="7">
      <t>タイ</t>
    </rPh>
    <rPh sb="8" eb="10">
      <t>テイチョウ</t>
    </rPh>
    <rPh sb="11" eb="12">
      <t>ミ</t>
    </rPh>
    <rPh sb="12" eb="14">
      <t>ケイカク</t>
    </rPh>
    <phoneticPr fontId="6"/>
  </si>
  <si>
    <t>G005</t>
  </si>
  <si>
    <t>児入１・地公体・定超・未計画２</t>
    <rPh sb="0" eb="1">
      <t>ジ</t>
    </rPh>
    <rPh sb="1" eb="2">
      <t>ニュウ</t>
    </rPh>
    <rPh sb="4" eb="5">
      <t>チ</t>
    </rPh>
    <rPh sb="5" eb="6">
      <t>コウ</t>
    </rPh>
    <rPh sb="6" eb="7">
      <t>タイ</t>
    </rPh>
    <rPh sb="8" eb="10">
      <t>テイチョウ</t>
    </rPh>
    <rPh sb="11" eb="12">
      <t>ミ</t>
    </rPh>
    <rPh sb="12" eb="14">
      <t>ケイカク</t>
    </rPh>
    <phoneticPr fontId="6"/>
  </si>
  <si>
    <t>G006</t>
  </si>
  <si>
    <t>児入１・地公体・定超・拘束減</t>
    <rPh sb="0" eb="1">
      <t>ジ</t>
    </rPh>
    <rPh sb="1" eb="2">
      <t>ニュウ</t>
    </rPh>
    <rPh sb="4" eb="5">
      <t>チ</t>
    </rPh>
    <rPh sb="5" eb="6">
      <t>コウ</t>
    </rPh>
    <rPh sb="6" eb="7">
      <t>タイ</t>
    </rPh>
    <rPh sb="8" eb="10">
      <t>テイチョウ</t>
    </rPh>
    <phoneticPr fontId="6"/>
  </si>
  <si>
    <t>G007</t>
  </si>
  <si>
    <t>児入１・地公体・定超・未計画・拘束減</t>
    <rPh sb="0" eb="1">
      <t>ジ</t>
    </rPh>
    <rPh sb="1" eb="2">
      <t>ニュウ</t>
    </rPh>
    <rPh sb="4" eb="5">
      <t>チ</t>
    </rPh>
    <rPh sb="5" eb="6">
      <t>コウ</t>
    </rPh>
    <rPh sb="6" eb="7">
      <t>タイ</t>
    </rPh>
    <rPh sb="8" eb="10">
      <t>テイチョウ</t>
    </rPh>
    <rPh sb="11" eb="12">
      <t>ミ</t>
    </rPh>
    <rPh sb="12" eb="14">
      <t>ケイカク</t>
    </rPh>
    <phoneticPr fontId="6"/>
  </si>
  <si>
    <t>G008</t>
  </si>
  <si>
    <t>児入１・地公体・定超・未計画２・拘束減</t>
    <rPh sb="0" eb="1">
      <t>ジ</t>
    </rPh>
    <rPh sb="1" eb="2">
      <t>ニュウ</t>
    </rPh>
    <rPh sb="4" eb="5">
      <t>チ</t>
    </rPh>
    <rPh sb="5" eb="6">
      <t>コウ</t>
    </rPh>
    <rPh sb="6" eb="7">
      <t>タイ</t>
    </rPh>
    <rPh sb="8" eb="10">
      <t>テイチョウ</t>
    </rPh>
    <rPh sb="11" eb="12">
      <t>ミ</t>
    </rPh>
    <rPh sb="12" eb="14">
      <t>ケイカク</t>
    </rPh>
    <phoneticPr fontId="6"/>
  </si>
  <si>
    <t>児入２・定超</t>
    <rPh sb="0" eb="1">
      <t>ジ</t>
    </rPh>
    <rPh sb="1" eb="2">
      <t>ニュウ</t>
    </rPh>
    <rPh sb="4" eb="6">
      <t>テイチョウ</t>
    </rPh>
    <phoneticPr fontId="6"/>
  </si>
  <si>
    <t>児入２・定超・未計画</t>
    <rPh sb="0" eb="1">
      <t>ジ</t>
    </rPh>
    <rPh sb="1" eb="2">
      <t>ニュウ</t>
    </rPh>
    <rPh sb="4" eb="6">
      <t>テイチョウ</t>
    </rPh>
    <rPh sb="7" eb="8">
      <t>ミ</t>
    </rPh>
    <rPh sb="8" eb="10">
      <t>ケイカク</t>
    </rPh>
    <phoneticPr fontId="6"/>
  </si>
  <si>
    <t>G009</t>
  </si>
  <si>
    <t>児入２・定超・未計画２</t>
    <rPh sb="0" eb="1">
      <t>ジ</t>
    </rPh>
    <rPh sb="1" eb="2">
      <t>ニュウ</t>
    </rPh>
    <rPh sb="4" eb="6">
      <t>テイチョウ</t>
    </rPh>
    <rPh sb="7" eb="8">
      <t>ミ</t>
    </rPh>
    <rPh sb="8" eb="10">
      <t>ケイカク</t>
    </rPh>
    <phoneticPr fontId="6"/>
  </si>
  <si>
    <t>G010</t>
  </si>
  <si>
    <t>児入２・定超・拘束減</t>
    <rPh sb="0" eb="1">
      <t>ジ</t>
    </rPh>
    <rPh sb="1" eb="2">
      <t>ニュウ</t>
    </rPh>
    <rPh sb="4" eb="6">
      <t>テイチョウ</t>
    </rPh>
    <phoneticPr fontId="6"/>
  </si>
  <si>
    <t>G011</t>
  </si>
  <si>
    <t>児入２・定超・未計画・拘束減</t>
    <rPh sb="0" eb="1">
      <t>ジ</t>
    </rPh>
    <rPh sb="1" eb="2">
      <t>ニュウ</t>
    </rPh>
    <rPh sb="4" eb="6">
      <t>テイチョウ</t>
    </rPh>
    <rPh sb="7" eb="8">
      <t>ミ</t>
    </rPh>
    <rPh sb="8" eb="10">
      <t>ケイカク</t>
    </rPh>
    <phoneticPr fontId="6"/>
  </si>
  <si>
    <t>G012</t>
  </si>
  <si>
    <t>児入２・定超・未計画２・拘束減</t>
    <rPh sb="0" eb="1">
      <t>ジ</t>
    </rPh>
    <rPh sb="1" eb="2">
      <t>ニュウ</t>
    </rPh>
    <rPh sb="4" eb="6">
      <t>テイチョウ</t>
    </rPh>
    <rPh sb="7" eb="8">
      <t>ミ</t>
    </rPh>
    <rPh sb="8" eb="10">
      <t>ケイカク</t>
    </rPh>
    <phoneticPr fontId="6"/>
  </si>
  <si>
    <t>児入２・地公体・定超</t>
    <rPh sb="0" eb="1">
      <t>ジ</t>
    </rPh>
    <rPh sb="1" eb="2">
      <t>ニュウ</t>
    </rPh>
    <rPh sb="4" eb="5">
      <t>チ</t>
    </rPh>
    <rPh sb="5" eb="6">
      <t>コウ</t>
    </rPh>
    <rPh sb="6" eb="7">
      <t>タイ</t>
    </rPh>
    <rPh sb="8" eb="10">
      <t>テイチョウ</t>
    </rPh>
    <phoneticPr fontId="6"/>
  </si>
  <si>
    <t>児入２・地公体・定超・未計画</t>
    <rPh sb="0" eb="1">
      <t>ジ</t>
    </rPh>
    <rPh sb="1" eb="2">
      <t>ニュウ</t>
    </rPh>
    <rPh sb="4" eb="5">
      <t>チ</t>
    </rPh>
    <rPh sb="5" eb="6">
      <t>コウ</t>
    </rPh>
    <rPh sb="6" eb="7">
      <t>タイ</t>
    </rPh>
    <rPh sb="8" eb="10">
      <t>テイチョウ</t>
    </rPh>
    <rPh sb="11" eb="12">
      <t>ミ</t>
    </rPh>
    <rPh sb="12" eb="14">
      <t>ケイカク</t>
    </rPh>
    <phoneticPr fontId="6"/>
  </si>
  <si>
    <t>G013</t>
  </si>
  <si>
    <t>児入２・地公体・定超・未計画２</t>
    <rPh sb="0" eb="1">
      <t>ジ</t>
    </rPh>
    <rPh sb="1" eb="2">
      <t>ニュウ</t>
    </rPh>
    <rPh sb="4" eb="5">
      <t>チ</t>
    </rPh>
    <rPh sb="5" eb="6">
      <t>コウ</t>
    </rPh>
    <rPh sb="6" eb="7">
      <t>タイ</t>
    </rPh>
    <rPh sb="8" eb="10">
      <t>テイチョウ</t>
    </rPh>
    <rPh sb="11" eb="12">
      <t>ミ</t>
    </rPh>
    <rPh sb="12" eb="14">
      <t>ケイカク</t>
    </rPh>
    <phoneticPr fontId="6"/>
  </si>
  <si>
    <t>G014</t>
  </si>
  <si>
    <t>児入２・地公体・定超・拘束減</t>
    <rPh sb="0" eb="1">
      <t>ジ</t>
    </rPh>
    <rPh sb="1" eb="2">
      <t>ニュウ</t>
    </rPh>
    <rPh sb="4" eb="5">
      <t>チ</t>
    </rPh>
    <rPh sb="5" eb="6">
      <t>コウ</t>
    </rPh>
    <rPh sb="6" eb="7">
      <t>タイ</t>
    </rPh>
    <rPh sb="8" eb="10">
      <t>テイチョウ</t>
    </rPh>
    <phoneticPr fontId="6"/>
  </si>
  <si>
    <t>G015</t>
  </si>
  <si>
    <t>児入２・地公体・定超・未計画・拘束減</t>
    <rPh sb="0" eb="1">
      <t>ジ</t>
    </rPh>
    <rPh sb="1" eb="2">
      <t>ニュウ</t>
    </rPh>
    <rPh sb="4" eb="5">
      <t>チ</t>
    </rPh>
    <rPh sb="5" eb="6">
      <t>コウ</t>
    </rPh>
    <rPh sb="6" eb="7">
      <t>タイ</t>
    </rPh>
    <rPh sb="8" eb="10">
      <t>テイチョウ</t>
    </rPh>
    <rPh sb="11" eb="12">
      <t>ミ</t>
    </rPh>
    <rPh sb="12" eb="14">
      <t>ケイカク</t>
    </rPh>
    <phoneticPr fontId="6"/>
  </si>
  <si>
    <t>G016</t>
  </si>
  <si>
    <t>児入２・地公体・定超・未計画２・拘束減</t>
    <rPh sb="0" eb="1">
      <t>ジ</t>
    </rPh>
    <rPh sb="1" eb="2">
      <t>ニュウ</t>
    </rPh>
    <rPh sb="4" eb="5">
      <t>チ</t>
    </rPh>
    <rPh sb="5" eb="6">
      <t>コウ</t>
    </rPh>
    <rPh sb="6" eb="7">
      <t>タイ</t>
    </rPh>
    <rPh sb="8" eb="10">
      <t>テイチョウ</t>
    </rPh>
    <rPh sb="11" eb="12">
      <t>ミ</t>
    </rPh>
    <rPh sb="12" eb="14">
      <t>ケイカク</t>
    </rPh>
    <phoneticPr fontId="6"/>
  </si>
  <si>
    <t>児入３・定超</t>
    <rPh sb="0" eb="1">
      <t>ジ</t>
    </rPh>
    <rPh sb="1" eb="2">
      <t>ニュウ</t>
    </rPh>
    <rPh sb="4" eb="6">
      <t>テイチョウ</t>
    </rPh>
    <phoneticPr fontId="6"/>
  </si>
  <si>
    <t>児入３・定超・未計画</t>
    <rPh sb="0" eb="1">
      <t>ジ</t>
    </rPh>
    <rPh sb="1" eb="2">
      <t>ニュウ</t>
    </rPh>
    <rPh sb="4" eb="6">
      <t>テイチョウ</t>
    </rPh>
    <rPh sb="7" eb="8">
      <t>ミ</t>
    </rPh>
    <rPh sb="8" eb="10">
      <t>ケイカク</t>
    </rPh>
    <phoneticPr fontId="6"/>
  </si>
  <si>
    <t>G017</t>
  </si>
  <si>
    <t>児入３・定超・未計画２</t>
    <rPh sb="0" eb="1">
      <t>ジ</t>
    </rPh>
    <rPh sb="1" eb="2">
      <t>ニュウ</t>
    </rPh>
    <rPh sb="4" eb="6">
      <t>テイチョウ</t>
    </rPh>
    <rPh sb="7" eb="8">
      <t>ミ</t>
    </rPh>
    <rPh sb="8" eb="10">
      <t>ケイカク</t>
    </rPh>
    <phoneticPr fontId="6"/>
  </si>
  <si>
    <t>G018</t>
  </si>
  <si>
    <t>児入３・定超・拘束減</t>
    <rPh sb="0" eb="1">
      <t>ジ</t>
    </rPh>
    <rPh sb="1" eb="2">
      <t>ニュウ</t>
    </rPh>
    <rPh sb="4" eb="6">
      <t>テイチョウ</t>
    </rPh>
    <phoneticPr fontId="6"/>
  </si>
  <si>
    <t>G019</t>
  </si>
  <si>
    <t>児入３・定超・未計画・拘束減</t>
    <rPh sb="0" eb="1">
      <t>ジ</t>
    </rPh>
    <rPh sb="1" eb="2">
      <t>ニュウ</t>
    </rPh>
    <rPh sb="4" eb="6">
      <t>テイチョウ</t>
    </rPh>
    <rPh sb="7" eb="8">
      <t>ミ</t>
    </rPh>
    <rPh sb="8" eb="10">
      <t>ケイカク</t>
    </rPh>
    <phoneticPr fontId="6"/>
  </si>
  <si>
    <t>G020</t>
  </si>
  <si>
    <t>児入３・定超・未計画２・拘束減</t>
    <rPh sb="0" eb="1">
      <t>ジ</t>
    </rPh>
    <rPh sb="1" eb="2">
      <t>ニュウ</t>
    </rPh>
    <rPh sb="4" eb="6">
      <t>テイチョウ</t>
    </rPh>
    <rPh sb="7" eb="8">
      <t>ミ</t>
    </rPh>
    <rPh sb="8" eb="10">
      <t>ケイカク</t>
    </rPh>
    <phoneticPr fontId="6"/>
  </si>
  <si>
    <t>児入３・地公体・定超</t>
    <rPh sb="0" eb="1">
      <t>ジ</t>
    </rPh>
    <rPh sb="1" eb="2">
      <t>ニュウ</t>
    </rPh>
    <rPh sb="4" eb="5">
      <t>チ</t>
    </rPh>
    <rPh sb="5" eb="6">
      <t>コウ</t>
    </rPh>
    <rPh sb="6" eb="7">
      <t>タイ</t>
    </rPh>
    <rPh sb="8" eb="10">
      <t>テイチョウ</t>
    </rPh>
    <phoneticPr fontId="6"/>
  </si>
  <si>
    <t>児入３・地公体・定超・未計画</t>
    <rPh sb="0" eb="1">
      <t>ジ</t>
    </rPh>
    <rPh sb="1" eb="2">
      <t>ニュウ</t>
    </rPh>
    <rPh sb="4" eb="5">
      <t>チ</t>
    </rPh>
    <rPh sb="5" eb="6">
      <t>コウ</t>
    </rPh>
    <rPh sb="6" eb="7">
      <t>タイ</t>
    </rPh>
    <rPh sb="8" eb="10">
      <t>テイチョウ</t>
    </rPh>
    <rPh sb="11" eb="12">
      <t>ミ</t>
    </rPh>
    <rPh sb="12" eb="14">
      <t>ケイカク</t>
    </rPh>
    <phoneticPr fontId="6"/>
  </si>
  <si>
    <t>G021</t>
  </si>
  <si>
    <t>児入３・地公体・定超・未計画２</t>
    <rPh sb="0" eb="1">
      <t>ジ</t>
    </rPh>
    <rPh sb="1" eb="2">
      <t>ニュウ</t>
    </rPh>
    <rPh sb="4" eb="5">
      <t>チ</t>
    </rPh>
    <rPh sb="5" eb="6">
      <t>コウ</t>
    </rPh>
    <rPh sb="6" eb="7">
      <t>タイ</t>
    </rPh>
    <rPh sb="8" eb="10">
      <t>テイチョウ</t>
    </rPh>
    <rPh sb="11" eb="12">
      <t>ミ</t>
    </rPh>
    <rPh sb="12" eb="14">
      <t>ケイカク</t>
    </rPh>
    <phoneticPr fontId="6"/>
  </si>
  <si>
    <t>G022</t>
  </si>
  <si>
    <t>児入３・地公体・定超・拘束減</t>
    <rPh sb="0" eb="1">
      <t>ジ</t>
    </rPh>
    <rPh sb="1" eb="2">
      <t>ニュウ</t>
    </rPh>
    <rPh sb="4" eb="5">
      <t>チ</t>
    </rPh>
    <rPh sb="5" eb="6">
      <t>コウ</t>
    </rPh>
    <rPh sb="6" eb="7">
      <t>タイ</t>
    </rPh>
    <rPh sb="8" eb="10">
      <t>テイチョウ</t>
    </rPh>
    <phoneticPr fontId="6"/>
  </si>
  <si>
    <t>G023</t>
  </si>
  <si>
    <t>児入３・地公体・定超・未計画・拘束減</t>
    <rPh sb="0" eb="1">
      <t>ジ</t>
    </rPh>
    <rPh sb="1" eb="2">
      <t>ニュウ</t>
    </rPh>
    <rPh sb="4" eb="5">
      <t>チ</t>
    </rPh>
    <rPh sb="5" eb="6">
      <t>コウ</t>
    </rPh>
    <rPh sb="6" eb="7">
      <t>タイ</t>
    </rPh>
    <rPh sb="8" eb="10">
      <t>テイチョウ</t>
    </rPh>
    <rPh sb="11" eb="12">
      <t>ミ</t>
    </rPh>
    <rPh sb="12" eb="14">
      <t>ケイカク</t>
    </rPh>
    <phoneticPr fontId="6"/>
  </si>
  <si>
    <t>G024</t>
  </si>
  <si>
    <t>児入３・地公体・定超・未計画２・拘束減</t>
    <rPh sb="0" eb="1">
      <t>ジ</t>
    </rPh>
    <rPh sb="1" eb="2">
      <t>ニュウ</t>
    </rPh>
    <rPh sb="4" eb="5">
      <t>チ</t>
    </rPh>
    <rPh sb="5" eb="6">
      <t>コウ</t>
    </rPh>
    <rPh sb="6" eb="7">
      <t>タイ</t>
    </rPh>
    <rPh sb="8" eb="10">
      <t>テイチョウ</t>
    </rPh>
    <rPh sb="11" eb="12">
      <t>ミ</t>
    </rPh>
    <rPh sb="12" eb="14">
      <t>ケイカク</t>
    </rPh>
    <phoneticPr fontId="6"/>
  </si>
  <si>
    <t>児入４・定超</t>
    <rPh sb="0" eb="1">
      <t>ジ</t>
    </rPh>
    <rPh sb="1" eb="2">
      <t>ニュウ</t>
    </rPh>
    <rPh sb="4" eb="6">
      <t>テイチョウ</t>
    </rPh>
    <phoneticPr fontId="6"/>
  </si>
  <si>
    <t>児入４・定超・未計画</t>
    <rPh sb="0" eb="1">
      <t>ジ</t>
    </rPh>
    <rPh sb="1" eb="2">
      <t>ニュウ</t>
    </rPh>
    <rPh sb="4" eb="6">
      <t>テイチョウ</t>
    </rPh>
    <rPh sb="7" eb="8">
      <t>ミ</t>
    </rPh>
    <rPh sb="8" eb="10">
      <t>ケイカク</t>
    </rPh>
    <phoneticPr fontId="6"/>
  </si>
  <si>
    <t>G025</t>
  </si>
  <si>
    <t>児入４・定超・未計画２</t>
    <rPh sb="0" eb="1">
      <t>ジ</t>
    </rPh>
    <rPh sb="1" eb="2">
      <t>ニュウ</t>
    </rPh>
    <rPh sb="4" eb="6">
      <t>テイチョウ</t>
    </rPh>
    <rPh sb="7" eb="8">
      <t>ミ</t>
    </rPh>
    <rPh sb="8" eb="10">
      <t>ケイカク</t>
    </rPh>
    <phoneticPr fontId="6"/>
  </si>
  <si>
    <t>G026</t>
  </si>
  <si>
    <t>児入４・定超・拘束減</t>
    <rPh sb="0" eb="1">
      <t>ジ</t>
    </rPh>
    <rPh sb="1" eb="2">
      <t>ニュウ</t>
    </rPh>
    <rPh sb="4" eb="6">
      <t>テイチョウ</t>
    </rPh>
    <phoneticPr fontId="6"/>
  </si>
  <si>
    <t>G027</t>
  </si>
  <si>
    <t>児入４・定超・未計画・拘束減</t>
    <rPh sb="0" eb="1">
      <t>ジ</t>
    </rPh>
    <rPh sb="1" eb="2">
      <t>ニュウ</t>
    </rPh>
    <rPh sb="4" eb="6">
      <t>テイチョウ</t>
    </rPh>
    <rPh sb="7" eb="8">
      <t>ミ</t>
    </rPh>
    <rPh sb="8" eb="10">
      <t>ケイカク</t>
    </rPh>
    <phoneticPr fontId="6"/>
  </si>
  <si>
    <t>G028</t>
  </si>
  <si>
    <t>児入４・定超・未計画２・拘束減</t>
    <rPh sb="0" eb="1">
      <t>ジ</t>
    </rPh>
    <rPh sb="1" eb="2">
      <t>ニュウ</t>
    </rPh>
    <rPh sb="4" eb="6">
      <t>テイチョウ</t>
    </rPh>
    <rPh sb="7" eb="8">
      <t>ミ</t>
    </rPh>
    <rPh sb="8" eb="10">
      <t>ケイカク</t>
    </rPh>
    <phoneticPr fontId="6"/>
  </si>
  <si>
    <t>児入４・地公体・定超</t>
    <rPh sb="0" eb="1">
      <t>ジ</t>
    </rPh>
    <rPh sb="1" eb="2">
      <t>ニュウ</t>
    </rPh>
    <rPh sb="4" eb="5">
      <t>チ</t>
    </rPh>
    <rPh sb="5" eb="6">
      <t>コウ</t>
    </rPh>
    <rPh sb="6" eb="7">
      <t>タイ</t>
    </rPh>
    <rPh sb="8" eb="10">
      <t>テイチョウ</t>
    </rPh>
    <phoneticPr fontId="6"/>
  </si>
  <si>
    <t>児入４・地公体・定超・未計画</t>
    <rPh sb="0" eb="1">
      <t>ジ</t>
    </rPh>
    <rPh sb="1" eb="2">
      <t>ニュウ</t>
    </rPh>
    <rPh sb="4" eb="5">
      <t>チ</t>
    </rPh>
    <rPh sb="5" eb="6">
      <t>コウ</t>
    </rPh>
    <rPh sb="6" eb="7">
      <t>タイ</t>
    </rPh>
    <rPh sb="8" eb="10">
      <t>テイチョウ</t>
    </rPh>
    <rPh sb="11" eb="12">
      <t>ミ</t>
    </rPh>
    <rPh sb="12" eb="14">
      <t>ケイカク</t>
    </rPh>
    <phoneticPr fontId="6"/>
  </si>
  <si>
    <t>G029</t>
  </si>
  <si>
    <t>児入４・地公体・定超・未計画２</t>
    <rPh sb="0" eb="1">
      <t>ジ</t>
    </rPh>
    <rPh sb="1" eb="2">
      <t>ニュウ</t>
    </rPh>
    <rPh sb="4" eb="5">
      <t>チ</t>
    </rPh>
    <rPh sb="5" eb="6">
      <t>コウ</t>
    </rPh>
    <rPh sb="6" eb="7">
      <t>タイ</t>
    </rPh>
    <rPh sb="8" eb="10">
      <t>テイチョウ</t>
    </rPh>
    <rPh sb="11" eb="12">
      <t>ミ</t>
    </rPh>
    <rPh sb="12" eb="14">
      <t>ケイカク</t>
    </rPh>
    <phoneticPr fontId="6"/>
  </si>
  <si>
    <t>G030</t>
  </si>
  <si>
    <t>児入４・地公体・定超・拘束減</t>
    <rPh sb="0" eb="1">
      <t>ジ</t>
    </rPh>
    <rPh sb="1" eb="2">
      <t>ニュウ</t>
    </rPh>
    <rPh sb="4" eb="5">
      <t>チ</t>
    </rPh>
    <rPh sb="5" eb="6">
      <t>コウ</t>
    </rPh>
    <rPh sb="6" eb="7">
      <t>タイ</t>
    </rPh>
    <rPh sb="8" eb="10">
      <t>テイチョウ</t>
    </rPh>
    <phoneticPr fontId="6"/>
  </si>
  <si>
    <t>G031</t>
  </si>
  <si>
    <t>児入４・地公体・定超・未計画・拘束減</t>
    <rPh sb="0" eb="1">
      <t>ジ</t>
    </rPh>
    <rPh sb="1" eb="2">
      <t>ニュウ</t>
    </rPh>
    <rPh sb="4" eb="5">
      <t>チ</t>
    </rPh>
    <rPh sb="5" eb="6">
      <t>コウ</t>
    </rPh>
    <rPh sb="6" eb="7">
      <t>タイ</t>
    </rPh>
    <rPh sb="8" eb="10">
      <t>テイチョウ</t>
    </rPh>
    <rPh sb="11" eb="12">
      <t>ミ</t>
    </rPh>
    <rPh sb="12" eb="14">
      <t>ケイカク</t>
    </rPh>
    <phoneticPr fontId="6"/>
  </si>
  <si>
    <t>G032</t>
  </si>
  <si>
    <t>児入４・地公体・定超・未計画２・拘束減</t>
    <rPh sb="0" eb="1">
      <t>ジ</t>
    </rPh>
    <rPh sb="1" eb="2">
      <t>ニュウ</t>
    </rPh>
    <rPh sb="4" eb="5">
      <t>チ</t>
    </rPh>
    <rPh sb="5" eb="6">
      <t>コウ</t>
    </rPh>
    <rPh sb="6" eb="7">
      <t>タイ</t>
    </rPh>
    <rPh sb="8" eb="10">
      <t>テイチョウ</t>
    </rPh>
    <rPh sb="11" eb="12">
      <t>ミ</t>
    </rPh>
    <rPh sb="12" eb="14">
      <t>ケイカク</t>
    </rPh>
    <phoneticPr fontId="6"/>
  </si>
  <si>
    <t>児入５・定超</t>
    <rPh sb="0" eb="1">
      <t>ジ</t>
    </rPh>
    <rPh sb="1" eb="2">
      <t>ニュウ</t>
    </rPh>
    <rPh sb="4" eb="6">
      <t>テイチョウ</t>
    </rPh>
    <phoneticPr fontId="6"/>
  </si>
  <si>
    <t>児入５・定超・未計画</t>
    <rPh sb="0" eb="1">
      <t>ジ</t>
    </rPh>
    <rPh sb="1" eb="2">
      <t>ニュウ</t>
    </rPh>
    <rPh sb="4" eb="6">
      <t>テイチョウ</t>
    </rPh>
    <rPh sb="7" eb="8">
      <t>ミ</t>
    </rPh>
    <rPh sb="8" eb="10">
      <t>ケイカク</t>
    </rPh>
    <phoneticPr fontId="6"/>
  </si>
  <si>
    <t>施設が主たる施設</t>
    <phoneticPr fontId="6"/>
  </si>
  <si>
    <t>G033</t>
  </si>
  <si>
    <t>児入５・定超・未計画２</t>
    <rPh sb="0" eb="1">
      <t>ジ</t>
    </rPh>
    <rPh sb="1" eb="2">
      <t>ニュウ</t>
    </rPh>
    <rPh sb="4" eb="6">
      <t>テイチョウ</t>
    </rPh>
    <rPh sb="7" eb="8">
      <t>ミ</t>
    </rPh>
    <rPh sb="8" eb="10">
      <t>ケイカク</t>
    </rPh>
    <phoneticPr fontId="6"/>
  </si>
  <si>
    <t>G034</t>
  </si>
  <si>
    <t>児入５・定超・拘束減</t>
    <rPh sb="0" eb="1">
      <t>ジ</t>
    </rPh>
    <rPh sb="1" eb="2">
      <t>ニュウ</t>
    </rPh>
    <rPh sb="4" eb="6">
      <t>テイチョウ</t>
    </rPh>
    <phoneticPr fontId="6"/>
  </si>
  <si>
    <t>G035</t>
  </si>
  <si>
    <t>児入５・定超・未計画・拘束減</t>
    <rPh sb="0" eb="1">
      <t>ジ</t>
    </rPh>
    <rPh sb="1" eb="2">
      <t>ニュウ</t>
    </rPh>
    <rPh sb="4" eb="6">
      <t>テイチョウ</t>
    </rPh>
    <rPh sb="7" eb="8">
      <t>ミ</t>
    </rPh>
    <rPh sb="8" eb="10">
      <t>ケイカク</t>
    </rPh>
    <phoneticPr fontId="6"/>
  </si>
  <si>
    <t>G036</t>
  </si>
  <si>
    <t>児入５・定超・未計画２・拘束減</t>
    <rPh sb="0" eb="1">
      <t>ジ</t>
    </rPh>
    <rPh sb="1" eb="2">
      <t>ニュウ</t>
    </rPh>
    <rPh sb="4" eb="6">
      <t>テイチョウ</t>
    </rPh>
    <rPh sb="7" eb="8">
      <t>ミ</t>
    </rPh>
    <rPh sb="8" eb="10">
      <t>ケイカク</t>
    </rPh>
    <phoneticPr fontId="6"/>
  </si>
  <si>
    <t>児入５・地公体・定超</t>
    <rPh sb="0" eb="1">
      <t>ジ</t>
    </rPh>
    <rPh sb="1" eb="2">
      <t>ニュウ</t>
    </rPh>
    <rPh sb="4" eb="5">
      <t>チ</t>
    </rPh>
    <rPh sb="5" eb="6">
      <t>コウ</t>
    </rPh>
    <rPh sb="6" eb="7">
      <t>タイ</t>
    </rPh>
    <rPh sb="8" eb="10">
      <t>テイチョウ</t>
    </rPh>
    <phoneticPr fontId="6"/>
  </si>
  <si>
    <t>児入５・地公体・定超・未計画</t>
    <rPh sb="0" eb="1">
      <t>ジ</t>
    </rPh>
    <rPh sb="1" eb="2">
      <t>ニュウ</t>
    </rPh>
    <rPh sb="4" eb="5">
      <t>チ</t>
    </rPh>
    <rPh sb="5" eb="6">
      <t>コウ</t>
    </rPh>
    <rPh sb="6" eb="7">
      <t>タイ</t>
    </rPh>
    <rPh sb="8" eb="10">
      <t>テイチョウ</t>
    </rPh>
    <rPh sb="11" eb="12">
      <t>ミ</t>
    </rPh>
    <rPh sb="12" eb="14">
      <t>ケイカク</t>
    </rPh>
    <phoneticPr fontId="6"/>
  </si>
  <si>
    <t>G037</t>
  </si>
  <si>
    <t>児入５・地公体・定超・未計画２</t>
    <rPh sb="0" eb="1">
      <t>ジ</t>
    </rPh>
    <rPh sb="1" eb="2">
      <t>ニュウ</t>
    </rPh>
    <rPh sb="4" eb="5">
      <t>チ</t>
    </rPh>
    <rPh sb="5" eb="6">
      <t>コウ</t>
    </rPh>
    <rPh sb="6" eb="7">
      <t>タイ</t>
    </rPh>
    <rPh sb="8" eb="10">
      <t>テイチョウ</t>
    </rPh>
    <rPh sb="11" eb="12">
      <t>ミ</t>
    </rPh>
    <rPh sb="12" eb="14">
      <t>ケイカク</t>
    </rPh>
    <phoneticPr fontId="6"/>
  </si>
  <si>
    <t>G038</t>
  </si>
  <si>
    <t>児入５・地公体・定超・拘束減</t>
    <rPh sb="0" eb="1">
      <t>ジ</t>
    </rPh>
    <rPh sb="1" eb="2">
      <t>ニュウ</t>
    </rPh>
    <rPh sb="4" eb="5">
      <t>チ</t>
    </rPh>
    <rPh sb="5" eb="6">
      <t>コウ</t>
    </rPh>
    <rPh sb="6" eb="7">
      <t>タイ</t>
    </rPh>
    <rPh sb="8" eb="10">
      <t>テイチョウ</t>
    </rPh>
    <phoneticPr fontId="6"/>
  </si>
  <si>
    <t>G039</t>
  </si>
  <si>
    <t>児入５・地公体・定超・未計画・拘束減</t>
    <rPh sb="0" eb="1">
      <t>ジ</t>
    </rPh>
    <rPh sb="1" eb="2">
      <t>ニュウ</t>
    </rPh>
    <rPh sb="4" eb="5">
      <t>チ</t>
    </rPh>
    <rPh sb="5" eb="6">
      <t>コウ</t>
    </rPh>
    <rPh sb="6" eb="7">
      <t>タイ</t>
    </rPh>
    <rPh sb="8" eb="10">
      <t>テイチョウ</t>
    </rPh>
    <rPh sb="11" eb="12">
      <t>ミ</t>
    </rPh>
    <rPh sb="12" eb="14">
      <t>ケイカク</t>
    </rPh>
    <phoneticPr fontId="6"/>
  </si>
  <si>
    <t>G040</t>
  </si>
  <si>
    <t>児入５・地公体・定超・未計画２・拘束減</t>
    <rPh sb="0" eb="1">
      <t>ジ</t>
    </rPh>
    <rPh sb="1" eb="2">
      <t>ニュウ</t>
    </rPh>
    <rPh sb="4" eb="5">
      <t>チ</t>
    </rPh>
    <rPh sb="5" eb="6">
      <t>コウ</t>
    </rPh>
    <rPh sb="6" eb="7">
      <t>タイ</t>
    </rPh>
    <rPh sb="8" eb="10">
      <t>テイチョウ</t>
    </rPh>
    <rPh sb="11" eb="12">
      <t>ミ</t>
    </rPh>
    <rPh sb="12" eb="14">
      <t>ケイカク</t>
    </rPh>
    <phoneticPr fontId="6"/>
  </si>
  <si>
    <t>児入６・定超</t>
    <rPh sb="0" eb="1">
      <t>ジ</t>
    </rPh>
    <rPh sb="1" eb="2">
      <t>ニュウ</t>
    </rPh>
    <rPh sb="4" eb="6">
      <t>テイチョウ</t>
    </rPh>
    <phoneticPr fontId="6"/>
  </si>
  <si>
    <t>児入６・定超・未計画</t>
    <rPh sb="0" eb="1">
      <t>ジ</t>
    </rPh>
    <rPh sb="1" eb="2">
      <t>ニュウ</t>
    </rPh>
    <rPh sb="4" eb="6">
      <t>テイチョウ</t>
    </rPh>
    <rPh sb="7" eb="8">
      <t>ミ</t>
    </rPh>
    <rPh sb="8" eb="10">
      <t>ケイカク</t>
    </rPh>
    <phoneticPr fontId="6"/>
  </si>
  <si>
    <t>G041</t>
  </si>
  <si>
    <t>児入６・定超・未計画２</t>
    <rPh sb="0" eb="1">
      <t>ジ</t>
    </rPh>
    <rPh sb="1" eb="2">
      <t>ニュウ</t>
    </rPh>
    <rPh sb="4" eb="6">
      <t>テイチョウ</t>
    </rPh>
    <rPh sb="7" eb="8">
      <t>ミ</t>
    </rPh>
    <rPh sb="8" eb="10">
      <t>ケイカク</t>
    </rPh>
    <phoneticPr fontId="6"/>
  </si>
  <si>
    <t>G042</t>
  </si>
  <si>
    <t>児入６・定超・拘束減</t>
    <rPh sb="0" eb="1">
      <t>ジ</t>
    </rPh>
    <rPh sb="1" eb="2">
      <t>ニュウ</t>
    </rPh>
    <rPh sb="4" eb="6">
      <t>テイチョウ</t>
    </rPh>
    <phoneticPr fontId="6"/>
  </si>
  <si>
    <t>G043</t>
  </si>
  <si>
    <t>児入６・定超・未計画・拘束減</t>
    <rPh sb="0" eb="1">
      <t>ジ</t>
    </rPh>
    <rPh sb="1" eb="2">
      <t>ニュウ</t>
    </rPh>
    <rPh sb="4" eb="6">
      <t>テイチョウ</t>
    </rPh>
    <rPh sb="7" eb="8">
      <t>ミ</t>
    </rPh>
    <rPh sb="8" eb="10">
      <t>ケイカク</t>
    </rPh>
    <phoneticPr fontId="6"/>
  </si>
  <si>
    <t>G044</t>
  </si>
  <si>
    <t>児入６・定超・未計画２・拘束減</t>
    <rPh sb="0" eb="1">
      <t>ジ</t>
    </rPh>
    <rPh sb="1" eb="2">
      <t>ニュウ</t>
    </rPh>
    <rPh sb="4" eb="6">
      <t>テイチョウ</t>
    </rPh>
    <rPh sb="7" eb="8">
      <t>ミ</t>
    </rPh>
    <rPh sb="8" eb="10">
      <t>ケイカク</t>
    </rPh>
    <phoneticPr fontId="6"/>
  </si>
  <si>
    <t>児入６・地公体・定超</t>
    <rPh sb="0" eb="1">
      <t>ジ</t>
    </rPh>
    <rPh sb="1" eb="2">
      <t>ニュウ</t>
    </rPh>
    <rPh sb="4" eb="5">
      <t>チ</t>
    </rPh>
    <rPh sb="5" eb="6">
      <t>コウ</t>
    </rPh>
    <rPh sb="6" eb="7">
      <t>タイ</t>
    </rPh>
    <rPh sb="8" eb="10">
      <t>テイチョウ</t>
    </rPh>
    <phoneticPr fontId="6"/>
  </si>
  <si>
    <t>児入６・地公体・定超・未計画</t>
    <rPh sb="0" eb="1">
      <t>ジ</t>
    </rPh>
    <rPh sb="1" eb="2">
      <t>ニュウ</t>
    </rPh>
    <rPh sb="4" eb="5">
      <t>チ</t>
    </rPh>
    <rPh sb="5" eb="6">
      <t>コウ</t>
    </rPh>
    <rPh sb="6" eb="7">
      <t>タイ</t>
    </rPh>
    <rPh sb="8" eb="10">
      <t>テイチョウ</t>
    </rPh>
    <rPh sb="11" eb="12">
      <t>ミ</t>
    </rPh>
    <rPh sb="12" eb="14">
      <t>ケイカク</t>
    </rPh>
    <phoneticPr fontId="6"/>
  </si>
  <si>
    <t>G045</t>
  </si>
  <si>
    <t>児入６・地公体・定超・未計画２</t>
    <rPh sb="0" eb="1">
      <t>ジ</t>
    </rPh>
    <rPh sb="1" eb="2">
      <t>ニュウ</t>
    </rPh>
    <rPh sb="4" eb="5">
      <t>チ</t>
    </rPh>
    <rPh sb="5" eb="6">
      <t>コウ</t>
    </rPh>
    <rPh sb="6" eb="7">
      <t>タイ</t>
    </rPh>
    <rPh sb="8" eb="10">
      <t>テイチョウ</t>
    </rPh>
    <rPh sb="11" eb="12">
      <t>ミ</t>
    </rPh>
    <rPh sb="12" eb="14">
      <t>ケイカク</t>
    </rPh>
    <phoneticPr fontId="6"/>
  </si>
  <si>
    <t>G046</t>
  </si>
  <si>
    <t>児入６・地公体・定超・拘束減</t>
    <rPh sb="0" eb="1">
      <t>ジ</t>
    </rPh>
    <rPh sb="1" eb="2">
      <t>ニュウ</t>
    </rPh>
    <rPh sb="4" eb="5">
      <t>チ</t>
    </rPh>
    <rPh sb="5" eb="6">
      <t>コウ</t>
    </rPh>
    <rPh sb="6" eb="7">
      <t>タイ</t>
    </rPh>
    <rPh sb="8" eb="10">
      <t>テイチョウ</t>
    </rPh>
    <phoneticPr fontId="6"/>
  </si>
  <si>
    <t>G047</t>
  </si>
  <si>
    <t>児入６・地公体・定超・未計画・拘束減</t>
    <rPh sb="0" eb="1">
      <t>ジ</t>
    </rPh>
    <rPh sb="1" eb="2">
      <t>ニュウ</t>
    </rPh>
    <rPh sb="4" eb="5">
      <t>チ</t>
    </rPh>
    <rPh sb="5" eb="6">
      <t>コウ</t>
    </rPh>
    <rPh sb="6" eb="7">
      <t>タイ</t>
    </rPh>
    <rPh sb="8" eb="10">
      <t>テイチョウ</t>
    </rPh>
    <rPh sb="11" eb="12">
      <t>ミ</t>
    </rPh>
    <rPh sb="12" eb="14">
      <t>ケイカク</t>
    </rPh>
    <phoneticPr fontId="6"/>
  </si>
  <si>
    <t>G048</t>
  </si>
  <si>
    <t>児入６・地公体・定超・未計画２・拘束減</t>
    <rPh sb="0" eb="1">
      <t>ジ</t>
    </rPh>
    <rPh sb="1" eb="2">
      <t>ニュウ</t>
    </rPh>
    <rPh sb="4" eb="5">
      <t>チ</t>
    </rPh>
    <rPh sb="5" eb="6">
      <t>コウ</t>
    </rPh>
    <rPh sb="6" eb="7">
      <t>タイ</t>
    </rPh>
    <rPh sb="8" eb="10">
      <t>テイチョウ</t>
    </rPh>
    <rPh sb="11" eb="12">
      <t>ミ</t>
    </rPh>
    <rPh sb="12" eb="14">
      <t>ケイカク</t>
    </rPh>
    <phoneticPr fontId="6"/>
  </si>
  <si>
    <t>児入７・定超</t>
    <rPh sb="0" eb="1">
      <t>ジ</t>
    </rPh>
    <rPh sb="1" eb="2">
      <t>ニュウ</t>
    </rPh>
    <rPh sb="4" eb="6">
      <t>テイチョウ</t>
    </rPh>
    <phoneticPr fontId="6"/>
  </si>
  <si>
    <t>児入７・定超・未計画</t>
    <rPh sb="0" eb="1">
      <t>ジ</t>
    </rPh>
    <rPh sb="1" eb="2">
      <t>ニュウ</t>
    </rPh>
    <rPh sb="4" eb="6">
      <t>テイチョウ</t>
    </rPh>
    <rPh sb="7" eb="8">
      <t>ミ</t>
    </rPh>
    <rPh sb="8" eb="10">
      <t>ケイカク</t>
    </rPh>
    <phoneticPr fontId="6"/>
  </si>
  <si>
    <t>G049</t>
  </si>
  <si>
    <t>児入７・定超・未計画２</t>
    <rPh sb="0" eb="1">
      <t>ジ</t>
    </rPh>
    <rPh sb="1" eb="2">
      <t>ニュウ</t>
    </rPh>
    <rPh sb="4" eb="6">
      <t>テイチョウ</t>
    </rPh>
    <rPh sb="7" eb="8">
      <t>ミ</t>
    </rPh>
    <rPh sb="8" eb="10">
      <t>ケイカク</t>
    </rPh>
    <phoneticPr fontId="6"/>
  </si>
  <si>
    <t>G050</t>
  </si>
  <si>
    <t>児入７・定超・拘束減</t>
    <rPh sb="0" eb="1">
      <t>ジ</t>
    </rPh>
    <rPh sb="1" eb="2">
      <t>ニュウ</t>
    </rPh>
    <rPh sb="4" eb="6">
      <t>テイチョウ</t>
    </rPh>
    <phoneticPr fontId="6"/>
  </si>
  <si>
    <t>G051</t>
  </si>
  <si>
    <t>児入７・定超・未計画・拘束減</t>
    <rPh sb="0" eb="1">
      <t>ジ</t>
    </rPh>
    <rPh sb="1" eb="2">
      <t>ニュウ</t>
    </rPh>
    <rPh sb="4" eb="6">
      <t>テイチョウ</t>
    </rPh>
    <rPh sb="7" eb="8">
      <t>ミ</t>
    </rPh>
    <rPh sb="8" eb="10">
      <t>ケイカク</t>
    </rPh>
    <phoneticPr fontId="6"/>
  </si>
  <si>
    <t>G052</t>
  </si>
  <si>
    <t>児入７・定超・未計画２・拘束減</t>
    <rPh sb="0" eb="1">
      <t>ジ</t>
    </rPh>
    <rPh sb="1" eb="2">
      <t>ニュウ</t>
    </rPh>
    <rPh sb="4" eb="6">
      <t>テイチョウ</t>
    </rPh>
    <rPh sb="7" eb="8">
      <t>ミ</t>
    </rPh>
    <rPh sb="8" eb="10">
      <t>ケイカク</t>
    </rPh>
    <phoneticPr fontId="6"/>
  </si>
  <si>
    <t>児入７・地公体・定超</t>
    <rPh sb="0" eb="1">
      <t>ジ</t>
    </rPh>
    <rPh sb="1" eb="2">
      <t>ニュウ</t>
    </rPh>
    <rPh sb="4" eb="5">
      <t>チ</t>
    </rPh>
    <rPh sb="5" eb="6">
      <t>コウ</t>
    </rPh>
    <rPh sb="6" eb="7">
      <t>タイ</t>
    </rPh>
    <rPh sb="8" eb="10">
      <t>テイチョウ</t>
    </rPh>
    <phoneticPr fontId="6"/>
  </si>
  <si>
    <t>児入７・地公体・定超・未計画</t>
    <rPh sb="0" eb="1">
      <t>ジ</t>
    </rPh>
    <rPh sb="1" eb="2">
      <t>ニュウ</t>
    </rPh>
    <rPh sb="4" eb="5">
      <t>チ</t>
    </rPh>
    <rPh sb="5" eb="6">
      <t>コウ</t>
    </rPh>
    <rPh sb="6" eb="7">
      <t>タイ</t>
    </rPh>
    <rPh sb="8" eb="10">
      <t>テイチョウ</t>
    </rPh>
    <rPh sb="11" eb="12">
      <t>ミ</t>
    </rPh>
    <rPh sb="12" eb="14">
      <t>ケイカク</t>
    </rPh>
    <phoneticPr fontId="6"/>
  </si>
  <si>
    <t>G053</t>
  </si>
  <si>
    <t>児入７・地公体・定超・未計画２</t>
    <rPh sb="0" eb="1">
      <t>ジ</t>
    </rPh>
    <rPh sb="1" eb="2">
      <t>ニュウ</t>
    </rPh>
    <rPh sb="4" eb="5">
      <t>チ</t>
    </rPh>
    <rPh sb="5" eb="6">
      <t>コウ</t>
    </rPh>
    <rPh sb="6" eb="7">
      <t>タイ</t>
    </rPh>
    <rPh sb="8" eb="10">
      <t>テイチョウ</t>
    </rPh>
    <rPh sb="11" eb="12">
      <t>ミ</t>
    </rPh>
    <rPh sb="12" eb="14">
      <t>ケイカク</t>
    </rPh>
    <phoneticPr fontId="6"/>
  </si>
  <si>
    <t>G054</t>
  </si>
  <si>
    <t>児入７・地公体・定超・拘束減</t>
    <rPh sb="0" eb="1">
      <t>ジ</t>
    </rPh>
    <rPh sb="1" eb="2">
      <t>ニュウ</t>
    </rPh>
    <rPh sb="4" eb="5">
      <t>チ</t>
    </rPh>
    <rPh sb="5" eb="6">
      <t>コウ</t>
    </rPh>
    <rPh sb="6" eb="7">
      <t>タイ</t>
    </rPh>
    <rPh sb="8" eb="10">
      <t>テイチョウ</t>
    </rPh>
    <phoneticPr fontId="6"/>
  </si>
  <si>
    <t>G055</t>
  </si>
  <si>
    <t>児入７・地公体・定超・未計画・拘束減</t>
    <rPh sb="0" eb="1">
      <t>ジ</t>
    </rPh>
    <rPh sb="1" eb="2">
      <t>ニュウ</t>
    </rPh>
    <rPh sb="4" eb="5">
      <t>チ</t>
    </rPh>
    <rPh sb="5" eb="6">
      <t>コウ</t>
    </rPh>
    <rPh sb="6" eb="7">
      <t>タイ</t>
    </rPh>
    <rPh sb="8" eb="10">
      <t>テイチョウ</t>
    </rPh>
    <rPh sb="11" eb="12">
      <t>ミ</t>
    </rPh>
    <rPh sb="12" eb="14">
      <t>ケイカク</t>
    </rPh>
    <phoneticPr fontId="6"/>
  </si>
  <si>
    <t>G056</t>
  </si>
  <si>
    <t>児入７・地公体・定超・未計画２・拘束減</t>
    <rPh sb="0" eb="1">
      <t>ジ</t>
    </rPh>
    <rPh sb="1" eb="2">
      <t>ニュウ</t>
    </rPh>
    <rPh sb="4" eb="5">
      <t>チ</t>
    </rPh>
    <rPh sb="5" eb="6">
      <t>コウ</t>
    </rPh>
    <rPh sb="6" eb="7">
      <t>タイ</t>
    </rPh>
    <rPh sb="8" eb="10">
      <t>テイチョウ</t>
    </rPh>
    <rPh sb="11" eb="12">
      <t>ミ</t>
    </rPh>
    <rPh sb="12" eb="14">
      <t>ケイカク</t>
    </rPh>
    <phoneticPr fontId="6"/>
  </si>
  <si>
    <t>児入８・定超</t>
    <rPh sb="0" eb="1">
      <t>ジ</t>
    </rPh>
    <rPh sb="1" eb="2">
      <t>ニュウ</t>
    </rPh>
    <rPh sb="4" eb="6">
      <t>テイチョウ</t>
    </rPh>
    <phoneticPr fontId="6"/>
  </si>
  <si>
    <t>児入８・定超・未計画</t>
    <rPh sb="0" eb="1">
      <t>ジ</t>
    </rPh>
    <rPh sb="1" eb="2">
      <t>ニュウ</t>
    </rPh>
    <rPh sb="4" eb="6">
      <t>テイチョウ</t>
    </rPh>
    <rPh sb="7" eb="8">
      <t>ミ</t>
    </rPh>
    <rPh sb="8" eb="10">
      <t>ケイカク</t>
    </rPh>
    <phoneticPr fontId="6"/>
  </si>
  <si>
    <t>G057</t>
  </si>
  <si>
    <t>児入８・定超・未計画２</t>
    <rPh sb="0" eb="1">
      <t>ジ</t>
    </rPh>
    <rPh sb="1" eb="2">
      <t>ニュウ</t>
    </rPh>
    <rPh sb="4" eb="6">
      <t>テイチョウ</t>
    </rPh>
    <rPh sb="7" eb="8">
      <t>ミ</t>
    </rPh>
    <rPh sb="8" eb="10">
      <t>ケイカク</t>
    </rPh>
    <phoneticPr fontId="6"/>
  </si>
  <si>
    <t>G058</t>
  </si>
  <si>
    <t>児入８・定超・拘束減</t>
    <rPh sb="0" eb="1">
      <t>ジ</t>
    </rPh>
    <rPh sb="1" eb="2">
      <t>ニュウ</t>
    </rPh>
    <rPh sb="4" eb="6">
      <t>テイチョウ</t>
    </rPh>
    <phoneticPr fontId="6"/>
  </si>
  <si>
    <t>G059</t>
  </si>
  <si>
    <t>児入８・定超・未計画・拘束減</t>
    <rPh sb="0" eb="1">
      <t>ジ</t>
    </rPh>
    <rPh sb="1" eb="2">
      <t>ニュウ</t>
    </rPh>
    <rPh sb="4" eb="6">
      <t>テイチョウ</t>
    </rPh>
    <rPh sb="7" eb="8">
      <t>ミ</t>
    </rPh>
    <rPh sb="8" eb="10">
      <t>ケイカク</t>
    </rPh>
    <phoneticPr fontId="6"/>
  </si>
  <si>
    <t>G060</t>
  </si>
  <si>
    <t>児入８・定超・未計画２・拘束減</t>
    <rPh sb="0" eb="1">
      <t>ジ</t>
    </rPh>
    <rPh sb="1" eb="2">
      <t>ニュウ</t>
    </rPh>
    <rPh sb="4" eb="6">
      <t>テイチョウ</t>
    </rPh>
    <rPh sb="7" eb="8">
      <t>ミ</t>
    </rPh>
    <rPh sb="8" eb="10">
      <t>ケイカク</t>
    </rPh>
    <phoneticPr fontId="6"/>
  </si>
  <si>
    <t>児入８・地公体・定超</t>
    <rPh sb="0" eb="1">
      <t>ジ</t>
    </rPh>
    <rPh sb="1" eb="2">
      <t>ニュウ</t>
    </rPh>
    <rPh sb="4" eb="5">
      <t>チ</t>
    </rPh>
    <rPh sb="5" eb="6">
      <t>コウ</t>
    </rPh>
    <rPh sb="6" eb="7">
      <t>タイ</t>
    </rPh>
    <rPh sb="8" eb="10">
      <t>テイチョウ</t>
    </rPh>
    <phoneticPr fontId="6"/>
  </si>
  <si>
    <t>児入８・地公体・定超・未計画</t>
    <rPh sb="0" eb="1">
      <t>ジ</t>
    </rPh>
    <rPh sb="1" eb="2">
      <t>ニュウ</t>
    </rPh>
    <rPh sb="4" eb="5">
      <t>チ</t>
    </rPh>
    <rPh sb="5" eb="6">
      <t>コウ</t>
    </rPh>
    <rPh sb="6" eb="7">
      <t>タイ</t>
    </rPh>
    <rPh sb="8" eb="10">
      <t>テイチョウ</t>
    </rPh>
    <rPh sb="11" eb="12">
      <t>ミ</t>
    </rPh>
    <rPh sb="12" eb="14">
      <t>ケイカク</t>
    </rPh>
    <phoneticPr fontId="6"/>
  </si>
  <si>
    <t>G061</t>
  </si>
  <si>
    <t>児入８・地公体・定超・未計画２</t>
    <rPh sb="0" eb="1">
      <t>ジ</t>
    </rPh>
    <rPh sb="1" eb="2">
      <t>ニュウ</t>
    </rPh>
    <rPh sb="4" eb="5">
      <t>チ</t>
    </rPh>
    <rPh sb="5" eb="6">
      <t>コウ</t>
    </rPh>
    <rPh sb="6" eb="7">
      <t>タイ</t>
    </rPh>
    <rPh sb="8" eb="10">
      <t>テイチョウ</t>
    </rPh>
    <rPh sb="11" eb="12">
      <t>ミ</t>
    </rPh>
    <rPh sb="12" eb="14">
      <t>ケイカク</t>
    </rPh>
    <phoneticPr fontId="6"/>
  </si>
  <si>
    <t>G062</t>
  </si>
  <si>
    <t>児入８・地公体・定超・拘束減</t>
    <rPh sb="0" eb="1">
      <t>ジ</t>
    </rPh>
    <rPh sb="1" eb="2">
      <t>ニュウ</t>
    </rPh>
    <rPh sb="4" eb="5">
      <t>チ</t>
    </rPh>
    <rPh sb="5" eb="6">
      <t>コウ</t>
    </rPh>
    <rPh sb="6" eb="7">
      <t>タイ</t>
    </rPh>
    <rPh sb="8" eb="10">
      <t>テイチョウ</t>
    </rPh>
    <phoneticPr fontId="6"/>
  </si>
  <si>
    <t>G063</t>
  </si>
  <si>
    <t>児入８・地公体・定超・未計画・拘束減</t>
    <rPh sb="0" eb="1">
      <t>ジ</t>
    </rPh>
    <rPh sb="1" eb="2">
      <t>ニュウ</t>
    </rPh>
    <rPh sb="4" eb="5">
      <t>チ</t>
    </rPh>
    <rPh sb="5" eb="6">
      <t>コウ</t>
    </rPh>
    <rPh sb="6" eb="7">
      <t>タイ</t>
    </rPh>
    <rPh sb="8" eb="10">
      <t>テイチョウ</t>
    </rPh>
    <rPh sb="11" eb="12">
      <t>ミ</t>
    </rPh>
    <rPh sb="12" eb="14">
      <t>ケイカク</t>
    </rPh>
    <phoneticPr fontId="6"/>
  </si>
  <si>
    <t>G064</t>
  </si>
  <si>
    <t>児入８・地公体・定超・未計画２・拘束減</t>
    <rPh sb="0" eb="1">
      <t>ジ</t>
    </rPh>
    <rPh sb="1" eb="2">
      <t>ニュウ</t>
    </rPh>
    <rPh sb="4" eb="5">
      <t>チ</t>
    </rPh>
    <rPh sb="5" eb="6">
      <t>コウ</t>
    </rPh>
    <rPh sb="6" eb="7">
      <t>タイ</t>
    </rPh>
    <rPh sb="8" eb="10">
      <t>テイチョウ</t>
    </rPh>
    <rPh sb="11" eb="12">
      <t>ミ</t>
    </rPh>
    <rPh sb="12" eb="14">
      <t>ケイカク</t>
    </rPh>
    <phoneticPr fontId="6"/>
  </si>
  <si>
    <t>児入９・定超</t>
    <rPh sb="0" eb="1">
      <t>ジ</t>
    </rPh>
    <rPh sb="1" eb="2">
      <t>ニュウ</t>
    </rPh>
    <rPh sb="4" eb="6">
      <t>テイチョウ</t>
    </rPh>
    <phoneticPr fontId="6"/>
  </si>
  <si>
    <t>児入９・定超・未計画</t>
    <rPh sb="0" eb="1">
      <t>ジ</t>
    </rPh>
    <rPh sb="1" eb="2">
      <t>ニュウ</t>
    </rPh>
    <rPh sb="4" eb="6">
      <t>テイチョウ</t>
    </rPh>
    <rPh sb="7" eb="8">
      <t>ミ</t>
    </rPh>
    <rPh sb="8" eb="10">
      <t>ケイカク</t>
    </rPh>
    <phoneticPr fontId="6"/>
  </si>
  <si>
    <t>G065</t>
  </si>
  <si>
    <t>児入９・定超・未計画２</t>
    <rPh sb="0" eb="1">
      <t>ジ</t>
    </rPh>
    <rPh sb="1" eb="2">
      <t>ニュウ</t>
    </rPh>
    <rPh sb="4" eb="6">
      <t>テイチョウ</t>
    </rPh>
    <rPh sb="7" eb="8">
      <t>ミ</t>
    </rPh>
    <rPh sb="8" eb="10">
      <t>ケイカク</t>
    </rPh>
    <phoneticPr fontId="6"/>
  </si>
  <si>
    <t>G066</t>
  </si>
  <si>
    <t>児入９・定超・拘束減</t>
    <rPh sb="0" eb="1">
      <t>ジ</t>
    </rPh>
    <rPh sb="1" eb="2">
      <t>ニュウ</t>
    </rPh>
    <rPh sb="4" eb="6">
      <t>テイチョウ</t>
    </rPh>
    <phoneticPr fontId="6"/>
  </si>
  <si>
    <t>G067</t>
  </si>
  <si>
    <t>児入９・定超・未計画・拘束減</t>
    <rPh sb="0" eb="1">
      <t>ジ</t>
    </rPh>
    <rPh sb="1" eb="2">
      <t>ニュウ</t>
    </rPh>
    <rPh sb="4" eb="6">
      <t>テイチョウ</t>
    </rPh>
    <rPh sb="7" eb="8">
      <t>ミ</t>
    </rPh>
    <rPh sb="8" eb="10">
      <t>ケイカク</t>
    </rPh>
    <phoneticPr fontId="6"/>
  </si>
  <si>
    <t>G068</t>
  </si>
  <si>
    <t>児入９・定超・未計画２・拘束減</t>
    <rPh sb="0" eb="1">
      <t>ジ</t>
    </rPh>
    <rPh sb="1" eb="2">
      <t>ニュウ</t>
    </rPh>
    <rPh sb="4" eb="6">
      <t>テイチョウ</t>
    </rPh>
    <rPh sb="7" eb="8">
      <t>ミ</t>
    </rPh>
    <rPh sb="8" eb="10">
      <t>ケイカク</t>
    </rPh>
    <phoneticPr fontId="6"/>
  </si>
  <si>
    <t>児入９・地公体・定超</t>
    <rPh sb="0" eb="1">
      <t>ジ</t>
    </rPh>
    <rPh sb="1" eb="2">
      <t>ニュウ</t>
    </rPh>
    <rPh sb="4" eb="5">
      <t>チ</t>
    </rPh>
    <rPh sb="5" eb="6">
      <t>コウ</t>
    </rPh>
    <rPh sb="6" eb="7">
      <t>タイ</t>
    </rPh>
    <rPh sb="8" eb="10">
      <t>テイチョウ</t>
    </rPh>
    <phoneticPr fontId="6"/>
  </si>
  <si>
    <t>児入９・地公体・定超・未計画</t>
    <rPh sb="0" eb="1">
      <t>ジ</t>
    </rPh>
    <rPh sb="1" eb="2">
      <t>ニュウ</t>
    </rPh>
    <rPh sb="4" eb="5">
      <t>チ</t>
    </rPh>
    <rPh sb="5" eb="6">
      <t>コウ</t>
    </rPh>
    <rPh sb="6" eb="7">
      <t>タイ</t>
    </rPh>
    <rPh sb="8" eb="10">
      <t>テイチョウ</t>
    </rPh>
    <rPh sb="11" eb="12">
      <t>ミ</t>
    </rPh>
    <rPh sb="12" eb="14">
      <t>ケイカク</t>
    </rPh>
    <phoneticPr fontId="6"/>
  </si>
  <si>
    <t>G069</t>
  </si>
  <si>
    <t>児入９・地公体・定超・未計画２</t>
    <rPh sb="0" eb="1">
      <t>ジ</t>
    </rPh>
    <rPh sb="1" eb="2">
      <t>ニュウ</t>
    </rPh>
    <rPh sb="4" eb="5">
      <t>チ</t>
    </rPh>
    <rPh sb="5" eb="6">
      <t>コウ</t>
    </rPh>
    <rPh sb="6" eb="7">
      <t>タイ</t>
    </rPh>
    <rPh sb="8" eb="10">
      <t>テイチョウ</t>
    </rPh>
    <rPh sb="11" eb="12">
      <t>ミ</t>
    </rPh>
    <rPh sb="12" eb="14">
      <t>ケイカク</t>
    </rPh>
    <phoneticPr fontId="6"/>
  </si>
  <si>
    <t>G070</t>
  </si>
  <si>
    <t>児入９・地公体・定超・拘束減</t>
    <rPh sb="0" eb="1">
      <t>ジ</t>
    </rPh>
    <rPh sb="1" eb="2">
      <t>ニュウ</t>
    </rPh>
    <rPh sb="4" eb="5">
      <t>チ</t>
    </rPh>
    <rPh sb="5" eb="6">
      <t>コウ</t>
    </rPh>
    <rPh sb="6" eb="7">
      <t>タイ</t>
    </rPh>
    <rPh sb="8" eb="10">
      <t>テイチョウ</t>
    </rPh>
    <phoneticPr fontId="6"/>
  </si>
  <si>
    <t>G071</t>
  </si>
  <si>
    <t>児入９・地公体・定超・未計画・拘束減</t>
    <rPh sb="0" eb="1">
      <t>ジ</t>
    </rPh>
    <rPh sb="1" eb="2">
      <t>ニュウ</t>
    </rPh>
    <rPh sb="4" eb="5">
      <t>チ</t>
    </rPh>
    <rPh sb="5" eb="6">
      <t>コウ</t>
    </rPh>
    <rPh sb="6" eb="7">
      <t>タイ</t>
    </rPh>
    <rPh sb="8" eb="10">
      <t>テイチョウ</t>
    </rPh>
    <rPh sb="11" eb="12">
      <t>ミ</t>
    </rPh>
    <rPh sb="12" eb="14">
      <t>ケイカク</t>
    </rPh>
    <phoneticPr fontId="6"/>
  </si>
  <si>
    <t>G072</t>
  </si>
  <si>
    <t>児入９・地公体・定超・未計画２・拘束減</t>
    <rPh sb="0" eb="1">
      <t>ジ</t>
    </rPh>
    <rPh sb="1" eb="2">
      <t>ニュウ</t>
    </rPh>
    <rPh sb="4" eb="5">
      <t>チ</t>
    </rPh>
    <rPh sb="5" eb="6">
      <t>コウ</t>
    </rPh>
    <rPh sb="6" eb="7">
      <t>タイ</t>
    </rPh>
    <rPh sb="8" eb="10">
      <t>テイチョウ</t>
    </rPh>
    <rPh sb="11" eb="12">
      <t>ミ</t>
    </rPh>
    <rPh sb="12" eb="14">
      <t>ケイカク</t>
    </rPh>
    <phoneticPr fontId="6"/>
  </si>
  <si>
    <t>児入１０・定超</t>
    <rPh sb="0" eb="1">
      <t>ジ</t>
    </rPh>
    <rPh sb="1" eb="2">
      <t>ニュウ</t>
    </rPh>
    <rPh sb="5" eb="7">
      <t>テイチョウ</t>
    </rPh>
    <phoneticPr fontId="6"/>
  </si>
  <si>
    <t>児入１０・定超・未計画</t>
    <rPh sb="0" eb="1">
      <t>ジ</t>
    </rPh>
    <rPh sb="1" eb="2">
      <t>ニュウ</t>
    </rPh>
    <rPh sb="5" eb="7">
      <t>テイチョウ</t>
    </rPh>
    <rPh sb="8" eb="9">
      <t>ミ</t>
    </rPh>
    <rPh sb="9" eb="11">
      <t>ケイカク</t>
    </rPh>
    <phoneticPr fontId="6"/>
  </si>
  <si>
    <t>G073</t>
  </si>
  <si>
    <t>児入１０・定超・未計画２</t>
    <rPh sb="0" eb="1">
      <t>ジ</t>
    </rPh>
    <rPh sb="1" eb="2">
      <t>ニュウ</t>
    </rPh>
    <rPh sb="5" eb="7">
      <t>テイチョウ</t>
    </rPh>
    <rPh sb="8" eb="9">
      <t>ミ</t>
    </rPh>
    <rPh sb="9" eb="11">
      <t>ケイカク</t>
    </rPh>
    <phoneticPr fontId="6"/>
  </si>
  <si>
    <t>G074</t>
  </si>
  <si>
    <t>児入１０・定超・拘束減</t>
    <rPh sb="0" eb="1">
      <t>ジ</t>
    </rPh>
    <rPh sb="1" eb="2">
      <t>ニュウ</t>
    </rPh>
    <rPh sb="5" eb="7">
      <t>テイチョウ</t>
    </rPh>
    <phoneticPr fontId="6"/>
  </si>
  <si>
    <t>G075</t>
  </si>
  <si>
    <t>児入１０・定超・未計画・拘束減</t>
    <rPh sb="0" eb="1">
      <t>ジ</t>
    </rPh>
    <rPh sb="1" eb="2">
      <t>ニュウ</t>
    </rPh>
    <rPh sb="5" eb="7">
      <t>テイチョウ</t>
    </rPh>
    <rPh sb="8" eb="9">
      <t>ミ</t>
    </rPh>
    <rPh sb="9" eb="11">
      <t>ケイカク</t>
    </rPh>
    <phoneticPr fontId="6"/>
  </si>
  <si>
    <t>G076</t>
  </si>
  <si>
    <t>児入１０・定超・未計画２・拘束減</t>
    <rPh sb="0" eb="1">
      <t>ジ</t>
    </rPh>
    <rPh sb="1" eb="2">
      <t>ニュウ</t>
    </rPh>
    <rPh sb="5" eb="7">
      <t>テイチョウ</t>
    </rPh>
    <rPh sb="8" eb="9">
      <t>ミ</t>
    </rPh>
    <rPh sb="9" eb="11">
      <t>ケイカク</t>
    </rPh>
    <phoneticPr fontId="6"/>
  </si>
  <si>
    <t>児入１０・地公体・定超</t>
    <rPh sb="0" eb="1">
      <t>ジ</t>
    </rPh>
    <rPh sb="1" eb="2">
      <t>ニュウ</t>
    </rPh>
    <rPh sb="5" eb="6">
      <t>チ</t>
    </rPh>
    <rPh sb="6" eb="7">
      <t>コウ</t>
    </rPh>
    <rPh sb="7" eb="8">
      <t>タイ</t>
    </rPh>
    <rPh sb="9" eb="11">
      <t>テイチョウ</t>
    </rPh>
    <phoneticPr fontId="6"/>
  </si>
  <si>
    <t>児入１０・地公体・定超・未計画</t>
    <rPh sb="0" eb="1">
      <t>ジ</t>
    </rPh>
    <rPh sb="1" eb="2">
      <t>ニュウ</t>
    </rPh>
    <rPh sb="5" eb="6">
      <t>チ</t>
    </rPh>
    <rPh sb="6" eb="7">
      <t>コウ</t>
    </rPh>
    <rPh sb="7" eb="8">
      <t>タイ</t>
    </rPh>
    <rPh sb="9" eb="11">
      <t>テイチョウ</t>
    </rPh>
    <rPh sb="12" eb="13">
      <t>ミ</t>
    </rPh>
    <rPh sb="13" eb="15">
      <t>ケイカク</t>
    </rPh>
    <phoneticPr fontId="6"/>
  </si>
  <si>
    <t>G077</t>
  </si>
  <si>
    <t>児入１０・地公体・定超・未計画２</t>
    <rPh sb="0" eb="1">
      <t>ジ</t>
    </rPh>
    <rPh sb="1" eb="2">
      <t>ニュウ</t>
    </rPh>
    <rPh sb="5" eb="6">
      <t>チ</t>
    </rPh>
    <rPh sb="6" eb="7">
      <t>コウ</t>
    </rPh>
    <rPh sb="7" eb="8">
      <t>タイ</t>
    </rPh>
    <rPh sb="9" eb="11">
      <t>テイチョウ</t>
    </rPh>
    <rPh sb="12" eb="13">
      <t>ミ</t>
    </rPh>
    <rPh sb="13" eb="15">
      <t>ケイカク</t>
    </rPh>
    <phoneticPr fontId="6"/>
  </si>
  <si>
    <t>G078</t>
  </si>
  <si>
    <t>児入１０・地公体・定超・拘束減</t>
    <rPh sb="0" eb="1">
      <t>ジ</t>
    </rPh>
    <rPh sb="1" eb="2">
      <t>ニュウ</t>
    </rPh>
    <rPh sb="5" eb="6">
      <t>チ</t>
    </rPh>
    <rPh sb="6" eb="7">
      <t>コウ</t>
    </rPh>
    <rPh sb="7" eb="8">
      <t>タイ</t>
    </rPh>
    <rPh sb="9" eb="11">
      <t>テイチョウ</t>
    </rPh>
    <phoneticPr fontId="6"/>
  </si>
  <si>
    <t>G079</t>
  </si>
  <si>
    <t>児入１０・地公体・定超・未計画・拘束減</t>
    <rPh sb="0" eb="1">
      <t>ジ</t>
    </rPh>
    <rPh sb="1" eb="2">
      <t>ニュウ</t>
    </rPh>
    <rPh sb="5" eb="6">
      <t>チ</t>
    </rPh>
    <rPh sb="6" eb="7">
      <t>コウ</t>
    </rPh>
    <rPh sb="7" eb="8">
      <t>タイ</t>
    </rPh>
    <rPh sb="9" eb="11">
      <t>テイチョウ</t>
    </rPh>
    <rPh sb="12" eb="13">
      <t>ミ</t>
    </rPh>
    <rPh sb="13" eb="15">
      <t>ケイカク</t>
    </rPh>
    <phoneticPr fontId="6"/>
  </si>
  <si>
    <t>G080</t>
  </si>
  <si>
    <t>児入１０・地公体・定超・未計画２・拘束減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</si>
  <si>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児入１１・定超</t>
    <rPh sb="0" eb="1">
      <t>ジ</t>
    </rPh>
    <rPh sb="1" eb="2">
      <t>ニュウ</t>
    </rPh>
    <rPh sb="5" eb="7">
      <t>テイチョウ</t>
    </rPh>
    <phoneticPr fontId="6"/>
  </si>
  <si>
    <t>児入１１・定超・未計画</t>
    <rPh sb="0" eb="1">
      <t>ジ</t>
    </rPh>
    <rPh sb="1" eb="2">
      <t>ニュウ</t>
    </rPh>
    <rPh sb="5" eb="7">
      <t>テイチョウ</t>
    </rPh>
    <rPh sb="8" eb="9">
      <t>ミ</t>
    </rPh>
    <rPh sb="9" eb="11">
      <t>ケイカク</t>
    </rPh>
    <phoneticPr fontId="6"/>
  </si>
  <si>
    <t>G081</t>
  </si>
  <si>
    <t>児入１１・定超・未計画２</t>
    <rPh sb="0" eb="1">
      <t>ジ</t>
    </rPh>
    <rPh sb="1" eb="2">
      <t>ニュウ</t>
    </rPh>
    <rPh sb="5" eb="7">
      <t>テイチョウ</t>
    </rPh>
    <rPh sb="8" eb="9">
      <t>ミ</t>
    </rPh>
    <rPh sb="9" eb="11">
      <t>ケイカク</t>
    </rPh>
    <phoneticPr fontId="6"/>
  </si>
  <si>
    <t>G082</t>
  </si>
  <si>
    <t>児入１１・定超・拘束減</t>
    <rPh sb="0" eb="1">
      <t>ジ</t>
    </rPh>
    <rPh sb="1" eb="2">
      <t>ニュウ</t>
    </rPh>
    <rPh sb="5" eb="7">
      <t>テイチョウ</t>
    </rPh>
    <phoneticPr fontId="6"/>
  </si>
  <si>
    <t>G083</t>
  </si>
  <si>
    <t>児入１１・定超・未計画・拘束減</t>
    <rPh sb="0" eb="1">
      <t>ジ</t>
    </rPh>
    <rPh sb="1" eb="2">
      <t>ニュウ</t>
    </rPh>
    <rPh sb="5" eb="7">
      <t>テイチョウ</t>
    </rPh>
    <rPh sb="8" eb="9">
      <t>ミ</t>
    </rPh>
    <rPh sb="9" eb="11">
      <t>ケイカク</t>
    </rPh>
    <phoneticPr fontId="6"/>
  </si>
  <si>
    <t>G084</t>
  </si>
  <si>
    <t>児入１１・定超・未計画２・拘束減</t>
    <rPh sb="0" eb="1">
      <t>ジ</t>
    </rPh>
    <rPh sb="1" eb="2">
      <t>ニュウ</t>
    </rPh>
    <rPh sb="5" eb="7">
      <t>テイチョウ</t>
    </rPh>
    <rPh sb="8" eb="9">
      <t>ミ</t>
    </rPh>
    <rPh sb="9" eb="11">
      <t>ケイカク</t>
    </rPh>
    <phoneticPr fontId="6"/>
  </si>
  <si>
    <t>児入１１・地公体・定超</t>
    <rPh sb="0" eb="1">
      <t>ジ</t>
    </rPh>
    <rPh sb="1" eb="2">
      <t>ニュウ</t>
    </rPh>
    <rPh sb="5" eb="6">
      <t>チ</t>
    </rPh>
    <rPh sb="6" eb="7">
      <t>コウ</t>
    </rPh>
    <rPh sb="7" eb="8">
      <t>タイ</t>
    </rPh>
    <rPh sb="9" eb="11">
      <t>テイチョウ</t>
    </rPh>
    <phoneticPr fontId="6"/>
  </si>
  <si>
    <t>児入１１・地公体・定超・未計画</t>
    <rPh sb="0" eb="1">
      <t>ジ</t>
    </rPh>
    <rPh sb="1" eb="2">
      <t>ニュウ</t>
    </rPh>
    <rPh sb="5" eb="6">
      <t>チ</t>
    </rPh>
    <rPh sb="6" eb="7">
      <t>コウ</t>
    </rPh>
    <rPh sb="7" eb="8">
      <t>タイ</t>
    </rPh>
    <rPh sb="9" eb="11">
      <t>テイチョウ</t>
    </rPh>
    <rPh sb="12" eb="13">
      <t>ミ</t>
    </rPh>
    <rPh sb="13" eb="15">
      <t>ケイカク</t>
    </rPh>
    <phoneticPr fontId="6"/>
  </si>
  <si>
    <t>G085</t>
  </si>
  <si>
    <t>児入１１・地公体・定超・未計画２</t>
    <rPh sb="0" eb="1">
      <t>ジ</t>
    </rPh>
    <rPh sb="1" eb="2">
      <t>ニュウ</t>
    </rPh>
    <rPh sb="5" eb="6">
      <t>チ</t>
    </rPh>
    <rPh sb="6" eb="7">
      <t>コウ</t>
    </rPh>
    <rPh sb="7" eb="8">
      <t>タイ</t>
    </rPh>
    <rPh sb="9" eb="11">
      <t>テイチョウ</t>
    </rPh>
    <rPh sb="12" eb="13">
      <t>ミ</t>
    </rPh>
    <rPh sb="13" eb="15">
      <t>ケイカク</t>
    </rPh>
    <phoneticPr fontId="6"/>
  </si>
  <si>
    <t>G086</t>
  </si>
  <si>
    <t>児入１１・地公体・定超・拘束減</t>
    <rPh sb="0" eb="1">
      <t>ジ</t>
    </rPh>
    <rPh sb="1" eb="2">
      <t>ニュウ</t>
    </rPh>
    <rPh sb="5" eb="6">
      <t>チ</t>
    </rPh>
    <rPh sb="6" eb="7">
      <t>コウ</t>
    </rPh>
    <rPh sb="7" eb="8">
      <t>タイ</t>
    </rPh>
    <rPh sb="9" eb="11">
      <t>テイチョウ</t>
    </rPh>
    <phoneticPr fontId="6"/>
  </si>
  <si>
    <t>G087</t>
  </si>
  <si>
    <t>児入１１・地公体・定超・未計画・拘束減</t>
    <rPh sb="0" eb="1">
      <t>ジ</t>
    </rPh>
    <rPh sb="1" eb="2">
      <t>ニュウ</t>
    </rPh>
    <rPh sb="5" eb="6">
      <t>チ</t>
    </rPh>
    <rPh sb="6" eb="7">
      <t>コウ</t>
    </rPh>
    <rPh sb="7" eb="8">
      <t>タイ</t>
    </rPh>
    <rPh sb="9" eb="11">
      <t>テイチョウ</t>
    </rPh>
    <rPh sb="12" eb="13">
      <t>ミ</t>
    </rPh>
    <rPh sb="13" eb="15">
      <t>ケイカク</t>
    </rPh>
    <phoneticPr fontId="6"/>
  </si>
  <si>
    <t>G088</t>
  </si>
  <si>
    <t>児入１１・地公体・定超・未計画２・拘束減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</si>
  <si>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児入１２・定超</t>
    <rPh sb="0" eb="1">
      <t>ジ</t>
    </rPh>
    <rPh sb="1" eb="2">
      <t>ニュウ</t>
    </rPh>
    <rPh sb="5" eb="7">
      <t>テイチョウ</t>
    </rPh>
    <phoneticPr fontId="6"/>
  </si>
  <si>
    <t>児入１２・定超・未計画</t>
    <rPh sb="0" eb="1">
      <t>ジ</t>
    </rPh>
    <rPh sb="1" eb="2">
      <t>ニュウ</t>
    </rPh>
    <rPh sb="5" eb="7">
      <t>テイチョウ</t>
    </rPh>
    <rPh sb="8" eb="9">
      <t>ミ</t>
    </rPh>
    <rPh sb="9" eb="11">
      <t>ケイカク</t>
    </rPh>
    <phoneticPr fontId="6"/>
  </si>
  <si>
    <t>G089</t>
  </si>
  <si>
    <t>児入１２・定超・未計画２</t>
    <rPh sb="0" eb="1">
      <t>ジ</t>
    </rPh>
    <rPh sb="1" eb="2">
      <t>ニュウ</t>
    </rPh>
    <rPh sb="5" eb="7">
      <t>テイチョウ</t>
    </rPh>
    <rPh sb="8" eb="9">
      <t>ミ</t>
    </rPh>
    <rPh sb="9" eb="11">
      <t>ケイカク</t>
    </rPh>
    <phoneticPr fontId="6"/>
  </si>
  <si>
    <t>G090</t>
  </si>
  <si>
    <t>児入１２・定超・拘束減</t>
    <rPh sb="0" eb="1">
      <t>ジ</t>
    </rPh>
    <rPh sb="1" eb="2">
      <t>ニュウ</t>
    </rPh>
    <rPh sb="5" eb="7">
      <t>テイチョウ</t>
    </rPh>
    <phoneticPr fontId="6"/>
  </si>
  <si>
    <t>G091</t>
  </si>
  <si>
    <t>児入１２・定超・未計画・拘束減</t>
    <rPh sb="0" eb="1">
      <t>ジ</t>
    </rPh>
    <rPh sb="1" eb="2">
      <t>ニュウ</t>
    </rPh>
    <rPh sb="5" eb="7">
      <t>テイチョウ</t>
    </rPh>
    <rPh sb="8" eb="9">
      <t>ミ</t>
    </rPh>
    <rPh sb="9" eb="11">
      <t>ケイカク</t>
    </rPh>
    <phoneticPr fontId="6"/>
  </si>
  <si>
    <t>G092</t>
  </si>
  <si>
    <t>児入１２・定超・未計画２・拘束減</t>
    <rPh sb="0" eb="1">
      <t>ジ</t>
    </rPh>
    <rPh sb="1" eb="2">
      <t>ニュウ</t>
    </rPh>
    <rPh sb="5" eb="7">
      <t>テイチョウ</t>
    </rPh>
    <rPh sb="8" eb="9">
      <t>ミ</t>
    </rPh>
    <rPh sb="9" eb="11">
      <t>ケイカク</t>
    </rPh>
    <phoneticPr fontId="6"/>
  </si>
  <si>
    <t>児入１２・地公体・定超</t>
    <rPh sb="0" eb="1">
      <t>ジ</t>
    </rPh>
    <rPh sb="1" eb="2">
      <t>ニュウ</t>
    </rPh>
    <rPh sb="5" eb="6">
      <t>チ</t>
    </rPh>
    <rPh sb="6" eb="7">
      <t>コウ</t>
    </rPh>
    <rPh sb="7" eb="8">
      <t>タイ</t>
    </rPh>
    <rPh sb="9" eb="11">
      <t>テイチョウ</t>
    </rPh>
    <phoneticPr fontId="6"/>
  </si>
  <si>
    <t>児入１２・地公体・定超・未計画</t>
    <rPh sb="0" eb="1">
      <t>ジ</t>
    </rPh>
    <rPh sb="1" eb="2">
      <t>ニュウ</t>
    </rPh>
    <rPh sb="5" eb="6">
      <t>チ</t>
    </rPh>
    <rPh sb="6" eb="7">
      <t>コウ</t>
    </rPh>
    <rPh sb="7" eb="8">
      <t>タイ</t>
    </rPh>
    <rPh sb="9" eb="11">
      <t>テイチョウ</t>
    </rPh>
    <rPh sb="12" eb="13">
      <t>ミ</t>
    </rPh>
    <rPh sb="13" eb="15">
      <t>ケイカク</t>
    </rPh>
    <phoneticPr fontId="6"/>
  </si>
  <si>
    <t>G093</t>
  </si>
  <si>
    <t>児入１２・地公体・定超・未計画２</t>
    <rPh sb="0" eb="1">
      <t>ジ</t>
    </rPh>
    <rPh sb="1" eb="2">
      <t>ニュウ</t>
    </rPh>
    <rPh sb="5" eb="6">
      <t>チ</t>
    </rPh>
    <rPh sb="6" eb="7">
      <t>コウ</t>
    </rPh>
    <rPh sb="7" eb="8">
      <t>タイ</t>
    </rPh>
    <rPh sb="9" eb="11">
      <t>テイチョウ</t>
    </rPh>
    <rPh sb="12" eb="13">
      <t>ミ</t>
    </rPh>
    <rPh sb="13" eb="15">
      <t>ケイカク</t>
    </rPh>
    <phoneticPr fontId="6"/>
  </si>
  <si>
    <t>G094</t>
  </si>
  <si>
    <t>児入１２・地公体・定超・拘束減</t>
    <rPh sb="0" eb="1">
      <t>ジ</t>
    </rPh>
    <rPh sb="1" eb="2">
      <t>ニュウ</t>
    </rPh>
    <rPh sb="5" eb="6">
      <t>チ</t>
    </rPh>
    <rPh sb="6" eb="7">
      <t>コウ</t>
    </rPh>
    <rPh sb="7" eb="8">
      <t>タイ</t>
    </rPh>
    <rPh sb="9" eb="11">
      <t>テイチョウ</t>
    </rPh>
    <phoneticPr fontId="6"/>
  </si>
  <si>
    <t>G095</t>
  </si>
  <si>
    <t>児入１２・地公体・定超・未計画・拘束減</t>
    <rPh sb="0" eb="1">
      <t>ジ</t>
    </rPh>
    <rPh sb="1" eb="2">
      <t>ニュウ</t>
    </rPh>
    <rPh sb="5" eb="6">
      <t>チ</t>
    </rPh>
    <rPh sb="6" eb="7">
      <t>コウ</t>
    </rPh>
    <rPh sb="7" eb="8">
      <t>タイ</t>
    </rPh>
    <rPh sb="9" eb="11">
      <t>テイチョウ</t>
    </rPh>
    <rPh sb="12" eb="13">
      <t>ミ</t>
    </rPh>
    <rPh sb="13" eb="15">
      <t>ケイカク</t>
    </rPh>
    <phoneticPr fontId="6"/>
  </si>
  <si>
    <t>G096</t>
  </si>
  <si>
    <t>児入１２・地公体・定超・未計画２・拘束減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</si>
  <si>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児入１３・定超</t>
    <rPh sb="0" eb="1">
      <t>ジ</t>
    </rPh>
    <rPh sb="1" eb="2">
      <t>ニュウ</t>
    </rPh>
    <rPh sb="5" eb="7">
      <t>テイチョウ</t>
    </rPh>
    <phoneticPr fontId="6"/>
  </si>
  <si>
    <t>児入１３・定超・未計画</t>
    <rPh sb="0" eb="1">
      <t>ジ</t>
    </rPh>
    <rPh sb="1" eb="2">
      <t>ニュウ</t>
    </rPh>
    <rPh sb="5" eb="7">
      <t>テイチョウ</t>
    </rPh>
    <rPh sb="8" eb="9">
      <t>ミ</t>
    </rPh>
    <rPh sb="9" eb="11">
      <t>ケイカク</t>
    </rPh>
    <phoneticPr fontId="6"/>
  </si>
  <si>
    <t>G097</t>
  </si>
  <si>
    <t>児入１３・定超・未計画２</t>
    <rPh sb="0" eb="1">
      <t>ジ</t>
    </rPh>
    <rPh sb="1" eb="2">
      <t>ニュウ</t>
    </rPh>
    <rPh sb="5" eb="7">
      <t>テイチョウ</t>
    </rPh>
    <rPh sb="8" eb="9">
      <t>ミ</t>
    </rPh>
    <rPh sb="9" eb="11">
      <t>ケイカク</t>
    </rPh>
    <phoneticPr fontId="6"/>
  </si>
  <si>
    <t>G098</t>
  </si>
  <si>
    <t>児入１３・定超・拘束減</t>
    <rPh sb="0" eb="1">
      <t>ジ</t>
    </rPh>
    <rPh sb="1" eb="2">
      <t>ニュウ</t>
    </rPh>
    <rPh sb="5" eb="7">
      <t>テイチョウ</t>
    </rPh>
    <phoneticPr fontId="6"/>
  </si>
  <si>
    <t>G099</t>
  </si>
  <si>
    <t>児入１３・定超・未計画・拘束減</t>
    <rPh sb="0" eb="1">
      <t>ジ</t>
    </rPh>
    <rPh sb="1" eb="2">
      <t>ニュウ</t>
    </rPh>
    <rPh sb="5" eb="7">
      <t>テイチョウ</t>
    </rPh>
    <rPh sb="8" eb="9">
      <t>ミ</t>
    </rPh>
    <rPh sb="9" eb="11">
      <t>ケイカク</t>
    </rPh>
    <phoneticPr fontId="6"/>
  </si>
  <si>
    <t>G100</t>
  </si>
  <si>
    <t>児入１３・定超・未計画２・拘束減</t>
    <rPh sb="0" eb="1">
      <t>ジ</t>
    </rPh>
    <rPh sb="1" eb="2">
      <t>ニュウ</t>
    </rPh>
    <rPh sb="5" eb="7">
      <t>テイチョウ</t>
    </rPh>
    <rPh sb="8" eb="9">
      <t>ミ</t>
    </rPh>
    <rPh sb="9" eb="11">
      <t>ケイカク</t>
    </rPh>
    <phoneticPr fontId="6"/>
  </si>
  <si>
    <t>児入１３・地公体・定超</t>
    <rPh sb="0" eb="1">
      <t>ジ</t>
    </rPh>
    <rPh sb="1" eb="2">
      <t>ニュウ</t>
    </rPh>
    <rPh sb="5" eb="6">
      <t>チ</t>
    </rPh>
    <rPh sb="6" eb="7">
      <t>コウ</t>
    </rPh>
    <rPh sb="7" eb="8">
      <t>タイ</t>
    </rPh>
    <rPh sb="9" eb="11">
      <t>テイチョウ</t>
    </rPh>
    <phoneticPr fontId="6"/>
  </si>
  <si>
    <t>児入１３・地公体・定超・未計画</t>
    <rPh sb="0" eb="1">
      <t>ジ</t>
    </rPh>
    <rPh sb="1" eb="2">
      <t>ニュウ</t>
    </rPh>
    <rPh sb="5" eb="6">
      <t>チ</t>
    </rPh>
    <rPh sb="6" eb="7">
      <t>コウ</t>
    </rPh>
    <rPh sb="7" eb="8">
      <t>タイ</t>
    </rPh>
    <rPh sb="9" eb="11">
      <t>テイチョウ</t>
    </rPh>
    <rPh sb="12" eb="13">
      <t>ミ</t>
    </rPh>
    <rPh sb="13" eb="15">
      <t>ケイカク</t>
    </rPh>
    <phoneticPr fontId="6"/>
  </si>
  <si>
    <t>G101</t>
  </si>
  <si>
    <t>児入１３・地公体・定超・未計画２</t>
    <rPh sb="0" eb="1">
      <t>ジ</t>
    </rPh>
    <rPh sb="1" eb="2">
      <t>ニュウ</t>
    </rPh>
    <rPh sb="5" eb="6">
      <t>チ</t>
    </rPh>
    <rPh sb="6" eb="7">
      <t>コウ</t>
    </rPh>
    <rPh sb="7" eb="8">
      <t>タイ</t>
    </rPh>
    <rPh sb="9" eb="11">
      <t>テイチョウ</t>
    </rPh>
    <rPh sb="12" eb="13">
      <t>ミ</t>
    </rPh>
    <rPh sb="13" eb="15">
      <t>ケイカク</t>
    </rPh>
    <phoneticPr fontId="6"/>
  </si>
  <si>
    <t>G102</t>
  </si>
  <si>
    <t>児入１３・地公体・定超・拘束減</t>
    <rPh sb="0" eb="1">
      <t>ジ</t>
    </rPh>
    <rPh sb="1" eb="2">
      <t>ニュウ</t>
    </rPh>
    <rPh sb="5" eb="6">
      <t>チ</t>
    </rPh>
    <rPh sb="6" eb="7">
      <t>コウ</t>
    </rPh>
    <rPh sb="7" eb="8">
      <t>タイ</t>
    </rPh>
    <rPh sb="9" eb="11">
      <t>テイチョウ</t>
    </rPh>
    <phoneticPr fontId="6"/>
  </si>
  <si>
    <t>G103</t>
  </si>
  <si>
    <t>児入１３・地公体・定超・未計画・拘束減</t>
    <rPh sb="0" eb="1">
      <t>ジ</t>
    </rPh>
    <rPh sb="1" eb="2">
      <t>ニュウ</t>
    </rPh>
    <rPh sb="5" eb="6">
      <t>チ</t>
    </rPh>
    <rPh sb="6" eb="7">
      <t>コウ</t>
    </rPh>
    <rPh sb="7" eb="8">
      <t>タイ</t>
    </rPh>
    <rPh sb="9" eb="11">
      <t>テイチョウ</t>
    </rPh>
    <rPh sb="12" eb="13">
      <t>ミ</t>
    </rPh>
    <rPh sb="13" eb="15">
      <t>ケイカク</t>
    </rPh>
    <phoneticPr fontId="6"/>
  </si>
  <si>
    <t>G104</t>
  </si>
  <si>
    <t>児入１３・地公体・定超・未計画２・拘束減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</si>
  <si>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児入１４・定超</t>
    <rPh sb="0" eb="1">
      <t>ジ</t>
    </rPh>
    <rPh sb="1" eb="2">
      <t>ニュウ</t>
    </rPh>
    <rPh sb="5" eb="7">
      <t>テイチョウ</t>
    </rPh>
    <phoneticPr fontId="6"/>
  </si>
  <si>
    <t>児入１４・定超・未計画</t>
    <rPh sb="0" eb="1">
      <t>ジ</t>
    </rPh>
    <rPh sb="1" eb="2">
      <t>ニュウ</t>
    </rPh>
    <rPh sb="5" eb="7">
      <t>テイチョウ</t>
    </rPh>
    <rPh sb="8" eb="9">
      <t>ミ</t>
    </rPh>
    <rPh sb="9" eb="11">
      <t>ケイカク</t>
    </rPh>
    <phoneticPr fontId="6"/>
  </si>
  <si>
    <t>G105</t>
  </si>
  <si>
    <t>児入１４・定超・未計画２</t>
    <rPh sb="0" eb="1">
      <t>ジ</t>
    </rPh>
    <rPh sb="1" eb="2">
      <t>ニュウ</t>
    </rPh>
    <rPh sb="5" eb="7">
      <t>テイチョウ</t>
    </rPh>
    <rPh sb="8" eb="9">
      <t>ミ</t>
    </rPh>
    <rPh sb="9" eb="11">
      <t>ケイカク</t>
    </rPh>
    <phoneticPr fontId="6"/>
  </si>
  <si>
    <t>G106</t>
  </si>
  <si>
    <t>児入１４・定超・拘束減</t>
    <rPh sb="0" eb="1">
      <t>ジ</t>
    </rPh>
    <rPh sb="1" eb="2">
      <t>ニュウ</t>
    </rPh>
    <rPh sb="5" eb="7">
      <t>テイチョウ</t>
    </rPh>
    <phoneticPr fontId="6"/>
  </si>
  <si>
    <t>G107</t>
  </si>
  <si>
    <t>児入１４・定超・未計画・拘束減</t>
    <rPh sb="0" eb="1">
      <t>ジ</t>
    </rPh>
    <rPh sb="1" eb="2">
      <t>ニュウ</t>
    </rPh>
    <rPh sb="5" eb="7">
      <t>テイチョウ</t>
    </rPh>
    <rPh sb="8" eb="9">
      <t>ミ</t>
    </rPh>
    <rPh sb="9" eb="11">
      <t>ケイカク</t>
    </rPh>
    <phoneticPr fontId="6"/>
  </si>
  <si>
    <t>G108</t>
  </si>
  <si>
    <t>児入１４・定超・未計画２・拘束減</t>
    <rPh sb="0" eb="1">
      <t>ジ</t>
    </rPh>
    <rPh sb="1" eb="2">
      <t>ニュウ</t>
    </rPh>
    <rPh sb="5" eb="7">
      <t>テイチョウ</t>
    </rPh>
    <rPh sb="8" eb="9">
      <t>ミ</t>
    </rPh>
    <rPh sb="9" eb="11">
      <t>ケイカク</t>
    </rPh>
    <phoneticPr fontId="6"/>
  </si>
  <si>
    <t>児入１４・地公体・定超</t>
    <rPh sb="0" eb="1">
      <t>ジ</t>
    </rPh>
    <rPh sb="1" eb="2">
      <t>ニュウ</t>
    </rPh>
    <rPh sb="5" eb="6">
      <t>チ</t>
    </rPh>
    <rPh sb="6" eb="7">
      <t>コウ</t>
    </rPh>
    <rPh sb="7" eb="8">
      <t>タイ</t>
    </rPh>
    <rPh sb="9" eb="11">
      <t>テイチョウ</t>
    </rPh>
    <phoneticPr fontId="6"/>
  </si>
  <si>
    <t>児入１４・地公体・定超・未計画</t>
    <rPh sb="0" eb="1">
      <t>ジ</t>
    </rPh>
    <rPh sb="1" eb="2">
      <t>ニュウ</t>
    </rPh>
    <rPh sb="5" eb="6">
      <t>チ</t>
    </rPh>
    <rPh sb="6" eb="7">
      <t>コウ</t>
    </rPh>
    <rPh sb="7" eb="8">
      <t>タイ</t>
    </rPh>
    <rPh sb="9" eb="11">
      <t>テイチョウ</t>
    </rPh>
    <rPh sb="12" eb="13">
      <t>ミ</t>
    </rPh>
    <rPh sb="13" eb="15">
      <t>ケイカク</t>
    </rPh>
    <phoneticPr fontId="6"/>
  </si>
  <si>
    <t>G109</t>
  </si>
  <si>
    <t>児入１４・地公体・定超・未計画２</t>
    <rPh sb="0" eb="1">
      <t>ジ</t>
    </rPh>
    <rPh sb="1" eb="2">
      <t>ニュウ</t>
    </rPh>
    <rPh sb="5" eb="6">
      <t>チ</t>
    </rPh>
    <rPh sb="6" eb="7">
      <t>コウ</t>
    </rPh>
    <rPh sb="7" eb="8">
      <t>タイ</t>
    </rPh>
    <rPh sb="9" eb="11">
      <t>テイチョウ</t>
    </rPh>
    <rPh sb="12" eb="13">
      <t>ミ</t>
    </rPh>
    <rPh sb="13" eb="15">
      <t>ケイカク</t>
    </rPh>
    <phoneticPr fontId="6"/>
  </si>
  <si>
    <t>G110</t>
  </si>
  <si>
    <t>児入１４・地公体・定超・拘束減</t>
    <rPh sb="0" eb="1">
      <t>ジ</t>
    </rPh>
    <rPh sb="1" eb="2">
      <t>ニュウ</t>
    </rPh>
    <rPh sb="5" eb="6">
      <t>チ</t>
    </rPh>
    <rPh sb="6" eb="7">
      <t>コウ</t>
    </rPh>
    <rPh sb="7" eb="8">
      <t>タイ</t>
    </rPh>
    <rPh sb="9" eb="11">
      <t>テイチョウ</t>
    </rPh>
    <phoneticPr fontId="6"/>
  </si>
  <si>
    <t>G111</t>
  </si>
  <si>
    <t>児入１４・地公体・定超・未計画・拘束減</t>
    <rPh sb="0" eb="1">
      <t>ジ</t>
    </rPh>
    <rPh sb="1" eb="2">
      <t>ニュウ</t>
    </rPh>
    <rPh sb="5" eb="6">
      <t>チ</t>
    </rPh>
    <rPh sb="6" eb="7">
      <t>コウ</t>
    </rPh>
    <rPh sb="7" eb="8">
      <t>タイ</t>
    </rPh>
    <rPh sb="9" eb="11">
      <t>テイチョウ</t>
    </rPh>
    <rPh sb="12" eb="13">
      <t>ミ</t>
    </rPh>
    <rPh sb="13" eb="15">
      <t>ケイカク</t>
    </rPh>
    <phoneticPr fontId="6"/>
  </si>
  <si>
    <t>G112</t>
  </si>
  <si>
    <t>児入１４・地公体・定超・未計画２・拘束減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</si>
  <si>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児入１５・定超</t>
    <rPh sb="0" eb="1">
      <t>ジ</t>
    </rPh>
    <rPh sb="1" eb="2">
      <t>ニュウ</t>
    </rPh>
    <rPh sb="5" eb="7">
      <t>テイチョウ</t>
    </rPh>
    <phoneticPr fontId="6"/>
  </si>
  <si>
    <t>児入１５・定超・未計画</t>
    <rPh sb="0" eb="1">
      <t>ジ</t>
    </rPh>
    <rPh sb="1" eb="2">
      <t>ニュウ</t>
    </rPh>
    <rPh sb="5" eb="7">
      <t>テイチョウ</t>
    </rPh>
    <rPh sb="8" eb="9">
      <t>ミ</t>
    </rPh>
    <rPh sb="9" eb="11">
      <t>ケイカク</t>
    </rPh>
    <phoneticPr fontId="6"/>
  </si>
  <si>
    <t>G113</t>
  </si>
  <si>
    <t>児入１５・定超・未計画２</t>
    <rPh sb="0" eb="1">
      <t>ジ</t>
    </rPh>
    <rPh sb="1" eb="2">
      <t>ニュウ</t>
    </rPh>
    <rPh sb="5" eb="7">
      <t>テイチョウ</t>
    </rPh>
    <rPh sb="8" eb="9">
      <t>ミ</t>
    </rPh>
    <rPh sb="9" eb="11">
      <t>ケイカク</t>
    </rPh>
    <phoneticPr fontId="6"/>
  </si>
  <si>
    <t>G114</t>
  </si>
  <si>
    <t>児入１５・定超・拘束減</t>
    <rPh sb="0" eb="1">
      <t>ジ</t>
    </rPh>
    <rPh sb="1" eb="2">
      <t>ニュウ</t>
    </rPh>
    <rPh sb="5" eb="7">
      <t>テイチョウ</t>
    </rPh>
    <phoneticPr fontId="6"/>
  </si>
  <si>
    <t>G115</t>
  </si>
  <si>
    <t>児入１５・定超・未計画・拘束減</t>
    <rPh sb="0" eb="1">
      <t>ジ</t>
    </rPh>
    <rPh sb="1" eb="2">
      <t>ニュウ</t>
    </rPh>
    <rPh sb="5" eb="7">
      <t>テイチョウ</t>
    </rPh>
    <rPh sb="8" eb="9">
      <t>ミ</t>
    </rPh>
    <rPh sb="9" eb="11">
      <t>ケイカク</t>
    </rPh>
    <phoneticPr fontId="6"/>
  </si>
  <si>
    <t>G116</t>
  </si>
  <si>
    <t>児入１５・定超・未計画２・拘束減</t>
    <rPh sb="0" eb="1">
      <t>ジ</t>
    </rPh>
    <rPh sb="1" eb="2">
      <t>ニュウ</t>
    </rPh>
    <rPh sb="5" eb="7">
      <t>テイチョウ</t>
    </rPh>
    <rPh sb="8" eb="9">
      <t>ミ</t>
    </rPh>
    <rPh sb="9" eb="11">
      <t>ケイカク</t>
    </rPh>
    <phoneticPr fontId="6"/>
  </si>
  <si>
    <t>児入１５・地公体・定超</t>
    <rPh sb="0" eb="1">
      <t>ジ</t>
    </rPh>
    <rPh sb="1" eb="2">
      <t>ニュウ</t>
    </rPh>
    <rPh sb="5" eb="6">
      <t>チ</t>
    </rPh>
    <rPh sb="6" eb="7">
      <t>コウ</t>
    </rPh>
    <rPh sb="7" eb="8">
      <t>タイ</t>
    </rPh>
    <rPh sb="9" eb="11">
      <t>テイチョウ</t>
    </rPh>
    <phoneticPr fontId="6"/>
  </si>
  <si>
    <t>児入１５・地公体・定超・未計画</t>
    <rPh sb="0" eb="1">
      <t>ジ</t>
    </rPh>
    <rPh sb="1" eb="2">
      <t>ニュウ</t>
    </rPh>
    <rPh sb="5" eb="6">
      <t>チ</t>
    </rPh>
    <rPh sb="6" eb="7">
      <t>コウ</t>
    </rPh>
    <rPh sb="7" eb="8">
      <t>タイ</t>
    </rPh>
    <rPh sb="9" eb="11">
      <t>テイチョウ</t>
    </rPh>
    <rPh sb="12" eb="13">
      <t>ミ</t>
    </rPh>
    <rPh sb="13" eb="15">
      <t>ケイカク</t>
    </rPh>
    <phoneticPr fontId="6"/>
  </si>
  <si>
    <t>G117</t>
  </si>
  <si>
    <t>児入１５・地公体・定超・未計画２</t>
    <rPh sb="0" eb="1">
      <t>ジ</t>
    </rPh>
    <rPh sb="1" eb="2">
      <t>ニュウ</t>
    </rPh>
    <rPh sb="5" eb="6">
      <t>チ</t>
    </rPh>
    <rPh sb="6" eb="7">
      <t>コウ</t>
    </rPh>
    <rPh sb="7" eb="8">
      <t>タイ</t>
    </rPh>
    <rPh sb="9" eb="11">
      <t>テイチョウ</t>
    </rPh>
    <rPh sb="12" eb="13">
      <t>ミ</t>
    </rPh>
    <rPh sb="13" eb="15">
      <t>ケイカク</t>
    </rPh>
    <phoneticPr fontId="6"/>
  </si>
  <si>
    <t>G118</t>
  </si>
  <si>
    <t>児入１５・地公体・定超・拘束減</t>
    <rPh sb="0" eb="1">
      <t>ジ</t>
    </rPh>
    <rPh sb="1" eb="2">
      <t>ニュウ</t>
    </rPh>
    <rPh sb="5" eb="6">
      <t>チ</t>
    </rPh>
    <rPh sb="6" eb="7">
      <t>コウ</t>
    </rPh>
    <rPh sb="7" eb="8">
      <t>タイ</t>
    </rPh>
    <rPh sb="9" eb="11">
      <t>テイチョウ</t>
    </rPh>
    <phoneticPr fontId="6"/>
  </si>
  <si>
    <t>G119</t>
  </si>
  <si>
    <t>児入１５・地公体・定超・未計画・拘束減</t>
    <rPh sb="0" eb="1">
      <t>ジ</t>
    </rPh>
    <rPh sb="1" eb="2">
      <t>ニュウ</t>
    </rPh>
    <rPh sb="5" eb="6">
      <t>チ</t>
    </rPh>
    <rPh sb="6" eb="7">
      <t>コウ</t>
    </rPh>
    <rPh sb="7" eb="8">
      <t>タイ</t>
    </rPh>
    <rPh sb="9" eb="11">
      <t>テイチョウ</t>
    </rPh>
    <rPh sb="12" eb="13">
      <t>ミ</t>
    </rPh>
    <rPh sb="13" eb="15">
      <t>ケイカク</t>
    </rPh>
    <phoneticPr fontId="6"/>
  </si>
  <si>
    <t>G120</t>
  </si>
  <si>
    <t>児入１５・地公体・定超・未計画２・拘束減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</si>
  <si>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児入１６・定超</t>
    <rPh sb="0" eb="1">
      <t>ジ</t>
    </rPh>
    <rPh sb="1" eb="2">
      <t>ニュウ</t>
    </rPh>
    <rPh sb="5" eb="7">
      <t>テイチョウ</t>
    </rPh>
    <phoneticPr fontId="6"/>
  </si>
  <si>
    <t>児入１６・定超・未計画</t>
    <rPh sb="0" eb="1">
      <t>ジ</t>
    </rPh>
    <rPh sb="1" eb="2">
      <t>ニュウ</t>
    </rPh>
    <rPh sb="5" eb="7">
      <t>テイチョウ</t>
    </rPh>
    <rPh sb="8" eb="9">
      <t>ミ</t>
    </rPh>
    <rPh sb="9" eb="11">
      <t>ケイカク</t>
    </rPh>
    <phoneticPr fontId="6"/>
  </si>
  <si>
    <t>G121</t>
  </si>
  <si>
    <t>児入１６・定超・未計画２</t>
    <rPh sb="0" eb="1">
      <t>ジ</t>
    </rPh>
    <rPh sb="1" eb="2">
      <t>ニュウ</t>
    </rPh>
    <rPh sb="5" eb="7">
      <t>テイチョウ</t>
    </rPh>
    <rPh sb="8" eb="9">
      <t>ミ</t>
    </rPh>
    <rPh sb="9" eb="11">
      <t>ケイカク</t>
    </rPh>
    <phoneticPr fontId="6"/>
  </si>
  <si>
    <t>G122</t>
  </si>
  <si>
    <t>児入１６・定超・拘束減</t>
    <rPh sb="0" eb="1">
      <t>ジ</t>
    </rPh>
    <rPh sb="1" eb="2">
      <t>ニュウ</t>
    </rPh>
    <rPh sb="5" eb="7">
      <t>テイチョウ</t>
    </rPh>
    <phoneticPr fontId="6"/>
  </si>
  <si>
    <t>G123</t>
  </si>
  <si>
    <t>児入１６・定超・未計画・拘束減</t>
    <rPh sb="0" eb="1">
      <t>ジ</t>
    </rPh>
    <rPh sb="1" eb="2">
      <t>ニュウ</t>
    </rPh>
    <rPh sb="5" eb="7">
      <t>テイチョウ</t>
    </rPh>
    <rPh sb="8" eb="9">
      <t>ミ</t>
    </rPh>
    <rPh sb="9" eb="11">
      <t>ケイカク</t>
    </rPh>
    <phoneticPr fontId="6"/>
  </si>
  <si>
    <t>G124</t>
  </si>
  <si>
    <t>児入１６・定超・未計画２・拘束減</t>
    <rPh sb="0" eb="1">
      <t>ジ</t>
    </rPh>
    <rPh sb="1" eb="2">
      <t>ニュウ</t>
    </rPh>
    <rPh sb="5" eb="7">
      <t>テイチョウ</t>
    </rPh>
    <rPh sb="8" eb="9">
      <t>ミ</t>
    </rPh>
    <rPh sb="9" eb="11">
      <t>ケイカク</t>
    </rPh>
    <phoneticPr fontId="6"/>
  </si>
  <si>
    <t>児入１６・地公体・定超</t>
    <rPh sb="0" eb="1">
      <t>ジ</t>
    </rPh>
    <rPh sb="1" eb="2">
      <t>ニュウ</t>
    </rPh>
    <rPh sb="5" eb="6">
      <t>チ</t>
    </rPh>
    <rPh sb="6" eb="7">
      <t>コウ</t>
    </rPh>
    <rPh sb="7" eb="8">
      <t>タイ</t>
    </rPh>
    <rPh sb="9" eb="11">
      <t>テイチョウ</t>
    </rPh>
    <phoneticPr fontId="6"/>
  </si>
  <si>
    <t>児入１６・地公体・定超・未計画</t>
    <rPh sb="0" eb="1">
      <t>ジ</t>
    </rPh>
    <rPh sb="1" eb="2">
      <t>ニュウ</t>
    </rPh>
    <rPh sb="5" eb="6">
      <t>チ</t>
    </rPh>
    <rPh sb="6" eb="7">
      <t>コウ</t>
    </rPh>
    <rPh sb="7" eb="8">
      <t>タイ</t>
    </rPh>
    <rPh sb="9" eb="11">
      <t>テイチョウ</t>
    </rPh>
    <rPh sb="12" eb="13">
      <t>ミ</t>
    </rPh>
    <rPh sb="13" eb="15">
      <t>ケイカク</t>
    </rPh>
    <phoneticPr fontId="6"/>
  </si>
  <si>
    <t>G125</t>
  </si>
  <si>
    <t>児入１６・地公体・定超・未計画２</t>
    <rPh sb="0" eb="1">
      <t>ジ</t>
    </rPh>
    <rPh sb="1" eb="2">
      <t>ニュウ</t>
    </rPh>
    <rPh sb="5" eb="6">
      <t>チ</t>
    </rPh>
    <rPh sb="6" eb="7">
      <t>コウ</t>
    </rPh>
    <rPh sb="7" eb="8">
      <t>タイ</t>
    </rPh>
    <rPh sb="9" eb="11">
      <t>テイチョウ</t>
    </rPh>
    <rPh sb="12" eb="13">
      <t>ミ</t>
    </rPh>
    <rPh sb="13" eb="15">
      <t>ケイカク</t>
    </rPh>
    <phoneticPr fontId="6"/>
  </si>
  <si>
    <t>G126</t>
  </si>
  <si>
    <t>児入１６・地公体・定超・拘束減</t>
    <rPh sb="0" eb="1">
      <t>ジ</t>
    </rPh>
    <rPh sb="1" eb="2">
      <t>ニュウ</t>
    </rPh>
    <rPh sb="5" eb="6">
      <t>チ</t>
    </rPh>
    <rPh sb="6" eb="7">
      <t>コウ</t>
    </rPh>
    <rPh sb="7" eb="8">
      <t>タイ</t>
    </rPh>
    <rPh sb="9" eb="11">
      <t>テイチョウ</t>
    </rPh>
    <phoneticPr fontId="6"/>
  </si>
  <si>
    <t>G127</t>
  </si>
  <si>
    <t>児入１６・地公体・定超・未計画・拘束減</t>
    <rPh sb="0" eb="1">
      <t>ジ</t>
    </rPh>
    <rPh sb="1" eb="2">
      <t>ニュウ</t>
    </rPh>
    <rPh sb="5" eb="6">
      <t>チ</t>
    </rPh>
    <rPh sb="6" eb="7">
      <t>コウ</t>
    </rPh>
    <rPh sb="7" eb="8">
      <t>タイ</t>
    </rPh>
    <rPh sb="9" eb="11">
      <t>テイチョウ</t>
    </rPh>
    <rPh sb="12" eb="13">
      <t>ミ</t>
    </rPh>
    <rPh sb="13" eb="15">
      <t>ケイカク</t>
    </rPh>
    <phoneticPr fontId="6"/>
  </si>
  <si>
    <t>G128</t>
  </si>
  <si>
    <t>児入１６・地公体・定超・未計画２・拘束減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</si>
  <si>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児入１７・定超</t>
    <rPh sb="0" eb="1">
      <t>ジ</t>
    </rPh>
    <rPh sb="1" eb="2">
      <t>ニュウ</t>
    </rPh>
    <rPh sb="5" eb="7">
      <t>テイチョウ</t>
    </rPh>
    <phoneticPr fontId="6"/>
  </si>
  <si>
    <t>児入１７・定超・未計画</t>
    <rPh sb="0" eb="1">
      <t>ジ</t>
    </rPh>
    <rPh sb="1" eb="2">
      <t>ニュウ</t>
    </rPh>
    <rPh sb="5" eb="7">
      <t>テイチョウ</t>
    </rPh>
    <rPh sb="8" eb="9">
      <t>ミ</t>
    </rPh>
    <rPh sb="9" eb="11">
      <t>ケイカク</t>
    </rPh>
    <phoneticPr fontId="6"/>
  </si>
  <si>
    <t>G129</t>
  </si>
  <si>
    <t>児入１７・定超・未計画２</t>
    <rPh sb="0" eb="1">
      <t>ジ</t>
    </rPh>
    <rPh sb="1" eb="2">
      <t>ニュウ</t>
    </rPh>
    <rPh sb="5" eb="7">
      <t>テイチョウ</t>
    </rPh>
    <rPh sb="8" eb="9">
      <t>ミ</t>
    </rPh>
    <rPh sb="9" eb="11">
      <t>ケイカク</t>
    </rPh>
    <phoneticPr fontId="6"/>
  </si>
  <si>
    <t>G130</t>
  </si>
  <si>
    <t>児入１７・定超・拘束減</t>
    <rPh sb="0" eb="1">
      <t>ジ</t>
    </rPh>
    <rPh sb="1" eb="2">
      <t>ニュウ</t>
    </rPh>
    <rPh sb="5" eb="7">
      <t>テイチョウ</t>
    </rPh>
    <phoneticPr fontId="6"/>
  </si>
  <si>
    <t>G131</t>
  </si>
  <si>
    <t>児入１７・定超・未計画・拘束減</t>
    <rPh sb="0" eb="1">
      <t>ジ</t>
    </rPh>
    <rPh sb="1" eb="2">
      <t>ニュウ</t>
    </rPh>
    <rPh sb="5" eb="7">
      <t>テイチョウ</t>
    </rPh>
    <rPh sb="8" eb="9">
      <t>ミ</t>
    </rPh>
    <rPh sb="9" eb="11">
      <t>ケイカク</t>
    </rPh>
    <phoneticPr fontId="6"/>
  </si>
  <si>
    <t>G132</t>
  </si>
  <si>
    <t>児入１７・定超・未計画２・拘束減</t>
    <rPh sb="0" eb="1">
      <t>ジ</t>
    </rPh>
    <rPh sb="1" eb="2">
      <t>ニュウ</t>
    </rPh>
    <rPh sb="5" eb="7">
      <t>テイチョウ</t>
    </rPh>
    <rPh sb="8" eb="9">
      <t>ミ</t>
    </rPh>
    <rPh sb="9" eb="11">
      <t>ケイカク</t>
    </rPh>
    <phoneticPr fontId="6"/>
  </si>
  <si>
    <t>児入１７・地公体・定超</t>
    <rPh sb="0" eb="1">
      <t>ジ</t>
    </rPh>
    <rPh sb="1" eb="2">
      <t>ニュウ</t>
    </rPh>
    <rPh sb="5" eb="6">
      <t>チ</t>
    </rPh>
    <rPh sb="6" eb="7">
      <t>コウ</t>
    </rPh>
    <rPh sb="7" eb="8">
      <t>タイ</t>
    </rPh>
    <rPh sb="9" eb="11">
      <t>テイチョウ</t>
    </rPh>
    <phoneticPr fontId="6"/>
  </si>
  <si>
    <t>児入１７・地公体・定超・未計画</t>
    <rPh sb="0" eb="1">
      <t>ジ</t>
    </rPh>
    <rPh sb="1" eb="2">
      <t>ニュウ</t>
    </rPh>
    <rPh sb="5" eb="6">
      <t>チ</t>
    </rPh>
    <rPh sb="6" eb="7">
      <t>コウ</t>
    </rPh>
    <rPh sb="7" eb="8">
      <t>タイ</t>
    </rPh>
    <rPh sb="9" eb="11">
      <t>テイチョウ</t>
    </rPh>
    <rPh sb="12" eb="13">
      <t>ミ</t>
    </rPh>
    <rPh sb="13" eb="15">
      <t>ケイカク</t>
    </rPh>
    <phoneticPr fontId="6"/>
  </si>
  <si>
    <t>G133</t>
  </si>
  <si>
    <t>児入１７・地公体・定超・未計画２</t>
    <rPh sb="0" eb="1">
      <t>ジ</t>
    </rPh>
    <rPh sb="1" eb="2">
      <t>ニュウ</t>
    </rPh>
    <rPh sb="5" eb="6">
      <t>チ</t>
    </rPh>
    <rPh sb="6" eb="7">
      <t>コウ</t>
    </rPh>
    <rPh sb="7" eb="8">
      <t>タイ</t>
    </rPh>
    <rPh sb="9" eb="11">
      <t>テイチョウ</t>
    </rPh>
    <rPh sb="12" eb="13">
      <t>ミ</t>
    </rPh>
    <rPh sb="13" eb="15">
      <t>ケイカク</t>
    </rPh>
    <phoneticPr fontId="6"/>
  </si>
  <si>
    <t>G134</t>
  </si>
  <si>
    <t>児入１７・地公体・定超・拘束減</t>
    <rPh sb="0" eb="1">
      <t>ジ</t>
    </rPh>
    <rPh sb="1" eb="2">
      <t>ニュウ</t>
    </rPh>
    <rPh sb="5" eb="6">
      <t>チ</t>
    </rPh>
    <rPh sb="6" eb="7">
      <t>コウ</t>
    </rPh>
    <rPh sb="7" eb="8">
      <t>タイ</t>
    </rPh>
    <rPh sb="9" eb="11">
      <t>テイチョウ</t>
    </rPh>
    <phoneticPr fontId="6"/>
  </si>
  <si>
    <t>G135</t>
  </si>
  <si>
    <t>児入１７・地公体・定超・未計画・拘束減</t>
    <rPh sb="0" eb="1">
      <t>ジ</t>
    </rPh>
    <rPh sb="1" eb="2">
      <t>ニュウ</t>
    </rPh>
    <rPh sb="5" eb="6">
      <t>チ</t>
    </rPh>
    <rPh sb="6" eb="7">
      <t>コウ</t>
    </rPh>
    <rPh sb="7" eb="8">
      <t>タイ</t>
    </rPh>
    <rPh sb="9" eb="11">
      <t>テイチョウ</t>
    </rPh>
    <rPh sb="12" eb="13">
      <t>ミ</t>
    </rPh>
    <rPh sb="13" eb="15">
      <t>ケイカク</t>
    </rPh>
    <phoneticPr fontId="6"/>
  </si>
  <si>
    <t>G136</t>
  </si>
  <si>
    <t>児入１７・地公体・定超・未計画２・拘束減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</si>
  <si>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児入１８・定超</t>
    <rPh sb="0" eb="1">
      <t>ジ</t>
    </rPh>
    <rPh sb="1" eb="2">
      <t>ニュウ</t>
    </rPh>
    <rPh sb="5" eb="7">
      <t>テイチョウ</t>
    </rPh>
    <phoneticPr fontId="6"/>
  </si>
  <si>
    <t>児入１８・定超・未計画</t>
    <rPh sb="0" eb="1">
      <t>ジ</t>
    </rPh>
    <rPh sb="1" eb="2">
      <t>ニュウ</t>
    </rPh>
    <rPh sb="5" eb="7">
      <t>テイチョウ</t>
    </rPh>
    <rPh sb="8" eb="9">
      <t>ミ</t>
    </rPh>
    <rPh sb="9" eb="11">
      <t>ケイカク</t>
    </rPh>
    <phoneticPr fontId="6"/>
  </si>
  <si>
    <t>G137</t>
  </si>
  <si>
    <t>児入１８・定超・未計画２</t>
    <rPh sb="0" eb="1">
      <t>ジ</t>
    </rPh>
    <rPh sb="1" eb="2">
      <t>ニュウ</t>
    </rPh>
    <rPh sb="5" eb="7">
      <t>テイチョウ</t>
    </rPh>
    <rPh sb="8" eb="9">
      <t>ミ</t>
    </rPh>
    <rPh sb="9" eb="11">
      <t>ケイカク</t>
    </rPh>
    <phoneticPr fontId="6"/>
  </si>
  <si>
    <t>G138</t>
  </si>
  <si>
    <t>児入１８・定超・拘束減</t>
    <rPh sb="0" eb="1">
      <t>ジ</t>
    </rPh>
    <rPh sb="1" eb="2">
      <t>ニュウ</t>
    </rPh>
    <rPh sb="5" eb="7">
      <t>テイチョウ</t>
    </rPh>
    <phoneticPr fontId="6"/>
  </si>
  <si>
    <t>G139</t>
  </si>
  <si>
    <t>児入１８・定超・未計画・拘束減</t>
    <rPh sb="0" eb="1">
      <t>ジ</t>
    </rPh>
    <rPh sb="1" eb="2">
      <t>ニュウ</t>
    </rPh>
    <rPh sb="5" eb="7">
      <t>テイチョウ</t>
    </rPh>
    <rPh sb="8" eb="9">
      <t>ミ</t>
    </rPh>
    <rPh sb="9" eb="11">
      <t>ケイカク</t>
    </rPh>
    <phoneticPr fontId="6"/>
  </si>
  <si>
    <t>G140</t>
  </si>
  <si>
    <t>児入１８・定超・未計画２・拘束減</t>
    <rPh sb="0" eb="1">
      <t>ジ</t>
    </rPh>
    <rPh sb="1" eb="2">
      <t>ニュウ</t>
    </rPh>
    <rPh sb="5" eb="7">
      <t>テイチョウ</t>
    </rPh>
    <rPh sb="8" eb="9">
      <t>ミ</t>
    </rPh>
    <rPh sb="9" eb="11">
      <t>ケイカク</t>
    </rPh>
    <phoneticPr fontId="6"/>
  </si>
  <si>
    <t>児入１８・地公体・定超</t>
    <rPh sb="0" eb="1">
      <t>ジ</t>
    </rPh>
    <rPh sb="1" eb="2">
      <t>ニュウ</t>
    </rPh>
    <rPh sb="5" eb="6">
      <t>チ</t>
    </rPh>
    <rPh sb="6" eb="7">
      <t>コウ</t>
    </rPh>
    <rPh sb="7" eb="8">
      <t>タイ</t>
    </rPh>
    <rPh sb="9" eb="11">
      <t>テイチョウ</t>
    </rPh>
    <phoneticPr fontId="6"/>
  </si>
  <si>
    <t>児入１８・地公体・定超・未計画</t>
    <rPh sb="0" eb="1">
      <t>ジ</t>
    </rPh>
    <rPh sb="1" eb="2">
      <t>ニュウ</t>
    </rPh>
    <rPh sb="5" eb="6">
      <t>チ</t>
    </rPh>
    <rPh sb="6" eb="7">
      <t>コウ</t>
    </rPh>
    <rPh sb="7" eb="8">
      <t>タイ</t>
    </rPh>
    <rPh sb="9" eb="11">
      <t>テイチョウ</t>
    </rPh>
    <rPh sb="12" eb="13">
      <t>ミ</t>
    </rPh>
    <rPh sb="13" eb="15">
      <t>ケイカク</t>
    </rPh>
    <phoneticPr fontId="6"/>
  </si>
  <si>
    <t>G141</t>
  </si>
  <si>
    <t>児入１８・地公体・定超・未計画２</t>
    <rPh sb="0" eb="1">
      <t>ジ</t>
    </rPh>
    <rPh sb="1" eb="2">
      <t>ニュウ</t>
    </rPh>
    <rPh sb="5" eb="6">
      <t>チ</t>
    </rPh>
    <rPh sb="6" eb="7">
      <t>コウ</t>
    </rPh>
    <rPh sb="7" eb="8">
      <t>タイ</t>
    </rPh>
    <rPh sb="9" eb="11">
      <t>テイチョウ</t>
    </rPh>
    <rPh sb="12" eb="13">
      <t>ミ</t>
    </rPh>
    <rPh sb="13" eb="15">
      <t>ケイカク</t>
    </rPh>
    <phoneticPr fontId="6"/>
  </si>
  <si>
    <t>G142</t>
  </si>
  <si>
    <t>児入１８・地公体・定超・拘束減</t>
    <rPh sb="0" eb="1">
      <t>ジ</t>
    </rPh>
    <rPh sb="1" eb="2">
      <t>ニュウ</t>
    </rPh>
    <rPh sb="5" eb="6">
      <t>チ</t>
    </rPh>
    <rPh sb="6" eb="7">
      <t>コウ</t>
    </rPh>
    <rPh sb="7" eb="8">
      <t>タイ</t>
    </rPh>
    <rPh sb="9" eb="11">
      <t>テイチョウ</t>
    </rPh>
    <phoneticPr fontId="6"/>
  </si>
  <si>
    <t>G143</t>
  </si>
  <si>
    <t>児入１８・地公体・定超・未計画・拘束減</t>
    <rPh sb="0" eb="1">
      <t>ジ</t>
    </rPh>
    <rPh sb="1" eb="2">
      <t>ニュウ</t>
    </rPh>
    <rPh sb="5" eb="6">
      <t>チ</t>
    </rPh>
    <rPh sb="6" eb="7">
      <t>コウ</t>
    </rPh>
    <rPh sb="7" eb="8">
      <t>タイ</t>
    </rPh>
    <rPh sb="9" eb="11">
      <t>テイチョウ</t>
    </rPh>
    <rPh sb="12" eb="13">
      <t>ミ</t>
    </rPh>
    <rPh sb="13" eb="15">
      <t>ケイカク</t>
    </rPh>
    <phoneticPr fontId="6"/>
  </si>
  <si>
    <t>G144</t>
  </si>
  <si>
    <t>児入１８・地公体・定超・未計画２・拘束減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</si>
  <si>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児入１９・定超</t>
    <rPh sb="0" eb="1">
      <t>ジ</t>
    </rPh>
    <rPh sb="1" eb="2">
      <t>ニュウ</t>
    </rPh>
    <rPh sb="5" eb="7">
      <t>テイチョウ</t>
    </rPh>
    <phoneticPr fontId="6"/>
  </si>
  <si>
    <t>児入１９・定超・未計画</t>
    <rPh sb="0" eb="1">
      <t>ジ</t>
    </rPh>
    <rPh sb="1" eb="2">
      <t>ニュウ</t>
    </rPh>
    <rPh sb="5" eb="7">
      <t>テイチョウ</t>
    </rPh>
    <rPh sb="8" eb="9">
      <t>ミ</t>
    </rPh>
    <rPh sb="9" eb="11">
      <t>ケイカク</t>
    </rPh>
    <phoneticPr fontId="6"/>
  </si>
  <si>
    <t>G145</t>
  </si>
  <si>
    <t>児入１９・定超・未計画２</t>
    <rPh sb="0" eb="1">
      <t>ジ</t>
    </rPh>
    <rPh sb="1" eb="2">
      <t>ニュウ</t>
    </rPh>
    <rPh sb="5" eb="7">
      <t>テイチョウ</t>
    </rPh>
    <rPh sb="8" eb="9">
      <t>ミ</t>
    </rPh>
    <rPh sb="9" eb="11">
      <t>ケイカク</t>
    </rPh>
    <phoneticPr fontId="6"/>
  </si>
  <si>
    <t>G146</t>
  </si>
  <si>
    <t>児入１９・定超・拘束減</t>
    <rPh sb="0" eb="1">
      <t>ジ</t>
    </rPh>
    <rPh sb="1" eb="2">
      <t>ニュウ</t>
    </rPh>
    <rPh sb="5" eb="7">
      <t>テイチョウ</t>
    </rPh>
    <phoneticPr fontId="6"/>
  </si>
  <si>
    <t>G147</t>
  </si>
  <si>
    <t>児入１９・定超・未計画・拘束減</t>
    <rPh sb="0" eb="1">
      <t>ジ</t>
    </rPh>
    <rPh sb="1" eb="2">
      <t>ニュウ</t>
    </rPh>
    <rPh sb="5" eb="7">
      <t>テイチョウ</t>
    </rPh>
    <rPh sb="8" eb="9">
      <t>ミ</t>
    </rPh>
    <rPh sb="9" eb="11">
      <t>ケイカク</t>
    </rPh>
    <phoneticPr fontId="6"/>
  </si>
  <si>
    <t>G148</t>
  </si>
  <si>
    <t>児入１９・定超・未計画２・拘束減</t>
    <rPh sb="0" eb="1">
      <t>ジ</t>
    </rPh>
    <rPh sb="1" eb="2">
      <t>ニュウ</t>
    </rPh>
    <rPh sb="5" eb="7">
      <t>テイチョウ</t>
    </rPh>
    <rPh sb="8" eb="9">
      <t>ミ</t>
    </rPh>
    <rPh sb="9" eb="11">
      <t>ケイカク</t>
    </rPh>
    <phoneticPr fontId="6"/>
  </si>
  <si>
    <t>児入１９・地公体・定超</t>
    <rPh sb="0" eb="1">
      <t>ジ</t>
    </rPh>
    <rPh sb="1" eb="2">
      <t>ニュウ</t>
    </rPh>
    <rPh sb="5" eb="6">
      <t>チ</t>
    </rPh>
    <rPh sb="6" eb="7">
      <t>コウ</t>
    </rPh>
    <rPh sb="7" eb="8">
      <t>タイ</t>
    </rPh>
    <rPh sb="9" eb="11">
      <t>テイチョウ</t>
    </rPh>
    <phoneticPr fontId="6"/>
  </si>
  <si>
    <t>児入１９・地公体・定超・未計画</t>
    <rPh sb="0" eb="1">
      <t>ジ</t>
    </rPh>
    <rPh sb="1" eb="2">
      <t>ニュウ</t>
    </rPh>
    <rPh sb="5" eb="6">
      <t>チ</t>
    </rPh>
    <rPh sb="6" eb="7">
      <t>コウ</t>
    </rPh>
    <rPh sb="7" eb="8">
      <t>タイ</t>
    </rPh>
    <rPh sb="9" eb="11">
      <t>テイチョウ</t>
    </rPh>
    <rPh sb="12" eb="13">
      <t>ミ</t>
    </rPh>
    <rPh sb="13" eb="15">
      <t>ケイカク</t>
    </rPh>
    <phoneticPr fontId="6"/>
  </si>
  <si>
    <t>G149</t>
  </si>
  <si>
    <t>児入１９・地公体・定超・未計画２</t>
    <rPh sb="0" eb="1">
      <t>ジ</t>
    </rPh>
    <rPh sb="1" eb="2">
      <t>ニュウ</t>
    </rPh>
    <rPh sb="5" eb="6">
      <t>チ</t>
    </rPh>
    <rPh sb="6" eb="7">
      <t>コウ</t>
    </rPh>
    <rPh sb="7" eb="8">
      <t>タイ</t>
    </rPh>
    <rPh sb="9" eb="11">
      <t>テイチョウ</t>
    </rPh>
    <rPh sb="12" eb="13">
      <t>ミ</t>
    </rPh>
    <rPh sb="13" eb="15">
      <t>ケイカク</t>
    </rPh>
    <phoneticPr fontId="6"/>
  </si>
  <si>
    <t>G150</t>
  </si>
  <si>
    <t>児入１９・地公体・定超・拘束減</t>
    <rPh sb="0" eb="1">
      <t>ジ</t>
    </rPh>
    <rPh sb="1" eb="2">
      <t>ニュウ</t>
    </rPh>
    <rPh sb="5" eb="6">
      <t>チ</t>
    </rPh>
    <rPh sb="6" eb="7">
      <t>コウ</t>
    </rPh>
    <rPh sb="7" eb="8">
      <t>タイ</t>
    </rPh>
    <rPh sb="9" eb="11">
      <t>テイチョウ</t>
    </rPh>
    <phoneticPr fontId="6"/>
  </si>
  <si>
    <t>G151</t>
  </si>
  <si>
    <t>児入１９・地公体・定超・未計画・拘束減</t>
    <rPh sb="0" eb="1">
      <t>ジ</t>
    </rPh>
    <rPh sb="1" eb="2">
      <t>ニュウ</t>
    </rPh>
    <rPh sb="5" eb="6">
      <t>チ</t>
    </rPh>
    <rPh sb="6" eb="7">
      <t>コウ</t>
    </rPh>
    <rPh sb="7" eb="8">
      <t>タイ</t>
    </rPh>
    <rPh sb="9" eb="11">
      <t>テイチョウ</t>
    </rPh>
    <rPh sb="12" eb="13">
      <t>ミ</t>
    </rPh>
    <rPh sb="13" eb="15">
      <t>ケイカク</t>
    </rPh>
    <phoneticPr fontId="6"/>
  </si>
  <si>
    <t>G152</t>
  </si>
  <si>
    <t>児入１９・地公体・定超・未計画２・拘束減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</si>
  <si>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児入２０・定超</t>
    <rPh sb="0" eb="1">
      <t>ジ</t>
    </rPh>
    <rPh sb="1" eb="2">
      <t>ニュウ</t>
    </rPh>
    <rPh sb="5" eb="7">
      <t>テイチョウ</t>
    </rPh>
    <phoneticPr fontId="6"/>
  </si>
  <si>
    <t>児入２０・定超・未計画</t>
    <rPh sb="0" eb="1">
      <t>ジ</t>
    </rPh>
    <rPh sb="1" eb="2">
      <t>ニュウ</t>
    </rPh>
    <rPh sb="5" eb="7">
      <t>テイチョウ</t>
    </rPh>
    <rPh sb="8" eb="9">
      <t>ミ</t>
    </rPh>
    <rPh sb="9" eb="11">
      <t>ケイカク</t>
    </rPh>
    <phoneticPr fontId="6"/>
  </si>
  <si>
    <t>G153</t>
  </si>
  <si>
    <t>児入２０・定超・未計画２</t>
    <rPh sb="0" eb="1">
      <t>ジ</t>
    </rPh>
    <rPh sb="1" eb="2">
      <t>ニュウ</t>
    </rPh>
    <rPh sb="5" eb="7">
      <t>テイチョウ</t>
    </rPh>
    <rPh sb="8" eb="9">
      <t>ミ</t>
    </rPh>
    <rPh sb="9" eb="11">
      <t>ケイカク</t>
    </rPh>
    <phoneticPr fontId="6"/>
  </si>
  <si>
    <t>G154</t>
  </si>
  <si>
    <t>児入２０・定超・拘束減</t>
    <rPh sb="0" eb="1">
      <t>ジ</t>
    </rPh>
    <rPh sb="1" eb="2">
      <t>ニュウ</t>
    </rPh>
    <rPh sb="5" eb="7">
      <t>テイチョウ</t>
    </rPh>
    <phoneticPr fontId="6"/>
  </si>
  <si>
    <t>G155</t>
  </si>
  <si>
    <t>児入２０・定超・未計画・拘束減</t>
    <rPh sb="0" eb="1">
      <t>ジ</t>
    </rPh>
    <rPh sb="1" eb="2">
      <t>ニュウ</t>
    </rPh>
    <rPh sb="5" eb="7">
      <t>テイチョウ</t>
    </rPh>
    <rPh sb="8" eb="9">
      <t>ミ</t>
    </rPh>
    <rPh sb="9" eb="11">
      <t>ケイカク</t>
    </rPh>
    <phoneticPr fontId="6"/>
  </si>
  <si>
    <t>G156</t>
  </si>
  <si>
    <t>児入２０・定超・未計画２・拘束減</t>
    <rPh sb="0" eb="1">
      <t>ジ</t>
    </rPh>
    <rPh sb="1" eb="2">
      <t>ニュウ</t>
    </rPh>
    <rPh sb="5" eb="7">
      <t>テイチョウ</t>
    </rPh>
    <rPh sb="8" eb="9">
      <t>ミ</t>
    </rPh>
    <rPh sb="9" eb="11">
      <t>ケイカク</t>
    </rPh>
    <phoneticPr fontId="6"/>
  </si>
  <si>
    <t>児入２０・地公体・定超</t>
    <rPh sb="0" eb="1">
      <t>ジ</t>
    </rPh>
    <rPh sb="1" eb="2">
      <t>ニュウ</t>
    </rPh>
    <rPh sb="5" eb="6">
      <t>チ</t>
    </rPh>
    <rPh sb="6" eb="7">
      <t>コウ</t>
    </rPh>
    <rPh sb="7" eb="8">
      <t>タイ</t>
    </rPh>
    <rPh sb="9" eb="11">
      <t>テイチョウ</t>
    </rPh>
    <phoneticPr fontId="6"/>
  </si>
  <si>
    <t>児入２０・地公体・定超・未計画</t>
    <rPh sb="0" eb="1">
      <t>ジ</t>
    </rPh>
    <rPh sb="1" eb="2">
      <t>ニュウ</t>
    </rPh>
    <rPh sb="5" eb="6">
      <t>チ</t>
    </rPh>
    <rPh sb="6" eb="7">
      <t>コウ</t>
    </rPh>
    <rPh sb="7" eb="8">
      <t>タイ</t>
    </rPh>
    <rPh sb="9" eb="11">
      <t>テイチョウ</t>
    </rPh>
    <rPh sb="12" eb="13">
      <t>ミ</t>
    </rPh>
    <rPh sb="13" eb="15">
      <t>ケイカク</t>
    </rPh>
    <phoneticPr fontId="6"/>
  </si>
  <si>
    <t>G157</t>
  </si>
  <si>
    <t>児入２０・地公体・定超・未計画２</t>
    <rPh sb="0" eb="1">
      <t>ジ</t>
    </rPh>
    <rPh sb="1" eb="2">
      <t>ニュウ</t>
    </rPh>
    <rPh sb="5" eb="6">
      <t>チ</t>
    </rPh>
    <rPh sb="6" eb="7">
      <t>コウ</t>
    </rPh>
    <rPh sb="7" eb="8">
      <t>タイ</t>
    </rPh>
    <rPh sb="9" eb="11">
      <t>テイチョウ</t>
    </rPh>
    <rPh sb="12" eb="13">
      <t>ミ</t>
    </rPh>
    <rPh sb="13" eb="15">
      <t>ケイカク</t>
    </rPh>
    <phoneticPr fontId="6"/>
  </si>
  <si>
    <t>G158</t>
  </si>
  <si>
    <t>児入２０・地公体・定超・拘束減</t>
    <rPh sb="0" eb="1">
      <t>ジ</t>
    </rPh>
    <rPh sb="1" eb="2">
      <t>ニュウ</t>
    </rPh>
    <rPh sb="5" eb="6">
      <t>チ</t>
    </rPh>
    <rPh sb="6" eb="7">
      <t>コウ</t>
    </rPh>
    <rPh sb="7" eb="8">
      <t>タイ</t>
    </rPh>
    <rPh sb="9" eb="11">
      <t>テイチョウ</t>
    </rPh>
    <phoneticPr fontId="6"/>
  </si>
  <si>
    <t>G159</t>
  </si>
  <si>
    <t>児入２０・地公体・定超・未計画・拘束減</t>
    <rPh sb="0" eb="1">
      <t>ジ</t>
    </rPh>
    <rPh sb="1" eb="2">
      <t>ニュウ</t>
    </rPh>
    <rPh sb="5" eb="6">
      <t>チ</t>
    </rPh>
    <rPh sb="6" eb="7">
      <t>コウ</t>
    </rPh>
    <rPh sb="7" eb="8">
      <t>タイ</t>
    </rPh>
    <rPh sb="9" eb="11">
      <t>テイチョウ</t>
    </rPh>
    <rPh sb="12" eb="13">
      <t>ミ</t>
    </rPh>
    <rPh sb="13" eb="15">
      <t>ケイカク</t>
    </rPh>
    <phoneticPr fontId="6"/>
  </si>
  <si>
    <t>G160</t>
  </si>
  <si>
    <t>児入２０・地公体・定超・未計画２・拘束減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</si>
  <si>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児入２１・定超</t>
    <rPh sb="0" eb="1">
      <t>ジ</t>
    </rPh>
    <rPh sb="1" eb="2">
      <t>ニュウ</t>
    </rPh>
    <rPh sb="5" eb="7">
      <t>テイチョウ</t>
    </rPh>
    <phoneticPr fontId="6"/>
  </si>
  <si>
    <t>児入２１・定超・未計画</t>
    <rPh sb="0" eb="1">
      <t>ジ</t>
    </rPh>
    <rPh sb="1" eb="2">
      <t>ニュウ</t>
    </rPh>
    <rPh sb="5" eb="7">
      <t>テイチョウ</t>
    </rPh>
    <rPh sb="8" eb="9">
      <t>ミ</t>
    </rPh>
    <rPh sb="9" eb="11">
      <t>ケイカク</t>
    </rPh>
    <phoneticPr fontId="6"/>
  </si>
  <si>
    <t>G161</t>
  </si>
  <si>
    <t>児入２１・定超・未計画２</t>
    <rPh sb="0" eb="1">
      <t>ジ</t>
    </rPh>
    <rPh sb="1" eb="2">
      <t>ニュウ</t>
    </rPh>
    <rPh sb="5" eb="7">
      <t>テイチョウ</t>
    </rPh>
    <rPh sb="8" eb="9">
      <t>ミ</t>
    </rPh>
    <rPh sb="9" eb="11">
      <t>ケイカク</t>
    </rPh>
    <phoneticPr fontId="6"/>
  </si>
  <si>
    <t>G162</t>
  </si>
  <si>
    <t>児入２１・定超・拘束減</t>
    <rPh sb="0" eb="1">
      <t>ジ</t>
    </rPh>
    <rPh sb="1" eb="2">
      <t>ニュウ</t>
    </rPh>
    <rPh sb="5" eb="7">
      <t>テイチョウ</t>
    </rPh>
    <phoneticPr fontId="6"/>
  </si>
  <si>
    <t>G163</t>
  </si>
  <si>
    <t>児入２１・定超・未計画・拘束減</t>
    <rPh sb="0" eb="1">
      <t>ジ</t>
    </rPh>
    <rPh sb="1" eb="2">
      <t>ニュウ</t>
    </rPh>
    <rPh sb="5" eb="7">
      <t>テイチョウ</t>
    </rPh>
    <rPh sb="8" eb="9">
      <t>ミ</t>
    </rPh>
    <rPh sb="9" eb="11">
      <t>ケイカク</t>
    </rPh>
    <phoneticPr fontId="6"/>
  </si>
  <si>
    <t>G164</t>
  </si>
  <si>
    <t>児入２１・定超・未計画２・拘束減</t>
    <rPh sb="0" eb="1">
      <t>ジ</t>
    </rPh>
    <rPh sb="1" eb="2">
      <t>ニュウ</t>
    </rPh>
    <rPh sb="5" eb="7">
      <t>テイチョウ</t>
    </rPh>
    <rPh sb="8" eb="9">
      <t>ミ</t>
    </rPh>
    <rPh sb="9" eb="11">
      <t>ケイカク</t>
    </rPh>
    <phoneticPr fontId="6"/>
  </si>
  <si>
    <t>児入２１・地公体・定超</t>
    <rPh sb="0" eb="1">
      <t>ジ</t>
    </rPh>
    <rPh sb="1" eb="2">
      <t>ニュウ</t>
    </rPh>
    <rPh sb="5" eb="6">
      <t>チ</t>
    </rPh>
    <rPh sb="6" eb="7">
      <t>コウ</t>
    </rPh>
    <rPh sb="7" eb="8">
      <t>タイ</t>
    </rPh>
    <rPh sb="9" eb="11">
      <t>テイチョウ</t>
    </rPh>
    <phoneticPr fontId="6"/>
  </si>
  <si>
    <t>児入２１・地公体・定超・未計画</t>
    <rPh sb="0" eb="1">
      <t>ジ</t>
    </rPh>
    <rPh sb="1" eb="2">
      <t>ニュウ</t>
    </rPh>
    <rPh sb="5" eb="6">
      <t>チ</t>
    </rPh>
    <rPh sb="6" eb="7">
      <t>コウ</t>
    </rPh>
    <rPh sb="7" eb="8">
      <t>タイ</t>
    </rPh>
    <rPh sb="9" eb="11">
      <t>テイチョウ</t>
    </rPh>
    <rPh sb="12" eb="13">
      <t>ミ</t>
    </rPh>
    <rPh sb="13" eb="15">
      <t>ケイカク</t>
    </rPh>
    <phoneticPr fontId="6"/>
  </si>
  <si>
    <t>G165</t>
  </si>
  <si>
    <t>児入２１・地公体・定超・未計画２</t>
    <rPh sb="0" eb="1">
      <t>ジ</t>
    </rPh>
    <rPh sb="1" eb="2">
      <t>ニュウ</t>
    </rPh>
    <rPh sb="5" eb="6">
      <t>チ</t>
    </rPh>
    <rPh sb="6" eb="7">
      <t>コウ</t>
    </rPh>
    <rPh sb="7" eb="8">
      <t>タイ</t>
    </rPh>
    <rPh sb="9" eb="11">
      <t>テイチョウ</t>
    </rPh>
    <rPh sb="12" eb="13">
      <t>ミ</t>
    </rPh>
    <rPh sb="13" eb="15">
      <t>ケイカク</t>
    </rPh>
    <phoneticPr fontId="6"/>
  </si>
  <si>
    <t>G166</t>
  </si>
  <si>
    <t>児入２１・地公体・定超・拘束減</t>
    <rPh sb="0" eb="1">
      <t>ジ</t>
    </rPh>
    <rPh sb="1" eb="2">
      <t>ニュウ</t>
    </rPh>
    <rPh sb="5" eb="6">
      <t>チ</t>
    </rPh>
    <rPh sb="6" eb="7">
      <t>コウ</t>
    </rPh>
    <rPh sb="7" eb="8">
      <t>タイ</t>
    </rPh>
    <rPh sb="9" eb="11">
      <t>テイチョウ</t>
    </rPh>
    <phoneticPr fontId="6"/>
  </si>
  <si>
    <t>G167</t>
  </si>
  <si>
    <t>児入２１・地公体・定超・未計画・拘束減</t>
    <rPh sb="0" eb="1">
      <t>ジ</t>
    </rPh>
    <rPh sb="1" eb="2">
      <t>ニュウ</t>
    </rPh>
    <rPh sb="5" eb="6">
      <t>チ</t>
    </rPh>
    <rPh sb="6" eb="7">
      <t>コウ</t>
    </rPh>
    <rPh sb="7" eb="8">
      <t>タイ</t>
    </rPh>
    <rPh sb="9" eb="11">
      <t>テイチョウ</t>
    </rPh>
    <rPh sb="12" eb="13">
      <t>ミ</t>
    </rPh>
    <rPh sb="13" eb="15">
      <t>ケイカク</t>
    </rPh>
    <phoneticPr fontId="6"/>
  </si>
  <si>
    <t>G168</t>
  </si>
  <si>
    <t>児入２１・地公体・定超・未計画２・拘束減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</si>
  <si>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児入２２・定超</t>
    <rPh sb="0" eb="1">
      <t>ジ</t>
    </rPh>
    <rPh sb="1" eb="2">
      <t>ニュウ</t>
    </rPh>
    <rPh sb="5" eb="7">
      <t>テイチョウ</t>
    </rPh>
    <phoneticPr fontId="6"/>
  </si>
  <si>
    <t>児入２２・定超・未計画</t>
    <rPh sb="0" eb="1">
      <t>ジ</t>
    </rPh>
    <rPh sb="1" eb="2">
      <t>ニュウ</t>
    </rPh>
    <rPh sb="5" eb="7">
      <t>テイチョウ</t>
    </rPh>
    <rPh sb="8" eb="9">
      <t>ミ</t>
    </rPh>
    <rPh sb="9" eb="11">
      <t>ケイカク</t>
    </rPh>
    <phoneticPr fontId="6"/>
  </si>
  <si>
    <t>G169</t>
  </si>
  <si>
    <t>児入２２・定超・未計画２</t>
    <rPh sb="0" eb="1">
      <t>ジ</t>
    </rPh>
    <rPh sb="1" eb="2">
      <t>ニュウ</t>
    </rPh>
    <rPh sb="5" eb="7">
      <t>テイチョウ</t>
    </rPh>
    <rPh sb="8" eb="9">
      <t>ミ</t>
    </rPh>
    <rPh sb="9" eb="11">
      <t>ケイカク</t>
    </rPh>
    <phoneticPr fontId="6"/>
  </si>
  <si>
    <t>G170</t>
  </si>
  <si>
    <t>児入２２・定超・拘束減</t>
    <rPh sb="0" eb="1">
      <t>ジ</t>
    </rPh>
    <rPh sb="1" eb="2">
      <t>ニュウ</t>
    </rPh>
    <rPh sb="5" eb="7">
      <t>テイチョウ</t>
    </rPh>
    <phoneticPr fontId="6"/>
  </si>
  <si>
    <t>G171</t>
  </si>
  <si>
    <t>児入２２・定超・未計画・拘束減</t>
    <rPh sb="0" eb="1">
      <t>ジ</t>
    </rPh>
    <rPh sb="1" eb="2">
      <t>ニュウ</t>
    </rPh>
    <rPh sb="5" eb="7">
      <t>テイチョウ</t>
    </rPh>
    <rPh sb="8" eb="9">
      <t>ミ</t>
    </rPh>
    <rPh sb="9" eb="11">
      <t>ケイカク</t>
    </rPh>
    <phoneticPr fontId="6"/>
  </si>
  <si>
    <t>G172</t>
  </si>
  <si>
    <t>児入２２・定超・未計画２・拘束減</t>
    <rPh sb="0" eb="1">
      <t>ジ</t>
    </rPh>
    <rPh sb="1" eb="2">
      <t>ニュウ</t>
    </rPh>
    <rPh sb="5" eb="7">
      <t>テイチョウ</t>
    </rPh>
    <rPh sb="8" eb="9">
      <t>ミ</t>
    </rPh>
    <rPh sb="9" eb="11">
      <t>ケイカク</t>
    </rPh>
    <phoneticPr fontId="6"/>
  </si>
  <si>
    <t>児入２２・地公体・定超</t>
    <rPh sb="0" eb="1">
      <t>ジ</t>
    </rPh>
    <rPh sb="1" eb="2">
      <t>ニュウ</t>
    </rPh>
    <rPh sb="5" eb="6">
      <t>チ</t>
    </rPh>
    <rPh sb="6" eb="7">
      <t>コウ</t>
    </rPh>
    <rPh sb="7" eb="8">
      <t>タイ</t>
    </rPh>
    <rPh sb="9" eb="11">
      <t>テイチョウ</t>
    </rPh>
    <phoneticPr fontId="6"/>
  </si>
  <si>
    <t>児入２２・地公体・定超・未計画</t>
    <rPh sb="0" eb="1">
      <t>ジ</t>
    </rPh>
    <rPh sb="1" eb="2">
      <t>ニュウ</t>
    </rPh>
    <rPh sb="5" eb="6">
      <t>チ</t>
    </rPh>
    <rPh sb="6" eb="7">
      <t>コウ</t>
    </rPh>
    <rPh sb="7" eb="8">
      <t>タイ</t>
    </rPh>
    <rPh sb="9" eb="11">
      <t>テイチョウ</t>
    </rPh>
    <rPh sb="12" eb="13">
      <t>ミ</t>
    </rPh>
    <rPh sb="13" eb="15">
      <t>ケイカク</t>
    </rPh>
    <phoneticPr fontId="6"/>
  </si>
  <si>
    <t>G173</t>
  </si>
  <si>
    <t>児入２２・地公体・定超・未計画２</t>
    <rPh sb="0" eb="1">
      <t>ジ</t>
    </rPh>
    <rPh sb="1" eb="2">
      <t>ニュウ</t>
    </rPh>
    <rPh sb="5" eb="6">
      <t>チ</t>
    </rPh>
    <rPh sb="6" eb="7">
      <t>コウ</t>
    </rPh>
    <rPh sb="7" eb="8">
      <t>タイ</t>
    </rPh>
    <rPh sb="9" eb="11">
      <t>テイチョウ</t>
    </rPh>
    <rPh sb="12" eb="13">
      <t>ミ</t>
    </rPh>
    <rPh sb="13" eb="15">
      <t>ケイカク</t>
    </rPh>
    <phoneticPr fontId="6"/>
  </si>
  <si>
    <t>G174</t>
  </si>
  <si>
    <t>児入２２・地公体・定超・拘束減</t>
    <rPh sb="0" eb="1">
      <t>ジ</t>
    </rPh>
    <rPh sb="1" eb="2">
      <t>ニュウ</t>
    </rPh>
    <rPh sb="5" eb="6">
      <t>チ</t>
    </rPh>
    <rPh sb="6" eb="7">
      <t>コウ</t>
    </rPh>
    <rPh sb="7" eb="8">
      <t>タイ</t>
    </rPh>
    <rPh sb="9" eb="11">
      <t>テイチョウ</t>
    </rPh>
    <phoneticPr fontId="6"/>
  </si>
  <si>
    <t>G175</t>
  </si>
  <si>
    <t>児入２２・地公体・定超・未計画・拘束減</t>
    <rPh sb="0" eb="1">
      <t>ジ</t>
    </rPh>
    <rPh sb="1" eb="2">
      <t>ニュウ</t>
    </rPh>
    <rPh sb="5" eb="6">
      <t>チ</t>
    </rPh>
    <rPh sb="6" eb="7">
      <t>コウ</t>
    </rPh>
    <rPh sb="7" eb="8">
      <t>タイ</t>
    </rPh>
    <rPh sb="9" eb="11">
      <t>テイチョウ</t>
    </rPh>
    <rPh sb="12" eb="13">
      <t>ミ</t>
    </rPh>
    <rPh sb="13" eb="15">
      <t>ケイカク</t>
    </rPh>
    <phoneticPr fontId="6"/>
  </si>
  <si>
    <t>G176</t>
  </si>
  <si>
    <t>児入２２・地公体・定超・未計画２・拘束減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</si>
  <si>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児入２３・定超</t>
    <rPh sb="0" eb="1">
      <t>ジ</t>
    </rPh>
    <rPh sb="1" eb="2">
      <t>ニュウ</t>
    </rPh>
    <rPh sb="5" eb="7">
      <t>テイチョウ</t>
    </rPh>
    <phoneticPr fontId="6"/>
  </si>
  <si>
    <t>児入２３・定超・未計画</t>
    <rPh sb="0" eb="1">
      <t>ジ</t>
    </rPh>
    <rPh sb="1" eb="2">
      <t>ニュウ</t>
    </rPh>
    <rPh sb="5" eb="7">
      <t>テイチョウ</t>
    </rPh>
    <rPh sb="8" eb="9">
      <t>ミ</t>
    </rPh>
    <rPh sb="9" eb="11">
      <t>ケイカク</t>
    </rPh>
    <phoneticPr fontId="6"/>
  </si>
  <si>
    <t>G177</t>
  </si>
  <si>
    <t>児入２３・定超・未計画２</t>
    <rPh sb="0" eb="1">
      <t>ジ</t>
    </rPh>
    <rPh sb="1" eb="2">
      <t>ニュウ</t>
    </rPh>
    <rPh sb="5" eb="7">
      <t>テイチョウ</t>
    </rPh>
    <rPh sb="8" eb="9">
      <t>ミ</t>
    </rPh>
    <rPh sb="9" eb="11">
      <t>ケイカク</t>
    </rPh>
    <phoneticPr fontId="6"/>
  </si>
  <si>
    <t>G178</t>
  </si>
  <si>
    <t>児入２３・定超・拘束減</t>
    <rPh sb="0" eb="1">
      <t>ジ</t>
    </rPh>
    <rPh sb="1" eb="2">
      <t>ニュウ</t>
    </rPh>
    <rPh sb="5" eb="7">
      <t>テイチョウ</t>
    </rPh>
    <phoneticPr fontId="6"/>
  </si>
  <si>
    <t>G179</t>
  </si>
  <si>
    <t>児入２３・定超・未計画・拘束減</t>
    <rPh sb="0" eb="1">
      <t>ジ</t>
    </rPh>
    <rPh sb="1" eb="2">
      <t>ニュウ</t>
    </rPh>
    <rPh sb="5" eb="7">
      <t>テイチョウ</t>
    </rPh>
    <rPh sb="8" eb="9">
      <t>ミ</t>
    </rPh>
    <rPh sb="9" eb="11">
      <t>ケイカク</t>
    </rPh>
    <phoneticPr fontId="6"/>
  </si>
  <si>
    <t>G180</t>
  </si>
  <si>
    <t>児入２３・定超・未計画２・拘束減</t>
    <rPh sb="0" eb="1">
      <t>ジ</t>
    </rPh>
    <rPh sb="1" eb="2">
      <t>ニュウ</t>
    </rPh>
    <rPh sb="5" eb="7">
      <t>テイチョウ</t>
    </rPh>
    <rPh sb="8" eb="9">
      <t>ミ</t>
    </rPh>
    <rPh sb="9" eb="11">
      <t>ケイカク</t>
    </rPh>
    <phoneticPr fontId="6"/>
  </si>
  <si>
    <t>児入２３・地公体・定超</t>
    <rPh sb="0" eb="1">
      <t>ジ</t>
    </rPh>
    <rPh sb="1" eb="2">
      <t>ニュウ</t>
    </rPh>
    <rPh sb="5" eb="6">
      <t>チ</t>
    </rPh>
    <rPh sb="6" eb="7">
      <t>コウ</t>
    </rPh>
    <rPh sb="7" eb="8">
      <t>タイ</t>
    </rPh>
    <rPh sb="9" eb="11">
      <t>テイチョウ</t>
    </rPh>
    <phoneticPr fontId="6"/>
  </si>
  <si>
    <t>児入２３・地公体・定超・未計画</t>
    <rPh sb="0" eb="1">
      <t>ジ</t>
    </rPh>
    <rPh sb="1" eb="2">
      <t>ニュウ</t>
    </rPh>
    <rPh sb="5" eb="6">
      <t>チ</t>
    </rPh>
    <rPh sb="6" eb="7">
      <t>コウ</t>
    </rPh>
    <rPh sb="7" eb="8">
      <t>タイ</t>
    </rPh>
    <rPh sb="9" eb="11">
      <t>テイチョウ</t>
    </rPh>
    <rPh sb="12" eb="13">
      <t>ミ</t>
    </rPh>
    <rPh sb="13" eb="15">
      <t>ケイカク</t>
    </rPh>
    <phoneticPr fontId="6"/>
  </si>
  <si>
    <t>G181</t>
  </si>
  <si>
    <t>児入２３・地公体・定超・未計画２</t>
    <rPh sb="0" eb="1">
      <t>ジ</t>
    </rPh>
    <rPh sb="1" eb="2">
      <t>ニュウ</t>
    </rPh>
    <rPh sb="5" eb="6">
      <t>チ</t>
    </rPh>
    <rPh sb="6" eb="7">
      <t>コウ</t>
    </rPh>
    <rPh sb="7" eb="8">
      <t>タイ</t>
    </rPh>
    <rPh sb="9" eb="11">
      <t>テイチョウ</t>
    </rPh>
    <rPh sb="12" eb="13">
      <t>ミ</t>
    </rPh>
    <rPh sb="13" eb="15">
      <t>ケイカク</t>
    </rPh>
    <phoneticPr fontId="6"/>
  </si>
  <si>
    <t>G182</t>
  </si>
  <si>
    <t>児入２３・地公体・定超・拘束減</t>
    <rPh sb="0" eb="1">
      <t>ジ</t>
    </rPh>
    <rPh sb="1" eb="2">
      <t>ニュウ</t>
    </rPh>
    <rPh sb="5" eb="6">
      <t>チ</t>
    </rPh>
    <rPh sb="6" eb="7">
      <t>コウ</t>
    </rPh>
    <rPh sb="7" eb="8">
      <t>タイ</t>
    </rPh>
    <rPh sb="9" eb="11">
      <t>テイチョウ</t>
    </rPh>
    <phoneticPr fontId="6"/>
  </si>
  <si>
    <t>G183</t>
  </si>
  <si>
    <t>児入２３・地公体・定超・未計画・拘束減</t>
    <rPh sb="0" eb="1">
      <t>ジ</t>
    </rPh>
    <rPh sb="1" eb="2">
      <t>ニュウ</t>
    </rPh>
    <rPh sb="5" eb="6">
      <t>チ</t>
    </rPh>
    <rPh sb="6" eb="7">
      <t>コウ</t>
    </rPh>
    <rPh sb="7" eb="8">
      <t>タイ</t>
    </rPh>
    <rPh sb="9" eb="11">
      <t>テイチョウ</t>
    </rPh>
    <rPh sb="12" eb="13">
      <t>ミ</t>
    </rPh>
    <rPh sb="13" eb="15">
      <t>ケイカク</t>
    </rPh>
    <phoneticPr fontId="6"/>
  </si>
  <si>
    <t>G184</t>
  </si>
  <si>
    <t>児入２３・地公体・定超・未計画２・拘束減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</si>
  <si>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児入２４・定超</t>
    <rPh sb="0" eb="1">
      <t>ジ</t>
    </rPh>
    <rPh sb="1" eb="2">
      <t>ニュウ</t>
    </rPh>
    <rPh sb="5" eb="7">
      <t>テイチョウ</t>
    </rPh>
    <phoneticPr fontId="6"/>
  </si>
  <si>
    <t>児入２４・定超・未計画</t>
    <rPh sb="0" eb="1">
      <t>ジ</t>
    </rPh>
    <rPh sb="1" eb="2">
      <t>ニュウ</t>
    </rPh>
    <rPh sb="5" eb="7">
      <t>テイチョウ</t>
    </rPh>
    <rPh sb="8" eb="9">
      <t>ミ</t>
    </rPh>
    <rPh sb="9" eb="11">
      <t>ケイカク</t>
    </rPh>
    <phoneticPr fontId="6"/>
  </si>
  <si>
    <t>G185</t>
  </si>
  <si>
    <t>児入２４・定超・未計画２</t>
    <rPh sb="0" eb="1">
      <t>ジ</t>
    </rPh>
    <rPh sb="1" eb="2">
      <t>ニュウ</t>
    </rPh>
    <rPh sb="5" eb="7">
      <t>テイチョウ</t>
    </rPh>
    <rPh sb="8" eb="9">
      <t>ミ</t>
    </rPh>
    <rPh sb="9" eb="11">
      <t>ケイカク</t>
    </rPh>
    <phoneticPr fontId="6"/>
  </si>
  <si>
    <t>G186</t>
  </si>
  <si>
    <t>児入２４・定超・拘束減</t>
    <rPh sb="0" eb="1">
      <t>ジ</t>
    </rPh>
    <rPh sb="1" eb="2">
      <t>ニュウ</t>
    </rPh>
    <rPh sb="5" eb="7">
      <t>テイチョウ</t>
    </rPh>
    <phoneticPr fontId="6"/>
  </si>
  <si>
    <t>G187</t>
  </si>
  <si>
    <t>児入２４・定超・未計画・拘束減</t>
    <rPh sb="0" eb="1">
      <t>ジ</t>
    </rPh>
    <rPh sb="1" eb="2">
      <t>ニュウ</t>
    </rPh>
    <rPh sb="5" eb="7">
      <t>テイチョウ</t>
    </rPh>
    <rPh sb="8" eb="9">
      <t>ミ</t>
    </rPh>
    <rPh sb="9" eb="11">
      <t>ケイカク</t>
    </rPh>
    <phoneticPr fontId="6"/>
  </si>
  <si>
    <t>G188</t>
  </si>
  <si>
    <t>児入２４・定超・未計画２・拘束減</t>
    <rPh sb="0" eb="1">
      <t>ジ</t>
    </rPh>
    <rPh sb="1" eb="2">
      <t>ニュウ</t>
    </rPh>
    <rPh sb="5" eb="7">
      <t>テイチョウ</t>
    </rPh>
    <rPh sb="8" eb="9">
      <t>ミ</t>
    </rPh>
    <rPh sb="9" eb="11">
      <t>ケイカク</t>
    </rPh>
    <phoneticPr fontId="6"/>
  </si>
  <si>
    <t>児入２４・地公体・定超</t>
    <rPh sb="0" eb="1">
      <t>ジ</t>
    </rPh>
    <rPh sb="1" eb="2">
      <t>ニュウ</t>
    </rPh>
    <rPh sb="5" eb="6">
      <t>チ</t>
    </rPh>
    <rPh sb="6" eb="7">
      <t>コウ</t>
    </rPh>
    <rPh sb="7" eb="8">
      <t>タイ</t>
    </rPh>
    <rPh sb="9" eb="11">
      <t>テイチョウ</t>
    </rPh>
    <phoneticPr fontId="6"/>
  </si>
  <si>
    <t>児入２４・地公体・定超・未計画</t>
    <rPh sb="0" eb="1">
      <t>ジ</t>
    </rPh>
    <rPh sb="1" eb="2">
      <t>ニュウ</t>
    </rPh>
    <rPh sb="5" eb="6">
      <t>チ</t>
    </rPh>
    <rPh sb="6" eb="7">
      <t>コウ</t>
    </rPh>
    <rPh sb="7" eb="8">
      <t>タイ</t>
    </rPh>
    <rPh sb="9" eb="11">
      <t>テイチョウ</t>
    </rPh>
    <rPh sb="12" eb="13">
      <t>ミ</t>
    </rPh>
    <rPh sb="13" eb="15">
      <t>ケイカク</t>
    </rPh>
    <phoneticPr fontId="6"/>
  </si>
  <si>
    <t>G189</t>
  </si>
  <si>
    <t>児入２４・地公体・定超・未計画２</t>
    <rPh sb="0" eb="1">
      <t>ジ</t>
    </rPh>
    <rPh sb="1" eb="2">
      <t>ニュウ</t>
    </rPh>
    <rPh sb="5" eb="6">
      <t>チ</t>
    </rPh>
    <rPh sb="6" eb="7">
      <t>コウ</t>
    </rPh>
    <rPh sb="7" eb="8">
      <t>タイ</t>
    </rPh>
    <rPh sb="9" eb="11">
      <t>テイチョウ</t>
    </rPh>
    <rPh sb="12" eb="13">
      <t>ミ</t>
    </rPh>
    <rPh sb="13" eb="15">
      <t>ケイカク</t>
    </rPh>
    <phoneticPr fontId="6"/>
  </si>
  <si>
    <t>G190</t>
  </si>
  <si>
    <t>児入２４・地公体・定超・拘束減</t>
    <rPh sb="0" eb="1">
      <t>ジ</t>
    </rPh>
    <rPh sb="1" eb="2">
      <t>ニュウ</t>
    </rPh>
    <rPh sb="5" eb="6">
      <t>チ</t>
    </rPh>
    <rPh sb="6" eb="7">
      <t>コウ</t>
    </rPh>
    <rPh sb="7" eb="8">
      <t>タイ</t>
    </rPh>
    <rPh sb="9" eb="11">
      <t>テイチョウ</t>
    </rPh>
    <phoneticPr fontId="6"/>
  </si>
  <si>
    <t>G191</t>
  </si>
  <si>
    <t>児入２４・地公体・定超・未計画・拘束減</t>
    <rPh sb="0" eb="1">
      <t>ジ</t>
    </rPh>
    <rPh sb="1" eb="2">
      <t>ニュウ</t>
    </rPh>
    <rPh sb="5" eb="6">
      <t>チ</t>
    </rPh>
    <rPh sb="6" eb="7">
      <t>コウ</t>
    </rPh>
    <rPh sb="7" eb="8">
      <t>タイ</t>
    </rPh>
    <rPh sb="9" eb="11">
      <t>テイチョウ</t>
    </rPh>
    <rPh sb="12" eb="13">
      <t>ミ</t>
    </rPh>
    <rPh sb="13" eb="15">
      <t>ケイカク</t>
    </rPh>
    <phoneticPr fontId="6"/>
  </si>
  <si>
    <t>G192</t>
  </si>
  <si>
    <t>児入２４・地公体・定超・未計画２・拘束減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</si>
  <si>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児入２５・定超</t>
    <rPh sb="0" eb="1">
      <t>ジ</t>
    </rPh>
    <rPh sb="1" eb="2">
      <t>ニュウ</t>
    </rPh>
    <rPh sb="5" eb="7">
      <t>テイチョウ</t>
    </rPh>
    <phoneticPr fontId="6"/>
  </si>
  <si>
    <t>児入２５・定超・未計画</t>
    <rPh sb="0" eb="1">
      <t>ジ</t>
    </rPh>
    <rPh sb="1" eb="2">
      <t>ニュウ</t>
    </rPh>
    <rPh sb="5" eb="7">
      <t>テイチョウ</t>
    </rPh>
    <rPh sb="8" eb="9">
      <t>ミ</t>
    </rPh>
    <rPh sb="9" eb="11">
      <t>ケイカク</t>
    </rPh>
    <phoneticPr fontId="6"/>
  </si>
  <si>
    <t>G193</t>
  </si>
  <si>
    <t>児入２５・定超・未計画２</t>
    <rPh sb="0" eb="1">
      <t>ジ</t>
    </rPh>
    <rPh sb="1" eb="2">
      <t>ニュウ</t>
    </rPh>
    <rPh sb="5" eb="7">
      <t>テイチョウ</t>
    </rPh>
    <rPh sb="8" eb="9">
      <t>ミ</t>
    </rPh>
    <rPh sb="9" eb="11">
      <t>ケイカク</t>
    </rPh>
    <phoneticPr fontId="6"/>
  </si>
  <si>
    <t>G194</t>
  </si>
  <si>
    <t>児入２５・定超・拘束減</t>
    <rPh sb="0" eb="1">
      <t>ジ</t>
    </rPh>
    <rPh sb="1" eb="2">
      <t>ニュウ</t>
    </rPh>
    <rPh sb="5" eb="7">
      <t>テイチョウ</t>
    </rPh>
    <phoneticPr fontId="6"/>
  </si>
  <si>
    <t>G195</t>
  </si>
  <si>
    <t>児入２５・定超・未計画・拘束減</t>
    <rPh sb="0" eb="1">
      <t>ジ</t>
    </rPh>
    <rPh sb="1" eb="2">
      <t>ニュウ</t>
    </rPh>
    <rPh sb="5" eb="7">
      <t>テイチョウ</t>
    </rPh>
    <rPh sb="8" eb="9">
      <t>ミ</t>
    </rPh>
    <rPh sb="9" eb="11">
      <t>ケイカク</t>
    </rPh>
    <phoneticPr fontId="6"/>
  </si>
  <si>
    <t>G196</t>
  </si>
  <si>
    <t>児入２５・定超・未計画２・拘束減</t>
    <rPh sb="0" eb="1">
      <t>ジ</t>
    </rPh>
    <rPh sb="1" eb="2">
      <t>ニュウ</t>
    </rPh>
    <rPh sb="5" eb="7">
      <t>テイチョウ</t>
    </rPh>
    <rPh sb="8" eb="9">
      <t>ミ</t>
    </rPh>
    <rPh sb="9" eb="11">
      <t>ケイカク</t>
    </rPh>
    <phoneticPr fontId="6"/>
  </si>
  <si>
    <t>児入２５・地公体・定超</t>
    <rPh sb="0" eb="1">
      <t>ジ</t>
    </rPh>
    <rPh sb="1" eb="2">
      <t>ニュウ</t>
    </rPh>
    <rPh sb="5" eb="6">
      <t>チ</t>
    </rPh>
    <rPh sb="6" eb="7">
      <t>コウ</t>
    </rPh>
    <rPh sb="7" eb="8">
      <t>タイ</t>
    </rPh>
    <rPh sb="9" eb="11">
      <t>テイチョウ</t>
    </rPh>
    <phoneticPr fontId="6"/>
  </si>
  <si>
    <t>児入２５・地公体・定超・未計画</t>
    <rPh sb="0" eb="1">
      <t>ジ</t>
    </rPh>
    <rPh sb="1" eb="2">
      <t>ニュウ</t>
    </rPh>
    <rPh sb="5" eb="6">
      <t>チ</t>
    </rPh>
    <rPh sb="6" eb="7">
      <t>コウ</t>
    </rPh>
    <rPh sb="7" eb="8">
      <t>タイ</t>
    </rPh>
    <rPh sb="9" eb="11">
      <t>テイチョウ</t>
    </rPh>
    <rPh sb="12" eb="13">
      <t>ミ</t>
    </rPh>
    <rPh sb="13" eb="15">
      <t>ケイカク</t>
    </rPh>
    <phoneticPr fontId="6"/>
  </si>
  <si>
    <t>G197</t>
  </si>
  <si>
    <t>児入２５・地公体・定超・未計画２</t>
    <rPh sb="0" eb="1">
      <t>ジ</t>
    </rPh>
    <rPh sb="1" eb="2">
      <t>ニュウ</t>
    </rPh>
    <rPh sb="5" eb="6">
      <t>チ</t>
    </rPh>
    <rPh sb="6" eb="7">
      <t>コウ</t>
    </rPh>
    <rPh sb="7" eb="8">
      <t>タイ</t>
    </rPh>
    <rPh sb="9" eb="11">
      <t>テイチョウ</t>
    </rPh>
    <rPh sb="12" eb="13">
      <t>ミ</t>
    </rPh>
    <rPh sb="13" eb="15">
      <t>ケイカク</t>
    </rPh>
    <phoneticPr fontId="6"/>
  </si>
  <si>
    <t>G198</t>
  </si>
  <si>
    <t>児入２５・地公体・定超・拘束減</t>
    <rPh sb="0" eb="1">
      <t>ジ</t>
    </rPh>
    <rPh sb="1" eb="2">
      <t>ニュウ</t>
    </rPh>
    <rPh sb="5" eb="6">
      <t>チ</t>
    </rPh>
    <rPh sb="6" eb="7">
      <t>コウ</t>
    </rPh>
    <rPh sb="7" eb="8">
      <t>タイ</t>
    </rPh>
    <rPh sb="9" eb="11">
      <t>テイチョウ</t>
    </rPh>
    <phoneticPr fontId="6"/>
  </si>
  <si>
    <t>G199</t>
  </si>
  <si>
    <t>児入２５・地公体・定超・未計画・拘束減</t>
    <rPh sb="0" eb="1">
      <t>ジ</t>
    </rPh>
    <rPh sb="1" eb="2">
      <t>ニュウ</t>
    </rPh>
    <rPh sb="5" eb="6">
      <t>チ</t>
    </rPh>
    <rPh sb="6" eb="7">
      <t>コウ</t>
    </rPh>
    <rPh sb="7" eb="8">
      <t>タイ</t>
    </rPh>
    <rPh sb="9" eb="11">
      <t>テイチョウ</t>
    </rPh>
    <rPh sb="12" eb="13">
      <t>ミ</t>
    </rPh>
    <rPh sb="13" eb="15">
      <t>ケイカク</t>
    </rPh>
    <phoneticPr fontId="6"/>
  </si>
  <si>
    <t>G200</t>
  </si>
  <si>
    <t>児入２５・地公体・定超・未計画２・拘束減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</si>
  <si>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児入２６・定超</t>
    <rPh sb="0" eb="1">
      <t>ジ</t>
    </rPh>
    <rPh sb="1" eb="2">
      <t>ニュウ</t>
    </rPh>
    <rPh sb="5" eb="7">
      <t>テイチョウ</t>
    </rPh>
    <phoneticPr fontId="6"/>
  </si>
  <si>
    <t>児入２６・定超・未計画</t>
    <rPh sb="0" eb="1">
      <t>ジ</t>
    </rPh>
    <rPh sb="1" eb="2">
      <t>ニュウ</t>
    </rPh>
    <rPh sb="5" eb="7">
      <t>テイチョウ</t>
    </rPh>
    <rPh sb="8" eb="9">
      <t>ミ</t>
    </rPh>
    <rPh sb="9" eb="11">
      <t>ケイカク</t>
    </rPh>
    <phoneticPr fontId="6"/>
  </si>
  <si>
    <t>G201</t>
  </si>
  <si>
    <t>児入２６・定超・未計画２</t>
    <rPh sb="0" eb="1">
      <t>ジ</t>
    </rPh>
    <rPh sb="1" eb="2">
      <t>ニュウ</t>
    </rPh>
    <rPh sb="5" eb="7">
      <t>テイチョウ</t>
    </rPh>
    <rPh sb="8" eb="9">
      <t>ミ</t>
    </rPh>
    <rPh sb="9" eb="11">
      <t>ケイカク</t>
    </rPh>
    <phoneticPr fontId="6"/>
  </si>
  <si>
    <t>G202</t>
  </si>
  <si>
    <t>児入２６・定超・拘束減</t>
    <rPh sb="0" eb="1">
      <t>ジ</t>
    </rPh>
    <rPh sb="1" eb="2">
      <t>ニュウ</t>
    </rPh>
    <rPh sb="5" eb="7">
      <t>テイチョウ</t>
    </rPh>
    <phoneticPr fontId="6"/>
  </si>
  <si>
    <t>G203</t>
  </si>
  <si>
    <t>児入２６・定超・未計画・拘束減</t>
    <rPh sb="0" eb="1">
      <t>ジ</t>
    </rPh>
    <rPh sb="1" eb="2">
      <t>ニュウ</t>
    </rPh>
    <rPh sb="5" eb="7">
      <t>テイチョウ</t>
    </rPh>
    <rPh sb="8" eb="9">
      <t>ミ</t>
    </rPh>
    <rPh sb="9" eb="11">
      <t>ケイカク</t>
    </rPh>
    <phoneticPr fontId="6"/>
  </si>
  <si>
    <t>G204</t>
  </si>
  <si>
    <t>児入２６・定超・未計画２・拘束減</t>
    <rPh sb="0" eb="1">
      <t>ジ</t>
    </rPh>
    <rPh sb="1" eb="2">
      <t>ニュウ</t>
    </rPh>
    <rPh sb="5" eb="7">
      <t>テイチョウ</t>
    </rPh>
    <rPh sb="8" eb="9">
      <t>ミ</t>
    </rPh>
    <rPh sb="9" eb="11">
      <t>ケイカク</t>
    </rPh>
    <phoneticPr fontId="6"/>
  </si>
  <si>
    <t>児入２６・地公体・定超</t>
    <rPh sb="0" eb="1">
      <t>ジ</t>
    </rPh>
    <rPh sb="1" eb="2">
      <t>ニュウ</t>
    </rPh>
    <rPh sb="5" eb="6">
      <t>チ</t>
    </rPh>
    <rPh sb="6" eb="7">
      <t>コウ</t>
    </rPh>
    <rPh sb="7" eb="8">
      <t>タイ</t>
    </rPh>
    <rPh sb="9" eb="11">
      <t>テイチョウ</t>
    </rPh>
    <phoneticPr fontId="6"/>
  </si>
  <si>
    <t>児入２６・地公体・定超・未計画</t>
    <rPh sb="0" eb="1">
      <t>ジ</t>
    </rPh>
    <rPh sb="1" eb="2">
      <t>ニュウ</t>
    </rPh>
    <rPh sb="5" eb="6">
      <t>チ</t>
    </rPh>
    <rPh sb="6" eb="7">
      <t>コウ</t>
    </rPh>
    <rPh sb="7" eb="8">
      <t>タイ</t>
    </rPh>
    <rPh sb="9" eb="11">
      <t>テイチョウ</t>
    </rPh>
    <rPh sb="12" eb="13">
      <t>ミ</t>
    </rPh>
    <rPh sb="13" eb="15">
      <t>ケイカク</t>
    </rPh>
    <phoneticPr fontId="6"/>
  </si>
  <si>
    <t>G205</t>
  </si>
  <si>
    <t>児入２６・地公体・定超・未計画２</t>
    <rPh sb="0" eb="1">
      <t>ジ</t>
    </rPh>
    <rPh sb="1" eb="2">
      <t>ニュウ</t>
    </rPh>
    <rPh sb="5" eb="6">
      <t>チ</t>
    </rPh>
    <rPh sb="6" eb="7">
      <t>コウ</t>
    </rPh>
    <rPh sb="7" eb="8">
      <t>タイ</t>
    </rPh>
    <rPh sb="9" eb="11">
      <t>テイチョウ</t>
    </rPh>
    <rPh sb="12" eb="13">
      <t>ミ</t>
    </rPh>
    <rPh sb="13" eb="15">
      <t>ケイカク</t>
    </rPh>
    <phoneticPr fontId="6"/>
  </si>
  <si>
    <t>G206</t>
  </si>
  <si>
    <t>児入２６・地公体・定超・拘束減</t>
    <rPh sb="0" eb="1">
      <t>ジ</t>
    </rPh>
    <rPh sb="1" eb="2">
      <t>ニュウ</t>
    </rPh>
    <rPh sb="5" eb="6">
      <t>チ</t>
    </rPh>
    <rPh sb="6" eb="7">
      <t>コウ</t>
    </rPh>
    <rPh sb="7" eb="8">
      <t>タイ</t>
    </rPh>
    <rPh sb="9" eb="11">
      <t>テイチョウ</t>
    </rPh>
    <phoneticPr fontId="6"/>
  </si>
  <si>
    <t>G207</t>
  </si>
  <si>
    <t>児入２６・地公体・定超・未計画・拘束減</t>
    <rPh sb="0" eb="1">
      <t>ジ</t>
    </rPh>
    <rPh sb="1" eb="2">
      <t>ニュウ</t>
    </rPh>
    <rPh sb="5" eb="6">
      <t>チ</t>
    </rPh>
    <rPh sb="6" eb="7">
      <t>コウ</t>
    </rPh>
    <rPh sb="7" eb="8">
      <t>タイ</t>
    </rPh>
    <rPh sb="9" eb="11">
      <t>テイチョウ</t>
    </rPh>
    <rPh sb="12" eb="13">
      <t>ミ</t>
    </rPh>
    <rPh sb="13" eb="15">
      <t>ケイカク</t>
    </rPh>
    <phoneticPr fontId="6"/>
  </si>
  <si>
    <t>G208</t>
  </si>
  <si>
    <t>児入２６・地公体・定超・未計画２・拘束減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</si>
  <si>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児入２７・定超</t>
    <rPh sb="0" eb="1">
      <t>ジ</t>
    </rPh>
    <rPh sb="1" eb="2">
      <t>ニュウ</t>
    </rPh>
    <rPh sb="5" eb="7">
      <t>テイチョウ</t>
    </rPh>
    <phoneticPr fontId="6"/>
  </si>
  <si>
    <t>児入２７・定超・未計画</t>
    <rPh sb="0" eb="1">
      <t>ジ</t>
    </rPh>
    <rPh sb="1" eb="2">
      <t>ニュウ</t>
    </rPh>
    <rPh sb="5" eb="7">
      <t>テイチョウ</t>
    </rPh>
    <rPh sb="8" eb="9">
      <t>ミ</t>
    </rPh>
    <rPh sb="9" eb="11">
      <t>ケイカク</t>
    </rPh>
    <phoneticPr fontId="6"/>
  </si>
  <si>
    <t>G209</t>
  </si>
  <si>
    <t>児入２７・定超・未計画２</t>
    <rPh sb="0" eb="1">
      <t>ジ</t>
    </rPh>
    <rPh sb="1" eb="2">
      <t>ニュウ</t>
    </rPh>
    <rPh sb="5" eb="7">
      <t>テイチョウ</t>
    </rPh>
    <rPh sb="8" eb="9">
      <t>ミ</t>
    </rPh>
    <rPh sb="9" eb="11">
      <t>ケイカク</t>
    </rPh>
    <phoneticPr fontId="6"/>
  </si>
  <si>
    <t>G210</t>
  </si>
  <si>
    <t>児入２７・定超・拘束減</t>
    <rPh sb="0" eb="1">
      <t>ジ</t>
    </rPh>
    <rPh sb="1" eb="2">
      <t>ニュウ</t>
    </rPh>
    <rPh sb="5" eb="7">
      <t>テイチョウ</t>
    </rPh>
    <phoneticPr fontId="6"/>
  </si>
  <si>
    <t>G211</t>
  </si>
  <si>
    <t>児入２７・定超・未計画・拘束減</t>
    <rPh sb="0" eb="1">
      <t>ジ</t>
    </rPh>
    <rPh sb="1" eb="2">
      <t>ニュウ</t>
    </rPh>
    <rPh sb="5" eb="7">
      <t>テイチョウ</t>
    </rPh>
    <rPh sb="8" eb="9">
      <t>ミ</t>
    </rPh>
    <rPh sb="9" eb="11">
      <t>ケイカク</t>
    </rPh>
    <phoneticPr fontId="6"/>
  </si>
  <si>
    <t>G212</t>
  </si>
  <si>
    <t>児入２７・定超・未計画２・拘束減</t>
    <rPh sb="0" eb="1">
      <t>ジ</t>
    </rPh>
    <rPh sb="1" eb="2">
      <t>ニュウ</t>
    </rPh>
    <rPh sb="5" eb="7">
      <t>テイチョウ</t>
    </rPh>
    <rPh sb="8" eb="9">
      <t>ミ</t>
    </rPh>
    <rPh sb="9" eb="11">
      <t>ケイカク</t>
    </rPh>
    <phoneticPr fontId="6"/>
  </si>
  <si>
    <t>児入２７・地公体・定超</t>
    <rPh sb="0" eb="1">
      <t>ジ</t>
    </rPh>
    <rPh sb="1" eb="2">
      <t>ニュウ</t>
    </rPh>
    <rPh sb="5" eb="6">
      <t>チ</t>
    </rPh>
    <rPh sb="6" eb="7">
      <t>コウ</t>
    </rPh>
    <rPh sb="7" eb="8">
      <t>タイ</t>
    </rPh>
    <rPh sb="9" eb="11">
      <t>テイチョウ</t>
    </rPh>
    <phoneticPr fontId="6"/>
  </si>
  <si>
    <t>児入２７・地公体・定超・未計画</t>
    <rPh sb="0" eb="1">
      <t>ジ</t>
    </rPh>
    <rPh sb="1" eb="2">
      <t>ニュウ</t>
    </rPh>
    <rPh sb="5" eb="6">
      <t>チ</t>
    </rPh>
    <rPh sb="6" eb="7">
      <t>コウ</t>
    </rPh>
    <rPh sb="7" eb="8">
      <t>タイ</t>
    </rPh>
    <rPh sb="9" eb="11">
      <t>テイチョウ</t>
    </rPh>
    <rPh sb="12" eb="13">
      <t>ミ</t>
    </rPh>
    <rPh sb="13" eb="15">
      <t>ケイカク</t>
    </rPh>
    <phoneticPr fontId="6"/>
  </si>
  <si>
    <t>G213</t>
  </si>
  <si>
    <t>児入２７・地公体・定超・未計画２</t>
    <rPh sb="0" eb="1">
      <t>ジ</t>
    </rPh>
    <rPh sb="1" eb="2">
      <t>ニュウ</t>
    </rPh>
    <rPh sb="5" eb="6">
      <t>チ</t>
    </rPh>
    <rPh sb="6" eb="7">
      <t>コウ</t>
    </rPh>
    <rPh sb="7" eb="8">
      <t>タイ</t>
    </rPh>
    <rPh sb="9" eb="11">
      <t>テイチョウ</t>
    </rPh>
    <rPh sb="12" eb="13">
      <t>ミ</t>
    </rPh>
    <rPh sb="13" eb="15">
      <t>ケイカク</t>
    </rPh>
    <phoneticPr fontId="6"/>
  </si>
  <si>
    <t>G214</t>
  </si>
  <si>
    <t>児入２７・地公体・定超・拘束減</t>
    <rPh sb="0" eb="1">
      <t>ジ</t>
    </rPh>
    <rPh sb="1" eb="2">
      <t>ニュウ</t>
    </rPh>
    <rPh sb="5" eb="6">
      <t>チ</t>
    </rPh>
    <rPh sb="6" eb="7">
      <t>コウ</t>
    </rPh>
    <rPh sb="7" eb="8">
      <t>タイ</t>
    </rPh>
    <rPh sb="9" eb="11">
      <t>テイチョウ</t>
    </rPh>
    <phoneticPr fontId="6"/>
  </si>
  <si>
    <t>G215</t>
  </si>
  <si>
    <t>児入２７・地公体・定超・未計画・拘束減</t>
    <rPh sb="0" eb="1">
      <t>ジ</t>
    </rPh>
    <rPh sb="1" eb="2">
      <t>ニュウ</t>
    </rPh>
    <rPh sb="5" eb="6">
      <t>チ</t>
    </rPh>
    <rPh sb="6" eb="7">
      <t>コウ</t>
    </rPh>
    <rPh sb="7" eb="8">
      <t>タイ</t>
    </rPh>
    <rPh sb="9" eb="11">
      <t>テイチョウ</t>
    </rPh>
    <rPh sb="12" eb="13">
      <t>ミ</t>
    </rPh>
    <rPh sb="13" eb="15">
      <t>ケイカク</t>
    </rPh>
    <phoneticPr fontId="6"/>
  </si>
  <si>
    <t>G216</t>
  </si>
  <si>
    <t>児入２７・地公体・定超・未計画２・拘束減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</si>
  <si>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児入２８・定超</t>
    <rPh sb="0" eb="1">
      <t>ジ</t>
    </rPh>
    <rPh sb="1" eb="2">
      <t>ニュウ</t>
    </rPh>
    <rPh sb="5" eb="7">
      <t>テイチョウ</t>
    </rPh>
    <phoneticPr fontId="6"/>
  </si>
  <si>
    <t>児入２８・定超・未計画</t>
    <rPh sb="0" eb="1">
      <t>ジ</t>
    </rPh>
    <rPh sb="1" eb="2">
      <t>ニュウ</t>
    </rPh>
    <rPh sb="5" eb="7">
      <t>テイチョウ</t>
    </rPh>
    <rPh sb="8" eb="9">
      <t>ミ</t>
    </rPh>
    <rPh sb="9" eb="11">
      <t>ケイカク</t>
    </rPh>
    <phoneticPr fontId="6"/>
  </si>
  <si>
    <t>G217</t>
  </si>
  <si>
    <t>児入２８・定超・未計画２</t>
    <rPh sb="0" eb="1">
      <t>ジ</t>
    </rPh>
    <rPh sb="1" eb="2">
      <t>ニュウ</t>
    </rPh>
    <rPh sb="5" eb="7">
      <t>テイチョウ</t>
    </rPh>
    <rPh sb="8" eb="9">
      <t>ミ</t>
    </rPh>
    <rPh sb="9" eb="11">
      <t>ケイカク</t>
    </rPh>
    <phoneticPr fontId="6"/>
  </si>
  <si>
    <t>G218</t>
  </si>
  <si>
    <t>児入２８・定超・拘束減</t>
    <rPh sb="0" eb="1">
      <t>ジ</t>
    </rPh>
    <rPh sb="1" eb="2">
      <t>ニュウ</t>
    </rPh>
    <rPh sb="5" eb="7">
      <t>テイチョウ</t>
    </rPh>
    <phoneticPr fontId="6"/>
  </si>
  <si>
    <t>G219</t>
  </si>
  <si>
    <t>児入２８・定超・未計画・拘束減</t>
    <rPh sb="0" eb="1">
      <t>ジ</t>
    </rPh>
    <rPh sb="1" eb="2">
      <t>ニュウ</t>
    </rPh>
    <rPh sb="5" eb="7">
      <t>テイチョウ</t>
    </rPh>
    <rPh sb="8" eb="9">
      <t>ミ</t>
    </rPh>
    <rPh sb="9" eb="11">
      <t>ケイカク</t>
    </rPh>
    <phoneticPr fontId="6"/>
  </si>
  <si>
    <t>G220</t>
  </si>
  <si>
    <t>児入２８・定超・未計画２・拘束減</t>
    <rPh sb="0" eb="1">
      <t>ジ</t>
    </rPh>
    <rPh sb="1" eb="2">
      <t>ニュウ</t>
    </rPh>
    <rPh sb="5" eb="7">
      <t>テイチョウ</t>
    </rPh>
    <rPh sb="8" eb="9">
      <t>ミ</t>
    </rPh>
    <rPh sb="9" eb="11">
      <t>ケイカク</t>
    </rPh>
    <phoneticPr fontId="6"/>
  </si>
  <si>
    <t>児入２８・地公体・定超</t>
    <rPh sb="0" eb="1">
      <t>ジ</t>
    </rPh>
    <rPh sb="1" eb="2">
      <t>ニュウ</t>
    </rPh>
    <rPh sb="5" eb="6">
      <t>チ</t>
    </rPh>
    <rPh sb="6" eb="7">
      <t>コウ</t>
    </rPh>
    <rPh sb="7" eb="8">
      <t>タイ</t>
    </rPh>
    <rPh sb="9" eb="11">
      <t>テイチョウ</t>
    </rPh>
    <phoneticPr fontId="6"/>
  </si>
  <si>
    <t>児入２８・地公体・定超・未計画</t>
    <rPh sb="0" eb="1">
      <t>ジ</t>
    </rPh>
    <rPh sb="1" eb="2">
      <t>ニュウ</t>
    </rPh>
    <rPh sb="5" eb="6">
      <t>チ</t>
    </rPh>
    <rPh sb="6" eb="7">
      <t>コウ</t>
    </rPh>
    <rPh sb="7" eb="8">
      <t>タイ</t>
    </rPh>
    <rPh sb="9" eb="11">
      <t>テイチョウ</t>
    </rPh>
    <rPh sb="12" eb="13">
      <t>ミ</t>
    </rPh>
    <rPh sb="13" eb="15">
      <t>ケイカク</t>
    </rPh>
    <phoneticPr fontId="6"/>
  </si>
  <si>
    <t>G221</t>
  </si>
  <si>
    <t>児入２８・地公体・定超・未計画２</t>
    <rPh sb="0" eb="1">
      <t>ジ</t>
    </rPh>
    <rPh sb="1" eb="2">
      <t>ニュウ</t>
    </rPh>
    <rPh sb="5" eb="6">
      <t>チ</t>
    </rPh>
    <rPh sb="6" eb="7">
      <t>コウ</t>
    </rPh>
    <rPh sb="7" eb="8">
      <t>タイ</t>
    </rPh>
    <rPh sb="9" eb="11">
      <t>テイチョウ</t>
    </rPh>
    <rPh sb="12" eb="13">
      <t>ミ</t>
    </rPh>
    <rPh sb="13" eb="15">
      <t>ケイカク</t>
    </rPh>
    <phoneticPr fontId="6"/>
  </si>
  <si>
    <t>G222</t>
  </si>
  <si>
    <t>児入２８・地公体・定超・拘束減</t>
    <rPh sb="0" eb="1">
      <t>ジ</t>
    </rPh>
    <rPh sb="1" eb="2">
      <t>ニュウ</t>
    </rPh>
    <rPh sb="5" eb="6">
      <t>チ</t>
    </rPh>
    <rPh sb="6" eb="7">
      <t>コウ</t>
    </rPh>
    <rPh sb="7" eb="8">
      <t>タイ</t>
    </rPh>
    <rPh sb="9" eb="11">
      <t>テイチョウ</t>
    </rPh>
    <phoneticPr fontId="6"/>
  </si>
  <si>
    <t>G223</t>
  </si>
  <si>
    <t>児入２８・地公体・定超・未計画・拘束減</t>
    <rPh sb="0" eb="1">
      <t>ジ</t>
    </rPh>
    <rPh sb="1" eb="2">
      <t>ニュウ</t>
    </rPh>
    <rPh sb="5" eb="6">
      <t>チ</t>
    </rPh>
    <rPh sb="6" eb="7">
      <t>コウ</t>
    </rPh>
    <rPh sb="7" eb="8">
      <t>タイ</t>
    </rPh>
    <rPh sb="9" eb="11">
      <t>テイチョウ</t>
    </rPh>
    <rPh sb="12" eb="13">
      <t>ミ</t>
    </rPh>
    <rPh sb="13" eb="15">
      <t>ケイカク</t>
    </rPh>
    <phoneticPr fontId="6"/>
  </si>
  <si>
    <t>G224</t>
  </si>
  <si>
    <t>児入２８・地公体・定超・未計画２・拘束減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</si>
  <si>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児入２９・定超</t>
    <rPh sb="0" eb="1">
      <t>ジ</t>
    </rPh>
    <rPh sb="1" eb="2">
      <t>ニュウ</t>
    </rPh>
    <rPh sb="5" eb="7">
      <t>テイチョウ</t>
    </rPh>
    <phoneticPr fontId="6"/>
  </si>
  <si>
    <t>児入２９・定超・未計画</t>
    <rPh sb="0" eb="1">
      <t>ジ</t>
    </rPh>
    <rPh sb="1" eb="2">
      <t>ニュウ</t>
    </rPh>
    <rPh sb="5" eb="7">
      <t>テイチョウ</t>
    </rPh>
    <rPh sb="8" eb="9">
      <t>ミ</t>
    </rPh>
    <rPh sb="9" eb="11">
      <t>ケイカク</t>
    </rPh>
    <phoneticPr fontId="6"/>
  </si>
  <si>
    <t>G225</t>
  </si>
  <si>
    <t>児入２９・定超・未計画２</t>
    <rPh sb="0" eb="1">
      <t>ジ</t>
    </rPh>
    <rPh sb="1" eb="2">
      <t>ニュウ</t>
    </rPh>
    <rPh sb="5" eb="7">
      <t>テイチョウ</t>
    </rPh>
    <rPh sb="8" eb="9">
      <t>ミ</t>
    </rPh>
    <rPh sb="9" eb="11">
      <t>ケイカク</t>
    </rPh>
    <phoneticPr fontId="6"/>
  </si>
  <si>
    <t>G226</t>
  </si>
  <si>
    <t>児入２９・定超・拘束減</t>
    <rPh sb="0" eb="1">
      <t>ジ</t>
    </rPh>
    <rPh sb="1" eb="2">
      <t>ニュウ</t>
    </rPh>
    <rPh sb="5" eb="7">
      <t>テイチョウ</t>
    </rPh>
    <phoneticPr fontId="6"/>
  </si>
  <si>
    <t>G227</t>
  </si>
  <si>
    <t>児入２９・定超・未計画・拘束減</t>
    <rPh sb="0" eb="1">
      <t>ジ</t>
    </rPh>
    <rPh sb="1" eb="2">
      <t>ニュウ</t>
    </rPh>
    <rPh sb="5" eb="7">
      <t>テイチョウ</t>
    </rPh>
    <rPh sb="8" eb="9">
      <t>ミ</t>
    </rPh>
    <rPh sb="9" eb="11">
      <t>ケイカク</t>
    </rPh>
    <phoneticPr fontId="6"/>
  </si>
  <si>
    <t>G228</t>
  </si>
  <si>
    <t>児入２９・定超・未計画２・拘束減</t>
    <rPh sb="0" eb="1">
      <t>ジ</t>
    </rPh>
    <rPh sb="1" eb="2">
      <t>ニュウ</t>
    </rPh>
    <rPh sb="5" eb="7">
      <t>テイチョウ</t>
    </rPh>
    <rPh sb="8" eb="9">
      <t>ミ</t>
    </rPh>
    <rPh sb="9" eb="11">
      <t>ケイカク</t>
    </rPh>
    <phoneticPr fontId="6"/>
  </si>
  <si>
    <t>児入２９・地公体・定超</t>
    <rPh sb="0" eb="1">
      <t>ジ</t>
    </rPh>
    <rPh sb="1" eb="2">
      <t>ニュウ</t>
    </rPh>
    <rPh sb="5" eb="6">
      <t>チ</t>
    </rPh>
    <rPh sb="6" eb="7">
      <t>コウ</t>
    </rPh>
    <rPh sb="7" eb="8">
      <t>タイ</t>
    </rPh>
    <rPh sb="9" eb="11">
      <t>テイチョウ</t>
    </rPh>
    <phoneticPr fontId="6"/>
  </si>
  <si>
    <t>児入２９・地公体・定超・未計画</t>
    <rPh sb="0" eb="1">
      <t>ジ</t>
    </rPh>
    <rPh sb="1" eb="2">
      <t>ニュウ</t>
    </rPh>
    <rPh sb="5" eb="6">
      <t>チ</t>
    </rPh>
    <rPh sb="6" eb="7">
      <t>コウ</t>
    </rPh>
    <rPh sb="7" eb="8">
      <t>タイ</t>
    </rPh>
    <rPh sb="9" eb="11">
      <t>テイチョウ</t>
    </rPh>
    <rPh sb="12" eb="13">
      <t>ミ</t>
    </rPh>
    <rPh sb="13" eb="15">
      <t>ケイカク</t>
    </rPh>
    <phoneticPr fontId="6"/>
  </si>
  <si>
    <t>G229</t>
  </si>
  <si>
    <t>児入２９・地公体・定超・未計画２</t>
    <rPh sb="0" eb="1">
      <t>ジ</t>
    </rPh>
    <rPh sb="1" eb="2">
      <t>ニュウ</t>
    </rPh>
    <rPh sb="5" eb="6">
      <t>チ</t>
    </rPh>
    <rPh sb="6" eb="7">
      <t>コウ</t>
    </rPh>
    <rPh sb="7" eb="8">
      <t>タイ</t>
    </rPh>
    <rPh sb="9" eb="11">
      <t>テイチョウ</t>
    </rPh>
    <rPh sb="12" eb="13">
      <t>ミ</t>
    </rPh>
    <rPh sb="13" eb="15">
      <t>ケイカク</t>
    </rPh>
    <phoneticPr fontId="6"/>
  </si>
  <si>
    <t>G230</t>
  </si>
  <si>
    <t>児入２９・地公体・定超・拘束減</t>
    <rPh sb="0" eb="1">
      <t>ジ</t>
    </rPh>
    <rPh sb="1" eb="2">
      <t>ニュウ</t>
    </rPh>
    <rPh sb="5" eb="6">
      <t>チ</t>
    </rPh>
    <rPh sb="6" eb="7">
      <t>コウ</t>
    </rPh>
    <rPh sb="7" eb="8">
      <t>タイ</t>
    </rPh>
    <rPh sb="9" eb="11">
      <t>テイチョウ</t>
    </rPh>
    <phoneticPr fontId="6"/>
  </si>
  <si>
    <t>G231</t>
  </si>
  <si>
    <t>児入２９・地公体・定超・未計画・拘束減</t>
    <rPh sb="0" eb="1">
      <t>ジ</t>
    </rPh>
    <rPh sb="1" eb="2">
      <t>ニュウ</t>
    </rPh>
    <rPh sb="5" eb="6">
      <t>チ</t>
    </rPh>
    <rPh sb="6" eb="7">
      <t>コウ</t>
    </rPh>
    <rPh sb="7" eb="8">
      <t>タイ</t>
    </rPh>
    <rPh sb="9" eb="11">
      <t>テイチョウ</t>
    </rPh>
    <rPh sb="12" eb="13">
      <t>ミ</t>
    </rPh>
    <rPh sb="13" eb="15">
      <t>ケイカク</t>
    </rPh>
    <phoneticPr fontId="6"/>
  </si>
  <si>
    <t>G232</t>
  </si>
  <si>
    <t>児入２９・地公体・定超・未計画２・拘束減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</si>
  <si>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児入３０・定超</t>
    <rPh sb="0" eb="1">
      <t>ジ</t>
    </rPh>
    <rPh sb="1" eb="2">
      <t>ニュウ</t>
    </rPh>
    <rPh sb="5" eb="7">
      <t>テイチョウ</t>
    </rPh>
    <phoneticPr fontId="6"/>
  </si>
  <si>
    <t>児入３０・定超・未計画</t>
    <rPh sb="0" eb="1">
      <t>ジ</t>
    </rPh>
    <rPh sb="1" eb="2">
      <t>ニュウ</t>
    </rPh>
    <rPh sb="5" eb="7">
      <t>テイチョウ</t>
    </rPh>
    <rPh sb="8" eb="9">
      <t>ミ</t>
    </rPh>
    <rPh sb="9" eb="11">
      <t>ケイカク</t>
    </rPh>
    <phoneticPr fontId="6"/>
  </si>
  <si>
    <t>G233</t>
  </si>
  <si>
    <t>児入３０・定超・未計画２</t>
    <rPh sb="0" eb="1">
      <t>ジ</t>
    </rPh>
    <rPh sb="1" eb="2">
      <t>ニュウ</t>
    </rPh>
    <rPh sb="5" eb="7">
      <t>テイチョウ</t>
    </rPh>
    <rPh sb="8" eb="9">
      <t>ミ</t>
    </rPh>
    <rPh sb="9" eb="11">
      <t>ケイカク</t>
    </rPh>
    <phoneticPr fontId="6"/>
  </si>
  <si>
    <t>G234</t>
  </si>
  <si>
    <t>児入３０・定超・拘束減</t>
    <rPh sb="0" eb="1">
      <t>ジ</t>
    </rPh>
    <rPh sb="1" eb="2">
      <t>ニュウ</t>
    </rPh>
    <rPh sb="5" eb="7">
      <t>テイチョウ</t>
    </rPh>
    <phoneticPr fontId="6"/>
  </si>
  <si>
    <t>G235</t>
  </si>
  <si>
    <t>児入３０・定超・未計画・拘束減</t>
    <rPh sb="0" eb="1">
      <t>ジ</t>
    </rPh>
    <rPh sb="1" eb="2">
      <t>ニュウ</t>
    </rPh>
    <rPh sb="5" eb="7">
      <t>テイチョウ</t>
    </rPh>
    <rPh sb="8" eb="9">
      <t>ミ</t>
    </rPh>
    <rPh sb="9" eb="11">
      <t>ケイカク</t>
    </rPh>
    <phoneticPr fontId="6"/>
  </si>
  <si>
    <t>G236</t>
  </si>
  <si>
    <t>児入３０・定超・未計画２・拘束減</t>
    <rPh sb="0" eb="1">
      <t>ジ</t>
    </rPh>
    <rPh sb="1" eb="2">
      <t>ニュウ</t>
    </rPh>
    <rPh sb="5" eb="7">
      <t>テイチョウ</t>
    </rPh>
    <rPh sb="8" eb="9">
      <t>ミ</t>
    </rPh>
    <rPh sb="9" eb="11">
      <t>ケイカク</t>
    </rPh>
    <phoneticPr fontId="6"/>
  </si>
  <si>
    <t>児入３０・地公体・定超</t>
    <rPh sb="0" eb="1">
      <t>ジ</t>
    </rPh>
    <rPh sb="1" eb="2">
      <t>ニュウ</t>
    </rPh>
    <rPh sb="5" eb="6">
      <t>チ</t>
    </rPh>
    <rPh sb="6" eb="7">
      <t>コウ</t>
    </rPh>
    <rPh sb="7" eb="8">
      <t>タイ</t>
    </rPh>
    <rPh sb="9" eb="11">
      <t>テイチョウ</t>
    </rPh>
    <phoneticPr fontId="6"/>
  </si>
  <si>
    <t>児入３０・地公体・定超・未計画</t>
    <rPh sb="0" eb="1">
      <t>ジ</t>
    </rPh>
    <rPh sb="1" eb="2">
      <t>ニュウ</t>
    </rPh>
    <rPh sb="5" eb="6">
      <t>チ</t>
    </rPh>
    <rPh sb="6" eb="7">
      <t>コウ</t>
    </rPh>
    <rPh sb="7" eb="8">
      <t>タイ</t>
    </rPh>
    <rPh sb="9" eb="11">
      <t>テイチョウ</t>
    </rPh>
    <rPh sb="12" eb="13">
      <t>ミ</t>
    </rPh>
    <rPh sb="13" eb="15">
      <t>ケイカク</t>
    </rPh>
    <phoneticPr fontId="6"/>
  </si>
  <si>
    <t>G237</t>
  </si>
  <si>
    <t>児入３０・地公体・定超・未計画２</t>
    <rPh sb="0" eb="1">
      <t>ジ</t>
    </rPh>
    <rPh sb="1" eb="2">
      <t>ニュウ</t>
    </rPh>
    <rPh sb="5" eb="6">
      <t>チ</t>
    </rPh>
    <rPh sb="6" eb="7">
      <t>コウ</t>
    </rPh>
    <rPh sb="7" eb="8">
      <t>タイ</t>
    </rPh>
    <rPh sb="9" eb="11">
      <t>テイチョウ</t>
    </rPh>
    <rPh sb="12" eb="13">
      <t>ミ</t>
    </rPh>
    <rPh sb="13" eb="15">
      <t>ケイカク</t>
    </rPh>
    <phoneticPr fontId="6"/>
  </si>
  <si>
    <t>G238</t>
  </si>
  <si>
    <t>児入３０・地公体・定超・拘束減</t>
    <rPh sb="0" eb="1">
      <t>ジ</t>
    </rPh>
    <rPh sb="1" eb="2">
      <t>ニュウ</t>
    </rPh>
    <rPh sb="5" eb="6">
      <t>チ</t>
    </rPh>
    <rPh sb="6" eb="7">
      <t>コウ</t>
    </rPh>
    <rPh sb="7" eb="8">
      <t>タイ</t>
    </rPh>
    <rPh sb="9" eb="11">
      <t>テイチョウ</t>
    </rPh>
    <phoneticPr fontId="6"/>
  </si>
  <si>
    <t>G239</t>
  </si>
  <si>
    <t>児入３０・地公体・定超・未計画・拘束減</t>
    <rPh sb="0" eb="1">
      <t>ジ</t>
    </rPh>
    <rPh sb="1" eb="2">
      <t>ニュウ</t>
    </rPh>
    <rPh sb="5" eb="6">
      <t>チ</t>
    </rPh>
    <rPh sb="6" eb="7">
      <t>コウ</t>
    </rPh>
    <rPh sb="7" eb="8">
      <t>タイ</t>
    </rPh>
    <rPh sb="9" eb="11">
      <t>テイチョウ</t>
    </rPh>
    <rPh sb="12" eb="13">
      <t>ミ</t>
    </rPh>
    <rPh sb="13" eb="15">
      <t>ケイカク</t>
    </rPh>
    <phoneticPr fontId="6"/>
  </si>
  <si>
    <t>G240</t>
  </si>
  <si>
    <t>児入３０・地公体・定超・未計画２・拘束減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</si>
  <si>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児入３１・定超</t>
    <rPh sb="0" eb="1">
      <t>ジ</t>
    </rPh>
    <rPh sb="1" eb="2">
      <t>ニュウ</t>
    </rPh>
    <rPh sb="5" eb="7">
      <t>テイチョウ</t>
    </rPh>
    <phoneticPr fontId="6"/>
  </si>
  <si>
    <t>児入３１・定超・未計画</t>
    <rPh sb="0" eb="1">
      <t>ジ</t>
    </rPh>
    <rPh sb="1" eb="2">
      <t>ニュウ</t>
    </rPh>
    <rPh sb="5" eb="7">
      <t>テイチョウ</t>
    </rPh>
    <rPh sb="8" eb="9">
      <t>ミ</t>
    </rPh>
    <rPh sb="9" eb="11">
      <t>ケイカク</t>
    </rPh>
    <phoneticPr fontId="6"/>
  </si>
  <si>
    <t>G241</t>
  </si>
  <si>
    <t>児入３１・定超・未計画２</t>
    <rPh sb="0" eb="1">
      <t>ジ</t>
    </rPh>
    <rPh sb="1" eb="2">
      <t>ニュウ</t>
    </rPh>
    <rPh sb="5" eb="7">
      <t>テイチョウ</t>
    </rPh>
    <rPh sb="8" eb="9">
      <t>ミ</t>
    </rPh>
    <rPh sb="9" eb="11">
      <t>ケイカク</t>
    </rPh>
    <phoneticPr fontId="6"/>
  </si>
  <si>
    <t>G242</t>
  </si>
  <si>
    <t>児入３１・定超・拘束減</t>
    <rPh sb="0" eb="1">
      <t>ジ</t>
    </rPh>
    <rPh sb="1" eb="2">
      <t>ニュウ</t>
    </rPh>
    <rPh sb="5" eb="7">
      <t>テイチョウ</t>
    </rPh>
    <phoneticPr fontId="6"/>
  </si>
  <si>
    <t>G243</t>
  </si>
  <si>
    <t>児入３１・定超・未計画・拘束減</t>
    <rPh sb="0" eb="1">
      <t>ジ</t>
    </rPh>
    <rPh sb="1" eb="2">
      <t>ニュウ</t>
    </rPh>
    <rPh sb="5" eb="7">
      <t>テイチョウ</t>
    </rPh>
    <rPh sb="8" eb="9">
      <t>ミ</t>
    </rPh>
    <rPh sb="9" eb="11">
      <t>ケイカク</t>
    </rPh>
    <phoneticPr fontId="6"/>
  </si>
  <si>
    <t>G244</t>
  </si>
  <si>
    <t>児入３１・定超・未計画２・拘束減</t>
    <rPh sb="0" eb="1">
      <t>ジ</t>
    </rPh>
    <rPh sb="1" eb="2">
      <t>ニュウ</t>
    </rPh>
    <rPh sb="5" eb="7">
      <t>テイチョウ</t>
    </rPh>
    <rPh sb="8" eb="9">
      <t>ミ</t>
    </rPh>
    <rPh sb="9" eb="11">
      <t>ケイカク</t>
    </rPh>
    <phoneticPr fontId="6"/>
  </si>
  <si>
    <t>児入３１・地公体・定超</t>
    <rPh sb="0" eb="1">
      <t>ジ</t>
    </rPh>
    <rPh sb="1" eb="2">
      <t>ニュウ</t>
    </rPh>
    <rPh sb="5" eb="6">
      <t>チ</t>
    </rPh>
    <rPh sb="6" eb="7">
      <t>コウ</t>
    </rPh>
    <rPh sb="7" eb="8">
      <t>タイ</t>
    </rPh>
    <rPh sb="9" eb="11">
      <t>テイチョウ</t>
    </rPh>
    <phoneticPr fontId="6"/>
  </si>
  <si>
    <t>児入３１・地公体・定超・未計画</t>
    <rPh sb="0" eb="1">
      <t>ジ</t>
    </rPh>
    <rPh sb="1" eb="2">
      <t>ニュウ</t>
    </rPh>
    <rPh sb="5" eb="6">
      <t>チ</t>
    </rPh>
    <rPh sb="6" eb="7">
      <t>コウ</t>
    </rPh>
    <rPh sb="7" eb="8">
      <t>タイ</t>
    </rPh>
    <rPh sb="9" eb="11">
      <t>テイチョウ</t>
    </rPh>
    <rPh sb="12" eb="13">
      <t>ミ</t>
    </rPh>
    <rPh sb="13" eb="15">
      <t>ケイカク</t>
    </rPh>
    <phoneticPr fontId="6"/>
  </si>
  <si>
    <t>G245</t>
  </si>
  <si>
    <t>児入３１・地公体・定超・未計画２</t>
    <rPh sb="0" eb="1">
      <t>ジ</t>
    </rPh>
    <rPh sb="1" eb="2">
      <t>ニュウ</t>
    </rPh>
    <rPh sb="5" eb="6">
      <t>チ</t>
    </rPh>
    <rPh sb="6" eb="7">
      <t>コウ</t>
    </rPh>
    <rPh sb="7" eb="8">
      <t>タイ</t>
    </rPh>
    <rPh sb="9" eb="11">
      <t>テイチョウ</t>
    </rPh>
    <rPh sb="12" eb="13">
      <t>ミ</t>
    </rPh>
    <rPh sb="13" eb="15">
      <t>ケイカク</t>
    </rPh>
    <phoneticPr fontId="6"/>
  </si>
  <si>
    <t>G246</t>
  </si>
  <si>
    <t>児入３１・地公体・定超・拘束減</t>
    <rPh sb="0" eb="1">
      <t>ジ</t>
    </rPh>
    <rPh sb="1" eb="2">
      <t>ニュウ</t>
    </rPh>
    <rPh sb="5" eb="6">
      <t>チ</t>
    </rPh>
    <rPh sb="6" eb="7">
      <t>コウ</t>
    </rPh>
    <rPh sb="7" eb="8">
      <t>タイ</t>
    </rPh>
    <rPh sb="9" eb="11">
      <t>テイチョウ</t>
    </rPh>
    <phoneticPr fontId="6"/>
  </si>
  <si>
    <t>G247</t>
  </si>
  <si>
    <t>児入３１・地公体・定超・未計画・拘束減</t>
    <rPh sb="0" eb="1">
      <t>ジ</t>
    </rPh>
    <rPh sb="1" eb="2">
      <t>ニュウ</t>
    </rPh>
    <rPh sb="5" eb="6">
      <t>チ</t>
    </rPh>
    <rPh sb="6" eb="7">
      <t>コウ</t>
    </rPh>
    <rPh sb="7" eb="8">
      <t>タイ</t>
    </rPh>
    <rPh sb="9" eb="11">
      <t>テイチョウ</t>
    </rPh>
    <rPh sb="12" eb="13">
      <t>ミ</t>
    </rPh>
    <rPh sb="13" eb="15">
      <t>ケイカク</t>
    </rPh>
    <phoneticPr fontId="6"/>
  </si>
  <si>
    <t>G248</t>
  </si>
  <si>
    <t>児入３１・地公体・定超・未計画２・拘束減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</si>
  <si>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児入３２・定超</t>
    <rPh sb="0" eb="1">
      <t>ジ</t>
    </rPh>
    <rPh sb="1" eb="2">
      <t>ニュウ</t>
    </rPh>
    <rPh sb="5" eb="7">
      <t>テイチョウ</t>
    </rPh>
    <phoneticPr fontId="6"/>
  </si>
  <si>
    <t>児入３２・定超・未計画</t>
    <rPh sb="0" eb="1">
      <t>ジ</t>
    </rPh>
    <rPh sb="1" eb="2">
      <t>ニュウ</t>
    </rPh>
    <rPh sb="5" eb="7">
      <t>テイチョウ</t>
    </rPh>
    <rPh sb="8" eb="9">
      <t>ミ</t>
    </rPh>
    <rPh sb="9" eb="11">
      <t>ケイカク</t>
    </rPh>
    <phoneticPr fontId="6"/>
  </si>
  <si>
    <t>G249</t>
  </si>
  <si>
    <t>児入３２・定超・未計画２</t>
    <rPh sb="0" eb="1">
      <t>ジ</t>
    </rPh>
    <rPh sb="1" eb="2">
      <t>ニュウ</t>
    </rPh>
    <rPh sb="5" eb="7">
      <t>テイチョウ</t>
    </rPh>
    <rPh sb="8" eb="9">
      <t>ミ</t>
    </rPh>
    <rPh sb="9" eb="11">
      <t>ケイカク</t>
    </rPh>
    <phoneticPr fontId="6"/>
  </si>
  <si>
    <t>G250</t>
  </si>
  <si>
    <t>児入３２・定超・拘束減</t>
    <rPh sb="0" eb="1">
      <t>ジ</t>
    </rPh>
    <rPh sb="1" eb="2">
      <t>ニュウ</t>
    </rPh>
    <rPh sb="5" eb="7">
      <t>テイチョウ</t>
    </rPh>
    <phoneticPr fontId="6"/>
  </si>
  <si>
    <t>G251</t>
  </si>
  <si>
    <t>児入３２・定超・未計画・拘束減</t>
    <rPh sb="0" eb="1">
      <t>ジ</t>
    </rPh>
    <rPh sb="1" eb="2">
      <t>ニュウ</t>
    </rPh>
    <rPh sb="5" eb="7">
      <t>テイチョウ</t>
    </rPh>
    <rPh sb="8" eb="9">
      <t>ミ</t>
    </rPh>
    <rPh sb="9" eb="11">
      <t>ケイカク</t>
    </rPh>
    <phoneticPr fontId="6"/>
  </si>
  <si>
    <t>G252</t>
  </si>
  <si>
    <t>児入３２・定超・未計画２・拘束減</t>
    <rPh sb="0" eb="1">
      <t>ジ</t>
    </rPh>
    <rPh sb="1" eb="2">
      <t>ニュウ</t>
    </rPh>
    <rPh sb="5" eb="7">
      <t>テイチョウ</t>
    </rPh>
    <rPh sb="8" eb="9">
      <t>ミ</t>
    </rPh>
    <rPh sb="9" eb="11">
      <t>ケイカク</t>
    </rPh>
    <phoneticPr fontId="6"/>
  </si>
  <si>
    <t>児入３２・地公体・定超</t>
    <rPh sb="0" eb="1">
      <t>ジ</t>
    </rPh>
    <rPh sb="1" eb="2">
      <t>ニュウ</t>
    </rPh>
    <rPh sb="5" eb="6">
      <t>チ</t>
    </rPh>
    <rPh sb="6" eb="7">
      <t>コウ</t>
    </rPh>
    <rPh sb="7" eb="8">
      <t>タイ</t>
    </rPh>
    <rPh sb="9" eb="11">
      <t>テイチョウ</t>
    </rPh>
    <phoneticPr fontId="6"/>
  </si>
  <si>
    <t>児入３２・地公体・定超・未計画</t>
    <rPh sb="0" eb="1">
      <t>ジ</t>
    </rPh>
    <rPh sb="1" eb="2">
      <t>ニュウ</t>
    </rPh>
    <rPh sb="5" eb="6">
      <t>チ</t>
    </rPh>
    <rPh sb="6" eb="7">
      <t>コウ</t>
    </rPh>
    <rPh sb="7" eb="8">
      <t>タイ</t>
    </rPh>
    <rPh sb="9" eb="11">
      <t>テイチョウ</t>
    </rPh>
    <rPh sb="12" eb="13">
      <t>ミ</t>
    </rPh>
    <rPh sb="13" eb="15">
      <t>ケイカク</t>
    </rPh>
    <phoneticPr fontId="6"/>
  </si>
  <si>
    <t>G253</t>
  </si>
  <si>
    <t>児入３２・地公体・定超・未計画２</t>
    <rPh sb="0" eb="1">
      <t>ジ</t>
    </rPh>
    <rPh sb="1" eb="2">
      <t>ニュウ</t>
    </rPh>
    <rPh sb="5" eb="6">
      <t>チ</t>
    </rPh>
    <rPh sb="6" eb="7">
      <t>コウ</t>
    </rPh>
    <rPh sb="7" eb="8">
      <t>タイ</t>
    </rPh>
    <rPh sb="9" eb="11">
      <t>テイチョウ</t>
    </rPh>
    <rPh sb="12" eb="13">
      <t>ミ</t>
    </rPh>
    <rPh sb="13" eb="15">
      <t>ケイカク</t>
    </rPh>
    <phoneticPr fontId="6"/>
  </si>
  <si>
    <t>G254</t>
  </si>
  <si>
    <t>児入３２・地公体・定超・拘束減</t>
    <rPh sb="0" eb="1">
      <t>ジ</t>
    </rPh>
    <rPh sb="1" eb="2">
      <t>ニュウ</t>
    </rPh>
    <rPh sb="5" eb="6">
      <t>チ</t>
    </rPh>
    <rPh sb="6" eb="7">
      <t>コウ</t>
    </rPh>
    <rPh sb="7" eb="8">
      <t>タイ</t>
    </rPh>
    <rPh sb="9" eb="11">
      <t>テイチョウ</t>
    </rPh>
    <phoneticPr fontId="6"/>
  </si>
  <si>
    <t>G255</t>
  </si>
  <si>
    <t>児入３２・地公体・定超・未計画・拘束減</t>
    <rPh sb="0" eb="1">
      <t>ジ</t>
    </rPh>
    <rPh sb="1" eb="2">
      <t>ニュウ</t>
    </rPh>
    <rPh sb="5" eb="6">
      <t>チ</t>
    </rPh>
    <rPh sb="6" eb="7">
      <t>コウ</t>
    </rPh>
    <rPh sb="7" eb="8">
      <t>タイ</t>
    </rPh>
    <rPh sb="9" eb="11">
      <t>テイチョウ</t>
    </rPh>
    <rPh sb="12" eb="13">
      <t>ミ</t>
    </rPh>
    <rPh sb="13" eb="15">
      <t>ケイカク</t>
    </rPh>
    <phoneticPr fontId="6"/>
  </si>
  <si>
    <t>G256</t>
  </si>
  <si>
    <t>児入３２・地公体・定超・未計画２・拘束減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</si>
  <si>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児入３３・定超</t>
    <rPh sb="0" eb="1">
      <t>ジ</t>
    </rPh>
    <rPh sb="1" eb="2">
      <t>ニュウ</t>
    </rPh>
    <rPh sb="5" eb="7">
      <t>テイチョウ</t>
    </rPh>
    <phoneticPr fontId="6"/>
  </si>
  <si>
    <t>児入３３・定超・未計画</t>
    <rPh sb="0" eb="1">
      <t>ジ</t>
    </rPh>
    <rPh sb="1" eb="2">
      <t>ニュウ</t>
    </rPh>
    <rPh sb="5" eb="7">
      <t>テイチョウ</t>
    </rPh>
    <rPh sb="8" eb="9">
      <t>ミ</t>
    </rPh>
    <rPh sb="9" eb="11">
      <t>ケイカク</t>
    </rPh>
    <phoneticPr fontId="6"/>
  </si>
  <si>
    <t>G257</t>
  </si>
  <si>
    <t>児入３３・定超・未計画２</t>
    <rPh sb="0" eb="1">
      <t>ジ</t>
    </rPh>
    <rPh sb="1" eb="2">
      <t>ニュウ</t>
    </rPh>
    <rPh sb="5" eb="7">
      <t>テイチョウ</t>
    </rPh>
    <rPh sb="8" eb="9">
      <t>ミ</t>
    </rPh>
    <rPh sb="9" eb="11">
      <t>ケイカク</t>
    </rPh>
    <phoneticPr fontId="6"/>
  </si>
  <si>
    <t>G258</t>
  </si>
  <si>
    <t>児入３３・定超・拘束減</t>
    <rPh sb="0" eb="1">
      <t>ジ</t>
    </rPh>
    <rPh sb="1" eb="2">
      <t>ニュウ</t>
    </rPh>
    <rPh sb="5" eb="7">
      <t>テイチョウ</t>
    </rPh>
    <phoneticPr fontId="6"/>
  </si>
  <si>
    <t>G259</t>
  </si>
  <si>
    <t>児入３３・定超・未計画・拘束減</t>
    <rPh sb="0" eb="1">
      <t>ジ</t>
    </rPh>
    <rPh sb="1" eb="2">
      <t>ニュウ</t>
    </rPh>
    <rPh sb="5" eb="7">
      <t>テイチョウ</t>
    </rPh>
    <rPh sb="8" eb="9">
      <t>ミ</t>
    </rPh>
    <rPh sb="9" eb="11">
      <t>ケイカク</t>
    </rPh>
    <phoneticPr fontId="6"/>
  </si>
  <si>
    <t>G260</t>
  </si>
  <si>
    <t>児入３３・定超・未計画２・拘束減</t>
    <rPh sb="0" eb="1">
      <t>ジ</t>
    </rPh>
    <rPh sb="1" eb="2">
      <t>ニュウ</t>
    </rPh>
    <rPh sb="5" eb="7">
      <t>テイチョウ</t>
    </rPh>
    <rPh sb="8" eb="9">
      <t>ミ</t>
    </rPh>
    <rPh sb="9" eb="11">
      <t>ケイカク</t>
    </rPh>
    <phoneticPr fontId="6"/>
  </si>
  <si>
    <t>児入３３・地公体・定超</t>
    <rPh sb="0" eb="1">
      <t>ジ</t>
    </rPh>
    <rPh sb="1" eb="2">
      <t>ニュウ</t>
    </rPh>
    <rPh sb="5" eb="6">
      <t>チ</t>
    </rPh>
    <rPh sb="6" eb="7">
      <t>コウ</t>
    </rPh>
    <rPh sb="7" eb="8">
      <t>タイ</t>
    </rPh>
    <rPh sb="9" eb="11">
      <t>テイチョウ</t>
    </rPh>
    <phoneticPr fontId="6"/>
  </si>
  <si>
    <t>児入３３・地公体・定超・未計画</t>
    <rPh sb="0" eb="1">
      <t>ジ</t>
    </rPh>
    <rPh sb="1" eb="2">
      <t>ニュウ</t>
    </rPh>
    <rPh sb="5" eb="6">
      <t>チ</t>
    </rPh>
    <rPh sb="6" eb="7">
      <t>コウ</t>
    </rPh>
    <rPh sb="7" eb="8">
      <t>タイ</t>
    </rPh>
    <rPh sb="9" eb="11">
      <t>テイチョウ</t>
    </rPh>
    <rPh sb="12" eb="13">
      <t>ミ</t>
    </rPh>
    <rPh sb="13" eb="15">
      <t>ケイカク</t>
    </rPh>
    <phoneticPr fontId="6"/>
  </si>
  <si>
    <t>G261</t>
  </si>
  <si>
    <t>児入３３・地公体・定超・未計画２</t>
    <rPh sb="0" eb="1">
      <t>ジ</t>
    </rPh>
    <rPh sb="1" eb="2">
      <t>ニュウ</t>
    </rPh>
    <rPh sb="5" eb="6">
      <t>チ</t>
    </rPh>
    <rPh sb="6" eb="7">
      <t>コウ</t>
    </rPh>
    <rPh sb="7" eb="8">
      <t>タイ</t>
    </rPh>
    <rPh sb="9" eb="11">
      <t>テイチョウ</t>
    </rPh>
    <rPh sb="12" eb="13">
      <t>ミ</t>
    </rPh>
    <rPh sb="13" eb="15">
      <t>ケイカク</t>
    </rPh>
    <phoneticPr fontId="6"/>
  </si>
  <si>
    <t>G262</t>
  </si>
  <si>
    <t>児入３３・地公体・定超・拘束減</t>
    <rPh sb="0" eb="1">
      <t>ジ</t>
    </rPh>
    <rPh sb="1" eb="2">
      <t>ニュウ</t>
    </rPh>
    <rPh sb="5" eb="6">
      <t>チ</t>
    </rPh>
    <rPh sb="6" eb="7">
      <t>コウ</t>
    </rPh>
    <rPh sb="7" eb="8">
      <t>タイ</t>
    </rPh>
    <rPh sb="9" eb="11">
      <t>テイチョウ</t>
    </rPh>
    <phoneticPr fontId="6"/>
  </si>
  <si>
    <t>G263</t>
  </si>
  <si>
    <t>児入３３・地公体・定超・未計画・拘束減</t>
    <rPh sb="0" eb="1">
      <t>ジ</t>
    </rPh>
    <rPh sb="1" eb="2">
      <t>ニュウ</t>
    </rPh>
    <rPh sb="5" eb="6">
      <t>チ</t>
    </rPh>
    <rPh sb="6" eb="7">
      <t>コウ</t>
    </rPh>
    <rPh sb="7" eb="8">
      <t>タイ</t>
    </rPh>
    <rPh sb="9" eb="11">
      <t>テイチョウ</t>
    </rPh>
    <rPh sb="12" eb="13">
      <t>ミ</t>
    </rPh>
    <rPh sb="13" eb="15">
      <t>ケイカク</t>
    </rPh>
    <phoneticPr fontId="6"/>
  </si>
  <si>
    <t>G264</t>
  </si>
  <si>
    <t>児入３３・地公体・定超・未計画２・拘束減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</si>
  <si>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児入３４・定超</t>
    <rPh sb="0" eb="1">
      <t>ジ</t>
    </rPh>
    <rPh sb="1" eb="2">
      <t>ニュウ</t>
    </rPh>
    <rPh sb="5" eb="7">
      <t>テイチョウ</t>
    </rPh>
    <phoneticPr fontId="6"/>
  </si>
  <si>
    <t>児入３４・定超・未計画</t>
    <rPh sb="0" eb="1">
      <t>ジ</t>
    </rPh>
    <rPh sb="1" eb="2">
      <t>ニュウ</t>
    </rPh>
    <rPh sb="5" eb="7">
      <t>テイチョウ</t>
    </rPh>
    <rPh sb="8" eb="9">
      <t>ミ</t>
    </rPh>
    <rPh sb="9" eb="11">
      <t>ケイカク</t>
    </rPh>
    <phoneticPr fontId="6"/>
  </si>
  <si>
    <t>G265</t>
  </si>
  <si>
    <t>児入３４・定超・未計画２</t>
    <rPh sb="0" eb="1">
      <t>ジ</t>
    </rPh>
    <rPh sb="1" eb="2">
      <t>ニュウ</t>
    </rPh>
    <rPh sb="5" eb="7">
      <t>テイチョウ</t>
    </rPh>
    <rPh sb="8" eb="9">
      <t>ミ</t>
    </rPh>
    <rPh sb="9" eb="11">
      <t>ケイカク</t>
    </rPh>
    <phoneticPr fontId="6"/>
  </si>
  <si>
    <t>G266</t>
  </si>
  <si>
    <t>児入３４・定超・拘束減</t>
    <rPh sb="0" eb="1">
      <t>ジ</t>
    </rPh>
    <rPh sb="1" eb="2">
      <t>ニュウ</t>
    </rPh>
    <rPh sb="5" eb="7">
      <t>テイチョウ</t>
    </rPh>
    <phoneticPr fontId="6"/>
  </si>
  <si>
    <t>G267</t>
  </si>
  <si>
    <t>児入３４・定超・未計画・拘束減</t>
    <rPh sb="0" eb="1">
      <t>ジ</t>
    </rPh>
    <rPh sb="1" eb="2">
      <t>ニュウ</t>
    </rPh>
    <rPh sb="5" eb="7">
      <t>テイチョウ</t>
    </rPh>
    <rPh sb="8" eb="9">
      <t>ミ</t>
    </rPh>
    <rPh sb="9" eb="11">
      <t>ケイカク</t>
    </rPh>
    <phoneticPr fontId="6"/>
  </si>
  <si>
    <t>G268</t>
  </si>
  <si>
    <t>児入３４・定超・未計画２・拘束減</t>
    <rPh sb="0" eb="1">
      <t>ジ</t>
    </rPh>
    <rPh sb="1" eb="2">
      <t>ニュウ</t>
    </rPh>
    <rPh sb="5" eb="7">
      <t>テイチョウ</t>
    </rPh>
    <rPh sb="8" eb="9">
      <t>ミ</t>
    </rPh>
    <rPh sb="9" eb="11">
      <t>ケイカク</t>
    </rPh>
    <phoneticPr fontId="6"/>
  </si>
  <si>
    <t>児入３４・地公体・定超</t>
    <rPh sb="0" eb="1">
      <t>ジ</t>
    </rPh>
    <rPh sb="1" eb="2">
      <t>ニュウ</t>
    </rPh>
    <rPh sb="5" eb="6">
      <t>チ</t>
    </rPh>
    <rPh sb="6" eb="7">
      <t>コウ</t>
    </rPh>
    <rPh sb="7" eb="8">
      <t>タイ</t>
    </rPh>
    <rPh sb="9" eb="11">
      <t>テイチョウ</t>
    </rPh>
    <phoneticPr fontId="6"/>
  </si>
  <si>
    <t>児入３４・地公体・定超・未計画</t>
    <rPh sb="0" eb="1">
      <t>ジ</t>
    </rPh>
    <rPh sb="1" eb="2">
      <t>ニュウ</t>
    </rPh>
    <rPh sb="5" eb="6">
      <t>チ</t>
    </rPh>
    <rPh sb="6" eb="7">
      <t>コウ</t>
    </rPh>
    <rPh sb="7" eb="8">
      <t>タイ</t>
    </rPh>
    <rPh sb="9" eb="11">
      <t>テイチョウ</t>
    </rPh>
    <rPh sb="12" eb="13">
      <t>ミ</t>
    </rPh>
    <rPh sb="13" eb="15">
      <t>ケイカク</t>
    </rPh>
    <phoneticPr fontId="6"/>
  </si>
  <si>
    <t>G269</t>
  </si>
  <si>
    <t>児入３４・地公体・定超・未計画２</t>
    <rPh sb="0" eb="1">
      <t>ジ</t>
    </rPh>
    <rPh sb="1" eb="2">
      <t>ニュウ</t>
    </rPh>
    <rPh sb="5" eb="6">
      <t>チ</t>
    </rPh>
    <rPh sb="6" eb="7">
      <t>コウ</t>
    </rPh>
    <rPh sb="7" eb="8">
      <t>タイ</t>
    </rPh>
    <rPh sb="9" eb="11">
      <t>テイチョウ</t>
    </rPh>
    <rPh sb="12" eb="13">
      <t>ミ</t>
    </rPh>
    <rPh sb="13" eb="15">
      <t>ケイカク</t>
    </rPh>
    <phoneticPr fontId="6"/>
  </si>
  <si>
    <t>G270</t>
  </si>
  <si>
    <t>児入３４・地公体・定超・拘束減</t>
    <rPh sb="0" eb="1">
      <t>ジ</t>
    </rPh>
    <rPh sb="1" eb="2">
      <t>ニュウ</t>
    </rPh>
    <rPh sb="5" eb="6">
      <t>チ</t>
    </rPh>
    <rPh sb="6" eb="7">
      <t>コウ</t>
    </rPh>
    <rPh sb="7" eb="8">
      <t>タイ</t>
    </rPh>
    <rPh sb="9" eb="11">
      <t>テイチョウ</t>
    </rPh>
    <phoneticPr fontId="6"/>
  </si>
  <si>
    <t>G271</t>
  </si>
  <si>
    <t>児入３４・地公体・定超・未計画・拘束減</t>
    <rPh sb="0" eb="1">
      <t>ジ</t>
    </rPh>
    <rPh sb="1" eb="2">
      <t>ニュウ</t>
    </rPh>
    <rPh sb="5" eb="6">
      <t>チ</t>
    </rPh>
    <rPh sb="6" eb="7">
      <t>コウ</t>
    </rPh>
    <rPh sb="7" eb="8">
      <t>タイ</t>
    </rPh>
    <rPh sb="9" eb="11">
      <t>テイチョウ</t>
    </rPh>
    <rPh sb="12" eb="13">
      <t>ミ</t>
    </rPh>
    <rPh sb="13" eb="15">
      <t>ケイカク</t>
    </rPh>
    <phoneticPr fontId="6"/>
  </si>
  <si>
    <t>G272</t>
  </si>
  <si>
    <t>児入３４・地公体・定超・未計画２・拘束減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</si>
  <si>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児入３５・定超</t>
    <rPh sb="0" eb="1">
      <t>ジ</t>
    </rPh>
    <rPh sb="1" eb="2">
      <t>ニュウ</t>
    </rPh>
    <rPh sb="5" eb="7">
      <t>テイチョウ</t>
    </rPh>
    <phoneticPr fontId="6"/>
  </si>
  <si>
    <t>児入３５・定超・未計画</t>
    <rPh sb="0" eb="1">
      <t>ジ</t>
    </rPh>
    <rPh sb="1" eb="2">
      <t>ニュウ</t>
    </rPh>
    <rPh sb="5" eb="7">
      <t>テイチョウ</t>
    </rPh>
    <rPh sb="8" eb="9">
      <t>ミ</t>
    </rPh>
    <rPh sb="9" eb="11">
      <t>ケイカク</t>
    </rPh>
    <phoneticPr fontId="6"/>
  </si>
  <si>
    <t>G273</t>
  </si>
  <si>
    <t>児入３５・定超・未計画２</t>
    <rPh sb="0" eb="1">
      <t>ジ</t>
    </rPh>
    <rPh sb="1" eb="2">
      <t>ニュウ</t>
    </rPh>
    <rPh sb="5" eb="7">
      <t>テイチョウ</t>
    </rPh>
    <rPh sb="8" eb="9">
      <t>ミ</t>
    </rPh>
    <rPh sb="9" eb="11">
      <t>ケイカク</t>
    </rPh>
    <phoneticPr fontId="6"/>
  </si>
  <si>
    <t>G274</t>
  </si>
  <si>
    <t>児入３５・定超・拘束減</t>
    <rPh sb="0" eb="1">
      <t>ジ</t>
    </rPh>
    <rPh sb="1" eb="2">
      <t>ニュウ</t>
    </rPh>
    <rPh sb="5" eb="7">
      <t>テイチョウ</t>
    </rPh>
    <phoneticPr fontId="6"/>
  </si>
  <si>
    <t>G275</t>
  </si>
  <si>
    <t>児入３５・定超・未計画・拘束減</t>
    <rPh sb="0" eb="1">
      <t>ジ</t>
    </rPh>
    <rPh sb="1" eb="2">
      <t>ニュウ</t>
    </rPh>
    <rPh sb="5" eb="7">
      <t>テイチョウ</t>
    </rPh>
    <rPh sb="8" eb="9">
      <t>ミ</t>
    </rPh>
    <rPh sb="9" eb="11">
      <t>ケイカク</t>
    </rPh>
    <phoneticPr fontId="6"/>
  </si>
  <si>
    <t>G276</t>
  </si>
  <si>
    <t>児入３５・定超・未計画２・拘束減</t>
    <rPh sb="0" eb="1">
      <t>ジ</t>
    </rPh>
    <rPh sb="1" eb="2">
      <t>ニュウ</t>
    </rPh>
    <rPh sb="5" eb="7">
      <t>テイチョウ</t>
    </rPh>
    <rPh sb="8" eb="9">
      <t>ミ</t>
    </rPh>
    <rPh sb="9" eb="11">
      <t>ケイカク</t>
    </rPh>
    <phoneticPr fontId="6"/>
  </si>
  <si>
    <t>児入３５・地公体・定超</t>
    <rPh sb="0" eb="1">
      <t>ジ</t>
    </rPh>
    <rPh sb="1" eb="2">
      <t>ニュウ</t>
    </rPh>
    <rPh sb="5" eb="6">
      <t>チ</t>
    </rPh>
    <rPh sb="6" eb="7">
      <t>コウ</t>
    </rPh>
    <rPh sb="7" eb="8">
      <t>タイ</t>
    </rPh>
    <rPh sb="9" eb="11">
      <t>テイチョウ</t>
    </rPh>
    <phoneticPr fontId="6"/>
  </si>
  <si>
    <t>児入３５・地公体・定超・未計画</t>
    <rPh sb="0" eb="1">
      <t>ジ</t>
    </rPh>
    <rPh sb="1" eb="2">
      <t>ニュウ</t>
    </rPh>
    <rPh sb="5" eb="6">
      <t>チ</t>
    </rPh>
    <rPh sb="6" eb="7">
      <t>コウ</t>
    </rPh>
    <rPh sb="7" eb="8">
      <t>タイ</t>
    </rPh>
    <rPh sb="9" eb="11">
      <t>テイチョウ</t>
    </rPh>
    <rPh sb="12" eb="13">
      <t>ミ</t>
    </rPh>
    <rPh sb="13" eb="15">
      <t>ケイカク</t>
    </rPh>
    <phoneticPr fontId="6"/>
  </si>
  <si>
    <t>G277</t>
  </si>
  <si>
    <t>児入３５・地公体・定超・未計画２</t>
    <rPh sb="0" eb="1">
      <t>ジ</t>
    </rPh>
    <rPh sb="1" eb="2">
      <t>ニュウ</t>
    </rPh>
    <rPh sb="5" eb="6">
      <t>チ</t>
    </rPh>
    <rPh sb="6" eb="7">
      <t>コウ</t>
    </rPh>
    <rPh sb="7" eb="8">
      <t>タイ</t>
    </rPh>
    <rPh sb="9" eb="11">
      <t>テイチョウ</t>
    </rPh>
    <rPh sb="12" eb="13">
      <t>ミ</t>
    </rPh>
    <rPh sb="13" eb="15">
      <t>ケイカク</t>
    </rPh>
    <phoneticPr fontId="6"/>
  </si>
  <si>
    <t>G278</t>
  </si>
  <si>
    <t>児入３５・地公体・定超・拘束減</t>
    <rPh sb="0" eb="1">
      <t>ジ</t>
    </rPh>
    <rPh sb="1" eb="2">
      <t>ニュウ</t>
    </rPh>
    <rPh sb="5" eb="6">
      <t>チ</t>
    </rPh>
    <rPh sb="6" eb="7">
      <t>コウ</t>
    </rPh>
    <rPh sb="7" eb="8">
      <t>タイ</t>
    </rPh>
    <rPh sb="9" eb="11">
      <t>テイチョウ</t>
    </rPh>
    <phoneticPr fontId="6"/>
  </si>
  <si>
    <t>G279</t>
  </si>
  <si>
    <t>児入３５・地公体・定超・未計画・拘束減</t>
    <rPh sb="0" eb="1">
      <t>ジ</t>
    </rPh>
    <rPh sb="1" eb="2">
      <t>ニュウ</t>
    </rPh>
    <rPh sb="5" eb="6">
      <t>チ</t>
    </rPh>
    <rPh sb="6" eb="7">
      <t>コウ</t>
    </rPh>
    <rPh sb="7" eb="8">
      <t>タイ</t>
    </rPh>
    <rPh sb="9" eb="11">
      <t>テイチョウ</t>
    </rPh>
    <rPh sb="12" eb="13">
      <t>ミ</t>
    </rPh>
    <rPh sb="13" eb="15">
      <t>ケイカク</t>
    </rPh>
    <phoneticPr fontId="6"/>
  </si>
  <si>
    <t>G280</t>
  </si>
  <si>
    <t>児入３５・地公体・定超・未計画２・拘束減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</si>
  <si>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児入３６・定超</t>
    <rPh sb="0" eb="1">
      <t>ジ</t>
    </rPh>
    <rPh sb="1" eb="2">
      <t>ニュウ</t>
    </rPh>
    <rPh sb="5" eb="7">
      <t>テイチョウ</t>
    </rPh>
    <phoneticPr fontId="6"/>
  </si>
  <si>
    <t>児入３６・定超・未計画</t>
    <rPh sb="0" eb="1">
      <t>ジ</t>
    </rPh>
    <rPh sb="1" eb="2">
      <t>ニュウ</t>
    </rPh>
    <rPh sb="5" eb="7">
      <t>テイチョウ</t>
    </rPh>
    <rPh sb="8" eb="9">
      <t>ミ</t>
    </rPh>
    <rPh sb="9" eb="11">
      <t>ケイカク</t>
    </rPh>
    <phoneticPr fontId="6"/>
  </si>
  <si>
    <t>G281</t>
  </si>
  <si>
    <t>児入３６・定超・未計画２</t>
    <rPh sb="0" eb="1">
      <t>ジ</t>
    </rPh>
    <rPh sb="1" eb="2">
      <t>ニュウ</t>
    </rPh>
    <rPh sb="5" eb="7">
      <t>テイチョウ</t>
    </rPh>
    <rPh sb="8" eb="9">
      <t>ミ</t>
    </rPh>
    <rPh sb="9" eb="11">
      <t>ケイカク</t>
    </rPh>
    <phoneticPr fontId="6"/>
  </si>
  <si>
    <t>G282</t>
  </si>
  <si>
    <t>児入３６・定超・拘束減</t>
    <rPh sb="0" eb="1">
      <t>ジ</t>
    </rPh>
    <rPh sb="1" eb="2">
      <t>ニュウ</t>
    </rPh>
    <rPh sb="5" eb="7">
      <t>テイチョウ</t>
    </rPh>
    <phoneticPr fontId="6"/>
  </si>
  <si>
    <t>G283</t>
  </si>
  <si>
    <t>児入３６・定超・未計画・拘束減</t>
    <rPh sb="0" eb="1">
      <t>ジ</t>
    </rPh>
    <rPh sb="1" eb="2">
      <t>ニュウ</t>
    </rPh>
    <rPh sb="5" eb="7">
      <t>テイチョウ</t>
    </rPh>
    <rPh sb="8" eb="9">
      <t>ミ</t>
    </rPh>
    <rPh sb="9" eb="11">
      <t>ケイカク</t>
    </rPh>
    <phoneticPr fontId="6"/>
  </si>
  <si>
    <t>G284</t>
  </si>
  <si>
    <t>児入３６・定超・未計画２・拘束減</t>
    <rPh sb="0" eb="1">
      <t>ジ</t>
    </rPh>
    <rPh sb="1" eb="2">
      <t>ニュウ</t>
    </rPh>
    <rPh sb="5" eb="7">
      <t>テイチョウ</t>
    </rPh>
    <rPh sb="8" eb="9">
      <t>ミ</t>
    </rPh>
    <rPh sb="9" eb="11">
      <t>ケイカク</t>
    </rPh>
    <phoneticPr fontId="6"/>
  </si>
  <si>
    <t>児入３６・地公体・定超</t>
    <rPh sb="0" eb="1">
      <t>ジ</t>
    </rPh>
    <rPh sb="1" eb="2">
      <t>ニュウ</t>
    </rPh>
    <rPh sb="5" eb="6">
      <t>チ</t>
    </rPh>
    <rPh sb="6" eb="7">
      <t>コウ</t>
    </rPh>
    <rPh sb="7" eb="8">
      <t>タイ</t>
    </rPh>
    <rPh sb="9" eb="11">
      <t>テイチョウ</t>
    </rPh>
    <phoneticPr fontId="6"/>
  </si>
  <si>
    <t>児入３６・地公体・定超・未計画</t>
    <rPh sb="0" eb="1">
      <t>ジ</t>
    </rPh>
    <rPh sb="1" eb="2">
      <t>ニュウ</t>
    </rPh>
    <rPh sb="5" eb="6">
      <t>チ</t>
    </rPh>
    <rPh sb="6" eb="7">
      <t>コウ</t>
    </rPh>
    <rPh sb="7" eb="8">
      <t>タイ</t>
    </rPh>
    <rPh sb="9" eb="11">
      <t>テイチョウ</t>
    </rPh>
    <rPh sb="12" eb="13">
      <t>ミ</t>
    </rPh>
    <rPh sb="13" eb="15">
      <t>ケイカク</t>
    </rPh>
    <phoneticPr fontId="6"/>
  </si>
  <si>
    <t>G285</t>
  </si>
  <si>
    <t>児入３６・地公体・定超・未計画２</t>
    <rPh sb="0" eb="1">
      <t>ジ</t>
    </rPh>
    <rPh sb="1" eb="2">
      <t>ニュウ</t>
    </rPh>
    <rPh sb="5" eb="6">
      <t>チ</t>
    </rPh>
    <rPh sb="6" eb="7">
      <t>コウ</t>
    </rPh>
    <rPh sb="7" eb="8">
      <t>タイ</t>
    </rPh>
    <rPh sb="9" eb="11">
      <t>テイチョウ</t>
    </rPh>
    <rPh sb="12" eb="13">
      <t>ミ</t>
    </rPh>
    <rPh sb="13" eb="15">
      <t>ケイカク</t>
    </rPh>
    <phoneticPr fontId="6"/>
  </si>
  <si>
    <t>G286</t>
  </si>
  <si>
    <t>児入３６・地公体・定超・拘束減</t>
    <rPh sb="0" eb="1">
      <t>ジ</t>
    </rPh>
    <rPh sb="1" eb="2">
      <t>ニュウ</t>
    </rPh>
    <rPh sb="5" eb="6">
      <t>チ</t>
    </rPh>
    <rPh sb="6" eb="7">
      <t>コウ</t>
    </rPh>
    <rPh sb="7" eb="8">
      <t>タイ</t>
    </rPh>
    <rPh sb="9" eb="11">
      <t>テイチョウ</t>
    </rPh>
    <phoneticPr fontId="6"/>
  </si>
  <si>
    <t>G287</t>
  </si>
  <si>
    <t>児入３６・地公体・定超・未計画・拘束減</t>
    <rPh sb="0" eb="1">
      <t>ジ</t>
    </rPh>
    <rPh sb="1" eb="2">
      <t>ニュウ</t>
    </rPh>
    <rPh sb="5" eb="6">
      <t>チ</t>
    </rPh>
    <rPh sb="6" eb="7">
      <t>コウ</t>
    </rPh>
    <rPh sb="7" eb="8">
      <t>タイ</t>
    </rPh>
    <rPh sb="9" eb="11">
      <t>テイチョウ</t>
    </rPh>
    <rPh sb="12" eb="13">
      <t>ミ</t>
    </rPh>
    <rPh sb="13" eb="15">
      <t>ケイカク</t>
    </rPh>
    <phoneticPr fontId="6"/>
  </si>
  <si>
    <t>G288</t>
  </si>
  <si>
    <t>児入３６・地公体・定超・未計画２・拘束減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</si>
  <si>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児入３７・定超</t>
    <rPh sb="0" eb="1">
      <t>ジ</t>
    </rPh>
    <rPh sb="1" eb="2">
      <t>ニュウ</t>
    </rPh>
    <rPh sb="5" eb="7">
      <t>テイチョウ</t>
    </rPh>
    <phoneticPr fontId="6"/>
  </si>
  <si>
    <t>児入３７・定超・未計画</t>
    <rPh sb="0" eb="1">
      <t>ジ</t>
    </rPh>
    <rPh sb="1" eb="2">
      <t>ニュウ</t>
    </rPh>
    <rPh sb="5" eb="7">
      <t>テイチョウ</t>
    </rPh>
    <rPh sb="8" eb="9">
      <t>ミ</t>
    </rPh>
    <rPh sb="9" eb="11">
      <t>ケイカク</t>
    </rPh>
    <phoneticPr fontId="6"/>
  </si>
  <si>
    <t>G289</t>
  </si>
  <si>
    <t>児入３７・定超・未計画２</t>
    <rPh sb="0" eb="1">
      <t>ジ</t>
    </rPh>
    <rPh sb="1" eb="2">
      <t>ニュウ</t>
    </rPh>
    <rPh sb="5" eb="7">
      <t>テイチョウ</t>
    </rPh>
    <rPh sb="8" eb="9">
      <t>ミ</t>
    </rPh>
    <rPh sb="9" eb="11">
      <t>ケイカク</t>
    </rPh>
    <phoneticPr fontId="6"/>
  </si>
  <si>
    <t>G290</t>
  </si>
  <si>
    <t>児入３７・定超・拘束減</t>
    <rPh sb="0" eb="1">
      <t>ジ</t>
    </rPh>
    <rPh sb="1" eb="2">
      <t>ニュウ</t>
    </rPh>
    <rPh sb="5" eb="7">
      <t>テイチョウ</t>
    </rPh>
    <phoneticPr fontId="6"/>
  </si>
  <si>
    <t>G291</t>
  </si>
  <si>
    <t>児入３７・定超・未計画・拘束減</t>
    <rPh sb="0" eb="1">
      <t>ジ</t>
    </rPh>
    <rPh sb="1" eb="2">
      <t>ニュウ</t>
    </rPh>
    <rPh sb="5" eb="7">
      <t>テイチョウ</t>
    </rPh>
    <rPh sb="8" eb="9">
      <t>ミ</t>
    </rPh>
    <rPh sb="9" eb="11">
      <t>ケイカク</t>
    </rPh>
    <phoneticPr fontId="6"/>
  </si>
  <si>
    <t>G292</t>
  </si>
  <si>
    <t>児入３７・定超・未計画２・拘束減</t>
    <rPh sb="0" eb="1">
      <t>ジ</t>
    </rPh>
    <rPh sb="1" eb="2">
      <t>ニュウ</t>
    </rPh>
    <rPh sb="5" eb="7">
      <t>テイチョウ</t>
    </rPh>
    <rPh sb="8" eb="9">
      <t>ミ</t>
    </rPh>
    <rPh sb="9" eb="11">
      <t>ケイカク</t>
    </rPh>
    <phoneticPr fontId="6"/>
  </si>
  <si>
    <t>児入３７・地公体・定超</t>
    <rPh sb="0" eb="1">
      <t>ジ</t>
    </rPh>
    <rPh sb="1" eb="2">
      <t>ニュウ</t>
    </rPh>
    <rPh sb="5" eb="6">
      <t>チ</t>
    </rPh>
    <rPh sb="6" eb="7">
      <t>コウ</t>
    </rPh>
    <rPh sb="7" eb="8">
      <t>タイ</t>
    </rPh>
    <rPh sb="9" eb="11">
      <t>テイチョウ</t>
    </rPh>
    <phoneticPr fontId="6"/>
  </si>
  <si>
    <t>児入３７・地公体・定超・未計画</t>
    <rPh sb="0" eb="1">
      <t>ジ</t>
    </rPh>
    <rPh sb="1" eb="2">
      <t>ニュウ</t>
    </rPh>
    <rPh sb="5" eb="6">
      <t>チ</t>
    </rPh>
    <rPh sb="6" eb="7">
      <t>コウ</t>
    </rPh>
    <rPh sb="7" eb="8">
      <t>タイ</t>
    </rPh>
    <rPh sb="9" eb="11">
      <t>テイチョウ</t>
    </rPh>
    <rPh sb="12" eb="13">
      <t>ミ</t>
    </rPh>
    <rPh sb="13" eb="15">
      <t>ケイカク</t>
    </rPh>
    <phoneticPr fontId="6"/>
  </si>
  <si>
    <t>G293</t>
  </si>
  <si>
    <t>児入３７・地公体・定超・未計画２</t>
    <rPh sb="0" eb="1">
      <t>ジ</t>
    </rPh>
    <rPh sb="1" eb="2">
      <t>ニュウ</t>
    </rPh>
    <rPh sb="5" eb="6">
      <t>チ</t>
    </rPh>
    <rPh sb="6" eb="7">
      <t>コウ</t>
    </rPh>
    <rPh sb="7" eb="8">
      <t>タイ</t>
    </rPh>
    <rPh sb="9" eb="11">
      <t>テイチョウ</t>
    </rPh>
    <rPh sb="12" eb="13">
      <t>ミ</t>
    </rPh>
    <rPh sb="13" eb="15">
      <t>ケイカク</t>
    </rPh>
    <phoneticPr fontId="6"/>
  </si>
  <si>
    <t>G294</t>
  </si>
  <si>
    <t>児入３７・地公体・定超・拘束減</t>
    <rPh sb="0" eb="1">
      <t>ジ</t>
    </rPh>
    <rPh sb="1" eb="2">
      <t>ニュウ</t>
    </rPh>
    <rPh sb="5" eb="6">
      <t>チ</t>
    </rPh>
    <rPh sb="6" eb="7">
      <t>コウ</t>
    </rPh>
    <rPh sb="7" eb="8">
      <t>タイ</t>
    </rPh>
    <rPh sb="9" eb="11">
      <t>テイチョウ</t>
    </rPh>
    <phoneticPr fontId="6"/>
  </si>
  <si>
    <t>G295</t>
  </si>
  <si>
    <t>児入３７・地公体・定超・未計画・拘束減</t>
    <rPh sb="0" eb="1">
      <t>ジ</t>
    </rPh>
    <rPh sb="1" eb="2">
      <t>ニュウ</t>
    </rPh>
    <rPh sb="5" eb="6">
      <t>チ</t>
    </rPh>
    <rPh sb="6" eb="7">
      <t>コウ</t>
    </rPh>
    <rPh sb="7" eb="8">
      <t>タイ</t>
    </rPh>
    <rPh sb="9" eb="11">
      <t>テイチョウ</t>
    </rPh>
    <rPh sb="12" eb="13">
      <t>ミ</t>
    </rPh>
    <rPh sb="13" eb="15">
      <t>ケイカク</t>
    </rPh>
    <phoneticPr fontId="6"/>
  </si>
  <si>
    <t>G296</t>
  </si>
  <si>
    <t>児入３７・地公体・定超・未計画２・拘束減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</si>
  <si>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児入３８・定超</t>
    <rPh sb="0" eb="1">
      <t>ジ</t>
    </rPh>
    <rPh sb="1" eb="2">
      <t>ニュウ</t>
    </rPh>
    <rPh sb="5" eb="7">
      <t>テイチョウ</t>
    </rPh>
    <phoneticPr fontId="6"/>
  </si>
  <si>
    <t>児入３８・定超・未計画</t>
    <rPh sb="0" eb="1">
      <t>ジ</t>
    </rPh>
    <rPh sb="1" eb="2">
      <t>ニュウ</t>
    </rPh>
    <rPh sb="5" eb="7">
      <t>テイチョウ</t>
    </rPh>
    <rPh sb="8" eb="9">
      <t>ミ</t>
    </rPh>
    <rPh sb="9" eb="11">
      <t>ケイカク</t>
    </rPh>
    <phoneticPr fontId="6"/>
  </si>
  <si>
    <t>G297</t>
  </si>
  <si>
    <t>児入３８・定超・未計画２</t>
    <rPh sb="0" eb="1">
      <t>ジ</t>
    </rPh>
    <rPh sb="1" eb="2">
      <t>ニュウ</t>
    </rPh>
    <rPh sb="5" eb="7">
      <t>テイチョウ</t>
    </rPh>
    <rPh sb="8" eb="9">
      <t>ミ</t>
    </rPh>
    <rPh sb="9" eb="11">
      <t>ケイカク</t>
    </rPh>
    <phoneticPr fontId="6"/>
  </si>
  <si>
    <t>G298</t>
  </si>
  <si>
    <t>児入３８・定超・拘束減</t>
    <rPh sb="0" eb="1">
      <t>ジ</t>
    </rPh>
    <rPh sb="1" eb="2">
      <t>ニュウ</t>
    </rPh>
    <rPh sb="5" eb="7">
      <t>テイチョウ</t>
    </rPh>
    <phoneticPr fontId="6"/>
  </si>
  <si>
    <t>G299</t>
  </si>
  <si>
    <t>児入３８・定超・未計画・拘束減</t>
    <rPh sb="0" eb="1">
      <t>ジ</t>
    </rPh>
    <rPh sb="1" eb="2">
      <t>ニュウ</t>
    </rPh>
    <rPh sb="5" eb="7">
      <t>テイチョウ</t>
    </rPh>
    <rPh sb="8" eb="9">
      <t>ミ</t>
    </rPh>
    <rPh sb="9" eb="11">
      <t>ケイカク</t>
    </rPh>
    <phoneticPr fontId="6"/>
  </si>
  <si>
    <t>G300</t>
  </si>
  <si>
    <t>児入３８・定超・未計画２・拘束減</t>
    <rPh sb="0" eb="1">
      <t>ジ</t>
    </rPh>
    <rPh sb="1" eb="2">
      <t>ニュウ</t>
    </rPh>
    <rPh sb="5" eb="7">
      <t>テイチョウ</t>
    </rPh>
    <rPh sb="8" eb="9">
      <t>ミ</t>
    </rPh>
    <rPh sb="9" eb="11">
      <t>ケイカク</t>
    </rPh>
    <phoneticPr fontId="6"/>
  </si>
  <si>
    <t>児入３８・地公体・定超</t>
    <rPh sb="0" eb="1">
      <t>ジ</t>
    </rPh>
    <rPh sb="1" eb="2">
      <t>ニュウ</t>
    </rPh>
    <rPh sb="5" eb="6">
      <t>チ</t>
    </rPh>
    <rPh sb="6" eb="7">
      <t>コウ</t>
    </rPh>
    <rPh sb="7" eb="8">
      <t>タイ</t>
    </rPh>
    <rPh sb="9" eb="11">
      <t>テイチョウ</t>
    </rPh>
    <phoneticPr fontId="6"/>
  </si>
  <si>
    <t>児入３８・地公体・定超・未計画</t>
    <rPh sb="0" eb="1">
      <t>ジ</t>
    </rPh>
    <rPh sb="1" eb="2">
      <t>ニュウ</t>
    </rPh>
    <rPh sb="5" eb="6">
      <t>チ</t>
    </rPh>
    <rPh sb="6" eb="7">
      <t>コウ</t>
    </rPh>
    <rPh sb="7" eb="8">
      <t>タイ</t>
    </rPh>
    <rPh sb="9" eb="11">
      <t>テイチョウ</t>
    </rPh>
    <rPh sb="12" eb="13">
      <t>ミ</t>
    </rPh>
    <rPh sb="13" eb="15">
      <t>ケイカク</t>
    </rPh>
    <phoneticPr fontId="6"/>
  </si>
  <si>
    <t>G301</t>
  </si>
  <si>
    <t>児入３８・地公体・定超・未計画２</t>
    <rPh sb="0" eb="1">
      <t>ジ</t>
    </rPh>
    <rPh sb="1" eb="2">
      <t>ニュウ</t>
    </rPh>
    <rPh sb="5" eb="6">
      <t>チ</t>
    </rPh>
    <rPh sb="6" eb="7">
      <t>コウ</t>
    </rPh>
    <rPh sb="7" eb="8">
      <t>タイ</t>
    </rPh>
    <rPh sb="9" eb="11">
      <t>テイチョウ</t>
    </rPh>
    <rPh sb="12" eb="13">
      <t>ミ</t>
    </rPh>
    <rPh sb="13" eb="15">
      <t>ケイカク</t>
    </rPh>
    <phoneticPr fontId="6"/>
  </si>
  <si>
    <t>G302</t>
  </si>
  <si>
    <t>児入３８・地公体・定超・拘束減</t>
    <rPh sb="0" eb="1">
      <t>ジ</t>
    </rPh>
    <rPh sb="1" eb="2">
      <t>ニュウ</t>
    </rPh>
    <rPh sb="5" eb="6">
      <t>チ</t>
    </rPh>
    <rPh sb="6" eb="7">
      <t>コウ</t>
    </rPh>
    <rPh sb="7" eb="8">
      <t>タイ</t>
    </rPh>
    <rPh sb="9" eb="11">
      <t>テイチョウ</t>
    </rPh>
    <phoneticPr fontId="6"/>
  </si>
  <si>
    <t>G303</t>
  </si>
  <si>
    <t>児入３８・地公体・定超・未計画・拘束減</t>
    <rPh sb="0" eb="1">
      <t>ジ</t>
    </rPh>
    <rPh sb="1" eb="2">
      <t>ニュウ</t>
    </rPh>
    <rPh sb="5" eb="6">
      <t>チ</t>
    </rPh>
    <rPh sb="6" eb="7">
      <t>コウ</t>
    </rPh>
    <rPh sb="7" eb="8">
      <t>タイ</t>
    </rPh>
    <rPh sb="9" eb="11">
      <t>テイチョウ</t>
    </rPh>
    <rPh sb="12" eb="13">
      <t>ミ</t>
    </rPh>
    <rPh sb="13" eb="15">
      <t>ケイカク</t>
    </rPh>
    <phoneticPr fontId="6"/>
  </si>
  <si>
    <t>G304</t>
  </si>
  <si>
    <t>児入３８・地公体・定超・未計画２・拘束減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</si>
  <si>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児入３９・定超</t>
    <rPh sb="0" eb="1">
      <t>ジ</t>
    </rPh>
    <rPh sb="1" eb="2">
      <t>ニュウ</t>
    </rPh>
    <rPh sb="5" eb="7">
      <t>テイチョウ</t>
    </rPh>
    <phoneticPr fontId="6"/>
  </si>
  <si>
    <t>児入３９・定超・未計画</t>
    <rPh sb="0" eb="1">
      <t>ジ</t>
    </rPh>
    <rPh sb="1" eb="2">
      <t>ニュウ</t>
    </rPh>
    <rPh sb="5" eb="7">
      <t>テイチョウ</t>
    </rPh>
    <rPh sb="8" eb="9">
      <t>ミ</t>
    </rPh>
    <rPh sb="9" eb="11">
      <t>ケイカク</t>
    </rPh>
    <phoneticPr fontId="6"/>
  </si>
  <si>
    <t>G305</t>
  </si>
  <si>
    <t>児入３９・定超・未計画２</t>
    <rPh sb="0" eb="1">
      <t>ジ</t>
    </rPh>
    <rPh sb="1" eb="2">
      <t>ニュウ</t>
    </rPh>
    <rPh sb="5" eb="7">
      <t>テイチョウ</t>
    </rPh>
    <rPh sb="8" eb="9">
      <t>ミ</t>
    </rPh>
    <rPh sb="9" eb="11">
      <t>ケイカク</t>
    </rPh>
    <phoneticPr fontId="6"/>
  </si>
  <si>
    <t>G306</t>
  </si>
  <si>
    <t>児入３９・定超・拘束減</t>
    <rPh sb="0" eb="1">
      <t>ジ</t>
    </rPh>
    <rPh sb="1" eb="2">
      <t>ニュウ</t>
    </rPh>
    <rPh sb="5" eb="7">
      <t>テイチョウ</t>
    </rPh>
    <phoneticPr fontId="6"/>
  </si>
  <si>
    <t>G307</t>
  </si>
  <si>
    <t>児入３９・定超・未計画・拘束減</t>
    <rPh sb="0" eb="1">
      <t>ジ</t>
    </rPh>
    <rPh sb="1" eb="2">
      <t>ニュウ</t>
    </rPh>
    <rPh sb="5" eb="7">
      <t>テイチョウ</t>
    </rPh>
    <rPh sb="8" eb="9">
      <t>ミ</t>
    </rPh>
    <rPh sb="9" eb="11">
      <t>ケイカク</t>
    </rPh>
    <phoneticPr fontId="6"/>
  </si>
  <si>
    <t>G308</t>
  </si>
  <si>
    <t>児入３９・定超・未計画２・拘束減</t>
    <rPh sb="0" eb="1">
      <t>ジ</t>
    </rPh>
    <rPh sb="1" eb="2">
      <t>ニュウ</t>
    </rPh>
    <rPh sb="5" eb="7">
      <t>テイチョウ</t>
    </rPh>
    <rPh sb="8" eb="9">
      <t>ミ</t>
    </rPh>
    <rPh sb="9" eb="11">
      <t>ケイカク</t>
    </rPh>
    <phoneticPr fontId="6"/>
  </si>
  <si>
    <t>児入３９・地公体・定超</t>
    <rPh sb="0" eb="1">
      <t>ジ</t>
    </rPh>
    <rPh sb="1" eb="2">
      <t>ニュウ</t>
    </rPh>
    <rPh sb="5" eb="6">
      <t>チ</t>
    </rPh>
    <rPh sb="6" eb="7">
      <t>コウ</t>
    </rPh>
    <rPh sb="7" eb="8">
      <t>タイ</t>
    </rPh>
    <rPh sb="9" eb="11">
      <t>テイチョウ</t>
    </rPh>
    <phoneticPr fontId="6"/>
  </si>
  <si>
    <t>児入３９・地公体・定超・未計画</t>
    <rPh sb="0" eb="1">
      <t>ジ</t>
    </rPh>
    <rPh sb="1" eb="2">
      <t>ニュウ</t>
    </rPh>
    <rPh sb="5" eb="6">
      <t>チ</t>
    </rPh>
    <rPh sb="6" eb="7">
      <t>コウ</t>
    </rPh>
    <rPh sb="7" eb="8">
      <t>タイ</t>
    </rPh>
    <rPh sb="9" eb="11">
      <t>テイチョウ</t>
    </rPh>
    <rPh sb="12" eb="13">
      <t>ミ</t>
    </rPh>
    <rPh sb="13" eb="15">
      <t>ケイカク</t>
    </rPh>
    <phoneticPr fontId="6"/>
  </si>
  <si>
    <t>G309</t>
  </si>
  <si>
    <t>児入３９・地公体・定超・未計画２</t>
    <rPh sb="0" eb="1">
      <t>ジ</t>
    </rPh>
    <rPh sb="1" eb="2">
      <t>ニュウ</t>
    </rPh>
    <rPh sb="5" eb="6">
      <t>チ</t>
    </rPh>
    <rPh sb="6" eb="7">
      <t>コウ</t>
    </rPh>
    <rPh sb="7" eb="8">
      <t>タイ</t>
    </rPh>
    <rPh sb="9" eb="11">
      <t>テイチョウ</t>
    </rPh>
    <rPh sb="12" eb="13">
      <t>ミ</t>
    </rPh>
    <rPh sb="13" eb="15">
      <t>ケイカク</t>
    </rPh>
    <phoneticPr fontId="6"/>
  </si>
  <si>
    <t>G310</t>
  </si>
  <si>
    <t>児入３９・地公体・定超・拘束減</t>
    <rPh sb="0" eb="1">
      <t>ジ</t>
    </rPh>
    <rPh sb="1" eb="2">
      <t>ニュウ</t>
    </rPh>
    <rPh sb="5" eb="6">
      <t>チ</t>
    </rPh>
    <rPh sb="6" eb="7">
      <t>コウ</t>
    </rPh>
    <rPh sb="7" eb="8">
      <t>タイ</t>
    </rPh>
    <rPh sb="9" eb="11">
      <t>テイチョウ</t>
    </rPh>
    <phoneticPr fontId="6"/>
  </si>
  <si>
    <t>G311</t>
  </si>
  <si>
    <t>児入３９・地公体・定超・未計画・拘束減</t>
    <rPh sb="0" eb="1">
      <t>ジ</t>
    </rPh>
    <rPh sb="1" eb="2">
      <t>ニュウ</t>
    </rPh>
    <rPh sb="5" eb="6">
      <t>チ</t>
    </rPh>
    <rPh sb="6" eb="7">
      <t>コウ</t>
    </rPh>
    <rPh sb="7" eb="8">
      <t>タイ</t>
    </rPh>
    <rPh sb="9" eb="11">
      <t>テイチョウ</t>
    </rPh>
    <rPh sb="12" eb="13">
      <t>ミ</t>
    </rPh>
    <rPh sb="13" eb="15">
      <t>ケイカク</t>
    </rPh>
    <phoneticPr fontId="6"/>
  </si>
  <si>
    <t>G312</t>
  </si>
  <si>
    <t>児入３９・地公体・定超・未計画２・拘束減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</si>
  <si>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児入４０・定超</t>
    <rPh sb="0" eb="1">
      <t>ジ</t>
    </rPh>
    <rPh sb="1" eb="2">
      <t>ニュウ</t>
    </rPh>
    <rPh sb="5" eb="7">
      <t>テイチョウ</t>
    </rPh>
    <phoneticPr fontId="6"/>
  </si>
  <si>
    <t>児入４０・定超・未計画</t>
    <rPh sb="0" eb="1">
      <t>ジ</t>
    </rPh>
    <rPh sb="1" eb="2">
      <t>ニュウ</t>
    </rPh>
    <rPh sb="5" eb="7">
      <t>テイチョウ</t>
    </rPh>
    <rPh sb="8" eb="9">
      <t>ミ</t>
    </rPh>
    <rPh sb="9" eb="11">
      <t>ケイカク</t>
    </rPh>
    <phoneticPr fontId="6"/>
  </si>
  <si>
    <t>G313</t>
  </si>
  <si>
    <t>児入４０・定超・未計画２</t>
    <rPh sb="0" eb="1">
      <t>ジ</t>
    </rPh>
    <rPh sb="1" eb="2">
      <t>ニュウ</t>
    </rPh>
    <rPh sb="5" eb="7">
      <t>テイチョウ</t>
    </rPh>
    <rPh sb="8" eb="9">
      <t>ミ</t>
    </rPh>
    <rPh sb="9" eb="11">
      <t>ケイカク</t>
    </rPh>
    <phoneticPr fontId="6"/>
  </si>
  <si>
    <t>G314</t>
  </si>
  <si>
    <t>児入４０・定超・拘束減</t>
    <rPh sb="0" eb="1">
      <t>ジ</t>
    </rPh>
    <rPh sb="1" eb="2">
      <t>ニュウ</t>
    </rPh>
    <rPh sb="5" eb="7">
      <t>テイチョウ</t>
    </rPh>
    <phoneticPr fontId="6"/>
  </si>
  <si>
    <t>G315</t>
  </si>
  <si>
    <t>児入４０・定超・未計画・拘束減</t>
    <rPh sb="0" eb="1">
      <t>ジ</t>
    </rPh>
    <rPh sb="1" eb="2">
      <t>ニュウ</t>
    </rPh>
    <rPh sb="5" eb="7">
      <t>テイチョウ</t>
    </rPh>
    <rPh sb="8" eb="9">
      <t>ミ</t>
    </rPh>
    <rPh sb="9" eb="11">
      <t>ケイカク</t>
    </rPh>
    <phoneticPr fontId="6"/>
  </si>
  <si>
    <t>G316</t>
  </si>
  <si>
    <t>児入４０・定超・未計画２・拘束減</t>
    <rPh sb="0" eb="1">
      <t>ジ</t>
    </rPh>
    <rPh sb="1" eb="2">
      <t>ニュウ</t>
    </rPh>
    <rPh sb="5" eb="7">
      <t>テイチョウ</t>
    </rPh>
    <rPh sb="8" eb="9">
      <t>ミ</t>
    </rPh>
    <rPh sb="9" eb="11">
      <t>ケイカク</t>
    </rPh>
    <phoneticPr fontId="6"/>
  </si>
  <si>
    <t>児入４０・地公体・定超</t>
    <rPh sb="0" eb="1">
      <t>ジ</t>
    </rPh>
    <rPh sb="1" eb="2">
      <t>ニュウ</t>
    </rPh>
    <rPh sb="5" eb="6">
      <t>チ</t>
    </rPh>
    <rPh sb="6" eb="7">
      <t>コウ</t>
    </rPh>
    <rPh sb="7" eb="8">
      <t>タイ</t>
    </rPh>
    <rPh sb="9" eb="11">
      <t>テイチョウ</t>
    </rPh>
    <phoneticPr fontId="6"/>
  </si>
  <si>
    <t>児入４０・地公体・定超・未計画</t>
    <rPh sb="0" eb="1">
      <t>ジ</t>
    </rPh>
    <rPh sb="1" eb="2">
      <t>ニュウ</t>
    </rPh>
    <rPh sb="5" eb="6">
      <t>チ</t>
    </rPh>
    <rPh sb="6" eb="7">
      <t>コウ</t>
    </rPh>
    <rPh sb="7" eb="8">
      <t>タイ</t>
    </rPh>
    <rPh sb="9" eb="11">
      <t>テイチョウ</t>
    </rPh>
    <rPh sb="12" eb="13">
      <t>ミ</t>
    </rPh>
    <rPh sb="13" eb="15">
      <t>ケイカク</t>
    </rPh>
    <phoneticPr fontId="6"/>
  </si>
  <si>
    <t>G317</t>
  </si>
  <si>
    <t>児入４０・地公体・定超・未計画２</t>
    <rPh sb="0" eb="1">
      <t>ジ</t>
    </rPh>
    <rPh sb="1" eb="2">
      <t>ニュウ</t>
    </rPh>
    <rPh sb="5" eb="6">
      <t>チ</t>
    </rPh>
    <rPh sb="6" eb="7">
      <t>コウ</t>
    </rPh>
    <rPh sb="7" eb="8">
      <t>タイ</t>
    </rPh>
    <rPh sb="9" eb="11">
      <t>テイチョウ</t>
    </rPh>
    <rPh sb="12" eb="13">
      <t>ミ</t>
    </rPh>
    <rPh sb="13" eb="15">
      <t>ケイカク</t>
    </rPh>
    <phoneticPr fontId="6"/>
  </si>
  <si>
    <t>G318</t>
  </si>
  <si>
    <t>児入４０・地公体・定超・拘束減</t>
    <rPh sb="0" eb="1">
      <t>ジ</t>
    </rPh>
    <rPh sb="1" eb="2">
      <t>ニュウ</t>
    </rPh>
    <rPh sb="5" eb="6">
      <t>チ</t>
    </rPh>
    <rPh sb="6" eb="7">
      <t>コウ</t>
    </rPh>
    <rPh sb="7" eb="8">
      <t>タイ</t>
    </rPh>
    <rPh sb="9" eb="11">
      <t>テイチョウ</t>
    </rPh>
    <phoneticPr fontId="6"/>
  </si>
  <si>
    <t>G319</t>
  </si>
  <si>
    <t>児入４０・地公体・定超・未計画・拘束減</t>
    <rPh sb="0" eb="1">
      <t>ジ</t>
    </rPh>
    <rPh sb="1" eb="2">
      <t>ニュウ</t>
    </rPh>
    <rPh sb="5" eb="6">
      <t>チ</t>
    </rPh>
    <rPh sb="6" eb="7">
      <t>コウ</t>
    </rPh>
    <rPh sb="7" eb="8">
      <t>タイ</t>
    </rPh>
    <rPh sb="9" eb="11">
      <t>テイチョウ</t>
    </rPh>
    <rPh sb="12" eb="13">
      <t>ミ</t>
    </rPh>
    <rPh sb="13" eb="15">
      <t>ケイカク</t>
    </rPh>
    <phoneticPr fontId="6"/>
  </si>
  <si>
    <t>G320</t>
  </si>
  <si>
    <t>児入４０・地公体・定超・未計画２・拘束減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</si>
  <si>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児入４１・定超</t>
    <rPh sb="0" eb="1">
      <t>ジ</t>
    </rPh>
    <rPh sb="1" eb="2">
      <t>ニュウ</t>
    </rPh>
    <rPh sb="5" eb="7">
      <t>テイチョウ</t>
    </rPh>
    <phoneticPr fontId="6"/>
  </si>
  <si>
    <t>児入４１・定超・未計画</t>
    <rPh sb="0" eb="1">
      <t>ジ</t>
    </rPh>
    <rPh sb="1" eb="2">
      <t>ニュウ</t>
    </rPh>
    <rPh sb="5" eb="7">
      <t>テイチョウ</t>
    </rPh>
    <rPh sb="8" eb="9">
      <t>ミ</t>
    </rPh>
    <rPh sb="9" eb="11">
      <t>ケイカク</t>
    </rPh>
    <phoneticPr fontId="6"/>
  </si>
  <si>
    <t>G321</t>
  </si>
  <si>
    <t>児入４１・定超・未計画２</t>
    <rPh sb="0" eb="1">
      <t>ジ</t>
    </rPh>
    <rPh sb="1" eb="2">
      <t>ニュウ</t>
    </rPh>
    <rPh sb="5" eb="7">
      <t>テイチョウ</t>
    </rPh>
    <rPh sb="8" eb="9">
      <t>ミ</t>
    </rPh>
    <rPh sb="9" eb="11">
      <t>ケイカク</t>
    </rPh>
    <phoneticPr fontId="6"/>
  </si>
  <si>
    <t>G322</t>
  </si>
  <si>
    <t>児入４１・定超・拘束減</t>
    <rPh sb="0" eb="1">
      <t>ジ</t>
    </rPh>
    <rPh sb="1" eb="2">
      <t>ニュウ</t>
    </rPh>
    <rPh sb="5" eb="7">
      <t>テイチョウ</t>
    </rPh>
    <phoneticPr fontId="6"/>
  </si>
  <si>
    <t>G323</t>
  </si>
  <si>
    <t>児入４１・定超・未計画・拘束減</t>
    <rPh sb="0" eb="1">
      <t>ジ</t>
    </rPh>
    <rPh sb="1" eb="2">
      <t>ニュウ</t>
    </rPh>
    <rPh sb="5" eb="7">
      <t>テイチョウ</t>
    </rPh>
    <rPh sb="8" eb="9">
      <t>ミ</t>
    </rPh>
    <rPh sb="9" eb="11">
      <t>ケイカク</t>
    </rPh>
    <phoneticPr fontId="6"/>
  </si>
  <si>
    <t>G324</t>
  </si>
  <si>
    <t>児入４１・定超・未計画２・拘束減</t>
    <rPh sb="0" eb="1">
      <t>ジ</t>
    </rPh>
    <rPh sb="1" eb="2">
      <t>ニュウ</t>
    </rPh>
    <rPh sb="5" eb="7">
      <t>テイチョウ</t>
    </rPh>
    <rPh sb="8" eb="9">
      <t>ミ</t>
    </rPh>
    <rPh sb="9" eb="11">
      <t>ケイカク</t>
    </rPh>
    <phoneticPr fontId="6"/>
  </si>
  <si>
    <t>児入４１・地公体・定超</t>
    <rPh sb="0" eb="1">
      <t>ジ</t>
    </rPh>
    <rPh sb="1" eb="2">
      <t>ニュウ</t>
    </rPh>
    <rPh sb="5" eb="6">
      <t>チ</t>
    </rPh>
    <rPh sb="6" eb="7">
      <t>コウ</t>
    </rPh>
    <rPh sb="7" eb="8">
      <t>タイ</t>
    </rPh>
    <rPh sb="9" eb="11">
      <t>テイチョウ</t>
    </rPh>
    <phoneticPr fontId="6"/>
  </si>
  <si>
    <t>児入４１・地公体・定超・未計画</t>
    <rPh sb="0" eb="1">
      <t>ジ</t>
    </rPh>
    <rPh sb="1" eb="2">
      <t>ニュウ</t>
    </rPh>
    <rPh sb="5" eb="6">
      <t>チ</t>
    </rPh>
    <rPh sb="6" eb="7">
      <t>コウ</t>
    </rPh>
    <rPh sb="7" eb="8">
      <t>タイ</t>
    </rPh>
    <rPh sb="9" eb="11">
      <t>テイチョウ</t>
    </rPh>
    <rPh sb="12" eb="13">
      <t>ミ</t>
    </rPh>
    <rPh sb="13" eb="15">
      <t>ケイカク</t>
    </rPh>
    <phoneticPr fontId="6"/>
  </si>
  <si>
    <t>G325</t>
  </si>
  <si>
    <t>児入４１・地公体・定超・未計画２</t>
    <rPh sb="0" eb="1">
      <t>ジ</t>
    </rPh>
    <rPh sb="1" eb="2">
      <t>ニュウ</t>
    </rPh>
    <rPh sb="5" eb="6">
      <t>チ</t>
    </rPh>
    <rPh sb="6" eb="7">
      <t>コウ</t>
    </rPh>
    <rPh sb="7" eb="8">
      <t>タイ</t>
    </rPh>
    <rPh sb="9" eb="11">
      <t>テイチョウ</t>
    </rPh>
    <rPh sb="12" eb="13">
      <t>ミ</t>
    </rPh>
    <rPh sb="13" eb="15">
      <t>ケイカク</t>
    </rPh>
    <phoneticPr fontId="6"/>
  </si>
  <si>
    <t>G326</t>
  </si>
  <si>
    <t>児入４１・地公体・定超・拘束減</t>
    <rPh sb="0" eb="1">
      <t>ジ</t>
    </rPh>
    <rPh sb="1" eb="2">
      <t>ニュウ</t>
    </rPh>
    <rPh sb="5" eb="6">
      <t>チ</t>
    </rPh>
    <rPh sb="6" eb="7">
      <t>コウ</t>
    </rPh>
    <rPh sb="7" eb="8">
      <t>タイ</t>
    </rPh>
    <rPh sb="9" eb="11">
      <t>テイチョウ</t>
    </rPh>
    <phoneticPr fontId="6"/>
  </si>
  <si>
    <t>G327</t>
  </si>
  <si>
    <t>児入４１・地公体・定超・未計画・拘束減</t>
    <rPh sb="0" eb="1">
      <t>ジ</t>
    </rPh>
    <rPh sb="1" eb="2">
      <t>ニュウ</t>
    </rPh>
    <rPh sb="5" eb="6">
      <t>チ</t>
    </rPh>
    <rPh sb="6" eb="7">
      <t>コウ</t>
    </rPh>
    <rPh sb="7" eb="8">
      <t>タイ</t>
    </rPh>
    <rPh sb="9" eb="11">
      <t>テイチョウ</t>
    </rPh>
    <rPh sb="12" eb="13">
      <t>ミ</t>
    </rPh>
    <rPh sb="13" eb="15">
      <t>ケイカク</t>
    </rPh>
    <phoneticPr fontId="6"/>
  </si>
  <si>
    <t>G328</t>
  </si>
  <si>
    <t>児入４１・地公体・定超・未計画２・拘束減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</si>
  <si>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児入４２・定超</t>
    <rPh sb="0" eb="1">
      <t>ジ</t>
    </rPh>
    <rPh sb="1" eb="2">
      <t>ニュウ</t>
    </rPh>
    <rPh sb="5" eb="7">
      <t>テイチョウ</t>
    </rPh>
    <phoneticPr fontId="6"/>
  </si>
  <si>
    <t>児入４２・定超・未計画</t>
    <rPh sb="0" eb="1">
      <t>ジ</t>
    </rPh>
    <rPh sb="1" eb="2">
      <t>ニュウ</t>
    </rPh>
    <rPh sb="5" eb="7">
      <t>テイチョウ</t>
    </rPh>
    <rPh sb="8" eb="9">
      <t>ミ</t>
    </rPh>
    <rPh sb="9" eb="11">
      <t>ケイカク</t>
    </rPh>
    <phoneticPr fontId="6"/>
  </si>
  <si>
    <t>G329</t>
  </si>
  <si>
    <t>児入４２・定超・未計画２</t>
    <rPh sb="0" eb="1">
      <t>ジ</t>
    </rPh>
    <rPh sb="1" eb="2">
      <t>ニュウ</t>
    </rPh>
    <rPh sb="5" eb="7">
      <t>テイチョウ</t>
    </rPh>
    <rPh sb="8" eb="9">
      <t>ミ</t>
    </rPh>
    <rPh sb="9" eb="11">
      <t>ケイカク</t>
    </rPh>
    <phoneticPr fontId="6"/>
  </si>
  <si>
    <t>G330</t>
  </si>
  <si>
    <t>児入４２・定超・拘束減</t>
    <rPh sb="0" eb="1">
      <t>ジ</t>
    </rPh>
    <rPh sb="1" eb="2">
      <t>ニュウ</t>
    </rPh>
    <rPh sb="5" eb="7">
      <t>テイチョウ</t>
    </rPh>
    <phoneticPr fontId="6"/>
  </si>
  <si>
    <t>G331</t>
  </si>
  <si>
    <t>児入４２・定超・未計画・拘束減</t>
    <rPh sb="0" eb="1">
      <t>ジ</t>
    </rPh>
    <rPh sb="1" eb="2">
      <t>ニュウ</t>
    </rPh>
    <rPh sb="5" eb="7">
      <t>テイチョウ</t>
    </rPh>
    <rPh sb="8" eb="9">
      <t>ミ</t>
    </rPh>
    <rPh sb="9" eb="11">
      <t>ケイカク</t>
    </rPh>
    <phoneticPr fontId="6"/>
  </si>
  <si>
    <t>G332</t>
  </si>
  <si>
    <t>児入４２・定超・未計画２・拘束減</t>
    <rPh sb="0" eb="1">
      <t>ジ</t>
    </rPh>
    <rPh sb="1" eb="2">
      <t>ニュウ</t>
    </rPh>
    <rPh sb="5" eb="7">
      <t>テイチョウ</t>
    </rPh>
    <rPh sb="8" eb="9">
      <t>ミ</t>
    </rPh>
    <rPh sb="9" eb="11">
      <t>ケイカク</t>
    </rPh>
    <phoneticPr fontId="6"/>
  </si>
  <si>
    <t>児入４２・地公体・定超</t>
    <rPh sb="0" eb="1">
      <t>ジ</t>
    </rPh>
    <rPh sb="1" eb="2">
      <t>ニュウ</t>
    </rPh>
    <rPh sb="5" eb="6">
      <t>チ</t>
    </rPh>
    <rPh sb="6" eb="7">
      <t>コウ</t>
    </rPh>
    <rPh sb="7" eb="8">
      <t>タイ</t>
    </rPh>
    <rPh sb="9" eb="11">
      <t>テイチョウ</t>
    </rPh>
    <phoneticPr fontId="6"/>
  </si>
  <si>
    <t>児入４２・地公体・定超・未計画</t>
    <rPh sb="0" eb="1">
      <t>ジ</t>
    </rPh>
    <rPh sb="1" eb="2">
      <t>ニュウ</t>
    </rPh>
    <rPh sb="5" eb="6">
      <t>チ</t>
    </rPh>
    <rPh sb="6" eb="7">
      <t>コウ</t>
    </rPh>
    <rPh sb="7" eb="8">
      <t>タイ</t>
    </rPh>
    <rPh sb="9" eb="11">
      <t>テイチョウ</t>
    </rPh>
    <rPh sb="12" eb="13">
      <t>ミ</t>
    </rPh>
    <rPh sb="13" eb="15">
      <t>ケイカク</t>
    </rPh>
    <phoneticPr fontId="6"/>
  </si>
  <si>
    <t>G333</t>
  </si>
  <si>
    <t>児入４２・地公体・定超・未計画２</t>
    <rPh sb="0" eb="1">
      <t>ジ</t>
    </rPh>
    <rPh sb="1" eb="2">
      <t>ニュウ</t>
    </rPh>
    <rPh sb="5" eb="6">
      <t>チ</t>
    </rPh>
    <rPh sb="6" eb="7">
      <t>コウ</t>
    </rPh>
    <rPh sb="7" eb="8">
      <t>タイ</t>
    </rPh>
    <rPh sb="9" eb="11">
      <t>テイチョウ</t>
    </rPh>
    <rPh sb="12" eb="13">
      <t>ミ</t>
    </rPh>
    <rPh sb="13" eb="15">
      <t>ケイカク</t>
    </rPh>
    <phoneticPr fontId="6"/>
  </si>
  <si>
    <t>G334</t>
  </si>
  <si>
    <t>児入４２・地公体・定超・拘束減</t>
    <rPh sb="0" eb="1">
      <t>ジ</t>
    </rPh>
    <rPh sb="1" eb="2">
      <t>ニュウ</t>
    </rPh>
    <rPh sb="5" eb="6">
      <t>チ</t>
    </rPh>
    <rPh sb="6" eb="7">
      <t>コウ</t>
    </rPh>
    <rPh sb="7" eb="8">
      <t>タイ</t>
    </rPh>
    <rPh sb="9" eb="11">
      <t>テイチョウ</t>
    </rPh>
    <phoneticPr fontId="6"/>
  </si>
  <si>
    <t>G335</t>
  </si>
  <si>
    <t>児入４２・地公体・定超・未計画・拘束減</t>
    <rPh sb="0" eb="1">
      <t>ジ</t>
    </rPh>
    <rPh sb="1" eb="2">
      <t>ニュウ</t>
    </rPh>
    <rPh sb="5" eb="6">
      <t>チ</t>
    </rPh>
    <rPh sb="6" eb="7">
      <t>コウ</t>
    </rPh>
    <rPh sb="7" eb="8">
      <t>タイ</t>
    </rPh>
    <rPh sb="9" eb="11">
      <t>テイチョウ</t>
    </rPh>
    <rPh sb="12" eb="13">
      <t>ミ</t>
    </rPh>
    <rPh sb="13" eb="15">
      <t>ケイカク</t>
    </rPh>
    <phoneticPr fontId="6"/>
  </si>
  <si>
    <t>G336</t>
  </si>
  <si>
    <t>児入４２・地公体・定超・未計画２・拘束減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</si>
  <si>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児入４３・定超</t>
    <rPh sb="0" eb="1">
      <t>ジ</t>
    </rPh>
    <rPh sb="1" eb="2">
      <t>ニュウ</t>
    </rPh>
    <rPh sb="5" eb="7">
      <t>テイチョウ</t>
    </rPh>
    <phoneticPr fontId="6"/>
  </si>
  <si>
    <t>児入４３・定超・未計画</t>
    <rPh sb="0" eb="1">
      <t>ジ</t>
    </rPh>
    <rPh sb="1" eb="2">
      <t>ニュウ</t>
    </rPh>
    <rPh sb="5" eb="7">
      <t>テイチョウ</t>
    </rPh>
    <rPh sb="8" eb="9">
      <t>ミ</t>
    </rPh>
    <rPh sb="9" eb="11">
      <t>ケイカク</t>
    </rPh>
    <phoneticPr fontId="6"/>
  </si>
  <si>
    <t>G337</t>
  </si>
  <si>
    <t>児入４３・定超・未計画２</t>
    <rPh sb="0" eb="1">
      <t>ジ</t>
    </rPh>
    <rPh sb="1" eb="2">
      <t>ニュウ</t>
    </rPh>
    <rPh sb="5" eb="7">
      <t>テイチョウ</t>
    </rPh>
    <rPh sb="8" eb="9">
      <t>ミ</t>
    </rPh>
    <rPh sb="9" eb="11">
      <t>ケイカク</t>
    </rPh>
    <phoneticPr fontId="6"/>
  </si>
  <si>
    <t>G338</t>
  </si>
  <si>
    <t>児入４３・定超・拘束減</t>
    <rPh sb="0" eb="1">
      <t>ジ</t>
    </rPh>
    <rPh sb="1" eb="2">
      <t>ニュウ</t>
    </rPh>
    <rPh sb="5" eb="7">
      <t>テイチョウ</t>
    </rPh>
    <phoneticPr fontId="6"/>
  </si>
  <si>
    <t>G339</t>
  </si>
  <si>
    <t>児入４３・定超・未計画・拘束減</t>
    <rPh sb="0" eb="1">
      <t>ジ</t>
    </rPh>
    <rPh sb="1" eb="2">
      <t>ニュウ</t>
    </rPh>
    <rPh sb="5" eb="7">
      <t>テイチョウ</t>
    </rPh>
    <rPh sb="8" eb="9">
      <t>ミ</t>
    </rPh>
    <rPh sb="9" eb="11">
      <t>ケイカク</t>
    </rPh>
    <phoneticPr fontId="6"/>
  </si>
  <si>
    <t>G340</t>
  </si>
  <si>
    <t>児入４３・定超・未計画２・拘束減</t>
    <rPh sb="0" eb="1">
      <t>ジ</t>
    </rPh>
    <rPh sb="1" eb="2">
      <t>ニュウ</t>
    </rPh>
    <rPh sb="5" eb="7">
      <t>テイチョウ</t>
    </rPh>
    <rPh sb="8" eb="9">
      <t>ミ</t>
    </rPh>
    <rPh sb="9" eb="11">
      <t>ケイカク</t>
    </rPh>
    <phoneticPr fontId="6"/>
  </si>
  <si>
    <t>児入４３・地公体・定超</t>
    <rPh sb="0" eb="1">
      <t>ジ</t>
    </rPh>
    <rPh sb="1" eb="2">
      <t>ニュウ</t>
    </rPh>
    <rPh sb="5" eb="6">
      <t>チ</t>
    </rPh>
    <rPh sb="6" eb="7">
      <t>コウ</t>
    </rPh>
    <rPh sb="7" eb="8">
      <t>タイ</t>
    </rPh>
    <rPh sb="9" eb="11">
      <t>テイチョウ</t>
    </rPh>
    <phoneticPr fontId="6"/>
  </si>
  <si>
    <t>児入４３・地公体・定超・未計画</t>
    <rPh sb="0" eb="1">
      <t>ジ</t>
    </rPh>
    <rPh sb="1" eb="2">
      <t>ニュウ</t>
    </rPh>
    <rPh sb="5" eb="6">
      <t>チ</t>
    </rPh>
    <rPh sb="6" eb="7">
      <t>コウ</t>
    </rPh>
    <rPh sb="7" eb="8">
      <t>タイ</t>
    </rPh>
    <rPh sb="9" eb="11">
      <t>テイチョウ</t>
    </rPh>
    <rPh sb="12" eb="13">
      <t>ミ</t>
    </rPh>
    <rPh sb="13" eb="15">
      <t>ケイカク</t>
    </rPh>
    <phoneticPr fontId="6"/>
  </si>
  <si>
    <t>G341</t>
  </si>
  <si>
    <t>児入４３・地公体・定超・未計画２</t>
    <rPh sb="0" eb="1">
      <t>ジ</t>
    </rPh>
    <rPh sb="1" eb="2">
      <t>ニュウ</t>
    </rPh>
    <rPh sb="5" eb="6">
      <t>チ</t>
    </rPh>
    <rPh sb="6" eb="7">
      <t>コウ</t>
    </rPh>
    <rPh sb="7" eb="8">
      <t>タイ</t>
    </rPh>
    <rPh sb="9" eb="11">
      <t>テイチョウ</t>
    </rPh>
    <rPh sb="12" eb="13">
      <t>ミ</t>
    </rPh>
    <rPh sb="13" eb="15">
      <t>ケイカク</t>
    </rPh>
    <phoneticPr fontId="6"/>
  </si>
  <si>
    <t>G342</t>
  </si>
  <si>
    <t>児入４３・地公体・定超・拘束減</t>
    <rPh sb="0" eb="1">
      <t>ジ</t>
    </rPh>
    <rPh sb="1" eb="2">
      <t>ニュウ</t>
    </rPh>
    <rPh sb="5" eb="6">
      <t>チ</t>
    </rPh>
    <rPh sb="6" eb="7">
      <t>コウ</t>
    </rPh>
    <rPh sb="7" eb="8">
      <t>タイ</t>
    </rPh>
    <rPh sb="9" eb="11">
      <t>テイチョウ</t>
    </rPh>
    <phoneticPr fontId="6"/>
  </si>
  <si>
    <t>G343</t>
  </si>
  <si>
    <t>児入４３・地公体・定超・未計画・拘束減</t>
    <rPh sb="0" eb="1">
      <t>ジ</t>
    </rPh>
    <rPh sb="1" eb="2">
      <t>ニュウ</t>
    </rPh>
    <rPh sb="5" eb="6">
      <t>チ</t>
    </rPh>
    <rPh sb="6" eb="7">
      <t>コウ</t>
    </rPh>
    <rPh sb="7" eb="8">
      <t>タイ</t>
    </rPh>
    <rPh sb="9" eb="11">
      <t>テイチョウ</t>
    </rPh>
    <rPh sb="12" eb="13">
      <t>ミ</t>
    </rPh>
    <rPh sb="13" eb="15">
      <t>ケイカク</t>
    </rPh>
    <phoneticPr fontId="6"/>
  </si>
  <si>
    <t>G344</t>
  </si>
  <si>
    <t>児入４３・地公体・定超・未計画２・拘束減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</si>
  <si>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児入４４・定超</t>
    <rPh sb="0" eb="1">
      <t>ジ</t>
    </rPh>
    <rPh sb="1" eb="2">
      <t>ニュウ</t>
    </rPh>
    <rPh sb="5" eb="7">
      <t>テイチョウ</t>
    </rPh>
    <phoneticPr fontId="6"/>
  </si>
  <si>
    <t>児入４４・定超・未計画</t>
    <rPh sb="0" eb="1">
      <t>ジ</t>
    </rPh>
    <rPh sb="1" eb="2">
      <t>ニュウ</t>
    </rPh>
    <rPh sb="5" eb="7">
      <t>テイチョウ</t>
    </rPh>
    <rPh sb="8" eb="9">
      <t>ミ</t>
    </rPh>
    <rPh sb="9" eb="11">
      <t>ケイカク</t>
    </rPh>
    <phoneticPr fontId="6"/>
  </si>
  <si>
    <t>G345</t>
  </si>
  <si>
    <t>児入４４・定超・未計画２</t>
    <rPh sb="0" eb="1">
      <t>ジ</t>
    </rPh>
    <rPh sb="1" eb="2">
      <t>ニュウ</t>
    </rPh>
    <rPh sb="5" eb="7">
      <t>テイチョウ</t>
    </rPh>
    <rPh sb="8" eb="9">
      <t>ミ</t>
    </rPh>
    <rPh sb="9" eb="11">
      <t>ケイカク</t>
    </rPh>
    <phoneticPr fontId="6"/>
  </si>
  <si>
    <t>G346</t>
  </si>
  <si>
    <t>児入４４・定超・拘束減</t>
    <rPh sb="0" eb="1">
      <t>ジ</t>
    </rPh>
    <rPh sb="1" eb="2">
      <t>ニュウ</t>
    </rPh>
    <rPh sb="5" eb="7">
      <t>テイチョウ</t>
    </rPh>
    <phoneticPr fontId="6"/>
  </si>
  <si>
    <t>G347</t>
  </si>
  <si>
    <t>児入４４・定超・未計画・拘束減</t>
    <rPh sb="0" eb="1">
      <t>ジ</t>
    </rPh>
    <rPh sb="1" eb="2">
      <t>ニュウ</t>
    </rPh>
    <rPh sb="5" eb="7">
      <t>テイチョウ</t>
    </rPh>
    <rPh sb="8" eb="9">
      <t>ミ</t>
    </rPh>
    <rPh sb="9" eb="11">
      <t>ケイカク</t>
    </rPh>
    <phoneticPr fontId="6"/>
  </si>
  <si>
    <t>G348</t>
  </si>
  <si>
    <t>児入４４・定超・未計画２・拘束減</t>
    <rPh sb="0" eb="1">
      <t>ジ</t>
    </rPh>
    <rPh sb="1" eb="2">
      <t>ニュウ</t>
    </rPh>
    <rPh sb="5" eb="7">
      <t>テイチョウ</t>
    </rPh>
    <rPh sb="8" eb="9">
      <t>ミ</t>
    </rPh>
    <rPh sb="9" eb="11">
      <t>ケイカク</t>
    </rPh>
    <phoneticPr fontId="6"/>
  </si>
  <si>
    <t>児入４４・地公体・定超</t>
    <rPh sb="0" eb="1">
      <t>ジ</t>
    </rPh>
    <rPh sb="1" eb="2">
      <t>ニュウ</t>
    </rPh>
    <rPh sb="5" eb="6">
      <t>チ</t>
    </rPh>
    <rPh sb="6" eb="7">
      <t>コウ</t>
    </rPh>
    <rPh sb="7" eb="8">
      <t>タイ</t>
    </rPh>
    <rPh sb="9" eb="11">
      <t>テイチョウ</t>
    </rPh>
    <phoneticPr fontId="6"/>
  </si>
  <si>
    <t>児入４４・地公体・定超・未計画</t>
    <rPh sb="0" eb="1">
      <t>ジ</t>
    </rPh>
    <rPh sb="1" eb="2">
      <t>ニュウ</t>
    </rPh>
    <rPh sb="5" eb="6">
      <t>チ</t>
    </rPh>
    <rPh sb="6" eb="7">
      <t>コウ</t>
    </rPh>
    <rPh sb="7" eb="8">
      <t>タイ</t>
    </rPh>
    <rPh sb="9" eb="11">
      <t>テイチョウ</t>
    </rPh>
    <rPh sb="12" eb="13">
      <t>ミ</t>
    </rPh>
    <rPh sb="13" eb="15">
      <t>ケイカク</t>
    </rPh>
    <phoneticPr fontId="6"/>
  </si>
  <si>
    <t>G349</t>
  </si>
  <si>
    <t>児入４４・地公体・定超・未計画２</t>
    <rPh sb="0" eb="1">
      <t>ジ</t>
    </rPh>
    <rPh sb="1" eb="2">
      <t>ニュウ</t>
    </rPh>
    <rPh sb="5" eb="6">
      <t>チ</t>
    </rPh>
    <rPh sb="6" eb="7">
      <t>コウ</t>
    </rPh>
    <rPh sb="7" eb="8">
      <t>タイ</t>
    </rPh>
    <rPh sb="9" eb="11">
      <t>テイチョウ</t>
    </rPh>
    <rPh sb="12" eb="13">
      <t>ミ</t>
    </rPh>
    <rPh sb="13" eb="15">
      <t>ケイカク</t>
    </rPh>
    <phoneticPr fontId="6"/>
  </si>
  <si>
    <t>G350</t>
  </si>
  <si>
    <t>児入４４・地公体・定超・拘束減</t>
    <rPh sb="0" eb="1">
      <t>ジ</t>
    </rPh>
    <rPh sb="1" eb="2">
      <t>ニュウ</t>
    </rPh>
    <rPh sb="5" eb="6">
      <t>チ</t>
    </rPh>
    <rPh sb="6" eb="7">
      <t>コウ</t>
    </rPh>
    <rPh sb="7" eb="8">
      <t>タイ</t>
    </rPh>
    <rPh sb="9" eb="11">
      <t>テイチョウ</t>
    </rPh>
    <phoneticPr fontId="6"/>
  </si>
  <si>
    <t>G351</t>
  </si>
  <si>
    <t>児入４４・地公体・定超・未計画・拘束減</t>
    <rPh sb="0" eb="1">
      <t>ジ</t>
    </rPh>
    <rPh sb="1" eb="2">
      <t>ニュウ</t>
    </rPh>
    <rPh sb="5" eb="6">
      <t>チ</t>
    </rPh>
    <rPh sb="6" eb="7">
      <t>コウ</t>
    </rPh>
    <rPh sb="7" eb="8">
      <t>タイ</t>
    </rPh>
    <rPh sb="9" eb="11">
      <t>テイチョウ</t>
    </rPh>
    <rPh sb="12" eb="13">
      <t>ミ</t>
    </rPh>
    <rPh sb="13" eb="15">
      <t>ケイカク</t>
    </rPh>
    <phoneticPr fontId="6"/>
  </si>
  <si>
    <t>G352</t>
  </si>
  <si>
    <t>児入４４・地公体・定超・未計画２・拘束減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</si>
  <si>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児入４５・定超</t>
    <rPh sb="0" eb="1">
      <t>ジ</t>
    </rPh>
    <rPh sb="1" eb="2">
      <t>ニュウ</t>
    </rPh>
    <rPh sb="5" eb="7">
      <t>テイチョウ</t>
    </rPh>
    <phoneticPr fontId="6"/>
  </si>
  <si>
    <t>児入４５・定超・未計画</t>
    <rPh sb="0" eb="1">
      <t>ジ</t>
    </rPh>
    <rPh sb="1" eb="2">
      <t>ニュウ</t>
    </rPh>
    <rPh sb="5" eb="7">
      <t>テイチョウ</t>
    </rPh>
    <rPh sb="8" eb="9">
      <t>ミ</t>
    </rPh>
    <rPh sb="9" eb="11">
      <t>ケイカク</t>
    </rPh>
    <phoneticPr fontId="6"/>
  </si>
  <si>
    <t>G353</t>
  </si>
  <si>
    <t>児入４５・定超・未計画２</t>
    <rPh sb="0" eb="1">
      <t>ジ</t>
    </rPh>
    <rPh sb="1" eb="2">
      <t>ニュウ</t>
    </rPh>
    <rPh sb="5" eb="7">
      <t>テイチョウ</t>
    </rPh>
    <rPh sb="8" eb="9">
      <t>ミ</t>
    </rPh>
    <rPh sb="9" eb="11">
      <t>ケイカク</t>
    </rPh>
    <phoneticPr fontId="6"/>
  </si>
  <si>
    <t>G354</t>
  </si>
  <si>
    <t>児入４５・定超・拘束減</t>
    <rPh sb="0" eb="1">
      <t>ジ</t>
    </rPh>
    <rPh sb="1" eb="2">
      <t>ニュウ</t>
    </rPh>
    <rPh sb="5" eb="7">
      <t>テイチョウ</t>
    </rPh>
    <phoneticPr fontId="6"/>
  </si>
  <si>
    <t>G355</t>
  </si>
  <si>
    <t>児入４５・定超・未計画・拘束減</t>
    <rPh sb="0" eb="1">
      <t>ジ</t>
    </rPh>
    <rPh sb="1" eb="2">
      <t>ニュウ</t>
    </rPh>
    <rPh sb="5" eb="7">
      <t>テイチョウ</t>
    </rPh>
    <rPh sb="8" eb="9">
      <t>ミ</t>
    </rPh>
    <rPh sb="9" eb="11">
      <t>ケイカク</t>
    </rPh>
    <phoneticPr fontId="6"/>
  </si>
  <si>
    <t>G356</t>
  </si>
  <si>
    <t>児入４５・定超・未計画２・拘束減</t>
    <rPh sb="0" eb="1">
      <t>ジ</t>
    </rPh>
    <rPh sb="1" eb="2">
      <t>ニュウ</t>
    </rPh>
    <rPh sb="5" eb="7">
      <t>テイチョウ</t>
    </rPh>
    <rPh sb="8" eb="9">
      <t>ミ</t>
    </rPh>
    <rPh sb="9" eb="11">
      <t>ケイカク</t>
    </rPh>
    <phoneticPr fontId="6"/>
  </si>
  <si>
    <t>児入４５・地公体・定超</t>
    <rPh sb="0" eb="1">
      <t>ジ</t>
    </rPh>
    <rPh sb="1" eb="2">
      <t>ニュウ</t>
    </rPh>
    <rPh sb="5" eb="6">
      <t>チ</t>
    </rPh>
    <rPh sb="6" eb="7">
      <t>コウ</t>
    </rPh>
    <rPh sb="7" eb="8">
      <t>タイ</t>
    </rPh>
    <rPh sb="9" eb="11">
      <t>テイチョウ</t>
    </rPh>
    <phoneticPr fontId="6"/>
  </si>
  <si>
    <t>児入４５・地公体・定超・未計画</t>
    <rPh sb="0" eb="1">
      <t>ジ</t>
    </rPh>
    <rPh sb="1" eb="2">
      <t>ニュウ</t>
    </rPh>
    <rPh sb="5" eb="6">
      <t>チ</t>
    </rPh>
    <rPh sb="6" eb="7">
      <t>コウ</t>
    </rPh>
    <rPh sb="7" eb="8">
      <t>タイ</t>
    </rPh>
    <rPh sb="9" eb="11">
      <t>テイチョウ</t>
    </rPh>
    <rPh sb="12" eb="13">
      <t>ミ</t>
    </rPh>
    <rPh sb="13" eb="15">
      <t>ケイカク</t>
    </rPh>
    <phoneticPr fontId="6"/>
  </si>
  <si>
    <t>G357</t>
  </si>
  <si>
    <t>児入４５・地公体・定超・未計画２</t>
    <rPh sb="0" eb="1">
      <t>ジ</t>
    </rPh>
    <rPh sb="1" eb="2">
      <t>ニュウ</t>
    </rPh>
    <rPh sb="5" eb="6">
      <t>チ</t>
    </rPh>
    <rPh sb="6" eb="7">
      <t>コウ</t>
    </rPh>
    <rPh sb="7" eb="8">
      <t>タイ</t>
    </rPh>
    <rPh sb="9" eb="11">
      <t>テイチョウ</t>
    </rPh>
    <rPh sb="12" eb="13">
      <t>ミ</t>
    </rPh>
    <rPh sb="13" eb="15">
      <t>ケイカク</t>
    </rPh>
    <phoneticPr fontId="6"/>
  </si>
  <si>
    <t>G358</t>
  </si>
  <si>
    <t>児入４５・地公体・定超・拘束減</t>
    <rPh sb="0" eb="1">
      <t>ジ</t>
    </rPh>
    <rPh sb="1" eb="2">
      <t>ニュウ</t>
    </rPh>
    <rPh sb="5" eb="6">
      <t>チ</t>
    </rPh>
    <rPh sb="6" eb="7">
      <t>コウ</t>
    </rPh>
    <rPh sb="7" eb="8">
      <t>タイ</t>
    </rPh>
    <rPh sb="9" eb="11">
      <t>テイチョウ</t>
    </rPh>
    <phoneticPr fontId="6"/>
  </si>
  <si>
    <t>G359</t>
  </si>
  <si>
    <t>児入４５・地公体・定超・未計画・拘束減</t>
    <rPh sb="0" eb="1">
      <t>ジ</t>
    </rPh>
    <rPh sb="1" eb="2">
      <t>ニュウ</t>
    </rPh>
    <rPh sb="5" eb="6">
      <t>チ</t>
    </rPh>
    <rPh sb="6" eb="7">
      <t>コウ</t>
    </rPh>
    <rPh sb="7" eb="8">
      <t>タイ</t>
    </rPh>
    <rPh sb="9" eb="11">
      <t>テイチョウ</t>
    </rPh>
    <rPh sb="12" eb="13">
      <t>ミ</t>
    </rPh>
    <rPh sb="13" eb="15">
      <t>ケイカク</t>
    </rPh>
    <phoneticPr fontId="6"/>
  </si>
  <si>
    <t>G360</t>
  </si>
  <si>
    <t>児入４５・地公体・定超・未計画２・拘束減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</si>
  <si>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児入４６・定超</t>
    <rPh sb="0" eb="1">
      <t>ジ</t>
    </rPh>
    <rPh sb="1" eb="2">
      <t>ニュウ</t>
    </rPh>
    <rPh sb="5" eb="7">
      <t>テイチョウ</t>
    </rPh>
    <phoneticPr fontId="6"/>
  </si>
  <si>
    <t>児入４６・定超・未計画</t>
    <rPh sb="0" eb="1">
      <t>ジ</t>
    </rPh>
    <rPh sb="1" eb="2">
      <t>ニュウ</t>
    </rPh>
    <rPh sb="5" eb="7">
      <t>テイチョウ</t>
    </rPh>
    <rPh sb="8" eb="9">
      <t>ミ</t>
    </rPh>
    <rPh sb="9" eb="11">
      <t>ケイカク</t>
    </rPh>
    <phoneticPr fontId="6"/>
  </si>
  <si>
    <t>G361</t>
  </si>
  <si>
    <t>児入４６・定超・未計画２</t>
    <rPh sb="0" eb="1">
      <t>ジ</t>
    </rPh>
    <rPh sb="1" eb="2">
      <t>ニュウ</t>
    </rPh>
    <rPh sb="5" eb="7">
      <t>テイチョウ</t>
    </rPh>
    <rPh sb="8" eb="9">
      <t>ミ</t>
    </rPh>
    <rPh sb="9" eb="11">
      <t>ケイカク</t>
    </rPh>
    <phoneticPr fontId="6"/>
  </si>
  <si>
    <t>G362</t>
  </si>
  <si>
    <t>児入４６・定超・拘束減</t>
    <rPh sb="0" eb="1">
      <t>ジ</t>
    </rPh>
    <rPh sb="1" eb="2">
      <t>ニュウ</t>
    </rPh>
    <rPh sb="5" eb="7">
      <t>テイチョウ</t>
    </rPh>
    <phoneticPr fontId="6"/>
  </si>
  <si>
    <t>G363</t>
  </si>
  <si>
    <t>児入４６・定超・未計画・拘束減</t>
    <rPh sb="0" eb="1">
      <t>ジ</t>
    </rPh>
    <rPh sb="1" eb="2">
      <t>ニュウ</t>
    </rPh>
    <rPh sb="5" eb="7">
      <t>テイチョウ</t>
    </rPh>
    <rPh sb="8" eb="9">
      <t>ミ</t>
    </rPh>
    <rPh sb="9" eb="11">
      <t>ケイカク</t>
    </rPh>
    <phoneticPr fontId="6"/>
  </si>
  <si>
    <t>G364</t>
  </si>
  <si>
    <t>児入４６・定超・未計画２・拘束減</t>
    <rPh sb="0" eb="1">
      <t>ジ</t>
    </rPh>
    <rPh sb="1" eb="2">
      <t>ニュウ</t>
    </rPh>
    <rPh sb="5" eb="7">
      <t>テイチョウ</t>
    </rPh>
    <rPh sb="8" eb="9">
      <t>ミ</t>
    </rPh>
    <rPh sb="9" eb="11">
      <t>ケイカク</t>
    </rPh>
    <phoneticPr fontId="6"/>
  </si>
  <si>
    <t>児入４６・地公体・定超</t>
    <rPh sb="0" eb="1">
      <t>ジ</t>
    </rPh>
    <rPh sb="1" eb="2">
      <t>ニュウ</t>
    </rPh>
    <rPh sb="5" eb="6">
      <t>チ</t>
    </rPh>
    <rPh sb="6" eb="7">
      <t>コウ</t>
    </rPh>
    <rPh sb="7" eb="8">
      <t>タイ</t>
    </rPh>
    <rPh sb="9" eb="11">
      <t>テイチョウ</t>
    </rPh>
    <phoneticPr fontId="6"/>
  </si>
  <si>
    <t>児入４６・地公体・定超・未計画</t>
    <rPh sb="0" eb="1">
      <t>ジ</t>
    </rPh>
    <rPh sb="1" eb="2">
      <t>ニュウ</t>
    </rPh>
    <rPh sb="5" eb="6">
      <t>チ</t>
    </rPh>
    <rPh sb="6" eb="7">
      <t>コウ</t>
    </rPh>
    <rPh sb="7" eb="8">
      <t>タイ</t>
    </rPh>
    <rPh sb="9" eb="11">
      <t>テイチョウ</t>
    </rPh>
    <rPh sb="12" eb="13">
      <t>ミ</t>
    </rPh>
    <rPh sb="13" eb="15">
      <t>ケイカク</t>
    </rPh>
    <phoneticPr fontId="6"/>
  </si>
  <si>
    <t>G365</t>
  </si>
  <si>
    <t>児入４６・地公体・定超・未計画２</t>
    <rPh sb="0" eb="1">
      <t>ジ</t>
    </rPh>
    <rPh sb="1" eb="2">
      <t>ニュウ</t>
    </rPh>
    <rPh sb="5" eb="6">
      <t>チ</t>
    </rPh>
    <rPh sb="6" eb="7">
      <t>コウ</t>
    </rPh>
    <rPh sb="7" eb="8">
      <t>タイ</t>
    </rPh>
    <rPh sb="9" eb="11">
      <t>テイチョウ</t>
    </rPh>
    <rPh sb="12" eb="13">
      <t>ミ</t>
    </rPh>
    <rPh sb="13" eb="15">
      <t>ケイカク</t>
    </rPh>
    <phoneticPr fontId="6"/>
  </si>
  <si>
    <t>G366</t>
  </si>
  <si>
    <t>児入４６・地公体・定超・拘束減</t>
    <rPh sb="0" eb="1">
      <t>ジ</t>
    </rPh>
    <rPh sb="1" eb="2">
      <t>ニュウ</t>
    </rPh>
    <rPh sb="5" eb="6">
      <t>チ</t>
    </rPh>
    <rPh sb="6" eb="7">
      <t>コウ</t>
    </rPh>
    <rPh sb="7" eb="8">
      <t>タイ</t>
    </rPh>
    <rPh sb="9" eb="11">
      <t>テイチョウ</t>
    </rPh>
    <phoneticPr fontId="6"/>
  </si>
  <si>
    <t>G367</t>
  </si>
  <si>
    <t>児入４６・地公体・定超・未計画・拘束減</t>
    <rPh sb="0" eb="1">
      <t>ジ</t>
    </rPh>
    <rPh sb="1" eb="2">
      <t>ニュウ</t>
    </rPh>
    <rPh sb="5" eb="6">
      <t>チ</t>
    </rPh>
    <rPh sb="6" eb="7">
      <t>コウ</t>
    </rPh>
    <rPh sb="7" eb="8">
      <t>タイ</t>
    </rPh>
    <rPh sb="9" eb="11">
      <t>テイチョウ</t>
    </rPh>
    <rPh sb="12" eb="13">
      <t>ミ</t>
    </rPh>
    <rPh sb="13" eb="15">
      <t>ケイカク</t>
    </rPh>
    <phoneticPr fontId="6"/>
  </si>
  <si>
    <t>G368</t>
  </si>
  <si>
    <t>児入４６・地公体・定超・未計画２・拘束減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</si>
  <si>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児入４７・定超</t>
    <rPh sb="0" eb="1">
      <t>ジ</t>
    </rPh>
    <rPh sb="1" eb="2">
      <t>ニュウ</t>
    </rPh>
    <rPh sb="5" eb="7">
      <t>テイチョウ</t>
    </rPh>
    <phoneticPr fontId="6"/>
  </si>
  <si>
    <t>児入４７・定超・未計画</t>
    <rPh sb="0" eb="1">
      <t>ジ</t>
    </rPh>
    <rPh sb="1" eb="2">
      <t>ニュウ</t>
    </rPh>
    <rPh sb="5" eb="7">
      <t>テイチョウ</t>
    </rPh>
    <rPh sb="8" eb="9">
      <t>ミ</t>
    </rPh>
    <rPh sb="9" eb="11">
      <t>ケイカク</t>
    </rPh>
    <phoneticPr fontId="6"/>
  </si>
  <si>
    <t>G369</t>
  </si>
  <si>
    <t>児入４７・定超・未計画２</t>
    <rPh sb="0" eb="1">
      <t>ジ</t>
    </rPh>
    <rPh sb="1" eb="2">
      <t>ニュウ</t>
    </rPh>
    <rPh sb="5" eb="7">
      <t>テイチョウ</t>
    </rPh>
    <rPh sb="8" eb="9">
      <t>ミ</t>
    </rPh>
    <rPh sb="9" eb="11">
      <t>ケイカク</t>
    </rPh>
    <phoneticPr fontId="6"/>
  </si>
  <si>
    <t>G370</t>
  </si>
  <si>
    <t>児入４７・定超・拘束減</t>
    <rPh sb="0" eb="1">
      <t>ジ</t>
    </rPh>
    <rPh sb="1" eb="2">
      <t>ニュウ</t>
    </rPh>
    <rPh sb="5" eb="7">
      <t>テイチョウ</t>
    </rPh>
    <phoneticPr fontId="6"/>
  </si>
  <si>
    <t>G371</t>
  </si>
  <si>
    <t>児入４７・定超・未計画・拘束減</t>
    <rPh sb="0" eb="1">
      <t>ジ</t>
    </rPh>
    <rPh sb="1" eb="2">
      <t>ニュウ</t>
    </rPh>
    <rPh sb="5" eb="7">
      <t>テイチョウ</t>
    </rPh>
    <rPh sb="8" eb="9">
      <t>ミ</t>
    </rPh>
    <rPh sb="9" eb="11">
      <t>ケイカク</t>
    </rPh>
    <phoneticPr fontId="6"/>
  </si>
  <si>
    <t>G372</t>
  </si>
  <si>
    <t>児入４７・定超・未計画２・拘束減</t>
    <rPh sb="0" eb="1">
      <t>ジ</t>
    </rPh>
    <rPh sb="1" eb="2">
      <t>ニュウ</t>
    </rPh>
    <rPh sb="5" eb="7">
      <t>テイチョウ</t>
    </rPh>
    <rPh sb="8" eb="9">
      <t>ミ</t>
    </rPh>
    <rPh sb="9" eb="11">
      <t>ケイカク</t>
    </rPh>
    <phoneticPr fontId="6"/>
  </si>
  <si>
    <t>児入４７・地公体・定超</t>
    <rPh sb="0" eb="1">
      <t>ジ</t>
    </rPh>
    <rPh sb="1" eb="2">
      <t>ニュウ</t>
    </rPh>
    <rPh sb="5" eb="6">
      <t>チ</t>
    </rPh>
    <rPh sb="6" eb="7">
      <t>コウ</t>
    </rPh>
    <rPh sb="7" eb="8">
      <t>タイ</t>
    </rPh>
    <rPh sb="9" eb="11">
      <t>テイチョウ</t>
    </rPh>
    <phoneticPr fontId="6"/>
  </si>
  <si>
    <t>児入４７・地公体・定超・未計画</t>
    <rPh sb="0" eb="1">
      <t>ジ</t>
    </rPh>
    <rPh sb="1" eb="2">
      <t>ニュウ</t>
    </rPh>
    <rPh sb="5" eb="6">
      <t>チ</t>
    </rPh>
    <rPh sb="6" eb="7">
      <t>コウ</t>
    </rPh>
    <rPh sb="7" eb="8">
      <t>タイ</t>
    </rPh>
    <rPh sb="9" eb="11">
      <t>テイチョウ</t>
    </rPh>
    <rPh sb="12" eb="13">
      <t>ミ</t>
    </rPh>
    <rPh sb="13" eb="15">
      <t>ケイカク</t>
    </rPh>
    <phoneticPr fontId="6"/>
  </si>
  <si>
    <t>G373</t>
  </si>
  <si>
    <t>児入４７・地公体・定超・未計画２</t>
    <rPh sb="0" eb="1">
      <t>ジ</t>
    </rPh>
    <rPh sb="1" eb="2">
      <t>ニュウ</t>
    </rPh>
    <rPh sb="5" eb="6">
      <t>チ</t>
    </rPh>
    <rPh sb="6" eb="7">
      <t>コウ</t>
    </rPh>
    <rPh sb="7" eb="8">
      <t>タイ</t>
    </rPh>
    <rPh sb="9" eb="11">
      <t>テイチョウ</t>
    </rPh>
    <rPh sb="12" eb="13">
      <t>ミ</t>
    </rPh>
    <rPh sb="13" eb="15">
      <t>ケイカク</t>
    </rPh>
    <phoneticPr fontId="6"/>
  </si>
  <si>
    <t>G374</t>
  </si>
  <si>
    <t>児入４７・地公体・定超・拘束減</t>
    <rPh sb="0" eb="1">
      <t>ジ</t>
    </rPh>
    <rPh sb="1" eb="2">
      <t>ニュウ</t>
    </rPh>
    <rPh sb="5" eb="6">
      <t>チ</t>
    </rPh>
    <rPh sb="6" eb="7">
      <t>コウ</t>
    </rPh>
    <rPh sb="7" eb="8">
      <t>タイ</t>
    </rPh>
    <rPh sb="9" eb="11">
      <t>テイチョウ</t>
    </rPh>
    <phoneticPr fontId="6"/>
  </si>
  <si>
    <t>G375</t>
  </si>
  <si>
    <t>児入４７・地公体・定超・未計画・拘束減</t>
    <rPh sb="0" eb="1">
      <t>ジ</t>
    </rPh>
    <rPh sb="1" eb="2">
      <t>ニュウ</t>
    </rPh>
    <rPh sb="5" eb="6">
      <t>チ</t>
    </rPh>
    <rPh sb="6" eb="7">
      <t>コウ</t>
    </rPh>
    <rPh sb="7" eb="8">
      <t>タイ</t>
    </rPh>
    <rPh sb="9" eb="11">
      <t>テイチョウ</t>
    </rPh>
    <rPh sb="12" eb="13">
      <t>ミ</t>
    </rPh>
    <rPh sb="13" eb="15">
      <t>ケイカク</t>
    </rPh>
    <phoneticPr fontId="6"/>
  </si>
  <si>
    <t>G376</t>
  </si>
  <si>
    <t>児入４７・地公体・定超・未計画２・拘束減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</si>
  <si>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児入４８・定超</t>
    <rPh sb="0" eb="1">
      <t>ジ</t>
    </rPh>
    <rPh sb="1" eb="2">
      <t>ニュウ</t>
    </rPh>
    <rPh sb="5" eb="7">
      <t>テイチョウ</t>
    </rPh>
    <phoneticPr fontId="6"/>
  </si>
  <si>
    <t>児入４８・定超・未計画</t>
    <rPh sb="0" eb="1">
      <t>ジ</t>
    </rPh>
    <rPh sb="1" eb="2">
      <t>ニュウ</t>
    </rPh>
    <rPh sb="5" eb="7">
      <t>テイチョウ</t>
    </rPh>
    <rPh sb="8" eb="9">
      <t>ミ</t>
    </rPh>
    <rPh sb="9" eb="11">
      <t>ケイカク</t>
    </rPh>
    <phoneticPr fontId="6"/>
  </si>
  <si>
    <t>G377</t>
  </si>
  <si>
    <t>児入４８・定超・未計画２</t>
    <rPh sb="0" eb="1">
      <t>ジ</t>
    </rPh>
    <rPh sb="1" eb="2">
      <t>ニュウ</t>
    </rPh>
    <rPh sb="5" eb="7">
      <t>テイチョウ</t>
    </rPh>
    <rPh sb="8" eb="9">
      <t>ミ</t>
    </rPh>
    <rPh sb="9" eb="11">
      <t>ケイカク</t>
    </rPh>
    <phoneticPr fontId="6"/>
  </si>
  <si>
    <t>G378</t>
  </si>
  <si>
    <t>児入４８・定超・拘束減</t>
    <rPh sb="0" eb="1">
      <t>ジ</t>
    </rPh>
    <rPh sb="1" eb="2">
      <t>ニュウ</t>
    </rPh>
    <rPh sb="5" eb="7">
      <t>テイチョウ</t>
    </rPh>
    <phoneticPr fontId="6"/>
  </si>
  <si>
    <t>G379</t>
  </si>
  <si>
    <t>児入４８・定超・未計画・拘束減</t>
    <rPh sb="0" eb="1">
      <t>ジ</t>
    </rPh>
    <rPh sb="1" eb="2">
      <t>ニュウ</t>
    </rPh>
    <rPh sb="5" eb="7">
      <t>テイチョウ</t>
    </rPh>
    <rPh sb="8" eb="9">
      <t>ミ</t>
    </rPh>
    <rPh sb="9" eb="11">
      <t>ケイカク</t>
    </rPh>
    <phoneticPr fontId="6"/>
  </si>
  <si>
    <t>G380</t>
  </si>
  <si>
    <t>児入４８・定超・未計画２・拘束減</t>
    <rPh sb="0" eb="1">
      <t>ジ</t>
    </rPh>
    <rPh sb="1" eb="2">
      <t>ニュウ</t>
    </rPh>
    <rPh sb="5" eb="7">
      <t>テイチョウ</t>
    </rPh>
    <rPh sb="8" eb="9">
      <t>ミ</t>
    </rPh>
    <rPh sb="9" eb="11">
      <t>ケイカク</t>
    </rPh>
    <phoneticPr fontId="6"/>
  </si>
  <si>
    <t>児入４８・地公体・定超</t>
    <rPh sb="0" eb="1">
      <t>ジ</t>
    </rPh>
    <rPh sb="1" eb="2">
      <t>ニュウ</t>
    </rPh>
    <rPh sb="5" eb="6">
      <t>チ</t>
    </rPh>
    <rPh sb="6" eb="7">
      <t>コウ</t>
    </rPh>
    <rPh sb="7" eb="8">
      <t>タイ</t>
    </rPh>
    <rPh sb="9" eb="11">
      <t>テイチョウ</t>
    </rPh>
    <phoneticPr fontId="6"/>
  </si>
  <si>
    <t>児入４８・地公体・定超・未計画</t>
    <rPh sb="0" eb="1">
      <t>ジ</t>
    </rPh>
    <rPh sb="1" eb="2">
      <t>ニュウ</t>
    </rPh>
    <rPh sb="5" eb="6">
      <t>チ</t>
    </rPh>
    <rPh sb="6" eb="7">
      <t>コウ</t>
    </rPh>
    <rPh sb="7" eb="8">
      <t>タイ</t>
    </rPh>
    <rPh sb="9" eb="11">
      <t>テイチョウ</t>
    </rPh>
    <rPh sb="12" eb="13">
      <t>ミ</t>
    </rPh>
    <rPh sb="13" eb="15">
      <t>ケイカク</t>
    </rPh>
    <phoneticPr fontId="6"/>
  </si>
  <si>
    <t>G381</t>
  </si>
  <si>
    <t>児入４８・地公体・定超・未計画２</t>
    <rPh sb="0" eb="1">
      <t>ジ</t>
    </rPh>
    <rPh sb="1" eb="2">
      <t>ニュウ</t>
    </rPh>
    <rPh sb="5" eb="6">
      <t>チ</t>
    </rPh>
    <rPh sb="6" eb="7">
      <t>コウ</t>
    </rPh>
    <rPh sb="7" eb="8">
      <t>タイ</t>
    </rPh>
    <rPh sb="9" eb="11">
      <t>テイチョウ</t>
    </rPh>
    <rPh sb="12" eb="13">
      <t>ミ</t>
    </rPh>
    <rPh sb="13" eb="15">
      <t>ケイカク</t>
    </rPh>
    <phoneticPr fontId="6"/>
  </si>
  <si>
    <t>G382</t>
  </si>
  <si>
    <t>児入４８・地公体・定超・拘束減</t>
    <rPh sb="0" eb="1">
      <t>ジ</t>
    </rPh>
    <rPh sb="1" eb="2">
      <t>ニュウ</t>
    </rPh>
    <rPh sb="5" eb="6">
      <t>チ</t>
    </rPh>
    <rPh sb="6" eb="7">
      <t>コウ</t>
    </rPh>
    <rPh sb="7" eb="8">
      <t>タイ</t>
    </rPh>
    <rPh sb="9" eb="11">
      <t>テイチョウ</t>
    </rPh>
    <phoneticPr fontId="6"/>
  </si>
  <si>
    <t>G383</t>
  </si>
  <si>
    <t>児入４８・地公体・定超・未計画・拘束減</t>
    <rPh sb="0" eb="1">
      <t>ジ</t>
    </rPh>
    <rPh sb="1" eb="2">
      <t>ニュウ</t>
    </rPh>
    <rPh sb="5" eb="6">
      <t>チ</t>
    </rPh>
    <rPh sb="6" eb="7">
      <t>コウ</t>
    </rPh>
    <rPh sb="7" eb="8">
      <t>タイ</t>
    </rPh>
    <rPh sb="9" eb="11">
      <t>テイチョウ</t>
    </rPh>
    <rPh sb="12" eb="13">
      <t>ミ</t>
    </rPh>
    <rPh sb="13" eb="15">
      <t>ケイカク</t>
    </rPh>
    <phoneticPr fontId="6"/>
  </si>
  <si>
    <t>G384</t>
  </si>
  <si>
    <t>児入４８・地公体・定超・未計画２・拘束減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</si>
  <si>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児入４９・定超</t>
    <rPh sb="0" eb="1">
      <t>ジ</t>
    </rPh>
    <rPh sb="1" eb="2">
      <t>ニュウ</t>
    </rPh>
    <rPh sb="5" eb="7">
      <t>テイチョウ</t>
    </rPh>
    <phoneticPr fontId="6"/>
  </si>
  <si>
    <t>児入４９・定超・未計画</t>
    <rPh sb="0" eb="1">
      <t>ジ</t>
    </rPh>
    <rPh sb="1" eb="2">
      <t>ニュウ</t>
    </rPh>
    <rPh sb="5" eb="7">
      <t>テイチョウ</t>
    </rPh>
    <rPh sb="8" eb="9">
      <t>ミ</t>
    </rPh>
    <rPh sb="9" eb="11">
      <t>ケイカク</t>
    </rPh>
    <phoneticPr fontId="6"/>
  </si>
  <si>
    <t>G385</t>
  </si>
  <si>
    <t>児入４９・定超・未計画２</t>
    <rPh sb="0" eb="1">
      <t>ジ</t>
    </rPh>
    <rPh sb="1" eb="2">
      <t>ニュウ</t>
    </rPh>
    <rPh sb="5" eb="7">
      <t>テイチョウ</t>
    </rPh>
    <rPh sb="8" eb="9">
      <t>ミ</t>
    </rPh>
    <rPh sb="9" eb="11">
      <t>ケイカク</t>
    </rPh>
    <phoneticPr fontId="6"/>
  </si>
  <si>
    <t>G386</t>
  </si>
  <si>
    <t>児入４９・定超・拘束減</t>
    <rPh sb="0" eb="1">
      <t>ジ</t>
    </rPh>
    <rPh sb="1" eb="2">
      <t>ニュウ</t>
    </rPh>
    <rPh sb="5" eb="7">
      <t>テイチョウ</t>
    </rPh>
    <phoneticPr fontId="6"/>
  </si>
  <si>
    <t>G387</t>
  </si>
  <si>
    <t>児入４９・定超・未計画・拘束減</t>
    <rPh sb="0" eb="1">
      <t>ジ</t>
    </rPh>
    <rPh sb="1" eb="2">
      <t>ニュウ</t>
    </rPh>
    <rPh sb="5" eb="7">
      <t>テイチョウ</t>
    </rPh>
    <rPh sb="8" eb="9">
      <t>ミ</t>
    </rPh>
    <rPh sb="9" eb="11">
      <t>ケイカク</t>
    </rPh>
    <phoneticPr fontId="6"/>
  </si>
  <si>
    <t>G388</t>
  </si>
  <si>
    <t>児入４９・定超・未計画２・拘束減</t>
    <rPh sb="0" eb="1">
      <t>ジ</t>
    </rPh>
    <rPh sb="1" eb="2">
      <t>ニュウ</t>
    </rPh>
    <rPh sb="5" eb="7">
      <t>テイチョウ</t>
    </rPh>
    <rPh sb="8" eb="9">
      <t>ミ</t>
    </rPh>
    <rPh sb="9" eb="11">
      <t>ケイカク</t>
    </rPh>
    <phoneticPr fontId="6"/>
  </si>
  <si>
    <t>児入４９・地公体・定超</t>
    <rPh sb="0" eb="1">
      <t>ジ</t>
    </rPh>
    <rPh sb="1" eb="2">
      <t>ニュウ</t>
    </rPh>
    <rPh sb="5" eb="6">
      <t>チ</t>
    </rPh>
    <rPh sb="6" eb="7">
      <t>コウ</t>
    </rPh>
    <rPh sb="7" eb="8">
      <t>タイ</t>
    </rPh>
    <rPh sb="9" eb="11">
      <t>テイチョウ</t>
    </rPh>
    <phoneticPr fontId="6"/>
  </si>
  <si>
    <t>児入４９・地公体・定超・未計画</t>
    <rPh sb="0" eb="1">
      <t>ジ</t>
    </rPh>
    <rPh sb="1" eb="2">
      <t>ニュウ</t>
    </rPh>
    <rPh sb="5" eb="6">
      <t>チ</t>
    </rPh>
    <rPh sb="6" eb="7">
      <t>コウ</t>
    </rPh>
    <rPh sb="7" eb="8">
      <t>タイ</t>
    </rPh>
    <rPh sb="9" eb="11">
      <t>テイチョウ</t>
    </rPh>
    <rPh sb="12" eb="13">
      <t>ミ</t>
    </rPh>
    <rPh sb="13" eb="15">
      <t>ケイカク</t>
    </rPh>
    <phoneticPr fontId="6"/>
  </si>
  <si>
    <t>G389</t>
  </si>
  <si>
    <t>児入４９・地公体・定超・未計画２</t>
    <rPh sb="0" eb="1">
      <t>ジ</t>
    </rPh>
    <rPh sb="1" eb="2">
      <t>ニュウ</t>
    </rPh>
    <rPh sb="5" eb="6">
      <t>チ</t>
    </rPh>
    <rPh sb="6" eb="7">
      <t>コウ</t>
    </rPh>
    <rPh sb="7" eb="8">
      <t>タイ</t>
    </rPh>
    <rPh sb="9" eb="11">
      <t>テイチョウ</t>
    </rPh>
    <rPh sb="12" eb="13">
      <t>ミ</t>
    </rPh>
    <rPh sb="13" eb="15">
      <t>ケイカク</t>
    </rPh>
    <phoneticPr fontId="6"/>
  </si>
  <si>
    <t>G390</t>
  </si>
  <si>
    <t>児入４９・地公体・定超・拘束減</t>
    <rPh sb="0" eb="1">
      <t>ジ</t>
    </rPh>
    <rPh sb="1" eb="2">
      <t>ニュウ</t>
    </rPh>
    <rPh sb="5" eb="6">
      <t>チ</t>
    </rPh>
    <rPh sb="6" eb="7">
      <t>コウ</t>
    </rPh>
    <rPh sb="7" eb="8">
      <t>タイ</t>
    </rPh>
    <rPh sb="9" eb="11">
      <t>テイチョウ</t>
    </rPh>
    <phoneticPr fontId="6"/>
  </si>
  <si>
    <t>G391</t>
  </si>
  <si>
    <t>児入４９・地公体・定超・未計画・拘束減</t>
    <rPh sb="0" eb="1">
      <t>ジ</t>
    </rPh>
    <rPh sb="1" eb="2">
      <t>ニュウ</t>
    </rPh>
    <rPh sb="5" eb="6">
      <t>チ</t>
    </rPh>
    <rPh sb="6" eb="7">
      <t>コウ</t>
    </rPh>
    <rPh sb="7" eb="8">
      <t>タイ</t>
    </rPh>
    <rPh sb="9" eb="11">
      <t>テイチョウ</t>
    </rPh>
    <rPh sb="12" eb="13">
      <t>ミ</t>
    </rPh>
    <rPh sb="13" eb="15">
      <t>ケイカク</t>
    </rPh>
    <phoneticPr fontId="6"/>
  </si>
  <si>
    <t>G392</t>
  </si>
  <si>
    <t>児入４９・地公体・定超・未計画２・拘束減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</si>
  <si>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児入５０・定超</t>
    <rPh sb="0" eb="1">
      <t>ジ</t>
    </rPh>
    <rPh sb="1" eb="2">
      <t>ニュウ</t>
    </rPh>
    <rPh sb="5" eb="7">
      <t>テイチョウ</t>
    </rPh>
    <phoneticPr fontId="6"/>
  </si>
  <si>
    <t>児入５０・定超・未計画</t>
    <rPh sb="0" eb="1">
      <t>ジ</t>
    </rPh>
    <rPh sb="1" eb="2">
      <t>ニュウ</t>
    </rPh>
    <rPh sb="5" eb="7">
      <t>テイチョウ</t>
    </rPh>
    <rPh sb="8" eb="9">
      <t>ミ</t>
    </rPh>
    <rPh sb="9" eb="11">
      <t>ケイカク</t>
    </rPh>
    <phoneticPr fontId="6"/>
  </si>
  <si>
    <t>G393</t>
  </si>
  <si>
    <t>児入５０・定超・未計画２</t>
    <rPh sb="0" eb="1">
      <t>ジ</t>
    </rPh>
    <rPh sb="1" eb="2">
      <t>ニュウ</t>
    </rPh>
    <rPh sb="5" eb="7">
      <t>テイチョウ</t>
    </rPh>
    <rPh sb="8" eb="9">
      <t>ミ</t>
    </rPh>
    <rPh sb="9" eb="11">
      <t>ケイカク</t>
    </rPh>
    <phoneticPr fontId="6"/>
  </si>
  <si>
    <t>G394</t>
  </si>
  <si>
    <t>児入５０・定超・拘束減</t>
    <rPh sb="0" eb="1">
      <t>ジ</t>
    </rPh>
    <rPh sb="1" eb="2">
      <t>ニュウ</t>
    </rPh>
    <rPh sb="5" eb="7">
      <t>テイチョウ</t>
    </rPh>
    <phoneticPr fontId="6"/>
  </si>
  <si>
    <t>G395</t>
  </si>
  <si>
    <t>児入５０・定超・未計画・拘束減</t>
    <rPh sb="0" eb="1">
      <t>ジ</t>
    </rPh>
    <rPh sb="1" eb="2">
      <t>ニュウ</t>
    </rPh>
    <rPh sb="5" eb="7">
      <t>テイチョウ</t>
    </rPh>
    <rPh sb="8" eb="9">
      <t>ミ</t>
    </rPh>
    <rPh sb="9" eb="11">
      <t>ケイカク</t>
    </rPh>
    <phoneticPr fontId="6"/>
  </si>
  <si>
    <t>G396</t>
  </si>
  <si>
    <t>児入５０・定超・未計画２・拘束減</t>
    <rPh sb="0" eb="1">
      <t>ジ</t>
    </rPh>
    <rPh sb="1" eb="2">
      <t>ニュウ</t>
    </rPh>
    <rPh sb="5" eb="7">
      <t>テイチョウ</t>
    </rPh>
    <rPh sb="8" eb="9">
      <t>ミ</t>
    </rPh>
    <rPh sb="9" eb="11">
      <t>ケイカク</t>
    </rPh>
    <phoneticPr fontId="6"/>
  </si>
  <si>
    <t>児入５０・地公体・定超</t>
    <rPh sb="0" eb="1">
      <t>ジ</t>
    </rPh>
    <rPh sb="1" eb="2">
      <t>ニュウ</t>
    </rPh>
    <rPh sb="5" eb="6">
      <t>チ</t>
    </rPh>
    <rPh sb="6" eb="7">
      <t>コウ</t>
    </rPh>
    <rPh sb="7" eb="8">
      <t>タイ</t>
    </rPh>
    <rPh sb="9" eb="11">
      <t>テイチョウ</t>
    </rPh>
    <phoneticPr fontId="6"/>
  </si>
  <si>
    <t>児入５０・地公体・定超・未計画</t>
    <rPh sb="0" eb="1">
      <t>ジ</t>
    </rPh>
    <rPh sb="1" eb="2">
      <t>ニュウ</t>
    </rPh>
    <rPh sb="5" eb="6">
      <t>チ</t>
    </rPh>
    <rPh sb="6" eb="7">
      <t>コウ</t>
    </rPh>
    <rPh sb="7" eb="8">
      <t>タイ</t>
    </rPh>
    <rPh sb="9" eb="11">
      <t>テイチョウ</t>
    </rPh>
    <rPh sb="12" eb="13">
      <t>ミ</t>
    </rPh>
    <rPh sb="13" eb="15">
      <t>ケイカク</t>
    </rPh>
    <phoneticPr fontId="6"/>
  </si>
  <si>
    <t>G397</t>
  </si>
  <si>
    <t>児入５０・地公体・定超・未計画２</t>
    <rPh sb="0" eb="1">
      <t>ジ</t>
    </rPh>
    <rPh sb="1" eb="2">
      <t>ニュウ</t>
    </rPh>
    <rPh sb="5" eb="6">
      <t>チ</t>
    </rPh>
    <rPh sb="6" eb="7">
      <t>コウ</t>
    </rPh>
    <rPh sb="7" eb="8">
      <t>タイ</t>
    </rPh>
    <rPh sb="9" eb="11">
      <t>テイチョウ</t>
    </rPh>
    <rPh sb="12" eb="13">
      <t>ミ</t>
    </rPh>
    <rPh sb="13" eb="15">
      <t>ケイカク</t>
    </rPh>
    <phoneticPr fontId="6"/>
  </si>
  <si>
    <t>G398</t>
  </si>
  <si>
    <t>児入５０・地公体・定超・拘束減</t>
    <rPh sb="0" eb="1">
      <t>ジ</t>
    </rPh>
    <rPh sb="1" eb="2">
      <t>ニュウ</t>
    </rPh>
    <rPh sb="5" eb="6">
      <t>チ</t>
    </rPh>
    <rPh sb="6" eb="7">
      <t>コウ</t>
    </rPh>
    <rPh sb="7" eb="8">
      <t>タイ</t>
    </rPh>
    <rPh sb="9" eb="11">
      <t>テイチョウ</t>
    </rPh>
    <phoneticPr fontId="6"/>
  </si>
  <si>
    <t>G399</t>
  </si>
  <si>
    <t>児入５０・地公体・定超・未計画・拘束減</t>
    <rPh sb="0" eb="1">
      <t>ジ</t>
    </rPh>
    <rPh sb="1" eb="2">
      <t>ニュウ</t>
    </rPh>
    <rPh sb="5" eb="6">
      <t>チ</t>
    </rPh>
    <rPh sb="6" eb="7">
      <t>コウ</t>
    </rPh>
    <rPh sb="7" eb="8">
      <t>タイ</t>
    </rPh>
    <rPh sb="9" eb="11">
      <t>テイチョウ</t>
    </rPh>
    <rPh sb="12" eb="13">
      <t>ミ</t>
    </rPh>
    <rPh sb="13" eb="15">
      <t>ケイカク</t>
    </rPh>
    <phoneticPr fontId="6"/>
  </si>
  <si>
    <t>G400</t>
  </si>
  <si>
    <t>児入５０・地公体・定超・未計画２・拘束減</t>
    <phoneticPr fontId="6"/>
  </si>
  <si>
    <t>児入５１・定超</t>
    <rPh sb="0" eb="1">
      <t>ジ</t>
    </rPh>
    <rPh sb="1" eb="2">
      <t>ニュウ</t>
    </rPh>
    <rPh sb="5" eb="7">
      <t>テイチョウ</t>
    </rPh>
    <phoneticPr fontId="6"/>
  </si>
  <si>
    <t>児入５１・定超・未計画</t>
    <rPh sb="0" eb="1">
      <t>ジ</t>
    </rPh>
    <rPh sb="1" eb="2">
      <t>ニュウ</t>
    </rPh>
    <rPh sb="5" eb="7">
      <t>テイチョウ</t>
    </rPh>
    <rPh sb="8" eb="9">
      <t>ミ</t>
    </rPh>
    <rPh sb="9" eb="11">
      <t>ケイカク</t>
    </rPh>
    <phoneticPr fontId="6"/>
  </si>
  <si>
    <t>G401</t>
  </si>
  <si>
    <t>児入５１・定超・未計画２</t>
    <rPh sb="0" eb="1">
      <t>ジ</t>
    </rPh>
    <rPh sb="1" eb="2">
      <t>ニュウ</t>
    </rPh>
    <rPh sb="5" eb="7">
      <t>テイチョウ</t>
    </rPh>
    <rPh sb="8" eb="9">
      <t>ミ</t>
    </rPh>
    <rPh sb="9" eb="11">
      <t>ケイカク</t>
    </rPh>
    <phoneticPr fontId="6"/>
  </si>
  <si>
    <t>G402</t>
  </si>
  <si>
    <t>児入５１・定超・拘束減</t>
    <rPh sb="0" eb="1">
      <t>ジ</t>
    </rPh>
    <rPh sb="1" eb="2">
      <t>ニュウ</t>
    </rPh>
    <rPh sb="5" eb="7">
      <t>テイチョウ</t>
    </rPh>
    <phoneticPr fontId="6"/>
  </si>
  <si>
    <t>G403</t>
  </si>
  <si>
    <t>児入５１・定超・未計画・拘束減</t>
    <rPh sb="0" eb="1">
      <t>ジ</t>
    </rPh>
    <rPh sb="1" eb="2">
      <t>ニュウ</t>
    </rPh>
    <rPh sb="5" eb="7">
      <t>テイチョウ</t>
    </rPh>
    <rPh sb="8" eb="9">
      <t>ミ</t>
    </rPh>
    <rPh sb="9" eb="11">
      <t>ケイカク</t>
    </rPh>
    <phoneticPr fontId="6"/>
  </si>
  <si>
    <t>G404</t>
  </si>
  <si>
    <t>児入５１・定超・未計画２・拘束減</t>
    <rPh sb="0" eb="1">
      <t>ジ</t>
    </rPh>
    <rPh sb="1" eb="2">
      <t>ニュウ</t>
    </rPh>
    <rPh sb="5" eb="7">
      <t>テイチョウ</t>
    </rPh>
    <rPh sb="8" eb="9">
      <t>ミ</t>
    </rPh>
    <rPh sb="9" eb="11">
      <t>ケイカク</t>
    </rPh>
    <phoneticPr fontId="6"/>
  </si>
  <si>
    <t>児入５１・地公体・定超</t>
    <rPh sb="0" eb="1">
      <t>ジ</t>
    </rPh>
    <rPh sb="1" eb="2">
      <t>ニュウ</t>
    </rPh>
    <rPh sb="5" eb="6">
      <t>チ</t>
    </rPh>
    <rPh sb="6" eb="7">
      <t>コウ</t>
    </rPh>
    <rPh sb="7" eb="8">
      <t>タイ</t>
    </rPh>
    <rPh sb="9" eb="11">
      <t>テイチョウ</t>
    </rPh>
    <phoneticPr fontId="6"/>
  </si>
  <si>
    <t>児入５１・地公体・定超・未計画</t>
    <rPh sb="0" eb="1">
      <t>ジ</t>
    </rPh>
    <rPh sb="1" eb="2">
      <t>ニュウ</t>
    </rPh>
    <rPh sb="5" eb="6">
      <t>チ</t>
    </rPh>
    <rPh sb="6" eb="7">
      <t>コウ</t>
    </rPh>
    <rPh sb="7" eb="8">
      <t>タイ</t>
    </rPh>
    <rPh sb="9" eb="11">
      <t>テイチョウ</t>
    </rPh>
    <rPh sb="12" eb="13">
      <t>ミ</t>
    </rPh>
    <rPh sb="13" eb="15">
      <t>ケイカク</t>
    </rPh>
    <phoneticPr fontId="6"/>
  </si>
  <si>
    <t>G405</t>
  </si>
  <si>
    <t>児入５１・地公体・定超・未計画２</t>
    <rPh sb="0" eb="1">
      <t>ジ</t>
    </rPh>
    <rPh sb="1" eb="2">
      <t>ニュウ</t>
    </rPh>
    <rPh sb="5" eb="6">
      <t>チ</t>
    </rPh>
    <rPh sb="6" eb="7">
      <t>コウ</t>
    </rPh>
    <rPh sb="7" eb="8">
      <t>タイ</t>
    </rPh>
    <rPh sb="9" eb="11">
      <t>テイチョウ</t>
    </rPh>
    <rPh sb="12" eb="13">
      <t>ミ</t>
    </rPh>
    <rPh sb="13" eb="15">
      <t>ケイカク</t>
    </rPh>
    <phoneticPr fontId="6"/>
  </si>
  <si>
    <t>G406</t>
  </si>
  <si>
    <t>児入５１・地公体・定超・拘束減</t>
    <rPh sb="0" eb="1">
      <t>ジ</t>
    </rPh>
    <rPh sb="1" eb="2">
      <t>ニュウ</t>
    </rPh>
    <rPh sb="5" eb="6">
      <t>チ</t>
    </rPh>
    <rPh sb="6" eb="7">
      <t>コウ</t>
    </rPh>
    <rPh sb="7" eb="8">
      <t>タイ</t>
    </rPh>
    <rPh sb="9" eb="11">
      <t>テイチョウ</t>
    </rPh>
    <phoneticPr fontId="6"/>
  </si>
  <si>
    <t>G407</t>
  </si>
  <si>
    <t>児入５１・地公体・定超・未計画・拘束減</t>
    <rPh sb="0" eb="1">
      <t>ジ</t>
    </rPh>
    <rPh sb="1" eb="2">
      <t>ニュウ</t>
    </rPh>
    <rPh sb="5" eb="6">
      <t>チ</t>
    </rPh>
    <rPh sb="6" eb="7">
      <t>コウ</t>
    </rPh>
    <rPh sb="7" eb="8">
      <t>タイ</t>
    </rPh>
    <rPh sb="9" eb="11">
      <t>テイチョウ</t>
    </rPh>
    <rPh sb="12" eb="13">
      <t>ミ</t>
    </rPh>
    <rPh sb="13" eb="15">
      <t>ケイカク</t>
    </rPh>
    <phoneticPr fontId="6"/>
  </si>
  <si>
    <t>G408</t>
  </si>
  <si>
    <t>児入５１・地公体・定超・未計画２・拘束減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</si>
  <si>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児入５２・定超</t>
    <rPh sb="0" eb="1">
      <t>ジ</t>
    </rPh>
    <rPh sb="1" eb="2">
      <t>ニュウ</t>
    </rPh>
    <rPh sb="5" eb="7">
      <t>テイチョウ</t>
    </rPh>
    <phoneticPr fontId="6"/>
  </si>
  <si>
    <t>児入５２・定超・未計画</t>
    <rPh sb="0" eb="1">
      <t>ジ</t>
    </rPh>
    <rPh sb="1" eb="2">
      <t>ニュウ</t>
    </rPh>
    <rPh sb="5" eb="7">
      <t>テイチョウ</t>
    </rPh>
    <rPh sb="8" eb="9">
      <t>ミ</t>
    </rPh>
    <rPh sb="9" eb="11">
      <t>ケイカク</t>
    </rPh>
    <phoneticPr fontId="6"/>
  </si>
  <si>
    <t>G409</t>
  </si>
  <si>
    <t>児入５２・定超・未計画２</t>
    <rPh sb="0" eb="1">
      <t>ジ</t>
    </rPh>
    <rPh sb="1" eb="2">
      <t>ニュウ</t>
    </rPh>
    <rPh sb="5" eb="7">
      <t>テイチョウ</t>
    </rPh>
    <rPh sb="8" eb="9">
      <t>ミ</t>
    </rPh>
    <rPh sb="9" eb="11">
      <t>ケイカク</t>
    </rPh>
    <phoneticPr fontId="6"/>
  </si>
  <si>
    <t>G410</t>
  </si>
  <si>
    <t>児入５２・定超・拘束減</t>
    <rPh sb="0" eb="1">
      <t>ジ</t>
    </rPh>
    <rPh sb="1" eb="2">
      <t>ニュウ</t>
    </rPh>
    <rPh sb="5" eb="7">
      <t>テイチョウ</t>
    </rPh>
    <phoneticPr fontId="6"/>
  </si>
  <si>
    <t>G411</t>
  </si>
  <si>
    <t>児入５２・定超・未計画・拘束減</t>
    <rPh sb="0" eb="1">
      <t>ジ</t>
    </rPh>
    <rPh sb="1" eb="2">
      <t>ニュウ</t>
    </rPh>
    <rPh sb="5" eb="7">
      <t>テイチョウ</t>
    </rPh>
    <rPh sb="8" eb="9">
      <t>ミ</t>
    </rPh>
    <rPh sb="9" eb="11">
      <t>ケイカク</t>
    </rPh>
    <phoneticPr fontId="6"/>
  </si>
  <si>
    <t>G412</t>
  </si>
  <si>
    <t>児入５２・定超・未計画２・拘束減</t>
    <rPh sb="0" eb="1">
      <t>ジ</t>
    </rPh>
    <rPh sb="1" eb="2">
      <t>ニュウ</t>
    </rPh>
    <rPh sb="5" eb="7">
      <t>テイチョウ</t>
    </rPh>
    <rPh sb="8" eb="9">
      <t>ミ</t>
    </rPh>
    <rPh sb="9" eb="11">
      <t>ケイカク</t>
    </rPh>
    <phoneticPr fontId="6"/>
  </si>
  <si>
    <t>児入５２・地公体・定超</t>
    <rPh sb="0" eb="1">
      <t>ジ</t>
    </rPh>
    <rPh sb="1" eb="2">
      <t>ニュウ</t>
    </rPh>
    <rPh sb="5" eb="6">
      <t>チ</t>
    </rPh>
    <rPh sb="6" eb="7">
      <t>コウ</t>
    </rPh>
    <rPh sb="7" eb="8">
      <t>タイ</t>
    </rPh>
    <rPh sb="9" eb="11">
      <t>テイチョウ</t>
    </rPh>
    <phoneticPr fontId="6"/>
  </si>
  <si>
    <t>児入５２・地公体・定超・未計画</t>
    <rPh sb="0" eb="1">
      <t>ジ</t>
    </rPh>
    <rPh sb="1" eb="2">
      <t>ニュウ</t>
    </rPh>
    <rPh sb="5" eb="6">
      <t>チ</t>
    </rPh>
    <rPh sb="6" eb="7">
      <t>コウ</t>
    </rPh>
    <rPh sb="7" eb="8">
      <t>タイ</t>
    </rPh>
    <rPh sb="9" eb="11">
      <t>テイチョウ</t>
    </rPh>
    <rPh sb="12" eb="13">
      <t>ミ</t>
    </rPh>
    <rPh sb="13" eb="15">
      <t>ケイカク</t>
    </rPh>
    <phoneticPr fontId="6"/>
  </si>
  <si>
    <t>G413</t>
  </si>
  <si>
    <t>児入５２・地公体・定超・未計画２</t>
    <rPh sb="0" eb="1">
      <t>ジ</t>
    </rPh>
    <rPh sb="1" eb="2">
      <t>ニュウ</t>
    </rPh>
    <rPh sb="5" eb="6">
      <t>チ</t>
    </rPh>
    <rPh sb="6" eb="7">
      <t>コウ</t>
    </rPh>
    <rPh sb="7" eb="8">
      <t>タイ</t>
    </rPh>
    <rPh sb="9" eb="11">
      <t>テイチョウ</t>
    </rPh>
    <rPh sb="12" eb="13">
      <t>ミ</t>
    </rPh>
    <rPh sb="13" eb="15">
      <t>ケイカク</t>
    </rPh>
    <phoneticPr fontId="6"/>
  </si>
  <si>
    <t>G414</t>
  </si>
  <si>
    <t>児入５２・地公体・定超・拘束減</t>
    <rPh sb="0" eb="1">
      <t>ジ</t>
    </rPh>
    <rPh sb="1" eb="2">
      <t>ニュウ</t>
    </rPh>
    <rPh sb="5" eb="6">
      <t>チ</t>
    </rPh>
    <rPh sb="6" eb="7">
      <t>コウ</t>
    </rPh>
    <rPh sb="7" eb="8">
      <t>タイ</t>
    </rPh>
    <rPh sb="9" eb="11">
      <t>テイチョウ</t>
    </rPh>
    <phoneticPr fontId="6"/>
  </si>
  <si>
    <t>G415</t>
  </si>
  <si>
    <t>児入５２・地公体・定超・未計画・拘束減</t>
    <rPh sb="0" eb="1">
      <t>ジ</t>
    </rPh>
    <rPh sb="1" eb="2">
      <t>ニュウ</t>
    </rPh>
    <rPh sb="5" eb="6">
      <t>チ</t>
    </rPh>
    <rPh sb="6" eb="7">
      <t>コウ</t>
    </rPh>
    <rPh sb="7" eb="8">
      <t>タイ</t>
    </rPh>
    <rPh sb="9" eb="11">
      <t>テイチョウ</t>
    </rPh>
    <rPh sb="12" eb="13">
      <t>ミ</t>
    </rPh>
    <rPh sb="13" eb="15">
      <t>ケイカク</t>
    </rPh>
    <phoneticPr fontId="6"/>
  </si>
  <si>
    <t>G416</t>
  </si>
  <si>
    <t>児入５２・地公体・定超・未計画２・拘束減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</si>
  <si>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児入５３・定超</t>
    <rPh sb="0" eb="1">
      <t>ジ</t>
    </rPh>
    <rPh sb="1" eb="2">
      <t>ニュウ</t>
    </rPh>
    <rPh sb="5" eb="7">
      <t>テイチョウ</t>
    </rPh>
    <phoneticPr fontId="6"/>
  </si>
  <si>
    <t>児入５３・定超・未計画</t>
    <rPh sb="0" eb="1">
      <t>ジ</t>
    </rPh>
    <rPh sb="1" eb="2">
      <t>ニュウ</t>
    </rPh>
    <rPh sb="5" eb="7">
      <t>テイチョウ</t>
    </rPh>
    <rPh sb="8" eb="9">
      <t>ミ</t>
    </rPh>
    <rPh sb="9" eb="11">
      <t>ケイカク</t>
    </rPh>
    <phoneticPr fontId="6"/>
  </si>
  <si>
    <t>G417</t>
  </si>
  <si>
    <t>児入５３・定超・未計画２</t>
    <rPh sb="0" eb="1">
      <t>ジ</t>
    </rPh>
    <rPh sb="1" eb="2">
      <t>ニュウ</t>
    </rPh>
    <rPh sb="5" eb="7">
      <t>テイチョウ</t>
    </rPh>
    <rPh sb="8" eb="9">
      <t>ミ</t>
    </rPh>
    <rPh sb="9" eb="11">
      <t>ケイカク</t>
    </rPh>
    <phoneticPr fontId="6"/>
  </si>
  <si>
    <t>G418</t>
  </si>
  <si>
    <t>児入５３・定超・拘束減</t>
    <rPh sb="0" eb="1">
      <t>ジ</t>
    </rPh>
    <rPh sb="1" eb="2">
      <t>ニュウ</t>
    </rPh>
    <rPh sb="5" eb="7">
      <t>テイチョウ</t>
    </rPh>
    <phoneticPr fontId="6"/>
  </si>
  <si>
    <t>G419</t>
  </si>
  <si>
    <t>児入５３・定超・未計画・拘束減</t>
    <rPh sb="0" eb="1">
      <t>ジ</t>
    </rPh>
    <rPh sb="1" eb="2">
      <t>ニュウ</t>
    </rPh>
    <rPh sb="5" eb="7">
      <t>テイチョウ</t>
    </rPh>
    <rPh sb="8" eb="9">
      <t>ミ</t>
    </rPh>
    <rPh sb="9" eb="11">
      <t>ケイカク</t>
    </rPh>
    <phoneticPr fontId="6"/>
  </si>
  <si>
    <t>G420</t>
  </si>
  <si>
    <t>児入５３・定超・未計画２・拘束減</t>
    <rPh sb="0" eb="1">
      <t>ジ</t>
    </rPh>
    <rPh sb="1" eb="2">
      <t>ニュウ</t>
    </rPh>
    <rPh sb="5" eb="7">
      <t>テイチョウ</t>
    </rPh>
    <rPh sb="8" eb="9">
      <t>ミ</t>
    </rPh>
    <rPh sb="9" eb="11">
      <t>ケイカク</t>
    </rPh>
    <phoneticPr fontId="6"/>
  </si>
  <si>
    <t>児入５３・地公体・定超</t>
    <rPh sb="0" eb="1">
      <t>ジ</t>
    </rPh>
    <rPh sb="1" eb="2">
      <t>ニュウ</t>
    </rPh>
    <rPh sb="5" eb="6">
      <t>チ</t>
    </rPh>
    <rPh sb="6" eb="7">
      <t>コウ</t>
    </rPh>
    <rPh sb="7" eb="8">
      <t>タイ</t>
    </rPh>
    <rPh sb="9" eb="11">
      <t>テイチョウ</t>
    </rPh>
    <phoneticPr fontId="6"/>
  </si>
  <si>
    <t>児入５３・地公体・定超・未計画</t>
    <rPh sb="0" eb="1">
      <t>ジ</t>
    </rPh>
    <rPh sb="1" eb="2">
      <t>ニュウ</t>
    </rPh>
    <rPh sb="5" eb="6">
      <t>チ</t>
    </rPh>
    <rPh sb="6" eb="7">
      <t>コウ</t>
    </rPh>
    <rPh sb="7" eb="8">
      <t>タイ</t>
    </rPh>
    <rPh sb="9" eb="11">
      <t>テイチョウ</t>
    </rPh>
    <rPh sb="12" eb="13">
      <t>ミ</t>
    </rPh>
    <rPh sb="13" eb="15">
      <t>ケイカク</t>
    </rPh>
    <phoneticPr fontId="6"/>
  </si>
  <si>
    <t>G421</t>
  </si>
  <si>
    <t>児入５３・地公体・定超・未計画２</t>
    <rPh sb="0" eb="1">
      <t>ジ</t>
    </rPh>
    <rPh sb="1" eb="2">
      <t>ニュウ</t>
    </rPh>
    <rPh sb="5" eb="6">
      <t>チ</t>
    </rPh>
    <rPh sb="6" eb="7">
      <t>コウ</t>
    </rPh>
    <rPh sb="7" eb="8">
      <t>タイ</t>
    </rPh>
    <rPh sb="9" eb="11">
      <t>テイチョウ</t>
    </rPh>
    <rPh sb="12" eb="13">
      <t>ミ</t>
    </rPh>
    <rPh sb="13" eb="15">
      <t>ケイカク</t>
    </rPh>
    <phoneticPr fontId="6"/>
  </si>
  <si>
    <t>G422</t>
  </si>
  <si>
    <t>児入５３・地公体・定超・拘束減</t>
    <rPh sb="0" eb="1">
      <t>ジ</t>
    </rPh>
    <rPh sb="1" eb="2">
      <t>ニュウ</t>
    </rPh>
    <rPh sb="5" eb="6">
      <t>チ</t>
    </rPh>
    <rPh sb="6" eb="7">
      <t>コウ</t>
    </rPh>
    <rPh sb="7" eb="8">
      <t>タイ</t>
    </rPh>
    <rPh sb="9" eb="11">
      <t>テイチョウ</t>
    </rPh>
    <phoneticPr fontId="6"/>
  </si>
  <si>
    <t>G423</t>
  </si>
  <si>
    <t>児入５３・地公体・定超・未計画・拘束減</t>
    <rPh sb="0" eb="1">
      <t>ジ</t>
    </rPh>
    <rPh sb="1" eb="2">
      <t>ニュウ</t>
    </rPh>
    <rPh sb="5" eb="6">
      <t>チ</t>
    </rPh>
    <rPh sb="6" eb="7">
      <t>コウ</t>
    </rPh>
    <rPh sb="7" eb="8">
      <t>タイ</t>
    </rPh>
    <rPh sb="9" eb="11">
      <t>テイチョウ</t>
    </rPh>
    <rPh sb="12" eb="13">
      <t>ミ</t>
    </rPh>
    <rPh sb="13" eb="15">
      <t>ケイカク</t>
    </rPh>
    <phoneticPr fontId="6"/>
  </si>
  <si>
    <t>G424</t>
  </si>
  <si>
    <t>児入５３・地公体・定超・未計画２・拘束減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</si>
  <si>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児入５４・定超</t>
    <rPh sb="0" eb="1">
      <t>ジ</t>
    </rPh>
    <rPh sb="1" eb="2">
      <t>ニュウ</t>
    </rPh>
    <rPh sb="5" eb="7">
      <t>テイチョウ</t>
    </rPh>
    <phoneticPr fontId="6"/>
  </si>
  <si>
    <t>児入５４・定超・未計画</t>
    <rPh sb="0" eb="1">
      <t>ジ</t>
    </rPh>
    <rPh sb="1" eb="2">
      <t>ニュウ</t>
    </rPh>
    <rPh sb="5" eb="7">
      <t>テイチョウ</t>
    </rPh>
    <rPh sb="8" eb="9">
      <t>ミ</t>
    </rPh>
    <rPh sb="9" eb="11">
      <t>ケイカク</t>
    </rPh>
    <phoneticPr fontId="6"/>
  </si>
  <si>
    <t>G425</t>
  </si>
  <si>
    <t>児入５４・定超・未計画２</t>
    <rPh sb="0" eb="1">
      <t>ジ</t>
    </rPh>
    <rPh sb="1" eb="2">
      <t>ニュウ</t>
    </rPh>
    <rPh sb="5" eb="7">
      <t>テイチョウ</t>
    </rPh>
    <rPh sb="8" eb="9">
      <t>ミ</t>
    </rPh>
    <rPh sb="9" eb="11">
      <t>ケイカク</t>
    </rPh>
    <phoneticPr fontId="6"/>
  </si>
  <si>
    <t>G426</t>
  </si>
  <si>
    <t>児入５４・定超・拘束減</t>
    <rPh sb="0" eb="1">
      <t>ジ</t>
    </rPh>
    <rPh sb="1" eb="2">
      <t>ニュウ</t>
    </rPh>
    <rPh sb="5" eb="7">
      <t>テイチョウ</t>
    </rPh>
    <phoneticPr fontId="6"/>
  </si>
  <si>
    <t>G427</t>
  </si>
  <si>
    <t>児入５４・定超・未計画・拘束減</t>
    <rPh sb="0" eb="1">
      <t>ジ</t>
    </rPh>
    <rPh sb="1" eb="2">
      <t>ニュウ</t>
    </rPh>
    <rPh sb="5" eb="7">
      <t>テイチョウ</t>
    </rPh>
    <rPh sb="8" eb="9">
      <t>ミ</t>
    </rPh>
    <rPh sb="9" eb="11">
      <t>ケイカク</t>
    </rPh>
    <phoneticPr fontId="6"/>
  </si>
  <si>
    <t>G428</t>
  </si>
  <si>
    <t>児入５４・定超・未計画２・拘束減</t>
    <rPh sb="0" eb="1">
      <t>ジ</t>
    </rPh>
    <rPh sb="1" eb="2">
      <t>ニュウ</t>
    </rPh>
    <rPh sb="5" eb="7">
      <t>テイチョウ</t>
    </rPh>
    <rPh sb="8" eb="9">
      <t>ミ</t>
    </rPh>
    <rPh sb="9" eb="11">
      <t>ケイカク</t>
    </rPh>
    <phoneticPr fontId="6"/>
  </si>
  <si>
    <t>児入５４・地公体・定超</t>
    <rPh sb="0" eb="1">
      <t>ジ</t>
    </rPh>
    <rPh sb="1" eb="2">
      <t>ニュウ</t>
    </rPh>
    <rPh sb="5" eb="6">
      <t>チ</t>
    </rPh>
    <rPh sb="6" eb="7">
      <t>コウ</t>
    </rPh>
    <rPh sb="7" eb="8">
      <t>タイ</t>
    </rPh>
    <rPh sb="9" eb="11">
      <t>テイチョウ</t>
    </rPh>
    <phoneticPr fontId="6"/>
  </si>
  <si>
    <t>児入５４・地公体・定超・未計画</t>
    <rPh sb="0" eb="1">
      <t>ジ</t>
    </rPh>
    <rPh sb="1" eb="2">
      <t>ニュウ</t>
    </rPh>
    <rPh sb="5" eb="6">
      <t>チ</t>
    </rPh>
    <rPh sb="6" eb="7">
      <t>コウ</t>
    </rPh>
    <rPh sb="7" eb="8">
      <t>タイ</t>
    </rPh>
    <rPh sb="9" eb="11">
      <t>テイチョウ</t>
    </rPh>
    <rPh sb="12" eb="13">
      <t>ミ</t>
    </rPh>
    <rPh sb="13" eb="15">
      <t>ケイカク</t>
    </rPh>
    <phoneticPr fontId="6"/>
  </si>
  <si>
    <t>G429</t>
  </si>
  <si>
    <t>児入５４・地公体・定超・未計画２</t>
    <rPh sb="0" eb="1">
      <t>ジ</t>
    </rPh>
    <rPh sb="1" eb="2">
      <t>ニュウ</t>
    </rPh>
    <rPh sb="5" eb="6">
      <t>チ</t>
    </rPh>
    <rPh sb="6" eb="7">
      <t>コウ</t>
    </rPh>
    <rPh sb="7" eb="8">
      <t>タイ</t>
    </rPh>
    <rPh sb="9" eb="11">
      <t>テイチョウ</t>
    </rPh>
    <rPh sb="12" eb="13">
      <t>ミ</t>
    </rPh>
    <rPh sb="13" eb="15">
      <t>ケイカク</t>
    </rPh>
    <phoneticPr fontId="6"/>
  </si>
  <si>
    <t>G430</t>
  </si>
  <si>
    <t>児入５４・地公体・定超・拘束減</t>
    <rPh sb="0" eb="1">
      <t>ジ</t>
    </rPh>
    <rPh sb="1" eb="2">
      <t>ニュウ</t>
    </rPh>
    <rPh sb="5" eb="6">
      <t>チ</t>
    </rPh>
    <rPh sb="6" eb="7">
      <t>コウ</t>
    </rPh>
    <rPh sb="7" eb="8">
      <t>タイ</t>
    </rPh>
    <rPh sb="9" eb="11">
      <t>テイチョウ</t>
    </rPh>
    <phoneticPr fontId="6"/>
  </si>
  <si>
    <t>G431</t>
  </si>
  <si>
    <t>児入５４・地公体・定超・未計画・拘束減</t>
    <rPh sb="0" eb="1">
      <t>ジ</t>
    </rPh>
    <rPh sb="1" eb="2">
      <t>ニュウ</t>
    </rPh>
    <rPh sb="5" eb="6">
      <t>チ</t>
    </rPh>
    <rPh sb="6" eb="7">
      <t>コウ</t>
    </rPh>
    <rPh sb="7" eb="8">
      <t>タイ</t>
    </rPh>
    <rPh sb="9" eb="11">
      <t>テイチョウ</t>
    </rPh>
    <rPh sb="12" eb="13">
      <t>ミ</t>
    </rPh>
    <rPh sb="13" eb="15">
      <t>ケイカク</t>
    </rPh>
    <phoneticPr fontId="6"/>
  </si>
  <si>
    <t>G432</t>
  </si>
  <si>
    <t>児入５４・地公体・定超・未計画２・拘束減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</si>
  <si>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児入５５・定超</t>
    <rPh sb="0" eb="1">
      <t>ジ</t>
    </rPh>
    <rPh sb="1" eb="2">
      <t>ニュウ</t>
    </rPh>
    <rPh sb="5" eb="7">
      <t>テイチョウ</t>
    </rPh>
    <phoneticPr fontId="6"/>
  </si>
  <si>
    <t>児入５５・定超・未計画</t>
    <rPh sb="0" eb="1">
      <t>ジ</t>
    </rPh>
    <rPh sb="1" eb="2">
      <t>ニュウ</t>
    </rPh>
    <rPh sb="5" eb="7">
      <t>テイチョウ</t>
    </rPh>
    <rPh sb="8" eb="9">
      <t>ミ</t>
    </rPh>
    <rPh sb="9" eb="11">
      <t>ケイカク</t>
    </rPh>
    <phoneticPr fontId="6"/>
  </si>
  <si>
    <t>G433</t>
  </si>
  <si>
    <t>児入５５・定超・未計画２</t>
    <rPh sb="0" eb="1">
      <t>ジ</t>
    </rPh>
    <rPh sb="1" eb="2">
      <t>ニュウ</t>
    </rPh>
    <rPh sb="5" eb="7">
      <t>テイチョウ</t>
    </rPh>
    <rPh sb="8" eb="9">
      <t>ミ</t>
    </rPh>
    <rPh sb="9" eb="11">
      <t>ケイカク</t>
    </rPh>
    <phoneticPr fontId="6"/>
  </si>
  <si>
    <t>G434</t>
  </si>
  <si>
    <t>児入５５・定超・拘束減</t>
    <rPh sb="0" eb="1">
      <t>ジ</t>
    </rPh>
    <rPh sb="1" eb="2">
      <t>ニュウ</t>
    </rPh>
    <rPh sb="5" eb="7">
      <t>テイチョウ</t>
    </rPh>
    <phoneticPr fontId="6"/>
  </si>
  <si>
    <t>G435</t>
  </si>
  <si>
    <t>児入５５・定超・未計画・拘束減</t>
    <rPh sb="0" eb="1">
      <t>ジ</t>
    </rPh>
    <rPh sb="1" eb="2">
      <t>ニュウ</t>
    </rPh>
    <rPh sb="5" eb="7">
      <t>テイチョウ</t>
    </rPh>
    <rPh sb="8" eb="9">
      <t>ミ</t>
    </rPh>
    <rPh sb="9" eb="11">
      <t>ケイカク</t>
    </rPh>
    <phoneticPr fontId="6"/>
  </si>
  <si>
    <t>G436</t>
  </si>
  <si>
    <t>児入５５・定超・未計画２・拘束減</t>
    <rPh sb="0" eb="1">
      <t>ジ</t>
    </rPh>
    <rPh sb="1" eb="2">
      <t>ニュウ</t>
    </rPh>
    <rPh sb="5" eb="7">
      <t>テイチョウ</t>
    </rPh>
    <rPh sb="8" eb="9">
      <t>ミ</t>
    </rPh>
    <rPh sb="9" eb="11">
      <t>ケイカク</t>
    </rPh>
    <phoneticPr fontId="6"/>
  </si>
  <si>
    <t>児入５５・地公体・定超</t>
    <rPh sb="0" eb="1">
      <t>ジ</t>
    </rPh>
    <rPh sb="1" eb="2">
      <t>ニュウ</t>
    </rPh>
    <rPh sb="5" eb="6">
      <t>チ</t>
    </rPh>
    <rPh sb="6" eb="7">
      <t>コウ</t>
    </rPh>
    <rPh sb="7" eb="8">
      <t>タイ</t>
    </rPh>
    <rPh sb="9" eb="11">
      <t>テイチョウ</t>
    </rPh>
    <phoneticPr fontId="6"/>
  </si>
  <si>
    <t>児入５５・地公体・定超・未計画</t>
    <rPh sb="0" eb="1">
      <t>ジ</t>
    </rPh>
    <rPh sb="1" eb="2">
      <t>ニュウ</t>
    </rPh>
    <rPh sb="5" eb="6">
      <t>チ</t>
    </rPh>
    <rPh sb="6" eb="7">
      <t>コウ</t>
    </rPh>
    <rPh sb="7" eb="8">
      <t>タイ</t>
    </rPh>
    <rPh sb="9" eb="11">
      <t>テイチョウ</t>
    </rPh>
    <rPh sb="12" eb="13">
      <t>ミ</t>
    </rPh>
    <rPh sb="13" eb="15">
      <t>ケイカク</t>
    </rPh>
    <phoneticPr fontId="6"/>
  </si>
  <si>
    <t>G437</t>
  </si>
  <si>
    <t>児入５５・地公体・定超・未計画２</t>
    <rPh sb="0" eb="1">
      <t>ジ</t>
    </rPh>
    <rPh sb="1" eb="2">
      <t>ニュウ</t>
    </rPh>
    <rPh sb="5" eb="6">
      <t>チ</t>
    </rPh>
    <rPh sb="6" eb="7">
      <t>コウ</t>
    </rPh>
    <rPh sb="7" eb="8">
      <t>タイ</t>
    </rPh>
    <rPh sb="9" eb="11">
      <t>テイチョウ</t>
    </rPh>
    <rPh sb="12" eb="13">
      <t>ミ</t>
    </rPh>
    <rPh sb="13" eb="15">
      <t>ケイカク</t>
    </rPh>
    <phoneticPr fontId="6"/>
  </si>
  <si>
    <t>G438</t>
  </si>
  <si>
    <t>児入５５・地公体・定超・拘束減</t>
    <rPh sb="0" eb="1">
      <t>ジ</t>
    </rPh>
    <rPh sb="1" eb="2">
      <t>ニュウ</t>
    </rPh>
    <rPh sb="5" eb="6">
      <t>チ</t>
    </rPh>
    <rPh sb="6" eb="7">
      <t>コウ</t>
    </rPh>
    <rPh sb="7" eb="8">
      <t>タイ</t>
    </rPh>
    <rPh sb="9" eb="11">
      <t>テイチョウ</t>
    </rPh>
    <phoneticPr fontId="6"/>
  </si>
  <si>
    <t>G439</t>
  </si>
  <si>
    <t>児入５５・地公体・定超・未計画・拘束減</t>
    <rPh sb="0" eb="1">
      <t>ジ</t>
    </rPh>
    <rPh sb="1" eb="2">
      <t>ニュウ</t>
    </rPh>
    <rPh sb="5" eb="6">
      <t>チ</t>
    </rPh>
    <rPh sb="6" eb="7">
      <t>コウ</t>
    </rPh>
    <rPh sb="7" eb="8">
      <t>タイ</t>
    </rPh>
    <rPh sb="9" eb="11">
      <t>テイチョウ</t>
    </rPh>
    <rPh sb="12" eb="13">
      <t>ミ</t>
    </rPh>
    <rPh sb="13" eb="15">
      <t>ケイカク</t>
    </rPh>
    <phoneticPr fontId="6"/>
  </si>
  <si>
    <t>G440</t>
  </si>
  <si>
    <t>児入５５・地公体・定超・未計画２・拘束減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</si>
  <si>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児入５６・定超</t>
    <rPh sb="0" eb="1">
      <t>ジ</t>
    </rPh>
    <rPh sb="1" eb="2">
      <t>ニュウ</t>
    </rPh>
    <rPh sb="5" eb="7">
      <t>テイチョウ</t>
    </rPh>
    <phoneticPr fontId="6"/>
  </si>
  <si>
    <t>児入５６・定超・未計画</t>
    <rPh sb="0" eb="1">
      <t>ジ</t>
    </rPh>
    <rPh sb="1" eb="2">
      <t>ニュウ</t>
    </rPh>
    <rPh sb="5" eb="7">
      <t>テイチョウ</t>
    </rPh>
    <rPh sb="8" eb="9">
      <t>ミ</t>
    </rPh>
    <rPh sb="9" eb="11">
      <t>ケイカク</t>
    </rPh>
    <phoneticPr fontId="6"/>
  </si>
  <si>
    <t>G441</t>
  </si>
  <si>
    <t>児入５６・定超・未計画２</t>
    <rPh sb="0" eb="1">
      <t>ジ</t>
    </rPh>
    <rPh sb="1" eb="2">
      <t>ニュウ</t>
    </rPh>
    <rPh sb="5" eb="7">
      <t>テイチョウ</t>
    </rPh>
    <rPh sb="8" eb="9">
      <t>ミ</t>
    </rPh>
    <rPh sb="9" eb="11">
      <t>ケイカク</t>
    </rPh>
    <phoneticPr fontId="6"/>
  </si>
  <si>
    <t>G442</t>
  </si>
  <si>
    <t>児入５６・定超・拘束減</t>
    <rPh sb="0" eb="1">
      <t>ジ</t>
    </rPh>
    <rPh sb="1" eb="2">
      <t>ニュウ</t>
    </rPh>
    <rPh sb="5" eb="7">
      <t>テイチョウ</t>
    </rPh>
    <phoneticPr fontId="6"/>
  </si>
  <si>
    <t>G443</t>
  </si>
  <si>
    <t>児入５６・定超・未計画・拘束減</t>
    <rPh sb="0" eb="1">
      <t>ジ</t>
    </rPh>
    <rPh sb="1" eb="2">
      <t>ニュウ</t>
    </rPh>
    <rPh sb="5" eb="7">
      <t>テイチョウ</t>
    </rPh>
    <rPh sb="8" eb="9">
      <t>ミ</t>
    </rPh>
    <rPh sb="9" eb="11">
      <t>ケイカク</t>
    </rPh>
    <phoneticPr fontId="6"/>
  </si>
  <si>
    <t>G444</t>
  </si>
  <si>
    <t>児入５６・定超・未計画２・拘束減</t>
    <rPh sb="0" eb="1">
      <t>ジ</t>
    </rPh>
    <rPh sb="1" eb="2">
      <t>ニュウ</t>
    </rPh>
    <rPh sb="5" eb="7">
      <t>テイチョウ</t>
    </rPh>
    <rPh sb="8" eb="9">
      <t>ミ</t>
    </rPh>
    <rPh sb="9" eb="11">
      <t>ケイカク</t>
    </rPh>
    <phoneticPr fontId="6"/>
  </si>
  <si>
    <t>児入５６・地公体・定超</t>
    <rPh sb="0" eb="1">
      <t>ジ</t>
    </rPh>
    <rPh sb="1" eb="2">
      <t>ニュウ</t>
    </rPh>
    <rPh sb="5" eb="6">
      <t>チ</t>
    </rPh>
    <rPh sb="6" eb="7">
      <t>コウ</t>
    </rPh>
    <rPh sb="7" eb="8">
      <t>タイ</t>
    </rPh>
    <rPh sb="9" eb="11">
      <t>テイチョウ</t>
    </rPh>
    <phoneticPr fontId="6"/>
  </si>
  <si>
    <t>児入５６・地公体・定超・未計画</t>
    <rPh sb="0" eb="1">
      <t>ジ</t>
    </rPh>
    <rPh sb="1" eb="2">
      <t>ニュウ</t>
    </rPh>
    <rPh sb="5" eb="6">
      <t>チ</t>
    </rPh>
    <rPh sb="6" eb="7">
      <t>コウ</t>
    </rPh>
    <rPh sb="7" eb="8">
      <t>タイ</t>
    </rPh>
    <rPh sb="9" eb="11">
      <t>テイチョウ</t>
    </rPh>
    <rPh sb="12" eb="13">
      <t>ミ</t>
    </rPh>
    <rPh sb="13" eb="15">
      <t>ケイカク</t>
    </rPh>
    <phoneticPr fontId="6"/>
  </si>
  <si>
    <t>G445</t>
  </si>
  <si>
    <t>児入５６・地公体・定超・未計画２</t>
    <rPh sb="0" eb="1">
      <t>ジ</t>
    </rPh>
    <rPh sb="1" eb="2">
      <t>ニュウ</t>
    </rPh>
    <rPh sb="5" eb="6">
      <t>チ</t>
    </rPh>
    <rPh sb="6" eb="7">
      <t>コウ</t>
    </rPh>
    <rPh sb="7" eb="8">
      <t>タイ</t>
    </rPh>
    <rPh sb="9" eb="11">
      <t>テイチョウ</t>
    </rPh>
    <rPh sb="12" eb="13">
      <t>ミ</t>
    </rPh>
    <rPh sb="13" eb="15">
      <t>ケイカク</t>
    </rPh>
    <phoneticPr fontId="6"/>
  </si>
  <si>
    <t>G446</t>
  </si>
  <si>
    <t>児入５６・地公体・定超・拘束減</t>
    <rPh sb="0" eb="1">
      <t>ジ</t>
    </rPh>
    <rPh sb="1" eb="2">
      <t>ニュウ</t>
    </rPh>
    <rPh sb="5" eb="6">
      <t>チ</t>
    </rPh>
    <rPh sb="6" eb="7">
      <t>コウ</t>
    </rPh>
    <rPh sb="7" eb="8">
      <t>タイ</t>
    </rPh>
    <rPh sb="9" eb="11">
      <t>テイチョウ</t>
    </rPh>
    <phoneticPr fontId="6"/>
  </si>
  <si>
    <t>G447</t>
  </si>
  <si>
    <t>児入５６・地公体・定超・未計画・拘束減</t>
    <rPh sb="0" eb="1">
      <t>ジ</t>
    </rPh>
    <rPh sb="1" eb="2">
      <t>ニュウ</t>
    </rPh>
    <rPh sb="5" eb="6">
      <t>チ</t>
    </rPh>
    <rPh sb="6" eb="7">
      <t>コウ</t>
    </rPh>
    <rPh sb="7" eb="8">
      <t>タイ</t>
    </rPh>
    <rPh sb="9" eb="11">
      <t>テイチョウ</t>
    </rPh>
    <rPh sb="12" eb="13">
      <t>ミ</t>
    </rPh>
    <rPh sb="13" eb="15">
      <t>ケイカク</t>
    </rPh>
    <phoneticPr fontId="6"/>
  </si>
  <si>
    <t>G448</t>
  </si>
  <si>
    <t>児入５６・地公体・定超・未計画２・拘束減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</si>
  <si>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児入５７・定超</t>
    <rPh sb="0" eb="1">
      <t>ジ</t>
    </rPh>
    <rPh sb="1" eb="2">
      <t>ニュウ</t>
    </rPh>
    <rPh sb="5" eb="7">
      <t>テイチョウ</t>
    </rPh>
    <phoneticPr fontId="6"/>
  </si>
  <si>
    <t>児入５７・定超・未計画</t>
    <rPh sb="0" eb="1">
      <t>ジ</t>
    </rPh>
    <rPh sb="1" eb="2">
      <t>ニュウ</t>
    </rPh>
    <rPh sb="5" eb="7">
      <t>テイチョウ</t>
    </rPh>
    <rPh sb="8" eb="9">
      <t>ミ</t>
    </rPh>
    <rPh sb="9" eb="11">
      <t>ケイカク</t>
    </rPh>
    <phoneticPr fontId="6"/>
  </si>
  <si>
    <t>G449</t>
  </si>
  <si>
    <t>児入５７・定超・未計画２</t>
    <rPh sb="0" eb="1">
      <t>ジ</t>
    </rPh>
    <rPh sb="1" eb="2">
      <t>ニュウ</t>
    </rPh>
    <rPh sb="5" eb="7">
      <t>テイチョウ</t>
    </rPh>
    <rPh sb="8" eb="9">
      <t>ミ</t>
    </rPh>
    <rPh sb="9" eb="11">
      <t>ケイカク</t>
    </rPh>
    <phoneticPr fontId="6"/>
  </si>
  <si>
    <t>G450</t>
  </si>
  <si>
    <t>児入５７・定超・拘束減</t>
    <rPh sb="0" eb="1">
      <t>ジ</t>
    </rPh>
    <rPh sb="1" eb="2">
      <t>ニュウ</t>
    </rPh>
    <rPh sb="5" eb="7">
      <t>テイチョウ</t>
    </rPh>
    <phoneticPr fontId="6"/>
  </si>
  <si>
    <t>G451</t>
  </si>
  <si>
    <t>児入５７・定超・未計画・拘束減</t>
    <rPh sb="0" eb="1">
      <t>ジ</t>
    </rPh>
    <rPh sb="1" eb="2">
      <t>ニュウ</t>
    </rPh>
    <rPh sb="5" eb="7">
      <t>テイチョウ</t>
    </rPh>
    <rPh sb="8" eb="9">
      <t>ミ</t>
    </rPh>
    <rPh sb="9" eb="11">
      <t>ケイカク</t>
    </rPh>
    <phoneticPr fontId="6"/>
  </si>
  <si>
    <t>G452</t>
  </si>
  <si>
    <t>児入５７・定超・未計画２・拘束減</t>
    <rPh sb="0" eb="1">
      <t>ジ</t>
    </rPh>
    <rPh sb="1" eb="2">
      <t>ニュウ</t>
    </rPh>
    <rPh sb="5" eb="7">
      <t>テイチョウ</t>
    </rPh>
    <rPh sb="8" eb="9">
      <t>ミ</t>
    </rPh>
    <rPh sb="9" eb="11">
      <t>ケイカク</t>
    </rPh>
    <phoneticPr fontId="6"/>
  </si>
  <si>
    <t>児入５７・地公体・定超</t>
    <rPh sb="0" eb="1">
      <t>ジ</t>
    </rPh>
    <rPh sb="1" eb="2">
      <t>ニュウ</t>
    </rPh>
    <rPh sb="5" eb="6">
      <t>チ</t>
    </rPh>
    <rPh sb="6" eb="7">
      <t>コウ</t>
    </rPh>
    <rPh sb="7" eb="8">
      <t>タイ</t>
    </rPh>
    <rPh sb="9" eb="11">
      <t>テイチョウ</t>
    </rPh>
    <phoneticPr fontId="6"/>
  </si>
  <si>
    <t>児入５７・地公体・定超・未計画</t>
    <rPh sb="0" eb="1">
      <t>ジ</t>
    </rPh>
    <rPh sb="1" eb="2">
      <t>ニュウ</t>
    </rPh>
    <rPh sb="5" eb="6">
      <t>チ</t>
    </rPh>
    <rPh sb="6" eb="7">
      <t>コウ</t>
    </rPh>
    <rPh sb="7" eb="8">
      <t>タイ</t>
    </rPh>
    <rPh sb="9" eb="11">
      <t>テイチョウ</t>
    </rPh>
    <rPh sb="12" eb="13">
      <t>ミ</t>
    </rPh>
    <rPh sb="13" eb="15">
      <t>ケイカク</t>
    </rPh>
    <phoneticPr fontId="6"/>
  </si>
  <si>
    <t>G453</t>
  </si>
  <si>
    <t>児入５７・地公体・定超・未計画２</t>
    <rPh sb="0" eb="1">
      <t>ジ</t>
    </rPh>
    <rPh sb="1" eb="2">
      <t>ニュウ</t>
    </rPh>
    <rPh sb="5" eb="6">
      <t>チ</t>
    </rPh>
    <rPh sb="6" eb="7">
      <t>コウ</t>
    </rPh>
    <rPh sb="7" eb="8">
      <t>タイ</t>
    </rPh>
    <rPh sb="9" eb="11">
      <t>テイチョウ</t>
    </rPh>
    <rPh sb="12" eb="13">
      <t>ミ</t>
    </rPh>
    <rPh sb="13" eb="15">
      <t>ケイカク</t>
    </rPh>
    <phoneticPr fontId="6"/>
  </si>
  <si>
    <t>G454</t>
  </si>
  <si>
    <t>児入５７・地公体・定超・拘束減</t>
    <rPh sb="0" eb="1">
      <t>ジ</t>
    </rPh>
    <rPh sb="1" eb="2">
      <t>ニュウ</t>
    </rPh>
    <rPh sb="5" eb="6">
      <t>チ</t>
    </rPh>
    <rPh sb="6" eb="7">
      <t>コウ</t>
    </rPh>
    <rPh sb="7" eb="8">
      <t>タイ</t>
    </rPh>
    <rPh sb="9" eb="11">
      <t>テイチョウ</t>
    </rPh>
    <phoneticPr fontId="6"/>
  </si>
  <si>
    <t>G455</t>
  </si>
  <si>
    <t>児入５７・地公体・定超・未計画・拘束減</t>
    <rPh sb="0" eb="1">
      <t>ジ</t>
    </rPh>
    <rPh sb="1" eb="2">
      <t>ニュウ</t>
    </rPh>
    <rPh sb="5" eb="6">
      <t>チ</t>
    </rPh>
    <rPh sb="6" eb="7">
      <t>コウ</t>
    </rPh>
    <rPh sb="7" eb="8">
      <t>タイ</t>
    </rPh>
    <rPh sb="9" eb="11">
      <t>テイチョウ</t>
    </rPh>
    <rPh sb="12" eb="13">
      <t>ミ</t>
    </rPh>
    <rPh sb="13" eb="15">
      <t>ケイカク</t>
    </rPh>
    <phoneticPr fontId="6"/>
  </si>
  <si>
    <t>G456</t>
  </si>
  <si>
    <t>児入５７・地公体・定超・未計画２・拘束減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</si>
  <si>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児入５８・定超</t>
    <rPh sb="0" eb="1">
      <t>ジ</t>
    </rPh>
    <rPh sb="1" eb="2">
      <t>ニュウ</t>
    </rPh>
    <rPh sb="5" eb="7">
      <t>テイチョウ</t>
    </rPh>
    <phoneticPr fontId="6"/>
  </si>
  <si>
    <t>児入５８・定超・未計画</t>
    <rPh sb="0" eb="1">
      <t>ジ</t>
    </rPh>
    <rPh sb="1" eb="2">
      <t>ニュウ</t>
    </rPh>
    <rPh sb="5" eb="7">
      <t>テイチョウ</t>
    </rPh>
    <rPh sb="8" eb="9">
      <t>ミ</t>
    </rPh>
    <rPh sb="9" eb="11">
      <t>ケイカク</t>
    </rPh>
    <phoneticPr fontId="6"/>
  </si>
  <si>
    <t>G457</t>
  </si>
  <si>
    <t>児入５８・定超・未計画２</t>
    <rPh sb="0" eb="1">
      <t>ジ</t>
    </rPh>
    <rPh sb="1" eb="2">
      <t>ニュウ</t>
    </rPh>
    <rPh sb="5" eb="7">
      <t>テイチョウ</t>
    </rPh>
    <rPh sb="8" eb="9">
      <t>ミ</t>
    </rPh>
    <rPh sb="9" eb="11">
      <t>ケイカク</t>
    </rPh>
    <phoneticPr fontId="6"/>
  </si>
  <si>
    <t>G458</t>
  </si>
  <si>
    <t>児入５８・定超・拘束減</t>
    <rPh sb="0" eb="1">
      <t>ジ</t>
    </rPh>
    <rPh sb="1" eb="2">
      <t>ニュウ</t>
    </rPh>
    <rPh sb="5" eb="7">
      <t>テイチョウ</t>
    </rPh>
    <phoneticPr fontId="6"/>
  </si>
  <si>
    <t>G459</t>
  </si>
  <si>
    <t>児入５８・定超・未計画・拘束減</t>
    <rPh sb="0" eb="1">
      <t>ジ</t>
    </rPh>
    <rPh sb="1" eb="2">
      <t>ニュウ</t>
    </rPh>
    <rPh sb="5" eb="7">
      <t>テイチョウ</t>
    </rPh>
    <rPh sb="8" eb="9">
      <t>ミ</t>
    </rPh>
    <rPh sb="9" eb="11">
      <t>ケイカク</t>
    </rPh>
    <phoneticPr fontId="6"/>
  </si>
  <si>
    <t>G460</t>
  </si>
  <si>
    <t>児入５８・定超・未計画２・拘束減</t>
    <rPh sb="0" eb="1">
      <t>ジ</t>
    </rPh>
    <rPh sb="1" eb="2">
      <t>ニュウ</t>
    </rPh>
    <rPh sb="5" eb="7">
      <t>テイチョウ</t>
    </rPh>
    <rPh sb="8" eb="9">
      <t>ミ</t>
    </rPh>
    <rPh sb="9" eb="11">
      <t>ケイカク</t>
    </rPh>
    <phoneticPr fontId="6"/>
  </si>
  <si>
    <t>児入５８・地公体・定超</t>
    <rPh sb="0" eb="1">
      <t>ジ</t>
    </rPh>
    <rPh sb="1" eb="2">
      <t>ニュウ</t>
    </rPh>
    <rPh sb="5" eb="6">
      <t>チ</t>
    </rPh>
    <rPh sb="6" eb="7">
      <t>コウ</t>
    </rPh>
    <rPh sb="7" eb="8">
      <t>タイ</t>
    </rPh>
    <rPh sb="9" eb="11">
      <t>テイチョウ</t>
    </rPh>
    <phoneticPr fontId="6"/>
  </si>
  <si>
    <t>児入５８・地公体・定超・未計画</t>
    <rPh sb="0" eb="1">
      <t>ジ</t>
    </rPh>
    <rPh sb="1" eb="2">
      <t>ニュウ</t>
    </rPh>
    <rPh sb="5" eb="6">
      <t>チ</t>
    </rPh>
    <rPh sb="6" eb="7">
      <t>コウ</t>
    </rPh>
    <rPh sb="7" eb="8">
      <t>タイ</t>
    </rPh>
    <rPh sb="9" eb="11">
      <t>テイチョウ</t>
    </rPh>
    <rPh sb="12" eb="13">
      <t>ミ</t>
    </rPh>
    <rPh sb="13" eb="15">
      <t>ケイカク</t>
    </rPh>
    <phoneticPr fontId="6"/>
  </si>
  <si>
    <t>G461</t>
  </si>
  <si>
    <t>児入５８・地公体・定超・未計画２</t>
    <rPh sb="0" eb="1">
      <t>ジ</t>
    </rPh>
    <rPh sb="1" eb="2">
      <t>ニュウ</t>
    </rPh>
    <rPh sb="5" eb="6">
      <t>チ</t>
    </rPh>
    <rPh sb="6" eb="7">
      <t>コウ</t>
    </rPh>
    <rPh sb="7" eb="8">
      <t>タイ</t>
    </rPh>
    <rPh sb="9" eb="11">
      <t>テイチョウ</t>
    </rPh>
    <rPh sb="12" eb="13">
      <t>ミ</t>
    </rPh>
    <rPh sb="13" eb="15">
      <t>ケイカク</t>
    </rPh>
    <phoneticPr fontId="6"/>
  </si>
  <si>
    <t>G462</t>
  </si>
  <si>
    <t>児入５８・地公体・定超・拘束減</t>
    <rPh sb="0" eb="1">
      <t>ジ</t>
    </rPh>
    <rPh sb="1" eb="2">
      <t>ニュウ</t>
    </rPh>
    <rPh sb="5" eb="6">
      <t>チ</t>
    </rPh>
    <rPh sb="6" eb="7">
      <t>コウ</t>
    </rPh>
    <rPh sb="7" eb="8">
      <t>タイ</t>
    </rPh>
    <rPh sb="9" eb="11">
      <t>テイチョウ</t>
    </rPh>
    <phoneticPr fontId="6"/>
  </si>
  <si>
    <t>G463</t>
  </si>
  <si>
    <t>児入５８・地公体・定超・未計画・拘束減</t>
    <rPh sb="0" eb="1">
      <t>ジ</t>
    </rPh>
    <rPh sb="1" eb="2">
      <t>ニュウ</t>
    </rPh>
    <rPh sb="5" eb="6">
      <t>チ</t>
    </rPh>
    <rPh sb="6" eb="7">
      <t>コウ</t>
    </rPh>
    <rPh sb="7" eb="8">
      <t>タイ</t>
    </rPh>
    <rPh sb="9" eb="11">
      <t>テイチョウ</t>
    </rPh>
    <rPh sb="12" eb="13">
      <t>ミ</t>
    </rPh>
    <rPh sb="13" eb="15">
      <t>ケイカク</t>
    </rPh>
    <phoneticPr fontId="6"/>
  </si>
  <si>
    <t>G464</t>
  </si>
  <si>
    <t>児入５８・地公体・定超・未計画２・拘束減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</si>
  <si>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児入５９・定超</t>
    <rPh sb="0" eb="1">
      <t>ジ</t>
    </rPh>
    <rPh sb="1" eb="2">
      <t>ニュウ</t>
    </rPh>
    <rPh sb="5" eb="7">
      <t>テイチョウ</t>
    </rPh>
    <phoneticPr fontId="6"/>
  </si>
  <si>
    <t>児入５９・定超・未計画</t>
    <rPh sb="0" eb="1">
      <t>ジ</t>
    </rPh>
    <rPh sb="1" eb="2">
      <t>ニュウ</t>
    </rPh>
    <rPh sb="5" eb="7">
      <t>テイチョウ</t>
    </rPh>
    <rPh sb="8" eb="9">
      <t>ミ</t>
    </rPh>
    <rPh sb="9" eb="11">
      <t>ケイカク</t>
    </rPh>
    <phoneticPr fontId="6"/>
  </si>
  <si>
    <t>G465</t>
  </si>
  <si>
    <t>児入５９・定超・未計画２</t>
    <rPh sb="0" eb="1">
      <t>ジ</t>
    </rPh>
    <rPh sb="1" eb="2">
      <t>ニュウ</t>
    </rPh>
    <rPh sb="5" eb="7">
      <t>テイチョウ</t>
    </rPh>
    <rPh sb="8" eb="9">
      <t>ミ</t>
    </rPh>
    <rPh sb="9" eb="11">
      <t>ケイカク</t>
    </rPh>
    <phoneticPr fontId="6"/>
  </si>
  <si>
    <t>G466</t>
  </si>
  <si>
    <t>児入５９・定超・拘束減</t>
    <rPh sb="0" eb="1">
      <t>ジ</t>
    </rPh>
    <rPh sb="1" eb="2">
      <t>ニュウ</t>
    </rPh>
    <rPh sb="5" eb="7">
      <t>テイチョウ</t>
    </rPh>
    <phoneticPr fontId="6"/>
  </si>
  <si>
    <t>G467</t>
  </si>
  <si>
    <t>児入５９・定超・未計画・拘束減</t>
    <rPh sb="0" eb="1">
      <t>ジ</t>
    </rPh>
    <rPh sb="1" eb="2">
      <t>ニュウ</t>
    </rPh>
    <rPh sb="5" eb="7">
      <t>テイチョウ</t>
    </rPh>
    <rPh sb="8" eb="9">
      <t>ミ</t>
    </rPh>
    <rPh sb="9" eb="11">
      <t>ケイカク</t>
    </rPh>
    <phoneticPr fontId="6"/>
  </si>
  <si>
    <t>G468</t>
  </si>
  <si>
    <t>児入５９・定超・未計画２・拘束減</t>
    <rPh sb="0" eb="1">
      <t>ジ</t>
    </rPh>
    <rPh sb="1" eb="2">
      <t>ニュウ</t>
    </rPh>
    <rPh sb="5" eb="7">
      <t>テイチョウ</t>
    </rPh>
    <rPh sb="8" eb="9">
      <t>ミ</t>
    </rPh>
    <rPh sb="9" eb="11">
      <t>ケイカク</t>
    </rPh>
    <phoneticPr fontId="6"/>
  </si>
  <si>
    <t>児入５９・地公体・定超</t>
    <rPh sb="0" eb="1">
      <t>ジ</t>
    </rPh>
    <rPh sb="1" eb="2">
      <t>ニュウ</t>
    </rPh>
    <rPh sb="5" eb="6">
      <t>チ</t>
    </rPh>
    <rPh sb="6" eb="7">
      <t>コウ</t>
    </rPh>
    <rPh sb="7" eb="8">
      <t>タイ</t>
    </rPh>
    <rPh sb="9" eb="11">
      <t>テイチョウ</t>
    </rPh>
    <phoneticPr fontId="6"/>
  </si>
  <si>
    <t>児入５９・地公体・定超・未計画</t>
    <rPh sb="0" eb="1">
      <t>ジ</t>
    </rPh>
    <rPh sb="1" eb="2">
      <t>ニュウ</t>
    </rPh>
    <rPh sb="5" eb="6">
      <t>チ</t>
    </rPh>
    <rPh sb="6" eb="7">
      <t>コウ</t>
    </rPh>
    <rPh sb="7" eb="8">
      <t>タイ</t>
    </rPh>
    <rPh sb="9" eb="11">
      <t>テイチョウ</t>
    </rPh>
    <rPh sb="12" eb="13">
      <t>ミ</t>
    </rPh>
    <rPh sb="13" eb="15">
      <t>ケイカク</t>
    </rPh>
    <phoneticPr fontId="6"/>
  </si>
  <si>
    <t>G469</t>
  </si>
  <si>
    <t>児入５９・地公体・定超・未計画２</t>
    <rPh sb="0" eb="1">
      <t>ジ</t>
    </rPh>
    <rPh sb="1" eb="2">
      <t>ニュウ</t>
    </rPh>
    <rPh sb="5" eb="6">
      <t>チ</t>
    </rPh>
    <rPh sb="6" eb="7">
      <t>コウ</t>
    </rPh>
    <rPh sb="7" eb="8">
      <t>タイ</t>
    </rPh>
    <rPh sb="9" eb="11">
      <t>テイチョウ</t>
    </rPh>
    <rPh sb="12" eb="13">
      <t>ミ</t>
    </rPh>
    <rPh sb="13" eb="15">
      <t>ケイカク</t>
    </rPh>
    <phoneticPr fontId="6"/>
  </si>
  <si>
    <t>G470</t>
  </si>
  <si>
    <t>児入５９・地公体・定超・拘束減</t>
    <rPh sb="0" eb="1">
      <t>ジ</t>
    </rPh>
    <rPh sb="1" eb="2">
      <t>ニュウ</t>
    </rPh>
    <rPh sb="5" eb="6">
      <t>チ</t>
    </rPh>
    <rPh sb="6" eb="7">
      <t>コウ</t>
    </rPh>
    <rPh sb="7" eb="8">
      <t>タイ</t>
    </rPh>
    <rPh sb="9" eb="11">
      <t>テイチョウ</t>
    </rPh>
    <phoneticPr fontId="6"/>
  </si>
  <si>
    <t>G471</t>
  </si>
  <si>
    <t>児入５９・地公体・定超・未計画・拘束減</t>
    <rPh sb="0" eb="1">
      <t>ジ</t>
    </rPh>
    <rPh sb="1" eb="2">
      <t>ニュウ</t>
    </rPh>
    <rPh sb="5" eb="6">
      <t>チ</t>
    </rPh>
    <rPh sb="6" eb="7">
      <t>コウ</t>
    </rPh>
    <rPh sb="7" eb="8">
      <t>タイ</t>
    </rPh>
    <rPh sb="9" eb="11">
      <t>テイチョウ</t>
    </rPh>
    <rPh sb="12" eb="13">
      <t>ミ</t>
    </rPh>
    <rPh sb="13" eb="15">
      <t>ケイカク</t>
    </rPh>
    <phoneticPr fontId="6"/>
  </si>
  <si>
    <t>G472</t>
  </si>
  <si>
    <t>児入５９・地公体・定超・未計画２・拘束減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</si>
  <si>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児入６０・定超</t>
    <rPh sb="0" eb="1">
      <t>ジ</t>
    </rPh>
    <rPh sb="1" eb="2">
      <t>ニュウ</t>
    </rPh>
    <rPh sb="5" eb="7">
      <t>テイチョウ</t>
    </rPh>
    <phoneticPr fontId="6"/>
  </si>
  <si>
    <t>児入６０・定超・未計画</t>
    <rPh sb="0" eb="1">
      <t>ジ</t>
    </rPh>
    <rPh sb="1" eb="2">
      <t>ニュウ</t>
    </rPh>
    <rPh sb="5" eb="7">
      <t>テイチョウ</t>
    </rPh>
    <rPh sb="8" eb="9">
      <t>ミ</t>
    </rPh>
    <rPh sb="9" eb="11">
      <t>ケイカク</t>
    </rPh>
    <phoneticPr fontId="6"/>
  </si>
  <si>
    <t>G473</t>
  </si>
  <si>
    <t>児入６０・定超・未計画２</t>
    <rPh sb="0" eb="1">
      <t>ジ</t>
    </rPh>
    <rPh sb="1" eb="2">
      <t>ニュウ</t>
    </rPh>
    <rPh sb="5" eb="7">
      <t>テイチョウ</t>
    </rPh>
    <rPh sb="8" eb="9">
      <t>ミ</t>
    </rPh>
    <rPh sb="9" eb="11">
      <t>ケイカク</t>
    </rPh>
    <phoneticPr fontId="6"/>
  </si>
  <si>
    <t>G474</t>
  </si>
  <si>
    <t>児入６０・定超・拘束減</t>
    <rPh sb="0" eb="1">
      <t>ジ</t>
    </rPh>
    <rPh sb="1" eb="2">
      <t>ニュウ</t>
    </rPh>
    <rPh sb="5" eb="7">
      <t>テイチョウ</t>
    </rPh>
    <phoneticPr fontId="6"/>
  </si>
  <si>
    <t>G475</t>
  </si>
  <si>
    <t>児入６０・定超・未計画・拘束減</t>
    <rPh sb="0" eb="1">
      <t>ジ</t>
    </rPh>
    <rPh sb="1" eb="2">
      <t>ニュウ</t>
    </rPh>
    <rPh sb="5" eb="7">
      <t>テイチョウ</t>
    </rPh>
    <rPh sb="8" eb="9">
      <t>ミ</t>
    </rPh>
    <rPh sb="9" eb="11">
      <t>ケイカク</t>
    </rPh>
    <phoneticPr fontId="6"/>
  </si>
  <si>
    <t>G476</t>
  </si>
  <si>
    <t>児入６０・定超・未計画２・拘束減</t>
    <rPh sb="0" eb="1">
      <t>ジ</t>
    </rPh>
    <rPh sb="1" eb="2">
      <t>ニュウ</t>
    </rPh>
    <rPh sb="5" eb="7">
      <t>テイチョウ</t>
    </rPh>
    <rPh sb="8" eb="9">
      <t>ミ</t>
    </rPh>
    <rPh sb="9" eb="11">
      <t>ケイカク</t>
    </rPh>
    <phoneticPr fontId="6"/>
  </si>
  <si>
    <t>児入６０・地公体・定超</t>
    <rPh sb="0" eb="1">
      <t>ジ</t>
    </rPh>
    <rPh sb="1" eb="2">
      <t>ニュウ</t>
    </rPh>
    <rPh sb="5" eb="6">
      <t>チ</t>
    </rPh>
    <rPh sb="6" eb="7">
      <t>コウ</t>
    </rPh>
    <rPh sb="7" eb="8">
      <t>タイ</t>
    </rPh>
    <rPh sb="9" eb="11">
      <t>テイチョウ</t>
    </rPh>
    <phoneticPr fontId="6"/>
  </si>
  <si>
    <t>児入６０・地公体・定超・未計画</t>
    <rPh sb="0" eb="1">
      <t>ジ</t>
    </rPh>
    <rPh sb="1" eb="2">
      <t>ニュウ</t>
    </rPh>
    <rPh sb="5" eb="6">
      <t>チ</t>
    </rPh>
    <rPh sb="6" eb="7">
      <t>コウ</t>
    </rPh>
    <rPh sb="7" eb="8">
      <t>タイ</t>
    </rPh>
    <rPh sb="9" eb="11">
      <t>テイチョウ</t>
    </rPh>
    <rPh sb="12" eb="13">
      <t>ミ</t>
    </rPh>
    <rPh sb="13" eb="15">
      <t>ケイカク</t>
    </rPh>
    <phoneticPr fontId="6"/>
  </si>
  <si>
    <t>G477</t>
  </si>
  <si>
    <t>児入６０・地公体・定超・未計画２</t>
    <rPh sb="0" eb="1">
      <t>ジ</t>
    </rPh>
    <rPh sb="1" eb="2">
      <t>ニュウ</t>
    </rPh>
    <rPh sb="5" eb="6">
      <t>チ</t>
    </rPh>
    <rPh sb="6" eb="7">
      <t>コウ</t>
    </rPh>
    <rPh sb="7" eb="8">
      <t>タイ</t>
    </rPh>
    <rPh sb="9" eb="11">
      <t>テイチョウ</t>
    </rPh>
    <rPh sb="12" eb="13">
      <t>ミ</t>
    </rPh>
    <rPh sb="13" eb="15">
      <t>ケイカク</t>
    </rPh>
    <phoneticPr fontId="6"/>
  </si>
  <si>
    <t>G478</t>
  </si>
  <si>
    <t>児入６０・地公体・定超・拘束減</t>
    <rPh sb="0" eb="1">
      <t>ジ</t>
    </rPh>
    <rPh sb="1" eb="2">
      <t>ニュウ</t>
    </rPh>
    <rPh sb="5" eb="6">
      <t>チ</t>
    </rPh>
    <rPh sb="6" eb="7">
      <t>コウ</t>
    </rPh>
    <rPh sb="7" eb="8">
      <t>タイ</t>
    </rPh>
    <rPh sb="9" eb="11">
      <t>テイチョウ</t>
    </rPh>
    <phoneticPr fontId="6"/>
  </si>
  <si>
    <t>G479</t>
  </si>
  <si>
    <t>児入６０・地公体・定超・未計画・拘束減</t>
    <rPh sb="0" eb="1">
      <t>ジ</t>
    </rPh>
    <rPh sb="1" eb="2">
      <t>ニュウ</t>
    </rPh>
    <rPh sb="5" eb="6">
      <t>チ</t>
    </rPh>
    <rPh sb="6" eb="7">
      <t>コウ</t>
    </rPh>
    <rPh sb="7" eb="8">
      <t>タイ</t>
    </rPh>
    <rPh sb="9" eb="11">
      <t>テイチョウ</t>
    </rPh>
    <rPh sb="12" eb="13">
      <t>ミ</t>
    </rPh>
    <rPh sb="13" eb="15">
      <t>ケイカク</t>
    </rPh>
    <phoneticPr fontId="6"/>
  </si>
  <si>
    <t>G480</t>
  </si>
  <si>
    <t>児入６０・地公体・定超・未計画２・拘束減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</si>
  <si>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児入６１・定超</t>
    <rPh sb="0" eb="1">
      <t>ジ</t>
    </rPh>
    <rPh sb="1" eb="2">
      <t>ニュウ</t>
    </rPh>
    <rPh sb="5" eb="7">
      <t>テイチョウ</t>
    </rPh>
    <phoneticPr fontId="6"/>
  </si>
  <si>
    <t>児入６１・定超・未計画</t>
    <rPh sb="0" eb="1">
      <t>ジ</t>
    </rPh>
    <rPh sb="1" eb="2">
      <t>ニュウ</t>
    </rPh>
    <rPh sb="5" eb="7">
      <t>テイチョウ</t>
    </rPh>
    <rPh sb="8" eb="9">
      <t>ミ</t>
    </rPh>
    <rPh sb="9" eb="11">
      <t>ケイカク</t>
    </rPh>
    <phoneticPr fontId="6"/>
  </si>
  <si>
    <t>G481</t>
  </si>
  <si>
    <t>児入６１・定超・未計画２</t>
    <rPh sb="0" eb="1">
      <t>ジ</t>
    </rPh>
    <rPh sb="1" eb="2">
      <t>ニュウ</t>
    </rPh>
    <rPh sb="5" eb="7">
      <t>テイチョウ</t>
    </rPh>
    <rPh sb="8" eb="9">
      <t>ミ</t>
    </rPh>
    <rPh sb="9" eb="11">
      <t>ケイカク</t>
    </rPh>
    <phoneticPr fontId="6"/>
  </si>
  <si>
    <t>G482</t>
  </si>
  <si>
    <t>児入６１・定超・拘束減</t>
    <rPh sb="0" eb="1">
      <t>ジ</t>
    </rPh>
    <rPh sb="1" eb="2">
      <t>ニュウ</t>
    </rPh>
    <rPh sb="5" eb="7">
      <t>テイチョウ</t>
    </rPh>
    <phoneticPr fontId="6"/>
  </si>
  <si>
    <t>G483</t>
  </si>
  <si>
    <t>児入６１・定超・未計画・拘束減</t>
    <rPh sb="0" eb="1">
      <t>ジ</t>
    </rPh>
    <rPh sb="1" eb="2">
      <t>ニュウ</t>
    </rPh>
    <rPh sb="5" eb="7">
      <t>テイチョウ</t>
    </rPh>
    <rPh sb="8" eb="9">
      <t>ミ</t>
    </rPh>
    <rPh sb="9" eb="11">
      <t>ケイカク</t>
    </rPh>
    <phoneticPr fontId="6"/>
  </si>
  <si>
    <t>G484</t>
  </si>
  <si>
    <t>児入６１・定超・未計画２・拘束減</t>
    <rPh sb="0" eb="1">
      <t>ジ</t>
    </rPh>
    <rPh sb="1" eb="2">
      <t>ニュウ</t>
    </rPh>
    <rPh sb="5" eb="7">
      <t>テイチョウ</t>
    </rPh>
    <rPh sb="8" eb="9">
      <t>ミ</t>
    </rPh>
    <rPh sb="9" eb="11">
      <t>ケイカク</t>
    </rPh>
    <phoneticPr fontId="6"/>
  </si>
  <si>
    <t>児入６１・地公体・定超</t>
    <rPh sb="0" eb="1">
      <t>ジ</t>
    </rPh>
    <rPh sb="1" eb="2">
      <t>ニュウ</t>
    </rPh>
    <rPh sb="5" eb="6">
      <t>チ</t>
    </rPh>
    <rPh sb="6" eb="7">
      <t>コウ</t>
    </rPh>
    <rPh sb="7" eb="8">
      <t>タイ</t>
    </rPh>
    <rPh sb="9" eb="11">
      <t>テイチョウ</t>
    </rPh>
    <phoneticPr fontId="6"/>
  </si>
  <si>
    <t>児入６１・地公体・定超・未計画</t>
    <rPh sb="0" eb="1">
      <t>ジ</t>
    </rPh>
    <rPh sb="1" eb="2">
      <t>ニュウ</t>
    </rPh>
    <rPh sb="5" eb="6">
      <t>チ</t>
    </rPh>
    <rPh sb="6" eb="7">
      <t>コウ</t>
    </rPh>
    <rPh sb="7" eb="8">
      <t>タイ</t>
    </rPh>
    <rPh sb="9" eb="11">
      <t>テイチョウ</t>
    </rPh>
    <rPh sb="12" eb="13">
      <t>ミ</t>
    </rPh>
    <rPh sb="13" eb="15">
      <t>ケイカク</t>
    </rPh>
    <phoneticPr fontId="6"/>
  </si>
  <si>
    <t>G485</t>
  </si>
  <si>
    <t>児入６１・地公体・定超・未計画２</t>
    <rPh sb="0" eb="1">
      <t>ジ</t>
    </rPh>
    <rPh sb="1" eb="2">
      <t>ニュウ</t>
    </rPh>
    <rPh sb="5" eb="6">
      <t>チ</t>
    </rPh>
    <rPh sb="6" eb="7">
      <t>コウ</t>
    </rPh>
    <rPh sb="7" eb="8">
      <t>タイ</t>
    </rPh>
    <rPh sb="9" eb="11">
      <t>テイチョウ</t>
    </rPh>
    <rPh sb="12" eb="13">
      <t>ミ</t>
    </rPh>
    <rPh sb="13" eb="15">
      <t>ケイカク</t>
    </rPh>
    <phoneticPr fontId="6"/>
  </si>
  <si>
    <t>G486</t>
  </si>
  <si>
    <t>児入６１・地公体・定超・拘束減</t>
    <rPh sb="0" eb="1">
      <t>ジ</t>
    </rPh>
    <rPh sb="1" eb="2">
      <t>ニュウ</t>
    </rPh>
    <rPh sb="5" eb="6">
      <t>チ</t>
    </rPh>
    <rPh sb="6" eb="7">
      <t>コウ</t>
    </rPh>
    <rPh sb="7" eb="8">
      <t>タイ</t>
    </rPh>
    <rPh sb="9" eb="11">
      <t>テイチョウ</t>
    </rPh>
    <phoneticPr fontId="6"/>
  </si>
  <si>
    <t>G487</t>
  </si>
  <si>
    <t>児入６１・地公体・定超・未計画・拘束減</t>
    <rPh sb="0" eb="1">
      <t>ジ</t>
    </rPh>
    <rPh sb="1" eb="2">
      <t>ニュウ</t>
    </rPh>
    <rPh sb="5" eb="6">
      <t>チ</t>
    </rPh>
    <rPh sb="6" eb="7">
      <t>コウ</t>
    </rPh>
    <rPh sb="7" eb="8">
      <t>タイ</t>
    </rPh>
    <rPh sb="9" eb="11">
      <t>テイチョウ</t>
    </rPh>
    <rPh sb="12" eb="13">
      <t>ミ</t>
    </rPh>
    <rPh sb="13" eb="15">
      <t>ケイカク</t>
    </rPh>
    <phoneticPr fontId="6"/>
  </si>
  <si>
    <t>G488</t>
  </si>
  <si>
    <t>児入６１・地公体・定超・未計画２・拘束減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</si>
  <si>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児入６２・定超</t>
    <rPh sb="0" eb="1">
      <t>ジ</t>
    </rPh>
    <rPh sb="1" eb="2">
      <t>ニュウ</t>
    </rPh>
    <rPh sb="5" eb="7">
      <t>テイチョウ</t>
    </rPh>
    <phoneticPr fontId="6"/>
  </si>
  <si>
    <t>児入６２・定超・未計画</t>
    <rPh sb="0" eb="1">
      <t>ジ</t>
    </rPh>
    <rPh sb="1" eb="2">
      <t>ニュウ</t>
    </rPh>
    <rPh sb="5" eb="7">
      <t>テイチョウ</t>
    </rPh>
    <rPh sb="8" eb="9">
      <t>ミ</t>
    </rPh>
    <rPh sb="9" eb="11">
      <t>ケイカク</t>
    </rPh>
    <phoneticPr fontId="6"/>
  </si>
  <si>
    <t>G489</t>
  </si>
  <si>
    <t>児入６２・定超・未計画２</t>
    <rPh sb="0" eb="1">
      <t>ジ</t>
    </rPh>
    <rPh sb="1" eb="2">
      <t>ニュウ</t>
    </rPh>
    <rPh sb="5" eb="7">
      <t>テイチョウ</t>
    </rPh>
    <rPh sb="8" eb="9">
      <t>ミ</t>
    </rPh>
    <rPh sb="9" eb="11">
      <t>ケイカク</t>
    </rPh>
    <phoneticPr fontId="6"/>
  </si>
  <si>
    <t>G490</t>
  </si>
  <si>
    <t>児入６２・定超・拘束減</t>
    <rPh sb="0" eb="1">
      <t>ジ</t>
    </rPh>
    <rPh sb="1" eb="2">
      <t>ニュウ</t>
    </rPh>
    <rPh sb="5" eb="7">
      <t>テイチョウ</t>
    </rPh>
    <phoneticPr fontId="6"/>
  </si>
  <si>
    <t>G491</t>
  </si>
  <si>
    <t>児入６２・定超・未計画・拘束減</t>
    <rPh sb="0" eb="1">
      <t>ジ</t>
    </rPh>
    <rPh sb="1" eb="2">
      <t>ニュウ</t>
    </rPh>
    <rPh sb="5" eb="7">
      <t>テイチョウ</t>
    </rPh>
    <rPh sb="8" eb="9">
      <t>ミ</t>
    </rPh>
    <rPh sb="9" eb="11">
      <t>ケイカク</t>
    </rPh>
    <phoneticPr fontId="6"/>
  </si>
  <si>
    <t>G492</t>
  </si>
  <si>
    <t>児入６２・定超・未計画２・拘束減</t>
    <rPh sb="0" eb="1">
      <t>ジ</t>
    </rPh>
    <rPh sb="1" eb="2">
      <t>ニュウ</t>
    </rPh>
    <rPh sb="5" eb="7">
      <t>テイチョウ</t>
    </rPh>
    <rPh sb="8" eb="9">
      <t>ミ</t>
    </rPh>
    <rPh sb="9" eb="11">
      <t>ケイカク</t>
    </rPh>
    <phoneticPr fontId="6"/>
  </si>
  <si>
    <t>児入６２・地公体・定超</t>
    <rPh sb="0" eb="1">
      <t>ジ</t>
    </rPh>
    <rPh sb="1" eb="2">
      <t>ニュウ</t>
    </rPh>
    <rPh sb="5" eb="6">
      <t>チ</t>
    </rPh>
    <rPh sb="6" eb="7">
      <t>コウ</t>
    </rPh>
    <rPh sb="7" eb="8">
      <t>タイ</t>
    </rPh>
    <rPh sb="9" eb="11">
      <t>テイチョウ</t>
    </rPh>
    <phoneticPr fontId="6"/>
  </si>
  <si>
    <t>児入６２・地公体・定超・未計画</t>
    <rPh sb="0" eb="1">
      <t>ジ</t>
    </rPh>
    <rPh sb="1" eb="2">
      <t>ニュウ</t>
    </rPh>
    <rPh sb="5" eb="6">
      <t>チ</t>
    </rPh>
    <rPh sb="6" eb="7">
      <t>コウ</t>
    </rPh>
    <rPh sb="7" eb="8">
      <t>タイ</t>
    </rPh>
    <rPh sb="9" eb="11">
      <t>テイチョウ</t>
    </rPh>
    <rPh sb="12" eb="13">
      <t>ミ</t>
    </rPh>
    <rPh sb="13" eb="15">
      <t>ケイカク</t>
    </rPh>
    <phoneticPr fontId="6"/>
  </si>
  <si>
    <t>G493</t>
  </si>
  <si>
    <t>児入６２・地公体・定超・未計画２</t>
    <rPh sb="0" eb="1">
      <t>ジ</t>
    </rPh>
    <rPh sb="1" eb="2">
      <t>ニュウ</t>
    </rPh>
    <rPh sb="5" eb="6">
      <t>チ</t>
    </rPh>
    <rPh sb="6" eb="7">
      <t>コウ</t>
    </rPh>
    <rPh sb="7" eb="8">
      <t>タイ</t>
    </rPh>
    <rPh sb="9" eb="11">
      <t>テイチョウ</t>
    </rPh>
    <rPh sb="12" eb="13">
      <t>ミ</t>
    </rPh>
    <rPh sb="13" eb="15">
      <t>ケイカク</t>
    </rPh>
    <phoneticPr fontId="6"/>
  </si>
  <si>
    <t>G494</t>
  </si>
  <si>
    <t>児入６２・地公体・定超・拘束減</t>
    <rPh sb="0" eb="1">
      <t>ジ</t>
    </rPh>
    <rPh sb="1" eb="2">
      <t>ニュウ</t>
    </rPh>
    <rPh sb="5" eb="6">
      <t>チ</t>
    </rPh>
    <rPh sb="6" eb="7">
      <t>コウ</t>
    </rPh>
    <rPh sb="7" eb="8">
      <t>タイ</t>
    </rPh>
    <rPh sb="9" eb="11">
      <t>テイチョウ</t>
    </rPh>
    <phoneticPr fontId="6"/>
  </si>
  <si>
    <t>G495</t>
  </si>
  <si>
    <t>児入６２・地公体・定超・未計画・拘束減</t>
    <rPh sb="0" eb="1">
      <t>ジ</t>
    </rPh>
    <rPh sb="1" eb="2">
      <t>ニュウ</t>
    </rPh>
    <rPh sb="5" eb="6">
      <t>チ</t>
    </rPh>
    <rPh sb="6" eb="7">
      <t>コウ</t>
    </rPh>
    <rPh sb="7" eb="8">
      <t>タイ</t>
    </rPh>
    <rPh sb="9" eb="11">
      <t>テイチョウ</t>
    </rPh>
    <rPh sb="12" eb="13">
      <t>ミ</t>
    </rPh>
    <rPh sb="13" eb="15">
      <t>ケイカク</t>
    </rPh>
    <phoneticPr fontId="6"/>
  </si>
  <si>
    <t>G496</t>
  </si>
  <si>
    <t>児入６２・地公体・定超・未計画２・拘束減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</si>
  <si>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児入６３・定超</t>
    <rPh sb="0" eb="1">
      <t>ジ</t>
    </rPh>
    <rPh sb="1" eb="2">
      <t>ニュウ</t>
    </rPh>
    <rPh sb="5" eb="7">
      <t>テイチョウ</t>
    </rPh>
    <phoneticPr fontId="6"/>
  </si>
  <si>
    <t>児入６３・定超・未計画</t>
    <rPh sb="0" eb="1">
      <t>ジ</t>
    </rPh>
    <rPh sb="1" eb="2">
      <t>ニュウ</t>
    </rPh>
    <rPh sb="5" eb="7">
      <t>テイチョウ</t>
    </rPh>
    <rPh sb="8" eb="9">
      <t>ミ</t>
    </rPh>
    <rPh sb="9" eb="11">
      <t>ケイカク</t>
    </rPh>
    <phoneticPr fontId="6"/>
  </si>
  <si>
    <t>G497</t>
  </si>
  <si>
    <t>児入６３・定超・未計画２</t>
    <rPh sb="0" eb="1">
      <t>ジ</t>
    </rPh>
    <rPh sb="1" eb="2">
      <t>ニュウ</t>
    </rPh>
    <rPh sb="5" eb="7">
      <t>テイチョウ</t>
    </rPh>
    <rPh sb="8" eb="9">
      <t>ミ</t>
    </rPh>
    <rPh sb="9" eb="11">
      <t>ケイカク</t>
    </rPh>
    <phoneticPr fontId="6"/>
  </si>
  <si>
    <t>G498</t>
  </si>
  <si>
    <t>児入６３・定超・拘束減</t>
    <rPh sb="0" eb="1">
      <t>ジ</t>
    </rPh>
    <rPh sb="1" eb="2">
      <t>ニュウ</t>
    </rPh>
    <rPh sb="5" eb="7">
      <t>テイチョウ</t>
    </rPh>
    <phoneticPr fontId="6"/>
  </si>
  <si>
    <t>G499</t>
  </si>
  <si>
    <t>児入６３・定超・未計画・拘束減</t>
    <rPh sb="0" eb="1">
      <t>ジ</t>
    </rPh>
    <rPh sb="1" eb="2">
      <t>ニュウ</t>
    </rPh>
    <rPh sb="5" eb="7">
      <t>テイチョウ</t>
    </rPh>
    <rPh sb="8" eb="9">
      <t>ミ</t>
    </rPh>
    <rPh sb="9" eb="11">
      <t>ケイカク</t>
    </rPh>
    <phoneticPr fontId="6"/>
  </si>
  <si>
    <t>G500</t>
  </si>
  <si>
    <t>児入６３・定超・未計画２・拘束減</t>
    <rPh sb="0" eb="1">
      <t>ジ</t>
    </rPh>
    <rPh sb="1" eb="2">
      <t>ニュウ</t>
    </rPh>
    <rPh sb="5" eb="7">
      <t>テイチョウ</t>
    </rPh>
    <rPh sb="8" eb="9">
      <t>ミ</t>
    </rPh>
    <rPh sb="9" eb="11">
      <t>ケイカク</t>
    </rPh>
    <phoneticPr fontId="6"/>
  </si>
  <si>
    <t>児入６３・地公体・定超</t>
    <rPh sb="0" eb="1">
      <t>ジ</t>
    </rPh>
    <rPh sb="1" eb="2">
      <t>ニュウ</t>
    </rPh>
    <rPh sb="5" eb="6">
      <t>チ</t>
    </rPh>
    <rPh sb="6" eb="7">
      <t>コウ</t>
    </rPh>
    <rPh sb="7" eb="8">
      <t>タイ</t>
    </rPh>
    <rPh sb="9" eb="11">
      <t>テイチョウ</t>
    </rPh>
    <phoneticPr fontId="6"/>
  </si>
  <si>
    <t>児入６３・地公体・定超・未計画</t>
    <rPh sb="0" eb="1">
      <t>ジ</t>
    </rPh>
    <rPh sb="1" eb="2">
      <t>ニュウ</t>
    </rPh>
    <rPh sb="5" eb="6">
      <t>チ</t>
    </rPh>
    <rPh sb="6" eb="7">
      <t>コウ</t>
    </rPh>
    <rPh sb="7" eb="8">
      <t>タイ</t>
    </rPh>
    <rPh sb="9" eb="11">
      <t>テイチョウ</t>
    </rPh>
    <rPh sb="12" eb="13">
      <t>ミ</t>
    </rPh>
    <rPh sb="13" eb="15">
      <t>ケイカク</t>
    </rPh>
    <phoneticPr fontId="6"/>
  </si>
  <si>
    <t>G501</t>
  </si>
  <si>
    <t>児入６３・地公体・定超・未計画２</t>
    <rPh sb="0" eb="1">
      <t>ジ</t>
    </rPh>
    <rPh sb="1" eb="2">
      <t>ニュウ</t>
    </rPh>
    <rPh sb="5" eb="6">
      <t>チ</t>
    </rPh>
    <rPh sb="6" eb="7">
      <t>コウ</t>
    </rPh>
    <rPh sb="7" eb="8">
      <t>タイ</t>
    </rPh>
    <rPh sb="9" eb="11">
      <t>テイチョウ</t>
    </rPh>
    <rPh sb="12" eb="13">
      <t>ミ</t>
    </rPh>
    <rPh sb="13" eb="15">
      <t>ケイカク</t>
    </rPh>
    <phoneticPr fontId="6"/>
  </si>
  <si>
    <t>G502</t>
  </si>
  <si>
    <t>児入６３・地公体・定超・拘束減</t>
    <rPh sb="0" eb="1">
      <t>ジ</t>
    </rPh>
    <rPh sb="1" eb="2">
      <t>ニュウ</t>
    </rPh>
    <rPh sb="5" eb="6">
      <t>チ</t>
    </rPh>
    <rPh sb="6" eb="7">
      <t>コウ</t>
    </rPh>
    <rPh sb="7" eb="8">
      <t>タイ</t>
    </rPh>
    <rPh sb="9" eb="11">
      <t>テイチョウ</t>
    </rPh>
    <phoneticPr fontId="6"/>
  </si>
  <si>
    <t>G503</t>
  </si>
  <si>
    <t>児入６３・地公体・定超・未計画・拘束減</t>
    <rPh sb="0" eb="1">
      <t>ジ</t>
    </rPh>
    <rPh sb="1" eb="2">
      <t>ニュウ</t>
    </rPh>
    <rPh sb="5" eb="6">
      <t>チ</t>
    </rPh>
    <rPh sb="6" eb="7">
      <t>コウ</t>
    </rPh>
    <rPh sb="7" eb="8">
      <t>タイ</t>
    </rPh>
    <rPh sb="9" eb="11">
      <t>テイチョウ</t>
    </rPh>
    <rPh sb="12" eb="13">
      <t>ミ</t>
    </rPh>
    <rPh sb="13" eb="15">
      <t>ケイカク</t>
    </rPh>
    <phoneticPr fontId="6"/>
  </si>
  <si>
    <t>G504</t>
  </si>
  <si>
    <t>児入６３・地公体・定超・未計画２・拘束減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</si>
  <si>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児入６４・定超</t>
    <rPh sb="0" eb="1">
      <t>ジ</t>
    </rPh>
    <rPh sb="1" eb="2">
      <t>ニュウ</t>
    </rPh>
    <rPh sb="5" eb="7">
      <t>テイチョウ</t>
    </rPh>
    <phoneticPr fontId="6"/>
  </si>
  <si>
    <t>児入６４・定超・未計画</t>
    <rPh sb="0" eb="1">
      <t>ジ</t>
    </rPh>
    <rPh sb="1" eb="2">
      <t>ニュウ</t>
    </rPh>
    <rPh sb="5" eb="7">
      <t>テイチョウ</t>
    </rPh>
    <rPh sb="8" eb="9">
      <t>ミ</t>
    </rPh>
    <rPh sb="9" eb="11">
      <t>ケイカク</t>
    </rPh>
    <phoneticPr fontId="6"/>
  </si>
  <si>
    <t>G505</t>
  </si>
  <si>
    <t>児入６４・定超・未計画２</t>
    <rPh sb="0" eb="1">
      <t>ジ</t>
    </rPh>
    <rPh sb="1" eb="2">
      <t>ニュウ</t>
    </rPh>
    <rPh sb="5" eb="7">
      <t>テイチョウ</t>
    </rPh>
    <rPh sb="8" eb="9">
      <t>ミ</t>
    </rPh>
    <rPh sb="9" eb="11">
      <t>ケイカク</t>
    </rPh>
    <phoneticPr fontId="6"/>
  </si>
  <si>
    <t>G506</t>
  </si>
  <si>
    <t>児入６４・定超・拘束減</t>
    <rPh sb="0" eb="1">
      <t>ジ</t>
    </rPh>
    <rPh sb="1" eb="2">
      <t>ニュウ</t>
    </rPh>
    <rPh sb="5" eb="7">
      <t>テイチョウ</t>
    </rPh>
    <phoneticPr fontId="6"/>
  </si>
  <si>
    <t>G507</t>
  </si>
  <si>
    <t>児入６４・定超・未計画・拘束減</t>
    <rPh sb="0" eb="1">
      <t>ジ</t>
    </rPh>
    <rPh sb="1" eb="2">
      <t>ニュウ</t>
    </rPh>
    <rPh sb="5" eb="7">
      <t>テイチョウ</t>
    </rPh>
    <rPh sb="8" eb="9">
      <t>ミ</t>
    </rPh>
    <rPh sb="9" eb="11">
      <t>ケイカク</t>
    </rPh>
    <phoneticPr fontId="6"/>
  </si>
  <si>
    <t>G508</t>
  </si>
  <si>
    <t>児入６４・定超・未計画２・拘束減</t>
    <rPh sb="0" eb="1">
      <t>ジ</t>
    </rPh>
    <rPh sb="1" eb="2">
      <t>ニュウ</t>
    </rPh>
    <rPh sb="5" eb="7">
      <t>テイチョウ</t>
    </rPh>
    <rPh sb="8" eb="9">
      <t>ミ</t>
    </rPh>
    <rPh sb="9" eb="11">
      <t>ケイカク</t>
    </rPh>
    <phoneticPr fontId="6"/>
  </si>
  <si>
    <t>児入６４・地公体・定超</t>
    <rPh sb="0" eb="1">
      <t>ジ</t>
    </rPh>
    <rPh sb="1" eb="2">
      <t>ニュウ</t>
    </rPh>
    <rPh sb="5" eb="6">
      <t>チ</t>
    </rPh>
    <rPh sb="6" eb="7">
      <t>コウ</t>
    </rPh>
    <rPh sb="7" eb="8">
      <t>タイ</t>
    </rPh>
    <rPh sb="9" eb="11">
      <t>テイチョウ</t>
    </rPh>
    <phoneticPr fontId="6"/>
  </si>
  <si>
    <t>児入６４・地公体・定超・未計画</t>
    <rPh sb="0" eb="1">
      <t>ジ</t>
    </rPh>
    <rPh sb="1" eb="2">
      <t>ニュウ</t>
    </rPh>
    <rPh sb="5" eb="6">
      <t>チ</t>
    </rPh>
    <rPh sb="6" eb="7">
      <t>コウ</t>
    </rPh>
    <rPh sb="7" eb="8">
      <t>タイ</t>
    </rPh>
    <rPh sb="9" eb="11">
      <t>テイチョウ</t>
    </rPh>
    <rPh sb="12" eb="13">
      <t>ミ</t>
    </rPh>
    <rPh sb="13" eb="15">
      <t>ケイカク</t>
    </rPh>
    <phoneticPr fontId="6"/>
  </si>
  <si>
    <t>G509</t>
  </si>
  <si>
    <t>児入６４・地公体・定超・未計画２</t>
    <rPh sb="0" eb="1">
      <t>ジ</t>
    </rPh>
    <rPh sb="1" eb="2">
      <t>ニュウ</t>
    </rPh>
    <rPh sb="5" eb="6">
      <t>チ</t>
    </rPh>
    <rPh sb="6" eb="7">
      <t>コウ</t>
    </rPh>
    <rPh sb="7" eb="8">
      <t>タイ</t>
    </rPh>
    <rPh sb="9" eb="11">
      <t>テイチョウ</t>
    </rPh>
    <rPh sb="12" eb="13">
      <t>ミ</t>
    </rPh>
    <rPh sb="13" eb="15">
      <t>ケイカク</t>
    </rPh>
    <phoneticPr fontId="6"/>
  </si>
  <si>
    <t>G510</t>
  </si>
  <si>
    <t>児入６４・地公体・定超・拘束減</t>
    <rPh sb="0" eb="1">
      <t>ジ</t>
    </rPh>
    <rPh sb="1" eb="2">
      <t>ニュウ</t>
    </rPh>
    <rPh sb="5" eb="6">
      <t>チ</t>
    </rPh>
    <rPh sb="6" eb="7">
      <t>コウ</t>
    </rPh>
    <rPh sb="7" eb="8">
      <t>タイ</t>
    </rPh>
    <rPh sb="9" eb="11">
      <t>テイチョウ</t>
    </rPh>
    <phoneticPr fontId="6"/>
  </si>
  <si>
    <t>G511</t>
  </si>
  <si>
    <t>児入６４・地公体・定超・未計画・拘束減</t>
    <rPh sb="0" eb="1">
      <t>ジ</t>
    </rPh>
    <rPh sb="1" eb="2">
      <t>ニュウ</t>
    </rPh>
    <rPh sb="5" eb="6">
      <t>チ</t>
    </rPh>
    <rPh sb="6" eb="7">
      <t>コウ</t>
    </rPh>
    <rPh sb="7" eb="8">
      <t>タイ</t>
    </rPh>
    <rPh sb="9" eb="11">
      <t>テイチョウ</t>
    </rPh>
    <rPh sb="12" eb="13">
      <t>ミ</t>
    </rPh>
    <rPh sb="13" eb="15">
      <t>ケイカク</t>
    </rPh>
    <phoneticPr fontId="6"/>
  </si>
  <si>
    <t>G512</t>
  </si>
  <si>
    <t>児入６４・地公体・定超・未計画２・拘束減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</si>
  <si>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児入６５・定超</t>
    <rPh sb="0" eb="1">
      <t>ジ</t>
    </rPh>
    <rPh sb="1" eb="2">
      <t>ニュウ</t>
    </rPh>
    <rPh sb="5" eb="7">
      <t>テイチョウ</t>
    </rPh>
    <phoneticPr fontId="6"/>
  </si>
  <si>
    <t>児入６５・定超・未計画</t>
    <rPh sb="0" eb="1">
      <t>ジ</t>
    </rPh>
    <rPh sb="1" eb="2">
      <t>ニュウ</t>
    </rPh>
    <rPh sb="5" eb="7">
      <t>テイチョウ</t>
    </rPh>
    <rPh sb="8" eb="9">
      <t>ミ</t>
    </rPh>
    <rPh sb="9" eb="11">
      <t>ケイカク</t>
    </rPh>
    <phoneticPr fontId="6"/>
  </si>
  <si>
    <t>G513</t>
  </si>
  <si>
    <t>児入６５・定超・未計画２</t>
    <rPh sb="0" eb="1">
      <t>ジ</t>
    </rPh>
    <rPh sb="1" eb="2">
      <t>ニュウ</t>
    </rPh>
    <rPh sb="5" eb="7">
      <t>テイチョウ</t>
    </rPh>
    <rPh sb="8" eb="9">
      <t>ミ</t>
    </rPh>
    <rPh sb="9" eb="11">
      <t>ケイカク</t>
    </rPh>
    <phoneticPr fontId="6"/>
  </si>
  <si>
    <t>G514</t>
  </si>
  <si>
    <t>児入６５・定超・拘束減</t>
    <rPh sb="0" eb="1">
      <t>ジ</t>
    </rPh>
    <rPh sb="1" eb="2">
      <t>ニュウ</t>
    </rPh>
    <rPh sb="5" eb="7">
      <t>テイチョウ</t>
    </rPh>
    <phoneticPr fontId="6"/>
  </si>
  <si>
    <t>G515</t>
  </si>
  <si>
    <t>児入６５・定超・未計画・拘束減</t>
    <rPh sb="0" eb="1">
      <t>ジ</t>
    </rPh>
    <rPh sb="1" eb="2">
      <t>ニュウ</t>
    </rPh>
    <rPh sb="5" eb="7">
      <t>テイチョウ</t>
    </rPh>
    <rPh sb="8" eb="9">
      <t>ミ</t>
    </rPh>
    <rPh sb="9" eb="11">
      <t>ケイカク</t>
    </rPh>
    <phoneticPr fontId="6"/>
  </si>
  <si>
    <t>G516</t>
  </si>
  <si>
    <t>児入６５・定超・未計画２・拘束減</t>
    <rPh sb="0" eb="1">
      <t>ジ</t>
    </rPh>
    <rPh sb="1" eb="2">
      <t>ニュウ</t>
    </rPh>
    <rPh sb="5" eb="7">
      <t>テイチョウ</t>
    </rPh>
    <rPh sb="8" eb="9">
      <t>ミ</t>
    </rPh>
    <rPh sb="9" eb="11">
      <t>ケイカク</t>
    </rPh>
    <phoneticPr fontId="6"/>
  </si>
  <si>
    <t>児入６５・地公体・定超</t>
    <rPh sb="0" eb="1">
      <t>ジ</t>
    </rPh>
    <rPh sb="1" eb="2">
      <t>ニュウ</t>
    </rPh>
    <rPh sb="5" eb="6">
      <t>チ</t>
    </rPh>
    <rPh sb="6" eb="7">
      <t>コウ</t>
    </rPh>
    <rPh sb="7" eb="8">
      <t>タイ</t>
    </rPh>
    <rPh sb="9" eb="11">
      <t>テイチョウ</t>
    </rPh>
    <phoneticPr fontId="6"/>
  </si>
  <si>
    <t>児入６５・地公体・定超・未計画</t>
    <rPh sb="0" eb="1">
      <t>ジ</t>
    </rPh>
    <rPh sb="1" eb="2">
      <t>ニュウ</t>
    </rPh>
    <rPh sb="5" eb="6">
      <t>チ</t>
    </rPh>
    <rPh sb="6" eb="7">
      <t>コウ</t>
    </rPh>
    <rPh sb="7" eb="8">
      <t>タイ</t>
    </rPh>
    <rPh sb="9" eb="11">
      <t>テイチョウ</t>
    </rPh>
    <rPh sb="12" eb="13">
      <t>ミ</t>
    </rPh>
    <rPh sb="13" eb="15">
      <t>ケイカク</t>
    </rPh>
    <phoneticPr fontId="6"/>
  </si>
  <si>
    <t>G517</t>
  </si>
  <si>
    <t>児入６５・地公体・定超・未計画２</t>
    <rPh sb="0" eb="1">
      <t>ジ</t>
    </rPh>
    <rPh sb="1" eb="2">
      <t>ニュウ</t>
    </rPh>
    <rPh sb="5" eb="6">
      <t>チ</t>
    </rPh>
    <rPh sb="6" eb="7">
      <t>コウ</t>
    </rPh>
    <rPh sb="7" eb="8">
      <t>タイ</t>
    </rPh>
    <rPh sb="9" eb="11">
      <t>テイチョウ</t>
    </rPh>
    <rPh sb="12" eb="13">
      <t>ミ</t>
    </rPh>
    <rPh sb="13" eb="15">
      <t>ケイカク</t>
    </rPh>
    <phoneticPr fontId="6"/>
  </si>
  <si>
    <t>G518</t>
  </si>
  <si>
    <t>児入６５・地公体・定超・拘束減</t>
    <rPh sb="0" eb="1">
      <t>ジ</t>
    </rPh>
    <rPh sb="1" eb="2">
      <t>ニュウ</t>
    </rPh>
    <rPh sb="5" eb="6">
      <t>チ</t>
    </rPh>
    <rPh sb="6" eb="7">
      <t>コウ</t>
    </rPh>
    <rPh sb="7" eb="8">
      <t>タイ</t>
    </rPh>
    <rPh sb="9" eb="11">
      <t>テイチョウ</t>
    </rPh>
    <phoneticPr fontId="6"/>
  </si>
  <si>
    <t>G519</t>
  </si>
  <si>
    <t>児入６５・地公体・定超・未計画・拘束減</t>
    <rPh sb="0" eb="1">
      <t>ジ</t>
    </rPh>
    <rPh sb="1" eb="2">
      <t>ニュウ</t>
    </rPh>
    <rPh sb="5" eb="6">
      <t>チ</t>
    </rPh>
    <rPh sb="6" eb="7">
      <t>コウ</t>
    </rPh>
    <rPh sb="7" eb="8">
      <t>タイ</t>
    </rPh>
    <rPh sb="9" eb="11">
      <t>テイチョウ</t>
    </rPh>
    <rPh sb="12" eb="13">
      <t>ミ</t>
    </rPh>
    <rPh sb="13" eb="15">
      <t>ケイカク</t>
    </rPh>
    <phoneticPr fontId="6"/>
  </si>
  <si>
    <t>G520</t>
  </si>
  <si>
    <t>児入６５・地公体・定超・未計画２・拘束減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</si>
  <si>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児入６６・定超</t>
    <rPh sb="0" eb="1">
      <t>ジ</t>
    </rPh>
    <rPh sb="1" eb="2">
      <t>ニュウ</t>
    </rPh>
    <rPh sb="5" eb="7">
      <t>テイチョウ</t>
    </rPh>
    <phoneticPr fontId="6"/>
  </si>
  <si>
    <t>児入６６・定超・未計画</t>
    <rPh sb="0" eb="1">
      <t>ジ</t>
    </rPh>
    <rPh sb="1" eb="2">
      <t>ニュウ</t>
    </rPh>
    <rPh sb="5" eb="7">
      <t>テイチョウ</t>
    </rPh>
    <rPh sb="8" eb="9">
      <t>ミ</t>
    </rPh>
    <rPh sb="9" eb="11">
      <t>ケイカク</t>
    </rPh>
    <phoneticPr fontId="6"/>
  </si>
  <si>
    <t>G521</t>
  </si>
  <si>
    <t>児入６６・定超・未計画２</t>
    <rPh sb="0" eb="1">
      <t>ジ</t>
    </rPh>
    <rPh sb="1" eb="2">
      <t>ニュウ</t>
    </rPh>
    <rPh sb="5" eb="7">
      <t>テイチョウ</t>
    </rPh>
    <rPh sb="8" eb="9">
      <t>ミ</t>
    </rPh>
    <rPh sb="9" eb="11">
      <t>ケイカク</t>
    </rPh>
    <phoneticPr fontId="6"/>
  </si>
  <si>
    <t>G522</t>
  </si>
  <si>
    <t>児入６６・定超・拘束減</t>
    <rPh sb="0" eb="1">
      <t>ジ</t>
    </rPh>
    <rPh sb="1" eb="2">
      <t>ニュウ</t>
    </rPh>
    <rPh sb="5" eb="7">
      <t>テイチョウ</t>
    </rPh>
    <phoneticPr fontId="6"/>
  </si>
  <si>
    <t>G523</t>
  </si>
  <si>
    <t>児入６６・定超・未計画・拘束減</t>
    <rPh sb="0" eb="1">
      <t>ジ</t>
    </rPh>
    <rPh sb="1" eb="2">
      <t>ニュウ</t>
    </rPh>
    <rPh sb="5" eb="7">
      <t>テイチョウ</t>
    </rPh>
    <rPh sb="8" eb="9">
      <t>ミ</t>
    </rPh>
    <rPh sb="9" eb="11">
      <t>ケイカク</t>
    </rPh>
    <phoneticPr fontId="6"/>
  </si>
  <si>
    <t>G524</t>
  </si>
  <si>
    <t>児入６６・定超・未計画２・拘束減</t>
    <rPh sb="0" eb="1">
      <t>ジ</t>
    </rPh>
    <rPh sb="1" eb="2">
      <t>ニュウ</t>
    </rPh>
    <rPh sb="5" eb="7">
      <t>テイチョウ</t>
    </rPh>
    <rPh sb="8" eb="9">
      <t>ミ</t>
    </rPh>
    <rPh sb="9" eb="11">
      <t>ケイカク</t>
    </rPh>
    <phoneticPr fontId="6"/>
  </si>
  <si>
    <t>児入６６・地公体・定超</t>
    <rPh sb="0" eb="1">
      <t>ジ</t>
    </rPh>
    <rPh sb="1" eb="2">
      <t>ニュウ</t>
    </rPh>
    <rPh sb="5" eb="6">
      <t>チ</t>
    </rPh>
    <rPh sb="6" eb="7">
      <t>コウ</t>
    </rPh>
    <rPh sb="7" eb="8">
      <t>タイ</t>
    </rPh>
    <rPh sb="9" eb="11">
      <t>テイチョウ</t>
    </rPh>
    <phoneticPr fontId="6"/>
  </si>
  <si>
    <t>児入６６・地公体・定超・未計画</t>
    <rPh sb="0" eb="1">
      <t>ジ</t>
    </rPh>
    <rPh sb="1" eb="2">
      <t>ニュウ</t>
    </rPh>
    <rPh sb="5" eb="6">
      <t>チ</t>
    </rPh>
    <rPh sb="6" eb="7">
      <t>コウ</t>
    </rPh>
    <rPh sb="7" eb="8">
      <t>タイ</t>
    </rPh>
    <rPh sb="9" eb="11">
      <t>テイチョウ</t>
    </rPh>
    <rPh sb="12" eb="13">
      <t>ミ</t>
    </rPh>
    <rPh sb="13" eb="15">
      <t>ケイカク</t>
    </rPh>
    <phoneticPr fontId="6"/>
  </si>
  <si>
    <t>G525</t>
  </si>
  <si>
    <t>児入６６・地公体・定超・未計画２</t>
    <rPh sb="0" eb="1">
      <t>ジ</t>
    </rPh>
    <rPh sb="1" eb="2">
      <t>ニュウ</t>
    </rPh>
    <rPh sb="5" eb="6">
      <t>チ</t>
    </rPh>
    <rPh sb="6" eb="7">
      <t>コウ</t>
    </rPh>
    <rPh sb="7" eb="8">
      <t>タイ</t>
    </rPh>
    <rPh sb="9" eb="11">
      <t>テイチョウ</t>
    </rPh>
    <rPh sb="12" eb="13">
      <t>ミ</t>
    </rPh>
    <rPh sb="13" eb="15">
      <t>ケイカク</t>
    </rPh>
    <phoneticPr fontId="6"/>
  </si>
  <si>
    <t>G526</t>
  </si>
  <si>
    <t>児入６６・地公体・定超・拘束減</t>
    <rPh sb="0" eb="1">
      <t>ジ</t>
    </rPh>
    <rPh sb="1" eb="2">
      <t>ニュウ</t>
    </rPh>
    <rPh sb="5" eb="6">
      <t>チ</t>
    </rPh>
    <rPh sb="6" eb="7">
      <t>コウ</t>
    </rPh>
    <rPh sb="7" eb="8">
      <t>タイ</t>
    </rPh>
    <rPh sb="9" eb="11">
      <t>テイチョウ</t>
    </rPh>
    <phoneticPr fontId="6"/>
  </si>
  <si>
    <t>G527</t>
  </si>
  <si>
    <t>児入６６・地公体・定超・未計画・拘束減</t>
    <rPh sb="0" eb="1">
      <t>ジ</t>
    </rPh>
    <rPh sb="1" eb="2">
      <t>ニュウ</t>
    </rPh>
    <rPh sb="5" eb="6">
      <t>チ</t>
    </rPh>
    <rPh sb="6" eb="7">
      <t>コウ</t>
    </rPh>
    <rPh sb="7" eb="8">
      <t>タイ</t>
    </rPh>
    <rPh sb="9" eb="11">
      <t>テイチョウ</t>
    </rPh>
    <rPh sb="12" eb="13">
      <t>ミ</t>
    </rPh>
    <rPh sb="13" eb="15">
      <t>ケイカク</t>
    </rPh>
    <phoneticPr fontId="6"/>
  </si>
  <si>
    <t>G528</t>
  </si>
  <si>
    <t>児入６６・地公体・定超・未計画２・拘束減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</si>
  <si>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児入６７・定超</t>
    <rPh sb="0" eb="1">
      <t>ジ</t>
    </rPh>
    <rPh sb="1" eb="2">
      <t>ニュウ</t>
    </rPh>
    <rPh sb="5" eb="7">
      <t>テイチョウ</t>
    </rPh>
    <phoneticPr fontId="6"/>
  </si>
  <si>
    <t>児入６７・定超・未計画</t>
    <rPh sb="0" eb="1">
      <t>ジ</t>
    </rPh>
    <rPh sb="1" eb="2">
      <t>ニュウ</t>
    </rPh>
    <rPh sb="5" eb="7">
      <t>テイチョウ</t>
    </rPh>
    <rPh sb="8" eb="9">
      <t>ミ</t>
    </rPh>
    <rPh sb="9" eb="11">
      <t>ケイカク</t>
    </rPh>
    <phoneticPr fontId="6"/>
  </si>
  <si>
    <t>G529</t>
  </si>
  <si>
    <t>児入６７・定超・未計画２</t>
    <rPh sb="0" eb="1">
      <t>ジ</t>
    </rPh>
    <rPh sb="1" eb="2">
      <t>ニュウ</t>
    </rPh>
    <rPh sb="5" eb="7">
      <t>テイチョウ</t>
    </rPh>
    <rPh sb="8" eb="9">
      <t>ミ</t>
    </rPh>
    <rPh sb="9" eb="11">
      <t>ケイカク</t>
    </rPh>
    <phoneticPr fontId="6"/>
  </si>
  <si>
    <t>G530</t>
  </si>
  <si>
    <t>児入６７・定超・拘束減</t>
    <rPh sb="0" eb="1">
      <t>ジ</t>
    </rPh>
    <rPh sb="1" eb="2">
      <t>ニュウ</t>
    </rPh>
    <rPh sb="5" eb="7">
      <t>テイチョウ</t>
    </rPh>
    <phoneticPr fontId="6"/>
  </si>
  <si>
    <t>G531</t>
  </si>
  <si>
    <t>児入６７・定超・未計画・拘束減</t>
    <rPh sb="0" eb="1">
      <t>ジ</t>
    </rPh>
    <rPh sb="1" eb="2">
      <t>ニュウ</t>
    </rPh>
    <rPh sb="5" eb="7">
      <t>テイチョウ</t>
    </rPh>
    <rPh sb="8" eb="9">
      <t>ミ</t>
    </rPh>
    <rPh sb="9" eb="11">
      <t>ケイカク</t>
    </rPh>
    <phoneticPr fontId="6"/>
  </si>
  <si>
    <t>G532</t>
  </si>
  <si>
    <t>児入６７・定超・未計画２・拘束減</t>
    <rPh sb="0" eb="1">
      <t>ジ</t>
    </rPh>
    <rPh sb="1" eb="2">
      <t>ニュウ</t>
    </rPh>
    <rPh sb="5" eb="7">
      <t>テイチョウ</t>
    </rPh>
    <rPh sb="8" eb="9">
      <t>ミ</t>
    </rPh>
    <rPh sb="9" eb="11">
      <t>ケイカク</t>
    </rPh>
    <phoneticPr fontId="6"/>
  </si>
  <si>
    <t>児入６７・地公体・定超</t>
    <rPh sb="0" eb="1">
      <t>ジ</t>
    </rPh>
    <rPh sb="1" eb="2">
      <t>ニュウ</t>
    </rPh>
    <rPh sb="5" eb="6">
      <t>チ</t>
    </rPh>
    <rPh sb="6" eb="7">
      <t>コウ</t>
    </rPh>
    <rPh sb="7" eb="8">
      <t>タイ</t>
    </rPh>
    <rPh sb="9" eb="11">
      <t>テイチョウ</t>
    </rPh>
    <phoneticPr fontId="6"/>
  </si>
  <si>
    <t>児入６７・地公体・定超・未計画</t>
    <rPh sb="0" eb="1">
      <t>ジ</t>
    </rPh>
    <rPh sb="1" eb="2">
      <t>ニュウ</t>
    </rPh>
    <rPh sb="5" eb="6">
      <t>チ</t>
    </rPh>
    <rPh sb="6" eb="7">
      <t>コウ</t>
    </rPh>
    <rPh sb="7" eb="8">
      <t>タイ</t>
    </rPh>
    <rPh sb="9" eb="11">
      <t>テイチョウ</t>
    </rPh>
    <rPh sb="12" eb="13">
      <t>ミ</t>
    </rPh>
    <rPh sb="13" eb="15">
      <t>ケイカク</t>
    </rPh>
    <phoneticPr fontId="6"/>
  </si>
  <si>
    <t>G533</t>
  </si>
  <si>
    <t>児入６７・地公体・定超・未計画２</t>
    <rPh sb="0" eb="1">
      <t>ジ</t>
    </rPh>
    <rPh sb="1" eb="2">
      <t>ニュウ</t>
    </rPh>
    <rPh sb="5" eb="6">
      <t>チ</t>
    </rPh>
    <rPh sb="6" eb="7">
      <t>コウ</t>
    </rPh>
    <rPh sb="7" eb="8">
      <t>タイ</t>
    </rPh>
    <rPh sb="9" eb="11">
      <t>テイチョウ</t>
    </rPh>
    <rPh sb="12" eb="13">
      <t>ミ</t>
    </rPh>
    <rPh sb="13" eb="15">
      <t>ケイカク</t>
    </rPh>
    <phoneticPr fontId="6"/>
  </si>
  <si>
    <t>G534</t>
  </si>
  <si>
    <t>児入６７・地公体・定超・拘束減</t>
    <rPh sb="0" eb="1">
      <t>ジ</t>
    </rPh>
    <rPh sb="1" eb="2">
      <t>ニュウ</t>
    </rPh>
    <rPh sb="5" eb="6">
      <t>チ</t>
    </rPh>
    <rPh sb="6" eb="7">
      <t>コウ</t>
    </rPh>
    <rPh sb="7" eb="8">
      <t>タイ</t>
    </rPh>
    <rPh sb="9" eb="11">
      <t>テイチョウ</t>
    </rPh>
    <phoneticPr fontId="6"/>
  </si>
  <si>
    <t>G535</t>
  </si>
  <si>
    <t>児入６７・地公体・定超・未計画・拘束減</t>
    <rPh sb="0" eb="1">
      <t>ジ</t>
    </rPh>
    <rPh sb="1" eb="2">
      <t>ニュウ</t>
    </rPh>
    <rPh sb="5" eb="6">
      <t>チ</t>
    </rPh>
    <rPh sb="6" eb="7">
      <t>コウ</t>
    </rPh>
    <rPh sb="7" eb="8">
      <t>タイ</t>
    </rPh>
    <rPh sb="9" eb="11">
      <t>テイチョウ</t>
    </rPh>
    <rPh sb="12" eb="13">
      <t>ミ</t>
    </rPh>
    <rPh sb="13" eb="15">
      <t>ケイカク</t>
    </rPh>
    <phoneticPr fontId="6"/>
  </si>
  <si>
    <t>G536</t>
  </si>
  <si>
    <t>児入６７・地公体・定超・未計画２・拘束減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</si>
  <si>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児入６８・定超</t>
    <rPh sb="0" eb="1">
      <t>ジ</t>
    </rPh>
    <rPh sb="1" eb="2">
      <t>ニュウ</t>
    </rPh>
    <rPh sb="5" eb="7">
      <t>テイチョウ</t>
    </rPh>
    <phoneticPr fontId="6"/>
  </si>
  <si>
    <t>児入６８・定超・未計画</t>
    <rPh sb="0" eb="1">
      <t>ジ</t>
    </rPh>
    <rPh sb="1" eb="2">
      <t>ニュウ</t>
    </rPh>
    <rPh sb="5" eb="7">
      <t>テイチョウ</t>
    </rPh>
    <rPh sb="8" eb="9">
      <t>ミ</t>
    </rPh>
    <rPh sb="9" eb="11">
      <t>ケイカク</t>
    </rPh>
    <phoneticPr fontId="6"/>
  </si>
  <si>
    <t>G537</t>
  </si>
  <si>
    <t>児入６８・定超・未計画２</t>
    <rPh sb="0" eb="1">
      <t>ジ</t>
    </rPh>
    <rPh sb="1" eb="2">
      <t>ニュウ</t>
    </rPh>
    <rPh sb="5" eb="7">
      <t>テイチョウ</t>
    </rPh>
    <rPh sb="8" eb="9">
      <t>ミ</t>
    </rPh>
    <rPh sb="9" eb="11">
      <t>ケイカク</t>
    </rPh>
    <phoneticPr fontId="6"/>
  </si>
  <si>
    <t>G538</t>
  </si>
  <si>
    <t>児入６８・定超・拘束減</t>
    <rPh sb="0" eb="1">
      <t>ジ</t>
    </rPh>
    <rPh sb="1" eb="2">
      <t>ニュウ</t>
    </rPh>
    <rPh sb="5" eb="7">
      <t>テイチョウ</t>
    </rPh>
    <phoneticPr fontId="6"/>
  </si>
  <si>
    <t>G539</t>
  </si>
  <si>
    <t>児入６８・定超・未計画・拘束減</t>
    <rPh sb="0" eb="1">
      <t>ジ</t>
    </rPh>
    <rPh sb="1" eb="2">
      <t>ニュウ</t>
    </rPh>
    <rPh sb="5" eb="7">
      <t>テイチョウ</t>
    </rPh>
    <rPh sb="8" eb="9">
      <t>ミ</t>
    </rPh>
    <rPh sb="9" eb="11">
      <t>ケイカク</t>
    </rPh>
    <phoneticPr fontId="6"/>
  </si>
  <si>
    <t>G540</t>
  </si>
  <si>
    <t>児入６８・定超・未計画２・拘束減</t>
    <rPh sb="0" eb="1">
      <t>ジ</t>
    </rPh>
    <rPh sb="1" eb="2">
      <t>ニュウ</t>
    </rPh>
    <rPh sb="5" eb="7">
      <t>テイチョウ</t>
    </rPh>
    <rPh sb="8" eb="9">
      <t>ミ</t>
    </rPh>
    <rPh sb="9" eb="11">
      <t>ケイカク</t>
    </rPh>
    <phoneticPr fontId="6"/>
  </si>
  <si>
    <t>児入６８・地公体・定超</t>
    <rPh sb="0" eb="1">
      <t>ジ</t>
    </rPh>
    <rPh sb="1" eb="2">
      <t>ニュウ</t>
    </rPh>
    <rPh sb="5" eb="6">
      <t>チ</t>
    </rPh>
    <rPh sb="6" eb="7">
      <t>コウ</t>
    </rPh>
    <rPh sb="7" eb="8">
      <t>タイ</t>
    </rPh>
    <rPh sb="9" eb="11">
      <t>テイチョウ</t>
    </rPh>
    <phoneticPr fontId="6"/>
  </si>
  <si>
    <t>児入６８・地公体・定超・未計画</t>
    <rPh sb="0" eb="1">
      <t>ジ</t>
    </rPh>
    <rPh sb="1" eb="2">
      <t>ニュウ</t>
    </rPh>
    <rPh sb="5" eb="6">
      <t>チ</t>
    </rPh>
    <rPh sb="6" eb="7">
      <t>コウ</t>
    </rPh>
    <rPh sb="7" eb="8">
      <t>タイ</t>
    </rPh>
    <rPh sb="9" eb="11">
      <t>テイチョウ</t>
    </rPh>
    <rPh sb="12" eb="13">
      <t>ミ</t>
    </rPh>
    <rPh sb="13" eb="15">
      <t>ケイカク</t>
    </rPh>
    <phoneticPr fontId="6"/>
  </si>
  <si>
    <t>G541</t>
  </si>
  <si>
    <t>児入６８・地公体・定超・未計画２</t>
    <rPh sb="0" eb="1">
      <t>ジ</t>
    </rPh>
    <rPh sb="1" eb="2">
      <t>ニュウ</t>
    </rPh>
    <rPh sb="5" eb="6">
      <t>チ</t>
    </rPh>
    <rPh sb="6" eb="7">
      <t>コウ</t>
    </rPh>
    <rPh sb="7" eb="8">
      <t>タイ</t>
    </rPh>
    <rPh sb="9" eb="11">
      <t>テイチョウ</t>
    </rPh>
    <rPh sb="12" eb="13">
      <t>ミ</t>
    </rPh>
    <rPh sb="13" eb="15">
      <t>ケイカク</t>
    </rPh>
    <phoneticPr fontId="6"/>
  </si>
  <si>
    <t>G542</t>
  </si>
  <si>
    <t>児入６８・地公体・定超・拘束減</t>
    <rPh sb="0" eb="1">
      <t>ジ</t>
    </rPh>
    <rPh sb="1" eb="2">
      <t>ニュウ</t>
    </rPh>
    <rPh sb="5" eb="6">
      <t>チ</t>
    </rPh>
    <rPh sb="6" eb="7">
      <t>コウ</t>
    </rPh>
    <rPh sb="7" eb="8">
      <t>タイ</t>
    </rPh>
    <rPh sb="9" eb="11">
      <t>テイチョウ</t>
    </rPh>
    <phoneticPr fontId="6"/>
  </si>
  <si>
    <t>G543</t>
  </si>
  <si>
    <t>児入６８・地公体・定超・未計画・拘束減</t>
    <rPh sb="0" eb="1">
      <t>ジ</t>
    </rPh>
    <rPh sb="1" eb="2">
      <t>ニュウ</t>
    </rPh>
    <rPh sb="5" eb="6">
      <t>チ</t>
    </rPh>
    <rPh sb="6" eb="7">
      <t>コウ</t>
    </rPh>
    <rPh sb="7" eb="8">
      <t>タイ</t>
    </rPh>
    <rPh sb="9" eb="11">
      <t>テイチョウ</t>
    </rPh>
    <rPh sb="12" eb="13">
      <t>ミ</t>
    </rPh>
    <rPh sb="13" eb="15">
      <t>ケイカク</t>
    </rPh>
    <phoneticPr fontId="6"/>
  </si>
  <si>
    <t>G544</t>
  </si>
  <si>
    <t>児入６８・地公体・定超・未計画２・拘束減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</si>
  <si>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児入６９・定超</t>
    <rPh sb="0" eb="1">
      <t>ジ</t>
    </rPh>
    <rPh sb="1" eb="2">
      <t>ニュウ</t>
    </rPh>
    <rPh sb="5" eb="7">
      <t>テイチョウ</t>
    </rPh>
    <phoneticPr fontId="6"/>
  </si>
  <si>
    <t>児入６９・定超・未計画</t>
    <rPh sb="0" eb="1">
      <t>ジ</t>
    </rPh>
    <rPh sb="1" eb="2">
      <t>ニュウ</t>
    </rPh>
    <rPh sb="5" eb="7">
      <t>テイチョウ</t>
    </rPh>
    <rPh sb="8" eb="9">
      <t>ミ</t>
    </rPh>
    <rPh sb="9" eb="11">
      <t>ケイカク</t>
    </rPh>
    <phoneticPr fontId="6"/>
  </si>
  <si>
    <t>G545</t>
  </si>
  <si>
    <t>児入６９・定超・未計画２</t>
    <rPh sb="0" eb="1">
      <t>ジ</t>
    </rPh>
    <rPh sb="1" eb="2">
      <t>ニュウ</t>
    </rPh>
    <rPh sb="5" eb="7">
      <t>テイチョウ</t>
    </rPh>
    <rPh sb="8" eb="9">
      <t>ミ</t>
    </rPh>
    <rPh sb="9" eb="11">
      <t>ケイカク</t>
    </rPh>
    <phoneticPr fontId="6"/>
  </si>
  <si>
    <t>G546</t>
  </si>
  <si>
    <t>児入６９・定超・拘束減</t>
    <rPh sb="0" eb="1">
      <t>ジ</t>
    </rPh>
    <rPh sb="1" eb="2">
      <t>ニュウ</t>
    </rPh>
    <rPh sb="5" eb="7">
      <t>テイチョウ</t>
    </rPh>
    <phoneticPr fontId="6"/>
  </si>
  <si>
    <t>G547</t>
  </si>
  <si>
    <t>児入６９・定超・未計画・拘束減</t>
    <rPh sb="0" eb="1">
      <t>ジ</t>
    </rPh>
    <rPh sb="1" eb="2">
      <t>ニュウ</t>
    </rPh>
    <rPh sb="5" eb="7">
      <t>テイチョウ</t>
    </rPh>
    <rPh sb="8" eb="9">
      <t>ミ</t>
    </rPh>
    <rPh sb="9" eb="11">
      <t>ケイカク</t>
    </rPh>
    <phoneticPr fontId="6"/>
  </si>
  <si>
    <t>G548</t>
  </si>
  <si>
    <t>児入６９・定超・未計画２・拘束減</t>
    <rPh sb="0" eb="1">
      <t>ジ</t>
    </rPh>
    <rPh sb="1" eb="2">
      <t>ニュウ</t>
    </rPh>
    <rPh sb="5" eb="7">
      <t>テイチョウ</t>
    </rPh>
    <rPh sb="8" eb="9">
      <t>ミ</t>
    </rPh>
    <rPh sb="9" eb="11">
      <t>ケイカク</t>
    </rPh>
    <phoneticPr fontId="6"/>
  </si>
  <si>
    <t>児入６９・地公体・定超</t>
    <rPh sb="0" eb="1">
      <t>ジ</t>
    </rPh>
    <rPh sb="1" eb="2">
      <t>ニュウ</t>
    </rPh>
    <rPh sb="5" eb="6">
      <t>チ</t>
    </rPh>
    <rPh sb="6" eb="7">
      <t>コウ</t>
    </rPh>
    <rPh sb="7" eb="8">
      <t>タイ</t>
    </rPh>
    <rPh sb="9" eb="11">
      <t>テイチョウ</t>
    </rPh>
    <phoneticPr fontId="6"/>
  </si>
  <si>
    <t>児入６９・地公体・定超・未計画</t>
    <rPh sb="0" eb="1">
      <t>ジ</t>
    </rPh>
    <rPh sb="1" eb="2">
      <t>ニュウ</t>
    </rPh>
    <rPh sb="5" eb="6">
      <t>チ</t>
    </rPh>
    <rPh sb="6" eb="7">
      <t>コウ</t>
    </rPh>
    <rPh sb="7" eb="8">
      <t>タイ</t>
    </rPh>
    <rPh sb="9" eb="11">
      <t>テイチョウ</t>
    </rPh>
    <rPh sb="12" eb="13">
      <t>ミ</t>
    </rPh>
    <rPh sb="13" eb="15">
      <t>ケイカク</t>
    </rPh>
    <phoneticPr fontId="6"/>
  </si>
  <si>
    <t>G549</t>
  </si>
  <si>
    <t>児入６９・地公体・定超・未計画２</t>
    <rPh sb="0" eb="1">
      <t>ジ</t>
    </rPh>
    <rPh sb="1" eb="2">
      <t>ニュウ</t>
    </rPh>
    <rPh sb="5" eb="6">
      <t>チ</t>
    </rPh>
    <rPh sb="6" eb="7">
      <t>コウ</t>
    </rPh>
    <rPh sb="7" eb="8">
      <t>タイ</t>
    </rPh>
    <rPh sb="9" eb="11">
      <t>テイチョウ</t>
    </rPh>
    <rPh sb="12" eb="13">
      <t>ミ</t>
    </rPh>
    <rPh sb="13" eb="15">
      <t>ケイカク</t>
    </rPh>
    <phoneticPr fontId="6"/>
  </si>
  <si>
    <t>G550</t>
  </si>
  <si>
    <t>児入６９・地公体・定超・拘束減</t>
    <rPh sb="0" eb="1">
      <t>ジ</t>
    </rPh>
    <rPh sb="1" eb="2">
      <t>ニュウ</t>
    </rPh>
    <rPh sb="5" eb="6">
      <t>チ</t>
    </rPh>
    <rPh sb="6" eb="7">
      <t>コウ</t>
    </rPh>
    <rPh sb="7" eb="8">
      <t>タイ</t>
    </rPh>
    <rPh sb="9" eb="11">
      <t>テイチョウ</t>
    </rPh>
    <phoneticPr fontId="6"/>
  </si>
  <si>
    <t>G551</t>
  </si>
  <si>
    <t>児入６９・地公体・定超・未計画・拘束減</t>
    <rPh sb="0" eb="1">
      <t>ジ</t>
    </rPh>
    <rPh sb="1" eb="2">
      <t>ニュウ</t>
    </rPh>
    <rPh sb="5" eb="6">
      <t>チ</t>
    </rPh>
    <rPh sb="6" eb="7">
      <t>コウ</t>
    </rPh>
    <rPh sb="7" eb="8">
      <t>タイ</t>
    </rPh>
    <rPh sb="9" eb="11">
      <t>テイチョウ</t>
    </rPh>
    <rPh sb="12" eb="13">
      <t>ミ</t>
    </rPh>
    <rPh sb="13" eb="15">
      <t>ケイカク</t>
    </rPh>
    <phoneticPr fontId="6"/>
  </si>
  <si>
    <t>G552</t>
  </si>
  <si>
    <t>児入６９・地公体・定超・未計画２・拘束減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</si>
  <si>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児入７０・定超</t>
    <rPh sb="0" eb="1">
      <t>ジ</t>
    </rPh>
    <rPh sb="1" eb="2">
      <t>ニュウ</t>
    </rPh>
    <rPh sb="5" eb="7">
      <t>テイチョウ</t>
    </rPh>
    <phoneticPr fontId="6"/>
  </si>
  <si>
    <t>児入７０・定超・未計画</t>
    <rPh sb="0" eb="1">
      <t>ジ</t>
    </rPh>
    <rPh sb="1" eb="2">
      <t>ニュウ</t>
    </rPh>
    <rPh sb="5" eb="7">
      <t>テイチョウ</t>
    </rPh>
    <rPh sb="8" eb="9">
      <t>ミ</t>
    </rPh>
    <rPh sb="9" eb="11">
      <t>ケイカク</t>
    </rPh>
    <phoneticPr fontId="6"/>
  </si>
  <si>
    <t>G553</t>
  </si>
  <si>
    <t>児入７０・定超・未計画２</t>
    <rPh sb="0" eb="1">
      <t>ジ</t>
    </rPh>
    <rPh sb="1" eb="2">
      <t>ニュウ</t>
    </rPh>
    <rPh sb="5" eb="7">
      <t>テイチョウ</t>
    </rPh>
    <rPh sb="8" eb="9">
      <t>ミ</t>
    </rPh>
    <rPh sb="9" eb="11">
      <t>ケイカク</t>
    </rPh>
    <phoneticPr fontId="6"/>
  </si>
  <si>
    <t>G554</t>
  </si>
  <si>
    <t>児入７０・定超・拘束減</t>
    <rPh sb="0" eb="1">
      <t>ジ</t>
    </rPh>
    <rPh sb="1" eb="2">
      <t>ニュウ</t>
    </rPh>
    <rPh sb="5" eb="7">
      <t>テイチョウ</t>
    </rPh>
    <phoneticPr fontId="6"/>
  </si>
  <si>
    <t>G555</t>
  </si>
  <si>
    <t>児入７０・定超・未計画・拘束減</t>
    <rPh sb="0" eb="1">
      <t>ジ</t>
    </rPh>
    <rPh sb="1" eb="2">
      <t>ニュウ</t>
    </rPh>
    <rPh sb="5" eb="7">
      <t>テイチョウ</t>
    </rPh>
    <rPh sb="8" eb="9">
      <t>ミ</t>
    </rPh>
    <rPh sb="9" eb="11">
      <t>ケイカク</t>
    </rPh>
    <phoneticPr fontId="6"/>
  </si>
  <si>
    <t>G556</t>
  </si>
  <si>
    <t>児入７０・定超・未計画２・拘束減</t>
    <rPh sb="0" eb="1">
      <t>ジ</t>
    </rPh>
    <rPh sb="1" eb="2">
      <t>ニュウ</t>
    </rPh>
    <rPh sb="5" eb="7">
      <t>テイチョウ</t>
    </rPh>
    <rPh sb="8" eb="9">
      <t>ミ</t>
    </rPh>
    <rPh sb="9" eb="11">
      <t>ケイカク</t>
    </rPh>
    <phoneticPr fontId="6"/>
  </si>
  <si>
    <t>児入７０・地公体・定超</t>
    <rPh sb="0" eb="1">
      <t>ジ</t>
    </rPh>
    <rPh sb="1" eb="2">
      <t>ニュウ</t>
    </rPh>
    <rPh sb="5" eb="6">
      <t>チ</t>
    </rPh>
    <rPh sb="6" eb="7">
      <t>コウ</t>
    </rPh>
    <rPh sb="7" eb="8">
      <t>タイ</t>
    </rPh>
    <rPh sb="9" eb="11">
      <t>テイチョウ</t>
    </rPh>
    <phoneticPr fontId="6"/>
  </si>
  <si>
    <t>児入７０・地公体・定超・未計画</t>
    <rPh sb="0" eb="1">
      <t>ジ</t>
    </rPh>
    <rPh sb="1" eb="2">
      <t>ニュウ</t>
    </rPh>
    <rPh sb="5" eb="6">
      <t>チ</t>
    </rPh>
    <rPh sb="6" eb="7">
      <t>コウ</t>
    </rPh>
    <rPh sb="7" eb="8">
      <t>タイ</t>
    </rPh>
    <rPh sb="9" eb="11">
      <t>テイチョウ</t>
    </rPh>
    <rPh sb="12" eb="13">
      <t>ミ</t>
    </rPh>
    <rPh sb="13" eb="15">
      <t>ケイカク</t>
    </rPh>
    <phoneticPr fontId="6"/>
  </si>
  <si>
    <t>G557</t>
  </si>
  <si>
    <t>児入７０・地公体・定超・未計画２</t>
    <rPh sb="0" eb="1">
      <t>ジ</t>
    </rPh>
    <rPh sb="1" eb="2">
      <t>ニュウ</t>
    </rPh>
    <rPh sb="5" eb="6">
      <t>チ</t>
    </rPh>
    <rPh sb="6" eb="7">
      <t>コウ</t>
    </rPh>
    <rPh sb="7" eb="8">
      <t>タイ</t>
    </rPh>
    <rPh sb="9" eb="11">
      <t>テイチョウ</t>
    </rPh>
    <rPh sb="12" eb="13">
      <t>ミ</t>
    </rPh>
    <rPh sb="13" eb="15">
      <t>ケイカク</t>
    </rPh>
    <phoneticPr fontId="6"/>
  </si>
  <si>
    <t>G558</t>
  </si>
  <si>
    <t>児入７０・地公体・定超・拘束減</t>
    <rPh sb="0" eb="1">
      <t>ジ</t>
    </rPh>
    <rPh sb="1" eb="2">
      <t>ニュウ</t>
    </rPh>
    <rPh sb="5" eb="6">
      <t>チ</t>
    </rPh>
    <rPh sb="6" eb="7">
      <t>コウ</t>
    </rPh>
    <rPh sb="7" eb="8">
      <t>タイ</t>
    </rPh>
    <rPh sb="9" eb="11">
      <t>テイチョウ</t>
    </rPh>
    <phoneticPr fontId="6"/>
  </si>
  <si>
    <t>G559</t>
  </si>
  <si>
    <t>児入７０・地公体・定超・未計画・拘束減</t>
    <rPh sb="0" eb="1">
      <t>ジ</t>
    </rPh>
    <rPh sb="1" eb="2">
      <t>ニュウ</t>
    </rPh>
    <rPh sb="5" eb="6">
      <t>チ</t>
    </rPh>
    <rPh sb="6" eb="7">
      <t>コウ</t>
    </rPh>
    <rPh sb="7" eb="8">
      <t>タイ</t>
    </rPh>
    <rPh sb="9" eb="11">
      <t>テイチョウ</t>
    </rPh>
    <rPh sb="12" eb="13">
      <t>ミ</t>
    </rPh>
    <rPh sb="13" eb="15">
      <t>ケイカク</t>
    </rPh>
    <phoneticPr fontId="6"/>
  </si>
  <si>
    <t>G560</t>
  </si>
  <si>
    <t>児入７０・地公体・定超・未計画２・拘束減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</si>
  <si>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児入７１・定超</t>
    <rPh sb="0" eb="1">
      <t>ジ</t>
    </rPh>
    <rPh sb="1" eb="2">
      <t>ニュウ</t>
    </rPh>
    <rPh sb="5" eb="7">
      <t>テイチョウ</t>
    </rPh>
    <phoneticPr fontId="6"/>
  </si>
  <si>
    <t>児入７１・定超・未計画</t>
    <rPh sb="0" eb="1">
      <t>ジ</t>
    </rPh>
    <rPh sb="1" eb="2">
      <t>ニュウ</t>
    </rPh>
    <rPh sb="5" eb="7">
      <t>テイチョウ</t>
    </rPh>
    <rPh sb="8" eb="9">
      <t>ミ</t>
    </rPh>
    <rPh sb="9" eb="11">
      <t>ケイカク</t>
    </rPh>
    <phoneticPr fontId="6"/>
  </si>
  <si>
    <t>G561</t>
  </si>
  <si>
    <t>児入７１・定超・未計画２</t>
    <rPh sb="0" eb="1">
      <t>ジ</t>
    </rPh>
    <rPh sb="1" eb="2">
      <t>ニュウ</t>
    </rPh>
    <rPh sb="5" eb="7">
      <t>テイチョウ</t>
    </rPh>
    <rPh sb="8" eb="9">
      <t>ミ</t>
    </rPh>
    <rPh sb="9" eb="11">
      <t>ケイカク</t>
    </rPh>
    <phoneticPr fontId="6"/>
  </si>
  <si>
    <t>G562</t>
  </si>
  <si>
    <t>児入７１・定超・拘束減</t>
    <rPh sb="0" eb="1">
      <t>ジ</t>
    </rPh>
    <rPh sb="1" eb="2">
      <t>ニュウ</t>
    </rPh>
    <rPh sb="5" eb="7">
      <t>テイチョウ</t>
    </rPh>
    <phoneticPr fontId="6"/>
  </si>
  <si>
    <t>G563</t>
  </si>
  <si>
    <t>児入７１・定超・未計画・拘束減</t>
    <rPh sb="0" eb="1">
      <t>ジ</t>
    </rPh>
    <rPh sb="1" eb="2">
      <t>ニュウ</t>
    </rPh>
    <rPh sb="5" eb="7">
      <t>テイチョウ</t>
    </rPh>
    <rPh sb="8" eb="9">
      <t>ミ</t>
    </rPh>
    <rPh sb="9" eb="11">
      <t>ケイカク</t>
    </rPh>
    <phoneticPr fontId="6"/>
  </si>
  <si>
    <t>G564</t>
  </si>
  <si>
    <t>児入７１・定超・未計画２・拘束減</t>
    <rPh sb="0" eb="1">
      <t>ジ</t>
    </rPh>
    <rPh sb="1" eb="2">
      <t>ニュウ</t>
    </rPh>
    <rPh sb="5" eb="7">
      <t>テイチョウ</t>
    </rPh>
    <rPh sb="8" eb="9">
      <t>ミ</t>
    </rPh>
    <rPh sb="9" eb="11">
      <t>ケイカク</t>
    </rPh>
    <phoneticPr fontId="6"/>
  </si>
  <si>
    <t>児入７１・地公体・定超</t>
    <rPh sb="0" eb="1">
      <t>ジ</t>
    </rPh>
    <rPh sb="1" eb="2">
      <t>ニュウ</t>
    </rPh>
    <rPh sb="5" eb="6">
      <t>チ</t>
    </rPh>
    <rPh sb="6" eb="7">
      <t>コウ</t>
    </rPh>
    <rPh sb="7" eb="8">
      <t>タイ</t>
    </rPh>
    <rPh sb="9" eb="11">
      <t>テイチョウ</t>
    </rPh>
    <phoneticPr fontId="6"/>
  </si>
  <si>
    <t>児入７１・地公体・定超・未計画</t>
    <rPh sb="0" eb="1">
      <t>ジ</t>
    </rPh>
    <rPh sb="1" eb="2">
      <t>ニュウ</t>
    </rPh>
    <rPh sb="5" eb="6">
      <t>チ</t>
    </rPh>
    <rPh sb="6" eb="7">
      <t>コウ</t>
    </rPh>
    <rPh sb="7" eb="8">
      <t>タイ</t>
    </rPh>
    <rPh sb="9" eb="11">
      <t>テイチョウ</t>
    </rPh>
    <rPh sb="12" eb="13">
      <t>ミ</t>
    </rPh>
    <rPh sb="13" eb="15">
      <t>ケイカク</t>
    </rPh>
    <phoneticPr fontId="6"/>
  </si>
  <si>
    <t>G565</t>
  </si>
  <si>
    <t>児入７１・地公体・定超・未計画２</t>
    <rPh sb="0" eb="1">
      <t>ジ</t>
    </rPh>
    <rPh sb="1" eb="2">
      <t>ニュウ</t>
    </rPh>
    <rPh sb="5" eb="6">
      <t>チ</t>
    </rPh>
    <rPh sb="6" eb="7">
      <t>コウ</t>
    </rPh>
    <rPh sb="7" eb="8">
      <t>タイ</t>
    </rPh>
    <rPh sb="9" eb="11">
      <t>テイチョウ</t>
    </rPh>
    <rPh sb="12" eb="13">
      <t>ミ</t>
    </rPh>
    <rPh sb="13" eb="15">
      <t>ケイカク</t>
    </rPh>
    <phoneticPr fontId="6"/>
  </si>
  <si>
    <t>G566</t>
  </si>
  <si>
    <t>児入７１・地公体・定超・拘束減</t>
    <rPh sb="0" eb="1">
      <t>ジ</t>
    </rPh>
    <rPh sb="1" eb="2">
      <t>ニュウ</t>
    </rPh>
    <rPh sb="5" eb="6">
      <t>チ</t>
    </rPh>
    <rPh sb="6" eb="7">
      <t>コウ</t>
    </rPh>
    <rPh sb="7" eb="8">
      <t>タイ</t>
    </rPh>
    <rPh sb="9" eb="11">
      <t>テイチョウ</t>
    </rPh>
    <phoneticPr fontId="6"/>
  </si>
  <si>
    <t>G567</t>
  </si>
  <si>
    <t>児入７１・地公体・定超・未計画・拘束減</t>
    <rPh sb="0" eb="1">
      <t>ジ</t>
    </rPh>
    <rPh sb="1" eb="2">
      <t>ニュウ</t>
    </rPh>
    <rPh sb="5" eb="6">
      <t>チ</t>
    </rPh>
    <rPh sb="6" eb="7">
      <t>コウ</t>
    </rPh>
    <rPh sb="7" eb="8">
      <t>タイ</t>
    </rPh>
    <rPh sb="9" eb="11">
      <t>テイチョウ</t>
    </rPh>
    <rPh sb="12" eb="13">
      <t>ミ</t>
    </rPh>
    <rPh sb="13" eb="15">
      <t>ケイカク</t>
    </rPh>
    <phoneticPr fontId="6"/>
  </si>
  <si>
    <t>G568</t>
  </si>
  <si>
    <t>児入７１・地公体・定超・未計画２・拘束減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</si>
  <si>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児入７２・定超</t>
    <rPh sb="0" eb="1">
      <t>ジ</t>
    </rPh>
    <rPh sb="1" eb="2">
      <t>ニュウ</t>
    </rPh>
    <rPh sb="5" eb="7">
      <t>テイチョウ</t>
    </rPh>
    <phoneticPr fontId="6"/>
  </si>
  <si>
    <t>児入７２・定超・未計画</t>
    <rPh sb="0" eb="1">
      <t>ジ</t>
    </rPh>
    <rPh sb="1" eb="2">
      <t>ニュウ</t>
    </rPh>
    <rPh sb="5" eb="7">
      <t>テイチョウ</t>
    </rPh>
    <rPh sb="8" eb="9">
      <t>ミ</t>
    </rPh>
    <rPh sb="9" eb="11">
      <t>ケイカク</t>
    </rPh>
    <phoneticPr fontId="6"/>
  </si>
  <si>
    <t>G569</t>
  </si>
  <si>
    <t>児入７２・定超・未計画２</t>
    <rPh sb="0" eb="1">
      <t>ジ</t>
    </rPh>
    <rPh sb="1" eb="2">
      <t>ニュウ</t>
    </rPh>
    <rPh sb="5" eb="7">
      <t>テイチョウ</t>
    </rPh>
    <rPh sb="8" eb="9">
      <t>ミ</t>
    </rPh>
    <rPh sb="9" eb="11">
      <t>ケイカク</t>
    </rPh>
    <phoneticPr fontId="6"/>
  </si>
  <si>
    <t>G570</t>
  </si>
  <si>
    <t>児入７２・定超・拘束減</t>
    <rPh sb="0" eb="1">
      <t>ジ</t>
    </rPh>
    <rPh sb="1" eb="2">
      <t>ニュウ</t>
    </rPh>
    <rPh sb="5" eb="7">
      <t>テイチョウ</t>
    </rPh>
    <phoneticPr fontId="6"/>
  </si>
  <si>
    <t>G571</t>
  </si>
  <si>
    <t>児入７２・定超・未計画・拘束減</t>
    <rPh sb="0" eb="1">
      <t>ジ</t>
    </rPh>
    <rPh sb="1" eb="2">
      <t>ニュウ</t>
    </rPh>
    <rPh sb="5" eb="7">
      <t>テイチョウ</t>
    </rPh>
    <rPh sb="8" eb="9">
      <t>ミ</t>
    </rPh>
    <rPh sb="9" eb="11">
      <t>ケイカク</t>
    </rPh>
    <phoneticPr fontId="6"/>
  </si>
  <si>
    <t>G572</t>
  </si>
  <si>
    <t>児入７２・定超・未計画２・拘束減</t>
    <rPh sb="0" eb="1">
      <t>ジ</t>
    </rPh>
    <rPh sb="1" eb="2">
      <t>ニュウ</t>
    </rPh>
    <rPh sb="5" eb="7">
      <t>テイチョウ</t>
    </rPh>
    <rPh sb="8" eb="9">
      <t>ミ</t>
    </rPh>
    <rPh sb="9" eb="11">
      <t>ケイカク</t>
    </rPh>
    <phoneticPr fontId="6"/>
  </si>
  <si>
    <t>児入７２・地公体・定超</t>
    <rPh sb="0" eb="1">
      <t>ジ</t>
    </rPh>
    <rPh sb="1" eb="2">
      <t>ニュウ</t>
    </rPh>
    <rPh sb="5" eb="6">
      <t>チ</t>
    </rPh>
    <rPh sb="6" eb="7">
      <t>コウ</t>
    </rPh>
    <rPh sb="7" eb="8">
      <t>タイ</t>
    </rPh>
    <rPh sb="9" eb="11">
      <t>テイチョウ</t>
    </rPh>
    <phoneticPr fontId="6"/>
  </si>
  <si>
    <t>児入７２・地公体・定超・未計画</t>
    <rPh sb="0" eb="1">
      <t>ジ</t>
    </rPh>
    <rPh sb="1" eb="2">
      <t>ニュウ</t>
    </rPh>
    <rPh sb="5" eb="6">
      <t>チ</t>
    </rPh>
    <rPh sb="6" eb="7">
      <t>コウ</t>
    </rPh>
    <rPh sb="7" eb="8">
      <t>タイ</t>
    </rPh>
    <rPh sb="9" eb="11">
      <t>テイチョウ</t>
    </rPh>
    <rPh sb="12" eb="13">
      <t>ミ</t>
    </rPh>
    <rPh sb="13" eb="15">
      <t>ケイカク</t>
    </rPh>
    <phoneticPr fontId="6"/>
  </si>
  <si>
    <t>G573</t>
  </si>
  <si>
    <t>児入７２・地公体・定超・未計画２</t>
    <rPh sb="0" eb="1">
      <t>ジ</t>
    </rPh>
    <rPh sb="1" eb="2">
      <t>ニュウ</t>
    </rPh>
    <rPh sb="5" eb="6">
      <t>チ</t>
    </rPh>
    <rPh sb="6" eb="7">
      <t>コウ</t>
    </rPh>
    <rPh sb="7" eb="8">
      <t>タイ</t>
    </rPh>
    <rPh sb="9" eb="11">
      <t>テイチョウ</t>
    </rPh>
    <rPh sb="12" eb="13">
      <t>ミ</t>
    </rPh>
    <rPh sb="13" eb="15">
      <t>ケイカク</t>
    </rPh>
    <phoneticPr fontId="6"/>
  </si>
  <si>
    <t>G574</t>
  </si>
  <si>
    <t>児入７２・地公体・定超・拘束減</t>
    <rPh sb="0" eb="1">
      <t>ジ</t>
    </rPh>
    <rPh sb="1" eb="2">
      <t>ニュウ</t>
    </rPh>
    <rPh sb="5" eb="6">
      <t>チ</t>
    </rPh>
    <rPh sb="6" eb="7">
      <t>コウ</t>
    </rPh>
    <rPh sb="7" eb="8">
      <t>タイ</t>
    </rPh>
    <rPh sb="9" eb="11">
      <t>テイチョウ</t>
    </rPh>
    <phoneticPr fontId="6"/>
  </si>
  <si>
    <t>G575</t>
  </si>
  <si>
    <t>児入７２・地公体・定超・未計画・拘束減</t>
    <rPh sb="0" eb="1">
      <t>ジ</t>
    </rPh>
    <rPh sb="1" eb="2">
      <t>ニュウ</t>
    </rPh>
    <rPh sb="5" eb="6">
      <t>チ</t>
    </rPh>
    <rPh sb="6" eb="7">
      <t>コウ</t>
    </rPh>
    <rPh sb="7" eb="8">
      <t>タイ</t>
    </rPh>
    <rPh sb="9" eb="11">
      <t>テイチョウ</t>
    </rPh>
    <rPh sb="12" eb="13">
      <t>ミ</t>
    </rPh>
    <rPh sb="13" eb="15">
      <t>ケイカク</t>
    </rPh>
    <phoneticPr fontId="6"/>
  </si>
  <si>
    <t>G576</t>
  </si>
  <si>
    <t>児入７２・地公体・定超・未計画２・拘束減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</si>
  <si>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児入７３・定超</t>
    <rPh sb="0" eb="1">
      <t>ジ</t>
    </rPh>
    <rPh sb="1" eb="2">
      <t>ニュウ</t>
    </rPh>
    <rPh sb="5" eb="7">
      <t>テイチョウ</t>
    </rPh>
    <phoneticPr fontId="6"/>
  </si>
  <si>
    <t>児入７３・定超・未計画</t>
    <rPh sb="0" eb="1">
      <t>ジ</t>
    </rPh>
    <rPh sb="1" eb="2">
      <t>ニュウ</t>
    </rPh>
    <rPh sb="5" eb="7">
      <t>テイチョウ</t>
    </rPh>
    <rPh sb="8" eb="9">
      <t>ミ</t>
    </rPh>
    <rPh sb="9" eb="11">
      <t>ケイカク</t>
    </rPh>
    <phoneticPr fontId="6"/>
  </si>
  <si>
    <t>G577</t>
  </si>
  <si>
    <t>児入７３・定超・未計画２</t>
    <rPh sb="0" eb="1">
      <t>ジ</t>
    </rPh>
    <rPh sb="1" eb="2">
      <t>ニュウ</t>
    </rPh>
    <rPh sb="5" eb="7">
      <t>テイチョウ</t>
    </rPh>
    <rPh sb="8" eb="9">
      <t>ミ</t>
    </rPh>
    <rPh sb="9" eb="11">
      <t>ケイカク</t>
    </rPh>
    <phoneticPr fontId="6"/>
  </si>
  <si>
    <t>G578</t>
  </si>
  <si>
    <t>児入７３・定超・拘束減</t>
    <rPh sb="0" eb="1">
      <t>ジ</t>
    </rPh>
    <rPh sb="1" eb="2">
      <t>ニュウ</t>
    </rPh>
    <rPh sb="5" eb="7">
      <t>テイチョウ</t>
    </rPh>
    <phoneticPr fontId="6"/>
  </si>
  <si>
    <t>G579</t>
  </si>
  <si>
    <t>児入７３・定超・未計画・拘束減</t>
    <rPh sb="0" eb="1">
      <t>ジ</t>
    </rPh>
    <rPh sb="1" eb="2">
      <t>ニュウ</t>
    </rPh>
    <rPh sb="5" eb="7">
      <t>テイチョウ</t>
    </rPh>
    <rPh sb="8" eb="9">
      <t>ミ</t>
    </rPh>
    <rPh sb="9" eb="11">
      <t>ケイカク</t>
    </rPh>
    <phoneticPr fontId="6"/>
  </si>
  <si>
    <t>G580</t>
  </si>
  <si>
    <t>児入７３・定超・未計画２・拘束減</t>
    <rPh sb="0" eb="1">
      <t>ジ</t>
    </rPh>
    <rPh sb="1" eb="2">
      <t>ニュウ</t>
    </rPh>
    <rPh sb="5" eb="7">
      <t>テイチョウ</t>
    </rPh>
    <rPh sb="8" eb="9">
      <t>ミ</t>
    </rPh>
    <rPh sb="9" eb="11">
      <t>ケイカク</t>
    </rPh>
    <phoneticPr fontId="6"/>
  </si>
  <si>
    <t>児入７３・地公体・定超</t>
    <rPh sb="0" eb="1">
      <t>ジ</t>
    </rPh>
    <rPh sb="1" eb="2">
      <t>ニュウ</t>
    </rPh>
    <rPh sb="5" eb="6">
      <t>チ</t>
    </rPh>
    <rPh sb="6" eb="7">
      <t>コウ</t>
    </rPh>
    <rPh sb="7" eb="8">
      <t>タイ</t>
    </rPh>
    <rPh sb="9" eb="11">
      <t>テイチョウ</t>
    </rPh>
    <phoneticPr fontId="6"/>
  </si>
  <si>
    <t>児入７３・地公体・定超・未計画</t>
    <rPh sb="0" eb="1">
      <t>ジ</t>
    </rPh>
    <rPh sb="1" eb="2">
      <t>ニュウ</t>
    </rPh>
    <rPh sb="5" eb="6">
      <t>チ</t>
    </rPh>
    <rPh sb="6" eb="7">
      <t>コウ</t>
    </rPh>
    <rPh sb="7" eb="8">
      <t>タイ</t>
    </rPh>
    <rPh sb="9" eb="11">
      <t>テイチョウ</t>
    </rPh>
    <rPh sb="12" eb="13">
      <t>ミ</t>
    </rPh>
    <rPh sb="13" eb="15">
      <t>ケイカク</t>
    </rPh>
    <phoneticPr fontId="6"/>
  </si>
  <si>
    <t>G581</t>
  </si>
  <si>
    <t>児入７３・地公体・定超・未計画２</t>
    <rPh sb="0" eb="1">
      <t>ジ</t>
    </rPh>
    <rPh sb="1" eb="2">
      <t>ニュウ</t>
    </rPh>
    <rPh sb="5" eb="6">
      <t>チ</t>
    </rPh>
    <rPh sb="6" eb="7">
      <t>コウ</t>
    </rPh>
    <rPh sb="7" eb="8">
      <t>タイ</t>
    </rPh>
    <rPh sb="9" eb="11">
      <t>テイチョウ</t>
    </rPh>
    <rPh sb="12" eb="13">
      <t>ミ</t>
    </rPh>
    <rPh sb="13" eb="15">
      <t>ケイカク</t>
    </rPh>
    <phoneticPr fontId="6"/>
  </si>
  <si>
    <t>G582</t>
  </si>
  <si>
    <t>児入７３・地公体・定超・拘束減</t>
    <rPh sb="0" eb="1">
      <t>ジ</t>
    </rPh>
    <rPh sb="1" eb="2">
      <t>ニュウ</t>
    </rPh>
    <rPh sb="5" eb="6">
      <t>チ</t>
    </rPh>
    <rPh sb="6" eb="7">
      <t>コウ</t>
    </rPh>
    <rPh sb="7" eb="8">
      <t>タイ</t>
    </rPh>
    <rPh sb="9" eb="11">
      <t>テイチョウ</t>
    </rPh>
    <phoneticPr fontId="6"/>
  </si>
  <si>
    <t>G583</t>
  </si>
  <si>
    <t>児入７３・地公体・定超・未計画・拘束減</t>
    <rPh sb="0" eb="1">
      <t>ジ</t>
    </rPh>
    <rPh sb="1" eb="2">
      <t>ニュウ</t>
    </rPh>
    <rPh sb="5" eb="6">
      <t>チ</t>
    </rPh>
    <rPh sb="6" eb="7">
      <t>コウ</t>
    </rPh>
    <rPh sb="7" eb="8">
      <t>タイ</t>
    </rPh>
    <rPh sb="9" eb="11">
      <t>テイチョウ</t>
    </rPh>
    <rPh sb="12" eb="13">
      <t>ミ</t>
    </rPh>
    <rPh sb="13" eb="15">
      <t>ケイカク</t>
    </rPh>
    <phoneticPr fontId="6"/>
  </si>
  <si>
    <t>G584</t>
  </si>
  <si>
    <t>児入７３・地公体・定超・未計画２・拘束減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</si>
  <si>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児入７４・定超</t>
    <rPh sb="0" eb="1">
      <t>ジ</t>
    </rPh>
    <rPh sb="1" eb="2">
      <t>ニュウ</t>
    </rPh>
    <rPh sb="5" eb="7">
      <t>テイチョウ</t>
    </rPh>
    <phoneticPr fontId="6"/>
  </si>
  <si>
    <t>児入７４・定超・未計画</t>
    <rPh sb="0" eb="1">
      <t>ジ</t>
    </rPh>
    <rPh sb="1" eb="2">
      <t>ニュウ</t>
    </rPh>
    <rPh sb="5" eb="7">
      <t>テイチョウ</t>
    </rPh>
    <rPh sb="8" eb="9">
      <t>ミ</t>
    </rPh>
    <rPh sb="9" eb="11">
      <t>ケイカク</t>
    </rPh>
    <phoneticPr fontId="6"/>
  </si>
  <si>
    <t>G585</t>
  </si>
  <si>
    <t>児入７４・定超・未計画２</t>
    <rPh sb="0" eb="1">
      <t>ジ</t>
    </rPh>
    <rPh sb="1" eb="2">
      <t>ニュウ</t>
    </rPh>
    <rPh sb="5" eb="7">
      <t>テイチョウ</t>
    </rPh>
    <rPh sb="8" eb="9">
      <t>ミ</t>
    </rPh>
    <rPh sb="9" eb="11">
      <t>ケイカク</t>
    </rPh>
    <phoneticPr fontId="6"/>
  </si>
  <si>
    <t>G586</t>
  </si>
  <si>
    <t>児入７４・定超・拘束減</t>
    <rPh sb="0" eb="1">
      <t>ジ</t>
    </rPh>
    <rPh sb="1" eb="2">
      <t>ニュウ</t>
    </rPh>
    <rPh sb="5" eb="7">
      <t>テイチョウ</t>
    </rPh>
    <phoneticPr fontId="6"/>
  </si>
  <si>
    <t>G587</t>
  </si>
  <si>
    <t>児入７４・定超・未計画・拘束減</t>
    <rPh sb="0" eb="1">
      <t>ジ</t>
    </rPh>
    <rPh sb="1" eb="2">
      <t>ニュウ</t>
    </rPh>
    <rPh sb="5" eb="7">
      <t>テイチョウ</t>
    </rPh>
    <rPh sb="8" eb="9">
      <t>ミ</t>
    </rPh>
    <rPh sb="9" eb="11">
      <t>ケイカク</t>
    </rPh>
    <phoneticPr fontId="6"/>
  </si>
  <si>
    <t>G588</t>
  </si>
  <si>
    <t>児入７４・定超・未計画２・拘束減</t>
    <rPh sb="0" eb="1">
      <t>ジ</t>
    </rPh>
    <rPh sb="1" eb="2">
      <t>ニュウ</t>
    </rPh>
    <rPh sb="5" eb="7">
      <t>テイチョウ</t>
    </rPh>
    <rPh sb="8" eb="9">
      <t>ミ</t>
    </rPh>
    <rPh sb="9" eb="11">
      <t>ケイカク</t>
    </rPh>
    <phoneticPr fontId="6"/>
  </si>
  <si>
    <t>児入７４・地公体・定超</t>
    <rPh sb="0" eb="1">
      <t>ジ</t>
    </rPh>
    <rPh sb="1" eb="2">
      <t>ニュウ</t>
    </rPh>
    <rPh sb="5" eb="6">
      <t>チ</t>
    </rPh>
    <rPh sb="6" eb="7">
      <t>コウ</t>
    </rPh>
    <rPh sb="7" eb="8">
      <t>タイ</t>
    </rPh>
    <rPh sb="9" eb="11">
      <t>テイチョウ</t>
    </rPh>
    <phoneticPr fontId="6"/>
  </si>
  <si>
    <t>児入７４・地公体・定超・未計画</t>
    <rPh sb="0" eb="1">
      <t>ジ</t>
    </rPh>
    <rPh sb="1" eb="2">
      <t>ニュウ</t>
    </rPh>
    <rPh sb="5" eb="6">
      <t>チ</t>
    </rPh>
    <rPh sb="6" eb="7">
      <t>コウ</t>
    </rPh>
    <rPh sb="7" eb="8">
      <t>タイ</t>
    </rPh>
    <rPh sb="9" eb="11">
      <t>テイチョウ</t>
    </rPh>
    <rPh sb="12" eb="13">
      <t>ミ</t>
    </rPh>
    <rPh sb="13" eb="15">
      <t>ケイカク</t>
    </rPh>
    <phoneticPr fontId="6"/>
  </si>
  <si>
    <t>G589</t>
  </si>
  <si>
    <t>児入７４・地公体・定超・未計画２</t>
    <rPh sb="0" eb="1">
      <t>ジ</t>
    </rPh>
    <rPh sb="1" eb="2">
      <t>ニュウ</t>
    </rPh>
    <rPh sb="5" eb="6">
      <t>チ</t>
    </rPh>
    <rPh sb="6" eb="7">
      <t>コウ</t>
    </rPh>
    <rPh sb="7" eb="8">
      <t>タイ</t>
    </rPh>
    <rPh sb="9" eb="11">
      <t>テイチョウ</t>
    </rPh>
    <rPh sb="12" eb="13">
      <t>ミ</t>
    </rPh>
    <rPh sb="13" eb="15">
      <t>ケイカク</t>
    </rPh>
    <phoneticPr fontId="6"/>
  </si>
  <si>
    <t>G590</t>
  </si>
  <si>
    <t>児入７４・地公体・定超・拘束減</t>
    <rPh sb="0" eb="1">
      <t>ジ</t>
    </rPh>
    <rPh sb="1" eb="2">
      <t>ニュウ</t>
    </rPh>
    <rPh sb="5" eb="6">
      <t>チ</t>
    </rPh>
    <rPh sb="6" eb="7">
      <t>コウ</t>
    </rPh>
    <rPh sb="7" eb="8">
      <t>タイ</t>
    </rPh>
    <rPh sb="9" eb="11">
      <t>テイチョウ</t>
    </rPh>
    <phoneticPr fontId="6"/>
  </si>
  <si>
    <t>G591</t>
  </si>
  <si>
    <t>児入７４・地公体・定超・未計画・拘束減</t>
    <rPh sb="0" eb="1">
      <t>ジ</t>
    </rPh>
    <rPh sb="1" eb="2">
      <t>ニュウ</t>
    </rPh>
    <rPh sb="5" eb="6">
      <t>チ</t>
    </rPh>
    <rPh sb="6" eb="7">
      <t>コウ</t>
    </rPh>
    <rPh sb="7" eb="8">
      <t>タイ</t>
    </rPh>
    <rPh sb="9" eb="11">
      <t>テイチョウ</t>
    </rPh>
    <rPh sb="12" eb="13">
      <t>ミ</t>
    </rPh>
    <rPh sb="13" eb="15">
      <t>ケイカク</t>
    </rPh>
    <phoneticPr fontId="6"/>
  </si>
  <si>
    <t>G592</t>
  </si>
  <si>
    <t>児入７４・地公体・定超・未計画２・拘束減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</si>
  <si>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児入７５・定超</t>
    <rPh sb="0" eb="1">
      <t>ジ</t>
    </rPh>
    <rPh sb="1" eb="2">
      <t>ニュウ</t>
    </rPh>
    <rPh sb="5" eb="7">
      <t>テイチョウ</t>
    </rPh>
    <phoneticPr fontId="6"/>
  </si>
  <si>
    <t>児入７５・定超・未計画</t>
    <rPh sb="0" eb="1">
      <t>ジ</t>
    </rPh>
    <rPh sb="1" eb="2">
      <t>ニュウ</t>
    </rPh>
    <rPh sb="5" eb="7">
      <t>テイチョウ</t>
    </rPh>
    <rPh sb="8" eb="9">
      <t>ミ</t>
    </rPh>
    <rPh sb="9" eb="11">
      <t>ケイカク</t>
    </rPh>
    <phoneticPr fontId="6"/>
  </si>
  <si>
    <t>G593</t>
  </si>
  <si>
    <t>児入７５・定超・未計画２</t>
    <rPh sb="0" eb="1">
      <t>ジ</t>
    </rPh>
    <rPh sb="1" eb="2">
      <t>ニュウ</t>
    </rPh>
    <rPh sb="5" eb="7">
      <t>テイチョウ</t>
    </rPh>
    <rPh sb="8" eb="9">
      <t>ミ</t>
    </rPh>
    <rPh sb="9" eb="11">
      <t>ケイカク</t>
    </rPh>
    <phoneticPr fontId="6"/>
  </si>
  <si>
    <t>G594</t>
  </si>
  <si>
    <t>児入７５・定超・拘束減</t>
    <rPh sb="0" eb="1">
      <t>ジ</t>
    </rPh>
    <rPh sb="1" eb="2">
      <t>ニュウ</t>
    </rPh>
    <rPh sb="5" eb="7">
      <t>テイチョウ</t>
    </rPh>
    <phoneticPr fontId="6"/>
  </si>
  <si>
    <t>G595</t>
  </si>
  <si>
    <t>児入７５・定超・未計画・拘束減</t>
    <rPh sb="0" eb="1">
      <t>ジ</t>
    </rPh>
    <rPh sb="1" eb="2">
      <t>ニュウ</t>
    </rPh>
    <rPh sb="5" eb="7">
      <t>テイチョウ</t>
    </rPh>
    <rPh sb="8" eb="9">
      <t>ミ</t>
    </rPh>
    <rPh sb="9" eb="11">
      <t>ケイカク</t>
    </rPh>
    <phoneticPr fontId="6"/>
  </si>
  <si>
    <t>G596</t>
  </si>
  <si>
    <t>児入７５・定超・未計画２・拘束減</t>
    <rPh sb="0" eb="1">
      <t>ジ</t>
    </rPh>
    <rPh sb="1" eb="2">
      <t>ニュウ</t>
    </rPh>
    <rPh sb="5" eb="7">
      <t>テイチョウ</t>
    </rPh>
    <rPh sb="8" eb="9">
      <t>ミ</t>
    </rPh>
    <rPh sb="9" eb="11">
      <t>ケイカク</t>
    </rPh>
    <phoneticPr fontId="6"/>
  </si>
  <si>
    <t>児入７５・地公体・定超</t>
    <rPh sb="0" eb="1">
      <t>ジ</t>
    </rPh>
    <rPh sb="1" eb="2">
      <t>ニュウ</t>
    </rPh>
    <rPh sb="5" eb="6">
      <t>チ</t>
    </rPh>
    <rPh sb="6" eb="7">
      <t>コウ</t>
    </rPh>
    <rPh sb="7" eb="8">
      <t>タイ</t>
    </rPh>
    <rPh sb="9" eb="11">
      <t>テイチョウ</t>
    </rPh>
    <phoneticPr fontId="6"/>
  </si>
  <si>
    <t>児入７５・地公体・定超・未計画</t>
    <rPh sb="0" eb="1">
      <t>ジ</t>
    </rPh>
    <rPh sb="1" eb="2">
      <t>ニュウ</t>
    </rPh>
    <rPh sb="5" eb="6">
      <t>チ</t>
    </rPh>
    <rPh sb="6" eb="7">
      <t>コウ</t>
    </rPh>
    <rPh sb="7" eb="8">
      <t>タイ</t>
    </rPh>
    <rPh sb="9" eb="11">
      <t>テイチョウ</t>
    </rPh>
    <rPh sb="12" eb="13">
      <t>ミ</t>
    </rPh>
    <rPh sb="13" eb="15">
      <t>ケイカク</t>
    </rPh>
    <phoneticPr fontId="6"/>
  </si>
  <si>
    <t>G597</t>
  </si>
  <si>
    <t>児入７５・地公体・定超・未計画２</t>
    <rPh sb="0" eb="1">
      <t>ジ</t>
    </rPh>
    <rPh sb="1" eb="2">
      <t>ニュウ</t>
    </rPh>
    <rPh sb="5" eb="6">
      <t>チ</t>
    </rPh>
    <rPh sb="6" eb="7">
      <t>コウ</t>
    </rPh>
    <rPh sb="7" eb="8">
      <t>タイ</t>
    </rPh>
    <rPh sb="9" eb="11">
      <t>テイチョウ</t>
    </rPh>
    <rPh sb="12" eb="13">
      <t>ミ</t>
    </rPh>
    <rPh sb="13" eb="15">
      <t>ケイカク</t>
    </rPh>
    <phoneticPr fontId="6"/>
  </si>
  <si>
    <t>G598</t>
  </si>
  <si>
    <t>児入７５・地公体・定超・拘束減</t>
    <rPh sb="0" eb="1">
      <t>ジ</t>
    </rPh>
    <rPh sb="1" eb="2">
      <t>ニュウ</t>
    </rPh>
    <rPh sb="5" eb="6">
      <t>チ</t>
    </rPh>
    <rPh sb="6" eb="7">
      <t>コウ</t>
    </rPh>
    <rPh sb="7" eb="8">
      <t>タイ</t>
    </rPh>
    <rPh sb="9" eb="11">
      <t>テイチョウ</t>
    </rPh>
    <phoneticPr fontId="6"/>
  </si>
  <si>
    <t>G599</t>
  </si>
  <si>
    <t>児入７５・地公体・定超・未計画・拘束減</t>
    <rPh sb="0" eb="1">
      <t>ジ</t>
    </rPh>
    <rPh sb="1" eb="2">
      <t>ニュウ</t>
    </rPh>
    <rPh sb="5" eb="6">
      <t>チ</t>
    </rPh>
    <rPh sb="6" eb="7">
      <t>コウ</t>
    </rPh>
    <rPh sb="7" eb="8">
      <t>タイ</t>
    </rPh>
    <rPh sb="9" eb="11">
      <t>テイチョウ</t>
    </rPh>
    <rPh sb="12" eb="13">
      <t>ミ</t>
    </rPh>
    <rPh sb="13" eb="15">
      <t>ケイカク</t>
    </rPh>
    <phoneticPr fontId="6"/>
  </si>
  <si>
    <t>G600</t>
  </si>
  <si>
    <t>児入７５・地公体・定超・未計画２・拘束減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</si>
  <si>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児入７６・定超</t>
    <rPh sb="0" eb="1">
      <t>ジ</t>
    </rPh>
    <rPh sb="1" eb="2">
      <t>ニュウ</t>
    </rPh>
    <rPh sb="5" eb="7">
      <t>テイチョウ</t>
    </rPh>
    <phoneticPr fontId="6"/>
  </si>
  <si>
    <t>児入７６・定超・未計画</t>
    <rPh sb="0" eb="1">
      <t>ジ</t>
    </rPh>
    <rPh sb="1" eb="2">
      <t>ニュウ</t>
    </rPh>
    <rPh sb="5" eb="7">
      <t>テイチョウ</t>
    </rPh>
    <rPh sb="8" eb="9">
      <t>ミ</t>
    </rPh>
    <rPh sb="9" eb="11">
      <t>ケイカク</t>
    </rPh>
    <phoneticPr fontId="6"/>
  </si>
  <si>
    <t>G601</t>
  </si>
  <si>
    <t>児入７６・定超・未計画２</t>
    <rPh sb="0" eb="1">
      <t>ジ</t>
    </rPh>
    <rPh sb="1" eb="2">
      <t>ニュウ</t>
    </rPh>
    <rPh sb="5" eb="7">
      <t>テイチョウ</t>
    </rPh>
    <rPh sb="8" eb="9">
      <t>ミ</t>
    </rPh>
    <rPh sb="9" eb="11">
      <t>ケイカク</t>
    </rPh>
    <phoneticPr fontId="6"/>
  </si>
  <si>
    <t>G602</t>
  </si>
  <si>
    <t>児入７６・定超・拘束減</t>
    <rPh sb="0" eb="1">
      <t>ジ</t>
    </rPh>
    <rPh sb="1" eb="2">
      <t>ニュウ</t>
    </rPh>
    <rPh sb="5" eb="7">
      <t>テイチョウ</t>
    </rPh>
    <phoneticPr fontId="6"/>
  </si>
  <si>
    <t>G603</t>
  </si>
  <si>
    <t>児入７６・定超・未計画・拘束減</t>
    <rPh sb="0" eb="1">
      <t>ジ</t>
    </rPh>
    <rPh sb="1" eb="2">
      <t>ニュウ</t>
    </rPh>
    <rPh sb="5" eb="7">
      <t>テイチョウ</t>
    </rPh>
    <rPh sb="8" eb="9">
      <t>ミ</t>
    </rPh>
    <rPh sb="9" eb="11">
      <t>ケイカク</t>
    </rPh>
    <phoneticPr fontId="6"/>
  </si>
  <si>
    <t>G604</t>
  </si>
  <si>
    <t>児入７６・定超・未計画２・拘束減</t>
    <rPh sb="0" eb="1">
      <t>ジ</t>
    </rPh>
    <rPh sb="1" eb="2">
      <t>ニュウ</t>
    </rPh>
    <rPh sb="5" eb="7">
      <t>テイチョウ</t>
    </rPh>
    <rPh sb="8" eb="9">
      <t>ミ</t>
    </rPh>
    <rPh sb="9" eb="11">
      <t>ケイカク</t>
    </rPh>
    <phoneticPr fontId="6"/>
  </si>
  <si>
    <t>児入７６・地公体・定超</t>
    <rPh sb="0" eb="1">
      <t>ジ</t>
    </rPh>
    <rPh sb="1" eb="2">
      <t>ニュウ</t>
    </rPh>
    <rPh sb="5" eb="6">
      <t>チ</t>
    </rPh>
    <rPh sb="6" eb="7">
      <t>コウ</t>
    </rPh>
    <rPh sb="7" eb="8">
      <t>タイ</t>
    </rPh>
    <rPh sb="9" eb="11">
      <t>テイチョウ</t>
    </rPh>
    <phoneticPr fontId="6"/>
  </si>
  <si>
    <t>児入７６・地公体・定超・未計画</t>
    <rPh sb="0" eb="1">
      <t>ジ</t>
    </rPh>
    <rPh sb="1" eb="2">
      <t>ニュウ</t>
    </rPh>
    <rPh sb="5" eb="6">
      <t>チ</t>
    </rPh>
    <rPh sb="6" eb="7">
      <t>コウ</t>
    </rPh>
    <rPh sb="7" eb="8">
      <t>タイ</t>
    </rPh>
    <rPh sb="9" eb="11">
      <t>テイチョウ</t>
    </rPh>
    <rPh sb="12" eb="13">
      <t>ミ</t>
    </rPh>
    <rPh sb="13" eb="15">
      <t>ケイカク</t>
    </rPh>
    <phoneticPr fontId="6"/>
  </si>
  <si>
    <t>G605</t>
  </si>
  <si>
    <t>児入７６・地公体・定超・未計画２</t>
    <rPh sb="0" eb="1">
      <t>ジ</t>
    </rPh>
    <rPh sb="1" eb="2">
      <t>ニュウ</t>
    </rPh>
    <rPh sb="5" eb="6">
      <t>チ</t>
    </rPh>
    <rPh sb="6" eb="7">
      <t>コウ</t>
    </rPh>
    <rPh sb="7" eb="8">
      <t>タイ</t>
    </rPh>
    <rPh sb="9" eb="11">
      <t>テイチョウ</t>
    </rPh>
    <rPh sb="12" eb="13">
      <t>ミ</t>
    </rPh>
    <rPh sb="13" eb="15">
      <t>ケイカク</t>
    </rPh>
    <phoneticPr fontId="6"/>
  </si>
  <si>
    <t>G606</t>
  </si>
  <si>
    <t>児入７６・地公体・定超・拘束減</t>
    <rPh sb="0" eb="1">
      <t>ジ</t>
    </rPh>
    <rPh sb="1" eb="2">
      <t>ニュウ</t>
    </rPh>
    <rPh sb="5" eb="6">
      <t>チ</t>
    </rPh>
    <rPh sb="6" eb="7">
      <t>コウ</t>
    </rPh>
    <rPh sb="7" eb="8">
      <t>タイ</t>
    </rPh>
    <rPh sb="9" eb="11">
      <t>テイチョウ</t>
    </rPh>
    <phoneticPr fontId="6"/>
  </si>
  <si>
    <t>G607</t>
  </si>
  <si>
    <t>児入７６・地公体・定超・未計画・拘束減</t>
    <rPh sb="0" eb="1">
      <t>ジ</t>
    </rPh>
    <rPh sb="1" eb="2">
      <t>ニュウ</t>
    </rPh>
    <rPh sb="5" eb="6">
      <t>チ</t>
    </rPh>
    <rPh sb="6" eb="7">
      <t>コウ</t>
    </rPh>
    <rPh sb="7" eb="8">
      <t>タイ</t>
    </rPh>
    <rPh sb="9" eb="11">
      <t>テイチョウ</t>
    </rPh>
    <rPh sb="12" eb="13">
      <t>ミ</t>
    </rPh>
    <rPh sb="13" eb="15">
      <t>ケイカク</t>
    </rPh>
    <phoneticPr fontId="6"/>
  </si>
  <si>
    <t>G608</t>
  </si>
  <si>
    <t>児入７６・地公体・定超・未計画２・拘束減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</si>
  <si>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児入７７・定超</t>
    <rPh sb="0" eb="1">
      <t>ジ</t>
    </rPh>
    <rPh sb="1" eb="2">
      <t>ニュウ</t>
    </rPh>
    <rPh sb="5" eb="7">
      <t>テイチョウ</t>
    </rPh>
    <phoneticPr fontId="6"/>
  </si>
  <si>
    <t>児入７７・定超・未計画</t>
    <rPh sb="0" eb="1">
      <t>ジ</t>
    </rPh>
    <rPh sb="1" eb="2">
      <t>ニュウ</t>
    </rPh>
    <rPh sb="5" eb="7">
      <t>テイチョウ</t>
    </rPh>
    <rPh sb="8" eb="9">
      <t>ミ</t>
    </rPh>
    <rPh sb="9" eb="11">
      <t>ケイカク</t>
    </rPh>
    <phoneticPr fontId="6"/>
  </si>
  <si>
    <t>G609</t>
  </si>
  <si>
    <t>児入７７・定超・未計画２</t>
    <rPh sb="0" eb="1">
      <t>ジ</t>
    </rPh>
    <rPh sb="1" eb="2">
      <t>ニュウ</t>
    </rPh>
    <rPh sb="5" eb="7">
      <t>テイチョウ</t>
    </rPh>
    <rPh sb="8" eb="9">
      <t>ミ</t>
    </rPh>
    <rPh sb="9" eb="11">
      <t>ケイカク</t>
    </rPh>
    <phoneticPr fontId="6"/>
  </si>
  <si>
    <t>G610</t>
  </si>
  <si>
    <t>児入７７・定超・拘束減</t>
    <rPh sb="0" eb="1">
      <t>ジ</t>
    </rPh>
    <rPh sb="1" eb="2">
      <t>ニュウ</t>
    </rPh>
    <rPh sb="5" eb="7">
      <t>テイチョウ</t>
    </rPh>
    <phoneticPr fontId="6"/>
  </si>
  <si>
    <t>G611</t>
  </si>
  <si>
    <t>児入７７・定超・未計画・拘束減</t>
    <rPh sb="0" eb="1">
      <t>ジ</t>
    </rPh>
    <rPh sb="1" eb="2">
      <t>ニュウ</t>
    </rPh>
    <rPh sb="5" eb="7">
      <t>テイチョウ</t>
    </rPh>
    <rPh sb="8" eb="9">
      <t>ミ</t>
    </rPh>
    <rPh sb="9" eb="11">
      <t>ケイカク</t>
    </rPh>
    <phoneticPr fontId="6"/>
  </si>
  <si>
    <t>G612</t>
  </si>
  <si>
    <t>児入７７・定超・未計画２・拘束減</t>
    <rPh sb="0" eb="1">
      <t>ジ</t>
    </rPh>
    <rPh sb="1" eb="2">
      <t>ニュウ</t>
    </rPh>
    <rPh sb="5" eb="7">
      <t>テイチョウ</t>
    </rPh>
    <rPh sb="8" eb="9">
      <t>ミ</t>
    </rPh>
    <rPh sb="9" eb="11">
      <t>ケイカク</t>
    </rPh>
    <phoneticPr fontId="6"/>
  </si>
  <si>
    <t>児入７７・地公体・定超</t>
    <rPh sb="0" eb="1">
      <t>ジ</t>
    </rPh>
    <rPh sb="1" eb="2">
      <t>ニュウ</t>
    </rPh>
    <rPh sb="5" eb="6">
      <t>チ</t>
    </rPh>
    <rPh sb="6" eb="7">
      <t>コウ</t>
    </rPh>
    <rPh sb="7" eb="8">
      <t>タイ</t>
    </rPh>
    <rPh sb="9" eb="11">
      <t>テイチョウ</t>
    </rPh>
    <phoneticPr fontId="6"/>
  </si>
  <si>
    <t>児入７７・地公体・定超・未計画</t>
    <rPh sb="0" eb="1">
      <t>ジ</t>
    </rPh>
    <rPh sb="1" eb="2">
      <t>ニュウ</t>
    </rPh>
    <rPh sb="5" eb="6">
      <t>チ</t>
    </rPh>
    <rPh sb="6" eb="7">
      <t>コウ</t>
    </rPh>
    <rPh sb="7" eb="8">
      <t>タイ</t>
    </rPh>
    <rPh sb="9" eb="11">
      <t>テイチョウ</t>
    </rPh>
    <rPh sb="12" eb="13">
      <t>ミ</t>
    </rPh>
    <rPh sb="13" eb="15">
      <t>ケイカク</t>
    </rPh>
    <phoneticPr fontId="6"/>
  </si>
  <si>
    <t>G613</t>
  </si>
  <si>
    <t>児入７７・地公体・定超・未計画２</t>
    <rPh sb="0" eb="1">
      <t>ジ</t>
    </rPh>
    <rPh sb="1" eb="2">
      <t>ニュウ</t>
    </rPh>
    <rPh sb="5" eb="6">
      <t>チ</t>
    </rPh>
    <rPh sb="6" eb="7">
      <t>コウ</t>
    </rPh>
    <rPh sb="7" eb="8">
      <t>タイ</t>
    </rPh>
    <rPh sb="9" eb="11">
      <t>テイチョウ</t>
    </rPh>
    <rPh sb="12" eb="13">
      <t>ミ</t>
    </rPh>
    <rPh sb="13" eb="15">
      <t>ケイカク</t>
    </rPh>
    <phoneticPr fontId="6"/>
  </si>
  <si>
    <t>G614</t>
  </si>
  <si>
    <t>児入７７・地公体・定超・拘束減</t>
    <rPh sb="0" eb="1">
      <t>ジ</t>
    </rPh>
    <rPh sb="1" eb="2">
      <t>ニュウ</t>
    </rPh>
    <rPh sb="5" eb="6">
      <t>チ</t>
    </rPh>
    <rPh sb="6" eb="7">
      <t>コウ</t>
    </rPh>
    <rPh sb="7" eb="8">
      <t>タイ</t>
    </rPh>
    <rPh sb="9" eb="11">
      <t>テイチョウ</t>
    </rPh>
    <phoneticPr fontId="6"/>
  </si>
  <si>
    <t>G615</t>
  </si>
  <si>
    <t>児入７７・地公体・定超・未計画・拘束減</t>
    <rPh sb="0" eb="1">
      <t>ジ</t>
    </rPh>
    <rPh sb="1" eb="2">
      <t>ニュウ</t>
    </rPh>
    <rPh sb="5" eb="6">
      <t>チ</t>
    </rPh>
    <rPh sb="6" eb="7">
      <t>コウ</t>
    </rPh>
    <rPh sb="7" eb="8">
      <t>タイ</t>
    </rPh>
    <rPh sb="9" eb="11">
      <t>テイチョウ</t>
    </rPh>
    <rPh sb="12" eb="13">
      <t>ミ</t>
    </rPh>
    <rPh sb="13" eb="15">
      <t>ケイカク</t>
    </rPh>
    <phoneticPr fontId="6"/>
  </si>
  <si>
    <t>G616</t>
  </si>
  <si>
    <t>児入７７・地公体・定超・未計画２・拘束減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</si>
  <si>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児入７８・定超</t>
    <rPh sb="0" eb="1">
      <t>ジ</t>
    </rPh>
    <rPh sb="1" eb="2">
      <t>ニュウ</t>
    </rPh>
    <rPh sb="5" eb="7">
      <t>テイチョウ</t>
    </rPh>
    <phoneticPr fontId="6"/>
  </si>
  <si>
    <t>児入７８・定超・未計画</t>
    <rPh sb="0" eb="1">
      <t>ジ</t>
    </rPh>
    <rPh sb="1" eb="2">
      <t>ニュウ</t>
    </rPh>
    <rPh sb="5" eb="7">
      <t>テイチョウ</t>
    </rPh>
    <rPh sb="8" eb="9">
      <t>ミ</t>
    </rPh>
    <rPh sb="9" eb="11">
      <t>ケイカク</t>
    </rPh>
    <phoneticPr fontId="6"/>
  </si>
  <si>
    <t>G617</t>
  </si>
  <si>
    <t>児入７８・定超・未計画２</t>
    <rPh sb="0" eb="1">
      <t>ジ</t>
    </rPh>
    <rPh sb="1" eb="2">
      <t>ニュウ</t>
    </rPh>
    <rPh sb="5" eb="7">
      <t>テイチョウ</t>
    </rPh>
    <rPh sb="8" eb="9">
      <t>ミ</t>
    </rPh>
    <rPh sb="9" eb="11">
      <t>ケイカク</t>
    </rPh>
    <phoneticPr fontId="6"/>
  </si>
  <si>
    <t>G618</t>
  </si>
  <si>
    <t>児入７８・定超・拘束減</t>
    <rPh sb="0" eb="1">
      <t>ジ</t>
    </rPh>
    <rPh sb="1" eb="2">
      <t>ニュウ</t>
    </rPh>
    <rPh sb="5" eb="7">
      <t>テイチョウ</t>
    </rPh>
    <phoneticPr fontId="6"/>
  </si>
  <si>
    <t>G619</t>
  </si>
  <si>
    <t>児入７８・定超・未計画・拘束減</t>
    <rPh sb="0" eb="1">
      <t>ジ</t>
    </rPh>
    <rPh sb="1" eb="2">
      <t>ニュウ</t>
    </rPh>
    <rPh sb="5" eb="7">
      <t>テイチョウ</t>
    </rPh>
    <rPh sb="8" eb="9">
      <t>ミ</t>
    </rPh>
    <rPh sb="9" eb="11">
      <t>ケイカク</t>
    </rPh>
    <phoneticPr fontId="6"/>
  </si>
  <si>
    <t>G620</t>
  </si>
  <si>
    <t>児入７８・定超・未計画２・拘束減</t>
    <rPh sb="0" eb="1">
      <t>ジ</t>
    </rPh>
    <rPh sb="1" eb="2">
      <t>ニュウ</t>
    </rPh>
    <rPh sb="5" eb="7">
      <t>テイチョウ</t>
    </rPh>
    <rPh sb="8" eb="9">
      <t>ミ</t>
    </rPh>
    <rPh sb="9" eb="11">
      <t>ケイカク</t>
    </rPh>
    <phoneticPr fontId="6"/>
  </si>
  <si>
    <t>児入７８・地公体・定超</t>
    <rPh sb="0" eb="1">
      <t>ジ</t>
    </rPh>
    <rPh sb="1" eb="2">
      <t>ニュウ</t>
    </rPh>
    <rPh sb="5" eb="6">
      <t>チ</t>
    </rPh>
    <rPh sb="6" eb="7">
      <t>コウ</t>
    </rPh>
    <rPh sb="7" eb="8">
      <t>タイ</t>
    </rPh>
    <rPh sb="9" eb="11">
      <t>テイチョウ</t>
    </rPh>
    <phoneticPr fontId="6"/>
  </si>
  <si>
    <t>児入７８・地公体・定超・未計画</t>
    <rPh sb="0" eb="1">
      <t>ジ</t>
    </rPh>
    <rPh sb="1" eb="2">
      <t>ニュウ</t>
    </rPh>
    <rPh sb="5" eb="6">
      <t>チ</t>
    </rPh>
    <rPh sb="6" eb="7">
      <t>コウ</t>
    </rPh>
    <rPh sb="7" eb="8">
      <t>タイ</t>
    </rPh>
    <rPh sb="9" eb="11">
      <t>テイチョウ</t>
    </rPh>
    <rPh sb="12" eb="13">
      <t>ミ</t>
    </rPh>
    <rPh sb="13" eb="15">
      <t>ケイカク</t>
    </rPh>
    <phoneticPr fontId="6"/>
  </si>
  <si>
    <t>G621</t>
  </si>
  <si>
    <t>児入７８・地公体・定超・未計画２</t>
    <rPh sb="0" eb="1">
      <t>ジ</t>
    </rPh>
    <rPh sb="1" eb="2">
      <t>ニュウ</t>
    </rPh>
    <rPh sb="5" eb="6">
      <t>チ</t>
    </rPh>
    <rPh sb="6" eb="7">
      <t>コウ</t>
    </rPh>
    <rPh sb="7" eb="8">
      <t>タイ</t>
    </rPh>
    <rPh sb="9" eb="11">
      <t>テイチョウ</t>
    </rPh>
    <rPh sb="12" eb="13">
      <t>ミ</t>
    </rPh>
    <rPh sb="13" eb="15">
      <t>ケイカク</t>
    </rPh>
    <phoneticPr fontId="6"/>
  </si>
  <si>
    <t>G622</t>
  </si>
  <si>
    <t>児入７８・地公体・定超・拘束減</t>
    <rPh sb="0" eb="1">
      <t>ジ</t>
    </rPh>
    <rPh sb="1" eb="2">
      <t>ニュウ</t>
    </rPh>
    <rPh sb="5" eb="6">
      <t>チ</t>
    </rPh>
    <rPh sb="6" eb="7">
      <t>コウ</t>
    </rPh>
    <rPh sb="7" eb="8">
      <t>タイ</t>
    </rPh>
    <rPh sb="9" eb="11">
      <t>テイチョウ</t>
    </rPh>
    <phoneticPr fontId="6"/>
  </si>
  <si>
    <t>G623</t>
  </si>
  <si>
    <t>児入７８・地公体・定超・未計画・拘束減</t>
    <rPh sb="0" eb="1">
      <t>ジ</t>
    </rPh>
    <rPh sb="1" eb="2">
      <t>ニュウ</t>
    </rPh>
    <rPh sb="5" eb="6">
      <t>チ</t>
    </rPh>
    <rPh sb="6" eb="7">
      <t>コウ</t>
    </rPh>
    <rPh sb="7" eb="8">
      <t>タイ</t>
    </rPh>
    <rPh sb="9" eb="11">
      <t>テイチョウ</t>
    </rPh>
    <rPh sb="12" eb="13">
      <t>ミ</t>
    </rPh>
    <rPh sb="13" eb="15">
      <t>ケイカク</t>
    </rPh>
    <phoneticPr fontId="6"/>
  </si>
  <si>
    <t>G624</t>
  </si>
  <si>
    <t>児入７８・地公体・定超・未計画２・拘束減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</si>
  <si>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児入７９・定超</t>
    <rPh sb="0" eb="1">
      <t>ジ</t>
    </rPh>
    <rPh sb="1" eb="2">
      <t>ニュウ</t>
    </rPh>
    <rPh sb="5" eb="7">
      <t>テイチョウ</t>
    </rPh>
    <phoneticPr fontId="6"/>
  </si>
  <si>
    <t>児入７９・定超・未計画</t>
    <rPh sb="0" eb="1">
      <t>ジ</t>
    </rPh>
    <rPh sb="1" eb="2">
      <t>ニュウ</t>
    </rPh>
    <rPh sb="5" eb="7">
      <t>テイチョウ</t>
    </rPh>
    <rPh sb="8" eb="9">
      <t>ミ</t>
    </rPh>
    <rPh sb="9" eb="11">
      <t>ケイカク</t>
    </rPh>
    <phoneticPr fontId="6"/>
  </si>
  <si>
    <t>G625</t>
  </si>
  <si>
    <t>児入７９・定超・未計画２</t>
    <rPh sb="0" eb="1">
      <t>ジ</t>
    </rPh>
    <rPh sb="1" eb="2">
      <t>ニュウ</t>
    </rPh>
    <rPh sb="5" eb="7">
      <t>テイチョウ</t>
    </rPh>
    <rPh sb="8" eb="9">
      <t>ミ</t>
    </rPh>
    <rPh sb="9" eb="11">
      <t>ケイカク</t>
    </rPh>
    <phoneticPr fontId="6"/>
  </si>
  <si>
    <t>G626</t>
  </si>
  <si>
    <t>児入７９・定超・拘束減</t>
    <rPh sb="0" eb="1">
      <t>ジ</t>
    </rPh>
    <rPh sb="1" eb="2">
      <t>ニュウ</t>
    </rPh>
    <rPh sb="5" eb="7">
      <t>テイチョウ</t>
    </rPh>
    <phoneticPr fontId="6"/>
  </si>
  <si>
    <t>G627</t>
  </si>
  <si>
    <t>児入７９・定超・未計画・拘束減</t>
    <rPh sb="0" eb="1">
      <t>ジ</t>
    </rPh>
    <rPh sb="1" eb="2">
      <t>ニュウ</t>
    </rPh>
    <rPh sb="5" eb="7">
      <t>テイチョウ</t>
    </rPh>
    <rPh sb="8" eb="9">
      <t>ミ</t>
    </rPh>
    <rPh sb="9" eb="11">
      <t>ケイカク</t>
    </rPh>
    <phoneticPr fontId="6"/>
  </si>
  <si>
    <t>G628</t>
  </si>
  <si>
    <t>児入７９・定超・未計画２・拘束減</t>
    <rPh sb="0" eb="1">
      <t>ジ</t>
    </rPh>
    <rPh sb="1" eb="2">
      <t>ニュウ</t>
    </rPh>
    <rPh sb="5" eb="7">
      <t>テイチョウ</t>
    </rPh>
    <rPh sb="8" eb="9">
      <t>ミ</t>
    </rPh>
    <rPh sb="9" eb="11">
      <t>ケイカク</t>
    </rPh>
    <phoneticPr fontId="6"/>
  </si>
  <si>
    <t>児入７９・地公体・定超</t>
    <rPh sb="0" eb="1">
      <t>ジ</t>
    </rPh>
    <rPh sb="1" eb="2">
      <t>ニュウ</t>
    </rPh>
    <rPh sb="5" eb="6">
      <t>チ</t>
    </rPh>
    <rPh sb="6" eb="7">
      <t>コウ</t>
    </rPh>
    <rPh sb="7" eb="8">
      <t>タイ</t>
    </rPh>
    <rPh sb="9" eb="11">
      <t>テイチョウ</t>
    </rPh>
    <phoneticPr fontId="6"/>
  </si>
  <si>
    <t>児入７９・地公体・定超・未計画</t>
    <rPh sb="0" eb="1">
      <t>ジ</t>
    </rPh>
    <rPh sb="1" eb="2">
      <t>ニュウ</t>
    </rPh>
    <rPh sb="5" eb="6">
      <t>チ</t>
    </rPh>
    <rPh sb="6" eb="7">
      <t>コウ</t>
    </rPh>
    <rPh sb="7" eb="8">
      <t>タイ</t>
    </rPh>
    <rPh sb="9" eb="11">
      <t>テイチョウ</t>
    </rPh>
    <rPh sb="12" eb="13">
      <t>ミ</t>
    </rPh>
    <rPh sb="13" eb="15">
      <t>ケイカク</t>
    </rPh>
    <phoneticPr fontId="6"/>
  </si>
  <si>
    <t>G629</t>
  </si>
  <si>
    <t>児入７９・地公体・定超・未計画２</t>
    <rPh sb="0" eb="1">
      <t>ジ</t>
    </rPh>
    <rPh sb="1" eb="2">
      <t>ニュウ</t>
    </rPh>
    <rPh sb="5" eb="6">
      <t>チ</t>
    </rPh>
    <rPh sb="6" eb="7">
      <t>コウ</t>
    </rPh>
    <rPh sb="7" eb="8">
      <t>タイ</t>
    </rPh>
    <rPh sb="9" eb="11">
      <t>テイチョウ</t>
    </rPh>
    <rPh sb="12" eb="13">
      <t>ミ</t>
    </rPh>
    <rPh sb="13" eb="15">
      <t>ケイカク</t>
    </rPh>
    <phoneticPr fontId="6"/>
  </si>
  <si>
    <t>G630</t>
  </si>
  <si>
    <t>児入７９・地公体・定超・拘束減</t>
    <rPh sb="0" eb="1">
      <t>ジ</t>
    </rPh>
    <rPh sb="1" eb="2">
      <t>ニュウ</t>
    </rPh>
    <rPh sb="5" eb="6">
      <t>チ</t>
    </rPh>
    <rPh sb="6" eb="7">
      <t>コウ</t>
    </rPh>
    <rPh sb="7" eb="8">
      <t>タイ</t>
    </rPh>
    <rPh sb="9" eb="11">
      <t>テイチョウ</t>
    </rPh>
    <phoneticPr fontId="6"/>
  </si>
  <si>
    <t>G631</t>
  </si>
  <si>
    <t>児入７９・地公体・定超・未計画・拘束減</t>
    <rPh sb="0" eb="1">
      <t>ジ</t>
    </rPh>
    <rPh sb="1" eb="2">
      <t>ニュウ</t>
    </rPh>
    <rPh sb="5" eb="6">
      <t>チ</t>
    </rPh>
    <rPh sb="6" eb="7">
      <t>コウ</t>
    </rPh>
    <rPh sb="7" eb="8">
      <t>タイ</t>
    </rPh>
    <rPh sb="9" eb="11">
      <t>テイチョウ</t>
    </rPh>
    <rPh sb="12" eb="13">
      <t>ミ</t>
    </rPh>
    <rPh sb="13" eb="15">
      <t>ケイカク</t>
    </rPh>
    <phoneticPr fontId="6"/>
  </si>
  <si>
    <t>G632</t>
  </si>
  <si>
    <t>児入７９・地公体・定超・未計画２・拘束減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</si>
  <si>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児入８０・定超</t>
    <rPh sb="0" eb="1">
      <t>ジ</t>
    </rPh>
    <rPh sb="1" eb="2">
      <t>ニュウ</t>
    </rPh>
    <rPh sb="5" eb="7">
      <t>テイチョウ</t>
    </rPh>
    <phoneticPr fontId="6"/>
  </si>
  <si>
    <t>児入８０・定超・未計画</t>
    <rPh sb="0" eb="1">
      <t>ジ</t>
    </rPh>
    <rPh sb="1" eb="2">
      <t>ニュウ</t>
    </rPh>
    <rPh sb="5" eb="7">
      <t>テイチョウ</t>
    </rPh>
    <rPh sb="8" eb="9">
      <t>ミ</t>
    </rPh>
    <rPh sb="9" eb="11">
      <t>ケイカク</t>
    </rPh>
    <phoneticPr fontId="6"/>
  </si>
  <si>
    <t>G633</t>
  </si>
  <si>
    <t>児入８０・定超・未計画２</t>
    <rPh sb="0" eb="1">
      <t>ジ</t>
    </rPh>
    <rPh sb="1" eb="2">
      <t>ニュウ</t>
    </rPh>
    <rPh sb="5" eb="7">
      <t>テイチョウ</t>
    </rPh>
    <rPh sb="8" eb="9">
      <t>ミ</t>
    </rPh>
    <rPh sb="9" eb="11">
      <t>ケイカク</t>
    </rPh>
    <phoneticPr fontId="6"/>
  </si>
  <si>
    <t>G634</t>
  </si>
  <si>
    <t>児入８０・定超・拘束減</t>
    <rPh sb="0" eb="1">
      <t>ジ</t>
    </rPh>
    <rPh sb="1" eb="2">
      <t>ニュウ</t>
    </rPh>
    <rPh sb="5" eb="7">
      <t>テイチョウ</t>
    </rPh>
    <phoneticPr fontId="6"/>
  </si>
  <si>
    <t>G635</t>
  </si>
  <si>
    <t>児入８０・定超・未計画・拘束減</t>
    <rPh sb="0" eb="1">
      <t>ジ</t>
    </rPh>
    <rPh sb="1" eb="2">
      <t>ニュウ</t>
    </rPh>
    <rPh sb="5" eb="7">
      <t>テイチョウ</t>
    </rPh>
    <rPh sb="8" eb="9">
      <t>ミ</t>
    </rPh>
    <rPh sb="9" eb="11">
      <t>ケイカク</t>
    </rPh>
    <phoneticPr fontId="6"/>
  </si>
  <si>
    <t>G636</t>
  </si>
  <si>
    <t>児入８０・定超・未計画２・拘束減</t>
    <rPh sb="0" eb="1">
      <t>ジ</t>
    </rPh>
    <rPh sb="1" eb="2">
      <t>ニュウ</t>
    </rPh>
    <rPh sb="5" eb="7">
      <t>テイチョウ</t>
    </rPh>
    <rPh sb="8" eb="9">
      <t>ミ</t>
    </rPh>
    <rPh sb="9" eb="11">
      <t>ケイカク</t>
    </rPh>
    <phoneticPr fontId="6"/>
  </si>
  <si>
    <t>児入８０・地公体・定超</t>
    <rPh sb="0" eb="1">
      <t>ジ</t>
    </rPh>
    <rPh sb="1" eb="2">
      <t>ニュウ</t>
    </rPh>
    <rPh sb="5" eb="6">
      <t>チ</t>
    </rPh>
    <rPh sb="6" eb="7">
      <t>コウ</t>
    </rPh>
    <rPh sb="7" eb="8">
      <t>タイ</t>
    </rPh>
    <rPh sb="9" eb="11">
      <t>テイチョウ</t>
    </rPh>
    <phoneticPr fontId="6"/>
  </si>
  <si>
    <t>児入８０・地公体・定超・未計画</t>
    <rPh sb="0" eb="1">
      <t>ジ</t>
    </rPh>
    <rPh sb="1" eb="2">
      <t>ニュウ</t>
    </rPh>
    <rPh sb="5" eb="6">
      <t>チ</t>
    </rPh>
    <rPh sb="6" eb="7">
      <t>コウ</t>
    </rPh>
    <rPh sb="7" eb="8">
      <t>タイ</t>
    </rPh>
    <rPh sb="9" eb="11">
      <t>テイチョウ</t>
    </rPh>
    <rPh sb="12" eb="13">
      <t>ミ</t>
    </rPh>
    <rPh sb="13" eb="15">
      <t>ケイカク</t>
    </rPh>
    <phoneticPr fontId="6"/>
  </si>
  <si>
    <t>G637</t>
  </si>
  <si>
    <t>児入８０・地公体・定超・未計画２</t>
    <rPh sb="0" eb="1">
      <t>ジ</t>
    </rPh>
    <rPh sb="1" eb="2">
      <t>ニュウ</t>
    </rPh>
    <rPh sb="5" eb="6">
      <t>チ</t>
    </rPh>
    <rPh sb="6" eb="7">
      <t>コウ</t>
    </rPh>
    <rPh sb="7" eb="8">
      <t>タイ</t>
    </rPh>
    <rPh sb="9" eb="11">
      <t>テイチョウ</t>
    </rPh>
    <rPh sb="12" eb="13">
      <t>ミ</t>
    </rPh>
    <rPh sb="13" eb="15">
      <t>ケイカク</t>
    </rPh>
    <phoneticPr fontId="6"/>
  </si>
  <si>
    <t>G638</t>
  </si>
  <si>
    <t>児入８０・地公体・定超・拘束減</t>
    <rPh sb="0" eb="1">
      <t>ジ</t>
    </rPh>
    <rPh sb="1" eb="2">
      <t>ニュウ</t>
    </rPh>
    <rPh sb="5" eb="6">
      <t>チ</t>
    </rPh>
    <rPh sb="6" eb="7">
      <t>コウ</t>
    </rPh>
    <rPh sb="7" eb="8">
      <t>タイ</t>
    </rPh>
    <rPh sb="9" eb="11">
      <t>テイチョウ</t>
    </rPh>
    <phoneticPr fontId="6"/>
  </si>
  <si>
    <t>G639</t>
  </si>
  <si>
    <t>児入８０・地公体・定超・未計画・拘束減</t>
    <rPh sb="0" eb="1">
      <t>ジ</t>
    </rPh>
    <rPh sb="1" eb="2">
      <t>ニュウ</t>
    </rPh>
    <rPh sb="5" eb="6">
      <t>チ</t>
    </rPh>
    <rPh sb="6" eb="7">
      <t>コウ</t>
    </rPh>
    <rPh sb="7" eb="8">
      <t>タイ</t>
    </rPh>
    <rPh sb="9" eb="11">
      <t>テイチョウ</t>
    </rPh>
    <rPh sb="12" eb="13">
      <t>ミ</t>
    </rPh>
    <rPh sb="13" eb="15">
      <t>ケイカク</t>
    </rPh>
    <phoneticPr fontId="6"/>
  </si>
  <si>
    <t>G640</t>
  </si>
  <si>
    <t>児入８０・地公体・定超・未計画２・拘束減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</si>
  <si>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児入８１・定超</t>
    <rPh sb="0" eb="1">
      <t>ジ</t>
    </rPh>
    <rPh sb="1" eb="2">
      <t>ニュウ</t>
    </rPh>
    <rPh sb="5" eb="7">
      <t>テイチョウ</t>
    </rPh>
    <phoneticPr fontId="6"/>
  </si>
  <si>
    <t>児入８１・定超・未計画</t>
    <rPh sb="0" eb="1">
      <t>ジ</t>
    </rPh>
    <rPh sb="1" eb="2">
      <t>ニュウ</t>
    </rPh>
    <rPh sb="5" eb="7">
      <t>テイチョウ</t>
    </rPh>
    <rPh sb="8" eb="9">
      <t>ミ</t>
    </rPh>
    <rPh sb="9" eb="11">
      <t>ケイカク</t>
    </rPh>
    <phoneticPr fontId="6"/>
  </si>
  <si>
    <t>G641</t>
  </si>
  <si>
    <t>児入８１・定超・未計画２</t>
    <rPh sb="0" eb="1">
      <t>ジ</t>
    </rPh>
    <rPh sb="1" eb="2">
      <t>ニュウ</t>
    </rPh>
    <rPh sb="5" eb="7">
      <t>テイチョウ</t>
    </rPh>
    <rPh sb="8" eb="9">
      <t>ミ</t>
    </rPh>
    <rPh sb="9" eb="11">
      <t>ケイカク</t>
    </rPh>
    <phoneticPr fontId="6"/>
  </si>
  <si>
    <t>G642</t>
  </si>
  <si>
    <t>児入８１・定超・拘束減</t>
    <rPh sb="0" eb="1">
      <t>ジ</t>
    </rPh>
    <rPh sb="1" eb="2">
      <t>ニュウ</t>
    </rPh>
    <rPh sb="5" eb="7">
      <t>テイチョウ</t>
    </rPh>
    <phoneticPr fontId="6"/>
  </si>
  <si>
    <t>G643</t>
  </si>
  <si>
    <t>児入８１・定超・未計画・拘束減</t>
    <rPh sb="0" eb="1">
      <t>ジ</t>
    </rPh>
    <rPh sb="1" eb="2">
      <t>ニュウ</t>
    </rPh>
    <rPh sb="5" eb="7">
      <t>テイチョウ</t>
    </rPh>
    <rPh sb="8" eb="9">
      <t>ミ</t>
    </rPh>
    <rPh sb="9" eb="11">
      <t>ケイカク</t>
    </rPh>
    <phoneticPr fontId="6"/>
  </si>
  <si>
    <t>G644</t>
  </si>
  <si>
    <t>児入８１・定超・未計画２・拘束減</t>
    <rPh sb="0" eb="1">
      <t>ジ</t>
    </rPh>
    <rPh sb="1" eb="2">
      <t>ニュウ</t>
    </rPh>
    <rPh sb="5" eb="7">
      <t>テイチョウ</t>
    </rPh>
    <rPh sb="8" eb="9">
      <t>ミ</t>
    </rPh>
    <rPh sb="9" eb="11">
      <t>ケイカク</t>
    </rPh>
    <phoneticPr fontId="6"/>
  </si>
  <si>
    <t>児入８１・地公体・定超</t>
    <rPh sb="0" eb="1">
      <t>ジ</t>
    </rPh>
    <rPh sb="1" eb="2">
      <t>ニュウ</t>
    </rPh>
    <rPh sb="5" eb="6">
      <t>チ</t>
    </rPh>
    <rPh sb="6" eb="7">
      <t>コウ</t>
    </rPh>
    <rPh sb="7" eb="8">
      <t>タイ</t>
    </rPh>
    <rPh sb="9" eb="11">
      <t>テイチョウ</t>
    </rPh>
    <phoneticPr fontId="6"/>
  </si>
  <si>
    <t>児入８１・地公体・定超・未計画</t>
    <rPh sb="0" eb="1">
      <t>ジ</t>
    </rPh>
    <rPh sb="1" eb="2">
      <t>ニュウ</t>
    </rPh>
    <rPh sb="5" eb="6">
      <t>チ</t>
    </rPh>
    <rPh sb="6" eb="7">
      <t>コウ</t>
    </rPh>
    <rPh sb="7" eb="8">
      <t>タイ</t>
    </rPh>
    <rPh sb="9" eb="11">
      <t>テイチョウ</t>
    </rPh>
    <rPh sb="12" eb="13">
      <t>ミ</t>
    </rPh>
    <rPh sb="13" eb="15">
      <t>ケイカク</t>
    </rPh>
    <phoneticPr fontId="6"/>
  </si>
  <si>
    <t>G645</t>
  </si>
  <si>
    <t>児入８１・地公体・定超・未計画２</t>
    <rPh sb="0" eb="1">
      <t>ジ</t>
    </rPh>
    <rPh sb="1" eb="2">
      <t>ニュウ</t>
    </rPh>
    <rPh sb="5" eb="6">
      <t>チ</t>
    </rPh>
    <rPh sb="6" eb="7">
      <t>コウ</t>
    </rPh>
    <rPh sb="7" eb="8">
      <t>タイ</t>
    </rPh>
    <rPh sb="9" eb="11">
      <t>テイチョウ</t>
    </rPh>
    <rPh sb="12" eb="13">
      <t>ミ</t>
    </rPh>
    <rPh sb="13" eb="15">
      <t>ケイカク</t>
    </rPh>
    <phoneticPr fontId="6"/>
  </si>
  <si>
    <t>G646</t>
  </si>
  <si>
    <t>児入８１・地公体・定超・拘束減</t>
    <rPh sb="0" eb="1">
      <t>ジ</t>
    </rPh>
    <rPh sb="1" eb="2">
      <t>ニュウ</t>
    </rPh>
    <rPh sb="5" eb="6">
      <t>チ</t>
    </rPh>
    <rPh sb="6" eb="7">
      <t>コウ</t>
    </rPh>
    <rPh sb="7" eb="8">
      <t>タイ</t>
    </rPh>
    <rPh sb="9" eb="11">
      <t>テイチョウ</t>
    </rPh>
    <phoneticPr fontId="6"/>
  </si>
  <si>
    <t>G647</t>
  </si>
  <si>
    <t>児入８１・地公体・定超・未計画・拘束減</t>
    <rPh sb="0" eb="1">
      <t>ジ</t>
    </rPh>
    <rPh sb="1" eb="2">
      <t>ニュウ</t>
    </rPh>
    <rPh sb="5" eb="6">
      <t>チ</t>
    </rPh>
    <rPh sb="6" eb="7">
      <t>コウ</t>
    </rPh>
    <rPh sb="7" eb="8">
      <t>タイ</t>
    </rPh>
    <rPh sb="9" eb="11">
      <t>テイチョウ</t>
    </rPh>
    <rPh sb="12" eb="13">
      <t>ミ</t>
    </rPh>
    <rPh sb="13" eb="15">
      <t>ケイカク</t>
    </rPh>
    <phoneticPr fontId="6"/>
  </si>
  <si>
    <t>G648</t>
  </si>
  <si>
    <t>児入８１・地公体・定超・未計画２・拘束減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</si>
  <si>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児入８２・定超</t>
    <rPh sb="0" eb="1">
      <t>ジ</t>
    </rPh>
    <rPh sb="1" eb="2">
      <t>ニュウ</t>
    </rPh>
    <rPh sb="5" eb="7">
      <t>テイチョウ</t>
    </rPh>
    <phoneticPr fontId="6"/>
  </si>
  <si>
    <t>児入８２・定超・未計画</t>
    <rPh sb="0" eb="1">
      <t>ジ</t>
    </rPh>
    <rPh sb="1" eb="2">
      <t>ニュウ</t>
    </rPh>
    <rPh sb="5" eb="7">
      <t>テイチョウ</t>
    </rPh>
    <rPh sb="8" eb="9">
      <t>ミ</t>
    </rPh>
    <rPh sb="9" eb="11">
      <t>ケイカク</t>
    </rPh>
    <phoneticPr fontId="6"/>
  </si>
  <si>
    <t>G649</t>
  </si>
  <si>
    <t>児入８２・定超・未計画２</t>
    <rPh sb="0" eb="1">
      <t>ジ</t>
    </rPh>
    <rPh sb="1" eb="2">
      <t>ニュウ</t>
    </rPh>
    <rPh sb="5" eb="7">
      <t>テイチョウ</t>
    </rPh>
    <rPh sb="8" eb="9">
      <t>ミ</t>
    </rPh>
    <rPh sb="9" eb="11">
      <t>ケイカク</t>
    </rPh>
    <phoneticPr fontId="6"/>
  </si>
  <si>
    <t>G650</t>
  </si>
  <si>
    <t>児入８２・定超・拘束減</t>
    <rPh sb="0" eb="1">
      <t>ジ</t>
    </rPh>
    <rPh sb="1" eb="2">
      <t>ニュウ</t>
    </rPh>
    <rPh sb="5" eb="7">
      <t>テイチョウ</t>
    </rPh>
    <phoneticPr fontId="6"/>
  </si>
  <si>
    <t>G651</t>
  </si>
  <si>
    <t>児入８２・定超・未計画・拘束減</t>
    <rPh sb="0" eb="1">
      <t>ジ</t>
    </rPh>
    <rPh sb="1" eb="2">
      <t>ニュウ</t>
    </rPh>
    <rPh sb="5" eb="7">
      <t>テイチョウ</t>
    </rPh>
    <rPh sb="8" eb="9">
      <t>ミ</t>
    </rPh>
    <rPh sb="9" eb="11">
      <t>ケイカク</t>
    </rPh>
    <phoneticPr fontId="6"/>
  </si>
  <si>
    <t>G652</t>
  </si>
  <si>
    <t>児入８２・定超・未計画２・拘束減</t>
    <rPh sb="0" eb="1">
      <t>ジ</t>
    </rPh>
    <rPh sb="1" eb="2">
      <t>ニュウ</t>
    </rPh>
    <rPh sb="5" eb="7">
      <t>テイチョウ</t>
    </rPh>
    <rPh sb="8" eb="9">
      <t>ミ</t>
    </rPh>
    <rPh sb="9" eb="11">
      <t>ケイカク</t>
    </rPh>
    <phoneticPr fontId="6"/>
  </si>
  <si>
    <t>児入８２・地公体・定超</t>
    <rPh sb="0" eb="1">
      <t>ジ</t>
    </rPh>
    <rPh sb="1" eb="2">
      <t>ニュウ</t>
    </rPh>
    <rPh sb="5" eb="6">
      <t>チ</t>
    </rPh>
    <rPh sb="6" eb="7">
      <t>コウ</t>
    </rPh>
    <rPh sb="7" eb="8">
      <t>タイ</t>
    </rPh>
    <rPh sb="9" eb="11">
      <t>テイチョウ</t>
    </rPh>
    <phoneticPr fontId="6"/>
  </si>
  <si>
    <t>児入８２・地公体・定超・未計画</t>
    <rPh sb="0" eb="1">
      <t>ジ</t>
    </rPh>
    <rPh sb="1" eb="2">
      <t>ニュウ</t>
    </rPh>
    <rPh sb="5" eb="6">
      <t>チ</t>
    </rPh>
    <rPh sb="6" eb="7">
      <t>コウ</t>
    </rPh>
    <rPh sb="7" eb="8">
      <t>タイ</t>
    </rPh>
    <rPh sb="9" eb="11">
      <t>テイチョウ</t>
    </rPh>
    <rPh sb="12" eb="13">
      <t>ミ</t>
    </rPh>
    <rPh sb="13" eb="15">
      <t>ケイカク</t>
    </rPh>
    <phoneticPr fontId="6"/>
  </si>
  <si>
    <t>G653</t>
  </si>
  <si>
    <t>児入８２・地公体・定超・未計画２</t>
    <rPh sb="0" eb="1">
      <t>ジ</t>
    </rPh>
    <rPh sb="1" eb="2">
      <t>ニュウ</t>
    </rPh>
    <rPh sb="5" eb="6">
      <t>チ</t>
    </rPh>
    <rPh sb="6" eb="7">
      <t>コウ</t>
    </rPh>
    <rPh sb="7" eb="8">
      <t>タイ</t>
    </rPh>
    <rPh sb="9" eb="11">
      <t>テイチョウ</t>
    </rPh>
    <rPh sb="12" eb="13">
      <t>ミ</t>
    </rPh>
    <rPh sb="13" eb="15">
      <t>ケイカク</t>
    </rPh>
    <phoneticPr fontId="6"/>
  </si>
  <si>
    <t>G654</t>
  </si>
  <si>
    <t>児入８２・地公体・定超・拘束減</t>
    <rPh sb="0" eb="1">
      <t>ジ</t>
    </rPh>
    <rPh sb="1" eb="2">
      <t>ニュウ</t>
    </rPh>
    <rPh sb="5" eb="6">
      <t>チ</t>
    </rPh>
    <rPh sb="6" eb="7">
      <t>コウ</t>
    </rPh>
    <rPh sb="7" eb="8">
      <t>タイ</t>
    </rPh>
    <rPh sb="9" eb="11">
      <t>テイチョウ</t>
    </rPh>
    <phoneticPr fontId="6"/>
  </si>
  <si>
    <t>G655</t>
  </si>
  <si>
    <t>児入８２・地公体・定超・未計画・拘束減</t>
    <rPh sb="0" eb="1">
      <t>ジ</t>
    </rPh>
    <rPh sb="1" eb="2">
      <t>ニュウ</t>
    </rPh>
    <rPh sb="5" eb="6">
      <t>チ</t>
    </rPh>
    <rPh sb="6" eb="7">
      <t>コウ</t>
    </rPh>
    <rPh sb="7" eb="8">
      <t>タイ</t>
    </rPh>
    <rPh sb="9" eb="11">
      <t>テイチョウ</t>
    </rPh>
    <rPh sb="12" eb="13">
      <t>ミ</t>
    </rPh>
    <rPh sb="13" eb="15">
      <t>ケイカク</t>
    </rPh>
    <phoneticPr fontId="6"/>
  </si>
  <si>
    <t>G656</t>
  </si>
  <si>
    <t>児入８２・地公体・定超・未計画２・拘束減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</si>
  <si>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児入８３・定超</t>
    <rPh sb="0" eb="1">
      <t>ジ</t>
    </rPh>
    <rPh sb="1" eb="2">
      <t>ニュウ</t>
    </rPh>
    <rPh sb="5" eb="7">
      <t>テイチョウ</t>
    </rPh>
    <phoneticPr fontId="6"/>
  </si>
  <si>
    <t>児入８３・定超・未計画</t>
    <rPh sb="0" eb="1">
      <t>ジ</t>
    </rPh>
    <rPh sb="1" eb="2">
      <t>ニュウ</t>
    </rPh>
    <rPh sb="5" eb="7">
      <t>テイチョウ</t>
    </rPh>
    <rPh sb="8" eb="9">
      <t>ミ</t>
    </rPh>
    <rPh sb="9" eb="11">
      <t>ケイカク</t>
    </rPh>
    <phoneticPr fontId="6"/>
  </si>
  <si>
    <t>G657</t>
  </si>
  <si>
    <t>児入８３・定超・未計画２</t>
    <rPh sb="0" eb="1">
      <t>ジ</t>
    </rPh>
    <rPh sb="1" eb="2">
      <t>ニュウ</t>
    </rPh>
    <rPh sb="5" eb="7">
      <t>テイチョウ</t>
    </rPh>
    <rPh sb="8" eb="9">
      <t>ミ</t>
    </rPh>
    <rPh sb="9" eb="11">
      <t>ケイカク</t>
    </rPh>
    <phoneticPr fontId="6"/>
  </si>
  <si>
    <t>G658</t>
  </si>
  <si>
    <t>児入８３・定超・拘束減</t>
    <rPh sb="0" eb="1">
      <t>ジ</t>
    </rPh>
    <rPh sb="1" eb="2">
      <t>ニュウ</t>
    </rPh>
    <rPh sb="5" eb="7">
      <t>テイチョウ</t>
    </rPh>
    <phoneticPr fontId="6"/>
  </si>
  <si>
    <t>G659</t>
  </si>
  <si>
    <t>児入８３・定超・未計画・拘束減</t>
    <rPh sb="0" eb="1">
      <t>ジ</t>
    </rPh>
    <rPh sb="1" eb="2">
      <t>ニュウ</t>
    </rPh>
    <rPh sb="5" eb="7">
      <t>テイチョウ</t>
    </rPh>
    <rPh sb="8" eb="9">
      <t>ミ</t>
    </rPh>
    <rPh sb="9" eb="11">
      <t>ケイカク</t>
    </rPh>
    <phoneticPr fontId="6"/>
  </si>
  <si>
    <t>G660</t>
  </si>
  <si>
    <t>児入８３・定超・未計画２・拘束減</t>
    <rPh sb="0" eb="1">
      <t>ジ</t>
    </rPh>
    <rPh sb="1" eb="2">
      <t>ニュウ</t>
    </rPh>
    <rPh sb="5" eb="7">
      <t>テイチョウ</t>
    </rPh>
    <rPh sb="8" eb="9">
      <t>ミ</t>
    </rPh>
    <rPh sb="9" eb="11">
      <t>ケイカク</t>
    </rPh>
    <phoneticPr fontId="6"/>
  </si>
  <si>
    <t>児入８３・地公体・定超</t>
    <rPh sb="0" eb="1">
      <t>ジ</t>
    </rPh>
    <rPh sb="1" eb="2">
      <t>ニュウ</t>
    </rPh>
    <rPh sb="5" eb="6">
      <t>チ</t>
    </rPh>
    <rPh sb="6" eb="7">
      <t>コウ</t>
    </rPh>
    <rPh sb="7" eb="8">
      <t>タイ</t>
    </rPh>
    <rPh sb="9" eb="11">
      <t>テイチョウ</t>
    </rPh>
    <phoneticPr fontId="6"/>
  </si>
  <si>
    <t>児入８３・地公体・定超・未計画</t>
    <rPh sb="0" eb="1">
      <t>ジ</t>
    </rPh>
    <rPh sb="1" eb="2">
      <t>ニュウ</t>
    </rPh>
    <rPh sb="5" eb="6">
      <t>チ</t>
    </rPh>
    <rPh sb="6" eb="7">
      <t>コウ</t>
    </rPh>
    <rPh sb="7" eb="8">
      <t>タイ</t>
    </rPh>
    <rPh sb="9" eb="11">
      <t>テイチョウ</t>
    </rPh>
    <rPh sb="12" eb="13">
      <t>ミ</t>
    </rPh>
    <rPh sb="13" eb="15">
      <t>ケイカク</t>
    </rPh>
    <phoneticPr fontId="6"/>
  </si>
  <si>
    <t>G661</t>
  </si>
  <si>
    <t>児入８３・地公体・定超・未計画２</t>
    <rPh sb="0" eb="1">
      <t>ジ</t>
    </rPh>
    <rPh sb="1" eb="2">
      <t>ニュウ</t>
    </rPh>
    <rPh sb="5" eb="6">
      <t>チ</t>
    </rPh>
    <rPh sb="6" eb="7">
      <t>コウ</t>
    </rPh>
    <rPh sb="7" eb="8">
      <t>タイ</t>
    </rPh>
    <rPh sb="9" eb="11">
      <t>テイチョウ</t>
    </rPh>
    <rPh sb="12" eb="13">
      <t>ミ</t>
    </rPh>
    <rPh sb="13" eb="15">
      <t>ケイカク</t>
    </rPh>
    <phoneticPr fontId="6"/>
  </si>
  <si>
    <t>G662</t>
  </si>
  <si>
    <t>児入８３・地公体・定超・拘束減</t>
    <rPh sb="0" eb="1">
      <t>ジ</t>
    </rPh>
    <rPh sb="1" eb="2">
      <t>ニュウ</t>
    </rPh>
    <rPh sb="5" eb="6">
      <t>チ</t>
    </rPh>
    <rPh sb="6" eb="7">
      <t>コウ</t>
    </rPh>
    <rPh sb="7" eb="8">
      <t>タイ</t>
    </rPh>
    <rPh sb="9" eb="11">
      <t>テイチョウ</t>
    </rPh>
    <phoneticPr fontId="6"/>
  </si>
  <si>
    <t>G663</t>
  </si>
  <si>
    <t>児入８３・地公体・定超・未計画・拘束減</t>
    <rPh sb="0" eb="1">
      <t>ジ</t>
    </rPh>
    <rPh sb="1" eb="2">
      <t>ニュウ</t>
    </rPh>
    <rPh sb="5" eb="6">
      <t>チ</t>
    </rPh>
    <rPh sb="6" eb="7">
      <t>コウ</t>
    </rPh>
    <rPh sb="7" eb="8">
      <t>タイ</t>
    </rPh>
    <rPh sb="9" eb="11">
      <t>テイチョウ</t>
    </rPh>
    <rPh sb="12" eb="13">
      <t>ミ</t>
    </rPh>
    <rPh sb="13" eb="15">
      <t>ケイカク</t>
    </rPh>
    <phoneticPr fontId="6"/>
  </si>
  <si>
    <t>G664</t>
  </si>
  <si>
    <t>児入８３・地公体・定超・未計画２・拘束減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</si>
  <si>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児入８４・定超</t>
    <rPh sb="0" eb="1">
      <t>ジ</t>
    </rPh>
    <rPh sb="1" eb="2">
      <t>ニュウ</t>
    </rPh>
    <rPh sb="5" eb="7">
      <t>テイチョウ</t>
    </rPh>
    <phoneticPr fontId="6"/>
  </si>
  <si>
    <t>児入８４・定超・未計画</t>
    <rPh sb="0" eb="1">
      <t>ジ</t>
    </rPh>
    <rPh sb="1" eb="2">
      <t>ニュウ</t>
    </rPh>
    <rPh sb="5" eb="7">
      <t>テイチョウ</t>
    </rPh>
    <rPh sb="8" eb="9">
      <t>ミ</t>
    </rPh>
    <rPh sb="9" eb="11">
      <t>ケイカク</t>
    </rPh>
    <phoneticPr fontId="6"/>
  </si>
  <si>
    <t>G665</t>
  </si>
  <si>
    <t>児入８４・定超・未計画２</t>
    <rPh sb="0" eb="1">
      <t>ジ</t>
    </rPh>
    <rPh sb="1" eb="2">
      <t>ニュウ</t>
    </rPh>
    <rPh sb="5" eb="7">
      <t>テイチョウ</t>
    </rPh>
    <rPh sb="8" eb="9">
      <t>ミ</t>
    </rPh>
    <rPh sb="9" eb="11">
      <t>ケイカク</t>
    </rPh>
    <phoneticPr fontId="6"/>
  </si>
  <si>
    <t>G666</t>
  </si>
  <si>
    <t>児入８４・定超・拘束減</t>
    <rPh sb="0" eb="1">
      <t>ジ</t>
    </rPh>
    <rPh sb="1" eb="2">
      <t>ニュウ</t>
    </rPh>
    <rPh sb="5" eb="7">
      <t>テイチョウ</t>
    </rPh>
    <phoneticPr fontId="6"/>
  </si>
  <si>
    <t>G667</t>
  </si>
  <si>
    <t>児入８４・定超・未計画・拘束減</t>
    <rPh sb="0" eb="1">
      <t>ジ</t>
    </rPh>
    <rPh sb="1" eb="2">
      <t>ニュウ</t>
    </rPh>
    <rPh sb="5" eb="7">
      <t>テイチョウ</t>
    </rPh>
    <rPh sb="8" eb="9">
      <t>ミ</t>
    </rPh>
    <rPh sb="9" eb="11">
      <t>ケイカク</t>
    </rPh>
    <phoneticPr fontId="6"/>
  </si>
  <si>
    <t>G668</t>
  </si>
  <si>
    <t>児入８４・定超・未計画２・拘束減</t>
    <rPh sb="0" eb="1">
      <t>ジ</t>
    </rPh>
    <rPh sb="1" eb="2">
      <t>ニュウ</t>
    </rPh>
    <rPh sb="5" eb="7">
      <t>テイチョウ</t>
    </rPh>
    <rPh sb="8" eb="9">
      <t>ミ</t>
    </rPh>
    <rPh sb="9" eb="11">
      <t>ケイカク</t>
    </rPh>
    <phoneticPr fontId="6"/>
  </si>
  <si>
    <t>児入８４・地公体・定超</t>
    <rPh sb="0" eb="1">
      <t>ジ</t>
    </rPh>
    <rPh sb="1" eb="2">
      <t>ニュウ</t>
    </rPh>
    <rPh sb="5" eb="6">
      <t>チ</t>
    </rPh>
    <rPh sb="6" eb="7">
      <t>コウ</t>
    </rPh>
    <rPh sb="7" eb="8">
      <t>タイ</t>
    </rPh>
    <rPh sb="9" eb="11">
      <t>テイチョウ</t>
    </rPh>
    <phoneticPr fontId="6"/>
  </si>
  <si>
    <t>児入８４・地公体・定超・未計画</t>
    <rPh sb="0" eb="1">
      <t>ジ</t>
    </rPh>
    <rPh sb="1" eb="2">
      <t>ニュウ</t>
    </rPh>
    <rPh sb="5" eb="6">
      <t>チ</t>
    </rPh>
    <rPh sb="6" eb="7">
      <t>コウ</t>
    </rPh>
    <rPh sb="7" eb="8">
      <t>タイ</t>
    </rPh>
    <rPh sb="9" eb="11">
      <t>テイチョウ</t>
    </rPh>
    <rPh sb="12" eb="13">
      <t>ミ</t>
    </rPh>
    <rPh sb="13" eb="15">
      <t>ケイカク</t>
    </rPh>
    <phoneticPr fontId="6"/>
  </si>
  <si>
    <t>G669</t>
  </si>
  <si>
    <t>児入８４・地公体・定超・未計画２</t>
    <rPh sb="0" eb="1">
      <t>ジ</t>
    </rPh>
    <rPh sb="1" eb="2">
      <t>ニュウ</t>
    </rPh>
    <rPh sb="5" eb="6">
      <t>チ</t>
    </rPh>
    <rPh sb="6" eb="7">
      <t>コウ</t>
    </rPh>
    <rPh sb="7" eb="8">
      <t>タイ</t>
    </rPh>
    <rPh sb="9" eb="11">
      <t>テイチョウ</t>
    </rPh>
    <rPh sb="12" eb="13">
      <t>ミ</t>
    </rPh>
    <rPh sb="13" eb="15">
      <t>ケイカク</t>
    </rPh>
    <phoneticPr fontId="6"/>
  </si>
  <si>
    <t>G670</t>
  </si>
  <si>
    <t>児入８４・地公体・定超・拘束減</t>
    <rPh sb="0" eb="1">
      <t>ジ</t>
    </rPh>
    <rPh sb="1" eb="2">
      <t>ニュウ</t>
    </rPh>
    <rPh sb="5" eb="6">
      <t>チ</t>
    </rPh>
    <rPh sb="6" eb="7">
      <t>コウ</t>
    </rPh>
    <rPh sb="7" eb="8">
      <t>タイ</t>
    </rPh>
    <rPh sb="9" eb="11">
      <t>テイチョウ</t>
    </rPh>
    <phoneticPr fontId="6"/>
  </si>
  <si>
    <t>G671</t>
  </si>
  <si>
    <t>児入８４・地公体・定超・未計画・拘束減</t>
    <rPh sb="0" eb="1">
      <t>ジ</t>
    </rPh>
    <rPh sb="1" eb="2">
      <t>ニュウ</t>
    </rPh>
    <rPh sb="5" eb="6">
      <t>チ</t>
    </rPh>
    <rPh sb="6" eb="7">
      <t>コウ</t>
    </rPh>
    <rPh sb="7" eb="8">
      <t>タイ</t>
    </rPh>
    <rPh sb="9" eb="11">
      <t>テイチョウ</t>
    </rPh>
    <rPh sb="12" eb="13">
      <t>ミ</t>
    </rPh>
    <rPh sb="13" eb="15">
      <t>ケイカク</t>
    </rPh>
    <phoneticPr fontId="6"/>
  </si>
  <si>
    <t>G672</t>
  </si>
  <si>
    <t>児入８４・地公体・定超・未計画２・拘束減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</si>
  <si>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児入８５・定超</t>
    <rPh sb="0" eb="1">
      <t>ジ</t>
    </rPh>
    <rPh sb="1" eb="2">
      <t>ニュウ</t>
    </rPh>
    <rPh sb="5" eb="7">
      <t>テイチョウ</t>
    </rPh>
    <phoneticPr fontId="6"/>
  </si>
  <si>
    <t>児入８５・定超・未計画</t>
    <rPh sb="0" eb="1">
      <t>ジ</t>
    </rPh>
    <rPh sb="1" eb="2">
      <t>ニュウ</t>
    </rPh>
    <rPh sb="5" eb="7">
      <t>テイチョウ</t>
    </rPh>
    <rPh sb="8" eb="9">
      <t>ミ</t>
    </rPh>
    <rPh sb="9" eb="11">
      <t>ケイカク</t>
    </rPh>
    <phoneticPr fontId="6"/>
  </si>
  <si>
    <t>G673</t>
  </si>
  <si>
    <t>児入８５・定超・未計画２</t>
    <rPh sb="0" eb="1">
      <t>ジ</t>
    </rPh>
    <rPh sb="1" eb="2">
      <t>ニュウ</t>
    </rPh>
    <rPh sb="5" eb="7">
      <t>テイチョウ</t>
    </rPh>
    <rPh sb="8" eb="9">
      <t>ミ</t>
    </rPh>
    <rPh sb="9" eb="11">
      <t>ケイカク</t>
    </rPh>
    <phoneticPr fontId="6"/>
  </si>
  <si>
    <t>G674</t>
  </si>
  <si>
    <t>児入８５・定超・拘束減</t>
    <rPh sb="0" eb="1">
      <t>ジ</t>
    </rPh>
    <rPh sb="1" eb="2">
      <t>ニュウ</t>
    </rPh>
    <rPh sb="5" eb="7">
      <t>テイチョウ</t>
    </rPh>
    <phoneticPr fontId="6"/>
  </si>
  <si>
    <t>G675</t>
  </si>
  <si>
    <t>児入８５・定超・未計画・拘束減</t>
    <rPh sb="0" eb="1">
      <t>ジ</t>
    </rPh>
    <rPh sb="1" eb="2">
      <t>ニュウ</t>
    </rPh>
    <rPh sb="5" eb="7">
      <t>テイチョウ</t>
    </rPh>
    <rPh sb="8" eb="9">
      <t>ミ</t>
    </rPh>
    <rPh sb="9" eb="11">
      <t>ケイカク</t>
    </rPh>
    <phoneticPr fontId="6"/>
  </si>
  <si>
    <t>G676</t>
  </si>
  <si>
    <t>児入８５・定超・未計画２・拘束減</t>
    <rPh sb="0" eb="1">
      <t>ジ</t>
    </rPh>
    <rPh sb="1" eb="2">
      <t>ニュウ</t>
    </rPh>
    <rPh sb="5" eb="7">
      <t>テイチョウ</t>
    </rPh>
    <rPh sb="8" eb="9">
      <t>ミ</t>
    </rPh>
    <rPh sb="9" eb="11">
      <t>ケイカク</t>
    </rPh>
    <phoneticPr fontId="6"/>
  </si>
  <si>
    <t>児入８５・地公体・定超</t>
    <rPh sb="0" eb="1">
      <t>ジ</t>
    </rPh>
    <rPh sb="1" eb="2">
      <t>ニュウ</t>
    </rPh>
    <rPh sb="5" eb="6">
      <t>チ</t>
    </rPh>
    <rPh sb="6" eb="7">
      <t>コウ</t>
    </rPh>
    <rPh sb="7" eb="8">
      <t>タイ</t>
    </rPh>
    <rPh sb="9" eb="11">
      <t>テイチョウ</t>
    </rPh>
    <phoneticPr fontId="6"/>
  </si>
  <si>
    <t>児入８５・地公体・定超・未計画</t>
    <rPh sb="0" eb="1">
      <t>ジ</t>
    </rPh>
    <rPh sb="1" eb="2">
      <t>ニュウ</t>
    </rPh>
    <rPh sb="5" eb="6">
      <t>チ</t>
    </rPh>
    <rPh sb="6" eb="7">
      <t>コウ</t>
    </rPh>
    <rPh sb="7" eb="8">
      <t>タイ</t>
    </rPh>
    <rPh sb="9" eb="11">
      <t>テイチョウ</t>
    </rPh>
    <rPh sb="12" eb="13">
      <t>ミ</t>
    </rPh>
    <rPh sb="13" eb="15">
      <t>ケイカク</t>
    </rPh>
    <phoneticPr fontId="6"/>
  </si>
  <si>
    <t>G677</t>
  </si>
  <si>
    <t>児入８５・地公体・定超・未計画２</t>
    <rPh sb="0" eb="1">
      <t>ジ</t>
    </rPh>
    <rPh sb="1" eb="2">
      <t>ニュウ</t>
    </rPh>
    <rPh sb="5" eb="6">
      <t>チ</t>
    </rPh>
    <rPh sb="6" eb="7">
      <t>コウ</t>
    </rPh>
    <rPh sb="7" eb="8">
      <t>タイ</t>
    </rPh>
    <rPh sb="9" eb="11">
      <t>テイチョウ</t>
    </rPh>
    <rPh sb="12" eb="13">
      <t>ミ</t>
    </rPh>
    <rPh sb="13" eb="15">
      <t>ケイカク</t>
    </rPh>
    <phoneticPr fontId="6"/>
  </si>
  <si>
    <t>G678</t>
  </si>
  <si>
    <t>児入８５・地公体・定超・拘束減</t>
    <rPh sb="0" eb="1">
      <t>ジ</t>
    </rPh>
    <rPh sb="1" eb="2">
      <t>ニュウ</t>
    </rPh>
    <rPh sb="5" eb="6">
      <t>チ</t>
    </rPh>
    <rPh sb="6" eb="7">
      <t>コウ</t>
    </rPh>
    <rPh sb="7" eb="8">
      <t>タイ</t>
    </rPh>
    <rPh sb="9" eb="11">
      <t>テイチョウ</t>
    </rPh>
    <phoneticPr fontId="6"/>
  </si>
  <si>
    <t>G679</t>
  </si>
  <si>
    <t>児入８５・地公体・定超・未計画・拘束減</t>
    <rPh sb="0" eb="1">
      <t>ジ</t>
    </rPh>
    <rPh sb="1" eb="2">
      <t>ニュウ</t>
    </rPh>
    <rPh sb="5" eb="6">
      <t>チ</t>
    </rPh>
    <rPh sb="6" eb="7">
      <t>コウ</t>
    </rPh>
    <rPh sb="7" eb="8">
      <t>タイ</t>
    </rPh>
    <rPh sb="9" eb="11">
      <t>テイチョウ</t>
    </rPh>
    <rPh sb="12" eb="13">
      <t>ミ</t>
    </rPh>
    <rPh sb="13" eb="15">
      <t>ケイカク</t>
    </rPh>
    <phoneticPr fontId="6"/>
  </si>
  <si>
    <t>G680</t>
  </si>
  <si>
    <t>児入８５・地公体・定超・未計画２・拘束減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</si>
  <si>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児入８６・定超</t>
    <rPh sb="0" eb="1">
      <t>ジ</t>
    </rPh>
    <rPh sb="1" eb="2">
      <t>ニュウ</t>
    </rPh>
    <rPh sb="5" eb="7">
      <t>テイチョウ</t>
    </rPh>
    <phoneticPr fontId="6"/>
  </si>
  <si>
    <t>児入８６・定超・未計画</t>
    <rPh sb="0" eb="1">
      <t>ジ</t>
    </rPh>
    <rPh sb="1" eb="2">
      <t>ニュウ</t>
    </rPh>
    <rPh sb="5" eb="7">
      <t>テイチョウ</t>
    </rPh>
    <rPh sb="8" eb="9">
      <t>ミ</t>
    </rPh>
    <rPh sb="9" eb="11">
      <t>ケイカク</t>
    </rPh>
    <phoneticPr fontId="6"/>
  </si>
  <si>
    <t>G681</t>
  </si>
  <si>
    <t>児入８６・定超・未計画２</t>
    <rPh sb="0" eb="1">
      <t>ジ</t>
    </rPh>
    <rPh sb="1" eb="2">
      <t>ニュウ</t>
    </rPh>
    <rPh sb="5" eb="7">
      <t>テイチョウ</t>
    </rPh>
    <rPh sb="8" eb="9">
      <t>ミ</t>
    </rPh>
    <rPh sb="9" eb="11">
      <t>ケイカク</t>
    </rPh>
    <phoneticPr fontId="6"/>
  </si>
  <si>
    <t>G682</t>
  </si>
  <si>
    <t>児入８６・定超・拘束減</t>
    <rPh sb="0" eb="1">
      <t>ジ</t>
    </rPh>
    <rPh sb="1" eb="2">
      <t>ニュウ</t>
    </rPh>
    <rPh sb="5" eb="7">
      <t>テイチョウ</t>
    </rPh>
    <phoneticPr fontId="6"/>
  </si>
  <si>
    <t>G683</t>
  </si>
  <si>
    <t>児入８６・定超・未計画・拘束減</t>
    <rPh sb="0" eb="1">
      <t>ジ</t>
    </rPh>
    <rPh sb="1" eb="2">
      <t>ニュウ</t>
    </rPh>
    <rPh sb="5" eb="7">
      <t>テイチョウ</t>
    </rPh>
    <rPh sb="8" eb="9">
      <t>ミ</t>
    </rPh>
    <rPh sb="9" eb="11">
      <t>ケイカク</t>
    </rPh>
    <phoneticPr fontId="6"/>
  </si>
  <si>
    <t>G684</t>
  </si>
  <si>
    <t>児入８６・定超・未計画２・拘束減</t>
    <rPh sb="0" eb="1">
      <t>ジ</t>
    </rPh>
    <rPh sb="1" eb="2">
      <t>ニュウ</t>
    </rPh>
    <rPh sb="5" eb="7">
      <t>テイチョウ</t>
    </rPh>
    <rPh sb="8" eb="9">
      <t>ミ</t>
    </rPh>
    <rPh sb="9" eb="11">
      <t>ケイカク</t>
    </rPh>
    <phoneticPr fontId="6"/>
  </si>
  <si>
    <t>児入８６・地公体・定超</t>
    <rPh sb="0" eb="1">
      <t>ジ</t>
    </rPh>
    <rPh sb="1" eb="2">
      <t>ニュウ</t>
    </rPh>
    <rPh sb="5" eb="6">
      <t>チ</t>
    </rPh>
    <rPh sb="6" eb="7">
      <t>コウ</t>
    </rPh>
    <rPh sb="7" eb="8">
      <t>タイ</t>
    </rPh>
    <rPh sb="9" eb="11">
      <t>テイチョウ</t>
    </rPh>
    <phoneticPr fontId="6"/>
  </si>
  <si>
    <t>児入８６・地公体・定超・未計画</t>
    <rPh sb="0" eb="1">
      <t>ジ</t>
    </rPh>
    <rPh sb="1" eb="2">
      <t>ニュウ</t>
    </rPh>
    <rPh sb="5" eb="6">
      <t>チ</t>
    </rPh>
    <rPh sb="6" eb="7">
      <t>コウ</t>
    </rPh>
    <rPh sb="7" eb="8">
      <t>タイ</t>
    </rPh>
    <rPh sb="9" eb="11">
      <t>テイチョウ</t>
    </rPh>
    <rPh sb="12" eb="13">
      <t>ミ</t>
    </rPh>
    <rPh sb="13" eb="15">
      <t>ケイカク</t>
    </rPh>
    <phoneticPr fontId="6"/>
  </si>
  <si>
    <t>G685</t>
  </si>
  <si>
    <t>児入８６・地公体・定超・未計画２</t>
    <rPh sb="0" eb="1">
      <t>ジ</t>
    </rPh>
    <rPh sb="1" eb="2">
      <t>ニュウ</t>
    </rPh>
    <rPh sb="5" eb="6">
      <t>チ</t>
    </rPh>
    <rPh sb="6" eb="7">
      <t>コウ</t>
    </rPh>
    <rPh sb="7" eb="8">
      <t>タイ</t>
    </rPh>
    <rPh sb="9" eb="11">
      <t>テイチョウ</t>
    </rPh>
    <rPh sb="12" eb="13">
      <t>ミ</t>
    </rPh>
    <rPh sb="13" eb="15">
      <t>ケイカク</t>
    </rPh>
    <phoneticPr fontId="6"/>
  </si>
  <si>
    <t>G686</t>
  </si>
  <si>
    <t>児入８６・地公体・定超・拘束減</t>
    <rPh sb="0" eb="1">
      <t>ジ</t>
    </rPh>
    <rPh sb="1" eb="2">
      <t>ニュウ</t>
    </rPh>
    <rPh sb="5" eb="6">
      <t>チ</t>
    </rPh>
    <rPh sb="6" eb="7">
      <t>コウ</t>
    </rPh>
    <rPh sb="7" eb="8">
      <t>タイ</t>
    </rPh>
    <rPh sb="9" eb="11">
      <t>テイチョウ</t>
    </rPh>
    <phoneticPr fontId="6"/>
  </si>
  <si>
    <t>G687</t>
  </si>
  <si>
    <t>児入８６・地公体・定超・未計画・拘束減</t>
    <rPh sb="0" eb="1">
      <t>ジ</t>
    </rPh>
    <rPh sb="1" eb="2">
      <t>ニュウ</t>
    </rPh>
    <rPh sb="5" eb="6">
      <t>チ</t>
    </rPh>
    <rPh sb="6" eb="7">
      <t>コウ</t>
    </rPh>
    <rPh sb="7" eb="8">
      <t>タイ</t>
    </rPh>
    <rPh sb="9" eb="11">
      <t>テイチョウ</t>
    </rPh>
    <rPh sb="12" eb="13">
      <t>ミ</t>
    </rPh>
    <rPh sb="13" eb="15">
      <t>ケイカク</t>
    </rPh>
    <phoneticPr fontId="6"/>
  </si>
  <si>
    <t>G688</t>
  </si>
  <si>
    <t>児入８６・地公体・定超・未計画２・拘束減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</si>
  <si>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児入８７・定超</t>
    <rPh sb="0" eb="1">
      <t>ジ</t>
    </rPh>
    <rPh sb="1" eb="2">
      <t>ニュウ</t>
    </rPh>
    <rPh sb="5" eb="7">
      <t>テイチョウ</t>
    </rPh>
    <phoneticPr fontId="6"/>
  </si>
  <si>
    <t>児入８７・定超・未計画</t>
    <rPh sb="0" eb="1">
      <t>ジ</t>
    </rPh>
    <rPh sb="1" eb="2">
      <t>ニュウ</t>
    </rPh>
    <rPh sb="5" eb="7">
      <t>テイチョウ</t>
    </rPh>
    <rPh sb="8" eb="9">
      <t>ミ</t>
    </rPh>
    <rPh sb="9" eb="11">
      <t>ケイカク</t>
    </rPh>
    <phoneticPr fontId="6"/>
  </si>
  <si>
    <t>G689</t>
  </si>
  <si>
    <t>児入８７・定超・未計画２</t>
    <rPh sb="0" eb="1">
      <t>ジ</t>
    </rPh>
    <rPh sb="1" eb="2">
      <t>ニュウ</t>
    </rPh>
    <rPh sb="5" eb="7">
      <t>テイチョウ</t>
    </rPh>
    <rPh sb="8" eb="9">
      <t>ミ</t>
    </rPh>
    <rPh sb="9" eb="11">
      <t>ケイカク</t>
    </rPh>
    <phoneticPr fontId="6"/>
  </si>
  <si>
    <t>G690</t>
  </si>
  <si>
    <t>児入８７・定超・拘束減</t>
    <rPh sb="0" eb="1">
      <t>ジ</t>
    </rPh>
    <rPh sb="1" eb="2">
      <t>ニュウ</t>
    </rPh>
    <rPh sb="5" eb="7">
      <t>テイチョウ</t>
    </rPh>
    <phoneticPr fontId="6"/>
  </si>
  <si>
    <t>G691</t>
  </si>
  <si>
    <t>児入８７・定超・未計画・拘束減</t>
    <rPh sb="0" eb="1">
      <t>ジ</t>
    </rPh>
    <rPh sb="1" eb="2">
      <t>ニュウ</t>
    </rPh>
    <rPh sb="5" eb="7">
      <t>テイチョウ</t>
    </rPh>
    <rPh sb="8" eb="9">
      <t>ミ</t>
    </rPh>
    <rPh sb="9" eb="11">
      <t>ケイカク</t>
    </rPh>
    <phoneticPr fontId="6"/>
  </si>
  <si>
    <t>G692</t>
  </si>
  <si>
    <t>児入８７・定超・未計画２・拘束減</t>
    <rPh sb="0" eb="1">
      <t>ジ</t>
    </rPh>
    <rPh sb="1" eb="2">
      <t>ニュウ</t>
    </rPh>
    <rPh sb="5" eb="7">
      <t>テイチョウ</t>
    </rPh>
    <rPh sb="8" eb="9">
      <t>ミ</t>
    </rPh>
    <rPh sb="9" eb="11">
      <t>ケイカク</t>
    </rPh>
    <phoneticPr fontId="6"/>
  </si>
  <si>
    <t>児入８７・地公体・定超</t>
    <rPh sb="0" eb="1">
      <t>ジ</t>
    </rPh>
    <rPh sb="1" eb="2">
      <t>ニュウ</t>
    </rPh>
    <rPh sb="5" eb="6">
      <t>チ</t>
    </rPh>
    <rPh sb="6" eb="7">
      <t>コウ</t>
    </rPh>
    <rPh sb="7" eb="8">
      <t>タイ</t>
    </rPh>
    <rPh sb="9" eb="11">
      <t>テイチョウ</t>
    </rPh>
    <phoneticPr fontId="6"/>
  </si>
  <si>
    <t>児入８７・地公体・定超・未計画</t>
    <rPh sb="0" eb="1">
      <t>ジ</t>
    </rPh>
    <rPh sb="1" eb="2">
      <t>ニュウ</t>
    </rPh>
    <rPh sb="5" eb="6">
      <t>チ</t>
    </rPh>
    <rPh sb="6" eb="7">
      <t>コウ</t>
    </rPh>
    <rPh sb="7" eb="8">
      <t>タイ</t>
    </rPh>
    <rPh sb="9" eb="11">
      <t>テイチョウ</t>
    </rPh>
    <rPh sb="12" eb="13">
      <t>ミ</t>
    </rPh>
    <rPh sb="13" eb="15">
      <t>ケイカク</t>
    </rPh>
    <phoneticPr fontId="6"/>
  </si>
  <si>
    <t>G693</t>
  </si>
  <si>
    <t>児入８７・地公体・定超・未計画２</t>
    <rPh sb="0" eb="1">
      <t>ジ</t>
    </rPh>
    <rPh sb="1" eb="2">
      <t>ニュウ</t>
    </rPh>
    <rPh sb="5" eb="6">
      <t>チ</t>
    </rPh>
    <rPh sb="6" eb="7">
      <t>コウ</t>
    </rPh>
    <rPh sb="7" eb="8">
      <t>タイ</t>
    </rPh>
    <rPh sb="9" eb="11">
      <t>テイチョウ</t>
    </rPh>
    <rPh sb="12" eb="13">
      <t>ミ</t>
    </rPh>
    <rPh sb="13" eb="15">
      <t>ケイカク</t>
    </rPh>
    <phoneticPr fontId="6"/>
  </si>
  <si>
    <t>G694</t>
  </si>
  <si>
    <t>児入８７・地公体・定超・拘束減</t>
    <rPh sb="0" eb="1">
      <t>ジ</t>
    </rPh>
    <rPh sb="1" eb="2">
      <t>ニュウ</t>
    </rPh>
    <rPh sb="5" eb="6">
      <t>チ</t>
    </rPh>
    <rPh sb="6" eb="7">
      <t>コウ</t>
    </rPh>
    <rPh sb="7" eb="8">
      <t>タイ</t>
    </rPh>
    <rPh sb="9" eb="11">
      <t>テイチョウ</t>
    </rPh>
    <phoneticPr fontId="6"/>
  </si>
  <si>
    <t>G695</t>
  </si>
  <si>
    <t>児入８７・地公体・定超・未計画・拘束減</t>
    <rPh sb="0" eb="1">
      <t>ジ</t>
    </rPh>
    <rPh sb="1" eb="2">
      <t>ニュウ</t>
    </rPh>
    <rPh sb="5" eb="6">
      <t>チ</t>
    </rPh>
    <rPh sb="6" eb="7">
      <t>コウ</t>
    </rPh>
    <rPh sb="7" eb="8">
      <t>タイ</t>
    </rPh>
    <rPh sb="9" eb="11">
      <t>テイチョウ</t>
    </rPh>
    <rPh sb="12" eb="13">
      <t>ミ</t>
    </rPh>
    <rPh sb="13" eb="15">
      <t>ケイカク</t>
    </rPh>
    <phoneticPr fontId="6"/>
  </si>
  <si>
    <t>G696</t>
  </si>
  <si>
    <t>児入８７・地公体・定超・未計画２・拘束減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</si>
  <si>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児入８８・定超</t>
    <rPh sb="0" eb="1">
      <t>ジ</t>
    </rPh>
    <rPh sb="1" eb="2">
      <t>ニュウ</t>
    </rPh>
    <rPh sb="5" eb="7">
      <t>テイチョウ</t>
    </rPh>
    <phoneticPr fontId="6"/>
  </si>
  <si>
    <t>児入８８・定超・未計画</t>
    <rPh sb="0" eb="1">
      <t>ジ</t>
    </rPh>
    <rPh sb="1" eb="2">
      <t>ニュウ</t>
    </rPh>
    <rPh sb="5" eb="7">
      <t>テイチョウ</t>
    </rPh>
    <rPh sb="8" eb="9">
      <t>ミ</t>
    </rPh>
    <rPh sb="9" eb="11">
      <t>ケイカク</t>
    </rPh>
    <phoneticPr fontId="6"/>
  </si>
  <si>
    <t>G697</t>
  </si>
  <si>
    <t>児入８８・定超・未計画２</t>
    <rPh sb="0" eb="1">
      <t>ジ</t>
    </rPh>
    <rPh sb="1" eb="2">
      <t>ニュウ</t>
    </rPh>
    <rPh sb="5" eb="7">
      <t>テイチョウ</t>
    </rPh>
    <rPh sb="8" eb="9">
      <t>ミ</t>
    </rPh>
    <rPh sb="9" eb="11">
      <t>ケイカク</t>
    </rPh>
    <phoneticPr fontId="6"/>
  </si>
  <si>
    <t>G698</t>
  </si>
  <si>
    <t>児入８８・定超・拘束減</t>
    <rPh sb="0" eb="1">
      <t>ジ</t>
    </rPh>
    <rPh sb="1" eb="2">
      <t>ニュウ</t>
    </rPh>
    <rPh sb="5" eb="7">
      <t>テイチョウ</t>
    </rPh>
    <phoneticPr fontId="6"/>
  </si>
  <si>
    <t>G699</t>
  </si>
  <si>
    <t>児入８８・定超・未計画・拘束減</t>
    <rPh sb="0" eb="1">
      <t>ジ</t>
    </rPh>
    <rPh sb="1" eb="2">
      <t>ニュウ</t>
    </rPh>
    <rPh sb="5" eb="7">
      <t>テイチョウ</t>
    </rPh>
    <rPh sb="8" eb="9">
      <t>ミ</t>
    </rPh>
    <rPh sb="9" eb="11">
      <t>ケイカク</t>
    </rPh>
    <phoneticPr fontId="6"/>
  </si>
  <si>
    <t>G700</t>
  </si>
  <si>
    <t>児入８８・定超・未計画２・拘束減</t>
    <rPh sb="0" eb="1">
      <t>ジ</t>
    </rPh>
    <rPh sb="1" eb="2">
      <t>ニュウ</t>
    </rPh>
    <rPh sb="5" eb="7">
      <t>テイチョウ</t>
    </rPh>
    <rPh sb="8" eb="9">
      <t>ミ</t>
    </rPh>
    <rPh sb="9" eb="11">
      <t>ケイカク</t>
    </rPh>
    <phoneticPr fontId="6"/>
  </si>
  <si>
    <t>児入８８・地公体・定超</t>
    <rPh sb="0" eb="1">
      <t>ジ</t>
    </rPh>
    <rPh sb="1" eb="2">
      <t>ニュウ</t>
    </rPh>
    <rPh sb="5" eb="6">
      <t>チ</t>
    </rPh>
    <rPh sb="6" eb="7">
      <t>コウ</t>
    </rPh>
    <rPh sb="7" eb="8">
      <t>タイ</t>
    </rPh>
    <rPh sb="9" eb="11">
      <t>テイチョウ</t>
    </rPh>
    <phoneticPr fontId="6"/>
  </si>
  <si>
    <t>児入８８・地公体・定超・未計画</t>
    <rPh sb="0" eb="1">
      <t>ジ</t>
    </rPh>
    <rPh sb="1" eb="2">
      <t>ニュウ</t>
    </rPh>
    <rPh sb="5" eb="6">
      <t>チ</t>
    </rPh>
    <rPh sb="6" eb="7">
      <t>コウ</t>
    </rPh>
    <rPh sb="7" eb="8">
      <t>タイ</t>
    </rPh>
    <rPh sb="9" eb="11">
      <t>テイチョウ</t>
    </rPh>
    <rPh sb="12" eb="13">
      <t>ミ</t>
    </rPh>
    <rPh sb="13" eb="15">
      <t>ケイカク</t>
    </rPh>
    <phoneticPr fontId="6"/>
  </si>
  <si>
    <t>G701</t>
  </si>
  <si>
    <t>児入８８・地公体・定超・未計画２</t>
    <rPh sb="0" eb="1">
      <t>ジ</t>
    </rPh>
    <rPh sb="1" eb="2">
      <t>ニュウ</t>
    </rPh>
    <rPh sb="5" eb="6">
      <t>チ</t>
    </rPh>
    <rPh sb="6" eb="7">
      <t>コウ</t>
    </rPh>
    <rPh sb="7" eb="8">
      <t>タイ</t>
    </rPh>
    <rPh sb="9" eb="11">
      <t>テイチョウ</t>
    </rPh>
    <rPh sb="12" eb="13">
      <t>ミ</t>
    </rPh>
    <rPh sb="13" eb="15">
      <t>ケイカク</t>
    </rPh>
    <phoneticPr fontId="6"/>
  </si>
  <si>
    <t>G702</t>
  </si>
  <si>
    <t>児入８８・地公体・定超・拘束減</t>
    <rPh sb="0" eb="1">
      <t>ジ</t>
    </rPh>
    <rPh sb="1" eb="2">
      <t>ニュウ</t>
    </rPh>
    <rPh sb="5" eb="6">
      <t>チ</t>
    </rPh>
    <rPh sb="6" eb="7">
      <t>コウ</t>
    </rPh>
    <rPh sb="7" eb="8">
      <t>タイ</t>
    </rPh>
    <rPh sb="9" eb="11">
      <t>テイチョウ</t>
    </rPh>
    <phoneticPr fontId="6"/>
  </si>
  <si>
    <t>G703</t>
  </si>
  <si>
    <t>児入８８・地公体・定超・未計画・拘束減</t>
    <rPh sb="0" eb="1">
      <t>ジ</t>
    </rPh>
    <rPh sb="1" eb="2">
      <t>ニュウ</t>
    </rPh>
    <rPh sb="5" eb="6">
      <t>チ</t>
    </rPh>
    <rPh sb="6" eb="7">
      <t>コウ</t>
    </rPh>
    <rPh sb="7" eb="8">
      <t>タイ</t>
    </rPh>
    <rPh sb="9" eb="11">
      <t>テイチョウ</t>
    </rPh>
    <rPh sb="12" eb="13">
      <t>ミ</t>
    </rPh>
    <rPh sb="13" eb="15">
      <t>ケイカク</t>
    </rPh>
    <phoneticPr fontId="6"/>
  </si>
  <si>
    <t>G704</t>
  </si>
  <si>
    <t>児入８８・地公体・定超・未計画２・拘束減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</si>
  <si>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児入８９・定超</t>
    <rPh sb="0" eb="1">
      <t>ジ</t>
    </rPh>
    <rPh sb="1" eb="2">
      <t>ニュウ</t>
    </rPh>
    <rPh sb="5" eb="7">
      <t>テイチョウ</t>
    </rPh>
    <phoneticPr fontId="6"/>
  </si>
  <si>
    <t>児入８９・定超・未計画</t>
    <rPh sb="0" eb="1">
      <t>ジ</t>
    </rPh>
    <rPh sb="1" eb="2">
      <t>ニュウ</t>
    </rPh>
    <rPh sb="5" eb="7">
      <t>テイチョウ</t>
    </rPh>
    <rPh sb="8" eb="9">
      <t>ミ</t>
    </rPh>
    <rPh sb="9" eb="11">
      <t>ケイカク</t>
    </rPh>
    <phoneticPr fontId="6"/>
  </si>
  <si>
    <t>G705</t>
  </si>
  <si>
    <t>児入８９・定超・未計画２</t>
    <rPh sb="0" eb="1">
      <t>ジ</t>
    </rPh>
    <rPh sb="1" eb="2">
      <t>ニュウ</t>
    </rPh>
    <rPh sb="5" eb="7">
      <t>テイチョウ</t>
    </rPh>
    <rPh sb="8" eb="9">
      <t>ミ</t>
    </rPh>
    <rPh sb="9" eb="11">
      <t>ケイカク</t>
    </rPh>
    <phoneticPr fontId="6"/>
  </si>
  <si>
    <t>G706</t>
  </si>
  <si>
    <t>児入８９・定超・拘束減</t>
    <rPh sb="0" eb="1">
      <t>ジ</t>
    </rPh>
    <rPh sb="1" eb="2">
      <t>ニュウ</t>
    </rPh>
    <rPh sb="5" eb="7">
      <t>テイチョウ</t>
    </rPh>
    <phoneticPr fontId="6"/>
  </si>
  <si>
    <t>G707</t>
  </si>
  <si>
    <t>児入８９・定超・未計画・拘束減</t>
    <rPh sb="0" eb="1">
      <t>ジ</t>
    </rPh>
    <rPh sb="1" eb="2">
      <t>ニュウ</t>
    </rPh>
    <rPh sb="5" eb="7">
      <t>テイチョウ</t>
    </rPh>
    <rPh sb="8" eb="9">
      <t>ミ</t>
    </rPh>
    <rPh sb="9" eb="11">
      <t>ケイカク</t>
    </rPh>
    <phoneticPr fontId="6"/>
  </si>
  <si>
    <t>G708</t>
  </si>
  <si>
    <t>児入８９・定超・未計画２・拘束減</t>
    <rPh sb="0" eb="1">
      <t>ジ</t>
    </rPh>
    <rPh sb="1" eb="2">
      <t>ニュウ</t>
    </rPh>
    <rPh sb="5" eb="7">
      <t>テイチョウ</t>
    </rPh>
    <rPh sb="8" eb="9">
      <t>ミ</t>
    </rPh>
    <rPh sb="9" eb="11">
      <t>ケイカク</t>
    </rPh>
    <phoneticPr fontId="6"/>
  </si>
  <si>
    <t>児入８９・地公体・定超</t>
    <rPh sb="0" eb="1">
      <t>ジ</t>
    </rPh>
    <rPh sb="1" eb="2">
      <t>ニュウ</t>
    </rPh>
    <rPh sb="5" eb="6">
      <t>チ</t>
    </rPh>
    <rPh sb="6" eb="7">
      <t>コウ</t>
    </rPh>
    <rPh sb="7" eb="8">
      <t>タイ</t>
    </rPh>
    <rPh sb="9" eb="11">
      <t>テイチョウ</t>
    </rPh>
    <phoneticPr fontId="6"/>
  </si>
  <si>
    <t>児入８９・地公体・定超・未計画</t>
    <rPh sb="0" eb="1">
      <t>ジ</t>
    </rPh>
    <rPh sb="1" eb="2">
      <t>ニュウ</t>
    </rPh>
    <rPh sb="5" eb="6">
      <t>チ</t>
    </rPh>
    <rPh sb="6" eb="7">
      <t>コウ</t>
    </rPh>
    <rPh sb="7" eb="8">
      <t>タイ</t>
    </rPh>
    <rPh sb="9" eb="11">
      <t>テイチョウ</t>
    </rPh>
    <rPh sb="12" eb="13">
      <t>ミ</t>
    </rPh>
    <rPh sb="13" eb="15">
      <t>ケイカク</t>
    </rPh>
    <phoneticPr fontId="6"/>
  </si>
  <si>
    <t>G709</t>
  </si>
  <si>
    <t>児入８９・地公体・定超・未計画２</t>
    <rPh sb="0" eb="1">
      <t>ジ</t>
    </rPh>
    <rPh sb="1" eb="2">
      <t>ニュウ</t>
    </rPh>
    <rPh sb="5" eb="6">
      <t>チ</t>
    </rPh>
    <rPh sb="6" eb="7">
      <t>コウ</t>
    </rPh>
    <rPh sb="7" eb="8">
      <t>タイ</t>
    </rPh>
    <rPh sb="9" eb="11">
      <t>テイチョウ</t>
    </rPh>
    <rPh sb="12" eb="13">
      <t>ミ</t>
    </rPh>
    <rPh sb="13" eb="15">
      <t>ケイカク</t>
    </rPh>
    <phoneticPr fontId="6"/>
  </si>
  <si>
    <t>G710</t>
  </si>
  <si>
    <t>児入８９・地公体・定超・拘束減</t>
    <rPh sb="0" eb="1">
      <t>ジ</t>
    </rPh>
    <rPh sb="1" eb="2">
      <t>ニュウ</t>
    </rPh>
    <rPh sb="5" eb="6">
      <t>チ</t>
    </rPh>
    <rPh sb="6" eb="7">
      <t>コウ</t>
    </rPh>
    <rPh sb="7" eb="8">
      <t>タイ</t>
    </rPh>
    <rPh sb="9" eb="11">
      <t>テイチョウ</t>
    </rPh>
    <phoneticPr fontId="6"/>
  </si>
  <si>
    <t>G711</t>
  </si>
  <si>
    <t>児入８９・地公体・定超・未計画・拘束減</t>
    <rPh sb="0" eb="1">
      <t>ジ</t>
    </rPh>
    <rPh sb="1" eb="2">
      <t>ニュウ</t>
    </rPh>
    <rPh sb="5" eb="6">
      <t>チ</t>
    </rPh>
    <rPh sb="6" eb="7">
      <t>コウ</t>
    </rPh>
    <rPh sb="7" eb="8">
      <t>タイ</t>
    </rPh>
    <rPh sb="9" eb="11">
      <t>テイチョウ</t>
    </rPh>
    <rPh sb="12" eb="13">
      <t>ミ</t>
    </rPh>
    <rPh sb="13" eb="15">
      <t>ケイカク</t>
    </rPh>
    <phoneticPr fontId="6"/>
  </si>
  <si>
    <t>G712</t>
  </si>
  <si>
    <t>児入８９・地公体・定超・未計画２・拘束減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</si>
  <si>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児入９０・定超</t>
    <rPh sb="0" eb="1">
      <t>ジ</t>
    </rPh>
    <rPh sb="1" eb="2">
      <t>ニュウ</t>
    </rPh>
    <rPh sb="5" eb="7">
      <t>テイチョウ</t>
    </rPh>
    <phoneticPr fontId="6"/>
  </si>
  <si>
    <t>児入９０・定超・未計画</t>
    <rPh sb="0" eb="1">
      <t>ジ</t>
    </rPh>
    <rPh sb="1" eb="2">
      <t>ニュウ</t>
    </rPh>
    <rPh sb="5" eb="7">
      <t>テイチョウ</t>
    </rPh>
    <rPh sb="8" eb="9">
      <t>ミ</t>
    </rPh>
    <rPh sb="9" eb="11">
      <t>ケイカク</t>
    </rPh>
    <phoneticPr fontId="6"/>
  </si>
  <si>
    <t>G713</t>
  </si>
  <si>
    <t>児入９０・定超・未計画２</t>
    <rPh sb="0" eb="1">
      <t>ジ</t>
    </rPh>
    <rPh sb="1" eb="2">
      <t>ニュウ</t>
    </rPh>
    <rPh sb="5" eb="7">
      <t>テイチョウ</t>
    </rPh>
    <rPh sb="8" eb="9">
      <t>ミ</t>
    </rPh>
    <rPh sb="9" eb="11">
      <t>ケイカク</t>
    </rPh>
    <phoneticPr fontId="6"/>
  </si>
  <si>
    <t>G714</t>
  </si>
  <si>
    <t>児入９０・定超・拘束減</t>
    <rPh sb="0" eb="1">
      <t>ジ</t>
    </rPh>
    <rPh sb="1" eb="2">
      <t>ニュウ</t>
    </rPh>
    <rPh sb="5" eb="7">
      <t>テイチョウ</t>
    </rPh>
    <phoneticPr fontId="6"/>
  </si>
  <si>
    <t>G715</t>
  </si>
  <si>
    <t>児入９０・定超・未計画・拘束減</t>
    <rPh sb="0" eb="1">
      <t>ジ</t>
    </rPh>
    <rPh sb="1" eb="2">
      <t>ニュウ</t>
    </rPh>
    <rPh sb="5" eb="7">
      <t>テイチョウ</t>
    </rPh>
    <rPh sb="8" eb="9">
      <t>ミ</t>
    </rPh>
    <rPh sb="9" eb="11">
      <t>ケイカク</t>
    </rPh>
    <phoneticPr fontId="6"/>
  </si>
  <si>
    <t>G716</t>
  </si>
  <si>
    <t>児入９０・定超・未計画２・拘束減</t>
    <rPh sb="0" eb="1">
      <t>ジ</t>
    </rPh>
    <rPh sb="1" eb="2">
      <t>ニュウ</t>
    </rPh>
    <rPh sb="5" eb="7">
      <t>テイチョウ</t>
    </rPh>
    <rPh sb="8" eb="9">
      <t>ミ</t>
    </rPh>
    <rPh sb="9" eb="11">
      <t>ケイカク</t>
    </rPh>
    <phoneticPr fontId="6"/>
  </si>
  <si>
    <t>児入９０・地公体・定超</t>
    <rPh sb="0" eb="1">
      <t>ジ</t>
    </rPh>
    <rPh sb="1" eb="2">
      <t>ニュウ</t>
    </rPh>
    <rPh sb="5" eb="6">
      <t>チ</t>
    </rPh>
    <rPh sb="6" eb="7">
      <t>コウ</t>
    </rPh>
    <rPh sb="7" eb="8">
      <t>タイ</t>
    </rPh>
    <rPh sb="9" eb="11">
      <t>テイチョウ</t>
    </rPh>
    <phoneticPr fontId="6"/>
  </si>
  <si>
    <t>児入９０・地公体・定超・未計画</t>
    <rPh sb="0" eb="1">
      <t>ジ</t>
    </rPh>
    <rPh sb="1" eb="2">
      <t>ニュウ</t>
    </rPh>
    <rPh sb="5" eb="6">
      <t>チ</t>
    </rPh>
    <rPh sb="6" eb="7">
      <t>コウ</t>
    </rPh>
    <rPh sb="7" eb="8">
      <t>タイ</t>
    </rPh>
    <rPh sb="9" eb="11">
      <t>テイチョウ</t>
    </rPh>
    <rPh sb="12" eb="13">
      <t>ミ</t>
    </rPh>
    <rPh sb="13" eb="15">
      <t>ケイカク</t>
    </rPh>
    <phoneticPr fontId="6"/>
  </si>
  <si>
    <t>G717</t>
  </si>
  <si>
    <t>児入９０・地公体・定超・未計画２</t>
    <rPh sb="0" eb="1">
      <t>ジ</t>
    </rPh>
    <rPh sb="1" eb="2">
      <t>ニュウ</t>
    </rPh>
    <rPh sb="5" eb="6">
      <t>チ</t>
    </rPh>
    <rPh sb="6" eb="7">
      <t>コウ</t>
    </rPh>
    <rPh sb="7" eb="8">
      <t>タイ</t>
    </rPh>
    <rPh sb="9" eb="11">
      <t>テイチョウ</t>
    </rPh>
    <rPh sb="12" eb="13">
      <t>ミ</t>
    </rPh>
    <rPh sb="13" eb="15">
      <t>ケイカク</t>
    </rPh>
    <phoneticPr fontId="6"/>
  </si>
  <si>
    <t>G718</t>
  </si>
  <si>
    <t>児入９０・地公体・定超・拘束減</t>
    <rPh sb="0" eb="1">
      <t>ジ</t>
    </rPh>
    <rPh sb="1" eb="2">
      <t>ニュウ</t>
    </rPh>
    <rPh sb="5" eb="6">
      <t>チ</t>
    </rPh>
    <rPh sb="6" eb="7">
      <t>コウ</t>
    </rPh>
    <rPh sb="7" eb="8">
      <t>タイ</t>
    </rPh>
    <rPh sb="9" eb="11">
      <t>テイチョウ</t>
    </rPh>
    <phoneticPr fontId="6"/>
  </si>
  <si>
    <t>G719</t>
  </si>
  <si>
    <t>児入９０・地公体・定超・未計画・拘束減</t>
    <rPh sb="0" eb="1">
      <t>ジ</t>
    </rPh>
    <rPh sb="1" eb="2">
      <t>ニュウ</t>
    </rPh>
    <rPh sb="5" eb="6">
      <t>チ</t>
    </rPh>
    <rPh sb="6" eb="7">
      <t>コウ</t>
    </rPh>
    <rPh sb="7" eb="8">
      <t>タイ</t>
    </rPh>
    <rPh sb="9" eb="11">
      <t>テイチョウ</t>
    </rPh>
    <rPh sb="12" eb="13">
      <t>ミ</t>
    </rPh>
    <rPh sb="13" eb="15">
      <t>ケイカク</t>
    </rPh>
    <phoneticPr fontId="6"/>
  </si>
  <si>
    <t>G720</t>
  </si>
  <si>
    <t>児入９０・地公体・定超・未計画２・拘束減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</si>
  <si>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児入９１・定超</t>
    <rPh sb="0" eb="1">
      <t>ジ</t>
    </rPh>
    <rPh sb="1" eb="2">
      <t>ニュウ</t>
    </rPh>
    <rPh sb="5" eb="7">
      <t>テイチョウ</t>
    </rPh>
    <phoneticPr fontId="6"/>
  </si>
  <si>
    <t>児入９１・定超・未計画</t>
    <rPh sb="0" eb="1">
      <t>ジ</t>
    </rPh>
    <rPh sb="1" eb="2">
      <t>ニュウ</t>
    </rPh>
    <rPh sb="5" eb="7">
      <t>テイチョウ</t>
    </rPh>
    <rPh sb="8" eb="9">
      <t>ミ</t>
    </rPh>
    <rPh sb="9" eb="11">
      <t>ケイカク</t>
    </rPh>
    <phoneticPr fontId="6"/>
  </si>
  <si>
    <t>G721</t>
  </si>
  <si>
    <t>児入９１・定超・未計画２</t>
    <rPh sb="0" eb="1">
      <t>ジ</t>
    </rPh>
    <rPh sb="1" eb="2">
      <t>ニュウ</t>
    </rPh>
    <rPh sb="5" eb="7">
      <t>テイチョウ</t>
    </rPh>
    <rPh sb="8" eb="9">
      <t>ミ</t>
    </rPh>
    <rPh sb="9" eb="11">
      <t>ケイカク</t>
    </rPh>
    <phoneticPr fontId="6"/>
  </si>
  <si>
    <t>G722</t>
  </si>
  <si>
    <t>児入９１・定超・拘束減</t>
    <rPh sb="0" eb="1">
      <t>ジ</t>
    </rPh>
    <rPh sb="1" eb="2">
      <t>ニュウ</t>
    </rPh>
    <rPh sb="5" eb="7">
      <t>テイチョウ</t>
    </rPh>
    <phoneticPr fontId="6"/>
  </si>
  <si>
    <t>G723</t>
  </si>
  <si>
    <t>児入９１・定超・未計画・拘束減</t>
    <rPh sb="0" eb="1">
      <t>ジ</t>
    </rPh>
    <rPh sb="1" eb="2">
      <t>ニュウ</t>
    </rPh>
    <rPh sb="5" eb="7">
      <t>テイチョウ</t>
    </rPh>
    <rPh sb="8" eb="9">
      <t>ミ</t>
    </rPh>
    <rPh sb="9" eb="11">
      <t>ケイカク</t>
    </rPh>
    <phoneticPr fontId="6"/>
  </si>
  <si>
    <t>G724</t>
  </si>
  <si>
    <t>児入９１・定超・未計画２・拘束減</t>
    <rPh sb="0" eb="1">
      <t>ジ</t>
    </rPh>
    <rPh sb="1" eb="2">
      <t>ニュウ</t>
    </rPh>
    <rPh sb="5" eb="7">
      <t>テイチョウ</t>
    </rPh>
    <rPh sb="8" eb="9">
      <t>ミ</t>
    </rPh>
    <rPh sb="9" eb="11">
      <t>ケイカク</t>
    </rPh>
    <phoneticPr fontId="6"/>
  </si>
  <si>
    <t>児入９１・地公体・定超</t>
    <rPh sb="0" eb="1">
      <t>ジ</t>
    </rPh>
    <rPh sb="1" eb="2">
      <t>ニュウ</t>
    </rPh>
    <rPh sb="5" eb="6">
      <t>チ</t>
    </rPh>
    <rPh sb="6" eb="7">
      <t>コウ</t>
    </rPh>
    <rPh sb="7" eb="8">
      <t>タイ</t>
    </rPh>
    <rPh sb="9" eb="11">
      <t>テイチョウ</t>
    </rPh>
    <phoneticPr fontId="6"/>
  </si>
  <si>
    <t>児入９１・地公体・定超・未計画</t>
    <rPh sb="0" eb="1">
      <t>ジ</t>
    </rPh>
    <rPh sb="1" eb="2">
      <t>ニュウ</t>
    </rPh>
    <rPh sb="5" eb="6">
      <t>チ</t>
    </rPh>
    <rPh sb="6" eb="7">
      <t>コウ</t>
    </rPh>
    <rPh sb="7" eb="8">
      <t>タイ</t>
    </rPh>
    <rPh sb="9" eb="11">
      <t>テイチョウ</t>
    </rPh>
    <rPh sb="12" eb="13">
      <t>ミ</t>
    </rPh>
    <rPh sb="13" eb="15">
      <t>ケイカク</t>
    </rPh>
    <phoneticPr fontId="6"/>
  </si>
  <si>
    <t>G725</t>
  </si>
  <si>
    <t>児入９１・地公体・定超・未計画２</t>
    <rPh sb="0" eb="1">
      <t>ジ</t>
    </rPh>
    <rPh sb="1" eb="2">
      <t>ニュウ</t>
    </rPh>
    <rPh sb="5" eb="6">
      <t>チ</t>
    </rPh>
    <rPh sb="6" eb="7">
      <t>コウ</t>
    </rPh>
    <rPh sb="7" eb="8">
      <t>タイ</t>
    </rPh>
    <rPh sb="9" eb="11">
      <t>テイチョウ</t>
    </rPh>
    <rPh sb="12" eb="13">
      <t>ミ</t>
    </rPh>
    <rPh sb="13" eb="15">
      <t>ケイカク</t>
    </rPh>
    <phoneticPr fontId="6"/>
  </si>
  <si>
    <t>G726</t>
  </si>
  <si>
    <t>児入９１・地公体・定超・拘束減</t>
    <rPh sb="0" eb="1">
      <t>ジ</t>
    </rPh>
    <rPh sb="1" eb="2">
      <t>ニュウ</t>
    </rPh>
    <rPh sb="5" eb="6">
      <t>チ</t>
    </rPh>
    <rPh sb="6" eb="7">
      <t>コウ</t>
    </rPh>
    <rPh sb="7" eb="8">
      <t>タイ</t>
    </rPh>
    <rPh sb="9" eb="11">
      <t>テイチョウ</t>
    </rPh>
    <phoneticPr fontId="6"/>
  </si>
  <si>
    <t>G727</t>
  </si>
  <si>
    <t>児入９１・地公体・定超・未計画・拘束減</t>
    <rPh sb="0" eb="1">
      <t>ジ</t>
    </rPh>
    <rPh sb="1" eb="2">
      <t>ニュウ</t>
    </rPh>
    <rPh sb="5" eb="6">
      <t>チ</t>
    </rPh>
    <rPh sb="6" eb="7">
      <t>コウ</t>
    </rPh>
    <rPh sb="7" eb="8">
      <t>タイ</t>
    </rPh>
    <rPh sb="9" eb="11">
      <t>テイチョウ</t>
    </rPh>
    <rPh sb="12" eb="13">
      <t>ミ</t>
    </rPh>
    <rPh sb="13" eb="15">
      <t>ケイカク</t>
    </rPh>
    <phoneticPr fontId="6"/>
  </si>
  <si>
    <t>G728</t>
  </si>
  <si>
    <t>児入９１・地公体・定超・未計画２・拘束減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</si>
  <si>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児入９２・定超</t>
    <rPh sb="0" eb="1">
      <t>ジ</t>
    </rPh>
    <rPh sb="1" eb="2">
      <t>ニュウ</t>
    </rPh>
    <rPh sb="5" eb="7">
      <t>テイチョウ</t>
    </rPh>
    <phoneticPr fontId="6"/>
  </si>
  <si>
    <t>児入９２・定超・未計画</t>
    <rPh sb="0" eb="1">
      <t>ジ</t>
    </rPh>
    <rPh sb="1" eb="2">
      <t>ニュウ</t>
    </rPh>
    <rPh sb="5" eb="7">
      <t>テイチョウ</t>
    </rPh>
    <rPh sb="8" eb="9">
      <t>ミ</t>
    </rPh>
    <rPh sb="9" eb="11">
      <t>ケイカク</t>
    </rPh>
    <phoneticPr fontId="6"/>
  </si>
  <si>
    <t>G729</t>
  </si>
  <si>
    <t>児入９２・定超・未計画２</t>
    <rPh sb="0" eb="1">
      <t>ジ</t>
    </rPh>
    <rPh sb="1" eb="2">
      <t>ニュウ</t>
    </rPh>
    <rPh sb="5" eb="7">
      <t>テイチョウ</t>
    </rPh>
    <rPh sb="8" eb="9">
      <t>ミ</t>
    </rPh>
    <rPh sb="9" eb="11">
      <t>ケイカク</t>
    </rPh>
    <phoneticPr fontId="6"/>
  </si>
  <si>
    <t>G730</t>
  </si>
  <si>
    <t>児入９２・定超・拘束減</t>
    <rPh sb="0" eb="1">
      <t>ジ</t>
    </rPh>
    <rPh sb="1" eb="2">
      <t>ニュウ</t>
    </rPh>
    <rPh sb="5" eb="7">
      <t>テイチョウ</t>
    </rPh>
    <phoneticPr fontId="6"/>
  </si>
  <si>
    <t>G731</t>
  </si>
  <si>
    <t>児入９２・定超・未計画・拘束減</t>
    <rPh sb="0" eb="1">
      <t>ジ</t>
    </rPh>
    <rPh sb="1" eb="2">
      <t>ニュウ</t>
    </rPh>
    <rPh sb="5" eb="7">
      <t>テイチョウ</t>
    </rPh>
    <rPh sb="8" eb="9">
      <t>ミ</t>
    </rPh>
    <rPh sb="9" eb="11">
      <t>ケイカク</t>
    </rPh>
    <phoneticPr fontId="6"/>
  </si>
  <si>
    <t>G732</t>
  </si>
  <si>
    <t>児入９２・定超・未計画２・拘束減</t>
    <rPh sb="0" eb="1">
      <t>ジ</t>
    </rPh>
    <rPh sb="1" eb="2">
      <t>ニュウ</t>
    </rPh>
    <rPh sb="5" eb="7">
      <t>テイチョウ</t>
    </rPh>
    <rPh sb="8" eb="9">
      <t>ミ</t>
    </rPh>
    <rPh sb="9" eb="11">
      <t>ケイカク</t>
    </rPh>
    <phoneticPr fontId="6"/>
  </si>
  <si>
    <t>児入９２・地公体・定超</t>
    <rPh sb="0" eb="1">
      <t>ジ</t>
    </rPh>
    <rPh sb="1" eb="2">
      <t>ニュウ</t>
    </rPh>
    <rPh sb="5" eb="6">
      <t>チ</t>
    </rPh>
    <rPh sb="6" eb="7">
      <t>コウ</t>
    </rPh>
    <rPh sb="7" eb="8">
      <t>タイ</t>
    </rPh>
    <rPh sb="9" eb="11">
      <t>テイチョウ</t>
    </rPh>
    <phoneticPr fontId="6"/>
  </si>
  <si>
    <t>児入９２・地公体・定超・未計画</t>
    <rPh sb="0" eb="1">
      <t>ジ</t>
    </rPh>
    <rPh sb="1" eb="2">
      <t>ニュウ</t>
    </rPh>
    <rPh sb="5" eb="6">
      <t>チ</t>
    </rPh>
    <rPh sb="6" eb="7">
      <t>コウ</t>
    </rPh>
    <rPh sb="7" eb="8">
      <t>タイ</t>
    </rPh>
    <rPh sb="9" eb="11">
      <t>テイチョウ</t>
    </rPh>
    <rPh sb="12" eb="13">
      <t>ミ</t>
    </rPh>
    <rPh sb="13" eb="15">
      <t>ケイカク</t>
    </rPh>
    <phoneticPr fontId="6"/>
  </si>
  <si>
    <t>G733</t>
  </si>
  <si>
    <t>児入９２・地公体・定超・未計画２</t>
    <rPh sb="0" eb="1">
      <t>ジ</t>
    </rPh>
    <rPh sb="1" eb="2">
      <t>ニュウ</t>
    </rPh>
    <rPh sb="5" eb="6">
      <t>チ</t>
    </rPh>
    <rPh sb="6" eb="7">
      <t>コウ</t>
    </rPh>
    <rPh sb="7" eb="8">
      <t>タイ</t>
    </rPh>
    <rPh sb="9" eb="11">
      <t>テイチョウ</t>
    </rPh>
    <rPh sb="12" eb="13">
      <t>ミ</t>
    </rPh>
    <rPh sb="13" eb="15">
      <t>ケイカク</t>
    </rPh>
    <phoneticPr fontId="6"/>
  </si>
  <si>
    <t>G734</t>
  </si>
  <si>
    <t>児入９２・地公体・定超・拘束減</t>
    <rPh sb="0" eb="1">
      <t>ジ</t>
    </rPh>
    <rPh sb="1" eb="2">
      <t>ニュウ</t>
    </rPh>
    <rPh sb="5" eb="6">
      <t>チ</t>
    </rPh>
    <rPh sb="6" eb="7">
      <t>コウ</t>
    </rPh>
    <rPh sb="7" eb="8">
      <t>タイ</t>
    </rPh>
    <rPh sb="9" eb="11">
      <t>テイチョウ</t>
    </rPh>
    <phoneticPr fontId="6"/>
  </si>
  <si>
    <t>G735</t>
  </si>
  <si>
    <t>児入９２・地公体・定超・未計画・拘束減</t>
    <rPh sb="0" eb="1">
      <t>ジ</t>
    </rPh>
    <rPh sb="1" eb="2">
      <t>ニュウ</t>
    </rPh>
    <rPh sb="5" eb="6">
      <t>チ</t>
    </rPh>
    <rPh sb="6" eb="7">
      <t>コウ</t>
    </rPh>
    <rPh sb="7" eb="8">
      <t>タイ</t>
    </rPh>
    <rPh sb="9" eb="11">
      <t>テイチョウ</t>
    </rPh>
    <rPh sb="12" eb="13">
      <t>ミ</t>
    </rPh>
    <rPh sb="13" eb="15">
      <t>ケイカク</t>
    </rPh>
    <phoneticPr fontId="6"/>
  </si>
  <si>
    <t>G736</t>
  </si>
  <si>
    <t>児入９２・地公体・定超・未計画２・拘束減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</si>
  <si>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児入９３・定超</t>
    <rPh sb="0" eb="1">
      <t>ジ</t>
    </rPh>
    <rPh sb="1" eb="2">
      <t>ニュウ</t>
    </rPh>
    <rPh sb="5" eb="7">
      <t>テイチョウ</t>
    </rPh>
    <phoneticPr fontId="6"/>
  </si>
  <si>
    <t>児入９３・定超・未計画</t>
    <rPh sb="0" eb="1">
      <t>ジ</t>
    </rPh>
    <rPh sb="1" eb="2">
      <t>ニュウ</t>
    </rPh>
    <rPh sb="5" eb="7">
      <t>テイチョウ</t>
    </rPh>
    <rPh sb="8" eb="9">
      <t>ミ</t>
    </rPh>
    <rPh sb="9" eb="11">
      <t>ケイカク</t>
    </rPh>
    <phoneticPr fontId="6"/>
  </si>
  <si>
    <t>G737</t>
  </si>
  <si>
    <t>児入９３・定超・未計画２</t>
    <rPh sb="0" eb="1">
      <t>ジ</t>
    </rPh>
    <rPh sb="1" eb="2">
      <t>ニュウ</t>
    </rPh>
    <rPh sb="5" eb="7">
      <t>テイチョウ</t>
    </rPh>
    <rPh sb="8" eb="9">
      <t>ミ</t>
    </rPh>
    <rPh sb="9" eb="11">
      <t>ケイカク</t>
    </rPh>
    <phoneticPr fontId="6"/>
  </si>
  <si>
    <t>G738</t>
  </si>
  <si>
    <t>児入９３・定超・拘束減</t>
    <rPh sb="0" eb="1">
      <t>ジ</t>
    </rPh>
    <rPh sb="1" eb="2">
      <t>ニュウ</t>
    </rPh>
    <rPh sb="5" eb="7">
      <t>テイチョウ</t>
    </rPh>
    <phoneticPr fontId="6"/>
  </si>
  <si>
    <t>G739</t>
  </si>
  <si>
    <t>児入９３・定超・未計画・拘束減</t>
    <rPh sb="0" eb="1">
      <t>ジ</t>
    </rPh>
    <rPh sb="1" eb="2">
      <t>ニュウ</t>
    </rPh>
    <rPh sb="5" eb="7">
      <t>テイチョウ</t>
    </rPh>
    <rPh sb="8" eb="9">
      <t>ミ</t>
    </rPh>
    <rPh sb="9" eb="11">
      <t>ケイカク</t>
    </rPh>
    <phoneticPr fontId="6"/>
  </si>
  <si>
    <t>G740</t>
  </si>
  <si>
    <t>児入９３・定超・未計画２・拘束減</t>
    <rPh sb="0" eb="1">
      <t>ジ</t>
    </rPh>
    <rPh sb="1" eb="2">
      <t>ニュウ</t>
    </rPh>
    <rPh sb="5" eb="7">
      <t>テイチョウ</t>
    </rPh>
    <rPh sb="8" eb="9">
      <t>ミ</t>
    </rPh>
    <rPh sb="9" eb="11">
      <t>ケイカク</t>
    </rPh>
    <phoneticPr fontId="6"/>
  </si>
  <si>
    <t>児入９３・地公体・定超</t>
    <rPh sb="0" eb="1">
      <t>ジ</t>
    </rPh>
    <rPh sb="1" eb="2">
      <t>ニュウ</t>
    </rPh>
    <rPh sb="5" eb="6">
      <t>チ</t>
    </rPh>
    <rPh sb="6" eb="7">
      <t>コウ</t>
    </rPh>
    <rPh sb="7" eb="8">
      <t>タイ</t>
    </rPh>
    <rPh sb="9" eb="11">
      <t>テイチョウ</t>
    </rPh>
    <phoneticPr fontId="6"/>
  </si>
  <si>
    <t>児入９３・地公体・定超・未計画</t>
    <rPh sb="0" eb="1">
      <t>ジ</t>
    </rPh>
    <rPh sb="1" eb="2">
      <t>ニュウ</t>
    </rPh>
    <rPh sb="5" eb="6">
      <t>チ</t>
    </rPh>
    <rPh sb="6" eb="7">
      <t>コウ</t>
    </rPh>
    <rPh sb="7" eb="8">
      <t>タイ</t>
    </rPh>
    <rPh sb="9" eb="11">
      <t>テイチョウ</t>
    </rPh>
    <rPh sb="12" eb="13">
      <t>ミ</t>
    </rPh>
    <rPh sb="13" eb="15">
      <t>ケイカク</t>
    </rPh>
    <phoneticPr fontId="6"/>
  </si>
  <si>
    <t>G741</t>
  </si>
  <si>
    <t>児入９３・地公体・定超・未計画２</t>
    <rPh sb="0" eb="1">
      <t>ジ</t>
    </rPh>
    <rPh sb="1" eb="2">
      <t>ニュウ</t>
    </rPh>
    <rPh sb="5" eb="6">
      <t>チ</t>
    </rPh>
    <rPh sb="6" eb="7">
      <t>コウ</t>
    </rPh>
    <rPh sb="7" eb="8">
      <t>タイ</t>
    </rPh>
    <rPh sb="9" eb="11">
      <t>テイチョウ</t>
    </rPh>
    <rPh sb="12" eb="13">
      <t>ミ</t>
    </rPh>
    <rPh sb="13" eb="15">
      <t>ケイカク</t>
    </rPh>
    <phoneticPr fontId="6"/>
  </si>
  <si>
    <t>G742</t>
  </si>
  <si>
    <t>児入９３・地公体・定超・拘束減</t>
    <rPh sb="0" eb="1">
      <t>ジ</t>
    </rPh>
    <rPh sb="1" eb="2">
      <t>ニュウ</t>
    </rPh>
    <rPh sb="5" eb="6">
      <t>チ</t>
    </rPh>
    <rPh sb="6" eb="7">
      <t>コウ</t>
    </rPh>
    <rPh sb="7" eb="8">
      <t>タイ</t>
    </rPh>
    <rPh sb="9" eb="11">
      <t>テイチョウ</t>
    </rPh>
    <phoneticPr fontId="6"/>
  </si>
  <si>
    <t>G743</t>
  </si>
  <si>
    <t>児入９３・地公体・定超・未計画・拘束減</t>
    <rPh sb="0" eb="1">
      <t>ジ</t>
    </rPh>
    <rPh sb="1" eb="2">
      <t>ニュウ</t>
    </rPh>
    <rPh sb="5" eb="6">
      <t>チ</t>
    </rPh>
    <rPh sb="6" eb="7">
      <t>コウ</t>
    </rPh>
    <rPh sb="7" eb="8">
      <t>タイ</t>
    </rPh>
    <rPh sb="9" eb="11">
      <t>テイチョウ</t>
    </rPh>
    <rPh sb="12" eb="13">
      <t>ミ</t>
    </rPh>
    <rPh sb="13" eb="15">
      <t>ケイカク</t>
    </rPh>
    <phoneticPr fontId="6"/>
  </si>
  <si>
    <t>G744</t>
  </si>
  <si>
    <t>児入９３・地公体・定超・未計画２・拘束減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</si>
  <si>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児入９４・定超</t>
    <rPh sb="0" eb="1">
      <t>ジ</t>
    </rPh>
    <rPh sb="1" eb="2">
      <t>ニュウ</t>
    </rPh>
    <rPh sb="5" eb="7">
      <t>テイチョウ</t>
    </rPh>
    <phoneticPr fontId="6"/>
  </si>
  <si>
    <t>児入９４・定超・未計画</t>
    <rPh sb="0" eb="1">
      <t>ジ</t>
    </rPh>
    <rPh sb="1" eb="2">
      <t>ニュウ</t>
    </rPh>
    <rPh sb="5" eb="7">
      <t>テイチョウ</t>
    </rPh>
    <rPh sb="8" eb="9">
      <t>ミ</t>
    </rPh>
    <rPh sb="9" eb="11">
      <t>ケイカク</t>
    </rPh>
    <phoneticPr fontId="6"/>
  </si>
  <si>
    <t>G745</t>
  </si>
  <si>
    <t>児入９４・定超・未計画２</t>
    <rPh sb="0" eb="1">
      <t>ジ</t>
    </rPh>
    <rPh sb="1" eb="2">
      <t>ニュウ</t>
    </rPh>
    <rPh sb="5" eb="7">
      <t>テイチョウ</t>
    </rPh>
    <rPh sb="8" eb="9">
      <t>ミ</t>
    </rPh>
    <rPh sb="9" eb="11">
      <t>ケイカク</t>
    </rPh>
    <phoneticPr fontId="6"/>
  </si>
  <si>
    <t>G746</t>
  </si>
  <si>
    <t>児入９４・定超・拘束減</t>
    <rPh sb="0" eb="1">
      <t>ジ</t>
    </rPh>
    <rPh sb="1" eb="2">
      <t>ニュウ</t>
    </rPh>
    <rPh sb="5" eb="7">
      <t>テイチョウ</t>
    </rPh>
    <phoneticPr fontId="6"/>
  </si>
  <si>
    <t>G747</t>
  </si>
  <si>
    <t>児入９４・定超・未計画・拘束減</t>
    <rPh sb="0" eb="1">
      <t>ジ</t>
    </rPh>
    <rPh sb="1" eb="2">
      <t>ニュウ</t>
    </rPh>
    <rPh sb="5" eb="7">
      <t>テイチョウ</t>
    </rPh>
    <rPh sb="8" eb="9">
      <t>ミ</t>
    </rPh>
    <rPh sb="9" eb="11">
      <t>ケイカク</t>
    </rPh>
    <phoneticPr fontId="6"/>
  </si>
  <si>
    <t>G748</t>
  </si>
  <si>
    <t>児入９４・定超・未計画２・拘束減</t>
    <rPh sb="0" eb="1">
      <t>ジ</t>
    </rPh>
    <rPh sb="1" eb="2">
      <t>ニュウ</t>
    </rPh>
    <rPh sb="5" eb="7">
      <t>テイチョウ</t>
    </rPh>
    <rPh sb="8" eb="9">
      <t>ミ</t>
    </rPh>
    <rPh sb="9" eb="11">
      <t>ケイカク</t>
    </rPh>
    <phoneticPr fontId="6"/>
  </si>
  <si>
    <t>児入９４・地公体・定超</t>
    <rPh sb="0" eb="1">
      <t>ジ</t>
    </rPh>
    <rPh sb="1" eb="2">
      <t>ニュウ</t>
    </rPh>
    <rPh sb="5" eb="6">
      <t>チ</t>
    </rPh>
    <rPh sb="6" eb="7">
      <t>コウ</t>
    </rPh>
    <rPh sb="7" eb="8">
      <t>タイ</t>
    </rPh>
    <rPh sb="9" eb="11">
      <t>テイチョウ</t>
    </rPh>
    <phoneticPr fontId="6"/>
  </si>
  <si>
    <t>児入９４・地公体・定超・未計画</t>
    <rPh sb="0" eb="1">
      <t>ジ</t>
    </rPh>
    <rPh sb="1" eb="2">
      <t>ニュウ</t>
    </rPh>
    <rPh sb="5" eb="6">
      <t>チ</t>
    </rPh>
    <rPh sb="6" eb="7">
      <t>コウ</t>
    </rPh>
    <rPh sb="7" eb="8">
      <t>タイ</t>
    </rPh>
    <rPh sb="9" eb="11">
      <t>テイチョウ</t>
    </rPh>
    <rPh sb="12" eb="13">
      <t>ミ</t>
    </rPh>
    <rPh sb="13" eb="15">
      <t>ケイカク</t>
    </rPh>
    <phoneticPr fontId="6"/>
  </si>
  <si>
    <t>G749</t>
  </si>
  <si>
    <t>児入９４・地公体・定超・未計画２</t>
    <rPh sb="0" eb="1">
      <t>ジ</t>
    </rPh>
    <rPh sb="1" eb="2">
      <t>ニュウ</t>
    </rPh>
    <rPh sb="5" eb="6">
      <t>チ</t>
    </rPh>
    <rPh sb="6" eb="7">
      <t>コウ</t>
    </rPh>
    <rPh sb="7" eb="8">
      <t>タイ</t>
    </rPh>
    <rPh sb="9" eb="11">
      <t>テイチョウ</t>
    </rPh>
    <rPh sb="12" eb="13">
      <t>ミ</t>
    </rPh>
    <rPh sb="13" eb="15">
      <t>ケイカク</t>
    </rPh>
    <phoneticPr fontId="6"/>
  </si>
  <si>
    <t>G750</t>
  </si>
  <si>
    <t>児入９４・地公体・定超・拘束減</t>
    <rPh sb="0" eb="1">
      <t>ジ</t>
    </rPh>
    <rPh sb="1" eb="2">
      <t>ニュウ</t>
    </rPh>
    <rPh sb="5" eb="6">
      <t>チ</t>
    </rPh>
    <rPh sb="6" eb="7">
      <t>コウ</t>
    </rPh>
    <rPh sb="7" eb="8">
      <t>タイ</t>
    </rPh>
    <rPh sb="9" eb="11">
      <t>テイチョウ</t>
    </rPh>
    <phoneticPr fontId="6"/>
  </si>
  <si>
    <t>G751</t>
  </si>
  <si>
    <t>児入９４・地公体・定超・未計画・拘束減</t>
    <rPh sb="0" eb="1">
      <t>ジ</t>
    </rPh>
    <rPh sb="1" eb="2">
      <t>ニュウ</t>
    </rPh>
    <rPh sb="5" eb="6">
      <t>チ</t>
    </rPh>
    <rPh sb="6" eb="7">
      <t>コウ</t>
    </rPh>
    <rPh sb="7" eb="8">
      <t>タイ</t>
    </rPh>
    <rPh sb="9" eb="11">
      <t>テイチョウ</t>
    </rPh>
    <rPh sb="12" eb="13">
      <t>ミ</t>
    </rPh>
    <rPh sb="13" eb="15">
      <t>ケイカク</t>
    </rPh>
    <phoneticPr fontId="6"/>
  </si>
  <si>
    <t>G752</t>
  </si>
  <si>
    <t>児入９４・地公体・定超・未計画２・拘束減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</si>
  <si>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児入９５・定超</t>
    <rPh sb="0" eb="1">
      <t>ジ</t>
    </rPh>
    <rPh sb="1" eb="2">
      <t>ニュウ</t>
    </rPh>
    <rPh sb="5" eb="7">
      <t>テイチョウ</t>
    </rPh>
    <phoneticPr fontId="6"/>
  </si>
  <si>
    <t>児入９５・定超・未計画</t>
    <rPh sb="0" eb="1">
      <t>ジ</t>
    </rPh>
    <rPh sb="1" eb="2">
      <t>ニュウ</t>
    </rPh>
    <rPh sb="5" eb="7">
      <t>テイチョウ</t>
    </rPh>
    <rPh sb="8" eb="9">
      <t>ミ</t>
    </rPh>
    <rPh sb="9" eb="11">
      <t>ケイカク</t>
    </rPh>
    <phoneticPr fontId="6"/>
  </si>
  <si>
    <t>G753</t>
  </si>
  <si>
    <t>児入９５・定超・未計画２</t>
    <rPh sb="0" eb="1">
      <t>ジ</t>
    </rPh>
    <rPh sb="1" eb="2">
      <t>ニュウ</t>
    </rPh>
    <rPh sb="5" eb="7">
      <t>テイチョウ</t>
    </rPh>
    <rPh sb="8" eb="9">
      <t>ミ</t>
    </rPh>
    <rPh sb="9" eb="11">
      <t>ケイカク</t>
    </rPh>
    <phoneticPr fontId="6"/>
  </si>
  <si>
    <t>G754</t>
  </si>
  <si>
    <t>児入９５・定超・拘束減</t>
    <rPh sb="0" eb="1">
      <t>ジ</t>
    </rPh>
    <rPh sb="1" eb="2">
      <t>ニュウ</t>
    </rPh>
    <rPh sb="5" eb="7">
      <t>テイチョウ</t>
    </rPh>
    <phoneticPr fontId="6"/>
  </si>
  <si>
    <t>G755</t>
  </si>
  <si>
    <t>児入９５・定超・未計画・拘束減</t>
    <rPh sb="0" eb="1">
      <t>ジ</t>
    </rPh>
    <rPh sb="1" eb="2">
      <t>ニュウ</t>
    </rPh>
    <rPh sb="5" eb="7">
      <t>テイチョウ</t>
    </rPh>
    <rPh sb="8" eb="9">
      <t>ミ</t>
    </rPh>
    <rPh sb="9" eb="11">
      <t>ケイカク</t>
    </rPh>
    <phoneticPr fontId="6"/>
  </si>
  <si>
    <t>G756</t>
  </si>
  <si>
    <t>児入９５・定超・未計画２・拘束減</t>
    <rPh sb="0" eb="1">
      <t>ジ</t>
    </rPh>
    <rPh sb="1" eb="2">
      <t>ニュウ</t>
    </rPh>
    <rPh sb="5" eb="7">
      <t>テイチョウ</t>
    </rPh>
    <rPh sb="8" eb="9">
      <t>ミ</t>
    </rPh>
    <rPh sb="9" eb="11">
      <t>ケイカク</t>
    </rPh>
    <phoneticPr fontId="6"/>
  </si>
  <si>
    <t>児入９５・地公体・定超</t>
    <rPh sb="0" eb="1">
      <t>ジ</t>
    </rPh>
    <rPh sb="1" eb="2">
      <t>ニュウ</t>
    </rPh>
    <rPh sb="5" eb="6">
      <t>チ</t>
    </rPh>
    <rPh sb="6" eb="7">
      <t>コウ</t>
    </rPh>
    <rPh sb="7" eb="8">
      <t>タイ</t>
    </rPh>
    <rPh sb="9" eb="11">
      <t>テイチョウ</t>
    </rPh>
    <phoneticPr fontId="6"/>
  </si>
  <si>
    <t>児入９５・地公体・定超・未計画</t>
    <rPh sb="0" eb="1">
      <t>ジ</t>
    </rPh>
    <rPh sb="1" eb="2">
      <t>ニュウ</t>
    </rPh>
    <rPh sb="5" eb="6">
      <t>チ</t>
    </rPh>
    <rPh sb="6" eb="7">
      <t>コウ</t>
    </rPh>
    <rPh sb="7" eb="8">
      <t>タイ</t>
    </rPh>
    <rPh sb="9" eb="11">
      <t>テイチョウ</t>
    </rPh>
    <rPh sb="12" eb="13">
      <t>ミ</t>
    </rPh>
    <rPh sb="13" eb="15">
      <t>ケイカク</t>
    </rPh>
    <phoneticPr fontId="6"/>
  </si>
  <si>
    <t>G757</t>
  </si>
  <si>
    <t>児入９５・地公体・定超・未計画２</t>
    <rPh sb="0" eb="1">
      <t>ジ</t>
    </rPh>
    <rPh sb="1" eb="2">
      <t>ニュウ</t>
    </rPh>
    <rPh sb="5" eb="6">
      <t>チ</t>
    </rPh>
    <rPh sb="6" eb="7">
      <t>コウ</t>
    </rPh>
    <rPh sb="7" eb="8">
      <t>タイ</t>
    </rPh>
    <rPh sb="9" eb="11">
      <t>テイチョウ</t>
    </rPh>
    <rPh sb="12" eb="13">
      <t>ミ</t>
    </rPh>
    <rPh sb="13" eb="15">
      <t>ケイカク</t>
    </rPh>
    <phoneticPr fontId="6"/>
  </si>
  <si>
    <t>G758</t>
  </si>
  <si>
    <t>児入９５・地公体・定超・拘束減</t>
    <rPh sb="0" eb="1">
      <t>ジ</t>
    </rPh>
    <rPh sb="1" eb="2">
      <t>ニュウ</t>
    </rPh>
    <rPh sb="5" eb="6">
      <t>チ</t>
    </rPh>
    <rPh sb="6" eb="7">
      <t>コウ</t>
    </rPh>
    <rPh sb="7" eb="8">
      <t>タイ</t>
    </rPh>
    <rPh sb="9" eb="11">
      <t>テイチョウ</t>
    </rPh>
    <phoneticPr fontId="6"/>
  </si>
  <si>
    <t>G759</t>
  </si>
  <si>
    <t>児入９５・地公体・定超・未計画・拘束減</t>
    <rPh sb="0" eb="1">
      <t>ジ</t>
    </rPh>
    <rPh sb="1" eb="2">
      <t>ニュウ</t>
    </rPh>
    <rPh sb="5" eb="6">
      <t>チ</t>
    </rPh>
    <rPh sb="6" eb="7">
      <t>コウ</t>
    </rPh>
    <rPh sb="7" eb="8">
      <t>タイ</t>
    </rPh>
    <rPh sb="9" eb="11">
      <t>テイチョウ</t>
    </rPh>
    <rPh sb="12" eb="13">
      <t>ミ</t>
    </rPh>
    <rPh sb="13" eb="15">
      <t>ケイカク</t>
    </rPh>
    <phoneticPr fontId="6"/>
  </si>
  <si>
    <t>G760</t>
  </si>
  <si>
    <t>児入９５・地公体・定超・未計画２・拘束減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</si>
  <si>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児入９６・定超</t>
    <rPh sb="0" eb="1">
      <t>ジ</t>
    </rPh>
    <rPh sb="1" eb="2">
      <t>ニュウ</t>
    </rPh>
    <rPh sb="5" eb="7">
      <t>テイチョウ</t>
    </rPh>
    <phoneticPr fontId="6"/>
  </si>
  <si>
    <t>児入９６・定超・未計画</t>
    <rPh sb="0" eb="1">
      <t>ジ</t>
    </rPh>
    <rPh sb="1" eb="2">
      <t>ニュウ</t>
    </rPh>
    <rPh sb="5" eb="7">
      <t>テイチョウ</t>
    </rPh>
    <rPh sb="8" eb="9">
      <t>ミ</t>
    </rPh>
    <rPh sb="9" eb="11">
      <t>ケイカク</t>
    </rPh>
    <phoneticPr fontId="6"/>
  </si>
  <si>
    <t>G761</t>
  </si>
  <si>
    <t>児入９６・定超・未計画２</t>
    <rPh sb="0" eb="1">
      <t>ジ</t>
    </rPh>
    <rPh sb="1" eb="2">
      <t>ニュウ</t>
    </rPh>
    <rPh sb="5" eb="7">
      <t>テイチョウ</t>
    </rPh>
    <rPh sb="8" eb="9">
      <t>ミ</t>
    </rPh>
    <rPh sb="9" eb="11">
      <t>ケイカク</t>
    </rPh>
    <phoneticPr fontId="6"/>
  </si>
  <si>
    <t>G762</t>
  </si>
  <si>
    <t>児入９６・定超・拘束減</t>
    <rPh sb="0" eb="1">
      <t>ジ</t>
    </rPh>
    <rPh sb="1" eb="2">
      <t>ニュウ</t>
    </rPh>
    <rPh sb="5" eb="7">
      <t>テイチョウ</t>
    </rPh>
    <phoneticPr fontId="6"/>
  </si>
  <si>
    <t>G763</t>
  </si>
  <si>
    <t>児入９６・定超・未計画・拘束減</t>
    <rPh sb="0" eb="1">
      <t>ジ</t>
    </rPh>
    <rPh sb="1" eb="2">
      <t>ニュウ</t>
    </rPh>
    <rPh sb="5" eb="7">
      <t>テイチョウ</t>
    </rPh>
    <rPh sb="8" eb="9">
      <t>ミ</t>
    </rPh>
    <rPh sb="9" eb="11">
      <t>ケイカク</t>
    </rPh>
    <phoneticPr fontId="6"/>
  </si>
  <si>
    <t>G764</t>
  </si>
  <si>
    <t>児入９６・定超・未計画２・拘束減</t>
    <rPh sb="0" eb="1">
      <t>ジ</t>
    </rPh>
    <rPh sb="1" eb="2">
      <t>ニュウ</t>
    </rPh>
    <rPh sb="5" eb="7">
      <t>テイチョウ</t>
    </rPh>
    <rPh sb="8" eb="9">
      <t>ミ</t>
    </rPh>
    <rPh sb="9" eb="11">
      <t>ケイカク</t>
    </rPh>
    <phoneticPr fontId="6"/>
  </si>
  <si>
    <t>児入９６・地公体・定超</t>
    <rPh sb="0" eb="1">
      <t>ジ</t>
    </rPh>
    <rPh sb="1" eb="2">
      <t>ニュウ</t>
    </rPh>
    <rPh sb="5" eb="6">
      <t>チ</t>
    </rPh>
    <rPh sb="6" eb="7">
      <t>コウ</t>
    </rPh>
    <rPh sb="7" eb="8">
      <t>タイ</t>
    </rPh>
    <rPh sb="9" eb="11">
      <t>テイチョウ</t>
    </rPh>
    <phoneticPr fontId="6"/>
  </si>
  <si>
    <t>児入９６・地公体・定超・未計画</t>
    <rPh sb="0" eb="1">
      <t>ジ</t>
    </rPh>
    <rPh sb="1" eb="2">
      <t>ニュウ</t>
    </rPh>
    <rPh sb="5" eb="6">
      <t>チ</t>
    </rPh>
    <rPh sb="6" eb="7">
      <t>コウ</t>
    </rPh>
    <rPh sb="7" eb="8">
      <t>タイ</t>
    </rPh>
    <rPh sb="9" eb="11">
      <t>テイチョウ</t>
    </rPh>
    <rPh sb="12" eb="13">
      <t>ミ</t>
    </rPh>
    <rPh sb="13" eb="15">
      <t>ケイカク</t>
    </rPh>
    <phoneticPr fontId="6"/>
  </si>
  <si>
    <t>G765</t>
  </si>
  <si>
    <t>児入９６・地公体・定超・未計画２</t>
    <rPh sb="0" eb="1">
      <t>ジ</t>
    </rPh>
    <rPh sb="1" eb="2">
      <t>ニュウ</t>
    </rPh>
    <rPh sb="5" eb="6">
      <t>チ</t>
    </rPh>
    <rPh sb="6" eb="7">
      <t>コウ</t>
    </rPh>
    <rPh sb="7" eb="8">
      <t>タイ</t>
    </rPh>
    <rPh sb="9" eb="11">
      <t>テイチョウ</t>
    </rPh>
    <rPh sb="12" eb="13">
      <t>ミ</t>
    </rPh>
    <rPh sb="13" eb="15">
      <t>ケイカク</t>
    </rPh>
    <phoneticPr fontId="6"/>
  </si>
  <si>
    <t>G766</t>
  </si>
  <si>
    <t>児入９６・地公体・定超・拘束減</t>
    <rPh sb="0" eb="1">
      <t>ジ</t>
    </rPh>
    <rPh sb="1" eb="2">
      <t>ニュウ</t>
    </rPh>
    <rPh sb="5" eb="6">
      <t>チ</t>
    </rPh>
    <rPh sb="6" eb="7">
      <t>コウ</t>
    </rPh>
    <rPh sb="7" eb="8">
      <t>タイ</t>
    </rPh>
    <rPh sb="9" eb="11">
      <t>テイチョウ</t>
    </rPh>
    <phoneticPr fontId="6"/>
  </si>
  <si>
    <t>G767</t>
  </si>
  <si>
    <t>児入９６・地公体・定超・未計画・拘束減</t>
    <rPh sb="0" eb="1">
      <t>ジ</t>
    </rPh>
    <rPh sb="1" eb="2">
      <t>ニュウ</t>
    </rPh>
    <rPh sb="5" eb="6">
      <t>チ</t>
    </rPh>
    <rPh sb="6" eb="7">
      <t>コウ</t>
    </rPh>
    <rPh sb="7" eb="8">
      <t>タイ</t>
    </rPh>
    <rPh sb="9" eb="11">
      <t>テイチョウ</t>
    </rPh>
    <rPh sb="12" eb="13">
      <t>ミ</t>
    </rPh>
    <rPh sb="13" eb="15">
      <t>ケイカク</t>
    </rPh>
    <phoneticPr fontId="6"/>
  </si>
  <si>
    <t>G768</t>
  </si>
  <si>
    <t>児入９６・地公体・定超・未計画２・拘束減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</si>
  <si>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児入９７・定超</t>
    <rPh sb="0" eb="1">
      <t>ジ</t>
    </rPh>
    <rPh sb="1" eb="2">
      <t>ニュウ</t>
    </rPh>
    <rPh sb="5" eb="7">
      <t>テイチョウ</t>
    </rPh>
    <phoneticPr fontId="6"/>
  </si>
  <si>
    <t>児入９７・定超・未計画</t>
    <rPh sb="0" eb="1">
      <t>ジ</t>
    </rPh>
    <rPh sb="1" eb="2">
      <t>ニュウ</t>
    </rPh>
    <rPh sb="5" eb="7">
      <t>テイチョウ</t>
    </rPh>
    <rPh sb="8" eb="9">
      <t>ミ</t>
    </rPh>
    <rPh sb="9" eb="11">
      <t>ケイカク</t>
    </rPh>
    <phoneticPr fontId="6"/>
  </si>
  <si>
    <t>G769</t>
  </si>
  <si>
    <t>児入９７・定超・未計画２</t>
    <rPh sb="0" eb="1">
      <t>ジ</t>
    </rPh>
    <rPh sb="1" eb="2">
      <t>ニュウ</t>
    </rPh>
    <rPh sb="5" eb="7">
      <t>テイチョウ</t>
    </rPh>
    <rPh sb="8" eb="9">
      <t>ミ</t>
    </rPh>
    <rPh sb="9" eb="11">
      <t>ケイカク</t>
    </rPh>
    <phoneticPr fontId="6"/>
  </si>
  <si>
    <t>G770</t>
  </si>
  <si>
    <t>児入９７・定超・拘束減</t>
    <rPh sb="0" eb="1">
      <t>ジ</t>
    </rPh>
    <rPh sb="1" eb="2">
      <t>ニュウ</t>
    </rPh>
    <rPh sb="5" eb="7">
      <t>テイチョウ</t>
    </rPh>
    <phoneticPr fontId="6"/>
  </si>
  <si>
    <t>G771</t>
  </si>
  <si>
    <t>児入９７・定超・未計画・拘束減</t>
    <rPh sb="0" eb="1">
      <t>ジ</t>
    </rPh>
    <rPh sb="1" eb="2">
      <t>ニュウ</t>
    </rPh>
    <rPh sb="5" eb="7">
      <t>テイチョウ</t>
    </rPh>
    <rPh sb="8" eb="9">
      <t>ミ</t>
    </rPh>
    <rPh sb="9" eb="11">
      <t>ケイカク</t>
    </rPh>
    <phoneticPr fontId="6"/>
  </si>
  <si>
    <t>G772</t>
  </si>
  <si>
    <t>児入９７・定超・未計画２・拘束減</t>
    <rPh sb="0" eb="1">
      <t>ジ</t>
    </rPh>
    <rPh sb="1" eb="2">
      <t>ニュウ</t>
    </rPh>
    <rPh sb="5" eb="7">
      <t>テイチョウ</t>
    </rPh>
    <rPh sb="8" eb="9">
      <t>ミ</t>
    </rPh>
    <rPh sb="9" eb="11">
      <t>ケイカク</t>
    </rPh>
    <phoneticPr fontId="6"/>
  </si>
  <si>
    <t>児入９７・地公体・定超</t>
    <rPh sb="0" eb="1">
      <t>ジ</t>
    </rPh>
    <rPh sb="1" eb="2">
      <t>ニュウ</t>
    </rPh>
    <rPh sb="5" eb="6">
      <t>チ</t>
    </rPh>
    <rPh sb="6" eb="7">
      <t>コウ</t>
    </rPh>
    <rPh sb="7" eb="8">
      <t>タイ</t>
    </rPh>
    <rPh sb="9" eb="11">
      <t>テイチョウ</t>
    </rPh>
    <phoneticPr fontId="6"/>
  </si>
  <si>
    <t>児入９７・地公体・定超・未計画</t>
    <rPh sb="0" eb="1">
      <t>ジ</t>
    </rPh>
    <rPh sb="1" eb="2">
      <t>ニュウ</t>
    </rPh>
    <rPh sb="5" eb="6">
      <t>チ</t>
    </rPh>
    <rPh sb="6" eb="7">
      <t>コウ</t>
    </rPh>
    <rPh sb="7" eb="8">
      <t>タイ</t>
    </rPh>
    <rPh sb="9" eb="11">
      <t>テイチョウ</t>
    </rPh>
    <rPh sb="12" eb="13">
      <t>ミ</t>
    </rPh>
    <rPh sb="13" eb="15">
      <t>ケイカク</t>
    </rPh>
    <phoneticPr fontId="6"/>
  </si>
  <si>
    <t>G773</t>
  </si>
  <si>
    <t>児入９７・地公体・定超・未計画２</t>
    <rPh sb="0" eb="1">
      <t>ジ</t>
    </rPh>
    <rPh sb="1" eb="2">
      <t>ニュウ</t>
    </rPh>
    <rPh sb="5" eb="6">
      <t>チ</t>
    </rPh>
    <rPh sb="6" eb="7">
      <t>コウ</t>
    </rPh>
    <rPh sb="7" eb="8">
      <t>タイ</t>
    </rPh>
    <rPh sb="9" eb="11">
      <t>テイチョウ</t>
    </rPh>
    <rPh sb="12" eb="13">
      <t>ミ</t>
    </rPh>
    <rPh sb="13" eb="15">
      <t>ケイカク</t>
    </rPh>
    <phoneticPr fontId="6"/>
  </si>
  <si>
    <t>G774</t>
  </si>
  <si>
    <t>児入９７・地公体・定超・拘束減</t>
    <rPh sb="0" eb="1">
      <t>ジ</t>
    </rPh>
    <rPh sb="1" eb="2">
      <t>ニュウ</t>
    </rPh>
    <rPh sb="5" eb="6">
      <t>チ</t>
    </rPh>
    <rPh sb="6" eb="7">
      <t>コウ</t>
    </rPh>
    <rPh sb="7" eb="8">
      <t>タイ</t>
    </rPh>
    <rPh sb="9" eb="11">
      <t>テイチョウ</t>
    </rPh>
    <phoneticPr fontId="6"/>
  </si>
  <si>
    <t>G775</t>
  </si>
  <si>
    <t>児入９７・地公体・定超・未計画・拘束減</t>
    <rPh sb="0" eb="1">
      <t>ジ</t>
    </rPh>
    <rPh sb="1" eb="2">
      <t>ニュウ</t>
    </rPh>
    <rPh sb="5" eb="6">
      <t>チ</t>
    </rPh>
    <rPh sb="6" eb="7">
      <t>コウ</t>
    </rPh>
    <rPh sb="7" eb="8">
      <t>タイ</t>
    </rPh>
    <rPh sb="9" eb="11">
      <t>テイチョウ</t>
    </rPh>
    <rPh sb="12" eb="13">
      <t>ミ</t>
    </rPh>
    <rPh sb="13" eb="15">
      <t>ケイカク</t>
    </rPh>
    <phoneticPr fontId="6"/>
  </si>
  <si>
    <t>G776</t>
  </si>
  <si>
    <t>児入９７・地公体・定超・未計画２・拘束減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</si>
  <si>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児入９８・定超</t>
    <rPh sb="0" eb="1">
      <t>ジ</t>
    </rPh>
    <rPh sb="1" eb="2">
      <t>ニュウ</t>
    </rPh>
    <rPh sb="5" eb="7">
      <t>テイチョウ</t>
    </rPh>
    <phoneticPr fontId="6"/>
  </si>
  <si>
    <t>児入９８・定超・未計画</t>
    <rPh sb="0" eb="1">
      <t>ジ</t>
    </rPh>
    <rPh sb="1" eb="2">
      <t>ニュウ</t>
    </rPh>
    <rPh sb="5" eb="7">
      <t>テイチョウ</t>
    </rPh>
    <rPh sb="8" eb="9">
      <t>ミ</t>
    </rPh>
    <rPh sb="9" eb="11">
      <t>ケイカク</t>
    </rPh>
    <phoneticPr fontId="6"/>
  </si>
  <si>
    <t>G777</t>
  </si>
  <si>
    <t>児入９８・定超・未計画２</t>
    <rPh sb="0" eb="1">
      <t>ジ</t>
    </rPh>
    <rPh sb="1" eb="2">
      <t>ニュウ</t>
    </rPh>
    <rPh sb="5" eb="7">
      <t>テイチョウ</t>
    </rPh>
    <rPh sb="8" eb="9">
      <t>ミ</t>
    </rPh>
    <rPh sb="9" eb="11">
      <t>ケイカク</t>
    </rPh>
    <phoneticPr fontId="6"/>
  </si>
  <si>
    <t>G778</t>
  </si>
  <si>
    <t>児入９８・定超・拘束減</t>
    <rPh sb="0" eb="1">
      <t>ジ</t>
    </rPh>
    <rPh sb="1" eb="2">
      <t>ニュウ</t>
    </rPh>
    <rPh sb="5" eb="7">
      <t>テイチョウ</t>
    </rPh>
    <phoneticPr fontId="6"/>
  </si>
  <si>
    <t>G779</t>
  </si>
  <si>
    <t>児入９８・定超・未計画・拘束減</t>
    <rPh sb="0" eb="1">
      <t>ジ</t>
    </rPh>
    <rPh sb="1" eb="2">
      <t>ニュウ</t>
    </rPh>
    <rPh sb="5" eb="7">
      <t>テイチョウ</t>
    </rPh>
    <rPh sb="8" eb="9">
      <t>ミ</t>
    </rPh>
    <rPh sb="9" eb="11">
      <t>ケイカク</t>
    </rPh>
    <phoneticPr fontId="6"/>
  </si>
  <si>
    <t>G780</t>
  </si>
  <si>
    <t>児入９８・定超・未計画２・拘束減</t>
    <rPh sb="0" eb="1">
      <t>ジ</t>
    </rPh>
    <rPh sb="1" eb="2">
      <t>ニュウ</t>
    </rPh>
    <rPh sb="5" eb="7">
      <t>テイチョウ</t>
    </rPh>
    <rPh sb="8" eb="9">
      <t>ミ</t>
    </rPh>
    <rPh sb="9" eb="11">
      <t>ケイカク</t>
    </rPh>
    <phoneticPr fontId="6"/>
  </si>
  <si>
    <t>児入９８・地公体・定超</t>
    <rPh sb="0" eb="1">
      <t>ジ</t>
    </rPh>
    <rPh sb="1" eb="2">
      <t>ニュウ</t>
    </rPh>
    <rPh sb="5" eb="6">
      <t>チ</t>
    </rPh>
    <rPh sb="6" eb="7">
      <t>コウ</t>
    </rPh>
    <rPh sb="7" eb="8">
      <t>タイ</t>
    </rPh>
    <rPh sb="9" eb="11">
      <t>テイチョウ</t>
    </rPh>
    <phoneticPr fontId="6"/>
  </si>
  <si>
    <t>児入９８・地公体・定超・未計画</t>
    <rPh sb="0" eb="1">
      <t>ジ</t>
    </rPh>
    <rPh sb="1" eb="2">
      <t>ニュウ</t>
    </rPh>
    <rPh sb="5" eb="6">
      <t>チ</t>
    </rPh>
    <rPh sb="6" eb="7">
      <t>コウ</t>
    </rPh>
    <rPh sb="7" eb="8">
      <t>タイ</t>
    </rPh>
    <rPh sb="9" eb="11">
      <t>テイチョウ</t>
    </rPh>
    <rPh sb="12" eb="13">
      <t>ミ</t>
    </rPh>
    <rPh sb="13" eb="15">
      <t>ケイカク</t>
    </rPh>
    <phoneticPr fontId="6"/>
  </si>
  <si>
    <t>G781</t>
  </si>
  <si>
    <t>児入９８・地公体・定超・未計画２</t>
    <rPh sb="0" eb="1">
      <t>ジ</t>
    </rPh>
    <rPh sb="1" eb="2">
      <t>ニュウ</t>
    </rPh>
    <rPh sb="5" eb="6">
      <t>チ</t>
    </rPh>
    <rPh sb="6" eb="7">
      <t>コウ</t>
    </rPh>
    <rPh sb="7" eb="8">
      <t>タイ</t>
    </rPh>
    <rPh sb="9" eb="11">
      <t>テイチョウ</t>
    </rPh>
    <rPh sb="12" eb="13">
      <t>ミ</t>
    </rPh>
    <rPh sb="13" eb="15">
      <t>ケイカク</t>
    </rPh>
    <phoneticPr fontId="6"/>
  </si>
  <si>
    <t>G782</t>
  </si>
  <si>
    <t>児入９８・地公体・定超・拘束減</t>
    <rPh sb="0" eb="1">
      <t>ジ</t>
    </rPh>
    <rPh sb="1" eb="2">
      <t>ニュウ</t>
    </rPh>
    <rPh sb="5" eb="6">
      <t>チ</t>
    </rPh>
    <rPh sb="6" eb="7">
      <t>コウ</t>
    </rPh>
    <rPh sb="7" eb="8">
      <t>タイ</t>
    </rPh>
    <rPh sb="9" eb="11">
      <t>テイチョウ</t>
    </rPh>
    <phoneticPr fontId="6"/>
  </si>
  <si>
    <t>G783</t>
  </si>
  <si>
    <t>児入９８・地公体・定超・未計画・拘束減</t>
    <rPh sb="0" eb="1">
      <t>ジ</t>
    </rPh>
    <rPh sb="1" eb="2">
      <t>ニュウ</t>
    </rPh>
    <rPh sb="5" eb="6">
      <t>チ</t>
    </rPh>
    <rPh sb="6" eb="7">
      <t>コウ</t>
    </rPh>
    <rPh sb="7" eb="8">
      <t>タイ</t>
    </rPh>
    <rPh sb="9" eb="11">
      <t>テイチョウ</t>
    </rPh>
    <rPh sb="12" eb="13">
      <t>ミ</t>
    </rPh>
    <rPh sb="13" eb="15">
      <t>ケイカク</t>
    </rPh>
    <phoneticPr fontId="6"/>
  </si>
  <si>
    <t>G784</t>
  </si>
  <si>
    <t>児入９８・地公体・定超・未計画２・拘束減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</si>
  <si>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児入９９・定超</t>
    <rPh sb="0" eb="1">
      <t>ジ</t>
    </rPh>
    <rPh sb="1" eb="2">
      <t>ニュウ</t>
    </rPh>
    <rPh sb="5" eb="7">
      <t>テイチョウ</t>
    </rPh>
    <phoneticPr fontId="6"/>
  </si>
  <si>
    <t>児入９９・定超・未計画</t>
    <rPh sb="0" eb="1">
      <t>ジ</t>
    </rPh>
    <rPh sb="1" eb="2">
      <t>ニュウ</t>
    </rPh>
    <rPh sb="5" eb="7">
      <t>テイチョウ</t>
    </rPh>
    <rPh sb="8" eb="9">
      <t>ミ</t>
    </rPh>
    <rPh sb="9" eb="11">
      <t>ケイカク</t>
    </rPh>
    <phoneticPr fontId="6"/>
  </si>
  <si>
    <t>G785</t>
  </si>
  <si>
    <t>児入９９・定超・未計画２</t>
    <rPh sb="0" eb="1">
      <t>ジ</t>
    </rPh>
    <rPh sb="1" eb="2">
      <t>ニュウ</t>
    </rPh>
    <rPh sb="5" eb="7">
      <t>テイチョウ</t>
    </rPh>
    <rPh sb="8" eb="9">
      <t>ミ</t>
    </rPh>
    <rPh sb="9" eb="11">
      <t>ケイカク</t>
    </rPh>
    <phoneticPr fontId="6"/>
  </si>
  <si>
    <t>G786</t>
  </si>
  <si>
    <t>児入９９・定超・拘束減</t>
    <rPh sb="0" eb="1">
      <t>ジ</t>
    </rPh>
    <rPh sb="1" eb="2">
      <t>ニュウ</t>
    </rPh>
    <rPh sb="5" eb="7">
      <t>テイチョウ</t>
    </rPh>
    <phoneticPr fontId="6"/>
  </si>
  <si>
    <t>G787</t>
  </si>
  <si>
    <t>児入９９・定超・未計画・拘束減</t>
    <rPh sb="0" eb="1">
      <t>ジ</t>
    </rPh>
    <rPh sb="1" eb="2">
      <t>ニュウ</t>
    </rPh>
    <rPh sb="5" eb="7">
      <t>テイチョウ</t>
    </rPh>
    <rPh sb="8" eb="9">
      <t>ミ</t>
    </rPh>
    <rPh sb="9" eb="11">
      <t>ケイカク</t>
    </rPh>
    <phoneticPr fontId="6"/>
  </si>
  <si>
    <t>G788</t>
  </si>
  <si>
    <t>児入９９・定超・未計画２・拘束減</t>
    <rPh sb="0" eb="1">
      <t>ジ</t>
    </rPh>
    <rPh sb="1" eb="2">
      <t>ニュウ</t>
    </rPh>
    <rPh sb="5" eb="7">
      <t>テイチョウ</t>
    </rPh>
    <rPh sb="8" eb="9">
      <t>ミ</t>
    </rPh>
    <rPh sb="9" eb="11">
      <t>ケイカク</t>
    </rPh>
    <phoneticPr fontId="6"/>
  </si>
  <si>
    <t>児入９９・地公体・定超</t>
    <rPh sb="0" eb="1">
      <t>ジ</t>
    </rPh>
    <rPh sb="1" eb="2">
      <t>ニュウ</t>
    </rPh>
    <rPh sb="5" eb="6">
      <t>チ</t>
    </rPh>
    <rPh sb="6" eb="7">
      <t>コウ</t>
    </rPh>
    <rPh sb="7" eb="8">
      <t>タイ</t>
    </rPh>
    <rPh sb="9" eb="11">
      <t>テイチョウ</t>
    </rPh>
    <phoneticPr fontId="6"/>
  </si>
  <si>
    <t>児入９９・地公体・定超・未計画</t>
    <rPh sb="0" eb="1">
      <t>ジ</t>
    </rPh>
    <rPh sb="1" eb="2">
      <t>ニュウ</t>
    </rPh>
    <rPh sb="5" eb="6">
      <t>チ</t>
    </rPh>
    <rPh sb="6" eb="7">
      <t>コウ</t>
    </rPh>
    <rPh sb="7" eb="8">
      <t>タイ</t>
    </rPh>
    <rPh sb="9" eb="11">
      <t>テイチョウ</t>
    </rPh>
    <rPh sb="12" eb="13">
      <t>ミ</t>
    </rPh>
    <rPh sb="13" eb="15">
      <t>ケイカク</t>
    </rPh>
    <phoneticPr fontId="6"/>
  </si>
  <si>
    <t>G789</t>
  </si>
  <si>
    <t>児入９９・地公体・定超・未計画２</t>
    <rPh sb="0" eb="1">
      <t>ジ</t>
    </rPh>
    <rPh sb="1" eb="2">
      <t>ニュウ</t>
    </rPh>
    <rPh sb="5" eb="6">
      <t>チ</t>
    </rPh>
    <rPh sb="6" eb="7">
      <t>コウ</t>
    </rPh>
    <rPh sb="7" eb="8">
      <t>タイ</t>
    </rPh>
    <rPh sb="9" eb="11">
      <t>テイチョウ</t>
    </rPh>
    <rPh sb="12" eb="13">
      <t>ミ</t>
    </rPh>
    <rPh sb="13" eb="15">
      <t>ケイカク</t>
    </rPh>
    <phoneticPr fontId="6"/>
  </si>
  <si>
    <t>G790</t>
  </si>
  <si>
    <t>児入９９・地公体・定超・拘束減</t>
    <rPh sb="0" eb="1">
      <t>ジ</t>
    </rPh>
    <rPh sb="1" eb="2">
      <t>ニュウ</t>
    </rPh>
    <rPh sb="5" eb="6">
      <t>チ</t>
    </rPh>
    <rPh sb="6" eb="7">
      <t>コウ</t>
    </rPh>
    <rPh sb="7" eb="8">
      <t>タイ</t>
    </rPh>
    <rPh sb="9" eb="11">
      <t>テイチョウ</t>
    </rPh>
    <phoneticPr fontId="6"/>
  </si>
  <si>
    <t>G791</t>
  </si>
  <si>
    <t>児入９９・地公体・定超・未計画・拘束減</t>
    <rPh sb="0" eb="1">
      <t>ジ</t>
    </rPh>
    <rPh sb="1" eb="2">
      <t>ニュウ</t>
    </rPh>
    <rPh sb="5" eb="6">
      <t>チ</t>
    </rPh>
    <rPh sb="6" eb="7">
      <t>コウ</t>
    </rPh>
    <rPh sb="7" eb="8">
      <t>タイ</t>
    </rPh>
    <rPh sb="9" eb="11">
      <t>テイチョウ</t>
    </rPh>
    <rPh sb="12" eb="13">
      <t>ミ</t>
    </rPh>
    <rPh sb="13" eb="15">
      <t>ケイカク</t>
    </rPh>
    <phoneticPr fontId="6"/>
  </si>
  <si>
    <t>G792</t>
  </si>
  <si>
    <t>児入９９・地公体・定超・未計画２・拘束減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</si>
  <si>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児入１００・定超</t>
    <rPh sb="0" eb="1">
      <t>ジ</t>
    </rPh>
    <rPh sb="1" eb="2">
      <t>ニュウ</t>
    </rPh>
    <rPh sb="6" eb="8">
      <t>テイチョウ</t>
    </rPh>
    <phoneticPr fontId="6"/>
  </si>
  <si>
    <t>児入１００・定超・未計画</t>
    <rPh sb="0" eb="1">
      <t>ジ</t>
    </rPh>
    <rPh sb="1" eb="2">
      <t>ニュウ</t>
    </rPh>
    <rPh sb="6" eb="8">
      <t>テイチョウ</t>
    </rPh>
    <rPh sb="9" eb="10">
      <t>ミ</t>
    </rPh>
    <rPh sb="10" eb="12">
      <t>ケイカク</t>
    </rPh>
    <phoneticPr fontId="6"/>
  </si>
  <si>
    <t>G793</t>
  </si>
  <si>
    <t>児入１００・定超・未計画２</t>
    <rPh sb="0" eb="1">
      <t>ジ</t>
    </rPh>
    <rPh sb="1" eb="2">
      <t>ニュウ</t>
    </rPh>
    <rPh sb="6" eb="8">
      <t>テイチョウ</t>
    </rPh>
    <rPh sb="9" eb="10">
      <t>ミ</t>
    </rPh>
    <rPh sb="10" eb="12">
      <t>ケイカク</t>
    </rPh>
    <phoneticPr fontId="6"/>
  </si>
  <si>
    <t>G794</t>
  </si>
  <si>
    <t>児入１００・定超・拘束減</t>
    <rPh sb="0" eb="1">
      <t>ジ</t>
    </rPh>
    <rPh sb="1" eb="2">
      <t>ニュウ</t>
    </rPh>
    <rPh sb="6" eb="8">
      <t>テイチョウ</t>
    </rPh>
    <phoneticPr fontId="6"/>
  </si>
  <si>
    <t>G795</t>
  </si>
  <si>
    <t>児入１００・定超・未計画・拘束減</t>
    <rPh sb="0" eb="1">
      <t>ジ</t>
    </rPh>
    <rPh sb="1" eb="2">
      <t>ニュウ</t>
    </rPh>
    <rPh sb="6" eb="8">
      <t>テイチョウ</t>
    </rPh>
    <rPh sb="9" eb="10">
      <t>ミ</t>
    </rPh>
    <rPh sb="10" eb="12">
      <t>ケイカク</t>
    </rPh>
    <phoneticPr fontId="6"/>
  </si>
  <si>
    <t>G796</t>
  </si>
  <si>
    <t>児入１００・定超・未計画２・拘束減</t>
    <rPh sb="0" eb="1">
      <t>ジ</t>
    </rPh>
    <rPh sb="1" eb="2">
      <t>ニュウ</t>
    </rPh>
    <rPh sb="6" eb="8">
      <t>テイチョウ</t>
    </rPh>
    <rPh sb="9" eb="10">
      <t>ミ</t>
    </rPh>
    <rPh sb="10" eb="12">
      <t>ケイカク</t>
    </rPh>
    <phoneticPr fontId="6"/>
  </si>
  <si>
    <t>児入１００・地公体・定超</t>
    <rPh sb="0" eb="1">
      <t>ジ</t>
    </rPh>
    <rPh sb="1" eb="2">
      <t>ニュウ</t>
    </rPh>
    <rPh sb="6" eb="7">
      <t>チ</t>
    </rPh>
    <rPh sb="7" eb="8">
      <t>コウ</t>
    </rPh>
    <rPh sb="8" eb="9">
      <t>タイ</t>
    </rPh>
    <rPh sb="10" eb="12">
      <t>テイチョウ</t>
    </rPh>
    <phoneticPr fontId="6"/>
  </si>
  <si>
    <t>児入１００・地公体・定超・未計画</t>
    <rPh sb="0" eb="1">
      <t>ジ</t>
    </rPh>
    <rPh sb="1" eb="2">
      <t>ニュウ</t>
    </rPh>
    <rPh sb="6" eb="7">
      <t>チ</t>
    </rPh>
    <rPh sb="7" eb="8">
      <t>コウ</t>
    </rPh>
    <rPh sb="8" eb="9">
      <t>タイ</t>
    </rPh>
    <rPh sb="10" eb="12">
      <t>テイチョウ</t>
    </rPh>
    <rPh sb="13" eb="14">
      <t>ミ</t>
    </rPh>
    <rPh sb="14" eb="16">
      <t>ケイカク</t>
    </rPh>
    <phoneticPr fontId="6"/>
  </si>
  <si>
    <t>G797</t>
  </si>
  <si>
    <t>児入１００・地公体・定超・未計画２</t>
    <rPh sb="0" eb="1">
      <t>ジ</t>
    </rPh>
    <rPh sb="1" eb="2">
      <t>ニュウ</t>
    </rPh>
    <rPh sb="6" eb="7">
      <t>チ</t>
    </rPh>
    <rPh sb="7" eb="8">
      <t>コウ</t>
    </rPh>
    <rPh sb="8" eb="9">
      <t>タイ</t>
    </rPh>
    <rPh sb="10" eb="12">
      <t>テイチョウ</t>
    </rPh>
    <rPh sb="13" eb="14">
      <t>ミ</t>
    </rPh>
    <rPh sb="14" eb="16">
      <t>ケイカク</t>
    </rPh>
    <phoneticPr fontId="6"/>
  </si>
  <si>
    <t>G798</t>
  </si>
  <si>
    <t>児入１００・地公体・定超・拘束減</t>
    <rPh sb="0" eb="1">
      <t>ジ</t>
    </rPh>
    <rPh sb="1" eb="2">
      <t>ニュウ</t>
    </rPh>
    <rPh sb="6" eb="7">
      <t>チ</t>
    </rPh>
    <rPh sb="7" eb="8">
      <t>コウ</t>
    </rPh>
    <rPh sb="8" eb="9">
      <t>タイ</t>
    </rPh>
    <rPh sb="10" eb="12">
      <t>テイチョウ</t>
    </rPh>
    <phoneticPr fontId="6"/>
  </si>
  <si>
    <t>G799</t>
  </si>
  <si>
    <t>児入１００・地公体・定超・未計画・拘束減</t>
    <rPh sb="0" eb="1">
      <t>ジ</t>
    </rPh>
    <rPh sb="1" eb="2">
      <t>ニュウ</t>
    </rPh>
    <rPh sb="6" eb="7">
      <t>チ</t>
    </rPh>
    <rPh sb="7" eb="8">
      <t>コウ</t>
    </rPh>
    <rPh sb="8" eb="9">
      <t>タイ</t>
    </rPh>
    <rPh sb="10" eb="12">
      <t>テイチョウ</t>
    </rPh>
    <rPh sb="13" eb="14">
      <t>ミ</t>
    </rPh>
    <rPh sb="14" eb="16">
      <t>ケイカク</t>
    </rPh>
    <phoneticPr fontId="6"/>
  </si>
  <si>
    <t>G800</t>
  </si>
  <si>
    <t>児入１００・地公体・定超・未計画２・拘束減</t>
    <rPh sb="0" eb="1">
      <t>ジ</t>
    </rPh>
    <rPh sb="1" eb="2">
      <t>ニュウ</t>
    </rPh>
    <rPh sb="6" eb="7">
      <t>チ</t>
    </rPh>
    <rPh sb="7" eb="8">
      <t>コウ</t>
    </rPh>
    <rPh sb="8" eb="9">
      <t>タイ</t>
    </rPh>
    <rPh sb="10" eb="12">
      <t>テイチョウ</t>
    </rPh>
    <rPh sb="13" eb="14">
      <t>ミ</t>
    </rPh>
    <rPh sb="14" eb="16">
      <t>ケイカク</t>
    </rPh>
    <phoneticPr fontId="6"/>
  </si>
  <si>
    <t>児入１０１・定超</t>
    <rPh sb="0" eb="1">
      <t>ジ</t>
    </rPh>
    <rPh sb="1" eb="2">
      <t>ニュウ</t>
    </rPh>
    <rPh sb="6" eb="8">
      <t>テイチョウ</t>
    </rPh>
    <phoneticPr fontId="6"/>
  </si>
  <si>
    <t>児入１０１・定超・未計画</t>
    <rPh sb="0" eb="1">
      <t>ジ</t>
    </rPh>
    <rPh sb="1" eb="2">
      <t>ニュウ</t>
    </rPh>
    <rPh sb="6" eb="8">
      <t>テイチョウ</t>
    </rPh>
    <rPh sb="9" eb="10">
      <t>ミ</t>
    </rPh>
    <rPh sb="10" eb="12">
      <t>ケイカク</t>
    </rPh>
    <phoneticPr fontId="6"/>
  </si>
  <si>
    <t>G801</t>
  </si>
  <si>
    <t>児入１０１・定超・未計画２</t>
    <rPh sb="0" eb="1">
      <t>ジ</t>
    </rPh>
    <rPh sb="1" eb="2">
      <t>ニュウ</t>
    </rPh>
    <rPh sb="6" eb="8">
      <t>テイチョウ</t>
    </rPh>
    <rPh sb="9" eb="10">
      <t>ミ</t>
    </rPh>
    <rPh sb="10" eb="12">
      <t>ケイカク</t>
    </rPh>
    <phoneticPr fontId="6"/>
  </si>
  <si>
    <t>G802</t>
  </si>
  <si>
    <t>児入１０１・定超・拘束減</t>
    <rPh sb="0" eb="1">
      <t>ジ</t>
    </rPh>
    <rPh sb="1" eb="2">
      <t>ニュウ</t>
    </rPh>
    <rPh sb="6" eb="8">
      <t>テイチョウ</t>
    </rPh>
    <phoneticPr fontId="6"/>
  </si>
  <si>
    <t>G803</t>
  </si>
  <si>
    <t>児入１０１・定超・未計画・拘束減</t>
    <rPh sb="0" eb="1">
      <t>ジ</t>
    </rPh>
    <rPh sb="1" eb="2">
      <t>ニュウ</t>
    </rPh>
    <rPh sb="6" eb="8">
      <t>テイチョウ</t>
    </rPh>
    <rPh sb="9" eb="10">
      <t>ミ</t>
    </rPh>
    <rPh sb="10" eb="12">
      <t>ケイカク</t>
    </rPh>
    <phoneticPr fontId="6"/>
  </si>
  <si>
    <t>G804</t>
  </si>
  <si>
    <t>児入１０１・定超・未計画２・拘束減</t>
    <rPh sb="0" eb="1">
      <t>ジ</t>
    </rPh>
    <rPh sb="1" eb="2">
      <t>ニュウ</t>
    </rPh>
    <rPh sb="6" eb="8">
      <t>テイチョウ</t>
    </rPh>
    <rPh sb="9" eb="10">
      <t>ミ</t>
    </rPh>
    <rPh sb="10" eb="12">
      <t>ケイカク</t>
    </rPh>
    <phoneticPr fontId="6"/>
  </si>
  <si>
    <t>児入１０１・地公体・定超</t>
    <rPh sb="0" eb="1">
      <t>ジ</t>
    </rPh>
    <rPh sb="1" eb="2">
      <t>ニュウ</t>
    </rPh>
    <rPh sb="6" eb="7">
      <t>チ</t>
    </rPh>
    <rPh sb="7" eb="8">
      <t>コウ</t>
    </rPh>
    <rPh sb="8" eb="9">
      <t>タイ</t>
    </rPh>
    <rPh sb="10" eb="12">
      <t>テイチョウ</t>
    </rPh>
    <phoneticPr fontId="6"/>
  </si>
  <si>
    <t>児入１０１・地公体・定超・未計画</t>
    <rPh sb="0" eb="1">
      <t>ジ</t>
    </rPh>
    <rPh sb="1" eb="2">
      <t>ニュウ</t>
    </rPh>
    <rPh sb="6" eb="7">
      <t>チ</t>
    </rPh>
    <rPh sb="7" eb="8">
      <t>コウ</t>
    </rPh>
    <rPh sb="8" eb="9">
      <t>タイ</t>
    </rPh>
    <rPh sb="10" eb="12">
      <t>テイチョウ</t>
    </rPh>
    <rPh sb="13" eb="14">
      <t>ミ</t>
    </rPh>
    <rPh sb="14" eb="16">
      <t>ケイカク</t>
    </rPh>
    <phoneticPr fontId="6"/>
  </si>
  <si>
    <t>G805</t>
  </si>
  <si>
    <t>児入１０１・地公体・定超・未計画２</t>
    <rPh sb="0" eb="1">
      <t>ジ</t>
    </rPh>
    <rPh sb="1" eb="2">
      <t>ニュウ</t>
    </rPh>
    <rPh sb="6" eb="7">
      <t>チ</t>
    </rPh>
    <rPh sb="7" eb="8">
      <t>コウ</t>
    </rPh>
    <rPh sb="8" eb="9">
      <t>タイ</t>
    </rPh>
    <rPh sb="10" eb="12">
      <t>テイチョウ</t>
    </rPh>
    <rPh sb="13" eb="14">
      <t>ミ</t>
    </rPh>
    <rPh sb="14" eb="16">
      <t>ケイカク</t>
    </rPh>
    <phoneticPr fontId="6"/>
  </si>
  <si>
    <t>G806</t>
  </si>
  <si>
    <t>児入１０１・地公体・定超・拘束減</t>
    <rPh sb="0" eb="1">
      <t>ジ</t>
    </rPh>
    <rPh sb="1" eb="2">
      <t>ニュウ</t>
    </rPh>
    <rPh sb="6" eb="7">
      <t>チ</t>
    </rPh>
    <rPh sb="7" eb="8">
      <t>コウ</t>
    </rPh>
    <rPh sb="8" eb="9">
      <t>タイ</t>
    </rPh>
    <rPh sb="10" eb="12">
      <t>テイチョウ</t>
    </rPh>
    <phoneticPr fontId="6"/>
  </si>
  <si>
    <t>G807</t>
  </si>
  <si>
    <t>児入１０１・地公体・定超・未計画・拘束減</t>
    <rPh sb="0" eb="1">
      <t>ジ</t>
    </rPh>
    <rPh sb="1" eb="2">
      <t>ニュウ</t>
    </rPh>
    <rPh sb="6" eb="7">
      <t>チ</t>
    </rPh>
    <rPh sb="7" eb="8">
      <t>コウ</t>
    </rPh>
    <rPh sb="8" eb="9">
      <t>タイ</t>
    </rPh>
    <rPh sb="10" eb="12">
      <t>テイチョウ</t>
    </rPh>
    <rPh sb="13" eb="14">
      <t>ミ</t>
    </rPh>
    <rPh sb="14" eb="16">
      <t>ケイカク</t>
    </rPh>
    <phoneticPr fontId="6"/>
  </si>
  <si>
    <t>G808</t>
  </si>
  <si>
    <t>児入１０１・地公体・定超・未計画２・拘束減</t>
    <rPh sb="0" eb="1">
      <t>ジ</t>
    </rPh>
    <rPh sb="1" eb="2">
      <t>ニュウ</t>
    </rPh>
    <rPh sb="6" eb="7">
      <t>チ</t>
    </rPh>
    <rPh sb="7" eb="8">
      <t>コウ</t>
    </rPh>
    <rPh sb="8" eb="9">
      <t>タイ</t>
    </rPh>
    <rPh sb="10" eb="12">
      <t>テイチョウ</t>
    </rPh>
    <rPh sb="13" eb="14">
      <t>ミ</t>
    </rPh>
    <rPh sb="14" eb="16">
      <t>ケイカク</t>
    </rPh>
    <phoneticPr fontId="6"/>
  </si>
  <si>
    <t>児入１０２・定超</t>
    <rPh sb="0" eb="1">
      <t>ジ</t>
    </rPh>
    <rPh sb="1" eb="2">
      <t>ニュウ</t>
    </rPh>
    <rPh sb="6" eb="8">
      <t>テイチョウ</t>
    </rPh>
    <phoneticPr fontId="6"/>
  </si>
  <si>
    <t>児入１０２・定超・未計画</t>
    <rPh sb="0" eb="1">
      <t>ジ</t>
    </rPh>
    <rPh sb="1" eb="2">
      <t>ニュウ</t>
    </rPh>
    <rPh sb="6" eb="8">
      <t>テイチョウ</t>
    </rPh>
    <rPh sb="9" eb="10">
      <t>ミ</t>
    </rPh>
    <rPh sb="10" eb="12">
      <t>ケイカク</t>
    </rPh>
    <phoneticPr fontId="6"/>
  </si>
  <si>
    <t>G809</t>
  </si>
  <si>
    <t>児入１０２・定超・未計画２</t>
    <rPh sb="0" eb="1">
      <t>ジ</t>
    </rPh>
    <rPh sb="1" eb="2">
      <t>ニュウ</t>
    </rPh>
    <rPh sb="6" eb="8">
      <t>テイチョウ</t>
    </rPh>
    <rPh sb="9" eb="10">
      <t>ミ</t>
    </rPh>
    <rPh sb="10" eb="12">
      <t>ケイカク</t>
    </rPh>
    <phoneticPr fontId="6"/>
  </si>
  <si>
    <t>G810</t>
  </si>
  <si>
    <t>児入１０２・定超・拘束減</t>
    <rPh sb="0" eb="1">
      <t>ジ</t>
    </rPh>
    <rPh sb="1" eb="2">
      <t>ニュウ</t>
    </rPh>
    <rPh sb="6" eb="8">
      <t>テイチョウ</t>
    </rPh>
    <phoneticPr fontId="6"/>
  </si>
  <si>
    <t>G811</t>
  </si>
  <si>
    <t>児入１０２・定超・未計画・拘束減</t>
    <rPh sb="0" eb="1">
      <t>ジ</t>
    </rPh>
    <rPh sb="1" eb="2">
      <t>ニュウ</t>
    </rPh>
    <rPh sb="6" eb="8">
      <t>テイチョウ</t>
    </rPh>
    <rPh sb="9" eb="10">
      <t>ミ</t>
    </rPh>
    <rPh sb="10" eb="12">
      <t>ケイカク</t>
    </rPh>
    <phoneticPr fontId="6"/>
  </si>
  <si>
    <t>G812</t>
  </si>
  <si>
    <t>児入１０２・定超・未計画２・拘束減</t>
    <rPh sb="0" eb="1">
      <t>ジ</t>
    </rPh>
    <rPh sb="1" eb="2">
      <t>ニュウ</t>
    </rPh>
    <rPh sb="6" eb="8">
      <t>テイチョウ</t>
    </rPh>
    <rPh sb="9" eb="10">
      <t>ミ</t>
    </rPh>
    <rPh sb="10" eb="12">
      <t>ケイカク</t>
    </rPh>
    <phoneticPr fontId="6"/>
  </si>
  <si>
    <t>児入１０２・地公体・定超</t>
    <rPh sb="0" eb="1">
      <t>ジ</t>
    </rPh>
    <rPh sb="1" eb="2">
      <t>ニュウ</t>
    </rPh>
    <rPh sb="6" eb="7">
      <t>チ</t>
    </rPh>
    <rPh sb="7" eb="8">
      <t>コウ</t>
    </rPh>
    <rPh sb="8" eb="9">
      <t>タイ</t>
    </rPh>
    <rPh sb="10" eb="12">
      <t>テイチョウ</t>
    </rPh>
    <phoneticPr fontId="6"/>
  </si>
  <si>
    <t>児入１０２・地公体・定超・未計画</t>
    <rPh sb="0" eb="1">
      <t>ジ</t>
    </rPh>
    <rPh sb="1" eb="2">
      <t>ニュウ</t>
    </rPh>
    <rPh sb="6" eb="7">
      <t>チ</t>
    </rPh>
    <rPh sb="7" eb="8">
      <t>コウ</t>
    </rPh>
    <rPh sb="8" eb="9">
      <t>タイ</t>
    </rPh>
    <rPh sb="10" eb="12">
      <t>テイチョウ</t>
    </rPh>
    <rPh sb="13" eb="14">
      <t>ミ</t>
    </rPh>
    <rPh sb="14" eb="16">
      <t>ケイカク</t>
    </rPh>
    <phoneticPr fontId="6"/>
  </si>
  <si>
    <t>G813</t>
  </si>
  <si>
    <t>児入１０２・地公体・定超・未計画２</t>
    <rPh sb="0" eb="1">
      <t>ジ</t>
    </rPh>
    <rPh sb="1" eb="2">
      <t>ニュウ</t>
    </rPh>
    <rPh sb="6" eb="7">
      <t>チ</t>
    </rPh>
    <rPh sb="7" eb="8">
      <t>コウ</t>
    </rPh>
    <rPh sb="8" eb="9">
      <t>タイ</t>
    </rPh>
    <rPh sb="10" eb="12">
      <t>テイチョウ</t>
    </rPh>
    <rPh sb="13" eb="14">
      <t>ミ</t>
    </rPh>
    <rPh sb="14" eb="16">
      <t>ケイカク</t>
    </rPh>
    <phoneticPr fontId="6"/>
  </si>
  <si>
    <t>G814</t>
  </si>
  <si>
    <t>児入１０２・地公体・定超・拘束減</t>
    <rPh sb="0" eb="1">
      <t>ジ</t>
    </rPh>
    <rPh sb="1" eb="2">
      <t>ニュウ</t>
    </rPh>
    <rPh sb="6" eb="7">
      <t>チ</t>
    </rPh>
    <rPh sb="7" eb="8">
      <t>コウ</t>
    </rPh>
    <rPh sb="8" eb="9">
      <t>タイ</t>
    </rPh>
    <rPh sb="10" eb="12">
      <t>テイチョウ</t>
    </rPh>
    <phoneticPr fontId="6"/>
  </si>
  <si>
    <t>G815</t>
  </si>
  <si>
    <t>児入１０２・地公体・定超・未計画・拘束減</t>
    <rPh sb="0" eb="1">
      <t>ジ</t>
    </rPh>
    <rPh sb="1" eb="2">
      <t>ニュウ</t>
    </rPh>
    <rPh sb="6" eb="7">
      <t>チ</t>
    </rPh>
    <rPh sb="7" eb="8">
      <t>コウ</t>
    </rPh>
    <rPh sb="8" eb="9">
      <t>タイ</t>
    </rPh>
    <rPh sb="10" eb="12">
      <t>テイチョウ</t>
    </rPh>
    <rPh sb="13" eb="14">
      <t>ミ</t>
    </rPh>
    <rPh sb="14" eb="16">
      <t>ケイカク</t>
    </rPh>
    <phoneticPr fontId="6"/>
  </si>
  <si>
    <t>G816</t>
  </si>
  <si>
    <t>児入１０２・地公体・定超・未計画２・拘束減</t>
    <rPh sb="0" eb="1">
      <t>ジ</t>
    </rPh>
    <rPh sb="1" eb="2">
      <t>ニュウ</t>
    </rPh>
    <rPh sb="6" eb="7">
      <t>チ</t>
    </rPh>
    <rPh sb="7" eb="8">
      <t>コウ</t>
    </rPh>
    <rPh sb="8" eb="9">
      <t>タイ</t>
    </rPh>
    <rPh sb="10" eb="12">
      <t>テイチョウ</t>
    </rPh>
    <rPh sb="13" eb="14">
      <t>ミ</t>
    </rPh>
    <rPh sb="14" eb="16">
      <t>ケイカク</t>
    </rPh>
    <phoneticPr fontId="6"/>
  </si>
  <si>
    <t>児入１０３・定超</t>
    <rPh sb="0" eb="1">
      <t>ジ</t>
    </rPh>
    <rPh sb="1" eb="2">
      <t>ニュウ</t>
    </rPh>
    <rPh sb="6" eb="8">
      <t>テイチョウ</t>
    </rPh>
    <phoneticPr fontId="6"/>
  </si>
  <si>
    <t>児入１０３・定超・未計画</t>
    <rPh sb="0" eb="1">
      <t>ジ</t>
    </rPh>
    <rPh sb="1" eb="2">
      <t>ニュウ</t>
    </rPh>
    <rPh sb="6" eb="8">
      <t>テイチョウ</t>
    </rPh>
    <rPh sb="9" eb="10">
      <t>ミ</t>
    </rPh>
    <rPh sb="10" eb="12">
      <t>ケイカク</t>
    </rPh>
    <phoneticPr fontId="6"/>
  </si>
  <si>
    <t>G817</t>
  </si>
  <si>
    <t>児入１０３・定超・未計画２</t>
    <rPh sb="0" eb="1">
      <t>ジ</t>
    </rPh>
    <rPh sb="1" eb="2">
      <t>ニュウ</t>
    </rPh>
    <rPh sb="6" eb="8">
      <t>テイチョウ</t>
    </rPh>
    <rPh sb="9" eb="10">
      <t>ミ</t>
    </rPh>
    <rPh sb="10" eb="12">
      <t>ケイカク</t>
    </rPh>
    <phoneticPr fontId="6"/>
  </si>
  <si>
    <t>G818</t>
  </si>
  <si>
    <t>児入１０３・定超・拘束減</t>
    <rPh sb="0" eb="1">
      <t>ジ</t>
    </rPh>
    <rPh sb="1" eb="2">
      <t>ニュウ</t>
    </rPh>
    <rPh sb="6" eb="8">
      <t>テイチョウ</t>
    </rPh>
    <phoneticPr fontId="6"/>
  </si>
  <si>
    <t>G819</t>
  </si>
  <si>
    <t>児入１０３・定超・未計画・拘束減</t>
    <rPh sb="0" eb="1">
      <t>ジ</t>
    </rPh>
    <rPh sb="1" eb="2">
      <t>ニュウ</t>
    </rPh>
    <rPh sb="6" eb="8">
      <t>テイチョウ</t>
    </rPh>
    <rPh sb="9" eb="10">
      <t>ミ</t>
    </rPh>
    <rPh sb="10" eb="12">
      <t>ケイカク</t>
    </rPh>
    <phoneticPr fontId="6"/>
  </si>
  <si>
    <t>G820</t>
  </si>
  <si>
    <t>児入１０３・定超・未計画２・拘束減</t>
    <rPh sb="0" eb="1">
      <t>ジ</t>
    </rPh>
    <rPh sb="1" eb="2">
      <t>ニュウ</t>
    </rPh>
    <rPh sb="6" eb="8">
      <t>テイチョウ</t>
    </rPh>
    <rPh sb="9" eb="10">
      <t>ミ</t>
    </rPh>
    <rPh sb="10" eb="12">
      <t>ケイカク</t>
    </rPh>
    <phoneticPr fontId="6"/>
  </si>
  <si>
    <t>児入１０３・地公体・定超</t>
    <rPh sb="0" eb="1">
      <t>ジ</t>
    </rPh>
    <rPh sb="1" eb="2">
      <t>ニュウ</t>
    </rPh>
    <rPh sb="6" eb="7">
      <t>チ</t>
    </rPh>
    <rPh sb="7" eb="8">
      <t>コウ</t>
    </rPh>
    <rPh sb="8" eb="9">
      <t>タイ</t>
    </rPh>
    <rPh sb="10" eb="12">
      <t>テイチョウ</t>
    </rPh>
    <phoneticPr fontId="6"/>
  </si>
  <si>
    <t>児入１０３・地公体・定超・未計画</t>
    <rPh sb="0" eb="1">
      <t>ジ</t>
    </rPh>
    <rPh sb="1" eb="2">
      <t>ニュウ</t>
    </rPh>
    <rPh sb="6" eb="7">
      <t>チ</t>
    </rPh>
    <rPh sb="7" eb="8">
      <t>コウ</t>
    </rPh>
    <rPh sb="8" eb="9">
      <t>タイ</t>
    </rPh>
    <rPh sb="10" eb="12">
      <t>テイチョウ</t>
    </rPh>
    <rPh sb="13" eb="14">
      <t>ミ</t>
    </rPh>
    <rPh sb="14" eb="16">
      <t>ケイカク</t>
    </rPh>
    <phoneticPr fontId="6"/>
  </si>
  <si>
    <t>G821</t>
  </si>
  <si>
    <t>児入１０３・地公体・定超・未計画２</t>
    <rPh sb="0" eb="1">
      <t>ジ</t>
    </rPh>
    <rPh sb="1" eb="2">
      <t>ニュウ</t>
    </rPh>
    <rPh sb="6" eb="7">
      <t>チ</t>
    </rPh>
    <rPh sb="7" eb="8">
      <t>コウ</t>
    </rPh>
    <rPh sb="8" eb="9">
      <t>タイ</t>
    </rPh>
    <rPh sb="10" eb="12">
      <t>テイチョウ</t>
    </rPh>
    <rPh sb="13" eb="14">
      <t>ミ</t>
    </rPh>
    <rPh sb="14" eb="16">
      <t>ケイカク</t>
    </rPh>
    <phoneticPr fontId="6"/>
  </si>
  <si>
    <t>G822</t>
  </si>
  <si>
    <t>児入１０３・地公体・定超・拘束減</t>
    <rPh sb="0" eb="1">
      <t>ジ</t>
    </rPh>
    <rPh sb="1" eb="2">
      <t>ニュウ</t>
    </rPh>
    <rPh sb="6" eb="7">
      <t>チ</t>
    </rPh>
    <rPh sb="7" eb="8">
      <t>コウ</t>
    </rPh>
    <rPh sb="8" eb="9">
      <t>タイ</t>
    </rPh>
    <rPh sb="10" eb="12">
      <t>テイチョウ</t>
    </rPh>
    <phoneticPr fontId="6"/>
  </si>
  <si>
    <t>G823</t>
  </si>
  <si>
    <t>児入１０３・地公体・定超・未計画・拘束減</t>
    <rPh sb="0" eb="1">
      <t>ジ</t>
    </rPh>
    <rPh sb="1" eb="2">
      <t>ニュウ</t>
    </rPh>
    <rPh sb="6" eb="7">
      <t>チ</t>
    </rPh>
    <rPh sb="7" eb="8">
      <t>コウ</t>
    </rPh>
    <rPh sb="8" eb="9">
      <t>タイ</t>
    </rPh>
    <rPh sb="10" eb="12">
      <t>テイチョウ</t>
    </rPh>
    <rPh sb="13" eb="14">
      <t>ミ</t>
    </rPh>
    <rPh sb="14" eb="16">
      <t>ケイカク</t>
    </rPh>
    <phoneticPr fontId="6"/>
  </si>
  <si>
    <t>G824</t>
  </si>
  <si>
    <t>児入１０３・地公体・定超・未計画２・拘束減</t>
    <rPh sb="0" eb="1">
      <t>ジ</t>
    </rPh>
    <rPh sb="1" eb="2">
      <t>ニュウ</t>
    </rPh>
    <rPh sb="6" eb="7">
      <t>チ</t>
    </rPh>
    <rPh sb="7" eb="8">
      <t>コウ</t>
    </rPh>
    <rPh sb="8" eb="9">
      <t>タイ</t>
    </rPh>
    <rPh sb="10" eb="12">
      <t>テイチョウ</t>
    </rPh>
    <rPh sb="13" eb="14">
      <t>ミ</t>
    </rPh>
    <rPh sb="14" eb="16">
      <t>ケイカク</t>
    </rPh>
    <phoneticPr fontId="6"/>
  </si>
  <si>
    <t>児入１０４・定超</t>
    <rPh sb="0" eb="1">
      <t>ジ</t>
    </rPh>
    <rPh sb="1" eb="2">
      <t>ニュウ</t>
    </rPh>
    <rPh sb="6" eb="8">
      <t>テイチョウ</t>
    </rPh>
    <phoneticPr fontId="6"/>
  </si>
  <si>
    <t>児入１０４・定超・未計画</t>
    <rPh sb="0" eb="1">
      <t>ジ</t>
    </rPh>
    <rPh sb="1" eb="2">
      <t>ニュウ</t>
    </rPh>
    <rPh sb="6" eb="8">
      <t>テイチョウ</t>
    </rPh>
    <rPh sb="9" eb="10">
      <t>ミ</t>
    </rPh>
    <rPh sb="10" eb="12">
      <t>ケイカク</t>
    </rPh>
    <phoneticPr fontId="6"/>
  </si>
  <si>
    <t>G825</t>
  </si>
  <si>
    <t>児入１０４・定超・未計画２</t>
    <rPh sb="0" eb="1">
      <t>ジ</t>
    </rPh>
    <rPh sb="1" eb="2">
      <t>ニュウ</t>
    </rPh>
    <rPh sb="6" eb="8">
      <t>テイチョウ</t>
    </rPh>
    <rPh sb="9" eb="10">
      <t>ミ</t>
    </rPh>
    <rPh sb="10" eb="12">
      <t>ケイカク</t>
    </rPh>
    <phoneticPr fontId="6"/>
  </si>
  <si>
    <t>G826</t>
  </si>
  <si>
    <t>児入１０４・定超・拘束減</t>
    <rPh sb="0" eb="1">
      <t>ジ</t>
    </rPh>
    <rPh sb="1" eb="2">
      <t>ニュウ</t>
    </rPh>
    <rPh sb="6" eb="8">
      <t>テイチョウ</t>
    </rPh>
    <phoneticPr fontId="6"/>
  </si>
  <si>
    <t>G827</t>
  </si>
  <si>
    <t>児入１０４・定超・未計画・拘束減</t>
    <rPh sb="0" eb="1">
      <t>ジ</t>
    </rPh>
    <rPh sb="1" eb="2">
      <t>ニュウ</t>
    </rPh>
    <rPh sb="6" eb="8">
      <t>テイチョウ</t>
    </rPh>
    <rPh sb="9" eb="10">
      <t>ミ</t>
    </rPh>
    <rPh sb="10" eb="12">
      <t>ケイカク</t>
    </rPh>
    <phoneticPr fontId="6"/>
  </si>
  <si>
    <t>G828</t>
  </si>
  <si>
    <t>児入１０４・定超・未計画２・拘束減</t>
    <rPh sb="0" eb="1">
      <t>ジ</t>
    </rPh>
    <rPh sb="1" eb="2">
      <t>ニュウ</t>
    </rPh>
    <rPh sb="6" eb="8">
      <t>テイチョウ</t>
    </rPh>
    <rPh sb="9" eb="10">
      <t>ミ</t>
    </rPh>
    <rPh sb="10" eb="12">
      <t>ケイカク</t>
    </rPh>
    <phoneticPr fontId="6"/>
  </si>
  <si>
    <t>児入１０４・地公体・定超</t>
    <rPh sb="0" eb="1">
      <t>ジ</t>
    </rPh>
    <rPh sb="1" eb="2">
      <t>ニュウ</t>
    </rPh>
    <rPh sb="6" eb="7">
      <t>チ</t>
    </rPh>
    <rPh sb="7" eb="8">
      <t>コウ</t>
    </rPh>
    <rPh sb="8" eb="9">
      <t>タイ</t>
    </rPh>
    <rPh sb="10" eb="12">
      <t>テイチョウ</t>
    </rPh>
    <phoneticPr fontId="6"/>
  </si>
  <si>
    <t>児入１０４・地公体・定超・未計画</t>
    <rPh sb="0" eb="1">
      <t>ジ</t>
    </rPh>
    <rPh sb="1" eb="2">
      <t>ニュウ</t>
    </rPh>
    <rPh sb="6" eb="7">
      <t>チ</t>
    </rPh>
    <rPh sb="7" eb="8">
      <t>コウ</t>
    </rPh>
    <rPh sb="8" eb="9">
      <t>タイ</t>
    </rPh>
    <rPh sb="10" eb="12">
      <t>テイチョウ</t>
    </rPh>
    <rPh sb="13" eb="14">
      <t>ミ</t>
    </rPh>
    <rPh sb="14" eb="16">
      <t>ケイカク</t>
    </rPh>
    <phoneticPr fontId="6"/>
  </si>
  <si>
    <t>G829</t>
  </si>
  <si>
    <t>児入１０４・地公体・定超・未計画２</t>
    <rPh sb="0" eb="1">
      <t>ジ</t>
    </rPh>
    <rPh sb="1" eb="2">
      <t>ニュウ</t>
    </rPh>
    <rPh sb="6" eb="7">
      <t>チ</t>
    </rPh>
    <rPh sb="7" eb="8">
      <t>コウ</t>
    </rPh>
    <rPh sb="8" eb="9">
      <t>タイ</t>
    </rPh>
    <rPh sb="10" eb="12">
      <t>テイチョウ</t>
    </rPh>
    <rPh sb="13" eb="14">
      <t>ミ</t>
    </rPh>
    <rPh sb="14" eb="16">
      <t>ケイカク</t>
    </rPh>
    <phoneticPr fontId="6"/>
  </si>
  <si>
    <t>G830</t>
  </si>
  <si>
    <t>児入１０４・地公体・定超・拘束減</t>
    <rPh sb="0" eb="1">
      <t>ジ</t>
    </rPh>
    <rPh sb="1" eb="2">
      <t>ニュウ</t>
    </rPh>
    <rPh sb="6" eb="7">
      <t>チ</t>
    </rPh>
    <rPh sb="7" eb="8">
      <t>コウ</t>
    </rPh>
    <rPh sb="8" eb="9">
      <t>タイ</t>
    </rPh>
    <rPh sb="10" eb="12">
      <t>テイチョウ</t>
    </rPh>
    <phoneticPr fontId="6"/>
  </si>
  <si>
    <t>G831</t>
  </si>
  <si>
    <t>児入１０４・地公体・定超・未計画・拘束減</t>
    <rPh sb="0" eb="1">
      <t>ジ</t>
    </rPh>
    <rPh sb="1" eb="2">
      <t>ニュウ</t>
    </rPh>
    <rPh sb="6" eb="7">
      <t>チ</t>
    </rPh>
    <rPh sb="7" eb="8">
      <t>コウ</t>
    </rPh>
    <rPh sb="8" eb="9">
      <t>タイ</t>
    </rPh>
    <rPh sb="10" eb="12">
      <t>テイチョウ</t>
    </rPh>
    <rPh sb="13" eb="14">
      <t>ミ</t>
    </rPh>
    <rPh sb="14" eb="16">
      <t>ケイカク</t>
    </rPh>
    <phoneticPr fontId="6"/>
  </si>
  <si>
    <t>G832</t>
  </si>
  <si>
    <t>児入１０４・地公体・定超・未計画２・拘束減</t>
    <rPh sb="0" eb="1">
      <t>ジ</t>
    </rPh>
    <rPh sb="1" eb="2">
      <t>ニュウ</t>
    </rPh>
    <rPh sb="6" eb="7">
      <t>チ</t>
    </rPh>
    <rPh sb="7" eb="8">
      <t>コウ</t>
    </rPh>
    <rPh sb="8" eb="9">
      <t>タイ</t>
    </rPh>
    <rPh sb="10" eb="12">
      <t>テイチョウ</t>
    </rPh>
    <rPh sb="13" eb="14">
      <t>ミ</t>
    </rPh>
    <rPh sb="14" eb="16">
      <t>ケイカク</t>
    </rPh>
    <phoneticPr fontId="6"/>
  </si>
  <si>
    <t>児入１０５・定超</t>
    <rPh sb="0" eb="1">
      <t>ジ</t>
    </rPh>
    <rPh sb="1" eb="2">
      <t>ニュウ</t>
    </rPh>
    <rPh sb="6" eb="8">
      <t>テイチョウ</t>
    </rPh>
    <phoneticPr fontId="6"/>
  </si>
  <si>
    <t>児入１０５・定超・未計画</t>
    <rPh sb="0" eb="1">
      <t>ジ</t>
    </rPh>
    <rPh sb="1" eb="2">
      <t>ニュウ</t>
    </rPh>
    <rPh sb="6" eb="8">
      <t>テイチョウ</t>
    </rPh>
    <rPh sb="9" eb="10">
      <t>ミ</t>
    </rPh>
    <rPh sb="10" eb="12">
      <t>ケイカク</t>
    </rPh>
    <phoneticPr fontId="6"/>
  </si>
  <si>
    <t>G833</t>
  </si>
  <si>
    <t>児入１０５・定超・未計画２</t>
    <rPh sb="0" eb="1">
      <t>ジ</t>
    </rPh>
    <rPh sb="1" eb="2">
      <t>ニュウ</t>
    </rPh>
    <rPh sb="6" eb="8">
      <t>テイチョウ</t>
    </rPh>
    <rPh sb="9" eb="10">
      <t>ミ</t>
    </rPh>
    <rPh sb="10" eb="12">
      <t>ケイカク</t>
    </rPh>
    <phoneticPr fontId="6"/>
  </si>
  <si>
    <t>G834</t>
  </si>
  <si>
    <t>児入１０５・定超・拘束減</t>
    <rPh sb="0" eb="1">
      <t>ジ</t>
    </rPh>
    <rPh sb="1" eb="2">
      <t>ニュウ</t>
    </rPh>
    <rPh sb="6" eb="8">
      <t>テイチョウ</t>
    </rPh>
    <phoneticPr fontId="6"/>
  </si>
  <si>
    <t>G835</t>
  </si>
  <si>
    <t>児入１０５・定超・未計画・拘束減</t>
    <rPh sb="0" eb="1">
      <t>ジ</t>
    </rPh>
    <rPh sb="1" eb="2">
      <t>ニュウ</t>
    </rPh>
    <rPh sb="6" eb="8">
      <t>テイチョウ</t>
    </rPh>
    <rPh sb="9" eb="10">
      <t>ミ</t>
    </rPh>
    <rPh sb="10" eb="12">
      <t>ケイカク</t>
    </rPh>
    <phoneticPr fontId="6"/>
  </si>
  <si>
    <t>G836</t>
  </si>
  <si>
    <t>児入１０５・定超・未計画２・拘束減</t>
    <rPh sb="0" eb="1">
      <t>ジ</t>
    </rPh>
    <rPh sb="1" eb="2">
      <t>ニュウ</t>
    </rPh>
    <rPh sb="6" eb="8">
      <t>テイチョウ</t>
    </rPh>
    <rPh sb="9" eb="10">
      <t>ミ</t>
    </rPh>
    <rPh sb="10" eb="12">
      <t>ケイカク</t>
    </rPh>
    <phoneticPr fontId="6"/>
  </si>
  <si>
    <t>児入１０５・地公体・定超</t>
    <rPh sb="0" eb="1">
      <t>ジ</t>
    </rPh>
    <rPh sb="1" eb="2">
      <t>ニュウ</t>
    </rPh>
    <rPh sb="6" eb="7">
      <t>チ</t>
    </rPh>
    <rPh sb="7" eb="8">
      <t>コウ</t>
    </rPh>
    <rPh sb="8" eb="9">
      <t>タイ</t>
    </rPh>
    <rPh sb="10" eb="12">
      <t>テイチョウ</t>
    </rPh>
    <phoneticPr fontId="6"/>
  </si>
  <si>
    <t>児入１０５・地公体・定超・未計画</t>
    <rPh sb="0" eb="1">
      <t>ジ</t>
    </rPh>
    <rPh sb="1" eb="2">
      <t>ニュウ</t>
    </rPh>
    <rPh sb="6" eb="7">
      <t>チ</t>
    </rPh>
    <rPh sb="7" eb="8">
      <t>コウ</t>
    </rPh>
    <rPh sb="8" eb="9">
      <t>タイ</t>
    </rPh>
    <rPh sb="10" eb="12">
      <t>テイチョウ</t>
    </rPh>
    <rPh sb="13" eb="14">
      <t>ミ</t>
    </rPh>
    <rPh sb="14" eb="16">
      <t>ケイカク</t>
    </rPh>
    <phoneticPr fontId="6"/>
  </si>
  <si>
    <t>G837</t>
  </si>
  <si>
    <t>児入１０５・地公体・定超・未計画２</t>
    <rPh sb="0" eb="1">
      <t>ジ</t>
    </rPh>
    <rPh sb="1" eb="2">
      <t>ニュウ</t>
    </rPh>
    <rPh sb="6" eb="7">
      <t>チ</t>
    </rPh>
    <rPh sb="7" eb="8">
      <t>コウ</t>
    </rPh>
    <rPh sb="8" eb="9">
      <t>タイ</t>
    </rPh>
    <rPh sb="10" eb="12">
      <t>テイチョウ</t>
    </rPh>
    <rPh sb="13" eb="14">
      <t>ミ</t>
    </rPh>
    <rPh sb="14" eb="16">
      <t>ケイカク</t>
    </rPh>
    <phoneticPr fontId="6"/>
  </si>
  <si>
    <t>G838</t>
  </si>
  <si>
    <t>児入１０５・地公体・定超・拘束減</t>
    <rPh sb="0" eb="1">
      <t>ジ</t>
    </rPh>
    <rPh sb="1" eb="2">
      <t>ニュウ</t>
    </rPh>
    <rPh sb="6" eb="7">
      <t>チ</t>
    </rPh>
    <rPh sb="7" eb="8">
      <t>コウ</t>
    </rPh>
    <rPh sb="8" eb="9">
      <t>タイ</t>
    </rPh>
    <rPh sb="10" eb="12">
      <t>テイチョウ</t>
    </rPh>
    <phoneticPr fontId="6"/>
  </si>
  <si>
    <t>G839</t>
  </si>
  <si>
    <t>児入１０５・地公体・定超・未計画・拘束減</t>
    <rPh sb="0" eb="1">
      <t>ジ</t>
    </rPh>
    <rPh sb="1" eb="2">
      <t>ニュウ</t>
    </rPh>
    <rPh sb="6" eb="7">
      <t>チ</t>
    </rPh>
    <rPh sb="7" eb="8">
      <t>コウ</t>
    </rPh>
    <rPh sb="8" eb="9">
      <t>タイ</t>
    </rPh>
    <rPh sb="10" eb="12">
      <t>テイチョウ</t>
    </rPh>
    <rPh sb="13" eb="14">
      <t>ミ</t>
    </rPh>
    <rPh sb="14" eb="16">
      <t>ケイカク</t>
    </rPh>
    <phoneticPr fontId="6"/>
  </si>
  <si>
    <t>G840</t>
  </si>
  <si>
    <t>児入１０５・地公体・定超・未計画２・拘束減</t>
    <rPh sb="0" eb="1">
      <t>ジ</t>
    </rPh>
    <rPh sb="1" eb="2">
      <t>ニュウ</t>
    </rPh>
    <rPh sb="6" eb="7">
      <t>チ</t>
    </rPh>
    <rPh sb="7" eb="8">
      <t>コウ</t>
    </rPh>
    <rPh sb="8" eb="9">
      <t>タイ</t>
    </rPh>
    <rPh sb="10" eb="12">
      <t>テイチョウ</t>
    </rPh>
    <rPh sb="13" eb="14">
      <t>ミ</t>
    </rPh>
    <rPh sb="14" eb="16">
      <t>ケイカク</t>
    </rPh>
    <phoneticPr fontId="6"/>
  </si>
  <si>
    <t>２７　医療型障害児入所施設サービスコード表</t>
    <rPh sb="3" eb="5">
      <t>イリョウ</t>
    </rPh>
    <rPh sb="5" eb="6">
      <t>ガタ</t>
    </rPh>
    <rPh sb="6" eb="9">
      <t>ショウガイジ</t>
    </rPh>
    <rPh sb="9" eb="11">
      <t>ニュウショ</t>
    </rPh>
    <rPh sb="11" eb="13">
      <t>シセツ</t>
    </rPh>
    <rPh sb="20" eb="21">
      <t>ヒョウ</t>
    </rPh>
    <phoneticPr fontId="6"/>
  </si>
  <si>
    <t>医児入１</t>
    <rPh sb="0" eb="1">
      <t>イ</t>
    </rPh>
    <rPh sb="1" eb="2">
      <t>ジ</t>
    </rPh>
    <rPh sb="2" eb="3">
      <t>ニュウ</t>
    </rPh>
    <phoneticPr fontId="6"/>
  </si>
  <si>
    <t>イ　医療型障害児入所施設で行う場合</t>
    <rPh sb="2" eb="4">
      <t>イリョウ</t>
    </rPh>
    <rPh sb="4" eb="5">
      <t>ガタ</t>
    </rPh>
    <rPh sb="5" eb="8">
      <t>ショウガイジ</t>
    </rPh>
    <rPh sb="8" eb="10">
      <t>ニュウショ</t>
    </rPh>
    <rPh sb="10" eb="12">
      <t>シセツ</t>
    </rPh>
    <rPh sb="13" eb="14">
      <t>オコナ</t>
    </rPh>
    <rPh sb="15" eb="17">
      <t>バアイ</t>
    </rPh>
    <phoneticPr fontId="6"/>
  </si>
  <si>
    <t>(1) 自閉症児の場合</t>
    <rPh sb="4" eb="8">
      <t>ジヘイショウジ</t>
    </rPh>
    <rPh sb="9" eb="11">
      <t>バアイ</t>
    </rPh>
    <phoneticPr fontId="6"/>
  </si>
  <si>
    <t>医児入１・未計画</t>
    <rPh sb="0" eb="1">
      <t>イ</t>
    </rPh>
    <rPh sb="1" eb="2">
      <t>ジ</t>
    </rPh>
    <rPh sb="2" eb="3">
      <t>ニュウ</t>
    </rPh>
    <rPh sb="5" eb="6">
      <t>ミ</t>
    </rPh>
    <rPh sb="6" eb="8">
      <t>ケイカク</t>
    </rPh>
    <phoneticPr fontId="6"/>
  </si>
  <si>
    <t>入所支援計画が作成されない場合</t>
    <rPh sb="0" eb="2">
      <t>ニュウショ</t>
    </rPh>
    <rPh sb="2" eb="4">
      <t>シエン</t>
    </rPh>
    <rPh sb="4" eb="6">
      <t>ケイカク</t>
    </rPh>
    <rPh sb="7" eb="9">
      <t>サクセイ</t>
    </rPh>
    <rPh sb="13" eb="15">
      <t>バアイ</t>
    </rPh>
    <phoneticPr fontId="6"/>
  </si>
  <si>
    <t>医児入１・未計画２</t>
    <phoneticPr fontId="6"/>
  </si>
  <si>
    <t>医児入１・拘束減</t>
    <rPh sb="0" eb="1">
      <t>イ</t>
    </rPh>
    <rPh sb="1" eb="2">
      <t>ジ</t>
    </rPh>
    <rPh sb="2" eb="3">
      <t>ニュウ</t>
    </rPh>
    <phoneticPr fontId="6"/>
  </si>
  <si>
    <t>身体拘束廃止
未実施減算</t>
    <phoneticPr fontId="6"/>
  </si>
  <si>
    <t>医児入１・未計画・拘束減</t>
    <rPh sb="0" eb="1">
      <t>イ</t>
    </rPh>
    <rPh sb="1" eb="2">
      <t>ジ</t>
    </rPh>
    <rPh sb="2" eb="3">
      <t>ニュウ</t>
    </rPh>
    <rPh sb="5" eb="6">
      <t>ミ</t>
    </rPh>
    <rPh sb="6" eb="8">
      <t>ケイカク</t>
    </rPh>
    <phoneticPr fontId="6"/>
  </si>
  <si>
    <t>医児入１・未計画２・拘束減</t>
    <phoneticPr fontId="6"/>
  </si>
  <si>
    <t>医児入１・地公体</t>
    <rPh sb="0" eb="1">
      <t>イ</t>
    </rPh>
    <rPh sb="1" eb="2">
      <t>ジ</t>
    </rPh>
    <rPh sb="2" eb="3">
      <t>ニュウ</t>
    </rPh>
    <rPh sb="5" eb="6">
      <t>チ</t>
    </rPh>
    <rPh sb="6" eb="7">
      <t>コウ</t>
    </rPh>
    <rPh sb="7" eb="8">
      <t>カラダ</t>
    </rPh>
    <phoneticPr fontId="6"/>
  </si>
  <si>
    <t>地方公共団体が設置する指定医療型障害児入所施設の場合</t>
    <rPh sb="0" eb="2">
      <t>チホウ</t>
    </rPh>
    <rPh sb="2" eb="4">
      <t>コウキョウ</t>
    </rPh>
    <rPh sb="4" eb="6">
      <t>ダンタイ</t>
    </rPh>
    <rPh sb="7" eb="9">
      <t>セッチ</t>
    </rPh>
    <rPh sb="11" eb="13">
      <t>シテイ</t>
    </rPh>
    <rPh sb="13" eb="15">
      <t>イリョウ</t>
    </rPh>
    <rPh sb="15" eb="16">
      <t>ガタ</t>
    </rPh>
    <phoneticPr fontId="6"/>
  </si>
  <si>
    <t>医児入１・地公体・未計画</t>
    <rPh sb="0" eb="1">
      <t>イ</t>
    </rPh>
    <rPh sb="1" eb="2">
      <t>ジ</t>
    </rPh>
    <rPh sb="2" eb="3">
      <t>ニュウ</t>
    </rPh>
    <rPh sb="5" eb="6">
      <t>チ</t>
    </rPh>
    <rPh sb="6" eb="7">
      <t>コウ</t>
    </rPh>
    <rPh sb="7" eb="8">
      <t>カラダ</t>
    </rPh>
    <rPh sb="9" eb="10">
      <t>ミ</t>
    </rPh>
    <rPh sb="10" eb="12">
      <t>ケイカク</t>
    </rPh>
    <phoneticPr fontId="6"/>
  </si>
  <si>
    <t>医児入１・地公体・未計画２</t>
    <phoneticPr fontId="6"/>
  </si>
  <si>
    <t>医児入１・地公体・拘束減</t>
    <rPh sb="0" eb="1">
      <t>イ</t>
    </rPh>
    <rPh sb="1" eb="2">
      <t>ジ</t>
    </rPh>
    <rPh sb="2" eb="3">
      <t>ニュウ</t>
    </rPh>
    <rPh sb="5" eb="6">
      <t>チ</t>
    </rPh>
    <rPh sb="6" eb="7">
      <t>コウ</t>
    </rPh>
    <rPh sb="7" eb="8">
      <t>カラダ</t>
    </rPh>
    <phoneticPr fontId="6"/>
  </si>
  <si>
    <t>医児入１・地公体・未計画・拘束減</t>
    <rPh sb="0" eb="1">
      <t>イ</t>
    </rPh>
    <rPh sb="1" eb="2">
      <t>ジ</t>
    </rPh>
    <rPh sb="2" eb="3">
      <t>ニュウ</t>
    </rPh>
    <rPh sb="5" eb="6">
      <t>チ</t>
    </rPh>
    <rPh sb="6" eb="7">
      <t>コウ</t>
    </rPh>
    <rPh sb="7" eb="8">
      <t>カラダ</t>
    </rPh>
    <rPh sb="9" eb="10">
      <t>ミ</t>
    </rPh>
    <rPh sb="10" eb="12">
      <t>ケイカク</t>
    </rPh>
    <phoneticPr fontId="6"/>
  </si>
  <si>
    <t>医児入１・地公体・未計画２・拘束減</t>
    <phoneticPr fontId="6"/>
  </si>
  <si>
    <t>医児入２</t>
    <rPh sb="0" eb="1">
      <t>イ</t>
    </rPh>
    <rPh sb="1" eb="2">
      <t>ジ</t>
    </rPh>
    <rPh sb="2" eb="3">
      <t>ニュウ</t>
    </rPh>
    <phoneticPr fontId="6"/>
  </si>
  <si>
    <t>(2) 肢体不自由児の場合</t>
    <rPh sb="4" eb="6">
      <t>シタイ</t>
    </rPh>
    <rPh sb="6" eb="10">
      <t>フジユウジ</t>
    </rPh>
    <rPh sb="11" eb="13">
      <t>バアイ</t>
    </rPh>
    <phoneticPr fontId="6"/>
  </si>
  <si>
    <t>医児入２・未計画</t>
    <rPh sb="0" eb="1">
      <t>イ</t>
    </rPh>
    <rPh sb="1" eb="2">
      <t>ジ</t>
    </rPh>
    <rPh sb="2" eb="3">
      <t>ニュウ</t>
    </rPh>
    <rPh sb="5" eb="6">
      <t>ミ</t>
    </rPh>
    <rPh sb="6" eb="8">
      <t>ケイカク</t>
    </rPh>
    <phoneticPr fontId="6"/>
  </si>
  <si>
    <t>医児入２・未計画２</t>
    <phoneticPr fontId="6"/>
  </si>
  <si>
    <t>医児入２・拘束減</t>
    <rPh sb="0" eb="1">
      <t>イ</t>
    </rPh>
    <rPh sb="1" eb="2">
      <t>ジ</t>
    </rPh>
    <rPh sb="2" eb="3">
      <t>ニュウ</t>
    </rPh>
    <phoneticPr fontId="6"/>
  </si>
  <si>
    <t>医児入２・未計画・拘束減</t>
    <rPh sb="0" eb="1">
      <t>イ</t>
    </rPh>
    <rPh sb="1" eb="2">
      <t>ジ</t>
    </rPh>
    <rPh sb="2" eb="3">
      <t>ニュウ</t>
    </rPh>
    <rPh sb="5" eb="6">
      <t>ミ</t>
    </rPh>
    <rPh sb="6" eb="8">
      <t>ケイカク</t>
    </rPh>
    <phoneticPr fontId="6"/>
  </si>
  <si>
    <t>医児入２・未計画２・拘束減</t>
    <phoneticPr fontId="6"/>
  </si>
  <si>
    <t>医児入２・地公体</t>
    <rPh sb="0" eb="1">
      <t>イ</t>
    </rPh>
    <rPh sb="1" eb="2">
      <t>ジ</t>
    </rPh>
    <rPh sb="2" eb="3">
      <t>ニュウ</t>
    </rPh>
    <rPh sb="5" eb="6">
      <t>チ</t>
    </rPh>
    <rPh sb="6" eb="7">
      <t>コウ</t>
    </rPh>
    <rPh sb="7" eb="8">
      <t>カラダ</t>
    </rPh>
    <phoneticPr fontId="6"/>
  </si>
  <si>
    <t>医児入２・地公体・未計画</t>
    <rPh sb="0" eb="1">
      <t>イ</t>
    </rPh>
    <rPh sb="1" eb="2">
      <t>ジ</t>
    </rPh>
    <rPh sb="2" eb="3">
      <t>ニュウ</t>
    </rPh>
    <rPh sb="5" eb="6">
      <t>チ</t>
    </rPh>
    <rPh sb="6" eb="7">
      <t>コウ</t>
    </rPh>
    <rPh sb="7" eb="8">
      <t>カラダ</t>
    </rPh>
    <rPh sb="9" eb="10">
      <t>ミ</t>
    </rPh>
    <rPh sb="10" eb="12">
      <t>ケイカク</t>
    </rPh>
    <phoneticPr fontId="6"/>
  </si>
  <si>
    <t>医児入２・地公体・未計画２</t>
    <phoneticPr fontId="6"/>
  </si>
  <si>
    <t>医児入２・地公体・拘束減</t>
    <rPh sb="0" eb="1">
      <t>イ</t>
    </rPh>
    <rPh sb="1" eb="2">
      <t>ジ</t>
    </rPh>
    <rPh sb="2" eb="3">
      <t>ニュウ</t>
    </rPh>
    <rPh sb="5" eb="6">
      <t>チ</t>
    </rPh>
    <rPh sb="6" eb="7">
      <t>コウ</t>
    </rPh>
    <rPh sb="7" eb="8">
      <t>カラダ</t>
    </rPh>
    <phoneticPr fontId="6"/>
  </si>
  <si>
    <t>医児入２・地公体・未計画・拘束減</t>
    <rPh sb="0" eb="1">
      <t>イ</t>
    </rPh>
    <rPh sb="1" eb="2">
      <t>ジ</t>
    </rPh>
    <rPh sb="2" eb="3">
      <t>ニュウ</t>
    </rPh>
    <rPh sb="5" eb="6">
      <t>チ</t>
    </rPh>
    <rPh sb="6" eb="7">
      <t>コウ</t>
    </rPh>
    <rPh sb="7" eb="8">
      <t>カラダ</t>
    </rPh>
    <rPh sb="9" eb="10">
      <t>ミ</t>
    </rPh>
    <rPh sb="10" eb="12">
      <t>ケイカク</t>
    </rPh>
    <phoneticPr fontId="6"/>
  </si>
  <si>
    <t>医児入２・地公体・未計画２・拘束減</t>
    <phoneticPr fontId="6"/>
  </si>
  <si>
    <t>医児入３</t>
    <rPh sb="0" eb="1">
      <t>イ</t>
    </rPh>
    <rPh sb="1" eb="2">
      <t>ジ</t>
    </rPh>
    <rPh sb="2" eb="3">
      <t>ニュウ</t>
    </rPh>
    <phoneticPr fontId="6"/>
  </si>
  <si>
    <t>(3) 重症心身障害児の場合</t>
    <rPh sb="4" eb="6">
      <t>ジュウショウ</t>
    </rPh>
    <rPh sb="6" eb="8">
      <t>シンシン</t>
    </rPh>
    <rPh sb="8" eb="11">
      <t>ショウガイジ</t>
    </rPh>
    <rPh sb="12" eb="14">
      <t>バアイ</t>
    </rPh>
    <phoneticPr fontId="6"/>
  </si>
  <si>
    <t>医児入３・未計画</t>
    <rPh sb="0" eb="1">
      <t>イ</t>
    </rPh>
    <rPh sb="1" eb="2">
      <t>ジ</t>
    </rPh>
    <rPh sb="2" eb="3">
      <t>ニュウ</t>
    </rPh>
    <rPh sb="5" eb="6">
      <t>ミ</t>
    </rPh>
    <rPh sb="6" eb="8">
      <t>ケイカク</t>
    </rPh>
    <phoneticPr fontId="6"/>
  </si>
  <si>
    <t>医児入３・未計画２</t>
    <phoneticPr fontId="6"/>
  </si>
  <si>
    <t>医児入３・拘束減</t>
    <rPh sb="0" eb="1">
      <t>イ</t>
    </rPh>
    <rPh sb="1" eb="2">
      <t>ジ</t>
    </rPh>
    <rPh sb="2" eb="3">
      <t>ニュウ</t>
    </rPh>
    <phoneticPr fontId="6"/>
  </si>
  <si>
    <t>医児入３・未計画・拘束減</t>
    <rPh sb="0" eb="1">
      <t>イ</t>
    </rPh>
    <rPh sb="1" eb="2">
      <t>ジ</t>
    </rPh>
    <rPh sb="2" eb="3">
      <t>ニュウ</t>
    </rPh>
    <rPh sb="5" eb="6">
      <t>ミ</t>
    </rPh>
    <rPh sb="6" eb="8">
      <t>ケイカク</t>
    </rPh>
    <phoneticPr fontId="6"/>
  </si>
  <si>
    <t>医児入３・未計画２・拘束減</t>
    <phoneticPr fontId="6"/>
  </si>
  <si>
    <t>医児入３・地公体</t>
    <rPh sb="0" eb="1">
      <t>イ</t>
    </rPh>
    <rPh sb="1" eb="2">
      <t>ジ</t>
    </rPh>
    <rPh sb="2" eb="3">
      <t>ニュウ</t>
    </rPh>
    <rPh sb="5" eb="6">
      <t>チ</t>
    </rPh>
    <rPh sb="6" eb="7">
      <t>コウ</t>
    </rPh>
    <rPh sb="7" eb="8">
      <t>カラダ</t>
    </rPh>
    <phoneticPr fontId="6"/>
  </si>
  <si>
    <t>医児入３・地公体・未計画</t>
    <rPh sb="0" eb="1">
      <t>イ</t>
    </rPh>
    <rPh sb="1" eb="2">
      <t>ジ</t>
    </rPh>
    <rPh sb="2" eb="3">
      <t>ニュウ</t>
    </rPh>
    <rPh sb="5" eb="6">
      <t>チ</t>
    </rPh>
    <rPh sb="6" eb="7">
      <t>コウ</t>
    </rPh>
    <rPh sb="7" eb="8">
      <t>カラダ</t>
    </rPh>
    <rPh sb="9" eb="10">
      <t>ミ</t>
    </rPh>
    <rPh sb="10" eb="12">
      <t>ケイカク</t>
    </rPh>
    <phoneticPr fontId="6"/>
  </si>
  <si>
    <t>医児入３・地公体・未計画２</t>
    <phoneticPr fontId="6"/>
  </si>
  <si>
    <t>医児入３・地公体・拘束減</t>
    <rPh sb="0" eb="1">
      <t>イ</t>
    </rPh>
    <rPh sb="1" eb="2">
      <t>ジ</t>
    </rPh>
    <rPh sb="2" eb="3">
      <t>ニュウ</t>
    </rPh>
    <rPh sb="5" eb="6">
      <t>チ</t>
    </rPh>
    <rPh sb="6" eb="7">
      <t>コウ</t>
    </rPh>
    <rPh sb="7" eb="8">
      <t>カラダ</t>
    </rPh>
    <phoneticPr fontId="6"/>
  </si>
  <si>
    <t>医児入３・地公体・未計画・拘束減</t>
    <rPh sb="0" eb="1">
      <t>イ</t>
    </rPh>
    <rPh sb="1" eb="2">
      <t>ジ</t>
    </rPh>
    <rPh sb="2" eb="3">
      <t>ニュウ</t>
    </rPh>
    <rPh sb="5" eb="6">
      <t>チ</t>
    </rPh>
    <rPh sb="6" eb="7">
      <t>コウ</t>
    </rPh>
    <rPh sb="7" eb="8">
      <t>カラダ</t>
    </rPh>
    <rPh sb="9" eb="10">
      <t>ミ</t>
    </rPh>
    <rPh sb="10" eb="12">
      <t>ケイカク</t>
    </rPh>
    <phoneticPr fontId="6"/>
  </si>
  <si>
    <t>医児入３・地公体・未計画２・拘束減</t>
    <phoneticPr fontId="6"/>
  </si>
  <si>
    <t>医児入有期１１</t>
  </si>
  <si>
    <t>ロ　医療型障害児入所施設で有期有目的の支援を行う場合</t>
    <rPh sb="2" eb="4">
      <t>イリョウ</t>
    </rPh>
    <rPh sb="4" eb="5">
      <t>ガタ</t>
    </rPh>
    <rPh sb="5" eb="8">
      <t>ショウガイジ</t>
    </rPh>
    <rPh sb="8" eb="10">
      <t>ニュウショ</t>
    </rPh>
    <rPh sb="10" eb="12">
      <t>シセツ</t>
    </rPh>
    <rPh sb="13" eb="15">
      <t>ユウキ</t>
    </rPh>
    <rPh sb="15" eb="16">
      <t>アリ</t>
    </rPh>
    <rPh sb="16" eb="18">
      <t>モクテキ</t>
    </rPh>
    <rPh sb="19" eb="21">
      <t>シエン</t>
    </rPh>
    <rPh sb="22" eb="23">
      <t>オコナ</t>
    </rPh>
    <rPh sb="24" eb="26">
      <t>バアイ</t>
    </rPh>
    <phoneticPr fontId="6"/>
  </si>
  <si>
    <t>(一) 最初の60日まで</t>
  </si>
  <si>
    <t>医児入有期１１・未計画</t>
    <rPh sb="8" eb="9">
      <t>ミ</t>
    </rPh>
    <rPh sb="9" eb="11">
      <t>ケイカク</t>
    </rPh>
    <phoneticPr fontId="6"/>
  </si>
  <si>
    <t>医児入有期１１・未計画２</t>
  </si>
  <si>
    <t>医児入有期１１・拘束減</t>
    <phoneticPr fontId="6"/>
  </si>
  <si>
    <t>医児入有期１１・未計画・拘束減</t>
    <rPh sb="8" eb="9">
      <t>ミ</t>
    </rPh>
    <rPh sb="9" eb="11">
      <t>ケイカク</t>
    </rPh>
    <phoneticPr fontId="6"/>
  </si>
  <si>
    <t>医児入有期１１・未計画２・拘束減</t>
    <phoneticPr fontId="6"/>
  </si>
  <si>
    <t>医児入有期１１・地公体</t>
    <rPh sb="8" eb="9">
      <t>チ</t>
    </rPh>
    <rPh sb="9" eb="10">
      <t>コウ</t>
    </rPh>
    <rPh sb="10" eb="11">
      <t>カラダ</t>
    </rPh>
    <phoneticPr fontId="6"/>
  </si>
  <si>
    <t>医児入有期１１・地公体・未計画</t>
    <rPh sb="8" eb="9">
      <t>チ</t>
    </rPh>
    <rPh sb="9" eb="10">
      <t>コウ</t>
    </rPh>
    <rPh sb="10" eb="11">
      <t>カラダ</t>
    </rPh>
    <rPh sb="12" eb="13">
      <t>ミ</t>
    </rPh>
    <rPh sb="13" eb="15">
      <t>ケイカク</t>
    </rPh>
    <phoneticPr fontId="6"/>
  </si>
  <si>
    <t>医児入有期１１・地公体・未計画２</t>
  </si>
  <si>
    <t>医児入有期１１・地公体・拘束減</t>
    <rPh sb="8" eb="9">
      <t>チ</t>
    </rPh>
    <rPh sb="9" eb="10">
      <t>コウ</t>
    </rPh>
    <rPh sb="10" eb="11">
      <t>カラダ</t>
    </rPh>
    <phoneticPr fontId="6"/>
  </si>
  <si>
    <t>身体拘束廃止
未実施減算</t>
    <phoneticPr fontId="6"/>
  </si>
  <si>
    <t>医児入有期１１・地公体・未計画・拘束減</t>
    <rPh sb="8" eb="9">
      <t>チ</t>
    </rPh>
    <rPh sb="9" eb="10">
      <t>コウ</t>
    </rPh>
    <rPh sb="10" eb="11">
      <t>カラダ</t>
    </rPh>
    <rPh sb="12" eb="13">
      <t>ミ</t>
    </rPh>
    <rPh sb="13" eb="15">
      <t>ケイカク</t>
    </rPh>
    <phoneticPr fontId="6"/>
  </si>
  <si>
    <t>医児入有期１１・地公体・未計画２・拘束減</t>
    <phoneticPr fontId="6"/>
  </si>
  <si>
    <t>医児入有期１２</t>
    <phoneticPr fontId="6"/>
  </si>
  <si>
    <t>(二) 61日目以降90日まで</t>
  </si>
  <si>
    <t>医児入有期１２・未計画</t>
    <rPh sb="8" eb="9">
      <t>ミ</t>
    </rPh>
    <rPh sb="9" eb="11">
      <t>ケイカク</t>
    </rPh>
    <phoneticPr fontId="6"/>
  </si>
  <si>
    <t>医児入有期１２・未計画２</t>
    <phoneticPr fontId="6"/>
  </si>
  <si>
    <t>医児入有期１２・拘束減</t>
    <phoneticPr fontId="6"/>
  </si>
  <si>
    <t>医児入有期１２・未計画・拘束減</t>
    <rPh sb="8" eb="9">
      <t>ミ</t>
    </rPh>
    <rPh sb="9" eb="11">
      <t>ケイカク</t>
    </rPh>
    <phoneticPr fontId="6"/>
  </si>
  <si>
    <t>医児入有期１２・未計画２・拘束減</t>
    <phoneticPr fontId="6"/>
  </si>
  <si>
    <t>医児入有期１２・地公体</t>
    <rPh sb="8" eb="9">
      <t>チ</t>
    </rPh>
    <rPh sb="9" eb="10">
      <t>コウ</t>
    </rPh>
    <rPh sb="10" eb="11">
      <t>カラダ</t>
    </rPh>
    <phoneticPr fontId="6"/>
  </si>
  <si>
    <t>医児入有期１２・地公体・未計画</t>
    <rPh sb="8" eb="9">
      <t>チ</t>
    </rPh>
    <rPh sb="9" eb="10">
      <t>コウ</t>
    </rPh>
    <rPh sb="10" eb="11">
      <t>カラダ</t>
    </rPh>
    <rPh sb="12" eb="13">
      <t>ミ</t>
    </rPh>
    <rPh sb="13" eb="15">
      <t>ケイカク</t>
    </rPh>
    <phoneticPr fontId="6"/>
  </si>
  <si>
    <t>医児入有期１２・地公体・未計画２</t>
    <phoneticPr fontId="6"/>
  </si>
  <si>
    <t>医児入有期１２・地公体・拘束減</t>
    <rPh sb="8" eb="9">
      <t>チ</t>
    </rPh>
    <rPh sb="9" eb="10">
      <t>コウ</t>
    </rPh>
    <rPh sb="10" eb="11">
      <t>カラダ</t>
    </rPh>
    <phoneticPr fontId="6"/>
  </si>
  <si>
    <t>医児入有期１２・地公体・未計画・拘束減</t>
    <rPh sb="8" eb="9">
      <t>チ</t>
    </rPh>
    <rPh sb="9" eb="10">
      <t>コウ</t>
    </rPh>
    <rPh sb="10" eb="11">
      <t>カラダ</t>
    </rPh>
    <rPh sb="12" eb="13">
      <t>ミ</t>
    </rPh>
    <rPh sb="13" eb="15">
      <t>ケイカク</t>
    </rPh>
    <phoneticPr fontId="6"/>
  </si>
  <si>
    <t>医児入有期１２・地公体・未計画２・拘束減</t>
    <phoneticPr fontId="6"/>
  </si>
  <si>
    <t>医児入有期１３</t>
    <phoneticPr fontId="6"/>
  </si>
  <si>
    <t>(三) 91日目以降180日目まで</t>
  </si>
  <si>
    <t>医児入有期１３・未計画</t>
    <rPh sb="8" eb="9">
      <t>ミ</t>
    </rPh>
    <rPh sb="9" eb="11">
      <t>ケイカク</t>
    </rPh>
    <phoneticPr fontId="6"/>
  </si>
  <si>
    <t>減算が適用される月から２月目まで</t>
    <phoneticPr fontId="6"/>
  </si>
  <si>
    <t>×</t>
    <phoneticPr fontId="6"/>
  </si>
  <si>
    <t>医児入有期１３・未計画２</t>
    <phoneticPr fontId="6"/>
  </si>
  <si>
    <t>３月以上連続して減算の場合</t>
    <phoneticPr fontId="6"/>
  </si>
  <si>
    <t>医児入有期１３・拘束減</t>
    <phoneticPr fontId="6"/>
  </si>
  <si>
    <t>医児入有期１３・未計画・拘束減</t>
    <rPh sb="8" eb="9">
      <t>ミ</t>
    </rPh>
    <rPh sb="9" eb="11">
      <t>ケイカク</t>
    </rPh>
    <phoneticPr fontId="6"/>
  </si>
  <si>
    <t>医児入有期１３・未計画２・拘束減</t>
    <phoneticPr fontId="6"/>
  </si>
  <si>
    <t>医児入有期１３・地公体</t>
    <rPh sb="8" eb="9">
      <t>チ</t>
    </rPh>
    <rPh sb="9" eb="10">
      <t>コウ</t>
    </rPh>
    <rPh sb="10" eb="11">
      <t>カラダ</t>
    </rPh>
    <phoneticPr fontId="6"/>
  </si>
  <si>
    <t>医児入有期１３・地公体・未計画</t>
    <rPh sb="8" eb="9">
      <t>チ</t>
    </rPh>
    <rPh sb="9" eb="10">
      <t>コウ</t>
    </rPh>
    <rPh sb="10" eb="11">
      <t>カラダ</t>
    </rPh>
    <rPh sb="12" eb="13">
      <t>ミ</t>
    </rPh>
    <rPh sb="13" eb="15">
      <t>ケイカク</t>
    </rPh>
    <phoneticPr fontId="6"/>
  </si>
  <si>
    <t>医児入有期１３・地公体・未計画２</t>
    <phoneticPr fontId="6"/>
  </si>
  <si>
    <t>医児入有期１３・地公体・拘束減</t>
    <rPh sb="8" eb="9">
      <t>チ</t>
    </rPh>
    <rPh sb="9" eb="10">
      <t>コウ</t>
    </rPh>
    <rPh sb="10" eb="11">
      <t>カラダ</t>
    </rPh>
    <phoneticPr fontId="6"/>
  </si>
  <si>
    <t>身体拘束廃止
未実施減算</t>
    <phoneticPr fontId="6"/>
  </si>
  <si>
    <t>医児入有期１３・地公体・未計画・拘束減</t>
    <rPh sb="8" eb="9">
      <t>チ</t>
    </rPh>
    <rPh sb="9" eb="10">
      <t>コウ</t>
    </rPh>
    <rPh sb="10" eb="11">
      <t>カラダ</t>
    </rPh>
    <rPh sb="12" eb="13">
      <t>ミ</t>
    </rPh>
    <rPh sb="13" eb="15">
      <t>ケイカク</t>
    </rPh>
    <phoneticPr fontId="6"/>
  </si>
  <si>
    <t>医児入有期１３・地公体・未計画２・拘束減</t>
    <phoneticPr fontId="6"/>
  </si>
  <si>
    <t>医児入有期１４</t>
    <phoneticPr fontId="6"/>
  </si>
  <si>
    <t>(四) 181日目以降</t>
  </si>
  <si>
    <t>医児入有期１４・未計画</t>
    <rPh sb="8" eb="9">
      <t>ミ</t>
    </rPh>
    <rPh sb="9" eb="11">
      <t>ケイカク</t>
    </rPh>
    <phoneticPr fontId="6"/>
  </si>
  <si>
    <t>減算が適用される月から２月目まで</t>
    <phoneticPr fontId="6"/>
  </si>
  <si>
    <t>×</t>
    <phoneticPr fontId="6"/>
  </si>
  <si>
    <t>医児入有期１４・未計画２</t>
    <phoneticPr fontId="6"/>
  </si>
  <si>
    <t>３月以上連続して減算の場合</t>
    <phoneticPr fontId="6"/>
  </si>
  <si>
    <t>医児入有期１４・拘束減</t>
    <phoneticPr fontId="6"/>
  </si>
  <si>
    <t>医児入有期１４・未計画・拘束減</t>
    <rPh sb="8" eb="9">
      <t>ミ</t>
    </rPh>
    <rPh sb="9" eb="11">
      <t>ケイカク</t>
    </rPh>
    <phoneticPr fontId="6"/>
  </si>
  <si>
    <t>医児入有期１４・未計画２・拘束減</t>
    <phoneticPr fontId="6"/>
  </si>
  <si>
    <t>医児入有期１４・地公体</t>
    <rPh sb="8" eb="9">
      <t>チ</t>
    </rPh>
    <rPh sb="9" eb="10">
      <t>コウ</t>
    </rPh>
    <rPh sb="10" eb="11">
      <t>カラダ</t>
    </rPh>
    <phoneticPr fontId="6"/>
  </si>
  <si>
    <t>医児入有期１４・地公体・未計画</t>
    <rPh sb="8" eb="9">
      <t>チ</t>
    </rPh>
    <rPh sb="9" eb="10">
      <t>コウ</t>
    </rPh>
    <rPh sb="10" eb="11">
      <t>カラダ</t>
    </rPh>
    <rPh sb="12" eb="13">
      <t>ミ</t>
    </rPh>
    <rPh sb="13" eb="15">
      <t>ケイカク</t>
    </rPh>
    <phoneticPr fontId="6"/>
  </si>
  <si>
    <t>減算が適用される月から２月目まで</t>
    <phoneticPr fontId="6"/>
  </si>
  <si>
    <t>×</t>
    <phoneticPr fontId="6"/>
  </si>
  <si>
    <t>医児入有期１４・地公体・未計画２</t>
    <phoneticPr fontId="6"/>
  </si>
  <si>
    <t>３月以上連続して減算の場合</t>
    <phoneticPr fontId="6"/>
  </si>
  <si>
    <t>医児入有期１４・地公体・拘束減</t>
    <rPh sb="8" eb="9">
      <t>チ</t>
    </rPh>
    <rPh sb="9" eb="10">
      <t>コウ</t>
    </rPh>
    <rPh sb="10" eb="11">
      <t>カラダ</t>
    </rPh>
    <phoneticPr fontId="6"/>
  </si>
  <si>
    <t>身体拘束廃止
未実施減算</t>
    <phoneticPr fontId="6"/>
  </si>
  <si>
    <t>医児入有期１４・地公体・未計画・拘束減</t>
    <rPh sb="8" eb="9">
      <t>チ</t>
    </rPh>
    <rPh sb="9" eb="10">
      <t>コウ</t>
    </rPh>
    <rPh sb="10" eb="11">
      <t>カラダ</t>
    </rPh>
    <rPh sb="12" eb="13">
      <t>ミ</t>
    </rPh>
    <rPh sb="13" eb="15">
      <t>ケイカク</t>
    </rPh>
    <phoneticPr fontId="6"/>
  </si>
  <si>
    <t>医児入有期１４・地公体・未計画２・拘束減</t>
    <phoneticPr fontId="6"/>
  </si>
  <si>
    <t>医児入有期２１</t>
  </si>
  <si>
    <t>(2) 肢体不自由児の場合</t>
    <phoneticPr fontId="6"/>
  </si>
  <si>
    <t>医児入有期２１・未計画</t>
    <rPh sb="8" eb="9">
      <t>ミ</t>
    </rPh>
    <rPh sb="9" eb="11">
      <t>ケイカク</t>
    </rPh>
    <phoneticPr fontId="6"/>
  </si>
  <si>
    <t>医児入有期２１・未計画２</t>
  </si>
  <si>
    <t>医児入有期２１・拘束減</t>
    <phoneticPr fontId="6"/>
  </si>
  <si>
    <t>医児入有期２１・未計画・拘束減</t>
    <rPh sb="8" eb="9">
      <t>ミ</t>
    </rPh>
    <rPh sb="9" eb="11">
      <t>ケイカク</t>
    </rPh>
    <phoneticPr fontId="6"/>
  </si>
  <si>
    <t>医児入有期２１・未計画２・拘束減</t>
    <phoneticPr fontId="6"/>
  </si>
  <si>
    <t>医児入有期２１・地公体</t>
    <rPh sb="8" eb="9">
      <t>チ</t>
    </rPh>
    <rPh sb="9" eb="10">
      <t>コウ</t>
    </rPh>
    <rPh sb="10" eb="11">
      <t>カラダ</t>
    </rPh>
    <phoneticPr fontId="6"/>
  </si>
  <si>
    <t>医児入有期２１・地公体・未計画</t>
    <rPh sb="8" eb="9">
      <t>チ</t>
    </rPh>
    <rPh sb="9" eb="10">
      <t>コウ</t>
    </rPh>
    <rPh sb="10" eb="11">
      <t>カラダ</t>
    </rPh>
    <rPh sb="12" eb="13">
      <t>ミ</t>
    </rPh>
    <rPh sb="13" eb="15">
      <t>ケイカク</t>
    </rPh>
    <phoneticPr fontId="6"/>
  </si>
  <si>
    <t>減算が適用される月から２月目まで</t>
    <phoneticPr fontId="6"/>
  </si>
  <si>
    <t>×</t>
    <phoneticPr fontId="6"/>
  </si>
  <si>
    <t>医児入有期２１・地公体・未計画２</t>
  </si>
  <si>
    <t>３月以上連続して減算の場合</t>
    <phoneticPr fontId="6"/>
  </si>
  <si>
    <t>医児入有期２１・地公体・拘束減</t>
    <rPh sb="8" eb="9">
      <t>チ</t>
    </rPh>
    <rPh sb="9" eb="10">
      <t>コウ</t>
    </rPh>
    <rPh sb="10" eb="11">
      <t>カラダ</t>
    </rPh>
    <phoneticPr fontId="6"/>
  </si>
  <si>
    <t>身体拘束廃止
未実施減算</t>
    <phoneticPr fontId="6"/>
  </si>
  <si>
    <t>医児入有期２１・地公体・未計画・拘束減</t>
    <rPh sb="8" eb="9">
      <t>チ</t>
    </rPh>
    <rPh sb="9" eb="10">
      <t>コウ</t>
    </rPh>
    <rPh sb="10" eb="11">
      <t>カラダ</t>
    </rPh>
    <rPh sb="12" eb="13">
      <t>ミ</t>
    </rPh>
    <rPh sb="13" eb="15">
      <t>ケイカク</t>
    </rPh>
    <phoneticPr fontId="6"/>
  </si>
  <si>
    <t>医児入有期２１・地公体・未計画２・拘束減</t>
    <phoneticPr fontId="6"/>
  </si>
  <si>
    <t>医児入有期２２</t>
    <phoneticPr fontId="6"/>
  </si>
  <si>
    <t>医児入有期２２・未計画</t>
    <rPh sb="8" eb="9">
      <t>ミ</t>
    </rPh>
    <rPh sb="9" eb="11">
      <t>ケイカク</t>
    </rPh>
    <phoneticPr fontId="6"/>
  </si>
  <si>
    <t>減算が適用される月から２月目まで</t>
    <phoneticPr fontId="6"/>
  </si>
  <si>
    <t>×</t>
    <phoneticPr fontId="6"/>
  </si>
  <si>
    <t>医児入有期２２・未計画２</t>
    <phoneticPr fontId="6"/>
  </si>
  <si>
    <t>３月以上連続して減算の場合</t>
    <phoneticPr fontId="6"/>
  </si>
  <si>
    <t>医児入有期２２・拘束減</t>
    <phoneticPr fontId="6"/>
  </si>
  <si>
    <t>医児入有期２２・未計画・拘束減</t>
    <rPh sb="8" eb="9">
      <t>ミ</t>
    </rPh>
    <rPh sb="9" eb="11">
      <t>ケイカク</t>
    </rPh>
    <phoneticPr fontId="6"/>
  </si>
  <si>
    <t>医児入有期２２・未計画２・拘束減</t>
    <phoneticPr fontId="6"/>
  </si>
  <si>
    <t>医児入有期２２・地公体</t>
    <rPh sb="8" eb="9">
      <t>チ</t>
    </rPh>
    <rPh sb="9" eb="10">
      <t>コウ</t>
    </rPh>
    <rPh sb="10" eb="11">
      <t>カラダ</t>
    </rPh>
    <phoneticPr fontId="6"/>
  </si>
  <si>
    <t>医児入有期２２・地公体・未計画</t>
    <rPh sb="8" eb="9">
      <t>チ</t>
    </rPh>
    <rPh sb="9" eb="10">
      <t>コウ</t>
    </rPh>
    <rPh sb="10" eb="11">
      <t>カラダ</t>
    </rPh>
    <rPh sb="12" eb="13">
      <t>ミ</t>
    </rPh>
    <rPh sb="13" eb="15">
      <t>ケイカク</t>
    </rPh>
    <phoneticPr fontId="6"/>
  </si>
  <si>
    <t>減算が適用される月から２月目まで</t>
    <phoneticPr fontId="6"/>
  </si>
  <si>
    <t>×</t>
    <phoneticPr fontId="6"/>
  </si>
  <si>
    <t>医児入有期２２・地公体・未計画２</t>
    <phoneticPr fontId="6"/>
  </si>
  <si>
    <t>３月以上連続して減算の場合</t>
    <phoneticPr fontId="6"/>
  </si>
  <si>
    <t>医児入有期２２・地公体・拘束減</t>
    <rPh sb="8" eb="9">
      <t>チ</t>
    </rPh>
    <rPh sb="9" eb="10">
      <t>コウ</t>
    </rPh>
    <rPh sb="10" eb="11">
      <t>カラダ</t>
    </rPh>
    <phoneticPr fontId="6"/>
  </si>
  <si>
    <t>身体拘束廃止
未実施減算</t>
    <phoneticPr fontId="6"/>
  </si>
  <si>
    <t>医児入有期２２・地公体・未計画・拘束減</t>
    <rPh sb="8" eb="9">
      <t>チ</t>
    </rPh>
    <rPh sb="9" eb="10">
      <t>コウ</t>
    </rPh>
    <rPh sb="10" eb="11">
      <t>カラダ</t>
    </rPh>
    <rPh sb="12" eb="13">
      <t>ミ</t>
    </rPh>
    <rPh sb="13" eb="15">
      <t>ケイカク</t>
    </rPh>
    <phoneticPr fontId="6"/>
  </si>
  <si>
    <t>医児入有期２２・地公体・未計画２・拘束減</t>
    <phoneticPr fontId="6"/>
  </si>
  <si>
    <t>医児入有期２３</t>
    <phoneticPr fontId="6"/>
  </si>
  <si>
    <t>医児入有期２３・未計画</t>
    <rPh sb="8" eb="9">
      <t>ミ</t>
    </rPh>
    <rPh sb="9" eb="11">
      <t>ケイカク</t>
    </rPh>
    <phoneticPr fontId="6"/>
  </si>
  <si>
    <t>医児入有期２３・未計画２</t>
    <phoneticPr fontId="6"/>
  </si>
  <si>
    <t>医児入有期２３・拘束減</t>
    <phoneticPr fontId="6"/>
  </si>
  <si>
    <t>医児入有期２３・未計画・拘束減</t>
    <rPh sb="8" eb="9">
      <t>ミ</t>
    </rPh>
    <rPh sb="9" eb="11">
      <t>ケイカク</t>
    </rPh>
    <phoneticPr fontId="6"/>
  </si>
  <si>
    <t>医児入有期２３・未計画２・拘束減</t>
    <phoneticPr fontId="6"/>
  </si>
  <si>
    <t>医児入有期２３・地公体</t>
    <rPh sb="8" eb="9">
      <t>チ</t>
    </rPh>
    <rPh sb="9" eb="10">
      <t>コウ</t>
    </rPh>
    <rPh sb="10" eb="11">
      <t>カラダ</t>
    </rPh>
    <phoneticPr fontId="6"/>
  </si>
  <si>
    <t>医児入有期２３・地公体・未計画</t>
    <rPh sb="8" eb="9">
      <t>チ</t>
    </rPh>
    <rPh sb="9" eb="10">
      <t>コウ</t>
    </rPh>
    <rPh sb="10" eb="11">
      <t>カラダ</t>
    </rPh>
    <rPh sb="12" eb="13">
      <t>ミ</t>
    </rPh>
    <rPh sb="13" eb="15">
      <t>ケイカク</t>
    </rPh>
    <phoneticPr fontId="6"/>
  </si>
  <si>
    <t>減算が適用される月から２月目まで</t>
    <phoneticPr fontId="6"/>
  </si>
  <si>
    <t>×</t>
    <phoneticPr fontId="6"/>
  </si>
  <si>
    <t>医児入有期２３・地公体・未計画２</t>
    <phoneticPr fontId="6"/>
  </si>
  <si>
    <t>３月以上連続して減算の場合</t>
    <phoneticPr fontId="6"/>
  </si>
  <si>
    <t>医児入有期２３・地公体・拘束減</t>
    <rPh sb="8" eb="9">
      <t>チ</t>
    </rPh>
    <rPh sb="9" eb="10">
      <t>コウ</t>
    </rPh>
    <rPh sb="10" eb="11">
      <t>カラダ</t>
    </rPh>
    <phoneticPr fontId="6"/>
  </si>
  <si>
    <t>身体拘束廃止
未実施減算</t>
    <phoneticPr fontId="6"/>
  </si>
  <si>
    <t>医児入有期２３・地公体・未計画・拘束減</t>
    <rPh sb="8" eb="9">
      <t>チ</t>
    </rPh>
    <rPh sb="9" eb="10">
      <t>コウ</t>
    </rPh>
    <rPh sb="10" eb="11">
      <t>カラダ</t>
    </rPh>
    <rPh sb="12" eb="13">
      <t>ミ</t>
    </rPh>
    <rPh sb="13" eb="15">
      <t>ケイカク</t>
    </rPh>
    <phoneticPr fontId="6"/>
  </si>
  <si>
    <t>医児入有期２３・地公体・未計画２・拘束減</t>
    <phoneticPr fontId="6"/>
  </si>
  <si>
    <t>医児入有期２４</t>
    <phoneticPr fontId="6"/>
  </si>
  <si>
    <t>医児入有期２４・未計画</t>
    <rPh sb="8" eb="9">
      <t>ミ</t>
    </rPh>
    <rPh sb="9" eb="11">
      <t>ケイカク</t>
    </rPh>
    <phoneticPr fontId="6"/>
  </si>
  <si>
    <t>医児入有期２４・未計画２</t>
    <phoneticPr fontId="6"/>
  </si>
  <si>
    <t>医児入有期２４・拘束減</t>
    <phoneticPr fontId="6"/>
  </si>
  <si>
    <t>医児入有期２４・未計画・拘束減</t>
    <rPh sb="8" eb="9">
      <t>ミ</t>
    </rPh>
    <rPh sb="9" eb="11">
      <t>ケイカク</t>
    </rPh>
    <phoneticPr fontId="6"/>
  </si>
  <si>
    <t>医児入有期２４・未計画２・拘束減</t>
    <phoneticPr fontId="6"/>
  </si>
  <si>
    <t>医児入有期２４・地公体</t>
    <rPh sb="8" eb="9">
      <t>チ</t>
    </rPh>
    <rPh sb="9" eb="10">
      <t>コウ</t>
    </rPh>
    <rPh sb="10" eb="11">
      <t>カラダ</t>
    </rPh>
    <phoneticPr fontId="6"/>
  </si>
  <si>
    <t>医児入有期２４・地公体・未計画</t>
    <rPh sb="8" eb="9">
      <t>チ</t>
    </rPh>
    <rPh sb="9" eb="10">
      <t>コウ</t>
    </rPh>
    <rPh sb="10" eb="11">
      <t>カラダ</t>
    </rPh>
    <rPh sb="12" eb="13">
      <t>ミ</t>
    </rPh>
    <rPh sb="13" eb="15">
      <t>ケイカク</t>
    </rPh>
    <phoneticPr fontId="6"/>
  </si>
  <si>
    <t>減算が適用される月から２月目まで</t>
    <phoneticPr fontId="6"/>
  </si>
  <si>
    <t>×</t>
    <phoneticPr fontId="6"/>
  </si>
  <si>
    <t>医児入有期２４・地公体・未計画２</t>
    <phoneticPr fontId="6"/>
  </si>
  <si>
    <t>３月以上連続して減算の場合</t>
    <phoneticPr fontId="6"/>
  </si>
  <si>
    <t>医児入有期２４・地公体・拘束減</t>
    <rPh sb="8" eb="9">
      <t>チ</t>
    </rPh>
    <rPh sb="9" eb="10">
      <t>コウ</t>
    </rPh>
    <rPh sb="10" eb="11">
      <t>カラダ</t>
    </rPh>
    <phoneticPr fontId="6"/>
  </si>
  <si>
    <t>身体拘束廃止
未実施減算</t>
    <phoneticPr fontId="6"/>
  </si>
  <si>
    <t>医児入有期２４・地公体・未計画・拘束減</t>
    <rPh sb="8" eb="9">
      <t>チ</t>
    </rPh>
    <rPh sb="9" eb="10">
      <t>コウ</t>
    </rPh>
    <rPh sb="10" eb="11">
      <t>カラダ</t>
    </rPh>
    <rPh sb="12" eb="13">
      <t>ミ</t>
    </rPh>
    <rPh sb="13" eb="15">
      <t>ケイカク</t>
    </rPh>
    <phoneticPr fontId="6"/>
  </si>
  <si>
    <t>医児入有期２４・地公体・未計画２・拘束減</t>
    <phoneticPr fontId="6"/>
  </si>
  <si>
    <t>医児入有期３１</t>
  </si>
  <si>
    <t>(3) 重症心身障害児の場合</t>
    <phoneticPr fontId="6"/>
  </si>
  <si>
    <t>医児入有期３１・未計画</t>
    <rPh sb="8" eb="9">
      <t>ミ</t>
    </rPh>
    <rPh sb="9" eb="11">
      <t>ケイカク</t>
    </rPh>
    <phoneticPr fontId="6"/>
  </si>
  <si>
    <t>減算が適用される月から２月目まで</t>
    <phoneticPr fontId="6"/>
  </si>
  <si>
    <t>×</t>
    <phoneticPr fontId="6"/>
  </si>
  <si>
    <t>医児入有期３１・未計画２</t>
  </si>
  <si>
    <t>３月以上連続して減算の場合</t>
    <phoneticPr fontId="6"/>
  </si>
  <si>
    <t>医児入有期３１・拘束減</t>
    <phoneticPr fontId="6"/>
  </si>
  <si>
    <t>医児入有期３１・未計画・拘束減</t>
    <rPh sb="8" eb="9">
      <t>ミ</t>
    </rPh>
    <rPh sb="9" eb="11">
      <t>ケイカク</t>
    </rPh>
    <phoneticPr fontId="6"/>
  </si>
  <si>
    <t>医児入有期３１・未計画２・拘束減</t>
    <phoneticPr fontId="6"/>
  </si>
  <si>
    <t>医児入有期３１・地公体</t>
    <rPh sb="8" eb="9">
      <t>チ</t>
    </rPh>
    <rPh sb="9" eb="10">
      <t>コウ</t>
    </rPh>
    <rPh sb="10" eb="11">
      <t>カラダ</t>
    </rPh>
    <phoneticPr fontId="6"/>
  </si>
  <si>
    <t>医児入有期３１・地公体・未計画</t>
    <rPh sb="8" eb="9">
      <t>チ</t>
    </rPh>
    <rPh sb="9" eb="10">
      <t>コウ</t>
    </rPh>
    <rPh sb="10" eb="11">
      <t>カラダ</t>
    </rPh>
    <rPh sb="12" eb="13">
      <t>ミ</t>
    </rPh>
    <rPh sb="13" eb="15">
      <t>ケイカク</t>
    </rPh>
    <phoneticPr fontId="6"/>
  </si>
  <si>
    <t>減算が適用される月から２月目まで</t>
    <phoneticPr fontId="6"/>
  </si>
  <si>
    <t>医児入有期３１・地公体・未計画２</t>
  </si>
  <si>
    <t>３月以上連続して減算の場合</t>
    <phoneticPr fontId="6"/>
  </si>
  <si>
    <t>医児入有期３１・地公体・拘束減</t>
    <rPh sb="8" eb="9">
      <t>チ</t>
    </rPh>
    <rPh sb="9" eb="10">
      <t>コウ</t>
    </rPh>
    <rPh sb="10" eb="11">
      <t>カラダ</t>
    </rPh>
    <phoneticPr fontId="6"/>
  </si>
  <si>
    <t>身体拘束廃止
未実施減算</t>
    <phoneticPr fontId="6"/>
  </si>
  <si>
    <t>医児入有期３１・地公体・未計画・拘束減</t>
    <rPh sb="8" eb="9">
      <t>チ</t>
    </rPh>
    <rPh sb="9" eb="10">
      <t>コウ</t>
    </rPh>
    <rPh sb="10" eb="11">
      <t>カラダ</t>
    </rPh>
    <rPh sb="12" eb="13">
      <t>ミ</t>
    </rPh>
    <rPh sb="13" eb="15">
      <t>ケイカク</t>
    </rPh>
    <phoneticPr fontId="6"/>
  </si>
  <si>
    <t>医児入有期３１・地公体・未計画２・拘束減</t>
    <phoneticPr fontId="6"/>
  </si>
  <si>
    <t>医児入有期３２</t>
    <phoneticPr fontId="6"/>
  </si>
  <si>
    <t>医児入有期３２・未計画</t>
    <rPh sb="8" eb="9">
      <t>ミ</t>
    </rPh>
    <rPh sb="9" eb="11">
      <t>ケイカク</t>
    </rPh>
    <phoneticPr fontId="6"/>
  </si>
  <si>
    <t>医児入有期３２・未計画２</t>
    <phoneticPr fontId="6"/>
  </si>
  <si>
    <t>医児入有期３２・拘束減</t>
    <phoneticPr fontId="6"/>
  </si>
  <si>
    <t>医児入有期３２・未計画・拘束減</t>
    <rPh sb="8" eb="9">
      <t>ミ</t>
    </rPh>
    <rPh sb="9" eb="11">
      <t>ケイカク</t>
    </rPh>
    <phoneticPr fontId="6"/>
  </si>
  <si>
    <t>医児入有期３２・未計画２・拘束減</t>
    <phoneticPr fontId="6"/>
  </si>
  <si>
    <t>医児入有期３２・地公体</t>
    <rPh sb="8" eb="9">
      <t>チ</t>
    </rPh>
    <rPh sb="9" eb="10">
      <t>コウ</t>
    </rPh>
    <rPh sb="10" eb="11">
      <t>カラダ</t>
    </rPh>
    <phoneticPr fontId="6"/>
  </si>
  <si>
    <t>医児入有期３２・地公体・未計画</t>
    <rPh sb="8" eb="9">
      <t>チ</t>
    </rPh>
    <rPh sb="9" eb="10">
      <t>コウ</t>
    </rPh>
    <rPh sb="10" eb="11">
      <t>カラダ</t>
    </rPh>
    <rPh sb="12" eb="13">
      <t>ミ</t>
    </rPh>
    <rPh sb="13" eb="15">
      <t>ケイカク</t>
    </rPh>
    <phoneticPr fontId="6"/>
  </si>
  <si>
    <t>医児入有期３２・地公体・未計画２</t>
    <phoneticPr fontId="6"/>
  </si>
  <si>
    <t>医児入有期３２・地公体・拘束減</t>
    <rPh sb="8" eb="9">
      <t>チ</t>
    </rPh>
    <rPh sb="9" eb="10">
      <t>コウ</t>
    </rPh>
    <rPh sb="10" eb="11">
      <t>カラダ</t>
    </rPh>
    <phoneticPr fontId="6"/>
  </si>
  <si>
    <t>医児入有期３２・地公体・未計画・拘束減</t>
    <rPh sb="8" eb="9">
      <t>チ</t>
    </rPh>
    <rPh sb="9" eb="10">
      <t>コウ</t>
    </rPh>
    <rPh sb="10" eb="11">
      <t>カラダ</t>
    </rPh>
    <rPh sb="12" eb="13">
      <t>ミ</t>
    </rPh>
    <rPh sb="13" eb="15">
      <t>ケイカク</t>
    </rPh>
    <phoneticPr fontId="6"/>
  </si>
  <si>
    <t>医児入有期３２・地公体・未計画２・拘束減</t>
    <phoneticPr fontId="6"/>
  </si>
  <si>
    <t>医児入有期３３</t>
    <phoneticPr fontId="6"/>
  </si>
  <si>
    <t>医児入有期３３・未計画</t>
    <rPh sb="8" eb="9">
      <t>ミ</t>
    </rPh>
    <rPh sb="9" eb="11">
      <t>ケイカク</t>
    </rPh>
    <phoneticPr fontId="6"/>
  </si>
  <si>
    <t>医児入有期３３・未計画２</t>
    <phoneticPr fontId="6"/>
  </si>
  <si>
    <t>医児入有期３３・拘束減</t>
    <phoneticPr fontId="6"/>
  </si>
  <si>
    <t>医児入有期３３・未計画・拘束減</t>
    <rPh sb="8" eb="9">
      <t>ミ</t>
    </rPh>
    <rPh sb="9" eb="11">
      <t>ケイカク</t>
    </rPh>
    <phoneticPr fontId="6"/>
  </si>
  <si>
    <t>医児入有期３３・未計画２・拘束減</t>
    <phoneticPr fontId="6"/>
  </si>
  <si>
    <t>医児入有期３３・地公体</t>
    <rPh sb="8" eb="9">
      <t>チ</t>
    </rPh>
    <rPh sb="9" eb="10">
      <t>コウ</t>
    </rPh>
    <rPh sb="10" eb="11">
      <t>カラダ</t>
    </rPh>
    <phoneticPr fontId="6"/>
  </si>
  <si>
    <t>医児入有期３３・地公体・未計画</t>
    <rPh sb="8" eb="9">
      <t>チ</t>
    </rPh>
    <rPh sb="9" eb="10">
      <t>コウ</t>
    </rPh>
    <rPh sb="10" eb="11">
      <t>カラダ</t>
    </rPh>
    <rPh sb="12" eb="13">
      <t>ミ</t>
    </rPh>
    <rPh sb="13" eb="15">
      <t>ケイカク</t>
    </rPh>
    <phoneticPr fontId="6"/>
  </si>
  <si>
    <t>医児入有期３３・地公体・未計画２</t>
    <phoneticPr fontId="6"/>
  </si>
  <si>
    <t>医児入有期３３・地公体・拘束減</t>
    <rPh sb="8" eb="9">
      <t>チ</t>
    </rPh>
    <rPh sb="9" eb="10">
      <t>コウ</t>
    </rPh>
    <rPh sb="10" eb="11">
      <t>カラダ</t>
    </rPh>
    <phoneticPr fontId="6"/>
  </si>
  <si>
    <t>医児入有期３３・地公体・未計画・拘束減</t>
    <rPh sb="8" eb="9">
      <t>チ</t>
    </rPh>
    <rPh sb="9" eb="10">
      <t>コウ</t>
    </rPh>
    <rPh sb="10" eb="11">
      <t>カラダ</t>
    </rPh>
    <rPh sb="12" eb="13">
      <t>ミ</t>
    </rPh>
    <rPh sb="13" eb="15">
      <t>ケイカク</t>
    </rPh>
    <phoneticPr fontId="6"/>
  </si>
  <si>
    <t>医児入有期３３・地公体・未計画２・拘束減</t>
    <phoneticPr fontId="6"/>
  </si>
  <si>
    <t>医児入有期３４</t>
    <phoneticPr fontId="6"/>
  </si>
  <si>
    <t>医児入有期３４・未計画</t>
    <rPh sb="8" eb="9">
      <t>ミ</t>
    </rPh>
    <rPh sb="9" eb="11">
      <t>ケイカク</t>
    </rPh>
    <phoneticPr fontId="6"/>
  </si>
  <si>
    <t>医児入有期３４・未計画２</t>
    <phoneticPr fontId="6"/>
  </si>
  <si>
    <t>医児入有期３４・拘束減</t>
    <phoneticPr fontId="6"/>
  </si>
  <si>
    <t>医児入有期３４・未計画・拘束減</t>
    <rPh sb="8" eb="9">
      <t>ミ</t>
    </rPh>
    <rPh sb="9" eb="11">
      <t>ケイカク</t>
    </rPh>
    <phoneticPr fontId="6"/>
  </si>
  <si>
    <t>医児入有期３４・未計画２・拘束減</t>
    <phoneticPr fontId="6"/>
  </si>
  <si>
    <t>医児入有期３４・地公体</t>
    <rPh sb="8" eb="9">
      <t>チ</t>
    </rPh>
    <rPh sb="9" eb="10">
      <t>コウ</t>
    </rPh>
    <rPh sb="10" eb="11">
      <t>カラダ</t>
    </rPh>
    <phoneticPr fontId="6"/>
  </si>
  <si>
    <t>医児入有期３４・地公体・未計画</t>
    <rPh sb="8" eb="9">
      <t>チ</t>
    </rPh>
    <rPh sb="9" eb="10">
      <t>コウ</t>
    </rPh>
    <rPh sb="10" eb="11">
      <t>カラダ</t>
    </rPh>
    <rPh sb="12" eb="13">
      <t>ミ</t>
    </rPh>
    <rPh sb="13" eb="15">
      <t>ケイカク</t>
    </rPh>
    <phoneticPr fontId="6"/>
  </si>
  <si>
    <t>医児入有期３４・地公体・未計画２</t>
    <phoneticPr fontId="6"/>
  </si>
  <si>
    <t>医児入有期３４・地公体・拘束減</t>
    <rPh sb="8" eb="9">
      <t>チ</t>
    </rPh>
    <rPh sb="9" eb="10">
      <t>コウ</t>
    </rPh>
    <rPh sb="10" eb="11">
      <t>カラダ</t>
    </rPh>
    <phoneticPr fontId="6"/>
  </si>
  <si>
    <t>医児入有期３４・地公体・未計画・拘束減</t>
    <rPh sb="8" eb="9">
      <t>チ</t>
    </rPh>
    <rPh sb="9" eb="10">
      <t>コウ</t>
    </rPh>
    <rPh sb="10" eb="11">
      <t>カラダ</t>
    </rPh>
    <rPh sb="12" eb="13">
      <t>ミ</t>
    </rPh>
    <rPh sb="13" eb="15">
      <t>ケイカク</t>
    </rPh>
    <phoneticPr fontId="6"/>
  </si>
  <si>
    <t>医児入有期３４・地公体・未計画２・拘束減</t>
    <phoneticPr fontId="6"/>
  </si>
  <si>
    <t>医児入４</t>
    <rPh sb="0" eb="1">
      <t>イ</t>
    </rPh>
    <rPh sb="1" eb="2">
      <t>ジ</t>
    </rPh>
    <rPh sb="2" eb="3">
      <t>ニュウ</t>
    </rPh>
    <phoneticPr fontId="6"/>
  </si>
  <si>
    <t>ハ　指定発達支援医療機関で行う場合</t>
    <rPh sb="2" eb="4">
      <t>シテイ</t>
    </rPh>
    <rPh sb="4" eb="6">
      <t>ハッタツ</t>
    </rPh>
    <rPh sb="6" eb="8">
      <t>シエン</t>
    </rPh>
    <rPh sb="8" eb="10">
      <t>イリョウ</t>
    </rPh>
    <rPh sb="10" eb="12">
      <t>キカン</t>
    </rPh>
    <rPh sb="13" eb="14">
      <t>オコナ</t>
    </rPh>
    <rPh sb="15" eb="17">
      <t>バアイ</t>
    </rPh>
    <phoneticPr fontId="6"/>
  </si>
  <si>
    <t>(1) 肢体不自由児の場合</t>
    <rPh sb="4" eb="6">
      <t>シタイ</t>
    </rPh>
    <rPh sb="6" eb="10">
      <t>フジユウジ</t>
    </rPh>
    <rPh sb="11" eb="13">
      <t>バアイ</t>
    </rPh>
    <phoneticPr fontId="6"/>
  </si>
  <si>
    <t>医児入４・拘束減</t>
    <phoneticPr fontId="6"/>
  </si>
  <si>
    <t>医児入５</t>
    <rPh sb="0" eb="1">
      <t>イ</t>
    </rPh>
    <rPh sb="1" eb="2">
      <t>ジ</t>
    </rPh>
    <rPh sb="2" eb="3">
      <t>ニュウ</t>
    </rPh>
    <phoneticPr fontId="6"/>
  </si>
  <si>
    <t>(2) 重症心身障害児の場合</t>
    <rPh sb="4" eb="6">
      <t>ジュウショウ</t>
    </rPh>
    <rPh sb="6" eb="8">
      <t>シンシン</t>
    </rPh>
    <rPh sb="8" eb="11">
      <t>ショウガイジ</t>
    </rPh>
    <rPh sb="12" eb="14">
      <t>バアイ</t>
    </rPh>
    <phoneticPr fontId="6"/>
  </si>
  <si>
    <t>医児入５・拘束減</t>
    <phoneticPr fontId="6"/>
  </si>
  <si>
    <t>身体拘束廃止
未実施減算</t>
    <phoneticPr fontId="6"/>
  </si>
  <si>
    <t>医児入有期４１</t>
    <phoneticPr fontId="6"/>
  </si>
  <si>
    <t>ニ　指定発達支援医療機関で有期有目的の支援を行う場合</t>
    <rPh sb="4" eb="6">
      <t>ハッタツ</t>
    </rPh>
    <rPh sb="6" eb="8">
      <t>シエン</t>
    </rPh>
    <phoneticPr fontId="6"/>
  </si>
  <si>
    <t>(1) 肢体不自由児の場合</t>
    <phoneticPr fontId="6"/>
  </si>
  <si>
    <t>(一) 最初の60日まで</t>
    <phoneticPr fontId="6"/>
  </si>
  <si>
    <t>医児入有期４１・拘束減</t>
    <phoneticPr fontId="6"/>
  </si>
  <si>
    <t>医児入有期４２</t>
    <phoneticPr fontId="6"/>
  </si>
  <si>
    <t>(二) 61日目以降90日まで</t>
    <phoneticPr fontId="6"/>
  </si>
  <si>
    <t>医児入有期４２・拘束減</t>
    <phoneticPr fontId="6"/>
  </si>
  <si>
    <t>医児入有期４３</t>
    <phoneticPr fontId="6"/>
  </si>
  <si>
    <t>(三) 91日目以降180日目まで</t>
    <phoneticPr fontId="6"/>
  </si>
  <si>
    <t>医児入有期４３・拘束減</t>
    <phoneticPr fontId="6"/>
  </si>
  <si>
    <t>医児入有期４４</t>
    <phoneticPr fontId="6"/>
  </si>
  <si>
    <t>(四) 181日目以降</t>
    <phoneticPr fontId="6"/>
  </si>
  <si>
    <t>医児入有期４４・拘束減</t>
    <phoneticPr fontId="6"/>
  </si>
  <si>
    <t>身体拘束廃止
未実施減算</t>
    <phoneticPr fontId="6"/>
  </si>
  <si>
    <t>医児入有期５１</t>
    <phoneticPr fontId="6"/>
  </si>
  <si>
    <t>(2) 重症心身障害児の場合</t>
    <phoneticPr fontId="6"/>
  </si>
  <si>
    <t>(一) 最初の60日まで</t>
    <phoneticPr fontId="6"/>
  </si>
  <si>
    <t>医児入有期５１・拘束減</t>
    <phoneticPr fontId="6"/>
  </si>
  <si>
    <t>医児入有期５２</t>
    <phoneticPr fontId="6"/>
  </si>
  <si>
    <t>(二) 61日目以降90日まで</t>
    <phoneticPr fontId="6"/>
  </si>
  <si>
    <t>医児入有期５２・拘束減</t>
    <phoneticPr fontId="6"/>
  </si>
  <si>
    <t>医児入有期５３</t>
    <phoneticPr fontId="6"/>
  </si>
  <si>
    <t>(三) 91日目以降180日目まで</t>
    <phoneticPr fontId="6"/>
  </si>
  <si>
    <t>医児入有期５３・拘束減</t>
    <phoneticPr fontId="6"/>
  </si>
  <si>
    <t>医児入有期５４</t>
    <phoneticPr fontId="6"/>
  </si>
  <si>
    <t>(四) 181日目以降</t>
    <phoneticPr fontId="6"/>
  </si>
  <si>
    <t>医児入有期５４・拘束減</t>
    <phoneticPr fontId="6"/>
  </si>
  <si>
    <t>医児入児童発達支援管理責任者専任加算１</t>
    <rPh sb="0" eb="1">
      <t>イ</t>
    </rPh>
    <rPh sb="1" eb="2">
      <t>ジ</t>
    </rPh>
    <rPh sb="2" eb="3">
      <t>ニュウ</t>
    </rPh>
    <rPh sb="3" eb="5">
      <t>ジドウ</t>
    </rPh>
    <rPh sb="5" eb="7">
      <t>ハッタツ</t>
    </rPh>
    <rPh sb="7" eb="9">
      <t>シエン</t>
    </rPh>
    <rPh sb="9" eb="11">
      <t>カンリ</t>
    </rPh>
    <rPh sb="11" eb="13">
      <t>セキニン</t>
    </rPh>
    <rPh sb="13" eb="14">
      <t>シャ</t>
    </rPh>
    <rPh sb="14" eb="16">
      <t>センニン</t>
    </rPh>
    <rPh sb="16" eb="18">
      <t>カサン</t>
    </rPh>
    <phoneticPr fontId="6"/>
  </si>
  <si>
    <t>医児入児童発達支援管理責任者専任加算２</t>
    <rPh sb="0" eb="1">
      <t>イ</t>
    </rPh>
    <rPh sb="1" eb="2">
      <t>ジ</t>
    </rPh>
    <rPh sb="2" eb="3">
      <t>ニュウ</t>
    </rPh>
    <rPh sb="3" eb="5">
      <t>ジドウ</t>
    </rPh>
    <rPh sb="5" eb="7">
      <t>ハッタツ</t>
    </rPh>
    <rPh sb="7" eb="9">
      <t>シエン</t>
    </rPh>
    <rPh sb="9" eb="11">
      <t>カンリ</t>
    </rPh>
    <rPh sb="11" eb="13">
      <t>セキニン</t>
    </rPh>
    <rPh sb="13" eb="14">
      <t>シャ</t>
    </rPh>
    <rPh sb="14" eb="16">
      <t>センニン</t>
    </rPh>
    <rPh sb="16" eb="18">
      <t>カサン</t>
    </rPh>
    <phoneticPr fontId="6"/>
  </si>
  <si>
    <t>医児入児童発達支援管理責任者専任加算３</t>
    <rPh sb="0" eb="1">
      <t>イ</t>
    </rPh>
    <rPh sb="1" eb="2">
      <t>ジ</t>
    </rPh>
    <rPh sb="2" eb="3">
      <t>ニュウ</t>
    </rPh>
    <rPh sb="3" eb="5">
      <t>ジドウ</t>
    </rPh>
    <rPh sb="5" eb="7">
      <t>ハッタツ</t>
    </rPh>
    <rPh sb="7" eb="9">
      <t>シエン</t>
    </rPh>
    <rPh sb="9" eb="11">
      <t>カンリ</t>
    </rPh>
    <rPh sb="11" eb="13">
      <t>セキニン</t>
    </rPh>
    <rPh sb="13" eb="14">
      <t>シャ</t>
    </rPh>
    <rPh sb="14" eb="16">
      <t>センニン</t>
    </rPh>
    <rPh sb="16" eb="18">
      <t>カサン</t>
    </rPh>
    <phoneticPr fontId="6"/>
  </si>
  <si>
    <t>医児入重度障害児支援加算Ⅰ</t>
    <rPh sb="0" eb="1">
      <t>イ</t>
    </rPh>
    <rPh sb="1" eb="2">
      <t>ジ</t>
    </rPh>
    <rPh sb="2" eb="3">
      <t>ニュウ</t>
    </rPh>
    <rPh sb="3" eb="5">
      <t>ジュウド</t>
    </rPh>
    <rPh sb="5" eb="8">
      <t>ショウガイジ</t>
    </rPh>
    <rPh sb="8" eb="10">
      <t>シエン</t>
    </rPh>
    <rPh sb="10" eb="12">
      <t>カサン</t>
    </rPh>
    <phoneticPr fontId="6"/>
  </si>
  <si>
    <t>イ 重度障害児支援加算（Ⅰ）</t>
    <rPh sb="2" eb="4">
      <t>ジュウド</t>
    </rPh>
    <rPh sb="4" eb="7">
      <t>ショウガイジ</t>
    </rPh>
    <rPh sb="7" eb="9">
      <t>シエン</t>
    </rPh>
    <rPh sb="9" eb="11">
      <t>カサン</t>
    </rPh>
    <phoneticPr fontId="6"/>
  </si>
  <si>
    <t>医児入重度障害児支援加算Ⅱ</t>
    <rPh sb="0" eb="1">
      <t>イ</t>
    </rPh>
    <rPh sb="1" eb="2">
      <t>ジ</t>
    </rPh>
    <rPh sb="2" eb="3">
      <t>ニュウ</t>
    </rPh>
    <rPh sb="3" eb="5">
      <t>ジュウド</t>
    </rPh>
    <rPh sb="5" eb="8">
      <t>ショウガイジ</t>
    </rPh>
    <rPh sb="8" eb="10">
      <t>シエン</t>
    </rPh>
    <rPh sb="10" eb="12">
      <t>カサン</t>
    </rPh>
    <phoneticPr fontId="6"/>
  </si>
  <si>
    <t>ロ 重度障害児支援加算（Ⅱ）</t>
    <rPh sb="2" eb="4">
      <t>ジュウド</t>
    </rPh>
    <rPh sb="4" eb="7">
      <t>ショウガイジ</t>
    </rPh>
    <rPh sb="7" eb="9">
      <t>シエン</t>
    </rPh>
    <rPh sb="9" eb="11">
      <t>カサン</t>
    </rPh>
    <phoneticPr fontId="6"/>
  </si>
  <si>
    <t>医児入重度障害児支援加算Ⅲ</t>
    <rPh sb="0" eb="1">
      <t>イ</t>
    </rPh>
    <rPh sb="1" eb="2">
      <t>ジ</t>
    </rPh>
    <rPh sb="2" eb="3">
      <t>ニュウ</t>
    </rPh>
    <rPh sb="3" eb="5">
      <t>ジュウド</t>
    </rPh>
    <rPh sb="5" eb="8">
      <t>ショウガイジ</t>
    </rPh>
    <rPh sb="8" eb="10">
      <t>シエン</t>
    </rPh>
    <rPh sb="10" eb="12">
      <t>カサン</t>
    </rPh>
    <phoneticPr fontId="6"/>
  </si>
  <si>
    <t>ハ 重度障害児支援加算（Ⅲ）</t>
    <rPh sb="2" eb="4">
      <t>ジュウド</t>
    </rPh>
    <rPh sb="4" eb="7">
      <t>ショウガイジ</t>
    </rPh>
    <rPh sb="7" eb="9">
      <t>シエン</t>
    </rPh>
    <rPh sb="9" eb="11">
      <t>カサン</t>
    </rPh>
    <phoneticPr fontId="6"/>
  </si>
  <si>
    <t>医児入重度障害児支援加算（強度行動）</t>
    <rPh sb="0" eb="1">
      <t>イ</t>
    </rPh>
    <rPh sb="1" eb="2">
      <t>ジ</t>
    </rPh>
    <rPh sb="2" eb="3">
      <t>ニュウ</t>
    </rPh>
    <rPh sb="3" eb="5">
      <t>ジュウド</t>
    </rPh>
    <rPh sb="5" eb="8">
      <t>ショウガイジ</t>
    </rPh>
    <rPh sb="8" eb="10">
      <t>シエン</t>
    </rPh>
    <rPh sb="10" eb="12">
      <t>カサン</t>
    </rPh>
    <phoneticPr fontId="6"/>
  </si>
  <si>
    <t>医児入重度重複障害児加算</t>
    <rPh sb="0" eb="1">
      <t>イ</t>
    </rPh>
    <rPh sb="1" eb="2">
      <t>ジ</t>
    </rPh>
    <rPh sb="2" eb="3">
      <t>ニュウ</t>
    </rPh>
    <rPh sb="3" eb="5">
      <t>ジュウド</t>
    </rPh>
    <rPh sb="5" eb="7">
      <t>ジュウフク</t>
    </rPh>
    <rPh sb="7" eb="10">
      <t>ショウガイジ</t>
    </rPh>
    <rPh sb="10" eb="12">
      <t>カサン</t>
    </rPh>
    <phoneticPr fontId="6"/>
  </si>
  <si>
    <t>重度重複障害児加算</t>
    <rPh sb="0" eb="2">
      <t>ジュウド</t>
    </rPh>
    <rPh sb="2" eb="4">
      <t>ジュウフク</t>
    </rPh>
    <rPh sb="4" eb="7">
      <t>ショウガイジ</t>
    </rPh>
    <rPh sb="7" eb="9">
      <t>カサン</t>
    </rPh>
    <phoneticPr fontId="6"/>
  </si>
  <si>
    <t>自閉症児・肢体不自由児の場合</t>
    <phoneticPr fontId="6"/>
  </si>
  <si>
    <t>医児入乳幼児加算</t>
    <rPh sb="3" eb="4">
      <t>ニュウ</t>
    </rPh>
    <rPh sb="4" eb="6">
      <t>ヨウジ</t>
    </rPh>
    <rPh sb="6" eb="8">
      <t>カサン</t>
    </rPh>
    <phoneticPr fontId="6"/>
  </si>
  <si>
    <t>乳幼児加算</t>
    <rPh sb="0" eb="3">
      <t>ニュウヨウジ</t>
    </rPh>
    <rPh sb="3" eb="5">
      <t>カサン</t>
    </rPh>
    <phoneticPr fontId="6"/>
  </si>
  <si>
    <t>肢体不自由児の場合</t>
    <phoneticPr fontId="6"/>
  </si>
  <si>
    <t>医児入心理担当職員配置加算</t>
    <rPh sb="3" eb="5">
      <t>シンリ</t>
    </rPh>
    <rPh sb="5" eb="7">
      <t>タントウ</t>
    </rPh>
    <rPh sb="7" eb="9">
      <t>ショクイン</t>
    </rPh>
    <rPh sb="9" eb="11">
      <t>ハイチ</t>
    </rPh>
    <rPh sb="11" eb="13">
      <t>カサン</t>
    </rPh>
    <phoneticPr fontId="6"/>
  </si>
  <si>
    <t>心理担当職員配置加算</t>
    <rPh sb="0" eb="2">
      <t>シンリ</t>
    </rPh>
    <rPh sb="2" eb="4">
      <t>タントウ</t>
    </rPh>
    <rPh sb="4" eb="6">
      <t>ショクイン</t>
    </rPh>
    <rPh sb="6" eb="8">
      <t>ハイチ</t>
    </rPh>
    <rPh sb="8" eb="10">
      <t>カサン</t>
    </rPh>
    <phoneticPr fontId="6"/>
  </si>
  <si>
    <t>医児入心理担当職員配置加算（公認心理師）</t>
    <phoneticPr fontId="6"/>
  </si>
  <si>
    <t>公認心理師を配置した場合</t>
    <rPh sb="6" eb="8">
      <t>ハイチ</t>
    </rPh>
    <phoneticPr fontId="6"/>
  </si>
  <si>
    <t>医児入自活訓練加算Ⅰ</t>
    <rPh sb="2" eb="3">
      <t>ニュウ</t>
    </rPh>
    <rPh sb="3" eb="5">
      <t>ジカツ</t>
    </rPh>
    <rPh sb="5" eb="7">
      <t>クンレン</t>
    </rPh>
    <rPh sb="7" eb="9">
      <t>カサン</t>
    </rPh>
    <phoneticPr fontId="6"/>
  </si>
  <si>
    <t>イ 自活訓練加算（Ⅰ）　（当該障害児1人につき180日を限度）</t>
    <rPh sb="2" eb="4">
      <t>ジカツ</t>
    </rPh>
    <rPh sb="4" eb="6">
      <t>クンレン</t>
    </rPh>
    <rPh sb="6" eb="8">
      <t>カサン</t>
    </rPh>
    <rPh sb="13" eb="15">
      <t>トウガイ</t>
    </rPh>
    <rPh sb="15" eb="18">
      <t>ショウガイジ</t>
    </rPh>
    <rPh sb="18" eb="20">
      <t>ヒトリ</t>
    </rPh>
    <rPh sb="26" eb="27">
      <t>ニチ</t>
    </rPh>
    <rPh sb="28" eb="30">
      <t>ゲンド</t>
    </rPh>
    <phoneticPr fontId="6"/>
  </si>
  <si>
    <t>医児入自活訓練加算Ⅱ</t>
    <rPh sb="2" eb="3">
      <t>ニュウ</t>
    </rPh>
    <rPh sb="3" eb="5">
      <t>ジカツ</t>
    </rPh>
    <rPh sb="5" eb="7">
      <t>クンレン</t>
    </rPh>
    <rPh sb="7" eb="9">
      <t>カサン</t>
    </rPh>
    <phoneticPr fontId="6"/>
  </si>
  <si>
    <t>ロ 自活訓練加算（Ⅱ）　（当該障害児1人につき180日を限度）</t>
    <rPh sb="2" eb="4">
      <t>ジカツ</t>
    </rPh>
    <rPh sb="4" eb="6">
      <t>クンレン</t>
    </rPh>
    <rPh sb="6" eb="8">
      <t>カサン</t>
    </rPh>
    <rPh sb="13" eb="15">
      <t>トウガイ</t>
    </rPh>
    <rPh sb="15" eb="18">
      <t>ショウガイジ</t>
    </rPh>
    <rPh sb="18" eb="20">
      <t>ヒトリ</t>
    </rPh>
    <rPh sb="26" eb="27">
      <t>ニチ</t>
    </rPh>
    <rPh sb="28" eb="30">
      <t>ゲンド</t>
    </rPh>
    <phoneticPr fontId="6"/>
  </si>
  <si>
    <t>医児入福祉専門職員配置等加算Ⅰ</t>
    <rPh sb="3" eb="5">
      <t>フクシ</t>
    </rPh>
    <rPh sb="5" eb="7">
      <t>センモン</t>
    </rPh>
    <rPh sb="7" eb="9">
      <t>ショクイン</t>
    </rPh>
    <rPh sb="9" eb="11">
      <t>ハイチ</t>
    </rPh>
    <rPh sb="11" eb="12">
      <t>トウ</t>
    </rPh>
    <rPh sb="12" eb="14">
      <t>カサン</t>
    </rPh>
    <phoneticPr fontId="6"/>
  </si>
  <si>
    <t>福祉専門職員配置等加算</t>
    <rPh sb="0" eb="2">
      <t>フクシ</t>
    </rPh>
    <rPh sb="2" eb="4">
      <t>センモン</t>
    </rPh>
    <rPh sb="4" eb="6">
      <t>ショクイン</t>
    </rPh>
    <rPh sb="6" eb="8">
      <t>ハイチ</t>
    </rPh>
    <rPh sb="8" eb="9">
      <t>トウ</t>
    </rPh>
    <rPh sb="9" eb="11">
      <t>カサン</t>
    </rPh>
    <phoneticPr fontId="6"/>
  </si>
  <si>
    <t>イ 福祉専門職員配置等加算（Ⅰ）</t>
    <rPh sb="2" eb="4">
      <t>フクシ</t>
    </rPh>
    <rPh sb="4" eb="6">
      <t>センモン</t>
    </rPh>
    <rPh sb="6" eb="8">
      <t>ショクイン</t>
    </rPh>
    <rPh sb="8" eb="10">
      <t>ハイチ</t>
    </rPh>
    <rPh sb="10" eb="11">
      <t>トウ</t>
    </rPh>
    <rPh sb="11" eb="13">
      <t>カサン</t>
    </rPh>
    <phoneticPr fontId="6"/>
  </si>
  <si>
    <t>医児入福祉専門職員配置等加算Ⅱ</t>
    <rPh sb="3" eb="5">
      <t>フクシ</t>
    </rPh>
    <rPh sb="5" eb="7">
      <t>センモン</t>
    </rPh>
    <rPh sb="7" eb="9">
      <t>ショクイン</t>
    </rPh>
    <rPh sb="9" eb="11">
      <t>ハイチ</t>
    </rPh>
    <rPh sb="11" eb="12">
      <t>トウ</t>
    </rPh>
    <rPh sb="12" eb="14">
      <t>カサン</t>
    </rPh>
    <phoneticPr fontId="6"/>
  </si>
  <si>
    <t>ロ 福祉専門職員配置等加算（Ⅱ）</t>
    <rPh sb="2" eb="4">
      <t>フクシ</t>
    </rPh>
    <rPh sb="4" eb="6">
      <t>センモン</t>
    </rPh>
    <rPh sb="6" eb="8">
      <t>ショクイン</t>
    </rPh>
    <rPh sb="8" eb="10">
      <t>ハイチ</t>
    </rPh>
    <rPh sb="10" eb="11">
      <t>トウ</t>
    </rPh>
    <rPh sb="11" eb="13">
      <t>カサン</t>
    </rPh>
    <phoneticPr fontId="6"/>
  </si>
  <si>
    <t>医児入福祉専門職員配置等加算Ⅲ</t>
    <rPh sb="3" eb="5">
      <t>フクシ</t>
    </rPh>
    <rPh sb="5" eb="7">
      <t>センモン</t>
    </rPh>
    <rPh sb="7" eb="9">
      <t>ショクイン</t>
    </rPh>
    <rPh sb="9" eb="11">
      <t>ハイチ</t>
    </rPh>
    <rPh sb="11" eb="12">
      <t>トウ</t>
    </rPh>
    <rPh sb="12" eb="14">
      <t>カサン</t>
    </rPh>
    <phoneticPr fontId="6"/>
  </si>
  <si>
    <t>ハ 福祉専門職員配置等加算（Ⅲ）</t>
    <rPh sb="2" eb="4">
      <t>フクシ</t>
    </rPh>
    <rPh sb="4" eb="6">
      <t>センモン</t>
    </rPh>
    <rPh sb="6" eb="8">
      <t>ショクイン</t>
    </rPh>
    <rPh sb="8" eb="10">
      <t>ハイチ</t>
    </rPh>
    <rPh sb="10" eb="11">
      <t>トウ</t>
    </rPh>
    <rPh sb="11" eb="13">
      <t>カサン</t>
    </rPh>
    <phoneticPr fontId="6"/>
  </si>
  <si>
    <t>医児入保育職員加配加算</t>
    <phoneticPr fontId="6"/>
  </si>
  <si>
    <t>保育職員加配加算</t>
    <rPh sb="0" eb="2">
      <t>ホイク</t>
    </rPh>
    <rPh sb="2" eb="4">
      <t>ショクイン</t>
    </rPh>
    <rPh sb="4" eb="6">
      <t>カハイ</t>
    </rPh>
    <rPh sb="6" eb="8">
      <t>カサン</t>
    </rPh>
    <phoneticPr fontId="6"/>
  </si>
  <si>
    <t>医児入地域移行加算</t>
    <rPh sb="3" eb="5">
      <t>チイキ</t>
    </rPh>
    <rPh sb="5" eb="7">
      <t>イコウ</t>
    </rPh>
    <rPh sb="7" eb="9">
      <t>カサン</t>
    </rPh>
    <phoneticPr fontId="6"/>
  </si>
  <si>
    <t>地域移行加算（入所中2回、退所後1回を限度）</t>
    <rPh sb="0" eb="2">
      <t>チイキ</t>
    </rPh>
    <rPh sb="2" eb="4">
      <t>イコウ</t>
    </rPh>
    <rPh sb="4" eb="6">
      <t>カサン</t>
    </rPh>
    <rPh sb="7" eb="9">
      <t>ニュウショ</t>
    </rPh>
    <rPh sb="9" eb="10">
      <t>チュウ</t>
    </rPh>
    <rPh sb="11" eb="12">
      <t>カイ</t>
    </rPh>
    <rPh sb="13" eb="15">
      <t>タイショ</t>
    </rPh>
    <rPh sb="15" eb="16">
      <t>ゴ</t>
    </rPh>
    <rPh sb="17" eb="18">
      <t>カイ</t>
    </rPh>
    <rPh sb="19" eb="21">
      <t>ゲンド</t>
    </rPh>
    <phoneticPr fontId="6"/>
  </si>
  <si>
    <t>1回につき</t>
    <phoneticPr fontId="6"/>
  </si>
  <si>
    <t>医児入小規模グループケア加算</t>
    <rPh sb="3" eb="6">
      <t>ショウキボ</t>
    </rPh>
    <rPh sb="12" eb="14">
      <t>カサン</t>
    </rPh>
    <phoneticPr fontId="6"/>
  </si>
  <si>
    <t>医児入処遇改善加算Ⅰ</t>
    <rPh sb="0" eb="2">
      <t>イジ</t>
    </rPh>
    <rPh sb="3" eb="5">
      <t>ショグウ</t>
    </rPh>
    <rPh sb="5" eb="7">
      <t>カイゼン</t>
    </rPh>
    <rPh sb="7" eb="9">
      <t>カサン</t>
    </rPh>
    <phoneticPr fontId="6"/>
  </si>
  <si>
    <t>医児入処遇改善加算Ⅱ</t>
    <rPh sb="0" eb="2">
      <t>イジ</t>
    </rPh>
    <rPh sb="2" eb="3">
      <t>ニュウ</t>
    </rPh>
    <rPh sb="3" eb="5">
      <t>ショグウ</t>
    </rPh>
    <rPh sb="5" eb="7">
      <t>カイゼン</t>
    </rPh>
    <rPh sb="7" eb="9">
      <t>カサン</t>
    </rPh>
    <phoneticPr fontId="6"/>
  </si>
  <si>
    <t>医児入処遇改善加算Ⅲ</t>
    <rPh sb="0" eb="2">
      <t>イジ</t>
    </rPh>
    <rPh sb="3" eb="5">
      <t>ショグウ</t>
    </rPh>
    <rPh sb="5" eb="7">
      <t>カイゼン</t>
    </rPh>
    <rPh sb="7" eb="9">
      <t>カサン</t>
    </rPh>
    <phoneticPr fontId="6"/>
  </si>
  <si>
    <t>医児入処遇改善加算Ⅳ</t>
    <rPh sb="0" eb="2">
      <t>イジ</t>
    </rPh>
    <rPh sb="3" eb="5">
      <t>ショグウ</t>
    </rPh>
    <rPh sb="5" eb="7">
      <t>カイゼン</t>
    </rPh>
    <rPh sb="7" eb="9">
      <t>カサン</t>
    </rPh>
    <phoneticPr fontId="6"/>
  </si>
  <si>
    <t>医児入処遇改善加算Ⅴ</t>
    <rPh sb="0" eb="2">
      <t>イジ</t>
    </rPh>
    <rPh sb="3" eb="5">
      <t>ショグウ</t>
    </rPh>
    <rPh sb="5" eb="7">
      <t>カイゼン</t>
    </rPh>
    <rPh sb="7" eb="9">
      <t>カサン</t>
    </rPh>
    <phoneticPr fontId="6"/>
  </si>
  <si>
    <t>医児入処遇改善特別加算</t>
    <rPh sb="0" eb="2">
      <t>イジ</t>
    </rPh>
    <rPh sb="2" eb="3">
      <t>ニュウ</t>
    </rPh>
    <rPh sb="3" eb="5">
      <t>ショグウ</t>
    </rPh>
    <rPh sb="5" eb="7">
      <t>カイゼン</t>
    </rPh>
    <rPh sb="7" eb="9">
      <t>トクベツ</t>
    </rPh>
    <rPh sb="9" eb="11">
      <t>カサン</t>
    </rPh>
    <phoneticPr fontId="6"/>
  </si>
  <si>
    <t>医児入１・定超</t>
    <rPh sb="0" eb="1">
      <t>イ</t>
    </rPh>
    <rPh sb="1" eb="2">
      <t>ジ</t>
    </rPh>
    <rPh sb="2" eb="3">
      <t>ニュウ</t>
    </rPh>
    <rPh sb="5" eb="6">
      <t>テイ</t>
    </rPh>
    <rPh sb="6" eb="7">
      <t>チョウ</t>
    </rPh>
    <phoneticPr fontId="6"/>
  </si>
  <si>
    <t>医児入１・定超・未計画</t>
    <rPh sb="0" eb="1">
      <t>イ</t>
    </rPh>
    <rPh sb="1" eb="2">
      <t>ジ</t>
    </rPh>
    <rPh sb="2" eb="3">
      <t>ニュウ</t>
    </rPh>
    <rPh sb="5" eb="7">
      <t>テイチョウ</t>
    </rPh>
    <rPh sb="8" eb="9">
      <t>ミ</t>
    </rPh>
    <rPh sb="9" eb="11">
      <t>ケイカク</t>
    </rPh>
    <phoneticPr fontId="6"/>
  </si>
  <si>
    <t>医児入１・定超・未計画２</t>
    <phoneticPr fontId="6"/>
  </si>
  <si>
    <t>医児入１・定超・拘束減</t>
    <rPh sb="0" eb="1">
      <t>イ</t>
    </rPh>
    <rPh sb="1" eb="2">
      <t>ジ</t>
    </rPh>
    <rPh sb="2" eb="3">
      <t>ニュウ</t>
    </rPh>
    <rPh sb="5" eb="6">
      <t>テイ</t>
    </rPh>
    <rPh sb="6" eb="7">
      <t>チョウ</t>
    </rPh>
    <phoneticPr fontId="6"/>
  </si>
  <si>
    <t>医児入１・定超・未計画・拘束減</t>
    <rPh sb="0" eb="1">
      <t>イ</t>
    </rPh>
    <rPh sb="1" eb="2">
      <t>ジ</t>
    </rPh>
    <rPh sb="2" eb="3">
      <t>ニュウ</t>
    </rPh>
    <rPh sb="5" eb="7">
      <t>テイチョウ</t>
    </rPh>
    <rPh sb="8" eb="9">
      <t>ミ</t>
    </rPh>
    <rPh sb="9" eb="11">
      <t>ケイカク</t>
    </rPh>
    <phoneticPr fontId="6"/>
  </si>
  <si>
    <t>医児入１・定超・未計画２・拘束減</t>
    <phoneticPr fontId="6"/>
  </si>
  <si>
    <t>医児入１・地公体・定超</t>
    <rPh sb="0" eb="1">
      <t>イ</t>
    </rPh>
    <rPh sb="1" eb="2">
      <t>ジ</t>
    </rPh>
    <rPh sb="2" eb="3">
      <t>ニュウ</t>
    </rPh>
    <rPh sb="5" eb="6">
      <t>チ</t>
    </rPh>
    <rPh sb="6" eb="7">
      <t>コウ</t>
    </rPh>
    <rPh sb="7" eb="8">
      <t>カラダ</t>
    </rPh>
    <rPh sb="9" eb="11">
      <t>テイチョウ</t>
    </rPh>
    <phoneticPr fontId="6"/>
  </si>
  <si>
    <t>医児入１・地公体・定超・未計画</t>
    <rPh sb="0" eb="1">
      <t>イ</t>
    </rPh>
    <rPh sb="1" eb="2">
      <t>ジ</t>
    </rPh>
    <rPh sb="2" eb="3">
      <t>ニュウ</t>
    </rPh>
    <rPh sb="5" eb="6">
      <t>チ</t>
    </rPh>
    <rPh sb="6" eb="7">
      <t>コウ</t>
    </rPh>
    <rPh sb="7" eb="8">
      <t>カラダ</t>
    </rPh>
    <rPh sb="9" eb="11">
      <t>テイチョウ</t>
    </rPh>
    <rPh sb="12" eb="13">
      <t>ミ</t>
    </rPh>
    <rPh sb="13" eb="15">
      <t>ケイカク</t>
    </rPh>
    <phoneticPr fontId="6"/>
  </si>
  <si>
    <t>医児入１・地公体・定超・未計画２</t>
    <phoneticPr fontId="6"/>
  </si>
  <si>
    <t>医児入１・地公体・定超・拘束減</t>
    <rPh sb="0" eb="1">
      <t>イ</t>
    </rPh>
    <rPh sb="1" eb="2">
      <t>ジ</t>
    </rPh>
    <rPh sb="2" eb="3">
      <t>ニュウ</t>
    </rPh>
    <rPh sb="5" eb="6">
      <t>チ</t>
    </rPh>
    <rPh sb="6" eb="7">
      <t>コウ</t>
    </rPh>
    <rPh sb="7" eb="8">
      <t>カラダ</t>
    </rPh>
    <rPh sb="9" eb="11">
      <t>テイチョウ</t>
    </rPh>
    <phoneticPr fontId="6"/>
  </si>
  <si>
    <t>医児入１・地公体・定超・未計画・拘束減</t>
    <rPh sb="0" eb="1">
      <t>イ</t>
    </rPh>
    <rPh sb="1" eb="2">
      <t>ジ</t>
    </rPh>
    <rPh sb="2" eb="3">
      <t>ニュウ</t>
    </rPh>
    <rPh sb="5" eb="6">
      <t>チ</t>
    </rPh>
    <rPh sb="6" eb="7">
      <t>コウ</t>
    </rPh>
    <rPh sb="7" eb="8">
      <t>カラダ</t>
    </rPh>
    <rPh sb="9" eb="11">
      <t>テイチョウ</t>
    </rPh>
    <rPh sb="12" eb="13">
      <t>ミ</t>
    </rPh>
    <rPh sb="13" eb="15">
      <t>ケイカク</t>
    </rPh>
    <phoneticPr fontId="6"/>
  </si>
  <si>
    <t>医児入１・地公体・定超・未計画２・拘束減</t>
    <phoneticPr fontId="6"/>
  </si>
  <si>
    <t>医児入２・定超</t>
    <rPh sb="0" eb="1">
      <t>イ</t>
    </rPh>
    <rPh sb="1" eb="2">
      <t>ジ</t>
    </rPh>
    <rPh sb="2" eb="3">
      <t>ニュウ</t>
    </rPh>
    <rPh sb="5" eb="7">
      <t>テイチョウ</t>
    </rPh>
    <phoneticPr fontId="6"/>
  </si>
  <si>
    <t>医児入２・定超・未計画</t>
    <rPh sb="0" eb="1">
      <t>イ</t>
    </rPh>
    <rPh sb="1" eb="2">
      <t>ジ</t>
    </rPh>
    <rPh sb="2" eb="3">
      <t>ニュウ</t>
    </rPh>
    <rPh sb="5" eb="7">
      <t>テイチョウ</t>
    </rPh>
    <rPh sb="8" eb="9">
      <t>ミ</t>
    </rPh>
    <rPh sb="9" eb="11">
      <t>ケイカク</t>
    </rPh>
    <phoneticPr fontId="6"/>
  </si>
  <si>
    <t>医児入２・定超・未計画２</t>
    <phoneticPr fontId="6"/>
  </si>
  <si>
    <t>医児入２・定超・拘束減</t>
    <rPh sb="0" eb="1">
      <t>イ</t>
    </rPh>
    <rPh sb="1" eb="2">
      <t>ジ</t>
    </rPh>
    <rPh sb="2" eb="3">
      <t>ニュウ</t>
    </rPh>
    <rPh sb="5" eb="7">
      <t>テイチョウ</t>
    </rPh>
    <phoneticPr fontId="6"/>
  </si>
  <si>
    <t>医児入２・定超・未計画・拘束減</t>
    <rPh sb="0" eb="1">
      <t>イ</t>
    </rPh>
    <rPh sb="1" eb="2">
      <t>ジ</t>
    </rPh>
    <rPh sb="2" eb="3">
      <t>ニュウ</t>
    </rPh>
    <rPh sb="5" eb="7">
      <t>テイチョウ</t>
    </rPh>
    <rPh sb="8" eb="9">
      <t>ミ</t>
    </rPh>
    <rPh sb="9" eb="11">
      <t>ケイカク</t>
    </rPh>
    <phoneticPr fontId="6"/>
  </si>
  <si>
    <t>医児入２・定超・未計画２・拘束減</t>
    <phoneticPr fontId="6"/>
  </si>
  <si>
    <t>医児入２・地公体・定超</t>
    <rPh sb="0" eb="1">
      <t>イ</t>
    </rPh>
    <rPh sb="1" eb="2">
      <t>ジ</t>
    </rPh>
    <rPh sb="2" eb="3">
      <t>ニュウ</t>
    </rPh>
    <rPh sb="5" eb="6">
      <t>チ</t>
    </rPh>
    <rPh sb="6" eb="7">
      <t>コウ</t>
    </rPh>
    <rPh sb="7" eb="8">
      <t>カラダ</t>
    </rPh>
    <rPh sb="9" eb="11">
      <t>テイチョウ</t>
    </rPh>
    <phoneticPr fontId="6"/>
  </si>
  <si>
    <t>医児入２・地公体・定超・未計画</t>
    <rPh sb="0" eb="1">
      <t>イ</t>
    </rPh>
    <rPh sb="1" eb="2">
      <t>ジ</t>
    </rPh>
    <rPh sb="2" eb="3">
      <t>ニュウ</t>
    </rPh>
    <rPh sb="5" eb="6">
      <t>チ</t>
    </rPh>
    <rPh sb="6" eb="7">
      <t>コウ</t>
    </rPh>
    <rPh sb="7" eb="8">
      <t>カラダ</t>
    </rPh>
    <rPh sb="9" eb="11">
      <t>テイチョウ</t>
    </rPh>
    <rPh sb="12" eb="13">
      <t>ミ</t>
    </rPh>
    <rPh sb="13" eb="15">
      <t>ケイカク</t>
    </rPh>
    <phoneticPr fontId="6"/>
  </si>
  <si>
    <t>医児入２・地公体・定超・未計画２</t>
    <phoneticPr fontId="6"/>
  </si>
  <si>
    <t>医児入２・地公体・定超・拘束減</t>
    <rPh sb="0" eb="1">
      <t>イ</t>
    </rPh>
    <rPh sb="1" eb="2">
      <t>ジ</t>
    </rPh>
    <rPh sb="2" eb="3">
      <t>ニュウ</t>
    </rPh>
    <rPh sb="5" eb="6">
      <t>チ</t>
    </rPh>
    <rPh sb="6" eb="7">
      <t>コウ</t>
    </rPh>
    <rPh sb="7" eb="8">
      <t>カラダ</t>
    </rPh>
    <rPh sb="9" eb="11">
      <t>テイチョウ</t>
    </rPh>
    <phoneticPr fontId="6"/>
  </si>
  <si>
    <t>医児入２・地公体・定超・未計画・拘束減</t>
    <rPh sb="0" eb="1">
      <t>イ</t>
    </rPh>
    <rPh sb="1" eb="2">
      <t>ジ</t>
    </rPh>
    <rPh sb="2" eb="3">
      <t>ニュウ</t>
    </rPh>
    <rPh sb="5" eb="6">
      <t>チ</t>
    </rPh>
    <rPh sb="6" eb="7">
      <t>コウ</t>
    </rPh>
    <rPh sb="7" eb="8">
      <t>カラダ</t>
    </rPh>
    <rPh sb="9" eb="11">
      <t>テイチョウ</t>
    </rPh>
    <rPh sb="12" eb="13">
      <t>ミ</t>
    </rPh>
    <rPh sb="13" eb="15">
      <t>ケイカク</t>
    </rPh>
    <phoneticPr fontId="6"/>
  </si>
  <si>
    <t>医児入２・地公体・定超・未計画２・拘束減</t>
    <phoneticPr fontId="6"/>
  </si>
  <si>
    <t>医児入３・定超</t>
    <rPh sb="0" eb="1">
      <t>イ</t>
    </rPh>
    <rPh sb="1" eb="2">
      <t>ジ</t>
    </rPh>
    <rPh sb="2" eb="3">
      <t>ニュウ</t>
    </rPh>
    <rPh sb="5" eb="7">
      <t>テイチョウ</t>
    </rPh>
    <phoneticPr fontId="6"/>
  </si>
  <si>
    <t>医児入３・定超・未計画</t>
    <rPh sb="0" eb="1">
      <t>イ</t>
    </rPh>
    <rPh sb="1" eb="2">
      <t>ジ</t>
    </rPh>
    <rPh sb="2" eb="3">
      <t>ニュウ</t>
    </rPh>
    <rPh sb="5" eb="7">
      <t>テイチョウ</t>
    </rPh>
    <rPh sb="8" eb="9">
      <t>ミ</t>
    </rPh>
    <rPh sb="9" eb="11">
      <t>ケイカク</t>
    </rPh>
    <phoneticPr fontId="6"/>
  </si>
  <si>
    <t>医児入３・定超・未計画２</t>
    <phoneticPr fontId="6"/>
  </si>
  <si>
    <t>医児入３・定超・拘束減</t>
    <rPh sb="0" eb="1">
      <t>イ</t>
    </rPh>
    <rPh sb="1" eb="2">
      <t>ジ</t>
    </rPh>
    <rPh sb="2" eb="3">
      <t>ニュウ</t>
    </rPh>
    <rPh sb="5" eb="7">
      <t>テイチョウ</t>
    </rPh>
    <phoneticPr fontId="6"/>
  </si>
  <si>
    <t>医児入３・定超・未計画・拘束減</t>
    <rPh sb="0" eb="1">
      <t>イ</t>
    </rPh>
    <rPh sb="1" eb="2">
      <t>ジ</t>
    </rPh>
    <rPh sb="2" eb="3">
      <t>ニュウ</t>
    </rPh>
    <rPh sb="5" eb="7">
      <t>テイチョウ</t>
    </rPh>
    <rPh sb="8" eb="9">
      <t>ミ</t>
    </rPh>
    <rPh sb="9" eb="11">
      <t>ケイカク</t>
    </rPh>
    <phoneticPr fontId="6"/>
  </si>
  <si>
    <t>医児入３・定超・未計画２・拘束減</t>
    <phoneticPr fontId="6"/>
  </si>
  <si>
    <t>医児入３・地公体・定超</t>
    <rPh sb="0" eb="1">
      <t>イ</t>
    </rPh>
    <rPh sb="1" eb="2">
      <t>ジ</t>
    </rPh>
    <rPh sb="2" eb="3">
      <t>ニュウ</t>
    </rPh>
    <rPh sb="5" eb="6">
      <t>チ</t>
    </rPh>
    <rPh sb="6" eb="7">
      <t>コウ</t>
    </rPh>
    <rPh sb="7" eb="8">
      <t>カラダ</t>
    </rPh>
    <rPh sb="9" eb="11">
      <t>テイチョウ</t>
    </rPh>
    <phoneticPr fontId="6"/>
  </si>
  <si>
    <t>医児入３・地公体・定超・未計画</t>
    <rPh sb="0" eb="1">
      <t>イ</t>
    </rPh>
    <rPh sb="1" eb="2">
      <t>ジ</t>
    </rPh>
    <rPh sb="2" eb="3">
      <t>ニュウ</t>
    </rPh>
    <rPh sb="5" eb="6">
      <t>チ</t>
    </rPh>
    <rPh sb="6" eb="7">
      <t>コウ</t>
    </rPh>
    <rPh sb="7" eb="8">
      <t>カラダ</t>
    </rPh>
    <rPh sb="9" eb="11">
      <t>テイチョウ</t>
    </rPh>
    <rPh sb="12" eb="13">
      <t>ミ</t>
    </rPh>
    <rPh sb="13" eb="15">
      <t>ケイカク</t>
    </rPh>
    <phoneticPr fontId="6"/>
  </si>
  <si>
    <t>医児入３・地公体・定超・未計画２</t>
    <phoneticPr fontId="6"/>
  </si>
  <si>
    <t>医児入３・地公体・定超・拘束減</t>
    <rPh sb="0" eb="1">
      <t>イ</t>
    </rPh>
    <rPh sb="1" eb="2">
      <t>ジ</t>
    </rPh>
    <rPh sb="2" eb="3">
      <t>ニュウ</t>
    </rPh>
    <rPh sb="5" eb="6">
      <t>チ</t>
    </rPh>
    <rPh sb="6" eb="7">
      <t>コウ</t>
    </rPh>
    <rPh sb="7" eb="8">
      <t>カラダ</t>
    </rPh>
    <rPh sb="9" eb="11">
      <t>テイチョウ</t>
    </rPh>
    <phoneticPr fontId="6"/>
  </si>
  <si>
    <t>医児入３・地公体・定超・未計画・拘束減</t>
    <rPh sb="0" eb="1">
      <t>イ</t>
    </rPh>
    <rPh sb="1" eb="2">
      <t>ジ</t>
    </rPh>
    <rPh sb="2" eb="3">
      <t>ニュウ</t>
    </rPh>
    <rPh sb="5" eb="6">
      <t>チ</t>
    </rPh>
    <rPh sb="6" eb="7">
      <t>コウ</t>
    </rPh>
    <rPh sb="7" eb="8">
      <t>カラダ</t>
    </rPh>
    <rPh sb="9" eb="11">
      <t>テイチョウ</t>
    </rPh>
    <rPh sb="12" eb="13">
      <t>ミ</t>
    </rPh>
    <rPh sb="13" eb="15">
      <t>ケイカク</t>
    </rPh>
    <phoneticPr fontId="6"/>
  </si>
  <si>
    <t>医児入３・地公体・定超・未計画２・拘束減</t>
    <phoneticPr fontId="6"/>
  </si>
  <si>
    <t>医児入有期１１・定超</t>
    <rPh sb="8" eb="9">
      <t>テイ</t>
    </rPh>
    <rPh sb="9" eb="10">
      <t>チョウ</t>
    </rPh>
    <phoneticPr fontId="6"/>
  </si>
  <si>
    <t>医児入有期１１・定超・未計画</t>
    <rPh sb="8" eb="10">
      <t>テイチョウ</t>
    </rPh>
    <rPh sb="11" eb="12">
      <t>ミ</t>
    </rPh>
    <rPh sb="12" eb="14">
      <t>ケイカク</t>
    </rPh>
    <phoneticPr fontId="6"/>
  </si>
  <si>
    <t>医児入有期１１・定超・未計画２</t>
  </si>
  <si>
    <t>医児入有期１１・定超・拘束減</t>
    <rPh sb="8" eb="9">
      <t>テイ</t>
    </rPh>
    <rPh sb="9" eb="10">
      <t>チョウ</t>
    </rPh>
    <phoneticPr fontId="6"/>
  </si>
  <si>
    <t>医児入有期１１・定超・未計画・拘束減</t>
    <rPh sb="8" eb="10">
      <t>テイチョウ</t>
    </rPh>
    <rPh sb="11" eb="12">
      <t>ミ</t>
    </rPh>
    <rPh sb="12" eb="14">
      <t>ケイカク</t>
    </rPh>
    <phoneticPr fontId="6"/>
  </si>
  <si>
    <t>医児入有期１１・定超・未計画２・拘束減</t>
    <phoneticPr fontId="6"/>
  </si>
  <si>
    <t>医児入有期１１・地公体・定超</t>
    <rPh sb="8" eb="9">
      <t>チ</t>
    </rPh>
    <rPh sb="9" eb="10">
      <t>コウ</t>
    </rPh>
    <rPh sb="10" eb="11">
      <t>カラダ</t>
    </rPh>
    <rPh sb="12" eb="14">
      <t>テイチョウ</t>
    </rPh>
    <phoneticPr fontId="6"/>
  </si>
  <si>
    <t>医児入有期１１・地公体・定超・未計画</t>
    <rPh sb="8" eb="9">
      <t>チ</t>
    </rPh>
    <rPh sb="9" eb="10">
      <t>コウ</t>
    </rPh>
    <rPh sb="10" eb="11">
      <t>カラダ</t>
    </rPh>
    <rPh sb="12" eb="14">
      <t>テイチョウ</t>
    </rPh>
    <rPh sb="15" eb="16">
      <t>ミ</t>
    </rPh>
    <rPh sb="16" eb="18">
      <t>ケイカク</t>
    </rPh>
    <phoneticPr fontId="6"/>
  </si>
  <si>
    <t>医児入有期１１・地公体・定超・未計画２</t>
  </si>
  <si>
    <t>医児入有期１１・地公体・定超・拘束減</t>
    <rPh sb="8" eb="9">
      <t>チ</t>
    </rPh>
    <rPh sb="9" eb="10">
      <t>コウ</t>
    </rPh>
    <rPh sb="10" eb="11">
      <t>カラダ</t>
    </rPh>
    <rPh sb="12" eb="14">
      <t>テイチョウ</t>
    </rPh>
    <phoneticPr fontId="6"/>
  </si>
  <si>
    <t>医児入有期１１・地公体・定超・未計画・拘束減</t>
    <rPh sb="8" eb="9">
      <t>チ</t>
    </rPh>
    <rPh sb="9" eb="10">
      <t>コウ</t>
    </rPh>
    <rPh sb="10" eb="11">
      <t>カラダ</t>
    </rPh>
    <rPh sb="12" eb="14">
      <t>テイチョウ</t>
    </rPh>
    <rPh sb="15" eb="16">
      <t>ミ</t>
    </rPh>
    <rPh sb="16" eb="18">
      <t>ケイカク</t>
    </rPh>
    <phoneticPr fontId="6"/>
  </si>
  <si>
    <t>医児入有期１１・地公体・定超・未計画２・拘束減</t>
    <phoneticPr fontId="6"/>
  </si>
  <si>
    <t>医児入有期１２・定超</t>
    <rPh sb="8" eb="9">
      <t>テイ</t>
    </rPh>
    <rPh sb="9" eb="10">
      <t>チョウ</t>
    </rPh>
    <phoneticPr fontId="6"/>
  </si>
  <si>
    <t>医児入有期１２・定超・未計画</t>
    <rPh sb="8" eb="10">
      <t>テイチョウ</t>
    </rPh>
    <rPh sb="11" eb="12">
      <t>ミ</t>
    </rPh>
    <rPh sb="12" eb="14">
      <t>ケイカク</t>
    </rPh>
    <phoneticPr fontId="6"/>
  </si>
  <si>
    <t>医児入有期１２・定超・未計画２</t>
    <phoneticPr fontId="6"/>
  </si>
  <si>
    <t>医児入有期１２・定超・拘束減</t>
    <rPh sb="8" eb="9">
      <t>テイ</t>
    </rPh>
    <rPh sb="9" eb="10">
      <t>チョウ</t>
    </rPh>
    <phoneticPr fontId="6"/>
  </si>
  <si>
    <t>医児入有期１２・定超・未計画・拘束減</t>
    <rPh sb="8" eb="10">
      <t>テイチョウ</t>
    </rPh>
    <rPh sb="11" eb="12">
      <t>ミ</t>
    </rPh>
    <rPh sb="12" eb="14">
      <t>ケイカク</t>
    </rPh>
    <phoneticPr fontId="6"/>
  </si>
  <si>
    <t>医児入有期１２・定超・未計画２・拘束減</t>
    <phoneticPr fontId="6"/>
  </si>
  <si>
    <t>医児入有期１２・地公体・定超</t>
    <rPh sb="8" eb="9">
      <t>チ</t>
    </rPh>
    <rPh sb="9" eb="10">
      <t>コウ</t>
    </rPh>
    <rPh sb="10" eb="11">
      <t>カラダ</t>
    </rPh>
    <rPh sb="12" eb="14">
      <t>テイチョウ</t>
    </rPh>
    <phoneticPr fontId="6"/>
  </si>
  <si>
    <t>医児入有期１２・地公体・定超・未計画</t>
    <rPh sb="8" eb="9">
      <t>チ</t>
    </rPh>
    <rPh sb="9" eb="10">
      <t>コウ</t>
    </rPh>
    <rPh sb="10" eb="11">
      <t>カラダ</t>
    </rPh>
    <rPh sb="12" eb="14">
      <t>テイチョウ</t>
    </rPh>
    <rPh sb="15" eb="16">
      <t>ミ</t>
    </rPh>
    <rPh sb="16" eb="18">
      <t>ケイカク</t>
    </rPh>
    <phoneticPr fontId="6"/>
  </si>
  <si>
    <t>医児入有期１２・地公体・定超・未計画２</t>
    <phoneticPr fontId="6"/>
  </si>
  <si>
    <t>医児入有期１２・地公体・定超・拘束減</t>
    <rPh sb="8" eb="9">
      <t>チ</t>
    </rPh>
    <rPh sb="9" eb="10">
      <t>コウ</t>
    </rPh>
    <rPh sb="10" eb="11">
      <t>カラダ</t>
    </rPh>
    <rPh sb="12" eb="14">
      <t>テイチョウ</t>
    </rPh>
    <phoneticPr fontId="6"/>
  </si>
  <si>
    <t>医児入有期１２・地公体・定超・未計画・拘束減</t>
    <rPh sb="8" eb="9">
      <t>チ</t>
    </rPh>
    <rPh sb="9" eb="10">
      <t>コウ</t>
    </rPh>
    <rPh sb="10" eb="11">
      <t>カラダ</t>
    </rPh>
    <rPh sb="12" eb="14">
      <t>テイチョウ</t>
    </rPh>
    <rPh sb="15" eb="16">
      <t>ミ</t>
    </rPh>
    <rPh sb="16" eb="18">
      <t>ケイカク</t>
    </rPh>
    <phoneticPr fontId="6"/>
  </si>
  <si>
    <t>医児入有期１２・地公体・定超・未計画２・拘束減</t>
    <phoneticPr fontId="6"/>
  </si>
  <si>
    <t>医児入有期１３・定超</t>
    <rPh sb="8" eb="9">
      <t>テイ</t>
    </rPh>
    <rPh sb="9" eb="10">
      <t>チョウ</t>
    </rPh>
    <phoneticPr fontId="6"/>
  </si>
  <si>
    <t>医児入有期１３・定超・未計画</t>
    <rPh sb="8" eb="10">
      <t>テイチョウ</t>
    </rPh>
    <rPh sb="11" eb="12">
      <t>ミ</t>
    </rPh>
    <rPh sb="12" eb="14">
      <t>ケイカク</t>
    </rPh>
    <phoneticPr fontId="6"/>
  </si>
  <si>
    <t>医児入有期１３・定超・未計画２</t>
    <phoneticPr fontId="6"/>
  </si>
  <si>
    <t>医児入有期１３・定超・拘束減</t>
    <rPh sb="8" eb="9">
      <t>テイ</t>
    </rPh>
    <rPh sb="9" eb="10">
      <t>チョウ</t>
    </rPh>
    <phoneticPr fontId="6"/>
  </si>
  <si>
    <t>医児入有期１３・定超・未計画・拘束減</t>
    <rPh sb="8" eb="10">
      <t>テイチョウ</t>
    </rPh>
    <rPh sb="11" eb="12">
      <t>ミ</t>
    </rPh>
    <rPh sb="12" eb="14">
      <t>ケイカク</t>
    </rPh>
    <phoneticPr fontId="6"/>
  </si>
  <si>
    <t>医児入有期１３・定超・未計画２・拘束減</t>
    <phoneticPr fontId="6"/>
  </si>
  <si>
    <t>医児入有期１３・地公体・定超</t>
    <rPh sb="8" eb="9">
      <t>チ</t>
    </rPh>
    <rPh sb="9" eb="10">
      <t>コウ</t>
    </rPh>
    <rPh sb="10" eb="11">
      <t>カラダ</t>
    </rPh>
    <rPh sb="12" eb="14">
      <t>テイチョウ</t>
    </rPh>
    <phoneticPr fontId="6"/>
  </si>
  <si>
    <t>医児入有期１３・地公体・定超・未計画</t>
    <rPh sb="8" eb="9">
      <t>チ</t>
    </rPh>
    <rPh sb="9" eb="10">
      <t>コウ</t>
    </rPh>
    <rPh sb="10" eb="11">
      <t>カラダ</t>
    </rPh>
    <rPh sb="12" eb="14">
      <t>テイチョウ</t>
    </rPh>
    <rPh sb="15" eb="16">
      <t>ミ</t>
    </rPh>
    <rPh sb="16" eb="18">
      <t>ケイカク</t>
    </rPh>
    <phoneticPr fontId="6"/>
  </si>
  <si>
    <t>医児入有期１３・地公体・定超・未計画２</t>
    <phoneticPr fontId="6"/>
  </si>
  <si>
    <t>医児入有期１３・地公体・定超・拘束減</t>
    <rPh sb="8" eb="9">
      <t>チ</t>
    </rPh>
    <rPh sb="9" eb="10">
      <t>コウ</t>
    </rPh>
    <rPh sb="10" eb="11">
      <t>カラダ</t>
    </rPh>
    <rPh sb="12" eb="14">
      <t>テイチョウ</t>
    </rPh>
    <phoneticPr fontId="6"/>
  </si>
  <si>
    <t>医児入有期１３・地公体・定超・未計画・拘束減</t>
    <rPh sb="8" eb="9">
      <t>チ</t>
    </rPh>
    <rPh sb="9" eb="10">
      <t>コウ</t>
    </rPh>
    <rPh sb="10" eb="11">
      <t>カラダ</t>
    </rPh>
    <rPh sb="12" eb="14">
      <t>テイチョウ</t>
    </rPh>
    <rPh sb="15" eb="16">
      <t>ミ</t>
    </rPh>
    <rPh sb="16" eb="18">
      <t>ケイカク</t>
    </rPh>
    <phoneticPr fontId="6"/>
  </si>
  <si>
    <t>医児入有期１３・地公体・定超・未計画２・拘束減</t>
    <phoneticPr fontId="6"/>
  </si>
  <si>
    <t>医児入有期１４・定超</t>
    <rPh sb="8" eb="9">
      <t>テイ</t>
    </rPh>
    <rPh sb="9" eb="10">
      <t>チョウ</t>
    </rPh>
    <phoneticPr fontId="6"/>
  </si>
  <si>
    <t>医児入有期１４・定超・未計画</t>
    <rPh sb="8" eb="10">
      <t>テイチョウ</t>
    </rPh>
    <rPh sb="11" eb="12">
      <t>ミ</t>
    </rPh>
    <rPh sb="12" eb="14">
      <t>ケイカク</t>
    </rPh>
    <phoneticPr fontId="6"/>
  </si>
  <si>
    <t>医児入有期１４・定超・未計画２</t>
    <phoneticPr fontId="6"/>
  </si>
  <si>
    <t>医児入有期１４・定超・拘束減</t>
    <rPh sb="8" eb="9">
      <t>テイ</t>
    </rPh>
    <rPh sb="9" eb="10">
      <t>チョウ</t>
    </rPh>
    <phoneticPr fontId="6"/>
  </si>
  <si>
    <t>医児入有期１４・定超・未計画・拘束減</t>
    <rPh sb="8" eb="10">
      <t>テイチョウ</t>
    </rPh>
    <rPh sb="11" eb="12">
      <t>ミ</t>
    </rPh>
    <rPh sb="12" eb="14">
      <t>ケイカク</t>
    </rPh>
    <phoneticPr fontId="6"/>
  </si>
  <si>
    <t>医児入有期１４・定超・未計画２・拘束減</t>
    <phoneticPr fontId="6"/>
  </si>
  <si>
    <t>医児入有期１４・地公体・定超</t>
    <rPh sb="8" eb="9">
      <t>チ</t>
    </rPh>
    <rPh sb="9" eb="10">
      <t>コウ</t>
    </rPh>
    <rPh sb="10" eb="11">
      <t>カラダ</t>
    </rPh>
    <rPh sb="12" eb="14">
      <t>テイチョウ</t>
    </rPh>
    <phoneticPr fontId="6"/>
  </si>
  <si>
    <t>医児入有期１４・地公体・定超・未計画</t>
    <rPh sb="8" eb="9">
      <t>チ</t>
    </rPh>
    <rPh sb="9" eb="10">
      <t>コウ</t>
    </rPh>
    <rPh sb="10" eb="11">
      <t>カラダ</t>
    </rPh>
    <rPh sb="12" eb="14">
      <t>テイチョウ</t>
    </rPh>
    <rPh sb="15" eb="16">
      <t>ミ</t>
    </rPh>
    <rPh sb="16" eb="18">
      <t>ケイカク</t>
    </rPh>
    <phoneticPr fontId="6"/>
  </si>
  <si>
    <t>医児入有期１４・地公体・定超・未計画２</t>
    <phoneticPr fontId="6"/>
  </si>
  <si>
    <t>医児入有期１４・地公体・定超・拘束減</t>
    <rPh sb="8" eb="9">
      <t>チ</t>
    </rPh>
    <rPh sb="9" eb="10">
      <t>コウ</t>
    </rPh>
    <rPh sb="10" eb="11">
      <t>カラダ</t>
    </rPh>
    <rPh sb="12" eb="14">
      <t>テイチョウ</t>
    </rPh>
    <phoneticPr fontId="6"/>
  </si>
  <si>
    <t>医児入有期１４・地公体・定超・未計画・拘束減</t>
    <rPh sb="8" eb="9">
      <t>チ</t>
    </rPh>
    <rPh sb="9" eb="10">
      <t>コウ</t>
    </rPh>
    <rPh sb="10" eb="11">
      <t>カラダ</t>
    </rPh>
    <rPh sb="12" eb="14">
      <t>テイチョウ</t>
    </rPh>
    <rPh sb="15" eb="16">
      <t>ミ</t>
    </rPh>
    <rPh sb="16" eb="18">
      <t>ケイカク</t>
    </rPh>
    <phoneticPr fontId="6"/>
  </si>
  <si>
    <t>医児入有期１４・地公体・定超・未計画２・拘束減</t>
    <phoneticPr fontId="6"/>
  </si>
  <si>
    <t>医児入有期２１・定超</t>
    <rPh sb="8" eb="9">
      <t>テイ</t>
    </rPh>
    <rPh sb="9" eb="10">
      <t>チョウ</t>
    </rPh>
    <phoneticPr fontId="6"/>
  </si>
  <si>
    <t>(2) 肢体不自由児の場合</t>
    <rPh sb="4" eb="6">
      <t>シタイ</t>
    </rPh>
    <rPh sb="6" eb="9">
      <t>フジユウ</t>
    </rPh>
    <rPh sb="9" eb="10">
      <t>ジ</t>
    </rPh>
    <rPh sb="11" eb="13">
      <t>バアイ</t>
    </rPh>
    <phoneticPr fontId="6"/>
  </si>
  <si>
    <t>医児入有期２１・定超・未計画</t>
    <rPh sb="8" eb="10">
      <t>テイチョウ</t>
    </rPh>
    <rPh sb="11" eb="12">
      <t>ミ</t>
    </rPh>
    <rPh sb="12" eb="14">
      <t>ケイカク</t>
    </rPh>
    <phoneticPr fontId="6"/>
  </si>
  <si>
    <t>医児入有期２１・定超・未計画２</t>
  </si>
  <si>
    <t>医児入有期２１・定超・拘束減</t>
    <rPh sb="8" eb="9">
      <t>テイ</t>
    </rPh>
    <rPh sb="9" eb="10">
      <t>チョウ</t>
    </rPh>
    <phoneticPr fontId="6"/>
  </si>
  <si>
    <t>医児入有期２１・定超・未計画・拘束減</t>
    <rPh sb="8" eb="10">
      <t>テイチョウ</t>
    </rPh>
    <rPh sb="11" eb="12">
      <t>ミ</t>
    </rPh>
    <rPh sb="12" eb="14">
      <t>ケイカク</t>
    </rPh>
    <phoneticPr fontId="6"/>
  </si>
  <si>
    <t>医児入有期２１・定超・未計画２・拘束減</t>
    <phoneticPr fontId="6"/>
  </si>
  <si>
    <t>医児入有期２１・地公体・定超</t>
    <rPh sb="8" eb="9">
      <t>チ</t>
    </rPh>
    <rPh sb="9" eb="10">
      <t>コウ</t>
    </rPh>
    <rPh sb="10" eb="11">
      <t>カラダ</t>
    </rPh>
    <rPh sb="12" eb="14">
      <t>テイチョウ</t>
    </rPh>
    <phoneticPr fontId="6"/>
  </si>
  <si>
    <t>医児入有期２１・地公体・定超・未計画</t>
    <rPh sb="8" eb="9">
      <t>チ</t>
    </rPh>
    <rPh sb="9" eb="10">
      <t>コウ</t>
    </rPh>
    <rPh sb="10" eb="11">
      <t>カラダ</t>
    </rPh>
    <rPh sb="12" eb="14">
      <t>テイチョウ</t>
    </rPh>
    <rPh sb="15" eb="16">
      <t>ミ</t>
    </rPh>
    <rPh sb="16" eb="18">
      <t>ケイカク</t>
    </rPh>
    <phoneticPr fontId="6"/>
  </si>
  <si>
    <t>医児入有期２１・地公体・定超・未計画２</t>
  </si>
  <si>
    <t>医児入有期２１・地公体・定超・拘束減</t>
    <rPh sb="8" eb="9">
      <t>チ</t>
    </rPh>
    <rPh sb="9" eb="10">
      <t>コウ</t>
    </rPh>
    <rPh sb="10" eb="11">
      <t>カラダ</t>
    </rPh>
    <rPh sb="12" eb="14">
      <t>テイチョウ</t>
    </rPh>
    <phoneticPr fontId="6"/>
  </si>
  <si>
    <t>医児入有期２１・地公体・定超・未計画・拘束減</t>
    <rPh sb="8" eb="9">
      <t>チ</t>
    </rPh>
    <rPh sb="9" eb="10">
      <t>コウ</t>
    </rPh>
    <rPh sb="10" eb="11">
      <t>カラダ</t>
    </rPh>
    <rPh sb="12" eb="14">
      <t>テイチョウ</t>
    </rPh>
    <rPh sb="15" eb="16">
      <t>ミ</t>
    </rPh>
    <rPh sb="16" eb="18">
      <t>ケイカク</t>
    </rPh>
    <phoneticPr fontId="6"/>
  </si>
  <si>
    <t>医児入有期２１・地公体・定超・未計画２・拘束減</t>
    <phoneticPr fontId="6"/>
  </si>
  <si>
    <t>医児入有期２２・定超</t>
    <rPh sb="8" eb="9">
      <t>テイ</t>
    </rPh>
    <rPh sb="9" eb="10">
      <t>チョウ</t>
    </rPh>
    <phoneticPr fontId="6"/>
  </si>
  <si>
    <t>医児入有期２２・定超・未計画</t>
    <rPh sb="8" eb="10">
      <t>テイチョウ</t>
    </rPh>
    <rPh sb="11" eb="12">
      <t>ミ</t>
    </rPh>
    <rPh sb="12" eb="14">
      <t>ケイカク</t>
    </rPh>
    <phoneticPr fontId="6"/>
  </si>
  <si>
    <t>医児入有期２２・定超・未計画２</t>
    <phoneticPr fontId="6"/>
  </si>
  <si>
    <t>医児入有期２２・定超・拘束減</t>
    <rPh sb="8" eb="9">
      <t>テイ</t>
    </rPh>
    <rPh sb="9" eb="10">
      <t>チョウ</t>
    </rPh>
    <phoneticPr fontId="6"/>
  </si>
  <si>
    <t>医児入有期２２・定超・未計画・拘束減</t>
    <rPh sb="8" eb="10">
      <t>テイチョウ</t>
    </rPh>
    <rPh sb="11" eb="12">
      <t>ミ</t>
    </rPh>
    <rPh sb="12" eb="14">
      <t>ケイカク</t>
    </rPh>
    <phoneticPr fontId="6"/>
  </si>
  <si>
    <t>医児入有期２２・定超・未計画２・拘束減</t>
    <phoneticPr fontId="6"/>
  </si>
  <si>
    <t>医児入有期２２・地公体・定超</t>
    <rPh sb="8" eb="9">
      <t>チ</t>
    </rPh>
    <rPh sb="9" eb="10">
      <t>コウ</t>
    </rPh>
    <rPh sb="10" eb="11">
      <t>カラダ</t>
    </rPh>
    <rPh sb="12" eb="14">
      <t>テイチョウ</t>
    </rPh>
    <phoneticPr fontId="6"/>
  </si>
  <si>
    <t>医児入有期２２・地公体・定超・未計画</t>
    <rPh sb="8" eb="9">
      <t>チ</t>
    </rPh>
    <rPh sb="9" eb="10">
      <t>コウ</t>
    </rPh>
    <rPh sb="10" eb="11">
      <t>カラダ</t>
    </rPh>
    <rPh sb="12" eb="14">
      <t>テイチョウ</t>
    </rPh>
    <rPh sb="15" eb="16">
      <t>ミ</t>
    </rPh>
    <rPh sb="16" eb="18">
      <t>ケイカク</t>
    </rPh>
    <phoneticPr fontId="6"/>
  </si>
  <si>
    <t>医児入有期２２・地公体・定超・未計画２</t>
    <phoneticPr fontId="6"/>
  </si>
  <si>
    <t>医児入有期２２・地公体・定超・拘束減</t>
    <rPh sb="8" eb="9">
      <t>チ</t>
    </rPh>
    <rPh sb="9" eb="10">
      <t>コウ</t>
    </rPh>
    <rPh sb="10" eb="11">
      <t>カラダ</t>
    </rPh>
    <rPh sb="12" eb="14">
      <t>テイチョウ</t>
    </rPh>
    <phoneticPr fontId="6"/>
  </si>
  <si>
    <t>医児入有期２２・地公体・定超・未計画・拘束減</t>
    <rPh sb="8" eb="9">
      <t>チ</t>
    </rPh>
    <rPh sb="9" eb="10">
      <t>コウ</t>
    </rPh>
    <rPh sb="10" eb="11">
      <t>カラダ</t>
    </rPh>
    <rPh sb="12" eb="14">
      <t>テイチョウ</t>
    </rPh>
    <rPh sb="15" eb="16">
      <t>ミ</t>
    </rPh>
    <rPh sb="16" eb="18">
      <t>ケイカク</t>
    </rPh>
    <phoneticPr fontId="6"/>
  </si>
  <si>
    <t>医児入有期２２・地公体・定超・未計画２・拘束減</t>
    <phoneticPr fontId="6"/>
  </si>
  <si>
    <t>医児入有期２３・定超</t>
    <rPh sb="8" eb="9">
      <t>テイ</t>
    </rPh>
    <rPh sb="9" eb="10">
      <t>チョウ</t>
    </rPh>
    <phoneticPr fontId="6"/>
  </si>
  <si>
    <t>医児入有期２３・定超・未計画</t>
    <rPh sb="8" eb="10">
      <t>テイチョウ</t>
    </rPh>
    <rPh sb="11" eb="12">
      <t>ミ</t>
    </rPh>
    <rPh sb="12" eb="14">
      <t>ケイカク</t>
    </rPh>
    <phoneticPr fontId="6"/>
  </si>
  <si>
    <t>医児入有期２３・定超・未計画２</t>
    <phoneticPr fontId="6"/>
  </si>
  <si>
    <t>医児入有期２３・定超・拘束減</t>
    <rPh sb="8" eb="9">
      <t>テイ</t>
    </rPh>
    <rPh sb="9" eb="10">
      <t>チョウ</t>
    </rPh>
    <phoneticPr fontId="6"/>
  </si>
  <si>
    <t>医児入有期２３・定超・未計画・拘束減</t>
    <rPh sb="8" eb="10">
      <t>テイチョウ</t>
    </rPh>
    <rPh sb="11" eb="12">
      <t>ミ</t>
    </rPh>
    <rPh sb="12" eb="14">
      <t>ケイカク</t>
    </rPh>
    <phoneticPr fontId="6"/>
  </si>
  <si>
    <t>医児入有期２３・定超・未計画２・拘束減</t>
    <phoneticPr fontId="6"/>
  </si>
  <si>
    <t>医児入有期２３・地公体・定超</t>
    <rPh sb="8" eb="9">
      <t>チ</t>
    </rPh>
    <rPh sb="9" eb="10">
      <t>コウ</t>
    </rPh>
    <rPh sb="10" eb="11">
      <t>カラダ</t>
    </rPh>
    <rPh sb="12" eb="14">
      <t>テイチョウ</t>
    </rPh>
    <phoneticPr fontId="6"/>
  </si>
  <si>
    <t>医児入有期２３・地公体・定超・未計画</t>
    <rPh sb="8" eb="9">
      <t>チ</t>
    </rPh>
    <rPh sb="9" eb="10">
      <t>コウ</t>
    </rPh>
    <rPh sb="10" eb="11">
      <t>カラダ</t>
    </rPh>
    <rPh sb="12" eb="14">
      <t>テイチョウ</t>
    </rPh>
    <rPh sb="15" eb="16">
      <t>ミ</t>
    </rPh>
    <rPh sb="16" eb="18">
      <t>ケイカク</t>
    </rPh>
    <phoneticPr fontId="6"/>
  </si>
  <si>
    <t>医児入有期２３・地公体・定超・未計画２</t>
    <phoneticPr fontId="6"/>
  </si>
  <si>
    <t>医児入有期２３・地公体・定超・拘束減</t>
    <rPh sb="8" eb="9">
      <t>チ</t>
    </rPh>
    <rPh sb="9" eb="10">
      <t>コウ</t>
    </rPh>
    <rPh sb="10" eb="11">
      <t>カラダ</t>
    </rPh>
    <rPh sb="12" eb="14">
      <t>テイチョウ</t>
    </rPh>
    <phoneticPr fontId="6"/>
  </si>
  <si>
    <t>医児入有期２３・地公体・定超・未計画・拘束減</t>
    <rPh sb="8" eb="9">
      <t>チ</t>
    </rPh>
    <rPh sb="9" eb="10">
      <t>コウ</t>
    </rPh>
    <rPh sb="10" eb="11">
      <t>カラダ</t>
    </rPh>
    <rPh sb="12" eb="14">
      <t>テイチョウ</t>
    </rPh>
    <rPh sb="15" eb="16">
      <t>ミ</t>
    </rPh>
    <rPh sb="16" eb="18">
      <t>ケイカク</t>
    </rPh>
    <phoneticPr fontId="6"/>
  </si>
  <si>
    <t>医児入有期２３・地公体・定超・未計画２・拘束減</t>
    <phoneticPr fontId="6"/>
  </si>
  <si>
    <t>医児入有期２４・定超</t>
    <rPh sb="8" eb="9">
      <t>テイ</t>
    </rPh>
    <rPh sb="9" eb="10">
      <t>チョウ</t>
    </rPh>
    <phoneticPr fontId="6"/>
  </si>
  <si>
    <t>医児入有期２４・定超・未計画</t>
    <rPh sb="8" eb="10">
      <t>テイチョウ</t>
    </rPh>
    <rPh sb="11" eb="12">
      <t>ミ</t>
    </rPh>
    <rPh sb="12" eb="14">
      <t>ケイカク</t>
    </rPh>
    <phoneticPr fontId="6"/>
  </si>
  <si>
    <t>医児入有期２４・定超・未計画２</t>
    <phoneticPr fontId="6"/>
  </si>
  <si>
    <t>医児入有期２４・定超・拘束減</t>
    <rPh sb="8" eb="9">
      <t>テイ</t>
    </rPh>
    <rPh sb="9" eb="10">
      <t>チョウ</t>
    </rPh>
    <phoneticPr fontId="6"/>
  </si>
  <si>
    <t>医児入有期２４・定超・未計画・拘束減</t>
    <rPh sb="8" eb="10">
      <t>テイチョウ</t>
    </rPh>
    <rPh sb="11" eb="12">
      <t>ミ</t>
    </rPh>
    <rPh sb="12" eb="14">
      <t>ケイカク</t>
    </rPh>
    <phoneticPr fontId="6"/>
  </si>
  <si>
    <t>医児入有期２４・定超・未計画２・拘束減</t>
    <phoneticPr fontId="6"/>
  </si>
  <si>
    <t>医児入有期２４・地公体・定超</t>
    <rPh sb="8" eb="9">
      <t>チ</t>
    </rPh>
    <rPh sb="9" eb="10">
      <t>コウ</t>
    </rPh>
    <rPh sb="10" eb="11">
      <t>カラダ</t>
    </rPh>
    <rPh sb="12" eb="14">
      <t>テイチョウ</t>
    </rPh>
    <phoneticPr fontId="6"/>
  </si>
  <si>
    <t>医児入有期２４・地公体・定超・未計画</t>
    <rPh sb="8" eb="9">
      <t>チ</t>
    </rPh>
    <rPh sb="9" eb="10">
      <t>コウ</t>
    </rPh>
    <rPh sb="10" eb="11">
      <t>カラダ</t>
    </rPh>
    <rPh sb="12" eb="14">
      <t>テイチョウ</t>
    </rPh>
    <rPh sb="15" eb="16">
      <t>ミ</t>
    </rPh>
    <rPh sb="16" eb="18">
      <t>ケイカク</t>
    </rPh>
    <phoneticPr fontId="6"/>
  </si>
  <si>
    <t>医児入有期２４・地公体・定超・未計画２</t>
    <phoneticPr fontId="6"/>
  </si>
  <si>
    <t>医児入有期２４・地公体・定超・拘束減</t>
    <rPh sb="8" eb="9">
      <t>チ</t>
    </rPh>
    <rPh sb="9" eb="10">
      <t>コウ</t>
    </rPh>
    <rPh sb="10" eb="11">
      <t>カラダ</t>
    </rPh>
    <rPh sb="12" eb="14">
      <t>テイチョウ</t>
    </rPh>
    <phoneticPr fontId="6"/>
  </si>
  <si>
    <t>医児入有期２４・地公体・定超・未計画・拘束減</t>
    <rPh sb="8" eb="9">
      <t>チ</t>
    </rPh>
    <rPh sb="9" eb="10">
      <t>コウ</t>
    </rPh>
    <rPh sb="10" eb="11">
      <t>カラダ</t>
    </rPh>
    <rPh sb="12" eb="14">
      <t>テイチョウ</t>
    </rPh>
    <rPh sb="15" eb="16">
      <t>ミ</t>
    </rPh>
    <rPh sb="16" eb="18">
      <t>ケイカク</t>
    </rPh>
    <phoneticPr fontId="6"/>
  </si>
  <si>
    <t>医児入有期２４・地公体・定超・未計画２・拘束減</t>
    <phoneticPr fontId="6"/>
  </si>
  <si>
    <t>医児入有期３１・定超</t>
    <rPh sb="8" eb="9">
      <t>テイ</t>
    </rPh>
    <rPh sb="9" eb="10">
      <t>チョウ</t>
    </rPh>
    <phoneticPr fontId="6"/>
  </si>
  <si>
    <t>(3) 重症心身障害児の場合</t>
    <phoneticPr fontId="6"/>
  </si>
  <si>
    <t>医児入有期３１・定超・未計画</t>
    <rPh sb="8" eb="10">
      <t>テイチョウ</t>
    </rPh>
    <rPh sb="11" eb="12">
      <t>ミ</t>
    </rPh>
    <rPh sb="12" eb="14">
      <t>ケイカク</t>
    </rPh>
    <phoneticPr fontId="6"/>
  </si>
  <si>
    <t>医児入有期３１・定超・未計画２</t>
  </si>
  <si>
    <t>医児入有期３１・定超・拘束減</t>
    <rPh sb="8" eb="9">
      <t>テイ</t>
    </rPh>
    <rPh sb="9" eb="10">
      <t>チョウ</t>
    </rPh>
    <phoneticPr fontId="6"/>
  </si>
  <si>
    <t>医児入有期３１・定超・未計画・拘束減</t>
    <rPh sb="8" eb="10">
      <t>テイチョウ</t>
    </rPh>
    <rPh sb="11" eb="12">
      <t>ミ</t>
    </rPh>
    <rPh sb="12" eb="14">
      <t>ケイカク</t>
    </rPh>
    <phoneticPr fontId="6"/>
  </si>
  <si>
    <t>医児入有期３１・定超・未計画２・拘束減</t>
    <phoneticPr fontId="6"/>
  </si>
  <si>
    <t>医児入有期３１・地公体・定超</t>
    <rPh sb="8" eb="9">
      <t>チ</t>
    </rPh>
    <rPh sb="9" eb="10">
      <t>コウ</t>
    </rPh>
    <rPh sb="10" eb="11">
      <t>カラダ</t>
    </rPh>
    <rPh sb="12" eb="14">
      <t>テイチョウ</t>
    </rPh>
    <phoneticPr fontId="6"/>
  </si>
  <si>
    <t>医児入有期３１・地公体・定超・未計画</t>
    <rPh sb="8" eb="9">
      <t>チ</t>
    </rPh>
    <rPh sb="9" eb="10">
      <t>コウ</t>
    </rPh>
    <rPh sb="10" eb="11">
      <t>カラダ</t>
    </rPh>
    <rPh sb="12" eb="14">
      <t>テイチョウ</t>
    </rPh>
    <rPh sb="15" eb="16">
      <t>ミ</t>
    </rPh>
    <rPh sb="16" eb="18">
      <t>ケイカク</t>
    </rPh>
    <phoneticPr fontId="6"/>
  </si>
  <si>
    <t>医児入有期３１・地公体・定超・未計画２</t>
  </si>
  <si>
    <t>医児入有期３１・地公体・定超・拘束減</t>
    <rPh sb="8" eb="9">
      <t>チ</t>
    </rPh>
    <rPh sb="9" eb="10">
      <t>コウ</t>
    </rPh>
    <rPh sb="10" eb="11">
      <t>カラダ</t>
    </rPh>
    <rPh sb="12" eb="14">
      <t>テイチョウ</t>
    </rPh>
    <phoneticPr fontId="6"/>
  </si>
  <si>
    <t>医児入有期３１・地公体・定超・未計画・拘束減</t>
    <rPh sb="8" eb="9">
      <t>チ</t>
    </rPh>
    <rPh sb="9" eb="10">
      <t>コウ</t>
    </rPh>
    <rPh sb="10" eb="11">
      <t>カラダ</t>
    </rPh>
    <rPh sb="12" eb="14">
      <t>テイチョウ</t>
    </rPh>
    <rPh sb="15" eb="16">
      <t>ミ</t>
    </rPh>
    <rPh sb="16" eb="18">
      <t>ケイカク</t>
    </rPh>
    <phoneticPr fontId="6"/>
  </si>
  <si>
    <t>医児入有期３１・地公体・定超・未計画２・拘束減</t>
    <phoneticPr fontId="6"/>
  </si>
  <si>
    <t>医児入有期３２・定超</t>
    <rPh sb="8" eb="9">
      <t>テイ</t>
    </rPh>
    <rPh sb="9" eb="10">
      <t>チョウ</t>
    </rPh>
    <phoneticPr fontId="6"/>
  </si>
  <si>
    <t>医児入有期３２・定超・未計画</t>
    <rPh sb="8" eb="10">
      <t>テイチョウ</t>
    </rPh>
    <rPh sb="11" eb="12">
      <t>ミ</t>
    </rPh>
    <rPh sb="12" eb="14">
      <t>ケイカク</t>
    </rPh>
    <phoneticPr fontId="6"/>
  </si>
  <si>
    <t>医児入有期３２・定超・未計画２</t>
    <phoneticPr fontId="6"/>
  </si>
  <si>
    <t>医児入有期３２・定超・拘束減</t>
    <rPh sb="8" eb="9">
      <t>テイ</t>
    </rPh>
    <rPh sb="9" eb="10">
      <t>チョウ</t>
    </rPh>
    <phoneticPr fontId="6"/>
  </si>
  <si>
    <t>医児入有期３２・定超・未計画・拘束減</t>
    <rPh sb="8" eb="10">
      <t>テイチョウ</t>
    </rPh>
    <rPh sb="11" eb="12">
      <t>ミ</t>
    </rPh>
    <rPh sb="12" eb="14">
      <t>ケイカク</t>
    </rPh>
    <phoneticPr fontId="6"/>
  </si>
  <si>
    <t>医児入有期３２・定超・未計画２・拘束減</t>
    <phoneticPr fontId="6"/>
  </si>
  <si>
    <t>医児入有期３２・地公体・定超</t>
    <rPh sb="8" eb="9">
      <t>チ</t>
    </rPh>
    <rPh sb="9" eb="10">
      <t>コウ</t>
    </rPh>
    <rPh sb="10" eb="11">
      <t>カラダ</t>
    </rPh>
    <rPh sb="12" eb="14">
      <t>テイチョウ</t>
    </rPh>
    <phoneticPr fontId="6"/>
  </si>
  <si>
    <t>医児入有期３２・地公体・定超・未計画</t>
    <rPh sb="8" eb="9">
      <t>チ</t>
    </rPh>
    <rPh sb="9" eb="10">
      <t>コウ</t>
    </rPh>
    <rPh sb="10" eb="11">
      <t>カラダ</t>
    </rPh>
    <rPh sb="12" eb="14">
      <t>テイチョウ</t>
    </rPh>
    <rPh sb="15" eb="16">
      <t>ミ</t>
    </rPh>
    <rPh sb="16" eb="18">
      <t>ケイカク</t>
    </rPh>
    <phoneticPr fontId="6"/>
  </si>
  <si>
    <t>医児入有期３２・地公体・定超・未計画２</t>
    <phoneticPr fontId="6"/>
  </si>
  <si>
    <t>医児入有期３２・地公体・定超・拘束減</t>
    <rPh sb="8" eb="9">
      <t>チ</t>
    </rPh>
    <rPh sb="9" eb="10">
      <t>コウ</t>
    </rPh>
    <rPh sb="10" eb="11">
      <t>カラダ</t>
    </rPh>
    <rPh sb="12" eb="14">
      <t>テイチョウ</t>
    </rPh>
    <phoneticPr fontId="6"/>
  </si>
  <si>
    <t>医児入有期３２・地公体・定超・未計画・拘束減</t>
    <rPh sb="8" eb="9">
      <t>チ</t>
    </rPh>
    <rPh sb="9" eb="10">
      <t>コウ</t>
    </rPh>
    <rPh sb="10" eb="11">
      <t>カラダ</t>
    </rPh>
    <rPh sb="12" eb="14">
      <t>テイチョウ</t>
    </rPh>
    <rPh sb="15" eb="16">
      <t>ミ</t>
    </rPh>
    <rPh sb="16" eb="18">
      <t>ケイカク</t>
    </rPh>
    <phoneticPr fontId="6"/>
  </si>
  <si>
    <t>医児入有期３２・地公体・定超・未計画２・拘束減</t>
    <phoneticPr fontId="6"/>
  </si>
  <si>
    <t>医児入有期３３・定超</t>
    <rPh sb="8" eb="9">
      <t>テイ</t>
    </rPh>
    <rPh sb="9" eb="10">
      <t>チョウ</t>
    </rPh>
    <phoneticPr fontId="6"/>
  </si>
  <si>
    <t>医児入有期３３・定超・未計画</t>
    <rPh sb="8" eb="10">
      <t>テイチョウ</t>
    </rPh>
    <rPh sb="11" eb="12">
      <t>ミ</t>
    </rPh>
    <rPh sb="12" eb="14">
      <t>ケイカク</t>
    </rPh>
    <phoneticPr fontId="6"/>
  </si>
  <si>
    <t>医児入有期３３・定超・未計画２</t>
    <phoneticPr fontId="6"/>
  </si>
  <si>
    <t>医児入有期３３・定超・拘束減</t>
    <rPh sb="8" eb="9">
      <t>テイ</t>
    </rPh>
    <rPh sb="9" eb="10">
      <t>チョウ</t>
    </rPh>
    <phoneticPr fontId="6"/>
  </si>
  <si>
    <t>医児入有期３３・定超・未計画・拘束減</t>
    <rPh sb="8" eb="10">
      <t>テイチョウ</t>
    </rPh>
    <rPh sb="11" eb="12">
      <t>ミ</t>
    </rPh>
    <rPh sb="12" eb="14">
      <t>ケイカク</t>
    </rPh>
    <phoneticPr fontId="6"/>
  </si>
  <si>
    <t>医児入有期３３・定超・未計画２・拘束減</t>
    <phoneticPr fontId="6"/>
  </si>
  <si>
    <t>医児入有期３３・地公体・定超</t>
    <rPh sb="8" eb="9">
      <t>チ</t>
    </rPh>
    <rPh sb="9" eb="10">
      <t>コウ</t>
    </rPh>
    <rPh sb="10" eb="11">
      <t>カラダ</t>
    </rPh>
    <rPh sb="12" eb="14">
      <t>テイチョウ</t>
    </rPh>
    <phoneticPr fontId="6"/>
  </si>
  <si>
    <t>医児入有期３３・地公体・定超・未計画</t>
    <rPh sb="8" eb="9">
      <t>チ</t>
    </rPh>
    <rPh sb="9" eb="10">
      <t>コウ</t>
    </rPh>
    <rPh sb="10" eb="11">
      <t>カラダ</t>
    </rPh>
    <rPh sb="12" eb="14">
      <t>テイチョウ</t>
    </rPh>
    <rPh sb="15" eb="16">
      <t>ミ</t>
    </rPh>
    <rPh sb="16" eb="18">
      <t>ケイカク</t>
    </rPh>
    <phoneticPr fontId="6"/>
  </si>
  <si>
    <t>医児入有期３３・地公体・定超・未計画２</t>
    <phoneticPr fontId="6"/>
  </si>
  <si>
    <t>医児入有期３３・地公体・定超・拘束減</t>
    <rPh sb="8" eb="9">
      <t>チ</t>
    </rPh>
    <rPh sb="9" eb="10">
      <t>コウ</t>
    </rPh>
    <rPh sb="10" eb="11">
      <t>カラダ</t>
    </rPh>
    <rPh sb="12" eb="14">
      <t>テイチョウ</t>
    </rPh>
    <phoneticPr fontId="6"/>
  </si>
  <si>
    <t>医児入有期３３・地公体・定超・未計画・拘束減</t>
    <rPh sb="8" eb="9">
      <t>チ</t>
    </rPh>
    <rPh sb="9" eb="10">
      <t>コウ</t>
    </rPh>
    <rPh sb="10" eb="11">
      <t>カラダ</t>
    </rPh>
    <rPh sb="12" eb="14">
      <t>テイチョウ</t>
    </rPh>
    <rPh sb="15" eb="16">
      <t>ミ</t>
    </rPh>
    <rPh sb="16" eb="18">
      <t>ケイカク</t>
    </rPh>
    <phoneticPr fontId="6"/>
  </si>
  <si>
    <t>医児入有期３３・地公体・定超・未計画２・拘束減</t>
    <phoneticPr fontId="6"/>
  </si>
  <si>
    <t>医児入有期３４・定超</t>
    <rPh sb="8" eb="9">
      <t>テイ</t>
    </rPh>
    <rPh sb="9" eb="10">
      <t>チョウ</t>
    </rPh>
    <phoneticPr fontId="6"/>
  </si>
  <si>
    <t>医児入有期３４・定超・未計画</t>
    <rPh sb="8" eb="10">
      <t>テイチョウ</t>
    </rPh>
    <rPh sb="11" eb="12">
      <t>ミ</t>
    </rPh>
    <rPh sb="12" eb="14">
      <t>ケイカク</t>
    </rPh>
    <phoneticPr fontId="6"/>
  </si>
  <si>
    <t>医児入有期３４・定超・未計画２</t>
    <phoneticPr fontId="6"/>
  </si>
  <si>
    <t>医児入有期３４・定超・拘束減</t>
    <rPh sb="8" eb="9">
      <t>テイ</t>
    </rPh>
    <rPh sb="9" eb="10">
      <t>チョウ</t>
    </rPh>
    <phoneticPr fontId="6"/>
  </si>
  <si>
    <t>医児入有期３４・定超・未計画・拘束減</t>
    <rPh sb="8" eb="10">
      <t>テイチョウ</t>
    </rPh>
    <rPh sb="11" eb="12">
      <t>ミ</t>
    </rPh>
    <rPh sb="12" eb="14">
      <t>ケイカク</t>
    </rPh>
    <phoneticPr fontId="6"/>
  </si>
  <si>
    <t>医児入有期３４・定超・未計画２・拘束減</t>
    <phoneticPr fontId="6"/>
  </si>
  <si>
    <t>医児入有期３４・地公体・定超</t>
    <rPh sb="8" eb="9">
      <t>チ</t>
    </rPh>
    <rPh sb="9" eb="10">
      <t>コウ</t>
    </rPh>
    <rPh sb="10" eb="11">
      <t>カラダ</t>
    </rPh>
    <rPh sb="12" eb="14">
      <t>テイチョウ</t>
    </rPh>
    <phoneticPr fontId="6"/>
  </si>
  <si>
    <t>医児入有期３４・地公体・定超・未計画</t>
    <rPh sb="8" eb="9">
      <t>チ</t>
    </rPh>
    <rPh sb="9" eb="10">
      <t>コウ</t>
    </rPh>
    <rPh sb="10" eb="11">
      <t>カラダ</t>
    </rPh>
    <rPh sb="12" eb="14">
      <t>テイチョウ</t>
    </rPh>
    <rPh sb="15" eb="16">
      <t>ミ</t>
    </rPh>
    <rPh sb="16" eb="18">
      <t>ケイカク</t>
    </rPh>
    <phoneticPr fontId="6"/>
  </si>
  <si>
    <t>医児入有期３４・地公体・定超・未計画２</t>
    <phoneticPr fontId="6"/>
  </si>
  <si>
    <t>医児入有期３４・地公体・定超・拘束減</t>
    <rPh sb="8" eb="9">
      <t>チ</t>
    </rPh>
    <rPh sb="9" eb="10">
      <t>コウ</t>
    </rPh>
    <rPh sb="10" eb="11">
      <t>カラダ</t>
    </rPh>
    <rPh sb="12" eb="14">
      <t>テイチョウ</t>
    </rPh>
    <phoneticPr fontId="6"/>
  </si>
  <si>
    <t>医児入有期３４・地公体・定超・未計画・拘束減</t>
    <rPh sb="8" eb="9">
      <t>チ</t>
    </rPh>
    <rPh sb="9" eb="10">
      <t>コウ</t>
    </rPh>
    <rPh sb="10" eb="11">
      <t>カラダ</t>
    </rPh>
    <rPh sb="12" eb="14">
      <t>テイチョウ</t>
    </rPh>
    <rPh sb="15" eb="16">
      <t>ミ</t>
    </rPh>
    <rPh sb="16" eb="18">
      <t>ケイカク</t>
    </rPh>
    <phoneticPr fontId="6"/>
  </si>
  <si>
    <t>医児入有期３４・地公体・定超・未計画２・拘束減</t>
    <phoneticPr fontId="6"/>
  </si>
  <si>
    <t>２８　児童発達支援サービスコード表</t>
    <rPh sb="3" eb="5">
      <t>ジドウ</t>
    </rPh>
    <rPh sb="5" eb="7">
      <t>ハッタツ</t>
    </rPh>
    <rPh sb="7" eb="9">
      <t>シエン</t>
    </rPh>
    <rPh sb="16" eb="17">
      <t>ヒョウ</t>
    </rPh>
    <phoneticPr fontId="6"/>
  </si>
  <si>
    <t>サービスコード</t>
    <phoneticPr fontId="6"/>
  </si>
  <si>
    <t>算定項目</t>
    <phoneticPr fontId="6"/>
  </si>
  <si>
    <t>児発１</t>
    <rPh sb="0" eb="1">
      <t>ジ</t>
    </rPh>
    <rPh sb="1" eb="2">
      <t>ハッ</t>
    </rPh>
    <phoneticPr fontId="6"/>
  </si>
  <si>
    <t>児童発達支援センターで行う場合</t>
    <rPh sb="0" eb="2">
      <t>ジドウ</t>
    </rPh>
    <rPh sb="2" eb="4">
      <t>ハッタツ</t>
    </rPh>
    <rPh sb="4" eb="6">
      <t>シエン</t>
    </rPh>
    <phoneticPr fontId="6"/>
  </si>
  <si>
    <t>イ　障害児（難聴児、重症心身障害児を除く）の場合</t>
    <rPh sb="2" eb="5">
      <t>ショウガイジ</t>
    </rPh>
    <rPh sb="6" eb="9">
      <t>ナンチョウジ</t>
    </rPh>
    <rPh sb="10" eb="12">
      <t>ジュウショウ</t>
    </rPh>
    <rPh sb="12" eb="14">
      <t>シンシン</t>
    </rPh>
    <rPh sb="14" eb="17">
      <t>ショウガイジ</t>
    </rPh>
    <rPh sb="18" eb="19">
      <t>ノゾ</t>
    </rPh>
    <rPh sb="22" eb="24">
      <t>バアイ</t>
    </rPh>
    <phoneticPr fontId="6"/>
  </si>
  <si>
    <t>（1）定員30人以下</t>
    <rPh sb="3" eb="5">
      <t>テイイン</t>
    </rPh>
    <rPh sb="7" eb="8">
      <t>ニン</t>
    </rPh>
    <rPh sb="8" eb="10">
      <t>イカ</t>
    </rPh>
    <phoneticPr fontId="6"/>
  </si>
  <si>
    <t>児発１・拘束減</t>
    <rPh sb="0" eb="1">
      <t>ジ</t>
    </rPh>
    <rPh sb="1" eb="2">
      <t>ハッ</t>
    </rPh>
    <rPh sb="4" eb="6">
      <t>コウソク</t>
    </rPh>
    <rPh sb="6" eb="7">
      <t>ゲン</t>
    </rPh>
    <phoneticPr fontId="6"/>
  </si>
  <si>
    <t>児発１・評価減</t>
    <rPh sb="4" eb="6">
      <t>ヒョウカ</t>
    </rPh>
    <phoneticPr fontId="6"/>
  </si>
  <si>
    <t>自己評価結果等未公表減算</t>
    <phoneticPr fontId="6"/>
  </si>
  <si>
    <t>児発１・評価減・拘束減</t>
    <phoneticPr fontId="6"/>
  </si>
  <si>
    <t>児発１・開所減１</t>
    <rPh sb="0" eb="1">
      <t>ジ</t>
    </rPh>
    <rPh sb="1" eb="2">
      <t>ハッ</t>
    </rPh>
    <phoneticPr fontId="6"/>
  </si>
  <si>
    <t>開所時間減算（4時間未満）</t>
    <rPh sb="0" eb="2">
      <t>カイショ</t>
    </rPh>
    <rPh sb="2" eb="4">
      <t>ジカン</t>
    </rPh>
    <rPh sb="4" eb="6">
      <t>ゲンサン</t>
    </rPh>
    <rPh sb="8" eb="10">
      <t>ジカン</t>
    </rPh>
    <rPh sb="10" eb="12">
      <t>ミマン</t>
    </rPh>
    <phoneticPr fontId="6"/>
  </si>
  <si>
    <t>児発１・開所減１・拘束減</t>
    <rPh sb="0" eb="1">
      <t>ジ</t>
    </rPh>
    <rPh sb="1" eb="2">
      <t>ハッ</t>
    </rPh>
    <phoneticPr fontId="6"/>
  </si>
  <si>
    <t>児発１・開所減１・評価減</t>
    <phoneticPr fontId="6"/>
  </si>
  <si>
    <t>児発１・開所減１・評価減・拘束減</t>
    <phoneticPr fontId="6"/>
  </si>
  <si>
    <t>児発１・開所減２</t>
    <rPh sb="0" eb="1">
      <t>ジ</t>
    </rPh>
    <rPh sb="1" eb="2">
      <t>ハッ</t>
    </rPh>
    <phoneticPr fontId="6"/>
  </si>
  <si>
    <t>開所時間減算（4時間以上6時間未満）</t>
    <rPh sb="0" eb="2">
      <t>カイショ</t>
    </rPh>
    <rPh sb="2" eb="4">
      <t>ジカン</t>
    </rPh>
    <rPh sb="4" eb="6">
      <t>ゲンサン</t>
    </rPh>
    <rPh sb="8" eb="12">
      <t>ジカンイジョウ</t>
    </rPh>
    <rPh sb="13" eb="15">
      <t>ジカン</t>
    </rPh>
    <rPh sb="15" eb="17">
      <t>ミマン</t>
    </rPh>
    <phoneticPr fontId="6"/>
  </si>
  <si>
    <t>児発１・開所減２・拘束減</t>
    <rPh sb="0" eb="1">
      <t>ジ</t>
    </rPh>
    <rPh sb="1" eb="2">
      <t>ハッ</t>
    </rPh>
    <phoneticPr fontId="6"/>
  </si>
  <si>
    <t>児発１・開所減２・評価減</t>
    <phoneticPr fontId="6"/>
  </si>
  <si>
    <t>児発１・開所減２・評価減・拘束減</t>
    <phoneticPr fontId="6"/>
  </si>
  <si>
    <t>児発１・未計画</t>
    <rPh sb="0" eb="1">
      <t>ジ</t>
    </rPh>
    <rPh sb="1" eb="2">
      <t>ハッ</t>
    </rPh>
    <rPh sb="4" eb="5">
      <t>ミ</t>
    </rPh>
    <rPh sb="5" eb="7">
      <t>ケイカク</t>
    </rPh>
    <phoneticPr fontId="6"/>
  </si>
  <si>
    <t>通所支援計画が作成されない場合</t>
    <phoneticPr fontId="6"/>
  </si>
  <si>
    <t>児発１・未計画・拘束減</t>
    <rPh sb="0" eb="1">
      <t>ジ</t>
    </rPh>
    <rPh sb="1" eb="2">
      <t>ハッ</t>
    </rPh>
    <rPh sb="4" eb="5">
      <t>ミ</t>
    </rPh>
    <rPh sb="5" eb="7">
      <t>ケイカク</t>
    </rPh>
    <phoneticPr fontId="6"/>
  </si>
  <si>
    <t>児発１・未計画・評価減</t>
    <rPh sb="0" eb="1">
      <t>ジ</t>
    </rPh>
    <rPh sb="1" eb="2">
      <t>ハッ</t>
    </rPh>
    <rPh sb="4" eb="5">
      <t>ミ</t>
    </rPh>
    <rPh sb="5" eb="7">
      <t>ケイカク</t>
    </rPh>
    <rPh sb="8" eb="10">
      <t>ヒョウカ</t>
    </rPh>
    <phoneticPr fontId="6"/>
  </si>
  <si>
    <t>児発１・未計画・評価減・拘束減</t>
    <rPh sb="0" eb="1">
      <t>ジ</t>
    </rPh>
    <rPh sb="1" eb="2">
      <t>ハッ</t>
    </rPh>
    <rPh sb="4" eb="5">
      <t>ミ</t>
    </rPh>
    <rPh sb="5" eb="7">
      <t>ケイカク</t>
    </rPh>
    <phoneticPr fontId="6"/>
  </si>
  <si>
    <t>児発１・未計画・開所減１</t>
    <rPh sb="0" eb="1">
      <t>ジ</t>
    </rPh>
    <rPh sb="1" eb="2">
      <t>ハッ</t>
    </rPh>
    <rPh sb="4" eb="5">
      <t>ミ</t>
    </rPh>
    <rPh sb="5" eb="7">
      <t>ケイカク</t>
    </rPh>
    <phoneticPr fontId="6"/>
  </si>
  <si>
    <t>児発１・未計画・開所減１・拘束減</t>
    <rPh sb="0" eb="1">
      <t>ジ</t>
    </rPh>
    <rPh sb="1" eb="2">
      <t>ハッ</t>
    </rPh>
    <rPh sb="4" eb="5">
      <t>ミ</t>
    </rPh>
    <rPh sb="5" eb="7">
      <t>ケイカク</t>
    </rPh>
    <phoneticPr fontId="6"/>
  </si>
  <si>
    <t>児発１・未計画・開所減１・評価減</t>
    <rPh sb="0" eb="1">
      <t>ジ</t>
    </rPh>
    <rPh sb="1" eb="2">
      <t>ハッ</t>
    </rPh>
    <rPh sb="4" eb="5">
      <t>ミ</t>
    </rPh>
    <rPh sb="5" eb="7">
      <t>ケイカク</t>
    </rPh>
    <rPh sb="13" eb="15">
      <t>ヒョウカ</t>
    </rPh>
    <phoneticPr fontId="6"/>
  </si>
  <si>
    <t>児発１・未計画・開所減１・評価減・拘束減</t>
    <rPh sb="0" eb="1">
      <t>ジ</t>
    </rPh>
    <rPh sb="1" eb="2">
      <t>ハッ</t>
    </rPh>
    <rPh sb="4" eb="5">
      <t>ミ</t>
    </rPh>
    <rPh sb="5" eb="7">
      <t>ケイカク</t>
    </rPh>
    <rPh sb="13" eb="15">
      <t>ヒョウカ</t>
    </rPh>
    <rPh sb="17" eb="19">
      <t>コウソク</t>
    </rPh>
    <rPh sb="19" eb="20">
      <t>ゲン</t>
    </rPh>
    <phoneticPr fontId="6"/>
  </si>
  <si>
    <t>児発１・未計画・開所減２</t>
    <rPh sb="0" eb="1">
      <t>ジ</t>
    </rPh>
    <rPh sb="1" eb="2">
      <t>ハッ</t>
    </rPh>
    <rPh sb="4" eb="5">
      <t>ミ</t>
    </rPh>
    <rPh sb="5" eb="7">
      <t>ケイカク</t>
    </rPh>
    <phoneticPr fontId="6"/>
  </si>
  <si>
    <t>児発１・未計画・開所減２・拘束減</t>
    <rPh sb="0" eb="1">
      <t>ジ</t>
    </rPh>
    <rPh sb="1" eb="2">
      <t>ハッ</t>
    </rPh>
    <rPh sb="4" eb="5">
      <t>ミ</t>
    </rPh>
    <rPh sb="5" eb="7">
      <t>ケイカク</t>
    </rPh>
    <phoneticPr fontId="6"/>
  </si>
  <si>
    <t>児発１・未計画・開所減２・評価減</t>
    <rPh sb="0" eb="1">
      <t>ジ</t>
    </rPh>
    <rPh sb="1" eb="2">
      <t>ハッ</t>
    </rPh>
    <rPh sb="4" eb="5">
      <t>ミ</t>
    </rPh>
    <rPh sb="5" eb="7">
      <t>ケイカク</t>
    </rPh>
    <rPh sb="13" eb="15">
      <t>ヒョウカ</t>
    </rPh>
    <phoneticPr fontId="6"/>
  </si>
  <si>
    <t>児発１・未計画・開所減２・評価減・拘束減</t>
    <rPh sb="0" eb="1">
      <t>ジ</t>
    </rPh>
    <rPh sb="1" eb="2">
      <t>ハッ</t>
    </rPh>
    <rPh sb="4" eb="5">
      <t>ミ</t>
    </rPh>
    <rPh sb="5" eb="7">
      <t>ケイカク</t>
    </rPh>
    <rPh sb="13" eb="15">
      <t>ヒョウカ</t>
    </rPh>
    <rPh sb="17" eb="19">
      <t>コウソク</t>
    </rPh>
    <rPh sb="19" eb="20">
      <t>ゲン</t>
    </rPh>
    <phoneticPr fontId="6"/>
  </si>
  <si>
    <t>児発１・未計画２</t>
    <rPh sb="0" eb="1">
      <t>ジ</t>
    </rPh>
    <rPh sb="1" eb="2">
      <t>ハッ</t>
    </rPh>
    <rPh sb="4" eb="5">
      <t>ミ</t>
    </rPh>
    <rPh sb="5" eb="7">
      <t>ケイカク</t>
    </rPh>
    <phoneticPr fontId="6"/>
  </si>
  <si>
    <t>児発１・未計画２・拘束減</t>
    <rPh sb="0" eb="1">
      <t>ジ</t>
    </rPh>
    <rPh sb="1" eb="2">
      <t>ハッ</t>
    </rPh>
    <rPh sb="4" eb="5">
      <t>ミ</t>
    </rPh>
    <phoneticPr fontId="6"/>
  </si>
  <si>
    <t>児発１・未計画２・評価減</t>
    <rPh sb="0" eb="1">
      <t>ジ</t>
    </rPh>
    <rPh sb="1" eb="2">
      <t>ハッ</t>
    </rPh>
    <rPh sb="4" eb="5">
      <t>ミ</t>
    </rPh>
    <rPh sb="9" eb="11">
      <t>ヒョウカ</t>
    </rPh>
    <phoneticPr fontId="6"/>
  </si>
  <si>
    <t>児発１・未計画２・評価減・拘束減</t>
    <rPh sb="0" eb="1">
      <t>ジ</t>
    </rPh>
    <rPh sb="1" eb="2">
      <t>ハッ</t>
    </rPh>
    <rPh sb="4" eb="5">
      <t>ミ</t>
    </rPh>
    <phoneticPr fontId="6"/>
  </si>
  <si>
    <t>児発１・未計画２・開所減１</t>
    <rPh sb="0" eb="1">
      <t>ジ</t>
    </rPh>
    <rPh sb="1" eb="2">
      <t>ハッ</t>
    </rPh>
    <rPh sb="4" eb="5">
      <t>ミ</t>
    </rPh>
    <phoneticPr fontId="6"/>
  </si>
  <si>
    <t>児発１・未計画２・開所減１・拘束減</t>
    <rPh sb="0" eb="1">
      <t>ジ</t>
    </rPh>
    <rPh sb="1" eb="2">
      <t>ハッ</t>
    </rPh>
    <rPh sb="4" eb="5">
      <t>ミ</t>
    </rPh>
    <phoneticPr fontId="6"/>
  </si>
  <si>
    <t>児発１・未計画２・開所減１・評価減</t>
    <rPh sb="0" eb="1">
      <t>ジ</t>
    </rPh>
    <rPh sb="1" eb="2">
      <t>ハッ</t>
    </rPh>
    <rPh sb="4" eb="5">
      <t>ミ</t>
    </rPh>
    <rPh sb="14" eb="16">
      <t>ヒョウカ</t>
    </rPh>
    <phoneticPr fontId="6"/>
  </si>
  <si>
    <t>児発１・未計画２・開所減１・評価減・拘束減</t>
    <rPh sb="0" eb="1">
      <t>ジ</t>
    </rPh>
    <rPh sb="1" eb="2">
      <t>ハッ</t>
    </rPh>
    <rPh sb="4" eb="5">
      <t>ミ</t>
    </rPh>
    <rPh sb="14" eb="16">
      <t>ヒョウカ</t>
    </rPh>
    <rPh sb="18" eb="20">
      <t>コウソク</t>
    </rPh>
    <rPh sb="20" eb="21">
      <t>ゲン</t>
    </rPh>
    <phoneticPr fontId="6"/>
  </si>
  <si>
    <t>児発１・未計画２・開所減２</t>
    <rPh sb="0" eb="1">
      <t>ジ</t>
    </rPh>
    <rPh sb="1" eb="2">
      <t>ハッ</t>
    </rPh>
    <rPh sb="4" eb="5">
      <t>ミ</t>
    </rPh>
    <phoneticPr fontId="6"/>
  </si>
  <si>
    <t>児発１・未計画２・開所減２・拘束減</t>
    <rPh sb="0" eb="1">
      <t>ジ</t>
    </rPh>
    <rPh sb="1" eb="2">
      <t>ハッ</t>
    </rPh>
    <rPh sb="4" eb="5">
      <t>ミ</t>
    </rPh>
    <phoneticPr fontId="6"/>
  </si>
  <si>
    <t>児発１・未計画２・開所減２・評価減</t>
    <rPh sb="0" eb="1">
      <t>ジ</t>
    </rPh>
    <rPh sb="1" eb="2">
      <t>ハッ</t>
    </rPh>
    <rPh sb="4" eb="5">
      <t>ミ</t>
    </rPh>
    <rPh sb="14" eb="16">
      <t>ヒョウカ</t>
    </rPh>
    <phoneticPr fontId="6"/>
  </si>
  <si>
    <t>児発１・未計画２・開所減２・評価減・拘束減</t>
    <rPh sb="0" eb="1">
      <t>ジ</t>
    </rPh>
    <rPh sb="1" eb="2">
      <t>ハッ</t>
    </rPh>
    <rPh sb="4" eb="5">
      <t>ミ</t>
    </rPh>
    <rPh sb="14" eb="16">
      <t>ヒョウカ</t>
    </rPh>
    <rPh sb="18" eb="20">
      <t>コウソク</t>
    </rPh>
    <rPh sb="20" eb="21">
      <t>ゲン</t>
    </rPh>
    <phoneticPr fontId="6"/>
  </si>
  <si>
    <t>児発１・地公体</t>
    <rPh sb="0" eb="1">
      <t>ジ</t>
    </rPh>
    <rPh sb="1" eb="2">
      <t>ハッ</t>
    </rPh>
    <rPh sb="4" eb="6">
      <t>チコウ</t>
    </rPh>
    <rPh sb="6" eb="7">
      <t>タイ</t>
    </rPh>
    <phoneticPr fontId="6"/>
  </si>
  <si>
    <t>地方公共団体が設置する場合</t>
    <rPh sb="0" eb="2">
      <t>チホウ</t>
    </rPh>
    <rPh sb="2" eb="4">
      <t>コウキョウ</t>
    </rPh>
    <rPh sb="4" eb="6">
      <t>ダンタイ</t>
    </rPh>
    <rPh sb="7" eb="9">
      <t>セッチ</t>
    </rPh>
    <phoneticPr fontId="6"/>
  </si>
  <si>
    <t>児発１・地公体・拘束減</t>
    <rPh sb="0" eb="1">
      <t>ジ</t>
    </rPh>
    <rPh sb="1" eb="2">
      <t>ハッ</t>
    </rPh>
    <rPh sb="4" eb="6">
      <t>チコウ</t>
    </rPh>
    <rPh sb="6" eb="7">
      <t>タイ</t>
    </rPh>
    <phoneticPr fontId="6"/>
  </si>
  <si>
    <t>児発１・地公体・評価減</t>
    <rPh sb="0" eb="1">
      <t>ジ</t>
    </rPh>
    <rPh sb="1" eb="2">
      <t>ハッ</t>
    </rPh>
    <rPh sb="4" eb="6">
      <t>チコウ</t>
    </rPh>
    <rPh sb="6" eb="7">
      <t>タイ</t>
    </rPh>
    <rPh sb="8" eb="10">
      <t>ヒョウカ</t>
    </rPh>
    <phoneticPr fontId="6"/>
  </si>
  <si>
    <t>児発１・地公体・評価減・拘束減</t>
    <rPh sb="0" eb="1">
      <t>ジ</t>
    </rPh>
    <rPh sb="1" eb="2">
      <t>ハッ</t>
    </rPh>
    <rPh sb="4" eb="6">
      <t>チコウ</t>
    </rPh>
    <rPh sb="6" eb="7">
      <t>タイ</t>
    </rPh>
    <rPh sb="8" eb="10">
      <t>ヒョウカ</t>
    </rPh>
    <phoneticPr fontId="6"/>
  </si>
  <si>
    <t>児発１・地公体・開所減１</t>
    <rPh sb="0" eb="1">
      <t>ジ</t>
    </rPh>
    <rPh sb="1" eb="2">
      <t>ハッ</t>
    </rPh>
    <rPh sb="4" eb="6">
      <t>チコウ</t>
    </rPh>
    <rPh sb="6" eb="7">
      <t>タイ</t>
    </rPh>
    <phoneticPr fontId="6"/>
  </si>
  <si>
    <t>児発１・地公体・開所減１・拘束減</t>
    <rPh sb="0" eb="1">
      <t>ジ</t>
    </rPh>
    <rPh sb="1" eb="2">
      <t>ハッ</t>
    </rPh>
    <rPh sb="4" eb="6">
      <t>チコウ</t>
    </rPh>
    <rPh sb="6" eb="7">
      <t>タイ</t>
    </rPh>
    <phoneticPr fontId="6"/>
  </si>
  <si>
    <t>児発１・地公体・開所減１・評価減</t>
    <phoneticPr fontId="6"/>
  </si>
  <si>
    <t>児発１・地公体・開所減１・評価減・拘束減</t>
    <phoneticPr fontId="6"/>
  </si>
  <si>
    <t>児発１・地公体・開所減２</t>
    <rPh sb="0" eb="1">
      <t>ジ</t>
    </rPh>
    <rPh sb="1" eb="2">
      <t>ハッ</t>
    </rPh>
    <rPh sb="4" eb="6">
      <t>チコウ</t>
    </rPh>
    <rPh sb="6" eb="7">
      <t>タイ</t>
    </rPh>
    <phoneticPr fontId="6"/>
  </si>
  <si>
    <t>児発１・地公体・開所減２・拘束減</t>
    <rPh sb="0" eb="1">
      <t>ジ</t>
    </rPh>
    <rPh sb="1" eb="2">
      <t>ハッ</t>
    </rPh>
    <rPh sb="4" eb="6">
      <t>チコウ</t>
    </rPh>
    <rPh sb="6" eb="7">
      <t>タイ</t>
    </rPh>
    <phoneticPr fontId="6"/>
  </si>
  <si>
    <t>児発１・地公体・開所減２・評価減</t>
    <phoneticPr fontId="6"/>
  </si>
  <si>
    <t>児発１・地公体・開所減２・評価減・拘束減</t>
    <phoneticPr fontId="6"/>
  </si>
  <si>
    <t>児発１・地公体・未計画</t>
    <rPh sb="0" eb="1">
      <t>ジ</t>
    </rPh>
    <rPh sb="1" eb="2">
      <t>ハッ</t>
    </rPh>
    <rPh sb="4" eb="6">
      <t>チコウ</t>
    </rPh>
    <rPh sb="6" eb="7">
      <t>タイ</t>
    </rPh>
    <rPh sb="8" eb="9">
      <t>ミ</t>
    </rPh>
    <rPh sb="9" eb="11">
      <t>ケイカク</t>
    </rPh>
    <phoneticPr fontId="6"/>
  </si>
  <si>
    <t>児発１・地公体・未計画・拘束減</t>
    <rPh sb="0" eb="1">
      <t>ジ</t>
    </rPh>
    <rPh sb="1" eb="2">
      <t>ハッ</t>
    </rPh>
    <rPh sb="4" eb="6">
      <t>チコウ</t>
    </rPh>
    <rPh sb="6" eb="7">
      <t>タイ</t>
    </rPh>
    <rPh sb="8" eb="9">
      <t>ミ</t>
    </rPh>
    <rPh sb="9" eb="11">
      <t>ケイカク</t>
    </rPh>
    <phoneticPr fontId="6"/>
  </si>
  <si>
    <t>児発１・地公体・未計画・評価減</t>
    <phoneticPr fontId="6"/>
  </si>
  <si>
    <t>児発１・地公体・未計画・評価減・拘束減</t>
    <phoneticPr fontId="6"/>
  </si>
  <si>
    <t>児発１・地公体・未計画・開所減１</t>
    <rPh sb="0" eb="1">
      <t>ジ</t>
    </rPh>
    <rPh sb="1" eb="2">
      <t>ハッ</t>
    </rPh>
    <rPh sb="4" eb="6">
      <t>チコウ</t>
    </rPh>
    <rPh sb="6" eb="7">
      <t>タイ</t>
    </rPh>
    <rPh sb="8" eb="9">
      <t>ミ</t>
    </rPh>
    <rPh sb="9" eb="11">
      <t>ケイカク</t>
    </rPh>
    <phoneticPr fontId="6"/>
  </si>
  <si>
    <t>児発１・地公体・未計画・開所減１・拘束減</t>
    <rPh sb="0" eb="1">
      <t>ジ</t>
    </rPh>
    <rPh sb="1" eb="2">
      <t>ハッ</t>
    </rPh>
    <rPh sb="4" eb="6">
      <t>チコウ</t>
    </rPh>
    <rPh sb="6" eb="7">
      <t>タイ</t>
    </rPh>
    <rPh sb="8" eb="9">
      <t>ミ</t>
    </rPh>
    <rPh sb="9" eb="11">
      <t>ケイカク</t>
    </rPh>
    <phoneticPr fontId="6"/>
  </si>
  <si>
    <t>児発１・地公体・未計画・開所減１・評価減</t>
    <rPh sb="0" eb="1">
      <t>ジ</t>
    </rPh>
    <rPh sb="1" eb="2">
      <t>ハッ</t>
    </rPh>
    <rPh sb="4" eb="6">
      <t>チコウ</t>
    </rPh>
    <rPh sb="6" eb="7">
      <t>タイ</t>
    </rPh>
    <rPh sb="8" eb="9">
      <t>ミ</t>
    </rPh>
    <rPh sb="9" eb="11">
      <t>ケイカク</t>
    </rPh>
    <rPh sb="17" eb="19">
      <t>ヒョウカ</t>
    </rPh>
    <phoneticPr fontId="6"/>
  </si>
  <si>
    <t>児発１・地公体・未計画・開所減１・評価減・拘束減</t>
    <rPh sb="0" eb="1">
      <t>ジ</t>
    </rPh>
    <rPh sb="1" eb="2">
      <t>ハッ</t>
    </rPh>
    <rPh sb="4" eb="6">
      <t>チコウ</t>
    </rPh>
    <rPh sb="6" eb="7">
      <t>タイ</t>
    </rPh>
    <rPh sb="8" eb="9">
      <t>ミ</t>
    </rPh>
    <rPh sb="9" eb="11">
      <t>ケイカク</t>
    </rPh>
    <rPh sb="17" eb="19">
      <t>ヒョウカ</t>
    </rPh>
    <rPh sb="19" eb="20">
      <t>ゲン</t>
    </rPh>
    <phoneticPr fontId="6"/>
  </si>
  <si>
    <t>児発１・地公体・未計画・開所減２</t>
    <rPh sb="0" eb="1">
      <t>ジ</t>
    </rPh>
    <rPh sb="1" eb="2">
      <t>ハッ</t>
    </rPh>
    <rPh sb="4" eb="6">
      <t>チコウ</t>
    </rPh>
    <rPh sb="6" eb="7">
      <t>タイ</t>
    </rPh>
    <rPh sb="8" eb="9">
      <t>ミ</t>
    </rPh>
    <rPh sb="9" eb="11">
      <t>ケイカク</t>
    </rPh>
    <phoneticPr fontId="6"/>
  </si>
  <si>
    <t>児発１・地公体・未計画・開所減２・拘束減</t>
    <rPh sb="0" eb="1">
      <t>ジ</t>
    </rPh>
    <rPh sb="1" eb="2">
      <t>ハッ</t>
    </rPh>
    <rPh sb="4" eb="6">
      <t>チコウ</t>
    </rPh>
    <rPh sb="6" eb="7">
      <t>タイ</t>
    </rPh>
    <rPh sb="8" eb="9">
      <t>ミ</t>
    </rPh>
    <rPh sb="9" eb="11">
      <t>ケイカク</t>
    </rPh>
    <phoneticPr fontId="6"/>
  </si>
  <si>
    <t>児発１・地公体・未計画・開所減２・評価減</t>
    <rPh sb="0" eb="1">
      <t>ジ</t>
    </rPh>
    <rPh sb="1" eb="2">
      <t>ハッ</t>
    </rPh>
    <rPh sb="4" eb="6">
      <t>チコウ</t>
    </rPh>
    <rPh sb="6" eb="7">
      <t>タイ</t>
    </rPh>
    <rPh sb="8" eb="9">
      <t>ミ</t>
    </rPh>
    <rPh sb="9" eb="11">
      <t>ケイカク</t>
    </rPh>
    <rPh sb="17" eb="19">
      <t>ヒョウカ</t>
    </rPh>
    <phoneticPr fontId="6"/>
  </si>
  <si>
    <t>児発１・地公体・未計画・開所減２・評価減・拘束減</t>
    <rPh sb="0" eb="1">
      <t>ジ</t>
    </rPh>
    <rPh sb="1" eb="2">
      <t>ハッ</t>
    </rPh>
    <rPh sb="4" eb="6">
      <t>チコウ</t>
    </rPh>
    <rPh sb="6" eb="7">
      <t>タイ</t>
    </rPh>
    <rPh sb="8" eb="9">
      <t>ミ</t>
    </rPh>
    <rPh sb="9" eb="11">
      <t>ケイカク</t>
    </rPh>
    <rPh sb="17" eb="19">
      <t>ヒョウカ</t>
    </rPh>
    <rPh sb="19" eb="20">
      <t>ゲン</t>
    </rPh>
    <phoneticPr fontId="6"/>
  </si>
  <si>
    <t>児発１・地公体・未計画２</t>
    <rPh sb="0" eb="1">
      <t>ジ</t>
    </rPh>
    <rPh sb="1" eb="2">
      <t>ハッ</t>
    </rPh>
    <rPh sb="4" eb="6">
      <t>チコウ</t>
    </rPh>
    <rPh sb="6" eb="7">
      <t>タイ</t>
    </rPh>
    <rPh sb="8" eb="9">
      <t>ミ</t>
    </rPh>
    <rPh sb="9" eb="11">
      <t>ケイカク</t>
    </rPh>
    <phoneticPr fontId="6"/>
  </si>
  <si>
    <t>児発１・地公体・未計画２・拘束減</t>
    <rPh sb="0" eb="1">
      <t>ジ</t>
    </rPh>
    <rPh sb="1" eb="2">
      <t>ハッ</t>
    </rPh>
    <rPh sb="4" eb="6">
      <t>チコウ</t>
    </rPh>
    <rPh sb="6" eb="7">
      <t>タイ</t>
    </rPh>
    <rPh sb="8" eb="9">
      <t>ミ</t>
    </rPh>
    <phoneticPr fontId="6"/>
  </si>
  <si>
    <t>児発１・地公体・未計画２・評価減</t>
  </si>
  <si>
    <t>児発１・地公体・未計画２・評価減・拘束減</t>
  </si>
  <si>
    <t>児発１・地公体・未計画２・開所減１</t>
    <rPh sb="0" eb="1">
      <t>ジ</t>
    </rPh>
    <rPh sb="1" eb="2">
      <t>ハッ</t>
    </rPh>
    <rPh sb="4" eb="6">
      <t>チコウ</t>
    </rPh>
    <rPh sb="6" eb="7">
      <t>タイ</t>
    </rPh>
    <rPh sb="8" eb="9">
      <t>ミ</t>
    </rPh>
    <phoneticPr fontId="6"/>
  </si>
  <si>
    <t>児発１・地公体・未計画２・開所減１・拘束減</t>
    <rPh sb="0" eb="1">
      <t>ジ</t>
    </rPh>
    <rPh sb="1" eb="2">
      <t>ハッ</t>
    </rPh>
    <rPh sb="4" eb="6">
      <t>チコウ</t>
    </rPh>
    <rPh sb="6" eb="7">
      <t>タイ</t>
    </rPh>
    <rPh sb="8" eb="9">
      <t>ミ</t>
    </rPh>
    <phoneticPr fontId="6"/>
  </si>
  <si>
    <t>児発１・地公体・未計画２・開所減１・評価減</t>
    <rPh sb="0" eb="1">
      <t>ジ</t>
    </rPh>
    <rPh sb="1" eb="2">
      <t>ハッ</t>
    </rPh>
    <rPh sb="4" eb="6">
      <t>チコウ</t>
    </rPh>
    <rPh sb="6" eb="7">
      <t>タイ</t>
    </rPh>
    <rPh sb="8" eb="9">
      <t>ミ</t>
    </rPh>
    <rPh sb="18" eb="20">
      <t>ヒョウカ</t>
    </rPh>
    <phoneticPr fontId="6"/>
  </si>
  <si>
    <t>児発１・地公体・未計画２・開所減１・評価減・拘束減</t>
    <rPh sb="0" eb="1">
      <t>ジ</t>
    </rPh>
    <rPh sb="1" eb="2">
      <t>ハッ</t>
    </rPh>
    <rPh sb="4" eb="6">
      <t>チコウ</t>
    </rPh>
    <rPh sb="6" eb="7">
      <t>タイ</t>
    </rPh>
    <rPh sb="8" eb="9">
      <t>ミ</t>
    </rPh>
    <rPh sb="18" eb="20">
      <t>ヒョウカ</t>
    </rPh>
    <rPh sb="20" eb="21">
      <t>ゲン</t>
    </rPh>
    <phoneticPr fontId="6"/>
  </si>
  <si>
    <t>児発１・地公体・未計画２・開所減２</t>
    <rPh sb="0" eb="1">
      <t>ジ</t>
    </rPh>
    <rPh sb="1" eb="2">
      <t>ハッ</t>
    </rPh>
    <rPh sb="4" eb="6">
      <t>チコウ</t>
    </rPh>
    <rPh sb="6" eb="7">
      <t>タイ</t>
    </rPh>
    <rPh sb="8" eb="9">
      <t>ミ</t>
    </rPh>
    <phoneticPr fontId="6"/>
  </si>
  <si>
    <t>児発１・地公体・未計画２・開所減２・拘束減</t>
    <rPh sb="0" eb="1">
      <t>ジ</t>
    </rPh>
    <rPh sb="1" eb="2">
      <t>ハッ</t>
    </rPh>
    <rPh sb="4" eb="6">
      <t>チコウ</t>
    </rPh>
    <rPh sb="6" eb="7">
      <t>タイ</t>
    </rPh>
    <rPh sb="8" eb="9">
      <t>ミ</t>
    </rPh>
    <phoneticPr fontId="6"/>
  </si>
  <si>
    <t>児発１・地公体・未計画２・開所減２・評価減</t>
    <rPh sb="0" eb="1">
      <t>ジ</t>
    </rPh>
    <rPh sb="1" eb="2">
      <t>ハッ</t>
    </rPh>
    <rPh sb="4" eb="6">
      <t>チコウ</t>
    </rPh>
    <rPh sb="6" eb="7">
      <t>タイ</t>
    </rPh>
    <rPh sb="8" eb="9">
      <t>ミ</t>
    </rPh>
    <rPh sb="18" eb="20">
      <t>ヒョウカ</t>
    </rPh>
    <phoneticPr fontId="6"/>
  </si>
  <si>
    <t>児発１・地公体・未計画２・開所減２・評価減・拘束減</t>
    <rPh sb="0" eb="1">
      <t>ジ</t>
    </rPh>
    <rPh sb="1" eb="2">
      <t>ハッ</t>
    </rPh>
    <rPh sb="4" eb="6">
      <t>チコウ</t>
    </rPh>
    <rPh sb="6" eb="7">
      <t>タイ</t>
    </rPh>
    <rPh sb="8" eb="9">
      <t>ミ</t>
    </rPh>
    <rPh sb="18" eb="20">
      <t>ヒョウカ</t>
    </rPh>
    <rPh sb="20" eb="21">
      <t>ゲン</t>
    </rPh>
    <phoneticPr fontId="6"/>
  </si>
  <si>
    <t>児発２</t>
    <phoneticPr fontId="6"/>
  </si>
  <si>
    <t>（2）定員31人以上40人以下</t>
    <phoneticPr fontId="6"/>
  </si>
  <si>
    <t>児発２・拘束減</t>
    <rPh sb="4" eb="6">
      <t>コウソク</t>
    </rPh>
    <rPh sb="6" eb="7">
      <t>ゲン</t>
    </rPh>
    <phoneticPr fontId="6"/>
  </si>
  <si>
    <t>児発２・評価減</t>
    <rPh sb="4" eb="6">
      <t>ヒョウカ</t>
    </rPh>
    <phoneticPr fontId="6"/>
  </si>
  <si>
    <t>児発２・評価減・拘束減</t>
  </si>
  <si>
    <t>児発２・開所減１</t>
    <phoneticPr fontId="6"/>
  </si>
  <si>
    <t>児発２・開所減１・拘束減</t>
    <phoneticPr fontId="6"/>
  </si>
  <si>
    <t>児発２・開所減１・評価減</t>
  </si>
  <si>
    <t>児発２・開所減１・評価減・拘束減</t>
  </si>
  <si>
    <t>児発２・開所減２</t>
    <phoneticPr fontId="6"/>
  </si>
  <si>
    <t>児発２・開所減２・拘束減</t>
    <phoneticPr fontId="6"/>
  </si>
  <si>
    <t>児発２・開所減２・評価減</t>
  </si>
  <si>
    <t>児発２・開所減２・評価減・拘束減</t>
  </si>
  <si>
    <t>児発２・未計画</t>
    <rPh sb="4" eb="5">
      <t>ミ</t>
    </rPh>
    <rPh sb="5" eb="7">
      <t>ケイカク</t>
    </rPh>
    <phoneticPr fontId="6"/>
  </si>
  <si>
    <t>児発２・未計画・拘束減</t>
    <rPh sb="4" eb="5">
      <t>ミ</t>
    </rPh>
    <rPh sb="5" eb="7">
      <t>ケイカク</t>
    </rPh>
    <phoneticPr fontId="6"/>
  </si>
  <si>
    <t>児発２・未計画・評価減</t>
    <rPh sb="4" eb="5">
      <t>ミ</t>
    </rPh>
    <rPh sb="5" eb="7">
      <t>ケイカク</t>
    </rPh>
    <rPh sb="8" eb="10">
      <t>ヒョウカ</t>
    </rPh>
    <phoneticPr fontId="6"/>
  </si>
  <si>
    <t>児発２・未計画・評価減・拘束減</t>
    <rPh sb="4" eb="5">
      <t>ミ</t>
    </rPh>
    <rPh sb="5" eb="7">
      <t>ケイカク</t>
    </rPh>
    <phoneticPr fontId="6"/>
  </si>
  <si>
    <t>児発２・未計画・開所減１</t>
    <rPh sb="4" eb="5">
      <t>ミ</t>
    </rPh>
    <rPh sb="5" eb="7">
      <t>ケイカク</t>
    </rPh>
    <phoneticPr fontId="6"/>
  </si>
  <si>
    <t>児発２・未計画・開所減１・拘束減</t>
    <rPh sb="4" eb="5">
      <t>ミ</t>
    </rPh>
    <rPh sb="5" eb="7">
      <t>ケイカク</t>
    </rPh>
    <phoneticPr fontId="6"/>
  </si>
  <si>
    <t>児発２・未計画・開所減１・評価減</t>
    <rPh sb="4" eb="5">
      <t>ミ</t>
    </rPh>
    <rPh sb="5" eb="7">
      <t>ケイカク</t>
    </rPh>
    <rPh sb="13" eb="15">
      <t>ヒョウカ</t>
    </rPh>
    <phoneticPr fontId="6"/>
  </si>
  <si>
    <t>児発２・未計画・開所減１・評価減・拘束減</t>
    <rPh sb="4" eb="5">
      <t>ミ</t>
    </rPh>
    <rPh sb="5" eb="7">
      <t>ケイカク</t>
    </rPh>
    <rPh sb="13" eb="15">
      <t>ヒョウカ</t>
    </rPh>
    <rPh sb="17" eb="19">
      <t>コウソク</t>
    </rPh>
    <rPh sb="19" eb="20">
      <t>ゲン</t>
    </rPh>
    <phoneticPr fontId="6"/>
  </si>
  <si>
    <t>児発２・未計画・開所減２</t>
    <rPh sb="4" eb="5">
      <t>ミ</t>
    </rPh>
    <rPh sb="5" eb="7">
      <t>ケイカク</t>
    </rPh>
    <phoneticPr fontId="6"/>
  </si>
  <si>
    <t>児発２・未計画・開所減２・拘束減</t>
    <rPh sb="4" eb="5">
      <t>ミ</t>
    </rPh>
    <rPh sb="5" eb="7">
      <t>ケイカク</t>
    </rPh>
    <phoneticPr fontId="6"/>
  </si>
  <si>
    <t>児発２・未計画・開所減２・評価減</t>
    <rPh sb="4" eb="5">
      <t>ミ</t>
    </rPh>
    <rPh sb="5" eb="7">
      <t>ケイカク</t>
    </rPh>
    <rPh sb="13" eb="15">
      <t>ヒョウカ</t>
    </rPh>
    <phoneticPr fontId="6"/>
  </si>
  <si>
    <t>児発２・未計画・開所減２・評価減・拘束減</t>
    <rPh sb="4" eb="5">
      <t>ミ</t>
    </rPh>
    <rPh sb="5" eb="7">
      <t>ケイカク</t>
    </rPh>
    <rPh sb="13" eb="15">
      <t>ヒョウカ</t>
    </rPh>
    <rPh sb="17" eb="19">
      <t>コウソク</t>
    </rPh>
    <rPh sb="19" eb="20">
      <t>ゲン</t>
    </rPh>
    <phoneticPr fontId="6"/>
  </si>
  <si>
    <t>児発２・未計画２</t>
    <rPh sb="4" eb="5">
      <t>ミ</t>
    </rPh>
    <rPh sb="5" eb="7">
      <t>ケイカク</t>
    </rPh>
    <phoneticPr fontId="6"/>
  </si>
  <si>
    <t>児発２・未計画２・拘束減</t>
    <rPh sb="4" eb="5">
      <t>ミ</t>
    </rPh>
    <phoneticPr fontId="6"/>
  </si>
  <si>
    <t>児発２・未計画２・評価減</t>
    <rPh sb="4" eb="5">
      <t>ミ</t>
    </rPh>
    <rPh sb="9" eb="11">
      <t>ヒョウカ</t>
    </rPh>
    <phoneticPr fontId="6"/>
  </si>
  <si>
    <t>児発２・未計画２・評価減・拘束減</t>
    <rPh sb="4" eb="5">
      <t>ミ</t>
    </rPh>
    <phoneticPr fontId="6"/>
  </si>
  <si>
    <t>児発２・未計画２・開所減１</t>
    <rPh sb="4" eb="5">
      <t>ミ</t>
    </rPh>
    <phoneticPr fontId="6"/>
  </si>
  <si>
    <t>児発２・未計画２・開所減１・拘束減</t>
    <rPh sb="4" eb="5">
      <t>ミ</t>
    </rPh>
    <phoneticPr fontId="6"/>
  </si>
  <si>
    <t>児発２・未計画２・開所減１・評価減</t>
    <rPh sb="4" eb="5">
      <t>ミ</t>
    </rPh>
    <rPh sb="14" eb="16">
      <t>ヒョウカ</t>
    </rPh>
    <phoneticPr fontId="6"/>
  </si>
  <si>
    <t>児発２・未計画２・開所減１・評価減・拘束減</t>
    <rPh sb="4" eb="5">
      <t>ミ</t>
    </rPh>
    <rPh sb="14" eb="16">
      <t>ヒョウカ</t>
    </rPh>
    <rPh sb="18" eb="20">
      <t>コウソク</t>
    </rPh>
    <rPh sb="20" eb="21">
      <t>ゲン</t>
    </rPh>
    <phoneticPr fontId="6"/>
  </si>
  <si>
    <t>児発２・未計画２・開所減２</t>
    <rPh sb="4" eb="5">
      <t>ミ</t>
    </rPh>
    <phoneticPr fontId="6"/>
  </si>
  <si>
    <t>児発２・未計画２・開所減２・拘束減</t>
    <rPh sb="4" eb="5">
      <t>ミ</t>
    </rPh>
    <phoneticPr fontId="6"/>
  </si>
  <si>
    <t>児発２・未計画２・開所減２・評価減</t>
    <rPh sb="4" eb="5">
      <t>ミ</t>
    </rPh>
    <rPh sb="14" eb="16">
      <t>ヒョウカ</t>
    </rPh>
    <phoneticPr fontId="6"/>
  </si>
  <si>
    <t>児発２・未計画２・開所減２・評価減・拘束減</t>
    <rPh sb="4" eb="5">
      <t>ミ</t>
    </rPh>
    <rPh sb="14" eb="16">
      <t>ヒョウカ</t>
    </rPh>
    <rPh sb="18" eb="20">
      <t>コウソク</t>
    </rPh>
    <rPh sb="20" eb="21">
      <t>ゲン</t>
    </rPh>
    <phoneticPr fontId="6"/>
  </si>
  <si>
    <t>児発２・地公体</t>
    <rPh sb="4" eb="6">
      <t>チコウ</t>
    </rPh>
    <rPh sb="6" eb="7">
      <t>タイ</t>
    </rPh>
    <phoneticPr fontId="6"/>
  </si>
  <si>
    <t>児発２・地公体・拘束減</t>
    <rPh sb="4" eb="6">
      <t>チコウ</t>
    </rPh>
    <rPh sb="6" eb="7">
      <t>タイ</t>
    </rPh>
    <phoneticPr fontId="6"/>
  </si>
  <si>
    <t>児発２・地公体・評価減</t>
    <rPh sb="4" eb="6">
      <t>チコウ</t>
    </rPh>
    <rPh sb="6" eb="7">
      <t>タイ</t>
    </rPh>
    <rPh sb="8" eb="10">
      <t>ヒョウカ</t>
    </rPh>
    <phoneticPr fontId="6"/>
  </si>
  <si>
    <t>児発２・地公体・評価減・拘束減</t>
    <rPh sb="4" eb="6">
      <t>チコウ</t>
    </rPh>
    <rPh sb="6" eb="7">
      <t>タイ</t>
    </rPh>
    <rPh sb="8" eb="10">
      <t>ヒョウカ</t>
    </rPh>
    <phoneticPr fontId="6"/>
  </si>
  <si>
    <t>児発２・地公体・開所減１</t>
    <rPh sb="4" eb="6">
      <t>チコウ</t>
    </rPh>
    <rPh sb="6" eb="7">
      <t>タイ</t>
    </rPh>
    <phoneticPr fontId="6"/>
  </si>
  <si>
    <t>児発２・地公体・開所減１・拘束減</t>
    <rPh sb="4" eb="6">
      <t>チコウ</t>
    </rPh>
    <rPh sb="6" eb="7">
      <t>タイ</t>
    </rPh>
    <phoneticPr fontId="6"/>
  </si>
  <si>
    <t>児発２・地公体・開所減１・評価減</t>
  </si>
  <si>
    <t>児発２・地公体・開所減１・評価減・拘束減</t>
  </si>
  <si>
    <t>児発２・地公体・開所減２</t>
    <rPh sb="4" eb="6">
      <t>チコウ</t>
    </rPh>
    <rPh sb="6" eb="7">
      <t>タイ</t>
    </rPh>
    <phoneticPr fontId="6"/>
  </si>
  <si>
    <t>児発２・地公体・開所減２・拘束減</t>
    <rPh sb="4" eb="6">
      <t>チコウ</t>
    </rPh>
    <rPh sb="6" eb="7">
      <t>タイ</t>
    </rPh>
    <phoneticPr fontId="6"/>
  </si>
  <si>
    <t>児発２・地公体・開所減２・評価減</t>
  </si>
  <si>
    <t>児発２・地公体・開所減２・評価減・拘束減</t>
  </si>
  <si>
    <t>児発２・地公体・未計画</t>
    <rPh sb="4" eb="6">
      <t>チコウ</t>
    </rPh>
    <rPh sb="6" eb="7">
      <t>タイ</t>
    </rPh>
    <rPh sb="8" eb="9">
      <t>ミ</t>
    </rPh>
    <rPh sb="9" eb="11">
      <t>ケイカク</t>
    </rPh>
    <phoneticPr fontId="6"/>
  </si>
  <si>
    <t>児発２・地公体・未計画・拘束減</t>
    <rPh sb="4" eb="6">
      <t>チコウ</t>
    </rPh>
    <rPh sb="6" eb="7">
      <t>タイ</t>
    </rPh>
    <rPh sb="8" eb="9">
      <t>ミ</t>
    </rPh>
    <rPh sb="9" eb="11">
      <t>ケイカク</t>
    </rPh>
    <phoneticPr fontId="6"/>
  </si>
  <si>
    <t>児発２・地公体・未計画・評価減</t>
  </si>
  <si>
    <t>児発２・地公体・未計画・評価減・拘束減</t>
  </si>
  <si>
    <t>児発２・地公体・未計画・開所減１</t>
    <rPh sb="4" eb="6">
      <t>チコウ</t>
    </rPh>
    <rPh sb="6" eb="7">
      <t>タイ</t>
    </rPh>
    <rPh sb="8" eb="9">
      <t>ミ</t>
    </rPh>
    <rPh sb="9" eb="11">
      <t>ケイカク</t>
    </rPh>
    <phoneticPr fontId="6"/>
  </si>
  <si>
    <t>児発２・地公体・未計画・開所減１・拘束減</t>
    <rPh sb="4" eb="6">
      <t>チコウ</t>
    </rPh>
    <rPh sb="6" eb="7">
      <t>タイ</t>
    </rPh>
    <rPh sb="8" eb="9">
      <t>ミ</t>
    </rPh>
    <rPh sb="9" eb="11">
      <t>ケイカク</t>
    </rPh>
    <phoneticPr fontId="6"/>
  </si>
  <si>
    <t>児発２・地公体・未計画・開所減１・評価減</t>
    <rPh sb="4" eb="6">
      <t>チコウ</t>
    </rPh>
    <rPh sb="6" eb="7">
      <t>タイ</t>
    </rPh>
    <rPh sb="8" eb="9">
      <t>ミ</t>
    </rPh>
    <rPh sb="9" eb="11">
      <t>ケイカク</t>
    </rPh>
    <rPh sb="17" eb="19">
      <t>ヒョウカ</t>
    </rPh>
    <phoneticPr fontId="6"/>
  </si>
  <si>
    <t>児発２・地公体・未計画・開所減１・評価減・拘束減</t>
    <rPh sb="4" eb="6">
      <t>チコウ</t>
    </rPh>
    <rPh sb="6" eb="7">
      <t>タイ</t>
    </rPh>
    <rPh sb="8" eb="9">
      <t>ミ</t>
    </rPh>
    <rPh sb="9" eb="11">
      <t>ケイカク</t>
    </rPh>
    <rPh sb="17" eb="19">
      <t>ヒョウカ</t>
    </rPh>
    <rPh sb="19" eb="20">
      <t>ゲン</t>
    </rPh>
    <phoneticPr fontId="6"/>
  </si>
  <si>
    <t>児発２・地公体・未計画・開所減２</t>
    <rPh sb="4" eb="6">
      <t>チコウ</t>
    </rPh>
    <rPh sb="6" eb="7">
      <t>タイ</t>
    </rPh>
    <rPh sb="8" eb="9">
      <t>ミ</t>
    </rPh>
    <rPh sb="9" eb="11">
      <t>ケイカク</t>
    </rPh>
    <phoneticPr fontId="6"/>
  </si>
  <si>
    <t>児発２・地公体・未計画・開所減２・拘束減</t>
    <rPh sb="4" eb="6">
      <t>チコウ</t>
    </rPh>
    <rPh sb="6" eb="7">
      <t>タイ</t>
    </rPh>
    <rPh sb="8" eb="9">
      <t>ミ</t>
    </rPh>
    <rPh sb="9" eb="11">
      <t>ケイカク</t>
    </rPh>
    <phoneticPr fontId="6"/>
  </si>
  <si>
    <t>児発２・地公体・未計画・開所減２・評価減</t>
    <rPh sb="4" eb="6">
      <t>チコウ</t>
    </rPh>
    <rPh sb="6" eb="7">
      <t>タイ</t>
    </rPh>
    <rPh sb="8" eb="9">
      <t>ミ</t>
    </rPh>
    <rPh sb="9" eb="11">
      <t>ケイカク</t>
    </rPh>
    <rPh sb="17" eb="19">
      <t>ヒョウカ</t>
    </rPh>
    <phoneticPr fontId="6"/>
  </si>
  <si>
    <t>児発２・地公体・未計画・開所減２・評価減・拘束減</t>
    <rPh sb="4" eb="6">
      <t>チコウ</t>
    </rPh>
    <rPh sb="6" eb="7">
      <t>タイ</t>
    </rPh>
    <rPh sb="8" eb="9">
      <t>ミ</t>
    </rPh>
    <rPh sb="9" eb="11">
      <t>ケイカク</t>
    </rPh>
    <rPh sb="17" eb="19">
      <t>ヒョウカ</t>
    </rPh>
    <rPh sb="19" eb="20">
      <t>ゲン</t>
    </rPh>
    <phoneticPr fontId="6"/>
  </si>
  <si>
    <t>児発２・地公体・未計画２</t>
    <rPh sb="4" eb="6">
      <t>チコウ</t>
    </rPh>
    <rPh sb="6" eb="7">
      <t>タイ</t>
    </rPh>
    <rPh sb="8" eb="9">
      <t>ミ</t>
    </rPh>
    <rPh sb="9" eb="11">
      <t>ケイカク</t>
    </rPh>
    <phoneticPr fontId="6"/>
  </si>
  <si>
    <t>児発２・地公体・未計画２・拘束減</t>
    <rPh sb="4" eb="6">
      <t>チコウ</t>
    </rPh>
    <rPh sb="6" eb="7">
      <t>タイ</t>
    </rPh>
    <rPh sb="8" eb="9">
      <t>ミ</t>
    </rPh>
    <phoneticPr fontId="6"/>
  </si>
  <si>
    <t>児発２・地公体・未計画２・評価減</t>
  </si>
  <si>
    <t>児発２・地公体・未計画２・評価減・拘束減</t>
  </si>
  <si>
    <t>児発２・地公体・未計画２・開所減１</t>
    <rPh sb="4" eb="6">
      <t>チコウ</t>
    </rPh>
    <rPh sb="6" eb="7">
      <t>タイ</t>
    </rPh>
    <rPh sb="8" eb="9">
      <t>ミ</t>
    </rPh>
    <phoneticPr fontId="6"/>
  </si>
  <si>
    <t>児発２・地公体・未計画２・開所減１・拘束減</t>
    <rPh sb="4" eb="6">
      <t>チコウ</t>
    </rPh>
    <rPh sb="6" eb="7">
      <t>タイ</t>
    </rPh>
    <rPh sb="8" eb="9">
      <t>ミ</t>
    </rPh>
    <phoneticPr fontId="6"/>
  </si>
  <si>
    <t>児発２・地公体・未計画２・開所減１・評価減</t>
    <rPh sb="4" eb="6">
      <t>チコウ</t>
    </rPh>
    <rPh sb="6" eb="7">
      <t>タイ</t>
    </rPh>
    <rPh sb="8" eb="9">
      <t>ミ</t>
    </rPh>
    <rPh sb="18" eb="20">
      <t>ヒョウカ</t>
    </rPh>
    <phoneticPr fontId="6"/>
  </si>
  <si>
    <t>児発２・地公体・未計画２・開所減１・評価減・拘束減</t>
    <rPh sb="4" eb="6">
      <t>チコウ</t>
    </rPh>
    <rPh sb="6" eb="7">
      <t>タイ</t>
    </rPh>
    <rPh sb="8" eb="9">
      <t>ミ</t>
    </rPh>
    <rPh sb="18" eb="20">
      <t>ヒョウカ</t>
    </rPh>
    <rPh sb="20" eb="21">
      <t>ゲン</t>
    </rPh>
    <phoneticPr fontId="6"/>
  </si>
  <si>
    <t>児発２・地公体・未計画２・開所減２</t>
    <rPh sb="4" eb="6">
      <t>チコウ</t>
    </rPh>
    <rPh sb="6" eb="7">
      <t>タイ</t>
    </rPh>
    <rPh sb="8" eb="9">
      <t>ミ</t>
    </rPh>
    <phoneticPr fontId="6"/>
  </si>
  <si>
    <t>児発２・地公体・未計画２・開所減２・拘束減</t>
    <rPh sb="4" eb="6">
      <t>チコウ</t>
    </rPh>
    <rPh sb="6" eb="7">
      <t>タイ</t>
    </rPh>
    <rPh sb="8" eb="9">
      <t>ミ</t>
    </rPh>
    <phoneticPr fontId="6"/>
  </si>
  <si>
    <t>児発２・地公体・未計画２・開所減２・評価減</t>
    <rPh sb="4" eb="6">
      <t>チコウ</t>
    </rPh>
    <rPh sb="6" eb="7">
      <t>タイ</t>
    </rPh>
    <rPh sb="8" eb="9">
      <t>ミ</t>
    </rPh>
    <rPh sb="18" eb="20">
      <t>ヒョウカ</t>
    </rPh>
    <phoneticPr fontId="6"/>
  </si>
  <si>
    <t>児発２・地公体・未計画２・開所減２・評価減・拘束減</t>
    <rPh sb="4" eb="6">
      <t>チコウ</t>
    </rPh>
    <rPh sb="6" eb="7">
      <t>タイ</t>
    </rPh>
    <rPh sb="8" eb="9">
      <t>ミ</t>
    </rPh>
    <rPh sb="18" eb="20">
      <t>ヒョウカ</t>
    </rPh>
    <rPh sb="20" eb="21">
      <t>ゲン</t>
    </rPh>
    <phoneticPr fontId="6"/>
  </si>
  <si>
    <t>児発３</t>
  </si>
  <si>
    <t>（3）定員41人以上50人以下</t>
    <phoneticPr fontId="6"/>
  </si>
  <si>
    <t>児発３・拘束減</t>
    <rPh sb="4" eb="6">
      <t>コウソク</t>
    </rPh>
    <rPh sb="6" eb="7">
      <t>ゲン</t>
    </rPh>
    <phoneticPr fontId="6"/>
  </si>
  <si>
    <t>児発３・評価減</t>
    <rPh sb="4" eb="6">
      <t>ヒョウカ</t>
    </rPh>
    <phoneticPr fontId="6"/>
  </si>
  <si>
    <t>児発３・評価減・拘束減</t>
  </si>
  <si>
    <t>児発３・開所減１</t>
  </si>
  <si>
    <t>児発３・開所減１・拘束減</t>
  </si>
  <si>
    <t>児発３・開所減１・評価減</t>
  </si>
  <si>
    <t>児発３・開所減１・評価減・拘束減</t>
  </si>
  <si>
    <t>児発３・開所減２</t>
  </si>
  <si>
    <t>児発３・開所減２・拘束減</t>
  </si>
  <si>
    <t>児発３・開所減２・評価減</t>
  </si>
  <si>
    <t>児発３・開所減２・評価減・拘束減</t>
  </si>
  <si>
    <t>児発３・未計画</t>
    <rPh sb="4" eb="5">
      <t>ミ</t>
    </rPh>
    <rPh sb="5" eb="7">
      <t>ケイカク</t>
    </rPh>
    <phoneticPr fontId="6"/>
  </si>
  <si>
    <t>児発３・未計画・拘束減</t>
    <rPh sb="4" eb="5">
      <t>ミ</t>
    </rPh>
    <rPh sb="5" eb="7">
      <t>ケイカク</t>
    </rPh>
    <phoneticPr fontId="6"/>
  </si>
  <si>
    <t>児発３・未計画・評価減</t>
    <rPh sb="4" eb="5">
      <t>ミ</t>
    </rPh>
    <rPh sb="5" eb="7">
      <t>ケイカク</t>
    </rPh>
    <rPh sb="8" eb="10">
      <t>ヒョウカ</t>
    </rPh>
    <phoneticPr fontId="6"/>
  </si>
  <si>
    <t>児発３・未計画・評価減・拘束減</t>
    <rPh sb="4" eb="5">
      <t>ミ</t>
    </rPh>
    <rPh sb="5" eb="7">
      <t>ケイカク</t>
    </rPh>
    <phoneticPr fontId="6"/>
  </si>
  <si>
    <t>児発３・未計画・開所減１</t>
    <rPh sb="4" eb="5">
      <t>ミ</t>
    </rPh>
    <rPh sb="5" eb="7">
      <t>ケイカク</t>
    </rPh>
    <phoneticPr fontId="6"/>
  </si>
  <si>
    <t>児発３・未計画・開所減１・拘束減</t>
    <rPh sb="4" eb="5">
      <t>ミ</t>
    </rPh>
    <rPh sb="5" eb="7">
      <t>ケイカク</t>
    </rPh>
    <phoneticPr fontId="6"/>
  </si>
  <si>
    <t>児発３・未計画・開所減１・評価減</t>
    <rPh sb="4" eb="5">
      <t>ミ</t>
    </rPh>
    <rPh sb="5" eb="7">
      <t>ケイカク</t>
    </rPh>
    <rPh sb="13" eb="15">
      <t>ヒョウカ</t>
    </rPh>
    <phoneticPr fontId="6"/>
  </si>
  <si>
    <t>児発３・未計画・開所減１・評価減・拘束減</t>
    <rPh sb="4" eb="5">
      <t>ミ</t>
    </rPh>
    <rPh sb="5" eb="7">
      <t>ケイカク</t>
    </rPh>
    <rPh sb="13" eb="15">
      <t>ヒョウカ</t>
    </rPh>
    <rPh sb="17" eb="19">
      <t>コウソク</t>
    </rPh>
    <rPh sb="19" eb="20">
      <t>ゲン</t>
    </rPh>
    <phoneticPr fontId="6"/>
  </si>
  <si>
    <t>児発３・未計画・開所減２</t>
    <rPh sb="4" eb="5">
      <t>ミ</t>
    </rPh>
    <rPh sb="5" eb="7">
      <t>ケイカク</t>
    </rPh>
    <phoneticPr fontId="6"/>
  </si>
  <si>
    <t>児発３・未計画・開所減２・拘束減</t>
    <rPh sb="4" eb="5">
      <t>ミ</t>
    </rPh>
    <rPh sb="5" eb="7">
      <t>ケイカク</t>
    </rPh>
    <phoneticPr fontId="6"/>
  </si>
  <si>
    <t>児発３・未計画・開所減２・評価減</t>
    <rPh sb="4" eb="5">
      <t>ミ</t>
    </rPh>
    <rPh sb="5" eb="7">
      <t>ケイカク</t>
    </rPh>
    <rPh sb="13" eb="15">
      <t>ヒョウカ</t>
    </rPh>
    <phoneticPr fontId="6"/>
  </si>
  <si>
    <t>児発３・未計画・開所減２・評価減・拘束減</t>
    <rPh sb="4" eb="5">
      <t>ミ</t>
    </rPh>
    <rPh sb="5" eb="7">
      <t>ケイカク</t>
    </rPh>
    <rPh sb="13" eb="15">
      <t>ヒョウカ</t>
    </rPh>
    <rPh sb="17" eb="19">
      <t>コウソク</t>
    </rPh>
    <rPh sb="19" eb="20">
      <t>ゲン</t>
    </rPh>
    <phoneticPr fontId="6"/>
  </si>
  <si>
    <t>児発３・未計画２</t>
    <rPh sb="4" eb="5">
      <t>ミ</t>
    </rPh>
    <rPh sb="5" eb="7">
      <t>ケイカク</t>
    </rPh>
    <phoneticPr fontId="6"/>
  </si>
  <si>
    <t>児発３・未計画２・拘束減</t>
    <rPh sb="4" eb="5">
      <t>ミ</t>
    </rPh>
    <phoneticPr fontId="6"/>
  </si>
  <si>
    <t>児発３・未計画２・評価減</t>
    <rPh sb="4" eb="5">
      <t>ミ</t>
    </rPh>
    <rPh sb="9" eb="11">
      <t>ヒョウカ</t>
    </rPh>
    <phoneticPr fontId="6"/>
  </si>
  <si>
    <t>児発３・未計画２・評価減・拘束減</t>
    <rPh sb="4" eb="5">
      <t>ミ</t>
    </rPh>
    <phoneticPr fontId="6"/>
  </si>
  <si>
    <t>児発３・未計画２・開所減１</t>
    <rPh sb="4" eb="5">
      <t>ミ</t>
    </rPh>
    <phoneticPr fontId="6"/>
  </si>
  <si>
    <t>児発３・未計画２・開所減１・拘束減</t>
    <rPh sb="4" eb="5">
      <t>ミ</t>
    </rPh>
    <phoneticPr fontId="6"/>
  </si>
  <si>
    <t>児発３・未計画２・開所減１・評価減</t>
    <rPh sb="4" eb="5">
      <t>ミ</t>
    </rPh>
    <rPh sb="14" eb="16">
      <t>ヒョウカ</t>
    </rPh>
    <phoneticPr fontId="6"/>
  </si>
  <si>
    <t>児発３・未計画２・開所減１・評価減・拘束減</t>
    <rPh sb="4" eb="5">
      <t>ミ</t>
    </rPh>
    <rPh sb="14" eb="16">
      <t>ヒョウカ</t>
    </rPh>
    <rPh sb="18" eb="20">
      <t>コウソク</t>
    </rPh>
    <rPh sb="20" eb="21">
      <t>ゲン</t>
    </rPh>
    <phoneticPr fontId="6"/>
  </si>
  <si>
    <t>児発３・未計画２・開所減２</t>
    <rPh sb="4" eb="5">
      <t>ミ</t>
    </rPh>
    <phoneticPr fontId="6"/>
  </si>
  <si>
    <t>児発３・未計画２・開所減２・拘束減</t>
    <rPh sb="4" eb="5">
      <t>ミ</t>
    </rPh>
    <phoneticPr fontId="6"/>
  </si>
  <si>
    <t>児発３・未計画２・開所減２・評価減</t>
    <rPh sb="4" eb="5">
      <t>ミ</t>
    </rPh>
    <rPh sb="14" eb="16">
      <t>ヒョウカ</t>
    </rPh>
    <phoneticPr fontId="6"/>
  </si>
  <si>
    <t>児発３・未計画２・開所減２・評価減・拘束減</t>
    <rPh sb="4" eb="5">
      <t>ミ</t>
    </rPh>
    <rPh sb="14" eb="16">
      <t>ヒョウカ</t>
    </rPh>
    <rPh sb="18" eb="20">
      <t>コウソク</t>
    </rPh>
    <rPh sb="20" eb="21">
      <t>ゲン</t>
    </rPh>
    <phoneticPr fontId="6"/>
  </si>
  <si>
    <t>児発３・地公体</t>
    <rPh sb="4" eb="6">
      <t>チコウ</t>
    </rPh>
    <rPh sb="6" eb="7">
      <t>タイ</t>
    </rPh>
    <phoneticPr fontId="6"/>
  </si>
  <si>
    <t>児発３・地公体・拘束減</t>
    <rPh sb="4" eb="6">
      <t>チコウ</t>
    </rPh>
    <rPh sb="6" eb="7">
      <t>タイ</t>
    </rPh>
    <phoneticPr fontId="6"/>
  </si>
  <si>
    <t>児発３・地公体・評価減</t>
    <rPh sb="4" eb="6">
      <t>チコウ</t>
    </rPh>
    <rPh sb="6" eb="7">
      <t>タイ</t>
    </rPh>
    <rPh sb="8" eb="10">
      <t>ヒョウカ</t>
    </rPh>
    <phoneticPr fontId="6"/>
  </si>
  <si>
    <t>児発３・地公体・評価減・拘束減</t>
    <rPh sb="4" eb="6">
      <t>チコウ</t>
    </rPh>
    <rPh sb="6" eb="7">
      <t>タイ</t>
    </rPh>
    <rPh sb="8" eb="10">
      <t>ヒョウカ</t>
    </rPh>
    <phoneticPr fontId="6"/>
  </si>
  <si>
    <t>児発３・地公体・開所減１</t>
    <rPh sb="4" eb="6">
      <t>チコウ</t>
    </rPh>
    <rPh sb="6" eb="7">
      <t>タイ</t>
    </rPh>
    <phoneticPr fontId="6"/>
  </si>
  <si>
    <t>児発３・地公体・開所減１・拘束減</t>
    <rPh sb="4" eb="6">
      <t>チコウ</t>
    </rPh>
    <rPh sb="6" eb="7">
      <t>タイ</t>
    </rPh>
    <phoneticPr fontId="6"/>
  </si>
  <si>
    <t>児発３・地公体・開所減１・評価減</t>
  </si>
  <si>
    <t>児発３・地公体・開所減１・評価減・拘束減</t>
  </si>
  <si>
    <t>児発３・地公体・開所減２</t>
    <rPh sb="4" eb="6">
      <t>チコウ</t>
    </rPh>
    <rPh sb="6" eb="7">
      <t>タイ</t>
    </rPh>
    <phoneticPr fontId="6"/>
  </si>
  <si>
    <t>児発３・地公体・開所減２・拘束減</t>
    <rPh sb="4" eb="6">
      <t>チコウ</t>
    </rPh>
    <rPh sb="6" eb="7">
      <t>タイ</t>
    </rPh>
    <phoneticPr fontId="6"/>
  </si>
  <si>
    <t>児発３・地公体・開所減２・評価減</t>
  </si>
  <si>
    <t>児発３・地公体・開所減２・評価減・拘束減</t>
  </si>
  <si>
    <t>児発３・地公体・未計画</t>
    <rPh sb="4" eb="6">
      <t>チコウ</t>
    </rPh>
    <rPh sb="6" eb="7">
      <t>タイ</t>
    </rPh>
    <rPh sb="8" eb="9">
      <t>ミ</t>
    </rPh>
    <rPh sb="9" eb="11">
      <t>ケイカク</t>
    </rPh>
    <phoneticPr fontId="6"/>
  </si>
  <si>
    <t>児発３・地公体・未計画・拘束減</t>
    <rPh sb="4" eb="6">
      <t>チコウ</t>
    </rPh>
    <rPh sb="6" eb="7">
      <t>タイ</t>
    </rPh>
    <rPh sb="8" eb="9">
      <t>ミ</t>
    </rPh>
    <rPh sb="9" eb="11">
      <t>ケイカク</t>
    </rPh>
    <phoneticPr fontId="6"/>
  </si>
  <si>
    <t>児発３・地公体・未計画・評価減</t>
  </si>
  <si>
    <t>児発３・地公体・未計画・評価減・拘束減</t>
  </si>
  <si>
    <t>児発３・地公体・未計画・開所減１</t>
    <rPh sb="4" eb="6">
      <t>チコウ</t>
    </rPh>
    <rPh sb="6" eb="7">
      <t>タイ</t>
    </rPh>
    <rPh sb="8" eb="9">
      <t>ミ</t>
    </rPh>
    <rPh sb="9" eb="11">
      <t>ケイカク</t>
    </rPh>
    <phoneticPr fontId="6"/>
  </si>
  <si>
    <t>児発３・地公体・未計画・開所減１・拘束減</t>
    <rPh sb="4" eb="6">
      <t>チコウ</t>
    </rPh>
    <rPh sb="6" eb="7">
      <t>タイ</t>
    </rPh>
    <rPh sb="8" eb="9">
      <t>ミ</t>
    </rPh>
    <rPh sb="9" eb="11">
      <t>ケイカク</t>
    </rPh>
    <phoneticPr fontId="6"/>
  </si>
  <si>
    <t>児発３・地公体・未計画・開所減１・評価減</t>
    <rPh sb="4" eb="6">
      <t>チコウ</t>
    </rPh>
    <rPh sb="6" eb="7">
      <t>タイ</t>
    </rPh>
    <rPh sb="8" eb="9">
      <t>ミ</t>
    </rPh>
    <rPh sb="9" eb="11">
      <t>ケイカク</t>
    </rPh>
    <rPh sb="17" eb="19">
      <t>ヒョウカ</t>
    </rPh>
    <phoneticPr fontId="6"/>
  </si>
  <si>
    <t>児発３・地公体・未計画・開所減１・評価減・拘束減</t>
    <rPh sb="4" eb="6">
      <t>チコウ</t>
    </rPh>
    <rPh sb="6" eb="7">
      <t>タイ</t>
    </rPh>
    <rPh sb="8" eb="9">
      <t>ミ</t>
    </rPh>
    <rPh sb="9" eb="11">
      <t>ケイカク</t>
    </rPh>
    <rPh sb="17" eb="19">
      <t>ヒョウカ</t>
    </rPh>
    <rPh sb="19" eb="20">
      <t>ゲン</t>
    </rPh>
    <phoneticPr fontId="6"/>
  </si>
  <si>
    <t>児発３・地公体・未計画・開所減２</t>
    <rPh sb="4" eb="6">
      <t>チコウ</t>
    </rPh>
    <rPh sb="6" eb="7">
      <t>タイ</t>
    </rPh>
    <rPh sb="8" eb="9">
      <t>ミ</t>
    </rPh>
    <rPh sb="9" eb="11">
      <t>ケイカク</t>
    </rPh>
    <phoneticPr fontId="6"/>
  </si>
  <si>
    <t>児発３・地公体・未計画・開所減２・拘束減</t>
    <rPh sb="4" eb="6">
      <t>チコウ</t>
    </rPh>
    <rPh sb="6" eb="7">
      <t>タイ</t>
    </rPh>
    <rPh sb="8" eb="9">
      <t>ミ</t>
    </rPh>
    <rPh sb="9" eb="11">
      <t>ケイカク</t>
    </rPh>
    <phoneticPr fontId="6"/>
  </si>
  <si>
    <t>児発３・地公体・未計画・開所減２・評価減</t>
    <rPh sb="4" eb="6">
      <t>チコウ</t>
    </rPh>
    <rPh sb="6" eb="7">
      <t>タイ</t>
    </rPh>
    <rPh sb="8" eb="9">
      <t>ミ</t>
    </rPh>
    <rPh sb="9" eb="11">
      <t>ケイカク</t>
    </rPh>
    <rPh sb="17" eb="19">
      <t>ヒョウカ</t>
    </rPh>
    <phoneticPr fontId="6"/>
  </si>
  <si>
    <t>児発３・地公体・未計画・開所減２・評価減・拘束減</t>
    <rPh sb="4" eb="6">
      <t>チコウ</t>
    </rPh>
    <rPh sb="6" eb="7">
      <t>タイ</t>
    </rPh>
    <rPh sb="8" eb="9">
      <t>ミ</t>
    </rPh>
    <rPh sb="9" eb="11">
      <t>ケイカク</t>
    </rPh>
    <rPh sb="17" eb="19">
      <t>ヒョウカ</t>
    </rPh>
    <rPh sb="19" eb="20">
      <t>ゲン</t>
    </rPh>
    <phoneticPr fontId="6"/>
  </si>
  <si>
    <t>児発３・地公体・未計画２</t>
    <rPh sb="4" eb="6">
      <t>チコウ</t>
    </rPh>
    <rPh sb="6" eb="7">
      <t>タイ</t>
    </rPh>
    <rPh sb="8" eb="9">
      <t>ミ</t>
    </rPh>
    <rPh sb="9" eb="11">
      <t>ケイカク</t>
    </rPh>
    <phoneticPr fontId="6"/>
  </si>
  <si>
    <t>児発３・地公体・未計画２・拘束減</t>
    <rPh sb="4" eb="6">
      <t>チコウ</t>
    </rPh>
    <rPh sb="6" eb="7">
      <t>タイ</t>
    </rPh>
    <rPh sb="8" eb="9">
      <t>ミ</t>
    </rPh>
    <phoneticPr fontId="6"/>
  </si>
  <si>
    <t>児発３・地公体・未計画２・評価減</t>
  </si>
  <si>
    <t>児発３・地公体・未計画２・評価減・拘束減</t>
  </si>
  <si>
    <t>児発３・地公体・未計画２・開所減１</t>
    <rPh sb="4" eb="6">
      <t>チコウ</t>
    </rPh>
    <rPh sb="6" eb="7">
      <t>タイ</t>
    </rPh>
    <rPh sb="8" eb="9">
      <t>ミ</t>
    </rPh>
    <phoneticPr fontId="6"/>
  </si>
  <si>
    <t>児発３・地公体・未計画２・開所減１・拘束減</t>
    <rPh sb="4" eb="6">
      <t>チコウ</t>
    </rPh>
    <rPh sb="6" eb="7">
      <t>タイ</t>
    </rPh>
    <rPh sb="8" eb="9">
      <t>ミ</t>
    </rPh>
    <phoneticPr fontId="6"/>
  </si>
  <si>
    <t>児発３・地公体・未計画２・開所減１・評価減</t>
    <rPh sb="4" eb="6">
      <t>チコウ</t>
    </rPh>
    <rPh sb="6" eb="7">
      <t>タイ</t>
    </rPh>
    <rPh sb="8" eb="9">
      <t>ミ</t>
    </rPh>
    <rPh sb="18" eb="20">
      <t>ヒョウカ</t>
    </rPh>
    <phoneticPr fontId="6"/>
  </si>
  <si>
    <t>児発３・地公体・未計画２・開所減１・評価減・拘束減</t>
    <rPh sb="4" eb="6">
      <t>チコウ</t>
    </rPh>
    <rPh sb="6" eb="7">
      <t>タイ</t>
    </rPh>
    <rPh sb="8" eb="9">
      <t>ミ</t>
    </rPh>
    <rPh sb="18" eb="20">
      <t>ヒョウカ</t>
    </rPh>
    <rPh sb="20" eb="21">
      <t>ゲン</t>
    </rPh>
    <phoneticPr fontId="6"/>
  </si>
  <si>
    <t>児発３・地公体・未計画２・開所減２</t>
    <rPh sb="4" eb="6">
      <t>チコウ</t>
    </rPh>
    <rPh sb="6" eb="7">
      <t>タイ</t>
    </rPh>
    <rPh sb="8" eb="9">
      <t>ミ</t>
    </rPh>
    <phoneticPr fontId="6"/>
  </si>
  <si>
    <t>児発３・地公体・未計画２・開所減２・拘束減</t>
    <rPh sb="4" eb="6">
      <t>チコウ</t>
    </rPh>
    <rPh sb="6" eb="7">
      <t>タイ</t>
    </rPh>
    <rPh sb="8" eb="9">
      <t>ミ</t>
    </rPh>
    <phoneticPr fontId="6"/>
  </si>
  <si>
    <t>児発３・地公体・未計画２・開所減２・評価減</t>
    <rPh sb="4" eb="6">
      <t>チコウ</t>
    </rPh>
    <rPh sb="6" eb="7">
      <t>タイ</t>
    </rPh>
    <rPh sb="8" eb="9">
      <t>ミ</t>
    </rPh>
    <rPh sb="18" eb="20">
      <t>ヒョウカ</t>
    </rPh>
    <phoneticPr fontId="6"/>
  </si>
  <si>
    <t>児発３・地公体・未計画２・開所減２・評価減・拘束減</t>
    <rPh sb="4" eb="6">
      <t>チコウ</t>
    </rPh>
    <rPh sb="6" eb="7">
      <t>タイ</t>
    </rPh>
    <rPh sb="8" eb="9">
      <t>ミ</t>
    </rPh>
    <rPh sb="18" eb="20">
      <t>ヒョウカ</t>
    </rPh>
    <rPh sb="20" eb="21">
      <t>ゲン</t>
    </rPh>
    <phoneticPr fontId="6"/>
  </si>
  <si>
    <t>児発４</t>
  </si>
  <si>
    <t>（4）定員51人以上60人以下</t>
    <phoneticPr fontId="6"/>
  </si>
  <si>
    <t>児発４・拘束減</t>
    <rPh sb="4" eb="6">
      <t>コウソク</t>
    </rPh>
    <rPh sb="6" eb="7">
      <t>ゲン</t>
    </rPh>
    <phoneticPr fontId="6"/>
  </si>
  <si>
    <t>児発４・評価減</t>
    <rPh sb="4" eb="6">
      <t>ヒョウカ</t>
    </rPh>
    <phoneticPr fontId="6"/>
  </si>
  <si>
    <t>児発４・評価減・拘束減</t>
  </si>
  <si>
    <t>児発４・開所減１</t>
  </si>
  <si>
    <t>児発４・開所減１・拘束減</t>
  </si>
  <si>
    <t>児発４・開所減１・評価減</t>
  </si>
  <si>
    <t>児発４・開所減１・評価減・拘束減</t>
  </si>
  <si>
    <t>児発４・開所減２</t>
  </si>
  <si>
    <t>児発４・開所減２・拘束減</t>
  </si>
  <si>
    <t>児発４・開所減２・評価減</t>
  </si>
  <si>
    <t>児発４・開所減２・評価減・拘束減</t>
  </si>
  <si>
    <t>児発４・未計画</t>
    <rPh sb="4" eb="5">
      <t>ミ</t>
    </rPh>
    <rPh sb="5" eb="7">
      <t>ケイカク</t>
    </rPh>
    <phoneticPr fontId="6"/>
  </si>
  <si>
    <t>児発４・未計画・拘束減</t>
    <rPh sb="4" eb="5">
      <t>ミ</t>
    </rPh>
    <rPh sb="5" eb="7">
      <t>ケイカク</t>
    </rPh>
    <phoneticPr fontId="6"/>
  </si>
  <si>
    <t>児発４・未計画・評価減</t>
    <rPh sb="4" eb="5">
      <t>ミ</t>
    </rPh>
    <rPh sb="5" eb="7">
      <t>ケイカク</t>
    </rPh>
    <rPh sb="8" eb="10">
      <t>ヒョウカ</t>
    </rPh>
    <phoneticPr fontId="6"/>
  </si>
  <si>
    <t>児発４・未計画・評価減・拘束減</t>
    <rPh sb="4" eb="5">
      <t>ミ</t>
    </rPh>
    <rPh sb="5" eb="7">
      <t>ケイカク</t>
    </rPh>
    <phoneticPr fontId="6"/>
  </si>
  <si>
    <t>児発４・未計画・開所減１</t>
    <rPh sb="4" eb="5">
      <t>ミ</t>
    </rPh>
    <rPh sb="5" eb="7">
      <t>ケイカク</t>
    </rPh>
    <phoneticPr fontId="6"/>
  </si>
  <si>
    <t>児発４・未計画・開所減１・拘束減</t>
    <rPh sb="4" eb="5">
      <t>ミ</t>
    </rPh>
    <rPh sb="5" eb="7">
      <t>ケイカク</t>
    </rPh>
    <phoneticPr fontId="6"/>
  </si>
  <si>
    <t>児発４・未計画・開所減１・評価減</t>
    <rPh sb="4" eb="5">
      <t>ミ</t>
    </rPh>
    <rPh sb="5" eb="7">
      <t>ケイカク</t>
    </rPh>
    <rPh sb="13" eb="15">
      <t>ヒョウカ</t>
    </rPh>
    <phoneticPr fontId="6"/>
  </si>
  <si>
    <t>児発４・未計画・開所減１・評価減・拘束減</t>
    <rPh sb="4" eb="5">
      <t>ミ</t>
    </rPh>
    <rPh sb="5" eb="7">
      <t>ケイカク</t>
    </rPh>
    <rPh sb="13" eb="15">
      <t>ヒョウカ</t>
    </rPh>
    <rPh sb="17" eb="19">
      <t>コウソク</t>
    </rPh>
    <rPh sb="19" eb="20">
      <t>ゲン</t>
    </rPh>
    <phoneticPr fontId="6"/>
  </si>
  <si>
    <t>児発４・未計画・開所減２</t>
    <rPh sb="4" eb="5">
      <t>ミ</t>
    </rPh>
    <rPh sb="5" eb="7">
      <t>ケイカク</t>
    </rPh>
    <phoneticPr fontId="6"/>
  </si>
  <si>
    <t>児発４・未計画・開所減２・拘束減</t>
    <rPh sb="4" eb="5">
      <t>ミ</t>
    </rPh>
    <rPh sb="5" eb="7">
      <t>ケイカク</t>
    </rPh>
    <phoneticPr fontId="6"/>
  </si>
  <si>
    <t>児発４・未計画・開所減２・評価減</t>
    <rPh sb="4" eb="5">
      <t>ミ</t>
    </rPh>
    <rPh sb="5" eb="7">
      <t>ケイカク</t>
    </rPh>
    <rPh sb="13" eb="15">
      <t>ヒョウカ</t>
    </rPh>
    <phoneticPr fontId="6"/>
  </si>
  <si>
    <t>児発４・未計画・開所減２・評価減・拘束減</t>
    <rPh sb="4" eb="5">
      <t>ミ</t>
    </rPh>
    <rPh sb="5" eb="7">
      <t>ケイカク</t>
    </rPh>
    <rPh sb="13" eb="15">
      <t>ヒョウカ</t>
    </rPh>
    <rPh sb="17" eb="19">
      <t>コウソク</t>
    </rPh>
    <rPh sb="19" eb="20">
      <t>ゲン</t>
    </rPh>
    <phoneticPr fontId="6"/>
  </si>
  <si>
    <t>児発４・未計画２</t>
    <rPh sb="4" eb="5">
      <t>ミ</t>
    </rPh>
    <rPh sb="5" eb="7">
      <t>ケイカク</t>
    </rPh>
    <phoneticPr fontId="6"/>
  </si>
  <si>
    <t>児発４・未計画２・拘束減</t>
    <rPh sb="4" eb="5">
      <t>ミ</t>
    </rPh>
    <phoneticPr fontId="6"/>
  </si>
  <si>
    <t>児発４・未計画２・評価減</t>
    <rPh sb="4" eb="5">
      <t>ミ</t>
    </rPh>
    <rPh sb="9" eb="11">
      <t>ヒョウカ</t>
    </rPh>
    <phoneticPr fontId="6"/>
  </si>
  <si>
    <t>児発４・未計画２・評価減・拘束減</t>
    <rPh sb="4" eb="5">
      <t>ミ</t>
    </rPh>
    <phoneticPr fontId="6"/>
  </si>
  <si>
    <t>児発４・未計画２・開所減１</t>
    <rPh sb="4" eb="5">
      <t>ミ</t>
    </rPh>
    <phoneticPr fontId="6"/>
  </si>
  <si>
    <t>児発４・未計画２・開所減１・拘束減</t>
    <rPh sb="4" eb="5">
      <t>ミ</t>
    </rPh>
    <phoneticPr fontId="6"/>
  </si>
  <si>
    <t>児発４・未計画２・開所減１・評価減</t>
    <rPh sb="4" eb="5">
      <t>ミ</t>
    </rPh>
    <rPh sb="14" eb="16">
      <t>ヒョウカ</t>
    </rPh>
    <phoneticPr fontId="6"/>
  </si>
  <si>
    <t>児発４・未計画２・開所減１・評価減・拘束減</t>
    <rPh sb="4" eb="5">
      <t>ミ</t>
    </rPh>
    <rPh sb="14" eb="16">
      <t>ヒョウカ</t>
    </rPh>
    <rPh sb="18" eb="20">
      <t>コウソク</t>
    </rPh>
    <rPh sb="20" eb="21">
      <t>ゲン</t>
    </rPh>
    <phoneticPr fontId="6"/>
  </si>
  <si>
    <t>児発４・未計画２・開所減２</t>
    <rPh sb="4" eb="5">
      <t>ミ</t>
    </rPh>
    <phoneticPr fontId="6"/>
  </si>
  <si>
    <t>児発４・未計画２・開所減２・拘束減</t>
    <rPh sb="4" eb="5">
      <t>ミ</t>
    </rPh>
    <phoneticPr fontId="6"/>
  </si>
  <si>
    <t>児発４・未計画２・開所減２・評価減</t>
    <rPh sb="4" eb="5">
      <t>ミ</t>
    </rPh>
    <rPh sb="14" eb="16">
      <t>ヒョウカ</t>
    </rPh>
    <phoneticPr fontId="6"/>
  </si>
  <si>
    <t>児発４・未計画２・開所減２・評価減・拘束減</t>
    <rPh sb="4" eb="5">
      <t>ミ</t>
    </rPh>
    <rPh sb="14" eb="16">
      <t>ヒョウカ</t>
    </rPh>
    <rPh sb="18" eb="20">
      <t>コウソク</t>
    </rPh>
    <rPh sb="20" eb="21">
      <t>ゲン</t>
    </rPh>
    <phoneticPr fontId="6"/>
  </si>
  <si>
    <t>児発４・地公体</t>
    <rPh sb="4" eb="6">
      <t>チコウ</t>
    </rPh>
    <rPh sb="6" eb="7">
      <t>タイ</t>
    </rPh>
    <phoneticPr fontId="6"/>
  </si>
  <si>
    <t>児発４・地公体・拘束減</t>
    <rPh sb="4" eb="6">
      <t>チコウ</t>
    </rPh>
    <rPh sb="6" eb="7">
      <t>タイ</t>
    </rPh>
    <phoneticPr fontId="6"/>
  </si>
  <si>
    <t>児発４・地公体・評価減</t>
    <rPh sb="4" eb="6">
      <t>チコウ</t>
    </rPh>
    <rPh sb="6" eb="7">
      <t>タイ</t>
    </rPh>
    <rPh sb="8" eb="10">
      <t>ヒョウカ</t>
    </rPh>
    <phoneticPr fontId="6"/>
  </si>
  <si>
    <t>児発４・地公体・評価減・拘束減</t>
    <rPh sb="4" eb="6">
      <t>チコウ</t>
    </rPh>
    <rPh sb="6" eb="7">
      <t>タイ</t>
    </rPh>
    <rPh sb="8" eb="10">
      <t>ヒョウカ</t>
    </rPh>
    <phoneticPr fontId="6"/>
  </si>
  <si>
    <t>児発４・地公体・開所減１</t>
    <rPh sb="4" eb="6">
      <t>チコウ</t>
    </rPh>
    <rPh sb="6" eb="7">
      <t>タイ</t>
    </rPh>
    <phoneticPr fontId="6"/>
  </si>
  <si>
    <t>児発４・地公体・開所減１・拘束減</t>
    <rPh sb="4" eb="6">
      <t>チコウ</t>
    </rPh>
    <rPh sb="6" eb="7">
      <t>タイ</t>
    </rPh>
    <phoneticPr fontId="6"/>
  </si>
  <si>
    <t>児発４・地公体・開所減１・評価減</t>
  </si>
  <si>
    <t>児発４・地公体・開所減１・評価減・拘束減</t>
  </si>
  <si>
    <t>児発４・地公体・開所減２</t>
    <rPh sb="4" eb="6">
      <t>チコウ</t>
    </rPh>
    <rPh sb="6" eb="7">
      <t>タイ</t>
    </rPh>
    <phoneticPr fontId="6"/>
  </si>
  <si>
    <t>児発４・地公体・開所減２・拘束減</t>
    <rPh sb="4" eb="6">
      <t>チコウ</t>
    </rPh>
    <rPh sb="6" eb="7">
      <t>タイ</t>
    </rPh>
    <phoneticPr fontId="6"/>
  </si>
  <si>
    <t>児発４・地公体・開所減２・評価減</t>
  </si>
  <si>
    <t>児発４・地公体・開所減２・評価減・拘束減</t>
  </si>
  <si>
    <t>児発４・地公体・未計画</t>
    <rPh sb="4" eb="6">
      <t>チコウ</t>
    </rPh>
    <rPh sb="6" eb="7">
      <t>タイ</t>
    </rPh>
    <rPh sb="8" eb="9">
      <t>ミ</t>
    </rPh>
    <rPh sb="9" eb="11">
      <t>ケイカク</t>
    </rPh>
    <phoneticPr fontId="6"/>
  </si>
  <si>
    <t>児発４・地公体・未計画・拘束減</t>
    <rPh sb="4" eb="6">
      <t>チコウ</t>
    </rPh>
    <rPh sb="6" eb="7">
      <t>タイ</t>
    </rPh>
    <rPh sb="8" eb="9">
      <t>ミ</t>
    </rPh>
    <rPh sb="9" eb="11">
      <t>ケイカク</t>
    </rPh>
    <phoneticPr fontId="6"/>
  </si>
  <si>
    <t>児発４・地公体・未計画・評価減</t>
  </si>
  <si>
    <t>児発４・地公体・未計画・評価減・拘束減</t>
  </si>
  <si>
    <t>児発４・地公体・未計画・開所減１</t>
    <rPh sb="4" eb="6">
      <t>チコウ</t>
    </rPh>
    <rPh sb="6" eb="7">
      <t>タイ</t>
    </rPh>
    <rPh sb="8" eb="9">
      <t>ミ</t>
    </rPh>
    <rPh sb="9" eb="11">
      <t>ケイカク</t>
    </rPh>
    <phoneticPr fontId="6"/>
  </si>
  <si>
    <t>児発４・地公体・未計画・開所減１・拘束減</t>
    <rPh sb="4" eb="6">
      <t>チコウ</t>
    </rPh>
    <rPh sb="6" eb="7">
      <t>タイ</t>
    </rPh>
    <rPh sb="8" eb="9">
      <t>ミ</t>
    </rPh>
    <rPh sb="9" eb="11">
      <t>ケイカク</t>
    </rPh>
    <phoneticPr fontId="6"/>
  </si>
  <si>
    <t>児発４・地公体・未計画・開所減１・評価減</t>
    <rPh sb="4" eb="6">
      <t>チコウ</t>
    </rPh>
    <rPh sb="6" eb="7">
      <t>タイ</t>
    </rPh>
    <rPh sb="8" eb="9">
      <t>ミ</t>
    </rPh>
    <rPh sb="9" eb="11">
      <t>ケイカク</t>
    </rPh>
    <rPh sb="17" eb="19">
      <t>ヒョウカ</t>
    </rPh>
    <phoneticPr fontId="6"/>
  </si>
  <si>
    <t>児発４・地公体・未計画・開所減１・評価減・拘束減</t>
    <rPh sb="4" eb="6">
      <t>チコウ</t>
    </rPh>
    <rPh sb="6" eb="7">
      <t>タイ</t>
    </rPh>
    <rPh sb="8" eb="9">
      <t>ミ</t>
    </rPh>
    <rPh sb="9" eb="11">
      <t>ケイカク</t>
    </rPh>
    <rPh sb="17" eb="19">
      <t>ヒョウカ</t>
    </rPh>
    <rPh sb="19" eb="20">
      <t>ゲン</t>
    </rPh>
    <phoneticPr fontId="6"/>
  </si>
  <si>
    <t>児発４・地公体・未計画・開所減２</t>
    <rPh sb="4" eb="6">
      <t>チコウ</t>
    </rPh>
    <rPh sb="6" eb="7">
      <t>タイ</t>
    </rPh>
    <rPh sb="8" eb="9">
      <t>ミ</t>
    </rPh>
    <rPh sb="9" eb="11">
      <t>ケイカク</t>
    </rPh>
    <phoneticPr fontId="6"/>
  </si>
  <si>
    <t>児発４・地公体・未計画・開所減２・拘束減</t>
    <rPh sb="4" eb="6">
      <t>チコウ</t>
    </rPh>
    <rPh sb="6" eb="7">
      <t>タイ</t>
    </rPh>
    <rPh sb="8" eb="9">
      <t>ミ</t>
    </rPh>
    <rPh sb="9" eb="11">
      <t>ケイカク</t>
    </rPh>
    <phoneticPr fontId="6"/>
  </si>
  <si>
    <t>児発４・地公体・未計画・開所減２・評価減</t>
    <rPh sb="4" eb="6">
      <t>チコウ</t>
    </rPh>
    <rPh sb="6" eb="7">
      <t>タイ</t>
    </rPh>
    <rPh sb="8" eb="9">
      <t>ミ</t>
    </rPh>
    <rPh sb="9" eb="11">
      <t>ケイカク</t>
    </rPh>
    <rPh sb="17" eb="19">
      <t>ヒョウカ</t>
    </rPh>
    <phoneticPr fontId="6"/>
  </si>
  <si>
    <t>児発４・地公体・未計画・開所減２・評価減・拘束減</t>
    <rPh sb="4" eb="6">
      <t>チコウ</t>
    </rPh>
    <rPh sb="6" eb="7">
      <t>タイ</t>
    </rPh>
    <rPh sb="8" eb="9">
      <t>ミ</t>
    </rPh>
    <rPh sb="9" eb="11">
      <t>ケイカク</t>
    </rPh>
    <rPh sb="17" eb="19">
      <t>ヒョウカ</t>
    </rPh>
    <rPh sb="19" eb="20">
      <t>ゲン</t>
    </rPh>
    <phoneticPr fontId="6"/>
  </si>
  <si>
    <t>児発４・地公体・未計画２</t>
    <rPh sb="4" eb="6">
      <t>チコウ</t>
    </rPh>
    <rPh sb="6" eb="7">
      <t>タイ</t>
    </rPh>
    <rPh sb="8" eb="9">
      <t>ミ</t>
    </rPh>
    <rPh sb="9" eb="11">
      <t>ケイカク</t>
    </rPh>
    <phoneticPr fontId="6"/>
  </si>
  <si>
    <t>児発４・地公体・未計画２・拘束減</t>
    <rPh sb="4" eb="6">
      <t>チコウ</t>
    </rPh>
    <rPh sb="6" eb="7">
      <t>タイ</t>
    </rPh>
    <rPh sb="8" eb="9">
      <t>ミ</t>
    </rPh>
    <phoneticPr fontId="6"/>
  </si>
  <si>
    <t>児発４・地公体・未計画２・評価減</t>
  </si>
  <si>
    <t>児発４・地公体・未計画２・評価減・拘束減</t>
  </si>
  <si>
    <t>児発４・地公体・未計画２・開所減１</t>
    <rPh sb="4" eb="6">
      <t>チコウ</t>
    </rPh>
    <rPh sb="6" eb="7">
      <t>タイ</t>
    </rPh>
    <rPh sb="8" eb="9">
      <t>ミ</t>
    </rPh>
    <phoneticPr fontId="6"/>
  </si>
  <si>
    <t>児発４・地公体・未計画２・開所減１・拘束減</t>
    <rPh sb="4" eb="6">
      <t>チコウ</t>
    </rPh>
    <rPh sb="6" eb="7">
      <t>タイ</t>
    </rPh>
    <rPh sb="8" eb="9">
      <t>ミ</t>
    </rPh>
    <phoneticPr fontId="6"/>
  </si>
  <si>
    <t>児発４・地公体・未計画２・開所減１・評価減</t>
    <rPh sb="4" eb="6">
      <t>チコウ</t>
    </rPh>
    <rPh sb="6" eb="7">
      <t>タイ</t>
    </rPh>
    <rPh sb="8" eb="9">
      <t>ミ</t>
    </rPh>
    <rPh sb="18" eb="20">
      <t>ヒョウカ</t>
    </rPh>
    <phoneticPr fontId="6"/>
  </si>
  <si>
    <t>児発４・地公体・未計画２・開所減１・評価減・拘束減</t>
    <rPh sb="4" eb="6">
      <t>チコウ</t>
    </rPh>
    <rPh sb="6" eb="7">
      <t>タイ</t>
    </rPh>
    <rPh sb="8" eb="9">
      <t>ミ</t>
    </rPh>
    <rPh sb="18" eb="20">
      <t>ヒョウカ</t>
    </rPh>
    <rPh sb="20" eb="21">
      <t>ゲン</t>
    </rPh>
    <phoneticPr fontId="6"/>
  </si>
  <si>
    <t>児発４・地公体・未計画２・開所減２</t>
    <rPh sb="4" eb="6">
      <t>チコウ</t>
    </rPh>
    <rPh sb="6" eb="7">
      <t>タイ</t>
    </rPh>
    <rPh sb="8" eb="9">
      <t>ミ</t>
    </rPh>
    <phoneticPr fontId="6"/>
  </si>
  <si>
    <t>児発４・地公体・未計画２・開所減２・拘束減</t>
    <rPh sb="4" eb="6">
      <t>チコウ</t>
    </rPh>
    <rPh sb="6" eb="7">
      <t>タイ</t>
    </rPh>
    <rPh sb="8" eb="9">
      <t>ミ</t>
    </rPh>
    <phoneticPr fontId="6"/>
  </si>
  <si>
    <t>児発４・地公体・未計画２・開所減２・評価減</t>
    <rPh sb="4" eb="6">
      <t>チコウ</t>
    </rPh>
    <rPh sb="6" eb="7">
      <t>タイ</t>
    </rPh>
    <rPh sb="8" eb="9">
      <t>ミ</t>
    </rPh>
    <rPh sb="18" eb="20">
      <t>ヒョウカ</t>
    </rPh>
    <phoneticPr fontId="6"/>
  </si>
  <si>
    <t>児発４・地公体・未計画２・開所減２・評価減・拘束減</t>
    <rPh sb="4" eb="6">
      <t>チコウ</t>
    </rPh>
    <rPh sb="6" eb="7">
      <t>タイ</t>
    </rPh>
    <rPh sb="8" eb="9">
      <t>ミ</t>
    </rPh>
    <rPh sb="18" eb="20">
      <t>ヒョウカ</t>
    </rPh>
    <rPh sb="20" eb="21">
      <t>ゲン</t>
    </rPh>
    <phoneticPr fontId="6"/>
  </si>
  <si>
    <t>児発５</t>
  </si>
  <si>
    <t>（5）定員61人以上70人以下</t>
    <phoneticPr fontId="6"/>
  </si>
  <si>
    <t>児発５・拘束減</t>
    <rPh sb="4" eb="6">
      <t>コウソク</t>
    </rPh>
    <rPh sb="6" eb="7">
      <t>ゲン</t>
    </rPh>
    <phoneticPr fontId="6"/>
  </si>
  <si>
    <t>児発５・評価減</t>
    <rPh sb="4" eb="6">
      <t>ヒョウカ</t>
    </rPh>
    <phoneticPr fontId="6"/>
  </si>
  <si>
    <t>児発５・評価減・拘束減</t>
  </si>
  <si>
    <t>児発５・開所減１</t>
  </si>
  <si>
    <t>児発５・開所減１・拘束減</t>
  </si>
  <si>
    <t>児発５・開所減１・評価減</t>
  </si>
  <si>
    <t>児発５・開所減１・評価減・拘束減</t>
  </si>
  <si>
    <t>児発５・開所減２</t>
  </si>
  <si>
    <t>児発５・開所減２・拘束減</t>
  </si>
  <si>
    <t>児発５・開所減２・評価減</t>
  </si>
  <si>
    <t>児発５・開所減２・評価減・拘束減</t>
  </si>
  <si>
    <t>児発５・未計画</t>
    <rPh sb="4" eb="5">
      <t>ミ</t>
    </rPh>
    <rPh sb="5" eb="7">
      <t>ケイカク</t>
    </rPh>
    <phoneticPr fontId="6"/>
  </si>
  <si>
    <t>児発５・未計画・拘束減</t>
    <rPh sb="4" eb="5">
      <t>ミ</t>
    </rPh>
    <rPh sb="5" eb="7">
      <t>ケイカク</t>
    </rPh>
    <phoneticPr fontId="6"/>
  </si>
  <si>
    <t>児発５・未計画・評価減</t>
    <rPh sb="4" eb="5">
      <t>ミ</t>
    </rPh>
    <rPh sb="5" eb="7">
      <t>ケイカク</t>
    </rPh>
    <rPh sb="8" eb="10">
      <t>ヒョウカ</t>
    </rPh>
    <phoneticPr fontId="6"/>
  </si>
  <si>
    <t>児発５・未計画・評価減・拘束減</t>
    <rPh sb="4" eb="5">
      <t>ミ</t>
    </rPh>
    <rPh sb="5" eb="7">
      <t>ケイカク</t>
    </rPh>
    <phoneticPr fontId="6"/>
  </si>
  <si>
    <t>児発５・未計画・開所減１</t>
    <rPh sb="4" eb="5">
      <t>ミ</t>
    </rPh>
    <rPh sb="5" eb="7">
      <t>ケイカク</t>
    </rPh>
    <phoneticPr fontId="6"/>
  </si>
  <si>
    <t>児発５・未計画・開所減１・拘束減</t>
    <rPh sb="4" eb="5">
      <t>ミ</t>
    </rPh>
    <rPh sb="5" eb="7">
      <t>ケイカク</t>
    </rPh>
    <phoneticPr fontId="6"/>
  </si>
  <si>
    <t>児発５・未計画・開所減１・評価減</t>
    <rPh sb="4" eb="5">
      <t>ミ</t>
    </rPh>
    <rPh sb="5" eb="7">
      <t>ケイカク</t>
    </rPh>
    <rPh sb="13" eb="15">
      <t>ヒョウカ</t>
    </rPh>
    <phoneticPr fontId="6"/>
  </si>
  <si>
    <t>児発５・未計画・開所減１・評価減・拘束減</t>
    <rPh sb="4" eb="5">
      <t>ミ</t>
    </rPh>
    <rPh sb="5" eb="7">
      <t>ケイカク</t>
    </rPh>
    <rPh sb="13" eb="15">
      <t>ヒョウカ</t>
    </rPh>
    <rPh sb="17" eb="19">
      <t>コウソク</t>
    </rPh>
    <rPh sb="19" eb="20">
      <t>ゲン</t>
    </rPh>
    <phoneticPr fontId="6"/>
  </si>
  <si>
    <t>児発５・未計画・開所減２</t>
    <rPh sb="4" eb="5">
      <t>ミ</t>
    </rPh>
    <rPh sb="5" eb="7">
      <t>ケイカク</t>
    </rPh>
    <phoneticPr fontId="6"/>
  </si>
  <si>
    <t>児発５・未計画・開所減２・拘束減</t>
    <rPh sb="4" eb="5">
      <t>ミ</t>
    </rPh>
    <rPh sb="5" eb="7">
      <t>ケイカク</t>
    </rPh>
    <phoneticPr fontId="6"/>
  </si>
  <si>
    <t>児発５・未計画・開所減２・評価減</t>
    <rPh sb="4" eb="5">
      <t>ミ</t>
    </rPh>
    <rPh sb="5" eb="7">
      <t>ケイカク</t>
    </rPh>
    <rPh sb="13" eb="15">
      <t>ヒョウカ</t>
    </rPh>
    <phoneticPr fontId="6"/>
  </si>
  <si>
    <t>児発５・未計画・開所減２・評価減・拘束減</t>
    <rPh sb="4" eb="5">
      <t>ミ</t>
    </rPh>
    <rPh sb="5" eb="7">
      <t>ケイカク</t>
    </rPh>
    <rPh sb="13" eb="15">
      <t>ヒョウカ</t>
    </rPh>
    <rPh sb="17" eb="19">
      <t>コウソク</t>
    </rPh>
    <rPh sb="19" eb="20">
      <t>ゲン</t>
    </rPh>
    <phoneticPr fontId="6"/>
  </si>
  <si>
    <t>児発５・未計画２</t>
    <rPh sb="4" eb="5">
      <t>ミ</t>
    </rPh>
    <rPh sb="5" eb="7">
      <t>ケイカク</t>
    </rPh>
    <phoneticPr fontId="6"/>
  </si>
  <si>
    <t>児発５・未計画２・拘束減</t>
    <rPh sb="4" eb="5">
      <t>ミ</t>
    </rPh>
    <phoneticPr fontId="6"/>
  </si>
  <si>
    <t>児発５・未計画２・評価減</t>
    <rPh sb="4" eb="5">
      <t>ミ</t>
    </rPh>
    <rPh sb="9" eb="11">
      <t>ヒョウカ</t>
    </rPh>
    <phoneticPr fontId="6"/>
  </si>
  <si>
    <t>児発５・未計画２・評価減・拘束減</t>
    <rPh sb="4" eb="5">
      <t>ミ</t>
    </rPh>
    <phoneticPr fontId="6"/>
  </si>
  <si>
    <t>児発５・未計画２・開所減１</t>
    <rPh sb="4" eb="5">
      <t>ミ</t>
    </rPh>
    <phoneticPr fontId="6"/>
  </si>
  <si>
    <t>児発５・未計画２・開所減１・拘束減</t>
    <rPh sb="4" eb="5">
      <t>ミ</t>
    </rPh>
    <phoneticPr fontId="6"/>
  </si>
  <si>
    <t>児発５・未計画２・開所減１・評価減</t>
    <rPh sb="4" eb="5">
      <t>ミ</t>
    </rPh>
    <rPh sb="14" eb="16">
      <t>ヒョウカ</t>
    </rPh>
    <phoneticPr fontId="6"/>
  </si>
  <si>
    <t>児発５・未計画２・開所減１・評価減・拘束減</t>
    <rPh sb="4" eb="5">
      <t>ミ</t>
    </rPh>
    <rPh sb="14" eb="16">
      <t>ヒョウカ</t>
    </rPh>
    <rPh sb="18" eb="20">
      <t>コウソク</t>
    </rPh>
    <rPh sb="20" eb="21">
      <t>ゲン</t>
    </rPh>
    <phoneticPr fontId="6"/>
  </si>
  <si>
    <t>児発５・未計画２・開所減２</t>
    <rPh sb="4" eb="5">
      <t>ミ</t>
    </rPh>
    <phoneticPr fontId="6"/>
  </si>
  <si>
    <t>児発５・未計画２・開所減２・拘束減</t>
    <rPh sb="4" eb="5">
      <t>ミ</t>
    </rPh>
    <phoneticPr fontId="6"/>
  </si>
  <si>
    <t>児発５・未計画２・開所減２・評価減</t>
    <rPh sb="4" eb="5">
      <t>ミ</t>
    </rPh>
    <rPh sb="14" eb="16">
      <t>ヒョウカ</t>
    </rPh>
    <phoneticPr fontId="6"/>
  </si>
  <si>
    <t>児発５・未計画２・開所減２・評価減・拘束減</t>
    <rPh sb="4" eb="5">
      <t>ミ</t>
    </rPh>
    <rPh sb="14" eb="16">
      <t>ヒョウカ</t>
    </rPh>
    <rPh sb="18" eb="20">
      <t>コウソク</t>
    </rPh>
    <rPh sb="20" eb="21">
      <t>ゲン</t>
    </rPh>
    <phoneticPr fontId="6"/>
  </si>
  <si>
    <t>児発５・地公体</t>
    <rPh sb="4" eb="6">
      <t>チコウ</t>
    </rPh>
    <rPh sb="6" eb="7">
      <t>タイ</t>
    </rPh>
    <phoneticPr fontId="6"/>
  </si>
  <si>
    <t>児発５・地公体・拘束減</t>
    <rPh sb="4" eb="6">
      <t>チコウ</t>
    </rPh>
    <rPh sb="6" eb="7">
      <t>タイ</t>
    </rPh>
    <phoneticPr fontId="6"/>
  </si>
  <si>
    <t>児発５・地公体・評価減</t>
    <rPh sb="4" eb="6">
      <t>チコウ</t>
    </rPh>
    <rPh sb="6" eb="7">
      <t>タイ</t>
    </rPh>
    <rPh sb="8" eb="10">
      <t>ヒョウカ</t>
    </rPh>
    <phoneticPr fontId="6"/>
  </si>
  <si>
    <t>児発５・地公体・評価減・拘束減</t>
    <rPh sb="4" eb="6">
      <t>チコウ</t>
    </rPh>
    <rPh sb="6" eb="7">
      <t>タイ</t>
    </rPh>
    <rPh sb="8" eb="10">
      <t>ヒョウカ</t>
    </rPh>
    <phoneticPr fontId="6"/>
  </si>
  <si>
    <t>児発５・地公体・開所減１</t>
    <rPh sb="4" eb="6">
      <t>チコウ</t>
    </rPh>
    <rPh sb="6" eb="7">
      <t>タイ</t>
    </rPh>
    <phoneticPr fontId="6"/>
  </si>
  <si>
    <t>児発５・地公体・開所減１・拘束減</t>
    <rPh sb="4" eb="6">
      <t>チコウ</t>
    </rPh>
    <rPh sb="6" eb="7">
      <t>タイ</t>
    </rPh>
    <phoneticPr fontId="6"/>
  </si>
  <si>
    <t>児発５・地公体・開所減１・評価減</t>
  </si>
  <si>
    <t>児発５・地公体・開所減１・評価減・拘束減</t>
  </si>
  <si>
    <t>児発５・地公体・開所減２</t>
    <rPh sb="4" eb="6">
      <t>チコウ</t>
    </rPh>
    <rPh sb="6" eb="7">
      <t>タイ</t>
    </rPh>
    <phoneticPr fontId="6"/>
  </si>
  <si>
    <t>児発５・地公体・開所減２・拘束減</t>
    <rPh sb="4" eb="6">
      <t>チコウ</t>
    </rPh>
    <rPh sb="6" eb="7">
      <t>タイ</t>
    </rPh>
    <phoneticPr fontId="6"/>
  </si>
  <si>
    <t>児発５・地公体・開所減２・評価減</t>
  </si>
  <si>
    <t>児発５・地公体・開所減２・評価減・拘束減</t>
  </si>
  <si>
    <t>児発５・地公体・未計画</t>
    <rPh sb="4" eb="6">
      <t>チコウ</t>
    </rPh>
    <rPh sb="6" eb="7">
      <t>タイ</t>
    </rPh>
    <rPh sb="8" eb="9">
      <t>ミ</t>
    </rPh>
    <rPh sb="9" eb="11">
      <t>ケイカク</t>
    </rPh>
    <phoneticPr fontId="6"/>
  </si>
  <si>
    <t>児発５・地公体・未計画・拘束減</t>
    <rPh sb="4" eb="6">
      <t>チコウ</t>
    </rPh>
    <rPh sb="6" eb="7">
      <t>タイ</t>
    </rPh>
    <rPh sb="8" eb="9">
      <t>ミ</t>
    </rPh>
    <rPh sb="9" eb="11">
      <t>ケイカク</t>
    </rPh>
    <phoneticPr fontId="6"/>
  </si>
  <si>
    <t>児発５・地公体・未計画・評価減</t>
  </si>
  <si>
    <t>児発５・地公体・未計画・評価減・拘束減</t>
  </si>
  <si>
    <t>児発５・地公体・未計画・開所減１</t>
    <rPh sb="4" eb="6">
      <t>チコウ</t>
    </rPh>
    <rPh sb="6" eb="7">
      <t>タイ</t>
    </rPh>
    <rPh sb="8" eb="9">
      <t>ミ</t>
    </rPh>
    <rPh sb="9" eb="11">
      <t>ケイカク</t>
    </rPh>
    <phoneticPr fontId="6"/>
  </si>
  <si>
    <t>児発５・地公体・未計画・開所減１・拘束減</t>
    <rPh sb="4" eb="6">
      <t>チコウ</t>
    </rPh>
    <rPh sb="6" eb="7">
      <t>タイ</t>
    </rPh>
    <rPh sb="8" eb="9">
      <t>ミ</t>
    </rPh>
    <rPh sb="9" eb="11">
      <t>ケイカク</t>
    </rPh>
    <phoneticPr fontId="6"/>
  </si>
  <si>
    <t>児発５・地公体・未計画・開所減１・評価減</t>
    <rPh sb="4" eb="6">
      <t>チコウ</t>
    </rPh>
    <rPh sb="6" eb="7">
      <t>タイ</t>
    </rPh>
    <rPh sb="8" eb="9">
      <t>ミ</t>
    </rPh>
    <rPh sb="9" eb="11">
      <t>ケイカク</t>
    </rPh>
    <rPh sb="17" eb="19">
      <t>ヒョウカ</t>
    </rPh>
    <phoneticPr fontId="6"/>
  </si>
  <si>
    <t>児発５・地公体・未計画・開所減１・評価減・拘束減</t>
    <rPh sb="4" eb="6">
      <t>チコウ</t>
    </rPh>
    <rPh sb="6" eb="7">
      <t>タイ</t>
    </rPh>
    <rPh sb="8" eb="9">
      <t>ミ</t>
    </rPh>
    <rPh sb="9" eb="11">
      <t>ケイカク</t>
    </rPh>
    <rPh sb="17" eb="19">
      <t>ヒョウカ</t>
    </rPh>
    <rPh sb="19" eb="20">
      <t>ゲン</t>
    </rPh>
    <phoneticPr fontId="6"/>
  </si>
  <si>
    <t>児発５・地公体・未計画・開所減２</t>
    <rPh sb="4" eb="6">
      <t>チコウ</t>
    </rPh>
    <rPh sb="6" eb="7">
      <t>タイ</t>
    </rPh>
    <rPh sb="8" eb="9">
      <t>ミ</t>
    </rPh>
    <rPh sb="9" eb="11">
      <t>ケイカク</t>
    </rPh>
    <phoneticPr fontId="6"/>
  </si>
  <si>
    <t>児発５・地公体・未計画・開所減２・拘束減</t>
    <rPh sb="4" eb="6">
      <t>チコウ</t>
    </rPh>
    <rPh sb="6" eb="7">
      <t>タイ</t>
    </rPh>
    <rPh sb="8" eb="9">
      <t>ミ</t>
    </rPh>
    <rPh sb="9" eb="11">
      <t>ケイカク</t>
    </rPh>
    <phoneticPr fontId="6"/>
  </si>
  <si>
    <t>児発５・地公体・未計画・開所減２・評価減</t>
    <rPh sb="4" eb="6">
      <t>チコウ</t>
    </rPh>
    <rPh sb="6" eb="7">
      <t>タイ</t>
    </rPh>
    <rPh sb="8" eb="9">
      <t>ミ</t>
    </rPh>
    <rPh sb="9" eb="11">
      <t>ケイカク</t>
    </rPh>
    <rPh sb="17" eb="19">
      <t>ヒョウカ</t>
    </rPh>
    <phoneticPr fontId="6"/>
  </si>
  <si>
    <t>児発５・地公体・未計画・開所減２・評価減・拘束減</t>
    <rPh sb="4" eb="6">
      <t>チコウ</t>
    </rPh>
    <rPh sb="6" eb="7">
      <t>タイ</t>
    </rPh>
    <rPh sb="8" eb="9">
      <t>ミ</t>
    </rPh>
    <rPh sb="9" eb="11">
      <t>ケイカク</t>
    </rPh>
    <rPh sb="17" eb="19">
      <t>ヒョウカ</t>
    </rPh>
    <rPh sb="19" eb="20">
      <t>ゲン</t>
    </rPh>
    <phoneticPr fontId="6"/>
  </si>
  <si>
    <t>児発５・地公体・未計画２</t>
    <rPh sb="4" eb="6">
      <t>チコウ</t>
    </rPh>
    <rPh sb="6" eb="7">
      <t>タイ</t>
    </rPh>
    <rPh sb="8" eb="9">
      <t>ミ</t>
    </rPh>
    <rPh sb="9" eb="11">
      <t>ケイカク</t>
    </rPh>
    <phoneticPr fontId="6"/>
  </si>
  <si>
    <t>児発５・地公体・未計画２・拘束減</t>
    <rPh sb="4" eb="6">
      <t>チコウ</t>
    </rPh>
    <rPh sb="6" eb="7">
      <t>タイ</t>
    </rPh>
    <rPh sb="8" eb="9">
      <t>ミ</t>
    </rPh>
    <phoneticPr fontId="6"/>
  </si>
  <si>
    <t>児発５・地公体・未計画２・評価減</t>
  </si>
  <si>
    <t>児発５・地公体・未計画２・評価減・拘束減</t>
  </si>
  <si>
    <t>児発５・地公体・未計画２・開所減１</t>
    <rPh sb="4" eb="6">
      <t>チコウ</t>
    </rPh>
    <rPh sb="6" eb="7">
      <t>タイ</t>
    </rPh>
    <rPh sb="8" eb="9">
      <t>ミ</t>
    </rPh>
    <phoneticPr fontId="6"/>
  </si>
  <si>
    <t>児発５・地公体・未計画２・開所減１・拘束減</t>
    <rPh sb="4" eb="6">
      <t>チコウ</t>
    </rPh>
    <rPh sb="6" eb="7">
      <t>タイ</t>
    </rPh>
    <rPh sb="8" eb="9">
      <t>ミ</t>
    </rPh>
    <phoneticPr fontId="6"/>
  </si>
  <si>
    <t>児発５・地公体・未計画２・開所減１・評価減</t>
    <rPh sb="4" eb="6">
      <t>チコウ</t>
    </rPh>
    <rPh sb="6" eb="7">
      <t>タイ</t>
    </rPh>
    <rPh sb="8" eb="9">
      <t>ミ</t>
    </rPh>
    <rPh sb="18" eb="20">
      <t>ヒョウカ</t>
    </rPh>
    <phoneticPr fontId="6"/>
  </si>
  <si>
    <t>児発５・地公体・未計画２・開所減１・評価減・拘束減</t>
    <rPh sb="4" eb="6">
      <t>チコウ</t>
    </rPh>
    <rPh sb="6" eb="7">
      <t>タイ</t>
    </rPh>
    <rPh sb="8" eb="9">
      <t>ミ</t>
    </rPh>
    <rPh sb="18" eb="20">
      <t>ヒョウカ</t>
    </rPh>
    <rPh sb="20" eb="21">
      <t>ゲン</t>
    </rPh>
    <phoneticPr fontId="6"/>
  </si>
  <si>
    <t>児発５・地公体・未計画２・開所減２</t>
    <rPh sb="4" eb="6">
      <t>チコウ</t>
    </rPh>
    <rPh sb="6" eb="7">
      <t>タイ</t>
    </rPh>
    <rPh sb="8" eb="9">
      <t>ミ</t>
    </rPh>
    <phoneticPr fontId="6"/>
  </si>
  <si>
    <t>児発５・地公体・未計画２・開所減２・拘束減</t>
    <rPh sb="4" eb="6">
      <t>チコウ</t>
    </rPh>
    <rPh sb="6" eb="7">
      <t>タイ</t>
    </rPh>
    <rPh sb="8" eb="9">
      <t>ミ</t>
    </rPh>
    <phoneticPr fontId="6"/>
  </si>
  <si>
    <t>児発５・地公体・未計画２・開所減２・評価減</t>
    <rPh sb="4" eb="6">
      <t>チコウ</t>
    </rPh>
    <rPh sb="6" eb="7">
      <t>タイ</t>
    </rPh>
    <rPh sb="8" eb="9">
      <t>ミ</t>
    </rPh>
    <rPh sb="18" eb="20">
      <t>ヒョウカ</t>
    </rPh>
    <phoneticPr fontId="6"/>
  </si>
  <si>
    <t>児発５・地公体・未計画２・開所減２・評価減・拘束減</t>
    <rPh sb="4" eb="6">
      <t>チコウ</t>
    </rPh>
    <rPh sb="6" eb="7">
      <t>タイ</t>
    </rPh>
    <rPh sb="8" eb="9">
      <t>ミ</t>
    </rPh>
    <rPh sb="18" eb="20">
      <t>ヒョウカ</t>
    </rPh>
    <rPh sb="20" eb="21">
      <t>ゲン</t>
    </rPh>
    <phoneticPr fontId="6"/>
  </si>
  <si>
    <t>児発６</t>
  </si>
  <si>
    <t>（6）定員71人以上80人以下</t>
    <phoneticPr fontId="6"/>
  </si>
  <si>
    <t>児発６・拘束減</t>
    <rPh sb="4" eb="6">
      <t>コウソク</t>
    </rPh>
    <rPh sb="6" eb="7">
      <t>ゲン</t>
    </rPh>
    <phoneticPr fontId="6"/>
  </si>
  <si>
    <t>児発６・評価減</t>
    <rPh sb="4" eb="6">
      <t>ヒョウカ</t>
    </rPh>
    <phoneticPr fontId="6"/>
  </si>
  <si>
    <t>児発６・評価減・拘束減</t>
  </si>
  <si>
    <t>児発６・開所減１</t>
  </si>
  <si>
    <t>児発６・開所減１・拘束減</t>
  </si>
  <si>
    <t>児発６・開所減１・評価減</t>
  </si>
  <si>
    <t>児発６・開所減１・評価減・拘束減</t>
  </si>
  <si>
    <t>児発６・開所減２</t>
  </si>
  <si>
    <t>児発６・開所減２・拘束減</t>
  </si>
  <si>
    <t>児発６・開所減２・評価減</t>
  </si>
  <si>
    <t>児発６・開所減２・評価減・拘束減</t>
  </si>
  <si>
    <t>児発６・未計画</t>
    <rPh sb="4" eb="5">
      <t>ミ</t>
    </rPh>
    <rPh sb="5" eb="7">
      <t>ケイカク</t>
    </rPh>
    <phoneticPr fontId="6"/>
  </si>
  <si>
    <t>児発６・未計画・拘束減</t>
    <rPh sb="4" eb="5">
      <t>ミ</t>
    </rPh>
    <rPh sb="5" eb="7">
      <t>ケイカク</t>
    </rPh>
    <phoneticPr fontId="6"/>
  </si>
  <si>
    <t>児発６・未計画・評価減</t>
    <rPh sb="4" eb="5">
      <t>ミ</t>
    </rPh>
    <rPh sb="5" eb="7">
      <t>ケイカク</t>
    </rPh>
    <rPh sb="8" eb="10">
      <t>ヒョウカ</t>
    </rPh>
    <phoneticPr fontId="6"/>
  </si>
  <si>
    <t>児発６・未計画・評価減・拘束減</t>
    <rPh sb="4" eb="5">
      <t>ミ</t>
    </rPh>
    <rPh sb="5" eb="7">
      <t>ケイカク</t>
    </rPh>
    <phoneticPr fontId="6"/>
  </si>
  <si>
    <t>児発６・未計画・開所減１</t>
    <rPh sb="4" eb="5">
      <t>ミ</t>
    </rPh>
    <rPh sb="5" eb="7">
      <t>ケイカク</t>
    </rPh>
    <phoneticPr fontId="6"/>
  </si>
  <si>
    <t>児発６・未計画・開所減１・拘束減</t>
    <rPh sb="4" eb="5">
      <t>ミ</t>
    </rPh>
    <rPh sb="5" eb="7">
      <t>ケイカク</t>
    </rPh>
    <phoneticPr fontId="6"/>
  </si>
  <si>
    <t>児発６・未計画・開所減１・評価減</t>
    <rPh sb="4" eb="5">
      <t>ミ</t>
    </rPh>
    <rPh sb="5" eb="7">
      <t>ケイカク</t>
    </rPh>
    <rPh sb="13" eb="15">
      <t>ヒョウカ</t>
    </rPh>
    <phoneticPr fontId="6"/>
  </si>
  <si>
    <t>児発６・未計画・開所減１・評価減・拘束減</t>
    <rPh sb="4" eb="5">
      <t>ミ</t>
    </rPh>
    <rPh sb="5" eb="7">
      <t>ケイカク</t>
    </rPh>
    <rPh sb="13" eb="15">
      <t>ヒョウカ</t>
    </rPh>
    <rPh sb="17" eb="19">
      <t>コウソク</t>
    </rPh>
    <rPh sb="19" eb="20">
      <t>ゲン</t>
    </rPh>
    <phoneticPr fontId="6"/>
  </si>
  <si>
    <t>児発６・未計画・開所減２</t>
    <rPh sb="4" eb="5">
      <t>ミ</t>
    </rPh>
    <rPh sb="5" eb="7">
      <t>ケイカク</t>
    </rPh>
    <phoneticPr fontId="6"/>
  </si>
  <si>
    <t>児発６・未計画・開所減２・拘束減</t>
    <rPh sb="4" eb="5">
      <t>ミ</t>
    </rPh>
    <rPh sb="5" eb="7">
      <t>ケイカク</t>
    </rPh>
    <phoneticPr fontId="6"/>
  </si>
  <si>
    <t>児発６・未計画・開所減２・評価減</t>
    <rPh sb="4" eb="5">
      <t>ミ</t>
    </rPh>
    <rPh sb="5" eb="7">
      <t>ケイカク</t>
    </rPh>
    <rPh sb="13" eb="15">
      <t>ヒョウカ</t>
    </rPh>
    <phoneticPr fontId="6"/>
  </si>
  <si>
    <t>児発６・未計画・開所減２・評価減・拘束減</t>
    <rPh sb="4" eb="5">
      <t>ミ</t>
    </rPh>
    <rPh sb="5" eb="7">
      <t>ケイカク</t>
    </rPh>
    <rPh sb="13" eb="15">
      <t>ヒョウカ</t>
    </rPh>
    <rPh sb="17" eb="19">
      <t>コウソク</t>
    </rPh>
    <rPh sb="19" eb="20">
      <t>ゲン</t>
    </rPh>
    <phoneticPr fontId="6"/>
  </si>
  <si>
    <t>児発６・未計画２</t>
    <rPh sb="4" eb="5">
      <t>ミ</t>
    </rPh>
    <rPh sb="5" eb="7">
      <t>ケイカク</t>
    </rPh>
    <phoneticPr fontId="6"/>
  </si>
  <si>
    <t>児発６・未計画２・拘束減</t>
    <rPh sb="4" eb="5">
      <t>ミ</t>
    </rPh>
    <phoneticPr fontId="6"/>
  </si>
  <si>
    <t>児発６・未計画２・評価減</t>
    <rPh sb="4" eb="5">
      <t>ミ</t>
    </rPh>
    <rPh sb="9" eb="11">
      <t>ヒョウカ</t>
    </rPh>
    <phoneticPr fontId="6"/>
  </si>
  <si>
    <t>児発６・未計画２・評価減・拘束減</t>
    <rPh sb="4" eb="5">
      <t>ミ</t>
    </rPh>
    <phoneticPr fontId="6"/>
  </si>
  <si>
    <t>児発６・未計画２・開所減１</t>
    <rPh sb="4" eb="5">
      <t>ミ</t>
    </rPh>
    <phoneticPr fontId="6"/>
  </si>
  <si>
    <t>児発６・未計画２・開所減１・拘束減</t>
    <rPh sb="4" eb="5">
      <t>ミ</t>
    </rPh>
    <phoneticPr fontId="6"/>
  </si>
  <si>
    <t>児発６・未計画２・開所減１・評価減</t>
    <rPh sb="4" eb="5">
      <t>ミ</t>
    </rPh>
    <rPh sb="14" eb="16">
      <t>ヒョウカ</t>
    </rPh>
    <phoneticPr fontId="6"/>
  </si>
  <si>
    <t>児発６・未計画２・開所減１・評価減・拘束減</t>
    <rPh sb="4" eb="5">
      <t>ミ</t>
    </rPh>
    <rPh sb="14" eb="16">
      <t>ヒョウカ</t>
    </rPh>
    <rPh sb="18" eb="20">
      <t>コウソク</t>
    </rPh>
    <rPh sb="20" eb="21">
      <t>ゲン</t>
    </rPh>
    <phoneticPr fontId="6"/>
  </si>
  <si>
    <t>児発６・未計画２・開所減２</t>
    <rPh sb="4" eb="5">
      <t>ミ</t>
    </rPh>
    <phoneticPr fontId="6"/>
  </si>
  <si>
    <t>児発６・未計画２・開所減２・拘束減</t>
    <rPh sb="4" eb="5">
      <t>ミ</t>
    </rPh>
    <phoneticPr fontId="6"/>
  </si>
  <si>
    <t>児発６・未計画２・開所減２・評価減</t>
    <rPh sb="4" eb="5">
      <t>ミ</t>
    </rPh>
    <rPh sb="14" eb="16">
      <t>ヒョウカ</t>
    </rPh>
    <phoneticPr fontId="6"/>
  </si>
  <si>
    <t>児発６・未計画２・開所減２・評価減・拘束減</t>
    <rPh sb="4" eb="5">
      <t>ミ</t>
    </rPh>
    <rPh sb="14" eb="16">
      <t>ヒョウカ</t>
    </rPh>
    <rPh sb="18" eb="20">
      <t>コウソク</t>
    </rPh>
    <rPh sb="20" eb="21">
      <t>ゲン</t>
    </rPh>
    <phoneticPr fontId="6"/>
  </si>
  <si>
    <t>児発６・地公体</t>
    <rPh sb="4" eb="6">
      <t>チコウ</t>
    </rPh>
    <rPh sb="6" eb="7">
      <t>タイ</t>
    </rPh>
    <phoneticPr fontId="6"/>
  </si>
  <si>
    <t>児発６・地公体・拘束減</t>
    <rPh sb="4" eb="6">
      <t>チコウ</t>
    </rPh>
    <rPh sb="6" eb="7">
      <t>タイ</t>
    </rPh>
    <phoneticPr fontId="6"/>
  </si>
  <si>
    <t>児発６・地公体・評価減</t>
    <rPh sb="4" eb="6">
      <t>チコウ</t>
    </rPh>
    <rPh sb="6" eb="7">
      <t>タイ</t>
    </rPh>
    <rPh sb="8" eb="10">
      <t>ヒョウカ</t>
    </rPh>
    <phoneticPr fontId="6"/>
  </si>
  <si>
    <t>児発６・地公体・評価減・拘束減</t>
    <rPh sb="4" eb="6">
      <t>チコウ</t>
    </rPh>
    <rPh sb="6" eb="7">
      <t>タイ</t>
    </rPh>
    <rPh sb="8" eb="10">
      <t>ヒョウカ</t>
    </rPh>
    <phoneticPr fontId="6"/>
  </si>
  <si>
    <t>児発６・地公体・開所減１</t>
    <rPh sb="4" eb="6">
      <t>チコウ</t>
    </rPh>
    <rPh sb="6" eb="7">
      <t>タイ</t>
    </rPh>
    <phoneticPr fontId="6"/>
  </si>
  <si>
    <t>児発６・地公体・開所減１・拘束減</t>
    <rPh sb="4" eb="6">
      <t>チコウ</t>
    </rPh>
    <rPh sb="6" eb="7">
      <t>タイ</t>
    </rPh>
    <phoneticPr fontId="6"/>
  </si>
  <si>
    <t>児発６・地公体・開所減１・評価減</t>
  </si>
  <si>
    <t>児発６・地公体・開所減１・評価減・拘束減</t>
  </si>
  <si>
    <t>児発６・地公体・開所減２</t>
    <rPh sb="4" eb="6">
      <t>チコウ</t>
    </rPh>
    <rPh sb="6" eb="7">
      <t>タイ</t>
    </rPh>
    <phoneticPr fontId="6"/>
  </si>
  <si>
    <t>児発６・地公体・開所減２・拘束減</t>
    <rPh sb="4" eb="6">
      <t>チコウ</t>
    </rPh>
    <rPh sb="6" eb="7">
      <t>タイ</t>
    </rPh>
    <phoneticPr fontId="6"/>
  </si>
  <si>
    <t>児発６・地公体・開所減２・評価減</t>
  </si>
  <si>
    <t>児発６・地公体・開所減２・評価減・拘束減</t>
  </si>
  <si>
    <t>児発６・地公体・未計画</t>
    <rPh sb="4" eb="6">
      <t>チコウ</t>
    </rPh>
    <rPh sb="6" eb="7">
      <t>タイ</t>
    </rPh>
    <rPh sb="8" eb="9">
      <t>ミ</t>
    </rPh>
    <rPh sb="9" eb="11">
      <t>ケイカク</t>
    </rPh>
    <phoneticPr fontId="6"/>
  </si>
  <si>
    <t>児発６・地公体・未計画・拘束減</t>
    <rPh sb="4" eb="6">
      <t>チコウ</t>
    </rPh>
    <rPh sb="6" eb="7">
      <t>タイ</t>
    </rPh>
    <rPh sb="8" eb="9">
      <t>ミ</t>
    </rPh>
    <rPh sb="9" eb="11">
      <t>ケイカク</t>
    </rPh>
    <phoneticPr fontId="6"/>
  </si>
  <si>
    <t>児発６・地公体・未計画・評価減</t>
  </si>
  <si>
    <t>児発６・地公体・未計画・評価減・拘束減</t>
  </si>
  <si>
    <t>児発６・地公体・未計画・開所減１</t>
    <rPh sb="4" eb="6">
      <t>チコウ</t>
    </rPh>
    <rPh sb="6" eb="7">
      <t>タイ</t>
    </rPh>
    <rPh sb="8" eb="9">
      <t>ミ</t>
    </rPh>
    <rPh sb="9" eb="11">
      <t>ケイカク</t>
    </rPh>
    <phoneticPr fontId="6"/>
  </si>
  <si>
    <t>児発６・地公体・未計画・開所減１・拘束減</t>
    <rPh sb="4" eb="6">
      <t>チコウ</t>
    </rPh>
    <rPh sb="6" eb="7">
      <t>タイ</t>
    </rPh>
    <rPh sb="8" eb="9">
      <t>ミ</t>
    </rPh>
    <rPh sb="9" eb="11">
      <t>ケイカク</t>
    </rPh>
    <phoneticPr fontId="6"/>
  </si>
  <si>
    <t>児発６・地公体・未計画・開所減１・評価減</t>
    <rPh sb="4" eb="6">
      <t>チコウ</t>
    </rPh>
    <rPh sb="6" eb="7">
      <t>タイ</t>
    </rPh>
    <rPh sb="8" eb="9">
      <t>ミ</t>
    </rPh>
    <rPh sb="9" eb="11">
      <t>ケイカク</t>
    </rPh>
    <rPh sb="17" eb="19">
      <t>ヒョウカ</t>
    </rPh>
    <phoneticPr fontId="6"/>
  </si>
  <si>
    <t>児発６・地公体・未計画・開所減１・評価減・拘束減</t>
    <rPh sb="4" eb="6">
      <t>チコウ</t>
    </rPh>
    <rPh sb="6" eb="7">
      <t>タイ</t>
    </rPh>
    <rPh sb="8" eb="9">
      <t>ミ</t>
    </rPh>
    <rPh sb="9" eb="11">
      <t>ケイカク</t>
    </rPh>
    <rPh sb="17" eb="19">
      <t>ヒョウカ</t>
    </rPh>
    <rPh sb="19" eb="20">
      <t>ゲン</t>
    </rPh>
    <phoneticPr fontId="6"/>
  </si>
  <si>
    <t>児発６・地公体・未計画・開所減２</t>
    <rPh sb="4" eb="6">
      <t>チコウ</t>
    </rPh>
    <rPh sb="6" eb="7">
      <t>タイ</t>
    </rPh>
    <rPh sb="8" eb="9">
      <t>ミ</t>
    </rPh>
    <rPh sb="9" eb="11">
      <t>ケイカク</t>
    </rPh>
    <phoneticPr fontId="6"/>
  </si>
  <si>
    <t>児発６・地公体・未計画・開所減２・拘束減</t>
    <rPh sb="4" eb="6">
      <t>チコウ</t>
    </rPh>
    <rPh sb="6" eb="7">
      <t>タイ</t>
    </rPh>
    <rPh sb="8" eb="9">
      <t>ミ</t>
    </rPh>
    <rPh sb="9" eb="11">
      <t>ケイカク</t>
    </rPh>
    <phoneticPr fontId="6"/>
  </si>
  <si>
    <t>児発６・地公体・未計画・開所減２・評価減</t>
    <rPh sb="4" eb="6">
      <t>チコウ</t>
    </rPh>
    <rPh sb="6" eb="7">
      <t>タイ</t>
    </rPh>
    <rPh sb="8" eb="9">
      <t>ミ</t>
    </rPh>
    <rPh sb="9" eb="11">
      <t>ケイカク</t>
    </rPh>
    <rPh sb="17" eb="19">
      <t>ヒョウカ</t>
    </rPh>
    <phoneticPr fontId="6"/>
  </si>
  <si>
    <t>児発６・地公体・未計画・開所減２・評価減・拘束減</t>
    <rPh sb="4" eb="6">
      <t>チコウ</t>
    </rPh>
    <rPh sb="6" eb="7">
      <t>タイ</t>
    </rPh>
    <rPh sb="8" eb="9">
      <t>ミ</t>
    </rPh>
    <rPh sb="9" eb="11">
      <t>ケイカク</t>
    </rPh>
    <rPh sb="17" eb="19">
      <t>ヒョウカ</t>
    </rPh>
    <rPh sb="19" eb="20">
      <t>ゲン</t>
    </rPh>
    <phoneticPr fontId="6"/>
  </si>
  <si>
    <t>児発６・地公体・未計画２</t>
    <rPh sb="4" eb="6">
      <t>チコウ</t>
    </rPh>
    <rPh sb="6" eb="7">
      <t>タイ</t>
    </rPh>
    <rPh sb="8" eb="9">
      <t>ミ</t>
    </rPh>
    <rPh sb="9" eb="11">
      <t>ケイカク</t>
    </rPh>
    <phoneticPr fontId="6"/>
  </si>
  <si>
    <t>児発６・地公体・未計画２・拘束減</t>
    <rPh sb="4" eb="6">
      <t>チコウ</t>
    </rPh>
    <rPh sb="6" eb="7">
      <t>タイ</t>
    </rPh>
    <rPh sb="8" eb="9">
      <t>ミ</t>
    </rPh>
    <phoneticPr fontId="6"/>
  </si>
  <si>
    <t>児発６・地公体・未計画２・評価減</t>
  </si>
  <si>
    <t>児発６・地公体・未計画２・評価減・拘束減</t>
  </si>
  <si>
    <t>児発６・地公体・未計画２・開所減１</t>
    <rPh sb="4" eb="6">
      <t>チコウ</t>
    </rPh>
    <rPh sb="6" eb="7">
      <t>タイ</t>
    </rPh>
    <rPh sb="8" eb="9">
      <t>ミ</t>
    </rPh>
    <phoneticPr fontId="6"/>
  </si>
  <si>
    <t>児発６・地公体・未計画２・開所減１・拘束減</t>
    <rPh sb="4" eb="6">
      <t>チコウ</t>
    </rPh>
    <rPh sb="6" eb="7">
      <t>タイ</t>
    </rPh>
    <rPh sb="8" eb="9">
      <t>ミ</t>
    </rPh>
    <phoneticPr fontId="6"/>
  </si>
  <si>
    <t>児発６・地公体・未計画２・開所減１・評価減</t>
    <rPh sb="4" eb="6">
      <t>チコウ</t>
    </rPh>
    <rPh sb="6" eb="7">
      <t>タイ</t>
    </rPh>
    <rPh sb="8" eb="9">
      <t>ミ</t>
    </rPh>
    <rPh sb="18" eb="20">
      <t>ヒョウカ</t>
    </rPh>
    <phoneticPr fontId="6"/>
  </si>
  <si>
    <t>児発６・地公体・未計画２・開所減１・評価減・拘束減</t>
    <rPh sb="4" eb="6">
      <t>チコウ</t>
    </rPh>
    <rPh sb="6" eb="7">
      <t>タイ</t>
    </rPh>
    <rPh sb="8" eb="9">
      <t>ミ</t>
    </rPh>
    <rPh sb="18" eb="20">
      <t>ヒョウカ</t>
    </rPh>
    <rPh sb="20" eb="21">
      <t>ゲン</t>
    </rPh>
    <phoneticPr fontId="6"/>
  </si>
  <si>
    <t>児発６・地公体・未計画２・開所減２</t>
    <rPh sb="4" eb="6">
      <t>チコウ</t>
    </rPh>
    <rPh sb="6" eb="7">
      <t>タイ</t>
    </rPh>
    <rPh sb="8" eb="9">
      <t>ミ</t>
    </rPh>
    <phoneticPr fontId="6"/>
  </si>
  <si>
    <t>児発６・地公体・未計画２・開所減２・拘束減</t>
    <rPh sb="4" eb="6">
      <t>チコウ</t>
    </rPh>
    <rPh sb="6" eb="7">
      <t>タイ</t>
    </rPh>
    <rPh sb="8" eb="9">
      <t>ミ</t>
    </rPh>
    <phoneticPr fontId="6"/>
  </si>
  <si>
    <t>児発６・地公体・未計画２・開所減２・評価減</t>
    <rPh sb="4" eb="6">
      <t>チコウ</t>
    </rPh>
    <rPh sb="6" eb="7">
      <t>タイ</t>
    </rPh>
    <rPh sb="8" eb="9">
      <t>ミ</t>
    </rPh>
    <rPh sb="18" eb="20">
      <t>ヒョウカ</t>
    </rPh>
    <phoneticPr fontId="6"/>
  </si>
  <si>
    <t>児発６・地公体・未計画２・開所減２・評価減・拘束減</t>
    <rPh sb="4" eb="6">
      <t>チコウ</t>
    </rPh>
    <rPh sb="6" eb="7">
      <t>タイ</t>
    </rPh>
    <rPh sb="8" eb="9">
      <t>ミ</t>
    </rPh>
    <rPh sb="18" eb="20">
      <t>ヒョウカ</t>
    </rPh>
    <rPh sb="20" eb="21">
      <t>ゲン</t>
    </rPh>
    <phoneticPr fontId="6"/>
  </si>
  <si>
    <t>児発７</t>
  </si>
  <si>
    <t>（7）定員81人以上</t>
    <phoneticPr fontId="6"/>
  </si>
  <si>
    <t>児発７・拘束減</t>
    <rPh sb="4" eb="6">
      <t>コウソク</t>
    </rPh>
    <rPh sb="6" eb="7">
      <t>ゲン</t>
    </rPh>
    <phoneticPr fontId="6"/>
  </si>
  <si>
    <t>児発７・評価減</t>
    <rPh sb="4" eb="6">
      <t>ヒョウカ</t>
    </rPh>
    <phoneticPr fontId="6"/>
  </si>
  <si>
    <t>児発７・評価減・拘束減</t>
  </si>
  <si>
    <t>児発７・開所減１</t>
  </si>
  <si>
    <t>児発７・開所減１・拘束減</t>
  </si>
  <si>
    <t>児発７・開所減１・評価減</t>
  </si>
  <si>
    <t>児発７・開所減１・評価減・拘束減</t>
  </si>
  <si>
    <t>児発７・開所減２</t>
  </si>
  <si>
    <t>児発７・開所減２・拘束減</t>
  </si>
  <si>
    <t>児発７・開所減２・評価減</t>
  </si>
  <si>
    <t>児発７・開所減２・評価減・拘束減</t>
  </si>
  <si>
    <t>児発７・未計画</t>
    <rPh sb="4" eb="5">
      <t>ミ</t>
    </rPh>
    <rPh sb="5" eb="7">
      <t>ケイカク</t>
    </rPh>
    <phoneticPr fontId="6"/>
  </si>
  <si>
    <t>児発７・未計画・拘束減</t>
    <rPh sb="4" eb="5">
      <t>ミ</t>
    </rPh>
    <rPh sb="5" eb="7">
      <t>ケイカク</t>
    </rPh>
    <phoneticPr fontId="6"/>
  </si>
  <si>
    <t>児発７・未計画・評価減</t>
    <rPh sb="4" eb="5">
      <t>ミ</t>
    </rPh>
    <rPh sb="5" eb="7">
      <t>ケイカク</t>
    </rPh>
    <rPh sb="8" eb="10">
      <t>ヒョウカ</t>
    </rPh>
    <phoneticPr fontId="6"/>
  </si>
  <si>
    <t>児発７・未計画・評価減・拘束減</t>
    <rPh sb="4" eb="5">
      <t>ミ</t>
    </rPh>
    <rPh sb="5" eb="7">
      <t>ケイカク</t>
    </rPh>
    <phoneticPr fontId="6"/>
  </si>
  <si>
    <t>児発７・未計画・開所減１</t>
    <rPh sb="4" eb="5">
      <t>ミ</t>
    </rPh>
    <rPh sb="5" eb="7">
      <t>ケイカク</t>
    </rPh>
    <phoneticPr fontId="6"/>
  </si>
  <si>
    <t>児発７・未計画・開所減１・拘束減</t>
    <rPh sb="4" eb="5">
      <t>ミ</t>
    </rPh>
    <rPh sb="5" eb="7">
      <t>ケイカク</t>
    </rPh>
    <phoneticPr fontId="6"/>
  </si>
  <si>
    <t>児発７・未計画・開所減１・評価減</t>
    <rPh sb="4" eb="5">
      <t>ミ</t>
    </rPh>
    <rPh sb="5" eb="7">
      <t>ケイカク</t>
    </rPh>
    <rPh sb="13" eb="15">
      <t>ヒョウカ</t>
    </rPh>
    <phoneticPr fontId="6"/>
  </si>
  <si>
    <t>児発７・未計画・開所減１・評価減・拘束減</t>
    <rPh sb="4" eb="5">
      <t>ミ</t>
    </rPh>
    <rPh sb="5" eb="7">
      <t>ケイカク</t>
    </rPh>
    <rPh sb="13" eb="15">
      <t>ヒョウカ</t>
    </rPh>
    <rPh sb="17" eb="19">
      <t>コウソク</t>
    </rPh>
    <rPh sb="19" eb="20">
      <t>ゲン</t>
    </rPh>
    <phoneticPr fontId="6"/>
  </si>
  <si>
    <t>児発７・未計画・開所減２</t>
    <rPh sb="4" eb="5">
      <t>ミ</t>
    </rPh>
    <rPh sb="5" eb="7">
      <t>ケイカク</t>
    </rPh>
    <phoneticPr fontId="6"/>
  </si>
  <si>
    <t>児発７・未計画・開所減２・拘束減</t>
    <rPh sb="4" eb="5">
      <t>ミ</t>
    </rPh>
    <rPh sb="5" eb="7">
      <t>ケイカク</t>
    </rPh>
    <phoneticPr fontId="6"/>
  </si>
  <si>
    <t>児発７・未計画・開所減２・評価減</t>
    <rPh sb="4" eb="5">
      <t>ミ</t>
    </rPh>
    <rPh sb="5" eb="7">
      <t>ケイカク</t>
    </rPh>
    <rPh sb="13" eb="15">
      <t>ヒョウカ</t>
    </rPh>
    <phoneticPr fontId="6"/>
  </si>
  <si>
    <t>児発７・未計画・開所減２・評価減・拘束減</t>
    <rPh sb="4" eb="5">
      <t>ミ</t>
    </rPh>
    <rPh sb="5" eb="7">
      <t>ケイカク</t>
    </rPh>
    <rPh sb="13" eb="15">
      <t>ヒョウカ</t>
    </rPh>
    <rPh sb="17" eb="19">
      <t>コウソク</t>
    </rPh>
    <rPh sb="19" eb="20">
      <t>ゲン</t>
    </rPh>
    <phoneticPr fontId="6"/>
  </si>
  <si>
    <t>児発７・未計画２</t>
    <rPh sb="4" eb="5">
      <t>ミ</t>
    </rPh>
    <rPh sb="5" eb="7">
      <t>ケイカク</t>
    </rPh>
    <phoneticPr fontId="6"/>
  </si>
  <si>
    <t>児発７・未計画２・拘束減</t>
    <rPh sb="4" eb="5">
      <t>ミ</t>
    </rPh>
    <phoneticPr fontId="6"/>
  </si>
  <si>
    <t>児発７・未計画２・評価減</t>
    <rPh sb="4" eb="5">
      <t>ミ</t>
    </rPh>
    <rPh sb="9" eb="11">
      <t>ヒョウカ</t>
    </rPh>
    <phoneticPr fontId="6"/>
  </si>
  <si>
    <t>児発７・未計画２・評価減・拘束減</t>
    <rPh sb="4" eb="5">
      <t>ミ</t>
    </rPh>
    <phoneticPr fontId="6"/>
  </si>
  <si>
    <t>児発７・未計画２・開所減１</t>
    <rPh sb="4" eb="5">
      <t>ミ</t>
    </rPh>
    <phoneticPr fontId="6"/>
  </si>
  <si>
    <t>児発７・未計画２・開所減１・拘束減</t>
    <rPh sb="4" eb="5">
      <t>ミ</t>
    </rPh>
    <phoneticPr fontId="6"/>
  </si>
  <si>
    <t>児発７・未計画２・開所減１・評価減</t>
    <rPh sb="4" eb="5">
      <t>ミ</t>
    </rPh>
    <rPh sb="14" eb="16">
      <t>ヒョウカ</t>
    </rPh>
    <phoneticPr fontId="6"/>
  </si>
  <si>
    <t>児発７・未計画２・開所減１・評価減・拘束減</t>
    <rPh sb="4" eb="5">
      <t>ミ</t>
    </rPh>
    <rPh sb="14" eb="16">
      <t>ヒョウカ</t>
    </rPh>
    <rPh sb="18" eb="20">
      <t>コウソク</t>
    </rPh>
    <rPh sb="20" eb="21">
      <t>ゲン</t>
    </rPh>
    <phoneticPr fontId="6"/>
  </si>
  <si>
    <t>児発７・未計画２・開所減２</t>
    <rPh sb="4" eb="5">
      <t>ミ</t>
    </rPh>
    <phoneticPr fontId="6"/>
  </si>
  <si>
    <t>児発７・未計画２・開所減２・拘束減</t>
    <rPh sb="4" eb="5">
      <t>ミ</t>
    </rPh>
    <phoneticPr fontId="6"/>
  </si>
  <si>
    <t>児発７・未計画２・開所減２・評価減</t>
    <rPh sb="4" eb="5">
      <t>ミ</t>
    </rPh>
    <rPh sb="14" eb="16">
      <t>ヒョウカ</t>
    </rPh>
    <phoneticPr fontId="6"/>
  </si>
  <si>
    <t>児発７・未計画２・開所減２・評価減・拘束減</t>
    <rPh sb="4" eb="5">
      <t>ミ</t>
    </rPh>
    <rPh sb="14" eb="16">
      <t>ヒョウカ</t>
    </rPh>
    <rPh sb="18" eb="20">
      <t>コウソク</t>
    </rPh>
    <rPh sb="20" eb="21">
      <t>ゲン</t>
    </rPh>
    <phoneticPr fontId="6"/>
  </si>
  <si>
    <t>児発７・地公体</t>
    <rPh sb="4" eb="6">
      <t>チコウ</t>
    </rPh>
    <rPh sb="6" eb="7">
      <t>タイ</t>
    </rPh>
    <phoneticPr fontId="6"/>
  </si>
  <si>
    <t>児発７・地公体・拘束減</t>
    <rPh sb="4" eb="6">
      <t>チコウ</t>
    </rPh>
    <rPh sb="6" eb="7">
      <t>タイ</t>
    </rPh>
    <phoneticPr fontId="6"/>
  </si>
  <si>
    <t>児発７・地公体・評価減</t>
    <rPh sb="4" eb="6">
      <t>チコウ</t>
    </rPh>
    <rPh sb="6" eb="7">
      <t>タイ</t>
    </rPh>
    <rPh sb="8" eb="10">
      <t>ヒョウカ</t>
    </rPh>
    <phoneticPr fontId="6"/>
  </si>
  <si>
    <t>児発７・地公体・評価減・拘束減</t>
    <rPh sb="4" eb="6">
      <t>チコウ</t>
    </rPh>
    <rPh sb="6" eb="7">
      <t>タイ</t>
    </rPh>
    <rPh sb="8" eb="10">
      <t>ヒョウカ</t>
    </rPh>
    <phoneticPr fontId="6"/>
  </si>
  <si>
    <t>児発７・地公体・開所減１</t>
    <rPh sb="4" eb="6">
      <t>チコウ</t>
    </rPh>
    <rPh sb="6" eb="7">
      <t>タイ</t>
    </rPh>
    <phoneticPr fontId="6"/>
  </si>
  <si>
    <t>児発７・地公体・開所減１・拘束減</t>
    <rPh sb="4" eb="6">
      <t>チコウ</t>
    </rPh>
    <rPh sb="6" eb="7">
      <t>タイ</t>
    </rPh>
    <phoneticPr fontId="6"/>
  </si>
  <si>
    <t>児発７・地公体・開所減１・評価減</t>
  </si>
  <si>
    <t>児発７・地公体・開所減１・評価減・拘束減</t>
  </si>
  <si>
    <t>児発７・地公体・開所減２</t>
    <rPh sb="4" eb="6">
      <t>チコウ</t>
    </rPh>
    <rPh sb="6" eb="7">
      <t>タイ</t>
    </rPh>
    <phoneticPr fontId="6"/>
  </si>
  <si>
    <t>児発７・地公体・開所減２・拘束減</t>
    <rPh sb="4" eb="6">
      <t>チコウ</t>
    </rPh>
    <rPh sb="6" eb="7">
      <t>タイ</t>
    </rPh>
    <phoneticPr fontId="6"/>
  </si>
  <si>
    <t>児発７・地公体・開所減２・評価減</t>
  </si>
  <si>
    <t>児発７・地公体・開所減２・評価減・拘束減</t>
  </si>
  <si>
    <t>児発７・地公体・未計画</t>
    <rPh sb="4" eb="6">
      <t>チコウ</t>
    </rPh>
    <rPh sb="6" eb="7">
      <t>タイ</t>
    </rPh>
    <rPh sb="8" eb="9">
      <t>ミ</t>
    </rPh>
    <rPh sb="9" eb="11">
      <t>ケイカク</t>
    </rPh>
    <phoneticPr fontId="6"/>
  </si>
  <si>
    <t>児発７・地公体・未計画・拘束減</t>
    <rPh sb="4" eb="6">
      <t>チコウ</t>
    </rPh>
    <rPh sb="6" eb="7">
      <t>タイ</t>
    </rPh>
    <rPh sb="8" eb="9">
      <t>ミ</t>
    </rPh>
    <rPh sb="9" eb="11">
      <t>ケイカク</t>
    </rPh>
    <phoneticPr fontId="6"/>
  </si>
  <si>
    <t>児発７・地公体・未計画・評価減</t>
  </si>
  <si>
    <t>児発７・地公体・未計画・評価減・拘束減</t>
  </si>
  <si>
    <t>児発７・地公体・未計画・開所減１</t>
    <rPh sb="4" eb="6">
      <t>チコウ</t>
    </rPh>
    <rPh sb="6" eb="7">
      <t>タイ</t>
    </rPh>
    <rPh sb="8" eb="9">
      <t>ミ</t>
    </rPh>
    <rPh sb="9" eb="11">
      <t>ケイカク</t>
    </rPh>
    <phoneticPr fontId="6"/>
  </si>
  <si>
    <t>児発７・地公体・未計画・開所減１・拘束減</t>
    <rPh sb="4" eb="6">
      <t>チコウ</t>
    </rPh>
    <rPh sb="6" eb="7">
      <t>タイ</t>
    </rPh>
    <rPh sb="8" eb="9">
      <t>ミ</t>
    </rPh>
    <rPh sb="9" eb="11">
      <t>ケイカク</t>
    </rPh>
    <phoneticPr fontId="6"/>
  </si>
  <si>
    <t>児発７・地公体・未計画・開所減１・評価減</t>
    <rPh sb="4" eb="6">
      <t>チコウ</t>
    </rPh>
    <rPh sb="6" eb="7">
      <t>タイ</t>
    </rPh>
    <rPh sb="8" eb="9">
      <t>ミ</t>
    </rPh>
    <rPh sb="9" eb="11">
      <t>ケイカク</t>
    </rPh>
    <rPh sb="17" eb="19">
      <t>ヒョウカ</t>
    </rPh>
    <phoneticPr fontId="6"/>
  </si>
  <si>
    <t>児発７・地公体・未計画・開所減１・評価減・拘束減</t>
    <rPh sb="4" eb="6">
      <t>チコウ</t>
    </rPh>
    <rPh sb="6" eb="7">
      <t>タイ</t>
    </rPh>
    <rPh sb="8" eb="9">
      <t>ミ</t>
    </rPh>
    <rPh sb="9" eb="11">
      <t>ケイカク</t>
    </rPh>
    <rPh sb="17" eb="19">
      <t>ヒョウカ</t>
    </rPh>
    <rPh sb="19" eb="20">
      <t>ゲン</t>
    </rPh>
    <phoneticPr fontId="6"/>
  </si>
  <si>
    <t>児発７・地公体・未計画・開所減２</t>
    <rPh sb="4" eb="6">
      <t>チコウ</t>
    </rPh>
    <rPh sb="6" eb="7">
      <t>タイ</t>
    </rPh>
    <rPh sb="8" eb="9">
      <t>ミ</t>
    </rPh>
    <rPh sb="9" eb="11">
      <t>ケイカク</t>
    </rPh>
    <phoneticPr fontId="6"/>
  </si>
  <si>
    <t>児発７・地公体・未計画・開所減２・拘束減</t>
    <rPh sb="4" eb="6">
      <t>チコウ</t>
    </rPh>
    <rPh sb="6" eb="7">
      <t>タイ</t>
    </rPh>
    <rPh sb="8" eb="9">
      <t>ミ</t>
    </rPh>
    <rPh sb="9" eb="11">
      <t>ケイカク</t>
    </rPh>
    <phoneticPr fontId="6"/>
  </si>
  <si>
    <t>児発７・地公体・未計画・開所減２・評価減</t>
    <rPh sb="4" eb="6">
      <t>チコウ</t>
    </rPh>
    <rPh sb="6" eb="7">
      <t>タイ</t>
    </rPh>
    <rPh sb="8" eb="9">
      <t>ミ</t>
    </rPh>
    <rPh sb="9" eb="11">
      <t>ケイカク</t>
    </rPh>
    <rPh sb="17" eb="19">
      <t>ヒョウカ</t>
    </rPh>
    <phoneticPr fontId="6"/>
  </si>
  <si>
    <t>児発７・地公体・未計画・開所減２・評価減・拘束減</t>
    <rPh sb="4" eb="6">
      <t>チコウ</t>
    </rPh>
    <rPh sb="6" eb="7">
      <t>タイ</t>
    </rPh>
    <rPh sb="8" eb="9">
      <t>ミ</t>
    </rPh>
    <rPh sb="9" eb="11">
      <t>ケイカク</t>
    </rPh>
    <rPh sb="17" eb="19">
      <t>ヒョウカ</t>
    </rPh>
    <rPh sb="19" eb="20">
      <t>ゲン</t>
    </rPh>
    <phoneticPr fontId="6"/>
  </si>
  <si>
    <t>児発７・地公体・未計画２</t>
    <rPh sb="4" eb="6">
      <t>チコウ</t>
    </rPh>
    <rPh sb="6" eb="7">
      <t>タイ</t>
    </rPh>
    <rPh sb="8" eb="9">
      <t>ミ</t>
    </rPh>
    <rPh sb="9" eb="11">
      <t>ケイカク</t>
    </rPh>
    <phoneticPr fontId="6"/>
  </si>
  <si>
    <t>児発７・地公体・未計画２・拘束減</t>
    <rPh sb="4" eb="6">
      <t>チコウ</t>
    </rPh>
    <rPh sb="6" eb="7">
      <t>タイ</t>
    </rPh>
    <rPh sb="8" eb="9">
      <t>ミ</t>
    </rPh>
    <phoneticPr fontId="6"/>
  </si>
  <si>
    <t>児発７・地公体・未計画２・評価減</t>
  </si>
  <si>
    <t>児発７・地公体・未計画２・評価減・拘束減</t>
  </si>
  <si>
    <t>児発７・地公体・未計画２・開所減１</t>
    <rPh sb="4" eb="6">
      <t>チコウ</t>
    </rPh>
    <rPh sb="6" eb="7">
      <t>タイ</t>
    </rPh>
    <rPh sb="8" eb="9">
      <t>ミ</t>
    </rPh>
    <phoneticPr fontId="6"/>
  </si>
  <si>
    <t>児発７・地公体・未計画２・開所減１・拘束減</t>
    <rPh sb="4" eb="6">
      <t>チコウ</t>
    </rPh>
    <rPh sb="6" eb="7">
      <t>タイ</t>
    </rPh>
    <rPh sb="8" eb="9">
      <t>ミ</t>
    </rPh>
    <phoneticPr fontId="6"/>
  </si>
  <si>
    <t>児発７・地公体・未計画２・開所減１・評価減</t>
    <rPh sb="4" eb="6">
      <t>チコウ</t>
    </rPh>
    <rPh sb="6" eb="7">
      <t>タイ</t>
    </rPh>
    <rPh sb="8" eb="9">
      <t>ミ</t>
    </rPh>
    <rPh sb="18" eb="20">
      <t>ヒョウカ</t>
    </rPh>
    <phoneticPr fontId="6"/>
  </si>
  <si>
    <t>児発７・地公体・未計画２・開所減１・評価減・拘束減</t>
    <rPh sb="4" eb="6">
      <t>チコウ</t>
    </rPh>
    <rPh sb="6" eb="7">
      <t>タイ</t>
    </rPh>
    <rPh sb="8" eb="9">
      <t>ミ</t>
    </rPh>
    <rPh sb="18" eb="20">
      <t>ヒョウカ</t>
    </rPh>
    <rPh sb="20" eb="21">
      <t>ゲン</t>
    </rPh>
    <phoneticPr fontId="6"/>
  </si>
  <si>
    <t>児発７・地公体・未計画２・開所減２</t>
    <rPh sb="4" eb="6">
      <t>チコウ</t>
    </rPh>
    <rPh sb="6" eb="7">
      <t>タイ</t>
    </rPh>
    <rPh sb="8" eb="9">
      <t>ミ</t>
    </rPh>
    <phoneticPr fontId="6"/>
  </si>
  <si>
    <t>児発７・地公体・未計画２・開所減２・拘束減</t>
    <rPh sb="4" eb="6">
      <t>チコウ</t>
    </rPh>
    <rPh sb="6" eb="7">
      <t>タイ</t>
    </rPh>
    <rPh sb="8" eb="9">
      <t>ミ</t>
    </rPh>
    <phoneticPr fontId="6"/>
  </si>
  <si>
    <t>児発７・地公体・未計画２・開所減２・評価減</t>
    <rPh sb="4" eb="6">
      <t>チコウ</t>
    </rPh>
    <rPh sb="6" eb="7">
      <t>タイ</t>
    </rPh>
    <rPh sb="8" eb="9">
      <t>ミ</t>
    </rPh>
    <rPh sb="18" eb="20">
      <t>ヒョウカ</t>
    </rPh>
    <phoneticPr fontId="6"/>
  </si>
  <si>
    <t>児発７・地公体・未計画２・開所減２・評価減・拘束減</t>
    <rPh sb="4" eb="6">
      <t>チコウ</t>
    </rPh>
    <rPh sb="6" eb="7">
      <t>タイ</t>
    </rPh>
    <rPh sb="8" eb="9">
      <t>ミ</t>
    </rPh>
    <rPh sb="18" eb="20">
      <t>ヒョウカ</t>
    </rPh>
    <rPh sb="20" eb="21">
      <t>ゲン</t>
    </rPh>
    <phoneticPr fontId="6"/>
  </si>
  <si>
    <t>児発８</t>
    <rPh sb="0" eb="1">
      <t>ジ</t>
    </rPh>
    <rPh sb="1" eb="2">
      <t>ハッ</t>
    </rPh>
    <phoneticPr fontId="6"/>
  </si>
  <si>
    <t>ロ　難聴児の場合</t>
    <phoneticPr fontId="6"/>
  </si>
  <si>
    <t>（1）定員20人以下</t>
    <phoneticPr fontId="6"/>
  </si>
  <si>
    <t>児発８・拘束減</t>
    <rPh sb="4" eb="6">
      <t>コウソク</t>
    </rPh>
    <rPh sb="6" eb="7">
      <t>ゲン</t>
    </rPh>
    <phoneticPr fontId="6"/>
  </si>
  <si>
    <t>児発８・評価減</t>
    <rPh sb="4" eb="6">
      <t>ヒョウカ</t>
    </rPh>
    <phoneticPr fontId="6"/>
  </si>
  <si>
    <t>児発８・評価減・拘束減</t>
  </si>
  <si>
    <t>児発８・開所減１</t>
    <rPh sb="0" eb="1">
      <t>ジ</t>
    </rPh>
    <rPh sb="1" eb="2">
      <t>ハッ</t>
    </rPh>
    <phoneticPr fontId="6"/>
  </si>
  <si>
    <t>児発８・開所減１・拘束減</t>
  </si>
  <si>
    <t>児発８・開所減１・評価減</t>
  </si>
  <si>
    <t>児発８・開所減１・評価減・拘束減</t>
  </si>
  <si>
    <t>児発８・開所減２</t>
    <rPh sb="0" eb="1">
      <t>ジ</t>
    </rPh>
    <rPh sb="1" eb="2">
      <t>ハッ</t>
    </rPh>
    <phoneticPr fontId="6"/>
  </si>
  <si>
    <t>児発８・開所減２・拘束減</t>
  </si>
  <si>
    <t>児発８・開所減２・評価減</t>
  </si>
  <si>
    <t>児発８・開所減２・評価減・拘束減</t>
  </si>
  <si>
    <t>児発８・未計画</t>
    <rPh sb="0" eb="1">
      <t>ジ</t>
    </rPh>
    <rPh sb="1" eb="2">
      <t>ハッ</t>
    </rPh>
    <phoneticPr fontId="6"/>
  </si>
  <si>
    <t>児発８・未計画・拘束減</t>
    <rPh sb="4" eb="5">
      <t>ミ</t>
    </rPh>
    <rPh sb="5" eb="7">
      <t>ケイカク</t>
    </rPh>
    <phoneticPr fontId="6"/>
  </si>
  <si>
    <t>児発８・未計画・評価減</t>
    <rPh sb="4" eb="5">
      <t>ミ</t>
    </rPh>
    <rPh sb="5" eb="7">
      <t>ケイカク</t>
    </rPh>
    <rPh sb="8" eb="10">
      <t>ヒョウカ</t>
    </rPh>
    <phoneticPr fontId="6"/>
  </si>
  <si>
    <t>児発８・未計画・評価減・拘束減</t>
    <rPh sb="4" eb="5">
      <t>ミ</t>
    </rPh>
    <rPh sb="5" eb="7">
      <t>ケイカク</t>
    </rPh>
    <phoneticPr fontId="6"/>
  </si>
  <si>
    <t>児発８・未計画・開所減１</t>
    <rPh sb="0" eb="1">
      <t>ジ</t>
    </rPh>
    <rPh sb="1" eb="2">
      <t>ハッ</t>
    </rPh>
    <phoneticPr fontId="6"/>
  </si>
  <si>
    <t>児発８・未計画・開所減１・拘束減</t>
    <rPh sb="4" eb="5">
      <t>ミ</t>
    </rPh>
    <rPh sb="5" eb="7">
      <t>ケイカク</t>
    </rPh>
    <phoneticPr fontId="6"/>
  </si>
  <si>
    <t>児発８・未計画・開所減１・評価減</t>
    <rPh sb="4" eb="5">
      <t>ミ</t>
    </rPh>
    <rPh sb="5" eb="7">
      <t>ケイカク</t>
    </rPh>
    <rPh sb="13" eb="15">
      <t>ヒョウカ</t>
    </rPh>
    <phoneticPr fontId="6"/>
  </si>
  <si>
    <t>児発８・未計画・開所減１・評価減・拘束減</t>
    <rPh sb="4" eb="5">
      <t>ミ</t>
    </rPh>
    <rPh sb="5" eb="7">
      <t>ケイカク</t>
    </rPh>
    <rPh sb="13" eb="15">
      <t>ヒョウカ</t>
    </rPh>
    <rPh sb="17" eb="19">
      <t>コウソク</t>
    </rPh>
    <rPh sb="19" eb="20">
      <t>ゲン</t>
    </rPh>
    <phoneticPr fontId="6"/>
  </si>
  <si>
    <t>児発８・未計画・開所減２</t>
    <rPh sb="0" eb="1">
      <t>ジ</t>
    </rPh>
    <rPh sb="1" eb="2">
      <t>ハッ</t>
    </rPh>
    <phoneticPr fontId="6"/>
  </si>
  <si>
    <t>児発８・未計画・開所減２・拘束減</t>
    <rPh sb="4" eb="5">
      <t>ミ</t>
    </rPh>
    <rPh sb="5" eb="7">
      <t>ケイカク</t>
    </rPh>
    <phoneticPr fontId="6"/>
  </si>
  <si>
    <t>児発８・未計画・開所減２・評価減</t>
    <rPh sb="4" eb="5">
      <t>ミ</t>
    </rPh>
    <rPh sb="5" eb="7">
      <t>ケイカク</t>
    </rPh>
    <rPh sb="13" eb="15">
      <t>ヒョウカ</t>
    </rPh>
    <phoneticPr fontId="6"/>
  </si>
  <si>
    <t>児発８・未計画・開所減２・評価減・拘束減</t>
    <rPh sb="4" eb="5">
      <t>ミ</t>
    </rPh>
    <rPh sb="5" eb="7">
      <t>ケイカク</t>
    </rPh>
    <rPh sb="13" eb="15">
      <t>ヒョウカ</t>
    </rPh>
    <rPh sb="17" eb="19">
      <t>コウソク</t>
    </rPh>
    <rPh sb="19" eb="20">
      <t>ゲン</t>
    </rPh>
    <phoneticPr fontId="6"/>
  </si>
  <si>
    <t>児発８・未計画２</t>
    <rPh sb="4" eb="5">
      <t>ミ</t>
    </rPh>
    <rPh sb="5" eb="7">
      <t>ケイカク</t>
    </rPh>
    <phoneticPr fontId="6"/>
  </si>
  <si>
    <t>児発８・未計画２・拘束減</t>
    <rPh sb="4" eb="5">
      <t>ミ</t>
    </rPh>
    <phoneticPr fontId="6"/>
  </si>
  <si>
    <t>児発８・未計画２・評価減</t>
    <rPh sb="4" eb="5">
      <t>ミ</t>
    </rPh>
    <rPh sb="9" eb="11">
      <t>ヒョウカ</t>
    </rPh>
    <phoneticPr fontId="6"/>
  </si>
  <si>
    <t>児発８・未計画２・評価減・拘束減</t>
    <rPh sb="4" eb="5">
      <t>ミ</t>
    </rPh>
    <phoneticPr fontId="6"/>
  </si>
  <si>
    <t>児発８・未計画２・開所減１</t>
    <rPh sb="4" eb="5">
      <t>ミ</t>
    </rPh>
    <phoneticPr fontId="6"/>
  </si>
  <si>
    <t>児発８・未計画２・開所減１・拘束減</t>
    <rPh sb="4" eb="5">
      <t>ミ</t>
    </rPh>
    <phoneticPr fontId="6"/>
  </si>
  <si>
    <t>児発８・未計画２・開所減１・評価減</t>
    <rPh sb="4" eb="5">
      <t>ミ</t>
    </rPh>
    <rPh sb="14" eb="16">
      <t>ヒョウカ</t>
    </rPh>
    <phoneticPr fontId="6"/>
  </si>
  <si>
    <t>児発８・未計画２・開所減１・評価減・拘束減</t>
    <rPh sb="4" eb="5">
      <t>ミ</t>
    </rPh>
    <rPh sb="14" eb="16">
      <t>ヒョウカ</t>
    </rPh>
    <rPh sb="18" eb="20">
      <t>コウソク</t>
    </rPh>
    <rPh sb="20" eb="21">
      <t>ゲン</t>
    </rPh>
    <phoneticPr fontId="6"/>
  </si>
  <si>
    <t>児発８・未計画２・開所減２</t>
    <rPh sb="4" eb="5">
      <t>ミ</t>
    </rPh>
    <phoneticPr fontId="6"/>
  </si>
  <si>
    <t>児発８・未計画２・開所減２・拘束減</t>
    <rPh sb="4" eb="5">
      <t>ミ</t>
    </rPh>
    <phoneticPr fontId="6"/>
  </si>
  <si>
    <t>児発８・未計画２・開所減２・評価減</t>
    <rPh sb="4" eb="5">
      <t>ミ</t>
    </rPh>
    <rPh sb="14" eb="16">
      <t>ヒョウカ</t>
    </rPh>
    <phoneticPr fontId="6"/>
  </si>
  <si>
    <t>児発８・未計画２・開所減２・評価減・拘束減</t>
    <rPh sb="4" eb="5">
      <t>ミ</t>
    </rPh>
    <rPh sb="14" eb="16">
      <t>ヒョウカ</t>
    </rPh>
    <rPh sb="18" eb="20">
      <t>コウソク</t>
    </rPh>
    <rPh sb="20" eb="21">
      <t>ゲン</t>
    </rPh>
    <phoneticPr fontId="6"/>
  </si>
  <si>
    <t>児発８・地公体</t>
    <rPh sb="0" eb="1">
      <t>ジ</t>
    </rPh>
    <rPh sb="1" eb="2">
      <t>ハッ</t>
    </rPh>
    <rPh sb="4" eb="5">
      <t>チ</t>
    </rPh>
    <rPh sb="5" eb="6">
      <t>コウ</t>
    </rPh>
    <rPh sb="6" eb="7">
      <t>タイ</t>
    </rPh>
    <phoneticPr fontId="6"/>
  </si>
  <si>
    <t>児発８・地公体・拘束減</t>
    <rPh sb="4" eb="6">
      <t>チコウ</t>
    </rPh>
    <rPh sb="6" eb="7">
      <t>タイ</t>
    </rPh>
    <phoneticPr fontId="6"/>
  </si>
  <si>
    <t>児発８・地公体・評価減</t>
    <rPh sb="4" eb="6">
      <t>チコウ</t>
    </rPh>
    <rPh sb="6" eb="7">
      <t>タイ</t>
    </rPh>
    <rPh sb="8" eb="10">
      <t>ヒョウカ</t>
    </rPh>
    <phoneticPr fontId="6"/>
  </si>
  <si>
    <t>児発８・地公体・評価減・拘束減</t>
    <rPh sb="4" eb="6">
      <t>チコウ</t>
    </rPh>
    <rPh sb="6" eb="7">
      <t>タイ</t>
    </rPh>
    <rPh sb="8" eb="10">
      <t>ヒョウカ</t>
    </rPh>
    <phoneticPr fontId="6"/>
  </si>
  <si>
    <t>児発８・地公体・開所減１</t>
    <rPh sb="0" eb="1">
      <t>ジ</t>
    </rPh>
    <rPh sb="1" eb="2">
      <t>ハッ</t>
    </rPh>
    <rPh sb="4" eb="5">
      <t>チ</t>
    </rPh>
    <rPh sb="5" eb="6">
      <t>コウ</t>
    </rPh>
    <rPh sb="6" eb="7">
      <t>タイ</t>
    </rPh>
    <phoneticPr fontId="6"/>
  </si>
  <si>
    <t>児発８・地公体・開所減１・拘束減</t>
    <rPh sb="4" eb="6">
      <t>チコウ</t>
    </rPh>
    <rPh sb="6" eb="7">
      <t>タイ</t>
    </rPh>
    <phoneticPr fontId="6"/>
  </si>
  <si>
    <t>児発８・地公体・開所減１・評価減</t>
  </si>
  <si>
    <t>児発８・地公体・開所減１・評価減・拘束減</t>
  </si>
  <si>
    <t>児発８・地公体・開所減２</t>
    <rPh sb="0" eb="1">
      <t>ジ</t>
    </rPh>
    <rPh sb="1" eb="2">
      <t>ハッ</t>
    </rPh>
    <rPh sb="4" eb="5">
      <t>チ</t>
    </rPh>
    <rPh sb="5" eb="6">
      <t>コウ</t>
    </rPh>
    <rPh sb="6" eb="7">
      <t>タイ</t>
    </rPh>
    <phoneticPr fontId="6"/>
  </si>
  <si>
    <t>児発８・地公体・開所減２・拘束減</t>
    <rPh sb="4" eb="6">
      <t>チコウ</t>
    </rPh>
    <rPh sb="6" eb="7">
      <t>タイ</t>
    </rPh>
    <phoneticPr fontId="6"/>
  </si>
  <si>
    <t>児発８・地公体・開所減２・評価減</t>
  </si>
  <si>
    <t>児発８・地公体・開所減２・評価減・拘束減</t>
  </si>
  <si>
    <t>児発８・地公体・未計画</t>
    <rPh sb="0" eb="1">
      <t>ジ</t>
    </rPh>
    <rPh sb="1" eb="2">
      <t>ハッ</t>
    </rPh>
    <rPh sb="4" eb="5">
      <t>チ</t>
    </rPh>
    <rPh sb="5" eb="6">
      <t>コウ</t>
    </rPh>
    <rPh sb="6" eb="7">
      <t>タイ</t>
    </rPh>
    <phoneticPr fontId="6"/>
  </si>
  <si>
    <t>児発８・地公体・未計画・拘束減</t>
    <rPh sb="4" eb="6">
      <t>チコウ</t>
    </rPh>
    <rPh sb="6" eb="7">
      <t>タイ</t>
    </rPh>
    <rPh sb="8" eb="9">
      <t>ミ</t>
    </rPh>
    <rPh sb="9" eb="11">
      <t>ケイカク</t>
    </rPh>
    <phoneticPr fontId="6"/>
  </si>
  <si>
    <t>児発８・地公体・未計画・評価減</t>
  </si>
  <si>
    <t>児発８・地公体・未計画・評価減・拘束減</t>
  </si>
  <si>
    <t>児発８・地公体・未計画・開所減１</t>
    <rPh sb="0" eb="1">
      <t>ジ</t>
    </rPh>
    <rPh sb="1" eb="2">
      <t>ハッ</t>
    </rPh>
    <rPh sb="4" eb="5">
      <t>チ</t>
    </rPh>
    <rPh sb="5" eb="6">
      <t>コウ</t>
    </rPh>
    <rPh sb="6" eb="7">
      <t>タイ</t>
    </rPh>
    <phoneticPr fontId="6"/>
  </si>
  <si>
    <t>児発８・地公体・未計画・開所減１・拘束減</t>
    <rPh sb="4" eb="6">
      <t>チコウ</t>
    </rPh>
    <rPh sb="6" eb="7">
      <t>タイ</t>
    </rPh>
    <rPh sb="8" eb="9">
      <t>ミ</t>
    </rPh>
    <rPh sb="9" eb="11">
      <t>ケイカク</t>
    </rPh>
    <phoneticPr fontId="6"/>
  </si>
  <si>
    <t>児発８・地公体・未計画・開所減１・評価減</t>
    <rPh sb="4" eb="6">
      <t>チコウ</t>
    </rPh>
    <rPh sb="6" eb="7">
      <t>タイ</t>
    </rPh>
    <rPh sb="8" eb="9">
      <t>ミ</t>
    </rPh>
    <rPh sb="9" eb="11">
      <t>ケイカク</t>
    </rPh>
    <rPh sb="17" eb="19">
      <t>ヒョウカ</t>
    </rPh>
    <phoneticPr fontId="6"/>
  </si>
  <si>
    <t>児発８・地公体・未計画・開所減１・評価減・拘束減</t>
    <rPh sb="4" eb="6">
      <t>チコウ</t>
    </rPh>
    <rPh sb="6" eb="7">
      <t>タイ</t>
    </rPh>
    <rPh sb="8" eb="9">
      <t>ミ</t>
    </rPh>
    <rPh sb="9" eb="11">
      <t>ケイカク</t>
    </rPh>
    <rPh sb="17" eb="19">
      <t>ヒョウカ</t>
    </rPh>
    <rPh sb="19" eb="20">
      <t>ゲン</t>
    </rPh>
    <phoneticPr fontId="6"/>
  </si>
  <si>
    <t>児発８・地公体・未計画・開所減２</t>
    <rPh sb="4" eb="6">
      <t>チコウ</t>
    </rPh>
    <rPh sb="6" eb="7">
      <t>タイ</t>
    </rPh>
    <rPh sb="8" eb="9">
      <t>ミ</t>
    </rPh>
    <rPh sb="9" eb="11">
      <t>ケイカク</t>
    </rPh>
    <phoneticPr fontId="6"/>
  </si>
  <si>
    <t>児発８・地公体・未計画・開所減２・拘束減</t>
    <rPh sb="4" eb="6">
      <t>チコウ</t>
    </rPh>
    <rPh sb="6" eb="7">
      <t>タイ</t>
    </rPh>
    <rPh sb="8" eb="9">
      <t>ミ</t>
    </rPh>
    <rPh sb="9" eb="11">
      <t>ケイカク</t>
    </rPh>
    <phoneticPr fontId="6"/>
  </si>
  <si>
    <t>児発８・地公体・未計画・開所減２・評価減</t>
    <rPh sb="4" eb="6">
      <t>チコウ</t>
    </rPh>
    <rPh sb="6" eb="7">
      <t>タイ</t>
    </rPh>
    <rPh sb="8" eb="9">
      <t>ミ</t>
    </rPh>
    <rPh sb="9" eb="11">
      <t>ケイカク</t>
    </rPh>
    <rPh sb="17" eb="19">
      <t>ヒョウカ</t>
    </rPh>
    <phoneticPr fontId="6"/>
  </si>
  <si>
    <t>児発８・地公体・未計画・開所減２・評価減・拘束減</t>
    <rPh sb="4" eb="6">
      <t>チコウ</t>
    </rPh>
    <rPh sb="6" eb="7">
      <t>タイ</t>
    </rPh>
    <rPh sb="8" eb="9">
      <t>ミ</t>
    </rPh>
    <rPh sb="9" eb="11">
      <t>ケイカク</t>
    </rPh>
    <rPh sb="17" eb="19">
      <t>ヒョウカ</t>
    </rPh>
    <rPh sb="19" eb="20">
      <t>ゲン</t>
    </rPh>
    <phoneticPr fontId="6"/>
  </si>
  <si>
    <t>児発８・地公体・未計画２</t>
    <rPh sb="4" eb="6">
      <t>チコウ</t>
    </rPh>
    <rPh sb="6" eb="7">
      <t>タイ</t>
    </rPh>
    <rPh sb="8" eb="9">
      <t>ミ</t>
    </rPh>
    <rPh sb="9" eb="11">
      <t>ケイカク</t>
    </rPh>
    <phoneticPr fontId="6"/>
  </si>
  <si>
    <t>児発８・地公体・未計画２・拘束減</t>
    <rPh sb="4" eb="6">
      <t>チコウ</t>
    </rPh>
    <rPh sb="6" eb="7">
      <t>タイ</t>
    </rPh>
    <rPh sb="8" eb="9">
      <t>ミ</t>
    </rPh>
    <phoneticPr fontId="6"/>
  </si>
  <si>
    <t>児発８・地公体・未計画２・評価減</t>
  </si>
  <si>
    <t>児発８・地公体・未計画２・評価減・拘束減</t>
  </si>
  <si>
    <t>児発８・地公体・未計画２・開所減１</t>
    <rPh sb="4" eb="6">
      <t>チコウ</t>
    </rPh>
    <rPh sb="6" eb="7">
      <t>タイ</t>
    </rPh>
    <rPh sb="8" eb="9">
      <t>ミ</t>
    </rPh>
    <phoneticPr fontId="6"/>
  </si>
  <si>
    <t>児発８・地公体・未計画２・開所減１・拘束減</t>
    <rPh sb="4" eb="6">
      <t>チコウ</t>
    </rPh>
    <rPh sb="6" eb="7">
      <t>タイ</t>
    </rPh>
    <rPh sb="8" eb="9">
      <t>ミ</t>
    </rPh>
    <phoneticPr fontId="6"/>
  </si>
  <si>
    <t>児発８・地公体・未計画２・開所減１・評価減</t>
    <rPh sb="4" eb="6">
      <t>チコウ</t>
    </rPh>
    <rPh sb="6" eb="7">
      <t>タイ</t>
    </rPh>
    <rPh sb="8" eb="9">
      <t>ミ</t>
    </rPh>
    <rPh sb="18" eb="20">
      <t>ヒョウカ</t>
    </rPh>
    <phoneticPr fontId="6"/>
  </si>
  <si>
    <t>児発８・地公体・未計画２・開所減１・評価減・拘束減</t>
    <rPh sb="4" eb="6">
      <t>チコウ</t>
    </rPh>
    <rPh sb="6" eb="7">
      <t>タイ</t>
    </rPh>
    <rPh sb="8" eb="9">
      <t>ミ</t>
    </rPh>
    <rPh sb="18" eb="20">
      <t>ヒョウカ</t>
    </rPh>
    <rPh sb="20" eb="21">
      <t>ゲン</t>
    </rPh>
    <phoneticPr fontId="6"/>
  </si>
  <si>
    <t>児発８・地公体・未計画２・開所減２</t>
    <rPh sb="4" eb="6">
      <t>チコウ</t>
    </rPh>
    <rPh sb="6" eb="7">
      <t>タイ</t>
    </rPh>
    <rPh sb="8" eb="9">
      <t>ミ</t>
    </rPh>
    <phoneticPr fontId="6"/>
  </si>
  <si>
    <t>児発８・地公体・未計画２・開所減２・拘束減</t>
    <rPh sb="4" eb="6">
      <t>チコウ</t>
    </rPh>
    <rPh sb="6" eb="7">
      <t>タイ</t>
    </rPh>
    <rPh sb="8" eb="9">
      <t>ミ</t>
    </rPh>
    <phoneticPr fontId="6"/>
  </si>
  <si>
    <t>児発８・地公体・未計画２・開所減２・評価減</t>
    <rPh sb="4" eb="6">
      <t>チコウ</t>
    </rPh>
    <rPh sb="6" eb="7">
      <t>タイ</t>
    </rPh>
    <rPh sb="8" eb="9">
      <t>ミ</t>
    </rPh>
    <rPh sb="18" eb="20">
      <t>ヒョウカ</t>
    </rPh>
    <phoneticPr fontId="6"/>
  </si>
  <si>
    <t>児発８・地公体・未計画２・開所減２・評価減・拘束減</t>
    <rPh sb="4" eb="6">
      <t>チコウ</t>
    </rPh>
    <rPh sb="6" eb="7">
      <t>タイ</t>
    </rPh>
    <rPh sb="8" eb="9">
      <t>ミ</t>
    </rPh>
    <rPh sb="18" eb="20">
      <t>ヒョウカ</t>
    </rPh>
    <rPh sb="20" eb="21">
      <t>ゲン</t>
    </rPh>
    <phoneticPr fontId="6"/>
  </si>
  <si>
    <t>児発９</t>
    <phoneticPr fontId="6"/>
  </si>
  <si>
    <t>（2）定員21人以上30人以下</t>
    <phoneticPr fontId="6"/>
  </si>
  <si>
    <t>児発９・拘束減</t>
    <rPh sb="4" eb="6">
      <t>コウソク</t>
    </rPh>
    <rPh sb="6" eb="7">
      <t>ゲン</t>
    </rPh>
    <phoneticPr fontId="6"/>
  </si>
  <si>
    <t>児発９・評価減</t>
    <rPh sb="4" eb="6">
      <t>ヒョウカ</t>
    </rPh>
    <phoneticPr fontId="6"/>
  </si>
  <si>
    <t>児発９・評価減・拘束減</t>
  </si>
  <si>
    <t>児発９・開所減１</t>
    <phoneticPr fontId="6"/>
  </si>
  <si>
    <t>児発９・開所減１・拘束減</t>
  </si>
  <si>
    <t>児発９・開所減１・評価減</t>
  </si>
  <si>
    <t>児発９・開所減１・評価減・拘束減</t>
  </si>
  <si>
    <t>児発９・開所減２</t>
    <phoneticPr fontId="6"/>
  </si>
  <si>
    <t>児発９・開所減２・拘束減</t>
  </si>
  <si>
    <t>児発９・開所減２・評価減</t>
  </si>
  <si>
    <t>児発９・開所減２・評価減・拘束減</t>
  </si>
  <si>
    <t>児発９・未計画</t>
    <phoneticPr fontId="6"/>
  </si>
  <si>
    <t>児発９・未計画・拘束減</t>
    <rPh sb="4" eb="5">
      <t>ミ</t>
    </rPh>
    <rPh sb="5" eb="7">
      <t>ケイカク</t>
    </rPh>
    <phoneticPr fontId="6"/>
  </si>
  <si>
    <t>児発９・未計画・評価減</t>
    <rPh sb="4" eb="5">
      <t>ミ</t>
    </rPh>
    <rPh sb="5" eb="7">
      <t>ケイカク</t>
    </rPh>
    <rPh sb="8" eb="10">
      <t>ヒョウカ</t>
    </rPh>
    <phoneticPr fontId="6"/>
  </si>
  <si>
    <t>児発９・未計画・評価減・拘束減</t>
    <rPh sb="4" eb="5">
      <t>ミ</t>
    </rPh>
    <rPh sb="5" eb="7">
      <t>ケイカク</t>
    </rPh>
    <phoneticPr fontId="6"/>
  </si>
  <si>
    <t>児発９・未計画・開所減１</t>
    <phoneticPr fontId="6"/>
  </si>
  <si>
    <t>児発９・未計画・開所減１・拘束減</t>
    <rPh sb="4" eb="5">
      <t>ミ</t>
    </rPh>
    <rPh sb="5" eb="7">
      <t>ケイカク</t>
    </rPh>
    <phoneticPr fontId="6"/>
  </si>
  <si>
    <t>児発９・未計画・開所減１・評価減</t>
    <rPh sb="4" eb="5">
      <t>ミ</t>
    </rPh>
    <rPh sb="5" eb="7">
      <t>ケイカク</t>
    </rPh>
    <rPh sb="13" eb="15">
      <t>ヒョウカ</t>
    </rPh>
    <phoneticPr fontId="6"/>
  </si>
  <si>
    <t>児発９・未計画・開所減１・評価減・拘束減</t>
    <rPh sb="4" eb="5">
      <t>ミ</t>
    </rPh>
    <rPh sb="5" eb="7">
      <t>ケイカク</t>
    </rPh>
    <rPh sb="13" eb="15">
      <t>ヒョウカ</t>
    </rPh>
    <rPh sb="17" eb="19">
      <t>コウソク</t>
    </rPh>
    <rPh sb="19" eb="20">
      <t>ゲン</t>
    </rPh>
    <phoneticPr fontId="6"/>
  </si>
  <si>
    <t>児発９・未計画・開所減２</t>
    <phoneticPr fontId="6"/>
  </si>
  <si>
    <t>児発９・未計画・開所減２・拘束減</t>
    <rPh sb="4" eb="5">
      <t>ミ</t>
    </rPh>
    <rPh sb="5" eb="7">
      <t>ケイカク</t>
    </rPh>
    <phoneticPr fontId="6"/>
  </si>
  <si>
    <t>児発９・未計画・開所減２・評価減</t>
    <rPh sb="4" eb="5">
      <t>ミ</t>
    </rPh>
    <rPh sb="5" eb="7">
      <t>ケイカク</t>
    </rPh>
    <rPh sb="13" eb="15">
      <t>ヒョウカ</t>
    </rPh>
    <phoneticPr fontId="6"/>
  </si>
  <si>
    <t>児発９・未計画・開所減２・評価減・拘束減</t>
    <rPh sb="4" eb="5">
      <t>ミ</t>
    </rPh>
    <rPh sb="5" eb="7">
      <t>ケイカク</t>
    </rPh>
    <rPh sb="13" eb="15">
      <t>ヒョウカ</t>
    </rPh>
    <rPh sb="17" eb="19">
      <t>コウソク</t>
    </rPh>
    <rPh sb="19" eb="20">
      <t>ゲン</t>
    </rPh>
    <phoneticPr fontId="6"/>
  </si>
  <si>
    <t>児発９・未計画２</t>
    <rPh sb="4" eb="5">
      <t>ミ</t>
    </rPh>
    <rPh sb="5" eb="7">
      <t>ケイカク</t>
    </rPh>
    <phoneticPr fontId="6"/>
  </si>
  <si>
    <t>児発９・未計画２・拘束減</t>
    <rPh sb="4" eb="5">
      <t>ミ</t>
    </rPh>
    <phoneticPr fontId="6"/>
  </si>
  <si>
    <t>児発９・未計画２・評価減</t>
    <rPh sb="4" eb="5">
      <t>ミ</t>
    </rPh>
    <rPh sb="9" eb="11">
      <t>ヒョウカ</t>
    </rPh>
    <phoneticPr fontId="6"/>
  </si>
  <si>
    <t>児発９・未計画２・評価減・拘束減</t>
    <rPh sb="4" eb="5">
      <t>ミ</t>
    </rPh>
    <phoneticPr fontId="6"/>
  </si>
  <si>
    <t>児発９・未計画２・開所減１</t>
    <rPh sb="4" eb="5">
      <t>ミ</t>
    </rPh>
    <phoneticPr fontId="6"/>
  </si>
  <si>
    <t>児発９・未計画２・開所減１・拘束減</t>
    <rPh sb="4" eb="5">
      <t>ミ</t>
    </rPh>
    <phoneticPr fontId="6"/>
  </si>
  <si>
    <t>児発９・未計画２・開所減１・評価減</t>
    <rPh sb="4" eb="5">
      <t>ミ</t>
    </rPh>
    <rPh sb="14" eb="16">
      <t>ヒョウカ</t>
    </rPh>
    <phoneticPr fontId="6"/>
  </si>
  <si>
    <t>児発９・未計画２・開所減１・評価減・拘束減</t>
    <rPh sb="4" eb="5">
      <t>ミ</t>
    </rPh>
    <rPh sb="14" eb="16">
      <t>ヒョウカ</t>
    </rPh>
    <rPh sb="18" eb="20">
      <t>コウソク</t>
    </rPh>
    <rPh sb="20" eb="21">
      <t>ゲン</t>
    </rPh>
    <phoneticPr fontId="6"/>
  </si>
  <si>
    <t>児発９・未計画２・開所減２</t>
    <rPh sb="4" eb="5">
      <t>ミ</t>
    </rPh>
    <phoneticPr fontId="6"/>
  </si>
  <si>
    <t>児発９・未計画２・開所減２・拘束減</t>
    <rPh sb="4" eb="5">
      <t>ミ</t>
    </rPh>
    <phoneticPr fontId="6"/>
  </si>
  <si>
    <t>児発９・未計画２・開所減２・評価減</t>
    <rPh sb="4" eb="5">
      <t>ミ</t>
    </rPh>
    <rPh sb="14" eb="16">
      <t>ヒョウカ</t>
    </rPh>
    <phoneticPr fontId="6"/>
  </si>
  <si>
    <t>児発９・未計画２・開所減２・評価減・拘束減</t>
    <rPh sb="4" eb="5">
      <t>ミ</t>
    </rPh>
    <rPh sb="14" eb="16">
      <t>ヒョウカ</t>
    </rPh>
    <rPh sb="18" eb="20">
      <t>コウソク</t>
    </rPh>
    <rPh sb="20" eb="21">
      <t>ゲン</t>
    </rPh>
    <phoneticPr fontId="6"/>
  </si>
  <si>
    <t>児発９・地公体</t>
    <rPh sb="4" eb="5">
      <t>チ</t>
    </rPh>
    <rPh sb="5" eb="6">
      <t>コウ</t>
    </rPh>
    <rPh sb="6" eb="7">
      <t>タイ</t>
    </rPh>
    <phoneticPr fontId="6"/>
  </si>
  <si>
    <t>児発９・地公体・拘束減</t>
    <rPh sb="4" eb="6">
      <t>チコウ</t>
    </rPh>
    <rPh sb="6" eb="7">
      <t>タイ</t>
    </rPh>
    <phoneticPr fontId="6"/>
  </si>
  <si>
    <t>児発９・地公体・評価減</t>
    <rPh sb="4" eb="6">
      <t>チコウ</t>
    </rPh>
    <rPh sb="6" eb="7">
      <t>タイ</t>
    </rPh>
    <rPh sb="8" eb="10">
      <t>ヒョウカ</t>
    </rPh>
    <phoneticPr fontId="6"/>
  </si>
  <si>
    <t>児発９・地公体・評価減・拘束減</t>
    <rPh sb="4" eb="6">
      <t>チコウ</t>
    </rPh>
    <rPh sb="6" eb="7">
      <t>タイ</t>
    </rPh>
    <rPh sb="8" eb="10">
      <t>ヒョウカ</t>
    </rPh>
    <phoneticPr fontId="6"/>
  </si>
  <si>
    <t>児発９・地公体・開所減１</t>
    <rPh sb="4" eb="5">
      <t>チ</t>
    </rPh>
    <rPh sb="5" eb="6">
      <t>コウ</t>
    </rPh>
    <rPh sb="6" eb="7">
      <t>タイ</t>
    </rPh>
    <phoneticPr fontId="6"/>
  </si>
  <si>
    <t>児発９・地公体・開所減１・拘束減</t>
    <rPh sb="4" eb="6">
      <t>チコウ</t>
    </rPh>
    <rPh sb="6" eb="7">
      <t>タイ</t>
    </rPh>
    <phoneticPr fontId="6"/>
  </si>
  <si>
    <t>児発９・地公体・開所減１・評価減</t>
  </si>
  <si>
    <t>児発９・地公体・開所減１・評価減・拘束減</t>
  </si>
  <si>
    <t>児発９・地公体・開所減２</t>
    <rPh sb="4" eb="5">
      <t>チ</t>
    </rPh>
    <rPh sb="5" eb="6">
      <t>コウ</t>
    </rPh>
    <rPh sb="6" eb="7">
      <t>タイ</t>
    </rPh>
    <phoneticPr fontId="6"/>
  </si>
  <si>
    <t>児発９・地公体・開所減２・拘束減</t>
    <rPh sb="4" eb="6">
      <t>チコウ</t>
    </rPh>
    <rPh sb="6" eb="7">
      <t>タイ</t>
    </rPh>
    <phoneticPr fontId="6"/>
  </si>
  <si>
    <t>児発９・地公体・開所減２・評価減</t>
  </si>
  <si>
    <t>児発９・地公体・開所減２・評価減・拘束減</t>
  </si>
  <si>
    <t>児発９・地公体・未計画</t>
    <rPh sb="4" eb="5">
      <t>チ</t>
    </rPh>
    <rPh sb="5" eb="6">
      <t>コウ</t>
    </rPh>
    <rPh sb="6" eb="7">
      <t>タイ</t>
    </rPh>
    <phoneticPr fontId="6"/>
  </si>
  <si>
    <t>児発９・地公体・未計画・拘束減</t>
    <rPh sb="4" eb="6">
      <t>チコウ</t>
    </rPh>
    <rPh sb="6" eb="7">
      <t>タイ</t>
    </rPh>
    <rPh sb="8" eb="9">
      <t>ミ</t>
    </rPh>
    <rPh sb="9" eb="11">
      <t>ケイカク</t>
    </rPh>
    <phoneticPr fontId="6"/>
  </si>
  <si>
    <t>児発９・地公体・未計画・評価減</t>
  </si>
  <si>
    <t>児発９・地公体・未計画・評価減・拘束減</t>
  </si>
  <si>
    <t>児発９・地公体・未計画・開所減１</t>
    <rPh sb="4" eb="5">
      <t>チ</t>
    </rPh>
    <rPh sb="5" eb="6">
      <t>コウ</t>
    </rPh>
    <rPh sb="6" eb="7">
      <t>タイ</t>
    </rPh>
    <phoneticPr fontId="6"/>
  </si>
  <si>
    <t>児発９・地公体・未計画・開所減１・拘束減</t>
    <rPh sb="4" eb="6">
      <t>チコウ</t>
    </rPh>
    <rPh sb="6" eb="7">
      <t>タイ</t>
    </rPh>
    <rPh sb="8" eb="9">
      <t>ミ</t>
    </rPh>
    <rPh sb="9" eb="11">
      <t>ケイカク</t>
    </rPh>
    <phoneticPr fontId="6"/>
  </si>
  <si>
    <t>児発９・地公体・未計画・開所減１・評価減</t>
    <rPh sb="4" eb="6">
      <t>チコウ</t>
    </rPh>
    <rPh sb="6" eb="7">
      <t>タイ</t>
    </rPh>
    <rPh sb="8" eb="9">
      <t>ミ</t>
    </rPh>
    <rPh sb="9" eb="11">
      <t>ケイカク</t>
    </rPh>
    <rPh sb="17" eb="19">
      <t>ヒョウカ</t>
    </rPh>
    <phoneticPr fontId="6"/>
  </si>
  <si>
    <t>児発９・地公体・未計画・開所減１・評価減・拘束減</t>
    <rPh sb="4" eb="6">
      <t>チコウ</t>
    </rPh>
    <rPh sb="6" eb="7">
      <t>タイ</t>
    </rPh>
    <rPh sb="8" eb="9">
      <t>ミ</t>
    </rPh>
    <rPh sb="9" eb="11">
      <t>ケイカク</t>
    </rPh>
    <rPh sb="17" eb="19">
      <t>ヒョウカ</t>
    </rPh>
    <rPh sb="19" eb="20">
      <t>ゲン</t>
    </rPh>
    <phoneticPr fontId="6"/>
  </si>
  <si>
    <t>児発９・地公体・未計画・開所減２</t>
    <rPh sb="4" eb="6">
      <t>チコウ</t>
    </rPh>
    <rPh sb="6" eb="7">
      <t>タイ</t>
    </rPh>
    <rPh sb="8" eb="9">
      <t>ミ</t>
    </rPh>
    <rPh sb="9" eb="11">
      <t>ケイカク</t>
    </rPh>
    <phoneticPr fontId="6"/>
  </si>
  <si>
    <t>児発９・地公体・未計画・開所減２・拘束減</t>
    <rPh sb="4" eb="6">
      <t>チコウ</t>
    </rPh>
    <rPh sb="6" eb="7">
      <t>タイ</t>
    </rPh>
    <rPh sb="8" eb="9">
      <t>ミ</t>
    </rPh>
    <rPh sb="9" eb="11">
      <t>ケイカク</t>
    </rPh>
    <phoneticPr fontId="6"/>
  </si>
  <si>
    <t>児発９・地公体・未計画・開所減２・評価減</t>
    <rPh sb="4" eb="6">
      <t>チコウ</t>
    </rPh>
    <rPh sb="6" eb="7">
      <t>タイ</t>
    </rPh>
    <rPh sb="8" eb="9">
      <t>ミ</t>
    </rPh>
    <rPh sb="9" eb="11">
      <t>ケイカク</t>
    </rPh>
    <rPh sb="17" eb="19">
      <t>ヒョウカ</t>
    </rPh>
    <phoneticPr fontId="6"/>
  </si>
  <si>
    <t>児発９・地公体・未計画・開所減２・評価減・拘束減</t>
    <rPh sb="4" eb="6">
      <t>チコウ</t>
    </rPh>
    <rPh sb="6" eb="7">
      <t>タイ</t>
    </rPh>
    <rPh sb="8" eb="9">
      <t>ミ</t>
    </rPh>
    <rPh sb="9" eb="11">
      <t>ケイカク</t>
    </rPh>
    <rPh sb="17" eb="19">
      <t>ヒョウカ</t>
    </rPh>
    <rPh sb="19" eb="20">
      <t>ゲン</t>
    </rPh>
    <phoneticPr fontId="6"/>
  </si>
  <si>
    <t>児発９・地公体・未計画２</t>
    <rPh sb="4" eb="6">
      <t>チコウ</t>
    </rPh>
    <rPh sb="6" eb="7">
      <t>タイ</t>
    </rPh>
    <rPh sb="8" eb="9">
      <t>ミ</t>
    </rPh>
    <rPh sb="9" eb="11">
      <t>ケイカク</t>
    </rPh>
    <phoneticPr fontId="6"/>
  </si>
  <si>
    <t>児発９・地公体・未計画２・拘束減</t>
    <rPh sb="4" eb="6">
      <t>チコウ</t>
    </rPh>
    <rPh sb="6" eb="7">
      <t>タイ</t>
    </rPh>
    <rPh sb="8" eb="9">
      <t>ミ</t>
    </rPh>
    <phoneticPr fontId="6"/>
  </si>
  <si>
    <t>児発９・地公体・未計画２・評価減</t>
  </si>
  <si>
    <t>児発９・地公体・未計画２・評価減・拘束減</t>
  </si>
  <si>
    <t>児発９・地公体・未計画２・開所減１</t>
    <rPh sb="4" eb="6">
      <t>チコウ</t>
    </rPh>
    <rPh sb="6" eb="7">
      <t>タイ</t>
    </rPh>
    <rPh sb="8" eb="9">
      <t>ミ</t>
    </rPh>
    <phoneticPr fontId="6"/>
  </si>
  <si>
    <t>児発９・地公体・未計画２・開所減１・拘束減</t>
    <rPh sb="4" eb="6">
      <t>チコウ</t>
    </rPh>
    <rPh sb="6" eb="7">
      <t>タイ</t>
    </rPh>
    <rPh sb="8" eb="9">
      <t>ミ</t>
    </rPh>
    <phoneticPr fontId="6"/>
  </si>
  <si>
    <t>児発９・地公体・未計画２・開所減１・評価減</t>
    <rPh sb="4" eb="6">
      <t>チコウ</t>
    </rPh>
    <rPh sb="6" eb="7">
      <t>タイ</t>
    </rPh>
    <rPh sb="8" eb="9">
      <t>ミ</t>
    </rPh>
    <rPh sb="18" eb="20">
      <t>ヒョウカ</t>
    </rPh>
    <phoneticPr fontId="6"/>
  </si>
  <si>
    <t>児発９・地公体・未計画２・開所減１・評価減・拘束減</t>
    <rPh sb="4" eb="6">
      <t>チコウ</t>
    </rPh>
    <rPh sb="6" eb="7">
      <t>タイ</t>
    </rPh>
    <rPh sb="8" eb="9">
      <t>ミ</t>
    </rPh>
    <rPh sb="18" eb="20">
      <t>ヒョウカ</t>
    </rPh>
    <rPh sb="20" eb="21">
      <t>ゲン</t>
    </rPh>
    <phoneticPr fontId="6"/>
  </si>
  <si>
    <t>児発９・地公体・未計画２・開所減２</t>
    <rPh sb="4" eb="6">
      <t>チコウ</t>
    </rPh>
    <rPh sb="6" eb="7">
      <t>タイ</t>
    </rPh>
    <rPh sb="8" eb="9">
      <t>ミ</t>
    </rPh>
    <phoneticPr fontId="6"/>
  </si>
  <si>
    <t>児発９・地公体・未計画２・開所減２・拘束減</t>
    <rPh sb="4" eb="6">
      <t>チコウ</t>
    </rPh>
    <rPh sb="6" eb="7">
      <t>タイ</t>
    </rPh>
    <rPh sb="8" eb="9">
      <t>ミ</t>
    </rPh>
    <phoneticPr fontId="6"/>
  </si>
  <si>
    <t>児発９・地公体・未計画２・開所減２・評価減</t>
    <rPh sb="4" eb="6">
      <t>チコウ</t>
    </rPh>
    <rPh sb="6" eb="7">
      <t>タイ</t>
    </rPh>
    <rPh sb="8" eb="9">
      <t>ミ</t>
    </rPh>
    <rPh sb="18" eb="20">
      <t>ヒョウカ</t>
    </rPh>
    <phoneticPr fontId="6"/>
  </si>
  <si>
    <t>児発９・地公体・未計画２・開所減２・評価減・拘束減</t>
    <rPh sb="4" eb="6">
      <t>チコウ</t>
    </rPh>
    <rPh sb="6" eb="7">
      <t>タイ</t>
    </rPh>
    <rPh sb="8" eb="9">
      <t>ミ</t>
    </rPh>
    <rPh sb="18" eb="20">
      <t>ヒョウカ</t>
    </rPh>
    <rPh sb="20" eb="21">
      <t>ゲン</t>
    </rPh>
    <phoneticPr fontId="6"/>
  </si>
  <si>
    <t>児発１０</t>
  </si>
  <si>
    <t>（3）定員31人以上40人以下</t>
    <phoneticPr fontId="6"/>
  </si>
  <si>
    <t>児発１０・拘束減</t>
    <rPh sb="5" eb="7">
      <t>コウソク</t>
    </rPh>
    <rPh sb="7" eb="8">
      <t>ゲン</t>
    </rPh>
    <phoneticPr fontId="6"/>
  </si>
  <si>
    <t>児発１０・評価減</t>
    <rPh sb="5" eb="7">
      <t>ヒョウカ</t>
    </rPh>
    <phoneticPr fontId="6"/>
  </si>
  <si>
    <t>児発１０・評価減・拘束減</t>
  </si>
  <si>
    <t>児発１０・開所減１</t>
  </si>
  <si>
    <t>児発１０・開所減１・拘束減</t>
  </si>
  <si>
    <t>児発１０・開所減１・評価減</t>
  </si>
  <si>
    <t>児発１０・開所減１・評価減・拘束減</t>
  </si>
  <si>
    <t>児発１０・開所減２</t>
  </si>
  <si>
    <t>児発１０・開所減２・拘束減</t>
  </si>
  <si>
    <t>児発１０・開所減２・評価減</t>
  </si>
  <si>
    <t>児発１０・開所減２・評価減・拘束減</t>
  </si>
  <si>
    <t>児発１０・未計画</t>
  </si>
  <si>
    <t>児発１０・未計画・拘束減</t>
    <rPh sb="5" eb="6">
      <t>ミ</t>
    </rPh>
    <rPh sb="6" eb="8">
      <t>ケイカク</t>
    </rPh>
    <phoneticPr fontId="6"/>
  </si>
  <si>
    <t>児発１０・未計画・評価減</t>
    <rPh sb="5" eb="6">
      <t>ミ</t>
    </rPh>
    <rPh sb="6" eb="8">
      <t>ケイカク</t>
    </rPh>
    <rPh sb="9" eb="11">
      <t>ヒョウカ</t>
    </rPh>
    <phoneticPr fontId="6"/>
  </si>
  <si>
    <t>児発１０・未計画・評価減・拘束減</t>
    <rPh sb="5" eb="6">
      <t>ミ</t>
    </rPh>
    <rPh sb="6" eb="8">
      <t>ケイカク</t>
    </rPh>
    <phoneticPr fontId="6"/>
  </si>
  <si>
    <t>児発１０・未計画・開所減１</t>
  </si>
  <si>
    <t>児発１０・未計画・開所減１・拘束減</t>
    <rPh sb="5" eb="6">
      <t>ミ</t>
    </rPh>
    <rPh sb="6" eb="8">
      <t>ケイカク</t>
    </rPh>
    <phoneticPr fontId="6"/>
  </si>
  <si>
    <t>児発１０・未計画・開所減１・評価減</t>
    <rPh sb="5" eb="6">
      <t>ミ</t>
    </rPh>
    <rPh sb="6" eb="8">
      <t>ケイカク</t>
    </rPh>
    <rPh sb="14" eb="16">
      <t>ヒョウカ</t>
    </rPh>
    <phoneticPr fontId="6"/>
  </si>
  <si>
    <t>児発１０・未計画・開所減１・評価減・拘束減</t>
    <rPh sb="5" eb="6">
      <t>ミ</t>
    </rPh>
    <rPh sb="6" eb="8">
      <t>ケイカク</t>
    </rPh>
    <rPh sb="14" eb="16">
      <t>ヒョウカ</t>
    </rPh>
    <rPh sb="18" eb="20">
      <t>コウソク</t>
    </rPh>
    <rPh sb="20" eb="21">
      <t>ゲン</t>
    </rPh>
    <phoneticPr fontId="6"/>
  </si>
  <si>
    <t>児発１０・未計画・開所減２</t>
  </si>
  <si>
    <t>児発１０・未計画・開所減２・拘束減</t>
    <rPh sb="5" eb="6">
      <t>ミ</t>
    </rPh>
    <rPh sb="6" eb="8">
      <t>ケイカク</t>
    </rPh>
    <phoneticPr fontId="6"/>
  </si>
  <si>
    <t>児発１０・未計画・開所減２・評価減</t>
    <rPh sb="5" eb="6">
      <t>ミ</t>
    </rPh>
    <rPh sb="6" eb="8">
      <t>ケイカク</t>
    </rPh>
    <rPh sb="14" eb="16">
      <t>ヒョウカ</t>
    </rPh>
    <phoneticPr fontId="6"/>
  </si>
  <si>
    <t>児発１０・未計画・開所減２・評価減・拘束減</t>
    <rPh sb="5" eb="6">
      <t>ミ</t>
    </rPh>
    <rPh sb="6" eb="8">
      <t>ケイカク</t>
    </rPh>
    <rPh sb="14" eb="16">
      <t>ヒョウカ</t>
    </rPh>
    <rPh sb="18" eb="20">
      <t>コウソク</t>
    </rPh>
    <rPh sb="20" eb="21">
      <t>ゲン</t>
    </rPh>
    <phoneticPr fontId="6"/>
  </si>
  <si>
    <t>児発１０・未計画２</t>
    <rPh sb="5" eb="6">
      <t>ミ</t>
    </rPh>
    <rPh sb="6" eb="8">
      <t>ケイカク</t>
    </rPh>
    <phoneticPr fontId="6"/>
  </si>
  <si>
    <t>児発１０・未計画２・拘束減</t>
    <rPh sb="5" eb="6">
      <t>ミ</t>
    </rPh>
    <phoneticPr fontId="6"/>
  </si>
  <si>
    <t>児発１０・未計画２・評価減</t>
    <rPh sb="5" eb="6">
      <t>ミ</t>
    </rPh>
    <rPh sb="10" eb="12">
      <t>ヒョウカ</t>
    </rPh>
    <phoneticPr fontId="6"/>
  </si>
  <si>
    <t>児発１０・未計画２・評価減・拘束減</t>
    <rPh sb="5" eb="6">
      <t>ミ</t>
    </rPh>
    <phoneticPr fontId="6"/>
  </si>
  <si>
    <t>児発１０・未計画２・開所減１</t>
    <rPh sb="5" eb="6">
      <t>ミ</t>
    </rPh>
    <phoneticPr fontId="6"/>
  </si>
  <si>
    <t>児発１０・未計画２・開所減１・拘束減</t>
    <rPh sb="5" eb="6">
      <t>ミ</t>
    </rPh>
    <phoneticPr fontId="6"/>
  </si>
  <si>
    <t>児発１０・未計画２・開所減１・評価減</t>
    <rPh sb="5" eb="6">
      <t>ミ</t>
    </rPh>
    <rPh sb="15" eb="17">
      <t>ヒョウカ</t>
    </rPh>
    <phoneticPr fontId="6"/>
  </si>
  <si>
    <t>児発１０・未計画２・開所減１・評価減・拘束減</t>
    <rPh sb="5" eb="6">
      <t>ミ</t>
    </rPh>
    <rPh sb="15" eb="17">
      <t>ヒョウカ</t>
    </rPh>
    <rPh sb="19" eb="21">
      <t>コウソク</t>
    </rPh>
    <rPh sb="21" eb="22">
      <t>ゲン</t>
    </rPh>
    <phoneticPr fontId="6"/>
  </si>
  <si>
    <t>児発１０・未計画２・開所減２</t>
    <rPh sb="5" eb="6">
      <t>ミ</t>
    </rPh>
    <phoneticPr fontId="6"/>
  </si>
  <si>
    <t>児発１０・未計画２・開所減２・拘束減</t>
    <rPh sb="5" eb="6">
      <t>ミ</t>
    </rPh>
    <phoneticPr fontId="6"/>
  </si>
  <si>
    <t>児発１０・未計画２・開所減２・評価減</t>
    <rPh sb="5" eb="6">
      <t>ミ</t>
    </rPh>
    <rPh sb="15" eb="17">
      <t>ヒョウカ</t>
    </rPh>
    <phoneticPr fontId="6"/>
  </si>
  <si>
    <t>児発１０・未計画２・開所減２・評価減・拘束減</t>
    <rPh sb="5" eb="6">
      <t>ミ</t>
    </rPh>
    <rPh sb="15" eb="17">
      <t>ヒョウカ</t>
    </rPh>
    <rPh sb="19" eb="21">
      <t>コウソク</t>
    </rPh>
    <rPh sb="21" eb="22">
      <t>ゲン</t>
    </rPh>
    <phoneticPr fontId="6"/>
  </si>
  <si>
    <t>児発１０・地公体</t>
    <rPh sb="5" eb="6">
      <t>チ</t>
    </rPh>
    <rPh sb="6" eb="7">
      <t>コウ</t>
    </rPh>
    <rPh sb="7" eb="8">
      <t>タイ</t>
    </rPh>
    <phoneticPr fontId="6"/>
  </si>
  <si>
    <t>児発１０・地公体・拘束減</t>
    <rPh sb="5" eb="7">
      <t>チコウ</t>
    </rPh>
    <rPh sb="7" eb="8">
      <t>タイ</t>
    </rPh>
    <phoneticPr fontId="6"/>
  </si>
  <si>
    <t>児発１０・地公体・評価減</t>
    <rPh sb="5" eb="7">
      <t>チコウ</t>
    </rPh>
    <rPh sb="7" eb="8">
      <t>タイ</t>
    </rPh>
    <rPh sb="9" eb="11">
      <t>ヒョウカ</t>
    </rPh>
    <phoneticPr fontId="6"/>
  </si>
  <si>
    <t>児発１０・地公体・評価減・拘束減</t>
    <rPh sb="5" eb="7">
      <t>チコウ</t>
    </rPh>
    <rPh sb="7" eb="8">
      <t>タイ</t>
    </rPh>
    <rPh sb="9" eb="11">
      <t>ヒョウカ</t>
    </rPh>
    <phoneticPr fontId="6"/>
  </si>
  <si>
    <t>児発１０・地公体・開所減１</t>
    <rPh sb="5" eb="6">
      <t>チ</t>
    </rPh>
    <rPh sb="6" eb="7">
      <t>コウ</t>
    </rPh>
    <rPh sb="7" eb="8">
      <t>タイ</t>
    </rPh>
    <phoneticPr fontId="6"/>
  </si>
  <si>
    <t>児発１０・地公体・開所減１・拘束減</t>
    <rPh sb="5" eb="7">
      <t>チコウ</t>
    </rPh>
    <rPh sb="7" eb="8">
      <t>タイ</t>
    </rPh>
    <phoneticPr fontId="6"/>
  </si>
  <si>
    <t>児発１０・地公体・開所減１・評価減</t>
  </si>
  <si>
    <t>児発１０・地公体・開所減１・評価減・拘束減</t>
  </si>
  <si>
    <t>児発１０・地公体・開所減２</t>
    <rPh sb="5" eb="6">
      <t>チ</t>
    </rPh>
    <rPh sb="6" eb="7">
      <t>コウ</t>
    </rPh>
    <rPh sb="7" eb="8">
      <t>タイ</t>
    </rPh>
    <phoneticPr fontId="6"/>
  </si>
  <si>
    <t>児発１０・地公体・開所減２・拘束減</t>
    <rPh sb="5" eb="7">
      <t>チコウ</t>
    </rPh>
    <rPh sb="7" eb="8">
      <t>タイ</t>
    </rPh>
    <phoneticPr fontId="6"/>
  </si>
  <si>
    <t>児発１０・地公体・開所減２・評価減</t>
  </si>
  <si>
    <t>児発１０・地公体・開所減２・評価減・拘束減</t>
  </si>
  <si>
    <t>児発１０・地公体・未計画</t>
    <rPh sb="5" eb="6">
      <t>チ</t>
    </rPh>
    <rPh sb="6" eb="7">
      <t>コウ</t>
    </rPh>
    <rPh sb="7" eb="8">
      <t>タイ</t>
    </rPh>
    <phoneticPr fontId="6"/>
  </si>
  <si>
    <t>児発１０・地公体・未計画・拘束減</t>
    <rPh sb="5" eb="7">
      <t>チコウ</t>
    </rPh>
    <rPh sb="7" eb="8">
      <t>タイ</t>
    </rPh>
    <rPh sb="9" eb="10">
      <t>ミ</t>
    </rPh>
    <rPh sb="10" eb="12">
      <t>ケイカク</t>
    </rPh>
    <phoneticPr fontId="6"/>
  </si>
  <si>
    <t>児発１０・地公体・未計画・評価減</t>
  </si>
  <si>
    <t>児発１０・地公体・未計画・評価減・拘束減</t>
  </si>
  <si>
    <t>児発１０・地公体・未計画・開所減１</t>
    <rPh sb="5" eb="6">
      <t>チ</t>
    </rPh>
    <rPh sb="6" eb="7">
      <t>コウ</t>
    </rPh>
    <rPh sb="7" eb="8">
      <t>タイ</t>
    </rPh>
    <phoneticPr fontId="6"/>
  </si>
  <si>
    <t>児発１０・地公体・未計画・開所減１・拘束減</t>
    <rPh sb="5" eb="7">
      <t>チコウ</t>
    </rPh>
    <rPh sb="7" eb="8">
      <t>タイ</t>
    </rPh>
    <rPh sb="9" eb="10">
      <t>ミ</t>
    </rPh>
    <rPh sb="10" eb="12">
      <t>ケイカク</t>
    </rPh>
    <phoneticPr fontId="6"/>
  </si>
  <si>
    <t>児発１０・地公体・未計画・開所減１・評価減</t>
    <rPh sb="5" eb="7">
      <t>チコウ</t>
    </rPh>
    <rPh sb="7" eb="8">
      <t>タイ</t>
    </rPh>
    <rPh sb="9" eb="10">
      <t>ミ</t>
    </rPh>
    <rPh sb="10" eb="12">
      <t>ケイカク</t>
    </rPh>
    <rPh sb="18" eb="20">
      <t>ヒョウカ</t>
    </rPh>
    <phoneticPr fontId="6"/>
  </si>
  <si>
    <t>児発１０・地公体・未計画・開所減１・評価減・拘束減</t>
    <rPh sb="5" eb="7">
      <t>チコウ</t>
    </rPh>
    <rPh sb="7" eb="8">
      <t>タイ</t>
    </rPh>
    <rPh sb="9" eb="10">
      <t>ミ</t>
    </rPh>
    <rPh sb="10" eb="12">
      <t>ケイカク</t>
    </rPh>
    <rPh sb="18" eb="20">
      <t>ヒョウカ</t>
    </rPh>
    <rPh sb="20" eb="21">
      <t>ゲン</t>
    </rPh>
    <phoneticPr fontId="6"/>
  </si>
  <si>
    <t>児発１０・地公体・未計画・開所減２</t>
    <rPh sb="5" eb="7">
      <t>チコウ</t>
    </rPh>
    <rPh sb="7" eb="8">
      <t>タイ</t>
    </rPh>
    <rPh sb="9" eb="10">
      <t>ミ</t>
    </rPh>
    <rPh sb="10" eb="12">
      <t>ケイカク</t>
    </rPh>
    <phoneticPr fontId="6"/>
  </si>
  <si>
    <t>児発１０・地公体・未計画・開所減２・拘束減</t>
    <rPh sb="5" eb="7">
      <t>チコウ</t>
    </rPh>
    <rPh sb="7" eb="8">
      <t>タイ</t>
    </rPh>
    <rPh sb="9" eb="10">
      <t>ミ</t>
    </rPh>
    <rPh sb="10" eb="12">
      <t>ケイカク</t>
    </rPh>
    <phoneticPr fontId="6"/>
  </si>
  <si>
    <t>児発１０・地公体・未計画・開所減２・評価減</t>
    <rPh sb="5" eb="7">
      <t>チコウ</t>
    </rPh>
    <rPh sb="7" eb="8">
      <t>タイ</t>
    </rPh>
    <rPh sb="9" eb="10">
      <t>ミ</t>
    </rPh>
    <rPh sb="10" eb="12">
      <t>ケイカク</t>
    </rPh>
    <rPh sb="18" eb="20">
      <t>ヒョウカ</t>
    </rPh>
    <phoneticPr fontId="6"/>
  </si>
  <si>
    <t>児発１０・地公体・未計画・開所減２・評価減・拘束減</t>
    <rPh sb="5" eb="7">
      <t>チコウ</t>
    </rPh>
    <rPh sb="7" eb="8">
      <t>タイ</t>
    </rPh>
    <rPh sb="9" eb="10">
      <t>ミ</t>
    </rPh>
    <rPh sb="10" eb="12">
      <t>ケイカク</t>
    </rPh>
    <rPh sb="18" eb="20">
      <t>ヒョウカ</t>
    </rPh>
    <rPh sb="20" eb="21">
      <t>ゲン</t>
    </rPh>
    <phoneticPr fontId="6"/>
  </si>
  <si>
    <t>児発１０・地公体・未計画２</t>
    <rPh sb="5" eb="7">
      <t>チコウ</t>
    </rPh>
    <rPh sb="7" eb="8">
      <t>タイ</t>
    </rPh>
    <rPh sb="9" eb="10">
      <t>ミ</t>
    </rPh>
    <rPh sb="10" eb="12">
      <t>ケイカク</t>
    </rPh>
    <phoneticPr fontId="6"/>
  </si>
  <si>
    <t>児発１０・地公体・未計画２・拘束減</t>
    <rPh sb="5" eb="7">
      <t>チコウ</t>
    </rPh>
    <rPh sb="7" eb="8">
      <t>タイ</t>
    </rPh>
    <rPh sb="9" eb="10">
      <t>ミ</t>
    </rPh>
    <phoneticPr fontId="6"/>
  </si>
  <si>
    <t>児発１０・地公体・未計画２・評価減</t>
  </si>
  <si>
    <t>児発１０・地公体・未計画２・評価減・拘束減</t>
  </si>
  <si>
    <t>児発１０・地公体・未計画２・開所減１</t>
    <rPh sb="5" eb="7">
      <t>チコウ</t>
    </rPh>
    <rPh sb="7" eb="8">
      <t>タイ</t>
    </rPh>
    <rPh sb="9" eb="10">
      <t>ミ</t>
    </rPh>
    <phoneticPr fontId="6"/>
  </si>
  <si>
    <t>児発１０・地公体・未計画２・開所減１・拘束減</t>
    <rPh sb="5" eb="7">
      <t>チコウ</t>
    </rPh>
    <rPh sb="7" eb="8">
      <t>タイ</t>
    </rPh>
    <rPh sb="9" eb="10">
      <t>ミ</t>
    </rPh>
    <phoneticPr fontId="6"/>
  </si>
  <si>
    <t>児発１０・地公体・未計画２・開所減１・評価減</t>
    <rPh sb="5" eb="7">
      <t>チコウ</t>
    </rPh>
    <rPh sb="7" eb="8">
      <t>タイ</t>
    </rPh>
    <rPh sb="9" eb="10">
      <t>ミ</t>
    </rPh>
    <rPh sb="19" eb="21">
      <t>ヒョウカ</t>
    </rPh>
    <phoneticPr fontId="6"/>
  </si>
  <si>
    <t>児発１０・地公体・未計画２・開所減１・評価減・拘束減</t>
    <rPh sb="5" eb="7">
      <t>チコウ</t>
    </rPh>
    <rPh sb="7" eb="8">
      <t>タイ</t>
    </rPh>
    <rPh sb="9" eb="10">
      <t>ミ</t>
    </rPh>
    <rPh sb="19" eb="21">
      <t>ヒョウカ</t>
    </rPh>
    <rPh sb="21" eb="22">
      <t>ゲン</t>
    </rPh>
    <phoneticPr fontId="6"/>
  </si>
  <si>
    <t>児発１０・地公体・未計画２・開所減２</t>
    <rPh sb="5" eb="7">
      <t>チコウ</t>
    </rPh>
    <rPh sb="7" eb="8">
      <t>タイ</t>
    </rPh>
    <rPh sb="9" eb="10">
      <t>ミ</t>
    </rPh>
    <phoneticPr fontId="6"/>
  </si>
  <si>
    <t>児発１０・地公体・未計画２・開所減２・拘束減</t>
    <rPh sb="5" eb="7">
      <t>チコウ</t>
    </rPh>
    <rPh sb="7" eb="8">
      <t>タイ</t>
    </rPh>
    <rPh sb="9" eb="10">
      <t>ミ</t>
    </rPh>
    <phoneticPr fontId="6"/>
  </si>
  <si>
    <t>児発１０・地公体・未計画２・開所減２・評価減</t>
    <rPh sb="5" eb="7">
      <t>チコウ</t>
    </rPh>
    <rPh sb="7" eb="8">
      <t>タイ</t>
    </rPh>
    <rPh sb="9" eb="10">
      <t>ミ</t>
    </rPh>
    <rPh sb="19" eb="21">
      <t>ヒョウカ</t>
    </rPh>
    <phoneticPr fontId="6"/>
  </si>
  <si>
    <t>児発１０・地公体・未計画２・開所減２・評価減・拘束減</t>
    <rPh sb="5" eb="7">
      <t>チコウ</t>
    </rPh>
    <rPh sb="7" eb="8">
      <t>タイ</t>
    </rPh>
    <rPh sb="9" eb="10">
      <t>ミ</t>
    </rPh>
    <rPh sb="19" eb="21">
      <t>ヒョウカ</t>
    </rPh>
    <rPh sb="21" eb="22">
      <t>ゲン</t>
    </rPh>
    <phoneticPr fontId="6"/>
  </si>
  <si>
    <t>児発１１</t>
  </si>
  <si>
    <t>（4）定員41人以上</t>
    <phoneticPr fontId="6"/>
  </si>
  <si>
    <t>児発１１・拘束減</t>
    <rPh sb="5" eb="7">
      <t>コウソク</t>
    </rPh>
    <rPh sb="7" eb="8">
      <t>ゲン</t>
    </rPh>
    <phoneticPr fontId="6"/>
  </si>
  <si>
    <t>児発１１・評価減</t>
    <rPh sb="5" eb="7">
      <t>ヒョウカ</t>
    </rPh>
    <phoneticPr fontId="6"/>
  </si>
  <si>
    <t>児発１１・評価減・拘束減</t>
  </si>
  <si>
    <t>児発１１・開所減１</t>
  </si>
  <si>
    <t>児発１１・開所減１・拘束減</t>
  </si>
  <si>
    <t>児発１１・開所減１・評価減</t>
  </si>
  <si>
    <t>児発１１・開所減１・評価減・拘束減</t>
  </si>
  <si>
    <t>児発１１・開所減２</t>
  </si>
  <si>
    <t>児発１１・開所減２・拘束減</t>
  </si>
  <si>
    <t>児発１１・開所減２・評価減</t>
  </si>
  <si>
    <t>児発１１・開所減２・評価減・拘束減</t>
  </si>
  <si>
    <t>児発１１・未計画</t>
  </si>
  <si>
    <t>児発１１・未計画・拘束減</t>
    <rPh sb="5" eb="6">
      <t>ミ</t>
    </rPh>
    <rPh sb="6" eb="8">
      <t>ケイカク</t>
    </rPh>
    <phoneticPr fontId="6"/>
  </si>
  <si>
    <t>児発１１・未計画・評価減</t>
    <rPh sb="5" eb="6">
      <t>ミ</t>
    </rPh>
    <rPh sb="6" eb="8">
      <t>ケイカク</t>
    </rPh>
    <rPh sb="9" eb="11">
      <t>ヒョウカ</t>
    </rPh>
    <phoneticPr fontId="6"/>
  </si>
  <si>
    <t>児発１１・未計画・評価減・拘束減</t>
    <rPh sb="5" eb="6">
      <t>ミ</t>
    </rPh>
    <rPh sb="6" eb="8">
      <t>ケイカク</t>
    </rPh>
    <phoneticPr fontId="6"/>
  </si>
  <si>
    <t>児発１１・未計画・開所減１</t>
  </si>
  <si>
    <t>児発１１・未計画・開所減１・拘束減</t>
    <rPh sb="5" eb="6">
      <t>ミ</t>
    </rPh>
    <rPh sb="6" eb="8">
      <t>ケイカク</t>
    </rPh>
    <phoneticPr fontId="6"/>
  </si>
  <si>
    <t>児発１１・未計画・開所減１・評価減</t>
    <rPh sb="5" eb="6">
      <t>ミ</t>
    </rPh>
    <rPh sb="6" eb="8">
      <t>ケイカク</t>
    </rPh>
    <rPh sb="14" eb="16">
      <t>ヒョウカ</t>
    </rPh>
    <phoneticPr fontId="6"/>
  </si>
  <si>
    <t>児発１１・未計画・開所減１・評価減・拘束減</t>
    <rPh sb="5" eb="6">
      <t>ミ</t>
    </rPh>
    <rPh sb="6" eb="8">
      <t>ケイカク</t>
    </rPh>
    <rPh sb="14" eb="16">
      <t>ヒョウカ</t>
    </rPh>
    <rPh sb="18" eb="20">
      <t>コウソク</t>
    </rPh>
    <rPh sb="20" eb="21">
      <t>ゲン</t>
    </rPh>
    <phoneticPr fontId="6"/>
  </si>
  <si>
    <t>児発１１・未計画・開所減２</t>
  </si>
  <si>
    <t>児発１１・未計画・開所減２・拘束減</t>
    <rPh sb="5" eb="6">
      <t>ミ</t>
    </rPh>
    <rPh sb="6" eb="8">
      <t>ケイカク</t>
    </rPh>
    <phoneticPr fontId="6"/>
  </si>
  <si>
    <t>児発１１・未計画・開所減２・評価減</t>
    <rPh sb="5" eb="6">
      <t>ミ</t>
    </rPh>
    <rPh sb="6" eb="8">
      <t>ケイカク</t>
    </rPh>
    <rPh sb="14" eb="16">
      <t>ヒョウカ</t>
    </rPh>
    <phoneticPr fontId="6"/>
  </si>
  <si>
    <t>児発１１・未計画・開所減２・評価減・拘束減</t>
    <rPh sb="5" eb="6">
      <t>ミ</t>
    </rPh>
    <rPh sb="6" eb="8">
      <t>ケイカク</t>
    </rPh>
    <rPh sb="14" eb="16">
      <t>ヒョウカ</t>
    </rPh>
    <rPh sb="18" eb="20">
      <t>コウソク</t>
    </rPh>
    <rPh sb="20" eb="21">
      <t>ゲン</t>
    </rPh>
    <phoneticPr fontId="6"/>
  </si>
  <si>
    <t>児発１１・未計画２</t>
    <rPh sb="5" eb="6">
      <t>ミ</t>
    </rPh>
    <rPh sb="6" eb="8">
      <t>ケイカク</t>
    </rPh>
    <phoneticPr fontId="6"/>
  </si>
  <si>
    <t>児発１１・未計画２・拘束減</t>
    <rPh sb="5" eb="6">
      <t>ミ</t>
    </rPh>
    <phoneticPr fontId="6"/>
  </si>
  <si>
    <t>児発１１・未計画２・評価減</t>
    <rPh sb="5" eb="6">
      <t>ミ</t>
    </rPh>
    <rPh sb="10" eb="12">
      <t>ヒョウカ</t>
    </rPh>
    <phoneticPr fontId="6"/>
  </si>
  <si>
    <t>児発１１・未計画２・評価減・拘束減</t>
    <rPh sb="5" eb="6">
      <t>ミ</t>
    </rPh>
    <phoneticPr fontId="6"/>
  </si>
  <si>
    <t>児発１１・未計画２・開所減１</t>
    <rPh sb="5" eb="6">
      <t>ミ</t>
    </rPh>
    <phoneticPr fontId="6"/>
  </si>
  <si>
    <t>児発１１・未計画２・開所減１・拘束減</t>
    <rPh sb="5" eb="6">
      <t>ミ</t>
    </rPh>
    <phoneticPr fontId="6"/>
  </si>
  <si>
    <t>児発１１・未計画２・開所減１・評価減</t>
    <rPh sb="5" eb="6">
      <t>ミ</t>
    </rPh>
    <rPh sb="15" eb="17">
      <t>ヒョウカ</t>
    </rPh>
    <phoneticPr fontId="6"/>
  </si>
  <si>
    <t>児発１１・未計画２・開所減１・評価減・拘束減</t>
    <rPh sb="5" eb="6">
      <t>ミ</t>
    </rPh>
    <rPh sb="15" eb="17">
      <t>ヒョウカ</t>
    </rPh>
    <rPh sb="19" eb="21">
      <t>コウソク</t>
    </rPh>
    <rPh sb="21" eb="22">
      <t>ゲン</t>
    </rPh>
    <phoneticPr fontId="6"/>
  </si>
  <si>
    <t>児発１１・未計画２・開所減２</t>
    <rPh sb="5" eb="6">
      <t>ミ</t>
    </rPh>
    <phoneticPr fontId="6"/>
  </si>
  <si>
    <t>児発１１・未計画２・開所減２・拘束減</t>
    <rPh sb="5" eb="6">
      <t>ミ</t>
    </rPh>
    <phoneticPr fontId="6"/>
  </si>
  <si>
    <t>児発１１・未計画２・開所減２・評価減</t>
    <rPh sb="5" eb="6">
      <t>ミ</t>
    </rPh>
    <rPh sb="15" eb="17">
      <t>ヒョウカ</t>
    </rPh>
    <phoneticPr fontId="6"/>
  </si>
  <si>
    <t>児発１１・未計画２・開所減２・評価減・拘束減</t>
    <rPh sb="5" eb="6">
      <t>ミ</t>
    </rPh>
    <rPh sb="15" eb="17">
      <t>ヒョウカ</t>
    </rPh>
    <rPh sb="19" eb="21">
      <t>コウソク</t>
    </rPh>
    <rPh sb="21" eb="22">
      <t>ゲン</t>
    </rPh>
    <phoneticPr fontId="6"/>
  </si>
  <si>
    <t>児発１１・地公体</t>
    <rPh sb="5" eb="6">
      <t>チ</t>
    </rPh>
    <rPh sb="6" eb="7">
      <t>コウ</t>
    </rPh>
    <rPh sb="7" eb="8">
      <t>タイ</t>
    </rPh>
    <phoneticPr fontId="6"/>
  </si>
  <si>
    <t>児発１１・地公体・拘束減</t>
    <rPh sb="5" eb="7">
      <t>チコウ</t>
    </rPh>
    <rPh sb="7" eb="8">
      <t>タイ</t>
    </rPh>
    <phoneticPr fontId="6"/>
  </si>
  <si>
    <t>児発１１・地公体・評価減</t>
    <rPh sb="5" eb="7">
      <t>チコウ</t>
    </rPh>
    <rPh sb="7" eb="8">
      <t>タイ</t>
    </rPh>
    <rPh sb="9" eb="11">
      <t>ヒョウカ</t>
    </rPh>
    <phoneticPr fontId="6"/>
  </si>
  <si>
    <t>児発１１・地公体・評価減・拘束減</t>
    <rPh sb="5" eb="7">
      <t>チコウ</t>
    </rPh>
    <rPh sb="7" eb="8">
      <t>タイ</t>
    </rPh>
    <rPh sb="9" eb="11">
      <t>ヒョウカ</t>
    </rPh>
    <phoneticPr fontId="6"/>
  </si>
  <si>
    <t>児発１１・地公体・開所減１</t>
    <rPh sb="5" eb="6">
      <t>チ</t>
    </rPh>
    <rPh sb="6" eb="7">
      <t>コウ</t>
    </rPh>
    <rPh sb="7" eb="8">
      <t>タイ</t>
    </rPh>
    <phoneticPr fontId="6"/>
  </si>
  <si>
    <t>児発１１・地公体・開所減１・拘束減</t>
    <rPh sb="5" eb="7">
      <t>チコウ</t>
    </rPh>
    <rPh sb="7" eb="8">
      <t>タイ</t>
    </rPh>
    <phoneticPr fontId="6"/>
  </si>
  <si>
    <t>児発１１・地公体・開所減１・評価減</t>
  </si>
  <si>
    <t>児発１１・地公体・開所減１・評価減・拘束減</t>
  </si>
  <si>
    <t>児発１１・地公体・開所減２</t>
    <rPh sb="5" eb="6">
      <t>チ</t>
    </rPh>
    <rPh sb="6" eb="7">
      <t>コウ</t>
    </rPh>
    <rPh sb="7" eb="8">
      <t>タイ</t>
    </rPh>
    <phoneticPr fontId="6"/>
  </si>
  <si>
    <t>児発１１・地公体・開所減２・拘束減</t>
    <rPh sb="5" eb="7">
      <t>チコウ</t>
    </rPh>
    <rPh sb="7" eb="8">
      <t>タイ</t>
    </rPh>
    <phoneticPr fontId="6"/>
  </si>
  <si>
    <t>児発１１・地公体・開所減２・評価減</t>
  </si>
  <si>
    <t>児発１１・地公体・開所減２・評価減・拘束減</t>
  </si>
  <si>
    <t>児発１１・地公体・未計画</t>
    <rPh sb="5" eb="6">
      <t>チ</t>
    </rPh>
    <rPh sb="6" eb="7">
      <t>コウ</t>
    </rPh>
    <rPh sb="7" eb="8">
      <t>タイ</t>
    </rPh>
    <phoneticPr fontId="6"/>
  </si>
  <si>
    <t>児発１１・地公体・未計画・拘束減</t>
    <rPh sb="5" eb="7">
      <t>チコウ</t>
    </rPh>
    <rPh sb="7" eb="8">
      <t>タイ</t>
    </rPh>
    <rPh sb="9" eb="10">
      <t>ミ</t>
    </rPh>
    <rPh sb="10" eb="12">
      <t>ケイカク</t>
    </rPh>
    <phoneticPr fontId="6"/>
  </si>
  <si>
    <t>児発１１・地公体・未計画・評価減</t>
  </si>
  <si>
    <t>児発１１・地公体・未計画・評価減・拘束減</t>
  </si>
  <si>
    <t>児発１１・地公体・未計画・開所減１</t>
    <rPh sb="5" eb="6">
      <t>チ</t>
    </rPh>
    <rPh sb="6" eb="7">
      <t>コウ</t>
    </rPh>
    <rPh sb="7" eb="8">
      <t>タイ</t>
    </rPh>
    <phoneticPr fontId="6"/>
  </si>
  <si>
    <t>児発１１・地公体・未計画・開所減１・拘束減</t>
    <rPh sb="5" eb="7">
      <t>チコウ</t>
    </rPh>
    <rPh sb="7" eb="8">
      <t>タイ</t>
    </rPh>
    <rPh sb="9" eb="10">
      <t>ミ</t>
    </rPh>
    <rPh sb="10" eb="12">
      <t>ケイカク</t>
    </rPh>
    <phoneticPr fontId="6"/>
  </si>
  <si>
    <t>児発１１・地公体・未計画・開所減１・評価減</t>
    <rPh sb="5" eb="7">
      <t>チコウ</t>
    </rPh>
    <rPh sb="7" eb="8">
      <t>タイ</t>
    </rPh>
    <rPh sb="9" eb="10">
      <t>ミ</t>
    </rPh>
    <rPh sb="10" eb="12">
      <t>ケイカク</t>
    </rPh>
    <rPh sb="18" eb="20">
      <t>ヒョウカ</t>
    </rPh>
    <phoneticPr fontId="6"/>
  </si>
  <si>
    <t>児発１１・地公体・未計画・開所減１・評価減・拘束減</t>
    <rPh sb="5" eb="7">
      <t>チコウ</t>
    </rPh>
    <rPh sb="7" eb="8">
      <t>タイ</t>
    </rPh>
    <rPh sb="9" eb="10">
      <t>ミ</t>
    </rPh>
    <rPh sb="10" eb="12">
      <t>ケイカク</t>
    </rPh>
    <rPh sb="18" eb="20">
      <t>ヒョウカ</t>
    </rPh>
    <rPh sb="20" eb="21">
      <t>ゲン</t>
    </rPh>
    <phoneticPr fontId="6"/>
  </si>
  <si>
    <t>児発１１・地公体・未計画・開所減２</t>
    <rPh sb="5" eb="7">
      <t>チコウ</t>
    </rPh>
    <rPh sb="7" eb="8">
      <t>タイ</t>
    </rPh>
    <rPh sb="9" eb="10">
      <t>ミ</t>
    </rPh>
    <rPh sb="10" eb="12">
      <t>ケイカク</t>
    </rPh>
    <phoneticPr fontId="6"/>
  </si>
  <si>
    <t>児発１１・地公体・未計画・開所減２・拘束減</t>
    <rPh sb="5" eb="7">
      <t>チコウ</t>
    </rPh>
    <rPh sb="7" eb="8">
      <t>タイ</t>
    </rPh>
    <rPh sb="9" eb="10">
      <t>ミ</t>
    </rPh>
    <rPh sb="10" eb="12">
      <t>ケイカク</t>
    </rPh>
    <phoneticPr fontId="6"/>
  </si>
  <si>
    <t>児発１１・地公体・未計画・開所減２・評価減</t>
    <rPh sb="5" eb="7">
      <t>チコウ</t>
    </rPh>
    <rPh sb="7" eb="8">
      <t>タイ</t>
    </rPh>
    <rPh sb="9" eb="10">
      <t>ミ</t>
    </rPh>
    <rPh sb="10" eb="12">
      <t>ケイカク</t>
    </rPh>
    <rPh sb="18" eb="20">
      <t>ヒョウカ</t>
    </rPh>
    <phoneticPr fontId="6"/>
  </si>
  <si>
    <t>児発１１・地公体・未計画・開所減２・評価減・拘束減</t>
    <rPh sb="5" eb="7">
      <t>チコウ</t>
    </rPh>
    <rPh sb="7" eb="8">
      <t>タイ</t>
    </rPh>
    <rPh sb="9" eb="10">
      <t>ミ</t>
    </rPh>
    <rPh sb="10" eb="12">
      <t>ケイカク</t>
    </rPh>
    <rPh sb="18" eb="20">
      <t>ヒョウカ</t>
    </rPh>
    <rPh sb="20" eb="21">
      <t>ゲン</t>
    </rPh>
    <phoneticPr fontId="6"/>
  </si>
  <si>
    <t>児発１１・地公体・未計画２</t>
    <rPh sb="5" eb="7">
      <t>チコウ</t>
    </rPh>
    <rPh sb="7" eb="8">
      <t>タイ</t>
    </rPh>
    <rPh sb="9" eb="10">
      <t>ミ</t>
    </rPh>
    <rPh sb="10" eb="12">
      <t>ケイカク</t>
    </rPh>
    <phoneticPr fontId="6"/>
  </si>
  <si>
    <t>児発１１・地公体・未計画２・拘束減</t>
    <rPh sb="5" eb="7">
      <t>チコウ</t>
    </rPh>
    <rPh sb="7" eb="8">
      <t>タイ</t>
    </rPh>
    <rPh sb="9" eb="10">
      <t>ミ</t>
    </rPh>
    <phoneticPr fontId="6"/>
  </si>
  <si>
    <t>児発１１・地公体・未計画２・評価減</t>
  </si>
  <si>
    <t>児発１１・地公体・未計画２・評価減・拘束減</t>
  </si>
  <si>
    <t>児発１１・地公体・未計画２・開所減１</t>
    <rPh sb="5" eb="7">
      <t>チコウ</t>
    </rPh>
    <rPh sb="7" eb="8">
      <t>タイ</t>
    </rPh>
    <rPh sb="9" eb="10">
      <t>ミ</t>
    </rPh>
    <phoneticPr fontId="6"/>
  </si>
  <si>
    <t>児発１１・地公体・未計画２・開所減１・拘束減</t>
    <rPh sb="5" eb="7">
      <t>チコウ</t>
    </rPh>
    <rPh sb="7" eb="8">
      <t>タイ</t>
    </rPh>
    <rPh sb="9" eb="10">
      <t>ミ</t>
    </rPh>
    <phoneticPr fontId="6"/>
  </si>
  <si>
    <t>児発１１・地公体・未計画２・開所減１・評価減</t>
    <rPh sb="5" eb="7">
      <t>チコウ</t>
    </rPh>
    <rPh sb="7" eb="8">
      <t>タイ</t>
    </rPh>
    <rPh sb="9" eb="10">
      <t>ミ</t>
    </rPh>
    <rPh sb="19" eb="21">
      <t>ヒョウカ</t>
    </rPh>
    <phoneticPr fontId="6"/>
  </si>
  <si>
    <t>児発１１・地公体・未計画２・開所減１・評価減・拘束減</t>
    <rPh sb="5" eb="7">
      <t>チコウ</t>
    </rPh>
    <rPh sb="7" eb="8">
      <t>タイ</t>
    </rPh>
    <rPh sb="9" eb="10">
      <t>ミ</t>
    </rPh>
    <rPh sb="19" eb="21">
      <t>ヒョウカ</t>
    </rPh>
    <rPh sb="21" eb="22">
      <t>ゲン</t>
    </rPh>
    <phoneticPr fontId="6"/>
  </si>
  <si>
    <t>児発１１・地公体・未計画２・開所減２</t>
    <rPh sb="5" eb="7">
      <t>チコウ</t>
    </rPh>
    <rPh sb="7" eb="8">
      <t>タイ</t>
    </rPh>
    <rPh sb="9" eb="10">
      <t>ミ</t>
    </rPh>
    <phoneticPr fontId="6"/>
  </si>
  <si>
    <t>児発１１・地公体・未計画２・開所減２・拘束減</t>
    <rPh sb="5" eb="7">
      <t>チコウ</t>
    </rPh>
    <rPh sb="7" eb="8">
      <t>タイ</t>
    </rPh>
    <rPh sb="9" eb="10">
      <t>ミ</t>
    </rPh>
    <phoneticPr fontId="6"/>
  </si>
  <si>
    <t>児発１１・地公体・未計画２・開所減２・評価減</t>
    <rPh sb="5" eb="7">
      <t>チコウ</t>
    </rPh>
    <rPh sb="7" eb="8">
      <t>タイ</t>
    </rPh>
    <rPh sb="9" eb="10">
      <t>ミ</t>
    </rPh>
    <rPh sb="19" eb="21">
      <t>ヒョウカ</t>
    </rPh>
    <phoneticPr fontId="6"/>
  </si>
  <si>
    <t>児発１１・地公体・未計画２・開所減２・評価減・拘束減</t>
    <rPh sb="5" eb="7">
      <t>チコウ</t>
    </rPh>
    <rPh sb="7" eb="8">
      <t>タイ</t>
    </rPh>
    <rPh sb="9" eb="10">
      <t>ミ</t>
    </rPh>
    <rPh sb="19" eb="21">
      <t>ヒョウカ</t>
    </rPh>
    <rPh sb="21" eb="22">
      <t>ゲン</t>
    </rPh>
    <phoneticPr fontId="6"/>
  </si>
  <si>
    <t>児発１２</t>
  </si>
  <si>
    <t>ハ　重症心身障害児の場合</t>
    <phoneticPr fontId="6"/>
  </si>
  <si>
    <t>（1）定員15人以下</t>
    <phoneticPr fontId="6"/>
  </si>
  <si>
    <t>児発１２・拘束減</t>
    <rPh sb="5" eb="7">
      <t>コウソク</t>
    </rPh>
    <rPh sb="7" eb="8">
      <t>ゲン</t>
    </rPh>
    <phoneticPr fontId="6"/>
  </si>
  <si>
    <t>児発１２・評価減</t>
    <rPh sb="5" eb="7">
      <t>ヒョウカ</t>
    </rPh>
    <phoneticPr fontId="6"/>
  </si>
  <si>
    <t>児発１２・評価減・拘束減</t>
  </si>
  <si>
    <t>児発１２・開所減１</t>
  </si>
  <si>
    <t>児発１２・開所減１・拘束減</t>
  </si>
  <si>
    <t>児発１２・開所減１・評価減</t>
  </si>
  <si>
    <t>児発１２・開所減１・評価減・拘束減</t>
  </si>
  <si>
    <t>児発１２・開所減２</t>
  </si>
  <si>
    <t>児発１２・開所減２・拘束減</t>
  </si>
  <si>
    <t>児発１２・開所減２・評価減</t>
  </si>
  <si>
    <t>児発１２・開所減２・評価減・拘束減</t>
  </si>
  <si>
    <t>児発１２・未計画</t>
  </si>
  <si>
    <t>児発１２・未計画・拘束減</t>
    <rPh sb="5" eb="6">
      <t>ミ</t>
    </rPh>
    <rPh sb="6" eb="8">
      <t>ケイカク</t>
    </rPh>
    <phoneticPr fontId="6"/>
  </si>
  <si>
    <t>児発１２・未計画・評価減</t>
    <rPh sb="5" eb="6">
      <t>ミ</t>
    </rPh>
    <rPh sb="6" eb="8">
      <t>ケイカク</t>
    </rPh>
    <rPh sb="9" eb="11">
      <t>ヒョウカ</t>
    </rPh>
    <phoneticPr fontId="6"/>
  </si>
  <si>
    <t>児発１２・未計画・評価減・拘束減</t>
    <rPh sb="5" eb="6">
      <t>ミ</t>
    </rPh>
    <rPh sb="6" eb="8">
      <t>ケイカク</t>
    </rPh>
    <phoneticPr fontId="6"/>
  </si>
  <si>
    <t>児発１２・未計画・開所減１</t>
  </si>
  <si>
    <t>児発１２・未計画・開所減１・拘束減</t>
    <rPh sb="5" eb="6">
      <t>ミ</t>
    </rPh>
    <rPh sb="6" eb="8">
      <t>ケイカク</t>
    </rPh>
    <phoneticPr fontId="6"/>
  </si>
  <si>
    <t>児発１２・未計画・開所減１・評価減</t>
    <rPh sb="5" eb="6">
      <t>ミ</t>
    </rPh>
    <rPh sb="6" eb="8">
      <t>ケイカク</t>
    </rPh>
    <rPh sb="14" eb="16">
      <t>ヒョウカ</t>
    </rPh>
    <phoneticPr fontId="6"/>
  </si>
  <si>
    <t>児発１２・未計画・開所減１・評価減・拘束減</t>
    <rPh sb="5" eb="6">
      <t>ミ</t>
    </rPh>
    <rPh sb="6" eb="8">
      <t>ケイカク</t>
    </rPh>
    <rPh sb="14" eb="16">
      <t>ヒョウカ</t>
    </rPh>
    <rPh sb="18" eb="20">
      <t>コウソク</t>
    </rPh>
    <rPh sb="20" eb="21">
      <t>ゲン</t>
    </rPh>
    <phoneticPr fontId="6"/>
  </si>
  <si>
    <t>児発１２・未計画・開所減２</t>
  </si>
  <si>
    <t>児発１２・未計画・開所減２・拘束減</t>
    <rPh sb="5" eb="6">
      <t>ミ</t>
    </rPh>
    <rPh sb="6" eb="8">
      <t>ケイカク</t>
    </rPh>
    <phoneticPr fontId="6"/>
  </si>
  <si>
    <t>児発１２・未計画・開所減２・評価減</t>
    <rPh sb="5" eb="6">
      <t>ミ</t>
    </rPh>
    <rPh sb="6" eb="8">
      <t>ケイカク</t>
    </rPh>
    <rPh sb="14" eb="16">
      <t>ヒョウカ</t>
    </rPh>
    <phoneticPr fontId="6"/>
  </si>
  <si>
    <t>児発１２・未計画・開所減２・評価減・拘束減</t>
    <rPh sb="5" eb="6">
      <t>ミ</t>
    </rPh>
    <rPh sb="6" eb="8">
      <t>ケイカク</t>
    </rPh>
    <rPh sb="14" eb="16">
      <t>ヒョウカ</t>
    </rPh>
    <rPh sb="18" eb="20">
      <t>コウソク</t>
    </rPh>
    <rPh sb="20" eb="21">
      <t>ゲン</t>
    </rPh>
    <phoneticPr fontId="6"/>
  </si>
  <si>
    <t>児発１２・未計画２</t>
    <rPh sb="5" eb="6">
      <t>ミ</t>
    </rPh>
    <rPh sb="6" eb="8">
      <t>ケイカク</t>
    </rPh>
    <phoneticPr fontId="6"/>
  </si>
  <si>
    <t>児発１２・未計画２・拘束減</t>
    <rPh sb="5" eb="6">
      <t>ミ</t>
    </rPh>
    <phoneticPr fontId="6"/>
  </si>
  <si>
    <t>児発１２・未計画２・評価減</t>
    <rPh sb="5" eb="6">
      <t>ミ</t>
    </rPh>
    <rPh sb="10" eb="12">
      <t>ヒョウカ</t>
    </rPh>
    <phoneticPr fontId="6"/>
  </si>
  <si>
    <t>児発１２・未計画２・評価減・拘束減</t>
    <rPh sb="5" eb="6">
      <t>ミ</t>
    </rPh>
    <phoneticPr fontId="6"/>
  </si>
  <si>
    <t>児発１２・未計画２・開所減１</t>
    <rPh sb="5" eb="6">
      <t>ミ</t>
    </rPh>
    <phoneticPr fontId="6"/>
  </si>
  <si>
    <t>児発１２・未計画２・開所減１・拘束減</t>
    <rPh sb="5" eb="6">
      <t>ミ</t>
    </rPh>
    <phoneticPr fontId="6"/>
  </si>
  <si>
    <t>児発１２・未計画２・開所減１・評価減</t>
    <rPh sb="5" eb="6">
      <t>ミ</t>
    </rPh>
    <rPh sb="15" eb="17">
      <t>ヒョウカ</t>
    </rPh>
    <phoneticPr fontId="6"/>
  </si>
  <si>
    <t>児発１２・未計画２・開所減１・評価減・拘束減</t>
    <rPh sb="5" eb="6">
      <t>ミ</t>
    </rPh>
    <rPh sb="15" eb="17">
      <t>ヒョウカ</t>
    </rPh>
    <rPh sb="19" eb="21">
      <t>コウソク</t>
    </rPh>
    <rPh sb="21" eb="22">
      <t>ゲン</t>
    </rPh>
    <phoneticPr fontId="6"/>
  </si>
  <si>
    <t>児発１２・未計画２・開所減２</t>
    <rPh sb="5" eb="6">
      <t>ミ</t>
    </rPh>
    <phoneticPr fontId="6"/>
  </si>
  <si>
    <t>児発１２・未計画２・開所減２・拘束減</t>
    <rPh sb="5" eb="6">
      <t>ミ</t>
    </rPh>
    <phoneticPr fontId="6"/>
  </si>
  <si>
    <t>児発１２・未計画２・開所減２・評価減</t>
    <rPh sb="5" eb="6">
      <t>ミ</t>
    </rPh>
    <rPh sb="15" eb="17">
      <t>ヒョウカ</t>
    </rPh>
    <phoneticPr fontId="6"/>
  </si>
  <si>
    <t>児発１２・未計画２・開所減２・評価減・拘束減</t>
    <rPh sb="5" eb="6">
      <t>ミ</t>
    </rPh>
    <rPh sb="15" eb="17">
      <t>ヒョウカ</t>
    </rPh>
    <rPh sb="19" eb="21">
      <t>コウソク</t>
    </rPh>
    <rPh sb="21" eb="22">
      <t>ゲン</t>
    </rPh>
    <phoneticPr fontId="6"/>
  </si>
  <si>
    <t>児発１２・地公体</t>
    <rPh sb="5" eb="6">
      <t>チ</t>
    </rPh>
    <rPh sb="6" eb="7">
      <t>コウ</t>
    </rPh>
    <rPh sb="7" eb="8">
      <t>タイ</t>
    </rPh>
    <phoneticPr fontId="6"/>
  </si>
  <si>
    <t>児発１２・地公体・拘束減</t>
    <rPh sb="5" eb="7">
      <t>チコウ</t>
    </rPh>
    <rPh sb="7" eb="8">
      <t>タイ</t>
    </rPh>
    <phoneticPr fontId="6"/>
  </si>
  <si>
    <t>児発１２・地公体・評価減</t>
    <rPh sb="5" eb="7">
      <t>チコウ</t>
    </rPh>
    <rPh sb="7" eb="8">
      <t>タイ</t>
    </rPh>
    <rPh sb="9" eb="11">
      <t>ヒョウカ</t>
    </rPh>
    <phoneticPr fontId="6"/>
  </si>
  <si>
    <t>児発１２・地公体・評価減・拘束減</t>
    <rPh sb="5" eb="7">
      <t>チコウ</t>
    </rPh>
    <rPh sb="7" eb="8">
      <t>タイ</t>
    </rPh>
    <rPh sb="9" eb="11">
      <t>ヒョウカ</t>
    </rPh>
    <phoneticPr fontId="6"/>
  </si>
  <si>
    <t>児発１２・地公体・開所減１</t>
    <rPh sb="5" eb="6">
      <t>チ</t>
    </rPh>
    <rPh sb="6" eb="7">
      <t>コウ</t>
    </rPh>
    <rPh sb="7" eb="8">
      <t>タイ</t>
    </rPh>
    <phoneticPr fontId="6"/>
  </si>
  <si>
    <t>児発１２・地公体・開所減１・拘束減</t>
    <rPh sb="5" eb="7">
      <t>チコウ</t>
    </rPh>
    <rPh sb="7" eb="8">
      <t>タイ</t>
    </rPh>
    <phoneticPr fontId="6"/>
  </si>
  <si>
    <t>児発１２・地公体・開所減１・評価減</t>
  </si>
  <si>
    <t>児発１２・地公体・開所減１・評価減・拘束減</t>
  </si>
  <si>
    <t>児発１２・地公体・開所減２</t>
    <rPh sb="5" eb="6">
      <t>チ</t>
    </rPh>
    <rPh sb="6" eb="7">
      <t>コウ</t>
    </rPh>
    <rPh sb="7" eb="8">
      <t>タイ</t>
    </rPh>
    <phoneticPr fontId="6"/>
  </si>
  <si>
    <t>児発１２・地公体・開所減２・拘束減</t>
    <rPh sb="5" eb="7">
      <t>チコウ</t>
    </rPh>
    <rPh sb="7" eb="8">
      <t>タイ</t>
    </rPh>
    <phoneticPr fontId="6"/>
  </si>
  <si>
    <t>児発１２・地公体・開所減２・評価減</t>
  </si>
  <si>
    <t>児発１２・地公体・開所減２・評価減・拘束減</t>
  </si>
  <si>
    <t>児発１２・地公体・未計画</t>
    <rPh sb="5" eb="6">
      <t>チ</t>
    </rPh>
    <rPh sb="6" eb="7">
      <t>コウ</t>
    </rPh>
    <rPh sb="7" eb="8">
      <t>タイ</t>
    </rPh>
    <phoneticPr fontId="6"/>
  </si>
  <si>
    <t>児発１２・地公体・未計画・拘束減</t>
    <rPh sb="5" eb="7">
      <t>チコウ</t>
    </rPh>
    <rPh sb="7" eb="8">
      <t>タイ</t>
    </rPh>
    <rPh sb="9" eb="10">
      <t>ミ</t>
    </rPh>
    <rPh sb="10" eb="12">
      <t>ケイカク</t>
    </rPh>
    <phoneticPr fontId="6"/>
  </si>
  <si>
    <t>児発１２・地公体・未計画・評価減</t>
  </si>
  <si>
    <t>児発１２・地公体・未計画・評価減・拘束減</t>
  </si>
  <si>
    <t>児発１２・地公体・未計画・開所減１</t>
    <rPh sb="5" eb="6">
      <t>チ</t>
    </rPh>
    <rPh sb="6" eb="7">
      <t>コウ</t>
    </rPh>
    <rPh sb="7" eb="8">
      <t>タイ</t>
    </rPh>
    <phoneticPr fontId="6"/>
  </si>
  <si>
    <t>児発１２・地公体・未計画・開所減１・拘束減</t>
    <rPh sb="5" eb="7">
      <t>チコウ</t>
    </rPh>
    <rPh sb="7" eb="8">
      <t>タイ</t>
    </rPh>
    <rPh sb="9" eb="10">
      <t>ミ</t>
    </rPh>
    <rPh sb="10" eb="12">
      <t>ケイカク</t>
    </rPh>
    <phoneticPr fontId="6"/>
  </si>
  <si>
    <t>児発１２・地公体・未計画・開所減１・評価減</t>
    <rPh sb="5" eb="7">
      <t>チコウ</t>
    </rPh>
    <rPh sb="7" eb="8">
      <t>タイ</t>
    </rPh>
    <rPh sb="9" eb="10">
      <t>ミ</t>
    </rPh>
    <rPh sb="10" eb="12">
      <t>ケイカク</t>
    </rPh>
    <rPh sb="18" eb="20">
      <t>ヒョウカ</t>
    </rPh>
    <phoneticPr fontId="6"/>
  </si>
  <si>
    <t>児発１２・地公体・未計画・開所減１・評価減・拘束減</t>
    <rPh sb="5" eb="7">
      <t>チコウ</t>
    </rPh>
    <rPh sb="7" eb="8">
      <t>タイ</t>
    </rPh>
    <rPh sb="9" eb="10">
      <t>ミ</t>
    </rPh>
    <rPh sb="10" eb="12">
      <t>ケイカク</t>
    </rPh>
    <rPh sb="18" eb="20">
      <t>ヒョウカ</t>
    </rPh>
    <rPh sb="20" eb="21">
      <t>ゲン</t>
    </rPh>
    <phoneticPr fontId="6"/>
  </si>
  <si>
    <t>児発１２・地公体・未計画・開所減２</t>
    <rPh sb="5" eb="7">
      <t>チコウ</t>
    </rPh>
    <rPh sb="7" eb="8">
      <t>タイ</t>
    </rPh>
    <rPh sb="9" eb="10">
      <t>ミ</t>
    </rPh>
    <rPh sb="10" eb="12">
      <t>ケイカク</t>
    </rPh>
    <phoneticPr fontId="6"/>
  </si>
  <si>
    <t>児発１２・地公体・未計画・開所減２・拘束減</t>
    <rPh sb="5" eb="7">
      <t>チコウ</t>
    </rPh>
    <rPh sb="7" eb="8">
      <t>タイ</t>
    </rPh>
    <rPh sb="9" eb="10">
      <t>ミ</t>
    </rPh>
    <rPh sb="10" eb="12">
      <t>ケイカク</t>
    </rPh>
    <phoneticPr fontId="6"/>
  </si>
  <si>
    <t>児発１２・地公体・未計画・開所減２・評価減</t>
    <rPh sb="5" eb="7">
      <t>チコウ</t>
    </rPh>
    <rPh sb="7" eb="8">
      <t>タイ</t>
    </rPh>
    <rPh sb="9" eb="10">
      <t>ミ</t>
    </rPh>
    <rPh sb="10" eb="12">
      <t>ケイカク</t>
    </rPh>
    <rPh sb="18" eb="20">
      <t>ヒョウカ</t>
    </rPh>
    <phoneticPr fontId="6"/>
  </si>
  <si>
    <t>児発１２・地公体・未計画・開所減２・評価減・拘束減</t>
    <rPh sb="5" eb="7">
      <t>チコウ</t>
    </rPh>
    <rPh sb="7" eb="8">
      <t>タイ</t>
    </rPh>
    <rPh sb="9" eb="10">
      <t>ミ</t>
    </rPh>
    <rPh sb="10" eb="12">
      <t>ケイカク</t>
    </rPh>
    <rPh sb="18" eb="20">
      <t>ヒョウカ</t>
    </rPh>
    <rPh sb="20" eb="21">
      <t>ゲン</t>
    </rPh>
    <phoneticPr fontId="6"/>
  </si>
  <si>
    <t>児発１２・地公体・未計画２</t>
    <rPh sb="5" eb="7">
      <t>チコウ</t>
    </rPh>
    <rPh sb="7" eb="8">
      <t>タイ</t>
    </rPh>
    <rPh sb="9" eb="10">
      <t>ミ</t>
    </rPh>
    <rPh sb="10" eb="12">
      <t>ケイカク</t>
    </rPh>
    <phoneticPr fontId="6"/>
  </si>
  <si>
    <t>児発１２・地公体・未計画２・拘束減</t>
    <rPh sb="5" eb="7">
      <t>チコウ</t>
    </rPh>
    <rPh sb="7" eb="8">
      <t>タイ</t>
    </rPh>
    <rPh sb="9" eb="10">
      <t>ミ</t>
    </rPh>
    <phoneticPr fontId="6"/>
  </si>
  <si>
    <t>児発１２・地公体・未計画２・評価減</t>
  </si>
  <si>
    <t>児発１２・地公体・未計画２・評価減・拘束減</t>
  </si>
  <si>
    <t>児発１２・地公体・未計画２・開所減１</t>
    <rPh sb="5" eb="7">
      <t>チコウ</t>
    </rPh>
    <rPh sb="7" eb="8">
      <t>タイ</t>
    </rPh>
    <rPh sb="9" eb="10">
      <t>ミ</t>
    </rPh>
    <phoneticPr fontId="6"/>
  </si>
  <si>
    <t>児発１２・地公体・未計画２・開所減１・拘束減</t>
    <rPh sb="5" eb="7">
      <t>チコウ</t>
    </rPh>
    <rPh sb="7" eb="8">
      <t>タイ</t>
    </rPh>
    <rPh sb="9" eb="10">
      <t>ミ</t>
    </rPh>
    <phoneticPr fontId="6"/>
  </si>
  <si>
    <t>児発１２・地公体・未計画２・開所減１・評価減</t>
    <rPh sb="5" eb="7">
      <t>チコウ</t>
    </rPh>
    <rPh sb="7" eb="8">
      <t>タイ</t>
    </rPh>
    <rPh sb="9" eb="10">
      <t>ミ</t>
    </rPh>
    <rPh sb="19" eb="21">
      <t>ヒョウカ</t>
    </rPh>
    <phoneticPr fontId="6"/>
  </si>
  <si>
    <t>児発１２・地公体・未計画２・開所減１・評価減・拘束減</t>
    <rPh sb="5" eb="7">
      <t>チコウ</t>
    </rPh>
    <rPh sb="7" eb="8">
      <t>タイ</t>
    </rPh>
    <rPh sb="9" eb="10">
      <t>ミ</t>
    </rPh>
    <rPh sb="19" eb="21">
      <t>ヒョウカ</t>
    </rPh>
    <rPh sb="21" eb="22">
      <t>ゲン</t>
    </rPh>
    <phoneticPr fontId="6"/>
  </si>
  <si>
    <t>児発１２・地公体・未計画２・開所減２</t>
    <rPh sb="5" eb="7">
      <t>チコウ</t>
    </rPh>
    <rPh sb="7" eb="8">
      <t>タイ</t>
    </rPh>
    <rPh sb="9" eb="10">
      <t>ミ</t>
    </rPh>
    <phoneticPr fontId="6"/>
  </si>
  <si>
    <t>児発１２・地公体・未計画２・開所減２・拘束減</t>
    <rPh sb="5" eb="7">
      <t>チコウ</t>
    </rPh>
    <rPh sb="7" eb="8">
      <t>タイ</t>
    </rPh>
    <rPh sb="9" eb="10">
      <t>ミ</t>
    </rPh>
    <phoneticPr fontId="6"/>
  </si>
  <si>
    <t>児発１２・地公体・未計画２・開所減２・評価減</t>
    <rPh sb="5" eb="7">
      <t>チコウ</t>
    </rPh>
    <rPh sb="7" eb="8">
      <t>タイ</t>
    </rPh>
    <rPh sb="9" eb="10">
      <t>ミ</t>
    </rPh>
    <rPh sb="19" eb="21">
      <t>ヒョウカ</t>
    </rPh>
    <phoneticPr fontId="6"/>
  </si>
  <si>
    <t>児発１２・地公体・未計画２・開所減２・評価減・拘束減</t>
    <rPh sb="5" eb="7">
      <t>チコウ</t>
    </rPh>
    <rPh sb="7" eb="8">
      <t>タイ</t>
    </rPh>
    <rPh sb="9" eb="10">
      <t>ミ</t>
    </rPh>
    <rPh sb="19" eb="21">
      <t>ヒョウカ</t>
    </rPh>
    <rPh sb="21" eb="22">
      <t>ゲン</t>
    </rPh>
    <phoneticPr fontId="6"/>
  </si>
  <si>
    <t>児発１３</t>
  </si>
  <si>
    <t>（2）定員16人以上20人以下</t>
    <phoneticPr fontId="6"/>
  </si>
  <si>
    <t>児発１３・拘束減</t>
    <rPh sb="5" eb="7">
      <t>コウソク</t>
    </rPh>
    <rPh sb="7" eb="8">
      <t>ゲン</t>
    </rPh>
    <phoneticPr fontId="6"/>
  </si>
  <si>
    <t>児発１３・評価減</t>
    <rPh sb="5" eb="7">
      <t>ヒョウカ</t>
    </rPh>
    <phoneticPr fontId="6"/>
  </si>
  <si>
    <t>児発１３・評価減・拘束減</t>
  </si>
  <si>
    <t>児発１３・開所減１</t>
  </si>
  <si>
    <t>児発１３・開所減１・拘束減</t>
  </si>
  <si>
    <t>児発１３・開所減１・評価減</t>
  </si>
  <si>
    <t>児発１３・開所減１・評価減・拘束減</t>
  </si>
  <si>
    <t>児発１３・開所減２</t>
  </si>
  <si>
    <t>児発１３・開所減２・拘束減</t>
  </si>
  <si>
    <t>児発１３・開所減２・評価減</t>
  </si>
  <si>
    <t>児発１３・開所減２・評価減・拘束減</t>
  </si>
  <si>
    <t>児発１３・未計画</t>
  </si>
  <si>
    <t>児発１３・未計画・拘束減</t>
    <rPh sb="5" eb="6">
      <t>ミ</t>
    </rPh>
    <rPh sb="6" eb="8">
      <t>ケイカク</t>
    </rPh>
    <phoneticPr fontId="6"/>
  </si>
  <si>
    <t>児発１３・未計画・評価減</t>
    <rPh sb="5" eb="6">
      <t>ミ</t>
    </rPh>
    <rPh sb="6" eb="8">
      <t>ケイカク</t>
    </rPh>
    <rPh sb="9" eb="11">
      <t>ヒョウカ</t>
    </rPh>
    <phoneticPr fontId="6"/>
  </si>
  <si>
    <t>児発１３・未計画・評価減・拘束減</t>
    <rPh sb="5" eb="6">
      <t>ミ</t>
    </rPh>
    <rPh sb="6" eb="8">
      <t>ケイカク</t>
    </rPh>
    <phoneticPr fontId="6"/>
  </si>
  <si>
    <t>児発１３・未計画・開所減１</t>
  </si>
  <si>
    <t>児発１３・未計画・開所減１・拘束減</t>
    <rPh sb="5" eb="6">
      <t>ミ</t>
    </rPh>
    <rPh sb="6" eb="8">
      <t>ケイカク</t>
    </rPh>
    <phoneticPr fontId="6"/>
  </si>
  <si>
    <t>児発１３・未計画・開所減１・評価減</t>
    <rPh sb="5" eb="6">
      <t>ミ</t>
    </rPh>
    <rPh sb="6" eb="8">
      <t>ケイカク</t>
    </rPh>
    <rPh sb="14" eb="16">
      <t>ヒョウカ</t>
    </rPh>
    <phoneticPr fontId="6"/>
  </si>
  <si>
    <t>児発１３・未計画・開所減１・評価減・拘束減</t>
    <rPh sb="5" eb="6">
      <t>ミ</t>
    </rPh>
    <rPh sb="6" eb="8">
      <t>ケイカク</t>
    </rPh>
    <rPh sb="14" eb="16">
      <t>ヒョウカ</t>
    </rPh>
    <rPh sb="18" eb="20">
      <t>コウソク</t>
    </rPh>
    <rPh sb="20" eb="21">
      <t>ゲン</t>
    </rPh>
    <phoneticPr fontId="6"/>
  </si>
  <si>
    <t>児発１３・未計画・開所減２</t>
  </si>
  <si>
    <t>児発１３・未計画・開所減２・拘束減</t>
    <rPh sb="5" eb="6">
      <t>ミ</t>
    </rPh>
    <rPh sb="6" eb="8">
      <t>ケイカク</t>
    </rPh>
    <phoneticPr fontId="6"/>
  </si>
  <si>
    <t>児発１３・未計画・開所減２・評価減</t>
    <rPh sb="5" eb="6">
      <t>ミ</t>
    </rPh>
    <rPh sb="6" eb="8">
      <t>ケイカク</t>
    </rPh>
    <rPh sb="14" eb="16">
      <t>ヒョウカ</t>
    </rPh>
    <phoneticPr fontId="6"/>
  </si>
  <si>
    <t>児発１３・未計画・開所減２・評価減・拘束減</t>
    <rPh sb="5" eb="6">
      <t>ミ</t>
    </rPh>
    <rPh sb="6" eb="8">
      <t>ケイカク</t>
    </rPh>
    <rPh sb="14" eb="16">
      <t>ヒョウカ</t>
    </rPh>
    <rPh sb="18" eb="20">
      <t>コウソク</t>
    </rPh>
    <rPh sb="20" eb="21">
      <t>ゲン</t>
    </rPh>
    <phoneticPr fontId="6"/>
  </si>
  <si>
    <t>児発１３・未計画２</t>
    <rPh sb="5" eb="6">
      <t>ミ</t>
    </rPh>
    <rPh sb="6" eb="8">
      <t>ケイカク</t>
    </rPh>
    <phoneticPr fontId="6"/>
  </si>
  <si>
    <t>児発１３・未計画２・拘束減</t>
    <rPh sb="5" eb="6">
      <t>ミ</t>
    </rPh>
    <phoneticPr fontId="6"/>
  </si>
  <si>
    <t>児発１３・未計画２・評価減</t>
    <rPh sb="5" eb="6">
      <t>ミ</t>
    </rPh>
    <rPh sb="10" eb="12">
      <t>ヒョウカ</t>
    </rPh>
    <phoneticPr fontId="6"/>
  </si>
  <si>
    <t>児発１３・未計画２・評価減・拘束減</t>
    <rPh sb="5" eb="6">
      <t>ミ</t>
    </rPh>
    <phoneticPr fontId="6"/>
  </si>
  <si>
    <t>児発１３・未計画２・開所減１</t>
    <rPh sb="5" eb="6">
      <t>ミ</t>
    </rPh>
    <phoneticPr fontId="6"/>
  </si>
  <si>
    <t>児発１３・未計画２・開所減１・拘束減</t>
    <rPh sb="5" eb="6">
      <t>ミ</t>
    </rPh>
    <phoneticPr fontId="6"/>
  </si>
  <si>
    <t>児発１３・未計画２・開所減１・評価減</t>
    <rPh sb="5" eb="6">
      <t>ミ</t>
    </rPh>
    <rPh sb="15" eb="17">
      <t>ヒョウカ</t>
    </rPh>
    <phoneticPr fontId="6"/>
  </si>
  <si>
    <t>児発１３・未計画２・開所減１・評価減・拘束減</t>
    <rPh sb="5" eb="6">
      <t>ミ</t>
    </rPh>
    <rPh sb="15" eb="17">
      <t>ヒョウカ</t>
    </rPh>
    <rPh sb="19" eb="21">
      <t>コウソク</t>
    </rPh>
    <rPh sb="21" eb="22">
      <t>ゲン</t>
    </rPh>
    <phoneticPr fontId="6"/>
  </si>
  <si>
    <t>児発１３・未計画２・開所減２</t>
    <rPh sb="5" eb="6">
      <t>ミ</t>
    </rPh>
    <phoneticPr fontId="6"/>
  </si>
  <si>
    <t>児発１３・未計画２・開所減２・拘束減</t>
    <rPh sb="5" eb="6">
      <t>ミ</t>
    </rPh>
    <phoneticPr fontId="6"/>
  </si>
  <si>
    <t>児発１３・未計画２・開所減２・評価減</t>
    <rPh sb="5" eb="6">
      <t>ミ</t>
    </rPh>
    <rPh sb="15" eb="17">
      <t>ヒョウカ</t>
    </rPh>
    <phoneticPr fontId="6"/>
  </si>
  <si>
    <t>児発１３・未計画２・開所減２・評価減・拘束減</t>
    <rPh sb="5" eb="6">
      <t>ミ</t>
    </rPh>
    <rPh sb="15" eb="17">
      <t>ヒョウカ</t>
    </rPh>
    <rPh sb="19" eb="21">
      <t>コウソク</t>
    </rPh>
    <rPh sb="21" eb="22">
      <t>ゲン</t>
    </rPh>
    <phoneticPr fontId="6"/>
  </si>
  <si>
    <t>児発１３・地公体</t>
    <rPh sb="5" eb="6">
      <t>チ</t>
    </rPh>
    <rPh sb="6" eb="7">
      <t>コウ</t>
    </rPh>
    <rPh sb="7" eb="8">
      <t>タイ</t>
    </rPh>
    <phoneticPr fontId="6"/>
  </si>
  <si>
    <t>児発１３・地公体・拘束減</t>
    <rPh sb="5" eb="7">
      <t>チコウ</t>
    </rPh>
    <rPh sb="7" eb="8">
      <t>タイ</t>
    </rPh>
    <phoneticPr fontId="6"/>
  </si>
  <si>
    <t>児発１３・地公体・評価減</t>
    <rPh sb="5" eb="7">
      <t>チコウ</t>
    </rPh>
    <rPh sb="7" eb="8">
      <t>タイ</t>
    </rPh>
    <rPh sb="9" eb="11">
      <t>ヒョウカ</t>
    </rPh>
    <phoneticPr fontId="6"/>
  </si>
  <si>
    <t>児発１３・地公体・評価減・拘束減</t>
    <rPh sb="5" eb="7">
      <t>チコウ</t>
    </rPh>
    <rPh sb="7" eb="8">
      <t>タイ</t>
    </rPh>
    <rPh sb="9" eb="11">
      <t>ヒョウカ</t>
    </rPh>
    <phoneticPr fontId="6"/>
  </si>
  <si>
    <t>児発１３・地公体・開所減１</t>
    <rPh sb="5" eb="6">
      <t>チ</t>
    </rPh>
    <rPh sb="6" eb="7">
      <t>コウ</t>
    </rPh>
    <rPh sb="7" eb="8">
      <t>タイ</t>
    </rPh>
    <phoneticPr fontId="6"/>
  </si>
  <si>
    <t>児発１３・地公体・開所減１・拘束減</t>
    <rPh sb="5" eb="7">
      <t>チコウ</t>
    </rPh>
    <rPh sb="7" eb="8">
      <t>タイ</t>
    </rPh>
    <phoneticPr fontId="6"/>
  </si>
  <si>
    <t>児発１３・地公体・開所減１・評価減</t>
  </si>
  <si>
    <t>児発１３・地公体・開所減１・評価減・拘束減</t>
  </si>
  <si>
    <t>児発１３・地公体・開所減２</t>
    <rPh sb="5" eb="6">
      <t>チ</t>
    </rPh>
    <rPh sb="6" eb="7">
      <t>コウ</t>
    </rPh>
    <rPh sb="7" eb="8">
      <t>タイ</t>
    </rPh>
    <phoneticPr fontId="6"/>
  </si>
  <si>
    <t>児発１３・地公体・開所減２・拘束減</t>
    <rPh sb="5" eb="7">
      <t>チコウ</t>
    </rPh>
    <rPh sb="7" eb="8">
      <t>タイ</t>
    </rPh>
    <phoneticPr fontId="6"/>
  </si>
  <si>
    <t>児発１３・地公体・開所減２・評価減</t>
  </si>
  <si>
    <t>児発１３・地公体・開所減２・評価減・拘束減</t>
  </si>
  <si>
    <t>児発１３・地公体・未計画</t>
    <rPh sb="5" eb="6">
      <t>チ</t>
    </rPh>
    <rPh sb="6" eb="7">
      <t>コウ</t>
    </rPh>
    <rPh sb="7" eb="8">
      <t>タイ</t>
    </rPh>
    <phoneticPr fontId="6"/>
  </si>
  <si>
    <t>児発１３・地公体・未計画・拘束減</t>
    <rPh sb="5" eb="7">
      <t>チコウ</t>
    </rPh>
    <rPh sb="7" eb="8">
      <t>タイ</t>
    </rPh>
    <rPh sb="9" eb="10">
      <t>ミ</t>
    </rPh>
    <rPh sb="10" eb="12">
      <t>ケイカク</t>
    </rPh>
    <phoneticPr fontId="6"/>
  </si>
  <si>
    <t>児発１３・地公体・未計画・評価減</t>
  </si>
  <si>
    <t>児発１３・地公体・未計画・評価減・拘束減</t>
  </si>
  <si>
    <t>児発１３・地公体・未計画・開所減１</t>
    <rPh sb="5" eb="6">
      <t>チ</t>
    </rPh>
    <rPh sb="6" eb="7">
      <t>コウ</t>
    </rPh>
    <rPh sb="7" eb="8">
      <t>タイ</t>
    </rPh>
    <phoneticPr fontId="6"/>
  </si>
  <si>
    <t>児発１３・地公体・未計画・開所減１・拘束減</t>
    <rPh sb="5" eb="7">
      <t>チコウ</t>
    </rPh>
    <rPh sb="7" eb="8">
      <t>タイ</t>
    </rPh>
    <rPh sb="9" eb="10">
      <t>ミ</t>
    </rPh>
    <rPh sb="10" eb="12">
      <t>ケイカク</t>
    </rPh>
    <phoneticPr fontId="6"/>
  </si>
  <si>
    <t>児発１３・地公体・未計画・開所減１・評価減</t>
    <rPh sb="5" eb="7">
      <t>チコウ</t>
    </rPh>
    <rPh sb="7" eb="8">
      <t>タイ</t>
    </rPh>
    <rPh sb="9" eb="10">
      <t>ミ</t>
    </rPh>
    <rPh sb="10" eb="12">
      <t>ケイカク</t>
    </rPh>
    <rPh sb="18" eb="20">
      <t>ヒョウカ</t>
    </rPh>
    <phoneticPr fontId="6"/>
  </si>
  <si>
    <t>児発１３・地公体・未計画・開所減１・評価減・拘束減</t>
    <rPh sb="5" eb="7">
      <t>チコウ</t>
    </rPh>
    <rPh sb="7" eb="8">
      <t>タイ</t>
    </rPh>
    <rPh sb="9" eb="10">
      <t>ミ</t>
    </rPh>
    <rPh sb="10" eb="12">
      <t>ケイカク</t>
    </rPh>
    <rPh sb="18" eb="20">
      <t>ヒョウカ</t>
    </rPh>
    <rPh sb="20" eb="21">
      <t>ゲン</t>
    </rPh>
    <phoneticPr fontId="6"/>
  </si>
  <si>
    <t>児発１３・地公体・未計画・開所減２</t>
    <rPh sb="5" eb="7">
      <t>チコウ</t>
    </rPh>
    <rPh sb="7" eb="8">
      <t>タイ</t>
    </rPh>
    <rPh sb="9" eb="10">
      <t>ミ</t>
    </rPh>
    <rPh sb="10" eb="12">
      <t>ケイカク</t>
    </rPh>
    <phoneticPr fontId="6"/>
  </si>
  <si>
    <t>児発１３・地公体・未計画・開所減２・拘束減</t>
    <rPh sb="5" eb="7">
      <t>チコウ</t>
    </rPh>
    <rPh sb="7" eb="8">
      <t>タイ</t>
    </rPh>
    <rPh sb="9" eb="10">
      <t>ミ</t>
    </rPh>
    <rPh sb="10" eb="12">
      <t>ケイカク</t>
    </rPh>
    <phoneticPr fontId="6"/>
  </si>
  <si>
    <t>児発１３・地公体・未計画・開所減２・評価減</t>
    <rPh sb="5" eb="7">
      <t>チコウ</t>
    </rPh>
    <rPh sb="7" eb="8">
      <t>タイ</t>
    </rPh>
    <rPh sb="9" eb="10">
      <t>ミ</t>
    </rPh>
    <rPh sb="10" eb="12">
      <t>ケイカク</t>
    </rPh>
    <rPh sb="18" eb="20">
      <t>ヒョウカ</t>
    </rPh>
    <phoneticPr fontId="6"/>
  </si>
  <si>
    <t>児発１３・地公体・未計画・開所減２・評価減・拘束減</t>
    <rPh sb="5" eb="7">
      <t>チコウ</t>
    </rPh>
    <rPh sb="7" eb="8">
      <t>タイ</t>
    </rPh>
    <rPh sb="9" eb="10">
      <t>ミ</t>
    </rPh>
    <rPh sb="10" eb="12">
      <t>ケイカク</t>
    </rPh>
    <rPh sb="18" eb="20">
      <t>ヒョウカ</t>
    </rPh>
    <rPh sb="20" eb="21">
      <t>ゲン</t>
    </rPh>
    <phoneticPr fontId="6"/>
  </si>
  <si>
    <t>児発１３・地公体・未計画２</t>
    <rPh sb="5" eb="7">
      <t>チコウ</t>
    </rPh>
    <rPh sb="7" eb="8">
      <t>タイ</t>
    </rPh>
    <rPh sb="9" eb="10">
      <t>ミ</t>
    </rPh>
    <rPh sb="10" eb="12">
      <t>ケイカク</t>
    </rPh>
    <phoneticPr fontId="6"/>
  </si>
  <si>
    <t>児発１３・地公体・未計画２・拘束減</t>
    <rPh sb="5" eb="7">
      <t>チコウ</t>
    </rPh>
    <rPh sb="7" eb="8">
      <t>タイ</t>
    </rPh>
    <rPh sb="9" eb="10">
      <t>ミ</t>
    </rPh>
    <phoneticPr fontId="6"/>
  </si>
  <si>
    <t>児発１３・地公体・未計画２・評価減</t>
  </si>
  <si>
    <t>児発１３・地公体・未計画２・評価減・拘束減</t>
  </si>
  <si>
    <t>児発１３・地公体・未計画２・開所減１</t>
    <rPh sb="5" eb="7">
      <t>チコウ</t>
    </rPh>
    <rPh sb="7" eb="8">
      <t>タイ</t>
    </rPh>
    <rPh sb="9" eb="10">
      <t>ミ</t>
    </rPh>
    <phoneticPr fontId="6"/>
  </si>
  <si>
    <t>児発１３・地公体・未計画２・開所減１・拘束減</t>
    <rPh sb="5" eb="7">
      <t>チコウ</t>
    </rPh>
    <rPh sb="7" eb="8">
      <t>タイ</t>
    </rPh>
    <rPh sb="9" eb="10">
      <t>ミ</t>
    </rPh>
    <phoneticPr fontId="6"/>
  </si>
  <si>
    <t>児発１３・地公体・未計画２・開所減１・評価減</t>
    <rPh sb="5" eb="7">
      <t>チコウ</t>
    </rPh>
    <rPh sb="7" eb="8">
      <t>タイ</t>
    </rPh>
    <rPh sb="9" eb="10">
      <t>ミ</t>
    </rPh>
    <rPh sb="19" eb="21">
      <t>ヒョウカ</t>
    </rPh>
    <phoneticPr fontId="6"/>
  </si>
  <si>
    <t>児発１３・地公体・未計画２・開所減１・評価減・拘束減</t>
    <rPh sb="5" eb="7">
      <t>チコウ</t>
    </rPh>
    <rPh sb="7" eb="8">
      <t>タイ</t>
    </rPh>
    <rPh sb="9" eb="10">
      <t>ミ</t>
    </rPh>
    <rPh sb="19" eb="21">
      <t>ヒョウカ</t>
    </rPh>
    <rPh sb="21" eb="22">
      <t>ゲン</t>
    </rPh>
    <phoneticPr fontId="6"/>
  </si>
  <si>
    <t>児発１３・地公体・未計画２・開所減２</t>
    <rPh sb="5" eb="7">
      <t>チコウ</t>
    </rPh>
    <rPh sb="7" eb="8">
      <t>タイ</t>
    </rPh>
    <rPh sb="9" eb="10">
      <t>ミ</t>
    </rPh>
    <phoneticPr fontId="6"/>
  </si>
  <si>
    <t>児発１３・地公体・未計画２・開所減２・拘束減</t>
    <rPh sb="5" eb="7">
      <t>チコウ</t>
    </rPh>
    <rPh sb="7" eb="8">
      <t>タイ</t>
    </rPh>
    <rPh sb="9" eb="10">
      <t>ミ</t>
    </rPh>
    <phoneticPr fontId="6"/>
  </si>
  <si>
    <t>児発１３・地公体・未計画２・開所減２・評価減</t>
    <rPh sb="5" eb="7">
      <t>チコウ</t>
    </rPh>
    <rPh sb="7" eb="8">
      <t>タイ</t>
    </rPh>
    <rPh sb="9" eb="10">
      <t>ミ</t>
    </rPh>
    <rPh sb="19" eb="21">
      <t>ヒョウカ</t>
    </rPh>
    <phoneticPr fontId="6"/>
  </si>
  <si>
    <t>児発１３・地公体・未計画２・開所減２・評価減・拘束減</t>
    <rPh sb="5" eb="7">
      <t>チコウ</t>
    </rPh>
    <rPh sb="7" eb="8">
      <t>タイ</t>
    </rPh>
    <rPh sb="9" eb="10">
      <t>ミ</t>
    </rPh>
    <rPh sb="19" eb="21">
      <t>ヒョウカ</t>
    </rPh>
    <rPh sb="21" eb="22">
      <t>ゲン</t>
    </rPh>
    <phoneticPr fontId="6"/>
  </si>
  <si>
    <t>児発１４</t>
  </si>
  <si>
    <t>（3）定員21人以上</t>
    <phoneticPr fontId="6"/>
  </si>
  <si>
    <t>児発１４・拘束減</t>
    <rPh sb="5" eb="7">
      <t>コウソク</t>
    </rPh>
    <rPh sb="7" eb="8">
      <t>ゲン</t>
    </rPh>
    <phoneticPr fontId="6"/>
  </si>
  <si>
    <t>児発１４・評価減</t>
    <rPh sb="5" eb="7">
      <t>ヒョウカ</t>
    </rPh>
    <phoneticPr fontId="6"/>
  </si>
  <si>
    <t>児発１４・評価減・拘束減</t>
  </si>
  <si>
    <t>児発１４・開所減１</t>
  </si>
  <si>
    <t>児発１４・開所減１・拘束減</t>
  </si>
  <si>
    <t>児発１４・開所減１・評価減</t>
  </si>
  <si>
    <t>児発１４・開所減１・評価減・拘束減</t>
  </si>
  <si>
    <t>児発１４・開所減２</t>
  </si>
  <si>
    <t>児発１４・開所減２・拘束減</t>
  </si>
  <si>
    <t>児発１４・開所減２・評価減</t>
  </si>
  <si>
    <t>児発１４・開所減２・評価減・拘束減</t>
  </si>
  <si>
    <t>児発１４・未計画</t>
  </si>
  <si>
    <t>児発１４・未計画・拘束減</t>
    <rPh sb="5" eb="6">
      <t>ミ</t>
    </rPh>
    <rPh sb="6" eb="8">
      <t>ケイカク</t>
    </rPh>
    <phoneticPr fontId="6"/>
  </si>
  <si>
    <t>児発１４・未計画・評価減</t>
    <rPh sb="5" eb="6">
      <t>ミ</t>
    </rPh>
    <rPh sb="6" eb="8">
      <t>ケイカク</t>
    </rPh>
    <rPh sb="9" eb="11">
      <t>ヒョウカ</t>
    </rPh>
    <phoneticPr fontId="6"/>
  </si>
  <si>
    <t>児発１４・未計画・評価減・拘束減</t>
    <rPh sb="5" eb="6">
      <t>ミ</t>
    </rPh>
    <rPh sb="6" eb="8">
      <t>ケイカク</t>
    </rPh>
    <phoneticPr fontId="6"/>
  </si>
  <si>
    <t>児発１４・未計画・開所減１</t>
  </si>
  <si>
    <t>児発１４・未計画・開所減１・拘束減</t>
    <rPh sb="5" eb="6">
      <t>ミ</t>
    </rPh>
    <rPh sb="6" eb="8">
      <t>ケイカク</t>
    </rPh>
    <phoneticPr fontId="6"/>
  </si>
  <si>
    <t>児発１４・未計画・開所減１・評価減</t>
    <rPh sb="5" eb="6">
      <t>ミ</t>
    </rPh>
    <rPh sb="6" eb="8">
      <t>ケイカク</t>
    </rPh>
    <rPh sb="14" eb="16">
      <t>ヒョウカ</t>
    </rPh>
    <phoneticPr fontId="6"/>
  </si>
  <si>
    <t>児発１４・未計画・開所減１・評価減・拘束減</t>
    <rPh sb="5" eb="6">
      <t>ミ</t>
    </rPh>
    <rPh sb="6" eb="8">
      <t>ケイカク</t>
    </rPh>
    <rPh sb="14" eb="16">
      <t>ヒョウカ</t>
    </rPh>
    <rPh sb="18" eb="20">
      <t>コウソク</t>
    </rPh>
    <rPh sb="20" eb="21">
      <t>ゲン</t>
    </rPh>
    <phoneticPr fontId="6"/>
  </si>
  <si>
    <t>児発１４・未計画・開所減２</t>
  </si>
  <si>
    <t>児発１４・未計画・開所減２・拘束減</t>
    <rPh sb="5" eb="6">
      <t>ミ</t>
    </rPh>
    <rPh sb="6" eb="8">
      <t>ケイカク</t>
    </rPh>
    <phoneticPr fontId="6"/>
  </si>
  <si>
    <t>児発１４・未計画・開所減２・評価減</t>
    <rPh sb="5" eb="6">
      <t>ミ</t>
    </rPh>
    <rPh sb="6" eb="8">
      <t>ケイカク</t>
    </rPh>
    <rPh sb="14" eb="16">
      <t>ヒョウカ</t>
    </rPh>
    <phoneticPr fontId="6"/>
  </si>
  <si>
    <t>児発１４・未計画・開所減２・評価減・拘束減</t>
    <rPh sb="5" eb="6">
      <t>ミ</t>
    </rPh>
    <rPh sb="6" eb="8">
      <t>ケイカク</t>
    </rPh>
    <rPh sb="14" eb="16">
      <t>ヒョウカ</t>
    </rPh>
    <rPh sb="18" eb="20">
      <t>コウソク</t>
    </rPh>
    <rPh sb="20" eb="21">
      <t>ゲン</t>
    </rPh>
    <phoneticPr fontId="6"/>
  </si>
  <si>
    <t>児発１４・未計画２</t>
    <rPh sb="5" eb="6">
      <t>ミ</t>
    </rPh>
    <rPh sb="6" eb="8">
      <t>ケイカク</t>
    </rPh>
    <phoneticPr fontId="6"/>
  </si>
  <si>
    <t>児発１４・未計画２・拘束減</t>
    <rPh sb="5" eb="6">
      <t>ミ</t>
    </rPh>
    <phoneticPr fontId="6"/>
  </si>
  <si>
    <t>児発１４・未計画２・評価減</t>
    <rPh sb="5" eb="6">
      <t>ミ</t>
    </rPh>
    <rPh sb="10" eb="12">
      <t>ヒョウカ</t>
    </rPh>
    <phoneticPr fontId="6"/>
  </si>
  <si>
    <t>児発１４・未計画２・評価減・拘束減</t>
    <rPh sb="5" eb="6">
      <t>ミ</t>
    </rPh>
    <phoneticPr fontId="6"/>
  </si>
  <si>
    <t>児発１４・未計画２・開所減１</t>
    <rPh sb="5" eb="6">
      <t>ミ</t>
    </rPh>
    <phoneticPr fontId="6"/>
  </si>
  <si>
    <t>児発１４・未計画２・開所減１・拘束減</t>
    <rPh sb="5" eb="6">
      <t>ミ</t>
    </rPh>
    <phoneticPr fontId="6"/>
  </si>
  <si>
    <t>児発１４・未計画２・開所減１・評価減</t>
    <rPh sb="5" eb="6">
      <t>ミ</t>
    </rPh>
    <rPh sb="15" eb="17">
      <t>ヒョウカ</t>
    </rPh>
    <phoneticPr fontId="6"/>
  </si>
  <si>
    <t>児発１４・未計画２・開所減１・評価減・拘束減</t>
    <rPh sb="5" eb="6">
      <t>ミ</t>
    </rPh>
    <rPh sb="15" eb="17">
      <t>ヒョウカ</t>
    </rPh>
    <rPh sb="19" eb="21">
      <t>コウソク</t>
    </rPh>
    <rPh sb="21" eb="22">
      <t>ゲン</t>
    </rPh>
    <phoneticPr fontId="6"/>
  </si>
  <si>
    <t>児発１４・未計画２・開所減２</t>
    <rPh sb="5" eb="6">
      <t>ミ</t>
    </rPh>
    <phoneticPr fontId="6"/>
  </si>
  <si>
    <t>児発１４・未計画２・開所減２・拘束減</t>
    <rPh sb="5" eb="6">
      <t>ミ</t>
    </rPh>
    <phoneticPr fontId="6"/>
  </si>
  <si>
    <t>児発１４・未計画２・開所減２・評価減</t>
    <rPh sb="5" eb="6">
      <t>ミ</t>
    </rPh>
    <rPh sb="15" eb="17">
      <t>ヒョウカ</t>
    </rPh>
    <phoneticPr fontId="6"/>
  </si>
  <si>
    <t>児発１４・未計画２・開所減２・評価減・拘束減</t>
    <rPh sb="5" eb="6">
      <t>ミ</t>
    </rPh>
    <rPh sb="15" eb="17">
      <t>ヒョウカ</t>
    </rPh>
    <rPh sb="19" eb="21">
      <t>コウソク</t>
    </rPh>
    <rPh sb="21" eb="22">
      <t>ゲン</t>
    </rPh>
    <phoneticPr fontId="6"/>
  </si>
  <si>
    <t>児発１４・地公体</t>
    <rPh sb="5" eb="6">
      <t>チ</t>
    </rPh>
    <rPh sb="6" eb="7">
      <t>コウ</t>
    </rPh>
    <rPh sb="7" eb="8">
      <t>タイ</t>
    </rPh>
    <phoneticPr fontId="6"/>
  </si>
  <si>
    <t>児発１４・地公体・拘束減</t>
    <rPh sb="5" eb="7">
      <t>チコウ</t>
    </rPh>
    <rPh sb="7" eb="8">
      <t>タイ</t>
    </rPh>
    <phoneticPr fontId="6"/>
  </si>
  <si>
    <t>児発１４・地公体・評価減</t>
    <rPh sb="5" eb="7">
      <t>チコウ</t>
    </rPh>
    <rPh sb="7" eb="8">
      <t>タイ</t>
    </rPh>
    <rPh sb="9" eb="11">
      <t>ヒョウカ</t>
    </rPh>
    <phoneticPr fontId="6"/>
  </si>
  <si>
    <t>児発１４・地公体・評価減・拘束減</t>
    <rPh sb="5" eb="7">
      <t>チコウ</t>
    </rPh>
    <rPh sb="7" eb="8">
      <t>タイ</t>
    </rPh>
    <rPh sb="9" eb="11">
      <t>ヒョウカ</t>
    </rPh>
    <phoneticPr fontId="6"/>
  </si>
  <si>
    <t>児発１４・地公体・開所減１</t>
    <rPh sb="5" eb="6">
      <t>チ</t>
    </rPh>
    <rPh sb="6" eb="7">
      <t>コウ</t>
    </rPh>
    <rPh sb="7" eb="8">
      <t>タイ</t>
    </rPh>
    <phoneticPr fontId="6"/>
  </si>
  <si>
    <t>児発１４・地公体・開所減１・拘束減</t>
    <rPh sb="5" eb="7">
      <t>チコウ</t>
    </rPh>
    <rPh sb="7" eb="8">
      <t>タイ</t>
    </rPh>
    <phoneticPr fontId="6"/>
  </si>
  <si>
    <t>児発１４・地公体・開所減１・評価減</t>
  </si>
  <si>
    <t>児発１４・地公体・開所減１・評価減・拘束減</t>
  </si>
  <si>
    <t>児発１４・地公体・開所減２</t>
    <rPh sb="5" eb="6">
      <t>チ</t>
    </rPh>
    <rPh sb="6" eb="7">
      <t>コウ</t>
    </rPh>
    <rPh sb="7" eb="8">
      <t>タイ</t>
    </rPh>
    <phoneticPr fontId="6"/>
  </si>
  <si>
    <t>児発１４・地公体・開所減２・拘束減</t>
    <rPh sb="5" eb="7">
      <t>チコウ</t>
    </rPh>
    <rPh sb="7" eb="8">
      <t>タイ</t>
    </rPh>
    <phoneticPr fontId="6"/>
  </si>
  <si>
    <t>児発１４・地公体・開所減２・評価減</t>
  </si>
  <si>
    <t>児発１４・地公体・開所減２・評価減・拘束減</t>
  </si>
  <si>
    <t>児発１４・地公体・未計画</t>
    <rPh sb="5" eb="6">
      <t>チ</t>
    </rPh>
    <rPh sb="6" eb="7">
      <t>コウ</t>
    </rPh>
    <rPh sb="7" eb="8">
      <t>タイ</t>
    </rPh>
    <phoneticPr fontId="6"/>
  </si>
  <si>
    <t>児発１４・地公体・未計画・拘束減</t>
    <rPh sb="5" eb="7">
      <t>チコウ</t>
    </rPh>
    <rPh sb="7" eb="8">
      <t>タイ</t>
    </rPh>
    <rPh sb="9" eb="10">
      <t>ミ</t>
    </rPh>
    <rPh sb="10" eb="12">
      <t>ケイカク</t>
    </rPh>
    <phoneticPr fontId="6"/>
  </si>
  <si>
    <t>児発１４・地公体・未計画・評価減</t>
  </si>
  <si>
    <t>児発１４・地公体・未計画・評価減・拘束減</t>
  </si>
  <si>
    <t>児発１４・地公体・未計画・開所減１</t>
    <rPh sb="5" eb="6">
      <t>チ</t>
    </rPh>
    <rPh sb="6" eb="7">
      <t>コウ</t>
    </rPh>
    <rPh sb="7" eb="8">
      <t>タイ</t>
    </rPh>
    <phoneticPr fontId="6"/>
  </si>
  <si>
    <t>児発１４・地公体・未計画・開所減１・拘束減</t>
    <rPh sb="5" eb="7">
      <t>チコウ</t>
    </rPh>
    <rPh sb="7" eb="8">
      <t>タイ</t>
    </rPh>
    <rPh sb="9" eb="10">
      <t>ミ</t>
    </rPh>
    <rPh sb="10" eb="12">
      <t>ケイカク</t>
    </rPh>
    <phoneticPr fontId="6"/>
  </si>
  <si>
    <t>児発１４・地公体・未計画・開所減１・評価減</t>
    <rPh sb="5" eb="7">
      <t>チコウ</t>
    </rPh>
    <rPh sb="7" eb="8">
      <t>タイ</t>
    </rPh>
    <rPh sb="9" eb="10">
      <t>ミ</t>
    </rPh>
    <rPh sb="10" eb="12">
      <t>ケイカク</t>
    </rPh>
    <rPh sb="18" eb="20">
      <t>ヒョウカ</t>
    </rPh>
    <phoneticPr fontId="6"/>
  </si>
  <si>
    <t>児発１４・地公体・未計画・開所減１・評価減・拘束減</t>
    <rPh sb="5" eb="7">
      <t>チコウ</t>
    </rPh>
    <rPh sb="7" eb="8">
      <t>タイ</t>
    </rPh>
    <rPh sb="9" eb="10">
      <t>ミ</t>
    </rPh>
    <rPh sb="10" eb="12">
      <t>ケイカク</t>
    </rPh>
    <rPh sb="18" eb="20">
      <t>ヒョウカ</t>
    </rPh>
    <rPh sb="20" eb="21">
      <t>ゲン</t>
    </rPh>
    <phoneticPr fontId="6"/>
  </si>
  <si>
    <t>児発１４・地公体・未計画・開所減２</t>
    <rPh sb="5" eb="7">
      <t>チコウ</t>
    </rPh>
    <rPh sb="7" eb="8">
      <t>タイ</t>
    </rPh>
    <rPh sb="9" eb="10">
      <t>ミ</t>
    </rPh>
    <rPh sb="10" eb="12">
      <t>ケイカク</t>
    </rPh>
    <phoneticPr fontId="6"/>
  </si>
  <si>
    <t>児発１４・地公体・未計画・開所減２・拘束減</t>
    <rPh sb="5" eb="7">
      <t>チコウ</t>
    </rPh>
    <rPh sb="7" eb="8">
      <t>タイ</t>
    </rPh>
    <rPh sb="9" eb="10">
      <t>ミ</t>
    </rPh>
    <rPh sb="10" eb="12">
      <t>ケイカク</t>
    </rPh>
    <phoneticPr fontId="6"/>
  </si>
  <si>
    <t>児発１４・地公体・未計画・開所減２・評価減</t>
    <rPh sb="5" eb="7">
      <t>チコウ</t>
    </rPh>
    <rPh sb="7" eb="8">
      <t>タイ</t>
    </rPh>
    <rPh sb="9" eb="10">
      <t>ミ</t>
    </rPh>
    <rPh sb="10" eb="12">
      <t>ケイカク</t>
    </rPh>
    <rPh sb="18" eb="20">
      <t>ヒョウカ</t>
    </rPh>
    <phoneticPr fontId="6"/>
  </si>
  <si>
    <t>児発１４・地公体・未計画・開所減２・評価減・拘束減</t>
    <rPh sb="5" eb="7">
      <t>チコウ</t>
    </rPh>
    <rPh sb="7" eb="8">
      <t>タイ</t>
    </rPh>
    <rPh sb="9" eb="10">
      <t>ミ</t>
    </rPh>
    <rPh sb="10" eb="12">
      <t>ケイカク</t>
    </rPh>
    <rPh sb="18" eb="20">
      <t>ヒョウカ</t>
    </rPh>
    <rPh sb="20" eb="21">
      <t>ゲン</t>
    </rPh>
    <phoneticPr fontId="6"/>
  </si>
  <si>
    <t>児発１４・地公体・未計画２</t>
    <rPh sb="5" eb="7">
      <t>チコウ</t>
    </rPh>
    <rPh sb="7" eb="8">
      <t>タイ</t>
    </rPh>
    <rPh sb="9" eb="10">
      <t>ミ</t>
    </rPh>
    <rPh sb="10" eb="12">
      <t>ケイカク</t>
    </rPh>
    <phoneticPr fontId="6"/>
  </si>
  <si>
    <t>児発１４・地公体・未計画２・拘束減</t>
    <rPh sb="5" eb="7">
      <t>チコウ</t>
    </rPh>
    <rPh sb="7" eb="8">
      <t>タイ</t>
    </rPh>
    <rPh sb="9" eb="10">
      <t>ミ</t>
    </rPh>
    <phoneticPr fontId="6"/>
  </si>
  <si>
    <t>児発１４・地公体・未計画２・評価減</t>
  </si>
  <si>
    <t>児発１４・地公体・未計画２・評価減・拘束減</t>
  </si>
  <si>
    <t>児発１４・地公体・未計画２・開所減１</t>
    <rPh sb="5" eb="7">
      <t>チコウ</t>
    </rPh>
    <rPh sb="7" eb="8">
      <t>タイ</t>
    </rPh>
    <rPh sb="9" eb="10">
      <t>ミ</t>
    </rPh>
    <phoneticPr fontId="6"/>
  </si>
  <si>
    <t>児発１４・地公体・未計画２・開所減１・拘束減</t>
    <rPh sb="5" eb="7">
      <t>チコウ</t>
    </rPh>
    <rPh sb="7" eb="8">
      <t>タイ</t>
    </rPh>
    <rPh sb="9" eb="10">
      <t>ミ</t>
    </rPh>
    <phoneticPr fontId="6"/>
  </si>
  <si>
    <t>児発１４・地公体・未計画２・開所減１・評価減</t>
    <rPh sb="5" eb="7">
      <t>チコウ</t>
    </rPh>
    <rPh sb="7" eb="8">
      <t>タイ</t>
    </rPh>
    <rPh sb="9" eb="10">
      <t>ミ</t>
    </rPh>
    <rPh sb="19" eb="21">
      <t>ヒョウカ</t>
    </rPh>
    <phoneticPr fontId="6"/>
  </si>
  <si>
    <t>児発１４・地公体・未計画２・開所減１・評価減・拘束減</t>
    <rPh sb="5" eb="7">
      <t>チコウ</t>
    </rPh>
    <rPh sb="7" eb="8">
      <t>タイ</t>
    </rPh>
    <rPh sb="9" eb="10">
      <t>ミ</t>
    </rPh>
    <rPh sb="19" eb="21">
      <t>ヒョウカ</t>
    </rPh>
    <rPh sb="21" eb="22">
      <t>ゲン</t>
    </rPh>
    <phoneticPr fontId="6"/>
  </si>
  <si>
    <t>児発１４・地公体・未計画２・開所減２</t>
    <rPh sb="5" eb="7">
      <t>チコウ</t>
    </rPh>
    <rPh sb="7" eb="8">
      <t>タイ</t>
    </rPh>
    <rPh sb="9" eb="10">
      <t>ミ</t>
    </rPh>
    <phoneticPr fontId="6"/>
  </si>
  <si>
    <t>児発１４・地公体・未計画２・開所減２・拘束減</t>
    <rPh sb="5" eb="7">
      <t>チコウ</t>
    </rPh>
    <rPh sb="7" eb="8">
      <t>タイ</t>
    </rPh>
    <rPh sb="9" eb="10">
      <t>ミ</t>
    </rPh>
    <phoneticPr fontId="6"/>
  </si>
  <si>
    <t>児発１４・地公体・未計画２・開所減２・評価減</t>
    <rPh sb="5" eb="7">
      <t>チコウ</t>
    </rPh>
    <rPh sb="7" eb="8">
      <t>タイ</t>
    </rPh>
    <rPh sb="9" eb="10">
      <t>ミ</t>
    </rPh>
    <rPh sb="19" eb="21">
      <t>ヒョウカ</t>
    </rPh>
    <phoneticPr fontId="6"/>
  </si>
  <si>
    <t>児発１４・地公体・未計画２・開所減２・評価減・拘束減</t>
    <rPh sb="5" eb="7">
      <t>チコウ</t>
    </rPh>
    <rPh sb="7" eb="8">
      <t>タイ</t>
    </rPh>
    <rPh sb="9" eb="10">
      <t>ミ</t>
    </rPh>
    <rPh sb="19" eb="21">
      <t>ヒョウカ</t>
    </rPh>
    <rPh sb="21" eb="22">
      <t>ゲン</t>
    </rPh>
    <phoneticPr fontId="6"/>
  </si>
  <si>
    <t>児発１５</t>
  </si>
  <si>
    <t>児童発達支援センター以外で行う場合</t>
    <phoneticPr fontId="6"/>
  </si>
  <si>
    <t>ニ　障害児（重症心身障害児を除く）の場合</t>
    <phoneticPr fontId="6"/>
  </si>
  <si>
    <t>(1)主に未就学児</t>
    <phoneticPr fontId="6"/>
  </si>
  <si>
    <t>(一)定員10人以下</t>
    <phoneticPr fontId="6"/>
  </si>
  <si>
    <t>児発１５・拘束減</t>
    <rPh sb="5" eb="7">
      <t>コウソク</t>
    </rPh>
    <rPh sb="7" eb="8">
      <t>ゲン</t>
    </rPh>
    <phoneticPr fontId="6"/>
  </si>
  <si>
    <t>児発１５・評価減</t>
    <rPh sb="5" eb="7">
      <t>ヒョウカ</t>
    </rPh>
    <phoneticPr fontId="6"/>
  </si>
  <si>
    <t>自己評価結果等未公表減算</t>
    <phoneticPr fontId="6"/>
  </si>
  <si>
    <t>×</t>
    <phoneticPr fontId="6"/>
  </si>
  <si>
    <t>児発１５・評価減・拘束減</t>
  </si>
  <si>
    <t>児発１５・開所減１</t>
  </si>
  <si>
    <t>児発１５・開所減１・拘束減</t>
  </si>
  <si>
    <t>児発１５・開所減１・評価減</t>
  </si>
  <si>
    <t>児発１５・開所減１・評価減・拘束減</t>
  </si>
  <si>
    <t>児発１５・開所減２</t>
  </si>
  <si>
    <t>児発１５・開所減２・拘束減</t>
  </si>
  <si>
    <t>児発１５・開所減２・評価減</t>
  </si>
  <si>
    <t>児発１５・開所減２・評価減・拘束減</t>
  </si>
  <si>
    <t>児発１５・未計画</t>
  </si>
  <si>
    <t>通所支援計画が作成されない場合</t>
    <phoneticPr fontId="6"/>
  </si>
  <si>
    <t>減算が適用される月から２月目まで</t>
    <phoneticPr fontId="6"/>
  </si>
  <si>
    <t>児発１５・未計画・拘束減</t>
    <rPh sb="5" eb="6">
      <t>ミ</t>
    </rPh>
    <rPh sb="6" eb="8">
      <t>ケイカク</t>
    </rPh>
    <phoneticPr fontId="6"/>
  </si>
  <si>
    <t>児発１５・未計画・評価減</t>
    <rPh sb="5" eb="6">
      <t>ミ</t>
    </rPh>
    <rPh sb="6" eb="8">
      <t>ケイカク</t>
    </rPh>
    <rPh sb="9" eb="11">
      <t>ヒョウカ</t>
    </rPh>
    <phoneticPr fontId="6"/>
  </si>
  <si>
    <t>児発１５・未計画・評価減・拘束減</t>
    <rPh sb="5" eb="6">
      <t>ミ</t>
    </rPh>
    <rPh sb="6" eb="8">
      <t>ケイカク</t>
    </rPh>
    <phoneticPr fontId="6"/>
  </si>
  <si>
    <t>児発１５・未計画・開所減１</t>
  </si>
  <si>
    <t>児発１５・未計画・開所減１・拘束減</t>
    <rPh sb="5" eb="6">
      <t>ミ</t>
    </rPh>
    <rPh sb="6" eb="8">
      <t>ケイカク</t>
    </rPh>
    <phoneticPr fontId="6"/>
  </si>
  <si>
    <t>児発１５・未計画・開所減１・評価減</t>
    <rPh sb="5" eb="6">
      <t>ミ</t>
    </rPh>
    <rPh sb="6" eb="8">
      <t>ケイカク</t>
    </rPh>
    <rPh sb="14" eb="16">
      <t>ヒョウカ</t>
    </rPh>
    <phoneticPr fontId="6"/>
  </si>
  <si>
    <t>児発１５・未計画・開所減１・評価減・拘束減</t>
    <rPh sb="5" eb="6">
      <t>ミ</t>
    </rPh>
    <rPh sb="6" eb="8">
      <t>ケイカク</t>
    </rPh>
    <rPh sb="14" eb="16">
      <t>ヒョウカ</t>
    </rPh>
    <rPh sb="18" eb="20">
      <t>コウソク</t>
    </rPh>
    <rPh sb="20" eb="21">
      <t>ゲン</t>
    </rPh>
    <phoneticPr fontId="6"/>
  </si>
  <si>
    <t>児発１５・未計画・開所減２</t>
  </si>
  <si>
    <t>児発１５・未計画・開所減２・拘束減</t>
    <rPh sb="5" eb="6">
      <t>ミ</t>
    </rPh>
    <rPh sb="6" eb="8">
      <t>ケイカク</t>
    </rPh>
    <phoneticPr fontId="6"/>
  </si>
  <si>
    <t>児発１５・未計画・開所減２・評価減</t>
    <rPh sb="5" eb="6">
      <t>ミ</t>
    </rPh>
    <rPh sb="6" eb="8">
      <t>ケイカク</t>
    </rPh>
    <rPh sb="14" eb="16">
      <t>ヒョウカ</t>
    </rPh>
    <phoneticPr fontId="6"/>
  </si>
  <si>
    <t>児発１５・未計画・開所減２・評価減・拘束減</t>
    <rPh sb="5" eb="6">
      <t>ミ</t>
    </rPh>
    <rPh sb="6" eb="8">
      <t>ケイカク</t>
    </rPh>
    <rPh sb="14" eb="16">
      <t>ヒョウカ</t>
    </rPh>
    <rPh sb="18" eb="20">
      <t>コウソク</t>
    </rPh>
    <rPh sb="20" eb="21">
      <t>ゲン</t>
    </rPh>
    <phoneticPr fontId="6"/>
  </si>
  <si>
    <t>児発１５・未計画２</t>
    <rPh sb="5" eb="6">
      <t>ミ</t>
    </rPh>
    <rPh sb="6" eb="8">
      <t>ケイカク</t>
    </rPh>
    <phoneticPr fontId="6"/>
  </si>
  <si>
    <t>３月以上連続して減算の場合</t>
    <phoneticPr fontId="6"/>
  </si>
  <si>
    <t>児発１５・未計画２・拘束減</t>
    <rPh sb="5" eb="6">
      <t>ミ</t>
    </rPh>
    <phoneticPr fontId="6"/>
  </si>
  <si>
    <t>児発１５・未計画２・評価減</t>
    <rPh sb="5" eb="6">
      <t>ミ</t>
    </rPh>
    <rPh sb="10" eb="12">
      <t>ヒョウカ</t>
    </rPh>
    <phoneticPr fontId="6"/>
  </si>
  <si>
    <t>児発１５・未計画２・評価減・拘束減</t>
    <rPh sb="5" eb="6">
      <t>ミ</t>
    </rPh>
    <phoneticPr fontId="6"/>
  </si>
  <si>
    <t>児発１５・未計画２・開所減１</t>
    <rPh sb="5" eb="6">
      <t>ミ</t>
    </rPh>
    <phoneticPr fontId="6"/>
  </si>
  <si>
    <t>児発１５・未計画２・開所減１・拘束減</t>
    <rPh sb="5" eb="6">
      <t>ミ</t>
    </rPh>
    <phoneticPr fontId="6"/>
  </si>
  <si>
    <t>児発１５・未計画２・開所減１・評価減</t>
    <rPh sb="5" eb="6">
      <t>ミ</t>
    </rPh>
    <rPh sb="15" eb="17">
      <t>ヒョウカ</t>
    </rPh>
    <phoneticPr fontId="6"/>
  </si>
  <si>
    <t>児発１５・未計画２・開所減１・評価減・拘束減</t>
    <rPh sb="5" eb="6">
      <t>ミ</t>
    </rPh>
    <rPh sb="15" eb="17">
      <t>ヒョウカ</t>
    </rPh>
    <rPh sb="19" eb="21">
      <t>コウソク</t>
    </rPh>
    <rPh sb="21" eb="22">
      <t>ゲン</t>
    </rPh>
    <phoneticPr fontId="6"/>
  </si>
  <si>
    <t>児発１５・未計画２・開所減２</t>
    <rPh sb="5" eb="6">
      <t>ミ</t>
    </rPh>
    <phoneticPr fontId="6"/>
  </si>
  <si>
    <t>児発１５・未計画２・開所減２・拘束減</t>
    <rPh sb="5" eb="6">
      <t>ミ</t>
    </rPh>
    <phoneticPr fontId="6"/>
  </si>
  <si>
    <t>児発１５・未計画２・開所減２・評価減</t>
    <rPh sb="5" eb="6">
      <t>ミ</t>
    </rPh>
    <rPh sb="15" eb="17">
      <t>ヒョウカ</t>
    </rPh>
    <phoneticPr fontId="6"/>
  </si>
  <si>
    <t>児発１５・未計画２・開所減２・評価減・拘束減</t>
    <rPh sb="5" eb="6">
      <t>ミ</t>
    </rPh>
    <rPh sb="15" eb="17">
      <t>ヒョウカ</t>
    </rPh>
    <rPh sb="19" eb="21">
      <t>コウソク</t>
    </rPh>
    <rPh sb="21" eb="22">
      <t>ゲン</t>
    </rPh>
    <phoneticPr fontId="6"/>
  </si>
  <si>
    <t>児発１５・有資格１</t>
  </si>
  <si>
    <t>有資格者を配置した場合</t>
    <phoneticPr fontId="6"/>
  </si>
  <si>
    <t>児発１５・有資格１・拘束減</t>
  </si>
  <si>
    <t>児発１５・有資格１・評価減</t>
    <rPh sb="10" eb="12">
      <t>ヒョウカ</t>
    </rPh>
    <phoneticPr fontId="6"/>
  </si>
  <si>
    <t>児発１５・有資格１・評価減・拘束減</t>
    <rPh sb="10" eb="12">
      <t>ヒョウカ</t>
    </rPh>
    <phoneticPr fontId="6"/>
  </si>
  <si>
    <t>児発１５・有資格１・開所減１</t>
  </si>
  <si>
    <t>児発１５・有資格１・開所減１・拘束減</t>
  </si>
  <si>
    <t>児発１５・有資格１・開所減１・評価減</t>
  </si>
  <si>
    <t>児発１５・有資格１・開所減１・評価減・拘束減</t>
  </si>
  <si>
    <t>児発１５・有資格１・開所減２</t>
  </si>
  <si>
    <t>児発１５・有資格１・開所減２・拘束減</t>
  </si>
  <si>
    <t>児発１５・有資格１・開所減２・評価減</t>
  </si>
  <si>
    <t>児発１５・有資格１・開所減２・評価減・拘束減</t>
  </si>
  <si>
    <t>児発１５・有資格１・未計画</t>
  </si>
  <si>
    <t>児発１５・有資格１・未計画・拘束減</t>
    <rPh sb="10" eb="11">
      <t>ミ</t>
    </rPh>
    <rPh sb="11" eb="13">
      <t>ケイカク</t>
    </rPh>
    <phoneticPr fontId="6"/>
  </si>
  <si>
    <t>児発１５・有資格１・未計画・評価減</t>
  </si>
  <si>
    <t>児発１５・有資格１・未計画・評価減・拘束減</t>
  </si>
  <si>
    <t>児発１５・有資格１・未計画・開所減１</t>
  </si>
  <si>
    <t>児発１５・有資格１・未計画・開所減１・拘束減</t>
    <rPh sb="10" eb="11">
      <t>ミ</t>
    </rPh>
    <rPh sb="11" eb="13">
      <t>ケイカク</t>
    </rPh>
    <phoneticPr fontId="6"/>
  </si>
  <si>
    <t>児発１５・有資格１・未計画・開所減１・評価減</t>
    <rPh sb="10" eb="11">
      <t>ミ</t>
    </rPh>
    <rPh sb="11" eb="13">
      <t>ケイカク</t>
    </rPh>
    <rPh sb="19" eb="21">
      <t>ヒョウカ</t>
    </rPh>
    <phoneticPr fontId="6"/>
  </si>
  <si>
    <t>児発１５・有資格１・未計画・開所減１・評価減・拘束減</t>
    <rPh sb="10" eb="11">
      <t>ミ</t>
    </rPh>
    <rPh sb="11" eb="13">
      <t>ケイカク</t>
    </rPh>
    <rPh sb="19" eb="21">
      <t>ヒョウカ</t>
    </rPh>
    <rPh sb="21" eb="22">
      <t>ゲン</t>
    </rPh>
    <phoneticPr fontId="6"/>
  </si>
  <si>
    <t>児発１５・有資格１・未計画・開所減２</t>
    <rPh sb="10" eb="11">
      <t>ミ</t>
    </rPh>
    <rPh sb="11" eb="13">
      <t>ケイカク</t>
    </rPh>
    <phoneticPr fontId="6"/>
  </si>
  <si>
    <t>児発１５・有資格１・未計画・開所減２・拘束減</t>
    <rPh sb="10" eb="11">
      <t>ミ</t>
    </rPh>
    <rPh sb="11" eb="13">
      <t>ケイカク</t>
    </rPh>
    <phoneticPr fontId="6"/>
  </si>
  <si>
    <t>児発１５・有資格１・未計画・開所減２・評価減</t>
    <rPh sb="10" eb="11">
      <t>ミ</t>
    </rPh>
    <rPh sb="11" eb="13">
      <t>ケイカク</t>
    </rPh>
    <rPh sb="19" eb="21">
      <t>ヒョウカ</t>
    </rPh>
    <phoneticPr fontId="6"/>
  </si>
  <si>
    <t>児発１５・有資格１・未計画・開所減２・評価減・拘束減</t>
    <rPh sb="10" eb="11">
      <t>ミ</t>
    </rPh>
    <rPh sb="11" eb="13">
      <t>ケイカク</t>
    </rPh>
    <rPh sb="19" eb="21">
      <t>ヒョウカ</t>
    </rPh>
    <rPh sb="21" eb="22">
      <t>ゲン</t>
    </rPh>
    <phoneticPr fontId="6"/>
  </si>
  <si>
    <t>児発１５・有資格１・未計画２</t>
    <rPh sb="10" eb="11">
      <t>ミ</t>
    </rPh>
    <rPh sb="11" eb="13">
      <t>ケイカク</t>
    </rPh>
    <phoneticPr fontId="6"/>
  </si>
  <si>
    <t>児発１５・有資格１・未計画２・拘束減</t>
    <rPh sb="10" eb="11">
      <t>ミ</t>
    </rPh>
    <phoneticPr fontId="6"/>
  </si>
  <si>
    <t>児発１５・有資格１・未計画２・評価減</t>
  </si>
  <si>
    <t>児発１５・有資格１・未計画２・評価減・拘束減</t>
  </si>
  <si>
    <t>児発１５・有資格１・未計画２・開所減１</t>
    <rPh sb="10" eb="11">
      <t>ミ</t>
    </rPh>
    <phoneticPr fontId="6"/>
  </si>
  <si>
    <t>児発１５・有資格１・未計画２・開所減１・拘束減</t>
    <rPh sb="10" eb="11">
      <t>ミ</t>
    </rPh>
    <phoneticPr fontId="6"/>
  </si>
  <si>
    <t>児発１５・有資格１・未計画２・開所減１・評価減</t>
    <rPh sb="10" eb="11">
      <t>ミ</t>
    </rPh>
    <rPh sb="20" eb="22">
      <t>ヒョウカ</t>
    </rPh>
    <phoneticPr fontId="6"/>
  </si>
  <si>
    <t>児発１５・有資格１・未計画２・開所減１・評価減・拘束減</t>
    <rPh sb="10" eb="11">
      <t>ミ</t>
    </rPh>
    <rPh sb="20" eb="22">
      <t>ヒョウカ</t>
    </rPh>
    <rPh sb="22" eb="23">
      <t>ゲン</t>
    </rPh>
    <phoneticPr fontId="6"/>
  </si>
  <si>
    <t>児発１５・有資格１・未計画２・開所減２</t>
    <rPh sb="10" eb="11">
      <t>ミ</t>
    </rPh>
    <phoneticPr fontId="6"/>
  </si>
  <si>
    <t>児発１５・有資格１・未計画２・開所減２・拘束減</t>
    <rPh sb="10" eb="11">
      <t>ミ</t>
    </rPh>
    <phoneticPr fontId="6"/>
  </si>
  <si>
    <t>児発１５・有資格１・未計画２・開所減２・評価減</t>
    <rPh sb="10" eb="11">
      <t>ミ</t>
    </rPh>
    <rPh sb="20" eb="22">
      <t>ヒョウカ</t>
    </rPh>
    <phoneticPr fontId="6"/>
  </si>
  <si>
    <t>児発１５・有資格１・未計画２・開所減２・評価減・拘束減</t>
    <rPh sb="10" eb="11">
      <t>ミ</t>
    </rPh>
    <rPh sb="20" eb="22">
      <t>ヒョウカ</t>
    </rPh>
    <rPh sb="22" eb="23">
      <t>ゲン</t>
    </rPh>
    <phoneticPr fontId="6"/>
  </si>
  <si>
    <t>児発１６</t>
  </si>
  <si>
    <t>(二)定員11人以上20人以下</t>
    <phoneticPr fontId="6"/>
  </si>
  <si>
    <t>児発１６・拘束減</t>
    <rPh sb="5" eb="7">
      <t>コウソク</t>
    </rPh>
    <rPh sb="7" eb="8">
      <t>ゲン</t>
    </rPh>
    <phoneticPr fontId="6"/>
  </si>
  <si>
    <t>児発１６・評価減</t>
    <rPh sb="5" eb="7">
      <t>ヒョウカ</t>
    </rPh>
    <phoneticPr fontId="6"/>
  </si>
  <si>
    <t>児発１６・評価減・拘束減</t>
  </si>
  <si>
    <t>児発１６・開所減１</t>
  </si>
  <si>
    <t>児発１６・開所減１・拘束減</t>
  </si>
  <si>
    <t>児発１６・開所減１・評価減</t>
  </si>
  <si>
    <t>児発１６・開所減１・評価減・拘束減</t>
  </si>
  <si>
    <t>児発１６・開所減２</t>
  </si>
  <si>
    <t>児発１６・開所減２・拘束減</t>
  </si>
  <si>
    <t>児発１６・開所減２・評価減</t>
  </si>
  <si>
    <t>児発１６・開所減２・評価減・拘束減</t>
  </si>
  <si>
    <t>児発１６・未計画</t>
  </si>
  <si>
    <t>児発１６・未計画・拘束減</t>
    <rPh sb="5" eb="6">
      <t>ミ</t>
    </rPh>
    <rPh sb="6" eb="8">
      <t>ケイカク</t>
    </rPh>
    <phoneticPr fontId="6"/>
  </si>
  <si>
    <t>児発１６・未計画・評価減</t>
    <rPh sb="5" eb="6">
      <t>ミ</t>
    </rPh>
    <rPh sb="6" eb="8">
      <t>ケイカク</t>
    </rPh>
    <rPh sb="9" eb="11">
      <t>ヒョウカ</t>
    </rPh>
    <phoneticPr fontId="6"/>
  </si>
  <si>
    <t>児発１６・未計画・評価減・拘束減</t>
    <rPh sb="5" eb="6">
      <t>ミ</t>
    </rPh>
    <rPh sb="6" eb="8">
      <t>ケイカク</t>
    </rPh>
    <phoneticPr fontId="6"/>
  </si>
  <si>
    <t>児発１６・未計画・開所減１</t>
  </si>
  <si>
    <t>児発１６・未計画・開所減１・拘束減</t>
    <rPh sb="5" eb="6">
      <t>ミ</t>
    </rPh>
    <rPh sb="6" eb="8">
      <t>ケイカク</t>
    </rPh>
    <phoneticPr fontId="6"/>
  </si>
  <si>
    <t>児発１６・未計画・開所減１・評価減</t>
    <rPh sb="5" eb="6">
      <t>ミ</t>
    </rPh>
    <rPh sb="6" eb="8">
      <t>ケイカク</t>
    </rPh>
    <rPh sb="14" eb="16">
      <t>ヒョウカ</t>
    </rPh>
    <phoneticPr fontId="6"/>
  </si>
  <si>
    <t>児発１６・未計画・開所減１・評価減・拘束減</t>
    <rPh sb="5" eb="6">
      <t>ミ</t>
    </rPh>
    <rPh sb="6" eb="8">
      <t>ケイカク</t>
    </rPh>
    <rPh sb="14" eb="16">
      <t>ヒョウカ</t>
    </rPh>
    <rPh sb="18" eb="20">
      <t>コウソク</t>
    </rPh>
    <rPh sb="20" eb="21">
      <t>ゲン</t>
    </rPh>
    <phoneticPr fontId="6"/>
  </si>
  <si>
    <t>児発１６・未計画・開所減２</t>
  </si>
  <si>
    <t>児発１６・未計画・開所減２・拘束減</t>
    <rPh sb="5" eb="6">
      <t>ミ</t>
    </rPh>
    <rPh sb="6" eb="8">
      <t>ケイカク</t>
    </rPh>
    <phoneticPr fontId="6"/>
  </si>
  <si>
    <t>児発１６・未計画・開所減２・評価減</t>
    <rPh sb="5" eb="6">
      <t>ミ</t>
    </rPh>
    <rPh sb="6" eb="8">
      <t>ケイカク</t>
    </rPh>
    <rPh sb="14" eb="16">
      <t>ヒョウカ</t>
    </rPh>
    <phoneticPr fontId="6"/>
  </si>
  <si>
    <t>児発１６・未計画・開所減２・評価減・拘束減</t>
    <rPh sb="5" eb="6">
      <t>ミ</t>
    </rPh>
    <rPh sb="6" eb="8">
      <t>ケイカク</t>
    </rPh>
    <rPh sb="14" eb="16">
      <t>ヒョウカ</t>
    </rPh>
    <rPh sb="18" eb="20">
      <t>コウソク</t>
    </rPh>
    <rPh sb="20" eb="21">
      <t>ゲン</t>
    </rPh>
    <phoneticPr fontId="6"/>
  </si>
  <si>
    <t>児発１６・未計画２</t>
    <rPh sb="5" eb="6">
      <t>ミ</t>
    </rPh>
    <rPh sb="6" eb="8">
      <t>ケイカク</t>
    </rPh>
    <phoneticPr fontId="6"/>
  </si>
  <si>
    <t>児発１６・未計画２・拘束減</t>
    <rPh sb="5" eb="6">
      <t>ミ</t>
    </rPh>
    <phoneticPr fontId="6"/>
  </si>
  <si>
    <t>児発１６・未計画２・評価減</t>
    <rPh sb="5" eb="6">
      <t>ミ</t>
    </rPh>
    <rPh sb="10" eb="12">
      <t>ヒョウカ</t>
    </rPh>
    <phoneticPr fontId="6"/>
  </si>
  <si>
    <t>児発１６・未計画２・評価減・拘束減</t>
    <rPh sb="5" eb="6">
      <t>ミ</t>
    </rPh>
    <phoneticPr fontId="6"/>
  </si>
  <si>
    <t>児発１６・未計画２・開所減１</t>
    <rPh sb="5" eb="6">
      <t>ミ</t>
    </rPh>
    <phoneticPr fontId="6"/>
  </si>
  <si>
    <t>児発１６・未計画２・開所減１・拘束減</t>
    <rPh sb="5" eb="6">
      <t>ミ</t>
    </rPh>
    <phoneticPr fontId="6"/>
  </si>
  <si>
    <t>児発１６・未計画２・開所減１・評価減</t>
    <rPh sb="5" eb="6">
      <t>ミ</t>
    </rPh>
    <rPh sb="15" eb="17">
      <t>ヒョウカ</t>
    </rPh>
    <phoneticPr fontId="6"/>
  </si>
  <si>
    <t>児発１６・未計画２・開所減１・評価減・拘束減</t>
    <rPh sb="5" eb="6">
      <t>ミ</t>
    </rPh>
    <rPh sb="15" eb="17">
      <t>ヒョウカ</t>
    </rPh>
    <rPh sb="19" eb="21">
      <t>コウソク</t>
    </rPh>
    <rPh sb="21" eb="22">
      <t>ゲン</t>
    </rPh>
    <phoneticPr fontId="6"/>
  </si>
  <si>
    <t>児発１６・未計画２・開所減２</t>
    <rPh sb="5" eb="6">
      <t>ミ</t>
    </rPh>
    <phoneticPr fontId="6"/>
  </si>
  <si>
    <t>児発１６・未計画２・開所減２・拘束減</t>
    <rPh sb="5" eb="6">
      <t>ミ</t>
    </rPh>
    <phoneticPr fontId="6"/>
  </si>
  <si>
    <t>児発１６・未計画２・開所減２・評価減</t>
    <rPh sb="5" eb="6">
      <t>ミ</t>
    </rPh>
    <rPh sb="15" eb="17">
      <t>ヒョウカ</t>
    </rPh>
    <phoneticPr fontId="6"/>
  </si>
  <si>
    <t>児発１６・未計画２・開所減２・評価減・拘束減</t>
    <rPh sb="5" eb="6">
      <t>ミ</t>
    </rPh>
    <rPh sb="15" eb="17">
      <t>ヒョウカ</t>
    </rPh>
    <rPh sb="19" eb="21">
      <t>コウソク</t>
    </rPh>
    <rPh sb="21" eb="22">
      <t>ゲン</t>
    </rPh>
    <phoneticPr fontId="6"/>
  </si>
  <si>
    <t>児発１６・有資格２</t>
  </si>
  <si>
    <t>有資格者を配置した場合</t>
    <phoneticPr fontId="6"/>
  </si>
  <si>
    <t>児発１６・有資格２・拘束減</t>
  </si>
  <si>
    <t>児発１６・有資格２・評価減</t>
    <rPh sb="10" eb="12">
      <t>ヒョウカ</t>
    </rPh>
    <phoneticPr fontId="6"/>
  </si>
  <si>
    <t>児発１６・有資格２・評価減・拘束減</t>
    <rPh sb="10" eb="12">
      <t>ヒョウカ</t>
    </rPh>
    <phoneticPr fontId="6"/>
  </si>
  <si>
    <t>児発１６・有資格２・開所減１</t>
  </si>
  <si>
    <t>児発１６・有資格２・開所減１・拘束減</t>
  </si>
  <si>
    <t>児発１６・有資格２・開所減１・評価減</t>
  </si>
  <si>
    <t>児発１６・有資格２・開所減１・評価減・拘束減</t>
  </si>
  <si>
    <t>児発１６・有資格２・開所減２</t>
  </si>
  <si>
    <t>児発１６・有資格２・開所減２・拘束減</t>
  </si>
  <si>
    <t>児発１６・有資格２・開所減２・評価減</t>
  </si>
  <si>
    <t>児発１６・有資格２・開所減２・評価減・拘束減</t>
  </si>
  <si>
    <t>児発１６・有資格２・未計画</t>
  </si>
  <si>
    <t>児発１６・有資格２・未計画・拘束減</t>
    <rPh sb="10" eb="11">
      <t>ミ</t>
    </rPh>
    <rPh sb="11" eb="13">
      <t>ケイカク</t>
    </rPh>
    <phoneticPr fontId="6"/>
  </si>
  <si>
    <t>児発１６・有資格２・未計画・評価減</t>
  </si>
  <si>
    <t>児発１６・有資格２・未計画・評価減・拘束減</t>
  </si>
  <si>
    <t>児発１６・有資格２・未計画・開所減１</t>
  </si>
  <si>
    <t>児発１６・有資格２・未計画・開所減１・拘束減</t>
    <rPh sb="10" eb="11">
      <t>ミ</t>
    </rPh>
    <rPh sb="11" eb="13">
      <t>ケイカク</t>
    </rPh>
    <phoneticPr fontId="6"/>
  </si>
  <si>
    <t>児発１６・有資格２・未計画・開所減１・評価減</t>
    <rPh sb="10" eb="11">
      <t>ミ</t>
    </rPh>
    <rPh sb="11" eb="13">
      <t>ケイカク</t>
    </rPh>
    <rPh sb="19" eb="21">
      <t>ヒョウカ</t>
    </rPh>
    <phoneticPr fontId="6"/>
  </si>
  <si>
    <t>児発１６・有資格２・未計画・開所減１・評価減・拘束減</t>
    <rPh sb="10" eb="11">
      <t>ミ</t>
    </rPh>
    <rPh sb="11" eb="13">
      <t>ケイカク</t>
    </rPh>
    <rPh sb="19" eb="21">
      <t>ヒョウカ</t>
    </rPh>
    <rPh sb="21" eb="22">
      <t>ゲン</t>
    </rPh>
    <phoneticPr fontId="6"/>
  </si>
  <si>
    <t>児発１６・有資格２・未計画・開所減２</t>
    <rPh sb="10" eb="11">
      <t>ミ</t>
    </rPh>
    <rPh sb="11" eb="13">
      <t>ケイカク</t>
    </rPh>
    <phoneticPr fontId="6"/>
  </si>
  <si>
    <t>児発１６・有資格２・未計画・開所減２・拘束減</t>
    <rPh sb="10" eb="11">
      <t>ミ</t>
    </rPh>
    <rPh sb="11" eb="13">
      <t>ケイカク</t>
    </rPh>
    <phoneticPr fontId="6"/>
  </si>
  <si>
    <t>児発１６・有資格２・未計画・開所減２・評価減</t>
    <rPh sb="10" eb="11">
      <t>ミ</t>
    </rPh>
    <rPh sb="11" eb="13">
      <t>ケイカク</t>
    </rPh>
    <rPh sb="19" eb="21">
      <t>ヒョウカ</t>
    </rPh>
    <phoneticPr fontId="6"/>
  </si>
  <si>
    <t>児発１６・有資格２・未計画・開所減２・評価減・拘束減</t>
    <rPh sb="10" eb="11">
      <t>ミ</t>
    </rPh>
    <rPh sb="11" eb="13">
      <t>ケイカク</t>
    </rPh>
    <rPh sb="19" eb="21">
      <t>ヒョウカ</t>
    </rPh>
    <rPh sb="21" eb="22">
      <t>ゲン</t>
    </rPh>
    <phoneticPr fontId="6"/>
  </si>
  <si>
    <t>児発１６・有資格２・未計画２</t>
    <rPh sb="10" eb="11">
      <t>ミ</t>
    </rPh>
    <rPh sb="11" eb="13">
      <t>ケイカク</t>
    </rPh>
    <phoneticPr fontId="6"/>
  </si>
  <si>
    <t>児発１６・有資格２・未計画２・拘束減</t>
    <rPh sb="10" eb="11">
      <t>ミ</t>
    </rPh>
    <phoneticPr fontId="6"/>
  </si>
  <si>
    <t>児発１６・有資格２・未計画２・評価減</t>
  </si>
  <si>
    <t>児発１６・有資格２・未計画２・評価減・拘束減</t>
  </si>
  <si>
    <t>児発１６・有資格２・未計画２・開所減１</t>
    <rPh sb="10" eb="11">
      <t>ミ</t>
    </rPh>
    <phoneticPr fontId="6"/>
  </si>
  <si>
    <t>児発１６・有資格２・未計画２・開所減１・拘束減</t>
    <rPh sb="10" eb="11">
      <t>ミ</t>
    </rPh>
    <phoneticPr fontId="6"/>
  </si>
  <si>
    <t>児発１６・有資格２・未計画２・開所減１・評価減</t>
    <rPh sb="10" eb="11">
      <t>ミ</t>
    </rPh>
    <rPh sb="20" eb="22">
      <t>ヒョウカ</t>
    </rPh>
    <phoneticPr fontId="6"/>
  </si>
  <si>
    <t>児発１６・有資格２・未計画２・開所減１・評価減・拘束減</t>
    <rPh sb="10" eb="11">
      <t>ミ</t>
    </rPh>
    <rPh sb="20" eb="22">
      <t>ヒョウカ</t>
    </rPh>
    <rPh sb="22" eb="23">
      <t>ゲン</t>
    </rPh>
    <phoneticPr fontId="6"/>
  </si>
  <si>
    <t>児発１６・有資格２・未計画２・開所減２</t>
    <rPh sb="10" eb="11">
      <t>ミ</t>
    </rPh>
    <phoneticPr fontId="6"/>
  </si>
  <si>
    <t>児発１６・有資格２・未計画２・開所減２・拘束減</t>
    <rPh sb="10" eb="11">
      <t>ミ</t>
    </rPh>
    <phoneticPr fontId="6"/>
  </si>
  <si>
    <t>児発１６・有資格２・未計画２・開所減２・評価減</t>
    <rPh sb="10" eb="11">
      <t>ミ</t>
    </rPh>
    <rPh sb="20" eb="22">
      <t>ヒョウカ</t>
    </rPh>
    <phoneticPr fontId="6"/>
  </si>
  <si>
    <t>児発１６・有資格２・未計画２・開所減２・評価減・拘束減</t>
    <rPh sb="10" eb="11">
      <t>ミ</t>
    </rPh>
    <rPh sb="20" eb="22">
      <t>ヒョウカ</t>
    </rPh>
    <rPh sb="22" eb="23">
      <t>ゲン</t>
    </rPh>
    <phoneticPr fontId="6"/>
  </si>
  <si>
    <t>児発１７</t>
  </si>
  <si>
    <t>(三)定員21人以上</t>
    <phoneticPr fontId="6"/>
  </si>
  <si>
    <t>児発１７・拘束減</t>
    <rPh sb="5" eb="7">
      <t>コウソク</t>
    </rPh>
    <rPh sb="7" eb="8">
      <t>ゲン</t>
    </rPh>
    <phoneticPr fontId="6"/>
  </si>
  <si>
    <t>児発１７・評価減</t>
    <rPh sb="5" eb="7">
      <t>ヒョウカ</t>
    </rPh>
    <phoneticPr fontId="6"/>
  </si>
  <si>
    <t>児発１７・評価減・拘束減</t>
  </si>
  <si>
    <t>児発１７・開所減１</t>
  </si>
  <si>
    <t>児発１７・開所減１・拘束減</t>
  </si>
  <si>
    <t>児発１７・開所減１・評価減</t>
  </si>
  <si>
    <t>児発１７・開所減１・評価減・拘束減</t>
  </si>
  <si>
    <t>児発１７・開所減２</t>
  </si>
  <si>
    <t>児発１７・開所減２・拘束減</t>
  </si>
  <si>
    <t>児発１７・開所減２・評価減</t>
  </si>
  <si>
    <t>児発１７・開所減２・評価減・拘束減</t>
  </si>
  <si>
    <t>児発１７・未計画</t>
  </si>
  <si>
    <t>児発１７・未計画・拘束減</t>
    <rPh sb="5" eb="6">
      <t>ミ</t>
    </rPh>
    <rPh sb="6" eb="8">
      <t>ケイカク</t>
    </rPh>
    <phoneticPr fontId="6"/>
  </si>
  <si>
    <t>児発１７・未計画・評価減</t>
    <rPh sb="5" eb="6">
      <t>ミ</t>
    </rPh>
    <rPh sb="6" eb="8">
      <t>ケイカク</t>
    </rPh>
    <rPh sb="9" eb="11">
      <t>ヒョウカ</t>
    </rPh>
    <phoneticPr fontId="6"/>
  </si>
  <si>
    <t>児発１７・未計画・評価減・拘束減</t>
    <rPh sb="5" eb="6">
      <t>ミ</t>
    </rPh>
    <rPh sb="6" eb="8">
      <t>ケイカク</t>
    </rPh>
    <phoneticPr fontId="6"/>
  </si>
  <si>
    <t>児発１７・未計画・開所減１</t>
  </si>
  <si>
    <t>児発１７・未計画・開所減１・拘束減</t>
    <rPh sb="5" eb="6">
      <t>ミ</t>
    </rPh>
    <rPh sb="6" eb="8">
      <t>ケイカク</t>
    </rPh>
    <phoneticPr fontId="6"/>
  </si>
  <si>
    <t>児発１７・未計画・開所減１・評価減</t>
    <rPh sb="5" eb="6">
      <t>ミ</t>
    </rPh>
    <rPh sb="6" eb="8">
      <t>ケイカク</t>
    </rPh>
    <rPh sb="14" eb="16">
      <t>ヒョウカ</t>
    </rPh>
    <phoneticPr fontId="6"/>
  </si>
  <si>
    <t>児発１７・未計画・開所減１・評価減・拘束減</t>
    <rPh sb="5" eb="6">
      <t>ミ</t>
    </rPh>
    <rPh sb="6" eb="8">
      <t>ケイカク</t>
    </rPh>
    <rPh sb="14" eb="16">
      <t>ヒョウカ</t>
    </rPh>
    <rPh sb="18" eb="20">
      <t>コウソク</t>
    </rPh>
    <rPh sb="20" eb="21">
      <t>ゲン</t>
    </rPh>
    <phoneticPr fontId="6"/>
  </si>
  <si>
    <t>児発１７・未計画・開所減２</t>
  </si>
  <si>
    <t>児発１７・未計画・開所減２・拘束減</t>
    <rPh sb="5" eb="6">
      <t>ミ</t>
    </rPh>
    <rPh sb="6" eb="8">
      <t>ケイカク</t>
    </rPh>
    <phoneticPr fontId="6"/>
  </si>
  <si>
    <t>児発１７・未計画・開所減２・評価減</t>
    <rPh sb="5" eb="6">
      <t>ミ</t>
    </rPh>
    <rPh sb="6" eb="8">
      <t>ケイカク</t>
    </rPh>
    <rPh sb="14" eb="16">
      <t>ヒョウカ</t>
    </rPh>
    <phoneticPr fontId="6"/>
  </si>
  <si>
    <t>児発１７・未計画・開所減２・評価減・拘束減</t>
    <rPh sb="5" eb="6">
      <t>ミ</t>
    </rPh>
    <rPh sb="6" eb="8">
      <t>ケイカク</t>
    </rPh>
    <rPh sb="14" eb="16">
      <t>ヒョウカ</t>
    </rPh>
    <rPh sb="18" eb="20">
      <t>コウソク</t>
    </rPh>
    <rPh sb="20" eb="21">
      <t>ゲン</t>
    </rPh>
    <phoneticPr fontId="6"/>
  </si>
  <si>
    <t>児発１７・未計画２</t>
    <rPh sb="5" eb="6">
      <t>ミ</t>
    </rPh>
    <rPh sb="6" eb="8">
      <t>ケイカク</t>
    </rPh>
    <phoneticPr fontId="6"/>
  </si>
  <si>
    <t>児発１７・未計画２・拘束減</t>
    <rPh sb="5" eb="6">
      <t>ミ</t>
    </rPh>
    <phoneticPr fontId="6"/>
  </si>
  <si>
    <t>児発１７・未計画２・評価減</t>
    <rPh sb="5" eb="6">
      <t>ミ</t>
    </rPh>
    <rPh sb="10" eb="12">
      <t>ヒョウカ</t>
    </rPh>
    <phoneticPr fontId="6"/>
  </si>
  <si>
    <t>児発１７・未計画２・評価減・拘束減</t>
    <rPh sb="5" eb="6">
      <t>ミ</t>
    </rPh>
    <phoneticPr fontId="6"/>
  </si>
  <si>
    <t>児発１７・未計画２・開所減１</t>
    <rPh sb="5" eb="6">
      <t>ミ</t>
    </rPh>
    <phoneticPr fontId="6"/>
  </si>
  <si>
    <t>児発１７・未計画２・開所減１・拘束減</t>
    <rPh sb="5" eb="6">
      <t>ミ</t>
    </rPh>
    <phoneticPr fontId="6"/>
  </si>
  <si>
    <t>児発１７・未計画２・開所減１・評価減</t>
    <rPh sb="5" eb="6">
      <t>ミ</t>
    </rPh>
    <rPh sb="15" eb="17">
      <t>ヒョウカ</t>
    </rPh>
    <phoneticPr fontId="6"/>
  </si>
  <si>
    <t>児発１７・未計画２・開所減１・評価減・拘束減</t>
    <rPh sb="5" eb="6">
      <t>ミ</t>
    </rPh>
    <rPh sb="15" eb="17">
      <t>ヒョウカ</t>
    </rPh>
    <rPh sb="19" eb="21">
      <t>コウソク</t>
    </rPh>
    <rPh sb="21" eb="22">
      <t>ゲン</t>
    </rPh>
    <phoneticPr fontId="6"/>
  </si>
  <si>
    <t>児発１７・未計画２・開所減２</t>
    <rPh sb="5" eb="6">
      <t>ミ</t>
    </rPh>
    <phoneticPr fontId="6"/>
  </si>
  <si>
    <t>児発１７・未計画２・開所減２・拘束減</t>
    <rPh sb="5" eb="6">
      <t>ミ</t>
    </rPh>
    <phoneticPr fontId="6"/>
  </si>
  <si>
    <t>児発１７・未計画２・開所減２・評価減</t>
    <rPh sb="5" eb="6">
      <t>ミ</t>
    </rPh>
    <rPh sb="15" eb="17">
      <t>ヒョウカ</t>
    </rPh>
    <phoneticPr fontId="6"/>
  </si>
  <si>
    <t>児発１７・未計画２・開所減２・評価減・拘束減</t>
    <rPh sb="5" eb="6">
      <t>ミ</t>
    </rPh>
    <rPh sb="15" eb="17">
      <t>ヒョウカ</t>
    </rPh>
    <rPh sb="19" eb="21">
      <t>コウソク</t>
    </rPh>
    <rPh sb="21" eb="22">
      <t>ゲン</t>
    </rPh>
    <phoneticPr fontId="6"/>
  </si>
  <si>
    <t>児発１７・有資格３</t>
  </si>
  <si>
    <t>児発１７・有資格３・拘束減</t>
  </si>
  <si>
    <t>児発１７・有資格３・評価減</t>
    <rPh sb="10" eb="12">
      <t>ヒョウカ</t>
    </rPh>
    <phoneticPr fontId="6"/>
  </si>
  <si>
    <t>児発１７・有資格３・評価減・拘束減</t>
    <rPh sb="10" eb="12">
      <t>ヒョウカ</t>
    </rPh>
    <phoneticPr fontId="6"/>
  </si>
  <si>
    <t>児発１７・有資格３・開所減１</t>
  </si>
  <si>
    <t>児発１７・有資格３・開所減１・拘束減</t>
  </si>
  <si>
    <t>児発１７・有資格３・開所減１・評価減</t>
  </si>
  <si>
    <t>児発１７・有資格３・開所減１・評価減・拘束減</t>
  </si>
  <si>
    <t>児発１７・有資格３・開所減２</t>
  </si>
  <si>
    <t>児発１７・有資格３・開所減２・拘束減</t>
  </si>
  <si>
    <t>児発１７・有資格３・開所減２・評価減</t>
  </si>
  <si>
    <t>児発１７・有資格３・開所減２・評価減・拘束減</t>
  </si>
  <si>
    <t>児発１７・有資格３・未計画</t>
  </si>
  <si>
    <t>児発１７・有資格３・未計画・拘束減</t>
    <rPh sb="10" eb="11">
      <t>ミ</t>
    </rPh>
    <rPh sb="11" eb="13">
      <t>ケイカク</t>
    </rPh>
    <phoneticPr fontId="6"/>
  </si>
  <si>
    <t>児発１７・有資格３・未計画・評価減</t>
  </si>
  <si>
    <t>児発１７・有資格３・未計画・評価減・拘束減</t>
  </si>
  <si>
    <t>児発１７・有資格３・未計画・開所減１</t>
  </si>
  <si>
    <t>児発１７・有資格３・未計画・開所減１・拘束減</t>
    <rPh sb="10" eb="11">
      <t>ミ</t>
    </rPh>
    <rPh sb="11" eb="13">
      <t>ケイカク</t>
    </rPh>
    <phoneticPr fontId="6"/>
  </si>
  <si>
    <t>児発１７・有資格３・未計画・開所減１・評価減</t>
    <rPh sb="10" eb="11">
      <t>ミ</t>
    </rPh>
    <rPh sb="11" eb="13">
      <t>ケイカク</t>
    </rPh>
    <rPh sb="19" eb="21">
      <t>ヒョウカ</t>
    </rPh>
    <phoneticPr fontId="6"/>
  </si>
  <si>
    <t>児発１７・有資格３・未計画・開所減１・評価減・拘束減</t>
    <rPh sb="10" eb="11">
      <t>ミ</t>
    </rPh>
    <rPh sb="11" eb="13">
      <t>ケイカク</t>
    </rPh>
    <rPh sb="19" eb="21">
      <t>ヒョウカ</t>
    </rPh>
    <rPh sb="21" eb="22">
      <t>ゲン</t>
    </rPh>
    <phoneticPr fontId="6"/>
  </si>
  <si>
    <t>児発１７・有資格３・未計画・開所減２</t>
    <rPh sb="10" eb="11">
      <t>ミ</t>
    </rPh>
    <rPh sb="11" eb="13">
      <t>ケイカク</t>
    </rPh>
    <phoneticPr fontId="6"/>
  </si>
  <si>
    <t>児発１７・有資格３・未計画・開所減２・拘束減</t>
    <rPh sb="10" eb="11">
      <t>ミ</t>
    </rPh>
    <rPh sb="11" eb="13">
      <t>ケイカク</t>
    </rPh>
    <phoneticPr fontId="6"/>
  </si>
  <si>
    <t>児発１７・有資格３・未計画・開所減２・評価減</t>
    <rPh sb="10" eb="11">
      <t>ミ</t>
    </rPh>
    <rPh sb="11" eb="13">
      <t>ケイカク</t>
    </rPh>
    <rPh sb="19" eb="21">
      <t>ヒョウカ</t>
    </rPh>
    <phoneticPr fontId="6"/>
  </si>
  <si>
    <t>児発１７・有資格３・未計画・開所減２・評価減・拘束減</t>
    <rPh sb="10" eb="11">
      <t>ミ</t>
    </rPh>
    <rPh sb="11" eb="13">
      <t>ケイカク</t>
    </rPh>
    <rPh sb="19" eb="21">
      <t>ヒョウカ</t>
    </rPh>
    <rPh sb="21" eb="22">
      <t>ゲン</t>
    </rPh>
    <phoneticPr fontId="6"/>
  </si>
  <si>
    <t>児発１７・有資格３・未計画２</t>
    <rPh sb="10" eb="11">
      <t>ミ</t>
    </rPh>
    <rPh sb="11" eb="13">
      <t>ケイカク</t>
    </rPh>
    <phoneticPr fontId="6"/>
  </si>
  <si>
    <t>児発１７・有資格３・未計画２・拘束減</t>
    <rPh sb="10" eb="11">
      <t>ミ</t>
    </rPh>
    <phoneticPr fontId="6"/>
  </si>
  <si>
    <t>児発１７・有資格３・未計画２・評価減</t>
  </si>
  <si>
    <t>児発１７・有資格３・未計画２・評価減・拘束減</t>
  </si>
  <si>
    <t>児発１７・有資格３・未計画２・開所減１</t>
    <rPh sb="10" eb="11">
      <t>ミ</t>
    </rPh>
    <phoneticPr fontId="6"/>
  </si>
  <si>
    <t>児発１７・有資格３・未計画２・開所減１・拘束減</t>
    <rPh sb="10" eb="11">
      <t>ミ</t>
    </rPh>
    <phoneticPr fontId="6"/>
  </si>
  <si>
    <t>児発１７・有資格３・未計画２・開所減１・評価減</t>
    <rPh sb="10" eb="11">
      <t>ミ</t>
    </rPh>
    <rPh sb="20" eb="22">
      <t>ヒョウカ</t>
    </rPh>
    <phoneticPr fontId="6"/>
  </si>
  <si>
    <t>児発１７・有資格３・未計画２・開所減１・評価減・拘束減</t>
    <rPh sb="10" eb="11">
      <t>ミ</t>
    </rPh>
    <rPh sb="20" eb="22">
      <t>ヒョウカ</t>
    </rPh>
    <rPh sb="22" eb="23">
      <t>ゲン</t>
    </rPh>
    <phoneticPr fontId="6"/>
  </si>
  <si>
    <t>児発１７・有資格３・未計画２・開所減２</t>
    <rPh sb="10" eb="11">
      <t>ミ</t>
    </rPh>
    <phoneticPr fontId="6"/>
  </si>
  <si>
    <t>児発１７・有資格３・未計画２・開所減２・拘束減</t>
    <rPh sb="10" eb="11">
      <t>ミ</t>
    </rPh>
    <phoneticPr fontId="6"/>
  </si>
  <si>
    <t>児発１７・有資格３・未計画２・開所減２・評価減</t>
    <rPh sb="10" eb="11">
      <t>ミ</t>
    </rPh>
    <rPh sb="20" eb="22">
      <t>ヒョウカ</t>
    </rPh>
    <phoneticPr fontId="6"/>
  </si>
  <si>
    <t>児発１７・有資格３・未計画２・開所減２・評価減・拘束減</t>
    <rPh sb="10" eb="11">
      <t>ミ</t>
    </rPh>
    <rPh sb="20" eb="22">
      <t>ヒョウカ</t>
    </rPh>
    <rPh sb="22" eb="23">
      <t>ゲン</t>
    </rPh>
    <phoneticPr fontId="6"/>
  </si>
  <si>
    <t>児発１８</t>
  </si>
  <si>
    <t>(2)上記以外</t>
    <phoneticPr fontId="6"/>
  </si>
  <si>
    <t>児発１８・拘束減</t>
    <rPh sb="5" eb="7">
      <t>コウソク</t>
    </rPh>
    <rPh sb="7" eb="8">
      <t>ゲン</t>
    </rPh>
    <phoneticPr fontId="6"/>
  </si>
  <si>
    <t>児発１８・評価減</t>
    <rPh sb="5" eb="7">
      <t>ヒョウカ</t>
    </rPh>
    <phoneticPr fontId="6"/>
  </si>
  <si>
    <t>児発１８・評価減・拘束減</t>
  </si>
  <si>
    <t>児発１８・開所減１</t>
  </si>
  <si>
    <t>児発１８・開所減１・拘束減</t>
  </si>
  <si>
    <t>児発１８・開所減１・評価減</t>
  </si>
  <si>
    <t>児発１８・開所減１・評価減・拘束減</t>
  </si>
  <si>
    <t>児発１８・開所減２</t>
  </si>
  <si>
    <t>児発１８・開所減２・拘束減</t>
  </si>
  <si>
    <t>児発１８・開所減２・評価減</t>
  </si>
  <si>
    <t>児発１８・開所減２・評価減・拘束減</t>
  </si>
  <si>
    <t>児発１８・未計画</t>
  </si>
  <si>
    <t>児発１８・未計画・拘束減</t>
    <rPh sb="5" eb="6">
      <t>ミ</t>
    </rPh>
    <rPh sb="6" eb="8">
      <t>ケイカク</t>
    </rPh>
    <phoneticPr fontId="6"/>
  </si>
  <si>
    <t>児発１８・未計画・評価減</t>
    <rPh sb="5" eb="6">
      <t>ミ</t>
    </rPh>
    <rPh sb="6" eb="8">
      <t>ケイカク</t>
    </rPh>
    <rPh sb="9" eb="11">
      <t>ヒョウカ</t>
    </rPh>
    <phoneticPr fontId="6"/>
  </si>
  <si>
    <t>児発１８・未計画・評価減・拘束減</t>
    <rPh sb="5" eb="6">
      <t>ミ</t>
    </rPh>
    <rPh sb="6" eb="8">
      <t>ケイカク</t>
    </rPh>
    <phoneticPr fontId="6"/>
  </si>
  <si>
    <t>児発１８・未計画・開所減１</t>
  </si>
  <si>
    <t>児発１８・未計画・開所減１・拘束減</t>
    <rPh sb="5" eb="6">
      <t>ミ</t>
    </rPh>
    <rPh sb="6" eb="8">
      <t>ケイカク</t>
    </rPh>
    <phoneticPr fontId="6"/>
  </si>
  <si>
    <t>児発１８・未計画・開所減１・評価減</t>
    <rPh sb="5" eb="6">
      <t>ミ</t>
    </rPh>
    <rPh sb="6" eb="8">
      <t>ケイカク</t>
    </rPh>
    <rPh sb="14" eb="16">
      <t>ヒョウカ</t>
    </rPh>
    <phoneticPr fontId="6"/>
  </si>
  <si>
    <t>児発１８・未計画・開所減１・評価減・拘束減</t>
    <rPh sb="5" eb="6">
      <t>ミ</t>
    </rPh>
    <rPh sb="6" eb="8">
      <t>ケイカク</t>
    </rPh>
    <rPh sb="14" eb="16">
      <t>ヒョウカ</t>
    </rPh>
    <rPh sb="18" eb="20">
      <t>コウソク</t>
    </rPh>
    <rPh sb="20" eb="21">
      <t>ゲン</t>
    </rPh>
    <phoneticPr fontId="6"/>
  </si>
  <si>
    <t>児発１８・未計画・開所減２</t>
  </si>
  <si>
    <t>児発１８・未計画・開所減２・拘束減</t>
    <rPh sb="5" eb="6">
      <t>ミ</t>
    </rPh>
    <rPh sb="6" eb="8">
      <t>ケイカク</t>
    </rPh>
    <phoneticPr fontId="6"/>
  </si>
  <si>
    <t>児発１８・未計画・開所減２・評価減</t>
    <rPh sb="5" eb="6">
      <t>ミ</t>
    </rPh>
    <rPh sb="6" eb="8">
      <t>ケイカク</t>
    </rPh>
    <rPh sb="14" eb="16">
      <t>ヒョウカ</t>
    </rPh>
    <phoneticPr fontId="6"/>
  </si>
  <si>
    <t>児発１８・未計画・開所減２・評価減・拘束減</t>
    <rPh sb="5" eb="6">
      <t>ミ</t>
    </rPh>
    <rPh sb="6" eb="8">
      <t>ケイカク</t>
    </rPh>
    <rPh sb="14" eb="16">
      <t>ヒョウカ</t>
    </rPh>
    <rPh sb="18" eb="20">
      <t>コウソク</t>
    </rPh>
    <rPh sb="20" eb="21">
      <t>ゲン</t>
    </rPh>
    <phoneticPr fontId="6"/>
  </si>
  <si>
    <t>児発１８・未計画２</t>
    <rPh sb="5" eb="6">
      <t>ミ</t>
    </rPh>
    <rPh sb="6" eb="8">
      <t>ケイカク</t>
    </rPh>
    <phoneticPr fontId="6"/>
  </si>
  <si>
    <t>児発１８・未計画２・拘束減</t>
    <rPh sb="5" eb="6">
      <t>ミ</t>
    </rPh>
    <phoneticPr fontId="6"/>
  </si>
  <si>
    <t>児発１８・未計画２・評価減</t>
    <rPh sb="5" eb="6">
      <t>ミ</t>
    </rPh>
    <rPh sb="10" eb="12">
      <t>ヒョウカ</t>
    </rPh>
    <phoneticPr fontId="6"/>
  </si>
  <si>
    <t>児発１８・未計画２・評価減・拘束減</t>
    <rPh sb="5" eb="6">
      <t>ミ</t>
    </rPh>
    <phoneticPr fontId="6"/>
  </si>
  <si>
    <t>児発１８・未計画２・開所減１</t>
    <rPh sb="5" eb="6">
      <t>ミ</t>
    </rPh>
    <phoneticPr fontId="6"/>
  </si>
  <si>
    <t>児発１８・未計画２・開所減１・拘束減</t>
    <rPh sb="5" eb="6">
      <t>ミ</t>
    </rPh>
    <phoneticPr fontId="6"/>
  </si>
  <si>
    <t>児発１８・未計画２・開所減１・評価減</t>
    <rPh sb="5" eb="6">
      <t>ミ</t>
    </rPh>
    <rPh sb="15" eb="17">
      <t>ヒョウカ</t>
    </rPh>
    <phoneticPr fontId="6"/>
  </si>
  <si>
    <t>児発１８・未計画２・開所減１・評価減・拘束減</t>
    <rPh sb="5" eb="6">
      <t>ミ</t>
    </rPh>
    <rPh sb="15" eb="17">
      <t>ヒョウカ</t>
    </rPh>
    <rPh sb="19" eb="21">
      <t>コウソク</t>
    </rPh>
    <rPh sb="21" eb="22">
      <t>ゲン</t>
    </rPh>
    <phoneticPr fontId="6"/>
  </si>
  <si>
    <t>児発１８・未計画２・開所減２</t>
    <rPh sb="5" eb="6">
      <t>ミ</t>
    </rPh>
    <phoneticPr fontId="6"/>
  </si>
  <si>
    <t>児発１８・未計画２・開所減２・拘束減</t>
    <rPh sb="5" eb="6">
      <t>ミ</t>
    </rPh>
    <phoneticPr fontId="6"/>
  </si>
  <si>
    <t>児発１８・未計画２・開所減２・評価減</t>
    <rPh sb="5" eb="6">
      <t>ミ</t>
    </rPh>
    <rPh sb="15" eb="17">
      <t>ヒョウカ</t>
    </rPh>
    <phoneticPr fontId="6"/>
  </si>
  <si>
    <t>児発１８・未計画２・開所減２・評価減・拘束減</t>
    <rPh sb="5" eb="6">
      <t>ミ</t>
    </rPh>
    <rPh sb="15" eb="17">
      <t>ヒョウカ</t>
    </rPh>
    <rPh sb="19" eb="21">
      <t>コウソク</t>
    </rPh>
    <rPh sb="21" eb="22">
      <t>ゲン</t>
    </rPh>
    <phoneticPr fontId="6"/>
  </si>
  <si>
    <t>児発１８・有資格１</t>
  </si>
  <si>
    <t>児発１８・有資格１・拘束減</t>
  </si>
  <si>
    <t>児発１８・有資格１・評価減</t>
    <rPh sb="10" eb="12">
      <t>ヒョウカ</t>
    </rPh>
    <phoneticPr fontId="6"/>
  </si>
  <si>
    <t>児発１８・有資格１・評価減・拘束減</t>
    <rPh sb="10" eb="12">
      <t>ヒョウカ</t>
    </rPh>
    <phoneticPr fontId="6"/>
  </si>
  <si>
    <t>児発１８・有資格１・開所減１</t>
  </si>
  <si>
    <t>児発１８・有資格１・開所減１・拘束減</t>
  </si>
  <si>
    <t>児発１８・有資格１・開所減１・評価減</t>
  </si>
  <si>
    <t>児発１８・有資格１・開所減１・評価減・拘束減</t>
  </si>
  <si>
    <t>児発１８・有資格１・開所減２</t>
  </si>
  <si>
    <t>児発１８・有資格１・開所減２・拘束減</t>
  </si>
  <si>
    <t>児発１８・有資格１・開所減２・評価減</t>
  </si>
  <si>
    <t>児発１８・有資格１・開所減２・評価減・拘束減</t>
  </si>
  <si>
    <t>児発１８・有資格１・未計画</t>
  </si>
  <si>
    <t>児発１８・有資格１・未計画・拘束減</t>
    <rPh sb="10" eb="11">
      <t>ミ</t>
    </rPh>
    <rPh sb="11" eb="13">
      <t>ケイカク</t>
    </rPh>
    <phoneticPr fontId="6"/>
  </si>
  <si>
    <t>児発１８・有資格１・未計画・評価減</t>
  </si>
  <si>
    <t>児発１８・有資格１・未計画・評価減・拘束減</t>
  </si>
  <si>
    <t>児発１８・有資格１・未計画・開所減１</t>
  </si>
  <si>
    <t>児発１８・有資格１・未計画・開所減１・拘束減</t>
    <rPh sb="10" eb="11">
      <t>ミ</t>
    </rPh>
    <rPh sb="11" eb="13">
      <t>ケイカク</t>
    </rPh>
    <phoneticPr fontId="6"/>
  </si>
  <si>
    <t>児発１８・有資格１・未計画・開所減１・評価減</t>
    <rPh sb="10" eb="11">
      <t>ミ</t>
    </rPh>
    <rPh sb="11" eb="13">
      <t>ケイカク</t>
    </rPh>
    <rPh sb="19" eb="21">
      <t>ヒョウカ</t>
    </rPh>
    <phoneticPr fontId="6"/>
  </si>
  <si>
    <t>児発１８・有資格１・未計画・開所減１・評価減・拘束減</t>
    <rPh sb="10" eb="11">
      <t>ミ</t>
    </rPh>
    <rPh sb="11" eb="13">
      <t>ケイカク</t>
    </rPh>
    <rPh sb="19" eb="21">
      <t>ヒョウカ</t>
    </rPh>
    <rPh sb="21" eb="22">
      <t>ゲン</t>
    </rPh>
    <phoneticPr fontId="6"/>
  </si>
  <si>
    <t>児発１８・有資格１・未計画・開所減２</t>
    <rPh sb="10" eb="11">
      <t>ミ</t>
    </rPh>
    <rPh sb="11" eb="13">
      <t>ケイカク</t>
    </rPh>
    <phoneticPr fontId="6"/>
  </si>
  <si>
    <t>児発１８・有資格１・未計画・開所減２・拘束減</t>
    <rPh sb="10" eb="11">
      <t>ミ</t>
    </rPh>
    <rPh sb="11" eb="13">
      <t>ケイカク</t>
    </rPh>
    <phoneticPr fontId="6"/>
  </si>
  <si>
    <t>児発１８・有資格１・未計画・開所減２・評価減</t>
    <rPh sb="10" eb="11">
      <t>ミ</t>
    </rPh>
    <rPh sb="11" eb="13">
      <t>ケイカク</t>
    </rPh>
    <rPh sb="19" eb="21">
      <t>ヒョウカ</t>
    </rPh>
    <phoneticPr fontId="6"/>
  </si>
  <si>
    <t>児発１８・有資格１・未計画・開所減２・評価減・拘束減</t>
    <rPh sb="10" eb="11">
      <t>ミ</t>
    </rPh>
    <rPh sb="11" eb="13">
      <t>ケイカク</t>
    </rPh>
    <rPh sb="19" eb="21">
      <t>ヒョウカ</t>
    </rPh>
    <rPh sb="21" eb="22">
      <t>ゲン</t>
    </rPh>
    <phoneticPr fontId="6"/>
  </si>
  <si>
    <t>児発１８・有資格１・未計画２</t>
    <rPh sb="10" eb="11">
      <t>ミ</t>
    </rPh>
    <rPh sb="11" eb="13">
      <t>ケイカク</t>
    </rPh>
    <phoneticPr fontId="6"/>
  </si>
  <si>
    <t>児発１８・有資格１・未計画２・拘束減</t>
    <rPh sb="10" eb="11">
      <t>ミ</t>
    </rPh>
    <phoneticPr fontId="6"/>
  </si>
  <si>
    <t>児発１８・有資格１・未計画２・評価減</t>
  </si>
  <si>
    <t>児発１８・有資格１・未計画２・評価減・拘束減</t>
  </si>
  <si>
    <t>児発１８・有資格１・未計画２・開所減１</t>
    <rPh sb="10" eb="11">
      <t>ミ</t>
    </rPh>
    <phoneticPr fontId="6"/>
  </si>
  <si>
    <t>児発１８・有資格１・未計画２・開所減１・拘束減</t>
    <rPh sb="10" eb="11">
      <t>ミ</t>
    </rPh>
    <phoneticPr fontId="6"/>
  </si>
  <si>
    <t>児発１８・有資格１・未計画２・開所減１・評価減</t>
    <rPh sb="10" eb="11">
      <t>ミ</t>
    </rPh>
    <rPh sb="20" eb="22">
      <t>ヒョウカ</t>
    </rPh>
    <phoneticPr fontId="6"/>
  </si>
  <si>
    <t>児発１８・有資格１・未計画２・開所減１・評価減・拘束減</t>
    <rPh sb="10" eb="11">
      <t>ミ</t>
    </rPh>
    <rPh sb="20" eb="22">
      <t>ヒョウカ</t>
    </rPh>
    <rPh sb="22" eb="23">
      <t>ゲン</t>
    </rPh>
    <phoneticPr fontId="6"/>
  </si>
  <si>
    <t>児発１８・有資格１・未計画２・開所減２</t>
    <rPh sb="10" eb="11">
      <t>ミ</t>
    </rPh>
    <phoneticPr fontId="6"/>
  </si>
  <si>
    <t>児発１８・有資格１・未計画２・開所減２・拘束減</t>
    <rPh sb="10" eb="11">
      <t>ミ</t>
    </rPh>
    <phoneticPr fontId="6"/>
  </si>
  <si>
    <t>児発１８・有資格１・未計画２・開所減２・評価減</t>
    <rPh sb="10" eb="11">
      <t>ミ</t>
    </rPh>
    <rPh sb="20" eb="22">
      <t>ヒョウカ</t>
    </rPh>
    <phoneticPr fontId="6"/>
  </si>
  <si>
    <t>児発１８・有資格１・未計画２・開所減２・評価減・拘束減</t>
    <rPh sb="10" eb="11">
      <t>ミ</t>
    </rPh>
    <rPh sb="20" eb="22">
      <t>ヒョウカ</t>
    </rPh>
    <rPh sb="22" eb="23">
      <t>ゲン</t>
    </rPh>
    <phoneticPr fontId="6"/>
  </si>
  <si>
    <t>児発１９</t>
  </si>
  <si>
    <t>(二)定員11人以上20人以下</t>
    <phoneticPr fontId="6"/>
  </si>
  <si>
    <t>児発１９・拘束減</t>
    <rPh sb="5" eb="7">
      <t>コウソク</t>
    </rPh>
    <rPh sb="7" eb="8">
      <t>ゲン</t>
    </rPh>
    <phoneticPr fontId="6"/>
  </si>
  <si>
    <t>児発１９・評価減</t>
    <rPh sb="5" eb="7">
      <t>ヒョウカ</t>
    </rPh>
    <phoneticPr fontId="6"/>
  </si>
  <si>
    <t>児発１９・評価減・拘束減</t>
  </si>
  <si>
    <t>児発１９・開所減１</t>
  </si>
  <si>
    <t>児発１９・開所減１・拘束減</t>
  </si>
  <si>
    <t>児発１９・開所減１・評価減</t>
  </si>
  <si>
    <t>児発１９・開所減１・評価減・拘束減</t>
  </si>
  <si>
    <t>児発１９・開所減２</t>
  </si>
  <si>
    <t>児発１９・開所減２・拘束減</t>
  </si>
  <si>
    <t>児発１９・開所減２・評価減</t>
  </si>
  <si>
    <t>児発１９・開所減２・評価減・拘束減</t>
  </si>
  <si>
    <t>児発１９・未計画</t>
  </si>
  <si>
    <t>児発１９・未計画・拘束減</t>
    <rPh sb="5" eb="6">
      <t>ミ</t>
    </rPh>
    <rPh sb="6" eb="8">
      <t>ケイカク</t>
    </rPh>
    <phoneticPr fontId="6"/>
  </si>
  <si>
    <t>児発１９・未計画・評価減</t>
    <rPh sb="5" eb="6">
      <t>ミ</t>
    </rPh>
    <rPh sb="6" eb="8">
      <t>ケイカク</t>
    </rPh>
    <rPh sb="9" eb="11">
      <t>ヒョウカ</t>
    </rPh>
    <phoneticPr fontId="6"/>
  </si>
  <si>
    <t>児発１９・未計画・評価減・拘束減</t>
    <rPh sb="5" eb="6">
      <t>ミ</t>
    </rPh>
    <rPh sb="6" eb="8">
      <t>ケイカク</t>
    </rPh>
    <phoneticPr fontId="6"/>
  </si>
  <si>
    <t>児発１９・未計画・開所減１</t>
  </si>
  <si>
    <t>児発１９・未計画・開所減１・拘束減</t>
    <rPh sb="5" eb="6">
      <t>ミ</t>
    </rPh>
    <rPh sb="6" eb="8">
      <t>ケイカク</t>
    </rPh>
    <phoneticPr fontId="6"/>
  </si>
  <si>
    <t>児発１９・未計画・開所減１・評価減</t>
    <rPh sb="5" eb="6">
      <t>ミ</t>
    </rPh>
    <rPh sb="6" eb="8">
      <t>ケイカク</t>
    </rPh>
    <rPh sb="14" eb="16">
      <t>ヒョウカ</t>
    </rPh>
    <phoneticPr fontId="6"/>
  </si>
  <si>
    <t>児発１９・未計画・開所減１・評価減・拘束減</t>
    <rPh sb="5" eb="6">
      <t>ミ</t>
    </rPh>
    <rPh sb="6" eb="8">
      <t>ケイカク</t>
    </rPh>
    <rPh sb="14" eb="16">
      <t>ヒョウカ</t>
    </rPh>
    <rPh sb="18" eb="20">
      <t>コウソク</t>
    </rPh>
    <rPh sb="20" eb="21">
      <t>ゲン</t>
    </rPh>
    <phoneticPr fontId="6"/>
  </si>
  <si>
    <t>児発１９・未計画・開所減２</t>
  </si>
  <si>
    <t>児発１９・未計画・開所減２・拘束減</t>
    <rPh sb="5" eb="6">
      <t>ミ</t>
    </rPh>
    <rPh sb="6" eb="8">
      <t>ケイカク</t>
    </rPh>
    <phoneticPr fontId="6"/>
  </si>
  <si>
    <t>児発１９・未計画・開所減２・評価減</t>
    <rPh sb="5" eb="6">
      <t>ミ</t>
    </rPh>
    <rPh sb="6" eb="8">
      <t>ケイカク</t>
    </rPh>
    <rPh sb="14" eb="16">
      <t>ヒョウカ</t>
    </rPh>
    <phoneticPr fontId="6"/>
  </si>
  <si>
    <t>児発１９・未計画・開所減２・評価減・拘束減</t>
    <rPh sb="5" eb="6">
      <t>ミ</t>
    </rPh>
    <rPh sb="6" eb="8">
      <t>ケイカク</t>
    </rPh>
    <rPh sb="14" eb="16">
      <t>ヒョウカ</t>
    </rPh>
    <rPh sb="18" eb="20">
      <t>コウソク</t>
    </rPh>
    <rPh sb="20" eb="21">
      <t>ゲン</t>
    </rPh>
    <phoneticPr fontId="6"/>
  </si>
  <si>
    <t>児発１９・未計画２</t>
    <rPh sb="5" eb="6">
      <t>ミ</t>
    </rPh>
    <rPh sb="6" eb="8">
      <t>ケイカク</t>
    </rPh>
    <phoneticPr fontId="6"/>
  </si>
  <si>
    <t>児発１９・未計画２・拘束減</t>
    <rPh sb="5" eb="6">
      <t>ミ</t>
    </rPh>
    <phoneticPr fontId="6"/>
  </si>
  <si>
    <t>児発１９・未計画２・評価減</t>
    <rPh sb="5" eb="6">
      <t>ミ</t>
    </rPh>
    <rPh sb="10" eb="12">
      <t>ヒョウカ</t>
    </rPh>
    <phoneticPr fontId="6"/>
  </si>
  <si>
    <t>児発１９・未計画２・評価減・拘束減</t>
    <rPh sb="5" eb="6">
      <t>ミ</t>
    </rPh>
    <phoneticPr fontId="6"/>
  </si>
  <si>
    <t>児発１９・未計画２・開所減１</t>
    <rPh sb="5" eb="6">
      <t>ミ</t>
    </rPh>
    <phoneticPr fontId="6"/>
  </si>
  <si>
    <t>児発１９・未計画２・開所減１・拘束減</t>
    <rPh sb="5" eb="6">
      <t>ミ</t>
    </rPh>
    <phoneticPr fontId="6"/>
  </si>
  <si>
    <t>児発１９・未計画２・開所減１・評価減</t>
    <rPh sb="5" eb="6">
      <t>ミ</t>
    </rPh>
    <rPh sb="15" eb="17">
      <t>ヒョウカ</t>
    </rPh>
    <phoneticPr fontId="6"/>
  </si>
  <si>
    <t>児発１９・未計画２・開所減１・評価減・拘束減</t>
    <rPh sb="5" eb="6">
      <t>ミ</t>
    </rPh>
    <rPh sb="15" eb="17">
      <t>ヒョウカ</t>
    </rPh>
    <rPh sb="19" eb="21">
      <t>コウソク</t>
    </rPh>
    <rPh sb="21" eb="22">
      <t>ゲン</t>
    </rPh>
    <phoneticPr fontId="6"/>
  </si>
  <si>
    <t>児発１９・未計画２・開所減２</t>
    <rPh sb="5" eb="6">
      <t>ミ</t>
    </rPh>
    <phoneticPr fontId="6"/>
  </si>
  <si>
    <t>児発１９・未計画２・開所減２・拘束減</t>
    <rPh sb="5" eb="6">
      <t>ミ</t>
    </rPh>
    <phoneticPr fontId="6"/>
  </si>
  <si>
    <t>児発１９・未計画２・開所減２・評価減</t>
    <rPh sb="5" eb="6">
      <t>ミ</t>
    </rPh>
    <rPh sb="15" eb="17">
      <t>ヒョウカ</t>
    </rPh>
    <phoneticPr fontId="6"/>
  </si>
  <si>
    <t>児発１９・未計画２・開所減２・評価減・拘束減</t>
    <rPh sb="5" eb="6">
      <t>ミ</t>
    </rPh>
    <rPh sb="15" eb="17">
      <t>ヒョウカ</t>
    </rPh>
    <rPh sb="19" eb="21">
      <t>コウソク</t>
    </rPh>
    <rPh sb="21" eb="22">
      <t>ゲン</t>
    </rPh>
    <phoneticPr fontId="6"/>
  </si>
  <si>
    <t>児発１９・有資格２</t>
  </si>
  <si>
    <t>児発１９・有資格２・拘束減</t>
  </si>
  <si>
    <t>児発１９・有資格２・評価減</t>
    <rPh sb="10" eb="12">
      <t>ヒョウカ</t>
    </rPh>
    <phoneticPr fontId="6"/>
  </si>
  <si>
    <t>児発１９・有資格２・評価減・拘束減</t>
    <rPh sb="10" eb="12">
      <t>ヒョウカ</t>
    </rPh>
    <phoneticPr fontId="6"/>
  </si>
  <si>
    <t>児発１９・有資格２・開所減１</t>
  </si>
  <si>
    <t>児発１９・有資格２・開所減１・拘束減</t>
  </si>
  <si>
    <t>児発１９・有資格２・開所減１・評価減</t>
  </si>
  <si>
    <t>児発１９・有資格２・開所減１・評価減・拘束減</t>
  </si>
  <si>
    <t>児発１９・有資格２・開所減２</t>
  </si>
  <si>
    <t>児発１９・有資格２・開所減２・拘束減</t>
  </si>
  <si>
    <t>児発１９・有資格２・開所減２・評価減</t>
  </si>
  <si>
    <t>児発１９・有資格２・開所減２・評価減・拘束減</t>
  </si>
  <si>
    <t>児発１９・有資格２・未計画</t>
  </si>
  <si>
    <t>児発１９・有資格２・未計画・拘束減</t>
    <rPh sb="10" eb="11">
      <t>ミ</t>
    </rPh>
    <rPh sb="11" eb="13">
      <t>ケイカク</t>
    </rPh>
    <phoneticPr fontId="6"/>
  </si>
  <si>
    <t>児発１９・有資格２・未計画・評価減</t>
  </si>
  <si>
    <t>児発１９・有資格２・未計画・評価減・拘束減</t>
  </si>
  <si>
    <t>児発１９・有資格２・未計画・開所減１</t>
  </si>
  <si>
    <t>児発１９・有資格２・未計画・開所減１・拘束減</t>
    <rPh sb="10" eb="11">
      <t>ミ</t>
    </rPh>
    <rPh sb="11" eb="13">
      <t>ケイカク</t>
    </rPh>
    <phoneticPr fontId="6"/>
  </si>
  <si>
    <t>児発１９・有資格２・未計画・開所減１・評価減</t>
    <rPh sb="10" eb="11">
      <t>ミ</t>
    </rPh>
    <rPh sb="11" eb="13">
      <t>ケイカク</t>
    </rPh>
    <rPh sb="19" eb="21">
      <t>ヒョウカ</t>
    </rPh>
    <phoneticPr fontId="6"/>
  </si>
  <si>
    <t>児発１９・有資格２・未計画・開所減１・評価減・拘束減</t>
    <rPh sb="10" eb="11">
      <t>ミ</t>
    </rPh>
    <rPh sb="11" eb="13">
      <t>ケイカク</t>
    </rPh>
    <rPh sb="19" eb="21">
      <t>ヒョウカ</t>
    </rPh>
    <rPh sb="21" eb="22">
      <t>ゲン</t>
    </rPh>
    <phoneticPr fontId="6"/>
  </si>
  <si>
    <t>児発１９・有資格２・未計画・開所減２</t>
    <rPh sb="10" eb="11">
      <t>ミ</t>
    </rPh>
    <rPh sb="11" eb="13">
      <t>ケイカク</t>
    </rPh>
    <phoneticPr fontId="6"/>
  </si>
  <si>
    <t>児発１９・有資格２・未計画・開所減２・拘束減</t>
    <rPh sb="10" eb="11">
      <t>ミ</t>
    </rPh>
    <rPh sb="11" eb="13">
      <t>ケイカク</t>
    </rPh>
    <phoneticPr fontId="6"/>
  </si>
  <si>
    <t>児発１９・有資格２・未計画・開所減２・評価減</t>
    <rPh sb="10" eb="11">
      <t>ミ</t>
    </rPh>
    <rPh sb="11" eb="13">
      <t>ケイカク</t>
    </rPh>
    <rPh sb="19" eb="21">
      <t>ヒョウカ</t>
    </rPh>
    <phoneticPr fontId="6"/>
  </si>
  <si>
    <t>児発１９・有資格２・未計画・開所減２・評価減・拘束減</t>
    <rPh sb="10" eb="11">
      <t>ミ</t>
    </rPh>
    <rPh sb="11" eb="13">
      <t>ケイカク</t>
    </rPh>
    <rPh sb="19" eb="21">
      <t>ヒョウカ</t>
    </rPh>
    <rPh sb="21" eb="22">
      <t>ゲン</t>
    </rPh>
    <phoneticPr fontId="6"/>
  </si>
  <si>
    <t>児発１９・有資格２・未計画２</t>
    <rPh sb="10" eb="11">
      <t>ミ</t>
    </rPh>
    <rPh sb="11" eb="13">
      <t>ケイカク</t>
    </rPh>
    <phoneticPr fontId="6"/>
  </si>
  <si>
    <t>児発１９・有資格２・未計画２・拘束減</t>
    <rPh sb="10" eb="11">
      <t>ミ</t>
    </rPh>
    <phoneticPr fontId="6"/>
  </si>
  <si>
    <t>児発１９・有資格２・未計画２・評価減</t>
  </si>
  <si>
    <t>児発１９・有資格２・未計画２・評価減・拘束減</t>
  </si>
  <si>
    <t>児発１９・有資格２・未計画２・開所減１</t>
    <rPh sb="10" eb="11">
      <t>ミ</t>
    </rPh>
    <phoneticPr fontId="6"/>
  </si>
  <si>
    <t>児発１９・有資格２・未計画２・開所減１・拘束減</t>
    <rPh sb="10" eb="11">
      <t>ミ</t>
    </rPh>
    <phoneticPr fontId="6"/>
  </si>
  <si>
    <t>児発１９・有資格２・未計画２・開所減１・評価減</t>
    <rPh sb="10" eb="11">
      <t>ミ</t>
    </rPh>
    <rPh sb="20" eb="22">
      <t>ヒョウカ</t>
    </rPh>
    <phoneticPr fontId="6"/>
  </si>
  <si>
    <t>児発１９・有資格２・未計画２・開所減１・評価減・拘束減</t>
    <rPh sb="10" eb="11">
      <t>ミ</t>
    </rPh>
    <rPh sb="20" eb="22">
      <t>ヒョウカ</t>
    </rPh>
    <rPh sb="22" eb="23">
      <t>ゲン</t>
    </rPh>
    <phoneticPr fontId="6"/>
  </si>
  <si>
    <t>児発１９・有資格２・未計画２・開所減２</t>
    <rPh sb="10" eb="11">
      <t>ミ</t>
    </rPh>
    <phoneticPr fontId="6"/>
  </si>
  <si>
    <t>児発１９・有資格２・未計画２・開所減２・拘束減</t>
    <rPh sb="10" eb="11">
      <t>ミ</t>
    </rPh>
    <phoneticPr fontId="6"/>
  </si>
  <si>
    <t>児発１９・有資格２・未計画２・開所減２・評価減</t>
    <rPh sb="10" eb="11">
      <t>ミ</t>
    </rPh>
    <rPh sb="20" eb="22">
      <t>ヒョウカ</t>
    </rPh>
    <phoneticPr fontId="6"/>
  </si>
  <si>
    <t>児発１９・有資格２・未計画２・開所減２・評価減・拘束減</t>
    <rPh sb="10" eb="11">
      <t>ミ</t>
    </rPh>
    <rPh sb="20" eb="22">
      <t>ヒョウカ</t>
    </rPh>
    <rPh sb="22" eb="23">
      <t>ゲン</t>
    </rPh>
    <phoneticPr fontId="6"/>
  </si>
  <si>
    <t>児発２０</t>
  </si>
  <si>
    <t>児発２０・拘束減</t>
    <rPh sb="5" eb="7">
      <t>コウソク</t>
    </rPh>
    <rPh sb="7" eb="8">
      <t>ゲン</t>
    </rPh>
    <phoneticPr fontId="6"/>
  </si>
  <si>
    <t>児発２０・評価減</t>
    <rPh sb="5" eb="7">
      <t>ヒョウカ</t>
    </rPh>
    <phoneticPr fontId="6"/>
  </si>
  <si>
    <t>児発２０・評価減・拘束減</t>
  </si>
  <si>
    <t>児発２０・開所減１</t>
  </si>
  <si>
    <t>児発２０・開所減１・拘束減</t>
  </si>
  <si>
    <t>児発２０・開所減１・評価減</t>
  </si>
  <si>
    <t>児発２０・開所減１・評価減・拘束減</t>
  </si>
  <si>
    <t>児発２０・開所減２</t>
  </si>
  <si>
    <t>児発２０・開所減２・拘束減</t>
  </si>
  <si>
    <t>児発２０・開所減２・評価減</t>
  </si>
  <si>
    <t>児発２０・開所減２・評価減・拘束減</t>
  </si>
  <si>
    <t>児発２０・未計画</t>
  </si>
  <si>
    <t>児発２０・未計画・拘束減</t>
    <rPh sb="5" eb="6">
      <t>ミ</t>
    </rPh>
    <rPh sb="6" eb="8">
      <t>ケイカク</t>
    </rPh>
    <phoneticPr fontId="6"/>
  </si>
  <si>
    <t>児発２０・未計画・評価減</t>
    <rPh sb="5" eb="6">
      <t>ミ</t>
    </rPh>
    <rPh sb="6" eb="8">
      <t>ケイカク</t>
    </rPh>
    <rPh sb="9" eb="11">
      <t>ヒョウカ</t>
    </rPh>
    <phoneticPr fontId="6"/>
  </si>
  <si>
    <t>児発２０・未計画・評価減・拘束減</t>
    <rPh sb="5" eb="6">
      <t>ミ</t>
    </rPh>
    <rPh sb="6" eb="8">
      <t>ケイカク</t>
    </rPh>
    <phoneticPr fontId="6"/>
  </si>
  <si>
    <t>児発２０・未計画・開所減１</t>
  </si>
  <si>
    <t>児発２０・未計画・開所減１・拘束減</t>
    <rPh sb="5" eb="6">
      <t>ミ</t>
    </rPh>
    <rPh sb="6" eb="8">
      <t>ケイカク</t>
    </rPh>
    <phoneticPr fontId="6"/>
  </si>
  <si>
    <t>児発２０・未計画・開所減１・評価減</t>
    <rPh sb="5" eb="6">
      <t>ミ</t>
    </rPh>
    <rPh sb="6" eb="8">
      <t>ケイカク</t>
    </rPh>
    <rPh sb="14" eb="16">
      <t>ヒョウカ</t>
    </rPh>
    <phoneticPr fontId="6"/>
  </si>
  <si>
    <t>児発２０・未計画・開所減１・評価減・拘束減</t>
    <rPh sb="5" eb="6">
      <t>ミ</t>
    </rPh>
    <rPh sb="6" eb="8">
      <t>ケイカク</t>
    </rPh>
    <rPh sb="14" eb="16">
      <t>ヒョウカ</t>
    </rPh>
    <rPh sb="18" eb="20">
      <t>コウソク</t>
    </rPh>
    <rPh sb="20" eb="21">
      <t>ゲン</t>
    </rPh>
    <phoneticPr fontId="6"/>
  </si>
  <si>
    <t>児発２０・未計画・開所減２</t>
  </si>
  <si>
    <t>児発２０・未計画・開所減２・拘束減</t>
    <rPh sb="5" eb="6">
      <t>ミ</t>
    </rPh>
    <rPh sb="6" eb="8">
      <t>ケイカク</t>
    </rPh>
    <phoneticPr fontId="6"/>
  </si>
  <si>
    <t>児発２０・未計画・開所減２・評価減</t>
    <rPh sb="5" eb="6">
      <t>ミ</t>
    </rPh>
    <rPh sb="6" eb="8">
      <t>ケイカク</t>
    </rPh>
    <rPh sb="14" eb="16">
      <t>ヒョウカ</t>
    </rPh>
    <phoneticPr fontId="6"/>
  </si>
  <si>
    <t>児発２０・未計画・開所減２・評価減・拘束減</t>
    <rPh sb="5" eb="6">
      <t>ミ</t>
    </rPh>
    <rPh sb="6" eb="8">
      <t>ケイカク</t>
    </rPh>
    <rPh sb="14" eb="16">
      <t>ヒョウカ</t>
    </rPh>
    <rPh sb="18" eb="20">
      <t>コウソク</t>
    </rPh>
    <rPh sb="20" eb="21">
      <t>ゲン</t>
    </rPh>
    <phoneticPr fontId="6"/>
  </si>
  <si>
    <t>児発２０・未計画２</t>
    <rPh sb="5" eb="6">
      <t>ミ</t>
    </rPh>
    <rPh sb="6" eb="8">
      <t>ケイカク</t>
    </rPh>
    <phoneticPr fontId="6"/>
  </si>
  <si>
    <t>児発２０・未計画２・拘束減</t>
    <rPh sb="5" eb="6">
      <t>ミ</t>
    </rPh>
    <phoneticPr fontId="6"/>
  </si>
  <si>
    <t>児発２０・未計画２・評価減</t>
    <rPh sb="5" eb="6">
      <t>ミ</t>
    </rPh>
    <rPh sb="10" eb="12">
      <t>ヒョウカ</t>
    </rPh>
    <phoneticPr fontId="6"/>
  </si>
  <si>
    <t>児発２０・未計画２・評価減・拘束減</t>
    <rPh sb="5" eb="6">
      <t>ミ</t>
    </rPh>
    <phoneticPr fontId="6"/>
  </si>
  <si>
    <t>児発２０・未計画２・開所減１</t>
    <rPh sb="5" eb="6">
      <t>ミ</t>
    </rPh>
    <phoneticPr fontId="6"/>
  </si>
  <si>
    <t>児発２０・未計画２・開所減１・拘束減</t>
    <rPh sb="5" eb="6">
      <t>ミ</t>
    </rPh>
    <phoneticPr fontId="6"/>
  </si>
  <si>
    <t>児発２０・未計画２・開所減１・評価減</t>
    <rPh sb="5" eb="6">
      <t>ミ</t>
    </rPh>
    <rPh sb="15" eb="17">
      <t>ヒョウカ</t>
    </rPh>
    <phoneticPr fontId="6"/>
  </si>
  <si>
    <t>児発２０・未計画２・開所減１・評価減・拘束減</t>
    <rPh sb="5" eb="6">
      <t>ミ</t>
    </rPh>
    <rPh sb="15" eb="17">
      <t>ヒョウカ</t>
    </rPh>
    <rPh sb="19" eb="21">
      <t>コウソク</t>
    </rPh>
    <rPh sb="21" eb="22">
      <t>ゲン</t>
    </rPh>
    <phoneticPr fontId="6"/>
  </si>
  <si>
    <t>児発２０・未計画２・開所減２</t>
    <rPh sb="5" eb="6">
      <t>ミ</t>
    </rPh>
    <phoneticPr fontId="6"/>
  </si>
  <si>
    <t>児発２０・未計画２・開所減２・拘束減</t>
    <rPh sb="5" eb="6">
      <t>ミ</t>
    </rPh>
    <phoneticPr fontId="6"/>
  </si>
  <si>
    <t>児発２０・未計画２・開所減２・評価減</t>
    <rPh sb="5" eb="6">
      <t>ミ</t>
    </rPh>
    <rPh sb="15" eb="17">
      <t>ヒョウカ</t>
    </rPh>
    <phoneticPr fontId="6"/>
  </si>
  <si>
    <t>児発２０・未計画２・開所減２・評価減・拘束減</t>
    <rPh sb="5" eb="6">
      <t>ミ</t>
    </rPh>
    <rPh sb="15" eb="17">
      <t>ヒョウカ</t>
    </rPh>
    <rPh sb="19" eb="21">
      <t>コウソク</t>
    </rPh>
    <rPh sb="21" eb="22">
      <t>ゲン</t>
    </rPh>
    <phoneticPr fontId="6"/>
  </si>
  <si>
    <t>児発２０・有資格３</t>
  </si>
  <si>
    <t>児発２０・有資格３・拘束減</t>
  </si>
  <si>
    <t>児発２０・有資格３・評価減</t>
    <rPh sb="10" eb="12">
      <t>ヒョウカ</t>
    </rPh>
    <phoneticPr fontId="6"/>
  </si>
  <si>
    <t>児発２０・有資格３・評価減・拘束減</t>
    <rPh sb="10" eb="12">
      <t>ヒョウカ</t>
    </rPh>
    <phoneticPr fontId="6"/>
  </si>
  <si>
    <t>児発２０・有資格３・開所減１</t>
  </si>
  <si>
    <t>児発２０・有資格３・開所減１・拘束減</t>
  </si>
  <si>
    <t>児発２０・有資格３・開所減１・評価減</t>
  </si>
  <si>
    <t>児発２０・有資格３・開所減１・評価減・拘束減</t>
  </si>
  <si>
    <t>児発２０・有資格３・開所減２</t>
  </si>
  <si>
    <t>児発２０・有資格３・開所減２・拘束減</t>
  </si>
  <si>
    <t>児発２０・有資格３・開所減２・評価減</t>
  </si>
  <si>
    <t>児発２０・有資格３・開所減２・評価減・拘束減</t>
  </si>
  <si>
    <t>児発２０・有資格３・未計画</t>
  </si>
  <si>
    <t>児発２０・有資格３・未計画・拘束減</t>
    <rPh sb="10" eb="11">
      <t>ミ</t>
    </rPh>
    <rPh sb="11" eb="13">
      <t>ケイカク</t>
    </rPh>
    <phoneticPr fontId="6"/>
  </si>
  <si>
    <t>児発２０・有資格３・未計画・評価減</t>
  </si>
  <si>
    <t>児発２０・有資格３・未計画・評価減・拘束減</t>
  </si>
  <si>
    <t>児発２０・有資格３・未計画・開所減１</t>
  </si>
  <si>
    <t>児発２０・有資格３・未計画・開所減１・拘束減</t>
    <rPh sb="10" eb="11">
      <t>ミ</t>
    </rPh>
    <rPh sb="11" eb="13">
      <t>ケイカク</t>
    </rPh>
    <phoneticPr fontId="6"/>
  </si>
  <si>
    <t>児発２０・有資格３・未計画・開所減１・評価減</t>
    <rPh sb="10" eb="11">
      <t>ミ</t>
    </rPh>
    <rPh sb="11" eb="13">
      <t>ケイカク</t>
    </rPh>
    <rPh sb="19" eb="21">
      <t>ヒョウカ</t>
    </rPh>
    <phoneticPr fontId="6"/>
  </si>
  <si>
    <t>児発２０・有資格３・未計画・開所減１・評価減・拘束減</t>
    <rPh sb="10" eb="11">
      <t>ミ</t>
    </rPh>
    <rPh sb="11" eb="13">
      <t>ケイカク</t>
    </rPh>
    <rPh sb="19" eb="21">
      <t>ヒョウカ</t>
    </rPh>
    <rPh sb="21" eb="22">
      <t>ゲン</t>
    </rPh>
    <phoneticPr fontId="6"/>
  </si>
  <si>
    <t>児発２０・有資格３・未計画・開所減２</t>
    <rPh sb="10" eb="11">
      <t>ミ</t>
    </rPh>
    <rPh sb="11" eb="13">
      <t>ケイカク</t>
    </rPh>
    <phoneticPr fontId="6"/>
  </si>
  <si>
    <t>児発２０・有資格３・未計画・開所減２・拘束減</t>
    <rPh sb="10" eb="11">
      <t>ミ</t>
    </rPh>
    <rPh sb="11" eb="13">
      <t>ケイカク</t>
    </rPh>
    <phoneticPr fontId="6"/>
  </si>
  <si>
    <t>児発２０・有資格３・未計画・開所減２・評価減</t>
    <rPh sb="10" eb="11">
      <t>ミ</t>
    </rPh>
    <rPh sb="11" eb="13">
      <t>ケイカク</t>
    </rPh>
    <rPh sb="19" eb="21">
      <t>ヒョウカ</t>
    </rPh>
    <phoneticPr fontId="6"/>
  </si>
  <si>
    <t>児発２０・有資格３・未計画・開所減２・評価減・拘束減</t>
    <rPh sb="10" eb="11">
      <t>ミ</t>
    </rPh>
    <rPh sb="11" eb="13">
      <t>ケイカク</t>
    </rPh>
    <rPh sb="19" eb="21">
      <t>ヒョウカ</t>
    </rPh>
    <rPh sb="21" eb="22">
      <t>ゲン</t>
    </rPh>
    <phoneticPr fontId="6"/>
  </si>
  <si>
    <t>児発２０・有資格３・未計画２</t>
    <rPh sb="10" eb="11">
      <t>ミ</t>
    </rPh>
    <rPh sb="11" eb="13">
      <t>ケイカク</t>
    </rPh>
    <phoneticPr fontId="6"/>
  </si>
  <si>
    <t>児発２０・有資格３・未計画２・拘束減</t>
    <rPh sb="10" eb="11">
      <t>ミ</t>
    </rPh>
    <phoneticPr fontId="6"/>
  </si>
  <si>
    <t>児発２０・有資格３・未計画２・評価減</t>
  </si>
  <si>
    <t>児発２０・有資格３・未計画２・評価減・拘束減</t>
  </si>
  <si>
    <t>児発２０・有資格３・未計画２・開所減１</t>
    <rPh sb="10" eb="11">
      <t>ミ</t>
    </rPh>
    <phoneticPr fontId="6"/>
  </si>
  <si>
    <t>児発２０・有資格３・未計画２・開所減１・拘束減</t>
    <rPh sb="10" eb="11">
      <t>ミ</t>
    </rPh>
    <phoneticPr fontId="6"/>
  </si>
  <si>
    <t>児発２０・有資格３・未計画２・開所減１・評価減</t>
    <rPh sb="10" eb="11">
      <t>ミ</t>
    </rPh>
    <rPh sb="20" eb="22">
      <t>ヒョウカ</t>
    </rPh>
    <phoneticPr fontId="6"/>
  </si>
  <si>
    <t>児発２０・有資格３・未計画２・開所減１・評価減・拘束減</t>
    <rPh sb="10" eb="11">
      <t>ミ</t>
    </rPh>
    <rPh sb="20" eb="22">
      <t>ヒョウカ</t>
    </rPh>
    <rPh sb="22" eb="23">
      <t>ゲン</t>
    </rPh>
    <phoneticPr fontId="6"/>
  </si>
  <si>
    <t>児発２０・有資格３・未計画２・開所減２</t>
    <rPh sb="10" eb="11">
      <t>ミ</t>
    </rPh>
    <phoneticPr fontId="6"/>
  </si>
  <si>
    <t>児発２０・有資格３・未計画２・開所減２・拘束減</t>
    <rPh sb="10" eb="11">
      <t>ミ</t>
    </rPh>
    <phoneticPr fontId="6"/>
  </si>
  <si>
    <t>児発２０・有資格３・未計画２・開所減２・評価減</t>
    <rPh sb="10" eb="11">
      <t>ミ</t>
    </rPh>
    <rPh sb="20" eb="22">
      <t>ヒョウカ</t>
    </rPh>
    <phoneticPr fontId="6"/>
  </si>
  <si>
    <t>児発２０・有資格３・未計画２・開所減２・評価減・拘束減</t>
    <rPh sb="10" eb="11">
      <t>ミ</t>
    </rPh>
    <rPh sb="20" eb="22">
      <t>ヒョウカ</t>
    </rPh>
    <rPh sb="22" eb="23">
      <t>ゲン</t>
    </rPh>
    <phoneticPr fontId="6"/>
  </si>
  <si>
    <t>児発２１</t>
    <phoneticPr fontId="6"/>
  </si>
  <si>
    <t>ホ　重症心身障害児の場合</t>
    <phoneticPr fontId="6"/>
  </si>
  <si>
    <t>（1）定員 5人</t>
    <phoneticPr fontId="6"/>
  </si>
  <si>
    <t>児発２１・拘束減</t>
    <rPh sb="5" eb="7">
      <t>コウソク</t>
    </rPh>
    <rPh sb="7" eb="8">
      <t>ゲン</t>
    </rPh>
    <phoneticPr fontId="6"/>
  </si>
  <si>
    <t>児発２１・評価減</t>
    <rPh sb="5" eb="7">
      <t>ヒョウカ</t>
    </rPh>
    <phoneticPr fontId="6"/>
  </si>
  <si>
    <t>児発２１・評価減・拘束減</t>
  </si>
  <si>
    <t>児発２１・開所減１</t>
    <phoneticPr fontId="6"/>
  </si>
  <si>
    <t>児発２１・開所減１・拘束減</t>
  </si>
  <si>
    <t>児発２１・開所減１・評価減</t>
  </si>
  <si>
    <t>児発２１・開所減１・評価減・拘束減</t>
  </si>
  <si>
    <t>児発２１・開所減２</t>
    <phoneticPr fontId="6"/>
  </si>
  <si>
    <t>児発２１・開所減２・拘束減</t>
  </si>
  <si>
    <t>児発２１・開所減２・評価減</t>
  </si>
  <si>
    <t>児発２１・開所減２・評価減・拘束減</t>
  </si>
  <si>
    <t>児発２１・未計画</t>
    <phoneticPr fontId="6"/>
  </si>
  <si>
    <t>児発２１・未計画・拘束減</t>
    <rPh sb="5" eb="6">
      <t>ミ</t>
    </rPh>
    <rPh sb="6" eb="8">
      <t>ケイカク</t>
    </rPh>
    <phoneticPr fontId="6"/>
  </si>
  <si>
    <t>児発２１・未計画・評価減</t>
    <rPh sb="5" eb="6">
      <t>ミ</t>
    </rPh>
    <rPh sb="6" eb="8">
      <t>ケイカク</t>
    </rPh>
    <rPh sb="9" eb="11">
      <t>ヒョウカ</t>
    </rPh>
    <phoneticPr fontId="6"/>
  </si>
  <si>
    <t>児発２１・未計画・評価減・拘束減</t>
    <rPh sb="5" eb="6">
      <t>ミ</t>
    </rPh>
    <rPh sb="6" eb="8">
      <t>ケイカク</t>
    </rPh>
    <phoneticPr fontId="6"/>
  </si>
  <si>
    <t>児発２１・未計画・開所減１</t>
    <phoneticPr fontId="6"/>
  </si>
  <si>
    <t>児発２１・未計画・開所減１・拘束減</t>
    <rPh sb="5" eb="6">
      <t>ミ</t>
    </rPh>
    <rPh sb="6" eb="8">
      <t>ケイカク</t>
    </rPh>
    <phoneticPr fontId="6"/>
  </si>
  <si>
    <t>児発２１・未計画・開所減１・評価減</t>
    <rPh sb="5" eb="6">
      <t>ミ</t>
    </rPh>
    <rPh sb="6" eb="8">
      <t>ケイカク</t>
    </rPh>
    <rPh sb="14" eb="16">
      <t>ヒョウカ</t>
    </rPh>
    <phoneticPr fontId="6"/>
  </si>
  <si>
    <t>児発２１・未計画・開所減１・評価減・拘束減</t>
    <rPh sb="5" eb="6">
      <t>ミ</t>
    </rPh>
    <rPh sb="6" eb="8">
      <t>ケイカク</t>
    </rPh>
    <rPh sb="14" eb="16">
      <t>ヒョウカ</t>
    </rPh>
    <rPh sb="18" eb="20">
      <t>コウソク</t>
    </rPh>
    <rPh sb="20" eb="21">
      <t>ゲン</t>
    </rPh>
    <phoneticPr fontId="6"/>
  </si>
  <si>
    <t>児発２１・未計画・開所減２</t>
    <phoneticPr fontId="6"/>
  </si>
  <si>
    <t>児発２１・未計画・開所減２・拘束減</t>
    <rPh sb="5" eb="6">
      <t>ミ</t>
    </rPh>
    <rPh sb="6" eb="8">
      <t>ケイカク</t>
    </rPh>
    <phoneticPr fontId="6"/>
  </si>
  <si>
    <t>児発２１・未計画・開所減２・評価減</t>
    <rPh sb="5" eb="6">
      <t>ミ</t>
    </rPh>
    <rPh sb="6" eb="8">
      <t>ケイカク</t>
    </rPh>
    <rPh sb="14" eb="16">
      <t>ヒョウカ</t>
    </rPh>
    <phoneticPr fontId="6"/>
  </si>
  <si>
    <t>児発２１・未計画・開所減２・評価減・拘束減</t>
    <rPh sb="5" eb="6">
      <t>ミ</t>
    </rPh>
    <rPh sb="6" eb="8">
      <t>ケイカク</t>
    </rPh>
    <rPh sb="14" eb="16">
      <t>ヒョウカ</t>
    </rPh>
    <rPh sb="18" eb="20">
      <t>コウソク</t>
    </rPh>
    <rPh sb="20" eb="21">
      <t>ゲン</t>
    </rPh>
    <phoneticPr fontId="6"/>
  </si>
  <si>
    <t>児発２１・未計画２</t>
    <rPh sb="5" eb="6">
      <t>ミ</t>
    </rPh>
    <rPh sb="6" eb="8">
      <t>ケイカク</t>
    </rPh>
    <phoneticPr fontId="6"/>
  </si>
  <si>
    <t>児発２１・未計画２・拘束減</t>
    <rPh sb="5" eb="6">
      <t>ミ</t>
    </rPh>
    <phoneticPr fontId="6"/>
  </si>
  <si>
    <t>児発２１・未計画２・評価減</t>
    <rPh sb="5" eb="6">
      <t>ミ</t>
    </rPh>
    <rPh sb="10" eb="12">
      <t>ヒョウカ</t>
    </rPh>
    <phoneticPr fontId="6"/>
  </si>
  <si>
    <t>児発２１・未計画２・評価減・拘束減</t>
    <rPh sb="5" eb="6">
      <t>ミ</t>
    </rPh>
    <phoneticPr fontId="6"/>
  </si>
  <si>
    <t>児発２１・未計画２・開所減１</t>
    <rPh sb="5" eb="6">
      <t>ミ</t>
    </rPh>
    <phoneticPr fontId="6"/>
  </si>
  <si>
    <t>児発２１・未計画２・開所減１・拘束減</t>
    <rPh sb="5" eb="6">
      <t>ミ</t>
    </rPh>
    <phoneticPr fontId="6"/>
  </si>
  <si>
    <t>児発２１・未計画２・開所減１・評価減</t>
    <rPh sb="5" eb="6">
      <t>ミ</t>
    </rPh>
    <rPh sb="15" eb="17">
      <t>ヒョウカ</t>
    </rPh>
    <phoneticPr fontId="6"/>
  </si>
  <si>
    <t>児発２１・未計画２・開所減１・評価減・拘束減</t>
    <rPh sb="5" eb="6">
      <t>ミ</t>
    </rPh>
    <rPh sb="15" eb="17">
      <t>ヒョウカ</t>
    </rPh>
    <rPh sb="19" eb="21">
      <t>コウソク</t>
    </rPh>
    <rPh sb="21" eb="22">
      <t>ゲン</t>
    </rPh>
    <phoneticPr fontId="6"/>
  </si>
  <si>
    <t>児発２１・未計画２・開所減２</t>
    <rPh sb="5" eb="6">
      <t>ミ</t>
    </rPh>
    <phoneticPr fontId="6"/>
  </si>
  <si>
    <t>児発２１・未計画２・開所減２・拘束減</t>
    <rPh sb="5" eb="6">
      <t>ミ</t>
    </rPh>
    <phoneticPr fontId="6"/>
  </si>
  <si>
    <t>児発２１・未計画２・開所減２・評価減</t>
    <rPh sb="5" eb="6">
      <t>ミ</t>
    </rPh>
    <rPh sb="15" eb="17">
      <t>ヒョウカ</t>
    </rPh>
    <phoneticPr fontId="6"/>
  </si>
  <si>
    <t>児発２１・未計画２・開所減２・評価減・拘束減</t>
    <rPh sb="5" eb="6">
      <t>ミ</t>
    </rPh>
    <rPh sb="15" eb="17">
      <t>ヒョウカ</t>
    </rPh>
    <rPh sb="19" eb="21">
      <t>コウソク</t>
    </rPh>
    <rPh sb="21" eb="22">
      <t>ゲン</t>
    </rPh>
    <phoneticPr fontId="6"/>
  </si>
  <si>
    <t>児発２２</t>
  </si>
  <si>
    <t>（2）定員 6人</t>
    <phoneticPr fontId="6"/>
  </si>
  <si>
    <t>児発２２・拘束減</t>
    <rPh sb="5" eb="7">
      <t>コウソク</t>
    </rPh>
    <rPh sb="7" eb="8">
      <t>ゲン</t>
    </rPh>
    <phoneticPr fontId="6"/>
  </si>
  <si>
    <t>児発２２・評価減</t>
    <rPh sb="5" eb="7">
      <t>ヒョウカ</t>
    </rPh>
    <phoneticPr fontId="6"/>
  </si>
  <si>
    <t>児発２２・評価減・拘束減</t>
  </si>
  <si>
    <t>児発２２・開所減１</t>
  </si>
  <si>
    <t>児発２２・開所減１・拘束減</t>
  </si>
  <si>
    <t>児発２２・開所減１・評価減</t>
  </si>
  <si>
    <t>児発２２・開所減１・評価減・拘束減</t>
  </si>
  <si>
    <t>児発２２・開所減２</t>
  </si>
  <si>
    <t>児発２２・開所減２・拘束減</t>
  </si>
  <si>
    <t>児発２２・開所減２・評価減</t>
  </si>
  <si>
    <t>児発２２・開所減２・評価減・拘束減</t>
  </si>
  <si>
    <t>児発２２・未計画</t>
  </si>
  <si>
    <t>児発２２・未計画・拘束減</t>
    <rPh sb="5" eb="6">
      <t>ミ</t>
    </rPh>
    <rPh sb="6" eb="8">
      <t>ケイカク</t>
    </rPh>
    <phoneticPr fontId="6"/>
  </si>
  <si>
    <t>児発２２・未計画・評価減</t>
    <rPh sb="5" eb="6">
      <t>ミ</t>
    </rPh>
    <rPh sb="6" eb="8">
      <t>ケイカク</t>
    </rPh>
    <rPh sb="9" eb="11">
      <t>ヒョウカ</t>
    </rPh>
    <phoneticPr fontId="6"/>
  </si>
  <si>
    <t>児発２２・未計画・評価減・拘束減</t>
    <rPh sb="5" eb="6">
      <t>ミ</t>
    </rPh>
    <rPh sb="6" eb="8">
      <t>ケイカク</t>
    </rPh>
    <phoneticPr fontId="6"/>
  </si>
  <si>
    <t>児発２２・未計画・開所減１</t>
  </si>
  <si>
    <t>児発２２・未計画・開所減１・拘束減</t>
    <rPh sb="5" eb="6">
      <t>ミ</t>
    </rPh>
    <rPh sb="6" eb="8">
      <t>ケイカク</t>
    </rPh>
    <phoneticPr fontId="6"/>
  </si>
  <si>
    <t>児発２２・未計画・開所減１・評価減</t>
    <rPh sb="5" eb="6">
      <t>ミ</t>
    </rPh>
    <rPh sb="6" eb="8">
      <t>ケイカク</t>
    </rPh>
    <rPh sb="14" eb="16">
      <t>ヒョウカ</t>
    </rPh>
    <phoneticPr fontId="6"/>
  </si>
  <si>
    <t>児発２２・未計画・開所減１・評価減・拘束減</t>
    <rPh sb="5" eb="6">
      <t>ミ</t>
    </rPh>
    <rPh sb="6" eb="8">
      <t>ケイカク</t>
    </rPh>
    <rPh sb="14" eb="16">
      <t>ヒョウカ</t>
    </rPh>
    <rPh sb="18" eb="20">
      <t>コウソク</t>
    </rPh>
    <rPh sb="20" eb="21">
      <t>ゲン</t>
    </rPh>
    <phoneticPr fontId="6"/>
  </si>
  <si>
    <t>児発２２・未計画・開所減２</t>
  </si>
  <si>
    <t>児発２２・未計画・開所減２・拘束減</t>
    <rPh sb="5" eb="6">
      <t>ミ</t>
    </rPh>
    <rPh sb="6" eb="8">
      <t>ケイカク</t>
    </rPh>
    <phoneticPr fontId="6"/>
  </si>
  <si>
    <t>児発２２・未計画・開所減２・評価減</t>
    <rPh sb="5" eb="6">
      <t>ミ</t>
    </rPh>
    <rPh sb="6" eb="8">
      <t>ケイカク</t>
    </rPh>
    <rPh sb="14" eb="16">
      <t>ヒョウカ</t>
    </rPh>
    <phoneticPr fontId="6"/>
  </si>
  <si>
    <t>児発２２・未計画・開所減２・評価減・拘束減</t>
    <rPh sb="5" eb="6">
      <t>ミ</t>
    </rPh>
    <rPh sb="6" eb="8">
      <t>ケイカク</t>
    </rPh>
    <rPh sb="14" eb="16">
      <t>ヒョウカ</t>
    </rPh>
    <rPh sb="18" eb="20">
      <t>コウソク</t>
    </rPh>
    <rPh sb="20" eb="21">
      <t>ゲン</t>
    </rPh>
    <phoneticPr fontId="6"/>
  </si>
  <si>
    <t>児発２２・未計画２</t>
    <rPh sb="5" eb="6">
      <t>ミ</t>
    </rPh>
    <rPh sb="6" eb="8">
      <t>ケイカク</t>
    </rPh>
    <phoneticPr fontId="6"/>
  </si>
  <si>
    <t>児発２２・未計画２・拘束減</t>
    <rPh sb="5" eb="6">
      <t>ミ</t>
    </rPh>
    <phoneticPr fontId="6"/>
  </si>
  <si>
    <t>児発２２・未計画２・評価減</t>
    <rPh sb="5" eb="6">
      <t>ミ</t>
    </rPh>
    <rPh sb="10" eb="12">
      <t>ヒョウカ</t>
    </rPh>
    <phoneticPr fontId="6"/>
  </si>
  <si>
    <t>児発２２・未計画２・評価減・拘束減</t>
    <rPh sb="5" eb="6">
      <t>ミ</t>
    </rPh>
    <phoneticPr fontId="6"/>
  </si>
  <si>
    <t>児発２２・未計画２・開所減１</t>
    <rPh sb="5" eb="6">
      <t>ミ</t>
    </rPh>
    <phoneticPr fontId="6"/>
  </si>
  <si>
    <t>児発２２・未計画２・開所減１・拘束減</t>
    <rPh sb="5" eb="6">
      <t>ミ</t>
    </rPh>
    <phoneticPr fontId="6"/>
  </si>
  <si>
    <t>児発２２・未計画２・開所減１・評価減</t>
    <rPh sb="5" eb="6">
      <t>ミ</t>
    </rPh>
    <rPh sb="15" eb="17">
      <t>ヒョウカ</t>
    </rPh>
    <phoneticPr fontId="6"/>
  </si>
  <si>
    <t>児発２２・未計画２・開所減１・評価減・拘束減</t>
    <rPh sb="5" eb="6">
      <t>ミ</t>
    </rPh>
    <rPh sb="15" eb="17">
      <t>ヒョウカ</t>
    </rPh>
    <rPh sb="19" eb="21">
      <t>コウソク</t>
    </rPh>
    <rPh sb="21" eb="22">
      <t>ゲン</t>
    </rPh>
    <phoneticPr fontId="6"/>
  </si>
  <si>
    <t>児発２２・未計画２・開所減２</t>
    <rPh sb="5" eb="6">
      <t>ミ</t>
    </rPh>
    <phoneticPr fontId="6"/>
  </si>
  <si>
    <t>児発２２・未計画２・開所減２・拘束減</t>
    <rPh sb="5" eb="6">
      <t>ミ</t>
    </rPh>
    <phoneticPr fontId="6"/>
  </si>
  <si>
    <t>児発２２・未計画２・開所減２・評価減</t>
    <rPh sb="5" eb="6">
      <t>ミ</t>
    </rPh>
    <rPh sb="15" eb="17">
      <t>ヒョウカ</t>
    </rPh>
    <phoneticPr fontId="6"/>
  </si>
  <si>
    <t>児発２２・未計画２・開所減２・評価減・拘束減</t>
    <rPh sb="5" eb="6">
      <t>ミ</t>
    </rPh>
    <rPh sb="15" eb="17">
      <t>ヒョウカ</t>
    </rPh>
    <rPh sb="19" eb="21">
      <t>コウソク</t>
    </rPh>
    <rPh sb="21" eb="22">
      <t>ゲン</t>
    </rPh>
    <phoneticPr fontId="6"/>
  </si>
  <si>
    <t>児発２３</t>
  </si>
  <si>
    <t>（3）定員 7人</t>
    <phoneticPr fontId="6"/>
  </si>
  <si>
    <t>児発２３・拘束減</t>
    <rPh sb="5" eb="7">
      <t>コウソク</t>
    </rPh>
    <rPh sb="7" eb="8">
      <t>ゲン</t>
    </rPh>
    <phoneticPr fontId="6"/>
  </si>
  <si>
    <t>児発２３・評価減</t>
    <rPh sb="5" eb="7">
      <t>ヒョウカ</t>
    </rPh>
    <phoneticPr fontId="6"/>
  </si>
  <si>
    <t>児発２３・評価減・拘束減</t>
  </si>
  <si>
    <t>児発２３・開所減１</t>
  </si>
  <si>
    <t>児発２３・開所減１・拘束減</t>
  </si>
  <si>
    <t>児発２３・開所減１・評価減</t>
  </si>
  <si>
    <t>児発２３・開所減１・評価減・拘束減</t>
  </si>
  <si>
    <t>児発２３・開所減２</t>
  </si>
  <si>
    <t>児発２３・開所減２・拘束減</t>
  </si>
  <si>
    <t>児発２３・開所減２・評価減</t>
  </si>
  <si>
    <t>児発２３・開所減２・評価減・拘束減</t>
  </si>
  <si>
    <t>児発２３・未計画</t>
  </si>
  <si>
    <t>児発２３・未計画・拘束減</t>
    <rPh sb="5" eb="6">
      <t>ミ</t>
    </rPh>
    <rPh sb="6" eb="8">
      <t>ケイカク</t>
    </rPh>
    <phoneticPr fontId="6"/>
  </si>
  <si>
    <t>児発２３・未計画・評価減</t>
    <rPh sb="5" eb="6">
      <t>ミ</t>
    </rPh>
    <rPh sb="6" eb="8">
      <t>ケイカク</t>
    </rPh>
    <rPh sb="9" eb="11">
      <t>ヒョウカ</t>
    </rPh>
    <phoneticPr fontId="6"/>
  </si>
  <si>
    <t>児発２３・未計画・評価減・拘束減</t>
    <rPh sb="5" eb="6">
      <t>ミ</t>
    </rPh>
    <rPh sb="6" eb="8">
      <t>ケイカク</t>
    </rPh>
    <phoneticPr fontId="6"/>
  </si>
  <si>
    <t>児発２３・未計画・開所減１</t>
  </si>
  <si>
    <t>児発２３・未計画・開所減１・拘束減</t>
    <rPh sb="5" eb="6">
      <t>ミ</t>
    </rPh>
    <rPh sb="6" eb="8">
      <t>ケイカク</t>
    </rPh>
    <phoneticPr fontId="6"/>
  </si>
  <si>
    <t>児発２３・未計画・開所減１・評価減</t>
    <rPh sb="5" eb="6">
      <t>ミ</t>
    </rPh>
    <rPh sb="6" eb="8">
      <t>ケイカク</t>
    </rPh>
    <rPh sb="14" eb="16">
      <t>ヒョウカ</t>
    </rPh>
    <phoneticPr fontId="6"/>
  </si>
  <si>
    <t>児発２３・未計画・開所減１・評価減・拘束減</t>
    <rPh sb="5" eb="6">
      <t>ミ</t>
    </rPh>
    <rPh sb="6" eb="8">
      <t>ケイカク</t>
    </rPh>
    <rPh sb="14" eb="16">
      <t>ヒョウカ</t>
    </rPh>
    <rPh sb="18" eb="20">
      <t>コウソク</t>
    </rPh>
    <rPh sb="20" eb="21">
      <t>ゲン</t>
    </rPh>
    <phoneticPr fontId="6"/>
  </si>
  <si>
    <t>児発２３・未計画・開所減２</t>
  </si>
  <si>
    <t>児発２３・未計画・開所減２・拘束減</t>
    <rPh sb="5" eb="6">
      <t>ミ</t>
    </rPh>
    <rPh sb="6" eb="8">
      <t>ケイカク</t>
    </rPh>
    <phoneticPr fontId="6"/>
  </si>
  <si>
    <t>児発２３・未計画・開所減２・評価減</t>
    <rPh sb="5" eb="6">
      <t>ミ</t>
    </rPh>
    <rPh sb="6" eb="8">
      <t>ケイカク</t>
    </rPh>
    <rPh sb="14" eb="16">
      <t>ヒョウカ</t>
    </rPh>
    <phoneticPr fontId="6"/>
  </si>
  <si>
    <t>児発２３・未計画・開所減２・評価減・拘束減</t>
    <rPh sb="5" eb="6">
      <t>ミ</t>
    </rPh>
    <rPh sb="6" eb="8">
      <t>ケイカク</t>
    </rPh>
    <rPh sb="14" eb="16">
      <t>ヒョウカ</t>
    </rPh>
    <rPh sb="18" eb="20">
      <t>コウソク</t>
    </rPh>
    <rPh sb="20" eb="21">
      <t>ゲン</t>
    </rPh>
    <phoneticPr fontId="6"/>
  </si>
  <si>
    <t>児発２３・未計画２</t>
    <rPh sb="5" eb="6">
      <t>ミ</t>
    </rPh>
    <rPh sb="6" eb="8">
      <t>ケイカク</t>
    </rPh>
    <phoneticPr fontId="6"/>
  </si>
  <si>
    <t>児発２３・未計画２・拘束減</t>
    <rPh sb="5" eb="6">
      <t>ミ</t>
    </rPh>
    <phoneticPr fontId="6"/>
  </si>
  <si>
    <t>児発２３・未計画２・評価減</t>
    <rPh sb="5" eb="6">
      <t>ミ</t>
    </rPh>
    <rPh sb="10" eb="12">
      <t>ヒョウカ</t>
    </rPh>
    <phoneticPr fontId="6"/>
  </si>
  <si>
    <t>児発２３・未計画２・評価減・拘束減</t>
    <rPh sb="5" eb="6">
      <t>ミ</t>
    </rPh>
    <phoneticPr fontId="6"/>
  </si>
  <si>
    <t>児発２３・未計画２・開所減１</t>
    <rPh sb="5" eb="6">
      <t>ミ</t>
    </rPh>
    <phoneticPr fontId="6"/>
  </si>
  <si>
    <t>児発２３・未計画２・開所減１・拘束減</t>
    <rPh sb="5" eb="6">
      <t>ミ</t>
    </rPh>
    <phoneticPr fontId="6"/>
  </si>
  <si>
    <t>児発２３・未計画２・開所減１・評価減</t>
    <rPh sb="5" eb="6">
      <t>ミ</t>
    </rPh>
    <rPh sb="15" eb="17">
      <t>ヒョウカ</t>
    </rPh>
    <phoneticPr fontId="6"/>
  </si>
  <si>
    <t>児発２３・未計画２・開所減１・評価減・拘束減</t>
    <rPh sb="5" eb="6">
      <t>ミ</t>
    </rPh>
    <rPh sb="15" eb="17">
      <t>ヒョウカ</t>
    </rPh>
    <rPh sb="19" eb="21">
      <t>コウソク</t>
    </rPh>
    <rPh sb="21" eb="22">
      <t>ゲン</t>
    </rPh>
    <phoneticPr fontId="6"/>
  </si>
  <si>
    <t>児発２３・未計画２・開所減２</t>
    <rPh sb="5" eb="6">
      <t>ミ</t>
    </rPh>
    <phoneticPr fontId="6"/>
  </si>
  <si>
    <t>児発２３・未計画２・開所減２・拘束減</t>
    <rPh sb="5" eb="6">
      <t>ミ</t>
    </rPh>
    <phoneticPr fontId="6"/>
  </si>
  <si>
    <t>児発２３・未計画２・開所減２・評価減</t>
    <rPh sb="5" eb="6">
      <t>ミ</t>
    </rPh>
    <rPh sb="15" eb="17">
      <t>ヒョウカ</t>
    </rPh>
    <phoneticPr fontId="6"/>
  </si>
  <si>
    <t>児発２３・未計画２・開所減２・評価減・拘束減</t>
    <rPh sb="5" eb="6">
      <t>ミ</t>
    </rPh>
    <rPh sb="15" eb="17">
      <t>ヒョウカ</t>
    </rPh>
    <rPh sb="19" eb="21">
      <t>コウソク</t>
    </rPh>
    <rPh sb="21" eb="22">
      <t>ゲン</t>
    </rPh>
    <phoneticPr fontId="6"/>
  </si>
  <si>
    <t>児発２４</t>
  </si>
  <si>
    <t>（4）定員 8人</t>
    <phoneticPr fontId="6"/>
  </si>
  <si>
    <t>児発２４・拘束減</t>
    <rPh sb="5" eb="7">
      <t>コウソク</t>
    </rPh>
    <rPh sb="7" eb="8">
      <t>ゲン</t>
    </rPh>
    <phoneticPr fontId="6"/>
  </si>
  <si>
    <t>児発２４・評価減</t>
    <rPh sb="5" eb="7">
      <t>ヒョウカ</t>
    </rPh>
    <phoneticPr fontId="6"/>
  </si>
  <si>
    <t>児発２４・評価減・拘束減</t>
  </si>
  <si>
    <t>児発２４・開所減１</t>
  </si>
  <si>
    <t>児発２４・開所減１・拘束減</t>
  </si>
  <si>
    <t>児発２４・開所減１・評価減</t>
  </si>
  <si>
    <t>児発２４・開所減１・評価減・拘束減</t>
  </si>
  <si>
    <t>児発２４・開所減２</t>
  </si>
  <si>
    <t>児発２４・開所減２・拘束減</t>
  </si>
  <si>
    <t>児発２４・開所減２・評価減</t>
  </si>
  <si>
    <t>児発２４・開所減２・評価減・拘束減</t>
  </si>
  <si>
    <t>児発２４・未計画</t>
  </si>
  <si>
    <t>児発２４・未計画・拘束減</t>
    <rPh sb="5" eb="6">
      <t>ミ</t>
    </rPh>
    <rPh sb="6" eb="8">
      <t>ケイカク</t>
    </rPh>
    <phoneticPr fontId="6"/>
  </si>
  <si>
    <t>児発２４・未計画・評価減</t>
    <rPh sb="5" eb="6">
      <t>ミ</t>
    </rPh>
    <rPh sb="6" eb="8">
      <t>ケイカク</t>
    </rPh>
    <rPh sb="9" eb="11">
      <t>ヒョウカ</t>
    </rPh>
    <phoneticPr fontId="6"/>
  </si>
  <si>
    <t>児発２４・未計画・評価減・拘束減</t>
    <rPh sb="5" eb="6">
      <t>ミ</t>
    </rPh>
    <rPh sb="6" eb="8">
      <t>ケイカク</t>
    </rPh>
    <phoneticPr fontId="6"/>
  </si>
  <si>
    <t>児発２４・未計画・開所減１</t>
  </si>
  <si>
    <t>児発２４・未計画・開所減１・拘束減</t>
    <rPh sb="5" eb="6">
      <t>ミ</t>
    </rPh>
    <rPh sb="6" eb="8">
      <t>ケイカク</t>
    </rPh>
    <phoneticPr fontId="6"/>
  </si>
  <si>
    <t>児発２４・未計画・開所減１・評価減</t>
    <rPh sb="5" eb="6">
      <t>ミ</t>
    </rPh>
    <rPh sb="6" eb="8">
      <t>ケイカク</t>
    </rPh>
    <rPh sb="14" eb="16">
      <t>ヒョウカ</t>
    </rPh>
    <phoneticPr fontId="6"/>
  </si>
  <si>
    <t>児発２４・未計画・開所減１・評価減・拘束減</t>
    <rPh sb="5" eb="6">
      <t>ミ</t>
    </rPh>
    <rPh sb="6" eb="8">
      <t>ケイカク</t>
    </rPh>
    <rPh sb="14" eb="16">
      <t>ヒョウカ</t>
    </rPh>
    <rPh sb="18" eb="20">
      <t>コウソク</t>
    </rPh>
    <rPh sb="20" eb="21">
      <t>ゲン</t>
    </rPh>
    <phoneticPr fontId="6"/>
  </si>
  <si>
    <t>児発２４・未計画・開所減２</t>
  </si>
  <si>
    <t>児発２４・未計画・開所減２・拘束減</t>
    <rPh sb="5" eb="6">
      <t>ミ</t>
    </rPh>
    <rPh sb="6" eb="8">
      <t>ケイカク</t>
    </rPh>
    <phoneticPr fontId="6"/>
  </si>
  <si>
    <t>児発２４・未計画・開所減２・評価減</t>
    <rPh sb="5" eb="6">
      <t>ミ</t>
    </rPh>
    <rPh sb="6" eb="8">
      <t>ケイカク</t>
    </rPh>
    <rPh sb="14" eb="16">
      <t>ヒョウカ</t>
    </rPh>
    <phoneticPr fontId="6"/>
  </si>
  <si>
    <t>児発２４・未計画・開所減２・評価減・拘束減</t>
    <rPh sb="5" eb="6">
      <t>ミ</t>
    </rPh>
    <rPh sb="6" eb="8">
      <t>ケイカク</t>
    </rPh>
    <rPh sb="14" eb="16">
      <t>ヒョウカ</t>
    </rPh>
    <rPh sb="18" eb="20">
      <t>コウソク</t>
    </rPh>
    <rPh sb="20" eb="21">
      <t>ゲン</t>
    </rPh>
    <phoneticPr fontId="6"/>
  </si>
  <si>
    <t>児発２４・未計画２</t>
    <rPh sb="5" eb="6">
      <t>ミ</t>
    </rPh>
    <rPh sb="6" eb="8">
      <t>ケイカク</t>
    </rPh>
    <phoneticPr fontId="6"/>
  </si>
  <si>
    <t>児発２４・未計画２・拘束減</t>
    <rPh sb="5" eb="6">
      <t>ミ</t>
    </rPh>
    <phoneticPr fontId="6"/>
  </si>
  <si>
    <t>児発２４・未計画２・評価減</t>
    <rPh sb="5" eb="6">
      <t>ミ</t>
    </rPh>
    <rPh sb="10" eb="12">
      <t>ヒョウカ</t>
    </rPh>
    <phoneticPr fontId="6"/>
  </si>
  <si>
    <t>児発２４・未計画２・評価減・拘束減</t>
    <rPh sb="5" eb="6">
      <t>ミ</t>
    </rPh>
    <phoneticPr fontId="6"/>
  </si>
  <si>
    <t>児発２４・未計画２・開所減１</t>
    <rPh sb="5" eb="6">
      <t>ミ</t>
    </rPh>
    <phoneticPr fontId="6"/>
  </si>
  <si>
    <t>児発２４・未計画２・開所減１・拘束減</t>
    <rPh sb="5" eb="6">
      <t>ミ</t>
    </rPh>
    <phoneticPr fontId="6"/>
  </si>
  <si>
    <t>児発２４・未計画２・開所減１・評価減</t>
    <rPh sb="5" eb="6">
      <t>ミ</t>
    </rPh>
    <rPh sb="15" eb="17">
      <t>ヒョウカ</t>
    </rPh>
    <phoneticPr fontId="6"/>
  </si>
  <si>
    <t>児発２４・未計画２・開所減１・評価減・拘束減</t>
    <rPh sb="5" eb="6">
      <t>ミ</t>
    </rPh>
    <rPh sb="15" eb="17">
      <t>ヒョウカ</t>
    </rPh>
    <rPh sb="19" eb="21">
      <t>コウソク</t>
    </rPh>
    <rPh sb="21" eb="22">
      <t>ゲン</t>
    </rPh>
    <phoneticPr fontId="6"/>
  </si>
  <si>
    <t>児発２４・未計画２・開所減２</t>
    <rPh sb="5" eb="6">
      <t>ミ</t>
    </rPh>
    <phoneticPr fontId="6"/>
  </si>
  <si>
    <t>児発２４・未計画２・開所減２・拘束減</t>
    <rPh sb="5" eb="6">
      <t>ミ</t>
    </rPh>
    <phoneticPr fontId="6"/>
  </si>
  <si>
    <t>児発２４・未計画２・開所減２・評価減</t>
    <rPh sb="5" eb="6">
      <t>ミ</t>
    </rPh>
    <rPh sb="15" eb="17">
      <t>ヒョウカ</t>
    </rPh>
    <phoneticPr fontId="6"/>
  </si>
  <si>
    <t>児発２４・未計画２・開所減２・評価減・拘束減</t>
    <rPh sb="5" eb="6">
      <t>ミ</t>
    </rPh>
    <rPh sb="15" eb="17">
      <t>ヒョウカ</t>
    </rPh>
    <rPh sb="19" eb="21">
      <t>コウソク</t>
    </rPh>
    <rPh sb="21" eb="22">
      <t>ゲン</t>
    </rPh>
    <phoneticPr fontId="6"/>
  </si>
  <si>
    <t>児発２５</t>
  </si>
  <si>
    <t>（5）定員 9人</t>
    <phoneticPr fontId="6"/>
  </si>
  <si>
    <t>児発２５・拘束減</t>
    <rPh sb="5" eb="7">
      <t>コウソク</t>
    </rPh>
    <rPh sb="7" eb="8">
      <t>ゲン</t>
    </rPh>
    <phoneticPr fontId="6"/>
  </si>
  <si>
    <t>児発２５・評価減</t>
    <rPh sb="5" eb="7">
      <t>ヒョウカ</t>
    </rPh>
    <phoneticPr fontId="6"/>
  </si>
  <si>
    <t>児発２５・評価減・拘束減</t>
  </si>
  <si>
    <t>児発２５・開所減１</t>
  </si>
  <si>
    <t>児発２５・開所減１・拘束減</t>
  </si>
  <si>
    <t>児発２５・開所減１・評価減</t>
  </si>
  <si>
    <t>児発２５・開所減１・評価減・拘束減</t>
  </si>
  <si>
    <t>児発２５・開所減２</t>
  </si>
  <si>
    <t>児発２５・開所減２・拘束減</t>
  </si>
  <si>
    <t>児発２５・開所減２・評価減</t>
  </si>
  <si>
    <t>児発２５・開所減２・評価減・拘束減</t>
  </si>
  <si>
    <t>児発２５・未計画</t>
  </si>
  <si>
    <t>児発２５・未計画・拘束減</t>
    <rPh sb="5" eb="6">
      <t>ミ</t>
    </rPh>
    <rPh sb="6" eb="8">
      <t>ケイカク</t>
    </rPh>
    <phoneticPr fontId="6"/>
  </si>
  <si>
    <t>児発２５・未計画・評価減</t>
    <rPh sb="5" eb="6">
      <t>ミ</t>
    </rPh>
    <rPh sb="6" eb="8">
      <t>ケイカク</t>
    </rPh>
    <rPh sb="9" eb="11">
      <t>ヒョウカ</t>
    </rPh>
    <phoneticPr fontId="6"/>
  </si>
  <si>
    <t>児発２５・未計画・評価減・拘束減</t>
    <rPh sb="5" eb="6">
      <t>ミ</t>
    </rPh>
    <rPh sb="6" eb="8">
      <t>ケイカク</t>
    </rPh>
    <phoneticPr fontId="6"/>
  </si>
  <si>
    <t>児発２５・未計画・開所減１</t>
  </si>
  <si>
    <t>児発２５・未計画・開所減１・拘束減</t>
    <rPh sb="5" eb="6">
      <t>ミ</t>
    </rPh>
    <rPh sb="6" eb="8">
      <t>ケイカク</t>
    </rPh>
    <phoneticPr fontId="6"/>
  </si>
  <si>
    <t>児発２５・未計画・開所減１・評価減</t>
    <rPh sb="5" eb="6">
      <t>ミ</t>
    </rPh>
    <rPh sb="6" eb="8">
      <t>ケイカク</t>
    </rPh>
    <rPh sb="14" eb="16">
      <t>ヒョウカ</t>
    </rPh>
    <phoneticPr fontId="6"/>
  </si>
  <si>
    <t>児発２５・未計画・開所減１・評価減・拘束減</t>
    <rPh sb="5" eb="6">
      <t>ミ</t>
    </rPh>
    <rPh sb="6" eb="8">
      <t>ケイカク</t>
    </rPh>
    <rPh sb="14" eb="16">
      <t>ヒョウカ</t>
    </rPh>
    <rPh sb="18" eb="20">
      <t>コウソク</t>
    </rPh>
    <rPh sb="20" eb="21">
      <t>ゲン</t>
    </rPh>
    <phoneticPr fontId="6"/>
  </si>
  <si>
    <t>児発２５・未計画・開所減２</t>
  </si>
  <si>
    <t>児発２５・未計画・開所減２・拘束減</t>
    <rPh sb="5" eb="6">
      <t>ミ</t>
    </rPh>
    <rPh sb="6" eb="8">
      <t>ケイカク</t>
    </rPh>
    <phoneticPr fontId="6"/>
  </si>
  <si>
    <t>児発２５・未計画・開所減２・評価減</t>
    <rPh sb="5" eb="6">
      <t>ミ</t>
    </rPh>
    <rPh sb="6" eb="8">
      <t>ケイカク</t>
    </rPh>
    <rPh sb="14" eb="16">
      <t>ヒョウカ</t>
    </rPh>
    <phoneticPr fontId="6"/>
  </si>
  <si>
    <t>児発２５・未計画・開所減２・評価減・拘束減</t>
    <rPh sb="5" eb="6">
      <t>ミ</t>
    </rPh>
    <rPh sb="6" eb="8">
      <t>ケイカク</t>
    </rPh>
    <rPh sb="14" eb="16">
      <t>ヒョウカ</t>
    </rPh>
    <rPh sb="18" eb="20">
      <t>コウソク</t>
    </rPh>
    <rPh sb="20" eb="21">
      <t>ゲン</t>
    </rPh>
    <phoneticPr fontId="6"/>
  </si>
  <si>
    <t>児発２５・未計画２</t>
    <rPh sb="5" eb="6">
      <t>ミ</t>
    </rPh>
    <rPh sb="6" eb="8">
      <t>ケイカク</t>
    </rPh>
    <phoneticPr fontId="6"/>
  </si>
  <si>
    <t>児発２５・未計画２・拘束減</t>
    <rPh sb="5" eb="6">
      <t>ミ</t>
    </rPh>
    <phoneticPr fontId="6"/>
  </si>
  <si>
    <t>児発２５・未計画２・評価減</t>
    <rPh sb="5" eb="6">
      <t>ミ</t>
    </rPh>
    <rPh sb="10" eb="12">
      <t>ヒョウカ</t>
    </rPh>
    <phoneticPr fontId="6"/>
  </si>
  <si>
    <t>児発２５・未計画２・評価減・拘束減</t>
    <rPh sb="5" eb="6">
      <t>ミ</t>
    </rPh>
    <phoneticPr fontId="6"/>
  </si>
  <si>
    <t>児発２５・未計画２・開所減１</t>
    <rPh sb="5" eb="6">
      <t>ミ</t>
    </rPh>
    <phoneticPr fontId="6"/>
  </si>
  <si>
    <t>児発２５・未計画２・開所減１・拘束減</t>
    <rPh sb="5" eb="6">
      <t>ミ</t>
    </rPh>
    <phoneticPr fontId="6"/>
  </si>
  <si>
    <t>児発２５・未計画２・開所減１・評価減</t>
    <rPh sb="5" eb="6">
      <t>ミ</t>
    </rPh>
    <rPh sb="15" eb="17">
      <t>ヒョウカ</t>
    </rPh>
    <phoneticPr fontId="6"/>
  </si>
  <si>
    <t>児発２５・未計画２・開所減１・評価減・拘束減</t>
    <rPh sb="5" eb="6">
      <t>ミ</t>
    </rPh>
    <rPh sb="15" eb="17">
      <t>ヒョウカ</t>
    </rPh>
    <rPh sb="19" eb="21">
      <t>コウソク</t>
    </rPh>
    <rPh sb="21" eb="22">
      <t>ゲン</t>
    </rPh>
    <phoneticPr fontId="6"/>
  </si>
  <si>
    <t>児発２５・未計画２・開所減２</t>
    <rPh sb="5" eb="6">
      <t>ミ</t>
    </rPh>
    <phoneticPr fontId="6"/>
  </si>
  <si>
    <t>児発２５・未計画２・開所減２・拘束減</t>
    <rPh sb="5" eb="6">
      <t>ミ</t>
    </rPh>
    <phoneticPr fontId="6"/>
  </si>
  <si>
    <t>児発２５・未計画２・開所減２・評価減</t>
    <rPh sb="5" eb="6">
      <t>ミ</t>
    </rPh>
    <rPh sb="15" eb="17">
      <t>ヒョウカ</t>
    </rPh>
    <phoneticPr fontId="6"/>
  </si>
  <si>
    <t>児発２５・未計画２・開所減２・評価減・拘束減</t>
    <rPh sb="5" eb="6">
      <t>ミ</t>
    </rPh>
    <rPh sb="15" eb="17">
      <t>ヒョウカ</t>
    </rPh>
    <rPh sb="19" eb="21">
      <t>コウソク</t>
    </rPh>
    <rPh sb="21" eb="22">
      <t>ゲン</t>
    </rPh>
    <phoneticPr fontId="6"/>
  </si>
  <si>
    <t>児発２６</t>
  </si>
  <si>
    <t>（6）定員10人</t>
    <phoneticPr fontId="6"/>
  </si>
  <si>
    <t>児発２６・拘束減</t>
    <rPh sb="5" eb="7">
      <t>コウソク</t>
    </rPh>
    <rPh sb="7" eb="8">
      <t>ゲン</t>
    </rPh>
    <phoneticPr fontId="6"/>
  </si>
  <si>
    <t>児発２６・評価減</t>
    <rPh sb="5" eb="7">
      <t>ヒョウカ</t>
    </rPh>
    <phoneticPr fontId="6"/>
  </si>
  <si>
    <t>児発２６・評価減・拘束減</t>
  </si>
  <si>
    <t>児発２６・開所減１</t>
  </si>
  <si>
    <t>児発２６・開所減１・拘束減</t>
  </si>
  <si>
    <t>児発２６・開所減１・評価減</t>
  </si>
  <si>
    <t>児発２６・開所減１・評価減・拘束減</t>
  </si>
  <si>
    <t>児発２６・開所減２</t>
  </si>
  <si>
    <t>児発２６・開所減２・拘束減</t>
  </si>
  <si>
    <t>児発２６・開所減２・評価減</t>
    <phoneticPr fontId="6"/>
  </si>
  <si>
    <t>児発２６・開所減２・評価減・拘束減</t>
  </si>
  <si>
    <t>児発２６・未計画</t>
  </si>
  <si>
    <t>児発２６・未計画・拘束減</t>
    <rPh sb="5" eb="6">
      <t>ミ</t>
    </rPh>
    <rPh sb="6" eb="8">
      <t>ケイカク</t>
    </rPh>
    <phoneticPr fontId="6"/>
  </si>
  <si>
    <t>児発２６・未計画・評価減</t>
    <rPh sb="5" eb="6">
      <t>ミ</t>
    </rPh>
    <rPh sb="6" eb="8">
      <t>ケイカク</t>
    </rPh>
    <rPh sb="9" eb="11">
      <t>ヒョウカ</t>
    </rPh>
    <phoneticPr fontId="6"/>
  </si>
  <si>
    <t>児発２６・未計画・評価減・拘束減</t>
    <rPh sb="5" eb="6">
      <t>ミ</t>
    </rPh>
    <rPh sb="6" eb="8">
      <t>ケイカク</t>
    </rPh>
    <phoneticPr fontId="6"/>
  </si>
  <si>
    <t>児発２６・未計画・開所減１</t>
  </si>
  <si>
    <t>児発２６・未計画・開所減１・拘束減</t>
    <rPh sb="5" eb="6">
      <t>ミ</t>
    </rPh>
    <rPh sb="6" eb="8">
      <t>ケイカク</t>
    </rPh>
    <phoneticPr fontId="6"/>
  </si>
  <si>
    <t>児発２６・未計画・開所減１・評価減</t>
    <rPh sb="5" eb="6">
      <t>ミ</t>
    </rPh>
    <rPh sb="6" eb="8">
      <t>ケイカク</t>
    </rPh>
    <rPh sb="14" eb="16">
      <t>ヒョウカ</t>
    </rPh>
    <phoneticPr fontId="6"/>
  </si>
  <si>
    <t>児発２６・未計画・開所減１・評価減・拘束減</t>
    <rPh sb="5" eb="6">
      <t>ミ</t>
    </rPh>
    <rPh sb="6" eb="8">
      <t>ケイカク</t>
    </rPh>
    <rPh sb="14" eb="16">
      <t>ヒョウカ</t>
    </rPh>
    <rPh sb="18" eb="20">
      <t>コウソク</t>
    </rPh>
    <rPh sb="20" eb="21">
      <t>ゲン</t>
    </rPh>
    <phoneticPr fontId="6"/>
  </si>
  <si>
    <t>児発２６・未計画・開所減２</t>
  </si>
  <si>
    <t>児発２６・未計画・開所減２・拘束減</t>
    <rPh sb="5" eb="6">
      <t>ミ</t>
    </rPh>
    <rPh sb="6" eb="8">
      <t>ケイカク</t>
    </rPh>
    <phoneticPr fontId="6"/>
  </si>
  <si>
    <t>児発２６・未計画・開所減２・評価減</t>
    <rPh sb="5" eb="6">
      <t>ミ</t>
    </rPh>
    <rPh sb="6" eb="8">
      <t>ケイカク</t>
    </rPh>
    <rPh sb="14" eb="16">
      <t>ヒョウカ</t>
    </rPh>
    <phoneticPr fontId="6"/>
  </si>
  <si>
    <t>児発２６・未計画・開所減２・評価減・拘束減</t>
    <rPh sb="5" eb="6">
      <t>ミ</t>
    </rPh>
    <rPh sb="6" eb="8">
      <t>ケイカク</t>
    </rPh>
    <rPh sb="14" eb="16">
      <t>ヒョウカ</t>
    </rPh>
    <rPh sb="18" eb="20">
      <t>コウソク</t>
    </rPh>
    <rPh sb="20" eb="21">
      <t>ゲン</t>
    </rPh>
    <phoneticPr fontId="6"/>
  </si>
  <si>
    <t>児発２６・未計画２</t>
    <rPh sb="5" eb="6">
      <t>ミ</t>
    </rPh>
    <rPh sb="6" eb="8">
      <t>ケイカク</t>
    </rPh>
    <phoneticPr fontId="6"/>
  </si>
  <si>
    <t>児発２６・未計画２・拘束減</t>
    <rPh sb="5" eb="6">
      <t>ミ</t>
    </rPh>
    <phoneticPr fontId="6"/>
  </si>
  <si>
    <t>児発２６・未計画２・評価減</t>
    <rPh sb="5" eb="6">
      <t>ミ</t>
    </rPh>
    <rPh sb="10" eb="12">
      <t>ヒョウカ</t>
    </rPh>
    <phoneticPr fontId="6"/>
  </si>
  <si>
    <t>児発２６・未計画２・評価減・拘束減</t>
    <rPh sb="5" eb="6">
      <t>ミ</t>
    </rPh>
    <phoneticPr fontId="6"/>
  </si>
  <si>
    <t>児発２６・未計画２・開所減１</t>
    <rPh sb="5" eb="6">
      <t>ミ</t>
    </rPh>
    <phoneticPr fontId="6"/>
  </si>
  <si>
    <t>児発２６・未計画２・開所減１・拘束減</t>
    <rPh sb="5" eb="6">
      <t>ミ</t>
    </rPh>
    <phoneticPr fontId="6"/>
  </si>
  <si>
    <t>児発２６・未計画２・開所減１・評価減</t>
    <rPh sb="5" eb="6">
      <t>ミ</t>
    </rPh>
    <rPh sb="15" eb="17">
      <t>ヒョウカ</t>
    </rPh>
    <phoneticPr fontId="6"/>
  </si>
  <si>
    <t>児発２６・未計画２・開所減１・評価減・拘束減</t>
    <rPh sb="5" eb="6">
      <t>ミ</t>
    </rPh>
    <rPh sb="15" eb="17">
      <t>ヒョウカ</t>
    </rPh>
    <rPh sb="19" eb="21">
      <t>コウソク</t>
    </rPh>
    <rPh sb="21" eb="22">
      <t>ゲン</t>
    </rPh>
    <phoneticPr fontId="6"/>
  </si>
  <si>
    <t>児発２６・未計画２・開所減２</t>
    <rPh sb="5" eb="6">
      <t>ミ</t>
    </rPh>
    <phoneticPr fontId="6"/>
  </si>
  <si>
    <t>児発２６・未計画２・開所減２・拘束減</t>
    <rPh sb="5" eb="6">
      <t>ミ</t>
    </rPh>
    <phoneticPr fontId="6"/>
  </si>
  <si>
    <t>児発２６・未計画２・開所減２・評価減</t>
    <rPh sb="5" eb="6">
      <t>ミ</t>
    </rPh>
    <rPh sb="15" eb="17">
      <t>ヒョウカ</t>
    </rPh>
    <phoneticPr fontId="6"/>
  </si>
  <si>
    <t>児発２６・未計画２・開所減２・評価減・拘束減</t>
    <rPh sb="5" eb="6">
      <t>ミ</t>
    </rPh>
    <rPh sb="15" eb="17">
      <t>ヒョウカ</t>
    </rPh>
    <rPh sb="19" eb="21">
      <t>コウソク</t>
    </rPh>
    <rPh sb="21" eb="22">
      <t>ゲン</t>
    </rPh>
    <phoneticPr fontId="6"/>
  </si>
  <si>
    <t>児発２７</t>
  </si>
  <si>
    <t>（7）定員11人以上</t>
    <phoneticPr fontId="6"/>
  </si>
  <si>
    <t>児発２７・拘束減</t>
    <rPh sb="5" eb="7">
      <t>コウソク</t>
    </rPh>
    <rPh sb="7" eb="8">
      <t>ゲン</t>
    </rPh>
    <phoneticPr fontId="6"/>
  </si>
  <si>
    <t>児発２７・評価減</t>
    <rPh sb="5" eb="7">
      <t>ヒョウカ</t>
    </rPh>
    <phoneticPr fontId="6"/>
  </si>
  <si>
    <t>児発２７・評価減・拘束減</t>
  </si>
  <si>
    <t>児発２７・開所減１</t>
  </si>
  <si>
    <t>児発２７・開所減１・拘束減</t>
  </si>
  <si>
    <t>児発２７・開所減１・評価減</t>
  </si>
  <si>
    <t>児発２７・開所減１・評価減・拘束減</t>
  </si>
  <si>
    <t>児発２７・開所減２</t>
  </si>
  <si>
    <t>児発２７・開所減２・拘束減</t>
  </si>
  <si>
    <t>児発２７・開所減２・評価減</t>
  </si>
  <si>
    <t>児発２７・開所減２・評価減・拘束減</t>
  </si>
  <si>
    <t>児発２７・未計画</t>
  </si>
  <si>
    <t>児発２７・未計画・拘束減</t>
    <rPh sb="5" eb="6">
      <t>ミ</t>
    </rPh>
    <rPh sb="6" eb="8">
      <t>ケイカク</t>
    </rPh>
    <phoneticPr fontId="6"/>
  </si>
  <si>
    <t>児発２７・未計画・評価減</t>
    <rPh sb="5" eb="6">
      <t>ミ</t>
    </rPh>
    <rPh sb="6" eb="8">
      <t>ケイカク</t>
    </rPh>
    <rPh sb="9" eb="11">
      <t>ヒョウカ</t>
    </rPh>
    <phoneticPr fontId="6"/>
  </si>
  <si>
    <t>児発２７・未計画・評価減・拘束減</t>
    <rPh sb="5" eb="6">
      <t>ミ</t>
    </rPh>
    <rPh sb="6" eb="8">
      <t>ケイカク</t>
    </rPh>
    <phoneticPr fontId="6"/>
  </si>
  <si>
    <t>児発２７・未計画・開所減１</t>
  </si>
  <si>
    <t>児発２７・未計画・開所減１・拘束減</t>
    <rPh sb="5" eb="6">
      <t>ミ</t>
    </rPh>
    <rPh sb="6" eb="8">
      <t>ケイカク</t>
    </rPh>
    <phoneticPr fontId="6"/>
  </si>
  <si>
    <t>児発２７・未計画・開所減１・評価減</t>
    <rPh sb="5" eb="6">
      <t>ミ</t>
    </rPh>
    <rPh sb="6" eb="8">
      <t>ケイカク</t>
    </rPh>
    <rPh sb="14" eb="16">
      <t>ヒョウカ</t>
    </rPh>
    <phoneticPr fontId="6"/>
  </si>
  <si>
    <t>児発２７・未計画・開所減１・評価減・拘束減</t>
    <rPh sb="5" eb="6">
      <t>ミ</t>
    </rPh>
    <rPh sb="6" eb="8">
      <t>ケイカク</t>
    </rPh>
    <rPh sb="14" eb="16">
      <t>ヒョウカ</t>
    </rPh>
    <rPh sb="18" eb="20">
      <t>コウソク</t>
    </rPh>
    <rPh sb="20" eb="21">
      <t>ゲン</t>
    </rPh>
    <phoneticPr fontId="6"/>
  </si>
  <si>
    <t>児発２７・未計画・開所減２</t>
  </si>
  <si>
    <t>児発２７・未計画・開所減２・拘束減</t>
    <rPh sb="5" eb="6">
      <t>ミ</t>
    </rPh>
    <rPh sb="6" eb="8">
      <t>ケイカク</t>
    </rPh>
    <phoneticPr fontId="6"/>
  </si>
  <si>
    <t>児発２７・未計画・開所減２・評価減</t>
    <rPh sb="5" eb="6">
      <t>ミ</t>
    </rPh>
    <rPh sb="6" eb="8">
      <t>ケイカク</t>
    </rPh>
    <rPh sb="14" eb="16">
      <t>ヒョウカ</t>
    </rPh>
    <phoneticPr fontId="6"/>
  </si>
  <si>
    <t>児発２７・未計画・開所減２・評価減・拘束減</t>
    <rPh sb="5" eb="6">
      <t>ミ</t>
    </rPh>
    <rPh sb="6" eb="8">
      <t>ケイカク</t>
    </rPh>
    <rPh sb="14" eb="16">
      <t>ヒョウカ</t>
    </rPh>
    <rPh sb="18" eb="20">
      <t>コウソク</t>
    </rPh>
    <rPh sb="20" eb="21">
      <t>ゲン</t>
    </rPh>
    <phoneticPr fontId="6"/>
  </si>
  <si>
    <t>児発２７・未計画２</t>
    <rPh sb="5" eb="6">
      <t>ミ</t>
    </rPh>
    <rPh sb="6" eb="8">
      <t>ケイカク</t>
    </rPh>
    <phoneticPr fontId="6"/>
  </si>
  <si>
    <t>児発２７・未計画２・拘束減</t>
    <rPh sb="5" eb="6">
      <t>ミ</t>
    </rPh>
    <phoneticPr fontId="6"/>
  </si>
  <si>
    <t>児発２７・未計画２・評価減</t>
    <rPh sb="5" eb="6">
      <t>ミ</t>
    </rPh>
    <rPh sb="10" eb="12">
      <t>ヒョウカ</t>
    </rPh>
    <phoneticPr fontId="6"/>
  </si>
  <si>
    <t>児発２７・未計画２・評価減・拘束減</t>
    <rPh sb="5" eb="6">
      <t>ミ</t>
    </rPh>
    <phoneticPr fontId="6"/>
  </si>
  <si>
    <t>児発２７・未計画２・開所減１</t>
    <rPh sb="5" eb="6">
      <t>ミ</t>
    </rPh>
    <phoneticPr fontId="6"/>
  </si>
  <si>
    <t>児発２７・未計画２・開所減１・拘束減</t>
    <rPh sb="5" eb="6">
      <t>ミ</t>
    </rPh>
    <phoneticPr fontId="6"/>
  </si>
  <si>
    <t>児発２７・未計画２・開所減１・評価減</t>
    <rPh sb="5" eb="6">
      <t>ミ</t>
    </rPh>
    <rPh sb="15" eb="17">
      <t>ヒョウカ</t>
    </rPh>
    <phoneticPr fontId="6"/>
  </si>
  <si>
    <t>児発２７・未計画２・開所減１・評価減・拘束減</t>
    <rPh sb="5" eb="6">
      <t>ミ</t>
    </rPh>
    <rPh sb="15" eb="17">
      <t>ヒョウカ</t>
    </rPh>
    <rPh sb="19" eb="21">
      <t>コウソク</t>
    </rPh>
    <rPh sb="21" eb="22">
      <t>ゲン</t>
    </rPh>
    <phoneticPr fontId="6"/>
  </si>
  <si>
    <t>児発２７・未計画２・開所減２</t>
    <rPh sb="5" eb="6">
      <t>ミ</t>
    </rPh>
    <phoneticPr fontId="6"/>
  </si>
  <si>
    <t>児発２７・未計画２・開所減２・拘束減</t>
    <rPh sb="5" eb="6">
      <t>ミ</t>
    </rPh>
    <phoneticPr fontId="6"/>
  </si>
  <si>
    <t>児発２７・未計画２・開所減２・評価減</t>
    <rPh sb="5" eb="6">
      <t>ミ</t>
    </rPh>
    <rPh sb="15" eb="17">
      <t>ヒョウカ</t>
    </rPh>
    <phoneticPr fontId="6"/>
  </si>
  <si>
    <t>児発２７・未計画２・開所減２・評価減・拘束減</t>
    <rPh sb="5" eb="6">
      <t>ミ</t>
    </rPh>
    <rPh sb="15" eb="17">
      <t>ヒョウカ</t>
    </rPh>
    <rPh sb="19" eb="21">
      <t>コウソク</t>
    </rPh>
    <rPh sb="21" eb="22">
      <t>ゲン</t>
    </rPh>
    <phoneticPr fontId="6"/>
  </si>
  <si>
    <t>共生型児発</t>
    <phoneticPr fontId="6"/>
  </si>
  <si>
    <t>ヘ　共生型児童発達支援給付費</t>
    <phoneticPr fontId="6"/>
  </si>
  <si>
    <t>共生型児発・拘束減</t>
    <rPh sb="6" eb="8">
      <t>コウソク</t>
    </rPh>
    <rPh sb="8" eb="9">
      <t>ゲン</t>
    </rPh>
    <phoneticPr fontId="6"/>
  </si>
  <si>
    <t>共生型児発・評価減</t>
    <rPh sb="6" eb="8">
      <t>ヒョウカ</t>
    </rPh>
    <phoneticPr fontId="6"/>
  </si>
  <si>
    <t>共生型児発・評価減・拘束減</t>
  </si>
  <si>
    <t>共生型児発・開所減１</t>
  </si>
  <si>
    <t>共生型児発・開所減１・拘束減</t>
  </si>
  <si>
    <t>共生型児発・開所減１・評価減</t>
  </si>
  <si>
    <t>共生型児発・開所減１・評価減・拘束減</t>
  </si>
  <si>
    <t>共生型児発・開所減２</t>
  </si>
  <si>
    <t>共生型児発・開所減２・拘束減</t>
  </si>
  <si>
    <t>共生型児発・開所減２・評価減</t>
  </si>
  <si>
    <t>共生型児発・開所減２・評価減・拘束減</t>
  </si>
  <si>
    <t>基準該当児発Ⅰ</t>
    <phoneticPr fontId="6"/>
  </si>
  <si>
    <t>ト　基準該当児童発達支援給付費</t>
    <phoneticPr fontId="6"/>
  </si>
  <si>
    <t>(1)基準該当児童発達支援給付費(Ⅰ)</t>
    <phoneticPr fontId="6"/>
  </si>
  <si>
    <t>基準該当児発Ⅰ・評価減</t>
    <rPh sb="8" eb="10">
      <t>ヒョウカ</t>
    </rPh>
    <phoneticPr fontId="6"/>
  </si>
  <si>
    <t>基準該当児発Ⅰ・開所減１</t>
  </si>
  <si>
    <t>開所時間減算（4時間未満）</t>
    <phoneticPr fontId="6"/>
  </si>
  <si>
    <t>基準該当児発Ⅰ・開所減１・評価減</t>
  </si>
  <si>
    <t>基準該当児発Ⅰ・開所減２</t>
  </si>
  <si>
    <t>基準該当児発Ⅰ・開所減２・評価減</t>
  </si>
  <si>
    <t>基準該当児発Ⅰ・未計画</t>
  </si>
  <si>
    <t>基準該当児発Ⅰ・未計画・評価減</t>
    <rPh sb="8" eb="9">
      <t>ミ</t>
    </rPh>
    <rPh sb="9" eb="11">
      <t>ケイカク</t>
    </rPh>
    <rPh sb="12" eb="14">
      <t>ヒョウカ</t>
    </rPh>
    <phoneticPr fontId="6"/>
  </si>
  <si>
    <t>基準該当児発Ⅰ・未計画・開所減１</t>
  </si>
  <si>
    <t>基準該当児発Ⅰ・未計画・開所減１・評価減</t>
    <rPh sb="8" eb="9">
      <t>ミ</t>
    </rPh>
    <rPh sb="9" eb="11">
      <t>ケイカク</t>
    </rPh>
    <rPh sb="17" eb="19">
      <t>ヒョウカ</t>
    </rPh>
    <phoneticPr fontId="6"/>
  </si>
  <si>
    <t>基準該当児発Ⅰ・未計画・開所減２</t>
  </si>
  <si>
    <t>基準該当児発Ⅰ・未計画・開所減２・評価減</t>
    <rPh sb="8" eb="9">
      <t>ミ</t>
    </rPh>
    <rPh sb="9" eb="11">
      <t>ケイカク</t>
    </rPh>
    <rPh sb="17" eb="19">
      <t>ヒョウカ</t>
    </rPh>
    <phoneticPr fontId="6"/>
  </si>
  <si>
    <t>基準該当児発Ⅰ・未計画２</t>
    <rPh sb="8" eb="9">
      <t>ミ</t>
    </rPh>
    <rPh sb="9" eb="11">
      <t>ケイカク</t>
    </rPh>
    <phoneticPr fontId="6"/>
  </si>
  <si>
    <t>基準該当児発Ⅰ・未計画２・評価減</t>
    <rPh sb="8" eb="9">
      <t>ミ</t>
    </rPh>
    <rPh sb="13" eb="15">
      <t>ヒョウカ</t>
    </rPh>
    <phoneticPr fontId="6"/>
  </si>
  <si>
    <t>基準該当児発Ⅰ・未計画２・開所減１</t>
    <rPh sb="8" eb="9">
      <t>ミ</t>
    </rPh>
    <phoneticPr fontId="6"/>
  </si>
  <si>
    <t>基準該当児発Ⅰ・未計画２・開所減１・評価減</t>
    <rPh sb="8" eb="9">
      <t>ミ</t>
    </rPh>
    <rPh sb="18" eb="20">
      <t>ヒョウカ</t>
    </rPh>
    <phoneticPr fontId="6"/>
  </si>
  <si>
    <t>基準該当児発Ⅰ・未計画２・開所減２</t>
    <rPh sb="8" eb="9">
      <t>ミ</t>
    </rPh>
    <phoneticPr fontId="6"/>
  </si>
  <si>
    <t>基準該当児発Ⅰ・未計画２・開所減２・評価減</t>
    <rPh sb="8" eb="9">
      <t>ミ</t>
    </rPh>
    <rPh sb="18" eb="20">
      <t>ヒョウカ</t>
    </rPh>
    <phoneticPr fontId="6"/>
  </si>
  <si>
    <t>基準該当児発Ⅱ</t>
  </si>
  <si>
    <t>(2)基準該当児童発達支援給付費(Ⅱ)</t>
    <phoneticPr fontId="6"/>
  </si>
  <si>
    <t>基準該当児発Ⅱ・評価減</t>
    <rPh sb="8" eb="10">
      <t>ヒョウカ</t>
    </rPh>
    <phoneticPr fontId="6"/>
  </si>
  <si>
    <t>基準該当児発Ⅱ・開所減１</t>
  </si>
  <si>
    <t>基準該当児発Ⅱ・開所減１・評価減</t>
  </si>
  <si>
    <t>基準該当児発Ⅱ・開所減２</t>
  </si>
  <si>
    <t>基準該当児発Ⅱ・開所減２・評価減</t>
  </si>
  <si>
    <t>サービスコード</t>
    <phoneticPr fontId="6"/>
  </si>
  <si>
    <t>算定項目</t>
    <phoneticPr fontId="6"/>
  </si>
  <si>
    <t>児発児童発達支援管理責任者専任加算１</t>
    <rPh sb="0" eb="1">
      <t>ジ</t>
    </rPh>
    <rPh sb="1" eb="2">
      <t>ハツ</t>
    </rPh>
    <rPh sb="2" eb="4">
      <t>ジドウ</t>
    </rPh>
    <rPh sb="4" eb="6">
      <t>ハッタツ</t>
    </rPh>
    <rPh sb="6" eb="8">
      <t>シエン</t>
    </rPh>
    <rPh sb="8" eb="10">
      <t>カンリ</t>
    </rPh>
    <rPh sb="10" eb="13">
      <t>セキニンシャ</t>
    </rPh>
    <rPh sb="13" eb="15">
      <t>センニン</t>
    </rPh>
    <rPh sb="15" eb="17">
      <t>カサン</t>
    </rPh>
    <phoneticPr fontId="6"/>
  </si>
  <si>
    <t>児童発達支援センターで行う場合</t>
    <rPh sb="0" eb="2">
      <t>ジドウ</t>
    </rPh>
    <rPh sb="2" eb="4">
      <t>ハッタツ</t>
    </rPh>
    <rPh sb="4" eb="6">
      <t>シエン</t>
    </rPh>
    <rPh sb="11" eb="12">
      <t>オコナ</t>
    </rPh>
    <rPh sb="13" eb="15">
      <t>バアイ</t>
    </rPh>
    <phoneticPr fontId="6"/>
  </si>
  <si>
    <r>
      <t>児発児童発達支援管理責任者専任加算２</t>
    </r>
    <r>
      <rPr>
        <sz val="11"/>
        <color indexed="8"/>
        <rFont val="ＭＳ Ｐゴシック"/>
        <family val="3"/>
        <charset val="128"/>
      </rPr>
      <t/>
    </r>
    <rPh sb="0" eb="1">
      <t>ジ</t>
    </rPh>
    <rPh sb="1" eb="2">
      <t>ハツ</t>
    </rPh>
    <rPh sb="2" eb="4">
      <t>ジドウ</t>
    </rPh>
    <rPh sb="4" eb="6">
      <t>ハッタツ</t>
    </rPh>
    <rPh sb="6" eb="8">
      <t>シエン</t>
    </rPh>
    <rPh sb="8" eb="10">
      <t>カンリ</t>
    </rPh>
    <rPh sb="10" eb="13">
      <t>セキニンシャ</t>
    </rPh>
    <rPh sb="13" eb="15">
      <t>センニン</t>
    </rPh>
    <rPh sb="15" eb="17">
      <t>カサン</t>
    </rPh>
    <phoneticPr fontId="6"/>
  </si>
  <si>
    <t>（2）定員31人以上40人以下</t>
    <rPh sb="3" eb="5">
      <t>テイイン</t>
    </rPh>
    <rPh sb="7" eb="8">
      <t>ニン</t>
    </rPh>
    <rPh sb="8" eb="10">
      <t>イジョウ</t>
    </rPh>
    <rPh sb="12" eb="13">
      <t>ニン</t>
    </rPh>
    <rPh sb="13" eb="15">
      <t>イカ</t>
    </rPh>
    <phoneticPr fontId="6"/>
  </si>
  <si>
    <r>
      <t>児発児童発達支援管理責任者専任加算３</t>
    </r>
    <r>
      <rPr>
        <sz val="11"/>
        <color indexed="8"/>
        <rFont val="ＭＳ Ｐゴシック"/>
        <family val="3"/>
        <charset val="128"/>
      </rPr>
      <t/>
    </r>
    <rPh sb="0" eb="1">
      <t>ジ</t>
    </rPh>
    <rPh sb="1" eb="2">
      <t>ハツ</t>
    </rPh>
    <rPh sb="2" eb="4">
      <t>ジドウ</t>
    </rPh>
    <rPh sb="4" eb="6">
      <t>ハッタツ</t>
    </rPh>
    <rPh sb="6" eb="8">
      <t>シエン</t>
    </rPh>
    <rPh sb="8" eb="10">
      <t>カンリ</t>
    </rPh>
    <rPh sb="10" eb="13">
      <t>セキニンシャ</t>
    </rPh>
    <rPh sb="13" eb="15">
      <t>センニン</t>
    </rPh>
    <rPh sb="15" eb="17">
      <t>カサン</t>
    </rPh>
    <phoneticPr fontId="6"/>
  </si>
  <si>
    <t>（3）定員41人以上50人以下</t>
    <rPh sb="3" eb="5">
      <t>テイイン</t>
    </rPh>
    <rPh sb="7" eb="8">
      <t>ニン</t>
    </rPh>
    <rPh sb="8" eb="10">
      <t>イジョウ</t>
    </rPh>
    <rPh sb="12" eb="13">
      <t>ニン</t>
    </rPh>
    <rPh sb="13" eb="15">
      <t>イカ</t>
    </rPh>
    <phoneticPr fontId="6"/>
  </si>
  <si>
    <r>
      <t>児発児童発達支援管理責任者専任加算４</t>
    </r>
    <r>
      <rPr>
        <sz val="11"/>
        <color indexed="8"/>
        <rFont val="ＭＳ Ｐゴシック"/>
        <family val="3"/>
        <charset val="128"/>
      </rPr>
      <t/>
    </r>
    <rPh sb="0" eb="1">
      <t>ジ</t>
    </rPh>
    <rPh sb="1" eb="2">
      <t>ハツ</t>
    </rPh>
    <rPh sb="2" eb="4">
      <t>ジドウ</t>
    </rPh>
    <rPh sb="4" eb="6">
      <t>ハッタツ</t>
    </rPh>
    <rPh sb="6" eb="8">
      <t>シエン</t>
    </rPh>
    <rPh sb="8" eb="10">
      <t>カンリ</t>
    </rPh>
    <rPh sb="10" eb="13">
      <t>セキニンシャ</t>
    </rPh>
    <rPh sb="13" eb="15">
      <t>センニン</t>
    </rPh>
    <rPh sb="15" eb="17">
      <t>カサン</t>
    </rPh>
    <phoneticPr fontId="6"/>
  </si>
  <si>
    <r>
      <t>（4）定員</t>
    </r>
    <r>
      <rPr>
        <sz val="9"/>
        <color indexed="8"/>
        <rFont val="ＭＳ Ｐゴシック"/>
        <family val="3"/>
        <charset val="128"/>
      </rPr>
      <t>51人以上60人以下</t>
    </r>
    <rPh sb="3" eb="5">
      <t>テイイン</t>
    </rPh>
    <rPh sb="7" eb="8">
      <t>ニン</t>
    </rPh>
    <rPh sb="8" eb="10">
      <t>イジョウ</t>
    </rPh>
    <rPh sb="12" eb="13">
      <t>ニン</t>
    </rPh>
    <rPh sb="13" eb="15">
      <t>イカ</t>
    </rPh>
    <phoneticPr fontId="6"/>
  </si>
  <si>
    <r>
      <t>児発児童発達支援管理責任者専任加算５</t>
    </r>
    <r>
      <rPr>
        <sz val="11"/>
        <color indexed="8"/>
        <rFont val="ＭＳ Ｐゴシック"/>
        <family val="3"/>
        <charset val="128"/>
      </rPr>
      <t/>
    </r>
    <rPh sb="0" eb="1">
      <t>ジ</t>
    </rPh>
    <rPh sb="1" eb="2">
      <t>ハツ</t>
    </rPh>
    <rPh sb="2" eb="4">
      <t>ジドウ</t>
    </rPh>
    <rPh sb="4" eb="6">
      <t>ハッタツ</t>
    </rPh>
    <rPh sb="6" eb="8">
      <t>シエン</t>
    </rPh>
    <rPh sb="8" eb="10">
      <t>カンリ</t>
    </rPh>
    <rPh sb="10" eb="13">
      <t>セキニンシャ</t>
    </rPh>
    <rPh sb="13" eb="15">
      <t>センニン</t>
    </rPh>
    <rPh sb="15" eb="17">
      <t>カサン</t>
    </rPh>
    <phoneticPr fontId="6"/>
  </si>
  <si>
    <r>
      <t>（5）定員</t>
    </r>
    <r>
      <rPr>
        <sz val="9"/>
        <color indexed="8"/>
        <rFont val="ＭＳ Ｐゴシック"/>
        <family val="3"/>
        <charset val="128"/>
      </rPr>
      <t>61人以上70人以下</t>
    </r>
    <rPh sb="3" eb="5">
      <t>テイイン</t>
    </rPh>
    <rPh sb="7" eb="8">
      <t>ニン</t>
    </rPh>
    <rPh sb="8" eb="10">
      <t>イジョウ</t>
    </rPh>
    <rPh sb="12" eb="13">
      <t>ニン</t>
    </rPh>
    <rPh sb="13" eb="15">
      <t>イカ</t>
    </rPh>
    <phoneticPr fontId="6"/>
  </si>
  <si>
    <r>
      <t>児発児童発達支援管理責任者専任加算６</t>
    </r>
    <r>
      <rPr>
        <sz val="11"/>
        <color indexed="8"/>
        <rFont val="ＭＳ Ｐゴシック"/>
        <family val="3"/>
        <charset val="128"/>
      </rPr>
      <t/>
    </r>
    <rPh sb="0" eb="1">
      <t>ジ</t>
    </rPh>
    <rPh sb="1" eb="2">
      <t>ハツ</t>
    </rPh>
    <rPh sb="2" eb="4">
      <t>ジドウ</t>
    </rPh>
    <rPh sb="4" eb="6">
      <t>ハッタツ</t>
    </rPh>
    <rPh sb="6" eb="8">
      <t>シエン</t>
    </rPh>
    <rPh sb="8" eb="10">
      <t>カンリ</t>
    </rPh>
    <rPh sb="10" eb="13">
      <t>セキニンシャ</t>
    </rPh>
    <rPh sb="13" eb="15">
      <t>センニン</t>
    </rPh>
    <rPh sb="15" eb="17">
      <t>カサン</t>
    </rPh>
    <phoneticPr fontId="6"/>
  </si>
  <si>
    <r>
      <t>（6）定員</t>
    </r>
    <r>
      <rPr>
        <sz val="9"/>
        <color indexed="8"/>
        <rFont val="ＭＳ Ｐゴシック"/>
        <family val="3"/>
        <charset val="128"/>
      </rPr>
      <t>71人以上80人以下</t>
    </r>
    <rPh sb="3" eb="5">
      <t>テイイン</t>
    </rPh>
    <rPh sb="7" eb="8">
      <t>ニン</t>
    </rPh>
    <rPh sb="8" eb="10">
      <t>イジョウ</t>
    </rPh>
    <rPh sb="12" eb="13">
      <t>ニン</t>
    </rPh>
    <rPh sb="13" eb="15">
      <t>イカ</t>
    </rPh>
    <phoneticPr fontId="6"/>
  </si>
  <si>
    <r>
      <t>児発児童発達支援管理責任者専任加算７</t>
    </r>
    <r>
      <rPr>
        <sz val="11"/>
        <color indexed="8"/>
        <rFont val="ＭＳ Ｐゴシック"/>
        <family val="3"/>
        <charset val="128"/>
      </rPr>
      <t/>
    </r>
    <rPh sb="0" eb="1">
      <t>ジ</t>
    </rPh>
    <rPh sb="1" eb="2">
      <t>ハツ</t>
    </rPh>
    <rPh sb="2" eb="4">
      <t>ジドウ</t>
    </rPh>
    <rPh sb="4" eb="6">
      <t>ハッタツ</t>
    </rPh>
    <rPh sb="6" eb="8">
      <t>シエン</t>
    </rPh>
    <rPh sb="8" eb="10">
      <t>カンリ</t>
    </rPh>
    <rPh sb="10" eb="13">
      <t>セキニンシャ</t>
    </rPh>
    <rPh sb="13" eb="15">
      <t>センニン</t>
    </rPh>
    <rPh sb="15" eb="17">
      <t>カサン</t>
    </rPh>
    <phoneticPr fontId="6"/>
  </si>
  <si>
    <r>
      <t>（7）定員</t>
    </r>
    <r>
      <rPr>
        <sz val="9"/>
        <color indexed="8"/>
        <rFont val="ＭＳ Ｐゴシック"/>
        <family val="3"/>
        <charset val="128"/>
      </rPr>
      <t>81人以上</t>
    </r>
    <rPh sb="3" eb="5">
      <t>テイイン</t>
    </rPh>
    <rPh sb="7" eb="8">
      <t>ニン</t>
    </rPh>
    <rPh sb="8" eb="10">
      <t>イジョウ</t>
    </rPh>
    <phoneticPr fontId="6"/>
  </si>
  <si>
    <r>
      <t>児発児童発達支援管理責任者専任加算８</t>
    </r>
    <r>
      <rPr>
        <sz val="11"/>
        <color indexed="8"/>
        <rFont val="ＭＳ Ｐゴシック"/>
        <family val="3"/>
        <charset val="128"/>
      </rPr>
      <t/>
    </r>
    <rPh sb="0" eb="1">
      <t>ジ</t>
    </rPh>
    <rPh sb="1" eb="2">
      <t>ハツ</t>
    </rPh>
    <rPh sb="2" eb="4">
      <t>ジドウ</t>
    </rPh>
    <rPh sb="4" eb="6">
      <t>ハッタツ</t>
    </rPh>
    <rPh sb="6" eb="8">
      <t>シエン</t>
    </rPh>
    <rPh sb="8" eb="10">
      <t>カンリ</t>
    </rPh>
    <rPh sb="10" eb="13">
      <t>セキニンシャ</t>
    </rPh>
    <rPh sb="13" eb="15">
      <t>センニン</t>
    </rPh>
    <rPh sb="15" eb="17">
      <t>カサン</t>
    </rPh>
    <phoneticPr fontId="6"/>
  </si>
  <si>
    <t>ロ　難聴児の場合</t>
    <rPh sb="2" eb="5">
      <t>ナンチョウジ</t>
    </rPh>
    <rPh sb="6" eb="8">
      <t>バアイ</t>
    </rPh>
    <phoneticPr fontId="6"/>
  </si>
  <si>
    <t>（1）定員20人以下</t>
    <rPh sb="3" eb="5">
      <t>テイイン</t>
    </rPh>
    <rPh sb="7" eb="8">
      <t>ニン</t>
    </rPh>
    <rPh sb="8" eb="10">
      <t>イカ</t>
    </rPh>
    <phoneticPr fontId="6"/>
  </si>
  <si>
    <r>
      <t>児発児童発達支援管理責任者専任加算９</t>
    </r>
    <r>
      <rPr>
        <sz val="11"/>
        <color indexed="8"/>
        <rFont val="ＭＳ Ｐゴシック"/>
        <family val="3"/>
        <charset val="128"/>
      </rPr>
      <t/>
    </r>
    <rPh sb="0" eb="1">
      <t>ジ</t>
    </rPh>
    <rPh sb="1" eb="2">
      <t>ハツ</t>
    </rPh>
    <rPh sb="2" eb="4">
      <t>ジドウ</t>
    </rPh>
    <rPh sb="4" eb="6">
      <t>ハッタツ</t>
    </rPh>
    <rPh sb="6" eb="8">
      <t>シエン</t>
    </rPh>
    <rPh sb="8" eb="10">
      <t>カンリ</t>
    </rPh>
    <rPh sb="10" eb="13">
      <t>セキニンシャ</t>
    </rPh>
    <rPh sb="13" eb="15">
      <t>センニン</t>
    </rPh>
    <rPh sb="15" eb="17">
      <t>カサン</t>
    </rPh>
    <phoneticPr fontId="6"/>
  </si>
  <si>
    <t>（2）定員21人以上30人以下</t>
    <rPh sb="3" eb="5">
      <t>テイイン</t>
    </rPh>
    <rPh sb="7" eb="8">
      <t>ニン</t>
    </rPh>
    <rPh sb="8" eb="10">
      <t>イジョウ</t>
    </rPh>
    <rPh sb="12" eb="13">
      <t>ニン</t>
    </rPh>
    <rPh sb="13" eb="15">
      <t>イカ</t>
    </rPh>
    <phoneticPr fontId="6"/>
  </si>
  <si>
    <r>
      <t>児発児童発達支援管理責任者専任加算１０</t>
    </r>
    <r>
      <rPr>
        <sz val="11"/>
        <color indexed="8"/>
        <rFont val="ＭＳ Ｐゴシック"/>
        <family val="3"/>
        <charset val="128"/>
      </rPr>
      <t/>
    </r>
    <rPh sb="0" eb="1">
      <t>ジ</t>
    </rPh>
    <rPh sb="1" eb="2">
      <t>ハツ</t>
    </rPh>
    <rPh sb="2" eb="4">
      <t>ジドウ</t>
    </rPh>
    <rPh sb="4" eb="6">
      <t>ハッタツ</t>
    </rPh>
    <rPh sb="6" eb="8">
      <t>シエン</t>
    </rPh>
    <rPh sb="8" eb="10">
      <t>カンリ</t>
    </rPh>
    <rPh sb="10" eb="13">
      <t>セキニンシャ</t>
    </rPh>
    <rPh sb="13" eb="15">
      <t>センニン</t>
    </rPh>
    <rPh sb="15" eb="17">
      <t>カサン</t>
    </rPh>
    <phoneticPr fontId="6"/>
  </si>
  <si>
    <t>（3）定員31人以上40人以下</t>
    <rPh sb="3" eb="5">
      <t>テイイン</t>
    </rPh>
    <rPh sb="7" eb="8">
      <t>ニン</t>
    </rPh>
    <rPh sb="8" eb="10">
      <t>イジョウ</t>
    </rPh>
    <rPh sb="12" eb="13">
      <t>ニン</t>
    </rPh>
    <rPh sb="13" eb="15">
      <t>イカ</t>
    </rPh>
    <phoneticPr fontId="6"/>
  </si>
  <si>
    <r>
      <t>児発児童発達支援管理責任者専任加算１１</t>
    </r>
    <r>
      <rPr>
        <sz val="11"/>
        <color indexed="8"/>
        <rFont val="ＭＳ Ｐゴシック"/>
        <family val="3"/>
        <charset val="128"/>
      </rPr>
      <t/>
    </r>
    <rPh sb="0" eb="1">
      <t>ジ</t>
    </rPh>
    <rPh sb="1" eb="2">
      <t>ハツ</t>
    </rPh>
    <rPh sb="2" eb="4">
      <t>ジドウ</t>
    </rPh>
    <rPh sb="4" eb="6">
      <t>ハッタツ</t>
    </rPh>
    <rPh sb="6" eb="8">
      <t>シエン</t>
    </rPh>
    <rPh sb="8" eb="10">
      <t>カンリ</t>
    </rPh>
    <rPh sb="10" eb="13">
      <t>セキニンシャ</t>
    </rPh>
    <rPh sb="13" eb="15">
      <t>センニン</t>
    </rPh>
    <rPh sb="15" eb="17">
      <t>カサン</t>
    </rPh>
    <phoneticPr fontId="6"/>
  </si>
  <si>
    <t>（4）定員41人以上</t>
    <rPh sb="3" eb="5">
      <t>テイイン</t>
    </rPh>
    <rPh sb="7" eb="8">
      <t>ニン</t>
    </rPh>
    <rPh sb="8" eb="10">
      <t>イジョウ</t>
    </rPh>
    <phoneticPr fontId="6"/>
  </si>
  <si>
    <r>
      <t>児発児童発達支援管理責任者専任加算１２</t>
    </r>
    <r>
      <rPr>
        <sz val="11"/>
        <color indexed="8"/>
        <rFont val="ＭＳ Ｐゴシック"/>
        <family val="3"/>
        <charset val="128"/>
      </rPr>
      <t/>
    </r>
    <rPh sb="0" eb="1">
      <t>ジ</t>
    </rPh>
    <rPh sb="1" eb="2">
      <t>ハツ</t>
    </rPh>
    <rPh sb="2" eb="4">
      <t>ジドウ</t>
    </rPh>
    <rPh sb="4" eb="6">
      <t>ハッタツ</t>
    </rPh>
    <rPh sb="6" eb="8">
      <t>シエン</t>
    </rPh>
    <rPh sb="8" eb="10">
      <t>カンリ</t>
    </rPh>
    <rPh sb="10" eb="13">
      <t>セキニンシャ</t>
    </rPh>
    <rPh sb="13" eb="15">
      <t>センニン</t>
    </rPh>
    <rPh sb="15" eb="17">
      <t>カサン</t>
    </rPh>
    <phoneticPr fontId="6"/>
  </si>
  <si>
    <t>ハ　重症心身障害児の場合</t>
    <rPh sb="2" eb="4">
      <t>ジュウショウ</t>
    </rPh>
    <rPh sb="4" eb="6">
      <t>シンシン</t>
    </rPh>
    <rPh sb="6" eb="9">
      <t>ショウガイジ</t>
    </rPh>
    <rPh sb="10" eb="12">
      <t>バアイ</t>
    </rPh>
    <phoneticPr fontId="6"/>
  </si>
  <si>
    <t>（1）定員15人以下</t>
    <rPh sb="3" eb="5">
      <t>テイイン</t>
    </rPh>
    <rPh sb="7" eb="8">
      <t>ニン</t>
    </rPh>
    <rPh sb="8" eb="10">
      <t>イカ</t>
    </rPh>
    <phoneticPr fontId="6"/>
  </si>
  <si>
    <r>
      <t>児発児童発達支援管理責任者専任加算１３</t>
    </r>
    <r>
      <rPr>
        <sz val="11"/>
        <color indexed="8"/>
        <rFont val="ＭＳ Ｐゴシック"/>
        <family val="3"/>
        <charset val="128"/>
      </rPr>
      <t/>
    </r>
    <rPh sb="0" eb="1">
      <t>ジ</t>
    </rPh>
    <rPh sb="1" eb="2">
      <t>ハツ</t>
    </rPh>
    <rPh sb="2" eb="4">
      <t>ジドウ</t>
    </rPh>
    <rPh sb="4" eb="6">
      <t>ハッタツ</t>
    </rPh>
    <rPh sb="6" eb="8">
      <t>シエン</t>
    </rPh>
    <rPh sb="8" eb="10">
      <t>カンリ</t>
    </rPh>
    <rPh sb="10" eb="13">
      <t>セキニンシャ</t>
    </rPh>
    <rPh sb="13" eb="15">
      <t>センニン</t>
    </rPh>
    <rPh sb="15" eb="17">
      <t>カサン</t>
    </rPh>
    <phoneticPr fontId="6"/>
  </si>
  <si>
    <t>（2）定員16人以上20人以下</t>
    <rPh sb="3" eb="5">
      <t>テイイン</t>
    </rPh>
    <rPh sb="7" eb="8">
      <t>ニン</t>
    </rPh>
    <rPh sb="8" eb="10">
      <t>イジョウ</t>
    </rPh>
    <rPh sb="12" eb="13">
      <t>ニン</t>
    </rPh>
    <rPh sb="13" eb="15">
      <t>イカ</t>
    </rPh>
    <phoneticPr fontId="6"/>
  </si>
  <si>
    <r>
      <t>児発児童発達支援管理責任者専任加算１４</t>
    </r>
    <r>
      <rPr>
        <sz val="11"/>
        <color indexed="8"/>
        <rFont val="ＭＳ Ｐゴシック"/>
        <family val="3"/>
        <charset val="128"/>
      </rPr>
      <t/>
    </r>
    <rPh sb="0" eb="1">
      <t>ジ</t>
    </rPh>
    <rPh sb="1" eb="2">
      <t>ハツ</t>
    </rPh>
    <rPh sb="2" eb="4">
      <t>ジドウ</t>
    </rPh>
    <rPh sb="4" eb="6">
      <t>ハッタツ</t>
    </rPh>
    <rPh sb="6" eb="8">
      <t>シエン</t>
    </rPh>
    <rPh sb="8" eb="10">
      <t>カンリ</t>
    </rPh>
    <rPh sb="10" eb="13">
      <t>セキニンシャ</t>
    </rPh>
    <rPh sb="13" eb="15">
      <t>センニン</t>
    </rPh>
    <rPh sb="15" eb="17">
      <t>カサン</t>
    </rPh>
    <phoneticPr fontId="6"/>
  </si>
  <si>
    <t>（3）定員21人以上</t>
    <rPh sb="3" eb="5">
      <t>テイイン</t>
    </rPh>
    <rPh sb="7" eb="8">
      <t>ニン</t>
    </rPh>
    <rPh sb="8" eb="10">
      <t>イジョウ</t>
    </rPh>
    <phoneticPr fontId="6"/>
  </si>
  <si>
    <r>
      <t>児発児童発達支援管理責任者専任加算１５</t>
    </r>
    <r>
      <rPr>
        <sz val="11"/>
        <color indexed="8"/>
        <rFont val="ＭＳ Ｐゴシック"/>
        <family val="3"/>
        <charset val="128"/>
      </rPr>
      <t/>
    </r>
    <rPh sb="0" eb="1">
      <t>ジ</t>
    </rPh>
    <rPh sb="1" eb="2">
      <t>ハツ</t>
    </rPh>
    <rPh sb="2" eb="4">
      <t>ジドウ</t>
    </rPh>
    <rPh sb="4" eb="6">
      <t>ハッタツ</t>
    </rPh>
    <rPh sb="6" eb="8">
      <t>シエン</t>
    </rPh>
    <rPh sb="8" eb="10">
      <t>カンリ</t>
    </rPh>
    <rPh sb="10" eb="13">
      <t>セキニンシャ</t>
    </rPh>
    <rPh sb="13" eb="15">
      <t>センニン</t>
    </rPh>
    <rPh sb="15" eb="17">
      <t>カサン</t>
    </rPh>
    <phoneticPr fontId="6"/>
  </si>
  <si>
    <t>児童発達支援センター以外で行う場合</t>
    <rPh sb="0" eb="2">
      <t>ジドウ</t>
    </rPh>
    <rPh sb="2" eb="4">
      <t>ハッタツ</t>
    </rPh>
    <rPh sb="4" eb="6">
      <t>シエン</t>
    </rPh>
    <rPh sb="10" eb="12">
      <t>イガイ</t>
    </rPh>
    <phoneticPr fontId="6"/>
  </si>
  <si>
    <t>ニ　障害児（重症心身障害児を除く）の場合</t>
    <rPh sb="2" eb="5">
      <t>ショウガイジ</t>
    </rPh>
    <rPh sb="6" eb="8">
      <t>ジュウショウ</t>
    </rPh>
    <rPh sb="8" eb="10">
      <t>シンシン</t>
    </rPh>
    <rPh sb="10" eb="13">
      <t>ショウガイジ</t>
    </rPh>
    <rPh sb="14" eb="15">
      <t>ノゾ</t>
    </rPh>
    <rPh sb="18" eb="20">
      <t>バアイ</t>
    </rPh>
    <phoneticPr fontId="6"/>
  </si>
  <si>
    <t>（1）定員10人以下</t>
    <rPh sb="3" eb="5">
      <t>テイイン</t>
    </rPh>
    <rPh sb="7" eb="8">
      <t>ニン</t>
    </rPh>
    <rPh sb="8" eb="10">
      <t>イカ</t>
    </rPh>
    <phoneticPr fontId="6"/>
  </si>
  <si>
    <r>
      <t>児発児童発達支援管理責任者専任加算１６</t>
    </r>
    <r>
      <rPr>
        <sz val="11"/>
        <color indexed="8"/>
        <rFont val="ＭＳ Ｐゴシック"/>
        <family val="3"/>
        <charset val="128"/>
      </rPr>
      <t/>
    </r>
    <rPh sb="0" eb="1">
      <t>ジ</t>
    </rPh>
    <rPh sb="1" eb="2">
      <t>ハツ</t>
    </rPh>
    <rPh sb="2" eb="4">
      <t>ジドウ</t>
    </rPh>
    <rPh sb="4" eb="6">
      <t>ハッタツ</t>
    </rPh>
    <rPh sb="6" eb="8">
      <t>シエン</t>
    </rPh>
    <rPh sb="8" eb="10">
      <t>カンリ</t>
    </rPh>
    <rPh sb="10" eb="13">
      <t>セキニンシャ</t>
    </rPh>
    <rPh sb="13" eb="15">
      <t>センニン</t>
    </rPh>
    <rPh sb="15" eb="17">
      <t>カサン</t>
    </rPh>
    <phoneticPr fontId="6"/>
  </si>
  <si>
    <t>（2）定員11人以上20人以下</t>
    <rPh sb="3" eb="5">
      <t>テイイン</t>
    </rPh>
    <rPh sb="7" eb="8">
      <t>ニン</t>
    </rPh>
    <rPh sb="8" eb="10">
      <t>イジョウ</t>
    </rPh>
    <rPh sb="12" eb="13">
      <t>ニン</t>
    </rPh>
    <rPh sb="13" eb="15">
      <t>イカ</t>
    </rPh>
    <phoneticPr fontId="6"/>
  </si>
  <si>
    <r>
      <t>児発児童発達支援管理責任者専任加算１７</t>
    </r>
    <r>
      <rPr>
        <sz val="11"/>
        <color indexed="8"/>
        <rFont val="ＭＳ Ｐゴシック"/>
        <family val="3"/>
        <charset val="128"/>
      </rPr>
      <t/>
    </r>
    <rPh sb="0" eb="1">
      <t>ジ</t>
    </rPh>
    <rPh sb="1" eb="2">
      <t>ハツ</t>
    </rPh>
    <rPh sb="2" eb="4">
      <t>ジドウ</t>
    </rPh>
    <rPh sb="4" eb="6">
      <t>ハッタツ</t>
    </rPh>
    <rPh sb="6" eb="8">
      <t>シエン</t>
    </rPh>
    <rPh sb="8" eb="10">
      <t>カンリ</t>
    </rPh>
    <rPh sb="10" eb="13">
      <t>セキニンシャ</t>
    </rPh>
    <rPh sb="13" eb="15">
      <t>センニン</t>
    </rPh>
    <rPh sb="15" eb="17">
      <t>カサン</t>
    </rPh>
    <phoneticPr fontId="6"/>
  </si>
  <si>
    <r>
      <t>児発児童発達支援管理責任者専任加算１８</t>
    </r>
    <r>
      <rPr>
        <sz val="11"/>
        <color indexed="8"/>
        <rFont val="ＭＳ Ｐゴシック"/>
        <family val="3"/>
        <charset val="128"/>
      </rPr>
      <t/>
    </r>
    <rPh sb="0" eb="1">
      <t>ジ</t>
    </rPh>
    <rPh sb="1" eb="2">
      <t>ハツ</t>
    </rPh>
    <rPh sb="2" eb="4">
      <t>ジドウ</t>
    </rPh>
    <rPh sb="4" eb="6">
      <t>ハッタツ</t>
    </rPh>
    <rPh sb="6" eb="8">
      <t>シエン</t>
    </rPh>
    <rPh sb="8" eb="10">
      <t>カンリ</t>
    </rPh>
    <rPh sb="10" eb="13">
      <t>セキニンシャ</t>
    </rPh>
    <rPh sb="13" eb="15">
      <t>センニン</t>
    </rPh>
    <rPh sb="15" eb="17">
      <t>カサン</t>
    </rPh>
    <phoneticPr fontId="6"/>
  </si>
  <si>
    <t>ホ　重症心身障害児の場合</t>
    <rPh sb="2" eb="4">
      <t>ジュウショウ</t>
    </rPh>
    <rPh sb="4" eb="6">
      <t>シンシン</t>
    </rPh>
    <rPh sb="6" eb="9">
      <t>ショウガイジ</t>
    </rPh>
    <rPh sb="10" eb="12">
      <t>バアイ</t>
    </rPh>
    <phoneticPr fontId="6"/>
  </si>
  <si>
    <t>（1）定員5人</t>
    <rPh sb="3" eb="5">
      <t>テイイン</t>
    </rPh>
    <rPh sb="6" eb="7">
      <t>ニン</t>
    </rPh>
    <phoneticPr fontId="6"/>
  </si>
  <si>
    <t>児発児童発達支援管理責任者専任加算１９</t>
    <rPh sb="0" eb="1">
      <t>ジ</t>
    </rPh>
    <rPh sb="1" eb="2">
      <t>ハツ</t>
    </rPh>
    <rPh sb="2" eb="4">
      <t>ジドウ</t>
    </rPh>
    <rPh sb="4" eb="6">
      <t>ハッタツ</t>
    </rPh>
    <rPh sb="6" eb="8">
      <t>シエン</t>
    </rPh>
    <rPh sb="8" eb="10">
      <t>カンリ</t>
    </rPh>
    <rPh sb="10" eb="13">
      <t>セキニンシャ</t>
    </rPh>
    <rPh sb="13" eb="15">
      <t>センニン</t>
    </rPh>
    <rPh sb="15" eb="17">
      <t>カサン</t>
    </rPh>
    <phoneticPr fontId="6"/>
  </si>
  <si>
    <t>（2）定員6人</t>
    <rPh sb="3" eb="5">
      <t>テイイン</t>
    </rPh>
    <rPh sb="6" eb="7">
      <t>ニン</t>
    </rPh>
    <phoneticPr fontId="6"/>
  </si>
  <si>
    <t>児発児童発達支援管理責任者専任加算２０</t>
    <rPh sb="0" eb="1">
      <t>ジ</t>
    </rPh>
    <rPh sb="1" eb="2">
      <t>ハツ</t>
    </rPh>
    <rPh sb="2" eb="4">
      <t>ジドウ</t>
    </rPh>
    <rPh sb="4" eb="6">
      <t>ハッタツ</t>
    </rPh>
    <rPh sb="6" eb="8">
      <t>シエン</t>
    </rPh>
    <rPh sb="8" eb="10">
      <t>カンリ</t>
    </rPh>
    <rPh sb="10" eb="13">
      <t>セキニンシャ</t>
    </rPh>
    <rPh sb="13" eb="15">
      <t>センニン</t>
    </rPh>
    <rPh sb="15" eb="17">
      <t>カサン</t>
    </rPh>
    <phoneticPr fontId="6"/>
  </si>
  <si>
    <t>（3）定員7人</t>
    <rPh sb="3" eb="5">
      <t>テイイン</t>
    </rPh>
    <rPh sb="6" eb="7">
      <t>ニン</t>
    </rPh>
    <phoneticPr fontId="6"/>
  </si>
  <si>
    <t>児発児童発達支援管理責任者専任加算２１</t>
    <rPh sb="0" eb="1">
      <t>ジ</t>
    </rPh>
    <rPh sb="1" eb="2">
      <t>ハツ</t>
    </rPh>
    <rPh sb="2" eb="4">
      <t>ジドウ</t>
    </rPh>
    <rPh sb="4" eb="6">
      <t>ハッタツ</t>
    </rPh>
    <rPh sb="6" eb="8">
      <t>シエン</t>
    </rPh>
    <rPh sb="8" eb="10">
      <t>カンリ</t>
    </rPh>
    <rPh sb="10" eb="13">
      <t>セキニンシャ</t>
    </rPh>
    <rPh sb="13" eb="15">
      <t>センニン</t>
    </rPh>
    <rPh sb="15" eb="17">
      <t>カサン</t>
    </rPh>
    <phoneticPr fontId="6"/>
  </si>
  <si>
    <t>（4）定員8人</t>
    <rPh sb="3" eb="5">
      <t>テイイン</t>
    </rPh>
    <rPh sb="6" eb="7">
      <t>ニン</t>
    </rPh>
    <phoneticPr fontId="6"/>
  </si>
  <si>
    <t>児発児童発達支援管理責任者専任加算２２</t>
    <rPh sb="0" eb="1">
      <t>ジ</t>
    </rPh>
    <rPh sb="1" eb="2">
      <t>ハツ</t>
    </rPh>
    <rPh sb="2" eb="4">
      <t>ジドウ</t>
    </rPh>
    <rPh sb="4" eb="6">
      <t>ハッタツ</t>
    </rPh>
    <rPh sb="6" eb="8">
      <t>シエン</t>
    </rPh>
    <rPh sb="8" eb="10">
      <t>カンリ</t>
    </rPh>
    <rPh sb="10" eb="13">
      <t>セキニンシャ</t>
    </rPh>
    <rPh sb="13" eb="15">
      <t>センニン</t>
    </rPh>
    <rPh sb="15" eb="17">
      <t>カサン</t>
    </rPh>
    <phoneticPr fontId="6"/>
  </si>
  <si>
    <t>（5）定員9人</t>
    <rPh sb="3" eb="5">
      <t>テイイン</t>
    </rPh>
    <rPh sb="6" eb="7">
      <t>ニン</t>
    </rPh>
    <phoneticPr fontId="6"/>
  </si>
  <si>
    <t>児発児童発達支援管理責任者専任加算２３</t>
    <rPh sb="0" eb="1">
      <t>ジ</t>
    </rPh>
    <rPh sb="1" eb="2">
      <t>ハツ</t>
    </rPh>
    <rPh sb="2" eb="4">
      <t>ジドウ</t>
    </rPh>
    <rPh sb="4" eb="6">
      <t>ハッタツ</t>
    </rPh>
    <rPh sb="6" eb="8">
      <t>シエン</t>
    </rPh>
    <rPh sb="8" eb="10">
      <t>カンリ</t>
    </rPh>
    <rPh sb="10" eb="13">
      <t>セキニンシャ</t>
    </rPh>
    <rPh sb="13" eb="15">
      <t>センニン</t>
    </rPh>
    <rPh sb="15" eb="17">
      <t>カサン</t>
    </rPh>
    <phoneticPr fontId="6"/>
  </si>
  <si>
    <t>（6）定員10人</t>
    <rPh sb="3" eb="5">
      <t>テイイン</t>
    </rPh>
    <rPh sb="7" eb="8">
      <t>ニン</t>
    </rPh>
    <phoneticPr fontId="6"/>
  </si>
  <si>
    <t>児発児童発達支援管理責任者専任加算２４</t>
    <rPh sb="0" eb="1">
      <t>ジ</t>
    </rPh>
    <rPh sb="1" eb="2">
      <t>ハツ</t>
    </rPh>
    <rPh sb="2" eb="4">
      <t>ジドウ</t>
    </rPh>
    <rPh sb="4" eb="6">
      <t>ハッタツ</t>
    </rPh>
    <rPh sb="6" eb="8">
      <t>シエン</t>
    </rPh>
    <rPh sb="8" eb="10">
      <t>カンリ</t>
    </rPh>
    <rPh sb="10" eb="13">
      <t>セキニンシャ</t>
    </rPh>
    <rPh sb="13" eb="15">
      <t>センニン</t>
    </rPh>
    <rPh sb="15" eb="17">
      <t>カサン</t>
    </rPh>
    <phoneticPr fontId="6"/>
  </si>
  <si>
    <t>（7）定員11人以上</t>
    <rPh sb="3" eb="5">
      <t>テイイン</t>
    </rPh>
    <rPh sb="7" eb="8">
      <t>ニン</t>
    </rPh>
    <rPh sb="8" eb="10">
      <t>イジョウ</t>
    </rPh>
    <phoneticPr fontId="6"/>
  </si>
  <si>
    <t>児発人工内耳装用児支援加算１</t>
    <rPh sb="0" eb="2">
      <t>ジハツ</t>
    </rPh>
    <rPh sb="4" eb="6">
      <t>ナイジ</t>
    </rPh>
    <rPh sb="6" eb="8">
      <t>ソウヨウ</t>
    </rPh>
    <rPh sb="8" eb="9">
      <t>ジ</t>
    </rPh>
    <rPh sb="9" eb="11">
      <t>シエン</t>
    </rPh>
    <rPh sb="11" eb="13">
      <t>カサン</t>
    </rPh>
    <phoneticPr fontId="6"/>
  </si>
  <si>
    <t>人工内耳装用児支援加算</t>
    <rPh sb="0" eb="2">
      <t>ジンコウ</t>
    </rPh>
    <rPh sb="2" eb="4">
      <t>ナイジ</t>
    </rPh>
    <rPh sb="4" eb="6">
      <t>ソウヨウ</t>
    </rPh>
    <rPh sb="6" eb="7">
      <t>ジ</t>
    </rPh>
    <rPh sb="7" eb="9">
      <t>シエン</t>
    </rPh>
    <rPh sb="9" eb="11">
      <t>カサン</t>
    </rPh>
    <phoneticPr fontId="6"/>
  </si>
  <si>
    <t>児発人工内耳装用児支援加算２</t>
    <rPh sb="0" eb="2">
      <t>ジハツ</t>
    </rPh>
    <rPh sb="4" eb="6">
      <t>ナイジ</t>
    </rPh>
    <rPh sb="6" eb="8">
      <t>ソウヨウ</t>
    </rPh>
    <rPh sb="8" eb="9">
      <t>ジ</t>
    </rPh>
    <rPh sb="9" eb="11">
      <t>シエン</t>
    </rPh>
    <rPh sb="11" eb="13">
      <t>カサン</t>
    </rPh>
    <phoneticPr fontId="6"/>
  </si>
  <si>
    <t>児発人工内耳装用児支援加算３</t>
    <rPh sb="0" eb="2">
      <t>ジハツ</t>
    </rPh>
    <rPh sb="4" eb="6">
      <t>ナイジ</t>
    </rPh>
    <rPh sb="6" eb="8">
      <t>ソウヨウ</t>
    </rPh>
    <rPh sb="8" eb="9">
      <t>ジ</t>
    </rPh>
    <rPh sb="9" eb="11">
      <t>シエン</t>
    </rPh>
    <rPh sb="11" eb="13">
      <t>カサン</t>
    </rPh>
    <phoneticPr fontId="6"/>
  </si>
  <si>
    <t>児発人工内耳装用児支援加算４</t>
    <rPh sb="0" eb="2">
      <t>ジハツ</t>
    </rPh>
    <rPh sb="4" eb="6">
      <t>ナイジ</t>
    </rPh>
    <rPh sb="6" eb="8">
      <t>ソウヨウ</t>
    </rPh>
    <rPh sb="8" eb="9">
      <t>ジ</t>
    </rPh>
    <rPh sb="9" eb="11">
      <t>シエン</t>
    </rPh>
    <rPh sb="11" eb="13">
      <t>カサン</t>
    </rPh>
    <phoneticPr fontId="6"/>
  </si>
  <si>
    <t>児発指導員加配加算１</t>
    <rPh sb="0" eb="2">
      <t>ジハツ</t>
    </rPh>
    <rPh sb="2" eb="5">
      <t>シドウイン</t>
    </rPh>
    <rPh sb="5" eb="7">
      <t>カハイ</t>
    </rPh>
    <rPh sb="7" eb="9">
      <t>カサン</t>
    </rPh>
    <phoneticPr fontId="6"/>
  </si>
  <si>
    <t>指導員加配加算</t>
    <rPh sb="0" eb="2">
      <t>シドウ</t>
    </rPh>
    <rPh sb="2" eb="3">
      <t>イン</t>
    </rPh>
    <rPh sb="3" eb="5">
      <t>カハイ</t>
    </rPh>
    <rPh sb="5" eb="7">
      <t>カサン</t>
    </rPh>
    <phoneticPr fontId="6"/>
  </si>
  <si>
    <t>児童発達支援センター以外で行う場合</t>
    <rPh sb="0" eb="2">
      <t>ジドウ</t>
    </rPh>
    <rPh sb="2" eb="4">
      <t>ハッタツ</t>
    </rPh>
    <rPh sb="4" eb="6">
      <t>シエン</t>
    </rPh>
    <rPh sb="10" eb="12">
      <t>イガイ</t>
    </rPh>
    <rPh sb="13" eb="14">
      <t>オコナ</t>
    </rPh>
    <rPh sb="15" eb="17">
      <t>バアイ</t>
    </rPh>
    <phoneticPr fontId="6"/>
  </si>
  <si>
    <t>イ 児童指導員等の場合</t>
    <rPh sb="9" eb="11">
      <t>バアイ</t>
    </rPh>
    <phoneticPr fontId="6"/>
  </si>
  <si>
    <t>児発指導員加配加算２</t>
    <rPh sb="0" eb="2">
      <t>ジハツ</t>
    </rPh>
    <rPh sb="2" eb="5">
      <t>シドウイン</t>
    </rPh>
    <rPh sb="5" eb="7">
      <t>カハイ</t>
    </rPh>
    <rPh sb="7" eb="9">
      <t>カサン</t>
    </rPh>
    <phoneticPr fontId="6"/>
  </si>
  <si>
    <t>ロ 指導員の場合</t>
    <rPh sb="2" eb="5">
      <t>シドウイン</t>
    </rPh>
    <rPh sb="6" eb="8">
      <t>バアイ</t>
    </rPh>
    <phoneticPr fontId="6"/>
  </si>
  <si>
    <t>児発指導員加配加算３</t>
    <rPh sb="0" eb="2">
      <t>ジハツ</t>
    </rPh>
    <rPh sb="2" eb="5">
      <t>シドウイン</t>
    </rPh>
    <rPh sb="5" eb="7">
      <t>カハイ</t>
    </rPh>
    <rPh sb="7" eb="9">
      <t>カサン</t>
    </rPh>
    <phoneticPr fontId="6"/>
  </si>
  <si>
    <t>児発指導員加配加算４</t>
    <rPh sb="0" eb="2">
      <t>ジハツ</t>
    </rPh>
    <rPh sb="2" eb="5">
      <t>シドウイン</t>
    </rPh>
    <rPh sb="5" eb="7">
      <t>カハイ</t>
    </rPh>
    <rPh sb="7" eb="9">
      <t>カサン</t>
    </rPh>
    <phoneticPr fontId="6"/>
  </si>
  <si>
    <t>児発指導員加配加算５</t>
    <rPh sb="0" eb="2">
      <t>ジハツ</t>
    </rPh>
    <rPh sb="2" eb="5">
      <t>シドウイン</t>
    </rPh>
    <rPh sb="5" eb="7">
      <t>カハイ</t>
    </rPh>
    <rPh sb="7" eb="9">
      <t>カサン</t>
    </rPh>
    <phoneticPr fontId="6"/>
  </si>
  <si>
    <t>児発指導員加配加算６</t>
    <rPh sb="0" eb="2">
      <t>ジハツ</t>
    </rPh>
    <rPh sb="2" eb="5">
      <t>シドウイン</t>
    </rPh>
    <rPh sb="5" eb="7">
      <t>カハイ</t>
    </rPh>
    <rPh sb="7" eb="9">
      <t>カサン</t>
    </rPh>
    <phoneticPr fontId="6"/>
  </si>
  <si>
    <t>児発児童指導員等加配加算Ⅰ１・１</t>
    <rPh sb="0" eb="1">
      <t>ジ</t>
    </rPh>
    <rPh sb="1" eb="2">
      <t>ハツ</t>
    </rPh>
    <rPh sb="2" eb="4">
      <t>ジドウ</t>
    </rPh>
    <rPh sb="4" eb="7">
      <t>シドウイン</t>
    </rPh>
    <rPh sb="7" eb="8">
      <t>トウ</t>
    </rPh>
    <rPh sb="8" eb="10">
      <t>カハイ</t>
    </rPh>
    <rPh sb="10" eb="12">
      <t>カサン</t>
    </rPh>
    <phoneticPr fontId="6"/>
  </si>
  <si>
    <t>児童指導員等加配加算（Ⅰ）</t>
    <phoneticPr fontId="6"/>
  </si>
  <si>
    <t>(1)　専門職員（理学療法士等）の場合</t>
    <phoneticPr fontId="6"/>
  </si>
  <si>
    <t>児発児童指導員等加配加算Ⅰ１・２</t>
    <rPh sb="0" eb="1">
      <t>ジ</t>
    </rPh>
    <rPh sb="1" eb="2">
      <t>ハツ</t>
    </rPh>
    <rPh sb="2" eb="4">
      <t>ジドウ</t>
    </rPh>
    <rPh sb="4" eb="7">
      <t>シドウイン</t>
    </rPh>
    <rPh sb="7" eb="8">
      <t>トウ</t>
    </rPh>
    <rPh sb="8" eb="10">
      <t>カハイ</t>
    </rPh>
    <rPh sb="10" eb="12">
      <t>カサン</t>
    </rPh>
    <phoneticPr fontId="6"/>
  </si>
  <si>
    <t>児発児童指導員等加配加算Ⅰ１・３</t>
    <rPh sb="0" eb="1">
      <t>ジ</t>
    </rPh>
    <rPh sb="1" eb="2">
      <t>ハツ</t>
    </rPh>
    <rPh sb="2" eb="4">
      <t>ジドウ</t>
    </rPh>
    <rPh sb="4" eb="7">
      <t>シドウイン</t>
    </rPh>
    <rPh sb="7" eb="8">
      <t>トウ</t>
    </rPh>
    <rPh sb="8" eb="10">
      <t>カハイ</t>
    </rPh>
    <rPh sb="10" eb="12">
      <t>カサン</t>
    </rPh>
    <phoneticPr fontId="6"/>
  </si>
  <si>
    <t>児発児童指導員等加配加算Ⅰ１・４</t>
    <rPh sb="0" eb="1">
      <t>ジ</t>
    </rPh>
    <rPh sb="1" eb="2">
      <t>ハツ</t>
    </rPh>
    <rPh sb="2" eb="4">
      <t>ジドウ</t>
    </rPh>
    <rPh sb="4" eb="7">
      <t>シドウイン</t>
    </rPh>
    <rPh sb="7" eb="8">
      <t>トウ</t>
    </rPh>
    <rPh sb="8" eb="10">
      <t>カハイ</t>
    </rPh>
    <rPh sb="10" eb="12">
      <t>カサン</t>
    </rPh>
    <phoneticPr fontId="6"/>
  </si>
  <si>
    <t>児発児童指導員等加配加算Ⅰ１・５</t>
    <rPh sb="0" eb="1">
      <t>ジ</t>
    </rPh>
    <rPh sb="1" eb="2">
      <t>ハツ</t>
    </rPh>
    <rPh sb="2" eb="4">
      <t>ジドウ</t>
    </rPh>
    <rPh sb="4" eb="7">
      <t>シドウイン</t>
    </rPh>
    <rPh sb="7" eb="8">
      <t>トウ</t>
    </rPh>
    <rPh sb="8" eb="10">
      <t>カハイ</t>
    </rPh>
    <rPh sb="10" eb="12">
      <t>カサン</t>
    </rPh>
    <phoneticPr fontId="6"/>
  </si>
  <si>
    <t>児発児童指導員等加配加算Ⅰ１・６</t>
    <rPh sb="0" eb="1">
      <t>ジ</t>
    </rPh>
    <rPh sb="1" eb="2">
      <t>ハツ</t>
    </rPh>
    <rPh sb="2" eb="4">
      <t>ジドウ</t>
    </rPh>
    <rPh sb="4" eb="7">
      <t>シドウイン</t>
    </rPh>
    <rPh sb="7" eb="8">
      <t>トウ</t>
    </rPh>
    <rPh sb="8" eb="10">
      <t>カハイ</t>
    </rPh>
    <rPh sb="10" eb="12">
      <t>カサン</t>
    </rPh>
    <phoneticPr fontId="6"/>
  </si>
  <si>
    <t>児発児童指導員等加配加算Ⅰ１・７</t>
    <rPh sb="0" eb="1">
      <t>ジ</t>
    </rPh>
    <rPh sb="1" eb="2">
      <t>ハツ</t>
    </rPh>
    <rPh sb="2" eb="4">
      <t>ジドウ</t>
    </rPh>
    <rPh sb="4" eb="7">
      <t>シドウイン</t>
    </rPh>
    <rPh sb="7" eb="8">
      <t>トウ</t>
    </rPh>
    <rPh sb="8" eb="10">
      <t>カハイ</t>
    </rPh>
    <rPh sb="10" eb="12">
      <t>カサン</t>
    </rPh>
    <phoneticPr fontId="6"/>
  </si>
  <si>
    <t>児発児童指導員等加配加算Ⅰ１・８</t>
    <rPh sb="0" eb="1">
      <t>ジ</t>
    </rPh>
    <rPh sb="1" eb="2">
      <t>ハツ</t>
    </rPh>
    <rPh sb="2" eb="4">
      <t>ジドウ</t>
    </rPh>
    <rPh sb="4" eb="7">
      <t>シドウイン</t>
    </rPh>
    <rPh sb="7" eb="8">
      <t>トウ</t>
    </rPh>
    <rPh sb="8" eb="10">
      <t>カハイ</t>
    </rPh>
    <rPh sb="10" eb="12">
      <t>カサン</t>
    </rPh>
    <phoneticPr fontId="6"/>
  </si>
  <si>
    <t>児発児童指導員等加配加算Ⅰ１・９</t>
    <rPh sb="0" eb="1">
      <t>ジ</t>
    </rPh>
    <rPh sb="1" eb="2">
      <t>ハツ</t>
    </rPh>
    <rPh sb="2" eb="4">
      <t>ジドウ</t>
    </rPh>
    <rPh sb="4" eb="7">
      <t>シドウイン</t>
    </rPh>
    <rPh sb="7" eb="8">
      <t>トウ</t>
    </rPh>
    <rPh sb="8" eb="10">
      <t>カハイ</t>
    </rPh>
    <rPh sb="10" eb="12">
      <t>カサン</t>
    </rPh>
    <phoneticPr fontId="6"/>
  </si>
  <si>
    <t>児発児童指導員等加配加算Ⅰ１・１０</t>
    <rPh sb="0" eb="1">
      <t>ジ</t>
    </rPh>
    <rPh sb="1" eb="2">
      <t>ハツ</t>
    </rPh>
    <rPh sb="2" eb="4">
      <t>ジドウ</t>
    </rPh>
    <rPh sb="4" eb="7">
      <t>シドウイン</t>
    </rPh>
    <rPh sb="7" eb="8">
      <t>トウ</t>
    </rPh>
    <rPh sb="8" eb="10">
      <t>カハイ</t>
    </rPh>
    <rPh sb="10" eb="12">
      <t>カサン</t>
    </rPh>
    <phoneticPr fontId="6"/>
  </si>
  <si>
    <t>児発児童指導員等加配加算Ⅰ１・１１</t>
    <rPh sb="0" eb="1">
      <t>ジ</t>
    </rPh>
    <rPh sb="1" eb="2">
      <t>ハツ</t>
    </rPh>
    <rPh sb="2" eb="4">
      <t>ジドウ</t>
    </rPh>
    <rPh sb="4" eb="7">
      <t>シドウイン</t>
    </rPh>
    <rPh sb="7" eb="8">
      <t>トウ</t>
    </rPh>
    <rPh sb="8" eb="10">
      <t>カハイ</t>
    </rPh>
    <rPh sb="10" eb="12">
      <t>カサン</t>
    </rPh>
    <phoneticPr fontId="6"/>
  </si>
  <si>
    <t>児発児童指導員等加配加算Ⅰ１・１２</t>
    <rPh sb="0" eb="1">
      <t>ジ</t>
    </rPh>
    <rPh sb="1" eb="2">
      <t>ハツ</t>
    </rPh>
    <rPh sb="2" eb="4">
      <t>ジドウ</t>
    </rPh>
    <rPh sb="4" eb="7">
      <t>シドウイン</t>
    </rPh>
    <rPh sb="7" eb="8">
      <t>トウ</t>
    </rPh>
    <rPh sb="8" eb="10">
      <t>カハイ</t>
    </rPh>
    <rPh sb="10" eb="12">
      <t>カサン</t>
    </rPh>
    <phoneticPr fontId="6"/>
  </si>
  <si>
    <t>児発児童指導員等加配加算Ⅰ１・１３</t>
    <rPh sb="0" eb="1">
      <t>ジ</t>
    </rPh>
    <rPh sb="1" eb="2">
      <t>ハツ</t>
    </rPh>
    <rPh sb="2" eb="4">
      <t>ジドウ</t>
    </rPh>
    <rPh sb="4" eb="7">
      <t>シドウイン</t>
    </rPh>
    <rPh sb="7" eb="8">
      <t>トウ</t>
    </rPh>
    <rPh sb="8" eb="10">
      <t>カハイ</t>
    </rPh>
    <rPh sb="10" eb="12">
      <t>カサン</t>
    </rPh>
    <phoneticPr fontId="6"/>
  </si>
  <si>
    <t>児発児童指導員等加配加算Ⅰ１・１４</t>
    <rPh sb="0" eb="1">
      <t>ジ</t>
    </rPh>
    <rPh sb="1" eb="2">
      <t>ハツ</t>
    </rPh>
    <rPh sb="2" eb="4">
      <t>ジドウ</t>
    </rPh>
    <rPh sb="4" eb="7">
      <t>シドウイン</t>
    </rPh>
    <rPh sb="7" eb="8">
      <t>トウ</t>
    </rPh>
    <rPh sb="8" eb="10">
      <t>カハイ</t>
    </rPh>
    <rPh sb="10" eb="12">
      <t>カサン</t>
    </rPh>
    <phoneticPr fontId="6"/>
  </si>
  <si>
    <t>児発児童指導員等加配加算Ⅰ１・１５</t>
    <rPh sb="0" eb="1">
      <t>ジ</t>
    </rPh>
    <rPh sb="1" eb="2">
      <t>ハツ</t>
    </rPh>
    <rPh sb="2" eb="4">
      <t>ジドウ</t>
    </rPh>
    <rPh sb="4" eb="7">
      <t>シドウイン</t>
    </rPh>
    <rPh sb="7" eb="8">
      <t>トウ</t>
    </rPh>
    <rPh sb="8" eb="10">
      <t>カハイ</t>
    </rPh>
    <rPh sb="10" eb="12">
      <t>カサン</t>
    </rPh>
    <phoneticPr fontId="6"/>
  </si>
  <si>
    <t>(1)主に未就学児</t>
  </si>
  <si>
    <t>(一)定員10人以下</t>
    <phoneticPr fontId="6"/>
  </si>
  <si>
    <t>児発児童指導員等加配加算Ⅰ１・１６</t>
    <rPh sb="0" eb="1">
      <t>ジ</t>
    </rPh>
    <rPh sb="1" eb="2">
      <t>ハツ</t>
    </rPh>
    <rPh sb="2" eb="4">
      <t>ジドウ</t>
    </rPh>
    <rPh sb="4" eb="7">
      <t>シドウイン</t>
    </rPh>
    <rPh sb="7" eb="8">
      <t>トウ</t>
    </rPh>
    <rPh sb="8" eb="10">
      <t>カハイ</t>
    </rPh>
    <rPh sb="10" eb="12">
      <t>カサン</t>
    </rPh>
    <phoneticPr fontId="6"/>
  </si>
  <si>
    <t>(二)定員11人以上20人以下</t>
  </si>
  <si>
    <t>児発児童指導員等加配加算Ⅰ１・１７</t>
    <rPh sb="0" eb="1">
      <t>ジ</t>
    </rPh>
    <rPh sb="1" eb="2">
      <t>ハツ</t>
    </rPh>
    <rPh sb="2" eb="4">
      <t>ジドウ</t>
    </rPh>
    <rPh sb="4" eb="7">
      <t>シドウイン</t>
    </rPh>
    <rPh sb="7" eb="8">
      <t>トウ</t>
    </rPh>
    <rPh sb="8" eb="10">
      <t>カハイ</t>
    </rPh>
    <rPh sb="10" eb="12">
      <t>カサン</t>
    </rPh>
    <phoneticPr fontId="6"/>
  </si>
  <si>
    <t>(三)定員21人以上</t>
  </si>
  <si>
    <t>児発児童指導員等加配加算Ⅰ１・１８</t>
    <rPh sb="0" eb="1">
      <t>ジ</t>
    </rPh>
    <rPh sb="1" eb="2">
      <t>ハツ</t>
    </rPh>
    <rPh sb="2" eb="4">
      <t>ジドウ</t>
    </rPh>
    <rPh sb="4" eb="7">
      <t>シドウイン</t>
    </rPh>
    <rPh sb="7" eb="8">
      <t>トウ</t>
    </rPh>
    <rPh sb="8" eb="10">
      <t>カハイ</t>
    </rPh>
    <rPh sb="10" eb="12">
      <t>カサン</t>
    </rPh>
    <phoneticPr fontId="6"/>
  </si>
  <si>
    <t>(2)上記以外</t>
    <phoneticPr fontId="6"/>
  </si>
  <si>
    <t>(一)定員10人以下</t>
    <phoneticPr fontId="6"/>
  </si>
  <si>
    <t>児発児童指導員等加配加算Ⅰ１・１９</t>
    <rPh sb="0" eb="1">
      <t>ジ</t>
    </rPh>
    <rPh sb="1" eb="2">
      <t>ハツ</t>
    </rPh>
    <rPh sb="2" eb="4">
      <t>ジドウ</t>
    </rPh>
    <rPh sb="4" eb="7">
      <t>シドウイン</t>
    </rPh>
    <rPh sb="7" eb="8">
      <t>トウ</t>
    </rPh>
    <rPh sb="8" eb="10">
      <t>カハイ</t>
    </rPh>
    <rPh sb="10" eb="12">
      <t>カサン</t>
    </rPh>
    <phoneticPr fontId="6"/>
  </si>
  <si>
    <t>児発児童指導員等加配加算Ⅰ１・２０</t>
    <rPh sb="0" eb="1">
      <t>ジ</t>
    </rPh>
    <rPh sb="1" eb="2">
      <t>ハツ</t>
    </rPh>
    <rPh sb="2" eb="4">
      <t>ジドウ</t>
    </rPh>
    <rPh sb="4" eb="7">
      <t>シドウイン</t>
    </rPh>
    <rPh sb="7" eb="8">
      <t>トウ</t>
    </rPh>
    <rPh sb="8" eb="10">
      <t>カハイ</t>
    </rPh>
    <rPh sb="10" eb="12">
      <t>カサン</t>
    </rPh>
    <phoneticPr fontId="6"/>
  </si>
  <si>
    <t>児発児童指導員等加配加算Ⅰ１・２１</t>
    <rPh sb="0" eb="1">
      <t>ジ</t>
    </rPh>
    <rPh sb="1" eb="2">
      <t>ハツ</t>
    </rPh>
    <rPh sb="2" eb="4">
      <t>ジドウ</t>
    </rPh>
    <rPh sb="4" eb="7">
      <t>シドウイン</t>
    </rPh>
    <rPh sb="7" eb="8">
      <t>トウ</t>
    </rPh>
    <rPh sb="8" eb="10">
      <t>カハイ</t>
    </rPh>
    <rPh sb="10" eb="12">
      <t>カサン</t>
    </rPh>
    <phoneticPr fontId="6"/>
  </si>
  <si>
    <t>児発児童指導員等加配加算Ⅰ１・２２</t>
    <rPh sb="0" eb="1">
      <t>ジ</t>
    </rPh>
    <rPh sb="1" eb="2">
      <t>ハツ</t>
    </rPh>
    <rPh sb="2" eb="4">
      <t>ジドウ</t>
    </rPh>
    <rPh sb="4" eb="7">
      <t>シドウイン</t>
    </rPh>
    <rPh sb="7" eb="8">
      <t>トウ</t>
    </rPh>
    <rPh sb="8" eb="10">
      <t>カハイ</t>
    </rPh>
    <rPh sb="10" eb="12">
      <t>カサン</t>
    </rPh>
    <phoneticPr fontId="6"/>
  </si>
  <si>
    <t>児発児童指導員等加配加算Ⅰ１・２３</t>
    <rPh sb="0" eb="1">
      <t>ジ</t>
    </rPh>
    <rPh sb="1" eb="2">
      <t>ハツ</t>
    </rPh>
    <rPh sb="2" eb="4">
      <t>ジドウ</t>
    </rPh>
    <rPh sb="4" eb="7">
      <t>シドウイン</t>
    </rPh>
    <rPh sb="7" eb="8">
      <t>トウ</t>
    </rPh>
    <rPh sb="8" eb="10">
      <t>カハイ</t>
    </rPh>
    <rPh sb="10" eb="12">
      <t>カサン</t>
    </rPh>
    <phoneticPr fontId="6"/>
  </si>
  <si>
    <t>児発児童指導員等加配加算Ⅰ１・２４</t>
    <rPh sb="0" eb="1">
      <t>ジ</t>
    </rPh>
    <rPh sb="1" eb="2">
      <t>ハツ</t>
    </rPh>
    <rPh sb="2" eb="4">
      <t>ジドウ</t>
    </rPh>
    <rPh sb="4" eb="7">
      <t>シドウイン</t>
    </rPh>
    <rPh sb="7" eb="8">
      <t>トウ</t>
    </rPh>
    <rPh sb="8" eb="10">
      <t>カハイ</t>
    </rPh>
    <rPh sb="10" eb="12">
      <t>カサン</t>
    </rPh>
    <phoneticPr fontId="6"/>
  </si>
  <si>
    <t>児発児童指導員等加配加算Ⅰ１・２５</t>
    <rPh sb="0" eb="1">
      <t>ジ</t>
    </rPh>
    <rPh sb="1" eb="2">
      <t>ハツ</t>
    </rPh>
    <rPh sb="2" eb="4">
      <t>ジドウ</t>
    </rPh>
    <rPh sb="4" eb="7">
      <t>シドウイン</t>
    </rPh>
    <rPh sb="7" eb="8">
      <t>トウ</t>
    </rPh>
    <rPh sb="8" eb="10">
      <t>カハイ</t>
    </rPh>
    <rPh sb="10" eb="12">
      <t>カサン</t>
    </rPh>
    <phoneticPr fontId="6"/>
  </si>
  <si>
    <t>児発児童指導員等加配加算Ⅰ１・２６</t>
    <rPh sb="0" eb="1">
      <t>ジ</t>
    </rPh>
    <rPh sb="1" eb="2">
      <t>ハツ</t>
    </rPh>
    <rPh sb="2" eb="4">
      <t>ジドウ</t>
    </rPh>
    <rPh sb="4" eb="7">
      <t>シドウイン</t>
    </rPh>
    <rPh sb="7" eb="8">
      <t>トウ</t>
    </rPh>
    <rPh sb="8" eb="10">
      <t>カハイ</t>
    </rPh>
    <rPh sb="10" eb="12">
      <t>カサン</t>
    </rPh>
    <phoneticPr fontId="6"/>
  </si>
  <si>
    <t>児発児童指導員等加配加算Ⅰ１・２７</t>
    <rPh sb="0" eb="1">
      <t>ジ</t>
    </rPh>
    <rPh sb="1" eb="2">
      <t>ハツ</t>
    </rPh>
    <rPh sb="2" eb="4">
      <t>ジドウ</t>
    </rPh>
    <rPh sb="4" eb="7">
      <t>シドウイン</t>
    </rPh>
    <rPh sb="7" eb="8">
      <t>トウ</t>
    </rPh>
    <rPh sb="8" eb="10">
      <t>カハイ</t>
    </rPh>
    <rPh sb="10" eb="12">
      <t>カサン</t>
    </rPh>
    <phoneticPr fontId="6"/>
  </si>
  <si>
    <t>児発児童指導員等加配加算Ⅰ２・１</t>
    <rPh sb="0" eb="1">
      <t>ジ</t>
    </rPh>
    <rPh sb="1" eb="2">
      <t>ハツ</t>
    </rPh>
    <rPh sb="2" eb="4">
      <t>ジドウ</t>
    </rPh>
    <rPh sb="4" eb="7">
      <t>シドウイン</t>
    </rPh>
    <rPh sb="7" eb="8">
      <t>トウ</t>
    </rPh>
    <rPh sb="8" eb="10">
      <t>カハイ</t>
    </rPh>
    <rPh sb="10" eb="12">
      <t>カサン</t>
    </rPh>
    <phoneticPr fontId="6"/>
  </si>
  <si>
    <t>(2)　児童指導員等の場合</t>
    <phoneticPr fontId="6"/>
  </si>
  <si>
    <t>児発児童指導員等加配加算Ⅰ２・２</t>
    <rPh sb="0" eb="1">
      <t>ジ</t>
    </rPh>
    <rPh sb="1" eb="2">
      <t>ハツ</t>
    </rPh>
    <rPh sb="2" eb="4">
      <t>ジドウ</t>
    </rPh>
    <rPh sb="4" eb="7">
      <t>シドウイン</t>
    </rPh>
    <rPh sb="7" eb="8">
      <t>トウ</t>
    </rPh>
    <rPh sb="8" eb="10">
      <t>カハイ</t>
    </rPh>
    <rPh sb="10" eb="12">
      <t>カサン</t>
    </rPh>
    <phoneticPr fontId="6"/>
  </si>
  <si>
    <t>児発児童指導員等加配加算Ⅰ２・３</t>
    <rPh sb="0" eb="1">
      <t>ジ</t>
    </rPh>
    <rPh sb="1" eb="2">
      <t>ハツ</t>
    </rPh>
    <rPh sb="2" eb="4">
      <t>ジドウ</t>
    </rPh>
    <rPh sb="4" eb="7">
      <t>シドウイン</t>
    </rPh>
    <rPh sb="7" eb="8">
      <t>トウ</t>
    </rPh>
    <rPh sb="8" eb="10">
      <t>カハイ</t>
    </rPh>
    <rPh sb="10" eb="12">
      <t>カサン</t>
    </rPh>
    <phoneticPr fontId="6"/>
  </si>
  <si>
    <t>児発児童指導員等加配加算Ⅰ２・４</t>
    <rPh sb="0" eb="1">
      <t>ジ</t>
    </rPh>
    <rPh sb="1" eb="2">
      <t>ハツ</t>
    </rPh>
    <rPh sb="2" eb="4">
      <t>ジドウ</t>
    </rPh>
    <rPh sb="4" eb="7">
      <t>シドウイン</t>
    </rPh>
    <rPh sb="7" eb="8">
      <t>トウ</t>
    </rPh>
    <rPh sb="8" eb="10">
      <t>カハイ</t>
    </rPh>
    <rPh sb="10" eb="12">
      <t>カサン</t>
    </rPh>
    <phoneticPr fontId="6"/>
  </si>
  <si>
    <t>児発児童指導員等加配加算Ⅰ２・５</t>
    <rPh sb="0" eb="1">
      <t>ジ</t>
    </rPh>
    <rPh sb="1" eb="2">
      <t>ハツ</t>
    </rPh>
    <rPh sb="2" eb="4">
      <t>ジドウ</t>
    </rPh>
    <rPh sb="4" eb="7">
      <t>シドウイン</t>
    </rPh>
    <rPh sb="7" eb="8">
      <t>トウ</t>
    </rPh>
    <rPh sb="8" eb="10">
      <t>カハイ</t>
    </rPh>
    <rPh sb="10" eb="12">
      <t>カサン</t>
    </rPh>
    <phoneticPr fontId="6"/>
  </si>
  <si>
    <t>児発児童指導員等加配加算Ⅰ２・６</t>
    <rPh sb="0" eb="1">
      <t>ジ</t>
    </rPh>
    <rPh sb="1" eb="2">
      <t>ハツ</t>
    </rPh>
    <rPh sb="2" eb="4">
      <t>ジドウ</t>
    </rPh>
    <rPh sb="4" eb="7">
      <t>シドウイン</t>
    </rPh>
    <rPh sb="7" eb="8">
      <t>トウ</t>
    </rPh>
    <rPh sb="8" eb="10">
      <t>カハイ</t>
    </rPh>
    <rPh sb="10" eb="12">
      <t>カサン</t>
    </rPh>
    <phoneticPr fontId="6"/>
  </si>
  <si>
    <t>児発児童指導員等加配加算Ⅰ２・７</t>
    <rPh sb="0" eb="1">
      <t>ジ</t>
    </rPh>
    <rPh sb="1" eb="2">
      <t>ハツ</t>
    </rPh>
    <rPh sb="2" eb="4">
      <t>ジドウ</t>
    </rPh>
    <rPh sb="4" eb="7">
      <t>シドウイン</t>
    </rPh>
    <rPh sb="7" eb="8">
      <t>トウ</t>
    </rPh>
    <rPh sb="8" eb="10">
      <t>カハイ</t>
    </rPh>
    <rPh sb="10" eb="12">
      <t>カサン</t>
    </rPh>
    <phoneticPr fontId="6"/>
  </si>
  <si>
    <t>児発児童指導員等加配加算Ⅰ２・８</t>
    <rPh sb="0" eb="1">
      <t>ジ</t>
    </rPh>
    <rPh sb="1" eb="2">
      <t>ハツ</t>
    </rPh>
    <rPh sb="2" eb="4">
      <t>ジドウ</t>
    </rPh>
    <rPh sb="4" eb="7">
      <t>シドウイン</t>
    </rPh>
    <rPh sb="7" eb="8">
      <t>トウ</t>
    </rPh>
    <rPh sb="8" eb="10">
      <t>カハイ</t>
    </rPh>
    <rPh sb="10" eb="12">
      <t>カサン</t>
    </rPh>
    <phoneticPr fontId="6"/>
  </si>
  <si>
    <t>児発児童指導員等加配加算Ⅰ２・９</t>
    <rPh sb="0" eb="1">
      <t>ジ</t>
    </rPh>
    <rPh sb="1" eb="2">
      <t>ハツ</t>
    </rPh>
    <rPh sb="2" eb="4">
      <t>ジドウ</t>
    </rPh>
    <rPh sb="4" eb="7">
      <t>シドウイン</t>
    </rPh>
    <rPh sb="7" eb="8">
      <t>トウ</t>
    </rPh>
    <rPh sb="8" eb="10">
      <t>カハイ</t>
    </rPh>
    <rPh sb="10" eb="12">
      <t>カサン</t>
    </rPh>
    <phoneticPr fontId="6"/>
  </si>
  <si>
    <t>児発児童指導員等加配加算Ⅰ２・１０</t>
    <rPh sb="0" eb="1">
      <t>ジ</t>
    </rPh>
    <rPh sb="1" eb="2">
      <t>ハツ</t>
    </rPh>
    <rPh sb="2" eb="4">
      <t>ジドウ</t>
    </rPh>
    <rPh sb="4" eb="7">
      <t>シドウイン</t>
    </rPh>
    <rPh sb="7" eb="8">
      <t>トウ</t>
    </rPh>
    <rPh sb="8" eb="10">
      <t>カハイ</t>
    </rPh>
    <rPh sb="10" eb="12">
      <t>カサン</t>
    </rPh>
    <phoneticPr fontId="6"/>
  </si>
  <si>
    <t>児発児童指導員等加配加算Ⅰ２・１１</t>
    <rPh sb="0" eb="1">
      <t>ジ</t>
    </rPh>
    <rPh sb="1" eb="2">
      <t>ハツ</t>
    </rPh>
    <rPh sb="2" eb="4">
      <t>ジドウ</t>
    </rPh>
    <rPh sb="4" eb="7">
      <t>シドウイン</t>
    </rPh>
    <rPh sb="7" eb="8">
      <t>トウ</t>
    </rPh>
    <rPh sb="8" eb="10">
      <t>カハイ</t>
    </rPh>
    <rPh sb="10" eb="12">
      <t>カサン</t>
    </rPh>
    <phoneticPr fontId="6"/>
  </si>
  <si>
    <t>児発児童指導員等加配加算Ⅰ２・１２</t>
    <rPh sb="0" eb="1">
      <t>ジ</t>
    </rPh>
    <rPh sb="1" eb="2">
      <t>ハツ</t>
    </rPh>
    <rPh sb="2" eb="4">
      <t>ジドウ</t>
    </rPh>
    <rPh sb="4" eb="7">
      <t>シドウイン</t>
    </rPh>
    <rPh sb="7" eb="8">
      <t>トウ</t>
    </rPh>
    <rPh sb="8" eb="10">
      <t>カハイ</t>
    </rPh>
    <rPh sb="10" eb="12">
      <t>カサン</t>
    </rPh>
    <phoneticPr fontId="6"/>
  </si>
  <si>
    <t>児発児童指導員等加配加算Ⅰ２・１３</t>
    <rPh sb="0" eb="1">
      <t>ジ</t>
    </rPh>
    <rPh sb="1" eb="2">
      <t>ハツ</t>
    </rPh>
    <rPh sb="2" eb="4">
      <t>ジドウ</t>
    </rPh>
    <rPh sb="4" eb="7">
      <t>シドウイン</t>
    </rPh>
    <rPh sb="7" eb="8">
      <t>トウ</t>
    </rPh>
    <rPh sb="8" eb="10">
      <t>カハイ</t>
    </rPh>
    <rPh sb="10" eb="12">
      <t>カサン</t>
    </rPh>
    <phoneticPr fontId="6"/>
  </si>
  <si>
    <t>児発児童指導員等加配加算Ⅰ２・１４</t>
    <rPh sb="0" eb="1">
      <t>ジ</t>
    </rPh>
    <rPh sb="1" eb="2">
      <t>ハツ</t>
    </rPh>
    <rPh sb="2" eb="4">
      <t>ジドウ</t>
    </rPh>
    <rPh sb="4" eb="7">
      <t>シドウイン</t>
    </rPh>
    <rPh sb="7" eb="8">
      <t>トウ</t>
    </rPh>
    <rPh sb="8" eb="10">
      <t>カハイ</t>
    </rPh>
    <rPh sb="10" eb="12">
      <t>カサン</t>
    </rPh>
    <phoneticPr fontId="6"/>
  </si>
  <si>
    <t>児発児童指導員等加配加算Ⅰ２・１５</t>
    <rPh sb="0" eb="1">
      <t>ジ</t>
    </rPh>
    <rPh sb="1" eb="2">
      <t>ハツ</t>
    </rPh>
    <rPh sb="2" eb="4">
      <t>ジドウ</t>
    </rPh>
    <rPh sb="4" eb="7">
      <t>シドウイン</t>
    </rPh>
    <rPh sb="7" eb="8">
      <t>トウ</t>
    </rPh>
    <rPh sb="8" eb="10">
      <t>カハイ</t>
    </rPh>
    <rPh sb="10" eb="12">
      <t>カサン</t>
    </rPh>
    <phoneticPr fontId="6"/>
  </si>
  <si>
    <t>児発児童指導員等加配加算Ⅰ２・１６</t>
    <rPh sb="0" eb="1">
      <t>ジ</t>
    </rPh>
    <rPh sb="1" eb="2">
      <t>ハツ</t>
    </rPh>
    <rPh sb="2" eb="4">
      <t>ジドウ</t>
    </rPh>
    <rPh sb="4" eb="7">
      <t>シドウイン</t>
    </rPh>
    <rPh sb="7" eb="8">
      <t>トウ</t>
    </rPh>
    <rPh sb="8" eb="10">
      <t>カハイ</t>
    </rPh>
    <rPh sb="10" eb="12">
      <t>カサン</t>
    </rPh>
    <phoneticPr fontId="6"/>
  </si>
  <si>
    <t>児発児童指導員等加配加算Ⅰ２・１７</t>
    <rPh sb="0" eb="1">
      <t>ジ</t>
    </rPh>
    <rPh sb="1" eb="2">
      <t>ハツ</t>
    </rPh>
    <rPh sb="2" eb="4">
      <t>ジドウ</t>
    </rPh>
    <rPh sb="4" eb="7">
      <t>シドウイン</t>
    </rPh>
    <rPh sb="7" eb="8">
      <t>トウ</t>
    </rPh>
    <rPh sb="8" eb="10">
      <t>カハイ</t>
    </rPh>
    <rPh sb="10" eb="12">
      <t>カサン</t>
    </rPh>
    <phoneticPr fontId="6"/>
  </si>
  <si>
    <t>児発児童指導員等加配加算Ⅰ２・１８</t>
    <rPh sb="0" eb="1">
      <t>ジ</t>
    </rPh>
    <rPh sb="1" eb="2">
      <t>ハツ</t>
    </rPh>
    <rPh sb="2" eb="4">
      <t>ジドウ</t>
    </rPh>
    <rPh sb="4" eb="7">
      <t>シドウイン</t>
    </rPh>
    <rPh sb="7" eb="8">
      <t>トウ</t>
    </rPh>
    <rPh sb="8" eb="10">
      <t>カハイ</t>
    </rPh>
    <rPh sb="10" eb="12">
      <t>カサン</t>
    </rPh>
    <phoneticPr fontId="6"/>
  </si>
  <si>
    <t>(2)上記以外</t>
    <phoneticPr fontId="6"/>
  </si>
  <si>
    <t>(一)定員10人以下</t>
    <phoneticPr fontId="6"/>
  </si>
  <si>
    <t>児発児童指導員等加配加算Ⅰ２・１９</t>
    <rPh sb="0" eb="1">
      <t>ジ</t>
    </rPh>
    <rPh sb="1" eb="2">
      <t>ハツ</t>
    </rPh>
    <rPh sb="2" eb="4">
      <t>ジドウ</t>
    </rPh>
    <rPh sb="4" eb="7">
      <t>シドウイン</t>
    </rPh>
    <rPh sb="7" eb="8">
      <t>トウ</t>
    </rPh>
    <rPh sb="8" eb="10">
      <t>カハイ</t>
    </rPh>
    <rPh sb="10" eb="12">
      <t>カサン</t>
    </rPh>
    <phoneticPr fontId="6"/>
  </si>
  <si>
    <t>児発児童指導員等加配加算Ⅰ２・２０</t>
    <rPh sb="0" eb="1">
      <t>ジ</t>
    </rPh>
    <rPh sb="1" eb="2">
      <t>ハツ</t>
    </rPh>
    <rPh sb="2" eb="4">
      <t>ジドウ</t>
    </rPh>
    <rPh sb="4" eb="7">
      <t>シドウイン</t>
    </rPh>
    <rPh sb="7" eb="8">
      <t>トウ</t>
    </rPh>
    <rPh sb="8" eb="10">
      <t>カハイ</t>
    </rPh>
    <rPh sb="10" eb="12">
      <t>カサン</t>
    </rPh>
    <phoneticPr fontId="6"/>
  </si>
  <si>
    <t>児発児童指導員等加配加算Ⅰ２・２１</t>
    <rPh sb="0" eb="1">
      <t>ジ</t>
    </rPh>
    <rPh sb="1" eb="2">
      <t>ハツ</t>
    </rPh>
    <rPh sb="2" eb="4">
      <t>ジドウ</t>
    </rPh>
    <rPh sb="4" eb="7">
      <t>シドウイン</t>
    </rPh>
    <rPh sb="7" eb="8">
      <t>トウ</t>
    </rPh>
    <rPh sb="8" eb="10">
      <t>カハイ</t>
    </rPh>
    <rPh sb="10" eb="12">
      <t>カサン</t>
    </rPh>
    <phoneticPr fontId="6"/>
  </si>
  <si>
    <t>児発児童指導員等加配加算Ⅰ２・２２</t>
    <rPh sb="0" eb="1">
      <t>ジ</t>
    </rPh>
    <rPh sb="1" eb="2">
      <t>ハツ</t>
    </rPh>
    <rPh sb="2" eb="4">
      <t>ジドウ</t>
    </rPh>
    <rPh sb="4" eb="7">
      <t>シドウイン</t>
    </rPh>
    <rPh sb="7" eb="8">
      <t>トウ</t>
    </rPh>
    <rPh sb="8" eb="10">
      <t>カハイ</t>
    </rPh>
    <rPh sb="10" eb="12">
      <t>カサン</t>
    </rPh>
    <phoneticPr fontId="6"/>
  </si>
  <si>
    <t>児発児童指導員等加配加算Ⅰ２・２３</t>
    <rPh sb="0" eb="1">
      <t>ジ</t>
    </rPh>
    <rPh sb="1" eb="2">
      <t>ハツ</t>
    </rPh>
    <rPh sb="2" eb="4">
      <t>ジドウ</t>
    </rPh>
    <rPh sb="4" eb="7">
      <t>シドウイン</t>
    </rPh>
    <rPh sb="7" eb="8">
      <t>トウ</t>
    </rPh>
    <rPh sb="8" eb="10">
      <t>カハイ</t>
    </rPh>
    <rPh sb="10" eb="12">
      <t>カサン</t>
    </rPh>
    <phoneticPr fontId="6"/>
  </si>
  <si>
    <t>児発児童指導員等加配加算Ⅰ２・２４</t>
    <rPh sb="0" eb="1">
      <t>ジ</t>
    </rPh>
    <rPh sb="1" eb="2">
      <t>ハツ</t>
    </rPh>
    <rPh sb="2" eb="4">
      <t>ジドウ</t>
    </rPh>
    <rPh sb="4" eb="7">
      <t>シドウイン</t>
    </rPh>
    <rPh sb="7" eb="8">
      <t>トウ</t>
    </rPh>
    <rPh sb="8" eb="10">
      <t>カハイ</t>
    </rPh>
    <rPh sb="10" eb="12">
      <t>カサン</t>
    </rPh>
    <phoneticPr fontId="6"/>
  </si>
  <si>
    <t>児発児童指導員等加配加算Ⅰ２・２５</t>
    <rPh sb="0" eb="1">
      <t>ジ</t>
    </rPh>
    <rPh sb="1" eb="2">
      <t>ハツ</t>
    </rPh>
    <rPh sb="2" eb="4">
      <t>ジドウ</t>
    </rPh>
    <rPh sb="4" eb="7">
      <t>シドウイン</t>
    </rPh>
    <rPh sb="7" eb="8">
      <t>トウ</t>
    </rPh>
    <rPh sb="8" eb="10">
      <t>カハイ</t>
    </rPh>
    <rPh sb="10" eb="12">
      <t>カサン</t>
    </rPh>
    <phoneticPr fontId="6"/>
  </si>
  <si>
    <t>児発児童指導員等加配加算Ⅰ２・２６</t>
    <rPh sb="0" eb="1">
      <t>ジ</t>
    </rPh>
    <rPh sb="1" eb="2">
      <t>ハツ</t>
    </rPh>
    <rPh sb="2" eb="4">
      <t>ジドウ</t>
    </rPh>
    <rPh sb="4" eb="7">
      <t>シドウイン</t>
    </rPh>
    <rPh sb="7" eb="8">
      <t>トウ</t>
    </rPh>
    <rPh sb="8" eb="10">
      <t>カハイ</t>
    </rPh>
    <rPh sb="10" eb="12">
      <t>カサン</t>
    </rPh>
    <phoneticPr fontId="6"/>
  </si>
  <si>
    <t>児発児童指導員等加配加算Ⅰ２・２７</t>
    <rPh sb="0" eb="1">
      <t>ジ</t>
    </rPh>
    <rPh sb="1" eb="2">
      <t>ハツ</t>
    </rPh>
    <rPh sb="2" eb="4">
      <t>ジドウ</t>
    </rPh>
    <rPh sb="4" eb="7">
      <t>シドウイン</t>
    </rPh>
    <rPh sb="7" eb="8">
      <t>トウ</t>
    </rPh>
    <rPh sb="8" eb="10">
      <t>カハイ</t>
    </rPh>
    <rPh sb="10" eb="12">
      <t>カサン</t>
    </rPh>
    <phoneticPr fontId="6"/>
  </si>
  <si>
    <t>児発児童指導員等加配加算Ⅰ３・１</t>
    <rPh sb="0" eb="1">
      <t>ジ</t>
    </rPh>
    <rPh sb="1" eb="2">
      <t>ハツ</t>
    </rPh>
    <rPh sb="2" eb="4">
      <t>ジドウ</t>
    </rPh>
    <rPh sb="4" eb="7">
      <t>シドウイン</t>
    </rPh>
    <rPh sb="7" eb="8">
      <t>トウ</t>
    </rPh>
    <rPh sb="8" eb="10">
      <t>カハイ</t>
    </rPh>
    <rPh sb="10" eb="12">
      <t>カサン</t>
    </rPh>
    <phoneticPr fontId="6"/>
  </si>
  <si>
    <t>(3)　その他の従業者の場合</t>
    <phoneticPr fontId="6"/>
  </si>
  <si>
    <t>児発児童指導員等加配加算Ⅰ３・２</t>
    <rPh sb="0" eb="1">
      <t>ジ</t>
    </rPh>
    <rPh sb="1" eb="2">
      <t>ハツ</t>
    </rPh>
    <rPh sb="2" eb="4">
      <t>ジドウ</t>
    </rPh>
    <rPh sb="4" eb="7">
      <t>シドウイン</t>
    </rPh>
    <rPh sb="7" eb="8">
      <t>トウ</t>
    </rPh>
    <rPh sb="8" eb="10">
      <t>カハイ</t>
    </rPh>
    <rPh sb="10" eb="12">
      <t>カサン</t>
    </rPh>
    <phoneticPr fontId="6"/>
  </si>
  <si>
    <t>児発児童指導員等加配加算Ⅰ３・３</t>
    <rPh sb="0" eb="1">
      <t>ジ</t>
    </rPh>
    <rPh sb="1" eb="2">
      <t>ハツ</t>
    </rPh>
    <rPh sb="2" eb="4">
      <t>ジドウ</t>
    </rPh>
    <rPh sb="4" eb="7">
      <t>シドウイン</t>
    </rPh>
    <rPh sb="7" eb="8">
      <t>トウ</t>
    </rPh>
    <rPh sb="8" eb="10">
      <t>カハイ</t>
    </rPh>
    <rPh sb="10" eb="12">
      <t>カサン</t>
    </rPh>
    <phoneticPr fontId="6"/>
  </si>
  <si>
    <t>児発児童指導員等加配加算Ⅰ３・４</t>
    <rPh sb="0" eb="1">
      <t>ジ</t>
    </rPh>
    <rPh sb="1" eb="2">
      <t>ハツ</t>
    </rPh>
    <rPh sb="2" eb="4">
      <t>ジドウ</t>
    </rPh>
    <rPh sb="4" eb="7">
      <t>シドウイン</t>
    </rPh>
    <rPh sb="7" eb="8">
      <t>トウ</t>
    </rPh>
    <rPh sb="8" eb="10">
      <t>カハイ</t>
    </rPh>
    <rPh sb="10" eb="12">
      <t>カサン</t>
    </rPh>
    <phoneticPr fontId="6"/>
  </si>
  <si>
    <t>児発児童指導員等加配加算Ⅰ３・５</t>
    <rPh sb="0" eb="1">
      <t>ジ</t>
    </rPh>
    <rPh sb="1" eb="2">
      <t>ハツ</t>
    </rPh>
    <rPh sb="2" eb="4">
      <t>ジドウ</t>
    </rPh>
    <rPh sb="4" eb="7">
      <t>シドウイン</t>
    </rPh>
    <rPh sb="7" eb="8">
      <t>トウ</t>
    </rPh>
    <rPh sb="8" eb="10">
      <t>カハイ</t>
    </rPh>
    <rPh sb="10" eb="12">
      <t>カサン</t>
    </rPh>
    <phoneticPr fontId="6"/>
  </si>
  <si>
    <t>児発児童指導員等加配加算Ⅰ３・６</t>
    <rPh sb="0" eb="1">
      <t>ジ</t>
    </rPh>
    <rPh sb="1" eb="2">
      <t>ハツ</t>
    </rPh>
    <rPh sb="2" eb="4">
      <t>ジドウ</t>
    </rPh>
    <rPh sb="4" eb="7">
      <t>シドウイン</t>
    </rPh>
    <rPh sb="7" eb="8">
      <t>トウ</t>
    </rPh>
    <rPh sb="8" eb="10">
      <t>カハイ</t>
    </rPh>
    <rPh sb="10" eb="12">
      <t>カサン</t>
    </rPh>
    <phoneticPr fontId="6"/>
  </si>
  <si>
    <t>児発児童指導員等加配加算Ⅰ３・７</t>
    <rPh sb="0" eb="1">
      <t>ジ</t>
    </rPh>
    <rPh sb="1" eb="2">
      <t>ハツ</t>
    </rPh>
    <rPh sb="2" eb="4">
      <t>ジドウ</t>
    </rPh>
    <rPh sb="4" eb="7">
      <t>シドウイン</t>
    </rPh>
    <rPh sb="7" eb="8">
      <t>トウ</t>
    </rPh>
    <rPh sb="8" eb="10">
      <t>カハイ</t>
    </rPh>
    <rPh sb="10" eb="12">
      <t>カサン</t>
    </rPh>
    <phoneticPr fontId="6"/>
  </si>
  <si>
    <t>児発児童指導員等加配加算Ⅰ３・８</t>
    <rPh sb="0" eb="1">
      <t>ジ</t>
    </rPh>
    <rPh sb="1" eb="2">
      <t>ハツ</t>
    </rPh>
    <rPh sb="2" eb="4">
      <t>ジドウ</t>
    </rPh>
    <rPh sb="4" eb="7">
      <t>シドウイン</t>
    </rPh>
    <rPh sb="7" eb="8">
      <t>トウ</t>
    </rPh>
    <rPh sb="8" eb="10">
      <t>カハイ</t>
    </rPh>
    <rPh sb="10" eb="12">
      <t>カサン</t>
    </rPh>
    <phoneticPr fontId="6"/>
  </si>
  <si>
    <t>児発児童指導員等加配加算Ⅰ３・９</t>
    <rPh sb="0" eb="1">
      <t>ジ</t>
    </rPh>
    <rPh sb="1" eb="2">
      <t>ハツ</t>
    </rPh>
    <rPh sb="2" eb="4">
      <t>ジドウ</t>
    </rPh>
    <rPh sb="4" eb="7">
      <t>シドウイン</t>
    </rPh>
    <rPh sb="7" eb="8">
      <t>トウ</t>
    </rPh>
    <rPh sb="8" eb="10">
      <t>カハイ</t>
    </rPh>
    <rPh sb="10" eb="12">
      <t>カサン</t>
    </rPh>
    <phoneticPr fontId="6"/>
  </si>
  <si>
    <t>児発児童指導員等加配加算Ⅰ３・１０</t>
    <rPh sb="0" eb="1">
      <t>ジ</t>
    </rPh>
    <rPh sb="1" eb="2">
      <t>ハツ</t>
    </rPh>
    <rPh sb="2" eb="4">
      <t>ジドウ</t>
    </rPh>
    <rPh sb="4" eb="7">
      <t>シドウイン</t>
    </rPh>
    <rPh sb="7" eb="8">
      <t>トウ</t>
    </rPh>
    <rPh sb="8" eb="10">
      <t>カハイ</t>
    </rPh>
    <rPh sb="10" eb="12">
      <t>カサン</t>
    </rPh>
    <phoneticPr fontId="6"/>
  </si>
  <si>
    <t>児発児童指導員等加配加算Ⅰ３・１１</t>
    <rPh sb="0" eb="1">
      <t>ジ</t>
    </rPh>
    <rPh sb="1" eb="2">
      <t>ハツ</t>
    </rPh>
    <rPh sb="2" eb="4">
      <t>ジドウ</t>
    </rPh>
    <rPh sb="4" eb="7">
      <t>シドウイン</t>
    </rPh>
    <rPh sb="7" eb="8">
      <t>トウ</t>
    </rPh>
    <rPh sb="8" eb="10">
      <t>カハイ</t>
    </rPh>
    <rPh sb="10" eb="12">
      <t>カサン</t>
    </rPh>
    <phoneticPr fontId="6"/>
  </si>
  <si>
    <t>児発児童指導員等加配加算Ⅰ３・１２</t>
    <rPh sb="0" eb="1">
      <t>ジ</t>
    </rPh>
    <rPh sb="1" eb="2">
      <t>ハツ</t>
    </rPh>
    <rPh sb="2" eb="4">
      <t>ジドウ</t>
    </rPh>
    <rPh sb="4" eb="7">
      <t>シドウイン</t>
    </rPh>
    <rPh sb="7" eb="8">
      <t>トウ</t>
    </rPh>
    <rPh sb="8" eb="10">
      <t>カハイ</t>
    </rPh>
    <rPh sb="10" eb="12">
      <t>カサン</t>
    </rPh>
    <phoneticPr fontId="6"/>
  </si>
  <si>
    <t>児発児童指導員等加配加算Ⅰ３・１３</t>
    <rPh sb="0" eb="1">
      <t>ジ</t>
    </rPh>
    <rPh sb="1" eb="2">
      <t>ハツ</t>
    </rPh>
    <rPh sb="2" eb="4">
      <t>ジドウ</t>
    </rPh>
    <rPh sb="4" eb="7">
      <t>シドウイン</t>
    </rPh>
    <rPh sb="7" eb="8">
      <t>トウ</t>
    </rPh>
    <rPh sb="8" eb="10">
      <t>カハイ</t>
    </rPh>
    <rPh sb="10" eb="12">
      <t>カサン</t>
    </rPh>
    <phoneticPr fontId="6"/>
  </si>
  <si>
    <t>児発児童指導員等加配加算Ⅰ３・１４</t>
    <rPh sb="0" eb="1">
      <t>ジ</t>
    </rPh>
    <rPh sb="1" eb="2">
      <t>ハツ</t>
    </rPh>
    <rPh sb="2" eb="4">
      <t>ジドウ</t>
    </rPh>
    <rPh sb="4" eb="7">
      <t>シドウイン</t>
    </rPh>
    <rPh sb="7" eb="8">
      <t>トウ</t>
    </rPh>
    <rPh sb="8" eb="10">
      <t>カハイ</t>
    </rPh>
    <rPh sb="10" eb="12">
      <t>カサン</t>
    </rPh>
    <phoneticPr fontId="6"/>
  </si>
  <si>
    <t>児発児童指導員等加配加算Ⅰ３・１５</t>
    <rPh sb="0" eb="1">
      <t>ジ</t>
    </rPh>
    <rPh sb="1" eb="2">
      <t>ハツ</t>
    </rPh>
    <rPh sb="2" eb="4">
      <t>ジドウ</t>
    </rPh>
    <rPh sb="4" eb="7">
      <t>シドウイン</t>
    </rPh>
    <rPh sb="7" eb="8">
      <t>トウ</t>
    </rPh>
    <rPh sb="8" eb="10">
      <t>カハイ</t>
    </rPh>
    <rPh sb="10" eb="12">
      <t>カサン</t>
    </rPh>
    <phoneticPr fontId="6"/>
  </si>
  <si>
    <t>児発児童指導員等加配加算Ⅰ３・１６</t>
    <rPh sb="0" eb="1">
      <t>ジ</t>
    </rPh>
    <rPh sb="1" eb="2">
      <t>ハツ</t>
    </rPh>
    <rPh sb="2" eb="4">
      <t>ジドウ</t>
    </rPh>
    <rPh sb="4" eb="7">
      <t>シドウイン</t>
    </rPh>
    <rPh sb="7" eb="8">
      <t>トウ</t>
    </rPh>
    <rPh sb="8" eb="10">
      <t>カハイ</t>
    </rPh>
    <rPh sb="10" eb="12">
      <t>カサン</t>
    </rPh>
    <phoneticPr fontId="6"/>
  </si>
  <si>
    <t>児発児童指導員等加配加算Ⅰ３・１７</t>
    <rPh sb="0" eb="1">
      <t>ジ</t>
    </rPh>
    <rPh sb="1" eb="2">
      <t>ハツ</t>
    </rPh>
    <rPh sb="2" eb="4">
      <t>ジドウ</t>
    </rPh>
    <rPh sb="4" eb="7">
      <t>シドウイン</t>
    </rPh>
    <rPh sb="7" eb="8">
      <t>トウ</t>
    </rPh>
    <rPh sb="8" eb="10">
      <t>カハイ</t>
    </rPh>
    <rPh sb="10" eb="12">
      <t>カサン</t>
    </rPh>
    <phoneticPr fontId="6"/>
  </si>
  <si>
    <t>児発児童指導員等加配加算Ⅰ３・１８</t>
    <rPh sb="0" eb="1">
      <t>ジ</t>
    </rPh>
    <rPh sb="1" eb="2">
      <t>ハツ</t>
    </rPh>
    <rPh sb="2" eb="4">
      <t>ジドウ</t>
    </rPh>
    <rPh sb="4" eb="7">
      <t>シドウイン</t>
    </rPh>
    <rPh sb="7" eb="8">
      <t>トウ</t>
    </rPh>
    <rPh sb="8" eb="10">
      <t>カハイ</t>
    </rPh>
    <rPh sb="10" eb="12">
      <t>カサン</t>
    </rPh>
    <phoneticPr fontId="6"/>
  </si>
  <si>
    <t>(2)上記以外</t>
    <phoneticPr fontId="6"/>
  </si>
  <si>
    <t>児発児童指導員等加配加算Ⅰ３・１９</t>
    <rPh sb="0" eb="1">
      <t>ジ</t>
    </rPh>
    <rPh sb="1" eb="2">
      <t>ハツ</t>
    </rPh>
    <rPh sb="2" eb="4">
      <t>ジドウ</t>
    </rPh>
    <rPh sb="4" eb="7">
      <t>シドウイン</t>
    </rPh>
    <rPh sb="7" eb="8">
      <t>トウ</t>
    </rPh>
    <rPh sb="8" eb="10">
      <t>カハイ</t>
    </rPh>
    <rPh sb="10" eb="12">
      <t>カサン</t>
    </rPh>
    <phoneticPr fontId="6"/>
  </si>
  <si>
    <t>児発児童指導員等加配加算Ⅰ３・２０</t>
    <rPh sb="0" eb="1">
      <t>ジ</t>
    </rPh>
    <rPh sb="1" eb="2">
      <t>ハツ</t>
    </rPh>
    <rPh sb="2" eb="4">
      <t>ジドウ</t>
    </rPh>
    <rPh sb="4" eb="7">
      <t>シドウイン</t>
    </rPh>
    <rPh sb="7" eb="8">
      <t>トウ</t>
    </rPh>
    <rPh sb="8" eb="10">
      <t>カハイ</t>
    </rPh>
    <rPh sb="10" eb="12">
      <t>カサン</t>
    </rPh>
    <phoneticPr fontId="6"/>
  </si>
  <si>
    <t>児発児童指導員等加配加算Ⅰ３・２１</t>
    <rPh sb="0" eb="1">
      <t>ジ</t>
    </rPh>
    <rPh sb="1" eb="2">
      <t>ハツ</t>
    </rPh>
    <rPh sb="2" eb="4">
      <t>ジドウ</t>
    </rPh>
    <rPh sb="4" eb="7">
      <t>シドウイン</t>
    </rPh>
    <rPh sb="7" eb="8">
      <t>トウ</t>
    </rPh>
    <rPh sb="8" eb="10">
      <t>カハイ</t>
    </rPh>
    <rPh sb="10" eb="12">
      <t>カサン</t>
    </rPh>
    <phoneticPr fontId="6"/>
  </si>
  <si>
    <t>児発児童指導員等加配加算Ⅰ３・２２</t>
    <rPh sb="0" eb="1">
      <t>ジ</t>
    </rPh>
    <rPh sb="1" eb="2">
      <t>ハツ</t>
    </rPh>
    <rPh sb="2" eb="4">
      <t>ジドウ</t>
    </rPh>
    <rPh sb="4" eb="7">
      <t>シドウイン</t>
    </rPh>
    <rPh sb="7" eb="8">
      <t>トウ</t>
    </rPh>
    <rPh sb="8" eb="10">
      <t>カハイ</t>
    </rPh>
    <rPh sb="10" eb="12">
      <t>カサン</t>
    </rPh>
    <phoneticPr fontId="6"/>
  </si>
  <si>
    <t>児発児童指導員等加配加算Ⅰ３・２３</t>
    <rPh sb="0" eb="1">
      <t>ジ</t>
    </rPh>
    <rPh sb="1" eb="2">
      <t>ハツ</t>
    </rPh>
    <rPh sb="2" eb="4">
      <t>ジドウ</t>
    </rPh>
    <rPh sb="4" eb="7">
      <t>シドウイン</t>
    </rPh>
    <rPh sb="7" eb="8">
      <t>トウ</t>
    </rPh>
    <rPh sb="8" eb="10">
      <t>カハイ</t>
    </rPh>
    <rPh sb="10" eb="12">
      <t>カサン</t>
    </rPh>
    <phoneticPr fontId="6"/>
  </si>
  <si>
    <t>児発児童指導員等加配加算Ⅰ３・２４</t>
    <rPh sb="0" eb="1">
      <t>ジ</t>
    </rPh>
    <rPh sb="1" eb="2">
      <t>ハツ</t>
    </rPh>
    <rPh sb="2" eb="4">
      <t>ジドウ</t>
    </rPh>
    <rPh sb="4" eb="7">
      <t>シドウイン</t>
    </rPh>
    <rPh sb="7" eb="8">
      <t>トウ</t>
    </rPh>
    <rPh sb="8" eb="10">
      <t>カハイ</t>
    </rPh>
    <rPh sb="10" eb="12">
      <t>カサン</t>
    </rPh>
    <phoneticPr fontId="6"/>
  </si>
  <si>
    <t>児発児童指導員等加配加算Ⅰ３・２５</t>
    <rPh sb="0" eb="1">
      <t>ジ</t>
    </rPh>
    <rPh sb="1" eb="2">
      <t>ハツ</t>
    </rPh>
    <rPh sb="2" eb="4">
      <t>ジドウ</t>
    </rPh>
    <rPh sb="4" eb="7">
      <t>シドウイン</t>
    </rPh>
    <rPh sb="7" eb="8">
      <t>トウ</t>
    </rPh>
    <rPh sb="8" eb="10">
      <t>カハイ</t>
    </rPh>
    <rPh sb="10" eb="12">
      <t>カサン</t>
    </rPh>
    <phoneticPr fontId="6"/>
  </si>
  <si>
    <t>児発児童指導員等加配加算Ⅰ３・２６</t>
    <rPh sb="0" eb="1">
      <t>ジ</t>
    </rPh>
    <rPh sb="1" eb="2">
      <t>ハツ</t>
    </rPh>
    <rPh sb="2" eb="4">
      <t>ジドウ</t>
    </rPh>
    <rPh sb="4" eb="7">
      <t>シドウイン</t>
    </rPh>
    <rPh sb="7" eb="8">
      <t>トウ</t>
    </rPh>
    <rPh sb="8" eb="10">
      <t>カハイ</t>
    </rPh>
    <rPh sb="10" eb="12">
      <t>カサン</t>
    </rPh>
    <phoneticPr fontId="6"/>
  </si>
  <si>
    <t>児発児童指導員等加配加算Ⅰ３・２７</t>
    <rPh sb="0" eb="1">
      <t>ジ</t>
    </rPh>
    <rPh sb="1" eb="2">
      <t>ハツ</t>
    </rPh>
    <rPh sb="2" eb="4">
      <t>ジドウ</t>
    </rPh>
    <rPh sb="4" eb="7">
      <t>シドウイン</t>
    </rPh>
    <rPh sb="7" eb="8">
      <t>トウ</t>
    </rPh>
    <rPh sb="8" eb="10">
      <t>カハイ</t>
    </rPh>
    <rPh sb="10" eb="12">
      <t>カサン</t>
    </rPh>
    <phoneticPr fontId="6"/>
  </si>
  <si>
    <t>児発児童指導員等加配加算Ⅱ１・１</t>
    <rPh sb="0" eb="1">
      <t>ジ</t>
    </rPh>
    <rPh sb="1" eb="2">
      <t>ハツ</t>
    </rPh>
    <rPh sb="2" eb="4">
      <t>ジドウ</t>
    </rPh>
    <rPh sb="4" eb="7">
      <t>シドウイン</t>
    </rPh>
    <rPh sb="7" eb="8">
      <t>トウ</t>
    </rPh>
    <rPh sb="8" eb="10">
      <t>カハイ</t>
    </rPh>
    <rPh sb="10" eb="12">
      <t>カサン</t>
    </rPh>
    <phoneticPr fontId="6"/>
  </si>
  <si>
    <t>児童指導員等加配加算（Ⅱ）</t>
    <phoneticPr fontId="6"/>
  </si>
  <si>
    <t>児発児童指導員等加配加算Ⅱ１・２</t>
    <rPh sb="0" eb="1">
      <t>ジ</t>
    </rPh>
    <rPh sb="1" eb="2">
      <t>ハツ</t>
    </rPh>
    <rPh sb="2" eb="4">
      <t>ジドウ</t>
    </rPh>
    <rPh sb="4" eb="7">
      <t>シドウイン</t>
    </rPh>
    <rPh sb="7" eb="8">
      <t>トウ</t>
    </rPh>
    <rPh sb="8" eb="10">
      <t>カハイ</t>
    </rPh>
    <rPh sb="10" eb="12">
      <t>カサン</t>
    </rPh>
    <phoneticPr fontId="6"/>
  </si>
  <si>
    <t>児発児童指導員等加配加算Ⅱ１・３</t>
    <rPh sb="0" eb="1">
      <t>ジ</t>
    </rPh>
    <rPh sb="1" eb="2">
      <t>ハツ</t>
    </rPh>
    <rPh sb="2" eb="4">
      <t>ジドウ</t>
    </rPh>
    <rPh sb="4" eb="7">
      <t>シドウイン</t>
    </rPh>
    <rPh sb="7" eb="8">
      <t>トウ</t>
    </rPh>
    <rPh sb="8" eb="10">
      <t>カハイ</t>
    </rPh>
    <rPh sb="10" eb="12">
      <t>カサン</t>
    </rPh>
    <phoneticPr fontId="6"/>
  </si>
  <si>
    <t>児発児童指導員等加配加算Ⅱ２・１</t>
    <rPh sb="0" eb="1">
      <t>ジ</t>
    </rPh>
    <rPh sb="1" eb="2">
      <t>ハツ</t>
    </rPh>
    <rPh sb="2" eb="4">
      <t>ジドウ</t>
    </rPh>
    <rPh sb="4" eb="7">
      <t>シドウイン</t>
    </rPh>
    <rPh sb="7" eb="8">
      <t>トウ</t>
    </rPh>
    <rPh sb="8" eb="10">
      <t>カハイ</t>
    </rPh>
    <rPh sb="10" eb="12">
      <t>カサン</t>
    </rPh>
    <phoneticPr fontId="6"/>
  </si>
  <si>
    <t>児発児童指導員等加配加算Ⅱ２・２</t>
    <rPh sb="0" eb="1">
      <t>ジ</t>
    </rPh>
    <rPh sb="1" eb="2">
      <t>ハツ</t>
    </rPh>
    <rPh sb="2" eb="4">
      <t>ジドウ</t>
    </rPh>
    <rPh sb="4" eb="7">
      <t>シドウイン</t>
    </rPh>
    <rPh sb="7" eb="8">
      <t>トウ</t>
    </rPh>
    <rPh sb="8" eb="10">
      <t>カハイ</t>
    </rPh>
    <rPh sb="10" eb="12">
      <t>カサン</t>
    </rPh>
    <phoneticPr fontId="6"/>
  </si>
  <si>
    <t>児発児童指導員等加配加算Ⅱ２・３</t>
    <rPh sb="0" eb="1">
      <t>ジ</t>
    </rPh>
    <rPh sb="1" eb="2">
      <t>ハツ</t>
    </rPh>
    <rPh sb="2" eb="4">
      <t>ジドウ</t>
    </rPh>
    <rPh sb="4" eb="7">
      <t>シドウイン</t>
    </rPh>
    <rPh sb="7" eb="8">
      <t>トウ</t>
    </rPh>
    <rPh sb="8" eb="10">
      <t>カハイ</t>
    </rPh>
    <rPh sb="10" eb="12">
      <t>カサン</t>
    </rPh>
    <phoneticPr fontId="6"/>
  </si>
  <si>
    <t>児発児童指導員等加配加算Ⅱ３・１</t>
    <rPh sb="0" eb="1">
      <t>ジ</t>
    </rPh>
    <rPh sb="1" eb="2">
      <t>ハツ</t>
    </rPh>
    <rPh sb="2" eb="4">
      <t>ジドウ</t>
    </rPh>
    <rPh sb="4" eb="7">
      <t>シドウイン</t>
    </rPh>
    <rPh sb="7" eb="8">
      <t>トウ</t>
    </rPh>
    <rPh sb="8" eb="10">
      <t>カハイ</t>
    </rPh>
    <rPh sb="10" eb="12">
      <t>カサン</t>
    </rPh>
    <phoneticPr fontId="6"/>
  </si>
  <si>
    <t>児発児童指導員等加配加算Ⅱ３・２</t>
    <rPh sb="0" eb="1">
      <t>ジ</t>
    </rPh>
    <rPh sb="1" eb="2">
      <t>ハツ</t>
    </rPh>
    <rPh sb="2" eb="4">
      <t>ジドウ</t>
    </rPh>
    <rPh sb="4" eb="7">
      <t>シドウイン</t>
    </rPh>
    <rPh sb="7" eb="8">
      <t>トウ</t>
    </rPh>
    <rPh sb="8" eb="10">
      <t>カハイ</t>
    </rPh>
    <rPh sb="10" eb="12">
      <t>カサン</t>
    </rPh>
    <phoneticPr fontId="6"/>
  </si>
  <si>
    <t>児発児童指導員等加配加算Ⅱ３・３</t>
    <rPh sb="0" eb="1">
      <t>ジ</t>
    </rPh>
    <rPh sb="1" eb="2">
      <t>ハツ</t>
    </rPh>
    <rPh sb="2" eb="4">
      <t>ジドウ</t>
    </rPh>
    <rPh sb="4" eb="7">
      <t>シドウイン</t>
    </rPh>
    <rPh sb="7" eb="8">
      <t>トウ</t>
    </rPh>
    <rPh sb="8" eb="10">
      <t>カハイ</t>
    </rPh>
    <rPh sb="10" eb="12">
      <t>カサン</t>
    </rPh>
    <phoneticPr fontId="6"/>
  </si>
  <si>
    <t>児発看護職員加配加算１・１</t>
    <rPh sb="0" eb="1">
      <t>ジ</t>
    </rPh>
    <rPh sb="1" eb="2">
      <t>ハツ</t>
    </rPh>
    <phoneticPr fontId="6"/>
  </si>
  <si>
    <t>看護職員加配加算</t>
    <phoneticPr fontId="6"/>
  </si>
  <si>
    <t>イ</t>
    <phoneticPr fontId="6"/>
  </si>
  <si>
    <t>児発看護職員加配加算１・２</t>
    <rPh sb="0" eb="1">
      <t>ジ</t>
    </rPh>
    <rPh sb="1" eb="2">
      <t>ハツ</t>
    </rPh>
    <phoneticPr fontId="6"/>
  </si>
  <si>
    <t>児発看護職員加配加算１・３</t>
    <rPh sb="0" eb="1">
      <t>ジ</t>
    </rPh>
    <rPh sb="1" eb="2">
      <t>ハツ</t>
    </rPh>
    <phoneticPr fontId="6"/>
  </si>
  <si>
    <t>児発看護職員加配加算１・４</t>
    <rPh sb="0" eb="1">
      <t>ジ</t>
    </rPh>
    <rPh sb="1" eb="2">
      <t>ハツ</t>
    </rPh>
    <phoneticPr fontId="6"/>
  </si>
  <si>
    <t>児発看護職員加配加算１・５</t>
    <rPh sb="0" eb="1">
      <t>ジ</t>
    </rPh>
    <rPh sb="1" eb="2">
      <t>ハツ</t>
    </rPh>
    <phoneticPr fontId="6"/>
  </si>
  <si>
    <t>児発看護職員加配加算１・６</t>
    <rPh sb="0" eb="1">
      <t>ジ</t>
    </rPh>
    <rPh sb="1" eb="2">
      <t>ハツ</t>
    </rPh>
    <phoneticPr fontId="6"/>
  </si>
  <si>
    <t>児発看護職員加配加算１・７</t>
    <rPh sb="0" eb="1">
      <t>ジ</t>
    </rPh>
    <rPh sb="1" eb="2">
      <t>ハツ</t>
    </rPh>
    <phoneticPr fontId="6"/>
  </si>
  <si>
    <t>児発看護職員加配加算１・８</t>
    <rPh sb="0" eb="1">
      <t>ジ</t>
    </rPh>
    <rPh sb="1" eb="2">
      <t>ハツ</t>
    </rPh>
    <phoneticPr fontId="6"/>
  </si>
  <si>
    <t>児発看護職員加配加算１・９</t>
    <rPh sb="0" eb="1">
      <t>ジ</t>
    </rPh>
    <rPh sb="1" eb="2">
      <t>ハツ</t>
    </rPh>
    <phoneticPr fontId="6"/>
  </si>
  <si>
    <t>児発看護職員加配加算１・１０</t>
    <rPh sb="0" eb="1">
      <t>ジ</t>
    </rPh>
    <rPh sb="1" eb="2">
      <t>ハツ</t>
    </rPh>
    <phoneticPr fontId="6"/>
  </si>
  <si>
    <t>児発看護職員加配加算１・１１</t>
    <rPh sb="0" eb="1">
      <t>ジ</t>
    </rPh>
    <rPh sb="1" eb="2">
      <t>ハツ</t>
    </rPh>
    <phoneticPr fontId="6"/>
  </si>
  <si>
    <t>児発看護職員加配加算１・１２</t>
    <rPh sb="0" eb="1">
      <t>ジ</t>
    </rPh>
    <rPh sb="1" eb="2">
      <t>ハツ</t>
    </rPh>
    <phoneticPr fontId="6"/>
  </si>
  <si>
    <t>児発看護職員加配加算１・１３</t>
    <rPh sb="0" eb="1">
      <t>ジ</t>
    </rPh>
    <rPh sb="1" eb="2">
      <t>ハツ</t>
    </rPh>
    <phoneticPr fontId="6"/>
  </si>
  <si>
    <t>児発看護職員加配加算１・１４</t>
    <rPh sb="0" eb="1">
      <t>ジ</t>
    </rPh>
    <rPh sb="1" eb="2">
      <t>ハツ</t>
    </rPh>
    <phoneticPr fontId="6"/>
  </si>
  <si>
    <t>児発看護職員加配加算１・１５</t>
    <rPh sb="0" eb="1">
      <t>ジ</t>
    </rPh>
    <rPh sb="1" eb="2">
      <t>ハツ</t>
    </rPh>
    <phoneticPr fontId="6"/>
  </si>
  <si>
    <t>児発看護職員加配加算１・１６</t>
    <rPh sb="0" eb="1">
      <t>ジ</t>
    </rPh>
    <rPh sb="1" eb="2">
      <t>ハツ</t>
    </rPh>
    <phoneticPr fontId="6"/>
  </si>
  <si>
    <t>児発看護職員加配加算１・１７</t>
    <rPh sb="0" eb="1">
      <t>ジ</t>
    </rPh>
    <rPh sb="1" eb="2">
      <t>ハツ</t>
    </rPh>
    <phoneticPr fontId="6"/>
  </si>
  <si>
    <t>児発看護職員加配加算１・１８</t>
    <rPh sb="0" eb="1">
      <t>ジ</t>
    </rPh>
    <rPh sb="1" eb="2">
      <t>ハツ</t>
    </rPh>
    <phoneticPr fontId="6"/>
  </si>
  <si>
    <t>児発看護職員加配加算１・１９</t>
    <rPh sb="0" eb="1">
      <t>ジ</t>
    </rPh>
    <rPh sb="1" eb="2">
      <t>ハツ</t>
    </rPh>
    <phoneticPr fontId="6"/>
  </si>
  <si>
    <t>児発看護職員加配加算１・２０</t>
    <rPh sb="0" eb="1">
      <t>ジ</t>
    </rPh>
    <rPh sb="1" eb="2">
      <t>ハツ</t>
    </rPh>
    <phoneticPr fontId="6"/>
  </si>
  <si>
    <t>児発看護職員加配加算１・２１</t>
    <rPh sb="0" eb="1">
      <t>ジ</t>
    </rPh>
    <rPh sb="1" eb="2">
      <t>ハツ</t>
    </rPh>
    <phoneticPr fontId="6"/>
  </si>
  <si>
    <t>児発看護職員加配加算１・２２</t>
    <rPh sb="0" eb="1">
      <t>ジ</t>
    </rPh>
    <rPh sb="1" eb="2">
      <t>ハツ</t>
    </rPh>
    <phoneticPr fontId="6"/>
  </si>
  <si>
    <t>児発看護職員加配加算１・２３</t>
    <rPh sb="0" eb="1">
      <t>ジ</t>
    </rPh>
    <rPh sb="1" eb="2">
      <t>ハツ</t>
    </rPh>
    <phoneticPr fontId="6"/>
  </si>
  <si>
    <t>児発看護職員加配加算１・２４</t>
    <rPh sb="0" eb="1">
      <t>ジ</t>
    </rPh>
    <rPh sb="1" eb="2">
      <t>ハツ</t>
    </rPh>
    <phoneticPr fontId="6"/>
  </si>
  <si>
    <t>児発看護職員加配加算１・２５</t>
    <rPh sb="0" eb="1">
      <t>ジ</t>
    </rPh>
    <rPh sb="1" eb="2">
      <t>ハツ</t>
    </rPh>
    <phoneticPr fontId="6"/>
  </si>
  <si>
    <t>児発看護職員加配加算１・２６</t>
    <rPh sb="0" eb="1">
      <t>ジ</t>
    </rPh>
    <rPh sb="1" eb="2">
      <t>ハツ</t>
    </rPh>
    <phoneticPr fontId="6"/>
  </si>
  <si>
    <t>児発看護職員加配加算１・２７</t>
    <rPh sb="0" eb="1">
      <t>ジ</t>
    </rPh>
    <rPh sb="1" eb="2">
      <t>ハツ</t>
    </rPh>
    <phoneticPr fontId="6"/>
  </si>
  <si>
    <t>児発看護職員加配加算２・１</t>
    <rPh sb="0" eb="1">
      <t>ジ</t>
    </rPh>
    <rPh sb="1" eb="2">
      <t>ハツ</t>
    </rPh>
    <phoneticPr fontId="6"/>
  </si>
  <si>
    <t>ロ</t>
    <phoneticPr fontId="6"/>
  </si>
  <si>
    <t>児発看護職員加配加算２・２</t>
    <rPh sb="0" eb="1">
      <t>ジ</t>
    </rPh>
    <rPh sb="1" eb="2">
      <t>ハツ</t>
    </rPh>
    <phoneticPr fontId="6"/>
  </si>
  <si>
    <t>児発看護職員加配加算２・３</t>
    <rPh sb="0" eb="1">
      <t>ジ</t>
    </rPh>
    <rPh sb="1" eb="2">
      <t>ハツ</t>
    </rPh>
    <phoneticPr fontId="6"/>
  </si>
  <si>
    <t>児発看護職員加配加算２・４</t>
    <rPh sb="0" eb="1">
      <t>ジ</t>
    </rPh>
    <rPh sb="1" eb="2">
      <t>ハツ</t>
    </rPh>
    <phoneticPr fontId="6"/>
  </si>
  <si>
    <t>児発看護職員加配加算２・５</t>
    <rPh sb="0" eb="1">
      <t>ジ</t>
    </rPh>
    <rPh sb="1" eb="2">
      <t>ハツ</t>
    </rPh>
    <phoneticPr fontId="6"/>
  </si>
  <si>
    <t>児発看護職員加配加算２・６</t>
    <rPh sb="0" eb="1">
      <t>ジ</t>
    </rPh>
    <rPh sb="1" eb="2">
      <t>ハツ</t>
    </rPh>
    <phoneticPr fontId="6"/>
  </si>
  <si>
    <t>児発看護職員加配加算２・７</t>
    <rPh sb="0" eb="1">
      <t>ジ</t>
    </rPh>
    <rPh sb="1" eb="2">
      <t>ハツ</t>
    </rPh>
    <phoneticPr fontId="6"/>
  </si>
  <si>
    <t>児発看護職員加配加算２・８</t>
    <rPh sb="0" eb="1">
      <t>ジ</t>
    </rPh>
    <rPh sb="1" eb="2">
      <t>ハツ</t>
    </rPh>
    <phoneticPr fontId="6"/>
  </si>
  <si>
    <t>児発看護職員加配加算２・９</t>
    <rPh sb="0" eb="1">
      <t>ジ</t>
    </rPh>
    <rPh sb="1" eb="2">
      <t>ハツ</t>
    </rPh>
    <phoneticPr fontId="6"/>
  </si>
  <si>
    <t>児発看護職員加配加算２・１０</t>
    <rPh sb="0" eb="1">
      <t>ジ</t>
    </rPh>
    <rPh sb="1" eb="2">
      <t>ハツ</t>
    </rPh>
    <phoneticPr fontId="6"/>
  </si>
  <si>
    <t>児発看護職員加配加算２・１１</t>
    <rPh sb="0" eb="1">
      <t>ジ</t>
    </rPh>
    <rPh sb="1" eb="2">
      <t>ハツ</t>
    </rPh>
    <phoneticPr fontId="6"/>
  </si>
  <si>
    <t>児発看護職員加配加算２・１２</t>
    <rPh sb="0" eb="1">
      <t>ジ</t>
    </rPh>
    <rPh sb="1" eb="2">
      <t>ハツ</t>
    </rPh>
    <phoneticPr fontId="6"/>
  </si>
  <si>
    <t>児発看護職員加配加算２・１３</t>
    <rPh sb="0" eb="1">
      <t>ジ</t>
    </rPh>
    <rPh sb="1" eb="2">
      <t>ハツ</t>
    </rPh>
    <phoneticPr fontId="6"/>
  </si>
  <si>
    <t>児発看護職員加配加算２・１４</t>
    <rPh sb="0" eb="1">
      <t>ジ</t>
    </rPh>
    <rPh sb="1" eb="2">
      <t>ハツ</t>
    </rPh>
    <phoneticPr fontId="6"/>
  </si>
  <si>
    <t>児発看護職員加配加算２・１５</t>
    <rPh sb="0" eb="1">
      <t>ジ</t>
    </rPh>
    <rPh sb="1" eb="2">
      <t>ハツ</t>
    </rPh>
    <phoneticPr fontId="6"/>
  </si>
  <si>
    <t>児発看護職員加配加算２・１６</t>
    <rPh sb="0" eb="1">
      <t>ジ</t>
    </rPh>
    <rPh sb="1" eb="2">
      <t>ハツ</t>
    </rPh>
    <phoneticPr fontId="6"/>
  </si>
  <si>
    <t>児発看護職員加配加算２・１７</t>
    <rPh sb="0" eb="1">
      <t>ジ</t>
    </rPh>
    <rPh sb="1" eb="2">
      <t>ハツ</t>
    </rPh>
    <phoneticPr fontId="6"/>
  </si>
  <si>
    <t>児発看護職員加配加算２・１８</t>
    <rPh sb="0" eb="1">
      <t>ジ</t>
    </rPh>
    <rPh sb="1" eb="2">
      <t>ハツ</t>
    </rPh>
    <phoneticPr fontId="6"/>
  </si>
  <si>
    <t>児発看護職員加配加算２・１９</t>
    <rPh sb="0" eb="1">
      <t>ジ</t>
    </rPh>
    <rPh sb="1" eb="2">
      <t>ハツ</t>
    </rPh>
    <phoneticPr fontId="6"/>
  </si>
  <si>
    <t>児発看護職員加配加算２・２０</t>
    <rPh sb="0" eb="1">
      <t>ジ</t>
    </rPh>
    <rPh sb="1" eb="2">
      <t>ハツ</t>
    </rPh>
    <phoneticPr fontId="6"/>
  </si>
  <si>
    <t>児発看護職員加配加算２・２１</t>
    <rPh sb="0" eb="1">
      <t>ジ</t>
    </rPh>
    <rPh sb="1" eb="2">
      <t>ハツ</t>
    </rPh>
    <phoneticPr fontId="6"/>
  </si>
  <si>
    <t>児発看護職員加配加算２・２２</t>
    <rPh sb="0" eb="1">
      <t>ジ</t>
    </rPh>
    <rPh sb="1" eb="2">
      <t>ハツ</t>
    </rPh>
    <phoneticPr fontId="6"/>
  </si>
  <si>
    <t>児発看護職員加配加算２・２３</t>
    <rPh sb="0" eb="1">
      <t>ジ</t>
    </rPh>
    <rPh sb="1" eb="2">
      <t>ハツ</t>
    </rPh>
    <phoneticPr fontId="6"/>
  </si>
  <si>
    <t>児発看護職員加配加算２・２４</t>
    <rPh sb="0" eb="1">
      <t>ジ</t>
    </rPh>
    <rPh sb="1" eb="2">
      <t>ハツ</t>
    </rPh>
    <phoneticPr fontId="6"/>
  </si>
  <si>
    <t>児発看護職員加配加算２・２５</t>
    <rPh sb="0" eb="1">
      <t>ジ</t>
    </rPh>
    <rPh sb="1" eb="2">
      <t>ハツ</t>
    </rPh>
    <phoneticPr fontId="6"/>
  </si>
  <si>
    <t>児発看護職員加配加算２・２６</t>
    <rPh sb="0" eb="1">
      <t>ジ</t>
    </rPh>
    <rPh sb="1" eb="2">
      <t>ハツ</t>
    </rPh>
    <phoneticPr fontId="6"/>
  </si>
  <si>
    <t>児発看護職員加配加算２・２７</t>
    <rPh sb="0" eb="1">
      <t>ジ</t>
    </rPh>
    <rPh sb="1" eb="2">
      <t>ハツ</t>
    </rPh>
    <phoneticPr fontId="6"/>
  </si>
  <si>
    <t>児発看護職員加配加算３・１</t>
    <rPh sb="0" eb="1">
      <t>ジ</t>
    </rPh>
    <rPh sb="1" eb="2">
      <t>ハツ</t>
    </rPh>
    <phoneticPr fontId="6"/>
  </si>
  <si>
    <t>ハ</t>
    <phoneticPr fontId="6"/>
  </si>
  <si>
    <t>児発看護職員加配加算３・２</t>
    <rPh sb="0" eb="1">
      <t>ジ</t>
    </rPh>
    <rPh sb="1" eb="2">
      <t>ハツ</t>
    </rPh>
    <phoneticPr fontId="6"/>
  </si>
  <si>
    <t>児発看護職員加配加算３・３</t>
    <rPh sb="0" eb="1">
      <t>ジ</t>
    </rPh>
    <rPh sb="1" eb="2">
      <t>ハツ</t>
    </rPh>
    <phoneticPr fontId="6"/>
  </si>
  <si>
    <t>児発看護職員加配加算３・４</t>
    <rPh sb="0" eb="1">
      <t>ジ</t>
    </rPh>
    <rPh sb="1" eb="2">
      <t>ハツ</t>
    </rPh>
    <phoneticPr fontId="6"/>
  </si>
  <si>
    <t>児発看護職員加配加算３・５</t>
    <rPh sb="0" eb="1">
      <t>ジ</t>
    </rPh>
    <rPh sb="1" eb="2">
      <t>ハツ</t>
    </rPh>
    <phoneticPr fontId="6"/>
  </si>
  <si>
    <t>児発看護職員加配加算３・６</t>
    <rPh sb="0" eb="1">
      <t>ジ</t>
    </rPh>
    <rPh sb="1" eb="2">
      <t>ハツ</t>
    </rPh>
    <phoneticPr fontId="6"/>
  </si>
  <si>
    <t>児発看護職員加配加算３・７</t>
    <rPh sb="0" eb="1">
      <t>ジ</t>
    </rPh>
    <rPh sb="1" eb="2">
      <t>ハツ</t>
    </rPh>
    <phoneticPr fontId="6"/>
  </si>
  <si>
    <t>児発看護職員加配加算３・８</t>
    <rPh sb="0" eb="1">
      <t>ジ</t>
    </rPh>
    <rPh sb="1" eb="2">
      <t>ハツ</t>
    </rPh>
    <phoneticPr fontId="6"/>
  </si>
  <si>
    <t>児発看護職員加配加算３・９</t>
    <rPh sb="0" eb="1">
      <t>ジ</t>
    </rPh>
    <rPh sb="1" eb="2">
      <t>ハツ</t>
    </rPh>
    <phoneticPr fontId="6"/>
  </si>
  <si>
    <t>児発看護職員加配加算３・１０</t>
    <rPh sb="0" eb="1">
      <t>ジ</t>
    </rPh>
    <rPh sb="1" eb="2">
      <t>ハツ</t>
    </rPh>
    <phoneticPr fontId="6"/>
  </si>
  <si>
    <t>児発看護職員加配加算３・１１</t>
    <rPh sb="0" eb="1">
      <t>ジ</t>
    </rPh>
    <rPh sb="1" eb="2">
      <t>ハツ</t>
    </rPh>
    <phoneticPr fontId="6"/>
  </si>
  <si>
    <t>児発看護職員加配加算３・１２</t>
    <rPh sb="0" eb="1">
      <t>ジ</t>
    </rPh>
    <rPh sb="1" eb="2">
      <t>ハツ</t>
    </rPh>
    <phoneticPr fontId="6"/>
  </si>
  <si>
    <t>児発看護職員加配加算３・１３</t>
    <rPh sb="0" eb="1">
      <t>ジ</t>
    </rPh>
    <rPh sb="1" eb="2">
      <t>ハツ</t>
    </rPh>
    <phoneticPr fontId="6"/>
  </si>
  <si>
    <t>児発看護職員加配加算３・１４</t>
    <rPh sb="0" eb="1">
      <t>ジ</t>
    </rPh>
    <rPh sb="1" eb="2">
      <t>ハツ</t>
    </rPh>
    <phoneticPr fontId="6"/>
  </si>
  <si>
    <t>児発看護職員加配加算３・１５</t>
    <rPh sb="0" eb="1">
      <t>ジ</t>
    </rPh>
    <rPh sb="1" eb="2">
      <t>ハツ</t>
    </rPh>
    <phoneticPr fontId="6"/>
  </si>
  <si>
    <t>児発看護職員加配加算３・１６</t>
    <rPh sb="0" eb="1">
      <t>ジ</t>
    </rPh>
    <rPh sb="1" eb="2">
      <t>ハツ</t>
    </rPh>
    <phoneticPr fontId="6"/>
  </si>
  <si>
    <t>児発看護職員加配加算３・１７</t>
    <rPh sb="0" eb="1">
      <t>ジ</t>
    </rPh>
    <rPh sb="1" eb="2">
      <t>ハツ</t>
    </rPh>
    <phoneticPr fontId="6"/>
  </si>
  <si>
    <t>児発共生型サービス体制強化加算１</t>
    <rPh sb="0" eb="1">
      <t>ジ</t>
    </rPh>
    <rPh sb="1" eb="2">
      <t>ハツ</t>
    </rPh>
    <phoneticPr fontId="6"/>
  </si>
  <si>
    <t>共生型サービス体制強化加算</t>
    <phoneticPr fontId="6"/>
  </si>
  <si>
    <t>イ　児発管かつ保育士又は児童指導員の場合</t>
    <phoneticPr fontId="6"/>
  </si>
  <si>
    <t>ヘ　共生型児童発達支援給付費</t>
    <phoneticPr fontId="6"/>
  </si>
  <si>
    <t>児発共生型サービス体制強化加算２</t>
    <rPh sb="0" eb="1">
      <t>ジ</t>
    </rPh>
    <rPh sb="1" eb="2">
      <t>ハツ</t>
    </rPh>
    <phoneticPr fontId="6"/>
  </si>
  <si>
    <t>ロ　児発管の場合</t>
    <phoneticPr fontId="6"/>
  </si>
  <si>
    <t>児発共生型サービス体制強化加算３</t>
    <rPh sb="0" eb="1">
      <t>ジ</t>
    </rPh>
    <rPh sb="1" eb="2">
      <t>ハツ</t>
    </rPh>
    <phoneticPr fontId="6"/>
  </si>
  <si>
    <t>ハ　保育士又は児童指導員の場合</t>
    <phoneticPr fontId="6"/>
  </si>
  <si>
    <t>児発家庭連携加算１</t>
    <rPh sb="0" eb="1">
      <t>ジ</t>
    </rPh>
    <rPh sb="1" eb="2">
      <t>ハツ</t>
    </rPh>
    <rPh sb="2" eb="4">
      <t>カテイ</t>
    </rPh>
    <rPh sb="4" eb="6">
      <t>レンケイ</t>
    </rPh>
    <rPh sb="6" eb="8">
      <t>カサン</t>
    </rPh>
    <phoneticPr fontId="6"/>
  </si>
  <si>
    <t>家庭連携加算</t>
    <rPh sb="0" eb="2">
      <t>カテイ</t>
    </rPh>
    <rPh sb="2" eb="4">
      <t>レンケイ</t>
    </rPh>
    <rPh sb="4" eb="6">
      <t>カサン</t>
    </rPh>
    <phoneticPr fontId="6"/>
  </si>
  <si>
    <t>イ 1時間未満</t>
    <rPh sb="3" eb="5">
      <t>ジカン</t>
    </rPh>
    <rPh sb="5" eb="7">
      <t>ミマン</t>
    </rPh>
    <phoneticPr fontId="6"/>
  </si>
  <si>
    <t>月2回限度</t>
    <rPh sb="0" eb="1">
      <t>ツキ</t>
    </rPh>
    <rPh sb="2" eb="3">
      <t>カイ</t>
    </rPh>
    <rPh sb="3" eb="5">
      <t>ゲンド</t>
    </rPh>
    <phoneticPr fontId="6"/>
  </si>
  <si>
    <t>児発家庭連携加算２</t>
    <rPh sb="0" eb="1">
      <t>ジ</t>
    </rPh>
    <rPh sb="1" eb="2">
      <t>ハツ</t>
    </rPh>
    <rPh sb="2" eb="4">
      <t>カテイ</t>
    </rPh>
    <rPh sb="4" eb="6">
      <t>レンケイ</t>
    </rPh>
    <rPh sb="6" eb="8">
      <t>カサン</t>
    </rPh>
    <phoneticPr fontId="6"/>
  </si>
  <si>
    <t>ロ 1時間以上</t>
    <rPh sb="3" eb="5">
      <t>ジカン</t>
    </rPh>
    <rPh sb="5" eb="7">
      <t>イジョウ</t>
    </rPh>
    <phoneticPr fontId="6"/>
  </si>
  <si>
    <t>児発事業所内相談支援加算</t>
    <rPh sb="0" eb="2">
      <t>ジハツ</t>
    </rPh>
    <rPh sb="2" eb="5">
      <t>ジギョウショ</t>
    </rPh>
    <rPh sb="5" eb="6">
      <t>ナイ</t>
    </rPh>
    <rPh sb="6" eb="8">
      <t>ソウダン</t>
    </rPh>
    <rPh sb="8" eb="10">
      <t>シエン</t>
    </rPh>
    <rPh sb="10" eb="12">
      <t>カサン</t>
    </rPh>
    <phoneticPr fontId="6"/>
  </si>
  <si>
    <t>事業所内相談支援加算</t>
    <rPh sb="0" eb="3">
      <t>ジギョウショ</t>
    </rPh>
    <rPh sb="3" eb="4">
      <t>ナイ</t>
    </rPh>
    <rPh sb="4" eb="6">
      <t>ソウダン</t>
    </rPh>
    <rPh sb="6" eb="8">
      <t>シエン</t>
    </rPh>
    <rPh sb="8" eb="10">
      <t>カサン</t>
    </rPh>
    <phoneticPr fontId="6"/>
  </si>
  <si>
    <t>児発訪問支援特別加算１</t>
    <rPh sb="0" eb="1">
      <t>ジ</t>
    </rPh>
    <rPh sb="1" eb="2">
      <t>ハツ</t>
    </rPh>
    <rPh sb="2" eb="4">
      <t>ホウモン</t>
    </rPh>
    <rPh sb="4" eb="6">
      <t>シエン</t>
    </rPh>
    <rPh sb="6" eb="8">
      <t>トクベツ</t>
    </rPh>
    <rPh sb="8" eb="10">
      <t>カサン</t>
    </rPh>
    <phoneticPr fontId="6"/>
  </si>
  <si>
    <t>訪問支援特別加算</t>
    <rPh sb="0" eb="2">
      <t>ホウモン</t>
    </rPh>
    <rPh sb="2" eb="4">
      <t>シエン</t>
    </rPh>
    <rPh sb="4" eb="6">
      <t>トクベツ</t>
    </rPh>
    <rPh sb="6" eb="8">
      <t>カサン</t>
    </rPh>
    <phoneticPr fontId="6"/>
  </si>
  <si>
    <t>児発訪問支援特別加算２</t>
    <rPh sb="0" eb="1">
      <t>ジ</t>
    </rPh>
    <rPh sb="1" eb="2">
      <t>ハツ</t>
    </rPh>
    <rPh sb="2" eb="4">
      <t>ホウモン</t>
    </rPh>
    <rPh sb="4" eb="6">
      <t>シエン</t>
    </rPh>
    <rPh sb="6" eb="8">
      <t>トクベツ</t>
    </rPh>
    <rPh sb="8" eb="10">
      <t>カサン</t>
    </rPh>
    <phoneticPr fontId="6"/>
  </si>
  <si>
    <t>児発食事提供加算Ⅰ</t>
    <rPh sb="0" eb="2">
      <t>ジハツ</t>
    </rPh>
    <rPh sb="2" eb="4">
      <t>ショクジ</t>
    </rPh>
    <rPh sb="4" eb="6">
      <t>テイキョウ</t>
    </rPh>
    <rPh sb="6" eb="8">
      <t>カサン</t>
    </rPh>
    <phoneticPr fontId="6"/>
  </si>
  <si>
    <t>食事提供加算</t>
    <rPh sb="0" eb="2">
      <t>ショクジ</t>
    </rPh>
    <rPh sb="2" eb="4">
      <t>テイキョウ</t>
    </rPh>
    <rPh sb="4" eb="6">
      <t>カサン</t>
    </rPh>
    <phoneticPr fontId="6"/>
  </si>
  <si>
    <t>イ 食事提供加算(Ⅰ)</t>
    <rPh sb="2" eb="4">
      <t>ショクジ</t>
    </rPh>
    <rPh sb="4" eb="6">
      <t>テイキョウ</t>
    </rPh>
    <rPh sb="6" eb="8">
      <t>カサン</t>
    </rPh>
    <phoneticPr fontId="6"/>
  </si>
  <si>
    <t>児発食事提供加算Ⅱ</t>
    <rPh sb="0" eb="2">
      <t>ジハツ</t>
    </rPh>
    <rPh sb="2" eb="4">
      <t>ショクジ</t>
    </rPh>
    <rPh sb="4" eb="6">
      <t>テイキョウ</t>
    </rPh>
    <rPh sb="6" eb="8">
      <t>カサン</t>
    </rPh>
    <phoneticPr fontId="6"/>
  </si>
  <si>
    <t>ロ 食事提供加算(Ⅱ)</t>
    <rPh sb="2" eb="4">
      <t>ショクジ</t>
    </rPh>
    <rPh sb="4" eb="6">
      <t>テイキョウ</t>
    </rPh>
    <rPh sb="6" eb="8">
      <t>カサン</t>
    </rPh>
    <phoneticPr fontId="6"/>
  </si>
  <si>
    <t>児発上限額管理加算</t>
    <rPh sb="0" eb="2">
      <t>ジハツ</t>
    </rPh>
    <rPh sb="2" eb="4">
      <t>ジョウゲン</t>
    </rPh>
    <rPh sb="4" eb="5">
      <t>ガク</t>
    </rPh>
    <rPh sb="5" eb="7">
      <t>カンリ</t>
    </rPh>
    <rPh sb="7" eb="9">
      <t>カサン</t>
    </rPh>
    <phoneticPr fontId="6"/>
  </si>
  <si>
    <t>利用者負担上限額管理加算</t>
    <rPh sb="0" eb="3">
      <t>リヨウシャ</t>
    </rPh>
    <rPh sb="3" eb="5">
      <t>フタン</t>
    </rPh>
    <rPh sb="5" eb="8">
      <t>ジョウゲンガク</t>
    </rPh>
    <rPh sb="8" eb="10">
      <t>カンリ</t>
    </rPh>
    <rPh sb="10" eb="12">
      <t>カサン</t>
    </rPh>
    <phoneticPr fontId="6"/>
  </si>
  <si>
    <t>児発福祉専門職員配置等加算Ⅰ</t>
    <rPh sb="0" eb="2">
      <t>ジハツ</t>
    </rPh>
    <rPh sb="2" eb="4">
      <t>フクシ</t>
    </rPh>
    <rPh sb="4" eb="6">
      <t>センモン</t>
    </rPh>
    <rPh sb="6" eb="8">
      <t>ショクイン</t>
    </rPh>
    <rPh sb="8" eb="10">
      <t>ハイチ</t>
    </rPh>
    <rPh sb="10" eb="11">
      <t>トウ</t>
    </rPh>
    <rPh sb="11" eb="13">
      <t>カサン</t>
    </rPh>
    <phoneticPr fontId="6"/>
  </si>
  <si>
    <t>イ 福祉専門職員配置等加算(Ⅰ)</t>
    <rPh sb="2" eb="4">
      <t>フクシ</t>
    </rPh>
    <rPh sb="4" eb="6">
      <t>センモン</t>
    </rPh>
    <rPh sb="6" eb="8">
      <t>ショクイン</t>
    </rPh>
    <rPh sb="8" eb="10">
      <t>ハイチ</t>
    </rPh>
    <rPh sb="10" eb="11">
      <t>トウ</t>
    </rPh>
    <rPh sb="11" eb="13">
      <t>カサン</t>
    </rPh>
    <phoneticPr fontId="6"/>
  </si>
  <si>
    <t>児発福祉専門職員配置等加算Ⅱ</t>
    <rPh sb="0" eb="2">
      <t>ジハツ</t>
    </rPh>
    <rPh sb="2" eb="4">
      <t>フクシ</t>
    </rPh>
    <rPh sb="4" eb="6">
      <t>センモン</t>
    </rPh>
    <rPh sb="6" eb="8">
      <t>ショクイン</t>
    </rPh>
    <rPh sb="8" eb="10">
      <t>ハイチ</t>
    </rPh>
    <rPh sb="10" eb="11">
      <t>トウ</t>
    </rPh>
    <rPh sb="11" eb="13">
      <t>カサン</t>
    </rPh>
    <phoneticPr fontId="6"/>
  </si>
  <si>
    <t>ロ 福祉専門職員配置等加算(Ⅱ)</t>
    <rPh sb="2" eb="4">
      <t>フクシ</t>
    </rPh>
    <rPh sb="4" eb="6">
      <t>センモン</t>
    </rPh>
    <rPh sb="6" eb="8">
      <t>ショクイン</t>
    </rPh>
    <rPh sb="8" eb="10">
      <t>ハイチ</t>
    </rPh>
    <rPh sb="10" eb="11">
      <t>トウ</t>
    </rPh>
    <rPh sb="11" eb="13">
      <t>カサン</t>
    </rPh>
    <phoneticPr fontId="6"/>
  </si>
  <si>
    <t>児発福祉専門職員配置等加算Ⅲ</t>
    <rPh sb="0" eb="2">
      <t>ジハツ</t>
    </rPh>
    <rPh sb="2" eb="4">
      <t>フクシ</t>
    </rPh>
    <rPh sb="4" eb="6">
      <t>センモン</t>
    </rPh>
    <rPh sb="6" eb="8">
      <t>ショクイン</t>
    </rPh>
    <rPh sb="8" eb="10">
      <t>ハイチ</t>
    </rPh>
    <rPh sb="10" eb="11">
      <t>トウ</t>
    </rPh>
    <rPh sb="11" eb="13">
      <t>カサン</t>
    </rPh>
    <phoneticPr fontId="6"/>
  </si>
  <si>
    <t>ハ 福祉専門職員配置等加算(Ⅲ)</t>
    <rPh sb="2" eb="4">
      <t>フクシ</t>
    </rPh>
    <rPh sb="4" eb="6">
      <t>センモン</t>
    </rPh>
    <rPh sb="6" eb="8">
      <t>ショクイン</t>
    </rPh>
    <rPh sb="8" eb="10">
      <t>ハイチ</t>
    </rPh>
    <rPh sb="10" eb="11">
      <t>トウ</t>
    </rPh>
    <rPh sb="11" eb="13">
      <t>カサン</t>
    </rPh>
    <phoneticPr fontId="6"/>
  </si>
  <si>
    <t>児発栄養士配置加算Ⅰ１</t>
    <rPh sb="0" eb="2">
      <t>ジハツ</t>
    </rPh>
    <rPh sb="2" eb="5">
      <t>エイヨウシ</t>
    </rPh>
    <rPh sb="5" eb="7">
      <t>ハイチ</t>
    </rPh>
    <rPh sb="7" eb="9">
      <t>カサン</t>
    </rPh>
    <phoneticPr fontId="6"/>
  </si>
  <si>
    <t>栄養士配置加算</t>
    <rPh sb="0" eb="3">
      <t>エイヨウシ</t>
    </rPh>
    <rPh sb="3" eb="5">
      <t>ハイチ</t>
    </rPh>
    <rPh sb="5" eb="7">
      <t>カサン</t>
    </rPh>
    <phoneticPr fontId="6"/>
  </si>
  <si>
    <t>イ 栄養士配置加算(Ⅰ)</t>
    <rPh sb="2" eb="5">
      <t>エイヨウシ</t>
    </rPh>
    <rPh sb="5" eb="7">
      <t>ハイチ</t>
    </rPh>
    <rPh sb="7" eb="9">
      <t>カサン</t>
    </rPh>
    <phoneticPr fontId="6"/>
  </si>
  <si>
    <t>児発栄養士配置加算Ⅰ２</t>
    <rPh sb="0" eb="2">
      <t>ジハツ</t>
    </rPh>
    <rPh sb="2" eb="5">
      <t>エイヨウシ</t>
    </rPh>
    <rPh sb="5" eb="7">
      <t>ハイチ</t>
    </rPh>
    <rPh sb="7" eb="9">
      <t>カサン</t>
    </rPh>
    <phoneticPr fontId="6"/>
  </si>
  <si>
    <t>(2)定員41人以上50人以下</t>
    <rPh sb="3" eb="5">
      <t>テイイン</t>
    </rPh>
    <rPh sb="7" eb="8">
      <t>ニン</t>
    </rPh>
    <rPh sb="8" eb="10">
      <t>イジョウ</t>
    </rPh>
    <rPh sb="12" eb="13">
      <t>ニン</t>
    </rPh>
    <rPh sb="13" eb="15">
      <t>イカ</t>
    </rPh>
    <phoneticPr fontId="6"/>
  </si>
  <si>
    <t>児発栄養士配置加算Ⅰ３</t>
    <rPh sb="0" eb="2">
      <t>ジハツ</t>
    </rPh>
    <rPh sb="2" eb="5">
      <t>エイヨウシ</t>
    </rPh>
    <rPh sb="5" eb="7">
      <t>ハイチ</t>
    </rPh>
    <rPh sb="7" eb="9">
      <t>カサン</t>
    </rPh>
    <phoneticPr fontId="6"/>
  </si>
  <si>
    <t>(3)定員51人以上60人以下</t>
    <rPh sb="3" eb="5">
      <t>テイイン</t>
    </rPh>
    <rPh sb="7" eb="8">
      <t>ニン</t>
    </rPh>
    <rPh sb="8" eb="10">
      <t>イジョウ</t>
    </rPh>
    <rPh sb="12" eb="13">
      <t>ニン</t>
    </rPh>
    <rPh sb="13" eb="15">
      <t>イカ</t>
    </rPh>
    <phoneticPr fontId="6"/>
  </si>
  <si>
    <t>児発栄養士配置加算Ⅰ４</t>
    <rPh sb="0" eb="2">
      <t>ジハツ</t>
    </rPh>
    <rPh sb="2" eb="5">
      <t>エイヨウシ</t>
    </rPh>
    <rPh sb="5" eb="7">
      <t>ハイチ</t>
    </rPh>
    <rPh sb="7" eb="9">
      <t>カサン</t>
    </rPh>
    <phoneticPr fontId="6"/>
  </si>
  <si>
    <t>(4)定員61人以上70人以下</t>
    <rPh sb="3" eb="5">
      <t>テイイン</t>
    </rPh>
    <rPh sb="7" eb="8">
      <t>ニン</t>
    </rPh>
    <rPh sb="8" eb="10">
      <t>イジョウ</t>
    </rPh>
    <rPh sb="12" eb="13">
      <t>ニン</t>
    </rPh>
    <rPh sb="13" eb="15">
      <t>イカ</t>
    </rPh>
    <phoneticPr fontId="6"/>
  </si>
  <si>
    <t>児発栄養士配置加算Ⅰ５</t>
    <rPh sb="0" eb="2">
      <t>ジハツ</t>
    </rPh>
    <rPh sb="2" eb="5">
      <t>エイヨウシ</t>
    </rPh>
    <rPh sb="5" eb="7">
      <t>ハイチ</t>
    </rPh>
    <rPh sb="7" eb="9">
      <t>カサン</t>
    </rPh>
    <phoneticPr fontId="6"/>
  </si>
  <si>
    <t>(5)定員71人以上80人以下</t>
    <rPh sb="3" eb="5">
      <t>テイイン</t>
    </rPh>
    <rPh sb="7" eb="8">
      <t>ニン</t>
    </rPh>
    <rPh sb="8" eb="10">
      <t>イジョウ</t>
    </rPh>
    <rPh sb="12" eb="13">
      <t>ニン</t>
    </rPh>
    <rPh sb="13" eb="15">
      <t>イカ</t>
    </rPh>
    <phoneticPr fontId="6"/>
  </si>
  <si>
    <t>児発栄養士配置加算Ⅰ６</t>
    <rPh sb="0" eb="2">
      <t>ジハツ</t>
    </rPh>
    <rPh sb="2" eb="5">
      <t>エイヨウシ</t>
    </rPh>
    <rPh sb="5" eb="7">
      <t>ハイチ</t>
    </rPh>
    <rPh sb="7" eb="9">
      <t>カサン</t>
    </rPh>
    <phoneticPr fontId="6"/>
  </si>
  <si>
    <t>(6)定員81人以上</t>
    <rPh sb="3" eb="5">
      <t>テイイン</t>
    </rPh>
    <rPh sb="7" eb="8">
      <t>ニン</t>
    </rPh>
    <rPh sb="8" eb="10">
      <t>イジョウ</t>
    </rPh>
    <phoneticPr fontId="6"/>
  </si>
  <si>
    <t>児発栄養士配置加算Ⅱ１</t>
    <rPh sb="0" eb="2">
      <t>ジハツ</t>
    </rPh>
    <rPh sb="2" eb="5">
      <t>エイヨウシ</t>
    </rPh>
    <rPh sb="5" eb="7">
      <t>ハイチ</t>
    </rPh>
    <rPh sb="7" eb="9">
      <t>カサン</t>
    </rPh>
    <phoneticPr fontId="6"/>
  </si>
  <si>
    <t>ロ 栄養士配置加算(Ⅱ)</t>
    <rPh sb="2" eb="5">
      <t>エイヨウシ</t>
    </rPh>
    <rPh sb="5" eb="7">
      <t>ハイチ</t>
    </rPh>
    <rPh sb="7" eb="9">
      <t>カサン</t>
    </rPh>
    <phoneticPr fontId="6"/>
  </si>
  <si>
    <t>児発栄養士配置加算Ⅱ２</t>
    <rPh sb="0" eb="2">
      <t>ジハツ</t>
    </rPh>
    <rPh sb="2" eb="5">
      <t>エイヨウシ</t>
    </rPh>
    <rPh sb="5" eb="7">
      <t>ハイチ</t>
    </rPh>
    <rPh sb="7" eb="9">
      <t>カサン</t>
    </rPh>
    <phoneticPr fontId="6"/>
  </si>
  <si>
    <t>児発栄養士配置加算Ⅱ３</t>
    <rPh sb="0" eb="2">
      <t>ジハツ</t>
    </rPh>
    <rPh sb="2" eb="5">
      <t>エイヨウシ</t>
    </rPh>
    <rPh sb="5" eb="7">
      <t>ハイチ</t>
    </rPh>
    <rPh sb="7" eb="9">
      <t>カサン</t>
    </rPh>
    <phoneticPr fontId="6"/>
  </si>
  <si>
    <t>児発栄養士配置加算Ⅱ４</t>
    <rPh sb="0" eb="2">
      <t>ジハツ</t>
    </rPh>
    <rPh sb="2" eb="5">
      <t>エイヨウシ</t>
    </rPh>
    <rPh sb="5" eb="7">
      <t>ハイチ</t>
    </rPh>
    <rPh sb="7" eb="9">
      <t>カサン</t>
    </rPh>
    <phoneticPr fontId="6"/>
  </si>
  <si>
    <t>児発栄養士配置加算Ⅱ５</t>
    <rPh sb="0" eb="2">
      <t>ジハツ</t>
    </rPh>
    <rPh sb="2" eb="5">
      <t>エイヨウシ</t>
    </rPh>
    <rPh sb="5" eb="7">
      <t>ハイチ</t>
    </rPh>
    <rPh sb="7" eb="9">
      <t>カサン</t>
    </rPh>
    <phoneticPr fontId="6"/>
  </si>
  <si>
    <t>児発栄養士配置加算Ⅱ６</t>
    <rPh sb="0" eb="2">
      <t>ジハツ</t>
    </rPh>
    <rPh sb="2" eb="5">
      <t>エイヨウシ</t>
    </rPh>
    <rPh sb="5" eb="7">
      <t>ハイチ</t>
    </rPh>
    <rPh sb="7" eb="9">
      <t>カサン</t>
    </rPh>
    <phoneticPr fontId="6"/>
  </si>
  <si>
    <t>児発欠席時対応加算</t>
    <rPh sb="0" eb="2">
      <t>ジハツ</t>
    </rPh>
    <rPh sb="2" eb="4">
      <t>ケッセキ</t>
    </rPh>
    <rPh sb="4" eb="5">
      <t>ジ</t>
    </rPh>
    <rPh sb="5" eb="7">
      <t>タイオウ</t>
    </rPh>
    <rPh sb="7" eb="9">
      <t>カサン</t>
    </rPh>
    <phoneticPr fontId="6"/>
  </si>
  <si>
    <t>欠席時対応加算</t>
    <rPh sb="0" eb="2">
      <t>ケッセキ</t>
    </rPh>
    <rPh sb="2" eb="3">
      <t>ジ</t>
    </rPh>
    <rPh sb="3" eb="5">
      <t>タイオウ</t>
    </rPh>
    <rPh sb="5" eb="7">
      <t>カサン</t>
    </rPh>
    <phoneticPr fontId="6"/>
  </si>
  <si>
    <t>月4回限度</t>
    <rPh sb="0" eb="1">
      <t>ツキ</t>
    </rPh>
    <rPh sb="2" eb="3">
      <t>カイ</t>
    </rPh>
    <rPh sb="3" eb="5">
      <t>ゲンド</t>
    </rPh>
    <phoneticPr fontId="6"/>
  </si>
  <si>
    <t>児発欠席時対応加算（重心）</t>
    <rPh sb="0" eb="2">
      <t>ジハツ</t>
    </rPh>
    <rPh sb="2" eb="4">
      <t>ケッセキ</t>
    </rPh>
    <rPh sb="4" eb="5">
      <t>ジ</t>
    </rPh>
    <rPh sb="5" eb="7">
      <t>タイオウ</t>
    </rPh>
    <rPh sb="7" eb="9">
      <t>カサン</t>
    </rPh>
    <rPh sb="10" eb="11">
      <t>オモ</t>
    </rPh>
    <rPh sb="11" eb="12">
      <t>ココロ</t>
    </rPh>
    <phoneticPr fontId="6"/>
  </si>
  <si>
    <t>重症心身障害児を支援する場合に限り定員充足率が80％未満の場合は月８回を限度</t>
    <phoneticPr fontId="6"/>
  </si>
  <si>
    <t>月8回限度</t>
    <rPh sb="0" eb="1">
      <t>ツキ</t>
    </rPh>
    <rPh sb="2" eb="3">
      <t>カイ</t>
    </rPh>
    <rPh sb="3" eb="5">
      <t>ゲンド</t>
    </rPh>
    <phoneticPr fontId="6"/>
  </si>
  <si>
    <t>児発特別支援加算</t>
    <rPh sb="0" eb="2">
      <t>ジハツ</t>
    </rPh>
    <rPh sb="2" eb="4">
      <t>トクベツ</t>
    </rPh>
    <rPh sb="4" eb="6">
      <t>シエン</t>
    </rPh>
    <rPh sb="6" eb="8">
      <t>カサン</t>
    </rPh>
    <phoneticPr fontId="6"/>
  </si>
  <si>
    <t>特別支援加算</t>
    <rPh sb="0" eb="2">
      <t>トクベツ</t>
    </rPh>
    <rPh sb="2" eb="4">
      <t>シエン</t>
    </rPh>
    <rPh sb="4" eb="6">
      <t>カサン</t>
    </rPh>
    <phoneticPr fontId="6"/>
  </si>
  <si>
    <t>児発強度行動障害児支援加算</t>
    <rPh sb="0" eb="2">
      <t>ジハツ</t>
    </rPh>
    <rPh sb="2" eb="4">
      <t>キョウド</t>
    </rPh>
    <rPh sb="4" eb="6">
      <t>コウドウ</t>
    </rPh>
    <rPh sb="6" eb="9">
      <t>ショウガイジ</t>
    </rPh>
    <rPh sb="9" eb="11">
      <t>シエン</t>
    </rPh>
    <rPh sb="11" eb="13">
      <t>カサン</t>
    </rPh>
    <phoneticPr fontId="6"/>
  </si>
  <si>
    <t>強度行動障害児支援加算</t>
    <phoneticPr fontId="6"/>
  </si>
  <si>
    <t>児発医療連携体制加算Ⅰ</t>
    <rPh sb="0" eb="2">
      <t>ジハツ</t>
    </rPh>
    <rPh sb="2" eb="4">
      <t>イリョウ</t>
    </rPh>
    <rPh sb="4" eb="6">
      <t>レンケイ</t>
    </rPh>
    <rPh sb="6" eb="8">
      <t>タイセイ</t>
    </rPh>
    <rPh sb="8" eb="10">
      <t>カサン</t>
    </rPh>
    <phoneticPr fontId="6"/>
  </si>
  <si>
    <t>医療連携体制加算</t>
    <rPh sb="0" eb="2">
      <t>イリョウ</t>
    </rPh>
    <rPh sb="2" eb="4">
      <t>レンケイ</t>
    </rPh>
    <rPh sb="4" eb="6">
      <t>タイセイ</t>
    </rPh>
    <rPh sb="6" eb="8">
      <t>カサン</t>
    </rPh>
    <phoneticPr fontId="6"/>
  </si>
  <si>
    <t>イ 医療連携体制加算(Ⅰ)</t>
    <rPh sb="2" eb="4">
      <t>イリョウ</t>
    </rPh>
    <rPh sb="4" eb="6">
      <t>レンケイ</t>
    </rPh>
    <rPh sb="6" eb="8">
      <t>タイセイ</t>
    </rPh>
    <rPh sb="8" eb="10">
      <t>カサン</t>
    </rPh>
    <phoneticPr fontId="6"/>
  </si>
  <si>
    <t>児発医療連携体制加算Ⅱ</t>
    <rPh sb="0" eb="2">
      <t>ジハツ</t>
    </rPh>
    <rPh sb="2" eb="4">
      <t>イリョウ</t>
    </rPh>
    <rPh sb="4" eb="6">
      <t>レンケイ</t>
    </rPh>
    <rPh sb="6" eb="8">
      <t>タイセイ</t>
    </rPh>
    <rPh sb="8" eb="10">
      <t>カサン</t>
    </rPh>
    <phoneticPr fontId="6"/>
  </si>
  <si>
    <t>ロ 医療連携体制加算(Ⅱ)</t>
    <rPh sb="2" eb="4">
      <t>イリョウ</t>
    </rPh>
    <rPh sb="4" eb="6">
      <t>レンケイ</t>
    </rPh>
    <rPh sb="6" eb="8">
      <t>タイセイ</t>
    </rPh>
    <rPh sb="8" eb="10">
      <t>カサン</t>
    </rPh>
    <phoneticPr fontId="6"/>
  </si>
  <si>
    <t>児発医療連携体制加算Ⅲ</t>
    <rPh sb="0" eb="2">
      <t>ジハツ</t>
    </rPh>
    <rPh sb="2" eb="4">
      <t>イリョウ</t>
    </rPh>
    <rPh sb="4" eb="6">
      <t>レンケイ</t>
    </rPh>
    <rPh sb="6" eb="8">
      <t>タイセイ</t>
    </rPh>
    <rPh sb="8" eb="10">
      <t>カサン</t>
    </rPh>
    <phoneticPr fontId="6"/>
  </si>
  <si>
    <t>ハ 医療連携体制加算(Ⅲ)</t>
    <rPh sb="2" eb="4">
      <t>イリョウ</t>
    </rPh>
    <rPh sb="4" eb="6">
      <t>レンケイ</t>
    </rPh>
    <rPh sb="6" eb="8">
      <t>タイセイ</t>
    </rPh>
    <rPh sb="8" eb="10">
      <t>カサン</t>
    </rPh>
    <phoneticPr fontId="6"/>
  </si>
  <si>
    <t>※利用者数で按分した単位数を算定</t>
    <rPh sb="1" eb="3">
      <t>リヨウ</t>
    </rPh>
    <rPh sb="3" eb="4">
      <t>シャ</t>
    </rPh>
    <rPh sb="4" eb="5">
      <t>スウ</t>
    </rPh>
    <rPh sb="6" eb="8">
      <t>アンブン</t>
    </rPh>
    <rPh sb="10" eb="13">
      <t>タンイスウ</t>
    </rPh>
    <rPh sb="14" eb="16">
      <t>サンテイ</t>
    </rPh>
    <phoneticPr fontId="6"/>
  </si>
  <si>
    <t>児発医療連携体制加算Ⅳ</t>
    <rPh sb="0" eb="2">
      <t>ジハツ</t>
    </rPh>
    <rPh sb="2" eb="4">
      <t>イリョウ</t>
    </rPh>
    <rPh sb="4" eb="6">
      <t>レンケイ</t>
    </rPh>
    <rPh sb="6" eb="8">
      <t>タイセイ</t>
    </rPh>
    <rPh sb="8" eb="10">
      <t>カサン</t>
    </rPh>
    <phoneticPr fontId="6"/>
  </si>
  <si>
    <t>ニ 医療連携体制加算(Ⅳ)</t>
    <rPh sb="2" eb="4">
      <t>イリョウ</t>
    </rPh>
    <rPh sb="4" eb="6">
      <t>レンケイ</t>
    </rPh>
    <rPh sb="6" eb="8">
      <t>タイセイ</t>
    </rPh>
    <rPh sb="8" eb="10">
      <t>カサン</t>
    </rPh>
    <phoneticPr fontId="6"/>
  </si>
  <si>
    <t>児発医療連携体制加算Ⅴ</t>
    <rPh sb="0" eb="2">
      <t>ジハツ</t>
    </rPh>
    <rPh sb="2" eb="4">
      <t>イリョウ</t>
    </rPh>
    <rPh sb="4" eb="6">
      <t>レンケイ</t>
    </rPh>
    <rPh sb="6" eb="8">
      <t>タイセイ</t>
    </rPh>
    <rPh sb="8" eb="10">
      <t>カサン</t>
    </rPh>
    <phoneticPr fontId="6"/>
  </si>
  <si>
    <t>ホ 医療連携体制加算（Ⅴ）</t>
  </si>
  <si>
    <t>児発医療連携体制加算Ⅵ</t>
    <rPh sb="0" eb="2">
      <t>ジハツ</t>
    </rPh>
    <rPh sb="2" eb="4">
      <t>イリョウ</t>
    </rPh>
    <rPh sb="4" eb="6">
      <t>レンケイ</t>
    </rPh>
    <rPh sb="6" eb="8">
      <t>タイセイ</t>
    </rPh>
    <rPh sb="8" eb="10">
      <t>カサン</t>
    </rPh>
    <phoneticPr fontId="6"/>
  </si>
  <si>
    <t>ヘ 医療連携体制加算（Ⅵ）</t>
  </si>
  <si>
    <t>児発送迎加算Ⅰ</t>
    <rPh sb="0" eb="2">
      <t>ジハツ</t>
    </rPh>
    <rPh sb="2" eb="4">
      <t>ソウゲイ</t>
    </rPh>
    <rPh sb="4" eb="6">
      <t>カサン</t>
    </rPh>
    <phoneticPr fontId="6"/>
  </si>
  <si>
    <t>送迎加算</t>
    <rPh sb="0" eb="2">
      <t>ソウゲイ</t>
    </rPh>
    <rPh sb="2" eb="4">
      <t>カサン</t>
    </rPh>
    <phoneticPr fontId="6"/>
  </si>
  <si>
    <t>イ　障害児（重症心身障害児を除く）の場合</t>
  </si>
  <si>
    <t>片道につき</t>
    <rPh sb="0" eb="2">
      <t>カタミチ</t>
    </rPh>
    <phoneticPr fontId="6"/>
  </si>
  <si>
    <t>児発送迎加算Ⅰ（同一敷地）</t>
    <rPh sb="0" eb="2">
      <t>ジハツ</t>
    </rPh>
    <rPh sb="2" eb="4">
      <t>ソウゲイ</t>
    </rPh>
    <rPh sb="4" eb="6">
      <t>カサン</t>
    </rPh>
    <phoneticPr fontId="6"/>
  </si>
  <si>
    <t>注　同一敷地内の場合</t>
    <phoneticPr fontId="6"/>
  </si>
  <si>
    <t>児発送迎加算Ⅱ</t>
    <rPh sb="0" eb="2">
      <t>ジハツ</t>
    </rPh>
    <rPh sb="2" eb="4">
      <t>ソウゲイ</t>
    </rPh>
    <rPh sb="4" eb="6">
      <t>カサン</t>
    </rPh>
    <phoneticPr fontId="6"/>
  </si>
  <si>
    <t>ロ　重症心身障害児の場合</t>
  </si>
  <si>
    <t>児発送迎加算Ⅱ（同一敷地）</t>
    <rPh sb="0" eb="2">
      <t>ジハツ</t>
    </rPh>
    <rPh sb="2" eb="4">
      <t>ソウゲイ</t>
    </rPh>
    <rPh sb="4" eb="6">
      <t>カサン</t>
    </rPh>
    <phoneticPr fontId="6"/>
  </si>
  <si>
    <t>児発送迎加算Ⅰ（一定条件）</t>
    <rPh sb="0" eb="2">
      <t>ジハツ</t>
    </rPh>
    <rPh sb="2" eb="4">
      <t>ソウゲイ</t>
    </rPh>
    <rPh sb="4" eb="6">
      <t>カサン</t>
    </rPh>
    <rPh sb="8" eb="10">
      <t>イッテイ</t>
    </rPh>
    <rPh sb="10" eb="12">
      <t>ジョウケン</t>
    </rPh>
    <phoneticPr fontId="6"/>
  </si>
  <si>
    <t>注　一定の条件を満たす場合</t>
    <phoneticPr fontId="6"/>
  </si>
  <si>
    <t>児発延長支援加算１</t>
    <rPh sb="0" eb="2">
      <t>ジハツ</t>
    </rPh>
    <rPh sb="2" eb="4">
      <t>エンチョウ</t>
    </rPh>
    <rPh sb="4" eb="6">
      <t>シエン</t>
    </rPh>
    <rPh sb="6" eb="8">
      <t>カサン</t>
    </rPh>
    <phoneticPr fontId="6"/>
  </si>
  <si>
    <t>延長支援加算</t>
    <rPh sb="0" eb="2">
      <t>エンチョウ</t>
    </rPh>
    <rPh sb="2" eb="4">
      <t>シエン</t>
    </rPh>
    <rPh sb="4" eb="6">
      <t>カサン</t>
    </rPh>
    <phoneticPr fontId="6"/>
  </si>
  <si>
    <t>(1) 1時間未満</t>
    <rPh sb="5" eb="7">
      <t>ジカン</t>
    </rPh>
    <rPh sb="7" eb="9">
      <t>ミマン</t>
    </rPh>
    <phoneticPr fontId="6"/>
  </si>
  <si>
    <t>児発延長支援加算２</t>
    <rPh sb="0" eb="2">
      <t>ジハツ</t>
    </rPh>
    <rPh sb="2" eb="4">
      <t>エンチョウ</t>
    </rPh>
    <rPh sb="4" eb="6">
      <t>シエン</t>
    </rPh>
    <rPh sb="6" eb="8">
      <t>カサン</t>
    </rPh>
    <phoneticPr fontId="6"/>
  </si>
  <si>
    <t>(2) 1時間以上2時間未満</t>
    <rPh sb="5" eb="7">
      <t>ジカン</t>
    </rPh>
    <rPh sb="7" eb="9">
      <t>イジョウ</t>
    </rPh>
    <rPh sb="10" eb="12">
      <t>ジカン</t>
    </rPh>
    <rPh sb="12" eb="14">
      <t>ミマン</t>
    </rPh>
    <phoneticPr fontId="6"/>
  </si>
  <si>
    <t>児発延長支援加算３</t>
    <rPh sb="0" eb="2">
      <t>ジハツ</t>
    </rPh>
    <rPh sb="2" eb="4">
      <t>エンチョウ</t>
    </rPh>
    <rPh sb="4" eb="6">
      <t>シエン</t>
    </rPh>
    <rPh sb="6" eb="8">
      <t>カサン</t>
    </rPh>
    <phoneticPr fontId="6"/>
  </si>
  <si>
    <t>(3) 2時間以上</t>
    <rPh sb="5" eb="7">
      <t>ジカン</t>
    </rPh>
    <rPh sb="7" eb="9">
      <t>イジョウ</t>
    </rPh>
    <phoneticPr fontId="6"/>
  </si>
  <si>
    <t>児発延長支援加算４</t>
    <rPh sb="0" eb="2">
      <t>ジハツ</t>
    </rPh>
    <rPh sb="2" eb="4">
      <t>エンチョウ</t>
    </rPh>
    <rPh sb="4" eb="6">
      <t>シエン</t>
    </rPh>
    <rPh sb="6" eb="8">
      <t>カサン</t>
    </rPh>
    <phoneticPr fontId="6"/>
  </si>
  <si>
    <t>ロ　重症心身障害児の場合</t>
    <phoneticPr fontId="6"/>
  </si>
  <si>
    <t>児発延長支援加算５</t>
    <rPh sb="0" eb="2">
      <t>ジハツ</t>
    </rPh>
    <rPh sb="2" eb="4">
      <t>エンチョウ</t>
    </rPh>
    <rPh sb="4" eb="6">
      <t>シエン</t>
    </rPh>
    <rPh sb="6" eb="8">
      <t>カサン</t>
    </rPh>
    <phoneticPr fontId="6"/>
  </si>
  <si>
    <t>児発延長支援加算６</t>
    <rPh sb="0" eb="2">
      <t>ジハツ</t>
    </rPh>
    <rPh sb="2" eb="4">
      <t>エンチョウ</t>
    </rPh>
    <rPh sb="4" eb="6">
      <t>シエン</t>
    </rPh>
    <rPh sb="6" eb="8">
      <t>カサン</t>
    </rPh>
    <phoneticPr fontId="6"/>
  </si>
  <si>
    <t>児発関係機関連携加算Ⅰ</t>
    <rPh sb="0" eb="1">
      <t>ジ</t>
    </rPh>
    <rPh sb="1" eb="2">
      <t>ハツ</t>
    </rPh>
    <phoneticPr fontId="6"/>
  </si>
  <si>
    <t>関係機関連携加算</t>
    <rPh sb="0" eb="2">
      <t>カンケイ</t>
    </rPh>
    <rPh sb="2" eb="4">
      <t>キカン</t>
    </rPh>
    <rPh sb="4" eb="6">
      <t>レンケイ</t>
    </rPh>
    <rPh sb="6" eb="8">
      <t>カサン</t>
    </rPh>
    <phoneticPr fontId="6"/>
  </si>
  <si>
    <t>イ 関係機関連携加算（Ⅰ）</t>
    <rPh sb="2" eb="4">
      <t>カンケイ</t>
    </rPh>
    <rPh sb="4" eb="6">
      <t>キカン</t>
    </rPh>
    <rPh sb="6" eb="8">
      <t>レンケイ</t>
    </rPh>
    <rPh sb="8" eb="10">
      <t>カサン</t>
    </rPh>
    <phoneticPr fontId="6"/>
  </si>
  <si>
    <t>児発関係機関連携加算Ⅱ</t>
    <rPh sb="0" eb="1">
      <t>ジ</t>
    </rPh>
    <rPh sb="1" eb="2">
      <t>ハツ</t>
    </rPh>
    <phoneticPr fontId="6"/>
  </si>
  <si>
    <t>ロ 関係機関連携加算（Ⅱ）</t>
    <phoneticPr fontId="6"/>
  </si>
  <si>
    <t>児発保育教育等移行支援加算</t>
    <rPh sb="0" eb="2">
      <t>ジハツ</t>
    </rPh>
    <rPh sb="2" eb="4">
      <t>ホイク</t>
    </rPh>
    <rPh sb="4" eb="7">
      <t>キョウイクナド</t>
    </rPh>
    <rPh sb="7" eb="9">
      <t>イコウ</t>
    </rPh>
    <rPh sb="9" eb="11">
      <t>シエン</t>
    </rPh>
    <rPh sb="11" eb="13">
      <t>カサン</t>
    </rPh>
    <phoneticPr fontId="6"/>
  </si>
  <si>
    <t>保育・教育等移行支援加算</t>
    <phoneticPr fontId="6"/>
  </si>
  <si>
    <t>1回限度</t>
    <rPh sb="1" eb="2">
      <t>カイ</t>
    </rPh>
    <rPh sb="2" eb="4">
      <t>ゲンド</t>
    </rPh>
    <phoneticPr fontId="6"/>
  </si>
  <si>
    <t>児発処遇改善加算Ⅰ</t>
    <rPh sb="0" eb="1">
      <t>ジ</t>
    </rPh>
    <rPh sb="1" eb="2">
      <t>ハツ</t>
    </rPh>
    <rPh sb="2" eb="4">
      <t>ショグウ</t>
    </rPh>
    <rPh sb="4" eb="6">
      <t>カイゼン</t>
    </rPh>
    <rPh sb="6" eb="8">
      <t>カサン</t>
    </rPh>
    <phoneticPr fontId="6"/>
  </si>
  <si>
    <t>福祉・介護職員処遇改善加算</t>
    <rPh sb="0" eb="2">
      <t>フクシ</t>
    </rPh>
    <rPh sb="3" eb="5">
      <t>カイゴ</t>
    </rPh>
    <rPh sb="5" eb="7">
      <t>ショクイン</t>
    </rPh>
    <rPh sb="7" eb="9">
      <t>ショグウ</t>
    </rPh>
    <rPh sb="9" eb="11">
      <t>カイゼン</t>
    </rPh>
    <phoneticPr fontId="6"/>
  </si>
  <si>
    <t>児発処遇改善加算Ⅱ</t>
    <rPh sb="0" eb="1">
      <t>ジ</t>
    </rPh>
    <rPh sb="1" eb="2">
      <t>ハツ</t>
    </rPh>
    <rPh sb="2" eb="4">
      <t>ショグウ</t>
    </rPh>
    <rPh sb="4" eb="6">
      <t>カイゼン</t>
    </rPh>
    <rPh sb="6" eb="8">
      <t>カサン</t>
    </rPh>
    <phoneticPr fontId="6"/>
  </si>
  <si>
    <t>児発処遇改善加算Ⅲ</t>
    <rPh sb="0" eb="1">
      <t>ジ</t>
    </rPh>
    <rPh sb="1" eb="2">
      <t>ハツ</t>
    </rPh>
    <rPh sb="2" eb="4">
      <t>ショグウ</t>
    </rPh>
    <rPh sb="4" eb="6">
      <t>カイゼン</t>
    </rPh>
    <rPh sb="6" eb="8">
      <t>カサン</t>
    </rPh>
    <phoneticPr fontId="6"/>
  </si>
  <si>
    <t>児発処遇改善加算Ⅳ</t>
    <rPh sb="0" eb="1">
      <t>ジ</t>
    </rPh>
    <rPh sb="1" eb="2">
      <t>ハツ</t>
    </rPh>
    <rPh sb="2" eb="4">
      <t>ショグウ</t>
    </rPh>
    <rPh sb="4" eb="6">
      <t>カイゼン</t>
    </rPh>
    <rPh sb="6" eb="8">
      <t>カサン</t>
    </rPh>
    <phoneticPr fontId="6"/>
  </si>
  <si>
    <t>児発処遇改善加算Ⅴ</t>
    <rPh sb="0" eb="1">
      <t>ジ</t>
    </rPh>
    <rPh sb="1" eb="2">
      <t>ハツ</t>
    </rPh>
    <rPh sb="2" eb="4">
      <t>ショグウ</t>
    </rPh>
    <rPh sb="4" eb="6">
      <t>カイゼン</t>
    </rPh>
    <rPh sb="6" eb="8">
      <t>カサン</t>
    </rPh>
    <phoneticPr fontId="6"/>
  </si>
  <si>
    <t>児発処遇改善特別加算</t>
    <rPh sb="0" eb="1">
      <t>ジ</t>
    </rPh>
    <rPh sb="1" eb="2">
      <t>ハツ</t>
    </rPh>
    <rPh sb="2" eb="4">
      <t>ショグウ</t>
    </rPh>
    <rPh sb="4" eb="6">
      <t>カイゼン</t>
    </rPh>
    <rPh sb="6" eb="8">
      <t>トクベツ</t>
    </rPh>
    <rPh sb="8" eb="10">
      <t>カサン</t>
    </rPh>
    <phoneticPr fontId="6"/>
  </si>
  <si>
    <t>サービスコード</t>
    <phoneticPr fontId="6"/>
  </si>
  <si>
    <t>算定項目</t>
    <phoneticPr fontId="6"/>
  </si>
  <si>
    <t>児発１・定超</t>
    <rPh sb="0" eb="1">
      <t>ジ</t>
    </rPh>
    <rPh sb="1" eb="2">
      <t>ハッ</t>
    </rPh>
    <phoneticPr fontId="6"/>
  </si>
  <si>
    <t>利用者の数が利用定員を超える場合</t>
  </si>
  <si>
    <t>児発１・定超・拘束減</t>
    <rPh sb="7" eb="9">
      <t>コウソク</t>
    </rPh>
    <rPh sb="9" eb="10">
      <t>ゲン</t>
    </rPh>
    <phoneticPr fontId="6"/>
  </si>
  <si>
    <t>児発１・定超・評価減</t>
    <rPh sb="7" eb="9">
      <t>ヒョウカ</t>
    </rPh>
    <phoneticPr fontId="6"/>
  </si>
  <si>
    <t>児発１・定超・評価減・拘束減</t>
  </si>
  <si>
    <t>児発１・定超・開所減１</t>
    <phoneticPr fontId="6"/>
  </si>
  <si>
    <t>児発１・定超・開所減１・拘束減</t>
    <phoneticPr fontId="6"/>
  </si>
  <si>
    <t>児発１・定超・開所減１・評価減</t>
  </si>
  <si>
    <t>児発１・定超・開所減１・評価減・拘束減</t>
  </si>
  <si>
    <t>児発１・定超・開所減２</t>
    <phoneticPr fontId="6"/>
  </si>
  <si>
    <t>児発１・定超・開所減２・拘束減</t>
    <phoneticPr fontId="6"/>
  </si>
  <si>
    <t>児発１・定超・開所減２・評価減</t>
  </si>
  <si>
    <t>児発１・定超・開所減２・評価減・拘束減</t>
  </si>
  <si>
    <t>児発１・定超・未計画</t>
    <rPh sb="7" eb="8">
      <t>ミ</t>
    </rPh>
    <rPh sb="8" eb="10">
      <t>ケイカク</t>
    </rPh>
    <phoneticPr fontId="6"/>
  </si>
  <si>
    <t>児発１・定超・未計画・拘束減</t>
    <rPh sb="7" eb="8">
      <t>ミ</t>
    </rPh>
    <rPh sb="8" eb="10">
      <t>ケイカク</t>
    </rPh>
    <phoneticPr fontId="6"/>
  </si>
  <si>
    <t>児発１・定超・未計画・評価減</t>
    <rPh sb="7" eb="8">
      <t>ミ</t>
    </rPh>
    <rPh sb="8" eb="10">
      <t>ケイカク</t>
    </rPh>
    <rPh sb="11" eb="13">
      <t>ヒョウカ</t>
    </rPh>
    <phoneticPr fontId="6"/>
  </si>
  <si>
    <t>児発１・定超・未計画・評価減・拘束減</t>
    <rPh sb="7" eb="8">
      <t>ミ</t>
    </rPh>
    <rPh sb="8" eb="10">
      <t>ケイカク</t>
    </rPh>
    <phoneticPr fontId="6"/>
  </si>
  <si>
    <t>児発１・定超・未計画・開所減１</t>
    <rPh sb="7" eb="8">
      <t>ミ</t>
    </rPh>
    <rPh sb="8" eb="10">
      <t>ケイカク</t>
    </rPh>
    <phoneticPr fontId="6"/>
  </si>
  <si>
    <t>児発１・定超・未計画・開所減１・拘束減</t>
    <rPh sb="7" eb="8">
      <t>ミ</t>
    </rPh>
    <rPh sb="8" eb="10">
      <t>ケイカク</t>
    </rPh>
    <phoneticPr fontId="6"/>
  </si>
  <si>
    <t>児発１・定超・未計画・開所減１・評価減</t>
    <rPh sb="7" eb="8">
      <t>ミ</t>
    </rPh>
    <rPh sb="8" eb="10">
      <t>ケイカク</t>
    </rPh>
    <rPh sb="16" eb="18">
      <t>ヒョウカ</t>
    </rPh>
    <phoneticPr fontId="6"/>
  </si>
  <si>
    <t>児発１・定超・未計画・開所減１・評価減・拘束減</t>
    <rPh sb="7" eb="8">
      <t>ミ</t>
    </rPh>
    <rPh sb="8" eb="10">
      <t>ケイカク</t>
    </rPh>
    <rPh sb="16" eb="18">
      <t>ヒョウカ</t>
    </rPh>
    <rPh sb="20" eb="22">
      <t>コウソク</t>
    </rPh>
    <rPh sb="22" eb="23">
      <t>ゲン</t>
    </rPh>
    <phoneticPr fontId="6"/>
  </si>
  <si>
    <t>児発１・定超・未計画・開所減２</t>
    <rPh sb="7" eb="8">
      <t>ミ</t>
    </rPh>
    <rPh sb="8" eb="10">
      <t>ケイカク</t>
    </rPh>
    <phoneticPr fontId="6"/>
  </si>
  <si>
    <t>児発１・定超・未計画・開所減２・拘束減</t>
    <rPh sb="7" eb="8">
      <t>ミ</t>
    </rPh>
    <rPh sb="8" eb="10">
      <t>ケイカク</t>
    </rPh>
    <phoneticPr fontId="6"/>
  </si>
  <si>
    <t>児発１・定超・未計画・開所減２・評価減</t>
    <rPh sb="7" eb="8">
      <t>ミ</t>
    </rPh>
    <rPh sb="8" eb="10">
      <t>ケイカク</t>
    </rPh>
    <rPh sb="16" eb="18">
      <t>ヒョウカ</t>
    </rPh>
    <phoneticPr fontId="6"/>
  </si>
  <si>
    <t>児発１・定超・未計画・開所減２・評価減・拘束減</t>
    <rPh sb="7" eb="8">
      <t>ミ</t>
    </rPh>
    <rPh sb="8" eb="10">
      <t>ケイカク</t>
    </rPh>
    <rPh sb="16" eb="18">
      <t>ヒョウカ</t>
    </rPh>
    <rPh sb="20" eb="22">
      <t>コウソク</t>
    </rPh>
    <rPh sb="22" eb="23">
      <t>ゲン</t>
    </rPh>
    <phoneticPr fontId="6"/>
  </si>
  <si>
    <t>児発１・定超・未計画２</t>
    <rPh sb="7" eb="8">
      <t>ミ</t>
    </rPh>
    <rPh sb="8" eb="10">
      <t>ケイカク</t>
    </rPh>
    <phoneticPr fontId="6"/>
  </si>
  <si>
    <t>児発１・定超・未計画２・拘束減</t>
    <rPh sb="7" eb="8">
      <t>ミ</t>
    </rPh>
    <phoneticPr fontId="6"/>
  </si>
  <si>
    <t>児発１・定超・未計画２・評価減</t>
    <rPh sb="7" eb="8">
      <t>ミ</t>
    </rPh>
    <rPh sb="12" eb="14">
      <t>ヒョウカ</t>
    </rPh>
    <phoneticPr fontId="6"/>
  </si>
  <si>
    <t>児発１・定超・未計画２・評価減・拘束減</t>
    <rPh sb="7" eb="8">
      <t>ミ</t>
    </rPh>
    <phoneticPr fontId="6"/>
  </si>
  <si>
    <t>児発１・定超・未計画２・開所減１</t>
    <rPh sb="7" eb="8">
      <t>ミ</t>
    </rPh>
    <phoneticPr fontId="6"/>
  </si>
  <si>
    <t>児発１・定超・未計画２・開所減１・拘束減</t>
    <rPh sb="7" eb="8">
      <t>ミ</t>
    </rPh>
    <phoneticPr fontId="6"/>
  </si>
  <si>
    <t>児発１・定超・未計画２・開所減１・評価減</t>
    <rPh sb="7" eb="8">
      <t>ミ</t>
    </rPh>
    <rPh sb="17" eb="19">
      <t>ヒョウカ</t>
    </rPh>
    <phoneticPr fontId="6"/>
  </si>
  <si>
    <t>児発１・定超・未計画２・開所減１・評価減・拘束減</t>
    <rPh sb="7" eb="8">
      <t>ミ</t>
    </rPh>
    <rPh sb="17" eb="19">
      <t>ヒョウカ</t>
    </rPh>
    <rPh sb="21" eb="23">
      <t>コウソク</t>
    </rPh>
    <rPh sb="23" eb="24">
      <t>ゲン</t>
    </rPh>
    <phoneticPr fontId="6"/>
  </si>
  <si>
    <t>児発１・定超・未計画２・開所減２</t>
    <rPh sb="7" eb="8">
      <t>ミ</t>
    </rPh>
    <phoneticPr fontId="6"/>
  </si>
  <si>
    <t>児発１・定超・未計画２・開所減２・拘束減</t>
    <rPh sb="7" eb="8">
      <t>ミ</t>
    </rPh>
    <phoneticPr fontId="6"/>
  </si>
  <si>
    <t>児発１・定超・未計画２・開所減２・評価減</t>
    <rPh sb="7" eb="8">
      <t>ミ</t>
    </rPh>
    <rPh sb="17" eb="19">
      <t>ヒョウカ</t>
    </rPh>
    <phoneticPr fontId="6"/>
  </si>
  <si>
    <t>児発１・定超・未計画２・開所減２・評価減・拘束減</t>
    <rPh sb="7" eb="8">
      <t>ミ</t>
    </rPh>
    <rPh sb="17" eb="19">
      <t>ヒョウカ</t>
    </rPh>
    <rPh sb="21" eb="23">
      <t>コウソク</t>
    </rPh>
    <rPh sb="23" eb="24">
      <t>ゲン</t>
    </rPh>
    <phoneticPr fontId="6"/>
  </si>
  <si>
    <t>児発１・地公体・定超</t>
    <rPh sb="0" eb="1">
      <t>ジ</t>
    </rPh>
    <rPh sb="1" eb="2">
      <t>ハッ</t>
    </rPh>
    <phoneticPr fontId="6"/>
  </si>
  <si>
    <t>児発１・地公体・定超・拘束減</t>
    <rPh sb="0" eb="1">
      <t>ジ</t>
    </rPh>
    <rPh sb="1" eb="2">
      <t>ハッ</t>
    </rPh>
    <phoneticPr fontId="6"/>
  </si>
  <si>
    <t>児発１・地公体・定超・評価減</t>
    <rPh sb="0" eb="1">
      <t>ジ</t>
    </rPh>
    <rPh sb="1" eb="2">
      <t>ハッ</t>
    </rPh>
    <rPh sb="11" eb="13">
      <t>ヒョウカ</t>
    </rPh>
    <phoneticPr fontId="6"/>
  </si>
  <si>
    <t>児発１・地公体・定超・評価減・拘束減</t>
    <rPh sb="0" eb="1">
      <t>ジ</t>
    </rPh>
    <rPh sb="1" eb="2">
      <t>ハッ</t>
    </rPh>
    <rPh sb="11" eb="13">
      <t>ヒョウカ</t>
    </rPh>
    <phoneticPr fontId="6"/>
  </si>
  <si>
    <t>児発１・地公体・定超・開所減１</t>
    <rPh sb="0" eb="1">
      <t>ジ</t>
    </rPh>
    <rPh sb="1" eb="2">
      <t>ハッ</t>
    </rPh>
    <phoneticPr fontId="6"/>
  </si>
  <si>
    <t>児発１・地公体・定超・開所減１・拘束減</t>
    <rPh sb="0" eb="1">
      <t>ジ</t>
    </rPh>
    <rPh sb="1" eb="2">
      <t>ハッ</t>
    </rPh>
    <phoneticPr fontId="6"/>
  </si>
  <si>
    <t>児発１・地公体・定超・開所減１・評価減</t>
  </si>
  <si>
    <t>児発１・地公体・定超・開所減１・評価減・拘束減</t>
    <phoneticPr fontId="6"/>
  </si>
  <si>
    <t>児発１・地公体・定超・開所減２</t>
    <rPh sb="0" eb="1">
      <t>ジ</t>
    </rPh>
    <rPh sb="1" eb="2">
      <t>ハッ</t>
    </rPh>
    <phoneticPr fontId="6"/>
  </si>
  <si>
    <t>児発１・地公体・定超・開所減２・拘束減</t>
    <rPh sb="0" eb="1">
      <t>ジ</t>
    </rPh>
    <rPh sb="1" eb="2">
      <t>ハッ</t>
    </rPh>
    <phoneticPr fontId="6"/>
  </si>
  <si>
    <t>児発１・地公体・定超・開所減２・評価減</t>
  </si>
  <si>
    <t>児発１・地公体・定超・開所減２・評価減・拘束減</t>
  </si>
  <si>
    <t>児発１・地公体・定超・未計画</t>
    <rPh sb="0" eb="1">
      <t>ジ</t>
    </rPh>
    <rPh sb="1" eb="2">
      <t>ハッ</t>
    </rPh>
    <rPh sb="11" eb="12">
      <t>ミ</t>
    </rPh>
    <rPh sb="12" eb="14">
      <t>ケイカク</t>
    </rPh>
    <phoneticPr fontId="6"/>
  </si>
  <si>
    <t>児発１・地公体・定超・未計画・拘束減</t>
    <rPh sb="0" eb="1">
      <t>ジ</t>
    </rPh>
    <rPh sb="1" eb="2">
      <t>ハッ</t>
    </rPh>
    <rPh sb="11" eb="12">
      <t>ミ</t>
    </rPh>
    <rPh sb="12" eb="14">
      <t>ケイカク</t>
    </rPh>
    <phoneticPr fontId="6"/>
  </si>
  <si>
    <t>児発１・地公体・定超・未計画・評価減</t>
  </si>
  <si>
    <t>児発１・地公体・定超・未計画・評価減・拘束減</t>
  </si>
  <si>
    <t>児発１・地公体・定超・未計画・開所減１</t>
    <rPh sb="0" eb="1">
      <t>ジ</t>
    </rPh>
    <rPh sb="1" eb="2">
      <t>ハッ</t>
    </rPh>
    <rPh sb="11" eb="12">
      <t>ミ</t>
    </rPh>
    <rPh sb="12" eb="14">
      <t>ケイカク</t>
    </rPh>
    <phoneticPr fontId="6"/>
  </si>
  <si>
    <t>児発１・地公体・定超・未計画・開所減１・拘束減</t>
    <rPh sb="0" eb="1">
      <t>ジ</t>
    </rPh>
    <rPh sb="1" eb="2">
      <t>ハッ</t>
    </rPh>
    <rPh sb="11" eb="12">
      <t>ミ</t>
    </rPh>
    <rPh sb="12" eb="14">
      <t>ケイカク</t>
    </rPh>
    <phoneticPr fontId="6"/>
  </si>
  <si>
    <t>児発１・地公体・定超・未計画・開所減１・評価減</t>
    <rPh sb="0" eb="1">
      <t>ジ</t>
    </rPh>
    <rPh sb="1" eb="2">
      <t>ハッ</t>
    </rPh>
    <rPh sb="11" eb="12">
      <t>ミ</t>
    </rPh>
    <rPh sb="12" eb="14">
      <t>ケイカク</t>
    </rPh>
    <rPh sb="20" eb="22">
      <t>ヒョウカ</t>
    </rPh>
    <phoneticPr fontId="6"/>
  </si>
  <si>
    <t>児発１・地公体・定超・未計画・開所減１・評価減・拘束減</t>
    <rPh sb="0" eb="1">
      <t>ジ</t>
    </rPh>
    <rPh sb="1" eb="2">
      <t>ハッ</t>
    </rPh>
    <rPh sb="11" eb="12">
      <t>ミ</t>
    </rPh>
    <rPh sb="12" eb="14">
      <t>ケイカク</t>
    </rPh>
    <rPh sb="20" eb="22">
      <t>ヒョウカ</t>
    </rPh>
    <rPh sb="22" eb="23">
      <t>ゲン</t>
    </rPh>
    <phoneticPr fontId="6"/>
  </si>
  <si>
    <t>児発１・地公体・定超・未計画・開所減２</t>
    <rPh sb="0" eb="1">
      <t>ジ</t>
    </rPh>
    <rPh sb="1" eb="2">
      <t>ハッ</t>
    </rPh>
    <rPh sb="11" eb="12">
      <t>ミ</t>
    </rPh>
    <rPh sb="12" eb="14">
      <t>ケイカク</t>
    </rPh>
    <phoneticPr fontId="6"/>
  </si>
  <si>
    <t>児発１・地公体・定超・未計画・開所減２・拘束減</t>
    <rPh sb="0" eb="1">
      <t>ジ</t>
    </rPh>
    <rPh sb="1" eb="2">
      <t>ハッ</t>
    </rPh>
    <rPh sb="11" eb="12">
      <t>ミ</t>
    </rPh>
    <rPh sb="12" eb="14">
      <t>ケイカク</t>
    </rPh>
    <phoneticPr fontId="6"/>
  </si>
  <si>
    <t>児発１・地公体・定超・未計画・開所減２・評価減</t>
    <rPh sb="0" eb="1">
      <t>ジ</t>
    </rPh>
    <rPh sb="1" eb="2">
      <t>ハッ</t>
    </rPh>
    <rPh sb="11" eb="12">
      <t>ミ</t>
    </rPh>
    <rPh sb="12" eb="14">
      <t>ケイカク</t>
    </rPh>
    <rPh sb="20" eb="22">
      <t>ヒョウカ</t>
    </rPh>
    <phoneticPr fontId="6"/>
  </si>
  <si>
    <t>児発１・地公体・定超・未計画・開所減２・評価減・拘束減</t>
    <rPh sb="0" eb="1">
      <t>ジ</t>
    </rPh>
    <rPh sb="1" eb="2">
      <t>ハッ</t>
    </rPh>
    <rPh sb="11" eb="12">
      <t>ミ</t>
    </rPh>
    <rPh sb="12" eb="14">
      <t>ケイカク</t>
    </rPh>
    <rPh sb="20" eb="22">
      <t>ヒョウカ</t>
    </rPh>
    <rPh sb="22" eb="23">
      <t>ゲン</t>
    </rPh>
    <phoneticPr fontId="6"/>
  </si>
  <si>
    <t>児発１・地公体・定超・未計画２</t>
    <rPh sb="0" eb="1">
      <t>ジ</t>
    </rPh>
    <rPh sb="1" eb="2">
      <t>ハッ</t>
    </rPh>
    <rPh sb="11" eb="12">
      <t>ミ</t>
    </rPh>
    <rPh sb="12" eb="14">
      <t>ケイカク</t>
    </rPh>
    <phoneticPr fontId="6"/>
  </si>
  <si>
    <t>児発１・地公体・定超・未計画２・拘束減</t>
    <rPh sb="0" eb="1">
      <t>ジ</t>
    </rPh>
    <rPh sb="1" eb="2">
      <t>ハッ</t>
    </rPh>
    <rPh sb="11" eb="12">
      <t>ミ</t>
    </rPh>
    <phoneticPr fontId="6"/>
  </si>
  <si>
    <t>児発１・地公体・定超・未計画２・評価減</t>
  </si>
  <si>
    <t>児発１・地公体・定超・未計画２・評価減・拘束減</t>
  </si>
  <si>
    <t>児発１・地公体・定超・未計画２・開所減１</t>
    <rPh sb="0" eb="1">
      <t>ジ</t>
    </rPh>
    <rPh sb="1" eb="2">
      <t>ハッ</t>
    </rPh>
    <rPh sb="11" eb="12">
      <t>ミ</t>
    </rPh>
    <phoneticPr fontId="6"/>
  </si>
  <si>
    <t>児発１・地公体・定超・未計画２・開所減１・拘束減</t>
    <rPh sb="0" eb="1">
      <t>ジ</t>
    </rPh>
    <rPh sb="1" eb="2">
      <t>ハッ</t>
    </rPh>
    <rPh sb="11" eb="12">
      <t>ミ</t>
    </rPh>
    <phoneticPr fontId="6"/>
  </si>
  <si>
    <t>児発１・地公体・定超・未計画２・開所減１・評価減</t>
    <rPh sb="0" eb="1">
      <t>ジ</t>
    </rPh>
    <rPh sb="1" eb="2">
      <t>ハッ</t>
    </rPh>
    <rPh sb="11" eb="12">
      <t>ミ</t>
    </rPh>
    <rPh sb="21" eb="23">
      <t>ヒョウカ</t>
    </rPh>
    <phoneticPr fontId="6"/>
  </si>
  <si>
    <t>児発１・地公体・定超・未計画２・開所減１・評価減・拘束減</t>
    <rPh sb="0" eb="1">
      <t>ジ</t>
    </rPh>
    <rPh sb="1" eb="2">
      <t>ハッ</t>
    </rPh>
    <rPh sb="11" eb="12">
      <t>ミ</t>
    </rPh>
    <rPh sb="21" eb="23">
      <t>ヒョウカ</t>
    </rPh>
    <rPh sb="23" eb="24">
      <t>ゲン</t>
    </rPh>
    <phoneticPr fontId="6"/>
  </si>
  <si>
    <t>児発１・地公体・定超・未計画２・開所減２</t>
    <rPh sb="0" eb="1">
      <t>ジ</t>
    </rPh>
    <rPh sb="1" eb="2">
      <t>ハッ</t>
    </rPh>
    <rPh sb="11" eb="12">
      <t>ミ</t>
    </rPh>
    <phoneticPr fontId="6"/>
  </si>
  <si>
    <t>児発１・地公体・定超・未計画２・開所減２・拘束減</t>
    <rPh sb="0" eb="1">
      <t>ジ</t>
    </rPh>
    <rPh sb="1" eb="2">
      <t>ハッ</t>
    </rPh>
    <rPh sb="11" eb="12">
      <t>ミ</t>
    </rPh>
    <phoneticPr fontId="6"/>
  </si>
  <si>
    <t>児発１・地公体・定超・未計画２・開所減２・評価減</t>
    <rPh sb="0" eb="1">
      <t>ジ</t>
    </rPh>
    <rPh sb="1" eb="2">
      <t>ハッ</t>
    </rPh>
    <rPh sb="11" eb="12">
      <t>ミ</t>
    </rPh>
    <rPh sb="21" eb="23">
      <t>ヒョウカ</t>
    </rPh>
    <phoneticPr fontId="6"/>
  </si>
  <si>
    <t>児発１・地公体・定超・未計画２・開所減２・評価減・拘束減</t>
    <rPh sb="0" eb="1">
      <t>ジ</t>
    </rPh>
    <rPh sb="1" eb="2">
      <t>ハッ</t>
    </rPh>
    <rPh sb="11" eb="12">
      <t>ミ</t>
    </rPh>
    <rPh sb="21" eb="23">
      <t>ヒョウカ</t>
    </rPh>
    <rPh sb="23" eb="24">
      <t>ゲン</t>
    </rPh>
    <phoneticPr fontId="6"/>
  </si>
  <si>
    <t>児発２・定超</t>
  </si>
  <si>
    <t>児発２・定超・拘束減</t>
    <rPh sb="7" eb="9">
      <t>コウソク</t>
    </rPh>
    <rPh sb="9" eb="10">
      <t>ゲン</t>
    </rPh>
    <phoneticPr fontId="6"/>
  </si>
  <si>
    <t>児発２・定超・評価減</t>
    <rPh sb="7" eb="9">
      <t>ヒョウカ</t>
    </rPh>
    <phoneticPr fontId="6"/>
  </si>
  <si>
    <t>児発２・定超・評価減・拘束減</t>
  </si>
  <si>
    <t>児発２・定超・開所減１</t>
  </si>
  <si>
    <t>児発２・定超・開所減１・拘束減</t>
  </si>
  <si>
    <t>児発２・定超・開所減１・評価減</t>
  </si>
  <si>
    <t>児発２・定超・開所減１・評価減・拘束減</t>
  </si>
  <si>
    <t>児発２・定超・開所減２</t>
  </si>
  <si>
    <t>児発２・定超・開所減２・拘束減</t>
  </si>
  <si>
    <t>児発２・定超・開所減２・評価減</t>
  </si>
  <si>
    <t>児発２・定超・開所減２・評価減・拘束減</t>
  </si>
  <si>
    <t>児発２・定超・未計画</t>
    <rPh sb="7" eb="8">
      <t>ミ</t>
    </rPh>
    <rPh sb="8" eb="10">
      <t>ケイカク</t>
    </rPh>
    <phoneticPr fontId="6"/>
  </si>
  <si>
    <t>児発２・定超・未計画・拘束減</t>
    <rPh sb="7" eb="8">
      <t>ミ</t>
    </rPh>
    <rPh sb="8" eb="10">
      <t>ケイカク</t>
    </rPh>
    <phoneticPr fontId="6"/>
  </si>
  <si>
    <t>児発２・定超・未計画・評価減</t>
    <rPh sb="7" eb="8">
      <t>ミ</t>
    </rPh>
    <rPh sb="8" eb="10">
      <t>ケイカク</t>
    </rPh>
    <rPh sb="11" eb="13">
      <t>ヒョウカ</t>
    </rPh>
    <phoneticPr fontId="6"/>
  </si>
  <si>
    <t>児発２・定超・未計画・評価減・拘束減</t>
    <rPh sb="7" eb="8">
      <t>ミ</t>
    </rPh>
    <rPh sb="8" eb="10">
      <t>ケイカク</t>
    </rPh>
    <phoneticPr fontId="6"/>
  </si>
  <si>
    <t>児発２・定超・未計画・開所減１</t>
    <rPh sb="7" eb="8">
      <t>ミ</t>
    </rPh>
    <rPh sb="8" eb="10">
      <t>ケイカク</t>
    </rPh>
    <phoneticPr fontId="6"/>
  </si>
  <si>
    <t>児発２・定超・未計画・開所減１・拘束減</t>
    <rPh sb="7" eb="8">
      <t>ミ</t>
    </rPh>
    <rPh sb="8" eb="10">
      <t>ケイカク</t>
    </rPh>
    <phoneticPr fontId="6"/>
  </si>
  <si>
    <t>児発２・定超・未計画・開所減１・評価減</t>
    <rPh sb="7" eb="8">
      <t>ミ</t>
    </rPh>
    <rPh sb="8" eb="10">
      <t>ケイカク</t>
    </rPh>
    <rPh sb="16" eb="18">
      <t>ヒョウカ</t>
    </rPh>
    <phoneticPr fontId="6"/>
  </si>
  <si>
    <t>児発２・定超・未計画・開所減１・評価減・拘束減</t>
    <rPh sb="7" eb="8">
      <t>ミ</t>
    </rPh>
    <rPh sb="8" eb="10">
      <t>ケイカク</t>
    </rPh>
    <rPh sb="16" eb="18">
      <t>ヒョウカ</t>
    </rPh>
    <rPh sb="20" eb="22">
      <t>コウソク</t>
    </rPh>
    <rPh sb="22" eb="23">
      <t>ゲン</t>
    </rPh>
    <phoneticPr fontId="6"/>
  </si>
  <si>
    <t>児発２・定超・未計画・開所減２</t>
    <rPh sb="7" eb="8">
      <t>ミ</t>
    </rPh>
    <rPh sb="8" eb="10">
      <t>ケイカク</t>
    </rPh>
    <phoneticPr fontId="6"/>
  </si>
  <si>
    <t>児発２・定超・未計画・開所減２・拘束減</t>
    <rPh sb="7" eb="8">
      <t>ミ</t>
    </rPh>
    <rPh sb="8" eb="10">
      <t>ケイカク</t>
    </rPh>
    <phoneticPr fontId="6"/>
  </si>
  <si>
    <t>児発２・定超・未計画・開所減２・評価減</t>
    <rPh sb="7" eb="8">
      <t>ミ</t>
    </rPh>
    <rPh sb="8" eb="10">
      <t>ケイカク</t>
    </rPh>
    <rPh sb="16" eb="18">
      <t>ヒョウカ</t>
    </rPh>
    <phoneticPr fontId="6"/>
  </si>
  <si>
    <t>児発２・定超・未計画・開所減２・評価減・拘束減</t>
    <rPh sb="7" eb="8">
      <t>ミ</t>
    </rPh>
    <rPh sb="8" eb="10">
      <t>ケイカク</t>
    </rPh>
    <rPh sb="16" eb="18">
      <t>ヒョウカ</t>
    </rPh>
    <rPh sb="20" eb="22">
      <t>コウソク</t>
    </rPh>
    <rPh sb="22" eb="23">
      <t>ゲン</t>
    </rPh>
    <phoneticPr fontId="6"/>
  </si>
  <si>
    <t>児発２・定超・未計画２</t>
    <rPh sb="7" eb="8">
      <t>ミ</t>
    </rPh>
    <rPh sb="8" eb="10">
      <t>ケイカク</t>
    </rPh>
    <phoneticPr fontId="6"/>
  </si>
  <si>
    <t>児発２・定超・未計画２・拘束減</t>
    <rPh sb="7" eb="8">
      <t>ミ</t>
    </rPh>
    <phoneticPr fontId="6"/>
  </si>
  <si>
    <t>児発２・定超・未計画２・評価減</t>
    <rPh sb="7" eb="8">
      <t>ミ</t>
    </rPh>
    <rPh sb="12" eb="14">
      <t>ヒョウカ</t>
    </rPh>
    <phoneticPr fontId="6"/>
  </si>
  <si>
    <t>児発２・定超・未計画２・評価減・拘束減</t>
    <rPh sb="7" eb="8">
      <t>ミ</t>
    </rPh>
    <phoneticPr fontId="6"/>
  </si>
  <si>
    <t>児発２・定超・未計画２・開所減１</t>
    <rPh sb="7" eb="8">
      <t>ミ</t>
    </rPh>
    <phoneticPr fontId="6"/>
  </si>
  <si>
    <t>児発２・定超・未計画２・開所減１・拘束減</t>
    <rPh sb="7" eb="8">
      <t>ミ</t>
    </rPh>
    <phoneticPr fontId="6"/>
  </si>
  <si>
    <t>児発２・定超・未計画２・開所減１・評価減</t>
    <rPh sb="7" eb="8">
      <t>ミ</t>
    </rPh>
    <rPh sb="17" eb="19">
      <t>ヒョウカ</t>
    </rPh>
    <phoneticPr fontId="6"/>
  </si>
  <si>
    <t>児発２・定超・未計画２・開所減１・評価減・拘束減</t>
    <rPh sb="7" eb="8">
      <t>ミ</t>
    </rPh>
    <rPh sb="17" eb="19">
      <t>ヒョウカ</t>
    </rPh>
    <rPh sb="21" eb="23">
      <t>コウソク</t>
    </rPh>
    <rPh sb="23" eb="24">
      <t>ゲン</t>
    </rPh>
    <phoneticPr fontId="6"/>
  </si>
  <si>
    <t>児発２・定超・未計画２・開所減２</t>
    <rPh sb="7" eb="8">
      <t>ミ</t>
    </rPh>
    <phoneticPr fontId="6"/>
  </si>
  <si>
    <t>児発２・定超・未計画２・開所減２・拘束減</t>
    <rPh sb="7" eb="8">
      <t>ミ</t>
    </rPh>
    <phoneticPr fontId="6"/>
  </si>
  <si>
    <t>児発２・定超・未計画２・開所減２・評価減</t>
    <rPh sb="7" eb="8">
      <t>ミ</t>
    </rPh>
    <rPh sb="17" eb="19">
      <t>ヒョウカ</t>
    </rPh>
    <phoneticPr fontId="6"/>
  </si>
  <si>
    <t>児発２・定超・未計画２・開所減２・評価減・拘束減</t>
    <rPh sb="7" eb="8">
      <t>ミ</t>
    </rPh>
    <rPh sb="17" eb="19">
      <t>ヒョウカ</t>
    </rPh>
    <rPh sb="21" eb="23">
      <t>コウソク</t>
    </rPh>
    <rPh sb="23" eb="24">
      <t>ゲン</t>
    </rPh>
    <phoneticPr fontId="6"/>
  </si>
  <si>
    <t>児発２・地公体・定超</t>
    <phoneticPr fontId="6"/>
  </si>
  <si>
    <t>児発２・地公体・定超・拘束減</t>
    <phoneticPr fontId="6"/>
  </si>
  <si>
    <t>児発２・地公体・定超・評価減</t>
    <rPh sb="11" eb="13">
      <t>ヒョウカ</t>
    </rPh>
    <phoneticPr fontId="6"/>
  </si>
  <si>
    <t>児発２・地公体・定超・評価減・拘束減</t>
    <rPh sb="11" eb="13">
      <t>ヒョウカ</t>
    </rPh>
    <phoneticPr fontId="6"/>
  </si>
  <si>
    <t>児発２・地公体・定超・開所減１</t>
    <phoneticPr fontId="6"/>
  </si>
  <si>
    <t>児発２・地公体・定超・開所減１・拘束減</t>
    <phoneticPr fontId="6"/>
  </si>
  <si>
    <t>児発２・地公体・定超・開所減１・評価減</t>
  </si>
  <si>
    <t>児発２・地公体・定超・開所減１・評価減・拘束減</t>
  </si>
  <si>
    <t>児発２・地公体・定超・開所減２</t>
    <phoneticPr fontId="6"/>
  </si>
  <si>
    <t>児発２・地公体・定超・開所減２・拘束減</t>
    <phoneticPr fontId="6"/>
  </si>
  <si>
    <t>児発２・地公体・定超・開所減２・評価減</t>
  </si>
  <si>
    <t>児発２・地公体・定超・開所減２・評価減・拘束減</t>
  </si>
  <si>
    <t>児発２・地公体・定超・未計画</t>
    <rPh sb="11" eb="12">
      <t>ミ</t>
    </rPh>
    <rPh sb="12" eb="14">
      <t>ケイカク</t>
    </rPh>
    <phoneticPr fontId="6"/>
  </si>
  <si>
    <t>児発２・地公体・定超・未計画・拘束減</t>
    <rPh sb="11" eb="12">
      <t>ミ</t>
    </rPh>
    <rPh sb="12" eb="14">
      <t>ケイカク</t>
    </rPh>
    <phoneticPr fontId="6"/>
  </si>
  <si>
    <t>児発２・地公体・定超・未計画・評価減</t>
  </si>
  <si>
    <t>児発２・地公体・定超・未計画・評価減・拘束減</t>
  </si>
  <si>
    <t>児発２・地公体・定超・未計画・開所減１</t>
    <rPh sb="11" eb="12">
      <t>ミ</t>
    </rPh>
    <rPh sb="12" eb="14">
      <t>ケイカク</t>
    </rPh>
    <phoneticPr fontId="6"/>
  </si>
  <si>
    <t>児発２・地公体・定超・未計画・開所減１・拘束減</t>
    <rPh sb="11" eb="12">
      <t>ミ</t>
    </rPh>
    <rPh sb="12" eb="14">
      <t>ケイカク</t>
    </rPh>
    <phoneticPr fontId="6"/>
  </si>
  <si>
    <t>児発２・地公体・定超・未計画・開所減１・評価減</t>
    <rPh sb="11" eb="12">
      <t>ミ</t>
    </rPh>
    <rPh sb="12" eb="14">
      <t>ケイカク</t>
    </rPh>
    <rPh sb="20" eb="22">
      <t>ヒョウカ</t>
    </rPh>
    <phoneticPr fontId="6"/>
  </si>
  <si>
    <t>児発２・地公体・定超・未計画・開所減１・評価減・拘束減</t>
    <rPh sb="11" eb="12">
      <t>ミ</t>
    </rPh>
    <rPh sb="12" eb="14">
      <t>ケイカク</t>
    </rPh>
    <rPh sb="20" eb="22">
      <t>ヒョウカ</t>
    </rPh>
    <rPh sb="22" eb="23">
      <t>ゲン</t>
    </rPh>
    <phoneticPr fontId="6"/>
  </si>
  <si>
    <t>児発２・地公体・定超・未計画・開所減２</t>
    <rPh sb="11" eb="12">
      <t>ミ</t>
    </rPh>
    <rPh sb="12" eb="14">
      <t>ケイカク</t>
    </rPh>
    <phoneticPr fontId="6"/>
  </si>
  <si>
    <t>児発２・地公体・定超・未計画・開所減２・拘束減</t>
    <rPh sb="11" eb="12">
      <t>ミ</t>
    </rPh>
    <rPh sb="12" eb="14">
      <t>ケイカク</t>
    </rPh>
    <phoneticPr fontId="6"/>
  </si>
  <si>
    <t>児発２・地公体・定超・未計画・開所減２・評価減</t>
    <rPh sb="11" eb="12">
      <t>ミ</t>
    </rPh>
    <rPh sb="12" eb="14">
      <t>ケイカク</t>
    </rPh>
    <rPh sb="20" eb="22">
      <t>ヒョウカ</t>
    </rPh>
    <phoneticPr fontId="6"/>
  </si>
  <si>
    <t>児発２・地公体・定超・未計画・開所減２・評価減・拘束減</t>
    <rPh sb="11" eb="12">
      <t>ミ</t>
    </rPh>
    <rPh sb="12" eb="14">
      <t>ケイカク</t>
    </rPh>
    <rPh sb="20" eb="22">
      <t>ヒョウカ</t>
    </rPh>
    <rPh sb="22" eb="23">
      <t>ゲン</t>
    </rPh>
    <phoneticPr fontId="6"/>
  </si>
  <si>
    <t>児発２・地公体・定超・未計画２</t>
    <rPh sb="11" eb="12">
      <t>ミ</t>
    </rPh>
    <rPh sb="12" eb="14">
      <t>ケイカク</t>
    </rPh>
    <phoneticPr fontId="6"/>
  </si>
  <si>
    <t>児発２・地公体・定超・未計画２・拘束減</t>
    <rPh sb="11" eb="12">
      <t>ミ</t>
    </rPh>
    <phoneticPr fontId="6"/>
  </si>
  <si>
    <t>児発２・地公体・定超・未計画２・評価減</t>
  </si>
  <si>
    <t>児発２・地公体・定超・未計画２・評価減・拘束減</t>
  </si>
  <si>
    <t>児発２・地公体・定超・未計画２・開所減１</t>
    <rPh sb="11" eb="12">
      <t>ミ</t>
    </rPh>
    <phoneticPr fontId="6"/>
  </si>
  <si>
    <t>児発２・地公体・定超・未計画２・開所減１・拘束減</t>
    <rPh sb="11" eb="12">
      <t>ミ</t>
    </rPh>
    <phoneticPr fontId="6"/>
  </si>
  <si>
    <t>児発２・地公体・定超・未計画２・開所減１・評価減</t>
    <rPh sb="11" eb="12">
      <t>ミ</t>
    </rPh>
    <rPh sb="21" eb="23">
      <t>ヒョウカ</t>
    </rPh>
    <phoneticPr fontId="6"/>
  </si>
  <si>
    <t>児発２・地公体・定超・未計画２・開所減１・評価減・拘束減</t>
    <rPh sb="11" eb="12">
      <t>ミ</t>
    </rPh>
    <rPh sb="21" eb="23">
      <t>ヒョウカ</t>
    </rPh>
    <rPh sb="23" eb="24">
      <t>ゲン</t>
    </rPh>
    <phoneticPr fontId="6"/>
  </si>
  <si>
    <t>児発２・地公体・定超・未計画２・開所減２</t>
    <rPh sb="11" eb="12">
      <t>ミ</t>
    </rPh>
    <phoneticPr fontId="6"/>
  </si>
  <si>
    <t>児発２・地公体・定超・未計画２・開所減２・拘束減</t>
    <rPh sb="11" eb="12">
      <t>ミ</t>
    </rPh>
    <phoneticPr fontId="6"/>
  </si>
  <si>
    <t>児発２・地公体・定超・未計画２・開所減２・評価減</t>
    <rPh sb="11" eb="12">
      <t>ミ</t>
    </rPh>
    <rPh sb="21" eb="23">
      <t>ヒョウカ</t>
    </rPh>
    <phoneticPr fontId="6"/>
  </si>
  <si>
    <t>児発２・地公体・定超・未計画２・開所減２・評価減・拘束減</t>
    <rPh sb="11" eb="12">
      <t>ミ</t>
    </rPh>
    <rPh sb="21" eb="23">
      <t>ヒョウカ</t>
    </rPh>
    <rPh sb="23" eb="24">
      <t>ゲン</t>
    </rPh>
    <phoneticPr fontId="6"/>
  </si>
  <si>
    <t>児発３・定超</t>
  </si>
  <si>
    <t>児発３・定超・拘束減</t>
    <rPh sb="7" eb="9">
      <t>コウソク</t>
    </rPh>
    <rPh sb="9" eb="10">
      <t>ゲン</t>
    </rPh>
    <phoneticPr fontId="6"/>
  </si>
  <si>
    <t>児発３・定超・評価減</t>
    <rPh sb="7" eb="9">
      <t>ヒョウカ</t>
    </rPh>
    <phoneticPr fontId="6"/>
  </si>
  <si>
    <t>児発３・定超・評価減・拘束減</t>
  </si>
  <si>
    <t>児発３・定超・開所減１</t>
  </si>
  <si>
    <t>児発３・定超・開所減１・拘束減</t>
  </si>
  <si>
    <t>児発３・定超・開所減１・評価減</t>
  </si>
  <si>
    <t>児発３・定超・開所減１・評価減・拘束減</t>
  </si>
  <si>
    <t>児発３・定超・開所減２</t>
  </si>
  <si>
    <t>児発３・定超・開所減２・拘束減</t>
  </si>
  <si>
    <t>児発３・定超・開所減２・評価減</t>
  </si>
  <si>
    <t>児発３・定超・開所減２・評価減・拘束減</t>
  </si>
  <si>
    <t>児発３・定超・未計画</t>
    <rPh sb="7" eb="8">
      <t>ミ</t>
    </rPh>
    <rPh sb="8" eb="10">
      <t>ケイカク</t>
    </rPh>
    <phoneticPr fontId="6"/>
  </si>
  <si>
    <t>児発３・定超・未計画・拘束減</t>
    <rPh sb="7" eb="8">
      <t>ミ</t>
    </rPh>
    <rPh sb="8" eb="10">
      <t>ケイカク</t>
    </rPh>
    <phoneticPr fontId="6"/>
  </si>
  <si>
    <t>児発３・定超・未計画・評価減</t>
    <rPh sb="7" eb="8">
      <t>ミ</t>
    </rPh>
    <rPh sb="8" eb="10">
      <t>ケイカク</t>
    </rPh>
    <rPh sb="11" eb="13">
      <t>ヒョウカ</t>
    </rPh>
    <phoneticPr fontId="6"/>
  </si>
  <si>
    <t>児発３・定超・未計画・評価減・拘束減</t>
    <rPh sb="7" eb="8">
      <t>ミ</t>
    </rPh>
    <rPh sb="8" eb="10">
      <t>ケイカク</t>
    </rPh>
    <phoneticPr fontId="6"/>
  </si>
  <si>
    <t>児発３・定超・未計画・開所減１</t>
    <rPh sb="7" eb="8">
      <t>ミ</t>
    </rPh>
    <rPh sb="8" eb="10">
      <t>ケイカク</t>
    </rPh>
    <phoneticPr fontId="6"/>
  </si>
  <si>
    <t>児発３・定超・未計画・開所減１・拘束減</t>
    <rPh sb="7" eb="8">
      <t>ミ</t>
    </rPh>
    <rPh sb="8" eb="10">
      <t>ケイカク</t>
    </rPh>
    <phoneticPr fontId="6"/>
  </si>
  <si>
    <t>児発３・定超・未計画・開所減１・評価減</t>
    <rPh sb="7" eb="8">
      <t>ミ</t>
    </rPh>
    <rPh sb="8" eb="10">
      <t>ケイカク</t>
    </rPh>
    <rPh sb="16" eb="18">
      <t>ヒョウカ</t>
    </rPh>
    <phoneticPr fontId="6"/>
  </si>
  <si>
    <t>児発３・定超・未計画・開所減１・評価減・拘束減</t>
    <rPh sb="7" eb="8">
      <t>ミ</t>
    </rPh>
    <rPh sb="8" eb="10">
      <t>ケイカク</t>
    </rPh>
    <rPh sb="16" eb="18">
      <t>ヒョウカ</t>
    </rPh>
    <rPh sb="20" eb="22">
      <t>コウソク</t>
    </rPh>
    <rPh sb="22" eb="23">
      <t>ゲン</t>
    </rPh>
    <phoneticPr fontId="6"/>
  </si>
  <si>
    <t>児発３・定超・未計画・開所減２</t>
    <rPh sb="7" eb="8">
      <t>ミ</t>
    </rPh>
    <rPh sb="8" eb="10">
      <t>ケイカク</t>
    </rPh>
    <phoneticPr fontId="6"/>
  </si>
  <si>
    <t>児発３・定超・未計画・開所減２・拘束減</t>
    <rPh sb="7" eb="8">
      <t>ミ</t>
    </rPh>
    <rPh sb="8" eb="10">
      <t>ケイカク</t>
    </rPh>
    <phoneticPr fontId="6"/>
  </si>
  <si>
    <t>児発３・定超・未計画・開所減２・評価減</t>
    <rPh sb="7" eb="8">
      <t>ミ</t>
    </rPh>
    <rPh sb="8" eb="10">
      <t>ケイカク</t>
    </rPh>
    <rPh sb="16" eb="18">
      <t>ヒョウカ</t>
    </rPh>
    <phoneticPr fontId="6"/>
  </si>
  <si>
    <t>児発３・定超・未計画・開所減２・評価減・拘束減</t>
    <rPh sb="7" eb="8">
      <t>ミ</t>
    </rPh>
    <rPh sb="8" eb="10">
      <t>ケイカク</t>
    </rPh>
    <rPh sb="16" eb="18">
      <t>ヒョウカ</t>
    </rPh>
    <rPh sb="20" eb="22">
      <t>コウソク</t>
    </rPh>
    <rPh sb="22" eb="23">
      <t>ゲン</t>
    </rPh>
    <phoneticPr fontId="6"/>
  </si>
  <si>
    <t>児発３・定超・未計画２</t>
    <rPh sb="7" eb="8">
      <t>ミ</t>
    </rPh>
    <rPh sb="8" eb="10">
      <t>ケイカク</t>
    </rPh>
    <phoneticPr fontId="6"/>
  </si>
  <si>
    <t>児発３・定超・未計画２・拘束減</t>
    <rPh sb="7" eb="8">
      <t>ミ</t>
    </rPh>
    <phoneticPr fontId="6"/>
  </si>
  <si>
    <t>児発３・定超・未計画２・評価減</t>
    <rPh sb="7" eb="8">
      <t>ミ</t>
    </rPh>
    <rPh sb="12" eb="14">
      <t>ヒョウカ</t>
    </rPh>
    <phoneticPr fontId="6"/>
  </si>
  <si>
    <t>児発３・定超・未計画２・評価減・拘束減</t>
    <rPh sb="7" eb="8">
      <t>ミ</t>
    </rPh>
    <phoneticPr fontId="6"/>
  </si>
  <si>
    <t>児発３・定超・未計画２・開所減１</t>
    <rPh sb="7" eb="8">
      <t>ミ</t>
    </rPh>
    <phoneticPr fontId="6"/>
  </si>
  <si>
    <t>児発３・定超・未計画２・開所減１・拘束減</t>
    <rPh sb="7" eb="8">
      <t>ミ</t>
    </rPh>
    <phoneticPr fontId="6"/>
  </si>
  <si>
    <t>児発３・定超・未計画２・開所減１・評価減</t>
    <rPh sb="7" eb="8">
      <t>ミ</t>
    </rPh>
    <rPh sb="17" eb="19">
      <t>ヒョウカ</t>
    </rPh>
    <phoneticPr fontId="6"/>
  </si>
  <si>
    <t>児発３・定超・未計画２・開所減１・評価減・拘束減</t>
    <rPh sb="7" eb="8">
      <t>ミ</t>
    </rPh>
    <rPh sb="17" eb="19">
      <t>ヒョウカ</t>
    </rPh>
    <rPh sb="21" eb="23">
      <t>コウソク</t>
    </rPh>
    <rPh sb="23" eb="24">
      <t>ゲン</t>
    </rPh>
    <phoneticPr fontId="6"/>
  </si>
  <si>
    <t>児発３・定超・未計画２・開所減２</t>
    <rPh sb="7" eb="8">
      <t>ミ</t>
    </rPh>
    <phoneticPr fontId="6"/>
  </si>
  <si>
    <t>児発３・定超・未計画２・開所減２・拘束減</t>
    <rPh sb="7" eb="8">
      <t>ミ</t>
    </rPh>
    <phoneticPr fontId="6"/>
  </si>
  <si>
    <t>児発３・定超・未計画２・開所減２・評価減</t>
    <rPh sb="7" eb="8">
      <t>ミ</t>
    </rPh>
    <rPh sb="17" eb="19">
      <t>ヒョウカ</t>
    </rPh>
    <phoneticPr fontId="6"/>
  </si>
  <si>
    <t>児発３・定超・未計画２・開所減２・評価減・拘束減</t>
    <rPh sb="7" eb="8">
      <t>ミ</t>
    </rPh>
    <rPh sb="17" eb="19">
      <t>ヒョウカ</t>
    </rPh>
    <rPh sb="21" eb="23">
      <t>コウソク</t>
    </rPh>
    <rPh sb="23" eb="24">
      <t>ゲン</t>
    </rPh>
    <phoneticPr fontId="6"/>
  </si>
  <si>
    <t>児発３・地公体・定超</t>
    <phoneticPr fontId="6"/>
  </si>
  <si>
    <t>児発３・地公体・定超・拘束減</t>
    <phoneticPr fontId="6"/>
  </si>
  <si>
    <t>児発３・地公体・定超・評価減</t>
    <rPh sb="11" eb="13">
      <t>ヒョウカ</t>
    </rPh>
    <phoneticPr fontId="6"/>
  </si>
  <si>
    <t>児発３・地公体・定超・評価減・拘束減</t>
    <rPh sb="11" eb="13">
      <t>ヒョウカ</t>
    </rPh>
    <phoneticPr fontId="6"/>
  </si>
  <si>
    <t>児発３・地公体・定超・開所減１</t>
    <phoneticPr fontId="6"/>
  </si>
  <si>
    <t>児発３・地公体・定超・開所減１・拘束減</t>
    <phoneticPr fontId="6"/>
  </si>
  <si>
    <t>児発３・地公体・定超・開所減１・評価減</t>
  </si>
  <si>
    <t>児発３・地公体・定超・開所減１・評価減・拘束減</t>
  </si>
  <si>
    <t>児発３・地公体・定超・開所減２</t>
    <phoneticPr fontId="6"/>
  </si>
  <si>
    <t>児発３・地公体・定超・開所減２・拘束減</t>
    <phoneticPr fontId="6"/>
  </si>
  <si>
    <t>児発３・地公体・定超・開所減２・評価減</t>
  </si>
  <si>
    <t>児発３・地公体・定超・開所減２・評価減・拘束減</t>
  </si>
  <si>
    <t>児発３・地公体・定超・未計画</t>
    <rPh sb="11" eb="12">
      <t>ミ</t>
    </rPh>
    <rPh sb="12" eb="14">
      <t>ケイカク</t>
    </rPh>
    <phoneticPr fontId="6"/>
  </si>
  <si>
    <t>児発３・地公体・定超・未計画・拘束減</t>
    <rPh sb="11" eb="12">
      <t>ミ</t>
    </rPh>
    <rPh sb="12" eb="14">
      <t>ケイカク</t>
    </rPh>
    <phoneticPr fontId="6"/>
  </si>
  <si>
    <t>児発３・地公体・定超・未計画・評価減</t>
  </si>
  <si>
    <t>児発３・地公体・定超・未計画・評価減・拘束減</t>
  </si>
  <si>
    <t>児発３・地公体・定超・未計画・開所減１</t>
    <rPh sb="11" eb="12">
      <t>ミ</t>
    </rPh>
    <rPh sb="12" eb="14">
      <t>ケイカク</t>
    </rPh>
    <phoneticPr fontId="6"/>
  </si>
  <si>
    <t>児発３・地公体・定超・未計画・開所減１・拘束減</t>
    <rPh sb="11" eb="12">
      <t>ミ</t>
    </rPh>
    <rPh sb="12" eb="14">
      <t>ケイカク</t>
    </rPh>
    <phoneticPr fontId="6"/>
  </si>
  <si>
    <t>児発３・地公体・定超・未計画・開所減１・評価減</t>
    <rPh sb="11" eb="12">
      <t>ミ</t>
    </rPh>
    <rPh sb="12" eb="14">
      <t>ケイカク</t>
    </rPh>
    <rPh sb="20" eb="22">
      <t>ヒョウカ</t>
    </rPh>
    <phoneticPr fontId="6"/>
  </si>
  <si>
    <t>児発３・地公体・定超・未計画・開所減１・評価減・拘束減</t>
    <rPh sb="11" eb="12">
      <t>ミ</t>
    </rPh>
    <rPh sb="12" eb="14">
      <t>ケイカク</t>
    </rPh>
    <rPh sb="20" eb="22">
      <t>ヒョウカ</t>
    </rPh>
    <rPh sb="22" eb="23">
      <t>ゲン</t>
    </rPh>
    <phoneticPr fontId="6"/>
  </si>
  <si>
    <t>児発３・地公体・定超・未計画・開所減２</t>
    <rPh sb="11" eb="12">
      <t>ミ</t>
    </rPh>
    <rPh sb="12" eb="14">
      <t>ケイカク</t>
    </rPh>
    <phoneticPr fontId="6"/>
  </si>
  <si>
    <t>児発３・地公体・定超・未計画・開所減２・拘束減</t>
    <rPh sb="11" eb="12">
      <t>ミ</t>
    </rPh>
    <rPh sb="12" eb="14">
      <t>ケイカク</t>
    </rPh>
    <phoneticPr fontId="6"/>
  </si>
  <si>
    <t>児発３・地公体・定超・未計画・開所減２・評価減</t>
    <rPh sb="11" eb="12">
      <t>ミ</t>
    </rPh>
    <rPh sb="12" eb="14">
      <t>ケイカク</t>
    </rPh>
    <rPh sb="20" eb="22">
      <t>ヒョウカ</t>
    </rPh>
    <phoneticPr fontId="6"/>
  </si>
  <si>
    <t>児発３・地公体・定超・未計画・開所減２・評価減・拘束減</t>
    <rPh sb="11" eb="12">
      <t>ミ</t>
    </rPh>
    <rPh sb="12" eb="14">
      <t>ケイカク</t>
    </rPh>
    <rPh sb="20" eb="22">
      <t>ヒョウカ</t>
    </rPh>
    <rPh sb="22" eb="23">
      <t>ゲン</t>
    </rPh>
    <phoneticPr fontId="6"/>
  </si>
  <si>
    <t>児発３・地公体・定超・未計画２</t>
    <rPh sb="11" eb="12">
      <t>ミ</t>
    </rPh>
    <rPh sb="12" eb="14">
      <t>ケイカク</t>
    </rPh>
    <phoneticPr fontId="6"/>
  </si>
  <si>
    <t>児発３・地公体・定超・未計画２・拘束減</t>
    <rPh sb="11" eb="12">
      <t>ミ</t>
    </rPh>
    <phoneticPr fontId="6"/>
  </si>
  <si>
    <t>児発３・地公体・定超・未計画２・評価減</t>
  </si>
  <si>
    <t>児発３・地公体・定超・未計画２・評価減・拘束減</t>
  </si>
  <si>
    <t>児発３・地公体・定超・未計画２・開所減１</t>
    <rPh sb="11" eb="12">
      <t>ミ</t>
    </rPh>
    <phoneticPr fontId="6"/>
  </si>
  <si>
    <t>児発３・地公体・定超・未計画２・開所減１・拘束減</t>
    <rPh sb="11" eb="12">
      <t>ミ</t>
    </rPh>
    <phoneticPr fontId="6"/>
  </si>
  <si>
    <t>児発３・地公体・定超・未計画２・開所減１・評価減</t>
    <rPh sb="11" eb="12">
      <t>ミ</t>
    </rPh>
    <rPh sb="21" eb="23">
      <t>ヒョウカ</t>
    </rPh>
    <phoneticPr fontId="6"/>
  </si>
  <si>
    <t>児発３・地公体・定超・未計画２・開所減１・評価減・拘束減</t>
    <rPh sb="11" eb="12">
      <t>ミ</t>
    </rPh>
    <rPh sb="21" eb="23">
      <t>ヒョウカ</t>
    </rPh>
    <rPh sb="23" eb="24">
      <t>ゲン</t>
    </rPh>
    <phoneticPr fontId="6"/>
  </si>
  <si>
    <t>児発３・地公体・定超・未計画２・開所減２</t>
    <rPh sb="11" eb="12">
      <t>ミ</t>
    </rPh>
    <phoneticPr fontId="6"/>
  </si>
  <si>
    <t>児発３・地公体・定超・未計画２・開所減２・拘束減</t>
    <rPh sb="11" eb="12">
      <t>ミ</t>
    </rPh>
    <phoneticPr fontId="6"/>
  </si>
  <si>
    <t>児発３・地公体・定超・未計画２・開所減２・評価減</t>
    <rPh sb="11" eb="12">
      <t>ミ</t>
    </rPh>
    <rPh sb="21" eb="23">
      <t>ヒョウカ</t>
    </rPh>
    <phoneticPr fontId="6"/>
  </si>
  <si>
    <t>児発３・地公体・定超・未計画２・開所減２・評価減・拘束減</t>
    <rPh sb="11" eb="12">
      <t>ミ</t>
    </rPh>
    <rPh sb="21" eb="23">
      <t>ヒョウカ</t>
    </rPh>
    <rPh sb="23" eb="24">
      <t>ゲン</t>
    </rPh>
    <phoneticPr fontId="6"/>
  </si>
  <si>
    <t>児発４・定超</t>
  </si>
  <si>
    <t>児発４・定超・拘束減</t>
    <rPh sb="7" eb="9">
      <t>コウソク</t>
    </rPh>
    <rPh sb="9" eb="10">
      <t>ゲン</t>
    </rPh>
    <phoneticPr fontId="6"/>
  </si>
  <si>
    <t>児発４・定超・評価減</t>
    <rPh sb="7" eb="9">
      <t>ヒョウカ</t>
    </rPh>
    <phoneticPr fontId="6"/>
  </si>
  <si>
    <t>児発４・定超・評価減・拘束減</t>
  </si>
  <si>
    <t>児発４・定超・開所減１</t>
  </si>
  <si>
    <t>児発４・定超・開所減１・拘束減</t>
  </si>
  <si>
    <t>児発４・定超・開所減１・評価減</t>
  </si>
  <si>
    <t>児発４・定超・開所減１・評価減・拘束減</t>
  </si>
  <si>
    <t>児発４・定超・開所減２</t>
  </si>
  <si>
    <t>児発４・定超・開所減２・拘束減</t>
  </si>
  <si>
    <t>児発４・定超・開所減２・評価減</t>
  </si>
  <si>
    <t>児発４・定超・開所減２・評価減・拘束減</t>
  </si>
  <si>
    <t>児発４・定超・未計画</t>
    <rPh sb="7" eb="8">
      <t>ミ</t>
    </rPh>
    <rPh sb="8" eb="10">
      <t>ケイカク</t>
    </rPh>
    <phoneticPr fontId="6"/>
  </si>
  <si>
    <t>児発４・定超・未計画・拘束減</t>
    <rPh sb="7" eb="8">
      <t>ミ</t>
    </rPh>
    <rPh sb="8" eb="10">
      <t>ケイカク</t>
    </rPh>
    <phoneticPr fontId="6"/>
  </si>
  <si>
    <t>児発４・定超・未計画・評価減</t>
    <rPh sb="7" eb="8">
      <t>ミ</t>
    </rPh>
    <rPh sb="8" eb="10">
      <t>ケイカク</t>
    </rPh>
    <rPh sb="11" eb="13">
      <t>ヒョウカ</t>
    </rPh>
    <phoneticPr fontId="6"/>
  </si>
  <si>
    <t>児発４・定超・未計画・評価減・拘束減</t>
    <rPh sb="7" eb="8">
      <t>ミ</t>
    </rPh>
    <rPh sb="8" eb="10">
      <t>ケイカク</t>
    </rPh>
    <phoneticPr fontId="6"/>
  </si>
  <si>
    <t>児発４・定超・未計画・開所減１</t>
    <rPh sb="7" eb="8">
      <t>ミ</t>
    </rPh>
    <rPh sb="8" eb="10">
      <t>ケイカク</t>
    </rPh>
    <phoneticPr fontId="6"/>
  </si>
  <si>
    <t>児発４・定超・未計画・開所減１・拘束減</t>
    <rPh sb="7" eb="8">
      <t>ミ</t>
    </rPh>
    <rPh sb="8" eb="10">
      <t>ケイカク</t>
    </rPh>
    <phoneticPr fontId="6"/>
  </si>
  <si>
    <t>児発４・定超・未計画・開所減１・評価減</t>
    <rPh sb="7" eb="8">
      <t>ミ</t>
    </rPh>
    <rPh sb="8" eb="10">
      <t>ケイカク</t>
    </rPh>
    <rPh sb="16" eb="18">
      <t>ヒョウカ</t>
    </rPh>
    <phoneticPr fontId="6"/>
  </si>
  <si>
    <t>児発４・定超・未計画・開所減１・評価減・拘束減</t>
    <rPh sb="7" eb="8">
      <t>ミ</t>
    </rPh>
    <rPh sb="8" eb="10">
      <t>ケイカク</t>
    </rPh>
    <rPh sb="16" eb="18">
      <t>ヒョウカ</t>
    </rPh>
    <rPh sb="20" eb="22">
      <t>コウソク</t>
    </rPh>
    <rPh sb="22" eb="23">
      <t>ゲン</t>
    </rPh>
    <phoneticPr fontId="6"/>
  </si>
  <si>
    <t>児発４・定超・未計画・開所減２</t>
    <rPh sb="7" eb="8">
      <t>ミ</t>
    </rPh>
    <rPh sb="8" eb="10">
      <t>ケイカク</t>
    </rPh>
    <phoneticPr fontId="6"/>
  </si>
  <si>
    <t>児発４・定超・未計画・開所減２・拘束減</t>
    <rPh sb="7" eb="8">
      <t>ミ</t>
    </rPh>
    <rPh sb="8" eb="10">
      <t>ケイカク</t>
    </rPh>
    <phoneticPr fontId="6"/>
  </si>
  <si>
    <t>児発４・定超・未計画・開所減２・評価減</t>
    <rPh sb="7" eb="8">
      <t>ミ</t>
    </rPh>
    <rPh sb="8" eb="10">
      <t>ケイカク</t>
    </rPh>
    <rPh sb="16" eb="18">
      <t>ヒョウカ</t>
    </rPh>
    <phoneticPr fontId="6"/>
  </si>
  <si>
    <t>児発４・定超・未計画・開所減２・評価減・拘束減</t>
    <rPh sb="7" eb="8">
      <t>ミ</t>
    </rPh>
    <rPh sb="8" eb="10">
      <t>ケイカク</t>
    </rPh>
    <rPh sb="16" eb="18">
      <t>ヒョウカ</t>
    </rPh>
    <rPh sb="20" eb="22">
      <t>コウソク</t>
    </rPh>
    <rPh sb="22" eb="23">
      <t>ゲン</t>
    </rPh>
    <phoneticPr fontId="6"/>
  </si>
  <si>
    <t>児発４・定超・未計画２</t>
    <rPh sb="7" eb="8">
      <t>ミ</t>
    </rPh>
    <rPh sb="8" eb="10">
      <t>ケイカク</t>
    </rPh>
    <phoneticPr fontId="6"/>
  </si>
  <si>
    <t>児発４・定超・未計画２・拘束減</t>
    <rPh sb="7" eb="8">
      <t>ミ</t>
    </rPh>
    <phoneticPr fontId="6"/>
  </si>
  <si>
    <t>児発４・定超・未計画２・評価減</t>
    <rPh sb="7" eb="8">
      <t>ミ</t>
    </rPh>
    <rPh sb="12" eb="14">
      <t>ヒョウカ</t>
    </rPh>
    <phoneticPr fontId="6"/>
  </si>
  <si>
    <t>児発４・定超・未計画２・評価減・拘束減</t>
    <rPh sb="7" eb="8">
      <t>ミ</t>
    </rPh>
    <phoneticPr fontId="6"/>
  </si>
  <si>
    <t>児発４・定超・未計画２・開所減１</t>
    <rPh sb="7" eb="8">
      <t>ミ</t>
    </rPh>
    <phoneticPr fontId="6"/>
  </si>
  <si>
    <t>児発４・定超・未計画２・開所減１・拘束減</t>
    <rPh sb="7" eb="8">
      <t>ミ</t>
    </rPh>
    <phoneticPr fontId="6"/>
  </si>
  <si>
    <t>児発４・定超・未計画２・開所減１・評価減</t>
    <rPh sb="7" eb="8">
      <t>ミ</t>
    </rPh>
    <rPh sb="17" eb="19">
      <t>ヒョウカ</t>
    </rPh>
    <phoneticPr fontId="6"/>
  </si>
  <si>
    <t>児発４・定超・未計画２・開所減１・評価減・拘束減</t>
    <rPh sb="7" eb="8">
      <t>ミ</t>
    </rPh>
    <rPh sb="17" eb="19">
      <t>ヒョウカ</t>
    </rPh>
    <rPh sb="21" eb="23">
      <t>コウソク</t>
    </rPh>
    <rPh sb="23" eb="24">
      <t>ゲン</t>
    </rPh>
    <phoneticPr fontId="6"/>
  </si>
  <si>
    <t>児発４・定超・未計画２・開所減２</t>
    <rPh sb="7" eb="8">
      <t>ミ</t>
    </rPh>
    <phoneticPr fontId="6"/>
  </si>
  <si>
    <t>児発４・定超・未計画２・開所減２・拘束減</t>
    <rPh sb="7" eb="8">
      <t>ミ</t>
    </rPh>
    <phoneticPr fontId="6"/>
  </si>
  <si>
    <t>児発４・定超・未計画２・開所減２・評価減</t>
    <rPh sb="7" eb="8">
      <t>ミ</t>
    </rPh>
    <rPh sb="17" eb="19">
      <t>ヒョウカ</t>
    </rPh>
    <phoneticPr fontId="6"/>
  </si>
  <si>
    <t>児発４・定超・未計画２・開所減２・評価減・拘束減</t>
    <rPh sb="7" eb="8">
      <t>ミ</t>
    </rPh>
    <rPh sb="17" eb="19">
      <t>ヒョウカ</t>
    </rPh>
    <rPh sb="21" eb="23">
      <t>コウソク</t>
    </rPh>
    <rPh sb="23" eb="24">
      <t>ゲン</t>
    </rPh>
    <phoneticPr fontId="6"/>
  </si>
  <si>
    <t>児発４・地公体・定超</t>
    <phoneticPr fontId="6"/>
  </si>
  <si>
    <t>児発４・地公体・定超・拘束減</t>
    <phoneticPr fontId="6"/>
  </si>
  <si>
    <t>児発４・地公体・定超・評価減</t>
    <rPh sb="11" eb="13">
      <t>ヒョウカ</t>
    </rPh>
    <phoneticPr fontId="6"/>
  </si>
  <si>
    <t>児発４・地公体・定超・評価減・拘束減</t>
    <rPh sb="11" eb="13">
      <t>ヒョウカ</t>
    </rPh>
    <phoneticPr fontId="6"/>
  </si>
  <si>
    <t>児発４・地公体・定超・開所減１</t>
    <phoneticPr fontId="6"/>
  </si>
  <si>
    <t>児発４・地公体・定超・開所減１・拘束減</t>
    <phoneticPr fontId="6"/>
  </si>
  <si>
    <t>児発４・地公体・定超・開所減１・評価減</t>
  </si>
  <si>
    <t>児発４・地公体・定超・開所減１・評価減・拘束減</t>
  </si>
  <si>
    <t>児発４・地公体・定超・開所減２</t>
    <phoneticPr fontId="6"/>
  </si>
  <si>
    <t>児発４・地公体・定超・開所減２・拘束減</t>
    <phoneticPr fontId="6"/>
  </si>
  <si>
    <t>児発４・地公体・定超・開所減２・評価減</t>
  </si>
  <si>
    <t>児発４・地公体・定超・開所減２・評価減・拘束減</t>
  </si>
  <si>
    <t>児発４・地公体・定超・未計画</t>
    <rPh sb="11" eb="12">
      <t>ミ</t>
    </rPh>
    <rPh sb="12" eb="14">
      <t>ケイカク</t>
    </rPh>
    <phoneticPr fontId="6"/>
  </si>
  <si>
    <t>児発４・地公体・定超・未計画・拘束減</t>
    <rPh sb="11" eb="12">
      <t>ミ</t>
    </rPh>
    <rPh sb="12" eb="14">
      <t>ケイカク</t>
    </rPh>
    <phoneticPr fontId="6"/>
  </si>
  <si>
    <t>児発４・地公体・定超・未計画・評価減</t>
  </si>
  <si>
    <t>児発４・地公体・定超・未計画・評価減・拘束減</t>
  </si>
  <si>
    <t>児発４・地公体・定超・未計画・開所減１</t>
    <rPh sb="11" eb="12">
      <t>ミ</t>
    </rPh>
    <rPh sb="12" eb="14">
      <t>ケイカク</t>
    </rPh>
    <phoneticPr fontId="6"/>
  </si>
  <si>
    <t>児発４・地公体・定超・未計画・開所減１・拘束減</t>
    <rPh sb="11" eb="12">
      <t>ミ</t>
    </rPh>
    <rPh sb="12" eb="14">
      <t>ケイカク</t>
    </rPh>
    <phoneticPr fontId="6"/>
  </si>
  <si>
    <t>児発４・地公体・定超・未計画・開所減１・評価減</t>
    <rPh sb="11" eb="12">
      <t>ミ</t>
    </rPh>
    <rPh sb="12" eb="14">
      <t>ケイカク</t>
    </rPh>
    <rPh sb="20" eb="22">
      <t>ヒョウカ</t>
    </rPh>
    <phoneticPr fontId="6"/>
  </si>
  <si>
    <t>児発４・地公体・定超・未計画・開所減１・評価減・拘束減</t>
    <rPh sb="11" eb="12">
      <t>ミ</t>
    </rPh>
    <rPh sb="12" eb="14">
      <t>ケイカク</t>
    </rPh>
    <rPh sb="20" eb="22">
      <t>ヒョウカ</t>
    </rPh>
    <rPh sb="22" eb="23">
      <t>ゲン</t>
    </rPh>
    <phoneticPr fontId="6"/>
  </si>
  <si>
    <t>児発４・地公体・定超・未計画・開所減２</t>
    <rPh sb="11" eb="12">
      <t>ミ</t>
    </rPh>
    <rPh sb="12" eb="14">
      <t>ケイカク</t>
    </rPh>
    <phoneticPr fontId="6"/>
  </si>
  <si>
    <t>児発４・地公体・定超・未計画・開所減２・拘束減</t>
    <rPh sb="11" eb="12">
      <t>ミ</t>
    </rPh>
    <rPh sb="12" eb="14">
      <t>ケイカク</t>
    </rPh>
    <phoneticPr fontId="6"/>
  </si>
  <si>
    <t>児発４・地公体・定超・未計画・開所減２・評価減</t>
    <rPh sb="11" eb="12">
      <t>ミ</t>
    </rPh>
    <rPh sb="12" eb="14">
      <t>ケイカク</t>
    </rPh>
    <rPh sb="20" eb="22">
      <t>ヒョウカ</t>
    </rPh>
    <phoneticPr fontId="6"/>
  </si>
  <si>
    <t>児発４・地公体・定超・未計画・開所減２・評価減・拘束減</t>
    <rPh sb="11" eb="12">
      <t>ミ</t>
    </rPh>
    <rPh sb="12" eb="14">
      <t>ケイカク</t>
    </rPh>
    <rPh sb="20" eb="22">
      <t>ヒョウカ</t>
    </rPh>
    <rPh sb="22" eb="23">
      <t>ゲン</t>
    </rPh>
    <phoneticPr fontId="6"/>
  </si>
  <si>
    <t>児発４・地公体・定超・未計画２</t>
    <rPh sb="11" eb="12">
      <t>ミ</t>
    </rPh>
    <rPh sb="12" eb="14">
      <t>ケイカク</t>
    </rPh>
    <phoneticPr fontId="6"/>
  </si>
  <si>
    <t>児発４・地公体・定超・未計画２・拘束減</t>
    <rPh sb="11" eb="12">
      <t>ミ</t>
    </rPh>
    <phoneticPr fontId="6"/>
  </si>
  <si>
    <t>児発４・地公体・定超・未計画２・評価減</t>
  </si>
  <si>
    <t>児発４・地公体・定超・未計画２・評価減・拘束減</t>
  </si>
  <si>
    <t>児発４・地公体・定超・未計画２・開所減１</t>
    <rPh sb="11" eb="12">
      <t>ミ</t>
    </rPh>
    <phoneticPr fontId="6"/>
  </si>
  <si>
    <t>児発４・地公体・定超・未計画２・開所減１・拘束減</t>
    <rPh sb="11" eb="12">
      <t>ミ</t>
    </rPh>
    <phoneticPr fontId="6"/>
  </si>
  <si>
    <t>児発４・地公体・定超・未計画２・開所減１・評価減</t>
    <rPh sb="11" eb="12">
      <t>ミ</t>
    </rPh>
    <rPh sb="21" eb="23">
      <t>ヒョウカ</t>
    </rPh>
    <phoneticPr fontId="6"/>
  </si>
  <si>
    <t>児発４・地公体・定超・未計画２・開所減１・評価減・拘束減</t>
    <rPh sb="11" eb="12">
      <t>ミ</t>
    </rPh>
    <rPh sb="21" eb="23">
      <t>ヒョウカ</t>
    </rPh>
    <rPh sb="23" eb="24">
      <t>ゲン</t>
    </rPh>
    <phoneticPr fontId="6"/>
  </si>
  <si>
    <t>児発４・地公体・定超・未計画２・開所減２</t>
    <rPh sb="11" eb="12">
      <t>ミ</t>
    </rPh>
    <phoneticPr fontId="6"/>
  </si>
  <si>
    <t>児発４・地公体・定超・未計画２・開所減２・拘束減</t>
    <rPh sb="11" eb="12">
      <t>ミ</t>
    </rPh>
    <phoneticPr fontId="6"/>
  </si>
  <si>
    <t>児発４・地公体・定超・未計画２・開所減２・評価減</t>
    <rPh sb="11" eb="12">
      <t>ミ</t>
    </rPh>
    <rPh sb="21" eb="23">
      <t>ヒョウカ</t>
    </rPh>
    <phoneticPr fontId="6"/>
  </si>
  <si>
    <t>児発４・地公体・定超・未計画２・開所減２・評価減・拘束減</t>
    <rPh sb="11" eb="12">
      <t>ミ</t>
    </rPh>
    <rPh sb="21" eb="23">
      <t>ヒョウカ</t>
    </rPh>
    <rPh sb="23" eb="24">
      <t>ゲン</t>
    </rPh>
    <phoneticPr fontId="6"/>
  </si>
  <si>
    <t>児発５・定超</t>
  </si>
  <si>
    <t>児発５・定超・拘束減</t>
    <rPh sb="7" eb="9">
      <t>コウソク</t>
    </rPh>
    <rPh sb="9" eb="10">
      <t>ゲン</t>
    </rPh>
    <phoneticPr fontId="6"/>
  </si>
  <si>
    <t>児発５・定超・評価減</t>
    <rPh sb="7" eb="9">
      <t>ヒョウカ</t>
    </rPh>
    <phoneticPr fontId="6"/>
  </si>
  <si>
    <t>児発５・定超・評価減・拘束減</t>
  </si>
  <si>
    <t>児発５・定超・開所減１</t>
  </si>
  <si>
    <t>児発５・定超・開所減１・拘束減</t>
  </si>
  <si>
    <t>児発５・定超・開所減１・評価減</t>
  </si>
  <si>
    <t>児発５・定超・開所減１・評価減・拘束減</t>
  </si>
  <si>
    <t>児発５・定超・開所減２</t>
  </si>
  <si>
    <t>児発５・定超・開所減２・拘束減</t>
  </si>
  <si>
    <t>児発５・定超・開所減２・評価減</t>
  </si>
  <si>
    <t>児発５・定超・開所減２・評価減・拘束減</t>
  </si>
  <si>
    <t>児発５・定超・未計画</t>
    <rPh sb="7" eb="8">
      <t>ミ</t>
    </rPh>
    <rPh sb="8" eb="10">
      <t>ケイカク</t>
    </rPh>
    <phoneticPr fontId="6"/>
  </si>
  <si>
    <t>児発５・定超・未計画・拘束減</t>
    <rPh sb="7" eb="8">
      <t>ミ</t>
    </rPh>
    <rPh sb="8" eb="10">
      <t>ケイカク</t>
    </rPh>
    <phoneticPr fontId="6"/>
  </si>
  <si>
    <t>児発５・定超・未計画・評価減</t>
    <rPh sb="7" eb="8">
      <t>ミ</t>
    </rPh>
    <rPh sb="8" eb="10">
      <t>ケイカク</t>
    </rPh>
    <rPh sb="11" eb="13">
      <t>ヒョウカ</t>
    </rPh>
    <phoneticPr fontId="6"/>
  </si>
  <si>
    <t>児発５・定超・未計画・評価減・拘束減</t>
    <rPh sb="7" eb="8">
      <t>ミ</t>
    </rPh>
    <rPh sb="8" eb="10">
      <t>ケイカク</t>
    </rPh>
    <phoneticPr fontId="6"/>
  </si>
  <si>
    <t>児発５・定超・未計画・開所減１</t>
    <rPh sb="7" eb="8">
      <t>ミ</t>
    </rPh>
    <rPh sb="8" eb="10">
      <t>ケイカク</t>
    </rPh>
    <phoneticPr fontId="6"/>
  </si>
  <si>
    <t>児発５・定超・未計画・開所減１・拘束減</t>
    <rPh sb="7" eb="8">
      <t>ミ</t>
    </rPh>
    <rPh sb="8" eb="10">
      <t>ケイカク</t>
    </rPh>
    <phoneticPr fontId="6"/>
  </si>
  <si>
    <t>児発５・定超・未計画・開所減１・評価減</t>
    <rPh sb="7" eb="8">
      <t>ミ</t>
    </rPh>
    <rPh sb="8" eb="10">
      <t>ケイカク</t>
    </rPh>
    <rPh sb="16" eb="18">
      <t>ヒョウカ</t>
    </rPh>
    <phoneticPr fontId="6"/>
  </si>
  <si>
    <t>児発５・定超・未計画・開所減１・評価減・拘束減</t>
    <rPh sb="7" eb="8">
      <t>ミ</t>
    </rPh>
    <rPh sb="8" eb="10">
      <t>ケイカク</t>
    </rPh>
    <rPh sb="16" eb="18">
      <t>ヒョウカ</t>
    </rPh>
    <rPh sb="20" eb="22">
      <t>コウソク</t>
    </rPh>
    <rPh sb="22" eb="23">
      <t>ゲン</t>
    </rPh>
    <phoneticPr fontId="6"/>
  </si>
  <si>
    <t>児発５・定超・未計画・開所減２</t>
    <rPh sb="7" eb="8">
      <t>ミ</t>
    </rPh>
    <rPh sb="8" eb="10">
      <t>ケイカク</t>
    </rPh>
    <phoneticPr fontId="6"/>
  </si>
  <si>
    <t>児発５・定超・未計画・開所減２・拘束減</t>
    <rPh sb="7" eb="8">
      <t>ミ</t>
    </rPh>
    <rPh sb="8" eb="10">
      <t>ケイカク</t>
    </rPh>
    <phoneticPr fontId="6"/>
  </si>
  <si>
    <t>児発５・定超・未計画・開所減２・評価減</t>
    <rPh sb="7" eb="8">
      <t>ミ</t>
    </rPh>
    <rPh sb="8" eb="10">
      <t>ケイカク</t>
    </rPh>
    <rPh sb="16" eb="18">
      <t>ヒョウカ</t>
    </rPh>
    <phoneticPr fontId="6"/>
  </si>
  <si>
    <t>児発５・定超・未計画・開所減２・評価減・拘束減</t>
    <rPh sb="7" eb="8">
      <t>ミ</t>
    </rPh>
    <rPh sb="8" eb="10">
      <t>ケイカク</t>
    </rPh>
    <rPh sb="16" eb="18">
      <t>ヒョウカ</t>
    </rPh>
    <rPh sb="20" eb="22">
      <t>コウソク</t>
    </rPh>
    <rPh sb="22" eb="23">
      <t>ゲン</t>
    </rPh>
    <phoneticPr fontId="6"/>
  </si>
  <si>
    <t>児発５・定超・未計画２</t>
    <rPh sb="7" eb="8">
      <t>ミ</t>
    </rPh>
    <rPh sb="8" eb="10">
      <t>ケイカク</t>
    </rPh>
    <phoneticPr fontId="6"/>
  </si>
  <si>
    <t>児発５・定超・未計画２・拘束減</t>
    <rPh sb="7" eb="8">
      <t>ミ</t>
    </rPh>
    <phoneticPr fontId="6"/>
  </si>
  <si>
    <t>児発５・定超・未計画２・評価減</t>
    <rPh sb="7" eb="8">
      <t>ミ</t>
    </rPh>
    <rPh sb="12" eb="14">
      <t>ヒョウカ</t>
    </rPh>
    <phoneticPr fontId="6"/>
  </si>
  <si>
    <t>児発５・定超・未計画２・評価減・拘束減</t>
    <rPh sb="7" eb="8">
      <t>ミ</t>
    </rPh>
    <phoneticPr fontId="6"/>
  </si>
  <si>
    <t>児発５・定超・未計画２・開所減１</t>
    <rPh sb="7" eb="8">
      <t>ミ</t>
    </rPh>
    <phoneticPr fontId="6"/>
  </si>
  <si>
    <t>児発５・定超・未計画２・開所減１・拘束減</t>
    <rPh sb="7" eb="8">
      <t>ミ</t>
    </rPh>
    <phoneticPr fontId="6"/>
  </si>
  <si>
    <t>児発５・定超・未計画２・開所減１・評価減</t>
    <rPh sb="7" eb="8">
      <t>ミ</t>
    </rPh>
    <rPh sb="17" eb="19">
      <t>ヒョウカ</t>
    </rPh>
    <phoneticPr fontId="6"/>
  </si>
  <si>
    <t>児発５・定超・未計画２・開所減１・評価減・拘束減</t>
    <rPh sb="7" eb="8">
      <t>ミ</t>
    </rPh>
    <rPh sb="17" eb="19">
      <t>ヒョウカ</t>
    </rPh>
    <rPh sb="21" eb="23">
      <t>コウソク</t>
    </rPh>
    <rPh sb="23" eb="24">
      <t>ゲン</t>
    </rPh>
    <phoneticPr fontId="6"/>
  </si>
  <si>
    <t>児発５・定超・未計画２・開所減２</t>
    <rPh sb="7" eb="8">
      <t>ミ</t>
    </rPh>
    <phoneticPr fontId="6"/>
  </si>
  <si>
    <t>児発５・定超・未計画２・開所減２・拘束減</t>
    <rPh sb="7" eb="8">
      <t>ミ</t>
    </rPh>
    <phoneticPr fontId="6"/>
  </si>
  <si>
    <t>児発５・定超・未計画２・開所減２・評価減</t>
    <rPh sb="7" eb="8">
      <t>ミ</t>
    </rPh>
    <rPh sb="17" eb="19">
      <t>ヒョウカ</t>
    </rPh>
    <phoneticPr fontId="6"/>
  </si>
  <si>
    <t>児発５・定超・未計画２・開所減２・評価減・拘束減</t>
    <rPh sb="7" eb="8">
      <t>ミ</t>
    </rPh>
    <rPh sb="17" eb="19">
      <t>ヒョウカ</t>
    </rPh>
    <rPh sb="21" eb="23">
      <t>コウソク</t>
    </rPh>
    <rPh sb="23" eb="24">
      <t>ゲン</t>
    </rPh>
    <phoneticPr fontId="6"/>
  </si>
  <si>
    <t>児発５・地公体・定超</t>
    <phoneticPr fontId="6"/>
  </si>
  <si>
    <t>児発５・地公体・定超・拘束減</t>
    <phoneticPr fontId="6"/>
  </si>
  <si>
    <t>児発５・地公体・定超・評価減</t>
    <rPh sb="11" eb="13">
      <t>ヒョウカ</t>
    </rPh>
    <phoneticPr fontId="6"/>
  </si>
  <si>
    <t>児発５・地公体・定超・評価減・拘束減</t>
    <rPh sb="11" eb="13">
      <t>ヒョウカ</t>
    </rPh>
    <phoneticPr fontId="6"/>
  </si>
  <si>
    <t>児発５・地公体・定超・開所減１</t>
    <phoneticPr fontId="6"/>
  </si>
  <si>
    <t>児発５・地公体・定超・開所減１・拘束減</t>
    <phoneticPr fontId="6"/>
  </si>
  <si>
    <t>児発５・地公体・定超・開所減１・評価減</t>
  </si>
  <si>
    <t>児発５・地公体・定超・開所減１・評価減・拘束減</t>
  </si>
  <si>
    <t>児発５・地公体・定超・開所減２</t>
    <phoneticPr fontId="6"/>
  </si>
  <si>
    <t>児発５・地公体・定超・開所減２・拘束減</t>
    <phoneticPr fontId="6"/>
  </si>
  <si>
    <t>児発５・地公体・定超・開所減２・評価減</t>
  </si>
  <si>
    <t>児発５・地公体・定超・開所減２・評価減・拘束減</t>
  </si>
  <si>
    <t>児発５・地公体・定超・未計画</t>
    <rPh sb="11" eb="12">
      <t>ミ</t>
    </rPh>
    <rPh sb="12" eb="14">
      <t>ケイカク</t>
    </rPh>
    <phoneticPr fontId="6"/>
  </si>
  <si>
    <t>児発５・地公体・定超・未計画・拘束減</t>
    <rPh sb="11" eb="12">
      <t>ミ</t>
    </rPh>
    <rPh sb="12" eb="14">
      <t>ケイカク</t>
    </rPh>
    <phoneticPr fontId="6"/>
  </si>
  <si>
    <t>児発５・地公体・定超・未計画・評価減</t>
  </si>
  <si>
    <t>児発５・地公体・定超・未計画・評価減・拘束減</t>
  </si>
  <si>
    <t>児発５・地公体・定超・未計画・開所減１</t>
    <rPh sb="11" eb="12">
      <t>ミ</t>
    </rPh>
    <rPh sb="12" eb="14">
      <t>ケイカク</t>
    </rPh>
    <phoneticPr fontId="6"/>
  </si>
  <si>
    <t>児発５・地公体・定超・未計画・開所減１・拘束減</t>
    <rPh sb="11" eb="12">
      <t>ミ</t>
    </rPh>
    <rPh sb="12" eb="14">
      <t>ケイカク</t>
    </rPh>
    <phoneticPr fontId="6"/>
  </si>
  <si>
    <t>児発５・地公体・定超・未計画・開所減１・評価減</t>
    <rPh sb="11" eb="12">
      <t>ミ</t>
    </rPh>
    <rPh sb="12" eb="14">
      <t>ケイカク</t>
    </rPh>
    <rPh sb="20" eb="22">
      <t>ヒョウカ</t>
    </rPh>
    <phoneticPr fontId="6"/>
  </si>
  <si>
    <t>児発５・地公体・定超・未計画・開所減１・評価減・拘束減</t>
    <rPh sb="11" eb="12">
      <t>ミ</t>
    </rPh>
    <rPh sb="12" eb="14">
      <t>ケイカク</t>
    </rPh>
    <rPh sb="20" eb="22">
      <t>ヒョウカ</t>
    </rPh>
    <rPh sb="22" eb="23">
      <t>ゲン</t>
    </rPh>
    <phoneticPr fontId="6"/>
  </si>
  <si>
    <t>児発５・地公体・定超・未計画・開所減２</t>
    <rPh sb="11" eb="12">
      <t>ミ</t>
    </rPh>
    <rPh sb="12" eb="14">
      <t>ケイカク</t>
    </rPh>
    <phoneticPr fontId="6"/>
  </si>
  <si>
    <t>児発５・地公体・定超・未計画・開所減２・拘束減</t>
    <rPh sb="11" eb="12">
      <t>ミ</t>
    </rPh>
    <rPh sb="12" eb="14">
      <t>ケイカク</t>
    </rPh>
    <phoneticPr fontId="6"/>
  </si>
  <si>
    <t>児発５・地公体・定超・未計画・開所減２・評価減</t>
    <rPh sb="11" eb="12">
      <t>ミ</t>
    </rPh>
    <rPh sb="12" eb="14">
      <t>ケイカク</t>
    </rPh>
    <rPh sb="20" eb="22">
      <t>ヒョウカ</t>
    </rPh>
    <phoneticPr fontId="6"/>
  </si>
  <si>
    <t>児発５・地公体・定超・未計画・開所減２・評価減・拘束減</t>
    <rPh sb="11" eb="12">
      <t>ミ</t>
    </rPh>
    <rPh sb="12" eb="14">
      <t>ケイカク</t>
    </rPh>
    <rPh sb="20" eb="22">
      <t>ヒョウカ</t>
    </rPh>
    <rPh sb="22" eb="23">
      <t>ゲン</t>
    </rPh>
    <phoneticPr fontId="6"/>
  </si>
  <si>
    <t>児発５・地公体・定超・未計画２</t>
    <rPh sb="11" eb="12">
      <t>ミ</t>
    </rPh>
    <rPh sb="12" eb="14">
      <t>ケイカク</t>
    </rPh>
    <phoneticPr fontId="6"/>
  </si>
  <si>
    <t>児発５・地公体・定超・未計画２・拘束減</t>
    <rPh sb="11" eb="12">
      <t>ミ</t>
    </rPh>
    <phoneticPr fontId="6"/>
  </si>
  <si>
    <t>児発５・地公体・定超・未計画２・評価減</t>
  </si>
  <si>
    <t>児発５・地公体・定超・未計画２・評価減・拘束減</t>
  </si>
  <si>
    <t>児発５・地公体・定超・未計画２・開所減１</t>
    <rPh sb="11" eb="12">
      <t>ミ</t>
    </rPh>
    <phoneticPr fontId="6"/>
  </si>
  <si>
    <t>児発５・地公体・定超・未計画２・開所減１・拘束減</t>
    <rPh sb="11" eb="12">
      <t>ミ</t>
    </rPh>
    <phoneticPr fontId="6"/>
  </si>
  <si>
    <t>児発５・地公体・定超・未計画２・開所減１・評価減</t>
    <rPh sb="11" eb="12">
      <t>ミ</t>
    </rPh>
    <rPh sb="21" eb="23">
      <t>ヒョウカ</t>
    </rPh>
    <phoneticPr fontId="6"/>
  </si>
  <si>
    <t>児発５・地公体・定超・未計画２・開所減１・評価減・拘束減</t>
    <rPh sb="11" eb="12">
      <t>ミ</t>
    </rPh>
    <rPh sb="21" eb="23">
      <t>ヒョウカ</t>
    </rPh>
    <rPh sb="23" eb="24">
      <t>ゲン</t>
    </rPh>
    <phoneticPr fontId="6"/>
  </si>
  <si>
    <t>児発５・地公体・定超・未計画２・開所減２</t>
    <rPh sb="11" eb="12">
      <t>ミ</t>
    </rPh>
    <phoneticPr fontId="6"/>
  </si>
  <si>
    <t>児発５・地公体・定超・未計画２・開所減２・拘束減</t>
    <rPh sb="11" eb="12">
      <t>ミ</t>
    </rPh>
    <phoneticPr fontId="6"/>
  </si>
  <si>
    <t>児発５・地公体・定超・未計画２・開所減２・評価減</t>
    <rPh sb="11" eb="12">
      <t>ミ</t>
    </rPh>
    <rPh sb="21" eb="23">
      <t>ヒョウカ</t>
    </rPh>
    <phoneticPr fontId="6"/>
  </si>
  <si>
    <t>児発５・地公体・定超・未計画２・開所減２・評価減・拘束減</t>
    <rPh sb="11" eb="12">
      <t>ミ</t>
    </rPh>
    <rPh sb="21" eb="23">
      <t>ヒョウカ</t>
    </rPh>
    <rPh sb="23" eb="24">
      <t>ゲン</t>
    </rPh>
    <phoneticPr fontId="6"/>
  </si>
  <si>
    <t>児発６・定超</t>
  </si>
  <si>
    <t>児発６・定超・拘束減</t>
    <rPh sb="7" eb="9">
      <t>コウソク</t>
    </rPh>
    <rPh sb="9" eb="10">
      <t>ゲン</t>
    </rPh>
    <phoneticPr fontId="6"/>
  </si>
  <si>
    <t>児発６・定超・評価減</t>
    <rPh sb="7" eb="9">
      <t>ヒョウカ</t>
    </rPh>
    <phoneticPr fontId="6"/>
  </si>
  <si>
    <t>児発６・定超・評価減・拘束減</t>
  </si>
  <si>
    <t>児発６・定超・開所減１</t>
  </si>
  <si>
    <t>児発６・定超・開所減１・拘束減</t>
  </si>
  <si>
    <t>児発６・定超・開所減１・評価減</t>
  </si>
  <si>
    <t>児発６・定超・開所減１・評価減・拘束減</t>
  </si>
  <si>
    <t>児発６・定超・開所減２</t>
  </si>
  <si>
    <t>児発６・定超・開所減２・拘束減</t>
  </si>
  <si>
    <t>児発６・定超・開所減２・評価減</t>
  </si>
  <si>
    <t>児発６・定超・開所減２・評価減・拘束減</t>
  </si>
  <si>
    <t>児発６・定超・未計画</t>
    <rPh sb="7" eb="8">
      <t>ミ</t>
    </rPh>
    <rPh sb="8" eb="10">
      <t>ケイカク</t>
    </rPh>
    <phoneticPr fontId="6"/>
  </si>
  <si>
    <t>児発６・定超・未計画・拘束減</t>
    <rPh sb="7" eb="8">
      <t>ミ</t>
    </rPh>
    <rPh sb="8" eb="10">
      <t>ケイカク</t>
    </rPh>
    <phoneticPr fontId="6"/>
  </si>
  <si>
    <t>児発６・定超・未計画・評価減</t>
    <rPh sb="7" eb="8">
      <t>ミ</t>
    </rPh>
    <rPh sb="8" eb="10">
      <t>ケイカク</t>
    </rPh>
    <rPh sb="11" eb="13">
      <t>ヒョウカ</t>
    </rPh>
    <phoneticPr fontId="6"/>
  </si>
  <si>
    <t>児発６・定超・未計画・評価減・拘束減</t>
    <rPh sb="7" eb="8">
      <t>ミ</t>
    </rPh>
    <rPh sb="8" eb="10">
      <t>ケイカク</t>
    </rPh>
    <phoneticPr fontId="6"/>
  </si>
  <si>
    <t>児発６・定超・未計画・開所減１</t>
    <rPh sb="7" eb="8">
      <t>ミ</t>
    </rPh>
    <rPh sb="8" eb="10">
      <t>ケイカク</t>
    </rPh>
    <phoneticPr fontId="6"/>
  </si>
  <si>
    <t>児発６・定超・未計画・開所減１・拘束減</t>
    <rPh sb="7" eb="8">
      <t>ミ</t>
    </rPh>
    <rPh sb="8" eb="10">
      <t>ケイカク</t>
    </rPh>
    <phoneticPr fontId="6"/>
  </si>
  <si>
    <t>児発６・定超・未計画・開所減１・評価減</t>
    <rPh sb="7" eb="8">
      <t>ミ</t>
    </rPh>
    <rPh sb="8" eb="10">
      <t>ケイカク</t>
    </rPh>
    <rPh sb="16" eb="18">
      <t>ヒョウカ</t>
    </rPh>
    <phoneticPr fontId="6"/>
  </si>
  <si>
    <t>児発６・定超・未計画・開所減１・評価減・拘束減</t>
    <rPh sb="7" eb="8">
      <t>ミ</t>
    </rPh>
    <rPh sb="8" eb="10">
      <t>ケイカク</t>
    </rPh>
    <rPh sb="16" eb="18">
      <t>ヒョウカ</t>
    </rPh>
    <rPh sb="20" eb="22">
      <t>コウソク</t>
    </rPh>
    <rPh sb="22" eb="23">
      <t>ゲン</t>
    </rPh>
    <phoneticPr fontId="6"/>
  </si>
  <si>
    <t>児発６・定超・未計画・開所減２</t>
    <rPh sb="7" eb="8">
      <t>ミ</t>
    </rPh>
    <rPh sb="8" eb="10">
      <t>ケイカク</t>
    </rPh>
    <phoneticPr fontId="6"/>
  </si>
  <si>
    <t>児発６・定超・未計画・開所減２・拘束減</t>
    <rPh sb="7" eb="8">
      <t>ミ</t>
    </rPh>
    <rPh sb="8" eb="10">
      <t>ケイカク</t>
    </rPh>
    <phoneticPr fontId="6"/>
  </si>
  <si>
    <t>児発６・定超・未計画・開所減２・評価減</t>
    <rPh sb="7" eb="8">
      <t>ミ</t>
    </rPh>
    <rPh sb="8" eb="10">
      <t>ケイカク</t>
    </rPh>
    <rPh sb="16" eb="18">
      <t>ヒョウカ</t>
    </rPh>
    <phoneticPr fontId="6"/>
  </si>
  <si>
    <t>児発６・定超・未計画・開所減２・評価減・拘束減</t>
    <rPh sb="7" eb="8">
      <t>ミ</t>
    </rPh>
    <rPh sb="8" eb="10">
      <t>ケイカク</t>
    </rPh>
    <rPh sb="16" eb="18">
      <t>ヒョウカ</t>
    </rPh>
    <rPh sb="20" eb="22">
      <t>コウソク</t>
    </rPh>
    <rPh sb="22" eb="23">
      <t>ゲン</t>
    </rPh>
    <phoneticPr fontId="6"/>
  </si>
  <si>
    <t>児発６・定超・未計画２</t>
    <rPh sb="7" eb="8">
      <t>ミ</t>
    </rPh>
    <rPh sb="8" eb="10">
      <t>ケイカク</t>
    </rPh>
    <phoneticPr fontId="6"/>
  </si>
  <si>
    <t>児発６・定超・未計画２・拘束減</t>
    <rPh sb="7" eb="8">
      <t>ミ</t>
    </rPh>
    <phoneticPr fontId="6"/>
  </si>
  <si>
    <t>児発６・定超・未計画２・評価減</t>
    <rPh sb="7" eb="8">
      <t>ミ</t>
    </rPh>
    <rPh sb="12" eb="14">
      <t>ヒョウカ</t>
    </rPh>
    <phoneticPr fontId="6"/>
  </si>
  <si>
    <t>児発６・定超・未計画２・評価減・拘束減</t>
    <rPh sb="7" eb="8">
      <t>ミ</t>
    </rPh>
    <phoneticPr fontId="6"/>
  </si>
  <si>
    <t>児発６・定超・未計画２・開所減１</t>
    <rPh sb="7" eb="8">
      <t>ミ</t>
    </rPh>
    <phoneticPr fontId="6"/>
  </si>
  <si>
    <t>児発６・定超・未計画２・開所減１・拘束減</t>
    <rPh sb="7" eb="8">
      <t>ミ</t>
    </rPh>
    <phoneticPr fontId="6"/>
  </si>
  <si>
    <t>児発６・定超・未計画２・開所減１・評価減</t>
    <rPh sb="7" eb="8">
      <t>ミ</t>
    </rPh>
    <rPh sb="17" eb="19">
      <t>ヒョウカ</t>
    </rPh>
    <phoneticPr fontId="6"/>
  </si>
  <si>
    <t>児発６・定超・未計画２・開所減１・評価減・拘束減</t>
    <rPh sb="7" eb="8">
      <t>ミ</t>
    </rPh>
    <rPh sb="17" eb="19">
      <t>ヒョウカ</t>
    </rPh>
    <rPh sb="21" eb="23">
      <t>コウソク</t>
    </rPh>
    <rPh sb="23" eb="24">
      <t>ゲン</t>
    </rPh>
    <phoneticPr fontId="6"/>
  </si>
  <si>
    <t>児発６・定超・未計画２・開所減２</t>
    <rPh sb="7" eb="8">
      <t>ミ</t>
    </rPh>
    <phoneticPr fontId="6"/>
  </si>
  <si>
    <t>児発６・定超・未計画２・開所減２・拘束減</t>
    <rPh sb="7" eb="8">
      <t>ミ</t>
    </rPh>
    <phoneticPr fontId="6"/>
  </si>
  <si>
    <t>児発６・定超・未計画２・開所減２・評価減</t>
    <rPh sb="7" eb="8">
      <t>ミ</t>
    </rPh>
    <rPh sb="17" eb="19">
      <t>ヒョウカ</t>
    </rPh>
    <phoneticPr fontId="6"/>
  </si>
  <si>
    <t>児発６・定超・未計画２・開所減２・評価減・拘束減</t>
    <rPh sb="7" eb="8">
      <t>ミ</t>
    </rPh>
    <rPh sb="17" eb="19">
      <t>ヒョウカ</t>
    </rPh>
    <rPh sb="21" eb="23">
      <t>コウソク</t>
    </rPh>
    <rPh sb="23" eb="24">
      <t>ゲン</t>
    </rPh>
    <phoneticPr fontId="6"/>
  </si>
  <si>
    <t>児発６・地公体・定超</t>
    <phoneticPr fontId="6"/>
  </si>
  <si>
    <t>児発６・地公体・定超・拘束減</t>
    <phoneticPr fontId="6"/>
  </si>
  <si>
    <t>児発６・地公体・定超・評価減</t>
    <rPh sb="11" eb="13">
      <t>ヒョウカ</t>
    </rPh>
    <phoneticPr fontId="6"/>
  </si>
  <si>
    <t>児発６・地公体・定超・評価減・拘束減</t>
    <rPh sb="11" eb="13">
      <t>ヒョウカ</t>
    </rPh>
    <phoneticPr fontId="6"/>
  </si>
  <si>
    <t>児発６・地公体・定超・開所減１</t>
    <phoneticPr fontId="6"/>
  </si>
  <si>
    <t>児発６・地公体・定超・開所減１・拘束減</t>
    <phoneticPr fontId="6"/>
  </si>
  <si>
    <t>児発６・地公体・定超・開所減１・評価減</t>
  </si>
  <si>
    <t>児発６・地公体・定超・開所減１・評価減・拘束減</t>
  </si>
  <si>
    <t>児発６・地公体・定超・開所減２</t>
    <phoneticPr fontId="6"/>
  </si>
  <si>
    <t>児発６・地公体・定超・開所減２・拘束減</t>
    <phoneticPr fontId="6"/>
  </si>
  <si>
    <t>児発６・地公体・定超・開所減２・評価減</t>
  </si>
  <si>
    <t>児発６・地公体・定超・開所減２・評価減・拘束減</t>
  </si>
  <si>
    <t>児発６・地公体・定超・未計画</t>
    <rPh sb="11" eb="12">
      <t>ミ</t>
    </rPh>
    <rPh sb="12" eb="14">
      <t>ケイカク</t>
    </rPh>
    <phoneticPr fontId="6"/>
  </si>
  <si>
    <t>児発６・地公体・定超・未計画・拘束減</t>
    <rPh sb="11" eb="12">
      <t>ミ</t>
    </rPh>
    <rPh sb="12" eb="14">
      <t>ケイカク</t>
    </rPh>
    <phoneticPr fontId="6"/>
  </si>
  <si>
    <t>児発６・地公体・定超・未計画・評価減</t>
  </si>
  <si>
    <t>児発６・地公体・定超・未計画・評価減・拘束減</t>
  </si>
  <si>
    <t>児発６・地公体・定超・未計画・開所減１</t>
    <rPh sb="11" eb="12">
      <t>ミ</t>
    </rPh>
    <rPh sb="12" eb="14">
      <t>ケイカク</t>
    </rPh>
    <phoneticPr fontId="6"/>
  </si>
  <si>
    <t>児発６・地公体・定超・未計画・開所減１・拘束減</t>
    <rPh sb="11" eb="12">
      <t>ミ</t>
    </rPh>
    <rPh sb="12" eb="14">
      <t>ケイカク</t>
    </rPh>
    <phoneticPr fontId="6"/>
  </si>
  <si>
    <t>児発６・地公体・定超・未計画・開所減１・評価減</t>
    <rPh sb="11" eb="12">
      <t>ミ</t>
    </rPh>
    <rPh sb="12" eb="14">
      <t>ケイカク</t>
    </rPh>
    <rPh sb="20" eb="22">
      <t>ヒョウカ</t>
    </rPh>
    <phoneticPr fontId="6"/>
  </si>
  <si>
    <t>児発６・地公体・定超・未計画・開所減１・評価減・拘束減</t>
    <rPh sb="11" eb="12">
      <t>ミ</t>
    </rPh>
    <rPh sb="12" eb="14">
      <t>ケイカク</t>
    </rPh>
    <rPh sb="20" eb="22">
      <t>ヒョウカ</t>
    </rPh>
    <rPh sb="22" eb="23">
      <t>ゲン</t>
    </rPh>
    <phoneticPr fontId="6"/>
  </si>
  <si>
    <t>児発６・地公体・定超・未計画・開所減２</t>
    <rPh sb="11" eb="12">
      <t>ミ</t>
    </rPh>
    <rPh sb="12" eb="14">
      <t>ケイカク</t>
    </rPh>
    <phoneticPr fontId="6"/>
  </si>
  <si>
    <t>児発６・地公体・定超・未計画・開所減２・拘束減</t>
    <rPh sb="11" eb="12">
      <t>ミ</t>
    </rPh>
    <rPh sb="12" eb="14">
      <t>ケイカク</t>
    </rPh>
    <phoneticPr fontId="6"/>
  </si>
  <si>
    <t>児発６・地公体・定超・未計画・開所減２・評価減</t>
    <rPh sb="11" eb="12">
      <t>ミ</t>
    </rPh>
    <rPh sb="12" eb="14">
      <t>ケイカク</t>
    </rPh>
    <rPh sb="20" eb="22">
      <t>ヒョウカ</t>
    </rPh>
    <phoneticPr fontId="6"/>
  </si>
  <si>
    <t>児発６・地公体・定超・未計画・開所減２・評価減・拘束減</t>
    <rPh sb="11" eb="12">
      <t>ミ</t>
    </rPh>
    <rPh sb="12" eb="14">
      <t>ケイカク</t>
    </rPh>
    <rPh sb="20" eb="22">
      <t>ヒョウカ</t>
    </rPh>
    <rPh sb="22" eb="23">
      <t>ゲン</t>
    </rPh>
    <phoneticPr fontId="6"/>
  </si>
  <si>
    <t>児発６・地公体・定超・未計画２</t>
    <rPh sb="11" eb="12">
      <t>ミ</t>
    </rPh>
    <rPh sb="12" eb="14">
      <t>ケイカク</t>
    </rPh>
    <phoneticPr fontId="6"/>
  </si>
  <si>
    <t>児発６・地公体・定超・未計画２・拘束減</t>
    <rPh sb="11" eb="12">
      <t>ミ</t>
    </rPh>
    <phoneticPr fontId="6"/>
  </si>
  <si>
    <t>児発６・地公体・定超・未計画２・評価減</t>
  </si>
  <si>
    <t>児発６・地公体・定超・未計画２・評価減・拘束減</t>
  </si>
  <si>
    <t>児発６・地公体・定超・未計画２・開所減１</t>
    <rPh sb="11" eb="12">
      <t>ミ</t>
    </rPh>
    <phoneticPr fontId="6"/>
  </si>
  <si>
    <t>児発６・地公体・定超・未計画２・開所減１・拘束減</t>
    <rPh sb="11" eb="12">
      <t>ミ</t>
    </rPh>
    <phoneticPr fontId="6"/>
  </si>
  <si>
    <t>児発６・地公体・定超・未計画２・開所減１・評価減</t>
    <rPh sb="11" eb="12">
      <t>ミ</t>
    </rPh>
    <rPh sb="21" eb="23">
      <t>ヒョウカ</t>
    </rPh>
    <phoneticPr fontId="6"/>
  </si>
  <si>
    <t>児発６・地公体・定超・未計画２・開所減１・評価減・拘束減</t>
    <rPh sb="11" eb="12">
      <t>ミ</t>
    </rPh>
    <rPh sb="21" eb="23">
      <t>ヒョウカ</t>
    </rPh>
    <rPh sb="23" eb="24">
      <t>ゲン</t>
    </rPh>
    <phoneticPr fontId="6"/>
  </si>
  <si>
    <t>児発６・地公体・定超・未計画２・開所減２</t>
    <rPh sb="11" eb="12">
      <t>ミ</t>
    </rPh>
    <phoneticPr fontId="6"/>
  </si>
  <si>
    <t>児発６・地公体・定超・未計画２・開所減２・拘束減</t>
    <rPh sb="11" eb="12">
      <t>ミ</t>
    </rPh>
    <phoneticPr fontId="6"/>
  </si>
  <si>
    <t>児発６・地公体・定超・未計画２・開所減２・評価減</t>
    <rPh sb="11" eb="12">
      <t>ミ</t>
    </rPh>
    <rPh sb="21" eb="23">
      <t>ヒョウカ</t>
    </rPh>
    <phoneticPr fontId="6"/>
  </si>
  <si>
    <t>児発６・地公体・定超・未計画２・開所減２・評価減・拘束減</t>
    <rPh sb="11" eb="12">
      <t>ミ</t>
    </rPh>
    <rPh sb="21" eb="23">
      <t>ヒョウカ</t>
    </rPh>
    <rPh sb="23" eb="24">
      <t>ゲン</t>
    </rPh>
    <phoneticPr fontId="6"/>
  </si>
  <si>
    <t>児発７・定超</t>
  </si>
  <si>
    <t>児発７・定超・拘束減</t>
    <rPh sb="7" eb="9">
      <t>コウソク</t>
    </rPh>
    <rPh sb="9" eb="10">
      <t>ゲン</t>
    </rPh>
    <phoneticPr fontId="6"/>
  </si>
  <si>
    <t>児発７・定超・評価減</t>
    <rPh sb="7" eb="9">
      <t>ヒョウカ</t>
    </rPh>
    <phoneticPr fontId="6"/>
  </si>
  <si>
    <t>児発７・定超・評価減・拘束減</t>
  </si>
  <si>
    <t>児発７・定超・開所減１</t>
  </si>
  <si>
    <t>児発７・定超・開所減１・拘束減</t>
  </si>
  <si>
    <t>児発７・定超・開所減１・評価減</t>
  </si>
  <si>
    <t>児発７・定超・開所減１・評価減・拘束減</t>
  </si>
  <si>
    <t>児発７・定超・開所減２</t>
  </si>
  <si>
    <t>児発７・定超・開所減２・拘束減</t>
  </si>
  <si>
    <t>児発７・定超・開所減２・評価減</t>
  </si>
  <si>
    <t>児発７・定超・開所減２・評価減・拘束減</t>
  </si>
  <si>
    <t>児発７・定超・未計画</t>
    <rPh sb="7" eb="8">
      <t>ミ</t>
    </rPh>
    <rPh sb="8" eb="10">
      <t>ケイカク</t>
    </rPh>
    <phoneticPr fontId="6"/>
  </si>
  <si>
    <t>児発７・定超・未計画・拘束減</t>
    <rPh sb="7" eb="8">
      <t>ミ</t>
    </rPh>
    <rPh sb="8" eb="10">
      <t>ケイカク</t>
    </rPh>
    <phoneticPr fontId="6"/>
  </si>
  <si>
    <t>児発７・定超・未計画・評価減</t>
    <rPh sb="7" eb="8">
      <t>ミ</t>
    </rPh>
    <rPh sb="8" eb="10">
      <t>ケイカク</t>
    </rPh>
    <rPh sb="11" eb="13">
      <t>ヒョウカ</t>
    </rPh>
    <phoneticPr fontId="6"/>
  </si>
  <si>
    <t>児発７・定超・未計画・評価減・拘束減</t>
    <rPh sb="7" eb="8">
      <t>ミ</t>
    </rPh>
    <rPh sb="8" eb="10">
      <t>ケイカク</t>
    </rPh>
    <phoneticPr fontId="6"/>
  </si>
  <si>
    <t>児発７・定超・未計画・開所減１</t>
    <rPh sb="7" eb="8">
      <t>ミ</t>
    </rPh>
    <rPh sb="8" eb="10">
      <t>ケイカク</t>
    </rPh>
    <phoneticPr fontId="6"/>
  </si>
  <si>
    <t>児発７・定超・未計画・開所減１・拘束減</t>
    <rPh sb="7" eb="8">
      <t>ミ</t>
    </rPh>
    <rPh sb="8" eb="10">
      <t>ケイカク</t>
    </rPh>
    <phoneticPr fontId="6"/>
  </si>
  <si>
    <t>児発７・定超・未計画・開所減１・評価減</t>
    <rPh sb="7" eb="8">
      <t>ミ</t>
    </rPh>
    <rPh sb="8" eb="10">
      <t>ケイカク</t>
    </rPh>
    <rPh sb="16" eb="18">
      <t>ヒョウカ</t>
    </rPh>
    <phoneticPr fontId="6"/>
  </si>
  <si>
    <t>児発７・定超・未計画・開所減１・評価減・拘束減</t>
    <rPh sb="7" eb="8">
      <t>ミ</t>
    </rPh>
    <rPh sb="8" eb="10">
      <t>ケイカク</t>
    </rPh>
    <rPh sb="16" eb="18">
      <t>ヒョウカ</t>
    </rPh>
    <rPh sb="20" eb="22">
      <t>コウソク</t>
    </rPh>
    <rPh sb="22" eb="23">
      <t>ゲン</t>
    </rPh>
    <phoneticPr fontId="6"/>
  </si>
  <si>
    <t>児発７・定超・未計画・開所減２</t>
    <rPh sb="7" eb="8">
      <t>ミ</t>
    </rPh>
    <rPh sb="8" eb="10">
      <t>ケイカク</t>
    </rPh>
    <phoneticPr fontId="6"/>
  </si>
  <si>
    <t>児発７・定超・未計画・開所減２・拘束減</t>
    <rPh sb="7" eb="8">
      <t>ミ</t>
    </rPh>
    <rPh sb="8" eb="10">
      <t>ケイカク</t>
    </rPh>
    <phoneticPr fontId="6"/>
  </si>
  <si>
    <t>児発７・定超・未計画・開所減２・評価減</t>
    <rPh sb="7" eb="8">
      <t>ミ</t>
    </rPh>
    <rPh sb="8" eb="10">
      <t>ケイカク</t>
    </rPh>
    <rPh sb="16" eb="18">
      <t>ヒョウカ</t>
    </rPh>
    <phoneticPr fontId="6"/>
  </si>
  <si>
    <t>児発７・定超・未計画・開所減２・評価減・拘束減</t>
    <rPh sb="7" eb="8">
      <t>ミ</t>
    </rPh>
    <rPh sb="8" eb="10">
      <t>ケイカク</t>
    </rPh>
    <rPh sb="16" eb="18">
      <t>ヒョウカ</t>
    </rPh>
    <rPh sb="20" eb="22">
      <t>コウソク</t>
    </rPh>
    <rPh sb="22" eb="23">
      <t>ゲン</t>
    </rPh>
    <phoneticPr fontId="6"/>
  </si>
  <si>
    <t>児発７・定超・未計画２</t>
    <rPh sb="7" eb="8">
      <t>ミ</t>
    </rPh>
    <rPh sb="8" eb="10">
      <t>ケイカク</t>
    </rPh>
    <phoneticPr fontId="6"/>
  </si>
  <si>
    <t>児発７・定超・未計画２・拘束減</t>
    <rPh sb="7" eb="8">
      <t>ミ</t>
    </rPh>
    <phoneticPr fontId="6"/>
  </si>
  <si>
    <t>児発７・定超・未計画２・評価減</t>
    <rPh sb="7" eb="8">
      <t>ミ</t>
    </rPh>
    <rPh sb="12" eb="14">
      <t>ヒョウカ</t>
    </rPh>
    <phoneticPr fontId="6"/>
  </si>
  <si>
    <t>児発７・定超・未計画２・評価減・拘束減</t>
    <rPh sb="7" eb="8">
      <t>ミ</t>
    </rPh>
    <phoneticPr fontId="6"/>
  </si>
  <si>
    <t>児発７・定超・未計画２・開所減１</t>
    <rPh sb="7" eb="8">
      <t>ミ</t>
    </rPh>
    <phoneticPr fontId="6"/>
  </si>
  <si>
    <t>児発７・定超・未計画２・開所減１・拘束減</t>
    <rPh sb="7" eb="8">
      <t>ミ</t>
    </rPh>
    <phoneticPr fontId="6"/>
  </si>
  <si>
    <t>児発７・定超・未計画２・開所減１・評価減</t>
    <rPh sb="7" eb="8">
      <t>ミ</t>
    </rPh>
    <rPh sb="17" eb="19">
      <t>ヒョウカ</t>
    </rPh>
    <phoneticPr fontId="6"/>
  </si>
  <si>
    <t>児発７・定超・未計画２・開所減１・評価減・拘束減</t>
    <rPh sb="7" eb="8">
      <t>ミ</t>
    </rPh>
    <rPh sb="17" eb="19">
      <t>ヒョウカ</t>
    </rPh>
    <rPh sb="21" eb="23">
      <t>コウソク</t>
    </rPh>
    <rPh sb="23" eb="24">
      <t>ゲン</t>
    </rPh>
    <phoneticPr fontId="6"/>
  </si>
  <si>
    <t>児発７・定超・未計画２・開所減２</t>
    <rPh sb="7" eb="8">
      <t>ミ</t>
    </rPh>
    <phoneticPr fontId="6"/>
  </si>
  <si>
    <t>児発７・定超・未計画２・開所減２・拘束減</t>
    <rPh sb="7" eb="8">
      <t>ミ</t>
    </rPh>
    <phoneticPr fontId="6"/>
  </si>
  <si>
    <t>児発７・定超・未計画２・開所減２・評価減</t>
    <rPh sb="7" eb="8">
      <t>ミ</t>
    </rPh>
    <rPh sb="17" eb="19">
      <t>ヒョウカ</t>
    </rPh>
    <phoneticPr fontId="6"/>
  </si>
  <si>
    <t>児発７・定超・未計画２・開所減２・評価減・拘束減</t>
    <rPh sb="7" eb="8">
      <t>ミ</t>
    </rPh>
    <rPh sb="17" eb="19">
      <t>ヒョウカ</t>
    </rPh>
    <rPh sb="21" eb="23">
      <t>コウソク</t>
    </rPh>
    <rPh sb="23" eb="24">
      <t>ゲン</t>
    </rPh>
    <phoneticPr fontId="6"/>
  </si>
  <si>
    <t>児発７・地公体・定超</t>
    <phoneticPr fontId="6"/>
  </si>
  <si>
    <t>児発７・地公体・定超・拘束減</t>
    <phoneticPr fontId="6"/>
  </si>
  <si>
    <t>児発７・地公体・定超・評価減</t>
    <rPh sb="11" eb="13">
      <t>ヒョウカ</t>
    </rPh>
    <phoneticPr fontId="6"/>
  </si>
  <si>
    <t>児発７・地公体・定超・評価減・拘束減</t>
    <rPh sb="11" eb="13">
      <t>ヒョウカ</t>
    </rPh>
    <phoneticPr fontId="6"/>
  </si>
  <si>
    <t>児発７・地公体・定超・開所減１</t>
    <phoneticPr fontId="6"/>
  </si>
  <si>
    <t>児発７・地公体・定超・開所減１・拘束減</t>
    <phoneticPr fontId="6"/>
  </si>
  <si>
    <t>児発７・地公体・定超・開所減１・評価減</t>
  </si>
  <si>
    <t>児発７・地公体・定超・開所減１・評価減・拘束減</t>
  </si>
  <si>
    <t>児発７・地公体・定超・開所減２</t>
    <phoneticPr fontId="6"/>
  </si>
  <si>
    <t>児発７・地公体・定超・開所減２・拘束減</t>
    <phoneticPr fontId="6"/>
  </si>
  <si>
    <t>児発７・地公体・定超・開所減２・評価減</t>
  </si>
  <si>
    <t>児発７・地公体・定超・開所減２・評価減・拘束減</t>
  </si>
  <si>
    <t>児発７・地公体・定超・未計画</t>
    <rPh sb="11" eb="12">
      <t>ミ</t>
    </rPh>
    <rPh sb="12" eb="14">
      <t>ケイカク</t>
    </rPh>
    <phoneticPr fontId="6"/>
  </si>
  <si>
    <t>児発７・地公体・定超・未計画・拘束減</t>
    <rPh sb="11" eb="12">
      <t>ミ</t>
    </rPh>
    <rPh sb="12" eb="14">
      <t>ケイカク</t>
    </rPh>
    <phoneticPr fontId="6"/>
  </si>
  <si>
    <t>児発７・地公体・定超・未計画・評価減</t>
  </si>
  <si>
    <t>児発７・地公体・定超・未計画・評価減・拘束減</t>
  </si>
  <si>
    <t>児発７・地公体・定超・未計画・開所減１</t>
    <rPh sb="11" eb="12">
      <t>ミ</t>
    </rPh>
    <rPh sb="12" eb="14">
      <t>ケイカク</t>
    </rPh>
    <phoneticPr fontId="6"/>
  </si>
  <si>
    <t>児発７・地公体・定超・未計画・開所減１・拘束減</t>
    <rPh sb="11" eb="12">
      <t>ミ</t>
    </rPh>
    <rPh sb="12" eb="14">
      <t>ケイカク</t>
    </rPh>
    <phoneticPr fontId="6"/>
  </si>
  <si>
    <t>児発７・地公体・定超・未計画・開所減１・評価減</t>
    <rPh sb="11" eb="12">
      <t>ミ</t>
    </rPh>
    <rPh sb="12" eb="14">
      <t>ケイカク</t>
    </rPh>
    <rPh sb="20" eb="22">
      <t>ヒョウカ</t>
    </rPh>
    <phoneticPr fontId="6"/>
  </si>
  <si>
    <t>児発７・地公体・定超・未計画・開所減１・評価減・拘束減</t>
    <rPh sb="11" eb="12">
      <t>ミ</t>
    </rPh>
    <rPh sb="12" eb="14">
      <t>ケイカク</t>
    </rPh>
    <rPh sb="20" eb="22">
      <t>ヒョウカ</t>
    </rPh>
    <rPh sb="22" eb="23">
      <t>ゲン</t>
    </rPh>
    <phoneticPr fontId="6"/>
  </si>
  <si>
    <t>児発７・地公体・定超・未計画・開所減２</t>
    <rPh sb="11" eb="12">
      <t>ミ</t>
    </rPh>
    <rPh sb="12" eb="14">
      <t>ケイカク</t>
    </rPh>
    <phoneticPr fontId="6"/>
  </si>
  <si>
    <t>児発７・地公体・定超・未計画・開所減２・拘束減</t>
    <rPh sb="11" eb="12">
      <t>ミ</t>
    </rPh>
    <rPh sb="12" eb="14">
      <t>ケイカク</t>
    </rPh>
    <phoneticPr fontId="6"/>
  </si>
  <si>
    <t>児発７・地公体・定超・未計画・開所減２・評価減</t>
    <rPh sb="11" eb="12">
      <t>ミ</t>
    </rPh>
    <rPh sb="12" eb="14">
      <t>ケイカク</t>
    </rPh>
    <rPh sb="20" eb="22">
      <t>ヒョウカ</t>
    </rPh>
    <phoneticPr fontId="6"/>
  </si>
  <si>
    <t>児発７・地公体・定超・未計画・開所減２・評価減・拘束減</t>
    <rPh sb="11" eb="12">
      <t>ミ</t>
    </rPh>
    <rPh sb="12" eb="14">
      <t>ケイカク</t>
    </rPh>
    <rPh sb="20" eb="22">
      <t>ヒョウカ</t>
    </rPh>
    <rPh sb="22" eb="23">
      <t>ゲン</t>
    </rPh>
    <phoneticPr fontId="6"/>
  </si>
  <si>
    <t>児発７・地公体・定超・未計画２</t>
    <rPh sb="11" eb="12">
      <t>ミ</t>
    </rPh>
    <rPh sb="12" eb="14">
      <t>ケイカク</t>
    </rPh>
    <phoneticPr fontId="6"/>
  </si>
  <si>
    <t>児発７・地公体・定超・未計画２・拘束減</t>
    <rPh sb="11" eb="12">
      <t>ミ</t>
    </rPh>
    <phoneticPr fontId="6"/>
  </si>
  <si>
    <t>児発７・地公体・定超・未計画２・評価減</t>
  </si>
  <si>
    <t>児発７・地公体・定超・未計画２・評価減・拘束減</t>
  </si>
  <si>
    <t>児発７・地公体・定超・未計画２・開所減１</t>
    <rPh sb="11" eb="12">
      <t>ミ</t>
    </rPh>
    <phoneticPr fontId="6"/>
  </si>
  <si>
    <t>児発７・地公体・定超・未計画２・開所減１・拘束減</t>
    <rPh sb="11" eb="12">
      <t>ミ</t>
    </rPh>
    <phoneticPr fontId="6"/>
  </si>
  <si>
    <t>児発７・地公体・定超・未計画２・開所減１・評価減</t>
    <rPh sb="11" eb="12">
      <t>ミ</t>
    </rPh>
    <rPh sb="21" eb="23">
      <t>ヒョウカ</t>
    </rPh>
    <phoneticPr fontId="6"/>
  </si>
  <si>
    <t>児発７・地公体・定超・未計画２・開所減１・評価減・拘束減</t>
    <rPh sb="11" eb="12">
      <t>ミ</t>
    </rPh>
    <rPh sb="21" eb="23">
      <t>ヒョウカ</t>
    </rPh>
    <rPh sb="23" eb="24">
      <t>ゲン</t>
    </rPh>
    <phoneticPr fontId="6"/>
  </si>
  <si>
    <t>児発７・地公体・定超・未計画２・開所減２</t>
    <rPh sb="11" eb="12">
      <t>ミ</t>
    </rPh>
    <phoneticPr fontId="6"/>
  </si>
  <si>
    <t>児発７・地公体・定超・未計画２・開所減２・拘束減</t>
    <rPh sb="11" eb="12">
      <t>ミ</t>
    </rPh>
    <phoneticPr fontId="6"/>
  </si>
  <si>
    <t>児発７・地公体・定超・未計画２・開所減２・評価減</t>
    <rPh sb="11" eb="12">
      <t>ミ</t>
    </rPh>
    <rPh sb="21" eb="23">
      <t>ヒョウカ</t>
    </rPh>
    <phoneticPr fontId="6"/>
  </si>
  <si>
    <t>児発７・地公体・定超・未計画２・開所減２・評価減・拘束減</t>
    <rPh sb="11" eb="12">
      <t>ミ</t>
    </rPh>
    <rPh sb="21" eb="23">
      <t>ヒョウカ</t>
    </rPh>
    <rPh sb="23" eb="24">
      <t>ゲン</t>
    </rPh>
    <phoneticPr fontId="6"/>
  </si>
  <si>
    <t>児発８・定超</t>
    <phoneticPr fontId="6"/>
  </si>
  <si>
    <t>児発８・定超・拘束減</t>
    <rPh sb="7" eb="9">
      <t>コウソク</t>
    </rPh>
    <rPh sb="9" eb="10">
      <t>ゲン</t>
    </rPh>
    <phoneticPr fontId="6"/>
  </si>
  <si>
    <t>児発８・定超・評価減</t>
    <rPh sb="7" eb="9">
      <t>ヒョウカ</t>
    </rPh>
    <phoneticPr fontId="6"/>
  </si>
  <si>
    <t>児発８・定超・評価減・拘束減</t>
  </si>
  <si>
    <t>児発８・定超・開所減１</t>
    <phoneticPr fontId="6"/>
  </si>
  <si>
    <t>児発８・定超・開所減１・拘束減</t>
  </si>
  <si>
    <t>児発８・定超・開所減１・評価減</t>
  </si>
  <si>
    <t>児発８・定超・開所減１・評価減・拘束減</t>
  </si>
  <si>
    <t>児発８・定超・開所減２</t>
    <phoneticPr fontId="6"/>
  </si>
  <si>
    <t>児発８・定超・開所減２・拘束減</t>
  </si>
  <si>
    <t>児発８・定超・開所減２・評価減</t>
  </si>
  <si>
    <t>児発８・定超・開所減２・評価減・拘束減</t>
  </si>
  <si>
    <t>児発８・定超・未計画</t>
    <phoneticPr fontId="6"/>
  </si>
  <si>
    <t>児発８・定超・未計画・拘束減</t>
    <rPh sb="7" eb="8">
      <t>ミ</t>
    </rPh>
    <rPh sb="8" eb="10">
      <t>ケイカク</t>
    </rPh>
    <phoneticPr fontId="6"/>
  </si>
  <si>
    <t>児発８・定超・未計画・評価減</t>
    <rPh sb="7" eb="8">
      <t>ミ</t>
    </rPh>
    <rPh sb="8" eb="10">
      <t>ケイカク</t>
    </rPh>
    <rPh sb="11" eb="13">
      <t>ヒョウカ</t>
    </rPh>
    <phoneticPr fontId="6"/>
  </si>
  <si>
    <t>児発８・定超・未計画・評価減・拘束減</t>
    <rPh sb="7" eb="8">
      <t>ミ</t>
    </rPh>
    <rPh sb="8" eb="10">
      <t>ケイカク</t>
    </rPh>
    <phoneticPr fontId="6"/>
  </si>
  <si>
    <t>児発８・定超・未計画・開所減１</t>
    <phoneticPr fontId="6"/>
  </si>
  <si>
    <t>児発８・定超・未計画・開所減１・拘束減</t>
    <rPh sb="7" eb="8">
      <t>ミ</t>
    </rPh>
    <rPh sb="8" eb="10">
      <t>ケイカク</t>
    </rPh>
    <phoneticPr fontId="6"/>
  </si>
  <si>
    <t>児発８・定超・未計画・開所減１・評価減</t>
    <rPh sb="7" eb="8">
      <t>ミ</t>
    </rPh>
    <rPh sb="8" eb="10">
      <t>ケイカク</t>
    </rPh>
    <rPh sb="16" eb="18">
      <t>ヒョウカ</t>
    </rPh>
    <phoneticPr fontId="6"/>
  </si>
  <si>
    <t>児発８・定超・未計画・開所減１・評価減・拘束減</t>
    <rPh sb="7" eb="8">
      <t>ミ</t>
    </rPh>
    <rPh sb="8" eb="10">
      <t>ケイカク</t>
    </rPh>
    <rPh sb="16" eb="18">
      <t>ヒョウカ</t>
    </rPh>
    <rPh sb="20" eb="22">
      <t>コウソク</t>
    </rPh>
    <rPh sb="22" eb="23">
      <t>ゲン</t>
    </rPh>
    <phoneticPr fontId="6"/>
  </si>
  <si>
    <t>児発８・定超・未計画・開所減２</t>
    <phoneticPr fontId="6"/>
  </si>
  <si>
    <t>児発８・定超・未計画・開所減２・拘束減</t>
    <rPh sb="7" eb="8">
      <t>ミ</t>
    </rPh>
    <rPh sb="8" eb="10">
      <t>ケイカク</t>
    </rPh>
    <phoneticPr fontId="6"/>
  </si>
  <si>
    <t>児発８・定超・未計画・開所減２・評価減</t>
    <rPh sb="7" eb="8">
      <t>ミ</t>
    </rPh>
    <rPh sb="8" eb="10">
      <t>ケイカク</t>
    </rPh>
    <rPh sb="16" eb="18">
      <t>ヒョウカ</t>
    </rPh>
    <phoneticPr fontId="6"/>
  </si>
  <si>
    <t>児発８・定超・未計画・開所減２・評価減・拘束減</t>
    <rPh sb="7" eb="8">
      <t>ミ</t>
    </rPh>
    <rPh sb="8" eb="10">
      <t>ケイカク</t>
    </rPh>
    <rPh sb="16" eb="18">
      <t>ヒョウカ</t>
    </rPh>
    <rPh sb="20" eb="22">
      <t>コウソク</t>
    </rPh>
    <rPh sb="22" eb="23">
      <t>ゲン</t>
    </rPh>
    <phoneticPr fontId="6"/>
  </si>
  <si>
    <t>児発８・定超・未計画２</t>
    <rPh sb="7" eb="8">
      <t>ミ</t>
    </rPh>
    <rPh sb="8" eb="10">
      <t>ケイカク</t>
    </rPh>
    <phoneticPr fontId="6"/>
  </si>
  <si>
    <t>児発８・定超・未計画２・拘束減</t>
    <rPh sb="7" eb="8">
      <t>ミ</t>
    </rPh>
    <phoneticPr fontId="6"/>
  </si>
  <si>
    <t>児発８・定超・未計画２・評価減</t>
    <rPh sb="7" eb="8">
      <t>ミ</t>
    </rPh>
    <rPh sb="12" eb="14">
      <t>ヒョウカ</t>
    </rPh>
    <phoneticPr fontId="6"/>
  </si>
  <si>
    <t>児発８・定超・未計画２・評価減・拘束減</t>
    <rPh sb="7" eb="8">
      <t>ミ</t>
    </rPh>
    <phoneticPr fontId="6"/>
  </si>
  <si>
    <t>児発８・定超・未計画２・開所減１</t>
    <rPh sb="7" eb="8">
      <t>ミ</t>
    </rPh>
    <phoneticPr fontId="6"/>
  </si>
  <si>
    <t>児発８・定超・未計画２・開所減１・拘束減</t>
    <rPh sb="7" eb="8">
      <t>ミ</t>
    </rPh>
    <phoneticPr fontId="6"/>
  </si>
  <si>
    <t>児発８・定超・未計画２・開所減１・評価減</t>
    <rPh sb="7" eb="8">
      <t>ミ</t>
    </rPh>
    <rPh sb="17" eb="19">
      <t>ヒョウカ</t>
    </rPh>
    <phoneticPr fontId="6"/>
  </si>
  <si>
    <t>児発８・定超・未計画２・開所減１・評価減・拘束減</t>
    <rPh sb="7" eb="8">
      <t>ミ</t>
    </rPh>
    <rPh sb="17" eb="19">
      <t>ヒョウカ</t>
    </rPh>
    <rPh sb="21" eb="23">
      <t>コウソク</t>
    </rPh>
    <rPh sb="23" eb="24">
      <t>ゲン</t>
    </rPh>
    <phoneticPr fontId="6"/>
  </si>
  <si>
    <t>児発８・定超・未計画２・開所減２</t>
    <rPh sb="7" eb="8">
      <t>ミ</t>
    </rPh>
    <phoneticPr fontId="6"/>
  </si>
  <si>
    <t>児発８・定超・未計画２・開所減２・拘束減</t>
    <rPh sb="7" eb="8">
      <t>ミ</t>
    </rPh>
    <phoneticPr fontId="6"/>
  </si>
  <si>
    <t>児発８・定超・未計画２・開所減２・評価減</t>
    <rPh sb="7" eb="8">
      <t>ミ</t>
    </rPh>
    <rPh sb="17" eb="19">
      <t>ヒョウカ</t>
    </rPh>
    <phoneticPr fontId="6"/>
  </si>
  <si>
    <t>児発８・定超・未計画２・開所減２・評価減・拘束減</t>
    <rPh sb="7" eb="8">
      <t>ミ</t>
    </rPh>
    <rPh sb="17" eb="19">
      <t>ヒョウカ</t>
    </rPh>
    <rPh sb="21" eb="23">
      <t>コウソク</t>
    </rPh>
    <rPh sb="23" eb="24">
      <t>ゲン</t>
    </rPh>
    <phoneticPr fontId="6"/>
  </si>
  <si>
    <t>児発８・地公体・定超</t>
    <rPh sb="0" eb="1">
      <t>ジ</t>
    </rPh>
    <rPh sb="1" eb="2">
      <t>ハッ</t>
    </rPh>
    <phoneticPr fontId="6"/>
  </si>
  <si>
    <t>児発８・地公体・定超・拘束減</t>
    <phoneticPr fontId="6"/>
  </si>
  <si>
    <t>児発８・地公体・定超・評価減</t>
    <rPh sb="11" eb="13">
      <t>ヒョウカ</t>
    </rPh>
    <phoneticPr fontId="6"/>
  </si>
  <si>
    <t>児発８・地公体・定超・評価減・拘束減</t>
    <rPh sb="11" eb="13">
      <t>ヒョウカ</t>
    </rPh>
    <phoneticPr fontId="6"/>
  </si>
  <si>
    <t>児発８・地公体・定超・開所減１</t>
    <rPh sb="0" eb="1">
      <t>ジ</t>
    </rPh>
    <rPh sb="1" eb="2">
      <t>ハッ</t>
    </rPh>
    <phoneticPr fontId="6"/>
  </si>
  <si>
    <t>児発８・地公体・定超・開所減１・拘束減</t>
    <phoneticPr fontId="6"/>
  </si>
  <si>
    <t>児発８・地公体・定超・開所減１・評価減</t>
  </si>
  <si>
    <t>児発８・地公体・定超・開所減１・評価減・拘束減</t>
  </si>
  <si>
    <t>児発８・地公体・定超・開所減２</t>
    <rPh sb="0" eb="1">
      <t>ジ</t>
    </rPh>
    <rPh sb="1" eb="2">
      <t>ハッ</t>
    </rPh>
    <phoneticPr fontId="6"/>
  </si>
  <si>
    <t>児発８・地公体・定超・開所減２・拘束減</t>
    <phoneticPr fontId="6"/>
  </si>
  <si>
    <t>児発８・地公体・定超・開所減２・評価減</t>
  </si>
  <si>
    <t>児発８・地公体・定超・開所減２・評価減・拘束減</t>
  </si>
  <si>
    <t>児発８・地公体・定超・未計画</t>
    <rPh sb="0" eb="1">
      <t>ジ</t>
    </rPh>
    <rPh sb="1" eb="2">
      <t>ハッ</t>
    </rPh>
    <phoneticPr fontId="6"/>
  </si>
  <si>
    <t>児発８・地公体・定超・未計画・拘束減</t>
    <rPh sb="11" eb="12">
      <t>ミ</t>
    </rPh>
    <rPh sb="12" eb="14">
      <t>ケイカク</t>
    </rPh>
    <phoneticPr fontId="6"/>
  </si>
  <si>
    <t>児発８・地公体・定超・未計画・評価減</t>
  </si>
  <si>
    <t>児発８・地公体・定超・未計画・評価減・拘束減</t>
  </si>
  <si>
    <t>児発８・地公体・定超・未計画・開所減１</t>
    <rPh sb="0" eb="1">
      <t>ジ</t>
    </rPh>
    <rPh sb="1" eb="2">
      <t>ハッ</t>
    </rPh>
    <phoneticPr fontId="6"/>
  </si>
  <si>
    <t>児発８・地公体・定超・未計画・開所減１・拘束減</t>
    <rPh sb="11" eb="12">
      <t>ミ</t>
    </rPh>
    <rPh sb="12" eb="14">
      <t>ケイカク</t>
    </rPh>
    <phoneticPr fontId="6"/>
  </si>
  <si>
    <t>児発８・地公体・定超・未計画・開所減１・評価減</t>
    <rPh sb="11" eb="12">
      <t>ミ</t>
    </rPh>
    <rPh sb="12" eb="14">
      <t>ケイカク</t>
    </rPh>
    <rPh sb="20" eb="22">
      <t>ヒョウカ</t>
    </rPh>
    <phoneticPr fontId="6"/>
  </si>
  <si>
    <t>児発８・地公体・定超・未計画・開所減１・評価減・拘束減</t>
    <rPh sb="11" eb="12">
      <t>ミ</t>
    </rPh>
    <rPh sb="12" eb="14">
      <t>ケイカク</t>
    </rPh>
    <rPh sb="20" eb="22">
      <t>ヒョウカ</t>
    </rPh>
    <rPh sb="22" eb="23">
      <t>ゲン</t>
    </rPh>
    <phoneticPr fontId="6"/>
  </si>
  <si>
    <t>児発８・地公体・定超・未計画・開所減２</t>
    <rPh sb="11" eb="12">
      <t>ミ</t>
    </rPh>
    <rPh sb="12" eb="14">
      <t>ケイカク</t>
    </rPh>
    <phoneticPr fontId="6"/>
  </si>
  <si>
    <t>児発８・地公体・定超・未計画・開所減２・拘束減</t>
    <rPh sb="11" eb="12">
      <t>ミ</t>
    </rPh>
    <rPh sb="12" eb="14">
      <t>ケイカク</t>
    </rPh>
    <phoneticPr fontId="6"/>
  </si>
  <si>
    <t>児発８・地公体・定超・未計画・開所減２・評価減</t>
    <rPh sb="11" eb="12">
      <t>ミ</t>
    </rPh>
    <rPh sb="12" eb="14">
      <t>ケイカク</t>
    </rPh>
    <rPh sb="20" eb="22">
      <t>ヒョウカ</t>
    </rPh>
    <phoneticPr fontId="6"/>
  </si>
  <si>
    <t>児発８・地公体・定超・未計画・開所減２・評価減・拘束減</t>
    <rPh sb="11" eb="12">
      <t>ミ</t>
    </rPh>
    <rPh sb="12" eb="14">
      <t>ケイカク</t>
    </rPh>
    <rPh sb="20" eb="22">
      <t>ヒョウカ</t>
    </rPh>
    <rPh sb="22" eb="23">
      <t>ゲン</t>
    </rPh>
    <phoneticPr fontId="6"/>
  </si>
  <si>
    <t>児発８・地公体・定超・未計画２</t>
    <rPh sb="11" eb="12">
      <t>ミ</t>
    </rPh>
    <rPh sb="12" eb="14">
      <t>ケイカク</t>
    </rPh>
    <phoneticPr fontId="6"/>
  </si>
  <si>
    <t>児発８・地公体・定超・未計画２・拘束減</t>
    <rPh sb="11" eb="12">
      <t>ミ</t>
    </rPh>
    <phoneticPr fontId="6"/>
  </si>
  <si>
    <t>児発８・地公体・定超・未計画２・評価減</t>
  </si>
  <si>
    <t>児発８・地公体・定超・未計画２・評価減・拘束減</t>
  </si>
  <si>
    <t>児発８・地公体・定超・未計画２・開所減１</t>
    <rPh sb="11" eb="12">
      <t>ミ</t>
    </rPh>
    <phoneticPr fontId="6"/>
  </si>
  <si>
    <t>児発８・地公体・定超・未計画２・開所減１・拘束減</t>
    <rPh sb="11" eb="12">
      <t>ミ</t>
    </rPh>
    <phoneticPr fontId="6"/>
  </si>
  <si>
    <t>児発８・地公体・定超・未計画２・開所減１・評価減</t>
    <rPh sb="11" eb="12">
      <t>ミ</t>
    </rPh>
    <rPh sb="21" eb="23">
      <t>ヒョウカ</t>
    </rPh>
    <phoneticPr fontId="6"/>
  </si>
  <si>
    <t>児発８・地公体・定超・未計画２・開所減１・評価減・拘束減</t>
    <rPh sb="11" eb="12">
      <t>ミ</t>
    </rPh>
    <rPh sb="21" eb="23">
      <t>ヒョウカ</t>
    </rPh>
    <rPh sb="23" eb="24">
      <t>ゲン</t>
    </rPh>
    <phoneticPr fontId="6"/>
  </si>
  <si>
    <t>児発８・地公体・定超・未計画２・開所減２</t>
    <rPh sb="11" eb="12">
      <t>ミ</t>
    </rPh>
    <phoneticPr fontId="6"/>
  </si>
  <si>
    <t>児発８・地公体・定超・未計画２・開所減２・拘束減</t>
    <rPh sb="11" eb="12">
      <t>ミ</t>
    </rPh>
    <phoneticPr fontId="6"/>
  </si>
  <si>
    <t>児発８・地公体・定超・未計画２・開所減２・評価減</t>
    <rPh sb="11" eb="12">
      <t>ミ</t>
    </rPh>
    <rPh sb="21" eb="23">
      <t>ヒョウカ</t>
    </rPh>
    <phoneticPr fontId="6"/>
  </si>
  <si>
    <t>児発８・地公体・定超・未計画２・開所減２・評価減・拘束減</t>
    <rPh sb="11" eb="12">
      <t>ミ</t>
    </rPh>
    <rPh sb="21" eb="23">
      <t>ヒョウカ</t>
    </rPh>
    <rPh sb="23" eb="24">
      <t>ゲン</t>
    </rPh>
    <phoneticPr fontId="6"/>
  </si>
  <si>
    <t>児発９・定超</t>
  </si>
  <si>
    <t>児発９・定超・拘束減</t>
    <rPh sb="7" eb="9">
      <t>コウソク</t>
    </rPh>
    <rPh sb="9" eb="10">
      <t>ゲン</t>
    </rPh>
    <phoneticPr fontId="6"/>
  </si>
  <si>
    <t>児発９・定超・評価減</t>
    <rPh sb="7" eb="9">
      <t>ヒョウカ</t>
    </rPh>
    <phoneticPr fontId="6"/>
  </si>
  <si>
    <t>児発９・定超・評価減・拘束減</t>
  </si>
  <si>
    <t>児発９・定超・開所減１</t>
  </si>
  <si>
    <t>児発９・定超・開所減１・拘束減</t>
  </si>
  <si>
    <t>児発９・定超・開所減１・評価減</t>
  </si>
  <si>
    <t>児発９・定超・開所減１・評価減・拘束減</t>
  </si>
  <si>
    <t>児発９・定超・開所減２</t>
  </si>
  <si>
    <t>児発９・定超・開所減２・拘束減</t>
  </si>
  <si>
    <t>児発９・定超・開所減２・評価減</t>
  </si>
  <si>
    <t>児発９・定超・開所減２・評価減・拘束減</t>
  </si>
  <si>
    <t>児発９・定超・未計画</t>
  </si>
  <si>
    <t>児発９・定超・未計画・拘束減</t>
    <rPh sb="7" eb="8">
      <t>ミ</t>
    </rPh>
    <rPh sb="8" eb="10">
      <t>ケイカク</t>
    </rPh>
    <phoneticPr fontId="6"/>
  </si>
  <si>
    <t>児発９・定超・未計画・評価減</t>
    <rPh sb="7" eb="8">
      <t>ミ</t>
    </rPh>
    <rPh sb="8" eb="10">
      <t>ケイカク</t>
    </rPh>
    <rPh sb="11" eb="13">
      <t>ヒョウカ</t>
    </rPh>
    <phoneticPr fontId="6"/>
  </si>
  <si>
    <t>児発９・定超・未計画・評価減・拘束減</t>
    <rPh sb="7" eb="8">
      <t>ミ</t>
    </rPh>
    <rPh sb="8" eb="10">
      <t>ケイカク</t>
    </rPh>
    <phoneticPr fontId="6"/>
  </si>
  <si>
    <t>児発９・定超・未計画・開所減１</t>
  </si>
  <si>
    <t>児発９・定超・未計画・開所減１・拘束減</t>
    <rPh sb="7" eb="8">
      <t>ミ</t>
    </rPh>
    <rPh sb="8" eb="10">
      <t>ケイカク</t>
    </rPh>
    <phoneticPr fontId="6"/>
  </si>
  <si>
    <t>児発９・定超・未計画・開所減１・評価減</t>
    <rPh sb="7" eb="8">
      <t>ミ</t>
    </rPh>
    <rPh sb="8" eb="10">
      <t>ケイカク</t>
    </rPh>
    <rPh sb="16" eb="18">
      <t>ヒョウカ</t>
    </rPh>
    <phoneticPr fontId="6"/>
  </si>
  <si>
    <t>児発９・定超・未計画・開所減１・評価減・拘束減</t>
    <rPh sb="7" eb="8">
      <t>ミ</t>
    </rPh>
    <rPh sb="8" eb="10">
      <t>ケイカク</t>
    </rPh>
    <rPh sb="16" eb="18">
      <t>ヒョウカ</t>
    </rPh>
    <rPh sb="20" eb="22">
      <t>コウソク</t>
    </rPh>
    <rPh sb="22" eb="23">
      <t>ゲン</t>
    </rPh>
    <phoneticPr fontId="6"/>
  </si>
  <si>
    <t>児発９・定超・未計画・開所減２</t>
  </si>
  <si>
    <t>児発９・定超・未計画・開所減２・拘束減</t>
    <rPh sb="7" eb="8">
      <t>ミ</t>
    </rPh>
    <rPh sb="8" eb="10">
      <t>ケイカク</t>
    </rPh>
    <phoneticPr fontId="6"/>
  </si>
  <si>
    <t>児発９・定超・未計画・開所減２・評価減</t>
    <rPh sb="7" eb="8">
      <t>ミ</t>
    </rPh>
    <rPh sb="8" eb="10">
      <t>ケイカク</t>
    </rPh>
    <rPh sb="16" eb="18">
      <t>ヒョウカ</t>
    </rPh>
    <phoneticPr fontId="6"/>
  </si>
  <si>
    <t>児発９・定超・未計画・開所減２・評価減・拘束減</t>
    <rPh sb="7" eb="8">
      <t>ミ</t>
    </rPh>
    <rPh sb="8" eb="10">
      <t>ケイカク</t>
    </rPh>
    <rPh sb="16" eb="18">
      <t>ヒョウカ</t>
    </rPh>
    <rPh sb="20" eb="22">
      <t>コウソク</t>
    </rPh>
    <rPh sb="22" eb="23">
      <t>ゲン</t>
    </rPh>
    <phoneticPr fontId="6"/>
  </si>
  <si>
    <t>児発９・定超・未計画２</t>
    <rPh sb="7" eb="8">
      <t>ミ</t>
    </rPh>
    <rPh sb="8" eb="10">
      <t>ケイカク</t>
    </rPh>
    <phoneticPr fontId="6"/>
  </si>
  <si>
    <t>児発９・定超・未計画２・拘束減</t>
    <rPh sb="7" eb="8">
      <t>ミ</t>
    </rPh>
    <phoneticPr fontId="6"/>
  </si>
  <si>
    <t>児発９・定超・未計画２・評価減</t>
    <rPh sb="7" eb="8">
      <t>ミ</t>
    </rPh>
    <rPh sb="12" eb="14">
      <t>ヒョウカ</t>
    </rPh>
    <phoneticPr fontId="6"/>
  </si>
  <si>
    <t>児発９・定超・未計画２・評価減・拘束減</t>
    <rPh sb="7" eb="8">
      <t>ミ</t>
    </rPh>
    <phoneticPr fontId="6"/>
  </si>
  <si>
    <t>児発９・定超・未計画２・開所減１</t>
    <rPh sb="7" eb="8">
      <t>ミ</t>
    </rPh>
    <phoneticPr fontId="6"/>
  </si>
  <si>
    <t>児発９・定超・未計画２・開所減１・拘束減</t>
    <rPh sb="7" eb="8">
      <t>ミ</t>
    </rPh>
    <phoneticPr fontId="6"/>
  </si>
  <si>
    <t>児発９・定超・未計画２・開所減１・評価減</t>
    <rPh sb="7" eb="8">
      <t>ミ</t>
    </rPh>
    <rPh sb="17" eb="19">
      <t>ヒョウカ</t>
    </rPh>
    <phoneticPr fontId="6"/>
  </si>
  <si>
    <t>児発９・定超・未計画２・開所減１・評価減・拘束減</t>
    <rPh sb="7" eb="8">
      <t>ミ</t>
    </rPh>
    <rPh sb="17" eb="19">
      <t>ヒョウカ</t>
    </rPh>
    <rPh sb="21" eb="23">
      <t>コウソク</t>
    </rPh>
    <rPh sb="23" eb="24">
      <t>ゲン</t>
    </rPh>
    <phoneticPr fontId="6"/>
  </si>
  <si>
    <t>児発９・定超・未計画２・開所減２</t>
    <rPh sb="7" eb="8">
      <t>ミ</t>
    </rPh>
    <phoneticPr fontId="6"/>
  </si>
  <si>
    <t>児発９・定超・未計画２・開所減２・拘束減</t>
    <rPh sb="7" eb="8">
      <t>ミ</t>
    </rPh>
    <phoneticPr fontId="6"/>
  </si>
  <si>
    <t>児発９・定超・未計画２・開所減２・評価減</t>
    <rPh sb="7" eb="8">
      <t>ミ</t>
    </rPh>
    <rPh sb="17" eb="19">
      <t>ヒョウカ</t>
    </rPh>
    <phoneticPr fontId="6"/>
  </si>
  <si>
    <t>児発９・定超・未計画２・開所減２・評価減・拘束減</t>
    <rPh sb="7" eb="8">
      <t>ミ</t>
    </rPh>
    <rPh sb="17" eb="19">
      <t>ヒョウカ</t>
    </rPh>
    <rPh sb="21" eb="23">
      <t>コウソク</t>
    </rPh>
    <rPh sb="23" eb="24">
      <t>ゲン</t>
    </rPh>
    <phoneticPr fontId="6"/>
  </si>
  <si>
    <t>児発９・地公体・定超</t>
    <phoneticPr fontId="6"/>
  </si>
  <si>
    <t>児発９・地公体・定超・拘束減</t>
    <phoneticPr fontId="6"/>
  </si>
  <si>
    <t>児発９・地公体・定超・評価減</t>
    <rPh sb="11" eb="13">
      <t>ヒョウカ</t>
    </rPh>
    <phoneticPr fontId="6"/>
  </si>
  <si>
    <t>児発９・地公体・定超・評価減・拘束減</t>
    <rPh sb="11" eb="13">
      <t>ヒョウカ</t>
    </rPh>
    <phoneticPr fontId="6"/>
  </si>
  <si>
    <t>児発９・地公体・定超・開所減１</t>
    <phoneticPr fontId="6"/>
  </si>
  <si>
    <t>児発９・地公体・定超・開所減１・拘束減</t>
    <phoneticPr fontId="6"/>
  </si>
  <si>
    <t>児発９・地公体・定超・開所減１・評価減</t>
  </si>
  <si>
    <t>児発９・地公体・定超・開所減１・評価減・拘束減</t>
  </si>
  <si>
    <t>児発９・地公体・定超・開所減２</t>
    <phoneticPr fontId="6"/>
  </si>
  <si>
    <t>児発９・地公体・定超・開所減２・拘束減</t>
    <phoneticPr fontId="6"/>
  </si>
  <si>
    <t>児発９・地公体・定超・開所減２・評価減</t>
  </si>
  <si>
    <t>児発９・地公体・定超・開所減２・評価減・拘束減</t>
  </si>
  <si>
    <t>児発９・地公体・定超・未計画</t>
    <phoneticPr fontId="6"/>
  </si>
  <si>
    <t>児発９・地公体・定超・未計画・拘束減</t>
    <rPh sb="11" eb="12">
      <t>ミ</t>
    </rPh>
    <rPh sb="12" eb="14">
      <t>ケイカク</t>
    </rPh>
    <phoneticPr fontId="6"/>
  </si>
  <si>
    <t>児発９・地公体・定超・未計画・評価減</t>
  </si>
  <si>
    <t>児発９・地公体・定超・未計画・評価減・拘束減</t>
  </si>
  <si>
    <t>児発９・地公体・定超・未計画・開所減１</t>
    <phoneticPr fontId="6"/>
  </si>
  <si>
    <t>児発９・地公体・定超・未計画・開所減１・拘束減</t>
    <rPh sb="11" eb="12">
      <t>ミ</t>
    </rPh>
    <rPh sb="12" eb="14">
      <t>ケイカク</t>
    </rPh>
    <phoneticPr fontId="6"/>
  </si>
  <si>
    <t>児発９・地公体・定超・未計画・開所減１・評価減</t>
    <rPh sb="11" eb="12">
      <t>ミ</t>
    </rPh>
    <rPh sb="12" eb="14">
      <t>ケイカク</t>
    </rPh>
    <rPh sb="20" eb="22">
      <t>ヒョウカ</t>
    </rPh>
    <phoneticPr fontId="6"/>
  </si>
  <si>
    <t>児発９・地公体・定超・未計画・開所減１・評価減・拘束減</t>
    <rPh sb="11" eb="12">
      <t>ミ</t>
    </rPh>
    <rPh sb="12" eb="14">
      <t>ケイカク</t>
    </rPh>
    <rPh sb="20" eb="22">
      <t>ヒョウカ</t>
    </rPh>
    <rPh sb="22" eb="23">
      <t>ゲン</t>
    </rPh>
    <phoneticPr fontId="6"/>
  </si>
  <si>
    <t>児発９・地公体・定超・未計画・開所減２</t>
    <rPh sb="11" eb="12">
      <t>ミ</t>
    </rPh>
    <rPh sb="12" eb="14">
      <t>ケイカク</t>
    </rPh>
    <phoneticPr fontId="6"/>
  </si>
  <si>
    <t>児発９・地公体・定超・未計画・開所減２・拘束減</t>
    <rPh sb="11" eb="12">
      <t>ミ</t>
    </rPh>
    <rPh sb="12" eb="14">
      <t>ケイカク</t>
    </rPh>
    <phoneticPr fontId="6"/>
  </si>
  <si>
    <t>児発９・地公体・定超・未計画・開所減２・評価減</t>
    <rPh sb="11" eb="12">
      <t>ミ</t>
    </rPh>
    <rPh sb="12" eb="14">
      <t>ケイカク</t>
    </rPh>
    <rPh sb="20" eb="22">
      <t>ヒョウカ</t>
    </rPh>
    <phoneticPr fontId="6"/>
  </si>
  <si>
    <t>児発９・地公体・定超・未計画・開所減２・評価減・拘束減</t>
    <rPh sb="11" eb="12">
      <t>ミ</t>
    </rPh>
    <rPh sb="12" eb="14">
      <t>ケイカク</t>
    </rPh>
    <rPh sb="20" eb="22">
      <t>ヒョウカ</t>
    </rPh>
    <rPh sb="22" eb="23">
      <t>ゲン</t>
    </rPh>
    <phoneticPr fontId="6"/>
  </si>
  <si>
    <t>児発９・地公体・定超・未計画２</t>
    <rPh sb="11" eb="12">
      <t>ミ</t>
    </rPh>
    <rPh sb="12" eb="14">
      <t>ケイカク</t>
    </rPh>
    <phoneticPr fontId="6"/>
  </si>
  <si>
    <t>児発９・地公体・定超・未計画２・拘束減</t>
    <rPh sb="11" eb="12">
      <t>ミ</t>
    </rPh>
    <phoneticPr fontId="6"/>
  </si>
  <si>
    <t>児発９・地公体・定超・未計画２・評価減</t>
  </si>
  <si>
    <t>児発９・地公体・定超・未計画２・評価減・拘束減</t>
  </si>
  <si>
    <t>児発９・地公体・定超・未計画２・開所減１</t>
    <rPh sb="11" eb="12">
      <t>ミ</t>
    </rPh>
    <phoneticPr fontId="6"/>
  </si>
  <si>
    <t>児発９・地公体・定超・未計画２・開所減１・拘束減</t>
    <rPh sb="11" eb="12">
      <t>ミ</t>
    </rPh>
    <phoneticPr fontId="6"/>
  </si>
  <si>
    <t>児発９・地公体・定超・未計画２・開所減１・評価減</t>
    <rPh sb="11" eb="12">
      <t>ミ</t>
    </rPh>
    <rPh sb="21" eb="23">
      <t>ヒョウカ</t>
    </rPh>
    <phoneticPr fontId="6"/>
  </si>
  <si>
    <t>児発９・地公体・定超・未計画２・開所減１・評価減・拘束減</t>
    <rPh sb="11" eb="12">
      <t>ミ</t>
    </rPh>
    <rPh sb="21" eb="23">
      <t>ヒョウカ</t>
    </rPh>
    <rPh sb="23" eb="24">
      <t>ゲン</t>
    </rPh>
    <phoneticPr fontId="6"/>
  </si>
  <si>
    <t>児発９・地公体・定超・未計画２・開所減２</t>
    <rPh sb="11" eb="12">
      <t>ミ</t>
    </rPh>
    <phoneticPr fontId="6"/>
  </si>
  <si>
    <t>児発９・地公体・定超・未計画２・開所減２・拘束減</t>
    <rPh sb="11" eb="12">
      <t>ミ</t>
    </rPh>
    <phoneticPr fontId="6"/>
  </si>
  <si>
    <t>児発９・地公体・定超・未計画２・開所減２・評価減</t>
    <rPh sb="11" eb="12">
      <t>ミ</t>
    </rPh>
    <rPh sb="21" eb="23">
      <t>ヒョウカ</t>
    </rPh>
    <phoneticPr fontId="6"/>
  </si>
  <si>
    <t>児発９・地公体・定超・未計画２・開所減２・評価減・拘束減</t>
    <rPh sb="11" eb="12">
      <t>ミ</t>
    </rPh>
    <rPh sb="21" eb="23">
      <t>ヒョウカ</t>
    </rPh>
    <rPh sb="23" eb="24">
      <t>ゲン</t>
    </rPh>
    <phoneticPr fontId="6"/>
  </si>
  <si>
    <t>児発１０・定超</t>
  </si>
  <si>
    <t>児発１０・定超・拘束減</t>
    <rPh sb="8" eb="10">
      <t>コウソク</t>
    </rPh>
    <rPh sb="10" eb="11">
      <t>ゲン</t>
    </rPh>
    <phoneticPr fontId="6"/>
  </si>
  <si>
    <t>児発１０・定超・評価減</t>
    <rPh sb="8" eb="10">
      <t>ヒョウカ</t>
    </rPh>
    <phoneticPr fontId="6"/>
  </si>
  <si>
    <t>児発１０・定超・評価減・拘束減</t>
  </si>
  <si>
    <t>児発１０・定超・開所減１</t>
  </si>
  <si>
    <t>児発１０・定超・開所減１・拘束減</t>
  </si>
  <si>
    <t>児発１０・定超・開所減１・評価減</t>
  </si>
  <si>
    <t>児発１０・定超・開所減１・評価減・拘束減</t>
  </si>
  <si>
    <t>児発１０・定超・開所減２</t>
  </si>
  <si>
    <t>児発１０・定超・開所減２・拘束減</t>
  </si>
  <si>
    <t>児発１０・定超・開所減２・評価減</t>
  </si>
  <si>
    <t>児発１０・定超・開所減２・評価減・拘束減</t>
  </si>
  <si>
    <t>児発１０・定超・未計画</t>
  </si>
  <si>
    <t>児発１０・定超・未計画・拘束減</t>
    <rPh sb="8" eb="9">
      <t>ミ</t>
    </rPh>
    <rPh sb="9" eb="11">
      <t>ケイカク</t>
    </rPh>
    <phoneticPr fontId="6"/>
  </si>
  <si>
    <t>児発１０・定超・未計画・評価減</t>
    <rPh sb="8" eb="9">
      <t>ミ</t>
    </rPh>
    <rPh sb="9" eb="11">
      <t>ケイカク</t>
    </rPh>
    <rPh sb="12" eb="14">
      <t>ヒョウカ</t>
    </rPh>
    <phoneticPr fontId="6"/>
  </si>
  <si>
    <t>児発１０・定超・未計画・評価減・拘束減</t>
    <rPh sb="8" eb="9">
      <t>ミ</t>
    </rPh>
    <rPh sb="9" eb="11">
      <t>ケイカク</t>
    </rPh>
    <phoneticPr fontId="6"/>
  </si>
  <si>
    <t>児発１０・定超・未計画・開所減１</t>
  </si>
  <si>
    <t>児発１０・定超・未計画・開所減１・拘束減</t>
    <rPh sb="8" eb="9">
      <t>ミ</t>
    </rPh>
    <rPh sb="9" eb="11">
      <t>ケイカク</t>
    </rPh>
    <phoneticPr fontId="6"/>
  </si>
  <si>
    <t>児発１０・定超・未計画・開所減１・評価減</t>
    <rPh sb="8" eb="9">
      <t>ミ</t>
    </rPh>
    <rPh sb="9" eb="11">
      <t>ケイカク</t>
    </rPh>
    <rPh sb="17" eb="19">
      <t>ヒョウカ</t>
    </rPh>
    <phoneticPr fontId="6"/>
  </si>
  <si>
    <t>児発１０・定超・未計画・開所減１・評価減・拘束減</t>
    <rPh sb="8" eb="9">
      <t>ミ</t>
    </rPh>
    <rPh sb="9" eb="11">
      <t>ケイカク</t>
    </rPh>
    <rPh sb="17" eb="19">
      <t>ヒョウカ</t>
    </rPh>
    <rPh sb="21" eb="23">
      <t>コウソク</t>
    </rPh>
    <rPh sb="23" eb="24">
      <t>ゲン</t>
    </rPh>
    <phoneticPr fontId="6"/>
  </si>
  <si>
    <t>児発１０・定超・未計画・開所減２</t>
  </si>
  <si>
    <t>児発１０・定超・未計画・開所減２・拘束減</t>
    <rPh sb="8" eb="9">
      <t>ミ</t>
    </rPh>
    <rPh sb="9" eb="11">
      <t>ケイカク</t>
    </rPh>
    <phoneticPr fontId="6"/>
  </si>
  <si>
    <t>児発１０・定超・未計画・開所減２・評価減</t>
    <rPh sb="8" eb="9">
      <t>ミ</t>
    </rPh>
    <rPh sb="9" eb="11">
      <t>ケイカク</t>
    </rPh>
    <rPh sb="17" eb="19">
      <t>ヒョウカ</t>
    </rPh>
    <phoneticPr fontId="6"/>
  </si>
  <si>
    <t>児発１０・定超・未計画・開所減２・評価減・拘束減</t>
    <rPh sb="8" eb="9">
      <t>ミ</t>
    </rPh>
    <rPh sb="9" eb="11">
      <t>ケイカク</t>
    </rPh>
    <rPh sb="17" eb="19">
      <t>ヒョウカ</t>
    </rPh>
    <rPh sb="21" eb="23">
      <t>コウソク</t>
    </rPh>
    <rPh sb="23" eb="24">
      <t>ゲン</t>
    </rPh>
    <phoneticPr fontId="6"/>
  </si>
  <si>
    <t>児発１０・定超・未計画２</t>
    <rPh sb="8" eb="9">
      <t>ミ</t>
    </rPh>
    <rPh sb="9" eb="11">
      <t>ケイカク</t>
    </rPh>
    <phoneticPr fontId="6"/>
  </si>
  <si>
    <t>児発１０・定超・未計画２・拘束減</t>
    <rPh sb="8" eb="9">
      <t>ミ</t>
    </rPh>
    <phoneticPr fontId="6"/>
  </si>
  <si>
    <t>児発１０・定超・未計画２・評価減</t>
    <rPh sb="8" eb="9">
      <t>ミ</t>
    </rPh>
    <rPh sb="13" eb="15">
      <t>ヒョウカ</t>
    </rPh>
    <phoneticPr fontId="6"/>
  </si>
  <si>
    <t>児発１０・定超・未計画２・評価減・拘束減</t>
    <rPh sb="8" eb="9">
      <t>ミ</t>
    </rPh>
    <phoneticPr fontId="6"/>
  </si>
  <si>
    <t>児発１０・定超・未計画２・開所減１</t>
    <rPh sb="8" eb="9">
      <t>ミ</t>
    </rPh>
    <phoneticPr fontId="6"/>
  </si>
  <si>
    <t>児発１０・定超・未計画２・開所減１・拘束減</t>
    <rPh sb="8" eb="9">
      <t>ミ</t>
    </rPh>
    <phoneticPr fontId="6"/>
  </si>
  <si>
    <t>児発１０・定超・未計画２・開所減１・評価減</t>
    <rPh sb="8" eb="9">
      <t>ミ</t>
    </rPh>
    <rPh sb="18" eb="20">
      <t>ヒョウカ</t>
    </rPh>
    <phoneticPr fontId="6"/>
  </si>
  <si>
    <t>児発１０・定超・未計画２・開所減１・評価減・拘束減</t>
    <rPh sb="8" eb="9">
      <t>ミ</t>
    </rPh>
    <rPh sb="18" eb="20">
      <t>ヒョウカ</t>
    </rPh>
    <rPh sb="22" eb="24">
      <t>コウソク</t>
    </rPh>
    <rPh sb="24" eb="25">
      <t>ゲン</t>
    </rPh>
    <phoneticPr fontId="6"/>
  </si>
  <si>
    <t>児発１０・定超・未計画２・開所減２</t>
    <rPh sb="8" eb="9">
      <t>ミ</t>
    </rPh>
    <phoneticPr fontId="6"/>
  </si>
  <si>
    <t>児発１０・定超・未計画２・開所減２・拘束減</t>
    <rPh sb="8" eb="9">
      <t>ミ</t>
    </rPh>
    <phoneticPr fontId="6"/>
  </si>
  <si>
    <t>児発１０・定超・未計画２・開所減２・評価減</t>
    <rPh sb="8" eb="9">
      <t>ミ</t>
    </rPh>
    <rPh sb="18" eb="20">
      <t>ヒョウカ</t>
    </rPh>
    <phoneticPr fontId="6"/>
  </si>
  <si>
    <t>児発１０・定超・未計画２・開所減２・評価減・拘束減</t>
    <rPh sb="8" eb="9">
      <t>ミ</t>
    </rPh>
    <rPh sb="18" eb="20">
      <t>ヒョウカ</t>
    </rPh>
    <rPh sb="22" eb="24">
      <t>コウソク</t>
    </rPh>
    <rPh sb="24" eb="25">
      <t>ゲン</t>
    </rPh>
    <phoneticPr fontId="6"/>
  </si>
  <si>
    <t>児発１０・地公体・定超</t>
    <phoneticPr fontId="6"/>
  </si>
  <si>
    <t>児発１０・地公体・定超・拘束減</t>
    <phoneticPr fontId="6"/>
  </si>
  <si>
    <t>児発１０・地公体・定超・評価減</t>
    <rPh sb="12" eb="14">
      <t>ヒョウカ</t>
    </rPh>
    <phoneticPr fontId="6"/>
  </si>
  <si>
    <t>児発１０・地公体・定超・評価減・拘束減</t>
    <rPh sb="12" eb="14">
      <t>ヒョウカ</t>
    </rPh>
    <phoneticPr fontId="6"/>
  </si>
  <si>
    <t>児発１０・地公体・定超・開所減１</t>
    <phoneticPr fontId="6"/>
  </si>
  <si>
    <t>児発１０・地公体・定超・開所減１・拘束減</t>
    <phoneticPr fontId="6"/>
  </si>
  <si>
    <t>児発１０・地公体・定超・開所減１・評価減</t>
  </si>
  <si>
    <t>児発１０・地公体・定超・開所減１・評価減・拘束減</t>
  </si>
  <si>
    <t>児発１０・地公体・定超・開所減２</t>
    <phoneticPr fontId="6"/>
  </si>
  <si>
    <t>児発１０・地公体・定超・開所減２・拘束減</t>
    <phoneticPr fontId="6"/>
  </si>
  <si>
    <t>児発１０・地公体・定超・開所減２・評価減</t>
  </si>
  <si>
    <t>児発１０・地公体・定超・開所減２・評価減・拘束減</t>
  </si>
  <si>
    <t>児発１０・地公体・定超・未計画</t>
    <phoneticPr fontId="6"/>
  </si>
  <si>
    <t>児発１０・地公体・定超・未計画・拘束減</t>
    <rPh sb="12" eb="13">
      <t>ミ</t>
    </rPh>
    <rPh sb="13" eb="15">
      <t>ケイカク</t>
    </rPh>
    <phoneticPr fontId="6"/>
  </si>
  <si>
    <t>児発１０・地公体・定超・未計画・評価減</t>
  </si>
  <si>
    <t>児発１０・地公体・定超・未計画・評価減・拘束減</t>
  </si>
  <si>
    <t>児発１０・地公体・定超・未計画・開所減１</t>
    <phoneticPr fontId="6"/>
  </si>
  <si>
    <t>児発１０・地公体・定超・未計画・開所減１・拘束減</t>
    <rPh sb="12" eb="13">
      <t>ミ</t>
    </rPh>
    <rPh sb="13" eb="15">
      <t>ケイカク</t>
    </rPh>
    <phoneticPr fontId="6"/>
  </si>
  <si>
    <t>児発１０・地公体・定超・未計画・開所減１・評価減</t>
    <rPh sb="12" eb="13">
      <t>ミ</t>
    </rPh>
    <rPh sb="13" eb="15">
      <t>ケイカク</t>
    </rPh>
    <rPh sb="21" eb="23">
      <t>ヒョウカ</t>
    </rPh>
    <phoneticPr fontId="6"/>
  </si>
  <si>
    <t>児発１０・地公体・定超・未計画・開所減１・評価減・拘束減</t>
    <rPh sb="12" eb="13">
      <t>ミ</t>
    </rPh>
    <rPh sb="13" eb="15">
      <t>ケイカク</t>
    </rPh>
    <rPh sb="21" eb="23">
      <t>ヒョウカ</t>
    </rPh>
    <rPh sb="23" eb="24">
      <t>ゲン</t>
    </rPh>
    <phoneticPr fontId="6"/>
  </si>
  <si>
    <t>児発１０・地公体・定超・未計画・開所減２</t>
    <rPh sb="12" eb="13">
      <t>ミ</t>
    </rPh>
    <rPh sb="13" eb="15">
      <t>ケイカク</t>
    </rPh>
    <phoneticPr fontId="6"/>
  </si>
  <si>
    <t>児発１０・地公体・定超・未計画・開所減２・拘束減</t>
    <rPh sb="12" eb="13">
      <t>ミ</t>
    </rPh>
    <rPh sb="13" eb="15">
      <t>ケイカク</t>
    </rPh>
    <phoneticPr fontId="6"/>
  </si>
  <si>
    <t>児発１０・地公体・定超・未計画・開所減２・評価減</t>
    <rPh sb="12" eb="13">
      <t>ミ</t>
    </rPh>
    <rPh sb="13" eb="15">
      <t>ケイカク</t>
    </rPh>
    <rPh sb="21" eb="23">
      <t>ヒョウカ</t>
    </rPh>
    <phoneticPr fontId="6"/>
  </si>
  <si>
    <t>児発１０・地公体・定超・未計画・開所減２・評価減・拘束減</t>
    <rPh sb="12" eb="13">
      <t>ミ</t>
    </rPh>
    <rPh sb="13" eb="15">
      <t>ケイカク</t>
    </rPh>
    <rPh sb="21" eb="23">
      <t>ヒョウカ</t>
    </rPh>
    <rPh sb="23" eb="24">
      <t>ゲン</t>
    </rPh>
    <phoneticPr fontId="6"/>
  </si>
  <si>
    <t>児発１０・地公体・定超・未計画２</t>
    <rPh sb="12" eb="13">
      <t>ミ</t>
    </rPh>
    <rPh sb="13" eb="15">
      <t>ケイカク</t>
    </rPh>
    <phoneticPr fontId="6"/>
  </si>
  <si>
    <t>児発１０・地公体・定超・未計画２・拘束減</t>
    <rPh sb="12" eb="13">
      <t>ミ</t>
    </rPh>
    <phoneticPr fontId="6"/>
  </si>
  <si>
    <t>児発１０・地公体・定超・未計画２・評価減</t>
  </si>
  <si>
    <t>児発１０・地公体・定超・未計画２・評価減・拘束減</t>
  </si>
  <si>
    <t>児発１０・地公体・定超・未計画２・開所減１</t>
    <rPh sb="12" eb="13">
      <t>ミ</t>
    </rPh>
    <phoneticPr fontId="6"/>
  </si>
  <si>
    <t>児発１０・地公体・定超・未計画２・開所減１・拘束減</t>
    <rPh sb="12" eb="13">
      <t>ミ</t>
    </rPh>
    <phoneticPr fontId="6"/>
  </si>
  <si>
    <t>児発１０・地公体・定超・未計画２・開所減１・評価減</t>
    <rPh sb="12" eb="13">
      <t>ミ</t>
    </rPh>
    <rPh sb="22" eb="24">
      <t>ヒョウカ</t>
    </rPh>
    <phoneticPr fontId="6"/>
  </si>
  <si>
    <t>児発１０・地公体・定超・未計画２・開所減１・評価減・拘束減</t>
    <rPh sb="12" eb="13">
      <t>ミ</t>
    </rPh>
    <rPh sb="22" eb="24">
      <t>ヒョウカ</t>
    </rPh>
    <rPh sb="24" eb="25">
      <t>ゲン</t>
    </rPh>
    <phoneticPr fontId="6"/>
  </si>
  <si>
    <t>児発１０・地公体・定超・未計画２・開所減２</t>
    <rPh sb="12" eb="13">
      <t>ミ</t>
    </rPh>
    <phoneticPr fontId="6"/>
  </si>
  <si>
    <t>児発１０・地公体・定超・未計画２・開所減２・拘束減</t>
    <rPh sb="12" eb="13">
      <t>ミ</t>
    </rPh>
    <phoneticPr fontId="6"/>
  </si>
  <si>
    <t>児発１０・地公体・定超・未計画２・開所減２・評価減</t>
    <rPh sb="12" eb="13">
      <t>ミ</t>
    </rPh>
    <rPh sb="22" eb="24">
      <t>ヒョウカ</t>
    </rPh>
    <phoneticPr fontId="6"/>
  </si>
  <si>
    <t>児発１０・地公体・定超・未計画２・開所減２・評価減・拘束減</t>
    <rPh sb="12" eb="13">
      <t>ミ</t>
    </rPh>
    <rPh sb="22" eb="24">
      <t>ヒョウカ</t>
    </rPh>
    <rPh sb="24" eb="25">
      <t>ゲン</t>
    </rPh>
    <phoneticPr fontId="6"/>
  </si>
  <si>
    <t>児発１１・定超</t>
  </si>
  <si>
    <t>児発１１・定超・拘束減</t>
    <rPh sb="8" eb="10">
      <t>コウソク</t>
    </rPh>
    <rPh sb="10" eb="11">
      <t>ゲン</t>
    </rPh>
    <phoneticPr fontId="6"/>
  </si>
  <si>
    <t>児発１１・定超・評価減</t>
    <rPh sb="8" eb="10">
      <t>ヒョウカ</t>
    </rPh>
    <phoneticPr fontId="6"/>
  </si>
  <si>
    <t>児発１１・定超・評価減・拘束減</t>
  </si>
  <si>
    <t>児発１１・定超・開所減１</t>
  </si>
  <si>
    <t>児発１１・定超・開所減１・拘束減</t>
  </si>
  <si>
    <t>児発１１・定超・開所減１・評価減</t>
  </si>
  <si>
    <t>児発１１・定超・開所減１・評価減・拘束減</t>
  </si>
  <si>
    <t>児発１１・定超・開所減２</t>
  </si>
  <si>
    <t>児発１１・定超・開所減２・拘束減</t>
  </si>
  <si>
    <t>児発１１・定超・開所減２・評価減</t>
  </si>
  <si>
    <t>児発１１・定超・開所減２・評価減・拘束減</t>
  </si>
  <si>
    <t>児発１１・定超・未計画</t>
  </si>
  <si>
    <t>児発１１・定超・未計画・拘束減</t>
    <rPh sb="8" eb="9">
      <t>ミ</t>
    </rPh>
    <rPh sb="9" eb="11">
      <t>ケイカク</t>
    </rPh>
    <phoneticPr fontId="6"/>
  </si>
  <si>
    <t>児発１１・定超・未計画・評価減</t>
    <rPh sb="8" eb="9">
      <t>ミ</t>
    </rPh>
    <rPh sb="9" eb="11">
      <t>ケイカク</t>
    </rPh>
    <rPh sb="12" eb="14">
      <t>ヒョウカ</t>
    </rPh>
    <phoneticPr fontId="6"/>
  </si>
  <si>
    <t>児発１１・定超・未計画・評価減・拘束減</t>
    <rPh sb="8" eb="9">
      <t>ミ</t>
    </rPh>
    <rPh sb="9" eb="11">
      <t>ケイカク</t>
    </rPh>
    <phoneticPr fontId="6"/>
  </si>
  <si>
    <t>児発１１・定超・未計画・開所減１</t>
  </si>
  <si>
    <t>児発１１・定超・未計画・開所減１・拘束減</t>
    <rPh sb="8" eb="9">
      <t>ミ</t>
    </rPh>
    <rPh sb="9" eb="11">
      <t>ケイカク</t>
    </rPh>
    <phoneticPr fontId="6"/>
  </si>
  <si>
    <t>児発１１・定超・未計画・開所減１・評価減</t>
    <rPh sb="8" eb="9">
      <t>ミ</t>
    </rPh>
    <rPh sb="9" eb="11">
      <t>ケイカク</t>
    </rPh>
    <rPh sb="17" eb="19">
      <t>ヒョウカ</t>
    </rPh>
    <phoneticPr fontId="6"/>
  </si>
  <si>
    <t>児発１１・定超・未計画・開所減１・評価減・拘束減</t>
    <rPh sb="8" eb="9">
      <t>ミ</t>
    </rPh>
    <rPh sb="9" eb="11">
      <t>ケイカク</t>
    </rPh>
    <rPh sb="17" eb="19">
      <t>ヒョウカ</t>
    </rPh>
    <rPh sb="21" eb="23">
      <t>コウソク</t>
    </rPh>
    <rPh sb="23" eb="24">
      <t>ゲン</t>
    </rPh>
    <phoneticPr fontId="6"/>
  </si>
  <si>
    <t>児発１１・定超・未計画・開所減２</t>
  </si>
  <si>
    <t>児発１１・定超・未計画・開所減２・拘束減</t>
    <rPh sb="8" eb="9">
      <t>ミ</t>
    </rPh>
    <rPh sb="9" eb="11">
      <t>ケイカク</t>
    </rPh>
    <phoneticPr fontId="6"/>
  </si>
  <si>
    <t>児発１１・定超・未計画・開所減２・評価減</t>
    <rPh sb="8" eb="9">
      <t>ミ</t>
    </rPh>
    <rPh sb="9" eb="11">
      <t>ケイカク</t>
    </rPh>
    <rPh sb="17" eb="19">
      <t>ヒョウカ</t>
    </rPh>
    <phoneticPr fontId="6"/>
  </si>
  <si>
    <t>児発１１・定超・未計画・開所減２・評価減・拘束減</t>
    <rPh sb="8" eb="9">
      <t>ミ</t>
    </rPh>
    <rPh sb="9" eb="11">
      <t>ケイカク</t>
    </rPh>
    <rPh sb="17" eb="19">
      <t>ヒョウカ</t>
    </rPh>
    <rPh sb="21" eb="23">
      <t>コウソク</t>
    </rPh>
    <rPh sb="23" eb="24">
      <t>ゲン</t>
    </rPh>
    <phoneticPr fontId="6"/>
  </si>
  <si>
    <t>児発１１・定超・未計画２</t>
    <rPh sb="8" eb="9">
      <t>ミ</t>
    </rPh>
    <rPh sb="9" eb="11">
      <t>ケイカク</t>
    </rPh>
    <phoneticPr fontId="6"/>
  </si>
  <si>
    <t>児発１１・定超・未計画２・拘束減</t>
    <rPh sb="8" eb="9">
      <t>ミ</t>
    </rPh>
    <phoneticPr fontId="6"/>
  </si>
  <si>
    <t>児発１１・定超・未計画２・評価減</t>
    <rPh sb="8" eb="9">
      <t>ミ</t>
    </rPh>
    <rPh sb="13" eb="15">
      <t>ヒョウカ</t>
    </rPh>
    <phoneticPr fontId="6"/>
  </si>
  <si>
    <t>児発１１・定超・未計画２・評価減・拘束減</t>
    <rPh sb="8" eb="9">
      <t>ミ</t>
    </rPh>
    <phoneticPr fontId="6"/>
  </si>
  <si>
    <t>児発１１・定超・未計画２・開所減１</t>
    <rPh sb="8" eb="9">
      <t>ミ</t>
    </rPh>
    <phoneticPr fontId="6"/>
  </si>
  <si>
    <t>児発１１・定超・未計画２・開所減１・拘束減</t>
    <rPh sb="8" eb="9">
      <t>ミ</t>
    </rPh>
    <phoneticPr fontId="6"/>
  </si>
  <si>
    <t>児発１１・定超・未計画２・開所減１・評価減</t>
    <rPh sb="8" eb="9">
      <t>ミ</t>
    </rPh>
    <rPh sb="18" eb="20">
      <t>ヒョウカ</t>
    </rPh>
    <phoneticPr fontId="6"/>
  </si>
  <si>
    <t>児発１１・定超・未計画２・開所減１・評価減・拘束減</t>
    <rPh sb="8" eb="9">
      <t>ミ</t>
    </rPh>
    <rPh sb="18" eb="20">
      <t>ヒョウカ</t>
    </rPh>
    <rPh sb="22" eb="24">
      <t>コウソク</t>
    </rPh>
    <rPh sb="24" eb="25">
      <t>ゲン</t>
    </rPh>
    <phoneticPr fontId="6"/>
  </si>
  <si>
    <t>児発１１・定超・未計画２・開所減２</t>
    <rPh sb="8" eb="9">
      <t>ミ</t>
    </rPh>
    <phoneticPr fontId="6"/>
  </si>
  <si>
    <t>児発１１・定超・未計画２・開所減２・拘束減</t>
    <rPh sb="8" eb="9">
      <t>ミ</t>
    </rPh>
    <phoneticPr fontId="6"/>
  </si>
  <si>
    <t>児発１１・定超・未計画２・開所減２・評価減</t>
    <rPh sb="8" eb="9">
      <t>ミ</t>
    </rPh>
    <rPh sb="18" eb="20">
      <t>ヒョウカ</t>
    </rPh>
    <phoneticPr fontId="6"/>
  </si>
  <si>
    <t>児発１１・定超・未計画２・開所減２・評価減・拘束減</t>
    <rPh sb="8" eb="9">
      <t>ミ</t>
    </rPh>
    <rPh sb="18" eb="20">
      <t>ヒョウカ</t>
    </rPh>
    <rPh sb="22" eb="24">
      <t>コウソク</t>
    </rPh>
    <rPh sb="24" eb="25">
      <t>ゲン</t>
    </rPh>
    <phoneticPr fontId="6"/>
  </si>
  <si>
    <t>児発１１・地公体・定超</t>
    <phoneticPr fontId="6"/>
  </si>
  <si>
    <t>児発１１・地公体・定超・拘束減</t>
    <phoneticPr fontId="6"/>
  </si>
  <si>
    <t>児発１１・地公体・定超・評価減</t>
    <rPh sb="12" eb="14">
      <t>ヒョウカ</t>
    </rPh>
    <phoneticPr fontId="6"/>
  </si>
  <si>
    <t>児発１１・地公体・定超・評価減・拘束減</t>
    <rPh sb="12" eb="14">
      <t>ヒョウカ</t>
    </rPh>
    <phoneticPr fontId="6"/>
  </si>
  <si>
    <t>児発１１・地公体・定超・開所減１</t>
    <phoneticPr fontId="6"/>
  </si>
  <si>
    <t>児発１１・地公体・定超・開所減１・拘束減</t>
    <phoneticPr fontId="6"/>
  </si>
  <si>
    <t>児発１１・地公体・定超・開所減１・評価減</t>
  </si>
  <si>
    <t>児発１１・地公体・定超・開所減１・評価減・拘束減</t>
  </si>
  <si>
    <t>児発１１・地公体・定超・開所減２</t>
    <phoneticPr fontId="6"/>
  </si>
  <si>
    <t>児発１１・地公体・定超・開所減２・拘束減</t>
    <phoneticPr fontId="6"/>
  </si>
  <si>
    <t>児発１１・地公体・定超・開所減２・評価減</t>
  </si>
  <si>
    <t>児発１１・地公体・定超・開所減２・評価減・拘束減</t>
  </si>
  <si>
    <t>児発１１・地公体・定超・未計画</t>
    <phoneticPr fontId="6"/>
  </si>
  <si>
    <t>児発１１・地公体・定超・未計画・拘束減</t>
    <rPh sb="12" eb="13">
      <t>ミ</t>
    </rPh>
    <rPh sb="13" eb="15">
      <t>ケイカク</t>
    </rPh>
    <phoneticPr fontId="6"/>
  </si>
  <si>
    <t>児発１１・地公体・定超・未計画・評価減</t>
  </si>
  <si>
    <t>児発１１・地公体・定超・未計画・評価減・拘束減</t>
  </si>
  <si>
    <t>児発１１・地公体・定超・未計画・開所減１</t>
    <phoneticPr fontId="6"/>
  </si>
  <si>
    <t>児発１１・地公体・定超・未計画・開所減１・拘束減</t>
    <rPh sb="12" eb="13">
      <t>ミ</t>
    </rPh>
    <rPh sb="13" eb="15">
      <t>ケイカク</t>
    </rPh>
    <phoneticPr fontId="6"/>
  </si>
  <si>
    <t>児発１１・地公体・定超・未計画・開所減１・評価減</t>
    <rPh sb="12" eb="13">
      <t>ミ</t>
    </rPh>
    <rPh sb="13" eb="15">
      <t>ケイカク</t>
    </rPh>
    <rPh sb="21" eb="23">
      <t>ヒョウカ</t>
    </rPh>
    <phoneticPr fontId="6"/>
  </si>
  <si>
    <t>児発１１・地公体・定超・未計画・開所減１・評価減・拘束減</t>
    <rPh sb="12" eb="13">
      <t>ミ</t>
    </rPh>
    <rPh sb="13" eb="15">
      <t>ケイカク</t>
    </rPh>
    <rPh sb="21" eb="23">
      <t>ヒョウカ</t>
    </rPh>
    <rPh sb="23" eb="24">
      <t>ゲン</t>
    </rPh>
    <phoneticPr fontId="6"/>
  </si>
  <si>
    <t>児発１１・地公体・定超・未計画・開所減２</t>
    <rPh sb="12" eb="13">
      <t>ミ</t>
    </rPh>
    <rPh sb="13" eb="15">
      <t>ケイカク</t>
    </rPh>
    <phoneticPr fontId="6"/>
  </si>
  <si>
    <t>児発１１・地公体・定超・未計画・開所減２・拘束減</t>
    <rPh sb="12" eb="13">
      <t>ミ</t>
    </rPh>
    <rPh sb="13" eb="15">
      <t>ケイカク</t>
    </rPh>
    <phoneticPr fontId="6"/>
  </si>
  <si>
    <t>児発１１・地公体・定超・未計画・開所減２・評価減</t>
    <rPh sb="12" eb="13">
      <t>ミ</t>
    </rPh>
    <rPh sb="13" eb="15">
      <t>ケイカク</t>
    </rPh>
    <rPh sb="21" eb="23">
      <t>ヒョウカ</t>
    </rPh>
    <phoneticPr fontId="6"/>
  </si>
  <si>
    <t>児発１１・地公体・定超・未計画・開所減２・評価減・拘束減</t>
    <rPh sb="12" eb="13">
      <t>ミ</t>
    </rPh>
    <rPh sb="13" eb="15">
      <t>ケイカク</t>
    </rPh>
    <rPh sb="21" eb="23">
      <t>ヒョウカ</t>
    </rPh>
    <rPh sb="23" eb="24">
      <t>ゲン</t>
    </rPh>
    <phoneticPr fontId="6"/>
  </si>
  <si>
    <t>児発１１・地公体・定超・未計画２</t>
    <rPh sb="12" eb="13">
      <t>ミ</t>
    </rPh>
    <rPh sb="13" eb="15">
      <t>ケイカク</t>
    </rPh>
    <phoneticPr fontId="6"/>
  </si>
  <si>
    <t>児発１１・地公体・定超・未計画２・拘束減</t>
    <rPh sb="12" eb="13">
      <t>ミ</t>
    </rPh>
    <phoneticPr fontId="6"/>
  </si>
  <si>
    <t>児発１１・地公体・定超・未計画２・評価減</t>
  </si>
  <si>
    <t>児発１１・地公体・定超・未計画２・評価減・拘束減</t>
  </si>
  <si>
    <t>児発１１・地公体・定超・未計画２・開所減１</t>
    <rPh sb="12" eb="13">
      <t>ミ</t>
    </rPh>
    <phoneticPr fontId="6"/>
  </si>
  <si>
    <t>児発１１・地公体・定超・未計画２・開所減１・拘束減</t>
    <rPh sb="12" eb="13">
      <t>ミ</t>
    </rPh>
    <phoneticPr fontId="6"/>
  </si>
  <si>
    <t>児発１１・地公体・定超・未計画２・開所減１・評価減</t>
    <rPh sb="12" eb="13">
      <t>ミ</t>
    </rPh>
    <rPh sb="22" eb="24">
      <t>ヒョウカ</t>
    </rPh>
    <phoneticPr fontId="6"/>
  </si>
  <si>
    <t>児発１１・地公体・定超・未計画２・開所減１・評価減・拘束減</t>
    <rPh sb="12" eb="13">
      <t>ミ</t>
    </rPh>
    <rPh sb="22" eb="24">
      <t>ヒョウカ</t>
    </rPh>
    <rPh sb="24" eb="25">
      <t>ゲン</t>
    </rPh>
    <phoneticPr fontId="6"/>
  </si>
  <si>
    <t>児発１１・地公体・定超・未計画２・開所減２</t>
    <rPh sb="12" eb="13">
      <t>ミ</t>
    </rPh>
    <phoneticPr fontId="6"/>
  </si>
  <si>
    <t>児発１１・地公体・定超・未計画２・開所減２・拘束減</t>
    <rPh sb="12" eb="13">
      <t>ミ</t>
    </rPh>
    <phoneticPr fontId="6"/>
  </si>
  <si>
    <t>児発１１・地公体・定超・未計画２・開所減２・評価減</t>
    <rPh sb="12" eb="13">
      <t>ミ</t>
    </rPh>
    <rPh sb="22" eb="24">
      <t>ヒョウカ</t>
    </rPh>
    <phoneticPr fontId="6"/>
  </si>
  <si>
    <t>児発１１・地公体・定超・未計画２・開所減２・評価減・拘束減</t>
    <rPh sb="12" eb="13">
      <t>ミ</t>
    </rPh>
    <rPh sb="22" eb="24">
      <t>ヒョウカ</t>
    </rPh>
    <rPh sb="24" eb="25">
      <t>ゲン</t>
    </rPh>
    <phoneticPr fontId="6"/>
  </si>
  <si>
    <t>児発１２・定超</t>
  </si>
  <si>
    <t>児発１２・定超・拘束減</t>
    <rPh sb="8" eb="10">
      <t>コウソク</t>
    </rPh>
    <rPh sb="10" eb="11">
      <t>ゲン</t>
    </rPh>
    <phoneticPr fontId="6"/>
  </si>
  <si>
    <t>児発１２・定超・評価減</t>
    <rPh sb="8" eb="10">
      <t>ヒョウカ</t>
    </rPh>
    <phoneticPr fontId="6"/>
  </si>
  <si>
    <t>児発１２・定超・評価減・拘束減</t>
  </si>
  <si>
    <t>児発１２・定超・開所減１</t>
  </si>
  <si>
    <t>児発１２・定超・開所減１・拘束減</t>
  </si>
  <si>
    <t>児発１２・定超・開所減１・評価減</t>
  </si>
  <si>
    <t>児発１２・定超・開所減１・評価減・拘束減</t>
  </si>
  <si>
    <t>児発１２・定超・開所減２</t>
  </si>
  <si>
    <t>児発１２・定超・開所減２・拘束減</t>
  </si>
  <si>
    <t>児発１２・定超・開所減２・評価減</t>
  </si>
  <si>
    <t>児発１２・定超・開所減２・評価減・拘束減</t>
  </si>
  <si>
    <t>児発１２・定超・未計画</t>
  </si>
  <si>
    <t>児発１２・定超・未計画・拘束減</t>
    <rPh sb="8" eb="9">
      <t>ミ</t>
    </rPh>
    <rPh sb="9" eb="11">
      <t>ケイカク</t>
    </rPh>
    <phoneticPr fontId="6"/>
  </si>
  <si>
    <t>児発１２・定超・未計画・評価減</t>
    <rPh sb="8" eb="9">
      <t>ミ</t>
    </rPh>
    <rPh sb="9" eb="11">
      <t>ケイカク</t>
    </rPh>
    <rPh sb="12" eb="14">
      <t>ヒョウカ</t>
    </rPh>
    <phoneticPr fontId="6"/>
  </si>
  <si>
    <t>児発１２・定超・未計画・評価減・拘束減</t>
    <rPh sb="8" eb="9">
      <t>ミ</t>
    </rPh>
    <rPh sb="9" eb="11">
      <t>ケイカク</t>
    </rPh>
    <phoneticPr fontId="6"/>
  </si>
  <si>
    <t>児発１２・定超・未計画・開所減１</t>
  </si>
  <si>
    <t>児発１２・定超・未計画・開所減１・拘束減</t>
    <rPh sb="8" eb="9">
      <t>ミ</t>
    </rPh>
    <rPh sb="9" eb="11">
      <t>ケイカク</t>
    </rPh>
    <phoneticPr fontId="6"/>
  </si>
  <si>
    <t>児発１２・定超・未計画・開所減１・評価減</t>
    <rPh sb="8" eb="9">
      <t>ミ</t>
    </rPh>
    <rPh sb="9" eb="11">
      <t>ケイカク</t>
    </rPh>
    <rPh sb="17" eb="19">
      <t>ヒョウカ</t>
    </rPh>
    <phoneticPr fontId="6"/>
  </si>
  <si>
    <t>児発１２・定超・未計画・開所減１・評価減・拘束減</t>
    <rPh sb="8" eb="9">
      <t>ミ</t>
    </rPh>
    <rPh sb="9" eb="11">
      <t>ケイカク</t>
    </rPh>
    <rPh sb="17" eb="19">
      <t>ヒョウカ</t>
    </rPh>
    <rPh sb="21" eb="23">
      <t>コウソク</t>
    </rPh>
    <rPh sb="23" eb="24">
      <t>ゲン</t>
    </rPh>
    <phoneticPr fontId="6"/>
  </si>
  <si>
    <t>児発１２・定超・未計画・開所減２</t>
  </si>
  <si>
    <t>児発１２・定超・未計画・開所減２・拘束減</t>
    <rPh sb="8" eb="9">
      <t>ミ</t>
    </rPh>
    <rPh sb="9" eb="11">
      <t>ケイカク</t>
    </rPh>
    <phoneticPr fontId="6"/>
  </si>
  <si>
    <t>児発１２・定超・未計画・開所減２・評価減</t>
    <rPh sb="8" eb="9">
      <t>ミ</t>
    </rPh>
    <rPh sb="9" eb="11">
      <t>ケイカク</t>
    </rPh>
    <rPh sb="17" eb="19">
      <t>ヒョウカ</t>
    </rPh>
    <phoneticPr fontId="6"/>
  </si>
  <si>
    <t>児発１２・定超・未計画・開所減２・評価減・拘束減</t>
    <rPh sb="8" eb="9">
      <t>ミ</t>
    </rPh>
    <rPh sb="9" eb="11">
      <t>ケイカク</t>
    </rPh>
    <rPh sb="17" eb="19">
      <t>ヒョウカ</t>
    </rPh>
    <rPh sb="21" eb="23">
      <t>コウソク</t>
    </rPh>
    <rPh sb="23" eb="24">
      <t>ゲン</t>
    </rPh>
    <phoneticPr fontId="6"/>
  </si>
  <si>
    <t>児発１２・定超・未計画２</t>
    <rPh sb="8" eb="9">
      <t>ミ</t>
    </rPh>
    <rPh sb="9" eb="11">
      <t>ケイカク</t>
    </rPh>
    <phoneticPr fontId="6"/>
  </si>
  <si>
    <t>児発１２・定超・未計画２・拘束減</t>
    <rPh sb="8" eb="9">
      <t>ミ</t>
    </rPh>
    <phoneticPr fontId="6"/>
  </si>
  <si>
    <t>児発１２・定超・未計画２・評価減</t>
    <rPh sb="8" eb="9">
      <t>ミ</t>
    </rPh>
    <rPh sb="13" eb="15">
      <t>ヒョウカ</t>
    </rPh>
    <phoneticPr fontId="6"/>
  </si>
  <si>
    <t>児発１２・定超・未計画２・評価減・拘束減</t>
    <rPh sb="8" eb="9">
      <t>ミ</t>
    </rPh>
    <phoneticPr fontId="6"/>
  </si>
  <si>
    <t>児発１２・定超・未計画２・開所減１</t>
    <rPh sb="8" eb="9">
      <t>ミ</t>
    </rPh>
    <phoneticPr fontId="6"/>
  </si>
  <si>
    <t>児発１２・定超・未計画２・開所減１・拘束減</t>
    <rPh sb="8" eb="9">
      <t>ミ</t>
    </rPh>
    <phoneticPr fontId="6"/>
  </si>
  <si>
    <t>児発１２・定超・未計画２・開所減１・評価減</t>
    <rPh sb="8" eb="9">
      <t>ミ</t>
    </rPh>
    <rPh sb="18" eb="20">
      <t>ヒョウカ</t>
    </rPh>
    <phoneticPr fontId="6"/>
  </si>
  <si>
    <t>児発１２・定超・未計画２・開所減１・評価減・拘束減</t>
    <rPh sb="8" eb="9">
      <t>ミ</t>
    </rPh>
    <rPh sb="18" eb="20">
      <t>ヒョウカ</t>
    </rPh>
    <rPh sb="22" eb="24">
      <t>コウソク</t>
    </rPh>
    <rPh sb="24" eb="25">
      <t>ゲン</t>
    </rPh>
    <phoneticPr fontId="6"/>
  </si>
  <si>
    <t>児発１２・定超・未計画２・開所減２</t>
    <rPh sb="8" eb="9">
      <t>ミ</t>
    </rPh>
    <phoneticPr fontId="6"/>
  </si>
  <si>
    <t>児発１２・定超・未計画２・開所減２・拘束減</t>
    <rPh sb="8" eb="9">
      <t>ミ</t>
    </rPh>
    <phoneticPr fontId="6"/>
  </si>
  <si>
    <t>児発１２・定超・未計画２・開所減２・評価減</t>
    <rPh sb="8" eb="9">
      <t>ミ</t>
    </rPh>
    <rPh sb="18" eb="20">
      <t>ヒョウカ</t>
    </rPh>
    <phoneticPr fontId="6"/>
  </si>
  <si>
    <t>児発１２・定超・未計画２・開所減２・評価減・拘束減</t>
    <rPh sb="8" eb="9">
      <t>ミ</t>
    </rPh>
    <rPh sb="18" eb="20">
      <t>ヒョウカ</t>
    </rPh>
    <rPh sb="22" eb="24">
      <t>コウソク</t>
    </rPh>
    <rPh sb="24" eb="25">
      <t>ゲン</t>
    </rPh>
    <phoneticPr fontId="6"/>
  </si>
  <si>
    <t>児発１２・地公体・定超</t>
    <phoneticPr fontId="6"/>
  </si>
  <si>
    <t>児発１２・地公体・定超・拘束減</t>
    <phoneticPr fontId="6"/>
  </si>
  <si>
    <t>児発１２・地公体・定超・評価減</t>
    <rPh sb="12" eb="14">
      <t>ヒョウカ</t>
    </rPh>
    <phoneticPr fontId="6"/>
  </si>
  <si>
    <t>児発１２・地公体・定超・評価減・拘束減</t>
    <rPh sb="12" eb="14">
      <t>ヒョウカ</t>
    </rPh>
    <phoneticPr fontId="6"/>
  </si>
  <si>
    <t>児発１２・地公体・定超・開所減１</t>
    <phoneticPr fontId="6"/>
  </si>
  <si>
    <t>児発１２・地公体・定超・開所減１・拘束減</t>
    <phoneticPr fontId="6"/>
  </si>
  <si>
    <t>児発１２・地公体・定超・開所減１・評価減</t>
  </si>
  <si>
    <t>児発１２・地公体・定超・開所減１・評価減・拘束減</t>
  </si>
  <si>
    <t>児発１２・地公体・定超・開所減２</t>
    <phoneticPr fontId="6"/>
  </si>
  <si>
    <t>児発１２・地公体・定超・開所減２・拘束減</t>
    <phoneticPr fontId="6"/>
  </si>
  <si>
    <t>児発１２・地公体・定超・開所減２・評価減</t>
  </si>
  <si>
    <t>児発１２・地公体・定超・開所減２・評価減・拘束減</t>
  </si>
  <si>
    <t>児発１２・地公体・定超・未計画</t>
    <phoneticPr fontId="6"/>
  </si>
  <si>
    <t>児発１２・地公体・定超・未計画・拘束減</t>
    <rPh sb="12" eb="13">
      <t>ミ</t>
    </rPh>
    <rPh sb="13" eb="15">
      <t>ケイカク</t>
    </rPh>
    <phoneticPr fontId="6"/>
  </si>
  <si>
    <t>児発１２・地公体・定超・未計画・評価減</t>
  </si>
  <si>
    <t>児発１２・地公体・定超・未計画・評価減・拘束減</t>
  </si>
  <si>
    <t>児発１２・地公体・定超・未計画・開所減１</t>
    <phoneticPr fontId="6"/>
  </si>
  <si>
    <t>児発１２・地公体・定超・未計画・開所減１・拘束減</t>
    <rPh sb="12" eb="13">
      <t>ミ</t>
    </rPh>
    <rPh sb="13" eb="15">
      <t>ケイカク</t>
    </rPh>
    <phoneticPr fontId="6"/>
  </si>
  <si>
    <t>児発１２・地公体・定超・未計画・開所減１・評価減</t>
    <rPh sb="12" eb="13">
      <t>ミ</t>
    </rPh>
    <rPh sb="13" eb="15">
      <t>ケイカク</t>
    </rPh>
    <rPh sb="21" eb="23">
      <t>ヒョウカ</t>
    </rPh>
    <phoneticPr fontId="6"/>
  </si>
  <si>
    <t>児発１２・地公体・定超・未計画・開所減１・評価減・拘束減</t>
    <rPh sb="12" eb="13">
      <t>ミ</t>
    </rPh>
    <rPh sb="13" eb="15">
      <t>ケイカク</t>
    </rPh>
    <rPh sb="21" eb="23">
      <t>ヒョウカ</t>
    </rPh>
    <rPh sb="23" eb="24">
      <t>ゲン</t>
    </rPh>
    <phoneticPr fontId="6"/>
  </si>
  <si>
    <t>児発１２・地公体・定超・未計画・開所減２</t>
    <rPh sb="12" eb="13">
      <t>ミ</t>
    </rPh>
    <rPh sb="13" eb="15">
      <t>ケイカク</t>
    </rPh>
    <phoneticPr fontId="6"/>
  </si>
  <si>
    <t>児発１２・地公体・定超・未計画・開所減２・拘束減</t>
    <rPh sb="12" eb="13">
      <t>ミ</t>
    </rPh>
    <rPh sb="13" eb="15">
      <t>ケイカク</t>
    </rPh>
    <phoneticPr fontId="6"/>
  </si>
  <si>
    <t>児発１２・地公体・定超・未計画・開所減２・評価減</t>
    <rPh sb="12" eb="13">
      <t>ミ</t>
    </rPh>
    <rPh sb="13" eb="15">
      <t>ケイカク</t>
    </rPh>
    <rPh sb="21" eb="23">
      <t>ヒョウカ</t>
    </rPh>
    <phoneticPr fontId="6"/>
  </si>
  <si>
    <t>児発１２・地公体・定超・未計画・開所減２・評価減・拘束減</t>
    <rPh sb="12" eb="13">
      <t>ミ</t>
    </rPh>
    <rPh sb="13" eb="15">
      <t>ケイカク</t>
    </rPh>
    <rPh sb="21" eb="23">
      <t>ヒョウカ</t>
    </rPh>
    <rPh sb="23" eb="24">
      <t>ゲン</t>
    </rPh>
    <phoneticPr fontId="6"/>
  </si>
  <si>
    <t>児発１２・地公体・定超・未計画２</t>
    <rPh sb="12" eb="13">
      <t>ミ</t>
    </rPh>
    <rPh sb="13" eb="15">
      <t>ケイカク</t>
    </rPh>
    <phoneticPr fontId="6"/>
  </si>
  <si>
    <t>児発１２・地公体・定超・未計画２・拘束減</t>
    <rPh sb="12" eb="13">
      <t>ミ</t>
    </rPh>
    <phoneticPr fontId="6"/>
  </si>
  <si>
    <t>児発１２・地公体・定超・未計画２・評価減</t>
  </si>
  <si>
    <t>児発１２・地公体・定超・未計画２・評価減・拘束減</t>
  </si>
  <si>
    <t>児発１２・地公体・定超・未計画２・開所減１</t>
    <rPh sb="12" eb="13">
      <t>ミ</t>
    </rPh>
    <phoneticPr fontId="6"/>
  </si>
  <si>
    <t>児発１２・地公体・定超・未計画２・開所減１・拘束減</t>
    <rPh sb="12" eb="13">
      <t>ミ</t>
    </rPh>
    <phoneticPr fontId="6"/>
  </si>
  <si>
    <t>児発１２・地公体・定超・未計画２・開所減１・評価減</t>
    <rPh sb="12" eb="13">
      <t>ミ</t>
    </rPh>
    <rPh sb="22" eb="24">
      <t>ヒョウカ</t>
    </rPh>
    <phoneticPr fontId="6"/>
  </si>
  <si>
    <t>児発１２・地公体・定超・未計画２・開所減１・評価減・拘束減</t>
    <rPh sb="12" eb="13">
      <t>ミ</t>
    </rPh>
    <rPh sb="22" eb="24">
      <t>ヒョウカ</t>
    </rPh>
    <rPh sb="24" eb="25">
      <t>ゲン</t>
    </rPh>
    <phoneticPr fontId="6"/>
  </si>
  <si>
    <t>児発１２・地公体・定超・未計画２・開所減２</t>
    <rPh sb="12" eb="13">
      <t>ミ</t>
    </rPh>
    <phoneticPr fontId="6"/>
  </si>
  <si>
    <t>児発１２・地公体・定超・未計画２・開所減２・拘束減</t>
    <rPh sb="12" eb="13">
      <t>ミ</t>
    </rPh>
    <phoneticPr fontId="6"/>
  </si>
  <si>
    <t>児発１２・地公体・定超・未計画２・開所減２・評価減</t>
    <rPh sb="12" eb="13">
      <t>ミ</t>
    </rPh>
    <rPh sb="22" eb="24">
      <t>ヒョウカ</t>
    </rPh>
    <phoneticPr fontId="6"/>
  </si>
  <si>
    <t>児発１２・地公体・定超・未計画２・開所減２・評価減・拘束減</t>
    <rPh sb="12" eb="13">
      <t>ミ</t>
    </rPh>
    <rPh sb="22" eb="24">
      <t>ヒョウカ</t>
    </rPh>
    <rPh sb="24" eb="25">
      <t>ゲン</t>
    </rPh>
    <phoneticPr fontId="6"/>
  </si>
  <si>
    <t>児発１３・定超</t>
  </si>
  <si>
    <t>児発１３・定超・拘束減</t>
    <rPh sb="8" eb="10">
      <t>コウソク</t>
    </rPh>
    <rPh sb="10" eb="11">
      <t>ゲン</t>
    </rPh>
    <phoneticPr fontId="6"/>
  </si>
  <si>
    <t>児発１３・定超・評価減</t>
    <rPh sb="8" eb="10">
      <t>ヒョウカ</t>
    </rPh>
    <phoneticPr fontId="6"/>
  </si>
  <si>
    <t>児発１３・定超・評価減・拘束減</t>
  </si>
  <si>
    <t>児発１３・定超・開所減１</t>
  </si>
  <si>
    <t>児発１３・定超・開所減１・拘束減</t>
  </si>
  <si>
    <t>児発１３・定超・開所減１・評価減</t>
  </si>
  <si>
    <t>児発１３・定超・開所減１・評価減・拘束減</t>
  </si>
  <si>
    <t>児発１３・定超・開所減２</t>
  </si>
  <si>
    <t>児発１３・定超・開所減２・拘束減</t>
  </si>
  <si>
    <t>児発１３・定超・開所減２・評価減</t>
  </si>
  <si>
    <t>児発１３・定超・開所減２・評価減・拘束減</t>
  </si>
  <si>
    <t>児発１３・定超・未計画</t>
  </si>
  <si>
    <t>児発１３・定超・未計画・拘束減</t>
    <rPh sb="8" eb="9">
      <t>ミ</t>
    </rPh>
    <rPh sb="9" eb="11">
      <t>ケイカク</t>
    </rPh>
    <phoneticPr fontId="6"/>
  </si>
  <si>
    <t>児発１３・定超・未計画・評価減</t>
    <rPh sb="8" eb="9">
      <t>ミ</t>
    </rPh>
    <rPh sb="9" eb="11">
      <t>ケイカク</t>
    </rPh>
    <rPh sb="12" eb="14">
      <t>ヒョウカ</t>
    </rPh>
    <phoneticPr fontId="6"/>
  </si>
  <si>
    <t>児発１３・定超・未計画・評価減・拘束減</t>
    <rPh sb="8" eb="9">
      <t>ミ</t>
    </rPh>
    <rPh sb="9" eb="11">
      <t>ケイカク</t>
    </rPh>
    <phoneticPr fontId="6"/>
  </si>
  <si>
    <t>児発１３・定超・未計画・開所減１</t>
  </si>
  <si>
    <t>児発１３・定超・未計画・開所減１・拘束減</t>
    <rPh sb="8" eb="9">
      <t>ミ</t>
    </rPh>
    <rPh sb="9" eb="11">
      <t>ケイカク</t>
    </rPh>
    <phoneticPr fontId="6"/>
  </si>
  <si>
    <t>児発１３・定超・未計画・開所減１・評価減</t>
    <rPh sb="8" eb="9">
      <t>ミ</t>
    </rPh>
    <rPh sb="9" eb="11">
      <t>ケイカク</t>
    </rPh>
    <rPh sb="17" eb="19">
      <t>ヒョウカ</t>
    </rPh>
    <phoneticPr fontId="6"/>
  </si>
  <si>
    <t>児発１３・定超・未計画・開所減１・評価減・拘束減</t>
    <rPh sb="8" eb="9">
      <t>ミ</t>
    </rPh>
    <rPh sb="9" eb="11">
      <t>ケイカク</t>
    </rPh>
    <rPh sb="17" eb="19">
      <t>ヒョウカ</t>
    </rPh>
    <rPh sb="21" eb="23">
      <t>コウソク</t>
    </rPh>
    <rPh sb="23" eb="24">
      <t>ゲン</t>
    </rPh>
    <phoneticPr fontId="6"/>
  </si>
  <si>
    <t>児発１３・定超・未計画・開所減２</t>
  </si>
  <si>
    <t>児発１３・定超・未計画・開所減２・拘束減</t>
    <rPh sb="8" eb="9">
      <t>ミ</t>
    </rPh>
    <rPh sb="9" eb="11">
      <t>ケイカク</t>
    </rPh>
    <phoneticPr fontId="6"/>
  </si>
  <si>
    <t>児発１３・定超・未計画・開所減２・評価減</t>
    <rPh sb="8" eb="9">
      <t>ミ</t>
    </rPh>
    <rPh sb="9" eb="11">
      <t>ケイカク</t>
    </rPh>
    <rPh sb="17" eb="19">
      <t>ヒョウカ</t>
    </rPh>
    <phoneticPr fontId="6"/>
  </si>
  <si>
    <t>児発１３・定超・未計画・開所減２・評価減・拘束減</t>
    <rPh sb="8" eb="9">
      <t>ミ</t>
    </rPh>
    <rPh sb="9" eb="11">
      <t>ケイカク</t>
    </rPh>
    <rPh sb="17" eb="19">
      <t>ヒョウカ</t>
    </rPh>
    <rPh sb="21" eb="23">
      <t>コウソク</t>
    </rPh>
    <rPh sb="23" eb="24">
      <t>ゲン</t>
    </rPh>
    <phoneticPr fontId="6"/>
  </si>
  <si>
    <t>児発１３・定超・未計画２</t>
    <rPh sb="8" eb="9">
      <t>ミ</t>
    </rPh>
    <rPh sb="9" eb="11">
      <t>ケイカク</t>
    </rPh>
    <phoneticPr fontId="6"/>
  </si>
  <si>
    <t>児発１３・定超・未計画２・拘束減</t>
    <rPh sb="8" eb="9">
      <t>ミ</t>
    </rPh>
    <phoneticPr fontId="6"/>
  </si>
  <si>
    <t>児発１３・定超・未計画２・評価減</t>
    <rPh sb="8" eb="9">
      <t>ミ</t>
    </rPh>
    <rPh sb="13" eb="15">
      <t>ヒョウカ</t>
    </rPh>
    <phoneticPr fontId="6"/>
  </si>
  <si>
    <t>児発１３・定超・未計画２・評価減・拘束減</t>
    <rPh sb="8" eb="9">
      <t>ミ</t>
    </rPh>
    <phoneticPr fontId="6"/>
  </si>
  <si>
    <t>児発１３・定超・未計画２・開所減１</t>
    <rPh sb="8" eb="9">
      <t>ミ</t>
    </rPh>
    <phoneticPr fontId="6"/>
  </si>
  <si>
    <t>児発１３・定超・未計画２・開所減１・拘束減</t>
    <rPh sb="8" eb="9">
      <t>ミ</t>
    </rPh>
    <phoneticPr fontId="6"/>
  </si>
  <si>
    <t>児発１３・定超・未計画２・開所減１・評価減</t>
    <rPh sb="8" eb="9">
      <t>ミ</t>
    </rPh>
    <rPh sb="18" eb="20">
      <t>ヒョウカ</t>
    </rPh>
    <phoneticPr fontId="6"/>
  </si>
  <si>
    <t>児発１３・定超・未計画２・開所減１・評価減・拘束減</t>
    <rPh sb="8" eb="9">
      <t>ミ</t>
    </rPh>
    <rPh sb="18" eb="20">
      <t>ヒョウカ</t>
    </rPh>
    <rPh sb="22" eb="24">
      <t>コウソク</t>
    </rPh>
    <rPh sb="24" eb="25">
      <t>ゲン</t>
    </rPh>
    <phoneticPr fontId="6"/>
  </si>
  <si>
    <t>児発１３・定超・未計画２・開所減２</t>
    <rPh sb="8" eb="9">
      <t>ミ</t>
    </rPh>
    <phoneticPr fontId="6"/>
  </si>
  <si>
    <t>児発１３・定超・未計画２・開所減２・拘束減</t>
    <rPh sb="8" eb="9">
      <t>ミ</t>
    </rPh>
    <phoneticPr fontId="6"/>
  </si>
  <si>
    <t>児発１３・定超・未計画２・開所減２・評価減</t>
    <rPh sb="8" eb="9">
      <t>ミ</t>
    </rPh>
    <rPh sb="18" eb="20">
      <t>ヒョウカ</t>
    </rPh>
    <phoneticPr fontId="6"/>
  </si>
  <si>
    <t>児発１３・定超・未計画２・開所減２・評価減・拘束減</t>
    <rPh sb="8" eb="9">
      <t>ミ</t>
    </rPh>
    <rPh sb="18" eb="20">
      <t>ヒョウカ</t>
    </rPh>
    <rPh sb="22" eb="24">
      <t>コウソク</t>
    </rPh>
    <rPh sb="24" eb="25">
      <t>ゲン</t>
    </rPh>
    <phoneticPr fontId="6"/>
  </si>
  <si>
    <t>児発１３・地公体・定超</t>
    <phoneticPr fontId="6"/>
  </si>
  <si>
    <t>児発１３・地公体・定超・拘束減</t>
    <phoneticPr fontId="6"/>
  </si>
  <si>
    <t>児発１３・地公体・定超・評価減</t>
    <rPh sb="12" eb="14">
      <t>ヒョウカ</t>
    </rPh>
    <phoneticPr fontId="6"/>
  </si>
  <si>
    <t>児発１３・地公体・定超・評価減・拘束減</t>
    <rPh sb="12" eb="14">
      <t>ヒョウカ</t>
    </rPh>
    <phoneticPr fontId="6"/>
  </si>
  <si>
    <t>児発１３・地公体・定超・開所減１</t>
    <phoneticPr fontId="6"/>
  </si>
  <si>
    <t>児発１３・地公体・定超・開所減１・拘束減</t>
    <phoneticPr fontId="6"/>
  </si>
  <si>
    <t>児発１３・地公体・定超・開所減１・評価減</t>
  </si>
  <si>
    <t>児発１３・地公体・定超・開所減１・評価減・拘束減</t>
  </si>
  <si>
    <t>児発１３・地公体・定超・開所減２</t>
    <phoneticPr fontId="6"/>
  </si>
  <si>
    <t>児発１３・地公体・定超・開所減２・拘束減</t>
    <phoneticPr fontId="6"/>
  </si>
  <si>
    <t>児発１３・地公体・定超・開所減２・評価減</t>
  </si>
  <si>
    <t>児発１３・地公体・定超・開所減２・評価減・拘束減</t>
  </si>
  <si>
    <t>児発１３・地公体・定超・未計画</t>
    <phoneticPr fontId="6"/>
  </si>
  <si>
    <t>児発１３・地公体・定超・未計画・拘束減</t>
    <rPh sb="12" eb="13">
      <t>ミ</t>
    </rPh>
    <rPh sb="13" eb="15">
      <t>ケイカク</t>
    </rPh>
    <phoneticPr fontId="6"/>
  </si>
  <si>
    <t>児発１３・地公体・定超・未計画・評価減</t>
  </si>
  <si>
    <t>児発１３・地公体・定超・未計画・評価減・拘束減</t>
  </si>
  <si>
    <t>児発１３・地公体・定超・未計画・開所減１</t>
    <phoneticPr fontId="6"/>
  </si>
  <si>
    <t>児発１３・地公体・定超・未計画・開所減１・拘束減</t>
    <rPh sb="12" eb="13">
      <t>ミ</t>
    </rPh>
    <rPh sb="13" eb="15">
      <t>ケイカク</t>
    </rPh>
    <phoneticPr fontId="6"/>
  </si>
  <si>
    <t>児発１３・地公体・定超・未計画・開所減１・評価減</t>
    <rPh sb="12" eb="13">
      <t>ミ</t>
    </rPh>
    <rPh sb="13" eb="15">
      <t>ケイカク</t>
    </rPh>
    <rPh sb="21" eb="23">
      <t>ヒョウカ</t>
    </rPh>
    <phoneticPr fontId="6"/>
  </si>
  <si>
    <t>児発１３・地公体・定超・未計画・開所減１・評価減・拘束減</t>
    <rPh sb="12" eb="13">
      <t>ミ</t>
    </rPh>
    <rPh sb="13" eb="15">
      <t>ケイカク</t>
    </rPh>
    <rPh sb="21" eb="23">
      <t>ヒョウカ</t>
    </rPh>
    <rPh sb="23" eb="24">
      <t>ゲン</t>
    </rPh>
    <phoneticPr fontId="6"/>
  </si>
  <si>
    <t>児発１３・地公体・定超・未計画・開所減２</t>
    <rPh sb="12" eb="13">
      <t>ミ</t>
    </rPh>
    <rPh sb="13" eb="15">
      <t>ケイカク</t>
    </rPh>
    <phoneticPr fontId="6"/>
  </si>
  <si>
    <t>児発１３・地公体・定超・未計画・開所減２・拘束減</t>
    <rPh sb="12" eb="13">
      <t>ミ</t>
    </rPh>
    <rPh sb="13" eb="15">
      <t>ケイカク</t>
    </rPh>
    <phoneticPr fontId="6"/>
  </si>
  <si>
    <t>児発１３・地公体・定超・未計画・開所減２・評価減</t>
    <rPh sb="12" eb="13">
      <t>ミ</t>
    </rPh>
    <rPh sb="13" eb="15">
      <t>ケイカク</t>
    </rPh>
    <rPh sb="21" eb="23">
      <t>ヒョウカ</t>
    </rPh>
    <phoneticPr fontId="6"/>
  </si>
  <si>
    <t>児発１３・地公体・定超・未計画・開所減２・評価減・拘束減</t>
    <rPh sb="12" eb="13">
      <t>ミ</t>
    </rPh>
    <rPh sb="13" eb="15">
      <t>ケイカク</t>
    </rPh>
    <rPh sb="21" eb="23">
      <t>ヒョウカ</t>
    </rPh>
    <rPh sb="23" eb="24">
      <t>ゲン</t>
    </rPh>
    <phoneticPr fontId="6"/>
  </si>
  <si>
    <t>児発１３・地公体・定超・未計画２</t>
    <rPh sb="12" eb="13">
      <t>ミ</t>
    </rPh>
    <rPh sb="13" eb="15">
      <t>ケイカク</t>
    </rPh>
    <phoneticPr fontId="6"/>
  </si>
  <si>
    <t>児発１３・地公体・定超・未計画２・拘束減</t>
    <rPh sb="12" eb="13">
      <t>ミ</t>
    </rPh>
    <phoneticPr fontId="6"/>
  </si>
  <si>
    <t>児発１３・地公体・定超・未計画２・評価減</t>
  </si>
  <si>
    <t>児発１３・地公体・定超・未計画２・評価減・拘束減</t>
  </si>
  <si>
    <t>児発１３・地公体・定超・未計画２・開所減１</t>
    <rPh sb="12" eb="13">
      <t>ミ</t>
    </rPh>
    <phoneticPr fontId="6"/>
  </si>
  <si>
    <t>児発１３・地公体・定超・未計画２・開所減１・拘束減</t>
    <rPh sb="12" eb="13">
      <t>ミ</t>
    </rPh>
    <phoneticPr fontId="6"/>
  </si>
  <si>
    <t>児発１３・地公体・定超・未計画２・開所減１・評価減</t>
    <rPh sb="12" eb="13">
      <t>ミ</t>
    </rPh>
    <rPh sb="22" eb="24">
      <t>ヒョウカ</t>
    </rPh>
    <phoneticPr fontId="6"/>
  </si>
  <si>
    <t>児発１３・地公体・定超・未計画２・開所減１・評価減・拘束減</t>
    <rPh sb="12" eb="13">
      <t>ミ</t>
    </rPh>
    <rPh sb="22" eb="24">
      <t>ヒョウカ</t>
    </rPh>
    <rPh sb="24" eb="25">
      <t>ゲン</t>
    </rPh>
    <phoneticPr fontId="6"/>
  </si>
  <si>
    <t>児発１３・地公体・定超・未計画２・開所減２</t>
    <rPh sb="12" eb="13">
      <t>ミ</t>
    </rPh>
    <phoneticPr fontId="6"/>
  </si>
  <si>
    <t>児発１３・地公体・定超・未計画２・開所減２・拘束減</t>
    <rPh sb="12" eb="13">
      <t>ミ</t>
    </rPh>
    <phoneticPr fontId="6"/>
  </si>
  <si>
    <t>児発１３・地公体・定超・未計画２・開所減２・評価減</t>
    <rPh sb="12" eb="13">
      <t>ミ</t>
    </rPh>
    <rPh sb="22" eb="24">
      <t>ヒョウカ</t>
    </rPh>
    <phoneticPr fontId="6"/>
  </si>
  <si>
    <t>児発１３・地公体・定超・未計画２・開所減２・評価減・拘束減</t>
    <rPh sb="12" eb="13">
      <t>ミ</t>
    </rPh>
    <rPh sb="22" eb="24">
      <t>ヒョウカ</t>
    </rPh>
    <rPh sb="24" eb="25">
      <t>ゲン</t>
    </rPh>
    <phoneticPr fontId="6"/>
  </si>
  <si>
    <t>児発１４・定超</t>
  </si>
  <si>
    <t>児発１４・定超・拘束減</t>
    <rPh sb="8" eb="10">
      <t>コウソク</t>
    </rPh>
    <rPh sb="10" eb="11">
      <t>ゲン</t>
    </rPh>
    <phoneticPr fontId="6"/>
  </si>
  <si>
    <t>児発１４・定超・評価減</t>
    <rPh sb="8" eb="10">
      <t>ヒョウカ</t>
    </rPh>
    <phoneticPr fontId="6"/>
  </si>
  <si>
    <t>児発１４・定超・評価減・拘束減</t>
  </si>
  <si>
    <t>児発１４・定超・開所減１</t>
  </si>
  <si>
    <t>児発１４・定超・開所減１・拘束減</t>
  </si>
  <si>
    <t>児発１４・定超・開所減１・評価減</t>
  </si>
  <si>
    <t>児発１４・定超・開所減１・評価減・拘束減</t>
  </si>
  <si>
    <t>児発１４・定超・開所減２</t>
  </si>
  <si>
    <t>児発１４・定超・開所減２・拘束減</t>
  </si>
  <si>
    <t>児発１４・定超・開所減２・評価減</t>
  </si>
  <si>
    <t>児発１４・定超・開所減２・評価減・拘束減</t>
  </si>
  <si>
    <t>児発１４・定超・未計画</t>
  </si>
  <si>
    <t>児発１４・定超・未計画・拘束減</t>
    <rPh sb="8" eb="9">
      <t>ミ</t>
    </rPh>
    <rPh sb="9" eb="11">
      <t>ケイカク</t>
    </rPh>
    <phoneticPr fontId="6"/>
  </si>
  <si>
    <t>児発１４・定超・未計画・評価減</t>
    <rPh sb="8" eb="9">
      <t>ミ</t>
    </rPh>
    <rPh sb="9" eb="11">
      <t>ケイカク</t>
    </rPh>
    <rPh sb="12" eb="14">
      <t>ヒョウカ</t>
    </rPh>
    <phoneticPr fontId="6"/>
  </si>
  <si>
    <t>児発１４・定超・未計画・評価減・拘束減</t>
    <rPh sb="8" eb="9">
      <t>ミ</t>
    </rPh>
    <rPh sb="9" eb="11">
      <t>ケイカク</t>
    </rPh>
    <phoneticPr fontId="6"/>
  </si>
  <si>
    <t>児発１４・定超・未計画・開所減１</t>
  </si>
  <si>
    <t>児発１４・定超・未計画・開所減１・拘束減</t>
    <rPh sb="8" eb="9">
      <t>ミ</t>
    </rPh>
    <rPh sb="9" eb="11">
      <t>ケイカク</t>
    </rPh>
    <phoneticPr fontId="6"/>
  </si>
  <si>
    <t>児発１４・定超・未計画・開所減１・評価減</t>
    <rPh sb="8" eb="9">
      <t>ミ</t>
    </rPh>
    <rPh sb="9" eb="11">
      <t>ケイカク</t>
    </rPh>
    <rPh sb="17" eb="19">
      <t>ヒョウカ</t>
    </rPh>
    <phoneticPr fontId="6"/>
  </si>
  <si>
    <t>児発１４・定超・未計画・開所減１・評価減・拘束減</t>
    <rPh sb="8" eb="9">
      <t>ミ</t>
    </rPh>
    <rPh sb="9" eb="11">
      <t>ケイカク</t>
    </rPh>
    <rPh sb="17" eb="19">
      <t>ヒョウカ</t>
    </rPh>
    <rPh sb="21" eb="23">
      <t>コウソク</t>
    </rPh>
    <rPh sb="23" eb="24">
      <t>ゲン</t>
    </rPh>
    <phoneticPr fontId="6"/>
  </si>
  <si>
    <t>児発１４・定超・未計画・開所減２</t>
  </si>
  <si>
    <t>児発１４・定超・未計画・開所減２・拘束減</t>
    <rPh sb="8" eb="9">
      <t>ミ</t>
    </rPh>
    <rPh sb="9" eb="11">
      <t>ケイカク</t>
    </rPh>
    <phoneticPr fontId="6"/>
  </si>
  <si>
    <t>児発１４・定超・未計画・開所減２・評価減</t>
    <rPh sb="8" eb="9">
      <t>ミ</t>
    </rPh>
    <rPh sb="9" eb="11">
      <t>ケイカク</t>
    </rPh>
    <rPh sb="17" eb="19">
      <t>ヒョウカ</t>
    </rPh>
    <phoneticPr fontId="6"/>
  </si>
  <si>
    <t>児発１４・定超・未計画・開所減２・評価減・拘束減</t>
    <rPh sb="8" eb="9">
      <t>ミ</t>
    </rPh>
    <rPh sb="9" eb="11">
      <t>ケイカク</t>
    </rPh>
    <rPh sb="17" eb="19">
      <t>ヒョウカ</t>
    </rPh>
    <rPh sb="21" eb="23">
      <t>コウソク</t>
    </rPh>
    <rPh sb="23" eb="24">
      <t>ゲン</t>
    </rPh>
    <phoneticPr fontId="6"/>
  </si>
  <si>
    <t>児発１４・定超・未計画２</t>
    <rPh sb="8" eb="9">
      <t>ミ</t>
    </rPh>
    <rPh sb="9" eb="11">
      <t>ケイカク</t>
    </rPh>
    <phoneticPr fontId="6"/>
  </si>
  <si>
    <t>児発１４・定超・未計画２・拘束減</t>
    <rPh sb="8" eb="9">
      <t>ミ</t>
    </rPh>
    <phoneticPr fontId="6"/>
  </si>
  <si>
    <t>児発１４・定超・未計画２・評価減</t>
    <rPh sb="8" eb="9">
      <t>ミ</t>
    </rPh>
    <rPh sb="13" eb="15">
      <t>ヒョウカ</t>
    </rPh>
    <phoneticPr fontId="6"/>
  </si>
  <si>
    <t>児発１４・定超・未計画２・評価減・拘束減</t>
    <rPh sb="8" eb="9">
      <t>ミ</t>
    </rPh>
    <phoneticPr fontId="6"/>
  </si>
  <si>
    <t>児発１４・定超・未計画２・開所減１</t>
    <rPh sb="8" eb="9">
      <t>ミ</t>
    </rPh>
    <phoneticPr fontId="6"/>
  </si>
  <si>
    <t>児発１４・定超・未計画２・開所減１・拘束減</t>
    <rPh sb="8" eb="9">
      <t>ミ</t>
    </rPh>
    <phoneticPr fontId="6"/>
  </si>
  <si>
    <t>児発１４・定超・未計画２・開所減１・評価減</t>
    <rPh sb="8" eb="9">
      <t>ミ</t>
    </rPh>
    <rPh sb="18" eb="20">
      <t>ヒョウカ</t>
    </rPh>
    <phoneticPr fontId="6"/>
  </si>
  <si>
    <t>児発１４・定超・未計画２・開所減１・評価減・拘束減</t>
    <rPh sb="8" eb="9">
      <t>ミ</t>
    </rPh>
    <rPh sb="18" eb="20">
      <t>ヒョウカ</t>
    </rPh>
    <rPh sb="22" eb="24">
      <t>コウソク</t>
    </rPh>
    <rPh sb="24" eb="25">
      <t>ゲン</t>
    </rPh>
    <phoneticPr fontId="6"/>
  </si>
  <si>
    <t>児発１４・定超・未計画２・開所減２</t>
    <rPh sb="8" eb="9">
      <t>ミ</t>
    </rPh>
    <phoneticPr fontId="6"/>
  </si>
  <si>
    <t>児発１４・定超・未計画２・開所減２・拘束減</t>
    <rPh sb="8" eb="9">
      <t>ミ</t>
    </rPh>
    <phoneticPr fontId="6"/>
  </si>
  <si>
    <t>児発１４・定超・未計画２・開所減２・評価減</t>
    <rPh sb="8" eb="9">
      <t>ミ</t>
    </rPh>
    <rPh sb="18" eb="20">
      <t>ヒョウカ</t>
    </rPh>
    <phoneticPr fontId="6"/>
  </si>
  <si>
    <t>児発１４・定超・未計画２・開所減２・評価減・拘束減</t>
    <rPh sb="8" eb="9">
      <t>ミ</t>
    </rPh>
    <rPh sb="18" eb="20">
      <t>ヒョウカ</t>
    </rPh>
    <rPh sb="22" eb="24">
      <t>コウソク</t>
    </rPh>
    <rPh sb="24" eb="25">
      <t>ゲン</t>
    </rPh>
    <phoneticPr fontId="6"/>
  </si>
  <si>
    <t>児発１４・地公体・定超</t>
    <phoneticPr fontId="6"/>
  </si>
  <si>
    <t>児発１４・地公体・定超・拘束減</t>
    <phoneticPr fontId="6"/>
  </si>
  <si>
    <t>児発１４・地公体・定超・評価減</t>
    <rPh sb="12" eb="14">
      <t>ヒョウカ</t>
    </rPh>
    <phoneticPr fontId="6"/>
  </si>
  <si>
    <t>児発１４・地公体・定超・評価減・拘束減</t>
    <rPh sb="12" eb="14">
      <t>ヒョウカ</t>
    </rPh>
    <phoneticPr fontId="6"/>
  </si>
  <si>
    <t>児発１４・地公体・定超・開所減１</t>
    <phoneticPr fontId="6"/>
  </si>
  <si>
    <t>児発１４・地公体・定超・開所減１・拘束減</t>
    <phoneticPr fontId="6"/>
  </si>
  <si>
    <t>児発１４・地公体・定超・開所減１・評価減</t>
  </si>
  <si>
    <t>児発１４・地公体・定超・開所減１・評価減・拘束減</t>
  </si>
  <si>
    <t>児発１４・地公体・定超・開所減２</t>
    <phoneticPr fontId="6"/>
  </si>
  <si>
    <t>児発１４・地公体・定超・開所減２・拘束減</t>
    <phoneticPr fontId="6"/>
  </si>
  <si>
    <t>児発１４・地公体・定超・開所減２・評価減</t>
  </si>
  <si>
    <t>児発１４・地公体・定超・開所減２・評価減・拘束減</t>
  </si>
  <si>
    <t>児発１４・地公体・定超・未計画</t>
    <phoneticPr fontId="6"/>
  </si>
  <si>
    <t>児発１４・地公体・定超・未計画・拘束減</t>
    <rPh sb="12" eb="13">
      <t>ミ</t>
    </rPh>
    <rPh sb="13" eb="15">
      <t>ケイカク</t>
    </rPh>
    <phoneticPr fontId="6"/>
  </si>
  <si>
    <t>児発１４・地公体・定超・未計画・評価減</t>
  </si>
  <si>
    <t>児発１４・地公体・定超・未計画・評価減・拘束減</t>
  </si>
  <si>
    <t>児発１４・地公体・定超・未計画・開所減１</t>
    <phoneticPr fontId="6"/>
  </si>
  <si>
    <t>児発１４・地公体・定超・未計画・開所減１・拘束減</t>
    <rPh sb="12" eb="13">
      <t>ミ</t>
    </rPh>
    <rPh sb="13" eb="15">
      <t>ケイカク</t>
    </rPh>
    <phoneticPr fontId="6"/>
  </si>
  <si>
    <t>児発１４・地公体・定超・未計画・開所減１・評価減</t>
    <rPh sb="12" eb="13">
      <t>ミ</t>
    </rPh>
    <rPh sb="13" eb="15">
      <t>ケイカク</t>
    </rPh>
    <rPh sb="21" eb="23">
      <t>ヒョウカ</t>
    </rPh>
    <phoneticPr fontId="6"/>
  </si>
  <si>
    <t>児発１４・地公体・定超・未計画・開所減１・評価減・拘束減</t>
    <rPh sb="12" eb="13">
      <t>ミ</t>
    </rPh>
    <rPh sb="13" eb="15">
      <t>ケイカク</t>
    </rPh>
    <rPh sb="21" eb="23">
      <t>ヒョウカ</t>
    </rPh>
    <rPh sb="23" eb="24">
      <t>ゲン</t>
    </rPh>
    <phoneticPr fontId="6"/>
  </si>
  <si>
    <t>児発１４・地公体・定超・未計画・開所減２</t>
    <rPh sb="12" eb="13">
      <t>ミ</t>
    </rPh>
    <rPh sb="13" eb="15">
      <t>ケイカク</t>
    </rPh>
    <phoneticPr fontId="6"/>
  </si>
  <si>
    <t>児発１４・地公体・定超・未計画・開所減２・拘束減</t>
    <rPh sb="12" eb="13">
      <t>ミ</t>
    </rPh>
    <rPh sb="13" eb="15">
      <t>ケイカク</t>
    </rPh>
    <phoneticPr fontId="6"/>
  </si>
  <si>
    <t>児発１４・地公体・定超・未計画・開所減２・評価減</t>
    <rPh sb="12" eb="13">
      <t>ミ</t>
    </rPh>
    <rPh sb="13" eb="15">
      <t>ケイカク</t>
    </rPh>
    <rPh sb="21" eb="23">
      <t>ヒョウカ</t>
    </rPh>
    <phoneticPr fontId="6"/>
  </si>
  <si>
    <t>児発１４・地公体・定超・未計画・開所減２・評価減・拘束減</t>
    <rPh sb="12" eb="13">
      <t>ミ</t>
    </rPh>
    <rPh sb="13" eb="15">
      <t>ケイカク</t>
    </rPh>
    <rPh sb="21" eb="23">
      <t>ヒョウカ</t>
    </rPh>
    <rPh sb="23" eb="24">
      <t>ゲン</t>
    </rPh>
    <phoneticPr fontId="6"/>
  </si>
  <si>
    <t>児発１４・地公体・定超・未計画２</t>
    <rPh sb="12" eb="13">
      <t>ミ</t>
    </rPh>
    <rPh sb="13" eb="15">
      <t>ケイカク</t>
    </rPh>
    <phoneticPr fontId="6"/>
  </si>
  <si>
    <t>児発１４・地公体・定超・未計画２・拘束減</t>
    <rPh sb="12" eb="13">
      <t>ミ</t>
    </rPh>
    <phoneticPr fontId="6"/>
  </si>
  <si>
    <t>児発１４・地公体・定超・未計画２・評価減</t>
  </si>
  <si>
    <t>児発１４・地公体・定超・未計画２・評価減・拘束減</t>
  </si>
  <si>
    <t>児発１４・地公体・定超・未計画２・開所減１</t>
    <rPh sb="12" eb="13">
      <t>ミ</t>
    </rPh>
    <phoneticPr fontId="6"/>
  </si>
  <si>
    <t>児発１４・地公体・定超・未計画２・開所減１・拘束減</t>
    <rPh sb="12" eb="13">
      <t>ミ</t>
    </rPh>
    <phoneticPr fontId="6"/>
  </si>
  <si>
    <t>児発１４・地公体・定超・未計画２・開所減１・評価減</t>
    <rPh sb="12" eb="13">
      <t>ミ</t>
    </rPh>
    <rPh sb="22" eb="24">
      <t>ヒョウカ</t>
    </rPh>
    <phoneticPr fontId="6"/>
  </si>
  <si>
    <t>児発１４・地公体・定超・未計画２・開所減１・評価減・拘束減</t>
    <rPh sb="12" eb="13">
      <t>ミ</t>
    </rPh>
    <rPh sb="22" eb="24">
      <t>ヒョウカ</t>
    </rPh>
    <rPh sb="24" eb="25">
      <t>ゲン</t>
    </rPh>
    <phoneticPr fontId="6"/>
  </si>
  <si>
    <t>児発１４・地公体・定超・未計画２・開所減２</t>
    <rPh sb="12" eb="13">
      <t>ミ</t>
    </rPh>
    <phoneticPr fontId="6"/>
  </si>
  <si>
    <t>児発１４・地公体・定超・未計画２・開所減２・拘束減</t>
    <rPh sb="12" eb="13">
      <t>ミ</t>
    </rPh>
    <phoneticPr fontId="6"/>
  </si>
  <si>
    <t>児発１４・地公体・定超・未計画２・開所減２・評価減</t>
    <rPh sb="12" eb="13">
      <t>ミ</t>
    </rPh>
    <rPh sb="22" eb="24">
      <t>ヒョウカ</t>
    </rPh>
    <phoneticPr fontId="6"/>
  </si>
  <si>
    <t>児発１４・地公体・定超・未計画２・開所減２・評価減・拘束減</t>
    <rPh sb="12" eb="13">
      <t>ミ</t>
    </rPh>
    <rPh sb="22" eb="24">
      <t>ヒョウカ</t>
    </rPh>
    <rPh sb="24" eb="25">
      <t>ゲン</t>
    </rPh>
    <phoneticPr fontId="6"/>
  </si>
  <si>
    <t>児発１５・定超</t>
  </si>
  <si>
    <t>児発１５・定超・拘束減</t>
    <rPh sb="8" eb="10">
      <t>コウソク</t>
    </rPh>
    <rPh sb="10" eb="11">
      <t>ゲン</t>
    </rPh>
    <phoneticPr fontId="6"/>
  </si>
  <si>
    <t>児発１５・定超・評価減</t>
    <rPh sb="8" eb="10">
      <t>ヒョウカ</t>
    </rPh>
    <phoneticPr fontId="6"/>
  </si>
  <si>
    <t>児発１５・定超・評価減・拘束減</t>
  </si>
  <si>
    <t>児発１５・定超・開所減１</t>
  </si>
  <si>
    <t>児発１５・定超・開所減１・拘束減</t>
  </si>
  <si>
    <t>児発１５・定超・開所減１・評価減</t>
  </si>
  <si>
    <t>児発１５・定超・開所減１・評価減・拘束減</t>
  </si>
  <si>
    <t>児発１５・定超・開所減２</t>
  </si>
  <si>
    <t>児発１５・定超・開所減２・拘束減</t>
  </si>
  <si>
    <t>児発１５・定超・開所減２・評価減</t>
  </si>
  <si>
    <t>児発１５・定超・開所減２・評価減・拘束減</t>
  </si>
  <si>
    <t>児発１５・定超・未計画</t>
  </si>
  <si>
    <t>児発１５・定超・未計画・拘束減</t>
    <rPh sb="8" eb="9">
      <t>ミ</t>
    </rPh>
    <rPh sb="9" eb="11">
      <t>ケイカク</t>
    </rPh>
    <phoneticPr fontId="6"/>
  </si>
  <si>
    <t>児発１５・定超・未計画・評価減</t>
    <rPh sb="8" eb="9">
      <t>ミ</t>
    </rPh>
    <rPh sb="9" eb="11">
      <t>ケイカク</t>
    </rPh>
    <rPh sb="12" eb="14">
      <t>ヒョウカ</t>
    </rPh>
    <phoneticPr fontId="6"/>
  </si>
  <si>
    <t>児発１５・定超・未計画・評価減・拘束減</t>
    <rPh sb="8" eb="9">
      <t>ミ</t>
    </rPh>
    <rPh sb="9" eb="11">
      <t>ケイカク</t>
    </rPh>
    <phoneticPr fontId="6"/>
  </si>
  <si>
    <t>児発１５・定超・未計画・開所減１</t>
  </si>
  <si>
    <t>児発１５・定超・未計画・開所減１・拘束減</t>
    <rPh sb="8" eb="9">
      <t>ミ</t>
    </rPh>
    <rPh sb="9" eb="11">
      <t>ケイカク</t>
    </rPh>
    <phoneticPr fontId="6"/>
  </si>
  <si>
    <t>児発１５・定超・未計画・開所減１・評価減</t>
    <rPh sb="8" eb="9">
      <t>ミ</t>
    </rPh>
    <rPh sb="9" eb="11">
      <t>ケイカク</t>
    </rPh>
    <rPh sb="17" eb="19">
      <t>ヒョウカ</t>
    </rPh>
    <phoneticPr fontId="6"/>
  </si>
  <si>
    <t>児発１５・定超・未計画・開所減１・評価減・拘束減</t>
    <rPh sb="8" eb="9">
      <t>ミ</t>
    </rPh>
    <rPh sb="9" eb="11">
      <t>ケイカク</t>
    </rPh>
    <rPh sb="17" eb="19">
      <t>ヒョウカ</t>
    </rPh>
    <rPh sb="21" eb="23">
      <t>コウソク</t>
    </rPh>
    <rPh sb="23" eb="24">
      <t>ゲン</t>
    </rPh>
    <phoneticPr fontId="6"/>
  </si>
  <si>
    <t>児発１５・定超・未計画・開所減２</t>
  </si>
  <si>
    <t>児発１５・定超・未計画・開所減２・拘束減</t>
    <rPh sb="8" eb="9">
      <t>ミ</t>
    </rPh>
    <rPh sb="9" eb="11">
      <t>ケイカク</t>
    </rPh>
    <phoneticPr fontId="6"/>
  </si>
  <si>
    <t>児発１５・定超・未計画・開所減２・評価減</t>
    <rPh sb="8" eb="9">
      <t>ミ</t>
    </rPh>
    <rPh sb="9" eb="11">
      <t>ケイカク</t>
    </rPh>
    <rPh sb="17" eb="19">
      <t>ヒョウカ</t>
    </rPh>
    <phoneticPr fontId="6"/>
  </si>
  <si>
    <t>児発１５・定超・未計画・開所減２・評価減・拘束減</t>
    <rPh sb="8" eb="9">
      <t>ミ</t>
    </rPh>
    <rPh sb="9" eb="11">
      <t>ケイカク</t>
    </rPh>
    <rPh sb="17" eb="19">
      <t>ヒョウカ</t>
    </rPh>
    <rPh sb="21" eb="23">
      <t>コウソク</t>
    </rPh>
    <rPh sb="23" eb="24">
      <t>ゲン</t>
    </rPh>
    <phoneticPr fontId="6"/>
  </si>
  <si>
    <t>児発１５・定超・未計画２</t>
    <rPh sb="8" eb="9">
      <t>ミ</t>
    </rPh>
    <rPh sb="9" eb="11">
      <t>ケイカク</t>
    </rPh>
    <phoneticPr fontId="6"/>
  </si>
  <si>
    <t>児発１５・定超・未計画２・拘束減</t>
    <rPh sb="8" eb="9">
      <t>ミ</t>
    </rPh>
    <phoneticPr fontId="6"/>
  </si>
  <si>
    <t>児発１５・定超・未計画２・評価減</t>
    <rPh sb="8" eb="9">
      <t>ミ</t>
    </rPh>
    <rPh sb="13" eb="15">
      <t>ヒョウカ</t>
    </rPh>
    <phoneticPr fontId="6"/>
  </si>
  <si>
    <t>児発１５・定超・未計画２・評価減・拘束減</t>
    <rPh sb="8" eb="9">
      <t>ミ</t>
    </rPh>
    <phoneticPr fontId="6"/>
  </si>
  <si>
    <t>児発１５・定超・未計画２・開所減１</t>
    <rPh sb="8" eb="9">
      <t>ミ</t>
    </rPh>
    <phoneticPr fontId="6"/>
  </si>
  <si>
    <t>児発１５・定超・未計画２・開所減１・拘束減</t>
    <rPh sb="8" eb="9">
      <t>ミ</t>
    </rPh>
    <phoneticPr fontId="6"/>
  </si>
  <si>
    <t>児発１５・定超・未計画２・開所減１・評価減</t>
    <rPh sb="8" eb="9">
      <t>ミ</t>
    </rPh>
    <rPh sb="18" eb="20">
      <t>ヒョウカ</t>
    </rPh>
    <phoneticPr fontId="6"/>
  </si>
  <si>
    <t>児発１５・定超・未計画２・開所減１・評価減・拘束減</t>
    <rPh sb="8" eb="9">
      <t>ミ</t>
    </rPh>
    <rPh sb="18" eb="20">
      <t>ヒョウカ</t>
    </rPh>
    <rPh sb="22" eb="24">
      <t>コウソク</t>
    </rPh>
    <rPh sb="24" eb="25">
      <t>ゲン</t>
    </rPh>
    <phoneticPr fontId="6"/>
  </si>
  <si>
    <t>児発１５・定超・未計画２・開所減２</t>
    <rPh sb="8" eb="9">
      <t>ミ</t>
    </rPh>
    <phoneticPr fontId="6"/>
  </si>
  <si>
    <t>児発１５・定超・未計画２・開所減２・拘束減</t>
    <rPh sb="8" eb="9">
      <t>ミ</t>
    </rPh>
    <phoneticPr fontId="6"/>
  </si>
  <si>
    <t>児発１５・定超・未計画２・開所減２・評価減</t>
    <rPh sb="8" eb="9">
      <t>ミ</t>
    </rPh>
    <rPh sb="18" eb="20">
      <t>ヒョウカ</t>
    </rPh>
    <phoneticPr fontId="6"/>
  </si>
  <si>
    <t>児発１５・定超・未計画２・開所減２・評価減・拘束減</t>
    <rPh sb="8" eb="9">
      <t>ミ</t>
    </rPh>
    <rPh sb="18" eb="20">
      <t>ヒョウカ</t>
    </rPh>
    <rPh sb="22" eb="24">
      <t>コウソク</t>
    </rPh>
    <rPh sb="24" eb="25">
      <t>ゲン</t>
    </rPh>
    <phoneticPr fontId="6"/>
  </si>
  <si>
    <t>児発１５・有資格１・定超</t>
    <phoneticPr fontId="6"/>
  </si>
  <si>
    <t>有資格者を配置した場合</t>
    <rPh sb="0" eb="4">
      <t>ユウシカクシャ</t>
    </rPh>
    <rPh sb="5" eb="7">
      <t>ハイチ</t>
    </rPh>
    <rPh sb="9" eb="11">
      <t>バアイ</t>
    </rPh>
    <phoneticPr fontId="6"/>
  </si>
  <si>
    <t>児発１５・有資格１・定超・拘束減</t>
  </si>
  <si>
    <t>児発１５・有資格１・定超・評価減</t>
    <rPh sb="13" eb="15">
      <t>ヒョウカ</t>
    </rPh>
    <phoneticPr fontId="6"/>
  </si>
  <si>
    <t>児発１５・有資格１・定超・評価減・拘束減</t>
    <rPh sb="13" eb="15">
      <t>ヒョウカ</t>
    </rPh>
    <phoneticPr fontId="6"/>
  </si>
  <si>
    <t>児発１５・有資格１・定超・開所減１</t>
  </si>
  <si>
    <t>児発１５・有資格１・定超・開所減１・拘束減</t>
  </si>
  <si>
    <t>児発１５・有資格１・定超・開所減１・評価減</t>
  </si>
  <si>
    <t>児発１５・有資格１・定超・開所減１・評価減・拘束減</t>
  </si>
  <si>
    <t>児発１５・有資格１・定超・開所減２</t>
  </si>
  <si>
    <t>児発１５・有資格１・定超・開所減２・拘束減</t>
  </si>
  <si>
    <t>児発１５・有資格１・定超・開所減２・評価減</t>
  </si>
  <si>
    <t>児発１５・有資格１・定超・開所減２・評価減・拘束減</t>
  </si>
  <si>
    <t>児発１５・有資格１・定超・未計画</t>
  </si>
  <si>
    <t>児発１５・有資格１・定超・未計画・拘束減</t>
    <rPh sb="13" eb="14">
      <t>ミ</t>
    </rPh>
    <rPh sb="14" eb="16">
      <t>ケイカク</t>
    </rPh>
    <phoneticPr fontId="6"/>
  </si>
  <si>
    <t>児発１５・有資格１・定超・未計画・評価減</t>
  </si>
  <si>
    <t>児発１５・有資格１・定超・未計画・評価減・拘束減</t>
  </si>
  <si>
    <t>児発１５・有資格１・定超・未計画・開所減１</t>
  </si>
  <si>
    <t>児発１５・有資格１・定超・未計画・開所減１・拘束減</t>
    <rPh sb="13" eb="14">
      <t>ミ</t>
    </rPh>
    <rPh sb="14" eb="16">
      <t>ケイカク</t>
    </rPh>
    <phoneticPr fontId="6"/>
  </si>
  <si>
    <t>児発１５・有資格１・定超・未計画・開所減１・評価減</t>
    <rPh sb="13" eb="14">
      <t>ミ</t>
    </rPh>
    <rPh sb="14" eb="16">
      <t>ケイカク</t>
    </rPh>
    <rPh sb="22" eb="24">
      <t>ヒョウカ</t>
    </rPh>
    <phoneticPr fontId="6"/>
  </si>
  <si>
    <t>児発１５・有資格１・定超・未計画・開所減１・評価減・拘束減</t>
    <rPh sb="13" eb="14">
      <t>ミ</t>
    </rPh>
    <rPh sb="14" eb="16">
      <t>ケイカク</t>
    </rPh>
    <rPh sb="22" eb="24">
      <t>ヒョウカ</t>
    </rPh>
    <rPh sb="24" eb="25">
      <t>ゲン</t>
    </rPh>
    <phoneticPr fontId="6"/>
  </si>
  <si>
    <t>児発１５・有資格１・定超・未計画・開所減２</t>
    <rPh sb="13" eb="14">
      <t>ミ</t>
    </rPh>
    <rPh sb="14" eb="16">
      <t>ケイカク</t>
    </rPh>
    <phoneticPr fontId="6"/>
  </si>
  <si>
    <t>児発１５・有資格１・定超・未計画・開所減２・拘束減</t>
    <rPh sb="13" eb="14">
      <t>ミ</t>
    </rPh>
    <rPh sb="14" eb="16">
      <t>ケイカク</t>
    </rPh>
    <phoneticPr fontId="6"/>
  </si>
  <si>
    <t>児発１５・有資格１・定超・未計画・開所減２・評価減</t>
    <rPh sb="13" eb="14">
      <t>ミ</t>
    </rPh>
    <rPh sb="14" eb="16">
      <t>ケイカク</t>
    </rPh>
    <rPh sb="22" eb="24">
      <t>ヒョウカ</t>
    </rPh>
    <phoneticPr fontId="6"/>
  </si>
  <si>
    <t>児発１５・有資格１・定超・未計画・開所減２・評価減・拘束減</t>
    <rPh sb="13" eb="14">
      <t>ミ</t>
    </rPh>
    <rPh sb="14" eb="16">
      <t>ケイカク</t>
    </rPh>
    <rPh sb="22" eb="24">
      <t>ヒョウカ</t>
    </rPh>
    <rPh sb="24" eb="25">
      <t>ゲン</t>
    </rPh>
    <phoneticPr fontId="6"/>
  </si>
  <si>
    <t>児発１５・有資格１・定超・未計画２</t>
    <rPh sb="13" eb="14">
      <t>ミ</t>
    </rPh>
    <rPh sb="14" eb="16">
      <t>ケイカク</t>
    </rPh>
    <phoneticPr fontId="6"/>
  </si>
  <si>
    <t>児発１５・有資格１・定超・未計画２・拘束減</t>
    <rPh sb="13" eb="14">
      <t>ミ</t>
    </rPh>
    <phoneticPr fontId="6"/>
  </si>
  <si>
    <t>児発１５・有資格１・定超・未計画２・評価減</t>
  </si>
  <si>
    <t>児発１５・有資格１・定超・未計画２・評価減・拘束減</t>
  </si>
  <si>
    <t>児発１５・有資格１・定超・未計画２・開所減１</t>
    <rPh sb="13" eb="14">
      <t>ミ</t>
    </rPh>
    <phoneticPr fontId="6"/>
  </si>
  <si>
    <t>児発１５・有資格１・定超・未計画２・開所減１・拘束減</t>
    <rPh sb="13" eb="14">
      <t>ミ</t>
    </rPh>
    <phoneticPr fontId="6"/>
  </si>
  <si>
    <t>児発１５・有資格１・定超・未計画２・開所減１・評価減</t>
    <rPh sb="13" eb="14">
      <t>ミ</t>
    </rPh>
    <rPh sb="23" eb="25">
      <t>ヒョウカ</t>
    </rPh>
    <phoneticPr fontId="6"/>
  </si>
  <si>
    <t>児発１５・有資格１・定超・未計画２・開所減１・評価減・拘束減</t>
    <rPh sb="13" eb="14">
      <t>ミ</t>
    </rPh>
    <rPh sb="23" eb="25">
      <t>ヒョウカ</t>
    </rPh>
    <rPh sb="25" eb="26">
      <t>ゲン</t>
    </rPh>
    <phoneticPr fontId="6"/>
  </si>
  <si>
    <t>児発１５・有資格１・定超・未計画２・開所減２</t>
    <rPh sb="13" eb="14">
      <t>ミ</t>
    </rPh>
    <phoneticPr fontId="6"/>
  </si>
  <si>
    <t>児発１５・有資格１・定超・未計画２・開所減２・拘束減</t>
    <rPh sb="13" eb="14">
      <t>ミ</t>
    </rPh>
    <phoneticPr fontId="6"/>
  </si>
  <si>
    <t>児発１５・有資格１・定超・未計画２・開所減２・評価減</t>
    <rPh sb="13" eb="14">
      <t>ミ</t>
    </rPh>
    <rPh sb="23" eb="25">
      <t>ヒョウカ</t>
    </rPh>
    <phoneticPr fontId="6"/>
  </si>
  <si>
    <t>児発１５・有資格１・定超・未計画２・開所減２・評価減・拘束減</t>
    <rPh sb="13" eb="14">
      <t>ミ</t>
    </rPh>
    <rPh sb="23" eb="25">
      <t>ヒョウカ</t>
    </rPh>
    <rPh sb="25" eb="26">
      <t>ゲン</t>
    </rPh>
    <phoneticPr fontId="6"/>
  </si>
  <si>
    <t>児発１６・定超</t>
  </si>
  <si>
    <t>児発１６・定超・拘束減</t>
    <rPh sb="8" eb="10">
      <t>コウソク</t>
    </rPh>
    <rPh sb="10" eb="11">
      <t>ゲン</t>
    </rPh>
    <phoneticPr fontId="6"/>
  </si>
  <si>
    <t>児発１６・定超・評価減</t>
    <rPh sb="8" eb="10">
      <t>ヒョウカ</t>
    </rPh>
    <phoneticPr fontId="6"/>
  </si>
  <si>
    <t>児発１６・定超・評価減・拘束減</t>
  </si>
  <si>
    <t>児発１６・定超・開所減１</t>
  </si>
  <si>
    <t>児発１６・定超・開所減１・拘束減</t>
  </si>
  <si>
    <t>児発１６・定超・開所減１・評価減</t>
  </si>
  <si>
    <t>児発１６・定超・開所減１・評価減・拘束減</t>
  </si>
  <si>
    <t>児発１６・定超・開所減２</t>
  </si>
  <si>
    <t>児発１６・定超・開所減２・拘束減</t>
  </si>
  <si>
    <t>児発１６・定超・開所減２・評価減</t>
  </si>
  <si>
    <t>児発１６・定超・開所減２・評価減・拘束減</t>
  </si>
  <si>
    <t>児発１６・定超・未計画</t>
  </si>
  <si>
    <t>児発１６・定超・未計画・拘束減</t>
    <rPh sb="8" eb="9">
      <t>ミ</t>
    </rPh>
    <rPh sb="9" eb="11">
      <t>ケイカク</t>
    </rPh>
    <phoneticPr fontId="6"/>
  </si>
  <si>
    <t>児発１６・定超・未計画・評価減</t>
    <rPh sb="8" eb="9">
      <t>ミ</t>
    </rPh>
    <rPh sb="9" eb="11">
      <t>ケイカク</t>
    </rPh>
    <rPh sb="12" eb="14">
      <t>ヒョウカ</t>
    </rPh>
    <phoneticPr fontId="6"/>
  </si>
  <si>
    <t>児発１６・定超・未計画・評価減・拘束減</t>
    <rPh sb="8" eb="9">
      <t>ミ</t>
    </rPh>
    <rPh sb="9" eb="11">
      <t>ケイカク</t>
    </rPh>
    <phoneticPr fontId="6"/>
  </si>
  <si>
    <t>児発１６・定超・未計画・開所減１</t>
  </si>
  <si>
    <t>児発１６・定超・未計画・開所減１・拘束減</t>
    <rPh sb="8" eb="9">
      <t>ミ</t>
    </rPh>
    <rPh sb="9" eb="11">
      <t>ケイカク</t>
    </rPh>
    <phoneticPr fontId="6"/>
  </si>
  <si>
    <t>児発１６・定超・未計画・開所減１・評価減</t>
    <rPh sb="8" eb="9">
      <t>ミ</t>
    </rPh>
    <rPh sb="9" eb="11">
      <t>ケイカク</t>
    </rPh>
    <rPh sb="17" eb="19">
      <t>ヒョウカ</t>
    </rPh>
    <phoneticPr fontId="6"/>
  </si>
  <si>
    <t>児発１６・定超・未計画・開所減１・評価減・拘束減</t>
    <rPh sb="8" eb="9">
      <t>ミ</t>
    </rPh>
    <rPh sb="9" eb="11">
      <t>ケイカク</t>
    </rPh>
    <rPh sb="17" eb="19">
      <t>ヒョウカ</t>
    </rPh>
    <rPh sb="21" eb="23">
      <t>コウソク</t>
    </rPh>
    <rPh sb="23" eb="24">
      <t>ゲン</t>
    </rPh>
    <phoneticPr fontId="6"/>
  </si>
  <si>
    <t>児発１６・定超・未計画・開所減２</t>
  </si>
  <si>
    <t>児発１６・定超・未計画・開所減２・拘束減</t>
    <rPh sb="8" eb="9">
      <t>ミ</t>
    </rPh>
    <rPh sb="9" eb="11">
      <t>ケイカク</t>
    </rPh>
    <phoneticPr fontId="6"/>
  </si>
  <si>
    <t>児発１６・定超・未計画・開所減２・評価減</t>
    <rPh sb="8" eb="9">
      <t>ミ</t>
    </rPh>
    <rPh sb="9" eb="11">
      <t>ケイカク</t>
    </rPh>
    <rPh sb="17" eb="19">
      <t>ヒョウカ</t>
    </rPh>
    <phoneticPr fontId="6"/>
  </si>
  <si>
    <t>児発１６・定超・未計画・開所減２・評価減・拘束減</t>
    <rPh sb="8" eb="9">
      <t>ミ</t>
    </rPh>
    <rPh sb="9" eb="11">
      <t>ケイカク</t>
    </rPh>
    <rPh sb="17" eb="19">
      <t>ヒョウカ</t>
    </rPh>
    <rPh sb="21" eb="23">
      <t>コウソク</t>
    </rPh>
    <rPh sb="23" eb="24">
      <t>ゲン</t>
    </rPh>
    <phoneticPr fontId="6"/>
  </si>
  <si>
    <t>児発１６・定超・未計画２</t>
    <rPh sb="8" eb="9">
      <t>ミ</t>
    </rPh>
    <rPh sb="9" eb="11">
      <t>ケイカク</t>
    </rPh>
    <phoneticPr fontId="6"/>
  </si>
  <si>
    <t>児発１６・定超・未計画２・拘束減</t>
    <rPh sb="8" eb="9">
      <t>ミ</t>
    </rPh>
    <phoneticPr fontId="6"/>
  </si>
  <si>
    <t>児発１６・定超・未計画２・評価減</t>
    <rPh sb="8" eb="9">
      <t>ミ</t>
    </rPh>
    <rPh sb="13" eb="15">
      <t>ヒョウカ</t>
    </rPh>
    <phoneticPr fontId="6"/>
  </si>
  <si>
    <t>児発１６・定超・未計画２・評価減・拘束減</t>
    <rPh sb="8" eb="9">
      <t>ミ</t>
    </rPh>
    <phoneticPr fontId="6"/>
  </si>
  <si>
    <t>児発１６・定超・未計画２・開所減１</t>
    <rPh sb="8" eb="9">
      <t>ミ</t>
    </rPh>
    <phoneticPr fontId="6"/>
  </si>
  <si>
    <t>児発１６・定超・未計画２・開所減１・拘束減</t>
    <rPh sb="8" eb="9">
      <t>ミ</t>
    </rPh>
    <phoneticPr fontId="6"/>
  </si>
  <si>
    <t>児発１６・定超・未計画２・開所減１・評価減</t>
    <rPh sb="8" eb="9">
      <t>ミ</t>
    </rPh>
    <rPh sb="18" eb="20">
      <t>ヒョウカ</t>
    </rPh>
    <phoneticPr fontId="6"/>
  </si>
  <si>
    <t>児発１６・定超・未計画２・開所減１・評価減・拘束減</t>
    <rPh sb="8" eb="9">
      <t>ミ</t>
    </rPh>
    <rPh sb="18" eb="20">
      <t>ヒョウカ</t>
    </rPh>
    <rPh sb="22" eb="24">
      <t>コウソク</t>
    </rPh>
    <rPh sb="24" eb="25">
      <t>ゲン</t>
    </rPh>
    <phoneticPr fontId="6"/>
  </si>
  <si>
    <t>児発１６・定超・未計画２・開所減２</t>
    <rPh sb="8" eb="9">
      <t>ミ</t>
    </rPh>
    <phoneticPr fontId="6"/>
  </si>
  <si>
    <t>児発１６・定超・未計画２・開所減２・拘束減</t>
    <rPh sb="8" eb="9">
      <t>ミ</t>
    </rPh>
    <phoneticPr fontId="6"/>
  </si>
  <si>
    <t>児発１６・定超・未計画２・開所減２・評価減</t>
    <rPh sb="8" eb="9">
      <t>ミ</t>
    </rPh>
    <rPh sb="18" eb="20">
      <t>ヒョウカ</t>
    </rPh>
    <phoneticPr fontId="6"/>
  </si>
  <si>
    <t>児発１６・定超・未計画２・開所減２・評価減・拘束減</t>
    <rPh sb="8" eb="9">
      <t>ミ</t>
    </rPh>
    <rPh sb="18" eb="20">
      <t>ヒョウカ</t>
    </rPh>
    <rPh sb="22" eb="24">
      <t>コウソク</t>
    </rPh>
    <rPh sb="24" eb="25">
      <t>ゲン</t>
    </rPh>
    <phoneticPr fontId="6"/>
  </si>
  <si>
    <t>児発１６・有資格２・定超</t>
  </si>
  <si>
    <t>児発１６・有資格２・定超・拘束減</t>
  </si>
  <si>
    <t>児発１６・有資格２・定超・評価減</t>
    <rPh sb="13" eb="15">
      <t>ヒョウカ</t>
    </rPh>
    <phoneticPr fontId="6"/>
  </si>
  <si>
    <t>児発１６・有資格２・定超・評価減・拘束減</t>
    <rPh sb="13" eb="15">
      <t>ヒョウカ</t>
    </rPh>
    <phoneticPr fontId="6"/>
  </si>
  <si>
    <t>児発１６・有資格２・定超・開所減１</t>
  </si>
  <si>
    <t>児発１６・有資格２・定超・開所減１・拘束減</t>
  </si>
  <si>
    <t>児発１６・有資格２・定超・開所減１・評価減</t>
  </si>
  <si>
    <t>児発１６・有資格２・定超・開所減１・評価減・拘束減</t>
  </si>
  <si>
    <t>児発１６・有資格２・定超・開所減２</t>
  </si>
  <si>
    <t>児発１６・有資格２・定超・開所減２・拘束減</t>
  </si>
  <si>
    <t>児発１６・有資格２・定超・開所減２・評価減</t>
  </si>
  <si>
    <t>児発１６・有資格２・定超・開所減２・評価減・拘束減</t>
  </si>
  <si>
    <t>児発１６・有資格２・定超・未計画</t>
  </si>
  <si>
    <t>児発１６・有資格２・定超・未計画・拘束減</t>
    <rPh sb="13" eb="14">
      <t>ミ</t>
    </rPh>
    <rPh sb="14" eb="16">
      <t>ケイカク</t>
    </rPh>
    <phoneticPr fontId="6"/>
  </si>
  <si>
    <t>児発１６・有資格２・定超・未計画・評価減</t>
  </si>
  <si>
    <t>児発１６・有資格２・定超・未計画・評価減・拘束減</t>
  </si>
  <si>
    <t>児発１６・有資格２・定超・未計画・開所減１</t>
  </si>
  <si>
    <t>児発１６・有資格２・定超・未計画・開所減１・拘束減</t>
    <rPh sb="13" eb="14">
      <t>ミ</t>
    </rPh>
    <rPh sb="14" eb="16">
      <t>ケイカク</t>
    </rPh>
    <phoneticPr fontId="6"/>
  </si>
  <si>
    <t>児発１６・有資格２・定超・未計画・開所減１・評価減</t>
    <rPh sb="13" eb="14">
      <t>ミ</t>
    </rPh>
    <rPh sb="14" eb="16">
      <t>ケイカク</t>
    </rPh>
    <rPh sb="22" eb="24">
      <t>ヒョウカ</t>
    </rPh>
    <phoneticPr fontId="6"/>
  </si>
  <si>
    <t>児発１６・有資格２・定超・未計画・開所減１・評価減・拘束減</t>
    <rPh sb="13" eb="14">
      <t>ミ</t>
    </rPh>
    <rPh sb="14" eb="16">
      <t>ケイカク</t>
    </rPh>
    <rPh sb="22" eb="24">
      <t>ヒョウカ</t>
    </rPh>
    <rPh sb="24" eb="25">
      <t>ゲン</t>
    </rPh>
    <phoneticPr fontId="6"/>
  </si>
  <si>
    <t>児発１６・有資格２・定超・未計画・開所減２</t>
    <rPh sb="13" eb="14">
      <t>ミ</t>
    </rPh>
    <rPh sb="14" eb="16">
      <t>ケイカク</t>
    </rPh>
    <phoneticPr fontId="6"/>
  </si>
  <si>
    <t>児発１６・有資格２・定超・未計画・開所減２・拘束減</t>
    <rPh sb="13" eb="14">
      <t>ミ</t>
    </rPh>
    <rPh sb="14" eb="16">
      <t>ケイカク</t>
    </rPh>
    <phoneticPr fontId="6"/>
  </si>
  <si>
    <t>児発１６・有資格２・定超・未計画・開所減２・評価減</t>
    <rPh sb="13" eb="14">
      <t>ミ</t>
    </rPh>
    <rPh sb="14" eb="16">
      <t>ケイカク</t>
    </rPh>
    <rPh sb="22" eb="24">
      <t>ヒョウカ</t>
    </rPh>
    <phoneticPr fontId="6"/>
  </si>
  <si>
    <t>児発１６・有資格２・定超・未計画・開所減２・評価減・拘束減</t>
    <rPh sb="13" eb="14">
      <t>ミ</t>
    </rPh>
    <rPh sb="14" eb="16">
      <t>ケイカク</t>
    </rPh>
    <rPh sb="22" eb="24">
      <t>ヒョウカ</t>
    </rPh>
    <rPh sb="24" eb="25">
      <t>ゲン</t>
    </rPh>
    <phoneticPr fontId="6"/>
  </si>
  <si>
    <t>児発１６・有資格２・定超・未計画２</t>
    <rPh sb="13" eb="14">
      <t>ミ</t>
    </rPh>
    <rPh sb="14" eb="16">
      <t>ケイカク</t>
    </rPh>
    <phoneticPr fontId="6"/>
  </si>
  <si>
    <t>児発１６・有資格２・定超・未計画２・拘束減</t>
    <rPh sb="13" eb="14">
      <t>ミ</t>
    </rPh>
    <phoneticPr fontId="6"/>
  </si>
  <si>
    <t>児発１６・有資格２・定超・未計画２・評価減</t>
  </si>
  <si>
    <t>児発１６・有資格２・定超・未計画２・評価減・拘束減</t>
  </si>
  <si>
    <t>児発１６・有資格２・定超・未計画２・開所減１</t>
    <rPh sb="13" eb="14">
      <t>ミ</t>
    </rPh>
    <phoneticPr fontId="6"/>
  </si>
  <si>
    <t>児発１６・有資格２・定超・未計画２・開所減１・拘束減</t>
    <rPh sb="13" eb="14">
      <t>ミ</t>
    </rPh>
    <phoneticPr fontId="6"/>
  </si>
  <si>
    <t>児発１６・有資格２・定超・未計画２・開所減１・評価減</t>
    <rPh sb="13" eb="14">
      <t>ミ</t>
    </rPh>
    <rPh sb="23" eb="25">
      <t>ヒョウカ</t>
    </rPh>
    <phoneticPr fontId="6"/>
  </si>
  <si>
    <t>児発１６・有資格２・定超・未計画２・開所減１・評価減・拘束減</t>
    <rPh sb="13" eb="14">
      <t>ミ</t>
    </rPh>
    <rPh sb="23" eb="25">
      <t>ヒョウカ</t>
    </rPh>
    <rPh sb="25" eb="26">
      <t>ゲン</t>
    </rPh>
    <phoneticPr fontId="6"/>
  </si>
  <si>
    <t>児発１６・有資格２・定超・未計画２・開所減２</t>
    <rPh sb="13" eb="14">
      <t>ミ</t>
    </rPh>
    <phoneticPr fontId="6"/>
  </si>
  <si>
    <t>児発１６・有資格２・定超・未計画２・開所減２・拘束減</t>
    <rPh sb="13" eb="14">
      <t>ミ</t>
    </rPh>
    <phoneticPr fontId="6"/>
  </si>
  <si>
    <t>児発１６・有資格２・定超・未計画２・開所減２・評価減</t>
    <rPh sb="13" eb="14">
      <t>ミ</t>
    </rPh>
    <rPh sb="23" eb="25">
      <t>ヒョウカ</t>
    </rPh>
    <phoneticPr fontId="6"/>
  </si>
  <si>
    <t>児発１６・有資格２・定超・未計画２・開所減２・評価減・拘束減</t>
    <rPh sb="13" eb="14">
      <t>ミ</t>
    </rPh>
    <rPh sb="23" eb="25">
      <t>ヒョウカ</t>
    </rPh>
    <rPh sb="25" eb="26">
      <t>ゲン</t>
    </rPh>
    <phoneticPr fontId="6"/>
  </si>
  <si>
    <t>児発１７・定超</t>
  </si>
  <si>
    <t>児発１７・定超・拘束減</t>
    <rPh sb="8" eb="10">
      <t>コウソク</t>
    </rPh>
    <rPh sb="10" eb="11">
      <t>ゲン</t>
    </rPh>
    <phoneticPr fontId="6"/>
  </si>
  <si>
    <t>児発１７・定超・評価減</t>
    <rPh sb="8" eb="10">
      <t>ヒョウカ</t>
    </rPh>
    <phoneticPr fontId="6"/>
  </si>
  <si>
    <t>児発１７・定超・評価減・拘束減</t>
  </si>
  <si>
    <t>児発１７・定超・開所減１</t>
  </si>
  <si>
    <t>児発１７・定超・開所減１・拘束減</t>
  </si>
  <si>
    <t>児発１７・定超・開所減１・評価減</t>
  </si>
  <si>
    <t>児発１７・定超・開所減１・評価減・拘束減</t>
  </si>
  <si>
    <t>児発１７・定超・開所減２</t>
  </si>
  <si>
    <t>児発１７・定超・開所減２・拘束減</t>
  </si>
  <si>
    <t>児発１７・定超・開所減２・評価減</t>
  </si>
  <si>
    <t>児発１７・定超・開所減２・評価減・拘束減</t>
  </si>
  <si>
    <t>児発１７・定超・未計画</t>
  </si>
  <si>
    <t>児発１７・定超・未計画・拘束減</t>
    <rPh sb="8" eb="9">
      <t>ミ</t>
    </rPh>
    <rPh sb="9" eb="11">
      <t>ケイカク</t>
    </rPh>
    <phoneticPr fontId="6"/>
  </si>
  <si>
    <t>児発１７・定超・未計画・評価減</t>
    <rPh sb="8" eb="9">
      <t>ミ</t>
    </rPh>
    <rPh sb="9" eb="11">
      <t>ケイカク</t>
    </rPh>
    <rPh sb="12" eb="14">
      <t>ヒョウカ</t>
    </rPh>
    <phoneticPr fontId="6"/>
  </si>
  <si>
    <t>児発１７・定超・未計画・評価減・拘束減</t>
    <rPh sb="8" eb="9">
      <t>ミ</t>
    </rPh>
    <rPh sb="9" eb="11">
      <t>ケイカク</t>
    </rPh>
    <phoneticPr fontId="6"/>
  </si>
  <si>
    <t>児発１７・定超・未計画・開所減１</t>
  </si>
  <si>
    <t>児発１７・定超・未計画・開所減１・拘束減</t>
    <rPh sb="8" eb="9">
      <t>ミ</t>
    </rPh>
    <rPh sb="9" eb="11">
      <t>ケイカク</t>
    </rPh>
    <phoneticPr fontId="6"/>
  </si>
  <si>
    <t>児発１７・定超・未計画・開所減１・評価減</t>
    <rPh sb="8" eb="9">
      <t>ミ</t>
    </rPh>
    <rPh sb="9" eb="11">
      <t>ケイカク</t>
    </rPh>
    <rPh sb="17" eb="19">
      <t>ヒョウカ</t>
    </rPh>
    <phoneticPr fontId="6"/>
  </si>
  <si>
    <t>児発１７・定超・未計画・開所減１・評価減・拘束減</t>
    <rPh sb="8" eb="9">
      <t>ミ</t>
    </rPh>
    <rPh sb="9" eb="11">
      <t>ケイカク</t>
    </rPh>
    <rPh sb="17" eb="19">
      <t>ヒョウカ</t>
    </rPh>
    <rPh sb="21" eb="23">
      <t>コウソク</t>
    </rPh>
    <rPh sb="23" eb="24">
      <t>ゲン</t>
    </rPh>
    <phoneticPr fontId="6"/>
  </si>
  <si>
    <t>児発１７・定超・未計画・開所減２</t>
  </si>
  <si>
    <t>児発１７・定超・未計画・開所減２・拘束減</t>
    <rPh sb="8" eb="9">
      <t>ミ</t>
    </rPh>
    <rPh sb="9" eb="11">
      <t>ケイカク</t>
    </rPh>
    <phoneticPr fontId="6"/>
  </si>
  <si>
    <t>児発１７・定超・未計画・開所減２・評価減</t>
    <rPh sb="8" eb="9">
      <t>ミ</t>
    </rPh>
    <rPh sb="9" eb="11">
      <t>ケイカク</t>
    </rPh>
    <rPh sb="17" eb="19">
      <t>ヒョウカ</t>
    </rPh>
    <phoneticPr fontId="6"/>
  </si>
  <si>
    <t>児発１７・定超・未計画・開所減２・評価減・拘束減</t>
    <rPh sb="8" eb="9">
      <t>ミ</t>
    </rPh>
    <rPh sb="9" eb="11">
      <t>ケイカク</t>
    </rPh>
    <rPh sb="17" eb="19">
      <t>ヒョウカ</t>
    </rPh>
    <rPh sb="21" eb="23">
      <t>コウソク</t>
    </rPh>
    <rPh sb="23" eb="24">
      <t>ゲン</t>
    </rPh>
    <phoneticPr fontId="6"/>
  </si>
  <si>
    <t>児発１７・定超・未計画２</t>
    <rPh sb="8" eb="9">
      <t>ミ</t>
    </rPh>
    <rPh sb="9" eb="11">
      <t>ケイカク</t>
    </rPh>
    <phoneticPr fontId="6"/>
  </si>
  <si>
    <t>児発１７・定超・未計画２・拘束減</t>
    <rPh sb="8" eb="9">
      <t>ミ</t>
    </rPh>
    <phoneticPr fontId="6"/>
  </si>
  <si>
    <t>児発１７・定超・未計画２・評価減</t>
    <rPh sb="8" eb="9">
      <t>ミ</t>
    </rPh>
    <rPh sb="13" eb="15">
      <t>ヒョウカ</t>
    </rPh>
    <phoneticPr fontId="6"/>
  </si>
  <si>
    <t>児発１７・定超・未計画２・評価減・拘束減</t>
    <rPh sb="8" eb="9">
      <t>ミ</t>
    </rPh>
    <phoneticPr fontId="6"/>
  </si>
  <si>
    <t>児発１７・定超・未計画２・開所減１</t>
    <rPh sb="8" eb="9">
      <t>ミ</t>
    </rPh>
    <phoneticPr fontId="6"/>
  </si>
  <si>
    <t>児発１７・定超・未計画２・開所減１・拘束減</t>
    <rPh sb="8" eb="9">
      <t>ミ</t>
    </rPh>
    <phoneticPr fontId="6"/>
  </si>
  <si>
    <t>児発１７・定超・未計画２・開所減１・評価減</t>
    <rPh sb="8" eb="9">
      <t>ミ</t>
    </rPh>
    <rPh sb="18" eb="20">
      <t>ヒョウカ</t>
    </rPh>
    <phoneticPr fontId="6"/>
  </si>
  <si>
    <t>児発１７・定超・未計画２・開所減１・評価減・拘束減</t>
    <rPh sb="8" eb="9">
      <t>ミ</t>
    </rPh>
    <rPh sb="18" eb="20">
      <t>ヒョウカ</t>
    </rPh>
    <rPh sb="22" eb="24">
      <t>コウソク</t>
    </rPh>
    <rPh sb="24" eb="25">
      <t>ゲン</t>
    </rPh>
    <phoneticPr fontId="6"/>
  </si>
  <si>
    <t>児発１７・定超・未計画２・開所減２</t>
    <rPh sb="8" eb="9">
      <t>ミ</t>
    </rPh>
    <phoneticPr fontId="6"/>
  </si>
  <si>
    <t>児発１７・定超・未計画２・開所減２・拘束減</t>
    <rPh sb="8" eb="9">
      <t>ミ</t>
    </rPh>
    <phoneticPr fontId="6"/>
  </si>
  <si>
    <t>児発１７・定超・未計画２・開所減２・評価減</t>
    <rPh sb="8" eb="9">
      <t>ミ</t>
    </rPh>
    <rPh sb="18" eb="20">
      <t>ヒョウカ</t>
    </rPh>
    <phoneticPr fontId="6"/>
  </si>
  <si>
    <t>児発１７・定超・未計画２・開所減２・評価減・拘束減</t>
    <rPh sb="8" eb="9">
      <t>ミ</t>
    </rPh>
    <rPh sb="18" eb="20">
      <t>ヒョウカ</t>
    </rPh>
    <rPh sb="22" eb="24">
      <t>コウソク</t>
    </rPh>
    <rPh sb="24" eb="25">
      <t>ゲン</t>
    </rPh>
    <phoneticPr fontId="6"/>
  </si>
  <si>
    <t>児発１７・有資格３・定超</t>
  </si>
  <si>
    <t>児発１７・有資格３・定超・拘束減</t>
  </si>
  <si>
    <t>児発１７・有資格３・定超・評価減</t>
    <rPh sb="13" eb="15">
      <t>ヒョウカ</t>
    </rPh>
    <phoneticPr fontId="6"/>
  </si>
  <si>
    <t>児発１７・有資格３・定超・評価減・拘束減</t>
    <rPh sb="13" eb="15">
      <t>ヒョウカ</t>
    </rPh>
    <phoneticPr fontId="6"/>
  </si>
  <si>
    <t>児発１７・有資格３・定超・開所減１</t>
  </si>
  <si>
    <t>児発１７・有資格３・定超・開所減１・拘束減</t>
  </si>
  <si>
    <t>児発１７・有資格３・定超・開所減１・評価減</t>
  </si>
  <si>
    <t>児発１７・有資格３・定超・開所減１・評価減・拘束減</t>
  </si>
  <si>
    <t>児発１７・有資格３・定超・開所減２</t>
  </si>
  <si>
    <t>児発１７・有資格３・定超・開所減２・拘束減</t>
  </si>
  <si>
    <t>児発１７・有資格３・定超・開所減２・評価減</t>
  </si>
  <si>
    <t>児発１７・有資格３・定超・開所減２・評価減・拘束減</t>
  </si>
  <si>
    <t>児発１７・有資格３・定超・未計画</t>
  </si>
  <si>
    <t>児発１７・有資格３・定超・未計画・拘束減</t>
    <rPh sb="13" eb="14">
      <t>ミ</t>
    </rPh>
    <rPh sb="14" eb="16">
      <t>ケイカク</t>
    </rPh>
    <phoneticPr fontId="6"/>
  </si>
  <si>
    <t>児発１７・有資格３・定超・未計画・評価減</t>
  </si>
  <si>
    <t>児発１７・有資格３・定超・未計画・評価減・拘束減</t>
  </si>
  <si>
    <t>児発１７・有資格３・定超・未計画・開所減１</t>
  </si>
  <si>
    <t>児発１７・有資格３・定超・未計画・開所減１・拘束減</t>
    <rPh sb="13" eb="14">
      <t>ミ</t>
    </rPh>
    <rPh sb="14" eb="16">
      <t>ケイカク</t>
    </rPh>
    <phoneticPr fontId="6"/>
  </si>
  <si>
    <t>児発１７・有資格３・定超・未計画・開所減１・評価減</t>
    <rPh sb="13" eb="14">
      <t>ミ</t>
    </rPh>
    <rPh sb="14" eb="16">
      <t>ケイカク</t>
    </rPh>
    <rPh sb="22" eb="24">
      <t>ヒョウカ</t>
    </rPh>
    <phoneticPr fontId="6"/>
  </si>
  <si>
    <t>児発１７・有資格３・定超・未計画・開所減１・評価減・拘束減</t>
    <rPh sb="13" eb="14">
      <t>ミ</t>
    </rPh>
    <rPh sb="14" eb="16">
      <t>ケイカク</t>
    </rPh>
    <rPh sb="22" eb="24">
      <t>ヒョウカ</t>
    </rPh>
    <rPh sb="24" eb="25">
      <t>ゲン</t>
    </rPh>
    <phoneticPr fontId="6"/>
  </si>
  <si>
    <t>児発１７・有資格３・定超・未計画・開所減２</t>
    <rPh sb="13" eb="14">
      <t>ミ</t>
    </rPh>
    <rPh sb="14" eb="16">
      <t>ケイカク</t>
    </rPh>
    <phoneticPr fontId="6"/>
  </si>
  <si>
    <t>児発１７・有資格３・定超・未計画・開所減２・拘束減</t>
    <rPh sb="13" eb="14">
      <t>ミ</t>
    </rPh>
    <rPh sb="14" eb="16">
      <t>ケイカク</t>
    </rPh>
    <phoneticPr fontId="6"/>
  </si>
  <si>
    <t>児発１７・有資格３・定超・未計画・開所減２・評価減</t>
    <rPh sb="13" eb="14">
      <t>ミ</t>
    </rPh>
    <rPh sb="14" eb="16">
      <t>ケイカク</t>
    </rPh>
    <rPh sb="22" eb="24">
      <t>ヒョウカ</t>
    </rPh>
    <phoneticPr fontId="6"/>
  </si>
  <si>
    <t>児発１７・有資格３・定超・未計画・開所減２・評価減・拘束減</t>
    <rPh sb="13" eb="14">
      <t>ミ</t>
    </rPh>
    <rPh sb="14" eb="16">
      <t>ケイカク</t>
    </rPh>
    <rPh sb="22" eb="24">
      <t>ヒョウカ</t>
    </rPh>
    <rPh sb="24" eb="25">
      <t>ゲン</t>
    </rPh>
    <phoneticPr fontId="6"/>
  </si>
  <si>
    <t>児発１７・有資格３・定超・未計画２</t>
    <rPh sb="13" eb="14">
      <t>ミ</t>
    </rPh>
    <rPh sb="14" eb="16">
      <t>ケイカク</t>
    </rPh>
    <phoneticPr fontId="6"/>
  </si>
  <si>
    <t>児発１７・有資格３・定超・未計画２・拘束減</t>
    <rPh sb="13" eb="14">
      <t>ミ</t>
    </rPh>
    <phoneticPr fontId="6"/>
  </si>
  <si>
    <t>児発１７・有資格３・定超・未計画２・評価減</t>
  </si>
  <si>
    <t>児発１７・有資格３・定超・未計画２・評価減・拘束減</t>
  </si>
  <si>
    <t>児発１７・有資格３・定超・未計画２・開所減１</t>
    <rPh sb="13" eb="14">
      <t>ミ</t>
    </rPh>
    <phoneticPr fontId="6"/>
  </si>
  <si>
    <t>児発１７・有資格３・定超・未計画２・開所減１・拘束減</t>
    <rPh sb="13" eb="14">
      <t>ミ</t>
    </rPh>
    <phoneticPr fontId="6"/>
  </si>
  <si>
    <t>児発１７・有資格３・定超・未計画２・開所減１・評価減</t>
    <rPh sb="13" eb="14">
      <t>ミ</t>
    </rPh>
    <rPh sb="23" eb="25">
      <t>ヒョウカ</t>
    </rPh>
    <phoneticPr fontId="6"/>
  </si>
  <si>
    <t>児発１７・有資格３・定超・未計画２・開所減１・評価減・拘束減</t>
    <rPh sb="13" eb="14">
      <t>ミ</t>
    </rPh>
    <rPh sb="23" eb="25">
      <t>ヒョウカ</t>
    </rPh>
    <rPh sb="25" eb="26">
      <t>ゲン</t>
    </rPh>
    <phoneticPr fontId="6"/>
  </si>
  <si>
    <t>児発１７・有資格３・定超・未計画２・開所減２</t>
    <rPh sb="13" eb="14">
      <t>ミ</t>
    </rPh>
    <phoneticPr fontId="6"/>
  </si>
  <si>
    <t>児発１７・有資格３・定超・未計画２・開所減２・拘束減</t>
    <rPh sb="13" eb="14">
      <t>ミ</t>
    </rPh>
    <phoneticPr fontId="6"/>
  </si>
  <si>
    <t>児発１７・有資格３・定超・未計画２・開所減２・評価減</t>
    <rPh sb="13" eb="14">
      <t>ミ</t>
    </rPh>
    <rPh sb="23" eb="25">
      <t>ヒョウカ</t>
    </rPh>
    <phoneticPr fontId="6"/>
  </si>
  <si>
    <t>児発１７・有資格３・定超・未計画２・開所減２・評価減・拘束減</t>
    <rPh sb="13" eb="14">
      <t>ミ</t>
    </rPh>
    <rPh sb="23" eb="25">
      <t>ヒョウカ</t>
    </rPh>
    <rPh sb="25" eb="26">
      <t>ゲン</t>
    </rPh>
    <phoneticPr fontId="6"/>
  </si>
  <si>
    <t>児発１８・定超</t>
  </si>
  <si>
    <t>児発１８・定超・拘束減</t>
    <rPh sb="8" eb="10">
      <t>コウソク</t>
    </rPh>
    <rPh sb="10" eb="11">
      <t>ゲン</t>
    </rPh>
    <phoneticPr fontId="6"/>
  </si>
  <si>
    <t>児発１８・定超・評価減</t>
    <rPh sb="8" eb="10">
      <t>ヒョウカ</t>
    </rPh>
    <phoneticPr fontId="6"/>
  </si>
  <si>
    <t>児発１８・定超・評価減・拘束減</t>
  </si>
  <si>
    <t>児発１８・定超・開所減１</t>
  </si>
  <si>
    <t>児発１８・定超・開所減１・拘束減</t>
  </si>
  <si>
    <t>児発１８・定超・開所減１・評価減</t>
  </si>
  <si>
    <t>児発１８・定超・開所減１・評価減・拘束減</t>
  </si>
  <si>
    <t>児発１８・定超・開所減２</t>
  </si>
  <si>
    <t>児発１８・定超・開所減２・拘束減</t>
  </si>
  <si>
    <t>児発１８・定超・開所減２・評価減</t>
  </si>
  <si>
    <t>児発１８・定超・開所減２・評価減・拘束減</t>
  </si>
  <si>
    <t>児発１８・定超・未計画</t>
  </si>
  <si>
    <t>児発１８・定超・未計画・拘束減</t>
    <rPh sb="8" eb="9">
      <t>ミ</t>
    </rPh>
    <rPh sb="9" eb="11">
      <t>ケイカク</t>
    </rPh>
    <phoneticPr fontId="6"/>
  </si>
  <si>
    <t>児発１８・定超・未計画・評価減</t>
    <rPh sb="8" eb="9">
      <t>ミ</t>
    </rPh>
    <rPh sb="9" eb="11">
      <t>ケイカク</t>
    </rPh>
    <rPh sb="12" eb="14">
      <t>ヒョウカ</t>
    </rPh>
    <phoneticPr fontId="6"/>
  </si>
  <si>
    <t>児発１８・定超・未計画・評価減・拘束減</t>
    <rPh sb="8" eb="9">
      <t>ミ</t>
    </rPh>
    <rPh sb="9" eb="11">
      <t>ケイカク</t>
    </rPh>
    <phoneticPr fontId="6"/>
  </si>
  <si>
    <t>児発１８・定超・未計画・開所減１</t>
  </si>
  <si>
    <t>児発１８・定超・未計画・開所減１・拘束減</t>
    <rPh sb="8" eb="9">
      <t>ミ</t>
    </rPh>
    <rPh sb="9" eb="11">
      <t>ケイカク</t>
    </rPh>
    <phoneticPr fontId="6"/>
  </si>
  <si>
    <t>児発１８・定超・未計画・開所減１・評価減</t>
    <rPh sb="8" eb="9">
      <t>ミ</t>
    </rPh>
    <rPh sb="9" eb="11">
      <t>ケイカク</t>
    </rPh>
    <rPh sb="17" eb="19">
      <t>ヒョウカ</t>
    </rPh>
    <phoneticPr fontId="6"/>
  </si>
  <si>
    <t>児発１８・定超・未計画・開所減１・評価減・拘束減</t>
    <rPh sb="8" eb="9">
      <t>ミ</t>
    </rPh>
    <rPh sb="9" eb="11">
      <t>ケイカク</t>
    </rPh>
    <rPh sb="17" eb="19">
      <t>ヒョウカ</t>
    </rPh>
    <rPh sb="21" eb="23">
      <t>コウソク</t>
    </rPh>
    <rPh sb="23" eb="24">
      <t>ゲン</t>
    </rPh>
    <phoneticPr fontId="6"/>
  </si>
  <si>
    <t>児発１８・定超・未計画・開所減２</t>
  </si>
  <si>
    <t>児発１８・定超・未計画・開所減２・拘束減</t>
    <rPh sb="8" eb="9">
      <t>ミ</t>
    </rPh>
    <rPh sb="9" eb="11">
      <t>ケイカク</t>
    </rPh>
    <phoneticPr fontId="6"/>
  </si>
  <si>
    <t>児発１８・定超・未計画・開所減２・評価減</t>
    <rPh sb="8" eb="9">
      <t>ミ</t>
    </rPh>
    <rPh sb="9" eb="11">
      <t>ケイカク</t>
    </rPh>
    <rPh sb="17" eb="19">
      <t>ヒョウカ</t>
    </rPh>
    <phoneticPr fontId="6"/>
  </si>
  <si>
    <t>児発１８・定超・未計画・開所減２・評価減・拘束減</t>
    <rPh sb="8" eb="9">
      <t>ミ</t>
    </rPh>
    <rPh sb="9" eb="11">
      <t>ケイカク</t>
    </rPh>
    <rPh sb="17" eb="19">
      <t>ヒョウカ</t>
    </rPh>
    <rPh sb="21" eb="23">
      <t>コウソク</t>
    </rPh>
    <rPh sb="23" eb="24">
      <t>ゲン</t>
    </rPh>
    <phoneticPr fontId="6"/>
  </si>
  <si>
    <t>児発１８・定超・未計画２</t>
    <rPh sb="8" eb="9">
      <t>ミ</t>
    </rPh>
    <rPh sb="9" eb="11">
      <t>ケイカク</t>
    </rPh>
    <phoneticPr fontId="6"/>
  </si>
  <si>
    <t>児発１８・定超・未計画２・拘束減</t>
    <rPh sb="8" eb="9">
      <t>ミ</t>
    </rPh>
    <phoneticPr fontId="6"/>
  </si>
  <si>
    <t>児発１８・定超・未計画２・評価減</t>
    <rPh sb="8" eb="9">
      <t>ミ</t>
    </rPh>
    <rPh sb="13" eb="15">
      <t>ヒョウカ</t>
    </rPh>
    <phoneticPr fontId="6"/>
  </si>
  <si>
    <t>児発１８・定超・未計画２・評価減・拘束減</t>
    <rPh sb="8" eb="9">
      <t>ミ</t>
    </rPh>
    <phoneticPr fontId="6"/>
  </si>
  <si>
    <t>児発１８・定超・未計画２・開所減１</t>
    <rPh sb="8" eb="9">
      <t>ミ</t>
    </rPh>
    <phoneticPr fontId="6"/>
  </si>
  <si>
    <t>児発１８・定超・未計画２・開所減１・拘束減</t>
    <rPh sb="8" eb="9">
      <t>ミ</t>
    </rPh>
    <phoneticPr fontId="6"/>
  </si>
  <si>
    <t>児発１８・定超・未計画２・開所減１・評価減</t>
    <rPh sb="8" eb="9">
      <t>ミ</t>
    </rPh>
    <rPh sb="18" eb="20">
      <t>ヒョウカ</t>
    </rPh>
    <phoneticPr fontId="6"/>
  </si>
  <si>
    <t>児発１８・定超・未計画２・開所減１・評価減・拘束減</t>
    <rPh sb="8" eb="9">
      <t>ミ</t>
    </rPh>
    <rPh sb="18" eb="20">
      <t>ヒョウカ</t>
    </rPh>
    <rPh sb="22" eb="24">
      <t>コウソク</t>
    </rPh>
    <rPh sb="24" eb="25">
      <t>ゲン</t>
    </rPh>
    <phoneticPr fontId="6"/>
  </si>
  <si>
    <t>児発１８・定超・未計画２・開所減２</t>
    <rPh sb="8" eb="9">
      <t>ミ</t>
    </rPh>
    <phoneticPr fontId="6"/>
  </si>
  <si>
    <t>児発１８・定超・未計画２・開所減２・拘束減</t>
    <rPh sb="8" eb="9">
      <t>ミ</t>
    </rPh>
    <phoneticPr fontId="6"/>
  </si>
  <si>
    <t>児発１８・定超・未計画２・開所減２・評価減</t>
    <rPh sb="8" eb="9">
      <t>ミ</t>
    </rPh>
    <rPh sb="18" eb="20">
      <t>ヒョウカ</t>
    </rPh>
    <phoneticPr fontId="6"/>
  </si>
  <si>
    <t>児発１８・定超・未計画２・開所減２・評価減・拘束減</t>
    <rPh sb="8" eb="9">
      <t>ミ</t>
    </rPh>
    <rPh sb="18" eb="20">
      <t>ヒョウカ</t>
    </rPh>
    <rPh sb="22" eb="24">
      <t>コウソク</t>
    </rPh>
    <rPh sb="24" eb="25">
      <t>ゲン</t>
    </rPh>
    <phoneticPr fontId="6"/>
  </si>
  <si>
    <t>児発１８・有資格１・定超</t>
  </si>
  <si>
    <t>児発１８・有資格１・定超・拘束減</t>
  </si>
  <si>
    <t>児発１８・有資格１・定超・評価減</t>
    <rPh sb="13" eb="15">
      <t>ヒョウカ</t>
    </rPh>
    <phoneticPr fontId="6"/>
  </si>
  <si>
    <t>児発１８・有資格１・定超・評価減・拘束減</t>
    <rPh sb="13" eb="15">
      <t>ヒョウカ</t>
    </rPh>
    <phoneticPr fontId="6"/>
  </si>
  <si>
    <t>児発１８・有資格１・定超・開所減１</t>
  </si>
  <si>
    <t>児発１８・有資格１・定超・開所減１・拘束減</t>
  </si>
  <si>
    <t>児発１８・有資格１・定超・開所減１・評価減</t>
  </si>
  <si>
    <t>児発１８・有資格１・定超・開所減１・評価減・拘束減</t>
  </si>
  <si>
    <t>児発１８・有資格１・定超・開所減２</t>
  </si>
  <si>
    <t>児発１８・有資格１・定超・開所減２・拘束減</t>
  </si>
  <si>
    <t>児発１８・有資格１・定超・開所減２・評価減</t>
  </si>
  <si>
    <t>児発１８・有資格１・定超・開所減２・評価減・拘束減</t>
  </si>
  <si>
    <t>児発１８・有資格１・定超・未計画</t>
  </si>
  <si>
    <t>児発１８・有資格１・定超・未計画・拘束減</t>
    <rPh sb="13" eb="14">
      <t>ミ</t>
    </rPh>
    <rPh sb="14" eb="16">
      <t>ケイカク</t>
    </rPh>
    <phoneticPr fontId="6"/>
  </si>
  <si>
    <t>児発１８・有資格１・定超・未計画・評価減</t>
  </si>
  <si>
    <t>児発１８・有資格１・定超・未計画・評価減・拘束減</t>
  </si>
  <si>
    <t>児発１８・有資格１・定超・未計画・開所減１</t>
  </si>
  <si>
    <t>児発１８・有資格１・定超・未計画・開所減１・拘束減</t>
    <rPh sb="13" eb="14">
      <t>ミ</t>
    </rPh>
    <rPh sb="14" eb="16">
      <t>ケイカク</t>
    </rPh>
    <phoneticPr fontId="6"/>
  </si>
  <si>
    <t>児発１８・有資格１・定超・未計画・開所減１・評価減</t>
    <rPh sb="13" eb="14">
      <t>ミ</t>
    </rPh>
    <rPh sb="14" eb="16">
      <t>ケイカク</t>
    </rPh>
    <rPh sb="22" eb="24">
      <t>ヒョウカ</t>
    </rPh>
    <phoneticPr fontId="6"/>
  </si>
  <si>
    <t>児発１８・有資格１・定超・未計画・開所減１・評価減・拘束減</t>
    <rPh sb="13" eb="14">
      <t>ミ</t>
    </rPh>
    <rPh sb="14" eb="16">
      <t>ケイカク</t>
    </rPh>
    <rPh sb="22" eb="24">
      <t>ヒョウカ</t>
    </rPh>
    <rPh sb="24" eb="25">
      <t>ゲン</t>
    </rPh>
    <phoneticPr fontId="6"/>
  </si>
  <si>
    <t>児発１８・有資格１・定超・未計画・開所減２</t>
    <rPh sb="13" eb="14">
      <t>ミ</t>
    </rPh>
    <rPh sb="14" eb="16">
      <t>ケイカク</t>
    </rPh>
    <phoneticPr fontId="6"/>
  </si>
  <si>
    <t>児発１８・有資格１・定超・未計画・開所減２・拘束減</t>
    <rPh sb="13" eb="14">
      <t>ミ</t>
    </rPh>
    <rPh sb="14" eb="16">
      <t>ケイカク</t>
    </rPh>
    <phoneticPr fontId="6"/>
  </si>
  <si>
    <t>児発１８・有資格１・定超・未計画・開所減２・評価減</t>
    <rPh sb="13" eb="14">
      <t>ミ</t>
    </rPh>
    <rPh sb="14" eb="16">
      <t>ケイカク</t>
    </rPh>
    <rPh sb="22" eb="24">
      <t>ヒョウカ</t>
    </rPh>
    <phoneticPr fontId="6"/>
  </si>
  <si>
    <t>児発１８・有資格１・定超・未計画・開所減２・評価減・拘束減</t>
    <rPh sb="13" eb="14">
      <t>ミ</t>
    </rPh>
    <rPh sb="14" eb="16">
      <t>ケイカク</t>
    </rPh>
    <rPh sb="22" eb="24">
      <t>ヒョウカ</t>
    </rPh>
    <rPh sb="24" eb="25">
      <t>ゲン</t>
    </rPh>
    <phoneticPr fontId="6"/>
  </si>
  <si>
    <t>児発１８・有資格１・定超・未計画２</t>
    <rPh sb="13" eb="14">
      <t>ミ</t>
    </rPh>
    <rPh sb="14" eb="16">
      <t>ケイカク</t>
    </rPh>
    <phoneticPr fontId="6"/>
  </si>
  <si>
    <t>児発１８・有資格１・定超・未計画２・拘束減</t>
    <rPh sb="13" eb="14">
      <t>ミ</t>
    </rPh>
    <phoneticPr fontId="6"/>
  </si>
  <si>
    <t>児発１８・有資格１・定超・未計画２・評価減</t>
  </si>
  <si>
    <t>児発１８・有資格１・定超・未計画２・評価減・拘束減</t>
  </si>
  <si>
    <t>児発１８・有資格１・定超・未計画２・開所減１</t>
    <rPh sb="13" eb="14">
      <t>ミ</t>
    </rPh>
    <phoneticPr fontId="6"/>
  </si>
  <si>
    <t>児発１８・有資格１・定超・未計画２・開所減１・拘束減</t>
    <rPh sb="13" eb="14">
      <t>ミ</t>
    </rPh>
    <phoneticPr fontId="6"/>
  </si>
  <si>
    <t>児発１８・有資格１・定超・未計画２・開所減１・評価減</t>
    <rPh sb="13" eb="14">
      <t>ミ</t>
    </rPh>
    <rPh sb="23" eb="25">
      <t>ヒョウカ</t>
    </rPh>
    <phoneticPr fontId="6"/>
  </si>
  <si>
    <t>児発１８・有資格１・定超・未計画２・開所減１・評価減・拘束減</t>
    <rPh sb="13" eb="14">
      <t>ミ</t>
    </rPh>
    <rPh sb="23" eb="25">
      <t>ヒョウカ</t>
    </rPh>
    <rPh sb="25" eb="26">
      <t>ゲン</t>
    </rPh>
    <phoneticPr fontId="6"/>
  </si>
  <si>
    <t>児発１８・有資格１・定超・未計画２・開所減２</t>
    <rPh sb="13" eb="14">
      <t>ミ</t>
    </rPh>
    <phoneticPr fontId="6"/>
  </si>
  <si>
    <t>児発１８・有資格１・定超・未計画２・開所減２・拘束減</t>
    <rPh sb="13" eb="14">
      <t>ミ</t>
    </rPh>
    <phoneticPr fontId="6"/>
  </si>
  <si>
    <t>児発１８・有資格１・定超・未計画２・開所減２・評価減</t>
    <rPh sb="13" eb="14">
      <t>ミ</t>
    </rPh>
    <rPh sb="23" eb="25">
      <t>ヒョウカ</t>
    </rPh>
    <phoneticPr fontId="6"/>
  </si>
  <si>
    <t>児発１８・有資格１・定超・未計画２・開所減２・評価減・拘束減</t>
    <rPh sb="13" eb="14">
      <t>ミ</t>
    </rPh>
    <rPh sb="23" eb="25">
      <t>ヒョウカ</t>
    </rPh>
    <rPh sb="25" eb="26">
      <t>ゲン</t>
    </rPh>
    <phoneticPr fontId="6"/>
  </si>
  <si>
    <t>児発１９・定超</t>
  </si>
  <si>
    <t>児発１９・定超・拘束減</t>
    <rPh sb="8" eb="10">
      <t>コウソク</t>
    </rPh>
    <rPh sb="10" eb="11">
      <t>ゲン</t>
    </rPh>
    <phoneticPr fontId="6"/>
  </si>
  <si>
    <t>児発１９・定超・評価減</t>
    <rPh sb="8" eb="10">
      <t>ヒョウカ</t>
    </rPh>
    <phoneticPr fontId="6"/>
  </si>
  <si>
    <t>児発１９・定超・評価減・拘束減</t>
  </si>
  <si>
    <t>児発１９・定超・開所減１</t>
  </si>
  <si>
    <t>児発１９・定超・開所減１・拘束減</t>
  </si>
  <si>
    <t>児発１９・定超・開所減１・評価減</t>
  </si>
  <si>
    <t>児発１９・定超・開所減１・評価減・拘束減</t>
  </si>
  <si>
    <t>児発１９・定超・開所減２</t>
  </si>
  <si>
    <t>児発１９・定超・開所減２・拘束減</t>
  </si>
  <si>
    <t>児発１９・定超・開所減２・評価減</t>
  </si>
  <si>
    <t>児発１９・定超・開所減２・評価減・拘束減</t>
  </si>
  <si>
    <t>児発１９・定超・未計画</t>
  </si>
  <si>
    <t>児発１９・定超・未計画・拘束減</t>
    <rPh sb="8" eb="9">
      <t>ミ</t>
    </rPh>
    <rPh sb="9" eb="11">
      <t>ケイカク</t>
    </rPh>
    <phoneticPr fontId="6"/>
  </si>
  <si>
    <t>児発１９・定超・未計画・評価減</t>
    <rPh sb="8" eb="9">
      <t>ミ</t>
    </rPh>
    <rPh sb="9" eb="11">
      <t>ケイカク</t>
    </rPh>
    <rPh sb="12" eb="14">
      <t>ヒョウカ</t>
    </rPh>
    <phoneticPr fontId="6"/>
  </si>
  <si>
    <t>児発１９・定超・未計画・評価減・拘束減</t>
    <rPh sb="8" eb="9">
      <t>ミ</t>
    </rPh>
    <rPh sb="9" eb="11">
      <t>ケイカク</t>
    </rPh>
    <phoneticPr fontId="6"/>
  </si>
  <si>
    <t>児発１９・定超・未計画・開所減１</t>
  </si>
  <si>
    <t>児発１９・定超・未計画・開所減１・拘束減</t>
    <rPh sb="8" eb="9">
      <t>ミ</t>
    </rPh>
    <rPh sb="9" eb="11">
      <t>ケイカク</t>
    </rPh>
    <phoneticPr fontId="6"/>
  </si>
  <si>
    <t>児発１９・定超・未計画・開所減１・評価減</t>
    <rPh sb="8" eb="9">
      <t>ミ</t>
    </rPh>
    <rPh sb="9" eb="11">
      <t>ケイカク</t>
    </rPh>
    <rPh sb="17" eb="19">
      <t>ヒョウカ</t>
    </rPh>
    <phoneticPr fontId="6"/>
  </si>
  <si>
    <t>児発１９・定超・未計画・開所減１・評価減・拘束減</t>
    <rPh sb="8" eb="9">
      <t>ミ</t>
    </rPh>
    <rPh sb="9" eb="11">
      <t>ケイカク</t>
    </rPh>
    <rPh sb="17" eb="19">
      <t>ヒョウカ</t>
    </rPh>
    <rPh sb="21" eb="23">
      <t>コウソク</t>
    </rPh>
    <rPh sb="23" eb="24">
      <t>ゲン</t>
    </rPh>
    <phoneticPr fontId="6"/>
  </si>
  <si>
    <t>児発１９・定超・未計画・開所減２</t>
  </si>
  <si>
    <t>児発１９・定超・未計画・開所減２・拘束減</t>
    <rPh sb="8" eb="9">
      <t>ミ</t>
    </rPh>
    <rPh sb="9" eb="11">
      <t>ケイカク</t>
    </rPh>
    <phoneticPr fontId="6"/>
  </si>
  <si>
    <t>児発１９・定超・未計画・開所減２・評価減</t>
    <rPh sb="8" eb="9">
      <t>ミ</t>
    </rPh>
    <rPh sb="9" eb="11">
      <t>ケイカク</t>
    </rPh>
    <rPh sb="17" eb="19">
      <t>ヒョウカ</t>
    </rPh>
    <phoneticPr fontId="6"/>
  </si>
  <si>
    <t>児発１９・定超・未計画・開所減２・評価減・拘束減</t>
    <rPh sb="8" eb="9">
      <t>ミ</t>
    </rPh>
    <rPh sb="9" eb="11">
      <t>ケイカク</t>
    </rPh>
    <rPh sb="17" eb="19">
      <t>ヒョウカ</t>
    </rPh>
    <rPh sb="21" eb="23">
      <t>コウソク</t>
    </rPh>
    <rPh sb="23" eb="24">
      <t>ゲン</t>
    </rPh>
    <phoneticPr fontId="6"/>
  </si>
  <si>
    <t>児発１９・定超・未計画２</t>
    <rPh sb="8" eb="9">
      <t>ミ</t>
    </rPh>
    <rPh sb="9" eb="11">
      <t>ケイカク</t>
    </rPh>
    <phoneticPr fontId="6"/>
  </si>
  <si>
    <t>児発１９・定超・未計画２・拘束減</t>
    <rPh sb="8" eb="9">
      <t>ミ</t>
    </rPh>
    <phoneticPr fontId="6"/>
  </si>
  <si>
    <t>児発１９・定超・未計画２・評価減</t>
    <rPh sb="8" eb="9">
      <t>ミ</t>
    </rPh>
    <rPh sb="13" eb="15">
      <t>ヒョウカ</t>
    </rPh>
    <phoneticPr fontId="6"/>
  </si>
  <si>
    <t>児発１９・定超・未計画２・評価減・拘束減</t>
    <rPh sb="8" eb="9">
      <t>ミ</t>
    </rPh>
    <phoneticPr fontId="6"/>
  </si>
  <si>
    <t>児発１９・定超・未計画２・開所減１</t>
    <rPh sb="8" eb="9">
      <t>ミ</t>
    </rPh>
    <phoneticPr fontId="6"/>
  </si>
  <si>
    <t>児発１９・定超・未計画２・開所減１・拘束減</t>
    <rPh sb="8" eb="9">
      <t>ミ</t>
    </rPh>
    <phoneticPr fontId="6"/>
  </si>
  <si>
    <t>児発１９・定超・未計画２・開所減１・評価減</t>
    <rPh sb="8" eb="9">
      <t>ミ</t>
    </rPh>
    <rPh sb="18" eb="20">
      <t>ヒョウカ</t>
    </rPh>
    <phoneticPr fontId="6"/>
  </si>
  <si>
    <t>児発１９・定超・未計画２・開所減１・評価減・拘束減</t>
    <rPh sb="8" eb="9">
      <t>ミ</t>
    </rPh>
    <rPh sb="18" eb="20">
      <t>ヒョウカ</t>
    </rPh>
    <rPh sb="22" eb="24">
      <t>コウソク</t>
    </rPh>
    <rPh sb="24" eb="25">
      <t>ゲン</t>
    </rPh>
    <phoneticPr fontId="6"/>
  </si>
  <si>
    <t>児発１９・定超・未計画２・開所減２</t>
    <rPh sb="8" eb="9">
      <t>ミ</t>
    </rPh>
    <phoneticPr fontId="6"/>
  </si>
  <si>
    <t>児発１９・定超・未計画２・開所減２・拘束減</t>
    <rPh sb="8" eb="9">
      <t>ミ</t>
    </rPh>
    <phoneticPr fontId="6"/>
  </si>
  <si>
    <t>児発１９・定超・未計画２・開所減２・評価減</t>
    <rPh sb="8" eb="9">
      <t>ミ</t>
    </rPh>
    <rPh sb="18" eb="20">
      <t>ヒョウカ</t>
    </rPh>
    <phoneticPr fontId="6"/>
  </si>
  <si>
    <t>児発１９・定超・未計画２・開所減２・評価減・拘束減</t>
    <rPh sb="8" eb="9">
      <t>ミ</t>
    </rPh>
    <rPh sb="18" eb="20">
      <t>ヒョウカ</t>
    </rPh>
    <rPh sb="22" eb="24">
      <t>コウソク</t>
    </rPh>
    <rPh sb="24" eb="25">
      <t>ゲン</t>
    </rPh>
    <phoneticPr fontId="6"/>
  </si>
  <si>
    <t>児発１９・有資格２・定超</t>
  </si>
  <si>
    <t>児発１９・有資格２・定超・拘束減</t>
  </si>
  <si>
    <t>児発１９・有資格２・定超・評価減</t>
    <rPh sb="13" eb="15">
      <t>ヒョウカ</t>
    </rPh>
    <phoneticPr fontId="6"/>
  </si>
  <si>
    <t>児発１９・有資格２・定超・評価減・拘束減</t>
    <rPh sb="13" eb="15">
      <t>ヒョウカ</t>
    </rPh>
    <phoneticPr fontId="6"/>
  </si>
  <si>
    <t>児発１９・有資格２・定超・開所減１</t>
  </si>
  <si>
    <t>児発１９・有資格２・定超・開所減１・拘束減</t>
  </si>
  <si>
    <t>児発１９・有資格２・定超・開所減１・評価減</t>
  </si>
  <si>
    <t>児発１９・有資格２・定超・開所減１・評価減・拘束減</t>
  </si>
  <si>
    <t>児発１９・有資格２・定超・開所減２</t>
  </si>
  <si>
    <t>児発１９・有資格２・定超・開所減２・拘束減</t>
  </si>
  <si>
    <t>児発１９・有資格２・定超・開所減２・評価減</t>
  </si>
  <si>
    <t>児発１９・有資格２・定超・開所減２・評価減・拘束減</t>
  </si>
  <si>
    <t>児発１９・有資格２・定超・未計画</t>
  </si>
  <si>
    <t>児発１９・有資格２・定超・未計画・拘束減</t>
    <rPh sb="13" eb="14">
      <t>ミ</t>
    </rPh>
    <rPh sb="14" eb="16">
      <t>ケイカク</t>
    </rPh>
    <phoneticPr fontId="6"/>
  </si>
  <si>
    <t>児発１９・有資格２・定超・未計画・評価減</t>
  </si>
  <si>
    <t>児発１９・有資格２・定超・未計画・評価減・拘束減</t>
  </si>
  <si>
    <t>児発１９・有資格２・定超・未計画・開所減１</t>
  </si>
  <si>
    <t>児発１９・有資格２・定超・未計画・開所減１・拘束減</t>
    <rPh sb="13" eb="14">
      <t>ミ</t>
    </rPh>
    <rPh sb="14" eb="16">
      <t>ケイカク</t>
    </rPh>
    <phoneticPr fontId="6"/>
  </si>
  <si>
    <t>児発１９・有資格２・定超・未計画・開所減１・評価減</t>
    <rPh sb="13" eb="14">
      <t>ミ</t>
    </rPh>
    <rPh sb="14" eb="16">
      <t>ケイカク</t>
    </rPh>
    <rPh sb="22" eb="24">
      <t>ヒョウカ</t>
    </rPh>
    <phoneticPr fontId="6"/>
  </si>
  <si>
    <t>児発１９・有資格２・定超・未計画・開所減１・評価減・拘束減</t>
    <rPh sb="13" eb="14">
      <t>ミ</t>
    </rPh>
    <rPh sb="14" eb="16">
      <t>ケイカク</t>
    </rPh>
    <rPh sb="22" eb="24">
      <t>ヒョウカ</t>
    </rPh>
    <rPh sb="24" eb="25">
      <t>ゲン</t>
    </rPh>
    <phoneticPr fontId="6"/>
  </si>
  <si>
    <t>児発１９・有資格２・定超・未計画・開所減２</t>
    <rPh sb="13" eb="14">
      <t>ミ</t>
    </rPh>
    <rPh sb="14" eb="16">
      <t>ケイカク</t>
    </rPh>
    <phoneticPr fontId="6"/>
  </si>
  <si>
    <t>児発１９・有資格２・定超・未計画・開所減２・拘束減</t>
    <rPh sb="13" eb="14">
      <t>ミ</t>
    </rPh>
    <rPh sb="14" eb="16">
      <t>ケイカク</t>
    </rPh>
    <phoneticPr fontId="6"/>
  </si>
  <si>
    <t>児発１９・有資格２・定超・未計画・開所減２・評価減</t>
    <rPh sb="13" eb="14">
      <t>ミ</t>
    </rPh>
    <rPh sb="14" eb="16">
      <t>ケイカク</t>
    </rPh>
    <rPh sb="22" eb="24">
      <t>ヒョウカ</t>
    </rPh>
    <phoneticPr fontId="6"/>
  </si>
  <si>
    <t>児発１９・有資格２・定超・未計画・開所減２・評価減・拘束減</t>
    <rPh sb="13" eb="14">
      <t>ミ</t>
    </rPh>
    <rPh sb="14" eb="16">
      <t>ケイカク</t>
    </rPh>
    <rPh sb="22" eb="24">
      <t>ヒョウカ</t>
    </rPh>
    <rPh sb="24" eb="25">
      <t>ゲン</t>
    </rPh>
    <phoneticPr fontId="6"/>
  </si>
  <si>
    <t>児発１９・有資格２・定超・未計画２</t>
    <rPh sb="13" eb="14">
      <t>ミ</t>
    </rPh>
    <rPh sb="14" eb="16">
      <t>ケイカク</t>
    </rPh>
    <phoneticPr fontId="6"/>
  </si>
  <si>
    <t>児発１９・有資格２・定超・未計画２・拘束減</t>
    <rPh sb="13" eb="14">
      <t>ミ</t>
    </rPh>
    <phoneticPr fontId="6"/>
  </si>
  <si>
    <t>児発１９・有資格２・定超・未計画２・評価減</t>
  </si>
  <si>
    <t>児発１９・有資格２・定超・未計画２・評価減・拘束減</t>
  </si>
  <si>
    <t>児発１９・有資格２・定超・未計画２・開所減１</t>
    <rPh sb="13" eb="14">
      <t>ミ</t>
    </rPh>
    <phoneticPr fontId="6"/>
  </si>
  <si>
    <t>児発１９・有資格２・定超・未計画２・開所減１・拘束減</t>
    <rPh sb="13" eb="14">
      <t>ミ</t>
    </rPh>
    <phoneticPr fontId="6"/>
  </si>
  <si>
    <t>児発１９・有資格２・定超・未計画２・開所減１・評価減</t>
    <rPh sb="13" eb="14">
      <t>ミ</t>
    </rPh>
    <rPh sb="23" eb="25">
      <t>ヒョウカ</t>
    </rPh>
    <phoneticPr fontId="6"/>
  </si>
  <si>
    <t>児発１９・有資格２・定超・未計画２・開所減１・評価減・拘束減</t>
    <rPh sb="13" eb="14">
      <t>ミ</t>
    </rPh>
    <rPh sb="23" eb="25">
      <t>ヒョウカ</t>
    </rPh>
    <rPh sb="25" eb="26">
      <t>ゲン</t>
    </rPh>
    <phoneticPr fontId="6"/>
  </si>
  <si>
    <t>児発１９・有資格２・定超・未計画２・開所減２</t>
    <rPh sb="13" eb="14">
      <t>ミ</t>
    </rPh>
    <phoneticPr fontId="6"/>
  </si>
  <si>
    <t>児発１９・有資格２・定超・未計画２・開所減２・拘束減</t>
    <rPh sb="13" eb="14">
      <t>ミ</t>
    </rPh>
    <phoneticPr fontId="6"/>
  </si>
  <si>
    <t>児発１９・有資格２・定超・未計画２・開所減２・評価減</t>
    <rPh sb="13" eb="14">
      <t>ミ</t>
    </rPh>
    <rPh sb="23" eb="25">
      <t>ヒョウカ</t>
    </rPh>
    <phoneticPr fontId="6"/>
  </si>
  <si>
    <t>児発１９・有資格２・定超・未計画２・開所減２・評価減・拘束減</t>
    <rPh sb="13" eb="14">
      <t>ミ</t>
    </rPh>
    <rPh sb="23" eb="25">
      <t>ヒョウカ</t>
    </rPh>
    <rPh sb="25" eb="26">
      <t>ゲン</t>
    </rPh>
    <phoneticPr fontId="6"/>
  </si>
  <si>
    <t>児発２０・定超</t>
  </si>
  <si>
    <t>児発２０・定超・拘束減</t>
    <rPh sb="8" eb="10">
      <t>コウソク</t>
    </rPh>
    <rPh sb="10" eb="11">
      <t>ゲン</t>
    </rPh>
    <phoneticPr fontId="6"/>
  </si>
  <si>
    <t>児発２０・定超・評価減</t>
    <rPh sb="8" eb="10">
      <t>ヒョウカ</t>
    </rPh>
    <phoneticPr fontId="6"/>
  </si>
  <si>
    <t>児発２０・定超・評価減・拘束減</t>
  </si>
  <si>
    <t>児発２０・定超・開所減１</t>
  </si>
  <si>
    <t>児発２０・定超・開所減１・拘束減</t>
  </si>
  <si>
    <t>児発２０・定超・開所減１・評価減</t>
  </si>
  <si>
    <t>児発２０・定超・開所減１・評価減・拘束減</t>
  </si>
  <si>
    <t>児発２０・定超・開所減２</t>
  </si>
  <si>
    <t>児発２０・定超・開所減２・拘束減</t>
  </si>
  <si>
    <t>児発２０・定超・開所減２・評価減</t>
  </si>
  <si>
    <t>児発２０・定超・開所減２・評価減・拘束減</t>
  </si>
  <si>
    <t>児発２０・定超・未計画</t>
  </si>
  <si>
    <t>児発２０・定超・未計画・拘束減</t>
    <rPh sb="8" eb="9">
      <t>ミ</t>
    </rPh>
    <rPh sb="9" eb="11">
      <t>ケイカク</t>
    </rPh>
    <phoneticPr fontId="6"/>
  </si>
  <si>
    <t>児発２０・定超・未計画・評価減</t>
    <rPh sb="8" eb="9">
      <t>ミ</t>
    </rPh>
    <rPh sb="9" eb="11">
      <t>ケイカク</t>
    </rPh>
    <rPh sb="12" eb="14">
      <t>ヒョウカ</t>
    </rPh>
    <phoneticPr fontId="6"/>
  </si>
  <si>
    <t>児発２０・定超・未計画・評価減・拘束減</t>
    <rPh sb="8" eb="9">
      <t>ミ</t>
    </rPh>
    <rPh sb="9" eb="11">
      <t>ケイカク</t>
    </rPh>
    <phoneticPr fontId="6"/>
  </si>
  <si>
    <t>児発２０・定超・未計画・開所減１</t>
  </si>
  <si>
    <t>児発２０・定超・未計画・開所減１・拘束減</t>
    <rPh sb="8" eb="9">
      <t>ミ</t>
    </rPh>
    <rPh sb="9" eb="11">
      <t>ケイカク</t>
    </rPh>
    <phoneticPr fontId="6"/>
  </si>
  <si>
    <t>児発２０・定超・未計画・開所減１・評価減</t>
    <rPh sb="8" eb="9">
      <t>ミ</t>
    </rPh>
    <rPh sb="9" eb="11">
      <t>ケイカク</t>
    </rPh>
    <rPh sb="17" eb="19">
      <t>ヒョウカ</t>
    </rPh>
    <phoneticPr fontId="6"/>
  </si>
  <si>
    <t>児発２０・定超・未計画・開所減１・評価減・拘束減</t>
    <rPh sb="8" eb="9">
      <t>ミ</t>
    </rPh>
    <rPh sb="9" eb="11">
      <t>ケイカク</t>
    </rPh>
    <rPh sb="17" eb="19">
      <t>ヒョウカ</t>
    </rPh>
    <rPh sb="21" eb="23">
      <t>コウソク</t>
    </rPh>
    <rPh sb="23" eb="24">
      <t>ゲン</t>
    </rPh>
    <phoneticPr fontId="6"/>
  </si>
  <si>
    <t>児発２０・定超・未計画・開所減２</t>
  </si>
  <si>
    <t>児発２０・定超・未計画・開所減２・拘束減</t>
    <rPh sb="8" eb="9">
      <t>ミ</t>
    </rPh>
    <rPh sb="9" eb="11">
      <t>ケイカク</t>
    </rPh>
    <phoneticPr fontId="6"/>
  </si>
  <si>
    <t>児発２０・定超・未計画・開所減２・評価減</t>
    <rPh sb="8" eb="9">
      <t>ミ</t>
    </rPh>
    <rPh sb="9" eb="11">
      <t>ケイカク</t>
    </rPh>
    <rPh sb="17" eb="19">
      <t>ヒョウカ</t>
    </rPh>
    <phoneticPr fontId="6"/>
  </si>
  <si>
    <t>児発２０・定超・未計画・開所減２・評価減・拘束減</t>
    <rPh sb="8" eb="9">
      <t>ミ</t>
    </rPh>
    <rPh sb="9" eb="11">
      <t>ケイカク</t>
    </rPh>
    <rPh sb="17" eb="19">
      <t>ヒョウカ</t>
    </rPh>
    <rPh sb="21" eb="23">
      <t>コウソク</t>
    </rPh>
    <rPh sb="23" eb="24">
      <t>ゲン</t>
    </rPh>
    <phoneticPr fontId="6"/>
  </si>
  <si>
    <t>児発２０・定超・未計画２</t>
    <rPh sb="8" eb="9">
      <t>ミ</t>
    </rPh>
    <rPh sb="9" eb="11">
      <t>ケイカク</t>
    </rPh>
    <phoneticPr fontId="6"/>
  </si>
  <si>
    <t>児発２０・定超・未計画２・拘束減</t>
    <rPh sb="8" eb="9">
      <t>ミ</t>
    </rPh>
    <phoneticPr fontId="6"/>
  </si>
  <si>
    <t>児発２０・定超・未計画２・評価減</t>
    <rPh sb="8" eb="9">
      <t>ミ</t>
    </rPh>
    <rPh sb="13" eb="15">
      <t>ヒョウカ</t>
    </rPh>
    <phoneticPr fontId="6"/>
  </si>
  <si>
    <t>児発２０・定超・未計画２・評価減・拘束減</t>
    <rPh sb="8" eb="9">
      <t>ミ</t>
    </rPh>
    <phoneticPr fontId="6"/>
  </si>
  <si>
    <t>児発２０・定超・未計画２・開所減１</t>
    <rPh sb="8" eb="9">
      <t>ミ</t>
    </rPh>
    <phoneticPr fontId="6"/>
  </si>
  <si>
    <t>児発２０・定超・未計画２・開所減１・拘束減</t>
    <rPh sb="8" eb="9">
      <t>ミ</t>
    </rPh>
    <phoneticPr fontId="6"/>
  </si>
  <si>
    <t>児発２０・定超・未計画２・開所減１・評価減</t>
    <rPh sb="8" eb="9">
      <t>ミ</t>
    </rPh>
    <rPh sb="18" eb="20">
      <t>ヒョウカ</t>
    </rPh>
    <phoneticPr fontId="6"/>
  </si>
  <si>
    <t>児発２０・定超・未計画２・開所減１・評価減・拘束減</t>
    <rPh sb="8" eb="9">
      <t>ミ</t>
    </rPh>
    <rPh sb="18" eb="20">
      <t>ヒョウカ</t>
    </rPh>
    <rPh sb="22" eb="24">
      <t>コウソク</t>
    </rPh>
    <rPh sb="24" eb="25">
      <t>ゲン</t>
    </rPh>
    <phoneticPr fontId="6"/>
  </si>
  <si>
    <t>児発２０・定超・未計画２・開所減２</t>
    <rPh sb="8" eb="9">
      <t>ミ</t>
    </rPh>
    <phoneticPr fontId="6"/>
  </si>
  <si>
    <t>児発２０・定超・未計画２・開所減２・拘束減</t>
    <rPh sb="8" eb="9">
      <t>ミ</t>
    </rPh>
    <phoneticPr fontId="6"/>
  </si>
  <si>
    <t>児発２０・定超・未計画２・開所減２・評価減</t>
    <rPh sb="8" eb="9">
      <t>ミ</t>
    </rPh>
    <rPh sb="18" eb="20">
      <t>ヒョウカ</t>
    </rPh>
    <phoneticPr fontId="6"/>
  </si>
  <si>
    <t>児発２０・定超・未計画２・開所減２・評価減・拘束減</t>
    <rPh sb="8" eb="9">
      <t>ミ</t>
    </rPh>
    <rPh sb="18" eb="20">
      <t>ヒョウカ</t>
    </rPh>
    <rPh sb="22" eb="24">
      <t>コウソク</t>
    </rPh>
    <rPh sb="24" eb="25">
      <t>ゲン</t>
    </rPh>
    <phoneticPr fontId="6"/>
  </si>
  <si>
    <t>児発２０・有資格３・定超</t>
  </si>
  <si>
    <t>児発２０・有資格３・定超・拘束減</t>
  </si>
  <si>
    <t>児発２０・有資格３・定超・評価減</t>
    <rPh sb="13" eb="15">
      <t>ヒョウカ</t>
    </rPh>
    <phoneticPr fontId="6"/>
  </si>
  <si>
    <t>児発２０・有資格３・定超・評価減・拘束減</t>
    <rPh sb="13" eb="15">
      <t>ヒョウカ</t>
    </rPh>
    <phoneticPr fontId="6"/>
  </si>
  <si>
    <t>児発２０・有資格３・定超・開所減１</t>
  </si>
  <si>
    <t>児発２０・有資格３・定超・開所減１・拘束減</t>
  </si>
  <si>
    <t>児発２０・有資格３・定超・開所減１・評価減</t>
  </si>
  <si>
    <t>児発２０・有資格３・定超・開所減１・評価減・拘束減</t>
  </si>
  <si>
    <t>児発２０・有資格３・定超・開所減２</t>
  </si>
  <si>
    <t>児発２０・有資格３・定超・開所減２・拘束減</t>
  </si>
  <si>
    <t>児発２０・有資格３・定超・開所減２・評価減</t>
  </si>
  <si>
    <t>児発２０・有資格３・定超・開所減２・評価減・拘束減</t>
  </si>
  <si>
    <t>児発２０・有資格３・定超・未計画</t>
  </si>
  <si>
    <t>児発２０・有資格３・定超・未計画・拘束減</t>
    <rPh sb="13" eb="14">
      <t>ミ</t>
    </rPh>
    <rPh sb="14" eb="16">
      <t>ケイカク</t>
    </rPh>
    <phoneticPr fontId="6"/>
  </si>
  <si>
    <t>児発２０・有資格３・定超・未計画・評価減</t>
  </si>
  <si>
    <t>児発２０・有資格３・定超・未計画・評価減・拘束減</t>
  </si>
  <si>
    <t>児発２０・有資格３・定超・未計画・開所減１</t>
  </si>
  <si>
    <t>児発２０・有資格３・定超・未計画・開所減１・拘束減</t>
    <rPh sb="13" eb="14">
      <t>ミ</t>
    </rPh>
    <rPh sb="14" eb="16">
      <t>ケイカク</t>
    </rPh>
    <phoneticPr fontId="6"/>
  </si>
  <si>
    <t>児発２０・有資格３・定超・未計画・開所減１・評価減</t>
    <rPh sb="13" eb="14">
      <t>ミ</t>
    </rPh>
    <rPh sb="14" eb="16">
      <t>ケイカク</t>
    </rPh>
    <rPh sb="22" eb="24">
      <t>ヒョウカ</t>
    </rPh>
    <phoneticPr fontId="6"/>
  </si>
  <si>
    <t>児発２０・有資格３・定超・未計画・開所減１・評価減・拘束減</t>
    <rPh sb="13" eb="14">
      <t>ミ</t>
    </rPh>
    <rPh sb="14" eb="16">
      <t>ケイカク</t>
    </rPh>
    <rPh sb="22" eb="24">
      <t>ヒョウカ</t>
    </rPh>
    <rPh sb="24" eb="25">
      <t>ゲン</t>
    </rPh>
    <phoneticPr fontId="6"/>
  </si>
  <si>
    <t>児発２０・有資格３・定超・未計画・開所減２</t>
    <rPh sb="13" eb="14">
      <t>ミ</t>
    </rPh>
    <rPh sb="14" eb="16">
      <t>ケイカク</t>
    </rPh>
    <phoneticPr fontId="6"/>
  </si>
  <si>
    <t>児発２０・有資格３・定超・未計画・開所減２・拘束減</t>
    <rPh sb="13" eb="14">
      <t>ミ</t>
    </rPh>
    <rPh sb="14" eb="16">
      <t>ケイカク</t>
    </rPh>
    <phoneticPr fontId="6"/>
  </si>
  <si>
    <t>児発２０・有資格３・定超・未計画・開所減２・評価減</t>
    <rPh sb="13" eb="14">
      <t>ミ</t>
    </rPh>
    <rPh sb="14" eb="16">
      <t>ケイカク</t>
    </rPh>
    <rPh sb="22" eb="24">
      <t>ヒョウカ</t>
    </rPh>
    <phoneticPr fontId="6"/>
  </si>
  <si>
    <t>児発２０・有資格３・定超・未計画・開所減２・評価減・拘束減</t>
    <rPh sb="13" eb="14">
      <t>ミ</t>
    </rPh>
    <rPh sb="14" eb="16">
      <t>ケイカク</t>
    </rPh>
    <rPh sb="22" eb="24">
      <t>ヒョウカ</t>
    </rPh>
    <rPh sb="24" eb="25">
      <t>ゲン</t>
    </rPh>
    <phoneticPr fontId="6"/>
  </si>
  <si>
    <t>児発２０・有資格３・定超・未計画２</t>
    <rPh sb="13" eb="14">
      <t>ミ</t>
    </rPh>
    <rPh sb="14" eb="16">
      <t>ケイカク</t>
    </rPh>
    <phoneticPr fontId="6"/>
  </si>
  <si>
    <t>児発２０・有資格３・定超・未計画２・拘束減</t>
    <rPh sb="13" eb="14">
      <t>ミ</t>
    </rPh>
    <phoneticPr fontId="6"/>
  </si>
  <si>
    <t>児発２０・有資格３・定超・未計画２・評価減</t>
  </si>
  <si>
    <t>児発２０・有資格３・定超・未計画２・評価減・拘束減</t>
  </si>
  <si>
    <t>児発２０・有資格３・定超・未計画２・開所減１</t>
    <rPh sb="13" eb="14">
      <t>ミ</t>
    </rPh>
    <phoneticPr fontId="6"/>
  </si>
  <si>
    <t>児発２０・有資格３・定超・未計画２・開所減１・拘束減</t>
    <rPh sb="13" eb="14">
      <t>ミ</t>
    </rPh>
    <phoneticPr fontId="6"/>
  </si>
  <si>
    <t>児発２０・有資格３・定超・未計画２・開所減１・評価減</t>
    <rPh sb="13" eb="14">
      <t>ミ</t>
    </rPh>
    <rPh sb="23" eb="25">
      <t>ヒョウカ</t>
    </rPh>
    <phoneticPr fontId="6"/>
  </si>
  <si>
    <t>児発２０・有資格３・定超・未計画２・開所減１・評価減・拘束減</t>
    <rPh sb="13" eb="14">
      <t>ミ</t>
    </rPh>
    <rPh sb="23" eb="25">
      <t>ヒョウカ</t>
    </rPh>
    <rPh sb="25" eb="26">
      <t>ゲン</t>
    </rPh>
    <phoneticPr fontId="6"/>
  </si>
  <si>
    <t>児発２０・有資格３・定超・未計画２・開所減２</t>
    <rPh sb="13" eb="14">
      <t>ミ</t>
    </rPh>
    <phoneticPr fontId="6"/>
  </si>
  <si>
    <t>児発２０・有資格３・定超・未計画２・開所減２・拘束減</t>
    <rPh sb="13" eb="14">
      <t>ミ</t>
    </rPh>
    <phoneticPr fontId="6"/>
  </si>
  <si>
    <t>児発２０・有資格３・定超・未計画２・開所減２・評価減</t>
    <rPh sb="13" eb="14">
      <t>ミ</t>
    </rPh>
    <rPh sb="23" eb="25">
      <t>ヒョウカ</t>
    </rPh>
    <phoneticPr fontId="6"/>
  </si>
  <si>
    <t>児発２０・有資格３・定超・未計画２・開所減２・評価減・拘束減</t>
    <rPh sb="13" eb="14">
      <t>ミ</t>
    </rPh>
    <rPh sb="23" eb="25">
      <t>ヒョウカ</t>
    </rPh>
    <rPh sb="25" eb="26">
      <t>ゲン</t>
    </rPh>
    <phoneticPr fontId="6"/>
  </si>
  <si>
    <t>児発２１・定超</t>
  </si>
  <si>
    <t>児発２１・定超・拘束減</t>
    <rPh sb="8" eb="10">
      <t>コウソク</t>
    </rPh>
    <rPh sb="10" eb="11">
      <t>ゲン</t>
    </rPh>
    <phoneticPr fontId="6"/>
  </si>
  <si>
    <t>児発２１・定超・評価減</t>
    <rPh sb="8" eb="10">
      <t>ヒョウカ</t>
    </rPh>
    <phoneticPr fontId="6"/>
  </si>
  <si>
    <t>児発２１・定超・評価減・拘束減</t>
  </si>
  <si>
    <t>児発２１・定超・開所減１</t>
  </si>
  <si>
    <t>児発２１・定超・開所減１・拘束減</t>
  </si>
  <si>
    <t>児発２１・定超・開所減１・評価減</t>
  </si>
  <si>
    <t>児発２１・定超・開所減１・評価減・拘束減</t>
  </si>
  <si>
    <t>児発２１・定超・開所減２</t>
  </si>
  <si>
    <t>児発２１・定超・開所減２・拘束減</t>
  </si>
  <si>
    <t>児発２１・定超・開所減２・評価減</t>
  </si>
  <si>
    <t>児発２１・定超・開所減２・評価減・拘束減</t>
  </si>
  <si>
    <t>児発２１・定超・未計画</t>
  </si>
  <si>
    <t>児発２１・定超・未計画・拘束減</t>
    <rPh sb="8" eb="9">
      <t>ミ</t>
    </rPh>
    <rPh sb="9" eb="11">
      <t>ケイカク</t>
    </rPh>
    <phoneticPr fontId="6"/>
  </si>
  <si>
    <t>児発２１・定超・未計画・評価減</t>
    <rPh sb="8" eb="9">
      <t>ミ</t>
    </rPh>
    <rPh sb="9" eb="11">
      <t>ケイカク</t>
    </rPh>
    <rPh sb="12" eb="14">
      <t>ヒョウカ</t>
    </rPh>
    <phoneticPr fontId="6"/>
  </si>
  <si>
    <t>児発２１・定超・未計画・評価減・拘束減</t>
    <rPh sb="8" eb="9">
      <t>ミ</t>
    </rPh>
    <rPh sb="9" eb="11">
      <t>ケイカク</t>
    </rPh>
    <phoneticPr fontId="6"/>
  </si>
  <si>
    <t>児発２１・定超・未計画・開所減１</t>
  </si>
  <si>
    <t>児発２１・定超・未計画・開所減１・拘束減</t>
    <rPh sb="8" eb="9">
      <t>ミ</t>
    </rPh>
    <rPh sb="9" eb="11">
      <t>ケイカク</t>
    </rPh>
    <phoneticPr fontId="6"/>
  </si>
  <si>
    <t>児発２１・定超・未計画・開所減１・評価減</t>
    <rPh sb="8" eb="9">
      <t>ミ</t>
    </rPh>
    <rPh sb="9" eb="11">
      <t>ケイカク</t>
    </rPh>
    <rPh sb="17" eb="19">
      <t>ヒョウカ</t>
    </rPh>
    <phoneticPr fontId="6"/>
  </si>
  <si>
    <t>児発２１・定超・未計画・開所減１・評価減・拘束減</t>
    <rPh sb="8" eb="9">
      <t>ミ</t>
    </rPh>
    <rPh sb="9" eb="11">
      <t>ケイカク</t>
    </rPh>
    <rPh sb="17" eb="19">
      <t>ヒョウカ</t>
    </rPh>
    <rPh sb="21" eb="23">
      <t>コウソク</t>
    </rPh>
    <rPh sb="23" eb="24">
      <t>ゲン</t>
    </rPh>
    <phoneticPr fontId="6"/>
  </si>
  <si>
    <t>児発２１・定超・未計画・開所減２</t>
  </si>
  <si>
    <t>児発２１・定超・未計画・開所減２・拘束減</t>
    <rPh sb="8" eb="9">
      <t>ミ</t>
    </rPh>
    <rPh sb="9" eb="11">
      <t>ケイカク</t>
    </rPh>
    <phoneticPr fontId="6"/>
  </si>
  <si>
    <t>児発２１・定超・未計画・開所減２・評価減</t>
    <rPh sb="8" eb="9">
      <t>ミ</t>
    </rPh>
    <rPh sb="9" eb="11">
      <t>ケイカク</t>
    </rPh>
    <rPh sb="17" eb="19">
      <t>ヒョウカ</t>
    </rPh>
    <phoneticPr fontId="6"/>
  </si>
  <si>
    <t>児発２１・定超・未計画・開所減２・評価減・拘束減</t>
    <rPh sb="8" eb="9">
      <t>ミ</t>
    </rPh>
    <rPh sb="9" eb="11">
      <t>ケイカク</t>
    </rPh>
    <rPh sb="17" eb="19">
      <t>ヒョウカ</t>
    </rPh>
    <rPh sb="21" eb="23">
      <t>コウソク</t>
    </rPh>
    <rPh sb="23" eb="24">
      <t>ゲン</t>
    </rPh>
    <phoneticPr fontId="6"/>
  </si>
  <si>
    <t>児発２１・定超・未計画２</t>
    <rPh sb="8" eb="9">
      <t>ミ</t>
    </rPh>
    <rPh sb="9" eb="11">
      <t>ケイカク</t>
    </rPh>
    <phoneticPr fontId="6"/>
  </si>
  <si>
    <t>児発２１・定超・未計画２・拘束減</t>
    <rPh sb="8" eb="9">
      <t>ミ</t>
    </rPh>
    <phoneticPr fontId="6"/>
  </si>
  <si>
    <t>児発２１・定超・未計画２・評価減</t>
    <rPh sb="8" eb="9">
      <t>ミ</t>
    </rPh>
    <rPh sb="13" eb="15">
      <t>ヒョウカ</t>
    </rPh>
    <phoneticPr fontId="6"/>
  </si>
  <si>
    <t>児発２１・定超・未計画２・評価減・拘束減</t>
    <rPh sb="8" eb="9">
      <t>ミ</t>
    </rPh>
    <phoneticPr fontId="6"/>
  </si>
  <si>
    <t>児発２１・定超・未計画２・開所減１</t>
    <rPh sb="8" eb="9">
      <t>ミ</t>
    </rPh>
    <phoneticPr fontId="6"/>
  </si>
  <si>
    <t>児発２１・定超・未計画２・開所減１・拘束減</t>
    <rPh sb="8" eb="9">
      <t>ミ</t>
    </rPh>
    <phoneticPr fontId="6"/>
  </si>
  <si>
    <t>児発２１・定超・未計画２・開所減１・評価減</t>
    <rPh sb="8" eb="9">
      <t>ミ</t>
    </rPh>
    <rPh sb="18" eb="20">
      <t>ヒョウカ</t>
    </rPh>
    <phoneticPr fontId="6"/>
  </si>
  <si>
    <t>児発２１・定超・未計画２・開所減１・評価減・拘束減</t>
    <rPh sb="8" eb="9">
      <t>ミ</t>
    </rPh>
    <rPh sb="18" eb="20">
      <t>ヒョウカ</t>
    </rPh>
    <rPh sb="22" eb="24">
      <t>コウソク</t>
    </rPh>
    <rPh sb="24" eb="25">
      <t>ゲン</t>
    </rPh>
    <phoneticPr fontId="6"/>
  </si>
  <si>
    <t>児発２１・定超・未計画２・開所減２</t>
    <rPh sb="8" eb="9">
      <t>ミ</t>
    </rPh>
    <phoneticPr fontId="6"/>
  </si>
  <si>
    <t>児発２１・定超・未計画２・開所減２・拘束減</t>
    <rPh sb="8" eb="9">
      <t>ミ</t>
    </rPh>
    <phoneticPr fontId="6"/>
  </si>
  <si>
    <t>児発２１・定超・未計画２・開所減２・評価減</t>
    <rPh sb="8" eb="9">
      <t>ミ</t>
    </rPh>
    <rPh sb="18" eb="20">
      <t>ヒョウカ</t>
    </rPh>
    <phoneticPr fontId="6"/>
  </si>
  <si>
    <t>児発２１・定超・未計画２・開所減２・評価減・拘束減</t>
    <rPh sb="8" eb="9">
      <t>ミ</t>
    </rPh>
    <rPh sb="18" eb="20">
      <t>ヒョウカ</t>
    </rPh>
    <rPh sb="22" eb="24">
      <t>コウソク</t>
    </rPh>
    <rPh sb="24" eb="25">
      <t>ゲン</t>
    </rPh>
    <phoneticPr fontId="6"/>
  </si>
  <si>
    <t>児発２２・定超</t>
  </si>
  <si>
    <t>児発２２・定超・拘束減</t>
    <rPh sb="8" eb="10">
      <t>コウソク</t>
    </rPh>
    <rPh sb="10" eb="11">
      <t>ゲン</t>
    </rPh>
    <phoneticPr fontId="6"/>
  </si>
  <si>
    <t>児発２２・定超・評価減</t>
    <rPh sb="8" eb="10">
      <t>ヒョウカ</t>
    </rPh>
    <phoneticPr fontId="6"/>
  </si>
  <si>
    <t>児発２２・定超・評価減・拘束減</t>
  </si>
  <si>
    <t>児発２２・定超・開所減１</t>
  </si>
  <si>
    <t>児発２２・定超・開所減１・拘束減</t>
  </si>
  <si>
    <t>児発２２・定超・開所減１・評価減</t>
  </si>
  <si>
    <t>児発２２・定超・開所減１・評価減・拘束減</t>
  </si>
  <si>
    <t>児発２２・定超・開所減２</t>
  </si>
  <si>
    <t>児発２２・定超・開所減２・拘束減</t>
  </si>
  <si>
    <t>児発２２・定超・開所減２・評価減</t>
  </si>
  <si>
    <t>児発２２・定超・開所減２・評価減・拘束減</t>
  </si>
  <si>
    <t>児発２２・定超・未計画</t>
  </si>
  <si>
    <t>児発２２・定超・未計画・拘束減</t>
    <rPh sb="8" eb="9">
      <t>ミ</t>
    </rPh>
    <rPh sb="9" eb="11">
      <t>ケイカク</t>
    </rPh>
    <phoneticPr fontId="6"/>
  </si>
  <si>
    <t>児発２２・定超・未計画・評価減</t>
    <rPh sb="8" eb="9">
      <t>ミ</t>
    </rPh>
    <rPh sb="9" eb="11">
      <t>ケイカク</t>
    </rPh>
    <rPh sb="12" eb="14">
      <t>ヒョウカ</t>
    </rPh>
    <phoneticPr fontId="6"/>
  </si>
  <si>
    <t>児発２２・定超・未計画・評価減・拘束減</t>
    <rPh sb="8" eb="9">
      <t>ミ</t>
    </rPh>
    <rPh sb="9" eb="11">
      <t>ケイカク</t>
    </rPh>
    <phoneticPr fontId="6"/>
  </si>
  <si>
    <t>児発２２・定超・未計画・開所減１</t>
  </si>
  <si>
    <t>児発２２・定超・未計画・開所減１・拘束減</t>
    <rPh sb="8" eb="9">
      <t>ミ</t>
    </rPh>
    <rPh sb="9" eb="11">
      <t>ケイカク</t>
    </rPh>
    <phoneticPr fontId="6"/>
  </si>
  <si>
    <t>児発２２・定超・未計画・開所減１・評価減</t>
    <rPh sb="8" eb="9">
      <t>ミ</t>
    </rPh>
    <rPh sb="9" eb="11">
      <t>ケイカク</t>
    </rPh>
    <rPh sb="17" eb="19">
      <t>ヒョウカ</t>
    </rPh>
    <phoneticPr fontId="6"/>
  </si>
  <si>
    <t>児発２２・定超・未計画・開所減１・評価減・拘束減</t>
    <rPh sb="8" eb="9">
      <t>ミ</t>
    </rPh>
    <rPh sb="9" eb="11">
      <t>ケイカク</t>
    </rPh>
    <rPh sb="17" eb="19">
      <t>ヒョウカ</t>
    </rPh>
    <rPh sb="21" eb="23">
      <t>コウソク</t>
    </rPh>
    <rPh sb="23" eb="24">
      <t>ゲン</t>
    </rPh>
    <phoneticPr fontId="6"/>
  </si>
  <si>
    <t>児発２２・定超・未計画・開所減２</t>
  </si>
  <si>
    <t>児発２２・定超・未計画・開所減２・拘束減</t>
    <rPh sb="8" eb="9">
      <t>ミ</t>
    </rPh>
    <rPh sb="9" eb="11">
      <t>ケイカク</t>
    </rPh>
    <phoneticPr fontId="6"/>
  </si>
  <si>
    <t>児発２２・定超・未計画・開所減２・評価減</t>
    <rPh sb="8" eb="9">
      <t>ミ</t>
    </rPh>
    <rPh sb="9" eb="11">
      <t>ケイカク</t>
    </rPh>
    <rPh sb="17" eb="19">
      <t>ヒョウカ</t>
    </rPh>
    <phoneticPr fontId="6"/>
  </si>
  <si>
    <t>児発２２・定超・未計画・開所減２・評価減・拘束減</t>
    <rPh sb="8" eb="9">
      <t>ミ</t>
    </rPh>
    <rPh sb="9" eb="11">
      <t>ケイカク</t>
    </rPh>
    <rPh sb="17" eb="19">
      <t>ヒョウカ</t>
    </rPh>
    <rPh sb="21" eb="23">
      <t>コウソク</t>
    </rPh>
    <rPh sb="23" eb="24">
      <t>ゲン</t>
    </rPh>
    <phoneticPr fontId="6"/>
  </si>
  <si>
    <t>児発２２・定超・未計画２</t>
    <rPh sb="8" eb="9">
      <t>ミ</t>
    </rPh>
    <rPh sb="9" eb="11">
      <t>ケイカク</t>
    </rPh>
    <phoneticPr fontId="6"/>
  </si>
  <si>
    <t>児発２２・定超・未計画２・拘束減</t>
    <rPh sb="8" eb="9">
      <t>ミ</t>
    </rPh>
    <phoneticPr fontId="6"/>
  </si>
  <si>
    <t>児発２２・定超・未計画２・評価減</t>
    <rPh sb="8" eb="9">
      <t>ミ</t>
    </rPh>
    <rPh sb="13" eb="15">
      <t>ヒョウカ</t>
    </rPh>
    <phoneticPr fontId="6"/>
  </si>
  <si>
    <t>児発２２・定超・未計画２・評価減・拘束減</t>
    <rPh sb="8" eb="9">
      <t>ミ</t>
    </rPh>
    <phoneticPr fontId="6"/>
  </si>
  <si>
    <t>児発２２・定超・未計画２・開所減１</t>
    <rPh sb="8" eb="9">
      <t>ミ</t>
    </rPh>
    <phoneticPr fontId="6"/>
  </si>
  <si>
    <t>児発２２・定超・未計画２・開所減１・拘束減</t>
    <rPh sb="8" eb="9">
      <t>ミ</t>
    </rPh>
    <phoneticPr fontId="6"/>
  </si>
  <si>
    <t>児発２２・定超・未計画２・開所減１・評価減</t>
    <rPh sb="8" eb="9">
      <t>ミ</t>
    </rPh>
    <rPh sb="18" eb="20">
      <t>ヒョウカ</t>
    </rPh>
    <phoneticPr fontId="6"/>
  </si>
  <si>
    <t>児発２２・定超・未計画２・開所減１・評価減・拘束減</t>
    <rPh sb="8" eb="9">
      <t>ミ</t>
    </rPh>
    <rPh sb="18" eb="20">
      <t>ヒョウカ</t>
    </rPh>
    <rPh sb="22" eb="24">
      <t>コウソク</t>
    </rPh>
    <rPh sb="24" eb="25">
      <t>ゲン</t>
    </rPh>
    <phoneticPr fontId="6"/>
  </si>
  <si>
    <t>児発２２・定超・未計画２・開所減２</t>
    <rPh sb="8" eb="9">
      <t>ミ</t>
    </rPh>
    <phoneticPr fontId="6"/>
  </si>
  <si>
    <t>児発２２・定超・未計画２・開所減２・拘束減</t>
    <rPh sb="8" eb="9">
      <t>ミ</t>
    </rPh>
    <phoneticPr fontId="6"/>
  </si>
  <si>
    <t>児発２２・定超・未計画２・開所減２・評価減</t>
    <rPh sb="8" eb="9">
      <t>ミ</t>
    </rPh>
    <rPh sb="18" eb="20">
      <t>ヒョウカ</t>
    </rPh>
    <phoneticPr fontId="6"/>
  </si>
  <si>
    <t>児発２２・定超・未計画２・開所減２・評価減・拘束減</t>
    <rPh sb="8" eb="9">
      <t>ミ</t>
    </rPh>
    <rPh sb="18" eb="20">
      <t>ヒョウカ</t>
    </rPh>
    <rPh sb="22" eb="24">
      <t>コウソク</t>
    </rPh>
    <rPh sb="24" eb="25">
      <t>ゲン</t>
    </rPh>
    <phoneticPr fontId="6"/>
  </si>
  <si>
    <t>児発２３・定超</t>
  </si>
  <si>
    <t>児発２３・定超・拘束減</t>
    <rPh sb="8" eb="10">
      <t>コウソク</t>
    </rPh>
    <rPh sb="10" eb="11">
      <t>ゲン</t>
    </rPh>
    <phoneticPr fontId="6"/>
  </si>
  <si>
    <t>児発２３・定超・評価減</t>
    <rPh sb="8" eb="10">
      <t>ヒョウカ</t>
    </rPh>
    <phoneticPr fontId="6"/>
  </si>
  <si>
    <t>児発２３・定超・評価減・拘束減</t>
  </si>
  <si>
    <t>児発２３・定超・開所減１</t>
  </si>
  <si>
    <t>児発２３・定超・開所減１・拘束減</t>
  </si>
  <si>
    <t>児発２３・定超・開所減１・評価減</t>
  </si>
  <si>
    <t>児発２３・定超・開所減１・評価減・拘束減</t>
  </si>
  <si>
    <t>児発２３・定超・開所減２</t>
  </si>
  <si>
    <t>児発２３・定超・開所減２・拘束減</t>
  </si>
  <si>
    <t>児発２３・定超・開所減２・評価減</t>
  </si>
  <si>
    <t>児発２３・定超・開所減２・評価減・拘束減</t>
  </si>
  <si>
    <t>児発２３・定超・未計画</t>
  </si>
  <si>
    <t>児発２３・定超・未計画・拘束減</t>
    <rPh sb="8" eb="9">
      <t>ミ</t>
    </rPh>
    <rPh sb="9" eb="11">
      <t>ケイカク</t>
    </rPh>
    <phoneticPr fontId="6"/>
  </si>
  <si>
    <t>児発２３・定超・未計画・評価減</t>
    <rPh sb="8" eb="9">
      <t>ミ</t>
    </rPh>
    <rPh sb="9" eb="11">
      <t>ケイカク</t>
    </rPh>
    <rPh sb="12" eb="14">
      <t>ヒョウカ</t>
    </rPh>
    <phoneticPr fontId="6"/>
  </si>
  <si>
    <t>児発２３・定超・未計画・評価減・拘束減</t>
    <rPh sb="8" eb="9">
      <t>ミ</t>
    </rPh>
    <rPh sb="9" eb="11">
      <t>ケイカク</t>
    </rPh>
    <phoneticPr fontId="6"/>
  </si>
  <si>
    <t>児発２３・定超・未計画・開所減１</t>
  </si>
  <si>
    <t>児発２３・定超・未計画・開所減１・拘束減</t>
    <rPh sb="8" eb="9">
      <t>ミ</t>
    </rPh>
    <rPh sb="9" eb="11">
      <t>ケイカク</t>
    </rPh>
    <phoneticPr fontId="6"/>
  </si>
  <si>
    <t>児発２３・定超・未計画・開所減１・評価減</t>
    <rPh sb="8" eb="9">
      <t>ミ</t>
    </rPh>
    <rPh sb="9" eb="11">
      <t>ケイカク</t>
    </rPh>
    <rPh sb="17" eb="19">
      <t>ヒョウカ</t>
    </rPh>
    <phoneticPr fontId="6"/>
  </si>
  <si>
    <t>児発２３・定超・未計画・開所減１・評価減・拘束減</t>
    <rPh sb="8" eb="9">
      <t>ミ</t>
    </rPh>
    <rPh sb="9" eb="11">
      <t>ケイカク</t>
    </rPh>
    <rPh sb="17" eb="19">
      <t>ヒョウカ</t>
    </rPh>
    <rPh sb="21" eb="23">
      <t>コウソク</t>
    </rPh>
    <rPh sb="23" eb="24">
      <t>ゲン</t>
    </rPh>
    <phoneticPr fontId="6"/>
  </si>
  <si>
    <t>児発２３・定超・未計画・開所減２</t>
  </si>
  <si>
    <t>児発２３・定超・未計画・開所減２・拘束減</t>
    <rPh sb="8" eb="9">
      <t>ミ</t>
    </rPh>
    <rPh sb="9" eb="11">
      <t>ケイカク</t>
    </rPh>
    <phoneticPr fontId="6"/>
  </si>
  <si>
    <t>児発２３・定超・未計画・開所減２・評価減</t>
    <rPh sb="8" eb="9">
      <t>ミ</t>
    </rPh>
    <rPh sb="9" eb="11">
      <t>ケイカク</t>
    </rPh>
    <rPh sb="17" eb="19">
      <t>ヒョウカ</t>
    </rPh>
    <phoneticPr fontId="6"/>
  </si>
  <si>
    <t>児発２３・定超・未計画・開所減２・評価減・拘束減</t>
    <rPh sb="8" eb="9">
      <t>ミ</t>
    </rPh>
    <rPh sb="9" eb="11">
      <t>ケイカク</t>
    </rPh>
    <rPh sb="17" eb="19">
      <t>ヒョウカ</t>
    </rPh>
    <rPh sb="21" eb="23">
      <t>コウソク</t>
    </rPh>
    <rPh sb="23" eb="24">
      <t>ゲン</t>
    </rPh>
    <phoneticPr fontId="6"/>
  </si>
  <si>
    <t>児発２３・定超・未計画２</t>
    <rPh sb="8" eb="9">
      <t>ミ</t>
    </rPh>
    <rPh sb="9" eb="11">
      <t>ケイカク</t>
    </rPh>
    <phoneticPr fontId="6"/>
  </si>
  <si>
    <t>児発２３・定超・未計画２・拘束減</t>
    <rPh sb="8" eb="9">
      <t>ミ</t>
    </rPh>
    <phoneticPr fontId="6"/>
  </si>
  <si>
    <t>児発２３・定超・未計画２・評価減</t>
    <rPh sb="8" eb="9">
      <t>ミ</t>
    </rPh>
    <rPh sb="13" eb="15">
      <t>ヒョウカ</t>
    </rPh>
    <phoneticPr fontId="6"/>
  </si>
  <si>
    <t>児発２３・定超・未計画２・評価減・拘束減</t>
    <rPh sb="8" eb="9">
      <t>ミ</t>
    </rPh>
    <phoneticPr fontId="6"/>
  </si>
  <si>
    <t>児発２３・定超・未計画２・開所減１</t>
    <rPh sb="8" eb="9">
      <t>ミ</t>
    </rPh>
    <phoneticPr fontId="6"/>
  </si>
  <si>
    <t>児発２３・定超・未計画２・開所減１・拘束減</t>
    <rPh sb="8" eb="9">
      <t>ミ</t>
    </rPh>
    <phoneticPr fontId="6"/>
  </si>
  <si>
    <t>児発２３・定超・未計画２・開所減１・評価減</t>
    <rPh sb="8" eb="9">
      <t>ミ</t>
    </rPh>
    <rPh sb="18" eb="20">
      <t>ヒョウカ</t>
    </rPh>
    <phoneticPr fontId="6"/>
  </si>
  <si>
    <t>児発２３・定超・未計画２・開所減１・評価減・拘束減</t>
    <rPh sb="8" eb="9">
      <t>ミ</t>
    </rPh>
    <rPh sb="18" eb="20">
      <t>ヒョウカ</t>
    </rPh>
    <rPh sb="22" eb="24">
      <t>コウソク</t>
    </rPh>
    <rPh sb="24" eb="25">
      <t>ゲン</t>
    </rPh>
    <phoneticPr fontId="6"/>
  </si>
  <si>
    <t>児発２３・定超・未計画２・開所減２</t>
    <rPh sb="8" eb="9">
      <t>ミ</t>
    </rPh>
    <phoneticPr fontId="6"/>
  </si>
  <si>
    <t>児発２３・定超・未計画２・開所減２・拘束減</t>
    <rPh sb="8" eb="9">
      <t>ミ</t>
    </rPh>
    <phoneticPr fontId="6"/>
  </si>
  <si>
    <t>児発２３・定超・未計画２・開所減２・評価減</t>
    <rPh sb="8" eb="9">
      <t>ミ</t>
    </rPh>
    <rPh sb="18" eb="20">
      <t>ヒョウカ</t>
    </rPh>
    <phoneticPr fontId="6"/>
  </si>
  <si>
    <t>児発２３・定超・未計画２・開所減２・評価減・拘束減</t>
    <rPh sb="8" eb="9">
      <t>ミ</t>
    </rPh>
    <rPh sb="18" eb="20">
      <t>ヒョウカ</t>
    </rPh>
    <rPh sb="22" eb="24">
      <t>コウソク</t>
    </rPh>
    <rPh sb="24" eb="25">
      <t>ゲン</t>
    </rPh>
    <phoneticPr fontId="6"/>
  </si>
  <si>
    <t>児発２４・定超</t>
  </si>
  <si>
    <t>児発２４・定超・拘束減</t>
    <rPh sb="8" eb="10">
      <t>コウソク</t>
    </rPh>
    <rPh sb="10" eb="11">
      <t>ゲン</t>
    </rPh>
    <phoneticPr fontId="6"/>
  </si>
  <si>
    <t>児発２４・定超・評価減</t>
    <rPh sb="8" eb="10">
      <t>ヒョウカ</t>
    </rPh>
    <phoneticPr fontId="6"/>
  </si>
  <si>
    <t>児発２４・定超・評価減・拘束減</t>
  </si>
  <si>
    <t>児発２４・定超・開所減１</t>
  </si>
  <si>
    <t>児発２４・定超・開所減１・拘束減</t>
  </si>
  <si>
    <t>児発２４・定超・開所減１・評価減</t>
  </si>
  <si>
    <t>児発２４・定超・開所減１・評価減・拘束減</t>
  </si>
  <si>
    <t>児発２４・定超・開所減２</t>
  </si>
  <si>
    <t>児発２４・定超・開所減２・拘束減</t>
  </si>
  <si>
    <t>児発２４・定超・開所減２・評価減</t>
  </si>
  <si>
    <t>児発２４・定超・開所減２・評価減・拘束減</t>
  </si>
  <si>
    <t>児発２４・定超・未計画</t>
  </si>
  <si>
    <t>児発２４・定超・未計画・拘束減</t>
    <rPh sb="8" eb="9">
      <t>ミ</t>
    </rPh>
    <rPh sb="9" eb="11">
      <t>ケイカク</t>
    </rPh>
    <phoneticPr fontId="6"/>
  </si>
  <si>
    <t>児発２４・定超・未計画・評価減</t>
    <rPh sb="8" eb="9">
      <t>ミ</t>
    </rPh>
    <rPh sb="9" eb="11">
      <t>ケイカク</t>
    </rPh>
    <rPh sb="12" eb="14">
      <t>ヒョウカ</t>
    </rPh>
    <phoneticPr fontId="6"/>
  </si>
  <si>
    <t>児発２４・定超・未計画・評価減・拘束減</t>
    <rPh sb="8" eb="9">
      <t>ミ</t>
    </rPh>
    <rPh sb="9" eb="11">
      <t>ケイカク</t>
    </rPh>
    <phoneticPr fontId="6"/>
  </si>
  <si>
    <t>児発２４・定超・未計画・開所減１</t>
  </si>
  <si>
    <t>児発２４・定超・未計画・開所減１・拘束減</t>
    <rPh sb="8" eb="9">
      <t>ミ</t>
    </rPh>
    <rPh sb="9" eb="11">
      <t>ケイカク</t>
    </rPh>
    <phoneticPr fontId="6"/>
  </si>
  <si>
    <t>児発２４・定超・未計画・開所減１・評価減</t>
    <rPh sb="8" eb="9">
      <t>ミ</t>
    </rPh>
    <rPh sb="9" eb="11">
      <t>ケイカク</t>
    </rPh>
    <rPh sb="17" eb="19">
      <t>ヒョウカ</t>
    </rPh>
    <phoneticPr fontId="6"/>
  </si>
  <si>
    <t>児発２４・定超・未計画・開所減１・評価減・拘束減</t>
    <rPh sb="8" eb="9">
      <t>ミ</t>
    </rPh>
    <rPh sb="9" eb="11">
      <t>ケイカク</t>
    </rPh>
    <rPh sb="17" eb="19">
      <t>ヒョウカ</t>
    </rPh>
    <rPh sb="21" eb="23">
      <t>コウソク</t>
    </rPh>
    <rPh sb="23" eb="24">
      <t>ゲン</t>
    </rPh>
    <phoneticPr fontId="6"/>
  </si>
  <si>
    <t>児発２４・定超・未計画・開所減２</t>
  </si>
  <si>
    <t>児発２４・定超・未計画・開所減２・拘束減</t>
    <rPh sb="8" eb="9">
      <t>ミ</t>
    </rPh>
    <rPh sb="9" eb="11">
      <t>ケイカク</t>
    </rPh>
    <phoneticPr fontId="6"/>
  </si>
  <si>
    <t>児発２４・定超・未計画・開所減２・評価減</t>
    <rPh sb="8" eb="9">
      <t>ミ</t>
    </rPh>
    <rPh sb="9" eb="11">
      <t>ケイカク</t>
    </rPh>
    <rPh sb="17" eb="19">
      <t>ヒョウカ</t>
    </rPh>
    <phoneticPr fontId="6"/>
  </si>
  <si>
    <t>児発２４・定超・未計画・開所減２・評価減・拘束減</t>
    <rPh sb="8" eb="9">
      <t>ミ</t>
    </rPh>
    <rPh sb="9" eb="11">
      <t>ケイカク</t>
    </rPh>
    <rPh sb="17" eb="19">
      <t>ヒョウカ</t>
    </rPh>
    <rPh sb="21" eb="23">
      <t>コウソク</t>
    </rPh>
    <rPh sb="23" eb="24">
      <t>ゲン</t>
    </rPh>
    <phoneticPr fontId="6"/>
  </si>
  <si>
    <t>児発２４・定超・未計画２</t>
    <rPh sb="8" eb="9">
      <t>ミ</t>
    </rPh>
    <rPh sb="9" eb="11">
      <t>ケイカク</t>
    </rPh>
    <phoneticPr fontId="6"/>
  </si>
  <si>
    <t>児発２４・定超・未計画２・拘束減</t>
    <rPh sb="8" eb="9">
      <t>ミ</t>
    </rPh>
    <phoneticPr fontId="6"/>
  </si>
  <si>
    <t>児発２４・定超・未計画２・評価減</t>
    <rPh sb="8" eb="9">
      <t>ミ</t>
    </rPh>
    <rPh sb="13" eb="15">
      <t>ヒョウカ</t>
    </rPh>
    <phoneticPr fontId="6"/>
  </si>
  <si>
    <t>児発２４・定超・未計画２・評価減・拘束減</t>
    <rPh sb="8" eb="9">
      <t>ミ</t>
    </rPh>
    <phoneticPr fontId="6"/>
  </si>
  <si>
    <t>児発２４・定超・未計画２・開所減１</t>
    <rPh sb="8" eb="9">
      <t>ミ</t>
    </rPh>
    <phoneticPr fontId="6"/>
  </si>
  <si>
    <t>児発２４・定超・未計画２・開所減１・拘束減</t>
    <rPh sb="8" eb="9">
      <t>ミ</t>
    </rPh>
    <phoneticPr fontId="6"/>
  </si>
  <si>
    <t>児発２４・定超・未計画２・開所減１・評価減</t>
    <rPh sb="8" eb="9">
      <t>ミ</t>
    </rPh>
    <rPh sb="18" eb="20">
      <t>ヒョウカ</t>
    </rPh>
    <phoneticPr fontId="6"/>
  </si>
  <si>
    <t>児発２４・定超・未計画２・開所減１・評価減・拘束減</t>
    <rPh sb="8" eb="9">
      <t>ミ</t>
    </rPh>
    <rPh sb="18" eb="20">
      <t>ヒョウカ</t>
    </rPh>
    <rPh sb="22" eb="24">
      <t>コウソク</t>
    </rPh>
    <rPh sb="24" eb="25">
      <t>ゲン</t>
    </rPh>
    <phoneticPr fontId="6"/>
  </si>
  <si>
    <t>児発２４・定超・未計画２・開所減２</t>
    <rPh sb="8" eb="9">
      <t>ミ</t>
    </rPh>
    <phoneticPr fontId="6"/>
  </si>
  <si>
    <t>児発２４・定超・未計画２・開所減２・拘束減</t>
    <rPh sb="8" eb="9">
      <t>ミ</t>
    </rPh>
    <phoneticPr fontId="6"/>
  </si>
  <si>
    <t>児発２４・定超・未計画２・開所減２・評価減</t>
    <rPh sb="8" eb="9">
      <t>ミ</t>
    </rPh>
    <rPh sb="18" eb="20">
      <t>ヒョウカ</t>
    </rPh>
    <phoneticPr fontId="6"/>
  </si>
  <si>
    <t>児発２４・定超・未計画２・開所減２・評価減・拘束減</t>
    <rPh sb="8" eb="9">
      <t>ミ</t>
    </rPh>
    <rPh sb="18" eb="20">
      <t>ヒョウカ</t>
    </rPh>
    <rPh sb="22" eb="24">
      <t>コウソク</t>
    </rPh>
    <rPh sb="24" eb="25">
      <t>ゲン</t>
    </rPh>
    <phoneticPr fontId="6"/>
  </si>
  <si>
    <t>児発２５・定超</t>
  </si>
  <si>
    <t>児発２５・定超・拘束減</t>
    <rPh sb="8" eb="10">
      <t>コウソク</t>
    </rPh>
    <rPh sb="10" eb="11">
      <t>ゲン</t>
    </rPh>
    <phoneticPr fontId="6"/>
  </si>
  <si>
    <t>児発２５・定超・評価減</t>
    <rPh sb="8" eb="10">
      <t>ヒョウカ</t>
    </rPh>
    <phoneticPr fontId="6"/>
  </si>
  <si>
    <t>児発２５・定超・評価減・拘束減</t>
  </si>
  <si>
    <t>児発２５・定超・開所減１</t>
  </si>
  <si>
    <t>児発２５・定超・開所減１・拘束減</t>
  </si>
  <si>
    <t>児発２５・定超・開所減１・評価減</t>
  </si>
  <si>
    <t>児発２５・定超・開所減１・評価減・拘束減</t>
  </si>
  <si>
    <t>児発２５・定超・開所減２</t>
  </si>
  <si>
    <t>児発２５・定超・開所減２・拘束減</t>
  </si>
  <si>
    <t>児発２５・定超・開所減２・評価減</t>
  </si>
  <si>
    <t>児発２５・定超・開所減２・評価減・拘束減</t>
  </si>
  <si>
    <t>児発２５・定超・未計画</t>
  </si>
  <si>
    <t>児発２５・定超・未計画・拘束減</t>
    <rPh sb="8" eb="9">
      <t>ミ</t>
    </rPh>
    <rPh sb="9" eb="11">
      <t>ケイカク</t>
    </rPh>
    <phoneticPr fontId="6"/>
  </si>
  <si>
    <t>児発２５・定超・未計画・評価減</t>
    <rPh sb="8" eb="9">
      <t>ミ</t>
    </rPh>
    <rPh sb="9" eb="11">
      <t>ケイカク</t>
    </rPh>
    <rPh sb="12" eb="14">
      <t>ヒョウカ</t>
    </rPh>
    <phoneticPr fontId="6"/>
  </si>
  <si>
    <t>児発２５・定超・未計画・評価減・拘束減</t>
    <rPh sb="8" eb="9">
      <t>ミ</t>
    </rPh>
    <rPh sb="9" eb="11">
      <t>ケイカク</t>
    </rPh>
    <phoneticPr fontId="6"/>
  </si>
  <si>
    <t>児発２５・定超・未計画・開所減１</t>
  </si>
  <si>
    <t>児発２５・定超・未計画・開所減１・拘束減</t>
    <rPh sb="8" eb="9">
      <t>ミ</t>
    </rPh>
    <rPh sb="9" eb="11">
      <t>ケイカク</t>
    </rPh>
    <phoneticPr fontId="6"/>
  </si>
  <si>
    <t>児発２５・定超・未計画・開所減１・評価減</t>
    <rPh sb="8" eb="9">
      <t>ミ</t>
    </rPh>
    <rPh sb="9" eb="11">
      <t>ケイカク</t>
    </rPh>
    <rPh sb="17" eb="19">
      <t>ヒョウカ</t>
    </rPh>
    <phoneticPr fontId="6"/>
  </si>
  <si>
    <t>児発２５・定超・未計画・開所減１・評価減・拘束減</t>
    <rPh sb="8" eb="9">
      <t>ミ</t>
    </rPh>
    <rPh sb="9" eb="11">
      <t>ケイカク</t>
    </rPh>
    <rPh sb="17" eb="19">
      <t>ヒョウカ</t>
    </rPh>
    <rPh sb="21" eb="23">
      <t>コウソク</t>
    </rPh>
    <rPh sb="23" eb="24">
      <t>ゲン</t>
    </rPh>
    <phoneticPr fontId="6"/>
  </si>
  <si>
    <t>児発２５・定超・未計画・開所減２</t>
  </si>
  <si>
    <t>児発２５・定超・未計画・開所減２・拘束減</t>
    <rPh sb="8" eb="9">
      <t>ミ</t>
    </rPh>
    <rPh sb="9" eb="11">
      <t>ケイカク</t>
    </rPh>
    <phoneticPr fontId="6"/>
  </si>
  <si>
    <t>児発２５・定超・未計画・開所減２・評価減</t>
    <rPh sb="8" eb="9">
      <t>ミ</t>
    </rPh>
    <rPh sb="9" eb="11">
      <t>ケイカク</t>
    </rPh>
    <rPh sb="17" eb="19">
      <t>ヒョウカ</t>
    </rPh>
    <phoneticPr fontId="6"/>
  </si>
  <si>
    <t>児発２５・定超・未計画・開所減２・評価減・拘束減</t>
    <rPh sb="8" eb="9">
      <t>ミ</t>
    </rPh>
    <rPh sb="9" eb="11">
      <t>ケイカク</t>
    </rPh>
    <rPh sb="17" eb="19">
      <t>ヒョウカ</t>
    </rPh>
    <rPh sb="21" eb="23">
      <t>コウソク</t>
    </rPh>
    <rPh sb="23" eb="24">
      <t>ゲン</t>
    </rPh>
    <phoneticPr fontId="6"/>
  </si>
  <si>
    <t>児発２５・定超・未計画２</t>
    <rPh sb="8" eb="9">
      <t>ミ</t>
    </rPh>
    <rPh sb="9" eb="11">
      <t>ケイカク</t>
    </rPh>
    <phoneticPr fontId="6"/>
  </si>
  <si>
    <t>児発２５・定超・未計画２・拘束減</t>
    <rPh sb="8" eb="9">
      <t>ミ</t>
    </rPh>
    <phoneticPr fontId="6"/>
  </si>
  <si>
    <t>児発２５・定超・未計画２・評価減</t>
    <rPh sb="8" eb="9">
      <t>ミ</t>
    </rPh>
    <rPh sb="13" eb="15">
      <t>ヒョウカ</t>
    </rPh>
    <phoneticPr fontId="6"/>
  </si>
  <si>
    <t>児発２５・定超・未計画２・評価減・拘束減</t>
    <rPh sb="8" eb="9">
      <t>ミ</t>
    </rPh>
    <phoneticPr fontId="6"/>
  </si>
  <si>
    <t>児発２５・定超・未計画２・開所減１</t>
    <rPh sb="8" eb="9">
      <t>ミ</t>
    </rPh>
    <phoneticPr fontId="6"/>
  </si>
  <si>
    <t>児発２５・定超・未計画２・開所減１・拘束減</t>
    <rPh sb="8" eb="9">
      <t>ミ</t>
    </rPh>
    <phoneticPr fontId="6"/>
  </si>
  <si>
    <t>児発２５・定超・未計画２・開所減１・評価減</t>
    <rPh sb="8" eb="9">
      <t>ミ</t>
    </rPh>
    <rPh sb="18" eb="20">
      <t>ヒョウカ</t>
    </rPh>
    <phoneticPr fontId="6"/>
  </si>
  <si>
    <t>児発２５・定超・未計画２・開所減１・評価減・拘束減</t>
    <rPh sb="8" eb="9">
      <t>ミ</t>
    </rPh>
    <rPh sb="18" eb="20">
      <t>ヒョウカ</t>
    </rPh>
    <rPh sb="22" eb="24">
      <t>コウソク</t>
    </rPh>
    <rPh sb="24" eb="25">
      <t>ゲン</t>
    </rPh>
    <phoneticPr fontId="6"/>
  </si>
  <si>
    <t>児発２５・定超・未計画２・開所減２</t>
    <rPh sb="8" eb="9">
      <t>ミ</t>
    </rPh>
    <phoneticPr fontId="6"/>
  </si>
  <si>
    <t>児発２５・定超・未計画２・開所減２・拘束減</t>
    <rPh sb="8" eb="9">
      <t>ミ</t>
    </rPh>
    <phoneticPr fontId="6"/>
  </si>
  <si>
    <t>児発２５・定超・未計画２・開所減２・評価減</t>
    <rPh sb="8" eb="9">
      <t>ミ</t>
    </rPh>
    <rPh sb="18" eb="20">
      <t>ヒョウカ</t>
    </rPh>
    <phoneticPr fontId="6"/>
  </si>
  <si>
    <t>児発２５・定超・未計画２・開所減２・評価減・拘束減</t>
    <rPh sb="8" eb="9">
      <t>ミ</t>
    </rPh>
    <rPh sb="18" eb="20">
      <t>ヒョウカ</t>
    </rPh>
    <rPh sb="22" eb="24">
      <t>コウソク</t>
    </rPh>
    <rPh sb="24" eb="25">
      <t>ゲン</t>
    </rPh>
    <phoneticPr fontId="6"/>
  </si>
  <si>
    <t>児発２６・定超</t>
  </si>
  <si>
    <t>児発２６・定超・拘束減</t>
    <rPh sb="8" eb="10">
      <t>コウソク</t>
    </rPh>
    <rPh sb="10" eb="11">
      <t>ゲン</t>
    </rPh>
    <phoneticPr fontId="6"/>
  </si>
  <si>
    <t>児発２６・定超・評価減</t>
    <rPh sb="8" eb="10">
      <t>ヒョウカ</t>
    </rPh>
    <phoneticPr fontId="6"/>
  </si>
  <si>
    <t>児発２６・定超・評価減・拘束減</t>
  </si>
  <si>
    <t>児発２６・定超・開所減１</t>
  </si>
  <si>
    <t>児発２６・定超・開所減１・拘束減</t>
  </si>
  <si>
    <t>児発２６・定超・開所減１・評価減</t>
  </si>
  <si>
    <t>児発２６・定超・開所減１・評価減・拘束減</t>
  </si>
  <si>
    <t>児発２６・定超・開所減２</t>
  </si>
  <si>
    <t>児発２６・定超・開所減２・拘束減</t>
  </si>
  <si>
    <t>児発２６・定超・開所減２・評価減</t>
  </si>
  <si>
    <t>児発２６・定超・開所減２・評価減・拘束減</t>
  </si>
  <si>
    <t>児発２６・定超・未計画</t>
  </si>
  <si>
    <t>児発２６・定超・未計画・拘束減</t>
    <rPh sb="8" eb="9">
      <t>ミ</t>
    </rPh>
    <rPh sb="9" eb="11">
      <t>ケイカク</t>
    </rPh>
    <phoneticPr fontId="6"/>
  </si>
  <si>
    <t>児発２６・定超・未計画・評価減</t>
    <rPh sb="8" eb="9">
      <t>ミ</t>
    </rPh>
    <rPh sb="9" eb="11">
      <t>ケイカク</t>
    </rPh>
    <rPh sb="12" eb="14">
      <t>ヒョウカ</t>
    </rPh>
    <phoneticPr fontId="6"/>
  </si>
  <si>
    <t>児発２６・定超・未計画・評価減・拘束減</t>
    <rPh sb="8" eb="9">
      <t>ミ</t>
    </rPh>
    <rPh sb="9" eb="11">
      <t>ケイカク</t>
    </rPh>
    <phoneticPr fontId="6"/>
  </si>
  <si>
    <t>児発２６・定超・未計画・開所減１</t>
  </si>
  <si>
    <t>児発２６・定超・未計画・開所減１・拘束減</t>
    <rPh sb="8" eb="9">
      <t>ミ</t>
    </rPh>
    <rPh sb="9" eb="11">
      <t>ケイカク</t>
    </rPh>
    <phoneticPr fontId="6"/>
  </si>
  <si>
    <t>児発２６・定超・未計画・開所減１・評価減</t>
    <rPh sb="8" eb="9">
      <t>ミ</t>
    </rPh>
    <rPh sb="9" eb="11">
      <t>ケイカク</t>
    </rPh>
    <rPh sb="17" eb="19">
      <t>ヒョウカ</t>
    </rPh>
    <phoneticPr fontId="6"/>
  </si>
  <si>
    <t>児発２６・定超・未計画・開所減１・評価減・拘束減</t>
    <rPh sb="8" eb="9">
      <t>ミ</t>
    </rPh>
    <rPh sb="9" eb="11">
      <t>ケイカク</t>
    </rPh>
    <rPh sb="17" eb="19">
      <t>ヒョウカ</t>
    </rPh>
    <rPh sb="21" eb="23">
      <t>コウソク</t>
    </rPh>
    <rPh sb="23" eb="24">
      <t>ゲン</t>
    </rPh>
    <phoneticPr fontId="6"/>
  </si>
  <si>
    <t>児発２６・定超・未計画・開所減２</t>
  </si>
  <si>
    <t>児発２６・定超・未計画・開所減２・拘束減</t>
    <rPh sb="8" eb="9">
      <t>ミ</t>
    </rPh>
    <rPh sb="9" eb="11">
      <t>ケイカク</t>
    </rPh>
    <phoneticPr fontId="6"/>
  </si>
  <si>
    <t>児発２６・定超・未計画・開所減２・評価減</t>
    <rPh sb="8" eb="9">
      <t>ミ</t>
    </rPh>
    <rPh sb="9" eb="11">
      <t>ケイカク</t>
    </rPh>
    <rPh sb="17" eb="19">
      <t>ヒョウカ</t>
    </rPh>
    <phoneticPr fontId="6"/>
  </si>
  <si>
    <t>児発２６・定超・未計画・開所減２・評価減・拘束減</t>
    <rPh sb="8" eb="9">
      <t>ミ</t>
    </rPh>
    <rPh sb="9" eb="11">
      <t>ケイカク</t>
    </rPh>
    <rPh sb="17" eb="19">
      <t>ヒョウカ</t>
    </rPh>
    <rPh sb="21" eb="23">
      <t>コウソク</t>
    </rPh>
    <rPh sb="23" eb="24">
      <t>ゲン</t>
    </rPh>
    <phoneticPr fontId="6"/>
  </si>
  <si>
    <t>児発２６・定超・未計画２</t>
    <rPh sb="8" eb="9">
      <t>ミ</t>
    </rPh>
    <rPh sb="9" eb="11">
      <t>ケイカク</t>
    </rPh>
    <phoneticPr fontId="6"/>
  </si>
  <si>
    <t>児発２６・定超・未計画２・拘束減</t>
    <rPh sb="8" eb="9">
      <t>ミ</t>
    </rPh>
    <phoneticPr fontId="6"/>
  </si>
  <si>
    <t>児発２６・定超・未計画２・評価減</t>
    <rPh sb="8" eb="9">
      <t>ミ</t>
    </rPh>
    <rPh sb="13" eb="15">
      <t>ヒョウカ</t>
    </rPh>
    <phoneticPr fontId="6"/>
  </si>
  <si>
    <t>児発２６・定超・未計画２・評価減・拘束減</t>
    <rPh sb="8" eb="9">
      <t>ミ</t>
    </rPh>
    <phoneticPr fontId="6"/>
  </si>
  <si>
    <t>児発２６・定超・未計画２・開所減１</t>
    <rPh sb="8" eb="9">
      <t>ミ</t>
    </rPh>
    <phoneticPr fontId="6"/>
  </si>
  <si>
    <t>児発２６・定超・未計画２・開所減１・拘束減</t>
    <rPh sb="8" eb="9">
      <t>ミ</t>
    </rPh>
    <phoneticPr fontId="6"/>
  </si>
  <si>
    <t>児発２６・定超・未計画２・開所減１・評価減</t>
    <rPh sb="8" eb="9">
      <t>ミ</t>
    </rPh>
    <rPh sb="18" eb="20">
      <t>ヒョウカ</t>
    </rPh>
    <phoneticPr fontId="6"/>
  </si>
  <si>
    <t>児発２６・定超・未計画２・開所減１・評価減・拘束減</t>
    <rPh sb="8" eb="9">
      <t>ミ</t>
    </rPh>
    <rPh sb="18" eb="20">
      <t>ヒョウカ</t>
    </rPh>
    <rPh sb="22" eb="24">
      <t>コウソク</t>
    </rPh>
    <rPh sb="24" eb="25">
      <t>ゲン</t>
    </rPh>
    <phoneticPr fontId="6"/>
  </si>
  <si>
    <t>児発２６・定超・未計画２・開所減２</t>
    <rPh sb="8" eb="9">
      <t>ミ</t>
    </rPh>
    <phoneticPr fontId="6"/>
  </si>
  <si>
    <t>児発２６・定超・未計画２・開所減２・拘束減</t>
    <rPh sb="8" eb="9">
      <t>ミ</t>
    </rPh>
    <phoneticPr fontId="6"/>
  </si>
  <si>
    <t>児発２６・定超・未計画２・開所減２・評価減</t>
    <rPh sb="8" eb="9">
      <t>ミ</t>
    </rPh>
    <rPh sb="18" eb="20">
      <t>ヒョウカ</t>
    </rPh>
    <phoneticPr fontId="6"/>
  </si>
  <si>
    <t>児発２６・定超・未計画２・開所減２・評価減・拘束減</t>
    <rPh sb="8" eb="9">
      <t>ミ</t>
    </rPh>
    <rPh sb="18" eb="20">
      <t>ヒョウカ</t>
    </rPh>
    <rPh sb="22" eb="24">
      <t>コウソク</t>
    </rPh>
    <rPh sb="24" eb="25">
      <t>ゲン</t>
    </rPh>
    <phoneticPr fontId="6"/>
  </si>
  <si>
    <t>児発２７・定超</t>
  </si>
  <si>
    <t>児発２７・定超・拘束減</t>
    <rPh sb="8" eb="10">
      <t>コウソク</t>
    </rPh>
    <rPh sb="10" eb="11">
      <t>ゲン</t>
    </rPh>
    <phoneticPr fontId="6"/>
  </si>
  <si>
    <t>児発２７・定超・評価減</t>
    <rPh sb="8" eb="10">
      <t>ヒョウカ</t>
    </rPh>
    <phoneticPr fontId="6"/>
  </si>
  <si>
    <t>児発２７・定超・評価減・拘束減</t>
  </si>
  <si>
    <t>児発２７・定超・開所減１</t>
  </si>
  <si>
    <t>児発２７・定超・開所減１・拘束減</t>
  </si>
  <si>
    <t>児発２７・定超・開所減１・評価減</t>
  </si>
  <si>
    <t>児発２７・定超・開所減１・評価減・拘束減</t>
  </si>
  <si>
    <t>児発２７・定超・開所減２</t>
  </si>
  <si>
    <t>児発２７・定超・開所減２・拘束減</t>
  </si>
  <si>
    <t>児発２７・定超・開所減２・評価減</t>
  </si>
  <si>
    <t>児発２７・定超・開所減２・評価減・拘束減</t>
  </si>
  <si>
    <t>児発２７・定超・未計画</t>
  </si>
  <si>
    <t>児発２７・定超・未計画・拘束減</t>
    <rPh sb="8" eb="9">
      <t>ミ</t>
    </rPh>
    <rPh sb="9" eb="11">
      <t>ケイカク</t>
    </rPh>
    <phoneticPr fontId="6"/>
  </si>
  <si>
    <t>児発２７・定超・未計画・評価減</t>
    <rPh sb="8" eb="9">
      <t>ミ</t>
    </rPh>
    <rPh sb="9" eb="11">
      <t>ケイカク</t>
    </rPh>
    <rPh sb="12" eb="14">
      <t>ヒョウカ</t>
    </rPh>
    <phoneticPr fontId="6"/>
  </si>
  <si>
    <t>児発２７・定超・未計画・評価減・拘束減</t>
    <rPh sb="8" eb="9">
      <t>ミ</t>
    </rPh>
    <rPh sb="9" eb="11">
      <t>ケイカク</t>
    </rPh>
    <phoneticPr fontId="6"/>
  </si>
  <si>
    <t>児発２７・定超・未計画・開所減１</t>
  </si>
  <si>
    <t>児発２７・定超・未計画・開所減１・拘束減</t>
    <rPh sb="8" eb="9">
      <t>ミ</t>
    </rPh>
    <rPh sb="9" eb="11">
      <t>ケイカク</t>
    </rPh>
    <phoneticPr fontId="6"/>
  </si>
  <si>
    <t>児発２７・定超・未計画・開所減１・評価減</t>
    <rPh sb="8" eb="9">
      <t>ミ</t>
    </rPh>
    <rPh sb="9" eb="11">
      <t>ケイカク</t>
    </rPh>
    <rPh sb="17" eb="19">
      <t>ヒョウカ</t>
    </rPh>
    <phoneticPr fontId="6"/>
  </si>
  <si>
    <t>児発２７・定超・未計画・開所減１・評価減・拘束減</t>
    <rPh sb="8" eb="9">
      <t>ミ</t>
    </rPh>
    <rPh sb="9" eb="11">
      <t>ケイカク</t>
    </rPh>
    <rPh sb="17" eb="19">
      <t>ヒョウカ</t>
    </rPh>
    <rPh sb="21" eb="23">
      <t>コウソク</t>
    </rPh>
    <rPh sb="23" eb="24">
      <t>ゲン</t>
    </rPh>
    <phoneticPr fontId="6"/>
  </si>
  <si>
    <t>児発２７・定超・未計画・開所減２</t>
  </si>
  <si>
    <t>児発２７・定超・未計画・開所減２・拘束減</t>
    <rPh sb="8" eb="9">
      <t>ミ</t>
    </rPh>
    <rPh sb="9" eb="11">
      <t>ケイカク</t>
    </rPh>
    <phoneticPr fontId="6"/>
  </si>
  <si>
    <t>児発２７・定超・未計画・開所減２・評価減</t>
    <rPh sb="8" eb="9">
      <t>ミ</t>
    </rPh>
    <rPh sb="9" eb="11">
      <t>ケイカク</t>
    </rPh>
    <rPh sb="17" eb="19">
      <t>ヒョウカ</t>
    </rPh>
    <phoneticPr fontId="6"/>
  </si>
  <si>
    <t>児発２７・定超・未計画・開所減２・評価減・拘束減</t>
    <rPh sb="8" eb="9">
      <t>ミ</t>
    </rPh>
    <rPh sb="9" eb="11">
      <t>ケイカク</t>
    </rPh>
    <rPh sb="17" eb="19">
      <t>ヒョウカ</t>
    </rPh>
    <rPh sb="21" eb="23">
      <t>コウソク</t>
    </rPh>
    <rPh sb="23" eb="24">
      <t>ゲン</t>
    </rPh>
    <phoneticPr fontId="6"/>
  </si>
  <si>
    <t>児発２７・定超・未計画２</t>
    <rPh sb="8" eb="9">
      <t>ミ</t>
    </rPh>
    <rPh sb="9" eb="11">
      <t>ケイカク</t>
    </rPh>
    <phoneticPr fontId="6"/>
  </si>
  <si>
    <t>児発２７・定超・未計画２・拘束減</t>
    <rPh sb="8" eb="9">
      <t>ミ</t>
    </rPh>
    <phoneticPr fontId="6"/>
  </si>
  <si>
    <t>児発２７・定超・未計画２・評価減</t>
    <rPh sb="8" eb="9">
      <t>ミ</t>
    </rPh>
    <rPh sb="13" eb="15">
      <t>ヒョウカ</t>
    </rPh>
    <phoneticPr fontId="6"/>
  </si>
  <si>
    <t>児発２７・定超・未計画２・評価減・拘束減</t>
    <rPh sb="8" eb="9">
      <t>ミ</t>
    </rPh>
    <phoneticPr fontId="6"/>
  </si>
  <si>
    <t>児発２７・定超・未計画２・開所減１</t>
    <rPh sb="8" eb="9">
      <t>ミ</t>
    </rPh>
    <phoneticPr fontId="6"/>
  </si>
  <si>
    <t>児発２７・定超・未計画２・開所減１・拘束減</t>
    <rPh sb="8" eb="9">
      <t>ミ</t>
    </rPh>
    <phoneticPr fontId="6"/>
  </si>
  <si>
    <t>児発２７・定超・未計画２・開所減１・評価減</t>
    <rPh sb="8" eb="9">
      <t>ミ</t>
    </rPh>
    <rPh sb="18" eb="20">
      <t>ヒョウカ</t>
    </rPh>
    <phoneticPr fontId="6"/>
  </si>
  <si>
    <t>児発２７・定超・未計画２・開所減１・評価減・拘束減</t>
    <rPh sb="8" eb="9">
      <t>ミ</t>
    </rPh>
    <rPh sb="18" eb="20">
      <t>ヒョウカ</t>
    </rPh>
    <rPh sb="22" eb="24">
      <t>コウソク</t>
    </rPh>
    <rPh sb="24" eb="25">
      <t>ゲン</t>
    </rPh>
    <phoneticPr fontId="6"/>
  </si>
  <si>
    <t>児発２７・定超・未計画２・開所減２</t>
    <rPh sb="8" eb="9">
      <t>ミ</t>
    </rPh>
    <phoneticPr fontId="6"/>
  </si>
  <si>
    <t>児発２７・定超・未計画２・開所減２・拘束減</t>
    <rPh sb="8" eb="9">
      <t>ミ</t>
    </rPh>
    <phoneticPr fontId="6"/>
  </si>
  <si>
    <t>児発２７・定超・未計画２・開所減２・評価減</t>
    <rPh sb="8" eb="9">
      <t>ミ</t>
    </rPh>
    <rPh sb="18" eb="20">
      <t>ヒョウカ</t>
    </rPh>
    <phoneticPr fontId="6"/>
  </si>
  <si>
    <t>児発２７・定超・未計画２・開所減２・評価減・拘束減</t>
    <rPh sb="8" eb="9">
      <t>ミ</t>
    </rPh>
    <rPh sb="18" eb="20">
      <t>ヒョウカ</t>
    </rPh>
    <rPh sb="22" eb="24">
      <t>コウソク</t>
    </rPh>
    <rPh sb="24" eb="25">
      <t>ゲン</t>
    </rPh>
    <phoneticPr fontId="6"/>
  </si>
  <si>
    <t>共生型児発・定超</t>
  </si>
  <si>
    <t>共生型児発・定超・拘束減</t>
    <rPh sb="9" eb="11">
      <t>コウソク</t>
    </rPh>
    <rPh sb="11" eb="12">
      <t>ゲン</t>
    </rPh>
    <phoneticPr fontId="6"/>
  </si>
  <si>
    <t>共生型児発・定超・評価減</t>
    <rPh sb="9" eb="11">
      <t>ヒョウカ</t>
    </rPh>
    <phoneticPr fontId="6"/>
  </si>
  <si>
    <t>共生型児発・定超・評価減・拘束減</t>
  </si>
  <si>
    <t>共生型児発・定超・開所減１</t>
  </si>
  <si>
    <t>共生型児発・定超・開所減１・拘束減</t>
  </si>
  <si>
    <t>共生型児発・定超・開所減１・評価減</t>
  </si>
  <si>
    <t>共生型児発・定超・開所減１・評価減・拘束減</t>
  </si>
  <si>
    <t>共生型児発・定超・開所減２</t>
  </si>
  <si>
    <t>共生型児発・定超・開所減２・拘束減</t>
  </si>
  <si>
    <t>共生型児発・定超・開所減２・評価減</t>
  </si>
  <si>
    <t>共生型児発・定超・開所減２・評価減・拘束減</t>
  </si>
  <si>
    <t>基準該当児発Ⅰ・定超</t>
  </si>
  <si>
    <t>基準該当児発Ⅰ・定超・評価減</t>
    <rPh sb="11" eb="13">
      <t>ヒョウカ</t>
    </rPh>
    <phoneticPr fontId="6"/>
  </si>
  <si>
    <t>基準該当児発Ⅰ・定超・開所減１</t>
  </si>
  <si>
    <t>基準該当児発Ⅰ・定超・開所減１・評価減</t>
  </si>
  <si>
    <t>基準該当児発Ⅰ・定超・開所減２</t>
  </si>
  <si>
    <t>基準該当児発Ⅰ・定超・開所減２・評価減</t>
  </si>
  <si>
    <t>基準該当児発Ⅰ・定超・未計画</t>
  </si>
  <si>
    <t>基準該当児発Ⅰ・定超・未計画・評価減</t>
    <rPh sb="11" eb="12">
      <t>ミ</t>
    </rPh>
    <rPh sb="12" eb="14">
      <t>ケイカク</t>
    </rPh>
    <rPh sb="15" eb="17">
      <t>ヒョウカ</t>
    </rPh>
    <phoneticPr fontId="6"/>
  </si>
  <si>
    <t>基準該当児発Ⅰ・定超・未計画・開所減１</t>
  </si>
  <si>
    <t>基準該当児発Ⅰ・定超・未計画・開所減１・評価減</t>
    <rPh sb="11" eb="12">
      <t>ミ</t>
    </rPh>
    <rPh sb="12" eb="14">
      <t>ケイカク</t>
    </rPh>
    <rPh sb="20" eb="22">
      <t>ヒョウカ</t>
    </rPh>
    <phoneticPr fontId="6"/>
  </si>
  <si>
    <t>基準該当児発Ⅰ・定超・未計画・開所減２</t>
  </si>
  <si>
    <t>基準該当児発Ⅰ・定超・未計画・開所減２・評価減</t>
    <rPh sb="11" eb="12">
      <t>ミ</t>
    </rPh>
    <rPh sb="12" eb="14">
      <t>ケイカク</t>
    </rPh>
    <rPh sb="20" eb="22">
      <t>ヒョウカ</t>
    </rPh>
    <phoneticPr fontId="6"/>
  </si>
  <si>
    <t>基準該当児発Ⅰ・定超・未計画２</t>
    <rPh sb="11" eb="12">
      <t>ミ</t>
    </rPh>
    <rPh sb="12" eb="14">
      <t>ケイカク</t>
    </rPh>
    <phoneticPr fontId="6"/>
  </si>
  <si>
    <t>基準該当児発Ⅰ・定超・未計画２・評価減</t>
    <rPh sb="11" eb="12">
      <t>ミ</t>
    </rPh>
    <rPh sb="16" eb="18">
      <t>ヒョウカ</t>
    </rPh>
    <phoneticPr fontId="6"/>
  </si>
  <si>
    <t>基準該当児発Ⅰ・定超・未計画２・開所減１</t>
    <rPh sb="11" eb="12">
      <t>ミ</t>
    </rPh>
    <phoneticPr fontId="6"/>
  </si>
  <si>
    <t>基準該当児発Ⅰ・定超・未計画２・開所減１・評価減</t>
    <rPh sb="11" eb="12">
      <t>ミ</t>
    </rPh>
    <rPh sb="21" eb="23">
      <t>ヒョウカ</t>
    </rPh>
    <phoneticPr fontId="6"/>
  </si>
  <si>
    <t>基準該当児発Ⅰ・定超・未計画２・開所減２</t>
    <rPh sb="11" eb="12">
      <t>ミ</t>
    </rPh>
    <phoneticPr fontId="6"/>
  </si>
  <si>
    <t>基準該当児発Ⅰ・定超・未計画２・開所減２・評価減</t>
    <rPh sb="11" eb="12">
      <t>ミ</t>
    </rPh>
    <rPh sb="21" eb="23">
      <t>ヒョウカ</t>
    </rPh>
    <phoneticPr fontId="6"/>
  </si>
  <si>
    <t>基準該当児発Ⅱ・定超</t>
  </si>
  <si>
    <t>基準該当児発Ⅱ・定超・評価減</t>
    <rPh sb="11" eb="13">
      <t>ヒョウカ</t>
    </rPh>
    <phoneticPr fontId="6"/>
  </si>
  <si>
    <t>基準該当児発Ⅱ・定超・開所減１</t>
  </si>
  <si>
    <t>基準該当児発Ⅱ・定超・開所減１・評価減</t>
  </si>
  <si>
    <t>基準該当児発Ⅱ・定超・開所減２</t>
  </si>
  <si>
    <t>基準該当児発Ⅱ・定超・開所減２・評価減</t>
  </si>
  <si>
    <t>（配置すべき従業者（児童発達支援管理責任者を除く）の員数が基準に満たない場合（１日につき））</t>
    <rPh sb="1" eb="3">
      <t>ハイチ</t>
    </rPh>
    <rPh sb="6" eb="9">
      <t>ジュウギョウシャ</t>
    </rPh>
    <rPh sb="10" eb="12">
      <t>ジドウ</t>
    </rPh>
    <rPh sb="12" eb="14">
      <t>ハッタツ</t>
    </rPh>
    <rPh sb="14" eb="16">
      <t>シエン</t>
    </rPh>
    <rPh sb="16" eb="18">
      <t>カンリ</t>
    </rPh>
    <rPh sb="18" eb="20">
      <t>セキニン</t>
    </rPh>
    <rPh sb="20" eb="21">
      <t>シャ</t>
    </rPh>
    <rPh sb="22" eb="23">
      <t>ノゾ</t>
    </rPh>
    <rPh sb="26" eb="28">
      <t>インズウ</t>
    </rPh>
    <rPh sb="29" eb="31">
      <t>キジュン</t>
    </rPh>
    <rPh sb="32" eb="33">
      <t>ミ</t>
    </rPh>
    <rPh sb="36" eb="38">
      <t>バアイ</t>
    </rPh>
    <rPh sb="40" eb="41">
      <t>ニチ</t>
    </rPh>
    <phoneticPr fontId="6"/>
  </si>
  <si>
    <t>サービスコード</t>
    <phoneticPr fontId="6"/>
  </si>
  <si>
    <t>算定項目</t>
    <phoneticPr fontId="6"/>
  </si>
  <si>
    <t>児発１・人欠</t>
  </si>
  <si>
    <t>児童発達支援センター以外で行う場合</t>
    <phoneticPr fontId="6"/>
  </si>
  <si>
    <t>ニ　障害児（重症心身障害児を除く）の場合</t>
    <phoneticPr fontId="6"/>
  </si>
  <si>
    <t>(1)主に未就学児</t>
    <phoneticPr fontId="6"/>
  </si>
  <si>
    <t>(一)定員10人以下</t>
    <phoneticPr fontId="6"/>
  </si>
  <si>
    <t>配置すべき従業者（児童発達支援管理責任者を除く）の員数が基準に満たない場合</t>
    <phoneticPr fontId="6"/>
  </si>
  <si>
    <t>児発１・人欠・拘束減</t>
    <rPh sb="7" eb="9">
      <t>コウソク</t>
    </rPh>
    <rPh sb="9" eb="10">
      <t>ゲン</t>
    </rPh>
    <phoneticPr fontId="6"/>
  </si>
  <si>
    <t>児発１・人欠・評価減</t>
    <rPh sb="7" eb="9">
      <t>ヒョウカ</t>
    </rPh>
    <phoneticPr fontId="6"/>
  </si>
  <si>
    <t>児発１・人欠・評価減・拘束減</t>
  </si>
  <si>
    <t>児発１・人欠・開所減１</t>
  </si>
  <si>
    <t>児発１・人欠・開所減１・拘束減</t>
  </si>
  <si>
    <t>児発１・人欠・開所減１・評価減</t>
  </si>
  <si>
    <t>児発１・人欠・開所減１・評価減・拘束減</t>
  </si>
  <si>
    <t>児発１・人欠・開所減２</t>
  </si>
  <si>
    <t>児発１・人欠・開所減２・拘束減</t>
  </si>
  <si>
    <t>児発１・人欠・開所減２・評価減</t>
  </si>
  <si>
    <t>児発１・人欠・開所減２・評価減・拘束減</t>
  </si>
  <si>
    <t>児発１・人欠・未計画</t>
  </si>
  <si>
    <t>児発１・人欠・未計画・拘束減</t>
    <rPh sb="7" eb="8">
      <t>ミ</t>
    </rPh>
    <rPh sb="8" eb="10">
      <t>ケイカク</t>
    </rPh>
    <phoneticPr fontId="6"/>
  </si>
  <si>
    <t>児発１・人欠・未計画・評価減</t>
    <rPh sb="7" eb="8">
      <t>ミ</t>
    </rPh>
    <rPh sb="8" eb="10">
      <t>ケイカク</t>
    </rPh>
    <rPh sb="11" eb="13">
      <t>ヒョウカ</t>
    </rPh>
    <phoneticPr fontId="6"/>
  </si>
  <si>
    <t>児発１・人欠・未計画・評価減・拘束減</t>
    <rPh sb="7" eb="8">
      <t>ミ</t>
    </rPh>
    <rPh sb="8" eb="10">
      <t>ケイカク</t>
    </rPh>
    <phoneticPr fontId="6"/>
  </si>
  <si>
    <t>児発１・人欠・未計画・開所減１</t>
  </si>
  <si>
    <t>児発１・人欠・未計画・開所減１・拘束減</t>
    <rPh sb="7" eb="8">
      <t>ミ</t>
    </rPh>
    <rPh sb="8" eb="10">
      <t>ケイカク</t>
    </rPh>
    <phoneticPr fontId="6"/>
  </si>
  <si>
    <t>児発１・人欠・未計画・開所減１・評価減</t>
    <rPh sb="7" eb="8">
      <t>ミ</t>
    </rPh>
    <rPh sb="8" eb="10">
      <t>ケイカク</t>
    </rPh>
    <rPh sb="16" eb="18">
      <t>ヒョウカ</t>
    </rPh>
    <phoneticPr fontId="6"/>
  </si>
  <si>
    <t>児発１・人欠・未計画・開所減１・評価減・拘束減</t>
    <rPh sb="7" eb="8">
      <t>ミ</t>
    </rPh>
    <rPh sb="8" eb="10">
      <t>ケイカク</t>
    </rPh>
    <rPh sb="16" eb="18">
      <t>ヒョウカ</t>
    </rPh>
    <rPh sb="20" eb="22">
      <t>コウソク</t>
    </rPh>
    <rPh sb="22" eb="23">
      <t>ゲン</t>
    </rPh>
    <phoneticPr fontId="6"/>
  </si>
  <si>
    <t>児発１・人欠・未計画・開所減２</t>
  </si>
  <si>
    <t>児発１・人欠・未計画・開所減２・拘束減</t>
    <rPh sb="7" eb="8">
      <t>ミ</t>
    </rPh>
    <rPh sb="8" eb="10">
      <t>ケイカク</t>
    </rPh>
    <phoneticPr fontId="6"/>
  </si>
  <si>
    <t>児発１・人欠・未計画・開所減２・評価減</t>
    <rPh sb="7" eb="8">
      <t>ミ</t>
    </rPh>
    <rPh sb="8" eb="10">
      <t>ケイカク</t>
    </rPh>
    <rPh sb="16" eb="18">
      <t>ヒョウカ</t>
    </rPh>
    <phoneticPr fontId="6"/>
  </si>
  <si>
    <t>児発１・人欠・未計画・開所減２・評価減・拘束減</t>
    <rPh sb="7" eb="8">
      <t>ミ</t>
    </rPh>
    <rPh sb="8" eb="10">
      <t>ケイカク</t>
    </rPh>
    <rPh sb="16" eb="18">
      <t>ヒョウカ</t>
    </rPh>
    <rPh sb="20" eb="22">
      <t>コウソク</t>
    </rPh>
    <rPh sb="22" eb="23">
      <t>ゲン</t>
    </rPh>
    <phoneticPr fontId="6"/>
  </si>
  <si>
    <t>児発１・人欠・未計画２</t>
    <rPh sb="7" eb="8">
      <t>ミ</t>
    </rPh>
    <rPh sb="8" eb="10">
      <t>ケイカク</t>
    </rPh>
    <phoneticPr fontId="6"/>
  </si>
  <si>
    <t>児発１・人欠・未計画２・拘束減</t>
    <rPh sb="7" eb="8">
      <t>ミ</t>
    </rPh>
    <phoneticPr fontId="6"/>
  </si>
  <si>
    <t>児発１・人欠・未計画２・評価減</t>
    <rPh sb="7" eb="8">
      <t>ミ</t>
    </rPh>
    <rPh sb="12" eb="14">
      <t>ヒョウカ</t>
    </rPh>
    <phoneticPr fontId="6"/>
  </si>
  <si>
    <t>児発１・人欠・未計画２・評価減・拘束減</t>
    <rPh sb="7" eb="8">
      <t>ミ</t>
    </rPh>
    <phoneticPr fontId="6"/>
  </si>
  <si>
    <t>児発１・人欠・未計画２・開所減１</t>
    <rPh sb="7" eb="8">
      <t>ミ</t>
    </rPh>
    <phoneticPr fontId="6"/>
  </si>
  <si>
    <t>児発１・人欠・未計画２・開所減１・拘束減</t>
    <rPh sb="7" eb="8">
      <t>ミ</t>
    </rPh>
    <phoneticPr fontId="6"/>
  </si>
  <si>
    <t>児発１・人欠・未計画２・開所減１・評価減</t>
    <rPh sb="7" eb="8">
      <t>ミ</t>
    </rPh>
    <rPh sb="17" eb="19">
      <t>ヒョウカ</t>
    </rPh>
    <phoneticPr fontId="6"/>
  </si>
  <si>
    <t>児発１・人欠・未計画２・開所減１・評価減・拘束減</t>
    <rPh sb="7" eb="8">
      <t>ミ</t>
    </rPh>
    <rPh sb="17" eb="19">
      <t>ヒョウカ</t>
    </rPh>
    <rPh sb="21" eb="23">
      <t>コウソク</t>
    </rPh>
    <rPh sb="23" eb="24">
      <t>ゲン</t>
    </rPh>
    <phoneticPr fontId="6"/>
  </si>
  <si>
    <t>児発１・人欠・未計画２・開所減２</t>
    <rPh sb="7" eb="8">
      <t>ミ</t>
    </rPh>
    <phoneticPr fontId="6"/>
  </si>
  <si>
    <t>児発１・人欠・未計画２・開所減２・拘束減</t>
    <rPh sb="7" eb="8">
      <t>ミ</t>
    </rPh>
    <phoneticPr fontId="6"/>
  </si>
  <si>
    <t>児発１・人欠・未計画２・開所減２・評価減</t>
    <rPh sb="7" eb="8">
      <t>ミ</t>
    </rPh>
    <rPh sb="17" eb="19">
      <t>ヒョウカ</t>
    </rPh>
    <phoneticPr fontId="6"/>
  </si>
  <si>
    <t>児発１・人欠・未計画２・開所減２・評価減・拘束減</t>
    <rPh sb="7" eb="8">
      <t>ミ</t>
    </rPh>
    <rPh sb="17" eb="19">
      <t>ヒョウカ</t>
    </rPh>
    <rPh sb="21" eb="23">
      <t>コウソク</t>
    </rPh>
    <rPh sb="23" eb="24">
      <t>ゲン</t>
    </rPh>
    <phoneticPr fontId="6"/>
  </si>
  <si>
    <t>児発１・人欠２</t>
  </si>
  <si>
    <t>児発１・人欠２・拘束減</t>
    <rPh sb="8" eb="10">
      <t>コウソク</t>
    </rPh>
    <rPh sb="10" eb="11">
      <t>ゲン</t>
    </rPh>
    <phoneticPr fontId="6"/>
  </si>
  <si>
    <t>児発１・人欠２・評価減</t>
    <rPh sb="8" eb="10">
      <t>ヒョウカ</t>
    </rPh>
    <phoneticPr fontId="6"/>
  </si>
  <si>
    <t>児発１・人欠２・評価減・拘束減</t>
  </si>
  <si>
    <t>児発１・人欠２・開所減１</t>
  </si>
  <si>
    <t>児発１・人欠２・開所減１・拘束減</t>
  </si>
  <si>
    <t>児発１・人欠２・開所減１・評価減</t>
  </si>
  <si>
    <t>児発１・人欠２・開所減１・評価減・拘束減</t>
  </si>
  <si>
    <t>児発１・人欠２・開所減２</t>
  </si>
  <si>
    <t>児発１・人欠２・開所減２・拘束減</t>
  </si>
  <si>
    <t>児発１・人欠２・開所減２・評価減</t>
  </si>
  <si>
    <t>児発１・人欠２・開所減２・評価減・拘束減</t>
  </si>
  <si>
    <t>児発１・人欠２・未計画</t>
  </si>
  <si>
    <t>児発１・人欠２・未計画・拘束減</t>
    <rPh sb="8" eb="9">
      <t>ミ</t>
    </rPh>
    <rPh sb="9" eb="11">
      <t>ケイカク</t>
    </rPh>
    <phoneticPr fontId="6"/>
  </si>
  <si>
    <t>児発１・人欠２・未計画・評価減</t>
    <rPh sb="8" eb="9">
      <t>ミ</t>
    </rPh>
    <rPh sb="9" eb="11">
      <t>ケイカク</t>
    </rPh>
    <rPh sb="12" eb="14">
      <t>ヒョウカ</t>
    </rPh>
    <phoneticPr fontId="6"/>
  </si>
  <si>
    <t>児発１・人欠２・未計画・評価減・拘束減</t>
    <rPh sb="8" eb="9">
      <t>ミ</t>
    </rPh>
    <rPh sb="9" eb="11">
      <t>ケイカク</t>
    </rPh>
    <phoneticPr fontId="6"/>
  </si>
  <si>
    <t>児発１・人欠２・未計画・開所減１</t>
  </si>
  <si>
    <t>児発１・人欠２・未計画・開所減１・拘束減</t>
    <rPh sb="8" eb="9">
      <t>ミ</t>
    </rPh>
    <rPh sb="9" eb="11">
      <t>ケイカク</t>
    </rPh>
    <phoneticPr fontId="6"/>
  </si>
  <si>
    <t>児発１・人欠２・未計画・開所減１・評価減</t>
    <rPh sb="8" eb="9">
      <t>ミ</t>
    </rPh>
    <rPh sb="9" eb="11">
      <t>ケイカク</t>
    </rPh>
    <rPh sb="17" eb="19">
      <t>ヒョウカ</t>
    </rPh>
    <phoneticPr fontId="6"/>
  </si>
  <si>
    <t>児発１・人欠２・未計画・開所減１・評価減・拘束減</t>
    <rPh sb="8" eb="9">
      <t>ミ</t>
    </rPh>
    <rPh sb="9" eb="11">
      <t>ケイカク</t>
    </rPh>
    <rPh sb="17" eb="19">
      <t>ヒョウカ</t>
    </rPh>
    <rPh sb="21" eb="23">
      <t>コウソク</t>
    </rPh>
    <rPh sb="23" eb="24">
      <t>ゲン</t>
    </rPh>
    <phoneticPr fontId="6"/>
  </si>
  <si>
    <t>児発１・人欠２・未計画・開所減２</t>
  </si>
  <si>
    <t>児発１・人欠２・未計画・開所減２・拘束減</t>
    <rPh sb="8" eb="9">
      <t>ミ</t>
    </rPh>
    <rPh sb="9" eb="11">
      <t>ケイカク</t>
    </rPh>
    <phoneticPr fontId="6"/>
  </si>
  <si>
    <t>児発１・人欠２・未計画・開所減２・評価減</t>
    <rPh sb="8" eb="9">
      <t>ミ</t>
    </rPh>
    <rPh sb="9" eb="11">
      <t>ケイカク</t>
    </rPh>
    <rPh sb="17" eb="19">
      <t>ヒョウカ</t>
    </rPh>
    <phoneticPr fontId="6"/>
  </si>
  <si>
    <t>児発１・人欠２・未計画・開所減２・評価減・拘束減</t>
    <rPh sb="8" eb="9">
      <t>ミ</t>
    </rPh>
    <rPh sb="9" eb="11">
      <t>ケイカク</t>
    </rPh>
    <rPh sb="17" eb="19">
      <t>ヒョウカ</t>
    </rPh>
    <rPh sb="21" eb="23">
      <t>コウソク</t>
    </rPh>
    <rPh sb="23" eb="24">
      <t>ゲン</t>
    </rPh>
    <phoneticPr fontId="6"/>
  </si>
  <si>
    <t>児発１・人欠２・未計画２</t>
    <rPh sb="8" eb="9">
      <t>ミ</t>
    </rPh>
    <rPh sb="9" eb="11">
      <t>ケイカク</t>
    </rPh>
    <phoneticPr fontId="6"/>
  </si>
  <si>
    <t>児発１・人欠２・未計画２・拘束減</t>
    <rPh sb="8" eb="9">
      <t>ミ</t>
    </rPh>
    <phoneticPr fontId="6"/>
  </si>
  <si>
    <t>児発１・人欠２・未計画２・評価減</t>
    <rPh sb="8" eb="9">
      <t>ミ</t>
    </rPh>
    <rPh sb="13" eb="15">
      <t>ヒョウカ</t>
    </rPh>
    <phoneticPr fontId="6"/>
  </si>
  <si>
    <t>児発１・人欠２・未計画２・評価減・拘束減</t>
    <rPh sb="8" eb="9">
      <t>ミ</t>
    </rPh>
    <phoneticPr fontId="6"/>
  </si>
  <si>
    <t>児発１・人欠２・未計画２・開所減１</t>
    <rPh sb="8" eb="9">
      <t>ミ</t>
    </rPh>
    <phoneticPr fontId="6"/>
  </si>
  <si>
    <t>児発１・人欠２・未計画２・開所減１・拘束減</t>
    <rPh sb="8" eb="9">
      <t>ミ</t>
    </rPh>
    <phoneticPr fontId="6"/>
  </si>
  <si>
    <t>児発１・人欠２・未計画２・開所減１・評価減</t>
    <rPh sb="8" eb="9">
      <t>ミ</t>
    </rPh>
    <rPh sb="18" eb="20">
      <t>ヒョウカ</t>
    </rPh>
    <phoneticPr fontId="6"/>
  </si>
  <si>
    <t>児発１・人欠２・未計画２・開所減１・評価減・拘束減</t>
    <rPh sb="8" eb="9">
      <t>ミ</t>
    </rPh>
    <rPh sb="18" eb="20">
      <t>ヒョウカ</t>
    </rPh>
    <rPh sb="22" eb="24">
      <t>コウソク</t>
    </rPh>
    <rPh sb="24" eb="25">
      <t>ゲン</t>
    </rPh>
    <phoneticPr fontId="6"/>
  </si>
  <si>
    <t>児発１・人欠２・未計画２・開所減２</t>
    <rPh sb="8" eb="9">
      <t>ミ</t>
    </rPh>
    <phoneticPr fontId="6"/>
  </si>
  <si>
    <t>児発１・人欠２・未計画２・開所減２・拘束減</t>
    <rPh sb="8" eb="9">
      <t>ミ</t>
    </rPh>
    <phoneticPr fontId="6"/>
  </si>
  <si>
    <t>児発１・人欠２・未計画２・開所減２・評価減</t>
    <rPh sb="8" eb="9">
      <t>ミ</t>
    </rPh>
    <rPh sb="18" eb="20">
      <t>ヒョウカ</t>
    </rPh>
    <phoneticPr fontId="6"/>
  </si>
  <si>
    <t>児発１・人欠２・未計画２・開所減２・評価減・拘束減</t>
    <rPh sb="8" eb="9">
      <t>ミ</t>
    </rPh>
    <rPh sb="18" eb="20">
      <t>ヒョウカ</t>
    </rPh>
    <rPh sb="22" eb="24">
      <t>コウソク</t>
    </rPh>
    <rPh sb="24" eb="25">
      <t>ゲン</t>
    </rPh>
    <phoneticPr fontId="6"/>
  </si>
  <si>
    <t>児発１・有資格１・人欠</t>
  </si>
  <si>
    <t>配置すべき従業者（児童発達支援管理責任者を除く）の員数が基準に満たない場合</t>
    <phoneticPr fontId="6"/>
  </si>
  <si>
    <t>児発１・有資格１・人欠・拘束減</t>
    <phoneticPr fontId="6"/>
  </si>
  <si>
    <t>児発１・有資格１・人欠・評価減</t>
    <rPh sb="12" eb="14">
      <t>ヒョウカ</t>
    </rPh>
    <phoneticPr fontId="6"/>
  </si>
  <si>
    <t>児発１・有資格１・人欠・評価減・拘束減</t>
    <rPh sb="12" eb="14">
      <t>ヒョウカ</t>
    </rPh>
    <phoneticPr fontId="6"/>
  </si>
  <si>
    <t>児発１・有資格１・人欠・開所減１</t>
  </si>
  <si>
    <t>児発１・有資格１・人欠・開所減１・拘束減</t>
  </si>
  <si>
    <t>児発１・有資格１・人欠・開所減１・評価減</t>
  </si>
  <si>
    <t>児発１・有資格１・人欠・開所減１・評価減・拘束減</t>
  </si>
  <si>
    <t>児発１・有資格１・人欠・開所減２</t>
  </si>
  <si>
    <t>児発１・有資格１・人欠・開所減２・拘束減</t>
  </si>
  <si>
    <t>児発１・有資格１・人欠・開所減２・評価減</t>
  </si>
  <si>
    <t>児発１・有資格１・人欠・開所減２・評価減・拘束減</t>
  </si>
  <si>
    <t>児発１・有資格１・人欠・未計画</t>
  </si>
  <si>
    <t>児発１・有資格１・人欠・未計画・拘束減</t>
    <rPh sb="12" eb="13">
      <t>ミ</t>
    </rPh>
    <rPh sb="13" eb="15">
      <t>ケイカク</t>
    </rPh>
    <phoneticPr fontId="6"/>
  </si>
  <si>
    <t>児発１・有資格１・人欠・未計画・評価減</t>
  </si>
  <si>
    <t>児発１・有資格１・人欠・未計画・評価減・拘束減</t>
  </si>
  <si>
    <t>児発１・有資格１・人欠・未計画・開所減１</t>
  </si>
  <si>
    <t>児発１・有資格１・人欠・未計画・開所減１・拘束減</t>
    <rPh sb="12" eb="13">
      <t>ミ</t>
    </rPh>
    <rPh sb="13" eb="15">
      <t>ケイカク</t>
    </rPh>
    <phoneticPr fontId="6"/>
  </si>
  <si>
    <t>児発１・有資格１・人欠・未計画・開所減１・評価減</t>
    <rPh sb="12" eb="13">
      <t>ミ</t>
    </rPh>
    <rPh sb="13" eb="15">
      <t>ケイカク</t>
    </rPh>
    <rPh sb="21" eb="23">
      <t>ヒョウカ</t>
    </rPh>
    <phoneticPr fontId="6"/>
  </si>
  <si>
    <t>児発１・有資格１・人欠・未計画・開所減１・評価減・拘束減</t>
    <rPh sb="12" eb="13">
      <t>ミ</t>
    </rPh>
    <rPh sb="13" eb="15">
      <t>ケイカク</t>
    </rPh>
    <rPh sb="21" eb="23">
      <t>ヒョウカ</t>
    </rPh>
    <rPh sb="23" eb="24">
      <t>ゲン</t>
    </rPh>
    <phoneticPr fontId="6"/>
  </si>
  <si>
    <t>児発１・有資格１・人欠・未計画・開所減２</t>
    <rPh sb="12" eb="13">
      <t>ミ</t>
    </rPh>
    <rPh sb="13" eb="15">
      <t>ケイカク</t>
    </rPh>
    <phoneticPr fontId="6"/>
  </si>
  <si>
    <t>児発１・有資格１・人欠・未計画・開所減２・拘束減</t>
    <rPh sb="12" eb="13">
      <t>ミ</t>
    </rPh>
    <rPh sb="13" eb="15">
      <t>ケイカク</t>
    </rPh>
    <phoneticPr fontId="6"/>
  </si>
  <si>
    <t>児発１・有資格１・人欠・未計画・開所減２・評価減</t>
    <rPh sb="12" eb="13">
      <t>ミ</t>
    </rPh>
    <rPh sb="13" eb="15">
      <t>ケイカク</t>
    </rPh>
    <rPh sb="21" eb="23">
      <t>ヒョウカ</t>
    </rPh>
    <phoneticPr fontId="6"/>
  </si>
  <si>
    <t>児発１・有資格１・人欠・未計画・開所減２・評価減・拘束減</t>
    <rPh sb="12" eb="13">
      <t>ミ</t>
    </rPh>
    <rPh sb="13" eb="15">
      <t>ケイカク</t>
    </rPh>
    <rPh sb="21" eb="23">
      <t>ヒョウカ</t>
    </rPh>
    <rPh sb="23" eb="24">
      <t>ゲン</t>
    </rPh>
    <phoneticPr fontId="6"/>
  </si>
  <si>
    <t>児発１・有資格１・人欠・未計画２</t>
    <rPh sb="12" eb="13">
      <t>ミ</t>
    </rPh>
    <rPh sb="13" eb="15">
      <t>ケイカク</t>
    </rPh>
    <phoneticPr fontId="6"/>
  </si>
  <si>
    <t>児発１・有資格１・人欠・未計画２・拘束減</t>
    <rPh sb="12" eb="13">
      <t>ミ</t>
    </rPh>
    <phoneticPr fontId="6"/>
  </si>
  <si>
    <t>児発１・有資格１・人欠・未計画２・評価減</t>
  </si>
  <si>
    <t>児発１・有資格１・人欠・未計画２・評価減・拘束減</t>
  </si>
  <si>
    <t>児発１・有資格１・人欠・未計画２・開所減１</t>
    <rPh sb="12" eb="13">
      <t>ミ</t>
    </rPh>
    <phoneticPr fontId="6"/>
  </si>
  <si>
    <t>児発１・有資格１・人欠・未計画２・開所減１・拘束減</t>
    <rPh sb="12" eb="13">
      <t>ミ</t>
    </rPh>
    <phoneticPr fontId="6"/>
  </si>
  <si>
    <t>児発１・有資格１・人欠・未計画２・開所減１・評価減</t>
    <rPh sb="12" eb="13">
      <t>ミ</t>
    </rPh>
    <rPh sb="22" eb="24">
      <t>ヒョウカ</t>
    </rPh>
    <phoneticPr fontId="6"/>
  </si>
  <si>
    <t>児発１・有資格１・人欠・未計画２・開所減１・評価減・拘束減</t>
    <rPh sb="12" eb="13">
      <t>ミ</t>
    </rPh>
    <rPh sb="22" eb="24">
      <t>ヒョウカ</t>
    </rPh>
    <rPh sb="24" eb="25">
      <t>ゲン</t>
    </rPh>
    <phoneticPr fontId="6"/>
  </si>
  <si>
    <t>児発１・有資格１・人欠・未計画２・開所減２</t>
    <rPh sb="12" eb="13">
      <t>ミ</t>
    </rPh>
    <phoneticPr fontId="6"/>
  </si>
  <si>
    <t>児発１・有資格１・人欠・未計画２・開所減２・拘束減</t>
    <rPh sb="12" eb="13">
      <t>ミ</t>
    </rPh>
    <phoneticPr fontId="6"/>
  </si>
  <si>
    <t>児発１・有資格１・人欠・未計画２・開所減２・評価減</t>
    <rPh sb="12" eb="13">
      <t>ミ</t>
    </rPh>
    <rPh sb="22" eb="24">
      <t>ヒョウカ</t>
    </rPh>
    <phoneticPr fontId="6"/>
  </si>
  <si>
    <t>児発１・有資格１・人欠・未計画２・開所減２・評価減・拘束減</t>
    <rPh sb="12" eb="13">
      <t>ミ</t>
    </rPh>
    <rPh sb="22" eb="24">
      <t>ヒョウカ</t>
    </rPh>
    <rPh sb="24" eb="25">
      <t>ゲン</t>
    </rPh>
    <phoneticPr fontId="6"/>
  </si>
  <si>
    <t>児発１・有資格１・人欠２</t>
  </si>
  <si>
    <t>児発１・有資格１・人欠２・拘束減</t>
  </si>
  <si>
    <t>児発１・有資格１・人欠２・評価減</t>
    <rPh sb="13" eb="15">
      <t>ヒョウカ</t>
    </rPh>
    <phoneticPr fontId="6"/>
  </si>
  <si>
    <t>児発１・有資格１・人欠２・評価減・拘束減</t>
    <rPh sb="13" eb="15">
      <t>ヒョウカ</t>
    </rPh>
    <phoneticPr fontId="6"/>
  </si>
  <si>
    <t>児発１・有資格１・人欠２・開所減１</t>
  </si>
  <si>
    <t>児発１・有資格１・人欠２・開所減１・拘束減</t>
    <phoneticPr fontId="6"/>
  </si>
  <si>
    <t>児発１・有資格１・人欠２・開所減１・評価減</t>
  </si>
  <si>
    <t>児発１・有資格１・人欠２・開所減１・評価減・拘束減</t>
  </si>
  <si>
    <t>児発１・有資格１・人欠２・開所減２</t>
  </si>
  <si>
    <t>児発１・有資格１・人欠２・開所減２・拘束減</t>
  </si>
  <si>
    <t>児発１・有資格１・人欠２・開所減２・評価減</t>
  </si>
  <si>
    <t>児発１・有資格１・人欠２・開所減２・評価減・拘束減</t>
  </si>
  <si>
    <t>児発１・有資格１・人欠２・未計画</t>
  </si>
  <si>
    <t>児発１・有資格１・人欠２・未計画・拘束減</t>
    <rPh sb="13" eb="14">
      <t>ミ</t>
    </rPh>
    <rPh sb="14" eb="16">
      <t>ケイカク</t>
    </rPh>
    <phoneticPr fontId="6"/>
  </si>
  <si>
    <t>児発１・有資格１・人欠２・未計画・評価減</t>
  </si>
  <si>
    <t>児発１・有資格１・人欠２・未計画・評価減・拘束減</t>
  </si>
  <si>
    <t>児発１・有資格１・人欠２・未計画・開所減１</t>
  </si>
  <si>
    <t>児発１・有資格１・人欠２・未計画・開所減１・拘束減</t>
    <rPh sb="13" eb="14">
      <t>ミ</t>
    </rPh>
    <rPh sb="14" eb="16">
      <t>ケイカク</t>
    </rPh>
    <phoneticPr fontId="6"/>
  </si>
  <si>
    <t>児発１・有資格１・人欠２・未計画・開所減１・評価減</t>
    <rPh sb="13" eb="14">
      <t>ミ</t>
    </rPh>
    <rPh sb="14" eb="16">
      <t>ケイカク</t>
    </rPh>
    <rPh sb="22" eb="24">
      <t>ヒョウカ</t>
    </rPh>
    <phoneticPr fontId="6"/>
  </si>
  <si>
    <t>児発１・有資格１・人欠２・未計画・開所減１・評価減・拘束減</t>
    <rPh sb="13" eb="14">
      <t>ミ</t>
    </rPh>
    <rPh sb="14" eb="16">
      <t>ケイカク</t>
    </rPh>
    <rPh sb="22" eb="24">
      <t>ヒョウカ</t>
    </rPh>
    <rPh sb="24" eb="25">
      <t>ゲン</t>
    </rPh>
    <phoneticPr fontId="6"/>
  </si>
  <si>
    <t>児発１・有資格１・人欠２・未計画・開所減２</t>
    <rPh sb="13" eb="14">
      <t>ミ</t>
    </rPh>
    <rPh sb="14" eb="16">
      <t>ケイカク</t>
    </rPh>
    <phoneticPr fontId="6"/>
  </si>
  <si>
    <t>児発１・有資格１・人欠２・未計画・開所減２・拘束減</t>
    <rPh sb="13" eb="14">
      <t>ミ</t>
    </rPh>
    <rPh sb="14" eb="16">
      <t>ケイカク</t>
    </rPh>
    <phoneticPr fontId="6"/>
  </si>
  <si>
    <t>児発１・有資格１・人欠２・未計画・開所減２・評価減</t>
    <rPh sb="13" eb="14">
      <t>ミ</t>
    </rPh>
    <rPh sb="14" eb="16">
      <t>ケイカク</t>
    </rPh>
    <rPh sb="22" eb="24">
      <t>ヒョウカ</t>
    </rPh>
    <phoneticPr fontId="6"/>
  </si>
  <si>
    <t>児発１・有資格１・人欠２・未計画・開所減２・評価減・拘束減</t>
    <rPh sb="13" eb="14">
      <t>ミ</t>
    </rPh>
    <rPh sb="14" eb="16">
      <t>ケイカク</t>
    </rPh>
    <rPh sb="22" eb="24">
      <t>ヒョウカ</t>
    </rPh>
    <rPh sb="24" eb="25">
      <t>ゲン</t>
    </rPh>
    <phoneticPr fontId="6"/>
  </si>
  <si>
    <t>児発１・有資格１・人欠２・未計画２</t>
    <rPh sb="13" eb="14">
      <t>ミ</t>
    </rPh>
    <rPh sb="14" eb="16">
      <t>ケイカク</t>
    </rPh>
    <phoneticPr fontId="6"/>
  </si>
  <si>
    <t>児発１・有資格１・人欠２・未計画２・拘束減</t>
    <rPh sb="13" eb="14">
      <t>ミ</t>
    </rPh>
    <phoneticPr fontId="6"/>
  </si>
  <si>
    <t>児発１・有資格１・人欠２・未計画２・評価減</t>
  </si>
  <si>
    <t>児発１・有資格１・人欠２・未計画２・評価減・拘束減</t>
  </si>
  <si>
    <t>児発１・有資格１・人欠２・未計画２・開所減１</t>
    <rPh sb="13" eb="14">
      <t>ミ</t>
    </rPh>
    <phoneticPr fontId="6"/>
  </si>
  <si>
    <t>児発１・有資格１・人欠２・未計画２・開所減１・拘束減</t>
    <rPh sb="13" eb="14">
      <t>ミ</t>
    </rPh>
    <phoneticPr fontId="6"/>
  </si>
  <si>
    <t>児発１・有資格１・人欠２・未計画２・開所減１・評価減</t>
    <rPh sb="13" eb="14">
      <t>ミ</t>
    </rPh>
    <rPh sb="23" eb="25">
      <t>ヒョウカ</t>
    </rPh>
    <phoneticPr fontId="6"/>
  </si>
  <si>
    <t>児発１・有資格１・人欠２・未計画２・開所減１・評価減・拘束減</t>
    <rPh sb="13" eb="14">
      <t>ミ</t>
    </rPh>
    <rPh sb="23" eb="25">
      <t>ヒョウカ</t>
    </rPh>
    <rPh sb="25" eb="26">
      <t>ゲン</t>
    </rPh>
    <phoneticPr fontId="6"/>
  </si>
  <si>
    <t>児発１・有資格１・人欠２・未計画２・開所減２</t>
    <rPh sb="13" eb="14">
      <t>ミ</t>
    </rPh>
    <phoneticPr fontId="6"/>
  </si>
  <si>
    <t>児発１・有資格１・人欠２・未計画２・開所減２・拘束減</t>
    <rPh sb="13" eb="14">
      <t>ミ</t>
    </rPh>
    <phoneticPr fontId="6"/>
  </si>
  <si>
    <t>児発１・有資格１・人欠２・未計画２・開所減２・評価減</t>
    <rPh sb="13" eb="14">
      <t>ミ</t>
    </rPh>
    <rPh sb="23" eb="25">
      <t>ヒョウカ</t>
    </rPh>
    <phoneticPr fontId="6"/>
  </si>
  <si>
    <t>児発１・有資格１・人欠２・未計画２・開所減２・評価減・拘束減</t>
    <rPh sb="13" eb="14">
      <t>ミ</t>
    </rPh>
    <rPh sb="23" eb="25">
      <t>ヒョウカ</t>
    </rPh>
    <rPh sb="25" eb="26">
      <t>ゲン</t>
    </rPh>
    <phoneticPr fontId="6"/>
  </si>
  <si>
    <t>児発２・人欠</t>
  </si>
  <si>
    <t>児発２・人欠・拘束減</t>
    <rPh sb="7" eb="9">
      <t>コウソク</t>
    </rPh>
    <rPh sb="9" eb="10">
      <t>ゲン</t>
    </rPh>
    <phoneticPr fontId="6"/>
  </si>
  <si>
    <t>児発２・人欠・評価減</t>
    <rPh sb="7" eb="9">
      <t>ヒョウカ</t>
    </rPh>
    <phoneticPr fontId="6"/>
  </si>
  <si>
    <t>児発２・人欠・評価減・拘束減</t>
  </si>
  <si>
    <t>児発２・人欠・開所減１</t>
  </si>
  <si>
    <t>児発２・人欠・開所減１・拘束減</t>
  </si>
  <si>
    <t>児発２・人欠・開所減１・評価減</t>
  </si>
  <si>
    <t>児発２・人欠・開所減１・評価減・拘束減</t>
  </si>
  <si>
    <t>児発２・人欠・開所減２</t>
  </si>
  <si>
    <t>児発２・人欠・開所減２・拘束減</t>
  </si>
  <si>
    <t>児発２・人欠・開所減２・評価減</t>
  </si>
  <si>
    <t>児発２・人欠・開所減２・評価減・拘束減</t>
  </si>
  <si>
    <t>児発２・人欠・未計画</t>
  </si>
  <si>
    <t>児発２・人欠・未計画・拘束減</t>
    <rPh sb="7" eb="8">
      <t>ミ</t>
    </rPh>
    <rPh sb="8" eb="10">
      <t>ケイカク</t>
    </rPh>
    <phoneticPr fontId="6"/>
  </si>
  <si>
    <t>児発２・人欠・未計画・評価減</t>
    <rPh sb="7" eb="8">
      <t>ミ</t>
    </rPh>
    <rPh sb="8" eb="10">
      <t>ケイカク</t>
    </rPh>
    <rPh sb="11" eb="13">
      <t>ヒョウカ</t>
    </rPh>
    <phoneticPr fontId="6"/>
  </si>
  <si>
    <t>児発２・人欠・未計画・評価減・拘束減</t>
    <rPh sb="7" eb="8">
      <t>ミ</t>
    </rPh>
    <rPh sb="8" eb="10">
      <t>ケイカク</t>
    </rPh>
    <phoneticPr fontId="6"/>
  </si>
  <si>
    <t>児発２・人欠・未計画・開所減１</t>
  </si>
  <si>
    <t>児発２・人欠・未計画・開所減１・拘束減</t>
    <rPh sb="7" eb="8">
      <t>ミ</t>
    </rPh>
    <rPh sb="8" eb="10">
      <t>ケイカク</t>
    </rPh>
    <phoneticPr fontId="6"/>
  </si>
  <si>
    <t>児発２・人欠・未計画・開所減１・評価減</t>
    <rPh sb="7" eb="8">
      <t>ミ</t>
    </rPh>
    <rPh sb="8" eb="10">
      <t>ケイカク</t>
    </rPh>
    <rPh sb="16" eb="18">
      <t>ヒョウカ</t>
    </rPh>
    <phoneticPr fontId="6"/>
  </si>
  <si>
    <t>児発２・人欠・未計画・開所減１・評価減・拘束減</t>
    <rPh sb="7" eb="8">
      <t>ミ</t>
    </rPh>
    <rPh sb="8" eb="10">
      <t>ケイカク</t>
    </rPh>
    <rPh sb="16" eb="18">
      <t>ヒョウカ</t>
    </rPh>
    <rPh sb="20" eb="22">
      <t>コウソク</t>
    </rPh>
    <rPh sb="22" eb="23">
      <t>ゲン</t>
    </rPh>
    <phoneticPr fontId="6"/>
  </si>
  <si>
    <t>児発２・人欠・未計画・開所減２</t>
  </si>
  <si>
    <t>児発２・人欠・未計画・開所減２・拘束減</t>
    <rPh sb="7" eb="8">
      <t>ミ</t>
    </rPh>
    <rPh sb="8" eb="10">
      <t>ケイカク</t>
    </rPh>
    <phoneticPr fontId="6"/>
  </si>
  <si>
    <t>児発２・人欠・未計画・開所減２・評価減</t>
    <rPh sb="7" eb="8">
      <t>ミ</t>
    </rPh>
    <rPh sb="8" eb="10">
      <t>ケイカク</t>
    </rPh>
    <rPh sb="16" eb="18">
      <t>ヒョウカ</t>
    </rPh>
    <phoneticPr fontId="6"/>
  </si>
  <si>
    <t>児発２・人欠・未計画・開所減２・評価減・拘束減</t>
    <rPh sb="7" eb="8">
      <t>ミ</t>
    </rPh>
    <rPh sb="8" eb="10">
      <t>ケイカク</t>
    </rPh>
    <rPh sb="16" eb="18">
      <t>ヒョウカ</t>
    </rPh>
    <rPh sb="20" eb="22">
      <t>コウソク</t>
    </rPh>
    <rPh sb="22" eb="23">
      <t>ゲン</t>
    </rPh>
    <phoneticPr fontId="6"/>
  </si>
  <si>
    <t>児発２・人欠・未計画２</t>
    <rPh sb="7" eb="8">
      <t>ミ</t>
    </rPh>
    <rPh sb="8" eb="10">
      <t>ケイカク</t>
    </rPh>
    <phoneticPr fontId="6"/>
  </si>
  <si>
    <t>児発２・人欠・未計画２・拘束減</t>
    <rPh sb="7" eb="8">
      <t>ミ</t>
    </rPh>
    <phoneticPr fontId="6"/>
  </si>
  <si>
    <t>児発２・人欠・未計画２・評価減</t>
    <rPh sb="7" eb="8">
      <t>ミ</t>
    </rPh>
    <rPh sb="12" eb="14">
      <t>ヒョウカ</t>
    </rPh>
    <phoneticPr fontId="6"/>
  </si>
  <si>
    <t>児発２・人欠・未計画２・評価減・拘束減</t>
    <rPh sb="7" eb="8">
      <t>ミ</t>
    </rPh>
    <phoneticPr fontId="6"/>
  </si>
  <si>
    <t>児発２・人欠・未計画２・開所減１</t>
    <rPh sb="7" eb="8">
      <t>ミ</t>
    </rPh>
    <phoneticPr fontId="6"/>
  </si>
  <si>
    <t>児発２・人欠・未計画２・開所減１・拘束減</t>
    <rPh sb="7" eb="8">
      <t>ミ</t>
    </rPh>
    <phoneticPr fontId="6"/>
  </si>
  <si>
    <t>児発２・人欠・未計画２・開所減１・評価減</t>
    <rPh sb="7" eb="8">
      <t>ミ</t>
    </rPh>
    <rPh sb="17" eb="19">
      <t>ヒョウカ</t>
    </rPh>
    <phoneticPr fontId="6"/>
  </si>
  <si>
    <t>児発２・人欠・未計画２・開所減１・評価減・拘束減</t>
    <rPh sb="7" eb="8">
      <t>ミ</t>
    </rPh>
    <rPh sb="17" eb="19">
      <t>ヒョウカ</t>
    </rPh>
    <rPh sb="21" eb="23">
      <t>コウソク</t>
    </rPh>
    <rPh sb="23" eb="24">
      <t>ゲン</t>
    </rPh>
    <phoneticPr fontId="6"/>
  </si>
  <si>
    <t>児発２・人欠・未計画２・開所減２</t>
    <rPh sb="7" eb="8">
      <t>ミ</t>
    </rPh>
    <phoneticPr fontId="6"/>
  </si>
  <si>
    <t>児発２・人欠・未計画２・開所減２・拘束減</t>
    <rPh sb="7" eb="8">
      <t>ミ</t>
    </rPh>
    <phoneticPr fontId="6"/>
  </si>
  <si>
    <t>児発２・人欠・未計画２・開所減２・評価減</t>
    <rPh sb="7" eb="8">
      <t>ミ</t>
    </rPh>
    <rPh sb="17" eb="19">
      <t>ヒョウカ</t>
    </rPh>
    <phoneticPr fontId="6"/>
  </si>
  <si>
    <t>児発２・人欠・未計画２・開所減２・評価減・拘束減</t>
    <rPh sb="7" eb="8">
      <t>ミ</t>
    </rPh>
    <rPh sb="17" eb="19">
      <t>ヒョウカ</t>
    </rPh>
    <rPh sb="21" eb="23">
      <t>コウソク</t>
    </rPh>
    <rPh sb="23" eb="24">
      <t>ゲン</t>
    </rPh>
    <phoneticPr fontId="6"/>
  </si>
  <si>
    <t>児発２・人欠２</t>
  </si>
  <si>
    <t>児発２・人欠２・拘束減</t>
    <rPh sb="8" eb="10">
      <t>コウソク</t>
    </rPh>
    <rPh sb="10" eb="11">
      <t>ゲン</t>
    </rPh>
    <phoneticPr fontId="6"/>
  </si>
  <si>
    <t>児発２・人欠２・評価減</t>
    <rPh sb="8" eb="10">
      <t>ヒョウカ</t>
    </rPh>
    <phoneticPr fontId="6"/>
  </si>
  <si>
    <t>児発２・人欠２・評価減・拘束減</t>
  </si>
  <si>
    <t>児発２・人欠２・開所減１</t>
  </si>
  <si>
    <t>児発２・人欠２・開所減１・拘束減</t>
  </si>
  <si>
    <t>児発２・人欠２・開所減１・評価減</t>
  </si>
  <si>
    <t>児発２・人欠２・開所減１・評価減・拘束減</t>
  </si>
  <si>
    <t>児発２・人欠２・開所減２</t>
  </si>
  <si>
    <t>児発２・人欠２・開所減２・拘束減</t>
  </si>
  <si>
    <t>児発２・人欠２・開所減２・評価減</t>
  </si>
  <si>
    <t>児発２・人欠２・開所減２・評価減・拘束減</t>
  </si>
  <si>
    <t>児発２・人欠２・未計画</t>
  </si>
  <si>
    <t>児発２・人欠２・未計画・拘束減</t>
    <rPh sb="8" eb="9">
      <t>ミ</t>
    </rPh>
    <rPh sb="9" eb="11">
      <t>ケイカク</t>
    </rPh>
    <phoneticPr fontId="6"/>
  </si>
  <si>
    <t>児発２・人欠２・未計画・評価減</t>
    <rPh sb="8" eb="9">
      <t>ミ</t>
    </rPh>
    <rPh sb="9" eb="11">
      <t>ケイカク</t>
    </rPh>
    <rPh sb="12" eb="14">
      <t>ヒョウカ</t>
    </rPh>
    <phoneticPr fontId="6"/>
  </si>
  <si>
    <t>児発２・人欠２・未計画・評価減・拘束減</t>
    <rPh sb="8" eb="9">
      <t>ミ</t>
    </rPh>
    <rPh sb="9" eb="11">
      <t>ケイカク</t>
    </rPh>
    <phoneticPr fontId="6"/>
  </si>
  <si>
    <t>児発２・人欠２・未計画・開所減１</t>
  </si>
  <si>
    <t>児発２・人欠２・未計画・開所減１・拘束減</t>
    <rPh sb="8" eb="9">
      <t>ミ</t>
    </rPh>
    <rPh sb="9" eb="11">
      <t>ケイカク</t>
    </rPh>
    <phoneticPr fontId="6"/>
  </si>
  <si>
    <t>児発２・人欠２・未計画・開所減１・評価減</t>
    <rPh sb="8" eb="9">
      <t>ミ</t>
    </rPh>
    <rPh sb="9" eb="11">
      <t>ケイカク</t>
    </rPh>
    <rPh sb="17" eb="19">
      <t>ヒョウカ</t>
    </rPh>
    <phoneticPr fontId="6"/>
  </si>
  <si>
    <t>児発２・人欠２・未計画・開所減１・評価減・拘束減</t>
    <rPh sb="8" eb="9">
      <t>ミ</t>
    </rPh>
    <rPh sb="9" eb="11">
      <t>ケイカク</t>
    </rPh>
    <rPh sb="17" eb="19">
      <t>ヒョウカ</t>
    </rPh>
    <rPh sb="21" eb="23">
      <t>コウソク</t>
    </rPh>
    <rPh sb="23" eb="24">
      <t>ゲン</t>
    </rPh>
    <phoneticPr fontId="6"/>
  </si>
  <si>
    <t>児発２・人欠２・未計画・開所減２</t>
  </si>
  <si>
    <t>児発２・人欠２・未計画・開所減２・拘束減</t>
    <rPh sb="8" eb="9">
      <t>ミ</t>
    </rPh>
    <rPh sb="9" eb="11">
      <t>ケイカク</t>
    </rPh>
    <phoneticPr fontId="6"/>
  </si>
  <si>
    <t>児発２・人欠２・未計画・開所減２・評価減</t>
    <rPh sb="8" eb="9">
      <t>ミ</t>
    </rPh>
    <rPh sb="9" eb="11">
      <t>ケイカク</t>
    </rPh>
    <rPh sb="17" eb="19">
      <t>ヒョウカ</t>
    </rPh>
    <phoneticPr fontId="6"/>
  </si>
  <si>
    <t>児発２・人欠２・未計画・開所減２・評価減・拘束減</t>
    <rPh sb="8" eb="9">
      <t>ミ</t>
    </rPh>
    <rPh sb="9" eb="11">
      <t>ケイカク</t>
    </rPh>
    <rPh sb="17" eb="19">
      <t>ヒョウカ</t>
    </rPh>
    <rPh sb="21" eb="23">
      <t>コウソク</t>
    </rPh>
    <rPh sb="23" eb="24">
      <t>ゲン</t>
    </rPh>
    <phoneticPr fontId="6"/>
  </si>
  <si>
    <t>児発２・人欠２・未計画２</t>
    <rPh sb="8" eb="9">
      <t>ミ</t>
    </rPh>
    <rPh sb="9" eb="11">
      <t>ケイカク</t>
    </rPh>
    <phoneticPr fontId="6"/>
  </si>
  <si>
    <t>児発２・人欠２・未計画２・拘束減</t>
    <rPh sb="8" eb="9">
      <t>ミ</t>
    </rPh>
    <phoneticPr fontId="6"/>
  </si>
  <si>
    <t>児発２・人欠２・未計画２・評価減</t>
    <rPh sb="8" eb="9">
      <t>ミ</t>
    </rPh>
    <rPh sb="13" eb="15">
      <t>ヒョウカ</t>
    </rPh>
    <phoneticPr fontId="6"/>
  </si>
  <si>
    <t>児発２・人欠２・未計画２・評価減・拘束減</t>
    <rPh sb="8" eb="9">
      <t>ミ</t>
    </rPh>
    <phoneticPr fontId="6"/>
  </si>
  <si>
    <t>児発２・人欠２・未計画２・開所減１</t>
    <rPh sb="8" eb="9">
      <t>ミ</t>
    </rPh>
    <phoneticPr fontId="6"/>
  </si>
  <si>
    <t>児発２・人欠２・未計画２・開所減１・拘束減</t>
    <rPh sb="8" eb="9">
      <t>ミ</t>
    </rPh>
    <phoneticPr fontId="6"/>
  </si>
  <si>
    <t>児発２・人欠２・未計画２・開所減１・評価減</t>
    <rPh sb="8" eb="9">
      <t>ミ</t>
    </rPh>
    <rPh sb="18" eb="20">
      <t>ヒョウカ</t>
    </rPh>
    <phoneticPr fontId="6"/>
  </si>
  <si>
    <t>児発２・人欠２・未計画２・開所減１・評価減・拘束減</t>
    <rPh sb="8" eb="9">
      <t>ミ</t>
    </rPh>
    <rPh sb="18" eb="20">
      <t>ヒョウカ</t>
    </rPh>
    <rPh sb="22" eb="24">
      <t>コウソク</t>
    </rPh>
    <rPh sb="24" eb="25">
      <t>ゲン</t>
    </rPh>
    <phoneticPr fontId="6"/>
  </si>
  <si>
    <t>児発２・人欠２・未計画２・開所減２</t>
    <rPh sb="8" eb="9">
      <t>ミ</t>
    </rPh>
    <phoneticPr fontId="6"/>
  </si>
  <si>
    <t>児発２・人欠２・未計画２・開所減２・拘束減</t>
    <rPh sb="8" eb="9">
      <t>ミ</t>
    </rPh>
    <phoneticPr fontId="6"/>
  </si>
  <si>
    <t>児発２・人欠２・未計画２・開所減２・評価減</t>
    <rPh sb="8" eb="9">
      <t>ミ</t>
    </rPh>
    <rPh sb="18" eb="20">
      <t>ヒョウカ</t>
    </rPh>
    <phoneticPr fontId="6"/>
  </si>
  <si>
    <t>児発２・人欠２・未計画２・開所減２・評価減・拘束減</t>
    <rPh sb="8" eb="9">
      <t>ミ</t>
    </rPh>
    <rPh sb="18" eb="20">
      <t>ヒョウカ</t>
    </rPh>
    <rPh sb="22" eb="24">
      <t>コウソク</t>
    </rPh>
    <rPh sb="24" eb="25">
      <t>ゲン</t>
    </rPh>
    <phoneticPr fontId="6"/>
  </si>
  <si>
    <t>児発２・有資格２・人欠</t>
  </si>
  <si>
    <t>児発２・有資格２・人欠・拘束減</t>
  </si>
  <si>
    <t>児発２・有資格２・人欠・評価減</t>
    <rPh sb="12" eb="14">
      <t>ヒョウカ</t>
    </rPh>
    <phoneticPr fontId="6"/>
  </si>
  <si>
    <t>児発２・有資格２・人欠・評価減・拘束減</t>
    <rPh sb="12" eb="14">
      <t>ヒョウカ</t>
    </rPh>
    <phoneticPr fontId="6"/>
  </si>
  <si>
    <t>児発２・有資格２・人欠・開所減１</t>
  </si>
  <si>
    <t>児発２・有資格２・人欠・開所減１・拘束減</t>
  </si>
  <si>
    <t>児発２・有資格２・人欠・開所減１・評価減</t>
  </si>
  <si>
    <t>児発２・有資格２・人欠・開所減１・評価減・拘束減</t>
  </si>
  <si>
    <t>児発２・有資格２・人欠・開所減２</t>
  </si>
  <si>
    <t>児発２・有資格２・人欠・開所減２・拘束減</t>
  </si>
  <si>
    <t>児発２・有資格２・人欠・開所減２・評価減</t>
  </si>
  <si>
    <t>児発２・有資格２・人欠・開所減２・評価減・拘束減</t>
  </si>
  <si>
    <t>児発２・有資格２・人欠・未計画</t>
  </si>
  <si>
    <t>児発２・有資格２・人欠・未計画・拘束減</t>
    <rPh sb="12" eb="13">
      <t>ミ</t>
    </rPh>
    <rPh sb="13" eb="15">
      <t>ケイカク</t>
    </rPh>
    <phoneticPr fontId="6"/>
  </si>
  <si>
    <t>児発２・有資格２・人欠・未計画・評価減</t>
  </si>
  <si>
    <t>児発２・有資格２・人欠・未計画・評価減・拘束減</t>
  </si>
  <si>
    <t>児発２・有資格２・人欠・未計画・開所減１</t>
  </si>
  <si>
    <t>児発２・有資格２・人欠・未計画・開所減１・拘束減</t>
    <rPh sb="12" eb="13">
      <t>ミ</t>
    </rPh>
    <rPh sb="13" eb="15">
      <t>ケイカク</t>
    </rPh>
    <phoneticPr fontId="6"/>
  </si>
  <si>
    <t>児発２・有資格２・人欠・未計画・開所減１・評価減</t>
    <rPh sb="12" eb="13">
      <t>ミ</t>
    </rPh>
    <rPh sb="13" eb="15">
      <t>ケイカク</t>
    </rPh>
    <rPh sb="21" eb="23">
      <t>ヒョウカ</t>
    </rPh>
    <phoneticPr fontId="6"/>
  </si>
  <si>
    <t>児発２・有資格２・人欠・未計画・開所減１・評価減・拘束減</t>
    <rPh sb="12" eb="13">
      <t>ミ</t>
    </rPh>
    <rPh sb="13" eb="15">
      <t>ケイカク</t>
    </rPh>
    <rPh sb="21" eb="23">
      <t>ヒョウカ</t>
    </rPh>
    <rPh sb="23" eb="24">
      <t>ゲン</t>
    </rPh>
    <phoneticPr fontId="6"/>
  </si>
  <si>
    <t>児発２・有資格２・人欠・未計画・開所減２</t>
    <rPh sb="12" eb="13">
      <t>ミ</t>
    </rPh>
    <rPh sb="13" eb="15">
      <t>ケイカク</t>
    </rPh>
    <phoneticPr fontId="6"/>
  </si>
  <si>
    <t>児発２・有資格２・人欠・未計画・開所減２・拘束減</t>
    <rPh sb="12" eb="13">
      <t>ミ</t>
    </rPh>
    <rPh sb="13" eb="15">
      <t>ケイカク</t>
    </rPh>
    <phoneticPr fontId="6"/>
  </si>
  <si>
    <t>児発２・有資格２・人欠・未計画・開所減２・評価減</t>
    <rPh sb="12" eb="13">
      <t>ミ</t>
    </rPh>
    <rPh sb="13" eb="15">
      <t>ケイカク</t>
    </rPh>
    <rPh sb="21" eb="23">
      <t>ヒョウカ</t>
    </rPh>
    <phoneticPr fontId="6"/>
  </si>
  <si>
    <t>児発２・有資格２・人欠・未計画・開所減２・評価減・拘束減</t>
    <rPh sb="12" eb="13">
      <t>ミ</t>
    </rPh>
    <rPh sb="13" eb="15">
      <t>ケイカク</t>
    </rPh>
    <rPh sb="21" eb="23">
      <t>ヒョウカ</t>
    </rPh>
    <rPh sb="23" eb="24">
      <t>ゲン</t>
    </rPh>
    <phoneticPr fontId="6"/>
  </si>
  <si>
    <t>児発２・有資格２・人欠・未計画２</t>
    <rPh sb="12" eb="13">
      <t>ミ</t>
    </rPh>
    <rPh sb="13" eb="15">
      <t>ケイカク</t>
    </rPh>
    <phoneticPr fontId="6"/>
  </si>
  <si>
    <t>児発２・有資格２・人欠・未計画２・拘束減</t>
    <rPh sb="12" eb="13">
      <t>ミ</t>
    </rPh>
    <phoneticPr fontId="6"/>
  </si>
  <si>
    <t>児発２・有資格２・人欠・未計画２・評価減</t>
  </si>
  <si>
    <t>児発２・有資格２・人欠・未計画２・評価減・拘束減</t>
  </si>
  <si>
    <t>児発２・有資格２・人欠・未計画２・開所減１</t>
    <rPh sb="12" eb="13">
      <t>ミ</t>
    </rPh>
    <phoneticPr fontId="6"/>
  </si>
  <si>
    <t>児発２・有資格２・人欠・未計画２・開所減１・拘束減</t>
    <rPh sb="12" eb="13">
      <t>ミ</t>
    </rPh>
    <phoneticPr fontId="6"/>
  </si>
  <si>
    <t>児発２・有資格２・人欠・未計画２・開所減１・評価減</t>
    <rPh sb="12" eb="13">
      <t>ミ</t>
    </rPh>
    <rPh sb="22" eb="24">
      <t>ヒョウカ</t>
    </rPh>
    <phoneticPr fontId="6"/>
  </si>
  <si>
    <t>児発２・有資格２・人欠・未計画２・開所減１・評価減・拘束減</t>
    <rPh sb="12" eb="13">
      <t>ミ</t>
    </rPh>
    <rPh sb="22" eb="24">
      <t>ヒョウカ</t>
    </rPh>
    <rPh sb="24" eb="25">
      <t>ゲン</t>
    </rPh>
    <phoneticPr fontId="6"/>
  </si>
  <si>
    <t>児発２・有資格２・人欠・未計画２・開所減２</t>
    <rPh sb="12" eb="13">
      <t>ミ</t>
    </rPh>
    <phoneticPr fontId="6"/>
  </si>
  <si>
    <t>児発２・有資格２・人欠・未計画２・開所減２・拘束減</t>
    <rPh sb="12" eb="13">
      <t>ミ</t>
    </rPh>
    <phoneticPr fontId="6"/>
  </si>
  <si>
    <t>児発２・有資格２・人欠・未計画２・開所減２・評価減</t>
    <rPh sb="12" eb="13">
      <t>ミ</t>
    </rPh>
    <rPh sb="22" eb="24">
      <t>ヒョウカ</t>
    </rPh>
    <phoneticPr fontId="6"/>
  </si>
  <si>
    <t>児発２・有資格２・人欠・未計画２・開所減２・評価減・拘束減</t>
    <rPh sb="12" eb="13">
      <t>ミ</t>
    </rPh>
    <rPh sb="22" eb="24">
      <t>ヒョウカ</t>
    </rPh>
    <rPh sb="24" eb="25">
      <t>ゲン</t>
    </rPh>
    <phoneticPr fontId="6"/>
  </si>
  <si>
    <t>児発２・有資格２・人欠２</t>
  </si>
  <si>
    <t>児発２・有資格２・人欠２・拘束減</t>
  </si>
  <si>
    <t>児発２・有資格２・人欠２・評価減</t>
    <rPh sb="13" eb="15">
      <t>ヒョウカ</t>
    </rPh>
    <phoneticPr fontId="6"/>
  </si>
  <si>
    <t>児発２・有資格２・人欠２・評価減・拘束減</t>
    <rPh sb="13" eb="15">
      <t>ヒョウカ</t>
    </rPh>
    <phoneticPr fontId="6"/>
  </si>
  <si>
    <t>児発２・有資格２・人欠２・開所減１</t>
  </si>
  <si>
    <t>児発２・有資格２・人欠２・開所減１・拘束減</t>
  </si>
  <si>
    <t>児発２・有資格２・人欠２・開所減１・評価減</t>
  </si>
  <si>
    <t>児発２・有資格２・人欠２・開所減１・評価減・拘束減</t>
  </si>
  <si>
    <t>児発２・有資格２・人欠２・開所減２</t>
  </si>
  <si>
    <t>児発２・有資格２・人欠２・開所減２・拘束減</t>
  </si>
  <si>
    <t>児発２・有資格２・人欠２・開所減２・評価減</t>
  </si>
  <si>
    <t>児発２・有資格２・人欠２・開所減２・評価減・拘束減</t>
  </si>
  <si>
    <t>児発２・有資格２・人欠２・未計画</t>
  </si>
  <si>
    <t>児発２・有資格２・人欠２・未計画・拘束減</t>
    <rPh sb="13" eb="14">
      <t>ミ</t>
    </rPh>
    <rPh sb="14" eb="16">
      <t>ケイカク</t>
    </rPh>
    <phoneticPr fontId="6"/>
  </si>
  <si>
    <t>児発２・有資格２・人欠２・未計画・評価減</t>
  </si>
  <si>
    <t>児発２・有資格２・人欠２・未計画・評価減・拘束減</t>
  </si>
  <si>
    <t>児発２・有資格２・人欠２・未計画・開所減１</t>
  </si>
  <si>
    <t>児発２・有資格２・人欠２・未計画・開所減１・拘束減</t>
    <rPh sb="13" eb="14">
      <t>ミ</t>
    </rPh>
    <rPh sb="14" eb="16">
      <t>ケイカク</t>
    </rPh>
    <phoneticPr fontId="6"/>
  </si>
  <si>
    <t>児発２・有資格２・人欠２・未計画・開所減１・評価減</t>
    <rPh sb="13" eb="14">
      <t>ミ</t>
    </rPh>
    <rPh sb="14" eb="16">
      <t>ケイカク</t>
    </rPh>
    <rPh sb="22" eb="24">
      <t>ヒョウカ</t>
    </rPh>
    <phoneticPr fontId="6"/>
  </si>
  <si>
    <t>児発２・有資格２・人欠２・未計画・開所減１・評価減・拘束減</t>
    <rPh sb="13" eb="14">
      <t>ミ</t>
    </rPh>
    <rPh sb="14" eb="16">
      <t>ケイカク</t>
    </rPh>
    <rPh sb="22" eb="24">
      <t>ヒョウカ</t>
    </rPh>
    <rPh sb="24" eb="25">
      <t>ゲン</t>
    </rPh>
    <phoneticPr fontId="6"/>
  </si>
  <si>
    <t>児発２・有資格２・人欠２・未計画・開所減２</t>
    <rPh sb="13" eb="14">
      <t>ミ</t>
    </rPh>
    <rPh sb="14" eb="16">
      <t>ケイカク</t>
    </rPh>
    <phoneticPr fontId="6"/>
  </si>
  <si>
    <t>児発２・有資格２・人欠２・未計画・開所減２・拘束減</t>
    <rPh sb="13" eb="14">
      <t>ミ</t>
    </rPh>
    <rPh sb="14" eb="16">
      <t>ケイカク</t>
    </rPh>
    <phoneticPr fontId="6"/>
  </si>
  <si>
    <t>児発２・有資格２・人欠２・未計画・開所減２・評価減</t>
    <rPh sb="13" eb="14">
      <t>ミ</t>
    </rPh>
    <rPh sb="14" eb="16">
      <t>ケイカク</t>
    </rPh>
    <rPh sb="22" eb="24">
      <t>ヒョウカ</t>
    </rPh>
    <phoneticPr fontId="6"/>
  </si>
  <si>
    <t>児発２・有資格２・人欠２・未計画・開所減２・評価減・拘束減</t>
    <rPh sb="13" eb="14">
      <t>ミ</t>
    </rPh>
    <rPh sb="14" eb="16">
      <t>ケイカク</t>
    </rPh>
    <rPh sb="22" eb="24">
      <t>ヒョウカ</t>
    </rPh>
    <rPh sb="24" eb="25">
      <t>ゲン</t>
    </rPh>
    <phoneticPr fontId="6"/>
  </si>
  <si>
    <t>児発２・有資格２・人欠２・未計画２</t>
    <rPh sb="13" eb="14">
      <t>ミ</t>
    </rPh>
    <rPh sb="14" eb="16">
      <t>ケイカク</t>
    </rPh>
    <phoneticPr fontId="6"/>
  </si>
  <si>
    <t>児発２・有資格２・人欠２・未計画２・拘束減</t>
    <rPh sb="13" eb="14">
      <t>ミ</t>
    </rPh>
    <phoneticPr fontId="6"/>
  </si>
  <si>
    <t>児発２・有資格２・人欠２・未計画２・評価減</t>
  </si>
  <si>
    <t>児発２・有資格２・人欠２・未計画２・評価減・拘束減</t>
  </si>
  <si>
    <t>児発２・有資格２・人欠２・未計画２・開所減１</t>
    <rPh sb="13" eb="14">
      <t>ミ</t>
    </rPh>
    <phoneticPr fontId="6"/>
  </si>
  <si>
    <t>児発２・有資格２・人欠２・未計画２・開所減１・拘束減</t>
    <rPh sb="13" eb="14">
      <t>ミ</t>
    </rPh>
    <phoneticPr fontId="6"/>
  </si>
  <si>
    <t>児発２・有資格２・人欠２・未計画２・開所減１・評価減</t>
    <rPh sb="13" eb="14">
      <t>ミ</t>
    </rPh>
    <rPh sb="23" eb="25">
      <t>ヒョウカ</t>
    </rPh>
    <phoneticPr fontId="6"/>
  </si>
  <si>
    <t>児発２・有資格２・人欠２・未計画２・開所減１・評価減・拘束減</t>
    <rPh sb="13" eb="14">
      <t>ミ</t>
    </rPh>
    <rPh sb="23" eb="25">
      <t>ヒョウカ</t>
    </rPh>
    <rPh sb="25" eb="26">
      <t>ゲン</t>
    </rPh>
    <phoneticPr fontId="6"/>
  </si>
  <si>
    <t>児発２・有資格２・人欠２・未計画２・開所減２</t>
    <rPh sb="13" eb="14">
      <t>ミ</t>
    </rPh>
    <phoneticPr fontId="6"/>
  </si>
  <si>
    <t>児発２・有資格２・人欠２・未計画２・開所減２・拘束減</t>
    <rPh sb="13" eb="14">
      <t>ミ</t>
    </rPh>
    <phoneticPr fontId="6"/>
  </si>
  <si>
    <t>児発２・有資格２・人欠２・未計画２・開所減２・評価減</t>
    <rPh sb="13" eb="14">
      <t>ミ</t>
    </rPh>
    <rPh sb="23" eb="25">
      <t>ヒョウカ</t>
    </rPh>
    <phoneticPr fontId="6"/>
  </si>
  <si>
    <t>児発２・有資格２・人欠２・未計画２・開所減２・評価減・拘束減</t>
    <rPh sb="13" eb="14">
      <t>ミ</t>
    </rPh>
    <rPh sb="23" eb="25">
      <t>ヒョウカ</t>
    </rPh>
    <rPh sb="25" eb="26">
      <t>ゲン</t>
    </rPh>
    <phoneticPr fontId="6"/>
  </si>
  <si>
    <t>児発３・人欠</t>
  </si>
  <si>
    <t>児発３・人欠・拘束減</t>
    <rPh sb="7" eb="9">
      <t>コウソク</t>
    </rPh>
    <rPh sb="9" eb="10">
      <t>ゲン</t>
    </rPh>
    <phoneticPr fontId="6"/>
  </si>
  <si>
    <t>児発３・人欠・評価減</t>
    <rPh sb="7" eb="9">
      <t>ヒョウカ</t>
    </rPh>
    <phoneticPr fontId="6"/>
  </si>
  <si>
    <t>児発３・人欠・評価減・拘束減</t>
  </si>
  <si>
    <t>児発３・人欠・開所減１</t>
  </si>
  <si>
    <t>児発３・人欠・開所減１・拘束減</t>
  </si>
  <si>
    <t>児発３・人欠・開所減１・評価減</t>
  </si>
  <si>
    <t>児発３・人欠・開所減１・評価減・拘束減</t>
  </si>
  <si>
    <t>児発３・人欠・開所減２</t>
  </si>
  <si>
    <t>児発３・人欠・開所減２・拘束減</t>
  </si>
  <si>
    <t>児発３・人欠・開所減２・評価減</t>
  </si>
  <si>
    <t>児発３・人欠・開所減２・評価減・拘束減</t>
  </si>
  <si>
    <t>児発３・人欠・未計画</t>
  </si>
  <si>
    <t>児発３・人欠・未計画・拘束減</t>
    <rPh sb="7" eb="8">
      <t>ミ</t>
    </rPh>
    <rPh sb="8" eb="10">
      <t>ケイカク</t>
    </rPh>
    <phoneticPr fontId="6"/>
  </si>
  <si>
    <t>児発３・人欠・未計画・評価減</t>
    <rPh sb="7" eb="8">
      <t>ミ</t>
    </rPh>
    <rPh sb="8" eb="10">
      <t>ケイカク</t>
    </rPh>
    <rPh sb="11" eb="13">
      <t>ヒョウカ</t>
    </rPh>
    <phoneticPr fontId="6"/>
  </si>
  <si>
    <t>児発３・人欠・未計画・評価減・拘束減</t>
    <rPh sb="7" eb="8">
      <t>ミ</t>
    </rPh>
    <rPh sb="8" eb="10">
      <t>ケイカク</t>
    </rPh>
    <phoneticPr fontId="6"/>
  </si>
  <si>
    <t>児発３・人欠・未計画・開所減１</t>
  </si>
  <si>
    <t>児発３・人欠・未計画・開所減１・拘束減</t>
    <rPh sb="7" eb="8">
      <t>ミ</t>
    </rPh>
    <rPh sb="8" eb="10">
      <t>ケイカク</t>
    </rPh>
    <phoneticPr fontId="6"/>
  </si>
  <si>
    <t>児発３・人欠・未計画・開所減１・評価減</t>
    <rPh sb="7" eb="8">
      <t>ミ</t>
    </rPh>
    <rPh sb="8" eb="10">
      <t>ケイカク</t>
    </rPh>
    <rPh sb="16" eb="18">
      <t>ヒョウカ</t>
    </rPh>
    <phoneticPr fontId="6"/>
  </si>
  <si>
    <t>児発３・人欠・未計画・開所減１・評価減・拘束減</t>
    <rPh sb="7" eb="8">
      <t>ミ</t>
    </rPh>
    <rPh sb="8" eb="10">
      <t>ケイカク</t>
    </rPh>
    <rPh sb="16" eb="18">
      <t>ヒョウカ</t>
    </rPh>
    <rPh sb="20" eb="22">
      <t>コウソク</t>
    </rPh>
    <rPh sb="22" eb="23">
      <t>ゲン</t>
    </rPh>
    <phoneticPr fontId="6"/>
  </si>
  <si>
    <t>児発３・人欠・未計画・開所減２</t>
  </si>
  <si>
    <t>児発３・人欠・未計画・開所減２・拘束減</t>
    <rPh sb="7" eb="8">
      <t>ミ</t>
    </rPh>
    <rPh sb="8" eb="10">
      <t>ケイカク</t>
    </rPh>
    <phoneticPr fontId="6"/>
  </si>
  <si>
    <t>児発３・人欠・未計画・開所減２・評価減</t>
    <rPh sb="7" eb="8">
      <t>ミ</t>
    </rPh>
    <rPh sb="8" eb="10">
      <t>ケイカク</t>
    </rPh>
    <rPh sb="16" eb="18">
      <t>ヒョウカ</t>
    </rPh>
    <phoneticPr fontId="6"/>
  </si>
  <si>
    <t>児発３・人欠・未計画・開所減２・評価減・拘束減</t>
    <rPh sb="7" eb="8">
      <t>ミ</t>
    </rPh>
    <rPh sb="8" eb="10">
      <t>ケイカク</t>
    </rPh>
    <rPh sb="16" eb="18">
      <t>ヒョウカ</t>
    </rPh>
    <rPh sb="20" eb="22">
      <t>コウソク</t>
    </rPh>
    <rPh sb="22" eb="23">
      <t>ゲン</t>
    </rPh>
    <phoneticPr fontId="6"/>
  </si>
  <si>
    <t>児発３・人欠・未計画２</t>
    <rPh sb="7" eb="8">
      <t>ミ</t>
    </rPh>
    <rPh sb="8" eb="10">
      <t>ケイカク</t>
    </rPh>
    <phoneticPr fontId="6"/>
  </si>
  <si>
    <t>児発３・人欠・未計画２・拘束減</t>
    <rPh sb="7" eb="8">
      <t>ミ</t>
    </rPh>
    <phoneticPr fontId="6"/>
  </si>
  <si>
    <t>児発３・人欠・未計画２・評価減</t>
    <rPh sb="7" eb="8">
      <t>ミ</t>
    </rPh>
    <rPh sb="12" eb="14">
      <t>ヒョウカ</t>
    </rPh>
    <phoneticPr fontId="6"/>
  </si>
  <si>
    <t>児発３・人欠・未計画２・評価減・拘束減</t>
    <rPh sb="7" eb="8">
      <t>ミ</t>
    </rPh>
    <phoneticPr fontId="6"/>
  </si>
  <si>
    <t>児発３・人欠・未計画２・開所減１</t>
    <rPh sb="7" eb="8">
      <t>ミ</t>
    </rPh>
    <phoneticPr fontId="6"/>
  </si>
  <si>
    <t>児発３・人欠・未計画２・開所減１・拘束減</t>
    <rPh sb="7" eb="8">
      <t>ミ</t>
    </rPh>
    <phoneticPr fontId="6"/>
  </si>
  <si>
    <t>児発３・人欠・未計画２・開所減１・評価減</t>
    <rPh sb="7" eb="8">
      <t>ミ</t>
    </rPh>
    <rPh sb="17" eb="19">
      <t>ヒョウカ</t>
    </rPh>
    <phoneticPr fontId="6"/>
  </si>
  <si>
    <t>児発３・人欠・未計画２・開所減１・評価減・拘束減</t>
    <rPh sb="7" eb="8">
      <t>ミ</t>
    </rPh>
    <rPh sb="17" eb="19">
      <t>ヒョウカ</t>
    </rPh>
    <rPh sb="21" eb="23">
      <t>コウソク</t>
    </rPh>
    <rPh sb="23" eb="24">
      <t>ゲン</t>
    </rPh>
    <phoneticPr fontId="6"/>
  </si>
  <si>
    <t>児発３・人欠・未計画２・開所減２</t>
    <rPh sb="7" eb="8">
      <t>ミ</t>
    </rPh>
    <phoneticPr fontId="6"/>
  </si>
  <si>
    <t>児発３・人欠・未計画２・開所減２・拘束減</t>
    <rPh sb="7" eb="8">
      <t>ミ</t>
    </rPh>
    <phoneticPr fontId="6"/>
  </si>
  <si>
    <t>児発３・人欠・未計画２・開所減２・評価減</t>
    <rPh sb="7" eb="8">
      <t>ミ</t>
    </rPh>
    <rPh sb="17" eb="19">
      <t>ヒョウカ</t>
    </rPh>
    <phoneticPr fontId="6"/>
  </si>
  <si>
    <t>児発３・人欠・未計画２・開所減２・評価減・拘束減</t>
    <rPh sb="7" eb="8">
      <t>ミ</t>
    </rPh>
    <rPh sb="17" eb="19">
      <t>ヒョウカ</t>
    </rPh>
    <rPh sb="21" eb="23">
      <t>コウソク</t>
    </rPh>
    <rPh sb="23" eb="24">
      <t>ゲン</t>
    </rPh>
    <phoneticPr fontId="6"/>
  </si>
  <si>
    <t>児発３・人欠２</t>
  </si>
  <si>
    <t>児発３・人欠２・拘束減</t>
    <rPh sb="8" eb="10">
      <t>コウソク</t>
    </rPh>
    <rPh sb="10" eb="11">
      <t>ゲン</t>
    </rPh>
    <phoneticPr fontId="6"/>
  </si>
  <si>
    <t>児発３・人欠２・評価減</t>
    <rPh sb="8" eb="10">
      <t>ヒョウカ</t>
    </rPh>
    <phoneticPr fontId="6"/>
  </si>
  <si>
    <t>児発３・人欠２・評価減・拘束減</t>
  </si>
  <si>
    <t>児発３・人欠２・開所減１</t>
  </si>
  <si>
    <t>児発３・人欠２・開所減１・拘束減</t>
  </si>
  <si>
    <t>児発３・人欠２・開所減１・評価減</t>
  </si>
  <si>
    <t>児発３・人欠２・開所減１・評価減・拘束減</t>
  </si>
  <si>
    <t>児発３・人欠２・開所減２</t>
  </si>
  <si>
    <t>児発３・人欠２・開所減２・拘束減</t>
  </si>
  <si>
    <t>児発３・人欠２・開所減２・評価減</t>
  </si>
  <si>
    <t>児発３・人欠２・開所減２・評価減・拘束減</t>
  </si>
  <si>
    <t>児発３・人欠２・未計画</t>
  </si>
  <si>
    <t>児発３・人欠２・未計画・拘束減</t>
    <rPh sb="8" eb="9">
      <t>ミ</t>
    </rPh>
    <rPh sb="9" eb="11">
      <t>ケイカク</t>
    </rPh>
    <phoneticPr fontId="6"/>
  </si>
  <si>
    <t>児発３・人欠２・未計画・評価減</t>
    <rPh sb="8" eb="9">
      <t>ミ</t>
    </rPh>
    <rPh sb="9" eb="11">
      <t>ケイカク</t>
    </rPh>
    <rPh sb="12" eb="14">
      <t>ヒョウカ</t>
    </rPh>
    <phoneticPr fontId="6"/>
  </si>
  <si>
    <t>児発３・人欠２・未計画・評価減・拘束減</t>
    <rPh sb="8" eb="9">
      <t>ミ</t>
    </rPh>
    <rPh sb="9" eb="11">
      <t>ケイカク</t>
    </rPh>
    <phoneticPr fontId="6"/>
  </si>
  <si>
    <t>児発３・人欠２・未計画・開所減１</t>
  </si>
  <si>
    <t>児発３・人欠２・未計画・開所減１・拘束減</t>
    <rPh sb="8" eb="9">
      <t>ミ</t>
    </rPh>
    <rPh sb="9" eb="11">
      <t>ケイカク</t>
    </rPh>
    <phoneticPr fontId="6"/>
  </si>
  <si>
    <t>児発３・人欠２・未計画・開所減１・評価減</t>
    <rPh sb="8" eb="9">
      <t>ミ</t>
    </rPh>
    <rPh sb="9" eb="11">
      <t>ケイカク</t>
    </rPh>
    <rPh sb="17" eb="19">
      <t>ヒョウカ</t>
    </rPh>
    <phoneticPr fontId="6"/>
  </si>
  <si>
    <t>児発３・人欠２・未計画・開所減１・評価減・拘束減</t>
    <rPh sb="8" eb="9">
      <t>ミ</t>
    </rPh>
    <rPh sb="9" eb="11">
      <t>ケイカク</t>
    </rPh>
    <rPh sb="17" eb="19">
      <t>ヒョウカ</t>
    </rPh>
    <rPh sb="21" eb="23">
      <t>コウソク</t>
    </rPh>
    <rPh sb="23" eb="24">
      <t>ゲン</t>
    </rPh>
    <phoneticPr fontId="6"/>
  </si>
  <si>
    <t>児発３・人欠２・未計画・開所減２</t>
  </si>
  <si>
    <t>児発３・人欠２・未計画・開所減２・拘束減</t>
    <rPh sb="8" eb="9">
      <t>ミ</t>
    </rPh>
    <rPh sb="9" eb="11">
      <t>ケイカク</t>
    </rPh>
    <phoneticPr fontId="6"/>
  </si>
  <si>
    <t>児発３・人欠２・未計画・開所減２・評価減</t>
    <rPh sb="8" eb="9">
      <t>ミ</t>
    </rPh>
    <rPh sb="9" eb="11">
      <t>ケイカク</t>
    </rPh>
    <rPh sb="17" eb="19">
      <t>ヒョウカ</t>
    </rPh>
    <phoneticPr fontId="6"/>
  </si>
  <si>
    <t>児発３・人欠２・未計画・開所減２・評価減・拘束減</t>
    <rPh sb="8" eb="9">
      <t>ミ</t>
    </rPh>
    <rPh sb="9" eb="11">
      <t>ケイカク</t>
    </rPh>
    <rPh sb="17" eb="19">
      <t>ヒョウカ</t>
    </rPh>
    <rPh sb="21" eb="23">
      <t>コウソク</t>
    </rPh>
    <rPh sb="23" eb="24">
      <t>ゲン</t>
    </rPh>
    <phoneticPr fontId="6"/>
  </si>
  <si>
    <t>児発３・人欠２・未計画２</t>
    <rPh sb="8" eb="9">
      <t>ミ</t>
    </rPh>
    <rPh sb="9" eb="11">
      <t>ケイカク</t>
    </rPh>
    <phoneticPr fontId="6"/>
  </si>
  <si>
    <t>児発３・人欠２・未計画２・拘束減</t>
    <rPh sb="8" eb="9">
      <t>ミ</t>
    </rPh>
    <phoneticPr fontId="6"/>
  </si>
  <si>
    <t>児発３・人欠２・未計画２・評価減</t>
    <rPh sb="8" eb="9">
      <t>ミ</t>
    </rPh>
    <rPh sb="13" eb="15">
      <t>ヒョウカ</t>
    </rPh>
    <phoneticPr fontId="6"/>
  </si>
  <si>
    <t>児発３・人欠２・未計画２・評価減・拘束減</t>
    <rPh sb="8" eb="9">
      <t>ミ</t>
    </rPh>
    <phoneticPr fontId="6"/>
  </si>
  <si>
    <t>児発３・人欠２・未計画２・開所減１</t>
    <rPh sb="8" eb="9">
      <t>ミ</t>
    </rPh>
    <phoneticPr fontId="6"/>
  </si>
  <si>
    <t>児発３・人欠２・未計画２・開所減１・拘束減</t>
    <rPh sb="8" eb="9">
      <t>ミ</t>
    </rPh>
    <phoneticPr fontId="6"/>
  </si>
  <si>
    <t>児発３・人欠２・未計画２・開所減１・評価減</t>
    <rPh sb="8" eb="9">
      <t>ミ</t>
    </rPh>
    <rPh sb="18" eb="20">
      <t>ヒョウカ</t>
    </rPh>
    <phoneticPr fontId="6"/>
  </si>
  <si>
    <t>児発３・人欠２・未計画２・開所減１・評価減・拘束減</t>
    <rPh sb="8" eb="9">
      <t>ミ</t>
    </rPh>
    <rPh sb="18" eb="20">
      <t>ヒョウカ</t>
    </rPh>
    <rPh sb="22" eb="24">
      <t>コウソク</t>
    </rPh>
    <rPh sb="24" eb="25">
      <t>ゲン</t>
    </rPh>
    <phoneticPr fontId="6"/>
  </si>
  <si>
    <t>児発３・人欠２・未計画２・開所減２</t>
    <rPh sb="8" eb="9">
      <t>ミ</t>
    </rPh>
    <phoneticPr fontId="6"/>
  </si>
  <si>
    <t>児発３・人欠２・未計画２・開所減２・拘束減</t>
    <rPh sb="8" eb="9">
      <t>ミ</t>
    </rPh>
    <phoneticPr fontId="6"/>
  </si>
  <si>
    <t>児発３・人欠２・未計画２・開所減２・評価減</t>
    <rPh sb="8" eb="9">
      <t>ミ</t>
    </rPh>
    <rPh sb="18" eb="20">
      <t>ヒョウカ</t>
    </rPh>
    <phoneticPr fontId="6"/>
  </si>
  <si>
    <t>児発３・人欠２・未計画２・開所減２・評価減・拘束減</t>
    <rPh sb="8" eb="9">
      <t>ミ</t>
    </rPh>
    <rPh sb="18" eb="20">
      <t>ヒョウカ</t>
    </rPh>
    <rPh sb="22" eb="24">
      <t>コウソク</t>
    </rPh>
    <rPh sb="24" eb="25">
      <t>ゲン</t>
    </rPh>
    <phoneticPr fontId="6"/>
  </si>
  <si>
    <t>児発３・有資格３・人欠</t>
  </si>
  <si>
    <t>児発３・有資格３・人欠・拘束減</t>
  </si>
  <si>
    <t>児発３・有資格３・人欠・評価減</t>
    <rPh sb="12" eb="14">
      <t>ヒョウカ</t>
    </rPh>
    <phoneticPr fontId="6"/>
  </si>
  <si>
    <t>児発３・有資格３・人欠・評価減・拘束減</t>
    <rPh sb="12" eb="14">
      <t>ヒョウカ</t>
    </rPh>
    <phoneticPr fontId="6"/>
  </si>
  <si>
    <t>児発３・有資格３・人欠・開所減１</t>
  </si>
  <si>
    <t>児発３・有資格３・人欠・開所減１・拘束減</t>
  </si>
  <si>
    <t>児発３・有資格３・人欠・開所減１・評価減</t>
  </si>
  <si>
    <t>児発３・有資格３・人欠・開所減１・評価減・拘束減</t>
  </si>
  <si>
    <t>児発３・有資格３・人欠・開所減２</t>
  </si>
  <si>
    <t>児発３・有資格３・人欠・開所減２・拘束減</t>
  </si>
  <si>
    <t>児発３・有資格３・人欠・開所減２・評価減</t>
  </si>
  <si>
    <t>児発３・有資格３・人欠・開所減２・評価減・拘束減</t>
  </si>
  <si>
    <t>児発３・有資格３・人欠・未計画</t>
  </si>
  <si>
    <t>児発３・有資格３・人欠・未計画・拘束減</t>
    <rPh sb="12" eb="13">
      <t>ミ</t>
    </rPh>
    <rPh sb="13" eb="15">
      <t>ケイカク</t>
    </rPh>
    <phoneticPr fontId="6"/>
  </si>
  <si>
    <t>児発３・有資格３・人欠・未計画・評価減</t>
  </si>
  <si>
    <t>児発３・有資格３・人欠・未計画・評価減・拘束減</t>
  </si>
  <si>
    <t>児発３・有資格３・人欠・未計画・開所減１</t>
  </si>
  <si>
    <t>児発３・有資格３・人欠・未計画・開所減１・拘束減</t>
    <rPh sb="12" eb="13">
      <t>ミ</t>
    </rPh>
    <rPh sb="13" eb="15">
      <t>ケイカク</t>
    </rPh>
    <phoneticPr fontId="6"/>
  </si>
  <si>
    <t>児発３・有資格３・人欠・未計画・開所減１・評価減</t>
    <rPh sb="12" eb="13">
      <t>ミ</t>
    </rPh>
    <rPh sb="13" eb="15">
      <t>ケイカク</t>
    </rPh>
    <rPh sb="21" eb="23">
      <t>ヒョウカ</t>
    </rPh>
    <phoneticPr fontId="6"/>
  </si>
  <si>
    <t>児発３・有資格３・人欠・未計画・開所減１・評価減・拘束減</t>
    <rPh sb="12" eb="13">
      <t>ミ</t>
    </rPh>
    <rPh sb="13" eb="15">
      <t>ケイカク</t>
    </rPh>
    <rPh sb="21" eb="23">
      <t>ヒョウカ</t>
    </rPh>
    <rPh sb="23" eb="24">
      <t>ゲン</t>
    </rPh>
    <phoneticPr fontId="6"/>
  </si>
  <si>
    <t>児発３・有資格３・人欠・未計画・開所減２</t>
    <rPh sb="12" eb="13">
      <t>ミ</t>
    </rPh>
    <rPh sb="13" eb="15">
      <t>ケイカク</t>
    </rPh>
    <phoneticPr fontId="6"/>
  </si>
  <si>
    <t>児発３・有資格３・人欠・未計画・開所減２・拘束減</t>
    <rPh sb="12" eb="13">
      <t>ミ</t>
    </rPh>
    <rPh sb="13" eb="15">
      <t>ケイカク</t>
    </rPh>
    <phoneticPr fontId="6"/>
  </si>
  <si>
    <t>児発３・有資格３・人欠・未計画・開所減２・評価減</t>
    <rPh sb="12" eb="13">
      <t>ミ</t>
    </rPh>
    <rPh sb="13" eb="15">
      <t>ケイカク</t>
    </rPh>
    <rPh sb="21" eb="23">
      <t>ヒョウカ</t>
    </rPh>
    <phoneticPr fontId="6"/>
  </si>
  <si>
    <t>児発３・有資格３・人欠・未計画・開所減２・評価減・拘束減</t>
    <rPh sb="12" eb="13">
      <t>ミ</t>
    </rPh>
    <rPh sb="13" eb="15">
      <t>ケイカク</t>
    </rPh>
    <rPh sb="21" eb="23">
      <t>ヒョウカ</t>
    </rPh>
    <rPh sb="23" eb="24">
      <t>ゲン</t>
    </rPh>
    <phoneticPr fontId="6"/>
  </si>
  <si>
    <t>児発３・有資格３・人欠・未計画２</t>
    <rPh sb="12" eb="13">
      <t>ミ</t>
    </rPh>
    <rPh sb="13" eb="15">
      <t>ケイカク</t>
    </rPh>
    <phoneticPr fontId="6"/>
  </si>
  <si>
    <t>児発３・有資格３・人欠・未計画２・拘束減</t>
    <rPh sb="12" eb="13">
      <t>ミ</t>
    </rPh>
    <phoneticPr fontId="6"/>
  </si>
  <si>
    <t>児発３・有資格３・人欠・未計画２・評価減</t>
  </si>
  <si>
    <t>児発３・有資格３・人欠・未計画２・評価減・拘束減</t>
  </si>
  <si>
    <t>児発３・有資格３・人欠・未計画２・開所減１</t>
    <rPh sb="12" eb="13">
      <t>ミ</t>
    </rPh>
    <phoneticPr fontId="6"/>
  </si>
  <si>
    <t>児発３・有資格３・人欠・未計画２・開所減１・拘束減</t>
    <rPh sb="12" eb="13">
      <t>ミ</t>
    </rPh>
    <phoneticPr fontId="6"/>
  </si>
  <si>
    <t>児発３・有資格３・人欠・未計画２・開所減１・評価減</t>
    <rPh sb="12" eb="13">
      <t>ミ</t>
    </rPh>
    <rPh sb="22" eb="24">
      <t>ヒョウカ</t>
    </rPh>
    <phoneticPr fontId="6"/>
  </si>
  <si>
    <t>児発３・有資格３・人欠・未計画２・開所減１・評価減・拘束減</t>
    <rPh sb="12" eb="13">
      <t>ミ</t>
    </rPh>
    <rPh sb="22" eb="24">
      <t>ヒョウカ</t>
    </rPh>
    <rPh sb="24" eb="25">
      <t>ゲン</t>
    </rPh>
    <phoneticPr fontId="6"/>
  </si>
  <si>
    <t>児発３・有資格３・人欠・未計画２・開所減２</t>
    <rPh sb="12" eb="13">
      <t>ミ</t>
    </rPh>
    <phoneticPr fontId="6"/>
  </si>
  <si>
    <t>児発３・有資格３・人欠・未計画２・開所減２・拘束減</t>
    <rPh sb="12" eb="13">
      <t>ミ</t>
    </rPh>
    <phoneticPr fontId="6"/>
  </si>
  <si>
    <t>児発３・有資格３・人欠・未計画２・開所減２・評価減</t>
    <rPh sb="12" eb="13">
      <t>ミ</t>
    </rPh>
    <rPh sb="22" eb="24">
      <t>ヒョウカ</t>
    </rPh>
    <phoneticPr fontId="6"/>
  </si>
  <si>
    <t>児発３・有資格３・人欠・未計画２・開所減２・評価減・拘束減</t>
    <rPh sb="12" eb="13">
      <t>ミ</t>
    </rPh>
    <rPh sb="22" eb="24">
      <t>ヒョウカ</t>
    </rPh>
    <rPh sb="24" eb="25">
      <t>ゲン</t>
    </rPh>
    <phoneticPr fontId="6"/>
  </si>
  <si>
    <t>児発３・有資格３・人欠２</t>
  </si>
  <si>
    <t>児発３・有資格３・人欠２・拘束減</t>
  </si>
  <si>
    <t>児発３・有資格３・人欠２・評価減</t>
    <rPh sb="13" eb="15">
      <t>ヒョウカ</t>
    </rPh>
    <phoneticPr fontId="6"/>
  </si>
  <si>
    <t>児発３・有資格３・人欠２・評価減・拘束減</t>
    <rPh sb="13" eb="15">
      <t>ヒョウカ</t>
    </rPh>
    <phoneticPr fontId="6"/>
  </si>
  <si>
    <t>児発３・有資格３・人欠２・開所減１</t>
  </si>
  <si>
    <t>児発３・有資格３・人欠２・開所減１・拘束減</t>
  </si>
  <si>
    <t>児発３・有資格３・人欠２・開所減１・評価減</t>
  </si>
  <si>
    <t>児発３・有資格３・人欠２・開所減１・評価減・拘束減</t>
  </si>
  <si>
    <t>児発３・有資格３・人欠２・開所減２</t>
  </si>
  <si>
    <t>児発３・有資格３・人欠２・開所減２・拘束減</t>
  </si>
  <si>
    <t>児発３・有資格３・人欠２・開所減２・評価減</t>
  </si>
  <si>
    <t>児発３・有資格３・人欠２・開所減２・評価減・拘束減</t>
  </si>
  <si>
    <t>児発３・有資格３・人欠２・未計画</t>
  </si>
  <si>
    <t>児発３・有資格３・人欠２・未計画・拘束減</t>
    <rPh sb="13" eb="14">
      <t>ミ</t>
    </rPh>
    <rPh sb="14" eb="16">
      <t>ケイカク</t>
    </rPh>
    <phoneticPr fontId="6"/>
  </si>
  <si>
    <t>児発３・有資格３・人欠２・未計画・評価減</t>
  </si>
  <si>
    <t>児発３・有資格３・人欠２・未計画・評価減・拘束減</t>
  </si>
  <si>
    <t>児発３・有資格３・人欠２・未計画・開所減１</t>
  </si>
  <si>
    <t>児発３・有資格３・人欠２・未計画・開所減１・拘束減</t>
    <rPh sb="13" eb="14">
      <t>ミ</t>
    </rPh>
    <rPh sb="14" eb="16">
      <t>ケイカク</t>
    </rPh>
    <phoneticPr fontId="6"/>
  </si>
  <si>
    <t>児発３・有資格３・人欠２・未計画・開所減１・評価減</t>
    <rPh sb="13" eb="14">
      <t>ミ</t>
    </rPh>
    <rPh sb="14" eb="16">
      <t>ケイカク</t>
    </rPh>
    <rPh sb="22" eb="24">
      <t>ヒョウカ</t>
    </rPh>
    <phoneticPr fontId="6"/>
  </si>
  <si>
    <t>児発３・有資格３・人欠２・未計画・開所減１・評価減・拘束減</t>
    <rPh sb="13" eb="14">
      <t>ミ</t>
    </rPh>
    <rPh sb="14" eb="16">
      <t>ケイカク</t>
    </rPh>
    <rPh sb="22" eb="24">
      <t>ヒョウカ</t>
    </rPh>
    <rPh sb="24" eb="25">
      <t>ゲン</t>
    </rPh>
    <phoneticPr fontId="6"/>
  </si>
  <si>
    <t>児発３・有資格３・人欠２・未計画・開所減２</t>
    <rPh sb="13" eb="14">
      <t>ミ</t>
    </rPh>
    <rPh sb="14" eb="16">
      <t>ケイカク</t>
    </rPh>
    <phoneticPr fontId="6"/>
  </si>
  <si>
    <t>児発３・有資格３・人欠２・未計画・開所減２・拘束減</t>
    <rPh sb="13" eb="14">
      <t>ミ</t>
    </rPh>
    <rPh sb="14" eb="16">
      <t>ケイカク</t>
    </rPh>
    <phoneticPr fontId="6"/>
  </si>
  <si>
    <t>児発３・有資格３・人欠２・未計画・開所減２・評価減</t>
    <rPh sb="13" eb="14">
      <t>ミ</t>
    </rPh>
    <rPh sb="14" eb="16">
      <t>ケイカク</t>
    </rPh>
    <rPh sb="22" eb="24">
      <t>ヒョウカ</t>
    </rPh>
    <phoneticPr fontId="6"/>
  </si>
  <si>
    <t>児発３・有資格３・人欠２・未計画・開所減２・評価減・拘束減</t>
    <rPh sb="13" eb="14">
      <t>ミ</t>
    </rPh>
    <rPh sb="14" eb="16">
      <t>ケイカク</t>
    </rPh>
    <rPh sb="22" eb="24">
      <t>ヒョウカ</t>
    </rPh>
    <rPh sb="24" eb="25">
      <t>ゲン</t>
    </rPh>
    <phoneticPr fontId="6"/>
  </si>
  <si>
    <t>児発３・有資格３・人欠２・未計画２</t>
    <rPh sb="13" eb="14">
      <t>ミ</t>
    </rPh>
    <rPh sb="14" eb="16">
      <t>ケイカク</t>
    </rPh>
    <phoneticPr fontId="6"/>
  </si>
  <si>
    <t>児発３・有資格３・人欠２・未計画２・拘束減</t>
    <rPh sb="13" eb="14">
      <t>ミ</t>
    </rPh>
    <phoneticPr fontId="6"/>
  </si>
  <si>
    <t>児発３・有資格３・人欠２・未計画２・評価減</t>
  </si>
  <si>
    <t>児発３・有資格３・人欠２・未計画２・評価減・拘束減</t>
  </si>
  <si>
    <t>児発３・有資格３・人欠２・未計画２・開所減１</t>
    <rPh sb="13" eb="14">
      <t>ミ</t>
    </rPh>
    <phoneticPr fontId="6"/>
  </si>
  <si>
    <t>児発３・有資格３・人欠２・未計画２・開所減１・拘束減</t>
    <rPh sb="13" eb="14">
      <t>ミ</t>
    </rPh>
    <phoneticPr fontId="6"/>
  </si>
  <si>
    <t>児発３・有資格３・人欠２・未計画２・開所減１・評価減</t>
    <rPh sb="13" eb="14">
      <t>ミ</t>
    </rPh>
    <rPh sb="23" eb="25">
      <t>ヒョウカ</t>
    </rPh>
    <phoneticPr fontId="6"/>
  </si>
  <si>
    <t>児発３・有資格３・人欠２・未計画２・開所減１・評価減・拘束減</t>
    <rPh sb="13" eb="14">
      <t>ミ</t>
    </rPh>
    <rPh sb="23" eb="25">
      <t>ヒョウカ</t>
    </rPh>
    <rPh sb="25" eb="26">
      <t>ゲン</t>
    </rPh>
    <phoneticPr fontId="6"/>
  </si>
  <si>
    <t>児発３・有資格３・人欠２・未計画２・開所減２</t>
    <rPh sb="13" eb="14">
      <t>ミ</t>
    </rPh>
    <phoneticPr fontId="6"/>
  </si>
  <si>
    <t>児発３・有資格３・人欠２・未計画２・開所減２・拘束減</t>
    <rPh sb="13" eb="14">
      <t>ミ</t>
    </rPh>
    <phoneticPr fontId="6"/>
  </si>
  <si>
    <t>児発３・有資格３・人欠２・未計画２・開所減２・評価減</t>
    <rPh sb="13" eb="14">
      <t>ミ</t>
    </rPh>
    <rPh sb="23" eb="25">
      <t>ヒョウカ</t>
    </rPh>
    <phoneticPr fontId="6"/>
  </si>
  <si>
    <t>児発３・有資格３・人欠２・未計画２・開所減２・評価減・拘束減</t>
    <rPh sb="13" eb="14">
      <t>ミ</t>
    </rPh>
    <rPh sb="23" eb="25">
      <t>ヒョウカ</t>
    </rPh>
    <rPh sb="25" eb="26">
      <t>ゲン</t>
    </rPh>
    <phoneticPr fontId="6"/>
  </si>
  <si>
    <t>児発４・人欠</t>
  </si>
  <si>
    <t>児発４・人欠・拘束減</t>
    <rPh sb="7" eb="9">
      <t>コウソク</t>
    </rPh>
    <rPh sb="9" eb="10">
      <t>ゲン</t>
    </rPh>
    <phoneticPr fontId="6"/>
  </si>
  <si>
    <t>児発４・人欠・評価減</t>
    <rPh sb="7" eb="9">
      <t>ヒョウカ</t>
    </rPh>
    <phoneticPr fontId="6"/>
  </si>
  <si>
    <t>児発４・人欠・評価減・拘束減</t>
  </si>
  <si>
    <t>児発４・人欠・開所減１</t>
  </si>
  <si>
    <t>児発４・人欠・開所減１・拘束減</t>
  </si>
  <si>
    <t>児発４・人欠・開所減１・評価減</t>
  </si>
  <si>
    <t>児発４・人欠・開所減１・評価減・拘束減</t>
  </si>
  <si>
    <t>児発４・人欠・開所減２</t>
  </si>
  <si>
    <t>児発４・人欠・開所減２・拘束減</t>
  </si>
  <si>
    <t>児発４・人欠・開所減２・評価減</t>
  </si>
  <si>
    <t>児発４・人欠・開所減２・評価減・拘束減</t>
  </si>
  <si>
    <t>児発４・人欠・未計画</t>
  </si>
  <si>
    <t>児発４・人欠・未計画・拘束減</t>
    <rPh sb="7" eb="8">
      <t>ミ</t>
    </rPh>
    <rPh sb="8" eb="10">
      <t>ケイカク</t>
    </rPh>
    <phoneticPr fontId="6"/>
  </si>
  <si>
    <t>児発４・人欠・未計画・評価減</t>
    <rPh sb="7" eb="8">
      <t>ミ</t>
    </rPh>
    <rPh sb="8" eb="10">
      <t>ケイカク</t>
    </rPh>
    <rPh sb="11" eb="13">
      <t>ヒョウカ</t>
    </rPh>
    <phoneticPr fontId="6"/>
  </si>
  <si>
    <t>児発４・人欠・未計画・評価減・拘束減</t>
    <rPh sb="7" eb="8">
      <t>ミ</t>
    </rPh>
    <rPh sb="8" eb="10">
      <t>ケイカク</t>
    </rPh>
    <phoneticPr fontId="6"/>
  </si>
  <si>
    <t>児発４・人欠・未計画・開所減１</t>
  </si>
  <si>
    <t>児発４・人欠・未計画・開所減１・拘束減</t>
    <rPh sb="7" eb="8">
      <t>ミ</t>
    </rPh>
    <rPh sb="8" eb="10">
      <t>ケイカク</t>
    </rPh>
    <phoneticPr fontId="6"/>
  </si>
  <si>
    <t>児発４・人欠・未計画・開所減１・評価減</t>
    <rPh sb="7" eb="8">
      <t>ミ</t>
    </rPh>
    <rPh sb="8" eb="10">
      <t>ケイカク</t>
    </rPh>
    <rPh sb="16" eb="18">
      <t>ヒョウカ</t>
    </rPh>
    <phoneticPr fontId="6"/>
  </si>
  <si>
    <t>児発４・人欠・未計画・開所減１・評価減・拘束減</t>
    <rPh sb="7" eb="8">
      <t>ミ</t>
    </rPh>
    <rPh sb="8" eb="10">
      <t>ケイカク</t>
    </rPh>
    <rPh sb="16" eb="18">
      <t>ヒョウカ</t>
    </rPh>
    <rPh sb="20" eb="22">
      <t>コウソク</t>
    </rPh>
    <rPh sb="22" eb="23">
      <t>ゲン</t>
    </rPh>
    <phoneticPr fontId="6"/>
  </si>
  <si>
    <t>児発４・人欠・未計画・開所減２</t>
  </si>
  <si>
    <t>児発４・人欠・未計画・開所減２・拘束減</t>
    <rPh sb="7" eb="8">
      <t>ミ</t>
    </rPh>
    <rPh sb="8" eb="10">
      <t>ケイカク</t>
    </rPh>
    <phoneticPr fontId="6"/>
  </si>
  <si>
    <t>児発４・人欠・未計画・開所減２・評価減</t>
    <rPh sb="7" eb="8">
      <t>ミ</t>
    </rPh>
    <rPh sb="8" eb="10">
      <t>ケイカク</t>
    </rPh>
    <rPh sb="16" eb="18">
      <t>ヒョウカ</t>
    </rPh>
    <phoneticPr fontId="6"/>
  </si>
  <si>
    <t>児発４・人欠・未計画・開所減２・評価減・拘束減</t>
    <rPh sb="7" eb="8">
      <t>ミ</t>
    </rPh>
    <rPh sb="8" eb="10">
      <t>ケイカク</t>
    </rPh>
    <rPh sb="16" eb="18">
      <t>ヒョウカ</t>
    </rPh>
    <rPh sb="20" eb="22">
      <t>コウソク</t>
    </rPh>
    <rPh sb="22" eb="23">
      <t>ゲン</t>
    </rPh>
    <phoneticPr fontId="6"/>
  </si>
  <si>
    <t>児発４・人欠・未計画２</t>
    <rPh sb="7" eb="8">
      <t>ミ</t>
    </rPh>
    <rPh sb="8" eb="10">
      <t>ケイカク</t>
    </rPh>
    <phoneticPr fontId="6"/>
  </si>
  <si>
    <t>児発４・人欠・未計画２・拘束減</t>
    <rPh sb="7" eb="8">
      <t>ミ</t>
    </rPh>
    <phoneticPr fontId="6"/>
  </si>
  <si>
    <t>児発４・人欠・未計画２・評価減</t>
    <rPh sb="7" eb="8">
      <t>ミ</t>
    </rPh>
    <rPh sb="12" eb="14">
      <t>ヒョウカ</t>
    </rPh>
    <phoneticPr fontId="6"/>
  </si>
  <si>
    <t>児発４・人欠・未計画２・評価減・拘束減</t>
    <rPh sb="7" eb="8">
      <t>ミ</t>
    </rPh>
    <phoneticPr fontId="6"/>
  </si>
  <si>
    <t>児発４・人欠・未計画２・開所減１</t>
    <rPh sb="7" eb="8">
      <t>ミ</t>
    </rPh>
    <phoneticPr fontId="6"/>
  </si>
  <si>
    <t>児発４・人欠・未計画２・開所減１・拘束減</t>
    <rPh sb="7" eb="8">
      <t>ミ</t>
    </rPh>
    <phoneticPr fontId="6"/>
  </si>
  <si>
    <t>児発４・人欠・未計画２・開所減１・評価減</t>
    <rPh sb="7" eb="8">
      <t>ミ</t>
    </rPh>
    <rPh sb="17" eb="19">
      <t>ヒョウカ</t>
    </rPh>
    <phoneticPr fontId="6"/>
  </si>
  <si>
    <t>児発４・人欠・未計画２・開所減１・評価減・拘束減</t>
    <rPh sb="7" eb="8">
      <t>ミ</t>
    </rPh>
    <rPh sb="17" eb="19">
      <t>ヒョウカ</t>
    </rPh>
    <rPh sb="21" eb="23">
      <t>コウソク</t>
    </rPh>
    <rPh sb="23" eb="24">
      <t>ゲン</t>
    </rPh>
    <phoneticPr fontId="6"/>
  </si>
  <si>
    <t>児発４・人欠・未計画２・開所減２</t>
    <rPh sb="7" eb="8">
      <t>ミ</t>
    </rPh>
    <phoneticPr fontId="6"/>
  </si>
  <si>
    <t>児発４・人欠・未計画２・開所減２・拘束減</t>
    <rPh sb="7" eb="8">
      <t>ミ</t>
    </rPh>
    <phoneticPr fontId="6"/>
  </si>
  <si>
    <t>児発４・人欠・未計画２・開所減２・評価減</t>
    <rPh sb="7" eb="8">
      <t>ミ</t>
    </rPh>
    <rPh sb="17" eb="19">
      <t>ヒョウカ</t>
    </rPh>
    <phoneticPr fontId="6"/>
  </si>
  <si>
    <t>児発４・人欠・未計画２・開所減２・評価減・拘束減</t>
    <rPh sb="7" eb="8">
      <t>ミ</t>
    </rPh>
    <rPh sb="17" eb="19">
      <t>ヒョウカ</t>
    </rPh>
    <rPh sb="21" eb="23">
      <t>コウソク</t>
    </rPh>
    <rPh sb="23" eb="24">
      <t>ゲン</t>
    </rPh>
    <phoneticPr fontId="6"/>
  </si>
  <si>
    <t>児発４・人欠２</t>
  </si>
  <si>
    <t>児発４・人欠２・拘束減</t>
    <rPh sb="8" eb="10">
      <t>コウソク</t>
    </rPh>
    <rPh sb="10" eb="11">
      <t>ゲン</t>
    </rPh>
    <phoneticPr fontId="6"/>
  </si>
  <si>
    <t>児発４・人欠２・評価減</t>
    <rPh sb="8" eb="10">
      <t>ヒョウカ</t>
    </rPh>
    <phoneticPr fontId="6"/>
  </si>
  <si>
    <t>児発４・人欠２・評価減・拘束減</t>
  </si>
  <si>
    <t>児発４・人欠２・開所減１</t>
  </si>
  <si>
    <t>児発４・人欠２・開所減１・拘束減</t>
  </si>
  <si>
    <t>児発４・人欠２・開所減１・評価減</t>
  </si>
  <si>
    <t>児発４・人欠２・開所減１・評価減・拘束減</t>
  </si>
  <si>
    <t>児発４・人欠２・開所減２</t>
  </si>
  <si>
    <t>児発４・人欠２・開所減２・拘束減</t>
  </si>
  <si>
    <t>児発４・人欠２・開所減２・評価減</t>
  </si>
  <si>
    <t>児発４・人欠２・開所減２・評価減・拘束減</t>
  </si>
  <si>
    <t>児発４・人欠２・未計画</t>
  </si>
  <si>
    <t>児発４・人欠２・未計画・拘束減</t>
    <rPh sb="8" eb="9">
      <t>ミ</t>
    </rPh>
    <rPh sb="9" eb="11">
      <t>ケイカク</t>
    </rPh>
    <phoneticPr fontId="6"/>
  </si>
  <si>
    <t>児発４・人欠２・未計画・評価減</t>
    <rPh sb="8" eb="9">
      <t>ミ</t>
    </rPh>
    <rPh sb="9" eb="11">
      <t>ケイカク</t>
    </rPh>
    <rPh sb="12" eb="14">
      <t>ヒョウカ</t>
    </rPh>
    <phoneticPr fontId="6"/>
  </si>
  <si>
    <t>児発４・人欠２・未計画・評価減・拘束減</t>
    <rPh sb="8" eb="9">
      <t>ミ</t>
    </rPh>
    <rPh sb="9" eb="11">
      <t>ケイカク</t>
    </rPh>
    <phoneticPr fontId="6"/>
  </si>
  <si>
    <t>児発４・人欠２・未計画・開所減１</t>
  </si>
  <si>
    <t>児発４・人欠２・未計画・開所減１・拘束減</t>
    <rPh sb="8" eb="9">
      <t>ミ</t>
    </rPh>
    <rPh sb="9" eb="11">
      <t>ケイカク</t>
    </rPh>
    <phoneticPr fontId="6"/>
  </si>
  <si>
    <t>児発４・人欠２・未計画・開所減１・評価減</t>
    <rPh sb="8" eb="9">
      <t>ミ</t>
    </rPh>
    <rPh sb="9" eb="11">
      <t>ケイカク</t>
    </rPh>
    <rPh sb="17" eb="19">
      <t>ヒョウカ</t>
    </rPh>
    <phoneticPr fontId="6"/>
  </si>
  <si>
    <t>児発４・人欠２・未計画・開所減１・評価減・拘束減</t>
    <rPh sb="8" eb="9">
      <t>ミ</t>
    </rPh>
    <rPh sb="9" eb="11">
      <t>ケイカク</t>
    </rPh>
    <rPh sb="17" eb="19">
      <t>ヒョウカ</t>
    </rPh>
    <rPh sb="21" eb="23">
      <t>コウソク</t>
    </rPh>
    <rPh sb="23" eb="24">
      <t>ゲン</t>
    </rPh>
    <phoneticPr fontId="6"/>
  </si>
  <si>
    <t>児発４・人欠２・未計画・開所減２</t>
  </si>
  <si>
    <t>児発４・人欠２・未計画・開所減２・拘束減</t>
    <rPh sb="8" eb="9">
      <t>ミ</t>
    </rPh>
    <rPh sb="9" eb="11">
      <t>ケイカク</t>
    </rPh>
    <phoneticPr fontId="6"/>
  </si>
  <si>
    <t>児発４・人欠２・未計画・開所減２・評価減</t>
    <rPh sb="8" eb="9">
      <t>ミ</t>
    </rPh>
    <rPh sb="9" eb="11">
      <t>ケイカク</t>
    </rPh>
    <rPh sb="17" eb="19">
      <t>ヒョウカ</t>
    </rPh>
    <phoneticPr fontId="6"/>
  </si>
  <si>
    <t>児発４・人欠２・未計画・開所減２・評価減・拘束減</t>
    <rPh sb="8" eb="9">
      <t>ミ</t>
    </rPh>
    <rPh sb="9" eb="11">
      <t>ケイカク</t>
    </rPh>
    <rPh sb="17" eb="19">
      <t>ヒョウカ</t>
    </rPh>
    <rPh sb="21" eb="23">
      <t>コウソク</t>
    </rPh>
    <rPh sb="23" eb="24">
      <t>ゲン</t>
    </rPh>
    <phoneticPr fontId="6"/>
  </si>
  <si>
    <t>児発４・人欠２・未計画２</t>
    <rPh sb="8" eb="9">
      <t>ミ</t>
    </rPh>
    <rPh sb="9" eb="11">
      <t>ケイカク</t>
    </rPh>
    <phoneticPr fontId="6"/>
  </si>
  <si>
    <t>児発４・人欠２・未計画２・拘束減</t>
    <rPh sb="8" eb="9">
      <t>ミ</t>
    </rPh>
    <phoneticPr fontId="6"/>
  </si>
  <si>
    <t>児発４・人欠２・未計画２・評価減</t>
    <rPh sb="8" eb="9">
      <t>ミ</t>
    </rPh>
    <rPh sb="13" eb="15">
      <t>ヒョウカ</t>
    </rPh>
    <phoneticPr fontId="6"/>
  </si>
  <si>
    <t>児発４・人欠２・未計画２・評価減・拘束減</t>
    <rPh sb="8" eb="9">
      <t>ミ</t>
    </rPh>
    <phoneticPr fontId="6"/>
  </si>
  <si>
    <t>児発４・人欠２・未計画２・開所減１</t>
    <rPh sb="8" eb="9">
      <t>ミ</t>
    </rPh>
    <phoneticPr fontId="6"/>
  </si>
  <si>
    <t>児発４・人欠２・未計画２・開所減１・拘束減</t>
    <rPh sb="8" eb="9">
      <t>ミ</t>
    </rPh>
    <phoneticPr fontId="6"/>
  </si>
  <si>
    <t>児発４・人欠２・未計画２・開所減１・評価減</t>
    <rPh sb="8" eb="9">
      <t>ミ</t>
    </rPh>
    <rPh sb="18" eb="20">
      <t>ヒョウカ</t>
    </rPh>
    <phoneticPr fontId="6"/>
  </si>
  <si>
    <t>児発４・人欠２・未計画２・開所減１・評価減・拘束減</t>
    <rPh sb="8" eb="9">
      <t>ミ</t>
    </rPh>
    <rPh sb="18" eb="20">
      <t>ヒョウカ</t>
    </rPh>
    <rPh sb="22" eb="24">
      <t>コウソク</t>
    </rPh>
    <rPh sb="24" eb="25">
      <t>ゲン</t>
    </rPh>
    <phoneticPr fontId="6"/>
  </si>
  <si>
    <t>児発４・人欠２・未計画２・開所減２</t>
    <rPh sb="8" eb="9">
      <t>ミ</t>
    </rPh>
    <phoneticPr fontId="6"/>
  </si>
  <si>
    <t>児発４・人欠２・未計画２・開所減２・拘束減</t>
    <rPh sb="8" eb="9">
      <t>ミ</t>
    </rPh>
    <phoneticPr fontId="6"/>
  </si>
  <si>
    <t>児発４・人欠２・未計画２・開所減２・評価減</t>
    <rPh sb="8" eb="9">
      <t>ミ</t>
    </rPh>
    <rPh sb="18" eb="20">
      <t>ヒョウカ</t>
    </rPh>
    <phoneticPr fontId="6"/>
  </si>
  <si>
    <t>児発４・人欠２・未計画２・開所減２・評価減・拘束減</t>
    <rPh sb="8" eb="9">
      <t>ミ</t>
    </rPh>
    <rPh sb="18" eb="20">
      <t>ヒョウカ</t>
    </rPh>
    <rPh sb="22" eb="24">
      <t>コウソク</t>
    </rPh>
    <rPh sb="24" eb="25">
      <t>ゲン</t>
    </rPh>
    <phoneticPr fontId="6"/>
  </si>
  <si>
    <t>児発４・有資格１・人欠</t>
  </si>
  <si>
    <t>児発４・有資格１・人欠・拘束減</t>
  </si>
  <si>
    <t>児発４・有資格１・人欠・評価減</t>
    <rPh sb="12" eb="14">
      <t>ヒョウカ</t>
    </rPh>
    <phoneticPr fontId="6"/>
  </si>
  <si>
    <t>児発４・有資格１・人欠・評価減・拘束減</t>
    <rPh sb="12" eb="14">
      <t>ヒョウカ</t>
    </rPh>
    <phoneticPr fontId="6"/>
  </si>
  <si>
    <t>児発４・有資格１・人欠・開所減１</t>
  </si>
  <si>
    <t>児発４・有資格１・人欠・開所減１・拘束減</t>
  </si>
  <si>
    <t>児発４・有資格１・人欠・開所減１・評価減</t>
  </si>
  <si>
    <t>児発４・有資格１・人欠・開所減１・評価減・拘束減</t>
  </si>
  <si>
    <t>児発４・有資格１・人欠・開所減２</t>
  </si>
  <si>
    <t>児発４・有資格１・人欠・開所減２・拘束減</t>
  </si>
  <si>
    <t>児発４・有資格１・人欠・開所減２・評価減</t>
  </si>
  <si>
    <t>児発４・有資格１・人欠・開所減２・評価減・拘束減</t>
  </si>
  <si>
    <t>児発４・有資格１・人欠・未計画</t>
  </si>
  <si>
    <t>児発４・有資格１・人欠・未計画・拘束減</t>
    <rPh sb="12" eb="13">
      <t>ミ</t>
    </rPh>
    <rPh sb="13" eb="15">
      <t>ケイカク</t>
    </rPh>
    <phoneticPr fontId="6"/>
  </si>
  <si>
    <t>児発４・有資格１・人欠・未計画・評価減</t>
  </si>
  <si>
    <t>児発４・有資格１・人欠・未計画・評価減・拘束減</t>
  </si>
  <si>
    <t>児発４・有資格１・人欠・未計画・開所減１</t>
  </si>
  <si>
    <t>児発４・有資格１・人欠・未計画・開所減１・拘束減</t>
    <rPh sb="12" eb="13">
      <t>ミ</t>
    </rPh>
    <rPh sb="13" eb="15">
      <t>ケイカク</t>
    </rPh>
    <phoneticPr fontId="6"/>
  </si>
  <si>
    <t>児発４・有資格１・人欠・未計画・開所減１・評価減</t>
    <rPh sb="12" eb="13">
      <t>ミ</t>
    </rPh>
    <rPh sb="13" eb="15">
      <t>ケイカク</t>
    </rPh>
    <rPh sb="21" eb="23">
      <t>ヒョウカ</t>
    </rPh>
    <phoneticPr fontId="6"/>
  </si>
  <si>
    <t>児発４・有資格１・人欠・未計画・開所減１・評価減・拘束減</t>
    <rPh sb="12" eb="13">
      <t>ミ</t>
    </rPh>
    <rPh sb="13" eb="15">
      <t>ケイカク</t>
    </rPh>
    <rPh sb="21" eb="23">
      <t>ヒョウカ</t>
    </rPh>
    <rPh sb="23" eb="24">
      <t>ゲン</t>
    </rPh>
    <phoneticPr fontId="6"/>
  </si>
  <si>
    <t>児発４・有資格１・人欠・未計画・開所減２</t>
    <rPh sb="12" eb="13">
      <t>ミ</t>
    </rPh>
    <rPh sb="13" eb="15">
      <t>ケイカク</t>
    </rPh>
    <phoneticPr fontId="6"/>
  </si>
  <si>
    <t>児発４・有資格１・人欠・未計画・開所減２・拘束減</t>
    <rPh sb="12" eb="13">
      <t>ミ</t>
    </rPh>
    <rPh sb="13" eb="15">
      <t>ケイカク</t>
    </rPh>
    <phoneticPr fontId="6"/>
  </si>
  <si>
    <t>児発４・有資格１・人欠・未計画・開所減２・評価減</t>
    <rPh sb="12" eb="13">
      <t>ミ</t>
    </rPh>
    <rPh sb="13" eb="15">
      <t>ケイカク</t>
    </rPh>
    <rPh sb="21" eb="23">
      <t>ヒョウカ</t>
    </rPh>
    <phoneticPr fontId="6"/>
  </si>
  <si>
    <t>児発４・有資格１・人欠・未計画・開所減２・評価減・拘束減</t>
    <rPh sb="12" eb="13">
      <t>ミ</t>
    </rPh>
    <rPh sb="13" eb="15">
      <t>ケイカク</t>
    </rPh>
    <rPh sb="21" eb="23">
      <t>ヒョウカ</t>
    </rPh>
    <rPh sb="23" eb="24">
      <t>ゲン</t>
    </rPh>
    <phoneticPr fontId="6"/>
  </si>
  <si>
    <t>児発４・有資格１・人欠・未計画２</t>
    <rPh sb="12" eb="13">
      <t>ミ</t>
    </rPh>
    <rPh sb="13" eb="15">
      <t>ケイカク</t>
    </rPh>
    <phoneticPr fontId="6"/>
  </si>
  <si>
    <t>児発４・有資格１・人欠・未計画２・拘束減</t>
    <rPh sb="12" eb="13">
      <t>ミ</t>
    </rPh>
    <phoneticPr fontId="6"/>
  </si>
  <si>
    <t>児発４・有資格１・人欠・未計画２・評価減</t>
  </si>
  <si>
    <t>児発４・有資格１・人欠・未計画２・評価減・拘束減</t>
  </si>
  <si>
    <t>児発４・有資格１・人欠・未計画２・開所減１</t>
    <rPh sb="12" eb="13">
      <t>ミ</t>
    </rPh>
    <phoneticPr fontId="6"/>
  </si>
  <si>
    <t>児発４・有資格１・人欠・未計画２・開所減１・拘束減</t>
    <rPh sb="12" eb="13">
      <t>ミ</t>
    </rPh>
    <phoneticPr fontId="6"/>
  </si>
  <si>
    <t>児発４・有資格１・人欠・未計画２・開所減１・評価減</t>
    <rPh sb="12" eb="13">
      <t>ミ</t>
    </rPh>
    <rPh sb="22" eb="24">
      <t>ヒョウカ</t>
    </rPh>
    <phoneticPr fontId="6"/>
  </si>
  <si>
    <t>児発４・有資格１・人欠・未計画２・開所減１・評価減・拘束減</t>
    <rPh sb="12" eb="13">
      <t>ミ</t>
    </rPh>
    <rPh sb="22" eb="24">
      <t>ヒョウカ</t>
    </rPh>
    <rPh sb="24" eb="25">
      <t>ゲン</t>
    </rPh>
    <phoneticPr fontId="6"/>
  </si>
  <si>
    <t>児発４・有資格１・人欠・未計画２・開所減２</t>
    <rPh sb="12" eb="13">
      <t>ミ</t>
    </rPh>
    <phoneticPr fontId="6"/>
  </si>
  <si>
    <t>児発４・有資格１・人欠・未計画２・開所減２・拘束減</t>
    <rPh sb="12" eb="13">
      <t>ミ</t>
    </rPh>
    <phoneticPr fontId="6"/>
  </si>
  <si>
    <t>児発４・有資格１・人欠・未計画２・開所減２・評価減</t>
    <rPh sb="12" eb="13">
      <t>ミ</t>
    </rPh>
    <rPh sb="22" eb="24">
      <t>ヒョウカ</t>
    </rPh>
    <phoneticPr fontId="6"/>
  </si>
  <si>
    <t>児発４・有資格１・人欠・未計画２・開所減２・評価減・拘束減</t>
    <rPh sb="12" eb="13">
      <t>ミ</t>
    </rPh>
    <rPh sb="22" eb="24">
      <t>ヒョウカ</t>
    </rPh>
    <rPh sb="24" eb="25">
      <t>ゲン</t>
    </rPh>
    <phoneticPr fontId="6"/>
  </si>
  <si>
    <t>児発４・有資格１・人欠２</t>
  </si>
  <si>
    <t>児発４・有資格１・人欠２・拘束減</t>
  </si>
  <si>
    <t>児発４・有資格１・人欠２・評価減</t>
    <rPh sb="13" eb="15">
      <t>ヒョウカ</t>
    </rPh>
    <phoneticPr fontId="6"/>
  </si>
  <si>
    <t>児発４・有資格１・人欠２・評価減・拘束減</t>
    <rPh sb="13" eb="15">
      <t>ヒョウカ</t>
    </rPh>
    <phoneticPr fontId="6"/>
  </si>
  <si>
    <t>児発４・有資格１・人欠２・開所減１</t>
  </si>
  <si>
    <t>児発４・有資格１・人欠２・開所減１・拘束減</t>
  </si>
  <si>
    <t>児発４・有資格１・人欠２・開所減１・評価減</t>
  </si>
  <si>
    <t>児発４・有資格１・人欠２・開所減１・評価減・拘束減</t>
  </si>
  <si>
    <t>児発４・有資格１・人欠２・開所減２</t>
  </si>
  <si>
    <t>児発４・有資格１・人欠２・開所減２・拘束減</t>
  </si>
  <si>
    <t>児発４・有資格１・人欠２・開所減２・評価減</t>
  </si>
  <si>
    <t>児発４・有資格１・人欠２・開所減２・評価減・拘束減</t>
  </si>
  <si>
    <t>児発４・有資格１・人欠２・未計画</t>
  </si>
  <si>
    <t>児発４・有資格１・人欠２・未計画・拘束減</t>
    <rPh sb="13" eb="14">
      <t>ミ</t>
    </rPh>
    <rPh sb="14" eb="16">
      <t>ケイカク</t>
    </rPh>
    <phoneticPr fontId="6"/>
  </si>
  <si>
    <t>児発４・有資格１・人欠２・未計画・評価減</t>
  </si>
  <si>
    <t>児発４・有資格１・人欠２・未計画・評価減・拘束減</t>
  </si>
  <si>
    <t>児発４・有資格１・人欠２・未計画・開所減１</t>
  </si>
  <si>
    <t>児発４・有資格１・人欠２・未計画・開所減１・拘束減</t>
    <rPh sb="13" eb="14">
      <t>ミ</t>
    </rPh>
    <rPh sb="14" eb="16">
      <t>ケイカク</t>
    </rPh>
    <phoneticPr fontId="6"/>
  </si>
  <si>
    <t>児発４・有資格１・人欠２・未計画・開所減１・評価減</t>
    <rPh sb="13" eb="14">
      <t>ミ</t>
    </rPh>
    <rPh sb="14" eb="16">
      <t>ケイカク</t>
    </rPh>
    <rPh sb="22" eb="24">
      <t>ヒョウカ</t>
    </rPh>
    <phoneticPr fontId="6"/>
  </si>
  <si>
    <t>児発４・有資格１・人欠２・未計画・開所減１・評価減・拘束減</t>
    <rPh sb="13" eb="14">
      <t>ミ</t>
    </rPh>
    <rPh sb="14" eb="16">
      <t>ケイカク</t>
    </rPh>
    <rPh sb="22" eb="24">
      <t>ヒョウカ</t>
    </rPh>
    <rPh sb="24" eb="25">
      <t>ゲン</t>
    </rPh>
    <phoneticPr fontId="6"/>
  </si>
  <si>
    <t>児発４・有資格１・人欠２・未計画・開所減２</t>
    <rPh sb="13" eb="14">
      <t>ミ</t>
    </rPh>
    <rPh sb="14" eb="16">
      <t>ケイカク</t>
    </rPh>
    <phoneticPr fontId="6"/>
  </si>
  <si>
    <t>児発４・有資格１・人欠２・未計画・開所減２・拘束減</t>
    <rPh sb="13" eb="14">
      <t>ミ</t>
    </rPh>
    <rPh sb="14" eb="16">
      <t>ケイカク</t>
    </rPh>
    <phoneticPr fontId="6"/>
  </si>
  <si>
    <t>児発４・有資格１・人欠２・未計画・開所減２・評価減</t>
    <rPh sb="13" eb="14">
      <t>ミ</t>
    </rPh>
    <rPh sb="14" eb="16">
      <t>ケイカク</t>
    </rPh>
    <rPh sb="22" eb="24">
      <t>ヒョウカ</t>
    </rPh>
    <phoneticPr fontId="6"/>
  </si>
  <si>
    <t>児発４・有資格１・人欠２・未計画・開所減２・評価減・拘束減</t>
    <rPh sb="13" eb="14">
      <t>ミ</t>
    </rPh>
    <rPh sb="14" eb="16">
      <t>ケイカク</t>
    </rPh>
    <rPh sb="22" eb="24">
      <t>ヒョウカ</t>
    </rPh>
    <rPh sb="24" eb="25">
      <t>ゲン</t>
    </rPh>
    <phoneticPr fontId="6"/>
  </si>
  <si>
    <t>児発４・有資格１・人欠２・未計画２</t>
    <rPh sb="13" eb="14">
      <t>ミ</t>
    </rPh>
    <rPh sb="14" eb="16">
      <t>ケイカク</t>
    </rPh>
    <phoneticPr fontId="6"/>
  </si>
  <si>
    <t>児発４・有資格１・人欠２・未計画２・拘束減</t>
    <rPh sb="13" eb="14">
      <t>ミ</t>
    </rPh>
    <phoneticPr fontId="6"/>
  </si>
  <si>
    <t>児発４・有資格１・人欠２・未計画２・評価減</t>
  </si>
  <si>
    <t>児発４・有資格１・人欠２・未計画２・評価減・拘束減</t>
  </si>
  <si>
    <t>児発４・有資格１・人欠２・未計画２・開所減１</t>
    <rPh sb="13" eb="14">
      <t>ミ</t>
    </rPh>
    <phoneticPr fontId="6"/>
  </si>
  <si>
    <t>児発４・有資格１・人欠２・未計画２・開所減１・拘束減</t>
    <rPh sb="13" eb="14">
      <t>ミ</t>
    </rPh>
    <phoneticPr fontId="6"/>
  </si>
  <si>
    <t>児発４・有資格１・人欠２・未計画２・開所減１・評価減</t>
    <rPh sb="13" eb="14">
      <t>ミ</t>
    </rPh>
    <rPh sb="23" eb="25">
      <t>ヒョウカ</t>
    </rPh>
    <phoneticPr fontId="6"/>
  </si>
  <si>
    <t>児発４・有資格１・人欠２・未計画２・開所減１・評価減・拘束減</t>
    <rPh sb="13" eb="14">
      <t>ミ</t>
    </rPh>
    <rPh sb="23" eb="25">
      <t>ヒョウカ</t>
    </rPh>
    <rPh sb="25" eb="26">
      <t>ゲン</t>
    </rPh>
    <phoneticPr fontId="6"/>
  </si>
  <si>
    <t>児発４・有資格１・人欠２・未計画２・開所減２</t>
    <rPh sb="13" eb="14">
      <t>ミ</t>
    </rPh>
    <phoneticPr fontId="6"/>
  </si>
  <si>
    <t>児発４・有資格１・人欠２・未計画２・開所減２・拘束減</t>
    <rPh sb="13" eb="14">
      <t>ミ</t>
    </rPh>
    <phoneticPr fontId="6"/>
  </si>
  <si>
    <t>児発４・有資格１・人欠２・未計画２・開所減２・評価減</t>
    <rPh sb="13" eb="14">
      <t>ミ</t>
    </rPh>
    <rPh sb="23" eb="25">
      <t>ヒョウカ</t>
    </rPh>
    <phoneticPr fontId="6"/>
  </si>
  <si>
    <t>児発４・有資格１・人欠２・未計画２・開所減２・評価減・拘束減</t>
    <rPh sb="13" eb="14">
      <t>ミ</t>
    </rPh>
    <rPh sb="23" eb="25">
      <t>ヒョウカ</t>
    </rPh>
    <rPh sb="25" eb="26">
      <t>ゲン</t>
    </rPh>
    <phoneticPr fontId="6"/>
  </si>
  <si>
    <t>児発５・人欠</t>
  </si>
  <si>
    <t>児発５・人欠・拘束減</t>
    <rPh sb="7" eb="9">
      <t>コウソク</t>
    </rPh>
    <rPh sb="9" eb="10">
      <t>ゲン</t>
    </rPh>
    <phoneticPr fontId="6"/>
  </si>
  <si>
    <t>児発５・人欠・評価減</t>
    <rPh sb="7" eb="9">
      <t>ヒョウカ</t>
    </rPh>
    <phoneticPr fontId="6"/>
  </si>
  <si>
    <t>児発５・人欠・評価減・拘束減</t>
  </si>
  <si>
    <t>児発５・人欠・開所減１</t>
  </si>
  <si>
    <t>児発５・人欠・開所減１・拘束減</t>
  </si>
  <si>
    <t>児発５・人欠・開所減１・評価減</t>
  </si>
  <si>
    <t>児発５・人欠・開所減１・評価減・拘束減</t>
  </si>
  <si>
    <t>児発５・人欠・開所減２</t>
  </si>
  <si>
    <t>児発５・人欠・開所減２・拘束減</t>
  </si>
  <si>
    <t>児発５・人欠・開所減２・評価減</t>
  </si>
  <si>
    <t>児発５・人欠・開所減２・評価減・拘束減</t>
  </si>
  <si>
    <t>児発５・人欠・未計画</t>
  </si>
  <si>
    <t>児発５・人欠・未計画・拘束減</t>
    <rPh sb="7" eb="8">
      <t>ミ</t>
    </rPh>
    <rPh sb="8" eb="10">
      <t>ケイカク</t>
    </rPh>
    <phoneticPr fontId="6"/>
  </si>
  <si>
    <t>児発５・人欠・未計画・評価減</t>
    <rPh sb="7" eb="8">
      <t>ミ</t>
    </rPh>
    <rPh sb="8" eb="10">
      <t>ケイカク</t>
    </rPh>
    <rPh sb="11" eb="13">
      <t>ヒョウカ</t>
    </rPh>
    <phoneticPr fontId="6"/>
  </si>
  <si>
    <t>児発５・人欠・未計画・評価減・拘束減</t>
    <rPh sb="7" eb="8">
      <t>ミ</t>
    </rPh>
    <rPh sb="8" eb="10">
      <t>ケイカク</t>
    </rPh>
    <phoneticPr fontId="6"/>
  </si>
  <si>
    <t>児発５・人欠・未計画・開所減１</t>
  </si>
  <si>
    <t>児発５・人欠・未計画・開所減１・拘束減</t>
    <rPh sb="7" eb="8">
      <t>ミ</t>
    </rPh>
    <rPh sb="8" eb="10">
      <t>ケイカク</t>
    </rPh>
    <phoneticPr fontId="6"/>
  </si>
  <si>
    <t>児発５・人欠・未計画・開所減１・評価減</t>
    <rPh sb="7" eb="8">
      <t>ミ</t>
    </rPh>
    <rPh sb="8" eb="10">
      <t>ケイカク</t>
    </rPh>
    <rPh sb="16" eb="18">
      <t>ヒョウカ</t>
    </rPh>
    <phoneticPr fontId="6"/>
  </si>
  <si>
    <t>児発５・人欠・未計画・開所減１・評価減・拘束減</t>
    <rPh sb="7" eb="8">
      <t>ミ</t>
    </rPh>
    <rPh sb="8" eb="10">
      <t>ケイカク</t>
    </rPh>
    <rPh sb="16" eb="18">
      <t>ヒョウカ</t>
    </rPh>
    <rPh sb="20" eb="22">
      <t>コウソク</t>
    </rPh>
    <rPh sb="22" eb="23">
      <t>ゲン</t>
    </rPh>
    <phoneticPr fontId="6"/>
  </si>
  <si>
    <t>児発５・人欠・未計画・開所減２</t>
  </si>
  <si>
    <t>児発５・人欠・未計画・開所減２・拘束減</t>
    <rPh sb="7" eb="8">
      <t>ミ</t>
    </rPh>
    <rPh sb="8" eb="10">
      <t>ケイカク</t>
    </rPh>
    <phoneticPr fontId="6"/>
  </si>
  <si>
    <t>児発５・人欠・未計画・開所減２・評価減</t>
    <rPh sb="7" eb="8">
      <t>ミ</t>
    </rPh>
    <rPh sb="8" eb="10">
      <t>ケイカク</t>
    </rPh>
    <rPh sb="16" eb="18">
      <t>ヒョウカ</t>
    </rPh>
    <phoneticPr fontId="6"/>
  </si>
  <si>
    <t>児発５・人欠・未計画・開所減２・評価減・拘束減</t>
    <rPh sb="7" eb="8">
      <t>ミ</t>
    </rPh>
    <rPh sb="8" eb="10">
      <t>ケイカク</t>
    </rPh>
    <rPh sb="16" eb="18">
      <t>ヒョウカ</t>
    </rPh>
    <rPh sb="20" eb="22">
      <t>コウソク</t>
    </rPh>
    <rPh sb="22" eb="23">
      <t>ゲン</t>
    </rPh>
    <phoneticPr fontId="6"/>
  </si>
  <si>
    <t>児発５・人欠・未計画２</t>
    <rPh sb="7" eb="8">
      <t>ミ</t>
    </rPh>
    <rPh sb="8" eb="10">
      <t>ケイカク</t>
    </rPh>
    <phoneticPr fontId="6"/>
  </si>
  <si>
    <t>児発５・人欠・未計画２・拘束減</t>
    <rPh sb="7" eb="8">
      <t>ミ</t>
    </rPh>
    <phoneticPr fontId="6"/>
  </si>
  <si>
    <t>児発５・人欠・未計画２・評価減</t>
    <rPh sb="7" eb="8">
      <t>ミ</t>
    </rPh>
    <rPh sb="12" eb="14">
      <t>ヒョウカ</t>
    </rPh>
    <phoneticPr fontId="6"/>
  </si>
  <si>
    <t>児発５・人欠・未計画２・評価減・拘束減</t>
    <rPh sb="7" eb="8">
      <t>ミ</t>
    </rPh>
    <phoneticPr fontId="6"/>
  </si>
  <si>
    <t>児発５・人欠・未計画２・開所減１</t>
    <rPh sb="7" eb="8">
      <t>ミ</t>
    </rPh>
    <phoneticPr fontId="6"/>
  </si>
  <si>
    <t>児発５・人欠・未計画２・開所減１・拘束減</t>
    <rPh sb="7" eb="8">
      <t>ミ</t>
    </rPh>
    <phoneticPr fontId="6"/>
  </si>
  <si>
    <t>児発５・人欠・未計画２・開所減１・評価減</t>
    <rPh sb="7" eb="8">
      <t>ミ</t>
    </rPh>
    <rPh sb="17" eb="19">
      <t>ヒョウカ</t>
    </rPh>
    <phoneticPr fontId="6"/>
  </si>
  <si>
    <t>児発５・人欠・未計画２・開所減１・評価減・拘束減</t>
    <rPh sb="7" eb="8">
      <t>ミ</t>
    </rPh>
    <rPh sb="17" eb="19">
      <t>ヒョウカ</t>
    </rPh>
    <rPh sb="21" eb="23">
      <t>コウソク</t>
    </rPh>
    <rPh sb="23" eb="24">
      <t>ゲン</t>
    </rPh>
    <phoneticPr fontId="6"/>
  </si>
  <si>
    <t>児発５・人欠・未計画２・開所減２</t>
    <rPh sb="7" eb="8">
      <t>ミ</t>
    </rPh>
    <phoneticPr fontId="6"/>
  </si>
  <si>
    <t>児発５・人欠・未計画２・開所減２・拘束減</t>
    <rPh sb="7" eb="8">
      <t>ミ</t>
    </rPh>
    <phoneticPr fontId="6"/>
  </si>
  <si>
    <t>児発５・人欠・未計画２・開所減２・評価減</t>
    <rPh sb="7" eb="8">
      <t>ミ</t>
    </rPh>
    <rPh sb="17" eb="19">
      <t>ヒョウカ</t>
    </rPh>
    <phoneticPr fontId="6"/>
  </si>
  <si>
    <t>児発５・人欠・未計画２・開所減２・評価減・拘束減</t>
    <rPh sb="7" eb="8">
      <t>ミ</t>
    </rPh>
    <rPh sb="17" eb="19">
      <t>ヒョウカ</t>
    </rPh>
    <rPh sb="21" eb="23">
      <t>コウソク</t>
    </rPh>
    <rPh sb="23" eb="24">
      <t>ゲン</t>
    </rPh>
    <phoneticPr fontId="6"/>
  </si>
  <si>
    <t>児発５・人欠２</t>
  </si>
  <si>
    <t>児発５・人欠２・拘束減</t>
    <rPh sb="8" eb="10">
      <t>コウソク</t>
    </rPh>
    <rPh sb="10" eb="11">
      <t>ゲン</t>
    </rPh>
    <phoneticPr fontId="6"/>
  </si>
  <si>
    <t>児発５・人欠２・評価減</t>
    <rPh sb="8" eb="10">
      <t>ヒョウカ</t>
    </rPh>
    <phoneticPr fontId="6"/>
  </si>
  <si>
    <t>児発５・人欠２・評価減・拘束減</t>
  </si>
  <si>
    <t>児発５・人欠２・開所減１</t>
  </si>
  <si>
    <t>児発５・人欠２・開所減１・拘束減</t>
  </si>
  <si>
    <t>児発５・人欠２・開所減１・評価減</t>
  </si>
  <si>
    <t>児発５・人欠２・開所減１・評価減・拘束減</t>
  </si>
  <si>
    <t>児発５・人欠２・開所減２</t>
  </si>
  <si>
    <t>児発５・人欠２・開所減２・拘束減</t>
  </si>
  <si>
    <t>児発５・人欠２・開所減２・評価減</t>
  </si>
  <si>
    <t>児発５・人欠２・開所減２・評価減・拘束減</t>
  </si>
  <si>
    <t>児発５・人欠２・未計画</t>
  </si>
  <si>
    <t>児発５・人欠２・未計画・拘束減</t>
    <rPh sb="8" eb="9">
      <t>ミ</t>
    </rPh>
    <rPh sb="9" eb="11">
      <t>ケイカク</t>
    </rPh>
    <phoneticPr fontId="6"/>
  </si>
  <si>
    <t>児発５・人欠２・未計画・評価減</t>
    <rPh sb="8" eb="9">
      <t>ミ</t>
    </rPh>
    <rPh sb="9" eb="11">
      <t>ケイカク</t>
    </rPh>
    <rPh sb="12" eb="14">
      <t>ヒョウカ</t>
    </rPh>
    <phoneticPr fontId="6"/>
  </si>
  <si>
    <t>児発５・人欠２・未計画・評価減・拘束減</t>
    <rPh sb="8" eb="9">
      <t>ミ</t>
    </rPh>
    <rPh sb="9" eb="11">
      <t>ケイカク</t>
    </rPh>
    <phoneticPr fontId="6"/>
  </si>
  <si>
    <t>児発５・人欠２・未計画・開所減１</t>
  </si>
  <si>
    <t>児発５・人欠２・未計画・開所減１・拘束減</t>
    <rPh sb="8" eb="9">
      <t>ミ</t>
    </rPh>
    <rPh sb="9" eb="11">
      <t>ケイカク</t>
    </rPh>
    <phoneticPr fontId="6"/>
  </si>
  <si>
    <t>児発５・人欠２・未計画・開所減１・評価減</t>
    <rPh sb="8" eb="9">
      <t>ミ</t>
    </rPh>
    <rPh sb="9" eb="11">
      <t>ケイカク</t>
    </rPh>
    <rPh sb="17" eb="19">
      <t>ヒョウカ</t>
    </rPh>
    <phoneticPr fontId="6"/>
  </si>
  <si>
    <t>児発５・人欠２・未計画・開所減１・評価減・拘束減</t>
    <rPh sb="8" eb="9">
      <t>ミ</t>
    </rPh>
    <rPh sb="9" eb="11">
      <t>ケイカク</t>
    </rPh>
    <rPh sb="17" eb="19">
      <t>ヒョウカ</t>
    </rPh>
    <rPh sb="21" eb="23">
      <t>コウソク</t>
    </rPh>
    <rPh sb="23" eb="24">
      <t>ゲン</t>
    </rPh>
    <phoneticPr fontId="6"/>
  </si>
  <si>
    <t>児発５・人欠２・未計画・開所減２</t>
  </si>
  <si>
    <t>児発５・人欠２・未計画・開所減２・拘束減</t>
    <rPh sb="8" eb="9">
      <t>ミ</t>
    </rPh>
    <rPh sb="9" eb="11">
      <t>ケイカク</t>
    </rPh>
    <phoneticPr fontId="6"/>
  </si>
  <si>
    <t>児発５・人欠２・未計画・開所減２・評価減</t>
    <rPh sb="8" eb="9">
      <t>ミ</t>
    </rPh>
    <rPh sb="9" eb="11">
      <t>ケイカク</t>
    </rPh>
    <rPh sb="17" eb="19">
      <t>ヒョウカ</t>
    </rPh>
    <phoneticPr fontId="6"/>
  </si>
  <si>
    <t>児発５・人欠２・未計画・開所減２・評価減・拘束減</t>
    <rPh sb="8" eb="9">
      <t>ミ</t>
    </rPh>
    <rPh sb="9" eb="11">
      <t>ケイカク</t>
    </rPh>
    <rPh sb="17" eb="19">
      <t>ヒョウカ</t>
    </rPh>
    <rPh sb="21" eb="23">
      <t>コウソク</t>
    </rPh>
    <rPh sb="23" eb="24">
      <t>ゲン</t>
    </rPh>
    <phoneticPr fontId="6"/>
  </si>
  <si>
    <t>児発５・人欠２・未計画２</t>
    <rPh sb="8" eb="9">
      <t>ミ</t>
    </rPh>
    <rPh sb="9" eb="11">
      <t>ケイカク</t>
    </rPh>
    <phoneticPr fontId="6"/>
  </si>
  <si>
    <t>児発５・人欠２・未計画２・拘束減</t>
    <rPh sb="8" eb="9">
      <t>ミ</t>
    </rPh>
    <phoneticPr fontId="6"/>
  </si>
  <si>
    <t>児発５・人欠２・未計画２・評価減</t>
    <rPh sb="8" eb="9">
      <t>ミ</t>
    </rPh>
    <rPh sb="13" eb="15">
      <t>ヒョウカ</t>
    </rPh>
    <phoneticPr fontId="6"/>
  </si>
  <si>
    <t>児発５・人欠２・未計画２・評価減・拘束減</t>
    <rPh sb="8" eb="9">
      <t>ミ</t>
    </rPh>
    <phoneticPr fontId="6"/>
  </si>
  <si>
    <t>児発５・人欠２・未計画２・開所減１</t>
    <rPh sb="8" eb="9">
      <t>ミ</t>
    </rPh>
    <phoneticPr fontId="6"/>
  </si>
  <si>
    <t>児発５・人欠２・未計画２・開所減１・拘束減</t>
    <rPh sb="8" eb="9">
      <t>ミ</t>
    </rPh>
    <phoneticPr fontId="6"/>
  </si>
  <si>
    <t>児発５・人欠２・未計画２・開所減１・評価減</t>
    <rPh sb="8" eb="9">
      <t>ミ</t>
    </rPh>
    <rPh sb="18" eb="20">
      <t>ヒョウカ</t>
    </rPh>
    <phoneticPr fontId="6"/>
  </si>
  <si>
    <t>児発５・人欠２・未計画２・開所減１・評価減・拘束減</t>
    <rPh sb="8" eb="9">
      <t>ミ</t>
    </rPh>
    <rPh sb="18" eb="20">
      <t>ヒョウカ</t>
    </rPh>
    <rPh sb="22" eb="24">
      <t>コウソク</t>
    </rPh>
    <rPh sb="24" eb="25">
      <t>ゲン</t>
    </rPh>
    <phoneticPr fontId="6"/>
  </si>
  <si>
    <t>児発５・人欠２・未計画２・開所減２</t>
    <rPh sb="8" eb="9">
      <t>ミ</t>
    </rPh>
    <phoneticPr fontId="6"/>
  </si>
  <si>
    <t>児発５・人欠２・未計画２・開所減２・拘束減</t>
    <rPh sb="8" eb="9">
      <t>ミ</t>
    </rPh>
    <phoneticPr fontId="6"/>
  </si>
  <si>
    <t>児発５・人欠２・未計画２・開所減２・評価減</t>
    <rPh sb="8" eb="9">
      <t>ミ</t>
    </rPh>
    <rPh sb="18" eb="20">
      <t>ヒョウカ</t>
    </rPh>
    <phoneticPr fontId="6"/>
  </si>
  <si>
    <t>児発５・人欠２・未計画２・開所減２・評価減・拘束減</t>
    <rPh sb="8" eb="9">
      <t>ミ</t>
    </rPh>
    <rPh sb="18" eb="20">
      <t>ヒョウカ</t>
    </rPh>
    <rPh sb="22" eb="24">
      <t>コウソク</t>
    </rPh>
    <rPh sb="24" eb="25">
      <t>ゲン</t>
    </rPh>
    <phoneticPr fontId="6"/>
  </si>
  <si>
    <t>児発５・有資格２・人欠</t>
  </si>
  <si>
    <t>児発５・有資格２・人欠・拘束減</t>
  </si>
  <si>
    <t>児発５・有資格２・人欠・評価減</t>
    <rPh sb="12" eb="14">
      <t>ヒョウカ</t>
    </rPh>
    <phoneticPr fontId="6"/>
  </si>
  <si>
    <t>児発５・有資格２・人欠・評価減・拘束減</t>
    <rPh sb="12" eb="14">
      <t>ヒョウカ</t>
    </rPh>
    <phoneticPr fontId="6"/>
  </si>
  <si>
    <t>児発５・有資格２・人欠・開所減１</t>
  </si>
  <si>
    <t>児発５・有資格２・人欠・開所減１・拘束減</t>
  </si>
  <si>
    <t>児発５・有資格２・人欠・開所減１・評価減</t>
  </si>
  <si>
    <t>児発５・有資格２・人欠・開所減１・評価減・拘束減</t>
  </si>
  <si>
    <t>児発５・有資格２・人欠・開所減２</t>
  </si>
  <si>
    <t>児発５・有資格２・人欠・開所減２・拘束減</t>
  </si>
  <si>
    <t>児発５・有資格２・人欠・開所減２・評価減</t>
  </si>
  <si>
    <t>児発５・有資格２・人欠・開所減２・評価減・拘束減</t>
  </si>
  <si>
    <t>児発５・有資格２・人欠・未計画</t>
  </si>
  <si>
    <t>児発５・有資格２・人欠・未計画・拘束減</t>
    <rPh sb="12" eb="13">
      <t>ミ</t>
    </rPh>
    <rPh sb="13" eb="15">
      <t>ケイカク</t>
    </rPh>
    <phoneticPr fontId="6"/>
  </si>
  <si>
    <t>児発５・有資格２・人欠・未計画・評価減</t>
  </si>
  <si>
    <t>児発５・有資格２・人欠・未計画・評価減・拘束減</t>
  </si>
  <si>
    <t>児発５・有資格２・人欠・未計画・開所減１</t>
  </si>
  <si>
    <t>児発５・有資格２・人欠・未計画・開所減１・拘束減</t>
    <rPh sb="12" eb="13">
      <t>ミ</t>
    </rPh>
    <rPh sb="13" eb="15">
      <t>ケイカク</t>
    </rPh>
    <phoneticPr fontId="6"/>
  </si>
  <si>
    <t>児発５・有資格２・人欠・未計画・開所減１・評価減</t>
    <rPh sb="12" eb="13">
      <t>ミ</t>
    </rPh>
    <rPh sb="13" eb="15">
      <t>ケイカク</t>
    </rPh>
    <rPh sb="21" eb="23">
      <t>ヒョウカ</t>
    </rPh>
    <phoneticPr fontId="6"/>
  </si>
  <si>
    <t>児発５・有資格２・人欠・未計画・開所減１・評価減・拘束減</t>
    <rPh sb="12" eb="13">
      <t>ミ</t>
    </rPh>
    <rPh sb="13" eb="15">
      <t>ケイカク</t>
    </rPh>
    <rPh sb="21" eb="23">
      <t>ヒョウカ</t>
    </rPh>
    <rPh sb="23" eb="24">
      <t>ゲン</t>
    </rPh>
    <phoneticPr fontId="6"/>
  </si>
  <si>
    <t>児発５・有資格２・人欠・未計画・開所減２</t>
    <rPh sb="12" eb="13">
      <t>ミ</t>
    </rPh>
    <rPh sb="13" eb="15">
      <t>ケイカク</t>
    </rPh>
    <phoneticPr fontId="6"/>
  </si>
  <si>
    <t>児発５・有資格２・人欠・未計画・開所減２・拘束減</t>
    <rPh sb="12" eb="13">
      <t>ミ</t>
    </rPh>
    <rPh sb="13" eb="15">
      <t>ケイカク</t>
    </rPh>
    <phoneticPr fontId="6"/>
  </si>
  <si>
    <t>児発５・有資格２・人欠・未計画・開所減２・評価減</t>
    <rPh sb="12" eb="13">
      <t>ミ</t>
    </rPh>
    <rPh sb="13" eb="15">
      <t>ケイカク</t>
    </rPh>
    <rPh sb="21" eb="23">
      <t>ヒョウカ</t>
    </rPh>
    <phoneticPr fontId="6"/>
  </si>
  <si>
    <t>児発５・有資格２・人欠・未計画・開所減２・評価減・拘束減</t>
    <rPh sb="12" eb="13">
      <t>ミ</t>
    </rPh>
    <rPh sb="13" eb="15">
      <t>ケイカク</t>
    </rPh>
    <rPh sb="21" eb="23">
      <t>ヒョウカ</t>
    </rPh>
    <rPh sb="23" eb="24">
      <t>ゲン</t>
    </rPh>
    <phoneticPr fontId="6"/>
  </si>
  <si>
    <t>児発５・有資格２・人欠・未計画２</t>
    <rPh sb="12" eb="13">
      <t>ミ</t>
    </rPh>
    <rPh sb="13" eb="15">
      <t>ケイカク</t>
    </rPh>
    <phoneticPr fontId="6"/>
  </si>
  <si>
    <t>児発５・有資格２・人欠・未計画２・拘束減</t>
    <rPh sb="12" eb="13">
      <t>ミ</t>
    </rPh>
    <phoneticPr fontId="6"/>
  </si>
  <si>
    <t>児発５・有資格２・人欠・未計画２・評価減</t>
  </si>
  <si>
    <t>児発５・有資格２・人欠・未計画２・評価減・拘束減</t>
  </si>
  <si>
    <t>児発５・有資格２・人欠・未計画２・開所減１</t>
    <rPh sb="12" eb="13">
      <t>ミ</t>
    </rPh>
    <phoneticPr fontId="6"/>
  </si>
  <si>
    <t>児発５・有資格２・人欠・未計画２・開所減１・拘束減</t>
    <rPh sb="12" eb="13">
      <t>ミ</t>
    </rPh>
    <phoneticPr fontId="6"/>
  </si>
  <si>
    <t>児発５・有資格２・人欠・未計画２・開所減１・評価減</t>
    <rPh sb="12" eb="13">
      <t>ミ</t>
    </rPh>
    <rPh sb="22" eb="24">
      <t>ヒョウカ</t>
    </rPh>
    <phoneticPr fontId="6"/>
  </si>
  <si>
    <t>児発５・有資格２・人欠・未計画２・開所減１・評価減・拘束減</t>
    <rPh sb="12" eb="13">
      <t>ミ</t>
    </rPh>
    <rPh sb="22" eb="24">
      <t>ヒョウカ</t>
    </rPh>
    <rPh sb="24" eb="25">
      <t>ゲン</t>
    </rPh>
    <phoneticPr fontId="6"/>
  </si>
  <si>
    <t>児発５・有資格２・人欠・未計画２・開所減２</t>
    <rPh sb="12" eb="13">
      <t>ミ</t>
    </rPh>
    <phoneticPr fontId="6"/>
  </si>
  <si>
    <t>児発５・有資格２・人欠・未計画２・開所減２・拘束減</t>
    <rPh sb="12" eb="13">
      <t>ミ</t>
    </rPh>
    <phoneticPr fontId="6"/>
  </si>
  <si>
    <t>児発５・有資格２・人欠・未計画２・開所減２・評価減</t>
    <rPh sb="12" eb="13">
      <t>ミ</t>
    </rPh>
    <rPh sb="22" eb="24">
      <t>ヒョウカ</t>
    </rPh>
    <phoneticPr fontId="6"/>
  </si>
  <si>
    <t>児発５・有資格２・人欠・未計画２・開所減２・評価減・拘束減</t>
    <rPh sb="12" eb="13">
      <t>ミ</t>
    </rPh>
    <rPh sb="22" eb="24">
      <t>ヒョウカ</t>
    </rPh>
    <rPh sb="24" eb="25">
      <t>ゲン</t>
    </rPh>
    <phoneticPr fontId="6"/>
  </si>
  <si>
    <t>児発５・有資格２・人欠２</t>
  </si>
  <si>
    <t>児発５・有資格２・人欠２・拘束減</t>
  </si>
  <si>
    <t>児発５・有資格２・人欠２・評価減</t>
    <rPh sb="13" eb="15">
      <t>ヒョウカ</t>
    </rPh>
    <phoneticPr fontId="6"/>
  </si>
  <si>
    <t>児発５・有資格２・人欠２・評価減・拘束減</t>
    <rPh sb="13" eb="15">
      <t>ヒョウカ</t>
    </rPh>
    <phoneticPr fontId="6"/>
  </si>
  <si>
    <t>児発５・有資格２・人欠２・開所減１</t>
  </si>
  <si>
    <t>児発５・有資格２・人欠２・開所減１・拘束減</t>
  </si>
  <si>
    <t>児発５・有資格２・人欠２・開所減１・評価減</t>
  </si>
  <si>
    <t>児発５・有資格２・人欠２・開所減１・評価減・拘束減</t>
  </si>
  <si>
    <t>児発５・有資格２・人欠２・開所減２</t>
  </si>
  <si>
    <t>児発５・有資格２・人欠２・開所減２・拘束減</t>
  </si>
  <si>
    <t>児発５・有資格２・人欠２・開所減２・評価減</t>
  </si>
  <si>
    <t>児発５・有資格２・人欠２・開所減２・評価減・拘束減</t>
  </si>
  <si>
    <t>児発５・有資格２・人欠２・未計画</t>
  </si>
  <si>
    <t>児発５・有資格２・人欠２・未計画・拘束減</t>
    <rPh sb="13" eb="14">
      <t>ミ</t>
    </rPh>
    <rPh sb="14" eb="16">
      <t>ケイカク</t>
    </rPh>
    <phoneticPr fontId="6"/>
  </si>
  <si>
    <t>児発５・有資格２・人欠２・未計画・評価減</t>
  </si>
  <si>
    <t>児発５・有資格２・人欠２・未計画・評価減・拘束減</t>
  </si>
  <si>
    <t>児発５・有資格２・人欠２・未計画・開所減１</t>
  </si>
  <si>
    <t>児発５・有資格２・人欠２・未計画・開所減１・拘束減</t>
    <rPh sb="13" eb="14">
      <t>ミ</t>
    </rPh>
    <rPh sb="14" eb="16">
      <t>ケイカク</t>
    </rPh>
    <phoneticPr fontId="6"/>
  </si>
  <si>
    <t>児発５・有資格２・人欠２・未計画・開所減１・評価減</t>
    <rPh sb="13" eb="14">
      <t>ミ</t>
    </rPh>
    <rPh sb="14" eb="16">
      <t>ケイカク</t>
    </rPh>
    <rPh sb="22" eb="24">
      <t>ヒョウカ</t>
    </rPh>
    <phoneticPr fontId="6"/>
  </si>
  <si>
    <t>児発５・有資格２・人欠２・未計画・開所減１・評価減・拘束減</t>
    <rPh sb="13" eb="14">
      <t>ミ</t>
    </rPh>
    <rPh sb="14" eb="16">
      <t>ケイカク</t>
    </rPh>
    <rPh sb="22" eb="24">
      <t>ヒョウカ</t>
    </rPh>
    <rPh sb="24" eb="25">
      <t>ゲン</t>
    </rPh>
    <phoneticPr fontId="6"/>
  </si>
  <si>
    <t>児発５・有資格２・人欠２・未計画・開所減２</t>
    <rPh sb="13" eb="14">
      <t>ミ</t>
    </rPh>
    <rPh sb="14" eb="16">
      <t>ケイカク</t>
    </rPh>
    <phoneticPr fontId="6"/>
  </si>
  <si>
    <t>児発５・有資格２・人欠２・未計画・開所減２・拘束減</t>
    <rPh sb="13" eb="14">
      <t>ミ</t>
    </rPh>
    <rPh sb="14" eb="16">
      <t>ケイカク</t>
    </rPh>
    <phoneticPr fontId="6"/>
  </si>
  <si>
    <t>児発５・有資格２・人欠２・未計画・開所減２・評価減</t>
    <rPh sb="13" eb="14">
      <t>ミ</t>
    </rPh>
    <rPh sb="14" eb="16">
      <t>ケイカク</t>
    </rPh>
    <rPh sb="22" eb="24">
      <t>ヒョウカ</t>
    </rPh>
    <phoneticPr fontId="6"/>
  </si>
  <si>
    <t>児発５・有資格２・人欠２・未計画・開所減２・評価減・拘束減</t>
    <rPh sb="13" eb="14">
      <t>ミ</t>
    </rPh>
    <rPh sb="14" eb="16">
      <t>ケイカク</t>
    </rPh>
    <rPh sb="22" eb="24">
      <t>ヒョウカ</t>
    </rPh>
    <rPh sb="24" eb="25">
      <t>ゲン</t>
    </rPh>
    <phoneticPr fontId="6"/>
  </si>
  <si>
    <t>児発５・有資格２・人欠２・未計画２</t>
    <rPh sb="13" eb="14">
      <t>ミ</t>
    </rPh>
    <rPh sb="14" eb="16">
      <t>ケイカク</t>
    </rPh>
    <phoneticPr fontId="6"/>
  </si>
  <si>
    <t>児発５・有資格２・人欠２・未計画２・拘束減</t>
    <rPh sb="13" eb="14">
      <t>ミ</t>
    </rPh>
    <phoneticPr fontId="6"/>
  </si>
  <si>
    <t>児発５・有資格２・人欠２・未計画２・評価減</t>
  </si>
  <si>
    <t>児発５・有資格２・人欠２・未計画２・評価減・拘束減</t>
  </si>
  <si>
    <t>児発５・有資格２・人欠２・未計画２・開所減１</t>
    <rPh sb="13" eb="14">
      <t>ミ</t>
    </rPh>
    <phoneticPr fontId="6"/>
  </si>
  <si>
    <t>児発５・有資格２・人欠２・未計画２・開所減１・拘束減</t>
    <rPh sb="13" eb="14">
      <t>ミ</t>
    </rPh>
    <phoneticPr fontId="6"/>
  </si>
  <si>
    <t>児発５・有資格２・人欠２・未計画２・開所減１・評価減</t>
    <rPh sb="13" eb="14">
      <t>ミ</t>
    </rPh>
    <rPh sb="23" eb="25">
      <t>ヒョウカ</t>
    </rPh>
    <phoneticPr fontId="6"/>
  </si>
  <si>
    <t>児発５・有資格２・人欠２・未計画２・開所減１・評価減・拘束減</t>
    <rPh sb="13" eb="14">
      <t>ミ</t>
    </rPh>
    <rPh sb="23" eb="25">
      <t>ヒョウカ</t>
    </rPh>
    <rPh sb="25" eb="26">
      <t>ゲン</t>
    </rPh>
    <phoneticPr fontId="6"/>
  </si>
  <si>
    <t>児発５・有資格２・人欠２・未計画２・開所減２</t>
    <rPh sb="13" eb="14">
      <t>ミ</t>
    </rPh>
    <phoneticPr fontId="6"/>
  </si>
  <si>
    <t>児発５・有資格２・人欠２・未計画２・開所減２・拘束減</t>
    <rPh sb="13" eb="14">
      <t>ミ</t>
    </rPh>
    <phoneticPr fontId="6"/>
  </si>
  <si>
    <t>児発５・有資格２・人欠２・未計画２・開所減２・評価減</t>
    <rPh sb="13" eb="14">
      <t>ミ</t>
    </rPh>
    <rPh sb="23" eb="25">
      <t>ヒョウカ</t>
    </rPh>
    <phoneticPr fontId="6"/>
  </si>
  <si>
    <t>児発５・有資格２・人欠２・未計画２・開所減２・評価減・拘束減</t>
    <rPh sb="13" eb="14">
      <t>ミ</t>
    </rPh>
    <rPh sb="23" eb="25">
      <t>ヒョウカ</t>
    </rPh>
    <rPh sb="25" eb="26">
      <t>ゲン</t>
    </rPh>
    <phoneticPr fontId="6"/>
  </si>
  <si>
    <t>児発６・人欠</t>
  </si>
  <si>
    <t>児発６・人欠・拘束減</t>
    <rPh sb="7" eb="9">
      <t>コウソク</t>
    </rPh>
    <rPh sb="9" eb="10">
      <t>ゲン</t>
    </rPh>
    <phoneticPr fontId="6"/>
  </si>
  <si>
    <t>児発６・人欠・評価減</t>
    <rPh sb="7" eb="9">
      <t>ヒョウカ</t>
    </rPh>
    <phoneticPr fontId="6"/>
  </si>
  <si>
    <t>児発６・人欠・評価減・拘束減</t>
  </si>
  <si>
    <t>児発６・人欠・開所減１</t>
  </si>
  <si>
    <t>児発６・人欠・開所減１・拘束減</t>
  </si>
  <si>
    <t>児発６・人欠・開所減１・評価減</t>
  </si>
  <si>
    <t>児発６・人欠・開所減１・評価減・拘束減</t>
  </si>
  <si>
    <t>児発６・人欠・開所減２</t>
  </si>
  <si>
    <t>児発６・人欠・開所減２・拘束減</t>
  </si>
  <si>
    <t>児発６・人欠・開所減２・評価減</t>
  </si>
  <si>
    <t>児発６・人欠・開所減２・評価減・拘束減</t>
  </si>
  <si>
    <t>児発６・人欠・未計画</t>
  </si>
  <si>
    <t>児発６・人欠・未計画・拘束減</t>
    <rPh sb="7" eb="8">
      <t>ミ</t>
    </rPh>
    <rPh sb="8" eb="10">
      <t>ケイカク</t>
    </rPh>
    <phoneticPr fontId="6"/>
  </si>
  <si>
    <t>児発６・人欠・未計画・評価減</t>
    <rPh sb="7" eb="8">
      <t>ミ</t>
    </rPh>
    <rPh sb="8" eb="10">
      <t>ケイカク</t>
    </rPh>
    <rPh sb="11" eb="13">
      <t>ヒョウカ</t>
    </rPh>
    <phoneticPr fontId="6"/>
  </si>
  <si>
    <t>児発６・人欠・未計画・評価減・拘束減</t>
    <rPh sb="7" eb="8">
      <t>ミ</t>
    </rPh>
    <rPh sb="8" eb="10">
      <t>ケイカク</t>
    </rPh>
    <phoneticPr fontId="6"/>
  </si>
  <si>
    <t>児発６・人欠・未計画・開所減１</t>
  </si>
  <si>
    <t>児発６・人欠・未計画・開所減１・拘束減</t>
    <rPh sb="7" eb="8">
      <t>ミ</t>
    </rPh>
    <rPh sb="8" eb="10">
      <t>ケイカク</t>
    </rPh>
    <phoneticPr fontId="6"/>
  </si>
  <si>
    <t>児発６・人欠・未計画・開所減１・評価減</t>
    <rPh sb="7" eb="8">
      <t>ミ</t>
    </rPh>
    <rPh sb="8" eb="10">
      <t>ケイカク</t>
    </rPh>
    <rPh sb="16" eb="18">
      <t>ヒョウカ</t>
    </rPh>
    <phoneticPr fontId="6"/>
  </si>
  <si>
    <t>児発６・人欠・未計画・開所減１・評価減・拘束減</t>
    <rPh sb="7" eb="8">
      <t>ミ</t>
    </rPh>
    <rPh sb="8" eb="10">
      <t>ケイカク</t>
    </rPh>
    <rPh sb="16" eb="18">
      <t>ヒョウカ</t>
    </rPh>
    <rPh sb="20" eb="22">
      <t>コウソク</t>
    </rPh>
    <rPh sb="22" eb="23">
      <t>ゲン</t>
    </rPh>
    <phoneticPr fontId="6"/>
  </si>
  <si>
    <t>児発６・人欠・未計画・開所減２</t>
  </si>
  <si>
    <t>児発６・人欠・未計画・開所減２・拘束減</t>
    <rPh sb="7" eb="8">
      <t>ミ</t>
    </rPh>
    <rPh sb="8" eb="10">
      <t>ケイカク</t>
    </rPh>
    <phoneticPr fontId="6"/>
  </si>
  <si>
    <t>児発６・人欠・未計画・開所減２・評価減</t>
    <rPh sb="7" eb="8">
      <t>ミ</t>
    </rPh>
    <rPh sb="8" eb="10">
      <t>ケイカク</t>
    </rPh>
    <rPh sb="16" eb="18">
      <t>ヒョウカ</t>
    </rPh>
    <phoneticPr fontId="6"/>
  </si>
  <si>
    <t>児発６・人欠・未計画・開所減２・評価減・拘束減</t>
    <rPh sb="7" eb="8">
      <t>ミ</t>
    </rPh>
    <rPh sb="8" eb="10">
      <t>ケイカク</t>
    </rPh>
    <rPh sb="16" eb="18">
      <t>ヒョウカ</t>
    </rPh>
    <rPh sb="20" eb="22">
      <t>コウソク</t>
    </rPh>
    <rPh sb="22" eb="23">
      <t>ゲン</t>
    </rPh>
    <phoneticPr fontId="6"/>
  </si>
  <si>
    <t>児発６・人欠・未計画２</t>
    <rPh sb="7" eb="8">
      <t>ミ</t>
    </rPh>
    <rPh sb="8" eb="10">
      <t>ケイカク</t>
    </rPh>
    <phoneticPr fontId="6"/>
  </si>
  <si>
    <t>児発６・人欠・未計画２・拘束減</t>
    <rPh sb="7" eb="8">
      <t>ミ</t>
    </rPh>
    <phoneticPr fontId="6"/>
  </si>
  <si>
    <t>児発６・人欠・未計画２・評価減</t>
    <rPh sb="7" eb="8">
      <t>ミ</t>
    </rPh>
    <rPh sb="12" eb="14">
      <t>ヒョウカ</t>
    </rPh>
    <phoneticPr fontId="6"/>
  </si>
  <si>
    <t>児発６・人欠・未計画２・評価減・拘束減</t>
    <rPh sb="7" eb="8">
      <t>ミ</t>
    </rPh>
    <phoneticPr fontId="6"/>
  </si>
  <si>
    <t>児発６・人欠・未計画２・開所減１</t>
    <rPh sb="7" eb="8">
      <t>ミ</t>
    </rPh>
    <phoneticPr fontId="6"/>
  </si>
  <si>
    <t>児発６・人欠・未計画２・開所減１・拘束減</t>
    <rPh sb="7" eb="8">
      <t>ミ</t>
    </rPh>
    <phoneticPr fontId="6"/>
  </si>
  <si>
    <t>児発６・人欠・未計画２・開所減１・評価減</t>
    <rPh sb="7" eb="8">
      <t>ミ</t>
    </rPh>
    <rPh sb="17" eb="19">
      <t>ヒョウカ</t>
    </rPh>
    <phoneticPr fontId="6"/>
  </si>
  <si>
    <t>児発６・人欠・未計画２・開所減１・評価減・拘束減</t>
    <rPh sb="7" eb="8">
      <t>ミ</t>
    </rPh>
    <rPh sb="17" eb="19">
      <t>ヒョウカ</t>
    </rPh>
    <rPh sb="21" eb="23">
      <t>コウソク</t>
    </rPh>
    <rPh sb="23" eb="24">
      <t>ゲン</t>
    </rPh>
    <phoneticPr fontId="6"/>
  </si>
  <si>
    <t>児発６・人欠・未計画２・開所減２</t>
    <rPh sb="7" eb="8">
      <t>ミ</t>
    </rPh>
    <phoneticPr fontId="6"/>
  </si>
  <si>
    <t>児発６・人欠・未計画２・開所減２・拘束減</t>
    <rPh sb="7" eb="8">
      <t>ミ</t>
    </rPh>
    <phoneticPr fontId="6"/>
  </si>
  <si>
    <t>児発６・人欠・未計画２・開所減２・評価減</t>
    <rPh sb="7" eb="8">
      <t>ミ</t>
    </rPh>
    <rPh sb="17" eb="19">
      <t>ヒョウカ</t>
    </rPh>
    <phoneticPr fontId="6"/>
  </si>
  <si>
    <t>児発６・人欠・未計画２・開所減２・評価減・拘束減</t>
    <rPh sb="7" eb="8">
      <t>ミ</t>
    </rPh>
    <rPh sb="17" eb="19">
      <t>ヒョウカ</t>
    </rPh>
    <rPh sb="21" eb="23">
      <t>コウソク</t>
    </rPh>
    <rPh sb="23" eb="24">
      <t>ゲン</t>
    </rPh>
    <phoneticPr fontId="6"/>
  </si>
  <si>
    <t>児発６・人欠２</t>
  </si>
  <si>
    <t>児発６・人欠２・拘束減</t>
    <rPh sb="8" eb="10">
      <t>コウソク</t>
    </rPh>
    <rPh sb="10" eb="11">
      <t>ゲン</t>
    </rPh>
    <phoneticPr fontId="6"/>
  </si>
  <si>
    <t>児発６・人欠２・評価減</t>
    <rPh sb="8" eb="10">
      <t>ヒョウカ</t>
    </rPh>
    <phoneticPr fontId="6"/>
  </si>
  <si>
    <t>児発６・人欠２・評価減・拘束減</t>
  </si>
  <si>
    <t>児発６・人欠２・開所減１</t>
  </si>
  <si>
    <t>児発６・人欠２・開所減１・拘束減</t>
  </si>
  <si>
    <t>児発６・人欠２・開所減１・評価減</t>
  </si>
  <si>
    <t>児発６・人欠２・開所減１・評価減・拘束減</t>
  </si>
  <si>
    <t>児発６・人欠２・開所減２</t>
  </si>
  <si>
    <t>児発６・人欠２・開所減２・拘束減</t>
  </si>
  <si>
    <t>児発６・人欠２・開所減２・評価減</t>
  </si>
  <si>
    <t>児発６・人欠２・開所減２・評価減・拘束減</t>
  </si>
  <si>
    <t>児発６・人欠２・未計画</t>
  </si>
  <si>
    <t>児発６・人欠２・未計画・拘束減</t>
    <rPh sb="8" eb="9">
      <t>ミ</t>
    </rPh>
    <rPh sb="9" eb="11">
      <t>ケイカク</t>
    </rPh>
    <phoneticPr fontId="6"/>
  </si>
  <si>
    <t>児発６・人欠２・未計画・評価減</t>
    <rPh sb="8" eb="9">
      <t>ミ</t>
    </rPh>
    <rPh sb="9" eb="11">
      <t>ケイカク</t>
    </rPh>
    <rPh sb="12" eb="14">
      <t>ヒョウカ</t>
    </rPh>
    <phoneticPr fontId="6"/>
  </si>
  <si>
    <t>児発６・人欠２・未計画・評価減・拘束減</t>
    <rPh sb="8" eb="9">
      <t>ミ</t>
    </rPh>
    <rPh sb="9" eb="11">
      <t>ケイカク</t>
    </rPh>
    <phoneticPr fontId="6"/>
  </si>
  <si>
    <t>児発６・人欠２・未計画・開所減１</t>
  </si>
  <si>
    <t>児発６・人欠２・未計画・開所減１・拘束減</t>
    <rPh sb="8" eb="9">
      <t>ミ</t>
    </rPh>
    <rPh sb="9" eb="11">
      <t>ケイカク</t>
    </rPh>
    <phoneticPr fontId="6"/>
  </si>
  <si>
    <t>児発６・人欠２・未計画・開所減１・評価減</t>
    <rPh sb="8" eb="9">
      <t>ミ</t>
    </rPh>
    <rPh sb="9" eb="11">
      <t>ケイカク</t>
    </rPh>
    <rPh sb="17" eb="19">
      <t>ヒョウカ</t>
    </rPh>
    <phoneticPr fontId="6"/>
  </si>
  <si>
    <t>児発６・人欠２・未計画・開所減１・評価減・拘束減</t>
    <rPh sb="8" eb="9">
      <t>ミ</t>
    </rPh>
    <rPh sb="9" eb="11">
      <t>ケイカク</t>
    </rPh>
    <rPh sb="17" eb="19">
      <t>ヒョウカ</t>
    </rPh>
    <rPh sb="21" eb="23">
      <t>コウソク</t>
    </rPh>
    <rPh sb="23" eb="24">
      <t>ゲン</t>
    </rPh>
    <phoneticPr fontId="6"/>
  </si>
  <si>
    <t>児発６・人欠２・未計画・開所減２</t>
  </si>
  <si>
    <t>児発６・人欠２・未計画・開所減２・拘束減</t>
    <rPh sb="8" eb="9">
      <t>ミ</t>
    </rPh>
    <rPh sb="9" eb="11">
      <t>ケイカク</t>
    </rPh>
    <phoneticPr fontId="6"/>
  </si>
  <si>
    <t>児発６・人欠２・未計画・開所減２・評価減</t>
    <rPh sb="8" eb="9">
      <t>ミ</t>
    </rPh>
    <rPh sb="9" eb="11">
      <t>ケイカク</t>
    </rPh>
    <rPh sb="17" eb="19">
      <t>ヒョウカ</t>
    </rPh>
    <phoneticPr fontId="6"/>
  </si>
  <si>
    <t>児発６・人欠２・未計画・開所減２・評価減・拘束減</t>
    <rPh sb="8" eb="9">
      <t>ミ</t>
    </rPh>
    <rPh sb="9" eb="11">
      <t>ケイカク</t>
    </rPh>
    <rPh sb="17" eb="19">
      <t>ヒョウカ</t>
    </rPh>
    <rPh sb="21" eb="23">
      <t>コウソク</t>
    </rPh>
    <rPh sb="23" eb="24">
      <t>ゲン</t>
    </rPh>
    <phoneticPr fontId="6"/>
  </si>
  <si>
    <t>児発６・人欠２・未計画２</t>
    <rPh sb="8" eb="9">
      <t>ミ</t>
    </rPh>
    <rPh sb="9" eb="11">
      <t>ケイカク</t>
    </rPh>
    <phoneticPr fontId="6"/>
  </si>
  <si>
    <t>児発６・人欠２・未計画２・拘束減</t>
    <rPh sb="8" eb="9">
      <t>ミ</t>
    </rPh>
    <phoneticPr fontId="6"/>
  </si>
  <si>
    <t>児発６・人欠２・未計画２・評価減</t>
    <rPh sb="8" eb="9">
      <t>ミ</t>
    </rPh>
    <rPh sb="13" eb="15">
      <t>ヒョウカ</t>
    </rPh>
    <phoneticPr fontId="6"/>
  </si>
  <si>
    <t>児発６・人欠２・未計画２・評価減・拘束減</t>
    <rPh sb="8" eb="9">
      <t>ミ</t>
    </rPh>
    <phoneticPr fontId="6"/>
  </si>
  <si>
    <t>児発６・人欠２・未計画２・開所減１</t>
    <rPh sb="8" eb="9">
      <t>ミ</t>
    </rPh>
    <phoneticPr fontId="6"/>
  </si>
  <si>
    <t>児発６・人欠２・未計画２・開所減１・拘束減</t>
    <rPh sb="8" eb="9">
      <t>ミ</t>
    </rPh>
    <phoneticPr fontId="6"/>
  </si>
  <si>
    <t>児発６・人欠２・未計画２・開所減１・評価減</t>
    <rPh sb="8" eb="9">
      <t>ミ</t>
    </rPh>
    <rPh sb="18" eb="20">
      <t>ヒョウカ</t>
    </rPh>
    <phoneticPr fontId="6"/>
  </si>
  <si>
    <t>児発６・人欠２・未計画２・開所減１・評価減・拘束減</t>
    <rPh sb="8" eb="9">
      <t>ミ</t>
    </rPh>
    <rPh sb="18" eb="20">
      <t>ヒョウカ</t>
    </rPh>
    <rPh sb="22" eb="24">
      <t>コウソク</t>
    </rPh>
    <rPh sb="24" eb="25">
      <t>ゲン</t>
    </rPh>
    <phoneticPr fontId="6"/>
  </si>
  <si>
    <t>児発６・人欠２・未計画２・開所減２</t>
    <rPh sb="8" eb="9">
      <t>ミ</t>
    </rPh>
    <phoneticPr fontId="6"/>
  </si>
  <si>
    <t>児発６・人欠２・未計画２・開所減２・拘束減</t>
    <rPh sb="8" eb="9">
      <t>ミ</t>
    </rPh>
    <phoneticPr fontId="6"/>
  </si>
  <si>
    <t>児発６・人欠２・未計画２・開所減２・評価減</t>
    <rPh sb="8" eb="9">
      <t>ミ</t>
    </rPh>
    <rPh sb="18" eb="20">
      <t>ヒョウカ</t>
    </rPh>
    <phoneticPr fontId="6"/>
  </si>
  <si>
    <t>児発６・人欠２・未計画２・開所減２・評価減・拘束減</t>
    <rPh sb="8" eb="9">
      <t>ミ</t>
    </rPh>
    <rPh sb="18" eb="20">
      <t>ヒョウカ</t>
    </rPh>
    <rPh sb="22" eb="24">
      <t>コウソク</t>
    </rPh>
    <rPh sb="24" eb="25">
      <t>ゲン</t>
    </rPh>
    <phoneticPr fontId="6"/>
  </si>
  <si>
    <t>児発６・有資格３・人欠</t>
  </si>
  <si>
    <t>児発６・有資格３・人欠・拘束減</t>
  </si>
  <si>
    <t>児発６・有資格３・人欠・評価減</t>
    <rPh sb="12" eb="14">
      <t>ヒョウカ</t>
    </rPh>
    <phoneticPr fontId="6"/>
  </si>
  <si>
    <t>児発６・有資格３・人欠・評価減・拘束減</t>
    <rPh sb="12" eb="14">
      <t>ヒョウカ</t>
    </rPh>
    <phoneticPr fontId="6"/>
  </si>
  <si>
    <t>児発６・有資格３・人欠・開所減１</t>
  </si>
  <si>
    <t>児発６・有資格３・人欠・開所減１・拘束減</t>
  </si>
  <si>
    <t>児発６・有資格３・人欠・開所減１・評価減</t>
  </si>
  <si>
    <t>児発６・有資格３・人欠・開所減１・評価減・拘束減</t>
  </si>
  <si>
    <t>児発６・有資格３・人欠・開所減２</t>
  </si>
  <si>
    <t>児発６・有資格３・人欠・開所減２・拘束減</t>
  </si>
  <si>
    <t>児発６・有資格３・人欠・開所減２・評価減</t>
  </si>
  <si>
    <t>児発６・有資格３・人欠・開所減２・評価減・拘束減</t>
  </si>
  <si>
    <t>児発６・有資格３・人欠・未計画</t>
  </si>
  <si>
    <t>児発６・有資格３・人欠・未計画・拘束減</t>
    <rPh sb="12" eb="13">
      <t>ミ</t>
    </rPh>
    <rPh sb="13" eb="15">
      <t>ケイカク</t>
    </rPh>
    <phoneticPr fontId="6"/>
  </si>
  <si>
    <t>児発６・有資格３・人欠・未計画・評価減</t>
  </si>
  <si>
    <t>児発６・有資格３・人欠・未計画・評価減・拘束減</t>
  </si>
  <si>
    <t>児発６・有資格３・人欠・未計画・開所減１</t>
  </si>
  <si>
    <t>児発６・有資格３・人欠・未計画・開所減１・拘束減</t>
    <rPh sb="12" eb="13">
      <t>ミ</t>
    </rPh>
    <rPh sb="13" eb="15">
      <t>ケイカク</t>
    </rPh>
    <phoneticPr fontId="6"/>
  </si>
  <si>
    <t>児発６・有資格３・人欠・未計画・開所減１・評価減</t>
    <rPh sb="12" eb="13">
      <t>ミ</t>
    </rPh>
    <rPh sb="13" eb="15">
      <t>ケイカク</t>
    </rPh>
    <rPh sb="21" eb="23">
      <t>ヒョウカ</t>
    </rPh>
    <phoneticPr fontId="6"/>
  </si>
  <si>
    <t>児発６・有資格３・人欠・未計画・開所減１・評価減・拘束減</t>
    <rPh sb="12" eb="13">
      <t>ミ</t>
    </rPh>
    <rPh sb="13" eb="15">
      <t>ケイカク</t>
    </rPh>
    <rPh sb="21" eb="23">
      <t>ヒョウカ</t>
    </rPh>
    <rPh sb="23" eb="24">
      <t>ゲン</t>
    </rPh>
    <phoneticPr fontId="6"/>
  </si>
  <si>
    <t>児発６・有資格３・人欠・未計画・開所減２</t>
    <rPh sb="12" eb="13">
      <t>ミ</t>
    </rPh>
    <rPh sb="13" eb="15">
      <t>ケイカク</t>
    </rPh>
    <phoneticPr fontId="6"/>
  </si>
  <si>
    <t>児発６・有資格３・人欠・未計画・開所減２・拘束減</t>
    <rPh sb="12" eb="13">
      <t>ミ</t>
    </rPh>
    <rPh sb="13" eb="15">
      <t>ケイカク</t>
    </rPh>
    <phoneticPr fontId="6"/>
  </si>
  <si>
    <t>児発６・有資格３・人欠・未計画・開所減２・評価減</t>
    <rPh sb="12" eb="13">
      <t>ミ</t>
    </rPh>
    <rPh sb="13" eb="15">
      <t>ケイカク</t>
    </rPh>
    <rPh sb="21" eb="23">
      <t>ヒョウカ</t>
    </rPh>
    <phoneticPr fontId="6"/>
  </si>
  <si>
    <t>児発６・有資格３・人欠・未計画・開所減２・評価減・拘束減</t>
    <rPh sb="12" eb="13">
      <t>ミ</t>
    </rPh>
    <rPh sb="13" eb="15">
      <t>ケイカク</t>
    </rPh>
    <rPh sb="21" eb="23">
      <t>ヒョウカ</t>
    </rPh>
    <rPh sb="23" eb="24">
      <t>ゲン</t>
    </rPh>
    <phoneticPr fontId="6"/>
  </si>
  <si>
    <t>児発６・有資格３・人欠・未計画２</t>
    <rPh sb="12" eb="13">
      <t>ミ</t>
    </rPh>
    <rPh sb="13" eb="15">
      <t>ケイカク</t>
    </rPh>
    <phoneticPr fontId="6"/>
  </si>
  <si>
    <t>児発６・有資格３・人欠・未計画２・拘束減</t>
    <rPh sb="12" eb="13">
      <t>ミ</t>
    </rPh>
    <phoneticPr fontId="6"/>
  </si>
  <si>
    <t>児発６・有資格３・人欠・未計画２・評価減</t>
  </si>
  <si>
    <t>児発６・有資格３・人欠・未計画２・評価減・拘束減</t>
  </si>
  <si>
    <t>児発６・有資格３・人欠・未計画２・開所減１</t>
    <rPh sb="12" eb="13">
      <t>ミ</t>
    </rPh>
    <phoneticPr fontId="6"/>
  </si>
  <si>
    <t>児発６・有資格３・人欠・未計画２・開所減１・拘束減</t>
    <rPh sb="12" eb="13">
      <t>ミ</t>
    </rPh>
    <phoneticPr fontId="6"/>
  </si>
  <si>
    <t>児発６・有資格３・人欠・未計画２・開所減１・評価減</t>
    <rPh sb="12" eb="13">
      <t>ミ</t>
    </rPh>
    <rPh sb="22" eb="24">
      <t>ヒョウカ</t>
    </rPh>
    <phoneticPr fontId="6"/>
  </si>
  <si>
    <t>児発６・有資格３・人欠・未計画２・開所減１・評価減・拘束減</t>
    <rPh sb="12" eb="13">
      <t>ミ</t>
    </rPh>
    <rPh sb="22" eb="24">
      <t>ヒョウカ</t>
    </rPh>
    <rPh sb="24" eb="25">
      <t>ゲン</t>
    </rPh>
    <phoneticPr fontId="6"/>
  </si>
  <si>
    <t>児発６・有資格３・人欠・未計画２・開所減２</t>
    <rPh sb="12" eb="13">
      <t>ミ</t>
    </rPh>
    <phoneticPr fontId="6"/>
  </si>
  <si>
    <t>児発６・有資格３・人欠・未計画２・開所減２・拘束減</t>
    <rPh sb="12" eb="13">
      <t>ミ</t>
    </rPh>
    <phoneticPr fontId="6"/>
  </si>
  <si>
    <t>児発６・有資格３・人欠・未計画２・開所減２・評価減</t>
    <rPh sb="12" eb="13">
      <t>ミ</t>
    </rPh>
    <rPh sb="22" eb="24">
      <t>ヒョウカ</t>
    </rPh>
    <phoneticPr fontId="6"/>
  </si>
  <si>
    <t>児発６・有資格３・人欠・未計画２・開所減２・評価減・拘束減</t>
    <rPh sb="12" eb="13">
      <t>ミ</t>
    </rPh>
    <rPh sb="22" eb="24">
      <t>ヒョウカ</t>
    </rPh>
    <rPh sb="24" eb="25">
      <t>ゲン</t>
    </rPh>
    <phoneticPr fontId="6"/>
  </si>
  <si>
    <t>児発６・有資格３・人欠２</t>
  </si>
  <si>
    <t>児発６・有資格３・人欠２・拘束減</t>
  </si>
  <si>
    <t>児発６・有資格３・人欠２・評価減</t>
    <rPh sb="13" eb="15">
      <t>ヒョウカ</t>
    </rPh>
    <phoneticPr fontId="6"/>
  </si>
  <si>
    <t>児発６・有資格３・人欠２・評価減・拘束減</t>
    <rPh sb="13" eb="15">
      <t>ヒョウカ</t>
    </rPh>
    <phoneticPr fontId="6"/>
  </si>
  <si>
    <t>児発６・有資格３・人欠２・開所減１</t>
  </si>
  <si>
    <t>児発６・有資格３・人欠２・開所減１・拘束減</t>
  </si>
  <si>
    <t>児発６・有資格３・人欠２・開所減１・評価減</t>
  </si>
  <si>
    <t>児発６・有資格３・人欠２・開所減１・評価減・拘束減</t>
  </si>
  <si>
    <t>児発６・有資格３・人欠２・開所減２</t>
  </si>
  <si>
    <t>児発６・有資格３・人欠２・開所減２・拘束減</t>
  </si>
  <si>
    <t>児発６・有資格３・人欠２・開所減２・評価減</t>
  </si>
  <si>
    <t>児発６・有資格３・人欠２・開所減２・評価減・拘束減</t>
  </si>
  <si>
    <t>児発６・有資格３・人欠２・未計画</t>
  </si>
  <si>
    <t>児発６・有資格３・人欠２・未計画・拘束減</t>
    <rPh sb="13" eb="14">
      <t>ミ</t>
    </rPh>
    <rPh sb="14" eb="16">
      <t>ケイカク</t>
    </rPh>
    <phoneticPr fontId="6"/>
  </si>
  <si>
    <t>児発６・有資格３・人欠２・未計画・評価減</t>
  </si>
  <si>
    <t>児発６・有資格３・人欠２・未計画・評価減・拘束減</t>
  </si>
  <si>
    <t>児発６・有資格３・人欠２・未計画・開所減１</t>
  </si>
  <si>
    <t>児発６・有資格３・人欠２・未計画・開所減１・拘束減</t>
    <rPh sb="13" eb="14">
      <t>ミ</t>
    </rPh>
    <rPh sb="14" eb="16">
      <t>ケイカク</t>
    </rPh>
    <phoneticPr fontId="6"/>
  </si>
  <si>
    <t>児発６・有資格３・人欠２・未計画・開所減１・評価減</t>
    <rPh sb="13" eb="14">
      <t>ミ</t>
    </rPh>
    <rPh sb="14" eb="16">
      <t>ケイカク</t>
    </rPh>
    <rPh sb="22" eb="24">
      <t>ヒョウカ</t>
    </rPh>
    <phoneticPr fontId="6"/>
  </si>
  <si>
    <t>児発６・有資格３・人欠２・未計画・開所減１・評価減・拘束減</t>
    <rPh sb="13" eb="14">
      <t>ミ</t>
    </rPh>
    <rPh sb="14" eb="16">
      <t>ケイカク</t>
    </rPh>
    <rPh sb="22" eb="24">
      <t>ヒョウカ</t>
    </rPh>
    <rPh sb="24" eb="25">
      <t>ゲン</t>
    </rPh>
    <phoneticPr fontId="6"/>
  </si>
  <si>
    <t>児発６・有資格３・人欠２・未計画・開所減２</t>
    <rPh sb="13" eb="14">
      <t>ミ</t>
    </rPh>
    <rPh sb="14" eb="16">
      <t>ケイカク</t>
    </rPh>
    <phoneticPr fontId="6"/>
  </si>
  <si>
    <t>児発６・有資格３・人欠２・未計画・開所減２・拘束減</t>
    <rPh sb="13" eb="14">
      <t>ミ</t>
    </rPh>
    <rPh sb="14" eb="16">
      <t>ケイカク</t>
    </rPh>
    <phoneticPr fontId="6"/>
  </si>
  <si>
    <t>児発６・有資格３・人欠２・未計画・開所減２・評価減</t>
    <rPh sb="13" eb="14">
      <t>ミ</t>
    </rPh>
    <rPh sb="14" eb="16">
      <t>ケイカク</t>
    </rPh>
    <rPh sb="22" eb="24">
      <t>ヒョウカ</t>
    </rPh>
    <phoneticPr fontId="6"/>
  </si>
  <si>
    <t>児発６・有資格３・人欠２・未計画・開所減２・評価減・拘束減</t>
    <rPh sb="13" eb="14">
      <t>ミ</t>
    </rPh>
    <rPh sb="14" eb="16">
      <t>ケイカク</t>
    </rPh>
    <rPh sb="22" eb="24">
      <t>ヒョウカ</t>
    </rPh>
    <rPh sb="24" eb="25">
      <t>ゲン</t>
    </rPh>
    <phoneticPr fontId="6"/>
  </si>
  <si>
    <t>児発６・有資格３・人欠２・未計画２</t>
    <rPh sb="13" eb="14">
      <t>ミ</t>
    </rPh>
    <rPh sb="14" eb="16">
      <t>ケイカク</t>
    </rPh>
    <phoneticPr fontId="6"/>
  </si>
  <si>
    <t>児発６・有資格３・人欠２・未計画２・拘束減</t>
    <rPh sb="13" eb="14">
      <t>ミ</t>
    </rPh>
    <phoneticPr fontId="6"/>
  </si>
  <si>
    <t>児発６・有資格３・人欠２・未計画２・評価減</t>
  </si>
  <si>
    <t>児発６・有資格３・人欠２・未計画２・評価減・拘束減</t>
  </si>
  <si>
    <t>児発６・有資格３・人欠２・未計画２・開所減１</t>
    <rPh sb="13" eb="14">
      <t>ミ</t>
    </rPh>
    <phoneticPr fontId="6"/>
  </si>
  <si>
    <t>児発６・有資格３・人欠２・未計画２・開所減１・拘束減</t>
    <rPh sb="13" eb="14">
      <t>ミ</t>
    </rPh>
    <phoneticPr fontId="6"/>
  </si>
  <si>
    <t>児発６・有資格３・人欠２・未計画２・開所減１・評価減</t>
    <rPh sb="13" eb="14">
      <t>ミ</t>
    </rPh>
    <rPh sb="23" eb="25">
      <t>ヒョウカ</t>
    </rPh>
    <phoneticPr fontId="6"/>
  </si>
  <si>
    <t>児発６・有資格３・人欠２・未計画２・開所減１・評価減・拘束減</t>
    <rPh sb="13" eb="14">
      <t>ミ</t>
    </rPh>
    <rPh sb="23" eb="25">
      <t>ヒョウカ</t>
    </rPh>
    <rPh sb="25" eb="26">
      <t>ゲン</t>
    </rPh>
    <phoneticPr fontId="6"/>
  </si>
  <si>
    <t>児発６・有資格３・人欠２・未計画２・開所減２</t>
    <rPh sb="13" eb="14">
      <t>ミ</t>
    </rPh>
    <phoneticPr fontId="6"/>
  </si>
  <si>
    <t>児発６・有資格３・人欠２・未計画２・開所減２・拘束減</t>
    <rPh sb="13" eb="14">
      <t>ミ</t>
    </rPh>
    <phoneticPr fontId="6"/>
  </si>
  <si>
    <t>児発６・有資格３・人欠２・未計画２・開所減２・評価減</t>
    <rPh sb="13" eb="14">
      <t>ミ</t>
    </rPh>
    <rPh sb="23" eb="25">
      <t>ヒョウカ</t>
    </rPh>
    <phoneticPr fontId="6"/>
  </si>
  <si>
    <t>児発６・有資格３・人欠２・未計画２・開所減２・評価減・拘束減</t>
    <rPh sb="13" eb="14">
      <t>ミ</t>
    </rPh>
    <rPh sb="23" eb="25">
      <t>ヒョウカ</t>
    </rPh>
    <rPh sb="25" eb="26">
      <t>ゲン</t>
    </rPh>
    <phoneticPr fontId="6"/>
  </si>
  <si>
    <t>基準該当児発Ⅰ・人欠</t>
  </si>
  <si>
    <t>基準該当児発Ⅰ・人欠・評価減</t>
    <rPh sb="11" eb="13">
      <t>ヒョウカ</t>
    </rPh>
    <phoneticPr fontId="6"/>
  </si>
  <si>
    <t>基準該当児発Ⅰ・人欠・開所減１</t>
  </si>
  <si>
    <t>基準該当児発Ⅰ・人欠・開所減１・評価減</t>
  </si>
  <si>
    <t>基準該当児発Ⅰ・人欠・開所減２</t>
  </si>
  <si>
    <t>基準該当児発Ⅰ・人欠・開所減２・評価減</t>
  </si>
  <si>
    <t>基準該当児発Ⅰ・人欠・未計画</t>
  </si>
  <si>
    <t>基準該当児発Ⅰ・人欠・未計画・評価減</t>
    <rPh sb="11" eb="12">
      <t>ミ</t>
    </rPh>
    <rPh sb="12" eb="14">
      <t>ケイカク</t>
    </rPh>
    <rPh sb="15" eb="17">
      <t>ヒョウカ</t>
    </rPh>
    <phoneticPr fontId="6"/>
  </si>
  <si>
    <t>基準該当児発Ⅰ・人欠・未計画・開所減１</t>
  </si>
  <si>
    <t>基準該当児発Ⅰ・人欠・未計画・開所減１・評価減</t>
    <rPh sb="11" eb="12">
      <t>ミ</t>
    </rPh>
    <rPh sb="12" eb="14">
      <t>ケイカク</t>
    </rPh>
    <rPh sb="20" eb="22">
      <t>ヒョウカ</t>
    </rPh>
    <phoneticPr fontId="6"/>
  </si>
  <si>
    <t>基準該当児発Ⅰ・人欠・未計画・開所減２</t>
  </si>
  <si>
    <t>基準該当児発Ⅰ・人欠・未計画・開所減２・評価減</t>
    <rPh sb="11" eb="12">
      <t>ミ</t>
    </rPh>
    <rPh sb="12" eb="14">
      <t>ケイカク</t>
    </rPh>
    <rPh sb="20" eb="22">
      <t>ヒョウカ</t>
    </rPh>
    <phoneticPr fontId="6"/>
  </si>
  <si>
    <t>基準該当児発Ⅰ・人欠・未計画２</t>
    <rPh sb="11" eb="12">
      <t>ミ</t>
    </rPh>
    <rPh sb="12" eb="14">
      <t>ケイカク</t>
    </rPh>
    <phoneticPr fontId="6"/>
  </si>
  <si>
    <t>基準該当児発Ⅰ・人欠・未計画２・評価減</t>
    <rPh sb="11" eb="12">
      <t>ミ</t>
    </rPh>
    <rPh sb="16" eb="18">
      <t>ヒョウカ</t>
    </rPh>
    <phoneticPr fontId="6"/>
  </si>
  <si>
    <t>基準該当児発Ⅰ・人欠・未計画２・開所減１</t>
    <rPh sb="11" eb="12">
      <t>ミ</t>
    </rPh>
    <phoneticPr fontId="6"/>
  </si>
  <si>
    <t>基準該当児発Ⅰ・人欠・未計画２・開所減１・評価減</t>
    <rPh sb="11" eb="12">
      <t>ミ</t>
    </rPh>
    <rPh sb="21" eb="23">
      <t>ヒョウカ</t>
    </rPh>
    <phoneticPr fontId="6"/>
  </si>
  <si>
    <t>基準該当児発Ⅰ・人欠・未計画２・開所減２</t>
    <rPh sb="11" eb="12">
      <t>ミ</t>
    </rPh>
    <phoneticPr fontId="6"/>
  </si>
  <si>
    <t>基準該当児発Ⅰ・人欠・未計画２・開所減２・評価減</t>
    <rPh sb="11" eb="12">
      <t>ミ</t>
    </rPh>
    <rPh sb="21" eb="23">
      <t>ヒョウカ</t>
    </rPh>
    <phoneticPr fontId="6"/>
  </si>
  <si>
    <t>基準該当児発Ⅰ・人欠２</t>
  </si>
  <si>
    <t>基準該当児発Ⅰ・人欠２・評価減</t>
    <rPh sb="12" eb="14">
      <t>ヒョウカ</t>
    </rPh>
    <phoneticPr fontId="6"/>
  </si>
  <si>
    <t>基準該当児発Ⅰ・人欠２・開所減１</t>
  </si>
  <si>
    <t>基準該当児発Ⅰ・人欠２・開所減１・評価減</t>
  </si>
  <si>
    <t>基準該当児発Ⅰ・人欠２・開所減２</t>
  </si>
  <si>
    <t>基準該当児発Ⅰ・人欠２・開所減２・評価減</t>
  </si>
  <si>
    <t>基準該当児発Ⅰ・人欠２・未計画</t>
    <phoneticPr fontId="6"/>
  </si>
  <si>
    <t>基準該当児発Ⅰ・人欠２・未計画・評価減</t>
    <rPh sb="12" eb="13">
      <t>ミ</t>
    </rPh>
    <rPh sb="13" eb="15">
      <t>ケイカク</t>
    </rPh>
    <rPh sb="16" eb="18">
      <t>ヒョウカ</t>
    </rPh>
    <phoneticPr fontId="6"/>
  </si>
  <si>
    <t>基準該当児発Ⅰ・人欠２・未計画・開所減１</t>
    <phoneticPr fontId="6"/>
  </si>
  <si>
    <t>基準該当児発Ⅰ・人欠２・未計画・開所減１・評価減</t>
    <rPh sb="12" eb="13">
      <t>ミ</t>
    </rPh>
    <rPh sb="13" eb="15">
      <t>ケイカク</t>
    </rPh>
    <rPh sb="21" eb="23">
      <t>ヒョウカ</t>
    </rPh>
    <phoneticPr fontId="6"/>
  </si>
  <si>
    <t>基準該当児発Ⅰ・人欠２・未計画・開所減２</t>
    <phoneticPr fontId="6"/>
  </si>
  <si>
    <t>基準該当児発Ⅰ・人欠２・未計画・開所減２・評価減</t>
    <rPh sb="12" eb="13">
      <t>ミ</t>
    </rPh>
    <rPh sb="13" eb="15">
      <t>ケイカク</t>
    </rPh>
    <rPh sb="21" eb="23">
      <t>ヒョウカ</t>
    </rPh>
    <phoneticPr fontId="6"/>
  </si>
  <si>
    <t>基準該当児発Ⅰ・人欠２・未計画２</t>
    <rPh sb="12" eb="13">
      <t>ミ</t>
    </rPh>
    <rPh sb="13" eb="15">
      <t>ケイカク</t>
    </rPh>
    <phoneticPr fontId="6"/>
  </si>
  <si>
    <t>基準該当児発Ⅰ・人欠２・未計画２・評価減</t>
    <rPh sb="12" eb="13">
      <t>ミ</t>
    </rPh>
    <rPh sb="17" eb="19">
      <t>ヒョウカ</t>
    </rPh>
    <phoneticPr fontId="6"/>
  </si>
  <si>
    <t>基準該当児発Ⅰ・人欠２・未計画２・開所減１</t>
    <rPh sb="12" eb="13">
      <t>ミ</t>
    </rPh>
    <phoneticPr fontId="6"/>
  </si>
  <si>
    <t>基準該当児発Ⅰ・人欠２・未計画２・開所減１・評価減</t>
    <rPh sb="12" eb="13">
      <t>ミ</t>
    </rPh>
    <rPh sb="22" eb="24">
      <t>ヒョウカ</t>
    </rPh>
    <phoneticPr fontId="6"/>
  </si>
  <si>
    <t>基準該当児発Ⅰ・人欠２・未計画２・開所減２</t>
    <rPh sb="12" eb="13">
      <t>ミ</t>
    </rPh>
    <phoneticPr fontId="6"/>
  </si>
  <si>
    <t>基準該当児発Ⅰ・人欠２・未計画２・開所減２・評価減</t>
    <rPh sb="12" eb="13">
      <t>ミ</t>
    </rPh>
    <rPh sb="22" eb="24">
      <t>ヒョウカ</t>
    </rPh>
    <phoneticPr fontId="6"/>
  </si>
  <si>
    <t>（児童発達支援管理責任者の員数が基準に満たない場合（１日につき））</t>
    <rPh sb="1" eb="3">
      <t>ジドウ</t>
    </rPh>
    <rPh sb="3" eb="5">
      <t>ハッタツ</t>
    </rPh>
    <rPh sb="5" eb="7">
      <t>シエン</t>
    </rPh>
    <rPh sb="7" eb="9">
      <t>カンリ</t>
    </rPh>
    <rPh sb="9" eb="11">
      <t>セキニン</t>
    </rPh>
    <rPh sb="11" eb="12">
      <t>シャ</t>
    </rPh>
    <rPh sb="13" eb="15">
      <t>インズウ</t>
    </rPh>
    <rPh sb="16" eb="18">
      <t>キジュン</t>
    </rPh>
    <rPh sb="19" eb="20">
      <t>ミ</t>
    </rPh>
    <rPh sb="23" eb="25">
      <t>バアイ</t>
    </rPh>
    <rPh sb="27" eb="28">
      <t>ニチ</t>
    </rPh>
    <phoneticPr fontId="6"/>
  </si>
  <si>
    <t>サービスコード</t>
    <phoneticPr fontId="6"/>
  </si>
  <si>
    <t>算定項目</t>
    <phoneticPr fontId="6"/>
  </si>
  <si>
    <t>C001</t>
    <phoneticPr fontId="6"/>
  </si>
  <si>
    <t>児発１・責欠</t>
  </si>
  <si>
    <t>児童発達支援センター以外で行う場合</t>
    <phoneticPr fontId="6"/>
  </si>
  <si>
    <t>ニ　障害児（重症心身障害児を除く）の場合</t>
    <phoneticPr fontId="6"/>
  </si>
  <si>
    <t>(1)主に未就学児</t>
    <phoneticPr fontId="6"/>
  </si>
  <si>
    <t>(一)定員10人以下</t>
    <phoneticPr fontId="6"/>
  </si>
  <si>
    <t>児童発達支援管理責任者の員数が基準に満たない場合</t>
    <phoneticPr fontId="6"/>
  </si>
  <si>
    <t>減算が適用される月から４月目まで</t>
    <phoneticPr fontId="6"/>
  </si>
  <si>
    <t>C002</t>
  </si>
  <si>
    <t>児発１・責欠・拘束減</t>
    <rPh sb="7" eb="9">
      <t>コウソク</t>
    </rPh>
    <rPh sb="9" eb="10">
      <t>ゲン</t>
    </rPh>
    <phoneticPr fontId="6"/>
  </si>
  <si>
    <t>C003</t>
  </si>
  <si>
    <t>児発１・責欠・評価減</t>
    <rPh sb="7" eb="9">
      <t>ヒョウカ</t>
    </rPh>
    <phoneticPr fontId="6"/>
  </si>
  <si>
    <t>C004</t>
  </si>
  <si>
    <t>児発１・責欠・評価減・拘束減</t>
  </si>
  <si>
    <t>C005</t>
  </si>
  <si>
    <t>児発１・責欠・開所減１</t>
  </si>
  <si>
    <t>C006</t>
  </si>
  <si>
    <t>児発１・責欠・開所減１・拘束減</t>
  </si>
  <si>
    <t>C007</t>
  </si>
  <si>
    <t>児発１・責欠・開所減１・評価減</t>
  </si>
  <si>
    <t>C008</t>
  </si>
  <si>
    <t>児発１・責欠・開所減１・評価減・拘束減</t>
  </si>
  <si>
    <t>C009</t>
  </si>
  <si>
    <t>児発１・責欠・開所減２</t>
  </si>
  <si>
    <t>C010</t>
  </si>
  <si>
    <t>児発１・責欠・開所減２・拘束減</t>
  </si>
  <si>
    <t>C011</t>
  </si>
  <si>
    <t>児発１・責欠・開所減２・評価減</t>
  </si>
  <si>
    <t>C012</t>
  </si>
  <si>
    <t>児発１・責欠・開所減２・評価減・拘束減</t>
  </si>
  <si>
    <t>C013</t>
  </si>
  <si>
    <t>児発１・責欠・未計画</t>
  </si>
  <si>
    <t>C014</t>
  </si>
  <si>
    <t>児発１・責欠・未計画・拘束減</t>
    <rPh sb="7" eb="8">
      <t>ミ</t>
    </rPh>
    <rPh sb="8" eb="10">
      <t>ケイカク</t>
    </rPh>
    <phoneticPr fontId="6"/>
  </si>
  <si>
    <t>C015</t>
  </si>
  <si>
    <t>児発１・責欠・未計画・評価減</t>
    <rPh sb="7" eb="8">
      <t>ミ</t>
    </rPh>
    <rPh sb="8" eb="10">
      <t>ケイカク</t>
    </rPh>
    <rPh sb="11" eb="13">
      <t>ヒョウカ</t>
    </rPh>
    <phoneticPr fontId="6"/>
  </si>
  <si>
    <t>C016</t>
  </si>
  <si>
    <t>児発１・責欠・未計画・評価減・拘束減</t>
    <rPh sb="7" eb="8">
      <t>ミ</t>
    </rPh>
    <rPh sb="8" eb="10">
      <t>ケイカク</t>
    </rPh>
    <phoneticPr fontId="6"/>
  </si>
  <si>
    <t>C017</t>
  </si>
  <si>
    <t>児発１・責欠・未計画・開所減１</t>
  </si>
  <si>
    <t>C018</t>
  </si>
  <si>
    <t>児発１・責欠・未計画・開所減１・拘束減</t>
    <rPh sb="7" eb="8">
      <t>ミ</t>
    </rPh>
    <rPh sb="8" eb="10">
      <t>ケイカク</t>
    </rPh>
    <phoneticPr fontId="6"/>
  </si>
  <si>
    <t>C019</t>
  </si>
  <si>
    <t>児発１・責欠・未計画・開所減１・評価減</t>
    <rPh sb="7" eb="8">
      <t>ミ</t>
    </rPh>
    <rPh sb="8" eb="10">
      <t>ケイカク</t>
    </rPh>
    <rPh sb="16" eb="18">
      <t>ヒョウカ</t>
    </rPh>
    <phoneticPr fontId="6"/>
  </si>
  <si>
    <t>C020</t>
  </si>
  <si>
    <t>児発１・責欠・未計画・開所減１・評価減・拘束減</t>
    <rPh sb="7" eb="8">
      <t>ミ</t>
    </rPh>
    <rPh sb="8" eb="10">
      <t>ケイカク</t>
    </rPh>
    <rPh sb="16" eb="18">
      <t>ヒョウカ</t>
    </rPh>
    <rPh sb="20" eb="22">
      <t>コウソク</t>
    </rPh>
    <rPh sb="22" eb="23">
      <t>ゲン</t>
    </rPh>
    <phoneticPr fontId="6"/>
  </si>
  <si>
    <t>C021</t>
  </si>
  <si>
    <t>児発１・責欠・未計画・開所減２</t>
  </si>
  <si>
    <t>C022</t>
  </si>
  <si>
    <t>児発１・責欠・未計画・開所減２・拘束減</t>
    <rPh sb="7" eb="8">
      <t>ミ</t>
    </rPh>
    <rPh sb="8" eb="10">
      <t>ケイカク</t>
    </rPh>
    <phoneticPr fontId="6"/>
  </si>
  <si>
    <t>C023</t>
  </si>
  <si>
    <t>児発１・責欠・未計画・開所減２・評価減</t>
    <rPh sb="7" eb="8">
      <t>ミ</t>
    </rPh>
    <rPh sb="8" eb="10">
      <t>ケイカク</t>
    </rPh>
    <rPh sb="16" eb="18">
      <t>ヒョウカ</t>
    </rPh>
    <phoneticPr fontId="6"/>
  </si>
  <si>
    <t>C024</t>
  </si>
  <si>
    <t>児発１・責欠・未計画・開所減２・評価減・拘束減</t>
    <rPh sb="7" eb="8">
      <t>ミ</t>
    </rPh>
    <rPh sb="8" eb="10">
      <t>ケイカク</t>
    </rPh>
    <rPh sb="16" eb="18">
      <t>ヒョウカ</t>
    </rPh>
    <rPh sb="20" eb="22">
      <t>コウソク</t>
    </rPh>
    <rPh sb="22" eb="23">
      <t>ゲン</t>
    </rPh>
    <phoneticPr fontId="6"/>
  </si>
  <si>
    <t>C025</t>
  </si>
  <si>
    <t>児発１・責欠・未計画２</t>
    <rPh sb="7" eb="8">
      <t>ミ</t>
    </rPh>
    <rPh sb="8" eb="10">
      <t>ケイカク</t>
    </rPh>
    <phoneticPr fontId="6"/>
  </si>
  <si>
    <t>C026</t>
  </si>
  <si>
    <t>児発１・責欠・未計画２・拘束減</t>
    <rPh sb="7" eb="8">
      <t>ミ</t>
    </rPh>
    <phoneticPr fontId="6"/>
  </si>
  <si>
    <t>C027</t>
  </si>
  <si>
    <t>児発１・責欠・未計画２・評価減</t>
    <rPh sb="7" eb="8">
      <t>ミ</t>
    </rPh>
    <rPh sb="12" eb="14">
      <t>ヒョウカ</t>
    </rPh>
    <phoneticPr fontId="6"/>
  </si>
  <si>
    <t>C028</t>
  </si>
  <si>
    <t>児発１・責欠・未計画２・評価減・拘束減</t>
    <rPh sb="7" eb="8">
      <t>ミ</t>
    </rPh>
    <phoneticPr fontId="6"/>
  </si>
  <si>
    <t>C029</t>
  </si>
  <si>
    <t>児発１・責欠・未計画２・開所減１</t>
    <rPh sb="7" eb="8">
      <t>ミ</t>
    </rPh>
    <phoneticPr fontId="6"/>
  </si>
  <si>
    <t>C030</t>
  </si>
  <si>
    <t>児発１・責欠・未計画２・開所減１・拘束減</t>
    <rPh sb="7" eb="8">
      <t>ミ</t>
    </rPh>
    <phoneticPr fontId="6"/>
  </si>
  <si>
    <t>C031</t>
  </si>
  <si>
    <t>児発１・責欠・未計画２・開所減１・評価減</t>
    <rPh sb="7" eb="8">
      <t>ミ</t>
    </rPh>
    <rPh sb="17" eb="19">
      <t>ヒョウカ</t>
    </rPh>
    <phoneticPr fontId="6"/>
  </si>
  <si>
    <t>C032</t>
  </si>
  <si>
    <t>児発１・責欠・未計画２・開所減１・評価減・拘束減</t>
    <rPh sb="7" eb="8">
      <t>ミ</t>
    </rPh>
    <rPh sb="17" eb="19">
      <t>ヒョウカ</t>
    </rPh>
    <rPh sb="21" eb="23">
      <t>コウソク</t>
    </rPh>
    <rPh sb="23" eb="24">
      <t>ゲン</t>
    </rPh>
    <phoneticPr fontId="6"/>
  </si>
  <si>
    <t>C033</t>
  </si>
  <si>
    <t>児発１・責欠・未計画２・開所減２</t>
    <rPh sb="7" eb="8">
      <t>ミ</t>
    </rPh>
    <phoneticPr fontId="6"/>
  </si>
  <si>
    <t>C034</t>
  </si>
  <si>
    <t>児発１・責欠・未計画２・開所減２・拘束減</t>
    <rPh sb="7" eb="8">
      <t>ミ</t>
    </rPh>
    <phoneticPr fontId="6"/>
  </si>
  <si>
    <t>C035</t>
  </si>
  <si>
    <t>児発１・責欠・未計画２・開所減２・評価減</t>
    <rPh sb="7" eb="8">
      <t>ミ</t>
    </rPh>
    <rPh sb="17" eb="19">
      <t>ヒョウカ</t>
    </rPh>
    <phoneticPr fontId="6"/>
  </si>
  <si>
    <t>C036</t>
  </si>
  <si>
    <t>児発１・責欠・未計画２・開所減２・評価減・拘束減</t>
    <rPh sb="7" eb="8">
      <t>ミ</t>
    </rPh>
    <rPh sb="17" eb="19">
      <t>ヒョウカ</t>
    </rPh>
    <rPh sb="21" eb="23">
      <t>コウソク</t>
    </rPh>
    <rPh sb="23" eb="24">
      <t>ゲン</t>
    </rPh>
    <phoneticPr fontId="6"/>
  </si>
  <si>
    <t>C037</t>
  </si>
  <si>
    <t>児発１・責欠２</t>
  </si>
  <si>
    <t>５月以上連続して減算の場合</t>
    <phoneticPr fontId="6"/>
  </si>
  <si>
    <t>C038</t>
  </si>
  <si>
    <t>児発１・責欠２・拘束減</t>
    <rPh sb="8" eb="10">
      <t>コウソク</t>
    </rPh>
    <rPh sb="10" eb="11">
      <t>ゲン</t>
    </rPh>
    <phoneticPr fontId="6"/>
  </si>
  <si>
    <t>C039</t>
  </si>
  <si>
    <t>児発１・責欠２・評価減</t>
    <rPh sb="8" eb="10">
      <t>ヒョウカ</t>
    </rPh>
    <phoneticPr fontId="6"/>
  </si>
  <si>
    <t>C040</t>
  </si>
  <si>
    <t>児発１・責欠２・評価減・拘束減</t>
  </si>
  <si>
    <t>C041</t>
  </si>
  <si>
    <t>児発１・責欠２・開所減１</t>
  </si>
  <si>
    <t>C042</t>
  </si>
  <si>
    <t>児発１・責欠２・開所減１・拘束減</t>
  </si>
  <si>
    <t>C043</t>
  </si>
  <si>
    <t>児発１・責欠２・開所減１・評価減</t>
  </si>
  <si>
    <t>C044</t>
  </si>
  <si>
    <t>児発１・責欠２・開所減１・評価減・拘束減</t>
  </si>
  <si>
    <t>C045</t>
  </si>
  <si>
    <t>児発１・責欠２・開所減２</t>
  </si>
  <si>
    <t>C046</t>
  </si>
  <si>
    <t>児発１・責欠２・開所減２・拘束減</t>
  </si>
  <si>
    <t>C047</t>
  </si>
  <si>
    <t>児発１・責欠２・開所減２・評価減</t>
  </si>
  <si>
    <t>C048</t>
  </si>
  <si>
    <t>児発１・責欠２・開所減２・評価減・拘束減</t>
  </si>
  <si>
    <t>C049</t>
  </si>
  <si>
    <t>児発１・責欠２・未計画</t>
  </si>
  <si>
    <t>C050</t>
  </si>
  <si>
    <t>児発１・責欠２・未計画・拘束減</t>
    <rPh sb="8" eb="9">
      <t>ミ</t>
    </rPh>
    <rPh sb="9" eb="11">
      <t>ケイカク</t>
    </rPh>
    <phoneticPr fontId="6"/>
  </si>
  <si>
    <t>C051</t>
  </si>
  <si>
    <t>児発１・責欠２・未計画・評価減</t>
    <rPh sb="8" eb="9">
      <t>ミ</t>
    </rPh>
    <rPh sb="9" eb="11">
      <t>ケイカク</t>
    </rPh>
    <rPh sb="12" eb="14">
      <t>ヒョウカ</t>
    </rPh>
    <phoneticPr fontId="6"/>
  </si>
  <si>
    <t>C052</t>
  </si>
  <si>
    <t>児発１・責欠２・未計画・評価減・拘束減</t>
    <rPh sb="8" eb="9">
      <t>ミ</t>
    </rPh>
    <rPh sb="9" eb="11">
      <t>ケイカク</t>
    </rPh>
    <phoneticPr fontId="6"/>
  </si>
  <si>
    <t>C053</t>
  </si>
  <si>
    <t>児発１・責欠２・未計画・開所減１</t>
  </si>
  <si>
    <t>C054</t>
  </si>
  <si>
    <t>児発１・責欠２・未計画・開所減１・拘束減</t>
    <rPh sb="8" eb="9">
      <t>ミ</t>
    </rPh>
    <rPh sb="9" eb="11">
      <t>ケイカク</t>
    </rPh>
    <phoneticPr fontId="6"/>
  </si>
  <si>
    <t>C055</t>
  </si>
  <si>
    <t>児発１・責欠２・未計画・開所減１・評価減</t>
    <rPh sb="8" eb="9">
      <t>ミ</t>
    </rPh>
    <rPh sb="9" eb="11">
      <t>ケイカク</t>
    </rPh>
    <rPh sb="17" eb="19">
      <t>ヒョウカ</t>
    </rPh>
    <phoneticPr fontId="6"/>
  </si>
  <si>
    <t>C056</t>
  </si>
  <si>
    <t>児発１・責欠２・未計画・開所減１・評価減・拘束減</t>
    <rPh sb="8" eb="9">
      <t>ミ</t>
    </rPh>
    <rPh sb="9" eb="11">
      <t>ケイカク</t>
    </rPh>
    <rPh sb="17" eb="19">
      <t>ヒョウカ</t>
    </rPh>
    <rPh sb="21" eb="23">
      <t>コウソク</t>
    </rPh>
    <rPh sb="23" eb="24">
      <t>ゲン</t>
    </rPh>
    <phoneticPr fontId="6"/>
  </si>
  <si>
    <t>C057</t>
  </si>
  <si>
    <t>児発１・責欠２・未計画・開所減２</t>
  </si>
  <si>
    <t>C058</t>
  </si>
  <si>
    <t>児発１・責欠２・未計画・開所減２・拘束減</t>
    <rPh sb="8" eb="9">
      <t>ミ</t>
    </rPh>
    <rPh sb="9" eb="11">
      <t>ケイカク</t>
    </rPh>
    <phoneticPr fontId="6"/>
  </si>
  <si>
    <t>C059</t>
  </si>
  <si>
    <t>児発１・責欠２・未計画・開所減２・評価減</t>
    <rPh sb="8" eb="9">
      <t>ミ</t>
    </rPh>
    <rPh sb="9" eb="11">
      <t>ケイカク</t>
    </rPh>
    <rPh sb="17" eb="19">
      <t>ヒョウカ</t>
    </rPh>
    <phoneticPr fontId="6"/>
  </si>
  <si>
    <t>C060</t>
  </si>
  <si>
    <t>児発１・責欠２・未計画・開所減２・評価減・拘束減</t>
    <rPh sb="8" eb="9">
      <t>ミ</t>
    </rPh>
    <rPh sb="9" eb="11">
      <t>ケイカク</t>
    </rPh>
    <rPh sb="17" eb="19">
      <t>ヒョウカ</t>
    </rPh>
    <rPh sb="21" eb="23">
      <t>コウソク</t>
    </rPh>
    <rPh sb="23" eb="24">
      <t>ゲン</t>
    </rPh>
    <phoneticPr fontId="6"/>
  </si>
  <si>
    <t>C061</t>
  </si>
  <si>
    <t>児発１・責欠２・未計画２</t>
    <rPh sb="8" eb="9">
      <t>ミ</t>
    </rPh>
    <rPh sb="9" eb="11">
      <t>ケイカク</t>
    </rPh>
    <phoneticPr fontId="6"/>
  </si>
  <si>
    <t>C062</t>
  </si>
  <si>
    <t>児発１・責欠２・未計画２・拘束減</t>
    <rPh sb="8" eb="9">
      <t>ミ</t>
    </rPh>
    <phoneticPr fontId="6"/>
  </si>
  <si>
    <t>C063</t>
  </si>
  <si>
    <t>児発１・責欠２・未計画２・評価減</t>
    <rPh sb="8" eb="9">
      <t>ミ</t>
    </rPh>
    <rPh sb="13" eb="15">
      <t>ヒョウカ</t>
    </rPh>
    <phoneticPr fontId="6"/>
  </si>
  <si>
    <t>C064</t>
  </si>
  <si>
    <t>児発１・責欠２・未計画２・評価減・拘束減</t>
    <rPh sb="8" eb="9">
      <t>ミ</t>
    </rPh>
    <phoneticPr fontId="6"/>
  </si>
  <si>
    <t>C065</t>
  </si>
  <si>
    <t>児発１・責欠２・未計画２・開所減１</t>
    <rPh sb="8" eb="9">
      <t>ミ</t>
    </rPh>
    <phoneticPr fontId="6"/>
  </si>
  <si>
    <t>C066</t>
  </si>
  <si>
    <t>児発１・責欠２・未計画２・開所減１・拘束減</t>
    <rPh sb="8" eb="9">
      <t>ミ</t>
    </rPh>
    <phoneticPr fontId="6"/>
  </si>
  <si>
    <t>C067</t>
  </si>
  <si>
    <t>児発１・責欠２・未計画２・開所減１・評価減</t>
    <rPh sb="8" eb="9">
      <t>ミ</t>
    </rPh>
    <rPh sb="18" eb="20">
      <t>ヒョウカ</t>
    </rPh>
    <phoneticPr fontId="6"/>
  </si>
  <si>
    <t>C068</t>
  </si>
  <si>
    <t>児発１・責欠２・未計画２・開所減１・評価減・拘束減</t>
    <rPh sb="8" eb="9">
      <t>ミ</t>
    </rPh>
    <rPh sb="18" eb="20">
      <t>ヒョウカ</t>
    </rPh>
    <rPh sb="22" eb="24">
      <t>コウソク</t>
    </rPh>
    <rPh sb="24" eb="25">
      <t>ゲン</t>
    </rPh>
    <phoneticPr fontId="6"/>
  </si>
  <si>
    <t>C069</t>
  </si>
  <si>
    <t>児発１・責欠２・未計画２・開所減２</t>
    <rPh sb="8" eb="9">
      <t>ミ</t>
    </rPh>
    <phoneticPr fontId="6"/>
  </si>
  <si>
    <t>C070</t>
  </si>
  <si>
    <t>児発１・責欠２・未計画２・開所減２・拘束減</t>
    <rPh sb="8" eb="9">
      <t>ミ</t>
    </rPh>
    <phoneticPr fontId="6"/>
  </si>
  <si>
    <t>C071</t>
  </si>
  <si>
    <t>児発１・責欠２・未計画２・開所減２・評価減</t>
    <rPh sb="8" eb="9">
      <t>ミ</t>
    </rPh>
    <rPh sb="18" eb="20">
      <t>ヒョウカ</t>
    </rPh>
    <phoneticPr fontId="6"/>
  </si>
  <si>
    <t>C072</t>
  </si>
  <si>
    <t>児発１・責欠２・未計画２・開所減２・評価減・拘束減</t>
    <rPh sb="8" eb="9">
      <t>ミ</t>
    </rPh>
    <rPh sb="18" eb="20">
      <t>ヒョウカ</t>
    </rPh>
    <rPh sb="22" eb="24">
      <t>コウソク</t>
    </rPh>
    <rPh sb="24" eb="25">
      <t>ゲン</t>
    </rPh>
    <phoneticPr fontId="6"/>
  </si>
  <si>
    <t>C073</t>
  </si>
  <si>
    <t>児発１・有資格１・責欠</t>
  </si>
  <si>
    <t>児童発達支援管理責任者の員数が基準に満たない場合</t>
    <phoneticPr fontId="6"/>
  </si>
  <si>
    <t>減算が適用される月から４月目まで</t>
    <phoneticPr fontId="6"/>
  </si>
  <si>
    <t>C074</t>
  </si>
  <si>
    <t>児発１・有資格１・責欠・拘束減</t>
  </si>
  <si>
    <t>C075</t>
  </si>
  <si>
    <t>児発１・有資格１・責欠・評価減</t>
    <rPh sb="12" eb="14">
      <t>ヒョウカ</t>
    </rPh>
    <phoneticPr fontId="6"/>
  </si>
  <si>
    <t>C076</t>
  </si>
  <si>
    <t>児発１・有資格１・責欠・評価減・拘束減</t>
    <rPh sb="12" eb="14">
      <t>ヒョウカ</t>
    </rPh>
    <phoneticPr fontId="6"/>
  </si>
  <si>
    <t>C077</t>
  </si>
  <si>
    <t>児発１・有資格１・責欠・開所減１</t>
  </si>
  <si>
    <t>C078</t>
  </si>
  <si>
    <t>児発１・有資格１・責欠・開所減１・拘束減</t>
  </si>
  <si>
    <t>C079</t>
  </si>
  <si>
    <t>児発１・有資格１・責欠・開所減１・評価減</t>
  </si>
  <si>
    <t>C080</t>
  </si>
  <si>
    <t>児発１・有資格１・責欠・開所減１・評価減・拘束減</t>
  </si>
  <si>
    <t>C081</t>
  </si>
  <si>
    <t>児発１・有資格１・責欠・開所減２</t>
  </si>
  <si>
    <t>C082</t>
  </si>
  <si>
    <t>児発１・有資格１・責欠・開所減２・拘束減</t>
  </si>
  <si>
    <t>C083</t>
  </si>
  <si>
    <t>児発１・有資格１・責欠・開所減２・評価減</t>
  </si>
  <si>
    <t>C084</t>
  </si>
  <si>
    <t>児発１・有資格１・責欠・開所減２・評価減・拘束減</t>
  </si>
  <si>
    <t>C085</t>
  </si>
  <si>
    <t>児発１・有資格１・責欠・未計画</t>
  </si>
  <si>
    <t>C086</t>
  </si>
  <si>
    <t>児発１・有資格１・責欠・未計画・拘束減</t>
    <rPh sb="12" eb="13">
      <t>ミ</t>
    </rPh>
    <rPh sb="13" eb="15">
      <t>ケイカク</t>
    </rPh>
    <phoneticPr fontId="6"/>
  </si>
  <si>
    <t>C087</t>
  </si>
  <si>
    <t>児発１・有資格１・責欠・未計画・評価減</t>
  </si>
  <si>
    <t>C088</t>
  </si>
  <si>
    <t>児発１・有資格１・責欠・未計画・評価減・拘束減</t>
  </si>
  <si>
    <t>C089</t>
  </si>
  <si>
    <t>児発１・有資格１・責欠・未計画・開所減１</t>
  </si>
  <si>
    <t>C090</t>
  </si>
  <si>
    <t>児発１・有資格１・責欠・未計画・開所減１・拘束減</t>
    <rPh sb="12" eb="13">
      <t>ミ</t>
    </rPh>
    <rPh sb="13" eb="15">
      <t>ケイカク</t>
    </rPh>
    <phoneticPr fontId="6"/>
  </si>
  <si>
    <t>C091</t>
  </si>
  <si>
    <t>児発１・有資格１・責欠・未計画・開所減１・評価減</t>
    <rPh sb="12" eb="13">
      <t>ミ</t>
    </rPh>
    <rPh sb="13" eb="15">
      <t>ケイカク</t>
    </rPh>
    <rPh sb="21" eb="23">
      <t>ヒョウカ</t>
    </rPh>
    <phoneticPr fontId="6"/>
  </si>
  <si>
    <t>C092</t>
  </si>
  <si>
    <t>児発１・有資格１・責欠・未計画・開所減１・評価減・拘束減</t>
    <rPh sb="12" eb="13">
      <t>ミ</t>
    </rPh>
    <rPh sb="13" eb="15">
      <t>ケイカク</t>
    </rPh>
    <rPh sb="21" eb="23">
      <t>ヒョウカ</t>
    </rPh>
    <rPh sb="23" eb="24">
      <t>ゲン</t>
    </rPh>
    <phoneticPr fontId="6"/>
  </si>
  <si>
    <t>C093</t>
  </si>
  <si>
    <t>児発１・有資格１・責欠・未計画・開所減２</t>
    <rPh sb="12" eb="13">
      <t>ミ</t>
    </rPh>
    <rPh sb="13" eb="15">
      <t>ケイカク</t>
    </rPh>
    <phoneticPr fontId="6"/>
  </si>
  <si>
    <t>C094</t>
  </si>
  <si>
    <t>児発１・有資格１・責欠・未計画・開所減２・拘束減</t>
    <rPh sb="12" eb="13">
      <t>ミ</t>
    </rPh>
    <rPh sb="13" eb="15">
      <t>ケイカク</t>
    </rPh>
    <phoneticPr fontId="6"/>
  </si>
  <si>
    <t>C095</t>
  </si>
  <si>
    <t>児発１・有資格１・責欠・未計画・開所減２・評価減</t>
    <rPh sb="12" eb="13">
      <t>ミ</t>
    </rPh>
    <rPh sb="13" eb="15">
      <t>ケイカク</t>
    </rPh>
    <rPh sb="21" eb="23">
      <t>ヒョウカ</t>
    </rPh>
    <phoneticPr fontId="6"/>
  </si>
  <si>
    <t>C096</t>
  </si>
  <si>
    <t>児発１・有資格１・責欠・未計画・開所減２・評価減・拘束減</t>
    <rPh sb="12" eb="13">
      <t>ミ</t>
    </rPh>
    <rPh sb="13" eb="15">
      <t>ケイカク</t>
    </rPh>
    <rPh sb="21" eb="23">
      <t>ヒョウカ</t>
    </rPh>
    <rPh sb="23" eb="24">
      <t>ゲン</t>
    </rPh>
    <phoneticPr fontId="6"/>
  </si>
  <si>
    <t>C097</t>
  </si>
  <si>
    <t>児発１・有資格１・責欠・未計画２</t>
    <rPh sb="12" eb="13">
      <t>ミ</t>
    </rPh>
    <rPh sb="13" eb="15">
      <t>ケイカク</t>
    </rPh>
    <phoneticPr fontId="6"/>
  </si>
  <si>
    <t>C098</t>
  </si>
  <si>
    <t>児発１・有資格１・責欠・未計画２・拘束減</t>
    <rPh sb="12" eb="13">
      <t>ミ</t>
    </rPh>
    <phoneticPr fontId="6"/>
  </si>
  <si>
    <t>C099</t>
  </si>
  <si>
    <t>児発１・有資格１・責欠・未計画２・評価減</t>
  </si>
  <si>
    <t>C100</t>
  </si>
  <si>
    <t>児発１・有資格１・責欠・未計画２・評価減・拘束減</t>
  </si>
  <si>
    <t>C101</t>
  </si>
  <si>
    <t>児発１・有資格１・責欠・未計画２・開所減１</t>
    <rPh sb="12" eb="13">
      <t>ミ</t>
    </rPh>
    <phoneticPr fontId="6"/>
  </si>
  <si>
    <t>C102</t>
  </si>
  <si>
    <t>児発１・有資格１・責欠・未計画２・開所減１・拘束減</t>
    <rPh sb="12" eb="13">
      <t>ミ</t>
    </rPh>
    <phoneticPr fontId="6"/>
  </si>
  <si>
    <t>C103</t>
  </si>
  <si>
    <t>児発１・有資格１・責欠・未計画２・開所減１・評価減</t>
    <rPh sb="12" eb="13">
      <t>ミ</t>
    </rPh>
    <rPh sb="22" eb="24">
      <t>ヒョウカ</t>
    </rPh>
    <phoneticPr fontId="6"/>
  </si>
  <si>
    <t>C104</t>
  </si>
  <si>
    <t>児発１・有資格１・責欠・未計画２・開所減１・評価減・拘束減</t>
    <rPh sb="12" eb="13">
      <t>ミ</t>
    </rPh>
    <rPh sb="22" eb="24">
      <t>ヒョウカ</t>
    </rPh>
    <rPh sb="24" eb="25">
      <t>ゲン</t>
    </rPh>
    <phoneticPr fontId="6"/>
  </si>
  <si>
    <t>C105</t>
  </si>
  <si>
    <t>児発１・有資格１・責欠・未計画２・開所減２</t>
    <rPh sb="12" eb="13">
      <t>ミ</t>
    </rPh>
    <phoneticPr fontId="6"/>
  </si>
  <si>
    <t>C106</t>
  </si>
  <si>
    <t>児発１・有資格１・責欠・未計画２・開所減２・拘束減</t>
    <rPh sb="12" eb="13">
      <t>ミ</t>
    </rPh>
    <phoneticPr fontId="6"/>
  </si>
  <si>
    <t>C107</t>
  </si>
  <si>
    <t>児発１・有資格１・責欠・未計画２・開所減２・評価減</t>
    <rPh sb="12" eb="13">
      <t>ミ</t>
    </rPh>
    <rPh sb="22" eb="24">
      <t>ヒョウカ</t>
    </rPh>
    <phoneticPr fontId="6"/>
  </si>
  <si>
    <t>C108</t>
  </si>
  <si>
    <t>児発１・有資格１・責欠・未計画２・開所減２・評価減・拘束減</t>
    <rPh sb="12" eb="13">
      <t>ミ</t>
    </rPh>
    <rPh sb="22" eb="24">
      <t>ヒョウカ</t>
    </rPh>
    <rPh sb="24" eb="25">
      <t>ゲン</t>
    </rPh>
    <phoneticPr fontId="6"/>
  </si>
  <si>
    <t>C109</t>
  </si>
  <si>
    <t>児発１・有資格１・責欠２</t>
  </si>
  <si>
    <t>C110</t>
  </si>
  <si>
    <t>児発１・有資格１・責欠２・拘束減</t>
  </si>
  <si>
    <t>C111</t>
  </si>
  <si>
    <t>児発１・有資格１・責欠２・評価減</t>
    <rPh sb="13" eb="15">
      <t>ヒョウカ</t>
    </rPh>
    <phoneticPr fontId="6"/>
  </si>
  <si>
    <t>C112</t>
  </si>
  <si>
    <t>児発１・有資格１・責欠２・評価減・拘束減</t>
    <rPh sb="13" eb="15">
      <t>ヒョウカ</t>
    </rPh>
    <phoneticPr fontId="6"/>
  </si>
  <si>
    <t>C113</t>
  </si>
  <si>
    <t>児発１・有資格１・責欠２・開所減１</t>
  </si>
  <si>
    <t>C114</t>
  </si>
  <si>
    <t>児発１・有資格１・責欠２・開所減１・拘束減</t>
  </si>
  <si>
    <t>C115</t>
  </si>
  <si>
    <t>児発１・有資格１・責欠２・開所減１・評価減</t>
  </si>
  <si>
    <t>C116</t>
  </si>
  <si>
    <t>児発１・有資格１・責欠２・開所減１・評価減・拘束減</t>
  </si>
  <si>
    <t>C117</t>
  </si>
  <si>
    <t>児発１・有資格１・責欠２・開所減２</t>
  </si>
  <si>
    <t>C118</t>
  </si>
  <si>
    <t>児発１・有資格１・責欠２・開所減２・拘束減</t>
  </si>
  <si>
    <t>C119</t>
  </si>
  <si>
    <t>児発１・有資格１・責欠２・開所減２・評価減</t>
  </si>
  <si>
    <t>C120</t>
  </si>
  <si>
    <t>児発１・有資格１・責欠２・開所減２・評価減・拘束減</t>
  </si>
  <si>
    <t>C121</t>
  </si>
  <si>
    <t>児発１・有資格１・責欠２・未計画</t>
  </si>
  <si>
    <t>C122</t>
  </si>
  <si>
    <t>児発１・有資格１・責欠２・未計画・拘束減</t>
    <rPh sb="13" eb="14">
      <t>ミ</t>
    </rPh>
    <rPh sb="14" eb="16">
      <t>ケイカク</t>
    </rPh>
    <phoneticPr fontId="6"/>
  </si>
  <si>
    <t>C123</t>
  </si>
  <si>
    <t>児発１・有資格１・責欠２・未計画・評価減</t>
  </si>
  <si>
    <t>C124</t>
  </si>
  <si>
    <t>児発１・有資格１・責欠２・未計画・評価減・拘束減</t>
  </si>
  <si>
    <t>C125</t>
  </si>
  <si>
    <t>児発１・有資格１・責欠２・未計画・開所減１</t>
  </si>
  <si>
    <t>C126</t>
  </si>
  <si>
    <t>児発１・有資格１・責欠２・未計画・開所減１・拘束減</t>
    <rPh sb="13" eb="14">
      <t>ミ</t>
    </rPh>
    <rPh sb="14" eb="16">
      <t>ケイカク</t>
    </rPh>
    <phoneticPr fontId="6"/>
  </si>
  <si>
    <t>C127</t>
  </si>
  <si>
    <t>児発１・有資格１・責欠２・未計画・開所減１・評価減</t>
    <rPh sb="13" eb="14">
      <t>ミ</t>
    </rPh>
    <rPh sb="14" eb="16">
      <t>ケイカク</t>
    </rPh>
    <rPh sb="22" eb="24">
      <t>ヒョウカ</t>
    </rPh>
    <phoneticPr fontId="6"/>
  </si>
  <si>
    <t>C128</t>
  </si>
  <si>
    <t>児発１・有資格１・責欠２・未計画・開所減１・評価減・拘束減</t>
    <rPh sb="13" eb="14">
      <t>ミ</t>
    </rPh>
    <rPh sb="14" eb="16">
      <t>ケイカク</t>
    </rPh>
    <rPh sb="22" eb="24">
      <t>ヒョウカ</t>
    </rPh>
    <rPh sb="24" eb="25">
      <t>ゲン</t>
    </rPh>
    <phoneticPr fontId="6"/>
  </si>
  <si>
    <t>C129</t>
  </si>
  <si>
    <t>児発１・有資格１・責欠２・未計画・開所減２</t>
    <rPh sb="13" eb="14">
      <t>ミ</t>
    </rPh>
    <rPh sb="14" eb="16">
      <t>ケイカク</t>
    </rPh>
    <phoneticPr fontId="6"/>
  </si>
  <si>
    <t>C130</t>
  </si>
  <si>
    <t>児発１・有資格１・責欠２・未計画・開所減２・拘束減</t>
    <rPh sb="13" eb="14">
      <t>ミ</t>
    </rPh>
    <rPh sb="14" eb="16">
      <t>ケイカク</t>
    </rPh>
    <phoneticPr fontId="6"/>
  </si>
  <si>
    <t>C131</t>
  </si>
  <si>
    <t>児発１・有資格１・責欠２・未計画・開所減２・評価減</t>
    <rPh sb="13" eb="14">
      <t>ミ</t>
    </rPh>
    <rPh sb="14" eb="16">
      <t>ケイカク</t>
    </rPh>
    <rPh sb="22" eb="24">
      <t>ヒョウカ</t>
    </rPh>
    <phoneticPr fontId="6"/>
  </si>
  <si>
    <t>C132</t>
  </si>
  <si>
    <t>児発１・有資格１・責欠２・未計画・開所減２・評価減・拘束減</t>
    <rPh sb="13" eb="14">
      <t>ミ</t>
    </rPh>
    <rPh sb="14" eb="16">
      <t>ケイカク</t>
    </rPh>
    <rPh sb="22" eb="24">
      <t>ヒョウカ</t>
    </rPh>
    <rPh sb="24" eb="25">
      <t>ゲン</t>
    </rPh>
    <phoneticPr fontId="6"/>
  </si>
  <si>
    <t>C133</t>
  </si>
  <si>
    <t>児発１・有資格１・責欠２・未計画２</t>
    <rPh sb="13" eb="14">
      <t>ミ</t>
    </rPh>
    <rPh sb="14" eb="16">
      <t>ケイカク</t>
    </rPh>
    <phoneticPr fontId="6"/>
  </si>
  <si>
    <t>C134</t>
  </si>
  <si>
    <t>児発１・有資格１・責欠２・未計画２・拘束減</t>
    <rPh sb="13" eb="14">
      <t>ミ</t>
    </rPh>
    <phoneticPr fontId="6"/>
  </si>
  <si>
    <t>C135</t>
  </si>
  <si>
    <t>児発１・有資格１・責欠２・未計画２・評価減</t>
  </si>
  <si>
    <t>C136</t>
  </si>
  <si>
    <t>児発１・有資格１・責欠２・未計画２・評価減・拘束減</t>
  </si>
  <si>
    <t>C137</t>
  </si>
  <si>
    <t>児発１・有資格１・責欠２・未計画２・開所減１</t>
    <rPh sb="13" eb="14">
      <t>ミ</t>
    </rPh>
    <phoneticPr fontId="6"/>
  </si>
  <si>
    <t>C138</t>
  </si>
  <si>
    <t>児発１・有資格１・責欠２・未計画２・開所減１・拘束減</t>
    <rPh sb="13" eb="14">
      <t>ミ</t>
    </rPh>
    <phoneticPr fontId="6"/>
  </si>
  <si>
    <t>C139</t>
  </si>
  <si>
    <t>児発１・有資格１・責欠２・未計画２・開所減１・評価減</t>
    <rPh sb="13" eb="14">
      <t>ミ</t>
    </rPh>
    <rPh sb="23" eb="25">
      <t>ヒョウカ</t>
    </rPh>
    <phoneticPr fontId="6"/>
  </si>
  <si>
    <t>C140</t>
  </si>
  <si>
    <t>児発１・有資格１・責欠２・未計画２・開所減１・評価減・拘束減</t>
    <rPh sb="13" eb="14">
      <t>ミ</t>
    </rPh>
    <rPh sb="23" eb="25">
      <t>ヒョウカ</t>
    </rPh>
    <rPh sb="25" eb="26">
      <t>ゲン</t>
    </rPh>
    <phoneticPr fontId="6"/>
  </si>
  <si>
    <t>C141</t>
  </si>
  <si>
    <t>児発１・有資格１・責欠２・未計画２・開所減２</t>
    <rPh sb="13" eb="14">
      <t>ミ</t>
    </rPh>
    <phoneticPr fontId="6"/>
  </si>
  <si>
    <t>C142</t>
  </si>
  <si>
    <t>児発１・有資格１・責欠２・未計画２・開所減２・拘束減</t>
    <rPh sb="13" eb="14">
      <t>ミ</t>
    </rPh>
    <phoneticPr fontId="6"/>
  </si>
  <si>
    <t>C143</t>
  </si>
  <si>
    <t>児発１・有資格１・責欠２・未計画２・開所減２・評価減</t>
    <rPh sb="13" eb="14">
      <t>ミ</t>
    </rPh>
    <rPh sb="23" eb="25">
      <t>ヒョウカ</t>
    </rPh>
    <phoneticPr fontId="6"/>
  </si>
  <si>
    <t>C144</t>
  </si>
  <si>
    <t>児発１・有資格１・責欠２・未計画２・開所減２・評価減・拘束減</t>
    <rPh sb="13" eb="14">
      <t>ミ</t>
    </rPh>
    <rPh sb="23" eb="25">
      <t>ヒョウカ</t>
    </rPh>
    <rPh sb="25" eb="26">
      <t>ゲン</t>
    </rPh>
    <phoneticPr fontId="6"/>
  </si>
  <si>
    <t>C151</t>
    <phoneticPr fontId="6"/>
  </si>
  <si>
    <t>児発２・責欠</t>
  </si>
  <si>
    <t>C152</t>
  </si>
  <si>
    <t>児発２・責欠・拘束減</t>
    <rPh sb="7" eb="9">
      <t>コウソク</t>
    </rPh>
    <rPh sb="9" eb="10">
      <t>ゲン</t>
    </rPh>
    <phoneticPr fontId="6"/>
  </si>
  <si>
    <t>C153</t>
  </si>
  <si>
    <t>児発２・責欠・評価減</t>
    <rPh sb="7" eb="9">
      <t>ヒョウカ</t>
    </rPh>
    <phoneticPr fontId="6"/>
  </si>
  <si>
    <t>C154</t>
  </si>
  <si>
    <t>児発２・責欠・評価減・拘束減</t>
  </si>
  <si>
    <t>C155</t>
  </si>
  <si>
    <t>児発２・責欠・開所減１</t>
  </si>
  <si>
    <t>C156</t>
  </si>
  <si>
    <t>児発２・責欠・開所減１・拘束減</t>
  </si>
  <si>
    <t>C157</t>
  </si>
  <si>
    <t>児発２・責欠・開所減１・評価減</t>
  </si>
  <si>
    <t>C158</t>
  </si>
  <si>
    <t>児発２・責欠・開所減１・評価減・拘束減</t>
  </si>
  <si>
    <t>C159</t>
  </si>
  <si>
    <t>児発２・責欠・開所減２</t>
  </si>
  <si>
    <t>C160</t>
  </si>
  <si>
    <t>児発２・責欠・開所減２・拘束減</t>
  </si>
  <si>
    <t>C161</t>
  </si>
  <si>
    <t>児発２・責欠・開所減２・評価減</t>
  </si>
  <si>
    <t>C162</t>
  </si>
  <si>
    <t>児発２・責欠・開所減２・評価減・拘束減</t>
  </si>
  <si>
    <t>C163</t>
  </si>
  <si>
    <t>児発２・責欠・未計画</t>
  </si>
  <si>
    <t>C164</t>
  </si>
  <si>
    <t>児発２・責欠・未計画・拘束減</t>
    <rPh sb="7" eb="8">
      <t>ミ</t>
    </rPh>
    <rPh sb="8" eb="10">
      <t>ケイカク</t>
    </rPh>
    <phoneticPr fontId="6"/>
  </si>
  <si>
    <t>C165</t>
  </si>
  <si>
    <t>児発２・責欠・未計画・評価減</t>
    <rPh sb="7" eb="8">
      <t>ミ</t>
    </rPh>
    <rPh sb="8" eb="10">
      <t>ケイカク</t>
    </rPh>
    <rPh sb="11" eb="13">
      <t>ヒョウカ</t>
    </rPh>
    <phoneticPr fontId="6"/>
  </si>
  <si>
    <t>C166</t>
  </si>
  <si>
    <t>児発２・責欠・未計画・評価減・拘束減</t>
    <rPh sb="7" eb="8">
      <t>ミ</t>
    </rPh>
    <rPh sb="8" eb="10">
      <t>ケイカク</t>
    </rPh>
    <phoneticPr fontId="6"/>
  </si>
  <si>
    <t>C167</t>
  </si>
  <si>
    <t>児発２・責欠・未計画・開所減１</t>
  </si>
  <si>
    <t>C168</t>
  </si>
  <si>
    <t>児発２・責欠・未計画・開所減１・拘束減</t>
    <rPh sb="7" eb="8">
      <t>ミ</t>
    </rPh>
    <rPh sb="8" eb="10">
      <t>ケイカク</t>
    </rPh>
    <phoneticPr fontId="6"/>
  </si>
  <si>
    <t>C169</t>
  </si>
  <si>
    <t>児発２・責欠・未計画・開所減１・評価減</t>
    <rPh sb="7" eb="8">
      <t>ミ</t>
    </rPh>
    <rPh sb="8" eb="10">
      <t>ケイカク</t>
    </rPh>
    <rPh sb="16" eb="18">
      <t>ヒョウカ</t>
    </rPh>
    <phoneticPr fontId="6"/>
  </si>
  <si>
    <t>C170</t>
  </si>
  <si>
    <t>児発２・責欠・未計画・開所減１・評価減・拘束減</t>
    <rPh sb="7" eb="8">
      <t>ミ</t>
    </rPh>
    <rPh sb="8" eb="10">
      <t>ケイカク</t>
    </rPh>
    <rPh sb="16" eb="18">
      <t>ヒョウカ</t>
    </rPh>
    <rPh sb="20" eb="22">
      <t>コウソク</t>
    </rPh>
    <rPh sb="22" eb="23">
      <t>ゲン</t>
    </rPh>
    <phoneticPr fontId="6"/>
  </si>
  <si>
    <t>C171</t>
  </si>
  <si>
    <t>児発２・責欠・未計画・開所減２</t>
  </si>
  <si>
    <t>C172</t>
  </si>
  <si>
    <t>児発２・責欠・未計画・開所減２・拘束減</t>
    <rPh sb="7" eb="8">
      <t>ミ</t>
    </rPh>
    <rPh sb="8" eb="10">
      <t>ケイカク</t>
    </rPh>
    <phoneticPr fontId="6"/>
  </si>
  <si>
    <t>C173</t>
  </si>
  <si>
    <t>児発２・責欠・未計画・開所減２・評価減</t>
    <rPh sb="7" eb="8">
      <t>ミ</t>
    </rPh>
    <rPh sb="8" eb="10">
      <t>ケイカク</t>
    </rPh>
    <rPh sb="16" eb="18">
      <t>ヒョウカ</t>
    </rPh>
    <phoneticPr fontId="6"/>
  </si>
  <si>
    <t>C174</t>
  </si>
  <si>
    <t>児発２・責欠・未計画・開所減２・評価減・拘束減</t>
    <rPh sb="7" eb="8">
      <t>ミ</t>
    </rPh>
    <rPh sb="8" eb="10">
      <t>ケイカク</t>
    </rPh>
    <rPh sb="16" eb="18">
      <t>ヒョウカ</t>
    </rPh>
    <rPh sb="20" eb="22">
      <t>コウソク</t>
    </rPh>
    <rPh sb="22" eb="23">
      <t>ゲン</t>
    </rPh>
    <phoneticPr fontId="6"/>
  </si>
  <si>
    <t>C175</t>
  </si>
  <si>
    <t>児発２・責欠・未計画２</t>
    <rPh sb="7" eb="8">
      <t>ミ</t>
    </rPh>
    <rPh sb="8" eb="10">
      <t>ケイカク</t>
    </rPh>
    <phoneticPr fontId="6"/>
  </si>
  <si>
    <t>C176</t>
  </si>
  <si>
    <t>児発２・責欠・未計画２・拘束減</t>
    <rPh sb="7" eb="8">
      <t>ミ</t>
    </rPh>
    <phoneticPr fontId="6"/>
  </si>
  <si>
    <t>C177</t>
  </si>
  <si>
    <t>児発２・責欠・未計画２・評価減</t>
    <rPh sb="7" eb="8">
      <t>ミ</t>
    </rPh>
    <rPh sb="12" eb="14">
      <t>ヒョウカ</t>
    </rPh>
    <phoneticPr fontId="6"/>
  </si>
  <si>
    <t>C178</t>
  </si>
  <si>
    <t>児発２・責欠・未計画２・評価減・拘束減</t>
    <rPh sb="7" eb="8">
      <t>ミ</t>
    </rPh>
    <phoneticPr fontId="6"/>
  </si>
  <si>
    <t>C179</t>
  </si>
  <si>
    <t>児発２・責欠・未計画２・開所減１</t>
    <rPh sb="7" eb="8">
      <t>ミ</t>
    </rPh>
    <phoneticPr fontId="6"/>
  </si>
  <si>
    <t>C180</t>
  </si>
  <si>
    <t>児発２・責欠・未計画２・開所減１・拘束減</t>
    <rPh sb="7" eb="8">
      <t>ミ</t>
    </rPh>
    <phoneticPr fontId="6"/>
  </si>
  <si>
    <t>C181</t>
  </si>
  <si>
    <t>児発２・責欠・未計画２・開所減１・評価減</t>
    <rPh sb="7" eb="8">
      <t>ミ</t>
    </rPh>
    <rPh sb="17" eb="19">
      <t>ヒョウカ</t>
    </rPh>
    <phoneticPr fontId="6"/>
  </si>
  <si>
    <t>C182</t>
  </si>
  <si>
    <t>児発２・責欠・未計画２・開所減１・評価減・拘束減</t>
    <rPh sb="7" eb="8">
      <t>ミ</t>
    </rPh>
    <rPh sb="17" eb="19">
      <t>ヒョウカ</t>
    </rPh>
    <rPh sb="21" eb="23">
      <t>コウソク</t>
    </rPh>
    <rPh sb="23" eb="24">
      <t>ゲン</t>
    </rPh>
    <phoneticPr fontId="6"/>
  </si>
  <si>
    <t>C183</t>
  </si>
  <si>
    <t>児発２・責欠・未計画２・開所減２</t>
    <rPh sb="7" eb="8">
      <t>ミ</t>
    </rPh>
    <phoneticPr fontId="6"/>
  </si>
  <si>
    <t>C184</t>
  </si>
  <si>
    <t>児発２・責欠・未計画２・開所減２・拘束減</t>
    <rPh sb="7" eb="8">
      <t>ミ</t>
    </rPh>
    <phoneticPr fontId="6"/>
  </si>
  <si>
    <t>C185</t>
  </si>
  <si>
    <t>児発２・責欠・未計画２・開所減２・評価減</t>
    <rPh sb="7" eb="8">
      <t>ミ</t>
    </rPh>
    <rPh sb="17" eb="19">
      <t>ヒョウカ</t>
    </rPh>
    <phoneticPr fontId="6"/>
  </si>
  <si>
    <t>C186</t>
  </si>
  <si>
    <t>児発２・責欠・未計画２・開所減２・評価減・拘束減</t>
    <rPh sb="7" eb="8">
      <t>ミ</t>
    </rPh>
    <rPh sb="17" eb="19">
      <t>ヒョウカ</t>
    </rPh>
    <rPh sb="21" eb="23">
      <t>コウソク</t>
    </rPh>
    <rPh sb="23" eb="24">
      <t>ゲン</t>
    </rPh>
    <phoneticPr fontId="6"/>
  </si>
  <si>
    <t>C187</t>
  </si>
  <si>
    <t>児発２・責欠２</t>
  </si>
  <si>
    <t>C188</t>
  </si>
  <si>
    <t>児発２・責欠２・拘束減</t>
    <rPh sb="8" eb="10">
      <t>コウソク</t>
    </rPh>
    <rPh sb="10" eb="11">
      <t>ゲン</t>
    </rPh>
    <phoneticPr fontId="6"/>
  </si>
  <si>
    <t>C189</t>
  </si>
  <si>
    <t>児発２・責欠２・評価減</t>
    <rPh sb="8" eb="10">
      <t>ヒョウカ</t>
    </rPh>
    <phoneticPr fontId="6"/>
  </si>
  <si>
    <t>C190</t>
  </si>
  <si>
    <t>児発２・責欠２・評価減・拘束減</t>
  </si>
  <si>
    <t>C191</t>
  </si>
  <si>
    <t>児発２・責欠２・開所減１</t>
  </si>
  <si>
    <t>C192</t>
  </si>
  <si>
    <t>児発２・責欠２・開所減１・拘束減</t>
  </si>
  <si>
    <t>C193</t>
  </si>
  <si>
    <t>児発２・責欠２・開所減１・評価減</t>
  </si>
  <si>
    <t>C194</t>
  </si>
  <si>
    <t>児発２・責欠２・開所減１・評価減・拘束減</t>
  </si>
  <si>
    <t>C195</t>
  </si>
  <si>
    <t>児発２・責欠２・開所減２</t>
  </si>
  <si>
    <t>C196</t>
  </si>
  <si>
    <t>児発２・責欠２・開所減２・拘束減</t>
  </si>
  <si>
    <t>C197</t>
  </si>
  <si>
    <t>児発２・責欠２・開所減２・評価減</t>
  </si>
  <si>
    <t>C198</t>
  </si>
  <si>
    <t>児発２・責欠２・開所減２・評価減・拘束減</t>
  </si>
  <si>
    <t>C199</t>
  </si>
  <si>
    <t>児発２・責欠２・未計画</t>
  </si>
  <si>
    <t>C200</t>
  </si>
  <si>
    <t>児発２・責欠２・未計画・拘束減</t>
    <rPh sb="8" eb="9">
      <t>ミ</t>
    </rPh>
    <rPh sb="9" eb="11">
      <t>ケイカク</t>
    </rPh>
    <phoneticPr fontId="6"/>
  </si>
  <si>
    <t>C201</t>
  </si>
  <si>
    <t>児発２・責欠２・未計画・評価減</t>
    <rPh sb="8" eb="9">
      <t>ミ</t>
    </rPh>
    <rPh sb="9" eb="11">
      <t>ケイカク</t>
    </rPh>
    <rPh sb="12" eb="14">
      <t>ヒョウカ</t>
    </rPh>
    <phoneticPr fontId="6"/>
  </si>
  <si>
    <t>C202</t>
  </si>
  <si>
    <t>児発２・責欠２・未計画・評価減・拘束減</t>
    <rPh sb="8" eb="9">
      <t>ミ</t>
    </rPh>
    <rPh sb="9" eb="11">
      <t>ケイカク</t>
    </rPh>
    <phoneticPr fontId="6"/>
  </si>
  <si>
    <t>C203</t>
  </si>
  <si>
    <t>児発２・責欠２・未計画・開所減１</t>
  </si>
  <si>
    <t>C204</t>
  </si>
  <si>
    <t>児発２・責欠２・未計画・開所減１・拘束減</t>
    <rPh sb="8" eb="9">
      <t>ミ</t>
    </rPh>
    <rPh sb="9" eb="11">
      <t>ケイカク</t>
    </rPh>
    <phoneticPr fontId="6"/>
  </si>
  <si>
    <t>C205</t>
  </si>
  <si>
    <t>児発２・責欠２・未計画・開所減１・評価減</t>
    <rPh sb="8" eb="9">
      <t>ミ</t>
    </rPh>
    <rPh sb="9" eb="11">
      <t>ケイカク</t>
    </rPh>
    <rPh sb="17" eb="19">
      <t>ヒョウカ</t>
    </rPh>
    <phoneticPr fontId="6"/>
  </si>
  <si>
    <t>C206</t>
  </si>
  <si>
    <t>児発２・責欠２・未計画・開所減１・評価減・拘束減</t>
    <rPh sb="8" eb="9">
      <t>ミ</t>
    </rPh>
    <rPh sb="9" eb="11">
      <t>ケイカク</t>
    </rPh>
    <rPh sb="17" eb="19">
      <t>ヒョウカ</t>
    </rPh>
    <rPh sb="21" eb="23">
      <t>コウソク</t>
    </rPh>
    <rPh sb="23" eb="24">
      <t>ゲン</t>
    </rPh>
    <phoneticPr fontId="6"/>
  </si>
  <si>
    <t>C207</t>
  </si>
  <si>
    <t>児発２・責欠２・未計画・開所減２</t>
  </si>
  <si>
    <t>C208</t>
  </si>
  <si>
    <t>児発２・責欠２・未計画・開所減２・拘束減</t>
    <rPh sb="8" eb="9">
      <t>ミ</t>
    </rPh>
    <rPh sb="9" eb="11">
      <t>ケイカク</t>
    </rPh>
    <phoneticPr fontId="6"/>
  </si>
  <si>
    <t>C209</t>
  </si>
  <si>
    <t>児発２・責欠２・未計画・開所減２・評価減</t>
    <rPh sb="8" eb="9">
      <t>ミ</t>
    </rPh>
    <rPh sb="9" eb="11">
      <t>ケイカク</t>
    </rPh>
    <rPh sb="17" eb="19">
      <t>ヒョウカ</t>
    </rPh>
    <phoneticPr fontId="6"/>
  </si>
  <si>
    <t>C210</t>
  </si>
  <si>
    <t>児発２・責欠２・未計画・開所減２・評価減・拘束減</t>
    <rPh sb="8" eb="9">
      <t>ミ</t>
    </rPh>
    <rPh sb="9" eb="11">
      <t>ケイカク</t>
    </rPh>
    <rPh sb="17" eb="19">
      <t>ヒョウカ</t>
    </rPh>
    <rPh sb="21" eb="23">
      <t>コウソク</t>
    </rPh>
    <rPh sb="23" eb="24">
      <t>ゲン</t>
    </rPh>
    <phoneticPr fontId="6"/>
  </si>
  <si>
    <t>C211</t>
  </si>
  <si>
    <t>児発２・責欠２・未計画２</t>
    <rPh sb="8" eb="9">
      <t>ミ</t>
    </rPh>
    <rPh sb="9" eb="11">
      <t>ケイカク</t>
    </rPh>
    <phoneticPr fontId="6"/>
  </si>
  <si>
    <t>C212</t>
  </si>
  <si>
    <t>児発２・責欠２・未計画２・拘束減</t>
    <rPh sb="8" eb="9">
      <t>ミ</t>
    </rPh>
    <phoneticPr fontId="6"/>
  </si>
  <si>
    <t>C213</t>
  </si>
  <si>
    <t>児発２・責欠２・未計画２・評価減</t>
    <rPh sb="8" eb="9">
      <t>ミ</t>
    </rPh>
    <rPh sb="13" eb="15">
      <t>ヒョウカ</t>
    </rPh>
    <phoneticPr fontId="6"/>
  </si>
  <si>
    <t>C214</t>
  </si>
  <si>
    <t>児発２・責欠２・未計画２・評価減・拘束減</t>
    <rPh sb="8" eb="9">
      <t>ミ</t>
    </rPh>
    <phoneticPr fontId="6"/>
  </si>
  <si>
    <t>C215</t>
  </si>
  <si>
    <t>児発２・責欠２・未計画２・開所減１</t>
    <rPh sb="8" eb="9">
      <t>ミ</t>
    </rPh>
    <phoneticPr fontId="6"/>
  </si>
  <si>
    <t>C216</t>
  </si>
  <si>
    <t>児発２・責欠２・未計画２・開所減１・拘束減</t>
    <rPh sb="8" eb="9">
      <t>ミ</t>
    </rPh>
    <phoneticPr fontId="6"/>
  </si>
  <si>
    <t>C217</t>
  </si>
  <si>
    <t>児発２・責欠２・未計画２・開所減１・評価減</t>
    <rPh sb="8" eb="9">
      <t>ミ</t>
    </rPh>
    <rPh sb="18" eb="20">
      <t>ヒョウカ</t>
    </rPh>
    <phoneticPr fontId="6"/>
  </si>
  <si>
    <t>C218</t>
  </si>
  <si>
    <t>児発２・責欠２・未計画２・開所減１・評価減・拘束減</t>
    <rPh sb="8" eb="9">
      <t>ミ</t>
    </rPh>
    <rPh sb="18" eb="20">
      <t>ヒョウカ</t>
    </rPh>
    <rPh sb="22" eb="24">
      <t>コウソク</t>
    </rPh>
    <rPh sb="24" eb="25">
      <t>ゲン</t>
    </rPh>
    <phoneticPr fontId="6"/>
  </si>
  <si>
    <t>C219</t>
  </si>
  <si>
    <t>児発２・責欠２・未計画２・開所減２</t>
    <rPh sb="8" eb="9">
      <t>ミ</t>
    </rPh>
    <phoneticPr fontId="6"/>
  </si>
  <si>
    <t>C220</t>
  </si>
  <si>
    <t>児発２・責欠２・未計画２・開所減２・拘束減</t>
    <rPh sb="8" eb="9">
      <t>ミ</t>
    </rPh>
    <phoneticPr fontId="6"/>
  </si>
  <si>
    <t>C221</t>
  </si>
  <si>
    <t>児発２・責欠２・未計画２・開所減２・評価減</t>
    <rPh sb="8" eb="9">
      <t>ミ</t>
    </rPh>
    <rPh sb="18" eb="20">
      <t>ヒョウカ</t>
    </rPh>
    <phoneticPr fontId="6"/>
  </si>
  <si>
    <t>C222</t>
  </si>
  <si>
    <t>児発２・責欠２・未計画２・開所減２・評価減・拘束減</t>
    <rPh sb="8" eb="9">
      <t>ミ</t>
    </rPh>
    <rPh sb="18" eb="20">
      <t>ヒョウカ</t>
    </rPh>
    <rPh sb="22" eb="24">
      <t>コウソク</t>
    </rPh>
    <rPh sb="24" eb="25">
      <t>ゲン</t>
    </rPh>
    <phoneticPr fontId="6"/>
  </si>
  <si>
    <t>C223</t>
  </si>
  <si>
    <t>児発２・有資格２・責欠</t>
  </si>
  <si>
    <t>C224</t>
  </si>
  <si>
    <t>児発２・有資格２・責欠・拘束減</t>
  </si>
  <si>
    <t>C225</t>
  </si>
  <si>
    <t>児発２・有資格２・責欠・評価減</t>
    <rPh sb="12" eb="14">
      <t>ヒョウカ</t>
    </rPh>
    <phoneticPr fontId="6"/>
  </si>
  <si>
    <t>C226</t>
  </si>
  <si>
    <t>児発２・有資格２・責欠・評価減・拘束減</t>
    <rPh sb="12" eb="14">
      <t>ヒョウカ</t>
    </rPh>
    <phoneticPr fontId="6"/>
  </si>
  <si>
    <t>C227</t>
  </si>
  <si>
    <t>児発２・有資格２・責欠・開所減１</t>
  </si>
  <si>
    <t>C228</t>
  </si>
  <si>
    <t>児発２・有資格２・責欠・開所減１・拘束減</t>
  </si>
  <si>
    <t>C229</t>
  </si>
  <si>
    <t>児発２・有資格２・責欠・開所減１・評価減</t>
  </si>
  <si>
    <t>C230</t>
  </si>
  <si>
    <t>児発２・有資格２・責欠・開所減１・評価減・拘束減</t>
  </si>
  <si>
    <t>C231</t>
  </si>
  <si>
    <t>児発２・有資格２・責欠・開所減２</t>
  </si>
  <si>
    <t>C232</t>
  </si>
  <si>
    <t>児発２・有資格２・責欠・開所減２・拘束減</t>
  </si>
  <si>
    <t>C233</t>
  </si>
  <si>
    <t>児発２・有資格２・責欠・開所減２・評価減</t>
  </si>
  <si>
    <t>C234</t>
  </si>
  <si>
    <t>児発２・有資格２・責欠・開所減２・評価減・拘束減</t>
  </si>
  <si>
    <t>C235</t>
  </si>
  <si>
    <t>児発２・有資格２・責欠・未計画</t>
  </si>
  <si>
    <t>C236</t>
  </si>
  <si>
    <t>児発２・有資格２・責欠・未計画・拘束減</t>
    <rPh sb="12" eb="13">
      <t>ミ</t>
    </rPh>
    <rPh sb="13" eb="15">
      <t>ケイカク</t>
    </rPh>
    <phoneticPr fontId="6"/>
  </si>
  <si>
    <t>C237</t>
  </si>
  <si>
    <t>児発２・有資格２・責欠・未計画・評価減</t>
  </si>
  <si>
    <t>C238</t>
  </si>
  <si>
    <t>児発２・有資格２・責欠・未計画・評価減・拘束減</t>
  </si>
  <si>
    <t>C239</t>
  </si>
  <si>
    <t>児発２・有資格２・責欠・未計画・開所減１</t>
  </si>
  <si>
    <t>C240</t>
  </si>
  <si>
    <t>児発２・有資格２・責欠・未計画・開所減１・拘束減</t>
    <rPh sb="12" eb="13">
      <t>ミ</t>
    </rPh>
    <rPh sb="13" eb="15">
      <t>ケイカク</t>
    </rPh>
    <phoneticPr fontId="6"/>
  </si>
  <si>
    <t>C241</t>
  </si>
  <si>
    <t>児発２・有資格２・責欠・未計画・開所減１・評価減</t>
    <rPh sb="12" eb="13">
      <t>ミ</t>
    </rPh>
    <rPh sb="13" eb="15">
      <t>ケイカク</t>
    </rPh>
    <rPh sb="21" eb="23">
      <t>ヒョウカ</t>
    </rPh>
    <phoneticPr fontId="6"/>
  </si>
  <si>
    <t>C242</t>
  </si>
  <si>
    <t>児発２・有資格２・責欠・未計画・開所減１・評価減・拘束減</t>
    <rPh sb="12" eb="13">
      <t>ミ</t>
    </rPh>
    <rPh sb="13" eb="15">
      <t>ケイカク</t>
    </rPh>
    <rPh sb="21" eb="23">
      <t>ヒョウカ</t>
    </rPh>
    <rPh sb="23" eb="24">
      <t>ゲン</t>
    </rPh>
    <phoneticPr fontId="6"/>
  </si>
  <si>
    <t>C243</t>
  </si>
  <si>
    <t>児発２・有資格２・責欠・未計画・開所減２</t>
    <rPh sb="12" eb="13">
      <t>ミ</t>
    </rPh>
    <rPh sb="13" eb="15">
      <t>ケイカク</t>
    </rPh>
    <phoneticPr fontId="6"/>
  </si>
  <si>
    <t>C244</t>
  </si>
  <si>
    <t>児発２・有資格２・責欠・未計画・開所減２・拘束減</t>
    <rPh sb="12" eb="13">
      <t>ミ</t>
    </rPh>
    <rPh sb="13" eb="15">
      <t>ケイカク</t>
    </rPh>
    <phoneticPr fontId="6"/>
  </si>
  <si>
    <t>C245</t>
  </si>
  <si>
    <t>児発２・有資格２・責欠・未計画・開所減２・評価減</t>
    <rPh sb="12" eb="13">
      <t>ミ</t>
    </rPh>
    <rPh sb="13" eb="15">
      <t>ケイカク</t>
    </rPh>
    <rPh sb="21" eb="23">
      <t>ヒョウカ</t>
    </rPh>
    <phoneticPr fontId="6"/>
  </si>
  <si>
    <t>C246</t>
  </si>
  <si>
    <t>児発２・有資格２・責欠・未計画・開所減２・評価減・拘束減</t>
    <rPh sb="12" eb="13">
      <t>ミ</t>
    </rPh>
    <rPh sb="13" eb="15">
      <t>ケイカク</t>
    </rPh>
    <rPh sb="21" eb="23">
      <t>ヒョウカ</t>
    </rPh>
    <rPh sb="23" eb="24">
      <t>ゲン</t>
    </rPh>
    <phoneticPr fontId="6"/>
  </si>
  <si>
    <t>C247</t>
  </si>
  <si>
    <t>児発２・有資格２・責欠・未計画２</t>
    <rPh sb="12" eb="13">
      <t>ミ</t>
    </rPh>
    <rPh sb="13" eb="15">
      <t>ケイカク</t>
    </rPh>
    <phoneticPr fontId="6"/>
  </si>
  <si>
    <t>C248</t>
  </si>
  <si>
    <t>児発２・有資格２・責欠・未計画２・拘束減</t>
    <rPh sb="12" eb="13">
      <t>ミ</t>
    </rPh>
    <phoneticPr fontId="6"/>
  </si>
  <si>
    <t>C249</t>
  </si>
  <si>
    <t>児発２・有資格２・責欠・未計画２・評価減</t>
  </si>
  <si>
    <t>C250</t>
  </si>
  <si>
    <t>児発２・有資格２・責欠・未計画２・評価減・拘束減</t>
  </si>
  <si>
    <t>C251</t>
  </si>
  <si>
    <t>児発２・有資格２・責欠・未計画２・開所減１</t>
    <rPh sb="12" eb="13">
      <t>ミ</t>
    </rPh>
    <phoneticPr fontId="6"/>
  </si>
  <si>
    <t>C252</t>
  </si>
  <si>
    <t>児発２・有資格２・責欠・未計画２・開所減１・拘束減</t>
    <rPh sb="12" eb="13">
      <t>ミ</t>
    </rPh>
    <phoneticPr fontId="6"/>
  </si>
  <si>
    <t>C253</t>
  </si>
  <si>
    <t>児発２・有資格２・責欠・未計画２・開所減１・評価減</t>
    <rPh sb="12" eb="13">
      <t>ミ</t>
    </rPh>
    <rPh sb="22" eb="24">
      <t>ヒョウカ</t>
    </rPh>
    <phoneticPr fontId="6"/>
  </si>
  <si>
    <t>C254</t>
  </si>
  <si>
    <t>児発２・有資格２・責欠・未計画２・開所減１・評価減・拘束減</t>
    <rPh sb="12" eb="13">
      <t>ミ</t>
    </rPh>
    <rPh sb="22" eb="24">
      <t>ヒョウカ</t>
    </rPh>
    <rPh sb="24" eb="25">
      <t>ゲン</t>
    </rPh>
    <phoneticPr fontId="6"/>
  </si>
  <si>
    <t>C255</t>
  </si>
  <si>
    <t>児発２・有資格２・責欠・未計画２・開所減２</t>
    <rPh sb="12" eb="13">
      <t>ミ</t>
    </rPh>
    <phoneticPr fontId="6"/>
  </si>
  <si>
    <t>C256</t>
  </si>
  <si>
    <t>児発２・有資格２・責欠・未計画２・開所減２・拘束減</t>
    <rPh sb="12" eb="13">
      <t>ミ</t>
    </rPh>
    <phoneticPr fontId="6"/>
  </si>
  <si>
    <t>C257</t>
  </si>
  <si>
    <t>児発２・有資格２・責欠・未計画２・開所減２・評価減</t>
    <rPh sb="12" eb="13">
      <t>ミ</t>
    </rPh>
    <rPh sb="22" eb="24">
      <t>ヒョウカ</t>
    </rPh>
    <phoneticPr fontId="6"/>
  </si>
  <si>
    <t>C258</t>
  </si>
  <si>
    <t>児発２・有資格２・責欠・未計画２・開所減２・評価減・拘束減</t>
    <rPh sb="12" eb="13">
      <t>ミ</t>
    </rPh>
    <rPh sb="22" eb="24">
      <t>ヒョウカ</t>
    </rPh>
    <rPh sb="24" eb="25">
      <t>ゲン</t>
    </rPh>
    <phoneticPr fontId="6"/>
  </si>
  <si>
    <t>C259</t>
  </si>
  <si>
    <t>児発２・有資格２・責欠２</t>
  </si>
  <si>
    <t>C260</t>
  </si>
  <si>
    <t>児発２・有資格２・責欠２・拘束減</t>
  </si>
  <si>
    <t>C261</t>
  </si>
  <si>
    <t>児発２・有資格２・責欠２・評価減</t>
    <rPh sb="13" eb="15">
      <t>ヒョウカ</t>
    </rPh>
    <phoneticPr fontId="6"/>
  </si>
  <si>
    <t>C262</t>
  </si>
  <si>
    <t>児発２・有資格２・責欠２・評価減・拘束減</t>
    <rPh sb="13" eb="15">
      <t>ヒョウカ</t>
    </rPh>
    <phoneticPr fontId="6"/>
  </si>
  <si>
    <t>C263</t>
  </si>
  <si>
    <t>児発２・有資格２・責欠２・開所減１</t>
  </si>
  <si>
    <t>C264</t>
  </si>
  <si>
    <t>児発２・有資格２・責欠２・開所減１・拘束減</t>
  </si>
  <si>
    <t>C265</t>
  </si>
  <si>
    <t>児発２・有資格２・責欠２・開所減１・評価減</t>
  </si>
  <si>
    <t>C266</t>
  </si>
  <si>
    <t>児発２・有資格２・責欠２・開所減１・評価減・拘束減</t>
  </si>
  <si>
    <t>C267</t>
  </si>
  <si>
    <t>児発２・有資格２・責欠２・開所減２</t>
  </si>
  <si>
    <t>C268</t>
  </si>
  <si>
    <t>児発２・有資格２・責欠２・開所減２・拘束減</t>
  </si>
  <si>
    <t>C269</t>
  </si>
  <si>
    <t>児発２・有資格２・責欠２・開所減２・評価減</t>
  </si>
  <si>
    <t>C270</t>
  </si>
  <si>
    <t>児発２・有資格２・責欠２・開所減２・評価減・拘束減</t>
  </si>
  <si>
    <t>C271</t>
  </si>
  <si>
    <t>児発２・有資格２・責欠２・未計画</t>
  </si>
  <si>
    <t>C272</t>
  </si>
  <si>
    <t>児発２・有資格２・責欠２・未計画・拘束減</t>
    <rPh sb="13" eb="14">
      <t>ミ</t>
    </rPh>
    <rPh sb="14" eb="16">
      <t>ケイカク</t>
    </rPh>
    <phoneticPr fontId="6"/>
  </si>
  <si>
    <t>C273</t>
  </si>
  <si>
    <t>児発２・有資格２・責欠２・未計画・評価減</t>
  </si>
  <si>
    <t>C274</t>
  </si>
  <si>
    <t>児発２・有資格２・責欠２・未計画・評価減・拘束減</t>
  </si>
  <si>
    <t>C275</t>
  </si>
  <si>
    <t>児発２・有資格２・責欠２・未計画・開所減１</t>
  </si>
  <si>
    <t>C276</t>
  </si>
  <si>
    <t>児発２・有資格２・責欠２・未計画・開所減１・拘束減</t>
    <rPh sb="13" eb="14">
      <t>ミ</t>
    </rPh>
    <rPh sb="14" eb="16">
      <t>ケイカク</t>
    </rPh>
    <phoneticPr fontId="6"/>
  </si>
  <si>
    <t>C277</t>
  </si>
  <si>
    <t>児発２・有資格２・責欠２・未計画・開所減１・評価減</t>
    <rPh sb="13" eb="14">
      <t>ミ</t>
    </rPh>
    <rPh sb="14" eb="16">
      <t>ケイカク</t>
    </rPh>
    <rPh sb="22" eb="24">
      <t>ヒョウカ</t>
    </rPh>
    <phoneticPr fontId="6"/>
  </si>
  <si>
    <t>C278</t>
  </si>
  <si>
    <t>児発２・有資格２・責欠２・未計画・開所減１・評価減・拘束減</t>
    <rPh sb="13" eb="14">
      <t>ミ</t>
    </rPh>
    <rPh sb="14" eb="16">
      <t>ケイカク</t>
    </rPh>
    <rPh sb="22" eb="24">
      <t>ヒョウカ</t>
    </rPh>
    <rPh sb="24" eb="25">
      <t>ゲン</t>
    </rPh>
    <phoneticPr fontId="6"/>
  </si>
  <si>
    <t>C279</t>
  </si>
  <si>
    <t>児発２・有資格２・責欠２・未計画・開所減２</t>
    <rPh sb="13" eb="14">
      <t>ミ</t>
    </rPh>
    <rPh sb="14" eb="16">
      <t>ケイカク</t>
    </rPh>
    <phoneticPr fontId="6"/>
  </si>
  <si>
    <t>C280</t>
  </si>
  <si>
    <t>児発２・有資格２・責欠２・未計画・開所減２・拘束減</t>
    <rPh sb="13" eb="14">
      <t>ミ</t>
    </rPh>
    <rPh sb="14" eb="16">
      <t>ケイカク</t>
    </rPh>
    <phoneticPr fontId="6"/>
  </si>
  <si>
    <t>C281</t>
  </si>
  <si>
    <t>児発２・有資格２・責欠２・未計画・開所減２・評価減</t>
    <rPh sb="13" eb="14">
      <t>ミ</t>
    </rPh>
    <rPh sb="14" eb="16">
      <t>ケイカク</t>
    </rPh>
    <rPh sb="22" eb="24">
      <t>ヒョウカ</t>
    </rPh>
    <phoneticPr fontId="6"/>
  </si>
  <si>
    <t>C282</t>
  </si>
  <si>
    <t>児発２・有資格２・責欠２・未計画・開所減２・評価減・拘束減</t>
    <rPh sb="13" eb="14">
      <t>ミ</t>
    </rPh>
    <rPh sb="14" eb="16">
      <t>ケイカク</t>
    </rPh>
    <rPh sb="22" eb="24">
      <t>ヒョウカ</t>
    </rPh>
    <rPh sb="24" eb="25">
      <t>ゲン</t>
    </rPh>
    <phoneticPr fontId="6"/>
  </si>
  <si>
    <t>C283</t>
  </si>
  <si>
    <t>児発２・有資格２・責欠２・未計画２</t>
    <rPh sb="13" eb="14">
      <t>ミ</t>
    </rPh>
    <rPh sb="14" eb="16">
      <t>ケイカク</t>
    </rPh>
    <phoneticPr fontId="6"/>
  </si>
  <si>
    <t>C284</t>
  </si>
  <si>
    <t>児発２・有資格２・責欠２・未計画２・拘束減</t>
    <rPh sb="13" eb="14">
      <t>ミ</t>
    </rPh>
    <phoneticPr fontId="6"/>
  </si>
  <si>
    <t>C285</t>
  </si>
  <si>
    <t>児発２・有資格２・責欠２・未計画２・評価減</t>
  </si>
  <si>
    <t>C286</t>
  </si>
  <si>
    <t>児発２・有資格２・責欠２・未計画２・評価減・拘束減</t>
  </si>
  <si>
    <t>C287</t>
  </si>
  <si>
    <t>児発２・有資格２・責欠２・未計画２・開所減１</t>
    <rPh sb="13" eb="14">
      <t>ミ</t>
    </rPh>
    <phoneticPr fontId="6"/>
  </si>
  <si>
    <t>C288</t>
  </si>
  <si>
    <t>児発２・有資格２・責欠２・未計画２・開所減１・拘束減</t>
    <rPh sb="13" eb="14">
      <t>ミ</t>
    </rPh>
    <phoneticPr fontId="6"/>
  </si>
  <si>
    <t>C289</t>
  </si>
  <si>
    <t>児発２・有資格２・責欠２・未計画２・開所減１・評価減</t>
    <rPh sb="13" eb="14">
      <t>ミ</t>
    </rPh>
    <rPh sb="23" eb="25">
      <t>ヒョウカ</t>
    </rPh>
    <phoneticPr fontId="6"/>
  </si>
  <si>
    <t>C290</t>
  </si>
  <si>
    <t>児発２・有資格２・責欠２・未計画２・開所減１・評価減・拘束減</t>
    <rPh sb="13" eb="14">
      <t>ミ</t>
    </rPh>
    <rPh sb="23" eb="25">
      <t>ヒョウカ</t>
    </rPh>
    <rPh sb="25" eb="26">
      <t>ゲン</t>
    </rPh>
    <phoneticPr fontId="6"/>
  </si>
  <si>
    <t>C291</t>
  </si>
  <si>
    <t>児発２・有資格２・責欠２・未計画２・開所減２</t>
    <rPh sb="13" eb="14">
      <t>ミ</t>
    </rPh>
    <phoneticPr fontId="6"/>
  </si>
  <si>
    <t>C292</t>
  </si>
  <si>
    <t>児発２・有資格２・責欠２・未計画２・開所減２・拘束減</t>
    <rPh sb="13" eb="14">
      <t>ミ</t>
    </rPh>
    <phoneticPr fontId="6"/>
  </si>
  <si>
    <t>C293</t>
  </si>
  <si>
    <t>児発２・有資格２・責欠２・未計画２・開所減２・評価減</t>
    <rPh sb="13" eb="14">
      <t>ミ</t>
    </rPh>
    <rPh sb="23" eb="25">
      <t>ヒョウカ</t>
    </rPh>
    <phoneticPr fontId="6"/>
  </si>
  <si>
    <t>C294</t>
  </si>
  <si>
    <t>児発２・有資格２・責欠２・未計画２・開所減２・評価減・拘束減</t>
    <rPh sb="13" eb="14">
      <t>ミ</t>
    </rPh>
    <rPh sb="23" eb="25">
      <t>ヒョウカ</t>
    </rPh>
    <rPh sb="25" eb="26">
      <t>ゲン</t>
    </rPh>
    <phoneticPr fontId="6"/>
  </si>
  <si>
    <t>C301</t>
  </si>
  <si>
    <t>児発３・責欠</t>
  </si>
  <si>
    <t>C302</t>
  </si>
  <si>
    <t>児発３・責欠・拘束減</t>
    <rPh sb="7" eb="9">
      <t>コウソク</t>
    </rPh>
    <rPh sb="9" eb="10">
      <t>ゲン</t>
    </rPh>
    <phoneticPr fontId="6"/>
  </si>
  <si>
    <t>C303</t>
  </si>
  <si>
    <t>児発３・責欠・評価減</t>
    <rPh sb="7" eb="9">
      <t>ヒョウカ</t>
    </rPh>
    <phoneticPr fontId="6"/>
  </si>
  <si>
    <t>C304</t>
  </si>
  <si>
    <t>児発３・責欠・評価減・拘束減</t>
  </si>
  <si>
    <t>C305</t>
  </si>
  <si>
    <t>児発３・責欠・開所減１</t>
  </si>
  <si>
    <t>C306</t>
  </si>
  <si>
    <t>児発３・責欠・開所減１・拘束減</t>
  </si>
  <si>
    <t>C307</t>
  </si>
  <si>
    <t>児発３・責欠・開所減１・評価減</t>
  </si>
  <si>
    <t>C308</t>
  </si>
  <si>
    <t>児発３・責欠・開所減１・評価減・拘束減</t>
  </si>
  <si>
    <t>C309</t>
  </si>
  <si>
    <t>児発３・責欠・開所減２</t>
  </si>
  <si>
    <t>C310</t>
  </si>
  <si>
    <t>児発３・責欠・開所減２・拘束減</t>
  </si>
  <si>
    <t>C311</t>
  </si>
  <si>
    <t>児発３・責欠・開所減２・評価減</t>
  </si>
  <si>
    <t>C312</t>
  </si>
  <si>
    <t>児発３・責欠・開所減２・評価減・拘束減</t>
  </si>
  <si>
    <t>C313</t>
  </si>
  <si>
    <t>児発３・責欠・未計画</t>
  </si>
  <si>
    <t>C314</t>
  </si>
  <si>
    <t>児発３・責欠・未計画・拘束減</t>
    <rPh sb="7" eb="8">
      <t>ミ</t>
    </rPh>
    <rPh sb="8" eb="10">
      <t>ケイカク</t>
    </rPh>
    <phoneticPr fontId="6"/>
  </si>
  <si>
    <t>C315</t>
  </si>
  <si>
    <t>児発３・責欠・未計画・評価減</t>
    <rPh sb="7" eb="8">
      <t>ミ</t>
    </rPh>
    <rPh sb="8" eb="10">
      <t>ケイカク</t>
    </rPh>
    <rPh sb="11" eb="13">
      <t>ヒョウカ</t>
    </rPh>
    <phoneticPr fontId="6"/>
  </si>
  <si>
    <t>C316</t>
  </si>
  <si>
    <t>児発３・責欠・未計画・評価減・拘束減</t>
    <rPh sb="7" eb="8">
      <t>ミ</t>
    </rPh>
    <rPh sb="8" eb="10">
      <t>ケイカク</t>
    </rPh>
    <phoneticPr fontId="6"/>
  </si>
  <si>
    <t>C317</t>
  </si>
  <si>
    <t>児発３・責欠・未計画・開所減１</t>
  </si>
  <si>
    <t>C318</t>
  </si>
  <si>
    <t>児発３・責欠・未計画・開所減１・拘束減</t>
    <rPh sb="7" eb="8">
      <t>ミ</t>
    </rPh>
    <rPh sb="8" eb="10">
      <t>ケイカク</t>
    </rPh>
    <phoneticPr fontId="6"/>
  </si>
  <si>
    <t>C319</t>
  </si>
  <si>
    <t>児発３・責欠・未計画・開所減１・評価減</t>
    <rPh sb="7" eb="8">
      <t>ミ</t>
    </rPh>
    <rPh sb="8" eb="10">
      <t>ケイカク</t>
    </rPh>
    <rPh sb="16" eb="18">
      <t>ヒョウカ</t>
    </rPh>
    <phoneticPr fontId="6"/>
  </si>
  <si>
    <t>C320</t>
  </si>
  <si>
    <t>児発３・責欠・未計画・開所減１・評価減・拘束減</t>
    <rPh sb="7" eb="8">
      <t>ミ</t>
    </rPh>
    <rPh sb="8" eb="10">
      <t>ケイカク</t>
    </rPh>
    <rPh sb="16" eb="18">
      <t>ヒョウカ</t>
    </rPh>
    <rPh sb="20" eb="22">
      <t>コウソク</t>
    </rPh>
    <rPh sb="22" eb="23">
      <t>ゲン</t>
    </rPh>
    <phoneticPr fontId="6"/>
  </si>
  <si>
    <t>C321</t>
  </si>
  <si>
    <t>児発３・責欠・未計画・開所減２</t>
  </si>
  <si>
    <t>C322</t>
  </si>
  <si>
    <t>児発３・責欠・未計画・開所減２・拘束減</t>
    <rPh sb="7" eb="8">
      <t>ミ</t>
    </rPh>
    <rPh sb="8" eb="10">
      <t>ケイカク</t>
    </rPh>
    <phoneticPr fontId="6"/>
  </si>
  <si>
    <t>C323</t>
  </si>
  <si>
    <t>児発３・責欠・未計画・開所減２・評価減</t>
    <rPh sb="7" eb="8">
      <t>ミ</t>
    </rPh>
    <rPh sb="8" eb="10">
      <t>ケイカク</t>
    </rPh>
    <rPh sb="16" eb="18">
      <t>ヒョウカ</t>
    </rPh>
    <phoneticPr fontId="6"/>
  </si>
  <si>
    <t>C324</t>
  </si>
  <si>
    <t>児発３・責欠・未計画・開所減２・評価減・拘束減</t>
    <rPh sb="7" eb="8">
      <t>ミ</t>
    </rPh>
    <rPh sb="8" eb="10">
      <t>ケイカク</t>
    </rPh>
    <rPh sb="16" eb="18">
      <t>ヒョウカ</t>
    </rPh>
    <rPh sb="20" eb="22">
      <t>コウソク</t>
    </rPh>
    <rPh sb="22" eb="23">
      <t>ゲン</t>
    </rPh>
    <phoneticPr fontId="6"/>
  </si>
  <si>
    <t>C325</t>
  </si>
  <si>
    <t>児発３・責欠・未計画２</t>
    <rPh sb="7" eb="8">
      <t>ミ</t>
    </rPh>
    <rPh sb="8" eb="10">
      <t>ケイカク</t>
    </rPh>
    <phoneticPr fontId="6"/>
  </si>
  <si>
    <t>C326</t>
  </si>
  <si>
    <t>児発３・責欠・未計画２・拘束減</t>
    <rPh sb="7" eb="8">
      <t>ミ</t>
    </rPh>
    <phoneticPr fontId="6"/>
  </si>
  <si>
    <t>C327</t>
  </si>
  <si>
    <t>児発３・責欠・未計画２・評価減</t>
    <rPh sb="7" eb="8">
      <t>ミ</t>
    </rPh>
    <rPh sb="12" eb="14">
      <t>ヒョウカ</t>
    </rPh>
    <phoneticPr fontId="6"/>
  </si>
  <si>
    <t>C328</t>
  </si>
  <si>
    <t>児発３・責欠・未計画２・評価減・拘束減</t>
    <rPh sb="7" eb="8">
      <t>ミ</t>
    </rPh>
    <phoneticPr fontId="6"/>
  </si>
  <si>
    <t>C329</t>
  </si>
  <si>
    <t>児発３・責欠・未計画２・開所減１</t>
    <rPh sb="7" eb="8">
      <t>ミ</t>
    </rPh>
    <phoneticPr fontId="6"/>
  </si>
  <si>
    <t>C330</t>
  </si>
  <si>
    <t>児発３・責欠・未計画２・開所減１・拘束減</t>
    <rPh sb="7" eb="8">
      <t>ミ</t>
    </rPh>
    <phoneticPr fontId="6"/>
  </si>
  <si>
    <t>C331</t>
  </si>
  <si>
    <t>児発３・責欠・未計画２・開所減１・評価減</t>
    <rPh sb="7" eb="8">
      <t>ミ</t>
    </rPh>
    <rPh sb="17" eb="19">
      <t>ヒョウカ</t>
    </rPh>
    <phoneticPr fontId="6"/>
  </si>
  <si>
    <t>C332</t>
  </si>
  <si>
    <t>児発３・責欠・未計画２・開所減１・評価減・拘束減</t>
    <rPh sb="7" eb="8">
      <t>ミ</t>
    </rPh>
    <rPh sb="17" eb="19">
      <t>ヒョウカ</t>
    </rPh>
    <rPh sb="21" eb="23">
      <t>コウソク</t>
    </rPh>
    <rPh sb="23" eb="24">
      <t>ゲン</t>
    </rPh>
    <phoneticPr fontId="6"/>
  </si>
  <si>
    <t>C333</t>
  </si>
  <si>
    <t>児発３・責欠・未計画２・開所減２</t>
    <rPh sb="7" eb="8">
      <t>ミ</t>
    </rPh>
    <phoneticPr fontId="6"/>
  </si>
  <si>
    <t>C334</t>
  </si>
  <si>
    <t>児発３・責欠・未計画２・開所減２・拘束減</t>
    <rPh sb="7" eb="8">
      <t>ミ</t>
    </rPh>
    <phoneticPr fontId="6"/>
  </si>
  <si>
    <t>C335</t>
  </si>
  <si>
    <t>児発３・責欠・未計画２・開所減２・評価減</t>
    <rPh sb="7" eb="8">
      <t>ミ</t>
    </rPh>
    <rPh sb="17" eb="19">
      <t>ヒョウカ</t>
    </rPh>
    <phoneticPr fontId="6"/>
  </si>
  <si>
    <t>C336</t>
  </si>
  <si>
    <t>児発３・責欠・未計画２・開所減２・評価減・拘束減</t>
    <rPh sb="7" eb="8">
      <t>ミ</t>
    </rPh>
    <rPh sb="17" eb="19">
      <t>ヒョウカ</t>
    </rPh>
    <rPh sb="21" eb="23">
      <t>コウソク</t>
    </rPh>
    <rPh sb="23" eb="24">
      <t>ゲン</t>
    </rPh>
    <phoneticPr fontId="6"/>
  </si>
  <si>
    <t>C337</t>
  </si>
  <si>
    <t>児発３・責欠２</t>
  </si>
  <si>
    <t>C338</t>
  </si>
  <si>
    <t>児発３・責欠２・拘束減</t>
    <rPh sb="8" eb="10">
      <t>コウソク</t>
    </rPh>
    <rPh sb="10" eb="11">
      <t>ゲン</t>
    </rPh>
    <phoneticPr fontId="6"/>
  </si>
  <si>
    <t>C339</t>
  </si>
  <si>
    <t>児発３・責欠２・評価減</t>
    <rPh sb="8" eb="10">
      <t>ヒョウカ</t>
    </rPh>
    <phoneticPr fontId="6"/>
  </si>
  <si>
    <t>C340</t>
  </si>
  <si>
    <t>児発３・責欠２・評価減・拘束減</t>
  </si>
  <si>
    <t>C341</t>
  </si>
  <si>
    <t>児発３・責欠２・開所減１</t>
  </si>
  <si>
    <t>C342</t>
  </si>
  <si>
    <t>児発３・責欠２・開所減１・拘束減</t>
  </si>
  <si>
    <t>C343</t>
  </si>
  <si>
    <t>児発３・責欠２・開所減１・評価減</t>
  </si>
  <si>
    <t>C344</t>
  </si>
  <si>
    <t>児発３・責欠２・開所減１・評価減・拘束減</t>
  </si>
  <si>
    <t>C345</t>
  </si>
  <si>
    <t>児発３・責欠２・開所減２</t>
  </si>
  <si>
    <t>C346</t>
  </si>
  <si>
    <t>児発３・責欠２・開所減２・拘束減</t>
  </si>
  <si>
    <t>C347</t>
  </si>
  <si>
    <t>児発３・責欠２・開所減２・評価減</t>
  </si>
  <si>
    <t>C348</t>
  </si>
  <si>
    <t>児発３・責欠２・開所減２・評価減・拘束減</t>
  </si>
  <si>
    <t>C349</t>
  </si>
  <si>
    <t>児発３・責欠２・未計画</t>
  </si>
  <si>
    <t>C350</t>
  </si>
  <si>
    <t>児発３・責欠２・未計画・拘束減</t>
    <rPh sb="8" eb="9">
      <t>ミ</t>
    </rPh>
    <rPh sb="9" eb="11">
      <t>ケイカク</t>
    </rPh>
    <phoneticPr fontId="6"/>
  </si>
  <si>
    <t>C351</t>
  </si>
  <si>
    <t>児発３・責欠２・未計画・評価減</t>
    <rPh sb="8" eb="9">
      <t>ミ</t>
    </rPh>
    <rPh sb="9" eb="11">
      <t>ケイカク</t>
    </rPh>
    <rPh sb="12" eb="14">
      <t>ヒョウカ</t>
    </rPh>
    <phoneticPr fontId="6"/>
  </si>
  <si>
    <t>C352</t>
  </si>
  <si>
    <t>児発３・責欠２・未計画・評価減・拘束減</t>
    <rPh sb="8" eb="9">
      <t>ミ</t>
    </rPh>
    <rPh sb="9" eb="11">
      <t>ケイカク</t>
    </rPh>
    <phoneticPr fontId="6"/>
  </si>
  <si>
    <t>C353</t>
  </si>
  <si>
    <t>児発３・責欠２・未計画・開所減１</t>
  </si>
  <si>
    <t>C354</t>
  </si>
  <si>
    <t>児発３・責欠２・未計画・開所減１・拘束減</t>
    <rPh sb="8" eb="9">
      <t>ミ</t>
    </rPh>
    <rPh sb="9" eb="11">
      <t>ケイカク</t>
    </rPh>
    <phoneticPr fontId="6"/>
  </si>
  <si>
    <t>C355</t>
  </si>
  <si>
    <t>児発３・責欠２・未計画・開所減１・評価減</t>
    <rPh sb="8" eb="9">
      <t>ミ</t>
    </rPh>
    <rPh sb="9" eb="11">
      <t>ケイカク</t>
    </rPh>
    <rPh sb="17" eb="19">
      <t>ヒョウカ</t>
    </rPh>
    <phoneticPr fontId="6"/>
  </si>
  <si>
    <t>C356</t>
  </si>
  <si>
    <t>児発３・責欠２・未計画・開所減１・評価減・拘束減</t>
    <rPh sb="8" eb="9">
      <t>ミ</t>
    </rPh>
    <rPh sb="9" eb="11">
      <t>ケイカク</t>
    </rPh>
    <rPh sb="17" eb="19">
      <t>ヒョウカ</t>
    </rPh>
    <rPh sb="21" eb="23">
      <t>コウソク</t>
    </rPh>
    <rPh sb="23" eb="24">
      <t>ゲン</t>
    </rPh>
    <phoneticPr fontId="6"/>
  </si>
  <si>
    <t>C357</t>
  </si>
  <si>
    <t>児発３・責欠２・未計画・開所減２</t>
  </si>
  <si>
    <t>C358</t>
  </si>
  <si>
    <t>児発３・責欠２・未計画・開所減２・拘束減</t>
    <rPh sb="8" eb="9">
      <t>ミ</t>
    </rPh>
    <rPh sb="9" eb="11">
      <t>ケイカク</t>
    </rPh>
    <phoneticPr fontId="6"/>
  </si>
  <si>
    <t>C359</t>
  </si>
  <si>
    <t>児発３・責欠２・未計画・開所減２・評価減</t>
    <rPh sb="8" eb="9">
      <t>ミ</t>
    </rPh>
    <rPh sb="9" eb="11">
      <t>ケイカク</t>
    </rPh>
    <rPh sb="17" eb="19">
      <t>ヒョウカ</t>
    </rPh>
    <phoneticPr fontId="6"/>
  </si>
  <si>
    <t>C360</t>
  </si>
  <si>
    <t>児発３・責欠２・未計画・開所減２・評価減・拘束減</t>
    <rPh sb="8" eb="9">
      <t>ミ</t>
    </rPh>
    <rPh sb="9" eb="11">
      <t>ケイカク</t>
    </rPh>
    <rPh sb="17" eb="19">
      <t>ヒョウカ</t>
    </rPh>
    <rPh sb="21" eb="23">
      <t>コウソク</t>
    </rPh>
    <rPh sb="23" eb="24">
      <t>ゲン</t>
    </rPh>
    <phoneticPr fontId="6"/>
  </si>
  <si>
    <t>C361</t>
  </si>
  <si>
    <t>児発３・責欠２・未計画２</t>
    <rPh sb="8" eb="9">
      <t>ミ</t>
    </rPh>
    <rPh sb="9" eb="11">
      <t>ケイカク</t>
    </rPh>
    <phoneticPr fontId="6"/>
  </si>
  <si>
    <t>C362</t>
  </si>
  <si>
    <t>児発３・責欠２・未計画２・拘束減</t>
    <rPh sb="8" eb="9">
      <t>ミ</t>
    </rPh>
    <phoneticPr fontId="6"/>
  </si>
  <si>
    <t>C363</t>
  </si>
  <si>
    <t>児発３・責欠２・未計画２・評価減</t>
    <rPh sb="8" eb="9">
      <t>ミ</t>
    </rPh>
    <rPh sb="13" eb="15">
      <t>ヒョウカ</t>
    </rPh>
    <phoneticPr fontId="6"/>
  </si>
  <si>
    <t>C364</t>
  </si>
  <si>
    <t>児発３・責欠２・未計画２・評価減・拘束減</t>
    <rPh sb="8" eb="9">
      <t>ミ</t>
    </rPh>
    <phoneticPr fontId="6"/>
  </si>
  <si>
    <t>C365</t>
  </si>
  <si>
    <t>児発３・責欠２・未計画２・開所減１</t>
    <rPh sb="8" eb="9">
      <t>ミ</t>
    </rPh>
    <phoneticPr fontId="6"/>
  </si>
  <si>
    <t>C366</t>
  </si>
  <si>
    <t>児発３・責欠２・未計画２・開所減１・拘束減</t>
    <rPh sb="8" eb="9">
      <t>ミ</t>
    </rPh>
    <phoneticPr fontId="6"/>
  </si>
  <si>
    <t>C367</t>
  </si>
  <si>
    <t>児発３・責欠２・未計画２・開所減１・評価減</t>
    <rPh sb="8" eb="9">
      <t>ミ</t>
    </rPh>
    <rPh sb="18" eb="20">
      <t>ヒョウカ</t>
    </rPh>
    <phoneticPr fontId="6"/>
  </si>
  <si>
    <t>C368</t>
  </si>
  <si>
    <t>児発３・責欠２・未計画２・開所減１・評価減・拘束減</t>
    <rPh sb="8" eb="9">
      <t>ミ</t>
    </rPh>
    <rPh sb="18" eb="20">
      <t>ヒョウカ</t>
    </rPh>
    <rPh sb="22" eb="24">
      <t>コウソク</t>
    </rPh>
    <rPh sb="24" eb="25">
      <t>ゲン</t>
    </rPh>
    <phoneticPr fontId="6"/>
  </si>
  <si>
    <t>C369</t>
  </si>
  <si>
    <t>児発３・責欠２・未計画２・開所減２</t>
    <rPh sb="8" eb="9">
      <t>ミ</t>
    </rPh>
    <phoneticPr fontId="6"/>
  </si>
  <si>
    <t>C370</t>
  </si>
  <si>
    <t>児発３・責欠２・未計画２・開所減２・拘束減</t>
    <rPh sb="8" eb="9">
      <t>ミ</t>
    </rPh>
    <phoneticPr fontId="6"/>
  </si>
  <si>
    <t>C371</t>
  </si>
  <si>
    <t>児発３・責欠２・未計画２・開所減２・評価減</t>
    <rPh sb="8" eb="9">
      <t>ミ</t>
    </rPh>
    <rPh sb="18" eb="20">
      <t>ヒョウカ</t>
    </rPh>
    <phoneticPr fontId="6"/>
  </si>
  <si>
    <t>C372</t>
  </si>
  <si>
    <t>児発３・責欠２・未計画２・開所減２・評価減・拘束減</t>
    <rPh sb="8" eb="9">
      <t>ミ</t>
    </rPh>
    <rPh sb="18" eb="20">
      <t>ヒョウカ</t>
    </rPh>
    <rPh sb="22" eb="24">
      <t>コウソク</t>
    </rPh>
    <rPh sb="24" eb="25">
      <t>ゲン</t>
    </rPh>
    <phoneticPr fontId="6"/>
  </si>
  <si>
    <t>C373</t>
  </si>
  <si>
    <t>児発３・有資格３・責欠</t>
  </si>
  <si>
    <t>C374</t>
  </si>
  <si>
    <t>児発３・有資格３・責欠・拘束減</t>
    <phoneticPr fontId="6"/>
  </si>
  <si>
    <t>C375</t>
  </si>
  <si>
    <t>児発３・有資格３・責欠・評価減</t>
    <rPh sb="12" eb="14">
      <t>ヒョウカ</t>
    </rPh>
    <phoneticPr fontId="6"/>
  </si>
  <si>
    <t>C376</t>
  </si>
  <si>
    <t>児発３・有資格３・責欠・評価減・拘束減</t>
    <rPh sb="12" eb="14">
      <t>ヒョウカ</t>
    </rPh>
    <phoneticPr fontId="6"/>
  </si>
  <si>
    <t>C377</t>
  </si>
  <si>
    <t>児発３・有資格３・責欠・開所減１</t>
  </si>
  <si>
    <t>C378</t>
  </si>
  <si>
    <t>児発３・有資格３・責欠・開所減１・拘束減</t>
  </si>
  <si>
    <t>C379</t>
  </si>
  <si>
    <t>児発３・有資格３・責欠・開所減１・評価減</t>
  </si>
  <si>
    <t>C380</t>
  </si>
  <si>
    <t>児発３・有資格３・責欠・開所減１・評価減・拘束減</t>
  </si>
  <si>
    <t>C381</t>
  </si>
  <si>
    <t>児発３・有資格３・責欠・開所減２</t>
  </si>
  <si>
    <t>C382</t>
  </si>
  <si>
    <t>児発３・有資格３・責欠・開所減２・拘束減</t>
  </si>
  <si>
    <t>C383</t>
  </si>
  <si>
    <t>児発３・有資格３・責欠・開所減２・評価減</t>
  </si>
  <si>
    <t>C384</t>
  </si>
  <si>
    <t>児発３・有資格３・責欠・開所減２・評価減・拘束減</t>
  </si>
  <si>
    <t>C385</t>
  </si>
  <si>
    <t>児発３・有資格３・責欠・未計画</t>
  </si>
  <si>
    <t>C386</t>
  </si>
  <si>
    <t>児発３・有資格３・責欠・未計画・拘束減</t>
    <rPh sb="12" eb="13">
      <t>ミ</t>
    </rPh>
    <rPh sb="13" eb="15">
      <t>ケイカク</t>
    </rPh>
    <phoneticPr fontId="6"/>
  </si>
  <si>
    <t>C387</t>
  </si>
  <si>
    <t>児発３・有資格３・責欠・未計画・評価減</t>
  </si>
  <si>
    <t>C388</t>
  </si>
  <si>
    <t>児発３・有資格３・責欠・未計画・評価減・拘束減</t>
  </si>
  <si>
    <t>C389</t>
  </si>
  <si>
    <t>児発３・有資格３・責欠・未計画・開所減１</t>
  </si>
  <si>
    <t>C390</t>
  </si>
  <si>
    <t>児発３・有資格３・責欠・未計画・開所減１・拘束減</t>
    <rPh sb="12" eb="13">
      <t>ミ</t>
    </rPh>
    <rPh sb="13" eb="15">
      <t>ケイカク</t>
    </rPh>
    <phoneticPr fontId="6"/>
  </si>
  <si>
    <t>C391</t>
  </si>
  <si>
    <t>児発３・有資格３・責欠・未計画・開所減１・評価減</t>
    <rPh sb="12" eb="13">
      <t>ミ</t>
    </rPh>
    <rPh sb="13" eb="15">
      <t>ケイカク</t>
    </rPh>
    <rPh sb="21" eb="23">
      <t>ヒョウカ</t>
    </rPh>
    <phoneticPr fontId="6"/>
  </si>
  <si>
    <t>C392</t>
  </si>
  <si>
    <t>児発３・有資格３・責欠・未計画・開所減１・評価減・拘束減</t>
    <rPh sb="12" eb="13">
      <t>ミ</t>
    </rPh>
    <rPh sb="13" eb="15">
      <t>ケイカク</t>
    </rPh>
    <rPh sb="21" eb="23">
      <t>ヒョウカ</t>
    </rPh>
    <rPh sb="23" eb="24">
      <t>ゲン</t>
    </rPh>
    <phoneticPr fontId="6"/>
  </si>
  <si>
    <t>C393</t>
  </si>
  <si>
    <t>児発３・有資格３・責欠・未計画・開所減２</t>
    <rPh sb="12" eb="13">
      <t>ミ</t>
    </rPh>
    <rPh sb="13" eb="15">
      <t>ケイカク</t>
    </rPh>
    <phoneticPr fontId="6"/>
  </si>
  <si>
    <t>C394</t>
  </si>
  <si>
    <t>児発３・有資格３・責欠・未計画・開所減２・拘束減</t>
    <rPh sb="12" eb="13">
      <t>ミ</t>
    </rPh>
    <rPh sb="13" eb="15">
      <t>ケイカク</t>
    </rPh>
    <phoneticPr fontId="6"/>
  </si>
  <si>
    <t>C395</t>
  </si>
  <si>
    <t>児発３・有資格３・責欠・未計画・開所減２・評価減</t>
    <rPh sb="12" eb="13">
      <t>ミ</t>
    </rPh>
    <rPh sb="13" eb="15">
      <t>ケイカク</t>
    </rPh>
    <rPh sb="21" eb="23">
      <t>ヒョウカ</t>
    </rPh>
    <phoneticPr fontId="6"/>
  </si>
  <si>
    <t>C396</t>
  </si>
  <si>
    <t>児発３・有資格３・責欠・未計画・開所減２・評価減・拘束減</t>
    <rPh sb="12" eb="13">
      <t>ミ</t>
    </rPh>
    <rPh sb="13" eb="15">
      <t>ケイカク</t>
    </rPh>
    <rPh sb="21" eb="23">
      <t>ヒョウカ</t>
    </rPh>
    <rPh sb="23" eb="24">
      <t>ゲン</t>
    </rPh>
    <phoneticPr fontId="6"/>
  </si>
  <si>
    <t>C397</t>
  </si>
  <si>
    <t>児発３・有資格３・責欠・未計画２</t>
    <rPh sb="12" eb="13">
      <t>ミ</t>
    </rPh>
    <rPh sb="13" eb="15">
      <t>ケイカク</t>
    </rPh>
    <phoneticPr fontId="6"/>
  </si>
  <si>
    <t>C398</t>
  </si>
  <si>
    <t>児発３・有資格３・責欠・未計画２・拘束減</t>
    <rPh sb="12" eb="13">
      <t>ミ</t>
    </rPh>
    <phoneticPr fontId="6"/>
  </si>
  <si>
    <t>C399</t>
  </si>
  <si>
    <t>児発３・有資格３・責欠・未計画２・評価減</t>
  </si>
  <si>
    <t>C400</t>
  </si>
  <si>
    <t>児発３・有資格３・責欠・未計画２・評価減・拘束減</t>
  </si>
  <si>
    <t>C401</t>
  </si>
  <si>
    <t>児発３・有資格３・責欠・未計画２・開所減１</t>
    <rPh sb="12" eb="13">
      <t>ミ</t>
    </rPh>
    <phoneticPr fontId="6"/>
  </si>
  <si>
    <t>C402</t>
  </si>
  <si>
    <t>児発３・有資格３・責欠・未計画２・開所減１・拘束減</t>
    <rPh sb="12" eb="13">
      <t>ミ</t>
    </rPh>
    <phoneticPr fontId="6"/>
  </si>
  <si>
    <t>C403</t>
  </si>
  <si>
    <t>児発３・有資格３・責欠・未計画２・開所減１・評価減</t>
    <rPh sb="12" eb="13">
      <t>ミ</t>
    </rPh>
    <rPh sb="22" eb="24">
      <t>ヒョウカ</t>
    </rPh>
    <phoneticPr fontId="6"/>
  </si>
  <si>
    <t>C404</t>
  </si>
  <si>
    <t>児発３・有資格３・責欠・未計画２・開所減１・評価減・拘束減</t>
    <rPh sb="12" eb="13">
      <t>ミ</t>
    </rPh>
    <rPh sb="22" eb="24">
      <t>ヒョウカ</t>
    </rPh>
    <rPh sb="24" eb="25">
      <t>ゲン</t>
    </rPh>
    <phoneticPr fontId="6"/>
  </si>
  <si>
    <t>C405</t>
  </si>
  <si>
    <t>児発３・有資格３・責欠・未計画２・開所減２</t>
    <rPh sb="12" eb="13">
      <t>ミ</t>
    </rPh>
    <phoneticPr fontId="6"/>
  </si>
  <si>
    <t>C406</t>
  </si>
  <si>
    <t>児発３・有資格３・責欠・未計画２・開所減２・拘束減</t>
    <rPh sb="12" eb="13">
      <t>ミ</t>
    </rPh>
    <phoneticPr fontId="6"/>
  </si>
  <si>
    <t>C407</t>
  </si>
  <si>
    <t>児発３・有資格３・責欠・未計画２・開所減２・評価減</t>
    <rPh sb="12" eb="13">
      <t>ミ</t>
    </rPh>
    <rPh sb="22" eb="24">
      <t>ヒョウカ</t>
    </rPh>
    <phoneticPr fontId="6"/>
  </si>
  <si>
    <t>C408</t>
  </si>
  <si>
    <t>児発３・有資格３・責欠・未計画２・開所減２・評価減・拘束減</t>
    <rPh sb="12" eb="13">
      <t>ミ</t>
    </rPh>
    <rPh sb="22" eb="24">
      <t>ヒョウカ</t>
    </rPh>
    <rPh sb="24" eb="25">
      <t>ゲン</t>
    </rPh>
    <phoneticPr fontId="6"/>
  </si>
  <si>
    <t>C409</t>
  </si>
  <si>
    <t>児発３・有資格３・責欠２</t>
  </si>
  <si>
    <t>C410</t>
  </si>
  <si>
    <t>児発３・有資格３・責欠２・拘束減</t>
  </si>
  <si>
    <t>C411</t>
  </si>
  <si>
    <t>児発３・有資格３・責欠２・評価減</t>
    <rPh sb="13" eb="15">
      <t>ヒョウカ</t>
    </rPh>
    <phoneticPr fontId="6"/>
  </si>
  <si>
    <t>C412</t>
  </si>
  <si>
    <t>児発３・有資格３・責欠２・評価減・拘束減</t>
    <rPh sb="13" eb="15">
      <t>ヒョウカ</t>
    </rPh>
    <phoneticPr fontId="6"/>
  </si>
  <si>
    <t>C413</t>
  </si>
  <si>
    <t>児発３・有資格３・責欠２・開所減１</t>
  </si>
  <si>
    <t>C414</t>
  </si>
  <si>
    <t>児発３・有資格３・責欠２・開所減１・拘束減</t>
  </si>
  <si>
    <t>C415</t>
  </si>
  <si>
    <t>児発３・有資格３・責欠２・開所減１・評価減</t>
  </si>
  <si>
    <t>C416</t>
  </si>
  <si>
    <t>児発３・有資格３・責欠２・開所減１・評価減・拘束減</t>
  </si>
  <si>
    <t>C417</t>
  </si>
  <si>
    <t>児発３・有資格３・責欠２・開所減２</t>
  </si>
  <si>
    <t>C418</t>
  </si>
  <si>
    <t>児発３・有資格３・責欠２・開所減２・拘束減</t>
  </si>
  <si>
    <t>C419</t>
  </si>
  <si>
    <t>児発３・有資格３・責欠２・開所減２・評価減</t>
  </si>
  <si>
    <t>C420</t>
  </si>
  <si>
    <t>児発３・有資格３・責欠２・開所減２・評価減・拘束減</t>
  </si>
  <si>
    <t>C421</t>
  </si>
  <si>
    <t>児発３・有資格３・責欠２・未計画</t>
  </si>
  <si>
    <t>C422</t>
  </si>
  <si>
    <t>児発３・有資格３・責欠２・未計画・拘束減</t>
    <rPh sb="13" eb="14">
      <t>ミ</t>
    </rPh>
    <rPh sb="14" eb="16">
      <t>ケイカク</t>
    </rPh>
    <phoneticPr fontId="6"/>
  </si>
  <si>
    <t>C423</t>
  </si>
  <si>
    <t>児発３・有資格３・責欠２・未計画・評価減</t>
  </si>
  <si>
    <t>C424</t>
  </si>
  <si>
    <t>児発３・有資格３・責欠２・未計画・評価減・拘束減</t>
  </si>
  <si>
    <t>C425</t>
  </si>
  <si>
    <t>児発３・有資格３・責欠２・未計画・開所減１</t>
  </si>
  <si>
    <t>C426</t>
  </si>
  <si>
    <t>児発３・有資格３・責欠２・未計画・開所減１・拘束減</t>
    <rPh sb="13" eb="14">
      <t>ミ</t>
    </rPh>
    <rPh sb="14" eb="16">
      <t>ケイカク</t>
    </rPh>
    <phoneticPr fontId="6"/>
  </si>
  <si>
    <t>C427</t>
  </si>
  <si>
    <t>児発３・有資格３・責欠２・未計画・開所減１・評価減</t>
    <rPh sb="13" eb="14">
      <t>ミ</t>
    </rPh>
    <rPh sb="14" eb="16">
      <t>ケイカク</t>
    </rPh>
    <rPh sb="22" eb="24">
      <t>ヒョウカ</t>
    </rPh>
    <phoneticPr fontId="6"/>
  </si>
  <si>
    <t>C428</t>
  </si>
  <si>
    <t>児発３・有資格３・責欠２・未計画・開所減１・評価減・拘束減</t>
    <rPh sb="13" eb="14">
      <t>ミ</t>
    </rPh>
    <rPh sb="14" eb="16">
      <t>ケイカク</t>
    </rPh>
    <rPh sb="22" eb="24">
      <t>ヒョウカ</t>
    </rPh>
    <rPh sb="24" eb="25">
      <t>ゲン</t>
    </rPh>
    <phoneticPr fontId="6"/>
  </si>
  <si>
    <t>C429</t>
  </si>
  <si>
    <t>児発３・有資格３・責欠２・未計画・開所減２</t>
    <rPh sb="13" eb="14">
      <t>ミ</t>
    </rPh>
    <rPh sb="14" eb="16">
      <t>ケイカク</t>
    </rPh>
    <phoneticPr fontId="6"/>
  </si>
  <si>
    <t>C430</t>
  </si>
  <si>
    <t>児発３・有資格３・責欠２・未計画・開所減２・拘束減</t>
    <rPh sb="13" eb="14">
      <t>ミ</t>
    </rPh>
    <rPh sb="14" eb="16">
      <t>ケイカク</t>
    </rPh>
    <phoneticPr fontId="6"/>
  </si>
  <si>
    <t>C431</t>
  </si>
  <si>
    <t>児発３・有資格３・責欠２・未計画・開所減２・評価減</t>
    <rPh sb="13" eb="14">
      <t>ミ</t>
    </rPh>
    <rPh sb="14" eb="16">
      <t>ケイカク</t>
    </rPh>
    <rPh sb="22" eb="24">
      <t>ヒョウカ</t>
    </rPh>
    <phoneticPr fontId="6"/>
  </si>
  <si>
    <t>C432</t>
  </si>
  <si>
    <t>児発３・有資格３・責欠２・未計画・開所減２・評価減・拘束減</t>
    <rPh sb="13" eb="14">
      <t>ミ</t>
    </rPh>
    <rPh sb="14" eb="16">
      <t>ケイカク</t>
    </rPh>
    <rPh sb="22" eb="24">
      <t>ヒョウカ</t>
    </rPh>
    <rPh sb="24" eb="25">
      <t>ゲン</t>
    </rPh>
    <phoneticPr fontId="6"/>
  </si>
  <si>
    <t>C433</t>
  </si>
  <si>
    <t>児発３・有資格３・責欠２・未計画２</t>
    <rPh sb="13" eb="14">
      <t>ミ</t>
    </rPh>
    <rPh sb="14" eb="16">
      <t>ケイカク</t>
    </rPh>
    <phoneticPr fontId="6"/>
  </si>
  <si>
    <t>C434</t>
  </si>
  <si>
    <t>児発３・有資格３・責欠２・未計画２・拘束減</t>
    <rPh sb="13" eb="14">
      <t>ミ</t>
    </rPh>
    <phoneticPr fontId="6"/>
  </si>
  <si>
    <t>C435</t>
  </si>
  <si>
    <t>児発３・有資格３・責欠２・未計画２・評価減</t>
  </si>
  <si>
    <t>C436</t>
  </si>
  <si>
    <t>児発３・有資格３・責欠２・未計画２・評価減・拘束減</t>
  </si>
  <si>
    <t>C437</t>
  </si>
  <si>
    <t>児発３・有資格３・責欠２・未計画２・開所減１</t>
    <rPh sb="13" eb="14">
      <t>ミ</t>
    </rPh>
    <phoneticPr fontId="6"/>
  </si>
  <si>
    <t>C438</t>
  </si>
  <si>
    <t>児発３・有資格３・責欠２・未計画２・開所減１・拘束減</t>
    <rPh sb="13" eb="14">
      <t>ミ</t>
    </rPh>
    <phoneticPr fontId="6"/>
  </si>
  <si>
    <t>C439</t>
  </si>
  <si>
    <t>児発３・有資格３・責欠２・未計画２・開所減１・評価減</t>
    <rPh sb="13" eb="14">
      <t>ミ</t>
    </rPh>
    <rPh sb="23" eb="25">
      <t>ヒョウカ</t>
    </rPh>
    <phoneticPr fontId="6"/>
  </si>
  <si>
    <t>C440</t>
  </si>
  <si>
    <t>児発３・有資格３・責欠２・未計画２・開所減１・評価減・拘束減</t>
    <rPh sb="13" eb="14">
      <t>ミ</t>
    </rPh>
    <rPh sb="23" eb="25">
      <t>ヒョウカ</t>
    </rPh>
    <rPh sb="25" eb="26">
      <t>ゲン</t>
    </rPh>
    <phoneticPr fontId="6"/>
  </si>
  <si>
    <t>C441</t>
  </si>
  <si>
    <t>児発３・有資格３・責欠２・未計画２・開所減２</t>
    <rPh sb="13" eb="14">
      <t>ミ</t>
    </rPh>
    <phoneticPr fontId="6"/>
  </si>
  <si>
    <t>C442</t>
  </si>
  <si>
    <t>児発３・有資格３・責欠２・未計画２・開所減２・拘束減</t>
    <rPh sb="13" eb="14">
      <t>ミ</t>
    </rPh>
    <phoneticPr fontId="6"/>
  </si>
  <si>
    <t>C443</t>
  </si>
  <si>
    <t>児発３・有資格３・責欠２・未計画２・開所減２・評価減</t>
    <rPh sb="13" eb="14">
      <t>ミ</t>
    </rPh>
    <rPh sb="23" eb="25">
      <t>ヒョウカ</t>
    </rPh>
    <phoneticPr fontId="6"/>
  </si>
  <si>
    <t>C444</t>
  </si>
  <si>
    <t>児発３・有資格３・責欠２・未計画２・開所減２・評価減・拘束減</t>
    <rPh sb="13" eb="14">
      <t>ミ</t>
    </rPh>
    <rPh sb="23" eb="25">
      <t>ヒョウカ</t>
    </rPh>
    <rPh sb="25" eb="26">
      <t>ゲン</t>
    </rPh>
    <phoneticPr fontId="6"/>
  </si>
  <si>
    <t>C451</t>
  </si>
  <si>
    <t>児発４・責欠</t>
  </si>
  <si>
    <t>C452</t>
  </si>
  <si>
    <t>児発４・責欠・拘束減</t>
    <rPh sb="7" eb="9">
      <t>コウソク</t>
    </rPh>
    <rPh sb="9" eb="10">
      <t>ゲン</t>
    </rPh>
    <phoneticPr fontId="6"/>
  </si>
  <si>
    <t>C453</t>
  </si>
  <si>
    <t>児発４・責欠・評価減</t>
    <rPh sb="7" eb="9">
      <t>ヒョウカ</t>
    </rPh>
    <phoneticPr fontId="6"/>
  </si>
  <si>
    <t>C454</t>
  </si>
  <si>
    <t>児発４・責欠・評価減・拘束減</t>
  </si>
  <si>
    <t>C455</t>
  </si>
  <si>
    <t>児発４・責欠・開所減１</t>
  </si>
  <si>
    <t>C456</t>
  </si>
  <si>
    <t>児発４・責欠・開所減１・拘束減</t>
  </si>
  <si>
    <t>C457</t>
  </si>
  <si>
    <t>児発４・責欠・開所減１・評価減</t>
  </si>
  <si>
    <t>C458</t>
  </si>
  <si>
    <t>児発４・責欠・開所減１・評価減・拘束減</t>
  </si>
  <si>
    <t>C459</t>
  </si>
  <si>
    <t>児発４・責欠・開所減２</t>
  </si>
  <si>
    <t>C460</t>
  </si>
  <si>
    <t>児発４・責欠・開所減２・拘束減</t>
  </si>
  <si>
    <t>C461</t>
  </si>
  <si>
    <t>児発４・責欠・開所減２・評価減</t>
  </si>
  <si>
    <t>C462</t>
  </si>
  <si>
    <t>児発４・責欠・開所減２・評価減・拘束減</t>
  </si>
  <si>
    <t>C463</t>
  </si>
  <si>
    <t>児発４・責欠・未計画</t>
  </si>
  <si>
    <t>C464</t>
  </si>
  <si>
    <t>児発４・責欠・未計画・拘束減</t>
    <rPh sb="7" eb="8">
      <t>ミ</t>
    </rPh>
    <rPh sb="8" eb="10">
      <t>ケイカク</t>
    </rPh>
    <phoneticPr fontId="6"/>
  </si>
  <si>
    <t>C465</t>
  </si>
  <si>
    <t>児発４・責欠・未計画・評価減</t>
    <rPh sb="7" eb="8">
      <t>ミ</t>
    </rPh>
    <rPh sb="8" eb="10">
      <t>ケイカク</t>
    </rPh>
    <rPh sb="11" eb="13">
      <t>ヒョウカ</t>
    </rPh>
    <phoneticPr fontId="6"/>
  </si>
  <si>
    <t>C466</t>
  </si>
  <si>
    <t>児発４・責欠・未計画・評価減・拘束減</t>
    <rPh sb="7" eb="8">
      <t>ミ</t>
    </rPh>
    <rPh sb="8" eb="10">
      <t>ケイカク</t>
    </rPh>
    <phoneticPr fontId="6"/>
  </si>
  <si>
    <t>C467</t>
  </si>
  <si>
    <t>児発４・責欠・未計画・開所減１</t>
  </si>
  <si>
    <t>C468</t>
  </si>
  <si>
    <t>児発４・責欠・未計画・開所減１・拘束減</t>
    <rPh sb="7" eb="8">
      <t>ミ</t>
    </rPh>
    <rPh sb="8" eb="10">
      <t>ケイカク</t>
    </rPh>
    <phoneticPr fontId="6"/>
  </si>
  <si>
    <t>C469</t>
  </si>
  <si>
    <t>児発４・責欠・未計画・開所減１・評価減</t>
    <rPh sb="7" eb="8">
      <t>ミ</t>
    </rPh>
    <rPh sb="8" eb="10">
      <t>ケイカク</t>
    </rPh>
    <rPh sb="16" eb="18">
      <t>ヒョウカ</t>
    </rPh>
    <phoneticPr fontId="6"/>
  </si>
  <si>
    <t>C470</t>
  </si>
  <si>
    <t>児発４・責欠・未計画・開所減１・評価減・拘束減</t>
    <rPh sb="7" eb="8">
      <t>ミ</t>
    </rPh>
    <rPh sb="8" eb="10">
      <t>ケイカク</t>
    </rPh>
    <rPh sb="16" eb="18">
      <t>ヒョウカ</t>
    </rPh>
    <rPh sb="20" eb="22">
      <t>コウソク</t>
    </rPh>
    <rPh sb="22" eb="23">
      <t>ゲン</t>
    </rPh>
    <phoneticPr fontId="6"/>
  </si>
  <si>
    <t>C471</t>
  </si>
  <si>
    <t>児発４・責欠・未計画・開所減２</t>
  </si>
  <si>
    <t>C472</t>
  </si>
  <si>
    <t>児発４・責欠・未計画・開所減２・拘束減</t>
    <rPh sb="7" eb="8">
      <t>ミ</t>
    </rPh>
    <rPh sb="8" eb="10">
      <t>ケイカク</t>
    </rPh>
    <phoneticPr fontId="6"/>
  </si>
  <si>
    <t>C473</t>
  </si>
  <si>
    <t>児発４・責欠・未計画・開所減２・評価減</t>
    <rPh sb="7" eb="8">
      <t>ミ</t>
    </rPh>
    <rPh sb="8" eb="10">
      <t>ケイカク</t>
    </rPh>
    <rPh sb="16" eb="18">
      <t>ヒョウカ</t>
    </rPh>
    <phoneticPr fontId="6"/>
  </si>
  <si>
    <t>C474</t>
  </si>
  <si>
    <t>児発４・責欠・未計画・開所減２・評価減・拘束減</t>
    <rPh sb="7" eb="8">
      <t>ミ</t>
    </rPh>
    <rPh sb="8" eb="10">
      <t>ケイカク</t>
    </rPh>
    <rPh sb="16" eb="18">
      <t>ヒョウカ</t>
    </rPh>
    <rPh sb="20" eb="22">
      <t>コウソク</t>
    </rPh>
    <rPh sb="22" eb="23">
      <t>ゲン</t>
    </rPh>
    <phoneticPr fontId="6"/>
  </si>
  <si>
    <t>C475</t>
  </si>
  <si>
    <t>児発４・責欠・未計画２</t>
    <rPh sb="7" eb="8">
      <t>ミ</t>
    </rPh>
    <rPh sb="8" eb="10">
      <t>ケイカク</t>
    </rPh>
    <phoneticPr fontId="6"/>
  </si>
  <si>
    <t>C476</t>
  </si>
  <si>
    <t>児発４・責欠・未計画２・拘束減</t>
    <rPh sb="7" eb="8">
      <t>ミ</t>
    </rPh>
    <phoneticPr fontId="6"/>
  </si>
  <si>
    <t>C477</t>
  </si>
  <si>
    <t>児発４・責欠・未計画２・評価減</t>
    <rPh sb="7" eb="8">
      <t>ミ</t>
    </rPh>
    <rPh sb="12" eb="14">
      <t>ヒョウカ</t>
    </rPh>
    <phoneticPr fontId="6"/>
  </si>
  <si>
    <t>C478</t>
  </si>
  <si>
    <t>児発４・責欠・未計画２・評価減・拘束減</t>
    <rPh sb="7" eb="8">
      <t>ミ</t>
    </rPh>
    <phoneticPr fontId="6"/>
  </si>
  <si>
    <t>C479</t>
  </si>
  <si>
    <t>児発４・責欠・未計画２・開所減１</t>
    <rPh sb="7" eb="8">
      <t>ミ</t>
    </rPh>
    <phoneticPr fontId="6"/>
  </si>
  <si>
    <t>C480</t>
  </si>
  <si>
    <t>児発４・責欠・未計画２・開所減１・拘束減</t>
    <rPh sb="7" eb="8">
      <t>ミ</t>
    </rPh>
    <phoneticPr fontId="6"/>
  </si>
  <si>
    <t>C481</t>
  </si>
  <si>
    <t>児発４・責欠・未計画２・開所減１・評価減</t>
    <rPh sb="7" eb="8">
      <t>ミ</t>
    </rPh>
    <rPh sb="17" eb="19">
      <t>ヒョウカ</t>
    </rPh>
    <phoneticPr fontId="6"/>
  </si>
  <si>
    <t>C482</t>
  </si>
  <si>
    <t>児発４・責欠・未計画２・開所減１・評価減・拘束減</t>
    <rPh sb="7" eb="8">
      <t>ミ</t>
    </rPh>
    <rPh sb="17" eb="19">
      <t>ヒョウカ</t>
    </rPh>
    <rPh sb="21" eb="23">
      <t>コウソク</t>
    </rPh>
    <rPh sb="23" eb="24">
      <t>ゲン</t>
    </rPh>
    <phoneticPr fontId="6"/>
  </si>
  <si>
    <t>C483</t>
  </si>
  <si>
    <t>児発４・責欠・未計画２・開所減２</t>
    <rPh sb="7" eb="8">
      <t>ミ</t>
    </rPh>
    <phoneticPr fontId="6"/>
  </si>
  <si>
    <t>C484</t>
  </si>
  <si>
    <t>児発４・責欠・未計画２・開所減２・拘束減</t>
    <rPh sb="7" eb="8">
      <t>ミ</t>
    </rPh>
    <phoneticPr fontId="6"/>
  </si>
  <si>
    <t>C485</t>
  </si>
  <si>
    <t>児発４・責欠・未計画２・開所減２・評価減</t>
    <rPh sb="7" eb="8">
      <t>ミ</t>
    </rPh>
    <rPh sb="17" eb="19">
      <t>ヒョウカ</t>
    </rPh>
    <phoneticPr fontId="6"/>
  </si>
  <si>
    <t>C486</t>
  </si>
  <si>
    <t>児発４・責欠・未計画２・開所減２・評価減・拘束減</t>
    <rPh sb="7" eb="8">
      <t>ミ</t>
    </rPh>
    <rPh sb="17" eb="19">
      <t>ヒョウカ</t>
    </rPh>
    <rPh sb="21" eb="23">
      <t>コウソク</t>
    </rPh>
    <rPh sb="23" eb="24">
      <t>ゲン</t>
    </rPh>
    <phoneticPr fontId="6"/>
  </si>
  <si>
    <t>C487</t>
  </si>
  <si>
    <t>児発４・責欠２</t>
  </si>
  <si>
    <t>C488</t>
  </si>
  <si>
    <t>児発４・責欠２・拘束減</t>
    <rPh sb="8" eb="10">
      <t>コウソク</t>
    </rPh>
    <rPh sb="10" eb="11">
      <t>ゲン</t>
    </rPh>
    <phoneticPr fontId="6"/>
  </si>
  <si>
    <t>C489</t>
  </si>
  <si>
    <t>児発４・責欠２・評価減</t>
    <rPh sb="8" eb="10">
      <t>ヒョウカ</t>
    </rPh>
    <phoneticPr fontId="6"/>
  </si>
  <si>
    <t>C490</t>
  </si>
  <si>
    <t>児発４・責欠２・評価減・拘束減</t>
  </si>
  <si>
    <t>C491</t>
  </si>
  <si>
    <t>児発４・責欠２・開所減１</t>
  </si>
  <si>
    <t>C492</t>
  </si>
  <si>
    <t>児発４・責欠２・開所減１・拘束減</t>
  </si>
  <si>
    <t>C493</t>
  </si>
  <si>
    <t>児発４・責欠２・開所減１・評価減</t>
  </si>
  <si>
    <t>C494</t>
  </si>
  <si>
    <t>児発４・責欠２・開所減１・評価減・拘束減</t>
  </si>
  <si>
    <t>C495</t>
  </si>
  <si>
    <t>児発４・責欠２・開所減２</t>
  </si>
  <si>
    <t>C496</t>
  </si>
  <si>
    <t>児発４・責欠２・開所減２・拘束減</t>
  </si>
  <si>
    <t>C497</t>
  </si>
  <si>
    <t>児発４・責欠２・開所減２・評価減</t>
  </si>
  <si>
    <t>C498</t>
  </si>
  <si>
    <t>児発４・責欠２・開所減２・評価減・拘束減</t>
  </si>
  <si>
    <t>C499</t>
  </si>
  <si>
    <t>児発４・責欠２・未計画</t>
  </si>
  <si>
    <t>C500</t>
  </si>
  <si>
    <t>児発４・責欠２・未計画・拘束減</t>
    <rPh sb="8" eb="9">
      <t>ミ</t>
    </rPh>
    <rPh sb="9" eb="11">
      <t>ケイカク</t>
    </rPh>
    <phoneticPr fontId="6"/>
  </si>
  <si>
    <t>C501</t>
  </si>
  <si>
    <t>児発４・責欠２・未計画・評価減</t>
    <rPh sb="8" eb="9">
      <t>ミ</t>
    </rPh>
    <rPh sb="9" eb="11">
      <t>ケイカク</t>
    </rPh>
    <rPh sb="12" eb="14">
      <t>ヒョウカ</t>
    </rPh>
    <phoneticPr fontId="6"/>
  </si>
  <si>
    <t>C502</t>
  </si>
  <si>
    <t>児発４・責欠２・未計画・評価減・拘束減</t>
    <rPh sb="8" eb="9">
      <t>ミ</t>
    </rPh>
    <rPh sb="9" eb="11">
      <t>ケイカク</t>
    </rPh>
    <phoneticPr fontId="6"/>
  </si>
  <si>
    <t>C503</t>
  </si>
  <si>
    <t>児発４・責欠２・未計画・開所減１</t>
  </si>
  <si>
    <t>C504</t>
  </si>
  <si>
    <t>児発４・責欠２・未計画・開所減１・拘束減</t>
    <rPh sb="8" eb="9">
      <t>ミ</t>
    </rPh>
    <rPh sb="9" eb="11">
      <t>ケイカク</t>
    </rPh>
    <phoneticPr fontId="6"/>
  </si>
  <si>
    <t>C505</t>
  </si>
  <si>
    <t>児発４・責欠２・未計画・開所減１・評価減</t>
    <rPh sb="8" eb="9">
      <t>ミ</t>
    </rPh>
    <rPh sb="9" eb="11">
      <t>ケイカク</t>
    </rPh>
    <rPh sb="17" eb="19">
      <t>ヒョウカ</t>
    </rPh>
    <phoneticPr fontId="6"/>
  </si>
  <si>
    <t>C506</t>
  </si>
  <si>
    <t>児発４・責欠２・未計画・開所減１・評価減・拘束減</t>
    <rPh sb="8" eb="9">
      <t>ミ</t>
    </rPh>
    <rPh sb="9" eb="11">
      <t>ケイカク</t>
    </rPh>
    <rPh sb="17" eb="19">
      <t>ヒョウカ</t>
    </rPh>
    <rPh sb="21" eb="23">
      <t>コウソク</t>
    </rPh>
    <rPh sb="23" eb="24">
      <t>ゲン</t>
    </rPh>
    <phoneticPr fontId="6"/>
  </si>
  <si>
    <t>C507</t>
  </si>
  <si>
    <t>児発４・責欠２・未計画・開所減２</t>
  </si>
  <si>
    <t>C508</t>
  </si>
  <si>
    <t>児発４・責欠２・未計画・開所減２・拘束減</t>
    <rPh sb="8" eb="9">
      <t>ミ</t>
    </rPh>
    <rPh sb="9" eb="11">
      <t>ケイカク</t>
    </rPh>
    <phoneticPr fontId="6"/>
  </si>
  <si>
    <t>C509</t>
  </si>
  <si>
    <t>児発４・責欠２・未計画・開所減２・評価減</t>
    <rPh sb="8" eb="9">
      <t>ミ</t>
    </rPh>
    <rPh sb="9" eb="11">
      <t>ケイカク</t>
    </rPh>
    <rPh sb="17" eb="19">
      <t>ヒョウカ</t>
    </rPh>
    <phoneticPr fontId="6"/>
  </si>
  <si>
    <t>C510</t>
  </si>
  <si>
    <t>児発４・責欠２・未計画・開所減２・評価減・拘束減</t>
    <rPh sb="8" eb="9">
      <t>ミ</t>
    </rPh>
    <rPh sb="9" eb="11">
      <t>ケイカク</t>
    </rPh>
    <rPh sb="17" eb="19">
      <t>ヒョウカ</t>
    </rPh>
    <rPh sb="21" eb="23">
      <t>コウソク</t>
    </rPh>
    <rPh sb="23" eb="24">
      <t>ゲン</t>
    </rPh>
    <phoneticPr fontId="6"/>
  </si>
  <si>
    <t>C511</t>
  </si>
  <si>
    <t>児発４・責欠２・未計画２</t>
    <rPh sb="8" eb="9">
      <t>ミ</t>
    </rPh>
    <rPh sb="9" eb="11">
      <t>ケイカク</t>
    </rPh>
    <phoneticPr fontId="6"/>
  </si>
  <si>
    <t>C512</t>
  </si>
  <si>
    <t>児発４・責欠２・未計画２・拘束減</t>
    <rPh sb="8" eb="9">
      <t>ミ</t>
    </rPh>
    <phoneticPr fontId="6"/>
  </si>
  <si>
    <t>C513</t>
  </si>
  <si>
    <t>児発４・責欠２・未計画２・評価減</t>
    <rPh sb="8" eb="9">
      <t>ミ</t>
    </rPh>
    <rPh sb="13" eb="15">
      <t>ヒョウカ</t>
    </rPh>
    <phoneticPr fontId="6"/>
  </si>
  <si>
    <t>C514</t>
  </si>
  <si>
    <t>児発４・責欠２・未計画２・評価減・拘束減</t>
    <rPh sb="8" eb="9">
      <t>ミ</t>
    </rPh>
    <phoneticPr fontId="6"/>
  </si>
  <si>
    <t>C515</t>
  </si>
  <si>
    <t>児発４・責欠２・未計画２・開所減１</t>
    <rPh sb="8" eb="9">
      <t>ミ</t>
    </rPh>
    <phoneticPr fontId="6"/>
  </si>
  <si>
    <t>C516</t>
  </si>
  <si>
    <t>児発４・責欠２・未計画２・開所減１・拘束減</t>
    <rPh sb="8" eb="9">
      <t>ミ</t>
    </rPh>
    <phoneticPr fontId="6"/>
  </si>
  <si>
    <t>C517</t>
  </si>
  <si>
    <t>児発４・責欠２・未計画２・開所減１・評価減</t>
    <rPh sb="8" eb="9">
      <t>ミ</t>
    </rPh>
    <rPh sb="18" eb="20">
      <t>ヒョウカ</t>
    </rPh>
    <phoneticPr fontId="6"/>
  </si>
  <si>
    <t>C518</t>
  </si>
  <si>
    <t>児発４・責欠２・未計画２・開所減１・評価減・拘束減</t>
    <rPh sb="8" eb="9">
      <t>ミ</t>
    </rPh>
    <rPh sb="18" eb="20">
      <t>ヒョウカ</t>
    </rPh>
    <rPh sb="22" eb="24">
      <t>コウソク</t>
    </rPh>
    <rPh sb="24" eb="25">
      <t>ゲン</t>
    </rPh>
    <phoneticPr fontId="6"/>
  </si>
  <si>
    <t>C519</t>
  </si>
  <si>
    <t>児発４・責欠２・未計画２・開所減２</t>
    <rPh sb="8" eb="9">
      <t>ミ</t>
    </rPh>
    <phoneticPr fontId="6"/>
  </si>
  <si>
    <t>C520</t>
  </si>
  <si>
    <t>児発４・責欠２・未計画２・開所減２・拘束減</t>
    <rPh sb="8" eb="9">
      <t>ミ</t>
    </rPh>
    <phoneticPr fontId="6"/>
  </si>
  <si>
    <t>C521</t>
  </si>
  <si>
    <t>児発４・責欠２・未計画２・開所減２・評価減</t>
    <rPh sb="8" eb="9">
      <t>ミ</t>
    </rPh>
    <rPh sb="18" eb="20">
      <t>ヒョウカ</t>
    </rPh>
    <phoneticPr fontId="6"/>
  </si>
  <si>
    <t>C522</t>
  </si>
  <si>
    <t>児発４・責欠２・未計画２・開所減２・評価減・拘束減</t>
    <rPh sb="8" eb="9">
      <t>ミ</t>
    </rPh>
    <rPh sb="18" eb="20">
      <t>ヒョウカ</t>
    </rPh>
    <rPh sb="22" eb="24">
      <t>コウソク</t>
    </rPh>
    <rPh sb="24" eb="25">
      <t>ゲン</t>
    </rPh>
    <phoneticPr fontId="6"/>
  </si>
  <si>
    <t>C523</t>
  </si>
  <si>
    <t>児発４・有資格１・責欠</t>
  </si>
  <si>
    <t>C524</t>
  </si>
  <si>
    <t>児発４・有資格１・責欠・拘束減</t>
  </si>
  <si>
    <t>C525</t>
  </si>
  <si>
    <t>児発４・有資格１・責欠・評価減</t>
    <rPh sb="12" eb="14">
      <t>ヒョウカ</t>
    </rPh>
    <phoneticPr fontId="6"/>
  </si>
  <si>
    <t>C526</t>
  </si>
  <si>
    <t>児発４・有資格１・責欠・評価減・拘束減</t>
    <rPh sb="12" eb="14">
      <t>ヒョウカ</t>
    </rPh>
    <phoneticPr fontId="6"/>
  </si>
  <si>
    <t>C527</t>
  </si>
  <si>
    <t>児発４・有資格１・責欠・開所減１</t>
  </si>
  <si>
    <t>C528</t>
  </si>
  <si>
    <t>児発４・有資格１・責欠・開所減１・拘束減</t>
  </si>
  <si>
    <t>C529</t>
  </si>
  <si>
    <t>児発４・有資格１・責欠・開所減１・評価減</t>
  </si>
  <si>
    <t>C530</t>
  </si>
  <si>
    <t>児発４・有資格１・責欠・開所減１・評価減・拘束減</t>
  </si>
  <si>
    <t>C531</t>
  </si>
  <si>
    <t>児発４・有資格１・責欠・開所減２</t>
  </si>
  <si>
    <t>C532</t>
  </si>
  <si>
    <t>児発４・有資格１・責欠・開所減２・拘束減</t>
  </si>
  <si>
    <t>C533</t>
  </si>
  <si>
    <t>児発４・有資格１・責欠・開所減２・評価減</t>
  </si>
  <si>
    <t>C534</t>
  </si>
  <si>
    <t>児発４・有資格１・責欠・開所減２・評価減・拘束減</t>
  </si>
  <si>
    <t>C535</t>
  </si>
  <si>
    <t>児発４・有資格１・責欠・未計画</t>
  </si>
  <si>
    <t>C536</t>
  </si>
  <si>
    <t>児発４・有資格１・責欠・未計画・拘束減</t>
    <rPh sb="12" eb="13">
      <t>ミ</t>
    </rPh>
    <rPh sb="13" eb="15">
      <t>ケイカク</t>
    </rPh>
    <phoneticPr fontId="6"/>
  </si>
  <si>
    <t>C537</t>
  </si>
  <si>
    <t>児発４・有資格１・責欠・未計画・評価減</t>
  </si>
  <si>
    <t>C538</t>
  </si>
  <si>
    <t>児発４・有資格１・責欠・未計画・評価減・拘束減</t>
  </si>
  <si>
    <t>C539</t>
  </si>
  <si>
    <t>児発４・有資格１・責欠・未計画・開所減１</t>
  </si>
  <si>
    <t>C540</t>
  </si>
  <si>
    <t>児発４・有資格１・責欠・未計画・開所減１・拘束減</t>
    <rPh sb="12" eb="13">
      <t>ミ</t>
    </rPh>
    <rPh sb="13" eb="15">
      <t>ケイカク</t>
    </rPh>
    <phoneticPr fontId="6"/>
  </si>
  <si>
    <t>C541</t>
  </si>
  <si>
    <t>児発４・有資格１・責欠・未計画・開所減１・評価減</t>
    <rPh sb="12" eb="13">
      <t>ミ</t>
    </rPh>
    <rPh sb="13" eb="15">
      <t>ケイカク</t>
    </rPh>
    <rPh sb="21" eb="23">
      <t>ヒョウカ</t>
    </rPh>
    <phoneticPr fontId="6"/>
  </si>
  <si>
    <t>C542</t>
  </si>
  <si>
    <t>児発４・有資格１・責欠・未計画・開所減１・評価減・拘束減</t>
    <rPh sb="12" eb="13">
      <t>ミ</t>
    </rPh>
    <rPh sb="13" eb="15">
      <t>ケイカク</t>
    </rPh>
    <rPh sb="21" eb="23">
      <t>ヒョウカ</t>
    </rPh>
    <rPh sb="23" eb="24">
      <t>ゲン</t>
    </rPh>
    <phoneticPr fontId="6"/>
  </si>
  <si>
    <t>C543</t>
  </si>
  <si>
    <t>児発４・有資格１・責欠・未計画・開所減２</t>
    <rPh sb="12" eb="13">
      <t>ミ</t>
    </rPh>
    <rPh sb="13" eb="15">
      <t>ケイカク</t>
    </rPh>
    <phoneticPr fontId="6"/>
  </si>
  <si>
    <t>C544</t>
  </si>
  <si>
    <t>児発４・有資格１・責欠・未計画・開所減２・拘束減</t>
    <rPh sb="12" eb="13">
      <t>ミ</t>
    </rPh>
    <rPh sb="13" eb="15">
      <t>ケイカク</t>
    </rPh>
    <phoneticPr fontId="6"/>
  </si>
  <si>
    <t>C545</t>
  </si>
  <si>
    <t>児発４・有資格１・責欠・未計画・開所減２・評価減</t>
    <rPh sb="12" eb="13">
      <t>ミ</t>
    </rPh>
    <rPh sb="13" eb="15">
      <t>ケイカク</t>
    </rPh>
    <rPh sb="21" eb="23">
      <t>ヒョウカ</t>
    </rPh>
    <phoneticPr fontId="6"/>
  </si>
  <si>
    <t>C546</t>
  </si>
  <si>
    <t>児発４・有資格１・責欠・未計画・開所減２・評価減・拘束減</t>
    <rPh sb="12" eb="13">
      <t>ミ</t>
    </rPh>
    <rPh sb="13" eb="15">
      <t>ケイカク</t>
    </rPh>
    <rPh sb="21" eb="23">
      <t>ヒョウカ</t>
    </rPh>
    <rPh sb="23" eb="24">
      <t>ゲン</t>
    </rPh>
    <phoneticPr fontId="6"/>
  </si>
  <si>
    <t>C547</t>
  </si>
  <si>
    <t>児発４・有資格１・責欠・未計画２</t>
    <rPh sb="12" eb="13">
      <t>ミ</t>
    </rPh>
    <rPh sb="13" eb="15">
      <t>ケイカク</t>
    </rPh>
    <phoneticPr fontId="6"/>
  </si>
  <si>
    <t>C548</t>
  </si>
  <si>
    <t>児発４・有資格１・責欠・未計画２・拘束減</t>
    <rPh sb="12" eb="13">
      <t>ミ</t>
    </rPh>
    <phoneticPr fontId="6"/>
  </si>
  <si>
    <t>C549</t>
  </si>
  <si>
    <t>児発４・有資格１・責欠・未計画２・評価減</t>
  </si>
  <si>
    <t>C550</t>
  </si>
  <si>
    <t>児発４・有資格１・責欠・未計画２・評価減・拘束減</t>
  </si>
  <si>
    <t>C551</t>
  </si>
  <si>
    <t>児発４・有資格１・責欠・未計画２・開所減１</t>
    <rPh sb="12" eb="13">
      <t>ミ</t>
    </rPh>
    <phoneticPr fontId="6"/>
  </si>
  <si>
    <t>C552</t>
  </si>
  <si>
    <t>児発４・有資格１・責欠・未計画２・開所減１・拘束減</t>
    <rPh sb="12" eb="13">
      <t>ミ</t>
    </rPh>
    <phoneticPr fontId="6"/>
  </si>
  <si>
    <t>C553</t>
  </si>
  <si>
    <t>児発４・有資格１・責欠・未計画２・開所減１・評価減</t>
    <rPh sb="12" eb="13">
      <t>ミ</t>
    </rPh>
    <rPh sb="22" eb="24">
      <t>ヒョウカ</t>
    </rPh>
    <phoneticPr fontId="6"/>
  </si>
  <si>
    <t>C554</t>
  </si>
  <si>
    <t>児発４・有資格１・責欠・未計画２・開所減１・評価減・拘束減</t>
    <rPh sb="12" eb="13">
      <t>ミ</t>
    </rPh>
    <rPh sb="22" eb="24">
      <t>ヒョウカ</t>
    </rPh>
    <rPh sb="24" eb="25">
      <t>ゲン</t>
    </rPh>
    <phoneticPr fontId="6"/>
  </si>
  <si>
    <t>C555</t>
  </si>
  <si>
    <t>児発４・有資格１・責欠・未計画２・開所減２</t>
    <rPh sb="12" eb="13">
      <t>ミ</t>
    </rPh>
    <phoneticPr fontId="6"/>
  </si>
  <si>
    <t>C556</t>
  </si>
  <si>
    <t>児発４・有資格１・責欠・未計画２・開所減２・拘束減</t>
    <rPh sb="12" eb="13">
      <t>ミ</t>
    </rPh>
    <phoneticPr fontId="6"/>
  </si>
  <si>
    <t>C557</t>
  </si>
  <si>
    <t>児発４・有資格１・責欠・未計画２・開所減２・評価減</t>
    <rPh sb="12" eb="13">
      <t>ミ</t>
    </rPh>
    <rPh sb="22" eb="24">
      <t>ヒョウカ</t>
    </rPh>
    <phoneticPr fontId="6"/>
  </si>
  <si>
    <t>C558</t>
  </si>
  <si>
    <t>児発４・有資格１・責欠・未計画２・開所減２・評価減・拘束減</t>
    <rPh sb="12" eb="13">
      <t>ミ</t>
    </rPh>
    <rPh sb="22" eb="24">
      <t>ヒョウカ</t>
    </rPh>
    <rPh sb="24" eb="25">
      <t>ゲン</t>
    </rPh>
    <phoneticPr fontId="6"/>
  </si>
  <si>
    <t>C559</t>
  </si>
  <si>
    <t>児発４・有資格１・責欠２</t>
  </si>
  <si>
    <t>C560</t>
  </si>
  <si>
    <t>児発４・有資格１・責欠２・拘束減</t>
  </si>
  <si>
    <t>C561</t>
  </si>
  <si>
    <t>児発４・有資格１・責欠２・評価減</t>
    <rPh sb="13" eb="15">
      <t>ヒョウカ</t>
    </rPh>
    <phoneticPr fontId="6"/>
  </si>
  <si>
    <t>C562</t>
  </si>
  <si>
    <t>児発４・有資格１・責欠２・評価減・拘束減</t>
    <rPh sb="13" eb="15">
      <t>ヒョウカ</t>
    </rPh>
    <phoneticPr fontId="6"/>
  </si>
  <si>
    <t>C563</t>
  </si>
  <si>
    <t>児発４・有資格１・責欠２・開所減１</t>
  </si>
  <si>
    <t>C564</t>
  </si>
  <si>
    <t>児発４・有資格１・責欠２・開所減１・拘束減</t>
  </si>
  <si>
    <t>C565</t>
  </si>
  <si>
    <t>児発４・有資格１・責欠２・開所減１・評価減</t>
  </si>
  <si>
    <t>C566</t>
  </si>
  <si>
    <t>児発４・有資格１・責欠２・開所減１・評価減・拘束減</t>
  </si>
  <si>
    <t>C567</t>
  </si>
  <si>
    <t>児発４・有資格１・責欠２・開所減２</t>
  </si>
  <si>
    <t>C568</t>
  </si>
  <si>
    <t>児発４・有資格１・責欠２・開所減２・拘束減</t>
  </si>
  <si>
    <t>C569</t>
  </si>
  <si>
    <t>児発４・有資格１・責欠２・開所減２・評価減</t>
  </si>
  <si>
    <t>C570</t>
  </si>
  <si>
    <t>児発４・有資格１・責欠２・開所減２・評価減・拘束減</t>
  </si>
  <si>
    <t>C571</t>
  </si>
  <si>
    <t>児発４・有資格１・責欠２・未計画</t>
  </si>
  <si>
    <t>C572</t>
  </si>
  <si>
    <t>児発４・有資格１・責欠２・未計画・拘束減</t>
    <rPh sb="13" eb="14">
      <t>ミ</t>
    </rPh>
    <rPh sb="14" eb="16">
      <t>ケイカク</t>
    </rPh>
    <phoneticPr fontId="6"/>
  </si>
  <si>
    <t>C573</t>
  </si>
  <si>
    <t>児発４・有資格１・責欠２・未計画・評価減</t>
  </si>
  <si>
    <t>C574</t>
  </si>
  <si>
    <t>児発４・有資格１・責欠２・未計画・評価減・拘束減</t>
  </si>
  <si>
    <t>C575</t>
  </si>
  <si>
    <t>児発４・有資格１・責欠２・未計画・開所減１</t>
  </si>
  <si>
    <t>C576</t>
  </si>
  <si>
    <t>児発４・有資格１・責欠２・未計画・開所減１・拘束減</t>
    <rPh sb="13" eb="14">
      <t>ミ</t>
    </rPh>
    <rPh sb="14" eb="16">
      <t>ケイカク</t>
    </rPh>
    <phoneticPr fontId="6"/>
  </si>
  <si>
    <t>C577</t>
  </si>
  <si>
    <t>児発４・有資格１・責欠２・未計画・開所減１・評価減</t>
    <rPh sb="13" eb="14">
      <t>ミ</t>
    </rPh>
    <rPh sb="14" eb="16">
      <t>ケイカク</t>
    </rPh>
    <rPh sb="22" eb="24">
      <t>ヒョウカ</t>
    </rPh>
    <phoneticPr fontId="6"/>
  </si>
  <si>
    <t>C578</t>
  </si>
  <si>
    <t>児発４・有資格１・責欠２・未計画・開所減１・評価減・拘束減</t>
    <rPh sb="13" eb="14">
      <t>ミ</t>
    </rPh>
    <rPh sb="14" eb="16">
      <t>ケイカク</t>
    </rPh>
    <rPh sb="22" eb="24">
      <t>ヒョウカ</t>
    </rPh>
    <rPh sb="24" eb="25">
      <t>ゲン</t>
    </rPh>
    <phoneticPr fontId="6"/>
  </si>
  <si>
    <t>C579</t>
  </si>
  <si>
    <t>児発４・有資格１・責欠２・未計画・開所減２</t>
    <rPh sb="13" eb="14">
      <t>ミ</t>
    </rPh>
    <rPh sb="14" eb="16">
      <t>ケイカク</t>
    </rPh>
    <phoneticPr fontId="6"/>
  </si>
  <si>
    <t>C580</t>
  </si>
  <si>
    <t>児発４・有資格１・責欠２・未計画・開所減２・拘束減</t>
    <rPh sb="13" eb="14">
      <t>ミ</t>
    </rPh>
    <rPh sb="14" eb="16">
      <t>ケイカク</t>
    </rPh>
    <phoneticPr fontId="6"/>
  </si>
  <si>
    <t>C581</t>
  </si>
  <si>
    <t>児発４・有資格１・責欠２・未計画・開所減２・評価減</t>
    <rPh sb="13" eb="14">
      <t>ミ</t>
    </rPh>
    <rPh sb="14" eb="16">
      <t>ケイカク</t>
    </rPh>
    <rPh sb="22" eb="24">
      <t>ヒョウカ</t>
    </rPh>
    <phoneticPr fontId="6"/>
  </si>
  <si>
    <t>C582</t>
  </si>
  <si>
    <t>児発４・有資格１・責欠２・未計画・開所減２・評価減・拘束減</t>
    <rPh sb="13" eb="14">
      <t>ミ</t>
    </rPh>
    <rPh sb="14" eb="16">
      <t>ケイカク</t>
    </rPh>
    <rPh sb="22" eb="24">
      <t>ヒョウカ</t>
    </rPh>
    <rPh sb="24" eb="25">
      <t>ゲン</t>
    </rPh>
    <phoneticPr fontId="6"/>
  </si>
  <si>
    <t>C583</t>
  </si>
  <si>
    <t>児発４・有資格１・責欠２・未計画２</t>
    <rPh sb="13" eb="14">
      <t>ミ</t>
    </rPh>
    <rPh sb="14" eb="16">
      <t>ケイカク</t>
    </rPh>
    <phoneticPr fontId="6"/>
  </si>
  <si>
    <t>C584</t>
  </si>
  <si>
    <t>児発４・有資格１・責欠２・未計画２・拘束減</t>
    <rPh sb="13" eb="14">
      <t>ミ</t>
    </rPh>
    <phoneticPr fontId="6"/>
  </si>
  <si>
    <t>C585</t>
  </si>
  <si>
    <t>児発４・有資格１・責欠２・未計画２・評価減</t>
  </si>
  <si>
    <t>C586</t>
  </si>
  <si>
    <t>児発４・有資格１・責欠２・未計画２・評価減・拘束減</t>
  </si>
  <si>
    <t>C587</t>
  </si>
  <si>
    <t>児発４・有資格１・責欠２・未計画２・開所減１</t>
    <rPh sb="13" eb="14">
      <t>ミ</t>
    </rPh>
    <phoneticPr fontId="6"/>
  </si>
  <si>
    <t>C588</t>
  </si>
  <si>
    <t>児発４・有資格１・責欠２・未計画２・開所減１・拘束減</t>
    <rPh sb="13" eb="14">
      <t>ミ</t>
    </rPh>
    <phoneticPr fontId="6"/>
  </si>
  <si>
    <t>C589</t>
  </si>
  <si>
    <t>児発４・有資格１・責欠２・未計画２・開所減１・評価減</t>
    <rPh sb="13" eb="14">
      <t>ミ</t>
    </rPh>
    <rPh sb="23" eb="25">
      <t>ヒョウカ</t>
    </rPh>
    <phoneticPr fontId="6"/>
  </si>
  <si>
    <t>C590</t>
  </si>
  <si>
    <t>児発４・有資格１・責欠２・未計画２・開所減１・評価減・拘束減</t>
    <rPh sb="13" eb="14">
      <t>ミ</t>
    </rPh>
    <rPh sb="23" eb="25">
      <t>ヒョウカ</t>
    </rPh>
    <rPh sb="25" eb="26">
      <t>ゲン</t>
    </rPh>
    <phoneticPr fontId="6"/>
  </si>
  <si>
    <t>C591</t>
  </si>
  <si>
    <t>児発４・有資格１・責欠２・未計画２・開所減２</t>
    <rPh sb="13" eb="14">
      <t>ミ</t>
    </rPh>
    <phoneticPr fontId="6"/>
  </si>
  <si>
    <t>C592</t>
  </si>
  <si>
    <t>児発４・有資格１・責欠２・未計画２・開所減２・拘束減</t>
    <rPh sb="13" eb="14">
      <t>ミ</t>
    </rPh>
    <phoneticPr fontId="6"/>
  </si>
  <si>
    <t>C593</t>
  </si>
  <si>
    <t>児発４・有資格１・責欠２・未計画２・開所減２・評価減</t>
    <rPh sb="13" eb="14">
      <t>ミ</t>
    </rPh>
    <rPh sb="23" eb="25">
      <t>ヒョウカ</t>
    </rPh>
    <phoneticPr fontId="6"/>
  </si>
  <si>
    <t>C594</t>
  </si>
  <si>
    <t>児発４・有資格１・責欠２・未計画２・開所減２・評価減・拘束減</t>
    <rPh sb="13" eb="14">
      <t>ミ</t>
    </rPh>
    <rPh sb="23" eb="25">
      <t>ヒョウカ</t>
    </rPh>
    <rPh sb="25" eb="26">
      <t>ゲン</t>
    </rPh>
    <phoneticPr fontId="6"/>
  </si>
  <si>
    <t>C601</t>
  </si>
  <si>
    <t>児発５・責欠</t>
  </si>
  <si>
    <t>C602</t>
  </si>
  <si>
    <t>児発５・責欠・拘束減</t>
    <rPh sb="7" eb="9">
      <t>コウソク</t>
    </rPh>
    <rPh sb="9" eb="10">
      <t>ゲン</t>
    </rPh>
    <phoneticPr fontId="6"/>
  </si>
  <si>
    <t>C603</t>
  </si>
  <si>
    <t>児発５・責欠・評価減</t>
    <rPh sb="7" eb="9">
      <t>ヒョウカ</t>
    </rPh>
    <phoneticPr fontId="6"/>
  </si>
  <si>
    <t>C604</t>
  </si>
  <si>
    <t>児発５・責欠・評価減・拘束減</t>
  </si>
  <si>
    <t>C605</t>
  </si>
  <si>
    <t>児発５・責欠・開所減１</t>
  </si>
  <si>
    <t>C606</t>
  </si>
  <si>
    <t>児発５・責欠・開所減１・拘束減</t>
  </si>
  <si>
    <t>C607</t>
  </si>
  <si>
    <t>児発５・責欠・開所減１・評価減</t>
  </si>
  <si>
    <t>C608</t>
  </si>
  <si>
    <t>児発５・責欠・開所減１・評価減・拘束減</t>
  </si>
  <si>
    <t>C609</t>
  </si>
  <si>
    <t>児発５・責欠・開所減２</t>
  </si>
  <si>
    <t>C610</t>
  </si>
  <si>
    <t>児発５・責欠・開所減２・拘束減</t>
  </si>
  <si>
    <t>C611</t>
  </si>
  <si>
    <t>児発５・責欠・開所減２・評価減</t>
  </si>
  <si>
    <t>C612</t>
  </si>
  <si>
    <t>児発５・責欠・開所減２・評価減・拘束減</t>
  </si>
  <si>
    <t>C613</t>
  </si>
  <si>
    <t>児発５・責欠・未計画</t>
  </si>
  <si>
    <t>C614</t>
  </si>
  <si>
    <t>児発５・責欠・未計画・拘束減</t>
    <rPh sb="7" eb="8">
      <t>ミ</t>
    </rPh>
    <rPh sb="8" eb="10">
      <t>ケイカク</t>
    </rPh>
    <phoneticPr fontId="6"/>
  </si>
  <si>
    <t>C615</t>
  </si>
  <si>
    <t>児発５・責欠・未計画・評価減</t>
    <rPh sb="7" eb="8">
      <t>ミ</t>
    </rPh>
    <rPh sb="8" eb="10">
      <t>ケイカク</t>
    </rPh>
    <rPh sb="11" eb="13">
      <t>ヒョウカ</t>
    </rPh>
    <phoneticPr fontId="6"/>
  </si>
  <si>
    <t>C616</t>
  </si>
  <si>
    <t>児発５・責欠・未計画・評価減・拘束減</t>
    <rPh sb="7" eb="8">
      <t>ミ</t>
    </rPh>
    <rPh sb="8" eb="10">
      <t>ケイカク</t>
    </rPh>
    <phoneticPr fontId="6"/>
  </si>
  <si>
    <t>C617</t>
  </si>
  <si>
    <t>児発５・責欠・未計画・開所減１</t>
  </si>
  <si>
    <t>C618</t>
  </si>
  <si>
    <t>児発５・責欠・未計画・開所減１・拘束減</t>
    <rPh sb="7" eb="8">
      <t>ミ</t>
    </rPh>
    <rPh sb="8" eb="10">
      <t>ケイカク</t>
    </rPh>
    <phoneticPr fontId="6"/>
  </si>
  <si>
    <t>C619</t>
  </si>
  <si>
    <t>児発５・責欠・未計画・開所減１・評価減</t>
    <rPh sb="7" eb="8">
      <t>ミ</t>
    </rPh>
    <rPh sb="8" eb="10">
      <t>ケイカク</t>
    </rPh>
    <rPh sb="16" eb="18">
      <t>ヒョウカ</t>
    </rPh>
    <phoneticPr fontId="6"/>
  </si>
  <si>
    <t>C620</t>
  </si>
  <si>
    <t>児発５・責欠・未計画・開所減１・評価減・拘束減</t>
    <rPh sb="7" eb="8">
      <t>ミ</t>
    </rPh>
    <rPh sb="8" eb="10">
      <t>ケイカク</t>
    </rPh>
    <rPh sb="16" eb="18">
      <t>ヒョウカ</t>
    </rPh>
    <rPh sb="20" eb="22">
      <t>コウソク</t>
    </rPh>
    <rPh sb="22" eb="23">
      <t>ゲン</t>
    </rPh>
    <phoneticPr fontId="6"/>
  </si>
  <si>
    <t>C621</t>
  </si>
  <si>
    <t>児発５・責欠・未計画・開所減２</t>
  </si>
  <si>
    <t>C622</t>
  </si>
  <si>
    <t>児発５・責欠・未計画・開所減２・拘束減</t>
    <rPh sb="7" eb="8">
      <t>ミ</t>
    </rPh>
    <rPh sb="8" eb="10">
      <t>ケイカク</t>
    </rPh>
    <phoneticPr fontId="6"/>
  </si>
  <si>
    <t>C623</t>
  </si>
  <si>
    <t>児発５・責欠・未計画・開所減２・評価減</t>
    <rPh sb="7" eb="8">
      <t>ミ</t>
    </rPh>
    <rPh sb="8" eb="10">
      <t>ケイカク</t>
    </rPh>
    <rPh sb="16" eb="18">
      <t>ヒョウカ</t>
    </rPh>
    <phoneticPr fontId="6"/>
  </si>
  <si>
    <t>C624</t>
  </si>
  <si>
    <t>児発５・責欠・未計画・開所減２・評価減・拘束減</t>
    <rPh sb="7" eb="8">
      <t>ミ</t>
    </rPh>
    <rPh sb="8" eb="10">
      <t>ケイカク</t>
    </rPh>
    <rPh sb="16" eb="18">
      <t>ヒョウカ</t>
    </rPh>
    <rPh sb="20" eb="22">
      <t>コウソク</t>
    </rPh>
    <rPh sb="22" eb="23">
      <t>ゲン</t>
    </rPh>
    <phoneticPr fontId="6"/>
  </si>
  <si>
    <t>C625</t>
  </si>
  <si>
    <t>児発５・責欠・未計画２</t>
    <rPh sb="7" eb="8">
      <t>ミ</t>
    </rPh>
    <rPh sb="8" eb="10">
      <t>ケイカク</t>
    </rPh>
    <phoneticPr fontId="6"/>
  </si>
  <si>
    <t>C626</t>
  </si>
  <si>
    <t>児発５・責欠・未計画２・拘束減</t>
    <rPh sb="7" eb="8">
      <t>ミ</t>
    </rPh>
    <phoneticPr fontId="6"/>
  </si>
  <si>
    <t>C627</t>
  </si>
  <si>
    <t>児発５・責欠・未計画２・評価減</t>
    <rPh sb="7" eb="8">
      <t>ミ</t>
    </rPh>
    <rPh sb="12" eb="14">
      <t>ヒョウカ</t>
    </rPh>
    <phoneticPr fontId="6"/>
  </si>
  <si>
    <t>C628</t>
  </si>
  <si>
    <t>児発５・責欠・未計画２・評価減・拘束減</t>
    <rPh sb="7" eb="8">
      <t>ミ</t>
    </rPh>
    <phoneticPr fontId="6"/>
  </si>
  <si>
    <t>C629</t>
  </si>
  <si>
    <t>児発５・責欠・未計画２・開所減１</t>
    <rPh sb="7" eb="8">
      <t>ミ</t>
    </rPh>
    <phoneticPr fontId="6"/>
  </si>
  <si>
    <t>C630</t>
  </si>
  <si>
    <t>児発５・責欠・未計画２・開所減１・拘束減</t>
    <rPh sb="7" eb="8">
      <t>ミ</t>
    </rPh>
    <phoneticPr fontId="6"/>
  </si>
  <si>
    <t>C631</t>
  </si>
  <si>
    <t>児発５・責欠・未計画２・開所減１・評価減</t>
    <rPh sb="7" eb="8">
      <t>ミ</t>
    </rPh>
    <rPh sb="17" eb="19">
      <t>ヒョウカ</t>
    </rPh>
    <phoneticPr fontId="6"/>
  </si>
  <si>
    <t>C632</t>
  </si>
  <si>
    <t>児発５・責欠・未計画２・開所減１・評価減・拘束減</t>
    <rPh sb="7" eb="8">
      <t>ミ</t>
    </rPh>
    <rPh sb="17" eb="19">
      <t>ヒョウカ</t>
    </rPh>
    <rPh sb="21" eb="23">
      <t>コウソク</t>
    </rPh>
    <rPh sb="23" eb="24">
      <t>ゲン</t>
    </rPh>
    <phoneticPr fontId="6"/>
  </si>
  <si>
    <t>C633</t>
  </si>
  <si>
    <t>児発５・責欠・未計画２・開所減２</t>
    <rPh sb="7" eb="8">
      <t>ミ</t>
    </rPh>
    <phoneticPr fontId="6"/>
  </si>
  <si>
    <t>C634</t>
  </si>
  <si>
    <t>児発５・責欠・未計画２・開所減２・拘束減</t>
    <rPh sb="7" eb="8">
      <t>ミ</t>
    </rPh>
    <phoneticPr fontId="6"/>
  </si>
  <si>
    <t>C635</t>
  </si>
  <si>
    <t>児発５・責欠・未計画２・開所減２・評価減</t>
    <rPh sb="7" eb="8">
      <t>ミ</t>
    </rPh>
    <rPh sb="17" eb="19">
      <t>ヒョウカ</t>
    </rPh>
    <phoneticPr fontId="6"/>
  </si>
  <si>
    <t>C636</t>
  </si>
  <si>
    <t>児発５・責欠・未計画２・開所減２・評価減・拘束減</t>
    <rPh sb="7" eb="8">
      <t>ミ</t>
    </rPh>
    <rPh sb="17" eb="19">
      <t>ヒョウカ</t>
    </rPh>
    <rPh sb="21" eb="23">
      <t>コウソク</t>
    </rPh>
    <rPh sb="23" eb="24">
      <t>ゲン</t>
    </rPh>
    <phoneticPr fontId="6"/>
  </si>
  <si>
    <t>C637</t>
  </si>
  <si>
    <t>児発５・責欠２</t>
  </si>
  <si>
    <t>C638</t>
  </si>
  <si>
    <t>児発５・責欠２・拘束減</t>
    <rPh sb="8" eb="10">
      <t>コウソク</t>
    </rPh>
    <rPh sb="10" eb="11">
      <t>ゲン</t>
    </rPh>
    <phoneticPr fontId="6"/>
  </si>
  <si>
    <t>C639</t>
  </si>
  <si>
    <t>児発５・責欠２・評価減</t>
    <rPh sb="8" eb="10">
      <t>ヒョウカ</t>
    </rPh>
    <phoneticPr fontId="6"/>
  </si>
  <si>
    <t>C640</t>
  </si>
  <si>
    <t>児発５・責欠２・評価減・拘束減</t>
  </si>
  <si>
    <t>C641</t>
  </si>
  <si>
    <t>児発５・責欠２・開所減１</t>
  </si>
  <si>
    <t>C642</t>
  </si>
  <si>
    <t>児発５・責欠２・開所減１・拘束減</t>
  </si>
  <si>
    <t>C643</t>
  </si>
  <si>
    <t>児発５・責欠２・開所減１・評価減</t>
  </si>
  <si>
    <t>C644</t>
  </si>
  <si>
    <t>児発５・責欠２・開所減１・評価減・拘束減</t>
  </si>
  <si>
    <t>C645</t>
  </si>
  <si>
    <t>児発５・責欠２・開所減２</t>
  </si>
  <si>
    <t>C646</t>
  </si>
  <si>
    <t>児発５・責欠２・開所減２・拘束減</t>
  </si>
  <si>
    <t>C647</t>
  </si>
  <si>
    <t>児発５・責欠２・開所減２・評価減</t>
  </si>
  <si>
    <t>C648</t>
  </si>
  <si>
    <t>児発５・責欠２・開所減２・評価減・拘束減</t>
  </si>
  <si>
    <t>C649</t>
  </si>
  <si>
    <t>児発５・責欠２・未計画</t>
  </si>
  <si>
    <t>C650</t>
  </si>
  <si>
    <t>児発５・責欠２・未計画・拘束減</t>
    <rPh sb="8" eb="9">
      <t>ミ</t>
    </rPh>
    <rPh sb="9" eb="11">
      <t>ケイカク</t>
    </rPh>
    <phoneticPr fontId="6"/>
  </si>
  <si>
    <t>C651</t>
  </si>
  <si>
    <t>児発５・責欠２・未計画・評価減</t>
    <rPh sb="8" eb="9">
      <t>ミ</t>
    </rPh>
    <rPh sb="9" eb="11">
      <t>ケイカク</t>
    </rPh>
    <rPh sb="12" eb="14">
      <t>ヒョウカ</t>
    </rPh>
    <phoneticPr fontId="6"/>
  </si>
  <si>
    <t>C652</t>
  </si>
  <si>
    <t>児発５・責欠２・未計画・評価減・拘束減</t>
    <rPh sb="8" eb="9">
      <t>ミ</t>
    </rPh>
    <rPh sb="9" eb="11">
      <t>ケイカク</t>
    </rPh>
    <phoneticPr fontId="6"/>
  </si>
  <si>
    <t>C653</t>
  </si>
  <si>
    <t>児発５・責欠２・未計画・開所減１</t>
  </si>
  <si>
    <t>C654</t>
  </si>
  <si>
    <t>児発５・責欠２・未計画・開所減１・拘束減</t>
    <rPh sb="8" eb="9">
      <t>ミ</t>
    </rPh>
    <rPh sb="9" eb="11">
      <t>ケイカク</t>
    </rPh>
    <phoneticPr fontId="6"/>
  </si>
  <si>
    <t>C655</t>
  </si>
  <si>
    <t>児発５・責欠２・未計画・開所減１・評価減</t>
    <rPh sb="8" eb="9">
      <t>ミ</t>
    </rPh>
    <rPh sb="9" eb="11">
      <t>ケイカク</t>
    </rPh>
    <rPh sb="17" eb="19">
      <t>ヒョウカ</t>
    </rPh>
    <phoneticPr fontId="6"/>
  </si>
  <si>
    <t>C656</t>
  </si>
  <si>
    <t>児発５・責欠２・未計画・開所減１・評価減・拘束減</t>
    <rPh sb="8" eb="9">
      <t>ミ</t>
    </rPh>
    <rPh sb="9" eb="11">
      <t>ケイカク</t>
    </rPh>
    <rPh sb="17" eb="19">
      <t>ヒョウカ</t>
    </rPh>
    <rPh sb="21" eb="23">
      <t>コウソク</t>
    </rPh>
    <rPh sb="23" eb="24">
      <t>ゲン</t>
    </rPh>
    <phoneticPr fontId="6"/>
  </si>
  <si>
    <t>C657</t>
  </si>
  <si>
    <t>児発５・責欠２・未計画・開所減２</t>
  </si>
  <si>
    <t>C658</t>
  </si>
  <si>
    <t>児発５・責欠２・未計画・開所減２・拘束減</t>
    <rPh sb="8" eb="9">
      <t>ミ</t>
    </rPh>
    <rPh sb="9" eb="11">
      <t>ケイカク</t>
    </rPh>
    <phoneticPr fontId="6"/>
  </si>
  <si>
    <t>C659</t>
  </si>
  <si>
    <t>児発５・責欠２・未計画・開所減２・評価減</t>
    <rPh sb="8" eb="9">
      <t>ミ</t>
    </rPh>
    <rPh sb="9" eb="11">
      <t>ケイカク</t>
    </rPh>
    <rPh sb="17" eb="19">
      <t>ヒョウカ</t>
    </rPh>
    <phoneticPr fontId="6"/>
  </si>
  <si>
    <t>C660</t>
  </si>
  <si>
    <t>児発５・責欠２・未計画・開所減２・評価減・拘束減</t>
    <rPh sb="8" eb="9">
      <t>ミ</t>
    </rPh>
    <rPh sb="9" eb="11">
      <t>ケイカク</t>
    </rPh>
    <rPh sb="17" eb="19">
      <t>ヒョウカ</t>
    </rPh>
    <rPh sb="21" eb="23">
      <t>コウソク</t>
    </rPh>
    <rPh sb="23" eb="24">
      <t>ゲン</t>
    </rPh>
    <phoneticPr fontId="6"/>
  </si>
  <si>
    <t>C661</t>
  </si>
  <si>
    <t>児発５・責欠２・未計画２</t>
    <rPh sb="8" eb="9">
      <t>ミ</t>
    </rPh>
    <rPh sb="9" eb="11">
      <t>ケイカク</t>
    </rPh>
    <phoneticPr fontId="6"/>
  </si>
  <si>
    <t>C662</t>
  </si>
  <si>
    <t>児発５・責欠２・未計画２・拘束減</t>
    <rPh sb="8" eb="9">
      <t>ミ</t>
    </rPh>
    <phoneticPr fontId="6"/>
  </si>
  <si>
    <t>C663</t>
  </si>
  <si>
    <t>児発５・責欠２・未計画２・評価減</t>
    <rPh sb="8" eb="9">
      <t>ミ</t>
    </rPh>
    <rPh sb="13" eb="15">
      <t>ヒョウカ</t>
    </rPh>
    <phoneticPr fontId="6"/>
  </si>
  <si>
    <t>C664</t>
  </si>
  <si>
    <t>児発５・責欠２・未計画２・評価減・拘束減</t>
    <rPh sb="8" eb="9">
      <t>ミ</t>
    </rPh>
    <phoneticPr fontId="6"/>
  </si>
  <si>
    <t>C665</t>
  </si>
  <si>
    <t>児発５・責欠２・未計画２・開所減１</t>
    <rPh sb="8" eb="9">
      <t>ミ</t>
    </rPh>
    <phoneticPr fontId="6"/>
  </si>
  <si>
    <t>C666</t>
  </si>
  <si>
    <t>児発５・責欠２・未計画２・開所減１・拘束減</t>
    <rPh sb="8" eb="9">
      <t>ミ</t>
    </rPh>
    <phoneticPr fontId="6"/>
  </si>
  <si>
    <t>C667</t>
  </si>
  <si>
    <t>児発５・責欠２・未計画２・開所減１・評価減</t>
    <rPh sb="8" eb="9">
      <t>ミ</t>
    </rPh>
    <rPh sb="18" eb="20">
      <t>ヒョウカ</t>
    </rPh>
    <phoneticPr fontId="6"/>
  </si>
  <si>
    <t>C668</t>
  </si>
  <si>
    <t>児発５・責欠２・未計画２・開所減１・評価減・拘束減</t>
    <rPh sb="8" eb="9">
      <t>ミ</t>
    </rPh>
    <rPh sb="18" eb="20">
      <t>ヒョウカ</t>
    </rPh>
    <rPh sb="22" eb="24">
      <t>コウソク</t>
    </rPh>
    <rPh sb="24" eb="25">
      <t>ゲン</t>
    </rPh>
    <phoneticPr fontId="6"/>
  </si>
  <si>
    <t>C669</t>
  </si>
  <si>
    <t>児発５・責欠２・未計画２・開所減２</t>
    <rPh sb="8" eb="9">
      <t>ミ</t>
    </rPh>
    <phoneticPr fontId="6"/>
  </si>
  <si>
    <t>C670</t>
  </si>
  <si>
    <t>児発５・責欠２・未計画２・開所減２・拘束減</t>
    <rPh sb="8" eb="9">
      <t>ミ</t>
    </rPh>
    <phoneticPr fontId="6"/>
  </si>
  <si>
    <t>C671</t>
  </si>
  <si>
    <t>児発５・責欠２・未計画２・開所減２・評価減</t>
    <rPh sb="8" eb="9">
      <t>ミ</t>
    </rPh>
    <rPh sb="18" eb="20">
      <t>ヒョウカ</t>
    </rPh>
    <phoneticPr fontId="6"/>
  </si>
  <si>
    <t>C672</t>
  </si>
  <si>
    <t>児発５・責欠２・未計画２・開所減２・評価減・拘束減</t>
    <rPh sb="8" eb="9">
      <t>ミ</t>
    </rPh>
    <rPh sb="18" eb="20">
      <t>ヒョウカ</t>
    </rPh>
    <rPh sb="22" eb="24">
      <t>コウソク</t>
    </rPh>
    <rPh sb="24" eb="25">
      <t>ゲン</t>
    </rPh>
    <phoneticPr fontId="6"/>
  </si>
  <si>
    <t>C673</t>
  </si>
  <si>
    <t>児発５・有資格２・責欠</t>
  </si>
  <si>
    <t>C674</t>
  </si>
  <si>
    <t>児発５・有資格２・責欠・拘束減</t>
  </si>
  <si>
    <t>C675</t>
  </si>
  <si>
    <t>児発５・有資格２・責欠・評価減</t>
    <rPh sb="12" eb="14">
      <t>ヒョウカ</t>
    </rPh>
    <phoneticPr fontId="6"/>
  </si>
  <si>
    <t>C676</t>
  </si>
  <si>
    <t>児発５・有資格２・責欠・評価減・拘束減</t>
    <rPh sb="12" eb="14">
      <t>ヒョウカ</t>
    </rPh>
    <phoneticPr fontId="6"/>
  </si>
  <si>
    <t>C677</t>
  </si>
  <si>
    <t>児発５・有資格２・責欠・開所減１</t>
  </si>
  <si>
    <t>C678</t>
  </si>
  <si>
    <t>児発５・有資格２・責欠・開所減１・拘束減</t>
  </si>
  <si>
    <t>C679</t>
  </si>
  <si>
    <t>児発５・有資格２・責欠・開所減１・評価減</t>
  </si>
  <si>
    <t>C680</t>
  </si>
  <si>
    <t>児発５・有資格２・責欠・開所減１・評価減・拘束減</t>
  </si>
  <si>
    <t>C681</t>
  </si>
  <si>
    <t>児発５・有資格２・責欠・開所減２</t>
  </si>
  <si>
    <t>C682</t>
  </si>
  <si>
    <t>児発５・有資格２・責欠・開所減２・拘束減</t>
  </si>
  <si>
    <t>C683</t>
  </si>
  <si>
    <t>児発５・有資格２・責欠・開所減２・評価減</t>
  </si>
  <si>
    <t>C684</t>
  </si>
  <si>
    <t>児発５・有資格２・責欠・開所減２・評価減・拘束減</t>
  </si>
  <si>
    <t>C685</t>
  </si>
  <si>
    <t>児発５・有資格２・責欠・未計画</t>
  </si>
  <si>
    <t>C686</t>
  </si>
  <si>
    <t>児発５・有資格２・責欠・未計画・拘束減</t>
    <rPh sb="12" eb="13">
      <t>ミ</t>
    </rPh>
    <rPh sb="13" eb="15">
      <t>ケイカク</t>
    </rPh>
    <phoneticPr fontId="6"/>
  </si>
  <si>
    <t>C687</t>
  </si>
  <si>
    <t>児発５・有資格２・責欠・未計画・評価減</t>
  </si>
  <si>
    <t>C688</t>
  </si>
  <si>
    <t>児発５・有資格２・責欠・未計画・評価減・拘束減</t>
  </si>
  <si>
    <t>C689</t>
  </si>
  <si>
    <t>児発５・有資格２・責欠・未計画・開所減１</t>
  </si>
  <si>
    <t>C690</t>
  </si>
  <si>
    <t>児発５・有資格２・責欠・未計画・開所減１・拘束減</t>
    <rPh sb="12" eb="13">
      <t>ミ</t>
    </rPh>
    <rPh sb="13" eb="15">
      <t>ケイカク</t>
    </rPh>
    <phoneticPr fontId="6"/>
  </si>
  <si>
    <t>C691</t>
  </si>
  <si>
    <t>児発５・有資格２・責欠・未計画・開所減１・評価減</t>
    <rPh sb="12" eb="13">
      <t>ミ</t>
    </rPh>
    <rPh sb="13" eb="15">
      <t>ケイカク</t>
    </rPh>
    <rPh sb="21" eb="23">
      <t>ヒョウカ</t>
    </rPh>
    <phoneticPr fontId="6"/>
  </si>
  <si>
    <t>C692</t>
  </si>
  <si>
    <t>児発５・有資格２・責欠・未計画・開所減１・評価減・拘束減</t>
    <rPh sb="12" eb="13">
      <t>ミ</t>
    </rPh>
    <rPh sb="13" eb="15">
      <t>ケイカク</t>
    </rPh>
    <rPh sb="21" eb="23">
      <t>ヒョウカ</t>
    </rPh>
    <rPh sb="23" eb="24">
      <t>ゲン</t>
    </rPh>
    <phoneticPr fontId="6"/>
  </si>
  <si>
    <t>C693</t>
  </si>
  <si>
    <t>児発５・有資格２・責欠・未計画・開所減２</t>
    <rPh sb="12" eb="13">
      <t>ミ</t>
    </rPh>
    <rPh sb="13" eb="15">
      <t>ケイカク</t>
    </rPh>
    <phoneticPr fontId="6"/>
  </si>
  <si>
    <t>C694</t>
  </si>
  <si>
    <t>児発５・有資格２・責欠・未計画・開所減２・拘束減</t>
    <rPh sb="12" eb="13">
      <t>ミ</t>
    </rPh>
    <rPh sb="13" eb="15">
      <t>ケイカク</t>
    </rPh>
    <phoneticPr fontId="6"/>
  </si>
  <si>
    <t>C695</t>
  </si>
  <si>
    <t>児発５・有資格２・責欠・未計画・開所減２・評価減</t>
    <rPh sb="12" eb="13">
      <t>ミ</t>
    </rPh>
    <rPh sb="13" eb="15">
      <t>ケイカク</t>
    </rPh>
    <rPh sb="21" eb="23">
      <t>ヒョウカ</t>
    </rPh>
    <phoneticPr fontId="6"/>
  </si>
  <si>
    <t>C696</t>
  </si>
  <si>
    <t>児発５・有資格２・責欠・未計画・開所減２・評価減・拘束減</t>
    <rPh sb="12" eb="13">
      <t>ミ</t>
    </rPh>
    <rPh sb="13" eb="15">
      <t>ケイカク</t>
    </rPh>
    <rPh sb="21" eb="23">
      <t>ヒョウカ</t>
    </rPh>
    <rPh sb="23" eb="24">
      <t>ゲン</t>
    </rPh>
    <phoneticPr fontId="6"/>
  </si>
  <si>
    <t>C697</t>
  </si>
  <si>
    <t>児発５・有資格２・責欠・未計画２</t>
    <rPh sb="12" eb="13">
      <t>ミ</t>
    </rPh>
    <rPh sb="13" eb="15">
      <t>ケイカク</t>
    </rPh>
    <phoneticPr fontId="6"/>
  </si>
  <si>
    <t>C698</t>
  </si>
  <si>
    <t>児発５・有資格２・責欠・未計画２・拘束減</t>
    <rPh sb="12" eb="13">
      <t>ミ</t>
    </rPh>
    <phoneticPr fontId="6"/>
  </si>
  <si>
    <t>C699</t>
  </si>
  <si>
    <t>児発５・有資格２・責欠・未計画２・評価減</t>
  </si>
  <si>
    <t>C700</t>
  </si>
  <si>
    <t>児発５・有資格２・責欠・未計画２・評価減・拘束減</t>
  </si>
  <si>
    <t>C701</t>
  </si>
  <si>
    <t>児発５・有資格２・責欠・未計画２・開所減１</t>
    <rPh sb="12" eb="13">
      <t>ミ</t>
    </rPh>
    <phoneticPr fontId="6"/>
  </si>
  <si>
    <t>C702</t>
  </si>
  <si>
    <t>児発５・有資格２・責欠・未計画２・開所減１・拘束減</t>
    <rPh sb="12" eb="13">
      <t>ミ</t>
    </rPh>
    <phoneticPr fontId="6"/>
  </si>
  <si>
    <t>C703</t>
  </si>
  <si>
    <t>児発５・有資格２・責欠・未計画２・開所減１・評価減</t>
    <rPh sb="12" eb="13">
      <t>ミ</t>
    </rPh>
    <rPh sb="22" eb="24">
      <t>ヒョウカ</t>
    </rPh>
    <phoneticPr fontId="6"/>
  </si>
  <si>
    <t>C704</t>
  </si>
  <si>
    <t>児発５・有資格２・責欠・未計画２・開所減１・評価減・拘束減</t>
    <rPh sb="12" eb="13">
      <t>ミ</t>
    </rPh>
    <rPh sb="22" eb="24">
      <t>ヒョウカ</t>
    </rPh>
    <rPh sb="24" eb="25">
      <t>ゲン</t>
    </rPh>
    <phoneticPr fontId="6"/>
  </si>
  <si>
    <t>C705</t>
  </si>
  <si>
    <t>児発５・有資格２・責欠・未計画２・開所減２</t>
    <rPh sb="12" eb="13">
      <t>ミ</t>
    </rPh>
    <phoneticPr fontId="6"/>
  </si>
  <si>
    <t>C706</t>
  </si>
  <si>
    <t>児発５・有資格２・責欠・未計画２・開所減２・拘束減</t>
    <rPh sb="12" eb="13">
      <t>ミ</t>
    </rPh>
    <phoneticPr fontId="6"/>
  </si>
  <si>
    <t>C707</t>
  </si>
  <si>
    <t>児発５・有資格２・責欠・未計画２・開所減２・評価減</t>
    <rPh sb="12" eb="13">
      <t>ミ</t>
    </rPh>
    <rPh sb="22" eb="24">
      <t>ヒョウカ</t>
    </rPh>
    <phoneticPr fontId="6"/>
  </si>
  <si>
    <t>C708</t>
  </si>
  <si>
    <t>児発５・有資格２・責欠・未計画２・開所減２・評価減・拘束減</t>
    <rPh sb="12" eb="13">
      <t>ミ</t>
    </rPh>
    <rPh sb="22" eb="24">
      <t>ヒョウカ</t>
    </rPh>
    <rPh sb="24" eb="25">
      <t>ゲン</t>
    </rPh>
    <phoneticPr fontId="6"/>
  </si>
  <si>
    <t>C709</t>
  </si>
  <si>
    <t>児発５・有資格２・責欠２</t>
  </si>
  <si>
    <t>C710</t>
  </si>
  <si>
    <t>児発５・有資格２・責欠２・拘束減</t>
  </si>
  <si>
    <t>C711</t>
  </si>
  <si>
    <t>児発５・有資格２・責欠２・評価減</t>
    <rPh sb="13" eb="15">
      <t>ヒョウカ</t>
    </rPh>
    <phoneticPr fontId="6"/>
  </si>
  <si>
    <t>C712</t>
  </si>
  <si>
    <t>児発５・有資格２・責欠２・評価減・拘束減</t>
    <rPh sb="13" eb="15">
      <t>ヒョウカ</t>
    </rPh>
    <phoneticPr fontId="6"/>
  </si>
  <si>
    <t>C713</t>
  </si>
  <si>
    <t>児発５・有資格２・責欠２・開所減１</t>
  </si>
  <si>
    <t>C714</t>
  </si>
  <si>
    <t>児発５・有資格２・責欠２・開所減１・拘束減</t>
  </si>
  <si>
    <t>C715</t>
  </si>
  <si>
    <t>児発５・有資格２・責欠２・開所減１・評価減</t>
  </si>
  <si>
    <t>C716</t>
  </si>
  <si>
    <t>児発５・有資格２・責欠２・開所減１・評価減・拘束減</t>
  </si>
  <si>
    <t>C717</t>
  </si>
  <si>
    <t>児発５・有資格２・責欠２・開所減２</t>
  </si>
  <si>
    <t>C718</t>
  </si>
  <si>
    <t>児発５・有資格２・責欠２・開所減２・拘束減</t>
  </si>
  <si>
    <t>C719</t>
  </si>
  <si>
    <t>児発５・有資格２・責欠２・開所減２・評価減</t>
  </si>
  <si>
    <t>C720</t>
  </si>
  <si>
    <t>児発５・有資格２・責欠２・開所減２・評価減・拘束減</t>
  </si>
  <si>
    <t>C721</t>
  </si>
  <si>
    <t>児発５・有資格２・責欠２・未計画</t>
  </si>
  <si>
    <t>C722</t>
  </si>
  <si>
    <t>児発５・有資格２・責欠２・未計画・拘束減</t>
    <rPh sb="13" eb="14">
      <t>ミ</t>
    </rPh>
    <rPh sb="14" eb="16">
      <t>ケイカク</t>
    </rPh>
    <phoneticPr fontId="6"/>
  </si>
  <si>
    <t>C723</t>
  </si>
  <si>
    <t>児発５・有資格２・責欠２・未計画・評価減</t>
  </si>
  <si>
    <t>C724</t>
  </si>
  <si>
    <t>児発５・有資格２・責欠２・未計画・評価減・拘束減</t>
  </si>
  <si>
    <t>C725</t>
  </si>
  <si>
    <t>児発５・有資格２・責欠２・未計画・開所減１</t>
  </si>
  <si>
    <t>C726</t>
  </si>
  <si>
    <t>児発５・有資格２・責欠２・未計画・開所減１・拘束減</t>
    <rPh sb="13" eb="14">
      <t>ミ</t>
    </rPh>
    <rPh sb="14" eb="16">
      <t>ケイカク</t>
    </rPh>
    <phoneticPr fontId="6"/>
  </si>
  <si>
    <t>C727</t>
  </si>
  <si>
    <t>児発５・有資格２・責欠２・未計画・開所減１・評価減</t>
    <rPh sb="13" eb="14">
      <t>ミ</t>
    </rPh>
    <rPh sb="14" eb="16">
      <t>ケイカク</t>
    </rPh>
    <rPh sb="22" eb="24">
      <t>ヒョウカ</t>
    </rPh>
    <phoneticPr fontId="6"/>
  </si>
  <si>
    <t>C728</t>
  </si>
  <si>
    <t>児発５・有資格２・責欠２・未計画・開所減１・評価減・拘束減</t>
    <rPh sb="13" eb="14">
      <t>ミ</t>
    </rPh>
    <rPh sb="14" eb="16">
      <t>ケイカク</t>
    </rPh>
    <rPh sb="22" eb="24">
      <t>ヒョウカ</t>
    </rPh>
    <rPh sb="24" eb="25">
      <t>ゲン</t>
    </rPh>
    <phoneticPr fontId="6"/>
  </si>
  <si>
    <t>C729</t>
  </si>
  <si>
    <t>児発５・有資格２・責欠２・未計画・開所減２</t>
    <rPh sb="13" eb="14">
      <t>ミ</t>
    </rPh>
    <rPh sb="14" eb="16">
      <t>ケイカク</t>
    </rPh>
    <phoneticPr fontId="6"/>
  </si>
  <si>
    <t>C730</t>
  </si>
  <si>
    <t>児発５・有資格２・責欠２・未計画・開所減２・拘束減</t>
    <rPh sb="13" eb="14">
      <t>ミ</t>
    </rPh>
    <rPh sb="14" eb="16">
      <t>ケイカク</t>
    </rPh>
    <phoneticPr fontId="6"/>
  </si>
  <si>
    <t>C731</t>
  </si>
  <si>
    <t>児発５・有資格２・責欠２・未計画・開所減２・評価減</t>
    <rPh sb="13" eb="14">
      <t>ミ</t>
    </rPh>
    <rPh sb="14" eb="16">
      <t>ケイカク</t>
    </rPh>
    <rPh sb="22" eb="24">
      <t>ヒョウカ</t>
    </rPh>
    <phoneticPr fontId="6"/>
  </si>
  <si>
    <t>C732</t>
  </si>
  <si>
    <t>児発５・有資格２・責欠２・未計画・開所減２・評価減・拘束減</t>
    <rPh sb="13" eb="14">
      <t>ミ</t>
    </rPh>
    <rPh sb="14" eb="16">
      <t>ケイカク</t>
    </rPh>
    <rPh sb="22" eb="24">
      <t>ヒョウカ</t>
    </rPh>
    <rPh sb="24" eb="25">
      <t>ゲン</t>
    </rPh>
    <phoneticPr fontId="6"/>
  </si>
  <si>
    <t>C733</t>
  </si>
  <si>
    <t>児発５・有資格２・責欠２・未計画２</t>
    <rPh sb="13" eb="14">
      <t>ミ</t>
    </rPh>
    <rPh sb="14" eb="16">
      <t>ケイカク</t>
    </rPh>
    <phoneticPr fontId="6"/>
  </si>
  <si>
    <t>C734</t>
  </si>
  <si>
    <t>児発５・有資格２・責欠２・未計画２・拘束減</t>
    <rPh sb="13" eb="14">
      <t>ミ</t>
    </rPh>
    <phoneticPr fontId="6"/>
  </si>
  <si>
    <t>C735</t>
  </si>
  <si>
    <t>児発５・有資格２・責欠２・未計画２・評価減</t>
  </si>
  <si>
    <t>C736</t>
  </si>
  <si>
    <t>児発５・有資格２・責欠２・未計画２・評価減・拘束減</t>
  </si>
  <si>
    <t>C737</t>
  </si>
  <si>
    <t>児発５・有資格２・責欠２・未計画２・開所減１</t>
    <rPh sb="13" eb="14">
      <t>ミ</t>
    </rPh>
    <phoneticPr fontId="6"/>
  </si>
  <si>
    <t>C738</t>
  </si>
  <si>
    <t>児発５・有資格２・責欠２・未計画２・開所減１・拘束減</t>
    <rPh sb="13" eb="14">
      <t>ミ</t>
    </rPh>
    <phoneticPr fontId="6"/>
  </si>
  <si>
    <t>C739</t>
  </si>
  <si>
    <t>児発５・有資格２・責欠２・未計画２・開所減１・評価減</t>
    <rPh sb="13" eb="14">
      <t>ミ</t>
    </rPh>
    <rPh sb="23" eb="25">
      <t>ヒョウカ</t>
    </rPh>
    <phoneticPr fontId="6"/>
  </si>
  <si>
    <t>C740</t>
  </si>
  <si>
    <t>児発５・有資格２・責欠２・未計画２・開所減１・評価減・拘束減</t>
    <rPh sb="13" eb="14">
      <t>ミ</t>
    </rPh>
    <rPh sb="23" eb="25">
      <t>ヒョウカ</t>
    </rPh>
    <rPh sb="25" eb="26">
      <t>ゲン</t>
    </rPh>
    <phoneticPr fontId="6"/>
  </si>
  <si>
    <t>C741</t>
  </si>
  <si>
    <t>児発５・有資格２・責欠２・未計画２・開所減２</t>
    <rPh sb="13" eb="14">
      <t>ミ</t>
    </rPh>
    <phoneticPr fontId="6"/>
  </si>
  <si>
    <t>C742</t>
  </si>
  <si>
    <t>児発５・有資格２・責欠２・未計画２・開所減２・拘束減</t>
    <rPh sb="13" eb="14">
      <t>ミ</t>
    </rPh>
    <phoneticPr fontId="6"/>
  </si>
  <si>
    <t>C743</t>
  </si>
  <si>
    <t>児発５・有資格２・責欠２・未計画２・開所減２・評価減</t>
    <rPh sb="13" eb="14">
      <t>ミ</t>
    </rPh>
    <rPh sb="23" eb="25">
      <t>ヒョウカ</t>
    </rPh>
    <phoneticPr fontId="6"/>
  </si>
  <si>
    <t>C744</t>
  </si>
  <si>
    <t>児発５・有資格２・責欠２・未計画２・開所減２・評価減・拘束減</t>
    <rPh sb="13" eb="14">
      <t>ミ</t>
    </rPh>
    <rPh sb="23" eb="25">
      <t>ヒョウカ</t>
    </rPh>
    <rPh sb="25" eb="26">
      <t>ゲン</t>
    </rPh>
    <phoneticPr fontId="6"/>
  </si>
  <si>
    <t>C751</t>
  </si>
  <si>
    <t>児発６・責欠</t>
  </si>
  <si>
    <t>C752</t>
  </si>
  <si>
    <t>児発６・責欠・拘束減</t>
    <rPh sb="7" eb="9">
      <t>コウソク</t>
    </rPh>
    <rPh sb="9" eb="10">
      <t>ゲン</t>
    </rPh>
    <phoneticPr fontId="6"/>
  </si>
  <si>
    <t>C753</t>
  </si>
  <si>
    <t>児発６・責欠・評価減</t>
    <rPh sb="7" eb="9">
      <t>ヒョウカ</t>
    </rPh>
    <phoneticPr fontId="6"/>
  </si>
  <si>
    <t>C754</t>
  </si>
  <si>
    <t>児発６・責欠・評価減・拘束減</t>
  </si>
  <si>
    <t>C755</t>
  </si>
  <si>
    <t>児発６・責欠・開所減１</t>
  </si>
  <si>
    <t>C756</t>
  </si>
  <si>
    <t>児発６・責欠・開所減１・拘束減</t>
  </si>
  <si>
    <t>C757</t>
  </si>
  <si>
    <t>児発６・責欠・開所減１・評価減</t>
  </si>
  <si>
    <t>C758</t>
  </si>
  <si>
    <t>児発６・責欠・開所減１・評価減・拘束減</t>
  </si>
  <si>
    <t>C759</t>
  </si>
  <si>
    <t>児発６・責欠・開所減２</t>
  </si>
  <si>
    <t>C760</t>
  </si>
  <si>
    <t>児発６・責欠・開所減２・拘束減</t>
  </si>
  <si>
    <t>C761</t>
  </si>
  <si>
    <t>児発６・責欠・開所減２・評価減</t>
  </si>
  <si>
    <t>C762</t>
  </si>
  <si>
    <t>児発６・責欠・開所減２・評価減・拘束減</t>
  </si>
  <si>
    <t>C763</t>
  </si>
  <si>
    <t>児発６・責欠・未計画</t>
  </si>
  <si>
    <t>C764</t>
  </si>
  <si>
    <t>児発６・責欠・未計画・拘束減</t>
    <rPh sb="7" eb="8">
      <t>ミ</t>
    </rPh>
    <rPh sb="8" eb="10">
      <t>ケイカク</t>
    </rPh>
    <phoneticPr fontId="6"/>
  </si>
  <si>
    <t>C765</t>
  </si>
  <si>
    <t>児発６・責欠・未計画・評価減</t>
    <rPh sb="7" eb="8">
      <t>ミ</t>
    </rPh>
    <rPh sb="8" eb="10">
      <t>ケイカク</t>
    </rPh>
    <rPh sb="11" eb="13">
      <t>ヒョウカ</t>
    </rPh>
    <phoneticPr fontId="6"/>
  </si>
  <si>
    <t>C766</t>
  </si>
  <si>
    <t>児発６・責欠・未計画・評価減・拘束減</t>
    <rPh sb="7" eb="8">
      <t>ミ</t>
    </rPh>
    <rPh sb="8" eb="10">
      <t>ケイカク</t>
    </rPh>
    <phoneticPr fontId="6"/>
  </si>
  <si>
    <t>C767</t>
  </si>
  <si>
    <t>児発６・責欠・未計画・開所減１</t>
  </si>
  <si>
    <t>C768</t>
  </si>
  <si>
    <t>児発６・責欠・未計画・開所減１・拘束減</t>
    <rPh sb="7" eb="8">
      <t>ミ</t>
    </rPh>
    <rPh sb="8" eb="10">
      <t>ケイカク</t>
    </rPh>
    <phoneticPr fontId="6"/>
  </si>
  <si>
    <t>C769</t>
  </si>
  <si>
    <t>児発６・責欠・未計画・開所減１・評価減</t>
    <rPh sb="7" eb="8">
      <t>ミ</t>
    </rPh>
    <rPh sb="8" eb="10">
      <t>ケイカク</t>
    </rPh>
    <rPh sb="16" eb="18">
      <t>ヒョウカ</t>
    </rPh>
    <phoneticPr fontId="6"/>
  </si>
  <si>
    <t>C770</t>
  </si>
  <si>
    <t>児発６・責欠・未計画・開所減１・評価減・拘束減</t>
    <rPh sb="7" eb="8">
      <t>ミ</t>
    </rPh>
    <rPh sb="8" eb="10">
      <t>ケイカク</t>
    </rPh>
    <rPh sb="16" eb="18">
      <t>ヒョウカ</t>
    </rPh>
    <rPh sb="20" eb="22">
      <t>コウソク</t>
    </rPh>
    <rPh sb="22" eb="23">
      <t>ゲン</t>
    </rPh>
    <phoneticPr fontId="6"/>
  </si>
  <si>
    <t>C771</t>
  </si>
  <si>
    <t>児発６・責欠・未計画・開所減２</t>
  </si>
  <si>
    <t>C772</t>
  </si>
  <si>
    <t>児発６・責欠・未計画・開所減２・拘束減</t>
    <rPh sb="7" eb="8">
      <t>ミ</t>
    </rPh>
    <rPh sb="8" eb="10">
      <t>ケイカク</t>
    </rPh>
    <phoneticPr fontId="6"/>
  </si>
  <si>
    <t>C773</t>
  </si>
  <si>
    <t>児発６・責欠・未計画・開所減２・評価減</t>
    <rPh sb="7" eb="8">
      <t>ミ</t>
    </rPh>
    <rPh sb="8" eb="10">
      <t>ケイカク</t>
    </rPh>
    <rPh sb="16" eb="18">
      <t>ヒョウカ</t>
    </rPh>
    <phoneticPr fontId="6"/>
  </si>
  <si>
    <t>C774</t>
  </si>
  <si>
    <t>児発６・責欠・未計画・開所減２・評価減・拘束減</t>
    <rPh sb="7" eb="8">
      <t>ミ</t>
    </rPh>
    <rPh sb="8" eb="10">
      <t>ケイカク</t>
    </rPh>
    <rPh sb="16" eb="18">
      <t>ヒョウカ</t>
    </rPh>
    <rPh sb="20" eb="22">
      <t>コウソク</t>
    </rPh>
    <rPh sb="22" eb="23">
      <t>ゲン</t>
    </rPh>
    <phoneticPr fontId="6"/>
  </si>
  <si>
    <t>C775</t>
  </si>
  <si>
    <t>児発６・責欠・未計画２</t>
    <rPh sb="7" eb="8">
      <t>ミ</t>
    </rPh>
    <rPh sb="8" eb="10">
      <t>ケイカク</t>
    </rPh>
    <phoneticPr fontId="6"/>
  </si>
  <si>
    <t>C776</t>
  </si>
  <si>
    <t>児発６・責欠・未計画２・拘束減</t>
    <rPh sb="7" eb="8">
      <t>ミ</t>
    </rPh>
    <phoneticPr fontId="6"/>
  </si>
  <si>
    <t>C777</t>
  </si>
  <si>
    <t>児発６・責欠・未計画２・評価減</t>
    <rPh sb="7" eb="8">
      <t>ミ</t>
    </rPh>
    <rPh sb="12" eb="14">
      <t>ヒョウカ</t>
    </rPh>
    <phoneticPr fontId="6"/>
  </si>
  <si>
    <t>C778</t>
  </si>
  <si>
    <t>児発６・責欠・未計画２・評価減・拘束減</t>
    <rPh sb="7" eb="8">
      <t>ミ</t>
    </rPh>
    <phoneticPr fontId="6"/>
  </si>
  <si>
    <t>C779</t>
  </si>
  <si>
    <t>児発６・責欠・未計画２・開所減１</t>
    <rPh sb="7" eb="8">
      <t>ミ</t>
    </rPh>
    <phoneticPr fontId="6"/>
  </si>
  <si>
    <t>C780</t>
  </si>
  <si>
    <t>児発６・責欠・未計画２・開所減１・拘束減</t>
    <rPh sb="7" eb="8">
      <t>ミ</t>
    </rPh>
    <phoneticPr fontId="6"/>
  </si>
  <si>
    <t>C781</t>
  </si>
  <si>
    <t>児発６・責欠・未計画２・開所減１・評価減</t>
    <rPh sb="7" eb="8">
      <t>ミ</t>
    </rPh>
    <rPh sb="17" eb="19">
      <t>ヒョウカ</t>
    </rPh>
    <phoneticPr fontId="6"/>
  </si>
  <si>
    <t>C782</t>
  </si>
  <si>
    <t>児発６・責欠・未計画２・開所減１・評価減・拘束減</t>
    <rPh sb="7" eb="8">
      <t>ミ</t>
    </rPh>
    <rPh sb="17" eb="19">
      <t>ヒョウカ</t>
    </rPh>
    <rPh sb="21" eb="23">
      <t>コウソク</t>
    </rPh>
    <rPh sb="23" eb="24">
      <t>ゲン</t>
    </rPh>
    <phoneticPr fontId="6"/>
  </si>
  <si>
    <t>C783</t>
  </si>
  <si>
    <t>児発６・責欠・未計画２・開所減２</t>
    <rPh sb="7" eb="8">
      <t>ミ</t>
    </rPh>
    <phoneticPr fontId="6"/>
  </si>
  <si>
    <t>C784</t>
  </si>
  <si>
    <t>児発６・責欠・未計画２・開所減２・拘束減</t>
    <rPh sb="7" eb="8">
      <t>ミ</t>
    </rPh>
    <phoneticPr fontId="6"/>
  </si>
  <si>
    <t>C785</t>
  </si>
  <si>
    <t>児発６・責欠・未計画２・開所減２・評価減</t>
    <rPh sb="7" eb="8">
      <t>ミ</t>
    </rPh>
    <rPh sb="17" eb="19">
      <t>ヒョウカ</t>
    </rPh>
    <phoneticPr fontId="6"/>
  </si>
  <si>
    <t>C786</t>
  </si>
  <si>
    <t>児発６・責欠・未計画２・開所減２・評価減・拘束減</t>
    <rPh sb="7" eb="8">
      <t>ミ</t>
    </rPh>
    <rPh sb="17" eb="19">
      <t>ヒョウカ</t>
    </rPh>
    <rPh sb="21" eb="23">
      <t>コウソク</t>
    </rPh>
    <rPh sb="23" eb="24">
      <t>ゲン</t>
    </rPh>
    <phoneticPr fontId="6"/>
  </si>
  <si>
    <t>C787</t>
  </si>
  <si>
    <t>児発６・責欠２</t>
  </si>
  <si>
    <t>C788</t>
  </si>
  <si>
    <t>児発６・責欠２・拘束減</t>
    <rPh sb="8" eb="10">
      <t>コウソク</t>
    </rPh>
    <rPh sb="10" eb="11">
      <t>ゲン</t>
    </rPh>
    <phoneticPr fontId="6"/>
  </si>
  <si>
    <t>C789</t>
  </si>
  <si>
    <t>児発６・責欠２・評価減</t>
    <rPh sb="8" eb="10">
      <t>ヒョウカ</t>
    </rPh>
    <phoneticPr fontId="6"/>
  </si>
  <si>
    <t>C790</t>
  </si>
  <si>
    <t>児発６・責欠２・評価減・拘束減</t>
  </si>
  <si>
    <t>C791</t>
  </si>
  <si>
    <t>児発６・責欠２・開所減１</t>
  </si>
  <si>
    <t>C792</t>
  </si>
  <si>
    <t>児発６・責欠２・開所減１・拘束減</t>
  </si>
  <si>
    <t>C793</t>
  </si>
  <si>
    <t>児発６・責欠２・開所減１・評価減</t>
  </si>
  <si>
    <t>C794</t>
  </si>
  <si>
    <t>児発６・責欠２・開所減１・評価減・拘束減</t>
  </si>
  <si>
    <t>C795</t>
  </si>
  <si>
    <t>児発６・責欠２・開所減２</t>
  </si>
  <si>
    <t>C796</t>
  </si>
  <si>
    <t>児発６・責欠２・開所減２・拘束減</t>
  </si>
  <si>
    <t>C797</t>
  </si>
  <si>
    <t>児発６・責欠２・開所減２・評価減</t>
  </si>
  <si>
    <t>C798</t>
  </si>
  <si>
    <t>児発６・責欠２・開所減２・評価減・拘束減</t>
  </si>
  <si>
    <t>C799</t>
  </si>
  <si>
    <t>児発６・責欠２・未計画</t>
  </si>
  <si>
    <t>C800</t>
  </si>
  <si>
    <t>児発６・責欠２・未計画・拘束減</t>
    <rPh sb="8" eb="9">
      <t>ミ</t>
    </rPh>
    <rPh sb="9" eb="11">
      <t>ケイカク</t>
    </rPh>
    <phoneticPr fontId="6"/>
  </si>
  <si>
    <t>C801</t>
  </si>
  <si>
    <t>児発６・責欠２・未計画・評価減</t>
    <rPh sb="8" eb="9">
      <t>ミ</t>
    </rPh>
    <rPh sb="9" eb="11">
      <t>ケイカク</t>
    </rPh>
    <rPh sb="12" eb="14">
      <t>ヒョウカ</t>
    </rPh>
    <phoneticPr fontId="6"/>
  </si>
  <si>
    <t>C802</t>
  </si>
  <si>
    <t>児発６・責欠２・未計画・評価減・拘束減</t>
    <rPh sb="8" eb="9">
      <t>ミ</t>
    </rPh>
    <rPh sb="9" eb="11">
      <t>ケイカク</t>
    </rPh>
    <phoneticPr fontId="6"/>
  </si>
  <si>
    <t>C803</t>
  </si>
  <si>
    <t>児発６・責欠２・未計画・開所減１</t>
  </si>
  <si>
    <t>C804</t>
  </si>
  <si>
    <t>児発６・責欠２・未計画・開所減１・拘束減</t>
    <rPh sb="8" eb="9">
      <t>ミ</t>
    </rPh>
    <rPh sb="9" eb="11">
      <t>ケイカク</t>
    </rPh>
    <phoneticPr fontId="6"/>
  </si>
  <si>
    <t>C805</t>
  </si>
  <si>
    <t>児発６・責欠２・未計画・開所減１・評価減</t>
    <rPh sb="8" eb="9">
      <t>ミ</t>
    </rPh>
    <rPh sb="9" eb="11">
      <t>ケイカク</t>
    </rPh>
    <rPh sb="17" eb="19">
      <t>ヒョウカ</t>
    </rPh>
    <phoneticPr fontId="6"/>
  </si>
  <si>
    <t>C806</t>
  </si>
  <si>
    <t>児発６・責欠２・未計画・開所減１・評価減・拘束減</t>
    <rPh sb="8" eb="9">
      <t>ミ</t>
    </rPh>
    <rPh sb="9" eb="11">
      <t>ケイカク</t>
    </rPh>
    <rPh sb="17" eb="19">
      <t>ヒョウカ</t>
    </rPh>
    <rPh sb="21" eb="23">
      <t>コウソク</t>
    </rPh>
    <rPh sb="23" eb="24">
      <t>ゲン</t>
    </rPh>
    <phoneticPr fontId="6"/>
  </si>
  <si>
    <t>C807</t>
  </si>
  <si>
    <t>児発６・責欠２・未計画・開所減２</t>
  </si>
  <si>
    <t>C808</t>
  </si>
  <si>
    <t>児発６・責欠２・未計画・開所減２・拘束減</t>
    <rPh sb="8" eb="9">
      <t>ミ</t>
    </rPh>
    <rPh sb="9" eb="11">
      <t>ケイカク</t>
    </rPh>
    <phoneticPr fontId="6"/>
  </si>
  <si>
    <t>C809</t>
  </si>
  <si>
    <t>児発６・責欠２・未計画・開所減２・評価減</t>
    <rPh sb="8" eb="9">
      <t>ミ</t>
    </rPh>
    <rPh sb="9" eb="11">
      <t>ケイカク</t>
    </rPh>
    <rPh sb="17" eb="19">
      <t>ヒョウカ</t>
    </rPh>
    <phoneticPr fontId="6"/>
  </si>
  <si>
    <t>C810</t>
  </si>
  <si>
    <t>児発６・責欠２・未計画・開所減２・評価減・拘束減</t>
    <rPh sb="8" eb="9">
      <t>ミ</t>
    </rPh>
    <rPh sb="9" eb="11">
      <t>ケイカク</t>
    </rPh>
    <rPh sb="17" eb="19">
      <t>ヒョウカ</t>
    </rPh>
    <rPh sb="21" eb="23">
      <t>コウソク</t>
    </rPh>
    <rPh sb="23" eb="24">
      <t>ゲン</t>
    </rPh>
    <phoneticPr fontId="6"/>
  </si>
  <si>
    <t>C811</t>
  </si>
  <si>
    <t>児発６・責欠２・未計画２</t>
    <rPh sb="8" eb="9">
      <t>ミ</t>
    </rPh>
    <rPh sb="9" eb="11">
      <t>ケイカク</t>
    </rPh>
    <phoneticPr fontId="6"/>
  </si>
  <si>
    <t>C812</t>
  </si>
  <si>
    <t>児発６・責欠２・未計画２・拘束減</t>
    <rPh sb="8" eb="9">
      <t>ミ</t>
    </rPh>
    <phoneticPr fontId="6"/>
  </si>
  <si>
    <t>C813</t>
  </si>
  <si>
    <t>児発６・責欠２・未計画２・評価減</t>
    <rPh sb="8" eb="9">
      <t>ミ</t>
    </rPh>
    <rPh sb="13" eb="15">
      <t>ヒョウカ</t>
    </rPh>
    <phoneticPr fontId="6"/>
  </si>
  <si>
    <t>C814</t>
  </si>
  <si>
    <t>児発６・責欠２・未計画２・評価減・拘束減</t>
    <rPh sb="8" eb="9">
      <t>ミ</t>
    </rPh>
    <phoneticPr fontId="6"/>
  </si>
  <si>
    <t>C815</t>
  </si>
  <si>
    <t>児発６・責欠２・未計画２・開所減１</t>
    <rPh sb="8" eb="9">
      <t>ミ</t>
    </rPh>
    <phoneticPr fontId="6"/>
  </si>
  <si>
    <t>C816</t>
  </si>
  <si>
    <t>児発６・責欠２・未計画２・開所減１・拘束減</t>
    <rPh sb="8" eb="9">
      <t>ミ</t>
    </rPh>
    <phoneticPr fontId="6"/>
  </si>
  <si>
    <t>C817</t>
  </si>
  <si>
    <t>児発６・責欠２・未計画２・開所減１・評価減</t>
    <rPh sb="8" eb="9">
      <t>ミ</t>
    </rPh>
    <rPh sb="18" eb="20">
      <t>ヒョウカ</t>
    </rPh>
    <phoneticPr fontId="6"/>
  </si>
  <si>
    <t>C818</t>
  </si>
  <si>
    <t>児発６・責欠２・未計画２・開所減１・評価減・拘束減</t>
    <rPh sb="8" eb="9">
      <t>ミ</t>
    </rPh>
    <rPh sb="18" eb="20">
      <t>ヒョウカ</t>
    </rPh>
    <rPh sb="22" eb="24">
      <t>コウソク</t>
    </rPh>
    <rPh sb="24" eb="25">
      <t>ゲン</t>
    </rPh>
    <phoneticPr fontId="6"/>
  </si>
  <si>
    <t>C819</t>
  </si>
  <si>
    <t>児発６・責欠２・未計画２・開所減２</t>
    <rPh sb="8" eb="9">
      <t>ミ</t>
    </rPh>
    <phoneticPr fontId="6"/>
  </si>
  <si>
    <t>C820</t>
  </si>
  <si>
    <t>児発６・責欠２・未計画２・開所減２・拘束減</t>
    <rPh sb="8" eb="9">
      <t>ミ</t>
    </rPh>
    <phoneticPr fontId="6"/>
  </si>
  <si>
    <t>C821</t>
  </si>
  <si>
    <t>児発６・責欠２・未計画２・開所減２・評価減</t>
    <rPh sb="8" eb="9">
      <t>ミ</t>
    </rPh>
    <rPh sb="18" eb="20">
      <t>ヒョウカ</t>
    </rPh>
    <phoneticPr fontId="6"/>
  </si>
  <si>
    <t>C822</t>
  </si>
  <si>
    <t>児発６・責欠２・未計画２・開所減２・評価減・拘束減</t>
    <rPh sb="8" eb="9">
      <t>ミ</t>
    </rPh>
    <rPh sb="18" eb="20">
      <t>ヒョウカ</t>
    </rPh>
    <rPh sb="22" eb="24">
      <t>コウソク</t>
    </rPh>
    <rPh sb="24" eb="25">
      <t>ゲン</t>
    </rPh>
    <phoneticPr fontId="6"/>
  </si>
  <si>
    <t>C823</t>
  </si>
  <si>
    <t>児発６・有資格３・責欠</t>
  </si>
  <si>
    <t>C824</t>
  </si>
  <si>
    <t>児発６・有資格３・責欠・拘束減</t>
  </si>
  <si>
    <t>C825</t>
  </si>
  <si>
    <t>児発６・有資格３・責欠・評価減</t>
    <rPh sb="12" eb="14">
      <t>ヒョウカ</t>
    </rPh>
    <phoneticPr fontId="6"/>
  </si>
  <si>
    <t>C826</t>
  </si>
  <si>
    <t>児発６・有資格３・責欠・評価減・拘束減</t>
    <rPh sb="12" eb="14">
      <t>ヒョウカ</t>
    </rPh>
    <phoneticPr fontId="6"/>
  </si>
  <si>
    <t>C827</t>
  </si>
  <si>
    <t>児発６・有資格３・責欠・開所減１</t>
  </si>
  <si>
    <t>C828</t>
  </si>
  <si>
    <t>児発６・有資格３・責欠・開所減１・拘束減</t>
  </si>
  <si>
    <t>C829</t>
  </si>
  <si>
    <t>児発６・有資格３・責欠・開所減１・評価減</t>
  </si>
  <si>
    <t>C830</t>
  </si>
  <si>
    <t>児発６・有資格３・責欠・開所減１・評価減・拘束減</t>
  </si>
  <si>
    <t>C831</t>
  </si>
  <si>
    <t>児発６・有資格３・責欠・開所減２</t>
  </si>
  <si>
    <t>C832</t>
  </si>
  <si>
    <t>児発６・有資格３・責欠・開所減２・拘束減</t>
  </si>
  <si>
    <t>C833</t>
  </si>
  <si>
    <t>児発６・有資格３・責欠・開所減２・評価減</t>
  </si>
  <si>
    <t>C834</t>
  </si>
  <si>
    <t>児発６・有資格３・責欠・開所減２・評価減・拘束減</t>
  </si>
  <si>
    <t>C835</t>
  </si>
  <si>
    <t>児発６・有資格３・責欠・未計画</t>
  </si>
  <si>
    <t>C836</t>
  </si>
  <si>
    <t>児発６・有資格３・責欠・未計画・拘束減</t>
    <rPh sb="12" eb="13">
      <t>ミ</t>
    </rPh>
    <rPh sb="13" eb="15">
      <t>ケイカク</t>
    </rPh>
    <phoneticPr fontId="6"/>
  </si>
  <si>
    <t>C837</t>
  </si>
  <si>
    <t>児発６・有資格３・責欠・未計画・評価減</t>
  </si>
  <si>
    <t>C838</t>
  </si>
  <si>
    <t>児発６・有資格３・責欠・未計画・評価減・拘束減</t>
  </si>
  <si>
    <t>C839</t>
  </si>
  <si>
    <t>児発６・有資格３・責欠・未計画・開所減１</t>
  </si>
  <si>
    <t>C840</t>
  </si>
  <si>
    <t>児発６・有資格３・責欠・未計画・開所減１・拘束減</t>
    <rPh sb="12" eb="13">
      <t>ミ</t>
    </rPh>
    <rPh sb="13" eb="15">
      <t>ケイカク</t>
    </rPh>
    <phoneticPr fontId="6"/>
  </si>
  <si>
    <t>C841</t>
  </si>
  <si>
    <t>児発６・有資格３・責欠・未計画・開所減１・評価減</t>
    <rPh sb="12" eb="13">
      <t>ミ</t>
    </rPh>
    <rPh sb="13" eb="15">
      <t>ケイカク</t>
    </rPh>
    <rPh sb="21" eb="23">
      <t>ヒョウカ</t>
    </rPh>
    <phoneticPr fontId="6"/>
  </si>
  <si>
    <t>C842</t>
  </si>
  <si>
    <t>児発６・有資格３・責欠・未計画・開所減１・評価減・拘束減</t>
    <rPh sb="12" eb="13">
      <t>ミ</t>
    </rPh>
    <rPh sb="13" eb="15">
      <t>ケイカク</t>
    </rPh>
    <rPh sb="21" eb="23">
      <t>ヒョウカ</t>
    </rPh>
    <rPh sb="23" eb="24">
      <t>ゲン</t>
    </rPh>
    <phoneticPr fontId="6"/>
  </si>
  <si>
    <t>C843</t>
  </si>
  <si>
    <t>児発６・有資格３・責欠・未計画・開所減２</t>
    <rPh sb="12" eb="13">
      <t>ミ</t>
    </rPh>
    <rPh sb="13" eb="15">
      <t>ケイカク</t>
    </rPh>
    <phoneticPr fontId="6"/>
  </si>
  <si>
    <t>C844</t>
  </si>
  <si>
    <t>児発６・有資格３・責欠・未計画・開所減２・拘束減</t>
    <rPh sb="12" eb="13">
      <t>ミ</t>
    </rPh>
    <rPh sb="13" eb="15">
      <t>ケイカク</t>
    </rPh>
    <phoneticPr fontId="6"/>
  </si>
  <si>
    <t>C845</t>
  </si>
  <si>
    <t>児発６・有資格３・責欠・未計画・開所減２・評価減</t>
    <rPh sb="12" eb="13">
      <t>ミ</t>
    </rPh>
    <rPh sb="13" eb="15">
      <t>ケイカク</t>
    </rPh>
    <rPh sb="21" eb="23">
      <t>ヒョウカ</t>
    </rPh>
    <phoneticPr fontId="6"/>
  </si>
  <si>
    <t>C846</t>
  </si>
  <si>
    <t>児発６・有資格３・責欠・未計画・開所減２・評価減・拘束減</t>
    <rPh sb="12" eb="13">
      <t>ミ</t>
    </rPh>
    <rPh sb="13" eb="15">
      <t>ケイカク</t>
    </rPh>
    <rPh sb="21" eb="23">
      <t>ヒョウカ</t>
    </rPh>
    <rPh sb="23" eb="24">
      <t>ゲン</t>
    </rPh>
    <phoneticPr fontId="6"/>
  </si>
  <si>
    <t>C847</t>
  </si>
  <si>
    <t>児発６・有資格３・責欠・未計画２</t>
    <rPh sb="12" eb="13">
      <t>ミ</t>
    </rPh>
    <rPh sb="13" eb="15">
      <t>ケイカク</t>
    </rPh>
    <phoneticPr fontId="6"/>
  </si>
  <si>
    <t>C848</t>
  </si>
  <si>
    <t>児発６・有資格３・責欠・未計画２・拘束減</t>
    <rPh sb="12" eb="13">
      <t>ミ</t>
    </rPh>
    <phoneticPr fontId="6"/>
  </si>
  <si>
    <t>C849</t>
  </si>
  <si>
    <t>児発６・有資格３・責欠・未計画２・評価減</t>
  </si>
  <si>
    <t>C850</t>
  </si>
  <si>
    <t>児発６・有資格３・責欠・未計画２・評価減・拘束減</t>
  </si>
  <si>
    <t>C851</t>
  </si>
  <si>
    <t>児発６・有資格３・責欠・未計画２・開所減１</t>
    <rPh sb="12" eb="13">
      <t>ミ</t>
    </rPh>
    <phoneticPr fontId="6"/>
  </si>
  <si>
    <t>C852</t>
  </si>
  <si>
    <t>児発６・有資格３・責欠・未計画２・開所減１・拘束減</t>
    <rPh sb="12" eb="13">
      <t>ミ</t>
    </rPh>
    <phoneticPr fontId="6"/>
  </si>
  <si>
    <t>C853</t>
  </si>
  <si>
    <t>児発６・有資格３・責欠・未計画２・開所減１・評価減</t>
    <rPh sb="12" eb="13">
      <t>ミ</t>
    </rPh>
    <rPh sb="22" eb="24">
      <t>ヒョウカ</t>
    </rPh>
    <phoneticPr fontId="6"/>
  </si>
  <si>
    <t>C854</t>
  </si>
  <si>
    <t>児発６・有資格３・責欠・未計画２・開所減１・評価減・拘束減</t>
    <rPh sb="12" eb="13">
      <t>ミ</t>
    </rPh>
    <rPh sb="22" eb="24">
      <t>ヒョウカ</t>
    </rPh>
    <rPh sb="24" eb="25">
      <t>ゲン</t>
    </rPh>
    <phoneticPr fontId="6"/>
  </si>
  <si>
    <t>C855</t>
  </si>
  <si>
    <t>児発６・有資格３・責欠・未計画２・開所減２</t>
    <rPh sb="12" eb="13">
      <t>ミ</t>
    </rPh>
    <phoneticPr fontId="6"/>
  </si>
  <si>
    <t>C856</t>
  </si>
  <si>
    <t>児発６・有資格３・責欠・未計画２・開所減２・拘束減</t>
    <rPh sb="12" eb="13">
      <t>ミ</t>
    </rPh>
    <phoneticPr fontId="6"/>
  </si>
  <si>
    <t>C857</t>
  </si>
  <si>
    <t>児発６・有資格３・責欠・未計画２・開所減２・評価減</t>
    <rPh sb="12" eb="13">
      <t>ミ</t>
    </rPh>
    <rPh sb="22" eb="24">
      <t>ヒョウカ</t>
    </rPh>
    <phoneticPr fontId="6"/>
  </si>
  <si>
    <t>C858</t>
  </si>
  <si>
    <t>児発６・有資格３・責欠・未計画２・開所減２・評価減・拘束減</t>
    <rPh sb="12" eb="13">
      <t>ミ</t>
    </rPh>
    <rPh sb="22" eb="24">
      <t>ヒョウカ</t>
    </rPh>
    <rPh sb="24" eb="25">
      <t>ゲン</t>
    </rPh>
    <phoneticPr fontId="6"/>
  </si>
  <si>
    <t>C859</t>
  </si>
  <si>
    <t>児発６・有資格３・責欠２</t>
  </si>
  <si>
    <t>C860</t>
  </si>
  <si>
    <t>児発６・有資格３・責欠２・拘束減</t>
  </si>
  <si>
    <t>C861</t>
  </si>
  <si>
    <t>児発６・有資格３・責欠２・評価減</t>
    <rPh sb="13" eb="15">
      <t>ヒョウカ</t>
    </rPh>
    <phoneticPr fontId="6"/>
  </si>
  <si>
    <t>C862</t>
  </si>
  <si>
    <t>児発６・有資格３・責欠２・評価減・拘束減</t>
    <rPh sb="13" eb="15">
      <t>ヒョウカ</t>
    </rPh>
    <phoneticPr fontId="6"/>
  </si>
  <si>
    <t>C863</t>
  </si>
  <si>
    <t>児発６・有資格３・責欠２・開所減１</t>
  </si>
  <si>
    <t>C864</t>
  </si>
  <si>
    <t>児発６・有資格３・責欠２・開所減１・拘束減</t>
  </si>
  <si>
    <t>C865</t>
  </si>
  <si>
    <t>児発６・有資格３・責欠２・開所減１・評価減</t>
  </si>
  <si>
    <t>C866</t>
  </si>
  <si>
    <t>児発６・有資格３・責欠２・開所減１・評価減・拘束減</t>
  </si>
  <si>
    <t>C867</t>
  </si>
  <si>
    <t>児発６・有資格３・責欠２・開所減２</t>
  </si>
  <si>
    <t>C868</t>
  </si>
  <si>
    <t>児発６・有資格３・責欠２・開所減２・拘束減</t>
  </si>
  <si>
    <t>C869</t>
  </si>
  <si>
    <t>児発６・有資格３・責欠２・開所減２・評価減</t>
  </si>
  <si>
    <t>C870</t>
  </si>
  <si>
    <t>児発６・有資格３・責欠２・開所減２・評価減・拘束減</t>
  </si>
  <si>
    <t>C871</t>
  </si>
  <si>
    <t>児発６・有資格３・責欠２・未計画</t>
  </si>
  <si>
    <t>C872</t>
  </si>
  <si>
    <t>児発６・有資格３・責欠２・未計画・拘束減</t>
    <rPh sb="13" eb="14">
      <t>ミ</t>
    </rPh>
    <rPh sb="14" eb="16">
      <t>ケイカク</t>
    </rPh>
    <phoneticPr fontId="6"/>
  </si>
  <si>
    <t>C873</t>
  </si>
  <si>
    <t>児発６・有資格３・責欠２・未計画・評価減</t>
  </si>
  <si>
    <t>C874</t>
  </si>
  <si>
    <t>児発６・有資格３・責欠２・未計画・評価減・拘束減</t>
  </si>
  <si>
    <t>C875</t>
  </si>
  <si>
    <t>児発６・有資格３・責欠２・未計画・開所減１</t>
  </si>
  <si>
    <t>C876</t>
  </si>
  <si>
    <t>児発６・有資格３・責欠２・未計画・開所減１・拘束減</t>
    <rPh sb="13" eb="14">
      <t>ミ</t>
    </rPh>
    <rPh sb="14" eb="16">
      <t>ケイカク</t>
    </rPh>
    <phoneticPr fontId="6"/>
  </si>
  <si>
    <t>C877</t>
  </si>
  <si>
    <t>児発６・有資格３・責欠２・未計画・開所減１・評価減</t>
    <rPh sb="13" eb="14">
      <t>ミ</t>
    </rPh>
    <rPh sb="14" eb="16">
      <t>ケイカク</t>
    </rPh>
    <rPh sb="22" eb="24">
      <t>ヒョウカ</t>
    </rPh>
    <phoneticPr fontId="6"/>
  </si>
  <si>
    <t>C878</t>
  </si>
  <si>
    <t>児発６・有資格３・責欠２・未計画・開所減１・評価減・拘束減</t>
    <rPh sb="13" eb="14">
      <t>ミ</t>
    </rPh>
    <rPh sb="14" eb="16">
      <t>ケイカク</t>
    </rPh>
    <rPh sb="22" eb="24">
      <t>ヒョウカ</t>
    </rPh>
    <rPh sb="24" eb="25">
      <t>ゲン</t>
    </rPh>
    <phoneticPr fontId="6"/>
  </si>
  <si>
    <t>C879</t>
  </si>
  <si>
    <t>児発６・有資格３・責欠２・未計画・開所減２</t>
    <rPh sb="13" eb="14">
      <t>ミ</t>
    </rPh>
    <rPh sb="14" eb="16">
      <t>ケイカク</t>
    </rPh>
    <phoneticPr fontId="6"/>
  </si>
  <si>
    <t>C880</t>
  </si>
  <si>
    <t>児発６・有資格３・責欠２・未計画・開所減２・拘束減</t>
    <rPh sb="13" eb="14">
      <t>ミ</t>
    </rPh>
    <rPh sb="14" eb="16">
      <t>ケイカク</t>
    </rPh>
    <phoneticPr fontId="6"/>
  </si>
  <si>
    <t>C881</t>
  </si>
  <si>
    <t>児発６・有資格３・責欠２・未計画・開所減２・評価減</t>
    <rPh sb="13" eb="14">
      <t>ミ</t>
    </rPh>
    <rPh sb="14" eb="16">
      <t>ケイカク</t>
    </rPh>
    <rPh sb="22" eb="24">
      <t>ヒョウカ</t>
    </rPh>
    <phoneticPr fontId="6"/>
  </si>
  <si>
    <t>C882</t>
  </si>
  <si>
    <t>児発６・有資格３・責欠２・未計画・開所減２・評価減・拘束減</t>
    <rPh sb="13" eb="14">
      <t>ミ</t>
    </rPh>
    <rPh sb="14" eb="16">
      <t>ケイカク</t>
    </rPh>
    <rPh sb="22" eb="24">
      <t>ヒョウカ</t>
    </rPh>
    <rPh sb="24" eb="25">
      <t>ゲン</t>
    </rPh>
    <phoneticPr fontId="6"/>
  </si>
  <si>
    <t>C883</t>
  </si>
  <si>
    <t>児発６・有資格３・責欠２・未計画２</t>
    <rPh sb="13" eb="14">
      <t>ミ</t>
    </rPh>
    <rPh sb="14" eb="16">
      <t>ケイカク</t>
    </rPh>
    <phoneticPr fontId="6"/>
  </si>
  <si>
    <t>C884</t>
  </si>
  <si>
    <t>児発６・有資格３・責欠２・未計画２・拘束減</t>
    <rPh sb="13" eb="14">
      <t>ミ</t>
    </rPh>
    <phoneticPr fontId="6"/>
  </si>
  <si>
    <t>C885</t>
  </si>
  <si>
    <t>児発６・有資格３・責欠２・未計画２・評価減</t>
  </si>
  <si>
    <t>C886</t>
  </si>
  <si>
    <t>児発６・有資格３・責欠２・未計画２・評価減・拘束減</t>
  </si>
  <si>
    <t>C887</t>
  </si>
  <si>
    <t>児発６・有資格３・責欠２・未計画２・開所減１</t>
    <rPh sb="13" eb="14">
      <t>ミ</t>
    </rPh>
    <phoneticPr fontId="6"/>
  </si>
  <si>
    <t>C888</t>
  </si>
  <si>
    <t>児発６・有資格３・責欠２・未計画２・開所減１・拘束減</t>
    <rPh sb="13" eb="14">
      <t>ミ</t>
    </rPh>
    <phoneticPr fontId="6"/>
  </si>
  <si>
    <t>C889</t>
  </si>
  <si>
    <t>児発６・有資格３・責欠２・未計画２・開所減１・評価減</t>
    <rPh sb="13" eb="14">
      <t>ミ</t>
    </rPh>
    <rPh sb="23" eb="25">
      <t>ヒョウカ</t>
    </rPh>
    <phoneticPr fontId="6"/>
  </si>
  <si>
    <t>C890</t>
  </si>
  <si>
    <t>児発６・有資格３・責欠２・未計画２・開所減１・評価減・拘束減</t>
    <rPh sb="13" eb="14">
      <t>ミ</t>
    </rPh>
    <rPh sb="23" eb="25">
      <t>ヒョウカ</t>
    </rPh>
    <rPh sb="25" eb="26">
      <t>ゲン</t>
    </rPh>
    <phoneticPr fontId="6"/>
  </si>
  <si>
    <t>C891</t>
  </si>
  <si>
    <t>児発６・有資格３・責欠２・未計画２・開所減２</t>
    <rPh sb="13" eb="14">
      <t>ミ</t>
    </rPh>
    <phoneticPr fontId="6"/>
  </si>
  <si>
    <t>C892</t>
  </si>
  <si>
    <t>児発６・有資格３・責欠２・未計画２・開所減２・拘束減</t>
    <rPh sb="13" eb="14">
      <t>ミ</t>
    </rPh>
    <phoneticPr fontId="6"/>
  </si>
  <si>
    <t>C893</t>
  </si>
  <si>
    <t>児発６・有資格３・責欠２・未計画２・開所減２・評価減</t>
    <rPh sb="13" eb="14">
      <t>ミ</t>
    </rPh>
    <rPh sb="23" eb="25">
      <t>ヒョウカ</t>
    </rPh>
    <phoneticPr fontId="6"/>
  </si>
  <si>
    <t>C894</t>
  </si>
  <si>
    <t>児発６・有資格３・責欠２・未計画２・開所減２・評価減・拘束減</t>
    <rPh sb="13" eb="14">
      <t>ミ</t>
    </rPh>
    <rPh sb="23" eb="25">
      <t>ヒョウカ</t>
    </rPh>
    <rPh sb="25" eb="26">
      <t>ゲン</t>
    </rPh>
    <phoneticPr fontId="6"/>
  </si>
  <si>
    <t>C901</t>
  </si>
  <si>
    <t>基準該当児発Ⅰ・責欠</t>
  </si>
  <si>
    <t>C902</t>
  </si>
  <si>
    <t>基準該当児発Ⅰ・責欠・評価減</t>
    <rPh sb="11" eb="13">
      <t>ヒョウカ</t>
    </rPh>
    <phoneticPr fontId="6"/>
  </si>
  <si>
    <t>C903</t>
  </si>
  <si>
    <t>基準該当児発Ⅰ・責欠・開所減１</t>
  </si>
  <si>
    <t>C904</t>
  </si>
  <si>
    <t>基準該当児発Ⅰ・責欠・開所減１・評価減</t>
  </si>
  <si>
    <t>C905</t>
  </si>
  <si>
    <t>基準該当児発Ⅰ・責欠・開所減２</t>
  </si>
  <si>
    <t>C906</t>
  </si>
  <si>
    <t>基準該当児発Ⅰ・責欠・開所減２・評価減</t>
  </si>
  <si>
    <t>C907</t>
  </si>
  <si>
    <t>基準該当児発Ⅰ・責欠・未計画</t>
  </si>
  <si>
    <t>C908</t>
  </si>
  <si>
    <t>基準該当児発Ⅰ・責欠・未計画・評価減</t>
    <rPh sb="11" eb="12">
      <t>ミ</t>
    </rPh>
    <rPh sb="12" eb="14">
      <t>ケイカク</t>
    </rPh>
    <rPh sb="15" eb="17">
      <t>ヒョウカ</t>
    </rPh>
    <phoneticPr fontId="6"/>
  </si>
  <si>
    <t>C909</t>
  </si>
  <si>
    <t>基準該当児発Ⅰ・責欠・未計画・開所減１</t>
  </si>
  <si>
    <t>C910</t>
  </si>
  <si>
    <t>基準該当児発Ⅰ・責欠・未計画・開所減１・評価減</t>
    <rPh sb="11" eb="12">
      <t>ミ</t>
    </rPh>
    <rPh sb="12" eb="14">
      <t>ケイカク</t>
    </rPh>
    <rPh sb="20" eb="22">
      <t>ヒョウカ</t>
    </rPh>
    <phoneticPr fontId="6"/>
  </si>
  <si>
    <t>C911</t>
  </si>
  <si>
    <t>基準該当児発Ⅰ・責欠・未計画・開所減２</t>
  </si>
  <si>
    <t>C912</t>
  </si>
  <si>
    <t>基準該当児発Ⅰ・責欠・未計画・開所減２・評価減</t>
    <rPh sb="11" eb="12">
      <t>ミ</t>
    </rPh>
    <rPh sb="12" eb="14">
      <t>ケイカク</t>
    </rPh>
    <rPh sb="20" eb="22">
      <t>ヒョウカ</t>
    </rPh>
    <phoneticPr fontId="6"/>
  </si>
  <si>
    <t>C913</t>
  </si>
  <si>
    <t>基準該当児発Ⅰ・責欠・未計画２</t>
    <rPh sb="11" eb="12">
      <t>ミ</t>
    </rPh>
    <rPh sb="12" eb="14">
      <t>ケイカク</t>
    </rPh>
    <phoneticPr fontId="6"/>
  </si>
  <si>
    <t>C914</t>
  </si>
  <si>
    <t>基準該当児発Ⅰ・責欠・未計画２・評価減</t>
    <rPh sb="11" eb="12">
      <t>ミ</t>
    </rPh>
    <rPh sb="16" eb="18">
      <t>ヒョウカ</t>
    </rPh>
    <phoneticPr fontId="6"/>
  </si>
  <si>
    <t>C915</t>
  </si>
  <si>
    <t>基準該当児発Ⅰ・責欠・未計画２・開所減１</t>
    <rPh sb="11" eb="12">
      <t>ミ</t>
    </rPh>
    <phoneticPr fontId="6"/>
  </si>
  <si>
    <t>C916</t>
  </si>
  <si>
    <t>基準該当児発Ⅰ・責欠・未計画２・開所減１・評価減</t>
    <rPh sb="11" eb="12">
      <t>ミ</t>
    </rPh>
    <rPh sb="21" eb="23">
      <t>ヒョウカ</t>
    </rPh>
    <phoneticPr fontId="6"/>
  </si>
  <si>
    <t>C917</t>
  </si>
  <si>
    <t>基準該当児発Ⅰ・責欠・未計画２・開所減２</t>
    <rPh sb="11" eb="12">
      <t>ミ</t>
    </rPh>
    <phoneticPr fontId="6"/>
  </si>
  <si>
    <t>C918</t>
  </si>
  <si>
    <t>基準該当児発Ⅰ・責欠・未計画２・開所減２・評価減</t>
    <rPh sb="11" eb="12">
      <t>ミ</t>
    </rPh>
    <rPh sb="21" eb="23">
      <t>ヒョウカ</t>
    </rPh>
    <phoneticPr fontId="6"/>
  </si>
  <si>
    <t>C919</t>
  </si>
  <si>
    <t>基準該当児発Ⅰ・責欠２</t>
  </si>
  <si>
    <t>C920</t>
  </si>
  <si>
    <t>基準該当児発Ⅰ・責欠２・評価減</t>
    <rPh sb="12" eb="14">
      <t>ヒョウカ</t>
    </rPh>
    <phoneticPr fontId="6"/>
  </si>
  <si>
    <t>C921</t>
  </si>
  <si>
    <t>基準該当児発Ⅰ・責欠２・開所減１</t>
  </si>
  <si>
    <t>C922</t>
  </si>
  <si>
    <t>基準該当児発Ⅰ・責欠２・開所減１・評価減</t>
  </si>
  <si>
    <t>C923</t>
  </si>
  <si>
    <t>基準該当児発Ⅰ・責欠２・開所減２</t>
  </si>
  <si>
    <t>C924</t>
  </si>
  <si>
    <t>基準該当児発Ⅰ・責欠２・開所減２・評価減</t>
  </si>
  <si>
    <t>C925</t>
  </si>
  <si>
    <t>基準該当児発Ⅰ・責欠２・未計画</t>
  </si>
  <si>
    <t>C926</t>
  </si>
  <si>
    <t>基準該当児発Ⅰ・責欠２・未計画・評価減</t>
    <rPh sb="12" eb="13">
      <t>ミ</t>
    </rPh>
    <rPh sb="13" eb="15">
      <t>ケイカク</t>
    </rPh>
    <rPh sb="16" eb="18">
      <t>ヒョウカ</t>
    </rPh>
    <phoneticPr fontId="6"/>
  </si>
  <si>
    <t>C927</t>
  </si>
  <si>
    <t>基準該当児発Ⅰ・責欠２・未計画・開所減１</t>
  </si>
  <si>
    <t>C928</t>
  </si>
  <si>
    <t>基準該当児発Ⅰ・責欠２・未計画・開所減１・評価減</t>
    <rPh sb="12" eb="13">
      <t>ミ</t>
    </rPh>
    <rPh sb="13" eb="15">
      <t>ケイカク</t>
    </rPh>
    <rPh sb="21" eb="23">
      <t>ヒョウカ</t>
    </rPh>
    <phoneticPr fontId="6"/>
  </si>
  <si>
    <t>C929</t>
  </si>
  <si>
    <t>基準該当児発Ⅰ・責欠２・未計画・開所減２</t>
  </si>
  <si>
    <t>C930</t>
  </si>
  <si>
    <t>基準該当児発Ⅰ・責欠２・未計画・開所減２・評価減</t>
    <rPh sb="12" eb="13">
      <t>ミ</t>
    </rPh>
    <rPh sb="13" eb="15">
      <t>ケイカク</t>
    </rPh>
    <rPh sb="21" eb="23">
      <t>ヒョウカ</t>
    </rPh>
    <phoneticPr fontId="6"/>
  </si>
  <si>
    <t>C931</t>
  </si>
  <si>
    <t>基準該当児発Ⅰ・責欠２・未計画２</t>
    <rPh sb="12" eb="13">
      <t>ミ</t>
    </rPh>
    <rPh sb="13" eb="15">
      <t>ケイカク</t>
    </rPh>
    <phoneticPr fontId="6"/>
  </si>
  <si>
    <t>C932</t>
  </si>
  <si>
    <t>基準該当児発Ⅰ・責欠２・未計画２・評価減</t>
    <rPh sb="12" eb="13">
      <t>ミ</t>
    </rPh>
    <rPh sb="17" eb="19">
      <t>ヒョウカ</t>
    </rPh>
    <phoneticPr fontId="6"/>
  </si>
  <si>
    <t>C933</t>
  </si>
  <si>
    <t>基準該当児発Ⅰ・責欠２・未計画２・開所減１</t>
    <rPh sb="12" eb="13">
      <t>ミ</t>
    </rPh>
    <phoneticPr fontId="6"/>
  </si>
  <si>
    <t>C934</t>
  </si>
  <si>
    <t>基準該当児発Ⅰ・責欠２・未計画２・開所減１・評価減</t>
    <rPh sb="12" eb="13">
      <t>ミ</t>
    </rPh>
    <rPh sb="22" eb="24">
      <t>ヒョウカ</t>
    </rPh>
    <phoneticPr fontId="6"/>
  </si>
  <si>
    <t>C935</t>
  </si>
  <si>
    <t>基準該当児発Ⅰ・責欠２・未計画２・開所減２</t>
    <rPh sb="12" eb="13">
      <t>ミ</t>
    </rPh>
    <phoneticPr fontId="6"/>
  </si>
  <si>
    <t>C936</t>
  </si>
  <si>
    <t>基準該当児発Ⅰ・責欠２・未計画２・開所減２・評価減</t>
    <rPh sb="12" eb="13">
      <t>ミ</t>
    </rPh>
    <rPh sb="22" eb="24">
      <t>ヒョウカ</t>
    </rPh>
    <phoneticPr fontId="6"/>
  </si>
  <si>
    <t>２９  医療型児童発達支援サービスコード表</t>
    <rPh sb="4" eb="6">
      <t>イリョウ</t>
    </rPh>
    <rPh sb="6" eb="7">
      <t>ガタ</t>
    </rPh>
    <rPh sb="7" eb="9">
      <t>ジドウ</t>
    </rPh>
    <rPh sb="9" eb="11">
      <t>ハッタツ</t>
    </rPh>
    <rPh sb="11" eb="13">
      <t>シエン</t>
    </rPh>
    <rPh sb="20" eb="21">
      <t>ヒョウ</t>
    </rPh>
    <phoneticPr fontId="6"/>
  </si>
  <si>
    <t>医児発１</t>
    <phoneticPr fontId="6"/>
  </si>
  <si>
    <t>医療型児童発達支援センターで行う場合</t>
    <phoneticPr fontId="6"/>
  </si>
  <si>
    <t>イ　肢体不自由児の場合</t>
    <phoneticPr fontId="6"/>
  </si>
  <si>
    <t>1日につき</t>
  </si>
  <si>
    <t>医児発１・拘束減</t>
    <phoneticPr fontId="6"/>
  </si>
  <si>
    <t>身体拘束廃止未実施減算</t>
    <phoneticPr fontId="17"/>
  </si>
  <si>
    <t>減算</t>
    <rPh sb="0" eb="2">
      <t>ゲンサン</t>
    </rPh>
    <phoneticPr fontId="17"/>
  </si>
  <si>
    <t>医児発１・開所減１</t>
    <phoneticPr fontId="6"/>
  </si>
  <si>
    <t>医児発１・開所減１・拘束減</t>
    <phoneticPr fontId="6"/>
  </si>
  <si>
    <t>医児発１・開所減２</t>
    <phoneticPr fontId="6"/>
  </si>
  <si>
    <t>医児発１・開所減２・拘束減</t>
    <phoneticPr fontId="6"/>
  </si>
  <si>
    <t>身体拘束廃止未実施減算</t>
    <phoneticPr fontId="17"/>
  </si>
  <si>
    <t>医児発１・未計画</t>
    <phoneticPr fontId="6"/>
  </si>
  <si>
    <t>通所支援計画が作成されない場合</t>
    <rPh sb="0" eb="2">
      <t>ツウショ</t>
    </rPh>
    <rPh sb="2" eb="4">
      <t>シエン</t>
    </rPh>
    <rPh sb="4" eb="6">
      <t>ケイカク</t>
    </rPh>
    <rPh sb="7" eb="9">
      <t>サクセイ</t>
    </rPh>
    <phoneticPr fontId="6"/>
  </si>
  <si>
    <t>医児発１・未計画・開所減１</t>
    <phoneticPr fontId="6"/>
  </si>
  <si>
    <t>医児発１・未計画・開所減２</t>
    <phoneticPr fontId="6"/>
  </si>
  <si>
    <t>医児発１・未計画１</t>
    <phoneticPr fontId="6"/>
  </si>
  <si>
    <t>減算が適用される月から２月目まで</t>
    <phoneticPr fontId="17"/>
  </si>
  <si>
    <t>医児発１・未計画１・拘束減</t>
    <phoneticPr fontId="6"/>
  </si>
  <si>
    <t>医児発１・未計画１・開所減１</t>
    <phoneticPr fontId="6"/>
  </si>
  <si>
    <t>医児発１・未計画１・開所減１・拘束減</t>
    <phoneticPr fontId="6"/>
  </si>
  <si>
    <t>医児発１・未計画１・開所減２</t>
    <phoneticPr fontId="6"/>
  </si>
  <si>
    <t>医児発１・未計画１・開所減２・拘束減</t>
    <phoneticPr fontId="6"/>
  </si>
  <si>
    <t>医児発１・未計画２</t>
    <phoneticPr fontId="6"/>
  </si>
  <si>
    <t>３月以上連続して減算の場合</t>
    <phoneticPr fontId="17"/>
  </si>
  <si>
    <t>医児発１・未計画２・拘束減</t>
    <phoneticPr fontId="6"/>
  </si>
  <si>
    <t>医児発１・未計画２・開所減１</t>
    <phoneticPr fontId="6"/>
  </si>
  <si>
    <t>医児発１・未計画２・開所減１・拘束減</t>
    <phoneticPr fontId="6"/>
  </si>
  <si>
    <t>医児発１・未計画２・開所減２</t>
    <phoneticPr fontId="6"/>
  </si>
  <si>
    <t>医児発１・未計画２・開所減２・拘束減</t>
    <phoneticPr fontId="6"/>
  </si>
  <si>
    <t>医児発１・地公体</t>
    <rPh sb="5" eb="6">
      <t>チ</t>
    </rPh>
    <rPh sb="6" eb="7">
      <t>コウ</t>
    </rPh>
    <rPh sb="7" eb="8">
      <t>カラダ</t>
    </rPh>
    <phoneticPr fontId="6"/>
  </si>
  <si>
    <t>地方公共団体が設置する医療型児童発達支援センターの場合</t>
    <rPh sb="0" eb="2">
      <t>チホウ</t>
    </rPh>
    <rPh sb="2" eb="4">
      <t>コウキョウ</t>
    </rPh>
    <rPh sb="4" eb="6">
      <t>ダンタイ</t>
    </rPh>
    <rPh sb="7" eb="9">
      <t>セッチ</t>
    </rPh>
    <rPh sb="11" eb="13">
      <t>イリョウ</t>
    </rPh>
    <rPh sb="13" eb="14">
      <t>ガタ</t>
    </rPh>
    <phoneticPr fontId="6"/>
  </si>
  <si>
    <t>医児発１・地公体・拘束減</t>
    <phoneticPr fontId="6"/>
  </si>
  <si>
    <t>医児発１・地公体・開所減１</t>
    <rPh sb="5" eb="6">
      <t>チ</t>
    </rPh>
    <rPh sb="6" eb="7">
      <t>コウ</t>
    </rPh>
    <rPh sb="7" eb="8">
      <t>カラダ</t>
    </rPh>
    <phoneticPr fontId="6"/>
  </si>
  <si>
    <t>医児発１・地公体・開所減１・拘束減</t>
    <phoneticPr fontId="6"/>
  </si>
  <si>
    <t>医児発１・地公体・開所減２</t>
    <rPh sb="5" eb="6">
      <t>チ</t>
    </rPh>
    <rPh sb="6" eb="7">
      <t>コウ</t>
    </rPh>
    <rPh sb="7" eb="8">
      <t>カラダ</t>
    </rPh>
    <phoneticPr fontId="6"/>
  </si>
  <si>
    <t>医児発１・地公体・開所減２・拘束減</t>
    <phoneticPr fontId="6"/>
  </si>
  <si>
    <t>医児発１・地公体・未計画</t>
    <rPh sb="5" eb="6">
      <t>チ</t>
    </rPh>
    <rPh sb="6" eb="7">
      <t>コウ</t>
    </rPh>
    <rPh sb="7" eb="8">
      <t>カラダ</t>
    </rPh>
    <phoneticPr fontId="6"/>
  </si>
  <si>
    <t>医児発１・地公体・未計画・開所減１</t>
    <rPh sb="5" eb="6">
      <t>チ</t>
    </rPh>
    <rPh sb="6" eb="7">
      <t>コウ</t>
    </rPh>
    <rPh sb="7" eb="8">
      <t>カラダ</t>
    </rPh>
    <phoneticPr fontId="6"/>
  </si>
  <si>
    <t>医児発１・地公体・未計画・開所減２</t>
    <rPh sb="5" eb="6">
      <t>チ</t>
    </rPh>
    <rPh sb="6" eb="7">
      <t>コウ</t>
    </rPh>
    <rPh sb="7" eb="8">
      <t>カラダ</t>
    </rPh>
    <phoneticPr fontId="6"/>
  </si>
  <si>
    <t>医児発１・地公体・未計画１</t>
    <phoneticPr fontId="6"/>
  </si>
  <si>
    <t>医児発１・地公体・未計画１・拘束減</t>
    <phoneticPr fontId="6"/>
  </si>
  <si>
    <t>医児発１・地公体・未計画１・開所減１</t>
    <phoneticPr fontId="6"/>
  </si>
  <si>
    <t>医児発１・地公体・未計画１・開所減１・拘束減</t>
    <phoneticPr fontId="6"/>
  </si>
  <si>
    <t>医児発１・地公体・未計画１・開所減２</t>
    <phoneticPr fontId="6"/>
  </si>
  <si>
    <t>医児発１・地公体・未計画１・開所減２・拘束減</t>
    <phoneticPr fontId="6"/>
  </si>
  <si>
    <t>医児発１・地公体・未計画２</t>
    <phoneticPr fontId="6"/>
  </si>
  <si>
    <t>医児発１・地公体・未計画２・拘束減</t>
    <phoneticPr fontId="6"/>
  </si>
  <si>
    <t>医児発１・地公体・未計画２・開所減１</t>
    <phoneticPr fontId="6"/>
  </si>
  <si>
    <t>医児発１・地公体・未計画２・開所減１・拘束減</t>
    <phoneticPr fontId="6"/>
  </si>
  <si>
    <t>医児発１・地公体・未計画２・開所減２</t>
    <phoneticPr fontId="6"/>
  </si>
  <si>
    <t>医児発１・地公体・未計画２・開所減２・拘束減</t>
    <phoneticPr fontId="6"/>
  </si>
  <si>
    <t>医児発２</t>
    <phoneticPr fontId="6"/>
  </si>
  <si>
    <t>ロ　重症心身障害児の場合</t>
    <rPh sb="2" eb="4">
      <t>ジュウショウ</t>
    </rPh>
    <rPh sb="4" eb="6">
      <t>シンシン</t>
    </rPh>
    <rPh sb="6" eb="9">
      <t>ショウガイジ</t>
    </rPh>
    <rPh sb="10" eb="12">
      <t>バアイ</t>
    </rPh>
    <phoneticPr fontId="6"/>
  </si>
  <si>
    <t>医児発２・拘束減</t>
    <phoneticPr fontId="6"/>
  </si>
  <si>
    <t>医児発２・開所減１</t>
    <phoneticPr fontId="6"/>
  </si>
  <si>
    <t>医児発２・開所減１・拘束減</t>
    <phoneticPr fontId="6"/>
  </si>
  <si>
    <t>医児発２・開所減２</t>
    <phoneticPr fontId="6"/>
  </si>
  <si>
    <t>医児発２・開所減２・拘束減</t>
    <phoneticPr fontId="6"/>
  </si>
  <si>
    <t>医児発２・未計画</t>
    <phoneticPr fontId="6"/>
  </si>
  <si>
    <t>医児発２・未計画・開所減１</t>
  </si>
  <si>
    <t>医児発２・未計画・開所減２</t>
    <phoneticPr fontId="6"/>
  </si>
  <si>
    <t>医児発２・未計画１</t>
    <phoneticPr fontId="6"/>
  </si>
  <si>
    <t>医児発２・未計画１・拘束減</t>
    <phoneticPr fontId="6"/>
  </si>
  <si>
    <t>医児発２・未計画１・開所減１</t>
    <phoneticPr fontId="6"/>
  </si>
  <si>
    <t>医児発２・未計画１・開所減１・拘束減</t>
    <phoneticPr fontId="6"/>
  </si>
  <si>
    <t>身体拘束廃止未実施減算</t>
    <phoneticPr fontId="17"/>
  </si>
  <si>
    <t>医児発２・未計画１・開所減２</t>
    <phoneticPr fontId="6"/>
  </si>
  <si>
    <t>×</t>
    <phoneticPr fontId="6"/>
  </si>
  <si>
    <t>医児発２・未計画１・開所減２・拘束減</t>
    <phoneticPr fontId="6"/>
  </si>
  <si>
    <t>医児発２・未計画２</t>
    <phoneticPr fontId="6"/>
  </si>
  <si>
    <t>医児発２・未計画２・拘束減</t>
    <phoneticPr fontId="6"/>
  </si>
  <si>
    <t>医児発２・未計画２・開所減１</t>
    <phoneticPr fontId="6"/>
  </si>
  <si>
    <t>医児発２・未計画２・開所減１・拘束減</t>
    <phoneticPr fontId="6"/>
  </si>
  <si>
    <t>医児発２・未計画２・開所減２</t>
    <phoneticPr fontId="6"/>
  </si>
  <si>
    <t>医児発２・未計画２・開所減２・拘束減</t>
    <phoneticPr fontId="6"/>
  </si>
  <si>
    <t>身体拘束廃止未実施減算</t>
    <phoneticPr fontId="17"/>
  </si>
  <si>
    <t>医児発２・地公体</t>
    <rPh sb="5" eb="6">
      <t>チ</t>
    </rPh>
    <rPh sb="6" eb="7">
      <t>コウ</t>
    </rPh>
    <rPh sb="7" eb="8">
      <t>カラダ</t>
    </rPh>
    <phoneticPr fontId="6"/>
  </si>
  <si>
    <t>医児発２・地公体・拘束減</t>
    <phoneticPr fontId="6"/>
  </si>
  <si>
    <t>医児発２・地公体・開所減１</t>
    <rPh sb="5" eb="6">
      <t>チ</t>
    </rPh>
    <rPh sb="6" eb="7">
      <t>コウ</t>
    </rPh>
    <rPh sb="7" eb="8">
      <t>カラダ</t>
    </rPh>
    <phoneticPr fontId="6"/>
  </si>
  <si>
    <t>×</t>
    <phoneticPr fontId="6"/>
  </si>
  <si>
    <t>医児発２・地公体・開所減１・拘束減</t>
    <phoneticPr fontId="6"/>
  </si>
  <si>
    <t>医児発２・地公体・開所減２</t>
    <rPh sb="5" eb="6">
      <t>チ</t>
    </rPh>
    <rPh sb="6" eb="7">
      <t>コウ</t>
    </rPh>
    <rPh sb="7" eb="8">
      <t>カラダ</t>
    </rPh>
    <phoneticPr fontId="6"/>
  </si>
  <si>
    <t>医児発２・地公体・開所減２・拘束減</t>
    <phoneticPr fontId="6"/>
  </si>
  <si>
    <t>医児発２・地公体・未計画</t>
    <rPh sb="5" eb="6">
      <t>チ</t>
    </rPh>
    <rPh sb="6" eb="7">
      <t>コウ</t>
    </rPh>
    <rPh sb="7" eb="8">
      <t>カラダ</t>
    </rPh>
    <phoneticPr fontId="6"/>
  </si>
  <si>
    <t>医児発２・地公体・未計画・開所減１</t>
    <rPh sb="5" eb="6">
      <t>チ</t>
    </rPh>
    <rPh sb="6" eb="7">
      <t>コウ</t>
    </rPh>
    <rPh sb="7" eb="8">
      <t>カラダ</t>
    </rPh>
    <phoneticPr fontId="6"/>
  </si>
  <si>
    <t>医児発２・地公体・未計画・開所減２</t>
    <rPh sb="5" eb="6">
      <t>チ</t>
    </rPh>
    <rPh sb="6" eb="7">
      <t>コウ</t>
    </rPh>
    <rPh sb="7" eb="8">
      <t>カラダ</t>
    </rPh>
    <phoneticPr fontId="6"/>
  </si>
  <si>
    <t>医児発２・地公体・未計画１</t>
    <rPh sb="5" eb="6">
      <t>チ</t>
    </rPh>
    <rPh sb="6" eb="7">
      <t>コウ</t>
    </rPh>
    <rPh sb="7" eb="8">
      <t>カラダ</t>
    </rPh>
    <phoneticPr fontId="6"/>
  </si>
  <si>
    <t>医児発２・地公体・未計画１・拘束減</t>
    <rPh sb="5" eb="6">
      <t>チ</t>
    </rPh>
    <rPh sb="6" eb="7">
      <t>コウ</t>
    </rPh>
    <rPh sb="7" eb="8">
      <t>カラダ</t>
    </rPh>
    <phoneticPr fontId="6"/>
  </si>
  <si>
    <t>医児発２・地公体・未計画１・開所減１</t>
    <rPh sb="5" eb="6">
      <t>チ</t>
    </rPh>
    <rPh sb="6" eb="7">
      <t>コウ</t>
    </rPh>
    <rPh sb="7" eb="8">
      <t>カラダ</t>
    </rPh>
    <phoneticPr fontId="6"/>
  </si>
  <si>
    <t>医児発２・地公体・未計画１・開所減１・拘束減</t>
    <rPh sb="5" eb="6">
      <t>チ</t>
    </rPh>
    <rPh sb="6" eb="7">
      <t>コウ</t>
    </rPh>
    <rPh sb="7" eb="8">
      <t>カラダ</t>
    </rPh>
    <phoneticPr fontId="6"/>
  </si>
  <si>
    <t>医児発２・地公体・未計画１・開所減２</t>
    <rPh sb="5" eb="6">
      <t>チ</t>
    </rPh>
    <rPh sb="6" eb="7">
      <t>コウ</t>
    </rPh>
    <rPh sb="7" eb="8">
      <t>カラダ</t>
    </rPh>
    <phoneticPr fontId="6"/>
  </si>
  <si>
    <t>医児発２・地公体・未計画１・開所減２・拘束減</t>
    <rPh sb="5" eb="6">
      <t>チ</t>
    </rPh>
    <rPh sb="6" eb="7">
      <t>コウ</t>
    </rPh>
    <rPh sb="7" eb="8">
      <t>カラダ</t>
    </rPh>
    <phoneticPr fontId="6"/>
  </si>
  <si>
    <t>医児発２・地公体・未計画２</t>
    <rPh sb="5" eb="6">
      <t>チ</t>
    </rPh>
    <rPh sb="6" eb="7">
      <t>コウ</t>
    </rPh>
    <rPh sb="7" eb="8">
      <t>カラダ</t>
    </rPh>
    <phoneticPr fontId="6"/>
  </si>
  <si>
    <t>医児発２・地公体・未計画２・拘束減</t>
    <rPh sb="5" eb="6">
      <t>チ</t>
    </rPh>
    <rPh sb="6" eb="7">
      <t>コウ</t>
    </rPh>
    <rPh sb="7" eb="8">
      <t>カラダ</t>
    </rPh>
    <phoneticPr fontId="6"/>
  </si>
  <si>
    <t>医児発２・地公体・未計画２・開所減１</t>
    <rPh sb="5" eb="6">
      <t>チ</t>
    </rPh>
    <rPh sb="6" eb="7">
      <t>コウ</t>
    </rPh>
    <rPh sb="7" eb="8">
      <t>カラダ</t>
    </rPh>
    <phoneticPr fontId="6"/>
  </si>
  <si>
    <t>医児発２・地公体・未計画２・開所減１・拘束減</t>
    <rPh sb="5" eb="6">
      <t>チ</t>
    </rPh>
    <rPh sb="6" eb="7">
      <t>コウ</t>
    </rPh>
    <rPh sb="7" eb="8">
      <t>カラダ</t>
    </rPh>
    <phoneticPr fontId="6"/>
  </si>
  <si>
    <t>医児発２・地公体・未計画２・開所減２</t>
    <rPh sb="5" eb="6">
      <t>チ</t>
    </rPh>
    <rPh sb="6" eb="7">
      <t>コウ</t>
    </rPh>
    <rPh sb="7" eb="8">
      <t>カラダ</t>
    </rPh>
    <phoneticPr fontId="6"/>
  </si>
  <si>
    <t>医児発２・地公体・未計画２・開所減２・拘束減</t>
    <rPh sb="5" eb="6">
      <t>チ</t>
    </rPh>
    <rPh sb="6" eb="7">
      <t>コウ</t>
    </rPh>
    <rPh sb="7" eb="8">
      <t>カラダ</t>
    </rPh>
    <phoneticPr fontId="6"/>
  </si>
  <si>
    <t>医児発３</t>
    <phoneticPr fontId="6"/>
  </si>
  <si>
    <t>指定発達支援医療機関で行う場合</t>
    <rPh sb="0" eb="2">
      <t>シテイ</t>
    </rPh>
    <rPh sb="2" eb="4">
      <t>ハッタツ</t>
    </rPh>
    <rPh sb="4" eb="6">
      <t>シエン</t>
    </rPh>
    <rPh sb="6" eb="8">
      <t>イリョウ</t>
    </rPh>
    <rPh sb="8" eb="10">
      <t>キカン</t>
    </rPh>
    <rPh sb="11" eb="12">
      <t>オコナ</t>
    </rPh>
    <rPh sb="13" eb="15">
      <t>バアイ</t>
    </rPh>
    <phoneticPr fontId="6"/>
  </si>
  <si>
    <t>ハ　肢体不自由児の場合</t>
    <phoneticPr fontId="6"/>
  </si>
  <si>
    <t>医児発３・拘束減</t>
    <phoneticPr fontId="6"/>
  </si>
  <si>
    <t>医児発３・開所減１</t>
    <phoneticPr fontId="6"/>
  </si>
  <si>
    <t>医児発３・開所減１・拘束減</t>
    <phoneticPr fontId="6"/>
  </si>
  <si>
    <t>医児発３・開所減２</t>
    <phoneticPr fontId="6"/>
  </si>
  <si>
    <t>医児発３・開所減２・拘束減</t>
    <phoneticPr fontId="6"/>
  </si>
  <si>
    <t>医児発４</t>
    <phoneticPr fontId="6"/>
  </si>
  <si>
    <t>二　重症心身障害児の場合</t>
    <rPh sb="0" eb="1">
      <t>ニ</t>
    </rPh>
    <rPh sb="2" eb="4">
      <t>ジュウショウ</t>
    </rPh>
    <rPh sb="4" eb="6">
      <t>シンシン</t>
    </rPh>
    <rPh sb="6" eb="9">
      <t>ショウガイジ</t>
    </rPh>
    <rPh sb="10" eb="12">
      <t>バアイ</t>
    </rPh>
    <phoneticPr fontId="6"/>
  </si>
  <si>
    <t>医児発４・拘束減</t>
    <phoneticPr fontId="6"/>
  </si>
  <si>
    <t>医児発４・開所減１</t>
    <phoneticPr fontId="6"/>
  </si>
  <si>
    <t>医児発４・開所減１・拘束減</t>
    <phoneticPr fontId="6"/>
  </si>
  <si>
    <t>医児発４・開所減２</t>
    <phoneticPr fontId="6"/>
  </si>
  <si>
    <t>医児発４・開所減２・拘束減</t>
    <phoneticPr fontId="6"/>
  </si>
  <si>
    <t>医児発児童発達支援管理責任者専任加算１</t>
    <rPh sb="14" eb="16">
      <t>センニン</t>
    </rPh>
    <phoneticPr fontId="6"/>
  </si>
  <si>
    <t>児童発達支援管理責任者専任加算</t>
    <rPh sb="11" eb="13">
      <t>センニン</t>
    </rPh>
    <phoneticPr fontId="6"/>
  </si>
  <si>
    <t>イ　肢体不自由児の場合</t>
    <rPh sb="2" eb="4">
      <t>シタイ</t>
    </rPh>
    <rPh sb="4" eb="7">
      <t>フジユウ</t>
    </rPh>
    <rPh sb="7" eb="8">
      <t>ジ</t>
    </rPh>
    <rPh sb="9" eb="11">
      <t>バアイ</t>
    </rPh>
    <phoneticPr fontId="6"/>
  </si>
  <si>
    <t>医児発児童発達支援管理責任者専任加算２</t>
    <rPh sb="14" eb="16">
      <t>センニン</t>
    </rPh>
    <phoneticPr fontId="6"/>
  </si>
  <si>
    <t>医児発家庭連携加算１</t>
    <rPh sb="3" eb="5">
      <t>カテイ</t>
    </rPh>
    <rPh sb="5" eb="7">
      <t>レンケイ</t>
    </rPh>
    <rPh sb="7" eb="9">
      <t>カサン</t>
    </rPh>
    <phoneticPr fontId="6"/>
  </si>
  <si>
    <t>イ １時間未満</t>
    <rPh sb="3" eb="5">
      <t>ジカン</t>
    </rPh>
    <rPh sb="5" eb="7">
      <t>ミマン</t>
    </rPh>
    <phoneticPr fontId="6"/>
  </si>
  <si>
    <t>月２回限度</t>
    <rPh sb="0" eb="1">
      <t>ツキ</t>
    </rPh>
    <rPh sb="2" eb="3">
      <t>カイ</t>
    </rPh>
    <rPh sb="3" eb="5">
      <t>ゲンド</t>
    </rPh>
    <phoneticPr fontId="6"/>
  </si>
  <si>
    <t>医児発家庭連携加算２</t>
    <rPh sb="3" eb="5">
      <t>カテイ</t>
    </rPh>
    <rPh sb="5" eb="7">
      <t>レンケイ</t>
    </rPh>
    <rPh sb="7" eb="9">
      <t>カサン</t>
    </rPh>
    <phoneticPr fontId="6"/>
  </si>
  <si>
    <t>ロ １時間以上</t>
    <rPh sb="3" eb="5">
      <t>ジカン</t>
    </rPh>
    <rPh sb="5" eb="7">
      <t>イジョウ</t>
    </rPh>
    <phoneticPr fontId="6"/>
  </si>
  <si>
    <t>医児発事業所内相談支援加算</t>
    <rPh sb="3" eb="6">
      <t>ジギョウショ</t>
    </rPh>
    <rPh sb="6" eb="7">
      <t>ナイ</t>
    </rPh>
    <rPh sb="7" eb="9">
      <t>ソウダン</t>
    </rPh>
    <rPh sb="9" eb="11">
      <t>シエン</t>
    </rPh>
    <rPh sb="11" eb="13">
      <t>カサン</t>
    </rPh>
    <phoneticPr fontId="6"/>
  </si>
  <si>
    <t>医児発訪問支援特別加算１</t>
    <rPh sb="3" eb="5">
      <t>ホウモン</t>
    </rPh>
    <rPh sb="5" eb="7">
      <t>シエン</t>
    </rPh>
    <rPh sb="7" eb="9">
      <t>トクベツ</t>
    </rPh>
    <rPh sb="9" eb="11">
      <t>カサン</t>
    </rPh>
    <phoneticPr fontId="6"/>
  </si>
  <si>
    <t>医児発訪問支援特別加算２</t>
    <rPh sb="3" eb="5">
      <t>ホウモン</t>
    </rPh>
    <rPh sb="5" eb="7">
      <t>シエン</t>
    </rPh>
    <rPh sb="7" eb="9">
      <t>トクベツ</t>
    </rPh>
    <rPh sb="9" eb="11">
      <t>カサン</t>
    </rPh>
    <phoneticPr fontId="6"/>
  </si>
  <si>
    <t>医児発食事提供加算Ⅰ</t>
    <rPh sb="3" eb="5">
      <t>ショクジ</t>
    </rPh>
    <rPh sb="5" eb="7">
      <t>テイキョウ</t>
    </rPh>
    <rPh sb="7" eb="9">
      <t>カサン</t>
    </rPh>
    <phoneticPr fontId="6"/>
  </si>
  <si>
    <t>イ 食事提供加算（Ⅰ）</t>
    <rPh sb="2" eb="4">
      <t>ショクジ</t>
    </rPh>
    <rPh sb="4" eb="6">
      <t>テイキョウ</t>
    </rPh>
    <rPh sb="6" eb="8">
      <t>カサン</t>
    </rPh>
    <phoneticPr fontId="6"/>
  </si>
  <si>
    <t>医児発食事提供加算Ⅱ</t>
    <rPh sb="3" eb="5">
      <t>ショクジ</t>
    </rPh>
    <rPh sb="5" eb="7">
      <t>テイキョウ</t>
    </rPh>
    <rPh sb="7" eb="9">
      <t>カサン</t>
    </rPh>
    <phoneticPr fontId="6"/>
  </si>
  <si>
    <t>ロ 食事提供加算（Ⅱ）</t>
    <rPh sb="2" eb="4">
      <t>ショクジ</t>
    </rPh>
    <rPh sb="4" eb="6">
      <t>テイキョウ</t>
    </rPh>
    <rPh sb="6" eb="8">
      <t>カサン</t>
    </rPh>
    <phoneticPr fontId="6"/>
  </si>
  <si>
    <t>医児発上限額管理加算</t>
    <rPh sb="3" eb="6">
      <t>ジョウゲンガク</t>
    </rPh>
    <rPh sb="6" eb="8">
      <t>カンリ</t>
    </rPh>
    <rPh sb="8" eb="10">
      <t>カサン</t>
    </rPh>
    <phoneticPr fontId="6"/>
  </si>
  <si>
    <t>医児発福祉専門職員配置等加算Ⅰ</t>
    <rPh sb="3" eb="5">
      <t>フクシ</t>
    </rPh>
    <rPh sb="5" eb="7">
      <t>センモン</t>
    </rPh>
    <rPh sb="7" eb="9">
      <t>ショクイン</t>
    </rPh>
    <rPh sb="9" eb="11">
      <t>ハイチ</t>
    </rPh>
    <rPh sb="11" eb="12">
      <t>トウ</t>
    </rPh>
    <rPh sb="12" eb="14">
      <t>カサン</t>
    </rPh>
    <phoneticPr fontId="6"/>
  </si>
  <si>
    <t>医児発福祉専門職員配置等加算Ⅱ</t>
    <rPh sb="3" eb="5">
      <t>フクシ</t>
    </rPh>
    <rPh sb="5" eb="7">
      <t>センモン</t>
    </rPh>
    <rPh sb="7" eb="9">
      <t>ショクイン</t>
    </rPh>
    <rPh sb="9" eb="11">
      <t>ハイチ</t>
    </rPh>
    <rPh sb="11" eb="12">
      <t>トウ</t>
    </rPh>
    <rPh sb="12" eb="14">
      <t>カサン</t>
    </rPh>
    <phoneticPr fontId="6"/>
  </si>
  <si>
    <t>医児発福祉専門職員配置等加算Ⅲ</t>
    <rPh sb="3" eb="5">
      <t>フクシ</t>
    </rPh>
    <rPh sb="5" eb="7">
      <t>センモン</t>
    </rPh>
    <rPh sb="7" eb="9">
      <t>ショクイン</t>
    </rPh>
    <rPh sb="9" eb="11">
      <t>ハイチ</t>
    </rPh>
    <rPh sb="11" eb="12">
      <t>トウ</t>
    </rPh>
    <rPh sb="12" eb="14">
      <t>カサン</t>
    </rPh>
    <phoneticPr fontId="6"/>
  </si>
  <si>
    <t>医児発欠席時対応加算</t>
    <rPh sb="3" eb="5">
      <t>ケッセキ</t>
    </rPh>
    <rPh sb="5" eb="6">
      <t>ジ</t>
    </rPh>
    <rPh sb="6" eb="8">
      <t>タイオウ</t>
    </rPh>
    <rPh sb="8" eb="10">
      <t>カサン</t>
    </rPh>
    <phoneticPr fontId="6"/>
  </si>
  <si>
    <t>欠席時対応加算</t>
    <phoneticPr fontId="17"/>
  </si>
  <si>
    <t>月４回限度</t>
    <rPh sb="0" eb="1">
      <t>ツキ</t>
    </rPh>
    <rPh sb="2" eb="3">
      <t>カイ</t>
    </rPh>
    <rPh sb="3" eb="5">
      <t>ゲンド</t>
    </rPh>
    <phoneticPr fontId="6"/>
  </si>
  <si>
    <t>医児発欠席時対応加算（重心）</t>
    <rPh sb="11" eb="13">
      <t>ジュウシン</t>
    </rPh>
    <phoneticPr fontId="6"/>
  </si>
  <si>
    <t>※重症心身障害児を支援する場合に限り定員充足率が80％未満の場合は月８回を限度</t>
    <phoneticPr fontId="17"/>
  </si>
  <si>
    <t>月８回限度</t>
    <rPh sb="0" eb="1">
      <t>ツキ</t>
    </rPh>
    <rPh sb="2" eb="3">
      <t>カイ</t>
    </rPh>
    <rPh sb="3" eb="5">
      <t>ゲンド</t>
    </rPh>
    <phoneticPr fontId="6"/>
  </si>
  <si>
    <t>医児発特別支援加算</t>
    <rPh sb="3" eb="5">
      <t>トクベツ</t>
    </rPh>
    <rPh sb="5" eb="7">
      <t>シエン</t>
    </rPh>
    <rPh sb="7" eb="9">
      <t>カサン</t>
    </rPh>
    <phoneticPr fontId="6"/>
  </si>
  <si>
    <t>医児発送迎加算</t>
    <rPh sb="3" eb="5">
      <t>ソウゲイ</t>
    </rPh>
    <rPh sb="5" eb="7">
      <t>カサン</t>
    </rPh>
    <phoneticPr fontId="6"/>
  </si>
  <si>
    <t>送迎加算（重症心身障害児に限る）</t>
    <rPh sb="0" eb="2">
      <t>ソウゲイ</t>
    </rPh>
    <rPh sb="2" eb="4">
      <t>カサン</t>
    </rPh>
    <phoneticPr fontId="6"/>
  </si>
  <si>
    <t>送迎加算（重症心身障害児に限る）</t>
    <phoneticPr fontId="17"/>
  </si>
  <si>
    <t>医児発送迎加算（同一敷地）</t>
    <phoneticPr fontId="6"/>
  </si>
  <si>
    <t>注　同一敷地内の場合</t>
    <phoneticPr fontId="17"/>
  </si>
  <si>
    <t>医児発保育職員加配加算</t>
    <rPh sb="3" eb="5">
      <t>ホイク</t>
    </rPh>
    <rPh sb="5" eb="7">
      <t>ショクイン</t>
    </rPh>
    <rPh sb="7" eb="9">
      <t>カハイ</t>
    </rPh>
    <rPh sb="9" eb="11">
      <t>カサン</t>
    </rPh>
    <phoneticPr fontId="6"/>
  </si>
  <si>
    <t>保育職員加配加算</t>
    <phoneticPr fontId="6"/>
  </si>
  <si>
    <t>保育職員加配加算</t>
    <phoneticPr fontId="17"/>
  </si>
  <si>
    <t>1日につき</t>
    <phoneticPr fontId="6"/>
  </si>
  <si>
    <t>医児発保育職員加配加算（複数加配）</t>
    <rPh sb="12" eb="14">
      <t>フクスウ</t>
    </rPh>
    <rPh sb="14" eb="16">
      <t>カハイ</t>
    </rPh>
    <phoneticPr fontId="6"/>
  </si>
  <si>
    <t>注　一定の条件を満たす場合</t>
    <phoneticPr fontId="17"/>
  </si>
  <si>
    <t>医児発延長支援加算１</t>
    <rPh sb="3" eb="5">
      <t>エンチョウ</t>
    </rPh>
    <rPh sb="5" eb="7">
      <t>シエン</t>
    </rPh>
    <rPh sb="7" eb="9">
      <t>カサン</t>
    </rPh>
    <phoneticPr fontId="6"/>
  </si>
  <si>
    <t>イ 肢体不自由児の場合</t>
    <phoneticPr fontId="6"/>
  </si>
  <si>
    <t>(1) １時間未満</t>
    <rPh sb="5" eb="7">
      <t>ジカン</t>
    </rPh>
    <rPh sb="7" eb="9">
      <t>ミマン</t>
    </rPh>
    <phoneticPr fontId="6"/>
  </si>
  <si>
    <t>医児発延長支援加算２</t>
    <rPh sb="3" eb="5">
      <t>エンチョウ</t>
    </rPh>
    <rPh sb="5" eb="7">
      <t>シエン</t>
    </rPh>
    <rPh sb="7" eb="9">
      <t>カサン</t>
    </rPh>
    <phoneticPr fontId="6"/>
  </si>
  <si>
    <t>(2) １時間以上2時間未満</t>
    <rPh sb="5" eb="7">
      <t>ジカン</t>
    </rPh>
    <rPh sb="7" eb="9">
      <t>イジョウ</t>
    </rPh>
    <rPh sb="10" eb="12">
      <t>ジカン</t>
    </rPh>
    <rPh sb="12" eb="14">
      <t>ミマン</t>
    </rPh>
    <phoneticPr fontId="6"/>
  </si>
  <si>
    <t>医児発延長支援加算３</t>
    <rPh sb="3" eb="5">
      <t>エンチョウ</t>
    </rPh>
    <rPh sb="5" eb="7">
      <t>シエン</t>
    </rPh>
    <rPh sb="7" eb="9">
      <t>カサン</t>
    </rPh>
    <phoneticPr fontId="6"/>
  </si>
  <si>
    <t>医児発延長支援加算４</t>
    <rPh sb="3" eb="5">
      <t>エンチョウ</t>
    </rPh>
    <rPh sb="5" eb="7">
      <t>シエン</t>
    </rPh>
    <rPh sb="7" eb="9">
      <t>カサン</t>
    </rPh>
    <phoneticPr fontId="6"/>
  </si>
  <si>
    <t>ロ 重症心身障害児の場合</t>
    <phoneticPr fontId="6"/>
  </si>
  <si>
    <t>医児発延長支援加算５</t>
    <rPh sb="3" eb="5">
      <t>エンチョウ</t>
    </rPh>
    <rPh sb="5" eb="7">
      <t>シエン</t>
    </rPh>
    <rPh sb="7" eb="9">
      <t>カサン</t>
    </rPh>
    <phoneticPr fontId="6"/>
  </si>
  <si>
    <t>医児発延長支援加算６</t>
    <rPh sb="3" eb="5">
      <t>エンチョウ</t>
    </rPh>
    <rPh sb="5" eb="7">
      <t>シエン</t>
    </rPh>
    <rPh sb="7" eb="9">
      <t>カサン</t>
    </rPh>
    <phoneticPr fontId="6"/>
  </si>
  <si>
    <t>医児発関係機関連携加算Ⅰ</t>
    <rPh sb="0" eb="1">
      <t>イ</t>
    </rPh>
    <rPh sb="1" eb="2">
      <t>ジ</t>
    </rPh>
    <rPh sb="2" eb="3">
      <t>ハッ</t>
    </rPh>
    <rPh sb="3" eb="5">
      <t>カンケイ</t>
    </rPh>
    <phoneticPr fontId="6"/>
  </si>
  <si>
    <t>イ　関係機関連携加算（Ⅰ）</t>
    <rPh sb="2" eb="4">
      <t>カンケイ</t>
    </rPh>
    <rPh sb="4" eb="6">
      <t>キカン</t>
    </rPh>
    <rPh sb="6" eb="8">
      <t>レンケイ</t>
    </rPh>
    <rPh sb="8" eb="10">
      <t>カサン</t>
    </rPh>
    <phoneticPr fontId="6"/>
  </si>
  <si>
    <t>医児発関係機関連携加算Ⅱ</t>
    <rPh sb="0" eb="1">
      <t>イ</t>
    </rPh>
    <rPh sb="1" eb="2">
      <t>ジ</t>
    </rPh>
    <rPh sb="2" eb="3">
      <t>ハッ</t>
    </rPh>
    <rPh sb="3" eb="5">
      <t>カンケイ</t>
    </rPh>
    <phoneticPr fontId="6"/>
  </si>
  <si>
    <t>ロ　関係機関連携加算（Ⅱ）</t>
    <phoneticPr fontId="6"/>
  </si>
  <si>
    <t>医児発保育教育等移行支援加算</t>
    <phoneticPr fontId="6"/>
  </si>
  <si>
    <t>保育・教育等移行支援加算</t>
    <phoneticPr fontId="6"/>
  </si>
  <si>
    <t>医児発処遇改善加算Ⅰ</t>
    <rPh sb="0" eb="1">
      <t>イ</t>
    </rPh>
    <rPh sb="1" eb="2">
      <t>ジ</t>
    </rPh>
    <rPh sb="2" eb="3">
      <t>ハツ</t>
    </rPh>
    <rPh sb="3" eb="5">
      <t>ショグウ</t>
    </rPh>
    <rPh sb="5" eb="7">
      <t>カイゼン</t>
    </rPh>
    <rPh sb="7" eb="9">
      <t>カサン</t>
    </rPh>
    <phoneticPr fontId="6"/>
  </si>
  <si>
    <t xml:space="preserve">福祉・介護職員処遇改善加算
</t>
    <rPh sb="0" eb="2">
      <t>フクシ</t>
    </rPh>
    <rPh sb="3" eb="5">
      <t>カイゴ</t>
    </rPh>
    <rPh sb="5" eb="7">
      <t>ショクイン</t>
    </rPh>
    <rPh sb="7" eb="9">
      <t>ショグウ</t>
    </rPh>
    <rPh sb="9" eb="11">
      <t>カイゼン</t>
    </rPh>
    <phoneticPr fontId="6"/>
  </si>
  <si>
    <t>医児発処遇改善加算Ⅱ</t>
    <rPh sb="0" eb="1">
      <t>イ</t>
    </rPh>
    <rPh sb="1" eb="2">
      <t>ジ</t>
    </rPh>
    <rPh sb="2" eb="3">
      <t>ハツ</t>
    </rPh>
    <rPh sb="3" eb="5">
      <t>ショグウ</t>
    </rPh>
    <rPh sb="5" eb="7">
      <t>カイゼン</t>
    </rPh>
    <rPh sb="7" eb="9">
      <t>カサン</t>
    </rPh>
    <phoneticPr fontId="6"/>
  </si>
  <si>
    <t>医児発処遇改善加算Ⅲ</t>
    <rPh sb="0" eb="1">
      <t>イ</t>
    </rPh>
    <rPh sb="1" eb="2">
      <t>ジ</t>
    </rPh>
    <rPh sb="2" eb="3">
      <t>ハツ</t>
    </rPh>
    <rPh sb="3" eb="5">
      <t>ショグウ</t>
    </rPh>
    <rPh sb="5" eb="7">
      <t>カイゼン</t>
    </rPh>
    <rPh sb="7" eb="9">
      <t>カサン</t>
    </rPh>
    <phoneticPr fontId="6"/>
  </si>
  <si>
    <t>医児発処遇改善加算Ⅳ</t>
    <rPh sb="0" eb="1">
      <t>イ</t>
    </rPh>
    <rPh sb="1" eb="2">
      <t>ジ</t>
    </rPh>
    <rPh sb="2" eb="3">
      <t>ハツ</t>
    </rPh>
    <rPh sb="3" eb="5">
      <t>ショグウ</t>
    </rPh>
    <rPh sb="5" eb="7">
      <t>カイゼン</t>
    </rPh>
    <rPh sb="7" eb="9">
      <t>カサン</t>
    </rPh>
    <phoneticPr fontId="6"/>
  </si>
  <si>
    <t>医児発処遇改善加算Ⅴ</t>
    <rPh sb="0" eb="1">
      <t>イ</t>
    </rPh>
    <rPh sb="1" eb="2">
      <t>ジ</t>
    </rPh>
    <rPh sb="2" eb="3">
      <t>ハツ</t>
    </rPh>
    <rPh sb="3" eb="5">
      <t>ショグウ</t>
    </rPh>
    <rPh sb="5" eb="7">
      <t>カイゼン</t>
    </rPh>
    <rPh sb="7" eb="9">
      <t>カサン</t>
    </rPh>
    <phoneticPr fontId="6"/>
  </si>
  <si>
    <t>医児発処遇改善特別加算</t>
    <rPh sb="0" eb="1">
      <t>イ</t>
    </rPh>
    <rPh sb="1" eb="2">
      <t>ジ</t>
    </rPh>
    <rPh sb="2" eb="3">
      <t>ハツ</t>
    </rPh>
    <rPh sb="3" eb="5">
      <t>ショグウ</t>
    </rPh>
    <rPh sb="5" eb="7">
      <t>カイゼン</t>
    </rPh>
    <rPh sb="7" eb="9">
      <t>トクベツ</t>
    </rPh>
    <rPh sb="9" eb="11">
      <t>カサン</t>
    </rPh>
    <phoneticPr fontId="6"/>
  </si>
  <si>
    <t>医児発１・定超</t>
    <rPh sb="0" eb="1">
      <t>イ</t>
    </rPh>
    <rPh sb="1" eb="2">
      <t>ジ</t>
    </rPh>
    <rPh sb="2" eb="3">
      <t>ハツ</t>
    </rPh>
    <rPh sb="5" eb="6">
      <t>サダム</t>
    </rPh>
    <rPh sb="6" eb="7">
      <t>チョウ</t>
    </rPh>
    <phoneticPr fontId="6"/>
  </si>
  <si>
    <t>医児発１・定超・拘束減</t>
    <phoneticPr fontId="6"/>
  </si>
  <si>
    <t>医児発１・定超・開所減１</t>
    <phoneticPr fontId="6"/>
  </si>
  <si>
    <t>医児発１・定超・開所減１・拘束減</t>
    <phoneticPr fontId="6"/>
  </si>
  <si>
    <t>医児発１・定超・開所減２</t>
    <phoneticPr fontId="6"/>
  </si>
  <si>
    <t>医児発１・定超・開所減２・拘束減</t>
    <phoneticPr fontId="6"/>
  </si>
  <si>
    <t>医児発１・定超・未計画</t>
    <phoneticPr fontId="6"/>
  </si>
  <si>
    <t>医児発１・定超・未計画・開所減１</t>
  </si>
  <si>
    <t>医児発１・定超・未計画・開所減２</t>
    <phoneticPr fontId="6"/>
  </si>
  <si>
    <t>医児発１・定超・未計画１</t>
    <phoneticPr fontId="6"/>
  </si>
  <si>
    <t>医児発１・定超・未計画１・拘束減</t>
    <phoneticPr fontId="6"/>
  </si>
  <si>
    <t>医児発１・定超・未計画１・開所減１</t>
    <phoneticPr fontId="6"/>
  </si>
  <si>
    <t>医児発１・定超・未計画１・開所減１・拘束減</t>
    <phoneticPr fontId="6"/>
  </si>
  <si>
    <t>医児発１・定超・未計画１・開所減２</t>
    <phoneticPr fontId="6"/>
  </si>
  <si>
    <t>医児発１・定超・未計画１・開所減２・拘束減</t>
    <phoneticPr fontId="6"/>
  </si>
  <si>
    <t>医児発１・定超・未計画２</t>
    <phoneticPr fontId="6"/>
  </si>
  <si>
    <t>医児発１・定超・未計画２・拘束減</t>
    <phoneticPr fontId="6"/>
  </si>
  <si>
    <t>医児発１・定超・未計画２・開所減１</t>
    <phoneticPr fontId="6"/>
  </si>
  <si>
    <t>医児発１・定超・未計画２・開所減１・拘束減</t>
    <phoneticPr fontId="6"/>
  </si>
  <si>
    <t>医児発１・定超・未計画２・開所減２</t>
    <phoneticPr fontId="6"/>
  </si>
  <si>
    <t>医児発１・定超・未計画２・開所減２・拘束減</t>
    <phoneticPr fontId="6"/>
  </si>
  <si>
    <t>医児発１・地公体・定超</t>
    <rPh sb="5" eb="6">
      <t>チ</t>
    </rPh>
    <rPh sb="6" eb="7">
      <t>コウ</t>
    </rPh>
    <rPh sb="7" eb="8">
      <t>カラダ</t>
    </rPh>
    <phoneticPr fontId="6"/>
  </si>
  <si>
    <t>医児発１・地公体・定超・拘束減</t>
    <phoneticPr fontId="6"/>
  </si>
  <si>
    <t>医児発１・地公体・定超・開所減１</t>
    <rPh sb="5" eb="6">
      <t>チ</t>
    </rPh>
    <rPh sb="6" eb="7">
      <t>コウ</t>
    </rPh>
    <rPh sb="7" eb="8">
      <t>カラダ</t>
    </rPh>
    <phoneticPr fontId="6"/>
  </si>
  <si>
    <t>医児発１・地公体・定超・開所減１・拘束減</t>
    <phoneticPr fontId="6"/>
  </si>
  <si>
    <t>医児発１・地公体・定超・開所減２</t>
    <rPh sb="5" eb="6">
      <t>チ</t>
    </rPh>
    <rPh sb="6" eb="7">
      <t>コウ</t>
    </rPh>
    <rPh sb="7" eb="8">
      <t>カラダ</t>
    </rPh>
    <phoneticPr fontId="6"/>
  </si>
  <si>
    <t>医児発１・地公体・定超・開所減２・拘束減</t>
    <phoneticPr fontId="6"/>
  </si>
  <si>
    <t>医児発１・地公体・定超・未計画</t>
    <rPh sb="5" eb="6">
      <t>チ</t>
    </rPh>
    <rPh sb="6" eb="7">
      <t>コウ</t>
    </rPh>
    <rPh sb="7" eb="8">
      <t>カラダ</t>
    </rPh>
    <phoneticPr fontId="6"/>
  </si>
  <si>
    <t>医児発１・地公体・定超・未計画・開所減１</t>
    <rPh sb="5" eb="6">
      <t>チ</t>
    </rPh>
    <rPh sb="6" eb="7">
      <t>コウ</t>
    </rPh>
    <rPh sb="7" eb="8">
      <t>カラダ</t>
    </rPh>
    <phoneticPr fontId="6"/>
  </si>
  <si>
    <t>医児発１・地公体・定超・未計画・開所減２</t>
    <rPh sb="5" eb="6">
      <t>チ</t>
    </rPh>
    <rPh sb="6" eb="7">
      <t>コウ</t>
    </rPh>
    <rPh sb="7" eb="8">
      <t>カラダ</t>
    </rPh>
    <phoneticPr fontId="6"/>
  </si>
  <si>
    <t>医児発１・地公体・定超・未計画１</t>
    <rPh sb="5" eb="6">
      <t>チ</t>
    </rPh>
    <rPh sb="6" eb="7">
      <t>コウ</t>
    </rPh>
    <rPh sb="7" eb="8">
      <t>カラダ</t>
    </rPh>
    <phoneticPr fontId="6"/>
  </si>
  <si>
    <t>医児発１・地公体・定超・未計画１・拘束減</t>
    <rPh sb="5" eb="6">
      <t>チ</t>
    </rPh>
    <rPh sb="6" eb="7">
      <t>コウ</t>
    </rPh>
    <rPh sb="7" eb="8">
      <t>カラダ</t>
    </rPh>
    <phoneticPr fontId="6"/>
  </si>
  <si>
    <t>医児発１・地公体・定超・未計画１・開所減１</t>
    <rPh sb="5" eb="6">
      <t>チ</t>
    </rPh>
    <rPh sb="6" eb="7">
      <t>コウ</t>
    </rPh>
    <rPh sb="7" eb="8">
      <t>カラダ</t>
    </rPh>
    <phoneticPr fontId="6"/>
  </si>
  <si>
    <t>医児発１・地公体・定超・未計画１・開所減１・拘束減</t>
    <rPh sb="5" eb="6">
      <t>チ</t>
    </rPh>
    <rPh sb="6" eb="7">
      <t>コウ</t>
    </rPh>
    <rPh sb="7" eb="8">
      <t>カラダ</t>
    </rPh>
    <phoneticPr fontId="6"/>
  </si>
  <si>
    <t>医児発１・地公体・定超・未計画１・開所減２</t>
    <rPh sb="5" eb="6">
      <t>チ</t>
    </rPh>
    <rPh sb="6" eb="7">
      <t>コウ</t>
    </rPh>
    <rPh sb="7" eb="8">
      <t>カラダ</t>
    </rPh>
    <phoneticPr fontId="6"/>
  </si>
  <si>
    <t>医児発１・地公体・定超・未計画１・開所減２・拘束減</t>
    <rPh sb="5" eb="6">
      <t>チ</t>
    </rPh>
    <rPh sb="6" eb="7">
      <t>コウ</t>
    </rPh>
    <rPh sb="7" eb="8">
      <t>カラダ</t>
    </rPh>
    <phoneticPr fontId="6"/>
  </si>
  <si>
    <t>医児発１・地公体・定超・未計画２</t>
    <rPh sb="5" eb="6">
      <t>チ</t>
    </rPh>
    <rPh sb="6" eb="7">
      <t>コウ</t>
    </rPh>
    <rPh sb="7" eb="8">
      <t>カラダ</t>
    </rPh>
    <phoneticPr fontId="6"/>
  </si>
  <si>
    <t>医児発１・地公体・定超・未計画２・拘束減</t>
    <rPh sb="5" eb="6">
      <t>チ</t>
    </rPh>
    <rPh sb="6" eb="7">
      <t>コウ</t>
    </rPh>
    <rPh sb="7" eb="8">
      <t>カラダ</t>
    </rPh>
    <phoneticPr fontId="6"/>
  </si>
  <si>
    <t>医児発１・地公体・定超・未計画２・開所減１</t>
    <rPh sb="5" eb="6">
      <t>チ</t>
    </rPh>
    <rPh sb="6" eb="7">
      <t>コウ</t>
    </rPh>
    <rPh sb="7" eb="8">
      <t>カラダ</t>
    </rPh>
    <phoneticPr fontId="6"/>
  </si>
  <si>
    <t>医児発１・地公体・定超・未計画２・開所減１・拘束減</t>
    <rPh sb="5" eb="6">
      <t>チ</t>
    </rPh>
    <rPh sb="6" eb="7">
      <t>コウ</t>
    </rPh>
    <rPh sb="7" eb="8">
      <t>カラダ</t>
    </rPh>
    <phoneticPr fontId="6"/>
  </si>
  <si>
    <t>医児発１・地公体・定超・未計画２・開所減２</t>
    <rPh sb="5" eb="6">
      <t>チ</t>
    </rPh>
    <rPh sb="6" eb="7">
      <t>コウ</t>
    </rPh>
    <rPh sb="7" eb="8">
      <t>カラダ</t>
    </rPh>
    <phoneticPr fontId="6"/>
  </si>
  <si>
    <t>医児発１・地公体・定超・未計画２・開所減２・拘束減</t>
    <rPh sb="5" eb="6">
      <t>チ</t>
    </rPh>
    <rPh sb="6" eb="7">
      <t>コウ</t>
    </rPh>
    <rPh sb="7" eb="8">
      <t>カラダ</t>
    </rPh>
    <phoneticPr fontId="6"/>
  </si>
  <si>
    <t>医児発２・定超</t>
    <phoneticPr fontId="6"/>
  </si>
  <si>
    <t>医児発２・定超・拘束減</t>
    <phoneticPr fontId="6"/>
  </si>
  <si>
    <t>医児発２・定超・開所減１</t>
    <phoneticPr fontId="6"/>
  </si>
  <si>
    <t>医児発２・定超・開所減１・拘束減</t>
    <phoneticPr fontId="6"/>
  </si>
  <si>
    <t>医児発２・定超・開所減２</t>
    <phoneticPr fontId="6"/>
  </si>
  <si>
    <t>医児発２・定超・開所減２・拘束減</t>
    <phoneticPr fontId="6"/>
  </si>
  <si>
    <t>医児発２・定超・未計画</t>
    <phoneticPr fontId="6"/>
  </si>
  <si>
    <t>医児発２・定超・未計画・開所減１</t>
  </si>
  <si>
    <t>医児発２・定超・未計画・開所減２</t>
    <phoneticPr fontId="6"/>
  </si>
  <si>
    <t>×</t>
    <phoneticPr fontId="6"/>
  </si>
  <si>
    <t>医児発２・定超・未計画１</t>
    <phoneticPr fontId="6"/>
  </si>
  <si>
    <t>減算が適用される月から２月目まで</t>
    <phoneticPr fontId="17"/>
  </si>
  <si>
    <t>医児発２・定超・未計画１・拘束減</t>
    <phoneticPr fontId="6"/>
  </si>
  <si>
    <t>医児発２・定超・未計画１・開所減１</t>
    <phoneticPr fontId="6"/>
  </si>
  <si>
    <t>医児発２・定超・未計画１・開所減１・拘束減</t>
    <phoneticPr fontId="6"/>
  </si>
  <si>
    <t>医児発２・定超・未計画１・開所減２</t>
    <phoneticPr fontId="6"/>
  </si>
  <si>
    <t>医児発２・定超・未計画１・開所減２・拘束減</t>
    <phoneticPr fontId="6"/>
  </si>
  <si>
    <t>医児発２・定超・未計画２</t>
    <phoneticPr fontId="6"/>
  </si>
  <si>
    <t>３月以上連続して減算の場合</t>
    <phoneticPr fontId="17"/>
  </si>
  <si>
    <t>医児発２・定超・未計画２・拘束減</t>
    <phoneticPr fontId="6"/>
  </si>
  <si>
    <t>医児発２・定超・未計画２・開所減１</t>
    <phoneticPr fontId="6"/>
  </si>
  <si>
    <t>医児発２・定超・未計画２・開所減１・拘束減</t>
    <phoneticPr fontId="6"/>
  </si>
  <si>
    <t>医児発２・定超・未計画２・開所減２</t>
    <phoneticPr fontId="6"/>
  </si>
  <si>
    <t>医児発２・定超・未計画２・開所減２・拘束減</t>
    <phoneticPr fontId="6"/>
  </si>
  <si>
    <t>身体拘束廃止未実施減算</t>
    <phoneticPr fontId="17"/>
  </si>
  <si>
    <t>医児発２・地公体・定超</t>
    <rPh sb="5" eb="6">
      <t>チ</t>
    </rPh>
    <rPh sb="6" eb="7">
      <t>コウ</t>
    </rPh>
    <rPh sb="7" eb="8">
      <t>カラダ</t>
    </rPh>
    <phoneticPr fontId="6"/>
  </si>
  <si>
    <t>医児発２・地公体・定超・拘束減</t>
    <phoneticPr fontId="6"/>
  </si>
  <si>
    <t>医児発２・地公体・定超・開所減１</t>
    <rPh sb="5" eb="6">
      <t>チ</t>
    </rPh>
    <rPh sb="6" eb="7">
      <t>コウ</t>
    </rPh>
    <rPh sb="7" eb="8">
      <t>カラダ</t>
    </rPh>
    <phoneticPr fontId="6"/>
  </si>
  <si>
    <t>×</t>
    <phoneticPr fontId="6"/>
  </si>
  <si>
    <t>医児発２・地公体・定超・開所減１・拘束減</t>
    <phoneticPr fontId="6"/>
  </si>
  <si>
    <t>医児発２・地公体・定超・開所減２</t>
    <rPh sb="5" eb="6">
      <t>チ</t>
    </rPh>
    <rPh sb="6" eb="7">
      <t>コウ</t>
    </rPh>
    <rPh sb="7" eb="8">
      <t>カラダ</t>
    </rPh>
    <phoneticPr fontId="6"/>
  </si>
  <si>
    <t>医児発２・地公体・定超・開所減２・拘束減</t>
    <phoneticPr fontId="6"/>
  </si>
  <si>
    <t>医児発２・地公体・定超・未計画</t>
    <rPh sb="5" eb="6">
      <t>チ</t>
    </rPh>
    <rPh sb="6" eb="7">
      <t>コウ</t>
    </rPh>
    <rPh sb="7" eb="8">
      <t>カラダ</t>
    </rPh>
    <phoneticPr fontId="6"/>
  </si>
  <si>
    <t>医児発２・地公体・定超・未計画・開所減１</t>
    <rPh sb="5" eb="6">
      <t>チ</t>
    </rPh>
    <rPh sb="6" eb="7">
      <t>コウ</t>
    </rPh>
    <rPh sb="7" eb="8">
      <t>カラダ</t>
    </rPh>
    <phoneticPr fontId="6"/>
  </si>
  <si>
    <t>医児発２・地公体・定超・未計画・開所減２</t>
    <rPh sb="5" eb="6">
      <t>チ</t>
    </rPh>
    <rPh sb="6" eb="7">
      <t>コウ</t>
    </rPh>
    <rPh sb="7" eb="8">
      <t>カラダ</t>
    </rPh>
    <phoneticPr fontId="6"/>
  </si>
  <si>
    <t>医児発２・地公体・定超・未計画１</t>
    <rPh sb="5" eb="6">
      <t>チ</t>
    </rPh>
    <rPh sb="6" eb="7">
      <t>コウ</t>
    </rPh>
    <rPh sb="7" eb="8">
      <t>カラダ</t>
    </rPh>
    <phoneticPr fontId="6"/>
  </si>
  <si>
    <t>医児発２・地公体・定超・未計画１・拘束減</t>
    <rPh sb="5" eb="6">
      <t>チ</t>
    </rPh>
    <rPh sb="6" eb="7">
      <t>コウ</t>
    </rPh>
    <rPh sb="7" eb="8">
      <t>カラダ</t>
    </rPh>
    <phoneticPr fontId="6"/>
  </si>
  <si>
    <t>医児発２・地公体・定超・未計画１・開所減１</t>
    <rPh sb="5" eb="6">
      <t>チ</t>
    </rPh>
    <rPh sb="6" eb="7">
      <t>コウ</t>
    </rPh>
    <rPh sb="7" eb="8">
      <t>カラダ</t>
    </rPh>
    <phoneticPr fontId="6"/>
  </si>
  <si>
    <t>医児発２・地公体・定超・未計画１・開所減１・拘束減</t>
    <rPh sb="5" eb="6">
      <t>チ</t>
    </rPh>
    <rPh sb="6" eb="7">
      <t>コウ</t>
    </rPh>
    <rPh sb="7" eb="8">
      <t>カラダ</t>
    </rPh>
    <phoneticPr fontId="6"/>
  </si>
  <si>
    <t>医児発２・地公体・定超・未計画１・開所減２</t>
    <rPh sb="5" eb="6">
      <t>チ</t>
    </rPh>
    <rPh sb="6" eb="7">
      <t>コウ</t>
    </rPh>
    <rPh sb="7" eb="8">
      <t>カラダ</t>
    </rPh>
    <phoneticPr fontId="6"/>
  </si>
  <si>
    <t>医児発２・地公体・定超・未計画１・開所減２・拘束減</t>
    <rPh sb="5" eb="6">
      <t>チ</t>
    </rPh>
    <rPh sb="6" eb="7">
      <t>コウ</t>
    </rPh>
    <rPh sb="7" eb="8">
      <t>カラダ</t>
    </rPh>
    <phoneticPr fontId="6"/>
  </si>
  <si>
    <t>医児発２・地公体・定超・未計画２</t>
    <rPh sb="5" eb="6">
      <t>チ</t>
    </rPh>
    <rPh sb="6" eb="7">
      <t>コウ</t>
    </rPh>
    <rPh sb="7" eb="8">
      <t>カラダ</t>
    </rPh>
    <phoneticPr fontId="6"/>
  </si>
  <si>
    <t>医児発２・地公体・定超・未計画２・拘束減</t>
    <rPh sb="5" eb="6">
      <t>チ</t>
    </rPh>
    <rPh sb="6" eb="7">
      <t>コウ</t>
    </rPh>
    <rPh sb="7" eb="8">
      <t>カラダ</t>
    </rPh>
    <phoneticPr fontId="6"/>
  </si>
  <si>
    <t>医児発２・地公体・定超・未計画２・開所減１</t>
    <rPh sb="5" eb="6">
      <t>チ</t>
    </rPh>
    <rPh sb="6" eb="7">
      <t>コウ</t>
    </rPh>
    <rPh sb="7" eb="8">
      <t>カラダ</t>
    </rPh>
    <phoneticPr fontId="6"/>
  </si>
  <si>
    <t>医児発２・地公体・定超・未計画２・開所減１・拘束減</t>
    <rPh sb="5" eb="6">
      <t>チ</t>
    </rPh>
    <rPh sb="6" eb="7">
      <t>コウ</t>
    </rPh>
    <rPh sb="7" eb="8">
      <t>カラダ</t>
    </rPh>
    <phoneticPr fontId="6"/>
  </si>
  <si>
    <t>医児発２・地公体・定超・未計画２・開所減２</t>
    <rPh sb="5" eb="6">
      <t>チ</t>
    </rPh>
    <rPh sb="6" eb="7">
      <t>コウ</t>
    </rPh>
    <rPh sb="7" eb="8">
      <t>カラダ</t>
    </rPh>
    <phoneticPr fontId="6"/>
  </si>
  <si>
    <t>医児発２・地公体・定超・未計画２・開所減２・拘束減</t>
    <rPh sb="5" eb="6">
      <t>チ</t>
    </rPh>
    <rPh sb="6" eb="7">
      <t>コウ</t>
    </rPh>
    <rPh sb="7" eb="8">
      <t>カラダ</t>
    </rPh>
    <phoneticPr fontId="6"/>
  </si>
  <si>
    <t>３０　放課後等デイサービスコード表</t>
    <rPh sb="3" eb="6">
      <t>ホウカゴ</t>
    </rPh>
    <rPh sb="6" eb="7">
      <t>トウ</t>
    </rPh>
    <rPh sb="16" eb="17">
      <t>ヒョウ</t>
    </rPh>
    <phoneticPr fontId="6"/>
  </si>
  <si>
    <t>放デイ１</t>
  </si>
  <si>
    <t>イ　障害児（重症心身障害児を除く）に授業終了後に行う場合</t>
    <rPh sb="2" eb="5">
      <t>ショウガイジ</t>
    </rPh>
    <rPh sb="6" eb="8">
      <t>ジュウショウ</t>
    </rPh>
    <rPh sb="8" eb="10">
      <t>シンシン</t>
    </rPh>
    <rPh sb="10" eb="13">
      <t>ショウガイジ</t>
    </rPh>
    <rPh sb="14" eb="15">
      <t>ノゾ</t>
    </rPh>
    <rPh sb="18" eb="20">
      <t>ジュギョウ</t>
    </rPh>
    <rPh sb="20" eb="23">
      <t>シュウリョウゴ</t>
    </rPh>
    <rPh sb="24" eb="25">
      <t>オコナ</t>
    </rPh>
    <rPh sb="26" eb="28">
      <t>バアイ</t>
    </rPh>
    <phoneticPr fontId="6"/>
  </si>
  <si>
    <t>(1)区分１の１</t>
    <phoneticPr fontId="6"/>
  </si>
  <si>
    <t>(1)定員10人以下</t>
    <rPh sb="3" eb="5">
      <t>テイイン</t>
    </rPh>
    <rPh sb="7" eb="8">
      <t>ニン</t>
    </rPh>
    <rPh sb="8" eb="10">
      <t>イカ</t>
    </rPh>
    <phoneticPr fontId="6"/>
  </si>
  <si>
    <t>放デイ１・評減</t>
  </si>
  <si>
    <t>放デイ１・未計画</t>
  </si>
  <si>
    <t>通所支援計画が作成されない場合</t>
    <rPh sb="0" eb="2">
      <t>ツウショ</t>
    </rPh>
    <rPh sb="2" eb="4">
      <t>シエン</t>
    </rPh>
    <rPh sb="4" eb="6">
      <t>ケイカク</t>
    </rPh>
    <rPh sb="7" eb="9">
      <t>サクセイ</t>
    </rPh>
    <rPh sb="13" eb="15">
      <t>バアイ</t>
    </rPh>
    <phoneticPr fontId="6"/>
  </si>
  <si>
    <t>放デイ１・未計画・評減</t>
  </si>
  <si>
    <t>放デイ１・未計画２</t>
  </si>
  <si>
    <t>放デイ１・未計画２・評減</t>
  </si>
  <si>
    <t>放デイ１・拘減</t>
  </si>
  <si>
    <t>放デイ１・評減・拘減</t>
  </si>
  <si>
    <t>放デイ１・未計画・拘減</t>
  </si>
  <si>
    <t>放デイ１・未計画・評減・拘減</t>
  </si>
  <si>
    <t>放デイ１・未計画２・拘減</t>
  </si>
  <si>
    <t>放デイ１・未計画２・評減・拘減</t>
  </si>
  <si>
    <t>放デイ１・有資格１</t>
  </si>
  <si>
    <t>放デイ１・有資格１・評減</t>
  </si>
  <si>
    <t>放デイ１・有資格１・未計画</t>
  </si>
  <si>
    <t>放デイ１・有資格１・未計画・評減</t>
  </si>
  <si>
    <t>放デイ１・有資格１・未計画２</t>
  </si>
  <si>
    <t>放デイ１・有資格１・未計画２・評減</t>
  </si>
  <si>
    <t>放デイ１・有資格１・拘減</t>
  </si>
  <si>
    <t>放デイ１・有資格１・評減・拘減</t>
  </si>
  <si>
    <t>放デイ１・有資格１・未計画・拘減</t>
  </si>
  <si>
    <t>放デイ１・有資格１・未計画・評減・拘減</t>
  </si>
  <si>
    <t>放デイ１・有資格１・未計画２・拘減</t>
  </si>
  <si>
    <t>放デイ１・有資格１・未計画２・評減・拘減</t>
  </si>
  <si>
    <t>放デイ２</t>
  </si>
  <si>
    <t>(2)定員
11人以上20人以下</t>
    <rPh sb="3" eb="5">
      <t>テイイン</t>
    </rPh>
    <rPh sb="8" eb="9">
      <t>ニン</t>
    </rPh>
    <rPh sb="9" eb="11">
      <t>イジョウ</t>
    </rPh>
    <rPh sb="13" eb="14">
      <t>ニン</t>
    </rPh>
    <rPh sb="14" eb="16">
      <t>イカ</t>
    </rPh>
    <phoneticPr fontId="6"/>
  </si>
  <si>
    <t>放デイ２・評減</t>
  </si>
  <si>
    <t>放デイ２・未計画</t>
  </si>
  <si>
    <t>放デイ２・未計画・評減</t>
  </si>
  <si>
    <t>放デイ２・未計画２</t>
  </si>
  <si>
    <t>放デイ２・未計画２・評減</t>
  </si>
  <si>
    <t>放デイ２・拘減</t>
  </si>
  <si>
    <t>放デイ２・評減・拘減</t>
  </si>
  <si>
    <t>放デイ２・未計画・拘減</t>
  </si>
  <si>
    <t>放デイ２・未計画・評減・拘減</t>
  </si>
  <si>
    <t>放デイ２・未計画２・拘減</t>
  </si>
  <si>
    <t>放デイ２・未計画２・評減・拘減</t>
  </si>
  <si>
    <t>放デイ２・有資格２</t>
  </si>
  <si>
    <t>放デイ２・有資格２・評減</t>
  </si>
  <si>
    <t>放デイ２・有資格２・未計画</t>
  </si>
  <si>
    <t>放デイ２・有資格２・未計画・評減</t>
  </si>
  <si>
    <t>放デイ２・有資格２・未計画２</t>
  </si>
  <si>
    <t>放デイ２・有資格２・未計画２・評減</t>
  </si>
  <si>
    <t>放デイ２・有資格２・拘減</t>
  </si>
  <si>
    <t>放デイ２・有資格２・評減・拘減</t>
  </si>
  <si>
    <t>放デイ２・有資格２・未計画・拘減</t>
  </si>
  <si>
    <t>放デイ２・有資格２・未計画・評減・拘減</t>
  </si>
  <si>
    <t>放デイ２・有資格２・未計画２・拘減</t>
  </si>
  <si>
    <t>放デイ２・有資格２・未計画２・評減・拘減</t>
  </si>
  <si>
    <t>放デイ３</t>
  </si>
  <si>
    <t>(3)定員
21人以上</t>
    <rPh sb="3" eb="5">
      <t>テイイン</t>
    </rPh>
    <rPh sb="8" eb="9">
      <t>ニン</t>
    </rPh>
    <rPh sb="9" eb="11">
      <t>イジョウ</t>
    </rPh>
    <phoneticPr fontId="6"/>
  </si>
  <si>
    <t>放デイ３・評減</t>
  </si>
  <si>
    <t>放デイ３・未計画</t>
  </si>
  <si>
    <t>放デイ３・未計画・評減</t>
  </si>
  <si>
    <t>放デイ３・未計画２</t>
  </si>
  <si>
    <t>放デイ３・未計画２・評減</t>
  </si>
  <si>
    <t>放デイ３・拘減</t>
  </si>
  <si>
    <t>放デイ３・評減・拘減</t>
  </si>
  <si>
    <t>放デイ３・未計画・拘減</t>
  </si>
  <si>
    <t>放デイ３・未計画・評減・拘減</t>
  </si>
  <si>
    <t>放デイ３・未計画２・拘減</t>
  </si>
  <si>
    <t>放デイ３・未計画２・評減・拘減</t>
  </si>
  <si>
    <t>放デイ３・有資格３</t>
  </si>
  <si>
    <t>放デイ３・有資格３・評減</t>
  </si>
  <si>
    <t>放デイ３・有資格３・未計画</t>
  </si>
  <si>
    <t>放デイ３・有資格３・未計画・評減</t>
  </si>
  <si>
    <t>放デイ３・有資格３・未計画２</t>
  </si>
  <si>
    <t>放デイ３・有資格３・未計画２・評減</t>
  </si>
  <si>
    <t>放デイ３・有資格３・拘減</t>
  </si>
  <si>
    <t>放デイ３・有資格３・評減・拘減</t>
  </si>
  <si>
    <t>放デイ３・有資格３・未計画・拘減</t>
  </si>
  <si>
    <t>放デイ３・有資格３・未計画・評減・拘減</t>
  </si>
  <si>
    <t>放デイ３・有資格３・未計画２・拘減</t>
  </si>
  <si>
    <t>放デイ３・有資格３・未計画２・評減・拘減</t>
  </si>
  <si>
    <t>放デイ２１</t>
  </si>
  <si>
    <t>(2)区分１の２</t>
    <phoneticPr fontId="6"/>
  </si>
  <si>
    <t>(1)定員
10人以下</t>
    <rPh sb="3" eb="5">
      <t>テイイン</t>
    </rPh>
    <rPh sb="8" eb="9">
      <t>ニン</t>
    </rPh>
    <rPh sb="9" eb="11">
      <t>イカ</t>
    </rPh>
    <phoneticPr fontId="6"/>
  </si>
  <si>
    <t>放デイ２１・評減</t>
  </si>
  <si>
    <t>放デイ２１・未計画</t>
  </si>
  <si>
    <t>放デイ２１・未計画・評減</t>
  </si>
  <si>
    <t>放デイ２１・未計画２</t>
  </si>
  <si>
    <t>放デイ２１・未計画２・評減</t>
  </si>
  <si>
    <t>放デイ２１・拘減</t>
  </si>
  <si>
    <t>放デイ２１・評減・拘減</t>
  </si>
  <si>
    <t>放デイ２１・未計画・拘減</t>
  </si>
  <si>
    <t>放デイ２１・未計画・評減・拘減</t>
  </si>
  <si>
    <t>放デイ２１・未計画２・拘減</t>
  </si>
  <si>
    <t>放デイ２１・未計画２・評減・拘減</t>
  </si>
  <si>
    <t>放デイ２１・有資格７</t>
  </si>
  <si>
    <t>放デイ２１・有資格７・評減</t>
  </si>
  <si>
    <t>放デイ２１・有資格７・未計画</t>
  </si>
  <si>
    <t>放デイ２１・有資格７・未計画・評減</t>
  </si>
  <si>
    <t>放デイ２１・有資格７・未計画２</t>
  </si>
  <si>
    <t>放デイ２１・有資格７・未計画２・評減</t>
  </si>
  <si>
    <t>放デイ２１・有資格７・拘減</t>
  </si>
  <si>
    <t>放デイ２１・有資格７・評減・拘減</t>
  </si>
  <si>
    <t>放デイ２１・有資格７・未計画・拘減</t>
  </si>
  <si>
    <t>放デイ２１・有資格７・未計画・評減・拘減</t>
  </si>
  <si>
    <t>放デイ２１・有資格７・未計画２・拘減</t>
  </si>
  <si>
    <t>放デイ２１・有資格７・未計画２・評減・拘減</t>
  </si>
  <si>
    <t>放デイ２２</t>
  </si>
  <si>
    <t>放デイ２２・評減</t>
  </si>
  <si>
    <t>放デイ２２・未計画</t>
  </si>
  <si>
    <t>放デイ２２・未計画・評減</t>
  </si>
  <si>
    <t>放デイ２２・未計画２</t>
  </si>
  <si>
    <t>放デイ２２・未計画２・評減</t>
  </si>
  <si>
    <t>放デイ２２・拘減</t>
  </si>
  <si>
    <t>放デイ２２・評減・拘減</t>
  </si>
  <si>
    <t>放デイ２２・未計画・拘減</t>
  </si>
  <si>
    <t>放デイ２２・未計画・評減・拘減</t>
  </si>
  <si>
    <t>放デイ２２・未計画２・拘減</t>
  </si>
  <si>
    <t>放デイ２２・未計画２・評減・拘減</t>
  </si>
  <si>
    <t>放デイ２２・有資格８</t>
  </si>
  <si>
    <t>放デイ２２・有資格８・評減</t>
  </si>
  <si>
    <t>放デイ２２・有資格８・未計画</t>
  </si>
  <si>
    <t>放デイ２２・有資格８・未計画・評減</t>
  </si>
  <si>
    <t>放デイ２２・有資格８・未計画２</t>
  </si>
  <si>
    <t>放デイ２２・有資格８・未計画２・評減</t>
  </si>
  <si>
    <t>放デイ２２・有資格８・拘減</t>
  </si>
  <si>
    <t>放デイ２２・有資格８・評減・拘減</t>
  </si>
  <si>
    <t>放デイ２２・有資格８・未計画・拘減</t>
  </si>
  <si>
    <t>放デイ２２・有資格８・未計画・評減・拘減</t>
  </si>
  <si>
    <t>放デイ２２・有資格８・未計画２・拘減</t>
  </si>
  <si>
    <t>放デイ２２・有資格８・未計画２・評減・拘減</t>
  </si>
  <si>
    <t>放デイ２３</t>
  </si>
  <si>
    <t>放デイ２３・評減</t>
  </si>
  <si>
    <t>放デイ２３・未計画</t>
  </si>
  <si>
    <t>放デイ２３・未計画・評減</t>
  </si>
  <si>
    <t>放デイ２３・未計画２</t>
  </si>
  <si>
    <t>放デイ２３・未計画２・評減</t>
  </si>
  <si>
    <t>放デイ２３・拘減</t>
  </si>
  <si>
    <t>放デイ２３・評減・拘減</t>
  </si>
  <si>
    <t>放デイ２３・未計画・拘減</t>
  </si>
  <si>
    <t>放デイ２３・未計画・評減・拘減</t>
  </si>
  <si>
    <t>放デイ２３・未計画２・拘減</t>
  </si>
  <si>
    <t>放デイ２３・未計画２・評減・拘減</t>
  </si>
  <si>
    <t>放デイ２３・有資格９</t>
  </si>
  <si>
    <t>放デイ２３・有資格９・評減</t>
  </si>
  <si>
    <t>放デイ２３・有資格９・未計画</t>
  </si>
  <si>
    <t>放デイ２３・有資格９・未計画・評減</t>
  </si>
  <si>
    <t>放デイ２３・有資格９・未計画２</t>
  </si>
  <si>
    <t>放デイ２３・有資格９・未計画２・評減</t>
  </si>
  <si>
    <t>放デイ２３・有資格９・拘減</t>
  </si>
  <si>
    <t>放デイ２３・有資格９・評減・拘減</t>
  </si>
  <si>
    <t>放デイ２３・有資格９・未計画・拘減</t>
  </si>
  <si>
    <t>放デイ２３・有資格９・未計画・評減・拘減</t>
  </si>
  <si>
    <t>放デイ２３・有資格９・未計画２・拘減</t>
  </si>
  <si>
    <t>放デイ２３・有資格９・未計画２・評減・拘減</t>
  </si>
  <si>
    <t>放デイ２４</t>
  </si>
  <si>
    <t>(3)区分２の１</t>
    <phoneticPr fontId="6"/>
  </si>
  <si>
    <t>放デイ２４・評減</t>
  </si>
  <si>
    <t>放デイ２４・未計画</t>
  </si>
  <si>
    <t>放デイ２４・未計画・評減</t>
  </si>
  <si>
    <t>放デイ２４・未計画２</t>
  </si>
  <si>
    <t>放デイ２４・未計画２・評減</t>
  </si>
  <si>
    <t>放デイ２４・拘減</t>
  </si>
  <si>
    <t>放デイ２４・評減・拘減</t>
  </si>
  <si>
    <t>放デイ２４・未計画・拘減</t>
  </si>
  <si>
    <t>放デイ２４・未計画・評減・拘減</t>
  </si>
  <si>
    <t>放デイ２４・未計画２・拘減</t>
  </si>
  <si>
    <t>放デイ２４・未計画２・評減・拘減</t>
  </si>
  <si>
    <t>放デイ２４・有資格１０</t>
  </si>
  <si>
    <t>放デイ２４・有資格１０・評減</t>
  </si>
  <si>
    <t>放デイ２４・有資格１０・未計画</t>
  </si>
  <si>
    <t>放デイ２４・有資格１０・未計画・評減</t>
  </si>
  <si>
    <t>放デイ２４・有資格１０・未計画２</t>
  </si>
  <si>
    <t>放デイ２４・有資格１０・未計画２・評減</t>
  </si>
  <si>
    <t>放デイ２４・有資格１０・拘減</t>
  </si>
  <si>
    <t>放デイ２４・有資格１０・評減・拘減</t>
  </si>
  <si>
    <t>放デイ２４・有資格１０・未計画・拘減</t>
  </si>
  <si>
    <t>放デイ２４・有資格１０・未計画・評減・拘減</t>
  </si>
  <si>
    <t>放デイ２４・有資格１０・未計画２・拘減</t>
  </si>
  <si>
    <t>放デイ２４・有資格１０・未計画２・評減・拘減</t>
  </si>
  <si>
    <t>放デイ２５</t>
  </si>
  <si>
    <t>放デイ２５・評減</t>
  </si>
  <si>
    <t>放デイ２５・未計画</t>
  </si>
  <si>
    <t>放デイ２５・未計画・評減</t>
  </si>
  <si>
    <t>放デイ２５・未計画２</t>
  </si>
  <si>
    <t>放デイ２５・未計画２・評減</t>
  </si>
  <si>
    <t>放デイ２５・拘減</t>
  </si>
  <si>
    <t>放デイ２５・評減・拘減</t>
  </si>
  <si>
    <t>放デイ２５・未計画・拘減</t>
  </si>
  <si>
    <t>放デイ２５・未計画・評減・拘減</t>
  </si>
  <si>
    <t>放デイ２５・未計画２・拘減</t>
  </si>
  <si>
    <t>放デイ２５・未計画２・評減・拘減</t>
  </si>
  <si>
    <t>放デイ２５・有資格１１</t>
  </si>
  <si>
    <t>放デイ２５・有資格１１・評減</t>
  </si>
  <si>
    <t>放デイ２５・有資格１１・未計画</t>
  </si>
  <si>
    <t>放デイ２５・有資格１１・未計画・評減</t>
  </si>
  <si>
    <t>放デイ２５・有資格１１・未計画２</t>
  </si>
  <si>
    <t>放デイ２５・有資格１１・未計画２・評減</t>
  </si>
  <si>
    <t>放デイ２５・有資格１１・拘減</t>
  </si>
  <si>
    <t>放デイ２５・有資格１１・評減・拘減</t>
  </si>
  <si>
    <t>放デイ２５・有資格１１・未計画・拘減</t>
  </si>
  <si>
    <t>放デイ２５・有資格１１・未計画・評減・拘減</t>
  </si>
  <si>
    <t>放デイ２５・有資格１１・未計画２・拘減</t>
  </si>
  <si>
    <t>放デイ２５・有資格１１・未計画２・評減・拘減</t>
  </si>
  <si>
    <t>放デイ２６</t>
  </si>
  <si>
    <t>放デイ２６・評減</t>
  </si>
  <si>
    <t>放デイ２６・未計画</t>
  </si>
  <si>
    <t>放デイ２６・未計画・評減</t>
  </si>
  <si>
    <t>放デイ２６・未計画２</t>
  </si>
  <si>
    <t>放デイ２６・未計画２・評減</t>
  </si>
  <si>
    <t>放デイ２６・拘減</t>
  </si>
  <si>
    <t>放デイ２６・評減・拘減</t>
  </si>
  <si>
    <t>放デイ２６・未計画・拘減</t>
  </si>
  <si>
    <t>放デイ２６・未計画・評減・拘減</t>
  </si>
  <si>
    <t>放デイ２６・未計画２・拘減</t>
  </si>
  <si>
    <t>放デイ２６・未計画２・評減・拘減</t>
  </si>
  <si>
    <t>放デイ２６・有資格１２</t>
  </si>
  <si>
    <t>放デイ２６・有資格１２・評減</t>
  </si>
  <si>
    <t>放デイ２６・有資格１２・未計画</t>
  </si>
  <si>
    <t>放デイ２６・有資格１２・未計画・評減</t>
  </si>
  <si>
    <t>放デイ２６・有資格１２・未計画２</t>
  </si>
  <si>
    <t>放デイ２６・有資格１２・未計画２・評減</t>
  </si>
  <si>
    <t>放デイ２６・有資格１２・拘減</t>
  </si>
  <si>
    <t>放デイ２６・有資格１２・評減・拘減</t>
  </si>
  <si>
    <t>放デイ２６・有資格１２・未計画・拘減</t>
  </si>
  <si>
    <t>放デイ２６・有資格１２・未計画・評減・拘減</t>
  </si>
  <si>
    <t>放デイ２６・有資格１２・未計画２・拘減</t>
  </si>
  <si>
    <t>放デイ２６・有資格１２・未計画２・評減・拘減</t>
  </si>
  <si>
    <t>放デイ２７</t>
  </si>
  <si>
    <t>(4)区分２の２</t>
    <phoneticPr fontId="6"/>
  </si>
  <si>
    <t>放デイ２７・評減</t>
  </si>
  <si>
    <t>放デイ２７・未計画</t>
  </si>
  <si>
    <t>放デイ２７・未計画・評減</t>
  </si>
  <si>
    <t>放デイ２７・未計画２</t>
  </si>
  <si>
    <t>放デイ２７・未計画２・評減</t>
  </si>
  <si>
    <t>放デイ２７・拘減</t>
  </si>
  <si>
    <t>放デイ２７・評減・拘減</t>
  </si>
  <si>
    <t>放デイ２７・未計画・拘減</t>
  </si>
  <si>
    <t>放デイ２７・未計画・評減・拘減</t>
  </si>
  <si>
    <t>放デイ２７・未計画２・拘減</t>
  </si>
  <si>
    <t>放デイ２７・未計画２・評減・拘減</t>
  </si>
  <si>
    <t>放デイ２７・有資格１３</t>
  </si>
  <si>
    <t>放デイ２７・有資格１３・評減</t>
  </si>
  <si>
    <t>放デイ２７・有資格１３・未計画</t>
  </si>
  <si>
    <t>放デイ２７・有資格１３・未計画・評減</t>
  </si>
  <si>
    <t>放デイ２７・有資格１３・未計画２</t>
  </si>
  <si>
    <t>放デイ２７・有資格１３・未計画２・評減</t>
  </si>
  <si>
    <t>放デイ２７・有資格１３・拘減</t>
  </si>
  <si>
    <t>放デイ２７・有資格１３・評減・拘減</t>
  </si>
  <si>
    <t>放デイ２７・有資格１３・未計画・拘減</t>
  </si>
  <si>
    <t>放デイ２７・有資格１３・未計画・評減・拘減</t>
  </si>
  <si>
    <t>放デイ２７・有資格１３・未計画２・拘減</t>
  </si>
  <si>
    <t>放デイ２７・有資格１３・未計画２・評減・拘減</t>
  </si>
  <si>
    <t>放デイ２８</t>
  </si>
  <si>
    <t>放デイ２８・評減</t>
  </si>
  <si>
    <t>放デイ２８・未計画</t>
  </si>
  <si>
    <t>放デイ２８・未計画・評減</t>
  </si>
  <si>
    <t>放デイ２８・未計画２</t>
  </si>
  <si>
    <t>放デイ２８・未計画２・評減</t>
  </si>
  <si>
    <t>放デイ２８・拘減</t>
  </si>
  <si>
    <t>放デイ２８・評減・拘減</t>
  </si>
  <si>
    <t>放デイ２８・未計画・拘減</t>
  </si>
  <si>
    <t>放デイ２８・未計画・評減・拘減</t>
  </si>
  <si>
    <t>放デイ２８・未計画２・拘減</t>
  </si>
  <si>
    <t>放デイ２８・未計画２・評減・拘減</t>
  </si>
  <si>
    <t>放デイ２８・有資格１４</t>
  </si>
  <si>
    <t>放デイ２８・有資格１４・評減</t>
  </si>
  <si>
    <t>放デイ２８・有資格１４・未計画</t>
  </si>
  <si>
    <t>放デイ２８・有資格１４・未計画・評減</t>
  </si>
  <si>
    <t>放デイ２８・有資格１４・未計画２</t>
  </si>
  <si>
    <t>放デイ２８・有資格１４・未計画２・評減</t>
  </si>
  <si>
    <t>放デイ２８・有資格１４・拘減</t>
  </si>
  <si>
    <t>放デイ２８・有資格１４・評減・拘減</t>
  </si>
  <si>
    <t>放デイ２８・有資格１４・未計画・拘減</t>
  </si>
  <si>
    <t>放デイ２８・有資格１４・未計画・評減・拘減</t>
  </si>
  <si>
    <t>放デイ２８・有資格１４・未計画２・拘減</t>
  </si>
  <si>
    <t>放デイ２８・有資格１４・未計画２・評減・拘減</t>
  </si>
  <si>
    <t>放デイ２９</t>
  </si>
  <si>
    <t>放デイ２９・評減</t>
  </si>
  <si>
    <t>放デイ２９・未計画</t>
  </si>
  <si>
    <t>放デイ２９・未計画・評減</t>
  </si>
  <si>
    <t>放デイ２９・未計画２</t>
  </si>
  <si>
    <t>放デイ２９・未計画２・評減</t>
  </si>
  <si>
    <t>放デイ２９・拘減</t>
  </si>
  <si>
    <t>放デイ２９・評減・拘減</t>
  </si>
  <si>
    <t>放デイ２９・未計画・拘減</t>
  </si>
  <si>
    <t>放デイ２９・未計画・評減・拘減</t>
  </si>
  <si>
    <t>放デイ２９・未計画２・拘減</t>
  </si>
  <si>
    <t>放デイ２９・未計画２・評減・拘減</t>
  </si>
  <si>
    <t>放デイ２９・有資格１５</t>
  </si>
  <si>
    <t>放デイ２９・有資格１５・評減</t>
  </si>
  <si>
    <t>放デイ２９・有資格１５・未計画</t>
  </si>
  <si>
    <t>放デイ２９・有資格１５・未計画・評減</t>
  </si>
  <si>
    <t>放デイ２９・有資格１５・未計画２</t>
  </si>
  <si>
    <t>放デイ２９・有資格１５・未計画２・評減</t>
  </si>
  <si>
    <t>放デイ２９・有資格１５・拘減</t>
  </si>
  <si>
    <t>放デイ２９・有資格１５・評減・拘減</t>
  </si>
  <si>
    <t>放デイ２９・有資格１５・未計画・拘減</t>
  </si>
  <si>
    <t>放デイ２９・有資格１５・未計画・評減・拘減</t>
  </si>
  <si>
    <t>放デイ２９・有資格１５・未計画２・拘減</t>
  </si>
  <si>
    <t>放デイ２９・有資格１５・未計画２・評減・拘減</t>
  </si>
  <si>
    <t>放デイ４</t>
  </si>
  <si>
    <t>ロ　障害児（重症心身障害児を除く）に休業日に行う場合</t>
    <rPh sb="2" eb="5">
      <t>ショウガイジ</t>
    </rPh>
    <rPh sb="6" eb="8">
      <t>ジュウショウ</t>
    </rPh>
    <rPh sb="8" eb="10">
      <t>シンシン</t>
    </rPh>
    <rPh sb="10" eb="13">
      <t>ショウガイジ</t>
    </rPh>
    <rPh sb="14" eb="15">
      <t>ノゾ</t>
    </rPh>
    <rPh sb="18" eb="21">
      <t>キュウギョウビ</t>
    </rPh>
    <rPh sb="22" eb="23">
      <t>オコナ</t>
    </rPh>
    <rPh sb="24" eb="26">
      <t>バアイ</t>
    </rPh>
    <phoneticPr fontId="6"/>
  </si>
  <si>
    <t>(1)　区分１</t>
    <phoneticPr fontId="6"/>
  </si>
  <si>
    <t>放デイ４・評減</t>
  </si>
  <si>
    <t>放デイ４・開減１</t>
  </si>
  <si>
    <t>放デイ４・開減１・評減</t>
  </si>
  <si>
    <t>放デイ４・開減２</t>
  </si>
  <si>
    <t>放デイ４・開減２・評減</t>
  </si>
  <si>
    <t>放デイ４・拘減</t>
  </si>
  <si>
    <t>放デイ４・評減・拘減</t>
  </si>
  <si>
    <t>放デイ４・開減１・拘減</t>
  </si>
  <si>
    <t>放デイ４・開減１・評減・拘減</t>
  </si>
  <si>
    <t>放デイ４・開減２・拘減</t>
  </si>
  <si>
    <t>放デイ４・開減２・評減・拘減</t>
  </si>
  <si>
    <t>放デイ４・未計画</t>
  </si>
  <si>
    <t>放デイ４・未計画・評減</t>
  </si>
  <si>
    <t>放デイ４・未計画・開減１</t>
  </si>
  <si>
    <t>放デイ４・未計画・開減１・評減</t>
  </si>
  <si>
    <t>自己評価結果等未公表減算</t>
    <phoneticPr fontId="6"/>
  </si>
  <si>
    <t>放デイ４・未計画・開減２</t>
  </si>
  <si>
    <t>放デイ４・未計画・開減２・評減</t>
  </si>
  <si>
    <t>放デイ４・未計画・拘減</t>
  </si>
  <si>
    <t>身体拘束廃止未実施減算</t>
    <phoneticPr fontId="6"/>
  </si>
  <si>
    <t>放デイ４・未計画・評減・拘減</t>
  </si>
  <si>
    <t>放デイ４・未計画・開減１・拘減</t>
  </si>
  <si>
    <t>放デイ４・未計画・開減１・評減・拘減</t>
  </si>
  <si>
    <t>放デイ４・未計画・開減２・拘減</t>
  </si>
  <si>
    <t>放デイ４・未計画・開減２・評減・拘減</t>
  </si>
  <si>
    <t>放デイ４・未計画２</t>
  </si>
  <si>
    <t>放デイ４・未計画２・評減</t>
  </si>
  <si>
    <t>放デイ４・未計画２・開減１</t>
  </si>
  <si>
    <t>放デイ４・未計画２・開減１・評減</t>
  </si>
  <si>
    <t>放デイ４・未計画２・開減２</t>
  </si>
  <si>
    <t>放デイ４・未計画２・開減２・評減</t>
  </si>
  <si>
    <t>放デイ４・未計画２・拘減</t>
  </si>
  <si>
    <t>放デイ４・未計画２・評減・拘減</t>
  </si>
  <si>
    <t>放デイ４・未計画２・開減１・拘減</t>
  </si>
  <si>
    <t>放デイ４・未計画２・開減１・評減・拘減</t>
  </si>
  <si>
    <t>放デイ４・未計画２・開減２・拘減</t>
  </si>
  <si>
    <t>放デイ４・未計画２・開減２・評減・拘減</t>
  </si>
  <si>
    <t>放デイ４・有資格４</t>
  </si>
  <si>
    <t>有資格者を配置した場合</t>
    <phoneticPr fontId="6"/>
  </si>
  <si>
    <t>放デイ４・有資格４・評減</t>
  </si>
  <si>
    <t>放デイ４・有資格４・開減１</t>
  </si>
  <si>
    <t>放デイ４・有資格４・開減１・評減</t>
  </si>
  <si>
    <t>放デイ４・有資格４・開減２</t>
  </si>
  <si>
    <t>放デイ４・有資格４・開減２・評減</t>
  </si>
  <si>
    <t>放デイ４・有資格４・拘減</t>
  </si>
  <si>
    <t>放デイ４・有資格４・評減・拘減</t>
  </si>
  <si>
    <t>放デイ４・有資格４・開減１・拘減</t>
  </si>
  <si>
    <t>放デイ４・有資格４・開減１・評減・拘減</t>
  </si>
  <si>
    <t>放デイ４・有資格４・開減２・拘減</t>
  </si>
  <si>
    <t>放デイ４・有資格４・開減２・評減・拘減</t>
  </si>
  <si>
    <t>放デイ４・有資格４・未計画</t>
  </si>
  <si>
    <t>放デイ４・有資格４・未計画・評減</t>
  </si>
  <si>
    <t>放デイ４・有資格４・未計画・開減１</t>
  </si>
  <si>
    <t>放デイ４・有資格４・未計画・開減１・評減</t>
  </si>
  <si>
    <t>放デイ４・有資格４・未計画・開減２</t>
  </si>
  <si>
    <t>放デイ４・有資格４・未計画・開減２・評減</t>
  </si>
  <si>
    <t>放デイ４・有資格４・未計画・拘減</t>
  </si>
  <si>
    <t>放デイ４・有資格４・未計画・評減・拘減</t>
  </si>
  <si>
    <t>放デイ４・有資格４・未計画・開減１・拘減</t>
  </si>
  <si>
    <t>放デイ４・有資格４・未計画・開減１・評減・拘減</t>
  </si>
  <si>
    <t>放デイ４・有資格４・未計画・開減２・拘減</t>
  </si>
  <si>
    <t>放デイ４・有資格４・未計画・開減２・評減・拘減</t>
  </si>
  <si>
    <t>放デイ４・有資格４・未計画２</t>
  </si>
  <si>
    <t>放デイ４・有資格４・未計画２・評減</t>
  </si>
  <si>
    <t>放デイ４・有資格４・未計画２・開減１</t>
  </si>
  <si>
    <t>放デイ４・有資格４・未計画２・開減１・評減</t>
  </si>
  <si>
    <t>放デイ４・有資格４・未計画２・開減２</t>
  </si>
  <si>
    <t>放デイ４・有資格４・未計画２・開減２・評減</t>
  </si>
  <si>
    <t>放デイ４・有資格４・未計画２・拘減</t>
  </si>
  <si>
    <t>放デイ４・有資格４・未計画２・評減・拘減</t>
  </si>
  <si>
    <t>放デイ４・有資格４・未計画２・開減１・拘減</t>
  </si>
  <si>
    <t>放デイ４・有資格４・未計画２・開減１・評減・拘減</t>
  </si>
  <si>
    <t>放デイ４・有資格４・未計画２・開減２・拘減</t>
  </si>
  <si>
    <t>放デイ４・有資格４・未計画２・開減２・評減・拘減</t>
  </si>
  <si>
    <t>放デイ５</t>
  </si>
  <si>
    <t>放デイ５・評減</t>
  </si>
  <si>
    <t>放デイ５・開減１</t>
  </si>
  <si>
    <t>放デイ５・開減１・評減</t>
  </si>
  <si>
    <t>放デイ５・開減２</t>
  </si>
  <si>
    <t>放デイ５・開減２・評減</t>
  </si>
  <si>
    <t>放デイ５・拘減</t>
  </si>
  <si>
    <t>放デイ５・評減・拘減</t>
  </si>
  <si>
    <t>放デイ５・開減１・拘減</t>
  </si>
  <si>
    <t>放デイ５・開減１・評減・拘減</t>
  </si>
  <si>
    <t>放デイ５・開減２・拘減</t>
  </si>
  <si>
    <t>放デイ５・開減２・評減・拘減</t>
  </si>
  <si>
    <t>放デイ５・未計画</t>
  </si>
  <si>
    <t>放デイ５・未計画・評減</t>
  </si>
  <si>
    <t>放デイ５・未計画・開減１</t>
  </si>
  <si>
    <t>放デイ５・未計画・開減１・評減</t>
  </si>
  <si>
    <t>放デイ５・未計画・開減２</t>
  </si>
  <si>
    <t>放デイ５・未計画・開減２・評減</t>
  </si>
  <si>
    <t>放デイ５・未計画・拘減</t>
  </si>
  <si>
    <t>放デイ５・未計画・評減・拘減</t>
  </si>
  <si>
    <t>放デイ５・未計画・開減１・拘減</t>
  </si>
  <si>
    <t>放デイ５・未計画・開減１・評減・拘減</t>
  </si>
  <si>
    <t>放デイ５・未計画・開減２・拘減</t>
  </si>
  <si>
    <t>放デイ５・未計画・開減２・評減・拘減</t>
  </si>
  <si>
    <t>放デイ５・未計画２</t>
  </si>
  <si>
    <t>放デイ５・未計画２・評減</t>
  </si>
  <si>
    <t>放デイ５・未計画２・開減１</t>
  </si>
  <si>
    <t>放デイ５・未計画２・開減１・評減</t>
  </si>
  <si>
    <t>放デイ５・未計画２・開減２</t>
  </si>
  <si>
    <t>放デイ５・未計画２・開減２・評減</t>
  </si>
  <si>
    <t>放デイ５・未計画２・拘減</t>
  </si>
  <si>
    <t>放デイ５・未計画２・評減・拘減</t>
  </si>
  <si>
    <t>放デイ５・未計画２・開減１・拘減</t>
  </si>
  <si>
    <t>放デイ５・未計画２・開減１・評減・拘減</t>
  </si>
  <si>
    <t>放デイ５・未計画２・開減２・拘減</t>
  </si>
  <si>
    <t>放デイ５・未計画２・開減２・評減・拘減</t>
  </si>
  <si>
    <t>放デイ５・有資格５</t>
  </si>
  <si>
    <t>放デイ５・有資格５・評減</t>
  </si>
  <si>
    <t>放デイ５・有資格５・開減１</t>
  </si>
  <si>
    <t>放デイ５・有資格５・開減１・評減</t>
  </si>
  <si>
    <t>放デイ５・有資格５・開減２</t>
  </si>
  <si>
    <t>放デイ５・有資格５・開減２・評減</t>
  </si>
  <si>
    <t>放デイ５・有資格５・拘減</t>
  </si>
  <si>
    <t>放デイ５・有資格５・評減・拘減</t>
  </si>
  <si>
    <t>放デイ５・有資格５・開減１・拘減</t>
  </si>
  <si>
    <t>放デイ５・有資格５・開減１・評減・拘減</t>
  </si>
  <si>
    <t>放デイ５・有資格５・開減２・拘減</t>
  </si>
  <si>
    <t>放デイ５・有資格５・開減２・評減・拘減</t>
  </si>
  <si>
    <t>放デイ５・有資格５・未計画</t>
  </si>
  <si>
    <t>放デイ５・有資格５・未計画・評減</t>
  </si>
  <si>
    <t>放デイ５・有資格５・未計画・開減１</t>
  </si>
  <si>
    <t>放デイ５・有資格５・未計画・開減１・評減</t>
  </si>
  <si>
    <t>放デイ５・有資格５・未計画・開減２</t>
  </si>
  <si>
    <t>放デイ５・有資格５・未計画・開減２・評減</t>
  </si>
  <si>
    <t>放デイ５・有資格５・未計画・拘減</t>
  </si>
  <si>
    <t>放デイ５・有資格５・未計画・評減・拘減</t>
  </si>
  <si>
    <t>放デイ５・有資格５・未計画・開減１・拘減</t>
  </si>
  <si>
    <t>放デイ５・有資格５・未計画・開減１・評減・拘減</t>
  </si>
  <si>
    <t>放デイ５・有資格５・未計画・開減２・拘減</t>
  </si>
  <si>
    <t>放デイ５・有資格５・未計画・開減２・評減・拘減</t>
  </si>
  <si>
    <t>放デイ５・有資格５・未計画２</t>
  </si>
  <si>
    <t>放デイ５・有資格５・未計画２・評減</t>
  </si>
  <si>
    <t>放デイ５・有資格５・未計画２・開減１</t>
  </si>
  <si>
    <t>放デイ５・有資格５・未計画２・開減１・評減</t>
  </si>
  <si>
    <t>放デイ５・有資格５・未計画２・開減２</t>
  </si>
  <si>
    <t>放デイ５・有資格５・未計画２・開減２・評減</t>
  </si>
  <si>
    <t>放デイ５・有資格５・未計画２・拘減</t>
  </si>
  <si>
    <t>放デイ５・有資格５・未計画２・評減・拘減</t>
  </si>
  <si>
    <t>放デイ５・有資格５・未計画２・開減１・拘減</t>
  </si>
  <si>
    <t>放デイ５・有資格５・未計画２・開減１・評減・拘減</t>
  </si>
  <si>
    <t>放デイ５・有資格５・未計画２・開減２・拘減</t>
  </si>
  <si>
    <t>放デイ５・有資格５・未計画２・開減２・評減・拘減</t>
  </si>
  <si>
    <t>放デイ６</t>
  </si>
  <si>
    <t>放デイ６・評減</t>
  </si>
  <si>
    <t>放デイ６・開減１</t>
  </si>
  <si>
    <t>放デイ６・開減１・評減</t>
  </si>
  <si>
    <t>放デイ６・開減２</t>
  </si>
  <si>
    <t>放デイ６・開減２・評減</t>
  </si>
  <si>
    <t>放デイ６・拘減</t>
  </si>
  <si>
    <t>放デイ６・評減・拘減</t>
  </si>
  <si>
    <t>放デイ６・開減１・拘減</t>
  </si>
  <si>
    <t>放デイ６・開減１・評減・拘減</t>
  </si>
  <si>
    <t>放デイ６・開減２・拘減</t>
  </si>
  <si>
    <t>放デイ６・開減２・評減・拘減</t>
  </si>
  <si>
    <t>放デイ６・未計画</t>
  </si>
  <si>
    <t>放デイ６・未計画・評減</t>
  </si>
  <si>
    <t>放デイ６・未計画・開減１</t>
  </si>
  <si>
    <t>放デイ６・未計画・開減１・評減</t>
  </si>
  <si>
    <t>放デイ６・未計画・開減２</t>
  </si>
  <si>
    <t>放デイ６・未計画・開減２・評減</t>
  </si>
  <si>
    <t>放デイ６・未計画・拘減</t>
  </si>
  <si>
    <t>放デイ６・未計画・評減・拘減</t>
  </si>
  <si>
    <t>放デイ６・未計画・開減１・拘減</t>
  </si>
  <si>
    <t>放デイ６・未計画・開減１・評減・拘減</t>
  </si>
  <si>
    <t>放デイ６・未計画・開減２・拘減</t>
  </si>
  <si>
    <t>放デイ６・未計画・開減２・評減・拘減</t>
  </si>
  <si>
    <t>放デイ６・未計画２</t>
  </si>
  <si>
    <t>放デイ６・未計画２・評減</t>
  </si>
  <si>
    <t>放デイ６・未計画２・開減１</t>
  </si>
  <si>
    <t>放デイ６・未計画２・開減１・評減</t>
  </si>
  <si>
    <t>放デイ６・未計画２・開減２</t>
  </si>
  <si>
    <t>放デイ６・未計画２・開減２・評減</t>
  </si>
  <si>
    <t>放デイ６・未計画２・拘減</t>
  </si>
  <si>
    <t>放デイ６・未計画２・評減・拘減</t>
  </si>
  <si>
    <t>放デイ６・未計画２・開減１・拘減</t>
  </si>
  <si>
    <t>放デイ６・未計画２・開減１・評減・拘減</t>
  </si>
  <si>
    <t>放デイ６・未計画２・開減２・拘減</t>
  </si>
  <si>
    <t>放デイ６・未計画２・開減２・評減・拘減</t>
  </si>
  <si>
    <t>放デイ６・有資格６</t>
  </si>
  <si>
    <t>放デイ６・有資格６・評減</t>
  </si>
  <si>
    <t>放デイ６・有資格６・開減１</t>
  </si>
  <si>
    <t>放デイ６・有資格６・開減１・評減</t>
  </si>
  <si>
    <t>放デイ６・有資格６・開減２</t>
  </si>
  <si>
    <t>放デイ６・有資格６・開減２・評減</t>
  </si>
  <si>
    <t>放デイ６・有資格６・拘減</t>
  </si>
  <si>
    <t>放デイ６・有資格６・評減・拘減</t>
  </si>
  <si>
    <t>放デイ６・有資格６・開減１・拘減</t>
  </si>
  <si>
    <t>放デイ６・有資格６・開減１・評減・拘減</t>
  </si>
  <si>
    <t>放デイ６・有資格６・開減２・拘減</t>
  </si>
  <si>
    <t>放デイ６・有資格６・開減２・評減・拘減</t>
  </si>
  <si>
    <t>放デイ６・有資格６・未計画</t>
  </si>
  <si>
    <t>放デイ６・有資格６・未計画・評減</t>
  </si>
  <si>
    <t>放デイ６・有資格６・未計画・開減１</t>
  </si>
  <si>
    <t>放デイ６・有資格６・未計画・開減１・評減</t>
  </si>
  <si>
    <t>放デイ６・有資格６・未計画・開減２</t>
  </si>
  <si>
    <t>放デイ６・有資格６・未計画・開減２・評減</t>
  </si>
  <si>
    <t>放デイ６・有資格６・未計画・拘減</t>
  </si>
  <si>
    <t>放デイ６・有資格６・未計画・評減・拘減</t>
  </si>
  <si>
    <t>放デイ６・有資格６・未計画・開減１・拘減</t>
  </si>
  <si>
    <t>放デイ６・有資格６・未計画・開減１・評減・拘減</t>
  </si>
  <si>
    <t>放デイ６・有資格６・未計画・開減２・拘減</t>
  </si>
  <si>
    <t>放デイ６・有資格６・未計画・開減２・評減・拘減</t>
  </si>
  <si>
    <t>放デイ６・有資格６・未計画２</t>
  </si>
  <si>
    <t>放デイ６・有資格６・未計画２・評減</t>
  </si>
  <si>
    <t>放デイ６・有資格６・未計画２・開減１</t>
  </si>
  <si>
    <t>放デイ６・有資格６・未計画２・開減１・評減</t>
  </si>
  <si>
    <t>放デイ６・有資格６・未計画２・開減２</t>
  </si>
  <si>
    <t>放デイ６・有資格６・未計画２・開減２・評減</t>
  </si>
  <si>
    <t>放デイ６・有資格６・未計画２・拘減</t>
  </si>
  <si>
    <t>放デイ６・有資格６・未計画２・評減・拘減</t>
  </si>
  <si>
    <t>放デイ６・有資格６・未計画２・開減１・拘減</t>
  </si>
  <si>
    <t>放デイ６・有資格６・未計画２・開減１・評減・拘減</t>
  </si>
  <si>
    <t>放デイ６・有資格６・未計画２・開減２・拘減</t>
  </si>
  <si>
    <t>放デイ６・有資格６・未計画２・開減２・評減・拘減</t>
  </si>
  <si>
    <t>放デイ３０</t>
  </si>
  <si>
    <t>(2)　区分２</t>
    <phoneticPr fontId="6"/>
  </si>
  <si>
    <t>放デイ３０・評減</t>
  </si>
  <si>
    <t>放デイ３０・開減１</t>
  </si>
  <si>
    <t>放デイ３０・開減１・評減</t>
  </si>
  <si>
    <t>放デイ３０・開減２</t>
  </si>
  <si>
    <t>放デイ３０・開減２・評減</t>
  </si>
  <si>
    <t>放デイ３０・拘減</t>
  </si>
  <si>
    <t>放デイ３０・評減・拘減</t>
  </si>
  <si>
    <t>放デイ３０・開減１・拘減</t>
  </si>
  <si>
    <t>放デイ３０・開減１・評減・拘減</t>
  </si>
  <si>
    <t>放デイ３０・開減２・拘減</t>
  </si>
  <si>
    <t>放デイ３０・開減２・評減・拘減</t>
  </si>
  <si>
    <t>放デイ３０・未計画</t>
  </si>
  <si>
    <t>放デイ３０・未計画・評減</t>
  </si>
  <si>
    <t>放デイ３０・未計画・開減１</t>
  </si>
  <si>
    <t>放デイ３０・未計画・開減１・評減</t>
  </si>
  <si>
    <t>放デイ３０・未計画・開減２</t>
  </si>
  <si>
    <t>放デイ３０・未計画・開減２・評減</t>
  </si>
  <si>
    <t>放デイ３０・未計画・拘減</t>
  </si>
  <si>
    <t>放デイ３０・未計画・評減・拘減</t>
  </si>
  <si>
    <t>放デイ３０・未計画・開減１・拘減</t>
  </si>
  <si>
    <t>放デイ３０・未計画・開減１・評減・拘減</t>
  </si>
  <si>
    <t>放デイ３０・未計画・開減２・拘減</t>
  </si>
  <si>
    <t>放デイ３０・未計画・開減２・評減・拘減</t>
  </si>
  <si>
    <t>放デイ３０・未計画２</t>
  </si>
  <si>
    <t>放デイ３０・未計画２・評減</t>
  </si>
  <si>
    <t>放デイ３０・未計画２・開減１</t>
  </si>
  <si>
    <t>放デイ３０・未計画２・開減１・評減</t>
  </si>
  <si>
    <t>放デイ３０・未計画２・開減２</t>
  </si>
  <si>
    <t>放デイ３０・未計画２・開減２・評減</t>
  </si>
  <si>
    <t>放デイ３０・未計画２・拘減</t>
  </si>
  <si>
    <t>放デイ３０・未計画２・評減・拘減</t>
  </si>
  <si>
    <t>放デイ３０・未計画２・開減１・拘減</t>
  </si>
  <si>
    <t>放デイ３０・未計画２・開減１・評減・拘減</t>
  </si>
  <si>
    <t>放デイ３０・未計画２・開減２・拘減</t>
  </si>
  <si>
    <t>放デイ３０・未計画２・開減２・評減・拘減</t>
  </si>
  <si>
    <t>放デイ３０・有資格１６</t>
  </si>
  <si>
    <t>放デイ３０・有資格１６・評減</t>
  </si>
  <si>
    <t>放デイ３０・有資格１６・開減１</t>
  </si>
  <si>
    <t>放デイ３０・有資格１６・開減１・評減</t>
  </si>
  <si>
    <t>放デイ３０・有資格１６・開減２</t>
  </si>
  <si>
    <t>放デイ３０・有資格１６・開減２・評減</t>
  </si>
  <si>
    <t>放デイ３０・有資格１６・拘減</t>
  </si>
  <si>
    <t>放デイ３０・有資格１６・評減・拘減</t>
  </si>
  <si>
    <t>放デイ３０・有資格１６・開減１・拘減</t>
  </si>
  <si>
    <t>放デイ３０・有資格１６・開減１・評減・拘減</t>
  </si>
  <si>
    <t>放デイ３０・有資格１６・開減２・拘減</t>
  </si>
  <si>
    <t>放デイ３０・有資格１６・開減２・評減・拘減</t>
  </si>
  <si>
    <t>放デイ３０・有資格１６・未計画</t>
  </si>
  <si>
    <t>放デイ３０・有資格１６・未計画・評減</t>
  </si>
  <si>
    <t>放デイ３０・有資格１６・未計画・開減１</t>
  </si>
  <si>
    <t>放デイ３０・有資格１６・未計画・開減１・評減</t>
  </si>
  <si>
    <t>放デイ３０・有資格１６・未計画・開減２</t>
  </si>
  <si>
    <t>放デイ３０・有資格１６・未計画・開減２・評減</t>
  </si>
  <si>
    <t>放デイ３０・有資格１６・未計画・拘減</t>
  </si>
  <si>
    <t>放デイ３０・有資格１６・未計画・評減・拘減</t>
  </si>
  <si>
    <t>放デイ３０・有資格１６・未計画・開減１・拘減</t>
  </si>
  <si>
    <t>放デイ３０・有資格１６・未計画・開減１・評減・拘減</t>
  </si>
  <si>
    <t>放デイ３０・有資格１６・未計画・開減２・拘減</t>
  </si>
  <si>
    <t>放デイ３０・有資格１６・未計画・開減２・評減・拘減</t>
  </si>
  <si>
    <t>放デイ３０・有資格１６・未計画２</t>
  </si>
  <si>
    <t>放デイ３０・有資格１６・未計画２・評減</t>
  </si>
  <si>
    <t>放デイ３０・有資格１６・未計画２・開減１</t>
  </si>
  <si>
    <t>放デイ３０・有資格１６・未計画２・開減１・評減</t>
  </si>
  <si>
    <t>放デイ３０・有資格１６・未計画２・開減２</t>
  </si>
  <si>
    <t>放デイ３０・有資格１６・未計画２・開減２・評減</t>
  </si>
  <si>
    <t>放デイ３０・有資格１６・未計画２・拘減</t>
  </si>
  <si>
    <t>放デイ３０・有資格１６・未計画２・評減・拘減</t>
  </si>
  <si>
    <t>放デイ３０・有資格１６・未計画２・開減１・拘減</t>
  </si>
  <si>
    <t>放デイ３０・有資格１６・未計画２・開減１・評減・拘減</t>
  </si>
  <si>
    <t>放デイ３０・有資格１６・未計画２・開減２・拘減</t>
  </si>
  <si>
    <t>放デイ３０・有資格１６・未計画２・開減２・評減・拘減</t>
  </si>
  <si>
    <t>放デイ３１</t>
  </si>
  <si>
    <t>放デイ３１・評減</t>
  </si>
  <si>
    <t>放デイ３１・開減１</t>
  </si>
  <si>
    <t>放デイ３１・開減１・評減</t>
  </si>
  <si>
    <t>放デイ３１・開減２</t>
  </si>
  <si>
    <t>放デイ３１・開減２・評減</t>
  </si>
  <si>
    <t>放デイ３１・拘減</t>
  </si>
  <si>
    <t>放デイ３１・評減・拘減</t>
  </si>
  <si>
    <t>放デイ３１・開減１・拘減</t>
  </si>
  <si>
    <t>放デイ３１・開減１・評減・拘減</t>
  </si>
  <si>
    <t>放デイ３１・開減２・拘減</t>
  </si>
  <si>
    <t>放デイ３１・開減２・評減・拘減</t>
  </si>
  <si>
    <t>放デイ３１・未計画</t>
  </si>
  <si>
    <t>放デイ３１・未計画・評減</t>
  </si>
  <si>
    <t>放デイ３１・未計画・開減１</t>
  </si>
  <si>
    <t>放デイ３１・未計画・開減１・評減</t>
  </si>
  <si>
    <t>放デイ３１・未計画・開減２</t>
  </si>
  <si>
    <t>放デイ３１・未計画・開減２・評減</t>
  </si>
  <si>
    <t>放デイ３１・未計画・拘減</t>
  </si>
  <si>
    <t>放デイ３１・未計画・評減・拘減</t>
  </si>
  <si>
    <t>放デイ３１・未計画・開減１・拘減</t>
  </si>
  <si>
    <t>放デイ３１・未計画・開減１・評減・拘減</t>
  </si>
  <si>
    <t>放デイ３１・未計画・開減２・拘減</t>
  </si>
  <si>
    <t>放デイ３１・未計画・開減２・評減・拘減</t>
  </si>
  <si>
    <t>放デイ３１・未計画２</t>
  </si>
  <si>
    <t>放デイ３１・未計画２・評減</t>
  </si>
  <si>
    <t>放デイ３１・未計画２・開減１</t>
  </si>
  <si>
    <t>放デイ３１・未計画２・開減１・評減</t>
  </si>
  <si>
    <t>放デイ３１・未計画２・開減２</t>
  </si>
  <si>
    <t>放デイ３１・未計画２・開減２・評減</t>
  </si>
  <si>
    <t>放デイ３１・未計画２・拘減</t>
  </si>
  <si>
    <t>放デイ３１・未計画２・評減・拘減</t>
  </si>
  <si>
    <t>放デイ３１・未計画２・開減１・拘減</t>
  </si>
  <si>
    <t>放デイ３１・未計画２・開減１・評減・拘減</t>
  </si>
  <si>
    <t>放デイ３１・未計画２・開減２・拘減</t>
  </si>
  <si>
    <t>放デイ３１・未計画２・開減２・評減・拘減</t>
  </si>
  <si>
    <t>放デイ３１・有資格１７</t>
  </si>
  <si>
    <t>放デイ３１・有資格１７・評減</t>
  </si>
  <si>
    <t>放デイ３１・有資格１７・開減１</t>
  </si>
  <si>
    <t>放デイ３１・有資格１７・開減１・評減</t>
  </si>
  <si>
    <t>放デイ３１・有資格１７・開減２</t>
  </si>
  <si>
    <t>放デイ３１・有資格１７・開減２・評減</t>
  </si>
  <si>
    <t>放デイ３１・有資格１７・拘減</t>
  </si>
  <si>
    <t>放デイ３１・有資格１７・評減・拘減</t>
  </si>
  <si>
    <t>放デイ３１・有資格１７・開減１・拘減</t>
  </si>
  <si>
    <t>放デイ３１・有資格１７・開減１・評減・拘減</t>
  </si>
  <si>
    <t>放デイ３１・有資格１７・開減２・拘減</t>
  </si>
  <si>
    <t>放デイ３１・有資格１７・開減２・評減・拘減</t>
  </si>
  <si>
    <t>放デイ３１・有資格１７・未計画</t>
  </si>
  <si>
    <t>放デイ３１・有資格１７・未計画・評減</t>
  </si>
  <si>
    <t>放デイ３１・有資格１７・未計画・開減１</t>
  </si>
  <si>
    <t>放デイ３１・有資格１７・未計画・開減１・評減</t>
  </si>
  <si>
    <t>放デイ３１・有資格１７・未計画・開減２</t>
  </si>
  <si>
    <t>放デイ３１・有資格１７・未計画・開減２・評減</t>
  </si>
  <si>
    <t>放デイ３１・有資格１７・未計画・拘減</t>
  </si>
  <si>
    <t>放デイ３１・有資格１７・未計画・評減・拘減</t>
  </si>
  <si>
    <t>放デイ３１・有資格１７・未計画・開減１・拘減</t>
  </si>
  <si>
    <t>放デイ３１・有資格１７・未計画・開減１・評減・拘減</t>
  </si>
  <si>
    <t>放デイ３１・有資格１７・未計画・開減２・拘減</t>
  </si>
  <si>
    <t>放デイ３１・有資格１７・未計画・開減２・評減・拘減</t>
  </si>
  <si>
    <t>放デイ３１・有資格１７・未計画２</t>
  </si>
  <si>
    <t>放デイ３１・有資格１７・未計画２・評減</t>
  </si>
  <si>
    <t>放デイ３１・有資格１７・未計画２・開減１</t>
  </si>
  <si>
    <t>放デイ３１・有資格１７・未計画２・開減１・評減</t>
  </si>
  <si>
    <t>放デイ３１・有資格１７・未計画２・開減２</t>
  </si>
  <si>
    <t>放デイ３１・有資格１７・未計画２・開減２・評減</t>
  </si>
  <si>
    <t>放デイ３１・有資格１７・未計画２・拘減</t>
  </si>
  <si>
    <t>放デイ３１・有資格１７・未計画２・評減・拘減</t>
  </si>
  <si>
    <t>放デイ３１・有資格１７・未計画２・開減１・拘減</t>
  </si>
  <si>
    <t>放デイ３１・有資格１７・未計画２・開減１・評減・拘減</t>
  </si>
  <si>
    <t>放デイ３１・有資格１７・未計画２・開減２・拘減</t>
  </si>
  <si>
    <t>放デイ３１・有資格１７・未計画２・開減２・評減・拘減</t>
  </si>
  <si>
    <t>放デイ３２</t>
  </si>
  <si>
    <t>放デイ３２・評減</t>
  </si>
  <si>
    <t>放デイ３２・開減１</t>
  </si>
  <si>
    <t>放デイ３２・開減１・評減</t>
  </si>
  <si>
    <t>放デイ３２・開減２</t>
  </si>
  <si>
    <t>放デイ３２・開減２・評減</t>
  </si>
  <si>
    <t>放デイ３２・拘減</t>
  </si>
  <si>
    <t>放デイ３２・評減・拘減</t>
  </si>
  <si>
    <t>放デイ３２・開減１・拘減</t>
  </si>
  <si>
    <t>放デイ３２・開減１・評減・拘減</t>
  </si>
  <si>
    <t>放デイ３２・開減２・拘減</t>
  </si>
  <si>
    <t>放デイ３２・開減２・評減・拘減</t>
  </si>
  <si>
    <t>放デイ３２・未計画</t>
  </si>
  <si>
    <t>放デイ３２・未計画・評減</t>
  </si>
  <si>
    <t>放デイ３２・未計画・開減１</t>
  </si>
  <si>
    <t>放デイ３２・未計画・開減１・評減</t>
  </si>
  <si>
    <t>放デイ３２・未計画・開減２</t>
  </si>
  <si>
    <t>放デイ３２・未計画・開減２・評減</t>
  </si>
  <si>
    <t>放デイ３２・未計画・拘減</t>
  </si>
  <si>
    <t>放デイ３２・未計画・評減・拘減</t>
  </si>
  <si>
    <t>放デイ３２・未計画・開減１・拘減</t>
  </si>
  <si>
    <t>放デイ３２・未計画・開減１・評減・拘減</t>
  </si>
  <si>
    <t>放デイ３２・未計画・開減２・拘減</t>
  </si>
  <si>
    <t>放デイ３２・未計画・開減２・評減・拘減</t>
  </si>
  <si>
    <t>放デイ３２・未計画２</t>
  </si>
  <si>
    <t>放デイ３２・未計画２・評減</t>
  </si>
  <si>
    <t>放デイ３２・未計画２・開減１</t>
  </si>
  <si>
    <t>放デイ３２・未計画２・開減１・評減</t>
  </si>
  <si>
    <t>放デイ３２・未計画２・開減２</t>
  </si>
  <si>
    <t>放デイ３２・未計画２・開減２・評減</t>
  </si>
  <si>
    <t>放デイ３２・未計画２・拘減</t>
  </si>
  <si>
    <t>放デイ３２・未計画２・評減・拘減</t>
  </si>
  <si>
    <t>放デイ３２・未計画２・開減１・拘減</t>
  </si>
  <si>
    <t>放デイ３２・未計画２・開減１・評減・拘減</t>
  </si>
  <si>
    <t>放デイ３２・未計画２・開減２・拘減</t>
  </si>
  <si>
    <t>放デイ３２・未計画２・開減２・評減・拘減</t>
  </si>
  <si>
    <t>放デイ３２・有資格１８</t>
  </si>
  <si>
    <t>放デイ３２・有資格１８・評減</t>
  </si>
  <si>
    <t>放デイ３２・有資格１８・開減１</t>
  </si>
  <si>
    <t>放デイ３２・有資格１８・開減１・評減</t>
  </si>
  <si>
    <t>放デイ３２・有資格１８・開減２</t>
  </si>
  <si>
    <t>放デイ３２・有資格１８・開減２・評減</t>
  </si>
  <si>
    <t>放デイ３２・有資格１８・拘減</t>
  </si>
  <si>
    <t>放デイ３２・有資格１８・評減・拘減</t>
  </si>
  <si>
    <t>放デイ３２・有資格１８・開減１・拘減</t>
  </si>
  <si>
    <t>放デイ３２・有資格１８・開減１・評減・拘減</t>
  </si>
  <si>
    <t>放デイ３２・有資格１８・開減２・拘減</t>
  </si>
  <si>
    <t>放デイ３２・有資格１８・開減２・評減・拘減</t>
  </si>
  <si>
    <t>放デイ３２・有資格１８・未計画</t>
  </si>
  <si>
    <t>放デイ３２・有資格１８・未計画・評減</t>
  </si>
  <si>
    <t>放デイ３２・有資格１８・未計画・開減１</t>
  </si>
  <si>
    <t>放デイ３２・有資格１８・未計画・開減１・評減</t>
  </si>
  <si>
    <t>放デイ３２・有資格１８・未計画・開減２</t>
  </si>
  <si>
    <t>放デイ３２・有資格１８・未計画・開減２・評減</t>
  </si>
  <si>
    <t>放デイ３２・有資格１８・未計画・拘減</t>
  </si>
  <si>
    <t>放デイ３２・有資格１８・未計画・評減・拘減</t>
  </si>
  <si>
    <t>放デイ３２・有資格１８・未計画・開減１・拘減</t>
  </si>
  <si>
    <t>放デイ３２・有資格１８・未計画・開減１・評減・拘減</t>
  </si>
  <si>
    <t>放デイ３２・有資格１８・未計画・開減２・拘減</t>
  </si>
  <si>
    <t>放デイ３２・有資格１８・未計画・開減２・評減・拘減</t>
  </si>
  <si>
    <t>放デイ３２・有資格１８・未計画２</t>
  </si>
  <si>
    <t>放デイ３２・有資格１８・未計画２・評減</t>
  </si>
  <si>
    <t>放デイ３２・有資格１８・未計画２・開減１</t>
  </si>
  <si>
    <t>放デイ３２・有資格１８・未計画２・開減１・評減</t>
  </si>
  <si>
    <t>放デイ３２・有資格１８・未計画２・開減２</t>
  </si>
  <si>
    <t>放デイ３２・有資格１８・未計画２・開減２・評減</t>
  </si>
  <si>
    <t>放デイ３２・有資格１８・未計画２・拘減</t>
  </si>
  <si>
    <t>放デイ３２・有資格１８・未計画２・評減・拘減</t>
  </si>
  <si>
    <t>放デイ３２・有資格１８・未計画２・開減１・拘減</t>
  </si>
  <si>
    <t>放デイ３２・有資格１８・未計画２・開減１・評減・拘減</t>
  </si>
  <si>
    <t>放デイ３２・有資格１８・未計画２・開減２・拘減</t>
  </si>
  <si>
    <t>放デイ３２・有資格１８・未計画２・開減２・評減・拘減</t>
  </si>
  <si>
    <t>放デイ７</t>
  </si>
  <si>
    <t>ハ(1)　重症心身障害児に授業終了後に行う場合</t>
    <phoneticPr fontId="6"/>
  </si>
  <si>
    <t>(1)定員 5人</t>
    <rPh sb="3" eb="5">
      <t>テイイン</t>
    </rPh>
    <rPh sb="7" eb="8">
      <t>ヒト</t>
    </rPh>
    <phoneticPr fontId="6"/>
  </si>
  <si>
    <t>放デイ７・評減</t>
  </si>
  <si>
    <t>放デイ７・未計画</t>
  </si>
  <si>
    <t>放デイ７・未計画・評減</t>
  </si>
  <si>
    <t>放デイ７・未計画２</t>
  </si>
  <si>
    <t>放デイ７・未計画２・評減</t>
  </si>
  <si>
    <t>放デイ７・拘減</t>
  </si>
  <si>
    <t>放デイ７・評減・拘減</t>
  </si>
  <si>
    <t>放デイ７・未計画・拘減</t>
  </si>
  <si>
    <t>放デイ７・未計画・評減・拘減</t>
  </si>
  <si>
    <t>放デイ７・未計画２・拘減</t>
  </si>
  <si>
    <t>放デイ７・未計画２・評減・拘減</t>
  </si>
  <si>
    <t>放デイ８</t>
  </si>
  <si>
    <t>(2)定員6人</t>
    <rPh sb="3" eb="5">
      <t>テイイン</t>
    </rPh>
    <rPh sb="6" eb="7">
      <t>ニン</t>
    </rPh>
    <phoneticPr fontId="6"/>
  </si>
  <si>
    <t>放デイ８・評減</t>
  </si>
  <si>
    <t>放デイ８・未計画</t>
  </si>
  <si>
    <t>放デイ８・未計画・評減</t>
  </si>
  <si>
    <t>放デイ８・未計画２</t>
  </si>
  <si>
    <t>放デイ８・未計画２・評減</t>
  </si>
  <si>
    <t>放デイ８・拘減</t>
  </si>
  <si>
    <t>放デイ８・評減・拘減</t>
  </si>
  <si>
    <t>放デイ８・未計画・拘減</t>
  </si>
  <si>
    <t>放デイ８・未計画・評減・拘減</t>
  </si>
  <si>
    <t>放デイ８・未計画２・拘減</t>
  </si>
  <si>
    <t>放デイ８・未計画２・評減・拘減</t>
  </si>
  <si>
    <t>放デイ９</t>
  </si>
  <si>
    <t>(3)定員7人</t>
    <rPh sb="3" eb="5">
      <t>テイイン</t>
    </rPh>
    <rPh sb="6" eb="7">
      <t>ニン</t>
    </rPh>
    <phoneticPr fontId="6"/>
  </si>
  <si>
    <t>放デイ９・評減</t>
  </si>
  <si>
    <t>放デイ９・未計画</t>
  </si>
  <si>
    <t>放デイ９・未計画・評減</t>
  </si>
  <si>
    <t>放デイ９・未計画２</t>
  </si>
  <si>
    <t>放デイ９・未計画２・評減</t>
  </si>
  <si>
    <t>放デイ９・拘減</t>
  </si>
  <si>
    <t>放デイ９・評減・拘減</t>
  </si>
  <si>
    <t>放デイ９・未計画・拘減</t>
  </si>
  <si>
    <t>放デイ９・未計画・評減・拘減</t>
  </si>
  <si>
    <t>放デイ９・未計画２・拘減</t>
  </si>
  <si>
    <t>放デイ９・未計画２・評減・拘減</t>
  </si>
  <si>
    <t>放デイ１０</t>
  </si>
  <si>
    <t>(4)定員8人</t>
    <rPh sb="3" eb="5">
      <t>テイイン</t>
    </rPh>
    <rPh sb="6" eb="7">
      <t>ニン</t>
    </rPh>
    <phoneticPr fontId="6"/>
  </si>
  <si>
    <t>放デイ１０・評減</t>
  </si>
  <si>
    <t>放デイ１０・未計画</t>
  </si>
  <si>
    <t>放デイ１０・未計画・評減</t>
  </si>
  <si>
    <t>放デイ１０・未計画２</t>
  </si>
  <si>
    <t>放デイ１０・未計画２・評減</t>
  </si>
  <si>
    <t>放デイ１０・拘減</t>
  </si>
  <si>
    <t>放デイ１０・評減・拘減</t>
  </si>
  <si>
    <t>放デイ１０・未計画・拘減</t>
  </si>
  <si>
    <t>放デイ１０・未計画・評減・拘減</t>
  </si>
  <si>
    <t>放デイ１０・未計画２・拘減</t>
  </si>
  <si>
    <t>放デイ１０・未計画２・評減・拘減</t>
  </si>
  <si>
    <t>放デイ１１</t>
  </si>
  <si>
    <t>(5)定員9人</t>
    <rPh sb="3" eb="5">
      <t>テイイン</t>
    </rPh>
    <rPh sb="6" eb="7">
      <t>ニン</t>
    </rPh>
    <phoneticPr fontId="6"/>
  </si>
  <si>
    <t>放デイ１１・評減</t>
  </si>
  <si>
    <t>放デイ１１・未計画</t>
  </si>
  <si>
    <t>放デイ１１・未計画・評減</t>
  </si>
  <si>
    <t>放デイ１１・未計画２</t>
  </si>
  <si>
    <t>放デイ１１・未計画２・評減</t>
  </si>
  <si>
    <t>放デイ１１・拘減</t>
  </si>
  <si>
    <t>放デイ１１・評減・拘減</t>
  </si>
  <si>
    <t>放デイ１１・未計画・拘減</t>
  </si>
  <si>
    <t>放デイ１１・未計画・評減・拘減</t>
  </si>
  <si>
    <t>放デイ１１・未計画２・拘減</t>
  </si>
  <si>
    <t>放デイ１１・未計画２・評減・拘減</t>
  </si>
  <si>
    <t>(6)定員
10人</t>
    <rPh sb="3" eb="5">
      <t>テイイン</t>
    </rPh>
    <rPh sb="8" eb="9">
      <t>ニン</t>
    </rPh>
    <phoneticPr fontId="6"/>
  </si>
  <si>
    <t>放デイ１２</t>
  </si>
  <si>
    <t>放デイ１２・評減</t>
  </si>
  <si>
    <t>放デイ１２・未計画</t>
  </si>
  <si>
    <t>放デイ１２・未計画・評減</t>
  </si>
  <si>
    <t>放デイ１２・未計画２</t>
  </si>
  <si>
    <t>放デイ１２・未計画２・評減</t>
  </si>
  <si>
    <t>放デイ１２・拘減</t>
  </si>
  <si>
    <t>放デイ１２・評減・拘減</t>
  </si>
  <si>
    <t>放デイ１２・未計画・拘減</t>
  </si>
  <si>
    <t>放デイ１２・未計画・評減・拘減</t>
  </si>
  <si>
    <t>放デイ１２・未計画２・拘減</t>
  </si>
  <si>
    <t>放デイ１２・未計画２・評減・拘減</t>
  </si>
  <si>
    <t>放デイ１３</t>
  </si>
  <si>
    <t>(7)定員
11人以上</t>
    <rPh sb="3" eb="5">
      <t>テイイン</t>
    </rPh>
    <rPh sb="8" eb="9">
      <t>ニン</t>
    </rPh>
    <rPh sb="9" eb="11">
      <t>イジョウ</t>
    </rPh>
    <phoneticPr fontId="6"/>
  </si>
  <si>
    <t>放デイ１３・評減</t>
  </si>
  <si>
    <t>放デイ１３・未計画</t>
  </si>
  <si>
    <t>放デイ１３・未計画・評減</t>
  </si>
  <si>
    <t>放デイ１３・未計画２</t>
  </si>
  <si>
    <t>放デイ１３・未計画２・評減</t>
  </si>
  <si>
    <t>放デイ１３・拘減</t>
  </si>
  <si>
    <t>放デイ１３・評減・拘減</t>
  </si>
  <si>
    <t>放デイ１３・未計画・拘減</t>
  </si>
  <si>
    <t>放デイ１３・未計画・評減・拘減</t>
  </si>
  <si>
    <t>放デイ１３・未計画２・拘減</t>
  </si>
  <si>
    <t>放デイ１３・未計画２・評減・拘減</t>
  </si>
  <si>
    <t>放デイ１４</t>
  </si>
  <si>
    <t>ハ(2)　重症心身障害児に休業日に行う場合</t>
    <phoneticPr fontId="6"/>
  </si>
  <si>
    <t>(1)定員 5人</t>
    <rPh sb="3" eb="5">
      <t>テイイン</t>
    </rPh>
    <rPh sb="7" eb="8">
      <t>ニン</t>
    </rPh>
    <phoneticPr fontId="6"/>
  </si>
  <si>
    <t>放デイ１４・評減</t>
  </si>
  <si>
    <t>放デイ１４・開減１</t>
  </si>
  <si>
    <t>放デイ１４・開減１・評減</t>
  </si>
  <si>
    <t>放デイ１４・開減２</t>
  </si>
  <si>
    <t>放デイ１４・開減２・評減</t>
  </si>
  <si>
    <t>放デイ１４・拘減</t>
  </si>
  <si>
    <t>放デイ１４・評減・拘減</t>
  </si>
  <si>
    <t>放デイ１４・開減１・拘減</t>
  </si>
  <si>
    <t>放デイ１４・開減１・評減・拘減</t>
  </si>
  <si>
    <t>放デイ１４・開減２・拘減</t>
  </si>
  <si>
    <t>放デイ１４・開減２・評減・拘減</t>
  </si>
  <si>
    <t>放デイ１４・未計画</t>
  </si>
  <si>
    <t>放デイ１４・未計画・評減</t>
  </si>
  <si>
    <t>放デイ１４・未計画・開減１</t>
  </si>
  <si>
    <t>放デイ１４・未計画・開減１・評減</t>
  </si>
  <si>
    <t>放デイ１４・未計画・開減２</t>
  </si>
  <si>
    <t>放デイ１４・未計画・開減２・評減</t>
  </si>
  <si>
    <t>放デイ１４・未計画・拘減</t>
  </si>
  <si>
    <t>放デイ１４・未計画・評減・拘減</t>
  </si>
  <si>
    <t>放デイ１４・未計画・開減１・拘減</t>
  </si>
  <si>
    <t>放デイ１４・未計画・開減１・評減・拘減</t>
  </si>
  <si>
    <t>放デイ１４・未計画・開減２・拘減</t>
  </si>
  <si>
    <t>放デイ１４・未計画・開減２・評減・拘減</t>
  </si>
  <si>
    <t>放デイ１４・未計画２</t>
  </si>
  <si>
    <t>放デイ１４・未計画２・評減</t>
  </si>
  <si>
    <t>放デイ１４・未計画２・開減１</t>
  </si>
  <si>
    <t>放デイ１４・未計画２・開減１・評減</t>
  </si>
  <si>
    <t>放デイ１４・未計画２・開減２</t>
  </si>
  <si>
    <t>放デイ１４・未計画２・開減２・評減</t>
  </si>
  <si>
    <t>放デイ１４・未計画２・拘減</t>
  </si>
  <si>
    <t>放デイ１４・未計画２・評減・拘減</t>
  </si>
  <si>
    <t>放デイ１４・未計画２・開減１・拘減</t>
  </si>
  <si>
    <t>放デイ１４・未計画２・開減１・評減・拘減</t>
  </si>
  <si>
    <t>放デイ１４・未計画２・開減２・拘減</t>
  </si>
  <si>
    <t>放デイ１４・未計画２・開減２・評減・拘減</t>
  </si>
  <si>
    <t>放デイ１５</t>
  </si>
  <si>
    <t>放デイ１５・評減</t>
  </si>
  <si>
    <t>放デイ１５・開減１</t>
  </si>
  <si>
    <t>放デイ１５・開減１・評減</t>
  </si>
  <si>
    <t>放デイ１５・開減２</t>
  </si>
  <si>
    <t>放デイ１５・開減２・評減</t>
  </si>
  <si>
    <t>放デイ１５・拘減</t>
  </si>
  <si>
    <t>放デイ１５・評減・拘減</t>
  </si>
  <si>
    <t>放デイ１５・開減１・拘減</t>
  </si>
  <si>
    <t>放デイ１５・開減１・評減・拘減</t>
  </si>
  <si>
    <t>放デイ１５・開減２・拘減</t>
  </si>
  <si>
    <t>放デイ１５・開減２・評減・拘減</t>
  </si>
  <si>
    <t>放デイ１５・未計画</t>
  </si>
  <si>
    <t>放デイ１５・未計画・評減</t>
  </si>
  <si>
    <t>放デイ１５・未計画・開減１</t>
  </si>
  <si>
    <t>放デイ１５・未計画・開減１・評減</t>
  </si>
  <si>
    <t>放デイ１５・未計画・開減２</t>
  </si>
  <si>
    <t>放デイ１５・未計画・開減２・評減</t>
  </si>
  <si>
    <t>放デイ１５・未計画・拘減</t>
  </si>
  <si>
    <t>放デイ１５・未計画・評減・拘減</t>
  </si>
  <si>
    <t>放デイ１５・未計画・開減１・拘減</t>
  </si>
  <si>
    <t>放デイ１５・未計画・開減１・評減・拘減</t>
  </si>
  <si>
    <t>放デイ１５・未計画・開減２・拘減</t>
  </si>
  <si>
    <t>放デイ１５・未計画・開減２・評減・拘減</t>
  </si>
  <si>
    <t>放デイ１５・未計画２</t>
  </si>
  <si>
    <t>放デイ１５・未計画２・評減</t>
  </si>
  <si>
    <t>放デイ１５・未計画２・開減１</t>
  </si>
  <si>
    <t>放デイ１５・未計画２・開減１・評減</t>
  </si>
  <si>
    <t>放デイ１５・未計画２・開減２</t>
  </si>
  <si>
    <t>放デイ１５・未計画２・開減２・評減</t>
  </si>
  <si>
    <t>放デイ１５・未計画２・拘減</t>
  </si>
  <si>
    <t>放デイ１５・未計画２・評減・拘減</t>
  </si>
  <si>
    <t>放デイ１５・未計画２・開減１・拘減</t>
  </si>
  <si>
    <t>放デイ１５・未計画２・開減１・評減・拘減</t>
  </si>
  <si>
    <t>放デイ１５・未計画２・開減２・拘減</t>
  </si>
  <si>
    <t>放デイ１５・未計画２・開減２・評減・拘減</t>
  </si>
  <si>
    <t>放デイ１６</t>
  </si>
  <si>
    <t>放デイ１６・評減</t>
  </si>
  <si>
    <t>放デイ１６・開減１</t>
  </si>
  <si>
    <t>放デイ１６・開減１・評減</t>
  </si>
  <si>
    <t>放デイ１６・開減２</t>
  </si>
  <si>
    <t>放デイ１６・開減２・評減</t>
  </si>
  <si>
    <t>放デイ１６・拘減</t>
  </si>
  <si>
    <t>放デイ１６・評減・拘減</t>
  </si>
  <si>
    <t>放デイ１６・開減１・拘減</t>
  </si>
  <si>
    <t>放デイ１６・開減１・評減・拘減</t>
  </si>
  <si>
    <t>放デイ１６・開減２・拘減</t>
  </si>
  <si>
    <t>放デイ１６・開減２・評減・拘減</t>
  </si>
  <si>
    <t>放デイ１６・未計画</t>
  </si>
  <si>
    <t>放デイ１６・未計画・評減</t>
  </si>
  <si>
    <t>放デイ１６・未計画・開減１</t>
  </si>
  <si>
    <t>放デイ１６・未計画・開減１・評減</t>
  </si>
  <si>
    <t>放デイ１６・未計画・開減２</t>
  </si>
  <si>
    <t>放デイ１６・未計画・開減２・評減</t>
  </si>
  <si>
    <t>放デイ１６・未計画・拘減</t>
  </si>
  <si>
    <t>放デイ１６・未計画・評減・拘減</t>
  </si>
  <si>
    <t>放デイ１６・未計画・開減１・拘減</t>
  </si>
  <si>
    <t>放デイ１６・未計画・開減１・評減・拘減</t>
  </si>
  <si>
    <t>放デイ１６・未計画・開減２・拘減</t>
  </si>
  <si>
    <t>放デイ１６・未計画・開減２・評減・拘減</t>
  </si>
  <si>
    <t>放デイ１６・未計画２</t>
  </si>
  <si>
    <t>放デイ１６・未計画２・評減</t>
  </si>
  <si>
    <t>放デイ１６・未計画２・開減１</t>
  </si>
  <si>
    <t>放デイ１６・未計画２・開減１・評減</t>
  </si>
  <si>
    <t>放デイ１６・未計画２・開減２</t>
  </si>
  <si>
    <t>放デイ１６・未計画２・開減２・評減</t>
  </si>
  <si>
    <t>放デイ１６・未計画２・拘減</t>
  </si>
  <si>
    <t>放デイ１６・未計画２・評減・拘減</t>
  </si>
  <si>
    <t>放デイ１６・未計画２・開減１・拘減</t>
  </si>
  <si>
    <t>放デイ１６・未計画２・開減１・評減・拘減</t>
  </si>
  <si>
    <t>放デイ１６・未計画２・開減２・拘減</t>
  </si>
  <si>
    <t>放デイ１６・未計画２・開減２・評減・拘減</t>
  </si>
  <si>
    <t>放デイ１７</t>
  </si>
  <si>
    <t>放デイ１７・評減</t>
  </si>
  <si>
    <t>放デイ１７・開減１</t>
  </si>
  <si>
    <t>放デイ１７・開減１・評減</t>
  </si>
  <si>
    <t>放デイ１７・開減２</t>
  </si>
  <si>
    <t>放デイ１７・開減２・評減</t>
  </si>
  <si>
    <t>放デイ１７・拘減</t>
  </si>
  <si>
    <t>放デイ１７・評減・拘減</t>
  </si>
  <si>
    <t>放デイ１７・開減１・拘減</t>
  </si>
  <si>
    <t>放デイ１７・開減１・評減・拘減</t>
  </si>
  <si>
    <t>放デイ１７・開減２・拘減</t>
  </si>
  <si>
    <t>放デイ１７・開減２・評減・拘減</t>
  </si>
  <si>
    <t>放デイ１７・未計画</t>
  </si>
  <si>
    <t>放デイ１７・未計画・評減</t>
  </si>
  <si>
    <t>放デイ１７・未計画・開減１</t>
  </si>
  <si>
    <t>放デイ１７・未計画・開減１・評減</t>
  </si>
  <si>
    <t>放デイ１７・未計画・開減２</t>
  </si>
  <si>
    <t>放デイ１７・未計画・開減２・評減</t>
  </si>
  <si>
    <t>放デイ１７・未計画・拘減</t>
  </si>
  <si>
    <t>放デイ１７・未計画・評減・拘減</t>
  </si>
  <si>
    <t>放デイ１７・未計画・開減１・拘減</t>
  </si>
  <si>
    <t>放デイ１７・未計画・開減１・評減・拘減</t>
  </si>
  <si>
    <t>放デイ１７・未計画・開減２・拘減</t>
  </si>
  <si>
    <t>放デイ１７・未計画・開減２・評減・拘減</t>
  </si>
  <si>
    <t>放デイ１７・未計画２</t>
  </si>
  <si>
    <t>放デイ１７・未計画２・評減</t>
  </si>
  <si>
    <t>放デイ１７・未計画２・開減１</t>
  </si>
  <si>
    <t>放デイ１７・未計画２・開減１・評減</t>
  </si>
  <si>
    <t>放デイ１７・未計画２・開減２</t>
  </si>
  <si>
    <t>放デイ１７・未計画２・開減２・評減</t>
  </si>
  <si>
    <t>放デイ１７・未計画２・拘減</t>
  </si>
  <si>
    <t>放デイ１７・未計画２・評減・拘減</t>
  </si>
  <si>
    <t>放デイ１７・未計画２・開減１・拘減</t>
  </si>
  <si>
    <t>放デイ１７・未計画２・開減１・評減・拘減</t>
  </si>
  <si>
    <t>放デイ１７・未計画２・開減２・拘減</t>
  </si>
  <si>
    <t>放デイ１７・未計画２・開減２・評減・拘減</t>
  </si>
  <si>
    <t>放デイ１８</t>
  </si>
  <si>
    <t>放デイ１８・評減</t>
  </si>
  <si>
    <t>放デイ１８・開減１</t>
  </si>
  <si>
    <t>放デイ１８・開減１・評減</t>
  </si>
  <si>
    <t>放デイ１８・開減２</t>
  </si>
  <si>
    <t>放デイ１８・開減２・評減</t>
  </si>
  <si>
    <t>放デイ１８・拘減</t>
  </si>
  <si>
    <t>放デイ１８・評減・拘減</t>
  </si>
  <si>
    <t>放デイ１８・開減１・拘減</t>
  </si>
  <si>
    <t>放デイ１８・開減１・評減・拘減</t>
  </si>
  <si>
    <t>放デイ１８・開減２・拘減</t>
  </si>
  <si>
    <t>放デイ１８・開減２・評減・拘減</t>
  </si>
  <si>
    <t>放デイ１８・未計画</t>
  </si>
  <si>
    <t>放デイ１８・未計画・評減</t>
  </si>
  <si>
    <t>放デイ１８・未計画・開減１</t>
  </si>
  <si>
    <t>放デイ１８・未計画・開減１・評減</t>
  </si>
  <si>
    <t>放デイ１８・未計画・開減２</t>
  </si>
  <si>
    <t>放デイ１８・未計画・開減２・評減</t>
  </si>
  <si>
    <t>放デイ１８・未計画・拘減</t>
  </si>
  <si>
    <t>放デイ１８・未計画・評減・拘減</t>
  </si>
  <si>
    <t>放デイ１８・未計画・開減１・拘減</t>
  </si>
  <si>
    <t>放デイ１８・未計画・開減１・評減・拘減</t>
  </si>
  <si>
    <t>放デイ１８・未計画・開減２・拘減</t>
  </si>
  <si>
    <t>放デイ１８・未計画・開減２・評減・拘減</t>
  </si>
  <si>
    <t>放デイ１８・未計画２</t>
  </si>
  <si>
    <t>放デイ１８・未計画２・評減</t>
  </si>
  <si>
    <t>放デイ１８・未計画２・開減１</t>
  </si>
  <si>
    <t>放デイ１８・未計画２・開減１・評減</t>
  </si>
  <si>
    <t>放デイ１８・未計画２・開減２</t>
  </si>
  <si>
    <t>放デイ１８・未計画２・開減２・評減</t>
  </si>
  <si>
    <t>放デイ１８・未計画２・拘減</t>
  </si>
  <si>
    <t>放デイ１８・未計画２・評減・拘減</t>
  </si>
  <si>
    <t>放デイ１８・未計画２・開減１・拘減</t>
  </si>
  <si>
    <t>放デイ１８・未計画２・開減１・評減・拘減</t>
  </si>
  <si>
    <t>放デイ１８・未計画２・開減２・拘減</t>
  </si>
  <si>
    <t>放デイ１８・未計画２・開減２・評減・拘減</t>
  </si>
  <si>
    <t>放デイ１９</t>
  </si>
  <si>
    <t>放デイ１９・評減</t>
  </si>
  <si>
    <t>放デイ１９・開減１</t>
  </si>
  <si>
    <t>放デイ１９・開減１・評減</t>
  </si>
  <si>
    <t>放デイ１９・開減２</t>
  </si>
  <si>
    <t>放デイ１９・開減２・評減</t>
  </si>
  <si>
    <t>放デイ１９・拘減</t>
  </si>
  <si>
    <t>放デイ１９・評減・拘減</t>
  </si>
  <si>
    <t>放デイ１９・開減１・拘減</t>
  </si>
  <si>
    <t>放デイ１９・開減１・評減・拘減</t>
  </si>
  <si>
    <t>放デイ１９・開減２・拘減</t>
  </si>
  <si>
    <t>放デイ１９・開減２・評減・拘減</t>
  </si>
  <si>
    <t>放デイ１９・未計画</t>
  </si>
  <si>
    <t>放デイ１９・未計画・評減</t>
  </si>
  <si>
    <t>放デイ１９・未計画・開減１</t>
  </si>
  <si>
    <t>放デイ１９・未計画・開減１・評減</t>
  </si>
  <si>
    <t>放デイ１９・未計画・開減２</t>
  </si>
  <si>
    <t>放デイ１９・未計画・開減２・評減</t>
  </si>
  <si>
    <t>放デイ１９・未計画・拘減</t>
  </si>
  <si>
    <t>放デイ１９・未計画・評減・拘減</t>
  </si>
  <si>
    <t>放デイ１９・未計画・開減１・拘減</t>
  </si>
  <si>
    <t>放デイ１９・未計画・開減１・評減・拘減</t>
  </si>
  <si>
    <t>放デイ１９・未計画・開減２・拘減</t>
  </si>
  <si>
    <t>放デイ１９・未計画・開減２・評減・拘減</t>
  </si>
  <si>
    <t>放デイ１９・未計画２</t>
  </si>
  <si>
    <t>放デイ１９・未計画２・評減</t>
  </si>
  <si>
    <t>放デイ１９・未計画２・開減１</t>
  </si>
  <si>
    <t>放デイ１９・未計画２・開減１・評減</t>
  </si>
  <si>
    <t>放デイ１９・未計画２・開減２</t>
  </si>
  <si>
    <t>放デイ１９・未計画２・開減２・評減</t>
  </si>
  <si>
    <t>放デイ１９・未計画２・拘減</t>
  </si>
  <si>
    <t>放デイ１９・未計画２・評減・拘減</t>
  </si>
  <si>
    <t>放デイ１９・未計画２・開減１・拘減</t>
  </si>
  <si>
    <t>放デイ１９・未計画２・開減１・評減・拘減</t>
  </si>
  <si>
    <t>放デイ１９・未計画２・開減２・拘減</t>
  </si>
  <si>
    <t>放デイ１９・未計画２・開減２・評減・拘減</t>
  </si>
  <si>
    <t>放デイ２０</t>
  </si>
  <si>
    <t>放デイ２０・評減</t>
  </si>
  <si>
    <t>放デイ２０・開減１</t>
  </si>
  <si>
    <t>放デイ２０・開減１・評減</t>
  </si>
  <si>
    <t>放デイ２０・開減２</t>
  </si>
  <si>
    <t>放デイ２０・開減２・評減</t>
  </si>
  <si>
    <t>放デイ２０・拘減</t>
  </si>
  <si>
    <t>放デイ２０・評減・拘減</t>
  </si>
  <si>
    <t>放デイ２０・開減１・拘減</t>
  </si>
  <si>
    <t>放デイ２０・開減１・評減・拘減</t>
  </si>
  <si>
    <t>放デイ２０・開減２・拘減</t>
  </si>
  <si>
    <t>放デイ２０・開減２・評減・拘減</t>
  </si>
  <si>
    <t>放デイ２０・未計画</t>
  </si>
  <si>
    <t>放デイ２０・未計画・評減</t>
  </si>
  <si>
    <t>放デイ２０・未計画・開減１</t>
  </si>
  <si>
    <t>放デイ２０・未計画・開減１・評減</t>
  </si>
  <si>
    <t>放デイ２０・未計画・開減２</t>
  </si>
  <si>
    <t>放デイ２０・未計画・開減２・評減</t>
  </si>
  <si>
    <t>放デイ２０・未計画・拘減</t>
  </si>
  <si>
    <t>放デイ２０・未計画・評減・拘減</t>
  </si>
  <si>
    <t>放デイ２０・未計画・開減１・拘減</t>
  </si>
  <si>
    <t>放デイ２０・未計画・開減１・評減・拘減</t>
  </si>
  <si>
    <t>放デイ２０・未計画・開減２・拘減</t>
  </si>
  <si>
    <t>放デイ２０・未計画・開減２・評減・拘減</t>
  </si>
  <si>
    <t>放デイ２０・未計画２</t>
  </si>
  <si>
    <t>放デイ２０・未計画２・評減</t>
  </si>
  <si>
    <t>放デイ２０・未計画２・開減１</t>
  </si>
  <si>
    <t>放デイ２０・未計画２・開減１・評減</t>
  </si>
  <si>
    <t>放デイ２０・未計画２・開減２</t>
  </si>
  <si>
    <t>放デイ２０・未計画２・開減２・評減</t>
  </si>
  <si>
    <t>放デイ２０・未計画２・拘減</t>
  </si>
  <si>
    <t>放デイ２０・未計画２・評減・拘減</t>
  </si>
  <si>
    <t>放デイ２０・未計画２・開減１・拘減</t>
  </si>
  <si>
    <t>放デイ２０・未計画２・開減１・評減・拘減</t>
  </si>
  <si>
    <t>放デイ２０・未計画２・開減２・拘減</t>
  </si>
  <si>
    <t>放デイ２０・未計画２・開減２・評減・拘減</t>
  </si>
  <si>
    <t>共生型放デイ１</t>
  </si>
  <si>
    <t>ニ　共生型放課後等デイサービス給付費</t>
    <phoneticPr fontId="6"/>
  </si>
  <si>
    <t>(1)授業終了後に行う場合</t>
    <rPh sb="3" eb="5">
      <t>ジュギョウ</t>
    </rPh>
    <rPh sb="5" eb="8">
      <t>シュウリョウゴ</t>
    </rPh>
    <rPh sb="9" eb="10">
      <t>オコナ</t>
    </rPh>
    <rPh sb="11" eb="13">
      <t>バアイ</t>
    </rPh>
    <phoneticPr fontId="6"/>
  </si>
  <si>
    <t>共生型放デイ１・評減</t>
  </si>
  <si>
    <t>共生型放デイ１・拘減</t>
  </si>
  <si>
    <t>共生型放デイ１・評減・拘減</t>
  </si>
  <si>
    <t>共生型放デイ２</t>
  </si>
  <si>
    <t>(2)休業日に行う場合</t>
    <phoneticPr fontId="6"/>
  </si>
  <si>
    <t>共生型放デイ２・評減</t>
  </si>
  <si>
    <t>共生型放デイ２・開減１</t>
  </si>
  <si>
    <t>共生型放デイ２・開減１・評減</t>
  </si>
  <si>
    <t>共生型放デイ２・開減２</t>
  </si>
  <si>
    <t>共生型放デイ２・開減２・評減</t>
  </si>
  <si>
    <t>共生型放デイ２・拘減</t>
  </si>
  <si>
    <t>共生型放デイ２・評減・拘減</t>
  </si>
  <si>
    <t>共生型放デイ２・開減１・拘減</t>
  </si>
  <si>
    <t>共生型放デイ２・開減１・評減・拘減</t>
  </si>
  <si>
    <t>共生型放デイ２・開減２・拘減</t>
  </si>
  <si>
    <t>共生型放デイ２・開減２・評減・拘減</t>
  </si>
  <si>
    <t>基準該当放デイⅠ１</t>
  </si>
  <si>
    <t>ホ　　基準該当放課後等デイサービス給付費</t>
    <phoneticPr fontId="6"/>
  </si>
  <si>
    <t>(1)基準該当放課後等デイサービス給付費(Ⅰ)</t>
    <phoneticPr fontId="6"/>
  </si>
  <si>
    <t>基準該当放デイⅠ１・評減</t>
  </si>
  <si>
    <t>基準該当放デイⅠ１・未計画</t>
  </si>
  <si>
    <t>基準該当放デイⅠ１・未計画・評減</t>
  </si>
  <si>
    <t>基準該当放デイⅠ１・未計画２</t>
  </si>
  <si>
    <t>基準該当放デイⅠ１・未計画２・評減</t>
  </si>
  <si>
    <t>基準該当放デイⅠ２</t>
  </si>
  <si>
    <t>基準該当放デイⅠ２・評減</t>
  </si>
  <si>
    <t>基準該当放デイⅠ２・開減１</t>
  </si>
  <si>
    <t>基準該当放デイⅠ２・開減１・評減</t>
  </si>
  <si>
    <t>基準該当放デイⅠ２・開減２</t>
  </si>
  <si>
    <t>基準該当放デイⅠ２・開減２・評減</t>
  </si>
  <si>
    <t>基準該当放デイⅠ２・未計画</t>
  </si>
  <si>
    <t>基準該当放デイⅠ２・未計画・評減</t>
  </si>
  <si>
    <t>基準該当放デイⅠ２・未計画・開減１</t>
  </si>
  <si>
    <t>基準該当放デイⅠ２・未計画・開減１・評減</t>
  </si>
  <si>
    <t>基準該当放デイⅠ２・未計画・開減２</t>
  </si>
  <si>
    <t>基準該当放デイⅠ２・未計画・開減２・評減</t>
  </si>
  <si>
    <t>基準該当放デイⅠ２・未計画２</t>
  </si>
  <si>
    <t>基準該当放デイⅠ２・未計画２・評減</t>
  </si>
  <si>
    <t>基準該当放デイⅠ２・未計画２・開減１</t>
  </si>
  <si>
    <t>基準該当放デイⅠ２・未計画２・開減１・評減</t>
  </si>
  <si>
    <t>基準該当放デイⅠ２・未計画２・開減２</t>
  </si>
  <si>
    <t>基準該当放デイⅠ２・未計画２・開減２・評減</t>
  </si>
  <si>
    <t>基準該当放デイⅡ１</t>
  </si>
  <si>
    <t>(2)基準該当放課後等デイサービス給付費(Ⅱ)</t>
    <phoneticPr fontId="6"/>
  </si>
  <si>
    <t>基準該当放デイⅡ１・評減</t>
  </si>
  <si>
    <t>基準該当放デイⅡ２</t>
  </si>
  <si>
    <t>(2)休業日に行う場合</t>
    <phoneticPr fontId="6"/>
  </si>
  <si>
    <t>基準該当放デイⅡ２・評減</t>
  </si>
  <si>
    <t>基準該当放デイⅡ２・開減１</t>
  </si>
  <si>
    <t>基準該当放デイⅡ２・開減１・評減</t>
  </si>
  <si>
    <t>基準該当放デイⅡ２・開減２</t>
  </si>
  <si>
    <t>基準該当放デイⅡ２・開減２・評減</t>
  </si>
  <si>
    <t>放デイ児童発達支援管理責任者専任加算１</t>
    <rPh sb="3" eb="5">
      <t>ジドウ</t>
    </rPh>
    <rPh sb="5" eb="7">
      <t>ハッタツ</t>
    </rPh>
    <rPh sb="7" eb="9">
      <t>シエン</t>
    </rPh>
    <rPh sb="9" eb="11">
      <t>カンリ</t>
    </rPh>
    <rPh sb="11" eb="13">
      <t>セキニン</t>
    </rPh>
    <rPh sb="13" eb="14">
      <t>シャ</t>
    </rPh>
    <rPh sb="14" eb="16">
      <t>センニン</t>
    </rPh>
    <rPh sb="16" eb="18">
      <t>カサン</t>
    </rPh>
    <phoneticPr fontId="6"/>
  </si>
  <si>
    <t>イ(1)　障害児（重症心身障害児を除く）に授業終了後に行う場合</t>
    <rPh sb="5" eb="8">
      <t>ショウガイジ</t>
    </rPh>
    <rPh sb="9" eb="11">
      <t>ジュウショウ</t>
    </rPh>
    <rPh sb="11" eb="13">
      <t>シンシン</t>
    </rPh>
    <rPh sb="13" eb="16">
      <t>ショウガイジ</t>
    </rPh>
    <rPh sb="17" eb="18">
      <t>ノゾ</t>
    </rPh>
    <rPh sb="21" eb="23">
      <t>ジュギョウ</t>
    </rPh>
    <rPh sb="23" eb="26">
      <t>シュウリョウゴ</t>
    </rPh>
    <rPh sb="27" eb="28">
      <t>オコナ</t>
    </rPh>
    <rPh sb="29" eb="31">
      <t>バアイ</t>
    </rPh>
    <phoneticPr fontId="6"/>
  </si>
  <si>
    <t>放デイ児童発達支援管理責任者専任加算２</t>
    <rPh sb="3" eb="5">
      <t>ジドウ</t>
    </rPh>
    <rPh sb="5" eb="7">
      <t>ハッタツ</t>
    </rPh>
    <rPh sb="7" eb="9">
      <t>シエン</t>
    </rPh>
    <rPh sb="9" eb="11">
      <t>カンリ</t>
    </rPh>
    <rPh sb="11" eb="13">
      <t>セキニン</t>
    </rPh>
    <rPh sb="13" eb="14">
      <t>シャ</t>
    </rPh>
    <rPh sb="14" eb="16">
      <t>センニン</t>
    </rPh>
    <rPh sb="16" eb="18">
      <t>カサン</t>
    </rPh>
    <phoneticPr fontId="6"/>
  </si>
  <si>
    <t>(2)定員11人以上20人以下</t>
    <rPh sb="3" eb="5">
      <t>テイイン</t>
    </rPh>
    <rPh sb="7" eb="8">
      <t>ニン</t>
    </rPh>
    <rPh sb="8" eb="10">
      <t>イジョウ</t>
    </rPh>
    <rPh sb="12" eb="13">
      <t>ニン</t>
    </rPh>
    <rPh sb="13" eb="15">
      <t>イカ</t>
    </rPh>
    <phoneticPr fontId="6"/>
  </si>
  <si>
    <t>放デイ児童発達支援管理責任者専任加算３</t>
    <rPh sb="3" eb="5">
      <t>ジドウ</t>
    </rPh>
    <rPh sb="5" eb="7">
      <t>ハッタツ</t>
    </rPh>
    <rPh sb="7" eb="9">
      <t>シエン</t>
    </rPh>
    <rPh sb="9" eb="11">
      <t>カンリ</t>
    </rPh>
    <rPh sb="11" eb="13">
      <t>セキニン</t>
    </rPh>
    <rPh sb="13" eb="14">
      <t>シャ</t>
    </rPh>
    <rPh sb="14" eb="16">
      <t>センニン</t>
    </rPh>
    <rPh sb="16" eb="18">
      <t>カサン</t>
    </rPh>
    <phoneticPr fontId="6"/>
  </si>
  <si>
    <t>(3)定員21人以上</t>
    <rPh sb="3" eb="5">
      <t>テイイン</t>
    </rPh>
    <rPh sb="7" eb="8">
      <t>ニン</t>
    </rPh>
    <rPh sb="8" eb="10">
      <t>イジョウ</t>
    </rPh>
    <phoneticPr fontId="6"/>
  </si>
  <si>
    <t>放デイ児童発達支援管理責任者専任加算４</t>
    <rPh sb="3" eb="5">
      <t>ジドウ</t>
    </rPh>
    <rPh sb="5" eb="7">
      <t>ハッタツ</t>
    </rPh>
    <rPh sb="7" eb="9">
      <t>シエン</t>
    </rPh>
    <rPh sb="9" eb="11">
      <t>カンリ</t>
    </rPh>
    <rPh sb="11" eb="13">
      <t>セキニン</t>
    </rPh>
    <rPh sb="13" eb="14">
      <t>シャ</t>
    </rPh>
    <rPh sb="14" eb="16">
      <t>センニン</t>
    </rPh>
    <rPh sb="16" eb="18">
      <t>カサン</t>
    </rPh>
    <phoneticPr fontId="6"/>
  </si>
  <si>
    <t>イ(2)　障害児（重症心身障害児を除く）に休業日に行う場合</t>
    <rPh sb="5" eb="8">
      <t>ショウガイジ</t>
    </rPh>
    <rPh sb="9" eb="11">
      <t>ジュウショウ</t>
    </rPh>
    <rPh sb="11" eb="13">
      <t>シンシン</t>
    </rPh>
    <rPh sb="13" eb="16">
      <t>ショウガイジ</t>
    </rPh>
    <rPh sb="17" eb="18">
      <t>ノゾ</t>
    </rPh>
    <rPh sb="21" eb="24">
      <t>キュウギョウビ</t>
    </rPh>
    <rPh sb="25" eb="26">
      <t>オコナ</t>
    </rPh>
    <rPh sb="27" eb="29">
      <t>バアイ</t>
    </rPh>
    <phoneticPr fontId="6"/>
  </si>
  <si>
    <t>放デイ児童発達支援管理責任者専任加算５</t>
    <rPh sb="3" eb="5">
      <t>ジドウ</t>
    </rPh>
    <rPh sb="5" eb="7">
      <t>ハッタツ</t>
    </rPh>
    <rPh sb="7" eb="9">
      <t>シエン</t>
    </rPh>
    <rPh sb="9" eb="11">
      <t>カンリ</t>
    </rPh>
    <rPh sb="11" eb="13">
      <t>セキニン</t>
    </rPh>
    <rPh sb="13" eb="14">
      <t>シャ</t>
    </rPh>
    <rPh sb="14" eb="16">
      <t>センニン</t>
    </rPh>
    <rPh sb="16" eb="18">
      <t>カサン</t>
    </rPh>
    <phoneticPr fontId="6"/>
  </si>
  <si>
    <t>放デイ児童発達支援管理責任者専任加算６</t>
    <rPh sb="3" eb="5">
      <t>ジドウ</t>
    </rPh>
    <rPh sb="5" eb="7">
      <t>ハッタツ</t>
    </rPh>
    <rPh sb="7" eb="9">
      <t>シエン</t>
    </rPh>
    <rPh sb="9" eb="11">
      <t>カンリ</t>
    </rPh>
    <rPh sb="11" eb="13">
      <t>セキニン</t>
    </rPh>
    <rPh sb="13" eb="14">
      <t>シャ</t>
    </rPh>
    <rPh sb="14" eb="16">
      <t>センニン</t>
    </rPh>
    <rPh sb="16" eb="18">
      <t>カサン</t>
    </rPh>
    <phoneticPr fontId="6"/>
  </si>
  <si>
    <t>放デイ児童発達支援管理責任者専任加算７</t>
    <rPh sb="3" eb="5">
      <t>ジドウ</t>
    </rPh>
    <rPh sb="5" eb="7">
      <t>ハッタツ</t>
    </rPh>
    <rPh sb="7" eb="9">
      <t>シエン</t>
    </rPh>
    <rPh sb="9" eb="11">
      <t>カンリ</t>
    </rPh>
    <rPh sb="11" eb="13">
      <t>セキニン</t>
    </rPh>
    <rPh sb="13" eb="14">
      <t>シャ</t>
    </rPh>
    <rPh sb="14" eb="16">
      <t>センニン</t>
    </rPh>
    <rPh sb="16" eb="18">
      <t>カサン</t>
    </rPh>
    <phoneticPr fontId="6"/>
  </si>
  <si>
    <t>ロ(1)　重症心身障害児に授業終了後に行う場合</t>
    <rPh sb="5" eb="7">
      <t>ジュウショウ</t>
    </rPh>
    <rPh sb="7" eb="9">
      <t>シンシン</t>
    </rPh>
    <rPh sb="9" eb="12">
      <t>ショウガイジ</t>
    </rPh>
    <rPh sb="13" eb="15">
      <t>ジュギョウ</t>
    </rPh>
    <rPh sb="15" eb="18">
      <t>シュウリョウゴ</t>
    </rPh>
    <rPh sb="19" eb="20">
      <t>オコナ</t>
    </rPh>
    <rPh sb="21" eb="23">
      <t>バアイ</t>
    </rPh>
    <phoneticPr fontId="6"/>
  </si>
  <si>
    <t>放デイ児童発達支援管理責任者専任加算８</t>
    <rPh sb="3" eb="5">
      <t>ジドウ</t>
    </rPh>
    <rPh sb="5" eb="7">
      <t>ハッタツ</t>
    </rPh>
    <rPh sb="7" eb="9">
      <t>シエン</t>
    </rPh>
    <rPh sb="9" eb="11">
      <t>カンリ</t>
    </rPh>
    <rPh sb="11" eb="13">
      <t>セキニン</t>
    </rPh>
    <rPh sb="13" eb="14">
      <t>シャ</t>
    </rPh>
    <rPh sb="14" eb="16">
      <t>センニン</t>
    </rPh>
    <rPh sb="16" eb="18">
      <t>カサン</t>
    </rPh>
    <phoneticPr fontId="6"/>
  </si>
  <si>
    <t>放デイ児童発達支援管理責任者専任加算９</t>
    <rPh sb="3" eb="5">
      <t>ジドウ</t>
    </rPh>
    <rPh sb="5" eb="7">
      <t>ハッタツ</t>
    </rPh>
    <rPh sb="7" eb="9">
      <t>シエン</t>
    </rPh>
    <rPh sb="9" eb="11">
      <t>カンリ</t>
    </rPh>
    <rPh sb="11" eb="13">
      <t>セキニン</t>
    </rPh>
    <rPh sb="13" eb="14">
      <t>シャ</t>
    </rPh>
    <rPh sb="14" eb="16">
      <t>センニン</t>
    </rPh>
    <rPh sb="16" eb="18">
      <t>カサン</t>
    </rPh>
    <phoneticPr fontId="6"/>
  </si>
  <si>
    <t>放デイ児童発達支援管理責任者専任加算１０</t>
    <rPh sb="3" eb="5">
      <t>ジドウ</t>
    </rPh>
    <rPh sb="5" eb="7">
      <t>ハッタツ</t>
    </rPh>
    <rPh sb="7" eb="9">
      <t>シエン</t>
    </rPh>
    <rPh sb="9" eb="11">
      <t>カンリ</t>
    </rPh>
    <rPh sb="11" eb="13">
      <t>セキニン</t>
    </rPh>
    <rPh sb="13" eb="14">
      <t>シャ</t>
    </rPh>
    <rPh sb="14" eb="16">
      <t>センニン</t>
    </rPh>
    <rPh sb="16" eb="18">
      <t>カサン</t>
    </rPh>
    <phoneticPr fontId="6"/>
  </si>
  <si>
    <t>放デイ児童発達支援管理責任者専任加算１１</t>
    <rPh sb="3" eb="5">
      <t>ジドウ</t>
    </rPh>
    <rPh sb="5" eb="7">
      <t>ハッタツ</t>
    </rPh>
    <rPh sb="7" eb="9">
      <t>シエン</t>
    </rPh>
    <rPh sb="9" eb="11">
      <t>カンリ</t>
    </rPh>
    <rPh sb="11" eb="13">
      <t>セキニン</t>
    </rPh>
    <rPh sb="13" eb="14">
      <t>シャ</t>
    </rPh>
    <rPh sb="14" eb="16">
      <t>センニン</t>
    </rPh>
    <rPh sb="16" eb="18">
      <t>カサン</t>
    </rPh>
    <phoneticPr fontId="6"/>
  </si>
  <si>
    <t>放デイ児童発達支援管理責任者専任加算１２</t>
    <rPh sb="3" eb="5">
      <t>ジドウ</t>
    </rPh>
    <rPh sb="5" eb="7">
      <t>ハッタツ</t>
    </rPh>
    <rPh sb="7" eb="9">
      <t>シエン</t>
    </rPh>
    <rPh sb="9" eb="11">
      <t>カンリ</t>
    </rPh>
    <rPh sb="11" eb="13">
      <t>セキニン</t>
    </rPh>
    <rPh sb="13" eb="14">
      <t>シャ</t>
    </rPh>
    <rPh sb="14" eb="16">
      <t>センニン</t>
    </rPh>
    <rPh sb="16" eb="18">
      <t>カサン</t>
    </rPh>
    <phoneticPr fontId="6"/>
  </si>
  <si>
    <t>(6)定員10人</t>
    <rPh sb="3" eb="5">
      <t>テイイン</t>
    </rPh>
    <rPh sb="7" eb="8">
      <t>ニン</t>
    </rPh>
    <phoneticPr fontId="6"/>
  </si>
  <si>
    <t>放デイ児童発達支援管理責任者専任加算１３</t>
    <rPh sb="3" eb="5">
      <t>ジドウ</t>
    </rPh>
    <rPh sb="5" eb="7">
      <t>ハッタツ</t>
    </rPh>
    <rPh sb="7" eb="9">
      <t>シエン</t>
    </rPh>
    <rPh sb="9" eb="11">
      <t>カンリ</t>
    </rPh>
    <rPh sb="11" eb="13">
      <t>セキニン</t>
    </rPh>
    <rPh sb="13" eb="14">
      <t>シャ</t>
    </rPh>
    <rPh sb="14" eb="16">
      <t>センニン</t>
    </rPh>
    <rPh sb="16" eb="18">
      <t>カサン</t>
    </rPh>
    <phoneticPr fontId="6"/>
  </si>
  <si>
    <t>(7)定員11人以上</t>
    <rPh sb="3" eb="5">
      <t>テイイン</t>
    </rPh>
    <rPh sb="7" eb="8">
      <t>ニン</t>
    </rPh>
    <rPh sb="8" eb="10">
      <t>イジョウ</t>
    </rPh>
    <phoneticPr fontId="6"/>
  </si>
  <si>
    <t>放デイ児童発達支援管理責任者専任加算１４</t>
    <rPh sb="3" eb="5">
      <t>ジドウ</t>
    </rPh>
    <rPh sb="5" eb="7">
      <t>ハッタツ</t>
    </rPh>
    <rPh sb="7" eb="9">
      <t>シエン</t>
    </rPh>
    <rPh sb="9" eb="11">
      <t>カンリ</t>
    </rPh>
    <rPh sb="11" eb="13">
      <t>セキニン</t>
    </rPh>
    <rPh sb="13" eb="14">
      <t>シャ</t>
    </rPh>
    <rPh sb="14" eb="16">
      <t>センニン</t>
    </rPh>
    <rPh sb="16" eb="18">
      <t>カサン</t>
    </rPh>
    <phoneticPr fontId="6"/>
  </si>
  <si>
    <t>ロ(2)　重症心身障害児に休業日に行う場合</t>
    <rPh sb="5" eb="7">
      <t>ジュウショウ</t>
    </rPh>
    <rPh sb="7" eb="9">
      <t>シンシン</t>
    </rPh>
    <rPh sb="9" eb="12">
      <t>ショウガイジ</t>
    </rPh>
    <rPh sb="13" eb="16">
      <t>キュウギョウビ</t>
    </rPh>
    <rPh sb="17" eb="18">
      <t>オコナ</t>
    </rPh>
    <rPh sb="19" eb="21">
      <t>バアイ</t>
    </rPh>
    <phoneticPr fontId="6"/>
  </si>
  <si>
    <t>放デイ児童発達支援管理責任者専任加算１５</t>
    <rPh sb="3" eb="5">
      <t>ジドウ</t>
    </rPh>
    <rPh sb="5" eb="7">
      <t>ハッタツ</t>
    </rPh>
    <rPh sb="7" eb="9">
      <t>シエン</t>
    </rPh>
    <rPh sb="9" eb="11">
      <t>カンリ</t>
    </rPh>
    <rPh sb="11" eb="13">
      <t>セキニン</t>
    </rPh>
    <rPh sb="13" eb="14">
      <t>シャ</t>
    </rPh>
    <rPh sb="14" eb="16">
      <t>センニン</t>
    </rPh>
    <rPh sb="16" eb="18">
      <t>カサン</t>
    </rPh>
    <phoneticPr fontId="6"/>
  </si>
  <si>
    <t>放デイ児童発達支援管理責任者専任加算１６</t>
    <rPh sb="3" eb="5">
      <t>ジドウ</t>
    </rPh>
    <rPh sb="5" eb="7">
      <t>ハッタツ</t>
    </rPh>
    <rPh sb="7" eb="9">
      <t>シエン</t>
    </rPh>
    <rPh sb="9" eb="11">
      <t>カンリ</t>
    </rPh>
    <rPh sb="11" eb="13">
      <t>セキニン</t>
    </rPh>
    <rPh sb="13" eb="14">
      <t>シャ</t>
    </rPh>
    <rPh sb="14" eb="16">
      <t>センニン</t>
    </rPh>
    <rPh sb="16" eb="18">
      <t>カサン</t>
    </rPh>
    <phoneticPr fontId="6"/>
  </si>
  <si>
    <t>放デイ児童発達支援管理責任者専任加算１７</t>
    <rPh sb="3" eb="5">
      <t>ジドウ</t>
    </rPh>
    <rPh sb="5" eb="7">
      <t>ハッタツ</t>
    </rPh>
    <rPh sb="7" eb="9">
      <t>シエン</t>
    </rPh>
    <rPh sb="9" eb="11">
      <t>カンリ</t>
    </rPh>
    <rPh sb="11" eb="13">
      <t>セキニン</t>
    </rPh>
    <rPh sb="13" eb="14">
      <t>シャ</t>
    </rPh>
    <rPh sb="14" eb="16">
      <t>センニン</t>
    </rPh>
    <rPh sb="16" eb="18">
      <t>カサン</t>
    </rPh>
    <phoneticPr fontId="6"/>
  </si>
  <si>
    <t>放デイ児童発達支援管理責任者専任加算１８</t>
    <rPh sb="3" eb="5">
      <t>ジドウ</t>
    </rPh>
    <rPh sb="5" eb="7">
      <t>ハッタツ</t>
    </rPh>
    <rPh sb="7" eb="9">
      <t>シエン</t>
    </rPh>
    <rPh sb="9" eb="11">
      <t>カンリ</t>
    </rPh>
    <rPh sb="11" eb="13">
      <t>セキニン</t>
    </rPh>
    <rPh sb="13" eb="14">
      <t>シャ</t>
    </rPh>
    <rPh sb="14" eb="16">
      <t>センニン</t>
    </rPh>
    <rPh sb="16" eb="18">
      <t>カサン</t>
    </rPh>
    <phoneticPr fontId="6"/>
  </si>
  <si>
    <t>放デイ児童発達支援管理責任者専任加算１９</t>
    <rPh sb="3" eb="5">
      <t>ジドウ</t>
    </rPh>
    <rPh sb="5" eb="7">
      <t>ハッタツ</t>
    </rPh>
    <rPh sb="7" eb="9">
      <t>シエン</t>
    </rPh>
    <rPh sb="9" eb="11">
      <t>カンリ</t>
    </rPh>
    <rPh sb="11" eb="13">
      <t>セキニン</t>
    </rPh>
    <rPh sb="13" eb="14">
      <t>シャ</t>
    </rPh>
    <rPh sb="14" eb="16">
      <t>センニン</t>
    </rPh>
    <rPh sb="16" eb="18">
      <t>カサン</t>
    </rPh>
    <phoneticPr fontId="6"/>
  </si>
  <si>
    <t>放デイ児童発達支援管理責任者専任加算２０</t>
    <rPh sb="3" eb="5">
      <t>ジドウ</t>
    </rPh>
    <rPh sb="5" eb="7">
      <t>ハッタツ</t>
    </rPh>
    <rPh sb="7" eb="9">
      <t>シエン</t>
    </rPh>
    <rPh sb="9" eb="11">
      <t>カンリ</t>
    </rPh>
    <rPh sb="11" eb="13">
      <t>セキニン</t>
    </rPh>
    <rPh sb="13" eb="14">
      <t>シャ</t>
    </rPh>
    <rPh sb="14" eb="16">
      <t>センニン</t>
    </rPh>
    <rPh sb="16" eb="18">
      <t>カサン</t>
    </rPh>
    <phoneticPr fontId="6"/>
  </si>
  <si>
    <t>放デイ指導員加配加算１</t>
    <rPh sb="3" eb="6">
      <t>シドウイン</t>
    </rPh>
    <rPh sb="6" eb="8">
      <t>カハイ</t>
    </rPh>
    <rPh sb="8" eb="10">
      <t>カサン</t>
    </rPh>
    <phoneticPr fontId="6"/>
  </si>
  <si>
    <t>イ 児童指導員等の場合</t>
    <phoneticPr fontId="6"/>
  </si>
  <si>
    <t>放デイ指導員加配加算２</t>
    <rPh sb="3" eb="6">
      <t>シドウイン</t>
    </rPh>
    <rPh sb="6" eb="8">
      <t>カハイ</t>
    </rPh>
    <rPh sb="8" eb="10">
      <t>カサン</t>
    </rPh>
    <phoneticPr fontId="6"/>
  </si>
  <si>
    <t>ロ 指導員の場合</t>
    <phoneticPr fontId="6"/>
  </si>
  <si>
    <t>放デイ指導員加配加算３</t>
    <rPh sb="0" eb="1">
      <t>ホウ</t>
    </rPh>
    <rPh sb="3" eb="6">
      <t>シドウイン</t>
    </rPh>
    <rPh sb="6" eb="8">
      <t>カハイ</t>
    </rPh>
    <rPh sb="8" eb="10">
      <t>カサン</t>
    </rPh>
    <phoneticPr fontId="6"/>
  </si>
  <si>
    <t>放デイ指導員加配加算４</t>
    <rPh sb="0" eb="1">
      <t>ホウ</t>
    </rPh>
    <rPh sb="3" eb="6">
      <t>シドウイン</t>
    </rPh>
    <rPh sb="6" eb="8">
      <t>カハイ</t>
    </rPh>
    <rPh sb="8" eb="10">
      <t>カサン</t>
    </rPh>
    <phoneticPr fontId="6"/>
  </si>
  <si>
    <t>放デイ指導員加配加算５</t>
    <rPh sb="0" eb="1">
      <t>ホウ</t>
    </rPh>
    <rPh sb="3" eb="6">
      <t>シドウイン</t>
    </rPh>
    <rPh sb="6" eb="8">
      <t>カハイ</t>
    </rPh>
    <rPh sb="8" eb="10">
      <t>カサン</t>
    </rPh>
    <phoneticPr fontId="6"/>
  </si>
  <si>
    <t>放デイ指導員加配加算６</t>
    <rPh sb="0" eb="1">
      <t>ホウ</t>
    </rPh>
    <rPh sb="3" eb="6">
      <t>シドウイン</t>
    </rPh>
    <rPh sb="6" eb="8">
      <t>カハイ</t>
    </rPh>
    <rPh sb="8" eb="10">
      <t>カサン</t>
    </rPh>
    <phoneticPr fontId="6"/>
  </si>
  <si>
    <t>放デイ指導員加配加算７</t>
    <rPh sb="3" eb="6">
      <t>シドウイン</t>
    </rPh>
    <rPh sb="6" eb="8">
      <t>カハイ</t>
    </rPh>
    <rPh sb="8" eb="10">
      <t>カサン</t>
    </rPh>
    <phoneticPr fontId="6"/>
  </si>
  <si>
    <t>放デイ指導員加配加算８</t>
    <rPh sb="3" eb="6">
      <t>シドウイン</t>
    </rPh>
    <rPh sb="6" eb="8">
      <t>カハイ</t>
    </rPh>
    <rPh sb="8" eb="10">
      <t>カサン</t>
    </rPh>
    <phoneticPr fontId="6"/>
  </si>
  <si>
    <t>放デイ指導員加配加算９</t>
    <rPh sb="3" eb="6">
      <t>シドウイン</t>
    </rPh>
    <rPh sb="6" eb="8">
      <t>カハイ</t>
    </rPh>
    <rPh sb="8" eb="10">
      <t>カサン</t>
    </rPh>
    <phoneticPr fontId="6"/>
  </si>
  <si>
    <t>放デイ指導員加配加算１０</t>
    <rPh sb="3" eb="6">
      <t>シドウイン</t>
    </rPh>
    <rPh sb="6" eb="8">
      <t>カハイ</t>
    </rPh>
    <rPh sb="8" eb="10">
      <t>カサン</t>
    </rPh>
    <phoneticPr fontId="6"/>
  </si>
  <si>
    <t>放デイ指導員加配加算１１</t>
    <rPh sb="3" eb="6">
      <t>シドウイン</t>
    </rPh>
    <rPh sb="6" eb="8">
      <t>カハイ</t>
    </rPh>
    <rPh sb="8" eb="10">
      <t>カサン</t>
    </rPh>
    <phoneticPr fontId="6"/>
  </si>
  <si>
    <t>放デイ指導員加配加算１２</t>
    <rPh sb="3" eb="6">
      <t>シドウイン</t>
    </rPh>
    <rPh sb="6" eb="8">
      <t>カハイ</t>
    </rPh>
    <rPh sb="8" eb="10">
      <t>カサン</t>
    </rPh>
    <phoneticPr fontId="6"/>
  </si>
  <si>
    <t>放デイ児童指導員等加配加算Ⅰ１・１</t>
    <phoneticPr fontId="6"/>
  </si>
  <si>
    <t>児童指導員等加配加算（Ⅰ）</t>
    <phoneticPr fontId="6"/>
  </si>
  <si>
    <t>(1)　専門職員（理学療法士等）の場合</t>
    <phoneticPr fontId="6"/>
  </si>
  <si>
    <t>イ　障害児（重症心身障害児を除く）に授業終了後に行う場合</t>
    <phoneticPr fontId="6"/>
  </si>
  <si>
    <t>区分１の１</t>
    <phoneticPr fontId="6"/>
  </si>
  <si>
    <t>放デイ児童指導員等加配加算Ⅰ１・２</t>
  </si>
  <si>
    <t>(2)定員11人以上20人以下</t>
    <rPh sb="3" eb="5">
      <t>テイイン</t>
    </rPh>
    <rPh sb="7" eb="10">
      <t>ニンイジョウ</t>
    </rPh>
    <rPh sb="12" eb="13">
      <t>ニン</t>
    </rPh>
    <rPh sb="13" eb="15">
      <t>イカ</t>
    </rPh>
    <phoneticPr fontId="6"/>
  </si>
  <si>
    <t>放デイ児童指導員等加配加算Ⅰ１・３</t>
  </si>
  <si>
    <t>放デイ児童指導員等加配加算Ⅰ１・４</t>
  </si>
  <si>
    <t>区分１の２</t>
    <phoneticPr fontId="6"/>
  </si>
  <si>
    <t>放デイ児童指導員等加配加算Ⅰ１・５</t>
  </si>
  <si>
    <t>放デイ児童指導員等加配加算Ⅰ１・６</t>
  </si>
  <si>
    <t>放デイ児童指導員等加配加算Ⅰ１・７</t>
  </si>
  <si>
    <t>区分２の１</t>
    <phoneticPr fontId="6"/>
  </si>
  <si>
    <t>放デイ児童指導員等加配加算Ⅰ１・８</t>
  </si>
  <si>
    <t>放デイ児童指導員等加配加算Ⅰ１・９</t>
  </si>
  <si>
    <t>放デイ児童指導員等加配加算Ⅰ１・１０</t>
  </si>
  <si>
    <t>区分２の２</t>
    <phoneticPr fontId="6"/>
  </si>
  <si>
    <t>放デイ児童指導員等加配加算Ⅰ１・１１</t>
  </si>
  <si>
    <t>放デイ児童指導員等加配加算Ⅰ１・１２</t>
  </si>
  <si>
    <t>放デイ児童指導員等加配加算Ⅰ１・１３</t>
  </si>
  <si>
    <t>ロ　障害児（重症心身障害児を除く）に休業日に行う場合</t>
    <phoneticPr fontId="6"/>
  </si>
  <si>
    <t>(1)　区分１</t>
    <phoneticPr fontId="6"/>
  </si>
  <si>
    <t>放デイ児童指導員等加配加算Ⅰ１・１４</t>
  </si>
  <si>
    <t>放デイ児童指導員等加配加算Ⅰ１・１５</t>
  </si>
  <si>
    <t>放デイ児童指導員等加配加算Ⅰ１・１６</t>
  </si>
  <si>
    <t>放デイ児童指導員等加配加算Ⅰ１・１７</t>
  </si>
  <si>
    <t>放デイ児童指導員等加配加算Ⅰ１・１８</t>
  </si>
  <si>
    <t>放デイ児童指導員等加配加算Ⅰ１・１９</t>
  </si>
  <si>
    <t>(1)定員５人</t>
    <rPh sb="3" eb="5">
      <t>テイイン</t>
    </rPh>
    <rPh sb="6" eb="7">
      <t>ニン</t>
    </rPh>
    <phoneticPr fontId="6"/>
  </si>
  <si>
    <t>放デイ児童指導員等加配加算Ⅰ１・２０</t>
  </si>
  <si>
    <t>(2)定員６人</t>
    <rPh sb="3" eb="5">
      <t>テイイン</t>
    </rPh>
    <rPh sb="6" eb="7">
      <t>ニン</t>
    </rPh>
    <phoneticPr fontId="6"/>
  </si>
  <si>
    <t>放デイ児童指導員等加配加算Ⅰ１・２１</t>
  </si>
  <si>
    <t>(3)定員７人</t>
    <rPh sb="3" eb="5">
      <t>テイイン</t>
    </rPh>
    <rPh sb="6" eb="7">
      <t>ニン</t>
    </rPh>
    <phoneticPr fontId="6"/>
  </si>
  <si>
    <t>放デイ児童指導員等加配加算Ⅰ１・２２</t>
  </si>
  <si>
    <t>(4)定員８人</t>
    <rPh sb="3" eb="5">
      <t>テイイン</t>
    </rPh>
    <rPh sb="6" eb="7">
      <t>ニン</t>
    </rPh>
    <phoneticPr fontId="6"/>
  </si>
  <si>
    <t>放デイ児童指導員等加配加算Ⅰ１・２３</t>
  </si>
  <si>
    <t>(5)定員９人</t>
    <rPh sb="3" eb="5">
      <t>テイイン</t>
    </rPh>
    <rPh sb="6" eb="7">
      <t>ニン</t>
    </rPh>
    <phoneticPr fontId="6"/>
  </si>
  <si>
    <t>放デイ児童指導員等加配加算Ⅰ１・２４</t>
  </si>
  <si>
    <t>放デイ児童指導員等加配加算Ⅰ１・２５</t>
  </si>
  <si>
    <t>放デイ児童指導員等加配加算Ⅰ１・２６</t>
  </si>
  <si>
    <t>ハ(2)　重症心身障害児に休業日に行う場合</t>
    <phoneticPr fontId="6"/>
  </si>
  <si>
    <t>放デイ児童指導員等加配加算Ⅰ１・２７</t>
  </si>
  <si>
    <t>放デイ児童指導員等加配加算Ⅰ１・２８</t>
  </si>
  <si>
    <t>放デイ児童指導員等加配加算Ⅰ１・２９</t>
  </si>
  <si>
    <t>放デイ児童指導員等加配加算Ⅰ１・３０</t>
  </si>
  <si>
    <t>放デイ児童指導員等加配加算Ⅰ１・３１</t>
  </si>
  <si>
    <t>放デイ児童指導員等加配加算Ⅰ１・３２</t>
  </si>
  <si>
    <t>放デイ児童指導員等加配加算Ⅰ２・１</t>
    <phoneticPr fontId="6"/>
  </si>
  <si>
    <t>(2)　児童指導員等の場合</t>
    <phoneticPr fontId="6"/>
  </si>
  <si>
    <t>放デイ児童指導員等加配加算Ⅰ２・２</t>
  </si>
  <si>
    <t>放デイ児童指導員等加配加算Ⅰ２・３</t>
  </si>
  <si>
    <t>放デイ児童指導員等加配加算Ⅰ２・４</t>
  </si>
  <si>
    <t>放デイ児童指導員等加配加算Ⅰ２・５</t>
  </si>
  <si>
    <t>放デイ児童指導員等加配加算Ⅰ２・６</t>
  </si>
  <si>
    <t>放デイ児童指導員等加配加算Ⅰ２・７</t>
  </si>
  <si>
    <t>放デイ児童指導員等加配加算Ⅰ２・８</t>
  </si>
  <si>
    <t>放デイ児童指導員等加配加算Ⅰ２・９</t>
  </si>
  <si>
    <t>放デイ児童指導員等加配加算Ⅰ２・１０</t>
  </si>
  <si>
    <t>放デイ児童指導員等加配加算Ⅰ２・１１</t>
  </si>
  <si>
    <t>放デイ児童指導員等加配加算Ⅰ２・１２</t>
  </si>
  <si>
    <t>放デイ児童指導員等加配加算Ⅰ２・１３</t>
  </si>
  <si>
    <t>放デイ児童指導員等加配加算Ⅰ２・１４</t>
  </si>
  <si>
    <t>放デイ児童指導員等加配加算Ⅰ２・１５</t>
  </si>
  <si>
    <t>放デイ児童指導員等加配加算Ⅰ２・１６</t>
  </si>
  <si>
    <t>放デイ児童指導員等加配加算Ⅰ２・１７</t>
  </si>
  <si>
    <t>放デイ児童指導員等加配加算Ⅰ２・１８</t>
  </si>
  <si>
    <t>放デイ児童指導員等加配加算Ⅰ２・１９</t>
  </si>
  <si>
    <t>放デイ児童指導員等加配加算Ⅰ２・２０</t>
  </si>
  <si>
    <t>放デイ児童指導員等加配加算Ⅰ２・２１</t>
  </si>
  <si>
    <t>放デイ児童指導員等加配加算Ⅰ２・２２</t>
  </si>
  <si>
    <t>放デイ児童指導員等加配加算Ⅰ２・２３</t>
  </si>
  <si>
    <t>放デイ児童指導員等加配加算Ⅰ２・２４</t>
  </si>
  <si>
    <t>放デイ児童指導員等加配加算Ⅰ２・２５</t>
  </si>
  <si>
    <t>放デイ児童指導員等加配加算Ⅰ２・２６</t>
  </si>
  <si>
    <t>放デイ児童指導員等加配加算Ⅰ２・２７</t>
  </si>
  <si>
    <t>放デイ児童指導員等加配加算Ⅰ２・２８</t>
  </si>
  <si>
    <t>放デイ児童指導員等加配加算Ⅰ２・２９</t>
  </si>
  <si>
    <t>放デイ児童指導員等加配加算Ⅰ２・３０</t>
  </si>
  <si>
    <t>放デイ児童指導員等加配加算Ⅰ２・３１</t>
  </si>
  <si>
    <t>放デイ児童指導員等加配加算Ⅰ２・３２</t>
  </si>
  <si>
    <t>放デイ児童指導員等加配加算Ⅰ３・１</t>
    <phoneticPr fontId="6"/>
  </si>
  <si>
    <t>(3)　その他の従業者の場合</t>
    <phoneticPr fontId="6"/>
  </si>
  <si>
    <t>放デイ児童指導員等加配加算Ⅰ３・２</t>
  </si>
  <si>
    <t>放デイ児童指導員等加配加算Ⅰ３・３</t>
  </si>
  <si>
    <t>放デイ児童指導員等加配加算Ⅰ３・４</t>
  </si>
  <si>
    <t>(2)区分１の２</t>
    <phoneticPr fontId="6"/>
  </si>
  <si>
    <t>放デイ児童指導員等加配加算Ⅰ３・５</t>
  </si>
  <si>
    <t>放デイ児童指導員等加配加算Ⅰ３・６</t>
  </si>
  <si>
    <t>放デイ児童指導員等加配加算Ⅰ３・７</t>
  </si>
  <si>
    <t>(3)区分２の１</t>
    <phoneticPr fontId="6"/>
  </si>
  <si>
    <t>放デイ児童指導員等加配加算Ⅰ３・８</t>
  </si>
  <si>
    <t>放デイ児童指導員等加配加算Ⅰ３・９</t>
  </si>
  <si>
    <t>放デイ児童指導員等加配加算Ⅰ３・１０</t>
  </si>
  <si>
    <t>(4)区分２の２</t>
    <phoneticPr fontId="6"/>
  </si>
  <si>
    <t>放デイ児童指導員等加配加算Ⅰ３・１１</t>
  </si>
  <si>
    <t>放デイ児童指導員等加配加算Ⅰ３・１２</t>
  </si>
  <si>
    <t>放デイ児童指導員等加配加算Ⅰ３・１３</t>
  </si>
  <si>
    <t>(1)区分１</t>
    <phoneticPr fontId="6"/>
  </si>
  <si>
    <t>放デイ児童指導員等加配加算Ⅰ３・１４</t>
  </si>
  <si>
    <t>放デイ児童指導員等加配加算Ⅰ３・１５</t>
  </si>
  <si>
    <t>放デイ児童指導員等加配加算Ⅰ３・１６</t>
  </si>
  <si>
    <t>(2)区分２</t>
    <phoneticPr fontId="6"/>
  </si>
  <si>
    <t>放デイ児童指導員等加配加算Ⅰ３・１７</t>
  </si>
  <si>
    <t>放デイ児童指導員等加配加算Ⅰ３・１８</t>
  </si>
  <si>
    <t>放デイ児童指導員等加配加算Ⅰ３・１９</t>
  </si>
  <si>
    <t>放デイ児童指導員等加配加算Ⅰ３・２０</t>
  </si>
  <si>
    <t>放デイ児童指導員等加配加算Ⅰ３・２１</t>
  </si>
  <si>
    <t>放デイ児童指導員等加配加算Ⅰ３・２２</t>
  </si>
  <si>
    <t>放デイ児童指導員等加配加算Ⅰ３・２３</t>
  </si>
  <si>
    <t>放デイ児童指導員等加配加算Ⅰ３・２４</t>
  </si>
  <si>
    <t>放デイ児童指導員等加配加算Ⅰ３・２５</t>
  </si>
  <si>
    <t>放デイ児童指導員等加配加算Ⅰ３・２６</t>
  </si>
  <si>
    <t>放デイ児童指導員等加配加算Ⅰ３・２７</t>
  </si>
  <si>
    <t>放デイ児童指導員等加配加算Ⅰ３・２８</t>
  </si>
  <si>
    <t>放デイ児童指導員等加配加算Ⅰ３・２９</t>
  </si>
  <si>
    <t>放デイ児童指導員等加配加算Ⅰ３・３０</t>
  </si>
  <si>
    <t>放デイ児童指導員等加配加算Ⅰ３・３１</t>
  </si>
  <si>
    <t>放デイ児童指導員等加配加算Ⅰ３・３２</t>
  </si>
  <si>
    <t>放デイ児童指導員等加配加算Ⅱ１・１</t>
    <phoneticPr fontId="6"/>
  </si>
  <si>
    <t>児童指導員等加配加算（Ⅱ）</t>
    <phoneticPr fontId="6"/>
  </si>
  <si>
    <t>放デイ児童指導員等加配加算Ⅱ１・２</t>
  </si>
  <si>
    <t>放デイ児童指導員等加配加算Ⅱ１・３</t>
  </si>
  <si>
    <t>放デイ児童指導員等加配加算Ⅱ１・４</t>
  </si>
  <si>
    <t>放デイ児童指導員等加配加算Ⅱ１・５</t>
  </si>
  <si>
    <t>放デイ児童指導員等加配加算Ⅱ１・６</t>
  </si>
  <si>
    <t>放デイ児童指導員等加配加算Ⅱ１・７</t>
  </si>
  <si>
    <t>放デイ児童指導員等加配加算Ⅱ１・８</t>
  </si>
  <si>
    <t>放デイ児童指導員等加配加算Ⅱ１・９</t>
  </si>
  <si>
    <t>放デイ児童指導員等加配加算Ⅱ２・１</t>
    <phoneticPr fontId="6"/>
  </si>
  <si>
    <t>放デイ児童指導員等加配加算Ⅱ２・２</t>
  </si>
  <si>
    <t>放デイ児童指導員等加配加算Ⅱ２・３</t>
  </si>
  <si>
    <t>放デイ児童指導員等加配加算Ⅱ２・４</t>
  </si>
  <si>
    <t>放デイ児童指導員等加配加算Ⅱ２・５</t>
  </si>
  <si>
    <t>放デイ児童指導員等加配加算Ⅱ２・６</t>
  </si>
  <si>
    <t>放デイ児童指導員等加配加算Ⅱ２・７</t>
  </si>
  <si>
    <t>放デイ児童指導員等加配加算Ⅱ２・８</t>
  </si>
  <si>
    <t>放デイ児童指導員等加配加算Ⅱ２・９</t>
  </si>
  <si>
    <t>放デイ児童指導員等加配加算Ⅱ３・１</t>
    <phoneticPr fontId="6"/>
  </si>
  <si>
    <t>放デイ児童指導員等加配加算Ⅱ３・２</t>
  </si>
  <si>
    <t>放デイ児童指導員等加配加算Ⅱ３・３</t>
  </si>
  <si>
    <t>放デイ児童指導員等加配加算Ⅱ３・４</t>
  </si>
  <si>
    <t>放デイ児童指導員等加配加算Ⅱ３・５</t>
  </si>
  <si>
    <t>放デイ児童指導員等加配加算Ⅱ３・６</t>
  </si>
  <si>
    <t>放デイ児童指導員等加配加算Ⅱ３・７</t>
  </si>
  <si>
    <t>放デイ児童指導員等加配加算Ⅱ３・８</t>
  </si>
  <si>
    <t>放デイ児童指導員等加配加算Ⅱ３・９</t>
    <phoneticPr fontId="6"/>
  </si>
  <si>
    <t>放デイ看護職員加配加算１・１</t>
  </si>
  <si>
    <t>看護職員加配加算</t>
    <phoneticPr fontId="6"/>
  </si>
  <si>
    <t>イ</t>
    <phoneticPr fontId="6"/>
  </si>
  <si>
    <t>放デイ看護職員加配加算１・２</t>
  </si>
  <si>
    <t>放デイ看護職員加配加算１・３</t>
  </si>
  <si>
    <t>放デイ看護職員加配加算１・４</t>
  </si>
  <si>
    <t>放デイ看護職員加配加算１・５</t>
  </si>
  <si>
    <t>放デイ看護職員加配加算１・６</t>
  </si>
  <si>
    <t>放デイ看護職員加配加算１・７</t>
  </si>
  <si>
    <t>放デイ看護職員加配加算１・８</t>
  </si>
  <si>
    <t>放デイ看護職員加配加算１・９</t>
  </si>
  <si>
    <t>放デイ看護職員加配加算１・１０</t>
  </si>
  <si>
    <t>放デイ看護職員加配加算１・１１</t>
  </si>
  <si>
    <t>放デイ看護職員加配加算１・１２</t>
  </si>
  <si>
    <t>放デイ看護職員加配加算１・１３</t>
  </si>
  <si>
    <t>放デイ看護職員加配加算１・１４</t>
  </si>
  <si>
    <t>放デイ看護職員加配加算１・１５</t>
  </si>
  <si>
    <t>放デイ看護職員加配加算１・１６</t>
  </si>
  <si>
    <t>放デイ看護職員加配加算１・１７</t>
  </si>
  <si>
    <t>放デイ看護職員加配加算１・１８</t>
  </si>
  <si>
    <t>放デイ看護職員加配加算１・１９</t>
  </si>
  <si>
    <t>放デイ看護職員加配加算１・２０</t>
  </si>
  <si>
    <t>放デイ看護職員加配加算１・２１</t>
  </si>
  <si>
    <t>放デイ看護職員加配加算１・２２</t>
  </si>
  <si>
    <t>放デイ看護職員加配加算１・２３</t>
  </si>
  <si>
    <t>放デイ看護職員加配加算１・２４</t>
  </si>
  <si>
    <t>放デイ看護職員加配加算１・２５</t>
  </si>
  <si>
    <t>放デイ看護職員加配加算１・２６</t>
  </si>
  <si>
    <t>放デイ看護職員加配加算１・２７</t>
  </si>
  <si>
    <t>放デイ看護職員加配加算１・２８</t>
  </si>
  <si>
    <t>放デイ看護職員加配加算１・２９</t>
  </si>
  <si>
    <t>放デイ看護職員加配加算１・３０</t>
  </si>
  <si>
    <t>放デイ看護職員加配加算１・３１</t>
  </si>
  <si>
    <t>放デイ看護職員加配加算１・３２</t>
  </si>
  <si>
    <t>放デイ看護職員加配加算２・１</t>
  </si>
  <si>
    <t>ロ</t>
    <phoneticPr fontId="6"/>
  </si>
  <si>
    <t>放デイ看護職員加配加算２・２</t>
  </si>
  <si>
    <t>放デイ看護職員加配加算２・３</t>
  </si>
  <si>
    <t>放デイ看護職員加配加算２・４</t>
  </si>
  <si>
    <t>放デイ看護職員加配加算２・５</t>
  </si>
  <si>
    <t>放デイ看護職員加配加算２・６</t>
  </si>
  <si>
    <t>放デイ看護職員加配加算２・７</t>
  </si>
  <si>
    <t>放デイ看護職員加配加算２・８</t>
  </si>
  <si>
    <t>放デイ看護職員加配加算２・９</t>
  </si>
  <si>
    <t>放デイ看護職員加配加算２・１０</t>
  </si>
  <si>
    <t>放デイ看護職員加配加算２・１１</t>
  </si>
  <si>
    <t>放デイ看護職員加配加算２・１２</t>
  </si>
  <si>
    <t>放デイ看護職員加配加算２・１３</t>
  </si>
  <si>
    <t>放デイ看護職員加配加算２・１４</t>
  </si>
  <si>
    <t>放デイ看護職員加配加算２・１５</t>
  </si>
  <si>
    <t>放デイ看護職員加配加算２・１６</t>
  </si>
  <si>
    <t>放デイ看護職員加配加算２・１７</t>
  </si>
  <si>
    <t>放デイ看護職員加配加算２・１８</t>
  </si>
  <si>
    <t>放デイ看護職員加配加算２・１９</t>
  </si>
  <si>
    <t>放デイ看護職員加配加算２・２０</t>
  </si>
  <si>
    <t>放デイ看護職員加配加算２・２１</t>
  </si>
  <si>
    <t>放デイ看護職員加配加算２・２２</t>
  </si>
  <si>
    <t>放デイ看護職員加配加算２・２３</t>
  </si>
  <si>
    <t>放デイ看護職員加配加算２・２４</t>
  </si>
  <si>
    <t>放デイ看護職員加配加算２・２５</t>
  </si>
  <si>
    <t>放デイ看護職員加配加算２・２６</t>
  </si>
  <si>
    <t>放デイ看護職員加配加算２・２７</t>
  </si>
  <si>
    <t>放デイ看護職員加配加算２・２８</t>
  </si>
  <si>
    <t>放デイ看護職員加配加算２・２９</t>
  </si>
  <si>
    <t>放デイ看護職員加配加算２・３０</t>
  </si>
  <si>
    <t>放デイ看護職員加配加算２・３１</t>
  </si>
  <si>
    <t>放デイ看護職員加配加算２・３２</t>
  </si>
  <si>
    <t>放デイ看護職員加配加算３・１</t>
  </si>
  <si>
    <t>ハ</t>
    <phoneticPr fontId="6"/>
  </si>
  <si>
    <t>放デイ看護職員加配加算３・２</t>
  </si>
  <si>
    <t>放デイ看護職員加配加算３・３</t>
  </si>
  <si>
    <t>放デイ看護職員加配加算３・４</t>
  </si>
  <si>
    <t>放デイ看護職員加配加算３・５</t>
  </si>
  <si>
    <t>放デイ看護職員加配加算３・６</t>
  </si>
  <si>
    <t>放デイ看護職員加配加算３・７</t>
  </si>
  <si>
    <t>放デイ看護職員加配加算３・８</t>
  </si>
  <si>
    <t>放デイ看護職員加配加算３・９</t>
  </si>
  <si>
    <t>放デイ看護職員加配加算３・１０</t>
  </si>
  <si>
    <t>放デイ看護職員加配加算３・１１</t>
  </si>
  <si>
    <t>放デイ看護職員加配加算３・１２</t>
  </si>
  <si>
    <t>放デイ看護職員加配加算３・１３</t>
  </si>
  <si>
    <t>放デイ看護職員加配加算３・１４</t>
  </si>
  <si>
    <t>放デイ看護職員加配加算３・１５</t>
  </si>
  <si>
    <t>放デイ看護職員加配加算３・１６</t>
  </si>
  <si>
    <t>放デイ看護職員加配加算３・１７</t>
  </si>
  <si>
    <t>放デイ看護職員加配加算３・１８</t>
  </si>
  <si>
    <t>放デイ共生型サービス体制強化加算１</t>
    <phoneticPr fontId="6"/>
  </si>
  <si>
    <t>共生型サービス体制強化加算</t>
    <phoneticPr fontId="6"/>
  </si>
  <si>
    <t>イ　児発管かつ保育士又は児童指導員の場合</t>
    <phoneticPr fontId="6"/>
  </si>
  <si>
    <t>放デイ共生型サービス体制強化加算２</t>
    <phoneticPr fontId="6"/>
  </si>
  <si>
    <t>ロ　児発管の場合</t>
    <phoneticPr fontId="6"/>
  </si>
  <si>
    <t>放デイ共生型サービス体制強化加算３</t>
    <phoneticPr fontId="6"/>
  </si>
  <si>
    <t>ハ　保育士又は児童指導員の場合</t>
    <phoneticPr fontId="6"/>
  </si>
  <si>
    <t>放デイ家庭連携加算１</t>
    <rPh sb="3" eb="5">
      <t>カテイ</t>
    </rPh>
    <rPh sb="5" eb="7">
      <t>レンケイ</t>
    </rPh>
    <rPh sb="7" eb="9">
      <t>カサン</t>
    </rPh>
    <phoneticPr fontId="6"/>
  </si>
  <si>
    <t>放デイ家庭連携加算２</t>
    <rPh sb="3" eb="5">
      <t>カテイ</t>
    </rPh>
    <rPh sb="5" eb="7">
      <t>レンケイ</t>
    </rPh>
    <rPh sb="7" eb="9">
      <t>カサン</t>
    </rPh>
    <phoneticPr fontId="6"/>
  </si>
  <si>
    <t>放デイ事業所内相談支援加算</t>
    <rPh sb="3" eb="6">
      <t>ジギョウショ</t>
    </rPh>
    <rPh sb="6" eb="7">
      <t>ナイ</t>
    </rPh>
    <rPh sb="7" eb="9">
      <t>ソウダン</t>
    </rPh>
    <rPh sb="9" eb="11">
      <t>シエン</t>
    </rPh>
    <rPh sb="11" eb="13">
      <t>カサン</t>
    </rPh>
    <phoneticPr fontId="6"/>
  </si>
  <si>
    <t>放デイ訪問支援特別加算１</t>
    <rPh sb="3" eb="5">
      <t>ホウモン</t>
    </rPh>
    <rPh sb="5" eb="7">
      <t>シエン</t>
    </rPh>
    <rPh sb="7" eb="9">
      <t>トクベツ</t>
    </rPh>
    <rPh sb="9" eb="11">
      <t>カサン</t>
    </rPh>
    <phoneticPr fontId="6"/>
  </si>
  <si>
    <t>放デイ訪問支援特別加算２</t>
    <rPh sb="3" eb="5">
      <t>ホウモン</t>
    </rPh>
    <rPh sb="5" eb="7">
      <t>シエン</t>
    </rPh>
    <rPh sb="7" eb="9">
      <t>トクベツ</t>
    </rPh>
    <rPh sb="9" eb="11">
      <t>カサン</t>
    </rPh>
    <phoneticPr fontId="6"/>
  </si>
  <si>
    <t>放デイ上限額管理加算</t>
    <rPh sb="3" eb="5">
      <t>ジョウゲン</t>
    </rPh>
    <rPh sb="5" eb="6">
      <t>ガク</t>
    </rPh>
    <rPh sb="6" eb="8">
      <t>カンリ</t>
    </rPh>
    <rPh sb="8" eb="10">
      <t>カサン</t>
    </rPh>
    <phoneticPr fontId="6"/>
  </si>
  <si>
    <t>放デイ福祉専門職員配置等加算Ⅰ</t>
    <rPh sb="3" eb="5">
      <t>フクシ</t>
    </rPh>
    <rPh sb="5" eb="7">
      <t>センモン</t>
    </rPh>
    <rPh sb="7" eb="9">
      <t>ショクイン</t>
    </rPh>
    <rPh sb="9" eb="11">
      <t>ハイチ</t>
    </rPh>
    <rPh sb="11" eb="12">
      <t>トウ</t>
    </rPh>
    <rPh sb="12" eb="14">
      <t>カサン</t>
    </rPh>
    <phoneticPr fontId="6"/>
  </si>
  <si>
    <t>放デイ福祉専門職員配置等加算Ⅱ</t>
    <rPh sb="0" eb="1">
      <t>ホウ</t>
    </rPh>
    <rPh sb="3" eb="5">
      <t>フクシ</t>
    </rPh>
    <rPh sb="5" eb="7">
      <t>センモン</t>
    </rPh>
    <rPh sb="7" eb="9">
      <t>ショクイン</t>
    </rPh>
    <rPh sb="9" eb="11">
      <t>ハイチ</t>
    </rPh>
    <rPh sb="11" eb="12">
      <t>トウ</t>
    </rPh>
    <rPh sb="12" eb="14">
      <t>カサン</t>
    </rPh>
    <phoneticPr fontId="6"/>
  </si>
  <si>
    <t>放デイ福祉専門職員配置等加算Ⅲ</t>
    <rPh sb="3" eb="5">
      <t>フクシ</t>
    </rPh>
    <rPh sb="5" eb="7">
      <t>センモン</t>
    </rPh>
    <rPh sb="7" eb="9">
      <t>ショクイン</t>
    </rPh>
    <rPh sb="9" eb="11">
      <t>ハイチ</t>
    </rPh>
    <rPh sb="11" eb="12">
      <t>トウ</t>
    </rPh>
    <rPh sb="12" eb="14">
      <t>カサン</t>
    </rPh>
    <phoneticPr fontId="6"/>
  </si>
  <si>
    <t>放デイ欠席時対応加算</t>
    <rPh sb="3" eb="5">
      <t>ケッセキ</t>
    </rPh>
    <rPh sb="5" eb="6">
      <t>ジ</t>
    </rPh>
    <rPh sb="6" eb="8">
      <t>タイオウ</t>
    </rPh>
    <rPh sb="8" eb="10">
      <t>カサン</t>
    </rPh>
    <phoneticPr fontId="6"/>
  </si>
  <si>
    <t>放デイ欠席時対応加算（重心）</t>
    <rPh sb="3" eb="5">
      <t>ケッセキ</t>
    </rPh>
    <rPh sb="5" eb="6">
      <t>ジ</t>
    </rPh>
    <rPh sb="6" eb="8">
      <t>タイオウ</t>
    </rPh>
    <rPh sb="8" eb="10">
      <t>カサン</t>
    </rPh>
    <rPh sb="11" eb="13">
      <t>ジュウシン</t>
    </rPh>
    <phoneticPr fontId="6"/>
  </si>
  <si>
    <t>※重症心身障害児を支援する場合に限り定員充足率が80％未満の場合は月８回を限度</t>
    <phoneticPr fontId="6"/>
  </si>
  <si>
    <t>放デイ特別支援加算</t>
    <rPh sb="3" eb="5">
      <t>トクベツ</t>
    </rPh>
    <rPh sb="5" eb="7">
      <t>シエン</t>
    </rPh>
    <rPh sb="7" eb="9">
      <t>カサン</t>
    </rPh>
    <phoneticPr fontId="6"/>
  </si>
  <si>
    <t>放デイ強度行動障害児支援加算</t>
    <phoneticPr fontId="6"/>
  </si>
  <si>
    <t>強度行動障害児支援加算</t>
    <rPh sb="0" eb="2">
      <t>キョウド</t>
    </rPh>
    <rPh sb="2" eb="4">
      <t>コウドウ</t>
    </rPh>
    <rPh sb="4" eb="6">
      <t>ショウガイ</t>
    </rPh>
    <rPh sb="6" eb="7">
      <t>ジ</t>
    </rPh>
    <rPh sb="7" eb="9">
      <t>シエン</t>
    </rPh>
    <rPh sb="9" eb="11">
      <t>カサン</t>
    </rPh>
    <phoneticPr fontId="6"/>
  </si>
  <si>
    <t>放デイ医療連携体制加算Ⅰ</t>
    <rPh sb="3" eb="5">
      <t>イリョウ</t>
    </rPh>
    <rPh sb="5" eb="7">
      <t>レンケイ</t>
    </rPh>
    <rPh sb="7" eb="9">
      <t>タイセイ</t>
    </rPh>
    <rPh sb="9" eb="11">
      <t>カサン</t>
    </rPh>
    <phoneticPr fontId="6"/>
  </si>
  <si>
    <t>放デイ医療連携体制加算Ⅱ</t>
    <rPh sb="3" eb="5">
      <t>イリョウ</t>
    </rPh>
    <rPh sb="5" eb="7">
      <t>レンケイ</t>
    </rPh>
    <rPh sb="7" eb="9">
      <t>タイセイ</t>
    </rPh>
    <rPh sb="9" eb="11">
      <t>カサン</t>
    </rPh>
    <phoneticPr fontId="6"/>
  </si>
  <si>
    <t>放デイ医療連携体制加算Ⅲ</t>
    <rPh sb="3" eb="5">
      <t>イリョウ</t>
    </rPh>
    <rPh sb="5" eb="7">
      <t>レンケイ</t>
    </rPh>
    <rPh sb="7" eb="9">
      <t>タイセイ</t>
    </rPh>
    <rPh sb="9" eb="11">
      <t>カサン</t>
    </rPh>
    <phoneticPr fontId="6"/>
  </si>
  <si>
    <t>放デイ医療連携体制加算Ⅳ</t>
    <rPh sb="3" eb="5">
      <t>イリョウ</t>
    </rPh>
    <rPh sb="5" eb="7">
      <t>レンケイ</t>
    </rPh>
    <rPh sb="7" eb="9">
      <t>タイセイ</t>
    </rPh>
    <rPh sb="9" eb="11">
      <t>カサン</t>
    </rPh>
    <phoneticPr fontId="6"/>
  </si>
  <si>
    <t>放デイ医療連携体制加算Ⅴ</t>
    <rPh sb="3" eb="5">
      <t>イリョウ</t>
    </rPh>
    <rPh sb="5" eb="7">
      <t>レンケイ</t>
    </rPh>
    <rPh sb="7" eb="9">
      <t>タイセイ</t>
    </rPh>
    <rPh sb="9" eb="11">
      <t>カサン</t>
    </rPh>
    <phoneticPr fontId="6"/>
  </si>
  <si>
    <t>ホ 医療連携体制加算（Ⅴ）</t>
    <phoneticPr fontId="6"/>
  </si>
  <si>
    <t>放デイ医療連携体制加算Ⅵ</t>
    <rPh sb="3" eb="5">
      <t>イリョウ</t>
    </rPh>
    <rPh sb="5" eb="7">
      <t>レンケイ</t>
    </rPh>
    <rPh sb="7" eb="9">
      <t>タイセイ</t>
    </rPh>
    <rPh sb="9" eb="11">
      <t>カサン</t>
    </rPh>
    <phoneticPr fontId="6"/>
  </si>
  <si>
    <t>ヘ 医療連携体制加算（Ⅵ）</t>
    <phoneticPr fontId="6"/>
  </si>
  <si>
    <t>放デイ送迎加算Ⅰ</t>
    <rPh sb="3" eb="5">
      <t>ソウゲイ</t>
    </rPh>
    <rPh sb="5" eb="7">
      <t>カサン</t>
    </rPh>
    <phoneticPr fontId="6"/>
  </si>
  <si>
    <t>イ　障害児（重症心身障害児を除く）の場合</t>
    <phoneticPr fontId="6"/>
  </si>
  <si>
    <t>放デイ送迎加算Ⅰ（同一敷地）</t>
    <phoneticPr fontId="6"/>
  </si>
  <si>
    <t>注　同一敷地内の場合</t>
  </si>
  <si>
    <t>放デイ送迎加算Ⅱ</t>
    <rPh sb="3" eb="5">
      <t>ソウゲイ</t>
    </rPh>
    <rPh sb="5" eb="7">
      <t>カサン</t>
    </rPh>
    <phoneticPr fontId="6"/>
  </si>
  <si>
    <t>ロ　重症心身障害児の場合</t>
    <phoneticPr fontId="6"/>
  </si>
  <si>
    <t>放デイ送迎加算Ⅱ（同一敷地）</t>
    <phoneticPr fontId="6"/>
  </si>
  <si>
    <t>放デイ送迎加算Ⅰ（一定条件）</t>
    <rPh sb="9" eb="11">
      <t>イッテイ</t>
    </rPh>
    <rPh sb="11" eb="13">
      <t>ジョウケン</t>
    </rPh>
    <phoneticPr fontId="6"/>
  </si>
  <si>
    <t>注　一定の条件を満たす場合</t>
    <rPh sb="0" eb="1">
      <t>チュウ</t>
    </rPh>
    <phoneticPr fontId="6"/>
  </si>
  <si>
    <t>放デイ延長支援加算１</t>
    <rPh sb="3" eb="5">
      <t>エンチョウ</t>
    </rPh>
    <rPh sb="5" eb="7">
      <t>シエン</t>
    </rPh>
    <rPh sb="7" eb="9">
      <t>カサン</t>
    </rPh>
    <phoneticPr fontId="6"/>
  </si>
  <si>
    <t>放デイ延長支援加算２</t>
    <rPh sb="3" eb="5">
      <t>エンチョウ</t>
    </rPh>
    <rPh sb="5" eb="7">
      <t>シエン</t>
    </rPh>
    <rPh sb="7" eb="9">
      <t>カサン</t>
    </rPh>
    <phoneticPr fontId="6"/>
  </si>
  <si>
    <t>放デイ延長支援加算３</t>
    <rPh sb="3" eb="5">
      <t>エンチョウ</t>
    </rPh>
    <rPh sb="5" eb="7">
      <t>シエン</t>
    </rPh>
    <rPh sb="7" eb="9">
      <t>カサン</t>
    </rPh>
    <phoneticPr fontId="6"/>
  </si>
  <si>
    <t>放デイ延長支援加算４</t>
    <rPh sb="3" eb="5">
      <t>エンチョウ</t>
    </rPh>
    <rPh sb="5" eb="7">
      <t>シエン</t>
    </rPh>
    <rPh sb="7" eb="9">
      <t>カサン</t>
    </rPh>
    <phoneticPr fontId="6"/>
  </si>
  <si>
    <t>放デイ延長支援加算５</t>
    <rPh sb="3" eb="5">
      <t>エンチョウ</t>
    </rPh>
    <rPh sb="5" eb="7">
      <t>シエン</t>
    </rPh>
    <rPh sb="7" eb="9">
      <t>カサン</t>
    </rPh>
    <phoneticPr fontId="6"/>
  </si>
  <si>
    <t>放デイ延長支援加算６</t>
    <rPh sb="3" eb="5">
      <t>エンチョウ</t>
    </rPh>
    <rPh sb="5" eb="7">
      <t>シエン</t>
    </rPh>
    <rPh sb="7" eb="9">
      <t>カサン</t>
    </rPh>
    <phoneticPr fontId="6"/>
  </si>
  <si>
    <t>放デイ関係機関連携加算Ⅰ</t>
    <phoneticPr fontId="6"/>
  </si>
  <si>
    <t>イ　関係機関連携加算Ⅰ</t>
    <rPh sb="2" eb="4">
      <t>カンケイ</t>
    </rPh>
    <rPh sb="4" eb="6">
      <t>キカン</t>
    </rPh>
    <rPh sb="6" eb="8">
      <t>レンケイ</t>
    </rPh>
    <rPh sb="8" eb="10">
      <t>カサン</t>
    </rPh>
    <phoneticPr fontId="6"/>
  </si>
  <si>
    <t>放デイ関係機関連携加算Ⅱ</t>
    <phoneticPr fontId="6"/>
  </si>
  <si>
    <t>ロ　関係機関連携加算Ⅱ</t>
    <rPh sb="2" eb="4">
      <t>カンケイ</t>
    </rPh>
    <rPh sb="4" eb="6">
      <t>キカン</t>
    </rPh>
    <rPh sb="6" eb="8">
      <t>レンケイ</t>
    </rPh>
    <rPh sb="8" eb="10">
      <t>カサン</t>
    </rPh>
    <phoneticPr fontId="6"/>
  </si>
  <si>
    <t>放デイ保育教育等移行支援加算</t>
    <phoneticPr fontId="6"/>
  </si>
  <si>
    <t>1回限度</t>
    <phoneticPr fontId="6"/>
  </si>
  <si>
    <t>放デイ処遇改善加算Ⅰ</t>
    <rPh sb="3" eb="5">
      <t>ショグウ</t>
    </rPh>
    <rPh sb="5" eb="7">
      <t>カイゼン</t>
    </rPh>
    <rPh sb="7" eb="9">
      <t>カサン</t>
    </rPh>
    <phoneticPr fontId="6"/>
  </si>
  <si>
    <t>放デイ処遇改善加算Ⅱ</t>
    <rPh sb="3" eb="5">
      <t>ショグウ</t>
    </rPh>
    <rPh sb="5" eb="7">
      <t>カイゼン</t>
    </rPh>
    <rPh sb="7" eb="9">
      <t>カサン</t>
    </rPh>
    <phoneticPr fontId="6"/>
  </si>
  <si>
    <t>放デイ処遇改善加算Ⅲ</t>
    <rPh sb="3" eb="5">
      <t>ショグウ</t>
    </rPh>
    <rPh sb="5" eb="7">
      <t>カイゼン</t>
    </rPh>
    <rPh sb="7" eb="9">
      <t>カサン</t>
    </rPh>
    <phoneticPr fontId="6"/>
  </si>
  <si>
    <t>放デイ処遇改善加算Ⅳ</t>
    <rPh sb="3" eb="5">
      <t>ショグウ</t>
    </rPh>
    <rPh sb="5" eb="7">
      <t>カイゼン</t>
    </rPh>
    <rPh sb="7" eb="9">
      <t>カサン</t>
    </rPh>
    <phoneticPr fontId="6"/>
  </si>
  <si>
    <t>放デイ処遇改善加算Ⅴ</t>
    <rPh sb="3" eb="5">
      <t>ショグウ</t>
    </rPh>
    <rPh sb="5" eb="7">
      <t>カイゼン</t>
    </rPh>
    <rPh sb="7" eb="9">
      <t>カサン</t>
    </rPh>
    <phoneticPr fontId="6"/>
  </si>
  <si>
    <t>放デイ処遇改善特別加算</t>
    <rPh sb="3" eb="5">
      <t>ショグウ</t>
    </rPh>
    <rPh sb="5" eb="7">
      <t>カイゼン</t>
    </rPh>
    <rPh sb="7" eb="9">
      <t>トクベツ</t>
    </rPh>
    <rPh sb="9" eb="11">
      <t>カサン</t>
    </rPh>
    <phoneticPr fontId="6"/>
  </si>
  <si>
    <t>(定員超過）</t>
    <rPh sb="1" eb="3">
      <t>テイイン</t>
    </rPh>
    <rPh sb="3" eb="5">
      <t>チョウカ</t>
    </rPh>
    <phoneticPr fontId="6"/>
  </si>
  <si>
    <t>放デイ１・定超</t>
  </si>
  <si>
    <t>利用者の数が利用定員を超える場合</t>
    <phoneticPr fontId="6"/>
  </si>
  <si>
    <t>放デイ１・定超・評減</t>
  </si>
  <si>
    <t>放デイ１・定超・未計画</t>
  </si>
  <si>
    <t>放デイ１・定超・未計画・評減</t>
  </si>
  <si>
    <t>放デイ１・定超・未計画２</t>
  </si>
  <si>
    <t>放デイ１・定超・未計画２・評減</t>
  </si>
  <si>
    <t>放デイ１・定超・拘減</t>
  </si>
  <si>
    <t>放デイ１・定超・評減・拘減</t>
  </si>
  <si>
    <t>放デイ１・定超・未計画・拘減</t>
  </si>
  <si>
    <t>放デイ１・定超・未計画・評減・拘減</t>
  </si>
  <si>
    <t>放デイ１・定超・未計画２・拘減</t>
  </si>
  <si>
    <t>放デイ１・定超・未計画２・評減・拘減</t>
  </si>
  <si>
    <t>放デイ１・有資格１・定超</t>
  </si>
  <si>
    <t>放デイ１・有資格１・定超・評減</t>
  </si>
  <si>
    <t>放デイ１・有資格１・定超・未計画</t>
  </si>
  <si>
    <t>放デイ１・有資格１・定超・未計画・評減</t>
  </si>
  <si>
    <t>放デイ１・有資格１・定超・未計画２</t>
  </si>
  <si>
    <t>放デイ１・有資格１・定超・未計画２・評減</t>
  </si>
  <si>
    <t>放デイ１・有資格１・定超・拘減</t>
  </si>
  <si>
    <t>放デイ１・有資格１・定超・評減・拘減</t>
  </si>
  <si>
    <t>放デイ１・有資格１・定超・未計画・拘減</t>
  </si>
  <si>
    <t>放デイ１・有資格１・定超・未計画・評減・拘減</t>
  </si>
  <si>
    <t>放デイ１・有資格１・定超・未計画２・拘減</t>
  </si>
  <si>
    <t>放デイ１・有資格１・定超・未計画２・評減・拘減</t>
  </si>
  <si>
    <t>放デイ２・定超</t>
  </si>
  <si>
    <t>放デイ２・定超・評減</t>
  </si>
  <si>
    <t>放デイ２・定超・未計画</t>
  </si>
  <si>
    <t>放デイ２・定超・未計画・評減</t>
  </si>
  <si>
    <t>放デイ２・定超・未計画２</t>
  </si>
  <si>
    <t>放デイ２・定超・未計画２・評減</t>
  </si>
  <si>
    <t>放デイ２・定超・拘減</t>
  </si>
  <si>
    <t>放デイ２・定超・評減・拘減</t>
  </si>
  <si>
    <t>放デイ２・定超・未計画・拘減</t>
  </si>
  <si>
    <t>放デイ２・定超・未計画・評減・拘減</t>
  </si>
  <si>
    <t>放デイ２・定超・未計画２・拘減</t>
  </si>
  <si>
    <t>放デイ２・定超・未計画２・評減・拘減</t>
  </si>
  <si>
    <t>放デイ２・有資格２・定超</t>
  </si>
  <si>
    <t>放デイ２・有資格２・定超・評減</t>
  </si>
  <si>
    <t>放デイ２・有資格２・定超・未計画</t>
  </si>
  <si>
    <t>放デイ２・有資格２・定超・未計画・評減</t>
  </si>
  <si>
    <t>放デイ２・有資格２・定超・未計画２</t>
  </si>
  <si>
    <t>放デイ２・有資格２・定超・未計画２・評減</t>
  </si>
  <si>
    <t>放デイ２・有資格２・定超・拘減</t>
  </si>
  <si>
    <t>放デイ２・有資格２・定超・評減・拘減</t>
  </si>
  <si>
    <t>放デイ２・有資格２・定超・未計画・拘減</t>
  </si>
  <si>
    <t>放デイ２・有資格２・定超・未計画・評減・拘減</t>
  </si>
  <si>
    <t>放デイ２・有資格２・定超・未計画２・拘減</t>
  </si>
  <si>
    <t>放デイ２・有資格２・定超・未計画２・評減・拘減</t>
  </si>
  <si>
    <t>放デイ３・定超</t>
  </si>
  <si>
    <t>放デイ３・定超・評減</t>
  </si>
  <si>
    <t>放デイ３・定超・未計画</t>
  </si>
  <si>
    <t>放デイ３・定超・未計画・評減</t>
  </si>
  <si>
    <t>放デイ３・定超・未計画２</t>
  </si>
  <si>
    <t>放デイ３・定超・未計画２・評減</t>
  </si>
  <si>
    <t>放デイ３・定超・拘減</t>
  </si>
  <si>
    <t>放デイ３・定超・評減・拘減</t>
  </si>
  <si>
    <t>放デイ３・定超・未計画・拘減</t>
  </si>
  <si>
    <t>放デイ３・定超・未計画・評減・拘減</t>
  </si>
  <si>
    <t>放デイ３・定超・未計画２・拘減</t>
  </si>
  <si>
    <t>放デイ３・定超・未計画２・評減・拘減</t>
  </si>
  <si>
    <t>放デイ３・有資格３・定超</t>
  </si>
  <si>
    <t>放デイ３・有資格３・定超・評減</t>
  </si>
  <si>
    <t>放デイ３・有資格３・定超・未計画</t>
  </si>
  <si>
    <t>放デイ３・有資格３・定超・未計画・評減</t>
  </si>
  <si>
    <t>放デイ３・有資格３・定超・未計画２</t>
  </si>
  <si>
    <t>放デイ３・有資格３・定超・未計画２・評減</t>
  </si>
  <si>
    <t>放デイ３・有資格３・定超・拘減</t>
  </si>
  <si>
    <t>放デイ３・有資格３・定超・評減・拘減</t>
  </si>
  <si>
    <t>放デイ３・有資格３・定超・未計画・拘減</t>
  </si>
  <si>
    <t>放デイ３・有資格３・定超・未計画・評減・拘減</t>
  </si>
  <si>
    <t>放デイ３・有資格３・定超・未計画２・拘減</t>
  </si>
  <si>
    <t>放デイ３・有資格３・定超・未計画２・評減・拘減</t>
  </si>
  <si>
    <t>放デイ２１・定超</t>
  </si>
  <si>
    <t>放デイ２１・定超・評減</t>
  </si>
  <si>
    <t>放デイ２１・定超・未計画</t>
  </si>
  <si>
    <t>放デイ２１・定超・未計画・評減</t>
  </si>
  <si>
    <t>放デイ２１・定超・未計画２</t>
  </si>
  <si>
    <t>放デイ２１・定超・未計画２・評減</t>
  </si>
  <si>
    <t>放デイ２１・定超・拘減</t>
  </si>
  <si>
    <t>放デイ２１・定超・評減・拘減</t>
  </si>
  <si>
    <t>放デイ２１・定超・未計画・拘減</t>
  </si>
  <si>
    <t>放デイ２１・定超・未計画・評減・拘減</t>
  </si>
  <si>
    <t>放デイ２１・定超・未計画２・拘減</t>
  </si>
  <si>
    <t>放デイ２１・定超・未計画２・評減・拘減</t>
  </si>
  <si>
    <t>放デイ２１・有資格７・定超</t>
  </si>
  <si>
    <t>放デイ２１・有資格７・定超・評減</t>
  </si>
  <si>
    <t>放デイ２１・有資格７・定超・未計画</t>
  </si>
  <si>
    <t>放デイ２１・有資格７・定超・未計画・評減</t>
  </si>
  <si>
    <t>放デイ２１・有資格７・定超・未計画２</t>
  </si>
  <si>
    <t>放デイ２１・有資格７・定超・未計画２・評減</t>
  </si>
  <si>
    <t>放デイ２１・有資格７・定超・拘減</t>
  </si>
  <si>
    <t>放デイ２１・有資格７・定超・評減・拘減</t>
  </si>
  <si>
    <t>放デイ２１・有資格７・定超・未計画・拘減</t>
  </si>
  <si>
    <t>放デイ２１・有資格７・定超・未計画・評減・拘減</t>
  </si>
  <si>
    <t>放デイ２１・有資格７・定超・未計画２・拘減</t>
  </si>
  <si>
    <t>放デイ２１・有資格７・定超・未計画２・評減・拘減</t>
  </si>
  <si>
    <t>放デイ２２・定超</t>
  </si>
  <si>
    <t>放デイ２２・定超・評減</t>
  </si>
  <si>
    <t>放デイ２２・定超・未計画</t>
  </si>
  <si>
    <t>放デイ２２・定超・未計画・評減</t>
  </si>
  <si>
    <t>放デイ２２・定超・未計画２</t>
  </si>
  <si>
    <t>放デイ２２・定超・未計画２・評減</t>
  </si>
  <si>
    <t>放デイ２２・定超・拘減</t>
  </si>
  <si>
    <t>放デイ２２・定超・評減・拘減</t>
  </si>
  <si>
    <t>放デイ２２・定超・未計画・拘減</t>
  </si>
  <si>
    <t>放デイ２２・定超・未計画・評減・拘減</t>
  </si>
  <si>
    <t>放デイ２２・定超・未計画２・拘減</t>
  </si>
  <si>
    <t>放デイ２２・定超・未計画２・評減・拘減</t>
  </si>
  <si>
    <t>放デイ２２・有資格８・定超</t>
  </si>
  <si>
    <t>放デイ２２・有資格８・定超・評減</t>
  </si>
  <si>
    <t>放デイ２２・有資格８・定超・未計画</t>
  </si>
  <si>
    <t>放デイ２２・有資格８・定超・未計画・評減</t>
  </si>
  <si>
    <t>放デイ２２・有資格８・定超・未計画２</t>
  </si>
  <si>
    <t>放デイ２２・有資格８・定超・未計画２・評減</t>
  </si>
  <si>
    <t>放デイ２２・有資格８・定超・拘減</t>
  </si>
  <si>
    <t>放デイ２２・有資格８・定超・評減・拘減</t>
  </si>
  <si>
    <t>放デイ２２・有資格８・定超・未計画・拘減</t>
  </si>
  <si>
    <t>放デイ２２・有資格８・定超・未計画・評減・拘減</t>
  </si>
  <si>
    <t>放デイ２２・有資格８・定超・未計画２・拘減</t>
  </si>
  <si>
    <t>放デイ２２・有資格８・定超・未計画２・評減・拘減</t>
  </si>
  <si>
    <t>放デイ２３・定超</t>
  </si>
  <si>
    <t>放デイ２３・定超・評減</t>
  </si>
  <si>
    <t>放デイ２３・定超・未計画</t>
  </si>
  <si>
    <t>放デイ２３・定超・未計画・評減</t>
  </si>
  <si>
    <t>放デイ２３・定超・未計画２</t>
  </si>
  <si>
    <t>放デイ２３・定超・未計画２・評減</t>
  </si>
  <si>
    <t>放デイ２３・定超・拘減</t>
  </si>
  <si>
    <t>放デイ２３・定超・評減・拘減</t>
  </si>
  <si>
    <t>放デイ２３・定超・未計画・拘減</t>
  </si>
  <si>
    <t>放デイ２３・定超・未計画・評減・拘減</t>
  </si>
  <si>
    <t>放デイ２３・定超・未計画２・拘減</t>
  </si>
  <si>
    <t>放デイ２３・定超・未計画２・評減・拘減</t>
  </si>
  <si>
    <t>放デイ２３・有資格９・定超</t>
  </si>
  <si>
    <t>放デイ２３・有資格９・定超・評減</t>
  </si>
  <si>
    <t>放デイ２３・有資格９・定超・未計画</t>
  </si>
  <si>
    <t>放デイ２３・有資格９・定超・未計画・評減</t>
  </si>
  <si>
    <t>放デイ２３・有資格９・定超・未計画２</t>
  </si>
  <si>
    <t>放デイ２３・有資格９・定超・未計画２・評減</t>
  </si>
  <si>
    <t>放デイ２３・有資格９・定超・拘減</t>
  </si>
  <si>
    <t>放デイ２３・有資格９・定超・評減・拘減</t>
  </si>
  <si>
    <t>放デイ２３・有資格９・定超・未計画・拘減</t>
  </si>
  <si>
    <t>放デイ２３・有資格９・定超・未計画・評減・拘減</t>
  </si>
  <si>
    <t>放デイ２３・有資格９・定超・未計画２・拘減</t>
  </si>
  <si>
    <t>放デイ２３・有資格９・定超・未計画２・評減・拘減</t>
  </si>
  <si>
    <t>放デイ２４・定超</t>
  </si>
  <si>
    <t>放デイ２４・定超・評減</t>
  </si>
  <si>
    <t>放デイ２４・定超・未計画</t>
  </si>
  <si>
    <t>放デイ２４・定超・未計画・評減</t>
  </si>
  <si>
    <t>放デイ２４・定超・未計画２</t>
  </si>
  <si>
    <t>放デイ２４・定超・未計画２・評減</t>
  </si>
  <si>
    <t>放デイ２４・定超・拘減</t>
  </si>
  <si>
    <t>放デイ２４・定超・評減・拘減</t>
  </si>
  <si>
    <t>放デイ２４・定超・未計画・拘減</t>
  </si>
  <si>
    <t>放デイ２４・定超・未計画・評減・拘減</t>
  </si>
  <si>
    <t>放デイ２４・定超・未計画２・拘減</t>
  </si>
  <si>
    <t>放デイ２４・定超・未計画２・評減・拘減</t>
  </si>
  <si>
    <t>放デイ２４・有資格１０・定超</t>
  </si>
  <si>
    <t>放デイ２４・有資格１０・定超・評減</t>
  </si>
  <si>
    <t>放デイ２４・有資格１０・定超・未計画</t>
  </si>
  <si>
    <t>放デイ２４・有資格１０・定超・未計画・評減</t>
  </si>
  <si>
    <t>放デイ２４・有資格１０・定超・未計画２</t>
  </si>
  <si>
    <t>放デイ２４・有資格１０・定超・未計画２・評減</t>
  </si>
  <si>
    <t>放デイ２４・有資格１０・定超・拘減</t>
  </si>
  <si>
    <t>放デイ２４・有資格１０・定超・評減・拘減</t>
  </si>
  <si>
    <t>放デイ２４・有資格１０・定超・未計画・拘減</t>
  </si>
  <si>
    <t>放デイ２４・有資格１０・定超・未計画・評減・拘減</t>
  </si>
  <si>
    <t>放デイ２４・有資格１０・定超・未計画２・拘減</t>
  </si>
  <si>
    <t>放デイ２４・有資格１０・定超・未計画２・評減・拘減</t>
  </si>
  <si>
    <t>放デイ２５・定超</t>
  </si>
  <si>
    <t>放デイ２５・定超・評減</t>
  </si>
  <si>
    <t>放デイ２５・定超・未計画</t>
  </si>
  <si>
    <t>放デイ２５・定超・未計画・評減</t>
  </si>
  <si>
    <t>放デイ２５・定超・未計画２</t>
  </si>
  <si>
    <t>放デイ２５・定超・未計画２・評減</t>
  </si>
  <si>
    <t>放デイ２５・定超・拘減</t>
  </si>
  <si>
    <t>放デイ２５・定超・評減・拘減</t>
  </si>
  <si>
    <t>放デイ２５・定超・未計画・拘減</t>
  </si>
  <si>
    <t>放デイ２５・定超・未計画・評減・拘減</t>
  </si>
  <si>
    <t>放デイ２５・定超・未計画２・拘減</t>
  </si>
  <si>
    <t>放デイ２５・定超・未計画２・評減・拘減</t>
  </si>
  <si>
    <t>放デイ２５・有資格１１・定超</t>
  </si>
  <si>
    <t>放デイ２５・有資格１１・定超・評減</t>
  </si>
  <si>
    <t>放デイ２５・有資格１１・定超・未計画</t>
  </si>
  <si>
    <t>放デイ２５・有資格１１・定超・未計画・評減</t>
  </si>
  <si>
    <t>放デイ２５・有資格１１・定超・未計画２</t>
  </si>
  <si>
    <t>放デイ２５・有資格１１・定超・未計画２・評減</t>
  </si>
  <si>
    <t>放デイ２５・有資格１１・定超・拘減</t>
  </si>
  <si>
    <t>放デイ２５・有資格１１・定超・評減・拘減</t>
  </si>
  <si>
    <t>放デイ２５・有資格１１・定超・未計画・拘減</t>
  </si>
  <si>
    <t>放デイ２５・有資格１１・定超・未計画・評減・拘減</t>
  </si>
  <si>
    <t>放デイ２５・有資格１１・定超・未計画２・拘減</t>
  </si>
  <si>
    <t>放デイ２５・有資格１１・定超・未計画２・評減・拘減</t>
  </si>
  <si>
    <t>放デイ２６・定超</t>
  </si>
  <si>
    <t>放デイ２６・定超・評減</t>
  </si>
  <si>
    <t>放デイ２６・定超・未計画</t>
  </si>
  <si>
    <t>放デイ２６・定超・未計画・評減</t>
  </si>
  <si>
    <t>放デイ２６・定超・未計画２</t>
  </si>
  <si>
    <t>放デイ２６・定超・未計画２・評減</t>
  </si>
  <si>
    <t>放デイ２６・定超・拘減</t>
  </si>
  <si>
    <t>放デイ２６・定超・評減・拘減</t>
  </si>
  <si>
    <t>放デイ２６・定超・未計画・拘減</t>
  </si>
  <si>
    <t>放デイ２６・定超・未計画・評減・拘減</t>
  </si>
  <si>
    <t>放デイ２６・定超・未計画２・拘減</t>
  </si>
  <si>
    <t>放デイ２６・定超・未計画２・評減・拘減</t>
  </si>
  <si>
    <t>放デイ２６・有資格１２・定超</t>
  </si>
  <si>
    <t>放デイ２６・有資格１２・定超・評減</t>
  </si>
  <si>
    <t>放デイ２６・有資格１２・定超・未計画</t>
  </si>
  <si>
    <t>放デイ２６・有資格１２・定超・未計画・評減</t>
  </si>
  <si>
    <t>放デイ２６・有資格１２・定超・未計画２</t>
  </si>
  <si>
    <t>放デイ２６・有資格１２・定超・未計画２・評減</t>
  </si>
  <si>
    <t>放デイ２６・有資格１２・定超・拘減</t>
  </si>
  <si>
    <t>放デイ２６・有資格１２・定超・評減・拘減</t>
  </si>
  <si>
    <t>放デイ２６・有資格１２・定超・未計画・拘減</t>
  </si>
  <si>
    <t>放デイ２６・有資格１２・定超・未計画・評減・拘減</t>
  </si>
  <si>
    <t>放デイ２６・有資格１２・定超・未計画２・拘減</t>
  </si>
  <si>
    <t>放デイ２６・有資格１２・定超・未計画２・評減・拘減</t>
  </si>
  <si>
    <t>放デイ２７・定超</t>
  </si>
  <si>
    <t>放デイ２７・定超・評減</t>
  </si>
  <si>
    <t>放デイ２７・定超・未計画</t>
  </si>
  <si>
    <t>放デイ２７・定超・未計画・評減</t>
  </si>
  <si>
    <t>放デイ２７・定超・未計画２</t>
  </si>
  <si>
    <t>放デイ２７・定超・未計画２・評減</t>
  </si>
  <si>
    <t>放デイ２７・定超・拘減</t>
  </si>
  <si>
    <t>放デイ２７・定超・評減・拘減</t>
  </si>
  <si>
    <t>放デイ２７・定超・未計画・拘減</t>
  </si>
  <si>
    <t>放デイ２７・定超・未計画・評減・拘減</t>
  </si>
  <si>
    <t>放デイ２７・定超・未計画２・拘減</t>
  </si>
  <si>
    <t>放デイ２７・定超・未計画２・評減・拘減</t>
  </si>
  <si>
    <t>放デイ２７・有資格１３・定超</t>
  </si>
  <si>
    <t>放デイ２７・有資格１３・定超・評減</t>
  </si>
  <si>
    <t>放デイ２７・有資格１３・定超・未計画</t>
  </si>
  <si>
    <t>放デイ２７・有資格１３・定超・未計画・評減</t>
  </si>
  <si>
    <t>放デイ２７・有資格１３・定超・未計画２</t>
  </si>
  <si>
    <t>放デイ２７・有資格１３・定超・未計画２・評減</t>
  </si>
  <si>
    <t>放デイ２７・有資格１３・定超・拘減</t>
  </si>
  <si>
    <t>放デイ２７・有資格１３・定超・評減・拘減</t>
  </si>
  <si>
    <t>放デイ２７・有資格１３・定超・未計画・拘減</t>
  </si>
  <si>
    <t>放デイ２７・有資格１３・定超・未計画・評減・拘減</t>
  </si>
  <si>
    <t>放デイ２７・有資格１３・定超・未計画２・拘減</t>
  </si>
  <si>
    <t>放デイ２７・有資格１３・定超・未計画２・評減・拘減</t>
  </si>
  <si>
    <t>放デイ２８・定超</t>
  </si>
  <si>
    <t>放デイ２８・定超・評減</t>
  </si>
  <si>
    <t>放デイ２８・定超・未計画</t>
  </si>
  <si>
    <t>放デイ２８・定超・未計画・評減</t>
  </si>
  <si>
    <t>放デイ２８・定超・未計画２</t>
  </si>
  <si>
    <t>放デイ２８・定超・未計画２・評減</t>
  </si>
  <si>
    <t>放デイ２８・定超・拘減</t>
  </si>
  <si>
    <t>放デイ２８・定超・評減・拘減</t>
  </si>
  <si>
    <t>放デイ２８・定超・未計画・拘減</t>
  </si>
  <si>
    <t>放デイ２８・定超・未計画・評減・拘減</t>
  </si>
  <si>
    <t>放デイ２８・定超・未計画２・拘減</t>
  </si>
  <si>
    <t>放デイ２８・定超・未計画２・評減・拘減</t>
  </si>
  <si>
    <t>放デイ２８・有資格１４・定超</t>
  </si>
  <si>
    <t>放デイ２８・有資格１４・定超・評減</t>
  </si>
  <si>
    <t>放デイ２８・有資格１４・定超・未計画</t>
  </si>
  <si>
    <t>放デイ２８・有資格１４・定超・未計画・評減</t>
  </si>
  <si>
    <t>放デイ２８・有資格１４・定超・未計画２</t>
  </si>
  <si>
    <t>放デイ２８・有資格１４・定超・未計画２・評減</t>
  </si>
  <si>
    <t>放デイ２８・有資格１４・定超・拘減</t>
  </si>
  <si>
    <t>放デイ２８・有資格１４・定超・評減・拘減</t>
  </si>
  <si>
    <t>放デイ２８・有資格１４・定超・未計画・拘減</t>
  </si>
  <si>
    <t>放デイ２８・有資格１４・定超・未計画・評減・拘減</t>
  </si>
  <si>
    <t>放デイ２８・有資格１４・定超・未計画２・拘減</t>
  </si>
  <si>
    <t>放デイ２８・有資格１４・定超・未計画２・評減・拘減</t>
  </si>
  <si>
    <t>放デイ２９・定超</t>
  </si>
  <si>
    <t>放デイ２９・定超・評減</t>
  </si>
  <si>
    <t>放デイ２９・定超・未計画</t>
  </si>
  <si>
    <t>放デイ２９・定超・未計画・評減</t>
  </si>
  <si>
    <t>放デイ２９・定超・未計画２</t>
  </si>
  <si>
    <t>放デイ２９・定超・未計画２・評減</t>
  </si>
  <si>
    <t>放デイ２９・定超・拘減</t>
  </si>
  <si>
    <t>放デイ２９・定超・評減・拘減</t>
  </si>
  <si>
    <t>放デイ２９・定超・未計画・拘減</t>
  </si>
  <si>
    <t>放デイ２９・定超・未計画・評減・拘減</t>
  </si>
  <si>
    <t>放デイ２９・定超・未計画２・拘減</t>
  </si>
  <si>
    <t>放デイ２９・定超・未計画２・評減・拘減</t>
  </si>
  <si>
    <t>放デイ２９・有資格１５・定超</t>
  </si>
  <si>
    <t>放デイ２９・有資格１５・定超・評減</t>
  </si>
  <si>
    <t>放デイ２９・有資格１５・定超・未計画</t>
  </si>
  <si>
    <t>放デイ２９・有資格１５・定超・未計画・評減</t>
  </si>
  <si>
    <t>放デイ２９・有資格１５・定超・未計画２</t>
  </si>
  <si>
    <t>放デイ２９・有資格１５・定超・未計画２・評減</t>
  </si>
  <si>
    <t>放デイ２９・有資格１５・定超・拘減</t>
  </si>
  <si>
    <t>放デイ２９・有資格１５・定超・評減・拘減</t>
  </si>
  <si>
    <t>放デイ２９・有資格１５・定超・未計画・拘減</t>
  </si>
  <si>
    <t>放デイ２９・有資格１５・定超・未計画・評減・拘減</t>
  </si>
  <si>
    <t>放デイ２９・有資格１５・定超・未計画２・拘減</t>
  </si>
  <si>
    <t>放デイ２９・有資格１５・定超・未計画２・評減・拘減</t>
  </si>
  <si>
    <t>放デイ４・定超</t>
  </si>
  <si>
    <t>放デイ４・定超・評減</t>
  </si>
  <si>
    <t>放デイ４・定超・開減１</t>
  </si>
  <si>
    <t>放デイ４・定超・開減１・評減</t>
  </si>
  <si>
    <t>放デイ４・定超・開減２</t>
  </si>
  <si>
    <t>放デイ４・定超・開減２・評減</t>
  </si>
  <si>
    <t>放デイ４・定超・拘減</t>
  </si>
  <si>
    <t>放デイ４・定超・評減・拘減</t>
  </si>
  <si>
    <t>放デイ４・定超・開減１・拘減</t>
  </si>
  <si>
    <t>放デイ４・定超・開減１・評減・拘減</t>
  </si>
  <si>
    <t>放デイ４・定超・開減２・拘減</t>
  </si>
  <si>
    <t>放デイ４・定超・開減２・評減・拘減</t>
  </si>
  <si>
    <t>放デイ４・定超・未計画</t>
  </si>
  <si>
    <t>放デイ４・定超・未計画・評減</t>
  </si>
  <si>
    <t>放デイ４・定超・未計画・開減１</t>
  </si>
  <si>
    <t>放デイ４・定超・未計画・開減１・評減</t>
  </si>
  <si>
    <t>放デイ４・定超・未計画・開減２</t>
  </si>
  <si>
    <t>放デイ４・定超・未計画・開減２・評減</t>
  </si>
  <si>
    <t>放デイ４・定超・未計画・拘減</t>
  </si>
  <si>
    <t>放デイ４・定超・未計画・評減・拘減</t>
  </si>
  <si>
    <t>放デイ４・定超・未計画・開減１・拘減</t>
  </si>
  <si>
    <t>放デイ４・定超・未計画・開減１・評減・拘減</t>
  </si>
  <si>
    <t>放デイ４・定超・未計画・開減２・拘減</t>
  </si>
  <si>
    <t>放デイ４・定超・未計画・開減２・評減・拘減</t>
  </si>
  <si>
    <t>放デイ４・定超・未計画２</t>
  </si>
  <si>
    <t>放デイ４・定超・未計画２・評減</t>
  </si>
  <si>
    <t>放デイ４・定超・未計画２・開減１</t>
  </si>
  <si>
    <t>放デイ４・定超・未計画２・開減１・評減</t>
  </si>
  <si>
    <t>放デイ４・定超・未計画２・開減２</t>
  </si>
  <si>
    <t>放デイ４・定超・未計画２・開減２・評減</t>
  </si>
  <si>
    <t>放デイ４・定超・未計画２・拘減</t>
  </si>
  <si>
    <t>放デイ４・定超・未計画２・評減・拘減</t>
  </si>
  <si>
    <t>放デイ４・定超・未計画２・開減１・拘減</t>
  </si>
  <si>
    <t>放デイ４・定超・未計画２・開減１・評減・拘減</t>
  </si>
  <si>
    <t>放デイ４・定超・未計画２・開減２・拘減</t>
  </si>
  <si>
    <t>放デイ４・定超・未計画２・開減２・評減・拘減</t>
  </si>
  <si>
    <t>放デイ４・有資格４・定超</t>
  </si>
  <si>
    <t>放デイ４・有資格４・定超・評減</t>
  </si>
  <si>
    <t>放デイ４・有資格４・定超・開減１</t>
  </si>
  <si>
    <t>放デイ４・有資格４・定超・開減１・評減</t>
  </si>
  <si>
    <t>放デイ４・有資格４・定超・開減２</t>
  </si>
  <si>
    <t>放デイ４・有資格４・定超・開減２・評減</t>
  </si>
  <si>
    <t>放デイ４・有資格４・定超・拘減</t>
  </si>
  <si>
    <t>放デイ４・有資格４・定超・評減・拘減</t>
  </si>
  <si>
    <t>放デイ４・有資格４・定超・開減１・拘減</t>
  </si>
  <si>
    <t>放デイ４・有資格４・定超・開減１・評減・拘減</t>
  </si>
  <si>
    <t>放デイ４・有資格４・定超・開減２・拘減</t>
  </si>
  <si>
    <t>放デイ４・有資格４・定超・開減２・評減・拘減</t>
  </si>
  <si>
    <t>放デイ４・有資格４・定超・未計画</t>
  </si>
  <si>
    <t>放デイ４・有資格４・定超・未計画・評減</t>
  </si>
  <si>
    <t>放デイ４・有資格４・定超・未計画・開減１</t>
  </si>
  <si>
    <t>放デイ４・有資格４・定超・未計画・開減１・評減</t>
  </si>
  <si>
    <t>放デイ４・有資格４・定超・未計画・開減２</t>
  </si>
  <si>
    <t>放デイ４・有資格４・定超・未計画・開減２・評減</t>
  </si>
  <si>
    <t>放デイ４・有資格４・定超・未計画・拘減</t>
  </si>
  <si>
    <t>放デイ４・有資格４・定超・未計画・評減・拘減</t>
  </si>
  <si>
    <t>放デイ４・有資格４・定超・未計画・開減１・拘減</t>
  </si>
  <si>
    <t>放デイ４・有資格４・定超・未計画・開減１・評減・拘減</t>
  </si>
  <si>
    <t>放デイ４・有資格４・定超・未計画・開減２・拘減</t>
  </si>
  <si>
    <t>放デイ４・有資格４・定超・未計画・開減２・評減・拘減</t>
  </si>
  <si>
    <t>放デイ４・有資格４・定超・未計画２</t>
  </si>
  <si>
    <t>放デイ４・有資格４・定超・未計画２・評減</t>
  </si>
  <si>
    <t>放デイ４・有資格４・定超・未計画２・開減１</t>
  </si>
  <si>
    <t>放デイ４・有資格４・定超・未計画２・開減１・評減</t>
  </si>
  <si>
    <t>放デイ４・有資格４・定超・未計画２・開減２</t>
  </si>
  <si>
    <t>放デイ４・有資格４・定超・未計画２・開減２・評減</t>
  </si>
  <si>
    <t>放デイ４・有資格４・定超・未計画２・拘減</t>
  </si>
  <si>
    <t>放デイ４・有資格４・定超・未計画２・評減・拘減</t>
  </si>
  <si>
    <t>放デイ４・有資格４・定超・未計画２・開減１・拘減</t>
  </si>
  <si>
    <t>放デイ４・有資格４・定超・未計画２・開減１・評減・拘減</t>
  </si>
  <si>
    <t>放デイ４・有資格４・定超・未計画２・開減２・拘減</t>
  </si>
  <si>
    <t>放デイ４・有資格４・定超・未計画２・開減２・評減・拘減</t>
  </si>
  <si>
    <t>放デイ５・定超</t>
  </si>
  <si>
    <t>放デイ５・定超・評減</t>
  </si>
  <si>
    <t>放デイ５・定超・開減１</t>
  </si>
  <si>
    <t>放デイ５・定超・開減１・評減</t>
  </si>
  <si>
    <t>放デイ５・定超・開減２</t>
  </si>
  <si>
    <t>放デイ５・定超・開減２・評減</t>
  </si>
  <si>
    <t>放デイ５・定超・拘減</t>
  </si>
  <si>
    <t>放デイ５・定超・評減・拘減</t>
  </si>
  <si>
    <t>放デイ５・定超・開減１・拘減</t>
  </si>
  <si>
    <t>放デイ５・定超・開減１・評減・拘減</t>
  </si>
  <si>
    <t>放デイ５・定超・開減２・拘減</t>
  </si>
  <si>
    <t>放デイ５・定超・開減２・評減・拘減</t>
  </si>
  <si>
    <t>放デイ５・定超・未計画</t>
  </si>
  <si>
    <t>放デイ５・定超・未計画・評減</t>
  </si>
  <si>
    <t>放デイ５・定超・未計画・開減１</t>
  </si>
  <si>
    <t>放デイ５・定超・未計画・開減１・評減</t>
  </si>
  <si>
    <t>放デイ５・定超・未計画・開減２</t>
  </si>
  <si>
    <t>放デイ５・定超・未計画・開減２・評減</t>
  </si>
  <si>
    <t>放デイ５・定超・未計画・拘減</t>
  </si>
  <si>
    <t>放デイ５・定超・未計画・評減・拘減</t>
  </si>
  <si>
    <t>放デイ５・定超・未計画・開減１・拘減</t>
  </si>
  <si>
    <t>放デイ５・定超・未計画・開減１・評減・拘減</t>
  </si>
  <si>
    <t>放デイ５・定超・未計画・開減２・拘減</t>
  </si>
  <si>
    <t>放デイ５・定超・未計画・開減２・評減・拘減</t>
  </si>
  <si>
    <t>放デイ５・定超・未計画２</t>
  </si>
  <si>
    <t>放デイ５・定超・未計画２・評減</t>
  </si>
  <si>
    <t>放デイ５・定超・未計画２・開減１</t>
  </si>
  <si>
    <t>放デイ５・定超・未計画２・開減１・評減</t>
  </si>
  <si>
    <t>放デイ５・定超・未計画２・開減２</t>
  </si>
  <si>
    <t>放デイ５・定超・未計画２・開減２・評減</t>
  </si>
  <si>
    <t>放デイ５・定超・未計画２・拘減</t>
  </si>
  <si>
    <t>放デイ５・定超・未計画２・評減・拘減</t>
  </si>
  <si>
    <t>放デイ５・定超・未計画２・開減１・拘減</t>
  </si>
  <si>
    <t>放デイ５・定超・未計画２・開減１・評減・拘減</t>
  </si>
  <si>
    <t>放デイ５・定超・未計画２・開減２・拘減</t>
  </si>
  <si>
    <t>放デイ５・定超・未計画２・開減２・評減・拘減</t>
  </si>
  <si>
    <t>放デイ５・有資格５・定超</t>
  </si>
  <si>
    <t>放デイ５・有資格５・定超・評減</t>
  </si>
  <si>
    <t>放デイ５・有資格５・定超・開減１</t>
  </si>
  <si>
    <t>放デイ５・有資格５・定超・開減１・評減</t>
  </si>
  <si>
    <t>放デイ５・有資格５・定超・開減２</t>
  </si>
  <si>
    <t>放デイ５・有資格５・定超・開減２・評減</t>
  </si>
  <si>
    <t>放デイ５・有資格５・定超・拘減</t>
  </si>
  <si>
    <t>放デイ５・有資格５・定超・評減・拘減</t>
  </si>
  <si>
    <t>放デイ５・有資格５・定超・開減１・拘減</t>
  </si>
  <si>
    <t>放デイ５・有資格５・定超・開減１・評減・拘減</t>
  </si>
  <si>
    <t>放デイ５・有資格５・定超・開減２・拘減</t>
  </si>
  <si>
    <t>放デイ５・有資格５・定超・開減２・評減・拘減</t>
  </si>
  <si>
    <t>放デイ５・有資格５・定超・未計画</t>
  </si>
  <si>
    <t>放デイ５・有資格５・定超・未計画・評減</t>
  </si>
  <si>
    <t>放デイ５・有資格５・定超・未計画・開減１</t>
  </si>
  <si>
    <t>放デイ５・有資格５・定超・未計画・開減１・評減</t>
  </si>
  <si>
    <t>放デイ５・有資格５・定超・未計画・開減２</t>
  </si>
  <si>
    <t>放デイ５・有資格５・定超・未計画・開減２・評減</t>
  </si>
  <si>
    <t>放デイ５・有資格５・定超・未計画・拘減</t>
  </si>
  <si>
    <t>放デイ５・有資格５・定超・未計画・評減・拘減</t>
  </si>
  <si>
    <t>放デイ５・有資格５・定超・未計画・開減１・拘減</t>
  </si>
  <si>
    <t>放デイ５・有資格５・定超・未計画・開減１・評減・拘減</t>
  </si>
  <si>
    <t>放デイ５・有資格５・定超・未計画・開減２・拘減</t>
  </si>
  <si>
    <t>放デイ５・有資格５・定超・未計画・開減２・評減・拘減</t>
  </si>
  <si>
    <t>放デイ５・有資格５・定超・未計画２</t>
  </si>
  <si>
    <t>放デイ５・有資格５・定超・未計画２・評減</t>
  </si>
  <si>
    <t>放デイ５・有資格５・定超・未計画２・開減１</t>
  </si>
  <si>
    <t>放デイ５・有資格５・定超・未計画２・開減１・評減</t>
  </si>
  <si>
    <t>放デイ５・有資格５・定超・未計画２・開減２</t>
  </si>
  <si>
    <t>放デイ５・有資格５・定超・未計画２・開減２・評減</t>
  </si>
  <si>
    <t>放デイ５・有資格５・定超・未計画２・拘減</t>
  </si>
  <si>
    <t>放デイ５・有資格５・定超・未計画２・評減・拘減</t>
  </si>
  <si>
    <t>放デイ５・有資格５・定超・未計画２・開減１・拘減</t>
  </si>
  <si>
    <t>放デイ５・有資格５・定超・未計画２・開減１・評減・拘減</t>
  </si>
  <si>
    <t>放デイ５・有資格５・定超・未計画２・開減２・拘減</t>
  </si>
  <si>
    <t>放デイ５・有資格５・定超・未計画２・開減２・評減・拘減</t>
  </si>
  <si>
    <t>放デイ６・定超</t>
  </si>
  <si>
    <t>放デイ６・定超・評減</t>
  </si>
  <si>
    <t>放デイ６・定超・開減１</t>
  </si>
  <si>
    <t>放デイ６・定超・開減１・評減</t>
  </si>
  <si>
    <t>放デイ６・定超・開減２</t>
  </si>
  <si>
    <t>放デイ６・定超・開減２・評減</t>
  </si>
  <si>
    <t>放デイ６・定超・拘減</t>
  </si>
  <si>
    <t>放デイ６・定超・評減・拘減</t>
  </si>
  <si>
    <t>放デイ６・定超・開減１・拘減</t>
  </si>
  <si>
    <t>放デイ６・定超・開減１・評減・拘減</t>
  </si>
  <si>
    <t>放デイ６・定超・開減２・拘減</t>
  </si>
  <si>
    <t>放デイ６・定超・開減２・評減・拘減</t>
  </si>
  <si>
    <t>放デイ６・定超・未計画</t>
  </si>
  <si>
    <t>放デイ６・定超・未計画・評減</t>
  </si>
  <si>
    <t>放デイ６・定超・未計画・開減１</t>
  </si>
  <si>
    <t>放デイ６・定超・未計画・開減１・評減</t>
  </si>
  <si>
    <t>放デイ６・定超・未計画・開減２</t>
  </si>
  <si>
    <t>放デイ６・定超・未計画・開減２・評減</t>
  </si>
  <si>
    <t>放デイ６・定超・未計画・拘減</t>
  </si>
  <si>
    <t>放デイ６・定超・未計画・評減・拘減</t>
  </si>
  <si>
    <t>放デイ６・定超・未計画・開減１・拘減</t>
  </si>
  <si>
    <t>放デイ６・定超・未計画・開減１・評減・拘減</t>
  </si>
  <si>
    <t>放デイ６・定超・未計画・開減２・拘減</t>
  </si>
  <si>
    <t>放デイ６・定超・未計画・開減２・評減・拘減</t>
  </si>
  <si>
    <t>放デイ６・定超・未計画２</t>
  </si>
  <si>
    <t>放デイ６・定超・未計画２・評減</t>
  </si>
  <si>
    <t>放デイ６・定超・未計画２・開減１</t>
  </si>
  <si>
    <t>放デイ６・定超・未計画２・開減１・評減</t>
  </si>
  <si>
    <t>放デイ６・定超・未計画２・開減２</t>
  </si>
  <si>
    <t>放デイ６・定超・未計画２・開減２・評減</t>
  </si>
  <si>
    <t>放デイ６・定超・未計画２・拘減</t>
  </si>
  <si>
    <t>放デイ６・定超・未計画２・評減・拘減</t>
  </si>
  <si>
    <t>放デイ６・定超・未計画２・開減１・拘減</t>
  </si>
  <si>
    <t>放デイ６・定超・未計画２・開減１・評減・拘減</t>
  </si>
  <si>
    <t>放デイ６・定超・未計画２・開減２・拘減</t>
  </si>
  <si>
    <t>放デイ６・定超・未計画２・開減２・評減・拘減</t>
  </si>
  <si>
    <t>放デイ６・有資格６・定超</t>
  </si>
  <si>
    <t>放デイ６・有資格６・定超・評減</t>
  </si>
  <si>
    <t>放デイ６・有資格６・定超・開減１</t>
  </si>
  <si>
    <t>放デイ６・有資格６・定超・開減１・評減</t>
  </si>
  <si>
    <t>放デイ６・有資格６・定超・開減２</t>
  </si>
  <si>
    <t>放デイ６・有資格６・定超・開減２・評減</t>
  </si>
  <si>
    <t>放デイ６・有資格６・定超・拘減</t>
  </si>
  <si>
    <t>放デイ６・有資格６・定超・評減・拘減</t>
  </si>
  <si>
    <t>放デイ６・有資格６・定超・開減１・拘減</t>
  </si>
  <si>
    <t>放デイ６・有資格６・定超・開減１・評減・拘減</t>
  </si>
  <si>
    <t>放デイ６・有資格６・定超・開減２・拘減</t>
  </si>
  <si>
    <t>放デイ６・有資格６・定超・開減２・評減・拘減</t>
  </si>
  <si>
    <t>放デイ６・有資格６・定超・未計画</t>
  </si>
  <si>
    <t>放デイ６・有資格６・定超・未計画・評減</t>
  </si>
  <si>
    <t>放デイ６・有資格６・定超・未計画・開減１</t>
  </si>
  <si>
    <t>放デイ６・有資格６・定超・未計画・開減１・評減</t>
  </si>
  <si>
    <t>放デイ６・有資格６・定超・未計画・開減２</t>
  </si>
  <si>
    <t>放デイ６・有資格６・定超・未計画・開減２・評減</t>
  </si>
  <si>
    <t>放デイ６・有資格６・定超・未計画・拘減</t>
  </si>
  <si>
    <t>放デイ６・有資格６・定超・未計画・評減・拘減</t>
  </si>
  <si>
    <t>放デイ６・有資格６・定超・未計画・開減１・拘減</t>
  </si>
  <si>
    <t>放デイ６・有資格６・定超・未計画・開減１・評減・拘減</t>
  </si>
  <si>
    <t>放デイ６・有資格６・定超・未計画・開減２・拘減</t>
  </si>
  <si>
    <t>放デイ６・有資格６・定超・未計画・開減２・評減・拘減</t>
  </si>
  <si>
    <t>放デイ６・有資格６・定超・未計画２</t>
  </si>
  <si>
    <t>放デイ６・有資格６・定超・未計画２・評減</t>
  </si>
  <si>
    <t>放デイ６・有資格６・定超・未計画２・開減１</t>
  </si>
  <si>
    <t>放デイ６・有資格６・定超・未計画２・開減１・評減</t>
  </si>
  <si>
    <t>放デイ６・有資格６・定超・未計画２・開減２</t>
  </si>
  <si>
    <t>放デイ６・有資格６・定超・未計画２・開減２・評減</t>
  </si>
  <si>
    <t>放デイ６・有資格６・定超・未計画２・拘減</t>
  </si>
  <si>
    <t>放デイ６・有資格６・定超・未計画２・評減・拘減</t>
  </si>
  <si>
    <t>放デイ６・有資格６・定超・未計画２・開減１・拘減</t>
  </si>
  <si>
    <t>放デイ６・有資格６・定超・未計画２・開減１・評減・拘減</t>
  </si>
  <si>
    <t>放デイ６・有資格６・定超・未計画２・開減２・拘減</t>
  </si>
  <si>
    <t>放デイ６・有資格６・定超・未計画２・開減２・評減・拘減</t>
  </si>
  <si>
    <t>放デイ３０・定超</t>
  </si>
  <si>
    <t>放デイ３０・定超・評減</t>
  </si>
  <si>
    <t>放デイ３０・定超・開減１</t>
  </si>
  <si>
    <t>放デイ３０・定超・開減１・評減</t>
  </si>
  <si>
    <t>放デイ３０・定超・開減２</t>
  </si>
  <si>
    <t>放デイ３０・定超・開減２・評減</t>
  </si>
  <si>
    <t>放デイ３０・定超・拘減</t>
  </si>
  <si>
    <t>放デイ３０・定超・評減・拘減</t>
  </si>
  <si>
    <t>放デイ３０・定超・開減１・拘減</t>
  </si>
  <si>
    <t>放デイ３０・定超・開減１・評減・拘減</t>
  </si>
  <si>
    <t>放デイ３０・定超・開減２・拘減</t>
  </si>
  <si>
    <t>放デイ３０・定超・開減２・評減・拘減</t>
  </si>
  <si>
    <t>放デイ３０・定超・未計画</t>
  </si>
  <si>
    <t>放デイ３０・定超・未計画・評減</t>
  </si>
  <si>
    <t>放デイ３０・定超・未計画・開減１</t>
  </si>
  <si>
    <t>放デイ３０・定超・未計画・開減１・評減</t>
  </si>
  <si>
    <t>放デイ３０・定超・未計画・開減２</t>
  </si>
  <si>
    <t>放デイ３０・定超・未計画・開減２・評減</t>
  </si>
  <si>
    <t>放デイ３０・定超・未計画・拘減</t>
  </si>
  <si>
    <t>放デイ３０・定超・未計画・評減・拘減</t>
  </si>
  <si>
    <t>放デイ３０・定超・未計画・開減１・拘減</t>
  </si>
  <si>
    <t>放デイ３０・定超・未計画・開減１・評減・拘減</t>
  </si>
  <si>
    <t>放デイ３０・定超・未計画・開減２・拘減</t>
  </si>
  <si>
    <t>放デイ３０・定超・未計画・開減２・評減・拘減</t>
  </si>
  <si>
    <t>放デイ３０・定超・未計画２</t>
  </si>
  <si>
    <t>放デイ３０・定超・未計画２・評減</t>
  </si>
  <si>
    <t>放デイ３０・定超・未計画２・開減１</t>
  </si>
  <si>
    <t>放デイ３０・定超・未計画２・開減１・評減</t>
  </si>
  <si>
    <t>放デイ３０・定超・未計画２・開減２</t>
  </si>
  <si>
    <t>放デイ３０・定超・未計画２・開減２・評減</t>
  </si>
  <si>
    <t>放デイ３０・定超・未計画２・拘減</t>
  </si>
  <si>
    <t>放デイ３０・定超・未計画２・評減・拘減</t>
  </si>
  <si>
    <t>放デイ３０・定超・未計画２・開減１・拘減</t>
  </si>
  <si>
    <t>放デイ３０・定超・未計画２・開減１・評減・拘減</t>
  </si>
  <si>
    <t>放デイ３０・定超・未計画２・開減２・拘減</t>
  </si>
  <si>
    <t>放デイ３０・定超・未計画２・開減２・評減・拘減</t>
  </si>
  <si>
    <t>放デイ３０・有資格１６・定超</t>
  </si>
  <si>
    <t>放デイ３０・有資格１６・定超・評減</t>
  </si>
  <si>
    <t>放デイ３０・有資格１６・定超・開減１</t>
  </si>
  <si>
    <t>放デイ３０・有資格１６・定超・開減１・評減</t>
  </si>
  <si>
    <t>放デイ３０・有資格１６・定超・開減２</t>
  </si>
  <si>
    <t>放デイ３０・有資格１６・定超・開減２・評減</t>
  </si>
  <si>
    <t>放デイ３０・有資格１６・定超・拘減</t>
  </si>
  <si>
    <t>放デイ３０・有資格１６・定超・評減・拘減</t>
  </si>
  <si>
    <t>放デイ３０・有資格１６・定超・開減１・拘減</t>
  </si>
  <si>
    <t>放デイ３０・有資格１６・定超・開減１・評減・拘減</t>
  </si>
  <si>
    <t>放デイ３０・有資格１６・定超・開減２・拘減</t>
  </si>
  <si>
    <t>放デイ３０・有資格１６・定超・開減２・評減・拘減</t>
  </si>
  <si>
    <t>放デイ３０・有資格１６・定超・未計画</t>
  </si>
  <si>
    <t>放デイ３０・有資格１６・定超・未計画・評減</t>
  </si>
  <si>
    <t>放デイ３０・有資格１６・定超・未計画・開減１</t>
  </si>
  <si>
    <t>放デイ３０・有資格１６・定超・未計画・開減１・評減</t>
  </si>
  <si>
    <t>放デイ３０・有資格１６・定超・未計画・開減２</t>
  </si>
  <si>
    <t>放デイ３０・有資格１６・定超・未計画・開減２・評減</t>
  </si>
  <si>
    <t>放デイ３０・有資格１６・定超・未計画・拘減</t>
  </si>
  <si>
    <t>放デイ３０・有資格１６・定超・未計画・評減・拘減</t>
  </si>
  <si>
    <t>放デイ３０・有資格１６・定超・未計画・開減１・拘減</t>
  </si>
  <si>
    <t>放デイ３０・有資格１６・定超・未計画・開減１・評減・拘減</t>
  </si>
  <si>
    <t>放デイ３０・有資格１６・定超・未計画・開減２・拘減</t>
  </si>
  <si>
    <t>放デイ３０・有資格１６・定超・未計画・開減２・評減・拘減</t>
  </si>
  <si>
    <t>放デイ３０・有資格１６・定超・未計画２</t>
  </si>
  <si>
    <t>放デイ３０・有資格１６・定超・未計画２・評減</t>
  </si>
  <si>
    <t>放デイ３０・有資格１６・定超・未計画２・開減１</t>
  </si>
  <si>
    <t>放デイ３０・有資格１６・定超・未計画２・開減１・評減</t>
  </si>
  <si>
    <t>放デイ３０・有資格１６・定超・未計画２・開減２</t>
  </si>
  <si>
    <t>放デイ３０・有資格１６・定超・未計画２・開減２・評減</t>
  </si>
  <si>
    <t>放デイ３０・有資格１６・定超・未計画２・拘減</t>
  </si>
  <si>
    <t>放デイ３０・有資格１６・定超・未計画２・評減・拘減</t>
  </si>
  <si>
    <t>放デイ３０・有資格１６・定超・未計画２・開減１・拘減</t>
  </si>
  <si>
    <t>放デイ３０・有資格１６・定超・未計画２・開減１・評減・拘減</t>
  </si>
  <si>
    <t>放デイ３０・有資格１６・定超・未計画２・開減２・拘減</t>
  </si>
  <si>
    <t>放デイ３０・有資格１６・定超・未計画２・開減２・評減・拘減</t>
  </si>
  <si>
    <t>放デイ３１・定超</t>
  </si>
  <si>
    <t>放デイ３１・定超・評減</t>
  </si>
  <si>
    <t>放デイ３１・定超・開減１</t>
  </si>
  <si>
    <t>放デイ３１・定超・開減１・評減</t>
  </si>
  <si>
    <t>放デイ３１・定超・開減２</t>
  </si>
  <si>
    <t>放デイ３１・定超・開減２・評減</t>
  </si>
  <si>
    <t>放デイ３１・定超・拘減</t>
  </si>
  <si>
    <t>放デイ３１・定超・評減・拘減</t>
  </si>
  <si>
    <t>放デイ３１・定超・開減１・拘減</t>
  </si>
  <si>
    <t>放デイ３１・定超・開減１・評減・拘減</t>
  </si>
  <si>
    <t>放デイ３１・定超・開減２・拘減</t>
  </si>
  <si>
    <t>放デイ３１・定超・開減２・評減・拘減</t>
  </si>
  <si>
    <t>放デイ３１・定超・未計画</t>
  </si>
  <si>
    <t>放デイ３１・定超・未計画・評減</t>
  </si>
  <si>
    <t>放デイ３１・定超・未計画・開減１</t>
  </si>
  <si>
    <t>放デイ３１・定超・未計画・開減１・評減</t>
  </si>
  <si>
    <t>放デイ３１・定超・未計画・開減２</t>
  </si>
  <si>
    <t>放デイ３１・定超・未計画・開減２・評減</t>
  </si>
  <si>
    <t>放デイ３１・定超・未計画・拘減</t>
  </si>
  <si>
    <t>放デイ３１・定超・未計画・評減・拘減</t>
  </si>
  <si>
    <t>放デイ３１・定超・未計画・開減１・拘減</t>
  </si>
  <si>
    <t>放デイ３１・定超・未計画・開減１・評減・拘減</t>
  </si>
  <si>
    <t>放デイ３１・定超・未計画・開減２・拘減</t>
  </si>
  <si>
    <t>放デイ３１・定超・未計画・開減２・評減・拘減</t>
  </si>
  <si>
    <t>放デイ３１・定超・未計画２</t>
  </si>
  <si>
    <t>放デイ３１・定超・未計画２・評減</t>
  </si>
  <si>
    <t>放デイ３１・定超・未計画２・開減１</t>
  </si>
  <si>
    <t>放デイ３１・定超・未計画２・開減１・評減</t>
  </si>
  <si>
    <t>放デイ３１・定超・未計画２・開減２</t>
  </si>
  <si>
    <t>放デイ３１・定超・未計画２・開減２・評減</t>
  </si>
  <si>
    <t>放デイ３１・定超・未計画２・拘減</t>
  </si>
  <si>
    <t>放デイ３１・定超・未計画２・評減・拘減</t>
  </si>
  <si>
    <t>放デイ３１・定超・未計画２・開減１・拘減</t>
  </si>
  <si>
    <t>放デイ３１・定超・未計画２・開減１・評減・拘減</t>
  </si>
  <si>
    <t>放デイ３１・定超・未計画２・開減２・拘減</t>
  </si>
  <si>
    <t>放デイ３１・定超・未計画２・開減２・評減・拘減</t>
  </si>
  <si>
    <t>放デイ３１・有資格１７・定超</t>
  </si>
  <si>
    <t>放デイ３１・有資格１７・定超・評減</t>
  </si>
  <si>
    <t>放デイ３１・有資格１７・定超・開減１</t>
  </si>
  <si>
    <t>放デイ３１・有資格１７・定超・開減１・評減</t>
  </si>
  <si>
    <t>放デイ３１・有資格１７・定超・開減２</t>
  </si>
  <si>
    <t>放デイ３１・有資格１７・定超・開減２・評減</t>
  </si>
  <si>
    <t>放デイ３１・有資格１７・定超・拘減</t>
  </si>
  <si>
    <t>放デイ３１・有資格１７・定超・評減・拘減</t>
  </si>
  <si>
    <t>放デイ３１・有資格１７・定超・開減１・拘減</t>
  </si>
  <si>
    <t>放デイ３１・有資格１７・定超・開減１・評減・拘減</t>
  </si>
  <si>
    <t>放デイ３１・有資格１７・定超・開減２・拘減</t>
  </si>
  <si>
    <t>放デイ３１・有資格１７・定超・開減２・評減・拘減</t>
  </si>
  <si>
    <t>放デイ３１・有資格１７・定超・未計画</t>
  </si>
  <si>
    <t>放デイ３１・有資格１７・定超・未計画・評減</t>
  </si>
  <si>
    <t>放デイ３１・有資格１７・定超・未計画・開減１</t>
  </si>
  <si>
    <t>放デイ３１・有資格１７・定超・未計画・開減１・評減</t>
  </si>
  <si>
    <t>放デイ３１・有資格１７・定超・未計画・開減２</t>
  </si>
  <si>
    <t>放デイ３１・有資格１７・定超・未計画・開減２・評減</t>
  </si>
  <si>
    <t>放デイ３１・有資格１７・定超・未計画・拘減</t>
  </si>
  <si>
    <t>放デイ３１・有資格１７・定超・未計画・評減・拘減</t>
  </si>
  <si>
    <t>放デイ３１・有資格１７・定超・未計画・開減１・拘減</t>
  </si>
  <si>
    <t>放デイ３１・有資格１７・定超・未計画・開減１・評減・拘減</t>
  </si>
  <si>
    <t>放デイ３１・有資格１７・定超・未計画・開減２・拘減</t>
  </si>
  <si>
    <t>放デイ３１・有資格１７・定超・未計画・開減２・評減・拘減</t>
  </si>
  <si>
    <t>放デイ３１・有資格１７・定超・未計画２</t>
  </si>
  <si>
    <t>放デイ３１・有資格１７・定超・未計画２・評減</t>
  </si>
  <si>
    <t>放デイ３１・有資格１７・定超・未計画２・開減１</t>
  </si>
  <si>
    <t>放デイ３１・有資格１７・定超・未計画２・開減１・評減</t>
  </si>
  <si>
    <t>放デイ３１・有資格１７・定超・未計画２・開減２</t>
  </si>
  <si>
    <t>放デイ３１・有資格１７・定超・未計画２・開減２・評減</t>
  </si>
  <si>
    <t>放デイ３１・有資格１７・定超・未計画２・拘減</t>
  </si>
  <si>
    <t>放デイ３１・有資格１７・定超・未計画２・評減・拘減</t>
  </si>
  <si>
    <t>放デイ３１・有資格１７・定超・未計画２・開減１・拘減</t>
  </si>
  <si>
    <t>放デイ３１・有資格１７・定超・未計画２・開減１・評減・拘減</t>
  </si>
  <si>
    <t>放デイ３１・有資格１７・定超・未計画２・開減２・拘減</t>
  </si>
  <si>
    <t>放デイ３１・有資格１７・定超・未計画２・開減２・評減・拘減</t>
  </si>
  <si>
    <t>放デイ３２・定超</t>
  </si>
  <si>
    <t>放デイ３２・定超・評減</t>
  </si>
  <si>
    <t>放デイ３２・定超・開減１</t>
  </si>
  <si>
    <t>放デイ３２・定超・開減１・評減</t>
  </si>
  <si>
    <t>放デイ３２・定超・開減２</t>
  </si>
  <si>
    <t>放デイ３２・定超・開減２・評減</t>
  </si>
  <si>
    <t>放デイ３２・定超・拘減</t>
  </si>
  <si>
    <t>放デイ３２・定超・評減・拘減</t>
  </si>
  <si>
    <t>放デイ３２・定超・開減１・拘減</t>
  </si>
  <si>
    <t>放デイ３２・定超・開減１・評減・拘減</t>
  </si>
  <si>
    <t>放デイ３２・定超・開減２・拘減</t>
  </si>
  <si>
    <t>放デイ３２・定超・開減２・評減・拘減</t>
  </si>
  <si>
    <t>放デイ３２・定超・未計画</t>
  </si>
  <si>
    <t>放デイ３２・定超・未計画・評減</t>
  </si>
  <si>
    <t>放デイ３２・定超・未計画・開減１</t>
  </si>
  <si>
    <t>放デイ３２・定超・未計画・開減１・評減</t>
  </si>
  <si>
    <t>放デイ３２・定超・未計画・開減２</t>
  </si>
  <si>
    <t>放デイ３２・定超・未計画・開減２・評減</t>
  </si>
  <si>
    <t>放デイ３２・定超・未計画・拘減</t>
  </si>
  <si>
    <t>放デイ３２・定超・未計画・評減・拘減</t>
  </si>
  <si>
    <t>放デイ３２・定超・未計画・開減１・拘減</t>
  </si>
  <si>
    <t>放デイ３２・定超・未計画・開減１・評減・拘減</t>
  </si>
  <si>
    <t>放デイ３２・定超・未計画・開減２・拘減</t>
  </si>
  <si>
    <t>放デイ３２・定超・未計画・開減２・評減・拘減</t>
  </si>
  <si>
    <t>放デイ３２・定超・未計画２</t>
  </si>
  <si>
    <t>放デイ３２・定超・未計画２・評減</t>
  </si>
  <si>
    <t>放デイ３２・定超・未計画２・開減１</t>
  </si>
  <si>
    <t>放デイ３２・定超・未計画２・開減１・評減</t>
  </si>
  <si>
    <t>放デイ３２・定超・未計画２・開減２</t>
  </si>
  <si>
    <t>放デイ３２・定超・未計画２・開減２・評減</t>
  </si>
  <si>
    <t>放デイ３２・定超・未計画２・拘減</t>
  </si>
  <si>
    <t>放デイ３２・定超・未計画２・評減・拘減</t>
  </si>
  <si>
    <t>放デイ３２・定超・未計画２・開減１・拘減</t>
  </si>
  <si>
    <t>放デイ３２・定超・未計画２・開減１・評減・拘減</t>
  </si>
  <si>
    <t>放デイ３２・定超・未計画２・開減２・拘減</t>
  </si>
  <si>
    <t>放デイ３２・定超・未計画２・開減２・評減・拘減</t>
  </si>
  <si>
    <t>放デイ３２・有資格１８・定超</t>
  </si>
  <si>
    <t>放デイ３２・有資格１８・定超・評減</t>
  </si>
  <si>
    <t>放デイ３２・有資格１８・定超・開減１</t>
  </si>
  <si>
    <t>放デイ３２・有資格１８・定超・開減１・評減</t>
  </si>
  <si>
    <t>放デイ３２・有資格１８・定超・開減２</t>
  </si>
  <si>
    <t>放デイ３２・有資格１８・定超・開減２・評減</t>
  </si>
  <si>
    <t>放デイ３２・有資格１８・定超・拘減</t>
  </si>
  <si>
    <t>放デイ３２・有資格１８・定超・評減・拘減</t>
  </si>
  <si>
    <t>放デイ３２・有資格１８・定超・開減１・拘減</t>
  </si>
  <si>
    <t>放デイ３２・有資格１８・定超・開減１・評減・拘減</t>
  </si>
  <si>
    <t>放デイ３２・有資格１８・定超・開減２・拘減</t>
  </si>
  <si>
    <t>放デイ３２・有資格１８・定超・開減２・評減・拘減</t>
  </si>
  <si>
    <t>放デイ３２・有資格１８・定超・未計画</t>
  </si>
  <si>
    <t>放デイ３２・有資格１８・定超・未計画・評減</t>
  </si>
  <si>
    <t>放デイ３２・有資格１８・定超・未計画・開減１</t>
  </si>
  <si>
    <t>放デイ３２・有資格１８・定超・未計画・開減１・評減</t>
  </si>
  <si>
    <t>放デイ３２・有資格１８・定超・未計画・開減２</t>
  </si>
  <si>
    <t>放デイ３２・有資格１８・定超・未計画・開減２・評減</t>
  </si>
  <si>
    <t>放デイ３２・有資格１８・定超・未計画・拘減</t>
  </si>
  <si>
    <t>放デイ３２・有資格１８・定超・未計画・評減・拘減</t>
  </si>
  <si>
    <t>放デイ３２・有資格１８・定超・未計画・開減１・拘減</t>
  </si>
  <si>
    <t>放デイ３２・有資格１８・定超・未計画・開減１・評減・拘減</t>
  </si>
  <si>
    <t>放デイ３２・有資格１８・定超・未計画・開減２・拘減</t>
  </si>
  <si>
    <t>放デイ３２・有資格１８・定超・未計画・開減２・評減・拘減</t>
  </si>
  <si>
    <t>放デイ３２・有資格１８・定超・未計画２</t>
  </si>
  <si>
    <t>放デイ３２・有資格１８・定超・未計画２・評減</t>
  </si>
  <si>
    <t>放デイ３２・有資格１８・定超・未計画２・開減１</t>
  </si>
  <si>
    <t>放デイ３２・有資格１８・定超・未計画２・開減１・評減</t>
  </si>
  <si>
    <t>放デイ３２・有資格１８・定超・未計画２・開減２</t>
  </si>
  <si>
    <t>放デイ３２・有資格１８・定超・未計画２・開減２・評減</t>
  </si>
  <si>
    <t>放デイ３２・有資格１８・定超・未計画２・拘減</t>
  </si>
  <si>
    <t>放デイ３２・有資格１８・定超・未計画２・評減・拘減</t>
  </si>
  <si>
    <t>放デイ３２・有資格１８・定超・未計画２・開減１・拘減</t>
  </si>
  <si>
    <t>放デイ３２・有資格１８・定超・未計画２・開減１・評減・拘減</t>
  </si>
  <si>
    <t>放デイ３２・有資格１８・定超・未計画２・開減２・拘減</t>
  </si>
  <si>
    <t>放デイ３２・有資格１８・定超・未計画２・開減２・評減・拘減</t>
  </si>
  <si>
    <t>放デイ７・定超</t>
  </si>
  <si>
    <t>放デイ７・定超・評減</t>
  </si>
  <si>
    <t>放デイ７・定超・未計画</t>
  </si>
  <si>
    <t>放デイ７・定超・未計画・評減</t>
  </si>
  <si>
    <t>放デイ７・定超・未計画２</t>
  </si>
  <si>
    <t>放デイ７・定超・未計画２・評減</t>
  </si>
  <si>
    <t>放デイ７・定超・拘減</t>
  </si>
  <si>
    <t>放デイ７・定超・評減・拘減</t>
  </si>
  <si>
    <t>放デイ７・定超・未計画・拘減</t>
  </si>
  <si>
    <t>放デイ７・定超・未計画・評減・拘減</t>
  </si>
  <si>
    <t>放デイ７・定超・未計画２・拘減</t>
  </si>
  <si>
    <t>放デイ７・定超・未計画２・評減・拘減</t>
  </si>
  <si>
    <t>放デイ８・定超</t>
  </si>
  <si>
    <t>放デイ８・定超・評減</t>
  </si>
  <si>
    <t>放デイ８・定超・未計画</t>
  </si>
  <si>
    <t>放デイ８・定超・未計画・評減</t>
  </si>
  <si>
    <t>放デイ８・定超・未計画２</t>
  </si>
  <si>
    <t>放デイ８・定超・未計画２・評減</t>
  </si>
  <si>
    <t>放デイ８・定超・拘減</t>
  </si>
  <si>
    <t>放デイ８・定超・評減・拘減</t>
  </si>
  <si>
    <t>放デイ８・定超・未計画・拘減</t>
  </si>
  <si>
    <t>放デイ８・定超・未計画・評減・拘減</t>
  </si>
  <si>
    <t>放デイ８・定超・未計画２・拘減</t>
  </si>
  <si>
    <t>放デイ８・定超・未計画２・評減・拘減</t>
  </si>
  <si>
    <t>放デイ９・定超</t>
  </si>
  <si>
    <t>放デイ９・定超・評減</t>
  </si>
  <si>
    <t>放デイ９・定超・未計画</t>
  </si>
  <si>
    <t>放デイ９・定超・未計画・評減</t>
  </si>
  <si>
    <t>放デイ９・定超・未計画２</t>
  </si>
  <si>
    <t>放デイ９・定超・未計画２・評減</t>
  </si>
  <si>
    <t>放デイ９・定超・拘減</t>
  </si>
  <si>
    <t>放デイ９・定超・評減・拘減</t>
  </si>
  <si>
    <t>放デイ９・定超・未計画・拘減</t>
  </si>
  <si>
    <t>放デイ９・定超・未計画・評減・拘減</t>
  </si>
  <si>
    <t>放デイ９・定超・未計画２・拘減</t>
  </si>
  <si>
    <t>放デイ９・定超・未計画２・評減・拘減</t>
  </si>
  <si>
    <t>放デイ１０・定超</t>
  </si>
  <si>
    <t>放デイ１０・定超・評減</t>
  </si>
  <si>
    <t>放デイ１０・定超・未計画</t>
  </si>
  <si>
    <t>放デイ１０・定超・未計画・評減</t>
  </si>
  <si>
    <t>放デイ１０・定超・未計画２</t>
  </si>
  <si>
    <t>放デイ１０・定超・未計画２・評減</t>
  </si>
  <si>
    <t>放デイ１０・定超・拘減</t>
  </si>
  <si>
    <t>放デイ１０・定超・評減・拘減</t>
  </si>
  <si>
    <t>放デイ１０・定超・未計画・拘減</t>
  </si>
  <si>
    <t>放デイ１０・定超・未計画・評減・拘減</t>
  </si>
  <si>
    <t>放デイ１０・定超・未計画２・拘減</t>
  </si>
  <si>
    <t>放デイ１０・定超・未計画２・評減・拘減</t>
  </si>
  <si>
    <t>放デイ１１・定超</t>
  </si>
  <si>
    <t>放デイ１１・定超・評減</t>
  </si>
  <si>
    <t>放デイ１１・定超・未計画</t>
  </si>
  <si>
    <t>放デイ１１・定超・未計画・評減</t>
  </si>
  <si>
    <t>放デイ１１・定超・未計画２</t>
  </si>
  <si>
    <t>放デイ１１・定超・未計画２・評減</t>
  </si>
  <si>
    <t>放デイ１１・定超・拘減</t>
  </si>
  <si>
    <t>放デイ１１・定超・評減・拘減</t>
  </si>
  <si>
    <t>放デイ１１・定超・未計画・拘減</t>
  </si>
  <si>
    <t>放デイ１１・定超・未計画・評減・拘減</t>
  </si>
  <si>
    <t>放デイ１１・定超・未計画２・拘減</t>
  </si>
  <si>
    <t>放デイ１１・定超・未計画２・評減・拘減</t>
  </si>
  <si>
    <t>放デイ１２・定超</t>
  </si>
  <si>
    <t>放デイ１２・定超・評減</t>
  </si>
  <si>
    <t>放デイ１２・定超・未計画</t>
  </si>
  <si>
    <t>放デイ１２・定超・未計画・評減</t>
  </si>
  <si>
    <t>放デイ１２・定超・未計画２</t>
  </si>
  <si>
    <t>放デイ１２・定超・未計画２・評減</t>
  </si>
  <si>
    <t>放デイ１２・定超・拘減</t>
  </si>
  <si>
    <t>放デイ１２・定超・評減・拘減</t>
  </si>
  <si>
    <t>放デイ１２・定超・未計画・拘減</t>
  </si>
  <si>
    <t>放デイ１２・定超・未計画・評減・拘減</t>
  </si>
  <si>
    <t>放デイ１２・定超・未計画２・拘減</t>
  </si>
  <si>
    <t>放デイ１２・定超・未計画２・評減・拘減</t>
  </si>
  <si>
    <t>放デイ１３・定超</t>
  </si>
  <si>
    <t>放デイ１３・定超・評減</t>
  </si>
  <si>
    <t>放デイ１３・定超・未計画</t>
  </si>
  <si>
    <t>放デイ１３・定超・未計画・評減</t>
  </si>
  <si>
    <t>放デイ１３・定超・未計画２</t>
  </si>
  <si>
    <t>放デイ１３・定超・未計画２・評減</t>
  </si>
  <si>
    <t>放デイ１３・定超・拘減</t>
  </si>
  <si>
    <t>放デイ１３・定超・評減・拘減</t>
  </si>
  <si>
    <t>放デイ１３・定超・未計画・拘減</t>
  </si>
  <si>
    <t>放デイ１３・定超・未計画・評減・拘減</t>
  </si>
  <si>
    <t>放デイ１３・定超・未計画２・拘減</t>
  </si>
  <si>
    <t>放デイ１３・定超・未計画２・評減・拘減</t>
  </si>
  <si>
    <t>放デイ１４・定超</t>
  </si>
  <si>
    <t>放デイ１４・定超・評減</t>
  </si>
  <si>
    <t>放デイ１４・定超・開減１</t>
  </si>
  <si>
    <t>放デイ１４・定超・開減１・評減</t>
  </si>
  <si>
    <t>放デイ１４・定超・開減２</t>
  </si>
  <si>
    <t>放デイ１４・定超・開減２・評減</t>
  </si>
  <si>
    <t>放デイ１４・定超・拘減</t>
  </si>
  <si>
    <t>放デイ１４・定超・評減・拘減</t>
  </si>
  <si>
    <t>放デイ１４・定超・開減１・拘減</t>
  </si>
  <si>
    <t>放デイ１４・定超・開減１・評減・拘減</t>
  </si>
  <si>
    <t>放デイ１４・定超・開減２・拘減</t>
  </si>
  <si>
    <t>放デイ１４・定超・開減２・評減・拘減</t>
  </si>
  <si>
    <t>放デイ１４・定超・未計画</t>
  </si>
  <si>
    <t>放デイ１４・定超・未計画・評減</t>
  </si>
  <si>
    <t>放デイ１４・定超・未計画・開減１</t>
  </si>
  <si>
    <t>放デイ１４・定超・未計画・開減１・評減</t>
  </si>
  <si>
    <t>放デイ１４・定超・未計画・開減２</t>
  </si>
  <si>
    <t>放デイ１４・定超・未計画・開減２・評減</t>
  </si>
  <si>
    <t>放デイ１４・定超・未計画・拘減</t>
  </si>
  <si>
    <t>放デイ１４・定超・未計画・評減・拘減</t>
  </si>
  <si>
    <t>放デイ１４・定超・未計画・開減１・拘減</t>
  </si>
  <si>
    <t>放デイ１４・定超・未計画・開減１・評減・拘減</t>
  </si>
  <si>
    <t>放デイ１４・定超・未計画・開減２・拘減</t>
  </si>
  <si>
    <t>放デイ１４・定超・未計画・開減２・評減・拘減</t>
  </si>
  <si>
    <t>放デイ１４・定超・未計画２</t>
  </si>
  <si>
    <t>放デイ１４・定超・未計画２・評減</t>
  </si>
  <si>
    <t>放デイ１４・定超・未計画２・開減１</t>
  </si>
  <si>
    <t>放デイ１４・定超・未計画２・開減１・評減</t>
  </si>
  <si>
    <t>放デイ１４・定超・未計画２・開減２</t>
  </si>
  <si>
    <t>放デイ１４・定超・未計画２・開減２・評減</t>
  </si>
  <si>
    <t>放デイ１４・定超・未計画２・拘減</t>
  </si>
  <si>
    <t>放デイ１４・定超・未計画２・評減・拘減</t>
  </si>
  <si>
    <t>放デイ１４・定超・未計画２・開減１・拘減</t>
  </si>
  <si>
    <t>放デイ１４・定超・未計画２・開減１・評減・拘減</t>
  </si>
  <si>
    <t>放デイ１４・定超・未計画２・開減２・拘減</t>
  </si>
  <si>
    <t>放デイ１４・定超・未計画２・開減２・評減・拘減</t>
  </si>
  <si>
    <t>放デイ１５・定超</t>
  </si>
  <si>
    <t>放デイ１５・定超・評減</t>
  </si>
  <si>
    <t>放デイ１５・定超・開減１</t>
  </si>
  <si>
    <t>放デイ１５・定超・開減１・評減</t>
  </si>
  <si>
    <t>放デイ１５・定超・開減２</t>
  </si>
  <si>
    <t>放デイ１５・定超・開減２・評減</t>
  </si>
  <si>
    <t>放デイ１５・定超・拘減</t>
  </si>
  <si>
    <t>放デイ１５・定超・評減・拘減</t>
  </si>
  <si>
    <t>放デイ１５・定超・開減１・拘減</t>
  </si>
  <si>
    <t>放デイ１５・定超・開減１・評減・拘減</t>
  </si>
  <si>
    <t>放デイ１５・定超・開減２・拘減</t>
  </si>
  <si>
    <t>放デイ１５・定超・開減２・評減・拘減</t>
  </si>
  <si>
    <t>放デイ１５・定超・未計画</t>
  </si>
  <si>
    <t>放デイ１５・定超・未計画・評減</t>
  </si>
  <si>
    <t>放デイ１５・定超・未計画・開減１</t>
  </si>
  <si>
    <t>放デイ１５・定超・未計画・開減１・評減</t>
  </si>
  <si>
    <t>放デイ１５・定超・未計画・開減２</t>
  </si>
  <si>
    <t>放デイ１５・定超・未計画・開減２・評減</t>
  </si>
  <si>
    <t>放デイ１５・定超・未計画・拘減</t>
  </si>
  <si>
    <t>放デイ１５・定超・未計画・評減・拘減</t>
  </si>
  <si>
    <t>放デイ１５・定超・未計画・開減１・拘減</t>
  </si>
  <si>
    <t>放デイ１５・定超・未計画・開減１・評減・拘減</t>
  </si>
  <si>
    <t>放デイ１５・定超・未計画・開減２・拘減</t>
  </si>
  <si>
    <t>放デイ１５・定超・未計画・開減２・評減・拘減</t>
  </si>
  <si>
    <t>放デイ１５・定超・未計画２</t>
  </si>
  <si>
    <t>放デイ１５・定超・未計画２・評減</t>
  </si>
  <si>
    <t>放デイ１５・定超・未計画２・開減１</t>
  </si>
  <si>
    <t>放デイ１５・定超・未計画２・開減１・評減</t>
  </si>
  <si>
    <t>放デイ１５・定超・未計画２・開減２</t>
  </si>
  <si>
    <t>放デイ１５・定超・未計画２・開減２・評減</t>
  </si>
  <si>
    <t>放デイ１５・定超・未計画２・拘減</t>
  </si>
  <si>
    <t>放デイ１５・定超・未計画２・評減・拘減</t>
  </si>
  <si>
    <t>放デイ１５・定超・未計画２・開減１・拘減</t>
  </si>
  <si>
    <t>放デイ１５・定超・未計画２・開減１・評減・拘減</t>
  </si>
  <si>
    <t>放デイ１５・定超・未計画２・開減２・拘減</t>
  </si>
  <si>
    <t>放デイ１５・定超・未計画２・開減２・評減・拘減</t>
  </si>
  <si>
    <t>放デイ１６・定超</t>
  </si>
  <si>
    <t>放デイ１６・定超・評減</t>
  </si>
  <si>
    <t>放デイ１６・定超・開減１</t>
  </si>
  <si>
    <t>放デイ１６・定超・開減１・評減</t>
  </si>
  <si>
    <t>放デイ１６・定超・開減２</t>
  </si>
  <si>
    <t>放デイ１６・定超・開減２・評減</t>
  </si>
  <si>
    <t>放デイ１６・定超・拘減</t>
  </si>
  <si>
    <t>放デイ１６・定超・評減・拘減</t>
  </si>
  <si>
    <t>放デイ１６・定超・開減１・拘減</t>
  </si>
  <si>
    <t>放デイ１６・定超・開減１・評減・拘減</t>
  </si>
  <si>
    <t>放デイ１６・定超・開減２・拘減</t>
  </si>
  <si>
    <t>放デイ１６・定超・開減２・評減・拘減</t>
  </si>
  <si>
    <t>放デイ１６・定超・未計画</t>
  </si>
  <si>
    <t>放デイ１６・定超・未計画・評減</t>
  </si>
  <si>
    <t>放デイ１６・定超・未計画・開減１</t>
  </si>
  <si>
    <t>放デイ１６・定超・未計画・開減１・評減</t>
  </si>
  <si>
    <t>放デイ１６・定超・未計画・開減２</t>
  </si>
  <si>
    <t>放デイ１６・定超・未計画・開減２・評減</t>
  </si>
  <si>
    <t>放デイ１６・定超・未計画・拘減</t>
  </si>
  <si>
    <t>放デイ１６・定超・未計画・評減・拘減</t>
  </si>
  <si>
    <t>放デイ１６・定超・未計画・開減１・拘減</t>
  </si>
  <si>
    <t>放デイ１６・定超・未計画・開減１・評減・拘減</t>
  </si>
  <si>
    <t>放デイ１６・定超・未計画・開減２・拘減</t>
  </si>
  <si>
    <t>放デイ１６・定超・未計画・開減２・評減・拘減</t>
  </si>
  <si>
    <t>放デイ１６・定超・未計画２</t>
  </si>
  <si>
    <t>放デイ１６・定超・未計画２・評減</t>
  </si>
  <si>
    <t>放デイ１６・定超・未計画２・開減１</t>
  </si>
  <si>
    <t>放デイ１６・定超・未計画２・開減１・評減</t>
  </si>
  <si>
    <t>放デイ１６・定超・未計画２・開減２</t>
  </si>
  <si>
    <t>放デイ１６・定超・未計画２・開減２・評減</t>
  </si>
  <si>
    <t>放デイ１６・定超・未計画２・拘減</t>
  </si>
  <si>
    <t>放デイ１６・定超・未計画２・評減・拘減</t>
  </si>
  <si>
    <t>放デイ１６・定超・未計画２・開減１・拘減</t>
  </si>
  <si>
    <t>放デイ１６・定超・未計画２・開減１・評減・拘減</t>
  </si>
  <si>
    <t>放デイ１６・定超・未計画２・開減２・拘減</t>
  </si>
  <si>
    <t>放デイ１６・定超・未計画２・開減２・評減・拘減</t>
  </si>
  <si>
    <t>放デイ１７・定超</t>
  </si>
  <si>
    <t>放デイ１７・定超・評減</t>
  </si>
  <si>
    <t>放デイ１７・定超・開減１</t>
  </si>
  <si>
    <t>放デイ１７・定超・開減１・評減</t>
  </si>
  <si>
    <t>放デイ１７・定超・開減２</t>
  </si>
  <si>
    <t>放デイ１７・定超・開減２・評減</t>
  </si>
  <si>
    <t>放デイ１７・定超・拘減</t>
  </si>
  <si>
    <t>放デイ１７・定超・評減・拘減</t>
  </si>
  <si>
    <t>放デイ１７・定超・開減１・拘減</t>
  </si>
  <si>
    <t>放デイ１７・定超・開減１・評減・拘減</t>
  </si>
  <si>
    <t>放デイ１７・定超・開減２・拘減</t>
  </si>
  <si>
    <t>放デイ１７・定超・開減２・評減・拘減</t>
  </si>
  <si>
    <t>放デイ１７・定超・未計画</t>
  </si>
  <si>
    <t>放デイ１７・定超・未計画・評減</t>
  </si>
  <si>
    <t>放デイ１７・定超・未計画・開減１</t>
  </si>
  <si>
    <t>放デイ１７・定超・未計画・開減１・評減</t>
  </si>
  <si>
    <t>放デイ１７・定超・未計画・開減２</t>
  </si>
  <si>
    <t>放デイ１７・定超・未計画・開減２・評減</t>
  </si>
  <si>
    <t>放デイ１７・定超・未計画・拘減</t>
  </si>
  <si>
    <t>放デイ１７・定超・未計画・評減・拘減</t>
  </si>
  <si>
    <t>放デイ１７・定超・未計画・開減１・拘減</t>
  </si>
  <si>
    <t>放デイ１７・定超・未計画・開減１・評減・拘減</t>
  </si>
  <si>
    <t>放デイ１７・定超・未計画・開減２・拘減</t>
  </si>
  <si>
    <t>放デイ１７・定超・未計画・開減２・評減・拘減</t>
  </si>
  <si>
    <t>放デイ１７・定超・未計画２</t>
  </si>
  <si>
    <t>放デイ１７・定超・未計画２・評減</t>
  </si>
  <si>
    <t>放デイ１７・定超・未計画２・開減１</t>
  </si>
  <si>
    <t>放デイ１７・定超・未計画２・開減１・評減</t>
  </si>
  <si>
    <t>放デイ１７・定超・未計画２・開減２</t>
  </si>
  <si>
    <t>放デイ１７・定超・未計画２・開減２・評減</t>
  </si>
  <si>
    <t>放デイ１７・定超・未計画２・拘減</t>
  </si>
  <si>
    <t>放デイ１７・定超・未計画２・評減・拘減</t>
  </si>
  <si>
    <t>放デイ１７・定超・未計画２・開減１・拘減</t>
  </si>
  <si>
    <t>放デイ１７・定超・未計画２・開減１・評減・拘減</t>
  </si>
  <si>
    <t>放デイ１７・定超・未計画２・開減２・拘減</t>
  </si>
  <si>
    <t>放デイ１７・定超・未計画２・開減２・評減・拘減</t>
  </si>
  <si>
    <t>放デイ１８・定超</t>
  </si>
  <si>
    <t>放デイ１８・定超・評減</t>
  </si>
  <si>
    <t>放デイ１８・定超・開減１</t>
  </si>
  <si>
    <t>放デイ１８・定超・開減１・評減</t>
  </si>
  <si>
    <t>放デイ１８・定超・開減２</t>
  </si>
  <si>
    <t>放デイ１８・定超・開減２・評減</t>
  </si>
  <si>
    <t>放デイ１８・定超・拘減</t>
  </si>
  <si>
    <t>放デイ１８・定超・評減・拘減</t>
  </si>
  <si>
    <t>放デイ１８・定超・開減１・拘減</t>
  </si>
  <si>
    <t>放デイ１８・定超・開減１・評減・拘減</t>
  </si>
  <si>
    <t>放デイ１８・定超・開減２・拘減</t>
  </si>
  <si>
    <t>放デイ１８・定超・開減２・評減・拘減</t>
  </si>
  <si>
    <t>放デイ１８・定超・未計画</t>
  </si>
  <si>
    <t>放デイ１８・定超・未計画・評減</t>
  </si>
  <si>
    <t>放デイ１８・定超・未計画・開減１</t>
  </si>
  <si>
    <t>放デイ１８・定超・未計画・開減１・評減</t>
  </si>
  <si>
    <t>放デイ１８・定超・未計画・開減２</t>
  </si>
  <si>
    <t>放デイ１８・定超・未計画・開減２・評減</t>
  </si>
  <si>
    <t>放デイ１８・定超・未計画・拘減</t>
  </si>
  <si>
    <t>放デイ１８・定超・未計画・評減・拘減</t>
  </si>
  <si>
    <t>放デイ１８・定超・未計画・開減１・拘減</t>
  </si>
  <si>
    <t>放デイ１８・定超・未計画・開減１・評減・拘減</t>
  </si>
  <si>
    <t>放デイ１８・定超・未計画・開減２・拘減</t>
  </si>
  <si>
    <t>放デイ１８・定超・未計画・開減２・評減・拘減</t>
  </si>
  <si>
    <t>放デイ１８・定超・未計画２</t>
  </si>
  <si>
    <t>放デイ１８・定超・未計画２・評減</t>
  </si>
  <si>
    <t>放デイ１８・定超・未計画２・開減１</t>
  </si>
  <si>
    <t>放デイ１８・定超・未計画２・開減１・評減</t>
  </si>
  <si>
    <t>放デイ１８・定超・未計画２・開減２</t>
  </si>
  <si>
    <t>放デイ１８・定超・未計画２・開減２・評減</t>
  </si>
  <si>
    <t>放デイ１８・定超・未計画２・拘減</t>
  </si>
  <si>
    <t>放デイ１８・定超・未計画２・評減・拘減</t>
  </si>
  <si>
    <t>放デイ１８・定超・未計画２・開減１・拘減</t>
  </si>
  <si>
    <t>放デイ１８・定超・未計画２・開減１・評減・拘減</t>
  </si>
  <si>
    <t>放デイ１８・定超・未計画２・開減２・拘減</t>
  </si>
  <si>
    <t>放デイ１８・定超・未計画２・開減２・評減・拘減</t>
  </si>
  <si>
    <t>放デイ１９・定超</t>
  </si>
  <si>
    <t>放デイ１９・定超・評減</t>
  </si>
  <si>
    <t>放デイ１９・定超・開減１</t>
  </si>
  <si>
    <t>放デイ１９・定超・開減１・評減</t>
  </si>
  <si>
    <t>放デイ１９・定超・開減２</t>
  </si>
  <si>
    <t>放デイ１９・定超・開減２・評減</t>
  </si>
  <si>
    <t>放デイ１９・定超・拘減</t>
  </si>
  <si>
    <t>放デイ１９・定超・評減・拘減</t>
  </si>
  <si>
    <t>放デイ１９・定超・開減１・拘減</t>
  </si>
  <si>
    <t>放デイ１９・定超・開減１・評減・拘減</t>
  </si>
  <si>
    <t>放デイ１９・定超・開減２・拘減</t>
  </si>
  <si>
    <t>放デイ１９・定超・開減２・評減・拘減</t>
  </si>
  <si>
    <t>放デイ１９・定超・未計画</t>
  </si>
  <si>
    <t>放デイ１９・定超・未計画・評減</t>
  </si>
  <si>
    <t>放デイ１９・定超・未計画・開減１</t>
  </si>
  <si>
    <t>放デイ１９・定超・未計画・開減１・評減</t>
  </si>
  <si>
    <t>放デイ１９・定超・未計画・開減２</t>
  </si>
  <si>
    <t>放デイ１９・定超・未計画・開減２・評減</t>
  </si>
  <si>
    <t>放デイ１９・定超・未計画・拘減</t>
  </si>
  <si>
    <t>放デイ１９・定超・未計画・評減・拘減</t>
  </si>
  <si>
    <t>放デイ１９・定超・未計画・開減１・拘減</t>
  </si>
  <si>
    <t>放デイ１９・定超・未計画・開減１・評減・拘減</t>
  </si>
  <si>
    <t>放デイ１９・定超・未計画・開減２・拘減</t>
  </si>
  <si>
    <t>放デイ１９・定超・未計画・開減２・評減・拘減</t>
  </si>
  <si>
    <t>放デイ１９・定超・未計画２</t>
  </si>
  <si>
    <t>放デイ１９・定超・未計画２・評減</t>
  </si>
  <si>
    <t>放デイ１９・定超・未計画２・開減１</t>
  </si>
  <si>
    <t>放デイ１９・定超・未計画２・開減１・評減</t>
  </si>
  <si>
    <t>放デイ１９・定超・未計画２・開減２</t>
  </si>
  <si>
    <t>放デイ１９・定超・未計画２・開減２・評減</t>
  </si>
  <si>
    <t>放デイ１９・定超・未計画２・拘減</t>
  </si>
  <si>
    <t>放デイ１９・定超・未計画２・評減・拘減</t>
  </si>
  <si>
    <t>放デイ１９・定超・未計画２・開減１・拘減</t>
  </si>
  <si>
    <t>放デイ１９・定超・未計画２・開減１・評減・拘減</t>
  </si>
  <si>
    <t>放デイ１９・定超・未計画２・開減２・拘減</t>
  </si>
  <si>
    <t>放デイ１９・定超・未計画２・開減２・評減・拘減</t>
  </si>
  <si>
    <t>放デイ２０・定超</t>
  </si>
  <si>
    <t>放デイ２０・定超・評減</t>
  </si>
  <si>
    <t>放デイ２０・定超・開減１</t>
  </si>
  <si>
    <t>放デイ２０・定超・開減１・評減</t>
  </si>
  <si>
    <t>放デイ２０・定超・開減２</t>
  </si>
  <si>
    <t>放デイ２０・定超・開減２・評減</t>
  </si>
  <si>
    <t>放デイ２０・定超・拘減</t>
  </si>
  <si>
    <t>放デイ２０・定超・評減・拘減</t>
  </si>
  <si>
    <t>放デイ２０・定超・開減１・拘減</t>
  </si>
  <si>
    <t>放デイ２０・定超・開減１・評減・拘減</t>
  </si>
  <si>
    <t>放デイ２０・定超・開減２・拘減</t>
  </si>
  <si>
    <t>放デイ２０・定超・開減２・評減・拘減</t>
  </si>
  <si>
    <t>放デイ２０・定超・未計画</t>
  </si>
  <si>
    <t>放デイ２０・定超・未計画・評減</t>
  </si>
  <si>
    <t>放デイ２０・定超・未計画・開減１</t>
  </si>
  <si>
    <t>放デイ２０・定超・未計画・開減１・評減</t>
  </si>
  <si>
    <t>放デイ２０・定超・未計画・開減２</t>
  </si>
  <si>
    <t>放デイ２０・定超・未計画・開減２・評減</t>
  </si>
  <si>
    <t>放デイ２０・定超・未計画・拘減</t>
  </si>
  <si>
    <t>放デイ２０・定超・未計画・評減・拘減</t>
  </si>
  <si>
    <t>放デイ２０・定超・未計画・開減１・拘減</t>
  </si>
  <si>
    <t>放デイ２０・定超・未計画・開減１・評減・拘減</t>
  </si>
  <si>
    <t>放デイ２０・定超・未計画・開減２・拘減</t>
  </si>
  <si>
    <t>放デイ２０・定超・未計画・開減２・評減・拘減</t>
  </si>
  <si>
    <t>放デイ２０・定超・未計画２</t>
  </si>
  <si>
    <t>放デイ２０・定超・未計画２・評減</t>
  </si>
  <si>
    <t>放デイ２０・定超・未計画２・開減１</t>
  </si>
  <si>
    <t>放デイ２０・定超・未計画２・開減１・評減</t>
  </si>
  <si>
    <t>放デイ２０・定超・未計画２・開減２</t>
  </si>
  <si>
    <t>放デイ２０・定超・未計画２・開減２・評減</t>
  </si>
  <si>
    <t>放デイ２０・定超・未計画２・拘減</t>
  </si>
  <si>
    <t>放デイ２０・定超・未計画２・評減・拘減</t>
  </si>
  <si>
    <t>放デイ２０・定超・未計画２・開減１・拘減</t>
  </si>
  <si>
    <t>放デイ２０・定超・未計画２・開減１・評減・拘減</t>
  </si>
  <si>
    <t>放デイ２０・定超・未計画２・開減２・拘減</t>
  </si>
  <si>
    <t>放デイ２０・定超・未計画２・開減２・評減・拘減</t>
  </si>
  <si>
    <t>共生型放デイ１・定超</t>
  </si>
  <si>
    <t>共生型放デイ１・定超・評減</t>
  </si>
  <si>
    <t>共生型放デイ１・定超・拘減</t>
  </si>
  <si>
    <t>共生型放デイ１・定超・評減・拘減</t>
  </si>
  <si>
    <t>共生型放デイ２・定超</t>
  </si>
  <si>
    <t>共生型放デイ２・定超・評減</t>
  </si>
  <si>
    <t>共生型放デイ２・定超・開減１</t>
  </si>
  <si>
    <t>共生型放デイ２・定超・開減１・評減</t>
  </si>
  <si>
    <t>共生型放デイ２・定超・開減２</t>
  </si>
  <si>
    <t>共生型放デイ２・定超・開減２・評減</t>
  </si>
  <si>
    <t>共生型放デイ２・定超・拘減</t>
  </si>
  <si>
    <t>共生型放デイ２・定超・評減・拘減</t>
  </si>
  <si>
    <t>共生型放デイ２・定超・開減１・拘減</t>
  </si>
  <si>
    <t>共生型放デイ２・定超・開減１・評減・拘減</t>
  </si>
  <si>
    <t>共生型放デイ２・定超・開減２・拘減</t>
  </si>
  <si>
    <t>共生型放デイ２・定超・開減２・評減・拘減</t>
  </si>
  <si>
    <t>基準該当放デイⅠ１・定超</t>
  </si>
  <si>
    <t>基準該当放デイⅠ１・定超・評減</t>
  </si>
  <si>
    <t>基準該当放デイⅠ１・定超・未計画</t>
  </si>
  <si>
    <t>基準該当放デイⅠ１・定超・未計画・評減</t>
  </si>
  <si>
    <t>基準該当放デイⅠ１・定超・未計画２</t>
  </si>
  <si>
    <t>基準該当放デイⅠ１・定超・未計画２・評減</t>
  </si>
  <si>
    <t>基準該当放デイⅠ２・定超</t>
  </si>
  <si>
    <t>基準該当放デイⅠ２・定超・評減</t>
  </si>
  <si>
    <t>基準該当放デイⅠ２・定超・開減１</t>
  </si>
  <si>
    <t>基準該当放デイⅠ２・定超・開減１・評減</t>
  </si>
  <si>
    <t>基準該当放デイⅠ２・定超・開減２</t>
  </si>
  <si>
    <t>基準該当放デイⅠ２・定超・開減２・評減</t>
  </si>
  <si>
    <t>基準該当放デイⅠ２・定超・未計画</t>
  </si>
  <si>
    <t>基準該当放デイⅠ２・定超・未計画・評減</t>
  </si>
  <si>
    <t>基準該当放デイⅠ２・定超・未計画・開減１</t>
  </si>
  <si>
    <t>基準該当放デイⅠ２・定超・未計画・開減１・評減</t>
  </si>
  <si>
    <t>基準該当放デイⅠ２・定超・未計画・開減２</t>
  </si>
  <si>
    <t>基準該当放デイⅠ２・定超・未計画・開減２・評減</t>
  </si>
  <si>
    <t>基準該当放デイⅠ２・定超・未計画２</t>
  </si>
  <si>
    <t>基準該当放デイⅠ２・定超・未計画２・評減</t>
  </si>
  <si>
    <t>基準該当放デイⅠ２・定超・未計画２・開減１</t>
  </si>
  <si>
    <t>基準該当放デイⅠ２・定超・未計画２・開減１・評減</t>
  </si>
  <si>
    <t>基準該当放デイⅠ２・定超・未計画２・開減２</t>
  </si>
  <si>
    <t>基準該当放デイⅠ２・定超・未計画２・開減２・評減</t>
    <phoneticPr fontId="6"/>
  </si>
  <si>
    <t>基準該当放デイⅡ１・定超</t>
  </si>
  <si>
    <t>基準該当放デイⅡ１・定超・評減</t>
  </si>
  <si>
    <t>基準該当放デイⅡ２・定超</t>
  </si>
  <si>
    <t>基準該当放デイⅡ２・定超・評減</t>
  </si>
  <si>
    <t>基準該当放デイⅡ２・定超・開減１</t>
  </si>
  <si>
    <t>基準該当放デイⅡ２・定超・開減１・評減</t>
  </si>
  <si>
    <t>基準該当放デイⅡ２・定超・開減２</t>
  </si>
  <si>
    <t>基準該当放デイⅡ２・定超・開減２・評減</t>
  </si>
  <si>
    <t>(配置すべき従業者（児童発達支援管理責任者を除く）の員数が基準に満たない場合）</t>
    <phoneticPr fontId="6"/>
  </si>
  <si>
    <t>放デイ１・人欠</t>
  </si>
  <si>
    <t>配置すべき従業者（児童発達支援管理責任者を除く）の員数が基準に満たない場合</t>
    <phoneticPr fontId="6"/>
  </si>
  <si>
    <t>放デイ１・人欠・評減</t>
  </si>
  <si>
    <t>放デイ１・人欠・未計画</t>
  </si>
  <si>
    <t>放デイ１・人欠・未計画・評減</t>
  </si>
  <si>
    <t>放デイ１・人欠・未計画２</t>
  </si>
  <si>
    <t>放デイ１・人欠・未計画２・評減</t>
  </si>
  <si>
    <t>放デイ１・人欠・拘減</t>
  </si>
  <si>
    <t>放デイ１・人欠・評減・拘減</t>
  </si>
  <si>
    <t>放デイ１・人欠・未計画・拘減</t>
  </si>
  <si>
    <t>放デイ１・人欠・未計画・評減・拘減</t>
  </si>
  <si>
    <t>放デイ１・人欠・未計画２・拘減</t>
  </si>
  <si>
    <t>放デイ１・人欠・未計画２・評減・拘減</t>
  </si>
  <si>
    <t>放デイ１・有資格１・人欠</t>
  </si>
  <si>
    <t>放デイ１・有資格１・人欠・評減</t>
  </si>
  <si>
    <t>放デイ１・有資格１・人欠・未計画</t>
  </si>
  <si>
    <t>放デイ１・有資格１・人欠・未計画・評減</t>
  </si>
  <si>
    <t>放デイ１・有資格１・人欠・未計画２</t>
  </si>
  <si>
    <t>放デイ１・有資格１・人欠・未計画２・評減</t>
  </si>
  <si>
    <t>放デイ１・有資格１・人欠・拘減</t>
  </si>
  <si>
    <t>放デイ１・有資格１・人欠・評減・拘減</t>
  </si>
  <si>
    <t>放デイ１・有資格１・人欠・未計画・拘減</t>
  </si>
  <si>
    <t>放デイ１・有資格１・人欠・未計画・評減・拘減</t>
  </si>
  <si>
    <t>放デイ１・有資格１・人欠・未計画２・拘減</t>
  </si>
  <si>
    <t>放デイ１・有資格１・人欠・未計画２・評減・拘減</t>
  </si>
  <si>
    <t>放デイ１・人欠２</t>
  </si>
  <si>
    <t>放デイ１・人欠２・評減</t>
  </si>
  <si>
    <t>放デイ１・人欠２・未計画</t>
  </si>
  <si>
    <t>放デイ１・人欠２・未計画・評減</t>
  </si>
  <si>
    <t>放デイ１・人欠２・未計画２</t>
  </si>
  <si>
    <t>放デイ１・人欠２・未計画２・評減</t>
  </si>
  <si>
    <t>放デイ１・人欠２・拘減</t>
  </si>
  <si>
    <t>放デイ１・人欠２・評減・拘減</t>
  </si>
  <si>
    <t>放デイ１・人欠２・未計画・拘減</t>
  </si>
  <si>
    <t>放デイ１・人欠２・未計画・評減・拘減</t>
  </si>
  <si>
    <t>放デイ１・人欠２・未計画２・拘減</t>
  </si>
  <si>
    <t>放デイ１・人欠２・未計画２・評減・拘減</t>
  </si>
  <si>
    <t>放デイ１・有資格１・人欠２</t>
  </si>
  <si>
    <t>放デイ１・有資格１・人欠２・評減</t>
  </si>
  <si>
    <t>放デイ１・有資格１・人欠２・未計画</t>
  </si>
  <si>
    <t>放デイ１・有資格１・人欠２・未計画・評減</t>
  </si>
  <si>
    <t>放デイ１・有資格１・人欠２・未計画２</t>
  </si>
  <si>
    <t>放デイ１・有資格１・人欠２・未計画２・評減</t>
  </si>
  <si>
    <t>放デイ１・有資格１・人欠２・拘減</t>
  </si>
  <si>
    <t>放デイ１・有資格１・人欠２・評減・拘減</t>
  </si>
  <si>
    <t>放デイ１・有資格１・人欠２・未計画・拘減</t>
  </si>
  <si>
    <t>放デイ１・有資格１・人欠２・未計画・評減・拘減</t>
  </si>
  <si>
    <t>放デイ１・有資格１・人欠２・未計画２・拘減</t>
  </si>
  <si>
    <t>放デイ１・有資格１・人欠２・未計画２・評減・拘減</t>
  </si>
  <si>
    <t>放デイ２・人欠</t>
  </si>
  <si>
    <t>放デイ２・人欠・評減</t>
  </si>
  <si>
    <t>放デイ２・人欠・未計画</t>
  </si>
  <si>
    <t>放デイ２・人欠・未計画・評減</t>
  </si>
  <si>
    <t>放デイ２・人欠・未計画２</t>
  </si>
  <si>
    <t>放デイ２・人欠・未計画２・評減</t>
  </si>
  <si>
    <t>放デイ２・人欠・拘減</t>
  </si>
  <si>
    <t>放デイ２・人欠・評減・拘減</t>
  </si>
  <si>
    <t>放デイ２・人欠・未計画・拘減</t>
  </si>
  <si>
    <t>放デイ２・人欠・未計画・評減・拘減</t>
  </si>
  <si>
    <t>放デイ２・人欠・未計画２・拘減</t>
  </si>
  <si>
    <t>放デイ２・人欠・未計画２・評減・拘減</t>
  </si>
  <si>
    <t>放デイ２・有資格２・人欠</t>
  </si>
  <si>
    <t>放デイ２・有資格２・人欠・評減</t>
  </si>
  <si>
    <t>放デイ２・有資格２・人欠・未計画</t>
  </si>
  <si>
    <t>放デイ２・有資格２・人欠・未計画・評減</t>
  </si>
  <si>
    <t>放デイ２・有資格２・人欠・未計画２</t>
  </si>
  <si>
    <t>放デイ２・有資格２・人欠・未計画２・評減</t>
  </si>
  <si>
    <t>放デイ２・有資格２・人欠・拘減</t>
  </si>
  <si>
    <t>放デイ２・有資格２・人欠・評減・拘減</t>
  </si>
  <si>
    <t>放デイ２・有資格２・人欠・未計画・拘減</t>
  </si>
  <si>
    <t>放デイ２・有資格２・人欠・未計画・評減・拘減</t>
  </si>
  <si>
    <t>放デイ２・有資格２・人欠・未計画２・拘減</t>
  </si>
  <si>
    <t>放デイ２・有資格２・人欠・未計画２・評減・拘減</t>
  </si>
  <si>
    <t>放デイ２・人欠２</t>
  </si>
  <si>
    <t>放デイ２・人欠２・評減</t>
  </si>
  <si>
    <t>放デイ２・人欠２・未計画</t>
  </si>
  <si>
    <t>放デイ２・人欠２・未計画・評減</t>
  </si>
  <si>
    <t>放デイ２・人欠２・未計画２</t>
  </si>
  <si>
    <t>放デイ２・人欠２・未計画２・評減</t>
  </si>
  <si>
    <t>放デイ２・人欠２・拘減</t>
  </si>
  <si>
    <t>放デイ２・人欠２・評減・拘減</t>
  </si>
  <si>
    <t>放デイ２・人欠２・未計画・拘減</t>
  </si>
  <si>
    <t>放デイ２・人欠２・未計画・評減・拘減</t>
  </si>
  <si>
    <t>放デイ２・人欠２・未計画２・拘減</t>
  </si>
  <si>
    <t>放デイ２・人欠２・未計画２・評減・拘減</t>
  </si>
  <si>
    <t>放デイ２・有資格２・人欠２</t>
  </si>
  <si>
    <t>放デイ２・有資格２・人欠２・評減</t>
  </si>
  <si>
    <t>放デイ２・有資格２・人欠２・未計画</t>
  </si>
  <si>
    <t>放デイ２・有資格２・人欠２・未計画・評減</t>
  </si>
  <si>
    <t>放デイ２・有資格２・人欠２・未計画２</t>
  </si>
  <si>
    <t>放デイ２・有資格２・人欠２・未計画２・評減</t>
  </si>
  <si>
    <t>放デイ２・有資格２・人欠２・拘減</t>
  </si>
  <si>
    <t>放デイ２・有資格２・人欠２・評減・拘減</t>
  </si>
  <si>
    <t>放デイ２・有資格２・人欠２・未計画・拘減</t>
  </si>
  <si>
    <t>放デイ２・有資格２・人欠２・未計画・評減・拘減</t>
  </si>
  <si>
    <t>放デイ２・有資格２・人欠２・未計画２・拘減</t>
  </si>
  <si>
    <t>放デイ２・有資格２・人欠２・未計画２・評減・拘減</t>
  </si>
  <si>
    <t>放デイ３・人欠</t>
  </si>
  <si>
    <t>放デイ３・人欠・評減</t>
  </si>
  <si>
    <t>放デイ３・人欠・未計画</t>
  </si>
  <si>
    <t>放デイ３・人欠・未計画・評減</t>
  </si>
  <si>
    <t>放デイ３・人欠・未計画２</t>
  </si>
  <si>
    <t>放デイ３・人欠・未計画２・評減</t>
  </si>
  <si>
    <t>放デイ３・人欠・拘減</t>
  </si>
  <si>
    <t>放デイ３・人欠・評減・拘減</t>
  </si>
  <si>
    <t>放デイ３・人欠・未計画・拘減</t>
  </si>
  <si>
    <t>放デイ３・人欠・未計画・評減・拘減</t>
  </si>
  <si>
    <t>放デイ３・人欠・未計画２・拘減</t>
  </si>
  <si>
    <t>放デイ３・人欠・未計画２・評減・拘減</t>
  </si>
  <si>
    <t>放デイ３・有資格３・人欠</t>
  </si>
  <si>
    <t>放デイ３・有資格３・人欠・評減</t>
  </si>
  <si>
    <t>放デイ３・有資格３・人欠・未計画</t>
  </si>
  <si>
    <t>放デイ３・有資格３・人欠・未計画・評減</t>
  </si>
  <si>
    <t>放デイ３・有資格３・人欠・未計画２</t>
  </si>
  <si>
    <t>放デイ３・有資格３・人欠・未計画２・評減</t>
  </si>
  <si>
    <t>放デイ３・有資格３・人欠・拘減</t>
  </si>
  <si>
    <t>放デイ３・有資格３・人欠・評減・拘減</t>
  </si>
  <si>
    <t>放デイ３・有資格３・人欠・未計画・拘減</t>
  </si>
  <si>
    <t>放デイ３・有資格３・人欠・未計画・評減・拘減</t>
  </si>
  <si>
    <t>放デイ３・有資格３・人欠・未計画２・拘減</t>
  </si>
  <si>
    <t>放デイ３・有資格３・人欠・未計画２・評減・拘減</t>
  </si>
  <si>
    <t>放デイ３・人欠２</t>
  </si>
  <si>
    <t>放デイ３・人欠２・評減</t>
  </si>
  <si>
    <t>放デイ３・人欠２・未計画</t>
  </si>
  <si>
    <t>放デイ３・人欠２・未計画・評減</t>
  </si>
  <si>
    <t>放デイ３・人欠２・未計画２</t>
  </si>
  <si>
    <t>放デイ３・人欠２・未計画２・評減</t>
  </si>
  <si>
    <t>放デイ３・人欠２・拘減</t>
  </si>
  <si>
    <t>放デイ３・人欠２・評減・拘減</t>
  </si>
  <si>
    <t>放デイ３・人欠２・未計画・拘減</t>
  </si>
  <si>
    <t>放デイ３・人欠２・未計画・評減・拘減</t>
  </si>
  <si>
    <t>放デイ３・人欠２・未計画２・拘減</t>
  </si>
  <si>
    <t>放デイ３・人欠２・未計画２・評減・拘減</t>
  </si>
  <si>
    <t>放デイ３・有資格３・人欠２</t>
  </si>
  <si>
    <t>放デイ３・有資格３・人欠２・評減</t>
  </si>
  <si>
    <t>放デイ３・有資格３・人欠２・未計画</t>
  </si>
  <si>
    <t>放デイ３・有資格３・人欠２・未計画・評減</t>
  </si>
  <si>
    <t>放デイ３・有資格３・人欠２・未計画２</t>
  </si>
  <si>
    <t>放デイ３・有資格３・人欠２・未計画２・評減</t>
  </si>
  <si>
    <t>放デイ３・有資格３・人欠２・拘減</t>
  </si>
  <si>
    <t>放デイ３・有資格３・人欠２・評減・拘減</t>
  </si>
  <si>
    <t>放デイ３・有資格３・人欠２・未計画・拘減</t>
  </si>
  <si>
    <t>放デイ３・有資格３・人欠２・未計画・評減・拘減</t>
  </si>
  <si>
    <t>放デイ３・有資格３・人欠２・未計画２・拘減</t>
  </si>
  <si>
    <t>放デイ３・有資格３・人欠２・未計画２・評減・拘減</t>
  </si>
  <si>
    <t>放デイ２１・人欠</t>
  </si>
  <si>
    <t>放デイ２１・人欠・評減</t>
  </si>
  <si>
    <t>放デイ２１・人欠・未計画</t>
  </si>
  <si>
    <t>放デイ２１・人欠・未計画・評減</t>
  </si>
  <si>
    <t>放デイ２１・人欠・未計画２</t>
  </si>
  <si>
    <t>放デイ２１・人欠・未計画２・評減</t>
  </si>
  <si>
    <t>放デイ２１・人欠・拘減</t>
  </si>
  <si>
    <t>放デイ２１・人欠・評減・拘減</t>
  </si>
  <si>
    <t>放デイ２１・人欠・未計画・拘減</t>
  </si>
  <si>
    <t>放デイ２１・人欠・未計画・評減・拘減</t>
  </si>
  <si>
    <t>放デイ２１・人欠・未計画２・拘減</t>
  </si>
  <si>
    <t>放デイ２１・人欠・未計画２・評減・拘減</t>
  </si>
  <si>
    <t>放デイ２１・有資格７・人欠</t>
  </si>
  <si>
    <t>放デイ２１・有資格７・人欠・評減</t>
  </si>
  <si>
    <t>放デイ２１・有資格７・人欠・未計画</t>
  </si>
  <si>
    <t>放デイ２１・有資格７・人欠・未計画・評減</t>
  </si>
  <si>
    <t>放デイ２１・有資格７・人欠・未計画２</t>
  </si>
  <si>
    <t>放デイ２１・有資格７・人欠・未計画２・評減</t>
  </si>
  <si>
    <t>放デイ２１・有資格７・人欠・拘減</t>
  </si>
  <si>
    <t>放デイ２１・有資格７・人欠・評減・拘減</t>
  </si>
  <si>
    <t>放デイ２１・有資格７・人欠・未計画・拘減</t>
  </si>
  <si>
    <t>放デイ２１・有資格７・人欠・未計画・評減・拘減</t>
  </si>
  <si>
    <t>放デイ２１・有資格７・人欠・未計画２・拘減</t>
  </si>
  <si>
    <t>放デイ２１・有資格７・人欠・未計画２・評減・拘減</t>
  </si>
  <si>
    <t>放デイ２１・人欠２</t>
  </si>
  <si>
    <t>放デイ２１・人欠２・評減</t>
  </si>
  <si>
    <t>放デイ２１・人欠２・未計画</t>
  </si>
  <si>
    <t>放デイ２１・人欠２・未計画・評減</t>
  </si>
  <si>
    <t>放デイ２１・人欠２・未計画２</t>
  </si>
  <si>
    <t>放デイ２１・人欠２・未計画２・評減</t>
  </si>
  <si>
    <t>放デイ２１・人欠２・拘減</t>
  </si>
  <si>
    <t>放デイ２１・人欠２・評減・拘減</t>
  </si>
  <si>
    <t>放デイ２１・人欠２・未計画・拘減</t>
  </si>
  <si>
    <t>放デイ２１・人欠２・未計画・評減・拘減</t>
  </si>
  <si>
    <t>放デイ２１・人欠２・未計画２・拘減</t>
  </si>
  <si>
    <t>放デイ２１・人欠２・未計画２・評減・拘減</t>
  </si>
  <si>
    <t>放デイ２１・有資格７・人欠２</t>
  </si>
  <si>
    <t>放デイ２１・有資格７・人欠２・評減</t>
  </si>
  <si>
    <t>放デイ２１・有資格７・人欠２・未計画</t>
  </si>
  <si>
    <t>放デイ２１・有資格７・人欠２・未計画・評減</t>
  </si>
  <si>
    <t>放デイ２１・有資格７・人欠２・未計画２</t>
  </si>
  <si>
    <t>放デイ２１・有資格７・人欠２・未計画２・評減</t>
  </si>
  <si>
    <t>放デイ２１・有資格７・人欠２・拘減</t>
  </si>
  <si>
    <t>放デイ２１・有資格７・人欠２・評減・拘減</t>
  </si>
  <si>
    <t>放デイ２１・有資格７・人欠２・未計画・拘減</t>
  </si>
  <si>
    <t>放デイ２１・有資格７・人欠２・未計画・評減・拘減</t>
  </si>
  <si>
    <t>放デイ２１・有資格７・人欠２・未計画２・拘減</t>
  </si>
  <si>
    <t>放デイ２１・有資格７・人欠２・未計画２・評減・拘減</t>
  </si>
  <si>
    <t>放デイ２２・人欠</t>
  </si>
  <si>
    <t>放デイ２２・人欠・評減</t>
  </si>
  <si>
    <t>放デイ２２・人欠・未計画</t>
  </si>
  <si>
    <t>放デイ２２・人欠・未計画・評減</t>
  </si>
  <si>
    <t>放デイ２２・人欠・未計画２</t>
  </si>
  <si>
    <t>放デイ２２・人欠・未計画２・評減</t>
  </si>
  <si>
    <t>放デイ２２・人欠・拘減</t>
  </si>
  <si>
    <t>放デイ２２・人欠・評減・拘減</t>
  </si>
  <si>
    <t>放デイ２２・人欠・未計画・拘減</t>
  </si>
  <si>
    <t>放デイ２２・人欠・未計画・評減・拘減</t>
  </si>
  <si>
    <t>放デイ２２・人欠・未計画２・拘減</t>
  </si>
  <si>
    <t>放デイ２２・人欠・未計画２・評減・拘減</t>
  </si>
  <si>
    <t>放デイ２２・有資格８・人欠</t>
  </si>
  <si>
    <t>放デイ２２・有資格８・人欠・評減</t>
  </si>
  <si>
    <t>放デイ２２・有資格８・人欠・未計画</t>
  </si>
  <si>
    <t>放デイ２２・有資格８・人欠・未計画・評減</t>
  </si>
  <si>
    <t>放デイ２２・有資格８・人欠・未計画２</t>
  </si>
  <si>
    <t>放デイ２２・有資格８・人欠・未計画２・評減</t>
  </si>
  <si>
    <t>放デイ２２・有資格８・人欠・拘減</t>
  </si>
  <si>
    <t>放デイ２２・有資格８・人欠・評減・拘減</t>
  </si>
  <si>
    <t>放デイ２２・有資格８・人欠・未計画・拘減</t>
  </si>
  <si>
    <t>放デイ２２・有資格８・人欠・未計画・評減・拘減</t>
  </si>
  <si>
    <t>放デイ２２・有資格８・人欠・未計画２・拘減</t>
  </si>
  <si>
    <t>放デイ２２・有資格８・人欠・未計画２・評減・拘減</t>
  </si>
  <si>
    <t>放デイ２２・人欠２</t>
  </si>
  <si>
    <t>放デイ２２・人欠２・評減</t>
  </si>
  <si>
    <t>放デイ２２・人欠２・未計画</t>
  </si>
  <si>
    <t>放デイ２２・人欠２・未計画・評減</t>
  </si>
  <si>
    <t>放デイ２２・人欠２・未計画２</t>
  </si>
  <si>
    <t>放デイ２２・人欠２・未計画２・評減</t>
  </si>
  <si>
    <t>放デイ２２・人欠２・拘減</t>
  </si>
  <si>
    <t>放デイ２２・人欠２・評減・拘減</t>
  </si>
  <si>
    <t>放デイ２２・人欠２・未計画・拘減</t>
  </si>
  <si>
    <t>放デイ２２・人欠２・未計画・評減・拘減</t>
  </si>
  <si>
    <t>放デイ２２・人欠２・未計画２・拘減</t>
  </si>
  <si>
    <t>放デイ２２・人欠２・未計画２・評減・拘減</t>
  </si>
  <si>
    <t>放デイ２２・有資格８・人欠２</t>
  </si>
  <si>
    <t>放デイ２２・有資格８・人欠２・評減</t>
  </si>
  <si>
    <t>放デイ２２・有資格８・人欠２・未計画</t>
  </si>
  <si>
    <t>放デイ２２・有資格８・人欠２・未計画・評減</t>
  </si>
  <si>
    <t>放デイ２２・有資格８・人欠２・未計画２</t>
  </si>
  <si>
    <t>放デイ２２・有資格８・人欠２・未計画２・評減</t>
  </si>
  <si>
    <t>放デイ２２・有資格８・人欠２・拘減</t>
  </si>
  <si>
    <t>放デイ２２・有資格８・人欠２・評減・拘減</t>
  </si>
  <si>
    <t>放デイ２２・有資格８・人欠２・未計画・拘減</t>
  </si>
  <si>
    <t>放デイ２２・有資格８・人欠２・未計画・評減・拘減</t>
  </si>
  <si>
    <t>放デイ２２・有資格８・人欠２・未計画２・拘減</t>
  </si>
  <si>
    <t>放デイ２２・有資格８・人欠２・未計画２・評減・拘減</t>
  </si>
  <si>
    <t>放デイ２３・人欠</t>
  </si>
  <si>
    <t>放デイ２３・人欠・評減</t>
  </si>
  <si>
    <t>放デイ２３・人欠・未計画</t>
  </si>
  <si>
    <t>放デイ２３・人欠・未計画・評減</t>
  </si>
  <si>
    <t>放デイ２３・人欠・未計画２</t>
  </si>
  <si>
    <t>放デイ２３・人欠・未計画２・評減</t>
  </si>
  <si>
    <t>放デイ２３・人欠・拘減</t>
  </si>
  <si>
    <t>放デイ２３・人欠・評減・拘減</t>
  </si>
  <si>
    <t>放デイ２３・人欠・未計画・拘減</t>
  </si>
  <si>
    <t>放デイ２３・人欠・未計画・評減・拘減</t>
  </si>
  <si>
    <t>放デイ２３・人欠・未計画２・拘減</t>
  </si>
  <si>
    <t>放デイ２３・人欠・未計画２・評減・拘減</t>
  </si>
  <si>
    <t>放デイ２３・有資格９・人欠</t>
  </si>
  <si>
    <t>放デイ２３・有資格９・人欠・評減</t>
  </si>
  <si>
    <t>放デイ２３・有資格９・人欠・未計画</t>
  </si>
  <si>
    <t>放デイ２３・有資格９・人欠・未計画・評減</t>
  </si>
  <si>
    <t>放デイ２３・有資格９・人欠・未計画２</t>
  </si>
  <si>
    <t>放デイ２３・有資格９・人欠・未計画２・評減</t>
  </si>
  <si>
    <t>放デイ２３・有資格９・人欠・拘減</t>
  </si>
  <si>
    <t>放デイ２３・有資格９・人欠・評減・拘減</t>
  </si>
  <si>
    <t>放デイ２３・有資格９・人欠・未計画・拘減</t>
  </si>
  <si>
    <t>放デイ２３・有資格９・人欠・未計画・評減・拘減</t>
  </si>
  <si>
    <t>放デイ２３・有資格９・人欠・未計画２・拘減</t>
  </si>
  <si>
    <t>放デイ２３・有資格９・人欠・未計画２・評減・拘減</t>
  </si>
  <si>
    <t>放デイ２３・人欠２</t>
  </si>
  <si>
    <t>放デイ２３・人欠２・評減</t>
  </si>
  <si>
    <t>放デイ２３・人欠２・未計画</t>
  </si>
  <si>
    <t>放デイ２３・人欠２・未計画・評減</t>
  </si>
  <si>
    <t>放デイ２３・人欠２・未計画２</t>
  </si>
  <si>
    <t>放デイ２３・人欠２・未計画２・評減</t>
  </si>
  <si>
    <t>放デイ２３・人欠２・拘減</t>
  </si>
  <si>
    <t>放デイ２３・人欠２・評減・拘減</t>
  </si>
  <si>
    <t>放デイ２３・人欠２・未計画・拘減</t>
  </si>
  <si>
    <t>放デイ２３・人欠２・未計画・評減・拘減</t>
  </si>
  <si>
    <t>放デイ２３・人欠２・未計画２・拘減</t>
  </si>
  <si>
    <t>放デイ２３・人欠２・未計画２・評減・拘減</t>
  </si>
  <si>
    <t>放デイ２３・有資格９・人欠２</t>
  </si>
  <si>
    <t>放デイ２３・有資格９・人欠２・評減</t>
  </si>
  <si>
    <t>放デイ２３・有資格９・人欠２・未計画</t>
  </si>
  <si>
    <t>放デイ２３・有資格９・人欠２・未計画・評減</t>
  </si>
  <si>
    <t>放デイ２３・有資格９・人欠２・未計画２</t>
  </si>
  <si>
    <t>放デイ２３・有資格９・人欠２・未計画２・評減</t>
  </si>
  <si>
    <t>放デイ２３・有資格９・人欠２・拘減</t>
  </si>
  <si>
    <t>放デイ２３・有資格９・人欠２・評減・拘減</t>
  </si>
  <si>
    <t>放デイ２３・有資格９・人欠２・未計画・拘減</t>
  </si>
  <si>
    <t>放デイ２３・有資格９・人欠２・未計画・評減・拘減</t>
  </si>
  <si>
    <t>放デイ２３・有資格９・人欠２・未計画２・拘減</t>
  </si>
  <si>
    <t>放デイ２３・有資格９・人欠２・未計画２・評減・拘減</t>
  </si>
  <si>
    <t>放デイ２４・人欠</t>
  </si>
  <si>
    <t>放デイ２４・人欠・評減</t>
  </si>
  <si>
    <t>放デイ２４・人欠・未計画</t>
  </si>
  <si>
    <t>放デイ２４・人欠・未計画・評減</t>
  </si>
  <si>
    <t>放デイ２４・人欠・未計画２</t>
  </si>
  <si>
    <t>放デイ２４・人欠・未計画２・評減</t>
  </si>
  <si>
    <t>放デイ２４・人欠・拘減</t>
  </si>
  <si>
    <t>放デイ２４・人欠・評減・拘減</t>
  </si>
  <si>
    <t>放デイ２４・人欠・未計画・拘減</t>
  </si>
  <si>
    <t>放デイ２４・人欠・未計画・評減・拘減</t>
  </si>
  <si>
    <t>放デイ２４・人欠・未計画２・拘減</t>
  </si>
  <si>
    <t>放デイ２４・人欠・未計画２・評減・拘減</t>
  </si>
  <si>
    <t>放デイ２４・有資格１０・人欠</t>
  </si>
  <si>
    <t>放デイ２４・有資格１０・人欠・評減</t>
  </si>
  <si>
    <t>放デイ２４・有資格１０・人欠・未計画</t>
  </si>
  <si>
    <t>放デイ２４・有資格１０・人欠・未計画・評減</t>
  </si>
  <si>
    <t>放デイ２４・有資格１０・人欠・未計画２</t>
  </si>
  <si>
    <t>放デイ２４・有資格１０・人欠・未計画２・評減</t>
  </si>
  <si>
    <t>放デイ２４・有資格１０・人欠・拘減</t>
  </si>
  <si>
    <t>放デイ２４・有資格１０・人欠・評減・拘減</t>
  </si>
  <si>
    <t>放デイ２４・有資格１０・人欠・未計画・拘減</t>
  </si>
  <si>
    <t>放デイ２４・有資格１０・人欠・未計画・評減・拘減</t>
  </si>
  <si>
    <t>放デイ２４・有資格１０・人欠・未計画２・拘減</t>
  </si>
  <si>
    <t>放デイ２４・有資格１０・人欠・未計画２・評減・拘減</t>
  </si>
  <si>
    <t>放デイ２４・人欠２</t>
  </si>
  <si>
    <t>放デイ２４・人欠２・評減</t>
  </si>
  <si>
    <t>放デイ２４・人欠２・未計画</t>
  </si>
  <si>
    <t>放デイ２４・人欠２・未計画・評減</t>
  </si>
  <si>
    <t>放デイ２４・人欠２・未計画２</t>
  </si>
  <si>
    <t>放デイ２４・人欠２・未計画２・評減</t>
  </si>
  <si>
    <t>放デイ２４・人欠２・拘減</t>
  </si>
  <si>
    <t>放デイ２４・人欠２・評減・拘減</t>
  </si>
  <si>
    <t>放デイ２４・人欠２・未計画・拘減</t>
  </si>
  <si>
    <t>放デイ２４・人欠２・未計画・評減・拘減</t>
  </si>
  <si>
    <t>放デイ２４・人欠２・未計画２・拘減</t>
  </si>
  <si>
    <t>放デイ２４・人欠２・未計画２・評減・拘減</t>
  </si>
  <si>
    <t>放デイ２４・有資格１０・人欠２</t>
  </si>
  <si>
    <t>放デイ２４・有資格１０・人欠２・評減</t>
  </si>
  <si>
    <t>放デイ２４・有資格１０・人欠２・未計画</t>
  </si>
  <si>
    <t>放デイ２４・有資格１０・人欠２・未計画・評減</t>
  </si>
  <si>
    <t>放デイ２４・有資格１０・人欠２・未計画２</t>
  </si>
  <si>
    <t>放デイ２４・有資格１０・人欠２・未計画２・評減</t>
  </si>
  <si>
    <t>放デイ２４・有資格１０・人欠２・拘減</t>
  </si>
  <si>
    <t>放デイ２４・有資格１０・人欠２・評減・拘減</t>
  </si>
  <si>
    <t>放デイ２４・有資格１０・人欠２・未計画・拘減</t>
  </si>
  <si>
    <t>放デイ２４・有資格１０・人欠２・未計画・評減・拘減</t>
  </si>
  <si>
    <t>放デイ２４・有資格１０・人欠２・未計画２・拘減</t>
  </si>
  <si>
    <t>放デイ２４・有資格１０・人欠２・未計画２・評減・拘減</t>
  </si>
  <si>
    <t>放デイ２５・人欠</t>
  </si>
  <si>
    <t>放デイ２５・人欠・評減</t>
  </si>
  <si>
    <t>放デイ２５・人欠・未計画</t>
  </si>
  <si>
    <t>放デイ２５・人欠・未計画・評減</t>
  </si>
  <si>
    <t>放デイ２５・人欠・未計画２</t>
  </si>
  <si>
    <t>放デイ２５・人欠・未計画２・評減</t>
  </si>
  <si>
    <t>放デイ２５・人欠・拘減</t>
  </si>
  <si>
    <t>放デイ２５・人欠・評減・拘減</t>
  </si>
  <si>
    <t>放デイ２５・人欠・未計画・拘減</t>
  </si>
  <si>
    <t>放デイ２５・人欠・未計画・評減・拘減</t>
  </si>
  <si>
    <t>放デイ２５・人欠・未計画２・拘減</t>
  </si>
  <si>
    <t>放デイ２５・人欠・未計画２・評減・拘減</t>
  </si>
  <si>
    <t>放デイ２５・有資格１１・人欠</t>
  </si>
  <si>
    <t>放デイ２５・有資格１１・人欠・評減</t>
  </si>
  <si>
    <t>放デイ２５・有資格１１・人欠・未計画</t>
  </si>
  <si>
    <t>放デイ２５・有資格１１・人欠・未計画・評減</t>
  </si>
  <si>
    <t>放デイ２５・有資格１１・人欠・未計画２</t>
  </si>
  <si>
    <t>放デイ２５・有資格１１・人欠・未計画２・評減</t>
  </si>
  <si>
    <t>放デイ２５・有資格１１・人欠・拘減</t>
  </si>
  <si>
    <t>放デイ２５・有資格１１・人欠・評減・拘減</t>
  </si>
  <si>
    <t>放デイ２５・有資格１１・人欠・未計画・拘減</t>
  </si>
  <si>
    <t>放デイ２５・有資格１１・人欠・未計画・評減・拘減</t>
  </si>
  <si>
    <t>放デイ２５・有資格１１・人欠・未計画２・拘減</t>
  </si>
  <si>
    <t>放デイ２５・有資格１１・人欠・未計画２・評減・拘減</t>
  </si>
  <si>
    <t>放デイ２５・人欠２</t>
  </si>
  <si>
    <t>放デイ２５・人欠２・評減</t>
  </si>
  <si>
    <t>放デイ２５・人欠２・未計画</t>
  </si>
  <si>
    <t>放デイ２５・人欠２・未計画・評減</t>
  </si>
  <si>
    <t>放デイ２５・人欠２・未計画２</t>
  </si>
  <si>
    <t>放デイ２５・人欠２・未計画２・評減</t>
  </si>
  <si>
    <t>放デイ２５・人欠２・拘減</t>
  </si>
  <si>
    <t>放デイ２５・人欠２・評減・拘減</t>
  </si>
  <si>
    <t>放デイ２５・人欠２・未計画・拘減</t>
  </si>
  <si>
    <t>放デイ２５・人欠２・未計画・評減・拘減</t>
  </si>
  <si>
    <t>放デイ２５・人欠２・未計画２・拘減</t>
  </si>
  <si>
    <t>放デイ２５・人欠２・未計画２・評減・拘減</t>
  </si>
  <si>
    <t>放デイ２５・有資格１１・人欠２</t>
  </si>
  <si>
    <t>放デイ２５・有資格１１・人欠２・評減</t>
  </si>
  <si>
    <t>放デイ２５・有資格１１・人欠２・未計画</t>
  </si>
  <si>
    <t>放デイ２５・有資格１１・人欠２・未計画・評減</t>
  </si>
  <si>
    <t>放デイ２５・有資格１１・人欠２・未計画２</t>
  </si>
  <si>
    <t>放デイ２５・有資格１１・人欠２・未計画２・評減</t>
  </si>
  <si>
    <t>放デイ２５・有資格１１・人欠２・拘減</t>
  </si>
  <si>
    <t>放デイ２５・有資格１１・人欠２・評減・拘減</t>
  </si>
  <si>
    <t>放デイ２５・有資格１１・人欠２・未計画・拘減</t>
  </si>
  <si>
    <t>放デイ２５・有資格１１・人欠２・未計画・評減・拘減</t>
  </si>
  <si>
    <t>放デイ２５・有資格１１・人欠２・未計画２・拘減</t>
  </si>
  <si>
    <t>放デイ２５・有資格１１・人欠２・未計画２・評減・拘減</t>
  </si>
  <si>
    <t>放デイ２６・人欠</t>
  </si>
  <si>
    <t>放デイ２６・人欠・評減</t>
  </si>
  <si>
    <t>放デイ２６・人欠・未計画</t>
  </si>
  <si>
    <t>放デイ２６・人欠・未計画・評減</t>
  </si>
  <si>
    <t>放デイ２６・人欠・未計画２</t>
  </si>
  <si>
    <t>放デイ２６・人欠・未計画２・評減</t>
  </si>
  <si>
    <t>放デイ２６・人欠・拘減</t>
  </si>
  <si>
    <t>放デイ２６・人欠・評減・拘減</t>
  </si>
  <si>
    <t>放デイ２６・人欠・未計画・拘減</t>
  </si>
  <si>
    <t>放デイ２６・人欠・未計画・評減・拘減</t>
  </si>
  <si>
    <t>放デイ２６・人欠・未計画２・拘減</t>
  </si>
  <si>
    <t>放デイ２６・人欠・未計画２・評減・拘減</t>
  </si>
  <si>
    <t>放デイ２６・有資格１２・人欠</t>
  </si>
  <si>
    <t>放デイ２６・有資格１２・人欠・評減</t>
  </si>
  <si>
    <t>放デイ２６・有資格１２・人欠・未計画</t>
  </si>
  <si>
    <t>放デイ２６・有資格１２・人欠・未計画・評減</t>
  </si>
  <si>
    <t>放デイ２６・有資格１２・人欠・未計画２</t>
  </si>
  <si>
    <t>放デイ２６・有資格１２・人欠・未計画２・評減</t>
  </si>
  <si>
    <t>放デイ２６・有資格１２・人欠・拘減</t>
  </si>
  <si>
    <t>放デイ２６・有資格１２・人欠・評減・拘減</t>
  </si>
  <si>
    <t>放デイ２６・有資格１２・人欠・未計画・拘減</t>
  </si>
  <si>
    <t>放デイ２６・有資格１２・人欠・未計画・評減・拘減</t>
  </si>
  <si>
    <t>放デイ２６・有資格１２・人欠・未計画２・拘減</t>
  </si>
  <si>
    <t>放デイ２６・有資格１２・人欠・未計画２・評減・拘減</t>
  </si>
  <si>
    <t>放デイ２６・人欠２</t>
  </si>
  <si>
    <t>放デイ２６・人欠２・評減</t>
  </si>
  <si>
    <t>放デイ２６・人欠２・未計画</t>
  </si>
  <si>
    <t>放デイ２６・人欠２・未計画・評減</t>
  </si>
  <si>
    <t>放デイ２６・人欠２・未計画２</t>
  </si>
  <si>
    <t>放デイ２６・人欠２・未計画２・評減</t>
  </si>
  <si>
    <t>放デイ２６・人欠２・拘減</t>
  </si>
  <si>
    <t>放デイ２６・人欠２・評減・拘減</t>
  </si>
  <si>
    <t>放デイ２６・人欠２・未計画・拘減</t>
  </si>
  <si>
    <t>放デイ２６・人欠２・未計画・評減・拘減</t>
  </si>
  <si>
    <t>放デイ２６・人欠２・未計画２・拘減</t>
  </si>
  <si>
    <t>放デイ２６・人欠２・未計画２・評減・拘減</t>
  </si>
  <si>
    <t>放デイ２６・有資格１２・人欠２</t>
  </si>
  <si>
    <t>放デイ２６・有資格１２・人欠２・評減</t>
  </si>
  <si>
    <t>放デイ２６・有資格１２・人欠２・未計画</t>
  </si>
  <si>
    <t>放デイ２６・有資格１２・人欠２・未計画・評減</t>
  </si>
  <si>
    <t>放デイ２６・有資格１２・人欠２・未計画２</t>
  </si>
  <si>
    <t>放デイ２６・有資格１２・人欠２・未計画２・評減</t>
  </si>
  <si>
    <t>放デイ２６・有資格１２・人欠２・拘減</t>
  </si>
  <si>
    <t>放デイ２６・有資格１２・人欠２・評減・拘減</t>
  </si>
  <si>
    <t>放デイ２６・有資格１２・人欠２・未計画・拘減</t>
  </si>
  <si>
    <t>放デイ２６・有資格１２・人欠２・未計画・評減・拘減</t>
  </si>
  <si>
    <t>放デイ２６・有資格１２・人欠２・未計画２・拘減</t>
  </si>
  <si>
    <t>放デイ２６・有資格１２・人欠２・未計画２・評減・拘減</t>
  </si>
  <si>
    <t>放デイ２７・人欠</t>
  </si>
  <si>
    <t>放デイ２７・人欠・評減</t>
  </si>
  <si>
    <t>放デイ２７・人欠・未計画</t>
  </si>
  <si>
    <t>放デイ２７・人欠・未計画・評減</t>
  </si>
  <si>
    <t>放デイ２７・人欠・未計画２</t>
  </si>
  <si>
    <t>放デイ２７・人欠・未計画２・評減</t>
  </si>
  <si>
    <t>放デイ２７・人欠・拘減</t>
  </si>
  <si>
    <t>放デイ２７・人欠・評減・拘減</t>
  </si>
  <si>
    <t>放デイ２７・人欠・未計画・拘減</t>
  </si>
  <si>
    <t>放デイ２７・人欠・未計画・評減・拘減</t>
  </si>
  <si>
    <t>放デイ２７・人欠・未計画２・拘減</t>
  </si>
  <si>
    <t>放デイ２７・人欠・未計画２・評減・拘減</t>
  </si>
  <si>
    <t>放デイ２７・有資格１３・人欠</t>
  </si>
  <si>
    <t>放デイ２７・有資格１３・人欠・評減</t>
  </si>
  <si>
    <t>放デイ２７・有資格１３・人欠・未計画</t>
  </si>
  <si>
    <t>放デイ２７・有資格１３・人欠・未計画・評減</t>
  </si>
  <si>
    <t>放デイ２７・有資格１３・人欠・未計画２</t>
  </si>
  <si>
    <t>放デイ２７・有資格１３・人欠・未計画２・評減</t>
  </si>
  <si>
    <t>放デイ２７・有資格１３・人欠・拘減</t>
  </si>
  <si>
    <t>放デイ２７・有資格１３・人欠・評減・拘減</t>
  </si>
  <si>
    <t>放デイ２７・有資格１３・人欠・未計画・拘減</t>
  </si>
  <si>
    <t>放デイ２７・有資格１３・人欠・未計画・評減・拘減</t>
  </si>
  <si>
    <t>放デイ２７・有資格１３・人欠・未計画２・拘減</t>
  </si>
  <si>
    <t>放デイ２７・有資格１３・人欠・未計画２・評減・拘減</t>
  </si>
  <si>
    <t>放デイ２７・人欠２</t>
  </si>
  <si>
    <t>放デイ２７・人欠２・評減</t>
  </si>
  <si>
    <t>放デイ２７・人欠２・未計画</t>
  </si>
  <si>
    <t>放デイ２７・人欠２・未計画・評減</t>
  </si>
  <si>
    <t>放デイ２７・人欠２・未計画２</t>
  </si>
  <si>
    <t>放デイ２７・人欠２・未計画２・評減</t>
  </si>
  <si>
    <t>放デイ２７・人欠２・拘減</t>
  </si>
  <si>
    <t>放デイ２７・人欠２・評減・拘減</t>
  </si>
  <si>
    <t>放デイ２７・人欠２・未計画・拘減</t>
  </si>
  <si>
    <t>放デイ２７・人欠２・未計画・評減・拘減</t>
  </si>
  <si>
    <t>放デイ２７・人欠２・未計画２・拘減</t>
  </si>
  <si>
    <t>放デイ２７・人欠２・未計画２・評減・拘減</t>
  </si>
  <si>
    <t>放デイ２７・有資格１３・人欠２</t>
  </si>
  <si>
    <t>放デイ２７・有資格１３・人欠２・評減</t>
  </si>
  <si>
    <t>放デイ２７・有資格１３・人欠２・未計画</t>
  </si>
  <si>
    <t>放デイ２７・有資格１３・人欠２・未計画・評減</t>
  </si>
  <si>
    <t>放デイ２７・有資格１３・人欠２・未計画２</t>
  </si>
  <si>
    <t>放デイ２７・有資格１３・人欠２・未計画２・評減</t>
  </si>
  <si>
    <t>放デイ２７・有資格１３・人欠２・拘減</t>
  </si>
  <si>
    <t>放デイ２７・有資格１３・人欠２・評減・拘減</t>
  </si>
  <si>
    <t>放デイ２７・有資格１３・人欠２・未計画・拘減</t>
  </si>
  <si>
    <t>放デイ２７・有資格１３・人欠２・未計画・評減・拘減</t>
  </si>
  <si>
    <t>放デイ２７・有資格１３・人欠２・未計画２・拘減</t>
  </si>
  <si>
    <t>放デイ２７・有資格１３・人欠２・未計画２・評減・拘減</t>
  </si>
  <si>
    <t>放デイ２８・人欠</t>
  </si>
  <si>
    <t>放デイ２８・人欠・評減</t>
  </si>
  <si>
    <t>放デイ２８・人欠・未計画</t>
  </si>
  <si>
    <t>放デイ２８・人欠・未計画・評減</t>
  </si>
  <si>
    <t>放デイ２８・人欠・未計画２</t>
  </si>
  <si>
    <t>放デイ２８・人欠・未計画２・評減</t>
  </si>
  <si>
    <t>放デイ２８・人欠・拘減</t>
  </si>
  <si>
    <t>放デイ２８・人欠・評減・拘減</t>
  </si>
  <si>
    <t>放デイ２８・人欠・未計画・拘減</t>
  </si>
  <si>
    <t>放デイ２８・人欠・未計画・評減・拘減</t>
  </si>
  <si>
    <t>放デイ２８・人欠・未計画２・拘減</t>
  </si>
  <si>
    <t>放デイ２８・人欠・未計画２・評減・拘減</t>
  </si>
  <si>
    <t>放デイ２８・有資格１４・人欠</t>
  </si>
  <si>
    <t>放デイ２８・有資格１４・人欠・評減</t>
  </si>
  <si>
    <t>放デイ２８・有資格１４・人欠・未計画</t>
  </si>
  <si>
    <t>放デイ２８・有資格１４・人欠・未計画・評減</t>
  </si>
  <si>
    <t>放デイ２８・有資格１４・人欠・未計画２</t>
  </si>
  <si>
    <t>放デイ２８・有資格１４・人欠・未計画２・評減</t>
  </si>
  <si>
    <t>放デイ２８・有資格１４・人欠・拘減</t>
  </si>
  <si>
    <t>放デイ２８・有資格１４・人欠・評減・拘減</t>
  </si>
  <si>
    <t>放デイ２８・有資格１４・人欠・未計画・拘減</t>
  </si>
  <si>
    <t>放デイ２８・有資格１４・人欠・未計画・評減・拘減</t>
  </si>
  <si>
    <t>放デイ２８・有資格１４・人欠・未計画２・拘減</t>
  </si>
  <si>
    <t>放デイ２８・有資格１４・人欠・未計画２・評減・拘減</t>
  </si>
  <si>
    <t>放デイ２８・人欠２</t>
  </si>
  <si>
    <t>放デイ２８・人欠２・評減</t>
  </si>
  <si>
    <t>放デイ２８・人欠２・未計画</t>
  </si>
  <si>
    <t>放デイ２８・人欠２・未計画・評減</t>
  </si>
  <si>
    <t>放デイ２８・人欠２・未計画２</t>
  </si>
  <si>
    <t>放デイ２８・人欠２・未計画２・評減</t>
  </si>
  <si>
    <t>放デイ２８・人欠２・拘減</t>
  </si>
  <si>
    <t>放デイ２８・人欠２・評減・拘減</t>
  </si>
  <si>
    <t>放デイ２８・人欠２・未計画・拘減</t>
  </si>
  <si>
    <t>放デイ２８・人欠２・未計画・評減・拘減</t>
  </si>
  <si>
    <t>放デイ２８・人欠２・未計画２・拘減</t>
  </si>
  <si>
    <t>放デイ２８・人欠２・未計画２・評減・拘減</t>
  </si>
  <si>
    <t>放デイ２８・有資格１４・人欠２</t>
  </si>
  <si>
    <t>放デイ２８・有資格１４・人欠２・評減</t>
  </si>
  <si>
    <t>放デイ２８・有資格１４・人欠２・未計画</t>
  </si>
  <si>
    <t>放デイ２８・有資格１４・人欠２・未計画・評減</t>
  </si>
  <si>
    <t>放デイ２８・有資格１４・人欠２・未計画２</t>
  </si>
  <si>
    <t>放デイ２８・有資格１４・人欠２・未計画２・評減</t>
  </si>
  <si>
    <t>放デイ２８・有資格１４・人欠２・拘減</t>
  </si>
  <si>
    <t>放デイ２８・有資格１４・人欠２・評減・拘減</t>
  </si>
  <si>
    <t>放デイ２８・有資格１４・人欠２・未計画・拘減</t>
  </si>
  <si>
    <t>放デイ２８・有資格１４・人欠２・未計画・評減・拘減</t>
  </si>
  <si>
    <t>放デイ２８・有資格１４・人欠２・未計画２・拘減</t>
  </si>
  <si>
    <t>放デイ２８・有資格１４・人欠２・未計画２・評減・拘減</t>
  </si>
  <si>
    <t>放デイ２９・人欠</t>
  </si>
  <si>
    <t>放デイ２９・人欠・評減</t>
  </si>
  <si>
    <t>放デイ２９・人欠・未計画</t>
  </si>
  <si>
    <t>放デイ２９・人欠・未計画・評減</t>
  </si>
  <si>
    <t>放デイ２９・人欠・未計画２</t>
  </si>
  <si>
    <t>放デイ２９・人欠・未計画２・評減</t>
  </si>
  <si>
    <t>放デイ２９・人欠・拘減</t>
  </si>
  <si>
    <t>放デイ２９・人欠・評減・拘減</t>
  </si>
  <si>
    <t>放デイ２９・人欠・未計画・拘減</t>
  </si>
  <si>
    <t>放デイ２９・人欠・未計画・評減・拘減</t>
  </si>
  <si>
    <t>放デイ２９・人欠・未計画２・拘減</t>
  </si>
  <si>
    <t>放デイ２９・人欠・未計画２・評減・拘減</t>
  </si>
  <si>
    <t>放デイ２９・有資格１５・人欠</t>
  </si>
  <si>
    <t>放デイ２９・有資格１５・人欠・評減</t>
  </si>
  <si>
    <t>放デイ２９・有資格１５・人欠・未計画</t>
  </si>
  <si>
    <t>放デイ２９・有資格１５・人欠・未計画・評減</t>
  </si>
  <si>
    <t>放デイ２９・有資格１５・人欠・未計画２</t>
  </si>
  <si>
    <t>放デイ２９・有資格１５・人欠・未計画２・評減</t>
  </si>
  <si>
    <t>放デイ２９・有資格１５・人欠・拘減</t>
  </si>
  <si>
    <t>放デイ２９・有資格１５・人欠・評減・拘減</t>
  </si>
  <si>
    <t>放デイ２９・有資格１５・人欠・未計画・拘減</t>
  </si>
  <si>
    <t>放デイ２９・有資格１５・人欠・未計画・評減・拘減</t>
  </si>
  <si>
    <t>放デイ２９・有資格１５・人欠・未計画２・拘減</t>
  </si>
  <si>
    <t>放デイ２９・有資格１５・人欠・未計画２・評減・拘減</t>
  </si>
  <si>
    <t>放デイ２９・人欠２</t>
  </si>
  <si>
    <t>放デイ２９・人欠２・評減</t>
  </si>
  <si>
    <t>放デイ２９・人欠２・未計画</t>
  </si>
  <si>
    <t>放デイ２９・人欠２・未計画・評減</t>
  </si>
  <si>
    <t>放デイ２９・人欠２・未計画２</t>
  </si>
  <si>
    <t>放デイ２９・人欠２・未計画２・評減</t>
  </si>
  <si>
    <t>放デイ２９・人欠２・拘減</t>
  </si>
  <si>
    <t>放デイ２９・人欠２・評減・拘減</t>
  </si>
  <si>
    <t>放デイ２９・人欠２・未計画・拘減</t>
  </si>
  <si>
    <t>放デイ２９・人欠２・未計画・評減・拘減</t>
  </si>
  <si>
    <t>放デイ２９・人欠２・未計画２・拘減</t>
  </si>
  <si>
    <t>放デイ２９・人欠２・未計画２・評減・拘減</t>
  </si>
  <si>
    <t>放デイ２９・有資格１５・人欠２</t>
  </si>
  <si>
    <t>放デイ２９・有資格１５・人欠２・評減</t>
  </si>
  <si>
    <t>放デイ２９・有資格１５・人欠２・未計画</t>
  </si>
  <si>
    <t>放デイ２９・有資格１５・人欠２・未計画・評減</t>
  </si>
  <si>
    <t>放デイ２９・有資格１５・人欠２・未計画２</t>
  </si>
  <si>
    <t>放デイ２９・有資格１５・人欠２・未計画２・評減</t>
  </si>
  <si>
    <t>放デイ２９・有資格１５・人欠２・拘減</t>
  </si>
  <si>
    <t>放デイ２９・有資格１５・人欠２・評減・拘減</t>
  </si>
  <si>
    <t>放デイ２９・有資格１５・人欠２・未計画・拘減</t>
  </si>
  <si>
    <t>放デイ２９・有資格１５・人欠２・未計画・評減・拘減</t>
  </si>
  <si>
    <t>放デイ２９・有資格１５・人欠２・未計画２・拘減</t>
  </si>
  <si>
    <t>放デイ２９・有資格１５・人欠２・未計画２・評減・拘減</t>
  </si>
  <si>
    <t>放デイ４・人欠</t>
  </si>
  <si>
    <t>放デイ４・人欠・評減</t>
  </si>
  <si>
    <t>放デイ４・人欠・開減１</t>
  </si>
  <si>
    <t>放デイ４・人欠・開減１・評減</t>
  </si>
  <si>
    <t>放デイ４・人欠・開減２</t>
  </si>
  <si>
    <t>放デイ４・人欠・開減２・評減</t>
  </si>
  <si>
    <t>放デイ４・人欠・拘減</t>
  </si>
  <si>
    <t>放デイ４・人欠・評減・拘減</t>
  </si>
  <si>
    <t>放デイ４・人欠・開減１・拘減</t>
  </si>
  <si>
    <t>放デイ４・人欠・開減１・評減・拘減</t>
  </si>
  <si>
    <t>放デイ４・人欠・開減２・拘減</t>
  </si>
  <si>
    <t>放デイ４・人欠・開減２・評減・拘減</t>
  </si>
  <si>
    <t>放デイ４・人欠・未計画</t>
  </si>
  <si>
    <t>放デイ４・人欠・未計画・評減</t>
  </si>
  <si>
    <t>放デイ４・人欠・未計画・開減１</t>
  </si>
  <si>
    <t>放デイ４・人欠・未計画・開減１・評減</t>
  </si>
  <si>
    <t>放デイ４・人欠・未計画・開減２</t>
  </si>
  <si>
    <t>放デイ４・人欠・未計画・開減２・評減</t>
  </si>
  <si>
    <t>放デイ４・人欠・未計画・拘減</t>
  </si>
  <si>
    <t>放デイ４・人欠・未計画・評減・拘減</t>
  </si>
  <si>
    <t>放デイ４・人欠・未計画・開減１・拘減</t>
  </si>
  <si>
    <t>放デイ４・人欠・未計画・開減１・評減・拘減</t>
  </si>
  <si>
    <t>放デイ４・人欠・未計画・開減２・拘減</t>
  </si>
  <si>
    <t>放デイ４・人欠・未計画・開減２・評減・拘減</t>
  </si>
  <si>
    <t>放デイ４・人欠・未計画２</t>
  </si>
  <si>
    <t>放デイ４・人欠・未計画２・評減</t>
  </si>
  <si>
    <t>放デイ４・人欠・未計画２・開減１</t>
  </si>
  <si>
    <t>放デイ４・人欠・未計画２・開減１・評減</t>
  </si>
  <si>
    <t>放デイ４・人欠・未計画２・開減２</t>
  </si>
  <si>
    <t>放デイ４・人欠・未計画２・開減２・評減</t>
  </si>
  <si>
    <t>放デイ４・人欠・未計画２・拘減</t>
  </si>
  <si>
    <t>放デイ４・人欠・未計画２・評減・拘減</t>
  </si>
  <si>
    <t>放デイ４・人欠・未計画２・開減１・拘減</t>
  </si>
  <si>
    <t>放デイ４・人欠・未計画２・開減１・評減・拘減</t>
  </si>
  <si>
    <t>放デイ４・人欠・未計画２・開減２・拘減</t>
  </si>
  <si>
    <t>放デイ４・人欠・未計画２・開減２・評減・拘減</t>
  </si>
  <si>
    <t>放デイ４・有資格４・人欠</t>
  </si>
  <si>
    <t>放デイ４・有資格４・人欠・評減</t>
  </si>
  <si>
    <t>放デイ４・有資格４・人欠・開減１</t>
  </si>
  <si>
    <t>放デイ４・有資格４・人欠・開減１・評減</t>
  </si>
  <si>
    <t>放デイ４・有資格４・人欠・開減２</t>
  </si>
  <si>
    <t>放デイ４・有資格４・人欠・開減２・評減</t>
  </si>
  <si>
    <t>放デイ４・有資格４・人欠・拘減</t>
  </si>
  <si>
    <t>放デイ４・有資格４・人欠・評減・拘減</t>
  </si>
  <si>
    <t>放デイ４・有資格４・人欠・開減１・拘減</t>
  </si>
  <si>
    <t>放デイ４・有資格４・人欠・開減１・評減・拘減</t>
  </si>
  <si>
    <t>放デイ４・有資格４・人欠・開減２・拘減</t>
  </si>
  <si>
    <t>放デイ４・有資格４・人欠・開減２・評減・拘減</t>
  </si>
  <si>
    <t>放デイ４・有資格４・人欠・未計画</t>
  </si>
  <si>
    <t>放デイ４・有資格４・人欠・未計画・評減</t>
  </si>
  <si>
    <t>放デイ４・有資格４・人欠・未計画・開減１</t>
  </si>
  <si>
    <t>放デイ４・有資格４・人欠・未計画・開減１・評減</t>
  </si>
  <si>
    <t>放デイ４・有資格４・人欠・未計画・開減２</t>
  </si>
  <si>
    <t>放デイ４・有資格４・人欠・未計画・開減２・評減</t>
  </si>
  <si>
    <t>放デイ４・有資格４・人欠・未計画・拘減</t>
  </si>
  <si>
    <t>放デイ４・有資格４・人欠・未計画・評減・拘減</t>
  </si>
  <si>
    <t>放デイ４・有資格４・人欠・未計画・開減１・拘減</t>
  </si>
  <si>
    <t>放デイ４・有資格４・人欠・未計画・開減１・評減・拘減</t>
  </si>
  <si>
    <t>放デイ４・有資格４・人欠・未計画・開減２・拘減</t>
  </si>
  <si>
    <t>放デイ４・有資格４・人欠・未計画・開減２・評減・拘減</t>
  </si>
  <si>
    <t>放デイ４・有資格４・人欠・未計画２</t>
  </si>
  <si>
    <t>放デイ４・有資格４・人欠・未計画２・評減</t>
  </si>
  <si>
    <t>放デイ４・有資格４・人欠・未計画２・開減１</t>
  </si>
  <si>
    <t>放デイ４・有資格４・人欠・未計画２・開減１・評減</t>
  </si>
  <si>
    <t>放デイ４・有資格４・人欠・未計画２・開減２</t>
  </si>
  <si>
    <t>放デイ４・有資格４・人欠・未計画２・開減２・評減</t>
  </si>
  <si>
    <t>放デイ４・有資格４・人欠・未計画２・拘減</t>
  </si>
  <si>
    <t>放デイ４・有資格４・人欠・未計画２・評減・拘減</t>
  </si>
  <si>
    <t>放デイ４・有資格４・人欠・未計画２・開減１・拘減</t>
  </si>
  <si>
    <t>放デイ４・有資格４・人欠・未計画２・開減１・評減・拘減</t>
  </si>
  <si>
    <t>放デイ４・有資格４・人欠・未計画２・開減２・拘減</t>
  </si>
  <si>
    <t>放デイ４・有資格４・人欠・未計画２・開減２・評減・拘減</t>
  </si>
  <si>
    <t>C001</t>
    <phoneticPr fontId="6"/>
  </si>
  <si>
    <t>放デイ４・人欠２</t>
  </si>
  <si>
    <t>C002</t>
    <phoneticPr fontId="6"/>
  </si>
  <si>
    <t>放デイ４・人欠２・評減</t>
  </si>
  <si>
    <t>放デイ４・人欠２・開減１</t>
  </si>
  <si>
    <t>放デイ４・人欠２・開減１・評減</t>
  </si>
  <si>
    <t>放デイ４・人欠２・開減２</t>
  </si>
  <si>
    <t>放デイ４・人欠２・開減２・評減</t>
  </si>
  <si>
    <t>放デイ４・人欠２・拘減</t>
  </si>
  <si>
    <t>放デイ４・人欠２・評減・拘減</t>
  </si>
  <si>
    <t>放デイ４・人欠２・開減１・拘減</t>
  </si>
  <si>
    <t>放デイ４・人欠２・開減１・評減・拘減</t>
  </si>
  <si>
    <t>放デイ４・人欠２・開減２・拘減</t>
  </si>
  <si>
    <t>放デイ４・人欠２・開減２・評減・拘減</t>
  </si>
  <si>
    <t>放デイ４・人欠２・未計画</t>
  </si>
  <si>
    <t>放デイ４・人欠２・未計画・評減</t>
  </si>
  <si>
    <t>放デイ４・人欠２・未計画・開減１</t>
  </si>
  <si>
    <t>放デイ４・人欠２・未計画・開減１・評減</t>
  </si>
  <si>
    <t>放デイ４・人欠２・未計画・開減２</t>
  </si>
  <si>
    <t>放デイ４・人欠２・未計画・開減２・評減</t>
  </si>
  <si>
    <t>放デイ４・人欠２・未計画・拘減</t>
  </si>
  <si>
    <t>放デイ４・人欠２・未計画・評減・拘減</t>
  </si>
  <si>
    <t>放デイ４・人欠２・未計画・開減１・拘減</t>
  </si>
  <si>
    <t>放デイ４・人欠２・未計画・開減１・評減・拘減</t>
  </si>
  <si>
    <t>放デイ４・人欠２・未計画・開減２・拘減</t>
  </si>
  <si>
    <t>放デイ４・人欠２・未計画・開減２・評減・拘減</t>
  </si>
  <si>
    <t>放デイ４・人欠２・未計画２</t>
  </si>
  <si>
    <t>放デイ４・人欠２・未計画２・評減</t>
  </si>
  <si>
    <t>放デイ４・人欠２・未計画２・開減１</t>
  </si>
  <si>
    <t>放デイ４・人欠２・未計画２・開減１・評減</t>
  </si>
  <si>
    <t>放デイ４・人欠２・未計画２・開減２</t>
  </si>
  <si>
    <t>放デイ４・人欠２・未計画２・開減２・評減</t>
  </si>
  <si>
    <t>放デイ４・人欠２・未計画２・拘減</t>
  </si>
  <si>
    <t>放デイ４・人欠２・未計画２・評減・拘減</t>
  </si>
  <si>
    <t>放デイ４・人欠２・未計画２・開減１・拘減</t>
  </si>
  <si>
    <t>放デイ４・人欠２・未計画２・開減１・評減・拘減</t>
  </si>
  <si>
    <t>放デイ４・人欠２・未計画２・開減２・拘減</t>
  </si>
  <si>
    <t>放デイ４・人欠２・未計画２・開減２・評減・拘減</t>
  </si>
  <si>
    <t>放デイ４・有資格４・人欠２</t>
  </si>
  <si>
    <t>放デイ４・有資格４・人欠２・評減</t>
  </si>
  <si>
    <t>放デイ４・有資格４・人欠２・開減１</t>
  </si>
  <si>
    <t>放デイ４・有資格４・人欠２・開減１・評減</t>
  </si>
  <si>
    <t>放デイ４・有資格４・人欠２・開減２</t>
  </si>
  <si>
    <t>放デイ４・有資格４・人欠２・開減２・評減</t>
  </si>
  <si>
    <t>放デイ４・有資格４・人欠２・拘減</t>
  </si>
  <si>
    <t>放デイ４・有資格４・人欠２・評減・拘減</t>
  </si>
  <si>
    <t>放デイ４・有資格４・人欠２・開減１・拘減</t>
  </si>
  <si>
    <t>放デイ４・有資格４・人欠２・開減１・評減・拘減</t>
  </si>
  <si>
    <t>放デイ４・有資格４・人欠２・開減２・拘減</t>
  </si>
  <si>
    <t>放デイ４・有資格４・人欠２・開減２・評減・拘減</t>
  </si>
  <si>
    <t>放デイ４・有資格４・人欠２・未計画</t>
  </si>
  <si>
    <t>放デイ４・有資格４・人欠２・未計画・評減</t>
  </si>
  <si>
    <t>放デイ４・有資格４・人欠２・未計画・開減１</t>
  </si>
  <si>
    <t>放デイ４・有資格４・人欠２・未計画・開減１・評減</t>
  </si>
  <si>
    <t>放デイ４・有資格４・人欠２・未計画・開減２</t>
  </si>
  <si>
    <t>放デイ４・有資格４・人欠２・未計画・開減２・評減</t>
  </si>
  <si>
    <t>放デイ４・有資格４・人欠２・未計画・拘減</t>
  </si>
  <si>
    <t>放デイ４・有資格４・人欠２・未計画・評減・拘減</t>
  </si>
  <si>
    <t>放デイ４・有資格４・人欠２・未計画・開減１・拘減</t>
  </si>
  <si>
    <t>放デイ４・有資格４・人欠２・未計画・開減１・評減・拘減</t>
  </si>
  <si>
    <t>放デイ４・有資格４・人欠２・未計画・開減２・拘減</t>
  </si>
  <si>
    <t>放デイ４・有資格４・人欠２・未計画・開減２・評減・拘減</t>
  </si>
  <si>
    <t>放デイ４・有資格４・人欠２・未計画２</t>
  </si>
  <si>
    <t>放デイ４・有資格４・人欠２・未計画２・評減</t>
  </si>
  <si>
    <t>放デイ４・有資格４・人欠２・未計画２・開減１</t>
  </si>
  <si>
    <t>放デイ４・有資格４・人欠２・未計画２・開減１・評減</t>
  </si>
  <si>
    <t>放デイ４・有資格４・人欠２・未計画２・開減２</t>
  </si>
  <si>
    <t>放デイ４・有資格４・人欠２・未計画２・開減２・評減</t>
  </si>
  <si>
    <t>放デイ４・有資格４・人欠２・未計画２・拘減</t>
  </si>
  <si>
    <t>放デイ４・有資格４・人欠２・未計画２・評減・拘減</t>
  </si>
  <si>
    <t>放デイ４・有資格４・人欠２・未計画２・開減１・拘減</t>
  </si>
  <si>
    <t>放デイ４・有資格４・人欠２・未計画２・開減１・評減・拘減</t>
  </si>
  <si>
    <t>放デイ４・有資格４・人欠２・未計画２・開減２・拘減</t>
  </si>
  <si>
    <t>放デイ４・有資格４・人欠２・未計画２・開減２・評減・拘減</t>
  </si>
  <si>
    <t>放デイ５・人欠</t>
  </si>
  <si>
    <t>C073</t>
    <phoneticPr fontId="6"/>
  </si>
  <si>
    <t>放デイ５・人欠・評減</t>
  </si>
  <si>
    <t>放デイ５・人欠・開減１</t>
  </si>
  <si>
    <t>C074</t>
    <phoneticPr fontId="6"/>
  </si>
  <si>
    <t>放デイ５・人欠・開減１・評減</t>
  </si>
  <si>
    <t>放デイ５・人欠・開減２</t>
  </si>
  <si>
    <t>C075</t>
    <phoneticPr fontId="6"/>
  </si>
  <si>
    <t>放デイ５・人欠・開減２・評減</t>
  </si>
  <si>
    <t>C076</t>
    <phoneticPr fontId="6"/>
  </si>
  <si>
    <t>放デイ５・人欠・拘減</t>
  </si>
  <si>
    <t>放デイ５・人欠・評減・拘減</t>
  </si>
  <si>
    <t>放デイ５・人欠・開減１・拘減</t>
  </si>
  <si>
    <t>放デイ５・人欠・開減１・評減・拘減</t>
  </si>
  <si>
    <t>放デイ５・人欠・開減２・拘減</t>
  </si>
  <si>
    <t>放デイ５・人欠・開減２・評減・拘減</t>
  </si>
  <si>
    <t>放デイ５・人欠・未計画</t>
  </si>
  <si>
    <t>C082</t>
    <phoneticPr fontId="6"/>
  </si>
  <si>
    <t>放デイ５・人欠・未計画・評減</t>
  </si>
  <si>
    <t>放デイ５・人欠・未計画・開減１</t>
  </si>
  <si>
    <t>C083</t>
    <phoneticPr fontId="6"/>
  </si>
  <si>
    <t>放デイ５・人欠・未計画・開減１・評減</t>
  </si>
  <si>
    <t>放デイ５・人欠・未計画・開減２</t>
  </si>
  <si>
    <t>C084</t>
    <phoneticPr fontId="6"/>
  </si>
  <si>
    <t>放デイ５・人欠・未計画・開減２・評減</t>
  </si>
  <si>
    <t>C085</t>
    <phoneticPr fontId="6"/>
  </si>
  <si>
    <t>放デイ５・人欠・未計画・拘減</t>
  </si>
  <si>
    <t>放デイ５・人欠・未計画・評減・拘減</t>
  </si>
  <si>
    <t>放デイ５・人欠・未計画・開減１・拘減</t>
  </si>
  <si>
    <t>放デイ５・人欠・未計画・開減１・評減・拘減</t>
  </si>
  <si>
    <t>放デイ５・人欠・未計画・開減２・拘減</t>
  </si>
  <si>
    <t>放デイ５・人欠・未計画・開減２・評減・拘減</t>
  </si>
  <si>
    <t>放デイ５・人欠・未計画２</t>
  </si>
  <si>
    <t>放デイ５・人欠・未計画２・評減</t>
  </si>
  <si>
    <t>放デイ５・人欠・未計画２・開減１</t>
  </si>
  <si>
    <t>放デイ５・人欠・未計画２・開減１・評減</t>
  </si>
  <si>
    <t>放デイ５・人欠・未計画２・開減２</t>
  </si>
  <si>
    <t>放デイ５・人欠・未計画２・開減２・評減</t>
  </si>
  <si>
    <t>放デイ５・人欠・未計画２・拘減</t>
  </si>
  <si>
    <t>放デイ５・人欠・未計画２・評減・拘減</t>
  </si>
  <si>
    <t>放デイ５・人欠・未計画２・開減１・拘減</t>
  </si>
  <si>
    <t>放デイ５・人欠・未計画２・開減１・評減・拘減</t>
  </si>
  <si>
    <t>放デイ５・人欠・未計画２・開減２・拘減</t>
  </si>
  <si>
    <t>放デイ５・人欠・未計画２・開減２・評減・拘減</t>
  </si>
  <si>
    <t>放デイ５・有資格５・人欠</t>
  </si>
  <si>
    <t>C103</t>
    <phoneticPr fontId="6"/>
  </si>
  <si>
    <t>放デイ５・有資格５・人欠・評減</t>
  </si>
  <si>
    <t>放デイ５・有資格５・人欠・開減１</t>
  </si>
  <si>
    <t>C104</t>
    <phoneticPr fontId="6"/>
  </si>
  <si>
    <t>放デイ５・有資格５・人欠・開減１・評減</t>
  </si>
  <si>
    <t>放デイ５・有資格５・人欠・開減２</t>
  </si>
  <si>
    <t>C105</t>
    <phoneticPr fontId="6"/>
  </si>
  <si>
    <t>放デイ５・有資格５・人欠・開減２・評減</t>
  </si>
  <si>
    <t>C106</t>
    <phoneticPr fontId="6"/>
  </si>
  <si>
    <t>放デイ５・有資格５・人欠・拘減</t>
  </si>
  <si>
    <t>放デイ５・有資格５・人欠・評減・拘減</t>
  </si>
  <si>
    <t>放デイ５・有資格５・人欠・開減１・拘減</t>
  </si>
  <si>
    <t>放デイ５・有資格５・人欠・開減１・評減・拘減</t>
  </si>
  <si>
    <t>放デイ５・有資格５・人欠・開減２・拘減</t>
  </si>
  <si>
    <t>放デイ５・有資格５・人欠・開減２・評減・拘減</t>
  </si>
  <si>
    <t>放デイ５・有資格５・人欠・未計画</t>
  </si>
  <si>
    <t>C112</t>
    <phoneticPr fontId="6"/>
  </si>
  <si>
    <t>放デイ５・有資格５・人欠・未計画・評減</t>
  </si>
  <si>
    <t>放デイ５・有資格５・人欠・未計画・開減１</t>
  </si>
  <si>
    <t>C113</t>
    <phoneticPr fontId="6"/>
  </si>
  <si>
    <t>放デイ５・有資格５・人欠・未計画・開減１・評減</t>
  </si>
  <si>
    <t>放デイ５・有資格５・人欠・未計画・開減２</t>
  </si>
  <si>
    <t>C114</t>
    <phoneticPr fontId="6"/>
  </si>
  <si>
    <t>放デイ５・有資格５・人欠・未計画・開減２・評減</t>
  </si>
  <si>
    <t>C115</t>
    <phoneticPr fontId="6"/>
  </si>
  <si>
    <t>放デイ５・有資格５・人欠・未計画・拘減</t>
  </si>
  <si>
    <t>放デイ５・有資格５・人欠・未計画・評減・拘減</t>
  </si>
  <si>
    <t>放デイ５・有資格５・人欠・未計画・開減１・拘減</t>
  </si>
  <si>
    <t>放デイ５・有資格５・人欠・未計画・開減１・評減・拘減</t>
  </si>
  <si>
    <t>放デイ５・有資格５・人欠・未計画・開減２・拘減</t>
  </si>
  <si>
    <t>放デイ５・有資格５・人欠・未計画・開減２・評減・拘減</t>
  </si>
  <si>
    <t>放デイ５・有資格５・人欠・未計画２</t>
  </si>
  <si>
    <t>放デイ５・有資格５・人欠・未計画２・評減</t>
  </si>
  <si>
    <t>放デイ５・有資格５・人欠・未計画２・開減１</t>
  </si>
  <si>
    <t>放デイ５・有資格５・人欠・未計画２・開減１・評減</t>
  </si>
  <si>
    <t>放デイ５・有資格５・人欠・未計画２・開減２</t>
  </si>
  <si>
    <t>放デイ５・有資格５・人欠・未計画２・開減２・評減</t>
  </si>
  <si>
    <t>放デイ５・有資格５・人欠・未計画２・拘減</t>
  </si>
  <si>
    <t>放デイ５・有資格５・人欠・未計画２・評減・拘減</t>
  </si>
  <si>
    <t>放デイ５・有資格５・人欠・未計画２・開減１・拘減</t>
  </si>
  <si>
    <t>放デイ５・有資格５・人欠・未計画２・開減１・評減・拘減</t>
  </si>
  <si>
    <t>放デイ５・有資格５・人欠・未計画２・開減２・拘減</t>
  </si>
  <si>
    <t>放デイ５・有資格５・人欠・未計画２・開減２・評減・拘減</t>
  </si>
  <si>
    <t>放デイ５・人欠２</t>
  </si>
  <si>
    <t>放デイ５・人欠２・評減</t>
  </si>
  <si>
    <t>放デイ５・人欠２・開減１</t>
  </si>
  <si>
    <t>放デイ５・人欠２・開減１・評減</t>
  </si>
  <si>
    <t>放デイ５・人欠２・開減２</t>
  </si>
  <si>
    <t>放デイ５・人欠２・開減２・評減</t>
  </si>
  <si>
    <t>放デイ５・人欠２・拘減</t>
  </si>
  <si>
    <t>放デイ５・人欠２・評減・拘減</t>
  </si>
  <si>
    <t>放デイ５・人欠２・開減１・拘減</t>
  </si>
  <si>
    <t>放デイ５・人欠２・開減１・評減・拘減</t>
  </si>
  <si>
    <t>放デイ５・人欠２・開減２・拘減</t>
  </si>
  <si>
    <t>放デイ５・人欠２・開減２・評減・拘減</t>
  </si>
  <si>
    <t>C145</t>
  </si>
  <si>
    <t>放デイ５・人欠２・未計画</t>
  </si>
  <si>
    <t>C146</t>
  </si>
  <si>
    <t>放デイ５・人欠２・未計画・評減</t>
  </si>
  <si>
    <t>C147</t>
  </si>
  <si>
    <t>放デイ５・人欠２・未計画・開減１</t>
  </si>
  <si>
    <t>C148</t>
  </si>
  <si>
    <t>放デイ５・人欠２・未計画・開減１・評減</t>
  </si>
  <si>
    <t>C149</t>
  </si>
  <si>
    <t>放デイ５・人欠２・未計画・開減２</t>
  </si>
  <si>
    <t>C150</t>
  </si>
  <si>
    <t>放デイ５・人欠２・未計画・開減２・評減</t>
  </si>
  <si>
    <t>C151</t>
  </si>
  <si>
    <t>放デイ５・人欠２・未計画・拘減</t>
  </si>
  <si>
    <t>放デイ５・人欠２・未計画・評減・拘減</t>
  </si>
  <si>
    <t>放デイ５・人欠２・未計画・開減１・拘減</t>
  </si>
  <si>
    <t>放デイ５・人欠２・未計画・開減１・評減・拘減</t>
  </si>
  <si>
    <t>放デイ５・人欠２・未計画・開減２・拘減</t>
  </si>
  <si>
    <t>放デイ５・人欠２・未計画・開減２・評減・拘減</t>
  </si>
  <si>
    <t>放デイ５・人欠２・未計画２</t>
  </si>
  <si>
    <t>放デイ５・人欠２・未計画２・評減</t>
  </si>
  <si>
    <t>放デイ５・人欠２・未計画２・開減１</t>
  </si>
  <si>
    <t>放デイ５・人欠２・未計画２・開減１・評減</t>
  </si>
  <si>
    <t>放デイ５・人欠２・未計画２・開減２</t>
  </si>
  <si>
    <t>放デイ５・人欠２・未計画２・開減２・評減</t>
  </si>
  <si>
    <t>放デイ５・人欠２・未計画２・拘減</t>
  </si>
  <si>
    <t>放デイ５・人欠２・未計画２・評減・拘減</t>
  </si>
  <si>
    <t>放デイ５・人欠２・未計画２・開減１・拘減</t>
  </si>
  <si>
    <t>放デイ５・人欠２・未計画２・開減１・評減・拘減</t>
  </si>
  <si>
    <t>放デイ５・人欠２・未計画２・開減２・拘減</t>
  </si>
  <si>
    <t>放デイ５・人欠２・未計画２・開減２・評減・拘減</t>
  </si>
  <si>
    <t>放デイ５・有資格５・人欠２</t>
  </si>
  <si>
    <t>放デイ５・有資格５・人欠２・評減</t>
  </si>
  <si>
    <t>放デイ５・有資格５・人欠２・開減１</t>
  </si>
  <si>
    <t>放デイ５・有資格５・人欠２・開減１・評減</t>
  </si>
  <si>
    <t>放デイ５・有資格５・人欠２・開減２</t>
  </si>
  <si>
    <t>放デイ５・有資格５・人欠２・開減２・評減</t>
  </si>
  <si>
    <t>放デイ５・有資格５・人欠２・拘減</t>
  </si>
  <si>
    <t>放デイ５・有資格５・人欠２・評減・拘減</t>
  </si>
  <si>
    <t>放デイ５・有資格５・人欠２・開減１・拘減</t>
  </si>
  <si>
    <t>放デイ５・有資格５・人欠２・開減１・評減・拘減</t>
  </si>
  <si>
    <t>放デイ５・有資格５・人欠２・開減２・拘減</t>
  </si>
  <si>
    <t>放デイ５・有資格５・人欠２・開減２・評減・拘減</t>
  </si>
  <si>
    <t>放デイ５・有資格５・人欠２・未計画</t>
  </si>
  <si>
    <t>放デイ５・有資格５・人欠２・未計画・評減</t>
  </si>
  <si>
    <t>放デイ５・有資格５・人欠２・未計画・開減１</t>
  </si>
  <si>
    <t>放デイ５・有資格５・人欠２・未計画・開減１・評減</t>
  </si>
  <si>
    <t>放デイ５・有資格５・人欠２・未計画・開減２</t>
  </si>
  <si>
    <t>放デイ５・有資格５・人欠２・未計画・開減２・評減</t>
  </si>
  <si>
    <t>放デイ５・有資格５・人欠２・未計画・拘減</t>
  </si>
  <si>
    <t>放デイ５・有資格５・人欠２・未計画・評減・拘減</t>
  </si>
  <si>
    <t>放デイ５・有資格５・人欠２・未計画・開減１・拘減</t>
  </si>
  <si>
    <t>放デイ５・有資格５・人欠２・未計画・開減１・評減・拘減</t>
  </si>
  <si>
    <t>放デイ５・有資格５・人欠２・未計画・開減２・拘減</t>
  </si>
  <si>
    <t>放デイ５・有資格５・人欠２・未計画・開減２・評減・拘減</t>
  </si>
  <si>
    <t>放デイ５・有資格５・人欠２・未計画２</t>
  </si>
  <si>
    <t>放デイ５・有資格５・人欠２・未計画２・評減</t>
  </si>
  <si>
    <t>放デイ５・有資格５・人欠２・未計画２・開減１</t>
  </si>
  <si>
    <t>放デイ５・有資格５・人欠２・未計画２・開減１・評減</t>
  </si>
  <si>
    <t>放デイ５・有資格５・人欠２・未計画２・開減２</t>
  </si>
  <si>
    <t>放デイ５・有資格５・人欠２・未計画２・開減２・評減</t>
  </si>
  <si>
    <t>放デイ５・有資格５・人欠２・未計画２・拘減</t>
  </si>
  <si>
    <t>放デイ５・有資格５・人欠２・未計画２・評減・拘減</t>
  </si>
  <si>
    <t>放デイ５・有資格５・人欠２・未計画２・開減１・拘減</t>
  </si>
  <si>
    <t>放デイ５・有資格５・人欠２・未計画２・開減１・評減・拘減</t>
  </si>
  <si>
    <t>放デイ５・有資格５・人欠２・未計画２・開減２・拘減</t>
  </si>
  <si>
    <t>放デイ５・有資格５・人欠２・未計画２・開減２・評減・拘減</t>
  </si>
  <si>
    <t>放デイ６・人欠</t>
  </si>
  <si>
    <t>C205</t>
    <phoneticPr fontId="6"/>
  </si>
  <si>
    <t>放デイ６・人欠・評減</t>
  </si>
  <si>
    <t>放デイ６・人欠・開減１</t>
  </si>
  <si>
    <t>C206</t>
    <phoneticPr fontId="6"/>
  </si>
  <si>
    <t>放デイ６・人欠・開減１・評減</t>
  </si>
  <si>
    <t>放デイ６・人欠・開減２</t>
  </si>
  <si>
    <t>C207</t>
    <phoneticPr fontId="6"/>
  </si>
  <si>
    <t>放デイ６・人欠・開減２・評減</t>
  </si>
  <si>
    <t>C208</t>
    <phoneticPr fontId="6"/>
  </si>
  <si>
    <t>放デイ６・人欠・拘減</t>
  </si>
  <si>
    <t>放デイ６・人欠・評減・拘減</t>
  </si>
  <si>
    <t>放デイ６・人欠・開減１・拘減</t>
  </si>
  <si>
    <t>放デイ６・人欠・開減１・評減・拘減</t>
  </si>
  <si>
    <t>放デイ６・人欠・開減２・拘減</t>
  </si>
  <si>
    <t>放デイ６・人欠・開減２・評減・拘減</t>
  </si>
  <si>
    <t>放デイ６・人欠・未計画</t>
  </si>
  <si>
    <t>C214</t>
    <phoneticPr fontId="6"/>
  </si>
  <si>
    <t>放デイ６・人欠・未計画・評減</t>
  </si>
  <si>
    <t>放デイ６・人欠・未計画・開減１</t>
  </si>
  <si>
    <t>C215</t>
    <phoneticPr fontId="6"/>
  </si>
  <si>
    <t>放デイ６・人欠・未計画・開減１・評減</t>
  </si>
  <si>
    <t>放デイ６・人欠・未計画・開減２</t>
  </si>
  <si>
    <t>C216</t>
    <phoneticPr fontId="6"/>
  </si>
  <si>
    <t>放デイ６・人欠・未計画・開減２・評減</t>
  </si>
  <si>
    <t>C217</t>
    <phoneticPr fontId="6"/>
  </si>
  <si>
    <t>放デイ６・人欠・未計画・拘減</t>
  </si>
  <si>
    <t>放デイ６・人欠・未計画・評減・拘減</t>
  </si>
  <si>
    <t>放デイ６・人欠・未計画・開減１・拘減</t>
  </si>
  <si>
    <t>放デイ６・人欠・未計画・開減１・評減・拘減</t>
  </si>
  <si>
    <t>放デイ６・人欠・未計画・開減２・拘減</t>
  </si>
  <si>
    <t>放デイ６・人欠・未計画・開減２・評減・拘減</t>
  </si>
  <si>
    <t>放デイ６・人欠・未計画２</t>
  </si>
  <si>
    <t>放デイ６・人欠・未計画２・評減</t>
  </si>
  <si>
    <t>放デイ６・人欠・未計画２・開減１</t>
  </si>
  <si>
    <t>放デイ６・人欠・未計画２・開減１・評減</t>
  </si>
  <si>
    <t>放デイ６・人欠・未計画２・開減２</t>
  </si>
  <si>
    <t>放デイ６・人欠・未計画２・開減２・評減</t>
  </si>
  <si>
    <t>放デイ６・人欠・未計画２・拘減</t>
  </si>
  <si>
    <t>放デイ６・人欠・未計画２・評減・拘減</t>
  </si>
  <si>
    <t>放デイ６・人欠・未計画２・開減１・拘減</t>
  </si>
  <si>
    <t>放デイ６・人欠・未計画２・開減１・評減・拘減</t>
  </si>
  <si>
    <t>放デイ６・人欠・未計画２・開減２・拘減</t>
  </si>
  <si>
    <t>放デイ６・人欠・未計画２・開減２・評減・拘減</t>
  </si>
  <si>
    <t>放デイ６・有資格６・人欠</t>
  </si>
  <si>
    <t>C235</t>
    <phoneticPr fontId="6"/>
  </si>
  <si>
    <t>放デイ６・有資格６・人欠・評減</t>
  </si>
  <si>
    <t>放デイ６・有資格６・人欠・開減１</t>
  </si>
  <si>
    <t>C236</t>
    <phoneticPr fontId="6"/>
  </si>
  <si>
    <t>放デイ６・有資格６・人欠・開減１・評減</t>
  </si>
  <si>
    <t>放デイ６・有資格６・人欠・開減２</t>
  </si>
  <si>
    <t>C237</t>
    <phoneticPr fontId="6"/>
  </si>
  <si>
    <t>放デイ６・有資格６・人欠・開減２・評減</t>
  </si>
  <si>
    <t>C238</t>
    <phoneticPr fontId="6"/>
  </si>
  <si>
    <t>放デイ６・有資格６・人欠・拘減</t>
  </si>
  <si>
    <t>放デイ６・有資格６・人欠・評減・拘減</t>
  </si>
  <si>
    <t>放デイ６・有資格６・人欠・開減１・拘減</t>
  </si>
  <si>
    <t>放デイ６・有資格６・人欠・開減１・評減・拘減</t>
  </si>
  <si>
    <t>放デイ６・有資格６・人欠・開減２・拘減</t>
  </si>
  <si>
    <t>放デイ６・有資格６・人欠・開減２・評減・拘減</t>
  </si>
  <si>
    <t>放デイ６・有資格６・人欠・未計画</t>
  </si>
  <si>
    <t>C244</t>
    <phoneticPr fontId="6"/>
  </si>
  <si>
    <t>放デイ６・有資格６・人欠・未計画・評減</t>
  </si>
  <si>
    <t>放デイ６・有資格６・人欠・未計画・開減１</t>
  </si>
  <si>
    <t>C245</t>
    <phoneticPr fontId="6"/>
  </si>
  <si>
    <t>放デイ６・有資格６・人欠・未計画・開減１・評減</t>
  </si>
  <si>
    <t>放デイ６・有資格６・人欠・未計画・開減２</t>
  </si>
  <si>
    <t>C246</t>
    <phoneticPr fontId="6"/>
  </si>
  <si>
    <t>放デイ６・有資格６・人欠・未計画・開減２・評減</t>
  </si>
  <si>
    <t>C247</t>
    <phoneticPr fontId="6"/>
  </si>
  <si>
    <t>放デイ６・有資格６・人欠・未計画・拘減</t>
  </si>
  <si>
    <t>放デイ６・有資格６・人欠・未計画・評減・拘減</t>
  </si>
  <si>
    <t>放デイ６・有資格６・人欠・未計画・開減１・拘減</t>
  </si>
  <si>
    <t>放デイ６・有資格６・人欠・未計画・開減１・評減・拘減</t>
  </si>
  <si>
    <t>放デイ６・有資格６・人欠・未計画・開減２・拘減</t>
  </si>
  <si>
    <t>放デイ６・有資格６・人欠・未計画・開減２・評減・拘減</t>
  </si>
  <si>
    <t>放デイ６・有資格６・人欠・未計画２</t>
  </si>
  <si>
    <t>放デイ６・有資格６・人欠・未計画２・評減</t>
  </si>
  <si>
    <t>放デイ６・有資格６・人欠・未計画２・開減１</t>
  </si>
  <si>
    <t>放デイ６・有資格６・人欠・未計画２・開減１・評減</t>
  </si>
  <si>
    <t>放デイ６・有資格６・人欠・未計画２・開減２</t>
  </si>
  <si>
    <t>放デイ６・有資格６・人欠・未計画２・開減２・評減</t>
  </si>
  <si>
    <t>放デイ６・有資格６・人欠・未計画２・拘減</t>
  </si>
  <si>
    <t>放デイ６・有資格６・人欠・未計画２・評減・拘減</t>
  </si>
  <si>
    <t>放デイ６・有資格６・人欠・未計画２・開減１・拘減</t>
  </si>
  <si>
    <t>放デイ６・有資格６・人欠・未計画２・開減１・評減・拘減</t>
  </si>
  <si>
    <t>放デイ６・有資格６・人欠・未計画２・開減２・拘減</t>
  </si>
  <si>
    <t>放デイ６・有資格６・人欠・未計画２・開減２・評減・拘減</t>
  </si>
  <si>
    <t>放デイ６・人欠２</t>
  </si>
  <si>
    <t>放デイ６・人欠２・評減</t>
  </si>
  <si>
    <t>放デイ６・人欠２・開減１</t>
  </si>
  <si>
    <t>放デイ６・人欠２・開減１・評減</t>
  </si>
  <si>
    <t>放デイ６・人欠２・開減２</t>
  </si>
  <si>
    <t>放デイ６・人欠２・開減２・評減</t>
  </si>
  <si>
    <t>放デイ６・人欠２・拘減</t>
  </si>
  <si>
    <t>放デイ６・人欠２・評減・拘減</t>
  </si>
  <si>
    <t>放デイ６・人欠２・開減１・拘減</t>
  </si>
  <si>
    <t>放デイ６・人欠２・開減１・評減・拘減</t>
  </si>
  <si>
    <t>放デイ６・人欠２・開減２・拘減</t>
  </si>
  <si>
    <t>放デイ６・人欠２・開減２・評減・拘減</t>
  </si>
  <si>
    <t>放デイ６・人欠２・未計画</t>
  </si>
  <si>
    <t>放デイ６・人欠２・未計画・評減</t>
  </si>
  <si>
    <t>放デイ６・人欠２・未計画・開減１</t>
  </si>
  <si>
    <t>放デイ６・人欠２・未計画・開減１・評減</t>
  </si>
  <si>
    <t>放デイ６・人欠２・未計画・開減２</t>
  </si>
  <si>
    <t>放デイ６・人欠２・未計画・開減２・評減</t>
  </si>
  <si>
    <t>放デイ６・人欠２・未計画・拘減</t>
  </si>
  <si>
    <t>放デイ６・人欠２・未計画・評減・拘減</t>
  </si>
  <si>
    <t>放デイ６・人欠２・未計画・開減１・拘減</t>
  </si>
  <si>
    <t>放デイ６・人欠２・未計画・開減１・評減・拘減</t>
  </si>
  <si>
    <t>放デイ６・人欠２・未計画・開減２・拘減</t>
  </si>
  <si>
    <t>放デイ６・人欠２・未計画・開減２・評減・拘減</t>
  </si>
  <si>
    <t>放デイ６・人欠２・未計画２</t>
  </si>
  <si>
    <t>放デイ６・人欠２・未計画２・評減</t>
  </si>
  <si>
    <t>放デイ６・人欠２・未計画２・開減１</t>
  </si>
  <si>
    <t>放デイ６・人欠２・未計画２・開減１・評減</t>
  </si>
  <si>
    <t>放デイ６・人欠２・未計画２・開減２</t>
  </si>
  <si>
    <t>放デイ６・人欠２・未計画２・開減２・評減</t>
  </si>
  <si>
    <t>C295</t>
  </si>
  <si>
    <t>放デイ６・人欠２・未計画２・拘減</t>
  </si>
  <si>
    <t>C296</t>
  </si>
  <si>
    <t>放デイ６・人欠２・未計画２・評減・拘減</t>
  </si>
  <si>
    <t>C297</t>
  </si>
  <si>
    <t>放デイ６・人欠２・未計画２・開減１・拘減</t>
  </si>
  <si>
    <t>C298</t>
  </si>
  <si>
    <t>放デイ６・人欠２・未計画２・開減１・評減・拘減</t>
  </si>
  <si>
    <t>C299</t>
  </si>
  <si>
    <t>放デイ６・人欠２・未計画２・開減２・拘減</t>
  </si>
  <si>
    <t>C300</t>
  </si>
  <si>
    <t>放デイ６・人欠２・未計画２・開減２・評減・拘減</t>
  </si>
  <si>
    <t>放デイ６・有資格６・人欠２</t>
  </si>
  <si>
    <t>放デイ６・有資格６・人欠２・評減</t>
  </si>
  <si>
    <t>放デイ６・有資格６・人欠２・開減１</t>
  </si>
  <si>
    <t>放デイ６・有資格６・人欠２・開減１・評減</t>
  </si>
  <si>
    <t>放デイ６・有資格６・人欠２・開減２</t>
  </si>
  <si>
    <t>放デイ６・有資格６・人欠２・開減２・評減</t>
  </si>
  <si>
    <t>放デイ６・有資格６・人欠２・拘減</t>
  </si>
  <si>
    <t>放デイ６・有資格６・人欠２・評減・拘減</t>
  </si>
  <si>
    <t>放デイ６・有資格６・人欠２・開減１・拘減</t>
  </si>
  <si>
    <t>放デイ６・有資格６・人欠２・開減１・評減・拘減</t>
  </si>
  <si>
    <t>放デイ６・有資格６・人欠２・開減２・拘減</t>
  </si>
  <si>
    <t>放デイ６・有資格６・人欠２・開減２・評減・拘減</t>
  </si>
  <si>
    <t>放デイ６・有資格６・人欠２・未計画</t>
  </si>
  <si>
    <t>放デイ６・有資格６・人欠２・未計画・評減</t>
  </si>
  <si>
    <t>放デイ６・有資格６・人欠２・未計画・開減１</t>
  </si>
  <si>
    <t>放デイ６・有資格６・人欠２・未計画・開減１・評減</t>
  </si>
  <si>
    <t>放デイ６・有資格６・人欠２・未計画・開減２</t>
  </si>
  <si>
    <t>放デイ６・有資格６・人欠２・未計画・開減２・評減</t>
  </si>
  <si>
    <t>放デイ６・有資格６・人欠２・未計画・拘減</t>
  </si>
  <si>
    <t>放デイ６・有資格６・人欠２・未計画・評減・拘減</t>
  </si>
  <si>
    <t>放デイ６・有資格６・人欠２・未計画・開減１・拘減</t>
  </si>
  <si>
    <t>放デイ６・有資格６・人欠２・未計画・開減１・評減・拘減</t>
  </si>
  <si>
    <t>放デイ６・有資格６・人欠２・未計画・開減２・拘減</t>
  </si>
  <si>
    <t>放デイ６・有資格６・人欠２・未計画・開減２・評減・拘減</t>
  </si>
  <si>
    <t>放デイ６・有資格６・人欠２・未計画２</t>
  </si>
  <si>
    <t>放デイ６・有資格６・人欠２・未計画２・評減</t>
  </si>
  <si>
    <t>放デイ６・有資格６・人欠２・未計画２・開減１</t>
  </si>
  <si>
    <t>放デイ６・有資格６・人欠２・未計画２・開減１・評減</t>
  </si>
  <si>
    <t>放デイ６・有資格６・人欠２・未計画２・開減２</t>
  </si>
  <si>
    <t>放デイ６・有資格６・人欠２・未計画２・開減２・評減</t>
  </si>
  <si>
    <t>放デイ６・有資格６・人欠２・未計画２・拘減</t>
  </si>
  <si>
    <t>放デイ６・有資格６・人欠２・未計画２・評減・拘減</t>
  </si>
  <si>
    <t>放デイ６・有資格６・人欠２・未計画２・開減１・拘減</t>
  </si>
  <si>
    <t>放デイ６・有資格６・人欠２・未計画２・開減１・評減・拘減</t>
  </si>
  <si>
    <t>放デイ６・有資格６・人欠２・未計画２・開減２・拘減</t>
  </si>
  <si>
    <t>放デイ６・有資格６・人欠２・未計画２・開減２・評減・拘減</t>
  </si>
  <si>
    <t>放デイ３０・人欠</t>
  </si>
  <si>
    <t>放デイ３０・人欠・評減</t>
  </si>
  <si>
    <t>放デイ３０・人欠・開減１</t>
  </si>
  <si>
    <t>放デイ３０・人欠・開減１・評減</t>
  </si>
  <si>
    <t>放デイ３０・人欠・開減２</t>
  </si>
  <si>
    <t>放デイ３０・人欠・開減２・評減</t>
  </si>
  <si>
    <t>放デイ３０・人欠・拘減</t>
  </si>
  <si>
    <t>放デイ３０・人欠・評減・拘減</t>
  </si>
  <si>
    <t>放デイ３０・人欠・開減１・拘減</t>
  </si>
  <si>
    <t>放デイ３０・人欠・開減１・評減・拘減</t>
  </si>
  <si>
    <t>放デイ３０・人欠・開減２・拘減</t>
  </si>
  <si>
    <t>放デイ３０・人欠・開減２・評減・拘減</t>
  </si>
  <si>
    <t>放デイ３０・人欠・未計画</t>
  </si>
  <si>
    <t>放デイ３０・人欠・未計画・評減</t>
  </si>
  <si>
    <t>放デイ３０・人欠・未計画・開減１</t>
  </si>
  <si>
    <t>放デイ３０・人欠・未計画・開減１・評減</t>
  </si>
  <si>
    <t>放デイ３０・人欠・未計画・開減２</t>
  </si>
  <si>
    <t>放デイ３０・人欠・未計画・開減２・評減</t>
  </si>
  <si>
    <t>放デイ３０・人欠・未計画・拘減</t>
  </si>
  <si>
    <t>放デイ３０・人欠・未計画・評減・拘減</t>
  </si>
  <si>
    <t>放デイ３０・人欠・未計画・開減１・拘減</t>
  </si>
  <si>
    <t>放デイ３０・人欠・未計画・開減１・評減・拘減</t>
  </si>
  <si>
    <t>放デイ３０・人欠・未計画・開減２・拘減</t>
  </si>
  <si>
    <t>放デイ３０・人欠・未計画・開減２・評減・拘減</t>
  </si>
  <si>
    <t>放デイ３０・人欠・未計画２</t>
  </si>
  <si>
    <t>放デイ３０・人欠・未計画２・評減</t>
  </si>
  <si>
    <t>放デイ３０・人欠・未計画２・開減１</t>
  </si>
  <si>
    <t>放デイ３０・人欠・未計画２・開減１・評減</t>
  </si>
  <si>
    <t>放デイ３０・人欠・未計画２・開減２</t>
  </si>
  <si>
    <t>放デイ３０・人欠・未計画２・開減２・評減</t>
  </si>
  <si>
    <t>放デイ３０・人欠・未計画２・拘減</t>
  </si>
  <si>
    <t>放デイ３０・人欠・未計画２・評減・拘減</t>
  </si>
  <si>
    <t>放デイ３０・人欠・未計画２・開減１・拘減</t>
  </si>
  <si>
    <t>放デイ３０・人欠・未計画２・開減１・評減・拘減</t>
  </si>
  <si>
    <t>放デイ３０・人欠・未計画２・開減２・拘減</t>
  </si>
  <si>
    <t>放デイ３０・人欠・未計画２・開減２・評減・拘減</t>
  </si>
  <si>
    <t>放デイ３０・有資格１６・人欠</t>
  </si>
  <si>
    <t>放デイ３０・有資格１６・人欠・評減</t>
  </si>
  <si>
    <t>放デイ３０・有資格１６・人欠・開減１</t>
  </si>
  <si>
    <t>放デイ３０・有資格１６・人欠・開減１・評減</t>
  </si>
  <si>
    <t>放デイ３０・有資格１６・人欠・開減２</t>
  </si>
  <si>
    <t>放デイ３０・有資格１６・人欠・開減２・評減</t>
  </si>
  <si>
    <t>放デイ３０・有資格１６・人欠・拘減</t>
  </si>
  <si>
    <t>放デイ３０・有資格１６・人欠・評減・拘減</t>
  </si>
  <si>
    <t>放デイ３０・有資格１６・人欠・開減１・拘減</t>
  </si>
  <si>
    <t>放デイ３０・有資格１６・人欠・開減１・評減・拘減</t>
  </si>
  <si>
    <t>放デイ３０・有資格１６・人欠・開減２・拘減</t>
  </si>
  <si>
    <t>放デイ３０・有資格１６・人欠・開減２・評減・拘減</t>
  </si>
  <si>
    <t>放デイ３０・有資格１６・人欠・未計画</t>
  </si>
  <si>
    <t>放デイ３０・有資格１６・人欠・未計画・評減</t>
  </si>
  <si>
    <t>放デイ３０・有資格１６・人欠・未計画・開減１</t>
  </si>
  <si>
    <t>放デイ３０・有資格１６・人欠・未計画・開減１・評減</t>
  </si>
  <si>
    <t>放デイ３０・有資格１６・人欠・未計画・開減２</t>
  </si>
  <si>
    <t>放デイ３０・有資格１６・人欠・未計画・開減２・評減</t>
  </si>
  <si>
    <t>放デイ３０・有資格１６・人欠・未計画・拘減</t>
  </si>
  <si>
    <t>放デイ３０・有資格１６・人欠・未計画・評減・拘減</t>
  </si>
  <si>
    <t>放デイ３０・有資格１６・人欠・未計画・開減１・拘減</t>
  </si>
  <si>
    <t>放デイ３０・有資格１６・人欠・未計画・開減１・評減・拘減</t>
  </si>
  <si>
    <t>放デイ３０・有資格１６・人欠・未計画・開減２・拘減</t>
  </si>
  <si>
    <t>放デイ３０・有資格１６・人欠・未計画・開減２・評減・拘減</t>
  </si>
  <si>
    <t>放デイ３０・有資格１６・人欠・未計画２</t>
  </si>
  <si>
    <t>放デイ３０・有資格１６・人欠・未計画２・評減</t>
  </si>
  <si>
    <t>放デイ３０・有資格１６・人欠・未計画２・開減１</t>
  </si>
  <si>
    <t>放デイ３０・有資格１６・人欠・未計画２・開減１・評減</t>
  </si>
  <si>
    <t>放デイ３０・有資格１６・人欠・未計画２・開減２</t>
  </si>
  <si>
    <t>放デイ３０・有資格１６・人欠・未計画２・開減２・評減</t>
  </si>
  <si>
    <t>放デイ３０・有資格１６・人欠・未計画２・拘減</t>
  </si>
  <si>
    <t>放デイ３０・有資格１６・人欠・未計画２・評減・拘減</t>
  </si>
  <si>
    <t>放デイ３０・有資格１６・人欠・未計画２・開減１・拘減</t>
  </si>
  <si>
    <t>放デイ３０・有資格１６・人欠・未計画２・開減１・評減・拘減</t>
  </si>
  <si>
    <t>放デイ３０・有資格１６・人欠・未計画２・開減２・拘減</t>
  </si>
  <si>
    <t>放デイ３０・有資格１６・人欠・未計画２・開減２・評減・拘減</t>
  </si>
  <si>
    <t>放デイ３０・人欠２</t>
  </si>
  <si>
    <t>放デイ３０・人欠２・評減</t>
  </si>
  <si>
    <t>放デイ３０・人欠２・開減１</t>
  </si>
  <si>
    <t>放デイ３０・人欠２・開減１・評減</t>
  </si>
  <si>
    <t>放デイ３０・人欠２・開減２</t>
  </si>
  <si>
    <t>放デイ３０・人欠２・開減２・評減</t>
  </si>
  <si>
    <t>放デイ３０・人欠２・拘減</t>
  </si>
  <si>
    <t>放デイ３０・人欠２・評減・拘減</t>
  </si>
  <si>
    <t>放デイ３０・人欠２・開減１・拘減</t>
  </si>
  <si>
    <t>放デイ３０・人欠２・開減１・評減・拘減</t>
  </si>
  <si>
    <t>放デイ３０・人欠２・開減２・拘減</t>
  </si>
  <si>
    <t>放デイ３０・人欠２・開減２・評減・拘減</t>
  </si>
  <si>
    <t>放デイ３０・人欠２・未計画</t>
  </si>
  <si>
    <t>放デイ３０・人欠２・未計画・評減</t>
  </si>
  <si>
    <t>放デイ３０・人欠２・未計画・開減１</t>
  </si>
  <si>
    <t>放デイ３０・人欠２・未計画・開減１・評減</t>
  </si>
  <si>
    <t>放デイ３０・人欠２・未計画・開減２</t>
  </si>
  <si>
    <t>放デイ３０・人欠２・未計画・開減２・評減</t>
  </si>
  <si>
    <t>放デイ３０・人欠２・未計画・拘減</t>
  </si>
  <si>
    <t>放デイ３０・人欠２・未計画・評減・拘減</t>
  </si>
  <si>
    <t>放デイ３０・人欠２・未計画・開減１・拘減</t>
  </si>
  <si>
    <t>放デイ３０・人欠２・未計画・開減１・評減・拘減</t>
  </si>
  <si>
    <t>放デイ３０・人欠２・未計画・開減２・拘減</t>
  </si>
  <si>
    <t>放デイ３０・人欠２・未計画・開減２・評減・拘減</t>
  </si>
  <si>
    <t>放デイ３０・人欠２・未計画２</t>
  </si>
  <si>
    <t>放デイ３０・人欠２・未計画２・評減</t>
  </si>
  <si>
    <t>放デイ３０・人欠２・未計画２・開減１</t>
  </si>
  <si>
    <t>放デイ３０・人欠２・未計画２・開減１・評減</t>
  </si>
  <si>
    <t>放デイ３０・人欠２・未計画２・開減２</t>
  </si>
  <si>
    <t>放デイ３０・人欠２・未計画２・開減２・評減</t>
  </si>
  <si>
    <t>放デイ３０・人欠２・未計画２・拘減</t>
  </si>
  <si>
    <t>放デイ３０・人欠２・未計画２・評減・拘減</t>
  </si>
  <si>
    <t>放デイ３０・人欠２・未計画２・開減１・拘減</t>
  </si>
  <si>
    <t>放デイ３０・人欠２・未計画２・開減１・評減・拘減</t>
  </si>
  <si>
    <t>放デイ３０・人欠２・未計画２・開減２・拘減</t>
  </si>
  <si>
    <t>放デイ３０・人欠２・未計画２・開減２・評減・拘減</t>
  </si>
  <si>
    <t>C445</t>
  </si>
  <si>
    <t>放デイ３０・有資格１６・人欠２</t>
  </si>
  <si>
    <t>C446</t>
  </si>
  <si>
    <t>放デイ３０・有資格１６・人欠２・評減</t>
  </si>
  <si>
    <t>C447</t>
  </si>
  <si>
    <t>放デイ３０・有資格１６・人欠２・開減１</t>
  </si>
  <si>
    <t>C448</t>
  </si>
  <si>
    <t>放デイ３０・有資格１６・人欠２・開減１・評減</t>
  </si>
  <si>
    <t>C449</t>
  </si>
  <si>
    <t>放デイ３０・有資格１６・人欠２・開減２</t>
  </si>
  <si>
    <t>C450</t>
  </si>
  <si>
    <t>放デイ３０・有資格１６・人欠２・開減２・評減</t>
  </si>
  <si>
    <t>放デイ３０・有資格１６・人欠２・拘減</t>
  </si>
  <si>
    <t>放デイ３０・有資格１６・人欠２・評減・拘減</t>
  </si>
  <si>
    <t>放デイ３０・有資格１６・人欠２・開減１・拘減</t>
  </si>
  <si>
    <t>放デイ３０・有資格１６・人欠２・開減１・評減・拘減</t>
  </si>
  <si>
    <t>放デイ３０・有資格１６・人欠２・開減２・拘減</t>
  </si>
  <si>
    <t>放デイ３０・有資格１６・人欠２・開減２・評減・拘減</t>
  </si>
  <si>
    <t>放デイ３０・有資格１６・人欠２・未計画</t>
  </si>
  <si>
    <t>放デイ３０・有資格１６・人欠２・未計画・評減</t>
  </si>
  <si>
    <t>放デイ３０・有資格１６・人欠２・未計画・開減１</t>
  </si>
  <si>
    <t>放デイ３０・有資格１６・人欠２・未計画・開減１・評減</t>
  </si>
  <si>
    <t>放デイ３０・有資格１６・人欠２・未計画・開減２</t>
  </si>
  <si>
    <t>放デイ３０・有資格１６・人欠２・未計画・開減２・評減</t>
  </si>
  <si>
    <t>放デイ３０・有資格１６・人欠２・未計画・拘減</t>
  </si>
  <si>
    <t>放デイ３０・有資格１６・人欠２・未計画・評減・拘減</t>
  </si>
  <si>
    <t>放デイ３０・有資格１６・人欠２・未計画・開減１・拘減</t>
  </si>
  <si>
    <t>放デイ３０・有資格１６・人欠２・未計画・開減１・評減・拘減</t>
  </si>
  <si>
    <t>放デイ３０・有資格１６・人欠２・未計画・開減２・拘減</t>
  </si>
  <si>
    <t>放デイ３０・有資格１６・人欠２・未計画・開減２・評減・拘減</t>
  </si>
  <si>
    <t>放デイ３０・有資格１６・人欠２・未計画２</t>
  </si>
  <si>
    <t>放デイ３０・有資格１６・人欠２・未計画２・評減</t>
  </si>
  <si>
    <t>放デイ３０・有資格１６・人欠２・未計画２・開減１</t>
  </si>
  <si>
    <t>放デイ３０・有資格１６・人欠２・未計画２・開減１・評減</t>
  </si>
  <si>
    <t>放デイ３０・有資格１６・人欠２・未計画２・開減２</t>
  </si>
  <si>
    <t>放デイ３０・有資格１６・人欠２・未計画２・開減２・評減</t>
  </si>
  <si>
    <t>放デイ３０・有資格１６・人欠２・未計画２・拘減</t>
  </si>
  <si>
    <t>放デイ３０・有資格１６・人欠２・未計画２・評減・拘減</t>
  </si>
  <si>
    <t>放デイ３０・有資格１６・人欠２・未計画２・開減１・拘減</t>
  </si>
  <si>
    <t>放デイ３０・有資格１６・人欠２・未計画２・開減１・評減・拘減</t>
  </si>
  <si>
    <t>放デイ３０・有資格１６・人欠２・未計画２・開減２・拘減</t>
  </si>
  <si>
    <t>放デイ３０・有資格１６・人欠２・未計画２・開減２・評減・拘減</t>
  </si>
  <si>
    <t>放デイ３１・人欠</t>
  </si>
  <si>
    <t>放デイ３１・人欠・評減</t>
  </si>
  <si>
    <t>放デイ３１・人欠・開減１</t>
  </si>
  <si>
    <t>放デイ３１・人欠・開減１・評減</t>
  </si>
  <si>
    <t>放デイ３１・人欠・開減２</t>
  </si>
  <si>
    <t>放デイ３１・人欠・開減２・評減</t>
  </si>
  <si>
    <t>放デイ３１・人欠・拘減</t>
  </si>
  <si>
    <t>放デイ３１・人欠・評減・拘減</t>
  </si>
  <si>
    <t>放デイ３１・人欠・開減１・拘減</t>
  </si>
  <si>
    <t>放デイ３１・人欠・開減１・評減・拘減</t>
  </si>
  <si>
    <t>放デイ３１・人欠・開減２・拘減</t>
  </si>
  <si>
    <t>放デイ３１・人欠・開減２・評減・拘減</t>
  </si>
  <si>
    <t>放デイ３１・人欠・未計画</t>
  </si>
  <si>
    <t>放デイ３１・人欠・未計画・評減</t>
  </si>
  <si>
    <t>放デイ３１・人欠・未計画・開減１</t>
  </si>
  <si>
    <t>放デイ３１・人欠・未計画・開減１・評減</t>
  </si>
  <si>
    <t>放デイ３１・人欠・未計画・開減２</t>
  </si>
  <si>
    <t>放デイ３１・人欠・未計画・開減２・評減</t>
  </si>
  <si>
    <t>放デイ３１・人欠・未計画・拘減</t>
  </si>
  <si>
    <t>放デイ３１・人欠・未計画・評減・拘減</t>
  </si>
  <si>
    <t>放デイ３１・人欠・未計画・開減１・拘減</t>
  </si>
  <si>
    <t>放デイ３１・人欠・未計画・開減１・評減・拘減</t>
  </si>
  <si>
    <t>放デイ３１・人欠・未計画・開減２・拘減</t>
  </si>
  <si>
    <t>放デイ３１・人欠・未計画・開減２・評減・拘減</t>
  </si>
  <si>
    <t>放デイ３１・人欠・未計画２</t>
  </si>
  <si>
    <t>放デイ３１・人欠・未計画２・評減</t>
  </si>
  <si>
    <t>放デイ３１・人欠・未計画２・開減１</t>
  </si>
  <si>
    <t>放デイ３１・人欠・未計画２・開減１・評減</t>
  </si>
  <si>
    <t>放デイ３１・人欠・未計画２・開減２</t>
  </si>
  <si>
    <t>放デイ３１・人欠・未計画２・開減２・評減</t>
  </si>
  <si>
    <t>放デイ３１・人欠・未計画２・拘減</t>
  </si>
  <si>
    <t>放デイ３１・人欠・未計画２・評減・拘減</t>
  </si>
  <si>
    <t>放デイ３１・人欠・未計画２・開減１・拘減</t>
  </si>
  <si>
    <t>放デイ３１・人欠・未計画２・開減１・評減・拘減</t>
  </si>
  <si>
    <t>放デイ３１・人欠・未計画２・開減２・拘減</t>
  </si>
  <si>
    <t>放デイ３１・人欠・未計画２・開減２・評減・拘減</t>
  </si>
  <si>
    <t>放デイ３１・有資格１７・人欠</t>
  </si>
  <si>
    <t>放デイ３１・有資格１７・人欠・評減</t>
  </si>
  <si>
    <t>放デイ３１・有資格１７・人欠・開減１</t>
  </si>
  <si>
    <t>放デイ３１・有資格１７・人欠・開減１・評減</t>
  </si>
  <si>
    <t>放デイ３１・有資格１７・人欠・開減２</t>
  </si>
  <si>
    <t>放デイ３１・有資格１７・人欠・開減２・評減</t>
  </si>
  <si>
    <t>放デイ３１・有資格１７・人欠・拘減</t>
  </si>
  <si>
    <t>放デイ３１・有資格１７・人欠・評減・拘減</t>
  </si>
  <si>
    <t>放デイ３１・有資格１７・人欠・開減１・拘減</t>
  </si>
  <si>
    <t>放デイ３１・有資格１７・人欠・開減１・評減・拘減</t>
  </si>
  <si>
    <t>放デイ３１・有資格１７・人欠・開減２・拘減</t>
  </si>
  <si>
    <t>放デイ３１・有資格１７・人欠・開減２・評減・拘減</t>
  </si>
  <si>
    <t>放デイ３１・有資格１７・人欠・未計画</t>
  </si>
  <si>
    <t>放デイ３１・有資格１７・人欠・未計画・評減</t>
  </si>
  <si>
    <t>放デイ３１・有資格１７・人欠・未計画・開減１</t>
  </si>
  <si>
    <t>放デイ３１・有資格１７・人欠・未計画・開減１・評減</t>
  </si>
  <si>
    <t>放デイ３１・有資格１７・人欠・未計画・開減２</t>
  </si>
  <si>
    <t>放デイ３１・有資格１７・人欠・未計画・開減２・評減</t>
  </si>
  <si>
    <t>放デイ３１・有資格１７・人欠・未計画・拘減</t>
  </si>
  <si>
    <t>放デイ３１・有資格１７・人欠・未計画・評減・拘減</t>
  </si>
  <si>
    <t>放デイ３１・有資格１７・人欠・未計画・開減１・拘減</t>
  </si>
  <si>
    <t>放デイ３１・有資格１７・人欠・未計画・開減１・評減・拘減</t>
  </si>
  <si>
    <t>放デイ３１・有資格１７・人欠・未計画・開減２・拘減</t>
  </si>
  <si>
    <t>放デイ３１・有資格１７・人欠・未計画・開減２・評減・拘減</t>
  </si>
  <si>
    <t>放デイ３１・有資格１７・人欠・未計画２</t>
  </si>
  <si>
    <t>放デイ３１・有資格１７・人欠・未計画２・評減</t>
  </si>
  <si>
    <t>放デイ３１・有資格１７・人欠・未計画２・開減１</t>
  </si>
  <si>
    <t>放デイ３１・有資格１７・人欠・未計画２・開減１・評減</t>
  </si>
  <si>
    <t>放デイ３１・有資格１７・人欠・未計画２・開減２</t>
  </si>
  <si>
    <t>放デイ３１・有資格１７・人欠・未計画２・開減２・評減</t>
  </si>
  <si>
    <t>放デイ３１・有資格１７・人欠・未計画２・拘減</t>
  </si>
  <si>
    <t>放デイ３１・有資格１７・人欠・未計画２・評減・拘減</t>
  </si>
  <si>
    <t>放デイ３１・有資格１７・人欠・未計画２・開減１・拘減</t>
  </si>
  <si>
    <t>放デイ３１・有資格１７・人欠・未計画２・開減１・評減・拘減</t>
  </si>
  <si>
    <t>放デイ３１・有資格１７・人欠・未計画２・開減２・拘減</t>
  </si>
  <si>
    <t>放デイ３１・有資格１７・人欠・未計画２・開減２・評減・拘減</t>
  </si>
  <si>
    <t>放デイ３１・人欠２</t>
  </si>
  <si>
    <t>放デイ３１・人欠２・評減</t>
  </si>
  <si>
    <t>放デイ３１・人欠２・開減１</t>
  </si>
  <si>
    <t>放デイ３１・人欠２・開減１・評減</t>
  </si>
  <si>
    <t>放デイ３１・人欠２・開減２</t>
  </si>
  <si>
    <t>放デイ３１・人欠２・開減２・評減</t>
  </si>
  <si>
    <t>放デイ３１・人欠２・拘減</t>
  </si>
  <si>
    <t>放デイ３１・人欠２・評減・拘減</t>
  </si>
  <si>
    <t>放デイ３１・人欠２・開減１・拘減</t>
  </si>
  <si>
    <t>放デイ３１・人欠２・開減１・評減・拘減</t>
  </si>
  <si>
    <t>放デイ３１・人欠２・開減２・拘減</t>
  </si>
  <si>
    <t>放デイ３１・人欠２・開減２・評減・拘減</t>
  </si>
  <si>
    <t>放デイ３１・人欠２・未計画</t>
  </si>
  <si>
    <t>放デイ３１・人欠２・未計画・評減</t>
  </si>
  <si>
    <t>放デイ３１・人欠２・未計画・開減１</t>
  </si>
  <si>
    <t>放デイ３１・人欠２・未計画・開減１・評減</t>
  </si>
  <si>
    <t>放デイ３１・人欠２・未計画・開減２</t>
  </si>
  <si>
    <t>放デイ３１・人欠２・未計画・開減２・評減</t>
  </si>
  <si>
    <t>放デイ３１・人欠２・未計画・拘減</t>
  </si>
  <si>
    <t>放デイ３１・人欠２・未計画・評減・拘減</t>
  </si>
  <si>
    <t>放デイ３１・人欠２・未計画・開減１・拘減</t>
  </si>
  <si>
    <t>放デイ３１・人欠２・未計画・開減１・評減・拘減</t>
  </si>
  <si>
    <t>放デイ３１・人欠２・未計画・開減２・拘減</t>
  </si>
  <si>
    <t>放デイ３１・人欠２・未計画・開減２・評減・拘減</t>
  </si>
  <si>
    <t>放デイ３１・人欠２・未計画２</t>
  </si>
  <si>
    <t>放デイ３１・人欠２・未計画２・評減</t>
  </si>
  <si>
    <t>放デイ３１・人欠２・未計画２・開減１</t>
  </si>
  <si>
    <t>放デイ３１・人欠２・未計画２・開減１・評減</t>
  </si>
  <si>
    <t>放デイ３１・人欠２・未計画２・開減２</t>
  </si>
  <si>
    <t>放デイ３１・人欠２・未計画２・開減２・評減</t>
  </si>
  <si>
    <t>放デイ３１・人欠２・未計画２・拘減</t>
  </si>
  <si>
    <t>放デイ３１・人欠２・未計画２・評減・拘減</t>
  </si>
  <si>
    <t>放デイ３１・人欠２・未計画２・開減１・拘減</t>
  </si>
  <si>
    <t>放デイ３１・人欠２・未計画２・開減１・評減・拘減</t>
  </si>
  <si>
    <t>放デイ３１・人欠２・未計画２・開減２・拘減</t>
  </si>
  <si>
    <t>放デイ３１・人欠２・未計画２・開減２・評減・拘減</t>
  </si>
  <si>
    <t>放デイ３１・有資格１７・人欠２</t>
  </si>
  <si>
    <t>放デイ３１・有資格１７・人欠２・評減</t>
  </si>
  <si>
    <t>放デイ３１・有資格１７・人欠２・開減１</t>
  </si>
  <si>
    <t>放デイ３１・有資格１７・人欠２・開減１・評減</t>
  </si>
  <si>
    <t>放デイ３１・有資格１７・人欠２・開減２</t>
  </si>
  <si>
    <t>放デイ３１・有資格１７・人欠２・開減２・評減</t>
  </si>
  <si>
    <t>C595</t>
  </si>
  <si>
    <t>放デイ３１・有資格１７・人欠２・拘減</t>
  </si>
  <si>
    <t>C596</t>
  </si>
  <si>
    <t>放デイ３１・有資格１７・人欠２・評減・拘減</t>
  </si>
  <si>
    <t>C597</t>
  </si>
  <si>
    <t>放デイ３１・有資格１７・人欠２・開減１・拘減</t>
  </si>
  <si>
    <t>C598</t>
  </si>
  <si>
    <t>放デイ３１・有資格１７・人欠２・開減１・評減・拘減</t>
  </si>
  <si>
    <t>C599</t>
  </si>
  <si>
    <t>放デイ３１・有資格１７・人欠２・開減２・拘減</t>
  </si>
  <si>
    <t>C600</t>
  </si>
  <si>
    <t>放デイ３１・有資格１７・人欠２・開減２・評減・拘減</t>
  </si>
  <si>
    <t>放デイ３１・有資格１７・人欠２・未計画</t>
  </si>
  <si>
    <t>放デイ３１・有資格１７・人欠２・未計画・評減</t>
  </si>
  <si>
    <t>放デイ３１・有資格１７・人欠２・未計画・開減１</t>
  </si>
  <si>
    <t>放デイ３１・有資格１７・人欠２・未計画・開減１・評減</t>
  </si>
  <si>
    <t>放デイ３１・有資格１７・人欠２・未計画・開減２</t>
  </si>
  <si>
    <t>放デイ３１・有資格１７・人欠２・未計画・開減２・評減</t>
  </si>
  <si>
    <t>放デイ３１・有資格１７・人欠２・未計画・拘減</t>
  </si>
  <si>
    <t>放デイ３１・有資格１７・人欠２・未計画・評減・拘減</t>
  </si>
  <si>
    <t>放デイ３１・有資格１７・人欠２・未計画・開減１・拘減</t>
  </si>
  <si>
    <t>放デイ３１・有資格１７・人欠２・未計画・開減１・評減・拘減</t>
  </si>
  <si>
    <t>放デイ３１・有資格１７・人欠２・未計画・開減２・拘減</t>
  </si>
  <si>
    <t>放デイ３１・有資格１７・人欠２・未計画・開減２・評減・拘減</t>
  </si>
  <si>
    <t>放デイ３１・有資格１７・人欠２・未計画２</t>
  </si>
  <si>
    <t>放デイ３１・有資格１７・人欠２・未計画２・評減</t>
  </si>
  <si>
    <t>放デイ３１・有資格１７・人欠２・未計画２・開減１</t>
  </si>
  <si>
    <t>放デイ３１・有資格１７・人欠２・未計画２・開減１・評減</t>
  </si>
  <si>
    <t>放デイ３１・有資格１７・人欠２・未計画２・開減２</t>
  </si>
  <si>
    <t>放デイ３１・有資格１７・人欠２・未計画２・開減２・評減</t>
  </si>
  <si>
    <t>放デイ３１・有資格１７・人欠２・未計画２・拘減</t>
  </si>
  <si>
    <t>放デイ３１・有資格１７・人欠２・未計画２・評減・拘減</t>
  </si>
  <si>
    <t>放デイ３１・有資格１７・人欠２・未計画２・開減１・拘減</t>
  </si>
  <si>
    <t>放デイ３１・有資格１７・人欠２・未計画２・開減１・評減・拘減</t>
  </si>
  <si>
    <t>放デイ３１・有資格１７・人欠２・未計画２・開減２・拘減</t>
  </si>
  <si>
    <t>放デイ３１・有資格１７・人欠２・未計画２・開減２・評減・拘減</t>
  </si>
  <si>
    <t>放デイ３２・人欠</t>
  </si>
  <si>
    <t>放デイ３２・人欠・評減</t>
  </si>
  <si>
    <t>放デイ３２・人欠・開減１</t>
  </si>
  <si>
    <t>放デイ３２・人欠・開減１・評減</t>
  </si>
  <si>
    <t>放デイ３２・人欠・開減２</t>
  </si>
  <si>
    <t>放デイ３２・人欠・開減２・評減</t>
  </si>
  <si>
    <t>放デイ３２・人欠・拘減</t>
  </si>
  <si>
    <t>放デイ３２・人欠・評減・拘減</t>
  </si>
  <si>
    <t>放デイ３２・人欠・開減１・拘減</t>
  </si>
  <si>
    <t>放デイ３２・人欠・開減１・評減・拘減</t>
  </si>
  <si>
    <t>放デイ３２・人欠・開減２・拘減</t>
  </si>
  <si>
    <t>放デイ３２・人欠・開減２・評減・拘減</t>
  </si>
  <si>
    <t>放デイ３２・人欠・未計画</t>
  </si>
  <si>
    <t>放デイ３２・人欠・未計画・評減</t>
  </si>
  <si>
    <t>放デイ３２・人欠・未計画・開減１</t>
  </si>
  <si>
    <t>放デイ３２・人欠・未計画・開減１・評減</t>
  </si>
  <si>
    <t>放デイ３２・人欠・未計画・開減２</t>
  </si>
  <si>
    <t>放デイ３２・人欠・未計画・開減２・評減</t>
  </si>
  <si>
    <t>放デイ３２・人欠・未計画・拘減</t>
  </si>
  <si>
    <t>放デイ３２・人欠・未計画・評減・拘減</t>
  </si>
  <si>
    <t>放デイ３２・人欠・未計画・開減１・拘減</t>
  </si>
  <si>
    <t>放デイ３２・人欠・未計画・開減１・評減・拘減</t>
  </si>
  <si>
    <t>放デイ３２・人欠・未計画・開減２・拘減</t>
  </si>
  <si>
    <t>放デイ３２・人欠・未計画・開減２・評減・拘減</t>
  </si>
  <si>
    <t>放デイ３２・人欠・未計画２</t>
  </si>
  <si>
    <t>放デイ３２・人欠・未計画２・評減</t>
  </si>
  <si>
    <t>放デイ３２・人欠・未計画２・開減１</t>
  </si>
  <si>
    <t>放デイ３２・人欠・未計画２・開減１・評減</t>
  </si>
  <si>
    <t>放デイ３２・人欠・未計画２・開減２</t>
  </si>
  <si>
    <t>放デイ３２・人欠・未計画２・開減２・評減</t>
  </si>
  <si>
    <t>放デイ３２・人欠・未計画２・拘減</t>
  </si>
  <si>
    <t>放デイ３２・人欠・未計画２・評減・拘減</t>
  </si>
  <si>
    <t>放デイ３２・人欠・未計画２・開減１・拘減</t>
  </si>
  <si>
    <t>放デイ３２・人欠・未計画２・開減１・評減・拘減</t>
  </si>
  <si>
    <t>放デイ３２・人欠・未計画２・開減２・拘減</t>
  </si>
  <si>
    <t>放デイ３２・人欠・未計画２・開減２・評減・拘減</t>
  </si>
  <si>
    <t>放デイ３２・有資格１８・人欠</t>
  </si>
  <si>
    <t>放デイ３２・有資格１８・人欠・評減</t>
  </si>
  <si>
    <t>放デイ３２・有資格１８・人欠・開減１</t>
  </si>
  <si>
    <t>放デイ３２・有資格１８・人欠・開減１・評減</t>
  </si>
  <si>
    <t>放デイ３２・有資格１８・人欠・開減２</t>
  </si>
  <si>
    <t>放デイ３２・有資格１８・人欠・開減２・評減</t>
  </si>
  <si>
    <t>放デイ３２・有資格１８・人欠・拘減</t>
  </si>
  <si>
    <t>放デイ３２・有資格１８・人欠・評減・拘減</t>
  </si>
  <si>
    <t>放デイ３２・有資格１８・人欠・開減１・拘減</t>
  </si>
  <si>
    <t>放デイ３２・有資格１８・人欠・開減１・評減・拘減</t>
  </si>
  <si>
    <t>放デイ３２・有資格１８・人欠・開減２・拘減</t>
  </si>
  <si>
    <t>放デイ３２・有資格１８・人欠・開減２・評減・拘減</t>
  </si>
  <si>
    <t>放デイ３２・有資格１８・人欠・未計画</t>
  </si>
  <si>
    <t>放デイ３２・有資格１８・人欠・未計画・評減</t>
  </si>
  <si>
    <t>放デイ３２・有資格１８・人欠・未計画・開減１</t>
  </si>
  <si>
    <t>放デイ３２・有資格１８・人欠・未計画・開減１・評減</t>
  </si>
  <si>
    <t>放デイ３２・有資格１８・人欠・未計画・開減２</t>
  </si>
  <si>
    <t>放デイ３２・有資格１８・人欠・未計画・開減２・評減</t>
  </si>
  <si>
    <t>放デイ３２・有資格１８・人欠・未計画・拘減</t>
  </si>
  <si>
    <t>放デイ３２・有資格１８・人欠・未計画・評減・拘減</t>
  </si>
  <si>
    <t>放デイ３２・有資格１８・人欠・未計画・開減１・拘減</t>
  </si>
  <si>
    <t>放デイ３２・有資格１８・人欠・未計画・開減１・評減・拘減</t>
  </si>
  <si>
    <t>放デイ３２・有資格１８・人欠・未計画・開減２・拘減</t>
  </si>
  <si>
    <t>放デイ３２・有資格１８・人欠・未計画・開減２・評減・拘減</t>
  </si>
  <si>
    <t>放デイ３２・有資格１８・人欠・未計画２</t>
  </si>
  <si>
    <t>放デイ３２・有資格１８・人欠・未計画２・評減</t>
  </si>
  <si>
    <t>放デイ３２・有資格１８・人欠・未計画２・開減１</t>
  </si>
  <si>
    <t>放デイ３２・有資格１８・人欠・未計画２・開減１・評減</t>
  </si>
  <si>
    <t>放デイ３２・有資格１８・人欠・未計画２・開減２</t>
  </si>
  <si>
    <t>放デイ３２・有資格１８・人欠・未計画２・開減２・評減</t>
  </si>
  <si>
    <t>放デイ３２・有資格１８・人欠・未計画２・拘減</t>
  </si>
  <si>
    <t>放デイ３２・有資格１８・人欠・未計画２・評減・拘減</t>
  </si>
  <si>
    <t>放デイ３２・有資格１８・人欠・未計画２・開減１・拘減</t>
  </si>
  <si>
    <t>放デイ３２・有資格１８・人欠・未計画２・開減１・評減・拘減</t>
  </si>
  <si>
    <t>放デイ３２・有資格１８・人欠・未計画２・開減２・拘減</t>
  </si>
  <si>
    <t>放デイ３２・有資格１８・人欠・未計画２・開減２・評減・拘減</t>
  </si>
  <si>
    <t>放デイ３２・人欠２</t>
  </si>
  <si>
    <t>放デイ３２・人欠２・評減</t>
  </si>
  <si>
    <t>放デイ３２・人欠２・開減１</t>
  </si>
  <si>
    <t>放デイ３２・人欠２・開減１・評減</t>
  </si>
  <si>
    <t>放デイ３２・人欠２・開減２</t>
  </si>
  <si>
    <t>放デイ３２・人欠２・開減２・評減</t>
  </si>
  <si>
    <t>放デイ３２・人欠２・拘減</t>
  </si>
  <si>
    <t>放デイ３２・人欠２・評減・拘減</t>
  </si>
  <si>
    <t>放デイ３２・人欠２・開減１・拘減</t>
  </si>
  <si>
    <t>放デイ３２・人欠２・開減１・評減・拘減</t>
  </si>
  <si>
    <t>放デイ３２・人欠２・開減２・拘減</t>
  </si>
  <si>
    <t>放デイ３２・人欠２・開減２・評減・拘減</t>
  </si>
  <si>
    <t>放デイ３２・人欠２・未計画</t>
  </si>
  <si>
    <t>放デイ３２・人欠２・未計画・評減</t>
  </si>
  <si>
    <t>放デイ３２・人欠２・未計画・開減１</t>
  </si>
  <si>
    <t>放デイ３２・人欠２・未計画・開減１・評減</t>
  </si>
  <si>
    <t>放デイ３２・人欠２・未計画・開減２</t>
  </si>
  <si>
    <t>放デイ３２・人欠２・未計画・開減２・評減</t>
  </si>
  <si>
    <t>放デイ３２・人欠２・未計画・拘減</t>
  </si>
  <si>
    <t>放デイ３２・人欠２・未計画・評減・拘減</t>
  </si>
  <si>
    <t>放デイ３２・人欠２・未計画・開減１・拘減</t>
  </si>
  <si>
    <t>放デイ３２・人欠２・未計画・開減１・評減・拘減</t>
  </si>
  <si>
    <t>放デイ３２・人欠２・未計画・開減２・拘減</t>
  </si>
  <si>
    <t>放デイ３２・人欠２・未計画・開減２・評減・拘減</t>
  </si>
  <si>
    <t>放デイ３２・人欠２・未計画２</t>
  </si>
  <si>
    <t>放デイ３２・人欠２・未計画２・評減</t>
  </si>
  <si>
    <t>放デイ３２・人欠２・未計画２・開減１</t>
  </si>
  <si>
    <t>放デイ３２・人欠２・未計画２・開減１・評減</t>
  </si>
  <si>
    <t>放デイ３２・人欠２・未計画２・開減２</t>
  </si>
  <si>
    <t>放デイ３２・人欠２・未計画２・開減２・評減</t>
  </si>
  <si>
    <t>放デイ３２・人欠２・未計画２・拘減</t>
  </si>
  <si>
    <t>放デイ３２・人欠２・未計画２・評減・拘減</t>
  </si>
  <si>
    <t>放デイ３２・人欠２・未計画２・開減１・拘減</t>
  </si>
  <si>
    <t>放デイ３２・人欠２・未計画２・開減１・評減・拘減</t>
  </si>
  <si>
    <t>放デイ３２・人欠２・未計画２・開減２・拘減</t>
  </si>
  <si>
    <t>放デイ３２・人欠２・未計画２・開減２・評減・拘減</t>
  </si>
  <si>
    <t>放デイ３２・有資格１８・人欠２</t>
  </si>
  <si>
    <t>放デイ３２・有資格１８・人欠２・評減</t>
  </si>
  <si>
    <t>放デイ３２・有資格１８・人欠２・開減１</t>
  </si>
  <si>
    <t>放デイ３２・有資格１８・人欠２・開減１・評減</t>
  </si>
  <si>
    <t>放デイ３２・有資格１８・人欠２・開減２</t>
  </si>
  <si>
    <t>放デイ３２・有資格１８・人欠２・開減２・評減</t>
  </si>
  <si>
    <t>放デイ３２・有資格１８・人欠２・拘減</t>
  </si>
  <si>
    <t>放デイ３２・有資格１８・人欠２・評減・拘減</t>
  </si>
  <si>
    <t>放デイ３２・有資格１８・人欠２・開減１・拘減</t>
  </si>
  <si>
    <t>放デイ３２・有資格１８・人欠２・開減１・評減・拘減</t>
  </si>
  <si>
    <t>放デイ３２・有資格１８・人欠２・開減２・拘減</t>
  </si>
  <si>
    <t>放デイ３２・有資格１８・人欠２・開減２・評減・拘減</t>
  </si>
  <si>
    <t>C745</t>
  </si>
  <si>
    <t>放デイ３２・有資格１８・人欠２・未計画</t>
  </si>
  <si>
    <t>C746</t>
  </si>
  <si>
    <t>放デイ３２・有資格１８・人欠２・未計画・評減</t>
  </si>
  <si>
    <t>C747</t>
  </si>
  <si>
    <t>放デイ３２・有資格１８・人欠２・未計画・開減１</t>
  </si>
  <si>
    <t>C748</t>
  </si>
  <si>
    <t>放デイ３２・有資格１８・人欠２・未計画・開減１・評減</t>
  </si>
  <si>
    <t>C749</t>
  </si>
  <si>
    <t>放デイ３２・有資格１８・人欠２・未計画・開減２</t>
  </si>
  <si>
    <t>C750</t>
  </si>
  <si>
    <t>放デイ３２・有資格１８・人欠２・未計画・開減２・評減</t>
  </si>
  <si>
    <t>放デイ３２・有資格１８・人欠２・未計画・拘減</t>
  </si>
  <si>
    <t>放デイ３２・有資格１８・人欠２・未計画・評減・拘減</t>
  </si>
  <si>
    <t>放デイ３２・有資格１８・人欠２・未計画・開減１・拘減</t>
  </si>
  <si>
    <t>放デイ３２・有資格１８・人欠２・未計画・開減１・評減・拘減</t>
  </si>
  <si>
    <t>放デイ３２・有資格１８・人欠２・未計画・開減２・拘減</t>
  </si>
  <si>
    <t>放デイ３２・有資格１８・人欠２・未計画・開減２・評減・拘減</t>
  </si>
  <si>
    <t>放デイ３２・有資格１８・人欠２・未計画２</t>
  </si>
  <si>
    <t>放デイ３２・有資格１８・人欠２・未計画２・評減</t>
  </si>
  <si>
    <t>放デイ３２・有資格１８・人欠２・未計画２・開減１</t>
  </si>
  <si>
    <t>放デイ３２・有資格１８・人欠２・未計画２・開減１・評減</t>
  </si>
  <si>
    <t>放デイ３２・有資格１８・人欠２・未計画２・開減２</t>
  </si>
  <si>
    <t>放デイ３２・有資格１８・人欠２・未計画２・開減２・評減</t>
  </si>
  <si>
    <t>放デイ３２・有資格１８・人欠２・未計画２・拘減</t>
  </si>
  <si>
    <t>放デイ３２・有資格１８・人欠２・未計画２・評減・拘減</t>
  </si>
  <si>
    <t>放デイ３２・有資格１８・人欠２・未計画２・開減１・拘減</t>
  </si>
  <si>
    <t>放デイ３２・有資格１８・人欠２・未計画２・開減１・評減・拘減</t>
  </si>
  <si>
    <t>放デイ３２・有資格１８・人欠２・未計画２・開減２・拘減</t>
  </si>
  <si>
    <t>放デイ３２・有資格１８・人欠２・未計画２・開減２・評減・拘減</t>
  </si>
  <si>
    <t>基準該当放デイⅠ１・人欠</t>
  </si>
  <si>
    <t>基準該当放デイⅠ１・人欠・評減</t>
  </si>
  <si>
    <t>基準該当放デイⅠ１・人欠・未計画</t>
  </si>
  <si>
    <t>基準該当放デイⅠ１・人欠・未計画・評減</t>
  </si>
  <si>
    <t>基準該当放デイⅠ１・人欠・未計画２</t>
  </si>
  <si>
    <t>基準該当放デイⅠ１・人欠・未計画２・評減</t>
  </si>
  <si>
    <t>基準該当放デイⅠ１・人欠２</t>
  </si>
  <si>
    <t>基準該当放デイⅠ１・人欠２・評減</t>
  </si>
  <si>
    <t>基準該当放デイⅠ１・人欠２・未計画</t>
  </si>
  <si>
    <t>基準該当放デイⅠ１・人欠２・未計画・評減</t>
  </si>
  <si>
    <t>基準該当放デイⅠ１・人欠２・未計画２</t>
  </si>
  <si>
    <t>基準該当放デイⅠ１・人欠２・未計画２・評減</t>
  </si>
  <si>
    <t>基準該当放デイⅠ２・人欠</t>
  </si>
  <si>
    <t>基準該当放デイⅠ２・人欠・評減</t>
  </si>
  <si>
    <t>基準該当放デイⅠ２・人欠・開減１</t>
  </si>
  <si>
    <t>基準該当放デイⅠ２・人欠・開減１・評減</t>
  </si>
  <si>
    <t>基準該当放デイⅠ２・人欠・開減２</t>
  </si>
  <si>
    <t>基準該当放デイⅠ２・人欠・開減２・評減</t>
  </si>
  <si>
    <t>基準該当放デイⅠ２・人欠・未計画</t>
  </si>
  <si>
    <t>基準該当放デイⅠ２・人欠・未計画・評減</t>
  </si>
  <si>
    <t>基準該当放デイⅠ２・人欠・未計画・開減１</t>
  </si>
  <si>
    <t>基準該当放デイⅠ２・人欠・未計画・開減１・評減</t>
  </si>
  <si>
    <t>基準該当放デイⅠ２・人欠・未計画・開減２</t>
  </si>
  <si>
    <t>基準該当放デイⅠ２・人欠・未計画・開減２・評減</t>
  </si>
  <si>
    <t>基準該当放デイⅠ２・人欠・未計画２</t>
  </si>
  <si>
    <t>基準該当放デイⅠ２・人欠・未計画２・評減</t>
  </si>
  <si>
    <t>基準該当放デイⅠ２・人欠・未計画２・開減１</t>
  </si>
  <si>
    <t>基準該当放デイⅠ２・人欠・未計画２・開減１・評減</t>
  </si>
  <si>
    <t>基準該当放デイⅠ２・人欠・未計画２・開減２</t>
  </si>
  <si>
    <t>基準該当放デイⅠ２・人欠・未計画２・開減２・評減</t>
  </si>
  <si>
    <t>基準該当放デイⅠ２・人欠２</t>
  </si>
  <si>
    <t>基準該当放デイⅠ２・人欠２・評減</t>
  </si>
  <si>
    <t>基準該当放デイⅠ２・人欠２・開減１</t>
  </si>
  <si>
    <t>基準該当放デイⅠ２・人欠２・開減１・評減</t>
  </si>
  <si>
    <t>基準該当放デイⅠ２・人欠２・開減２</t>
  </si>
  <si>
    <t>基準該当放デイⅠ２・人欠２・開減２・評減</t>
  </si>
  <si>
    <t>基準該当放デイⅠ２・人欠２・未計画</t>
  </si>
  <si>
    <t>基準該当放デイⅠ２・人欠２・未計画・評減</t>
  </si>
  <si>
    <t>基準該当放デイⅠ２・人欠２・未計画・開減１</t>
  </si>
  <si>
    <t>基準該当放デイⅠ２・人欠２・未計画・開減１・評減</t>
  </si>
  <si>
    <t>基準該当放デイⅠ２・人欠２・未計画・開減２</t>
  </si>
  <si>
    <t>基準該当放デイⅠ２・人欠２・未計画・開減２・評減</t>
  </si>
  <si>
    <t>基準該当放デイⅠ２・人欠２・未計画２</t>
  </si>
  <si>
    <t>基準該当放デイⅠ２・人欠２・未計画２・評減</t>
  </si>
  <si>
    <t>基準該当放デイⅠ２・人欠２・未計画２・開減１</t>
  </si>
  <si>
    <t>基準該当放デイⅠ２・人欠２・未計画２・開減１・評減</t>
  </si>
  <si>
    <t>基準該当放デイⅠ２・人欠２・未計画２・開減２</t>
  </si>
  <si>
    <t>基準該当放デイⅠ２・人欠２・未計画２・開減２・評減</t>
  </si>
  <si>
    <t>（児童発達支援管理責任者の員数が基準に満たない場合）</t>
    <rPh sb="1" eb="3">
      <t>ジドウ</t>
    </rPh>
    <rPh sb="3" eb="5">
      <t>ハッタツ</t>
    </rPh>
    <rPh sb="5" eb="7">
      <t>シエン</t>
    </rPh>
    <rPh sb="7" eb="9">
      <t>カンリ</t>
    </rPh>
    <rPh sb="9" eb="11">
      <t>セキニン</t>
    </rPh>
    <rPh sb="11" eb="12">
      <t>シャ</t>
    </rPh>
    <rPh sb="13" eb="15">
      <t>インズウ</t>
    </rPh>
    <rPh sb="16" eb="18">
      <t>キジュン</t>
    </rPh>
    <rPh sb="19" eb="20">
      <t>ミ</t>
    </rPh>
    <rPh sb="23" eb="25">
      <t>バアイ</t>
    </rPh>
    <phoneticPr fontId="6"/>
  </si>
  <si>
    <t>E001</t>
    <phoneticPr fontId="6"/>
  </si>
  <si>
    <t>放デイ１・責欠</t>
  </si>
  <si>
    <t>児童発達支援管理責任者の員数が基準に満たない場合</t>
    <phoneticPr fontId="6"/>
  </si>
  <si>
    <t>減算が適用される月から４月目まで</t>
    <phoneticPr fontId="6"/>
  </si>
  <si>
    <t>E002</t>
  </si>
  <si>
    <t>放デイ１・責欠・評減</t>
  </si>
  <si>
    <t>E003</t>
  </si>
  <si>
    <t>放デイ１・責欠・未計画</t>
  </si>
  <si>
    <t>E004</t>
  </si>
  <si>
    <t>放デイ１・責欠・未計画・評減</t>
  </si>
  <si>
    <t>E005</t>
  </si>
  <si>
    <t>放デイ１・責欠・未計画２</t>
  </si>
  <si>
    <t>E006</t>
  </si>
  <si>
    <t>放デイ１・責欠・未計画２・評減</t>
  </si>
  <si>
    <t>E007</t>
  </si>
  <si>
    <t>放デイ１・責欠・拘減</t>
  </si>
  <si>
    <t>E008</t>
  </si>
  <si>
    <t>放デイ１・責欠・評減・拘減</t>
  </si>
  <si>
    <t>E009</t>
  </si>
  <si>
    <t>放デイ１・責欠・未計画・拘減</t>
  </si>
  <si>
    <t>E010</t>
  </si>
  <si>
    <t>放デイ１・責欠・未計画・評減・拘減</t>
  </si>
  <si>
    <t>E011</t>
  </si>
  <si>
    <t>放デイ１・責欠・未計画２・拘減</t>
  </si>
  <si>
    <t>E012</t>
  </si>
  <si>
    <t>放デイ１・責欠・未計画２・評減・拘減</t>
  </si>
  <si>
    <t>E013</t>
  </si>
  <si>
    <t>放デイ１・有資格１・責欠</t>
  </si>
  <si>
    <t>E014</t>
  </si>
  <si>
    <t>放デイ１・有資格１・責欠・評減</t>
  </si>
  <si>
    <t>E015</t>
  </si>
  <si>
    <t>放デイ１・有資格１・責欠・未計画</t>
  </si>
  <si>
    <t>E016</t>
  </si>
  <si>
    <t>放デイ１・有資格１・責欠・未計画・評減</t>
  </si>
  <si>
    <t>E017</t>
  </si>
  <si>
    <t>放デイ１・有資格１・責欠・未計画２</t>
  </si>
  <si>
    <t>E018</t>
  </si>
  <si>
    <t>放デイ１・有資格１・責欠・未計画２・評減</t>
  </si>
  <si>
    <t>E019</t>
  </si>
  <si>
    <t>放デイ１・有資格１・責欠・拘減</t>
  </si>
  <si>
    <t>E020</t>
  </si>
  <si>
    <t>放デイ１・有資格１・責欠・評減・拘減</t>
  </si>
  <si>
    <t>E021</t>
  </si>
  <si>
    <t>放デイ１・有資格１・責欠・未計画・拘減</t>
  </si>
  <si>
    <t>E022</t>
  </si>
  <si>
    <t>放デイ１・有資格１・責欠・未計画・評減・拘減</t>
  </si>
  <si>
    <t>E023</t>
  </si>
  <si>
    <t>放デイ１・有資格１・責欠・未計画２・拘減</t>
  </si>
  <si>
    <t>E024</t>
  </si>
  <si>
    <t>放デイ１・有資格１・責欠・未計画２・評減・拘減</t>
  </si>
  <si>
    <t>E025</t>
  </si>
  <si>
    <t>放デイ１・責欠２</t>
  </si>
  <si>
    <t>E026</t>
  </si>
  <si>
    <t>放デイ１・責欠２・評減</t>
  </si>
  <si>
    <t>E027</t>
  </si>
  <si>
    <t>放デイ１・責欠２・未計画</t>
  </si>
  <si>
    <t>E028</t>
  </si>
  <si>
    <t>放デイ１・責欠２・未計画・評減</t>
  </si>
  <si>
    <t>E029</t>
  </si>
  <si>
    <t>放デイ１・責欠２・未計画２</t>
  </si>
  <si>
    <t>E030</t>
  </si>
  <si>
    <t>放デイ１・責欠２・未計画２・評減</t>
  </si>
  <si>
    <t>E031</t>
  </si>
  <si>
    <t>放デイ１・責欠２・拘減</t>
  </si>
  <si>
    <t>E032</t>
  </si>
  <si>
    <t>放デイ１・責欠２・評減・拘減</t>
  </si>
  <si>
    <t>E033</t>
  </si>
  <si>
    <t>放デイ１・責欠２・未計画・拘減</t>
  </si>
  <si>
    <t>E034</t>
  </si>
  <si>
    <t>放デイ１・責欠２・未計画・評減・拘減</t>
  </si>
  <si>
    <t>E035</t>
  </si>
  <si>
    <t>放デイ１・責欠２・未計画２・拘減</t>
  </si>
  <si>
    <t>E036</t>
  </si>
  <si>
    <t>放デイ１・責欠２・未計画２・評減・拘減</t>
  </si>
  <si>
    <t>E037</t>
  </si>
  <si>
    <t>放デイ１・有資格１・責欠２</t>
  </si>
  <si>
    <t>E038</t>
  </si>
  <si>
    <t>放デイ１・有資格１・責欠２・評減</t>
  </si>
  <si>
    <t>E039</t>
  </si>
  <si>
    <t>放デイ１・有資格１・責欠２・未計画</t>
  </si>
  <si>
    <t>E040</t>
  </si>
  <si>
    <t>放デイ１・有資格１・責欠２・未計画・評減</t>
  </si>
  <si>
    <t>E041</t>
  </si>
  <si>
    <t>放デイ１・有資格１・責欠２・未計画２</t>
  </si>
  <si>
    <t>E042</t>
  </si>
  <si>
    <t>放デイ１・有資格１・責欠２・未計画２・評減</t>
  </si>
  <si>
    <t>E043</t>
  </si>
  <si>
    <t>放デイ１・有資格１・責欠２・拘減</t>
  </si>
  <si>
    <t>E044</t>
  </si>
  <si>
    <t>放デイ１・有資格１・責欠２・評減・拘減</t>
  </si>
  <si>
    <t>E045</t>
  </si>
  <si>
    <t>放デイ１・有資格１・責欠２・未計画・拘減</t>
  </si>
  <si>
    <t>E046</t>
  </si>
  <si>
    <t>放デイ１・有資格１・責欠２・未計画・評減・拘減</t>
  </si>
  <si>
    <t>E047</t>
  </si>
  <si>
    <t>放デイ１・有資格１・責欠２・未計画２・拘減</t>
  </si>
  <si>
    <t>E048</t>
  </si>
  <si>
    <t>放デイ１・有資格１・責欠２・未計画２・評減・拘減</t>
  </si>
  <si>
    <t>E049</t>
  </si>
  <si>
    <t>放デイ２・責欠</t>
  </si>
  <si>
    <t>E050</t>
  </si>
  <si>
    <t>放デイ２・責欠・評減</t>
  </si>
  <si>
    <t>E051</t>
  </si>
  <si>
    <t>放デイ２・責欠・未計画</t>
  </si>
  <si>
    <t>E052</t>
  </si>
  <si>
    <t>放デイ２・責欠・未計画・評減</t>
  </si>
  <si>
    <t>E053</t>
  </si>
  <si>
    <t>放デイ２・責欠・未計画２</t>
  </si>
  <si>
    <t>E054</t>
  </si>
  <si>
    <t>放デイ２・責欠・未計画２・評減</t>
  </si>
  <si>
    <t>E055</t>
  </si>
  <si>
    <t>放デイ２・責欠・拘減</t>
  </si>
  <si>
    <t>E056</t>
  </si>
  <si>
    <t>放デイ２・責欠・評減・拘減</t>
  </si>
  <si>
    <t>E057</t>
  </si>
  <si>
    <t>放デイ２・責欠・未計画・拘減</t>
  </si>
  <si>
    <t>E058</t>
  </si>
  <si>
    <t>放デイ２・責欠・未計画・評減・拘減</t>
  </si>
  <si>
    <t>E059</t>
  </si>
  <si>
    <t>放デイ２・責欠・未計画２・拘減</t>
  </si>
  <si>
    <t>E060</t>
  </si>
  <si>
    <t>放デイ２・責欠・未計画２・評減・拘減</t>
  </si>
  <si>
    <t>E061</t>
  </si>
  <si>
    <t>放デイ２・有資格２・責欠</t>
  </si>
  <si>
    <t>E062</t>
  </si>
  <si>
    <t>放デイ２・有資格２・責欠・評減</t>
  </si>
  <si>
    <t>E063</t>
  </si>
  <si>
    <t>放デイ２・有資格２・責欠・未計画</t>
  </si>
  <si>
    <t>E064</t>
  </si>
  <si>
    <t>放デイ２・有資格２・責欠・未計画・評減</t>
  </si>
  <si>
    <t>E065</t>
  </si>
  <si>
    <t>放デイ２・有資格２・責欠・未計画２</t>
  </si>
  <si>
    <t>E066</t>
  </si>
  <si>
    <t>放デイ２・有資格２・責欠・未計画２・評減</t>
  </si>
  <si>
    <t>E067</t>
  </si>
  <si>
    <t>放デイ２・有資格２・責欠・拘減</t>
  </si>
  <si>
    <t>E068</t>
  </si>
  <si>
    <t>放デイ２・有資格２・責欠・評減・拘減</t>
  </si>
  <si>
    <t>E069</t>
  </si>
  <si>
    <t>放デイ２・有資格２・責欠・未計画・拘減</t>
  </si>
  <si>
    <t>E070</t>
  </si>
  <si>
    <t>放デイ２・有資格２・責欠・未計画・評減・拘減</t>
  </si>
  <si>
    <t>E071</t>
  </si>
  <si>
    <t>放デイ２・有資格２・責欠・未計画２・拘減</t>
  </si>
  <si>
    <t>E072</t>
  </si>
  <si>
    <t>放デイ２・有資格２・責欠・未計画２・評減・拘減</t>
  </si>
  <si>
    <t>E073</t>
  </si>
  <si>
    <t>放デイ２・責欠２</t>
  </si>
  <si>
    <t>E074</t>
  </si>
  <si>
    <t>放デイ２・責欠２・評減</t>
  </si>
  <si>
    <t>E075</t>
  </si>
  <si>
    <t>放デイ２・責欠２・未計画</t>
  </si>
  <si>
    <t>E076</t>
  </si>
  <si>
    <t>放デイ２・責欠２・未計画・評減</t>
  </si>
  <si>
    <t>E077</t>
  </si>
  <si>
    <t>放デイ２・責欠２・未計画２</t>
  </si>
  <si>
    <t>E078</t>
  </si>
  <si>
    <t>放デイ２・責欠２・未計画２・評減</t>
  </si>
  <si>
    <t>E079</t>
  </si>
  <si>
    <t>放デイ２・責欠２・拘減</t>
  </si>
  <si>
    <t>E080</t>
  </si>
  <si>
    <t>放デイ２・責欠２・評減・拘減</t>
  </si>
  <si>
    <t>E081</t>
  </si>
  <si>
    <t>放デイ２・責欠２・未計画・拘減</t>
  </si>
  <si>
    <t>E082</t>
  </si>
  <si>
    <t>放デイ２・責欠２・未計画・評減・拘減</t>
  </si>
  <si>
    <t>E083</t>
  </si>
  <si>
    <t>放デイ２・責欠２・未計画２・拘減</t>
  </si>
  <si>
    <t>E084</t>
  </si>
  <si>
    <t>放デイ２・責欠２・未計画２・評減・拘減</t>
  </si>
  <si>
    <t>E085</t>
  </si>
  <si>
    <t>放デイ２・有資格２・責欠２</t>
  </si>
  <si>
    <t>E086</t>
  </si>
  <si>
    <t>放デイ２・有資格２・責欠２・評減</t>
  </si>
  <si>
    <t>E087</t>
  </si>
  <si>
    <t>放デイ２・有資格２・責欠２・未計画</t>
  </si>
  <si>
    <t>E088</t>
  </si>
  <si>
    <t>放デイ２・有資格２・責欠２・未計画・評減</t>
  </si>
  <si>
    <t>E089</t>
  </si>
  <si>
    <t>放デイ２・有資格２・責欠２・未計画２</t>
  </si>
  <si>
    <t>E090</t>
  </si>
  <si>
    <t>放デイ２・有資格２・責欠２・未計画２・評減</t>
  </si>
  <si>
    <t>E091</t>
  </si>
  <si>
    <t>放デイ２・有資格２・責欠２・拘減</t>
  </si>
  <si>
    <t>E092</t>
  </si>
  <si>
    <t>放デイ２・有資格２・責欠２・評減・拘減</t>
  </si>
  <si>
    <t>E093</t>
  </si>
  <si>
    <t>放デイ２・有資格２・責欠２・未計画・拘減</t>
  </si>
  <si>
    <t>E094</t>
  </si>
  <si>
    <t>放デイ２・有資格２・責欠２・未計画・評減・拘減</t>
  </si>
  <si>
    <t>E095</t>
  </si>
  <si>
    <t>放デイ２・有資格２・責欠２・未計画２・拘減</t>
  </si>
  <si>
    <t>E096</t>
  </si>
  <si>
    <t>放デイ２・有資格２・責欠２・未計画２・評減・拘減</t>
  </si>
  <si>
    <t>E097</t>
  </si>
  <si>
    <t>放デイ３・責欠</t>
  </si>
  <si>
    <t>E098</t>
  </si>
  <si>
    <t>放デイ３・責欠・評減</t>
  </si>
  <si>
    <t>E099</t>
  </si>
  <si>
    <t>放デイ３・責欠・未計画</t>
  </si>
  <si>
    <t>E100</t>
  </si>
  <si>
    <t>放デイ３・責欠・未計画・評減</t>
  </si>
  <si>
    <t>E101</t>
  </si>
  <si>
    <t>放デイ３・責欠・未計画２</t>
  </si>
  <si>
    <t>E102</t>
  </si>
  <si>
    <t>放デイ３・責欠・未計画２・評減</t>
  </si>
  <si>
    <t>E103</t>
  </si>
  <si>
    <t>放デイ３・責欠・拘減</t>
  </si>
  <si>
    <t>E104</t>
  </si>
  <si>
    <t>放デイ３・責欠・評減・拘減</t>
  </si>
  <si>
    <t>E105</t>
  </si>
  <si>
    <t>放デイ３・責欠・未計画・拘減</t>
  </si>
  <si>
    <t>E106</t>
  </si>
  <si>
    <t>放デイ３・責欠・未計画・評減・拘減</t>
  </si>
  <si>
    <t>E107</t>
  </si>
  <si>
    <t>放デイ３・責欠・未計画２・拘減</t>
  </si>
  <si>
    <t>E108</t>
  </si>
  <si>
    <t>放デイ３・責欠・未計画２・評減・拘減</t>
  </si>
  <si>
    <t>E109</t>
  </si>
  <si>
    <t>放デイ３・有資格３・責欠</t>
  </si>
  <si>
    <t>E110</t>
  </si>
  <si>
    <t>放デイ３・有資格３・責欠・評減</t>
  </si>
  <si>
    <t>E111</t>
  </si>
  <si>
    <t>放デイ３・有資格３・責欠・未計画</t>
  </si>
  <si>
    <t>E112</t>
  </si>
  <si>
    <t>放デイ３・有資格３・責欠・未計画・評減</t>
  </si>
  <si>
    <t>E113</t>
  </si>
  <si>
    <t>放デイ３・有資格３・責欠・未計画２</t>
  </si>
  <si>
    <t>E114</t>
  </si>
  <si>
    <t>放デイ３・有資格３・責欠・未計画２・評減</t>
  </si>
  <si>
    <t>E115</t>
  </si>
  <si>
    <t>放デイ３・有資格３・責欠・拘減</t>
  </si>
  <si>
    <t>E116</t>
  </si>
  <si>
    <t>放デイ３・有資格３・責欠・評減・拘減</t>
  </si>
  <si>
    <t>E117</t>
  </si>
  <si>
    <t>放デイ３・有資格３・責欠・未計画・拘減</t>
  </si>
  <si>
    <t>E118</t>
  </si>
  <si>
    <t>放デイ３・有資格３・責欠・未計画・評減・拘減</t>
  </si>
  <si>
    <t>E119</t>
  </si>
  <si>
    <t>放デイ３・有資格３・責欠・未計画２・拘減</t>
  </si>
  <si>
    <t>E120</t>
  </si>
  <si>
    <t>放デイ３・有資格３・責欠・未計画２・評減・拘減</t>
  </si>
  <si>
    <t>E121</t>
  </si>
  <si>
    <t>放デイ３・責欠２</t>
  </si>
  <si>
    <t>E122</t>
  </si>
  <si>
    <t>放デイ３・責欠２・評減</t>
  </si>
  <si>
    <t>E123</t>
  </si>
  <si>
    <t>放デイ３・責欠２・未計画</t>
  </si>
  <si>
    <t>E124</t>
  </si>
  <si>
    <t>放デイ３・責欠２・未計画・評減</t>
  </si>
  <si>
    <t>E125</t>
  </si>
  <si>
    <t>放デイ３・責欠２・未計画２</t>
  </si>
  <si>
    <t>E126</t>
  </si>
  <si>
    <t>放デイ３・責欠２・未計画２・評減</t>
  </si>
  <si>
    <t>E127</t>
  </si>
  <si>
    <t>放デイ３・責欠２・拘減</t>
  </si>
  <si>
    <t>E128</t>
  </si>
  <si>
    <t>放デイ３・責欠２・評減・拘減</t>
  </si>
  <si>
    <t>E129</t>
  </si>
  <si>
    <t>放デイ３・責欠２・未計画・拘減</t>
  </si>
  <si>
    <t>E130</t>
  </si>
  <si>
    <t>放デイ３・責欠２・未計画・評減・拘減</t>
  </si>
  <si>
    <t>E131</t>
  </si>
  <si>
    <t>放デイ３・責欠２・未計画２・拘減</t>
  </si>
  <si>
    <t>E132</t>
  </si>
  <si>
    <t>放デイ３・責欠２・未計画２・評減・拘減</t>
  </si>
  <si>
    <t>E133</t>
  </si>
  <si>
    <t>放デイ３・有資格３・責欠２</t>
  </si>
  <si>
    <t>E134</t>
  </si>
  <si>
    <t>放デイ３・有資格３・責欠２・評減</t>
  </si>
  <si>
    <t>E135</t>
  </si>
  <si>
    <t>放デイ３・有資格３・責欠２・未計画</t>
  </si>
  <si>
    <t>E136</t>
  </si>
  <si>
    <t>放デイ３・有資格３・責欠２・未計画・評減</t>
  </si>
  <si>
    <t>E137</t>
  </si>
  <si>
    <t>放デイ３・有資格３・責欠２・未計画２</t>
  </si>
  <si>
    <t>E138</t>
  </si>
  <si>
    <t>放デイ３・有資格３・責欠２・未計画２・評減</t>
  </si>
  <si>
    <t>E139</t>
  </si>
  <si>
    <t>放デイ３・有資格３・責欠２・拘減</t>
  </si>
  <si>
    <t>E140</t>
  </si>
  <si>
    <t>放デイ３・有資格３・責欠２・評減・拘減</t>
  </si>
  <si>
    <t>E141</t>
  </si>
  <si>
    <t>放デイ３・有資格３・責欠２・未計画・拘減</t>
  </si>
  <si>
    <t>E142</t>
  </si>
  <si>
    <t>放デイ３・有資格３・責欠２・未計画・評減・拘減</t>
  </si>
  <si>
    <t>E143</t>
  </si>
  <si>
    <t>放デイ３・有資格３・責欠２・未計画２・拘減</t>
  </si>
  <si>
    <t>E144</t>
  </si>
  <si>
    <t>放デイ３・有資格３・責欠２・未計画２・評減・拘減</t>
  </si>
  <si>
    <t>E145</t>
  </si>
  <si>
    <t>放デイ２１・責欠</t>
  </si>
  <si>
    <t>E146</t>
  </si>
  <si>
    <t>放デイ２１・責欠・評減</t>
  </si>
  <si>
    <t>E147</t>
  </si>
  <si>
    <t>放デイ２１・責欠・未計画</t>
  </si>
  <si>
    <t>E148</t>
  </si>
  <si>
    <t>放デイ２１・責欠・未計画・評減</t>
  </si>
  <si>
    <t>E149</t>
  </si>
  <si>
    <t>放デイ２１・責欠・未計画２</t>
  </si>
  <si>
    <t>E150</t>
  </si>
  <si>
    <t>放デイ２１・責欠・未計画２・評減</t>
  </si>
  <si>
    <t>E151</t>
  </si>
  <si>
    <t>放デイ２１・責欠・拘減</t>
  </si>
  <si>
    <t>E152</t>
  </si>
  <si>
    <t>放デイ２１・責欠・評減・拘減</t>
  </si>
  <si>
    <t>E153</t>
  </si>
  <si>
    <t>放デイ２１・責欠・未計画・拘減</t>
  </si>
  <si>
    <t>E154</t>
  </si>
  <si>
    <t>放デイ２１・責欠・未計画・評減・拘減</t>
  </si>
  <si>
    <t>E155</t>
  </si>
  <si>
    <t>放デイ２１・責欠・未計画２・拘減</t>
  </si>
  <si>
    <t>E156</t>
  </si>
  <si>
    <t>放デイ２１・責欠・未計画２・評減・拘減</t>
  </si>
  <si>
    <t>E157</t>
  </si>
  <si>
    <t>放デイ２１・有資格７・責欠</t>
  </si>
  <si>
    <t>E158</t>
  </si>
  <si>
    <t>放デイ２１・有資格７・責欠・評減</t>
  </si>
  <si>
    <t>E159</t>
  </si>
  <si>
    <t>放デイ２１・有資格７・責欠・未計画</t>
  </si>
  <si>
    <t>E160</t>
  </si>
  <si>
    <t>放デイ２１・有資格７・責欠・未計画・評減</t>
  </si>
  <si>
    <t>E161</t>
  </si>
  <si>
    <t>放デイ２１・有資格７・責欠・未計画２</t>
  </si>
  <si>
    <t>E162</t>
  </si>
  <si>
    <t>放デイ２１・有資格７・責欠・未計画２・評減</t>
  </si>
  <si>
    <t>E163</t>
  </si>
  <si>
    <t>放デイ２１・有資格７・責欠・拘減</t>
  </si>
  <si>
    <t>E164</t>
  </si>
  <si>
    <t>放デイ２１・有資格７・責欠・評減・拘減</t>
  </si>
  <si>
    <t>E165</t>
  </si>
  <si>
    <t>放デイ２１・有資格７・責欠・未計画・拘減</t>
  </si>
  <si>
    <t>E166</t>
  </si>
  <si>
    <t>放デイ２１・有資格７・責欠・未計画・評減・拘減</t>
  </si>
  <si>
    <t>E167</t>
  </si>
  <si>
    <t>放デイ２１・有資格７・責欠・未計画２・拘減</t>
  </si>
  <si>
    <t>E168</t>
  </si>
  <si>
    <t>放デイ２１・有資格７・責欠・未計画２・評減・拘減</t>
  </si>
  <si>
    <t>E169</t>
  </si>
  <si>
    <t>放デイ２１・責欠２</t>
  </si>
  <si>
    <t>E170</t>
  </si>
  <si>
    <t>放デイ２１・責欠２・評減</t>
  </si>
  <si>
    <t>E171</t>
  </si>
  <si>
    <t>放デイ２１・責欠２・未計画</t>
  </si>
  <si>
    <t>E172</t>
  </si>
  <si>
    <t>放デイ２１・責欠２・未計画・評減</t>
  </si>
  <si>
    <t>E173</t>
  </si>
  <si>
    <t>放デイ２１・責欠２・未計画２</t>
  </si>
  <si>
    <t>E174</t>
  </si>
  <si>
    <t>放デイ２１・責欠２・未計画２・評減</t>
  </si>
  <si>
    <t>E175</t>
  </si>
  <si>
    <t>放デイ２１・責欠２・拘減</t>
  </si>
  <si>
    <t>E176</t>
  </si>
  <si>
    <t>放デイ２１・責欠２・評減・拘減</t>
  </si>
  <si>
    <t>E177</t>
  </si>
  <si>
    <t>放デイ２１・責欠２・未計画・拘減</t>
  </si>
  <si>
    <t>E178</t>
  </si>
  <si>
    <t>放デイ２１・責欠２・未計画・評減・拘減</t>
  </si>
  <si>
    <t>E179</t>
  </si>
  <si>
    <t>放デイ２１・責欠２・未計画２・拘減</t>
  </si>
  <si>
    <t>E180</t>
  </si>
  <si>
    <t>放デイ２１・責欠２・未計画２・評減・拘減</t>
  </si>
  <si>
    <t>E181</t>
  </si>
  <si>
    <t>放デイ２１・有資格７・責欠２</t>
  </si>
  <si>
    <t>E182</t>
  </si>
  <si>
    <t>放デイ２１・有資格７・責欠２・評減</t>
  </si>
  <si>
    <t>E183</t>
  </si>
  <si>
    <t>放デイ２１・有資格７・責欠２・未計画</t>
  </si>
  <si>
    <t>E184</t>
  </si>
  <si>
    <t>放デイ２１・有資格７・責欠２・未計画・評減</t>
  </si>
  <si>
    <t>E185</t>
  </si>
  <si>
    <t>放デイ２１・有資格７・責欠２・未計画２</t>
  </si>
  <si>
    <t>E186</t>
  </si>
  <si>
    <t>放デイ２１・有資格７・責欠２・未計画２・評減</t>
  </si>
  <si>
    <t>E187</t>
  </si>
  <si>
    <t>放デイ２１・有資格７・責欠２・拘減</t>
  </si>
  <si>
    <t>E188</t>
  </si>
  <si>
    <t>放デイ２１・有資格７・責欠２・評減・拘減</t>
  </si>
  <si>
    <t>E189</t>
  </si>
  <si>
    <t>放デイ２１・有資格７・責欠２・未計画・拘減</t>
  </si>
  <si>
    <t>E190</t>
  </si>
  <si>
    <t>放デイ２１・有資格７・責欠２・未計画・評減・拘減</t>
  </si>
  <si>
    <t>E191</t>
  </si>
  <si>
    <t>放デイ２１・有資格７・責欠２・未計画２・拘減</t>
  </si>
  <si>
    <t>E192</t>
  </si>
  <si>
    <t>放デイ２１・有資格７・責欠２・未計画２・評減・拘減</t>
  </si>
  <si>
    <t>E193</t>
  </si>
  <si>
    <t>放デイ２２・責欠</t>
  </si>
  <si>
    <t>E194</t>
  </si>
  <si>
    <t>放デイ２２・責欠・評減</t>
  </si>
  <si>
    <t>E195</t>
  </si>
  <si>
    <t>放デイ２２・責欠・未計画</t>
  </si>
  <si>
    <t>E196</t>
  </si>
  <si>
    <t>放デイ２２・責欠・未計画・評減</t>
  </si>
  <si>
    <t>E197</t>
  </si>
  <si>
    <t>放デイ２２・責欠・未計画２</t>
  </si>
  <si>
    <t>E198</t>
  </si>
  <si>
    <t>放デイ２２・責欠・未計画２・評減</t>
  </si>
  <si>
    <t>E199</t>
  </si>
  <si>
    <t>放デイ２２・責欠・拘減</t>
  </si>
  <si>
    <t>E200</t>
  </si>
  <si>
    <t>放デイ２２・責欠・評減・拘減</t>
  </si>
  <si>
    <t>E201</t>
  </si>
  <si>
    <t>放デイ２２・責欠・未計画・拘減</t>
  </si>
  <si>
    <t>E202</t>
  </si>
  <si>
    <t>放デイ２２・責欠・未計画・評減・拘減</t>
  </si>
  <si>
    <t>E203</t>
  </si>
  <si>
    <t>放デイ２２・責欠・未計画２・拘減</t>
  </si>
  <si>
    <t>E204</t>
  </si>
  <si>
    <t>放デイ２２・責欠・未計画２・評減・拘減</t>
  </si>
  <si>
    <t>E205</t>
  </si>
  <si>
    <t>放デイ２２・有資格８・責欠</t>
  </si>
  <si>
    <t>E206</t>
  </si>
  <si>
    <t>放デイ２２・有資格８・責欠・評減</t>
  </si>
  <si>
    <t>E207</t>
  </si>
  <si>
    <t>放デイ２２・有資格８・責欠・未計画</t>
  </si>
  <si>
    <t>E208</t>
  </si>
  <si>
    <t>放デイ２２・有資格８・責欠・未計画・評減</t>
  </si>
  <si>
    <t>E209</t>
  </si>
  <si>
    <t>放デイ２２・有資格８・責欠・未計画２</t>
  </si>
  <si>
    <t>E210</t>
  </si>
  <si>
    <t>放デイ２２・有資格８・責欠・未計画２・評減</t>
  </si>
  <si>
    <t>E211</t>
  </si>
  <si>
    <t>放デイ２２・有資格８・責欠・拘減</t>
  </si>
  <si>
    <t>E212</t>
  </si>
  <si>
    <t>放デイ２２・有資格８・責欠・評減・拘減</t>
  </si>
  <si>
    <t>E213</t>
  </si>
  <si>
    <t>放デイ２２・有資格８・責欠・未計画・拘減</t>
  </si>
  <si>
    <t>E214</t>
  </si>
  <si>
    <t>放デイ２２・有資格８・責欠・未計画・評減・拘減</t>
  </si>
  <si>
    <t>E215</t>
  </si>
  <si>
    <t>放デイ２２・有資格８・責欠・未計画２・拘減</t>
  </si>
  <si>
    <t>E216</t>
  </si>
  <si>
    <t>放デイ２２・有資格８・責欠・未計画２・評減・拘減</t>
  </si>
  <si>
    <t>E217</t>
  </si>
  <si>
    <t>放デイ２２・責欠２</t>
  </si>
  <si>
    <t>E218</t>
  </si>
  <si>
    <t>放デイ２２・責欠２・評減</t>
  </si>
  <si>
    <t>E219</t>
  </si>
  <si>
    <t>放デイ２２・責欠２・未計画</t>
  </si>
  <si>
    <t>E220</t>
  </si>
  <si>
    <t>放デイ２２・責欠２・未計画・評減</t>
  </si>
  <si>
    <t>E221</t>
  </si>
  <si>
    <t>放デイ２２・責欠２・未計画２</t>
  </si>
  <si>
    <t>E222</t>
  </si>
  <si>
    <t>放デイ２２・責欠２・未計画２・評減</t>
  </si>
  <si>
    <t>E223</t>
  </si>
  <si>
    <t>放デイ２２・責欠２・拘減</t>
  </si>
  <si>
    <t>E224</t>
  </si>
  <si>
    <t>放デイ２２・責欠２・評減・拘減</t>
  </si>
  <si>
    <t>E225</t>
  </si>
  <si>
    <t>放デイ２２・責欠２・未計画・拘減</t>
  </si>
  <si>
    <t>E226</t>
  </si>
  <si>
    <t>放デイ２２・責欠２・未計画・評減・拘減</t>
  </si>
  <si>
    <t>E227</t>
  </si>
  <si>
    <t>放デイ２２・責欠２・未計画２・拘減</t>
  </si>
  <si>
    <t>E228</t>
  </si>
  <si>
    <t>放デイ２２・責欠２・未計画２・評減・拘減</t>
  </si>
  <si>
    <t>E229</t>
  </si>
  <si>
    <t>放デイ２２・有資格８・責欠２</t>
  </si>
  <si>
    <t>E230</t>
  </si>
  <si>
    <t>放デイ２２・有資格８・責欠２・評減</t>
  </si>
  <si>
    <t>E231</t>
  </si>
  <si>
    <t>放デイ２２・有資格８・責欠２・未計画</t>
  </si>
  <si>
    <t>E232</t>
  </si>
  <si>
    <t>放デイ２２・有資格８・責欠２・未計画・評減</t>
  </si>
  <si>
    <t>E233</t>
  </si>
  <si>
    <t>放デイ２２・有資格８・責欠２・未計画２</t>
  </si>
  <si>
    <t>E234</t>
  </si>
  <si>
    <t>放デイ２２・有資格８・責欠２・未計画２・評減</t>
  </si>
  <si>
    <t>E235</t>
  </si>
  <si>
    <t>放デイ２２・有資格８・責欠２・拘減</t>
  </si>
  <si>
    <t>E236</t>
  </si>
  <si>
    <t>放デイ２２・有資格８・責欠２・評減・拘減</t>
  </si>
  <si>
    <t>E237</t>
  </si>
  <si>
    <t>放デイ２２・有資格８・責欠２・未計画・拘減</t>
  </si>
  <si>
    <t>E238</t>
  </si>
  <si>
    <t>放デイ２２・有資格８・責欠２・未計画・評減・拘減</t>
  </si>
  <si>
    <t>E239</t>
  </si>
  <si>
    <t>放デイ２２・有資格８・責欠２・未計画２・拘減</t>
  </si>
  <si>
    <t>E240</t>
  </si>
  <si>
    <t>放デイ２２・有資格８・責欠２・未計画２・評減・拘減</t>
  </si>
  <si>
    <t>E241</t>
  </si>
  <si>
    <t>放デイ２３・責欠</t>
  </si>
  <si>
    <t>E242</t>
  </si>
  <si>
    <t>放デイ２３・責欠・評減</t>
  </si>
  <si>
    <t>E243</t>
  </si>
  <si>
    <t>放デイ２３・責欠・未計画</t>
  </si>
  <si>
    <t>E244</t>
  </si>
  <si>
    <t>放デイ２３・責欠・未計画・評減</t>
  </si>
  <si>
    <t>E245</t>
  </si>
  <si>
    <t>放デイ２３・責欠・未計画２</t>
  </si>
  <si>
    <t>E246</t>
  </si>
  <si>
    <t>放デイ２３・責欠・未計画２・評減</t>
  </si>
  <si>
    <t>E247</t>
  </si>
  <si>
    <t>放デイ２３・責欠・拘減</t>
  </si>
  <si>
    <t>E248</t>
  </si>
  <si>
    <t>放デイ２３・責欠・評減・拘減</t>
  </si>
  <si>
    <t>E249</t>
  </si>
  <si>
    <t>放デイ２３・責欠・未計画・拘減</t>
  </si>
  <si>
    <t>E250</t>
  </si>
  <si>
    <t>放デイ２３・責欠・未計画・評減・拘減</t>
  </si>
  <si>
    <t>E251</t>
  </si>
  <si>
    <t>放デイ２３・責欠・未計画２・拘減</t>
  </si>
  <si>
    <t>E252</t>
  </si>
  <si>
    <t>放デイ２３・責欠・未計画２・評減・拘減</t>
  </si>
  <si>
    <t>E253</t>
  </si>
  <si>
    <t>放デイ２３・有資格９・責欠</t>
  </si>
  <si>
    <t>E254</t>
  </si>
  <si>
    <t>放デイ２３・有資格９・責欠・評減</t>
  </si>
  <si>
    <t>E255</t>
  </si>
  <si>
    <t>放デイ２３・有資格９・責欠・未計画</t>
  </si>
  <si>
    <t>E256</t>
  </si>
  <si>
    <t>放デイ２３・有資格９・責欠・未計画・評減</t>
  </si>
  <si>
    <t>E257</t>
  </si>
  <si>
    <t>放デイ２３・有資格９・責欠・未計画２</t>
  </si>
  <si>
    <t>E258</t>
  </si>
  <si>
    <t>放デイ２３・有資格９・責欠・未計画２・評減</t>
  </si>
  <si>
    <t>E259</t>
  </si>
  <si>
    <t>放デイ２３・有資格９・責欠・拘減</t>
  </si>
  <si>
    <t>E260</t>
  </si>
  <si>
    <t>放デイ２３・有資格９・責欠・評減・拘減</t>
  </si>
  <si>
    <t>E261</t>
  </si>
  <si>
    <t>放デイ２３・有資格９・責欠・未計画・拘減</t>
  </si>
  <si>
    <t>E262</t>
  </si>
  <si>
    <t>放デイ２３・有資格９・責欠・未計画・評減・拘減</t>
  </si>
  <si>
    <t>E263</t>
  </si>
  <si>
    <t>放デイ２３・有資格９・責欠・未計画２・拘減</t>
  </si>
  <si>
    <t>E264</t>
  </si>
  <si>
    <t>放デイ２３・有資格９・責欠・未計画２・評減・拘減</t>
  </si>
  <si>
    <t>E265</t>
  </si>
  <si>
    <t>放デイ２３・責欠２</t>
  </si>
  <si>
    <t>E266</t>
  </si>
  <si>
    <t>放デイ２３・責欠２・評減</t>
  </si>
  <si>
    <t>E267</t>
  </si>
  <si>
    <t>放デイ２３・責欠２・未計画</t>
  </si>
  <si>
    <t>E268</t>
  </si>
  <si>
    <t>放デイ２３・責欠２・未計画・評減</t>
  </si>
  <si>
    <t>E269</t>
  </si>
  <si>
    <t>放デイ２３・責欠２・未計画２</t>
  </si>
  <si>
    <t>E270</t>
  </si>
  <si>
    <t>放デイ２３・責欠２・未計画２・評減</t>
  </si>
  <si>
    <t>E271</t>
  </si>
  <si>
    <t>放デイ２３・責欠２・拘減</t>
  </si>
  <si>
    <t>E272</t>
  </si>
  <si>
    <t>放デイ２３・責欠２・評減・拘減</t>
  </si>
  <si>
    <t>E273</t>
  </si>
  <si>
    <t>放デイ２３・責欠２・未計画・拘減</t>
  </si>
  <si>
    <t>E274</t>
  </si>
  <si>
    <t>放デイ２３・責欠２・未計画・評減・拘減</t>
  </si>
  <si>
    <t>E275</t>
  </si>
  <si>
    <t>放デイ２３・責欠２・未計画２・拘減</t>
  </si>
  <si>
    <t>E276</t>
  </si>
  <si>
    <t>放デイ２３・責欠２・未計画２・評減・拘減</t>
  </si>
  <si>
    <t>E277</t>
  </si>
  <si>
    <t>放デイ２３・有資格９・責欠２</t>
  </si>
  <si>
    <t>E278</t>
  </si>
  <si>
    <t>放デイ２３・有資格９・責欠２・評減</t>
  </si>
  <si>
    <t>E279</t>
  </si>
  <si>
    <t>放デイ２３・有資格９・責欠２・未計画</t>
  </si>
  <si>
    <t>E280</t>
  </si>
  <si>
    <t>放デイ２３・有資格９・責欠２・未計画・評減</t>
  </si>
  <si>
    <t>E281</t>
  </si>
  <si>
    <t>放デイ２３・有資格９・責欠２・未計画２</t>
  </si>
  <si>
    <t>E282</t>
  </si>
  <si>
    <t>放デイ２３・有資格９・責欠２・未計画２・評減</t>
  </si>
  <si>
    <t>E283</t>
  </si>
  <si>
    <t>放デイ２３・有資格９・責欠２・拘減</t>
  </si>
  <si>
    <t>E284</t>
  </si>
  <si>
    <t>放デイ２３・有資格９・責欠２・評減・拘減</t>
  </si>
  <si>
    <t>E285</t>
  </si>
  <si>
    <t>放デイ２３・有資格９・責欠２・未計画・拘減</t>
  </si>
  <si>
    <t>E286</t>
  </si>
  <si>
    <t>放デイ２３・有資格９・責欠２・未計画・評減・拘減</t>
  </si>
  <si>
    <t>E287</t>
  </si>
  <si>
    <t>放デイ２３・有資格９・責欠２・未計画２・拘減</t>
  </si>
  <si>
    <t>E288</t>
  </si>
  <si>
    <t>放デイ２３・有資格９・責欠２・未計画２・評減・拘減</t>
  </si>
  <si>
    <t>E289</t>
  </si>
  <si>
    <t>放デイ２４・責欠</t>
  </si>
  <si>
    <t>E290</t>
  </si>
  <si>
    <t>放デイ２４・責欠・評減</t>
  </si>
  <si>
    <t>E291</t>
  </si>
  <si>
    <t>放デイ２４・責欠・未計画</t>
  </si>
  <si>
    <t>E292</t>
  </si>
  <si>
    <t>放デイ２４・責欠・未計画・評減</t>
  </si>
  <si>
    <t>E293</t>
  </si>
  <si>
    <t>放デイ２４・責欠・未計画２</t>
  </si>
  <si>
    <t>E294</t>
  </si>
  <si>
    <t>放デイ２４・責欠・未計画２・評減</t>
  </si>
  <si>
    <t>E295</t>
  </si>
  <si>
    <t>放デイ２４・責欠・拘減</t>
  </si>
  <si>
    <t>E296</t>
  </si>
  <si>
    <t>放デイ２４・責欠・評減・拘減</t>
  </si>
  <si>
    <t>E297</t>
  </si>
  <si>
    <t>放デイ２４・責欠・未計画・拘減</t>
  </si>
  <si>
    <t>E298</t>
  </si>
  <si>
    <t>放デイ２４・責欠・未計画・評減・拘減</t>
  </si>
  <si>
    <t>E299</t>
  </si>
  <si>
    <t>放デイ２４・責欠・未計画２・拘減</t>
  </si>
  <si>
    <t>E300</t>
  </si>
  <si>
    <t>放デイ２４・責欠・未計画２・評減・拘減</t>
  </si>
  <si>
    <t>E301</t>
  </si>
  <si>
    <t>放デイ２４・有資格１０・責欠</t>
  </si>
  <si>
    <t>E302</t>
  </si>
  <si>
    <t>放デイ２４・有資格１０・責欠・評減</t>
  </si>
  <si>
    <t>E303</t>
  </si>
  <si>
    <t>放デイ２４・有資格１０・責欠・未計画</t>
  </si>
  <si>
    <t>E304</t>
  </si>
  <si>
    <t>放デイ２４・有資格１０・責欠・未計画・評減</t>
  </si>
  <si>
    <t>E305</t>
  </si>
  <si>
    <t>放デイ２４・有資格１０・責欠・未計画２</t>
  </si>
  <si>
    <t>E306</t>
  </si>
  <si>
    <t>放デイ２４・有資格１０・責欠・未計画２・評減</t>
  </si>
  <si>
    <t>E307</t>
  </si>
  <si>
    <t>放デイ２４・有資格１０・責欠・拘減</t>
  </si>
  <si>
    <t>E308</t>
  </si>
  <si>
    <t>放デイ２４・有資格１０・責欠・評減・拘減</t>
  </si>
  <si>
    <t>E309</t>
  </si>
  <si>
    <t>放デイ２４・有資格１０・責欠・未計画・拘減</t>
  </si>
  <si>
    <t>E310</t>
  </si>
  <si>
    <t>放デイ２４・有資格１０・責欠・未計画・評減・拘減</t>
  </si>
  <si>
    <t>E311</t>
  </si>
  <si>
    <t>放デイ２４・有資格１０・責欠・未計画２・拘減</t>
  </si>
  <si>
    <t>E312</t>
  </si>
  <si>
    <t>放デイ２４・有資格１０・責欠・未計画２・評減・拘減</t>
  </si>
  <si>
    <t>E313</t>
  </si>
  <si>
    <t>放デイ２４・責欠２</t>
  </si>
  <si>
    <t>E314</t>
  </si>
  <si>
    <t>放デイ２４・責欠２・評減</t>
  </si>
  <si>
    <t>E315</t>
  </si>
  <si>
    <t>放デイ２４・責欠２・未計画</t>
  </si>
  <si>
    <t>E316</t>
  </si>
  <si>
    <t>放デイ２４・責欠２・未計画・評減</t>
  </si>
  <si>
    <t>E317</t>
  </si>
  <si>
    <t>放デイ２４・責欠２・未計画２</t>
  </si>
  <si>
    <t>E318</t>
  </si>
  <si>
    <t>放デイ２４・責欠２・未計画２・評減</t>
  </si>
  <si>
    <t>E319</t>
  </si>
  <si>
    <t>放デイ２４・責欠２・拘減</t>
  </si>
  <si>
    <t>E320</t>
  </si>
  <si>
    <t>放デイ２４・責欠２・評減・拘減</t>
  </si>
  <si>
    <t>E321</t>
  </si>
  <si>
    <t>放デイ２４・責欠２・未計画・拘減</t>
  </si>
  <si>
    <t>E322</t>
  </si>
  <si>
    <t>放デイ２４・責欠２・未計画・評減・拘減</t>
  </si>
  <si>
    <t>E323</t>
  </si>
  <si>
    <t>放デイ２４・責欠２・未計画２・拘減</t>
  </si>
  <si>
    <t>E324</t>
  </si>
  <si>
    <t>放デイ２４・責欠２・未計画２・評減・拘減</t>
  </si>
  <si>
    <t>E325</t>
  </si>
  <si>
    <t>放デイ２４・有資格１０・責欠２</t>
  </si>
  <si>
    <t>E326</t>
  </si>
  <si>
    <t>放デイ２４・有資格１０・責欠２・評減</t>
  </si>
  <si>
    <t>E327</t>
  </si>
  <si>
    <t>放デイ２４・有資格１０・責欠２・未計画</t>
  </si>
  <si>
    <t>E328</t>
  </si>
  <si>
    <t>放デイ２４・有資格１０・責欠２・未計画・評減</t>
  </si>
  <si>
    <t>E329</t>
  </si>
  <si>
    <t>放デイ２４・有資格１０・責欠２・未計画２</t>
  </si>
  <si>
    <t>E330</t>
  </si>
  <si>
    <t>放デイ２４・有資格１０・責欠２・未計画２・評減</t>
  </si>
  <si>
    <t>E331</t>
  </si>
  <si>
    <t>放デイ２４・有資格１０・責欠２・拘減</t>
  </si>
  <si>
    <t>E332</t>
  </si>
  <si>
    <t>放デイ２４・有資格１０・責欠２・評減・拘減</t>
  </si>
  <si>
    <t>E333</t>
  </si>
  <si>
    <t>放デイ２４・有資格１０・責欠２・未計画・拘減</t>
  </si>
  <si>
    <t>E334</t>
  </si>
  <si>
    <t>放デイ２４・有資格１０・責欠２・未計画・評減・拘減</t>
  </si>
  <si>
    <t>E335</t>
  </si>
  <si>
    <t>放デイ２４・有資格１０・責欠２・未計画２・拘減</t>
  </si>
  <si>
    <t>E336</t>
  </si>
  <si>
    <t>放デイ２４・有資格１０・責欠２・未計画２・評減・拘減</t>
  </si>
  <si>
    <t>E337</t>
  </si>
  <si>
    <t>放デイ２５・責欠</t>
  </si>
  <si>
    <t>E338</t>
  </si>
  <si>
    <t>放デイ２５・責欠・評減</t>
  </si>
  <si>
    <t>E339</t>
  </si>
  <si>
    <t>放デイ２５・責欠・未計画</t>
  </si>
  <si>
    <t>E340</t>
  </si>
  <si>
    <t>放デイ２５・責欠・未計画・評減</t>
  </si>
  <si>
    <t>E341</t>
  </si>
  <si>
    <t>放デイ２５・責欠・未計画２</t>
  </si>
  <si>
    <t>E342</t>
  </si>
  <si>
    <t>放デイ２５・責欠・未計画２・評減</t>
  </si>
  <si>
    <t>E343</t>
  </si>
  <si>
    <t>放デイ２５・責欠・拘減</t>
  </si>
  <si>
    <t>E344</t>
  </si>
  <si>
    <t>放デイ２５・責欠・評減・拘減</t>
  </si>
  <si>
    <t>E345</t>
  </si>
  <si>
    <t>放デイ２５・責欠・未計画・拘減</t>
  </si>
  <si>
    <t>E346</t>
  </si>
  <si>
    <t>放デイ２５・責欠・未計画・評減・拘減</t>
  </si>
  <si>
    <t>E347</t>
  </si>
  <si>
    <t>放デイ２５・責欠・未計画２・拘減</t>
  </si>
  <si>
    <t>E348</t>
  </si>
  <si>
    <t>放デイ２５・責欠・未計画２・評減・拘減</t>
  </si>
  <si>
    <t>E349</t>
  </si>
  <si>
    <t>放デイ２５・有資格１１・責欠</t>
  </si>
  <si>
    <t>E350</t>
  </si>
  <si>
    <t>放デイ２５・有資格１１・責欠・評減</t>
  </si>
  <si>
    <t>E351</t>
  </si>
  <si>
    <t>放デイ２５・有資格１１・責欠・未計画</t>
  </si>
  <si>
    <t>E352</t>
  </si>
  <si>
    <t>放デイ２５・有資格１１・責欠・未計画・評減</t>
  </si>
  <si>
    <t>E353</t>
  </si>
  <si>
    <t>放デイ２５・有資格１１・責欠・未計画２</t>
  </si>
  <si>
    <t>E354</t>
  </si>
  <si>
    <t>放デイ２５・有資格１１・責欠・未計画２・評減</t>
  </si>
  <si>
    <t>E355</t>
  </si>
  <si>
    <t>放デイ２５・有資格１１・責欠・拘減</t>
  </si>
  <si>
    <t>E356</t>
  </si>
  <si>
    <t>放デイ２５・有資格１１・責欠・評減・拘減</t>
  </si>
  <si>
    <t>E357</t>
  </si>
  <si>
    <t>放デイ２５・有資格１１・責欠・未計画・拘減</t>
  </si>
  <si>
    <t>E358</t>
  </si>
  <si>
    <t>放デイ２５・有資格１１・責欠・未計画・評減・拘減</t>
  </si>
  <si>
    <t>E359</t>
  </si>
  <si>
    <t>放デイ２５・有資格１１・責欠・未計画２・拘減</t>
  </si>
  <si>
    <t>E360</t>
  </si>
  <si>
    <t>放デイ２５・有資格１１・責欠・未計画２・評減・拘減</t>
  </si>
  <si>
    <t>E361</t>
  </si>
  <si>
    <t>放デイ２５・責欠２</t>
  </si>
  <si>
    <t>E362</t>
  </si>
  <si>
    <t>放デイ２５・責欠２・評減</t>
  </si>
  <si>
    <t>E363</t>
  </si>
  <si>
    <t>放デイ２５・責欠２・未計画</t>
  </si>
  <si>
    <t>E364</t>
  </si>
  <si>
    <t>放デイ２５・責欠２・未計画・評減</t>
  </si>
  <si>
    <t>E365</t>
  </si>
  <si>
    <t>放デイ２５・責欠２・未計画２</t>
  </si>
  <si>
    <t>E366</t>
  </si>
  <si>
    <t>放デイ２５・責欠２・未計画２・評減</t>
  </si>
  <si>
    <t>E367</t>
  </si>
  <si>
    <t>放デイ２５・責欠２・拘減</t>
  </si>
  <si>
    <t>E368</t>
  </si>
  <si>
    <t>放デイ２５・責欠２・評減・拘減</t>
  </si>
  <si>
    <t>E369</t>
  </si>
  <si>
    <t>放デイ２５・責欠２・未計画・拘減</t>
  </si>
  <si>
    <t>E370</t>
  </si>
  <si>
    <t>放デイ２５・責欠２・未計画・評減・拘減</t>
  </si>
  <si>
    <t>E371</t>
  </si>
  <si>
    <t>放デイ２５・責欠２・未計画２・拘減</t>
  </si>
  <si>
    <t>E372</t>
  </si>
  <si>
    <t>放デイ２５・責欠２・未計画２・評減・拘減</t>
  </si>
  <si>
    <t>E373</t>
  </si>
  <si>
    <t>放デイ２５・有資格１１・責欠２</t>
  </si>
  <si>
    <t>E374</t>
  </si>
  <si>
    <t>放デイ２５・有資格１１・責欠２・評減</t>
  </si>
  <si>
    <t>E375</t>
  </si>
  <si>
    <t>放デイ２５・有資格１１・責欠２・未計画</t>
  </si>
  <si>
    <t>E376</t>
  </si>
  <si>
    <t>放デイ２５・有資格１１・責欠２・未計画・評減</t>
  </si>
  <si>
    <t>E377</t>
  </si>
  <si>
    <t>放デイ２５・有資格１１・責欠２・未計画２</t>
  </si>
  <si>
    <t>E378</t>
  </si>
  <si>
    <t>放デイ２５・有資格１１・責欠２・未計画２・評減</t>
  </si>
  <si>
    <t>E379</t>
  </si>
  <si>
    <t>放デイ２５・有資格１１・責欠２・拘減</t>
  </si>
  <si>
    <t>E380</t>
  </si>
  <si>
    <t>放デイ２５・有資格１１・責欠２・評減・拘減</t>
  </si>
  <si>
    <t>E381</t>
  </si>
  <si>
    <t>放デイ２５・有資格１１・責欠２・未計画・拘減</t>
  </si>
  <si>
    <t>E382</t>
  </si>
  <si>
    <t>放デイ２５・有資格１１・責欠２・未計画・評減・拘減</t>
  </si>
  <si>
    <t>E383</t>
  </si>
  <si>
    <t>放デイ２５・有資格１１・責欠２・未計画２・拘減</t>
  </si>
  <si>
    <t>E384</t>
  </si>
  <si>
    <t>放デイ２５・有資格１１・責欠２・未計画２・評減・拘減</t>
  </si>
  <si>
    <t>E385</t>
  </si>
  <si>
    <t>放デイ２６・責欠</t>
  </si>
  <si>
    <t>E386</t>
  </si>
  <si>
    <t>放デイ２６・責欠・評減</t>
  </si>
  <si>
    <t>E387</t>
  </si>
  <si>
    <t>放デイ２６・責欠・未計画</t>
  </si>
  <si>
    <t>E388</t>
  </si>
  <si>
    <t>放デイ２６・責欠・未計画・評減</t>
  </si>
  <si>
    <t>E389</t>
  </si>
  <si>
    <t>放デイ２６・責欠・未計画２</t>
  </si>
  <si>
    <t>E390</t>
  </si>
  <si>
    <t>放デイ２６・責欠・未計画２・評減</t>
  </si>
  <si>
    <t>E391</t>
  </si>
  <si>
    <t>放デイ２６・責欠・拘減</t>
  </si>
  <si>
    <t>E392</t>
  </si>
  <si>
    <t>放デイ２６・責欠・評減・拘減</t>
  </si>
  <si>
    <t>E393</t>
  </si>
  <si>
    <t>放デイ２６・責欠・未計画・拘減</t>
  </si>
  <si>
    <t>E394</t>
  </si>
  <si>
    <t>放デイ２６・責欠・未計画・評減・拘減</t>
  </si>
  <si>
    <t>E395</t>
  </si>
  <si>
    <t>放デイ２６・責欠・未計画２・拘減</t>
  </si>
  <si>
    <t>E396</t>
  </si>
  <si>
    <t>放デイ２６・責欠・未計画２・評減・拘減</t>
  </si>
  <si>
    <t>E397</t>
  </si>
  <si>
    <t>放デイ２６・有資格１２・責欠</t>
  </si>
  <si>
    <t>E398</t>
  </si>
  <si>
    <t>放デイ２６・有資格１２・責欠・評減</t>
  </si>
  <si>
    <t>E399</t>
  </si>
  <si>
    <t>放デイ２６・有資格１２・責欠・未計画</t>
  </si>
  <si>
    <t>E400</t>
  </si>
  <si>
    <t>放デイ２６・有資格１２・責欠・未計画・評減</t>
  </si>
  <si>
    <t>E401</t>
  </si>
  <si>
    <t>放デイ２６・有資格１２・責欠・未計画２</t>
  </si>
  <si>
    <t>E402</t>
  </si>
  <si>
    <t>放デイ２６・有資格１２・責欠・未計画２・評減</t>
  </si>
  <si>
    <t>E403</t>
  </si>
  <si>
    <t>放デイ２６・有資格１２・責欠・拘減</t>
  </si>
  <si>
    <t>E404</t>
  </si>
  <si>
    <t>放デイ２６・有資格１２・責欠・評減・拘減</t>
  </si>
  <si>
    <t>E405</t>
  </si>
  <si>
    <t>放デイ２６・有資格１２・責欠・未計画・拘減</t>
  </si>
  <si>
    <t>E406</t>
  </si>
  <si>
    <t>放デイ２６・有資格１２・責欠・未計画・評減・拘減</t>
  </si>
  <si>
    <t>E407</t>
  </si>
  <si>
    <t>放デイ２６・有資格１２・責欠・未計画２・拘減</t>
  </si>
  <si>
    <t>E408</t>
  </si>
  <si>
    <t>放デイ２６・有資格１２・責欠・未計画２・評減・拘減</t>
  </si>
  <si>
    <t>E409</t>
  </si>
  <si>
    <t>放デイ２６・責欠２</t>
  </si>
  <si>
    <t>E410</t>
  </si>
  <si>
    <t>放デイ２６・責欠２・評減</t>
  </si>
  <si>
    <t>E411</t>
  </si>
  <si>
    <t>放デイ２６・責欠２・未計画</t>
  </si>
  <si>
    <t>E412</t>
  </si>
  <si>
    <t>放デイ２６・責欠２・未計画・評減</t>
  </si>
  <si>
    <t>E413</t>
  </si>
  <si>
    <t>放デイ２６・責欠２・未計画２</t>
  </si>
  <si>
    <t>E414</t>
  </si>
  <si>
    <t>放デイ２６・責欠２・未計画２・評減</t>
  </si>
  <si>
    <t>E415</t>
  </si>
  <si>
    <t>放デイ２６・責欠２・拘減</t>
  </si>
  <si>
    <t>E416</t>
  </si>
  <si>
    <t>放デイ２６・責欠２・評減・拘減</t>
  </si>
  <si>
    <t>E417</t>
  </si>
  <si>
    <t>放デイ２６・責欠２・未計画・拘減</t>
  </si>
  <si>
    <t>E418</t>
  </si>
  <si>
    <t>放デイ２６・責欠２・未計画・評減・拘減</t>
  </si>
  <si>
    <t>E419</t>
  </si>
  <si>
    <t>放デイ２６・責欠２・未計画２・拘減</t>
  </si>
  <si>
    <t>E420</t>
  </si>
  <si>
    <t>放デイ２６・責欠２・未計画２・評減・拘減</t>
  </si>
  <si>
    <t>E421</t>
  </si>
  <si>
    <t>放デイ２６・有資格１２・責欠２</t>
  </si>
  <si>
    <t>E422</t>
  </si>
  <si>
    <t>放デイ２６・有資格１２・責欠２・評減</t>
  </si>
  <si>
    <t>E423</t>
  </si>
  <si>
    <t>放デイ２６・有資格１２・責欠２・未計画</t>
  </si>
  <si>
    <t>E424</t>
  </si>
  <si>
    <t>放デイ２６・有資格１２・責欠２・未計画・評減</t>
  </si>
  <si>
    <t>E425</t>
  </si>
  <si>
    <t>放デイ２６・有資格１２・責欠２・未計画２</t>
  </si>
  <si>
    <t>E426</t>
  </si>
  <si>
    <t>放デイ２６・有資格１２・責欠２・未計画２・評減</t>
  </si>
  <si>
    <t>E427</t>
  </si>
  <si>
    <t>放デイ２６・有資格１２・責欠２・拘減</t>
  </si>
  <si>
    <t>E428</t>
  </si>
  <si>
    <t>放デイ２６・有資格１２・責欠２・評減・拘減</t>
  </si>
  <si>
    <t>E429</t>
  </si>
  <si>
    <t>放デイ２６・有資格１２・責欠２・未計画・拘減</t>
  </si>
  <si>
    <t>E430</t>
  </si>
  <si>
    <t>放デイ２６・有資格１２・責欠２・未計画・評減・拘減</t>
  </si>
  <si>
    <t>E431</t>
  </si>
  <si>
    <t>放デイ２６・有資格１２・責欠２・未計画２・拘減</t>
  </si>
  <si>
    <t>E432</t>
  </si>
  <si>
    <t>放デイ２６・有資格１２・責欠２・未計画２・評減・拘減</t>
  </si>
  <si>
    <t>E433</t>
  </si>
  <si>
    <t>放デイ２７・責欠</t>
  </si>
  <si>
    <t>E434</t>
  </si>
  <si>
    <t>放デイ２７・責欠・評減</t>
  </si>
  <si>
    <t>E435</t>
  </si>
  <si>
    <t>放デイ２７・責欠・未計画</t>
  </si>
  <si>
    <t>E436</t>
  </si>
  <si>
    <t>放デイ２７・責欠・未計画・評減</t>
  </si>
  <si>
    <t>E437</t>
  </si>
  <si>
    <t>放デイ２７・責欠・未計画２</t>
  </si>
  <si>
    <t>E438</t>
  </si>
  <si>
    <t>放デイ２７・責欠・未計画２・評減</t>
  </si>
  <si>
    <t>E439</t>
  </si>
  <si>
    <t>放デイ２７・責欠・拘減</t>
  </si>
  <si>
    <t>E440</t>
  </si>
  <si>
    <t>放デイ２７・責欠・評減・拘減</t>
  </si>
  <si>
    <t>E441</t>
  </si>
  <si>
    <t>放デイ２７・責欠・未計画・拘減</t>
  </si>
  <si>
    <t>E442</t>
  </si>
  <si>
    <t>放デイ２７・責欠・未計画・評減・拘減</t>
  </si>
  <si>
    <t>E443</t>
  </si>
  <si>
    <t>放デイ２７・責欠・未計画２・拘減</t>
  </si>
  <si>
    <t>E444</t>
  </si>
  <si>
    <t>放デイ２７・責欠・未計画２・評減・拘減</t>
  </si>
  <si>
    <t>E445</t>
  </si>
  <si>
    <t>放デイ２７・有資格１３・責欠</t>
  </si>
  <si>
    <t>E446</t>
  </si>
  <si>
    <t>放デイ２７・有資格１３・責欠・評減</t>
  </si>
  <si>
    <t>E447</t>
  </si>
  <si>
    <t>放デイ２７・有資格１３・責欠・未計画</t>
  </si>
  <si>
    <t>E448</t>
  </si>
  <si>
    <t>放デイ２７・有資格１３・責欠・未計画・評減</t>
  </si>
  <si>
    <t>E449</t>
  </si>
  <si>
    <t>放デイ２７・有資格１３・責欠・未計画２</t>
  </si>
  <si>
    <t>E450</t>
  </si>
  <si>
    <t>放デイ２７・有資格１３・責欠・未計画２・評減</t>
  </si>
  <si>
    <t>E451</t>
  </si>
  <si>
    <t>放デイ２７・有資格１３・責欠・拘減</t>
  </si>
  <si>
    <t>E452</t>
  </si>
  <si>
    <t>放デイ２７・有資格１３・責欠・評減・拘減</t>
  </si>
  <si>
    <t>E453</t>
  </si>
  <si>
    <t>放デイ２７・有資格１３・責欠・未計画・拘減</t>
  </si>
  <si>
    <t>E454</t>
  </si>
  <si>
    <t>放デイ２７・有資格１３・責欠・未計画・評減・拘減</t>
  </si>
  <si>
    <t>E455</t>
  </si>
  <si>
    <t>放デイ２７・有資格１３・責欠・未計画２・拘減</t>
  </si>
  <si>
    <t>E456</t>
  </si>
  <si>
    <t>放デイ２７・有資格１３・責欠・未計画２・評減・拘減</t>
  </si>
  <si>
    <t>E457</t>
  </si>
  <si>
    <t>放デイ２７・責欠２</t>
  </si>
  <si>
    <t>E458</t>
  </si>
  <si>
    <t>放デイ２７・責欠２・評減</t>
  </si>
  <si>
    <t>E459</t>
  </si>
  <si>
    <t>放デイ２７・責欠２・未計画</t>
  </si>
  <si>
    <t>E460</t>
  </si>
  <si>
    <t>放デイ２７・責欠２・未計画・評減</t>
  </si>
  <si>
    <t>E461</t>
  </si>
  <si>
    <t>放デイ２７・責欠２・未計画２</t>
  </si>
  <si>
    <t>E462</t>
  </si>
  <si>
    <t>放デイ２７・責欠２・未計画２・評減</t>
  </si>
  <si>
    <t>E463</t>
  </si>
  <si>
    <t>放デイ２７・責欠２・拘減</t>
  </si>
  <si>
    <t>E464</t>
  </si>
  <si>
    <t>放デイ２７・責欠２・評減・拘減</t>
  </si>
  <si>
    <t>E465</t>
  </si>
  <si>
    <t>放デイ２７・責欠２・未計画・拘減</t>
  </si>
  <si>
    <t>E466</t>
  </si>
  <si>
    <t>放デイ２７・責欠２・未計画・評減・拘減</t>
  </si>
  <si>
    <t>E467</t>
  </si>
  <si>
    <t>放デイ２７・責欠２・未計画２・拘減</t>
  </si>
  <si>
    <t>E468</t>
  </si>
  <si>
    <t>放デイ２７・責欠２・未計画２・評減・拘減</t>
  </si>
  <si>
    <t>E469</t>
  </si>
  <si>
    <t>放デイ２７・有資格１３・責欠２</t>
  </si>
  <si>
    <t>E470</t>
  </si>
  <si>
    <t>放デイ２７・有資格１３・責欠２・評減</t>
  </si>
  <si>
    <t>E471</t>
  </si>
  <si>
    <t>放デイ２７・有資格１３・責欠２・未計画</t>
  </si>
  <si>
    <t>E472</t>
  </si>
  <si>
    <t>放デイ２７・有資格１３・責欠２・未計画・評減</t>
  </si>
  <si>
    <t>E473</t>
  </si>
  <si>
    <t>放デイ２７・有資格１３・責欠２・未計画２</t>
  </si>
  <si>
    <t>E474</t>
  </si>
  <si>
    <t>放デイ２７・有資格１３・責欠２・未計画２・評減</t>
  </si>
  <si>
    <t>E475</t>
  </si>
  <si>
    <t>放デイ２７・有資格１３・責欠２・拘減</t>
  </si>
  <si>
    <t>E476</t>
  </si>
  <si>
    <t>放デイ２７・有資格１３・責欠２・評減・拘減</t>
  </si>
  <si>
    <t>E477</t>
  </si>
  <si>
    <t>放デイ２７・有資格１３・責欠２・未計画・拘減</t>
  </si>
  <si>
    <t>E478</t>
  </si>
  <si>
    <t>放デイ２７・有資格１３・責欠２・未計画・評減・拘減</t>
  </si>
  <si>
    <t>E479</t>
  </si>
  <si>
    <t>放デイ２７・有資格１３・責欠２・未計画２・拘減</t>
  </si>
  <si>
    <t>E480</t>
  </si>
  <si>
    <t>放デイ２７・有資格１３・責欠２・未計画２・評減・拘減</t>
  </si>
  <si>
    <t>E481</t>
  </si>
  <si>
    <t>放デイ２８・責欠</t>
  </si>
  <si>
    <t>E482</t>
  </si>
  <si>
    <t>放デイ２８・責欠・評減</t>
  </si>
  <si>
    <t>E483</t>
  </si>
  <si>
    <t>放デイ２８・責欠・未計画</t>
  </si>
  <si>
    <t>E484</t>
  </si>
  <si>
    <t>放デイ２８・責欠・未計画・評減</t>
  </si>
  <si>
    <t>E485</t>
  </si>
  <si>
    <t>放デイ２８・責欠・未計画２</t>
  </si>
  <si>
    <t>E486</t>
  </si>
  <si>
    <t>放デイ２８・責欠・未計画２・評減</t>
  </si>
  <si>
    <t>E487</t>
  </si>
  <si>
    <t>放デイ２８・責欠・拘減</t>
  </si>
  <si>
    <t>E488</t>
  </si>
  <si>
    <t>放デイ２８・責欠・評減・拘減</t>
  </si>
  <si>
    <t>E489</t>
  </si>
  <si>
    <t>放デイ２８・責欠・未計画・拘減</t>
  </si>
  <si>
    <t>E490</t>
  </si>
  <si>
    <t>放デイ２８・責欠・未計画・評減・拘減</t>
  </si>
  <si>
    <t>E491</t>
  </si>
  <si>
    <t>放デイ２８・責欠・未計画２・拘減</t>
  </si>
  <si>
    <t>E492</t>
  </si>
  <si>
    <t>放デイ２８・責欠・未計画２・評減・拘減</t>
  </si>
  <si>
    <t>E493</t>
  </si>
  <si>
    <t>放デイ２８・有資格１４・責欠</t>
  </si>
  <si>
    <t>E494</t>
  </si>
  <si>
    <t>放デイ２８・有資格１４・責欠・評減</t>
  </si>
  <si>
    <t>E495</t>
  </si>
  <si>
    <t>放デイ２８・有資格１４・責欠・未計画</t>
  </si>
  <si>
    <t>E496</t>
  </si>
  <si>
    <t>放デイ２８・有資格１４・責欠・未計画・評減</t>
  </si>
  <si>
    <t>E497</t>
  </si>
  <si>
    <t>放デイ２８・有資格１４・責欠・未計画２</t>
  </si>
  <si>
    <t>E498</t>
  </si>
  <si>
    <t>放デイ２８・有資格１４・責欠・未計画２・評減</t>
  </si>
  <si>
    <t>E499</t>
  </si>
  <si>
    <t>放デイ２８・有資格１４・責欠・拘減</t>
  </si>
  <si>
    <t>E500</t>
  </si>
  <si>
    <t>放デイ２８・有資格１４・責欠・評減・拘減</t>
  </si>
  <si>
    <t>E501</t>
  </si>
  <si>
    <t>放デイ２８・有資格１４・責欠・未計画・拘減</t>
  </si>
  <si>
    <t>E502</t>
  </si>
  <si>
    <t>放デイ２８・有資格１４・責欠・未計画・評減・拘減</t>
  </si>
  <si>
    <t>E503</t>
  </si>
  <si>
    <t>放デイ２８・有資格１４・責欠・未計画２・拘減</t>
  </si>
  <si>
    <t>E504</t>
  </si>
  <si>
    <t>放デイ２８・有資格１４・責欠・未計画２・評減・拘減</t>
  </si>
  <si>
    <t>E505</t>
  </si>
  <si>
    <t>放デイ２８・責欠２</t>
  </si>
  <si>
    <t>E506</t>
  </si>
  <si>
    <t>放デイ２８・責欠２・評減</t>
  </si>
  <si>
    <t>E507</t>
  </si>
  <si>
    <t>放デイ２８・責欠２・未計画</t>
  </si>
  <si>
    <t>E508</t>
  </si>
  <si>
    <t>放デイ２８・責欠２・未計画・評減</t>
  </si>
  <si>
    <t>E509</t>
  </si>
  <si>
    <t>放デイ２８・責欠２・未計画２</t>
  </si>
  <si>
    <t>E510</t>
  </si>
  <si>
    <t>放デイ２８・責欠２・未計画２・評減</t>
  </si>
  <si>
    <t>E511</t>
  </si>
  <si>
    <t>放デイ２８・責欠２・拘減</t>
  </si>
  <si>
    <t>E512</t>
  </si>
  <si>
    <t>放デイ２８・責欠２・評減・拘減</t>
  </si>
  <si>
    <t>E513</t>
  </si>
  <si>
    <t>放デイ２８・責欠２・未計画・拘減</t>
  </si>
  <si>
    <t>E514</t>
  </si>
  <si>
    <t>放デイ２８・責欠２・未計画・評減・拘減</t>
  </si>
  <si>
    <t>E515</t>
  </si>
  <si>
    <t>放デイ２８・責欠２・未計画２・拘減</t>
  </si>
  <si>
    <t>E516</t>
  </si>
  <si>
    <t>放デイ２８・責欠２・未計画２・評減・拘減</t>
  </si>
  <si>
    <t>E517</t>
  </si>
  <si>
    <t>放デイ２８・有資格１４・責欠２</t>
  </si>
  <si>
    <t>E518</t>
  </si>
  <si>
    <t>放デイ２８・有資格１４・責欠２・評減</t>
  </si>
  <si>
    <t>E519</t>
  </si>
  <si>
    <t>放デイ２８・有資格１４・責欠２・未計画</t>
  </si>
  <si>
    <t>E520</t>
  </si>
  <si>
    <t>放デイ２８・有資格１４・責欠２・未計画・評減</t>
  </si>
  <si>
    <t>E521</t>
  </si>
  <si>
    <t>放デイ２８・有資格１４・責欠２・未計画２</t>
  </si>
  <si>
    <t>E522</t>
  </si>
  <si>
    <t>放デイ２８・有資格１４・責欠２・未計画２・評減</t>
  </si>
  <si>
    <t>E523</t>
  </si>
  <si>
    <t>放デイ２８・有資格１４・責欠２・拘減</t>
  </si>
  <si>
    <t>E524</t>
  </si>
  <si>
    <t>放デイ２８・有資格１４・責欠２・評減・拘減</t>
  </si>
  <si>
    <t>E525</t>
  </si>
  <si>
    <t>放デイ２８・有資格１４・責欠２・未計画・拘減</t>
  </si>
  <si>
    <t>E526</t>
  </si>
  <si>
    <t>放デイ２８・有資格１４・責欠２・未計画・評減・拘減</t>
  </si>
  <si>
    <t>E527</t>
  </si>
  <si>
    <t>放デイ２８・有資格１４・責欠２・未計画２・拘減</t>
  </si>
  <si>
    <t>E528</t>
  </si>
  <si>
    <t>放デイ２８・有資格１４・責欠２・未計画２・評減・拘減</t>
  </si>
  <si>
    <t>E529</t>
  </si>
  <si>
    <t>放デイ２９・責欠</t>
  </si>
  <si>
    <t>E530</t>
  </si>
  <si>
    <t>放デイ２９・責欠・評減</t>
  </si>
  <si>
    <t>E531</t>
  </si>
  <si>
    <t>放デイ２９・責欠・未計画</t>
  </si>
  <si>
    <t>E532</t>
  </si>
  <si>
    <t>放デイ２９・責欠・未計画・評減</t>
  </si>
  <si>
    <t>E533</t>
  </si>
  <si>
    <t>放デイ２９・責欠・未計画２</t>
  </si>
  <si>
    <t>E534</t>
  </si>
  <si>
    <t>放デイ２９・責欠・未計画２・評減</t>
  </si>
  <si>
    <t>E535</t>
  </si>
  <si>
    <t>放デイ２９・責欠・拘減</t>
  </si>
  <si>
    <t>E536</t>
  </si>
  <si>
    <t>放デイ２９・責欠・評減・拘減</t>
  </si>
  <si>
    <t>E537</t>
  </si>
  <si>
    <t>放デイ２９・責欠・未計画・拘減</t>
  </si>
  <si>
    <t>E538</t>
  </si>
  <si>
    <t>放デイ２９・責欠・未計画・評減・拘減</t>
  </si>
  <si>
    <t>E539</t>
  </si>
  <si>
    <t>放デイ２９・責欠・未計画２・拘減</t>
  </si>
  <si>
    <t>E540</t>
  </si>
  <si>
    <t>放デイ２９・責欠・未計画２・評減・拘減</t>
  </si>
  <si>
    <t>E541</t>
  </si>
  <si>
    <t>放デイ２９・有資格１５・責欠</t>
  </si>
  <si>
    <t>E542</t>
  </si>
  <si>
    <t>放デイ２９・有資格１５・責欠・評減</t>
  </si>
  <si>
    <t>E543</t>
  </si>
  <si>
    <t>放デイ２９・有資格１５・責欠・未計画</t>
  </si>
  <si>
    <t>E544</t>
  </si>
  <si>
    <t>放デイ２９・有資格１５・責欠・未計画・評減</t>
  </si>
  <si>
    <t>E545</t>
  </si>
  <si>
    <t>放デイ２９・有資格１５・責欠・未計画２</t>
  </si>
  <si>
    <t>E546</t>
  </si>
  <si>
    <t>放デイ２９・有資格１５・責欠・未計画２・評減</t>
  </si>
  <si>
    <t>E547</t>
  </si>
  <si>
    <t>放デイ２９・有資格１５・責欠・拘減</t>
  </si>
  <si>
    <t>E548</t>
  </si>
  <si>
    <t>放デイ２９・有資格１５・責欠・評減・拘減</t>
  </si>
  <si>
    <t>E549</t>
  </si>
  <si>
    <t>放デイ２９・有資格１５・責欠・未計画・拘減</t>
  </si>
  <si>
    <t>E550</t>
  </si>
  <si>
    <t>放デイ２９・有資格１５・責欠・未計画・評減・拘減</t>
  </si>
  <si>
    <t>E551</t>
  </si>
  <si>
    <t>放デイ２９・有資格１５・責欠・未計画２・拘減</t>
  </si>
  <si>
    <t>E552</t>
  </si>
  <si>
    <t>放デイ２９・有資格１５・責欠・未計画２・評減・拘減</t>
  </si>
  <si>
    <t>E553</t>
  </si>
  <si>
    <t>放デイ２９・責欠２</t>
  </si>
  <si>
    <t>E554</t>
  </si>
  <si>
    <t>放デイ２９・責欠２・評減</t>
  </si>
  <si>
    <t>E555</t>
  </si>
  <si>
    <t>放デイ２９・責欠２・未計画</t>
  </si>
  <si>
    <t>E556</t>
  </si>
  <si>
    <t>放デイ２９・責欠２・未計画・評減</t>
  </si>
  <si>
    <t>E557</t>
  </si>
  <si>
    <t>放デイ２９・責欠２・未計画２</t>
  </si>
  <si>
    <t>E558</t>
  </si>
  <si>
    <t>放デイ２９・責欠２・未計画２・評減</t>
  </si>
  <si>
    <t>E559</t>
  </si>
  <si>
    <t>放デイ２９・責欠２・拘減</t>
  </si>
  <si>
    <t>E560</t>
  </si>
  <si>
    <t>放デイ２９・責欠２・評減・拘減</t>
  </si>
  <si>
    <t>E561</t>
  </si>
  <si>
    <t>放デイ２９・責欠２・未計画・拘減</t>
  </si>
  <si>
    <t>E562</t>
  </si>
  <si>
    <t>放デイ２９・責欠２・未計画・評減・拘減</t>
  </si>
  <si>
    <t>E563</t>
  </si>
  <si>
    <t>放デイ２９・責欠２・未計画２・拘減</t>
  </si>
  <si>
    <t>E564</t>
  </si>
  <si>
    <t>放デイ２９・責欠２・未計画２・評減・拘減</t>
  </si>
  <si>
    <t>E565</t>
  </si>
  <si>
    <t>放デイ２９・有資格１５・責欠２</t>
  </si>
  <si>
    <t>E566</t>
  </si>
  <si>
    <t>放デイ２９・有資格１５・責欠２・評減</t>
  </si>
  <si>
    <t>E567</t>
  </si>
  <si>
    <t>放デイ２９・有資格１５・責欠２・未計画</t>
  </si>
  <si>
    <t>E568</t>
  </si>
  <si>
    <t>放デイ２９・有資格１５・責欠２・未計画・評減</t>
  </si>
  <si>
    <t>E569</t>
  </si>
  <si>
    <t>放デイ２９・有資格１５・責欠２・未計画２</t>
  </si>
  <si>
    <t>E570</t>
  </si>
  <si>
    <t>放デイ２９・有資格１５・責欠２・未計画２・評減</t>
  </si>
  <si>
    <t>E571</t>
  </si>
  <si>
    <t>放デイ２９・有資格１５・責欠２・拘減</t>
  </si>
  <si>
    <t>E572</t>
  </si>
  <si>
    <t>放デイ２９・有資格１５・責欠２・評減・拘減</t>
  </si>
  <si>
    <t>E573</t>
  </si>
  <si>
    <t>放デイ２９・有資格１５・責欠２・未計画・拘減</t>
  </si>
  <si>
    <t>E574</t>
  </si>
  <si>
    <t>放デイ２９・有資格１５・責欠２・未計画・評減・拘減</t>
  </si>
  <si>
    <t>E575</t>
  </si>
  <si>
    <t>放デイ２９・有資格１５・責欠２・未計画２・拘減</t>
  </si>
  <si>
    <t>E576</t>
  </si>
  <si>
    <t>放デイ２９・有資格１５・責欠２・未計画２・評減・拘減</t>
  </si>
  <si>
    <t>E577</t>
  </si>
  <si>
    <t>放デイ４・責欠</t>
  </si>
  <si>
    <t>E578</t>
  </si>
  <si>
    <t>放デイ４・責欠・評減</t>
  </si>
  <si>
    <t>E579</t>
  </si>
  <si>
    <t>放デイ４・責欠・開減１</t>
  </si>
  <si>
    <t>E580</t>
  </si>
  <si>
    <t>放デイ４・責欠・開減１・評減</t>
  </si>
  <si>
    <t>E581</t>
  </si>
  <si>
    <t>放デイ４・責欠・開減２</t>
  </si>
  <si>
    <t>E582</t>
  </si>
  <si>
    <t>放デイ４・責欠・開減２・評減</t>
  </si>
  <si>
    <t>E583</t>
  </si>
  <si>
    <t>放デイ４・責欠・拘減</t>
  </si>
  <si>
    <t>E584</t>
  </si>
  <si>
    <t>放デイ４・責欠・評減・拘減</t>
  </si>
  <si>
    <t>E585</t>
  </si>
  <si>
    <t>放デイ４・責欠・開減１・拘減</t>
  </si>
  <si>
    <t>E586</t>
  </si>
  <si>
    <t>放デイ４・責欠・開減１・評減・拘減</t>
  </si>
  <si>
    <t>E587</t>
  </si>
  <si>
    <t>放デイ４・責欠・開減２・拘減</t>
  </si>
  <si>
    <t>E588</t>
  </si>
  <si>
    <t>放デイ４・責欠・開減２・評減・拘減</t>
  </si>
  <si>
    <t>E589</t>
  </si>
  <si>
    <t>放デイ４・責欠・未計画</t>
  </si>
  <si>
    <t>E590</t>
  </si>
  <si>
    <t>放デイ４・責欠・未計画・評減</t>
  </si>
  <si>
    <t>E591</t>
  </si>
  <si>
    <t>放デイ４・責欠・未計画・開減１</t>
  </si>
  <si>
    <t>E592</t>
  </si>
  <si>
    <t>放デイ４・責欠・未計画・開減１・評減</t>
  </si>
  <si>
    <t>E593</t>
  </si>
  <si>
    <t>放デイ４・責欠・未計画・開減２</t>
  </si>
  <si>
    <t>E594</t>
  </si>
  <si>
    <t>放デイ４・責欠・未計画・開減２・評減</t>
  </si>
  <si>
    <t>E595</t>
  </si>
  <si>
    <t>放デイ４・責欠・未計画・拘減</t>
  </si>
  <si>
    <t>E596</t>
  </si>
  <si>
    <t>放デイ４・責欠・未計画・評減・拘減</t>
  </si>
  <si>
    <t>E597</t>
  </si>
  <si>
    <t>放デイ４・責欠・未計画・開減１・拘減</t>
  </si>
  <si>
    <t>E598</t>
  </si>
  <si>
    <t>放デイ４・責欠・未計画・開減１・評減・拘減</t>
  </si>
  <si>
    <t>E599</t>
  </si>
  <si>
    <t>放デイ４・責欠・未計画・開減２・拘減</t>
  </si>
  <si>
    <t>E600</t>
  </si>
  <si>
    <t>放デイ４・責欠・未計画・開減２・評減・拘減</t>
  </si>
  <si>
    <t>E601</t>
  </si>
  <si>
    <t>放デイ４・責欠・未計画２</t>
  </si>
  <si>
    <t>E602</t>
  </si>
  <si>
    <t>放デイ４・責欠・未計画２・評減</t>
  </si>
  <si>
    <t>E603</t>
  </si>
  <si>
    <t>放デイ４・責欠・未計画２・開減１</t>
  </si>
  <si>
    <t>E604</t>
  </si>
  <si>
    <t>放デイ４・責欠・未計画２・開減１・評減</t>
  </si>
  <si>
    <t>E605</t>
  </si>
  <si>
    <t>放デイ４・責欠・未計画２・開減２</t>
  </si>
  <si>
    <t>E606</t>
  </si>
  <si>
    <t>放デイ４・責欠・未計画２・開減２・評減</t>
  </si>
  <si>
    <t>E607</t>
  </si>
  <si>
    <t>放デイ４・責欠・未計画２・拘減</t>
  </si>
  <si>
    <t>E608</t>
  </si>
  <si>
    <t>放デイ４・責欠・未計画２・評減・拘減</t>
  </si>
  <si>
    <t>E609</t>
  </si>
  <si>
    <t>放デイ４・責欠・未計画２・開減１・拘減</t>
  </si>
  <si>
    <t>E610</t>
  </si>
  <si>
    <t>放デイ４・責欠・未計画２・開減１・評減・拘減</t>
  </si>
  <si>
    <t>E611</t>
  </si>
  <si>
    <t>放デイ４・責欠・未計画２・開減２・拘減</t>
  </si>
  <si>
    <t>E612</t>
  </si>
  <si>
    <t>放デイ４・責欠・未計画２・開減２・評減・拘減</t>
  </si>
  <si>
    <t>E613</t>
  </si>
  <si>
    <t>放デイ４・有資格４・責欠</t>
  </si>
  <si>
    <t>E614</t>
  </si>
  <si>
    <t>放デイ４・有資格４・責欠・評減</t>
  </si>
  <si>
    <t>E615</t>
  </si>
  <si>
    <t>放デイ４・有資格４・責欠・開減１</t>
  </si>
  <si>
    <t>E616</t>
  </si>
  <si>
    <t>放デイ４・有資格４・責欠・開減１・評減</t>
  </si>
  <si>
    <t>E617</t>
  </si>
  <si>
    <t>放デイ４・有資格４・責欠・開減２</t>
  </si>
  <si>
    <t>E618</t>
  </si>
  <si>
    <t>放デイ４・有資格４・責欠・開減２・評減</t>
  </si>
  <si>
    <t>E619</t>
  </si>
  <si>
    <t>放デイ４・有資格４・責欠・拘減</t>
  </si>
  <si>
    <t>E620</t>
  </si>
  <si>
    <t>放デイ４・有資格４・責欠・評減・拘減</t>
  </si>
  <si>
    <t>E621</t>
  </si>
  <si>
    <t>放デイ４・有資格４・責欠・開減１・拘減</t>
  </si>
  <si>
    <t>E622</t>
  </si>
  <si>
    <t>放デイ４・有資格４・責欠・開減１・評減・拘減</t>
  </si>
  <si>
    <t>E623</t>
  </si>
  <si>
    <t>放デイ４・有資格４・責欠・開減２・拘減</t>
  </si>
  <si>
    <t>E624</t>
  </si>
  <si>
    <t>放デイ４・有資格４・責欠・開減２・評減・拘減</t>
  </si>
  <si>
    <t>E625</t>
  </si>
  <si>
    <t>放デイ４・有資格４・責欠・未計画</t>
  </si>
  <si>
    <t>E626</t>
  </si>
  <si>
    <t>放デイ４・有資格４・責欠・未計画・評減</t>
  </si>
  <si>
    <t>E627</t>
  </si>
  <si>
    <t>放デイ４・有資格４・責欠・未計画・開減１</t>
  </si>
  <si>
    <t>E628</t>
  </si>
  <si>
    <t>放デイ４・有資格４・責欠・未計画・開減１・評減</t>
  </si>
  <si>
    <t>E629</t>
  </si>
  <si>
    <t>放デイ４・有資格４・責欠・未計画・開減２</t>
  </si>
  <si>
    <t>E630</t>
  </si>
  <si>
    <t>放デイ４・有資格４・責欠・未計画・開減２・評減</t>
  </si>
  <si>
    <t>E631</t>
  </si>
  <si>
    <t>放デイ４・有資格４・責欠・未計画・拘減</t>
  </si>
  <si>
    <t>E632</t>
  </si>
  <si>
    <t>放デイ４・有資格４・責欠・未計画・評減・拘減</t>
  </si>
  <si>
    <t>E633</t>
  </si>
  <si>
    <t>放デイ４・有資格４・責欠・未計画・開減１・拘減</t>
  </si>
  <si>
    <t>E634</t>
  </si>
  <si>
    <t>放デイ４・有資格４・責欠・未計画・開減１・評減・拘減</t>
  </si>
  <si>
    <t>E635</t>
  </si>
  <si>
    <t>放デイ４・有資格４・責欠・未計画・開減２・拘減</t>
  </si>
  <si>
    <t>E636</t>
  </si>
  <si>
    <t>放デイ４・有資格４・責欠・未計画・開減２・評減・拘減</t>
  </si>
  <si>
    <t>E637</t>
  </si>
  <si>
    <t>放デイ４・有資格４・責欠・未計画２</t>
  </si>
  <si>
    <t>E638</t>
  </si>
  <si>
    <t>放デイ４・有資格４・責欠・未計画２・評減</t>
  </si>
  <si>
    <t>E639</t>
  </si>
  <si>
    <t>放デイ４・有資格４・責欠・未計画２・開減１</t>
  </si>
  <si>
    <t>E640</t>
  </si>
  <si>
    <t>放デイ４・有資格４・責欠・未計画２・開減１・評減</t>
  </si>
  <si>
    <t>E641</t>
  </si>
  <si>
    <t>放デイ４・有資格４・責欠・未計画２・開減２</t>
  </si>
  <si>
    <t>E642</t>
  </si>
  <si>
    <t>放デイ４・有資格４・責欠・未計画２・開減２・評減</t>
  </si>
  <si>
    <t>E643</t>
  </si>
  <si>
    <t>放デイ４・有資格４・責欠・未計画２・拘減</t>
  </si>
  <si>
    <t>E644</t>
  </si>
  <si>
    <t>放デイ４・有資格４・責欠・未計画２・評減・拘減</t>
  </si>
  <si>
    <t>E645</t>
  </si>
  <si>
    <t>放デイ４・有資格４・責欠・未計画２・開減１・拘減</t>
  </si>
  <si>
    <t>E646</t>
  </si>
  <si>
    <t>放デイ４・有資格４・責欠・未計画２・開減１・評減・拘減</t>
  </si>
  <si>
    <t>E647</t>
  </si>
  <si>
    <t>放デイ４・有資格４・責欠・未計画２・開減２・拘減</t>
  </si>
  <si>
    <t>E648</t>
  </si>
  <si>
    <t>放デイ４・有資格４・責欠・未計画２・開減２・評減・拘減</t>
  </si>
  <si>
    <t>E649</t>
    <phoneticPr fontId="6"/>
  </si>
  <si>
    <t>放デイ４・責欠２</t>
  </si>
  <si>
    <t>５月以上連続して減算の場合</t>
    <phoneticPr fontId="6"/>
  </si>
  <si>
    <t>E650</t>
    <phoneticPr fontId="6"/>
  </si>
  <si>
    <t>放デイ４・責欠２・評減</t>
  </si>
  <si>
    <t>E651</t>
  </si>
  <si>
    <t>放デイ４・責欠２・開減１</t>
  </si>
  <si>
    <t>E652</t>
  </si>
  <si>
    <t>放デイ４・責欠２・開減１・評減</t>
  </si>
  <si>
    <t>E653</t>
  </si>
  <si>
    <t>放デイ４・責欠２・開減２</t>
  </si>
  <si>
    <t>E654</t>
  </si>
  <si>
    <t>放デイ４・責欠２・開減２・評減</t>
  </si>
  <si>
    <t>E655</t>
  </si>
  <si>
    <t>放デイ４・責欠２・拘減</t>
  </si>
  <si>
    <t>E656</t>
  </si>
  <si>
    <t>放デイ４・責欠２・評減・拘減</t>
  </si>
  <si>
    <t>E657</t>
  </si>
  <si>
    <t>放デイ４・責欠２・開減１・拘減</t>
  </si>
  <si>
    <t>E658</t>
  </si>
  <si>
    <t>放デイ４・責欠２・開減１・評減・拘減</t>
  </si>
  <si>
    <t>E659</t>
  </si>
  <si>
    <t>放デイ４・責欠２・開減２・拘減</t>
  </si>
  <si>
    <t>E660</t>
  </si>
  <si>
    <t>放デイ４・責欠２・開減２・評減・拘減</t>
  </si>
  <si>
    <t>E661</t>
  </si>
  <si>
    <t>放デイ４・責欠２・未計画</t>
  </si>
  <si>
    <t>E662</t>
  </si>
  <si>
    <t>放デイ４・責欠２・未計画・評減</t>
  </si>
  <si>
    <t>E663</t>
  </si>
  <si>
    <t>放デイ４・責欠２・未計画・開減１</t>
  </si>
  <si>
    <t>E664</t>
  </si>
  <si>
    <t>放デイ４・責欠２・未計画・開減１・評減</t>
  </si>
  <si>
    <t>E665</t>
  </si>
  <si>
    <t>放デイ４・責欠２・未計画・開減２</t>
  </si>
  <si>
    <t>E666</t>
  </si>
  <si>
    <t>放デイ４・責欠２・未計画・開減２・評減</t>
  </si>
  <si>
    <t>E667</t>
  </si>
  <si>
    <t>放デイ４・責欠２・未計画・拘減</t>
  </si>
  <si>
    <t>E668</t>
  </si>
  <si>
    <t>放デイ４・責欠２・未計画・評減・拘減</t>
  </si>
  <si>
    <t>E669</t>
  </si>
  <si>
    <t>放デイ４・責欠２・未計画・開減１・拘減</t>
  </si>
  <si>
    <t>E670</t>
  </si>
  <si>
    <t>放デイ４・責欠２・未計画・開減１・評減・拘減</t>
  </si>
  <si>
    <t>E671</t>
  </si>
  <si>
    <t>放デイ４・責欠２・未計画・開減２・拘減</t>
  </si>
  <si>
    <t>E672</t>
  </si>
  <si>
    <t>放デイ４・責欠２・未計画・開減２・評減・拘減</t>
  </si>
  <si>
    <t>E673</t>
  </si>
  <si>
    <t>放デイ４・責欠２・未計画２</t>
  </si>
  <si>
    <t>E674</t>
  </si>
  <si>
    <t>放デイ４・責欠２・未計画２・評減</t>
  </si>
  <si>
    <t>E675</t>
  </si>
  <si>
    <t>放デイ４・責欠２・未計画２・開減１</t>
  </si>
  <si>
    <t>E676</t>
  </si>
  <si>
    <t>放デイ４・責欠２・未計画２・開減１・評減</t>
  </si>
  <si>
    <t>E677</t>
  </si>
  <si>
    <t>放デイ４・責欠２・未計画２・開減２</t>
  </si>
  <si>
    <t>E678</t>
  </si>
  <si>
    <t>放デイ４・責欠２・未計画２・開減２・評減</t>
  </si>
  <si>
    <t>E679</t>
  </si>
  <si>
    <t>放デイ４・責欠２・未計画２・拘減</t>
  </si>
  <si>
    <t>E680</t>
  </si>
  <si>
    <t>放デイ４・責欠２・未計画２・評減・拘減</t>
  </si>
  <si>
    <t>E681</t>
  </si>
  <si>
    <t>放デイ４・責欠２・未計画２・開減１・拘減</t>
  </si>
  <si>
    <t>E682</t>
  </si>
  <si>
    <t>放デイ４・責欠２・未計画２・開減１・評減・拘減</t>
  </si>
  <si>
    <t>E683</t>
  </si>
  <si>
    <t>放デイ４・責欠２・未計画２・開減２・拘減</t>
  </si>
  <si>
    <t>E684</t>
  </si>
  <si>
    <t>放デイ４・責欠２・未計画２・開減２・評減・拘減</t>
  </si>
  <si>
    <t>E685</t>
  </si>
  <si>
    <t>放デイ４・有資格４・責欠２</t>
  </si>
  <si>
    <t>E686</t>
  </si>
  <si>
    <t>放デイ４・有資格４・責欠２・評減</t>
  </si>
  <si>
    <t>E687</t>
  </si>
  <si>
    <t>放デイ４・有資格４・責欠２・開減１</t>
  </si>
  <si>
    <t>E688</t>
  </si>
  <si>
    <t>放デイ４・有資格４・責欠２・開減１・評減</t>
  </si>
  <si>
    <t>E689</t>
  </si>
  <si>
    <t>放デイ４・有資格４・責欠２・開減２</t>
  </si>
  <si>
    <t>E690</t>
  </si>
  <si>
    <t>放デイ４・有資格４・責欠２・開減２・評減</t>
  </si>
  <si>
    <t>E691</t>
  </si>
  <si>
    <t>放デイ４・有資格４・責欠２・拘減</t>
  </si>
  <si>
    <t>E692</t>
  </si>
  <si>
    <t>放デイ４・有資格４・責欠２・評減・拘減</t>
  </si>
  <si>
    <t>E693</t>
  </si>
  <si>
    <t>放デイ４・有資格４・責欠２・開減１・拘減</t>
  </si>
  <si>
    <t>E694</t>
  </si>
  <si>
    <t>放デイ４・有資格４・責欠２・開減１・評減・拘減</t>
  </si>
  <si>
    <t>E695</t>
  </si>
  <si>
    <t>放デイ４・有資格４・責欠２・開減２・拘減</t>
  </si>
  <si>
    <t>E696</t>
  </si>
  <si>
    <t>放デイ４・有資格４・責欠２・開減２・評減・拘減</t>
  </si>
  <si>
    <t>E697</t>
  </si>
  <si>
    <t>放デイ４・有資格４・責欠２・未計画</t>
  </si>
  <si>
    <t>E698</t>
  </si>
  <si>
    <t>放デイ４・有資格４・責欠２・未計画・評減</t>
  </si>
  <si>
    <t>E699</t>
  </si>
  <si>
    <t>放デイ４・有資格４・責欠２・未計画・開減１</t>
  </si>
  <si>
    <t>E700</t>
  </si>
  <si>
    <t>放デイ４・有資格４・責欠２・未計画・開減１・評減</t>
  </si>
  <si>
    <t>E701</t>
  </si>
  <si>
    <t>放デイ４・有資格４・責欠２・未計画・開減２</t>
  </si>
  <si>
    <t>E702</t>
  </si>
  <si>
    <t>放デイ４・有資格４・責欠２・未計画・開減２・評減</t>
  </si>
  <si>
    <t>E703</t>
  </si>
  <si>
    <t>放デイ４・有資格４・責欠２・未計画・拘減</t>
  </si>
  <si>
    <t>E704</t>
  </si>
  <si>
    <t>放デイ４・有資格４・責欠２・未計画・評減・拘減</t>
  </si>
  <si>
    <t>E705</t>
  </si>
  <si>
    <t>放デイ４・有資格４・責欠２・未計画・開減１・拘減</t>
  </si>
  <si>
    <t>E706</t>
  </si>
  <si>
    <t>放デイ４・有資格４・責欠２・未計画・開減１・評減・拘減</t>
  </si>
  <si>
    <t>E707</t>
  </si>
  <si>
    <t>放デイ４・有資格４・責欠２・未計画・開減２・拘減</t>
  </si>
  <si>
    <t>E708</t>
  </si>
  <si>
    <t>放デイ４・有資格４・責欠２・未計画・開減２・評減・拘減</t>
  </si>
  <si>
    <t>E709</t>
  </si>
  <si>
    <t>放デイ４・有資格４・責欠２・未計画２</t>
  </si>
  <si>
    <t>E710</t>
  </si>
  <si>
    <t>放デイ４・有資格４・責欠２・未計画２・評減</t>
  </si>
  <si>
    <t>E711</t>
  </si>
  <si>
    <t>放デイ４・有資格４・責欠２・未計画２・開減１</t>
  </si>
  <si>
    <t>E712</t>
  </si>
  <si>
    <t>放デイ４・有資格４・責欠２・未計画２・開減１・評減</t>
  </si>
  <si>
    <t>E713</t>
  </si>
  <si>
    <t>放デイ４・有資格４・責欠２・未計画２・開減２</t>
  </si>
  <si>
    <t>E714</t>
  </si>
  <si>
    <t>放デイ４・有資格４・責欠２・未計画２・開減２・評減</t>
  </si>
  <si>
    <t>E715</t>
  </si>
  <si>
    <t>放デイ４・有資格４・責欠２・未計画２・拘減</t>
  </si>
  <si>
    <t>E716</t>
  </si>
  <si>
    <t>放デイ４・有資格４・責欠２・未計画２・評減・拘減</t>
  </si>
  <si>
    <t>E717</t>
  </si>
  <si>
    <t>放デイ４・有資格４・責欠２・未計画２・開減１・拘減</t>
  </si>
  <si>
    <t>E718</t>
  </si>
  <si>
    <t>放デイ４・有資格４・責欠２・未計画２・開減１・評減・拘減</t>
  </si>
  <si>
    <t>E719</t>
  </si>
  <si>
    <t>放デイ４・有資格４・責欠２・未計画２・開減２・拘減</t>
  </si>
  <si>
    <t>E720</t>
  </si>
  <si>
    <t>放デイ４・有資格４・責欠２・未計画２・開減２・評減・拘減</t>
  </si>
  <si>
    <t>E721</t>
  </si>
  <si>
    <t>放デイ５・責欠</t>
  </si>
  <si>
    <t>E722</t>
    <phoneticPr fontId="6"/>
  </si>
  <si>
    <t>放デイ５・責欠・評減</t>
  </si>
  <si>
    <t>E723</t>
  </si>
  <si>
    <t>放デイ５・責欠・開減１</t>
  </si>
  <si>
    <t>E724</t>
    <phoneticPr fontId="6"/>
  </si>
  <si>
    <t>放デイ５・責欠・開減１・評減</t>
  </si>
  <si>
    <t>E725</t>
  </si>
  <si>
    <t>放デイ５・責欠・開減２</t>
  </si>
  <si>
    <t>E726</t>
    <phoneticPr fontId="6"/>
  </si>
  <si>
    <t>放デイ５・責欠・開減２・評減</t>
  </si>
  <si>
    <t>E727</t>
    <phoneticPr fontId="6"/>
  </si>
  <si>
    <t>放デイ５・責欠・拘減</t>
  </si>
  <si>
    <t>E728</t>
  </si>
  <si>
    <t>放デイ５・責欠・評減・拘減</t>
  </si>
  <si>
    <t>E729</t>
  </si>
  <si>
    <t>放デイ５・責欠・開減１・拘減</t>
  </si>
  <si>
    <t>E730</t>
  </si>
  <si>
    <t>放デイ５・責欠・開減１・評減・拘減</t>
  </si>
  <si>
    <t>E731</t>
  </si>
  <si>
    <t>放デイ５・責欠・開減２・拘減</t>
  </si>
  <si>
    <t>E732</t>
  </si>
  <si>
    <t>放デイ５・責欠・開減２・評減・拘減</t>
  </si>
  <si>
    <t>E733</t>
  </si>
  <si>
    <t>放デイ５・責欠・未計画</t>
  </si>
  <si>
    <t>E734</t>
    <phoneticPr fontId="6"/>
  </si>
  <si>
    <t>放デイ５・責欠・未計画・評減</t>
  </si>
  <si>
    <t>E735</t>
  </si>
  <si>
    <t>放デイ５・責欠・未計画・開減１</t>
  </si>
  <si>
    <t>E736</t>
    <phoneticPr fontId="6"/>
  </si>
  <si>
    <t>放デイ５・責欠・未計画・開減１・評減</t>
  </si>
  <si>
    <t>E737</t>
  </si>
  <si>
    <t>放デイ５・責欠・未計画・開減２</t>
  </si>
  <si>
    <t>E738</t>
    <phoneticPr fontId="6"/>
  </si>
  <si>
    <t>放デイ５・責欠・未計画・開減２・評減</t>
  </si>
  <si>
    <t>E739</t>
    <phoneticPr fontId="6"/>
  </si>
  <si>
    <t>放デイ５・責欠・未計画・拘減</t>
  </si>
  <si>
    <t>E740</t>
  </si>
  <si>
    <t>放デイ５・責欠・未計画・評減・拘減</t>
  </si>
  <si>
    <t>E741</t>
  </si>
  <si>
    <t>放デイ５・責欠・未計画・開減１・拘減</t>
  </si>
  <si>
    <t>E742</t>
  </si>
  <si>
    <t>放デイ５・責欠・未計画・開減１・評減・拘減</t>
  </si>
  <si>
    <t>E743</t>
  </si>
  <si>
    <t>放デイ５・責欠・未計画・開減２・拘減</t>
  </si>
  <si>
    <t>E744</t>
  </si>
  <si>
    <t>放デイ５・責欠・未計画・開減２・評減・拘減</t>
  </si>
  <si>
    <t>E745</t>
  </si>
  <si>
    <t>放デイ５・責欠・未計画２</t>
  </si>
  <si>
    <t>E746</t>
  </si>
  <si>
    <t>放デイ５・責欠・未計画２・評減</t>
  </si>
  <si>
    <t>E747</t>
  </si>
  <si>
    <t>放デイ５・責欠・未計画２・開減１</t>
  </si>
  <si>
    <t>E748</t>
  </si>
  <si>
    <t>放デイ５・責欠・未計画２・開減１・評減</t>
  </si>
  <si>
    <t>E749</t>
  </si>
  <si>
    <t>放デイ５・責欠・未計画２・開減２</t>
  </si>
  <si>
    <t>E750</t>
  </si>
  <si>
    <t>放デイ５・責欠・未計画２・開減２・評減</t>
  </si>
  <si>
    <t>E751</t>
  </si>
  <si>
    <t>放デイ５・責欠・未計画２・拘減</t>
  </si>
  <si>
    <t>E752</t>
  </si>
  <si>
    <t>放デイ５・責欠・未計画２・評減・拘減</t>
  </si>
  <si>
    <t>E753</t>
  </si>
  <si>
    <t>放デイ５・責欠・未計画２・開減１・拘減</t>
  </si>
  <si>
    <t>E754</t>
  </si>
  <si>
    <t>放デイ５・責欠・未計画２・開減１・評減・拘減</t>
  </si>
  <si>
    <t>E755</t>
  </si>
  <si>
    <t>放デイ５・責欠・未計画２・開減２・拘減</t>
  </si>
  <si>
    <t>E756</t>
  </si>
  <si>
    <t>放デイ５・責欠・未計画２・開減２・評減・拘減</t>
  </si>
  <si>
    <t>E757</t>
  </si>
  <si>
    <t>放デイ５・有資格５・責欠</t>
  </si>
  <si>
    <t>E758</t>
    <phoneticPr fontId="6"/>
  </si>
  <si>
    <t>放デイ５・有資格５・責欠・評減</t>
  </si>
  <si>
    <t>E759</t>
  </si>
  <si>
    <t>放デイ５・有資格５・責欠・開減１</t>
  </si>
  <si>
    <t>E760</t>
    <phoneticPr fontId="6"/>
  </si>
  <si>
    <t>放デイ５・有資格５・責欠・開減１・評減</t>
  </si>
  <si>
    <t>E761</t>
  </si>
  <si>
    <t>放デイ５・有資格５・責欠・開減２</t>
  </si>
  <si>
    <t>E762</t>
    <phoneticPr fontId="6"/>
  </si>
  <si>
    <t>放デイ５・有資格５・責欠・開減２・評減</t>
  </si>
  <si>
    <t>E763</t>
    <phoneticPr fontId="6"/>
  </si>
  <si>
    <t>放デイ５・有資格５・責欠・拘減</t>
  </si>
  <si>
    <t>E764</t>
  </si>
  <si>
    <t>放デイ５・有資格５・責欠・評減・拘減</t>
  </si>
  <si>
    <t>E765</t>
  </si>
  <si>
    <t>放デイ５・有資格５・責欠・開減１・拘減</t>
  </si>
  <si>
    <t>E766</t>
  </si>
  <si>
    <t>放デイ５・有資格５・責欠・開減１・評減・拘減</t>
  </si>
  <si>
    <t>E767</t>
  </si>
  <si>
    <t>放デイ５・有資格５・責欠・開減２・拘減</t>
  </si>
  <si>
    <t>E768</t>
  </si>
  <si>
    <t>放デイ５・有資格５・責欠・開減２・評減・拘減</t>
  </si>
  <si>
    <t>E769</t>
  </si>
  <si>
    <t>放デイ５・有資格５・責欠・未計画</t>
  </si>
  <si>
    <t>E770</t>
    <phoneticPr fontId="6"/>
  </si>
  <si>
    <t>放デイ５・有資格５・責欠・未計画・評減</t>
  </si>
  <si>
    <t>E771</t>
  </si>
  <si>
    <t>放デイ５・有資格５・責欠・未計画・開減１</t>
  </si>
  <si>
    <t>E772</t>
    <phoneticPr fontId="6"/>
  </si>
  <si>
    <t>放デイ５・有資格５・責欠・未計画・開減１・評減</t>
  </si>
  <si>
    <t>E773</t>
  </si>
  <si>
    <t>放デイ５・有資格５・責欠・未計画・開減２</t>
  </si>
  <si>
    <t>E774</t>
    <phoneticPr fontId="6"/>
  </si>
  <si>
    <t>放デイ５・有資格５・責欠・未計画・開減２・評減</t>
  </si>
  <si>
    <t>E775</t>
    <phoneticPr fontId="6"/>
  </si>
  <si>
    <t>放デイ５・有資格５・責欠・未計画・拘減</t>
  </si>
  <si>
    <t>E776</t>
  </si>
  <si>
    <t>放デイ５・有資格５・責欠・未計画・評減・拘減</t>
  </si>
  <si>
    <t>E777</t>
  </si>
  <si>
    <t>放デイ５・有資格５・責欠・未計画・開減１・拘減</t>
  </si>
  <si>
    <t>E778</t>
  </si>
  <si>
    <t>放デイ５・有資格５・責欠・未計画・開減１・評減・拘減</t>
  </si>
  <si>
    <t>E779</t>
  </si>
  <si>
    <t>放デイ５・有資格５・責欠・未計画・開減２・拘減</t>
  </si>
  <si>
    <t>E780</t>
  </si>
  <si>
    <t>放デイ５・有資格５・責欠・未計画・開減２・評減・拘減</t>
  </si>
  <si>
    <t>E781</t>
  </si>
  <si>
    <t>放デイ５・有資格５・責欠・未計画２</t>
  </si>
  <si>
    <t>E782</t>
  </si>
  <si>
    <t>放デイ５・有資格５・責欠・未計画２・評減</t>
  </si>
  <si>
    <t>E783</t>
  </si>
  <si>
    <t>放デイ５・有資格５・責欠・未計画２・開減１</t>
  </si>
  <si>
    <t>E784</t>
  </si>
  <si>
    <t>放デイ５・有資格５・責欠・未計画２・開減１・評減</t>
  </si>
  <si>
    <t>E785</t>
  </si>
  <si>
    <t>放デイ５・有資格５・責欠・未計画２・開減２</t>
  </si>
  <si>
    <t>E786</t>
  </si>
  <si>
    <t>放デイ５・有資格５・責欠・未計画２・開減２・評減</t>
  </si>
  <si>
    <t>E787</t>
  </si>
  <si>
    <t>放デイ５・有資格５・責欠・未計画２・拘減</t>
  </si>
  <si>
    <t>E788</t>
  </si>
  <si>
    <t>放デイ５・有資格５・責欠・未計画２・評減・拘減</t>
  </si>
  <si>
    <t>E789</t>
  </si>
  <si>
    <t>放デイ５・有資格５・責欠・未計画２・開減１・拘減</t>
  </si>
  <si>
    <t>E790</t>
  </si>
  <si>
    <t>放デイ５・有資格５・責欠・未計画２・開減１・評減・拘減</t>
  </si>
  <si>
    <t>E791</t>
  </si>
  <si>
    <t>放デイ５・有資格５・責欠・未計画２・開減２・拘減</t>
  </si>
  <si>
    <t>E792</t>
  </si>
  <si>
    <t>放デイ５・有資格５・責欠・未計画２・開減２・評減・拘減</t>
  </si>
  <si>
    <t>E793</t>
  </si>
  <si>
    <t>放デイ５・責欠２</t>
  </si>
  <si>
    <t>E794</t>
  </si>
  <si>
    <t>放デイ５・責欠２・評減</t>
  </si>
  <si>
    <t>E795</t>
  </si>
  <si>
    <t>放デイ５・責欠２・開減１</t>
  </si>
  <si>
    <t>E796</t>
  </si>
  <si>
    <t>放デイ５・責欠２・開減１・評減</t>
  </si>
  <si>
    <t>E797</t>
  </si>
  <si>
    <t>放デイ５・責欠２・開減２</t>
  </si>
  <si>
    <t>E798</t>
  </si>
  <si>
    <t>放デイ５・責欠２・開減２・評減</t>
  </si>
  <si>
    <t>E799</t>
  </si>
  <si>
    <t>放デイ５・責欠２・拘減</t>
  </si>
  <si>
    <t>E800</t>
  </si>
  <si>
    <t>放デイ５・責欠２・評減・拘減</t>
  </si>
  <si>
    <t>E801</t>
  </si>
  <si>
    <t>放デイ５・責欠２・開減１・拘減</t>
  </si>
  <si>
    <t>E802</t>
  </si>
  <si>
    <t>放デイ５・責欠２・開減１・評減・拘減</t>
  </si>
  <si>
    <t>E803</t>
  </si>
  <si>
    <t>放デイ５・責欠２・開減２・拘減</t>
  </si>
  <si>
    <t>E804</t>
  </si>
  <si>
    <t>放デイ５・責欠２・開減２・評減・拘減</t>
  </si>
  <si>
    <t>E805</t>
  </si>
  <si>
    <t>放デイ５・責欠２・未計画</t>
  </si>
  <si>
    <t>E806</t>
  </si>
  <si>
    <t>放デイ５・責欠２・未計画・評減</t>
  </si>
  <si>
    <t>E807</t>
  </si>
  <si>
    <t>放デイ５・責欠２・未計画・開減１</t>
  </si>
  <si>
    <t>E808</t>
  </si>
  <si>
    <t>放デイ５・責欠２・未計画・開減１・評減</t>
  </si>
  <si>
    <t>E809</t>
  </si>
  <si>
    <t>放デイ５・責欠２・未計画・開減２</t>
  </si>
  <si>
    <t>E810</t>
  </si>
  <si>
    <t>放デイ５・責欠２・未計画・開減２・評減</t>
  </si>
  <si>
    <t>E811</t>
  </si>
  <si>
    <t>放デイ５・責欠２・未計画・拘減</t>
  </si>
  <si>
    <t>E812</t>
  </si>
  <si>
    <t>放デイ５・責欠２・未計画・評減・拘減</t>
  </si>
  <si>
    <t>E813</t>
  </si>
  <si>
    <t>放デイ５・責欠２・未計画・開減１・拘減</t>
  </si>
  <si>
    <t>E814</t>
  </si>
  <si>
    <t>放デイ５・責欠２・未計画・開減１・評減・拘減</t>
  </si>
  <si>
    <t>E815</t>
  </si>
  <si>
    <t>放デイ５・責欠２・未計画・開減２・拘減</t>
  </si>
  <si>
    <t>E816</t>
  </si>
  <si>
    <t>放デイ５・責欠２・未計画・開減２・評減・拘減</t>
  </si>
  <si>
    <t>E817</t>
  </si>
  <si>
    <t>放デイ５・責欠２・未計画２</t>
  </si>
  <si>
    <t>E818</t>
  </si>
  <si>
    <t>放デイ５・責欠２・未計画２・評減</t>
  </si>
  <si>
    <t>E819</t>
  </si>
  <si>
    <t>放デイ５・責欠２・未計画２・開減１</t>
  </si>
  <si>
    <t>E820</t>
  </si>
  <si>
    <t>放デイ５・責欠２・未計画２・開減１・評減</t>
  </si>
  <si>
    <t>E821</t>
  </si>
  <si>
    <t>放デイ５・責欠２・未計画２・開減２</t>
  </si>
  <si>
    <t>E822</t>
  </si>
  <si>
    <t>放デイ５・責欠２・未計画２・開減２・評減</t>
  </si>
  <si>
    <t>E823</t>
  </si>
  <si>
    <t>放デイ５・責欠２・未計画２・拘減</t>
  </si>
  <si>
    <t>E824</t>
  </si>
  <si>
    <t>放デイ５・責欠２・未計画２・評減・拘減</t>
  </si>
  <si>
    <t>E825</t>
  </si>
  <si>
    <t>放デイ５・責欠２・未計画２・開減１・拘減</t>
  </si>
  <si>
    <t>E826</t>
  </si>
  <si>
    <t>放デイ５・責欠２・未計画２・開減１・評減・拘減</t>
  </si>
  <si>
    <t>E827</t>
  </si>
  <si>
    <t>放デイ５・責欠２・未計画２・開減２・拘減</t>
  </si>
  <si>
    <t>E828</t>
  </si>
  <si>
    <t>放デイ５・責欠２・未計画２・開減２・評減・拘減</t>
  </si>
  <si>
    <t>E829</t>
  </si>
  <si>
    <t>放デイ５・有資格５・責欠２</t>
  </si>
  <si>
    <t>E830</t>
  </si>
  <si>
    <t>放デイ５・有資格５・責欠２・評減</t>
  </si>
  <si>
    <t>E831</t>
  </si>
  <si>
    <t>放デイ５・有資格５・責欠２・開減１</t>
  </si>
  <si>
    <t>E832</t>
  </si>
  <si>
    <t>放デイ５・有資格５・責欠２・開減１・評減</t>
  </si>
  <si>
    <t>E833</t>
  </si>
  <si>
    <t>放デイ５・有資格５・責欠２・開減２</t>
  </si>
  <si>
    <t>E834</t>
  </si>
  <si>
    <t>放デイ５・有資格５・責欠２・開減２・評減</t>
  </si>
  <si>
    <t>E835</t>
  </si>
  <si>
    <t>放デイ５・有資格５・責欠２・拘減</t>
  </si>
  <si>
    <t>E836</t>
  </si>
  <si>
    <t>放デイ５・有資格５・責欠２・評減・拘減</t>
  </si>
  <si>
    <t>E837</t>
  </si>
  <si>
    <t>放デイ５・有資格５・責欠２・開減１・拘減</t>
  </si>
  <si>
    <t>E838</t>
  </si>
  <si>
    <t>放デイ５・有資格５・責欠２・開減１・評減・拘減</t>
  </si>
  <si>
    <t>E839</t>
  </si>
  <si>
    <t>放デイ５・有資格５・責欠２・開減２・拘減</t>
  </si>
  <si>
    <t>E840</t>
  </si>
  <si>
    <t>放デイ５・有資格５・責欠２・開減２・評減・拘減</t>
  </si>
  <si>
    <t>E841</t>
  </si>
  <si>
    <t>放デイ５・有資格５・責欠２・未計画</t>
  </si>
  <si>
    <t>E842</t>
  </si>
  <si>
    <t>放デイ５・有資格５・責欠２・未計画・評減</t>
  </si>
  <si>
    <t>E843</t>
  </si>
  <si>
    <t>放デイ５・有資格５・責欠２・未計画・開減１</t>
  </si>
  <si>
    <t>E844</t>
  </si>
  <si>
    <t>放デイ５・有資格５・責欠２・未計画・開減１・評減</t>
  </si>
  <si>
    <t>E845</t>
  </si>
  <si>
    <t>放デイ５・有資格５・責欠２・未計画・開減２</t>
  </si>
  <si>
    <t>E846</t>
  </si>
  <si>
    <t>放デイ５・有資格５・責欠２・未計画・開減２・評減</t>
  </si>
  <si>
    <t>E847</t>
  </si>
  <si>
    <t>放デイ５・有資格５・責欠２・未計画・拘減</t>
  </si>
  <si>
    <t>E848</t>
  </si>
  <si>
    <t>放デイ５・有資格５・責欠２・未計画・評減・拘減</t>
  </si>
  <si>
    <t>E849</t>
  </si>
  <si>
    <t>放デイ５・有資格５・責欠２・未計画・開減１・拘減</t>
  </si>
  <si>
    <t>E850</t>
  </si>
  <si>
    <t>放デイ５・有資格５・責欠２・未計画・開減１・評減・拘減</t>
  </si>
  <si>
    <t>E851</t>
  </si>
  <si>
    <t>放デイ５・有資格５・責欠２・未計画・開減２・拘減</t>
  </si>
  <si>
    <t>E852</t>
  </si>
  <si>
    <t>放デイ５・有資格５・責欠２・未計画・開減２・評減・拘減</t>
  </si>
  <si>
    <t>E853</t>
  </si>
  <si>
    <t>放デイ５・有資格５・責欠２・未計画２</t>
  </si>
  <si>
    <t>E854</t>
  </si>
  <si>
    <t>放デイ５・有資格５・責欠２・未計画２・評減</t>
  </si>
  <si>
    <t>E855</t>
  </si>
  <si>
    <t>放デイ５・有資格５・責欠２・未計画２・開減１</t>
  </si>
  <si>
    <t>E856</t>
  </si>
  <si>
    <t>放デイ５・有資格５・責欠２・未計画２・開減１・評減</t>
  </si>
  <si>
    <t>E857</t>
  </si>
  <si>
    <t>放デイ５・有資格５・責欠２・未計画２・開減２</t>
  </si>
  <si>
    <t>E858</t>
  </si>
  <si>
    <t>放デイ５・有資格５・責欠２・未計画２・開減２・評減</t>
  </si>
  <si>
    <t>E859</t>
  </si>
  <si>
    <t>放デイ５・有資格５・責欠２・未計画２・拘減</t>
  </si>
  <si>
    <t>E860</t>
  </si>
  <si>
    <t>放デイ５・有資格５・責欠２・未計画２・評減・拘減</t>
  </si>
  <si>
    <t>E861</t>
  </si>
  <si>
    <t>放デイ５・有資格５・責欠２・未計画２・開減１・拘減</t>
  </si>
  <si>
    <t>E862</t>
  </si>
  <si>
    <t>放デイ５・有資格５・責欠２・未計画２・開減１・評減・拘減</t>
  </si>
  <si>
    <t>E863</t>
  </si>
  <si>
    <t>放デイ５・有資格５・責欠２・未計画２・開減２・拘減</t>
  </si>
  <si>
    <t>E864</t>
  </si>
  <si>
    <t>放デイ５・有資格５・責欠２・未計画２・開減２・評減・拘減</t>
  </si>
  <si>
    <t>E865</t>
  </si>
  <si>
    <t>放デイ６・責欠</t>
  </si>
  <si>
    <t>E866</t>
    <phoneticPr fontId="6"/>
  </si>
  <si>
    <t>放デイ６・責欠・評減</t>
  </si>
  <si>
    <t>E867</t>
  </si>
  <si>
    <t>放デイ６・責欠・開減１</t>
  </si>
  <si>
    <t>E868</t>
    <phoneticPr fontId="6"/>
  </si>
  <si>
    <t>放デイ６・責欠・開減１・評減</t>
  </si>
  <si>
    <t>E869</t>
  </si>
  <si>
    <t>放デイ６・責欠・開減２</t>
  </si>
  <si>
    <t>E870</t>
    <phoneticPr fontId="6"/>
  </si>
  <si>
    <t>放デイ６・責欠・開減２・評減</t>
  </si>
  <si>
    <t>E871</t>
    <phoneticPr fontId="6"/>
  </si>
  <si>
    <t>放デイ６・責欠・拘減</t>
  </si>
  <si>
    <t>E872</t>
  </si>
  <si>
    <t>放デイ６・責欠・評減・拘減</t>
  </si>
  <si>
    <t>E873</t>
  </si>
  <si>
    <t>放デイ６・責欠・開減１・拘減</t>
  </si>
  <si>
    <t>E874</t>
  </si>
  <si>
    <t>放デイ６・責欠・開減１・評減・拘減</t>
  </si>
  <si>
    <t>E875</t>
  </si>
  <si>
    <t>放デイ６・責欠・開減２・拘減</t>
  </si>
  <si>
    <t>E876</t>
  </si>
  <si>
    <t>放デイ６・責欠・開減２・評減・拘減</t>
  </si>
  <si>
    <t>E877</t>
  </si>
  <si>
    <t>放デイ６・責欠・未計画</t>
  </si>
  <si>
    <t>E878</t>
    <phoneticPr fontId="6"/>
  </si>
  <si>
    <t>放デイ６・責欠・未計画・評減</t>
  </si>
  <si>
    <t>E879</t>
  </si>
  <si>
    <t>放デイ６・責欠・未計画・開減１</t>
  </si>
  <si>
    <t>E880</t>
    <phoneticPr fontId="6"/>
  </si>
  <si>
    <t>放デイ６・責欠・未計画・開減１・評減</t>
  </si>
  <si>
    <t>E881</t>
  </si>
  <si>
    <t>放デイ６・責欠・未計画・開減２</t>
  </si>
  <si>
    <t>E882</t>
    <phoneticPr fontId="6"/>
  </si>
  <si>
    <t>放デイ６・責欠・未計画・開減２・評減</t>
  </si>
  <si>
    <t>E883</t>
    <phoneticPr fontId="6"/>
  </si>
  <si>
    <t>放デイ６・責欠・未計画・拘減</t>
  </si>
  <si>
    <t>E884</t>
  </si>
  <si>
    <t>放デイ６・責欠・未計画・評減・拘減</t>
  </si>
  <si>
    <t>E885</t>
  </si>
  <si>
    <t>放デイ６・責欠・未計画・開減１・拘減</t>
  </si>
  <si>
    <t>E886</t>
  </si>
  <si>
    <t>放デイ６・責欠・未計画・開減１・評減・拘減</t>
  </si>
  <si>
    <t>E887</t>
  </si>
  <si>
    <t>放デイ６・責欠・未計画・開減２・拘減</t>
  </si>
  <si>
    <t>E888</t>
  </si>
  <si>
    <t>放デイ６・責欠・未計画・開減２・評減・拘減</t>
  </si>
  <si>
    <t>E889</t>
  </si>
  <si>
    <t>放デイ６・責欠・未計画２</t>
  </si>
  <si>
    <t>E890</t>
  </si>
  <si>
    <t>放デイ６・責欠・未計画２・評減</t>
  </si>
  <si>
    <t>E891</t>
  </si>
  <si>
    <t>放デイ６・責欠・未計画２・開減１</t>
  </si>
  <si>
    <t>E892</t>
  </si>
  <si>
    <t>放デイ６・責欠・未計画２・開減１・評減</t>
  </si>
  <si>
    <t>E893</t>
  </si>
  <si>
    <t>放デイ６・責欠・未計画２・開減２</t>
  </si>
  <si>
    <t>E894</t>
  </si>
  <si>
    <t>放デイ６・責欠・未計画２・開減２・評減</t>
  </si>
  <si>
    <t>E895</t>
  </si>
  <si>
    <t>放デイ６・責欠・未計画２・拘減</t>
  </si>
  <si>
    <t>E896</t>
  </si>
  <si>
    <t>放デイ６・責欠・未計画２・評減・拘減</t>
  </si>
  <si>
    <t>E897</t>
  </si>
  <si>
    <t>放デイ６・責欠・未計画２・開減１・拘減</t>
  </si>
  <si>
    <t>E898</t>
  </si>
  <si>
    <t>放デイ６・責欠・未計画２・開減１・評減・拘減</t>
  </si>
  <si>
    <t>E899</t>
  </si>
  <si>
    <t>放デイ６・責欠・未計画２・開減２・拘減</t>
  </si>
  <si>
    <t>E900</t>
  </si>
  <si>
    <t>放デイ６・責欠・未計画２・開減２・評減・拘減</t>
  </si>
  <si>
    <t>E901</t>
  </si>
  <si>
    <t>放デイ６・有資格６・責欠</t>
  </si>
  <si>
    <t>E902</t>
    <phoneticPr fontId="6"/>
  </si>
  <si>
    <t>放デイ６・有資格６・責欠・評減</t>
  </si>
  <si>
    <t>E903</t>
  </si>
  <si>
    <t>放デイ６・有資格６・責欠・開減１</t>
  </si>
  <si>
    <t>E904</t>
    <phoneticPr fontId="6"/>
  </si>
  <si>
    <t>放デイ６・有資格６・責欠・開減１・評減</t>
  </si>
  <si>
    <t>E905</t>
  </si>
  <si>
    <t>放デイ６・有資格６・責欠・開減２</t>
  </si>
  <si>
    <t>E906</t>
    <phoneticPr fontId="6"/>
  </si>
  <si>
    <t>放デイ６・有資格６・責欠・開減２・評減</t>
  </si>
  <si>
    <t>E907</t>
    <phoneticPr fontId="6"/>
  </si>
  <si>
    <t>放デイ６・有資格６・責欠・拘減</t>
  </si>
  <si>
    <t>E908</t>
  </si>
  <si>
    <t>放デイ６・有資格６・責欠・評減・拘減</t>
  </si>
  <si>
    <t>E909</t>
  </si>
  <si>
    <t>放デイ６・有資格６・責欠・開減１・拘減</t>
  </si>
  <si>
    <t>E910</t>
  </si>
  <si>
    <t>放デイ６・有資格６・責欠・開減１・評減・拘減</t>
  </si>
  <si>
    <t>E911</t>
  </si>
  <si>
    <t>放デイ６・有資格６・責欠・開減２・拘減</t>
  </si>
  <si>
    <t>E912</t>
  </si>
  <si>
    <t>放デイ６・有資格６・責欠・開減２・評減・拘減</t>
  </si>
  <si>
    <t>E913</t>
  </si>
  <si>
    <t>放デイ６・有資格６・責欠・未計画</t>
  </si>
  <si>
    <t>E914</t>
    <phoneticPr fontId="6"/>
  </si>
  <si>
    <t>放デイ６・有資格６・責欠・未計画・評減</t>
  </si>
  <si>
    <t>E915</t>
  </si>
  <si>
    <t>放デイ６・有資格６・責欠・未計画・開減１</t>
  </si>
  <si>
    <t>E916</t>
    <phoneticPr fontId="6"/>
  </si>
  <si>
    <t>放デイ６・有資格６・責欠・未計画・開減１・評減</t>
  </si>
  <si>
    <t>E917</t>
  </si>
  <si>
    <t>放デイ６・有資格６・責欠・未計画・開減２</t>
  </si>
  <si>
    <t>E918</t>
    <phoneticPr fontId="6"/>
  </si>
  <si>
    <t>放デイ６・有資格６・責欠・未計画・開減２・評減</t>
  </si>
  <si>
    <t>E919</t>
    <phoneticPr fontId="6"/>
  </si>
  <si>
    <t>放デイ６・有資格６・責欠・未計画・拘減</t>
  </si>
  <si>
    <t>E920</t>
  </si>
  <si>
    <t>放デイ６・有資格６・責欠・未計画・評減・拘減</t>
  </si>
  <si>
    <t>E921</t>
  </si>
  <si>
    <t>放デイ６・有資格６・責欠・未計画・開減１・拘減</t>
  </si>
  <si>
    <t>E922</t>
  </si>
  <si>
    <t>放デイ６・有資格６・責欠・未計画・開減１・評減・拘減</t>
  </si>
  <si>
    <t>E923</t>
  </si>
  <si>
    <t>放デイ６・有資格６・責欠・未計画・開減２・拘減</t>
  </si>
  <si>
    <t>E924</t>
  </si>
  <si>
    <t>放デイ６・有資格６・責欠・未計画・開減２・評減・拘減</t>
  </si>
  <si>
    <t>E925</t>
  </si>
  <si>
    <t>放デイ６・有資格６・責欠・未計画２</t>
  </si>
  <si>
    <t>E926</t>
  </si>
  <si>
    <t>放デイ６・有資格６・責欠・未計画２・評減</t>
  </si>
  <si>
    <t>E927</t>
  </si>
  <si>
    <t>放デイ６・有資格６・責欠・未計画２・開減１</t>
  </si>
  <si>
    <t>E928</t>
  </si>
  <si>
    <t>放デイ６・有資格６・責欠・未計画２・開減１・評減</t>
  </si>
  <si>
    <t>E929</t>
  </si>
  <si>
    <t>放デイ６・有資格６・責欠・未計画２・開減２</t>
  </si>
  <si>
    <t>E930</t>
  </si>
  <si>
    <t>放デイ６・有資格６・責欠・未計画２・開減２・評減</t>
  </si>
  <si>
    <t>E931</t>
  </si>
  <si>
    <t>放デイ６・有資格６・責欠・未計画２・拘減</t>
  </si>
  <si>
    <t>E932</t>
  </si>
  <si>
    <t>放デイ６・有資格６・責欠・未計画２・評減・拘減</t>
  </si>
  <si>
    <t>E933</t>
  </si>
  <si>
    <t>放デイ６・有資格６・責欠・未計画２・開減１・拘減</t>
  </si>
  <si>
    <t>E934</t>
  </si>
  <si>
    <t>放デイ６・有資格６・責欠・未計画２・開減１・評減・拘減</t>
  </si>
  <si>
    <t>E935</t>
  </si>
  <si>
    <t>放デイ６・有資格６・責欠・未計画２・開減２・拘減</t>
  </si>
  <si>
    <t>E936</t>
  </si>
  <si>
    <t>放デイ６・有資格６・責欠・未計画２・開減２・評減・拘減</t>
  </si>
  <si>
    <t>E937</t>
  </si>
  <si>
    <t>放デイ６・責欠２</t>
  </si>
  <si>
    <t>E938</t>
  </si>
  <si>
    <t>放デイ６・責欠２・評減</t>
  </si>
  <si>
    <t>E939</t>
  </si>
  <si>
    <t>放デイ６・責欠２・開減１</t>
  </si>
  <si>
    <t>E940</t>
  </si>
  <si>
    <t>放デイ６・責欠２・開減１・評減</t>
  </si>
  <si>
    <t>E941</t>
  </si>
  <si>
    <t>放デイ６・責欠２・開減２</t>
  </si>
  <si>
    <t>E942</t>
  </si>
  <si>
    <t>放デイ６・責欠２・開減２・評減</t>
  </si>
  <si>
    <t>E943</t>
  </si>
  <si>
    <t>放デイ６・責欠２・拘減</t>
  </si>
  <si>
    <t>E944</t>
  </si>
  <si>
    <t>放デイ６・責欠２・評減・拘減</t>
  </si>
  <si>
    <t>E945</t>
  </si>
  <si>
    <t>放デイ６・責欠２・開減１・拘減</t>
  </si>
  <si>
    <t>E946</t>
  </si>
  <si>
    <t>放デイ６・責欠２・開減１・評減・拘減</t>
  </si>
  <si>
    <t>E947</t>
  </si>
  <si>
    <t>放デイ６・責欠２・開減２・拘減</t>
  </si>
  <si>
    <t>E948</t>
  </si>
  <si>
    <t>放デイ６・責欠２・開減２・評減・拘減</t>
  </si>
  <si>
    <t>E949</t>
  </si>
  <si>
    <t>放デイ６・責欠２・未計画</t>
  </si>
  <si>
    <t>E950</t>
  </si>
  <si>
    <t>放デイ６・責欠２・未計画・評減</t>
  </si>
  <si>
    <t>E951</t>
  </si>
  <si>
    <t>放デイ６・責欠２・未計画・開減１</t>
  </si>
  <si>
    <t>E952</t>
  </si>
  <si>
    <t>放デイ６・責欠２・未計画・開減１・評減</t>
  </si>
  <si>
    <t>E953</t>
  </si>
  <si>
    <t>放デイ６・責欠２・未計画・開減２</t>
  </si>
  <si>
    <t>E954</t>
  </si>
  <si>
    <t>放デイ６・責欠２・未計画・開減２・評減</t>
  </si>
  <si>
    <t>E955</t>
  </si>
  <si>
    <t>放デイ６・責欠２・未計画・拘減</t>
  </si>
  <si>
    <t>E956</t>
  </si>
  <si>
    <t>放デイ６・責欠２・未計画・評減・拘減</t>
  </si>
  <si>
    <t>E957</t>
  </si>
  <si>
    <t>放デイ６・責欠２・未計画・開減１・拘減</t>
  </si>
  <si>
    <t>E958</t>
  </si>
  <si>
    <t>放デイ６・責欠２・未計画・開減１・評減・拘減</t>
  </si>
  <si>
    <t>E959</t>
  </si>
  <si>
    <t>放デイ６・責欠２・未計画・開減２・拘減</t>
  </si>
  <si>
    <t>E960</t>
  </si>
  <si>
    <t>放デイ６・責欠２・未計画・開減２・評減・拘減</t>
  </si>
  <si>
    <t>E961</t>
  </si>
  <si>
    <t>放デイ６・責欠２・未計画２</t>
  </si>
  <si>
    <t>E962</t>
  </si>
  <si>
    <t>放デイ６・責欠２・未計画２・評減</t>
  </si>
  <si>
    <t>E963</t>
  </si>
  <si>
    <t>放デイ６・責欠２・未計画２・開減１</t>
  </si>
  <si>
    <t>E964</t>
  </si>
  <si>
    <t>放デイ６・責欠２・未計画２・開減１・評減</t>
  </si>
  <si>
    <t>E965</t>
  </si>
  <si>
    <t>放デイ６・責欠２・未計画２・開減２</t>
  </si>
  <si>
    <t>E966</t>
  </si>
  <si>
    <t>放デイ６・責欠２・未計画２・開減２・評減</t>
  </si>
  <si>
    <t>E967</t>
  </si>
  <si>
    <t>放デイ６・責欠２・未計画２・拘減</t>
  </si>
  <si>
    <t>E968</t>
  </si>
  <si>
    <t>放デイ６・責欠２・未計画２・評減・拘減</t>
  </si>
  <si>
    <t>E969</t>
  </si>
  <si>
    <t>放デイ６・責欠２・未計画２・開減１・拘減</t>
  </si>
  <si>
    <t>E970</t>
  </si>
  <si>
    <t>放デイ６・責欠２・未計画２・開減１・評減・拘減</t>
  </si>
  <si>
    <t>E971</t>
  </si>
  <si>
    <t>放デイ６・責欠２・未計画２・開減２・拘減</t>
  </si>
  <si>
    <t>E972</t>
  </si>
  <si>
    <t>放デイ６・責欠２・未計画２・開減２・評減・拘減</t>
  </si>
  <si>
    <t>E973</t>
  </si>
  <si>
    <t>放デイ６・有資格６・責欠２</t>
  </si>
  <si>
    <t>E974</t>
  </si>
  <si>
    <t>放デイ６・有資格６・責欠２・評減</t>
  </si>
  <si>
    <t>E975</t>
  </si>
  <si>
    <t>放デイ６・有資格６・責欠２・開減１</t>
  </si>
  <si>
    <t>E976</t>
  </si>
  <si>
    <t>放デイ６・有資格６・責欠２・開減１・評減</t>
  </si>
  <si>
    <t>E977</t>
  </si>
  <si>
    <t>放デイ６・有資格６・責欠２・開減２</t>
  </si>
  <si>
    <t>E978</t>
  </si>
  <si>
    <t>放デイ６・有資格６・責欠２・開減２・評減</t>
  </si>
  <si>
    <t>E979</t>
  </si>
  <si>
    <t>放デイ６・有資格６・責欠２・拘減</t>
  </si>
  <si>
    <t>E980</t>
  </si>
  <si>
    <t>放デイ６・有資格６・責欠２・評減・拘減</t>
  </si>
  <si>
    <t>E981</t>
  </si>
  <si>
    <t>放デイ６・有資格６・責欠２・開減１・拘減</t>
  </si>
  <si>
    <t>E982</t>
  </si>
  <si>
    <t>放デイ６・有資格６・責欠２・開減１・評減・拘減</t>
  </si>
  <si>
    <t>E983</t>
  </si>
  <si>
    <t>放デイ６・有資格６・責欠２・開減２・拘減</t>
  </si>
  <si>
    <t>E984</t>
  </si>
  <si>
    <t>放デイ６・有資格６・責欠２・開減２・評減・拘減</t>
  </si>
  <si>
    <t>E985</t>
  </si>
  <si>
    <t>放デイ６・有資格６・責欠２・未計画</t>
  </si>
  <si>
    <t>E986</t>
  </si>
  <si>
    <t>放デイ６・有資格６・責欠２・未計画・評減</t>
  </si>
  <si>
    <t>E987</t>
  </si>
  <si>
    <t>放デイ６・有資格６・責欠２・未計画・開減１</t>
  </si>
  <si>
    <t>E988</t>
  </si>
  <si>
    <t>放デイ６・有資格６・責欠２・未計画・開減１・評減</t>
  </si>
  <si>
    <t>E989</t>
  </si>
  <si>
    <t>放デイ６・有資格６・責欠２・未計画・開減２</t>
  </si>
  <si>
    <t>E990</t>
  </si>
  <si>
    <t>放デイ６・有資格６・責欠２・未計画・開減２・評減</t>
  </si>
  <si>
    <t>E991</t>
  </si>
  <si>
    <t>放デイ６・有資格６・責欠２・未計画・拘減</t>
  </si>
  <si>
    <t>E992</t>
  </si>
  <si>
    <t>放デイ６・有資格６・責欠２・未計画・評減・拘減</t>
  </si>
  <si>
    <t>E993</t>
  </si>
  <si>
    <t>放デイ６・有資格６・責欠２・未計画・開減１・拘減</t>
  </si>
  <si>
    <t>E994</t>
  </si>
  <si>
    <t>放デイ６・有資格６・責欠２・未計画・開減１・評減・拘減</t>
  </si>
  <si>
    <t>E995</t>
  </si>
  <si>
    <t>放デイ６・有資格６・責欠２・未計画・開減２・拘減</t>
  </si>
  <si>
    <t>E996</t>
  </si>
  <si>
    <t>放デイ６・有資格６・責欠２・未計画・開減２・評減・拘減</t>
  </si>
  <si>
    <t>E997</t>
  </si>
  <si>
    <t>放デイ６・有資格６・責欠２・未計画２</t>
  </si>
  <si>
    <t>E998</t>
  </si>
  <si>
    <t>放デイ６・有資格６・責欠２・未計画２・評減</t>
  </si>
  <si>
    <t>E999</t>
  </si>
  <si>
    <t>放デイ６・有資格６・責欠２・未計画２・開減１</t>
  </si>
  <si>
    <t>F001</t>
    <phoneticPr fontId="6"/>
  </si>
  <si>
    <t>放デイ６・有資格６・責欠２・未計画２・開減１・評減</t>
  </si>
  <si>
    <t>F002</t>
    <phoneticPr fontId="6"/>
  </si>
  <si>
    <t>放デイ６・有資格６・責欠２・未計画２・開減２</t>
  </si>
  <si>
    <t>F003</t>
  </si>
  <si>
    <t>放デイ６・有資格６・責欠２・未計画２・開減２・評減</t>
  </si>
  <si>
    <t>F004</t>
  </si>
  <si>
    <t>放デイ６・有資格６・責欠２・未計画２・拘減</t>
  </si>
  <si>
    <t>F005</t>
  </si>
  <si>
    <t>放デイ６・有資格６・責欠２・未計画２・評減・拘減</t>
  </si>
  <si>
    <t>F006</t>
  </si>
  <si>
    <t>放デイ６・有資格６・責欠２・未計画２・開減１・拘減</t>
  </si>
  <si>
    <t>F007</t>
  </si>
  <si>
    <t>放デイ６・有資格６・責欠２・未計画２・開減１・評減・拘減</t>
  </si>
  <si>
    <t>F008</t>
  </si>
  <si>
    <t>放デイ６・有資格６・責欠２・未計画２・開減２・拘減</t>
  </si>
  <si>
    <t>F009</t>
  </si>
  <si>
    <t>放デイ６・有資格６・責欠２・未計画２・開減２・評減・拘減</t>
  </si>
  <si>
    <t>F010</t>
  </si>
  <si>
    <t>放デイ３０・責欠</t>
  </si>
  <si>
    <t>F011</t>
  </si>
  <si>
    <t>放デイ３０・責欠・評減</t>
  </si>
  <si>
    <t>F012</t>
  </si>
  <si>
    <t>放デイ３０・責欠・開減１</t>
  </si>
  <si>
    <t>F013</t>
  </si>
  <si>
    <t>放デイ３０・責欠・開減１・評減</t>
  </si>
  <si>
    <t>F014</t>
  </si>
  <si>
    <t>放デイ３０・責欠・開減２</t>
  </si>
  <si>
    <t>F015</t>
  </si>
  <si>
    <t>放デイ３０・責欠・開減２・評減</t>
  </si>
  <si>
    <t>F016</t>
  </si>
  <si>
    <t>放デイ３０・責欠・拘減</t>
  </si>
  <si>
    <t>F017</t>
  </si>
  <si>
    <t>放デイ３０・責欠・評減・拘減</t>
  </si>
  <si>
    <t>F018</t>
  </si>
  <si>
    <t>放デイ３０・責欠・開減１・拘減</t>
  </si>
  <si>
    <t>F019</t>
  </si>
  <si>
    <t>放デイ３０・責欠・開減１・評減・拘減</t>
  </si>
  <si>
    <t>F020</t>
  </si>
  <si>
    <t>放デイ３０・責欠・開減２・拘減</t>
  </si>
  <si>
    <t>F021</t>
  </si>
  <si>
    <t>放デイ３０・責欠・開減２・評減・拘減</t>
  </si>
  <si>
    <t>F022</t>
  </si>
  <si>
    <t>放デイ３０・責欠・未計画</t>
  </si>
  <si>
    <t>F023</t>
  </si>
  <si>
    <t>放デイ３０・責欠・未計画・評減</t>
  </si>
  <si>
    <t>F024</t>
  </si>
  <si>
    <t>放デイ３０・責欠・未計画・開減１</t>
  </si>
  <si>
    <t>F025</t>
  </si>
  <si>
    <t>放デイ３０・責欠・未計画・開減１・評減</t>
  </si>
  <si>
    <t>F026</t>
  </si>
  <si>
    <t>放デイ３０・責欠・未計画・開減２</t>
  </si>
  <si>
    <t>F027</t>
  </si>
  <si>
    <t>放デイ３０・責欠・未計画・開減２・評減</t>
  </si>
  <si>
    <t>F028</t>
  </si>
  <si>
    <t>放デイ３０・責欠・未計画・拘減</t>
  </si>
  <si>
    <t>F029</t>
  </si>
  <si>
    <t>放デイ３０・責欠・未計画・評減・拘減</t>
  </si>
  <si>
    <t>F030</t>
  </si>
  <si>
    <t>放デイ３０・責欠・未計画・開減１・拘減</t>
  </si>
  <si>
    <t>F031</t>
  </si>
  <si>
    <t>放デイ３０・責欠・未計画・開減１・評減・拘減</t>
  </si>
  <si>
    <t>F032</t>
  </si>
  <si>
    <t>放デイ３０・責欠・未計画・開減２・拘減</t>
  </si>
  <si>
    <t>F033</t>
  </si>
  <si>
    <t>放デイ３０・責欠・未計画・開減２・評減・拘減</t>
  </si>
  <si>
    <t>F034</t>
  </si>
  <si>
    <t>放デイ３０・責欠・未計画２</t>
  </si>
  <si>
    <t>F035</t>
  </si>
  <si>
    <t>放デイ３０・責欠・未計画２・評減</t>
  </si>
  <si>
    <t>F036</t>
  </si>
  <si>
    <t>放デイ３０・責欠・未計画２・開減１</t>
  </si>
  <si>
    <t>F037</t>
  </si>
  <si>
    <t>放デイ３０・責欠・未計画２・開減１・評減</t>
  </si>
  <si>
    <t>F038</t>
  </si>
  <si>
    <t>放デイ３０・責欠・未計画２・開減２</t>
  </si>
  <si>
    <t>F039</t>
  </si>
  <si>
    <t>放デイ３０・責欠・未計画２・開減２・評減</t>
  </si>
  <si>
    <t>F040</t>
  </si>
  <si>
    <t>放デイ３０・責欠・未計画２・拘減</t>
  </si>
  <si>
    <t>F041</t>
  </si>
  <si>
    <t>放デイ３０・責欠・未計画２・評減・拘減</t>
  </si>
  <si>
    <t>F042</t>
  </si>
  <si>
    <t>放デイ３０・責欠・未計画２・開減１・拘減</t>
  </si>
  <si>
    <t>F043</t>
  </si>
  <si>
    <t>放デイ３０・責欠・未計画２・開減１・評減・拘減</t>
  </si>
  <si>
    <t>F044</t>
  </si>
  <si>
    <t>放デイ３０・責欠・未計画２・開減２・拘減</t>
  </si>
  <si>
    <t>F045</t>
  </si>
  <si>
    <t>放デイ３０・責欠・未計画２・開減２・評減・拘減</t>
  </si>
  <si>
    <t>F046</t>
  </si>
  <si>
    <t>放デイ３０・有資格１６・責欠</t>
  </si>
  <si>
    <t>F047</t>
  </si>
  <si>
    <t>放デイ３０・有資格１６・責欠・評減</t>
  </si>
  <si>
    <t>F048</t>
  </si>
  <si>
    <t>放デイ３０・有資格１６・責欠・開減１</t>
  </si>
  <si>
    <t>F049</t>
  </si>
  <si>
    <t>放デイ３０・有資格１６・責欠・開減１・評減</t>
  </si>
  <si>
    <t>F050</t>
  </si>
  <si>
    <t>放デイ３０・有資格１６・責欠・開減２</t>
  </si>
  <si>
    <t>F051</t>
  </si>
  <si>
    <t>放デイ３０・有資格１６・責欠・開減２・評減</t>
  </si>
  <si>
    <t>F052</t>
  </si>
  <si>
    <t>放デイ３０・有資格１６・責欠・拘減</t>
  </si>
  <si>
    <t>F053</t>
  </si>
  <si>
    <t>放デイ３０・有資格１６・責欠・評減・拘減</t>
  </si>
  <si>
    <t>F054</t>
  </si>
  <si>
    <t>放デイ３０・有資格１６・責欠・開減１・拘減</t>
  </si>
  <si>
    <t>F055</t>
  </si>
  <si>
    <t>放デイ３０・有資格１６・責欠・開減１・評減・拘減</t>
  </si>
  <si>
    <t>F056</t>
  </si>
  <si>
    <t>放デイ３０・有資格１６・責欠・開減２・拘減</t>
  </si>
  <si>
    <t>F057</t>
  </si>
  <si>
    <t>放デイ３０・有資格１６・責欠・開減２・評減・拘減</t>
  </si>
  <si>
    <t>F058</t>
  </si>
  <si>
    <t>放デイ３０・有資格１６・責欠・未計画</t>
  </si>
  <si>
    <t>F059</t>
  </si>
  <si>
    <t>放デイ３０・有資格１６・責欠・未計画・評減</t>
  </si>
  <si>
    <t>F060</t>
  </si>
  <si>
    <t>放デイ３０・有資格１６・責欠・未計画・開減１</t>
  </si>
  <si>
    <t>F061</t>
  </si>
  <si>
    <t>放デイ３０・有資格１６・責欠・未計画・開減１・評減</t>
  </si>
  <si>
    <t>F062</t>
  </si>
  <si>
    <t>放デイ３０・有資格１６・責欠・未計画・開減２</t>
  </si>
  <si>
    <t>F063</t>
  </si>
  <si>
    <t>放デイ３０・有資格１６・責欠・未計画・開減２・評減</t>
  </si>
  <si>
    <t>F064</t>
  </si>
  <si>
    <t>放デイ３０・有資格１６・責欠・未計画・拘減</t>
  </si>
  <si>
    <t>F065</t>
  </si>
  <si>
    <t>放デイ３０・有資格１６・責欠・未計画・評減・拘減</t>
  </si>
  <si>
    <t>F066</t>
  </si>
  <si>
    <t>放デイ３０・有資格１６・責欠・未計画・開減１・拘減</t>
  </si>
  <si>
    <t>F067</t>
  </si>
  <si>
    <t>放デイ３０・有資格１６・責欠・未計画・開減１・評減・拘減</t>
  </si>
  <si>
    <t>F068</t>
  </si>
  <si>
    <t>放デイ３０・有資格１６・責欠・未計画・開減２・拘減</t>
  </si>
  <si>
    <t>F069</t>
  </si>
  <si>
    <t>放デイ３０・有資格１６・責欠・未計画・開減２・評減・拘減</t>
  </si>
  <si>
    <t>F070</t>
  </si>
  <si>
    <t>放デイ３０・有資格１６・責欠・未計画２</t>
  </si>
  <si>
    <t>F071</t>
  </si>
  <si>
    <t>放デイ３０・有資格１６・責欠・未計画２・評減</t>
  </si>
  <si>
    <t>F072</t>
  </si>
  <si>
    <t>放デイ３０・有資格１６・責欠・未計画２・開減１</t>
  </si>
  <si>
    <t>F073</t>
  </si>
  <si>
    <t>放デイ３０・有資格１６・責欠・未計画２・開減１・評減</t>
  </si>
  <si>
    <t>F074</t>
  </si>
  <si>
    <t>放デイ３０・有資格１６・責欠・未計画２・開減２</t>
  </si>
  <si>
    <t>F075</t>
  </si>
  <si>
    <t>放デイ３０・有資格１６・責欠・未計画２・開減２・評減</t>
  </si>
  <si>
    <t>F076</t>
  </si>
  <si>
    <t>放デイ３０・有資格１６・責欠・未計画２・拘減</t>
  </si>
  <si>
    <t>F077</t>
  </si>
  <si>
    <t>放デイ３０・有資格１６・責欠・未計画２・評減・拘減</t>
  </si>
  <si>
    <t>F078</t>
  </si>
  <si>
    <t>放デイ３０・有資格１６・責欠・未計画２・開減１・拘減</t>
  </si>
  <si>
    <t>F079</t>
  </si>
  <si>
    <t>放デイ３０・有資格１６・責欠・未計画２・開減１・評減・拘減</t>
  </si>
  <si>
    <t>F080</t>
  </si>
  <si>
    <t>放デイ３０・有資格１６・責欠・未計画２・開減２・拘減</t>
  </si>
  <si>
    <t>F081</t>
  </si>
  <si>
    <t>放デイ３０・有資格１６・責欠・未計画２・開減２・評減・拘減</t>
  </si>
  <si>
    <t>F082</t>
  </si>
  <si>
    <t>放デイ３０・責欠２</t>
  </si>
  <si>
    <t>F083</t>
  </si>
  <si>
    <t>放デイ３０・責欠２・評減</t>
  </si>
  <si>
    <t>F084</t>
  </si>
  <si>
    <t>放デイ３０・責欠２・開減１</t>
  </si>
  <si>
    <t>F085</t>
  </si>
  <si>
    <t>放デイ３０・責欠２・開減１・評減</t>
  </si>
  <si>
    <t>F086</t>
  </si>
  <si>
    <t>放デイ３０・責欠２・開減２</t>
  </si>
  <si>
    <t>F087</t>
  </si>
  <si>
    <t>放デイ３０・責欠２・開減２・評減</t>
  </si>
  <si>
    <t>F088</t>
  </si>
  <si>
    <t>放デイ３０・責欠２・拘減</t>
  </si>
  <si>
    <t>F089</t>
  </si>
  <si>
    <t>放デイ３０・責欠２・評減・拘減</t>
  </si>
  <si>
    <t>F090</t>
  </si>
  <si>
    <t>放デイ３０・責欠２・開減１・拘減</t>
  </si>
  <si>
    <t>F091</t>
  </si>
  <si>
    <t>放デイ３０・責欠２・開減１・評減・拘減</t>
  </si>
  <si>
    <t>F092</t>
  </si>
  <si>
    <t>放デイ３０・責欠２・開減２・拘減</t>
  </si>
  <si>
    <t>F093</t>
  </si>
  <si>
    <t>放デイ３０・責欠２・開減２・評減・拘減</t>
  </si>
  <si>
    <t>F094</t>
  </si>
  <si>
    <t>放デイ３０・責欠２・未計画</t>
  </si>
  <si>
    <t>F095</t>
  </si>
  <si>
    <t>放デイ３０・責欠２・未計画・評減</t>
  </si>
  <si>
    <t>F096</t>
  </si>
  <si>
    <t>放デイ３０・責欠２・未計画・開減１</t>
  </si>
  <si>
    <t>F097</t>
  </si>
  <si>
    <t>放デイ３０・責欠２・未計画・開減１・評減</t>
  </si>
  <si>
    <t>F098</t>
  </si>
  <si>
    <t>放デイ３０・責欠２・未計画・開減２</t>
  </si>
  <si>
    <t>F099</t>
  </si>
  <si>
    <t>放デイ３０・責欠２・未計画・開減２・評減</t>
  </si>
  <si>
    <t>F100</t>
  </si>
  <si>
    <t>放デイ３０・責欠２・未計画・拘減</t>
  </si>
  <si>
    <t>F101</t>
  </si>
  <si>
    <t>放デイ３０・責欠２・未計画・評減・拘減</t>
  </si>
  <si>
    <t>F102</t>
  </si>
  <si>
    <t>放デイ３０・責欠２・未計画・開減１・拘減</t>
  </si>
  <si>
    <t>F103</t>
  </si>
  <si>
    <t>放デイ３０・責欠２・未計画・開減１・評減・拘減</t>
  </si>
  <si>
    <t>F104</t>
  </si>
  <si>
    <t>放デイ３０・責欠２・未計画・開減２・拘減</t>
  </si>
  <si>
    <t>F105</t>
  </si>
  <si>
    <t>放デイ３０・責欠２・未計画・開減２・評減・拘減</t>
  </si>
  <si>
    <t>F106</t>
  </si>
  <si>
    <t>放デイ３０・責欠２・未計画２</t>
  </si>
  <si>
    <t>F107</t>
  </si>
  <si>
    <t>放デイ３０・責欠２・未計画２・評減</t>
  </si>
  <si>
    <t>F108</t>
  </si>
  <si>
    <t>放デイ３０・責欠２・未計画２・開減１</t>
  </si>
  <si>
    <t>F109</t>
  </si>
  <si>
    <t>放デイ３０・責欠２・未計画２・開減１・評減</t>
  </si>
  <si>
    <t>F110</t>
  </si>
  <si>
    <t>放デイ３０・責欠２・未計画２・開減２</t>
  </si>
  <si>
    <t>F111</t>
  </si>
  <si>
    <t>放デイ３０・責欠２・未計画２・開減２・評減</t>
  </si>
  <si>
    <t>F112</t>
  </si>
  <si>
    <t>放デイ３０・責欠２・未計画２・拘減</t>
  </si>
  <si>
    <t>F113</t>
  </si>
  <si>
    <t>放デイ３０・責欠２・未計画２・評減・拘減</t>
  </si>
  <si>
    <t>F114</t>
  </si>
  <si>
    <t>放デイ３０・責欠２・未計画２・開減１・拘減</t>
  </si>
  <si>
    <t>F115</t>
  </si>
  <si>
    <t>放デイ３０・責欠２・未計画２・開減１・評減・拘減</t>
  </si>
  <si>
    <t>F116</t>
  </si>
  <si>
    <t>放デイ３０・責欠２・未計画２・開減２・拘減</t>
  </si>
  <si>
    <t>F117</t>
  </si>
  <si>
    <t>放デイ３０・責欠２・未計画２・開減２・評減・拘減</t>
  </si>
  <si>
    <t>F118</t>
  </si>
  <si>
    <t>放デイ３０・有資格１６・責欠２</t>
  </si>
  <si>
    <t>F119</t>
  </si>
  <si>
    <t>放デイ３０・有資格１６・責欠２・評減</t>
  </si>
  <si>
    <t>F120</t>
  </si>
  <si>
    <t>放デイ３０・有資格１６・責欠２・開減１</t>
  </si>
  <si>
    <t>F121</t>
  </si>
  <si>
    <t>放デイ３０・有資格１６・責欠２・開減１・評減</t>
  </si>
  <si>
    <t>F122</t>
  </si>
  <si>
    <t>放デイ３０・有資格１６・責欠２・開減２</t>
  </si>
  <si>
    <t>F123</t>
  </si>
  <si>
    <t>放デイ３０・有資格１６・責欠２・開減２・評減</t>
  </si>
  <si>
    <t>F124</t>
  </si>
  <si>
    <t>放デイ３０・有資格１６・責欠２・拘減</t>
  </si>
  <si>
    <t>F125</t>
  </si>
  <si>
    <t>放デイ３０・有資格１６・責欠２・評減・拘減</t>
  </si>
  <si>
    <t>F126</t>
  </si>
  <si>
    <t>放デイ３０・有資格１６・責欠２・開減１・拘減</t>
  </si>
  <si>
    <t>F127</t>
  </si>
  <si>
    <t>放デイ３０・有資格１６・責欠２・開減１・評減・拘減</t>
  </si>
  <si>
    <t>F128</t>
  </si>
  <si>
    <t>放デイ３０・有資格１６・責欠２・開減２・拘減</t>
  </si>
  <si>
    <t>F129</t>
  </si>
  <si>
    <t>放デイ３０・有資格１６・責欠２・開減２・評減・拘減</t>
  </si>
  <si>
    <t>F130</t>
  </si>
  <si>
    <t>放デイ３０・有資格１６・責欠２・未計画</t>
  </si>
  <si>
    <t>F131</t>
  </si>
  <si>
    <t>放デイ３０・有資格１６・責欠２・未計画・評減</t>
  </si>
  <si>
    <t>F132</t>
  </si>
  <si>
    <t>放デイ３０・有資格１６・責欠２・未計画・開減１</t>
  </si>
  <si>
    <t>F133</t>
  </si>
  <si>
    <t>放デイ３０・有資格１６・責欠２・未計画・開減１・評減</t>
  </si>
  <si>
    <t>F134</t>
  </si>
  <si>
    <t>放デイ３０・有資格１６・責欠２・未計画・開減２</t>
  </si>
  <si>
    <t>F135</t>
  </si>
  <si>
    <t>放デイ３０・有資格１６・責欠２・未計画・開減２・評減</t>
  </si>
  <si>
    <t>F136</t>
  </si>
  <si>
    <t>放デイ３０・有資格１６・責欠２・未計画・拘減</t>
  </si>
  <si>
    <t>F137</t>
  </si>
  <si>
    <t>放デイ３０・有資格１６・責欠２・未計画・評減・拘減</t>
  </si>
  <si>
    <t>F138</t>
  </si>
  <si>
    <t>放デイ３０・有資格１６・責欠２・未計画・開減１・拘減</t>
  </si>
  <si>
    <t>F139</t>
  </si>
  <si>
    <t>放デイ３０・有資格１６・責欠２・未計画・開減１・評減・拘減</t>
  </si>
  <si>
    <t>F140</t>
  </si>
  <si>
    <t>放デイ３０・有資格１６・責欠２・未計画・開減２・拘減</t>
  </si>
  <si>
    <t>F141</t>
  </si>
  <si>
    <t>放デイ３０・有資格１６・責欠２・未計画・開減２・評減・拘減</t>
  </si>
  <si>
    <t>F142</t>
  </si>
  <si>
    <t>放デイ３０・有資格１６・責欠２・未計画２</t>
  </si>
  <si>
    <t>F143</t>
  </si>
  <si>
    <t>放デイ３０・有資格１６・責欠２・未計画２・評減</t>
  </si>
  <si>
    <t>F144</t>
  </si>
  <si>
    <t>放デイ３０・有資格１６・責欠２・未計画２・開減１</t>
  </si>
  <si>
    <t>F145</t>
  </si>
  <si>
    <t>放デイ３０・有資格１６・責欠２・未計画２・開減１・評減</t>
  </si>
  <si>
    <t>F146</t>
  </si>
  <si>
    <t>放デイ３０・有資格１６・責欠２・未計画２・開減２</t>
  </si>
  <si>
    <t>F147</t>
  </si>
  <si>
    <t>放デイ３０・有資格１６・責欠２・未計画２・開減２・評減</t>
  </si>
  <si>
    <t>F148</t>
  </si>
  <si>
    <t>放デイ３０・有資格１６・責欠２・未計画２・拘減</t>
  </si>
  <si>
    <t>F149</t>
  </si>
  <si>
    <t>放デイ３０・有資格１６・責欠２・未計画２・評減・拘減</t>
  </si>
  <si>
    <t>F150</t>
  </si>
  <si>
    <t>放デイ３０・有資格１６・責欠２・未計画２・開減１・拘減</t>
  </si>
  <si>
    <t>F151</t>
  </si>
  <si>
    <t>放デイ３０・有資格１６・責欠２・未計画２・開減１・評減・拘減</t>
  </si>
  <si>
    <t>F152</t>
  </si>
  <si>
    <t>放デイ３０・有資格１６・責欠２・未計画２・開減２・拘減</t>
  </si>
  <si>
    <t>F153</t>
  </si>
  <si>
    <t>放デイ３０・有資格１６・責欠２・未計画２・開減２・評減・拘減</t>
  </si>
  <si>
    <t>F154</t>
  </si>
  <si>
    <t>放デイ３１・責欠</t>
  </si>
  <si>
    <t>F155</t>
  </si>
  <si>
    <t>放デイ３１・責欠・評減</t>
  </si>
  <si>
    <t>F156</t>
  </si>
  <si>
    <t>放デイ３１・責欠・開減１</t>
  </si>
  <si>
    <t>F157</t>
  </si>
  <si>
    <t>放デイ３１・責欠・開減１・評減</t>
  </si>
  <si>
    <t>F158</t>
  </si>
  <si>
    <t>放デイ３１・責欠・開減２</t>
  </si>
  <si>
    <t>F159</t>
  </si>
  <si>
    <t>放デイ３１・責欠・開減２・評減</t>
  </si>
  <si>
    <t>F160</t>
  </si>
  <si>
    <t>放デイ３１・責欠・拘減</t>
  </si>
  <si>
    <t>F161</t>
  </si>
  <si>
    <t>放デイ３１・責欠・評減・拘減</t>
  </si>
  <si>
    <t>F162</t>
  </si>
  <si>
    <t>放デイ３１・責欠・開減１・拘減</t>
  </si>
  <si>
    <t>F163</t>
  </si>
  <si>
    <t>放デイ３１・責欠・開減１・評減・拘減</t>
  </si>
  <si>
    <t>F164</t>
  </si>
  <si>
    <t>放デイ３１・責欠・開減２・拘減</t>
  </si>
  <si>
    <t>F165</t>
  </si>
  <si>
    <t>放デイ３１・責欠・開減２・評減・拘減</t>
  </si>
  <si>
    <t>F166</t>
  </si>
  <si>
    <t>放デイ３１・責欠・未計画</t>
  </si>
  <si>
    <t>F167</t>
  </si>
  <si>
    <t>放デイ３１・責欠・未計画・評減</t>
  </si>
  <si>
    <t>F168</t>
  </si>
  <si>
    <t>放デイ３１・責欠・未計画・開減１</t>
  </si>
  <si>
    <t>F169</t>
  </si>
  <si>
    <t>放デイ３１・責欠・未計画・開減１・評減</t>
  </si>
  <si>
    <t>F170</t>
  </si>
  <si>
    <t>放デイ３１・責欠・未計画・開減２</t>
  </si>
  <si>
    <t>F171</t>
  </si>
  <si>
    <t>放デイ３１・責欠・未計画・開減２・評減</t>
  </si>
  <si>
    <t>F172</t>
  </si>
  <si>
    <t>放デイ３１・責欠・未計画・拘減</t>
  </si>
  <si>
    <t>F173</t>
  </si>
  <si>
    <t>放デイ３１・責欠・未計画・評減・拘減</t>
  </si>
  <si>
    <t>F174</t>
  </si>
  <si>
    <t>放デイ３１・責欠・未計画・開減１・拘減</t>
  </si>
  <si>
    <t>F175</t>
  </si>
  <si>
    <t>放デイ３１・責欠・未計画・開減１・評減・拘減</t>
  </si>
  <si>
    <t>F176</t>
  </si>
  <si>
    <t>放デイ３１・責欠・未計画・開減２・拘減</t>
  </si>
  <si>
    <t>F177</t>
  </si>
  <si>
    <t>放デイ３１・責欠・未計画・開減２・評減・拘減</t>
  </si>
  <si>
    <t>F178</t>
  </si>
  <si>
    <t>放デイ３１・責欠・未計画２</t>
  </si>
  <si>
    <t>F179</t>
  </si>
  <si>
    <t>放デイ３１・責欠・未計画２・評減</t>
  </si>
  <si>
    <t>F180</t>
  </si>
  <si>
    <t>放デイ３１・責欠・未計画２・開減１</t>
  </si>
  <si>
    <t>F181</t>
  </si>
  <si>
    <t>放デイ３１・責欠・未計画２・開減１・評減</t>
  </si>
  <si>
    <t>F182</t>
  </si>
  <si>
    <t>放デイ３１・責欠・未計画２・開減２</t>
  </si>
  <si>
    <t>F183</t>
  </si>
  <si>
    <t>放デイ３１・責欠・未計画２・開減２・評減</t>
  </si>
  <si>
    <t>F184</t>
  </si>
  <si>
    <t>放デイ３１・責欠・未計画２・拘減</t>
  </si>
  <si>
    <t>F185</t>
  </si>
  <si>
    <t>放デイ３１・責欠・未計画２・評減・拘減</t>
  </si>
  <si>
    <t>F186</t>
  </si>
  <si>
    <t>放デイ３１・責欠・未計画２・開減１・拘減</t>
  </si>
  <si>
    <t>F187</t>
  </si>
  <si>
    <t>放デイ３１・責欠・未計画２・開減１・評減・拘減</t>
  </si>
  <si>
    <t>F188</t>
  </si>
  <si>
    <t>放デイ３１・責欠・未計画２・開減２・拘減</t>
  </si>
  <si>
    <t>F189</t>
  </si>
  <si>
    <t>放デイ３１・責欠・未計画２・開減２・評減・拘減</t>
  </si>
  <si>
    <t>F190</t>
  </si>
  <si>
    <t>放デイ３１・有資格１７・責欠</t>
  </si>
  <si>
    <t>F191</t>
  </si>
  <si>
    <t>放デイ３１・有資格１７・責欠・評減</t>
  </si>
  <si>
    <t>F192</t>
  </si>
  <si>
    <t>放デイ３１・有資格１７・責欠・開減１</t>
  </si>
  <si>
    <t>F193</t>
  </si>
  <si>
    <t>放デイ３１・有資格１７・責欠・開減１・評減</t>
  </si>
  <si>
    <t>F194</t>
  </si>
  <si>
    <t>放デイ３１・有資格１７・責欠・開減２</t>
  </si>
  <si>
    <t>F195</t>
  </si>
  <si>
    <t>放デイ３１・有資格１７・責欠・開減２・評減</t>
  </si>
  <si>
    <t>F196</t>
  </si>
  <si>
    <t>放デイ３１・有資格１７・責欠・拘減</t>
  </si>
  <si>
    <t>F197</t>
  </si>
  <si>
    <t>放デイ３１・有資格１７・責欠・評減・拘減</t>
  </si>
  <si>
    <t>F198</t>
  </si>
  <si>
    <t>放デイ３１・有資格１７・責欠・開減１・拘減</t>
  </si>
  <si>
    <t>F199</t>
  </si>
  <si>
    <t>放デイ３１・有資格１７・責欠・開減１・評減・拘減</t>
  </si>
  <si>
    <t>F200</t>
  </si>
  <si>
    <t>放デイ３１・有資格１７・責欠・開減２・拘減</t>
  </si>
  <si>
    <t>F201</t>
  </si>
  <si>
    <t>放デイ３１・有資格１７・責欠・開減２・評減・拘減</t>
  </si>
  <si>
    <t>F202</t>
  </si>
  <si>
    <t>放デイ３１・有資格１７・責欠・未計画</t>
  </si>
  <si>
    <t>F203</t>
  </si>
  <si>
    <t>放デイ３１・有資格１７・責欠・未計画・評減</t>
  </si>
  <si>
    <t>F204</t>
  </si>
  <si>
    <t>放デイ３１・有資格１７・責欠・未計画・開減１</t>
  </si>
  <si>
    <t>F205</t>
  </si>
  <si>
    <t>放デイ３１・有資格１７・責欠・未計画・開減１・評減</t>
  </si>
  <si>
    <t>F206</t>
  </si>
  <si>
    <t>放デイ３１・有資格１７・責欠・未計画・開減２</t>
  </si>
  <si>
    <t>F207</t>
  </si>
  <si>
    <t>放デイ３１・有資格１７・責欠・未計画・開減２・評減</t>
  </si>
  <si>
    <t>F208</t>
  </si>
  <si>
    <t>放デイ３１・有資格１７・責欠・未計画・拘減</t>
  </si>
  <si>
    <t>F209</t>
  </si>
  <si>
    <t>放デイ３１・有資格１７・責欠・未計画・評減・拘減</t>
  </si>
  <si>
    <t>F210</t>
  </si>
  <si>
    <t>放デイ３１・有資格１７・責欠・未計画・開減１・拘減</t>
  </si>
  <si>
    <t>F211</t>
  </si>
  <si>
    <t>放デイ３１・有資格１７・責欠・未計画・開減１・評減・拘減</t>
  </si>
  <si>
    <t>F212</t>
  </si>
  <si>
    <t>放デイ３１・有資格１７・責欠・未計画・開減２・拘減</t>
  </si>
  <si>
    <t>F213</t>
  </si>
  <si>
    <t>放デイ３１・有資格１７・責欠・未計画・開減２・評減・拘減</t>
  </si>
  <si>
    <t>F214</t>
  </si>
  <si>
    <t>放デイ３１・有資格１７・責欠・未計画２</t>
  </si>
  <si>
    <t>F215</t>
  </si>
  <si>
    <t>放デイ３１・有資格１７・責欠・未計画２・評減</t>
  </si>
  <si>
    <t>F216</t>
  </si>
  <si>
    <t>放デイ３１・有資格１７・責欠・未計画２・開減１</t>
  </si>
  <si>
    <t>F217</t>
  </si>
  <si>
    <t>放デイ３１・有資格１７・責欠・未計画２・開減１・評減</t>
  </si>
  <si>
    <t>F218</t>
  </si>
  <si>
    <t>放デイ３１・有資格１７・責欠・未計画２・開減２</t>
  </si>
  <si>
    <t>F219</t>
  </si>
  <si>
    <t>放デイ３１・有資格１７・責欠・未計画２・開減２・評減</t>
  </si>
  <si>
    <t>F220</t>
  </si>
  <si>
    <t>放デイ３１・有資格１７・責欠・未計画２・拘減</t>
  </si>
  <si>
    <t>F221</t>
  </si>
  <si>
    <t>放デイ３１・有資格１７・責欠・未計画２・評減・拘減</t>
  </si>
  <si>
    <t>F222</t>
  </si>
  <si>
    <t>放デイ３１・有資格１７・責欠・未計画２・開減１・拘減</t>
  </si>
  <si>
    <t>F223</t>
  </si>
  <si>
    <t>放デイ３１・有資格１７・責欠・未計画２・開減１・評減・拘減</t>
  </si>
  <si>
    <t>F224</t>
  </si>
  <si>
    <t>放デイ３１・有資格１７・責欠・未計画２・開減２・拘減</t>
  </si>
  <si>
    <t>F225</t>
  </si>
  <si>
    <t>放デイ３１・有資格１７・責欠・未計画２・開減２・評減・拘減</t>
  </si>
  <si>
    <t>F226</t>
  </si>
  <si>
    <t>放デイ３１・責欠２</t>
  </si>
  <si>
    <t>F227</t>
  </si>
  <si>
    <t>放デイ３１・責欠２・評減</t>
  </si>
  <si>
    <t>F228</t>
  </si>
  <si>
    <t>放デイ３１・責欠２・開減１</t>
  </si>
  <si>
    <t>F229</t>
  </si>
  <si>
    <t>放デイ３１・責欠２・開減１・評減</t>
  </si>
  <si>
    <t>F230</t>
  </si>
  <si>
    <t>放デイ３１・責欠２・開減２</t>
  </si>
  <si>
    <t>F231</t>
  </si>
  <si>
    <t>放デイ３１・責欠２・開減２・評減</t>
  </si>
  <si>
    <t>F232</t>
  </si>
  <si>
    <t>放デイ３１・責欠２・拘減</t>
  </si>
  <si>
    <t>F233</t>
  </si>
  <si>
    <t>放デイ３１・責欠２・評減・拘減</t>
  </si>
  <si>
    <t>F234</t>
  </si>
  <si>
    <t>放デイ３１・責欠２・開減１・拘減</t>
  </si>
  <si>
    <t>F235</t>
  </si>
  <si>
    <t>放デイ３１・責欠２・開減１・評減・拘減</t>
  </si>
  <si>
    <t>F236</t>
  </si>
  <si>
    <t>放デイ３１・責欠２・開減２・拘減</t>
  </si>
  <si>
    <t>F237</t>
  </si>
  <si>
    <t>放デイ３１・責欠２・開減２・評減・拘減</t>
  </si>
  <si>
    <t>F238</t>
  </si>
  <si>
    <t>放デイ３１・責欠２・未計画</t>
  </si>
  <si>
    <t>F239</t>
  </si>
  <si>
    <t>放デイ３１・責欠２・未計画・評減</t>
  </si>
  <si>
    <t>F240</t>
  </si>
  <si>
    <t>放デイ３１・責欠２・未計画・開減１</t>
  </si>
  <si>
    <t>F241</t>
  </si>
  <si>
    <t>放デイ３１・責欠２・未計画・開減１・評減</t>
  </si>
  <si>
    <t>F242</t>
  </si>
  <si>
    <t>放デイ３１・責欠２・未計画・開減２</t>
  </si>
  <si>
    <t>F243</t>
  </si>
  <si>
    <t>放デイ３１・責欠２・未計画・開減２・評減</t>
  </si>
  <si>
    <t>F244</t>
  </si>
  <si>
    <t>放デイ３１・責欠２・未計画・拘減</t>
  </si>
  <si>
    <t>F245</t>
  </si>
  <si>
    <t>放デイ３１・責欠２・未計画・評減・拘減</t>
  </si>
  <si>
    <t>F246</t>
  </si>
  <si>
    <t>放デイ３１・責欠２・未計画・開減１・拘減</t>
  </si>
  <si>
    <t>F247</t>
  </si>
  <si>
    <t>放デイ３１・責欠２・未計画・開減１・評減・拘減</t>
  </si>
  <si>
    <t>F248</t>
  </si>
  <si>
    <t>放デイ３１・責欠２・未計画・開減２・拘減</t>
  </si>
  <si>
    <t>F249</t>
  </si>
  <si>
    <t>放デイ３１・責欠２・未計画・開減２・評減・拘減</t>
  </si>
  <si>
    <t>F250</t>
  </si>
  <si>
    <t>放デイ３１・責欠２・未計画２</t>
  </si>
  <si>
    <t>F251</t>
  </si>
  <si>
    <t>放デイ３１・責欠２・未計画２・評減</t>
  </si>
  <si>
    <t>F252</t>
  </si>
  <si>
    <t>放デイ３１・責欠２・未計画２・開減１</t>
  </si>
  <si>
    <t>F253</t>
  </si>
  <si>
    <t>放デイ３１・責欠２・未計画２・開減１・評減</t>
  </si>
  <si>
    <t>F254</t>
  </si>
  <si>
    <t>放デイ３１・責欠２・未計画２・開減２</t>
  </si>
  <si>
    <t>F255</t>
  </si>
  <si>
    <t>放デイ３１・責欠２・未計画２・開減２・評減</t>
  </si>
  <si>
    <t>F256</t>
  </si>
  <si>
    <t>放デイ３１・責欠２・未計画２・拘減</t>
  </si>
  <si>
    <t>F257</t>
  </si>
  <si>
    <t>放デイ３１・責欠２・未計画２・評減・拘減</t>
  </si>
  <si>
    <t>F258</t>
  </si>
  <si>
    <t>放デイ３１・責欠２・未計画２・開減１・拘減</t>
  </si>
  <si>
    <t>F259</t>
  </si>
  <si>
    <t>放デイ３１・責欠２・未計画２・開減１・評減・拘減</t>
  </si>
  <si>
    <t>F260</t>
  </si>
  <si>
    <t>放デイ３１・責欠２・未計画２・開減２・拘減</t>
  </si>
  <si>
    <t>F261</t>
  </si>
  <si>
    <t>放デイ３１・責欠２・未計画２・開減２・評減・拘減</t>
  </si>
  <si>
    <t>F262</t>
  </si>
  <si>
    <t>放デイ３１・有資格１７・責欠２</t>
  </si>
  <si>
    <t>F263</t>
  </si>
  <si>
    <t>放デイ３１・有資格１７・責欠２・評減</t>
  </si>
  <si>
    <t>F264</t>
  </si>
  <si>
    <t>放デイ３１・有資格１７・責欠２・開減１</t>
  </si>
  <si>
    <t>F265</t>
  </si>
  <si>
    <t>放デイ３１・有資格１７・責欠２・開減１・評減</t>
  </si>
  <si>
    <t>F266</t>
  </si>
  <si>
    <t>放デイ３１・有資格１７・責欠２・開減２</t>
  </si>
  <si>
    <t>F267</t>
  </si>
  <si>
    <t>放デイ３１・有資格１７・責欠２・開減２・評減</t>
  </si>
  <si>
    <t>F268</t>
  </si>
  <si>
    <t>放デイ３１・有資格１７・責欠２・拘減</t>
  </si>
  <si>
    <t>F269</t>
  </si>
  <si>
    <t>放デイ３１・有資格１７・責欠２・評減・拘減</t>
  </si>
  <si>
    <t>F270</t>
  </si>
  <si>
    <t>放デイ３１・有資格１７・責欠２・開減１・拘減</t>
  </si>
  <si>
    <t>F271</t>
  </si>
  <si>
    <t>放デイ３１・有資格１７・責欠２・開減１・評減・拘減</t>
  </si>
  <si>
    <t>F272</t>
  </si>
  <si>
    <t>放デイ３１・有資格１７・責欠２・開減２・拘減</t>
  </si>
  <si>
    <t>F273</t>
  </si>
  <si>
    <t>放デイ３１・有資格１７・責欠２・開減２・評減・拘減</t>
  </si>
  <si>
    <t>F274</t>
  </si>
  <si>
    <t>放デイ３１・有資格１７・責欠２・未計画</t>
  </si>
  <si>
    <t>F275</t>
  </si>
  <si>
    <t>放デイ３１・有資格１７・責欠２・未計画・評減</t>
  </si>
  <si>
    <t>F276</t>
  </si>
  <si>
    <t>放デイ３１・有資格１７・責欠２・未計画・開減１</t>
  </si>
  <si>
    <t>F277</t>
  </si>
  <si>
    <t>放デイ３１・有資格１７・責欠２・未計画・開減１・評減</t>
  </si>
  <si>
    <t>F278</t>
  </si>
  <si>
    <t>放デイ３１・有資格１７・責欠２・未計画・開減２</t>
  </si>
  <si>
    <t>F279</t>
  </si>
  <si>
    <t>放デイ３１・有資格１７・責欠２・未計画・開減２・評減</t>
  </si>
  <si>
    <t>F280</t>
  </si>
  <si>
    <t>放デイ３１・有資格１７・責欠２・未計画・拘減</t>
  </si>
  <si>
    <t>F281</t>
  </si>
  <si>
    <t>放デイ３１・有資格１７・責欠２・未計画・評減・拘減</t>
  </si>
  <si>
    <t>F282</t>
  </si>
  <si>
    <t>放デイ３１・有資格１７・責欠２・未計画・開減１・拘減</t>
  </si>
  <si>
    <t>F283</t>
  </si>
  <si>
    <t>放デイ３１・有資格１７・責欠２・未計画・開減１・評減・拘減</t>
  </si>
  <si>
    <t>F284</t>
  </si>
  <si>
    <t>放デイ３１・有資格１７・責欠２・未計画・開減２・拘減</t>
  </si>
  <si>
    <t>F285</t>
  </si>
  <si>
    <t>放デイ３１・有資格１７・責欠２・未計画・開減２・評減・拘減</t>
  </si>
  <si>
    <t>F286</t>
  </si>
  <si>
    <t>放デイ３１・有資格１７・責欠２・未計画２</t>
  </si>
  <si>
    <t>F287</t>
  </si>
  <si>
    <t>放デイ３１・有資格１７・責欠２・未計画２・評減</t>
  </si>
  <si>
    <t>F288</t>
  </si>
  <si>
    <t>放デイ３１・有資格１７・責欠２・未計画２・開減１</t>
  </si>
  <si>
    <t>F289</t>
  </si>
  <si>
    <t>放デイ３１・有資格１７・責欠２・未計画２・開減１・評減</t>
  </si>
  <si>
    <t>F290</t>
  </si>
  <si>
    <t>放デイ３１・有資格１７・責欠２・未計画２・開減２</t>
  </si>
  <si>
    <t>F291</t>
  </si>
  <si>
    <t>放デイ３１・有資格１７・責欠２・未計画２・開減２・評減</t>
  </si>
  <si>
    <t>F292</t>
  </si>
  <si>
    <t>放デイ３１・有資格１７・責欠２・未計画２・拘減</t>
  </si>
  <si>
    <t>F293</t>
  </si>
  <si>
    <t>放デイ３１・有資格１７・責欠２・未計画２・評減・拘減</t>
  </si>
  <si>
    <t>F294</t>
  </si>
  <si>
    <t>放デイ３１・有資格１７・責欠２・未計画２・開減１・拘減</t>
  </si>
  <si>
    <t>F295</t>
  </si>
  <si>
    <t>放デイ３１・有資格１７・責欠２・未計画２・開減１・評減・拘減</t>
  </si>
  <si>
    <t>F296</t>
  </si>
  <si>
    <t>放デイ３１・有資格１７・責欠２・未計画２・開減２・拘減</t>
  </si>
  <si>
    <t>F297</t>
  </si>
  <si>
    <t>放デイ３１・有資格１７・責欠２・未計画２・開減２・評減・拘減</t>
  </si>
  <si>
    <t>F298</t>
  </si>
  <si>
    <t>放デイ３２・責欠</t>
  </si>
  <si>
    <t>F299</t>
  </si>
  <si>
    <t>放デイ３２・責欠・評減</t>
  </si>
  <si>
    <t>F300</t>
  </si>
  <si>
    <t>放デイ３２・責欠・開減１</t>
  </si>
  <si>
    <t>F301</t>
  </si>
  <si>
    <t>放デイ３２・責欠・開減１・評減</t>
  </si>
  <si>
    <t>F302</t>
  </si>
  <si>
    <t>放デイ３２・責欠・開減２</t>
  </si>
  <si>
    <t>F303</t>
  </si>
  <si>
    <t>放デイ３２・責欠・開減２・評減</t>
  </si>
  <si>
    <t>F304</t>
  </si>
  <si>
    <t>放デイ３２・責欠・拘減</t>
  </si>
  <si>
    <t>F305</t>
  </si>
  <si>
    <t>放デイ３２・責欠・評減・拘減</t>
  </si>
  <si>
    <t>F306</t>
  </si>
  <si>
    <t>放デイ３２・責欠・開減１・拘減</t>
  </si>
  <si>
    <t>F307</t>
  </si>
  <si>
    <t>放デイ３２・責欠・開減１・評減・拘減</t>
  </si>
  <si>
    <t>F308</t>
  </si>
  <si>
    <t>放デイ３２・責欠・開減２・拘減</t>
  </si>
  <si>
    <t>F309</t>
  </si>
  <si>
    <t>放デイ３２・責欠・開減２・評減・拘減</t>
  </si>
  <si>
    <t>F310</t>
  </si>
  <si>
    <t>放デイ３２・責欠・未計画</t>
  </si>
  <si>
    <t>F311</t>
  </si>
  <si>
    <t>放デイ３２・責欠・未計画・評減</t>
  </si>
  <si>
    <t>F312</t>
  </si>
  <si>
    <t>放デイ３２・責欠・未計画・開減１</t>
  </si>
  <si>
    <t>F313</t>
  </si>
  <si>
    <t>放デイ３２・責欠・未計画・開減１・評減</t>
  </si>
  <si>
    <t>F314</t>
  </si>
  <si>
    <t>放デイ３２・責欠・未計画・開減２</t>
  </si>
  <si>
    <t>F315</t>
  </si>
  <si>
    <t>放デイ３２・責欠・未計画・開減２・評減</t>
  </si>
  <si>
    <t>F316</t>
  </si>
  <si>
    <t>放デイ３２・責欠・未計画・拘減</t>
  </si>
  <si>
    <t>F317</t>
  </si>
  <si>
    <t>放デイ３２・責欠・未計画・評減・拘減</t>
  </si>
  <si>
    <t>F318</t>
  </si>
  <si>
    <t>放デイ３２・責欠・未計画・開減１・拘減</t>
  </si>
  <si>
    <t>F319</t>
  </si>
  <si>
    <t>放デイ３２・責欠・未計画・開減１・評減・拘減</t>
  </si>
  <si>
    <t>F320</t>
  </si>
  <si>
    <t>放デイ３２・責欠・未計画・開減２・拘減</t>
  </si>
  <si>
    <t>F321</t>
  </si>
  <si>
    <t>放デイ３２・責欠・未計画・開減２・評減・拘減</t>
  </si>
  <si>
    <t>F322</t>
  </si>
  <si>
    <t>放デイ３２・責欠・未計画２</t>
  </si>
  <si>
    <t>F323</t>
  </si>
  <si>
    <t>放デイ３２・責欠・未計画２・評減</t>
  </si>
  <si>
    <t>F324</t>
  </si>
  <si>
    <t>放デイ３２・責欠・未計画２・開減１</t>
  </si>
  <si>
    <t>F325</t>
  </si>
  <si>
    <t>放デイ３２・責欠・未計画２・開減１・評減</t>
  </si>
  <si>
    <t>F326</t>
  </si>
  <si>
    <t>放デイ３２・責欠・未計画２・開減２</t>
  </si>
  <si>
    <t>F327</t>
  </si>
  <si>
    <t>放デイ３２・責欠・未計画２・開減２・評減</t>
  </si>
  <si>
    <t>F328</t>
  </si>
  <si>
    <t>放デイ３２・責欠・未計画２・拘減</t>
  </si>
  <si>
    <t>F329</t>
  </si>
  <si>
    <t>放デイ３２・責欠・未計画２・評減・拘減</t>
  </si>
  <si>
    <t>F330</t>
  </si>
  <si>
    <t>放デイ３２・責欠・未計画２・開減１・拘減</t>
  </si>
  <si>
    <t>F331</t>
  </si>
  <si>
    <t>放デイ３２・責欠・未計画２・開減１・評減・拘減</t>
  </si>
  <si>
    <t>F332</t>
  </si>
  <si>
    <t>放デイ３２・責欠・未計画２・開減２・拘減</t>
  </si>
  <si>
    <t>F333</t>
  </si>
  <si>
    <t>放デイ３２・責欠・未計画２・開減２・評減・拘減</t>
  </si>
  <si>
    <t>F334</t>
  </si>
  <si>
    <t>放デイ３２・有資格１８・責欠</t>
  </si>
  <si>
    <t>F335</t>
  </si>
  <si>
    <t>放デイ３２・有資格１８・責欠・評減</t>
  </si>
  <si>
    <t>F336</t>
  </si>
  <si>
    <t>放デイ３２・有資格１８・責欠・開減１</t>
  </si>
  <si>
    <t>F337</t>
  </si>
  <si>
    <t>放デイ３２・有資格１８・責欠・開減１・評減</t>
  </si>
  <si>
    <t>F338</t>
  </si>
  <si>
    <t>放デイ３２・有資格１８・責欠・開減２</t>
  </si>
  <si>
    <t>F339</t>
  </si>
  <si>
    <t>放デイ３２・有資格１８・責欠・開減２・評減</t>
  </si>
  <si>
    <t>F340</t>
  </si>
  <si>
    <t>放デイ３２・有資格１８・責欠・拘減</t>
  </si>
  <si>
    <t>F341</t>
  </si>
  <si>
    <t>放デイ３２・有資格１８・責欠・評減・拘減</t>
  </si>
  <si>
    <t>F342</t>
  </si>
  <si>
    <t>放デイ３２・有資格１８・責欠・開減１・拘減</t>
  </si>
  <si>
    <t>F343</t>
  </si>
  <si>
    <t>放デイ３２・有資格１８・責欠・開減１・評減・拘減</t>
  </si>
  <si>
    <t>F344</t>
  </si>
  <si>
    <t>放デイ３２・有資格１８・責欠・開減２・拘減</t>
  </si>
  <si>
    <t>F345</t>
  </si>
  <si>
    <t>放デイ３２・有資格１８・責欠・開減２・評減・拘減</t>
  </si>
  <si>
    <t>F346</t>
  </si>
  <si>
    <t>放デイ３２・有資格１８・責欠・未計画</t>
  </si>
  <si>
    <t>F347</t>
  </si>
  <si>
    <t>放デイ３２・有資格１８・責欠・未計画・評減</t>
  </si>
  <si>
    <t>F348</t>
  </si>
  <si>
    <t>放デイ３２・有資格１８・責欠・未計画・開減１</t>
  </si>
  <si>
    <t>F349</t>
  </si>
  <si>
    <t>放デイ３２・有資格１８・責欠・未計画・開減１・評減</t>
  </si>
  <si>
    <t>F350</t>
  </si>
  <si>
    <t>放デイ３２・有資格１８・責欠・未計画・開減２</t>
  </si>
  <si>
    <t>F351</t>
  </si>
  <si>
    <t>放デイ３２・有資格１８・責欠・未計画・開減２・評減</t>
  </si>
  <si>
    <t>F352</t>
  </si>
  <si>
    <t>放デイ３２・有資格１８・責欠・未計画・拘減</t>
  </si>
  <si>
    <t>F353</t>
  </si>
  <si>
    <t>放デイ３２・有資格１８・責欠・未計画・評減・拘減</t>
  </si>
  <si>
    <t>F354</t>
  </si>
  <si>
    <t>放デイ３２・有資格１８・責欠・未計画・開減１・拘減</t>
  </si>
  <si>
    <t>F355</t>
  </si>
  <si>
    <t>放デイ３２・有資格１８・責欠・未計画・開減１・評減・拘減</t>
  </si>
  <si>
    <t>F356</t>
  </si>
  <si>
    <t>放デイ３２・有資格１８・責欠・未計画・開減２・拘減</t>
  </si>
  <si>
    <t>F357</t>
  </si>
  <si>
    <t>放デイ３２・有資格１８・責欠・未計画・開減２・評減・拘減</t>
  </si>
  <si>
    <t>F358</t>
  </si>
  <si>
    <t>放デイ３２・有資格１８・責欠・未計画２</t>
  </si>
  <si>
    <t>F359</t>
  </si>
  <si>
    <t>放デイ３２・有資格１８・責欠・未計画２・評減</t>
  </si>
  <si>
    <t>F360</t>
  </si>
  <si>
    <t>放デイ３２・有資格１８・責欠・未計画２・開減１</t>
  </si>
  <si>
    <t>F361</t>
  </si>
  <si>
    <t>放デイ３２・有資格１８・責欠・未計画２・開減１・評減</t>
  </si>
  <si>
    <t>F362</t>
  </si>
  <si>
    <t>放デイ３２・有資格１８・責欠・未計画２・開減２</t>
  </si>
  <si>
    <t>F363</t>
  </si>
  <si>
    <t>放デイ３２・有資格１８・責欠・未計画２・開減２・評減</t>
  </si>
  <si>
    <t>F364</t>
  </si>
  <si>
    <t>放デイ３２・有資格１８・責欠・未計画２・拘減</t>
  </si>
  <si>
    <t>F365</t>
  </si>
  <si>
    <t>放デイ３２・有資格１８・責欠・未計画２・評減・拘減</t>
  </si>
  <si>
    <t>F366</t>
  </si>
  <si>
    <t>放デイ３２・有資格１８・責欠・未計画２・開減１・拘減</t>
  </si>
  <si>
    <t>F367</t>
  </si>
  <si>
    <t>放デイ３２・有資格１８・責欠・未計画２・開減１・評減・拘減</t>
  </si>
  <si>
    <t>F368</t>
  </si>
  <si>
    <t>放デイ３２・有資格１８・責欠・未計画２・開減２・拘減</t>
  </si>
  <si>
    <t>F369</t>
  </si>
  <si>
    <t>放デイ３２・有資格１８・責欠・未計画２・開減２・評減・拘減</t>
  </si>
  <si>
    <t>F370</t>
  </si>
  <si>
    <t>放デイ３２・責欠２</t>
  </si>
  <si>
    <t>F371</t>
  </si>
  <si>
    <t>放デイ３２・責欠２・評減</t>
  </si>
  <si>
    <t>F372</t>
  </si>
  <si>
    <t>放デイ３２・責欠２・開減１</t>
  </si>
  <si>
    <t>F373</t>
  </si>
  <si>
    <t>放デイ３２・責欠２・開減１・評減</t>
  </si>
  <si>
    <t>F374</t>
  </si>
  <si>
    <t>放デイ３２・責欠２・開減２</t>
  </si>
  <si>
    <t>F375</t>
  </si>
  <si>
    <t>放デイ３２・責欠２・開減２・評減</t>
  </si>
  <si>
    <t>F376</t>
  </si>
  <si>
    <t>放デイ３２・責欠２・拘減</t>
  </si>
  <si>
    <t>F377</t>
  </si>
  <si>
    <t>放デイ３２・責欠２・評減・拘減</t>
  </si>
  <si>
    <t>F378</t>
  </si>
  <si>
    <t>放デイ３２・責欠２・開減１・拘減</t>
  </si>
  <si>
    <t>F379</t>
  </si>
  <si>
    <t>放デイ３２・責欠２・開減１・評減・拘減</t>
  </si>
  <si>
    <t>F380</t>
  </si>
  <si>
    <t>放デイ３２・責欠２・開減２・拘減</t>
  </si>
  <si>
    <t>F381</t>
  </si>
  <si>
    <t>放デイ３２・責欠２・開減２・評減・拘減</t>
  </si>
  <si>
    <t>F382</t>
  </si>
  <si>
    <t>放デイ３２・責欠２・未計画</t>
  </si>
  <si>
    <t>F383</t>
  </si>
  <si>
    <t>放デイ３２・責欠２・未計画・評減</t>
  </si>
  <si>
    <t>F384</t>
  </si>
  <si>
    <t>放デイ３２・責欠２・未計画・開減１</t>
  </si>
  <si>
    <t>F385</t>
  </si>
  <si>
    <t>放デイ３２・責欠２・未計画・開減１・評減</t>
  </si>
  <si>
    <t>F386</t>
  </si>
  <si>
    <t>放デイ３２・責欠２・未計画・開減２</t>
  </si>
  <si>
    <t>F387</t>
  </si>
  <si>
    <t>放デイ３２・責欠２・未計画・開減２・評減</t>
  </si>
  <si>
    <t>F388</t>
  </si>
  <si>
    <t>放デイ３２・責欠２・未計画・拘減</t>
  </si>
  <si>
    <t>F389</t>
  </si>
  <si>
    <t>放デイ３２・責欠２・未計画・評減・拘減</t>
  </si>
  <si>
    <t>F390</t>
  </si>
  <si>
    <t>放デイ３２・責欠２・未計画・開減１・拘減</t>
  </si>
  <si>
    <t>F391</t>
  </si>
  <si>
    <t>放デイ３２・責欠２・未計画・開減１・評減・拘減</t>
  </si>
  <si>
    <t>F392</t>
  </si>
  <si>
    <t>放デイ３２・責欠２・未計画・開減２・拘減</t>
  </si>
  <si>
    <t>F393</t>
  </si>
  <si>
    <t>放デイ３２・責欠２・未計画・開減２・評減・拘減</t>
  </si>
  <si>
    <t>F394</t>
  </si>
  <si>
    <t>放デイ３２・責欠２・未計画２</t>
  </si>
  <si>
    <t>F395</t>
  </si>
  <si>
    <t>放デイ３２・責欠２・未計画２・評減</t>
  </si>
  <si>
    <t>F396</t>
  </si>
  <si>
    <t>放デイ３２・責欠２・未計画２・開減１</t>
  </si>
  <si>
    <t>F397</t>
  </si>
  <si>
    <t>放デイ３２・責欠２・未計画２・開減１・評減</t>
  </si>
  <si>
    <t>F398</t>
  </si>
  <si>
    <t>放デイ３２・責欠２・未計画２・開減２</t>
  </si>
  <si>
    <t>F399</t>
  </si>
  <si>
    <t>放デイ３２・責欠２・未計画２・開減２・評減</t>
  </si>
  <si>
    <t>F400</t>
  </si>
  <si>
    <t>放デイ３２・責欠２・未計画２・拘減</t>
  </si>
  <si>
    <t>F401</t>
  </si>
  <si>
    <t>放デイ３２・責欠２・未計画２・評減・拘減</t>
  </si>
  <si>
    <t>F402</t>
  </si>
  <si>
    <t>放デイ３２・責欠２・未計画２・開減１・拘減</t>
  </si>
  <si>
    <t>F403</t>
  </si>
  <si>
    <t>放デイ３２・責欠２・未計画２・開減１・評減・拘減</t>
  </si>
  <si>
    <t>F404</t>
  </si>
  <si>
    <t>放デイ３２・責欠２・未計画２・開減２・拘減</t>
  </si>
  <si>
    <t>F405</t>
  </si>
  <si>
    <t>放デイ３２・責欠２・未計画２・開減２・評減・拘減</t>
  </si>
  <si>
    <t>F406</t>
  </si>
  <si>
    <t>放デイ３２・有資格１８・責欠２</t>
  </si>
  <si>
    <t>F407</t>
  </si>
  <si>
    <t>放デイ３２・有資格１８・責欠２・評減</t>
  </si>
  <si>
    <t>F408</t>
  </si>
  <si>
    <t>放デイ３２・有資格１８・責欠２・開減１</t>
  </si>
  <si>
    <t>F409</t>
  </si>
  <si>
    <t>放デイ３２・有資格１８・責欠２・開減１・評減</t>
  </si>
  <si>
    <t>F410</t>
  </si>
  <si>
    <t>放デイ３２・有資格１８・責欠２・開減２</t>
  </si>
  <si>
    <t>F411</t>
  </si>
  <si>
    <t>放デイ３２・有資格１８・責欠２・開減２・評減</t>
  </si>
  <si>
    <t>F412</t>
  </si>
  <si>
    <t>放デイ３２・有資格１８・責欠２・拘減</t>
  </si>
  <si>
    <t>F413</t>
  </si>
  <si>
    <t>放デイ３２・有資格１８・責欠２・評減・拘減</t>
  </si>
  <si>
    <t>F414</t>
  </si>
  <si>
    <t>放デイ３２・有資格１８・責欠２・開減１・拘減</t>
  </si>
  <si>
    <t>F415</t>
  </si>
  <si>
    <t>放デイ３２・有資格１８・責欠２・開減１・評減・拘減</t>
  </si>
  <si>
    <t>F416</t>
  </si>
  <si>
    <t>放デイ３２・有資格１８・責欠２・開減２・拘減</t>
  </si>
  <si>
    <t>F417</t>
  </si>
  <si>
    <t>放デイ３２・有資格１８・責欠２・開減２・評減・拘減</t>
  </si>
  <si>
    <t>F418</t>
  </si>
  <si>
    <t>放デイ３２・有資格１８・責欠２・未計画</t>
  </si>
  <si>
    <t>F419</t>
  </si>
  <si>
    <t>放デイ３２・有資格１８・責欠２・未計画・評減</t>
  </si>
  <si>
    <t>F420</t>
  </si>
  <si>
    <t>放デイ３２・有資格１８・責欠２・未計画・開減１</t>
  </si>
  <si>
    <t>F421</t>
  </si>
  <si>
    <t>放デイ３２・有資格１８・責欠２・未計画・開減１・評減</t>
  </si>
  <si>
    <t>F422</t>
  </si>
  <si>
    <t>放デイ３２・有資格１８・責欠２・未計画・開減２</t>
  </si>
  <si>
    <t>F423</t>
  </si>
  <si>
    <t>放デイ３２・有資格１８・責欠２・未計画・開減２・評減</t>
  </si>
  <si>
    <t>F424</t>
  </si>
  <si>
    <t>放デイ３２・有資格１８・責欠２・未計画・拘減</t>
  </si>
  <si>
    <t>F425</t>
  </si>
  <si>
    <t>放デイ３２・有資格１８・責欠２・未計画・評減・拘減</t>
  </si>
  <si>
    <t>F426</t>
  </si>
  <si>
    <t>放デイ３２・有資格１８・責欠２・未計画・開減１・拘減</t>
  </si>
  <si>
    <t>F427</t>
  </si>
  <si>
    <t>放デイ３２・有資格１８・責欠２・未計画・開減１・評減・拘減</t>
  </si>
  <si>
    <t>F428</t>
  </si>
  <si>
    <t>放デイ３２・有資格１８・責欠２・未計画・開減２・拘減</t>
  </si>
  <si>
    <t>F429</t>
  </si>
  <si>
    <t>放デイ３２・有資格１８・責欠２・未計画・開減２・評減・拘減</t>
  </si>
  <si>
    <t>F430</t>
  </si>
  <si>
    <t>放デイ３２・有資格１８・責欠２・未計画２</t>
  </si>
  <si>
    <t>F431</t>
  </si>
  <si>
    <t>放デイ３２・有資格１８・責欠２・未計画２・評減</t>
  </si>
  <si>
    <t>F432</t>
  </si>
  <si>
    <t>放デイ３２・有資格１８・責欠２・未計画２・開減１</t>
  </si>
  <si>
    <t>F433</t>
  </si>
  <si>
    <t>放デイ３２・有資格１８・責欠２・未計画２・開減１・評減</t>
  </si>
  <si>
    <t>F434</t>
  </si>
  <si>
    <t>放デイ３２・有資格１８・責欠２・未計画２・開減２</t>
  </si>
  <si>
    <t>F435</t>
  </si>
  <si>
    <t>放デイ３２・有資格１８・責欠２・未計画２・開減２・評減</t>
  </si>
  <si>
    <t>F436</t>
  </si>
  <si>
    <t>放デイ３２・有資格１８・責欠２・未計画２・拘減</t>
  </si>
  <si>
    <t>F437</t>
  </si>
  <si>
    <t>放デイ３２・有資格１８・責欠２・未計画２・評減・拘減</t>
  </si>
  <si>
    <t>F438</t>
  </si>
  <si>
    <t>放デイ３２・有資格１８・責欠２・未計画２・開減１・拘減</t>
  </si>
  <si>
    <t>F439</t>
  </si>
  <si>
    <t>放デイ３２・有資格１８・責欠２・未計画２・開減１・評減・拘減</t>
  </si>
  <si>
    <t>F440</t>
  </si>
  <si>
    <t>放デイ３２・有資格１８・責欠２・未計画２・開減２・拘減</t>
  </si>
  <si>
    <t>F441</t>
  </si>
  <si>
    <t>放デイ３２・有資格１８・責欠２・未計画２・開減２・評減・拘減</t>
  </si>
  <si>
    <t>F442</t>
  </si>
  <si>
    <t>基準該当放デイⅠ１・責欠</t>
  </si>
  <si>
    <t>F443</t>
  </si>
  <si>
    <t>基準該当放デイⅠ１・責欠・評減</t>
  </si>
  <si>
    <t>F444</t>
  </si>
  <si>
    <t>基準該当放デイⅠ１・責欠・未計画</t>
  </si>
  <si>
    <t>F445</t>
  </si>
  <si>
    <t>基準該当放デイⅠ１・責欠・未計画・評減</t>
  </si>
  <si>
    <t>F446</t>
  </si>
  <si>
    <t>基準該当放デイⅠ１・責欠・未計画２</t>
  </si>
  <si>
    <t>F447</t>
  </si>
  <si>
    <t>基準該当放デイⅠ１・責欠・未計画２・評減</t>
  </si>
  <si>
    <t>F448</t>
  </si>
  <si>
    <t>基準該当放デイⅠ１・責欠２</t>
  </si>
  <si>
    <t>F449</t>
  </si>
  <si>
    <t>基準該当放デイⅠ１・責欠２・評減</t>
  </si>
  <si>
    <t>F450</t>
  </si>
  <si>
    <t>基準該当放デイⅠ１・責欠２・未計画</t>
  </si>
  <si>
    <t>F451</t>
  </si>
  <si>
    <t>基準該当放デイⅠ１・責欠２・未計画・評減</t>
  </si>
  <si>
    <t>F452</t>
  </si>
  <si>
    <t>基準該当放デイⅠ１・責欠２・未計画２</t>
  </si>
  <si>
    <t>F453</t>
  </si>
  <si>
    <t>基準該当放デイⅠ１・責欠２・未計画２・評減</t>
  </si>
  <si>
    <t>F454</t>
  </si>
  <si>
    <t>基準該当放デイⅠ２・責欠</t>
  </si>
  <si>
    <t>F455</t>
  </si>
  <si>
    <t>基準該当放デイⅠ２・責欠・評減</t>
  </si>
  <si>
    <t>F456</t>
  </si>
  <si>
    <t>基準該当放デイⅠ２・責欠・開減１</t>
  </si>
  <si>
    <t>F457</t>
  </si>
  <si>
    <t>基準該当放デイⅠ２・責欠・開減１・評減</t>
  </si>
  <si>
    <t>F458</t>
  </si>
  <si>
    <t>基準該当放デイⅠ２・責欠・開減２</t>
  </si>
  <si>
    <t>F459</t>
  </si>
  <si>
    <t>基準該当放デイⅠ２・責欠・開減２・評減</t>
  </si>
  <si>
    <t>F460</t>
  </si>
  <si>
    <t>基準該当放デイⅠ２・責欠・未計画</t>
  </si>
  <si>
    <t>F461</t>
  </si>
  <si>
    <t>基準該当放デイⅠ２・責欠・未計画・評減</t>
  </si>
  <si>
    <t>F462</t>
  </si>
  <si>
    <t>基準該当放デイⅠ２・責欠・未計画・開減１</t>
  </si>
  <si>
    <t>F463</t>
  </si>
  <si>
    <t>基準該当放デイⅠ２・責欠・未計画・開減１・評減</t>
  </si>
  <si>
    <t>F464</t>
  </si>
  <si>
    <t>基準該当放デイⅠ２・責欠・未計画・開減２</t>
  </si>
  <si>
    <t>F465</t>
  </si>
  <si>
    <t>基準該当放デイⅠ２・責欠・未計画・開減２・評減</t>
  </si>
  <si>
    <t>F466</t>
  </si>
  <si>
    <t>基準該当放デイⅠ２・責欠・未計画２</t>
  </si>
  <si>
    <t>F467</t>
  </si>
  <si>
    <t>基準該当放デイⅠ２・責欠・未計画２・評減</t>
  </si>
  <si>
    <t>F468</t>
  </si>
  <si>
    <t>基準該当放デイⅠ２・責欠・未計画２・開減１</t>
  </si>
  <si>
    <t>F469</t>
  </si>
  <si>
    <t>基準該当放デイⅠ２・責欠・未計画２・開減１・評減</t>
  </si>
  <si>
    <t>F470</t>
  </si>
  <si>
    <t>基準該当放デイⅠ２・責欠・未計画２・開減２</t>
  </si>
  <si>
    <t>F471</t>
  </si>
  <si>
    <t>基準該当放デイⅠ２・責欠・未計画２・開減２・評減</t>
  </si>
  <si>
    <t>F472</t>
  </si>
  <si>
    <t>基準該当放デイⅠ２・責欠２</t>
  </si>
  <si>
    <t>F473</t>
  </si>
  <si>
    <t>基準該当放デイⅠ２・責欠２・評減</t>
  </si>
  <si>
    <t>F474</t>
  </si>
  <si>
    <t>基準該当放デイⅠ２・責欠２・開減１</t>
  </si>
  <si>
    <t>F475</t>
  </si>
  <si>
    <t>基準該当放デイⅠ２・責欠２・開減１・評減</t>
  </si>
  <si>
    <t>F476</t>
  </si>
  <si>
    <t>基準該当放デイⅠ２・責欠２・開減２</t>
  </si>
  <si>
    <t>F477</t>
  </si>
  <si>
    <t>基準該当放デイⅠ２・責欠２・開減２・評減</t>
  </si>
  <si>
    <t>F478</t>
  </si>
  <si>
    <t>基準該当放デイⅠ２・責欠２・未計画</t>
  </si>
  <si>
    <t>F479</t>
  </si>
  <si>
    <t>基準該当放デイⅠ２・責欠２・未計画・評減</t>
  </si>
  <si>
    <t>F480</t>
  </si>
  <si>
    <t>基準該当放デイⅠ２・責欠２・未計画・開減１</t>
  </si>
  <si>
    <t>F481</t>
  </si>
  <si>
    <t>基準該当放デイⅠ２・責欠２・未計画・開減１・評減</t>
  </si>
  <si>
    <t>F482</t>
  </si>
  <si>
    <t>基準該当放デイⅠ２・責欠２・未計画・開減２</t>
  </si>
  <si>
    <t>F483</t>
  </si>
  <si>
    <t>基準該当放デイⅠ２・責欠２・未計画・開減２・評減</t>
  </si>
  <si>
    <t>F484</t>
  </si>
  <si>
    <t>基準該当放デイⅠ２・責欠２・未計画２</t>
  </si>
  <si>
    <t>F485</t>
  </si>
  <si>
    <t>基準該当放デイⅠ２・責欠２・未計画２・評減</t>
  </si>
  <si>
    <t>F486</t>
  </si>
  <si>
    <t>基準該当放デイⅠ２・責欠２・未計画２・開減１</t>
  </si>
  <si>
    <t>F487</t>
  </si>
  <si>
    <t>基準該当放デイⅠ２・責欠２・未計画２・開減１・評減</t>
  </si>
  <si>
    <t>F488</t>
  </si>
  <si>
    <t>基準該当放デイⅠ２・責欠２・未計画２・開減２</t>
  </si>
  <si>
    <t>F489</t>
  </si>
  <si>
    <t>基準該当放デイⅠ２・責欠２・未計画２・開減２・評減</t>
  </si>
  <si>
    <t>３１　居宅訪問型児童発達支援サービスコード表</t>
    <rPh sb="3" eb="5">
      <t>キョタク</t>
    </rPh>
    <rPh sb="5" eb="7">
      <t>ホウモン</t>
    </rPh>
    <rPh sb="7" eb="8">
      <t>ガタ</t>
    </rPh>
    <rPh sb="8" eb="10">
      <t>ジドウ</t>
    </rPh>
    <rPh sb="10" eb="12">
      <t>ハッタツ</t>
    </rPh>
    <rPh sb="12" eb="14">
      <t>シエン</t>
    </rPh>
    <rPh sb="21" eb="22">
      <t>ヒョウ</t>
    </rPh>
    <phoneticPr fontId="6"/>
  </si>
  <si>
    <t>サービスコード</t>
    <phoneticPr fontId="6"/>
  </si>
  <si>
    <t>算定項目</t>
    <phoneticPr fontId="6"/>
  </si>
  <si>
    <t>居児発</t>
    <phoneticPr fontId="6"/>
  </si>
  <si>
    <t>居宅訪問型児童発達支援給付費</t>
    <rPh sb="0" eb="2">
      <t>キョタク</t>
    </rPh>
    <rPh sb="2" eb="4">
      <t>ホウモン</t>
    </rPh>
    <rPh sb="4" eb="5">
      <t>ガタ</t>
    </rPh>
    <rPh sb="5" eb="11">
      <t>ジドウハッタツシエン</t>
    </rPh>
    <rPh sb="11" eb="13">
      <t>キュウフ</t>
    </rPh>
    <rPh sb="13" eb="14">
      <t>ヒ</t>
    </rPh>
    <phoneticPr fontId="6"/>
  </si>
  <si>
    <t>居児発・拘束減</t>
    <rPh sb="4" eb="6">
      <t>コウソク</t>
    </rPh>
    <rPh sb="6" eb="7">
      <t>ゲン</t>
    </rPh>
    <phoneticPr fontId="6"/>
  </si>
  <si>
    <t>身体拘束廃止未実施減算</t>
    <rPh sb="0" eb="2">
      <t>シンタイ</t>
    </rPh>
    <rPh sb="2" eb="4">
      <t>コウソク</t>
    </rPh>
    <rPh sb="4" eb="6">
      <t>ハイシ</t>
    </rPh>
    <rPh sb="6" eb="9">
      <t>ミジッシ</t>
    </rPh>
    <rPh sb="9" eb="11">
      <t>ゲンサン</t>
    </rPh>
    <phoneticPr fontId="6"/>
  </si>
  <si>
    <t>単位減算</t>
    <rPh sb="0" eb="2">
      <t>タンイ</t>
    </rPh>
    <rPh sb="2" eb="4">
      <t>ゲンサン</t>
    </rPh>
    <phoneticPr fontId="6"/>
  </si>
  <si>
    <t>居児発・未計画１</t>
    <rPh sb="4" eb="5">
      <t>ミ</t>
    </rPh>
    <rPh sb="5" eb="7">
      <t>ケイカク</t>
    </rPh>
    <phoneticPr fontId="6"/>
  </si>
  <si>
    <t>減算が適用される月から２月目まで</t>
    <rPh sb="0" eb="2">
      <t>ゲンサン</t>
    </rPh>
    <rPh sb="3" eb="5">
      <t>テキヨウ</t>
    </rPh>
    <rPh sb="8" eb="9">
      <t>ツキ</t>
    </rPh>
    <rPh sb="12" eb="13">
      <t>ガツ</t>
    </rPh>
    <rPh sb="13" eb="14">
      <t>メ</t>
    </rPh>
    <phoneticPr fontId="6"/>
  </si>
  <si>
    <t>×</t>
    <phoneticPr fontId="6"/>
  </si>
  <si>
    <t>居児発・未計画１・拘束減</t>
    <rPh sb="4" eb="5">
      <t>ミ</t>
    </rPh>
    <rPh sb="5" eb="7">
      <t>ケイカク</t>
    </rPh>
    <phoneticPr fontId="6"/>
  </si>
  <si>
    <t>居児発・未計画２</t>
    <rPh sb="4" eb="5">
      <t>ミ</t>
    </rPh>
    <rPh sb="5" eb="7">
      <t>ケイカク</t>
    </rPh>
    <phoneticPr fontId="6"/>
  </si>
  <si>
    <t>３月以上連続して減算の場合</t>
    <rPh sb="1" eb="2">
      <t>ガツ</t>
    </rPh>
    <rPh sb="2" eb="4">
      <t>イジョウ</t>
    </rPh>
    <rPh sb="4" eb="6">
      <t>レンゾク</t>
    </rPh>
    <rPh sb="8" eb="10">
      <t>ゲンサン</t>
    </rPh>
    <rPh sb="11" eb="13">
      <t>バアイ</t>
    </rPh>
    <phoneticPr fontId="6"/>
  </si>
  <si>
    <t>居児発・未計画２・拘束減</t>
    <rPh sb="4" eb="5">
      <t>ミ</t>
    </rPh>
    <rPh sb="5" eb="7">
      <t>ケイカク</t>
    </rPh>
    <phoneticPr fontId="6"/>
  </si>
  <si>
    <t>居児発・専門職員</t>
    <phoneticPr fontId="6"/>
  </si>
  <si>
    <t>専門職員が支援を行う場合</t>
  </si>
  <si>
    <t>単位加算</t>
  </si>
  <si>
    <t>居児発・専門職員・拘束減</t>
    <rPh sb="9" eb="11">
      <t>コウソク</t>
    </rPh>
    <rPh sb="11" eb="12">
      <t>ゲン</t>
    </rPh>
    <phoneticPr fontId="6"/>
  </si>
  <si>
    <t>居児発・専門職員・未計画１</t>
    <rPh sb="9" eb="10">
      <t>ミ</t>
    </rPh>
    <rPh sb="10" eb="12">
      <t>ケイカク</t>
    </rPh>
    <phoneticPr fontId="6"/>
  </si>
  <si>
    <t>居児発・専門職員・未計画１・拘束減</t>
    <rPh sb="9" eb="10">
      <t>ミ</t>
    </rPh>
    <rPh sb="10" eb="12">
      <t>ケイカク</t>
    </rPh>
    <phoneticPr fontId="6"/>
  </si>
  <si>
    <t>居児発・専門職員・未計画２</t>
    <rPh sb="9" eb="10">
      <t>ミ</t>
    </rPh>
    <rPh sb="10" eb="12">
      <t>ケイカク</t>
    </rPh>
    <phoneticPr fontId="6"/>
  </si>
  <si>
    <t>居児発・専門職員・未計画２・拘束減</t>
    <rPh sb="9" eb="10">
      <t>ミ</t>
    </rPh>
    <rPh sb="10" eb="12">
      <t>ケイカク</t>
    </rPh>
    <phoneticPr fontId="6"/>
  </si>
  <si>
    <t>居児発特別地域加算</t>
    <rPh sb="3" eb="5">
      <t>トクベツ</t>
    </rPh>
    <rPh sb="5" eb="7">
      <t>チイキ</t>
    </rPh>
    <rPh sb="7" eb="9">
      <t>カサン</t>
    </rPh>
    <phoneticPr fontId="6"/>
  </si>
  <si>
    <t>特別地域加算</t>
    <phoneticPr fontId="6"/>
  </si>
  <si>
    <t>居児発通所施設移行支援加算</t>
    <phoneticPr fontId="6"/>
  </si>
  <si>
    <t>通所施設移行支援加算</t>
    <rPh sb="0" eb="2">
      <t>ツウショ</t>
    </rPh>
    <rPh sb="2" eb="4">
      <t>シセツ</t>
    </rPh>
    <rPh sb="4" eb="6">
      <t>イコウ</t>
    </rPh>
    <rPh sb="6" eb="8">
      <t>シエン</t>
    </rPh>
    <rPh sb="8" eb="10">
      <t>カサン</t>
    </rPh>
    <phoneticPr fontId="6"/>
  </si>
  <si>
    <t>居児発上限額管理加算</t>
    <rPh sb="3" eb="6">
      <t>ジョウゲンガク</t>
    </rPh>
    <rPh sb="6" eb="8">
      <t>カンリ</t>
    </rPh>
    <rPh sb="8" eb="10">
      <t>カサン</t>
    </rPh>
    <phoneticPr fontId="6"/>
  </si>
  <si>
    <t>居児発処遇改善加算Ⅰ</t>
    <rPh sb="3" eb="5">
      <t>ショグウ</t>
    </rPh>
    <rPh sb="5" eb="7">
      <t>カイゼン</t>
    </rPh>
    <rPh sb="7" eb="9">
      <t>カサン</t>
    </rPh>
    <phoneticPr fontId="6"/>
  </si>
  <si>
    <t>居児発処遇改善加算Ⅱ</t>
    <rPh sb="3" eb="5">
      <t>ショグウ</t>
    </rPh>
    <rPh sb="5" eb="7">
      <t>カイゼン</t>
    </rPh>
    <rPh sb="7" eb="9">
      <t>カサン</t>
    </rPh>
    <phoneticPr fontId="6"/>
  </si>
  <si>
    <t>居児発処遇改善加算Ⅲ</t>
    <rPh sb="3" eb="5">
      <t>ショグウ</t>
    </rPh>
    <rPh sb="5" eb="7">
      <t>カイゼン</t>
    </rPh>
    <rPh sb="7" eb="9">
      <t>カサン</t>
    </rPh>
    <phoneticPr fontId="6"/>
  </si>
  <si>
    <t>居児発処遇改善加算Ⅳ</t>
    <rPh sb="3" eb="5">
      <t>ショグウ</t>
    </rPh>
    <rPh sb="5" eb="7">
      <t>カイゼン</t>
    </rPh>
    <rPh sb="7" eb="9">
      <t>カサン</t>
    </rPh>
    <phoneticPr fontId="6"/>
  </si>
  <si>
    <t>居児発処遇改善加算Ⅴ</t>
    <rPh sb="3" eb="5">
      <t>ショグウ</t>
    </rPh>
    <rPh sb="5" eb="7">
      <t>カイゼン</t>
    </rPh>
    <rPh sb="7" eb="9">
      <t>カサン</t>
    </rPh>
    <phoneticPr fontId="6"/>
  </si>
  <si>
    <t>居児発処遇改善特別加算</t>
    <rPh sb="3" eb="5">
      <t>ショグウ</t>
    </rPh>
    <rPh sb="5" eb="7">
      <t>カイゼン</t>
    </rPh>
    <rPh sb="7" eb="9">
      <t>トクベツ</t>
    </rPh>
    <rPh sb="9" eb="11">
      <t>カサン</t>
    </rPh>
    <phoneticPr fontId="6"/>
  </si>
  <si>
    <t>（児童発達支援管理責任者の員数が基準に満たない場合（１日につき））</t>
    <rPh sb="1" eb="3">
      <t>ジドウ</t>
    </rPh>
    <rPh sb="3" eb="5">
      <t>ハッタツ</t>
    </rPh>
    <rPh sb="5" eb="7">
      <t>シエン</t>
    </rPh>
    <rPh sb="7" eb="9">
      <t>カンリ</t>
    </rPh>
    <rPh sb="9" eb="11">
      <t>セキニン</t>
    </rPh>
    <rPh sb="11" eb="12">
      <t>シャ</t>
    </rPh>
    <rPh sb="13" eb="15">
      <t>インスウ</t>
    </rPh>
    <rPh sb="16" eb="18">
      <t>キジュン</t>
    </rPh>
    <rPh sb="19" eb="20">
      <t>ミ</t>
    </rPh>
    <rPh sb="23" eb="25">
      <t>バアイ</t>
    </rPh>
    <rPh sb="27" eb="28">
      <t>ニチ</t>
    </rPh>
    <phoneticPr fontId="6"/>
  </si>
  <si>
    <t>サービスコード</t>
    <phoneticPr fontId="6"/>
  </si>
  <si>
    <t>算定項目</t>
    <phoneticPr fontId="6"/>
  </si>
  <si>
    <t>居児発・責欠１</t>
  </si>
  <si>
    <t>児童発達支援管理責任者の員数が基準に満たない場合（１日につき）</t>
    <rPh sb="0" eb="2">
      <t>ジドウ</t>
    </rPh>
    <rPh sb="2" eb="4">
      <t>ハッタツ</t>
    </rPh>
    <rPh sb="4" eb="6">
      <t>シエン</t>
    </rPh>
    <rPh sb="6" eb="8">
      <t>カンリ</t>
    </rPh>
    <rPh sb="8" eb="10">
      <t>セキニン</t>
    </rPh>
    <rPh sb="10" eb="11">
      <t>シャ</t>
    </rPh>
    <rPh sb="12" eb="14">
      <t>インスウ</t>
    </rPh>
    <rPh sb="15" eb="17">
      <t>キジュン</t>
    </rPh>
    <rPh sb="18" eb="19">
      <t>ミ</t>
    </rPh>
    <rPh sb="22" eb="24">
      <t>バアイ</t>
    </rPh>
    <rPh sb="26" eb="27">
      <t>ニチ</t>
    </rPh>
    <phoneticPr fontId="6"/>
  </si>
  <si>
    <t>減算が適用される月から４月目まで</t>
    <phoneticPr fontId="6"/>
  </si>
  <si>
    <t>×</t>
    <phoneticPr fontId="6"/>
  </si>
  <si>
    <t>居児発・責欠１・拘束減</t>
    <rPh sb="8" eb="10">
      <t>コウソク</t>
    </rPh>
    <rPh sb="10" eb="11">
      <t>ゲン</t>
    </rPh>
    <phoneticPr fontId="6"/>
  </si>
  <si>
    <t>居児発・責欠１・未計画１</t>
    <rPh sb="8" eb="9">
      <t>ミ</t>
    </rPh>
    <rPh sb="9" eb="11">
      <t>ケイカク</t>
    </rPh>
    <phoneticPr fontId="6"/>
  </si>
  <si>
    <t>居児発・責欠１・未計画１・拘束減</t>
    <rPh sb="8" eb="9">
      <t>ミ</t>
    </rPh>
    <rPh sb="9" eb="11">
      <t>ケイカク</t>
    </rPh>
    <phoneticPr fontId="6"/>
  </si>
  <si>
    <t>居児発・責欠１・未計画２</t>
    <rPh sb="8" eb="9">
      <t>ミ</t>
    </rPh>
    <rPh sb="9" eb="11">
      <t>ケイカク</t>
    </rPh>
    <phoneticPr fontId="6"/>
  </si>
  <si>
    <t>居児発・責欠１・未計画２・拘束減</t>
    <rPh sb="8" eb="9">
      <t>ミ</t>
    </rPh>
    <rPh sb="9" eb="11">
      <t>ケイカク</t>
    </rPh>
    <phoneticPr fontId="6"/>
  </si>
  <si>
    <t>居児発・責欠２</t>
  </si>
  <si>
    <t>５月以上連続して減算の場合</t>
    <phoneticPr fontId="6"/>
  </si>
  <si>
    <t>居児発・責欠２・拘束減</t>
    <rPh sb="8" eb="10">
      <t>コウソク</t>
    </rPh>
    <rPh sb="10" eb="11">
      <t>ゲン</t>
    </rPh>
    <phoneticPr fontId="6"/>
  </si>
  <si>
    <t>居児発・責欠２・未計画１</t>
    <rPh sb="8" eb="9">
      <t>ミ</t>
    </rPh>
    <rPh sb="9" eb="11">
      <t>ケイカク</t>
    </rPh>
    <phoneticPr fontId="6"/>
  </si>
  <si>
    <t>居児発・責欠２・未計画１・拘束減</t>
    <rPh sb="8" eb="9">
      <t>ミ</t>
    </rPh>
    <rPh sb="9" eb="11">
      <t>ケイカク</t>
    </rPh>
    <phoneticPr fontId="6"/>
  </si>
  <si>
    <t>居児発・責欠２・未計画２</t>
    <rPh sb="8" eb="9">
      <t>ミ</t>
    </rPh>
    <rPh sb="9" eb="11">
      <t>ケイカク</t>
    </rPh>
    <phoneticPr fontId="6"/>
  </si>
  <si>
    <t>居児発・責欠２・未計画２・拘束減</t>
    <rPh sb="8" eb="9">
      <t>ミ</t>
    </rPh>
    <rPh sb="9" eb="11">
      <t>ケイカク</t>
    </rPh>
    <phoneticPr fontId="6"/>
  </si>
  <si>
    <t>居児発・専門職員・責欠１</t>
  </si>
  <si>
    <t>居児発・専門職員・責欠１・拘束減</t>
    <rPh sb="13" eb="15">
      <t>コウソク</t>
    </rPh>
    <rPh sb="15" eb="16">
      <t>ゲン</t>
    </rPh>
    <phoneticPr fontId="6"/>
  </si>
  <si>
    <t>居児発・専門職員・責欠１・未計画１</t>
    <rPh sb="13" eb="14">
      <t>ミ</t>
    </rPh>
    <rPh sb="14" eb="16">
      <t>ケイカク</t>
    </rPh>
    <phoneticPr fontId="6"/>
  </si>
  <si>
    <t>居児発・専門職員・責欠１・未計画１・拘束減</t>
    <rPh sb="13" eb="14">
      <t>ミ</t>
    </rPh>
    <rPh sb="14" eb="16">
      <t>ケイカク</t>
    </rPh>
    <phoneticPr fontId="6"/>
  </si>
  <si>
    <t>居児発・専門職員・責欠１・未計画２</t>
    <rPh sb="13" eb="14">
      <t>ミ</t>
    </rPh>
    <rPh sb="14" eb="16">
      <t>ケイカク</t>
    </rPh>
    <phoneticPr fontId="6"/>
  </si>
  <si>
    <t>居児発・専門職員・責欠１・未計画２・拘束減</t>
    <rPh sb="13" eb="14">
      <t>ミ</t>
    </rPh>
    <rPh sb="14" eb="16">
      <t>ケイカク</t>
    </rPh>
    <phoneticPr fontId="6"/>
  </si>
  <si>
    <t>居児発・専門職員・責欠２</t>
  </si>
  <si>
    <t>居児発・専門職員・責欠２・拘束減</t>
    <rPh sb="13" eb="15">
      <t>コウソク</t>
    </rPh>
    <rPh sb="15" eb="16">
      <t>ゲン</t>
    </rPh>
    <phoneticPr fontId="6"/>
  </si>
  <si>
    <t>居児発・専門職員・責欠２・未計画１</t>
    <rPh sb="13" eb="14">
      <t>ミ</t>
    </rPh>
    <rPh sb="14" eb="16">
      <t>ケイカク</t>
    </rPh>
    <phoneticPr fontId="6"/>
  </si>
  <si>
    <t>居児発・専門職員・責欠２・未計画１・拘束減</t>
    <rPh sb="13" eb="14">
      <t>ミ</t>
    </rPh>
    <rPh sb="14" eb="16">
      <t>ケイカク</t>
    </rPh>
    <phoneticPr fontId="6"/>
  </si>
  <si>
    <t>居児発・専門職員・責欠２・未計画２</t>
    <rPh sb="13" eb="14">
      <t>ミ</t>
    </rPh>
    <rPh sb="14" eb="16">
      <t>ケイカク</t>
    </rPh>
    <phoneticPr fontId="6"/>
  </si>
  <si>
    <t>居児発・専門職員・責欠２・未計画２・拘束減</t>
    <rPh sb="13" eb="14">
      <t>ミ</t>
    </rPh>
    <rPh sb="14" eb="16">
      <t>ケイカク</t>
    </rPh>
    <phoneticPr fontId="6"/>
  </si>
  <si>
    <t>３２　保育所等訪問支援サービスコード表</t>
    <rPh sb="3" eb="6">
      <t>ホイクショ</t>
    </rPh>
    <rPh sb="6" eb="7">
      <t>トウ</t>
    </rPh>
    <rPh sb="7" eb="9">
      <t>ホウモン</t>
    </rPh>
    <rPh sb="9" eb="11">
      <t>シエン</t>
    </rPh>
    <rPh sb="18" eb="19">
      <t>ヒョウ</t>
    </rPh>
    <phoneticPr fontId="6"/>
  </si>
  <si>
    <t>サービスコード</t>
    <phoneticPr fontId="6"/>
  </si>
  <si>
    <t>算定項目</t>
    <phoneticPr fontId="6"/>
  </si>
  <si>
    <t>保訪</t>
    <rPh sb="0" eb="1">
      <t>タモツ</t>
    </rPh>
    <rPh sb="1" eb="2">
      <t>ホウ</t>
    </rPh>
    <phoneticPr fontId="6"/>
  </si>
  <si>
    <t>保育所等訪問支援給付費</t>
    <rPh sb="0" eb="3">
      <t>ホイクショ</t>
    </rPh>
    <rPh sb="3" eb="4">
      <t>トウ</t>
    </rPh>
    <rPh sb="4" eb="6">
      <t>ホウモン</t>
    </rPh>
    <rPh sb="6" eb="8">
      <t>シエン</t>
    </rPh>
    <rPh sb="8" eb="11">
      <t>キュウフヒ</t>
    </rPh>
    <phoneticPr fontId="6"/>
  </si>
  <si>
    <t>保訪・複数支援</t>
    <rPh sb="0" eb="1">
      <t>タモツ</t>
    </rPh>
    <rPh sb="1" eb="2">
      <t>ホウ</t>
    </rPh>
    <rPh sb="3" eb="5">
      <t>フクスウ</t>
    </rPh>
    <rPh sb="5" eb="7">
      <t>シエン</t>
    </rPh>
    <phoneticPr fontId="6"/>
  </si>
  <si>
    <t>1人の訪問支援員が複数の障害児に支援した場合</t>
    <rPh sb="0" eb="2">
      <t>ヒトリ</t>
    </rPh>
    <rPh sb="3" eb="5">
      <t>ホウモン</t>
    </rPh>
    <rPh sb="5" eb="7">
      <t>シエン</t>
    </rPh>
    <rPh sb="7" eb="8">
      <t>イン</t>
    </rPh>
    <rPh sb="9" eb="11">
      <t>フクスウ</t>
    </rPh>
    <rPh sb="12" eb="15">
      <t>ショウガイジ</t>
    </rPh>
    <rPh sb="16" eb="18">
      <t>シエン</t>
    </rPh>
    <rPh sb="20" eb="22">
      <t>バアイ</t>
    </rPh>
    <phoneticPr fontId="6"/>
  </si>
  <si>
    <t>×</t>
    <phoneticPr fontId="6"/>
  </si>
  <si>
    <t>保訪・拘束減</t>
    <rPh sb="0" eb="1">
      <t>タモツ</t>
    </rPh>
    <rPh sb="1" eb="2">
      <t>ホウ</t>
    </rPh>
    <rPh sb="3" eb="5">
      <t>コウソク</t>
    </rPh>
    <rPh sb="5" eb="6">
      <t>ゲン</t>
    </rPh>
    <phoneticPr fontId="6"/>
  </si>
  <si>
    <t>保訪・拘束減・複数支援</t>
    <rPh sb="0" eb="1">
      <t>タモツ</t>
    </rPh>
    <rPh sb="1" eb="2">
      <t>ホウ</t>
    </rPh>
    <rPh sb="7" eb="9">
      <t>フクスウ</t>
    </rPh>
    <rPh sb="9" eb="11">
      <t>シエン</t>
    </rPh>
    <phoneticPr fontId="6"/>
  </si>
  <si>
    <t>保訪・未計画１</t>
    <rPh sb="0" eb="1">
      <t>タモツ</t>
    </rPh>
    <rPh sb="1" eb="2">
      <t>ホウ</t>
    </rPh>
    <rPh sb="3" eb="4">
      <t>ミ</t>
    </rPh>
    <rPh sb="4" eb="6">
      <t>ケイカク</t>
    </rPh>
    <phoneticPr fontId="6"/>
  </si>
  <si>
    <t>減算が適用される月から２月目まで</t>
    <phoneticPr fontId="6"/>
  </si>
  <si>
    <t>保訪・未計画１・複数支援</t>
    <rPh sb="0" eb="1">
      <t>タモツ</t>
    </rPh>
    <rPh sb="1" eb="2">
      <t>ホウ</t>
    </rPh>
    <rPh sb="8" eb="10">
      <t>フクスウ</t>
    </rPh>
    <rPh sb="10" eb="12">
      <t>シエン</t>
    </rPh>
    <phoneticPr fontId="6"/>
  </si>
  <si>
    <t>保訪・未計画１・拘束減</t>
    <rPh sb="0" eb="1">
      <t>タモツ</t>
    </rPh>
    <rPh sb="1" eb="2">
      <t>ホウ</t>
    </rPh>
    <phoneticPr fontId="6"/>
  </si>
  <si>
    <t>保訪・未計画１・拘束減・複数支援</t>
    <rPh sb="0" eb="1">
      <t>タモツ</t>
    </rPh>
    <rPh sb="1" eb="2">
      <t>ホウ</t>
    </rPh>
    <rPh sb="12" eb="14">
      <t>フクスウ</t>
    </rPh>
    <rPh sb="14" eb="16">
      <t>シエン</t>
    </rPh>
    <phoneticPr fontId="6"/>
  </si>
  <si>
    <t>保訪・未計画２</t>
    <rPh sb="0" eb="1">
      <t>タモツ</t>
    </rPh>
    <rPh sb="1" eb="2">
      <t>ホウ</t>
    </rPh>
    <rPh sb="3" eb="4">
      <t>ミ</t>
    </rPh>
    <rPh sb="4" eb="6">
      <t>ケイカク</t>
    </rPh>
    <phoneticPr fontId="6"/>
  </si>
  <si>
    <t>３月以上連続して減算の場合</t>
    <phoneticPr fontId="6"/>
  </si>
  <si>
    <t>保訪・未計画２・複数支援</t>
    <rPh sb="0" eb="1">
      <t>タモツ</t>
    </rPh>
    <rPh sb="1" eb="2">
      <t>ホウ</t>
    </rPh>
    <rPh sb="3" eb="4">
      <t>ミ</t>
    </rPh>
    <rPh sb="4" eb="6">
      <t>ケイカク</t>
    </rPh>
    <rPh sb="8" eb="10">
      <t>フクスウ</t>
    </rPh>
    <rPh sb="10" eb="12">
      <t>シエン</t>
    </rPh>
    <phoneticPr fontId="6"/>
  </si>
  <si>
    <t>保訪・未計画２・拘束減</t>
    <rPh sb="0" eb="1">
      <t>タモツ</t>
    </rPh>
    <rPh sb="1" eb="2">
      <t>ホウ</t>
    </rPh>
    <rPh sb="3" eb="4">
      <t>ミ</t>
    </rPh>
    <rPh sb="4" eb="6">
      <t>ケイカク</t>
    </rPh>
    <phoneticPr fontId="6"/>
  </si>
  <si>
    <t>保訪・未計画２・拘束減・複数支援</t>
    <rPh sb="0" eb="1">
      <t>タモツ</t>
    </rPh>
    <rPh sb="1" eb="2">
      <t>ホウ</t>
    </rPh>
    <rPh sb="3" eb="4">
      <t>ミ</t>
    </rPh>
    <rPh sb="4" eb="6">
      <t>ケイカク</t>
    </rPh>
    <rPh sb="12" eb="14">
      <t>フクスウ</t>
    </rPh>
    <rPh sb="14" eb="16">
      <t>シエン</t>
    </rPh>
    <phoneticPr fontId="6"/>
  </si>
  <si>
    <t>保訪・専門職員</t>
    <rPh sb="0" eb="1">
      <t>タモツ</t>
    </rPh>
    <rPh sb="1" eb="2">
      <t>ホウ</t>
    </rPh>
    <phoneticPr fontId="6"/>
  </si>
  <si>
    <t>専門職員が支援を行う場合</t>
    <phoneticPr fontId="6"/>
  </si>
  <si>
    <t>保訪・専門職員・複数支援</t>
    <rPh sb="0" eb="1">
      <t>タモツ</t>
    </rPh>
    <rPh sb="1" eb="2">
      <t>ホウ</t>
    </rPh>
    <rPh sb="8" eb="10">
      <t>フクスウ</t>
    </rPh>
    <rPh sb="10" eb="12">
      <t>シエン</t>
    </rPh>
    <phoneticPr fontId="6"/>
  </si>
  <si>
    <t>保訪・専門職員・拘束減</t>
    <rPh sb="0" eb="1">
      <t>タモツ</t>
    </rPh>
    <rPh sb="1" eb="2">
      <t>ホウ</t>
    </rPh>
    <rPh sb="8" eb="10">
      <t>コウソク</t>
    </rPh>
    <rPh sb="10" eb="11">
      <t>ゲン</t>
    </rPh>
    <phoneticPr fontId="6"/>
  </si>
  <si>
    <t>保訪・専門職員・拘束減・複数支援</t>
    <rPh sb="0" eb="1">
      <t>タモツ</t>
    </rPh>
    <rPh sb="1" eb="2">
      <t>ホウ</t>
    </rPh>
    <rPh sb="12" eb="14">
      <t>フクスウ</t>
    </rPh>
    <rPh sb="14" eb="16">
      <t>シエン</t>
    </rPh>
    <phoneticPr fontId="6"/>
  </si>
  <si>
    <t>保訪・専門職員・未計画１</t>
    <rPh sb="0" eb="1">
      <t>タモツ</t>
    </rPh>
    <rPh sb="1" eb="2">
      <t>ホウ</t>
    </rPh>
    <rPh sb="8" eb="9">
      <t>ミ</t>
    </rPh>
    <rPh sb="9" eb="11">
      <t>ケイカク</t>
    </rPh>
    <phoneticPr fontId="6"/>
  </si>
  <si>
    <t>保訪・専門職員・未計画１・複数支援</t>
    <rPh sb="0" eb="1">
      <t>タモツ</t>
    </rPh>
    <rPh sb="1" eb="2">
      <t>ホウ</t>
    </rPh>
    <rPh sb="13" eb="15">
      <t>フクスウ</t>
    </rPh>
    <rPh sb="15" eb="17">
      <t>シエン</t>
    </rPh>
    <phoneticPr fontId="6"/>
  </si>
  <si>
    <t>保訪・専門職員・未計画１・拘束減</t>
    <rPh sb="0" eb="1">
      <t>タモツ</t>
    </rPh>
    <rPh sb="1" eb="2">
      <t>ホウ</t>
    </rPh>
    <phoneticPr fontId="6"/>
  </si>
  <si>
    <t>保訪・専門職員・未計画１・拘束減・複数支援</t>
    <rPh sb="0" eb="1">
      <t>タモツ</t>
    </rPh>
    <rPh sb="1" eb="2">
      <t>ホウ</t>
    </rPh>
    <rPh sb="17" eb="19">
      <t>フクスウ</t>
    </rPh>
    <rPh sb="19" eb="21">
      <t>シエン</t>
    </rPh>
    <phoneticPr fontId="6"/>
  </si>
  <si>
    <t>保訪・専門職員・未計画２</t>
    <rPh sb="0" eb="1">
      <t>タモツ</t>
    </rPh>
    <rPh sb="1" eb="2">
      <t>ホウ</t>
    </rPh>
    <rPh sb="8" eb="9">
      <t>ミ</t>
    </rPh>
    <rPh sb="9" eb="11">
      <t>ケイカク</t>
    </rPh>
    <phoneticPr fontId="6"/>
  </si>
  <si>
    <t>保訪・専門職員・未計画２・複数支援</t>
    <rPh sb="0" eb="1">
      <t>タモツ</t>
    </rPh>
    <rPh sb="1" eb="2">
      <t>ホウ</t>
    </rPh>
    <rPh sb="8" eb="9">
      <t>ミ</t>
    </rPh>
    <rPh sb="9" eb="11">
      <t>ケイカク</t>
    </rPh>
    <rPh sb="13" eb="15">
      <t>フクスウ</t>
    </rPh>
    <rPh sb="15" eb="17">
      <t>シエン</t>
    </rPh>
    <phoneticPr fontId="6"/>
  </si>
  <si>
    <t>保訪・専門職員・未計画２・拘束減</t>
    <rPh sb="0" eb="1">
      <t>タモツ</t>
    </rPh>
    <rPh sb="1" eb="2">
      <t>ホウ</t>
    </rPh>
    <rPh sb="8" eb="9">
      <t>ミ</t>
    </rPh>
    <rPh sb="9" eb="11">
      <t>ケイカク</t>
    </rPh>
    <phoneticPr fontId="6"/>
  </si>
  <si>
    <t>保訪・専門職員・未計画２・拘束減・複数支援</t>
    <rPh sb="0" eb="1">
      <t>タモツ</t>
    </rPh>
    <rPh sb="1" eb="2">
      <t>ホウ</t>
    </rPh>
    <rPh sb="8" eb="9">
      <t>ミ</t>
    </rPh>
    <rPh sb="9" eb="11">
      <t>ケイカク</t>
    </rPh>
    <rPh sb="17" eb="19">
      <t>フクスウ</t>
    </rPh>
    <rPh sb="19" eb="21">
      <t>シエン</t>
    </rPh>
    <phoneticPr fontId="6"/>
  </si>
  <si>
    <t>保訪児童発達支援管理責任者専任加算</t>
    <rPh sb="0" eb="1">
      <t>ホ</t>
    </rPh>
    <rPh sb="1" eb="2">
      <t>ホウ</t>
    </rPh>
    <rPh sb="2" eb="4">
      <t>ジドウ</t>
    </rPh>
    <rPh sb="4" eb="6">
      <t>ハッタツ</t>
    </rPh>
    <rPh sb="6" eb="8">
      <t>シエン</t>
    </rPh>
    <rPh sb="8" eb="10">
      <t>カンリ</t>
    </rPh>
    <rPh sb="10" eb="12">
      <t>セキニン</t>
    </rPh>
    <rPh sb="12" eb="13">
      <t>シャ</t>
    </rPh>
    <rPh sb="13" eb="15">
      <t>センニン</t>
    </rPh>
    <rPh sb="15" eb="17">
      <t>カサン</t>
    </rPh>
    <phoneticPr fontId="6"/>
  </si>
  <si>
    <t>児童発達支援管理責任者専任加算</t>
    <phoneticPr fontId="6"/>
  </si>
  <si>
    <t>保訪特別地域加算</t>
    <rPh sb="0" eb="1">
      <t>ホ</t>
    </rPh>
    <rPh sb="1" eb="2">
      <t>ホウ</t>
    </rPh>
    <rPh sb="2" eb="4">
      <t>トクベツ</t>
    </rPh>
    <rPh sb="4" eb="6">
      <t>チイキ</t>
    </rPh>
    <rPh sb="6" eb="8">
      <t>カサン</t>
    </rPh>
    <phoneticPr fontId="6"/>
  </si>
  <si>
    <t>特別地域加算</t>
    <phoneticPr fontId="6"/>
  </si>
  <si>
    <t>保訪初回加算</t>
    <rPh sb="0" eb="1">
      <t>ホ</t>
    </rPh>
    <rPh sb="1" eb="2">
      <t>ホウ</t>
    </rPh>
    <rPh sb="2" eb="4">
      <t>ショカイ</t>
    </rPh>
    <rPh sb="4" eb="6">
      <t>カサン</t>
    </rPh>
    <phoneticPr fontId="6"/>
  </si>
  <si>
    <t>初回加算</t>
    <phoneticPr fontId="6"/>
  </si>
  <si>
    <t>保訪家庭連携加算１</t>
    <rPh sb="2" eb="4">
      <t>カテイ</t>
    </rPh>
    <rPh sb="4" eb="6">
      <t>レンケイ</t>
    </rPh>
    <rPh sb="6" eb="8">
      <t>カサン</t>
    </rPh>
    <phoneticPr fontId="6"/>
  </si>
  <si>
    <t>保訪家庭連携加算２</t>
    <rPh sb="2" eb="4">
      <t>カテイ</t>
    </rPh>
    <rPh sb="4" eb="6">
      <t>レンケイ</t>
    </rPh>
    <rPh sb="6" eb="8">
      <t>カサン</t>
    </rPh>
    <phoneticPr fontId="6"/>
  </si>
  <si>
    <t>保訪上限額管理加算</t>
    <rPh sb="0" eb="1">
      <t>タモツ</t>
    </rPh>
    <rPh sb="1" eb="2">
      <t>ホウ</t>
    </rPh>
    <rPh sb="2" eb="5">
      <t>ジョウゲンガク</t>
    </rPh>
    <rPh sb="5" eb="7">
      <t>カンリ</t>
    </rPh>
    <rPh sb="7" eb="9">
      <t>カサン</t>
    </rPh>
    <phoneticPr fontId="6"/>
  </si>
  <si>
    <t>保訪処遇改善加算Ⅰ</t>
    <rPh sb="0" eb="1">
      <t>ホ</t>
    </rPh>
    <rPh sb="1" eb="2">
      <t>ホウ</t>
    </rPh>
    <rPh sb="2" eb="4">
      <t>ショグウ</t>
    </rPh>
    <rPh sb="4" eb="6">
      <t>カイゼン</t>
    </rPh>
    <rPh sb="6" eb="8">
      <t>カサン</t>
    </rPh>
    <phoneticPr fontId="6"/>
  </si>
  <si>
    <t>1月につき</t>
    <phoneticPr fontId="6"/>
  </si>
  <si>
    <t>保訪処遇改善加算Ⅱ</t>
    <rPh sb="0" eb="1">
      <t>ホ</t>
    </rPh>
    <rPh sb="1" eb="2">
      <t>ホウ</t>
    </rPh>
    <rPh sb="2" eb="4">
      <t>ショグウ</t>
    </rPh>
    <rPh sb="4" eb="6">
      <t>カイゼン</t>
    </rPh>
    <rPh sb="6" eb="8">
      <t>カサン</t>
    </rPh>
    <phoneticPr fontId="6"/>
  </si>
  <si>
    <t>保訪処遇改善加算Ⅲ</t>
    <rPh sb="0" eb="1">
      <t>ホ</t>
    </rPh>
    <rPh sb="1" eb="2">
      <t>ホウ</t>
    </rPh>
    <rPh sb="2" eb="4">
      <t>ショグウ</t>
    </rPh>
    <rPh sb="4" eb="6">
      <t>カイゼン</t>
    </rPh>
    <rPh sb="6" eb="8">
      <t>カサン</t>
    </rPh>
    <phoneticPr fontId="6"/>
  </si>
  <si>
    <t>保訪処遇改善加算Ⅳ</t>
    <rPh sb="0" eb="1">
      <t>ホ</t>
    </rPh>
    <rPh sb="1" eb="2">
      <t>ホウ</t>
    </rPh>
    <rPh sb="2" eb="4">
      <t>ショグウ</t>
    </rPh>
    <rPh sb="4" eb="6">
      <t>カイゼン</t>
    </rPh>
    <rPh sb="6" eb="8">
      <t>カサン</t>
    </rPh>
    <phoneticPr fontId="6"/>
  </si>
  <si>
    <t>保訪処遇改善加算Ⅴ</t>
    <rPh sb="0" eb="1">
      <t>ホ</t>
    </rPh>
    <rPh sb="1" eb="2">
      <t>ホウ</t>
    </rPh>
    <rPh sb="2" eb="4">
      <t>ショグウ</t>
    </rPh>
    <rPh sb="4" eb="6">
      <t>カイゼン</t>
    </rPh>
    <rPh sb="6" eb="8">
      <t>カサン</t>
    </rPh>
    <phoneticPr fontId="6"/>
  </si>
  <si>
    <t>保訪処遇改善特別加算</t>
    <rPh sb="0" eb="1">
      <t>ホ</t>
    </rPh>
    <rPh sb="1" eb="2">
      <t>ホウ</t>
    </rPh>
    <rPh sb="2" eb="4">
      <t>ショグウ</t>
    </rPh>
    <rPh sb="4" eb="6">
      <t>カイゼン</t>
    </rPh>
    <rPh sb="6" eb="8">
      <t>トクベツ</t>
    </rPh>
    <rPh sb="8" eb="10">
      <t>カサン</t>
    </rPh>
    <phoneticPr fontId="6"/>
  </si>
  <si>
    <t>サービスコード</t>
    <phoneticPr fontId="6"/>
  </si>
  <si>
    <t>算定項目</t>
    <phoneticPr fontId="6"/>
  </si>
  <si>
    <t>保訪・責欠１</t>
    <phoneticPr fontId="6"/>
  </si>
  <si>
    <t>児童発達支援管理責任者の員数が基準に満たない場合</t>
    <rPh sb="0" eb="2">
      <t>ジドウ</t>
    </rPh>
    <rPh sb="2" eb="4">
      <t>ハッタツ</t>
    </rPh>
    <rPh sb="4" eb="6">
      <t>シエン</t>
    </rPh>
    <rPh sb="6" eb="8">
      <t>カンリ</t>
    </rPh>
    <rPh sb="8" eb="10">
      <t>セキニン</t>
    </rPh>
    <rPh sb="10" eb="11">
      <t>シャ</t>
    </rPh>
    <rPh sb="12" eb="14">
      <t>インスウ</t>
    </rPh>
    <rPh sb="15" eb="17">
      <t>キジュン</t>
    </rPh>
    <rPh sb="18" eb="19">
      <t>ミ</t>
    </rPh>
    <rPh sb="22" eb="24">
      <t>バアイ</t>
    </rPh>
    <phoneticPr fontId="6"/>
  </si>
  <si>
    <t>減算が適用される月から４月目まで</t>
    <phoneticPr fontId="6"/>
  </si>
  <si>
    <t>保訪・責欠１・複数支援</t>
    <rPh sb="7" eb="9">
      <t>フクスウ</t>
    </rPh>
    <rPh sb="9" eb="11">
      <t>シエン</t>
    </rPh>
    <phoneticPr fontId="6"/>
  </si>
  <si>
    <t>×</t>
    <phoneticPr fontId="6"/>
  </si>
  <si>
    <t>保訪・責欠１・拘束減</t>
    <rPh sb="7" eb="9">
      <t>コウソク</t>
    </rPh>
    <rPh sb="9" eb="10">
      <t>ゲン</t>
    </rPh>
    <phoneticPr fontId="6"/>
  </si>
  <si>
    <t>保訪・責欠１・拘束減・複数支援</t>
    <rPh sb="11" eb="13">
      <t>フクスウ</t>
    </rPh>
    <rPh sb="13" eb="15">
      <t>シエン</t>
    </rPh>
    <phoneticPr fontId="6"/>
  </si>
  <si>
    <t>保訪・責欠１・未計画１</t>
    <rPh sb="7" eb="8">
      <t>ミ</t>
    </rPh>
    <rPh sb="8" eb="10">
      <t>ケイカク</t>
    </rPh>
    <phoneticPr fontId="6"/>
  </si>
  <si>
    <t>減算が適用される月から２月目まで</t>
    <phoneticPr fontId="6"/>
  </si>
  <si>
    <t>保訪・責欠１・未計画１・複数支援</t>
    <rPh sb="7" eb="8">
      <t>ミ</t>
    </rPh>
    <rPh sb="8" eb="10">
      <t>ケイカク</t>
    </rPh>
    <rPh sb="12" eb="14">
      <t>フクスウ</t>
    </rPh>
    <rPh sb="14" eb="16">
      <t>シエン</t>
    </rPh>
    <phoneticPr fontId="6"/>
  </si>
  <si>
    <t>保訪・責欠１・未計画１・拘束減</t>
    <rPh sb="7" eb="8">
      <t>ミ</t>
    </rPh>
    <rPh sb="8" eb="10">
      <t>ケイカク</t>
    </rPh>
    <phoneticPr fontId="6"/>
  </si>
  <si>
    <t>保訪・責欠１・未計画１・拘束減・複数支援</t>
    <rPh sb="7" eb="8">
      <t>ミ</t>
    </rPh>
    <rPh sb="8" eb="10">
      <t>ケイカク</t>
    </rPh>
    <rPh sb="16" eb="18">
      <t>フクスウ</t>
    </rPh>
    <rPh sb="18" eb="20">
      <t>シエン</t>
    </rPh>
    <phoneticPr fontId="6"/>
  </si>
  <si>
    <t>保訪・責欠１・未計画２</t>
    <rPh sb="7" eb="8">
      <t>ミ</t>
    </rPh>
    <rPh sb="8" eb="10">
      <t>ケイカク</t>
    </rPh>
    <phoneticPr fontId="6"/>
  </si>
  <si>
    <t>３月以上連続して減算の場合</t>
    <phoneticPr fontId="6"/>
  </si>
  <si>
    <t>保訪・責欠１・未計画２・複数支援</t>
    <rPh sb="7" eb="8">
      <t>ミ</t>
    </rPh>
    <rPh sb="8" eb="10">
      <t>ケイカク</t>
    </rPh>
    <rPh sb="12" eb="14">
      <t>フクスウ</t>
    </rPh>
    <rPh sb="14" eb="16">
      <t>シエン</t>
    </rPh>
    <phoneticPr fontId="6"/>
  </si>
  <si>
    <t>保訪・責欠１・未計画２・拘束減</t>
    <rPh sb="7" eb="8">
      <t>ミ</t>
    </rPh>
    <rPh sb="8" eb="10">
      <t>ケイカク</t>
    </rPh>
    <phoneticPr fontId="6"/>
  </si>
  <si>
    <t>保訪・責欠１・未計画２・拘束減・複数支援</t>
    <rPh sb="7" eb="8">
      <t>ミ</t>
    </rPh>
    <rPh sb="8" eb="10">
      <t>ケイカク</t>
    </rPh>
    <rPh sb="16" eb="18">
      <t>フクスウ</t>
    </rPh>
    <rPh sb="18" eb="20">
      <t>シエン</t>
    </rPh>
    <phoneticPr fontId="6"/>
  </si>
  <si>
    <t>保訪・責欠２</t>
    <phoneticPr fontId="6"/>
  </si>
  <si>
    <t>５月以上連続して減算の場合</t>
    <phoneticPr fontId="6"/>
  </si>
  <si>
    <t>保訪・責欠２・複数支援</t>
    <rPh sb="7" eb="9">
      <t>フクスウ</t>
    </rPh>
    <rPh sb="9" eb="11">
      <t>シエン</t>
    </rPh>
    <phoneticPr fontId="6"/>
  </si>
  <si>
    <t>保訪・責欠２・拘束減</t>
    <rPh sb="7" eb="9">
      <t>コウソク</t>
    </rPh>
    <rPh sb="9" eb="10">
      <t>ゲン</t>
    </rPh>
    <phoneticPr fontId="6"/>
  </si>
  <si>
    <t>保訪・責欠２・拘束減・複数支援</t>
    <rPh sb="11" eb="13">
      <t>フクスウ</t>
    </rPh>
    <rPh sb="13" eb="15">
      <t>シエン</t>
    </rPh>
    <phoneticPr fontId="6"/>
  </si>
  <si>
    <t>保訪・責欠２・未計画１</t>
    <rPh sb="7" eb="8">
      <t>ミ</t>
    </rPh>
    <rPh sb="8" eb="10">
      <t>ケイカク</t>
    </rPh>
    <phoneticPr fontId="6"/>
  </si>
  <si>
    <t>保訪・責欠２・未計画１・複数支援</t>
    <rPh sb="7" eb="8">
      <t>ミ</t>
    </rPh>
    <rPh sb="8" eb="10">
      <t>ケイカク</t>
    </rPh>
    <rPh sb="12" eb="14">
      <t>フクスウ</t>
    </rPh>
    <rPh sb="14" eb="16">
      <t>シエン</t>
    </rPh>
    <phoneticPr fontId="6"/>
  </si>
  <si>
    <t>保訪・責欠２・未計画１・拘束減</t>
    <rPh sb="7" eb="8">
      <t>ミ</t>
    </rPh>
    <rPh sb="8" eb="10">
      <t>ケイカク</t>
    </rPh>
    <phoneticPr fontId="6"/>
  </si>
  <si>
    <t>保訪・責欠２・未計画１・拘束減・複数支援</t>
    <rPh sb="7" eb="8">
      <t>ミ</t>
    </rPh>
    <rPh sb="8" eb="10">
      <t>ケイカク</t>
    </rPh>
    <rPh sb="16" eb="18">
      <t>フクスウ</t>
    </rPh>
    <rPh sb="18" eb="20">
      <t>シエン</t>
    </rPh>
    <phoneticPr fontId="6"/>
  </si>
  <si>
    <t>保訪・責欠２・未計画２</t>
    <rPh sb="7" eb="8">
      <t>ミ</t>
    </rPh>
    <rPh sb="8" eb="10">
      <t>ケイカク</t>
    </rPh>
    <phoneticPr fontId="6"/>
  </si>
  <si>
    <t>保訪・責欠２・未計画２・複数支援</t>
    <rPh sb="7" eb="8">
      <t>ミ</t>
    </rPh>
    <rPh sb="8" eb="10">
      <t>ケイカク</t>
    </rPh>
    <rPh sb="12" eb="14">
      <t>フクスウ</t>
    </rPh>
    <rPh sb="14" eb="16">
      <t>シエン</t>
    </rPh>
    <phoneticPr fontId="6"/>
  </si>
  <si>
    <t>保訪・責欠２・未計画２・拘束減</t>
    <rPh sb="7" eb="8">
      <t>ミ</t>
    </rPh>
    <rPh sb="8" eb="10">
      <t>ケイカク</t>
    </rPh>
    <phoneticPr fontId="6"/>
  </si>
  <si>
    <t>保訪・責欠２・未計画２・拘束減・複数支援</t>
    <rPh sb="7" eb="8">
      <t>ミ</t>
    </rPh>
    <rPh sb="8" eb="10">
      <t>ケイカク</t>
    </rPh>
    <rPh sb="16" eb="18">
      <t>フクスウ</t>
    </rPh>
    <rPh sb="18" eb="20">
      <t>シエン</t>
    </rPh>
    <phoneticPr fontId="6"/>
  </si>
  <si>
    <t>保訪・専門職員・責欠１</t>
  </si>
  <si>
    <t>保訪・専門職員・責欠１・複数支援</t>
  </si>
  <si>
    <t>保訪・専門職員・責欠１・拘束減</t>
  </si>
  <si>
    <t>保訪・専門職員・責欠１・拘束減・複数支援</t>
  </si>
  <si>
    <t>保訪・専門職員・責欠１・未計画１</t>
  </si>
  <si>
    <t>保訪・専門職員・責欠１・未計画１・複数支援</t>
  </si>
  <si>
    <t>保訪・専門職員・責欠１・未計画１・拘束減</t>
  </si>
  <si>
    <t>保訪・専門職員・責欠１・未計画１・拘束減・複数支援</t>
  </si>
  <si>
    <t>保訪・専門職員・責欠１・未計画２</t>
  </si>
  <si>
    <t>保訪・専門職員・責欠１・未計画２・複数支援</t>
  </si>
  <si>
    <t>保訪・専門職員・責欠１・未計画２・拘束減</t>
  </si>
  <si>
    <t>保訪・専門職員・責欠１・未計画２・拘束減・複数支援</t>
  </si>
  <si>
    <t>保訪・専門職員・責欠２</t>
  </si>
  <si>
    <t>保訪・専門職員・責欠２・複数支援</t>
  </si>
  <si>
    <t>保訪・専門職員・責欠２・拘束減</t>
  </si>
  <si>
    <t>保訪・専門職員・責欠２・拘束減・複数支援</t>
  </si>
  <si>
    <t>保訪・専門職員・責欠２・未計画１</t>
  </si>
  <si>
    <t>保訪・専門職員・責欠２・未計画１・複数支援</t>
  </si>
  <si>
    <t>保訪・専門職員・責欠２・未計画１・拘束減</t>
  </si>
  <si>
    <t>保訪・専門職員・責欠２・未計画１・拘束減・複数支援</t>
  </si>
  <si>
    <t>保訪・専門職員・責欠２・未計画２</t>
  </si>
  <si>
    <t>保訪・専門職員・責欠２・未計画２・複数支援</t>
  </si>
  <si>
    <t>保訪・専門職員・責欠２・未計画２・拘束減</t>
  </si>
  <si>
    <t>保訪・専門職員・責欠２・未計画２・拘束減・複数支援</t>
  </si>
  <si>
    <t>イ　専門職員（理学療法士等）の場合</t>
    <phoneticPr fontId="1"/>
  </si>
  <si>
    <t>３月以上連続して減算の場合</t>
    <phoneticPr fontId="6"/>
  </si>
</sst>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0%"/>
  </numFmts>
  <fonts count="23">
    <font>
      <sz val="11"/>
      <color theme="1"/>
      <name val="ＭＳ Ｐゴシック"/>
      <family val="2"/>
      <charset val="128"/>
      <scheme val="minor"/>
    </font>
    <font>
      <sz val="6"/>
      <name val="ＭＳ Ｐゴシック"/>
      <family val="2"/>
      <charset val="128"/>
      <scheme val="minor"/>
    </font>
    <font>
      <sz val="11"/>
      <color theme="1"/>
      <name val="ＭＳ Ｐゴシック"/>
      <family val="3"/>
      <charset val="128"/>
      <scheme val="minor"/>
    </font>
    <font>
      <sz val="14"/>
      <name val="ＭＳ Ｐゴシック"/>
      <family val="3"/>
      <charset val="128"/>
    </font>
    <font>
      <sz val="11"/>
      <name val="ＭＳ Ｐゴシック"/>
      <family val="3"/>
      <charset val="128"/>
      <scheme val="minor"/>
    </font>
    <font>
      <sz val="9"/>
      <name val="ＭＳ Ｐゴシック"/>
      <family val="3"/>
      <charset val="128"/>
    </font>
    <font>
      <sz val="6"/>
      <name val="ＭＳ Ｐゴシック"/>
      <family val="3"/>
      <charset val="128"/>
    </font>
    <font>
      <sz val="10"/>
      <name val="ＭＳ Ｐゴシック"/>
      <family val="3"/>
      <charset val="128"/>
    </font>
    <font>
      <sz val="12"/>
      <name val="ＭＳ Ｐゴシック"/>
      <family val="3"/>
      <charset val="128"/>
    </font>
    <font>
      <sz val="6"/>
      <name val="ＭＳ Ｐゴシック"/>
      <family val="3"/>
      <charset val="128"/>
      <scheme val="minor"/>
    </font>
    <font>
      <sz val="9"/>
      <name val="ＭＳ Ｐゴシック"/>
      <family val="3"/>
      <charset val="128"/>
      <scheme val="minor"/>
    </font>
    <font>
      <sz val="9"/>
      <color theme="1"/>
      <name val="ＭＳ Ｐゴシック"/>
      <family val="3"/>
      <charset val="128"/>
      <scheme val="minor"/>
    </font>
    <font>
      <sz val="8"/>
      <name val="ＭＳ Ｐゴシック"/>
      <family val="3"/>
      <charset val="128"/>
    </font>
    <font>
      <sz val="11"/>
      <name val="ＭＳ Ｐゴシック"/>
      <family val="3"/>
      <charset val="128"/>
    </font>
    <font>
      <sz val="7"/>
      <name val="ＭＳ Ｐゴシック"/>
      <family val="3"/>
      <charset val="128"/>
    </font>
    <font>
      <sz val="11"/>
      <color indexed="8"/>
      <name val="ＭＳ Ｐゴシック"/>
      <family val="3"/>
      <charset val="128"/>
    </font>
    <font>
      <sz val="9"/>
      <color indexed="8"/>
      <name val="ＭＳ Ｐゴシック"/>
      <family val="3"/>
      <charset val="128"/>
    </font>
    <font>
      <sz val="6"/>
      <name val="游ゴシック"/>
      <family val="3"/>
      <charset val="128"/>
    </font>
    <font>
      <sz val="8"/>
      <color theme="1"/>
      <name val="ＭＳ Ｐゴシック"/>
      <family val="3"/>
      <charset val="128"/>
      <scheme val="minor"/>
    </font>
    <font>
      <sz val="7"/>
      <color theme="1"/>
      <name val="ＭＳ Ｐゴシック"/>
      <family val="3"/>
      <charset val="128"/>
      <scheme val="minor"/>
    </font>
    <font>
      <sz val="6"/>
      <color theme="1"/>
      <name val="ＭＳ Ｐゴシック"/>
      <family val="3"/>
      <charset val="128"/>
      <scheme val="minor"/>
    </font>
    <font>
      <sz val="8.5"/>
      <name val="ＭＳ Ｐゴシック"/>
      <family val="3"/>
      <charset val="128"/>
    </font>
    <font>
      <sz val="8.5"/>
      <color theme="1"/>
      <name val="ＭＳ Ｐゴシック"/>
      <family val="3"/>
      <charset val="128"/>
      <scheme val="minor"/>
    </font>
  </fonts>
  <fills count="10">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rgb="FFDDEBF7"/>
        <bgColor indexed="64"/>
      </patternFill>
    </fill>
    <fill>
      <patternFill patternType="solid">
        <fgColor theme="8" tint="0.39997558519241921"/>
        <bgColor indexed="64"/>
      </patternFill>
    </fill>
    <fill>
      <patternFill patternType="solid">
        <fgColor rgb="FF92CDDC"/>
        <bgColor indexed="64"/>
      </patternFill>
    </fill>
  </fills>
  <borders count="16">
    <border>
      <left/>
      <right/>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s>
  <cellStyleXfs count="10">
    <xf numFmtId="0" fontId="0" fillId="0" borderId="0">
      <alignment vertical="center"/>
    </xf>
    <xf numFmtId="0" fontId="2" fillId="0" borderId="0"/>
    <xf numFmtId="0" fontId="2"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xf numFmtId="0" fontId="13" fillId="0" borderId="0">
      <alignment vertical="center"/>
    </xf>
  </cellStyleXfs>
  <cellXfs count="1856">
    <xf numFmtId="0" fontId="0" fillId="0" borderId="0" xfId="0">
      <alignment vertical="center"/>
    </xf>
    <xf numFmtId="0" fontId="3" fillId="0" borderId="0" xfId="1" applyFont="1" applyFill="1" applyAlignment="1">
      <alignment vertical="center"/>
    </xf>
    <xf numFmtId="0" fontId="4" fillId="0" borderId="0" xfId="1" applyFont="1" applyFill="1"/>
    <xf numFmtId="0" fontId="5" fillId="0" borderId="0" xfId="1" applyFont="1" applyFill="1"/>
    <xf numFmtId="0" fontId="4" fillId="0" borderId="0" xfId="1" applyFont="1" applyFill="1" applyAlignment="1">
      <alignment horizontal="right"/>
    </xf>
    <xf numFmtId="0" fontId="4" fillId="0" borderId="0" xfId="1" applyFont="1" applyFill="1" applyAlignment="1">
      <alignment vertical="center"/>
    </xf>
    <xf numFmtId="0" fontId="3" fillId="0" borderId="0" xfId="1" applyFont="1" applyFill="1"/>
    <xf numFmtId="0" fontId="7" fillId="0" borderId="1" xfId="1" applyFont="1" applyFill="1" applyBorder="1" applyAlignment="1">
      <alignment vertical="center"/>
    </xf>
    <xf numFmtId="0" fontId="4" fillId="0" borderId="2" xfId="1" applyFont="1" applyFill="1" applyBorder="1"/>
    <xf numFmtId="0" fontId="7" fillId="0" borderId="3" xfId="1" applyFont="1" applyFill="1" applyBorder="1" applyAlignment="1">
      <alignment horizontal="center"/>
    </xf>
    <xf numFmtId="0" fontId="7" fillId="0" borderId="5" xfId="1" applyFont="1" applyFill="1" applyBorder="1" applyAlignment="1">
      <alignment horizontal="center" vertical="center"/>
    </xf>
    <xf numFmtId="0" fontId="4" fillId="0" borderId="0" xfId="1" applyFont="1" applyFill="1" applyBorder="1"/>
    <xf numFmtId="0" fontId="7" fillId="0" borderId="6" xfId="1" applyFont="1" applyFill="1" applyBorder="1" applyAlignment="1">
      <alignment horizontal="center" vertical="center"/>
    </xf>
    <xf numFmtId="0" fontId="7" fillId="0" borderId="2" xfId="1" applyFont="1" applyFill="1" applyBorder="1" applyAlignment="1">
      <alignment horizontal="center" vertical="center"/>
    </xf>
    <xf numFmtId="0" fontId="5" fillId="0" borderId="7" xfId="1" applyFont="1" applyFill="1" applyBorder="1"/>
    <xf numFmtId="0" fontId="4" fillId="0" borderId="8" xfId="1" applyFont="1" applyFill="1" applyBorder="1"/>
    <xf numFmtId="0" fontId="4" fillId="0" borderId="9" xfId="1" applyFont="1" applyFill="1" applyBorder="1"/>
    <xf numFmtId="0" fontId="5" fillId="0" borderId="9" xfId="1" applyFont="1" applyFill="1" applyBorder="1"/>
    <xf numFmtId="0" fontId="4" fillId="0" borderId="9" xfId="1" applyFont="1" applyFill="1" applyBorder="1" applyAlignment="1">
      <alignment horizontal="right"/>
    </xf>
    <xf numFmtId="0" fontId="7" fillId="0" borderId="10" xfId="1" applyFont="1" applyFill="1" applyBorder="1" applyAlignment="1">
      <alignment horizontal="center" vertical="center"/>
    </xf>
    <xf numFmtId="0" fontId="8" fillId="0" borderId="6" xfId="1" applyFont="1" applyFill="1" applyBorder="1" applyAlignment="1">
      <alignment horizontal="center" vertical="center"/>
    </xf>
    <xf numFmtId="0" fontId="8" fillId="0" borderId="2" xfId="1" applyFont="1" applyFill="1" applyBorder="1" applyAlignment="1">
      <alignment horizontal="center" vertical="center"/>
    </xf>
    <xf numFmtId="0" fontId="5" fillId="2" borderId="6" xfId="1" applyFont="1" applyFill="1" applyBorder="1" applyAlignment="1">
      <alignment horizontal="left" vertical="center" shrinkToFit="1"/>
    </xf>
    <xf numFmtId="0" fontId="5" fillId="0" borderId="1" xfId="1" applyFont="1" applyFill="1" applyBorder="1" applyAlignment="1">
      <alignment vertical="top" wrapText="1"/>
    </xf>
    <xf numFmtId="0" fontId="5" fillId="0" borderId="4" xfId="1" applyFont="1" applyFill="1" applyBorder="1" applyAlignment="1">
      <alignment vertical="top" wrapText="1"/>
    </xf>
    <xf numFmtId="0" fontId="5" fillId="0" borderId="4" xfId="1" applyFont="1" applyFill="1" applyBorder="1" applyAlignment="1"/>
    <xf numFmtId="0" fontId="5" fillId="0" borderId="1" xfId="1" applyFont="1" applyFill="1" applyBorder="1" applyAlignment="1"/>
    <xf numFmtId="0" fontId="5" fillId="0" borderId="3" xfId="1" applyFont="1" applyFill="1" applyBorder="1" applyAlignment="1"/>
    <xf numFmtId="3" fontId="8" fillId="3" borderId="6" xfId="1" applyNumberFormat="1" applyFont="1" applyFill="1" applyBorder="1" applyAlignment="1">
      <alignment vertical="center"/>
    </xf>
    <xf numFmtId="0" fontId="5" fillId="0" borderId="5" xfId="1" applyFont="1" applyFill="1" applyBorder="1" applyAlignment="1">
      <alignment horizontal="center"/>
    </xf>
    <xf numFmtId="0" fontId="8" fillId="4" borderId="6" xfId="1" applyFont="1" applyFill="1" applyBorder="1" applyAlignment="1">
      <alignment horizontal="center" vertical="center"/>
    </xf>
    <xf numFmtId="0" fontId="8" fillId="4" borderId="2" xfId="1" applyFont="1" applyFill="1" applyBorder="1" applyAlignment="1">
      <alignment horizontal="center" vertical="center"/>
    </xf>
    <xf numFmtId="0" fontId="5" fillId="4" borderId="6" xfId="1" applyFont="1" applyFill="1" applyBorder="1" applyAlignment="1">
      <alignment horizontal="left" vertical="center" shrinkToFit="1"/>
    </xf>
    <xf numFmtId="0" fontId="5" fillId="0" borderId="11" xfId="1" applyFont="1" applyFill="1" applyBorder="1" applyAlignment="1">
      <alignment vertical="top" wrapText="1"/>
    </xf>
    <xf numFmtId="0" fontId="5" fillId="0" borderId="0" xfId="1" applyFont="1" applyFill="1" applyBorder="1" applyAlignment="1">
      <alignment vertical="top" wrapText="1"/>
    </xf>
    <xf numFmtId="0" fontId="5" fillId="0" borderId="0" xfId="1" applyFont="1" applyFill="1" applyBorder="1" applyAlignment="1"/>
    <xf numFmtId="0" fontId="5" fillId="0" borderId="11" xfId="1" applyFont="1" applyFill="1" applyBorder="1" applyAlignment="1"/>
    <xf numFmtId="0" fontId="5" fillId="0" borderId="8" xfId="1" applyFont="1" applyFill="1" applyBorder="1" applyAlignment="1"/>
    <xf numFmtId="0" fontId="5" fillId="0" borderId="9" xfId="1" applyFont="1" applyFill="1" applyBorder="1" applyAlignment="1"/>
    <xf numFmtId="0" fontId="5" fillId="0" borderId="7" xfId="1" applyFont="1" applyFill="1" applyBorder="1" applyAlignment="1"/>
    <xf numFmtId="0" fontId="5" fillId="4" borderId="1" xfId="1" applyFont="1" applyFill="1" applyBorder="1" applyAlignment="1">
      <alignment vertical="center"/>
    </xf>
    <xf numFmtId="0" fontId="5" fillId="4" borderId="4" xfId="1" applyFont="1" applyFill="1" applyBorder="1" applyAlignment="1"/>
    <xf numFmtId="0" fontId="5" fillId="4" borderId="13" xfId="1" applyFont="1" applyFill="1" applyBorder="1" applyAlignment="1">
      <alignment vertical="center"/>
    </xf>
    <xf numFmtId="0" fontId="7" fillId="4" borderId="13" xfId="1" applyFont="1" applyFill="1" applyBorder="1" applyAlignment="1">
      <alignment vertical="center"/>
    </xf>
    <xf numFmtId="0" fontId="7" fillId="4" borderId="2" xfId="1" applyFont="1" applyFill="1" applyBorder="1" applyAlignment="1">
      <alignment vertical="center"/>
    </xf>
    <xf numFmtId="3" fontId="8" fillId="4" borderId="6" xfId="1" applyNumberFormat="1" applyFont="1" applyFill="1" applyBorder="1" applyAlignment="1">
      <alignment vertical="center"/>
    </xf>
    <xf numFmtId="0" fontId="5" fillId="0" borderId="14" xfId="1" applyFont="1" applyFill="1" applyBorder="1" applyAlignment="1">
      <alignment horizontal="center"/>
    </xf>
    <xf numFmtId="0" fontId="5" fillId="2" borderId="0" xfId="1" applyFont="1" applyFill="1" applyBorder="1" applyAlignment="1">
      <alignment vertical="top" wrapText="1"/>
    </xf>
    <xf numFmtId="0" fontId="5" fillId="2" borderId="0" xfId="1" applyFont="1" applyFill="1" applyBorder="1" applyAlignment="1">
      <alignment vertical="center"/>
    </xf>
    <xf numFmtId="0" fontId="5" fillId="4" borderId="1" xfId="1" applyFont="1" applyFill="1" applyBorder="1" applyAlignment="1"/>
    <xf numFmtId="0" fontId="5" fillId="4" borderId="3" xfId="1" applyFont="1" applyFill="1" applyBorder="1" applyAlignment="1"/>
    <xf numFmtId="0" fontId="5" fillId="4" borderId="8" xfId="1" applyFont="1" applyFill="1" applyBorder="1" applyAlignment="1"/>
    <xf numFmtId="0" fontId="5" fillId="4" borderId="9" xfId="1" applyFont="1" applyFill="1" applyBorder="1" applyAlignment="1">
      <alignment vertical="center"/>
    </xf>
    <xf numFmtId="0" fontId="5" fillId="4" borderId="9" xfId="1" applyFont="1" applyFill="1" applyBorder="1" applyAlignment="1"/>
    <xf numFmtId="0" fontId="5" fillId="0" borderId="12" xfId="1" applyFont="1" applyFill="1" applyBorder="1" applyAlignment="1">
      <alignment vertical="top" wrapText="1"/>
    </xf>
    <xf numFmtId="0" fontId="5" fillId="4" borderId="15" xfId="1" applyFont="1" applyFill="1" applyBorder="1" applyAlignment="1"/>
    <xf numFmtId="0" fontId="5" fillId="0" borderId="0" xfId="1" applyFont="1" applyFill="1" applyBorder="1" applyAlignment="1">
      <alignment vertical="center"/>
    </xf>
    <xf numFmtId="0" fontId="5" fillId="4" borderId="7" xfId="1" applyFont="1" applyFill="1" applyBorder="1" applyAlignment="1"/>
    <xf numFmtId="0" fontId="5" fillId="4" borderId="11" xfId="1" applyFont="1" applyFill="1" applyBorder="1" applyAlignment="1">
      <alignment vertical="top" wrapText="1"/>
    </xf>
    <xf numFmtId="0" fontId="5" fillId="4" borderId="0" xfId="1" applyFont="1" applyFill="1" applyBorder="1" applyAlignment="1">
      <alignment vertical="center"/>
    </xf>
    <xf numFmtId="0" fontId="5" fillId="4" borderId="0" xfId="1" applyFont="1" applyFill="1" applyBorder="1" applyAlignment="1">
      <alignment vertical="top" wrapText="1"/>
    </xf>
    <xf numFmtId="0" fontId="5" fillId="4" borderId="12" xfId="1" applyFont="1" applyFill="1" applyBorder="1" applyAlignment="1">
      <alignment vertical="top" wrapText="1"/>
    </xf>
    <xf numFmtId="0" fontId="5" fillId="4" borderId="4" xfId="1" applyFont="1" applyFill="1" applyBorder="1" applyAlignment="1">
      <alignment vertical="center"/>
    </xf>
    <xf numFmtId="0" fontId="5" fillId="4" borderId="4" xfId="1" applyFont="1" applyFill="1" applyBorder="1" applyAlignment="1">
      <alignment horizontal="right" vertical="center"/>
    </xf>
    <xf numFmtId="3" fontId="7" fillId="4" borderId="4" xfId="1" applyNumberFormat="1" applyFont="1" applyFill="1" applyBorder="1" applyAlignment="1">
      <alignment horizontal="center" vertical="center"/>
    </xf>
    <xf numFmtId="0" fontId="7" fillId="4" borderId="4" xfId="1" applyFont="1" applyFill="1" applyBorder="1" applyAlignment="1">
      <alignment horizontal="center" vertical="center" shrinkToFit="1"/>
    </xf>
    <xf numFmtId="0" fontId="7" fillId="4" borderId="3" xfId="1" applyFont="1" applyFill="1" applyBorder="1" applyAlignment="1">
      <alignment horizontal="center" vertical="center" shrinkToFit="1"/>
    </xf>
    <xf numFmtId="3" fontId="8" fillId="4" borderId="5" xfId="1" applyNumberFormat="1" applyFont="1" applyFill="1" applyBorder="1" applyAlignment="1">
      <alignment vertical="center"/>
    </xf>
    <xf numFmtId="0" fontId="5" fillId="0" borderId="8" xfId="1" applyFont="1" applyFill="1" applyBorder="1" applyAlignment="1">
      <alignment vertical="top" wrapText="1"/>
    </xf>
    <xf numFmtId="0" fontId="5" fillId="0" borderId="9" xfId="1" applyFont="1" applyFill="1" applyBorder="1" applyAlignment="1">
      <alignment vertical="top" wrapText="1"/>
    </xf>
    <xf numFmtId="0" fontId="5" fillId="0" borderId="9" xfId="1" applyFont="1" applyFill="1" applyBorder="1" applyAlignment="1">
      <alignment vertical="center"/>
    </xf>
    <xf numFmtId="0" fontId="5" fillId="4" borderId="8" xfId="1" applyFont="1" applyFill="1" applyBorder="1" applyAlignment="1">
      <alignment vertical="center"/>
    </xf>
    <xf numFmtId="0" fontId="4" fillId="4" borderId="9" xfId="1" applyFont="1" applyFill="1" applyBorder="1"/>
    <xf numFmtId="0" fontId="5" fillId="4" borderId="7" xfId="1" applyFont="1" applyFill="1" applyBorder="1" applyAlignment="1">
      <alignment vertical="center"/>
    </xf>
    <xf numFmtId="0" fontId="5" fillId="4" borderId="11" xfId="1" applyFont="1" applyFill="1" applyBorder="1" applyAlignment="1"/>
    <xf numFmtId="0" fontId="5" fillId="4" borderId="0" xfId="1" applyFont="1" applyFill="1" applyBorder="1" applyAlignment="1"/>
    <xf numFmtId="0" fontId="4" fillId="4" borderId="0" xfId="1" applyFont="1" applyFill="1" applyBorder="1"/>
    <xf numFmtId="0" fontId="5" fillId="4" borderId="0" xfId="1" applyFont="1" applyFill="1" applyBorder="1" applyAlignment="1">
      <alignment horizontal="right" vertical="center"/>
    </xf>
    <xf numFmtId="9" fontId="7" fillId="4" borderId="0" xfId="1" applyNumberFormat="1" applyFont="1" applyFill="1" applyBorder="1" applyAlignment="1">
      <alignment horizontal="center" vertical="center"/>
    </xf>
    <xf numFmtId="0" fontId="8" fillId="6" borderId="6" xfId="1" applyFont="1" applyFill="1" applyBorder="1" applyAlignment="1">
      <alignment horizontal="center" vertical="center"/>
    </xf>
    <xf numFmtId="0" fontId="8" fillId="6" borderId="2" xfId="1" applyFont="1" applyFill="1" applyBorder="1" applyAlignment="1">
      <alignment horizontal="center" vertical="center"/>
    </xf>
    <xf numFmtId="0" fontId="5" fillId="6" borderId="6" xfId="1" applyFont="1" applyFill="1" applyBorder="1" applyAlignment="1">
      <alignment horizontal="left" vertical="center" shrinkToFit="1"/>
    </xf>
    <xf numFmtId="0" fontId="5" fillId="6" borderId="15" xfId="1" applyFont="1" applyFill="1" applyBorder="1" applyAlignment="1">
      <alignment horizontal="left" vertical="center"/>
    </xf>
    <xf numFmtId="0" fontId="2" fillId="6" borderId="13" xfId="2" applyFill="1" applyBorder="1" applyAlignment="1">
      <alignment horizontal="left" vertical="top"/>
    </xf>
    <xf numFmtId="0" fontId="5" fillId="6" borderId="13" xfId="1" applyFont="1" applyFill="1" applyBorder="1" applyAlignment="1">
      <alignment vertical="top" wrapText="1"/>
    </xf>
    <xf numFmtId="0" fontId="4" fillId="6" borderId="13" xfId="1" applyFont="1" applyFill="1" applyBorder="1"/>
    <xf numFmtId="0" fontId="2" fillId="6" borderId="13" xfId="2" applyFill="1" applyBorder="1" applyAlignment="1">
      <alignment horizontal="right" vertical="center"/>
    </xf>
    <xf numFmtId="0" fontId="5" fillId="6" borderId="13" xfId="1" applyFont="1" applyFill="1" applyBorder="1" applyAlignment="1">
      <alignment vertical="center"/>
    </xf>
    <xf numFmtId="0" fontId="5" fillId="6" borderId="13" xfId="1" applyFont="1" applyFill="1" applyBorder="1" applyAlignment="1"/>
    <xf numFmtId="3" fontId="7" fillId="6" borderId="13" xfId="1" applyNumberFormat="1" applyFont="1" applyFill="1" applyBorder="1" applyAlignment="1">
      <alignment horizontal="right" vertical="center"/>
    </xf>
    <xf numFmtId="0" fontId="5" fillId="6" borderId="2" xfId="1" applyFont="1" applyFill="1" applyBorder="1" applyAlignment="1"/>
    <xf numFmtId="3" fontId="8" fillId="6" borderId="5" xfId="1" applyNumberFormat="1" applyFont="1" applyFill="1" applyBorder="1" applyAlignment="1">
      <alignment vertical="center"/>
    </xf>
    <xf numFmtId="3" fontId="7" fillId="2" borderId="0" xfId="1" applyNumberFormat="1" applyFont="1" applyFill="1" applyBorder="1" applyAlignment="1">
      <alignment vertical="center"/>
    </xf>
    <xf numFmtId="0" fontId="5" fillId="4" borderId="1" xfId="1" applyFont="1" applyFill="1" applyBorder="1" applyAlignment="1">
      <alignment horizontal="left" vertical="top"/>
    </xf>
    <xf numFmtId="0" fontId="5" fillId="4" borderId="4" xfId="1" applyFont="1" applyFill="1" applyBorder="1" applyAlignment="1">
      <alignment horizontal="left" vertical="top"/>
    </xf>
    <xf numFmtId="0" fontId="5" fillId="4" borderId="8" xfId="1" applyFont="1" applyFill="1" applyBorder="1" applyAlignment="1">
      <alignment horizontal="left" vertical="top"/>
    </xf>
    <xf numFmtId="0" fontId="5" fillId="4" borderId="9" xfId="1" applyFont="1" applyFill="1" applyBorder="1" applyAlignment="1">
      <alignment vertical="top" wrapText="1"/>
    </xf>
    <xf numFmtId="0" fontId="5" fillId="4" borderId="9" xfId="1" applyFont="1" applyFill="1" applyBorder="1" applyAlignment="1">
      <alignment horizontal="left" vertical="top"/>
    </xf>
    <xf numFmtId="0" fontId="5" fillId="0" borderId="11" xfId="1" applyFont="1" applyFill="1" applyBorder="1" applyAlignment="1">
      <alignment vertical="center"/>
    </xf>
    <xf numFmtId="3" fontId="7" fillId="0" borderId="12" xfId="1" applyNumberFormat="1" applyFont="1" applyFill="1" applyBorder="1" applyAlignment="1">
      <alignment vertical="center"/>
    </xf>
    <xf numFmtId="0" fontId="5" fillId="4" borderId="11" xfId="1" applyFont="1" applyFill="1" applyBorder="1" applyAlignment="1">
      <alignment horizontal="left" vertical="top"/>
    </xf>
    <xf numFmtId="0" fontId="5" fillId="4" borderId="0" xfId="1" applyFont="1" applyFill="1" applyBorder="1" applyAlignment="1">
      <alignment horizontal="left" vertical="top"/>
    </xf>
    <xf numFmtId="0" fontId="5" fillId="4" borderId="12" xfId="1" applyFont="1" applyFill="1" applyBorder="1" applyAlignment="1"/>
    <xf numFmtId="0" fontId="8" fillId="7" borderId="6" xfId="1" applyFont="1" applyFill="1" applyBorder="1" applyAlignment="1">
      <alignment horizontal="center" vertical="center"/>
    </xf>
    <xf numFmtId="0" fontId="5" fillId="7" borderId="6" xfId="1" applyFont="1" applyFill="1" applyBorder="1" applyAlignment="1">
      <alignment horizontal="left" vertical="center" shrinkToFit="1"/>
    </xf>
    <xf numFmtId="0" fontId="5" fillId="7" borderId="15" xfId="1" applyFont="1" applyFill="1" applyBorder="1" applyAlignment="1">
      <alignment vertical="center"/>
    </xf>
    <xf numFmtId="0" fontId="5" fillId="7" borderId="13" xfId="1" applyFont="1" applyFill="1" applyBorder="1" applyAlignment="1">
      <alignment vertical="center"/>
    </xf>
    <xf numFmtId="0" fontId="5" fillId="7" borderId="13" xfId="1" applyFont="1" applyFill="1" applyBorder="1" applyAlignment="1">
      <alignment vertical="center" wrapText="1"/>
    </xf>
    <xf numFmtId="3" fontId="7" fillId="7" borderId="13" xfId="1" applyNumberFormat="1" applyFont="1" applyFill="1" applyBorder="1" applyAlignment="1">
      <alignment horizontal="center" vertical="center"/>
    </xf>
    <xf numFmtId="0" fontId="5" fillId="7" borderId="13" xfId="1" applyFont="1" applyFill="1" applyBorder="1" applyAlignment="1">
      <alignment horizontal="right" vertical="center"/>
    </xf>
    <xf numFmtId="9" fontId="7" fillId="7" borderId="13" xfId="1" applyNumberFormat="1" applyFont="1" applyFill="1" applyBorder="1" applyAlignment="1">
      <alignment horizontal="center" vertical="center"/>
    </xf>
    <xf numFmtId="0" fontId="4" fillId="7" borderId="13" xfId="1" applyFont="1" applyFill="1" applyBorder="1"/>
    <xf numFmtId="3" fontId="7" fillId="7" borderId="13" xfId="1" applyNumberFormat="1" applyFont="1" applyFill="1" applyBorder="1" applyAlignment="1">
      <alignment horizontal="right" vertical="center"/>
    </xf>
    <xf numFmtId="3" fontId="8" fillId="7" borderId="6" xfId="1" applyNumberFormat="1" applyFont="1" applyFill="1" applyBorder="1" applyAlignment="1">
      <alignment vertical="center"/>
    </xf>
    <xf numFmtId="0" fontId="5" fillId="0" borderId="10" xfId="1" applyFont="1" applyFill="1" applyBorder="1" applyAlignment="1">
      <alignment horizontal="center"/>
    </xf>
    <xf numFmtId="0" fontId="4" fillId="7" borderId="0" xfId="1" applyFont="1" applyFill="1" applyBorder="1"/>
    <xf numFmtId="0" fontId="5" fillId="3" borderId="6" xfId="1" applyFont="1" applyFill="1" applyBorder="1" applyAlignment="1">
      <alignment horizontal="left" vertical="center" shrinkToFit="1"/>
    </xf>
    <xf numFmtId="0" fontId="5" fillId="0" borderId="15" xfId="1" applyFont="1" applyFill="1" applyBorder="1" applyAlignment="1">
      <alignment vertical="center"/>
    </xf>
    <xf numFmtId="0" fontId="5" fillId="0" borderId="13" xfId="1" applyFont="1" applyFill="1" applyBorder="1" applyAlignment="1">
      <alignment vertical="center"/>
    </xf>
    <xf numFmtId="0" fontId="7" fillId="0" borderId="13" xfId="1" applyFont="1" applyFill="1" applyBorder="1" applyAlignment="1">
      <alignment horizontal="right" vertical="center"/>
    </xf>
    <xf numFmtId="0" fontId="5" fillId="0" borderId="13" xfId="1" applyFont="1" applyFill="1" applyBorder="1" applyAlignment="1">
      <alignment horizontal="right" vertical="center" wrapText="1"/>
    </xf>
    <xf numFmtId="3" fontId="7" fillId="0" borderId="13" xfId="1" applyNumberFormat="1" applyFont="1" applyFill="1" applyBorder="1" applyAlignment="1">
      <alignment vertical="center"/>
    </xf>
    <xf numFmtId="0" fontId="5" fillId="0" borderId="13" xfId="1" applyFont="1" applyFill="1" applyBorder="1" applyAlignment="1">
      <alignment horizontal="right" vertical="center"/>
    </xf>
    <xf numFmtId="0" fontId="5" fillId="0" borderId="13" xfId="1" applyFont="1" applyFill="1" applyBorder="1" applyAlignment="1">
      <alignment horizontal="left" vertical="center"/>
    </xf>
    <xf numFmtId="0" fontId="7" fillId="0" borderId="13" xfId="1" applyFont="1" applyFill="1" applyBorder="1" applyAlignment="1">
      <alignment horizontal="center" vertical="center"/>
    </xf>
    <xf numFmtId="3" fontId="8" fillId="0" borderId="6" xfId="1" applyNumberFormat="1" applyFont="1" applyFill="1" applyBorder="1" applyAlignment="1">
      <alignment vertical="center"/>
    </xf>
    <xf numFmtId="0" fontId="5" fillId="0" borderId="6" xfId="1" applyFont="1" applyFill="1" applyBorder="1" applyAlignment="1">
      <alignment horizontal="center" vertical="center"/>
    </xf>
    <xf numFmtId="0" fontId="5" fillId="6" borderId="6" xfId="1" applyFont="1" applyFill="1" applyBorder="1" applyAlignment="1">
      <alignment vertical="center"/>
    </xf>
    <xf numFmtId="0" fontId="5" fillId="6" borderId="1" xfId="1" applyFont="1" applyFill="1" applyBorder="1" applyAlignment="1">
      <alignment vertical="center"/>
    </xf>
    <xf numFmtId="0" fontId="5" fillId="6" borderId="4" xfId="1" applyFont="1" applyFill="1" applyBorder="1" applyAlignment="1">
      <alignment vertical="center"/>
    </xf>
    <xf numFmtId="0" fontId="7" fillId="6" borderId="4" xfId="1" applyFont="1" applyFill="1" applyBorder="1" applyAlignment="1">
      <alignment horizontal="right" vertical="center"/>
    </xf>
    <xf numFmtId="0" fontId="5" fillId="6" borderId="9" xfId="1" applyFont="1" applyFill="1" applyBorder="1" applyAlignment="1">
      <alignment vertical="center"/>
    </xf>
    <xf numFmtId="0" fontId="5" fillId="6" borderId="9" xfId="1" applyFont="1" applyFill="1" applyBorder="1" applyAlignment="1">
      <alignment horizontal="right" vertical="center"/>
    </xf>
    <xf numFmtId="9" fontId="7" fillId="6" borderId="9" xfId="1" applyNumberFormat="1" applyFont="1" applyFill="1" applyBorder="1" applyAlignment="1">
      <alignment horizontal="center" vertical="center"/>
    </xf>
    <xf numFmtId="0" fontId="4" fillId="6" borderId="9" xfId="1" applyFont="1" applyFill="1" applyBorder="1"/>
    <xf numFmtId="3" fontId="7" fillId="6" borderId="9" xfId="1" applyNumberFormat="1" applyFont="1" applyFill="1" applyBorder="1" applyAlignment="1">
      <alignment horizontal="right" vertical="center"/>
    </xf>
    <xf numFmtId="0" fontId="7" fillId="6" borderId="9" xfId="1" applyFont="1" applyFill="1" applyBorder="1" applyAlignment="1">
      <alignment horizontal="center" vertical="center" shrinkToFit="1"/>
    </xf>
    <xf numFmtId="0" fontId="5" fillId="6" borderId="13" xfId="1" applyFont="1" applyFill="1" applyBorder="1" applyAlignment="1">
      <alignment horizontal="left" vertical="center"/>
    </xf>
    <xf numFmtId="0" fontId="5" fillId="6" borderId="13" xfId="1" applyFont="1" applyFill="1" applyBorder="1" applyAlignment="1">
      <alignment horizontal="center" vertical="center"/>
    </xf>
    <xf numFmtId="0" fontId="5" fillId="6" borderId="2" xfId="1" applyFont="1" applyFill="1" applyBorder="1" applyAlignment="1">
      <alignment horizontal="center" vertical="center"/>
    </xf>
    <xf numFmtId="3" fontId="8" fillId="6" borderId="6" xfId="1" applyNumberFormat="1" applyFont="1" applyFill="1" applyBorder="1" applyAlignment="1">
      <alignment vertical="center"/>
    </xf>
    <xf numFmtId="0" fontId="5" fillId="6" borderId="5" xfId="1" applyFont="1" applyFill="1" applyBorder="1" applyAlignment="1">
      <alignment horizontal="center" vertical="top"/>
    </xf>
    <xf numFmtId="0" fontId="5" fillId="0" borderId="11" xfId="1" applyFont="1" applyFill="1" applyBorder="1" applyAlignment="1">
      <alignment horizontal="center" vertical="center"/>
    </xf>
    <xf numFmtId="0" fontId="5" fillId="6" borderId="1" xfId="1" applyFont="1" applyFill="1" applyBorder="1" applyAlignment="1">
      <alignment vertical="top"/>
    </xf>
    <xf numFmtId="0" fontId="2" fillId="6" borderId="4" xfId="2" applyFill="1" applyBorder="1" applyAlignment="1">
      <alignment vertical="top"/>
    </xf>
    <xf numFmtId="0" fontId="5" fillId="6" borderId="15" xfId="1" applyFont="1" applyFill="1" applyBorder="1" applyAlignment="1">
      <alignment vertical="center"/>
    </xf>
    <xf numFmtId="0" fontId="5" fillId="6" borderId="13" xfId="1" applyFont="1" applyFill="1" applyBorder="1" applyAlignment="1">
      <alignment horizontal="right" vertical="center"/>
    </xf>
    <xf numFmtId="9" fontId="7" fillId="6" borderId="13" xfId="1" applyNumberFormat="1" applyFont="1" applyFill="1" applyBorder="1" applyAlignment="1">
      <alignment horizontal="center" vertical="center"/>
    </xf>
    <xf numFmtId="0" fontId="7" fillId="6" borderId="13" xfId="1" applyFont="1" applyFill="1" applyBorder="1" applyAlignment="1">
      <alignment horizontal="center" vertical="center" shrinkToFit="1"/>
    </xf>
    <xf numFmtId="0" fontId="5" fillId="6" borderId="14" xfId="1" applyFont="1" applyFill="1" applyBorder="1" applyAlignment="1">
      <alignment horizontal="center" vertical="top"/>
    </xf>
    <xf numFmtId="0" fontId="5" fillId="6" borderId="11" xfId="1" applyFont="1" applyFill="1" applyBorder="1" applyAlignment="1">
      <alignment vertical="top"/>
    </xf>
    <xf numFmtId="0" fontId="2" fillId="6" borderId="0" xfId="2" applyFill="1" applyBorder="1" applyAlignment="1">
      <alignment vertical="top"/>
    </xf>
    <xf numFmtId="0" fontId="2" fillId="6" borderId="11" xfId="2" applyFill="1" applyBorder="1" applyAlignment="1">
      <alignment vertical="top"/>
    </xf>
    <xf numFmtId="0" fontId="2" fillId="6" borderId="8" xfId="2" applyFill="1" applyBorder="1" applyAlignment="1">
      <alignment vertical="top"/>
    </xf>
    <xf numFmtId="0" fontId="2" fillId="6" borderId="9" xfId="2" applyFill="1" applyBorder="1" applyAlignment="1">
      <alignment vertical="top"/>
    </xf>
    <xf numFmtId="0" fontId="4" fillId="6" borderId="4" xfId="1" applyFont="1" applyFill="1" applyBorder="1"/>
    <xf numFmtId="3" fontId="7" fillId="6" borderId="4" xfId="1" applyNumberFormat="1" applyFont="1" applyFill="1" applyBorder="1" applyAlignment="1">
      <alignment vertical="center"/>
    </xf>
    <xf numFmtId="0" fontId="5" fillId="6" borderId="4" xfId="1" applyFont="1" applyFill="1" applyBorder="1" applyAlignment="1">
      <alignment vertical="top" wrapText="1"/>
    </xf>
    <xf numFmtId="3" fontId="7" fillId="6" borderId="13" xfId="1" applyNumberFormat="1" applyFont="1" applyFill="1" applyBorder="1" applyAlignment="1">
      <alignment vertical="center"/>
    </xf>
    <xf numFmtId="0" fontId="5" fillId="6" borderId="8" xfId="1" applyFont="1" applyFill="1" applyBorder="1" applyAlignment="1">
      <alignment vertical="center"/>
    </xf>
    <xf numFmtId="3" fontId="7" fillId="6" borderId="9" xfId="1" applyNumberFormat="1" applyFont="1" applyFill="1" applyBorder="1" applyAlignment="1">
      <alignment vertical="center"/>
    </xf>
    <xf numFmtId="0" fontId="5" fillId="6" borderId="9" xfId="1" applyFont="1" applyFill="1" applyBorder="1" applyAlignment="1">
      <alignment vertical="top" wrapText="1"/>
    </xf>
    <xf numFmtId="0" fontId="10" fillId="6" borderId="13" xfId="1" applyFont="1" applyFill="1" applyBorder="1" applyAlignment="1">
      <alignment vertical="center"/>
    </xf>
    <xf numFmtId="0" fontId="10" fillId="6" borderId="13" xfId="1" applyFont="1" applyFill="1" applyBorder="1" applyAlignment="1">
      <alignment horizontal="right" vertical="center"/>
    </xf>
    <xf numFmtId="0" fontId="5" fillId="6" borderId="6" xfId="1" applyFont="1" applyFill="1" applyBorder="1" applyAlignment="1">
      <alignment horizontal="center" vertical="center"/>
    </xf>
    <xf numFmtId="0" fontId="7" fillId="0" borderId="11" xfId="1" applyFont="1" applyFill="1" applyBorder="1" applyAlignment="1">
      <alignment horizontal="center" vertical="center"/>
    </xf>
    <xf numFmtId="0" fontId="5" fillId="6" borderId="5" xfId="1" applyFont="1" applyFill="1" applyBorder="1" applyAlignment="1">
      <alignment horizontal="center" vertical="center"/>
    </xf>
    <xf numFmtId="0" fontId="5" fillId="6" borderId="14" xfId="1" applyFont="1" applyFill="1" applyBorder="1" applyAlignment="1">
      <alignment horizontal="center" vertical="center"/>
    </xf>
    <xf numFmtId="0" fontId="5" fillId="6" borderId="13" xfId="1" applyFont="1" applyFill="1" applyBorder="1"/>
    <xf numFmtId="0" fontId="10" fillId="6" borderId="13" xfId="1" applyFont="1" applyFill="1" applyBorder="1"/>
    <xf numFmtId="0" fontId="10" fillId="6" borderId="13" xfId="1" applyFont="1" applyFill="1" applyBorder="1" applyAlignment="1">
      <alignment horizontal="right"/>
    </xf>
    <xf numFmtId="0" fontId="5" fillId="6" borderId="14" xfId="1" applyFont="1" applyFill="1" applyBorder="1" applyAlignment="1">
      <alignment horizontal="center"/>
    </xf>
    <xf numFmtId="0" fontId="4" fillId="6" borderId="6" xfId="1" applyFont="1" applyFill="1" applyBorder="1" applyAlignment="1">
      <alignment horizontal="center" vertical="center"/>
    </xf>
    <xf numFmtId="0" fontId="7" fillId="6" borderId="13" xfId="1" applyFont="1" applyFill="1" applyBorder="1" applyAlignment="1">
      <alignment horizontal="right" vertical="center"/>
    </xf>
    <xf numFmtId="0" fontId="10" fillId="6" borderId="4" xfId="1" applyFont="1" applyFill="1" applyBorder="1" applyAlignment="1">
      <alignment vertical="center"/>
    </xf>
    <xf numFmtId="0" fontId="5" fillId="6" borderId="4" xfId="1" applyFont="1" applyFill="1" applyBorder="1"/>
    <xf numFmtId="0" fontId="10" fillId="6" borderId="4" xfId="1" applyFont="1" applyFill="1" applyBorder="1"/>
    <xf numFmtId="0" fontId="10" fillId="6" borderId="4" xfId="1" applyFont="1" applyFill="1" applyBorder="1" applyAlignment="1">
      <alignment horizontal="right"/>
    </xf>
    <xf numFmtId="0" fontId="4" fillId="6" borderId="10" xfId="1" applyFont="1" applyFill="1" applyBorder="1"/>
    <xf numFmtId="0" fontId="5" fillId="6" borderId="6" xfId="1" applyFont="1" applyFill="1" applyBorder="1" applyAlignment="1">
      <alignment horizontal="left" vertical="center"/>
    </xf>
    <xf numFmtId="0" fontId="10" fillId="6" borderId="15" xfId="1" applyFont="1" applyFill="1" applyBorder="1" applyAlignment="1">
      <alignment vertical="center"/>
    </xf>
    <xf numFmtId="0" fontId="4" fillId="6" borderId="13" xfId="1" applyFont="1" applyFill="1" applyBorder="1" applyAlignment="1">
      <alignment horizontal="right"/>
    </xf>
    <xf numFmtId="0" fontId="5" fillId="6" borderId="10" xfId="1" applyFont="1" applyFill="1" applyBorder="1" applyAlignment="1">
      <alignment horizontal="center" vertical="center"/>
    </xf>
    <xf numFmtId="0" fontId="5" fillId="4" borderId="1" xfId="1" applyFont="1" applyFill="1" applyBorder="1" applyAlignment="1">
      <alignment vertical="top" wrapText="1"/>
    </xf>
    <xf numFmtId="0" fontId="5" fillId="4" borderId="4" xfId="1" applyFont="1" applyFill="1" applyBorder="1" applyAlignment="1">
      <alignment vertical="top" wrapText="1"/>
    </xf>
    <xf numFmtId="0" fontId="5" fillId="4" borderId="5" xfId="1" applyFont="1" applyFill="1" applyBorder="1" applyAlignment="1">
      <alignment horizontal="center"/>
    </xf>
    <xf numFmtId="0" fontId="5" fillId="4" borderId="14" xfId="1" applyFont="1" applyFill="1" applyBorder="1" applyAlignment="1">
      <alignment horizontal="center"/>
    </xf>
    <xf numFmtId="0" fontId="5" fillId="4" borderId="8" xfId="1" applyFont="1" applyFill="1" applyBorder="1" applyAlignment="1">
      <alignment vertical="top" wrapText="1"/>
    </xf>
    <xf numFmtId="0" fontId="5" fillId="4" borderId="11" xfId="1" applyFont="1" applyFill="1" applyBorder="1" applyAlignment="1">
      <alignment vertical="center"/>
    </xf>
    <xf numFmtId="0" fontId="4" fillId="4" borderId="0" xfId="1" applyFont="1" applyFill="1"/>
    <xf numFmtId="3" fontId="7" fillId="4" borderId="0" xfId="1" applyNumberFormat="1" applyFont="1" applyFill="1" applyBorder="1" applyAlignment="1">
      <alignment vertical="center"/>
    </xf>
    <xf numFmtId="0" fontId="7" fillId="4" borderId="0" xfId="1" applyFont="1" applyFill="1" applyBorder="1" applyAlignment="1">
      <alignment horizontal="right" vertical="center"/>
    </xf>
    <xf numFmtId="0" fontId="4" fillId="4" borderId="11" xfId="1" applyFont="1" applyFill="1" applyBorder="1"/>
    <xf numFmtId="0" fontId="5" fillId="4" borderId="0" xfId="1" applyFont="1" applyFill="1" applyBorder="1"/>
    <xf numFmtId="0" fontId="4" fillId="4" borderId="12" xfId="1" applyFont="1" applyFill="1" applyBorder="1" applyAlignment="1">
      <alignment horizontal="right"/>
    </xf>
    <xf numFmtId="0" fontId="4" fillId="4" borderId="14" xfId="1" applyFont="1" applyFill="1" applyBorder="1"/>
    <xf numFmtId="0" fontId="4" fillId="4" borderId="8" xfId="1" applyFont="1" applyFill="1" applyBorder="1"/>
    <xf numFmtId="0" fontId="5" fillId="4" borderId="9" xfId="1" applyFont="1" applyFill="1" applyBorder="1"/>
    <xf numFmtId="0" fontId="4" fillId="4" borderId="7" xfId="1" applyFont="1" applyFill="1" applyBorder="1" applyAlignment="1">
      <alignment horizontal="right"/>
    </xf>
    <xf numFmtId="0" fontId="5" fillId="4" borderId="9" xfId="1" applyFont="1" applyFill="1" applyBorder="1" applyAlignment="1">
      <alignment horizontal="right" vertical="center"/>
    </xf>
    <xf numFmtId="9" fontId="7" fillId="4" borderId="9" xfId="1" applyNumberFormat="1" applyFont="1" applyFill="1" applyBorder="1" applyAlignment="1">
      <alignment horizontal="center" vertical="center"/>
    </xf>
    <xf numFmtId="0" fontId="5" fillId="4" borderId="15" xfId="1" applyFont="1" applyFill="1" applyBorder="1" applyAlignment="1">
      <alignment vertical="center"/>
    </xf>
    <xf numFmtId="0" fontId="5" fillId="4" borderId="13" xfId="1" applyFont="1" applyFill="1" applyBorder="1" applyAlignment="1"/>
    <xf numFmtId="0" fontId="5" fillId="4" borderId="2" xfId="1" applyFont="1" applyFill="1" applyBorder="1" applyAlignment="1"/>
    <xf numFmtId="0" fontId="4" fillId="4" borderId="10" xfId="1" applyFont="1" applyFill="1" applyBorder="1"/>
    <xf numFmtId="0" fontId="3" fillId="0" borderId="0" xfId="2" applyFont="1" applyFill="1" applyAlignment="1">
      <alignment vertical="center"/>
    </xf>
    <xf numFmtId="0" fontId="2" fillId="0" borderId="0" xfId="2" applyFont="1" applyFill="1" applyAlignment="1">
      <alignment vertical="center"/>
    </xf>
    <xf numFmtId="0" fontId="5" fillId="0" borderId="0" xfId="2" applyFont="1" applyFill="1" applyAlignment="1">
      <alignment vertical="center"/>
    </xf>
    <xf numFmtId="0" fontId="5" fillId="0" borderId="0" xfId="2" applyFont="1" applyFill="1" applyBorder="1" applyAlignment="1">
      <alignment vertical="center"/>
    </xf>
    <xf numFmtId="0" fontId="2" fillId="0" borderId="0" xfId="2" applyFont="1" applyFill="1" applyBorder="1" applyAlignment="1">
      <alignment vertical="center"/>
    </xf>
    <xf numFmtId="0" fontId="2" fillId="0" borderId="0" xfId="2" applyFont="1" applyFill="1" applyBorder="1" applyAlignment="1">
      <alignment horizontal="right" vertical="center"/>
    </xf>
    <xf numFmtId="3" fontId="5" fillId="0" borderId="0" xfId="2" applyNumberFormat="1" applyFont="1" applyFill="1" applyBorder="1" applyAlignment="1">
      <alignment vertical="top" wrapText="1"/>
    </xf>
    <xf numFmtId="0" fontId="3" fillId="0" borderId="0" xfId="2" applyFont="1" applyFill="1" applyAlignment="1"/>
    <xf numFmtId="0" fontId="2" fillId="0" borderId="0" xfId="2" applyFont="1" applyFill="1" applyBorder="1" applyAlignment="1">
      <alignment horizontal="left" vertical="top"/>
    </xf>
    <xf numFmtId="0" fontId="5" fillId="0" borderId="0" xfId="2" applyFont="1" applyFill="1" applyBorder="1" applyAlignment="1">
      <alignment horizontal="right" vertical="center"/>
    </xf>
    <xf numFmtId="176" fontId="7" fillId="0" borderId="0" xfId="2" applyNumberFormat="1" applyFont="1" applyFill="1" applyBorder="1" applyAlignment="1">
      <alignment vertical="center"/>
    </xf>
    <xf numFmtId="0" fontId="5" fillId="0" borderId="9" xfId="2" applyFont="1" applyFill="1" applyBorder="1" applyAlignment="1">
      <alignment vertical="center"/>
    </xf>
    <xf numFmtId="0" fontId="2" fillId="0" borderId="9" xfId="2" applyFont="1" applyFill="1" applyBorder="1" applyAlignment="1">
      <alignment vertical="center"/>
    </xf>
    <xf numFmtId="0" fontId="2" fillId="0" borderId="9" xfId="2" applyFont="1" applyFill="1" applyBorder="1" applyAlignment="1">
      <alignment horizontal="right" vertical="center"/>
    </xf>
    <xf numFmtId="0" fontId="2" fillId="0" borderId="9" xfId="2" applyFont="1" applyFill="1" applyBorder="1" applyAlignment="1">
      <alignment horizontal="left" vertical="top"/>
    </xf>
    <xf numFmtId="0" fontId="7" fillId="0" borderId="1" xfId="2" applyFont="1" applyFill="1" applyBorder="1" applyAlignment="1">
      <alignment vertical="center"/>
    </xf>
    <xf numFmtId="0" fontId="2" fillId="0" borderId="2" xfId="2" applyFont="1" applyFill="1" applyBorder="1" applyAlignment="1">
      <alignment vertical="center"/>
    </xf>
    <xf numFmtId="0" fontId="7" fillId="0" borderId="3" xfId="2" applyFont="1" applyFill="1" applyBorder="1" applyAlignment="1">
      <alignment horizontal="center" vertical="center"/>
    </xf>
    <xf numFmtId="0" fontId="7" fillId="0" borderId="5" xfId="2" applyFont="1" applyFill="1" applyBorder="1" applyAlignment="1">
      <alignment horizontal="center" vertical="center"/>
    </xf>
    <xf numFmtId="0" fontId="7" fillId="0" borderId="6" xfId="2" applyFont="1" applyFill="1" applyBorder="1" applyAlignment="1">
      <alignment horizontal="center" vertical="center"/>
    </xf>
    <xf numFmtId="0" fontId="7" fillId="0" borderId="2" xfId="2" applyFont="1" applyFill="1" applyBorder="1" applyAlignment="1">
      <alignment horizontal="center" vertical="center"/>
    </xf>
    <xf numFmtId="0" fontId="5" fillId="0" borderId="7" xfId="2" applyFont="1" applyFill="1" applyBorder="1" applyAlignment="1">
      <alignment vertical="center"/>
    </xf>
    <xf numFmtId="0" fontId="2" fillId="0" borderId="8" xfId="2" applyFont="1" applyFill="1" applyBorder="1" applyAlignment="1">
      <alignment vertical="center"/>
    </xf>
    <xf numFmtId="0" fontId="7" fillId="0" borderId="10" xfId="2" applyFont="1" applyFill="1" applyBorder="1" applyAlignment="1">
      <alignment horizontal="center" vertical="center"/>
    </xf>
    <xf numFmtId="0" fontId="8" fillId="0" borderId="6" xfId="2" applyFont="1" applyFill="1" applyBorder="1" applyAlignment="1">
      <alignment horizontal="center" vertical="center"/>
    </xf>
    <xf numFmtId="0" fontId="5" fillId="2" borderId="6" xfId="2" applyFont="1" applyFill="1" applyBorder="1" applyAlignment="1">
      <alignment vertical="center"/>
    </xf>
    <xf numFmtId="0" fontId="5" fillId="0" borderId="1" xfId="2" applyFont="1" applyFill="1" applyBorder="1" applyAlignment="1">
      <alignment vertical="center"/>
    </xf>
    <xf numFmtId="0" fontId="5" fillId="0" borderId="4" xfId="2" applyFont="1" applyFill="1" applyBorder="1" applyAlignment="1">
      <alignment vertical="center"/>
    </xf>
    <xf numFmtId="0" fontId="2" fillId="0" borderId="4" xfId="2" applyFont="1" applyFill="1" applyBorder="1" applyAlignment="1">
      <alignment vertical="center"/>
    </xf>
    <xf numFmtId="0" fontId="5" fillId="2" borderId="15" xfId="2" applyFont="1" applyFill="1" applyBorder="1" applyAlignment="1">
      <alignment vertical="center"/>
    </xf>
    <xf numFmtId="0" fontId="5" fillId="2" borderId="13" xfId="2" applyFont="1" applyFill="1" applyBorder="1" applyAlignment="1">
      <alignment vertical="center"/>
    </xf>
    <xf numFmtId="0" fontId="2" fillId="2" borderId="13" xfId="2" applyFont="1" applyFill="1" applyBorder="1" applyAlignment="1">
      <alignment vertical="center"/>
    </xf>
    <xf numFmtId="0" fontId="2" fillId="2" borderId="13" xfId="2" applyFont="1" applyFill="1" applyBorder="1" applyAlignment="1">
      <alignment horizontal="right" vertical="center"/>
    </xf>
    <xf numFmtId="176" fontId="7" fillId="2" borderId="13" xfId="2" applyNumberFormat="1" applyFont="1" applyFill="1" applyBorder="1" applyAlignment="1">
      <alignment vertical="center"/>
    </xf>
    <xf numFmtId="3" fontId="7" fillId="2" borderId="4" xfId="2" applyNumberFormat="1" applyFont="1" applyFill="1" applyBorder="1" applyAlignment="1">
      <alignment vertical="center"/>
    </xf>
    <xf numFmtId="0" fontId="2" fillId="2" borderId="0" xfId="2" applyFont="1" applyFill="1" applyAlignment="1">
      <alignment vertical="center"/>
    </xf>
    <xf numFmtId="3" fontId="2" fillId="0" borderId="5" xfId="2" applyNumberFormat="1" applyFont="1" applyFill="1" applyBorder="1" applyAlignment="1">
      <alignment vertical="center"/>
    </xf>
    <xf numFmtId="0" fontId="5" fillId="0" borderId="5" xfId="2" applyFont="1" applyFill="1" applyBorder="1" applyAlignment="1">
      <alignment horizontal="center" vertical="center"/>
    </xf>
    <xf numFmtId="0" fontId="8" fillId="6" borderId="6" xfId="2" applyFont="1" applyFill="1" applyBorder="1" applyAlignment="1">
      <alignment horizontal="center" vertical="center"/>
    </xf>
    <xf numFmtId="0" fontId="5" fillId="6" borderId="6" xfId="2" applyFont="1" applyFill="1" applyBorder="1" applyAlignment="1">
      <alignment vertical="center"/>
    </xf>
    <xf numFmtId="0" fontId="5" fillId="0" borderId="11" xfId="2" applyFont="1" applyFill="1" applyBorder="1" applyAlignment="1">
      <alignment vertical="center"/>
    </xf>
    <xf numFmtId="0" fontId="5" fillId="6" borderId="15" xfId="2" applyFont="1" applyFill="1" applyBorder="1" applyAlignment="1">
      <alignment vertical="center"/>
    </xf>
    <xf numFmtId="0" fontId="5" fillId="6" borderId="13" xfId="2" applyFont="1" applyFill="1" applyBorder="1" applyAlignment="1">
      <alignment vertical="center"/>
    </xf>
    <xf numFmtId="0" fontId="2" fillId="6" borderId="13" xfId="2" applyFont="1" applyFill="1" applyBorder="1" applyAlignment="1">
      <alignment vertical="center"/>
    </xf>
    <xf numFmtId="0" fontId="2" fillId="6" borderId="13" xfId="2" applyFont="1" applyFill="1" applyBorder="1" applyAlignment="1">
      <alignment horizontal="right" vertical="center"/>
    </xf>
    <xf numFmtId="176" fontId="7" fillId="6" borderId="13" xfId="2" applyNumberFormat="1" applyFont="1" applyFill="1" applyBorder="1" applyAlignment="1">
      <alignment vertical="center"/>
    </xf>
    <xf numFmtId="3" fontId="7" fillId="6" borderId="13" xfId="2" applyNumberFormat="1" applyFont="1" applyFill="1" applyBorder="1" applyAlignment="1">
      <alignment vertical="center"/>
    </xf>
    <xf numFmtId="3" fontId="2" fillId="6" borderId="6" xfId="2" applyNumberFormat="1" applyFont="1" applyFill="1" applyBorder="1" applyAlignment="1">
      <alignment vertical="center"/>
    </xf>
    <xf numFmtId="0" fontId="5" fillId="6" borderId="14" xfId="2" applyFont="1" applyFill="1" applyBorder="1" applyAlignment="1">
      <alignment horizontal="center" vertical="center"/>
    </xf>
    <xf numFmtId="0" fontId="5" fillId="0" borderId="6" xfId="2" applyFont="1" applyFill="1" applyBorder="1" applyAlignment="1">
      <alignment vertical="center"/>
    </xf>
    <xf numFmtId="0" fontId="5" fillId="0" borderId="15" xfId="2" applyFont="1" applyFill="1" applyBorder="1" applyAlignment="1">
      <alignment vertical="center"/>
    </xf>
    <xf numFmtId="0" fontId="2" fillId="0" borderId="13" xfId="2" applyFont="1" applyFill="1" applyBorder="1" applyAlignment="1">
      <alignment vertical="center"/>
    </xf>
    <xf numFmtId="0" fontId="5" fillId="0" borderId="13" xfId="2" applyFont="1" applyFill="1" applyBorder="1" applyAlignment="1">
      <alignment vertical="center"/>
    </xf>
    <xf numFmtId="0" fontId="2" fillId="0" borderId="13" xfId="2" applyFont="1" applyFill="1" applyBorder="1" applyAlignment="1">
      <alignment horizontal="right" vertical="center"/>
    </xf>
    <xf numFmtId="0" fontId="11" fillId="0" borderId="13" xfId="2" applyFont="1" applyFill="1" applyBorder="1" applyAlignment="1">
      <alignment vertical="center"/>
    </xf>
    <xf numFmtId="0" fontId="2" fillId="0" borderId="6" xfId="2" applyFont="1" applyFill="1" applyBorder="1" applyAlignment="1">
      <alignment vertical="center"/>
    </xf>
    <xf numFmtId="0" fontId="5" fillId="0" borderId="6" xfId="2" applyFont="1" applyFill="1" applyBorder="1" applyAlignment="1">
      <alignment horizontal="center" vertical="center"/>
    </xf>
    <xf numFmtId="0" fontId="8" fillId="3" borderId="6" xfId="2" applyFont="1" applyFill="1" applyBorder="1" applyAlignment="1">
      <alignment horizontal="center" vertical="center"/>
    </xf>
    <xf numFmtId="0" fontId="5" fillId="3" borderId="6" xfId="2" applyFont="1" applyFill="1" applyBorder="1" applyAlignment="1">
      <alignment vertical="center"/>
    </xf>
    <xf numFmtId="176" fontId="7" fillId="3" borderId="2" xfId="2" applyNumberFormat="1" applyFont="1" applyFill="1" applyBorder="1" applyAlignment="1">
      <alignment vertical="center"/>
    </xf>
    <xf numFmtId="3" fontId="2" fillId="3" borderId="6" xfId="2" applyNumberFormat="1" applyFont="1" applyFill="1" applyBorder="1" applyAlignment="1">
      <alignment vertical="center"/>
    </xf>
    <xf numFmtId="0" fontId="5" fillId="0" borderId="13" xfId="2" applyFont="1" applyFill="1" applyBorder="1" applyAlignment="1">
      <alignment vertical="top" wrapText="1"/>
    </xf>
    <xf numFmtId="3" fontId="2" fillId="0" borderId="6" xfId="2" applyNumberFormat="1" applyFont="1" applyFill="1" applyBorder="1" applyAlignment="1">
      <alignment vertical="center"/>
    </xf>
    <xf numFmtId="0" fontId="5" fillId="0" borderId="14" xfId="2" applyFont="1" applyFill="1" applyBorder="1" applyAlignment="1">
      <alignment horizontal="center" vertical="center"/>
    </xf>
    <xf numFmtId="0" fontId="5" fillId="0" borderId="4" xfId="2" applyFont="1" applyFill="1" applyBorder="1" applyAlignment="1">
      <alignment vertical="top" wrapText="1"/>
    </xf>
    <xf numFmtId="0" fontId="5" fillId="0" borderId="3" xfId="2" applyFont="1" applyFill="1" applyBorder="1" applyAlignment="1">
      <alignment vertical="top" wrapText="1"/>
    </xf>
    <xf numFmtId="0" fontId="5" fillId="2" borderId="1" xfId="2" applyFont="1" applyFill="1" applyBorder="1" applyAlignment="1">
      <alignment vertical="center"/>
    </xf>
    <xf numFmtId="0" fontId="5" fillId="2" borderId="4" xfId="2" applyFont="1" applyFill="1" applyBorder="1" applyAlignment="1">
      <alignment vertical="center"/>
    </xf>
    <xf numFmtId="0" fontId="2" fillId="2" borderId="4" xfId="2" applyFont="1" applyFill="1" applyBorder="1" applyAlignment="1">
      <alignment horizontal="right" vertical="center"/>
    </xf>
    <xf numFmtId="0" fontId="2" fillId="2" borderId="4" xfId="2" applyFont="1" applyFill="1" applyBorder="1" applyAlignment="1">
      <alignment vertical="center"/>
    </xf>
    <xf numFmtId="0" fontId="5" fillId="2" borderId="9" xfId="2" applyFont="1" applyFill="1" applyBorder="1" applyAlignment="1">
      <alignment vertical="center"/>
    </xf>
    <xf numFmtId="0" fontId="2" fillId="2" borderId="9" xfId="2" applyFont="1" applyFill="1" applyBorder="1" applyAlignment="1">
      <alignment vertical="center"/>
    </xf>
    <xf numFmtId="0" fontId="2" fillId="2" borderId="2" xfId="2" applyNumberFormat="1" applyFont="1" applyFill="1" applyBorder="1" applyAlignment="1">
      <alignment vertical="center"/>
    </xf>
    <xf numFmtId="0" fontId="5" fillId="0" borderId="0" xfId="2" applyFont="1" applyFill="1" applyBorder="1" applyAlignment="1">
      <alignment vertical="top" wrapText="1"/>
    </xf>
    <xf numFmtId="0" fontId="5" fillId="0" borderId="12" xfId="2" applyFont="1" applyFill="1" applyBorder="1" applyAlignment="1">
      <alignment vertical="top" wrapText="1"/>
    </xf>
    <xf numFmtId="0" fontId="2" fillId="6" borderId="2" xfId="2" applyFont="1" applyFill="1" applyBorder="1" applyAlignment="1">
      <alignment vertical="center"/>
    </xf>
    <xf numFmtId="0" fontId="5" fillId="0" borderId="8" xfId="2" applyFont="1" applyFill="1" applyBorder="1" applyAlignment="1">
      <alignment vertical="center"/>
    </xf>
    <xf numFmtId="0" fontId="5" fillId="0" borderId="9" xfId="2" applyFont="1" applyFill="1" applyBorder="1" applyAlignment="1">
      <alignment vertical="top" wrapText="1"/>
    </xf>
    <xf numFmtId="0" fontId="5" fillId="0" borderId="7" xfId="2" applyFont="1" applyFill="1" applyBorder="1" applyAlignment="1">
      <alignment vertical="top" wrapText="1"/>
    </xf>
    <xf numFmtId="0" fontId="11" fillId="6" borderId="9" xfId="2" applyFont="1" applyFill="1" applyBorder="1" applyAlignment="1">
      <alignment horizontal="left" vertical="center"/>
    </xf>
    <xf numFmtId="0" fontId="11" fillId="6" borderId="9" xfId="2" applyFont="1" applyFill="1" applyBorder="1" applyAlignment="1">
      <alignment horizontal="right" vertical="center"/>
    </xf>
    <xf numFmtId="0" fontId="11" fillId="6" borderId="9" xfId="2" applyFont="1" applyFill="1" applyBorder="1" applyAlignment="1">
      <alignment vertical="center"/>
    </xf>
    <xf numFmtId="0" fontId="2" fillId="6" borderId="0" xfId="2" applyFont="1" applyFill="1" applyAlignment="1">
      <alignment vertical="center"/>
    </xf>
    <xf numFmtId="0" fontId="5" fillId="6" borderId="9" xfId="2" applyFont="1" applyFill="1" applyBorder="1" applyAlignment="1">
      <alignment vertical="center"/>
    </xf>
    <xf numFmtId="0" fontId="2" fillId="6" borderId="9" xfId="2" applyFont="1" applyFill="1" applyBorder="1" applyAlignment="1">
      <alignment vertical="center"/>
    </xf>
    <xf numFmtId="0" fontId="2" fillId="0" borderId="3" xfId="2" applyFont="1" applyFill="1" applyBorder="1" applyAlignment="1">
      <alignment vertical="center"/>
    </xf>
    <xf numFmtId="0" fontId="11" fillId="0" borderId="9" xfId="2" applyFont="1" applyFill="1" applyBorder="1" applyAlignment="1">
      <alignment vertical="center"/>
    </xf>
    <xf numFmtId="0" fontId="2" fillId="0" borderId="12" xfId="2" applyFont="1" applyFill="1" applyBorder="1" applyAlignment="1">
      <alignment vertical="center"/>
    </xf>
    <xf numFmtId="0" fontId="2" fillId="6" borderId="6" xfId="2" applyFont="1" applyFill="1" applyBorder="1" applyAlignment="1">
      <alignment horizontal="center" vertical="center"/>
    </xf>
    <xf numFmtId="0" fontId="2" fillId="0" borderId="7" xfId="2" applyFont="1" applyFill="1" applyBorder="1" applyAlignment="1">
      <alignment vertical="center"/>
    </xf>
    <xf numFmtId="0" fontId="11" fillId="6" borderId="13" xfId="2" applyFont="1" applyFill="1" applyBorder="1" applyAlignment="1">
      <alignment horizontal="left" vertical="center"/>
    </xf>
    <xf numFmtId="0" fontId="11" fillId="6" borderId="13" xfId="2" applyFont="1" applyFill="1" applyBorder="1" applyAlignment="1">
      <alignment horizontal="right" vertical="center"/>
    </xf>
    <xf numFmtId="0" fontId="11" fillId="6" borderId="13" xfId="2" applyFont="1" applyFill="1" applyBorder="1" applyAlignment="1">
      <alignment vertical="center"/>
    </xf>
    <xf numFmtId="0" fontId="2" fillId="6" borderId="10" xfId="2" applyFont="1" applyFill="1" applyBorder="1" applyAlignment="1">
      <alignment vertical="center"/>
    </xf>
    <xf numFmtId="0" fontId="2" fillId="0" borderId="0" xfId="2" applyFont="1" applyFill="1" applyAlignment="1">
      <alignment horizontal="right" vertical="center"/>
    </xf>
    <xf numFmtId="0" fontId="4" fillId="0" borderId="0" xfId="2" applyFont="1" applyFill="1" applyAlignment="1">
      <alignment vertical="center"/>
    </xf>
    <xf numFmtId="0" fontId="4" fillId="0" borderId="0" xfId="2" applyFont="1" applyFill="1" applyBorder="1" applyAlignment="1">
      <alignment vertical="center"/>
    </xf>
    <xf numFmtId="0" fontId="4" fillId="0" borderId="0" xfId="2" applyFont="1" applyFill="1" applyBorder="1" applyAlignment="1">
      <alignment horizontal="right" vertical="center"/>
    </xf>
    <xf numFmtId="0" fontId="4" fillId="0" borderId="0" xfId="2" applyFont="1" applyFill="1" applyBorder="1" applyAlignment="1">
      <alignment horizontal="left" vertical="top"/>
    </xf>
    <xf numFmtId="0" fontId="4" fillId="0" borderId="9" xfId="2" applyFont="1" applyFill="1" applyBorder="1" applyAlignment="1">
      <alignment vertical="center"/>
    </xf>
    <xf numFmtId="0" fontId="4" fillId="0" borderId="9" xfId="2" applyFont="1" applyFill="1" applyBorder="1" applyAlignment="1">
      <alignment horizontal="right" vertical="center"/>
    </xf>
    <xf numFmtId="0" fontId="4" fillId="0" borderId="9" xfId="2" applyFont="1" applyFill="1" applyBorder="1" applyAlignment="1">
      <alignment horizontal="left" vertical="top"/>
    </xf>
    <xf numFmtId="0" fontId="4" fillId="0" borderId="2" xfId="2" applyFont="1" applyFill="1" applyBorder="1" applyAlignment="1">
      <alignment vertical="center"/>
    </xf>
    <xf numFmtId="0" fontId="4" fillId="0" borderId="8" xfId="2" applyFont="1" applyFill="1" applyBorder="1" applyAlignment="1">
      <alignment vertical="center"/>
    </xf>
    <xf numFmtId="3" fontId="7" fillId="0" borderId="13" xfId="2" applyNumberFormat="1" applyFont="1" applyFill="1" applyBorder="1" applyAlignment="1">
      <alignment vertical="center"/>
    </xf>
    <xf numFmtId="0" fontId="4" fillId="0" borderId="13" xfId="2" applyFont="1" applyFill="1" applyBorder="1" applyAlignment="1">
      <alignment vertical="center"/>
    </xf>
    <xf numFmtId="0" fontId="4" fillId="0" borderId="13" xfId="2" applyFont="1" applyFill="1" applyBorder="1" applyAlignment="1">
      <alignment horizontal="right" vertical="center"/>
    </xf>
    <xf numFmtId="176" fontId="7" fillId="0" borderId="2" xfId="2" applyNumberFormat="1" applyFont="1" applyFill="1" applyBorder="1" applyAlignment="1">
      <alignment vertical="center"/>
    </xf>
    <xf numFmtId="3" fontId="4" fillId="3" borderId="6" xfId="2" applyNumberFormat="1" applyFont="1" applyFill="1" applyBorder="1" applyAlignment="1">
      <alignment vertical="center"/>
    </xf>
    <xf numFmtId="0" fontId="5" fillId="0" borderId="3" xfId="2" applyFont="1" applyFill="1" applyBorder="1" applyAlignment="1">
      <alignment vertical="center"/>
    </xf>
    <xf numFmtId="3" fontId="7" fillId="2" borderId="13" xfId="2" applyNumberFormat="1" applyFont="1" applyFill="1" applyBorder="1" applyAlignment="1">
      <alignment vertical="center"/>
    </xf>
    <xf numFmtId="0" fontId="4" fillId="2" borderId="13" xfId="2" applyFont="1" applyFill="1" applyBorder="1" applyAlignment="1">
      <alignment vertical="center"/>
    </xf>
    <xf numFmtId="0" fontId="4" fillId="2" borderId="13" xfId="2" applyFont="1" applyFill="1" applyBorder="1" applyAlignment="1">
      <alignment horizontal="right" vertical="center"/>
    </xf>
    <xf numFmtId="176" fontId="7" fillId="2" borderId="2" xfId="2" applyNumberFormat="1" applyFont="1" applyFill="1" applyBorder="1" applyAlignment="1">
      <alignment vertical="center"/>
    </xf>
    <xf numFmtId="0" fontId="5" fillId="6" borderId="8" xfId="2" applyFont="1" applyFill="1" applyBorder="1" applyAlignment="1">
      <alignment vertical="center"/>
    </xf>
    <xf numFmtId="3" fontId="7" fillId="6" borderId="9" xfId="2" applyNumberFormat="1" applyFont="1" applyFill="1" applyBorder="1" applyAlignment="1">
      <alignment vertical="center"/>
    </xf>
    <xf numFmtId="0" fontId="4" fillId="6" borderId="13" xfId="2" applyFont="1" applyFill="1" applyBorder="1" applyAlignment="1">
      <alignment vertical="center"/>
    </xf>
    <xf numFmtId="0" fontId="4" fillId="6" borderId="13" xfId="2" applyFont="1" applyFill="1" applyBorder="1" applyAlignment="1">
      <alignment horizontal="right" vertical="center"/>
    </xf>
    <xf numFmtId="176" fontId="7" fillId="6" borderId="2" xfId="2" applyNumberFormat="1" applyFont="1" applyFill="1" applyBorder="1" applyAlignment="1">
      <alignment vertical="center"/>
    </xf>
    <xf numFmtId="3" fontId="4" fillId="6" borderId="6" xfId="2" applyNumberFormat="1" applyFont="1" applyFill="1" applyBorder="1" applyAlignment="1">
      <alignment vertical="center"/>
    </xf>
    <xf numFmtId="0" fontId="5" fillId="6" borderId="10" xfId="2" applyFont="1" applyFill="1" applyBorder="1" applyAlignment="1">
      <alignment horizontal="center" vertical="center"/>
    </xf>
    <xf numFmtId="3" fontId="7" fillId="0" borderId="9" xfId="2" applyNumberFormat="1" applyFont="1" applyFill="1" applyBorder="1" applyAlignment="1">
      <alignment vertical="center"/>
    </xf>
    <xf numFmtId="9" fontId="5" fillId="0" borderId="13" xfId="2" applyNumberFormat="1" applyFont="1" applyFill="1" applyBorder="1" applyAlignment="1">
      <alignment horizontal="center" vertical="center"/>
    </xf>
    <xf numFmtId="9" fontId="5" fillId="0" borderId="2" xfId="2" applyNumberFormat="1" applyFont="1" applyFill="1" applyBorder="1" applyAlignment="1">
      <alignment horizontal="center" vertical="center"/>
    </xf>
    <xf numFmtId="3" fontId="4" fillId="0" borderId="6" xfId="2" applyNumberFormat="1" applyFont="1" applyFill="1" applyBorder="1" applyAlignment="1">
      <alignment vertical="center"/>
    </xf>
    <xf numFmtId="0" fontId="5" fillId="0" borderId="10" xfId="2" applyFont="1" applyFill="1" applyBorder="1" applyAlignment="1">
      <alignment horizontal="center" vertical="center"/>
    </xf>
    <xf numFmtId="0" fontId="4" fillId="0" borderId="0" xfId="2" applyFont="1" applyFill="1" applyAlignment="1">
      <alignment horizontal="right" vertical="center"/>
    </xf>
    <xf numFmtId="0" fontId="8" fillId="0" borderId="0" xfId="2" applyFont="1" applyFill="1" applyAlignment="1">
      <alignment vertical="center"/>
    </xf>
    <xf numFmtId="0" fontId="4" fillId="0" borderId="1" xfId="2" applyFont="1" applyFill="1" applyBorder="1" applyAlignment="1">
      <alignment vertical="center"/>
    </xf>
    <xf numFmtId="0" fontId="4" fillId="0" borderId="4" xfId="2" applyFont="1" applyFill="1" applyBorder="1" applyAlignment="1">
      <alignment vertical="center"/>
    </xf>
    <xf numFmtId="0" fontId="7" fillId="0" borderId="4" xfId="2" applyFont="1" applyFill="1" applyBorder="1" applyAlignment="1">
      <alignment vertical="center"/>
    </xf>
    <xf numFmtId="0" fontId="4" fillId="0" borderId="4" xfId="2" applyFont="1" applyFill="1" applyBorder="1" applyAlignment="1">
      <alignment horizontal="right" vertical="center"/>
    </xf>
    <xf numFmtId="0" fontId="8" fillId="0" borderId="2" xfId="2" applyFont="1" applyFill="1" applyBorder="1" applyAlignment="1">
      <alignment horizontal="center" vertical="center"/>
    </xf>
    <xf numFmtId="0" fontId="7" fillId="0" borderId="4" xfId="2" applyFont="1" applyFill="1" applyBorder="1" applyAlignment="1">
      <alignment horizontal="right" vertical="center"/>
    </xf>
    <xf numFmtId="0" fontId="7" fillId="0" borderId="3" xfId="2" applyFont="1" applyFill="1" applyBorder="1" applyAlignment="1">
      <alignment horizontal="right" vertical="center"/>
    </xf>
    <xf numFmtId="0" fontId="7" fillId="0" borderId="1" xfId="2" applyFont="1" applyFill="1" applyBorder="1" applyAlignment="1">
      <alignment horizontal="right" vertical="center"/>
    </xf>
    <xf numFmtId="0" fontId="4" fillId="0" borderId="3" xfId="2" applyFont="1" applyFill="1" applyBorder="1" applyAlignment="1">
      <alignment vertical="center"/>
    </xf>
    <xf numFmtId="3" fontId="8" fillId="3" borderId="5" xfId="2" applyNumberFormat="1" applyFont="1" applyFill="1" applyBorder="1" applyAlignment="1">
      <alignment vertical="center"/>
    </xf>
    <xf numFmtId="0" fontId="4" fillId="0" borderId="11" xfId="2" applyFont="1" applyFill="1" applyBorder="1" applyAlignment="1">
      <alignment vertical="center"/>
    </xf>
    <xf numFmtId="0" fontId="5" fillId="0" borderId="0" xfId="2" applyFont="1" applyFill="1" applyBorder="1" applyAlignment="1">
      <alignment horizontal="left" vertical="center"/>
    </xf>
    <xf numFmtId="0" fontId="5" fillId="0" borderId="12" xfId="2" applyFont="1" applyFill="1" applyBorder="1" applyAlignment="1">
      <alignment horizontal="left" vertical="center"/>
    </xf>
    <xf numFmtId="0" fontId="5" fillId="2" borderId="1" xfId="2" applyFont="1" applyFill="1" applyBorder="1" applyAlignment="1">
      <alignment horizontal="left" vertical="center"/>
    </xf>
    <xf numFmtId="0" fontId="5" fillId="2" borderId="4" xfId="2" applyFont="1" applyFill="1" applyBorder="1" applyAlignment="1">
      <alignment horizontal="right" vertical="center"/>
    </xf>
    <xf numFmtId="9" fontId="7" fillId="2" borderId="4" xfId="2" applyNumberFormat="1" applyFont="1" applyFill="1" applyBorder="1" applyAlignment="1">
      <alignment horizontal="right" vertical="center"/>
    </xf>
    <xf numFmtId="9" fontId="7" fillId="2" borderId="3" xfId="2" applyNumberFormat="1" applyFont="1" applyFill="1" applyBorder="1" applyAlignment="1">
      <alignment horizontal="right" vertical="center"/>
    </xf>
    <xf numFmtId="3" fontId="8" fillId="2" borderId="5" xfId="2" applyNumberFormat="1" applyFont="1" applyFill="1" applyBorder="1" applyAlignment="1">
      <alignment vertical="center"/>
    </xf>
    <xf numFmtId="0" fontId="8" fillId="6" borderId="2" xfId="2" applyFont="1" applyFill="1" applyBorder="1" applyAlignment="1">
      <alignment horizontal="center" vertical="center"/>
    </xf>
    <xf numFmtId="38" fontId="7" fillId="0" borderId="0" xfId="2" applyNumberFormat="1" applyFont="1" applyFill="1" applyBorder="1" applyAlignment="1">
      <alignment horizontal="right" vertical="center"/>
    </xf>
    <xf numFmtId="0" fontId="5" fillId="6" borderId="15" xfId="2" applyFont="1" applyFill="1" applyBorder="1" applyAlignment="1">
      <alignment horizontal="left" vertical="center"/>
    </xf>
    <xf numFmtId="0" fontId="5" fillId="6" borderId="13" xfId="2" applyFont="1" applyFill="1" applyBorder="1" applyAlignment="1">
      <alignment horizontal="right" vertical="center"/>
    </xf>
    <xf numFmtId="9" fontId="7" fillId="6" borderId="13" xfId="2" applyNumberFormat="1" applyFont="1" applyFill="1" applyBorder="1" applyAlignment="1">
      <alignment horizontal="right" vertical="center"/>
    </xf>
    <xf numFmtId="9" fontId="7" fillId="6" borderId="4" xfId="2" applyNumberFormat="1" applyFont="1" applyFill="1" applyBorder="1" applyAlignment="1">
      <alignment horizontal="right" vertical="center"/>
    </xf>
    <xf numFmtId="9" fontId="7" fillId="6" borderId="2" xfId="2" applyNumberFormat="1" applyFont="1" applyFill="1" applyBorder="1" applyAlignment="1">
      <alignment horizontal="right" vertical="center"/>
    </xf>
    <xf numFmtId="3" fontId="8" fillId="6" borderId="5" xfId="2" applyNumberFormat="1" applyFont="1" applyFill="1" applyBorder="1" applyAlignment="1">
      <alignment vertical="center"/>
    </xf>
    <xf numFmtId="0" fontId="7" fillId="6" borderId="1" xfId="2" applyFont="1" applyFill="1" applyBorder="1" applyAlignment="1">
      <alignment horizontal="right" vertical="center"/>
    </xf>
    <xf numFmtId="0" fontId="7" fillId="6" borderId="4" xfId="2" applyFont="1" applyFill="1" applyBorder="1" applyAlignment="1">
      <alignment horizontal="right" vertical="center"/>
    </xf>
    <xf numFmtId="0" fontId="4" fillId="6" borderId="4" xfId="2" applyFont="1" applyFill="1" applyBorder="1" applyAlignment="1">
      <alignment vertical="center"/>
    </xf>
    <xf numFmtId="0" fontId="5" fillId="6" borderId="4" xfId="2" applyFont="1" applyFill="1" applyBorder="1" applyAlignment="1">
      <alignment horizontal="right" vertical="center"/>
    </xf>
    <xf numFmtId="9" fontId="7" fillId="6" borderId="3" xfId="2" applyNumberFormat="1" applyFont="1" applyFill="1" applyBorder="1" applyAlignment="1">
      <alignment vertical="center"/>
    </xf>
    <xf numFmtId="0" fontId="5" fillId="6" borderId="1" xfId="2" applyFont="1" applyFill="1" applyBorder="1" applyAlignment="1">
      <alignment horizontal="left" vertical="center"/>
    </xf>
    <xf numFmtId="9" fontId="7" fillId="6" borderId="0" xfId="2" applyNumberFormat="1" applyFont="1" applyFill="1" applyBorder="1" applyAlignment="1">
      <alignment horizontal="right" vertical="center"/>
    </xf>
    <xf numFmtId="9" fontId="7" fillId="6" borderId="12" xfId="2" applyNumberFormat="1" applyFont="1" applyFill="1" applyBorder="1" applyAlignment="1">
      <alignment horizontal="right" vertical="center"/>
    </xf>
    <xf numFmtId="9" fontId="7" fillId="6" borderId="9" xfId="2" applyNumberFormat="1" applyFont="1" applyFill="1" applyBorder="1" applyAlignment="1">
      <alignment horizontal="right" vertical="center"/>
    </xf>
    <xf numFmtId="9" fontId="7" fillId="6" borderId="7" xfId="2" applyNumberFormat="1" applyFont="1" applyFill="1" applyBorder="1" applyAlignment="1">
      <alignment horizontal="right" vertical="center"/>
    </xf>
    <xf numFmtId="0" fontId="5" fillId="0" borderId="1" xfId="2" applyFont="1" applyFill="1" applyBorder="1" applyAlignment="1">
      <alignment horizontal="left" vertical="center"/>
    </xf>
    <xf numFmtId="0" fontId="5" fillId="0" borderId="4" xfId="2" applyFont="1" applyFill="1" applyBorder="1" applyAlignment="1">
      <alignment horizontal="left" vertical="center"/>
    </xf>
    <xf numFmtId="0" fontId="5" fillId="0" borderId="3" xfId="2" applyFont="1" applyFill="1" applyBorder="1" applyAlignment="1">
      <alignment horizontal="left" vertical="center"/>
    </xf>
    <xf numFmtId="0" fontId="5" fillId="0" borderId="4" xfId="2" applyFont="1" applyFill="1" applyBorder="1" applyAlignment="1">
      <alignment horizontal="right" vertical="center"/>
    </xf>
    <xf numFmtId="9" fontId="7" fillId="0" borderId="4" xfId="2" applyNumberFormat="1" applyFont="1" applyFill="1" applyBorder="1" applyAlignment="1">
      <alignment horizontal="right" vertical="center"/>
    </xf>
    <xf numFmtId="9" fontId="7" fillId="0" borderId="3" xfId="2" applyNumberFormat="1" applyFont="1" applyFill="1" applyBorder="1" applyAlignment="1">
      <alignment horizontal="right" vertical="center"/>
    </xf>
    <xf numFmtId="0" fontId="5" fillId="0" borderId="11" xfId="2" applyFont="1" applyFill="1" applyBorder="1" applyAlignment="1">
      <alignment vertical="top" wrapText="1"/>
    </xf>
    <xf numFmtId="0" fontId="5" fillId="0" borderId="11" xfId="2" applyFont="1" applyFill="1" applyBorder="1" applyAlignment="1">
      <alignment horizontal="left" vertical="top" wrapText="1"/>
    </xf>
    <xf numFmtId="0" fontId="5" fillId="0" borderId="0" xfId="2" applyFont="1" applyFill="1" applyBorder="1" applyAlignment="1">
      <alignment horizontal="left" vertical="top" wrapText="1"/>
    </xf>
    <xf numFmtId="0" fontId="5" fillId="0" borderId="12" xfId="2" applyFont="1" applyFill="1" applyBorder="1" applyAlignment="1">
      <alignment horizontal="left" vertical="top" wrapText="1"/>
    </xf>
    <xf numFmtId="0" fontId="5" fillId="0" borderId="11" xfId="2" applyFont="1" applyFill="1" applyBorder="1" applyAlignment="1">
      <alignment horizontal="left" vertical="center"/>
    </xf>
    <xf numFmtId="0" fontId="5" fillId="0" borderId="9" xfId="2" applyFont="1" applyFill="1" applyBorder="1" applyAlignment="1">
      <alignment horizontal="left" vertical="center"/>
    </xf>
    <xf numFmtId="0" fontId="5" fillId="0" borderId="7" xfId="2" applyFont="1" applyFill="1" applyBorder="1" applyAlignment="1">
      <alignment horizontal="left" vertical="center"/>
    </xf>
    <xf numFmtId="38" fontId="5" fillId="0" borderId="4" xfId="2" applyNumberFormat="1" applyFont="1" applyFill="1" applyBorder="1" applyAlignment="1">
      <alignment vertical="center"/>
    </xf>
    <xf numFmtId="9" fontId="4" fillId="0" borderId="4" xfId="2" applyNumberFormat="1" applyFont="1" applyFill="1" applyBorder="1" applyAlignment="1">
      <alignment vertical="center"/>
    </xf>
    <xf numFmtId="9" fontId="4" fillId="0" borderId="3" xfId="2" applyNumberFormat="1" applyFont="1" applyFill="1" applyBorder="1" applyAlignment="1">
      <alignment vertical="center"/>
    </xf>
    <xf numFmtId="0" fontId="5" fillId="0" borderId="12" xfId="2" applyFont="1" applyFill="1" applyBorder="1" applyAlignment="1">
      <alignment vertical="center"/>
    </xf>
    <xf numFmtId="38" fontId="4" fillId="0" borderId="0" xfId="2" applyNumberFormat="1" applyFont="1" applyFill="1" applyBorder="1" applyAlignment="1">
      <alignment vertical="center"/>
    </xf>
    <xf numFmtId="38" fontId="7" fillId="0" borderId="9" xfId="2" applyNumberFormat="1" applyFont="1" applyFill="1" applyBorder="1" applyAlignment="1">
      <alignment horizontal="right" vertical="center"/>
    </xf>
    <xf numFmtId="0" fontId="4" fillId="0" borderId="12" xfId="2" applyFont="1" applyFill="1" applyBorder="1" applyAlignment="1">
      <alignment vertical="center"/>
    </xf>
    <xf numFmtId="38" fontId="4" fillId="0" borderId="4" xfId="2" applyNumberFormat="1" applyFont="1" applyFill="1" applyBorder="1" applyAlignment="1">
      <alignment vertical="center"/>
    </xf>
    <xf numFmtId="38" fontId="7" fillId="0" borderId="4" xfId="2" applyNumberFormat="1" applyFont="1" applyFill="1" applyBorder="1" applyAlignment="1">
      <alignment horizontal="right" vertical="center"/>
    </xf>
    <xf numFmtId="3" fontId="8" fillId="6" borderId="6" xfId="2" applyNumberFormat="1" applyFont="1" applyFill="1" applyBorder="1" applyAlignment="1">
      <alignment vertical="center"/>
    </xf>
    <xf numFmtId="0" fontId="7" fillId="0" borderId="0" xfId="2" applyFont="1" applyFill="1" applyBorder="1" applyAlignment="1">
      <alignment horizontal="right" vertical="center"/>
    </xf>
    <xf numFmtId="0" fontId="7" fillId="0" borderId="12" xfId="2" applyFont="1" applyFill="1" applyBorder="1" applyAlignment="1">
      <alignment horizontal="right" vertical="center"/>
    </xf>
    <xf numFmtId="0" fontId="5" fillId="0" borderId="8" xfId="2" applyFont="1" applyFill="1" applyBorder="1" applyAlignment="1">
      <alignment vertical="top" wrapText="1"/>
    </xf>
    <xf numFmtId="9" fontId="7" fillId="6" borderId="3" xfId="2" applyNumberFormat="1" applyFont="1" applyFill="1" applyBorder="1" applyAlignment="1">
      <alignment horizontal="right" vertical="center"/>
    </xf>
    <xf numFmtId="0" fontId="5" fillId="6" borderId="4" xfId="2" applyFont="1" applyFill="1" applyBorder="1" applyAlignment="1">
      <alignment horizontal="left" vertical="center"/>
    </xf>
    <xf numFmtId="176" fontId="7" fillId="0" borderId="0" xfId="2" applyNumberFormat="1" applyFont="1" applyFill="1" applyBorder="1" applyAlignment="1">
      <alignment horizontal="center" vertical="center"/>
    </xf>
    <xf numFmtId="176" fontId="7" fillId="0" borderId="4" xfId="2" applyNumberFormat="1" applyFont="1" applyFill="1" applyBorder="1" applyAlignment="1">
      <alignment horizontal="center" vertical="center"/>
    </xf>
    <xf numFmtId="0" fontId="5" fillId="0" borderId="8" xfId="2" applyFont="1" applyFill="1" applyBorder="1" applyAlignment="1">
      <alignment horizontal="left" vertical="center"/>
    </xf>
    <xf numFmtId="0" fontId="5" fillId="0" borderId="9" xfId="2" applyFont="1" applyFill="1" applyBorder="1" applyAlignment="1">
      <alignment horizontal="right" vertical="center"/>
    </xf>
    <xf numFmtId="176" fontId="7" fillId="0" borderId="9" xfId="2" applyNumberFormat="1" applyFont="1" applyFill="1" applyBorder="1" applyAlignment="1">
      <alignment horizontal="center" vertical="center"/>
    </xf>
    <xf numFmtId="38" fontId="5" fillId="0" borderId="4" xfId="2" applyNumberFormat="1" applyFont="1" applyFill="1" applyBorder="1" applyAlignment="1">
      <alignment horizontal="right" vertical="center"/>
    </xf>
    <xf numFmtId="38" fontId="4" fillId="0" borderId="0" xfId="2" applyNumberFormat="1" applyFont="1" applyFill="1" applyBorder="1" applyAlignment="1">
      <alignment horizontal="right" vertical="center"/>
    </xf>
    <xf numFmtId="38" fontId="4" fillId="0" borderId="4" xfId="2" applyNumberFormat="1" applyFont="1" applyFill="1" applyBorder="1" applyAlignment="1">
      <alignment horizontal="right" vertical="center"/>
    </xf>
    <xf numFmtId="0" fontId="5" fillId="6" borderId="13" xfId="2" applyFont="1" applyFill="1" applyBorder="1" applyAlignment="1">
      <alignment horizontal="left" vertical="center"/>
    </xf>
    <xf numFmtId="3" fontId="7" fillId="0" borderId="0" xfId="2" applyNumberFormat="1" applyFont="1" applyFill="1" applyBorder="1" applyAlignment="1">
      <alignment horizontal="right" vertical="center"/>
    </xf>
    <xf numFmtId="0" fontId="7" fillId="0" borderId="9" xfId="2" applyFont="1" applyFill="1" applyBorder="1" applyAlignment="1">
      <alignment horizontal="right" vertical="center"/>
    </xf>
    <xf numFmtId="0" fontId="8" fillId="0" borderId="7" xfId="2" applyFont="1" applyFill="1" applyBorder="1" applyAlignment="1">
      <alignment horizontal="center" vertical="center"/>
    </xf>
    <xf numFmtId="9" fontId="4" fillId="0" borderId="0" xfId="2" applyNumberFormat="1" applyFont="1" applyFill="1" applyBorder="1" applyAlignment="1">
      <alignment vertical="center"/>
    </xf>
    <xf numFmtId="9" fontId="4" fillId="0" borderId="12" xfId="2" applyNumberFormat="1" applyFont="1" applyFill="1" applyBorder="1" applyAlignment="1">
      <alignment vertical="center"/>
    </xf>
    <xf numFmtId="0" fontId="8" fillId="6" borderId="7" xfId="2" applyFont="1" applyFill="1" applyBorder="1" applyAlignment="1">
      <alignment horizontal="center" vertical="center"/>
    </xf>
    <xf numFmtId="0" fontId="7" fillId="5" borderId="1" xfId="2" applyFont="1" applyFill="1" applyBorder="1" applyAlignment="1">
      <alignment vertical="center"/>
    </xf>
    <xf numFmtId="0" fontId="4" fillId="5" borderId="2" xfId="2" applyFont="1" applyFill="1" applyBorder="1" applyAlignment="1">
      <alignment vertical="center"/>
    </xf>
    <xf numFmtId="0" fontId="7" fillId="5" borderId="3" xfId="2" applyFont="1" applyFill="1" applyBorder="1" applyAlignment="1">
      <alignment horizontal="center" vertical="center"/>
    </xf>
    <xf numFmtId="0" fontId="4" fillId="5" borderId="1" xfId="2" applyFont="1" applyFill="1" applyBorder="1" applyAlignment="1">
      <alignment vertical="center"/>
    </xf>
    <xf numFmtId="0" fontId="4" fillId="5" borderId="4" xfId="2" applyFont="1" applyFill="1" applyBorder="1" applyAlignment="1">
      <alignment vertical="center"/>
    </xf>
    <xf numFmtId="0" fontId="5" fillId="5" borderId="4" xfId="2" applyFont="1" applyFill="1" applyBorder="1" applyAlignment="1">
      <alignment vertical="center"/>
    </xf>
    <xf numFmtId="0" fontId="7" fillId="5" borderId="4" xfId="2" applyFont="1" applyFill="1" applyBorder="1" applyAlignment="1">
      <alignment vertical="center"/>
    </xf>
    <xf numFmtId="0" fontId="4" fillId="5" borderId="4" xfId="2" applyFont="1" applyFill="1" applyBorder="1" applyAlignment="1">
      <alignment horizontal="right" vertical="center"/>
    </xf>
    <xf numFmtId="0" fontId="7" fillId="5" borderId="5" xfId="2" applyFont="1" applyFill="1" applyBorder="1" applyAlignment="1">
      <alignment horizontal="center" vertical="center"/>
    </xf>
    <xf numFmtId="0" fontId="7" fillId="5" borderId="6" xfId="2" applyFont="1" applyFill="1" applyBorder="1" applyAlignment="1">
      <alignment horizontal="center" vertical="center"/>
    </xf>
    <xf numFmtId="0" fontId="7" fillId="5" borderId="2" xfId="2" applyFont="1" applyFill="1" applyBorder="1" applyAlignment="1">
      <alignment horizontal="center" vertical="center"/>
    </xf>
    <xf numFmtId="0" fontId="5" fillId="5" borderId="7" xfId="2" applyFont="1" applyFill="1" applyBorder="1" applyAlignment="1">
      <alignment vertical="center"/>
    </xf>
    <xf numFmtId="0" fontId="4" fillId="5" borderId="8" xfId="2" applyFont="1" applyFill="1" applyBorder="1" applyAlignment="1">
      <alignment vertical="center"/>
    </xf>
    <xf numFmtId="0" fontId="4" fillId="5" borderId="9" xfId="2" applyFont="1" applyFill="1" applyBorder="1" applyAlignment="1">
      <alignment vertical="center"/>
    </xf>
    <xf numFmtId="0" fontId="5" fillId="5" borderId="9" xfId="2" applyFont="1" applyFill="1" applyBorder="1" applyAlignment="1">
      <alignment vertical="center"/>
    </xf>
    <xf numFmtId="0" fontId="4" fillId="5" borderId="9" xfId="2" applyFont="1" applyFill="1" applyBorder="1" applyAlignment="1">
      <alignment horizontal="right" vertical="center"/>
    </xf>
    <xf numFmtId="0" fontId="7" fillId="5" borderId="10" xfId="2" applyFont="1" applyFill="1" applyBorder="1" applyAlignment="1">
      <alignment horizontal="center" vertical="center"/>
    </xf>
    <xf numFmtId="0" fontId="8" fillId="5" borderId="6" xfId="2" applyFont="1" applyFill="1" applyBorder="1" applyAlignment="1">
      <alignment horizontal="center" vertical="center"/>
    </xf>
    <xf numFmtId="0" fontId="8" fillId="5" borderId="7" xfId="2" applyFont="1" applyFill="1" applyBorder="1" applyAlignment="1">
      <alignment horizontal="center" vertical="center"/>
    </xf>
    <xf numFmtId="0" fontId="5" fillId="5" borderId="10" xfId="2" applyFont="1" applyFill="1" applyBorder="1" applyAlignment="1">
      <alignment vertical="center"/>
    </xf>
    <xf numFmtId="0" fontId="5" fillId="5" borderId="11" xfId="2" applyFont="1" applyFill="1" applyBorder="1" applyAlignment="1">
      <alignment vertical="center"/>
    </xf>
    <xf numFmtId="0" fontId="5" fillId="5" borderId="0" xfId="2" applyFont="1" applyFill="1" applyBorder="1" applyAlignment="1">
      <alignment vertical="center"/>
    </xf>
    <xf numFmtId="0" fontId="5" fillId="5" borderId="12" xfId="2" applyFont="1" applyFill="1" applyBorder="1" applyAlignment="1">
      <alignment vertical="center"/>
    </xf>
    <xf numFmtId="0" fontId="5" fillId="5" borderId="8" xfId="2" applyFont="1" applyFill="1" applyBorder="1" applyAlignment="1">
      <alignment vertical="center"/>
    </xf>
    <xf numFmtId="0" fontId="5" fillId="5" borderId="9" xfId="2" applyFont="1" applyFill="1" applyBorder="1" applyAlignment="1">
      <alignment horizontal="left" vertical="center"/>
    </xf>
    <xf numFmtId="0" fontId="5" fillId="5" borderId="13" xfId="2" applyFont="1" applyFill="1" applyBorder="1" applyAlignment="1">
      <alignment vertical="center"/>
    </xf>
    <xf numFmtId="0" fontId="7" fillId="5" borderId="9" xfId="2" applyFont="1" applyFill="1" applyBorder="1" applyAlignment="1">
      <alignment vertical="center"/>
    </xf>
    <xf numFmtId="0" fontId="5" fillId="5" borderId="9" xfId="2" applyFont="1" applyFill="1" applyBorder="1" applyAlignment="1">
      <alignment horizontal="right" vertical="center"/>
    </xf>
    <xf numFmtId="176" fontId="7" fillId="5" borderId="9" xfId="2" applyNumberFormat="1" applyFont="1" applyFill="1" applyBorder="1" applyAlignment="1">
      <alignment horizontal="right" vertical="center"/>
    </xf>
    <xf numFmtId="176" fontId="7" fillId="5" borderId="7" xfId="2" applyNumberFormat="1" applyFont="1" applyFill="1" applyBorder="1" applyAlignment="1">
      <alignment horizontal="right" vertical="center"/>
    </xf>
    <xf numFmtId="3" fontId="8" fillId="5" borderId="10" xfId="2" applyNumberFormat="1" applyFont="1" applyFill="1" applyBorder="1" applyAlignment="1">
      <alignment vertical="center"/>
    </xf>
    <xf numFmtId="0" fontId="5" fillId="5" borderId="14" xfId="2" applyFont="1" applyFill="1" applyBorder="1" applyAlignment="1">
      <alignment horizontal="center" vertical="center"/>
    </xf>
    <xf numFmtId="0" fontId="8" fillId="5" borderId="2" xfId="2" applyFont="1" applyFill="1" applyBorder="1" applyAlignment="1">
      <alignment horizontal="center" vertical="center"/>
    </xf>
    <xf numFmtId="0" fontId="5" fillId="5" borderId="11" xfId="2" applyFont="1" applyFill="1" applyBorder="1" applyAlignment="1">
      <alignment horizontal="left" vertical="top" wrapText="1"/>
    </xf>
    <xf numFmtId="0" fontId="5" fillId="5" borderId="0" xfId="2" applyFont="1" applyFill="1" applyBorder="1" applyAlignment="1">
      <alignment horizontal="left" vertical="top" wrapText="1"/>
    </xf>
    <xf numFmtId="0" fontId="5" fillId="5" borderId="12" xfId="2" applyFont="1" applyFill="1" applyBorder="1" applyAlignment="1">
      <alignment horizontal="left" vertical="top" wrapText="1"/>
    </xf>
    <xf numFmtId="0" fontId="5" fillId="5" borderId="1" xfId="2" applyFont="1" applyFill="1" applyBorder="1" applyAlignment="1">
      <alignment vertical="center"/>
    </xf>
    <xf numFmtId="0" fontId="5" fillId="5" borderId="13" xfId="2" applyFont="1" applyFill="1" applyBorder="1" applyAlignment="1">
      <alignment horizontal="left" vertical="center"/>
    </xf>
    <xf numFmtId="0" fontId="7" fillId="5" borderId="9" xfId="2" applyFont="1" applyFill="1" applyBorder="1" applyAlignment="1">
      <alignment horizontal="right" vertical="center"/>
    </xf>
    <xf numFmtId="0" fontId="4" fillId="5" borderId="13" xfId="2" applyFont="1" applyFill="1" applyBorder="1" applyAlignment="1">
      <alignment vertical="center"/>
    </xf>
    <xf numFmtId="3" fontId="8" fillId="5" borderId="6" xfId="2" applyNumberFormat="1" applyFont="1" applyFill="1" applyBorder="1" applyAlignment="1">
      <alignment vertical="center"/>
    </xf>
    <xf numFmtId="0" fontId="5" fillId="5" borderId="11" xfId="2" applyFont="1" applyFill="1" applyBorder="1" applyAlignment="1">
      <alignment vertical="top" wrapText="1"/>
    </xf>
    <xf numFmtId="0" fontId="5" fillId="5" borderId="0" xfId="2" applyFont="1" applyFill="1" applyBorder="1" applyAlignment="1">
      <alignment vertical="top" wrapText="1"/>
    </xf>
    <xf numFmtId="0" fontId="4" fillId="5" borderId="0" xfId="2" applyFont="1" applyFill="1" applyBorder="1" applyAlignment="1">
      <alignment vertical="center"/>
    </xf>
    <xf numFmtId="0" fontId="4" fillId="5" borderId="0" xfId="2" applyFont="1" applyFill="1" applyAlignment="1">
      <alignment vertical="center"/>
    </xf>
    <xf numFmtId="0" fontId="5" fillId="5" borderId="0" xfId="2" applyFont="1" applyFill="1" applyAlignment="1">
      <alignment vertical="center"/>
    </xf>
    <xf numFmtId="0" fontId="5" fillId="5" borderId="15" xfId="2" applyFont="1" applyFill="1" applyBorder="1" applyAlignment="1">
      <alignment vertical="center"/>
    </xf>
    <xf numFmtId="0" fontId="4" fillId="5" borderId="13" xfId="2" applyFont="1" applyFill="1" applyBorder="1" applyAlignment="1">
      <alignment horizontal="right" vertical="center"/>
    </xf>
    <xf numFmtId="0" fontId="7" fillId="5" borderId="13" xfId="2" applyFont="1" applyFill="1" applyBorder="1" applyAlignment="1">
      <alignment vertical="center"/>
    </xf>
    <xf numFmtId="0" fontId="5" fillId="5" borderId="2" xfId="2" applyFont="1" applyFill="1" applyBorder="1" applyAlignment="1">
      <alignment vertical="center"/>
    </xf>
    <xf numFmtId="0" fontId="4" fillId="5" borderId="14" xfId="2" applyFont="1" applyFill="1" applyBorder="1" applyAlignment="1">
      <alignment vertical="center"/>
    </xf>
    <xf numFmtId="0" fontId="4" fillId="5" borderId="3" xfId="2" applyFont="1" applyFill="1" applyBorder="1" applyAlignment="1">
      <alignment vertical="center"/>
    </xf>
    <xf numFmtId="0" fontId="5" fillId="5" borderId="4" xfId="2" applyFont="1" applyFill="1" applyBorder="1" applyAlignment="1">
      <alignment horizontal="left" vertical="top" wrapText="1"/>
    </xf>
    <xf numFmtId="0" fontId="5" fillId="5" borderId="3" xfId="2" applyFont="1" applyFill="1" applyBorder="1" applyAlignment="1">
      <alignment horizontal="left" vertical="top" wrapText="1"/>
    </xf>
    <xf numFmtId="0" fontId="4" fillId="5" borderId="10" xfId="2" applyFont="1" applyFill="1" applyBorder="1" applyAlignment="1">
      <alignment vertical="center"/>
    </xf>
    <xf numFmtId="0" fontId="5" fillId="0" borderId="10" xfId="2" applyFont="1" applyFill="1" applyBorder="1" applyAlignment="1">
      <alignment vertical="center"/>
    </xf>
    <xf numFmtId="0" fontId="7" fillId="0" borderId="9" xfId="2" applyFont="1" applyFill="1" applyBorder="1" applyAlignment="1">
      <alignment vertical="center"/>
    </xf>
    <xf numFmtId="176" fontId="7" fillId="0" borderId="9" xfId="2" applyNumberFormat="1" applyFont="1" applyFill="1" applyBorder="1" applyAlignment="1">
      <alignment horizontal="right" vertical="center"/>
    </xf>
    <xf numFmtId="176" fontId="7" fillId="0" borderId="7" xfId="2" applyNumberFormat="1" applyFont="1" applyFill="1" applyBorder="1" applyAlignment="1">
      <alignment horizontal="right" vertical="center"/>
    </xf>
    <xf numFmtId="3" fontId="8" fillId="0" borderId="10" xfId="2" applyNumberFormat="1" applyFont="1" applyFill="1" applyBorder="1" applyAlignment="1">
      <alignment vertical="center"/>
    </xf>
    <xf numFmtId="0" fontId="5" fillId="0" borderId="13" xfId="2" applyFont="1" applyFill="1" applyBorder="1" applyAlignment="1">
      <alignment horizontal="left" vertical="center"/>
    </xf>
    <xf numFmtId="3" fontId="8" fillId="0" borderId="6" xfId="2" applyNumberFormat="1" applyFont="1" applyFill="1" applyBorder="1" applyAlignment="1">
      <alignment vertical="center"/>
    </xf>
    <xf numFmtId="0" fontId="7" fillId="0" borderId="13" xfId="2" applyFont="1" applyFill="1" applyBorder="1" applyAlignment="1">
      <alignment vertical="center"/>
    </xf>
    <xf numFmtId="0" fontId="5" fillId="0" borderId="2" xfId="2" applyFont="1" applyFill="1" applyBorder="1" applyAlignment="1">
      <alignment vertical="center"/>
    </xf>
    <xf numFmtId="0" fontId="4" fillId="0" borderId="14" xfId="2" applyFont="1" applyFill="1" applyBorder="1" applyAlignment="1">
      <alignment vertical="center"/>
    </xf>
    <xf numFmtId="0" fontId="5" fillId="0" borderId="4" xfId="2" applyFont="1" applyFill="1" applyBorder="1" applyAlignment="1">
      <alignment horizontal="left" vertical="top" wrapText="1"/>
    </xf>
    <xf numFmtId="0" fontId="5" fillId="0" borderId="3" xfId="2" applyFont="1" applyFill="1" applyBorder="1" applyAlignment="1">
      <alignment horizontal="left" vertical="top" wrapText="1"/>
    </xf>
    <xf numFmtId="0" fontId="5" fillId="0" borderId="9" xfId="2" applyFont="1" applyFill="1" applyBorder="1" applyAlignment="1">
      <alignment horizontal="left" vertical="top" wrapText="1"/>
    </xf>
    <xf numFmtId="0" fontId="5" fillId="0" borderId="7" xfId="2" applyFont="1" applyFill="1" applyBorder="1" applyAlignment="1">
      <alignment horizontal="left" vertical="top" wrapText="1"/>
    </xf>
    <xf numFmtId="0" fontId="2" fillId="0" borderId="1" xfId="2" applyFont="1" applyFill="1" applyBorder="1" applyAlignment="1">
      <alignment vertical="center"/>
    </xf>
    <xf numFmtId="0" fontId="2" fillId="0" borderId="4" xfId="2" applyFont="1" applyFill="1" applyBorder="1" applyAlignment="1">
      <alignment horizontal="right" vertical="center"/>
    </xf>
    <xf numFmtId="0" fontId="5" fillId="3" borderId="15" xfId="2" applyFont="1" applyFill="1" applyBorder="1" applyAlignment="1">
      <alignment vertical="center"/>
    </xf>
    <xf numFmtId="0" fontId="5" fillId="3" borderId="13" xfId="2" applyFont="1" applyFill="1" applyBorder="1" applyAlignment="1">
      <alignment vertical="center"/>
    </xf>
    <xf numFmtId="0" fontId="5" fillId="3" borderId="13" xfId="2" applyFont="1" applyFill="1" applyBorder="1" applyAlignment="1">
      <alignment horizontal="left" vertical="center"/>
    </xf>
    <xf numFmtId="0" fontId="7" fillId="3" borderId="13" xfId="2" applyFont="1" applyFill="1" applyBorder="1" applyAlignment="1">
      <alignment horizontal="right" vertical="center"/>
    </xf>
    <xf numFmtId="0" fontId="2" fillId="3" borderId="13" xfId="2" applyFont="1" applyFill="1" applyBorder="1" applyAlignment="1">
      <alignment vertical="center"/>
    </xf>
    <xf numFmtId="0" fontId="7" fillId="3" borderId="13" xfId="2" applyFont="1" applyFill="1" applyBorder="1" applyAlignment="1">
      <alignment vertical="center"/>
    </xf>
    <xf numFmtId="0" fontId="5" fillId="3" borderId="2" xfId="2" applyFont="1" applyFill="1" applyBorder="1" applyAlignment="1">
      <alignment vertical="center"/>
    </xf>
    <xf numFmtId="0" fontId="2" fillId="0" borderId="14" xfId="2" applyFont="1" applyFill="1" applyBorder="1" applyAlignment="1">
      <alignment vertical="center"/>
    </xf>
    <xf numFmtId="0" fontId="5" fillId="0" borderId="13" xfId="2" applyFont="1" applyFill="1" applyBorder="1" applyAlignment="1">
      <alignment horizontal="right" vertical="center"/>
    </xf>
    <xf numFmtId="0" fontId="8" fillId="3" borderId="2" xfId="2" applyFont="1" applyFill="1" applyBorder="1" applyAlignment="1">
      <alignment horizontal="center" vertical="center"/>
    </xf>
    <xf numFmtId="0" fontId="5" fillId="3" borderId="10" xfId="2" applyFont="1" applyFill="1" applyBorder="1" applyAlignment="1">
      <alignment vertical="center"/>
    </xf>
    <xf numFmtId="0" fontId="5" fillId="3" borderId="11" xfId="2" applyFont="1" applyFill="1" applyBorder="1" applyAlignment="1">
      <alignment vertical="top" wrapText="1"/>
    </xf>
    <xf numFmtId="0" fontId="5" fillId="3" borderId="0" xfId="2" applyFont="1" applyFill="1" applyBorder="1" applyAlignment="1">
      <alignment vertical="top" wrapText="1"/>
    </xf>
    <xf numFmtId="0" fontId="5" fillId="3" borderId="0" xfId="2" applyFont="1" applyFill="1" applyBorder="1" applyAlignment="1">
      <alignment vertical="center"/>
    </xf>
    <xf numFmtId="0" fontId="5" fillId="3" borderId="0" xfId="2" applyFont="1" applyFill="1" applyBorder="1" applyAlignment="1">
      <alignment horizontal="left" vertical="top" wrapText="1"/>
    </xf>
    <xf numFmtId="0" fontId="5" fillId="3" borderId="8" xfId="2" applyFont="1" applyFill="1" applyBorder="1" applyAlignment="1">
      <alignment horizontal="left" vertical="center"/>
    </xf>
    <xf numFmtId="0" fontId="5" fillId="3" borderId="9" xfId="2" applyFont="1" applyFill="1" applyBorder="1" applyAlignment="1">
      <alignment horizontal="left" vertical="center" wrapText="1"/>
    </xf>
    <xf numFmtId="3" fontId="8" fillId="3" borderId="6" xfId="2" applyNumberFormat="1" applyFont="1" applyFill="1" applyBorder="1" applyAlignment="1">
      <alignment vertical="center"/>
    </xf>
    <xf numFmtId="0" fontId="2" fillId="0" borderId="11" xfId="2" applyFont="1" applyFill="1" applyBorder="1" applyAlignment="1">
      <alignment vertical="center"/>
    </xf>
    <xf numFmtId="0" fontId="5" fillId="3" borderId="13" xfId="2" applyFont="1" applyFill="1" applyBorder="1" applyAlignment="1">
      <alignment horizontal="right" vertical="center"/>
    </xf>
    <xf numFmtId="0" fontId="2" fillId="3" borderId="13" xfId="2" applyFont="1" applyFill="1" applyBorder="1" applyAlignment="1">
      <alignment horizontal="right" vertical="center"/>
    </xf>
    <xf numFmtId="0" fontId="5" fillId="3" borderId="15" xfId="2" applyFont="1" applyFill="1" applyBorder="1" applyAlignment="1">
      <alignment horizontal="left" vertical="center"/>
    </xf>
    <xf numFmtId="0" fontId="7" fillId="0" borderId="13" xfId="2" applyFont="1" applyFill="1" applyBorder="1" applyAlignment="1">
      <alignment horizontal="right" vertical="center"/>
    </xf>
    <xf numFmtId="0" fontId="5" fillId="6" borderId="10" xfId="2" applyFont="1" applyFill="1" applyBorder="1" applyAlignment="1">
      <alignment vertical="center"/>
    </xf>
    <xf numFmtId="0" fontId="11" fillId="0" borderId="8" xfId="2" applyFont="1" applyFill="1" applyBorder="1" applyAlignment="1">
      <alignment vertical="center" shrinkToFit="1"/>
    </xf>
    <xf numFmtId="0" fontId="11" fillId="0" borderId="9" xfId="2" applyFont="1" applyFill="1" applyBorder="1" applyAlignment="1">
      <alignment vertical="center" shrinkToFit="1"/>
    </xf>
    <xf numFmtId="0" fontId="11" fillId="0" borderId="7" xfId="2" applyFont="1" applyFill="1" applyBorder="1" applyAlignment="1">
      <alignment vertical="center" shrinkToFit="1"/>
    </xf>
    <xf numFmtId="0" fontId="5" fillId="6" borderId="9" xfId="2" applyFont="1" applyFill="1" applyBorder="1" applyAlignment="1">
      <alignment horizontal="left" vertical="center"/>
    </xf>
    <xf numFmtId="0" fontId="7" fillId="6" borderId="9" xfId="2" applyFont="1" applyFill="1" applyBorder="1" applyAlignment="1">
      <alignment vertical="center"/>
    </xf>
    <xf numFmtId="0" fontId="5" fillId="6" borderId="9" xfId="2" applyFont="1" applyFill="1" applyBorder="1" applyAlignment="1">
      <alignment horizontal="right" vertical="center"/>
    </xf>
    <xf numFmtId="176" fontId="7" fillId="6" borderId="9" xfId="2" applyNumberFormat="1" applyFont="1" applyFill="1" applyBorder="1" applyAlignment="1">
      <alignment horizontal="right" vertical="center"/>
    </xf>
    <xf numFmtId="176" fontId="7" fillId="6" borderId="7" xfId="2" applyNumberFormat="1" applyFont="1" applyFill="1" applyBorder="1" applyAlignment="1">
      <alignment horizontal="right" vertical="center"/>
    </xf>
    <xf numFmtId="0" fontId="5" fillId="2" borderId="10" xfId="2" applyFont="1" applyFill="1" applyBorder="1" applyAlignment="1">
      <alignment vertical="center"/>
    </xf>
    <xf numFmtId="0" fontId="5" fillId="6" borderId="11" xfId="2" applyFont="1" applyFill="1" applyBorder="1" applyAlignment="1">
      <alignment vertical="center"/>
    </xf>
    <xf numFmtId="0" fontId="5" fillId="6" borderId="0" xfId="2" applyFont="1" applyFill="1" applyBorder="1" applyAlignment="1">
      <alignment vertical="center"/>
    </xf>
    <xf numFmtId="0" fontId="5" fillId="6" borderId="12" xfId="2" applyFont="1" applyFill="1" applyBorder="1" applyAlignment="1">
      <alignment vertical="center"/>
    </xf>
    <xf numFmtId="3" fontId="8" fillId="6" borderId="10" xfId="2" applyNumberFormat="1" applyFont="1" applyFill="1" applyBorder="1" applyAlignment="1">
      <alignment vertical="center"/>
    </xf>
    <xf numFmtId="0" fontId="5" fillId="6" borderId="11" xfId="2" applyFont="1" applyFill="1" applyBorder="1" applyAlignment="1">
      <alignment horizontal="left" vertical="top" wrapText="1"/>
    </xf>
    <xf numFmtId="0" fontId="5" fillId="6" borderId="0" xfId="2" applyFont="1" applyFill="1" applyBorder="1" applyAlignment="1">
      <alignment horizontal="left" vertical="top" wrapText="1"/>
    </xf>
    <xf numFmtId="0" fontId="5" fillId="6" borderId="12" xfId="2" applyFont="1" applyFill="1" applyBorder="1" applyAlignment="1">
      <alignment horizontal="left" vertical="top" wrapText="1"/>
    </xf>
    <xf numFmtId="0" fontId="5" fillId="6" borderId="1" xfId="2" applyFont="1" applyFill="1" applyBorder="1" applyAlignment="1">
      <alignment vertical="center"/>
    </xf>
    <xf numFmtId="0" fontId="5" fillId="6" borderId="4" xfId="2" applyFont="1" applyFill="1" applyBorder="1" applyAlignment="1">
      <alignment vertical="center"/>
    </xf>
    <xf numFmtId="0" fontId="7" fillId="6" borderId="9" xfId="2" applyFont="1" applyFill="1" applyBorder="1" applyAlignment="1">
      <alignment horizontal="right" vertical="center"/>
    </xf>
    <xf numFmtId="0" fontId="5" fillId="6" borderId="7" xfId="2" applyFont="1" applyFill="1" applyBorder="1" applyAlignment="1">
      <alignment vertical="center"/>
    </xf>
    <xf numFmtId="0" fontId="5" fillId="6" borderId="11" xfId="2" applyFont="1" applyFill="1" applyBorder="1" applyAlignment="1">
      <alignment vertical="top" wrapText="1"/>
    </xf>
    <xf numFmtId="0" fontId="5" fillId="6" borderId="0" xfId="2" applyFont="1" applyFill="1" applyBorder="1" applyAlignment="1">
      <alignment vertical="top" wrapText="1"/>
    </xf>
    <xf numFmtId="0" fontId="4" fillId="6" borderId="0" xfId="2" applyFont="1" applyFill="1" applyBorder="1" applyAlignment="1">
      <alignment vertical="center"/>
    </xf>
    <xf numFmtId="0" fontId="4" fillId="6" borderId="0" xfId="2" applyFont="1" applyFill="1" applyAlignment="1">
      <alignment vertical="center"/>
    </xf>
    <xf numFmtId="0" fontId="5" fillId="6" borderId="0" xfId="2" applyFont="1" applyFill="1" applyAlignment="1">
      <alignment vertical="center"/>
    </xf>
    <xf numFmtId="0" fontId="7" fillId="6" borderId="13" xfId="2" applyFont="1" applyFill="1" applyBorder="1" applyAlignment="1">
      <alignment vertical="center"/>
    </xf>
    <xf numFmtId="0" fontId="5" fillId="6" borderId="2" xfId="2" applyFont="1" applyFill="1" applyBorder="1" applyAlignment="1">
      <alignment vertical="center"/>
    </xf>
    <xf numFmtId="0" fontId="4" fillId="6" borderId="14" xfId="2" applyFont="1" applyFill="1" applyBorder="1" applyAlignment="1">
      <alignment vertical="center"/>
    </xf>
    <xf numFmtId="0" fontId="4" fillId="6" borderId="3" xfId="2" applyFont="1" applyFill="1" applyBorder="1" applyAlignment="1">
      <alignment vertical="center"/>
    </xf>
    <xf numFmtId="0" fontId="4" fillId="6" borderId="4" xfId="2" applyFont="1" applyFill="1" applyBorder="1" applyAlignment="1">
      <alignment horizontal="right" vertical="center"/>
    </xf>
    <xf numFmtId="0" fontId="4" fillId="6" borderId="9" xfId="2" applyFont="1" applyFill="1" applyBorder="1" applyAlignment="1">
      <alignment horizontal="right" vertical="center"/>
    </xf>
    <xf numFmtId="0" fontId="4" fillId="6" borderId="12" xfId="2" applyFont="1" applyFill="1" applyBorder="1" applyAlignment="1">
      <alignment vertical="center"/>
    </xf>
    <xf numFmtId="0" fontId="4" fillId="6" borderId="9" xfId="2" applyFont="1" applyFill="1" applyBorder="1" applyAlignment="1">
      <alignment vertical="center"/>
    </xf>
    <xf numFmtId="0" fontId="4" fillId="6" borderId="7" xfId="2" applyFont="1" applyFill="1" applyBorder="1" applyAlignment="1">
      <alignment vertical="center"/>
    </xf>
    <xf numFmtId="0" fontId="5" fillId="6" borderId="4" xfId="2" applyFont="1" applyFill="1" applyBorder="1" applyAlignment="1">
      <alignment horizontal="left" vertical="top" wrapText="1"/>
    </xf>
    <xf numFmtId="0" fontId="5" fillId="6" borderId="3" xfId="2" applyFont="1" applyFill="1" applyBorder="1" applyAlignment="1">
      <alignment horizontal="left" vertical="top" wrapText="1"/>
    </xf>
    <xf numFmtId="0" fontId="5" fillId="6" borderId="9" xfId="2" applyFont="1" applyFill="1" applyBorder="1" applyAlignment="1">
      <alignment horizontal="left" vertical="top" wrapText="1"/>
    </xf>
    <xf numFmtId="0" fontId="5" fillId="6" borderId="7" xfId="2" applyFont="1" applyFill="1" applyBorder="1" applyAlignment="1">
      <alignment horizontal="left" vertical="top" wrapText="1"/>
    </xf>
    <xf numFmtId="0" fontId="7" fillId="6" borderId="13" xfId="2" applyFont="1" applyFill="1" applyBorder="1" applyAlignment="1">
      <alignment horizontal="right" vertical="center"/>
    </xf>
    <xf numFmtId="0" fontId="2" fillId="6" borderId="0" xfId="2" applyFont="1" applyFill="1" applyBorder="1" applyAlignment="1">
      <alignment vertical="center"/>
    </xf>
    <xf numFmtId="0" fontId="2" fillId="6" borderId="7" xfId="2" applyFont="1" applyFill="1" applyBorder="1" applyAlignment="1">
      <alignment vertical="center"/>
    </xf>
    <xf numFmtId="0" fontId="4" fillId="0" borderId="15" xfId="2" applyFont="1" applyFill="1" applyBorder="1" applyAlignment="1">
      <alignment vertical="center"/>
    </xf>
    <xf numFmtId="0" fontId="7" fillId="0" borderId="15" xfId="2" applyFont="1" applyFill="1" applyBorder="1" applyAlignment="1">
      <alignment horizontal="right" vertical="center"/>
    </xf>
    <xf numFmtId="0" fontId="4" fillId="0" borderId="0" xfId="2" applyFont="1" applyFill="1" applyBorder="1" applyAlignment="1">
      <alignment vertical="top" wrapText="1"/>
    </xf>
    <xf numFmtId="0" fontId="4" fillId="0" borderId="12" xfId="2" applyFont="1" applyFill="1" applyBorder="1" applyAlignment="1">
      <alignment vertical="top" wrapText="1"/>
    </xf>
    <xf numFmtId="0" fontId="4" fillId="0" borderId="11" xfId="2" applyFont="1" applyFill="1" applyBorder="1" applyAlignment="1">
      <alignment vertical="top" wrapText="1"/>
    </xf>
    <xf numFmtId="0" fontId="4" fillId="0" borderId="9" xfId="2" applyFont="1" applyFill="1" applyBorder="1" applyAlignment="1">
      <alignment vertical="top" wrapText="1"/>
    </xf>
    <xf numFmtId="0" fontId="4" fillId="0" borderId="7" xfId="2" applyFont="1" applyFill="1" applyBorder="1" applyAlignment="1">
      <alignment vertical="top" wrapText="1"/>
    </xf>
    <xf numFmtId="0" fontId="4" fillId="0" borderId="8" xfId="2" applyFont="1" applyFill="1" applyBorder="1" applyAlignment="1">
      <alignment vertical="top" wrapText="1"/>
    </xf>
    <xf numFmtId="0" fontId="5" fillId="0" borderId="15" xfId="2" applyFont="1" applyFill="1" applyBorder="1" applyAlignment="1">
      <alignment horizontal="left" vertical="center"/>
    </xf>
    <xf numFmtId="0" fontId="5" fillId="0" borderId="1" xfId="2" applyFont="1" applyFill="1" applyBorder="1" applyAlignment="1">
      <alignment horizontal="left" vertical="top"/>
    </xf>
    <xf numFmtId="0" fontId="5" fillId="0" borderId="4" xfId="2" applyFont="1" applyFill="1" applyBorder="1" applyAlignment="1">
      <alignment horizontal="left" vertical="top"/>
    </xf>
    <xf numFmtId="0" fontId="4" fillId="0" borderId="4" xfId="2" applyFont="1" applyFill="1" applyBorder="1" applyAlignment="1">
      <alignment horizontal="left" vertical="top"/>
    </xf>
    <xf numFmtId="0" fontId="4" fillId="0" borderId="3" xfId="2" applyFont="1" applyFill="1" applyBorder="1" applyAlignment="1">
      <alignment horizontal="left" vertical="top"/>
    </xf>
    <xf numFmtId="3" fontId="5" fillId="0" borderId="13" xfId="2" applyNumberFormat="1" applyFont="1" applyFill="1" applyBorder="1" applyAlignment="1">
      <alignment horizontal="left" vertical="top"/>
    </xf>
    <xf numFmtId="3" fontId="5" fillId="0" borderId="4" xfId="2" applyNumberFormat="1" applyFont="1" applyFill="1" applyBorder="1" applyAlignment="1">
      <alignment horizontal="left" vertical="top"/>
    </xf>
    <xf numFmtId="3" fontId="7" fillId="0" borderId="4" xfId="2" applyNumberFormat="1" applyFont="1" applyFill="1" applyBorder="1" applyAlignment="1">
      <alignment horizontal="right" vertical="center"/>
    </xf>
    <xf numFmtId="0" fontId="12" fillId="0" borderId="9" xfId="2" applyFont="1" applyFill="1" applyBorder="1" applyAlignment="1">
      <alignment vertical="center"/>
    </xf>
    <xf numFmtId="9" fontId="7" fillId="0" borderId="13" xfId="2" applyNumberFormat="1" applyFont="1" applyFill="1" applyBorder="1" applyAlignment="1">
      <alignment vertical="center"/>
    </xf>
    <xf numFmtId="9" fontId="7" fillId="0" borderId="2" xfId="2" applyNumberFormat="1" applyFont="1" applyFill="1" applyBorder="1" applyAlignment="1">
      <alignment vertical="center"/>
    </xf>
    <xf numFmtId="0" fontId="5" fillId="0" borderId="8" xfId="2" applyFont="1" applyFill="1" applyBorder="1" applyAlignment="1">
      <alignment horizontal="left" vertical="top"/>
    </xf>
    <xf numFmtId="0" fontId="5" fillId="0" borderId="9" xfId="2" applyFont="1" applyFill="1" applyBorder="1" applyAlignment="1">
      <alignment horizontal="left" vertical="top"/>
    </xf>
    <xf numFmtId="0" fontId="4" fillId="0" borderId="7" xfId="2" applyFont="1" applyFill="1" applyBorder="1" applyAlignment="1">
      <alignment horizontal="left" vertical="top"/>
    </xf>
    <xf numFmtId="0" fontId="5" fillId="0" borderId="4" xfId="2" applyFont="1" applyFill="1" applyBorder="1" applyAlignment="1">
      <alignment horizontal="center" vertical="center"/>
    </xf>
    <xf numFmtId="0" fontId="7" fillId="3" borderId="9" xfId="2" applyFont="1" applyFill="1" applyBorder="1" applyAlignment="1">
      <alignment vertical="center"/>
    </xf>
    <xf numFmtId="0" fontId="5" fillId="3" borderId="9" xfId="2" applyFont="1" applyFill="1" applyBorder="1" applyAlignment="1">
      <alignment vertical="center"/>
    </xf>
    <xf numFmtId="0" fontId="5" fillId="3" borderId="7" xfId="2" applyFont="1" applyFill="1" applyBorder="1" applyAlignment="1">
      <alignment vertical="center"/>
    </xf>
    <xf numFmtId="0" fontId="5" fillId="0" borderId="9" xfId="2" applyFont="1" applyFill="1" applyBorder="1" applyAlignment="1">
      <alignment horizontal="center" vertical="center"/>
    </xf>
    <xf numFmtId="0" fontId="7" fillId="0" borderId="0" xfId="2" applyFont="1" applyFill="1" applyAlignment="1">
      <alignment vertical="center"/>
    </xf>
    <xf numFmtId="0" fontId="5" fillId="3" borderId="1" xfId="2" applyFont="1" applyFill="1" applyBorder="1" applyAlignment="1">
      <alignment vertical="center"/>
    </xf>
    <xf numFmtId="0" fontId="2" fillId="3" borderId="4" xfId="2" applyFont="1" applyFill="1" applyBorder="1" applyAlignment="1">
      <alignment vertical="center"/>
    </xf>
    <xf numFmtId="0" fontId="5" fillId="3" borderId="4" xfId="2" applyFont="1" applyFill="1" applyBorder="1" applyAlignment="1">
      <alignment vertical="center"/>
    </xf>
    <xf numFmtId="0" fontId="5" fillId="3" borderId="3" xfId="2" applyFont="1" applyFill="1" applyBorder="1" applyAlignment="1">
      <alignment vertical="center"/>
    </xf>
    <xf numFmtId="0" fontId="2" fillId="3" borderId="2" xfId="2" applyFont="1" applyFill="1" applyBorder="1" applyAlignment="1">
      <alignment vertical="center"/>
    </xf>
    <xf numFmtId="0" fontId="5" fillId="3" borderId="5" xfId="2" applyFont="1" applyFill="1" applyBorder="1" applyAlignment="1">
      <alignment horizontal="center" vertical="center"/>
    </xf>
    <xf numFmtId="0" fontId="5" fillId="2" borderId="15" xfId="2" applyFont="1" applyFill="1" applyBorder="1" applyAlignment="1">
      <alignment horizontal="left" vertical="center"/>
    </xf>
    <xf numFmtId="0" fontId="5" fillId="2" borderId="13" xfId="2" applyFont="1" applyFill="1" applyBorder="1" applyAlignment="1">
      <alignment horizontal="center" vertical="center"/>
    </xf>
    <xf numFmtId="0" fontId="7" fillId="2" borderId="13" xfId="2" applyFont="1" applyFill="1" applyBorder="1" applyAlignment="1">
      <alignment horizontal="right" vertical="center"/>
    </xf>
    <xf numFmtId="0" fontId="7" fillId="2" borderId="13" xfId="2" applyFont="1" applyFill="1" applyBorder="1" applyAlignment="1">
      <alignment vertical="center"/>
    </xf>
    <xf numFmtId="0" fontId="8" fillId="0" borderId="10" xfId="2" applyFont="1" applyFill="1" applyBorder="1" applyAlignment="1">
      <alignment horizontal="center" vertical="center"/>
    </xf>
    <xf numFmtId="0" fontId="2" fillId="0" borderId="0" xfId="2" applyFont="1" applyFill="1" applyBorder="1" applyAlignment="1"/>
    <xf numFmtId="0" fontId="2" fillId="0" borderId="12" xfId="2" applyFont="1" applyFill="1" applyBorder="1" applyAlignment="1"/>
    <xf numFmtId="0" fontId="2" fillId="0" borderId="11" xfId="2" applyFont="1" applyFill="1" applyBorder="1" applyAlignment="1"/>
    <xf numFmtId="0" fontId="2" fillId="0" borderId="8" xfId="2" applyFont="1" applyFill="1" applyBorder="1" applyAlignment="1"/>
    <xf numFmtId="0" fontId="2" fillId="0" borderId="9" xfId="2" applyFont="1" applyFill="1" applyBorder="1" applyAlignment="1"/>
    <xf numFmtId="0" fontId="5" fillId="3" borderId="13" xfId="2" applyFont="1" applyFill="1" applyBorder="1" applyAlignment="1">
      <alignment horizontal="center" vertical="center"/>
    </xf>
    <xf numFmtId="0" fontId="5" fillId="0" borderId="13" xfId="2" applyFont="1" applyFill="1" applyBorder="1" applyAlignment="1">
      <alignment horizontal="center" vertical="center"/>
    </xf>
    <xf numFmtId="0" fontId="2" fillId="0" borderId="4" xfId="2" applyFont="1" applyFill="1" applyBorder="1" applyAlignment="1"/>
    <xf numFmtId="0" fontId="2" fillId="0" borderId="3" xfId="2" applyFont="1" applyFill="1" applyBorder="1" applyAlignment="1"/>
    <xf numFmtId="0" fontId="2" fillId="0" borderId="7" xfId="2" applyFont="1" applyFill="1" applyBorder="1" applyAlignment="1"/>
    <xf numFmtId="0" fontId="5" fillId="0" borderId="11" xfId="2" applyFont="1" applyFill="1" applyBorder="1" applyAlignment="1">
      <alignment vertical="top"/>
    </xf>
    <xf numFmtId="0" fontId="2" fillId="0" borderId="13" xfId="2" applyFont="1" applyFill="1" applyBorder="1" applyAlignment="1"/>
    <xf numFmtId="0" fontId="2" fillId="0" borderId="2" xfId="2" applyFont="1" applyFill="1" applyBorder="1" applyAlignment="1"/>
    <xf numFmtId="0" fontId="2" fillId="0" borderId="15" xfId="2" applyFont="1" applyFill="1" applyBorder="1" applyAlignment="1">
      <alignment vertical="center"/>
    </xf>
    <xf numFmtId="0" fontId="5" fillId="6" borderId="1" xfId="2" applyFont="1" applyFill="1" applyBorder="1" applyAlignment="1">
      <alignment vertical="top"/>
    </xf>
    <xf numFmtId="0" fontId="5" fillId="6" borderId="4" xfId="2" applyFont="1" applyFill="1" applyBorder="1" applyAlignment="1">
      <alignment vertical="top"/>
    </xf>
    <xf numFmtId="0" fontId="5" fillId="6" borderId="1" xfId="2" applyFont="1" applyFill="1" applyBorder="1" applyAlignment="1">
      <alignment horizontal="left" vertical="top"/>
    </xf>
    <xf numFmtId="0" fontId="5" fillId="6" borderId="11" xfId="2" applyFont="1" applyFill="1" applyBorder="1" applyAlignment="1">
      <alignment vertical="top"/>
    </xf>
    <xf numFmtId="0" fontId="5" fillId="6" borderId="0" xfId="2" applyFont="1" applyFill="1" applyBorder="1" applyAlignment="1">
      <alignment vertical="top"/>
    </xf>
    <xf numFmtId="0" fontId="4" fillId="6" borderId="11" xfId="2" applyFont="1" applyFill="1" applyBorder="1" applyAlignment="1">
      <alignment vertical="center"/>
    </xf>
    <xf numFmtId="0" fontId="5" fillId="6" borderId="12" xfId="2" applyFont="1" applyFill="1" applyBorder="1" applyAlignment="1">
      <alignment vertical="top"/>
    </xf>
    <xf numFmtId="0" fontId="4" fillId="6" borderId="8" xfId="2" applyFont="1" applyFill="1" applyBorder="1" applyAlignment="1">
      <alignment vertical="center"/>
    </xf>
    <xf numFmtId="9" fontId="7" fillId="0" borderId="0" xfId="2" applyNumberFormat="1" applyFont="1" applyFill="1" applyBorder="1" applyAlignment="1">
      <alignment horizontal="right" vertical="center"/>
    </xf>
    <xf numFmtId="9" fontId="7" fillId="0" borderId="12" xfId="2" applyNumberFormat="1" applyFont="1" applyFill="1" applyBorder="1" applyAlignment="1">
      <alignment horizontal="right" vertical="center"/>
    </xf>
    <xf numFmtId="0" fontId="7" fillId="0" borderId="11" xfId="2" applyFont="1" applyFill="1" applyBorder="1" applyAlignment="1">
      <alignment horizontal="right" vertical="center"/>
    </xf>
    <xf numFmtId="0" fontId="5" fillId="0" borderId="8" xfId="2" applyFont="1" applyFill="1" applyBorder="1" applyAlignment="1">
      <alignment horizontal="left" vertical="top" wrapText="1"/>
    </xf>
    <xf numFmtId="38" fontId="5" fillId="0" borderId="0" xfId="2" applyNumberFormat="1" applyFont="1" applyFill="1" applyBorder="1" applyAlignment="1">
      <alignment horizontal="right" vertical="center"/>
    </xf>
    <xf numFmtId="38" fontId="5" fillId="0" borderId="0" xfId="2" applyNumberFormat="1" applyFont="1" applyFill="1" applyBorder="1" applyAlignment="1">
      <alignment vertical="center"/>
    </xf>
    <xf numFmtId="9" fontId="7" fillId="0" borderId="9" xfId="2" applyNumberFormat="1" applyFont="1" applyFill="1" applyBorder="1" applyAlignment="1">
      <alignment horizontal="right" vertical="center"/>
    </xf>
    <xf numFmtId="9" fontId="7" fillId="0" borderId="7" xfId="2" applyNumberFormat="1" applyFont="1" applyFill="1" applyBorder="1" applyAlignment="1">
      <alignment horizontal="right" vertical="center"/>
    </xf>
    <xf numFmtId="0" fontId="2" fillId="0" borderId="4" xfId="2" applyFont="1" applyFill="1" applyBorder="1" applyAlignment="1">
      <alignment horizontal="center" vertical="center"/>
    </xf>
    <xf numFmtId="0" fontId="5" fillId="0" borderId="0" xfId="2" applyFont="1" applyFill="1" applyBorder="1" applyAlignment="1">
      <alignment horizontal="left" vertical="top"/>
    </xf>
    <xf numFmtId="0" fontId="5" fillId="2" borderId="9" xfId="2" applyFont="1" applyFill="1" applyBorder="1" applyAlignment="1">
      <alignment horizontal="right" vertical="center"/>
    </xf>
    <xf numFmtId="9" fontId="7" fillId="2" borderId="9" xfId="2" applyNumberFormat="1" applyFont="1" applyFill="1" applyBorder="1" applyAlignment="1">
      <alignment horizontal="right" vertical="center"/>
    </xf>
    <xf numFmtId="9" fontId="7" fillId="2" borderId="13" xfId="2" applyNumberFormat="1" applyFont="1" applyFill="1" applyBorder="1" applyAlignment="1">
      <alignment horizontal="right" vertical="center"/>
    </xf>
    <xf numFmtId="9" fontId="7" fillId="2" borderId="2" xfId="2" applyNumberFormat="1" applyFont="1" applyFill="1" applyBorder="1" applyAlignment="1">
      <alignment horizontal="right" vertical="center"/>
    </xf>
    <xf numFmtId="0" fontId="5" fillId="0" borderId="11" xfId="2" applyFont="1" applyFill="1" applyBorder="1" applyAlignment="1">
      <alignment horizontal="left" vertical="top"/>
    </xf>
    <xf numFmtId="3" fontId="7" fillId="2" borderId="0" xfId="2" applyNumberFormat="1" applyFont="1" applyFill="1" applyBorder="1" applyAlignment="1">
      <alignment horizontal="right" vertical="center"/>
    </xf>
    <xf numFmtId="176" fontId="7" fillId="0" borderId="13" xfId="2" applyNumberFormat="1" applyFont="1" applyFill="1" applyBorder="1" applyAlignment="1">
      <alignment horizontal="right" vertical="center"/>
    </xf>
    <xf numFmtId="176" fontId="7" fillId="0" borderId="2" xfId="2" applyNumberFormat="1" applyFont="1" applyFill="1" applyBorder="1" applyAlignment="1">
      <alignment horizontal="right" vertical="center"/>
    </xf>
    <xf numFmtId="0" fontId="2" fillId="0" borderId="11" xfId="2" applyFont="1" applyFill="1" applyBorder="1" applyAlignment="1">
      <alignment horizontal="left" vertical="top"/>
    </xf>
    <xf numFmtId="176" fontId="7" fillId="0" borderId="0" xfId="2" applyNumberFormat="1" applyFont="1" applyFill="1" applyBorder="1" applyAlignment="1">
      <alignment horizontal="right" vertical="center"/>
    </xf>
    <xf numFmtId="3" fontId="5" fillId="0" borderId="11" xfId="2" applyNumberFormat="1" applyFont="1" applyFill="1" applyBorder="1" applyAlignment="1">
      <alignment horizontal="left" vertical="top"/>
    </xf>
    <xf numFmtId="3" fontId="5" fillId="0" borderId="0" xfId="2" applyNumberFormat="1" applyFont="1" applyFill="1" applyBorder="1" applyAlignment="1">
      <alignment horizontal="left" vertical="top"/>
    </xf>
    <xf numFmtId="9" fontId="7" fillId="0" borderId="13" xfId="2" applyNumberFormat="1" applyFont="1" applyFill="1" applyBorder="1" applyAlignment="1">
      <alignment horizontal="right" vertical="center"/>
    </xf>
    <xf numFmtId="9" fontId="7" fillId="0" borderId="2" xfId="2" applyNumberFormat="1" applyFont="1" applyFill="1" applyBorder="1" applyAlignment="1">
      <alignment horizontal="right" vertical="center"/>
    </xf>
    <xf numFmtId="0" fontId="5" fillId="6" borderId="4" xfId="2" applyFont="1" applyFill="1" applyBorder="1" applyAlignment="1">
      <alignment horizontal="left" vertical="top"/>
    </xf>
    <xf numFmtId="0" fontId="2" fillId="6" borderId="4" xfId="2" applyFont="1" applyFill="1" applyBorder="1" applyAlignment="1">
      <alignment vertical="center"/>
    </xf>
    <xf numFmtId="176" fontId="7" fillId="6" borderId="13" xfId="2" applyNumberFormat="1" applyFont="1" applyFill="1" applyBorder="1" applyAlignment="1">
      <alignment horizontal="right" vertical="center"/>
    </xf>
    <xf numFmtId="176" fontId="7" fillId="6" borderId="2" xfId="2" applyNumberFormat="1" applyFont="1" applyFill="1" applyBorder="1" applyAlignment="1">
      <alignment horizontal="right" vertical="center"/>
    </xf>
    <xf numFmtId="0" fontId="5" fillId="6" borderId="11" xfId="2" applyFont="1" applyFill="1" applyBorder="1" applyAlignment="1">
      <alignment horizontal="left" vertical="top"/>
    </xf>
    <xf numFmtId="0" fontId="5" fillId="6" borderId="0" xfId="2" applyFont="1" applyFill="1" applyBorder="1" applyAlignment="1">
      <alignment horizontal="left" vertical="top"/>
    </xf>
    <xf numFmtId="0" fontId="7" fillId="6" borderId="0" xfId="2" applyFont="1" applyFill="1" applyBorder="1" applyAlignment="1">
      <alignment horizontal="right" vertical="center"/>
    </xf>
    <xf numFmtId="3" fontId="7" fillId="6" borderId="11" xfId="2" applyNumberFormat="1" applyFont="1" applyFill="1" applyBorder="1" applyAlignment="1">
      <alignment horizontal="right" vertical="center"/>
    </xf>
    <xf numFmtId="3" fontId="5" fillId="6" borderId="4" xfId="2" applyNumberFormat="1" applyFont="1" applyFill="1" applyBorder="1" applyAlignment="1">
      <alignment horizontal="left" vertical="top"/>
    </xf>
    <xf numFmtId="0" fontId="5" fillId="6" borderId="3" xfId="2" applyFont="1" applyFill="1" applyBorder="1" applyAlignment="1">
      <alignment vertical="center"/>
    </xf>
    <xf numFmtId="0" fontId="5" fillId="6" borderId="0" xfId="2" applyFont="1" applyFill="1" applyBorder="1" applyAlignment="1">
      <alignment horizontal="right" vertical="center"/>
    </xf>
    <xf numFmtId="176" fontId="5" fillId="6" borderId="0" xfId="2" applyNumberFormat="1" applyFont="1" applyFill="1" applyBorder="1" applyAlignment="1">
      <alignment horizontal="right" vertical="center"/>
    </xf>
    <xf numFmtId="176" fontId="7" fillId="6" borderId="0" xfId="2" applyNumberFormat="1" applyFont="1" applyFill="1" applyBorder="1" applyAlignment="1">
      <alignment vertical="center"/>
    </xf>
    <xf numFmtId="3" fontId="5" fillId="6" borderId="11" xfId="2" applyNumberFormat="1" applyFont="1" applyFill="1" applyBorder="1" applyAlignment="1">
      <alignment horizontal="left" vertical="top"/>
    </xf>
    <xf numFmtId="3" fontId="5" fillId="6" borderId="8" xfId="2" applyNumberFormat="1" applyFont="1" applyFill="1" applyBorder="1" applyAlignment="1">
      <alignment horizontal="left" vertical="top"/>
    </xf>
    <xf numFmtId="176" fontId="5" fillId="6" borderId="9" xfId="2" applyNumberFormat="1" applyFont="1" applyFill="1" applyBorder="1" applyAlignment="1">
      <alignment horizontal="right" vertical="center"/>
    </xf>
    <xf numFmtId="176" fontId="7" fillId="6" borderId="9" xfId="2" applyNumberFormat="1" applyFont="1" applyFill="1" applyBorder="1" applyAlignment="1">
      <alignment vertical="center"/>
    </xf>
    <xf numFmtId="0" fontId="5" fillId="0" borderId="12" xfId="2" applyFont="1" applyFill="1" applyBorder="1" applyAlignment="1">
      <alignment horizontal="left" vertical="top"/>
    </xf>
    <xf numFmtId="0" fontId="5" fillId="2" borderId="1" xfId="2" applyFont="1" applyFill="1" applyBorder="1" applyAlignment="1">
      <alignment horizontal="left" vertical="top"/>
    </xf>
    <xf numFmtId="0" fontId="5" fillId="2" borderId="4" xfId="2" applyFont="1" applyFill="1" applyBorder="1" applyAlignment="1">
      <alignment horizontal="left" vertical="top"/>
    </xf>
    <xf numFmtId="3" fontId="7" fillId="2" borderId="11" xfId="2" applyNumberFormat="1" applyFont="1" applyFill="1" applyBorder="1" applyAlignment="1">
      <alignment horizontal="right" vertical="center"/>
    </xf>
    <xf numFmtId="0" fontId="5" fillId="0" borderId="0" xfId="2" applyFont="1" applyFill="1" applyBorder="1" applyAlignment="1">
      <alignment vertical="top"/>
    </xf>
    <xf numFmtId="3" fontId="7" fillId="0" borderId="11" xfId="2" applyNumberFormat="1" applyFont="1" applyFill="1" applyBorder="1" applyAlignment="1">
      <alignment horizontal="right" vertical="center"/>
    </xf>
    <xf numFmtId="176" fontId="5" fillId="0" borderId="0" xfId="2" applyNumberFormat="1" applyFont="1" applyFill="1" applyBorder="1" applyAlignment="1">
      <alignment horizontal="right" vertical="center"/>
    </xf>
    <xf numFmtId="3" fontId="8" fillId="2" borderId="6" xfId="2" applyNumberFormat="1" applyFont="1" applyFill="1" applyBorder="1" applyAlignment="1">
      <alignment vertical="center"/>
    </xf>
    <xf numFmtId="3" fontId="5" fillId="0" borderId="8" xfId="2" applyNumberFormat="1" applyFont="1" applyFill="1" applyBorder="1" applyAlignment="1">
      <alignment horizontal="left" vertical="top"/>
    </xf>
    <xf numFmtId="176" fontId="5" fillId="0" borderId="9" xfId="2" applyNumberFormat="1" applyFont="1" applyFill="1" applyBorder="1" applyAlignment="1">
      <alignment horizontal="right" vertical="center"/>
    </xf>
    <xf numFmtId="176" fontId="7" fillId="0" borderId="9" xfId="2" applyNumberFormat="1" applyFont="1" applyFill="1" applyBorder="1" applyAlignment="1">
      <alignment vertical="center"/>
    </xf>
    <xf numFmtId="0" fontId="5" fillId="0" borderId="12" xfId="2" applyFont="1" applyFill="1" applyBorder="1" applyAlignment="1">
      <alignment vertical="top"/>
    </xf>
    <xf numFmtId="0" fontId="5" fillId="0" borderId="7" xfId="2" applyFont="1" applyFill="1" applyBorder="1" applyAlignment="1">
      <alignment horizontal="left" vertical="top"/>
    </xf>
    <xf numFmtId="3" fontId="7" fillId="0" borderId="8" xfId="2" applyNumberFormat="1" applyFont="1" applyFill="1" applyBorder="1" applyAlignment="1">
      <alignment horizontal="right" vertical="center"/>
    </xf>
    <xf numFmtId="0" fontId="5" fillId="0" borderId="4" xfId="2" applyFont="1" applyFill="1" applyBorder="1" applyAlignment="1">
      <alignment vertical="top"/>
    </xf>
    <xf numFmtId="3" fontId="7" fillId="2" borderId="4" xfId="2" applyNumberFormat="1" applyFont="1" applyFill="1" applyBorder="1" applyAlignment="1">
      <alignment horizontal="right" vertical="center"/>
    </xf>
    <xf numFmtId="0" fontId="7" fillId="0" borderId="3" xfId="2" applyFont="1" applyFill="1" applyBorder="1" applyAlignment="1">
      <alignment vertical="center"/>
    </xf>
    <xf numFmtId="0" fontId="5" fillId="0" borderId="9" xfId="2" applyFont="1" applyFill="1" applyBorder="1" applyAlignment="1">
      <alignment vertical="top"/>
    </xf>
    <xf numFmtId="3" fontId="7" fillId="0" borderId="9" xfId="2" applyNumberFormat="1" applyFont="1" applyFill="1" applyBorder="1" applyAlignment="1">
      <alignment horizontal="right" vertical="center"/>
    </xf>
    <xf numFmtId="0" fontId="5" fillId="6" borderId="1" xfId="2" applyNumberFormat="1" applyFont="1" applyFill="1" applyBorder="1" applyAlignment="1">
      <alignment vertical="top" wrapText="1"/>
    </xf>
    <xf numFmtId="0" fontId="5" fillId="6" borderId="4" xfId="2" applyFont="1" applyFill="1" applyBorder="1" applyAlignment="1">
      <alignment horizontal="right" vertical="top"/>
    </xf>
    <xf numFmtId="9" fontId="7" fillId="6" borderId="3" xfId="2" applyNumberFormat="1" applyFont="1" applyFill="1" applyBorder="1" applyAlignment="1">
      <alignment vertical="top"/>
    </xf>
    <xf numFmtId="0" fontId="12" fillId="0" borderId="4" xfId="2" applyFont="1" applyFill="1" applyBorder="1" applyAlignment="1">
      <alignment vertical="center"/>
    </xf>
    <xf numFmtId="0" fontId="5" fillId="0" borderId="10" xfId="2" applyFont="1" applyFill="1" applyBorder="1" applyAlignment="1">
      <alignment horizontal="left" vertical="top"/>
    </xf>
    <xf numFmtId="0" fontId="5" fillId="0" borderId="3" xfId="2" applyFont="1" applyFill="1" applyBorder="1" applyAlignment="1">
      <alignment horizontal="left" vertical="top"/>
    </xf>
    <xf numFmtId="3" fontId="7" fillId="6" borderId="4" xfId="2" applyNumberFormat="1" applyFont="1" applyFill="1" applyBorder="1" applyAlignment="1">
      <alignment horizontal="right" vertical="center"/>
    </xf>
    <xf numFmtId="0" fontId="7" fillId="6" borderId="4" xfId="2" applyFont="1" applyFill="1" applyBorder="1" applyAlignment="1">
      <alignment vertical="center"/>
    </xf>
    <xf numFmtId="0" fontId="5" fillId="6" borderId="8" xfId="2" applyFont="1" applyFill="1" applyBorder="1" applyAlignment="1">
      <alignment horizontal="left" vertical="top"/>
    </xf>
    <xf numFmtId="0" fontId="5" fillId="6" borderId="9" xfId="2" applyFont="1" applyFill="1" applyBorder="1" applyAlignment="1">
      <alignment horizontal="left" vertical="top"/>
    </xf>
    <xf numFmtId="3" fontId="7" fillId="6" borderId="9" xfId="2" applyNumberFormat="1" applyFont="1" applyFill="1" applyBorder="1" applyAlignment="1">
      <alignment horizontal="right" vertical="center"/>
    </xf>
    <xf numFmtId="0" fontId="8" fillId="4" borderId="6" xfId="2" applyFont="1" applyFill="1" applyBorder="1" applyAlignment="1">
      <alignment horizontal="center" vertical="center"/>
    </xf>
    <xf numFmtId="0" fontId="8" fillId="4" borderId="2" xfId="2" applyFont="1" applyFill="1" applyBorder="1" applyAlignment="1">
      <alignment horizontal="center" vertical="center"/>
    </xf>
    <xf numFmtId="0" fontId="5" fillId="4" borderId="6" xfId="2" applyFont="1" applyFill="1" applyBorder="1" applyAlignment="1">
      <alignment vertical="center"/>
    </xf>
    <xf numFmtId="3" fontId="5" fillId="4" borderId="15" xfId="2" applyNumberFormat="1" applyFont="1" applyFill="1" applyBorder="1" applyAlignment="1">
      <alignment horizontal="left" vertical="center"/>
    </xf>
    <xf numFmtId="0" fontId="2" fillId="4" borderId="13" xfId="2" applyFont="1" applyFill="1" applyBorder="1" applyAlignment="1">
      <alignment vertical="center"/>
    </xf>
    <xf numFmtId="3" fontId="7" fillId="4" borderId="13" xfId="2" applyNumberFormat="1" applyFont="1" applyFill="1" applyBorder="1" applyAlignment="1">
      <alignment vertical="center"/>
    </xf>
    <xf numFmtId="3" fontId="5" fillId="4" borderId="13" xfId="2" applyNumberFormat="1" applyFont="1" applyFill="1" applyBorder="1" applyAlignment="1">
      <alignment horizontal="left" vertical="top"/>
    </xf>
    <xf numFmtId="0" fontId="5" fillId="4" borderId="13" xfId="2" applyFont="1" applyFill="1" applyBorder="1" applyAlignment="1">
      <alignment horizontal="left" vertical="center"/>
    </xf>
    <xf numFmtId="0" fontId="5" fillId="4" borderId="13" xfId="2" applyFont="1" applyFill="1" applyBorder="1" applyAlignment="1">
      <alignment horizontal="right" vertical="center"/>
    </xf>
    <xf numFmtId="0" fontId="5" fillId="4" borderId="13" xfId="2" applyFont="1" applyFill="1" applyBorder="1" applyAlignment="1">
      <alignment vertical="center"/>
    </xf>
    <xf numFmtId="3" fontId="7" fillId="4" borderId="13" xfId="2" applyNumberFormat="1" applyFont="1" applyFill="1" applyBorder="1" applyAlignment="1">
      <alignment horizontal="right" vertical="center"/>
    </xf>
    <xf numFmtId="0" fontId="7" fillId="4" borderId="13" xfId="2" applyFont="1" applyFill="1" applyBorder="1" applyAlignment="1">
      <alignment vertical="center"/>
    </xf>
    <xf numFmtId="0" fontId="7" fillId="4" borderId="4" xfId="2" applyFont="1" applyFill="1" applyBorder="1" applyAlignment="1">
      <alignment vertical="center"/>
    </xf>
    <xf numFmtId="3" fontId="8" fillId="4" borderId="5" xfId="2" applyNumberFormat="1" applyFont="1" applyFill="1" applyBorder="1" applyAlignment="1">
      <alignment vertical="center"/>
    </xf>
    <xf numFmtId="0" fontId="5" fillId="4" borderId="9" xfId="2" applyFont="1" applyFill="1" applyBorder="1" applyAlignment="1">
      <alignment vertical="center"/>
    </xf>
    <xf numFmtId="3" fontId="5" fillId="4" borderId="8" xfId="2" applyNumberFormat="1" applyFont="1" applyFill="1" applyBorder="1" applyAlignment="1">
      <alignment horizontal="left" vertical="center"/>
    </xf>
    <xf numFmtId="0" fontId="2" fillId="4" borderId="9" xfId="2" applyFont="1" applyFill="1" applyBorder="1" applyAlignment="1">
      <alignment vertical="center"/>
    </xf>
    <xf numFmtId="3" fontId="5" fillId="4" borderId="9" xfId="2" applyNumberFormat="1" applyFont="1" applyFill="1" applyBorder="1" applyAlignment="1">
      <alignment horizontal="left" vertical="top"/>
    </xf>
    <xf numFmtId="3" fontId="7" fillId="4" borderId="9" xfId="2" applyNumberFormat="1" applyFont="1" applyFill="1" applyBorder="1" applyAlignment="1">
      <alignment horizontal="right" vertical="center"/>
    </xf>
    <xf numFmtId="9" fontId="7" fillId="4" borderId="9" xfId="2" applyNumberFormat="1" applyFont="1" applyFill="1" applyBorder="1" applyAlignment="1">
      <alignment vertical="center"/>
    </xf>
    <xf numFmtId="0" fontId="12" fillId="4" borderId="9" xfId="2" applyFont="1" applyFill="1" applyBorder="1" applyAlignment="1">
      <alignment vertical="center"/>
    </xf>
    <xf numFmtId="3" fontId="5" fillId="0" borderId="1" xfId="2" applyNumberFormat="1" applyFont="1" applyFill="1" applyBorder="1" applyAlignment="1">
      <alignment horizontal="left" vertical="top"/>
    </xf>
    <xf numFmtId="3" fontId="5" fillId="2" borderId="15" xfId="2" applyNumberFormat="1" applyFont="1" applyFill="1" applyBorder="1" applyAlignment="1">
      <alignment horizontal="left" vertical="center"/>
    </xf>
    <xf numFmtId="3" fontId="5" fillId="2" borderId="13" xfId="2" applyNumberFormat="1" applyFont="1" applyFill="1" applyBorder="1" applyAlignment="1">
      <alignment horizontal="left" vertical="top"/>
    </xf>
    <xf numFmtId="3" fontId="7" fillId="0" borderId="13" xfId="2" applyNumberFormat="1" applyFont="1" applyFill="1" applyBorder="1" applyAlignment="1">
      <alignment horizontal="right" vertical="center"/>
    </xf>
    <xf numFmtId="3" fontId="8" fillId="0" borderId="5" xfId="2" applyNumberFormat="1" applyFont="1" applyFill="1" applyBorder="1" applyAlignment="1">
      <alignment vertical="center"/>
    </xf>
    <xf numFmtId="3" fontId="5" fillId="0" borderId="9" xfId="2" applyNumberFormat="1" applyFont="1" applyFill="1" applyBorder="1" applyAlignment="1">
      <alignment horizontal="left" vertical="top"/>
    </xf>
    <xf numFmtId="3" fontId="5" fillId="0" borderId="8" xfId="2" applyNumberFormat="1" applyFont="1" applyFill="1" applyBorder="1" applyAlignment="1">
      <alignment horizontal="left" vertical="center"/>
    </xf>
    <xf numFmtId="3" fontId="5" fillId="2" borderId="9" xfId="2" applyNumberFormat="1" applyFont="1" applyFill="1" applyBorder="1" applyAlignment="1">
      <alignment horizontal="left" vertical="top"/>
    </xf>
    <xf numFmtId="9" fontId="7" fillId="0" borderId="9" xfId="2" applyNumberFormat="1" applyFont="1" applyFill="1" applyBorder="1" applyAlignment="1">
      <alignment vertical="center"/>
    </xf>
    <xf numFmtId="0" fontId="11" fillId="0" borderId="15" xfId="2" applyFont="1" applyFill="1" applyBorder="1" applyAlignment="1">
      <alignment horizontal="left" vertical="center"/>
    </xf>
    <xf numFmtId="3" fontId="5" fillId="0" borderId="4" xfId="2" applyNumberFormat="1" applyFont="1" applyFill="1" applyBorder="1" applyAlignment="1">
      <alignment horizontal="right" vertical="center"/>
    </xf>
    <xf numFmtId="9" fontId="5" fillId="0" borderId="4" xfId="2" applyNumberFormat="1" applyFont="1" applyFill="1" applyBorder="1" applyAlignment="1">
      <alignment horizontal="right" vertical="center"/>
    </xf>
    <xf numFmtId="3" fontId="5" fillId="0" borderId="13" xfId="2" applyNumberFormat="1" applyFont="1" applyFill="1" applyBorder="1" applyAlignment="1">
      <alignment horizontal="right" vertical="center"/>
    </xf>
    <xf numFmtId="0" fontId="11" fillId="6" borderId="15" xfId="2" applyFont="1" applyFill="1" applyBorder="1" applyAlignment="1">
      <alignment horizontal="left" vertical="center"/>
    </xf>
    <xf numFmtId="0" fontId="12" fillId="6" borderId="9" xfId="2" applyFont="1" applyFill="1" applyBorder="1" applyAlignment="1">
      <alignment vertical="center"/>
    </xf>
    <xf numFmtId="3" fontId="7" fillId="6" borderId="13" xfId="2" applyNumberFormat="1" applyFont="1" applyFill="1" applyBorder="1" applyAlignment="1">
      <alignment horizontal="right" vertical="center"/>
    </xf>
    <xf numFmtId="0" fontId="12" fillId="0" borderId="13" xfId="2" applyFont="1" applyFill="1" applyBorder="1" applyAlignment="1">
      <alignment vertical="center"/>
    </xf>
    <xf numFmtId="3" fontId="7" fillId="0" borderId="0" xfId="2" applyNumberFormat="1" applyFont="1" applyFill="1" applyBorder="1" applyAlignment="1">
      <alignment vertical="center"/>
    </xf>
    <xf numFmtId="0" fontId="7" fillId="0" borderId="0" xfId="2" applyFont="1" applyFill="1" applyBorder="1" applyAlignment="1">
      <alignment vertical="center"/>
    </xf>
    <xf numFmtId="3" fontId="8" fillId="0" borderId="0" xfId="2" applyNumberFormat="1" applyFont="1" applyFill="1" applyBorder="1" applyAlignment="1">
      <alignment vertical="center"/>
    </xf>
    <xf numFmtId="0" fontId="5" fillId="0" borderId="0" xfId="2" applyFont="1" applyFill="1" applyBorder="1" applyAlignment="1">
      <alignment horizontal="center" vertical="center"/>
    </xf>
    <xf numFmtId="0" fontId="5" fillId="2" borderId="11" xfId="2" applyFont="1" applyFill="1" applyBorder="1" applyAlignment="1">
      <alignment horizontal="left" vertical="center"/>
    </xf>
    <xf numFmtId="0" fontId="2" fillId="2" borderId="0" xfId="2" applyFont="1" applyFill="1" applyBorder="1" applyAlignment="1">
      <alignment horizontal="left" vertical="top"/>
    </xf>
    <xf numFmtId="0" fontId="2" fillId="2" borderId="0" xfId="2" applyFont="1" applyFill="1" applyBorder="1" applyAlignment="1">
      <alignment vertical="center"/>
    </xf>
    <xf numFmtId="0" fontId="5" fillId="2" borderId="0" xfId="2" applyFont="1" applyFill="1" applyBorder="1" applyAlignment="1">
      <alignment vertical="center"/>
    </xf>
    <xf numFmtId="3" fontId="5" fillId="2" borderId="0" xfId="2" applyNumberFormat="1" applyFont="1" applyFill="1" applyBorder="1" applyAlignment="1">
      <alignment horizontal="left" vertical="top"/>
    </xf>
    <xf numFmtId="0" fontId="2" fillId="0" borderId="13" xfId="2" applyFont="1" applyFill="1" applyBorder="1" applyAlignment="1">
      <alignment horizontal="left" vertical="top"/>
    </xf>
    <xf numFmtId="4" fontId="7" fillId="0" borderId="13" xfId="2" applyNumberFormat="1" applyFont="1" applyFill="1" applyBorder="1" applyAlignment="1">
      <alignment horizontal="right" vertical="center"/>
    </xf>
    <xf numFmtId="3" fontId="7" fillId="0" borderId="14" xfId="2" applyNumberFormat="1" applyFont="1" applyFill="1" applyBorder="1" applyAlignment="1">
      <alignment vertical="center"/>
    </xf>
    <xf numFmtId="3" fontId="7" fillId="0" borderId="10" xfId="2" applyNumberFormat="1" applyFont="1" applyFill="1" applyBorder="1" applyAlignment="1">
      <alignment vertical="center"/>
    </xf>
    <xf numFmtId="0" fontId="8" fillId="0" borderId="0" xfId="2" applyFont="1" applyFill="1" applyBorder="1" applyAlignment="1">
      <alignment horizontal="center" vertical="center"/>
    </xf>
    <xf numFmtId="0" fontId="5" fillId="0" borderId="3" xfId="2" applyFont="1" applyFill="1" applyBorder="1" applyAlignment="1">
      <alignment vertical="top"/>
    </xf>
    <xf numFmtId="0" fontId="5" fillId="0" borderId="3" xfId="2" applyFont="1" applyFill="1" applyBorder="1" applyAlignment="1">
      <alignment horizontal="right" vertical="center"/>
    </xf>
    <xf numFmtId="0" fontId="5" fillId="0" borderId="1" xfId="2" applyFont="1" applyFill="1" applyBorder="1" applyAlignment="1">
      <alignment horizontal="right" vertical="center"/>
    </xf>
    <xf numFmtId="9" fontId="5" fillId="0" borderId="12" xfId="2" applyNumberFormat="1" applyFont="1" applyFill="1" applyBorder="1" applyAlignment="1">
      <alignment horizontal="center" vertical="center"/>
    </xf>
    <xf numFmtId="176" fontId="7" fillId="0" borderId="12" xfId="2" applyNumberFormat="1" applyFont="1" applyFill="1" applyBorder="1" applyAlignment="1">
      <alignment horizontal="right" vertical="center"/>
    </xf>
    <xf numFmtId="0" fontId="5" fillId="0" borderId="11" xfId="2" applyFont="1" applyFill="1" applyBorder="1" applyAlignment="1">
      <alignment horizontal="right" vertical="center"/>
    </xf>
    <xf numFmtId="9" fontId="5" fillId="0" borderId="12" xfId="2" applyNumberFormat="1" applyFont="1" applyFill="1" applyBorder="1" applyAlignment="1">
      <alignment vertical="center"/>
    </xf>
    <xf numFmtId="176" fontId="7" fillId="0" borderId="11" xfId="2" applyNumberFormat="1" applyFont="1" applyFill="1" applyBorder="1" applyAlignment="1">
      <alignment horizontal="right" vertical="center"/>
    </xf>
    <xf numFmtId="0" fontId="5" fillId="0" borderId="12" xfId="2" applyFont="1" applyFill="1" applyBorder="1" applyAlignment="1">
      <alignment horizontal="right" vertical="center"/>
    </xf>
    <xf numFmtId="0" fontId="5" fillId="0" borderId="14" xfId="2" applyFont="1" applyFill="1" applyBorder="1" applyAlignment="1">
      <alignment vertical="top"/>
    </xf>
    <xf numFmtId="0" fontId="5" fillId="6" borderId="3" xfId="2" applyFont="1" applyFill="1" applyBorder="1" applyAlignment="1">
      <alignment horizontal="right" vertical="center"/>
    </xf>
    <xf numFmtId="0" fontId="2" fillId="6" borderId="12" xfId="2" applyFont="1" applyFill="1" applyBorder="1" applyAlignment="1">
      <alignment vertical="center"/>
    </xf>
    <xf numFmtId="0" fontId="5" fillId="6" borderId="12" xfId="2" applyFont="1" applyFill="1" applyBorder="1" applyAlignment="1">
      <alignment horizontal="left" vertical="top"/>
    </xf>
    <xf numFmtId="0" fontId="2" fillId="0" borderId="11" xfId="2" applyFont="1" applyFill="1" applyBorder="1" applyAlignment="1">
      <alignment horizontal="right" vertical="center"/>
    </xf>
    <xf numFmtId="0" fontId="2" fillId="0" borderId="14" xfId="2" applyFont="1" applyFill="1" applyBorder="1" applyAlignment="1">
      <alignment horizontal="left" vertical="top"/>
    </xf>
    <xf numFmtId="176" fontId="7" fillId="6" borderId="12" xfId="2" applyNumberFormat="1" applyFont="1" applyFill="1" applyBorder="1" applyAlignment="1">
      <alignment horizontal="right" vertical="center"/>
    </xf>
    <xf numFmtId="3" fontId="5" fillId="6" borderId="0" xfId="2" applyNumberFormat="1" applyFont="1" applyFill="1" applyBorder="1" applyAlignment="1">
      <alignment horizontal="left" vertical="top"/>
    </xf>
    <xf numFmtId="0" fontId="5" fillId="0" borderId="11" xfId="2" applyFont="1" applyFill="1" applyBorder="1" applyAlignment="1">
      <alignment horizontal="center" vertical="top"/>
    </xf>
    <xf numFmtId="0" fontId="5" fillId="0" borderId="14" xfId="2" applyFont="1" applyFill="1" applyBorder="1" applyAlignment="1">
      <alignment horizontal="left" vertical="top"/>
    </xf>
    <xf numFmtId="0" fontId="5" fillId="0" borderId="14" xfId="2" applyFont="1" applyFill="1" applyBorder="1" applyAlignment="1">
      <alignment horizontal="center" vertical="top"/>
    </xf>
    <xf numFmtId="0" fontId="5" fillId="0" borderId="10" xfId="2" applyFont="1" applyFill="1" applyBorder="1" applyAlignment="1">
      <alignment vertical="top"/>
    </xf>
    <xf numFmtId="0" fontId="2" fillId="0" borderId="10" xfId="2" applyFont="1" applyFill="1" applyBorder="1" applyAlignment="1">
      <alignment horizontal="left" vertical="top"/>
    </xf>
    <xf numFmtId="0" fontId="2" fillId="0" borderId="8" xfId="2" applyFont="1" applyFill="1" applyBorder="1" applyAlignment="1">
      <alignment horizontal="right" vertical="center"/>
    </xf>
    <xf numFmtId="0" fontId="4" fillId="0" borderId="4" xfId="2" applyFont="1" applyFill="1" applyBorder="1" applyAlignment="1">
      <alignment horizontal="center" vertical="center"/>
    </xf>
    <xf numFmtId="0" fontId="5" fillId="0" borderId="1" xfId="2" applyFont="1" applyFill="1" applyBorder="1" applyAlignment="1">
      <alignment vertical="top"/>
    </xf>
    <xf numFmtId="0" fontId="7" fillId="2" borderId="0" xfId="2" applyFont="1" applyFill="1" applyBorder="1" applyAlignment="1">
      <alignment horizontal="right" vertical="center"/>
    </xf>
    <xf numFmtId="0" fontId="5" fillId="2" borderId="13" xfId="2" applyNumberFormat="1" applyFont="1" applyFill="1" applyBorder="1" applyAlignment="1">
      <alignment vertical="center"/>
    </xf>
    <xf numFmtId="0" fontId="5" fillId="2" borderId="13" xfId="2" applyFont="1" applyFill="1" applyBorder="1" applyAlignment="1">
      <alignment horizontal="right" vertical="center"/>
    </xf>
    <xf numFmtId="9" fontId="7" fillId="2" borderId="2" xfId="2" applyNumberFormat="1" applyFont="1" applyFill="1" applyBorder="1" applyAlignment="1">
      <alignment vertical="center"/>
    </xf>
    <xf numFmtId="0" fontId="7" fillId="0" borderId="8" xfId="2" applyFont="1" applyFill="1" applyBorder="1" applyAlignment="1">
      <alignment horizontal="right" vertical="center"/>
    </xf>
    <xf numFmtId="0" fontId="5" fillId="6" borderId="13" xfId="2" applyNumberFormat="1" applyFont="1" applyFill="1" applyBorder="1" applyAlignment="1">
      <alignment vertical="center"/>
    </xf>
    <xf numFmtId="9" fontId="7" fillId="6" borderId="2" xfId="2" applyNumberFormat="1" applyFont="1" applyFill="1" applyBorder="1" applyAlignment="1">
      <alignment vertical="center"/>
    </xf>
    <xf numFmtId="0" fontId="5" fillId="0" borderId="14" xfId="2" applyFont="1" applyFill="1" applyBorder="1" applyAlignment="1">
      <alignment horizontal="left" vertical="top" wrapText="1"/>
    </xf>
    <xf numFmtId="0" fontId="5" fillId="0" borderId="14" xfId="2" applyFont="1" applyFill="1" applyBorder="1" applyAlignment="1">
      <alignment vertical="top" wrapText="1"/>
    </xf>
    <xf numFmtId="0" fontId="4" fillId="0" borderId="12" xfId="2" applyFont="1" applyFill="1" applyBorder="1" applyAlignment="1">
      <alignment horizontal="right" vertical="center"/>
    </xf>
    <xf numFmtId="0" fontId="5" fillId="0" borderId="9" xfId="2" applyFont="1" applyFill="1" applyBorder="1" applyAlignment="1">
      <alignment horizontal="left" vertical="center" wrapText="1"/>
    </xf>
    <xf numFmtId="0" fontId="4" fillId="0" borderId="7" xfId="2" applyFont="1" applyFill="1" applyBorder="1" applyAlignment="1">
      <alignment horizontal="right" vertical="center"/>
    </xf>
    <xf numFmtId="0" fontId="5" fillId="0" borderId="4" xfId="2" applyFont="1" applyFill="1" applyBorder="1" applyAlignment="1">
      <alignment horizontal="left" vertical="center" wrapText="1"/>
    </xf>
    <xf numFmtId="9" fontId="7" fillId="2" borderId="0" xfId="2" applyNumberFormat="1" applyFont="1" applyFill="1" applyBorder="1" applyAlignment="1">
      <alignment horizontal="right" vertical="center"/>
    </xf>
    <xf numFmtId="0" fontId="12" fillId="0" borderId="11" xfId="2" applyFont="1" applyFill="1" applyBorder="1" applyAlignment="1">
      <alignment vertical="center"/>
    </xf>
    <xf numFmtId="0" fontId="5" fillId="0" borderId="14" xfId="2" applyFont="1" applyFill="1" applyBorder="1" applyAlignment="1">
      <alignment horizontal="left" vertical="center" wrapText="1"/>
    </xf>
    <xf numFmtId="0" fontId="5" fillId="0" borderId="14" xfId="2" applyFont="1" applyFill="1" applyBorder="1" applyAlignment="1">
      <alignment vertical="center" wrapText="1"/>
    </xf>
    <xf numFmtId="0" fontId="5" fillId="0" borderId="14" xfId="2" applyFont="1" applyFill="1" applyBorder="1" applyAlignment="1">
      <alignment vertical="center"/>
    </xf>
    <xf numFmtId="0" fontId="5" fillId="6" borderId="4" xfId="2" applyFont="1" applyFill="1" applyBorder="1" applyAlignment="1">
      <alignment horizontal="left" vertical="center" wrapText="1"/>
    </xf>
    <xf numFmtId="0" fontId="4" fillId="6" borderId="0" xfId="2" applyFont="1" applyFill="1" applyAlignment="1">
      <alignment horizontal="right" vertical="center"/>
    </xf>
    <xf numFmtId="0" fontId="7" fillId="6" borderId="11" xfId="2" applyFont="1" applyFill="1" applyBorder="1" applyAlignment="1">
      <alignment horizontal="right" vertical="center"/>
    </xf>
    <xf numFmtId="0" fontId="7" fillId="6" borderId="8" xfId="2" applyFont="1" applyFill="1" applyBorder="1" applyAlignment="1">
      <alignment horizontal="right" vertical="center"/>
    </xf>
    <xf numFmtId="0" fontId="4" fillId="6" borderId="0" xfId="2" applyFont="1" applyFill="1" applyBorder="1" applyAlignment="1">
      <alignment horizontal="right" vertical="center"/>
    </xf>
    <xf numFmtId="0" fontId="4" fillId="6" borderId="12" xfId="2" applyFont="1" applyFill="1" applyBorder="1" applyAlignment="1">
      <alignment horizontal="right" vertical="center"/>
    </xf>
    <xf numFmtId="0" fontId="5" fillId="6" borderId="8" xfId="2" applyFont="1" applyFill="1" applyBorder="1" applyAlignment="1">
      <alignment horizontal="left" vertical="center"/>
    </xf>
    <xf numFmtId="0" fontId="5" fillId="6" borderId="9" xfId="2" applyFont="1" applyFill="1" applyBorder="1" applyAlignment="1">
      <alignment horizontal="left" vertical="center" wrapText="1"/>
    </xf>
    <xf numFmtId="0" fontId="4" fillId="6" borderId="7" xfId="2" applyFont="1" applyFill="1" applyBorder="1" applyAlignment="1">
      <alignment horizontal="right" vertical="center"/>
    </xf>
    <xf numFmtId="3" fontId="5" fillId="0" borderId="4" xfId="2" applyNumberFormat="1" applyFont="1" applyFill="1" applyBorder="1" applyAlignment="1">
      <alignment horizontal="left" vertical="top" wrapText="1"/>
    </xf>
    <xf numFmtId="3" fontId="5" fillId="0" borderId="0" xfId="2" applyNumberFormat="1" applyFont="1" applyFill="1" applyBorder="1" applyAlignment="1">
      <alignment horizontal="left" vertical="top" wrapText="1"/>
    </xf>
    <xf numFmtId="0" fontId="5" fillId="0" borderId="8" xfId="2" applyFont="1" applyFill="1" applyBorder="1" applyAlignment="1">
      <alignment horizontal="right" vertical="center"/>
    </xf>
    <xf numFmtId="0" fontId="5" fillId="0" borderId="7" xfId="2" applyFont="1" applyFill="1" applyBorder="1" applyAlignment="1">
      <alignment horizontal="right" vertical="center"/>
    </xf>
    <xf numFmtId="0" fontId="5" fillId="6" borderId="8" xfId="2" applyFont="1" applyFill="1" applyBorder="1" applyAlignment="1">
      <alignment horizontal="right" vertical="center"/>
    </xf>
    <xf numFmtId="0" fontId="5" fillId="6" borderId="7" xfId="2" applyFont="1" applyFill="1" applyBorder="1" applyAlignment="1">
      <alignment horizontal="right" vertical="center"/>
    </xf>
    <xf numFmtId="0" fontId="5" fillId="0" borderId="10" xfId="2" applyFont="1" applyFill="1" applyBorder="1" applyAlignment="1">
      <alignment vertical="top" wrapText="1"/>
    </xf>
    <xf numFmtId="3" fontId="7" fillId="0" borderId="12" xfId="2" applyNumberFormat="1" applyFont="1" applyFill="1" applyBorder="1" applyAlignment="1">
      <alignment horizontal="right" vertical="center"/>
    </xf>
    <xf numFmtId="0" fontId="5" fillId="6" borderId="14" xfId="2" applyFont="1" applyFill="1" applyBorder="1" applyAlignment="1">
      <alignment vertical="top" wrapText="1"/>
    </xf>
    <xf numFmtId="0" fontId="5" fillId="6" borderId="14" xfId="2" applyFont="1" applyFill="1" applyBorder="1" applyAlignment="1">
      <alignment horizontal="left" vertical="top" wrapText="1"/>
    </xf>
    <xf numFmtId="0" fontId="5" fillId="6" borderId="12" xfId="2" applyFont="1" applyFill="1" applyBorder="1" applyAlignment="1">
      <alignment vertical="top" wrapText="1"/>
    </xf>
    <xf numFmtId="3" fontId="7" fillId="6" borderId="12" xfId="2" applyNumberFormat="1" applyFont="1" applyFill="1" applyBorder="1" applyAlignment="1">
      <alignment horizontal="right" vertical="center"/>
    </xf>
    <xf numFmtId="3" fontId="7" fillId="6" borderId="0" xfId="2" applyNumberFormat="1" applyFont="1" applyFill="1" applyBorder="1" applyAlignment="1">
      <alignment horizontal="right" vertical="center"/>
    </xf>
    <xf numFmtId="0" fontId="5" fillId="6" borderId="14" xfId="2" applyFont="1" applyFill="1" applyBorder="1" applyAlignment="1">
      <alignment horizontal="left" vertical="center" wrapText="1"/>
    </xf>
    <xf numFmtId="0" fontId="5" fillId="6" borderId="14" xfId="2" applyFont="1" applyFill="1" applyBorder="1" applyAlignment="1">
      <alignment vertical="center" wrapText="1"/>
    </xf>
    <xf numFmtId="0" fontId="5" fillId="6" borderId="14" xfId="2" applyFont="1" applyFill="1" applyBorder="1" applyAlignment="1">
      <alignment vertical="center"/>
    </xf>
    <xf numFmtId="3" fontId="5" fillId="6" borderId="4" xfId="2" applyNumberFormat="1" applyFont="1" applyFill="1" applyBorder="1" applyAlignment="1">
      <alignment horizontal="left" vertical="top" wrapText="1"/>
    </xf>
    <xf numFmtId="3" fontId="5" fillId="6" borderId="0" xfId="2" applyNumberFormat="1" applyFont="1" applyFill="1" applyBorder="1" applyAlignment="1">
      <alignment horizontal="left" vertical="top" wrapText="1"/>
    </xf>
    <xf numFmtId="0" fontId="5" fillId="6" borderId="0" xfId="2" applyFont="1" applyFill="1" applyBorder="1" applyAlignment="1">
      <alignment horizontal="left" vertical="center"/>
    </xf>
    <xf numFmtId="0" fontId="5" fillId="6" borderId="10" xfId="2" applyFont="1" applyFill="1" applyBorder="1" applyAlignment="1">
      <alignment vertical="top" wrapText="1"/>
    </xf>
    <xf numFmtId="0" fontId="5" fillId="6" borderId="7" xfId="2" applyFont="1" applyFill="1" applyBorder="1" applyAlignment="1">
      <alignment vertical="top" wrapText="1"/>
    </xf>
    <xf numFmtId="0" fontId="5" fillId="6" borderId="9" xfId="2" applyFont="1" applyFill="1" applyBorder="1" applyAlignment="1">
      <alignment vertical="top" wrapText="1"/>
    </xf>
    <xf numFmtId="0" fontId="5" fillId="6" borderId="8" xfId="2" applyFont="1" applyFill="1" applyBorder="1" applyAlignment="1">
      <alignment vertical="top"/>
    </xf>
    <xf numFmtId="0" fontId="5" fillId="6" borderId="9" xfId="2" applyFont="1" applyFill="1" applyBorder="1" applyAlignment="1">
      <alignment vertical="top"/>
    </xf>
    <xf numFmtId="0" fontId="12" fillId="6" borderId="1" xfId="2" applyFont="1" applyFill="1" applyBorder="1" applyAlignment="1">
      <alignment vertical="center"/>
    </xf>
    <xf numFmtId="0" fontId="5" fillId="6" borderId="8" xfId="2" applyFont="1" applyFill="1" applyBorder="1" applyAlignment="1">
      <alignment vertical="top" wrapText="1"/>
    </xf>
    <xf numFmtId="0" fontId="12" fillId="6" borderId="1" xfId="2" applyFont="1" applyFill="1" applyBorder="1" applyAlignment="1">
      <alignment vertical="top" wrapText="1"/>
    </xf>
    <xf numFmtId="0" fontId="12" fillId="6" borderId="15" xfId="2" applyFont="1" applyFill="1" applyBorder="1" applyAlignment="1">
      <alignment vertical="top" wrapText="1"/>
    </xf>
    <xf numFmtId="0" fontId="2" fillId="0" borderId="0" xfId="2" applyFont="1" applyFill="1" applyAlignment="1">
      <alignment horizontal="center" vertical="center"/>
    </xf>
    <xf numFmtId="0" fontId="5" fillId="4" borderId="15" xfId="2" applyFont="1" applyFill="1" applyBorder="1" applyAlignment="1">
      <alignment vertical="center"/>
    </xf>
    <xf numFmtId="0" fontId="2" fillId="4" borderId="13" xfId="2" applyFont="1" applyFill="1" applyBorder="1" applyAlignment="1">
      <alignment horizontal="right" vertical="center"/>
    </xf>
    <xf numFmtId="0" fontId="2" fillId="4" borderId="0" xfId="2" applyFont="1" applyFill="1" applyBorder="1" applyAlignment="1">
      <alignment vertical="center"/>
    </xf>
    <xf numFmtId="0" fontId="2" fillId="4" borderId="0" xfId="2" applyFont="1" applyFill="1" applyAlignment="1">
      <alignment vertical="center"/>
    </xf>
    <xf numFmtId="176" fontId="7" fillId="4" borderId="13" xfId="2" applyNumberFormat="1" applyFont="1" applyFill="1" applyBorder="1" applyAlignment="1">
      <alignment horizontal="right" vertical="center"/>
    </xf>
    <xf numFmtId="3" fontId="2" fillId="4" borderId="6" xfId="2" applyNumberFormat="1" applyFont="1" applyFill="1" applyBorder="1" applyAlignment="1">
      <alignment vertical="center"/>
    </xf>
    <xf numFmtId="0" fontId="5" fillId="4" borderId="5" xfId="2" applyFont="1" applyFill="1" applyBorder="1" applyAlignment="1">
      <alignment horizontal="center" vertical="center"/>
    </xf>
    <xf numFmtId="0" fontId="2" fillId="4" borderId="14" xfId="2" applyFont="1" applyFill="1" applyBorder="1" applyAlignment="1">
      <alignment horizontal="center" vertical="center"/>
    </xf>
    <xf numFmtId="0" fontId="5" fillId="4" borderId="11" xfId="2" applyFont="1" applyFill="1" applyBorder="1" applyAlignment="1">
      <alignment vertical="top" wrapText="1"/>
    </xf>
    <xf numFmtId="0" fontId="5" fillId="4" borderId="0" xfId="2" applyFont="1" applyFill="1" applyBorder="1" applyAlignment="1">
      <alignment vertical="top" wrapText="1"/>
    </xf>
    <xf numFmtId="0" fontId="5" fillId="4" borderId="12" xfId="2" applyFont="1" applyFill="1" applyBorder="1" applyAlignment="1">
      <alignment vertical="top" wrapText="1"/>
    </xf>
    <xf numFmtId="0" fontId="5" fillId="4" borderId="11" xfId="2" applyFont="1" applyFill="1" applyBorder="1" applyAlignment="1">
      <alignment vertical="center"/>
    </xf>
    <xf numFmtId="0" fontId="5" fillId="4" borderId="0" xfId="2" applyFont="1" applyFill="1" applyBorder="1" applyAlignment="1">
      <alignment vertical="center"/>
    </xf>
    <xf numFmtId="0" fontId="5" fillId="4" borderId="12" xfId="2" applyFont="1" applyFill="1" applyBorder="1" applyAlignment="1">
      <alignment vertical="center"/>
    </xf>
    <xf numFmtId="0" fontId="2" fillId="4" borderId="12" xfId="2" applyFont="1" applyFill="1" applyBorder="1" applyAlignment="1">
      <alignment vertical="center"/>
    </xf>
    <xf numFmtId="0" fontId="2" fillId="4" borderId="11" xfId="2" applyFont="1" applyFill="1" applyBorder="1" applyAlignment="1">
      <alignment vertical="center"/>
    </xf>
    <xf numFmtId="0" fontId="5" fillId="4" borderId="8" xfId="2" applyFont="1" applyFill="1" applyBorder="1" applyAlignment="1">
      <alignment vertical="center"/>
    </xf>
    <xf numFmtId="0" fontId="2" fillId="4" borderId="7" xfId="2" applyFont="1" applyFill="1" applyBorder="1" applyAlignment="1">
      <alignment vertical="center"/>
    </xf>
    <xf numFmtId="0" fontId="5" fillId="4" borderId="8" xfId="2" applyFont="1" applyFill="1" applyBorder="1" applyAlignment="1">
      <alignment vertical="top" wrapText="1"/>
    </xf>
    <xf numFmtId="0" fontId="5" fillId="4" borderId="9" xfId="2" applyFont="1" applyFill="1" applyBorder="1" applyAlignment="1">
      <alignment vertical="top" wrapText="1"/>
    </xf>
    <xf numFmtId="0" fontId="5" fillId="4" borderId="7" xfId="2" applyFont="1" applyFill="1" applyBorder="1" applyAlignment="1">
      <alignment vertical="top" wrapText="1"/>
    </xf>
    <xf numFmtId="0" fontId="2" fillId="4" borderId="2" xfId="2" applyFont="1" applyFill="1" applyBorder="1" applyAlignment="1">
      <alignment horizontal="right" vertical="center"/>
    </xf>
    <xf numFmtId="0" fontId="2" fillId="0" borderId="14" xfId="2" applyFont="1" applyFill="1" applyBorder="1" applyAlignment="1">
      <alignment horizontal="center" vertical="center"/>
    </xf>
    <xf numFmtId="0" fontId="5" fillId="4" borderId="11" xfId="2" applyFont="1" applyFill="1" applyBorder="1" applyAlignment="1">
      <alignment vertical="top"/>
    </xf>
    <xf numFmtId="0" fontId="5" fillId="4" borderId="11" xfId="2" applyFont="1" applyFill="1" applyBorder="1" applyAlignment="1">
      <alignment horizontal="left" vertical="top" wrapText="1"/>
    </xf>
    <xf numFmtId="0" fontId="5" fillId="4" borderId="0" xfId="2" applyFont="1" applyFill="1" applyBorder="1" applyAlignment="1">
      <alignment horizontal="left" vertical="top" wrapText="1"/>
    </xf>
    <xf numFmtId="0" fontId="5" fillId="4" borderId="12" xfId="2" applyFont="1" applyFill="1" applyBorder="1" applyAlignment="1">
      <alignment horizontal="left" vertical="top" wrapText="1"/>
    </xf>
    <xf numFmtId="0" fontId="5" fillId="6" borderId="5" xfId="2" applyFont="1" applyFill="1" applyBorder="1" applyAlignment="1">
      <alignment horizontal="center" vertical="center"/>
    </xf>
    <xf numFmtId="0" fontId="2" fillId="6" borderId="14" xfId="2" applyFont="1" applyFill="1" applyBorder="1" applyAlignment="1">
      <alignment horizontal="center" vertical="center"/>
    </xf>
    <xf numFmtId="0" fontId="2" fillId="6" borderId="11" xfId="2" applyFont="1" applyFill="1" applyBorder="1" applyAlignment="1">
      <alignment vertical="center"/>
    </xf>
    <xf numFmtId="0" fontId="2" fillId="6" borderId="2" xfId="2" applyFont="1" applyFill="1" applyBorder="1" applyAlignment="1">
      <alignment horizontal="right" vertical="center"/>
    </xf>
    <xf numFmtId="0" fontId="2" fillId="6" borderId="3" xfId="2" applyFill="1" applyBorder="1" applyAlignment="1">
      <alignment vertical="top"/>
    </xf>
    <xf numFmtId="0" fontId="2" fillId="6" borderId="12" xfId="2" applyFill="1" applyBorder="1" applyAlignment="1">
      <alignment vertical="top"/>
    </xf>
    <xf numFmtId="0" fontId="2" fillId="6" borderId="7" xfId="2" applyFill="1" applyBorder="1" applyAlignment="1">
      <alignment vertical="top"/>
    </xf>
    <xf numFmtId="0" fontId="5" fillId="6" borderId="1" xfId="2" applyFont="1" applyFill="1" applyBorder="1" applyAlignment="1">
      <alignment horizontal="left" vertical="top" wrapText="1"/>
    </xf>
    <xf numFmtId="0" fontId="5" fillId="6" borderId="8" xfId="2" applyFont="1" applyFill="1" applyBorder="1" applyAlignment="1">
      <alignment horizontal="left" vertical="top" wrapText="1"/>
    </xf>
    <xf numFmtId="0" fontId="5" fillId="6" borderId="15" xfId="2" applyFont="1" applyFill="1" applyBorder="1" applyAlignment="1">
      <alignment horizontal="left" vertical="top"/>
    </xf>
    <xf numFmtId="0" fontId="5" fillId="6" borderId="13" xfId="2" applyFont="1" applyFill="1" applyBorder="1" applyAlignment="1">
      <alignment horizontal="left" vertical="top" wrapText="1"/>
    </xf>
    <xf numFmtId="0" fontId="5" fillId="6" borderId="2" xfId="2" applyFont="1" applyFill="1" applyBorder="1" applyAlignment="1">
      <alignment horizontal="left" vertical="top" wrapText="1"/>
    </xf>
    <xf numFmtId="0" fontId="5" fillId="6" borderId="13" xfId="2" applyFont="1" applyFill="1" applyBorder="1" applyAlignment="1">
      <alignment vertical="top"/>
    </xf>
    <xf numFmtId="0" fontId="2" fillId="6" borderId="13" xfId="2" applyFill="1" applyBorder="1" applyAlignment="1">
      <alignment vertical="top"/>
    </xf>
    <xf numFmtId="0" fontId="5" fillId="0" borderId="0" xfId="2" applyFont="1" applyFill="1" applyBorder="1" applyAlignment="1">
      <alignment vertical="center" wrapText="1"/>
    </xf>
    <xf numFmtId="0" fontId="5" fillId="0" borderId="12" xfId="2" applyFont="1" applyFill="1" applyBorder="1" applyAlignment="1">
      <alignment vertical="center" wrapText="1"/>
    </xf>
    <xf numFmtId="0" fontId="5" fillId="6" borderId="13" xfId="2" applyFont="1" applyFill="1" applyBorder="1" applyAlignment="1">
      <alignment vertical="top" wrapText="1"/>
    </xf>
    <xf numFmtId="0" fontId="11" fillId="0" borderId="3" xfId="2" applyFont="1" applyFill="1" applyBorder="1" applyAlignment="1">
      <alignment vertical="center"/>
    </xf>
    <xf numFmtId="0" fontId="11" fillId="0" borderId="13" xfId="2" applyFont="1" applyFill="1" applyBorder="1" applyAlignment="1">
      <alignment horizontal="right" vertical="center"/>
    </xf>
    <xf numFmtId="0" fontId="11" fillId="0" borderId="7" xfId="2" applyFont="1" applyFill="1" applyBorder="1" applyAlignment="1">
      <alignment vertical="center"/>
    </xf>
    <xf numFmtId="0" fontId="7" fillId="6" borderId="0" xfId="2" applyFont="1" applyFill="1" applyBorder="1" applyAlignment="1">
      <alignment vertical="center"/>
    </xf>
    <xf numFmtId="3" fontId="8" fillId="0" borderId="14" xfId="2" applyNumberFormat="1" applyFont="1" applyFill="1" applyBorder="1" applyAlignment="1">
      <alignment horizontal="center" vertical="center"/>
    </xf>
    <xf numFmtId="3" fontId="7" fillId="0" borderId="11" xfId="2" applyNumberFormat="1" applyFont="1" applyFill="1" applyBorder="1" applyAlignment="1">
      <alignment vertical="center"/>
    </xf>
    <xf numFmtId="3" fontId="8" fillId="0" borderId="10" xfId="2" applyNumberFormat="1" applyFont="1" applyFill="1" applyBorder="1" applyAlignment="1">
      <alignment horizontal="center" vertical="center"/>
    </xf>
    <xf numFmtId="3" fontId="5" fillId="0" borderId="5" xfId="2" applyNumberFormat="1" applyFont="1" applyFill="1" applyBorder="1" applyAlignment="1">
      <alignment horizontal="center" vertical="center"/>
    </xf>
    <xf numFmtId="3" fontId="5" fillId="0" borderId="14" xfId="2" applyNumberFormat="1" applyFont="1" applyFill="1" applyBorder="1" applyAlignment="1">
      <alignment horizontal="center" vertical="center"/>
    </xf>
    <xf numFmtId="0" fontId="2" fillId="0" borderId="0" xfId="2" applyFont="1" applyFill="1" applyAlignment="1"/>
    <xf numFmtId="0" fontId="5" fillId="0" borderId="0" xfId="2" applyFont="1" applyFill="1" applyAlignment="1">
      <alignment vertical="center" shrinkToFit="1"/>
    </xf>
    <xf numFmtId="0" fontId="5" fillId="0" borderId="10" xfId="2" applyFont="1" applyFill="1" applyBorder="1" applyAlignment="1">
      <alignment vertical="center" shrinkToFit="1"/>
    </xf>
    <xf numFmtId="0" fontId="5" fillId="2" borderId="6" xfId="2" applyFont="1" applyFill="1" applyBorder="1" applyAlignment="1">
      <alignment vertical="center" shrinkToFit="1"/>
    </xf>
    <xf numFmtId="0" fontId="5" fillId="6" borderId="6" xfId="2" applyFont="1" applyFill="1" applyBorder="1" applyAlignment="1">
      <alignment vertical="center" shrinkToFit="1"/>
    </xf>
    <xf numFmtId="0" fontId="5" fillId="0" borderId="6" xfId="2" applyFont="1" applyFill="1" applyBorder="1" applyAlignment="1">
      <alignment vertical="center" shrinkToFit="1"/>
    </xf>
    <xf numFmtId="3" fontId="5" fillId="0" borderId="3" xfId="2" applyNumberFormat="1" applyFont="1" applyFill="1" applyBorder="1" applyAlignment="1">
      <alignment horizontal="left" vertical="top" wrapText="1"/>
    </xf>
    <xf numFmtId="3" fontId="5" fillId="0" borderId="11" xfId="2" applyNumberFormat="1" applyFont="1" applyFill="1" applyBorder="1" applyAlignment="1">
      <alignment horizontal="left" vertical="top" wrapText="1"/>
    </xf>
    <xf numFmtId="3" fontId="5" fillId="0" borderId="12" xfId="2" applyNumberFormat="1" applyFont="1" applyFill="1" applyBorder="1" applyAlignment="1">
      <alignment horizontal="left" vertical="top" wrapText="1"/>
    </xf>
    <xf numFmtId="176" fontId="7" fillId="0" borderId="12" xfId="2" applyNumberFormat="1" applyFont="1" applyFill="1" applyBorder="1" applyAlignment="1">
      <alignment horizontal="center" vertical="center"/>
    </xf>
    <xf numFmtId="176" fontId="7" fillId="0" borderId="11" xfId="2" applyNumberFormat="1" applyFont="1" applyFill="1" applyBorder="1" applyAlignment="1">
      <alignment horizontal="center" vertical="center"/>
    </xf>
    <xf numFmtId="3" fontId="5" fillId="6" borderId="3" xfId="2" applyNumberFormat="1" applyFont="1" applyFill="1" applyBorder="1" applyAlignment="1">
      <alignment horizontal="left" vertical="top" wrapText="1"/>
    </xf>
    <xf numFmtId="3" fontId="5" fillId="6" borderId="11" xfId="2" applyNumberFormat="1" applyFont="1" applyFill="1" applyBorder="1" applyAlignment="1">
      <alignment horizontal="left" vertical="top" wrapText="1"/>
    </xf>
    <xf numFmtId="3" fontId="5" fillId="6" borderId="12" xfId="2" applyNumberFormat="1" applyFont="1" applyFill="1" applyBorder="1" applyAlignment="1">
      <alignment horizontal="left" vertical="top" wrapText="1"/>
    </xf>
    <xf numFmtId="0" fontId="5" fillId="6" borderId="12" xfId="2" applyFont="1" applyFill="1" applyBorder="1" applyAlignment="1">
      <alignment horizontal="left" vertical="center"/>
    </xf>
    <xf numFmtId="0" fontId="5" fillId="6" borderId="11" xfId="2" applyFont="1" applyFill="1" applyBorder="1" applyAlignment="1">
      <alignment horizontal="left" vertical="center"/>
    </xf>
    <xf numFmtId="0" fontId="14" fillId="6" borderId="15" xfId="2" applyFont="1" applyFill="1" applyBorder="1" applyAlignment="1">
      <alignment vertical="top" wrapText="1"/>
    </xf>
    <xf numFmtId="0" fontId="3" fillId="2" borderId="0" xfId="2" applyFont="1" applyFill="1" applyAlignment="1">
      <alignment vertical="center"/>
    </xf>
    <xf numFmtId="0" fontId="5" fillId="2" borderId="0" xfId="2" applyFont="1" applyFill="1" applyAlignment="1">
      <alignment vertical="center" shrinkToFit="1"/>
    </xf>
    <xf numFmtId="0" fontId="4" fillId="2" borderId="0" xfId="2" applyFont="1" applyFill="1" applyAlignment="1">
      <alignment vertical="center"/>
    </xf>
    <xf numFmtId="0" fontId="5" fillId="2" borderId="0" xfId="2" applyFont="1" applyFill="1" applyAlignment="1">
      <alignment vertical="center"/>
    </xf>
    <xf numFmtId="0" fontId="10" fillId="0" borderId="12" xfId="2" applyFont="1" applyFill="1" applyBorder="1" applyAlignment="1">
      <alignment vertical="center"/>
    </xf>
    <xf numFmtId="9" fontId="12" fillId="6" borderId="4" xfId="2" applyNumberFormat="1" applyFont="1" applyFill="1" applyBorder="1" applyAlignment="1">
      <alignment vertical="top" wrapText="1"/>
    </xf>
    <xf numFmtId="9" fontId="12" fillId="6" borderId="3" xfId="2" applyNumberFormat="1" applyFont="1" applyFill="1" applyBorder="1" applyAlignment="1">
      <alignment vertical="top" wrapText="1"/>
    </xf>
    <xf numFmtId="0" fontId="5" fillId="0" borderId="8" xfId="2" applyFont="1" applyFill="1" applyBorder="1" applyAlignment="1">
      <alignment vertical="top"/>
    </xf>
    <xf numFmtId="3" fontId="5" fillId="6" borderId="14" xfId="2" applyNumberFormat="1" applyFont="1" applyFill="1" applyBorder="1" applyAlignment="1">
      <alignment horizontal="left" vertical="top" wrapText="1"/>
    </xf>
    <xf numFmtId="0" fontId="5" fillId="6" borderId="14" xfId="2" applyFont="1" applyFill="1" applyBorder="1" applyAlignment="1">
      <alignment horizontal="left" vertical="center"/>
    </xf>
    <xf numFmtId="0" fontId="3" fillId="6" borderId="0" xfId="2" applyFont="1" applyFill="1" applyAlignment="1">
      <alignment vertical="center"/>
    </xf>
    <xf numFmtId="0" fontId="5" fillId="6" borderId="0" xfId="2" applyFont="1" applyFill="1" applyAlignment="1">
      <alignment vertical="center" shrinkToFit="1"/>
    </xf>
    <xf numFmtId="0" fontId="10" fillId="6" borderId="12" xfId="2" applyFont="1" applyFill="1" applyBorder="1" applyAlignment="1">
      <alignment vertical="center"/>
    </xf>
    <xf numFmtId="0" fontId="5" fillId="0" borderId="0" xfId="1" applyFont="1" applyFill="1" applyAlignment="1">
      <alignment vertical="center"/>
    </xf>
    <xf numFmtId="0" fontId="4" fillId="0" borderId="0" xfId="1" applyFont="1" applyFill="1" applyAlignment="1">
      <alignment horizontal="right" vertical="center"/>
    </xf>
    <xf numFmtId="0" fontId="8" fillId="0" borderId="0" xfId="1" applyFont="1" applyFill="1" applyAlignment="1">
      <alignment vertical="center"/>
    </xf>
    <xf numFmtId="0" fontId="4" fillId="0" borderId="2" xfId="1" applyFont="1" applyFill="1" applyBorder="1" applyAlignment="1">
      <alignment vertical="center"/>
    </xf>
    <xf numFmtId="0" fontId="7" fillId="0" borderId="3" xfId="1" applyFont="1" applyFill="1" applyBorder="1" applyAlignment="1">
      <alignment horizontal="center" vertical="center"/>
    </xf>
    <xf numFmtId="0" fontId="4" fillId="0" borderId="1" xfId="1" applyFont="1" applyFill="1" applyBorder="1" applyAlignment="1">
      <alignment vertical="center"/>
    </xf>
    <xf numFmtId="0" fontId="4" fillId="0" borderId="4" xfId="1" applyFont="1" applyFill="1" applyBorder="1" applyAlignment="1">
      <alignment vertical="center"/>
    </xf>
    <xf numFmtId="0" fontId="5" fillId="0" borderId="4" xfId="1" applyFont="1" applyFill="1" applyBorder="1" applyAlignment="1">
      <alignment vertical="center"/>
    </xf>
    <xf numFmtId="0" fontId="7" fillId="0" borderId="4" xfId="1" applyFont="1" applyFill="1" applyBorder="1" applyAlignment="1">
      <alignment vertical="center"/>
    </xf>
    <xf numFmtId="0" fontId="4" fillId="0" borderId="4" xfId="1" applyFont="1" applyFill="1" applyBorder="1" applyAlignment="1">
      <alignment horizontal="right" vertical="center"/>
    </xf>
    <xf numFmtId="0" fontId="5" fillId="0" borderId="7" xfId="1" applyFont="1" applyFill="1" applyBorder="1" applyAlignment="1">
      <alignment vertical="center"/>
    </xf>
    <xf numFmtId="0" fontId="4" fillId="0" borderId="8" xfId="1" applyFont="1" applyFill="1" applyBorder="1" applyAlignment="1">
      <alignment vertical="center"/>
    </xf>
    <xf numFmtId="0" fontId="4" fillId="0" borderId="9" xfId="1" applyFont="1" applyFill="1" applyBorder="1" applyAlignment="1">
      <alignment vertical="center"/>
    </xf>
    <xf numFmtId="0" fontId="4" fillId="0" borderId="9" xfId="1" applyFont="1" applyFill="1" applyBorder="1" applyAlignment="1">
      <alignment horizontal="right" vertical="center"/>
    </xf>
    <xf numFmtId="0" fontId="5" fillId="0" borderId="6" xfId="1" applyFont="1" applyFill="1" applyBorder="1" applyAlignment="1">
      <alignment vertical="center"/>
    </xf>
    <xf numFmtId="0" fontId="5" fillId="0" borderId="1" xfId="1" applyFont="1" applyFill="1" applyBorder="1" applyAlignment="1">
      <alignment vertical="center"/>
    </xf>
    <xf numFmtId="0" fontId="5" fillId="0" borderId="3" xfId="1" applyFont="1" applyFill="1" applyBorder="1" applyAlignment="1">
      <alignment vertical="center"/>
    </xf>
    <xf numFmtId="0" fontId="7" fillId="0" borderId="4" xfId="1" applyFont="1" applyFill="1" applyBorder="1" applyAlignment="1">
      <alignment horizontal="right" vertical="center"/>
    </xf>
    <xf numFmtId="0" fontId="7" fillId="0" borderId="1" xfId="1" applyFont="1" applyFill="1" applyBorder="1" applyAlignment="1">
      <alignment horizontal="right" vertical="center"/>
    </xf>
    <xf numFmtId="0" fontId="4" fillId="0" borderId="3" xfId="1" applyFont="1" applyFill="1" applyBorder="1" applyAlignment="1">
      <alignment vertical="center"/>
    </xf>
    <xf numFmtId="176" fontId="7" fillId="6" borderId="1" xfId="1" applyNumberFormat="1" applyFont="1" applyFill="1" applyBorder="1" applyAlignment="1">
      <alignment vertical="center"/>
    </xf>
    <xf numFmtId="176" fontId="7" fillId="6" borderId="4" xfId="1" applyNumberFormat="1" applyFont="1" applyFill="1" applyBorder="1" applyAlignment="1">
      <alignment vertical="center"/>
    </xf>
    <xf numFmtId="176" fontId="7" fillId="6" borderId="3" xfId="1" applyNumberFormat="1" applyFont="1" applyFill="1" applyBorder="1" applyAlignment="1">
      <alignment vertical="center"/>
    </xf>
    <xf numFmtId="3" fontId="8" fillId="3" borderId="5" xfId="1" applyNumberFormat="1" applyFont="1" applyFill="1" applyBorder="1" applyAlignment="1">
      <alignment vertical="center"/>
    </xf>
    <xf numFmtId="0" fontId="5" fillId="0" borderId="14" xfId="1" applyFont="1" applyFill="1" applyBorder="1" applyAlignment="1">
      <alignment horizontal="center" vertical="center"/>
    </xf>
    <xf numFmtId="0" fontId="5" fillId="0" borderId="12" xfId="1" applyFont="1" applyFill="1" applyBorder="1" applyAlignment="1">
      <alignment vertical="center"/>
    </xf>
    <xf numFmtId="0" fontId="12" fillId="0" borderId="11" xfId="1" applyFont="1" applyFill="1" applyBorder="1" applyAlignment="1">
      <alignment horizontal="left" vertical="center"/>
    </xf>
    <xf numFmtId="0" fontId="5" fillId="0" borderId="0" xfId="1" applyFont="1" applyFill="1" applyBorder="1" applyAlignment="1">
      <alignment horizontal="left" vertical="center"/>
    </xf>
    <xf numFmtId="0" fontId="5" fillId="0" borderId="11" xfId="1" applyFont="1" applyFill="1" applyBorder="1" applyAlignment="1">
      <alignment horizontal="left" vertical="center"/>
    </xf>
    <xf numFmtId="0" fontId="5" fillId="0" borderId="8" xfId="1" applyFont="1" applyFill="1" applyBorder="1" applyAlignment="1">
      <alignment horizontal="left" vertical="center"/>
    </xf>
    <xf numFmtId="0" fontId="5" fillId="0" borderId="9" xfId="1" applyFont="1" applyFill="1" applyBorder="1" applyAlignment="1">
      <alignment horizontal="left" vertical="center"/>
    </xf>
    <xf numFmtId="0" fontId="5" fillId="0" borderId="9" xfId="1" applyFont="1" applyFill="1" applyBorder="1" applyAlignment="1">
      <alignment horizontal="right" vertical="center"/>
    </xf>
    <xf numFmtId="9" fontId="7" fillId="6" borderId="15" xfId="1" applyNumberFormat="1" applyFont="1" applyFill="1" applyBorder="1" applyAlignment="1">
      <alignment horizontal="left" vertical="center"/>
    </xf>
    <xf numFmtId="0" fontId="7" fillId="6" borderId="13" xfId="1" applyNumberFormat="1" applyFont="1" applyFill="1" applyBorder="1" applyAlignment="1">
      <alignment horizontal="right" vertical="center"/>
    </xf>
    <xf numFmtId="9" fontId="7" fillId="6" borderId="2" xfId="1" applyNumberFormat="1" applyFont="1" applyFill="1" applyBorder="1" applyAlignment="1">
      <alignment horizontal="right" vertical="center"/>
    </xf>
    <xf numFmtId="0" fontId="5" fillId="3" borderId="6" xfId="1" applyFont="1" applyFill="1" applyBorder="1" applyAlignment="1">
      <alignment vertical="center"/>
    </xf>
    <xf numFmtId="0" fontId="5" fillId="0" borderId="1" xfId="1" applyFont="1" applyFill="1" applyBorder="1" applyAlignment="1">
      <alignment horizontal="left" vertical="center"/>
    </xf>
    <xf numFmtId="0" fontId="5" fillId="0" borderId="4" xfId="1" applyFont="1" applyFill="1" applyBorder="1" applyAlignment="1">
      <alignment horizontal="left" vertical="center"/>
    </xf>
    <xf numFmtId="0" fontId="5" fillId="0" borderId="4" xfId="1" applyFont="1" applyFill="1" applyBorder="1" applyAlignment="1">
      <alignment horizontal="right" vertical="center"/>
    </xf>
    <xf numFmtId="0" fontId="5" fillId="0" borderId="11" xfId="1" applyFont="1" applyFill="1" applyBorder="1" applyAlignment="1">
      <alignment horizontal="left" vertical="top" wrapText="1"/>
    </xf>
    <xf numFmtId="0" fontId="5" fillId="0" borderId="0" xfId="1" applyFont="1" applyFill="1" applyBorder="1" applyAlignment="1">
      <alignment horizontal="left" vertical="top" wrapText="1"/>
    </xf>
    <xf numFmtId="0" fontId="5" fillId="0" borderId="12" xfId="1" applyFont="1" applyFill="1" applyBorder="1" applyAlignment="1">
      <alignment horizontal="left" vertical="top" wrapText="1"/>
    </xf>
    <xf numFmtId="0" fontId="8" fillId="3" borderId="6" xfId="1" applyFont="1" applyFill="1" applyBorder="1" applyAlignment="1">
      <alignment horizontal="center" vertical="center"/>
    </xf>
    <xf numFmtId="0" fontId="8" fillId="3" borderId="2" xfId="1" applyFont="1" applyFill="1" applyBorder="1" applyAlignment="1">
      <alignment horizontal="center" vertical="center"/>
    </xf>
    <xf numFmtId="0" fontId="10" fillId="0" borderId="0" xfId="1" applyFont="1" applyFill="1" applyBorder="1" applyAlignment="1">
      <alignment horizontal="left" vertical="center"/>
    </xf>
    <xf numFmtId="0" fontId="5" fillId="0" borderId="12" xfId="1" applyFont="1" applyFill="1" applyBorder="1" applyAlignment="1">
      <alignment horizontal="left" vertical="center" wrapText="1"/>
    </xf>
    <xf numFmtId="0" fontId="5" fillId="0" borderId="0" xfId="1" applyFont="1" applyFill="1" applyBorder="1" applyAlignment="1">
      <alignment horizontal="right" vertical="center"/>
    </xf>
    <xf numFmtId="0" fontId="12" fillId="0" borderId="8" xfId="1" applyFont="1" applyFill="1" applyBorder="1" applyAlignment="1">
      <alignment horizontal="left" vertical="center"/>
    </xf>
    <xf numFmtId="0" fontId="5" fillId="4" borderId="6" xfId="1" applyFont="1" applyFill="1" applyBorder="1" applyAlignment="1">
      <alignment vertical="center"/>
    </xf>
    <xf numFmtId="0" fontId="5" fillId="4" borderId="15" xfId="1" applyFont="1" applyFill="1" applyBorder="1" applyAlignment="1">
      <alignment horizontal="left" vertical="center"/>
    </xf>
    <xf numFmtId="0" fontId="4" fillId="4" borderId="13" xfId="1" applyFont="1" applyFill="1" applyBorder="1" applyAlignment="1">
      <alignment vertical="center"/>
    </xf>
    <xf numFmtId="0" fontId="5" fillId="4" borderId="13" xfId="1" applyFont="1" applyFill="1" applyBorder="1" applyAlignment="1">
      <alignment horizontal="left" vertical="center"/>
    </xf>
    <xf numFmtId="0" fontId="5" fillId="4" borderId="13" xfId="1" applyFont="1" applyFill="1" applyBorder="1" applyAlignment="1">
      <alignment horizontal="right" vertical="center"/>
    </xf>
    <xf numFmtId="176" fontId="7" fillId="4" borderId="13" xfId="1" applyNumberFormat="1" applyFont="1" applyFill="1" applyBorder="1" applyAlignment="1">
      <alignment vertical="center"/>
    </xf>
    <xf numFmtId="176" fontId="7" fillId="4" borderId="15" xfId="1" applyNumberFormat="1" applyFont="1" applyFill="1" applyBorder="1" applyAlignment="1">
      <alignment vertical="center"/>
    </xf>
    <xf numFmtId="176" fontId="7" fillId="4" borderId="2" xfId="1" applyNumberFormat="1" applyFont="1" applyFill="1" applyBorder="1" applyAlignment="1">
      <alignment vertical="center"/>
    </xf>
    <xf numFmtId="0" fontId="5" fillId="0" borderId="11" xfId="1" applyFont="1" applyFill="1" applyBorder="1" applyAlignment="1">
      <alignment horizontal="right" vertical="center"/>
    </xf>
    <xf numFmtId="0" fontId="4" fillId="0" borderId="0" xfId="1" applyFont="1" applyFill="1" applyBorder="1" applyAlignment="1">
      <alignment horizontal="left" vertical="center"/>
    </xf>
    <xf numFmtId="9" fontId="7" fillId="0" borderId="11" xfId="1" applyNumberFormat="1" applyFont="1" applyFill="1" applyBorder="1" applyAlignment="1">
      <alignment horizontal="right" vertical="center"/>
    </xf>
    <xf numFmtId="9" fontId="7" fillId="0" borderId="0" xfId="1" applyNumberFormat="1" applyFont="1" applyFill="1" applyBorder="1" applyAlignment="1">
      <alignment horizontal="right" vertical="center"/>
    </xf>
    <xf numFmtId="9" fontId="7" fillId="4" borderId="15" xfId="1" applyNumberFormat="1" applyFont="1" applyFill="1" applyBorder="1" applyAlignment="1">
      <alignment horizontal="right" vertical="center"/>
    </xf>
    <xf numFmtId="9" fontId="7" fillId="4" borderId="13" xfId="1" applyNumberFormat="1" applyFont="1" applyFill="1" applyBorder="1" applyAlignment="1">
      <alignment horizontal="right" vertical="center"/>
    </xf>
    <xf numFmtId="9" fontId="7" fillId="4" borderId="2" xfId="1" applyNumberFormat="1" applyFont="1" applyFill="1" applyBorder="1" applyAlignment="1">
      <alignment horizontal="right" vertical="center"/>
    </xf>
    <xf numFmtId="9" fontId="7" fillId="0" borderId="8" xfId="1" applyNumberFormat="1" applyFont="1" applyFill="1" applyBorder="1" applyAlignment="1">
      <alignment horizontal="right" vertical="center"/>
    </xf>
    <xf numFmtId="9" fontId="7" fillId="0" borderId="9" xfId="1" applyNumberFormat="1" applyFont="1" applyFill="1" applyBorder="1" applyAlignment="1">
      <alignment horizontal="right" vertical="center"/>
    </xf>
    <xf numFmtId="0" fontId="5" fillId="6" borderId="4" xfId="1" applyFont="1" applyFill="1" applyBorder="1" applyAlignment="1">
      <alignment horizontal="right" vertical="center"/>
    </xf>
    <xf numFmtId="9" fontId="5" fillId="6" borderId="3" xfId="1" applyNumberFormat="1" applyFont="1" applyFill="1" applyBorder="1" applyAlignment="1">
      <alignment horizontal="left" vertical="center"/>
    </xf>
    <xf numFmtId="0" fontId="5" fillId="6" borderId="1" xfId="1" applyFont="1" applyFill="1" applyBorder="1" applyAlignment="1">
      <alignment horizontal="left" vertical="center"/>
    </xf>
    <xf numFmtId="0" fontId="4" fillId="6" borderId="4" xfId="1" applyFont="1" applyFill="1" applyBorder="1" applyAlignment="1">
      <alignment vertical="center"/>
    </xf>
    <xf numFmtId="0" fontId="5" fillId="6" borderId="4" xfId="1" applyFont="1" applyFill="1" applyBorder="1" applyAlignment="1">
      <alignment horizontal="left" vertical="center"/>
    </xf>
    <xf numFmtId="9" fontId="7" fillId="6" borderId="4" xfId="1" applyNumberFormat="1" applyFont="1" applyFill="1" applyBorder="1" applyAlignment="1">
      <alignment horizontal="right" vertical="center"/>
    </xf>
    <xf numFmtId="9" fontId="7" fillId="6" borderId="0" xfId="1" applyNumberFormat="1" applyFont="1" applyFill="1" applyBorder="1" applyAlignment="1">
      <alignment horizontal="right" vertical="center"/>
    </xf>
    <xf numFmtId="9" fontId="7" fillId="6" borderId="12" xfId="1" applyNumberFormat="1" applyFont="1" applyFill="1" applyBorder="1" applyAlignment="1">
      <alignment horizontal="right" vertical="center"/>
    </xf>
    <xf numFmtId="0" fontId="5" fillId="6" borderId="8" xfId="1" applyFont="1" applyFill="1" applyBorder="1" applyAlignment="1">
      <alignment horizontal="left" vertical="center"/>
    </xf>
    <xf numFmtId="0" fontId="4" fillId="6" borderId="9" xfId="1" applyFont="1" applyFill="1" applyBorder="1" applyAlignment="1">
      <alignment vertical="center"/>
    </xf>
    <xf numFmtId="0" fontId="5" fillId="6" borderId="9" xfId="1" applyFont="1" applyFill="1" applyBorder="1" applyAlignment="1">
      <alignment horizontal="left" vertical="center"/>
    </xf>
    <xf numFmtId="9" fontId="7" fillId="6" borderId="9" xfId="1" applyNumberFormat="1" applyFont="1" applyFill="1" applyBorder="1" applyAlignment="1">
      <alignment horizontal="right" vertical="center"/>
    </xf>
    <xf numFmtId="9" fontId="7" fillId="6" borderId="11" xfId="1" applyNumberFormat="1" applyFont="1" applyFill="1" applyBorder="1" applyAlignment="1">
      <alignment horizontal="right" vertical="center"/>
    </xf>
    <xf numFmtId="0" fontId="5" fillId="6" borderId="0" xfId="1" applyFont="1" applyFill="1" applyBorder="1" applyAlignment="1">
      <alignment horizontal="right" vertical="center"/>
    </xf>
    <xf numFmtId="9" fontId="7" fillId="6" borderId="8" xfId="1" applyNumberFormat="1" applyFont="1" applyFill="1" applyBorder="1" applyAlignment="1">
      <alignment horizontal="right" vertical="center"/>
    </xf>
    <xf numFmtId="9" fontId="7" fillId="6" borderId="7" xfId="1" applyNumberFormat="1" applyFont="1" applyFill="1" applyBorder="1" applyAlignment="1">
      <alignment horizontal="right" vertical="center"/>
    </xf>
    <xf numFmtId="0" fontId="4" fillId="0" borderId="12" xfId="1" applyFont="1" applyFill="1" applyBorder="1" applyAlignment="1">
      <alignment vertical="center"/>
    </xf>
    <xf numFmtId="0" fontId="5" fillId="0" borderId="4" xfId="1" applyFont="1" applyFill="1" applyBorder="1" applyAlignment="1">
      <alignment vertical="center" wrapText="1"/>
    </xf>
    <xf numFmtId="0" fontId="5" fillId="0" borderId="3" xfId="1" applyFont="1" applyFill="1" applyBorder="1" applyAlignment="1">
      <alignment vertical="center" wrapText="1"/>
    </xf>
    <xf numFmtId="9" fontId="7" fillId="0" borderId="4" xfId="1" applyNumberFormat="1" applyFont="1" applyFill="1" applyBorder="1" applyAlignment="1">
      <alignment horizontal="right" vertical="center"/>
    </xf>
    <xf numFmtId="9" fontId="7" fillId="0" borderId="3" xfId="1" applyNumberFormat="1" applyFont="1" applyFill="1" applyBorder="1" applyAlignment="1">
      <alignment horizontal="right" vertical="center"/>
    </xf>
    <xf numFmtId="0" fontId="4" fillId="0" borderId="12" xfId="1" applyFont="1" applyFill="1" applyBorder="1" applyAlignment="1">
      <alignment horizontal="right" vertical="center"/>
    </xf>
    <xf numFmtId="9" fontId="5" fillId="0" borderId="0" xfId="1" applyNumberFormat="1" applyFont="1" applyFill="1" applyBorder="1" applyAlignment="1">
      <alignment horizontal="left" vertical="center"/>
    </xf>
    <xf numFmtId="9" fontId="5" fillId="0" borderId="12" xfId="1" applyNumberFormat="1" applyFont="1" applyFill="1" applyBorder="1" applyAlignment="1">
      <alignment horizontal="left" vertical="center"/>
    </xf>
    <xf numFmtId="0" fontId="5" fillId="0" borderId="0" xfId="1" applyFont="1" applyFill="1" applyBorder="1" applyAlignment="1">
      <alignment vertical="center" wrapText="1"/>
    </xf>
    <xf numFmtId="0" fontId="4" fillId="0" borderId="0" xfId="1" applyFont="1" applyFill="1" applyBorder="1" applyAlignment="1">
      <alignment vertical="center"/>
    </xf>
    <xf numFmtId="9" fontId="5" fillId="0" borderId="9" xfId="1" applyNumberFormat="1" applyFont="1" applyFill="1" applyBorder="1" applyAlignment="1">
      <alignment horizontal="left" vertical="center"/>
    </xf>
    <xf numFmtId="9" fontId="5" fillId="0" borderId="7" xfId="1" applyNumberFormat="1" applyFont="1" applyFill="1" applyBorder="1" applyAlignment="1">
      <alignment horizontal="left" vertical="center"/>
    </xf>
    <xf numFmtId="176" fontId="7" fillId="0" borderId="0" xfId="1" applyNumberFormat="1" applyFont="1" applyFill="1" applyBorder="1" applyAlignment="1">
      <alignment vertical="center"/>
    </xf>
    <xf numFmtId="176" fontId="7" fillId="0" borderId="12" xfId="1" applyNumberFormat="1" applyFont="1" applyFill="1" applyBorder="1" applyAlignment="1">
      <alignment vertical="center"/>
    </xf>
    <xf numFmtId="176" fontId="7" fillId="0" borderId="0" xfId="1" applyNumberFormat="1" applyFont="1" applyFill="1" applyBorder="1" applyAlignment="1">
      <alignment horizontal="right" vertical="center"/>
    </xf>
    <xf numFmtId="176" fontId="7" fillId="0" borderId="12" xfId="1" applyNumberFormat="1" applyFont="1" applyFill="1" applyBorder="1" applyAlignment="1">
      <alignment horizontal="right" vertical="center"/>
    </xf>
    <xf numFmtId="9" fontId="7" fillId="0" borderId="12" xfId="1" applyNumberFormat="1" applyFont="1" applyFill="1" applyBorder="1" applyAlignment="1">
      <alignment horizontal="right" vertical="center"/>
    </xf>
    <xf numFmtId="0" fontId="5" fillId="0" borderId="12" xfId="1" applyFont="1" applyFill="1" applyBorder="1" applyAlignment="1">
      <alignment horizontal="left" vertical="center"/>
    </xf>
    <xf numFmtId="0" fontId="5" fillId="0" borderId="11" xfId="1" applyFont="1" applyFill="1" applyBorder="1" applyAlignment="1">
      <alignment vertical="top"/>
    </xf>
    <xf numFmtId="0" fontId="5" fillId="0" borderId="0" xfId="1" applyFont="1" applyFill="1" applyBorder="1" applyAlignment="1">
      <alignment vertical="top"/>
    </xf>
    <xf numFmtId="0" fontId="5" fillId="0" borderId="12" xfId="1" applyFont="1" applyFill="1" applyBorder="1" applyAlignment="1">
      <alignment vertical="top"/>
    </xf>
    <xf numFmtId="9" fontId="5" fillId="0" borderId="1" xfId="1" applyNumberFormat="1" applyFont="1" applyFill="1" applyBorder="1" applyAlignment="1">
      <alignment horizontal="left" vertical="center"/>
    </xf>
    <xf numFmtId="0" fontId="5" fillId="2" borderId="1" xfId="1" applyFont="1" applyFill="1" applyBorder="1" applyAlignment="1">
      <alignment vertical="center"/>
    </xf>
    <xf numFmtId="0" fontId="10" fillId="0" borderId="0" xfId="1" applyFont="1" applyFill="1" applyBorder="1" applyAlignment="1">
      <alignment horizontal="right" vertical="center"/>
    </xf>
    <xf numFmtId="0" fontId="4" fillId="0" borderId="0" xfId="1" applyFont="1" applyFill="1" applyBorder="1" applyAlignment="1">
      <alignment horizontal="right" vertical="center"/>
    </xf>
    <xf numFmtId="0" fontId="12" fillId="0" borderId="0" xfId="1" applyFont="1" applyFill="1" applyBorder="1" applyAlignment="1">
      <alignment horizontal="left" vertical="center"/>
    </xf>
    <xf numFmtId="0" fontId="5" fillId="0" borderId="8" xfId="1" applyFont="1" applyFill="1" applyBorder="1" applyAlignment="1">
      <alignment vertical="center"/>
    </xf>
    <xf numFmtId="0" fontId="12" fillId="0" borderId="9" xfId="1" applyFont="1" applyFill="1" applyBorder="1" applyAlignment="1">
      <alignment horizontal="left" vertical="center"/>
    </xf>
    <xf numFmtId="0" fontId="5" fillId="0" borderId="7" xfId="1" applyFont="1" applyFill="1" applyBorder="1" applyAlignment="1">
      <alignment horizontal="left" vertical="center"/>
    </xf>
    <xf numFmtId="0" fontId="5" fillId="0" borderId="7" xfId="1" applyFont="1" applyFill="1" applyBorder="1" applyAlignment="1">
      <alignment vertical="top" wrapText="1"/>
    </xf>
    <xf numFmtId="0" fontId="5" fillId="4" borderId="6" xfId="1" applyFont="1" applyFill="1" applyBorder="1" applyAlignment="1">
      <alignment vertical="center" shrinkToFit="1"/>
    </xf>
    <xf numFmtId="0" fontId="5" fillId="4" borderId="4" xfId="1" applyFont="1" applyFill="1" applyBorder="1" applyAlignment="1">
      <alignment horizontal="left" vertical="top" wrapText="1"/>
    </xf>
    <xf numFmtId="0" fontId="5" fillId="4" borderId="9" xfId="1" applyFont="1" applyFill="1" applyBorder="1" applyAlignment="1">
      <alignment horizontal="left" vertical="center"/>
    </xf>
    <xf numFmtId="0" fontId="12" fillId="4" borderId="13" xfId="1" applyFont="1" applyFill="1" applyBorder="1" applyAlignment="1">
      <alignment horizontal="left" vertical="center"/>
    </xf>
    <xf numFmtId="0" fontId="5" fillId="4" borderId="14" xfId="1" applyFont="1" applyFill="1" applyBorder="1" applyAlignment="1">
      <alignment horizontal="center" vertical="center"/>
    </xf>
    <xf numFmtId="0" fontId="5" fillId="4" borderId="9" xfId="1" applyFont="1" applyFill="1" applyBorder="1" applyAlignment="1">
      <alignment horizontal="left" vertical="top" wrapText="1"/>
    </xf>
    <xf numFmtId="0" fontId="5" fillId="0" borderId="4" xfId="1" applyFont="1" applyFill="1" applyBorder="1" applyAlignment="1">
      <alignment horizontal="left" vertical="top"/>
    </xf>
    <xf numFmtId="0" fontId="4" fillId="0" borderId="13" xfId="1" applyFont="1" applyFill="1" applyBorder="1" applyAlignment="1">
      <alignment vertical="center"/>
    </xf>
    <xf numFmtId="0" fontId="7" fillId="0" borderId="13" xfId="1" applyFont="1" applyFill="1" applyBorder="1" applyAlignment="1">
      <alignment vertical="center"/>
    </xf>
    <xf numFmtId="3" fontId="8" fillId="0" borderId="5" xfId="1" applyNumberFormat="1" applyFont="1" applyFill="1" applyBorder="1" applyAlignment="1">
      <alignment vertical="center"/>
    </xf>
    <xf numFmtId="0" fontId="5" fillId="3" borderId="5" xfId="1" applyFont="1" applyFill="1" applyBorder="1" applyAlignment="1">
      <alignment horizontal="center" vertical="center"/>
    </xf>
    <xf numFmtId="0" fontId="5" fillId="0" borderId="8" xfId="1" applyFont="1" applyFill="1" applyBorder="1" applyAlignment="1">
      <alignment horizontal="left" vertical="top"/>
    </xf>
    <xf numFmtId="0" fontId="5" fillId="0" borderId="9" xfId="1" applyFont="1" applyFill="1" applyBorder="1" applyAlignment="1">
      <alignment horizontal="left" vertical="top"/>
    </xf>
    <xf numFmtId="0" fontId="5" fillId="0" borderId="15" xfId="1" applyFont="1" applyFill="1" applyBorder="1" applyAlignment="1">
      <alignment horizontal="left" vertical="center"/>
    </xf>
    <xf numFmtId="0" fontId="5" fillId="0" borderId="13" xfId="1" applyFont="1" applyFill="1" applyBorder="1" applyAlignment="1">
      <alignment horizontal="left" vertical="top"/>
    </xf>
    <xf numFmtId="0" fontId="5" fillId="3" borderId="9" xfId="1" applyFont="1" applyFill="1" applyBorder="1" applyAlignment="1">
      <alignment vertical="center"/>
    </xf>
    <xf numFmtId="0" fontId="7" fillId="3" borderId="13" xfId="1" applyFont="1" applyFill="1" applyBorder="1" applyAlignment="1">
      <alignment vertical="center"/>
    </xf>
    <xf numFmtId="0" fontId="5" fillId="0" borderId="5" xfId="1" applyFont="1" applyFill="1" applyBorder="1" applyAlignment="1">
      <alignment horizontal="center" vertical="center"/>
    </xf>
    <xf numFmtId="0" fontId="5" fillId="0" borderId="10" xfId="1" applyFont="1" applyFill="1" applyBorder="1" applyAlignment="1">
      <alignment horizontal="center" vertical="center"/>
    </xf>
    <xf numFmtId="0" fontId="5" fillId="0" borderId="4" xfId="1" applyFont="1" applyFill="1" applyBorder="1" applyAlignment="1">
      <alignment horizontal="center" vertical="center"/>
    </xf>
    <xf numFmtId="0" fontId="5" fillId="0" borderId="9" xfId="1" applyFont="1" applyFill="1" applyBorder="1" applyAlignment="1">
      <alignment horizontal="center" vertical="center"/>
    </xf>
    <xf numFmtId="0" fontId="7" fillId="0" borderId="9" xfId="1" applyFont="1" applyFill="1" applyBorder="1" applyAlignment="1">
      <alignment vertical="center"/>
    </xf>
    <xf numFmtId="0" fontId="7" fillId="6" borderId="13" xfId="1" applyFont="1" applyFill="1" applyBorder="1" applyAlignment="1">
      <alignment vertical="center"/>
    </xf>
    <xf numFmtId="0" fontId="5" fillId="2" borderId="9" xfId="1" applyFont="1" applyFill="1" applyBorder="1" applyAlignment="1">
      <alignment vertical="center"/>
    </xf>
    <xf numFmtId="0" fontId="7" fillId="6" borderId="9" xfId="1" applyFont="1" applyFill="1" applyBorder="1" applyAlignment="1">
      <alignment vertical="center"/>
    </xf>
    <xf numFmtId="0" fontId="5" fillId="6" borderId="7" xfId="1" applyFont="1" applyFill="1" applyBorder="1" applyAlignment="1">
      <alignment vertical="center"/>
    </xf>
    <xf numFmtId="0" fontId="5" fillId="0" borderId="13" xfId="1" applyFont="1" applyFill="1" applyBorder="1" applyAlignment="1">
      <alignment horizontal="center" vertical="center"/>
    </xf>
    <xf numFmtId="0" fontId="5" fillId="3" borderId="14" xfId="1" applyFont="1" applyFill="1" applyBorder="1" applyAlignment="1">
      <alignment horizontal="center" vertical="center"/>
    </xf>
    <xf numFmtId="0" fontId="5" fillId="0" borderId="4" xfId="1" applyFont="1" applyFill="1" applyBorder="1" applyAlignment="1">
      <alignment vertical="top"/>
    </xf>
    <xf numFmtId="0" fontId="5" fillId="0" borderId="8" xfId="1" applyFont="1" applyFill="1" applyBorder="1" applyAlignment="1">
      <alignment vertical="top"/>
    </xf>
    <xf numFmtId="0" fontId="5" fillId="0" borderId="9" xfId="1" applyFont="1" applyFill="1" applyBorder="1" applyAlignment="1">
      <alignment vertical="top"/>
    </xf>
    <xf numFmtId="0" fontId="5" fillId="6" borderId="13" xfId="1" applyFont="1" applyFill="1" applyBorder="1" applyAlignment="1">
      <alignment horizontal="left" vertical="top"/>
    </xf>
    <xf numFmtId="0" fontId="4" fillId="6" borderId="13" xfId="1" applyFont="1" applyFill="1" applyBorder="1" applyAlignment="1">
      <alignment vertical="center"/>
    </xf>
    <xf numFmtId="0" fontId="5" fillId="0" borderId="10" xfId="1" applyFont="1" applyFill="1" applyBorder="1" applyAlignment="1">
      <alignment vertical="center"/>
    </xf>
    <xf numFmtId="9" fontId="7" fillId="0" borderId="13" xfId="1" applyNumberFormat="1" applyFont="1" applyFill="1" applyBorder="1" applyAlignment="1">
      <alignment vertical="center"/>
    </xf>
    <xf numFmtId="3" fontId="4" fillId="0" borderId="6" xfId="1" applyNumberFormat="1" applyFont="1" applyFill="1" applyBorder="1" applyAlignment="1">
      <alignment vertical="center"/>
    </xf>
    <xf numFmtId="3" fontId="5" fillId="0" borderId="5" xfId="1" applyNumberFormat="1" applyFont="1" applyFill="1" applyBorder="1" applyAlignment="1">
      <alignment horizontal="center" vertical="center"/>
    </xf>
    <xf numFmtId="3" fontId="5" fillId="0" borderId="14" xfId="1" applyNumberFormat="1" applyFont="1" applyFill="1" applyBorder="1" applyAlignment="1">
      <alignment horizontal="center" vertical="center"/>
    </xf>
    <xf numFmtId="0" fontId="13" fillId="0" borderId="0" xfId="1" applyFont="1" applyFill="1" applyAlignment="1"/>
    <xf numFmtId="0" fontId="4" fillId="0" borderId="15" xfId="1" applyFont="1" applyFill="1" applyBorder="1" applyAlignment="1">
      <alignment vertical="center"/>
    </xf>
    <xf numFmtId="3" fontId="8" fillId="0" borderId="14" xfId="1" applyNumberFormat="1" applyFont="1" applyFill="1" applyBorder="1" applyAlignment="1">
      <alignment vertical="center"/>
    </xf>
    <xf numFmtId="0" fontId="13" fillId="0" borderId="11" xfId="1" applyFont="1" applyFill="1" applyBorder="1" applyAlignment="1"/>
    <xf numFmtId="0" fontId="13" fillId="0" borderId="0" xfId="1" applyFont="1" applyFill="1" applyBorder="1" applyAlignment="1"/>
    <xf numFmtId="3" fontId="8" fillId="0" borderId="10" xfId="1" applyNumberFormat="1" applyFont="1" applyFill="1" applyBorder="1" applyAlignment="1">
      <alignment vertical="center"/>
    </xf>
    <xf numFmtId="0" fontId="8" fillId="0" borderId="9" xfId="1" applyFont="1" applyFill="1" applyBorder="1" applyAlignment="1">
      <alignment horizontal="center" vertical="center"/>
    </xf>
    <xf numFmtId="0" fontId="5" fillId="0" borderId="9" xfId="1" applyFont="1" applyFill="1" applyBorder="1" applyAlignment="1">
      <alignment vertical="center" shrinkToFit="1"/>
    </xf>
    <xf numFmtId="0" fontId="5" fillId="0" borderId="9" xfId="1" applyFont="1" applyFill="1" applyBorder="1" applyAlignment="1">
      <alignment vertical="center" wrapText="1"/>
    </xf>
    <xf numFmtId="176" fontId="7" fillId="0" borderId="9" xfId="1" applyNumberFormat="1" applyFont="1" applyFill="1" applyBorder="1" applyAlignment="1">
      <alignment horizontal="right" vertical="center"/>
    </xf>
    <xf numFmtId="3" fontId="8" fillId="0" borderId="9" xfId="1" applyNumberFormat="1" applyFont="1" applyFill="1" applyBorder="1" applyAlignment="1">
      <alignment vertical="center"/>
    </xf>
    <xf numFmtId="0" fontId="5" fillId="0" borderId="11" xfId="1" applyFont="1" applyFill="1" applyBorder="1" applyAlignment="1">
      <alignment vertical="center" wrapText="1"/>
    </xf>
    <xf numFmtId="0" fontId="5" fillId="0" borderId="12" xfId="1" applyFont="1" applyFill="1" applyBorder="1" applyAlignment="1">
      <alignment vertical="center" wrapText="1"/>
    </xf>
    <xf numFmtId="9" fontId="7" fillId="0" borderId="1" xfId="1" applyNumberFormat="1" applyFont="1" applyFill="1" applyBorder="1" applyAlignment="1">
      <alignment horizontal="right" vertical="center"/>
    </xf>
    <xf numFmtId="0" fontId="4" fillId="0" borderId="11" xfId="1" applyFont="1" applyFill="1" applyBorder="1" applyAlignment="1">
      <alignment vertical="center"/>
    </xf>
    <xf numFmtId="9" fontId="5" fillId="0" borderId="11" xfId="1" applyNumberFormat="1" applyFont="1" applyFill="1" applyBorder="1" applyAlignment="1">
      <alignment horizontal="left" vertical="center"/>
    </xf>
    <xf numFmtId="176" fontId="7" fillId="0" borderId="11" xfId="1" applyNumberFormat="1" applyFont="1" applyFill="1" applyBorder="1" applyAlignment="1">
      <alignment horizontal="center" vertical="center"/>
    </xf>
    <xf numFmtId="176" fontId="7" fillId="0" borderId="0" xfId="1" applyNumberFormat="1" applyFont="1" applyFill="1" applyBorder="1" applyAlignment="1">
      <alignment horizontal="center" vertical="center"/>
    </xf>
    <xf numFmtId="176" fontId="7" fillId="0" borderId="12" xfId="1" applyNumberFormat="1" applyFont="1" applyFill="1" applyBorder="1" applyAlignment="1">
      <alignment horizontal="center" vertical="center"/>
    </xf>
    <xf numFmtId="9" fontId="5" fillId="0" borderId="8" xfId="1" applyNumberFormat="1" applyFont="1" applyFill="1" applyBorder="1" applyAlignment="1">
      <alignment horizontal="left" vertical="center"/>
    </xf>
    <xf numFmtId="176" fontId="7" fillId="0" borderId="11" xfId="1" applyNumberFormat="1" applyFont="1" applyFill="1" applyBorder="1" applyAlignment="1">
      <alignment horizontal="right" vertical="center"/>
    </xf>
    <xf numFmtId="0" fontId="2" fillId="0" borderId="0" xfId="2" applyFont="1" applyFill="1" applyAlignment="1">
      <alignment horizontal="left" vertical="top"/>
    </xf>
    <xf numFmtId="0" fontId="2" fillId="0" borderId="4" xfId="2" applyFont="1" applyFill="1" applyBorder="1" applyAlignment="1">
      <alignment horizontal="left" vertical="top"/>
    </xf>
    <xf numFmtId="0" fontId="2" fillId="0" borderId="3" xfId="2" applyFont="1" applyFill="1" applyBorder="1" applyAlignment="1">
      <alignment horizontal="right" vertical="center"/>
    </xf>
    <xf numFmtId="0" fontId="2" fillId="0" borderId="7" xfId="2" applyFont="1" applyFill="1" applyBorder="1" applyAlignment="1">
      <alignment horizontal="right" vertical="center"/>
    </xf>
    <xf numFmtId="176" fontId="7" fillId="0" borderId="3" xfId="2" applyNumberFormat="1" applyFont="1" applyFill="1" applyBorder="1" applyAlignment="1">
      <alignment horizontal="right" vertical="center"/>
    </xf>
    <xf numFmtId="0" fontId="14" fillId="6" borderId="1" xfId="2" applyFont="1" applyFill="1" applyBorder="1" applyAlignment="1">
      <alignment vertical="center"/>
    </xf>
    <xf numFmtId="3" fontId="5" fillId="0" borderId="11" xfId="2" applyNumberFormat="1" applyFont="1" applyFill="1" applyBorder="1" applyAlignment="1">
      <alignment horizontal="left" vertical="center"/>
    </xf>
    <xf numFmtId="3" fontId="7" fillId="0" borderId="12" xfId="2" applyNumberFormat="1" applyFont="1" applyFill="1" applyBorder="1" applyAlignment="1">
      <alignment vertical="center"/>
    </xf>
    <xf numFmtId="3" fontId="5" fillId="2" borderId="1" xfId="2" applyNumberFormat="1" applyFont="1" applyFill="1" applyBorder="1" applyAlignment="1">
      <alignment horizontal="left" vertical="center"/>
    </xf>
    <xf numFmtId="9" fontId="7" fillId="2" borderId="3" xfId="2" applyNumberFormat="1" applyFont="1" applyFill="1" applyBorder="1" applyAlignment="1">
      <alignment horizontal="center" vertical="center"/>
    </xf>
    <xf numFmtId="3" fontId="5" fillId="2" borderId="8" xfId="2" applyNumberFormat="1" applyFont="1" applyFill="1" applyBorder="1" applyAlignment="1">
      <alignment horizontal="left" vertical="center"/>
    </xf>
    <xf numFmtId="0" fontId="5" fillId="2" borderId="9" xfId="2" applyFont="1" applyFill="1" applyBorder="1" applyAlignment="1">
      <alignment horizontal="left" vertical="top"/>
    </xf>
    <xf numFmtId="9" fontId="7" fillId="2" borderId="7" xfId="2" applyNumberFormat="1" applyFont="1" applyFill="1" applyBorder="1" applyAlignment="1">
      <alignment horizontal="center" vertical="center"/>
    </xf>
    <xf numFmtId="0" fontId="14" fillId="6" borderId="15" xfId="2" applyFont="1" applyFill="1" applyBorder="1" applyAlignment="1">
      <alignment vertical="center"/>
    </xf>
    <xf numFmtId="3" fontId="5" fillId="6" borderId="1" xfId="2" applyNumberFormat="1" applyFont="1" applyFill="1" applyBorder="1" applyAlignment="1">
      <alignment horizontal="left" vertical="center"/>
    </xf>
    <xf numFmtId="9" fontId="7" fillId="6" borderId="3" xfId="2" applyNumberFormat="1" applyFont="1" applyFill="1" applyBorder="1" applyAlignment="1">
      <alignment horizontal="center" vertical="center"/>
    </xf>
    <xf numFmtId="9" fontId="7" fillId="6" borderId="9" xfId="2" applyNumberFormat="1" applyFont="1" applyFill="1" applyBorder="1" applyAlignment="1">
      <alignment horizontal="center" vertical="center"/>
    </xf>
    <xf numFmtId="9" fontId="7" fillId="6" borderId="7" xfId="2" applyNumberFormat="1" applyFont="1" applyFill="1" applyBorder="1" applyAlignment="1">
      <alignment horizontal="center" vertical="center"/>
    </xf>
    <xf numFmtId="3" fontId="5" fillId="6" borderId="8" xfId="2" applyNumberFormat="1" applyFont="1" applyFill="1" applyBorder="1" applyAlignment="1">
      <alignment horizontal="left" vertical="center"/>
    </xf>
    <xf numFmtId="3" fontId="5" fillId="6" borderId="4" xfId="2" applyNumberFormat="1" applyFont="1" applyFill="1" applyBorder="1" applyAlignment="1">
      <alignment horizontal="left" vertical="center"/>
    </xf>
    <xf numFmtId="9" fontId="7" fillId="6" borderId="12" xfId="2" applyNumberFormat="1" applyFont="1" applyFill="1" applyBorder="1" applyAlignment="1">
      <alignment vertical="center"/>
    </xf>
    <xf numFmtId="3" fontId="5" fillId="6" borderId="9" xfId="2" applyNumberFormat="1" applyFont="1" applyFill="1" applyBorder="1" applyAlignment="1">
      <alignment horizontal="left" vertical="center"/>
    </xf>
    <xf numFmtId="9" fontId="7" fillId="6" borderId="13" xfId="2" applyNumberFormat="1" applyFont="1" applyFill="1" applyBorder="1" applyAlignment="1">
      <alignment horizontal="center" vertical="center"/>
    </xf>
    <xf numFmtId="9" fontId="7" fillId="6" borderId="2" xfId="2" applyNumberFormat="1" applyFont="1" applyFill="1" applyBorder="1" applyAlignment="1">
      <alignment horizontal="center" vertical="center"/>
    </xf>
    <xf numFmtId="9" fontId="7" fillId="6" borderId="0" xfId="2" applyNumberFormat="1" applyFont="1" applyFill="1" applyBorder="1" applyAlignment="1">
      <alignment horizontal="center" vertical="center"/>
    </xf>
    <xf numFmtId="9" fontId="7" fillId="6" borderId="12" xfId="2" applyNumberFormat="1" applyFont="1" applyFill="1" applyBorder="1" applyAlignment="1">
      <alignment horizontal="center" vertical="center"/>
    </xf>
    <xf numFmtId="9" fontId="7" fillId="6" borderId="11" xfId="2" applyNumberFormat="1" applyFont="1" applyFill="1" applyBorder="1" applyAlignment="1">
      <alignment horizontal="center" vertical="center"/>
    </xf>
    <xf numFmtId="0" fontId="5" fillId="6" borderId="10" xfId="2" applyFont="1" applyFill="1" applyBorder="1" applyAlignment="1">
      <alignment vertical="top"/>
    </xf>
    <xf numFmtId="3" fontId="5" fillId="6" borderId="14" xfId="2" applyNumberFormat="1" applyFont="1" applyFill="1" applyBorder="1" applyAlignment="1">
      <alignment horizontal="left" vertical="top"/>
    </xf>
    <xf numFmtId="0" fontId="5" fillId="6" borderId="3" xfId="2" applyFont="1" applyFill="1" applyBorder="1" applyAlignment="1">
      <alignment horizontal="left" vertical="top"/>
    </xf>
    <xf numFmtId="0" fontId="5" fillId="6" borderId="1" xfId="2" applyFont="1" applyFill="1" applyBorder="1" applyAlignment="1">
      <alignment horizontal="right" vertical="center"/>
    </xf>
    <xf numFmtId="176" fontId="7" fillId="6" borderId="3" xfId="2" applyNumberFormat="1" applyFont="1" applyFill="1" applyBorder="1" applyAlignment="1">
      <alignment horizontal="right" vertical="center"/>
    </xf>
    <xf numFmtId="0" fontId="2" fillId="6" borderId="0" xfId="2" applyFont="1" applyFill="1" applyAlignment="1">
      <alignment horizontal="right" vertical="center"/>
    </xf>
    <xf numFmtId="3" fontId="7" fillId="6" borderId="0" xfId="2" applyNumberFormat="1" applyFont="1" applyFill="1" applyBorder="1" applyAlignment="1">
      <alignment vertical="center"/>
    </xf>
    <xf numFmtId="3" fontId="5" fillId="6" borderId="11" xfId="2" applyNumberFormat="1" applyFont="1" applyFill="1" applyBorder="1" applyAlignment="1">
      <alignment horizontal="left" vertical="center"/>
    </xf>
    <xf numFmtId="3" fontId="7" fillId="6" borderId="12" xfId="2" applyNumberFormat="1" applyFont="1" applyFill="1" applyBorder="1" applyAlignment="1">
      <alignment vertical="center"/>
    </xf>
    <xf numFmtId="0" fontId="5" fillId="6" borderId="14" xfId="2" applyFont="1" applyFill="1" applyBorder="1" applyAlignment="1">
      <alignment vertical="top"/>
    </xf>
    <xf numFmtId="0" fontId="5" fillId="6" borderId="0" xfId="2" applyNumberFormat="1" applyFont="1" applyFill="1" applyBorder="1" applyAlignment="1">
      <alignment vertical="center"/>
    </xf>
    <xf numFmtId="3" fontId="5" fillId="6" borderId="9" xfId="2" applyNumberFormat="1" applyFont="1" applyFill="1" applyBorder="1" applyAlignment="1">
      <alignment horizontal="left" vertical="top"/>
    </xf>
    <xf numFmtId="3" fontId="7" fillId="6" borderId="7" xfId="2" applyNumberFormat="1" applyFont="1" applyFill="1" applyBorder="1" applyAlignment="1">
      <alignment vertical="center"/>
    </xf>
    <xf numFmtId="3" fontId="5" fillId="6" borderId="1" xfId="2" applyNumberFormat="1" applyFont="1" applyFill="1" applyBorder="1" applyAlignment="1">
      <alignment horizontal="left" vertical="top"/>
    </xf>
    <xf numFmtId="9" fontId="7" fillId="0" borderId="3" xfId="2" applyNumberFormat="1" applyFont="1" applyFill="1" applyBorder="1" applyAlignment="1">
      <alignment horizontal="center" vertical="center"/>
    </xf>
    <xf numFmtId="9" fontId="7" fillId="0" borderId="13" xfId="2" applyNumberFormat="1" applyFont="1" applyFill="1" applyBorder="1" applyAlignment="1">
      <alignment horizontal="center" vertical="center"/>
    </xf>
    <xf numFmtId="9" fontId="7" fillId="0" borderId="2" xfId="2" applyNumberFormat="1" applyFont="1" applyFill="1" applyBorder="1" applyAlignment="1">
      <alignment horizontal="center" vertical="center"/>
    </xf>
    <xf numFmtId="9" fontId="7" fillId="0" borderId="7" xfId="2" applyNumberFormat="1" applyFont="1" applyFill="1" applyBorder="1" applyAlignment="1">
      <alignment horizontal="center" vertical="center"/>
    </xf>
    <xf numFmtId="9" fontId="7" fillId="0" borderId="9" xfId="2" applyNumberFormat="1" applyFont="1" applyFill="1" applyBorder="1" applyAlignment="1">
      <alignment horizontal="center" vertical="center"/>
    </xf>
    <xf numFmtId="0" fontId="5" fillId="2" borderId="3" xfId="2" applyFont="1" applyFill="1" applyBorder="1" applyAlignment="1">
      <alignment vertical="center"/>
    </xf>
    <xf numFmtId="0" fontId="5" fillId="2" borderId="0" xfId="2" applyFont="1" applyFill="1" applyBorder="1" applyAlignment="1">
      <alignment horizontal="right" vertical="center"/>
    </xf>
    <xf numFmtId="9" fontId="7" fillId="2" borderId="0" xfId="2" applyNumberFormat="1" applyFont="1" applyFill="1" applyBorder="1" applyAlignment="1">
      <alignment horizontal="center" vertical="center"/>
    </xf>
    <xf numFmtId="0" fontId="5" fillId="2" borderId="12" xfId="2" applyFont="1" applyFill="1" applyBorder="1" applyAlignment="1">
      <alignment vertical="center"/>
    </xf>
    <xf numFmtId="9" fontId="7" fillId="2" borderId="12" xfId="2" applyNumberFormat="1" applyFont="1" applyFill="1" applyBorder="1" applyAlignment="1">
      <alignment horizontal="center" vertical="center"/>
    </xf>
    <xf numFmtId="9" fontId="5" fillId="0" borderId="14" xfId="2" applyNumberFormat="1" applyFont="1" applyFill="1" applyBorder="1" applyAlignment="1">
      <alignment vertical="center"/>
    </xf>
    <xf numFmtId="9" fontId="5" fillId="2" borderId="11" xfId="2" applyNumberFormat="1" applyFont="1" applyFill="1" applyBorder="1" applyAlignment="1">
      <alignment vertical="center"/>
    </xf>
    <xf numFmtId="9" fontId="7" fillId="6" borderId="4" xfId="2" applyNumberFormat="1" applyFont="1" applyFill="1" applyBorder="1" applyAlignment="1">
      <alignment horizontal="center" vertical="center"/>
    </xf>
    <xf numFmtId="9" fontId="5" fillId="6" borderId="11" xfId="2" applyNumberFormat="1" applyFont="1" applyFill="1" applyBorder="1" applyAlignment="1">
      <alignment vertical="center"/>
    </xf>
    <xf numFmtId="9" fontId="5" fillId="6" borderId="0" xfId="2" applyNumberFormat="1" applyFont="1" applyFill="1" applyBorder="1" applyAlignment="1">
      <alignment vertical="center"/>
    </xf>
    <xf numFmtId="9" fontId="5" fillId="0" borderId="11" xfId="2" applyNumberFormat="1" applyFont="1" applyFill="1" applyBorder="1" applyAlignment="1">
      <alignment vertical="center"/>
    </xf>
    <xf numFmtId="9" fontId="5" fillId="6" borderId="8" xfId="2" applyNumberFormat="1" applyFont="1" applyFill="1" applyBorder="1" applyAlignment="1">
      <alignment vertical="center"/>
    </xf>
    <xf numFmtId="3" fontId="5" fillId="0" borderId="11" xfId="2" applyNumberFormat="1" applyFont="1" applyFill="1" applyBorder="1" applyAlignment="1">
      <alignment vertical="top"/>
    </xf>
    <xf numFmtId="3" fontId="5" fillId="6" borderId="11" xfId="2" applyNumberFormat="1" applyFont="1" applyFill="1" applyBorder="1" applyAlignment="1">
      <alignment vertical="top"/>
    </xf>
    <xf numFmtId="0" fontId="2" fillId="0" borderId="8" xfId="2" applyFont="1" applyFill="1" applyBorder="1" applyAlignment="1">
      <alignment horizontal="left" vertical="top"/>
    </xf>
    <xf numFmtId="9" fontId="5" fillId="0" borderId="10" xfId="2" applyNumberFormat="1" applyFont="1" applyFill="1" applyBorder="1" applyAlignment="1">
      <alignment vertical="center"/>
    </xf>
    <xf numFmtId="9" fontId="5" fillId="6" borderId="9" xfId="2" applyNumberFormat="1" applyFont="1" applyFill="1" applyBorder="1" applyAlignment="1">
      <alignment vertical="center"/>
    </xf>
    <xf numFmtId="9" fontId="5" fillId="0" borderId="8" xfId="2" applyNumberFormat="1" applyFont="1" applyFill="1" applyBorder="1" applyAlignment="1">
      <alignment vertical="center"/>
    </xf>
    <xf numFmtId="0" fontId="5" fillId="6" borderId="11" xfId="2" applyFont="1" applyFill="1" applyBorder="1" applyAlignment="1">
      <alignment horizontal="right" vertical="center"/>
    </xf>
    <xf numFmtId="0" fontId="2" fillId="6" borderId="11" xfId="2" applyFont="1" applyFill="1" applyBorder="1" applyAlignment="1">
      <alignment horizontal="left" vertical="top"/>
    </xf>
    <xf numFmtId="0" fontId="5" fillId="6" borderId="12" xfId="2" applyFont="1" applyFill="1" applyBorder="1" applyAlignment="1">
      <alignment horizontal="right" vertical="center"/>
    </xf>
    <xf numFmtId="9" fontId="5" fillId="6" borderId="14" xfId="2" applyNumberFormat="1" applyFont="1" applyFill="1" applyBorder="1" applyAlignment="1">
      <alignment vertical="center"/>
    </xf>
    <xf numFmtId="9" fontId="5" fillId="6" borderId="10" xfId="2" applyNumberFormat="1" applyFont="1" applyFill="1" applyBorder="1" applyAlignment="1">
      <alignment vertical="center"/>
    </xf>
    <xf numFmtId="3" fontId="5" fillId="0" borderId="12" xfId="2" applyNumberFormat="1" applyFont="1" applyFill="1" applyBorder="1" applyAlignment="1">
      <alignment horizontal="left" vertical="top"/>
    </xf>
    <xf numFmtId="9" fontId="5" fillId="0" borderId="1" xfId="2" applyNumberFormat="1" applyFont="1" applyFill="1" applyBorder="1" applyAlignment="1">
      <alignment horizontal="right" vertical="center"/>
    </xf>
    <xf numFmtId="9" fontId="5" fillId="0" borderId="11" xfId="2" applyNumberFormat="1" applyFont="1" applyFill="1" applyBorder="1" applyAlignment="1">
      <alignment horizontal="right" vertical="center"/>
    </xf>
    <xf numFmtId="9" fontId="5" fillId="0" borderId="0" xfId="2" applyNumberFormat="1" applyFont="1" applyFill="1" applyBorder="1" applyAlignment="1">
      <alignment horizontal="right" vertical="center"/>
    </xf>
    <xf numFmtId="9" fontId="2" fillId="0" borderId="11" xfId="2" applyNumberFormat="1" applyFont="1" applyFill="1" applyBorder="1" applyAlignment="1">
      <alignment vertical="center"/>
    </xf>
    <xf numFmtId="9" fontId="2" fillId="0" borderId="0" xfId="2" applyNumberFormat="1" applyFont="1" applyFill="1" applyBorder="1" applyAlignment="1">
      <alignment vertical="center"/>
    </xf>
    <xf numFmtId="0" fontId="8" fillId="6" borderId="10" xfId="2" applyFont="1" applyFill="1" applyBorder="1" applyAlignment="1">
      <alignment horizontal="center" vertical="center"/>
    </xf>
    <xf numFmtId="0" fontId="5" fillId="6" borderId="10" xfId="2" applyFont="1" applyFill="1" applyBorder="1" applyAlignment="1">
      <alignment vertical="center" shrinkToFit="1"/>
    </xf>
    <xf numFmtId="9" fontId="5" fillId="6" borderId="4" xfId="2" applyNumberFormat="1" applyFont="1" applyFill="1" applyBorder="1" applyAlignment="1">
      <alignment horizontal="right" vertical="center"/>
    </xf>
    <xf numFmtId="176" fontId="7" fillId="6" borderId="3" xfId="2" applyNumberFormat="1" applyFont="1" applyFill="1" applyBorder="1" applyAlignment="1">
      <alignment horizontal="center" vertical="center"/>
    </xf>
    <xf numFmtId="176" fontId="7" fillId="6" borderId="13" xfId="2" applyNumberFormat="1" applyFont="1" applyFill="1" applyBorder="1" applyAlignment="1">
      <alignment horizontal="center" vertical="center"/>
    </xf>
    <xf numFmtId="176" fontId="7" fillId="6" borderId="2" xfId="2" applyNumberFormat="1" applyFont="1" applyFill="1" applyBorder="1" applyAlignment="1">
      <alignment horizontal="center" vertical="center"/>
    </xf>
    <xf numFmtId="9" fontId="5" fillId="6" borderId="0" xfId="2" applyNumberFormat="1" applyFont="1" applyFill="1" applyBorder="1" applyAlignment="1">
      <alignment horizontal="right" vertical="center"/>
    </xf>
    <xf numFmtId="176" fontId="7" fillId="6" borderId="12" xfId="2" applyNumberFormat="1" applyFont="1" applyFill="1" applyBorder="1" applyAlignment="1">
      <alignment horizontal="center" vertical="center"/>
    </xf>
    <xf numFmtId="176" fontId="7" fillId="6" borderId="4" xfId="2" applyNumberFormat="1" applyFont="1" applyFill="1" applyBorder="1" applyAlignment="1">
      <alignment horizontal="center" vertical="center"/>
    </xf>
    <xf numFmtId="9" fontId="2" fillId="6" borderId="0" xfId="2" applyNumberFormat="1" applyFont="1" applyFill="1" applyBorder="1" applyAlignment="1">
      <alignment vertical="center"/>
    </xf>
    <xf numFmtId="0" fontId="12" fillId="6" borderId="0" xfId="2" applyFont="1" applyFill="1" applyBorder="1" applyAlignment="1">
      <alignment horizontal="left" vertical="top"/>
    </xf>
    <xf numFmtId="9" fontId="2" fillId="6" borderId="9" xfId="2" applyNumberFormat="1" applyFont="1" applyFill="1" applyBorder="1" applyAlignment="1">
      <alignment vertical="center"/>
    </xf>
    <xf numFmtId="0" fontId="12" fillId="6" borderId="9" xfId="2" applyFont="1" applyFill="1" applyBorder="1" applyAlignment="1">
      <alignment horizontal="left" vertical="top"/>
    </xf>
    <xf numFmtId="3" fontId="5" fillId="6" borderId="12" xfId="2" applyNumberFormat="1" applyFont="1" applyFill="1" applyBorder="1" applyAlignment="1">
      <alignment horizontal="left" vertical="top"/>
    </xf>
    <xf numFmtId="3" fontId="5" fillId="6" borderId="0" xfId="2" applyNumberFormat="1" applyFont="1" applyFill="1" applyBorder="1" applyAlignment="1">
      <alignment horizontal="left" vertical="center"/>
    </xf>
    <xf numFmtId="0" fontId="11" fillId="6" borderId="11" xfId="2" applyFont="1" applyFill="1" applyBorder="1" applyAlignment="1">
      <alignment vertical="top" wrapText="1"/>
    </xf>
    <xf numFmtId="0" fontId="11" fillId="6" borderId="0" xfId="2" applyFont="1" applyFill="1" applyBorder="1" applyAlignment="1">
      <alignment vertical="top" wrapText="1"/>
    </xf>
    <xf numFmtId="0" fontId="5" fillId="6" borderId="7" xfId="2" applyFont="1" applyFill="1" applyBorder="1" applyAlignment="1">
      <alignment vertical="top"/>
    </xf>
    <xf numFmtId="0" fontId="2" fillId="6" borderId="8" xfId="2" applyFont="1" applyFill="1" applyBorder="1" applyAlignment="1">
      <alignment horizontal="left" vertical="top"/>
    </xf>
    <xf numFmtId="9" fontId="5" fillId="6" borderId="1" xfId="2" applyNumberFormat="1" applyFont="1" applyFill="1" applyBorder="1" applyAlignment="1">
      <alignment horizontal="right" vertical="center"/>
    </xf>
    <xf numFmtId="9" fontId="5" fillId="6" borderId="8" xfId="2" applyNumberFormat="1" applyFont="1" applyFill="1" applyBorder="1" applyAlignment="1">
      <alignment horizontal="right" vertical="center"/>
    </xf>
    <xf numFmtId="9" fontId="5" fillId="6" borderId="9" xfId="2" applyNumberFormat="1" applyFont="1" applyFill="1" applyBorder="1" applyAlignment="1">
      <alignment horizontal="right" vertical="center"/>
    </xf>
    <xf numFmtId="176" fontId="7" fillId="6" borderId="7" xfId="2" applyNumberFormat="1" applyFont="1" applyFill="1" applyBorder="1" applyAlignment="1">
      <alignment horizontal="center" vertical="center"/>
    </xf>
    <xf numFmtId="9" fontId="5" fillId="6" borderId="11" xfId="2" applyNumberFormat="1" applyFont="1" applyFill="1" applyBorder="1" applyAlignment="1">
      <alignment horizontal="right" vertical="center"/>
    </xf>
    <xf numFmtId="9" fontId="2" fillId="6" borderId="11" xfId="2" applyNumberFormat="1" applyFont="1" applyFill="1" applyBorder="1" applyAlignment="1">
      <alignment vertical="center"/>
    </xf>
    <xf numFmtId="9" fontId="2" fillId="6" borderId="8" xfId="2" applyNumberFormat="1" applyFont="1" applyFill="1" applyBorder="1" applyAlignment="1">
      <alignment vertical="center"/>
    </xf>
    <xf numFmtId="0" fontId="5" fillId="4" borderId="6" xfId="2" applyFont="1" applyFill="1" applyBorder="1" applyAlignment="1">
      <alignment vertical="center" shrinkToFit="1"/>
    </xf>
    <xf numFmtId="0" fontId="5" fillId="4" borderId="1" xfId="2" applyFont="1" applyFill="1" applyBorder="1" applyAlignment="1">
      <alignment horizontal="left" vertical="top"/>
    </xf>
    <xf numFmtId="3" fontId="8" fillId="4" borderId="6" xfId="2" applyNumberFormat="1" applyFont="1" applyFill="1" applyBorder="1" applyAlignment="1">
      <alignment vertical="center"/>
    </xf>
    <xf numFmtId="0" fontId="5" fillId="4" borderId="11" xfId="2" applyFont="1" applyFill="1" applyBorder="1" applyAlignment="1">
      <alignment horizontal="left" vertical="top"/>
    </xf>
    <xf numFmtId="0" fontId="5" fillId="4" borderId="14" xfId="2" applyFont="1" applyFill="1" applyBorder="1" applyAlignment="1">
      <alignment vertical="center"/>
    </xf>
    <xf numFmtId="0" fontId="5" fillId="4" borderId="8" xfId="2" applyFont="1" applyFill="1" applyBorder="1" applyAlignment="1">
      <alignment horizontal="left" vertical="top"/>
    </xf>
    <xf numFmtId="0" fontId="5" fillId="4" borderId="15" xfId="2" applyFont="1" applyFill="1" applyBorder="1" applyAlignment="1">
      <alignment vertical="center" shrinkToFit="1"/>
    </xf>
    <xf numFmtId="0" fontId="5" fillId="4" borderId="1" xfId="2" applyFont="1" applyFill="1" applyBorder="1" applyAlignment="1">
      <alignment vertical="center"/>
    </xf>
    <xf numFmtId="0" fontId="5" fillId="6" borderId="8" xfId="2" applyFont="1" applyFill="1" applyBorder="1" applyAlignment="1">
      <alignment vertical="center" shrinkToFit="1"/>
    </xf>
    <xf numFmtId="0" fontId="10" fillId="6" borderId="5" xfId="2" applyFont="1" applyFill="1" applyBorder="1" applyAlignment="1">
      <alignment vertical="center"/>
    </xf>
    <xf numFmtId="0" fontId="5" fillId="6" borderId="5" xfId="2" applyFont="1" applyFill="1" applyBorder="1" applyAlignment="1">
      <alignment vertical="top"/>
    </xf>
    <xf numFmtId="0" fontId="4" fillId="6" borderId="10" xfId="2" applyFont="1" applyFill="1" applyBorder="1" applyAlignment="1">
      <alignment vertical="center"/>
    </xf>
    <xf numFmtId="0" fontId="10" fillId="6" borderId="0" xfId="2" applyFont="1" applyFill="1" applyAlignment="1">
      <alignment vertical="top"/>
    </xf>
    <xf numFmtId="0" fontId="10" fillId="6" borderId="5" xfId="2" applyFont="1" applyFill="1" applyBorder="1" applyAlignment="1">
      <alignment vertical="top"/>
    </xf>
    <xf numFmtId="0" fontId="10" fillId="6" borderId="1" xfId="2" applyFont="1" applyFill="1" applyBorder="1" applyAlignment="1">
      <alignment horizontal="left" vertical="top"/>
    </xf>
    <xf numFmtId="0" fontId="10" fillId="6" borderId="14" xfId="2" applyFont="1" applyFill="1" applyBorder="1" applyAlignment="1">
      <alignment vertical="center"/>
    </xf>
    <xf numFmtId="0" fontId="5" fillId="6" borderId="14" xfId="2" applyFont="1" applyFill="1" applyBorder="1" applyAlignment="1">
      <alignment horizontal="left" vertical="top"/>
    </xf>
    <xf numFmtId="0" fontId="10" fillId="6" borderId="1" xfId="2" applyFont="1" applyFill="1" applyBorder="1" applyAlignment="1">
      <alignment vertical="center"/>
    </xf>
    <xf numFmtId="0" fontId="10" fillId="6" borderId="3" xfId="2" applyFont="1" applyFill="1" applyBorder="1" applyAlignment="1">
      <alignment vertical="center"/>
    </xf>
    <xf numFmtId="0" fontId="5" fillId="6" borderId="13" xfId="2" applyFont="1" applyFill="1" applyBorder="1" applyAlignment="1">
      <alignment horizontal="left" vertical="top"/>
    </xf>
    <xf numFmtId="0" fontId="5" fillId="3" borderId="6" xfId="2" applyFont="1" applyFill="1" applyBorder="1" applyAlignment="1">
      <alignment vertical="center" shrinkToFit="1"/>
    </xf>
    <xf numFmtId="0" fontId="5" fillId="3" borderId="13" xfId="2" applyFont="1" applyFill="1" applyBorder="1" applyAlignment="1">
      <alignment vertical="top"/>
    </xf>
    <xf numFmtId="3" fontId="5" fillId="3" borderId="6" xfId="2" applyNumberFormat="1" applyFont="1" applyFill="1" applyBorder="1" applyAlignment="1">
      <alignment horizontal="center" vertical="center"/>
    </xf>
    <xf numFmtId="0" fontId="5" fillId="0" borderId="13" xfId="2" applyFont="1" applyFill="1" applyBorder="1" applyAlignment="1">
      <alignment vertical="top"/>
    </xf>
    <xf numFmtId="3" fontId="5" fillId="0" borderId="6" xfId="2" applyNumberFormat="1" applyFont="1" applyFill="1" applyBorder="1" applyAlignment="1">
      <alignment horizontal="center" vertical="center"/>
    </xf>
    <xf numFmtId="0" fontId="5" fillId="3" borderId="15" xfId="2" applyFont="1" applyFill="1" applyBorder="1" applyAlignment="1">
      <alignment vertical="center" shrinkToFit="1"/>
    </xf>
    <xf numFmtId="0" fontId="12" fillId="3" borderId="5" xfId="2" applyFont="1" applyFill="1" applyBorder="1" applyAlignment="1">
      <alignment vertical="center"/>
    </xf>
    <xf numFmtId="0" fontId="5" fillId="3" borderId="14" xfId="2" applyFont="1" applyFill="1" applyBorder="1" applyAlignment="1">
      <alignment vertical="center"/>
    </xf>
    <xf numFmtId="0" fontId="11" fillId="6" borderId="15" xfId="2" applyFont="1" applyFill="1" applyBorder="1" applyAlignment="1">
      <alignment vertical="center"/>
    </xf>
    <xf numFmtId="9" fontId="7" fillId="6" borderId="13" xfId="2" applyNumberFormat="1" applyFont="1" applyFill="1" applyBorder="1" applyAlignment="1">
      <alignment vertical="center" wrapText="1"/>
    </xf>
    <xf numFmtId="0" fontId="5" fillId="3" borderId="1" xfId="2" applyFont="1" applyFill="1" applyBorder="1" applyAlignment="1">
      <alignment horizontal="left" vertical="top"/>
    </xf>
    <xf numFmtId="0" fontId="5" fillId="3" borderId="10" xfId="2" applyFont="1" applyFill="1" applyBorder="1" applyAlignment="1">
      <alignment vertical="center" shrinkToFit="1"/>
    </xf>
    <xf numFmtId="9" fontId="7" fillId="3" borderId="13" xfId="2" applyNumberFormat="1" applyFont="1" applyFill="1" applyBorder="1" applyAlignment="1">
      <alignment horizontal="right" vertical="center"/>
    </xf>
    <xf numFmtId="3" fontId="8" fillId="0" borderId="14" xfId="2" applyNumberFormat="1" applyFont="1" applyFill="1" applyBorder="1" applyAlignment="1">
      <alignment vertical="center"/>
    </xf>
    <xf numFmtId="0" fontId="5" fillId="0" borderId="15" xfId="2" applyFont="1" applyFill="1" applyBorder="1" applyAlignment="1">
      <alignment horizontal="left" vertical="top"/>
    </xf>
    <xf numFmtId="3" fontId="7" fillId="0" borderId="13" xfId="2" applyNumberFormat="1" applyFont="1" applyFill="1" applyBorder="1" applyAlignment="1">
      <alignment horizontal="center" vertical="center"/>
    </xf>
    <xf numFmtId="0" fontId="2" fillId="0" borderId="0" xfId="2" applyFont="1" applyFill="1" applyAlignment="1">
      <alignment vertical="top"/>
    </xf>
    <xf numFmtId="0" fontId="5" fillId="0" borderId="0" xfId="2" applyFont="1" applyFill="1" applyAlignment="1">
      <alignment vertical="top"/>
    </xf>
    <xf numFmtId="0" fontId="2" fillId="0" borderId="0" xfId="2" applyFont="1" applyFill="1" applyAlignment="1">
      <alignment horizontal="right" vertical="top"/>
    </xf>
    <xf numFmtId="0" fontId="2" fillId="0" borderId="4" xfId="2" applyFont="1" applyFill="1" applyBorder="1" applyAlignment="1">
      <alignment vertical="top"/>
    </xf>
    <xf numFmtId="0" fontId="2" fillId="0" borderId="4" xfId="2" applyFont="1" applyFill="1" applyBorder="1" applyAlignment="1">
      <alignment horizontal="center" vertical="top"/>
    </xf>
    <xf numFmtId="0" fontId="2" fillId="0" borderId="4" xfId="2" applyFont="1" applyFill="1" applyBorder="1" applyAlignment="1">
      <alignment horizontal="right" vertical="top"/>
    </xf>
    <xf numFmtId="0" fontId="2" fillId="0" borderId="9" xfId="2" applyFont="1" applyFill="1" applyBorder="1" applyAlignment="1">
      <alignment vertical="top"/>
    </xf>
    <xf numFmtId="0" fontId="2" fillId="0" borderId="9" xfId="2" applyFont="1" applyFill="1" applyBorder="1" applyAlignment="1">
      <alignment horizontal="right" vertical="top"/>
    </xf>
    <xf numFmtId="0" fontId="7" fillId="0" borderId="10" xfId="2" applyFont="1" applyFill="1" applyBorder="1" applyAlignment="1">
      <alignment horizontal="center" vertical="center" shrinkToFit="1"/>
    </xf>
    <xf numFmtId="0" fontId="5" fillId="0" borderId="4" xfId="2" applyFont="1" applyFill="1" applyBorder="1" applyAlignment="1">
      <alignment horizontal="right" vertical="top"/>
    </xf>
    <xf numFmtId="176" fontId="7" fillId="0" borderId="13" xfId="2" applyNumberFormat="1" applyFont="1" applyFill="1" applyBorder="1" applyAlignment="1">
      <alignment horizontal="right" vertical="top"/>
    </xf>
    <xf numFmtId="0" fontId="5" fillId="0" borderId="9" xfId="2" applyFont="1" applyFill="1" applyBorder="1" applyAlignment="1">
      <alignment horizontal="right" vertical="top"/>
    </xf>
    <xf numFmtId="176" fontId="7" fillId="6" borderId="13" xfId="2" applyNumberFormat="1" applyFont="1" applyFill="1" applyBorder="1" applyAlignment="1">
      <alignment horizontal="right" vertical="top"/>
    </xf>
    <xf numFmtId="3" fontId="5" fillId="2" borderId="1" xfId="2" applyNumberFormat="1" applyFont="1" applyFill="1" applyBorder="1" applyAlignment="1">
      <alignment horizontal="left" vertical="top"/>
    </xf>
    <xf numFmtId="0" fontId="5" fillId="2" borderId="4" xfId="2" applyFont="1" applyFill="1" applyBorder="1" applyAlignment="1">
      <alignment vertical="top"/>
    </xf>
    <xf numFmtId="3" fontId="5" fillId="2" borderId="8" xfId="2" applyNumberFormat="1" applyFont="1" applyFill="1" applyBorder="1" applyAlignment="1">
      <alignment horizontal="left" vertical="top"/>
    </xf>
    <xf numFmtId="0" fontId="5" fillId="2" borderId="9" xfId="2" applyFont="1" applyFill="1" applyBorder="1" applyAlignment="1">
      <alignment vertical="top"/>
    </xf>
    <xf numFmtId="9" fontId="7" fillId="6" borderId="9" xfId="2" applyNumberFormat="1" applyFont="1" applyFill="1" applyBorder="1" applyAlignment="1">
      <alignment horizontal="center" vertical="top"/>
    </xf>
    <xf numFmtId="3" fontId="7" fillId="6" borderId="11" xfId="2" applyNumberFormat="1" applyFont="1" applyFill="1" applyBorder="1" applyAlignment="1">
      <alignment vertical="center"/>
    </xf>
    <xf numFmtId="176" fontId="7" fillId="6" borderId="11" xfId="2" applyNumberFormat="1" applyFont="1" applyFill="1" applyBorder="1" applyAlignment="1">
      <alignment horizontal="right" vertical="center"/>
    </xf>
    <xf numFmtId="176" fontId="7" fillId="6" borderId="0" xfId="2" applyNumberFormat="1" applyFont="1" applyFill="1" applyBorder="1" applyAlignment="1">
      <alignment horizontal="right" vertical="center"/>
    </xf>
    <xf numFmtId="3" fontId="5" fillId="0" borderId="7" xfId="2" applyNumberFormat="1" applyFont="1" applyFill="1" applyBorder="1" applyAlignment="1">
      <alignment horizontal="left" vertical="top"/>
    </xf>
    <xf numFmtId="0" fontId="5" fillId="6" borderId="9" xfId="2" applyFont="1" applyFill="1" applyBorder="1" applyAlignment="1">
      <alignment horizontal="right" vertical="top"/>
    </xf>
    <xf numFmtId="9" fontId="7" fillId="6" borderId="13" xfId="2" applyNumberFormat="1" applyFont="1" applyFill="1" applyBorder="1" applyAlignment="1">
      <alignment horizontal="center" vertical="top"/>
    </xf>
    <xf numFmtId="0" fontId="14" fillId="0" borderId="1" xfId="2" applyFont="1" applyFill="1" applyBorder="1" applyAlignment="1">
      <alignment vertical="top"/>
    </xf>
    <xf numFmtId="0" fontId="5" fillId="0" borderId="0" xfId="2" applyFont="1" applyFill="1" applyBorder="1" applyAlignment="1">
      <alignment horizontal="right" vertical="top"/>
    </xf>
    <xf numFmtId="0" fontId="14" fillId="0" borderId="8" xfId="2" applyFont="1" applyFill="1" applyBorder="1" applyAlignment="1">
      <alignment vertical="top"/>
    </xf>
    <xf numFmtId="0" fontId="2" fillId="0" borderId="0" xfId="2" applyFont="1" applyFill="1" applyBorder="1" applyAlignment="1">
      <alignment vertical="top"/>
    </xf>
    <xf numFmtId="9" fontId="7" fillId="0" borderId="13" xfId="2" applyNumberFormat="1" applyFont="1" applyFill="1" applyBorder="1" applyAlignment="1">
      <alignment horizontal="center" vertical="top"/>
    </xf>
    <xf numFmtId="9" fontId="7" fillId="0" borderId="9" xfId="2" applyNumberFormat="1" applyFont="1" applyFill="1" applyBorder="1" applyAlignment="1">
      <alignment horizontal="center" vertical="top"/>
    </xf>
    <xf numFmtId="0" fontId="14" fillId="6" borderId="1" xfId="2" applyFont="1" applyFill="1" applyBorder="1" applyAlignment="1">
      <alignment vertical="top"/>
    </xf>
    <xf numFmtId="0" fontId="14" fillId="6" borderId="8" xfId="2" applyFont="1" applyFill="1" applyBorder="1" applyAlignment="1">
      <alignment vertical="top"/>
    </xf>
    <xf numFmtId="0" fontId="2" fillId="0" borderId="11" xfId="2" applyFont="1" applyFill="1" applyBorder="1" applyAlignment="1">
      <alignment vertical="top"/>
    </xf>
    <xf numFmtId="9" fontId="5" fillId="0" borderId="12" xfId="2" applyNumberFormat="1" applyFont="1" applyFill="1" applyBorder="1" applyAlignment="1">
      <alignment vertical="top"/>
    </xf>
    <xf numFmtId="9" fontId="5" fillId="2" borderId="11" xfId="2" applyNumberFormat="1" applyFont="1" applyFill="1" applyBorder="1" applyAlignment="1">
      <alignment vertical="top"/>
    </xf>
    <xf numFmtId="9" fontId="5" fillId="6" borderId="0" xfId="2" applyNumberFormat="1" applyFont="1" applyFill="1" applyBorder="1" applyAlignment="1">
      <alignment vertical="top"/>
    </xf>
    <xf numFmtId="9" fontId="5" fillId="0" borderId="0" xfId="2" applyNumberFormat="1" applyFont="1" applyFill="1" applyBorder="1" applyAlignment="1">
      <alignment vertical="top"/>
    </xf>
    <xf numFmtId="9" fontId="5" fillId="6" borderId="8" xfId="2" applyNumberFormat="1" applyFont="1" applyFill="1" applyBorder="1" applyAlignment="1">
      <alignment vertical="top"/>
    </xf>
    <xf numFmtId="9" fontId="5" fillId="0" borderId="7" xfId="2" applyNumberFormat="1" applyFont="1" applyFill="1" applyBorder="1" applyAlignment="1">
      <alignment vertical="top"/>
    </xf>
    <xf numFmtId="9" fontId="7" fillId="6" borderId="0" xfId="2" applyNumberFormat="1" applyFont="1" applyFill="1" applyBorder="1" applyAlignment="1">
      <alignment horizontal="center" vertical="top"/>
    </xf>
    <xf numFmtId="9" fontId="7" fillId="6" borderId="11" xfId="2" applyNumberFormat="1" applyFont="1" applyFill="1" applyBorder="1" applyAlignment="1">
      <alignment horizontal="center" vertical="top"/>
    </xf>
    <xf numFmtId="9" fontId="5" fillId="2" borderId="8" xfId="2" applyNumberFormat="1" applyFont="1" applyFill="1" applyBorder="1" applyAlignment="1">
      <alignment vertical="top"/>
    </xf>
    <xf numFmtId="9" fontId="7" fillId="2" borderId="9" xfId="2" applyNumberFormat="1" applyFont="1" applyFill="1" applyBorder="1" applyAlignment="1">
      <alignment horizontal="center" vertical="center"/>
    </xf>
    <xf numFmtId="9" fontId="5" fillId="6" borderId="11" xfId="2" applyNumberFormat="1" applyFont="1" applyFill="1" applyBorder="1" applyAlignment="1">
      <alignment vertical="top"/>
    </xf>
    <xf numFmtId="9" fontId="5" fillId="0" borderId="9" xfId="2" applyNumberFormat="1" applyFont="1" applyFill="1" applyBorder="1" applyAlignment="1">
      <alignment vertical="top"/>
    </xf>
    <xf numFmtId="0" fontId="5" fillId="6" borderId="0" xfId="2" applyNumberFormat="1" applyFont="1" applyFill="1" applyBorder="1" applyAlignment="1">
      <alignment vertical="top"/>
    </xf>
    <xf numFmtId="0" fontId="2" fillId="0" borderId="8" xfId="2" applyFont="1" applyFill="1" applyBorder="1" applyAlignment="1">
      <alignment vertical="top"/>
    </xf>
    <xf numFmtId="0" fontId="5" fillId="6" borderId="0" xfId="2" applyFont="1" applyFill="1" applyBorder="1" applyAlignment="1">
      <alignment horizontal="right" vertical="top"/>
    </xf>
    <xf numFmtId="0" fontId="2" fillId="6" borderId="0" xfId="2" applyFont="1" applyFill="1" applyBorder="1" applyAlignment="1">
      <alignment vertical="top"/>
    </xf>
    <xf numFmtId="0" fontId="2" fillId="6" borderId="11" xfId="2" applyFont="1" applyFill="1" applyBorder="1" applyAlignment="1">
      <alignment vertical="top"/>
    </xf>
    <xf numFmtId="9" fontId="5" fillId="6" borderId="11" xfId="2" applyNumberFormat="1" applyFont="1" applyFill="1" applyBorder="1" applyAlignment="1">
      <alignment vertical="top" wrapText="1"/>
    </xf>
    <xf numFmtId="9" fontId="5" fillId="6" borderId="12" xfId="2" applyNumberFormat="1" applyFont="1" applyFill="1" applyBorder="1" applyAlignment="1">
      <alignment vertical="top"/>
    </xf>
    <xf numFmtId="9" fontId="5" fillId="6" borderId="7" xfId="2" applyNumberFormat="1" applyFont="1" applyFill="1" applyBorder="1" applyAlignment="1">
      <alignment vertical="top"/>
    </xf>
    <xf numFmtId="9" fontId="5" fillId="6" borderId="14" xfId="2" applyNumberFormat="1" applyFont="1" applyFill="1" applyBorder="1" applyAlignment="1">
      <alignment vertical="top"/>
    </xf>
    <xf numFmtId="9" fontId="5" fillId="6" borderId="10" xfId="2" applyNumberFormat="1" applyFont="1" applyFill="1" applyBorder="1" applyAlignment="1">
      <alignment vertical="top"/>
    </xf>
    <xf numFmtId="9" fontId="5" fillId="6" borderId="9" xfId="2" applyNumberFormat="1" applyFont="1" applyFill="1" applyBorder="1" applyAlignment="1">
      <alignment vertical="top"/>
    </xf>
    <xf numFmtId="0" fontId="14" fillId="0" borderId="4" xfId="2" applyFont="1" applyFill="1" applyBorder="1" applyAlignment="1">
      <alignment vertical="top"/>
    </xf>
    <xf numFmtId="0" fontId="14" fillId="0" borderId="9" xfId="2" applyFont="1" applyFill="1" applyBorder="1" applyAlignment="1">
      <alignment vertical="top"/>
    </xf>
    <xf numFmtId="0" fontId="14" fillId="2" borderId="4" xfId="2" applyFont="1" applyFill="1" applyBorder="1" applyAlignment="1">
      <alignment vertical="top"/>
    </xf>
    <xf numFmtId="0" fontId="14" fillId="2" borderId="9" xfId="2" applyFont="1" applyFill="1" applyBorder="1" applyAlignment="1">
      <alignment vertical="top"/>
    </xf>
    <xf numFmtId="0" fontId="2" fillId="0" borderId="11" xfId="2" applyBorder="1" applyAlignment="1">
      <alignment vertical="top" wrapText="1"/>
    </xf>
    <xf numFmtId="0" fontId="2" fillId="0" borderId="12" xfId="2" applyBorder="1" applyAlignment="1">
      <alignment vertical="top" wrapText="1"/>
    </xf>
    <xf numFmtId="0" fontId="14" fillId="6" borderId="4" xfId="2" applyFont="1" applyFill="1" applyBorder="1" applyAlignment="1">
      <alignment vertical="top"/>
    </xf>
    <xf numFmtId="0" fontId="14" fillId="6" borderId="9" xfId="2" applyFont="1" applyFill="1" applyBorder="1" applyAlignment="1">
      <alignment vertical="top"/>
    </xf>
    <xf numFmtId="9" fontId="5" fillId="0" borderId="4" xfId="2" applyNumberFormat="1" applyFont="1" applyFill="1" applyBorder="1" applyAlignment="1">
      <alignment horizontal="right" vertical="top"/>
    </xf>
    <xf numFmtId="9" fontId="5" fillId="0" borderId="0" xfId="2" applyNumberFormat="1" applyFont="1" applyFill="1" applyBorder="1" applyAlignment="1">
      <alignment horizontal="right" vertical="top"/>
    </xf>
    <xf numFmtId="9" fontId="2" fillId="0" borderId="0" xfId="2" applyNumberFormat="1" applyFont="1" applyFill="1" applyBorder="1" applyAlignment="1">
      <alignment vertical="top"/>
    </xf>
    <xf numFmtId="9" fontId="5" fillId="0" borderId="11" xfId="2" applyNumberFormat="1" applyFont="1" applyFill="1" applyBorder="1" applyAlignment="1">
      <alignment vertical="top"/>
    </xf>
    <xf numFmtId="9" fontId="5" fillId="0" borderId="8" xfId="2" applyNumberFormat="1" applyFont="1" applyFill="1" applyBorder="1" applyAlignment="1">
      <alignment vertical="top"/>
    </xf>
    <xf numFmtId="9" fontId="5" fillId="6" borderId="4" xfId="2" applyNumberFormat="1" applyFont="1" applyFill="1" applyBorder="1" applyAlignment="1">
      <alignment horizontal="right" vertical="top"/>
    </xf>
    <xf numFmtId="9" fontId="5" fillId="6" borderId="0" xfId="2" applyNumberFormat="1" applyFont="1" applyFill="1" applyBorder="1" applyAlignment="1">
      <alignment horizontal="right" vertical="top"/>
    </xf>
    <xf numFmtId="0" fontId="14" fillId="6" borderId="0" xfId="2" applyFont="1" applyFill="1" applyBorder="1" applyAlignment="1">
      <alignment vertical="top"/>
    </xf>
    <xf numFmtId="9" fontId="2" fillId="6" borderId="0" xfId="2" applyNumberFormat="1" applyFont="1" applyFill="1" applyBorder="1" applyAlignment="1">
      <alignment vertical="top"/>
    </xf>
    <xf numFmtId="9" fontId="2" fillId="6" borderId="9" xfId="2" applyNumberFormat="1" applyFont="1" applyFill="1" applyBorder="1" applyAlignment="1">
      <alignment vertical="top"/>
    </xf>
    <xf numFmtId="176" fontId="7" fillId="6" borderId="13" xfId="2" applyNumberFormat="1" applyFont="1" applyFill="1" applyBorder="1" applyAlignment="1">
      <alignment horizontal="center" vertical="top"/>
    </xf>
    <xf numFmtId="9" fontId="5" fillId="6" borderId="9" xfId="2" applyNumberFormat="1" applyFont="1" applyFill="1" applyBorder="1" applyAlignment="1">
      <alignment horizontal="right" vertical="top"/>
    </xf>
    <xf numFmtId="0" fontId="14" fillId="6" borderId="11" xfId="2" applyFont="1" applyFill="1" applyBorder="1" applyAlignment="1">
      <alignment vertical="top"/>
    </xf>
    <xf numFmtId="0" fontId="2" fillId="6" borderId="8" xfId="2" applyFont="1" applyFill="1" applyBorder="1" applyAlignment="1">
      <alignment vertical="center"/>
    </xf>
    <xf numFmtId="0" fontId="2" fillId="2" borderId="0" xfId="2" applyFont="1" applyFill="1" applyAlignment="1">
      <alignment vertical="top"/>
    </xf>
    <xf numFmtId="0" fontId="2" fillId="0" borderId="1" xfId="2" applyFont="1" applyFill="1" applyBorder="1" applyAlignment="1">
      <alignment vertical="top"/>
    </xf>
    <xf numFmtId="0" fontId="2" fillId="0" borderId="3" xfId="2" applyFont="1" applyFill="1" applyBorder="1" applyAlignment="1">
      <alignment horizontal="right" vertical="top"/>
    </xf>
    <xf numFmtId="0" fontId="2" fillId="0" borderId="7" xfId="2" applyFont="1" applyFill="1" applyBorder="1" applyAlignment="1">
      <alignment horizontal="right" vertical="top"/>
    </xf>
    <xf numFmtId="0" fontId="7" fillId="0" borderId="4" xfId="2" applyFont="1" applyFill="1" applyBorder="1" applyAlignment="1">
      <alignment horizontal="right" vertical="top"/>
    </xf>
    <xf numFmtId="0" fontId="5" fillId="6" borderId="3" xfId="2" applyFont="1" applyFill="1" applyBorder="1" applyAlignment="1">
      <alignment vertical="top"/>
    </xf>
    <xf numFmtId="176" fontId="7" fillId="0" borderId="3" xfId="2" applyNumberFormat="1" applyFont="1" applyFill="1" applyBorder="1" applyAlignment="1">
      <alignment horizontal="right" vertical="top"/>
    </xf>
    <xf numFmtId="176" fontId="7" fillId="0" borderId="2" xfId="2" applyNumberFormat="1" applyFont="1" applyFill="1" applyBorder="1" applyAlignment="1">
      <alignment horizontal="right" vertical="top"/>
    </xf>
    <xf numFmtId="3" fontId="7" fillId="2" borderId="0" xfId="2" applyNumberFormat="1" applyFont="1" applyFill="1" applyBorder="1" applyAlignment="1">
      <alignment horizontal="right" vertical="top"/>
    </xf>
    <xf numFmtId="0" fontId="7" fillId="0" borderId="0" xfId="2" applyFont="1" applyFill="1" applyBorder="1" applyAlignment="1">
      <alignment horizontal="right" vertical="top"/>
    </xf>
    <xf numFmtId="9" fontId="7" fillId="6" borderId="12" xfId="2" applyNumberFormat="1" applyFont="1" applyFill="1" applyBorder="1" applyAlignment="1">
      <alignment horizontal="center" vertical="top"/>
    </xf>
    <xf numFmtId="176" fontId="7" fillId="0" borderId="7" xfId="2" applyNumberFormat="1" applyFont="1" applyFill="1" applyBorder="1" applyAlignment="1">
      <alignment horizontal="right" vertical="top"/>
    </xf>
    <xf numFmtId="9" fontId="7" fillId="6" borderId="4" xfId="2" applyNumberFormat="1" applyFont="1" applyFill="1" applyBorder="1" applyAlignment="1">
      <alignment horizontal="right" vertical="top"/>
    </xf>
    <xf numFmtId="176" fontId="7" fillId="6" borderId="2" xfId="2" applyNumberFormat="1" applyFont="1" applyFill="1" applyBorder="1" applyAlignment="1">
      <alignment horizontal="right" vertical="top"/>
    </xf>
    <xf numFmtId="3" fontId="7" fillId="0" borderId="0" xfId="2" applyNumberFormat="1" applyFont="1" applyFill="1" applyBorder="1" applyAlignment="1">
      <alignment vertical="top"/>
    </xf>
    <xf numFmtId="3" fontId="7" fillId="6" borderId="0" xfId="2" applyNumberFormat="1" applyFont="1" applyFill="1" applyBorder="1" applyAlignment="1">
      <alignment vertical="top"/>
    </xf>
    <xf numFmtId="3" fontId="7" fillId="6" borderId="12" xfId="2" applyNumberFormat="1" applyFont="1" applyFill="1" applyBorder="1" applyAlignment="1">
      <alignment vertical="top"/>
    </xf>
    <xf numFmtId="0" fontId="5" fillId="2" borderId="4" xfId="2" applyFont="1" applyFill="1" applyBorder="1" applyAlignment="1">
      <alignment horizontal="right" vertical="top"/>
    </xf>
    <xf numFmtId="9" fontId="7" fillId="2" borderId="3" xfId="2" applyNumberFormat="1" applyFont="1" applyFill="1" applyBorder="1" applyAlignment="1">
      <alignment horizontal="center" vertical="top"/>
    </xf>
    <xf numFmtId="0" fontId="5" fillId="2" borderId="9" xfId="2" applyFont="1" applyFill="1" applyBorder="1" applyAlignment="1">
      <alignment horizontal="right" vertical="top"/>
    </xf>
    <xf numFmtId="9" fontId="7" fillId="2" borderId="7" xfId="2" applyNumberFormat="1" applyFont="1" applyFill="1" applyBorder="1" applyAlignment="1">
      <alignment horizontal="center" vertical="top"/>
    </xf>
    <xf numFmtId="0" fontId="14" fillId="6" borderId="15" xfId="2" applyFont="1" applyFill="1" applyBorder="1" applyAlignment="1">
      <alignment vertical="top"/>
    </xf>
    <xf numFmtId="0" fontId="5" fillId="6" borderId="13" xfId="2" applyFont="1" applyFill="1" applyBorder="1" applyAlignment="1">
      <alignment horizontal="right" vertical="top"/>
    </xf>
    <xf numFmtId="9" fontId="7" fillId="6" borderId="13" xfId="2" applyNumberFormat="1" applyFont="1" applyFill="1" applyBorder="1" applyAlignment="1">
      <alignment horizontal="right" vertical="top"/>
    </xf>
    <xf numFmtId="9" fontId="7" fillId="6" borderId="3" xfId="2" applyNumberFormat="1" applyFont="1" applyFill="1" applyBorder="1" applyAlignment="1">
      <alignment horizontal="center" vertical="top"/>
    </xf>
    <xf numFmtId="9" fontId="7" fillId="6" borderId="7" xfId="2" applyNumberFormat="1" applyFont="1" applyFill="1" applyBorder="1" applyAlignment="1">
      <alignment horizontal="center" vertical="top"/>
    </xf>
    <xf numFmtId="3" fontId="7" fillId="6" borderId="11" xfId="2" applyNumberFormat="1" applyFont="1" applyFill="1" applyBorder="1" applyAlignment="1">
      <alignment vertical="top"/>
    </xf>
    <xf numFmtId="9" fontId="7" fillId="6" borderId="12" xfId="2" applyNumberFormat="1" applyFont="1" applyFill="1" applyBorder="1" applyAlignment="1">
      <alignment vertical="top"/>
    </xf>
    <xf numFmtId="9" fontId="7" fillId="6" borderId="3" xfId="2" applyNumberFormat="1" applyFont="1" applyFill="1" applyBorder="1" applyAlignment="1">
      <alignment horizontal="right" vertical="top"/>
    </xf>
    <xf numFmtId="9" fontId="7" fillId="6" borderId="2" xfId="2" applyNumberFormat="1" applyFont="1" applyFill="1" applyBorder="1" applyAlignment="1">
      <alignment horizontal="center" vertical="top"/>
    </xf>
    <xf numFmtId="9" fontId="7" fillId="6" borderId="2" xfId="2" applyNumberFormat="1" applyFont="1" applyFill="1" applyBorder="1" applyAlignment="1">
      <alignment horizontal="right" vertical="top"/>
    </xf>
    <xf numFmtId="3" fontId="7" fillId="6" borderId="14" xfId="2" applyNumberFormat="1" applyFont="1" applyFill="1" applyBorder="1" applyAlignment="1">
      <alignment vertical="top"/>
    </xf>
    <xf numFmtId="176" fontId="7" fillId="0" borderId="0" xfId="2" applyNumberFormat="1" applyFont="1" applyFill="1" applyBorder="1" applyAlignment="1">
      <alignment horizontal="right" vertical="top"/>
    </xf>
    <xf numFmtId="176" fontId="7" fillId="6" borderId="14" xfId="2" applyNumberFormat="1" applyFont="1" applyFill="1" applyBorder="1" applyAlignment="1">
      <alignment horizontal="right" vertical="top"/>
    </xf>
    <xf numFmtId="176" fontId="7" fillId="6" borderId="11" xfId="2" applyNumberFormat="1" applyFont="1" applyFill="1" applyBorder="1" applyAlignment="1">
      <alignment horizontal="right" vertical="top"/>
    </xf>
    <xf numFmtId="176" fontId="7" fillId="6" borderId="0" xfId="2" applyNumberFormat="1" applyFont="1" applyFill="1" applyBorder="1" applyAlignment="1">
      <alignment horizontal="right" vertical="top"/>
    </xf>
    <xf numFmtId="176" fontId="7" fillId="6" borderId="12" xfId="2" applyNumberFormat="1" applyFont="1" applyFill="1" applyBorder="1" applyAlignment="1">
      <alignment horizontal="right" vertical="top"/>
    </xf>
    <xf numFmtId="176" fontId="7" fillId="6" borderId="8" xfId="2" applyNumberFormat="1" applyFont="1" applyFill="1" applyBorder="1" applyAlignment="1">
      <alignment horizontal="right" vertical="top"/>
    </xf>
    <xf numFmtId="0" fontId="7" fillId="6" borderId="4" xfId="2" applyFont="1" applyFill="1" applyBorder="1" applyAlignment="1">
      <alignment horizontal="right" vertical="top"/>
    </xf>
    <xf numFmtId="176" fontId="7" fillId="6" borderId="3" xfId="2" applyNumberFormat="1" applyFont="1" applyFill="1" applyBorder="1" applyAlignment="1">
      <alignment horizontal="right" vertical="top"/>
    </xf>
    <xf numFmtId="0" fontId="7" fillId="6" borderId="0" xfId="2" applyFont="1" applyFill="1" applyBorder="1" applyAlignment="1">
      <alignment horizontal="right" vertical="top"/>
    </xf>
    <xf numFmtId="176" fontId="7" fillId="6" borderId="7" xfId="2" applyNumberFormat="1" applyFont="1" applyFill="1" applyBorder="1" applyAlignment="1">
      <alignment horizontal="right" vertical="top"/>
    </xf>
    <xf numFmtId="0" fontId="5" fillId="6" borderId="0" xfId="2" applyFont="1" applyFill="1" applyAlignment="1">
      <alignment vertical="top"/>
    </xf>
    <xf numFmtId="0" fontId="2" fillId="6" borderId="0" xfId="2" applyFont="1" applyFill="1" applyAlignment="1">
      <alignment vertical="top"/>
    </xf>
    <xf numFmtId="0" fontId="2" fillId="6" borderId="0" xfId="2" applyFont="1" applyFill="1" applyAlignment="1">
      <alignment horizontal="right" vertical="top"/>
    </xf>
    <xf numFmtId="176" fontId="7" fillId="6" borderId="10" xfId="2" applyNumberFormat="1" applyFont="1" applyFill="1" applyBorder="1" applyAlignment="1">
      <alignment horizontal="right" vertical="top"/>
    </xf>
    <xf numFmtId="176" fontId="7" fillId="6" borderId="9" xfId="2" applyNumberFormat="1" applyFont="1" applyFill="1" applyBorder="1" applyAlignment="1">
      <alignment horizontal="right" vertical="top"/>
    </xf>
    <xf numFmtId="3" fontId="7" fillId="6" borderId="0" xfId="2" applyNumberFormat="1" applyFont="1" applyFill="1" applyBorder="1" applyAlignment="1">
      <alignment horizontal="right" vertical="top"/>
    </xf>
    <xf numFmtId="3" fontId="7" fillId="6" borderId="9" xfId="2" applyNumberFormat="1" applyFont="1" applyFill="1" applyBorder="1" applyAlignment="1">
      <alignment vertical="top"/>
    </xf>
    <xf numFmtId="176" fontId="7" fillId="6" borderId="11" xfId="2" applyNumberFormat="1" applyFont="1" applyFill="1" applyBorder="1" applyAlignment="1">
      <alignment horizontal="right" vertical="top" wrapText="1"/>
    </xf>
    <xf numFmtId="3" fontId="7" fillId="6" borderId="7" xfId="2" applyNumberFormat="1" applyFont="1" applyFill="1" applyBorder="1" applyAlignment="1">
      <alignment vertical="top"/>
    </xf>
    <xf numFmtId="3" fontId="7" fillId="6" borderId="10" xfId="2" applyNumberFormat="1" applyFont="1" applyFill="1" applyBorder="1" applyAlignment="1">
      <alignment vertical="top"/>
    </xf>
    <xf numFmtId="3" fontId="7" fillId="6" borderId="8" xfId="2" applyNumberFormat="1" applyFont="1" applyFill="1" applyBorder="1" applyAlignment="1">
      <alignment vertical="top"/>
    </xf>
    <xf numFmtId="0" fontId="2" fillId="6" borderId="12" xfId="2" applyFont="1" applyFill="1" applyBorder="1" applyAlignment="1">
      <alignment vertical="top"/>
    </xf>
    <xf numFmtId="9" fontId="7" fillId="0" borderId="3" xfId="2" applyNumberFormat="1" applyFont="1" applyFill="1" applyBorder="1" applyAlignment="1">
      <alignment horizontal="center" vertical="top"/>
    </xf>
    <xf numFmtId="9" fontId="7" fillId="0" borderId="2" xfId="2" applyNumberFormat="1" applyFont="1" applyFill="1" applyBorder="1" applyAlignment="1">
      <alignment horizontal="center" vertical="top"/>
    </xf>
    <xf numFmtId="9" fontId="7" fillId="0" borderId="7" xfId="2" applyNumberFormat="1" applyFont="1" applyFill="1" applyBorder="1" applyAlignment="1">
      <alignment horizontal="center" vertical="top"/>
    </xf>
    <xf numFmtId="0" fontId="2" fillId="0" borderId="14" xfId="2" applyBorder="1" applyAlignment="1">
      <alignment vertical="top" wrapText="1"/>
    </xf>
    <xf numFmtId="0" fontId="2" fillId="6" borderId="14" xfId="2" applyFont="1" applyFill="1" applyBorder="1" applyAlignment="1">
      <alignment vertical="top"/>
    </xf>
    <xf numFmtId="0" fontId="5" fillId="2" borderId="3" xfId="2" applyFont="1" applyFill="1" applyBorder="1" applyAlignment="1">
      <alignment vertical="top"/>
    </xf>
    <xf numFmtId="0" fontId="5" fillId="2" borderId="0" xfId="2" applyFont="1" applyFill="1" applyBorder="1" applyAlignment="1">
      <alignment horizontal="right" vertical="top"/>
    </xf>
    <xf numFmtId="9" fontId="7" fillId="2" borderId="0" xfId="2" applyNumberFormat="1" applyFont="1" applyFill="1" applyBorder="1" applyAlignment="1">
      <alignment horizontal="center" vertical="top"/>
    </xf>
    <xf numFmtId="0" fontId="5" fillId="2" borderId="12" xfId="2" applyFont="1" applyFill="1" applyBorder="1" applyAlignment="1">
      <alignment vertical="top"/>
    </xf>
    <xf numFmtId="0" fontId="5" fillId="6" borderId="14" xfId="2" applyFont="1" applyFill="1" applyBorder="1" applyAlignment="1">
      <alignment horizontal="right" vertical="top"/>
    </xf>
    <xf numFmtId="0" fontId="5" fillId="6" borderId="11" xfId="2" applyFont="1" applyFill="1" applyBorder="1" applyAlignment="1">
      <alignment horizontal="right" vertical="top"/>
    </xf>
    <xf numFmtId="0" fontId="5" fillId="6" borderId="12" xfId="2" applyFont="1" applyFill="1" applyBorder="1" applyAlignment="1">
      <alignment horizontal="right" vertical="top"/>
    </xf>
    <xf numFmtId="9" fontId="7" fillId="2" borderId="12" xfId="2" applyNumberFormat="1" applyFont="1" applyFill="1" applyBorder="1" applyAlignment="1">
      <alignment horizontal="center" vertical="top"/>
    </xf>
    <xf numFmtId="9" fontId="7" fillId="6" borderId="4" xfId="2" applyNumberFormat="1" applyFont="1" applyFill="1" applyBorder="1" applyAlignment="1">
      <alignment horizontal="center" vertical="top"/>
    </xf>
    <xf numFmtId="9" fontId="5" fillId="0" borderId="10" xfId="2" applyNumberFormat="1" applyFont="1" applyFill="1" applyBorder="1" applyAlignment="1">
      <alignment vertical="top"/>
    </xf>
    <xf numFmtId="0" fontId="5" fillId="0" borderId="7" xfId="2" applyFont="1" applyFill="1" applyBorder="1" applyAlignment="1">
      <alignment horizontal="right" vertical="top"/>
    </xf>
    <xf numFmtId="0" fontId="5" fillId="6" borderId="7" xfId="2" applyFont="1" applyFill="1" applyBorder="1" applyAlignment="1">
      <alignment horizontal="right" vertical="top"/>
    </xf>
    <xf numFmtId="0" fontId="5" fillId="6" borderId="8" xfId="2" applyFont="1" applyFill="1" applyBorder="1" applyAlignment="1">
      <alignment horizontal="right" vertical="top"/>
    </xf>
    <xf numFmtId="0" fontId="5" fillId="6" borderId="10" xfId="2" applyFont="1" applyFill="1" applyBorder="1" applyAlignment="1">
      <alignment horizontal="right" vertical="top"/>
    </xf>
    <xf numFmtId="0" fontId="7" fillId="6" borderId="9" xfId="2" applyFont="1" applyFill="1" applyBorder="1" applyAlignment="1">
      <alignment horizontal="right" vertical="top"/>
    </xf>
    <xf numFmtId="176" fontId="7" fillId="6" borderId="3" xfId="2" applyNumberFormat="1" applyFont="1" applyFill="1" applyBorder="1" applyAlignment="1">
      <alignment horizontal="center" vertical="top"/>
    </xf>
    <xf numFmtId="176" fontId="7" fillId="6" borderId="2" xfId="2" applyNumberFormat="1" applyFont="1" applyFill="1" applyBorder="1" applyAlignment="1">
      <alignment horizontal="center" vertical="top"/>
    </xf>
    <xf numFmtId="176" fontId="7" fillId="6" borderId="7" xfId="2" applyNumberFormat="1" applyFont="1" applyFill="1" applyBorder="1" applyAlignment="1">
      <alignment horizontal="center" vertical="top"/>
    </xf>
    <xf numFmtId="176" fontId="14" fillId="6" borderId="13" xfId="2" applyNumberFormat="1" applyFont="1" applyFill="1" applyBorder="1" applyAlignment="1">
      <alignment horizontal="right" vertical="top"/>
    </xf>
    <xf numFmtId="9" fontId="14" fillId="6" borderId="9" xfId="2" applyNumberFormat="1" applyFont="1" applyFill="1" applyBorder="1" applyAlignment="1">
      <alignment horizontal="center" vertical="top"/>
    </xf>
    <xf numFmtId="9" fontId="14" fillId="6" borderId="13" xfId="2" applyNumberFormat="1" applyFont="1" applyFill="1" applyBorder="1" applyAlignment="1">
      <alignment horizontal="center" vertical="top"/>
    </xf>
    <xf numFmtId="0" fontId="2" fillId="6" borderId="14" xfId="2" applyFill="1" applyBorder="1" applyAlignment="1">
      <alignment vertical="top" wrapText="1"/>
    </xf>
    <xf numFmtId="0" fontId="19" fillId="0" borderId="0" xfId="2" applyFont="1" applyFill="1" applyAlignment="1">
      <alignment vertical="top"/>
    </xf>
    <xf numFmtId="0" fontId="19" fillId="0" borderId="0" xfId="2" applyFont="1" applyFill="1" applyAlignment="1">
      <alignment horizontal="right" vertical="top"/>
    </xf>
    <xf numFmtId="3" fontId="5" fillId="6" borderId="1" xfId="2" applyNumberFormat="1" applyFont="1" applyFill="1" applyBorder="1" applyAlignment="1">
      <alignment vertical="top"/>
    </xf>
    <xf numFmtId="3" fontId="5" fillId="6" borderId="4" xfId="2" applyNumberFormat="1" applyFont="1" applyFill="1" applyBorder="1" applyAlignment="1">
      <alignment vertical="top"/>
    </xf>
    <xf numFmtId="3" fontId="5" fillId="6" borderId="3" xfId="2" applyNumberFormat="1" applyFont="1" applyFill="1" applyBorder="1" applyAlignment="1">
      <alignment vertical="top"/>
    </xf>
    <xf numFmtId="0" fontId="2" fillId="6" borderId="1" xfId="2" applyFont="1" applyFill="1" applyBorder="1" applyAlignment="1">
      <alignment horizontal="right" vertical="center"/>
    </xf>
    <xf numFmtId="0" fontId="11" fillId="6" borderId="11" xfId="2" applyFont="1" applyFill="1" applyBorder="1" applyAlignment="1">
      <alignment horizontal="left" vertical="top" wrapText="1"/>
    </xf>
    <xf numFmtId="0" fontId="11" fillId="6" borderId="4" xfId="2" applyFont="1" applyFill="1" applyBorder="1" applyAlignment="1">
      <alignment horizontal="left" vertical="top" wrapText="1"/>
    </xf>
    <xf numFmtId="0" fontId="11" fillId="6" borderId="0" xfId="2" applyFont="1" applyFill="1" applyBorder="1" applyAlignment="1">
      <alignment horizontal="left" vertical="top" wrapText="1"/>
    </xf>
    <xf numFmtId="0" fontId="2" fillId="6" borderId="11" xfId="2" applyFont="1" applyFill="1" applyBorder="1" applyAlignment="1">
      <alignment horizontal="right" vertical="center"/>
    </xf>
    <xf numFmtId="0" fontId="11" fillId="6" borderId="1" xfId="2" applyFont="1" applyFill="1" applyBorder="1" applyAlignment="1">
      <alignment vertical="top"/>
    </xf>
    <xf numFmtId="0" fontId="11" fillId="6" borderId="4" xfId="2" applyFont="1" applyFill="1" applyBorder="1" applyAlignment="1">
      <alignment vertical="top"/>
    </xf>
    <xf numFmtId="0" fontId="2" fillId="6" borderId="14" xfId="2" applyFont="1" applyFill="1" applyBorder="1" applyAlignment="1">
      <alignment vertical="center"/>
    </xf>
    <xf numFmtId="0" fontId="11" fillId="6" borderId="4" xfId="2" applyFont="1" applyFill="1" applyBorder="1" applyAlignment="1">
      <alignment horizontal="left" vertical="top"/>
    </xf>
    <xf numFmtId="9" fontId="11" fillId="6" borderId="4" xfId="2" applyNumberFormat="1" applyFont="1" applyFill="1" applyBorder="1" applyAlignment="1">
      <alignment vertical="top"/>
    </xf>
    <xf numFmtId="0" fontId="11" fillId="6" borderId="1" xfId="2" applyFont="1" applyFill="1" applyBorder="1" applyAlignment="1">
      <alignment horizontal="left" vertical="top" wrapText="1"/>
    </xf>
    <xf numFmtId="0" fontId="11" fillId="6" borderId="11" xfId="2" applyFont="1" applyFill="1" applyBorder="1" applyAlignment="1">
      <alignment vertical="top"/>
    </xf>
    <xf numFmtId="0" fontId="11" fillId="6" borderId="0" xfId="2" applyFont="1" applyFill="1" applyBorder="1" applyAlignment="1">
      <alignment vertical="top"/>
    </xf>
    <xf numFmtId="0" fontId="11" fillId="6" borderId="1" xfId="2" applyFont="1" applyFill="1" applyBorder="1" applyAlignment="1">
      <alignment horizontal="left" vertical="top"/>
    </xf>
    <xf numFmtId="3" fontId="5" fillId="6" borderId="8" xfId="2" applyNumberFormat="1" applyFont="1" applyFill="1" applyBorder="1" applyAlignment="1">
      <alignment vertical="top"/>
    </xf>
    <xf numFmtId="0" fontId="11" fillId="6" borderId="8" xfId="2" applyFont="1" applyFill="1" applyBorder="1" applyAlignment="1">
      <alignment vertical="top"/>
    </xf>
    <xf numFmtId="0" fontId="11" fillId="6" borderId="9" xfId="2" applyFont="1" applyFill="1" applyBorder="1" applyAlignment="1">
      <alignment vertical="top"/>
    </xf>
    <xf numFmtId="0" fontId="2" fillId="6" borderId="9" xfId="2" applyFont="1" applyFill="1" applyBorder="1" applyAlignment="1">
      <alignment horizontal="left" vertical="top"/>
    </xf>
    <xf numFmtId="0" fontId="7" fillId="6" borderId="2" xfId="2" applyFont="1" applyFill="1" applyBorder="1" applyAlignment="1">
      <alignment vertical="center"/>
    </xf>
    <xf numFmtId="0" fontId="2" fillId="6" borderId="13" xfId="2" applyFont="1" applyFill="1" applyBorder="1" applyAlignment="1"/>
    <xf numFmtId="3" fontId="5" fillId="6" borderId="5" xfId="2" applyNumberFormat="1" applyFont="1" applyFill="1" applyBorder="1" applyAlignment="1">
      <alignment horizontal="center" vertical="center"/>
    </xf>
    <xf numFmtId="3" fontId="5" fillId="6" borderId="15" xfId="2" applyNumberFormat="1" applyFont="1" applyFill="1" applyBorder="1" applyAlignment="1">
      <alignment horizontal="left" vertical="center"/>
    </xf>
    <xf numFmtId="3" fontId="13" fillId="6" borderId="6" xfId="2" applyNumberFormat="1" applyFont="1" applyFill="1" applyBorder="1" applyAlignment="1">
      <alignment vertical="center"/>
    </xf>
    <xf numFmtId="0" fontId="5" fillId="6" borderId="6" xfId="2" applyFont="1" applyFill="1" applyBorder="1" applyAlignment="1">
      <alignment horizontal="center" vertical="center"/>
    </xf>
    <xf numFmtId="3" fontId="7" fillId="6" borderId="13" xfId="2" applyNumberFormat="1" applyFont="1" applyFill="1" applyBorder="1" applyAlignment="1">
      <alignment horizontal="center" vertical="center"/>
    </xf>
    <xf numFmtId="3" fontId="5" fillId="6" borderId="14" xfId="2" applyNumberFormat="1" applyFont="1" applyFill="1" applyBorder="1" applyAlignment="1">
      <alignment horizontal="center" vertical="center"/>
    </xf>
    <xf numFmtId="0" fontId="2" fillId="6" borderId="0" xfId="2" applyFont="1" applyFill="1" applyBorder="1" applyAlignment="1"/>
    <xf numFmtId="0" fontId="2" fillId="6" borderId="11" xfId="2" applyFont="1" applyFill="1" applyBorder="1" applyAlignment="1"/>
    <xf numFmtId="3" fontId="8" fillId="6" borderId="14" xfId="2" applyNumberFormat="1" applyFont="1" applyFill="1" applyBorder="1" applyAlignment="1">
      <alignment vertical="center"/>
    </xf>
    <xf numFmtId="0" fontId="5" fillId="6" borderId="13" xfId="2" applyFont="1" applyFill="1" applyBorder="1" applyAlignment="1">
      <alignment horizontal="center" vertical="center"/>
    </xf>
    <xf numFmtId="9" fontId="11" fillId="6" borderId="3" xfId="2" applyNumberFormat="1" applyFont="1" applyFill="1" applyBorder="1" applyAlignment="1">
      <alignment vertical="top"/>
    </xf>
    <xf numFmtId="0" fontId="2" fillId="6" borderId="4" xfId="2" applyFont="1" applyFill="1" applyBorder="1" applyAlignment="1">
      <alignment horizontal="right" vertical="center"/>
    </xf>
    <xf numFmtId="0" fontId="2" fillId="6" borderId="0" xfId="2" applyFill="1" applyBorder="1" applyAlignment="1">
      <alignment vertical="top" textRotation="255"/>
    </xf>
    <xf numFmtId="0" fontId="2" fillId="6" borderId="12" xfId="2" applyFill="1" applyBorder="1" applyAlignment="1">
      <alignment vertical="top" textRotation="255"/>
    </xf>
    <xf numFmtId="0" fontId="2" fillId="6" borderId="0" xfId="2" applyFont="1" applyFill="1" applyBorder="1" applyAlignment="1">
      <alignment horizontal="right" vertical="center"/>
    </xf>
    <xf numFmtId="0" fontId="2" fillId="6" borderId="11" xfId="2" applyFill="1" applyBorder="1" applyAlignment="1">
      <alignment vertical="top" textRotation="255"/>
    </xf>
    <xf numFmtId="0" fontId="2" fillId="6" borderId="8" xfId="2" applyFill="1" applyBorder="1" applyAlignment="1">
      <alignment vertical="top" textRotation="255"/>
    </xf>
    <xf numFmtId="0" fontId="2" fillId="6" borderId="9" xfId="2" applyFill="1" applyBorder="1" applyAlignment="1">
      <alignment vertical="top" textRotation="255"/>
    </xf>
    <xf numFmtId="0" fontId="2" fillId="6" borderId="7" xfId="2" applyFill="1" applyBorder="1" applyAlignment="1">
      <alignment vertical="top" textRotation="255"/>
    </xf>
    <xf numFmtId="0" fontId="11" fillId="6" borderId="15" xfId="2" applyFont="1" applyFill="1" applyBorder="1" applyAlignment="1">
      <alignment horizontal="left" vertical="top"/>
    </xf>
    <xf numFmtId="0" fontId="11" fillId="6" borderId="13" xfId="2" applyFont="1" applyFill="1" applyBorder="1" applyAlignment="1">
      <alignment vertical="top"/>
    </xf>
    <xf numFmtId="0" fontId="11" fillId="6" borderId="2" xfId="2" applyFont="1" applyFill="1" applyBorder="1" applyAlignment="1">
      <alignment vertical="top"/>
    </xf>
    <xf numFmtId="3" fontId="5" fillId="2" borderId="4" xfId="2" applyNumberFormat="1" applyFont="1" applyFill="1" applyBorder="1" applyAlignment="1">
      <alignment vertical="top"/>
    </xf>
    <xf numFmtId="3" fontId="5" fillId="0" borderId="3" xfId="2" applyNumberFormat="1" applyFont="1" applyFill="1" applyBorder="1" applyAlignment="1">
      <alignment vertical="top"/>
    </xf>
    <xf numFmtId="0" fontId="2" fillId="0" borderId="1" xfId="2" applyFont="1" applyFill="1" applyBorder="1" applyAlignment="1">
      <alignment horizontal="right" vertical="center"/>
    </xf>
    <xf numFmtId="0" fontId="11" fillId="0" borderId="1" xfId="2" applyFont="1" applyFill="1" applyBorder="1" applyAlignment="1">
      <alignment horizontal="left" vertical="top" wrapText="1"/>
    </xf>
    <xf numFmtId="0" fontId="11" fillId="0" borderId="4" xfId="2" applyFont="1" applyFill="1" applyBorder="1" applyAlignment="1">
      <alignment horizontal="left" vertical="top" wrapText="1"/>
    </xf>
    <xf numFmtId="0" fontId="11" fillId="0" borderId="3" xfId="2" applyFont="1" applyFill="1" applyBorder="1" applyAlignment="1">
      <alignment horizontal="left" vertical="top" wrapText="1"/>
    </xf>
    <xf numFmtId="0" fontId="5" fillId="3" borderId="8" xfId="2" applyFont="1" applyFill="1" applyBorder="1" applyAlignment="1">
      <alignment horizontal="right" vertical="center"/>
    </xf>
    <xf numFmtId="3" fontId="5" fillId="0" borderId="0" xfId="2" applyNumberFormat="1" applyFont="1" applyFill="1" applyBorder="1" applyAlignment="1">
      <alignment vertical="top"/>
    </xf>
    <xf numFmtId="3" fontId="5" fillId="0" borderId="12" xfId="2" applyNumberFormat="1" applyFont="1" applyFill="1" applyBorder="1" applyAlignment="1">
      <alignment vertical="top"/>
    </xf>
    <xf numFmtId="0" fontId="11" fillId="0" borderId="8" xfId="2" applyFont="1" applyBorder="1" applyAlignment="1">
      <alignment horizontal="left" vertical="top" wrapText="1"/>
    </xf>
    <xf numFmtId="0" fontId="11" fillId="0" borderId="9" xfId="2" applyFont="1" applyBorder="1" applyAlignment="1">
      <alignment horizontal="left" vertical="top" wrapText="1"/>
    </xf>
    <xf numFmtId="0" fontId="11" fillId="0" borderId="7" xfId="2" applyFont="1" applyBorder="1" applyAlignment="1">
      <alignment horizontal="left" vertical="top" wrapText="1"/>
    </xf>
    <xf numFmtId="0" fontId="12" fillId="0" borderId="15" xfId="2" applyFont="1" applyFill="1" applyBorder="1" applyAlignment="1">
      <alignment vertical="center"/>
    </xf>
    <xf numFmtId="0" fontId="5" fillId="6" borderId="4" xfId="2" applyNumberFormat="1" applyFont="1" applyFill="1" applyBorder="1" applyAlignment="1">
      <alignment vertical="center"/>
    </xf>
    <xf numFmtId="0" fontId="11" fillId="6" borderId="7" xfId="2" applyFont="1" applyFill="1" applyBorder="1" applyAlignment="1">
      <alignment vertical="top"/>
    </xf>
    <xf numFmtId="0" fontId="12" fillId="6" borderId="15" xfId="2" applyFont="1" applyFill="1" applyBorder="1" applyAlignment="1">
      <alignment vertical="center"/>
    </xf>
    <xf numFmtId="0" fontId="2" fillId="6" borderId="6" xfId="2" applyFont="1" applyFill="1" applyBorder="1" applyAlignment="1">
      <alignment vertical="center"/>
    </xf>
    <xf numFmtId="0" fontId="11" fillId="2" borderId="4" xfId="2" applyFont="1" applyFill="1" applyBorder="1" applyAlignment="1">
      <alignment vertical="top"/>
    </xf>
    <xf numFmtId="0" fontId="11" fillId="2" borderId="3" xfId="2" applyFont="1" applyFill="1" applyBorder="1" applyAlignment="1">
      <alignment vertical="top"/>
    </xf>
    <xf numFmtId="9" fontId="7" fillId="2" borderId="12" xfId="2" applyNumberFormat="1" applyFont="1" applyFill="1" applyBorder="1" applyAlignment="1">
      <alignment horizontal="right" vertical="center"/>
    </xf>
    <xf numFmtId="0" fontId="11" fillId="2" borderId="0" xfId="2" applyFont="1" applyFill="1" applyBorder="1" applyAlignment="1">
      <alignment vertical="top"/>
    </xf>
    <xf numFmtId="0" fontId="11" fillId="2" borderId="12" xfId="2" applyFont="1" applyFill="1" applyBorder="1" applyAlignment="1">
      <alignment vertical="top"/>
    </xf>
    <xf numFmtId="0" fontId="11" fillId="2" borderId="8" xfId="2" applyFont="1" applyFill="1" applyBorder="1" applyAlignment="1">
      <alignment vertical="top"/>
    </xf>
    <xf numFmtId="0" fontId="11" fillId="2" borderId="9" xfId="2" applyFont="1" applyFill="1" applyBorder="1" applyAlignment="1">
      <alignment vertical="top"/>
    </xf>
    <xf numFmtId="0" fontId="11" fillId="2" borderId="7" xfId="2" applyFont="1" applyFill="1" applyBorder="1" applyAlignment="1">
      <alignment vertical="top"/>
    </xf>
    <xf numFmtId="0" fontId="11" fillId="6" borderId="3" xfId="2" applyFont="1" applyFill="1" applyBorder="1" applyAlignment="1">
      <alignment vertical="top"/>
    </xf>
    <xf numFmtId="0" fontId="11" fillId="6" borderId="3" xfId="2" applyFont="1" applyFill="1" applyBorder="1" applyAlignment="1">
      <alignment horizontal="left" vertical="top" wrapText="1"/>
    </xf>
    <xf numFmtId="0" fontId="11" fillId="6" borderId="8" xfId="2" applyFont="1" applyFill="1" applyBorder="1" applyAlignment="1">
      <alignment horizontal="left" vertical="top" wrapText="1"/>
    </xf>
    <xf numFmtId="0" fontId="11" fillId="6" borderId="9" xfId="2" applyFont="1" applyFill="1" applyBorder="1" applyAlignment="1">
      <alignment horizontal="left" vertical="top" wrapText="1"/>
    </xf>
    <xf numFmtId="0" fontId="11" fillId="6" borderId="7" xfId="2" applyFont="1" applyFill="1" applyBorder="1" applyAlignment="1">
      <alignment horizontal="left" vertical="top" wrapText="1"/>
    </xf>
    <xf numFmtId="0" fontId="11" fillId="6" borderId="12" xfId="2" applyFont="1" applyFill="1" applyBorder="1" applyAlignment="1">
      <alignment vertical="top"/>
    </xf>
    <xf numFmtId="3" fontId="5" fillId="0" borderId="8" xfId="2" applyNumberFormat="1" applyFont="1" applyFill="1" applyBorder="1" applyAlignment="1">
      <alignment vertical="top"/>
    </xf>
    <xf numFmtId="0" fontId="5" fillId="4" borderId="13" xfId="2" applyFont="1" applyFill="1" applyBorder="1" applyAlignment="1">
      <alignment vertical="top" wrapText="1"/>
    </xf>
    <xf numFmtId="0" fontId="2" fillId="4" borderId="13" xfId="2" applyFont="1" applyFill="1" applyBorder="1" applyAlignment="1">
      <alignment horizontal="left" vertical="top"/>
    </xf>
    <xf numFmtId="3" fontId="7" fillId="4" borderId="13" xfId="2" applyNumberFormat="1" applyFont="1" applyFill="1" applyBorder="1" applyAlignment="1">
      <alignment horizontal="center" vertical="center"/>
    </xf>
    <xf numFmtId="3" fontId="8" fillId="4" borderId="15" xfId="2" applyNumberFormat="1" applyFont="1" applyFill="1" applyBorder="1" applyAlignment="1">
      <alignment vertical="center"/>
    </xf>
    <xf numFmtId="0" fontId="5" fillId="3" borderId="8" xfId="2" applyFont="1" applyFill="1" applyBorder="1" applyAlignment="1">
      <alignment vertical="center"/>
    </xf>
    <xf numFmtId="0" fontId="5" fillId="3" borderId="9" xfId="2" applyFont="1" applyFill="1" applyBorder="1" applyAlignment="1">
      <alignment vertical="top" wrapText="1"/>
    </xf>
    <xf numFmtId="0" fontId="2" fillId="3" borderId="9" xfId="2" applyFont="1" applyFill="1" applyBorder="1" applyAlignment="1">
      <alignment horizontal="left" vertical="top"/>
    </xf>
    <xf numFmtId="3" fontId="7" fillId="3" borderId="13" xfId="2" applyNumberFormat="1" applyFont="1" applyFill="1" applyBorder="1" applyAlignment="1">
      <alignment horizontal="center" vertical="center"/>
    </xf>
    <xf numFmtId="0" fontId="5" fillId="3" borderId="6" xfId="2" applyFont="1" applyFill="1" applyBorder="1" applyAlignment="1">
      <alignment horizontal="center" vertical="center"/>
    </xf>
    <xf numFmtId="3" fontId="5" fillId="0" borderId="15" xfId="2" applyNumberFormat="1" applyFont="1" applyFill="1" applyBorder="1" applyAlignment="1">
      <alignment horizontal="left" vertical="center"/>
    </xf>
    <xf numFmtId="0" fontId="18" fillId="6" borderId="4" xfId="2" applyFont="1" applyFill="1" applyBorder="1" applyAlignment="1">
      <alignment vertical="center"/>
    </xf>
    <xf numFmtId="0" fontId="18" fillId="6" borderId="3" xfId="2" applyFont="1" applyFill="1" applyBorder="1" applyAlignment="1">
      <alignment vertical="center"/>
    </xf>
    <xf numFmtId="3" fontId="5" fillId="6" borderId="0" xfId="2" applyNumberFormat="1" applyFont="1" applyFill="1" applyBorder="1" applyAlignment="1">
      <alignment vertical="top"/>
    </xf>
    <xf numFmtId="3" fontId="5" fillId="6" borderId="12" xfId="2" applyNumberFormat="1" applyFont="1" applyFill="1" applyBorder="1" applyAlignment="1">
      <alignment vertical="top"/>
    </xf>
    <xf numFmtId="0" fontId="2" fillId="6" borderId="8" xfId="2" applyFont="1" applyFill="1" applyBorder="1" applyAlignment="1">
      <alignment horizontal="right" vertical="center"/>
    </xf>
    <xf numFmtId="0" fontId="11" fillId="6" borderId="14" xfId="2" applyFont="1" applyFill="1" applyBorder="1" applyAlignment="1">
      <alignment vertical="center"/>
    </xf>
    <xf numFmtId="3" fontId="7" fillId="0" borderId="9" xfId="2" applyNumberFormat="1" applyFont="1" applyFill="1" applyBorder="1" applyAlignment="1">
      <alignment horizontal="right" vertical="center"/>
    </xf>
    <xf numFmtId="0" fontId="21" fillId="0" borderId="8" xfId="2" applyFont="1" applyFill="1" applyBorder="1" applyAlignment="1">
      <alignment horizontal="left" vertical="center" wrapText="1"/>
    </xf>
    <xf numFmtId="3" fontId="7" fillId="6" borderId="13" xfId="1" applyNumberFormat="1" applyFont="1" applyFill="1" applyBorder="1" applyAlignment="1">
      <alignment horizontal="right" vertical="center"/>
    </xf>
    <xf numFmtId="0" fontId="10" fillId="6" borderId="13" xfId="1" applyFont="1" applyFill="1" applyBorder="1" applyAlignment="1">
      <alignment vertical="center" shrinkToFit="1"/>
    </xf>
    <xf numFmtId="0" fontId="2" fillId="0" borderId="13" xfId="2" applyBorder="1" applyAlignment="1">
      <alignment vertical="center" shrinkToFit="1"/>
    </xf>
    <xf numFmtId="3" fontId="7" fillId="4" borderId="13" xfId="1" applyNumberFormat="1" applyFont="1" applyFill="1" applyBorder="1" applyAlignment="1">
      <alignment horizontal="right" vertical="center"/>
    </xf>
    <xf numFmtId="3" fontId="7" fillId="5" borderId="13" xfId="1" applyNumberFormat="1" applyFont="1" applyFill="1" applyBorder="1" applyAlignment="1">
      <alignment horizontal="right" vertical="center"/>
    </xf>
    <xf numFmtId="9" fontId="7" fillId="4" borderId="0" xfId="1" applyNumberFormat="1" applyFont="1" applyFill="1" applyBorder="1" applyAlignment="1">
      <alignment horizontal="center" vertical="center"/>
    </xf>
    <xf numFmtId="9" fontId="7" fillId="5" borderId="12" xfId="1" applyNumberFormat="1" applyFont="1" applyFill="1" applyBorder="1" applyAlignment="1">
      <alignment horizontal="center" vertical="center"/>
    </xf>
    <xf numFmtId="3" fontId="7" fillId="4" borderId="0" xfId="1" applyNumberFormat="1" applyFont="1" applyFill="1" applyBorder="1" applyAlignment="1">
      <alignment horizontal="right" vertical="center"/>
    </xf>
    <xf numFmtId="3" fontId="7" fillId="5" borderId="0" xfId="1" applyNumberFormat="1" applyFont="1" applyFill="1" applyBorder="1" applyAlignment="1">
      <alignment horizontal="right" vertical="center"/>
    </xf>
    <xf numFmtId="3" fontId="7" fillId="4" borderId="4" xfId="1" applyNumberFormat="1" applyFont="1" applyFill="1" applyBorder="1" applyAlignment="1">
      <alignment horizontal="right" vertical="center"/>
    </xf>
    <xf numFmtId="3" fontId="7" fillId="5" borderId="4" xfId="1" applyNumberFormat="1" applyFont="1" applyFill="1" applyBorder="1" applyAlignment="1">
      <alignment horizontal="right" vertical="center"/>
    </xf>
    <xf numFmtId="3" fontId="7" fillId="6" borderId="13" xfId="1" applyNumberFormat="1" applyFont="1" applyFill="1" applyBorder="1" applyAlignment="1">
      <alignment horizontal="right" vertical="center" wrapText="1"/>
    </xf>
    <xf numFmtId="0" fontId="2" fillId="6" borderId="13" xfId="2" applyFill="1" applyBorder="1" applyAlignment="1">
      <alignment vertical="center" wrapText="1"/>
    </xf>
    <xf numFmtId="9" fontId="7" fillId="0" borderId="13" xfId="1" applyNumberFormat="1" applyFont="1" applyFill="1" applyBorder="1" applyAlignment="1">
      <alignment horizontal="center" vertical="center"/>
    </xf>
    <xf numFmtId="3" fontId="7" fillId="0" borderId="13" xfId="1" applyNumberFormat="1" applyFont="1" applyFill="1" applyBorder="1" applyAlignment="1">
      <alignment horizontal="center" vertical="center"/>
    </xf>
    <xf numFmtId="9" fontId="7" fillId="6" borderId="13" xfId="1" applyNumberFormat="1" applyFont="1" applyFill="1" applyBorder="1" applyAlignment="1">
      <alignment horizontal="center" vertical="center"/>
    </xf>
    <xf numFmtId="9" fontId="7" fillId="6" borderId="2" xfId="1" applyNumberFormat="1" applyFont="1" applyFill="1" applyBorder="1" applyAlignment="1">
      <alignment horizontal="center" vertical="center"/>
    </xf>
    <xf numFmtId="3" fontId="7" fillId="4" borderId="9" xfId="1" applyNumberFormat="1" applyFont="1" applyFill="1" applyBorder="1" applyAlignment="1">
      <alignment horizontal="right" vertical="center"/>
    </xf>
    <xf numFmtId="3" fontId="7" fillId="5" borderId="9" xfId="1" applyNumberFormat="1" applyFont="1" applyFill="1" applyBorder="1" applyAlignment="1">
      <alignment horizontal="right" vertical="center"/>
    </xf>
    <xf numFmtId="0" fontId="5" fillId="0" borderId="1" xfId="1" applyFont="1" applyFill="1" applyBorder="1" applyAlignment="1">
      <alignment vertical="top" wrapText="1"/>
    </xf>
    <xf numFmtId="0" fontId="5" fillId="0" borderId="4" xfId="1" applyFont="1" applyFill="1" applyBorder="1" applyAlignment="1">
      <alignment vertical="top" wrapText="1"/>
    </xf>
    <xf numFmtId="0" fontId="5" fillId="0" borderId="3" xfId="1" applyFont="1" applyFill="1" applyBorder="1" applyAlignment="1">
      <alignment vertical="top" wrapText="1"/>
    </xf>
    <xf numFmtId="0" fontId="5" fillId="0" borderId="11" xfId="1" applyFont="1" applyFill="1" applyBorder="1" applyAlignment="1">
      <alignment vertical="top" wrapText="1"/>
    </xf>
    <xf numFmtId="0" fontId="5" fillId="0" borderId="0" xfId="1" applyFont="1" applyFill="1" applyBorder="1" applyAlignment="1">
      <alignment vertical="top" wrapText="1"/>
    </xf>
    <xf numFmtId="0" fontId="5" fillId="0" borderId="12" xfId="1" applyFont="1" applyFill="1" applyBorder="1" applyAlignment="1">
      <alignment vertical="top" wrapText="1"/>
    </xf>
    <xf numFmtId="0" fontId="5" fillId="2" borderId="1" xfId="1" applyFont="1" applyFill="1" applyBorder="1" applyAlignment="1">
      <alignment horizontal="left" vertical="top" wrapText="1"/>
    </xf>
    <xf numFmtId="0" fontId="2" fillId="2" borderId="4" xfId="2" applyFill="1" applyBorder="1" applyAlignment="1">
      <alignment horizontal="left" vertical="top" wrapText="1"/>
    </xf>
    <xf numFmtId="0" fontId="2" fillId="2" borderId="3" xfId="2" applyFill="1" applyBorder="1" applyAlignment="1">
      <alignment horizontal="left" vertical="top" wrapText="1"/>
    </xf>
    <xf numFmtId="0" fontId="2" fillId="2" borderId="11" xfId="2" applyFill="1" applyBorder="1" applyAlignment="1">
      <alignment horizontal="left" vertical="top" wrapText="1"/>
    </xf>
    <xf numFmtId="0" fontId="2" fillId="2" borderId="0" xfId="2" applyFill="1" applyAlignment="1">
      <alignment horizontal="left" vertical="top" wrapText="1"/>
    </xf>
    <xf numFmtId="0" fontId="2" fillId="2" borderId="12" xfId="2" applyFill="1" applyBorder="1" applyAlignment="1">
      <alignment horizontal="left" vertical="top" wrapText="1"/>
    </xf>
    <xf numFmtId="3" fontId="7" fillId="2" borderId="0" xfId="1" applyNumberFormat="1" applyFont="1" applyFill="1" applyBorder="1" applyAlignment="1">
      <alignment horizontal="center" vertical="center"/>
    </xf>
    <xf numFmtId="0" fontId="2" fillId="2" borderId="0" xfId="2" applyFill="1" applyAlignment="1">
      <alignment vertical="center"/>
    </xf>
    <xf numFmtId="0" fontId="10" fillId="4" borderId="1" xfId="1" applyFont="1" applyFill="1" applyBorder="1" applyAlignment="1">
      <alignment horizontal="left" vertical="top" wrapText="1"/>
    </xf>
    <xf numFmtId="0" fontId="10" fillId="5" borderId="4" xfId="1" applyFont="1" applyFill="1" applyBorder="1" applyAlignment="1">
      <alignment horizontal="left" vertical="top" wrapText="1"/>
    </xf>
    <xf numFmtId="0" fontId="10" fillId="5" borderId="11" xfId="1" applyFont="1" applyFill="1" applyBorder="1" applyAlignment="1">
      <alignment horizontal="left" vertical="top" wrapText="1"/>
    </xf>
    <xf numFmtId="0" fontId="10" fillId="5" borderId="0" xfId="1" applyFont="1" applyFill="1" applyBorder="1" applyAlignment="1">
      <alignment horizontal="left" vertical="top" wrapText="1"/>
    </xf>
    <xf numFmtId="0" fontId="5" fillId="4" borderId="1" xfId="1" applyFont="1" applyFill="1" applyBorder="1" applyAlignment="1">
      <alignment horizontal="left" vertical="top" wrapText="1"/>
    </xf>
    <xf numFmtId="0" fontId="5" fillId="5" borderId="4" xfId="1" applyFont="1" applyFill="1" applyBorder="1" applyAlignment="1">
      <alignment horizontal="left" vertical="top" wrapText="1"/>
    </xf>
    <xf numFmtId="0" fontId="5" fillId="5" borderId="3" xfId="1" applyFont="1" applyFill="1" applyBorder="1" applyAlignment="1">
      <alignment horizontal="left" vertical="top" wrapText="1"/>
    </xf>
    <xf numFmtId="0" fontId="5" fillId="5" borderId="11" xfId="1" applyFont="1" applyFill="1" applyBorder="1" applyAlignment="1">
      <alignment horizontal="left" vertical="top" wrapText="1"/>
    </xf>
    <xf numFmtId="0" fontId="5" fillId="5" borderId="0" xfId="1" applyFont="1" applyFill="1" applyBorder="1" applyAlignment="1">
      <alignment horizontal="left" vertical="top" wrapText="1"/>
    </xf>
    <xf numFmtId="0" fontId="5" fillId="5" borderId="12" xfId="1" applyFont="1" applyFill="1" applyBorder="1" applyAlignment="1">
      <alignment horizontal="left" vertical="top" wrapText="1"/>
    </xf>
    <xf numFmtId="0" fontId="4" fillId="0" borderId="1" xfId="1" applyFont="1" applyFill="1" applyBorder="1" applyAlignment="1">
      <alignment horizontal="center" vertical="center"/>
    </xf>
    <xf numFmtId="0" fontId="4" fillId="0" borderId="4" xfId="1" applyFont="1" applyFill="1" applyBorder="1" applyAlignment="1">
      <alignment horizontal="center" vertical="center"/>
    </xf>
    <xf numFmtId="0" fontId="4" fillId="0" borderId="3" xfId="1" applyFont="1" applyFill="1" applyBorder="1" applyAlignment="1">
      <alignment horizontal="center" vertical="center"/>
    </xf>
    <xf numFmtId="3" fontId="7" fillId="2" borderId="0" xfId="1" applyNumberFormat="1" applyFont="1" applyFill="1" applyBorder="1" applyAlignment="1">
      <alignment horizontal="right" vertical="center"/>
    </xf>
    <xf numFmtId="0" fontId="2" fillId="2" borderId="0" xfId="2" applyFill="1" applyAlignment="1">
      <alignment horizontal="right" vertical="center"/>
    </xf>
    <xf numFmtId="9" fontId="7" fillId="4" borderId="12" xfId="1" applyNumberFormat="1" applyFont="1" applyFill="1" applyBorder="1" applyAlignment="1">
      <alignment horizontal="center" vertical="center"/>
    </xf>
    <xf numFmtId="0" fontId="5" fillId="4" borderId="4" xfId="1" applyFont="1" applyFill="1" applyBorder="1" applyAlignment="1">
      <alignment horizontal="left" vertical="top" wrapText="1"/>
    </xf>
    <xf numFmtId="0" fontId="5" fillId="4" borderId="3" xfId="1" applyFont="1" applyFill="1" applyBorder="1" applyAlignment="1">
      <alignment horizontal="left" vertical="top" wrapText="1"/>
    </xf>
    <xf numFmtId="0" fontId="5" fillId="4" borderId="11" xfId="1" applyFont="1" applyFill="1" applyBorder="1" applyAlignment="1">
      <alignment horizontal="left" vertical="top" wrapText="1"/>
    </xf>
    <xf numFmtId="0" fontId="5" fillId="4" borderId="0" xfId="1" applyFont="1" applyFill="1" applyBorder="1" applyAlignment="1">
      <alignment horizontal="left" vertical="top" wrapText="1"/>
    </xf>
    <xf numFmtId="0" fontId="5" fillId="4" borderId="12" xfId="1" applyFont="1" applyFill="1" applyBorder="1" applyAlignment="1">
      <alignment horizontal="left" vertical="top" wrapText="1"/>
    </xf>
    <xf numFmtId="0" fontId="10" fillId="4" borderId="4" xfId="1" applyFont="1" applyFill="1" applyBorder="1" applyAlignment="1">
      <alignment horizontal="left" vertical="top" wrapText="1"/>
    </xf>
    <xf numFmtId="0" fontId="10" fillId="4" borderId="11" xfId="1" applyFont="1" applyFill="1" applyBorder="1" applyAlignment="1">
      <alignment horizontal="left" vertical="top" wrapText="1"/>
    </xf>
    <xf numFmtId="0" fontId="10" fillId="4" borderId="0" xfId="1" applyFont="1" applyFill="1" applyBorder="1" applyAlignment="1">
      <alignment horizontal="left" vertical="top" wrapText="1"/>
    </xf>
    <xf numFmtId="3" fontId="7" fillId="4" borderId="0" xfId="1" applyNumberFormat="1" applyFont="1" applyFill="1" applyBorder="1" applyAlignment="1">
      <alignment horizontal="center" vertical="center"/>
    </xf>
    <xf numFmtId="3" fontId="7" fillId="6" borderId="13" xfId="2" applyNumberFormat="1" applyFont="1" applyFill="1" applyBorder="1" applyAlignment="1">
      <alignment horizontal="right" vertical="center"/>
    </xf>
    <xf numFmtId="0" fontId="2" fillId="0" borderId="1" xfId="2" applyFont="1" applyFill="1" applyBorder="1" applyAlignment="1">
      <alignment horizontal="center" vertical="center"/>
    </xf>
    <xf numFmtId="0" fontId="2" fillId="0" borderId="4" xfId="2" applyFont="1" applyFill="1" applyBorder="1" applyAlignment="1">
      <alignment horizontal="center" vertical="center"/>
    </xf>
    <xf numFmtId="0" fontId="2" fillId="0" borderId="3" xfId="2" applyFont="1" applyFill="1" applyBorder="1" applyAlignment="1">
      <alignment horizontal="center" vertical="center"/>
    </xf>
    <xf numFmtId="3" fontId="7" fillId="2" borderId="13" xfId="2" applyNumberFormat="1" applyFont="1" applyFill="1" applyBorder="1" applyAlignment="1">
      <alignment horizontal="right" vertical="center"/>
    </xf>
    <xf numFmtId="3" fontId="7" fillId="3" borderId="13" xfId="2" applyNumberFormat="1" applyFont="1" applyFill="1" applyBorder="1" applyAlignment="1">
      <alignment horizontal="right" vertical="center"/>
    </xf>
    <xf numFmtId="3" fontId="7" fillId="8" borderId="13" xfId="2" applyNumberFormat="1" applyFont="1" applyFill="1" applyBorder="1" applyAlignment="1">
      <alignment horizontal="right" vertical="center"/>
    </xf>
    <xf numFmtId="3" fontId="7" fillId="0" borderId="13" xfId="2" applyNumberFormat="1" applyFont="1" applyFill="1" applyBorder="1" applyAlignment="1">
      <alignment horizontal="right" vertical="center"/>
    </xf>
    <xf numFmtId="3" fontId="7" fillId="2" borderId="9" xfId="2" applyNumberFormat="1" applyFont="1" applyFill="1" applyBorder="1" applyAlignment="1">
      <alignment horizontal="right" vertical="center"/>
    </xf>
    <xf numFmtId="3" fontId="7" fillId="6" borderId="9" xfId="2" applyNumberFormat="1" applyFont="1" applyFill="1" applyBorder="1" applyAlignment="1">
      <alignment horizontal="right" vertical="center"/>
    </xf>
    <xf numFmtId="3" fontId="7" fillId="0" borderId="9" xfId="2" applyNumberFormat="1" applyFont="1" applyFill="1" applyBorder="1" applyAlignment="1">
      <alignment horizontal="right" vertical="center"/>
    </xf>
    <xf numFmtId="0" fontId="4" fillId="0" borderId="1" xfId="2" applyFont="1" applyFill="1" applyBorder="1" applyAlignment="1">
      <alignment horizontal="center" vertical="center"/>
    </xf>
    <xf numFmtId="0" fontId="4" fillId="0" borderId="4" xfId="2" applyFont="1" applyFill="1" applyBorder="1" applyAlignment="1">
      <alignment horizontal="center" vertical="center"/>
    </xf>
    <xf numFmtId="0" fontId="4" fillId="0" borderId="3" xfId="2" applyFont="1" applyFill="1" applyBorder="1" applyAlignment="1">
      <alignment horizontal="center" vertical="center"/>
    </xf>
    <xf numFmtId="3" fontId="7" fillId="2" borderId="13" xfId="2" applyNumberFormat="1" applyFont="1" applyFill="1" applyBorder="1" applyAlignment="1">
      <alignment horizontal="center" vertical="center"/>
    </xf>
    <xf numFmtId="3" fontId="7" fillId="6" borderId="13" xfId="2" applyNumberFormat="1" applyFont="1" applyFill="1" applyBorder="1" applyAlignment="1">
      <alignment horizontal="center" vertical="center"/>
    </xf>
    <xf numFmtId="0" fontId="5" fillId="6" borderId="1" xfId="2" applyNumberFormat="1" applyFont="1" applyFill="1" applyBorder="1" applyAlignment="1">
      <alignment vertical="top" wrapText="1"/>
    </xf>
    <xf numFmtId="0" fontId="5" fillId="6" borderId="11" xfId="2" applyNumberFormat="1" applyFont="1" applyFill="1" applyBorder="1" applyAlignment="1">
      <alignment vertical="top" wrapText="1"/>
    </xf>
    <xf numFmtId="0" fontId="5" fillId="6" borderId="8" xfId="2" applyNumberFormat="1" applyFont="1" applyFill="1" applyBorder="1" applyAlignment="1">
      <alignment vertical="top" wrapText="1"/>
    </xf>
    <xf numFmtId="0" fontId="5" fillId="6" borderId="5" xfId="2" applyFont="1" applyFill="1" applyBorder="1" applyAlignment="1">
      <alignment horizontal="left" vertical="top" wrapText="1"/>
    </xf>
    <xf numFmtId="0" fontId="5" fillId="6" borderId="10" xfId="2" applyFont="1" applyFill="1" applyBorder="1" applyAlignment="1">
      <alignment horizontal="left" vertical="top" wrapText="1"/>
    </xf>
    <xf numFmtId="38" fontId="7" fillId="2" borderId="0" xfId="2" applyNumberFormat="1" applyFont="1" applyFill="1" applyBorder="1" applyAlignment="1">
      <alignment horizontal="right" vertical="center"/>
    </xf>
    <xf numFmtId="0" fontId="5" fillId="0" borderId="5" xfId="2" applyFont="1" applyFill="1" applyBorder="1" applyAlignment="1">
      <alignment horizontal="left" vertical="top" wrapText="1"/>
    </xf>
    <xf numFmtId="0" fontId="5" fillId="0" borderId="10" xfId="2" applyFont="1" applyFill="1" applyBorder="1" applyAlignment="1">
      <alignment horizontal="left" vertical="top" wrapText="1"/>
    </xf>
    <xf numFmtId="176" fontId="7" fillId="0" borderId="0" xfId="2" applyNumberFormat="1" applyFont="1" applyFill="1" applyBorder="1" applyAlignment="1">
      <alignment horizontal="center" vertical="center"/>
    </xf>
    <xf numFmtId="0" fontId="5" fillId="0" borderId="1" xfId="2" applyFont="1" applyFill="1" applyBorder="1" applyAlignment="1">
      <alignment horizontal="left" vertical="top" wrapText="1"/>
    </xf>
    <xf numFmtId="0" fontId="5" fillId="0" borderId="4" xfId="2" applyFont="1" applyFill="1" applyBorder="1" applyAlignment="1">
      <alignment horizontal="left" vertical="top" wrapText="1"/>
    </xf>
    <xf numFmtId="0" fontId="5" fillId="0" borderId="3" xfId="2" applyFont="1" applyFill="1" applyBorder="1" applyAlignment="1">
      <alignment horizontal="left" vertical="top" wrapText="1"/>
    </xf>
    <xf numFmtId="0" fontId="5" fillId="0" borderId="11" xfId="2" applyFont="1" applyFill="1" applyBorder="1" applyAlignment="1">
      <alignment horizontal="left" vertical="top" wrapText="1"/>
    </xf>
    <xf numFmtId="0" fontId="5" fillId="0" borderId="0" xfId="2" applyFont="1" applyFill="1" applyBorder="1" applyAlignment="1">
      <alignment horizontal="left" vertical="top" wrapText="1"/>
    </xf>
    <xf numFmtId="0" fontId="5" fillId="0" borderId="12" xfId="2" applyFont="1" applyFill="1" applyBorder="1" applyAlignment="1">
      <alignment horizontal="left" vertical="top" wrapText="1"/>
    </xf>
    <xf numFmtId="0" fontId="7" fillId="2" borderId="0" xfId="2" applyFont="1" applyFill="1" applyBorder="1" applyAlignment="1">
      <alignment horizontal="right" vertical="center"/>
    </xf>
    <xf numFmtId="0" fontId="5" fillId="6" borderId="1" xfId="2" applyNumberFormat="1" applyFont="1" applyFill="1" applyBorder="1" applyAlignment="1">
      <alignment horizontal="left" vertical="top" wrapText="1"/>
    </xf>
    <xf numFmtId="0" fontId="5" fillId="6" borderId="11" xfId="2" applyNumberFormat="1" applyFont="1" applyFill="1" applyBorder="1" applyAlignment="1">
      <alignment horizontal="left" vertical="top" wrapText="1"/>
    </xf>
    <xf numFmtId="0" fontId="5" fillId="6" borderId="8" xfId="2" applyNumberFormat="1" applyFont="1" applyFill="1" applyBorder="1" applyAlignment="1">
      <alignment horizontal="left" vertical="top" wrapText="1"/>
    </xf>
    <xf numFmtId="0" fontId="7" fillId="5" borderId="13" xfId="2" applyFont="1" applyFill="1" applyBorder="1" applyAlignment="1">
      <alignment horizontal="right" vertical="center"/>
    </xf>
    <xf numFmtId="0" fontId="7" fillId="5" borderId="9" xfId="2" applyFont="1" applyFill="1" applyBorder="1" applyAlignment="1">
      <alignment horizontal="right" vertical="center"/>
    </xf>
    <xf numFmtId="0" fontId="5" fillId="5" borderId="11" xfId="2" applyFont="1" applyFill="1" applyBorder="1" applyAlignment="1">
      <alignment horizontal="left" vertical="top" wrapText="1"/>
    </xf>
    <xf numFmtId="0" fontId="5" fillId="5" borderId="0" xfId="2" applyFont="1" applyFill="1" applyBorder="1" applyAlignment="1">
      <alignment horizontal="left" vertical="top" wrapText="1"/>
    </xf>
    <xf numFmtId="0" fontId="5" fillId="5" borderId="12" xfId="2" applyFont="1" applyFill="1" applyBorder="1" applyAlignment="1">
      <alignment horizontal="left" vertical="top" wrapText="1"/>
    </xf>
    <xf numFmtId="0" fontId="7" fillId="0" borderId="9" xfId="2" applyFont="1" applyFill="1" applyBorder="1" applyAlignment="1">
      <alignment horizontal="right" vertical="center"/>
    </xf>
    <xf numFmtId="0" fontId="7" fillId="0" borderId="13" xfId="2" applyFont="1" applyFill="1" applyBorder="1" applyAlignment="1">
      <alignment horizontal="right" vertical="center"/>
    </xf>
    <xf numFmtId="0" fontId="7" fillId="6" borderId="9" xfId="2" applyFont="1" applyFill="1" applyBorder="1" applyAlignment="1">
      <alignment horizontal="right" vertical="center"/>
    </xf>
    <xf numFmtId="0" fontId="7" fillId="8" borderId="9" xfId="2" applyFont="1" applyFill="1" applyBorder="1" applyAlignment="1">
      <alignment horizontal="right" vertical="center"/>
    </xf>
    <xf numFmtId="0" fontId="7" fillId="3" borderId="13" xfId="2" applyFont="1" applyFill="1" applyBorder="1" applyAlignment="1">
      <alignment horizontal="right" vertical="center"/>
    </xf>
    <xf numFmtId="0" fontId="7" fillId="8" borderId="13" xfId="2" applyFont="1" applyFill="1" applyBorder="1" applyAlignment="1">
      <alignment horizontal="right" vertical="center"/>
    </xf>
    <xf numFmtId="0" fontId="5" fillId="0" borderId="8" xfId="2" applyFont="1" applyFill="1" applyBorder="1" applyAlignment="1">
      <alignment horizontal="left" vertical="top" wrapText="1"/>
    </xf>
    <xf numFmtId="0" fontId="5" fillId="0" borderId="9" xfId="2" applyFont="1" applyFill="1" applyBorder="1" applyAlignment="1">
      <alignment horizontal="left" vertical="top" wrapText="1"/>
    </xf>
    <xf numFmtId="0" fontId="5" fillId="0" borderId="7" xfId="2" applyFont="1" applyFill="1" applyBorder="1" applyAlignment="1">
      <alignment horizontal="left" vertical="top" wrapText="1"/>
    </xf>
    <xf numFmtId="0" fontId="5" fillId="3" borderId="1" xfId="2" applyFont="1" applyFill="1" applyBorder="1" applyAlignment="1">
      <alignment horizontal="left" vertical="center" wrapText="1"/>
    </xf>
    <xf numFmtId="0" fontId="5" fillId="2" borderId="4" xfId="2" applyFont="1" applyFill="1" applyBorder="1" applyAlignment="1">
      <alignment horizontal="left" vertical="center" wrapText="1"/>
    </xf>
    <xf numFmtId="0" fontId="5" fillId="2" borderId="3" xfId="2" applyFont="1" applyFill="1" applyBorder="1" applyAlignment="1">
      <alignment horizontal="left" vertical="center" wrapText="1"/>
    </xf>
    <xf numFmtId="0" fontId="5" fillId="2" borderId="8" xfId="2" applyFont="1" applyFill="1" applyBorder="1" applyAlignment="1">
      <alignment horizontal="left" vertical="center" wrapText="1"/>
    </xf>
    <xf numFmtId="0" fontId="5" fillId="2" borderId="9" xfId="2" applyFont="1" applyFill="1" applyBorder="1" applyAlignment="1">
      <alignment horizontal="left" vertical="center" wrapText="1"/>
    </xf>
    <xf numFmtId="0" fontId="5" fillId="2" borderId="7" xfId="2" applyFont="1" applyFill="1" applyBorder="1" applyAlignment="1">
      <alignment horizontal="left" vertical="center" wrapText="1"/>
    </xf>
    <xf numFmtId="0" fontId="7" fillId="2" borderId="13" xfId="2" applyFont="1" applyFill="1" applyBorder="1" applyAlignment="1">
      <alignment horizontal="right" vertical="center"/>
    </xf>
    <xf numFmtId="0" fontId="5" fillId="0" borderId="11" xfId="2" applyFont="1" applyFill="1" applyBorder="1" applyAlignment="1">
      <alignment horizontal="left" vertical="center" wrapText="1"/>
    </xf>
    <xf numFmtId="0" fontId="5" fillId="0" borderId="0" xfId="2" applyFont="1" applyFill="1" applyBorder="1" applyAlignment="1">
      <alignment horizontal="left" vertical="center" wrapText="1"/>
    </xf>
    <xf numFmtId="0" fontId="5" fillId="0" borderId="12" xfId="2" applyFont="1" applyFill="1" applyBorder="1" applyAlignment="1">
      <alignment horizontal="left" vertical="center" wrapText="1"/>
    </xf>
    <xf numFmtId="0" fontId="7" fillId="0" borderId="9" xfId="2" applyFont="1" applyFill="1" applyBorder="1" applyAlignment="1">
      <alignment horizontal="center" vertical="center"/>
    </xf>
    <xf numFmtId="176" fontId="7" fillId="0" borderId="13" xfId="2" applyNumberFormat="1" applyFont="1" applyFill="1" applyBorder="1" applyAlignment="1">
      <alignment horizontal="right" vertical="center"/>
    </xf>
    <xf numFmtId="176" fontId="7" fillId="0" borderId="2" xfId="2" applyNumberFormat="1" applyFont="1" applyFill="1" applyBorder="1" applyAlignment="1">
      <alignment horizontal="right" vertical="center"/>
    </xf>
    <xf numFmtId="0" fontId="7" fillId="6" borderId="13" xfId="2" applyFont="1" applyFill="1" applyBorder="1" applyAlignment="1">
      <alignment horizontal="right" vertical="center"/>
    </xf>
    <xf numFmtId="0" fontId="5" fillId="6" borderId="1" xfId="2" applyFont="1" applyFill="1" applyBorder="1" applyAlignment="1">
      <alignment horizontal="left" vertical="top" wrapText="1"/>
    </xf>
    <xf numFmtId="0" fontId="5" fillId="8" borderId="4" xfId="2" applyFont="1" applyFill="1" applyBorder="1" applyAlignment="1">
      <alignment horizontal="left" vertical="top" wrapText="1"/>
    </xf>
    <xf numFmtId="0" fontId="5" fillId="8" borderId="3" xfId="2" applyFont="1" applyFill="1" applyBorder="1" applyAlignment="1">
      <alignment horizontal="left" vertical="top" wrapText="1"/>
    </xf>
    <xf numFmtId="0" fontId="5" fillId="8" borderId="11" xfId="2" applyFont="1" applyFill="1" applyBorder="1" applyAlignment="1">
      <alignment horizontal="left" vertical="top" wrapText="1"/>
    </xf>
    <xf numFmtId="0" fontId="5" fillId="8" borderId="0" xfId="2" applyFont="1" applyFill="1" applyBorder="1" applyAlignment="1">
      <alignment horizontal="left" vertical="top" wrapText="1"/>
    </xf>
    <xf numFmtId="0" fontId="5" fillId="8" borderId="12" xfId="2" applyFont="1" applyFill="1" applyBorder="1" applyAlignment="1">
      <alignment horizontal="left" vertical="top" wrapText="1"/>
    </xf>
    <xf numFmtId="0" fontId="5" fillId="2" borderId="11" xfId="2" applyFont="1" applyFill="1" applyBorder="1" applyAlignment="1">
      <alignment horizontal="left" vertical="top" wrapText="1"/>
    </xf>
    <xf numFmtId="0" fontId="5" fillId="2" borderId="0" xfId="2" applyFont="1" applyFill="1" applyBorder="1" applyAlignment="1">
      <alignment horizontal="left" vertical="top" wrapText="1"/>
    </xf>
    <xf numFmtId="0" fontId="5" fillId="2" borderId="12" xfId="2" applyFont="1" applyFill="1" applyBorder="1" applyAlignment="1">
      <alignment horizontal="left" vertical="top" wrapText="1"/>
    </xf>
    <xf numFmtId="0" fontId="7" fillId="3" borderId="9" xfId="2" applyFont="1" applyFill="1" applyBorder="1" applyAlignment="1">
      <alignment horizontal="right" vertical="center"/>
    </xf>
    <xf numFmtId="0" fontId="7" fillId="2" borderId="9" xfId="2" applyFont="1" applyFill="1" applyBorder="1" applyAlignment="1">
      <alignment horizontal="right" vertical="center"/>
    </xf>
    <xf numFmtId="0" fontId="2" fillId="0" borderId="4" xfId="2" applyFont="1" applyFill="1" applyBorder="1" applyAlignment="1">
      <alignment horizontal="left" vertical="top" wrapText="1"/>
    </xf>
    <xf numFmtId="0" fontId="2" fillId="0" borderId="3" xfId="2" applyFont="1" applyFill="1" applyBorder="1" applyAlignment="1">
      <alignment horizontal="left" vertical="top" wrapText="1"/>
    </xf>
    <xf numFmtId="0" fontId="5" fillId="6" borderId="1" xfId="2" applyFont="1" applyFill="1" applyBorder="1" applyAlignment="1">
      <alignment vertical="top" wrapText="1"/>
    </xf>
    <xf numFmtId="0" fontId="5" fillId="6" borderId="4" xfId="2" applyFont="1" applyFill="1" applyBorder="1" applyAlignment="1">
      <alignment vertical="top"/>
    </xf>
    <xf numFmtId="0" fontId="5" fillId="6" borderId="3" xfId="2" applyFont="1" applyFill="1" applyBorder="1" applyAlignment="1">
      <alignment vertical="top"/>
    </xf>
    <xf numFmtId="0" fontId="5" fillId="6" borderId="11" xfId="2" applyFont="1" applyFill="1" applyBorder="1" applyAlignment="1">
      <alignment vertical="top"/>
    </xf>
    <xf numFmtId="0" fontId="5" fillId="6" borderId="0" xfId="2" applyFont="1" applyFill="1" applyBorder="1" applyAlignment="1">
      <alignment vertical="top"/>
    </xf>
    <xf numFmtId="0" fontId="5" fillId="6" borderId="12" xfId="2" applyFont="1" applyFill="1" applyBorder="1" applyAlignment="1">
      <alignment vertical="top"/>
    </xf>
    <xf numFmtId="9" fontId="7" fillId="0" borderId="0" xfId="2" applyNumberFormat="1" applyFont="1" applyFill="1" applyBorder="1" applyAlignment="1">
      <alignment horizontal="right" vertical="center"/>
    </xf>
    <xf numFmtId="9" fontId="7" fillId="0" borderId="12" xfId="2" applyNumberFormat="1" applyFont="1" applyFill="1" applyBorder="1" applyAlignment="1">
      <alignment horizontal="right" vertical="center"/>
    </xf>
    <xf numFmtId="0" fontId="5" fillId="6" borderId="4" xfId="2" applyNumberFormat="1" applyFont="1" applyFill="1" applyBorder="1" applyAlignment="1">
      <alignment vertical="top" wrapText="1"/>
    </xf>
    <xf numFmtId="0" fontId="5" fillId="6" borderId="0" xfId="2" applyNumberFormat="1" applyFont="1" applyFill="1" applyBorder="1" applyAlignment="1">
      <alignment vertical="top" wrapText="1"/>
    </xf>
    <xf numFmtId="0" fontId="5" fillId="6" borderId="9" xfId="2" applyNumberFormat="1" applyFont="1" applyFill="1" applyBorder="1" applyAlignment="1">
      <alignment vertical="top" wrapText="1"/>
    </xf>
    <xf numFmtId="0" fontId="5" fillId="0" borderId="5" xfId="2" applyFont="1" applyFill="1" applyBorder="1" applyAlignment="1">
      <alignment vertical="top" wrapText="1"/>
    </xf>
    <xf numFmtId="0" fontId="5" fillId="0" borderId="10" xfId="2" applyFont="1" applyFill="1" applyBorder="1" applyAlignment="1">
      <alignment vertical="top" wrapText="1"/>
    </xf>
    <xf numFmtId="0" fontId="5" fillId="6" borderId="5" xfId="2" applyFont="1" applyFill="1" applyBorder="1" applyAlignment="1">
      <alignment vertical="top" wrapText="1"/>
    </xf>
    <xf numFmtId="0" fontId="5" fillId="6" borderId="10" xfId="2" applyFont="1" applyFill="1" applyBorder="1" applyAlignment="1">
      <alignment vertical="top" wrapText="1"/>
    </xf>
    <xf numFmtId="0" fontId="5" fillId="2" borderId="1" xfId="2" applyFont="1" applyFill="1" applyBorder="1" applyAlignment="1">
      <alignment horizontal="left" vertical="top" wrapText="1"/>
    </xf>
    <xf numFmtId="0" fontId="5" fillId="2" borderId="3" xfId="2" applyFont="1" applyFill="1" applyBorder="1" applyAlignment="1">
      <alignment horizontal="left" vertical="top" wrapText="1"/>
    </xf>
    <xf numFmtId="0" fontId="5" fillId="0" borderId="3" xfId="2" applyFont="1" applyFill="1" applyBorder="1" applyAlignment="1">
      <alignment vertical="top" wrapText="1"/>
    </xf>
    <xf numFmtId="3" fontId="5" fillId="0" borderId="1" xfId="2" applyNumberFormat="1" applyFont="1" applyFill="1" applyBorder="1" applyAlignment="1">
      <alignment horizontal="left" vertical="top" wrapText="1"/>
    </xf>
    <xf numFmtId="3" fontId="5" fillId="0" borderId="4" xfId="2" applyNumberFormat="1" applyFont="1" applyFill="1" applyBorder="1" applyAlignment="1">
      <alignment horizontal="left" vertical="top" wrapText="1"/>
    </xf>
    <xf numFmtId="3" fontId="5" fillId="0" borderId="11" xfId="2" applyNumberFormat="1" applyFont="1" applyFill="1" applyBorder="1" applyAlignment="1">
      <alignment horizontal="left" vertical="top" wrapText="1"/>
    </xf>
    <xf numFmtId="3" fontId="5" fillId="0" borderId="0" xfId="2" applyNumberFormat="1" applyFont="1" applyFill="1" applyBorder="1" applyAlignment="1">
      <alignment horizontal="left" vertical="top" wrapText="1"/>
    </xf>
    <xf numFmtId="0" fontId="5" fillId="6" borderId="3" xfId="2" applyFont="1" applyFill="1" applyBorder="1" applyAlignment="1">
      <alignment vertical="top" wrapText="1"/>
    </xf>
    <xf numFmtId="0" fontId="5" fillId="6" borderId="7" xfId="2" applyFont="1" applyFill="1" applyBorder="1" applyAlignment="1">
      <alignment vertical="top" wrapText="1"/>
    </xf>
    <xf numFmtId="0" fontId="5" fillId="0" borderId="7" xfId="2" applyFont="1" applyFill="1" applyBorder="1" applyAlignment="1">
      <alignment vertical="top" wrapText="1"/>
    </xf>
    <xf numFmtId="0" fontId="5" fillId="0" borderId="14" xfId="2" applyFont="1" applyFill="1" applyBorder="1" applyAlignment="1">
      <alignment vertical="top" wrapText="1"/>
    </xf>
    <xf numFmtId="0" fontId="5" fillId="6" borderId="3" xfId="2" applyFont="1" applyFill="1" applyBorder="1" applyAlignment="1">
      <alignment horizontal="left" vertical="top" wrapText="1"/>
    </xf>
    <xf numFmtId="0" fontId="5" fillId="6" borderId="11" xfId="2" applyFont="1" applyFill="1" applyBorder="1" applyAlignment="1">
      <alignment horizontal="left" vertical="top" wrapText="1"/>
    </xf>
    <xf numFmtId="0" fontId="5" fillId="6" borderId="12" xfId="2" applyFont="1" applyFill="1" applyBorder="1" applyAlignment="1">
      <alignment horizontal="left" vertical="top" wrapText="1"/>
    </xf>
    <xf numFmtId="3" fontId="5" fillId="6" borderId="1" xfId="2" applyNumberFormat="1" applyFont="1" applyFill="1" applyBorder="1" applyAlignment="1">
      <alignment horizontal="left" vertical="top" wrapText="1"/>
    </xf>
    <xf numFmtId="3" fontId="5" fillId="6" borderId="4" xfId="2" applyNumberFormat="1" applyFont="1" applyFill="1" applyBorder="1" applyAlignment="1">
      <alignment horizontal="left" vertical="top" wrapText="1"/>
    </xf>
    <xf numFmtId="3" fontId="5" fillId="6" borderId="11" xfId="2" applyNumberFormat="1" applyFont="1" applyFill="1" applyBorder="1" applyAlignment="1">
      <alignment horizontal="left" vertical="top" wrapText="1"/>
    </xf>
    <xf numFmtId="3" fontId="5" fillId="6" borderId="0" xfId="2" applyNumberFormat="1" applyFont="1" applyFill="1" applyBorder="1" applyAlignment="1">
      <alignment horizontal="left" vertical="top" wrapText="1"/>
    </xf>
    <xf numFmtId="0" fontId="5" fillId="0" borderId="1" xfId="2" applyFont="1" applyFill="1" applyBorder="1" applyAlignment="1">
      <alignment vertical="top" wrapText="1"/>
    </xf>
    <xf numFmtId="0" fontId="5" fillId="0" borderId="11" xfId="2" applyFont="1" applyFill="1" applyBorder="1" applyAlignment="1">
      <alignment vertical="top" wrapText="1"/>
    </xf>
    <xf numFmtId="0" fontId="5" fillId="4" borderId="5" xfId="2" applyFont="1" applyFill="1" applyBorder="1" applyAlignment="1">
      <alignment horizontal="left" vertical="top" wrapText="1"/>
    </xf>
    <xf numFmtId="0" fontId="5" fillId="4" borderId="14" xfId="2" applyFont="1" applyFill="1" applyBorder="1" applyAlignment="1">
      <alignment horizontal="left" vertical="top" wrapText="1"/>
    </xf>
    <xf numFmtId="0" fontId="5" fillId="4" borderId="10" xfId="2" applyFont="1" applyFill="1" applyBorder="1" applyAlignment="1">
      <alignment horizontal="left" vertical="top" wrapText="1"/>
    </xf>
    <xf numFmtId="0" fontId="5" fillId="0" borderId="14" xfId="2" applyFont="1" applyFill="1" applyBorder="1" applyAlignment="1">
      <alignment horizontal="left" vertical="top" wrapText="1"/>
    </xf>
    <xf numFmtId="0" fontId="5" fillId="0" borderId="10" xfId="2" applyFont="1" applyFill="1" applyBorder="1" applyAlignment="1">
      <alignment vertical="top"/>
    </xf>
    <xf numFmtId="0" fontId="5" fillId="6" borderId="4" xfId="2" applyFont="1" applyFill="1" applyBorder="1" applyAlignment="1">
      <alignment horizontal="left" vertical="top" wrapText="1"/>
    </xf>
    <xf numFmtId="0" fontId="5" fillId="6" borderId="0" xfId="2" applyFont="1" applyFill="1" applyBorder="1" applyAlignment="1">
      <alignment horizontal="left" vertical="top" wrapText="1"/>
    </xf>
    <xf numFmtId="0" fontId="7" fillId="6" borderId="1" xfId="2" applyFont="1" applyFill="1" applyBorder="1" applyAlignment="1">
      <alignment horizontal="right" vertical="center"/>
    </xf>
    <xf numFmtId="0" fontId="7" fillId="6" borderId="4" xfId="2" applyFont="1" applyFill="1" applyBorder="1" applyAlignment="1">
      <alignment horizontal="right" vertical="center"/>
    </xf>
    <xf numFmtId="0" fontId="7" fillId="6" borderId="8" xfId="2" applyFont="1" applyFill="1" applyBorder="1" applyAlignment="1">
      <alignment horizontal="right" vertical="center"/>
    </xf>
    <xf numFmtId="0" fontId="7" fillId="6" borderId="1" xfId="2" applyFont="1" applyFill="1" applyBorder="1" applyAlignment="1">
      <alignment horizontal="left" vertical="top" wrapText="1"/>
    </xf>
    <xf numFmtId="0" fontId="7" fillId="6" borderId="4" xfId="2" applyFont="1" applyFill="1" applyBorder="1" applyAlignment="1">
      <alignment horizontal="left" vertical="top" wrapText="1"/>
    </xf>
    <xf numFmtId="0" fontId="7" fillId="6" borderId="8" xfId="2" applyFont="1" applyFill="1" applyBorder="1" applyAlignment="1">
      <alignment horizontal="left" vertical="top" wrapText="1"/>
    </xf>
    <xf numFmtId="0" fontId="7" fillId="6" borderId="9" xfId="2" applyFont="1" applyFill="1" applyBorder="1" applyAlignment="1">
      <alignment horizontal="left" vertical="top" wrapText="1"/>
    </xf>
    <xf numFmtId="0" fontId="5" fillId="6" borderId="8" xfId="2" applyFont="1" applyFill="1" applyBorder="1" applyAlignment="1">
      <alignment horizontal="left" vertical="top" wrapText="1"/>
    </xf>
    <xf numFmtId="0" fontId="5" fillId="6" borderId="9" xfId="2" applyFont="1" applyFill="1" applyBorder="1" applyAlignment="1">
      <alignment horizontal="left" vertical="top" wrapText="1"/>
    </xf>
    <xf numFmtId="0" fontId="5" fillId="6" borderId="0" xfId="2" applyFont="1" applyFill="1" applyBorder="1" applyAlignment="1">
      <alignment horizontal="right" vertical="center"/>
    </xf>
    <xf numFmtId="0" fontId="5" fillId="6" borderId="12" xfId="2" applyFont="1" applyFill="1" applyBorder="1" applyAlignment="1">
      <alignment horizontal="right" vertical="center"/>
    </xf>
    <xf numFmtId="9" fontId="7" fillId="6" borderId="0" xfId="2" applyNumberFormat="1" applyFont="1" applyFill="1" applyBorder="1" applyAlignment="1">
      <alignment horizontal="right" vertical="center"/>
    </xf>
    <xf numFmtId="9" fontId="7" fillId="6" borderId="12" xfId="2" applyNumberFormat="1" applyFont="1" applyFill="1" applyBorder="1" applyAlignment="1">
      <alignment horizontal="right" vertical="center"/>
    </xf>
    <xf numFmtId="0" fontId="5" fillId="6" borderId="14" xfId="2" applyFont="1" applyFill="1" applyBorder="1" applyAlignment="1">
      <alignment horizontal="left" vertical="top" wrapText="1"/>
    </xf>
    <xf numFmtId="9" fontId="7" fillId="8" borderId="12" xfId="2" applyNumberFormat="1" applyFont="1" applyFill="1" applyBorder="1" applyAlignment="1">
      <alignment horizontal="right" vertical="center"/>
    </xf>
    <xf numFmtId="0" fontId="12" fillId="6" borderId="1" xfId="2" applyFont="1" applyFill="1" applyBorder="1" applyAlignment="1">
      <alignment vertical="top" wrapText="1"/>
    </xf>
    <xf numFmtId="0" fontId="14" fillId="6" borderId="8" xfId="2" applyFont="1" applyFill="1" applyBorder="1" applyAlignment="1">
      <alignment vertical="top" wrapText="1"/>
    </xf>
    <xf numFmtId="0" fontId="5" fillId="8" borderId="0" xfId="2" applyFont="1" applyFill="1" applyBorder="1" applyAlignment="1">
      <alignment horizontal="right" vertical="center"/>
    </xf>
    <xf numFmtId="0" fontId="5" fillId="0" borderId="0" xfId="2" applyFont="1" applyFill="1" applyBorder="1" applyAlignment="1">
      <alignment horizontal="right" vertical="center"/>
    </xf>
    <xf numFmtId="0" fontId="12" fillId="6" borderId="1" xfId="2" applyFont="1" applyFill="1" applyBorder="1" applyAlignment="1">
      <alignment horizontal="left" vertical="center" wrapText="1"/>
    </xf>
    <xf numFmtId="0" fontId="12" fillId="6" borderId="8" xfId="2" applyFont="1" applyFill="1" applyBorder="1" applyAlignment="1">
      <alignment horizontal="left" vertical="center" wrapText="1"/>
    </xf>
    <xf numFmtId="0" fontId="12" fillId="6" borderId="8" xfId="2" applyFont="1" applyFill="1" applyBorder="1" applyAlignment="1">
      <alignment vertical="top" wrapText="1"/>
    </xf>
    <xf numFmtId="3" fontId="7" fillId="0" borderId="13" xfId="2" applyNumberFormat="1" applyFont="1" applyFill="1" applyBorder="1" applyAlignment="1">
      <alignment horizontal="center" vertical="center"/>
    </xf>
    <xf numFmtId="3" fontId="7" fillId="8" borderId="13" xfId="2" applyNumberFormat="1" applyFont="1" applyFill="1" applyBorder="1" applyAlignment="1">
      <alignment horizontal="center" vertical="center"/>
    </xf>
    <xf numFmtId="0" fontId="5" fillId="0" borderId="4" xfId="2" applyFont="1" applyFill="1" applyBorder="1" applyAlignment="1">
      <alignment vertical="top" wrapText="1"/>
    </xf>
    <xf numFmtId="0" fontId="5" fillId="0" borderId="0" xfId="2" applyFont="1" applyFill="1" applyBorder="1" applyAlignment="1">
      <alignment vertical="top" wrapText="1"/>
    </xf>
    <xf numFmtId="0" fontId="5" fillId="0" borderId="12" xfId="2" applyFont="1" applyFill="1" applyBorder="1" applyAlignment="1">
      <alignment vertical="top" wrapText="1"/>
    </xf>
    <xf numFmtId="3" fontId="7" fillId="6" borderId="0" xfId="2" applyNumberFormat="1" applyFont="1" applyFill="1" applyBorder="1" applyAlignment="1">
      <alignment horizontal="center" vertical="center"/>
    </xf>
    <xf numFmtId="3" fontId="7" fillId="8" borderId="0" xfId="2" applyNumberFormat="1" applyFont="1" applyFill="1" applyBorder="1" applyAlignment="1">
      <alignment horizontal="center" vertical="center"/>
    </xf>
    <xf numFmtId="3" fontId="7" fillId="0" borderId="0" xfId="2" applyNumberFormat="1" applyFont="1" applyFill="1" applyBorder="1" applyAlignment="1">
      <alignment horizontal="center" vertical="center"/>
    </xf>
    <xf numFmtId="9" fontId="7" fillId="6" borderId="13" xfId="2" applyNumberFormat="1" applyFont="1" applyFill="1" applyBorder="1" applyAlignment="1">
      <alignment vertical="center" wrapText="1"/>
    </xf>
    <xf numFmtId="9" fontId="7" fillId="8" borderId="13" xfId="2" applyNumberFormat="1" applyFont="1" applyFill="1" applyBorder="1" applyAlignment="1">
      <alignment vertical="center" wrapText="1"/>
    </xf>
    <xf numFmtId="3" fontId="7" fillId="0" borderId="9" xfId="2" applyNumberFormat="1" applyFont="1" applyFill="1" applyBorder="1" applyAlignment="1">
      <alignment horizontal="center" vertical="center"/>
    </xf>
    <xf numFmtId="0" fontId="5" fillId="0" borderId="1" xfId="2" applyFont="1" applyFill="1" applyBorder="1" applyAlignment="1">
      <alignment horizontal="left" vertical="center" wrapText="1"/>
    </xf>
    <xf numFmtId="0" fontId="5" fillId="0" borderId="4" xfId="2" applyFont="1" applyFill="1" applyBorder="1" applyAlignment="1">
      <alignment horizontal="left" vertical="center" wrapText="1"/>
    </xf>
    <xf numFmtId="0" fontId="5" fillId="0" borderId="3" xfId="2" applyFont="1" applyFill="1" applyBorder="1" applyAlignment="1">
      <alignment horizontal="left" vertical="center" wrapText="1"/>
    </xf>
    <xf numFmtId="0" fontId="5" fillId="8" borderId="8" xfId="2" applyFont="1" applyFill="1" applyBorder="1" applyAlignment="1">
      <alignment horizontal="left" vertical="top" wrapText="1"/>
    </xf>
    <xf numFmtId="0" fontId="5" fillId="8" borderId="9" xfId="2" applyFont="1" applyFill="1" applyBorder="1" applyAlignment="1">
      <alignment horizontal="left" vertical="top" wrapText="1"/>
    </xf>
    <xf numFmtId="0" fontId="5" fillId="8" borderId="7" xfId="2" applyFont="1" applyFill="1" applyBorder="1" applyAlignment="1">
      <alignment horizontal="left" vertical="top" wrapText="1"/>
    </xf>
    <xf numFmtId="3" fontId="7" fillId="4" borderId="13" xfId="2" applyNumberFormat="1" applyFont="1" applyFill="1" applyBorder="1" applyAlignment="1">
      <alignment horizontal="center" vertical="center"/>
    </xf>
    <xf numFmtId="0" fontId="5" fillId="4" borderId="1" xfId="2" applyFont="1" applyFill="1" applyBorder="1" applyAlignment="1">
      <alignment horizontal="left" vertical="top" wrapText="1"/>
    </xf>
    <xf numFmtId="0" fontId="5" fillId="4" borderId="4" xfId="2" applyFont="1" applyFill="1" applyBorder="1" applyAlignment="1">
      <alignment horizontal="left" vertical="top" wrapText="1"/>
    </xf>
    <xf numFmtId="0" fontId="5" fillId="4" borderId="3" xfId="2" applyFont="1" applyFill="1" applyBorder="1" applyAlignment="1">
      <alignment horizontal="left" vertical="top" wrapText="1"/>
    </xf>
    <xf numFmtId="0" fontId="5" fillId="4" borderId="11" xfId="2" applyFont="1" applyFill="1" applyBorder="1" applyAlignment="1">
      <alignment horizontal="left" vertical="top" wrapText="1"/>
    </xf>
    <xf numFmtId="0" fontId="5" fillId="4" borderId="0" xfId="2" applyFont="1" applyFill="1" applyBorder="1" applyAlignment="1">
      <alignment horizontal="left" vertical="top" wrapText="1"/>
    </xf>
    <xf numFmtId="0" fontId="5" fillId="4" borderId="12" xfId="2" applyFont="1" applyFill="1" applyBorder="1" applyAlignment="1">
      <alignment horizontal="left" vertical="top" wrapText="1"/>
    </xf>
    <xf numFmtId="0" fontId="5" fillId="4" borderId="8" xfId="2" applyFont="1" applyFill="1" applyBorder="1" applyAlignment="1">
      <alignment horizontal="left" vertical="top" wrapText="1"/>
    </xf>
    <xf numFmtId="0" fontId="5" fillId="4" borderId="9" xfId="2" applyFont="1" applyFill="1" applyBorder="1" applyAlignment="1">
      <alignment horizontal="left" vertical="top" wrapText="1"/>
    </xf>
    <xf numFmtId="0" fontId="5" fillId="4" borderId="7" xfId="2" applyFont="1" applyFill="1" applyBorder="1" applyAlignment="1">
      <alignment horizontal="left" vertical="top" wrapText="1"/>
    </xf>
    <xf numFmtId="0" fontId="14" fillId="6" borderId="1" xfId="2" applyFont="1" applyFill="1" applyBorder="1" applyAlignment="1">
      <alignment vertical="top" wrapText="1"/>
    </xf>
    <xf numFmtId="0" fontId="10" fillId="0" borderId="5" xfId="2" applyFont="1" applyFill="1" applyBorder="1" applyAlignment="1">
      <alignment vertical="top" wrapText="1"/>
    </xf>
    <xf numFmtId="0" fontId="10" fillId="0" borderId="14" xfId="2" applyFont="1" applyFill="1" applyBorder="1" applyAlignment="1">
      <alignment vertical="top" wrapText="1"/>
    </xf>
    <xf numFmtId="9" fontId="5" fillId="6" borderId="1" xfId="2" applyNumberFormat="1" applyFont="1" applyFill="1" applyBorder="1" applyAlignment="1">
      <alignment vertical="top" wrapText="1"/>
    </xf>
    <xf numFmtId="9" fontId="5" fillId="6" borderId="11" xfId="2" applyNumberFormat="1" applyFont="1" applyFill="1" applyBorder="1" applyAlignment="1">
      <alignment vertical="top" wrapText="1"/>
    </xf>
    <xf numFmtId="0" fontId="10" fillId="6" borderId="1" xfId="2" applyFont="1" applyFill="1" applyBorder="1" applyAlignment="1">
      <alignment horizontal="left" vertical="top" wrapText="1"/>
    </xf>
    <xf numFmtId="0" fontId="10" fillId="6" borderId="4" xfId="2" applyFont="1" applyFill="1" applyBorder="1" applyAlignment="1">
      <alignment horizontal="left" vertical="top" wrapText="1"/>
    </xf>
    <xf numFmtId="0" fontId="10" fillId="6" borderId="11" xfId="2" applyFont="1" applyFill="1" applyBorder="1" applyAlignment="1">
      <alignment horizontal="left" vertical="top" wrapText="1"/>
    </xf>
    <xf numFmtId="0" fontId="10" fillId="6" borderId="0" xfId="2" applyFont="1" applyFill="1" applyBorder="1" applyAlignment="1">
      <alignment horizontal="left" vertical="top" wrapText="1"/>
    </xf>
    <xf numFmtId="0" fontId="5" fillId="6" borderId="14" xfId="2" applyFont="1" applyFill="1" applyBorder="1" applyAlignment="1">
      <alignment vertical="top" wrapText="1"/>
    </xf>
    <xf numFmtId="0" fontId="10" fillId="6" borderId="5" xfId="2" applyFont="1" applyFill="1" applyBorder="1" applyAlignment="1">
      <alignment vertical="top" wrapText="1"/>
    </xf>
    <xf numFmtId="0" fontId="10" fillId="6" borderId="14" xfId="2" applyFont="1" applyFill="1" applyBorder="1" applyAlignment="1">
      <alignment vertical="top" wrapText="1"/>
    </xf>
    <xf numFmtId="0" fontId="5" fillId="2" borderId="5" xfId="2" applyFont="1" applyFill="1" applyBorder="1" applyAlignment="1">
      <alignment vertical="top" wrapText="1"/>
    </xf>
    <xf numFmtId="0" fontId="5" fillId="2" borderId="14" xfId="2" applyFont="1" applyFill="1" applyBorder="1" applyAlignment="1">
      <alignment vertical="top" wrapText="1"/>
    </xf>
    <xf numFmtId="9" fontId="5" fillId="2" borderId="1" xfId="2" applyNumberFormat="1" applyFont="1" applyFill="1" applyBorder="1" applyAlignment="1">
      <alignment vertical="top" wrapText="1"/>
    </xf>
    <xf numFmtId="9" fontId="5" fillId="2" borderId="11" xfId="2" applyNumberFormat="1" applyFont="1" applyFill="1" applyBorder="1" applyAlignment="1">
      <alignment vertical="top" wrapText="1"/>
    </xf>
    <xf numFmtId="9" fontId="7" fillId="6" borderId="0" xfId="1" applyNumberFormat="1" applyFont="1" applyFill="1" applyBorder="1" applyAlignment="1">
      <alignment horizontal="right" vertical="center"/>
    </xf>
    <xf numFmtId="9" fontId="7" fillId="9" borderId="12" xfId="1" applyNumberFormat="1" applyFont="1" applyFill="1" applyBorder="1" applyAlignment="1">
      <alignment horizontal="right" vertical="center"/>
    </xf>
    <xf numFmtId="9" fontId="7" fillId="6" borderId="9" xfId="1" applyNumberFormat="1" applyFont="1" applyFill="1" applyBorder="1" applyAlignment="1">
      <alignment horizontal="right" vertical="center"/>
    </xf>
    <xf numFmtId="9" fontId="7" fillId="9" borderId="7" xfId="1" applyNumberFormat="1" applyFont="1" applyFill="1" applyBorder="1" applyAlignment="1">
      <alignment horizontal="right" vertical="center"/>
    </xf>
    <xf numFmtId="0" fontId="5" fillId="6" borderId="1" xfId="1" applyFont="1" applyFill="1" applyBorder="1" applyAlignment="1">
      <alignment horizontal="left" vertical="top" wrapText="1"/>
    </xf>
    <xf numFmtId="0" fontId="5" fillId="6" borderId="11" xfId="1" applyFont="1" applyFill="1" applyBorder="1" applyAlignment="1">
      <alignment horizontal="left" vertical="top" wrapText="1"/>
    </xf>
    <xf numFmtId="9" fontId="7" fillId="6" borderId="4" xfId="1" applyNumberFormat="1" applyFont="1" applyFill="1" applyBorder="1" applyAlignment="1">
      <alignment horizontal="right" vertical="center"/>
    </xf>
    <xf numFmtId="9" fontId="7" fillId="9" borderId="3" xfId="1" applyNumberFormat="1" applyFont="1" applyFill="1" applyBorder="1" applyAlignment="1">
      <alignment horizontal="right" vertical="center"/>
    </xf>
    <xf numFmtId="9" fontId="7" fillId="0" borderId="9" xfId="1" applyNumberFormat="1" applyFont="1" applyFill="1" applyBorder="1" applyAlignment="1">
      <alignment horizontal="right" vertical="center"/>
    </xf>
    <xf numFmtId="9" fontId="7" fillId="0" borderId="7" xfId="1" applyNumberFormat="1" applyFont="1" applyFill="1" applyBorder="1" applyAlignment="1">
      <alignment horizontal="right" vertical="center"/>
    </xf>
    <xf numFmtId="0" fontId="5" fillId="0" borderId="1" xfId="1" applyFont="1" applyFill="1" applyBorder="1" applyAlignment="1">
      <alignment horizontal="left" vertical="top" wrapText="1"/>
    </xf>
    <xf numFmtId="0" fontId="5" fillId="0" borderId="4" xfId="1" applyFont="1" applyFill="1" applyBorder="1" applyAlignment="1">
      <alignment horizontal="left" vertical="top" wrapText="1"/>
    </xf>
    <xf numFmtId="0" fontId="5" fillId="0" borderId="3" xfId="1" applyFont="1" applyFill="1" applyBorder="1" applyAlignment="1">
      <alignment horizontal="left" vertical="top" wrapText="1"/>
    </xf>
    <xf numFmtId="0" fontId="5" fillId="0" borderId="11" xfId="1" applyFont="1" applyFill="1" applyBorder="1" applyAlignment="1">
      <alignment horizontal="left" vertical="top" wrapText="1"/>
    </xf>
    <xf numFmtId="0" fontId="5" fillId="0" borderId="0" xfId="1" applyFont="1" applyFill="1" applyBorder="1" applyAlignment="1">
      <alignment horizontal="left" vertical="top" wrapText="1"/>
    </xf>
    <xf numFmtId="0" fontId="5" fillId="0" borderId="12" xfId="1" applyFont="1" applyFill="1" applyBorder="1" applyAlignment="1">
      <alignment horizontal="left" vertical="top" wrapText="1"/>
    </xf>
    <xf numFmtId="9" fontId="7" fillId="4" borderId="9" xfId="1" applyNumberFormat="1" applyFont="1" applyFill="1" applyBorder="1" applyAlignment="1">
      <alignment horizontal="right" vertical="center"/>
    </xf>
    <xf numFmtId="9" fontId="7" fillId="5" borderId="9" xfId="1" applyNumberFormat="1" applyFont="1" applyFill="1" applyBorder="1" applyAlignment="1">
      <alignment horizontal="right" vertical="center"/>
    </xf>
    <xf numFmtId="176" fontId="7" fillId="0" borderId="0" xfId="1" applyNumberFormat="1" applyFont="1" applyFill="1" applyBorder="1" applyAlignment="1">
      <alignment horizontal="center" vertical="center"/>
    </xf>
    <xf numFmtId="9" fontId="7" fillId="0" borderId="4" xfId="1" applyNumberFormat="1" applyFont="1" applyFill="1" applyBorder="1" applyAlignment="1">
      <alignment horizontal="right" vertical="center"/>
    </xf>
    <xf numFmtId="9" fontId="7" fillId="0" borderId="3" xfId="1" applyNumberFormat="1" applyFont="1" applyFill="1" applyBorder="1" applyAlignment="1">
      <alignment horizontal="right" vertical="center"/>
    </xf>
    <xf numFmtId="9" fontId="7" fillId="0" borderId="0" xfId="1" applyNumberFormat="1" applyFont="1" applyFill="1" applyBorder="1" applyAlignment="1">
      <alignment horizontal="right" vertical="center"/>
    </xf>
    <xf numFmtId="9" fontId="7" fillId="0" borderId="12" xfId="1" applyNumberFormat="1" applyFont="1" applyFill="1" applyBorder="1" applyAlignment="1">
      <alignment horizontal="right" vertical="center"/>
    </xf>
    <xf numFmtId="0" fontId="5" fillId="2" borderId="11" xfId="1" applyFont="1" applyFill="1" applyBorder="1" applyAlignment="1">
      <alignment horizontal="right" vertical="center"/>
    </xf>
    <xf numFmtId="0" fontId="5" fillId="2" borderId="0" xfId="1" applyFont="1" applyFill="1" applyBorder="1" applyAlignment="1">
      <alignment horizontal="right" vertical="center"/>
    </xf>
    <xf numFmtId="0" fontId="5" fillId="0" borderId="11" xfId="1" applyFont="1" applyFill="1" applyBorder="1" applyAlignment="1">
      <alignment horizontal="right" vertical="center"/>
    </xf>
    <xf numFmtId="0" fontId="5" fillId="0" borderId="0" xfId="1" applyFont="1" applyFill="1" applyBorder="1" applyAlignment="1">
      <alignment horizontal="right" vertical="center"/>
    </xf>
    <xf numFmtId="0" fontId="10" fillId="4" borderId="1" xfId="1" applyFont="1" applyFill="1" applyBorder="1" applyAlignment="1">
      <alignment horizontal="left" vertical="center" wrapText="1"/>
    </xf>
    <xf numFmtId="0" fontId="10" fillId="5" borderId="4" xfId="1" applyFont="1" applyFill="1" applyBorder="1" applyAlignment="1">
      <alignment horizontal="left" vertical="center" wrapText="1"/>
    </xf>
    <xf numFmtId="0" fontId="10" fillId="5" borderId="3" xfId="1" applyFont="1" applyFill="1" applyBorder="1" applyAlignment="1">
      <alignment horizontal="left" vertical="center" wrapText="1"/>
    </xf>
    <xf numFmtId="0" fontId="10" fillId="5" borderId="8" xfId="1" applyFont="1" applyFill="1" applyBorder="1" applyAlignment="1">
      <alignment horizontal="left" vertical="center" wrapText="1"/>
    </xf>
    <xf numFmtId="0" fontId="10" fillId="5" borderId="9" xfId="1" applyFont="1" applyFill="1" applyBorder="1" applyAlignment="1">
      <alignment horizontal="left" vertical="center" wrapText="1"/>
    </xf>
    <xf numFmtId="0" fontId="10" fillId="5" borderId="7" xfId="1" applyFont="1" applyFill="1" applyBorder="1" applyAlignment="1">
      <alignment horizontal="left" vertical="center" wrapText="1"/>
    </xf>
    <xf numFmtId="0" fontId="5" fillId="6" borderId="9" xfId="1" applyFont="1" applyFill="1" applyBorder="1" applyAlignment="1">
      <alignment horizontal="right" vertical="center"/>
    </xf>
    <xf numFmtId="0" fontId="5" fillId="9" borderId="9" xfId="1" applyFont="1" applyFill="1" applyBorder="1" applyAlignment="1">
      <alignment horizontal="right" vertical="center"/>
    </xf>
    <xf numFmtId="0" fontId="5" fillId="0" borderId="8" xfId="1" applyFont="1" applyFill="1" applyBorder="1" applyAlignment="1">
      <alignment horizontal="left" vertical="top" wrapText="1"/>
    </xf>
    <xf numFmtId="0" fontId="5" fillId="0" borderId="9" xfId="1" applyFont="1" applyFill="1" applyBorder="1" applyAlignment="1">
      <alignment horizontal="left" vertical="top" wrapText="1"/>
    </xf>
    <xf numFmtId="0" fontId="5" fillId="3" borderId="1" xfId="1" applyFont="1" applyFill="1" applyBorder="1" applyAlignment="1">
      <alignment horizontal="left" vertical="top" wrapText="1"/>
    </xf>
    <xf numFmtId="0" fontId="5" fillId="3" borderId="4" xfId="1" applyFont="1" applyFill="1" applyBorder="1" applyAlignment="1">
      <alignment horizontal="left" vertical="top" wrapText="1"/>
    </xf>
    <xf numFmtId="0" fontId="5" fillId="3" borderId="3" xfId="1" applyFont="1" applyFill="1" applyBorder="1" applyAlignment="1">
      <alignment horizontal="left" vertical="top" wrapText="1"/>
    </xf>
    <xf numFmtId="0" fontId="5" fillId="3" borderId="11" xfId="1" applyFont="1" applyFill="1" applyBorder="1" applyAlignment="1">
      <alignment horizontal="left" vertical="top" wrapText="1"/>
    </xf>
    <xf numFmtId="0" fontId="5" fillId="3" borderId="0" xfId="1" applyFont="1" applyFill="1" applyBorder="1" applyAlignment="1">
      <alignment horizontal="left" vertical="top" wrapText="1"/>
    </xf>
    <xf numFmtId="0" fontId="5" fillId="3" borderId="12" xfId="1" applyFont="1" applyFill="1" applyBorder="1" applyAlignment="1">
      <alignment horizontal="left" vertical="top" wrapText="1"/>
    </xf>
    <xf numFmtId="176" fontId="5" fillId="0" borderId="0" xfId="1" applyNumberFormat="1" applyFont="1" applyFill="1" applyBorder="1" applyAlignment="1">
      <alignment horizontal="center" vertical="center"/>
    </xf>
    <xf numFmtId="176" fontId="5" fillId="0" borderId="12" xfId="1" applyNumberFormat="1" applyFont="1" applyFill="1" applyBorder="1" applyAlignment="1">
      <alignment horizontal="center" vertical="center"/>
    </xf>
    <xf numFmtId="0" fontId="2" fillId="0" borderId="11" xfId="2" applyBorder="1" applyAlignment="1">
      <alignment vertical="top" wrapText="1"/>
    </xf>
    <xf numFmtId="0" fontId="2" fillId="0" borderId="8" xfId="2" applyBorder="1" applyAlignment="1">
      <alignment vertical="top" wrapText="1"/>
    </xf>
    <xf numFmtId="0" fontId="12" fillId="6" borderId="1" xfId="2" applyFont="1" applyFill="1" applyBorder="1" applyAlignment="1">
      <alignment horizontal="left" vertical="top" wrapText="1"/>
    </xf>
    <xf numFmtId="0" fontId="2" fillId="0" borderId="8" xfId="2" applyBorder="1" applyAlignment="1">
      <alignment horizontal="left" vertical="top" wrapText="1"/>
    </xf>
    <xf numFmtId="3" fontId="5" fillId="6" borderId="5" xfId="2" applyNumberFormat="1" applyFont="1" applyFill="1" applyBorder="1" applyAlignment="1">
      <alignment horizontal="left" vertical="top" wrapText="1"/>
    </xf>
    <xf numFmtId="0" fontId="2" fillId="0" borderId="14" xfId="2" applyBorder="1" applyAlignment="1">
      <alignment horizontal="left" vertical="top" wrapText="1"/>
    </xf>
    <xf numFmtId="0" fontId="2" fillId="0" borderId="10" xfId="2" applyBorder="1" applyAlignment="1">
      <alignment horizontal="left" vertical="top" wrapText="1"/>
    </xf>
    <xf numFmtId="0" fontId="11" fillId="6" borderId="1" xfId="2" applyFont="1" applyFill="1" applyBorder="1" applyAlignment="1">
      <alignment vertical="top" wrapText="1"/>
    </xf>
    <xf numFmtId="0" fontId="11" fillId="6" borderId="4" xfId="2" applyFont="1" applyFill="1" applyBorder="1" applyAlignment="1">
      <alignment vertical="top" wrapText="1"/>
    </xf>
    <xf numFmtId="0" fontId="11" fillId="6" borderId="11" xfId="2" applyFont="1" applyFill="1" applyBorder="1" applyAlignment="1">
      <alignment vertical="top" wrapText="1"/>
    </xf>
    <xf numFmtId="0" fontId="11" fillId="6" borderId="0" xfId="2" applyFont="1" applyFill="1" applyBorder="1" applyAlignment="1">
      <alignment vertical="top" wrapText="1"/>
    </xf>
    <xf numFmtId="0" fontId="11" fillId="6" borderId="8" xfId="2" applyFont="1" applyFill="1" applyBorder="1" applyAlignment="1">
      <alignment vertical="top" wrapText="1"/>
    </xf>
    <xf numFmtId="0" fontId="11" fillId="6" borderId="9" xfId="2" applyFont="1" applyFill="1" applyBorder="1" applyAlignment="1">
      <alignment vertical="top" wrapText="1"/>
    </xf>
    <xf numFmtId="0" fontId="2" fillId="0" borderId="14" xfId="2" applyBorder="1" applyAlignment="1">
      <alignment vertical="top" wrapText="1"/>
    </xf>
    <xf numFmtId="0" fontId="2" fillId="0" borderId="10" xfId="2" applyBorder="1" applyAlignment="1">
      <alignment vertical="top" wrapText="1"/>
    </xf>
    <xf numFmtId="3" fontId="14" fillId="6" borderId="1" xfId="2" applyNumberFormat="1" applyFont="1" applyFill="1" applyBorder="1" applyAlignment="1">
      <alignment horizontal="left" vertical="center" wrapText="1"/>
    </xf>
    <xf numFmtId="3" fontId="14" fillId="6" borderId="8" xfId="2" applyNumberFormat="1" applyFont="1" applyFill="1" applyBorder="1" applyAlignment="1">
      <alignment horizontal="left" vertical="center" wrapText="1"/>
    </xf>
    <xf numFmtId="3" fontId="12" fillId="6" borderId="1" xfId="2" applyNumberFormat="1" applyFont="1" applyFill="1" applyBorder="1" applyAlignment="1">
      <alignment horizontal="left" vertical="center" wrapText="1"/>
    </xf>
    <xf numFmtId="3" fontId="12" fillId="6" borderId="8" xfId="2" applyNumberFormat="1" applyFont="1" applyFill="1" applyBorder="1" applyAlignment="1">
      <alignment horizontal="left" vertical="center" wrapText="1"/>
    </xf>
    <xf numFmtId="0" fontId="2" fillId="0" borderId="3" xfId="2" applyBorder="1" applyAlignment="1">
      <alignment horizontal="left" vertical="top" wrapText="1"/>
    </xf>
    <xf numFmtId="0" fontId="2" fillId="0" borderId="11" xfId="2" applyBorder="1" applyAlignment="1">
      <alignment horizontal="left" vertical="top" wrapText="1"/>
    </xf>
    <xf numFmtId="0" fontId="2" fillId="0" borderId="12" xfId="2" applyBorder="1" applyAlignment="1">
      <alignment horizontal="left" vertical="top" wrapText="1"/>
    </xf>
    <xf numFmtId="0" fontId="5" fillId="6" borderId="1" xfId="2" applyNumberFormat="1" applyFont="1" applyFill="1" applyBorder="1" applyAlignment="1">
      <alignment vertical="center" wrapText="1"/>
    </xf>
    <xf numFmtId="0" fontId="2" fillId="0" borderId="8" xfId="2" applyBorder="1" applyAlignment="1">
      <alignment vertical="center" wrapText="1"/>
    </xf>
    <xf numFmtId="3" fontId="5" fillId="0" borderId="5" xfId="2" applyNumberFormat="1" applyFont="1" applyFill="1" applyBorder="1" applyAlignment="1">
      <alignment horizontal="left" vertical="top" wrapText="1"/>
    </xf>
    <xf numFmtId="3" fontId="5" fillId="2" borderId="1" xfId="2" applyNumberFormat="1" applyFont="1" applyFill="1" applyBorder="1" applyAlignment="1">
      <alignment horizontal="left" vertical="top" wrapText="1"/>
    </xf>
    <xf numFmtId="0" fontId="12" fillId="0" borderId="1" xfId="2" applyFont="1" applyFill="1" applyBorder="1" applyAlignment="1">
      <alignment horizontal="left" vertical="top" wrapText="1"/>
    </xf>
    <xf numFmtId="3" fontId="5" fillId="6" borderId="1" xfId="2" applyNumberFormat="1" applyFont="1" applyFill="1" applyBorder="1" applyAlignment="1">
      <alignment horizontal="left" vertical="center" wrapText="1"/>
    </xf>
    <xf numFmtId="0" fontId="2" fillId="0" borderId="11" xfId="2" applyBorder="1" applyAlignment="1">
      <alignment vertical="center" wrapText="1"/>
    </xf>
    <xf numFmtId="0" fontId="12" fillId="0" borderId="1" xfId="2" applyFont="1" applyFill="1" applyBorder="1" applyAlignment="1">
      <alignment horizontal="center" vertical="top" wrapText="1"/>
    </xf>
    <xf numFmtId="0" fontId="12" fillId="0" borderId="8" xfId="2" applyFont="1" applyFill="1" applyBorder="1" applyAlignment="1">
      <alignment horizontal="center" vertical="top" wrapText="1"/>
    </xf>
    <xf numFmtId="0" fontId="2" fillId="0" borderId="8" xfId="2" applyBorder="1" applyAlignment="1">
      <alignment horizontal="left" vertical="top"/>
    </xf>
    <xf numFmtId="0" fontId="5" fillId="6" borderId="1" xfId="2" applyFont="1" applyFill="1" applyBorder="1" applyAlignment="1">
      <alignment vertical="center" wrapText="1"/>
    </xf>
    <xf numFmtId="3" fontId="5" fillId="2" borderId="5" xfId="2" applyNumberFormat="1" applyFont="1" applyFill="1" applyBorder="1" applyAlignment="1">
      <alignment horizontal="left" vertical="top" wrapText="1"/>
    </xf>
    <xf numFmtId="3" fontId="5" fillId="6" borderId="5" xfId="2" applyNumberFormat="1" applyFont="1" applyFill="1" applyBorder="1" applyAlignment="1">
      <alignment horizontal="left" vertical="center" wrapText="1"/>
    </xf>
    <xf numFmtId="3" fontId="5" fillId="6" borderId="14" xfId="2" applyNumberFormat="1" applyFont="1" applyFill="1" applyBorder="1" applyAlignment="1">
      <alignment horizontal="left" vertical="center" wrapText="1"/>
    </xf>
    <xf numFmtId="3" fontId="5" fillId="6" borderId="10" xfId="2" applyNumberFormat="1" applyFont="1" applyFill="1" applyBorder="1" applyAlignment="1">
      <alignment horizontal="left" vertical="center" wrapText="1"/>
    </xf>
    <xf numFmtId="3" fontId="5" fillId="6" borderId="14" xfId="2" applyNumberFormat="1" applyFont="1" applyFill="1" applyBorder="1" applyAlignment="1">
      <alignment horizontal="left" vertical="top" wrapText="1"/>
    </xf>
    <xf numFmtId="3" fontId="5" fillId="6" borderId="10" xfId="2" applyNumberFormat="1" applyFont="1" applyFill="1" applyBorder="1" applyAlignment="1">
      <alignment horizontal="left" vertical="top" wrapText="1"/>
    </xf>
    <xf numFmtId="0" fontId="2" fillId="0" borderId="11" xfId="2" applyBorder="1" applyAlignment="1">
      <alignment horizontal="left" vertical="top"/>
    </xf>
    <xf numFmtId="0" fontId="7" fillId="0" borderId="15" xfId="2" applyFont="1" applyFill="1" applyBorder="1" applyAlignment="1">
      <alignment horizontal="center" vertical="center" shrinkToFit="1"/>
    </xf>
    <xf numFmtId="0" fontId="7" fillId="0" borderId="2" xfId="2" applyFont="1" applyFill="1" applyBorder="1" applyAlignment="1">
      <alignment horizontal="center" vertical="center" shrinkToFit="1"/>
    </xf>
    <xf numFmtId="3" fontId="5" fillId="2" borderId="14" xfId="2" applyNumberFormat="1" applyFont="1" applyFill="1" applyBorder="1" applyAlignment="1">
      <alignment horizontal="left" vertical="top" wrapText="1"/>
    </xf>
    <xf numFmtId="0" fontId="5" fillId="0" borderId="1" xfId="2" applyFont="1" applyFill="1" applyBorder="1" applyAlignment="1">
      <alignment horizontal="center" vertical="top" wrapText="1"/>
    </xf>
    <xf numFmtId="0" fontId="5" fillId="0" borderId="11" xfId="2" applyFont="1" applyFill="1" applyBorder="1" applyAlignment="1">
      <alignment horizontal="center" vertical="top" wrapText="1"/>
    </xf>
    <xf numFmtId="0" fontId="5" fillId="0" borderId="5" xfId="2" applyFont="1" applyFill="1" applyBorder="1" applyAlignment="1">
      <alignment horizontal="center" vertical="top" wrapText="1"/>
    </xf>
    <xf numFmtId="0" fontId="2" fillId="0" borderId="14" xfId="2" applyBorder="1" applyAlignment="1">
      <alignment horizontal="center" vertical="top" wrapText="1"/>
    </xf>
    <xf numFmtId="0" fontId="12" fillId="3" borderId="5" xfId="2" applyFont="1" applyFill="1" applyBorder="1" applyAlignment="1">
      <alignment horizontal="left" vertical="top" wrapText="1"/>
    </xf>
    <xf numFmtId="0" fontId="18" fillId="0" borderId="10" xfId="2" applyFont="1" applyBorder="1" applyAlignment="1">
      <alignment horizontal="left" vertical="top" wrapText="1"/>
    </xf>
    <xf numFmtId="0" fontId="12" fillId="0" borderId="5" xfId="2" applyFont="1" applyFill="1" applyBorder="1" applyAlignment="1">
      <alignment vertical="top" wrapText="1"/>
    </xf>
    <xf numFmtId="0" fontId="18" fillId="0" borderId="10" xfId="2" applyFont="1" applyBorder="1" applyAlignment="1">
      <alignment vertical="top" wrapText="1"/>
    </xf>
    <xf numFmtId="0" fontId="12" fillId="0" borderId="5" xfId="2" applyFont="1" applyFill="1" applyBorder="1" applyAlignment="1">
      <alignment horizontal="center" vertical="top" wrapText="1"/>
    </xf>
    <xf numFmtId="0" fontId="12" fillId="0" borderId="10" xfId="2" applyFont="1" applyFill="1" applyBorder="1" applyAlignment="1">
      <alignment horizontal="center" vertical="top" wrapText="1"/>
    </xf>
    <xf numFmtId="0" fontId="12" fillId="3" borderId="5" xfId="2" applyFont="1" applyFill="1" applyBorder="1" applyAlignment="1">
      <alignment vertical="top" wrapText="1"/>
    </xf>
    <xf numFmtId="0" fontId="18" fillId="0" borderId="14" xfId="2" applyFont="1" applyBorder="1" applyAlignment="1">
      <alignment vertical="top" wrapText="1"/>
    </xf>
    <xf numFmtId="0" fontId="10" fillId="6" borderId="5" xfId="2" applyFont="1" applyFill="1" applyBorder="1" applyAlignment="1">
      <alignment horizontal="left" vertical="top" wrapText="1"/>
    </xf>
    <xf numFmtId="0" fontId="2" fillId="0" borderId="14" xfId="2" applyBorder="1" applyAlignment="1">
      <alignment vertical="center" wrapText="1"/>
    </xf>
    <xf numFmtId="0" fontId="5" fillId="6" borderId="5" xfId="2" applyFont="1" applyFill="1" applyBorder="1" applyAlignment="1">
      <alignment horizontal="left" vertical="center" wrapText="1"/>
    </xf>
    <xf numFmtId="0" fontId="2" fillId="0" borderId="10" xfId="2" applyBorder="1" applyAlignment="1">
      <alignment vertical="center" wrapText="1"/>
    </xf>
    <xf numFmtId="3" fontId="7" fillId="4" borderId="13" xfId="2" applyNumberFormat="1" applyFont="1" applyFill="1" applyBorder="1" applyAlignment="1">
      <alignment horizontal="right" vertical="center"/>
    </xf>
    <xf numFmtId="0" fontId="19" fillId="0" borderId="8" xfId="2" applyFont="1" applyBorder="1" applyAlignment="1">
      <alignment vertical="top" wrapText="1"/>
    </xf>
    <xf numFmtId="0" fontId="12" fillId="6" borderId="1" xfId="2" applyFont="1" applyFill="1" applyBorder="1" applyAlignment="1">
      <alignment horizontal="left" vertical="top" wrapText="1" shrinkToFit="1"/>
    </xf>
    <xf numFmtId="0" fontId="18" fillId="0" borderId="8" xfId="2" applyFont="1" applyBorder="1" applyAlignment="1">
      <alignment horizontal="left" vertical="top" wrapText="1" shrinkToFit="1"/>
    </xf>
    <xf numFmtId="3" fontId="6" fillId="6" borderId="1" xfId="2" applyNumberFormat="1" applyFont="1" applyFill="1" applyBorder="1" applyAlignment="1">
      <alignment horizontal="left" vertical="top" wrapText="1"/>
    </xf>
    <xf numFmtId="0" fontId="20" fillId="0" borderId="8" xfId="2" applyFont="1" applyBorder="1" applyAlignment="1">
      <alignment horizontal="left" vertical="top" wrapText="1"/>
    </xf>
    <xf numFmtId="0" fontId="14" fillId="0" borderId="1" xfId="2" applyFont="1" applyFill="1" applyBorder="1" applyAlignment="1">
      <alignment vertical="top" wrapText="1"/>
    </xf>
    <xf numFmtId="3" fontId="5" fillId="0" borderId="14" xfId="2" applyNumberFormat="1" applyFont="1" applyFill="1" applyBorder="1" applyAlignment="1">
      <alignment horizontal="left" vertical="top" wrapText="1"/>
    </xf>
    <xf numFmtId="3" fontId="5" fillId="2" borderId="1" xfId="2" applyNumberFormat="1" applyFont="1" applyFill="1" applyBorder="1" applyAlignment="1">
      <alignment horizontal="center" vertical="top" wrapText="1"/>
    </xf>
    <xf numFmtId="3" fontId="5" fillId="2" borderId="3" xfId="2" applyNumberFormat="1" applyFont="1" applyFill="1" applyBorder="1" applyAlignment="1">
      <alignment horizontal="center" vertical="top" wrapText="1"/>
    </xf>
    <xf numFmtId="3" fontId="5" fillId="2" borderId="11" xfId="2" applyNumberFormat="1" applyFont="1" applyFill="1" applyBorder="1" applyAlignment="1">
      <alignment horizontal="center" vertical="top" wrapText="1"/>
    </xf>
    <xf numFmtId="3" fontId="5" fillId="2" borderId="12" xfId="2" applyNumberFormat="1" applyFont="1" applyFill="1" applyBorder="1" applyAlignment="1">
      <alignment horizontal="center" vertical="top" wrapText="1"/>
    </xf>
    <xf numFmtId="3" fontId="5" fillId="6" borderId="1" xfId="2" applyNumberFormat="1" applyFont="1" applyFill="1" applyBorder="1" applyAlignment="1">
      <alignment vertical="top" wrapText="1"/>
    </xf>
    <xf numFmtId="3" fontId="5" fillId="6" borderId="11" xfId="2" applyNumberFormat="1" applyFont="1" applyFill="1" applyBorder="1" applyAlignment="1">
      <alignment vertical="top" wrapText="1"/>
    </xf>
    <xf numFmtId="0" fontId="14" fillId="6" borderId="1" xfId="2" applyFont="1" applyFill="1" applyBorder="1" applyAlignment="1">
      <alignment horizontal="left" vertical="top" wrapText="1"/>
    </xf>
    <xf numFmtId="0" fontId="14" fillId="6" borderId="8" xfId="2" applyFont="1" applyFill="1" applyBorder="1" applyAlignment="1">
      <alignment horizontal="left" vertical="top"/>
    </xf>
    <xf numFmtId="3" fontId="5" fillId="2" borderId="5" xfId="2" applyNumberFormat="1" applyFont="1" applyFill="1" applyBorder="1" applyAlignment="1">
      <alignment vertical="top" wrapText="1"/>
    </xf>
    <xf numFmtId="3" fontId="5" fillId="2" borderId="14" xfId="2" applyNumberFormat="1" applyFont="1" applyFill="1" applyBorder="1" applyAlignment="1">
      <alignment vertical="top" wrapText="1"/>
    </xf>
    <xf numFmtId="3" fontId="5" fillId="6" borderId="5" xfId="2" applyNumberFormat="1" applyFont="1" applyFill="1" applyBorder="1" applyAlignment="1">
      <alignment vertical="top" wrapText="1"/>
    </xf>
    <xf numFmtId="3" fontId="5" fillId="6" borderId="14" xfId="2" applyNumberFormat="1" applyFont="1" applyFill="1" applyBorder="1" applyAlignment="1">
      <alignment vertical="top"/>
    </xf>
    <xf numFmtId="3" fontId="5" fillId="2" borderId="5" xfId="2" applyNumberFormat="1" applyFont="1" applyFill="1" applyBorder="1" applyAlignment="1">
      <alignment horizontal="center" vertical="top" wrapText="1"/>
    </xf>
    <xf numFmtId="3" fontId="5" fillId="2" borderId="14" xfId="2" applyNumberFormat="1" applyFont="1" applyFill="1" applyBorder="1" applyAlignment="1">
      <alignment horizontal="center" vertical="top" wrapText="1"/>
    </xf>
    <xf numFmtId="3" fontId="21" fillId="6" borderId="1" xfId="2" applyNumberFormat="1" applyFont="1" applyFill="1" applyBorder="1" applyAlignment="1">
      <alignment horizontal="left" vertical="top" wrapText="1"/>
    </xf>
    <xf numFmtId="0" fontId="22" fillId="0" borderId="8" xfId="2" applyFont="1" applyBorder="1" applyAlignment="1">
      <alignment horizontal="left" vertical="top" wrapText="1"/>
    </xf>
    <xf numFmtId="0" fontId="5" fillId="6" borderId="5" xfId="2" applyFont="1" applyFill="1" applyBorder="1" applyAlignment="1">
      <alignment horizontal="center" vertical="top" wrapText="1"/>
    </xf>
    <xf numFmtId="0" fontId="5" fillId="6" borderId="14" xfId="2" applyFont="1" applyFill="1" applyBorder="1" applyAlignment="1">
      <alignment horizontal="center" vertical="top" wrapText="1"/>
    </xf>
    <xf numFmtId="3" fontId="21" fillId="6" borderId="1" xfId="2" applyNumberFormat="1" applyFont="1" applyFill="1" applyBorder="1" applyAlignment="1">
      <alignment vertical="top" wrapText="1"/>
    </xf>
    <xf numFmtId="3" fontId="21" fillId="6" borderId="8" xfId="2" applyNumberFormat="1" applyFont="1" applyFill="1" applyBorder="1" applyAlignment="1">
      <alignment vertical="top"/>
    </xf>
    <xf numFmtId="0" fontId="14" fillId="6" borderId="8" xfId="2" applyFont="1" applyFill="1" applyBorder="1" applyAlignment="1">
      <alignment vertical="top"/>
    </xf>
    <xf numFmtId="0" fontId="5" fillId="6" borderId="11" xfId="2" applyFont="1" applyFill="1" applyBorder="1" applyAlignment="1">
      <alignment vertical="top" wrapText="1"/>
    </xf>
    <xf numFmtId="0" fontId="2" fillId="6" borderId="11" xfId="2" applyFill="1" applyBorder="1" applyAlignment="1">
      <alignment vertical="top" wrapText="1"/>
    </xf>
    <xf numFmtId="0" fontId="2" fillId="6" borderId="8" xfId="2" applyFill="1" applyBorder="1" applyAlignment="1">
      <alignment vertical="top" wrapText="1"/>
    </xf>
    <xf numFmtId="0" fontId="19" fillId="6" borderId="8" xfId="2" applyFont="1" applyFill="1" applyBorder="1" applyAlignment="1">
      <alignment vertical="top" wrapText="1"/>
    </xf>
    <xf numFmtId="0" fontId="2" fillId="6" borderId="14" xfId="2" applyFill="1" applyBorder="1" applyAlignment="1">
      <alignment vertical="top" wrapText="1"/>
    </xf>
    <xf numFmtId="3" fontId="12" fillId="6" borderId="1" xfId="2" applyNumberFormat="1" applyFont="1" applyFill="1" applyBorder="1" applyAlignment="1">
      <alignment horizontal="left" vertical="top" wrapText="1"/>
    </xf>
    <xf numFmtId="0" fontId="18" fillId="6" borderId="8" xfId="2" applyFont="1" applyFill="1" applyBorder="1" applyAlignment="1">
      <alignment horizontal="left" vertical="top" wrapText="1"/>
    </xf>
    <xf numFmtId="0" fontId="2" fillId="6" borderId="8" xfId="2" applyFill="1" applyBorder="1" applyAlignment="1">
      <alignment horizontal="left" vertical="top" wrapText="1"/>
    </xf>
    <xf numFmtId="0" fontId="2" fillId="6" borderId="10" xfId="2" applyFill="1" applyBorder="1" applyAlignment="1">
      <alignment vertical="top" wrapText="1"/>
    </xf>
    <xf numFmtId="3" fontId="5" fillId="6" borderId="8" xfId="2" applyNumberFormat="1" applyFont="1" applyFill="1" applyBorder="1" applyAlignment="1">
      <alignment horizontal="left" vertical="top" wrapText="1"/>
    </xf>
    <xf numFmtId="0" fontId="2" fillId="6" borderId="14" xfId="2" applyFill="1" applyBorder="1" applyAlignment="1">
      <alignment horizontal="left" vertical="top" wrapText="1"/>
    </xf>
    <xf numFmtId="0" fontId="2" fillId="6" borderId="10" xfId="2" applyFill="1" applyBorder="1" applyAlignment="1">
      <alignment horizontal="left" vertical="top" wrapText="1"/>
    </xf>
    <xf numFmtId="0" fontId="2" fillId="6" borderId="11" xfId="2" applyFill="1" applyBorder="1" applyAlignment="1">
      <alignment horizontal="left" vertical="top" wrapText="1"/>
    </xf>
    <xf numFmtId="0" fontId="14" fillId="6" borderId="8" xfId="2" applyFont="1" applyFill="1" applyBorder="1" applyAlignment="1">
      <alignment horizontal="left" vertical="top" wrapText="1"/>
    </xf>
    <xf numFmtId="0" fontId="5" fillId="0" borderId="5" xfId="2" applyFont="1" applyFill="1" applyBorder="1" applyAlignment="1">
      <alignment horizontal="center" vertical="center" wrapText="1"/>
    </xf>
    <xf numFmtId="0" fontId="2" fillId="0" borderId="14" xfId="2" applyBorder="1" applyAlignment="1">
      <alignment horizontal="center" vertical="center" wrapText="1"/>
    </xf>
    <xf numFmtId="3" fontId="5" fillId="6" borderId="14" xfId="2" applyNumberFormat="1" applyFont="1" applyFill="1" applyBorder="1" applyAlignment="1">
      <alignment vertical="top" wrapText="1"/>
    </xf>
    <xf numFmtId="3" fontId="5" fillId="0" borderId="1" xfId="2" applyNumberFormat="1" applyFont="1" applyFill="1" applyBorder="1" applyAlignment="1">
      <alignment vertical="top" wrapText="1"/>
    </xf>
    <xf numFmtId="3" fontId="5" fillId="0" borderId="11" xfId="2" applyNumberFormat="1" applyFont="1" applyFill="1" applyBorder="1" applyAlignment="1">
      <alignment vertical="top" wrapText="1"/>
    </xf>
    <xf numFmtId="0" fontId="11" fillId="2" borderId="1" xfId="2" applyFont="1" applyFill="1" applyBorder="1" applyAlignment="1">
      <alignment vertical="top" wrapText="1"/>
    </xf>
    <xf numFmtId="0" fontId="11" fillId="2" borderId="11" xfId="2" applyFont="1" applyFill="1" applyBorder="1" applyAlignment="1">
      <alignment vertical="top" wrapText="1"/>
    </xf>
    <xf numFmtId="0" fontId="11" fillId="6" borderId="5" xfId="2" applyFont="1" applyFill="1" applyBorder="1" applyAlignment="1">
      <alignment vertical="top" wrapText="1"/>
    </xf>
    <xf numFmtId="0" fontId="11" fillId="6" borderId="14" xfId="2" applyFont="1" applyFill="1" applyBorder="1" applyAlignment="1">
      <alignment vertical="top" wrapText="1"/>
    </xf>
  </cellXfs>
  <cellStyles count="10">
    <cellStyle name="標準" xfId="0" builtinId="0"/>
    <cellStyle name="標準 10" xfId="3"/>
    <cellStyle name="標準 11" xfId="4"/>
    <cellStyle name="標準 13" xfId="5"/>
    <cellStyle name="標準 14" xfId="1"/>
    <cellStyle name="標準 2" xfId="2"/>
    <cellStyle name="標準 3" xfId="6"/>
    <cellStyle name="標準 4" xfId="7"/>
    <cellStyle name="標準 76" xfId="8"/>
    <cellStyle name="標準 9"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sheetPr>
  <dimension ref="A1:AR50"/>
  <sheetViews>
    <sheetView tabSelected="1" view="pageBreakPreview" zoomScaleNormal="100" zoomScaleSheetLayoutView="100" workbookViewId="0"/>
  </sheetViews>
  <sheetFormatPr defaultColWidth="4.625" defaultRowHeight="16.5" customHeight="1"/>
  <cols>
    <col min="1" max="1" width="4.625" style="2" customWidth="1"/>
    <col min="2" max="2" width="7.625" style="2" customWidth="1"/>
    <col min="3" max="3" width="38.625" style="3" customWidth="1"/>
    <col min="4" max="7" width="2.375" style="2" customWidth="1"/>
    <col min="8" max="11" width="2.375" style="3" customWidth="1"/>
    <col min="12" max="12" width="2.375" style="2" customWidth="1"/>
    <col min="13" max="14" width="2.625" style="4" customWidth="1"/>
    <col min="15" max="36" width="2.625" style="2" customWidth="1"/>
    <col min="37" max="41" width="2.375" style="2" customWidth="1"/>
    <col min="42" max="42" width="8.625" style="5" customWidth="1"/>
    <col min="43" max="43" width="8.625" style="2" customWidth="1"/>
    <col min="44" max="44" width="2.75" style="2" customWidth="1"/>
    <col min="45" max="255" width="9" style="2" customWidth="1"/>
    <col min="256" max="256" width="4.625" style="2"/>
    <col min="257" max="257" width="4.625" style="2" customWidth="1"/>
    <col min="258" max="258" width="7.625" style="2" customWidth="1"/>
    <col min="259" max="259" width="38.625" style="2" customWidth="1"/>
    <col min="260" max="297" width="2.375" style="2" customWidth="1"/>
    <col min="298" max="299" width="8.625" style="2" customWidth="1"/>
    <col min="300" max="300" width="2.75" style="2" customWidth="1"/>
    <col min="301" max="511" width="9" style="2" customWidth="1"/>
    <col min="512" max="512" width="4.625" style="2"/>
    <col min="513" max="513" width="4.625" style="2" customWidth="1"/>
    <col min="514" max="514" width="7.625" style="2" customWidth="1"/>
    <col min="515" max="515" width="38.625" style="2" customWidth="1"/>
    <col min="516" max="553" width="2.375" style="2" customWidth="1"/>
    <col min="554" max="555" width="8.625" style="2" customWidth="1"/>
    <col min="556" max="556" width="2.75" style="2" customWidth="1"/>
    <col min="557" max="767" width="9" style="2" customWidth="1"/>
    <col min="768" max="768" width="4.625" style="2"/>
    <col min="769" max="769" width="4.625" style="2" customWidth="1"/>
    <col min="770" max="770" width="7.625" style="2" customWidth="1"/>
    <col min="771" max="771" width="38.625" style="2" customWidth="1"/>
    <col min="772" max="809" width="2.375" style="2" customWidth="1"/>
    <col min="810" max="811" width="8.625" style="2" customWidth="1"/>
    <col min="812" max="812" width="2.75" style="2" customWidth="1"/>
    <col min="813" max="1023" width="9" style="2" customWidth="1"/>
    <col min="1024" max="1024" width="4.625" style="2"/>
    <col min="1025" max="1025" width="4.625" style="2" customWidth="1"/>
    <col min="1026" max="1026" width="7.625" style="2" customWidth="1"/>
    <col min="1027" max="1027" width="38.625" style="2" customWidth="1"/>
    <col min="1028" max="1065" width="2.375" style="2" customWidth="1"/>
    <col min="1066" max="1067" width="8.625" style="2" customWidth="1"/>
    <col min="1068" max="1068" width="2.75" style="2" customWidth="1"/>
    <col min="1069" max="1279" width="9" style="2" customWidth="1"/>
    <col min="1280" max="1280" width="4.625" style="2"/>
    <col min="1281" max="1281" width="4.625" style="2" customWidth="1"/>
    <col min="1282" max="1282" width="7.625" style="2" customWidth="1"/>
    <col min="1283" max="1283" width="38.625" style="2" customWidth="1"/>
    <col min="1284" max="1321" width="2.375" style="2" customWidth="1"/>
    <col min="1322" max="1323" width="8.625" style="2" customWidth="1"/>
    <col min="1324" max="1324" width="2.75" style="2" customWidth="1"/>
    <col min="1325" max="1535" width="9" style="2" customWidth="1"/>
    <col min="1536" max="1536" width="4.625" style="2"/>
    <col min="1537" max="1537" width="4.625" style="2" customWidth="1"/>
    <col min="1538" max="1538" width="7.625" style="2" customWidth="1"/>
    <col min="1539" max="1539" width="38.625" style="2" customWidth="1"/>
    <col min="1540" max="1577" width="2.375" style="2" customWidth="1"/>
    <col min="1578" max="1579" width="8.625" style="2" customWidth="1"/>
    <col min="1580" max="1580" width="2.75" style="2" customWidth="1"/>
    <col min="1581" max="1791" width="9" style="2" customWidth="1"/>
    <col min="1792" max="1792" width="4.625" style="2"/>
    <col min="1793" max="1793" width="4.625" style="2" customWidth="1"/>
    <col min="1794" max="1794" width="7.625" style="2" customWidth="1"/>
    <col min="1795" max="1795" width="38.625" style="2" customWidth="1"/>
    <col min="1796" max="1833" width="2.375" style="2" customWidth="1"/>
    <col min="1834" max="1835" width="8.625" style="2" customWidth="1"/>
    <col min="1836" max="1836" width="2.75" style="2" customWidth="1"/>
    <col min="1837" max="2047" width="9" style="2" customWidth="1"/>
    <col min="2048" max="2048" width="4.625" style="2"/>
    <col min="2049" max="2049" width="4.625" style="2" customWidth="1"/>
    <col min="2050" max="2050" width="7.625" style="2" customWidth="1"/>
    <col min="2051" max="2051" width="38.625" style="2" customWidth="1"/>
    <col min="2052" max="2089" width="2.375" style="2" customWidth="1"/>
    <col min="2090" max="2091" width="8.625" style="2" customWidth="1"/>
    <col min="2092" max="2092" width="2.75" style="2" customWidth="1"/>
    <col min="2093" max="2303" width="9" style="2" customWidth="1"/>
    <col min="2304" max="2304" width="4.625" style="2"/>
    <col min="2305" max="2305" width="4.625" style="2" customWidth="1"/>
    <col min="2306" max="2306" width="7.625" style="2" customWidth="1"/>
    <col min="2307" max="2307" width="38.625" style="2" customWidth="1"/>
    <col min="2308" max="2345" width="2.375" style="2" customWidth="1"/>
    <col min="2346" max="2347" width="8.625" style="2" customWidth="1"/>
    <col min="2348" max="2348" width="2.75" style="2" customWidth="1"/>
    <col min="2349" max="2559" width="9" style="2" customWidth="1"/>
    <col min="2560" max="2560" width="4.625" style="2"/>
    <col min="2561" max="2561" width="4.625" style="2" customWidth="1"/>
    <col min="2562" max="2562" width="7.625" style="2" customWidth="1"/>
    <col min="2563" max="2563" width="38.625" style="2" customWidth="1"/>
    <col min="2564" max="2601" width="2.375" style="2" customWidth="1"/>
    <col min="2602" max="2603" width="8.625" style="2" customWidth="1"/>
    <col min="2604" max="2604" width="2.75" style="2" customWidth="1"/>
    <col min="2605" max="2815" width="9" style="2" customWidth="1"/>
    <col min="2816" max="2816" width="4.625" style="2"/>
    <col min="2817" max="2817" width="4.625" style="2" customWidth="1"/>
    <col min="2818" max="2818" width="7.625" style="2" customWidth="1"/>
    <col min="2819" max="2819" width="38.625" style="2" customWidth="1"/>
    <col min="2820" max="2857" width="2.375" style="2" customWidth="1"/>
    <col min="2858" max="2859" width="8.625" style="2" customWidth="1"/>
    <col min="2860" max="2860" width="2.75" style="2" customWidth="1"/>
    <col min="2861" max="3071" width="9" style="2" customWidth="1"/>
    <col min="3072" max="3072" width="4.625" style="2"/>
    <col min="3073" max="3073" width="4.625" style="2" customWidth="1"/>
    <col min="3074" max="3074" width="7.625" style="2" customWidth="1"/>
    <col min="3075" max="3075" width="38.625" style="2" customWidth="1"/>
    <col min="3076" max="3113" width="2.375" style="2" customWidth="1"/>
    <col min="3114" max="3115" width="8.625" style="2" customWidth="1"/>
    <col min="3116" max="3116" width="2.75" style="2" customWidth="1"/>
    <col min="3117" max="3327" width="9" style="2" customWidth="1"/>
    <col min="3328" max="3328" width="4.625" style="2"/>
    <col min="3329" max="3329" width="4.625" style="2" customWidth="1"/>
    <col min="3330" max="3330" width="7.625" style="2" customWidth="1"/>
    <col min="3331" max="3331" width="38.625" style="2" customWidth="1"/>
    <col min="3332" max="3369" width="2.375" style="2" customWidth="1"/>
    <col min="3370" max="3371" width="8.625" style="2" customWidth="1"/>
    <col min="3372" max="3372" width="2.75" style="2" customWidth="1"/>
    <col min="3373" max="3583" width="9" style="2" customWidth="1"/>
    <col min="3584" max="3584" width="4.625" style="2"/>
    <col min="3585" max="3585" width="4.625" style="2" customWidth="1"/>
    <col min="3586" max="3586" width="7.625" style="2" customWidth="1"/>
    <col min="3587" max="3587" width="38.625" style="2" customWidth="1"/>
    <col min="3588" max="3625" width="2.375" style="2" customWidth="1"/>
    <col min="3626" max="3627" width="8.625" style="2" customWidth="1"/>
    <col min="3628" max="3628" width="2.75" style="2" customWidth="1"/>
    <col min="3629" max="3839" width="9" style="2" customWidth="1"/>
    <col min="3840" max="3840" width="4.625" style="2"/>
    <col min="3841" max="3841" width="4.625" style="2" customWidth="1"/>
    <col min="3842" max="3842" width="7.625" style="2" customWidth="1"/>
    <col min="3843" max="3843" width="38.625" style="2" customWidth="1"/>
    <col min="3844" max="3881" width="2.375" style="2" customWidth="1"/>
    <col min="3882" max="3883" width="8.625" style="2" customWidth="1"/>
    <col min="3884" max="3884" width="2.75" style="2" customWidth="1"/>
    <col min="3885" max="4095" width="9" style="2" customWidth="1"/>
    <col min="4096" max="4096" width="4.625" style="2"/>
    <col min="4097" max="4097" width="4.625" style="2" customWidth="1"/>
    <col min="4098" max="4098" width="7.625" style="2" customWidth="1"/>
    <col min="4099" max="4099" width="38.625" style="2" customWidth="1"/>
    <col min="4100" max="4137" width="2.375" style="2" customWidth="1"/>
    <col min="4138" max="4139" width="8.625" style="2" customWidth="1"/>
    <col min="4140" max="4140" width="2.75" style="2" customWidth="1"/>
    <col min="4141" max="4351" width="9" style="2" customWidth="1"/>
    <col min="4352" max="4352" width="4.625" style="2"/>
    <col min="4353" max="4353" width="4.625" style="2" customWidth="1"/>
    <col min="4354" max="4354" width="7.625" style="2" customWidth="1"/>
    <col min="4355" max="4355" width="38.625" style="2" customWidth="1"/>
    <col min="4356" max="4393" width="2.375" style="2" customWidth="1"/>
    <col min="4394" max="4395" width="8.625" style="2" customWidth="1"/>
    <col min="4396" max="4396" width="2.75" style="2" customWidth="1"/>
    <col min="4397" max="4607" width="9" style="2" customWidth="1"/>
    <col min="4608" max="4608" width="4.625" style="2"/>
    <col min="4609" max="4609" width="4.625" style="2" customWidth="1"/>
    <col min="4610" max="4610" width="7.625" style="2" customWidth="1"/>
    <col min="4611" max="4611" width="38.625" style="2" customWidth="1"/>
    <col min="4612" max="4649" width="2.375" style="2" customWidth="1"/>
    <col min="4650" max="4651" width="8.625" style="2" customWidth="1"/>
    <col min="4652" max="4652" width="2.75" style="2" customWidth="1"/>
    <col min="4653" max="4863" width="9" style="2" customWidth="1"/>
    <col min="4864" max="4864" width="4.625" style="2"/>
    <col min="4865" max="4865" width="4.625" style="2" customWidth="1"/>
    <col min="4866" max="4866" width="7.625" style="2" customWidth="1"/>
    <col min="4867" max="4867" width="38.625" style="2" customWidth="1"/>
    <col min="4868" max="4905" width="2.375" style="2" customWidth="1"/>
    <col min="4906" max="4907" width="8.625" style="2" customWidth="1"/>
    <col min="4908" max="4908" width="2.75" style="2" customWidth="1"/>
    <col min="4909" max="5119" width="9" style="2" customWidth="1"/>
    <col min="5120" max="5120" width="4.625" style="2"/>
    <col min="5121" max="5121" width="4.625" style="2" customWidth="1"/>
    <col min="5122" max="5122" width="7.625" style="2" customWidth="1"/>
    <col min="5123" max="5123" width="38.625" style="2" customWidth="1"/>
    <col min="5124" max="5161" width="2.375" style="2" customWidth="1"/>
    <col min="5162" max="5163" width="8.625" style="2" customWidth="1"/>
    <col min="5164" max="5164" width="2.75" style="2" customWidth="1"/>
    <col min="5165" max="5375" width="9" style="2" customWidth="1"/>
    <col min="5376" max="5376" width="4.625" style="2"/>
    <col min="5377" max="5377" width="4.625" style="2" customWidth="1"/>
    <col min="5378" max="5378" width="7.625" style="2" customWidth="1"/>
    <col min="5379" max="5379" width="38.625" style="2" customWidth="1"/>
    <col min="5380" max="5417" width="2.375" style="2" customWidth="1"/>
    <col min="5418" max="5419" width="8.625" style="2" customWidth="1"/>
    <col min="5420" max="5420" width="2.75" style="2" customWidth="1"/>
    <col min="5421" max="5631" width="9" style="2" customWidth="1"/>
    <col min="5632" max="5632" width="4.625" style="2"/>
    <col min="5633" max="5633" width="4.625" style="2" customWidth="1"/>
    <col min="5634" max="5634" width="7.625" style="2" customWidth="1"/>
    <col min="5635" max="5635" width="38.625" style="2" customWidth="1"/>
    <col min="5636" max="5673" width="2.375" style="2" customWidth="1"/>
    <col min="5674" max="5675" width="8.625" style="2" customWidth="1"/>
    <col min="5676" max="5676" width="2.75" style="2" customWidth="1"/>
    <col min="5677" max="5887" width="9" style="2" customWidth="1"/>
    <col min="5888" max="5888" width="4.625" style="2"/>
    <col min="5889" max="5889" width="4.625" style="2" customWidth="1"/>
    <col min="5890" max="5890" width="7.625" style="2" customWidth="1"/>
    <col min="5891" max="5891" width="38.625" style="2" customWidth="1"/>
    <col min="5892" max="5929" width="2.375" style="2" customWidth="1"/>
    <col min="5930" max="5931" width="8.625" style="2" customWidth="1"/>
    <col min="5932" max="5932" width="2.75" style="2" customWidth="1"/>
    <col min="5933" max="6143" width="9" style="2" customWidth="1"/>
    <col min="6144" max="6144" width="4.625" style="2"/>
    <col min="6145" max="6145" width="4.625" style="2" customWidth="1"/>
    <col min="6146" max="6146" width="7.625" style="2" customWidth="1"/>
    <col min="6147" max="6147" width="38.625" style="2" customWidth="1"/>
    <col min="6148" max="6185" width="2.375" style="2" customWidth="1"/>
    <col min="6186" max="6187" width="8.625" style="2" customWidth="1"/>
    <col min="6188" max="6188" width="2.75" style="2" customWidth="1"/>
    <col min="6189" max="6399" width="9" style="2" customWidth="1"/>
    <col min="6400" max="6400" width="4.625" style="2"/>
    <col min="6401" max="6401" width="4.625" style="2" customWidth="1"/>
    <col min="6402" max="6402" width="7.625" style="2" customWidth="1"/>
    <col min="6403" max="6403" width="38.625" style="2" customWidth="1"/>
    <col min="6404" max="6441" width="2.375" style="2" customWidth="1"/>
    <col min="6442" max="6443" width="8.625" style="2" customWidth="1"/>
    <col min="6444" max="6444" width="2.75" style="2" customWidth="1"/>
    <col min="6445" max="6655" width="9" style="2" customWidth="1"/>
    <col min="6656" max="6656" width="4.625" style="2"/>
    <col min="6657" max="6657" width="4.625" style="2" customWidth="1"/>
    <col min="6658" max="6658" width="7.625" style="2" customWidth="1"/>
    <col min="6659" max="6659" width="38.625" style="2" customWidth="1"/>
    <col min="6660" max="6697" width="2.375" style="2" customWidth="1"/>
    <col min="6698" max="6699" width="8.625" style="2" customWidth="1"/>
    <col min="6700" max="6700" width="2.75" style="2" customWidth="1"/>
    <col min="6701" max="6911" width="9" style="2" customWidth="1"/>
    <col min="6912" max="6912" width="4.625" style="2"/>
    <col min="6913" max="6913" width="4.625" style="2" customWidth="1"/>
    <col min="6914" max="6914" width="7.625" style="2" customWidth="1"/>
    <col min="6915" max="6915" width="38.625" style="2" customWidth="1"/>
    <col min="6916" max="6953" width="2.375" style="2" customWidth="1"/>
    <col min="6954" max="6955" width="8.625" style="2" customWidth="1"/>
    <col min="6956" max="6956" width="2.75" style="2" customWidth="1"/>
    <col min="6957" max="7167" width="9" style="2" customWidth="1"/>
    <col min="7168" max="7168" width="4.625" style="2"/>
    <col min="7169" max="7169" width="4.625" style="2" customWidth="1"/>
    <col min="7170" max="7170" width="7.625" style="2" customWidth="1"/>
    <col min="7171" max="7171" width="38.625" style="2" customWidth="1"/>
    <col min="7172" max="7209" width="2.375" style="2" customWidth="1"/>
    <col min="7210" max="7211" width="8.625" style="2" customWidth="1"/>
    <col min="7212" max="7212" width="2.75" style="2" customWidth="1"/>
    <col min="7213" max="7423" width="9" style="2" customWidth="1"/>
    <col min="7424" max="7424" width="4.625" style="2"/>
    <col min="7425" max="7425" width="4.625" style="2" customWidth="1"/>
    <col min="7426" max="7426" width="7.625" style="2" customWidth="1"/>
    <col min="7427" max="7427" width="38.625" style="2" customWidth="1"/>
    <col min="7428" max="7465" width="2.375" style="2" customWidth="1"/>
    <col min="7466" max="7467" width="8.625" style="2" customWidth="1"/>
    <col min="7468" max="7468" width="2.75" style="2" customWidth="1"/>
    <col min="7469" max="7679" width="9" style="2" customWidth="1"/>
    <col min="7680" max="7680" width="4.625" style="2"/>
    <col min="7681" max="7681" width="4.625" style="2" customWidth="1"/>
    <col min="7682" max="7682" width="7.625" style="2" customWidth="1"/>
    <col min="7683" max="7683" width="38.625" style="2" customWidth="1"/>
    <col min="7684" max="7721" width="2.375" style="2" customWidth="1"/>
    <col min="7722" max="7723" width="8.625" style="2" customWidth="1"/>
    <col min="7724" max="7724" width="2.75" style="2" customWidth="1"/>
    <col min="7725" max="7935" width="9" style="2" customWidth="1"/>
    <col min="7936" max="7936" width="4.625" style="2"/>
    <col min="7937" max="7937" width="4.625" style="2" customWidth="1"/>
    <col min="7938" max="7938" width="7.625" style="2" customWidth="1"/>
    <col min="7939" max="7939" width="38.625" style="2" customWidth="1"/>
    <col min="7940" max="7977" width="2.375" style="2" customWidth="1"/>
    <col min="7978" max="7979" width="8.625" style="2" customWidth="1"/>
    <col min="7980" max="7980" width="2.75" style="2" customWidth="1"/>
    <col min="7981" max="8191" width="9" style="2" customWidth="1"/>
    <col min="8192" max="8192" width="4.625" style="2"/>
    <col min="8193" max="8193" width="4.625" style="2" customWidth="1"/>
    <col min="8194" max="8194" width="7.625" style="2" customWidth="1"/>
    <col min="8195" max="8195" width="38.625" style="2" customWidth="1"/>
    <col min="8196" max="8233" width="2.375" style="2" customWidth="1"/>
    <col min="8234" max="8235" width="8.625" style="2" customWidth="1"/>
    <col min="8236" max="8236" width="2.75" style="2" customWidth="1"/>
    <col min="8237" max="8447" width="9" style="2" customWidth="1"/>
    <col min="8448" max="8448" width="4.625" style="2"/>
    <col min="8449" max="8449" width="4.625" style="2" customWidth="1"/>
    <col min="8450" max="8450" width="7.625" style="2" customWidth="1"/>
    <col min="8451" max="8451" width="38.625" style="2" customWidth="1"/>
    <col min="8452" max="8489" width="2.375" style="2" customWidth="1"/>
    <col min="8490" max="8491" width="8.625" style="2" customWidth="1"/>
    <col min="8492" max="8492" width="2.75" style="2" customWidth="1"/>
    <col min="8493" max="8703" width="9" style="2" customWidth="1"/>
    <col min="8704" max="8704" width="4.625" style="2"/>
    <col min="8705" max="8705" width="4.625" style="2" customWidth="1"/>
    <col min="8706" max="8706" width="7.625" style="2" customWidth="1"/>
    <col min="8707" max="8707" width="38.625" style="2" customWidth="1"/>
    <col min="8708" max="8745" width="2.375" style="2" customWidth="1"/>
    <col min="8746" max="8747" width="8.625" style="2" customWidth="1"/>
    <col min="8748" max="8748" width="2.75" style="2" customWidth="1"/>
    <col min="8749" max="8959" width="9" style="2" customWidth="1"/>
    <col min="8960" max="8960" width="4.625" style="2"/>
    <col min="8961" max="8961" width="4.625" style="2" customWidth="1"/>
    <col min="8962" max="8962" width="7.625" style="2" customWidth="1"/>
    <col min="8963" max="8963" width="38.625" style="2" customWidth="1"/>
    <col min="8964" max="9001" width="2.375" style="2" customWidth="1"/>
    <col min="9002" max="9003" width="8.625" style="2" customWidth="1"/>
    <col min="9004" max="9004" width="2.75" style="2" customWidth="1"/>
    <col min="9005" max="9215" width="9" style="2" customWidth="1"/>
    <col min="9216" max="9216" width="4.625" style="2"/>
    <col min="9217" max="9217" width="4.625" style="2" customWidth="1"/>
    <col min="9218" max="9218" width="7.625" style="2" customWidth="1"/>
    <col min="9219" max="9219" width="38.625" style="2" customWidth="1"/>
    <col min="9220" max="9257" width="2.375" style="2" customWidth="1"/>
    <col min="9258" max="9259" width="8.625" style="2" customWidth="1"/>
    <col min="9260" max="9260" width="2.75" style="2" customWidth="1"/>
    <col min="9261" max="9471" width="9" style="2" customWidth="1"/>
    <col min="9472" max="9472" width="4.625" style="2"/>
    <col min="9473" max="9473" width="4.625" style="2" customWidth="1"/>
    <col min="9474" max="9474" width="7.625" style="2" customWidth="1"/>
    <col min="9475" max="9475" width="38.625" style="2" customWidth="1"/>
    <col min="9476" max="9513" width="2.375" style="2" customWidth="1"/>
    <col min="9514" max="9515" width="8.625" style="2" customWidth="1"/>
    <col min="9516" max="9516" width="2.75" style="2" customWidth="1"/>
    <col min="9517" max="9727" width="9" style="2" customWidth="1"/>
    <col min="9728" max="9728" width="4.625" style="2"/>
    <col min="9729" max="9729" width="4.625" style="2" customWidth="1"/>
    <col min="9730" max="9730" width="7.625" style="2" customWidth="1"/>
    <col min="9731" max="9731" width="38.625" style="2" customWidth="1"/>
    <col min="9732" max="9769" width="2.375" style="2" customWidth="1"/>
    <col min="9770" max="9771" width="8.625" style="2" customWidth="1"/>
    <col min="9772" max="9772" width="2.75" style="2" customWidth="1"/>
    <col min="9773" max="9983" width="9" style="2" customWidth="1"/>
    <col min="9984" max="9984" width="4.625" style="2"/>
    <col min="9985" max="9985" width="4.625" style="2" customWidth="1"/>
    <col min="9986" max="9986" width="7.625" style="2" customWidth="1"/>
    <col min="9987" max="9987" width="38.625" style="2" customWidth="1"/>
    <col min="9988" max="10025" width="2.375" style="2" customWidth="1"/>
    <col min="10026" max="10027" width="8.625" style="2" customWidth="1"/>
    <col min="10028" max="10028" width="2.75" style="2" customWidth="1"/>
    <col min="10029" max="10239" width="9" style="2" customWidth="1"/>
    <col min="10240" max="10240" width="4.625" style="2"/>
    <col min="10241" max="10241" width="4.625" style="2" customWidth="1"/>
    <col min="10242" max="10242" width="7.625" style="2" customWidth="1"/>
    <col min="10243" max="10243" width="38.625" style="2" customWidth="1"/>
    <col min="10244" max="10281" width="2.375" style="2" customWidth="1"/>
    <col min="10282" max="10283" width="8.625" style="2" customWidth="1"/>
    <col min="10284" max="10284" width="2.75" style="2" customWidth="1"/>
    <col min="10285" max="10495" width="9" style="2" customWidth="1"/>
    <col min="10496" max="10496" width="4.625" style="2"/>
    <col min="10497" max="10497" width="4.625" style="2" customWidth="1"/>
    <col min="10498" max="10498" width="7.625" style="2" customWidth="1"/>
    <col min="10499" max="10499" width="38.625" style="2" customWidth="1"/>
    <col min="10500" max="10537" width="2.375" style="2" customWidth="1"/>
    <col min="10538" max="10539" width="8.625" style="2" customWidth="1"/>
    <col min="10540" max="10540" width="2.75" style="2" customWidth="1"/>
    <col min="10541" max="10751" width="9" style="2" customWidth="1"/>
    <col min="10752" max="10752" width="4.625" style="2"/>
    <col min="10753" max="10753" width="4.625" style="2" customWidth="1"/>
    <col min="10754" max="10754" width="7.625" style="2" customWidth="1"/>
    <col min="10755" max="10755" width="38.625" style="2" customWidth="1"/>
    <col min="10756" max="10793" width="2.375" style="2" customWidth="1"/>
    <col min="10794" max="10795" width="8.625" style="2" customWidth="1"/>
    <col min="10796" max="10796" width="2.75" style="2" customWidth="1"/>
    <col min="10797" max="11007" width="9" style="2" customWidth="1"/>
    <col min="11008" max="11008" width="4.625" style="2"/>
    <col min="11009" max="11009" width="4.625" style="2" customWidth="1"/>
    <col min="11010" max="11010" width="7.625" style="2" customWidth="1"/>
    <col min="11011" max="11011" width="38.625" style="2" customWidth="1"/>
    <col min="11012" max="11049" width="2.375" style="2" customWidth="1"/>
    <col min="11050" max="11051" width="8.625" style="2" customWidth="1"/>
    <col min="11052" max="11052" width="2.75" style="2" customWidth="1"/>
    <col min="11053" max="11263" width="9" style="2" customWidth="1"/>
    <col min="11264" max="11264" width="4.625" style="2"/>
    <col min="11265" max="11265" width="4.625" style="2" customWidth="1"/>
    <col min="11266" max="11266" width="7.625" style="2" customWidth="1"/>
    <col min="11267" max="11267" width="38.625" style="2" customWidth="1"/>
    <col min="11268" max="11305" width="2.375" style="2" customWidth="1"/>
    <col min="11306" max="11307" width="8.625" style="2" customWidth="1"/>
    <col min="11308" max="11308" width="2.75" style="2" customWidth="1"/>
    <col min="11309" max="11519" width="9" style="2" customWidth="1"/>
    <col min="11520" max="11520" width="4.625" style="2"/>
    <col min="11521" max="11521" width="4.625" style="2" customWidth="1"/>
    <col min="11522" max="11522" width="7.625" style="2" customWidth="1"/>
    <col min="11523" max="11523" width="38.625" style="2" customWidth="1"/>
    <col min="11524" max="11561" width="2.375" style="2" customWidth="1"/>
    <col min="11562" max="11563" width="8.625" style="2" customWidth="1"/>
    <col min="11564" max="11564" width="2.75" style="2" customWidth="1"/>
    <col min="11565" max="11775" width="9" style="2" customWidth="1"/>
    <col min="11776" max="11776" width="4.625" style="2"/>
    <col min="11777" max="11777" width="4.625" style="2" customWidth="1"/>
    <col min="11778" max="11778" width="7.625" style="2" customWidth="1"/>
    <col min="11779" max="11779" width="38.625" style="2" customWidth="1"/>
    <col min="11780" max="11817" width="2.375" style="2" customWidth="1"/>
    <col min="11818" max="11819" width="8.625" style="2" customWidth="1"/>
    <col min="11820" max="11820" width="2.75" style="2" customWidth="1"/>
    <col min="11821" max="12031" width="9" style="2" customWidth="1"/>
    <col min="12032" max="12032" width="4.625" style="2"/>
    <col min="12033" max="12033" width="4.625" style="2" customWidth="1"/>
    <col min="12034" max="12034" width="7.625" style="2" customWidth="1"/>
    <col min="12035" max="12035" width="38.625" style="2" customWidth="1"/>
    <col min="12036" max="12073" width="2.375" style="2" customWidth="1"/>
    <col min="12074" max="12075" width="8.625" style="2" customWidth="1"/>
    <col min="12076" max="12076" width="2.75" style="2" customWidth="1"/>
    <col min="12077" max="12287" width="9" style="2" customWidth="1"/>
    <col min="12288" max="12288" width="4.625" style="2"/>
    <col min="12289" max="12289" width="4.625" style="2" customWidth="1"/>
    <col min="12290" max="12290" width="7.625" style="2" customWidth="1"/>
    <col min="12291" max="12291" width="38.625" style="2" customWidth="1"/>
    <col min="12292" max="12329" width="2.375" style="2" customWidth="1"/>
    <col min="12330" max="12331" width="8.625" style="2" customWidth="1"/>
    <col min="12332" max="12332" width="2.75" style="2" customWidth="1"/>
    <col min="12333" max="12543" width="9" style="2" customWidth="1"/>
    <col min="12544" max="12544" width="4.625" style="2"/>
    <col min="12545" max="12545" width="4.625" style="2" customWidth="1"/>
    <col min="12546" max="12546" width="7.625" style="2" customWidth="1"/>
    <col min="12547" max="12547" width="38.625" style="2" customWidth="1"/>
    <col min="12548" max="12585" width="2.375" style="2" customWidth="1"/>
    <col min="12586" max="12587" width="8.625" style="2" customWidth="1"/>
    <col min="12588" max="12588" width="2.75" style="2" customWidth="1"/>
    <col min="12589" max="12799" width="9" style="2" customWidth="1"/>
    <col min="12800" max="12800" width="4.625" style="2"/>
    <col min="12801" max="12801" width="4.625" style="2" customWidth="1"/>
    <col min="12802" max="12802" width="7.625" style="2" customWidth="1"/>
    <col min="12803" max="12803" width="38.625" style="2" customWidth="1"/>
    <col min="12804" max="12841" width="2.375" style="2" customWidth="1"/>
    <col min="12842" max="12843" width="8.625" style="2" customWidth="1"/>
    <col min="12844" max="12844" width="2.75" style="2" customWidth="1"/>
    <col min="12845" max="13055" width="9" style="2" customWidth="1"/>
    <col min="13056" max="13056" width="4.625" style="2"/>
    <col min="13057" max="13057" width="4.625" style="2" customWidth="1"/>
    <col min="13058" max="13058" width="7.625" style="2" customWidth="1"/>
    <col min="13059" max="13059" width="38.625" style="2" customWidth="1"/>
    <col min="13060" max="13097" width="2.375" style="2" customWidth="1"/>
    <col min="13098" max="13099" width="8.625" style="2" customWidth="1"/>
    <col min="13100" max="13100" width="2.75" style="2" customWidth="1"/>
    <col min="13101" max="13311" width="9" style="2" customWidth="1"/>
    <col min="13312" max="13312" width="4.625" style="2"/>
    <col min="13313" max="13313" width="4.625" style="2" customWidth="1"/>
    <col min="13314" max="13314" width="7.625" style="2" customWidth="1"/>
    <col min="13315" max="13315" width="38.625" style="2" customWidth="1"/>
    <col min="13316" max="13353" width="2.375" style="2" customWidth="1"/>
    <col min="13354" max="13355" width="8.625" style="2" customWidth="1"/>
    <col min="13356" max="13356" width="2.75" style="2" customWidth="1"/>
    <col min="13357" max="13567" width="9" style="2" customWidth="1"/>
    <col min="13568" max="13568" width="4.625" style="2"/>
    <col min="13569" max="13569" width="4.625" style="2" customWidth="1"/>
    <col min="13570" max="13570" width="7.625" style="2" customWidth="1"/>
    <col min="13571" max="13571" width="38.625" style="2" customWidth="1"/>
    <col min="13572" max="13609" width="2.375" style="2" customWidth="1"/>
    <col min="13610" max="13611" width="8.625" style="2" customWidth="1"/>
    <col min="13612" max="13612" width="2.75" style="2" customWidth="1"/>
    <col min="13613" max="13823" width="9" style="2" customWidth="1"/>
    <col min="13824" max="13824" width="4.625" style="2"/>
    <col min="13825" max="13825" width="4.625" style="2" customWidth="1"/>
    <col min="13826" max="13826" width="7.625" style="2" customWidth="1"/>
    <col min="13827" max="13827" width="38.625" style="2" customWidth="1"/>
    <col min="13828" max="13865" width="2.375" style="2" customWidth="1"/>
    <col min="13866" max="13867" width="8.625" style="2" customWidth="1"/>
    <col min="13868" max="13868" width="2.75" style="2" customWidth="1"/>
    <col min="13869" max="14079" width="9" style="2" customWidth="1"/>
    <col min="14080" max="14080" width="4.625" style="2"/>
    <col min="14081" max="14081" width="4.625" style="2" customWidth="1"/>
    <col min="14082" max="14082" width="7.625" style="2" customWidth="1"/>
    <col min="14083" max="14083" width="38.625" style="2" customWidth="1"/>
    <col min="14084" max="14121" width="2.375" style="2" customWidth="1"/>
    <col min="14122" max="14123" width="8.625" style="2" customWidth="1"/>
    <col min="14124" max="14124" width="2.75" style="2" customWidth="1"/>
    <col min="14125" max="14335" width="9" style="2" customWidth="1"/>
    <col min="14336" max="14336" width="4.625" style="2"/>
    <col min="14337" max="14337" width="4.625" style="2" customWidth="1"/>
    <col min="14338" max="14338" width="7.625" style="2" customWidth="1"/>
    <col min="14339" max="14339" width="38.625" style="2" customWidth="1"/>
    <col min="14340" max="14377" width="2.375" style="2" customWidth="1"/>
    <col min="14378" max="14379" width="8.625" style="2" customWidth="1"/>
    <col min="14380" max="14380" width="2.75" style="2" customWidth="1"/>
    <col min="14381" max="14591" width="9" style="2" customWidth="1"/>
    <col min="14592" max="14592" width="4.625" style="2"/>
    <col min="14593" max="14593" width="4.625" style="2" customWidth="1"/>
    <col min="14594" max="14594" width="7.625" style="2" customWidth="1"/>
    <col min="14595" max="14595" width="38.625" style="2" customWidth="1"/>
    <col min="14596" max="14633" width="2.375" style="2" customWidth="1"/>
    <col min="14634" max="14635" width="8.625" style="2" customWidth="1"/>
    <col min="14636" max="14636" width="2.75" style="2" customWidth="1"/>
    <col min="14637" max="14847" width="9" style="2" customWidth="1"/>
    <col min="14848" max="14848" width="4.625" style="2"/>
    <col min="14849" max="14849" width="4.625" style="2" customWidth="1"/>
    <col min="14850" max="14850" width="7.625" style="2" customWidth="1"/>
    <col min="14851" max="14851" width="38.625" style="2" customWidth="1"/>
    <col min="14852" max="14889" width="2.375" style="2" customWidth="1"/>
    <col min="14890" max="14891" width="8.625" style="2" customWidth="1"/>
    <col min="14892" max="14892" width="2.75" style="2" customWidth="1"/>
    <col min="14893" max="15103" width="9" style="2" customWidth="1"/>
    <col min="15104" max="15104" width="4.625" style="2"/>
    <col min="15105" max="15105" width="4.625" style="2" customWidth="1"/>
    <col min="15106" max="15106" width="7.625" style="2" customWidth="1"/>
    <col min="15107" max="15107" width="38.625" style="2" customWidth="1"/>
    <col min="15108" max="15145" width="2.375" style="2" customWidth="1"/>
    <col min="15146" max="15147" width="8.625" style="2" customWidth="1"/>
    <col min="15148" max="15148" width="2.75" style="2" customWidth="1"/>
    <col min="15149" max="15359" width="9" style="2" customWidth="1"/>
    <col min="15360" max="15360" width="4.625" style="2"/>
    <col min="15361" max="15361" width="4.625" style="2" customWidth="1"/>
    <col min="15362" max="15362" width="7.625" style="2" customWidth="1"/>
    <col min="15363" max="15363" width="38.625" style="2" customWidth="1"/>
    <col min="15364" max="15401" width="2.375" style="2" customWidth="1"/>
    <col min="15402" max="15403" width="8.625" style="2" customWidth="1"/>
    <col min="15404" max="15404" width="2.75" style="2" customWidth="1"/>
    <col min="15405" max="15615" width="9" style="2" customWidth="1"/>
    <col min="15616" max="15616" width="4.625" style="2"/>
    <col min="15617" max="15617" width="4.625" style="2" customWidth="1"/>
    <col min="15618" max="15618" width="7.625" style="2" customWidth="1"/>
    <col min="15619" max="15619" width="38.625" style="2" customWidth="1"/>
    <col min="15620" max="15657" width="2.375" style="2" customWidth="1"/>
    <col min="15658" max="15659" width="8.625" style="2" customWidth="1"/>
    <col min="15660" max="15660" width="2.75" style="2" customWidth="1"/>
    <col min="15661" max="15871" width="9" style="2" customWidth="1"/>
    <col min="15872" max="15872" width="4.625" style="2"/>
    <col min="15873" max="15873" width="4.625" style="2" customWidth="1"/>
    <col min="15874" max="15874" width="7.625" style="2" customWidth="1"/>
    <col min="15875" max="15875" width="38.625" style="2" customWidth="1"/>
    <col min="15876" max="15913" width="2.375" style="2" customWidth="1"/>
    <col min="15914" max="15915" width="8.625" style="2" customWidth="1"/>
    <col min="15916" max="15916" width="2.75" style="2" customWidth="1"/>
    <col min="15917" max="16127" width="9" style="2" customWidth="1"/>
    <col min="16128" max="16128" width="4.625" style="2"/>
    <col min="16129" max="16129" width="4.625" style="2" customWidth="1"/>
    <col min="16130" max="16130" width="7.625" style="2" customWidth="1"/>
    <col min="16131" max="16131" width="38.625" style="2" customWidth="1"/>
    <col min="16132" max="16169" width="2.375" style="2" customWidth="1"/>
    <col min="16170" max="16171" width="8.625" style="2" customWidth="1"/>
    <col min="16172" max="16172" width="2.75" style="2" customWidth="1"/>
    <col min="16173" max="16383" width="9" style="2" customWidth="1"/>
    <col min="16384" max="16384" width="4.625" style="2"/>
  </cols>
  <sheetData>
    <row r="1" spans="1:44" ht="16.5" customHeight="1">
      <c r="A1" s="1"/>
    </row>
    <row r="2" spans="1:44" ht="16.5" customHeight="1">
      <c r="A2" s="6" t="s">
        <v>0</v>
      </c>
    </row>
    <row r="3" spans="1:44" ht="16.5" customHeight="1">
      <c r="A3" s="6"/>
    </row>
    <row r="4" spans="1:44" ht="16.5" customHeight="1">
      <c r="A4" s="6"/>
    </row>
    <row r="5" spans="1:44" ht="16.5" customHeight="1">
      <c r="A5" s="7" t="s">
        <v>1</v>
      </c>
      <c r="B5" s="8"/>
      <c r="C5" s="9" t="s">
        <v>2</v>
      </c>
      <c r="D5" s="1502" t="s">
        <v>3</v>
      </c>
      <c r="E5" s="1503"/>
      <c r="F5" s="1503"/>
      <c r="G5" s="1503"/>
      <c r="H5" s="1503"/>
      <c r="I5" s="1503"/>
      <c r="J5" s="1503"/>
      <c r="K5" s="1503"/>
      <c r="L5" s="1503"/>
      <c r="M5" s="1503"/>
      <c r="N5" s="1503"/>
      <c r="O5" s="1503"/>
      <c r="P5" s="1503"/>
      <c r="Q5" s="1503"/>
      <c r="R5" s="1503"/>
      <c r="S5" s="1503"/>
      <c r="T5" s="1503"/>
      <c r="U5" s="1503"/>
      <c r="V5" s="1503"/>
      <c r="W5" s="1503"/>
      <c r="X5" s="1503"/>
      <c r="Y5" s="1503"/>
      <c r="Z5" s="1503"/>
      <c r="AA5" s="1503"/>
      <c r="AB5" s="1503"/>
      <c r="AC5" s="1503"/>
      <c r="AD5" s="1503"/>
      <c r="AE5" s="1503"/>
      <c r="AF5" s="1503"/>
      <c r="AG5" s="1503"/>
      <c r="AH5" s="1503"/>
      <c r="AI5" s="1503"/>
      <c r="AJ5" s="1503"/>
      <c r="AK5" s="1503"/>
      <c r="AL5" s="1503"/>
      <c r="AM5" s="1503"/>
      <c r="AN5" s="1503"/>
      <c r="AO5" s="1504"/>
      <c r="AP5" s="10" t="s">
        <v>4</v>
      </c>
      <c r="AQ5" s="10" t="s">
        <v>5</v>
      </c>
      <c r="AR5" s="11"/>
    </row>
    <row r="6" spans="1:44" ht="16.5" customHeight="1">
      <c r="A6" s="12" t="s">
        <v>6</v>
      </c>
      <c r="B6" s="13" t="s">
        <v>7</v>
      </c>
      <c r="C6" s="14"/>
      <c r="D6" s="15"/>
      <c r="E6" s="16"/>
      <c r="F6" s="16"/>
      <c r="G6" s="16"/>
      <c r="H6" s="17"/>
      <c r="I6" s="17"/>
      <c r="J6" s="17"/>
      <c r="K6" s="17"/>
      <c r="L6" s="16"/>
      <c r="M6" s="18"/>
      <c r="N6" s="18"/>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9" t="s">
        <v>8</v>
      </c>
      <c r="AQ6" s="19" t="s">
        <v>9</v>
      </c>
      <c r="AR6" s="11"/>
    </row>
    <row r="7" spans="1:44" ht="16.5" customHeight="1">
      <c r="A7" s="20">
        <v>55</v>
      </c>
      <c r="B7" s="21">
        <v>1111</v>
      </c>
      <c r="C7" s="22" t="s">
        <v>10</v>
      </c>
      <c r="D7" s="1478" t="s">
        <v>11</v>
      </c>
      <c r="E7" s="1479"/>
      <c r="F7" s="1480"/>
      <c r="G7" s="1484" t="s">
        <v>12</v>
      </c>
      <c r="H7" s="1485"/>
      <c r="I7" s="1485"/>
      <c r="J7" s="1485"/>
      <c r="K7" s="1485"/>
      <c r="L7" s="1486"/>
      <c r="M7" s="23"/>
      <c r="N7" s="24"/>
      <c r="O7" s="25"/>
      <c r="P7" s="25"/>
      <c r="Q7" s="25"/>
      <c r="R7" s="25"/>
      <c r="S7" s="25"/>
      <c r="T7" s="26"/>
      <c r="U7" s="25"/>
      <c r="V7" s="25"/>
      <c r="W7" s="25"/>
      <c r="X7" s="25"/>
      <c r="Y7" s="25"/>
      <c r="Z7" s="26"/>
      <c r="AA7" s="25"/>
      <c r="AB7" s="25"/>
      <c r="AC7" s="25"/>
      <c r="AD7" s="25"/>
      <c r="AE7" s="27"/>
      <c r="AF7" s="26"/>
      <c r="AG7" s="25"/>
      <c r="AH7" s="25"/>
      <c r="AI7" s="25"/>
      <c r="AJ7" s="25"/>
      <c r="AK7" s="25"/>
      <c r="AL7" s="25"/>
      <c r="AM7" s="25"/>
      <c r="AN7" s="25"/>
      <c r="AO7" s="27"/>
      <c r="AP7" s="28">
        <f>H9</f>
        <v>1620</v>
      </c>
      <c r="AQ7" s="29" t="s">
        <v>13</v>
      </c>
    </row>
    <row r="8" spans="1:44" ht="16.5" customHeight="1">
      <c r="A8" s="30">
        <v>55</v>
      </c>
      <c r="B8" s="31">
        <v>1115</v>
      </c>
      <c r="C8" s="32" t="s">
        <v>14</v>
      </c>
      <c r="D8" s="1481"/>
      <c r="E8" s="1482"/>
      <c r="F8" s="1483"/>
      <c r="G8" s="1487"/>
      <c r="H8" s="1488"/>
      <c r="I8" s="1488"/>
      <c r="J8" s="1488"/>
      <c r="K8" s="1488"/>
      <c r="L8" s="1489"/>
      <c r="M8" s="33"/>
      <c r="N8" s="34"/>
      <c r="O8" s="35"/>
      <c r="P8" s="35"/>
      <c r="Q8" s="35"/>
      <c r="R8" s="35"/>
      <c r="S8" s="35"/>
      <c r="T8" s="36"/>
      <c r="U8" s="35"/>
      <c r="V8" s="35"/>
      <c r="W8" s="35"/>
      <c r="X8" s="35"/>
      <c r="Y8" s="35"/>
      <c r="Z8" s="37"/>
      <c r="AA8" s="38"/>
      <c r="AB8" s="38"/>
      <c r="AC8" s="38"/>
      <c r="AD8" s="38"/>
      <c r="AE8" s="39"/>
      <c r="AF8" s="40" t="s">
        <v>15</v>
      </c>
      <c r="AG8" s="41"/>
      <c r="AH8" s="41"/>
      <c r="AI8" s="41"/>
      <c r="AJ8" s="41"/>
      <c r="AK8" s="1462">
        <v>300</v>
      </c>
      <c r="AL8" s="1463"/>
      <c r="AM8" s="42" t="s">
        <v>16</v>
      </c>
      <c r="AN8" s="43"/>
      <c r="AO8" s="44"/>
      <c r="AP8" s="45">
        <f>H9+AK8</f>
        <v>1920</v>
      </c>
      <c r="AQ8" s="46"/>
    </row>
    <row r="9" spans="1:44" ht="16.5" customHeight="1">
      <c r="A9" s="30">
        <v>55</v>
      </c>
      <c r="B9" s="31">
        <v>1116</v>
      </c>
      <c r="C9" s="32" t="s">
        <v>17</v>
      </c>
      <c r="D9" s="1481"/>
      <c r="E9" s="1482"/>
      <c r="F9" s="1483"/>
      <c r="G9" s="47"/>
      <c r="H9" s="1505">
        <v>1620</v>
      </c>
      <c r="I9" s="1506"/>
      <c r="J9" s="1506"/>
      <c r="K9" s="48" t="s">
        <v>18</v>
      </c>
      <c r="L9" s="47"/>
      <c r="M9" s="33"/>
      <c r="N9" s="34"/>
      <c r="O9" s="35"/>
      <c r="P9" s="35"/>
      <c r="Q9" s="35"/>
      <c r="R9" s="35"/>
      <c r="S9" s="35"/>
      <c r="T9" s="36"/>
      <c r="U9" s="35"/>
      <c r="V9" s="35"/>
      <c r="W9" s="35"/>
      <c r="X9" s="35"/>
      <c r="Y9" s="35"/>
      <c r="Z9" s="40" t="s">
        <v>19</v>
      </c>
      <c r="AA9" s="41"/>
      <c r="AB9" s="41"/>
      <c r="AC9" s="41"/>
      <c r="AD9" s="41"/>
      <c r="AE9" s="41"/>
      <c r="AF9" s="49"/>
      <c r="AG9" s="41"/>
      <c r="AH9" s="41"/>
      <c r="AI9" s="41"/>
      <c r="AJ9" s="41"/>
      <c r="AK9" s="41"/>
      <c r="AL9" s="41"/>
      <c r="AM9" s="41"/>
      <c r="AN9" s="41"/>
      <c r="AO9" s="50"/>
      <c r="AP9" s="45">
        <f>H9+AA10</f>
        <v>2120</v>
      </c>
      <c r="AQ9" s="46"/>
    </row>
    <row r="10" spans="1:44" ht="16.5" customHeight="1">
      <c r="A10" s="30">
        <v>55</v>
      </c>
      <c r="B10" s="31">
        <v>1117</v>
      </c>
      <c r="C10" s="32" t="s">
        <v>20</v>
      </c>
      <c r="D10" s="1481"/>
      <c r="E10" s="1482"/>
      <c r="F10" s="1483"/>
      <c r="G10" s="47"/>
      <c r="H10" s="47"/>
      <c r="I10" s="47"/>
      <c r="J10" s="47"/>
      <c r="K10" s="47"/>
      <c r="L10" s="47"/>
      <c r="M10" s="33"/>
      <c r="N10" s="34"/>
      <c r="O10" s="35"/>
      <c r="P10" s="35"/>
      <c r="Q10" s="35"/>
      <c r="R10" s="35"/>
      <c r="S10" s="35"/>
      <c r="T10" s="37"/>
      <c r="U10" s="35"/>
      <c r="V10" s="35"/>
      <c r="W10" s="35"/>
      <c r="X10" s="35"/>
      <c r="Y10" s="35"/>
      <c r="Z10" s="51"/>
      <c r="AA10" s="1476">
        <v>500</v>
      </c>
      <c r="AB10" s="1477"/>
      <c r="AC10" s="52" t="s">
        <v>16</v>
      </c>
      <c r="AD10" s="53"/>
      <c r="AE10" s="53"/>
      <c r="AF10" s="40" t="s">
        <v>15</v>
      </c>
      <c r="AG10" s="41"/>
      <c r="AH10" s="41"/>
      <c r="AI10" s="41"/>
      <c r="AJ10" s="41"/>
      <c r="AK10" s="1462">
        <f>AK8</f>
        <v>300</v>
      </c>
      <c r="AL10" s="1463"/>
      <c r="AM10" s="42" t="s">
        <v>16</v>
      </c>
      <c r="AN10" s="41"/>
      <c r="AO10" s="50"/>
      <c r="AP10" s="45">
        <f>H9+AA10+AK10</f>
        <v>2420</v>
      </c>
      <c r="AQ10" s="46"/>
    </row>
    <row r="11" spans="1:44" ht="16.5" customHeight="1">
      <c r="A11" s="30">
        <v>55</v>
      </c>
      <c r="B11" s="31">
        <v>1112</v>
      </c>
      <c r="C11" s="32" t="s">
        <v>21</v>
      </c>
      <c r="D11" s="33"/>
      <c r="E11" s="34"/>
      <c r="F11" s="54"/>
      <c r="G11" s="47"/>
      <c r="H11" s="47"/>
      <c r="I11" s="47"/>
      <c r="J11" s="47"/>
      <c r="K11" s="47"/>
      <c r="L11" s="47"/>
      <c r="M11" s="33"/>
      <c r="N11" s="34"/>
      <c r="O11" s="35"/>
      <c r="P11" s="35"/>
      <c r="Q11" s="35"/>
      <c r="R11" s="35"/>
      <c r="S11" s="35"/>
      <c r="T11" s="1496" t="s">
        <v>22</v>
      </c>
      <c r="U11" s="1497"/>
      <c r="V11" s="1497"/>
      <c r="W11" s="1497"/>
      <c r="X11" s="1497"/>
      <c r="Y11" s="1498"/>
      <c r="Z11" s="49"/>
      <c r="AA11" s="41"/>
      <c r="AB11" s="41"/>
      <c r="AC11" s="41"/>
      <c r="AD11" s="41"/>
      <c r="AE11" s="50"/>
      <c r="AF11" s="55"/>
      <c r="AG11" s="41"/>
      <c r="AH11" s="41"/>
      <c r="AI11" s="41"/>
      <c r="AJ11" s="41"/>
      <c r="AK11" s="41"/>
      <c r="AL11" s="41"/>
      <c r="AM11" s="41"/>
      <c r="AN11" s="41"/>
      <c r="AO11" s="50"/>
      <c r="AP11" s="45">
        <f>H9+U13</f>
        <v>1770</v>
      </c>
      <c r="AQ11" s="46"/>
    </row>
    <row r="12" spans="1:44" ht="16.5" customHeight="1">
      <c r="A12" s="30">
        <v>55</v>
      </c>
      <c r="B12" s="31">
        <v>1118</v>
      </c>
      <c r="C12" s="32" t="s">
        <v>23</v>
      </c>
      <c r="D12" s="33"/>
      <c r="E12" s="34"/>
      <c r="F12" s="54"/>
      <c r="G12" s="47"/>
      <c r="H12" s="47"/>
      <c r="I12" s="47"/>
      <c r="J12" s="47"/>
      <c r="K12" s="47"/>
      <c r="L12" s="47"/>
      <c r="M12" s="33"/>
      <c r="N12" s="34"/>
      <c r="O12" s="11"/>
      <c r="P12" s="56"/>
      <c r="Q12" s="56"/>
      <c r="R12" s="56"/>
      <c r="S12" s="56"/>
      <c r="T12" s="1499"/>
      <c r="U12" s="1500"/>
      <c r="V12" s="1500"/>
      <c r="W12" s="1500"/>
      <c r="X12" s="1500"/>
      <c r="Y12" s="1501"/>
      <c r="Z12" s="51"/>
      <c r="AA12" s="53"/>
      <c r="AB12" s="53"/>
      <c r="AC12" s="53"/>
      <c r="AD12" s="53"/>
      <c r="AE12" s="57"/>
      <c r="AF12" s="40" t="s">
        <v>15</v>
      </c>
      <c r="AG12" s="41"/>
      <c r="AH12" s="41"/>
      <c r="AI12" s="41"/>
      <c r="AJ12" s="41"/>
      <c r="AK12" s="1462">
        <f>AK8</f>
        <v>300</v>
      </c>
      <c r="AL12" s="1463"/>
      <c r="AM12" s="42" t="s">
        <v>16</v>
      </c>
      <c r="AN12" s="41"/>
      <c r="AO12" s="50"/>
      <c r="AP12" s="45">
        <f>H9+U13+AK12</f>
        <v>2070</v>
      </c>
      <c r="AQ12" s="46"/>
    </row>
    <row r="13" spans="1:44" ht="16.5" customHeight="1">
      <c r="A13" s="30">
        <v>55</v>
      </c>
      <c r="B13" s="31">
        <v>1119</v>
      </c>
      <c r="C13" s="32" t="s">
        <v>24</v>
      </c>
      <c r="D13" s="33"/>
      <c r="E13" s="34"/>
      <c r="F13" s="54"/>
      <c r="G13" s="47"/>
      <c r="H13" s="47"/>
      <c r="I13" s="47"/>
      <c r="J13" s="47"/>
      <c r="K13" s="47"/>
      <c r="L13" s="47"/>
      <c r="M13" s="33"/>
      <c r="N13" s="34"/>
      <c r="O13" s="11"/>
      <c r="P13" s="56"/>
      <c r="Q13" s="56"/>
      <c r="R13" s="56"/>
      <c r="S13" s="56"/>
      <c r="T13" s="58"/>
      <c r="U13" s="1466">
        <f>AK34</f>
        <v>150</v>
      </c>
      <c r="V13" s="1467"/>
      <c r="W13" s="59" t="s">
        <v>16</v>
      </c>
      <c r="X13" s="60"/>
      <c r="Y13" s="61"/>
      <c r="Z13" s="40" t="s">
        <v>19</v>
      </c>
      <c r="AA13" s="41"/>
      <c r="AB13" s="41"/>
      <c r="AC13" s="41"/>
      <c r="AD13" s="41"/>
      <c r="AE13" s="41"/>
      <c r="AF13" s="40"/>
      <c r="AG13" s="62"/>
      <c r="AH13" s="63"/>
      <c r="AI13" s="63"/>
      <c r="AJ13" s="63"/>
      <c r="AK13" s="64"/>
      <c r="AL13" s="64"/>
      <c r="AM13" s="65"/>
      <c r="AN13" s="65"/>
      <c r="AO13" s="66"/>
      <c r="AP13" s="67">
        <f>H9+U13+AA14</f>
        <v>2270</v>
      </c>
      <c r="AQ13" s="46"/>
    </row>
    <row r="14" spans="1:44" ht="16.5" customHeight="1">
      <c r="A14" s="30">
        <v>55</v>
      </c>
      <c r="B14" s="31">
        <v>1120</v>
      </c>
      <c r="C14" s="32" t="s">
        <v>25</v>
      </c>
      <c r="D14" s="33"/>
      <c r="E14" s="34"/>
      <c r="F14" s="54"/>
      <c r="G14" s="47"/>
      <c r="H14" s="47"/>
      <c r="I14" s="47"/>
      <c r="J14" s="47"/>
      <c r="K14" s="47"/>
      <c r="L14" s="47"/>
      <c r="M14" s="68"/>
      <c r="N14" s="69"/>
      <c r="O14" s="16"/>
      <c r="P14" s="70"/>
      <c r="Q14" s="70"/>
      <c r="R14" s="70"/>
      <c r="S14" s="70"/>
      <c r="T14" s="71"/>
      <c r="U14" s="72"/>
      <c r="V14" s="72"/>
      <c r="W14" s="72"/>
      <c r="X14" s="52"/>
      <c r="Y14" s="73"/>
      <c r="Z14" s="51"/>
      <c r="AA14" s="1476">
        <f>AA10</f>
        <v>500</v>
      </c>
      <c r="AB14" s="1477"/>
      <c r="AC14" s="52" t="s">
        <v>16</v>
      </c>
      <c r="AD14" s="53"/>
      <c r="AE14" s="53"/>
      <c r="AF14" s="40" t="s">
        <v>15</v>
      </c>
      <c r="AG14" s="41"/>
      <c r="AH14" s="41"/>
      <c r="AI14" s="41"/>
      <c r="AJ14" s="41"/>
      <c r="AK14" s="1462">
        <f>AK8</f>
        <v>300</v>
      </c>
      <c r="AL14" s="1463"/>
      <c r="AM14" s="42" t="s">
        <v>16</v>
      </c>
      <c r="AN14" s="41"/>
      <c r="AO14" s="50"/>
      <c r="AP14" s="67">
        <f>H9+U13+AA14+AK14</f>
        <v>2570</v>
      </c>
      <c r="AQ14" s="46"/>
    </row>
    <row r="15" spans="1:44" ht="16.5" customHeight="1">
      <c r="A15" s="30">
        <v>55</v>
      </c>
      <c r="B15" s="31">
        <v>1113</v>
      </c>
      <c r="C15" s="32" t="s">
        <v>26</v>
      </c>
      <c r="D15" s="33"/>
      <c r="E15" s="34"/>
      <c r="F15" s="54"/>
      <c r="G15" s="47"/>
      <c r="H15" s="47"/>
      <c r="I15" s="47"/>
      <c r="J15" s="47"/>
      <c r="K15" s="47"/>
      <c r="L15" s="47"/>
      <c r="M15" s="1492" t="s">
        <v>27</v>
      </c>
      <c r="N15" s="1493"/>
      <c r="O15" s="1493"/>
      <c r="P15" s="1493"/>
      <c r="Q15" s="1493"/>
      <c r="R15" s="1493"/>
      <c r="S15" s="1493"/>
      <c r="T15" s="49"/>
      <c r="U15" s="41"/>
      <c r="V15" s="41"/>
      <c r="W15" s="41"/>
      <c r="X15" s="41"/>
      <c r="Y15" s="41"/>
      <c r="Z15" s="49"/>
      <c r="AA15" s="41"/>
      <c r="AB15" s="41"/>
      <c r="AC15" s="41"/>
      <c r="AD15" s="41"/>
      <c r="AE15" s="50"/>
      <c r="AF15" s="49"/>
      <c r="AG15" s="41"/>
      <c r="AH15" s="41"/>
      <c r="AI15" s="41"/>
      <c r="AJ15" s="41"/>
      <c r="AK15" s="41"/>
      <c r="AL15" s="41"/>
      <c r="AM15" s="41"/>
      <c r="AN15" s="41"/>
      <c r="AO15" s="50"/>
      <c r="AP15" s="67">
        <f>ROUND(H9*R17,0)</f>
        <v>1863</v>
      </c>
      <c r="AQ15" s="46"/>
    </row>
    <row r="16" spans="1:44" ht="16.5" customHeight="1">
      <c r="A16" s="30">
        <v>55</v>
      </c>
      <c r="B16" s="31">
        <v>1121</v>
      </c>
      <c r="C16" s="32" t="s">
        <v>28</v>
      </c>
      <c r="D16" s="33"/>
      <c r="E16" s="34"/>
      <c r="F16" s="54"/>
      <c r="G16" s="47"/>
      <c r="H16" s="47"/>
      <c r="I16" s="47"/>
      <c r="J16" s="47"/>
      <c r="K16" s="47"/>
      <c r="L16" s="47"/>
      <c r="M16" s="1494"/>
      <c r="N16" s="1495"/>
      <c r="O16" s="1495"/>
      <c r="P16" s="1495"/>
      <c r="Q16" s="1495"/>
      <c r="R16" s="1495"/>
      <c r="S16" s="1495"/>
      <c r="T16" s="74"/>
      <c r="U16" s="75"/>
      <c r="V16" s="75"/>
      <c r="W16" s="75"/>
      <c r="X16" s="75"/>
      <c r="Y16" s="75"/>
      <c r="Z16" s="51"/>
      <c r="AA16" s="53"/>
      <c r="AB16" s="53"/>
      <c r="AC16" s="53"/>
      <c r="AD16" s="53"/>
      <c r="AE16" s="57"/>
      <c r="AF16" s="40" t="s">
        <v>15</v>
      </c>
      <c r="AG16" s="41"/>
      <c r="AH16" s="41"/>
      <c r="AI16" s="41"/>
      <c r="AJ16" s="41"/>
      <c r="AK16" s="1462">
        <f>AK8</f>
        <v>300</v>
      </c>
      <c r="AL16" s="1463"/>
      <c r="AM16" s="42" t="s">
        <v>16</v>
      </c>
      <c r="AN16" s="43"/>
      <c r="AO16" s="44"/>
      <c r="AP16" s="67">
        <f>ROUND(H9*R17,0)+AK16</f>
        <v>2163</v>
      </c>
      <c r="AQ16" s="46"/>
    </row>
    <row r="17" spans="1:43" ht="16.5" customHeight="1">
      <c r="A17" s="30">
        <v>55</v>
      </c>
      <c r="B17" s="31">
        <v>1122</v>
      </c>
      <c r="C17" s="32" t="s">
        <v>29</v>
      </c>
      <c r="D17" s="33"/>
      <c r="E17" s="34"/>
      <c r="F17" s="54"/>
      <c r="G17" s="47"/>
      <c r="H17" s="47"/>
      <c r="I17" s="47"/>
      <c r="J17" s="47"/>
      <c r="K17" s="47"/>
      <c r="L17" s="47"/>
      <c r="M17" s="58"/>
      <c r="N17" s="60"/>
      <c r="O17" s="76"/>
      <c r="P17" s="59"/>
      <c r="Q17" s="77" t="s">
        <v>30</v>
      </c>
      <c r="R17" s="1464">
        <v>1.1499999999999999</v>
      </c>
      <c r="S17" s="1465"/>
      <c r="T17" s="74"/>
      <c r="U17" s="75"/>
      <c r="V17" s="75"/>
      <c r="W17" s="75"/>
      <c r="X17" s="75"/>
      <c r="Y17" s="75"/>
      <c r="Z17" s="40" t="s">
        <v>19</v>
      </c>
      <c r="AA17" s="41"/>
      <c r="AB17" s="41"/>
      <c r="AC17" s="41"/>
      <c r="AD17" s="41"/>
      <c r="AE17" s="41"/>
      <c r="AF17" s="49"/>
      <c r="AG17" s="41"/>
      <c r="AH17" s="41"/>
      <c r="AI17" s="41"/>
      <c r="AJ17" s="41"/>
      <c r="AK17" s="41"/>
      <c r="AL17" s="41"/>
      <c r="AM17" s="41"/>
      <c r="AN17" s="41"/>
      <c r="AO17" s="50"/>
      <c r="AP17" s="67">
        <f>ROUND(H9*R17,0)+AA18</f>
        <v>2363</v>
      </c>
      <c r="AQ17" s="46"/>
    </row>
    <row r="18" spans="1:43" ht="16.5" customHeight="1">
      <c r="A18" s="30">
        <v>55</v>
      </c>
      <c r="B18" s="31">
        <v>1123</v>
      </c>
      <c r="C18" s="32" t="s">
        <v>31</v>
      </c>
      <c r="D18" s="33"/>
      <c r="E18" s="34"/>
      <c r="F18" s="54"/>
      <c r="G18" s="47"/>
      <c r="H18" s="47"/>
      <c r="I18" s="47"/>
      <c r="J18" s="47"/>
      <c r="K18" s="47"/>
      <c r="L18" s="47"/>
      <c r="M18" s="58"/>
      <c r="N18" s="60"/>
      <c r="O18" s="76"/>
      <c r="P18" s="59"/>
      <c r="Q18" s="77"/>
      <c r="R18" s="78"/>
      <c r="S18" s="78"/>
      <c r="T18" s="51"/>
      <c r="U18" s="75"/>
      <c r="V18" s="75"/>
      <c r="W18" s="75"/>
      <c r="X18" s="75"/>
      <c r="Y18" s="75"/>
      <c r="Z18" s="51"/>
      <c r="AA18" s="1476">
        <f>AA10</f>
        <v>500</v>
      </c>
      <c r="AB18" s="1477"/>
      <c r="AC18" s="52" t="s">
        <v>16</v>
      </c>
      <c r="AD18" s="53"/>
      <c r="AE18" s="53"/>
      <c r="AF18" s="40" t="s">
        <v>15</v>
      </c>
      <c r="AG18" s="41"/>
      <c r="AH18" s="41"/>
      <c r="AI18" s="41"/>
      <c r="AJ18" s="41"/>
      <c r="AK18" s="1462">
        <f>AK8</f>
        <v>300</v>
      </c>
      <c r="AL18" s="1463"/>
      <c r="AM18" s="42" t="s">
        <v>16</v>
      </c>
      <c r="AN18" s="41"/>
      <c r="AO18" s="50"/>
      <c r="AP18" s="67">
        <f>ROUND(H9*R17,0)+AA18+AK18</f>
        <v>2663</v>
      </c>
      <c r="AQ18" s="46"/>
    </row>
    <row r="19" spans="1:43" ht="16.5" customHeight="1">
      <c r="A19" s="30">
        <v>55</v>
      </c>
      <c r="B19" s="31">
        <v>1114</v>
      </c>
      <c r="C19" s="32" t="s">
        <v>32</v>
      </c>
      <c r="D19" s="33"/>
      <c r="E19" s="34"/>
      <c r="F19" s="54"/>
      <c r="G19" s="47"/>
      <c r="H19" s="47"/>
      <c r="I19" s="47"/>
      <c r="J19" s="47"/>
      <c r="K19" s="47"/>
      <c r="L19" s="47"/>
      <c r="M19" s="58"/>
      <c r="N19" s="60"/>
      <c r="O19" s="76"/>
      <c r="P19" s="59"/>
      <c r="Q19" s="77"/>
      <c r="R19" s="78"/>
      <c r="S19" s="78"/>
      <c r="T19" s="1496" t="s">
        <v>22</v>
      </c>
      <c r="U19" s="1497"/>
      <c r="V19" s="1497"/>
      <c r="W19" s="1497"/>
      <c r="X19" s="1497"/>
      <c r="Y19" s="1498"/>
      <c r="Z19" s="49"/>
      <c r="AA19" s="41"/>
      <c r="AB19" s="41"/>
      <c r="AC19" s="41"/>
      <c r="AD19" s="41"/>
      <c r="AE19" s="50"/>
      <c r="AF19" s="55"/>
      <c r="AG19" s="41"/>
      <c r="AH19" s="41"/>
      <c r="AI19" s="41"/>
      <c r="AJ19" s="41"/>
      <c r="AK19" s="41"/>
      <c r="AL19" s="41"/>
      <c r="AM19" s="41"/>
      <c r="AN19" s="41"/>
      <c r="AO19" s="50"/>
      <c r="AP19" s="67">
        <f>ROUND(H9*R17,0)+U21</f>
        <v>2013</v>
      </c>
      <c r="AQ19" s="46"/>
    </row>
    <row r="20" spans="1:43" ht="16.5" customHeight="1">
      <c r="A20" s="30">
        <v>55</v>
      </c>
      <c r="B20" s="31">
        <v>1124</v>
      </c>
      <c r="C20" s="32" t="s">
        <v>33</v>
      </c>
      <c r="D20" s="33"/>
      <c r="E20" s="34"/>
      <c r="F20" s="54"/>
      <c r="G20" s="47"/>
      <c r="H20" s="47"/>
      <c r="I20" s="47"/>
      <c r="J20" s="47"/>
      <c r="K20" s="47"/>
      <c r="L20" s="47"/>
      <c r="M20" s="58"/>
      <c r="N20" s="60"/>
      <c r="O20" s="76"/>
      <c r="P20" s="59"/>
      <c r="Q20" s="77"/>
      <c r="R20" s="78"/>
      <c r="S20" s="78"/>
      <c r="T20" s="1499"/>
      <c r="U20" s="1500"/>
      <c r="V20" s="1500"/>
      <c r="W20" s="1500"/>
      <c r="X20" s="1500"/>
      <c r="Y20" s="1501"/>
      <c r="Z20" s="51"/>
      <c r="AA20" s="53"/>
      <c r="AB20" s="53"/>
      <c r="AC20" s="53"/>
      <c r="AD20" s="53"/>
      <c r="AE20" s="57"/>
      <c r="AF20" s="40" t="s">
        <v>15</v>
      </c>
      <c r="AG20" s="41"/>
      <c r="AH20" s="41"/>
      <c r="AI20" s="41"/>
      <c r="AJ20" s="41"/>
      <c r="AK20" s="1462">
        <f>AK8</f>
        <v>300</v>
      </c>
      <c r="AL20" s="1463"/>
      <c r="AM20" s="42" t="s">
        <v>16</v>
      </c>
      <c r="AN20" s="41"/>
      <c r="AO20" s="50"/>
      <c r="AP20" s="67">
        <f>ROUND(H9*R17,0)+U21+AK20</f>
        <v>2313</v>
      </c>
      <c r="AQ20" s="46"/>
    </row>
    <row r="21" spans="1:43" ht="16.5" customHeight="1">
      <c r="A21" s="30">
        <v>55</v>
      </c>
      <c r="B21" s="31">
        <v>1125</v>
      </c>
      <c r="C21" s="32" t="s">
        <v>34</v>
      </c>
      <c r="D21" s="33"/>
      <c r="E21" s="34"/>
      <c r="F21" s="54"/>
      <c r="G21" s="47"/>
      <c r="H21" s="47"/>
      <c r="I21" s="47"/>
      <c r="J21" s="47"/>
      <c r="K21" s="47"/>
      <c r="L21" s="47"/>
      <c r="M21" s="58"/>
      <c r="N21" s="60"/>
      <c r="O21" s="76"/>
      <c r="P21" s="59"/>
      <c r="Q21" s="77"/>
      <c r="R21" s="78"/>
      <c r="S21" s="78"/>
      <c r="T21" s="58"/>
      <c r="U21" s="1466">
        <f>AK34</f>
        <v>150</v>
      </c>
      <c r="V21" s="1467"/>
      <c r="W21" s="59" t="s">
        <v>16</v>
      </c>
      <c r="X21" s="60"/>
      <c r="Y21" s="61"/>
      <c r="Z21" s="40" t="s">
        <v>19</v>
      </c>
      <c r="AA21" s="41"/>
      <c r="AB21" s="41"/>
      <c r="AC21" s="41"/>
      <c r="AD21" s="41"/>
      <c r="AE21" s="41"/>
      <c r="AF21" s="40"/>
      <c r="AG21" s="62"/>
      <c r="AH21" s="63"/>
      <c r="AI21" s="63"/>
      <c r="AJ21" s="63"/>
      <c r="AK21" s="64"/>
      <c r="AL21" s="64"/>
      <c r="AM21" s="65"/>
      <c r="AN21" s="65"/>
      <c r="AO21" s="66"/>
      <c r="AP21" s="67">
        <f>ROUND(H9*R17,0)+U21+AA22</f>
        <v>2513</v>
      </c>
      <c r="AQ21" s="46"/>
    </row>
    <row r="22" spans="1:43" ht="16.5" customHeight="1">
      <c r="A22" s="30">
        <v>55</v>
      </c>
      <c r="B22" s="31">
        <v>1126</v>
      </c>
      <c r="C22" s="32" t="s">
        <v>35</v>
      </c>
      <c r="D22" s="33"/>
      <c r="E22" s="34"/>
      <c r="F22" s="54"/>
      <c r="G22" s="47"/>
      <c r="H22" s="47"/>
      <c r="I22" s="47"/>
      <c r="J22" s="47"/>
      <c r="K22" s="47"/>
      <c r="L22" s="47"/>
      <c r="M22" s="58"/>
      <c r="N22" s="60"/>
      <c r="O22" s="76"/>
      <c r="P22" s="59"/>
      <c r="Q22" s="77"/>
      <c r="R22" s="78"/>
      <c r="S22" s="78"/>
      <c r="T22" s="71"/>
      <c r="U22" s="72"/>
      <c r="V22" s="72"/>
      <c r="W22" s="72"/>
      <c r="X22" s="52"/>
      <c r="Y22" s="73"/>
      <c r="Z22" s="51"/>
      <c r="AA22" s="1476">
        <f>AA10</f>
        <v>500</v>
      </c>
      <c r="AB22" s="1477"/>
      <c r="AC22" s="52" t="s">
        <v>16</v>
      </c>
      <c r="AD22" s="53"/>
      <c r="AE22" s="53"/>
      <c r="AF22" s="40" t="s">
        <v>15</v>
      </c>
      <c r="AG22" s="41"/>
      <c r="AH22" s="41"/>
      <c r="AI22" s="41"/>
      <c r="AJ22" s="41"/>
      <c r="AK22" s="1462">
        <f>AK8</f>
        <v>300</v>
      </c>
      <c r="AL22" s="1463"/>
      <c r="AM22" s="42" t="s">
        <v>16</v>
      </c>
      <c r="AN22" s="41"/>
      <c r="AO22" s="50"/>
      <c r="AP22" s="67">
        <f>ROUND(H9*R17,0)+U21+AA22+AK22</f>
        <v>2813</v>
      </c>
      <c r="AQ22" s="46"/>
    </row>
    <row r="23" spans="1:43" ht="16.5" customHeight="1">
      <c r="A23" s="79">
        <v>55</v>
      </c>
      <c r="B23" s="80">
        <v>1131</v>
      </c>
      <c r="C23" s="81" t="s">
        <v>36</v>
      </c>
      <c r="D23" s="33"/>
      <c r="E23" s="34"/>
      <c r="F23" s="54"/>
      <c r="G23" s="82" t="s">
        <v>37</v>
      </c>
      <c r="H23" s="83"/>
      <c r="I23" s="83"/>
      <c r="J23" s="83"/>
      <c r="K23" s="83"/>
      <c r="L23" s="83"/>
      <c r="M23" s="84"/>
      <c r="N23" s="84"/>
      <c r="O23" s="85"/>
      <c r="P23" s="85"/>
      <c r="Q23" s="86"/>
      <c r="R23" s="1470">
        <v>811</v>
      </c>
      <c r="S23" s="1471"/>
      <c r="T23" s="87" t="s">
        <v>18</v>
      </c>
      <c r="U23" s="85"/>
      <c r="V23" s="85"/>
      <c r="W23" s="85"/>
      <c r="X23" s="87"/>
      <c r="Y23" s="87"/>
      <c r="Z23" s="88"/>
      <c r="AA23" s="89"/>
      <c r="AB23" s="89"/>
      <c r="AC23" s="87"/>
      <c r="AD23" s="88"/>
      <c r="AE23" s="88"/>
      <c r="AF23" s="87"/>
      <c r="AG23" s="88"/>
      <c r="AH23" s="88"/>
      <c r="AI23" s="88"/>
      <c r="AJ23" s="88"/>
      <c r="AK23" s="89"/>
      <c r="AL23" s="89"/>
      <c r="AM23" s="87"/>
      <c r="AN23" s="88"/>
      <c r="AO23" s="90"/>
      <c r="AP23" s="91">
        <f>R23</f>
        <v>811</v>
      </c>
      <c r="AQ23" s="46"/>
    </row>
    <row r="24" spans="1:43" ht="16.5" customHeight="1">
      <c r="A24" s="20">
        <v>55</v>
      </c>
      <c r="B24" s="21">
        <v>1211</v>
      </c>
      <c r="C24" s="22" t="s">
        <v>38</v>
      </c>
      <c r="D24" s="1478" t="s">
        <v>39</v>
      </c>
      <c r="E24" s="1479"/>
      <c r="F24" s="1480"/>
      <c r="G24" s="1484" t="s">
        <v>40</v>
      </c>
      <c r="H24" s="1485"/>
      <c r="I24" s="1485"/>
      <c r="J24" s="1485"/>
      <c r="K24" s="1485"/>
      <c r="L24" s="1486"/>
      <c r="M24" s="23"/>
      <c r="N24" s="24"/>
      <c r="O24" s="25"/>
      <c r="P24" s="25"/>
      <c r="Q24" s="25"/>
      <c r="R24" s="25"/>
      <c r="S24" s="25"/>
      <c r="T24" s="26"/>
      <c r="U24" s="25"/>
      <c r="V24" s="25"/>
      <c r="W24" s="25"/>
      <c r="X24" s="25"/>
      <c r="Y24" s="25"/>
      <c r="Z24" s="25"/>
      <c r="AA24" s="25"/>
      <c r="AB24" s="25"/>
      <c r="AC24" s="25"/>
      <c r="AD24" s="25"/>
      <c r="AE24" s="27"/>
      <c r="AF24" s="26"/>
      <c r="AG24" s="25"/>
      <c r="AH24" s="25"/>
      <c r="AI24" s="25"/>
      <c r="AJ24" s="25"/>
      <c r="AK24" s="25"/>
      <c r="AL24" s="25"/>
      <c r="AM24" s="25"/>
      <c r="AN24" s="25"/>
      <c r="AO24" s="27"/>
      <c r="AP24" s="28">
        <f>H26</f>
        <v>1318</v>
      </c>
      <c r="AQ24" s="46"/>
    </row>
    <row r="25" spans="1:43" ht="16.5" customHeight="1">
      <c r="A25" s="30">
        <v>55</v>
      </c>
      <c r="B25" s="31">
        <v>1215</v>
      </c>
      <c r="C25" s="32" t="s">
        <v>41</v>
      </c>
      <c r="D25" s="1481"/>
      <c r="E25" s="1482"/>
      <c r="F25" s="1483"/>
      <c r="G25" s="1487"/>
      <c r="H25" s="1488"/>
      <c r="I25" s="1488"/>
      <c r="J25" s="1488"/>
      <c r="K25" s="1488"/>
      <c r="L25" s="1489"/>
      <c r="M25" s="33"/>
      <c r="N25" s="34"/>
      <c r="O25" s="35"/>
      <c r="P25" s="35"/>
      <c r="Q25" s="35"/>
      <c r="R25" s="35"/>
      <c r="S25" s="35"/>
      <c r="T25" s="36"/>
      <c r="U25" s="35"/>
      <c r="V25" s="35"/>
      <c r="W25" s="35"/>
      <c r="X25" s="35"/>
      <c r="Y25" s="38"/>
      <c r="Z25" s="38"/>
      <c r="AA25" s="38"/>
      <c r="AB25" s="38"/>
      <c r="AC25" s="38"/>
      <c r="AD25" s="38"/>
      <c r="AE25" s="39"/>
      <c r="AF25" s="40" t="s">
        <v>15</v>
      </c>
      <c r="AG25" s="41"/>
      <c r="AH25" s="41"/>
      <c r="AI25" s="41"/>
      <c r="AJ25" s="41"/>
      <c r="AK25" s="1462">
        <f>AK8</f>
        <v>300</v>
      </c>
      <c r="AL25" s="1463"/>
      <c r="AM25" s="42" t="s">
        <v>16</v>
      </c>
      <c r="AN25" s="43"/>
      <c r="AO25" s="44"/>
      <c r="AP25" s="45">
        <f>H26+AK25</f>
        <v>1618</v>
      </c>
      <c r="AQ25" s="46"/>
    </row>
    <row r="26" spans="1:43" ht="16.5" customHeight="1">
      <c r="A26" s="30">
        <v>55</v>
      </c>
      <c r="B26" s="31">
        <v>1212</v>
      </c>
      <c r="C26" s="32" t="s">
        <v>42</v>
      </c>
      <c r="D26" s="1481"/>
      <c r="E26" s="1482"/>
      <c r="F26" s="1483"/>
      <c r="G26" s="92"/>
      <c r="H26" s="1490">
        <v>1318</v>
      </c>
      <c r="I26" s="1491"/>
      <c r="J26" s="1491"/>
      <c r="K26" s="48" t="s">
        <v>18</v>
      </c>
      <c r="L26" s="92"/>
      <c r="M26" s="33"/>
      <c r="N26" s="34"/>
      <c r="O26" s="35"/>
      <c r="P26" s="35"/>
      <c r="Q26" s="35"/>
      <c r="R26" s="35"/>
      <c r="S26" s="35"/>
      <c r="T26" s="93" t="s">
        <v>22</v>
      </c>
      <c r="U26" s="94"/>
      <c r="V26" s="94"/>
      <c r="W26" s="94"/>
      <c r="X26" s="94"/>
      <c r="Y26" s="94"/>
      <c r="Z26" s="41"/>
      <c r="AA26" s="41"/>
      <c r="AB26" s="41"/>
      <c r="AC26" s="41"/>
      <c r="AD26" s="41"/>
      <c r="AE26" s="50"/>
      <c r="AF26" s="55"/>
      <c r="AG26" s="41"/>
      <c r="AH26" s="41"/>
      <c r="AI26" s="41"/>
      <c r="AJ26" s="41"/>
      <c r="AK26" s="41"/>
      <c r="AL26" s="41"/>
      <c r="AM26" s="41"/>
      <c r="AN26" s="41"/>
      <c r="AO26" s="50"/>
      <c r="AP26" s="45">
        <f>H26+U27</f>
        <v>1468</v>
      </c>
      <c r="AQ26" s="46"/>
    </row>
    <row r="27" spans="1:43" ht="16.5" customHeight="1">
      <c r="A27" s="30">
        <v>55</v>
      </c>
      <c r="B27" s="31">
        <v>1218</v>
      </c>
      <c r="C27" s="32" t="s">
        <v>43</v>
      </c>
      <c r="D27" s="1481"/>
      <c r="E27" s="1482"/>
      <c r="F27" s="1483"/>
      <c r="G27" s="92"/>
      <c r="H27" s="48"/>
      <c r="I27" s="48"/>
      <c r="J27" s="48"/>
      <c r="K27" s="92"/>
      <c r="L27" s="92"/>
      <c r="M27" s="33"/>
      <c r="N27" s="34"/>
      <c r="O27" s="11"/>
      <c r="P27" s="56"/>
      <c r="Q27" s="56"/>
      <c r="R27" s="56"/>
      <c r="S27" s="56"/>
      <c r="T27" s="95"/>
      <c r="U27" s="1476">
        <f>AK34</f>
        <v>150</v>
      </c>
      <c r="V27" s="1477"/>
      <c r="W27" s="52" t="s">
        <v>16</v>
      </c>
      <c r="X27" s="96"/>
      <c r="Y27" s="97"/>
      <c r="Z27" s="53"/>
      <c r="AA27" s="53"/>
      <c r="AB27" s="53"/>
      <c r="AC27" s="53"/>
      <c r="AD27" s="53"/>
      <c r="AE27" s="57"/>
      <c r="AF27" s="40" t="s">
        <v>15</v>
      </c>
      <c r="AG27" s="41"/>
      <c r="AH27" s="41"/>
      <c r="AI27" s="41"/>
      <c r="AJ27" s="41"/>
      <c r="AK27" s="1462">
        <f>AK8</f>
        <v>300</v>
      </c>
      <c r="AL27" s="1463"/>
      <c r="AM27" s="42" t="s">
        <v>16</v>
      </c>
      <c r="AN27" s="41"/>
      <c r="AO27" s="50"/>
      <c r="AP27" s="45">
        <f>H26+U27+AK27</f>
        <v>1768</v>
      </c>
      <c r="AQ27" s="46"/>
    </row>
    <row r="28" spans="1:43" ht="16.5" customHeight="1">
      <c r="A28" s="30">
        <v>55</v>
      </c>
      <c r="B28" s="31">
        <v>1213</v>
      </c>
      <c r="C28" s="32" t="s">
        <v>44</v>
      </c>
      <c r="D28" s="1481"/>
      <c r="E28" s="1482"/>
      <c r="F28" s="1483"/>
      <c r="G28" s="92"/>
      <c r="H28" s="48"/>
      <c r="I28" s="48"/>
      <c r="J28" s="48"/>
      <c r="K28" s="92"/>
      <c r="L28" s="92"/>
      <c r="M28" s="1492" t="s">
        <v>45</v>
      </c>
      <c r="N28" s="1493"/>
      <c r="O28" s="1493"/>
      <c r="P28" s="1493"/>
      <c r="Q28" s="1493"/>
      <c r="R28" s="1493"/>
      <c r="S28" s="1493"/>
      <c r="T28" s="49"/>
      <c r="U28" s="41"/>
      <c r="V28" s="41"/>
      <c r="W28" s="41"/>
      <c r="X28" s="41"/>
      <c r="Y28" s="41"/>
      <c r="Z28" s="41"/>
      <c r="AA28" s="41"/>
      <c r="AB28" s="41"/>
      <c r="AC28" s="41"/>
      <c r="AD28" s="41"/>
      <c r="AE28" s="50"/>
      <c r="AF28" s="49"/>
      <c r="AG28" s="41"/>
      <c r="AH28" s="41"/>
      <c r="AI28" s="41"/>
      <c r="AJ28" s="41"/>
      <c r="AK28" s="41"/>
      <c r="AL28" s="41"/>
      <c r="AM28" s="41"/>
      <c r="AN28" s="41"/>
      <c r="AO28" s="50"/>
      <c r="AP28" s="67">
        <f>ROUND(H26*R30,0)</f>
        <v>1516</v>
      </c>
      <c r="AQ28" s="46"/>
    </row>
    <row r="29" spans="1:43" ht="16.5" customHeight="1">
      <c r="A29" s="30">
        <v>55</v>
      </c>
      <c r="B29" s="31">
        <v>1221</v>
      </c>
      <c r="C29" s="32" t="s">
        <v>46</v>
      </c>
      <c r="D29" s="98"/>
      <c r="E29" s="11"/>
      <c r="F29" s="99"/>
      <c r="G29" s="92"/>
      <c r="H29" s="48"/>
      <c r="I29" s="48"/>
      <c r="J29" s="48"/>
      <c r="K29" s="92"/>
      <c r="L29" s="92"/>
      <c r="M29" s="1494"/>
      <c r="N29" s="1495"/>
      <c r="O29" s="1495"/>
      <c r="P29" s="1495"/>
      <c r="Q29" s="1495"/>
      <c r="R29" s="1495"/>
      <c r="S29" s="1495"/>
      <c r="T29" s="74"/>
      <c r="U29" s="75"/>
      <c r="V29" s="75"/>
      <c r="W29" s="75"/>
      <c r="X29" s="75"/>
      <c r="Y29" s="53"/>
      <c r="Z29" s="53"/>
      <c r="AA29" s="53"/>
      <c r="AB29" s="53"/>
      <c r="AC29" s="53"/>
      <c r="AD29" s="53"/>
      <c r="AE29" s="57"/>
      <c r="AF29" s="40" t="s">
        <v>15</v>
      </c>
      <c r="AG29" s="41"/>
      <c r="AH29" s="41"/>
      <c r="AI29" s="41"/>
      <c r="AJ29" s="41"/>
      <c r="AK29" s="1462">
        <f>AK8</f>
        <v>300</v>
      </c>
      <c r="AL29" s="1463"/>
      <c r="AM29" s="42" t="s">
        <v>16</v>
      </c>
      <c r="AN29" s="43"/>
      <c r="AO29" s="44"/>
      <c r="AP29" s="67">
        <f>ROUND(H26*R30,0)+AK29</f>
        <v>1816</v>
      </c>
      <c r="AQ29" s="46"/>
    </row>
    <row r="30" spans="1:43" ht="16.5" customHeight="1">
      <c r="A30" s="30">
        <v>55</v>
      </c>
      <c r="B30" s="30">
        <v>1214</v>
      </c>
      <c r="C30" s="32" t="s">
        <v>47</v>
      </c>
      <c r="D30" s="98"/>
      <c r="E30" s="11"/>
      <c r="F30" s="99"/>
      <c r="G30" s="92"/>
      <c r="H30" s="48"/>
      <c r="I30" s="48"/>
      <c r="J30" s="48"/>
      <c r="K30" s="92"/>
      <c r="L30" s="92"/>
      <c r="M30" s="58"/>
      <c r="N30" s="60"/>
      <c r="O30" s="76"/>
      <c r="P30" s="59"/>
      <c r="Q30" s="77" t="s">
        <v>30</v>
      </c>
      <c r="R30" s="1464">
        <f>R17</f>
        <v>1.1499999999999999</v>
      </c>
      <c r="S30" s="1465"/>
      <c r="T30" s="93" t="s">
        <v>22</v>
      </c>
      <c r="U30" s="94"/>
      <c r="V30" s="94"/>
      <c r="W30" s="94"/>
      <c r="X30" s="94"/>
      <c r="Y30" s="94"/>
      <c r="Z30" s="41"/>
      <c r="AA30" s="41"/>
      <c r="AB30" s="41"/>
      <c r="AC30" s="41"/>
      <c r="AD30" s="41"/>
      <c r="AE30" s="50"/>
      <c r="AF30" s="55"/>
      <c r="AG30" s="41"/>
      <c r="AH30" s="41"/>
      <c r="AI30" s="41"/>
      <c r="AJ30" s="41"/>
      <c r="AK30" s="41"/>
      <c r="AL30" s="41"/>
      <c r="AM30" s="41"/>
      <c r="AN30" s="41"/>
      <c r="AO30" s="50"/>
      <c r="AP30" s="67">
        <f>ROUND(H26*R30,0)+U31</f>
        <v>1666</v>
      </c>
      <c r="AQ30" s="46"/>
    </row>
    <row r="31" spans="1:43" ht="16.5" customHeight="1">
      <c r="A31" s="30">
        <v>55</v>
      </c>
      <c r="B31" s="31">
        <v>1224</v>
      </c>
      <c r="C31" s="32" t="s">
        <v>48</v>
      </c>
      <c r="D31" s="98"/>
      <c r="E31" s="11"/>
      <c r="F31" s="99"/>
      <c r="G31" s="92"/>
      <c r="H31" s="48"/>
      <c r="I31" s="48"/>
      <c r="J31" s="48"/>
      <c r="K31" s="92"/>
      <c r="L31" s="92"/>
      <c r="M31" s="58"/>
      <c r="N31" s="60"/>
      <c r="O31" s="76"/>
      <c r="P31" s="59"/>
      <c r="Q31" s="77"/>
      <c r="R31" s="78"/>
      <c r="S31" s="78"/>
      <c r="T31" s="100"/>
      <c r="U31" s="1466">
        <f>AK34</f>
        <v>150</v>
      </c>
      <c r="V31" s="1467"/>
      <c r="W31" s="59" t="s">
        <v>16</v>
      </c>
      <c r="X31" s="101"/>
      <c r="Y31" s="101"/>
      <c r="Z31" s="75"/>
      <c r="AA31" s="75"/>
      <c r="AB31" s="75"/>
      <c r="AC31" s="75"/>
      <c r="AD31" s="75"/>
      <c r="AE31" s="102"/>
      <c r="AF31" s="40" t="s">
        <v>15</v>
      </c>
      <c r="AG31" s="41"/>
      <c r="AH31" s="41"/>
      <c r="AI31" s="41"/>
      <c r="AJ31" s="41"/>
      <c r="AK31" s="1468">
        <f>AK8</f>
        <v>300</v>
      </c>
      <c r="AL31" s="1469"/>
      <c r="AM31" s="62" t="s">
        <v>16</v>
      </c>
      <c r="AN31" s="41"/>
      <c r="AO31" s="50"/>
      <c r="AP31" s="67">
        <f>ROUND(H26*R30,0)+U31+AK31</f>
        <v>1966</v>
      </c>
      <c r="AQ31" s="46"/>
    </row>
    <row r="32" spans="1:43" ht="16.5" customHeight="1">
      <c r="A32" s="79">
        <v>55</v>
      </c>
      <c r="B32" s="80">
        <v>1231</v>
      </c>
      <c r="C32" s="81" t="s">
        <v>49</v>
      </c>
      <c r="D32" s="98"/>
      <c r="E32" s="11"/>
      <c r="F32" s="99"/>
      <c r="G32" s="82" t="s">
        <v>50</v>
      </c>
      <c r="H32" s="83"/>
      <c r="I32" s="83"/>
      <c r="J32" s="83"/>
      <c r="K32" s="83"/>
      <c r="L32" s="83"/>
      <c r="M32" s="84"/>
      <c r="N32" s="84"/>
      <c r="O32" s="85"/>
      <c r="P32" s="85"/>
      <c r="Q32" s="85"/>
      <c r="R32" s="1470">
        <v>659</v>
      </c>
      <c r="S32" s="1471"/>
      <c r="T32" s="87" t="s">
        <v>18</v>
      </c>
      <c r="U32" s="85"/>
      <c r="V32" s="85"/>
      <c r="W32" s="85"/>
      <c r="X32" s="87"/>
      <c r="Y32" s="87"/>
      <c r="Z32" s="88"/>
      <c r="AA32" s="89"/>
      <c r="AB32" s="89"/>
      <c r="AC32" s="87"/>
      <c r="AD32" s="88"/>
      <c r="AE32" s="88"/>
      <c r="AF32" s="87"/>
      <c r="AG32" s="88"/>
      <c r="AH32" s="88"/>
      <c r="AI32" s="88"/>
      <c r="AJ32" s="88"/>
      <c r="AK32" s="89"/>
      <c r="AL32" s="89"/>
      <c r="AM32" s="87"/>
      <c r="AN32" s="88"/>
      <c r="AO32" s="90"/>
      <c r="AP32" s="91">
        <f>R32</f>
        <v>659</v>
      </c>
      <c r="AQ32" s="46"/>
    </row>
    <row r="33" spans="1:44" s="115" customFormat="1" ht="15.95" customHeight="1">
      <c r="A33" s="103">
        <v>55</v>
      </c>
      <c r="B33" s="103">
        <v>6015</v>
      </c>
      <c r="C33" s="104" t="s">
        <v>51</v>
      </c>
      <c r="D33" s="105" t="s">
        <v>52</v>
      </c>
      <c r="E33" s="106"/>
      <c r="F33" s="107"/>
      <c r="G33" s="107"/>
      <c r="H33" s="108"/>
      <c r="I33" s="108"/>
      <c r="J33" s="106"/>
      <c r="K33" s="106"/>
      <c r="L33" s="106"/>
      <c r="M33" s="108"/>
      <c r="N33" s="108"/>
      <c r="O33" s="106"/>
      <c r="P33" s="106"/>
      <c r="Q33" s="106"/>
      <c r="R33" s="106"/>
      <c r="S33" s="106"/>
      <c r="T33" s="109"/>
      <c r="U33" s="110"/>
      <c r="V33" s="110"/>
      <c r="W33" s="106"/>
      <c r="X33" s="106"/>
      <c r="Y33" s="106"/>
      <c r="Z33" s="111"/>
      <c r="AA33" s="112"/>
      <c r="AB33" s="112"/>
      <c r="AC33" s="109"/>
      <c r="AD33" s="110"/>
      <c r="AE33" s="110"/>
      <c r="AF33" s="106"/>
      <c r="AG33" s="106"/>
      <c r="AH33" s="109"/>
      <c r="AI33" s="109"/>
      <c r="AJ33" s="109"/>
      <c r="AK33" s="112"/>
      <c r="AL33" s="112"/>
      <c r="AM33" s="1474" t="s">
        <v>16</v>
      </c>
      <c r="AN33" s="1474"/>
      <c r="AO33" s="1475"/>
      <c r="AP33" s="113"/>
      <c r="AQ33" s="114"/>
    </row>
    <row r="34" spans="1:44" ht="16.5" customHeight="1">
      <c r="A34" s="20">
        <v>55</v>
      </c>
      <c r="B34" s="21">
        <v>5370</v>
      </c>
      <c r="C34" s="116" t="s">
        <v>53</v>
      </c>
      <c r="D34" s="117" t="s">
        <v>22</v>
      </c>
      <c r="E34" s="118"/>
      <c r="F34" s="118"/>
      <c r="G34" s="118"/>
      <c r="H34" s="118"/>
      <c r="I34" s="118"/>
      <c r="J34" s="118"/>
      <c r="K34" s="119"/>
      <c r="L34" s="119"/>
      <c r="M34" s="119"/>
      <c r="N34" s="118"/>
      <c r="O34" s="118"/>
      <c r="P34" s="118"/>
      <c r="Q34" s="118"/>
      <c r="R34" s="118"/>
      <c r="S34" s="118"/>
      <c r="T34" s="118"/>
      <c r="U34" s="118"/>
      <c r="V34" s="118"/>
      <c r="W34" s="118"/>
      <c r="X34" s="120"/>
      <c r="Y34" s="121"/>
      <c r="Z34" s="122"/>
      <c r="AA34" s="1472"/>
      <c r="AB34" s="1472"/>
      <c r="AC34" s="118"/>
      <c r="AD34" s="118"/>
      <c r="AE34" s="118"/>
      <c r="AF34" s="118"/>
      <c r="AG34" s="118"/>
      <c r="AH34" s="118"/>
      <c r="AI34" s="122"/>
      <c r="AJ34" s="122"/>
      <c r="AK34" s="1473">
        <v>150</v>
      </c>
      <c r="AL34" s="1473"/>
      <c r="AM34" s="123" t="s">
        <v>16</v>
      </c>
      <c r="AN34" s="124"/>
      <c r="AO34" s="13"/>
      <c r="AP34" s="125">
        <f t="shared" ref="AP34:AP49" si="0">AK34</f>
        <v>150</v>
      </c>
      <c r="AQ34" s="126" t="s">
        <v>54</v>
      </c>
    </row>
    <row r="35" spans="1:44" ht="16.5" customHeight="1">
      <c r="A35" s="79">
        <v>55</v>
      </c>
      <c r="B35" s="80">
        <v>6020</v>
      </c>
      <c r="C35" s="127" t="s">
        <v>55</v>
      </c>
      <c r="D35" s="128" t="s">
        <v>56</v>
      </c>
      <c r="E35" s="129"/>
      <c r="F35" s="129"/>
      <c r="G35" s="129"/>
      <c r="H35" s="129"/>
      <c r="I35" s="129"/>
      <c r="J35" s="130"/>
      <c r="K35" s="130"/>
      <c r="L35" s="130"/>
      <c r="M35" s="129"/>
      <c r="N35" s="129"/>
      <c r="O35" s="129"/>
      <c r="P35" s="129"/>
      <c r="Q35" s="129"/>
      <c r="R35" s="129"/>
      <c r="S35" s="129"/>
      <c r="T35" s="129"/>
      <c r="U35" s="129"/>
      <c r="V35" s="131"/>
      <c r="W35" s="132"/>
      <c r="X35" s="133"/>
      <c r="Y35" s="133"/>
      <c r="Z35" s="131"/>
      <c r="AA35" s="131"/>
      <c r="AB35" s="131"/>
      <c r="AC35" s="134"/>
      <c r="AD35" s="135"/>
      <c r="AE35" s="135"/>
      <c r="AF35" s="136"/>
      <c r="AG35" s="136"/>
      <c r="AH35" s="136"/>
      <c r="AI35" s="87"/>
      <c r="AJ35" s="87"/>
      <c r="AK35" s="1459">
        <v>500</v>
      </c>
      <c r="AL35" s="1459"/>
      <c r="AM35" s="137" t="s">
        <v>16</v>
      </c>
      <c r="AN35" s="138"/>
      <c r="AO35" s="139"/>
      <c r="AP35" s="140">
        <f t="shared" si="0"/>
        <v>500</v>
      </c>
      <c r="AQ35" s="141" t="s">
        <v>13</v>
      </c>
      <c r="AR35" s="142"/>
    </row>
    <row r="36" spans="1:44" ht="16.5" customHeight="1">
      <c r="A36" s="79">
        <v>55</v>
      </c>
      <c r="B36" s="80">
        <v>6010</v>
      </c>
      <c r="C36" s="127" t="s">
        <v>57</v>
      </c>
      <c r="D36" s="143" t="s">
        <v>58</v>
      </c>
      <c r="E36" s="144"/>
      <c r="F36" s="144"/>
      <c r="G36" s="144"/>
      <c r="H36" s="144"/>
      <c r="I36" s="144"/>
      <c r="J36" s="144"/>
      <c r="K36" s="144"/>
      <c r="L36" s="144"/>
      <c r="M36" s="145" t="s">
        <v>59</v>
      </c>
      <c r="N36" s="87"/>
      <c r="O36" s="87"/>
      <c r="P36" s="87"/>
      <c r="Q36" s="87"/>
      <c r="R36" s="87"/>
      <c r="S36" s="146"/>
      <c r="T36" s="147"/>
      <c r="U36" s="147"/>
      <c r="V36" s="87"/>
      <c r="W36" s="87"/>
      <c r="X36" s="87"/>
      <c r="Y36" s="85"/>
      <c r="Z36" s="85"/>
      <c r="AA36" s="85"/>
      <c r="AB36" s="85"/>
      <c r="AC36" s="85"/>
      <c r="AD36" s="89"/>
      <c r="AE36" s="89"/>
      <c r="AF36" s="148"/>
      <c r="AG36" s="148"/>
      <c r="AH36" s="148"/>
      <c r="AI36" s="129"/>
      <c r="AJ36" s="129"/>
      <c r="AK36" s="1459">
        <v>500</v>
      </c>
      <c r="AL36" s="1459"/>
      <c r="AM36" s="137" t="s">
        <v>16</v>
      </c>
      <c r="AN36" s="138"/>
      <c r="AO36" s="139"/>
      <c r="AP36" s="140">
        <f t="shared" si="0"/>
        <v>500</v>
      </c>
      <c r="AQ36" s="149"/>
      <c r="AR36" s="142"/>
    </row>
    <row r="37" spans="1:44" ht="16.5" customHeight="1">
      <c r="A37" s="79">
        <v>55</v>
      </c>
      <c r="B37" s="80">
        <v>6011</v>
      </c>
      <c r="C37" s="127" t="s">
        <v>60</v>
      </c>
      <c r="D37" s="150"/>
      <c r="E37" s="151"/>
      <c r="F37" s="151"/>
      <c r="G37" s="151"/>
      <c r="H37" s="151"/>
      <c r="I37" s="151"/>
      <c r="J37" s="151"/>
      <c r="K37" s="151"/>
      <c r="L37" s="151"/>
      <c r="M37" s="145" t="s">
        <v>61</v>
      </c>
      <c r="N37" s="87"/>
      <c r="O37" s="87"/>
      <c r="P37" s="87"/>
      <c r="Q37" s="87"/>
      <c r="R37" s="85"/>
      <c r="S37" s="85"/>
      <c r="T37" s="147"/>
      <c r="U37" s="147"/>
      <c r="V37" s="87"/>
      <c r="W37" s="87"/>
      <c r="X37" s="87"/>
      <c r="Y37" s="85"/>
      <c r="Z37" s="85"/>
      <c r="AA37" s="85"/>
      <c r="AB37" s="85"/>
      <c r="AC37" s="85"/>
      <c r="AD37" s="89"/>
      <c r="AE37" s="89"/>
      <c r="AF37" s="148"/>
      <c r="AG37" s="148"/>
      <c r="AH37" s="148"/>
      <c r="AI37" s="87"/>
      <c r="AJ37" s="87"/>
      <c r="AK37" s="1459">
        <v>400</v>
      </c>
      <c r="AL37" s="1459"/>
      <c r="AM37" s="137" t="s">
        <v>16</v>
      </c>
      <c r="AN37" s="138"/>
      <c r="AO37" s="139"/>
      <c r="AP37" s="140">
        <f t="shared" si="0"/>
        <v>400</v>
      </c>
      <c r="AQ37" s="149"/>
      <c r="AR37" s="142"/>
    </row>
    <row r="38" spans="1:44" ht="16.5" customHeight="1">
      <c r="A38" s="79">
        <v>55</v>
      </c>
      <c r="B38" s="80">
        <v>6012</v>
      </c>
      <c r="C38" s="127" t="s">
        <v>62</v>
      </c>
      <c r="D38" s="152"/>
      <c r="E38" s="151"/>
      <c r="F38" s="151"/>
      <c r="G38" s="151"/>
      <c r="H38" s="151"/>
      <c r="I38" s="151"/>
      <c r="J38" s="151"/>
      <c r="K38" s="151"/>
      <c r="L38" s="151"/>
      <c r="M38" s="145" t="s">
        <v>63</v>
      </c>
      <c r="N38" s="87"/>
      <c r="O38" s="87"/>
      <c r="P38" s="87"/>
      <c r="Q38" s="87"/>
      <c r="R38" s="85"/>
      <c r="S38" s="85"/>
      <c r="T38" s="85"/>
      <c r="U38" s="85"/>
      <c r="V38" s="85"/>
      <c r="W38" s="85"/>
      <c r="X38" s="85"/>
      <c r="Y38" s="85"/>
      <c r="Z38" s="85"/>
      <c r="AA38" s="85"/>
      <c r="AB38" s="85"/>
      <c r="AC38" s="85"/>
      <c r="AD38" s="85"/>
      <c r="AE38" s="85"/>
      <c r="AF38" s="85"/>
      <c r="AG38" s="85"/>
      <c r="AH38" s="85"/>
      <c r="AI38" s="85"/>
      <c r="AJ38" s="85"/>
      <c r="AK38" s="1459">
        <v>300</v>
      </c>
      <c r="AL38" s="1459"/>
      <c r="AM38" s="137" t="s">
        <v>16</v>
      </c>
      <c r="AN38" s="138"/>
      <c r="AO38" s="139"/>
      <c r="AP38" s="140">
        <f t="shared" si="0"/>
        <v>300</v>
      </c>
      <c r="AQ38" s="149"/>
      <c r="AR38" s="142"/>
    </row>
    <row r="39" spans="1:44" ht="16.5" customHeight="1">
      <c r="A39" s="79">
        <v>55</v>
      </c>
      <c r="B39" s="80">
        <v>6013</v>
      </c>
      <c r="C39" s="127" t="s">
        <v>64</v>
      </c>
      <c r="D39" s="153"/>
      <c r="E39" s="154"/>
      <c r="F39" s="154"/>
      <c r="G39" s="154"/>
      <c r="H39" s="154"/>
      <c r="I39" s="154"/>
      <c r="J39" s="154"/>
      <c r="K39" s="154"/>
      <c r="L39" s="154"/>
      <c r="M39" s="145" t="s">
        <v>65</v>
      </c>
      <c r="N39" s="87"/>
      <c r="O39" s="87"/>
      <c r="P39" s="87"/>
      <c r="Q39" s="87"/>
      <c r="R39" s="85"/>
      <c r="S39" s="85"/>
      <c r="T39" s="85"/>
      <c r="U39" s="85"/>
      <c r="V39" s="85"/>
      <c r="W39" s="85"/>
      <c r="X39" s="85"/>
      <c r="Y39" s="85"/>
      <c r="Z39" s="85"/>
      <c r="AA39" s="85"/>
      <c r="AB39" s="85"/>
      <c r="AC39" s="85"/>
      <c r="AD39" s="85"/>
      <c r="AE39" s="85"/>
      <c r="AF39" s="85"/>
      <c r="AG39" s="85"/>
      <c r="AH39" s="85"/>
      <c r="AI39" s="85"/>
      <c r="AJ39" s="85"/>
      <c r="AK39" s="1459">
        <v>150</v>
      </c>
      <c r="AL39" s="1459"/>
      <c r="AM39" s="137" t="s">
        <v>16</v>
      </c>
      <c r="AN39" s="138"/>
      <c r="AO39" s="139"/>
      <c r="AP39" s="140">
        <f t="shared" si="0"/>
        <v>150</v>
      </c>
      <c r="AQ39" s="149"/>
      <c r="AR39" s="142"/>
    </row>
    <row r="40" spans="1:44" ht="16.5" customHeight="1">
      <c r="A40" s="79">
        <v>55</v>
      </c>
      <c r="B40" s="80">
        <v>6810</v>
      </c>
      <c r="C40" s="81" t="s">
        <v>66</v>
      </c>
      <c r="D40" s="128" t="s">
        <v>67</v>
      </c>
      <c r="E40" s="155"/>
      <c r="F40" s="156"/>
      <c r="G40" s="156"/>
      <c r="H40" s="129"/>
      <c r="I40" s="129"/>
      <c r="J40" s="156"/>
      <c r="K40" s="156"/>
      <c r="L40" s="157"/>
      <c r="M40" s="145" t="s">
        <v>68</v>
      </c>
      <c r="N40" s="145"/>
      <c r="O40" s="85"/>
      <c r="P40" s="158"/>
      <c r="Q40" s="158"/>
      <c r="R40" s="85"/>
      <c r="S40" s="85"/>
      <c r="T40" s="85"/>
      <c r="U40" s="85"/>
      <c r="V40" s="85"/>
      <c r="W40" s="85"/>
      <c r="X40" s="85"/>
      <c r="Y40" s="85"/>
      <c r="Z40" s="85"/>
      <c r="AA40" s="85"/>
      <c r="AB40" s="85"/>
      <c r="AC40" s="85"/>
      <c r="AD40" s="85"/>
      <c r="AE40" s="85"/>
      <c r="AF40" s="85"/>
      <c r="AG40" s="85"/>
      <c r="AH40" s="85"/>
      <c r="AI40" s="85"/>
      <c r="AJ40" s="85"/>
      <c r="AK40" s="1459">
        <v>200</v>
      </c>
      <c r="AL40" s="1459"/>
      <c r="AM40" s="137" t="s">
        <v>16</v>
      </c>
      <c r="AN40" s="138"/>
      <c r="AO40" s="139"/>
      <c r="AP40" s="140">
        <f t="shared" si="0"/>
        <v>200</v>
      </c>
      <c r="AQ40" s="149"/>
      <c r="AR40" s="142"/>
    </row>
    <row r="41" spans="1:44" ht="16.5" customHeight="1">
      <c r="A41" s="79">
        <v>55</v>
      </c>
      <c r="B41" s="80">
        <v>6811</v>
      </c>
      <c r="C41" s="81" t="s">
        <v>69</v>
      </c>
      <c r="D41" s="159"/>
      <c r="E41" s="134"/>
      <c r="F41" s="160"/>
      <c r="G41" s="160"/>
      <c r="H41" s="131"/>
      <c r="I41" s="131"/>
      <c r="J41" s="160"/>
      <c r="K41" s="160"/>
      <c r="L41" s="161"/>
      <c r="M41" s="145" t="s">
        <v>70</v>
      </c>
      <c r="N41" s="145"/>
      <c r="O41" s="89"/>
      <c r="P41" s="89"/>
      <c r="Q41" s="87"/>
      <c r="R41" s="85"/>
      <c r="S41" s="85"/>
      <c r="T41" s="85"/>
      <c r="U41" s="85"/>
      <c r="V41" s="85"/>
      <c r="W41" s="85"/>
      <c r="X41" s="85"/>
      <c r="Y41" s="85"/>
      <c r="Z41" s="85"/>
      <c r="AA41" s="85"/>
      <c r="AB41" s="85"/>
      <c r="AC41" s="85"/>
      <c r="AD41" s="85"/>
      <c r="AE41" s="85"/>
      <c r="AF41" s="85"/>
      <c r="AG41" s="85"/>
      <c r="AH41" s="85"/>
      <c r="AI41" s="85"/>
      <c r="AJ41" s="85"/>
      <c r="AK41" s="1459">
        <v>100</v>
      </c>
      <c r="AL41" s="1459"/>
      <c r="AM41" s="137" t="s">
        <v>16</v>
      </c>
      <c r="AN41" s="138"/>
      <c r="AO41" s="139"/>
      <c r="AP41" s="140">
        <f t="shared" si="0"/>
        <v>100</v>
      </c>
      <c r="AQ41" s="149"/>
      <c r="AR41" s="142"/>
    </row>
    <row r="42" spans="1:44" ht="16.5" customHeight="1">
      <c r="A42" s="79">
        <v>55</v>
      </c>
      <c r="B42" s="80">
        <v>6820</v>
      </c>
      <c r="C42" s="81" t="s">
        <v>71</v>
      </c>
      <c r="D42" s="159" t="s">
        <v>72</v>
      </c>
      <c r="E42" s="134"/>
      <c r="F42" s="160"/>
      <c r="G42" s="160"/>
      <c r="H42" s="131"/>
      <c r="I42" s="131"/>
      <c r="J42" s="160"/>
      <c r="K42" s="87"/>
      <c r="L42" s="87"/>
      <c r="M42" s="87"/>
      <c r="N42" s="162"/>
      <c r="O42" s="162" t="s">
        <v>73</v>
      </c>
      <c r="P42" s="163"/>
      <c r="Q42" s="162"/>
      <c r="R42" s="162"/>
      <c r="S42" s="162"/>
      <c r="T42" s="162"/>
      <c r="U42" s="162"/>
      <c r="V42" s="85"/>
      <c r="W42" s="85"/>
      <c r="X42" s="85"/>
      <c r="Y42" s="85"/>
      <c r="Z42" s="85"/>
      <c r="AA42" s="85"/>
      <c r="AB42" s="85"/>
      <c r="AC42" s="85"/>
      <c r="AD42" s="85"/>
      <c r="AE42" s="85"/>
      <c r="AF42" s="85"/>
      <c r="AG42" s="85"/>
      <c r="AH42" s="85"/>
      <c r="AI42" s="85"/>
      <c r="AJ42" s="85"/>
      <c r="AK42" s="1459">
        <v>200</v>
      </c>
      <c r="AL42" s="1459"/>
      <c r="AM42" s="137" t="s">
        <v>16</v>
      </c>
      <c r="AN42" s="138"/>
      <c r="AO42" s="139"/>
      <c r="AP42" s="140">
        <f t="shared" si="0"/>
        <v>200</v>
      </c>
      <c r="AQ42" s="164" t="s">
        <v>74</v>
      </c>
      <c r="AR42" s="165"/>
    </row>
    <row r="43" spans="1:44" ht="16.5" customHeight="1">
      <c r="A43" s="79">
        <v>55</v>
      </c>
      <c r="B43" s="80">
        <v>6835</v>
      </c>
      <c r="C43" s="81" t="s">
        <v>75</v>
      </c>
      <c r="D43" s="145" t="s">
        <v>76</v>
      </c>
      <c r="E43" s="85"/>
      <c r="F43" s="158"/>
      <c r="G43" s="158"/>
      <c r="H43" s="87"/>
      <c r="I43" s="87"/>
      <c r="J43" s="158"/>
      <c r="K43" s="87"/>
      <c r="L43" s="87"/>
      <c r="M43" s="87"/>
      <c r="N43" s="1460" t="s">
        <v>77</v>
      </c>
      <c r="O43" s="1461"/>
      <c r="P43" s="1461"/>
      <c r="Q43" s="1461"/>
      <c r="R43" s="1461"/>
      <c r="S43" s="1461"/>
      <c r="T43" s="1461"/>
      <c r="U43" s="1461"/>
      <c r="V43" s="1461"/>
      <c r="W43" s="1461"/>
      <c r="X43" s="1461"/>
      <c r="Y43" s="1461"/>
      <c r="Z43" s="1461"/>
      <c r="AA43" s="1461"/>
      <c r="AB43" s="1461"/>
      <c r="AC43" s="1461"/>
      <c r="AD43" s="1461"/>
      <c r="AE43" s="1461"/>
      <c r="AF43" s="1461"/>
      <c r="AG43" s="1461"/>
      <c r="AH43" s="1461"/>
      <c r="AI43" s="1461"/>
      <c r="AJ43" s="1461"/>
      <c r="AK43" s="1459">
        <v>100</v>
      </c>
      <c r="AL43" s="1459"/>
      <c r="AM43" s="137" t="s">
        <v>16</v>
      </c>
      <c r="AN43" s="138"/>
      <c r="AO43" s="139"/>
      <c r="AP43" s="140">
        <f t="shared" si="0"/>
        <v>100</v>
      </c>
      <c r="AQ43" s="166" t="s">
        <v>13</v>
      </c>
      <c r="AR43" s="165"/>
    </row>
    <row r="44" spans="1:44" ht="16.5" customHeight="1">
      <c r="A44" s="79">
        <v>55</v>
      </c>
      <c r="B44" s="80">
        <v>6825</v>
      </c>
      <c r="C44" s="81" t="s">
        <v>78</v>
      </c>
      <c r="D44" s="145" t="s">
        <v>79</v>
      </c>
      <c r="E44" s="85"/>
      <c r="F44" s="158"/>
      <c r="G44" s="158"/>
      <c r="H44" s="87"/>
      <c r="I44" s="87"/>
      <c r="J44" s="158"/>
      <c r="K44" s="87"/>
      <c r="L44" s="87"/>
      <c r="M44" s="87"/>
      <c r="N44" s="162"/>
      <c r="O44" s="163"/>
      <c r="P44" s="163"/>
      <c r="Q44" s="162"/>
      <c r="R44" s="162"/>
      <c r="S44" s="162"/>
      <c r="T44" s="162"/>
      <c r="U44" s="162"/>
      <c r="V44" s="85"/>
      <c r="W44" s="85"/>
      <c r="X44" s="85"/>
      <c r="Y44" s="85"/>
      <c r="Z44" s="85"/>
      <c r="AA44" s="85"/>
      <c r="AB44" s="85"/>
      <c r="AC44" s="85"/>
      <c r="AD44" s="85"/>
      <c r="AE44" s="85"/>
      <c r="AF44" s="85"/>
      <c r="AG44" s="85"/>
      <c r="AH44" s="85"/>
      <c r="AI44" s="85"/>
      <c r="AJ44" s="85"/>
      <c r="AK44" s="1459">
        <v>100</v>
      </c>
      <c r="AL44" s="1459"/>
      <c r="AM44" s="137" t="s">
        <v>16</v>
      </c>
      <c r="AN44" s="138"/>
      <c r="AO44" s="139"/>
      <c r="AP44" s="140">
        <f t="shared" si="0"/>
        <v>100</v>
      </c>
      <c r="AQ44" s="167"/>
      <c r="AR44" s="165"/>
    </row>
    <row r="45" spans="1:44" ht="16.5" customHeight="1">
      <c r="A45" s="79">
        <v>55</v>
      </c>
      <c r="B45" s="80">
        <v>6830</v>
      </c>
      <c r="C45" s="81" t="s">
        <v>80</v>
      </c>
      <c r="D45" s="145" t="s">
        <v>81</v>
      </c>
      <c r="E45" s="85"/>
      <c r="F45" s="158"/>
      <c r="G45" s="158"/>
      <c r="H45" s="87"/>
      <c r="I45" s="87"/>
      <c r="J45" s="158"/>
      <c r="K45" s="87"/>
      <c r="L45" s="87"/>
      <c r="M45" s="87"/>
      <c r="N45" s="162"/>
      <c r="O45" s="163"/>
      <c r="P45" s="163"/>
      <c r="Q45" s="162"/>
      <c r="R45" s="162"/>
      <c r="S45" s="162"/>
      <c r="T45" s="162"/>
      <c r="U45" s="162"/>
      <c r="V45" s="85"/>
      <c r="W45" s="85"/>
      <c r="X45" s="85"/>
      <c r="Y45" s="85"/>
      <c r="Z45" s="85"/>
      <c r="AA45" s="85"/>
      <c r="AB45" s="85"/>
      <c r="AC45" s="85"/>
      <c r="AD45" s="85"/>
      <c r="AE45" s="85"/>
      <c r="AF45" s="85"/>
      <c r="AG45" s="85"/>
      <c r="AH45" s="85"/>
      <c r="AI45" s="85"/>
      <c r="AJ45" s="85"/>
      <c r="AK45" s="1459">
        <v>100</v>
      </c>
      <c r="AL45" s="1459"/>
      <c r="AM45" s="137" t="s">
        <v>16</v>
      </c>
      <c r="AN45" s="138"/>
      <c r="AO45" s="139"/>
      <c r="AP45" s="140">
        <f t="shared" si="0"/>
        <v>100</v>
      </c>
      <c r="AQ45" s="167"/>
      <c r="AR45" s="165"/>
    </row>
    <row r="46" spans="1:44" ht="16.5" customHeight="1">
      <c r="A46" s="79">
        <v>55</v>
      </c>
      <c r="B46" s="80">
        <v>6840</v>
      </c>
      <c r="C46" s="81" t="s">
        <v>82</v>
      </c>
      <c r="D46" s="145" t="s">
        <v>83</v>
      </c>
      <c r="E46" s="85"/>
      <c r="F46" s="158"/>
      <c r="G46" s="158"/>
      <c r="H46" s="87"/>
      <c r="I46" s="87"/>
      <c r="J46" s="158"/>
      <c r="K46" s="168"/>
      <c r="L46" s="168"/>
      <c r="M46" s="168"/>
      <c r="N46" s="169"/>
      <c r="O46" s="170"/>
      <c r="P46" s="170"/>
      <c r="Q46" s="169"/>
      <c r="R46" s="169"/>
      <c r="S46" s="169"/>
      <c r="T46" s="169"/>
      <c r="U46" s="169"/>
      <c r="V46" s="85"/>
      <c r="W46" s="85"/>
      <c r="X46" s="85"/>
      <c r="Y46" s="85"/>
      <c r="Z46" s="85"/>
      <c r="AA46" s="85"/>
      <c r="AB46" s="85"/>
      <c r="AC46" s="85"/>
      <c r="AD46" s="85"/>
      <c r="AE46" s="85"/>
      <c r="AF46" s="85"/>
      <c r="AG46" s="85"/>
      <c r="AH46" s="85"/>
      <c r="AI46" s="85"/>
      <c r="AJ46" s="85"/>
      <c r="AK46" s="1459">
        <v>35</v>
      </c>
      <c r="AL46" s="1459"/>
      <c r="AM46" s="137" t="s">
        <v>16</v>
      </c>
      <c r="AN46" s="138"/>
      <c r="AO46" s="139"/>
      <c r="AP46" s="140">
        <f t="shared" si="0"/>
        <v>35</v>
      </c>
      <c r="AQ46" s="171"/>
      <c r="AR46" s="165"/>
    </row>
    <row r="47" spans="1:44" ht="16.5" customHeight="1">
      <c r="A47" s="79">
        <v>55</v>
      </c>
      <c r="B47" s="172">
        <v>6845</v>
      </c>
      <c r="C47" s="81" t="s">
        <v>84</v>
      </c>
      <c r="D47" s="145" t="s">
        <v>85</v>
      </c>
      <c r="E47" s="87"/>
      <c r="F47" s="87"/>
      <c r="G47" s="87"/>
      <c r="H47" s="87"/>
      <c r="I47" s="87"/>
      <c r="J47" s="173"/>
      <c r="K47" s="168"/>
      <c r="L47" s="168"/>
      <c r="M47" s="168"/>
      <c r="N47" s="169"/>
      <c r="O47" s="170"/>
      <c r="P47" s="170"/>
      <c r="Q47" s="169"/>
      <c r="R47" s="169"/>
      <c r="S47" s="169"/>
      <c r="T47" s="169"/>
      <c r="U47" s="169"/>
      <c r="V47" s="85"/>
      <c r="W47" s="85"/>
      <c r="X47" s="85"/>
      <c r="Y47" s="85"/>
      <c r="Z47" s="85"/>
      <c r="AA47" s="85"/>
      <c r="AB47" s="85"/>
      <c r="AC47" s="85"/>
      <c r="AD47" s="85"/>
      <c r="AE47" s="85"/>
      <c r="AF47" s="85"/>
      <c r="AG47" s="85"/>
      <c r="AH47" s="85"/>
      <c r="AI47" s="85"/>
      <c r="AJ47" s="85"/>
      <c r="AK47" s="1459">
        <v>35</v>
      </c>
      <c r="AL47" s="1459"/>
      <c r="AM47" s="137" t="s">
        <v>16</v>
      </c>
      <c r="AN47" s="138"/>
      <c r="AO47" s="139"/>
      <c r="AP47" s="140">
        <f t="shared" si="0"/>
        <v>35</v>
      </c>
      <c r="AQ47" s="167"/>
      <c r="AR47" s="165"/>
    </row>
    <row r="48" spans="1:44" ht="16.5" customHeight="1">
      <c r="A48" s="79">
        <v>55</v>
      </c>
      <c r="B48" s="172">
        <v>6850</v>
      </c>
      <c r="C48" s="127" t="s">
        <v>86</v>
      </c>
      <c r="D48" s="174" t="s">
        <v>87</v>
      </c>
      <c r="E48" s="155"/>
      <c r="F48" s="155"/>
      <c r="G48" s="155"/>
      <c r="H48" s="175"/>
      <c r="I48" s="175"/>
      <c r="J48" s="175"/>
      <c r="K48" s="175"/>
      <c r="L48" s="175"/>
      <c r="M48" s="175"/>
      <c r="N48" s="176"/>
      <c r="O48" s="177"/>
      <c r="P48" s="177"/>
      <c r="Q48" s="169"/>
      <c r="R48" s="169"/>
      <c r="S48" s="169"/>
      <c r="T48" s="169"/>
      <c r="U48" s="169"/>
      <c r="V48" s="85"/>
      <c r="W48" s="85"/>
      <c r="X48" s="85"/>
      <c r="Y48" s="85"/>
      <c r="Z48" s="85"/>
      <c r="AA48" s="85"/>
      <c r="AB48" s="85"/>
      <c r="AC48" s="85"/>
      <c r="AD48" s="85"/>
      <c r="AE48" s="85"/>
      <c r="AF48" s="85"/>
      <c r="AG48" s="85"/>
      <c r="AH48" s="85"/>
      <c r="AI48" s="85"/>
      <c r="AJ48" s="85"/>
      <c r="AK48" s="1459">
        <v>35</v>
      </c>
      <c r="AL48" s="1459"/>
      <c r="AM48" s="137" t="s">
        <v>16</v>
      </c>
      <c r="AN48" s="138"/>
      <c r="AO48" s="139"/>
      <c r="AP48" s="140">
        <f t="shared" si="0"/>
        <v>35</v>
      </c>
      <c r="AQ48" s="178"/>
      <c r="AR48" s="165"/>
    </row>
    <row r="49" spans="1:44" ht="16.5" customHeight="1">
      <c r="A49" s="79">
        <v>55</v>
      </c>
      <c r="B49" s="172">
        <v>6855</v>
      </c>
      <c r="C49" s="179" t="s">
        <v>88</v>
      </c>
      <c r="D49" s="180" t="s">
        <v>89</v>
      </c>
      <c r="E49" s="85"/>
      <c r="F49" s="85"/>
      <c r="G49" s="85"/>
      <c r="H49" s="85"/>
      <c r="I49" s="85"/>
      <c r="J49" s="168"/>
      <c r="K49" s="168"/>
      <c r="L49" s="168"/>
      <c r="M49" s="168"/>
      <c r="N49" s="85"/>
      <c r="O49" s="181"/>
      <c r="P49" s="181"/>
      <c r="Q49" s="85"/>
      <c r="R49" s="85"/>
      <c r="S49" s="85"/>
      <c r="T49" s="85"/>
      <c r="U49" s="85"/>
      <c r="V49" s="85"/>
      <c r="W49" s="85"/>
      <c r="X49" s="85"/>
      <c r="Y49" s="85"/>
      <c r="Z49" s="85"/>
      <c r="AA49" s="85"/>
      <c r="AB49" s="85"/>
      <c r="AC49" s="85"/>
      <c r="AD49" s="85"/>
      <c r="AE49" s="85"/>
      <c r="AF49" s="85"/>
      <c r="AG49" s="85"/>
      <c r="AH49" s="85"/>
      <c r="AI49" s="85"/>
      <c r="AJ49" s="85"/>
      <c r="AK49" s="1459">
        <v>700</v>
      </c>
      <c r="AL49" s="1459"/>
      <c r="AM49" s="137" t="s">
        <v>16</v>
      </c>
      <c r="AN49" s="138"/>
      <c r="AO49" s="139"/>
      <c r="AP49" s="140">
        <f t="shared" si="0"/>
        <v>700</v>
      </c>
      <c r="AQ49" s="166" t="s">
        <v>74</v>
      </c>
      <c r="AR49" s="165"/>
    </row>
    <row r="50" spans="1:44" ht="16.5" customHeight="1">
      <c r="A50" s="79">
        <v>55</v>
      </c>
      <c r="B50" s="172">
        <v>6860</v>
      </c>
      <c r="C50" s="179" t="s">
        <v>90</v>
      </c>
      <c r="D50" s="180" t="s">
        <v>91</v>
      </c>
      <c r="E50" s="85"/>
      <c r="F50" s="85"/>
      <c r="G50" s="85"/>
      <c r="H50" s="85"/>
      <c r="I50" s="85"/>
      <c r="J50" s="168"/>
      <c r="K50" s="168"/>
      <c r="L50" s="168"/>
      <c r="M50" s="168"/>
      <c r="N50" s="85"/>
      <c r="O50" s="181"/>
      <c r="P50" s="181"/>
      <c r="Q50" s="85"/>
      <c r="R50" s="85"/>
      <c r="S50" s="85"/>
      <c r="T50" s="85"/>
      <c r="U50" s="85"/>
      <c r="V50" s="85"/>
      <c r="W50" s="85"/>
      <c r="X50" s="85"/>
      <c r="Y50" s="85"/>
      <c r="Z50" s="85"/>
      <c r="AA50" s="85"/>
      <c r="AB50" s="85"/>
      <c r="AC50" s="85"/>
      <c r="AD50" s="85"/>
      <c r="AE50" s="85"/>
      <c r="AF50" s="85"/>
      <c r="AG50" s="85"/>
      <c r="AH50" s="85"/>
      <c r="AI50" s="85"/>
      <c r="AJ50" s="85"/>
      <c r="AK50" s="1459">
        <v>2000</v>
      </c>
      <c r="AL50" s="1459"/>
      <c r="AM50" s="137" t="s">
        <v>16</v>
      </c>
      <c r="AN50" s="138"/>
      <c r="AO50" s="139"/>
      <c r="AP50" s="140">
        <f>AK50</f>
        <v>2000</v>
      </c>
      <c r="AQ50" s="182"/>
      <c r="AR50" s="165"/>
    </row>
  </sheetData>
  <mergeCells count="55">
    <mergeCell ref="M15:S16"/>
    <mergeCell ref="AK16:AL16"/>
    <mergeCell ref="D5:AO5"/>
    <mergeCell ref="D7:F10"/>
    <mergeCell ref="G7:L8"/>
    <mergeCell ref="AK8:AL8"/>
    <mergeCell ref="H9:J9"/>
    <mergeCell ref="AA10:AB10"/>
    <mergeCell ref="AK10:AL10"/>
    <mergeCell ref="U21:V21"/>
    <mergeCell ref="T11:Y12"/>
    <mergeCell ref="AK12:AL12"/>
    <mergeCell ref="U13:V13"/>
    <mergeCell ref="AA14:AB14"/>
    <mergeCell ref="AK14:AL14"/>
    <mergeCell ref="R17:S17"/>
    <mergeCell ref="AA18:AB18"/>
    <mergeCell ref="AK18:AL18"/>
    <mergeCell ref="T19:Y20"/>
    <mergeCell ref="AK20:AL20"/>
    <mergeCell ref="AM33:AO33"/>
    <mergeCell ref="AA22:AB22"/>
    <mergeCell ref="AK22:AL22"/>
    <mergeCell ref="R23:S23"/>
    <mergeCell ref="D24:F28"/>
    <mergeCell ref="G24:L25"/>
    <mergeCell ref="AK25:AL25"/>
    <mergeCell ref="H26:J26"/>
    <mergeCell ref="U27:V27"/>
    <mergeCell ref="AK27:AL27"/>
    <mergeCell ref="M28:S29"/>
    <mergeCell ref="AK38:AL38"/>
    <mergeCell ref="AK29:AL29"/>
    <mergeCell ref="R30:S30"/>
    <mergeCell ref="U31:V31"/>
    <mergeCell ref="AK31:AL31"/>
    <mergeCell ref="R32:S32"/>
    <mergeCell ref="AA34:AB34"/>
    <mergeCell ref="AK34:AL34"/>
    <mergeCell ref="AK35:AL35"/>
    <mergeCell ref="AK36:AL36"/>
    <mergeCell ref="AK37:AL37"/>
    <mergeCell ref="AK39:AL39"/>
    <mergeCell ref="AK40:AL40"/>
    <mergeCell ref="AK41:AL41"/>
    <mergeCell ref="AK42:AL42"/>
    <mergeCell ref="N43:AJ43"/>
    <mergeCell ref="AK43:AL43"/>
    <mergeCell ref="AK50:AL50"/>
    <mergeCell ref="AK44:AL44"/>
    <mergeCell ref="AK45:AL45"/>
    <mergeCell ref="AK46:AL46"/>
    <mergeCell ref="AK47:AL47"/>
    <mergeCell ref="AK48:AL48"/>
    <mergeCell ref="AK49:AL49"/>
  </mergeCells>
  <phoneticPr fontId="1"/>
  <pageMargins left="0.51181102362204722" right="0.51181102362204722" top="0.74803149606299213" bottom="0.74803149606299213" header="0.59055118110236227" footer="0.31496062992125984"/>
  <pageSetup paperSize="9" scale="55" orientation="portrait" r:id="rId1"/>
  <headerFooter>
    <oddHeader>&amp;R&amp;9障害児相談支援</oddHeader>
    <oddFooter>&amp;C&amp;14&amp;P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pageSetUpPr autoPageBreaks="0"/>
  </sheetPr>
  <dimension ref="A1:BD67"/>
  <sheetViews>
    <sheetView view="pageBreakPreview" zoomScaleNormal="100" zoomScaleSheetLayoutView="100" workbookViewId="0"/>
  </sheetViews>
  <sheetFormatPr defaultColWidth="9" defaultRowHeight="13.5"/>
  <cols>
    <col min="1" max="1" width="4.625" style="300" customWidth="1"/>
    <col min="2" max="2" width="7.625" style="300" customWidth="1"/>
    <col min="3" max="3" width="32.125" style="207" customWidth="1"/>
    <col min="4" max="7" width="2.375" style="300" customWidth="1"/>
    <col min="8" max="18" width="2.375" style="207" customWidth="1"/>
    <col min="19" max="22" width="2.375" style="300" customWidth="1"/>
    <col min="23" max="51" width="2.375" style="331" customWidth="1"/>
    <col min="52" max="53" width="2.375" style="300" customWidth="1"/>
    <col min="54" max="55" width="8.625" style="300" customWidth="1"/>
    <col min="56" max="56" width="2.75" style="300" customWidth="1"/>
    <col min="57" max="16384" width="9" style="300"/>
  </cols>
  <sheetData>
    <row r="1" spans="1:56" ht="17.25">
      <c r="A1" s="205"/>
    </row>
    <row r="2" spans="1:56" ht="17.25">
      <c r="A2" s="205"/>
    </row>
    <row r="3" spans="1:56" ht="17.25">
      <c r="A3" s="205"/>
    </row>
    <row r="4" spans="1:56" ht="17.25">
      <c r="A4" s="205"/>
      <c r="B4" s="332"/>
    </row>
    <row r="5" spans="1:56">
      <c r="A5" s="412" t="s">
        <v>92</v>
      </c>
      <c r="B5" s="413"/>
      <c r="C5" s="414" t="s">
        <v>2</v>
      </c>
      <c r="D5" s="415"/>
      <c r="E5" s="416"/>
      <c r="F5" s="416"/>
      <c r="G5" s="416"/>
      <c r="H5" s="417"/>
      <c r="I5" s="417"/>
      <c r="J5" s="417"/>
      <c r="K5" s="417"/>
      <c r="L5" s="417"/>
      <c r="M5" s="417"/>
      <c r="N5" s="417"/>
      <c r="O5" s="417"/>
      <c r="P5" s="417"/>
      <c r="Q5" s="417"/>
      <c r="R5" s="417"/>
      <c r="S5" s="416"/>
      <c r="T5" s="416"/>
      <c r="U5" s="416"/>
      <c r="V5" s="418"/>
      <c r="W5" s="416"/>
      <c r="X5" s="416"/>
      <c r="Y5" s="416"/>
      <c r="Z5" s="416"/>
      <c r="AA5" s="416"/>
      <c r="AB5" s="416" t="s">
        <v>112</v>
      </c>
      <c r="AC5" s="419"/>
      <c r="AD5" s="419"/>
      <c r="AE5" s="419"/>
      <c r="AF5" s="419"/>
      <c r="AG5" s="419"/>
      <c r="AH5" s="419"/>
      <c r="AI5" s="419"/>
      <c r="AJ5" s="419"/>
      <c r="AK5" s="419"/>
      <c r="AL5" s="419"/>
      <c r="AM5" s="419"/>
      <c r="AN5" s="419"/>
      <c r="AO5" s="419"/>
      <c r="AP5" s="419"/>
      <c r="AQ5" s="419"/>
      <c r="AR5" s="419"/>
      <c r="AS5" s="419"/>
      <c r="AT5" s="419"/>
      <c r="AU5" s="419"/>
      <c r="AV5" s="419"/>
      <c r="AW5" s="419"/>
      <c r="AX5" s="419"/>
      <c r="AY5" s="419"/>
      <c r="AZ5" s="416"/>
      <c r="BA5" s="416"/>
      <c r="BB5" s="420" t="s">
        <v>4</v>
      </c>
      <c r="BC5" s="420" t="s">
        <v>5</v>
      </c>
      <c r="BD5" s="301"/>
    </row>
    <row r="6" spans="1:56">
      <c r="A6" s="421" t="s">
        <v>6</v>
      </c>
      <c r="B6" s="422" t="s">
        <v>7</v>
      </c>
      <c r="C6" s="423"/>
      <c r="D6" s="424"/>
      <c r="E6" s="425"/>
      <c r="F6" s="425"/>
      <c r="G6" s="425"/>
      <c r="H6" s="426"/>
      <c r="I6" s="426"/>
      <c r="J6" s="426"/>
      <c r="K6" s="426"/>
      <c r="L6" s="426"/>
      <c r="M6" s="426"/>
      <c r="N6" s="426"/>
      <c r="O6" s="426"/>
      <c r="P6" s="426"/>
      <c r="Q6" s="426"/>
      <c r="R6" s="426"/>
      <c r="S6" s="425"/>
      <c r="T6" s="425"/>
      <c r="U6" s="425"/>
      <c r="V6" s="425"/>
      <c r="W6" s="427"/>
      <c r="X6" s="427"/>
      <c r="Y6" s="427"/>
      <c r="Z6" s="427"/>
      <c r="AA6" s="427"/>
      <c r="AB6" s="427"/>
      <c r="AC6" s="427"/>
      <c r="AD6" s="427"/>
      <c r="AE6" s="427"/>
      <c r="AF6" s="427"/>
      <c r="AG6" s="427"/>
      <c r="AH6" s="427"/>
      <c r="AI6" s="427"/>
      <c r="AJ6" s="427"/>
      <c r="AK6" s="427"/>
      <c r="AL6" s="427"/>
      <c r="AM6" s="427"/>
      <c r="AN6" s="427"/>
      <c r="AO6" s="427"/>
      <c r="AP6" s="427"/>
      <c r="AQ6" s="427"/>
      <c r="AR6" s="427"/>
      <c r="AS6" s="427"/>
      <c r="AT6" s="427"/>
      <c r="AU6" s="427"/>
      <c r="AV6" s="427"/>
      <c r="AW6" s="427"/>
      <c r="AX6" s="427"/>
      <c r="AY6" s="427"/>
      <c r="AZ6" s="425"/>
      <c r="BA6" s="425"/>
      <c r="BB6" s="428" t="s">
        <v>8</v>
      </c>
      <c r="BC6" s="428" t="s">
        <v>9</v>
      </c>
      <c r="BD6" s="301"/>
    </row>
    <row r="7" spans="1:56" ht="14.25">
      <c r="A7" s="429">
        <v>71</v>
      </c>
      <c r="B7" s="430">
        <v>6000</v>
      </c>
      <c r="C7" s="431" t="s">
        <v>1485</v>
      </c>
      <c r="D7" s="1554" t="s">
        <v>1486</v>
      </c>
      <c r="E7" s="1555"/>
      <c r="F7" s="1555"/>
      <c r="G7" s="1555"/>
      <c r="H7" s="1555"/>
      <c r="I7" s="1555"/>
      <c r="J7" s="1555"/>
      <c r="K7" s="1555"/>
      <c r="L7" s="1556"/>
      <c r="M7" s="432" t="s">
        <v>1487</v>
      </c>
      <c r="N7" s="433"/>
      <c r="O7" s="433"/>
      <c r="P7" s="433"/>
      <c r="Q7" s="433"/>
      <c r="R7" s="433"/>
      <c r="S7" s="433"/>
      <c r="T7" s="434"/>
      <c r="U7" s="435" t="s">
        <v>1488</v>
      </c>
      <c r="V7" s="436"/>
      <c r="W7" s="436"/>
      <c r="X7" s="436"/>
      <c r="Y7" s="436"/>
      <c r="Z7" s="436"/>
      <c r="AA7" s="436"/>
      <c r="AB7" s="436"/>
      <c r="AC7" s="436"/>
      <c r="AD7" s="436"/>
      <c r="AE7" s="437"/>
      <c r="AF7" s="436"/>
      <c r="AG7" s="436"/>
      <c r="AH7" s="436"/>
      <c r="AI7" s="436"/>
      <c r="AJ7" s="436"/>
      <c r="AK7" s="436"/>
      <c r="AL7" s="436"/>
      <c r="AM7" s="436"/>
      <c r="AN7" s="436"/>
      <c r="AO7" s="436"/>
      <c r="AP7" s="436"/>
      <c r="AQ7" s="436"/>
      <c r="AR7" s="436"/>
      <c r="AS7" s="436"/>
      <c r="AT7" s="436"/>
      <c r="AU7" s="436"/>
      <c r="AV7" s="1553">
        <v>148</v>
      </c>
      <c r="AW7" s="1553"/>
      <c r="AX7" s="438" t="s">
        <v>16</v>
      </c>
      <c r="AY7" s="439"/>
      <c r="AZ7" s="440"/>
      <c r="BA7" s="441"/>
      <c r="BB7" s="442">
        <f t="shared" ref="BB7:BB67" si="0">AV7</f>
        <v>148</v>
      </c>
      <c r="BC7" s="443" t="s">
        <v>159</v>
      </c>
    </row>
    <row r="8" spans="1:56" ht="14.25">
      <c r="A8" s="429">
        <v>71</v>
      </c>
      <c r="B8" s="444">
        <v>6001</v>
      </c>
      <c r="C8" s="431" t="s">
        <v>1489</v>
      </c>
      <c r="D8" s="1554"/>
      <c r="E8" s="1555"/>
      <c r="F8" s="1555"/>
      <c r="G8" s="1555"/>
      <c r="H8" s="1555"/>
      <c r="I8" s="1555"/>
      <c r="J8" s="1555"/>
      <c r="K8" s="1555"/>
      <c r="L8" s="1556"/>
      <c r="M8" s="445"/>
      <c r="N8" s="446"/>
      <c r="O8" s="446"/>
      <c r="P8" s="446"/>
      <c r="Q8" s="446"/>
      <c r="R8" s="446"/>
      <c r="S8" s="446"/>
      <c r="T8" s="447"/>
      <c r="U8" s="448" t="s">
        <v>1490</v>
      </c>
      <c r="V8" s="416"/>
      <c r="W8" s="416"/>
      <c r="X8" s="416"/>
      <c r="Y8" s="416"/>
      <c r="Z8" s="416"/>
      <c r="AA8" s="416"/>
      <c r="AB8" s="416"/>
      <c r="AC8" s="416"/>
      <c r="AD8" s="417"/>
      <c r="AE8" s="437"/>
      <c r="AF8" s="449"/>
      <c r="AG8" s="449"/>
      <c r="AH8" s="449"/>
      <c r="AI8" s="449"/>
      <c r="AJ8" s="449"/>
      <c r="AK8" s="449"/>
      <c r="AL8" s="436"/>
      <c r="AM8" s="450"/>
      <c r="AN8" s="450"/>
      <c r="AO8" s="451"/>
      <c r="AP8" s="451"/>
      <c r="AQ8" s="451"/>
      <c r="AR8" s="451"/>
      <c r="AS8" s="451"/>
      <c r="AT8" s="451"/>
      <c r="AU8" s="451"/>
      <c r="AV8" s="1553">
        <v>148</v>
      </c>
      <c r="AW8" s="1553"/>
      <c r="AX8" s="438" t="s">
        <v>16</v>
      </c>
      <c r="AY8" s="438"/>
      <c r="AZ8" s="426"/>
      <c r="BA8" s="423"/>
      <c r="BB8" s="452">
        <f t="shared" si="0"/>
        <v>148</v>
      </c>
      <c r="BC8" s="443"/>
    </row>
    <row r="9" spans="1:56" ht="14.25">
      <c r="A9" s="429">
        <v>71</v>
      </c>
      <c r="B9" s="430">
        <v>6002</v>
      </c>
      <c r="C9" s="431" t="s">
        <v>1491</v>
      </c>
      <c r="D9" s="453"/>
      <c r="E9" s="454"/>
      <c r="F9" s="454"/>
      <c r="G9" s="455"/>
      <c r="H9" s="446"/>
      <c r="I9" s="446"/>
      <c r="J9" s="446"/>
      <c r="K9" s="446"/>
      <c r="L9" s="447"/>
      <c r="M9" s="445"/>
      <c r="N9" s="446"/>
      <c r="O9" s="446"/>
      <c r="P9" s="446"/>
      <c r="Q9" s="446"/>
      <c r="R9" s="446"/>
      <c r="S9" s="446"/>
      <c r="T9" s="447"/>
      <c r="U9" s="448" t="s">
        <v>1492</v>
      </c>
      <c r="V9" s="416"/>
      <c r="W9" s="416"/>
      <c r="X9" s="416"/>
      <c r="Y9" s="416"/>
      <c r="Z9" s="416"/>
      <c r="AA9" s="416"/>
      <c r="AB9" s="416"/>
      <c r="AC9" s="416"/>
      <c r="AD9" s="417"/>
      <c r="AE9" s="437"/>
      <c r="AF9" s="449"/>
      <c r="AG9" s="449"/>
      <c r="AH9" s="449"/>
      <c r="AI9" s="449"/>
      <c r="AJ9" s="449"/>
      <c r="AK9" s="449"/>
      <c r="AL9" s="449"/>
      <c r="AM9" s="450"/>
      <c r="AN9" s="450"/>
      <c r="AO9" s="451"/>
      <c r="AP9" s="451"/>
      <c r="AQ9" s="451"/>
      <c r="AR9" s="451"/>
      <c r="AS9" s="451"/>
      <c r="AT9" s="451"/>
      <c r="AU9" s="451"/>
      <c r="AV9" s="1553">
        <v>74</v>
      </c>
      <c r="AW9" s="1553"/>
      <c r="AX9" s="438" t="s">
        <v>16</v>
      </c>
      <c r="AY9" s="438"/>
      <c r="AZ9" s="426"/>
      <c r="BA9" s="423"/>
      <c r="BB9" s="452">
        <f t="shared" si="0"/>
        <v>74</v>
      </c>
      <c r="BC9" s="443"/>
    </row>
    <row r="10" spans="1:56" ht="14.25">
      <c r="A10" s="429">
        <v>71</v>
      </c>
      <c r="B10" s="444">
        <v>6003</v>
      </c>
      <c r="C10" s="431" t="s">
        <v>1493</v>
      </c>
      <c r="D10" s="453"/>
      <c r="E10" s="454"/>
      <c r="F10" s="454"/>
      <c r="G10" s="455"/>
      <c r="H10" s="446"/>
      <c r="I10" s="446"/>
      <c r="J10" s="446"/>
      <c r="K10" s="446"/>
      <c r="L10" s="447"/>
      <c r="M10" s="445"/>
      <c r="N10" s="446"/>
      <c r="O10" s="446"/>
      <c r="P10" s="446"/>
      <c r="Q10" s="446"/>
      <c r="R10" s="446"/>
      <c r="S10" s="446"/>
      <c r="T10" s="447"/>
      <c r="U10" s="448" t="s">
        <v>1494</v>
      </c>
      <c r="V10" s="416"/>
      <c r="W10" s="416"/>
      <c r="X10" s="416"/>
      <c r="Y10" s="416"/>
      <c r="Z10" s="416"/>
      <c r="AA10" s="416"/>
      <c r="AB10" s="416"/>
      <c r="AC10" s="416"/>
      <c r="AD10" s="417"/>
      <c r="AE10" s="437"/>
      <c r="AF10" s="449"/>
      <c r="AG10" s="449"/>
      <c r="AH10" s="449"/>
      <c r="AI10" s="449"/>
      <c r="AJ10" s="449"/>
      <c r="AK10" s="449"/>
      <c r="AL10" s="449"/>
      <c r="AM10" s="450"/>
      <c r="AN10" s="450"/>
      <c r="AO10" s="451"/>
      <c r="AP10" s="451"/>
      <c r="AQ10" s="451"/>
      <c r="AR10" s="451"/>
      <c r="AS10" s="451"/>
      <c r="AT10" s="451"/>
      <c r="AU10" s="451"/>
      <c r="AV10" s="1553">
        <v>49</v>
      </c>
      <c r="AW10" s="1553"/>
      <c r="AX10" s="438" t="s">
        <v>16</v>
      </c>
      <c r="AY10" s="438"/>
      <c r="AZ10" s="426"/>
      <c r="BA10" s="423"/>
      <c r="BB10" s="452">
        <f t="shared" si="0"/>
        <v>49</v>
      </c>
      <c r="BC10" s="443"/>
    </row>
    <row r="11" spans="1:56" ht="14.25">
      <c r="A11" s="429">
        <v>71</v>
      </c>
      <c r="B11" s="430">
        <v>6004</v>
      </c>
      <c r="C11" s="431" t="s">
        <v>1495</v>
      </c>
      <c r="D11" s="453"/>
      <c r="E11" s="454"/>
      <c r="F11" s="454"/>
      <c r="G11" s="455"/>
      <c r="H11" s="446"/>
      <c r="I11" s="446"/>
      <c r="J11" s="446"/>
      <c r="K11" s="446"/>
      <c r="L11" s="447"/>
      <c r="M11" s="445"/>
      <c r="N11" s="446"/>
      <c r="O11" s="446"/>
      <c r="P11" s="446"/>
      <c r="Q11" s="446"/>
      <c r="R11" s="446"/>
      <c r="S11" s="446"/>
      <c r="T11" s="447"/>
      <c r="U11" s="448" t="s">
        <v>1496</v>
      </c>
      <c r="V11" s="416"/>
      <c r="W11" s="416"/>
      <c r="X11" s="416"/>
      <c r="Y11" s="416"/>
      <c r="Z11" s="416"/>
      <c r="AA11" s="416"/>
      <c r="AB11" s="416"/>
      <c r="AC11" s="416"/>
      <c r="AD11" s="417"/>
      <c r="AE11" s="437"/>
      <c r="AF11" s="449"/>
      <c r="AG11" s="449"/>
      <c r="AH11" s="449"/>
      <c r="AI11" s="449"/>
      <c r="AJ11" s="449"/>
      <c r="AK11" s="449"/>
      <c r="AL11" s="449"/>
      <c r="AM11" s="450"/>
      <c r="AN11" s="450"/>
      <c r="AO11" s="451"/>
      <c r="AP11" s="451"/>
      <c r="AQ11" s="451"/>
      <c r="AR11" s="451"/>
      <c r="AS11" s="451"/>
      <c r="AT11" s="451"/>
      <c r="AU11" s="451"/>
      <c r="AV11" s="1553">
        <v>37</v>
      </c>
      <c r="AW11" s="1553"/>
      <c r="AX11" s="438" t="s">
        <v>16</v>
      </c>
      <c r="AY11" s="438"/>
      <c r="AZ11" s="426"/>
      <c r="BA11" s="423"/>
      <c r="BB11" s="452">
        <f t="shared" si="0"/>
        <v>37</v>
      </c>
      <c r="BC11" s="443"/>
    </row>
    <row r="12" spans="1:56" ht="14.25">
      <c r="A12" s="429">
        <v>71</v>
      </c>
      <c r="B12" s="444">
        <v>6005</v>
      </c>
      <c r="C12" s="431" t="s">
        <v>1497</v>
      </c>
      <c r="D12" s="456"/>
      <c r="E12" s="456"/>
      <c r="F12" s="456"/>
      <c r="G12" s="456"/>
      <c r="H12" s="457"/>
      <c r="I12" s="457"/>
      <c r="J12" s="457"/>
      <c r="K12" s="457"/>
      <c r="L12" s="457"/>
      <c r="M12" s="432"/>
      <c r="N12" s="457"/>
      <c r="O12" s="457"/>
      <c r="P12" s="457"/>
      <c r="Q12" s="457"/>
      <c r="R12" s="457"/>
      <c r="S12" s="456"/>
      <c r="T12" s="456"/>
      <c r="U12" s="458" t="s">
        <v>286</v>
      </c>
      <c r="V12" s="451"/>
      <c r="W12" s="459"/>
      <c r="X12" s="459"/>
      <c r="Y12" s="459"/>
      <c r="Z12" s="459"/>
      <c r="AA12" s="459"/>
      <c r="AB12" s="459"/>
      <c r="AC12" s="459"/>
      <c r="AD12" s="459"/>
      <c r="AE12" s="459"/>
      <c r="AF12" s="459"/>
      <c r="AG12" s="459"/>
      <c r="AH12" s="459"/>
      <c r="AI12" s="459"/>
      <c r="AJ12" s="459"/>
      <c r="AK12" s="459"/>
      <c r="AL12" s="459"/>
      <c r="AM12" s="459"/>
      <c r="AN12" s="459"/>
      <c r="AO12" s="459"/>
      <c r="AP12" s="459"/>
      <c r="AQ12" s="459"/>
      <c r="AR12" s="459"/>
      <c r="AS12" s="459"/>
      <c r="AT12" s="459"/>
      <c r="AU12" s="459"/>
      <c r="AV12" s="1552">
        <v>29</v>
      </c>
      <c r="AW12" s="1552"/>
      <c r="AX12" s="460" t="s">
        <v>16</v>
      </c>
      <c r="AY12" s="460"/>
      <c r="AZ12" s="437"/>
      <c r="BA12" s="461"/>
      <c r="BB12" s="452">
        <f t="shared" si="0"/>
        <v>29</v>
      </c>
      <c r="BC12" s="462"/>
    </row>
    <row r="13" spans="1:56" ht="14.25">
      <c r="A13" s="429">
        <v>71</v>
      </c>
      <c r="B13" s="430">
        <v>6006</v>
      </c>
      <c r="C13" s="431" t="s">
        <v>1498</v>
      </c>
      <c r="D13" s="456"/>
      <c r="E13" s="456"/>
      <c r="F13" s="456"/>
      <c r="G13" s="456"/>
      <c r="H13" s="457"/>
      <c r="I13" s="457"/>
      <c r="J13" s="457"/>
      <c r="K13" s="457"/>
      <c r="L13" s="457"/>
      <c r="M13" s="432"/>
      <c r="N13" s="457"/>
      <c r="O13" s="457"/>
      <c r="P13" s="457"/>
      <c r="Q13" s="457"/>
      <c r="R13" s="457"/>
      <c r="S13" s="456"/>
      <c r="T13" s="456"/>
      <c r="U13" s="458" t="s">
        <v>299</v>
      </c>
      <c r="V13" s="451"/>
      <c r="W13" s="459"/>
      <c r="X13" s="459"/>
      <c r="Y13" s="459"/>
      <c r="Z13" s="459"/>
      <c r="AA13" s="459"/>
      <c r="AB13" s="459"/>
      <c r="AC13" s="459"/>
      <c r="AD13" s="459"/>
      <c r="AE13" s="459"/>
      <c r="AF13" s="459"/>
      <c r="AG13" s="459"/>
      <c r="AH13" s="459"/>
      <c r="AI13" s="459"/>
      <c r="AJ13" s="459"/>
      <c r="AK13" s="459"/>
      <c r="AL13" s="459"/>
      <c r="AM13" s="459"/>
      <c r="AN13" s="459"/>
      <c r="AO13" s="459"/>
      <c r="AP13" s="459"/>
      <c r="AQ13" s="459"/>
      <c r="AR13" s="459"/>
      <c r="AS13" s="459"/>
      <c r="AT13" s="459"/>
      <c r="AU13" s="459"/>
      <c r="AV13" s="1552">
        <v>24</v>
      </c>
      <c r="AW13" s="1552"/>
      <c r="AX13" s="460" t="s">
        <v>16</v>
      </c>
      <c r="AY13" s="460"/>
      <c r="AZ13" s="437"/>
      <c r="BA13" s="461"/>
      <c r="BB13" s="452">
        <f t="shared" si="0"/>
        <v>24</v>
      </c>
      <c r="BC13" s="462"/>
    </row>
    <row r="14" spans="1:56" ht="14.25">
      <c r="A14" s="429">
        <v>71</v>
      </c>
      <c r="B14" s="444">
        <v>6007</v>
      </c>
      <c r="C14" s="431" t="s">
        <v>1499</v>
      </c>
      <c r="D14" s="456"/>
      <c r="E14" s="456"/>
      <c r="F14" s="456"/>
      <c r="G14" s="456"/>
      <c r="H14" s="457"/>
      <c r="I14" s="457"/>
      <c r="J14" s="457"/>
      <c r="K14" s="457"/>
      <c r="L14" s="457"/>
      <c r="M14" s="432"/>
      <c r="N14" s="457"/>
      <c r="O14" s="457"/>
      <c r="P14" s="457"/>
      <c r="Q14" s="457"/>
      <c r="R14" s="457"/>
      <c r="S14" s="456"/>
      <c r="T14" s="456"/>
      <c r="U14" s="458" t="s">
        <v>312</v>
      </c>
      <c r="V14" s="451"/>
      <c r="W14" s="459"/>
      <c r="X14" s="459"/>
      <c r="Y14" s="459"/>
      <c r="Z14" s="459"/>
      <c r="AA14" s="459"/>
      <c r="AB14" s="459"/>
      <c r="AC14" s="459"/>
      <c r="AD14" s="459"/>
      <c r="AE14" s="459"/>
      <c r="AF14" s="459"/>
      <c r="AG14" s="459"/>
      <c r="AH14" s="459"/>
      <c r="AI14" s="459"/>
      <c r="AJ14" s="459"/>
      <c r="AK14" s="459"/>
      <c r="AL14" s="459"/>
      <c r="AM14" s="459"/>
      <c r="AN14" s="459"/>
      <c r="AO14" s="459"/>
      <c r="AP14" s="459"/>
      <c r="AQ14" s="459"/>
      <c r="AR14" s="459"/>
      <c r="AS14" s="459"/>
      <c r="AT14" s="459"/>
      <c r="AU14" s="459"/>
      <c r="AV14" s="1552">
        <v>21</v>
      </c>
      <c r="AW14" s="1552"/>
      <c r="AX14" s="460" t="s">
        <v>16</v>
      </c>
      <c r="AY14" s="460"/>
      <c r="AZ14" s="437"/>
      <c r="BA14" s="461"/>
      <c r="BB14" s="452">
        <f t="shared" si="0"/>
        <v>21</v>
      </c>
      <c r="BC14" s="462"/>
    </row>
    <row r="15" spans="1:56" ht="14.25">
      <c r="A15" s="429">
        <v>71</v>
      </c>
      <c r="B15" s="430">
        <v>6008</v>
      </c>
      <c r="C15" s="431" t="s">
        <v>1500</v>
      </c>
      <c r="D15" s="456"/>
      <c r="E15" s="456"/>
      <c r="F15" s="456"/>
      <c r="G15" s="456"/>
      <c r="H15" s="457"/>
      <c r="I15" s="457"/>
      <c r="J15" s="457"/>
      <c r="K15" s="457"/>
      <c r="L15" s="457"/>
      <c r="M15" s="432"/>
      <c r="N15" s="457"/>
      <c r="O15" s="457"/>
      <c r="P15" s="457"/>
      <c r="Q15" s="457"/>
      <c r="R15" s="457"/>
      <c r="S15" s="456"/>
      <c r="T15" s="456"/>
      <c r="U15" s="458" t="s">
        <v>325</v>
      </c>
      <c r="V15" s="451"/>
      <c r="W15" s="459"/>
      <c r="X15" s="459"/>
      <c r="Y15" s="459"/>
      <c r="Z15" s="459"/>
      <c r="AA15" s="459"/>
      <c r="AB15" s="459"/>
      <c r="AC15" s="459"/>
      <c r="AD15" s="459"/>
      <c r="AE15" s="459"/>
      <c r="AF15" s="459"/>
      <c r="AG15" s="459"/>
      <c r="AH15" s="459"/>
      <c r="AI15" s="459"/>
      <c r="AJ15" s="459"/>
      <c r="AK15" s="459"/>
      <c r="AL15" s="459"/>
      <c r="AM15" s="459"/>
      <c r="AN15" s="459"/>
      <c r="AO15" s="459"/>
      <c r="AP15" s="459"/>
      <c r="AQ15" s="459"/>
      <c r="AR15" s="459"/>
      <c r="AS15" s="459"/>
      <c r="AT15" s="459"/>
      <c r="AU15" s="459"/>
      <c r="AV15" s="1552">
        <v>18</v>
      </c>
      <c r="AW15" s="1552"/>
      <c r="AX15" s="460" t="s">
        <v>16</v>
      </c>
      <c r="AY15" s="460"/>
      <c r="AZ15" s="437"/>
      <c r="BA15" s="461"/>
      <c r="BB15" s="452">
        <f t="shared" si="0"/>
        <v>18</v>
      </c>
      <c r="BC15" s="462"/>
    </row>
    <row r="16" spans="1:56" ht="14.25">
      <c r="A16" s="429">
        <v>71</v>
      </c>
      <c r="B16" s="444">
        <v>6009</v>
      </c>
      <c r="C16" s="431" t="s">
        <v>1501</v>
      </c>
      <c r="D16" s="456"/>
      <c r="E16" s="456"/>
      <c r="F16" s="456"/>
      <c r="G16" s="456"/>
      <c r="H16" s="457"/>
      <c r="I16" s="457"/>
      <c r="J16" s="457"/>
      <c r="K16" s="457"/>
      <c r="L16" s="457"/>
      <c r="M16" s="432"/>
      <c r="N16" s="457"/>
      <c r="O16" s="457"/>
      <c r="P16" s="457"/>
      <c r="Q16" s="457"/>
      <c r="R16" s="457"/>
      <c r="S16" s="456"/>
      <c r="T16" s="456"/>
      <c r="U16" s="458" t="s">
        <v>338</v>
      </c>
      <c r="V16" s="451"/>
      <c r="W16" s="459"/>
      <c r="X16" s="459"/>
      <c r="Y16" s="459"/>
      <c r="Z16" s="459"/>
      <c r="AA16" s="459"/>
      <c r="AB16" s="459"/>
      <c r="AC16" s="459"/>
      <c r="AD16" s="459"/>
      <c r="AE16" s="459"/>
      <c r="AF16" s="459"/>
      <c r="AG16" s="459"/>
      <c r="AH16" s="459"/>
      <c r="AI16" s="459"/>
      <c r="AJ16" s="459"/>
      <c r="AK16" s="459"/>
      <c r="AL16" s="459"/>
      <c r="AM16" s="459"/>
      <c r="AN16" s="459"/>
      <c r="AO16" s="459"/>
      <c r="AP16" s="459"/>
      <c r="AQ16" s="459"/>
      <c r="AR16" s="459"/>
      <c r="AS16" s="459"/>
      <c r="AT16" s="459"/>
      <c r="AU16" s="459"/>
      <c r="AV16" s="1552">
        <v>16</v>
      </c>
      <c r="AW16" s="1552"/>
      <c r="AX16" s="460" t="s">
        <v>16</v>
      </c>
      <c r="AY16" s="460"/>
      <c r="AZ16" s="437"/>
      <c r="BA16" s="461"/>
      <c r="BB16" s="452">
        <f t="shared" si="0"/>
        <v>16</v>
      </c>
      <c r="BC16" s="462"/>
    </row>
    <row r="17" spans="1:55" ht="14.25">
      <c r="A17" s="429">
        <v>71</v>
      </c>
      <c r="B17" s="430">
        <v>6010</v>
      </c>
      <c r="C17" s="431" t="s">
        <v>1502</v>
      </c>
      <c r="D17" s="433"/>
      <c r="E17" s="456"/>
      <c r="F17" s="456"/>
      <c r="G17" s="456"/>
      <c r="H17" s="457"/>
      <c r="I17" s="457"/>
      <c r="J17" s="457"/>
      <c r="K17" s="457"/>
      <c r="L17" s="457"/>
      <c r="M17" s="432"/>
      <c r="N17" s="457"/>
      <c r="O17" s="457"/>
      <c r="P17" s="457"/>
      <c r="Q17" s="457"/>
      <c r="R17" s="457"/>
      <c r="S17" s="456"/>
      <c r="T17" s="456"/>
      <c r="U17" s="458" t="s">
        <v>351</v>
      </c>
      <c r="V17" s="451"/>
      <c r="W17" s="459"/>
      <c r="X17" s="459"/>
      <c r="Y17" s="459"/>
      <c r="Z17" s="459"/>
      <c r="AA17" s="459"/>
      <c r="AB17" s="459"/>
      <c r="AC17" s="459"/>
      <c r="AD17" s="459"/>
      <c r="AE17" s="459"/>
      <c r="AF17" s="459"/>
      <c r="AG17" s="459"/>
      <c r="AH17" s="459"/>
      <c r="AI17" s="459"/>
      <c r="AJ17" s="459"/>
      <c r="AK17" s="459"/>
      <c r="AL17" s="459"/>
      <c r="AM17" s="459"/>
      <c r="AN17" s="459"/>
      <c r="AO17" s="459"/>
      <c r="AP17" s="459"/>
      <c r="AQ17" s="459"/>
      <c r="AR17" s="459"/>
      <c r="AS17" s="459"/>
      <c r="AT17" s="459"/>
      <c r="AU17" s="459"/>
      <c r="AV17" s="1552">
        <v>14</v>
      </c>
      <c r="AW17" s="1552"/>
      <c r="AX17" s="460" t="s">
        <v>16</v>
      </c>
      <c r="AY17" s="460"/>
      <c r="AZ17" s="437"/>
      <c r="BA17" s="461"/>
      <c r="BB17" s="452">
        <f t="shared" si="0"/>
        <v>14</v>
      </c>
      <c r="BC17" s="462"/>
    </row>
    <row r="18" spans="1:55" ht="14.25">
      <c r="A18" s="429">
        <v>71</v>
      </c>
      <c r="B18" s="444">
        <v>6011</v>
      </c>
      <c r="C18" s="431" t="s">
        <v>1503</v>
      </c>
      <c r="D18" s="433"/>
      <c r="E18" s="456"/>
      <c r="F18" s="456"/>
      <c r="G18" s="456"/>
      <c r="H18" s="457"/>
      <c r="I18" s="457"/>
      <c r="J18" s="457"/>
      <c r="K18" s="457"/>
      <c r="L18" s="457"/>
      <c r="M18" s="432"/>
      <c r="N18" s="457"/>
      <c r="O18" s="457"/>
      <c r="P18" s="457"/>
      <c r="Q18" s="457"/>
      <c r="R18" s="457"/>
      <c r="S18" s="456"/>
      <c r="T18" s="456"/>
      <c r="U18" s="458" t="s">
        <v>364</v>
      </c>
      <c r="V18" s="451"/>
      <c r="W18" s="459"/>
      <c r="X18" s="459"/>
      <c r="Y18" s="459"/>
      <c r="Z18" s="459"/>
      <c r="AA18" s="459"/>
      <c r="AB18" s="459"/>
      <c r="AC18" s="459"/>
      <c r="AD18" s="459"/>
      <c r="AE18" s="459"/>
      <c r="AF18" s="459"/>
      <c r="AG18" s="459"/>
      <c r="AH18" s="459"/>
      <c r="AI18" s="459"/>
      <c r="AJ18" s="459"/>
      <c r="AK18" s="459"/>
      <c r="AL18" s="459"/>
      <c r="AM18" s="459"/>
      <c r="AN18" s="459"/>
      <c r="AO18" s="459"/>
      <c r="AP18" s="459"/>
      <c r="AQ18" s="459"/>
      <c r="AR18" s="459"/>
      <c r="AS18" s="459"/>
      <c r="AT18" s="459"/>
      <c r="AU18" s="459"/>
      <c r="AV18" s="1552">
        <v>13</v>
      </c>
      <c r="AW18" s="1552"/>
      <c r="AX18" s="460" t="s">
        <v>16</v>
      </c>
      <c r="AY18" s="460"/>
      <c r="AZ18" s="437"/>
      <c r="BA18" s="461"/>
      <c r="BB18" s="452">
        <f t="shared" si="0"/>
        <v>13</v>
      </c>
      <c r="BC18" s="462"/>
    </row>
    <row r="19" spans="1:55" ht="14.25">
      <c r="A19" s="429">
        <v>71</v>
      </c>
      <c r="B19" s="430">
        <v>6012</v>
      </c>
      <c r="C19" s="431" t="s">
        <v>1504</v>
      </c>
      <c r="D19" s="433"/>
      <c r="E19" s="456"/>
      <c r="F19" s="456"/>
      <c r="G19" s="456"/>
      <c r="H19" s="457"/>
      <c r="I19" s="457"/>
      <c r="J19" s="457"/>
      <c r="K19" s="457"/>
      <c r="L19" s="457"/>
      <c r="M19" s="432"/>
      <c r="N19" s="457"/>
      <c r="O19" s="457"/>
      <c r="P19" s="457"/>
      <c r="Q19" s="457"/>
      <c r="R19" s="457"/>
      <c r="S19" s="456"/>
      <c r="T19" s="456"/>
      <c r="U19" s="458" t="s">
        <v>377</v>
      </c>
      <c r="V19" s="451"/>
      <c r="W19" s="459"/>
      <c r="X19" s="459"/>
      <c r="Y19" s="459"/>
      <c r="Z19" s="459"/>
      <c r="AA19" s="459"/>
      <c r="AB19" s="459"/>
      <c r="AC19" s="459"/>
      <c r="AD19" s="459"/>
      <c r="AE19" s="459"/>
      <c r="AF19" s="459"/>
      <c r="AG19" s="459"/>
      <c r="AH19" s="459"/>
      <c r="AI19" s="459"/>
      <c r="AJ19" s="459"/>
      <c r="AK19" s="459"/>
      <c r="AL19" s="459"/>
      <c r="AM19" s="459"/>
      <c r="AN19" s="459"/>
      <c r="AO19" s="459"/>
      <c r="AP19" s="459"/>
      <c r="AQ19" s="459"/>
      <c r="AR19" s="459"/>
      <c r="AS19" s="459"/>
      <c r="AT19" s="459"/>
      <c r="AU19" s="459"/>
      <c r="AV19" s="1552">
        <v>12</v>
      </c>
      <c r="AW19" s="1552"/>
      <c r="AX19" s="460" t="s">
        <v>16</v>
      </c>
      <c r="AY19" s="460"/>
      <c r="AZ19" s="437"/>
      <c r="BA19" s="461"/>
      <c r="BB19" s="452">
        <f t="shared" si="0"/>
        <v>12</v>
      </c>
      <c r="BC19" s="462"/>
    </row>
    <row r="20" spans="1:55" ht="14.25">
      <c r="A20" s="429">
        <v>71</v>
      </c>
      <c r="B20" s="444">
        <v>6013</v>
      </c>
      <c r="C20" s="431" t="s">
        <v>1505</v>
      </c>
      <c r="D20" s="433"/>
      <c r="E20" s="456"/>
      <c r="F20" s="456"/>
      <c r="G20" s="456"/>
      <c r="H20" s="457"/>
      <c r="I20" s="457"/>
      <c r="J20" s="457"/>
      <c r="K20" s="457"/>
      <c r="L20" s="457"/>
      <c r="M20" s="432"/>
      <c r="N20" s="457"/>
      <c r="O20" s="457"/>
      <c r="P20" s="457"/>
      <c r="Q20" s="457"/>
      <c r="R20" s="457"/>
      <c r="S20" s="456"/>
      <c r="T20" s="456"/>
      <c r="U20" s="458" t="s">
        <v>390</v>
      </c>
      <c r="V20" s="451"/>
      <c r="W20" s="459"/>
      <c r="X20" s="459"/>
      <c r="Y20" s="459"/>
      <c r="Z20" s="459"/>
      <c r="AA20" s="459"/>
      <c r="AB20" s="459"/>
      <c r="AC20" s="459"/>
      <c r="AD20" s="459"/>
      <c r="AE20" s="459"/>
      <c r="AF20" s="459"/>
      <c r="AG20" s="459"/>
      <c r="AH20" s="459"/>
      <c r="AI20" s="459"/>
      <c r="AJ20" s="459"/>
      <c r="AK20" s="459"/>
      <c r="AL20" s="459"/>
      <c r="AM20" s="459"/>
      <c r="AN20" s="459"/>
      <c r="AO20" s="459"/>
      <c r="AP20" s="459"/>
      <c r="AQ20" s="459"/>
      <c r="AR20" s="459"/>
      <c r="AS20" s="459"/>
      <c r="AT20" s="459"/>
      <c r="AU20" s="459"/>
      <c r="AV20" s="1552">
        <v>11</v>
      </c>
      <c r="AW20" s="1552"/>
      <c r="AX20" s="460" t="s">
        <v>16</v>
      </c>
      <c r="AY20" s="460"/>
      <c r="AZ20" s="437"/>
      <c r="BA20" s="461"/>
      <c r="BB20" s="452">
        <f t="shared" si="0"/>
        <v>11</v>
      </c>
      <c r="BC20" s="462"/>
    </row>
    <row r="21" spans="1:55" ht="14.25">
      <c r="A21" s="429">
        <v>71</v>
      </c>
      <c r="B21" s="430">
        <v>6014</v>
      </c>
      <c r="C21" s="431" t="s">
        <v>1506</v>
      </c>
      <c r="D21" s="433"/>
      <c r="E21" s="456"/>
      <c r="F21" s="456"/>
      <c r="G21" s="456"/>
      <c r="H21" s="457"/>
      <c r="I21" s="457"/>
      <c r="J21" s="457"/>
      <c r="K21" s="457"/>
      <c r="L21" s="457"/>
      <c r="M21" s="432"/>
      <c r="N21" s="457"/>
      <c r="O21" s="457"/>
      <c r="P21" s="457"/>
      <c r="Q21" s="457"/>
      <c r="R21" s="457"/>
      <c r="S21" s="456"/>
      <c r="T21" s="456"/>
      <c r="U21" s="458" t="s">
        <v>403</v>
      </c>
      <c r="V21" s="451"/>
      <c r="W21" s="459"/>
      <c r="X21" s="459"/>
      <c r="Y21" s="459"/>
      <c r="Z21" s="459"/>
      <c r="AA21" s="459"/>
      <c r="AB21" s="459"/>
      <c r="AC21" s="459"/>
      <c r="AD21" s="459"/>
      <c r="AE21" s="459"/>
      <c r="AF21" s="459"/>
      <c r="AG21" s="459"/>
      <c r="AH21" s="459"/>
      <c r="AI21" s="459"/>
      <c r="AJ21" s="459"/>
      <c r="AK21" s="459"/>
      <c r="AL21" s="459"/>
      <c r="AM21" s="459"/>
      <c r="AN21" s="459"/>
      <c r="AO21" s="459"/>
      <c r="AP21" s="459"/>
      <c r="AQ21" s="459"/>
      <c r="AR21" s="459"/>
      <c r="AS21" s="459"/>
      <c r="AT21" s="459"/>
      <c r="AU21" s="459"/>
      <c r="AV21" s="1552">
        <v>10</v>
      </c>
      <c r="AW21" s="1552"/>
      <c r="AX21" s="460" t="s">
        <v>16</v>
      </c>
      <c r="AY21" s="460"/>
      <c r="AZ21" s="437"/>
      <c r="BA21" s="461"/>
      <c r="BB21" s="452">
        <f t="shared" si="0"/>
        <v>10</v>
      </c>
      <c r="BC21" s="462"/>
    </row>
    <row r="22" spans="1:55" ht="14.25">
      <c r="A22" s="429">
        <v>71</v>
      </c>
      <c r="B22" s="444">
        <v>6015</v>
      </c>
      <c r="C22" s="431" t="s">
        <v>1507</v>
      </c>
      <c r="D22" s="433"/>
      <c r="E22" s="456"/>
      <c r="F22" s="456"/>
      <c r="G22" s="456"/>
      <c r="H22" s="457"/>
      <c r="I22" s="457"/>
      <c r="J22" s="457"/>
      <c r="K22" s="457"/>
      <c r="L22" s="457"/>
      <c r="M22" s="432"/>
      <c r="N22" s="457"/>
      <c r="O22" s="457"/>
      <c r="P22" s="457"/>
      <c r="Q22" s="457"/>
      <c r="R22" s="457"/>
      <c r="S22" s="456"/>
      <c r="T22" s="456"/>
      <c r="U22" s="458" t="s">
        <v>416</v>
      </c>
      <c r="V22" s="451"/>
      <c r="W22" s="459"/>
      <c r="X22" s="459"/>
      <c r="Y22" s="459"/>
      <c r="Z22" s="459"/>
      <c r="AA22" s="459"/>
      <c r="AB22" s="459"/>
      <c r="AC22" s="459"/>
      <c r="AD22" s="459"/>
      <c r="AE22" s="459"/>
      <c r="AF22" s="459"/>
      <c r="AG22" s="459"/>
      <c r="AH22" s="459"/>
      <c r="AI22" s="459"/>
      <c r="AJ22" s="459"/>
      <c r="AK22" s="459"/>
      <c r="AL22" s="459"/>
      <c r="AM22" s="459"/>
      <c r="AN22" s="459"/>
      <c r="AO22" s="459"/>
      <c r="AP22" s="459"/>
      <c r="AQ22" s="459"/>
      <c r="AR22" s="459"/>
      <c r="AS22" s="459"/>
      <c r="AT22" s="459"/>
      <c r="AU22" s="459"/>
      <c r="AV22" s="1552">
        <v>9</v>
      </c>
      <c r="AW22" s="1552"/>
      <c r="AX22" s="460" t="s">
        <v>16</v>
      </c>
      <c r="AY22" s="460"/>
      <c r="AZ22" s="437"/>
      <c r="BA22" s="461"/>
      <c r="BB22" s="452">
        <f t="shared" si="0"/>
        <v>9</v>
      </c>
      <c r="BC22" s="462"/>
    </row>
    <row r="23" spans="1:55" ht="14.25">
      <c r="A23" s="429">
        <v>71</v>
      </c>
      <c r="B23" s="430">
        <v>6016</v>
      </c>
      <c r="C23" s="431" t="s">
        <v>1508</v>
      </c>
      <c r="D23" s="433"/>
      <c r="E23" s="456"/>
      <c r="F23" s="456"/>
      <c r="G23" s="456"/>
      <c r="H23" s="457"/>
      <c r="I23" s="457"/>
      <c r="J23" s="457"/>
      <c r="K23" s="457"/>
      <c r="L23" s="457"/>
      <c r="M23" s="432"/>
      <c r="N23" s="457"/>
      <c r="O23" s="457"/>
      <c r="P23" s="457"/>
      <c r="Q23" s="457"/>
      <c r="R23" s="457"/>
      <c r="S23" s="456"/>
      <c r="T23" s="456"/>
      <c r="U23" s="458" t="s">
        <v>429</v>
      </c>
      <c r="V23" s="451"/>
      <c r="W23" s="459"/>
      <c r="X23" s="459"/>
      <c r="Y23" s="459"/>
      <c r="Z23" s="459"/>
      <c r="AA23" s="459"/>
      <c r="AB23" s="459"/>
      <c r="AC23" s="459"/>
      <c r="AD23" s="459"/>
      <c r="AE23" s="459"/>
      <c r="AF23" s="459"/>
      <c r="AG23" s="459"/>
      <c r="AH23" s="459"/>
      <c r="AI23" s="459"/>
      <c r="AJ23" s="459"/>
      <c r="AK23" s="459"/>
      <c r="AL23" s="459"/>
      <c r="AM23" s="459"/>
      <c r="AN23" s="459"/>
      <c r="AO23" s="459"/>
      <c r="AP23" s="459"/>
      <c r="AQ23" s="459"/>
      <c r="AR23" s="459"/>
      <c r="AS23" s="459"/>
      <c r="AT23" s="459"/>
      <c r="AU23" s="459"/>
      <c r="AV23" s="1552">
        <v>9</v>
      </c>
      <c r="AW23" s="1552"/>
      <c r="AX23" s="460" t="s">
        <v>16</v>
      </c>
      <c r="AY23" s="460"/>
      <c r="AZ23" s="437"/>
      <c r="BA23" s="461"/>
      <c r="BB23" s="452">
        <f t="shared" si="0"/>
        <v>9</v>
      </c>
      <c r="BC23" s="462"/>
    </row>
    <row r="24" spans="1:55" ht="14.25">
      <c r="A24" s="429">
        <v>71</v>
      </c>
      <c r="B24" s="444">
        <v>6017</v>
      </c>
      <c r="C24" s="431" t="s">
        <v>1509</v>
      </c>
      <c r="D24" s="433"/>
      <c r="E24" s="456"/>
      <c r="F24" s="456"/>
      <c r="G24" s="456"/>
      <c r="H24" s="457"/>
      <c r="I24" s="457"/>
      <c r="J24" s="457"/>
      <c r="K24" s="457"/>
      <c r="L24" s="457"/>
      <c r="M24" s="432"/>
      <c r="N24" s="457"/>
      <c r="O24" s="457"/>
      <c r="P24" s="457"/>
      <c r="Q24" s="457"/>
      <c r="R24" s="457"/>
      <c r="S24" s="456"/>
      <c r="T24" s="456"/>
      <c r="U24" s="458" t="s">
        <v>442</v>
      </c>
      <c r="V24" s="451"/>
      <c r="W24" s="459"/>
      <c r="X24" s="459"/>
      <c r="Y24" s="459"/>
      <c r="Z24" s="459"/>
      <c r="AA24" s="459"/>
      <c r="AB24" s="459"/>
      <c r="AC24" s="459"/>
      <c r="AD24" s="459"/>
      <c r="AE24" s="459"/>
      <c r="AF24" s="459"/>
      <c r="AG24" s="459"/>
      <c r="AH24" s="459"/>
      <c r="AI24" s="459"/>
      <c r="AJ24" s="459"/>
      <c r="AK24" s="459"/>
      <c r="AL24" s="459"/>
      <c r="AM24" s="459"/>
      <c r="AN24" s="459"/>
      <c r="AO24" s="459"/>
      <c r="AP24" s="459"/>
      <c r="AQ24" s="459"/>
      <c r="AR24" s="459"/>
      <c r="AS24" s="459"/>
      <c r="AT24" s="459"/>
      <c r="AU24" s="459"/>
      <c r="AV24" s="1552">
        <v>8</v>
      </c>
      <c r="AW24" s="1552"/>
      <c r="AX24" s="460" t="s">
        <v>16</v>
      </c>
      <c r="AY24" s="460"/>
      <c r="AZ24" s="437"/>
      <c r="BA24" s="461"/>
      <c r="BB24" s="452">
        <f t="shared" si="0"/>
        <v>8</v>
      </c>
      <c r="BC24" s="462"/>
    </row>
    <row r="25" spans="1:55" ht="14.25">
      <c r="A25" s="429">
        <v>71</v>
      </c>
      <c r="B25" s="430">
        <v>6018</v>
      </c>
      <c r="C25" s="431" t="s">
        <v>1510</v>
      </c>
      <c r="D25" s="433"/>
      <c r="E25" s="456"/>
      <c r="F25" s="456"/>
      <c r="G25" s="456"/>
      <c r="H25" s="457"/>
      <c r="I25" s="457"/>
      <c r="J25" s="457"/>
      <c r="K25" s="457"/>
      <c r="L25" s="457"/>
      <c r="M25" s="432"/>
      <c r="N25" s="457"/>
      <c r="O25" s="457"/>
      <c r="P25" s="457"/>
      <c r="Q25" s="457"/>
      <c r="R25" s="457"/>
      <c r="S25" s="456"/>
      <c r="T25" s="456"/>
      <c r="U25" s="458" t="s">
        <v>455</v>
      </c>
      <c r="V25" s="451"/>
      <c r="W25" s="459"/>
      <c r="X25" s="459"/>
      <c r="Y25" s="459"/>
      <c r="Z25" s="459"/>
      <c r="AA25" s="459"/>
      <c r="AB25" s="459"/>
      <c r="AC25" s="459"/>
      <c r="AD25" s="459"/>
      <c r="AE25" s="459"/>
      <c r="AF25" s="459"/>
      <c r="AG25" s="459"/>
      <c r="AH25" s="459"/>
      <c r="AI25" s="459"/>
      <c r="AJ25" s="459"/>
      <c r="AK25" s="459"/>
      <c r="AL25" s="459"/>
      <c r="AM25" s="459"/>
      <c r="AN25" s="459"/>
      <c r="AO25" s="459"/>
      <c r="AP25" s="459"/>
      <c r="AQ25" s="459"/>
      <c r="AR25" s="459"/>
      <c r="AS25" s="459"/>
      <c r="AT25" s="459"/>
      <c r="AU25" s="459"/>
      <c r="AV25" s="1552">
        <v>8</v>
      </c>
      <c r="AW25" s="1552"/>
      <c r="AX25" s="460" t="s">
        <v>16</v>
      </c>
      <c r="AY25" s="460"/>
      <c r="AZ25" s="437"/>
      <c r="BA25" s="461"/>
      <c r="BB25" s="452">
        <f t="shared" si="0"/>
        <v>8</v>
      </c>
      <c r="BC25" s="462"/>
    </row>
    <row r="26" spans="1:55" ht="14.25">
      <c r="A26" s="429">
        <v>71</v>
      </c>
      <c r="B26" s="444">
        <v>6019</v>
      </c>
      <c r="C26" s="431" t="s">
        <v>1511</v>
      </c>
      <c r="D26" s="433"/>
      <c r="E26" s="456"/>
      <c r="F26" s="456"/>
      <c r="G26" s="456"/>
      <c r="H26" s="457"/>
      <c r="I26" s="457"/>
      <c r="J26" s="457"/>
      <c r="K26" s="457"/>
      <c r="L26" s="457"/>
      <c r="M26" s="432"/>
      <c r="N26" s="457"/>
      <c r="O26" s="457"/>
      <c r="P26" s="457"/>
      <c r="Q26" s="457"/>
      <c r="R26" s="457"/>
      <c r="S26" s="456"/>
      <c r="T26" s="456"/>
      <c r="U26" s="458" t="s">
        <v>468</v>
      </c>
      <c r="V26" s="451"/>
      <c r="W26" s="459"/>
      <c r="X26" s="459"/>
      <c r="Y26" s="459"/>
      <c r="Z26" s="459"/>
      <c r="AA26" s="459"/>
      <c r="AB26" s="459"/>
      <c r="AC26" s="459"/>
      <c r="AD26" s="459"/>
      <c r="AE26" s="459"/>
      <c r="AF26" s="459"/>
      <c r="AG26" s="459"/>
      <c r="AH26" s="459"/>
      <c r="AI26" s="459"/>
      <c r="AJ26" s="459"/>
      <c r="AK26" s="459"/>
      <c r="AL26" s="459"/>
      <c r="AM26" s="459"/>
      <c r="AN26" s="459"/>
      <c r="AO26" s="459"/>
      <c r="AP26" s="459"/>
      <c r="AQ26" s="459"/>
      <c r="AR26" s="459"/>
      <c r="AS26" s="459"/>
      <c r="AT26" s="459"/>
      <c r="AU26" s="459"/>
      <c r="AV26" s="1552">
        <v>7</v>
      </c>
      <c r="AW26" s="1552"/>
      <c r="AX26" s="460" t="s">
        <v>16</v>
      </c>
      <c r="AY26" s="460"/>
      <c r="AZ26" s="437"/>
      <c r="BA26" s="461"/>
      <c r="BB26" s="452">
        <f t="shared" si="0"/>
        <v>7</v>
      </c>
      <c r="BC26" s="462"/>
    </row>
    <row r="27" spans="1:55" ht="14.25">
      <c r="A27" s="429">
        <v>71</v>
      </c>
      <c r="B27" s="430">
        <v>6020</v>
      </c>
      <c r="C27" s="431" t="s">
        <v>1512</v>
      </c>
      <c r="D27" s="433"/>
      <c r="E27" s="456"/>
      <c r="F27" s="456"/>
      <c r="G27" s="456"/>
      <c r="H27" s="457"/>
      <c r="I27" s="457"/>
      <c r="J27" s="457"/>
      <c r="K27" s="457"/>
      <c r="L27" s="457"/>
      <c r="M27" s="432"/>
      <c r="N27" s="457"/>
      <c r="O27" s="457"/>
      <c r="P27" s="457"/>
      <c r="Q27" s="457"/>
      <c r="R27" s="457"/>
      <c r="S27" s="456"/>
      <c r="T27" s="456"/>
      <c r="U27" s="458" t="s">
        <v>481</v>
      </c>
      <c r="V27" s="451"/>
      <c r="W27" s="459"/>
      <c r="X27" s="459"/>
      <c r="Y27" s="459"/>
      <c r="Z27" s="459"/>
      <c r="AA27" s="459"/>
      <c r="AB27" s="459"/>
      <c r="AC27" s="459"/>
      <c r="AD27" s="459"/>
      <c r="AE27" s="459"/>
      <c r="AF27" s="459"/>
      <c r="AG27" s="459"/>
      <c r="AH27" s="459"/>
      <c r="AI27" s="459"/>
      <c r="AJ27" s="459"/>
      <c r="AK27" s="459"/>
      <c r="AL27" s="459"/>
      <c r="AM27" s="459"/>
      <c r="AN27" s="459"/>
      <c r="AO27" s="459"/>
      <c r="AP27" s="459"/>
      <c r="AQ27" s="459"/>
      <c r="AR27" s="459"/>
      <c r="AS27" s="459"/>
      <c r="AT27" s="459"/>
      <c r="AU27" s="459"/>
      <c r="AV27" s="1552">
        <v>7</v>
      </c>
      <c r="AW27" s="1552"/>
      <c r="AX27" s="460" t="s">
        <v>16</v>
      </c>
      <c r="AY27" s="460"/>
      <c r="AZ27" s="437"/>
      <c r="BA27" s="461"/>
      <c r="BB27" s="452">
        <f t="shared" si="0"/>
        <v>7</v>
      </c>
      <c r="BC27" s="462"/>
    </row>
    <row r="28" spans="1:55" ht="14.25">
      <c r="A28" s="429">
        <v>71</v>
      </c>
      <c r="B28" s="444">
        <v>6021</v>
      </c>
      <c r="C28" s="431" t="s">
        <v>1513</v>
      </c>
      <c r="D28" s="433"/>
      <c r="E28" s="456"/>
      <c r="F28" s="456"/>
      <c r="G28" s="456"/>
      <c r="H28" s="457"/>
      <c r="I28" s="457"/>
      <c r="J28" s="457"/>
      <c r="K28" s="457"/>
      <c r="L28" s="457"/>
      <c r="M28" s="448" t="s">
        <v>1514</v>
      </c>
      <c r="N28" s="417"/>
      <c r="O28" s="417"/>
      <c r="P28" s="417"/>
      <c r="Q28" s="417"/>
      <c r="R28" s="417"/>
      <c r="S28" s="416"/>
      <c r="T28" s="463"/>
      <c r="U28" s="458" t="s">
        <v>495</v>
      </c>
      <c r="V28" s="451"/>
      <c r="W28" s="459"/>
      <c r="X28" s="459"/>
      <c r="Y28" s="459"/>
      <c r="Z28" s="459"/>
      <c r="AA28" s="459"/>
      <c r="AB28" s="459"/>
      <c r="AC28" s="459"/>
      <c r="AD28" s="459"/>
      <c r="AE28" s="459"/>
      <c r="AF28" s="459"/>
      <c r="AG28" s="459"/>
      <c r="AH28" s="459"/>
      <c r="AI28" s="459"/>
      <c r="AJ28" s="459"/>
      <c r="AK28" s="459"/>
      <c r="AL28" s="459"/>
      <c r="AM28" s="459"/>
      <c r="AN28" s="459"/>
      <c r="AO28" s="459"/>
      <c r="AP28" s="459"/>
      <c r="AQ28" s="459"/>
      <c r="AR28" s="459"/>
      <c r="AS28" s="459"/>
      <c r="AT28" s="459"/>
      <c r="AU28" s="459"/>
      <c r="AV28" s="1552">
        <v>49</v>
      </c>
      <c r="AW28" s="1552"/>
      <c r="AX28" s="460" t="s">
        <v>16</v>
      </c>
      <c r="AY28" s="460"/>
      <c r="AZ28" s="437"/>
      <c r="BA28" s="461"/>
      <c r="BB28" s="452">
        <f t="shared" si="0"/>
        <v>49</v>
      </c>
      <c r="BC28" s="462"/>
    </row>
    <row r="29" spans="1:55" ht="14.25">
      <c r="A29" s="429">
        <v>71</v>
      </c>
      <c r="B29" s="430">
        <v>6022</v>
      </c>
      <c r="C29" s="431" t="s">
        <v>1515</v>
      </c>
      <c r="D29" s="433"/>
      <c r="E29" s="456"/>
      <c r="F29" s="456"/>
      <c r="G29" s="456"/>
      <c r="H29" s="457"/>
      <c r="I29" s="457"/>
      <c r="J29" s="457"/>
      <c r="K29" s="457"/>
      <c r="L29" s="457"/>
      <c r="M29" s="432"/>
      <c r="N29" s="433"/>
      <c r="O29" s="433"/>
      <c r="P29" s="433"/>
      <c r="Q29" s="433"/>
      <c r="R29" s="433"/>
      <c r="S29" s="455"/>
      <c r="T29" s="455"/>
      <c r="U29" s="458" t="s">
        <v>508</v>
      </c>
      <c r="V29" s="451"/>
      <c r="W29" s="459"/>
      <c r="X29" s="459"/>
      <c r="Y29" s="459"/>
      <c r="Z29" s="459"/>
      <c r="AA29" s="459"/>
      <c r="AB29" s="459"/>
      <c r="AC29" s="459"/>
      <c r="AD29" s="459"/>
      <c r="AE29" s="459"/>
      <c r="AF29" s="459"/>
      <c r="AG29" s="459"/>
      <c r="AH29" s="459"/>
      <c r="AI29" s="459"/>
      <c r="AJ29" s="459"/>
      <c r="AK29" s="459"/>
      <c r="AL29" s="459"/>
      <c r="AM29" s="459"/>
      <c r="AN29" s="459"/>
      <c r="AO29" s="459"/>
      <c r="AP29" s="459"/>
      <c r="AQ29" s="459"/>
      <c r="AR29" s="459"/>
      <c r="AS29" s="459"/>
      <c r="AT29" s="459"/>
      <c r="AU29" s="459"/>
      <c r="AV29" s="1552">
        <v>37</v>
      </c>
      <c r="AW29" s="1552"/>
      <c r="AX29" s="460" t="s">
        <v>16</v>
      </c>
      <c r="AY29" s="460"/>
      <c r="AZ29" s="437"/>
      <c r="BA29" s="461"/>
      <c r="BB29" s="452">
        <f t="shared" si="0"/>
        <v>37</v>
      </c>
      <c r="BC29" s="462"/>
    </row>
    <row r="30" spans="1:55" ht="14.25">
      <c r="A30" s="429">
        <v>71</v>
      </c>
      <c r="B30" s="444">
        <v>6023</v>
      </c>
      <c r="C30" s="431" t="s">
        <v>1516</v>
      </c>
      <c r="D30" s="433"/>
      <c r="E30" s="456"/>
      <c r="F30" s="456"/>
      <c r="G30" s="456"/>
      <c r="H30" s="457"/>
      <c r="I30" s="457"/>
      <c r="J30" s="457"/>
      <c r="K30" s="457"/>
      <c r="L30" s="457"/>
      <c r="M30" s="432"/>
      <c r="N30" s="457"/>
      <c r="O30" s="457"/>
      <c r="P30" s="457"/>
      <c r="Q30" s="457"/>
      <c r="R30" s="457"/>
      <c r="S30" s="456"/>
      <c r="T30" s="456"/>
      <c r="U30" s="458" t="s">
        <v>521</v>
      </c>
      <c r="V30" s="451"/>
      <c r="W30" s="459"/>
      <c r="X30" s="459"/>
      <c r="Y30" s="459"/>
      <c r="Z30" s="459"/>
      <c r="AA30" s="459"/>
      <c r="AB30" s="459"/>
      <c r="AC30" s="459"/>
      <c r="AD30" s="459"/>
      <c r="AE30" s="459"/>
      <c r="AF30" s="459"/>
      <c r="AG30" s="459"/>
      <c r="AH30" s="459"/>
      <c r="AI30" s="459"/>
      <c r="AJ30" s="459"/>
      <c r="AK30" s="459"/>
      <c r="AL30" s="459"/>
      <c r="AM30" s="459"/>
      <c r="AN30" s="459"/>
      <c r="AO30" s="459"/>
      <c r="AP30" s="459"/>
      <c r="AQ30" s="459"/>
      <c r="AR30" s="459"/>
      <c r="AS30" s="459"/>
      <c r="AT30" s="459"/>
      <c r="AU30" s="459"/>
      <c r="AV30" s="1552">
        <v>29</v>
      </c>
      <c r="AW30" s="1552"/>
      <c r="AX30" s="460" t="s">
        <v>16</v>
      </c>
      <c r="AY30" s="460"/>
      <c r="AZ30" s="437"/>
      <c r="BA30" s="461"/>
      <c r="BB30" s="452">
        <f t="shared" si="0"/>
        <v>29</v>
      </c>
      <c r="BC30" s="462"/>
    </row>
    <row r="31" spans="1:55" ht="14.25">
      <c r="A31" s="429">
        <v>71</v>
      </c>
      <c r="B31" s="430">
        <v>6024</v>
      </c>
      <c r="C31" s="431" t="s">
        <v>1517</v>
      </c>
      <c r="D31" s="433"/>
      <c r="E31" s="456"/>
      <c r="F31" s="456"/>
      <c r="G31" s="456"/>
      <c r="H31" s="457"/>
      <c r="I31" s="457"/>
      <c r="J31" s="457"/>
      <c r="K31" s="457"/>
      <c r="L31" s="457"/>
      <c r="M31" s="432"/>
      <c r="N31" s="457"/>
      <c r="O31" s="457"/>
      <c r="P31" s="457"/>
      <c r="Q31" s="457"/>
      <c r="R31" s="457"/>
      <c r="S31" s="456"/>
      <c r="T31" s="456"/>
      <c r="U31" s="458" t="s">
        <v>534</v>
      </c>
      <c r="V31" s="451"/>
      <c r="W31" s="459"/>
      <c r="X31" s="459"/>
      <c r="Y31" s="459"/>
      <c r="Z31" s="459"/>
      <c r="AA31" s="459"/>
      <c r="AB31" s="459"/>
      <c r="AC31" s="459"/>
      <c r="AD31" s="459"/>
      <c r="AE31" s="459"/>
      <c r="AF31" s="459"/>
      <c r="AG31" s="459"/>
      <c r="AH31" s="459"/>
      <c r="AI31" s="459"/>
      <c r="AJ31" s="459"/>
      <c r="AK31" s="459"/>
      <c r="AL31" s="459"/>
      <c r="AM31" s="459"/>
      <c r="AN31" s="459"/>
      <c r="AO31" s="459"/>
      <c r="AP31" s="459"/>
      <c r="AQ31" s="459"/>
      <c r="AR31" s="459"/>
      <c r="AS31" s="459"/>
      <c r="AT31" s="459"/>
      <c r="AU31" s="459"/>
      <c r="AV31" s="1552">
        <v>24</v>
      </c>
      <c r="AW31" s="1552"/>
      <c r="AX31" s="460" t="s">
        <v>16</v>
      </c>
      <c r="AY31" s="460"/>
      <c r="AZ31" s="437"/>
      <c r="BA31" s="461"/>
      <c r="BB31" s="452">
        <f t="shared" si="0"/>
        <v>24</v>
      </c>
      <c r="BC31" s="462"/>
    </row>
    <row r="32" spans="1:55" ht="14.25">
      <c r="A32" s="429">
        <v>71</v>
      </c>
      <c r="B32" s="444">
        <v>6025</v>
      </c>
      <c r="C32" s="431" t="s">
        <v>1518</v>
      </c>
      <c r="D32" s="433"/>
      <c r="E32" s="456"/>
      <c r="F32" s="456"/>
      <c r="G32" s="456"/>
      <c r="H32" s="457"/>
      <c r="I32" s="457"/>
      <c r="J32" s="457"/>
      <c r="K32" s="457"/>
      <c r="L32" s="457"/>
      <c r="M32" s="432"/>
      <c r="N32" s="457"/>
      <c r="O32" s="457"/>
      <c r="P32" s="457"/>
      <c r="Q32" s="457"/>
      <c r="R32" s="457"/>
      <c r="S32" s="456"/>
      <c r="T32" s="456"/>
      <c r="U32" s="458" t="s">
        <v>547</v>
      </c>
      <c r="V32" s="451"/>
      <c r="W32" s="459"/>
      <c r="X32" s="459"/>
      <c r="Y32" s="459"/>
      <c r="Z32" s="459"/>
      <c r="AA32" s="459"/>
      <c r="AB32" s="459"/>
      <c r="AC32" s="459"/>
      <c r="AD32" s="459"/>
      <c r="AE32" s="459"/>
      <c r="AF32" s="459"/>
      <c r="AG32" s="459"/>
      <c r="AH32" s="459"/>
      <c r="AI32" s="459"/>
      <c r="AJ32" s="459"/>
      <c r="AK32" s="459"/>
      <c r="AL32" s="459"/>
      <c r="AM32" s="459"/>
      <c r="AN32" s="459"/>
      <c r="AO32" s="459"/>
      <c r="AP32" s="459"/>
      <c r="AQ32" s="459"/>
      <c r="AR32" s="459"/>
      <c r="AS32" s="459"/>
      <c r="AT32" s="459"/>
      <c r="AU32" s="459"/>
      <c r="AV32" s="1552">
        <v>21</v>
      </c>
      <c r="AW32" s="1552"/>
      <c r="AX32" s="460" t="s">
        <v>16</v>
      </c>
      <c r="AY32" s="460"/>
      <c r="AZ32" s="437"/>
      <c r="BA32" s="461"/>
      <c r="BB32" s="452">
        <f t="shared" si="0"/>
        <v>21</v>
      </c>
      <c r="BC32" s="462"/>
    </row>
    <row r="33" spans="1:55" ht="14.25">
      <c r="A33" s="429">
        <v>71</v>
      </c>
      <c r="B33" s="430">
        <v>6026</v>
      </c>
      <c r="C33" s="431" t="s">
        <v>1519</v>
      </c>
      <c r="D33" s="433"/>
      <c r="E33" s="456"/>
      <c r="F33" s="456"/>
      <c r="G33" s="456"/>
      <c r="H33" s="457"/>
      <c r="I33" s="457"/>
      <c r="J33" s="457"/>
      <c r="K33" s="457"/>
      <c r="L33" s="457"/>
      <c r="M33" s="432"/>
      <c r="N33" s="457"/>
      <c r="O33" s="457"/>
      <c r="P33" s="457"/>
      <c r="Q33" s="457"/>
      <c r="R33" s="457"/>
      <c r="S33" s="456"/>
      <c r="T33" s="456"/>
      <c r="U33" s="448" t="s">
        <v>560</v>
      </c>
      <c r="V33" s="451"/>
      <c r="W33" s="459"/>
      <c r="X33" s="459"/>
      <c r="Y33" s="459"/>
      <c r="Z33" s="459"/>
      <c r="AA33" s="459"/>
      <c r="AB33" s="459"/>
      <c r="AC33" s="459"/>
      <c r="AD33" s="459"/>
      <c r="AE33" s="459"/>
      <c r="AF33" s="459"/>
      <c r="AG33" s="459"/>
      <c r="AH33" s="459"/>
      <c r="AI33" s="459"/>
      <c r="AJ33" s="459"/>
      <c r="AK33" s="459"/>
      <c r="AL33" s="459"/>
      <c r="AM33" s="459"/>
      <c r="AN33" s="459"/>
      <c r="AO33" s="459"/>
      <c r="AP33" s="459"/>
      <c r="AQ33" s="459"/>
      <c r="AR33" s="459"/>
      <c r="AS33" s="459"/>
      <c r="AT33" s="459"/>
      <c r="AU33" s="459"/>
      <c r="AV33" s="1552">
        <v>18</v>
      </c>
      <c r="AW33" s="1552"/>
      <c r="AX33" s="460" t="s">
        <v>16</v>
      </c>
      <c r="AY33" s="460"/>
      <c r="AZ33" s="437"/>
      <c r="BA33" s="461"/>
      <c r="BB33" s="452">
        <f t="shared" si="0"/>
        <v>18</v>
      </c>
      <c r="BC33" s="462"/>
    </row>
    <row r="34" spans="1:55" ht="14.25">
      <c r="A34" s="429">
        <v>71</v>
      </c>
      <c r="B34" s="444">
        <v>6027</v>
      </c>
      <c r="C34" s="431" t="s">
        <v>1520</v>
      </c>
      <c r="D34" s="456"/>
      <c r="E34" s="456"/>
      <c r="F34" s="456"/>
      <c r="G34" s="456"/>
      <c r="H34" s="457"/>
      <c r="I34" s="457"/>
      <c r="J34" s="457"/>
      <c r="K34" s="457"/>
      <c r="L34" s="457"/>
      <c r="M34" s="448" t="s">
        <v>1521</v>
      </c>
      <c r="N34" s="464"/>
      <c r="O34" s="464"/>
      <c r="P34" s="464"/>
      <c r="Q34" s="464"/>
      <c r="R34" s="464"/>
      <c r="S34" s="464"/>
      <c r="T34" s="465"/>
      <c r="U34" s="448" t="s">
        <v>1522</v>
      </c>
      <c r="V34" s="416"/>
      <c r="W34" s="416"/>
      <c r="X34" s="416"/>
      <c r="Y34" s="416"/>
      <c r="Z34" s="416"/>
      <c r="AA34" s="416"/>
      <c r="AB34" s="416"/>
      <c r="AC34" s="416"/>
      <c r="AD34" s="417"/>
      <c r="AE34" s="437"/>
      <c r="AF34" s="449"/>
      <c r="AG34" s="449"/>
      <c r="AH34" s="449"/>
      <c r="AI34" s="449"/>
      <c r="AJ34" s="449"/>
      <c r="AK34" s="449"/>
      <c r="AL34" s="436"/>
      <c r="AM34" s="450"/>
      <c r="AN34" s="450"/>
      <c r="AO34" s="451"/>
      <c r="AP34" s="451"/>
      <c r="AQ34" s="451"/>
      <c r="AR34" s="451"/>
      <c r="AS34" s="451"/>
      <c r="AT34" s="451"/>
      <c r="AU34" s="451"/>
      <c r="AV34" s="1553">
        <v>148</v>
      </c>
      <c r="AW34" s="1553"/>
      <c r="AX34" s="438" t="s">
        <v>16</v>
      </c>
      <c r="AY34" s="438"/>
      <c r="AZ34" s="426"/>
      <c r="BA34" s="423"/>
      <c r="BB34" s="452">
        <f t="shared" si="0"/>
        <v>148</v>
      </c>
      <c r="BC34" s="443"/>
    </row>
    <row r="35" spans="1:55" ht="14.25">
      <c r="A35" s="429">
        <v>71</v>
      </c>
      <c r="B35" s="430">
        <v>6028</v>
      </c>
      <c r="C35" s="431" t="s">
        <v>1523</v>
      </c>
      <c r="D35" s="456"/>
      <c r="E35" s="456"/>
      <c r="F35" s="456"/>
      <c r="G35" s="456"/>
      <c r="H35" s="457"/>
      <c r="I35" s="457"/>
      <c r="J35" s="457"/>
      <c r="K35" s="457"/>
      <c r="L35" s="457"/>
      <c r="M35" s="432"/>
      <c r="N35" s="446"/>
      <c r="O35" s="446"/>
      <c r="P35" s="446"/>
      <c r="Q35" s="446"/>
      <c r="R35" s="446"/>
      <c r="S35" s="446"/>
      <c r="T35" s="447"/>
      <c r="U35" s="448" t="s">
        <v>1524</v>
      </c>
      <c r="V35" s="416"/>
      <c r="W35" s="416"/>
      <c r="X35" s="416"/>
      <c r="Y35" s="416"/>
      <c r="Z35" s="416"/>
      <c r="AA35" s="416"/>
      <c r="AB35" s="416"/>
      <c r="AC35" s="416"/>
      <c r="AD35" s="417"/>
      <c r="AE35" s="437"/>
      <c r="AF35" s="449"/>
      <c r="AG35" s="449"/>
      <c r="AH35" s="449"/>
      <c r="AI35" s="449"/>
      <c r="AJ35" s="449"/>
      <c r="AK35" s="449"/>
      <c r="AL35" s="436"/>
      <c r="AM35" s="450"/>
      <c r="AN35" s="450"/>
      <c r="AO35" s="451"/>
      <c r="AP35" s="451"/>
      <c r="AQ35" s="451"/>
      <c r="AR35" s="451"/>
      <c r="AS35" s="451"/>
      <c r="AT35" s="451"/>
      <c r="AU35" s="451"/>
      <c r="AV35" s="1553">
        <v>148</v>
      </c>
      <c r="AW35" s="1553"/>
      <c r="AX35" s="438" t="s">
        <v>16</v>
      </c>
      <c r="AY35" s="438"/>
      <c r="AZ35" s="426"/>
      <c r="BA35" s="423"/>
      <c r="BB35" s="452">
        <f t="shared" si="0"/>
        <v>148</v>
      </c>
      <c r="BC35" s="443"/>
    </row>
    <row r="36" spans="1:55" ht="14.25">
      <c r="A36" s="429">
        <v>71</v>
      </c>
      <c r="B36" s="444">
        <v>6029</v>
      </c>
      <c r="C36" s="431" t="s">
        <v>1525</v>
      </c>
      <c r="D36" s="456"/>
      <c r="E36" s="456"/>
      <c r="F36" s="456"/>
      <c r="G36" s="456"/>
      <c r="H36" s="457"/>
      <c r="I36" s="457"/>
      <c r="J36" s="457"/>
      <c r="K36" s="457"/>
      <c r="L36" s="457"/>
      <c r="M36" s="432"/>
      <c r="N36" s="446"/>
      <c r="O36" s="446"/>
      <c r="P36" s="446"/>
      <c r="Q36" s="446"/>
      <c r="R36" s="446"/>
      <c r="S36" s="446"/>
      <c r="T36" s="447"/>
      <c r="U36" s="448" t="s">
        <v>1526</v>
      </c>
      <c r="V36" s="416"/>
      <c r="W36" s="416"/>
      <c r="X36" s="416"/>
      <c r="Y36" s="416"/>
      <c r="Z36" s="416"/>
      <c r="AA36" s="416"/>
      <c r="AB36" s="416"/>
      <c r="AC36" s="416"/>
      <c r="AD36" s="417"/>
      <c r="AE36" s="437"/>
      <c r="AF36" s="449"/>
      <c r="AG36" s="449"/>
      <c r="AH36" s="449"/>
      <c r="AI36" s="449"/>
      <c r="AJ36" s="449"/>
      <c r="AK36" s="449"/>
      <c r="AL36" s="436"/>
      <c r="AM36" s="450"/>
      <c r="AN36" s="450"/>
      <c r="AO36" s="451"/>
      <c r="AP36" s="451"/>
      <c r="AQ36" s="451"/>
      <c r="AR36" s="451"/>
      <c r="AS36" s="451"/>
      <c r="AT36" s="451"/>
      <c r="AU36" s="451"/>
      <c r="AV36" s="1553">
        <v>148</v>
      </c>
      <c r="AW36" s="1553"/>
      <c r="AX36" s="438" t="s">
        <v>16</v>
      </c>
      <c r="AY36" s="438"/>
      <c r="AZ36" s="426"/>
      <c r="BA36" s="423"/>
      <c r="BB36" s="452">
        <f t="shared" si="0"/>
        <v>148</v>
      </c>
      <c r="BC36" s="443"/>
    </row>
    <row r="37" spans="1:55" ht="14.25">
      <c r="A37" s="429">
        <v>71</v>
      </c>
      <c r="B37" s="430">
        <v>6030</v>
      </c>
      <c r="C37" s="431" t="s">
        <v>1527</v>
      </c>
      <c r="D37" s="456"/>
      <c r="E37" s="456"/>
      <c r="F37" s="456"/>
      <c r="G37" s="456"/>
      <c r="H37" s="457"/>
      <c r="I37" s="457"/>
      <c r="J37" s="457"/>
      <c r="K37" s="457"/>
      <c r="L37" s="457"/>
      <c r="M37" s="432"/>
      <c r="N37" s="446"/>
      <c r="O37" s="446"/>
      <c r="P37" s="446"/>
      <c r="Q37" s="446"/>
      <c r="R37" s="446"/>
      <c r="S37" s="446"/>
      <c r="T37" s="447"/>
      <c r="U37" s="448" t="s">
        <v>1528</v>
      </c>
      <c r="V37" s="416"/>
      <c r="W37" s="416"/>
      <c r="X37" s="416"/>
      <c r="Y37" s="416"/>
      <c r="Z37" s="416"/>
      <c r="AA37" s="416"/>
      <c r="AB37" s="416"/>
      <c r="AC37" s="416"/>
      <c r="AD37" s="417"/>
      <c r="AE37" s="437"/>
      <c r="AF37" s="449"/>
      <c r="AG37" s="449"/>
      <c r="AH37" s="449"/>
      <c r="AI37" s="449"/>
      <c r="AJ37" s="449"/>
      <c r="AK37" s="449"/>
      <c r="AL37" s="436"/>
      <c r="AM37" s="450"/>
      <c r="AN37" s="450"/>
      <c r="AO37" s="451"/>
      <c r="AP37" s="451"/>
      <c r="AQ37" s="451"/>
      <c r="AR37" s="451"/>
      <c r="AS37" s="451"/>
      <c r="AT37" s="451"/>
      <c r="AU37" s="451"/>
      <c r="AV37" s="1553">
        <v>74</v>
      </c>
      <c r="AW37" s="1553"/>
      <c r="AX37" s="438" t="s">
        <v>16</v>
      </c>
      <c r="AY37" s="438"/>
      <c r="AZ37" s="426"/>
      <c r="BA37" s="423"/>
      <c r="BB37" s="452">
        <f t="shared" si="0"/>
        <v>74</v>
      </c>
      <c r="BC37" s="443"/>
    </row>
    <row r="38" spans="1:55" ht="14.25">
      <c r="A38" s="429">
        <v>71</v>
      </c>
      <c r="B38" s="444">
        <v>6031</v>
      </c>
      <c r="C38" s="431" t="s">
        <v>1529</v>
      </c>
      <c r="D38" s="456"/>
      <c r="E38" s="456"/>
      <c r="F38" s="456"/>
      <c r="G38" s="456"/>
      <c r="H38" s="457"/>
      <c r="I38" s="457"/>
      <c r="J38" s="457"/>
      <c r="K38" s="457"/>
      <c r="L38" s="457"/>
      <c r="M38" s="432"/>
      <c r="N38" s="446"/>
      <c r="O38" s="446"/>
      <c r="P38" s="446"/>
      <c r="Q38" s="446"/>
      <c r="R38" s="446"/>
      <c r="S38" s="446"/>
      <c r="T38" s="447"/>
      <c r="U38" s="448" t="s">
        <v>1530</v>
      </c>
      <c r="V38" s="416"/>
      <c r="W38" s="416"/>
      <c r="X38" s="416"/>
      <c r="Y38" s="416"/>
      <c r="Z38" s="416"/>
      <c r="AA38" s="416"/>
      <c r="AB38" s="416"/>
      <c r="AC38" s="416"/>
      <c r="AD38" s="417"/>
      <c r="AE38" s="437"/>
      <c r="AF38" s="449"/>
      <c r="AG38" s="449"/>
      <c r="AH38" s="449"/>
      <c r="AI38" s="449"/>
      <c r="AJ38" s="449"/>
      <c r="AK38" s="449"/>
      <c r="AL38" s="436"/>
      <c r="AM38" s="450"/>
      <c r="AN38" s="450"/>
      <c r="AO38" s="451"/>
      <c r="AP38" s="451"/>
      <c r="AQ38" s="451"/>
      <c r="AR38" s="451"/>
      <c r="AS38" s="451"/>
      <c r="AT38" s="451"/>
      <c r="AU38" s="451"/>
      <c r="AV38" s="1553">
        <v>74</v>
      </c>
      <c r="AW38" s="1553"/>
      <c r="AX38" s="438" t="s">
        <v>16</v>
      </c>
      <c r="AY38" s="438"/>
      <c r="AZ38" s="426"/>
      <c r="BA38" s="423"/>
      <c r="BB38" s="452">
        <f t="shared" si="0"/>
        <v>74</v>
      </c>
      <c r="BC38" s="443"/>
    </row>
    <row r="39" spans="1:55" ht="14.25">
      <c r="A39" s="429">
        <v>71</v>
      </c>
      <c r="B39" s="430">
        <v>6032</v>
      </c>
      <c r="C39" s="431" t="s">
        <v>1531</v>
      </c>
      <c r="D39" s="456"/>
      <c r="E39" s="456"/>
      <c r="F39" s="456"/>
      <c r="G39" s="456"/>
      <c r="H39" s="457"/>
      <c r="I39" s="457"/>
      <c r="J39" s="457"/>
      <c r="K39" s="457"/>
      <c r="L39" s="457"/>
      <c r="M39" s="432"/>
      <c r="N39" s="446"/>
      <c r="O39" s="446"/>
      <c r="P39" s="446"/>
      <c r="Q39" s="446"/>
      <c r="R39" s="446"/>
      <c r="S39" s="446"/>
      <c r="T39" s="447"/>
      <c r="U39" s="448" t="s">
        <v>1532</v>
      </c>
      <c r="V39" s="416"/>
      <c r="W39" s="416"/>
      <c r="X39" s="416"/>
      <c r="Y39" s="416"/>
      <c r="Z39" s="416"/>
      <c r="AA39" s="416"/>
      <c r="AB39" s="416"/>
      <c r="AC39" s="416"/>
      <c r="AD39" s="417"/>
      <c r="AE39" s="437"/>
      <c r="AF39" s="449"/>
      <c r="AG39" s="449"/>
      <c r="AH39" s="449"/>
      <c r="AI39" s="449"/>
      <c r="AJ39" s="449"/>
      <c r="AK39" s="449"/>
      <c r="AL39" s="436"/>
      <c r="AM39" s="450"/>
      <c r="AN39" s="450"/>
      <c r="AO39" s="451"/>
      <c r="AP39" s="451"/>
      <c r="AQ39" s="451"/>
      <c r="AR39" s="451"/>
      <c r="AS39" s="451"/>
      <c r="AT39" s="451"/>
      <c r="AU39" s="451"/>
      <c r="AV39" s="1553">
        <v>49</v>
      </c>
      <c r="AW39" s="1553"/>
      <c r="AX39" s="438" t="s">
        <v>16</v>
      </c>
      <c r="AY39" s="438"/>
      <c r="AZ39" s="426"/>
      <c r="BA39" s="423"/>
      <c r="BB39" s="452">
        <f t="shared" si="0"/>
        <v>49</v>
      </c>
      <c r="BC39" s="443"/>
    </row>
    <row r="40" spans="1:55" ht="14.25">
      <c r="A40" s="429">
        <v>71</v>
      </c>
      <c r="B40" s="444">
        <v>6033</v>
      </c>
      <c r="C40" s="431" t="s">
        <v>1533</v>
      </c>
      <c r="D40" s="456"/>
      <c r="E40" s="456"/>
      <c r="F40" s="456"/>
      <c r="G40" s="456"/>
      <c r="H40" s="457"/>
      <c r="I40" s="457"/>
      <c r="J40" s="457"/>
      <c r="K40" s="457"/>
      <c r="L40" s="457"/>
      <c r="M40" s="432"/>
      <c r="N40" s="446"/>
      <c r="O40" s="446"/>
      <c r="P40" s="446"/>
      <c r="Q40" s="446"/>
      <c r="R40" s="446"/>
      <c r="S40" s="446"/>
      <c r="T40" s="447"/>
      <c r="U40" s="448" t="s">
        <v>1534</v>
      </c>
      <c r="V40" s="416"/>
      <c r="W40" s="416"/>
      <c r="X40" s="416"/>
      <c r="Y40" s="416"/>
      <c r="Z40" s="416"/>
      <c r="AA40" s="416"/>
      <c r="AB40" s="416"/>
      <c r="AC40" s="416"/>
      <c r="AD40" s="417"/>
      <c r="AE40" s="437"/>
      <c r="AF40" s="449"/>
      <c r="AG40" s="449"/>
      <c r="AH40" s="449"/>
      <c r="AI40" s="449"/>
      <c r="AJ40" s="449"/>
      <c r="AK40" s="449"/>
      <c r="AL40" s="436"/>
      <c r="AM40" s="450"/>
      <c r="AN40" s="450"/>
      <c r="AO40" s="451"/>
      <c r="AP40" s="451"/>
      <c r="AQ40" s="451"/>
      <c r="AR40" s="451"/>
      <c r="AS40" s="451"/>
      <c r="AT40" s="451"/>
      <c r="AU40" s="451"/>
      <c r="AV40" s="1553">
        <v>49</v>
      </c>
      <c r="AW40" s="1553"/>
      <c r="AX40" s="438" t="s">
        <v>16</v>
      </c>
      <c r="AY40" s="438"/>
      <c r="AZ40" s="426"/>
      <c r="BA40" s="423"/>
      <c r="BB40" s="452">
        <f t="shared" si="0"/>
        <v>49</v>
      </c>
      <c r="BC40" s="443"/>
    </row>
    <row r="41" spans="1:55" ht="14.25">
      <c r="A41" s="429">
        <v>71</v>
      </c>
      <c r="B41" s="430">
        <v>6034</v>
      </c>
      <c r="C41" s="431" t="s">
        <v>1535</v>
      </c>
      <c r="D41" s="456"/>
      <c r="E41" s="456"/>
      <c r="F41" s="456"/>
      <c r="G41" s="456"/>
      <c r="H41" s="457"/>
      <c r="I41" s="457"/>
      <c r="J41" s="457"/>
      <c r="K41" s="457"/>
      <c r="L41" s="457"/>
      <c r="M41" s="432"/>
      <c r="N41" s="446"/>
      <c r="O41" s="446"/>
      <c r="P41" s="446"/>
      <c r="Q41" s="446"/>
      <c r="R41" s="446"/>
      <c r="S41" s="446"/>
      <c r="T41" s="447"/>
      <c r="U41" s="448" t="s">
        <v>1536</v>
      </c>
      <c r="V41" s="416"/>
      <c r="W41" s="416"/>
      <c r="X41" s="416"/>
      <c r="Y41" s="416"/>
      <c r="Z41" s="416"/>
      <c r="AA41" s="416"/>
      <c r="AB41" s="416"/>
      <c r="AC41" s="416"/>
      <c r="AD41" s="417"/>
      <c r="AE41" s="437"/>
      <c r="AF41" s="449"/>
      <c r="AG41" s="449"/>
      <c r="AH41" s="449"/>
      <c r="AI41" s="449"/>
      <c r="AJ41" s="449"/>
      <c r="AK41" s="449"/>
      <c r="AL41" s="436"/>
      <c r="AM41" s="450"/>
      <c r="AN41" s="450"/>
      <c r="AO41" s="451"/>
      <c r="AP41" s="451"/>
      <c r="AQ41" s="451"/>
      <c r="AR41" s="451"/>
      <c r="AS41" s="451"/>
      <c r="AT41" s="451"/>
      <c r="AU41" s="451"/>
      <c r="AV41" s="1553">
        <v>37</v>
      </c>
      <c r="AW41" s="1553"/>
      <c r="AX41" s="438" t="s">
        <v>16</v>
      </c>
      <c r="AY41" s="438"/>
      <c r="AZ41" s="426"/>
      <c r="BA41" s="423"/>
      <c r="BB41" s="452">
        <f t="shared" si="0"/>
        <v>37</v>
      </c>
      <c r="BC41" s="443"/>
    </row>
    <row r="42" spans="1:55" ht="14.25">
      <c r="A42" s="429">
        <v>71</v>
      </c>
      <c r="B42" s="444">
        <v>6035</v>
      </c>
      <c r="C42" s="431" t="s">
        <v>1537</v>
      </c>
      <c r="D42" s="456"/>
      <c r="E42" s="456"/>
      <c r="F42" s="456"/>
      <c r="G42" s="456"/>
      <c r="H42" s="457"/>
      <c r="I42" s="457"/>
      <c r="J42" s="457"/>
      <c r="K42" s="457"/>
      <c r="L42" s="457"/>
      <c r="M42" s="432"/>
      <c r="N42" s="446"/>
      <c r="O42" s="446"/>
      <c r="P42" s="446"/>
      <c r="Q42" s="446"/>
      <c r="R42" s="446"/>
      <c r="S42" s="446"/>
      <c r="T42" s="447"/>
      <c r="U42" s="448" t="s">
        <v>1538</v>
      </c>
      <c r="V42" s="416"/>
      <c r="W42" s="416"/>
      <c r="X42" s="416"/>
      <c r="Y42" s="416"/>
      <c r="Z42" s="416"/>
      <c r="AA42" s="416"/>
      <c r="AB42" s="416"/>
      <c r="AC42" s="416"/>
      <c r="AD42" s="417"/>
      <c r="AE42" s="437"/>
      <c r="AF42" s="449"/>
      <c r="AG42" s="449"/>
      <c r="AH42" s="449"/>
      <c r="AI42" s="449"/>
      <c r="AJ42" s="449"/>
      <c r="AK42" s="449"/>
      <c r="AL42" s="436"/>
      <c r="AM42" s="450"/>
      <c r="AN42" s="450"/>
      <c r="AO42" s="451"/>
      <c r="AP42" s="451"/>
      <c r="AQ42" s="451"/>
      <c r="AR42" s="451"/>
      <c r="AS42" s="451"/>
      <c r="AT42" s="451"/>
      <c r="AU42" s="451"/>
      <c r="AV42" s="1553">
        <v>37</v>
      </c>
      <c r="AW42" s="1553"/>
      <c r="AX42" s="438" t="s">
        <v>16</v>
      </c>
      <c r="AY42" s="438"/>
      <c r="AZ42" s="426"/>
      <c r="BA42" s="423"/>
      <c r="BB42" s="452">
        <f t="shared" si="0"/>
        <v>37</v>
      </c>
      <c r="BC42" s="443"/>
    </row>
    <row r="43" spans="1:55" ht="14.25">
      <c r="A43" s="429">
        <v>71</v>
      </c>
      <c r="B43" s="430">
        <v>6036</v>
      </c>
      <c r="C43" s="431" t="s">
        <v>1539</v>
      </c>
      <c r="D43" s="456"/>
      <c r="E43" s="456"/>
      <c r="F43" s="456"/>
      <c r="G43" s="456"/>
      <c r="H43" s="457"/>
      <c r="I43" s="457"/>
      <c r="J43" s="457"/>
      <c r="K43" s="457"/>
      <c r="L43" s="457"/>
      <c r="M43" s="432"/>
      <c r="N43" s="446"/>
      <c r="O43" s="446"/>
      <c r="P43" s="446"/>
      <c r="Q43" s="446"/>
      <c r="R43" s="446"/>
      <c r="S43" s="446"/>
      <c r="T43" s="447"/>
      <c r="U43" s="448" t="s">
        <v>1540</v>
      </c>
      <c r="V43" s="416"/>
      <c r="W43" s="416"/>
      <c r="X43" s="416"/>
      <c r="Y43" s="416"/>
      <c r="Z43" s="416"/>
      <c r="AA43" s="416"/>
      <c r="AB43" s="416"/>
      <c r="AC43" s="416"/>
      <c r="AD43" s="417"/>
      <c r="AE43" s="437"/>
      <c r="AF43" s="449"/>
      <c r="AG43" s="449"/>
      <c r="AH43" s="449"/>
      <c r="AI43" s="449"/>
      <c r="AJ43" s="449"/>
      <c r="AK43" s="449"/>
      <c r="AL43" s="436"/>
      <c r="AM43" s="450"/>
      <c r="AN43" s="450"/>
      <c r="AO43" s="451"/>
      <c r="AP43" s="451"/>
      <c r="AQ43" s="451"/>
      <c r="AR43" s="451"/>
      <c r="AS43" s="451"/>
      <c r="AT43" s="451"/>
      <c r="AU43" s="451"/>
      <c r="AV43" s="1553">
        <v>29</v>
      </c>
      <c r="AW43" s="1553"/>
      <c r="AX43" s="438" t="s">
        <v>16</v>
      </c>
      <c r="AY43" s="438"/>
      <c r="AZ43" s="426"/>
      <c r="BA43" s="423"/>
      <c r="BB43" s="452">
        <f t="shared" si="0"/>
        <v>29</v>
      </c>
      <c r="BC43" s="443"/>
    </row>
    <row r="44" spans="1:55" ht="14.25">
      <c r="A44" s="429">
        <v>71</v>
      </c>
      <c r="B44" s="444">
        <v>6037</v>
      </c>
      <c r="C44" s="431" t="s">
        <v>1541</v>
      </c>
      <c r="D44" s="456"/>
      <c r="E44" s="456"/>
      <c r="F44" s="456"/>
      <c r="G44" s="456"/>
      <c r="H44" s="457"/>
      <c r="I44" s="457"/>
      <c r="J44" s="457"/>
      <c r="K44" s="457"/>
      <c r="L44" s="457"/>
      <c r="M44" s="432"/>
      <c r="N44" s="446"/>
      <c r="O44" s="446"/>
      <c r="P44" s="446"/>
      <c r="Q44" s="446"/>
      <c r="R44" s="446"/>
      <c r="S44" s="446"/>
      <c r="T44" s="447"/>
      <c r="U44" s="448" t="s">
        <v>1542</v>
      </c>
      <c r="V44" s="416"/>
      <c r="W44" s="416"/>
      <c r="X44" s="416"/>
      <c r="Y44" s="416"/>
      <c r="Z44" s="416"/>
      <c r="AA44" s="416"/>
      <c r="AB44" s="416"/>
      <c r="AC44" s="416"/>
      <c r="AD44" s="417"/>
      <c r="AE44" s="437"/>
      <c r="AF44" s="449"/>
      <c r="AG44" s="449"/>
      <c r="AH44" s="449"/>
      <c r="AI44" s="449"/>
      <c r="AJ44" s="449"/>
      <c r="AK44" s="449"/>
      <c r="AL44" s="436"/>
      <c r="AM44" s="450"/>
      <c r="AN44" s="450"/>
      <c r="AO44" s="451"/>
      <c r="AP44" s="451"/>
      <c r="AQ44" s="451"/>
      <c r="AR44" s="451"/>
      <c r="AS44" s="451"/>
      <c r="AT44" s="451"/>
      <c r="AU44" s="451"/>
      <c r="AV44" s="1553">
        <v>24</v>
      </c>
      <c r="AW44" s="1553"/>
      <c r="AX44" s="438" t="s">
        <v>16</v>
      </c>
      <c r="AY44" s="438"/>
      <c r="AZ44" s="426"/>
      <c r="BA44" s="423"/>
      <c r="BB44" s="452">
        <f t="shared" si="0"/>
        <v>24</v>
      </c>
      <c r="BC44" s="443"/>
    </row>
    <row r="45" spans="1:55" ht="14.25">
      <c r="A45" s="429">
        <v>71</v>
      </c>
      <c r="B45" s="430">
        <v>6038</v>
      </c>
      <c r="C45" s="431" t="s">
        <v>1543</v>
      </c>
      <c r="D45" s="456"/>
      <c r="E45" s="456"/>
      <c r="F45" s="456"/>
      <c r="G45" s="456"/>
      <c r="H45" s="457"/>
      <c r="I45" s="457"/>
      <c r="J45" s="457"/>
      <c r="K45" s="457"/>
      <c r="L45" s="457"/>
      <c r="M45" s="432"/>
      <c r="N45" s="446"/>
      <c r="O45" s="446"/>
      <c r="P45" s="446"/>
      <c r="Q45" s="446"/>
      <c r="R45" s="446"/>
      <c r="S45" s="446"/>
      <c r="T45" s="447"/>
      <c r="U45" s="448" t="s">
        <v>1544</v>
      </c>
      <c r="V45" s="416"/>
      <c r="W45" s="416"/>
      <c r="X45" s="416"/>
      <c r="Y45" s="416"/>
      <c r="Z45" s="416"/>
      <c r="AA45" s="416"/>
      <c r="AB45" s="416"/>
      <c r="AC45" s="416"/>
      <c r="AD45" s="417"/>
      <c r="AE45" s="437"/>
      <c r="AF45" s="449"/>
      <c r="AG45" s="449"/>
      <c r="AH45" s="449"/>
      <c r="AI45" s="449"/>
      <c r="AJ45" s="449"/>
      <c r="AK45" s="449"/>
      <c r="AL45" s="436"/>
      <c r="AM45" s="450"/>
      <c r="AN45" s="450"/>
      <c r="AO45" s="451"/>
      <c r="AP45" s="451"/>
      <c r="AQ45" s="451"/>
      <c r="AR45" s="451"/>
      <c r="AS45" s="451"/>
      <c r="AT45" s="451"/>
      <c r="AU45" s="451"/>
      <c r="AV45" s="1553">
        <v>21</v>
      </c>
      <c r="AW45" s="1553"/>
      <c r="AX45" s="438" t="s">
        <v>16</v>
      </c>
      <c r="AY45" s="438"/>
      <c r="AZ45" s="426"/>
      <c r="BA45" s="423"/>
      <c r="BB45" s="452">
        <f t="shared" si="0"/>
        <v>21</v>
      </c>
      <c r="BC45" s="443"/>
    </row>
    <row r="46" spans="1:55" ht="14.25">
      <c r="A46" s="429">
        <v>71</v>
      </c>
      <c r="B46" s="444">
        <v>6039</v>
      </c>
      <c r="C46" s="431" t="s">
        <v>1545</v>
      </c>
      <c r="D46" s="456"/>
      <c r="E46" s="456"/>
      <c r="F46" s="456"/>
      <c r="G46" s="456"/>
      <c r="H46" s="457"/>
      <c r="I46" s="457"/>
      <c r="J46" s="457"/>
      <c r="K46" s="457"/>
      <c r="L46" s="457"/>
      <c r="M46" s="432"/>
      <c r="N46" s="446"/>
      <c r="O46" s="446"/>
      <c r="P46" s="446"/>
      <c r="Q46" s="446"/>
      <c r="R46" s="446"/>
      <c r="S46" s="446"/>
      <c r="T46" s="447"/>
      <c r="U46" s="448" t="s">
        <v>1546</v>
      </c>
      <c r="V46" s="416"/>
      <c r="W46" s="416"/>
      <c r="X46" s="416"/>
      <c r="Y46" s="416"/>
      <c r="Z46" s="416"/>
      <c r="AA46" s="416"/>
      <c r="AB46" s="416"/>
      <c r="AC46" s="416"/>
      <c r="AD46" s="417"/>
      <c r="AE46" s="437"/>
      <c r="AF46" s="449"/>
      <c r="AG46" s="449"/>
      <c r="AH46" s="449"/>
      <c r="AI46" s="449"/>
      <c r="AJ46" s="449"/>
      <c r="AK46" s="449"/>
      <c r="AL46" s="436"/>
      <c r="AM46" s="450"/>
      <c r="AN46" s="450"/>
      <c r="AO46" s="451"/>
      <c r="AP46" s="451"/>
      <c r="AQ46" s="451"/>
      <c r="AR46" s="451"/>
      <c r="AS46" s="451"/>
      <c r="AT46" s="451"/>
      <c r="AU46" s="451"/>
      <c r="AV46" s="1553">
        <v>18</v>
      </c>
      <c r="AW46" s="1553"/>
      <c r="AX46" s="438" t="s">
        <v>16</v>
      </c>
      <c r="AY46" s="438"/>
      <c r="AZ46" s="426"/>
      <c r="BA46" s="423"/>
      <c r="BB46" s="452">
        <f t="shared" si="0"/>
        <v>18</v>
      </c>
      <c r="BC46" s="443"/>
    </row>
    <row r="47" spans="1:55" ht="14.25">
      <c r="A47" s="429">
        <v>71</v>
      </c>
      <c r="B47" s="430">
        <v>6040</v>
      </c>
      <c r="C47" s="431" t="s">
        <v>1547</v>
      </c>
      <c r="D47" s="456"/>
      <c r="E47" s="456"/>
      <c r="F47" s="456"/>
      <c r="G47" s="456"/>
      <c r="H47" s="457"/>
      <c r="I47" s="457"/>
      <c r="J47" s="457"/>
      <c r="K47" s="457"/>
      <c r="L47" s="457"/>
      <c r="M47" s="432"/>
      <c r="N47" s="446"/>
      <c r="O47" s="446"/>
      <c r="P47" s="446"/>
      <c r="Q47" s="446"/>
      <c r="R47" s="446"/>
      <c r="S47" s="446"/>
      <c r="T47" s="447"/>
      <c r="U47" s="448" t="s">
        <v>1548</v>
      </c>
      <c r="V47" s="416"/>
      <c r="W47" s="416"/>
      <c r="X47" s="416"/>
      <c r="Y47" s="416"/>
      <c r="Z47" s="416"/>
      <c r="AA47" s="416"/>
      <c r="AB47" s="416"/>
      <c r="AC47" s="416"/>
      <c r="AD47" s="417"/>
      <c r="AE47" s="437"/>
      <c r="AF47" s="449"/>
      <c r="AG47" s="449"/>
      <c r="AH47" s="449"/>
      <c r="AI47" s="449"/>
      <c r="AJ47" s="449"/>
      <c r="AK47" s="449"/>
      <c r="AL47" s="436"/>
      <c r="AM47" s="450"/>
      <c r="AN47" s="450"/>
      <c r="AO47" s="451"/>
      <c r="AP47" s="451"/>
      <c r="AQ47" s="451"/>
      <c r="AR47" s="451"/>
      <c r="AS47" s="451"/>
      <c r="AT47" s="451"/>
      <c r="AU47" s="451"/>
      <c r="AV47" s="1553">
        <v>16</v>
      </c>
      <c r="AW47" s="1553"/>
      <c r="AX47" s="438" t="s">
        <v>16</v>
      </c>
      <c r="AY47" s="438"/>
      <c r="AZ47" s="426"/>
      <c r="BA47" s="423"/>
      <c r="BB47" s="452">
        <f t="shared" si="0"/>
        <v>16</v>
      </c>
      <c r="BC47" s="443"/>
    </row>
    <row r="48" spans="1:55" ht="14.25">
      <c r="A48" s="429">
        <v>71</v>
      </c>
      <c r="B48" s="444">
        <v>6041</v>
      </c>
      <c r="C48" s="431" t="s">
        <v>1549</v>
      </c>
      <c r="D48" s="456"/>
      <c r="E48" s="456"/>
      <c r="F48" s="456"/>
      <c r="G48" s="456"/>
      <c r="H48" s="457"/>
      <c r="I48" s="457"/>
      <c r="J48" s="457"/>
      <c r="K48" s="457"/>
      <c r="L48" s="457"/>
      <c r="M48" s="432"/>
      <c r="N48" s="446"/>
      <c r="O48" s="446"/>
      <c r="P48" s="446"/>
      <c r="Q48" s="446"/>
      <c r="R48" s="446"/>
      <c r="S48" s="446"/>
      <c r="T48" s="447"/>
      <c r="U48" s="448" t="s">
        <v>1550</v>
      </c>
      <c r="V48" s="416"/>
      <c r="W48" s="416"/>
      <c r="X48" s="416"/>
      <c r="Y48" s="416"/>
      <c r="Z48" s="416"/>
      <c r="AA48" s="416"/>
      <c r="AB48" s="416"/>
      <c r="AC48" s="416"/>
      <c r="AD48" s="417"/>
      <c r="AE48" s="437"/>
      <c r="AF48" s="449"/>
      <c r="AG48" s="449"/>
      <c r="AH48" s="449"/>
      <c r="AI48" s="449"/>
      <c r="AJ48" s="449"/>
      <c r="AK48" s="449"/>
      <c r="AL48" s="436"/>
      <c r="AM48" s="450"/>
      <c r="AN48" s="450"/>
      <c r="AO48" s="451"/>
      <c r="AP48" s="451"/>
      <c r="AQ48" s="451"/>
      <c r="AR48" s="451"/>
      <c r="AS48" s="451"/>
      <c r="AT48" s="451"/>
      <c r="AU48" s="451"/>
      <c r="AV48" s="1553">
        <v>14</v>
      </c>
      <c r="AW48" s="1553"/>
      <c r="AX48" s="438" t="s">
        <v>16</v>
      </c>
      <c r="AY48" s="438"/>
      <c r="AZ48" s="426"/>
      <c r="BA48" s="423"/>
      <c r="BB48" s="452">
        <f t="shared" si="0"/>
        <v>14</v>
      </c>
      <c r="BC48" s="443"/>
    </row>
    <row r="49" spans="1:55" ht="14.25">
      <c r="A49" s="429">
        <v>71</v>
      </c>
      <c r="B49" s="430">
        <v>6042</v>
      </c>
      <c r="C49" s="431" t="s">
        <v>1551</v>
      </c>
      <c r="D49" s="456"/>
      <c r="E49" s="456"/>
      <c r="F49" s="456"/>
      <c r="G49" s="456"/>
      <c r="H49" s="457"/>
      <c r="I49" s="457"/>
      <c r="J49" s="457"/>
      <c r="K49" s="457"/>
      <c r="L49" s="457"/>
      <c r="M49" s="448" t="s">
        <v>1552</v>
      </c>
      <c r="N49" s="464"/>
      <c r="O49" s="464"/>
      <c r="P49" s="464"/>
      <c r="Q49" s="464"/>
      <c r="R49" s="464"/>
      <c r="S49" s="464"/>
      <c r="T49" s="465"/>
      <c r="U49" s="448" t="s">
        <v>1522</v>
      </c>
      <c r="V49" s="416"/>
      <c r="W49" s="416"/>
      <c r="X49" s="416"/>
      <c r="Y49" s="416"/>
      <c r="Z49" s="416"/>
      <c r="AA49" s="416"/>
      <c r="AB49" s="416"/>
      <c r="AC49" s="416"/>
      <c r="AD49" s="417"/>
      <c r="AE49" s="437"/>
      <c r="AF49" s="449"/>
      <c r="AG49" s="449"/>
      <c r="AH49" s="449"/>
      <c r="AI49" s="449"/>
      <c r="AJ49" s="449"/>
      <c r="AK49" s="449"/>
      <c r="AL49" s="436"/>
      <c r="AM49" s="450"/>
      <c r="AN49" s="450"/>
      <c r="AO49" s="451"/>
      <c r="AP49" s="451"/>
      <c r="AQ49" s="451"/>
      <c r="AR49" s="451"/>
      <c r="AS49" s="451"/>
      <c r="AT49" s="451"/>
      <c r="AU49" s="451"/>
      <c r="AV49" s="1553">
        <v>148</v>
      </c>
      <c r="AW49" s="1553"/>
      <c r="AX49" s="438" t="s">
        <v>16</v>
      </c>
      <c r="AY49" s="438"/>
      <c r="AZ49" s="426"/>
      <c r="BA49" s="423"/>
      <c r="BB49" s="452">
        <f t="shared" si="0"/>
        <v>148</v>
      </c>
      <c r="BC49" s="443"/>
    </row>
    <row r="50" spans="1:55" ht="14.25">
      <c r="A50" s="429">
        <v>71</v>
      </c>
      <c r="B50" s="444">
        <v>6043</v>
      </c>
      <c r="C50" s="431" t="s">
        <v>1553</v>
      </c>
      <c r="D50" s="456"/>
      <c r="E50" s="456"/>
      <c r="F50" s="456"/>
      <c r="G50" s="456"/>
      <c r="H50" s="457"/>
      <c r="I50" s="457"/>
      <c r="J50" s="457"/>
      <c r="K50" s="457"/>
      <c r="L50" s="457"/>
      <c r="M50" s="432"/>
      <c r="N50" s="446"/>
      <c r="O50" s="446"/>
      <c r="P50" s="446"/>
      <c r="Q50" s="446"/>
      <c r="R50" s="446"/>
      <c r="S50" s="446"/>
      <c r="T50" s="447"/>
      <c r="U50" s="448" t="s">
        <v>1524</v>
      </c>
      <c r="V50" s="416"/>
      <c r="W50" s="416"/>
      <c r="X50" s="416"/>
      <c r="Y50" s="416"/>
      <c r="Z50" s="416"/>
      <c r="AA50" s="416"/>
      <c r="AB50" s="416"/>
      <c r="AC50" s="416"/>
      <c r="AD50" s="417"/>
      <c r="AE50" s="437"/>
      <c r="AF50" s="449"/>
      <c r="AG50" s="449"/>
      <c r="AH50" s="449"/>
      <c r="AI50" s="449"/>
      <c r="AJ50" s="449"/>
      <c r="AK50" s="449"/>
      <c r="AL50" s="436"/>
      <c r="AM50" s="450"/>
      <c r="AN50" s="450"/>
      <c r="AO50" s="451"/>
      <c r="AP50" s="451"/>
      <c r="AQ50" s="451"/>
      <c r="AR50" s="451"/>
      <c r="AS50" s="451"/>
      <c r="AT50" s="451"/>
      <c r="AU50" s="451"/>
      <c r="AV50" s="1553">
        <v>148</v>
      </c>
      <c r="AW50" s="1553"/>
      <c r="AX50" s="438" t="s">
        <v>16</v>
      </c>
      <c r="AY50" s="438"/>
      <c r="AZ50" s="426"/>
      <c r="BA50" s="423"/>
      <c r="BB50" s="452">
        <f t="shared" si="0"/>
        <v>148</v>
      </c>
      <c r="BC50" s="443"/>
    </row>
    <row r="51" spans="1:55" ht="14.25">
      <c r="A51" s="429">
        <v>71</v>
      </c>
      <c r="B51" s="430">
        <v>6044</v>
      </c>
      <c r="C51" s="431" t="s">
        <v>1554</v>
      </c>
      <c r="D51" s="456"/>
      <c r="E51" s="456"/>
      <c r="F51" s="456"/>
      <c r="G51" s="456"/>
      <c r="H51" s="457"/>
      <c r="I51" s="457"/>
      <c r="J51" s="457"/>
      <c r="K51" s="457"/>
      <c r="L51" s="457"/>
      <c r="M51" s="432"/>
      <c r="N51" s="446"/>
      <c r="O51" s="446"/>
      <c r="P51" s="446"/>
      <c r="Q51" s="446"/>
      <c r="R51" s="446"/>
      <c r="S51" s="446"/>
      <c r="T51" s="447"/>
      <c r="U51" s="448" t="s">
        <v>1526</v>
      </c>
      <c r="V51" s="416"/>
      <c r="W51" s="416"/>
      <c r="X51" s="416"/>
      <c r="Y51" s="416"/>
      <c r="Z51" s="416"/>
      <c r="AA51" s="416"/>
      <c r="AB51" s="416"/>
      <c r="AC51" s="416"/>
      <c r="AD51" s="417"/>
      <c r="AE51" s="437"/>
      <c r="AF51" s="449"/>
      <c r="AG51" s="449"/>
      <c r="AH51" s="449"/>
      <c r="AI51" s="449"/>
      <c r="AJ51" s="449"/>
      <c r="AK51" s="449"/>
      <c r="AL51" s="436"/>
      <c r="AM51" s="450"/>
      <c r="AN51" s="450"/>
      <c r="AO51" s="451"/>
      <c r="AP51" s="451"/>
      <c r="AQ51" s="451"/>
      <c r="AR51" s="451"/>
      <c r="AS51" s="451"/>
      <c r="AT51" s="451"/>
      <c r="AU51" s="451"/>
      <c r="AV51" s="1553">
        <v>148</v>
      </c>
      <c r="AW51" s="1553"/>
      <c r="AX51" s="438" t="s">
        <v>16</v>
      </c>
      <c r="AY51" s="438"/>
      <c r="AZ51" s="426"/>
      <c r="BA51" s="423"/>
      <c r="BB51" s="452">
        <f t="shared" si="0"/>
        <v>148</v>
      </c>
      <c r="BC51" s="443"/>
    </row>
    <row r="52" spans="1:55" ht="14.25">
      <c r="A52" s="429">
        <v>71</v>
      </c>
      <c r="B52" s="444">
        <v>6045</v>
      </c>
      <c r="C52" s="431" t="s">
        <v>1555</v>
      </c>
      <c r="D52" s="456"/>
      <c r="E52" s="456"/>
      <c r="F52" s="456"/>
      <c r="G52" s="456"/>
      <c r="H52" s="457"/>
      <c r="I52" s="457"/>
      <c r="J52" s="457"/>
      <c r="K52" s="457"/>
      <c r="L52" s="457"/>
      <c r="M52" s="432"/>
      <c r="N52" s="446"/>
      <c r="O52" s="446"/>
      <c r="P52" s="446"/>
      <c r="Q52" s="446"/>
      <c r="R52" s="446"/>
      <c r="S52" s="446"/>
      <c r="T52" s="447"/>
      <c r="U52" s="448" t="s">
        <v>1528</v>
      </c>
      <c r="V52" s="416"/>
      <c r="W52" s="416"/>
      <c r="X52" s="416"/>
      <c r="Y52" s="416"/>
      <c r="Z52" s="416"/>
      <c r="AA52" s="416"/>
      <c r="AB52" s="416"/>
      <c r="AC52" s="416"/>
      <c r="AD52" s="417"/>
      <c r="AE52" s="437"/>
      <c r="AF52" s="449"/>
      <c r="AG52" s="449"/>
      <c r="AH52" s="449"/>
      <c r="AI52" s="449"/>
      <c r="AJ52" s="449"/>
      <c r="AK52" s="449"/>
      <c r="AL52" s="436"/>
      <c r="AM52" s="450"/>
      <c r="AN52" s="450"/>
      <c r="AO52" s="451"/>
      <c r="AP52" s="451"/>
      <c r="AQ52" s="451"/>
      <c r="AR52" s="451"/>
      <c r="AS52" s="451"/>
      <c r="AT52" s="451"/>
      <c r="AU52" s="451"/>
      <c r="AV52" s="1553">
        <v>74</v>
      </c>
      <c r="AW52" s="1553"/>
      <c r="AX52" s="438" t="s">
        <v>16</v>
      </c>
      <c r="AY52" s="438"/>
      <c r="AZ52" s="426"/>
      <c r="BA52" s="423"/>
      <c r="BB52" s="452">
        <f t="shared" si="0"/>
        <v>74</v>
      </c>
      <c r="BC52" s="443"/>
    </row>
    <row r="53" spans="1:55" ht="14.25">
      <c r="A53" s="429">
        <v>71</v>
      </c>
      <c r="B53" s="430">
        <v>6046</v>
      </c>
      <c r="C53" s="431" t="s">
        <v>1556</v>
      </c>
      <c r="D53" s="456"/>
      <c r="E53" s="456"/>
      <c r="F53" s="456"/>
      <c r="G53" s="456"/>
      <c r="H53" s="457"/>
      <c r="I53" s="457"/>
      <c r="J53" s="457"/>
      <c r="K53" s="457"/>
      <c r="L53" s="457"/>
      <c r="M53" s="432"/>
      <c r="N53" s="446"/>
      <c r="O53" s="446"/>
      <c r="P53" s="446"/>
      <c r="Q53" s="446"/>
      <c r="R53" s="446"/>
      <c r="S53" s="446"/>
      <c r="T53" s="447"/>
      <c r="U53" s="448" t="s">
        <v>1530</v>
      </c>
      <c r="V53" s="416"/>
      <c r="W53" s="416"/>
      <c r="X53" s="416"/>
      <c r="Y53" s="416"/>
      <c r="Z53" s="416"/>
      <c r="AA53" s="416"/>
      <c r="AB53" s="416"/>
      <c r="AC53" s="416"/>
      <c r="AD53" s="417"/>
      <c r="AE53" s="437"/>
      <c r="AF53" s="449"/>
      <c r="AG53" s="449"/>
      <c r="AH53" s="449"/>
      <c r="AI53" s="449"/>
      <c r="AJ53" s="449"/>
      <c r="AK53" s="449"/>
      <c r="AL53" s="436"/>
      <c r="AM53" s="450"/>
      <c r="AN53" s="450"/>
      <c r="AO53" s="451"/>
      <c r="AP53" s="451"/>
      <c r="AQ53" s="451"/>
      <c r="AR53" s="451"/>
      <c r="AS53" s="451"/>
      <c r="AT53" s="451"/>
      <c r="AU53" s="451"/>
      <c r="AV53" s="1553">
        <v>74</v>
      </c>
      <c r="AW53" s="1553"/>
      <c r="AX53" s="438" t="s">
        <v>16</v>
      </c>
      <c r="AY53" s="438"/>
      <c r="AZ53" s="426"/>
      <c r="BA53" s="423"/>
      <c r="BB53" s="452">
        <f t="shared" si="0"/>
        <v>74</v>
      </c>
      <c r="BC53" s="443"/>
    </row>
    <row r="54" spans="1:55" ht="14.25">
      <c r="A54" s="429">
        <v>71</v>
      </c>
      <c r="B54" s="444">
        <v>6047</v>
      </c>
      <c r="C54" s="431" t="s">
        <v>1557</v>
      </c>
      <c r="D54" s="456"/>
      <c r="E54" s="456"/>
      <c r="F54" s="456"/>
      <c r="G54" s="456"/>
      <c r="H54" s="457"/>
      <c r="I54" s="457"/>
      <c r="J54" s="457"/>
      <c r="K54" s="457"/>
      <c r="L54" s="457"/>
      <c r="M54" s="432"/>
      <c r="N54" s="446"/>
      <c r="O54" s="446"/>
      <c r="P54" s="446"/>
      <c r="Q54" s="446"/>
      <c r="R54" s="446"/>
      <c r="S54" s="446"/>
      <c r="T54" s="447"/>
      <c r="U54" s="448" t="s">
        <v>1532</v>
      </c>
      <c r="V54" s="416"/>
      <c r="W54" s="416"/>
      <c r="X54" s="416"/>
      <c r="Y54" s="416"/>
      <c r="Z54" s="416"/>
      <c r="AA54" s="416"/>
      <c r="AB54" s="416"/>
      <c r="AC54" s="416"/>
      <c r="AD54" s="417"/>
      <c r="AE54" s="437"/>
      <c r="AF54" s="449"/>
      <c r="AG54" s="449"/>
      <c r="AH54" s="449"/>
      <c r="AI54" s="449"/>
      <c r="AJ54" s="449"/>
      <c r="AK54" s="449"/>
      <c r="AL54" s="436"/>
      <c r="AM54" s="450"/>
      <c r="AN54" s="450"/>
      <c r="AO54" s="451"/>
      <c r="AP54" s="451"/>
      <c r="AQ54" s="451"/>
      <c r="AR54" s="451"/>
      <c r="AS54" s="451"/>
      <c r="AT54" s="451"/>
      <c r="AU54" s="451"/>
      <c r="AV54" s="1553">
        <v>49</v>
      </c>
      <c r="AW54" s="1553"/>
      <c r="AX54" s="438" t="s">
        <v>16</v>
      </c>
      <c r="AY54" s="438"/>
      <c r="AZ54" s="426"/>
      <c r="BA54" s="423"/>
      <c r="BB54" s="452">
        <f t="shared" si="0"/>
        <v>49</v>
      </c>
      <c r="BC54" s="443"/>
    </row>
    <row r="55" spans="1:55" ht="14.25">
      <c r="A55" s="429">
        <v>71</v>
      </c>
      <c r="B55" s="430">
        <v>6048</v>
      </c>
      <c r="C55" s="431" t="s">
        <v>1558</v>
      </c>
      <c r="D55" s="456"/>
      <c r="E55" s="456"/>
      <c r="F55" s="456"/>
      <c r="G55" s="456"/>
      <c r="H55" s="457"/>
      <c r="I55" s="457"/>
      <c r="J55" s="457"/>
      <c r="K55" s="457"/>
      <c r="L55" s="457"/>
      <c r="M55" s="432"/>
      <c r="N55" s="446"/>
      <c r="O55" s="446"/>
      <c r="P55" s="446"/>
      <c r="Q55" s="446"/>
      <c r="R55" s="446"/>
      <c r="S55" s="446"/>
      <c r="T55" s="447"/>
      <c r="U55" s="448" t="s">
        <v>1534</v>
      </c>
      <c r="V55" s="416"/>
      <c r="W55" s="416"/>
      <c r="X55" s="416"/>
      <c r="Y55" s="416"/>
      <c r="Z55" s="416"/>
      <c r="AA55" s="416"/>
      <c r="AB55" s="416"/>
      <c r="AC55" s="416"/>
      <c r="AD55" s="417"/>
      <c r="AE55" s="437"/>
      <c r="AF55" s="449"/>
      <c r="AG55" s="449"/>
      <c r="AH55" s="449"/>
      <c r="AI55" s="449"/>
      <c r="AJ55" s="449"/>
      <c r="AK55" s="449"/>
      <c r="AL55" s="436"/>
      <c r="AM55" s="450"/>
      <c r="AN55" s="450"/>
      <c r="AO55" s="451"/>
      <c r="AP55" s="451"/>
      <c r="AQ55" s="451"/>
      <c r="AR55" s="451"/>
      <c r="AS55" s="451"/>
      <c r="AT55" s="451"/>
      <c r="AU55" s="451"/>
      <c r="AV55" s="1553">
        <v>49</v>
      </c>
      <c r="AW55" s="1553"/>
      <c r="AX55" s="438" t="s">
        <v>16</v>
      </c>
      <c r="AY55" s="438"/>
      <c r="AZ55" s="426"/>
      <c r="BA55" s="423"/>
      <c r="BB55" s="452">
        <f t="shared" si="0"/>
        <v>49</v>
      </c>
      <c r="BC55" s="443"/>
    </row>
    <row r="56" spans="1:55" ht="14.25">
      <c r="A56" s="429">
        <v>71</v>
      </c>
      <c r="B56" s="444">
        <v>6049</v>
      </c>
      <c r="C56" s="431" t="s">
        <v>1559</v>
      </c>
      <c r="D56" s="456"/>
      <c r="E56" s="456"/>
      <c r="F56" s="456"/>
      <c r="G56" s="456"/>
      <c r="H56" s="457"/>
      <c r="I56" s="457"/>
      <c r="J56" s="457"/>
      <c r="K56" s="457"/>
      <c r="L56" s="457"/>
      <c r="M56" s="432"/>
      <c r="N56" s="446"/>
      <c r="O56" s="446"/>
      <c r="P56" s="446"/>
      <c r="Q56" s="446"/>
      <c r="R56" s="446"/>
      <c r="S56" s="446"/>
      <c r="T56" s="447"/>
      <c r="U56" s="448" t="s">
        <v>1536</v>
      </c>
      <c r="V56" s="416"/>
      <c r="W56" s="416"/>
      <c r="X56" s="416"/>
      <c r="Y56" s="416"/>
      <c r="Z56" s="416"/>
      <c r="AA56" s="416"/>
      <c r="AB56" s="416"/>
      <c r="AC56" s="416"/>
      <c r="AD56" s="417"/>
      <c r="AE56" s="437"/>
      <c r="AF56" s="449"/>
      <c r="AG56" s="449"/>
      <c r="AH56" s="449"/>
      <c r="AI56" s="449"/>
      <c r="AJ56" s="449"/>
      <c r="AK56" s="449"/>
      <c r="AL56" s="436"/>
      <c r="AM56" s="450"/>
      <c r="AN56" s="450"/>
      <c r="AO56" s="451"/>
      <c r="AP56" s="451"/>
      <c r="AQ56" s="451"/>
      <c r="AR56" s="451"/>
      <c r="AS56" s="451"/>
      <c r="AT56" s="451"/>
      <c r="AU56" s="451"/>
      <c r="AV56" s="1553">
        <v>37</v>
      </c>
      <c r="AW56" s="1553"/>
      <c r="AX56" s="438" t="s">
        <v>16</v>
      </c>
      <c r="AY56" s="438"/>
      <c r="AZ56" s="426"/>
      <c r="BA56" s="423"/>
      <c r="BB56" s="452">
        <f t="shared" si="0"/>
        <v>37</v>
      </c>
      <c r="BC56" s="443"/>
    </row>
    <row r="57" spans="1:55" ht="14.25">
      <c r="A57" s="429">
        <v>71</v>
      </c>
      <c r="B57" s="430">
        <v>6050</v>
      </c>
      <c r="C57" s="431" t="s">
        <v>1560</v>
      </c>
      <c r="D57" s="456"/>
      <c r="E57" s="456"/>
      <c r="F57" s="456"/>
      <c r="G57" s="456"/>
      <c r="H57" s="457"/>
      <c r="I57" s="457"/>
      <c r="J57" s="457"/>
      <c r="K57" s="457"/>
      <c r="L57" s="457"/>
      <c r="M57" s="432"/>
      <c r="N57" s="446"/>
      <c r="O57" s="446"/>
      <c r="P57" s="446"/>
      <c r="Q57" s="446"/>
      <c r="R57" s="446"/>
      <c r="S57" s="446"/>
      <c r="T57" s="447"/>
      <c r="U57" s="448" t="s">
        <v>1538</v>
      </c>
      <c r="V57" s="416"/>
      <c r="W57" s="416"/>
      <c r="X57" s="416"/>
      <c r="Y57" s="416"/>
      <c r="Z57" s="416"/>
      <c r="AA57" s="416"/>
      <c r="AB57" s="416"/>
      <c r="AC57" s="416"/>
      <c r="AD57" s="417"/>
      <c r="AE57" s="437"/>
      <c r="AF57" s="449"/>
      <c r="AG57" s="449"/>
      <c r="AH57" s="449"/>
      <c r="AI57" s="449"/>
      <c r="AJ57" s="449"/>
      <c r="AK57" s="449"/>
      <c r="AL57" s="436"/>
      <c r="AM57" s="450"/>
      <c r="AN57" s="450"/>
      <c r="AO57" s="451"/>
      <c r="AP57" s="451"/>
      <c r="AQ57" s="451"/>
      <c r="AR57" s="451"/>
      <c r="AS57" s="451"/>
      <c r="AT57" s="451"/>
      <c r="AU57" s="451"/>
      <c r="AV57" s="1553">
        <v>37</v>
      </c>
      <c r="AW57" s="1553"/>
      <c r="AX57" s="438" t="s">
        <v>16</v>
      </c>
      <c r="AY57" s="438"/>
      <c r="AZ57" s="426"/>
      <c r="BA57" s="423"/>
      <c r="BB57" s="452">
        <f t="shared" si="0"/>
        <v>37</v>
      </c>
      <c r="BC57" s="443"/>
    </row>
    <row r="58" spans="1:55" ht="14.25">
      <c r="A58" s="429">
        <v>71</v>
      </c>
      <c r="B58" s="444">
        <v>6051</v>
      </c>
      <c r="C58" s="431" t="s">
        <v>1561</v>
      </c>
      <c r="D58" s="456"/>
      <c r="E58" s="456"/>
      <c r="F58" s="456"/>
      <c r="G58" s="456"/>
      <c r="H58" s="457"/>
      <c r="I58" s="457"/>
      <c r="J58" s="457"/>
      <c r="K58" s="457"/>
      <c r="L58" s="457"/>
      <c r="M58" s="432"/>
      <c r="N58" s="446"/>
      <c r="O58" s="446"/>
      <c r="P58" s="446"/>
      <c r="Q58" s="446"/>
      <c r="R58" s="446"/>
      <c r="S58" s="446"/>
      <c r="T58" s="447"/>
      <c r="U58" s="448" t="s">
        <v>1540</v>
      </c>
      <c r="V58" s="416"/>
      <c r="W58" s="416"/>
      <c r="X58" s="416"/>
      <c r="Y58" s="416"/>
      <c r="Z58" s="416"/>
      <c r="AA58" s="416"/>
      <c r="AB58" s="416"/>
      <c r="AC58" s="416"/>
      <c r="AD58" s="417"/>
      <c r="AE58" s="437"/>
      <c r="AF58" s="449"/>
      <c r="AG58" s="449"/>
      <c r="AH58" s="449"/>
      <c r="AI58" s="449"/>
      <c r="AJ58" s="449"/>
      <c r="AK58" s="449"/>
      <c r="AL58" s="436"/>
      <c r="AM58" s="450"/>
      <c r="AN58" s="450"/>
      <c r="AO58" s="451"/>
      <c r="AP58" s="451"/>
      <c r="AQ58" s="451"/>
      <c r="AR58" s="451"/>
      <c r="AS58" s="451"/>
      <c r="AT58" s="451"/>
      <c r="AU58" s="451"/>
      <c r="AV58" s="1553">
        <v>29</v>
      </c>
      <c r="AW58" s="1553"/>
      <c r="AX58" s="438" t="s">
        <v>16</v>
      </c>
      <c r="AY58" s="438"/>
      <c r="AZ58" s="426"/>
      <c r="BA58" s="423"/>
      <c r="BB58" s="452">
        <f t="shared" si="0"/>
        <v>29</v>
      </c>
      <c r="BC58" s="443"/>
    </row>
    <row r="59" spans="1:55" ht="14.25">
      <c r="A59" s="429">
        <v>71</v>
      </c>
      <c r="B59" s="430">
        <v>6052</v>
      </c>
      <c r="C59" s="431" t="s">
        <v>1562</v>
      </c>
      <c r="D59" s="456"/>
      <c r="E59" s="456"/>
      <c r="F59" s="456"/>
      <c r="G59" s="456"/>
      <c r="H59" s="457"/>
      <c r="I59" s="457"/>
      <c r="J59" s="457"/>
      <c r="K59" s="457"/>
      <c r="L59" s="457"/>
      <c r="M59" s="432"/>
      <c r="N59" s="446"/>
      <c r="O59" s="446"/>
      <c r="P59" s="446"/>
      <c r="Q59" s="446"/>
      <c r="R59" s="446"/>
      <c r="S59" s="446"/>
      <c r="T59" s="447"/>
      <c r="U59" s="448" t="s">
        <v>1542</v>
      </c>
      <c r="V59" s="416"/>
      <c r="W59" s="416"/>
      <c r="X59" s="416"/>
      <c r="Y59" s="416"/>
      <c r="Z59" s="416"/>
      <c r="AA59" s="416"/>
      <c r="AB59" s="416"/>
      <c r="AC59" s="416"/>
      <c r="AD59" s="417"/>
      <c r="AE59" s="437"/>
      <c r="AF59" s="449"/>
      <c r="AG59" s="449"/>
      <c r="AH59" s="449"/>
      <c r="AI59" s="449"/>
      <c r="AJ59" s="449"/>
      <c r="AK59" s="449"/>
      <c r="AL59" s="436"/>
      <c r="AM59" s="450"/>
      <c r="AN59" s="450"/>
      <c r="AO59" s="451"/>
      <c r="AP59" s="451"/>
      <c r="AQ59" s="451"/>
      <c r="AR59" s="451"/>
      <c r="AS59" s="451"/>
      <c r="AT59" s="451"/>
      <c r="AU59" s="451"/>
      <c r="AV59" s="1553">
        <v>24</v>
      </c>
      <c r="AW59" s="1553"/>
      <c r="AX59" s="438" t="s">
        <v>16</v>
      </c>
      <c r="AY59" s="438"/>
      <c r="AZ59" s="426"/>
      <c r="BA59" s="423"/>
      <c r="BB59" s="452">
        <f t="shared" si="0"/>
        <v>24</v>
      </c>
      <c r="BC59" s="443"/>
    </row>
    <row r="60" spans="1:55" ht="14.25">
      <c r="A60" s="429">
        <v>71</v>
      </c>
      <c r="B60" s="444">
        <v>6053</v>
      </c>
      <c r="C60" s="431" t="s">
        <v>1563</v>
      </c>
      <c r="D60" s="456"/>
      <c r="E60" s="456"/>
      <c r="F60" s="456"/>
      <c r="G60" s="456"/>
      <c r="H60" s="457"/>
      <c r="I60" s="457"/>
      <c r="J60" s="457"/>
      <c r="K60" s="457"/>
      <c r="L60" s="457"/>
      <c r="M60" s="432"/>
      <c r="N60" s="446"/>
      <c r="O60" s="446"/>
      <c r="P60" s="446"/>
      <c r="Q60" s="446"/>
      <c r="R60" s="446"/>
      <c r="S60" s="446"/>
      <c r="T60" s="447"/>
      <c r="U60" s="448" t="s">
        <v>1544</v>
      </c>
      <c r="V60" s="416"/>
      <c r="W60" s="416"/>
      <c r="X60" s="416"/>
      <c r="Y60" s="416"/>
      <c r="Z60" s="416"/>
      <c r="AA60" s="416"/>
      <c r="AB60" s="416"/>
      <c r="AC60" s="416"/>
      <c r="AD60" s="417"/>
      <c r="AE60" s="437"/>
      <c r="AF60" s="449"/>
      <c r="AG60" s="449"/>
      <c r="AH60" s="449"/>
      <c r="AI60" s="449"/>
      <c r="AJ60" s="449"/>
      <c r="AK60" s="449"/>
      <c r="AL60" s="436"/>
      <c r="AM60" s="450"/>
      <c r="AN60" s="450"/>
      <c r="AO60" s="451"/>
      <c r="AP60" s="451"/>
      <c r="AQ60" s="451"/>
      <c r="AR60" s="451"/>
      <c r="AS60" s="451"/>
      <c r="AT60" s="451"/>
      <c r="AU60" s="451"/>
      <c r="AV60" s="1553">
        <v>21</v>
      </c>
      <c r="AW60" s="1553"/>
      <c r="AX60" s="438" t="s">
        <v>16</v>
      </c>
      <c r="AY60" s="438"/>
      <c r="AZ60" s="426"/>
      <c r="BA60" s="423"/>
      <c r="BB60" s="452">
        <f t="shared" si="0"/>
        <v>21</v>
      </c>
      <c r="BC60" s="443"/>
    </row>
    <row r="61" spans="1:55" ht="14.25">
      <c r="A61" s="429">
        <v>71</v>
      </c>
      <c r="B61" s="430">
        <v>6054</v>
      </c>
      <c r="C61" s="431" t="s">
        <v>1564</v>
      </c>
      <c r="D61" s="456"/>
      <c r="E61" s="456"/>
      <c r="F61" s="456"/>
      <c r="G61" s="456"/>
      <c r="H61" s="457"/>
      <c r="I61" s="457"/>
      <c r="J61" s="457"/>
      <c r="K61" s="457"/>
      <c r="L61" s="457"/>
      <c r="M61" s="432"/>
      <c r="N61" s="446"/>
      <c r="O61" s="446"/>
      <c r="P61" s="446"/>
      <c r="Q61" s="446"/>
      <c r="R61" s="446"/>
      <c r="S61" s="446"/>
      <c r="T61" s="447"/>
      <c r="U61" s="448" t="s">
        <v>1546</v>
      </c>
      <c r="V61" s="416"/>
      <c r="W61" s="416"/>
      <c r="X61" s="416"/>
      <c r="Y61" s="416"/>
      <c r="Z61" s="416"/>
      <c r="AA61" s="416"/>
      <c r="AB61" s="416"/>
      <c r="AC61" s="416"/>
      <c r="AD61" s="417"/>
      <c r="AE61" s="437"/>
      <c r="AF61" s="449"/>
      <c r="AG61" s="449"/>
      <c r="AH61" s="449"/>
      <c r="AI61" s="449"/>
      <c r="AJ61" s="449"/>
      <c r="AK61" s="449"/>
      <c r="AL61" s="436"/>
      <c r="AM61" s="450"/>
      <c r="AN61" s="450"/>
      <c r="AO61" s="451"/>
      <c r="AP61" s="451"/>
      <c r="AQ61" s="451"/>
      <c r="AR61" s="451"/>
      <c r="AS61" s="451"/>
      <c r="AT61" s="451"/>
      <c r="AU61" s="451"/>
      <c r="AV61" s="1553">
        <v>18</v>
      </c>
      <c r="AW61" s="1553"/>
      <c r="AX61" s="438" t="s">
        <v>16</v>
      </c>
      <c r="AY61" s="438"/>
      <c r="AZ61" s="426"/>
      <c r="BA61" s="423"/>
      <c r="BB61" s="452">
        <f t="shared" si="0"/>
        <v>18</v>
      </c>
      <c r="BC61" s="443"/>
    </row>
    <row r="62" spans="1:55" ht="14.25">
      <c r="A62" s="429">
        <v>71</v>
      </c>
      <c r="B62" s="444">
        <v>6055</v>
      </c>
      <c r="C62" s="431" t="s">
        <v>1565</v>
      </c>
      <c r="D62" s="456"/>
      <c r="E62" s="456"/>
      <c r="F62" s="456"/>
      <c r="G62" s="456"/>
      <c r="H62" s="457"/>
      <c r="I62" s="457"/>
      <c r="J62" s="457"/>
      <c r="K62" s="457"/>
      <c r="L62" s="457"/>
      <c r="M62" s="432"/>
      <c r="N62" s="446"/>
      <c r="O62" s="446"/>
      <c r="P62" s="446"/>
      <c r="Q62" s="446"/>
      <c r="R62" s="446"/>
      <c r="S62" s="446"/>
      <c r="T62" s="447"/>
      <c r="U62" s="448" t="s">
        <v>1548</v>
      </c>
      <c r="V62" s="416"/>
      <c r="W62" s="416"/>
      <c r="X62" s="416"/>
      <c r="Y62" s="416"/>
      <c r="Z62" s="416"/>
      <c r="AA62" s="416"/>
      <c r="AB62" s="416"/>
      <c r="AC62" s="416"/>
      <c r="AD62" s="417"/>
      <c r="AE62" s="437"/>
      <c r="AF62" s="449"/>
      <c r="AG62" s="449"/>
      <c r="AH62" s="449"/>
      <c r="AI62" s="449"/>
      <c r="AJ62" s="449"/>
      <c r="AK62" s="449"/>
      <c r="AL62" s="436"/>
      <c r="AM62" s="450"/>
      <c r="AN62" s="450"/>
      <c r="AO62" s="451"/>
      <c r="AP62" s="451"/>
      <c r="AQ62" s="451"/>
      <c r="AR62" s="451"/>
      <c r="AS62" s="451"/>
      <c r="AT62" s="451"/>
      <c r="AU62" s="451"/>
      <c r="AV62" s="1553">
        <v>16</v>
      </c>
      <c r="AW62" s="1553"/>
      <c r="AX62" s="438" t="s">
        <v>16</v>
      </c>
      <c r="AY62" s="438"/>
      <c r="AZ62" s="426"/>
      <c r="BA62" s="423"/>
      <c r="BB62" s="452">
        <f t="shared" si="0"/>
        <v>16</v>
      </c>
      <c r="BC62" s="443"/>
    </row>
    <row r="63" spans="1:55" ht="14.25">
      <c r="A63" s="429">
        <v>71</v>
      </c>
      <c r="B63" s="430">
        <v>6056</v>
      </c>
      <c r="C63" s="431" t="s">
        <v>1566</v>
      </c>
      <c r="D63" s="456"/>
      <c r="E63" s="456"/>
      <c r="F63" s="456"/>
      <c r="G63" s="456"/>
      <c r="H63" s="457"/>
      <c r="I63" s="457"/>
      <c r="J63" s="457"/>
      <c r="K63" s="457"/>
      <c r="L63" s="457"/>
      <c r="M63" s="432"/>
      <c r="N63" s="446"/>
      <c r="O63" s="446"/>
      <c r="P63" s="446"/>
      <c r="Q63" s="446"/>
      <c r="R63" s="446"/>
      <c r="S63" s="446"/>
      <c r="T63" s="447"/>
      <c r="U63" s="448" t="s">
        <v>1550</v>
      </c>
      <c r="V63" s="416"/>
      <c r="W63" s="416"/>
      <c r="X63" s="416"/>
      <c r="Y63" s="416"/>
      <c r="Z63" s="416"/>
      <c r="AA63" s="416"/>
      <c r="AB63" s="416"/>
      <c r="AC63" s="416"/>
      <c r="AD63" s="417"/>
      <c r="AE63" s="437"/>
      <c r="AF63" s="449"/>
      <c r="AG63" s="449"/>
      <c r="AH63" s="449"/>
      <c r="AI63" s="449"/>
      <c r="AJ63" s="449"/>
      <c r="AK63" s="449"/>
      <c r="AL63" s="436"/>
      <c r="AM63" s="450"/>
      <c r="AN63" s="450"/>
      <c r="AO63" s="451"/>
      <c r="AP63" s="451"/>
      <c r="AQ63" s="451"/>
      <c r="AR63" s="451"/>
      <c r="AS63" s="451"/>
      <c r="AT63" s="451"/>
      <c r="AU63" s="451"/>
      <c r="AV63" s="1553">
        <v>14</v>
      </c>
      <c r="AW63" s="1553"/>
      <c r="AX63" s="438" t="s">
        <v>16</v>
      </c>
      <c r="AY63" s="438"/>
      <c r="AZ63" s="426"/>
      <c r="BA63" s="423"/>
      <c r="BB63" s="452">
        <f t="shared" si="0"/>
        <v>14</v>
      </c>
      <c r="BC63" s="443"/>
    </row>
    <row r="64" spans="1:55" ht="14.25">
      <c r="A64" s="429">
        <v>71</v>
      </c>
      <c r="B64" s="444">
        <v>6057</v>
      </c>
      <c r="C64" s="431" t="s">
        <v>1567</v>
      </c>
      <c r="D64" s="433"/>
      <c r="E64" s="456"/>
      <c r="F64" s="456"/>
      <c r="G64" s="456"/>
      <c r="H64" s="457"/>
      <c r="I64" s="457"/>
      <c r="J64" s="457"/>
      <c r="K64" s="457"/>
      <c r="L64" s="457"/>
      <c r="M64" s="448" t="s">
        <v>1568</v>
      </c>
      <c r="N64" s="417"/>
      <c r="O64" s="417"/>
      <c r="P64" s="417"/>
      <c r="Q64" s="417"/>
      <c r="R64" s="417"/>
      <c r="S64" s="416"/>
      <c r="T64" s="463"/>
      <c r="U64" s="458" t="s">
        <v>1434</v>
      </c>
      <c r="V64" s="451"/>
      <c r="W64" s="459"/>
      <c r="X64" s="459"/>
      <c r="Y64" s="459"/>
      <c r="Z64" s="459"/>
      <c r="AA64" s="459"/>
      <c r="AB64" s="459"/>
      <c r="AC64" s="459"/>
      <c r="AD64" s="459"/>
      <c r="AE64" s="459"/>
      <c r="AF64" s="459"/>
      <c r="AG64" s="459"/>
      <c r="AH64" s="459"/>
      <c r="AI64" s="459"/>
      <c r="AJ64" s="459"/>
      <c r="AK64" s="459"/>
      <c r="AL64" s="459"/>
      <c r="AM64" s="459"/>
      <c r="AN64" s="459"/>
      <c r="AO64" s="459"/>
      <c r="AP64" s="459"/>
      <c r="AQ64" s="459"/>
      <c r="AR64" s="459"/>
      <c r="AS64" s="459"/>
      <c r="AT64" s="459"/>
      <c r="AU64" s="459"/>
      <c r="AV64" s="1552">
        <v>29</v>
      </c>
      <c r="AW64" s="1552"/>
      <c r="AX64" s="460" t="s">
        <v>16</v>
      </c>
      <c r="AY64" s="460"/>
      <c r="AZ64" s="437"/>
      <c r="BA64" s="461"/>
      <c r="BB64" s="452">
        <f t="shared" si="0"/>
        <v>29</v>
      </c>
      <c r="BC64" s="462"/>
    </row>
    <row r="65" spans="1:55" ht="14.25">
      <c r="A65" s="429">
        <v>71</v>
      </c>
      <c r="B65" s="430">
        <v>6058</v>
      </c>
      <c r="C65" s="431" t="s">
        <v>1569</v>
      </c>
      <c r="D65" s="433"/>
      <c r="E65" s="456"/>
      <c r="F65" s="456"/>
      <c r="G65" s="456"/>
      <c r="H65" s="457"/>
      <c r="I65" s="457"/>
      <c r="J65" s="457"/>
      <c r="K65" s="457"/>
      <c r="L65" s="457"/>
      <c r="M65" s="432"/>
      <c r="N65" s="457"/>
      <c r="O65" s="457"/>
      <c r="P65" s="457"/>
      <c r="Q65" s="457"/>
      <c r="R65" s="457"/>
      <c r="S65" s="456"/>
      <c r="T65" s="456"/>
      <c r="U65" s="458" t="s">
        <v>1447</v>
      </c>
      <c r="V65" s="451"/>
      <c r="W65" s="459"/>
      <c r="X65" s="459"/>
      <c r="Y65" s="459"/>
      <c r="Z65" s="459"/>
      <c r="AA65" s="459"/>
      <c r="AB65" s="459"/>
      <c r="AC65" s="459"/>
      <c r="AD65" s="459"/>
      <c r="AE65" s="459"/>
      <c r="AF65" s="459"/>
      <c r="AG65" s="459"/>
      <c r="AH65" s="459"/>
      <c r="AI65" s="459"/>
      <c r="AJ65" s="459"/>
      <c r="AK65" s="459"/>
      <c r="AL65" s="459"/>
      <c r="AM65" s="459"/>
      <c r="AN65" s="459"/>
      <c r="AO65" s="459"/>
      <c r="AP65" s="459"/>
      <c r="AQ65" s="459"/>
      <c r="AR65" s="459"/>
      <c r="AS65" s="459"/>
      <c r="AT65" s="459"/>
      <c r="AU65" s="459"/>
      <c r="AV65" s="1552">
        <v>24</v>
      </c>
      <c r="AW65" s="1552"/>
      <c r="AX65" s="460" t="s">
        <v>16</v>
      </c>
      <c r="AY65" s="460"/>
      <c r="AZ65" s="437"/>
      <c r="BA65" s="461"/>
      <c r="BB65" s="452">
        <f t="shared" si="0"/>
        <v>24</v>
      </c>
      <c r="BC65" s="462"/>
    </row>
    <row r="66" spans="1:55" ht="14.25">
      <c r="A66" s="429">
        <v>71</v>
      </c>
      <c r="B66" s="444">
        <v>6059</v>
      </c>
      <c r="C66" s="431" t="s">
        <v>1570</v>
      </c>
      <c r="D66" s="433"/>
      <c r="E66" s="455"/>
      <c r="F66" s="455"/>
      <c r="G66" s="455"/>
      <c r="H66" s="433"/>
      <c r="I66" s="433"/>
      <c r="J66" s="433"/>
      <c r="K66" s="433"/>
      <c r="L66" s="433"/>
      <c r="M66" s="432"/>
      <c r="N66" s="433"/>
      <c r="O66" s="433"/>
      <c r="P66" s="433"/>
      <c r="Q66" s="433"/>
      <c r="R66" s="433"/>
      <c r="S66" s="455"/>
      <c r="T66" s="455"/>
      <c r="U66" s="458" t="s">
        <v>1460</v>
      </c>
      <c r="V66" s="451"/>
      <c r="W66" s="459"/>
      <c r="X66" s="459"/>
      <c r="Y66" s="459"/>
      <c r="Z66" s="459"/>
      <c r="AA66" s="459"/>
      <c r="AB66" s="459"/>
      <c r="AC66" s="459"/>
      <c r="AD66" s="459"/>
      <c r="AE66" s="459"/>
      <c r="AF66" s="459"/>
      <c r="AG66" s="459"/>
      <c r="AH66" s="459"/>
      <c r="AI66" s="459"/>
      <c r="AJ66" s="459"/>
      <c r="AK66" s="459"/>
      <c r="AL66" s="459"/>
      <c r="AM66" s="459"/>
      <c r="AN66" s="459"/>
      <c r="AO66" s="459"/>
      <c r="AP66" s="459"/>
      <c r="AQ66" s="459"/>
      <c r="AR66" s="459"/>
      <c r="AS66" s="459"/>
      <c r="AT66" s="459"/>
      <c r="AU66" s="459"/>
      <c r="AV66" s="1552">
        <v>21</v>
      </c>
      <c r="AW66" s="1552"/>
      <c r="AX66" s="460" t="s">
        <v>16</v>
      </c>
      <c r="AY66" s="460"/>
      <c r="AZ66" s="437"/>
      <c r="BA66" s="461"/>
      <c r="BB66" s="452">
        <f t="shared" si="0"/>
        <v>21</v>
      </c>
      <c r="BC66" s="462"/>
    </row>
    <row r="67" spans="1:55" ht="14.25">
      <c r="A67" s="429">
        <v>71</v>
      </c>
      <c r="B67" s="430">
        <v>6060</v>
      </c>
      <c r="C67" s="431" t="s">
        <v>1571</v>
      </c>
      <c r="D67" s="426"/>
      <c r="E67" s="425"/>
      <c r="F67" s="425"/>
      <c r="G67" s="425"/>
      <c r="H67" s="426"/>
      <c r="I67" s="426"/>
      <c r="J67" s="426"/>
      <c r="K67" s="426"/>
      <c r="L67" s="426"/>
      <c r="M67" s="435"/>
      <c r="N67" s="426"/>
      <c r="O67" s="426"/>
      <c r="P67" s="426"/>
      <c r="Q67" s="426"/>
      <c r="R67" s="426"/>
      <c r="S67" s="425"/>
      <c r="T67" s="425"/>
      <c r="U67" s="458" t="s">
        <v>1473</v>
      </c>
      <c r="V67" s="451"/>
      <c r="W67" s="459"/>
      <c r="X67" s="459"/>
      <c r="Y67" s="459"/>
      <c r="Z67" s="459"/>
      <c r="AA67" s="459"/>
      <c r="AB67" s="459"/>
      <c r="AC67" s="459"/>
      <c r="AD67" s="459"/>
      <c r="AE67" s="459"/>
      <c r="AF67" s="459"/>
      <c r="AG67" s="459"/>
      <c r="AH67" s="459"/>
      <c r="AI67" s="459"/>
      <c r="AJ67" s="459"/>
      <c r="AK67" s="459"/>
      <c r="AL67" s="459"/>
      <c r="AM67" s="459"/>
      <c r="AN67" s="459"/>
      <c r="AO67" s="459"/>
      <c r="AP67" s="459"/>
      <c r="AQ67" s="459"/>
      <c r="AR67" s="459"/>
      <c r="AS67" s="459"/>
      <c r="AT67" s="459"/>
      <c r="AU67" s="459"/>
      <c r="AV67" s="1552">
        <v>18</v>
      </c>
      <c r="AW67" s="1552"/>
      <c r="AX67" s="460" t="s">
        <v>16</v>
      </c>
      <c r="AY67" s="460"/>
      <c r="AZ67" s="437"/>
      <c r="BA67" s="461"/>
      <c r="BB67" s="452">
        <f t="shared" si="0"/>
        <v>18</v>
      </c>
      <c r="BC67" s="466"/>
    </row>
  </sheetData>
  <mergeCells count="62">
    <mergeCell ref="AV11:AW11"/>
    <mergeCell ref="D7:L8"/>
    <mergeCell ref="AV7:AW7"/>
    <mergeCell ref="AV8:AW8"/>
    <mergeCell ref="AV9:AW9"/>
    <mergeCell ref="AV10:AW10"/>
    <mergeCell ref="AV23:AW23"/>
    <mergeCell ref="AV12:AW12"/>
    <mergeCell ref="AV13:AW13"/>
    <mergeCell ref="AV14:AW14"/>
    <mergeCell ref="AV15:AW15"/>
    <mergeCell ref="AV16:AW16"/>
    <mergeCell ref="AV17:AW17"/>
    <mergeCell ref="AV18:AW18"/>
    <mergeCell ref="AV19:AW19"/>
    <mergeCell ref="AV20:AW20"/>
    <mergeCell ref="AV21:AW21"/>
    <mergeCell ref="AV22:AW22"/>
    <mergeCell ref="AV35:AW35"/>
    <mergeCell ref="AV24:AW24"/>
    <mergeCell ref="AV25:AW25"/>
    <mergeCell ref="AV26:AW26"/>
    <mergeCell ref="AV27:AW27"/>
    <mergeCell ref="AV28:AW28"/>
    <mergeCell ref="AV29:AW29"/>
    <mergeCell ref="AV30:AW30"/>
    <mergeCell ref="AV31:AW31"/>
    <mergeCell ref="AV32:AW32"/>
    <mergeCell ref="AV33:AW33"/>
    <mergeCell ref="AV34:AW34"/>
    <mergeCell ref="AV47:AW47"/>
    <mergeCell ref="AV36:AW36"/>
    <mergeCell ref="AV37:AW37"/>
    <mergeCell ref="AV38:AW38"/>
    <mergeCell ref="AV39:AW39"/>
    <mergeCell ref="AV40:AW40"/>
    <mergeCell ref="AV41:AW41"/>
    <mergeCell ref="AV42:AW42"/>
    <mergeCell ref="AV43:AW43"/>
    <mergeCell ref="AV44:AW44"/>
    <mergeCell ref="AV45:AW45"/>
    <mergeCell ref="AV46:AW46"/>
    <mergeCell ref="AV59:AW59"/>
    <mergeCell ref="AV48:AW48"/>
    <mergeCell ref="AV49:AW49"/>
    <mergeCell ref="AV50:AW50"/>
    <mergeCell ref="AV51:AW51"/>
    <mergeCell ref="AV52:AW52"/>
    <mergeCell ref="AV53:AW53"/>
    <mergeCell ref="AV54:AW54"/>
    <mergeCell ref="AV55:AW55"/>
    <mergeCell ref="AV56:AW56"/>
    <mergeCell ref="AV57:AW57"/>
    <mergeCell ref="AV58:AW58"/>
    <mergeCell ref="AV66:AW66"/>
    <mergeCell ref="AV67:AW67"/>
    <mergeCell ref="AV60:AW60"/>
    <mergeCell ref="AV61:AW61"/>
    <mergeCell ref="AV62:AW62"/>
    <mergeCell ref="AV63:AW63"/>
    <mergeCell ref="AV64:AW64"/>
    <mergeCell ref="AV65:AW65"/>
  </mergeCells>
  <phoneticPr fontId="1"/>
  <printOptions horizontalCentered="1"/>
  <pageMargins left="0.59055118110236227" right="0.59055118110236227" top="0.62992125984251968" bottom="0.39370078740157483" header="0.51181102362204722" footer="0.31496062992125984"/>
  <pageSetup paperSize="9" scale="46" orientation="portrait" r:id="rId1"/>
  <headerFooter>
    <oddHeader>&amp;R&amp;9福祉型障害児入所施設</oddHeader>
    <oddFooter>&amp;C&amp;14&amp;P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BD77"/>
  <sheetViews>
    <sheetView view="pageBreakPreview" zoomScaleNormal="100" zoomScaleSheetLayoutView="100" workbookViewId="0"/>
  </sheetViews>
  <sheetFormatPr defaultColWidth="9" defaultRowHeight="13.5"/>
  <cols>
    <col min="1" max="1" width="4.625" style="300" customWidth="1"/>
    <col min="2" max="2" width="7.625" style="300" customWidth="1"/>
    <col min="3" max="3" width="32.125" style="207" customWidth="1"/>
    <col min="4" max="7" width="2.375" style="300" customWidth="1"/>
    <col min="8" max="18" width="2.375" style="207" customWidth="1"/>
    <col min="19" max="22" width="2.375" style="300" customWidth="1"/>
    <col min="23" max="51" width="2.375" style="331" customWidth="1"/>
    <col min="52" max="53" width="2.375" style="300" customWidth="1"/>
    <col min="54" max="55" width="8.625" style="300" customWidth="1"/>
    <col min="56" max="56" width="2.75" style="300" customWidth="1"/>
    <col min="57" max="16384" width="9" style="300"/>
  </cols>
  <sheetData>
    <row r="1" spans="1:56" ht="17.25">
      <c r="A1" s="205"/>
    </row>
    <row r="2" spans="1:56" ht="17.25">
      <c r="A2" s="205"/>
    </row>
    <row r="3" spans="1:56" ht="17.25">
      <c r="A3" s="205"/>
    </row>
    <row r="4" spans="1:56" ht="17.25">
      <c r="A4" s="205"/>
      <c r="B4" s="332"/>
    </row>
    <row r="5" spans="1:56">
      <c r="A5" s="220" t="s">
        <v>92</v>
      </c>
      <c r="B5" s="307"/>
      <c r="C5" s="222" t="s">
        <v>2</v>
      </c>
      <c r="D5" s="333"/>
      <c r="E5" s="334"/>
      <c r="F5" s="334"/>
      <c r="G5" s="334"/>
      <c r="H5" s="232"/>
      <c r="I5" s="232"/>
      <c r="J5" s="232"/>
      <c r="K5" s="232"/>
      <c r="L5" s="232"/>
      <c r="M5" s="232"/>
      <c r="N5" s="232"/>
      <c r="O5" s="232"/>
      <c r="P5" s="232"/>
      <c r="Q5" s="232"/>
      <c r="R5" s="232"/>
      <c r="S5" s="334"/>
      <c r="T5" s="334"/>
      <c r="U5" s="334"/>
      <c r="V5" s="335"/>
      <c r="W5" s="334"/>
      <c r="X5" s="334"/>
      <c r="Y5" s="334"/>
      <c r="Z5" s="334"/>
      <c r="AA5" s="334"/>
      <c r="AB5" s="334" t="s">
        <v>112</v>
      </c>
      <c r="AC5" s="336"/>
      <c r="AD5" s="336"/>
      <c r="AE5" s="336"/>
      <c r="AF5" s="336"/>
      <c r="AG5" s="336"/>
      <c r="AH5" s="336"/>
      <c r="AI5" s="336"/>
      <c r="AJ5" s="336"/>
      <c r="AK5" s="336"/>
      <c r="AL5" s="336"/>
      <c r="AM5" s="336"/>
      <c r="AN5" s="336"/>
      <c r="AO5" s="336"/>
      <c r="AP5" s="336"/>
      <c r="AQ5" s="336"/>
      <c r="AR5" s="336"/>
      <c r="AS5" s="336"/>
      <c r="AT5" s="336"/>
      <c r="AU5" s="336"/>
      <c r="AV5" s="336"/>
      <c r="AW5" s="336"/>
      <c r="AX5" s="336"/>
      <c r="AY5" s="336"/>
      <c r="AZ5" s="334"/>
      <c r="BA5" s="334"/>
      <c r="BB5" s="223" t="s">
        <v>4</v>
      </c>
      <c r="BC5" s="223" t="s">
        <v>5</v>
      </c>
      <c r="BD5" s="301"/>
    </row>
    <row r="6" spans="1:56">
      <c r="A6" s="224" t="s">
        <v>6</v>
      </c>
      <c r="B6" s="225" t="s">
        <v>7</v>
      </c>
      <c r="C6" s="226"/>
      <c r="D6" s="308"/>
      <c r="E6" s="304"/>
      <c r="F6" s="304"/>
      <c r="G6" s="304"/>
      <c r="H6" s="216"/>
      <c r="I6" s="216"/>
      <c r="J6" s="216"/>
      <c r="K6" s="216"/>
      <c r="L6" s="216"/>
      <c r="M6" s="216"/>
      <c r="N6" s="216"/>
      <c r="O6" s="216"/>
      <c r="P6" s="216"/>
      <c r="Q6" s="216"/>
      <c r="R6" s="216"/>
      <c r="S6" s="304"/>
      <c r="T6" s="304"/>
      <c r="U6" s="304"/>
      <c r="V6" s="304"/>
      <c r="W6" s="305"/>
      <c r="X6" s="305"/>
      <c r="Y6" s="305"/>
      <c r="Z6" s="305"/>
      <c r="AA6" s="305"/>
      <c r="AB6" s="305"/>
      <c r="AC6" s="305"/>
      <c r="AD6" s="305"/>
      <c r="AE6" s="305"/>
      <c r="AF6" s="305"/>
      <c r="AG6" s="305"/>
      <c r="AH6" s="305"/>
      <c r="AI6" s="305"/>
      <c r="AJ6" s="305"/>
      <c r="AK6" s="305"/>
      <c r="AL6" s="305"/>
      <c r="AM6" s="305"/>
      <c r="AN6" s="305"/>
      <c r="AO6" s="305"/>
      <c r="AP6" s="305"/>
      <c r="AQ6" s="305"/>
      <c r="AR6" s="305"/>
      <c r="AS6" s="305"/>
      <c r="AT6" s="305"/>
      <c r="AU6" s="305"/>
      <c r="AV6" s="305"/>
      <c r="AW6" s="305"/>
      <c r="AX6" s="305"/>
      <c r="AY6" s="305"/>
      <c r="AZ6" s="304"/>
      <c r="BA6" s="304"/>
      <c r="BB6" s="228" t="s">
        <v>8</v>
      </c>
      <c r="BC6" s="228" t="s">
        <v>9</v>
      </c>
      <c r="BD6" s="301"/>
    </row>
    <row r="7" spans="1:56" ht="14.25">
      <c r="A7" s="229">
        <v>71</v>
      </c>
      <c r="B7" s="408">
        <v>6490</v>
      </c>
      <c r="C7" s="467" t="s">
        <v>1572</v>
      </c>
      <c r="D7" s="1545" t="s">
        <v>1573</v>
      </c>
      <c r="E7" s="1546"/>
      <c r="F7" s="1546"/>
      <c r="G7" s="1546"/>
      <c r="H7" s="1546"/>
      <c r="I7" s="1546"/>
      <c r="J7" s="1546"/>
      <c r="K7" s="1546"/>
      <c r="L7" s="1547"/>
      <c r="M7" s="245" t="s">
        <v>1487</v>
      </c>
      <c r="N7" s="208"/>
      <c r="O7" s="208"/>
      <c r="P7" s="208"/>
      <c r="Q7" s="208"/>
      <c r="R7" s="208"/>
      <c r="S7" s="208"/>
      <c r="T7" s="385"/>
      <c r="U7" s="281" t="s">
        <v>1488</v>
      </c>
      <c r="V7" s="380"/>
      <c r="W7" s="380"/>
      <c r="X7" s="380"/>
      <c r="Y7" s="380"/>
      <c r="Z7" s="380"/>
      <c r="AA7" s="380"/>
      <c r="AB7" s="380"/>
      <c r="AC7" s="380"/>
      <c r="AD7" s="380"/>
      <c r="AE7" s="281" t="s">
        <v>1574</v>
      </c>
      <c r="AF7" s="380"/>
      <c r="AG7" s="380"/>
      <c r="AH7" s="380"/>
      <c r="AI7" s="380"/>
      <c r="AJ7" s="380"/>
      <c r="AK7" s="380"/>
      <c r="AL7" s="380"/>
      <c r="AM7" s="380"/>
      <c r="AN7" s="380"/>
      <c r="AO7" s="380"/>
      <c r="AP7" s="380"/>
      <c r="AQ7" s="380"/>
      <c r="AR7" s="380"/>
      <c r="AS7" s="380"/>
      <c r="AT7" s="380"/>
      <c r="AU7" s="380"/>
      <c r="AV7" s="1557">
        <v>49</v>
      </c>
      <c r="AW7" s="1557"/>
      <c r="AX7" s="468" t="s">
        <v>16</v>
      </c>
      <c r="AY7" s="400"/>
      <c r="AZ7" s="469"/>
      <c r="BA7" s="470"/>
      <c r="BB7" s="471">
        <f t="shared" ref="BB7:BB70" si="0">AV7</f>
        <v>49</v>
      </c>
      <c r="BC7" s="268" t="s">
        <v>159</v>
      </c>
    </row>
    <row r="8" spans="1:56" ht="14.25">
      <c r="A8" s="229">
        <v>71</v>
      </c>
      <c r="B8" s="337">
        <v>6491</v>
      </c>
      <c r="C8" s="467" t="s">
        <v>1575</v>
      </c>
      <c r="D8" s="1545"/>
      <c r="E8" s="1546"/>
      <c r="F8" s="1546"/>
      <c r="G8" s="1546"/>
      <c r="H8" s="1546"/>
      <c r="I8" s="1546"/>
      <c r="J8" s="1546"/>
      <c r="K8" s="1546"/>
      <c r="L8" s="1547"/>
      <c r="M8" s="376"/>
      <c r="N8" s="377"/>
      <c r="O8" s="377"/>
      <c r="P8" s="377"/>
      <c r="Q8" s="377"/>
      <c r="R8" s="377"/>
      <c r="S8" s="377"/>
      <c r="T8" s="378"/>
      <c r="U8" s="231" t="s">
        <v>1490</v>
      </c>
      <c r="V8" s="334"/>
      <c r="W8" s="334"/>
      <c r="X8" s="334"/>
      <c r="Y8" s="334"/>
      <c r="Z8" s="334"/>
      <c r="AA8" s="334"/>
      <c r="AB8" s="334"/>
      <c r="AC8" s="334"/>
      <c r="AD8" s="314"/>
      <c r="AE8" s="255" t="s">
        <v>1576</v>
      </c>
      <c r="AF8" s="472"/>
      <c r="AG8" s="472"/>
      <c r="AH8" s="472"/>
      <c r="AI8" s="472"/>
      <c r="AJ8" s="472"/>
      <c r="AK8" s="472"/>
      <c r="AL8" s="380"/>
      <c r="AM8" s="407"/>
      <c r="AN8" s="407"/>
      <c r="AO8" s="310"/>
      <c r="AP8" s="310"/>
      <c r="AQ8" s="310"/>
      <c r="AR8" s="310"/>
      <c r="AS8" s="310"/>
      <c r="AT8" s="310"/>
      <c r="AU8" s="310"/>
      <c r="AV8" s="1557">
        <v>148</v>
      </c>
      <c r="AW8" s="1557"/>
      <c r="AX8" s="468" t="s">
        <v>16</v>
      </c>
      <c r="AY8" s="468"/>
      <c r="AZ8" s="216"/>
      <c r="BA8" s="226"/>
      <c r="BB8" s="473">
        <f t="shared" si="0"/>
        <v>148</v>
      </c>
      <c r="BC8" s="268"/>
    </row>
    <row r="9" spans="1:56" ht="14.25">
      <c r="A9" s="229">
        <v>71</v>
      </c>
      <c r="B9" s="408">
        <v>6492</v>
      </c>
      <c r="C9" s="467" t="s">
        <v>1577</v>
      </c>
      <c r="D9" s="375"/>
      <c r="E9" s="278"/>
      <c r="F9" s="278"/>
      <c r="G9" s="301"/>
      <c r="H9" s="377"/>
      <c r="I9" s="377"/>
      <c r="J9" s="377"/>
      <c r="K9" s="377"/>
      <c r="L9" s="378"/>
      <c r="M9" s="376"/>
      <c r="N9" s="377"/>
      <c r="O9" s="377"/>
      <c r="P9" s="377"/>
      <c r="Q9" s="377"/>
      <c r="R9" s="377"/>
      <c r="S9" s="377"/>
      <c r="T9" s="378"/>
      <c r="U9" s="281"/>
      <c r="V9" s="304"/>
      <c r="W9" s="304"/>
      <c r="X9" s="304"/>
      <c r="Y9" s="304"/>
      <c r="Z9" s="304"/>
      <c r="AA9" s="304"/>
      <c r="AB9" s="304"/>
      <c r="AC9" s="304"/>
      <c r="AD9" s="226"/>
      <c r="AE9" s="255" t="s">
        <v>824</v>
      </c>
      <c r="AF9" s="472"/>
      <c r="AG9" s="472"/>
      <c r="AH9" s="472"/>
      <c r="AI9" s="472"/>
      <c r="AJ9" s="472"/>
      <c r="AK9" s="472"/>
      <c r="AL9" s="472"/>
      <c r="AM9" s="407"/>
      <c r="AN9" s="407"/>
      <c r="AO9" s="310"/>
      <c r="AP9" s="310"/>
      <c r="AQ9" s="310"/>
      <c r="AR9" s="310"/>
      <c r="AS9" s="310"/>
      <c r="AT9" s="310"/>
      <c r="AU9" s="310"/>
      <c r="AV9" s="1557">
        <v>49</v>
      </c>
      <c r="AW9" s="1557"/>
      <c r="AX9" s="468" t="s">
        <v>16</v>
      </c>
      <c r="AY9" s="468"/>
      <c r="AZ9" s="216"/>
      <c r="BA9" s="226"/>
      <c r="BB9" s="473">
        <f t="shared" si="0"/>
        <v>49</v>
      </c>
      <c r="BC9" s="268"/>
    </row>
    <row r="10" spans="1:56" ht="14.25">
      <c r="A10" s="229">
        <v>71</v>
      </c>
      <c r="B10" s="337">
        <v>6493</v>
      </c>
      <c r="C10" s="467" t="s">
        <v>1578</v>
      </c>
      <c r="D10" s="375"/>
      <c r="E10" s="278"/>
      <c r="F10" s="278"/>
      <c r="G10" s="301"/>
      <c r="H10" s="377"/>
      <c r="I10" s="377"/>
      <c r="J10" s="377"/>
      <c r="K10" s="377"/>
      <c r="L10" s="378"/>
      <c r="M10" s="376"/>
      <c r="N10" s="377"/>
      <c r="O10" s="377"/>
      <c r="P10" s="377"/>
      <c r="Q10" s="377"/>
      <c r="R10" s="377"/>
      <c r="S10" s="377"/>
      <c r="T10" s="378"/>
      <c r="U10" s="231" t="s">
        <v>1492</v>
      </c>
      <c r="V10" s="334"/>
      <c r="W10" s="334"/>
      <c r="X10" s="334"/>
      <c r="Y10" s="334"/>
      <c r="Z10" s="334"/>
      <c r="AA10" s="334"/>
      <c r="AB10" s="334"/>
      <c r="AC10" s="334"/>
      <c r="AD10" s="314"/>
      <c r="AE10" s="255" t="s">
        <v>1576</v>
      </c>
      <c r="AF10" s="472"/>
      <c r="AG10" s="472"/>
      <c r="AH10" s="472"/>
      <c r="AI10" s="472"/>
      <c r="AJ10" s="472"/>
      <c r="AK10" s="472"/>
      <c r="AL10" s="472"/>
      <c r="AM10" s="407"/>
      <c r="AN10" s="407"/>
      <c r="AO10" s="310"/>
      <c r="AP10" s="310"/>
      <c r="AQ10" s="310"/>
      <c r="AR10" s="310"/>
      <c r="AS10" s="310"/>
      <c r="AT10" s="310"/>
      <c r="AU10" s="310"/>
      <c r="AV10" s="1557">
        <v>73</v>
      </c>
      <c r="AW10" s="1557"/>
      <c r="AX10" s="468" t="s">
        <v>16</v>
      </c>
      <c r="AY10" s="468"/>
      <c r="AZ10" s="216"/>
      <c r="BA10" s="226"/>
      <c r="BB10" s="473">
        <f t="shared" si="0"/>
        <v>73</v>
      </c>
      <c r="BC10" s="268"/>
    </row>
    <row r="11" spans="1:56" ht="14.25">
      <c r="A11" s="229">
        <v>71</v>
      </c>
      <c r="B11" s="408">
        <v>6494</v>
      </c>
      <c r="C11" s="467" t="s">
        <v>1579</v>
      </c>
      <c r="D11" s="375"/>
      <c r="E11" s="278"/>
      <c r="F11" s="278"/>
      <c r="G11" s="301"/>
      <c r="H11" s="377"/>
      <c r="I11" s="377"/>
      <c r="J11" s="377"/>
      <c r="K11" s="377"/>
      <c r="L11" s="378"/>
      <c r="M11" s="376"/>
      <c r="N11" s="377"/>
      <c r="O11" s="377"/>
      <c r="P11" s="377"/>
      <c r="Q11" s="377"/>
      <c r="R11" s="377"/>
      <c r="S11" s="377"/>
      <c r="T11" s="378"/>
      <c r="U11" s="281"/>
      <c r="V11" s="304"/>
      <c r="W11" s="304"/>
      <c r="X11" s="304"/>
      <c r="Y11" s="304"/>
      <c r="Z11" s="304"/>
      <c r="AA11" s="304"/>
      <c r="AB11" s="304"/>
      <c r="AC11" s="304"/>
      <c r="AD11" s="226"/>
      <c r="AE11" s="255" t="s">
        <v>824</v>
      </c>
      <c r="AF11" s="472"/>
      <c r="AG11" s="472"/>
      <c r="AH11" s="472"/>
      <c r="AI11" s="472"/>
      <c r="AJ11" s="472"/>
      <c r="AK11" s="472"/>
      <c r="AL11" s="472"/>
      <c r="AM11" s="407"/>
      <c r="AN11" s="407"/>
      <c r="AO11" s="310"/>
      <c r="AP11" s="310"/>
      <c r="AQ11" s="310"/>
      <c r="AR11" s="310"/>
      <c r="AS11" s="310"/>
      <c r="AT11" s="310"/>
      <c r="AU11" s="310"/>
      <c r="AV11" s="1557">
        <v>49</v>
      </c>
      <c r="AW11" s="1557"/>
      <c r="AX11" s="468" t="s">
        <v>16</v>
      </c>
      <c r="AY11" s="468"/>
      <c r="AZ11" s="216"/>
      <c r="BA11" s="226"/>
      <c r="BB11" s="473">
        <f t="shared" si="0"/>
        <v>49</v>
      </c>
      <c r="BC11" s="268"/>
    </row>
    <row r="12" spans="1:56" ht="14.25">
      <c r="A12" s="229">
        <v>71</v>
      </c>
      <c r="B12" s="337">
        <v>6495</v>
      </c>
      <c r="C12" s="467" t="s">
        <v>1580</v>
      </c>
      <c r="D12" s="375"/>
      <c r="E12" s="278"/>
      <c r="F12" s="278"/>
      <c r="G12" s="301"/>
      <c r="H12" s="377"/>
      <c r="I12" s="377"/>
      <c r="J12" s="377"/>
      <c r="K12" s="377"/>
      <c r="L12" s="378"/>
      <c r="M12" s="376"/>
      <c r="N12" s="377"/>
      <c r="O12" s="377"/>
      <c r="P12" s="377"/>
      <c r="Q12" s="377"/>
      <c r="R12" s="377"/>
      <c r="S12" s="377"/>
      <c r="T12" s="378"/>
      <c r="U12" s="231" t="s">
        <v>1494</v>
      </c>
      <c r="V12" s="334"/>
      <c r="W12" s="334"/>
      <c r="X12" s="334"/>
      <c r="Y12" s="334"/>
      <c r="Z12" s="334"/>
      <c r="AA12" s="334"/>
      <c r="AB12" s="334"/>
      <c r="AC12" s="334"/>
      <c r="AD12" s="232"/>
      <c r="AE12" s="257"/>
      <c r="AF12" s="472"/>
      <c r="AG12" s="472"/>
      <c r="AH12" s="472"/>
      <c r="AI12" s="472"/>
      <c r="AJ12" s="472"/>
      <c r="AK12" s="472"/>
      <c r="AL12" s="472"/>
      <c r="AM12" s="407"/>
      <c r="AN12" s="407"/>
      <c r="AO12" s="310"/>
      <c r="AP12" s="310"/>
      <c r="AQ12" s="310"/>
      <c r="AR12" s="310"/>
      <c r="AS12" s="310"/>
      <c r="AT12" s="310"/>
      <c r="AU12" s="310"/>
      <c r="AV12" s="1557">
        <v>49</v>
      </c>
      <c r="AW12" s="1557"/>
      <c r="AX12" s="468" t="s">
        <v>16</v>
      </c>
      <c r="AY12" s="468"/>
      <c r="AZ12" s="216"/>
      <c r="BA12" s="226"/>
      <c r="BB12" s="473">
        <f t="shared" si="0"/>
        <v>49</v>
      </c>
      <c r="BC12" s="268"/>
    </row>
    <row r="13" spans="1:56" ht="14.25">
      <c r="A13" s="229">
        <v>71</v>
      </c>
      <c r="B13" s="408">
        <v>6496</v>
      </c>
      <c r="C13" s="467" t="s">
        <v>1581</v>
      </c>
      <c r="D13" s="375"/>
      <c r="E13" s="278"/>
      <c r="F13" s="278"/>
      <c r="G13" s="301"/>
      <c r="H13" s="377"/>
      <c r="I13" s="377"/>
      <c r="J13" s="377"/>
      <c r="K13" s="377"/>
      <c r="L13" s="378"/>
      <c r="M13" s="376"/>
      <c r="N13" s="377"/>
      <c r="O13" s="377"/>
      <c r="P13" s="377"/>
      <c r="Q13" s="377"/>
      <c r="R13" s="377"/>
      <c r="S13" s="377"/>
      <c r="T13" s="378"/>
      <c r="U13" s="231" t="s">
        <v>1496</v>
      </c>
      <c r="V13" s="334"/>
      <c r="W13" s="334"/>
      <c r="X13" s="334"/>
      <c r="Y13" s="334"/>
      <c r="Z13" s="334"/>
      <c r="AA13" s="334"/>
      <c r="AB13" s="334"/>
      <c r="AC13" s="334"/>
      <c r="AD13" s="232"/>
      <c r="AE13" s="257"/>
      <c r="AF13" s="472"/>
      <c r="AG13" s="472"/>
      <c r="AH13" s="472"/>
      <c r="AI13" s="472"/>
      <c r="AJ13" s="472"/>
      <c r="AK13" s="472"/>
      <c r="AL13" s="472"/>
      <c r="AM13" s="407"/>
      <c r="AN13" s="407"/>
      <c r="AO13" s="310"/>
      <c r="AP13" s="310"/>
      <c r="AQ13" s="310"/>
      <c r="AR13" s="310"/>
      <c r="AS13" s="310"/>
      <c r="AT13" s="310"/>
      <c r="AU13" s="310"/>
      <c r="AV13" s="1557">
        <v>39</v>
      </c>
      <c r="AW13" s="1557"/>
      <c r="AX13" s="468" t="s">
        <v>16</v>
      </c>
      <c r="AY13" s="468"/>
      <c r="AZ13" s="216"/>
      <c r="BA13" s="226"/>
      <c r="BB13" s="473">
        <f t="shared" si="0"/>
        <v>39</v>
      </c>
      <c r="BC13" s="268"/>
    </row>
    <row r="14" spans="1:56" ht="14.25">
      <c r="A14" s="229">
        <v>71</v>
      </c>
      <c r="B14" s="337">
        <v>6497</v>
      </c>
      <c r="C14" s="467" t="s">
        <v>1582</v>
      </c>
      <c r="M14" s="245"/>
      <c r="U14" s="255" t="s">
        <v>286</v>
      </c>
      <c r="V14" s="310"/>
      <c r="W14" s="311"/>
      <c r="X14" s="311"/>
      <c r="Y14" s="311"/>
      <c r="Z14" s="311"/>
      <c r="AA14" s="311"/>
      <c r="AB14" s="311"/>
      <c r="AC14" s="311"/>
      <c r="AD14" s="311"/>
      <c r="AE14" s="311"/>
      <c r="AF14" s="311"/>
      <c r="AG14" s="311"/>
      <c r="AH14" s="311"/>
      <c r="AI14" s="311"/>
      <c r="AJ14" s="311"/>
      <c r="AK14" s="311"/>
      <c r="AL14" s="311"/>
      <c r="AM14" s="311"/>
      <c r="AN14" s="311"/>
      <c r="AO14" s="311"/>
      <c r="AP14" s="311"/>
      <c r="AQ14" s="311"/>
      <c r="AR14" s="311"/>
      <c r="AS14" s="311"/>
      <c r="AT14" s="311"/>
      <c r="AU14" s="311"/>
      <c r="AV14" s="1558">
        <v>29</v>
      </c>
      <c r="AW14" s="1558"/>
      <c r="AX14" s="474" t="s">
        <v>16</v>
      </c>
      <c r="AY14" s="474"/>
      <c r="AZ14" s="257"/>
      <c r="BA14" s="475"/>
      <c r="BB14" s="473">
        <f t="shared" si="0"/>
        <v>29</v>
      </c>
      <c r="BC14" s="476"/>
    </row>
    <row r="15" spans="1:56" ht="14.25">
      <c r="A15" s="229">
        <v>71</v>
      </c>
      <c r="B15" s="408">
        <v>6498</v>
      </c>
      <c r="C15" s="467" t="s">
        <v>1583</v>
      </c>
      <c r="M15" s="245"/>
      <c r="U15" s="255" t="s">
        <v>299</v>
      </c>
      <c r="V15" s="310"/>
      <c r="W15" s="311"/>
      <c r="X15" s="311"/>
      <c r="Y15" s="311"/>
      <c r="Z15" s="311"/>
      <c r="AA15" s="311"/>
      <c r="AB15" s="311"/>
      <c r="AC15" s="311"/>
      <c r="AD15" s="311"/>
      <c r="AE15" s="311"/>
      <c r="AF15" s="311"/>
      <c r="AG15" s="311"/>
      <c r="AH15" s="311"/>
      <c r="AI15" s="311"/>
      <c r="AJ15" s="311"/>
      <c r="AK15" s="311"/>
      <c r="AL15" s="311"/>
      <c r="AM15" s="311"/>
      <c r="AN15" s="311"/>
      <c r="AO15" s="311"/>
      <c r="AP15" s="311"/>
      <c r="AQ15" s="311"/>
      <c r="AR15" s="311"/>
      <c r="AS15" s="311"/>
      <c r="AT15" s="311"/>
      <c r="AU15" s="311"/>
      <c r="AV15" s="1558">
        <v>26</v>
      </c>
      <c r="AW15" s="1558"/>
      <c r="AX15" s="474" t="s">
        <v>16</v>
      </c>
      <c r="AY15" s="474"/>
      <c r="AZ15" s="257"/>
      <c r="BA15" s="475"/>
      <c r="BB15" s="473">
        <f t="shared" si="0"/>
        <v>26</v>
      </c>
      <c r="BC15" s="476"/>
    </row>
    <row r="16" spans="1:56" ht="14.25">
      <c r="A16" s="229">
        <v>71</v>
      </c>
      <c r="B16" s="337">
        <v>6499</v>
      </c>
      <c r="C16" s="467" t="s">
        <v>1584</v>
      </c>
      <c r="M16" s="245"/>
      <c r="U16" s="255" t="s">
        <v>312</v>
      </c>
      <c r="V16" s="310"/>
      <c r="W16" s="311"/>
      <c r="X16" s="311"/>
      <c r="Y16" s="311"/>
      <c r="Z16" s="311"/>
      <c r="AA16" s="311"/>
      <c r="AB16" s="311"/>
      <c r="AC16" s="311"/>
      <c r="AD16" s="311"/>
      <c r="AE16" s="311"/>
      <c r="AF16" s="311"/>
      <c r="AG16" s="311"/>
      <c r="AH16" s="311"/>
      <c r="AI16" s="311"/>
      <c r="AJ16" s="311"/>
      <c r="AK16" s="311"/>
      <c r="AL16" s="311"/>
      <c r="AM16" s="311"/>
      <c r="AN16" s="311"/>
      <c r="AO16" s="311"/>
      <c r="AP16" s="311"/>
      <c r="AQ16" s="311"/>
      <c r="AR16" s="311"/>
      <c r="AS16" s="311"/>
      <c r="AT16" s="311"/>
      <c r="AU16" s="311"/>
      <c r="AV16" s="1558">
        <v>23</v>
      </c>
      <c r="AW16" s="1558"/>
      <c r="AX16" s="474" t="s">
        <v>16</v>
      </c>
      <c r="AY16" s="474"/>
      <c r="AZ16" s="257"/>
      <c r="BA16" s="475"/>
      <c r="BB16" s="473">
        <f t="shared" si="0"/>
        <v>23</v>
      </c>
      <c r="BC16" s="476"/>
    </row>
    <row r="17" spans="1:55" ht="14.25">
      <c r="A17" s="229">
        <v>71</v>
      </c>
      <c r="B17" s="408">
        <v>6500</v>
      </c>
      <c r="C17" s="467" t="s">
        <v>1585</v>
      </c>
      <c r="M17" s="245"/>
      <c r="U17" s="255" t="s">
        <v>325</v>
      </c>
      <c r="V17" s="310"/>
      <c r="W17" s="311"/>
      <c r="X17" s="311"/>
      <c r="Y17" s="311"/>
      <c r="Z17" s="311"/>
      <c r="AA17" s="311"/>
      <c r="AB17" s="311"/>
      <c r="AC17" s="311"/>
      <c r="AD17" s="311"/>
      <c r="AE17" s="311"/>
      <c r="AF17" s="311"/>
      <c r="AG17" s="311"/>
      <c r="AH17" s="311"/>
      <c r="AI17" s="311"/>
      <c r="AJ17" s="311"/>
      <c r="AK17" s="311"/>
      <c r="AL17" s="311"/>
      <c r="AM17" s="311"/>
      <c r="AN17" s="311"/>
      <c r="AO17" s="311"/>
      <c r="AP17" s="311"/>
      <c r="AQ17" s="311"/>
      <c r="AR17" s="311"/>
      <c r="AS17" s="311"/>
      <c r="AT17" s="311"/>
      <c r="AU17" s="311"/>
      <c r="AV17" s="1558">
        <v>20</v>
      </c>
      <c r="AW17" s="1558"/>
      <c r="AX17" s="474" t="s">
        <v>16</v>
      </c>
      <c r="AY17" s="474"/>
      <c r="AZ17" s="257"/>
      <c r="BA17" s="475"/>
      <c r="BB17" s="473">
        <f t="shared" si="0"/>
        <v>20</v>
      </c>
      <c r="BC17" s="476"/>
    </row>
    <row r="18" spans="1:55" ht="14.25">
      <c r="A18" s="229">
        <v>71</v>
      </c>
      <c r="B18" s="337">
        <v>6501</v>
      </c>
      <c r="C18" s="467" t="s">
        <v>1586</v>
      </c>
      <c r="M18" s="245"/>
      <c r="U18" s="255" t="s">
        <v>338</v>
      </c>
      <c r="V18" s="310"/>
      <c r="W18" s="311"/>
      <c r="X18" s="311"/>
      <c r="Y18" s="311"/>
      <c r="Z18" s="311"/>
      <c r="AA18" s="311"/>
      <c r="AB18" s="311"/>
      <c r="AC18" s="311"/>
      <c r="AD18" s="311"/>
      <c r="AE18" s="311"/>
      <c r="AF18" s="311"/>
      <c r="AG18" s="311"/>
      <c r="AH18" s="311"/>
      <c r="AI18" s="311"/>
      <c r="AJ18" s="311"/>
      <c r="AK18" s="311"/>
      <c r="AL18" s="311"/>
      <c r="AM18" s="311"/>
      <c r="AN18" s="311"/>
      <c r="AO18" s="311"/>
      <c r="AP18" s="311"/>
      <c r="AQ18" s="311"/>
      <c r="AR18" s="311"/>
      <c r="AS18" s="311"/>
      <c r="AT18" s="311"/>
      <c r="AU18" s="311"/>
      <c r="AV18" s="1558">
        <v>17</v>
      </c>
      <c r="AW18" s="1558"/>
      <c r="AX18" s="474" t="s">
        <v>16</v>
      </c>
      <c r="AY18" s="474"/>
      <c r="AZ18" s="257"/>
      <c r="BA18" s="475"/>
      <c r="BB18" s="473">
        <f t="shared" si="0"/>
        <v>17</v>
      </c>
      <c r="BC18" s="476"/>
    </row>
    <row r="19" spans="1:55" ht="14.25">
      <c r="A19" s="229">
        <v>71</v>
      </c>
      <c r="B19" s="408">
        <v>6502</v>
      </c>
      <c r="C19" s="467" t="s">
        <v>1587</v>
      </c>
      <c r="D19" s="208"/>
      <c r="M19" s="245"/>
      <c r="U19" s="255" t="s">
        <v>351</v>
      </c>
      <c r="V19" s="310"/>
      <c r="W19" s="311"/>
      <c r="X19" s="311"/>
      <c r="Y19" s="311"/>
      <c r="Z19" s="311"/>
      <c r="AA19" s="311"/>
      <c r="AB19" s="311"/>
      <c r="AC19" s="311"/>
      <c r="AD19" s="311"/>
      <c r="AE19" s="311"/>
      <c r="AF19" s="311"/>
      <c r="AG19" s="311"/>
      <c r="AH19" s="311"/>
      <c r="AI19" s="311"/>
      <c r="AJ19" s="311"/>
      <c r="AK19" s="311"/>
      <c r="AL19" s="311"/>
      <c r="AM19" s="311"/>
      <c r="AN19" s="311"/>
      <c r="AO19" s="311"/>
      <c r="AP19" s="311"/>
      <c r="AQ19" s="311"/>
      <c r="AR19" s="311"/>
      <c r="AS19" s="311"/>
      <c r="AT19" s="311"/>
      <c r="AU19" s="311"/>
      <c r="AV19" s="1558">
        <v>14</v>
      </c>
      <c r="AW19" s="1558"/>
      <c r="AX19" s="474" t="s">
        <v>16</v>
      </c>
      <c r="AY19" s="474"/>
      <c r="AZ19" s="257"/>
      <c r="BA19" s="475"/>
      <c r="BB19" s="473">
        <f t="shared" si="0"/>
        <v>14</v>
      </c>
      <c r="BC19" s="476"/>
    </row>
    <row r="20" spans="1:55" ht="14.25">
      <c r="A20" s="229">
        <v>71</v>
      </c>
      <c r="B20" s="337">
        <v>6503</v>
      </c>
      <c r="C20" s="467" t="s">
        <v>1588</v>
      </c>
      <c r="D20" s="208"/>
      <c r="M20" s="245"/>
      <c r="U20" s="255" t="s">
        <v>364</v>
      </c>
      <c r="V20" s="310"/>
      <c r="W20" s="311"/>
      <c r="X20" s="311"/>
      <c r="Y20" s="311"/>
      <c r="Z20" s="311"/>
      <c r="AA20" s="311"/>
      <c r="AB20" s="311"/>
      <c r="AC20" s="311"/>
      <c r="AD20" s="311"/>
      <c r="AE20" s="311"/>
      <c r="AF20" s="311"/>
      <c r="AG20" s="311"/>
      <c r="AH20" s="311"/>
      <c r="AI20" s="311"/>
      <c r="AJ20" s="311"/>
      <c r="AK20" s="311"/>
      <c r="AL20" s="311"/>
      <c r="AM20" s="311"/>
      <c r="AN20" s="311"/>
      <c r="AO20" s="311"/>
      <c r="AP20" s="311"/>
      <c r="AQ20" s="311"/>
      <c r="AR20" s="311"/>
      <c r="AS20" s="311"/>
      <c r="AT20" s="311"/>
      <c r="AU20" s="311"/>
      <c r="AV20" s="1558">
        <v>13</v>
      </c>
      <c r="AW20" s="1558"/>
      <c r="AX20" s="474" t="s">
        <v>16</v>
      </c>
      <c r="AY20" s="474"/>
      <c r="AZ20" s="257"/>
      <c r="BA20" s="475"/>
      <c r="BB20" s="473">
        <f t="shared" si="0"/>
        <v>13</v>
      </c>
      <c r="BC20" s="476"/>
    </row>
    <row r="21" spans="1:55" ht="14.25">
      <c r="A21" s="229">
        <v>71</v>
      </c>
      <c r="B21" s="408">
        <v>6504</v>
      </c>
      <c r="C21" s="467" t="s">
        <v>1589</v>
      </c>
      <c r="D21" s="208"/>
      <c r="M21" s="245"/>
      <c r="U21" s="255" t="s">
        <v>377</v>
      </c>
      <c r="V21" s="310"/>
      <c r="W21" s="311"/>
      <c r="X21" s="311"/>
      <c r="Y21" s="311"/>
      <c r="Z21" s="311"/>
      <c r="AA21" s="311"/>
      <c r="AB21" s="311"/>
      <c r="AC21" s="311"/>
      <c r="AD21" s="311"/>
      <c r="AE21" s="311"/>
      <c r="AF21" s="311"/>
      <c r="AG21" s="311"/>
      <c r="AH21" s="311"/>
      <c r="AI21" s="311"/>
      <c r="AJ21" s="311"/>
      <c r="AK21" s="311"/>
      <c r="AL21" s="311"/>
      <c r="AM21" s="311"/>
      <c r="AN21" s="311"/>
      <c r="AO21" s="311"/>
      <c r="AP21" s="311"/>
      <c r="AQ21" s="311"/>
      <c r="AR21" s="311"/>
      <c r="AS21" s="311"/>
      <c r="AT21" s="311"/>
      <c r="AU21" s="311"/>
      <c r="AV21" s="1558">
        <v>12</v>
      </c>
      <c r="AW21" s="1558"/>
      <c r="AX21" s="474" t="s">
        <v>16</v>
      </c>
      <c r="AY21" s="474"/>
      <c r="AZ21" s="257"/>
      <c r="BA21" s="475"/>
      <c r="BB21" s="473">
        <f t="shared" si="0"/>
        <v>12</v>
      </c>
      <c r="BC21" s="476"/>
    </row>
    <row r="22" spans="1:55" ht="14.25">
      <c r="A22" s="229">
        <v>71</v>
      </c>
      <c r="B22" s="337">
        <v>6505</v>
      </c>
      <c r="C22" s="467" t="s">
        <v>1590</v>
      </c>
      <c r="D22" s="208"/>
      <c r="M22" s="245"/>
      <c r="U22" s="255" t="s">
        <v>390</v>
      </c>
      <c r="V22" s="310"/>
      <c r="W22" s="311"/>
      <c r="X22" s="311"/>
      <c r="Y22" s="311"/>
      <c r="Z22" s="311"/>
      <c r="AA22" s="311"/>
      <c r="AB22" s="311"/>
      <c r="AC22" s="311"/>
      <c r="AD22" s="311"/>
      <c r="AE22" s="311"/>
      <c r="AF22" s="311"/>
      <c r="AG22" s="311"/>
      <c r="AH22" s="311"/>
      <c r="AI22" s="311"/>
      <c r="AJ22" s="311"/>
      <c r="AK22" s="311"/>
      <c r="AL22" s="311"/>
      <c r="AM22" s="311"/>
      <c r="AN22" s="311"/>
      <c r="AO22" s="311"/>
      <c r="AP22" s="311"/>
      <c r="AQ22" s="311"/>
      <c r="AR22" s="311"/>
      <c r="AS22" s="311"/>
      <c r="AT22" s="311"/>
      <c r="AU22" s="311"/>
      <c r="AV22" s="1558">
        <v>11</v>
      </c>
      <c r="AW22" s="1558"/>
      <c r="AX22" s="474" t="s">
        <v>16</v>
      </c>
      <c r="AY22" s="474"/>
      <c r="AZ22" s="257"/>
      <c r="BA22" s="475"/>
      <c r="BB22" s="473">
        <f t="shared" si="0"/>
        <v>11</v>
      </c>
      <c r="BC22" s="476"/>
    </row>
    <row r="23" spans="1:55" ht="14.25">
      <c r="A23" s="229">
        <v>71</v>
      </c>
      <c r="B23" s="408">
        <v>6506</v>
      </c>
      <c r="C23" s="467" t="s">
        <v>1591</v>
      </c>
      <c r="D23" s="208"/>
      <c r="M23" s="245"/>
      <c r="U23" s="255" t="s">
        <v>403</v>
      </c>
      <c r="V23" s="310"/>
      <c r="W23" s="311"/>
      <c r="X23" s="311"/>
      <c r="Y23" s="311"/>
      <c r="Z23" s="311"/>
      <c r="AA23" s="311"/>
      <c r="AB23" s="311"/>
      <c r="AC23" s="311"/>
      <c r="AD23" s="311"/>
      <c r="AE23" s="311"/>
      <c r="AF23" s="311"/>
      <c r="AG23" s="311"/>
      <c r="AH23" s="311"/>
      <c r="AI23" s="311"/>
      <c r="AJ23" s="311"/>
      <c r="AK23" s="311"/>
      <c r="AL23" s="311"/>
      <c r="AM23" s="311"/>
      <c r="AN23" s="311"/>
      <c r="AO23" s="311"/>
      <c r="AP23" s="311"/>
      <c r="AQ23" s="311"/>
      <c r="AR23" s="311"/>
      <c r="AS23" s="311"/>
      <c r="AT23" s="311"/>
      <c r="AU23" s="311"/>
      <c r="AV23" s="1558">
        <v>10</v>
      </c>
      <c r="AW23" s="1558"/>
      <c r="AX23" s="474" t="s">
        <v>16</v>
      </c>
      <c r="AY23" s="474"/>
      <c r="AZ23" s="257"/>
      <c r="BA23" s="475"/>
      <c r="BB23" s="473">
        <f t="shared" si="0"/>
        <v>10</v>
      </c>
      <c r="BC23" s="476"/>
    </row>
    <row r="24" spans="1:55" ht="14.25">
      <c r="A24" s="229">
        <v>71</v>
      </c>
      <c r="B24" s="337">
        <v>6507</v>
      </c>
      <c r="C24" s="467" t="s">
        <v>1592</v>
      </c>
      <c r="D24" s="208"/>
      <c r="M24" s="245"/>
      <c r="U24" s="255" t="s">
        <v>416</v>
      </c>
      <c r="V24" s="310"/>
      <c r="W24" s="311"/>
      <c r="X24" s="311"/>
      <c r="Y24" s="311"/>
      <c r="Z24" s="311"/>
      <c r="AA24" s="311"/>
      <c r="AB24" s="311"/>
      <c r="AC24" s="311"/>
      <c r="AD24" s="311"/>
      <c r="AE24" s="311"/>
      <c r="AF24" s="311"/>
      <c r="AG24" s="311"/>
      <c r="AH24" s="311"/>
      <c r="AI24" s="311"/>
      <c r="AJ24" s="311"/>
      <c r="AK24" s="311"/>
      <c r="AL24" s="311"/>
      <c r="AM24" s="311"/>
      <c r="AN24" s="311"/>
      <c r="AO24" s="311"/>
      <c r="AP24" s="311"/>
      <c r="AQ24" s="311"/>
      <c r="AR24" s="311"/>
      <c r="AS24" s="311"/>
      <c r="AT24" s="311"/>
      <c r="AU24" s="311"/>
      <c r="AV24" s="1558">
        <v>9</v>
      </c>
      <c r="AW24" s="1558"/>
      <c r="AX24" s="474" t="s">
        <v>16</v>
      </c>
      <c r="AY24" s="474"/>
      <c r="AZ24" s="257"/>
      <c r="BA24" s="475"/>
      <c r="BB24" s="473">
        <f t="shared" si="0"/>
        <v>9</v>
      </c>
      <c r="BC24" s="476"/>
    </row>
    <row r="25" spans="1:55" ht="14.25">
      <c r="A25" s="229">
        <v>71</v>
      </c>
      <c r="B25" s="408">
        <v>6508</v>
      </c>
      <c r="C25" s="467" t="s">
        <v>1593</v>
      </c>
      <c r="D25" s="208"/>
      <c r="M25" s="245"/>
      <c r="U25" s="255" t="s">
        <v>429</v>
      </c>
      <c r="V25" s="310"/>
      <c r="W25" s="311"/>
      <c r="X25" s="311"/>
      <c r="Y25" s="311"/>
      <c r="Z25" s="311"/>
      <c r="AA25" s="311"/>
      <c r="AB25" s="311"/>
      <c r="AC25" s="311"/>
      <c r="AD25" s="311"/>
      <c r="AE25" s="311"/>
      <c r="AF25" s="311"/>
      <c r="AG25" s="311"/>
      <c r="AH25" s="311"/>
      <c r="AI25" s="311"/>
      <c r="AJ25" s="311"/>
      <c r="AK25" s="311"/>
      <c r="AL25" s="311"/>
      <c r="AM25" s="311"/>
      <c r="AN25" s="311"/>
      <c r="AO25" s="311"/>
      <c r="AP25" s="311"/>
      <c r="AQ25" s="311"/>
      <c r="AR25" s="311"/>
      <c r="AS25" s="311"/>
      <c r="AT25" s="311"/>
      <c r="AU25" s="311"/>
      <c r="AV25" s="1558">
        <v>9</v>
      </c>
      <c r="AW25" s="1558"/>
      <c r="AX25" s="474" t="s">
        <v>16</v>
      </c>
      <c r="AY25" s="474"/>
      <c r="AZ25" s="257"/>
      <c r="BA25" s="475"/>
      <c r="BB25" s="473">
        <f t="shared" si="0"/>
        <v>9</v>
      </c>
      <c r="BC25" s="476"/>
    </row>
    <row r="26" spans="1:55" ht="14.25">
      <c r="A26" s="229">
        <v>71</v>
      </c>
      <c r="B26" s="337">
        <v>6509</v>
      </c>
      <c r="C26" s="467" t="s">
        <v>1594</v>
      </c>
      <c r="D26" s="208"/>
      <c r="M26" s="245"/>
      <c r="U26" s="255" t="s">
        <v>442</v>
      </c>
      <c r="V26" s="310"/>
      <c r="W26" s="311"/>
      <c r="X26" s="311"/>
      <c r="Y26" s="311"/>
      <c r="Z26" s="311"/>
      <c r="AA26" s="311"/>
      <c r="AB26" s="311"/>
      <c r="AC26" s="311"/>
      <c r="AD26" s="311"/>
      <c r="AE26" s="311"/>
      <c r="AF26" s="311"/>
      <c r="AG26" s="311"/>
      <c r="AH26" s="311"/>
      <c r="AI26" s="311"/>
      <c r="AJ26" s="311"/>
      <c r="AK26" s="311"/>
      <c r="AL26" s="311"/>
      <c r="AM26" s="311"/>
      <c r="AN26" s="311"/>
      <c r="AO26" s="311"/>
      <c r="AP26" s="311"/>
      <c r="AQ26" s="311"/>
      <c r="AR26" s="311"/>
      <c r="AS26" s="311"/>
      <c r="AT26" s="311"/>
      <c r="AU26" s="311"/>
      <c r="AV26" s="1558">
        <v>9</v>
      </c>
      <c r="AW26" s="1558"/>
      <c r="AX26" s="474" t="s">
        <v>16</v>
      </c>
      <c r="AY26" s="474"/>
      <c r="AZ26" s="257"/>
      <c r="BA26" s="475"/>
      <c r="BB26" s="473">
        <f t="shared" si="0"/>
        <v>9</v>
      </c>
      <c r="BC26" s="476"/>
    </row>
    <row r="27" spans="1:55" ht="14.25">
      <c r="A27" s="229">
        <v>71</v>
      </c>
      <c r="B27" s="408">
        <v>6510</v>
      </c>
      <c r="C27" s="467" t="s">
        <v>1595</v>
      </c>
      <c r="D27" s="208"/>
      <c r="M27" s="245"/>
      <c r="U27" s="255" t="s">
        <v>455</v>
      </c>
      <c r="V27" s="310"/>
      <c r="W27" s="311"/>
      <c r="X27" s="311"/>
      <c r="Y27" s="311"/>
      <c r="Z27" s="311"/>
      <c r="AA27" s="311"/>
      <c r="AB27" s="311"/>
      <c r="AC27" s="311"/>
      <c r="AD27" s="311"/>
      <c r="AE27" s="311"/>
      <c r="AF27" s="311"/>
      <c r="AG27" s="311"/>
      <c r="AH27" s="311"/>
      <c r="AI27" s="311"/>
      <c r="AJ27" s="311"/>
      <c r="AK27" s="311"/>
      <c r="AL27" s="311"/>
      <c r="AM27" s="311"/>
      <c r="AN27" s="311"/>
      <c r="AO27" s="311"/>
      <c r="AP27" s="311"/>
      <c r="AQ27" s="311"/>
      <c r="AR27" s="311"/>
      <c r="AS27" s="311"/>
      <c r="AT27" s="311"/>
      <c r="AU27" s="311"/>
      <c r="AV27" s="1558">
        <v>8</v>
      </c>
      <c r="AW27" s="1558"/>
      <c r="AX27" s="474" t="s">
        <v>16</v>
      </c>
      <c r="AY27" s="474"/>
      <c r="AZ27" s="257"/>
      <c r="BA27" s="475"/>
      <c r="BB27" s="473">
        <f t="shared" si="0"/>
        <v>8</v>
      </c>
      <c r="BC27" s="476"/>
    </row>
    <row r="28" spans="1:55" ht="14.25">
      <c r="A28" s="229">
        <v>71</v>
      </c>
      <c r="B28" s="337">
        <v>6511</v>
      </c>
      <c r="C28" s="467" t="s">
        <v>1596</v>
      </c>
      <c r="D28" s="208"/>
      <c r="M28" s="245"/>
      <c r="U28" s="255" t="s">
        <v>468</v>
      </c>
      <c r="V28" s="310"/>
      <c r="W28" s="311"/>
      <c r="X28" s="311"/>
      <c r="Y28" s="311"/>
      <c r="Z28" s="311"/>
      <c r="AA28" s="311"/>
      <c r="AB28" s="311"/>
      <c r="AC28" s="311"/>
      <c r="AD28" s="311"/>
      <c r="AE28" s="311"/>
      <c r="AF28" s="311"/>
      <c r="AG28" s="311"/>
      <c r="AH28" s="311"/>
      <c r="AI28" s="311"/>
      <c r="AJ28" s="311"/>
      <c r="AK28" s="311"/>
      <c r="AL28" s="311"/>
      <c r="AM28" s="311"/>
      <c r="AN28" s="311"/>
      <c r="AO28" s="311"/>
      <c r="AP28" s="311"/>
      <c r="AQ28" s="311"/>
      <c r="AR28" s="311"/>
      <c r="AS28" s="311"/>
      <c r="AT28" s="311"/>
      <c r="AU28" s="311"/>
      <c r="AV28" s="1558">
        <v>8</v>
      </c>
      <c r="AW28" s="1558"/>
      <c r="AX28" s="474" t="s">
        <v>16</v>
      </c>
      <c r="AY28" s="474"/>
      <c r="AZ28" s="257"/>
      <c r="BA28" s="475"/>
      <c r="BB28" s="473">
        <f t="shared" si="0"/>
        <v>8</v>
      </c>
      <c r="BC28" s="476"/>
    </row>
    <row r="29" spans="1:55" ht="14.25">
      <c r="A29" s="229">
        <v>71</v>
      </c>
      <c r="B29" s="408">
        <v>6512</v>
      </c>
      <c r="C29" s="467" t="s">
        <v>1597</v>
      </c>
      <c r="D29" s="208"/>
      <c r="M29" s="245"/>
      <c r="U29" s="255" t="s">
        <v>481</v>
      </c>
      <c r="V29" s="310"/>
      <c r="W29" s="311"/>
      <c r="X29" s="311"/>
      <c r="Y29" s="311"/>
      <c r="Z29" s="311"/>
      <c r="AA29" s="311"/>
      <c r="AB29" s="311"/>
      <c r="AC29" s="311"/>
      <c r="AD29" s="311"/>
      <c r="AE29" s="311"/>
      <c r="AF29" s="311"/>
      <c r="AG29" s="311"/>
      <c r="AH29" s="311"/>
      <c r="AI29" s="311"/>
      <c r="AJ29" s="311"/>
      <c r="AK29" s="311"/>
      <c r="AL29" s="311"/>
      <c r="AM29" s="311"/>
      <c r="AN29" s="311"/>
      <c r="AO29" s="311"/>
      <c r="AP29" s="311"/>
      <c r="AQ29" s="311"/>
      <c r="AR29" s="311"/>
      <c r="AS29" s="311"/>
      <c r="AT29" s="311"/>
      <c r="AU29" s="311"/>
      <c r="AV29" s="1558">
        <v>8</v>
      </c>
      <c r="AW29" s="1558"/>
      <c r="AX29" s="474" t="s">
        <v>16</v>
      </c>
      <c r="AY29" s="474"/>
      <c r="AZ29" s="257"/>
      <c r="BA29" s="475"/>
      <c r="BB29" s="473">
        <f t="shared" si="0"/>
        <v>8</v>
      </c>
      <c r="BC29" s="476"/>
    </row>
    <row r="30" spans="1:55" ht="14.25">
      <c r="A30" s="229">
        <v>71</v>
      </c>
      <c r="B30" s="337">
        <v>6513</v>
      </c>
      <c r="C30" s="467" t="s">
        <v>1598</v>
      </c>
      <c r="D30" s="208"/>
      <c r="M30" s="231" t="s">
        <v>1514</v>
      </c>
      <c r="N30" s="232"/>
      <c r="O30" s="232"/>
      <c r="P30" s="232"/>
      <c r="Q30" s="232"/>
      <c r="R30" s="232"/>
      <c r="S30" s="334"/>
      <c r="T30" s="341"/>
      <c r="U30" s="255" t="s">
        <v>495</v>
      </c>
      <c r="V30" s="310"/>
      <c r="W30" s="311"/>
      <c r="X30" s="311"/>
      <c r="Y30" s="311"/>
      <c r="Z30" s="311"/>
      <c r="AA30" s="311"/>
      <c r="AB30" s="311"/>
      <c r="AC30" s="311"/>
      <c r="AD30" s="311"/>
      <c r="AE30" s="257"/>
      <c r="AF30" s="311"/>
      <c r="AG30" s="311"/>
      <c r="AH30" s="311"/>
      <c r="AI30" s="311"/>
      <c r="AJ30" s="311"/>
      <c r="AK30" s="311"/>
      <c r="AL30" s="311"/>
      <c r="AM30" s="311"/>
      <c r="AN30" s="311"/>
      <c r="AO30" s="311"/>
      <c r="AP30" s="311"/>
      <c r="AQ30" s="311"/>
      <c r="AR30" s="311"/>
      <c r="AS30" s="311"/>
      <c r="AT30" s="311"/>
      <c r="AU30" s="311"/>
      <c r="AV30" s="1558">
        <v>49</v>
      </c>
      <c r="AW30" s="1558"/>
      <c r="AX30" s="474" t="s">
        <v>16</v>
      </c>
      <c r="AY30" s="474"/>
      <c r="AZ30" s="257"/>
      <c r="BA30" s="475"/>
      <c r="BB30" s="473">
        <f t="shared" si="0"/>
        <v>49</v>
      </c>
      <c r="BC30" s="476"/>
    </row>
    <row r="31" spans="1:55" ht="14.25">
      <c r="A31" s="229">
        <v>71</v>
      </c>
      <c r="B31" s="408">
        <v>6514</v>
      </c>
      <c r="C31" s="467" t="s">
        <v>1599</v>
      </c>
      <c r="D31" s="208"/>
      <c r="M31" s="245"/>
      <c r="N31" s="208"/>
      <c r="O31" s="208"/>
      <c r="P31" s="208"/>
      <c r="Q31" s="208"/>
      <c r="R31" s="208"/>
      <c r="S31" s="301"/>
      <c r="T31" s="301"/>
      <c r="U31" s="281" t="s">
        <v>508</v>
      </c>
      <c r="V31" s="304"/>
      <c r="W31" s="305"/>
      <c r="X31" s="305"/>
      <c r="Y31" s="305"/>
      <c r="Z31" s="305"/>
      <c r="AA31" s="305"/>
      <c r="AB31" s="305"/>
      <c r="AC31" s="305"/>
      <c r="AD31" s="305"/>
      <c r="AE31" s="257"/>
      <c r="AF31" s="311"/>
      <c r="AG31" s="311"/>
      <c r="AH31" s="311"/>
      <c r="AI31" s="311"/>
      <c r="AJ31" s="311"/>
      <c r="AK31" s="311"/>
      <c r="AL31" s="311"/>
      <c r="AM31" s="311"/>
      <c r="AN31" s="311"/>
      <c r="AO31" s="311"/>
      <c r="AP31" s="311"/>
      <c r="AQ31" s="311"/>
      <c r="AR31" s="311"/>
      <c r="AS31" s="311"/>
      <c r="AT31" s="311"/>
      <c r="AU31" s="311"/>
      <c r="AV31" s="1558">
        <v>39</v>
      </c>
      <c r="AW31" s="1558"/>
      <c r="AX31" s="474" t="s">
        <v>16</v>
      </c>
      <c r="AY31" s="474"/>
      <c r="AZ31" s="257"/>
      <c r="BA31" s="475"/>
      <c r="BB31" s="473">
        <f t="shared" si="0"/>
        <v>39</v>
      </c>
      <c r="BC31" s="476"/>
    </row>
    <row r="32" spans="1:55" ht="14.25">
      <c r="A32" s="229">
        <v>71</v>
      </c>
      <c r="B32" s="337">
        <v>6515</v>
      </c>
      <c r="C32" s="467" t="s">
        <v>1600</v>
      </c>
      <c r="D32" s="208"/>
      <c r="M32" s="245"/>
      <c r="U32" s="255" t="s">
        <v>521</v>
      </c>
      <c r="V32" s="310"/>
      <c r="W32" s="311"/>
      <c r="X32" s="311"/>
      <c r="Y32" s="311"/>
      <c r="Z32" s="311"/>
      <c r="AA32" s="311"/>
      <c r="AB32" s="311"/>
      <c r="AC32" s="311"/>
      <c r="AD32" s="311"/>
      <c r="AE32" s="311"/>
      <c r="AF32" s="311"/>
      <c r="AG32" s="311"/>
      <c r="AH32" s="311"/>
      <c r="AI32" s="311"/>
      <c r="AJ32" s="311"/>
      <c r="AK32" s="311"/>
      <c r="AL32" s="311"/>
      <c r="AM32" s="311"/>
      <c r="AN32" s="311"/>
      <c r="AO32" s="311"/>
      <c r="AP32" s="311"/>
      <c r="AQ32" s="311"/>
      <c r="AR32" s="311"/>
      <c r="AS32" s="311"/>
      <c r="AT32" s="311"/>
      <c r="AU32" s="311"/>
      <c r="AV32" s="1558">
        <v>29</v>
      </c>
      <c r="AW32" s="1558"/>
      <c r="AX32" s="474" t="s">
        <v>16</v>
      </c>
      <c r="AY32" s="474"/>
      <c r="AZ32" s="257"/>
      <c r="BA32" s="475"/>
      <c r="BB32" s="473">
        <f t="shared" si="0"/>
        <v>29</v>
      </c>
      <c r="BC32" s="476"/>
    </row>
    <row r="33" spans="1:55" ht="14.25">
      <c r="A33" s="229">
        <v>71</v>
      </c>
      <c r="B33" s="408">
        <v>6516</v>
      </c>
      <c r="C33" s="467" t="s">
        <v>1601</v>
      </c>
      <c r="D33" s="208"/>
      <c r="M33" s="245"/>
      <c r="U33" s="255" t="s">
        <v>534</v>
      </c>
      <c r="V33" s="310"/>
      <c r="W33" s="311"/>
      <c r="X33" s="311"/>
      <c r="Y33" s="311"/>
      <c r="Z33" s="311"/>
      <c r="AA33" s="311"/>
      <c r="AB33" s="311"/>
      <c r="AC33" s="311"/>
      <c r="AD33" s="311"/>
      <c r="AE33" s="311"/>
      <c r="AF33" s="311"/>
      <c r="AG33" s="311"/>
      <c r="AH33" s="311"/>
      <c r="AI33" s="311"/>
      <c r="AJ33" s="311"/>
      <c r="AK33" s="311"/>
      <c r="AL33" s="311"/>
      <c r="AM33" s="311"/>
      <c r="AN33" s="311"/>
      <c r="AO33" s="311"/>
      <c r="AP33" s="311"/>
      <c r="AQ33" s="311"/>
      <c r="AR33" s="311"/>
      <c r="AS33" s="311"/>
      <c r="AT33" s="311"/>
      <c r="AU33" s="311"/>
      <c r="AV33" s="1558">
        <v>26</v>
      </c>
      <c r="AW33" s="1558"/>
      <c r="AX33" s="474" t="s">
        <v>16</v>
      </c>
      <c r="AY33" s="474"/>
      <c r="AZ33" s="257"/>
      <c r="BA33" s="475"/>
      <c r="BB33" s="473">
        <f t="shared" si="0"/>
        <v>26</v>
      </c>
      <c r="BC33" s="476"/>
    </row>
    <row r="34" spans="1:55" ht="14.25">
      <c r="A34" s="229">
        <v>71</v>
      </c>
      <c r="B34" s="337">
        <v>6517</v>
      </c>
      <c r="C34" s="467" t="s">
        <v>1602</v>
      </c>
      <c r="D34" s="208"/>
      <c r="M34" s="245"/>
      <c r="U34" s="255" t="s">
        <v>547</v>
      </c>
      <c r="V34" s="310"/>
      <c r="W34" s="311"/>
      <c r="X34" s="311"/>
      <c r="Y34" s="311"/>
      <c r="Z34" s="311"/>
      <c r="AA34" s="311"/>
      <c r="AB34" s="311"/>
      <c r="AC34" s="311"/>
      <c r="AD34" s="311"/>
      <c r="AE34" s="311"/>
      <c r="AF34" s="311"/>
      <c r="AG34" s="311"/>
      <c r="AH34" s="311"/>
      <c r="AI34" s="311"/>
      <c r="AJ34" s="311"/>
      <c r="AK34" s="311"/>
      <c r="AL34" s="311"/>
      <c r="AM34" s="311"/>
      <c r="AN34" s="311"/>
      <c r="AO34" s="311"/>
      <c r="AP34" s="311"/>
      <c r="AQ34" s="311"/>
      <c r="AR34" s="311"/>
      <c r="AS34" s="311"/>
      <c r="AT34" s="311"/>
      <c r="AU34" s="311"/>
      <c r="AV34" s="1558">
        <v>23</v>
      </c>
      <c r="AW34" s="1558"/>
      <c r="AX34" s="474" t="s">
        <v>16</v>
      </c>
      <c r="AY34" s="474"/>
      <c r="AZ34" s="257"/>
      <c r="BA34" s="475"/>
      <c r="BB34" s="473">
        <f t="shared" si="0"/>
        <v>23</v>
      </c>
      <c r="BC34" s="476"/>
    </row>
    <row r="35" spans="1:55" ht="14.25">
      <c r="A35" s="229">
        <v>71</v>
      </c>
      <c r="B35" s="408">
        <v>6518</v>
      </c>
      <c r="C35" s="467" t="s">
        <v>1603</v>
      </c>
      <c r="D35" s="208"/>
      <c r="M35" s="245"/>
      <c r="U35" s="231" t="s">
        <v>560</v>
      </c>
      <c r="V35" s="310"/>
      <c r="W35" s="311"/>
      <c r="X35" s="311"/>
      <c r="Y35" s="311"/>
      <c r="Z35" s="311"/>
      <c r="AA35" s="311"/>
      <c r="AB35" s="311"/>
      <c r="AC35" s="311"/>
      <c r="AD35" s="311"/>
      <c r="AE35" s="311"/>
      <c r="AF35" s="311"/>
      <c r="AG35" s="311"/>
      <c r="AH35" s="311"/>
      <c r="AI35" s="311"/>
      <c r="AJ35" s="311"/>
      <c r="AK35" s="311"/>
      <c r="AL35" s="311"/>
      <c r="AM35" s="311"/>
      <c r="AN35" s="311"/>
      <c r="AO35" s="311"/>
      <c r="AP35" s="311"/>
      <c r="AQ35" s="311"/>
      <c r="AR35" s="311"/>
      <c r="AS35" s="311"/>
      <c r="AT35" s="311"/>
      <c r="AU35" s="311"/>
      <c r="AV35" s="1558">
        <v>20</v>
      </c>
      <c r="AW35" s="1558"/>
      <c r="AX35" s="474" t="s">
        <v>16</v>
      </c>
      <c r="AY35" s="474"/>
      <c r="AZ35" s="257"/>
      <c r="BA35" s="475"/>
      <c r="BB35" s="473">
        <f t="shared" si="0"/>
        <v>20</v>
      </c>
      <c r="BC35" s="476"/>
    </row>
    <row r="36" spans="1:55" ht="14.25">
      <c r="A36" s="229">
        <v>71</v>
      </c>
      <c r="B36" s="337">
        <v>6519</v>
      </c>
      <c r="C36" s="467" t="s">
        <v>1604</v>
      </c>
      <c r="M36" s="231" t="s">
        <v>1521</v>
      </c>
      <c r="N36" s="477"/>
      <c r="O36" s="477"/>
      <c r="P36" s="477"/>
      <c r="Q36" s="477"/>
      <c r="R36" s="477"/>
      <c r="S36" s="477"/>
      <c r="T36" s="478"/>
      <c r="U36" s="231" t="s">
        <v>1522</v>
      </c>
      <c r="V36" s="334"/>
      <c r="W36" s="334"/>
      <c r="X36" s="334"/>
      <c r="Y36" s="334"/>
      <c r="Z36" s="334"/>
      <c r="AA36" s="334"/>
      <c r="AB36" s="334"/>
      <c r="AC36" s="334"/>
      <c r="AD36" s="314"/>
      <c r="AE36" s="255" t="s">
        <v>1605</v>
      </c>
      <c r="AF36" s="472"/>
      <c r="AG36" s="472"/>
      <c r="AH36" s="472"/>
      <c r="AI36" s="472"/>
      <c r="AJ36" s="472"/>
      <c r="AK36" s="472"/>
      <c r="AL36" s="380"/>
      <c r="AM36" s="407"/>
      <c r="AN36" s="407"/>
      <c r="AO36" s="310"/>
      <c r="AP36" s="310"/>
      <c r="AQ36" s="310"/>
      <c r="AR36" s="310"/>
      <c r="AS36" s="310"/>
      <c r="AT36" s="310"/>
      <c r="AU36" s="310"/>
      <c r="AV36" s="1557">
        <v>296</v>
      </c>
      <c r="AW36" s="1557"/>
      <c r="AX36" s="468" t="s">
        <v>16</v>
      </c>
      <c r="AY36" s="468"/>
      <c r="AZ36" s="216"/>
      <c r="BA36" s="226"/>
      <c r="BB36" s="473">
        <f t="shared" si="0"/>
        <v>296</v>
      </c>
      <c r="BC36" s="268"/>
    </row>
    <row r="37" spans="1:55" ht="14.25">
      <c r="A37" s="229">
        <v>71</v>
      </c>
      <c r="B37" s="408">
        <v>6520</v>
      </c>
      <c r="C37" s="467" t="s">
        <v>1606</v>
      </c>
      <c r="D37" s="375"/>
      <c r="E37" s="278"/>
      <c r="F37" s="278"/>
      <c r="G37" s="301"/>
      <c r="H37" s="377"/>
      <c r="I37" s="377"/>
      <c r="J37" s="377"/>
      <c r="K37" s="377"/>
      <c r="L37" s="378"/>
      <c r="M37" s="376"/>
      <c r="N37" s="377"/>
      <c r="O37" s="377"/>
      <c r="P37" s="377"/>
      <c r="Q37" s="377"/>
      <c r="R37" s="377"/>
      <c r="S37" s="377"/>
      <c r="T37" s="378"/>
      <c r="U37" s="281"/>
      <c r="V37" s="304"/>
      <c r="W37" s="304"/>
      <c r="X37" s="304"/>
      <c r="Y37" s="304"/>
      <c r="Z37" s="304"/>
      <c r="AA37" s="304"/>
      <c r="AB37" s="304"/>
      <c r="AC37" s="304"/>
      <c r="AD37" s="226"/>
      <c r="AE37" s="255" t="s">
        <v>824</v>
      </c>
      <c r="AF37" s="472"/>
      <c r="AG37" s="472"/>
      <c r="AH37" s="472"/>
      <c r="AI37" s="472"/>
      <c r="AJ37" s="472"/>
      <c r="AK37" s="472"/>
      <c r="AL37" s="472"/>
      <c r="AM37" s="407"/>
      <c r="AN37" s="407"/>
      <c r="AO37" s="310"/>
      <c r="AP37" s="310"/>
      <c r="AQ37" s="310"/>
      <c r="AR37" s="310"/>
      <c r="AS37" s="310"/>
      <c r="AT37" s="310"/>
      <c r="AU37" s="310"/>
      <c r="AV37" s="1557">
        <v>49</v>
      </c>
      <c r="AW37" s="1557"/>
      <c r="AX37" s="468" t="s">
        <v>16</v>
      </c>
      <c r="AY37" s="468"/>
      <c r="AZ37" s="216"/>
      <c r="BA37" s="226"/>
      <c r="BB37" s="473">
        <f t="shared" si="0"/>
        <v>49</v>
      </c>
      <c r="BC37" s="268"/>
    </row>
    <row r="38" spans="1:55" ht="14.25">
      <c r="A38" s="229">
        <v>71</v>
      </c>
      <c r="B38" s="337">
        <v>6521</v>
      </c>
      <c r="C38" s="467" t="s">
        <v>1607</v>
      </c>
      <c r="M38" s="245"/>
      <c r="N38" s="377"/>
      <c r="O38" s="377"/>
      <c r="P38" s="377"/>
      <c r="Q38" s="377"/>
      <c r="R38" s="377"/>
      <c r="S38" s="377"/>
      <c r="T38" s="378"/>
      <c r="U38" s="231" t="s">
        <v>1524</v>
      </c>
      <c r="V38" s="334"/>
      <c r="W38" s="334"/>
      <c r="X38" s="334"/>
      <c r="Y38" s="334"/>
      <c r="Z38" s="334"/>
      <c r="AA38" s="334"/>
      <c r="AB38" s="334"/>
      <c r="AC38" s="334"/>
      <c r="AD38" s="314"/>
      <c r="AE38" s="255" t="s">
        <v>1605</v>
      </c>
      <c r="AF38" s="472"/>
      <c r="AG38" s="472"/>
      <c r="AH38" s="472"/>
      <c r="AI38" s="472"/>
      <c r="AJ38" s="472"/>
      <c r="AK38" s="472"/>
      <c r="AL38" s="380"/>
      <c r="AM38" s="407"/>
      <c r="AN38" s="407"/>
      <c r="AO38" s="310"/>
      <c r="AP38" s="310"/>
      <c r="AQ38" s="310"/>
      <c r="AR38" s="310"/>
      <c r="AS38" s="310"/>
      <c r="AT38" s="310"/>
      <c r="AU38" s="310"/>
      <c r="AV38" s="1557">
        <v>148</v>
      </c>
      <c r="AW38" s="1557"/>
      <c r="AX38" s="468" t="s">
        <v>16</v>
      </c>
      <c r="AY38" s="468"/>
      <c r="AZ38" s="216"/>
      <c r="BA38" s="226"/>
      <c r="BB38" s="473">
        <f t="shared" si="0"/>
        <v>148</v>
      </c>
      <c r="BC38" s="268"/>
    </row>
    <row r="39" spans="1:55" ht="14.25">
      <c r="A39" s="229">
        <v>71</v>
      </c>
      <c r="B39" s="408">
        <v>6522</v>
      </c>
      <c r="C39" s="467" t="s">
        <v>1608</v>
      </c>
      <c r="D39" s="375"/>
      <c r="E39" s="278"/>
      <c r="F39" s="278"/>
      <c r="G39" s="301"/>
      <c r="H39" s="377"/>
      <c r="I39" s="377"/>
      <c r="J39" s="377"/>
      <c r="K39" s="377"/>
      <c r="L39" s="378"/>
      <c r="M39" s="376"/>
      <c r="N39" s="377"/>
      <c r="O39" s="377"/>
      <c r="P39" s="377"/>
      <c r="Q39" s="377"/>
      <c r="R39" s="377"/>
      <c r="S39" s="377"/>
      <c r="T39" s="378"/>
      <c r="U39" s="281"/>
      <c r="V39" s="304"/>
      <c r="W39" s="304"/>
      <c r="X39" s="304"/>
      <c r="Y39" s="304"/>
      <c r="Z39" s="304"/>
      <c r="AA39" s="304"/>
      <c r="AB39" s="304"/>
      <c r="AC39" s="304"/>
      <c r="AD39" s="226"/>
      <c r="AE39" s="255" t="s">
        <v>824</v>
      </c>
      <c r="AF39" s="472"/>
      <c r="AG39" s="472"/>
      <c r="AH39" s="472"/>
      <c r="AI39" s="472"/>
      <c r="AJ39" s="472"/>
      <c r="AK39" s="472"/>
      <c r="AL39" s="472"/>
      <c r="AM39" s="407"/>
      <c r="AN39" s="407"/>
      <c r="AO39" s="310"/>
      <c r="AP39" s="310"/>
      <c r="AQ39" s="310"/>
      <c r="AR39" s="310"/>
      <c r="AS39" s="310"/>
      <c r="AT39" s="310"/>
      <c r="AU39" s="310"/>
      <c r="AV39" s="1557">
        <v>49</v>
      </c>
      <c r="AW39" s="1557"/>
      <c r="AX39" s="468" t="s">
        <v>16</v>
      </c>
      <c r="AY39" s="468"/>
      <c r="AZ39" s="216"/>
      <c r="BA39" s="226"/>
      <c r="BB39" s="473">
        <f t="shared" si="0"/>
        <v>49</v>
      </c>
      <c r="BC39" s="268"/>
    </row>
    <row r="40" spans="1:55" ht="14.25">
      <c r="A40" s="229">
        <v>71</v>
      </c>
      <c r="B40" s="337">
        <v>6523</v>
      </c>
      <c r="C40" s="467" t="s">
        <v>1609</v>
      </c>
      <c r="M40" s="245"/>
      <c r="N40" s="377"/>
      <c r="O40" s="377"/>
      <c r="P40" s="377"/>
      <c r="Q40" s="377"/>
      <c r="R40" s="377"/>
      <c r="S40" s="377"/>
      <c r="T40" s="378"/>
      <c r="U40" s="231" t="s">
        <v>1526</v>
      </c>
      <c r="V40" s="334"/>
      <c r="W40" s="334"/>
      <c r="X40" s="334"/>
      <c r="Y40" s="334"/>
      <c r="Z40" s="334"/>
      <c r="AA40" s="334"/>
      <c r="AB40" s="334"/>
      <c r="AC40" s="334"/>
      <c r="AD40" s="314"/>
      <c r="AE40" s="255" t="s">
        <v>1576</v>
      </c>
      <c r="AF40" s="472"/>
      <c r="AG40" s="472"/>
      <c r="AH40" s="472"/>
      <c r="AI40" s="472"/>
      <c r="AJ40" s="472"/>
      <c r="AK40" s="472"/>
      <c r="AL40" s="380"/>
      <c r="AM40" s="407"/>
      <c r="AN40" s="407"/>
      <c r="AO40" s="310"/>
      <c r="AP40" s="310"/>
      <c r="AQ40" s="310"/>
      <c r="AR40" s="310"/>
      <c r="AS40" s="310"/>
      <c r="AT40" s="310"/>
      <c r="AU40" s="310"/>
      <c r="AV40" s="1557">
        <v>148</v>
      </c>
      <c r="AW40" s="1557"/>
      <c r="AX40" s="468" t="s">
        <v>16</v>
      </c>
      <c r="AY40" s="468"/>
      <c r="AZ40" s="216"/>
      <c r="BA40" s="226"/>
      <c r="BB40" s="473">
        <f t="shared" si="0"/>
        <v>148</v>
      </c>
      <c r="BC40" s="268"/>
    </row>
    <row r="41" spans="1:55" ht="14.25">
      <c r="A41" s="229">
        <v>71</v>
      </c>
      <c r="B41" s="408">
        <v>6524</v>
      </c>
      <c r="C41" s="467" t="s">
        <v>1610</v>
      </c>
      <c r="D41" s="375"/>
      <c r="E41" s="278"/>
      <c r="F41" s="278"/>
      <c r="G41" s="301"/>
      <c r="H41" s="377"/>
      <c r="I41" s="377"/>
      <c r="J41" s="377"/>
      <c r="K41" s="377"/>
      <c r="L41" s="378"/>
      <c r="M41" s="376"/>
      <c r="N41" s="377"/>
      <c r="O41" s="377"/>
      <c r="P41" s="377"/>
      <c r="Q41" s="377"/>
      <c r="R41" s="377"/>
      <c r="S41" s="377"/>
      <c r="T41" s="378"/>
      <c r="U41" s="281"/>
      <c r="V41" s="304"/>
      <c r="W41" s="304"/>
      <c r="X41" s="304"/>
      <c r="Y41" s="304"/>
      <c r="Z41" s="304"/>
      <c r="AA41" s="304"/>
      <c r="AB41" s="304"/>
      <c r="AC41" s="304"/>
      <c r="AD41" s="226"/>
      <c r="AE41" s="255" t="s">
        <v>824</v>
      </c>
      <c r="AF41" s="472"/>
      <c r="AG41" s="472"/>
      <c r="AH41" s="472"/>
      <c r="AI41" s="472"/>
      <c r="AJ41" s="472"/>
      <c r="AK41" s="472"/>
      <c r="AL41" s="472"/>
      <c r="AM41" s="407"/>
      <c r="AN41" s="407"/>
      <c r="AO41" s="310"/>
      <c r="AP41" s="310"/>
      <c r="AQ41" s="310"/>
      <c r="AR41" s="310"/>
      <c r="AS41" s="310"/>
      <c r="AT41" s="310"/>
      <c r="AU41" s="310"/>
      <c r="AV41" s="1557">
        <v>49</v>
      </c>
      <c r="AW41" s="1557"/>
      <c r="AX41" s="468" t="s">
        <v>16</v>
      </c>
      <c r="AY41" s="468"/>
      <c r="AZ41" s="216"/>
      <c r="BA41" s="226"/>
      <c r="BB41" s="473">
        <f t="shared" si="0"/>
        <v>49</v>
      </c>
      <c r="BC41" s="268"/>
    </row>
    <row r="42" spans="1:55" ht="14.25">
      <c r="A42" s="229">
        <v>71</v>
      </c>
      <c r="B42" s="337">
        <v>6525</v>
      </c>
      <c r="C42" s="467" t="s">
        <v>1611</v>
      </c>
      <c r="M42" s="245"/>
      <c r="N42" s="377"/>
      <c r="O42" s="377"/>
      <c r="P42" s="377"/>
      <c r="Q42" s="377"/>
      <c r="R42" s="377"/>
      <c r="S42" s="377"/>
      <c r="T42" s="378"/>
      <c r="U42" s="231" t="s">
        <v>1528</v>
      </c>
      <c r="V42" s="334"/>
      <c r="W42" s="334"/>
      <c r="X42" s="334"/>
      <c r="Y42" s="334"/>
      <c r="Z42" s="334"/>
      <c r="AA42" s="334"/>
      <c r="AB42" s="334"/>
      <c r="AC42" s="334"/>
      <c r="AD42" s="314"/>
      <c r="AE42" s="255" t="s">
        <v>1576</v>
      </c>
      <c r="AF42" s="472"/>
      <c r="AG42" s="472"/>
      <c r="AH42" s="472"/>
      <c r="AI42" s="472"/>
      <c r="AJ42" s="472"/>
      <c r="AK42" s="472"/>
      <c r="AL42" s="380"/>
      <c r="AM42" s="407"/>
      <c r="AN42" s="407"/>
      <c r="AO42" s="310"/>
      <c r="AP42" s="310"/>
      <c r="AQ42" s="310"/>
      <c r="AR42" s="310"/>
      <c r="AS42" s="310"/>
      <c r="AT42" s="310"/>
      <c r="AU42" s="310"/>
      <c r="AV42" s="1557">
        <v>98</v>
      </c>
      <c r="AW42" s="1557"/>
      <c r="AX42" s="468" t="s">
        <v>16</v>
      </c>
      <c r="AY42" s="468"/>
      <c r="AZ42" s="216"/>
      <c r="BA42" s="226"/>
      <c r="BB42" s="473">
        <f t="shared" si="0"/>
        <v>98</v>
      </c>
      <c r="BC42" s="268"/>
    </row>
    <row r="43" spans="1:55" ht="14.25">
      <c r="A43" s="229">
        <v>71</v>
      </c>
      <c r="B43" s="408">
        <v>6526</v>
      </c>
      <c r="C43" s="467" t="s">
        <v>1612</v>
      </c>
      <c r="D43" s="375"/>
      <c r="E43" s="278"/>
      <c r="F43" s="278"/>
      <c r="G43" s="301"/>
      <c r="H43" s="377"/>
      <c r="I43" s="377"/>
      <c r="J43" s="377"/>
      <c r="K43" s="377"/>
      <c r="L43" s="378"/>
      <c r="M43" s="376"/>
      <c r="N43" s="377"/>
      <c r="O43" s="377"/>
      <c r="P43" s="377"/>
      <c r="Q43" s="377"/>
      <c r="R43" s="377"/>
      <c r="S43" s="377"/>
      <c r="T43" s="378"/>
      <c r="U43" s="281"/>
      <c r="V43" s="304"/>
      <c r="W43" s="304"/>
      <c r="X43" s="304"/>
      <c r="Y43" s="304"/>
      <c r="Z43" s="304"/>
      <c r="AA43" s="304"/>
      <c r="AB43" s="304"/>
      <c r="AC43" s="304"/>
      <c r="AD43" s="226"/>
      <c r="AE43" s="255" t="s">
        <v>824</v>
      </c>
      <c r="AF43" s="472"/>
      <c r="AG43" s="472"/>
      <c r="AH43" s="472"/>
      <c r="AI43" s="472"/>
      <c r="AJ43" s="472"/>
      <c r="AK43" s="472"/>
      <c r="AL43" s="472"/>
      <c r="AM43" s="407"/>
      <c r="AN43" s="407"/>
      <c r="AO43" s="310"/>
      <c r="AP43" s="310"/>
      <c r="AQ43" s="310"/>
      <c r="AR43" s="310"/>
      <c r="AS43" s="310"/>
      <c r="AT43" s="310"/>
      <c r="AU43" s="310"/>
      <c r="AV43" s="1557">
        <v>49</v>
      </c>
      <c r="AW43" s="1557"/>
      <c r="AX43" s="468" t="s">
        <v>16</v>
      </c>
      <c r="AY43" s="468"/>
      <c r="AZ43" s="216"/>
      <c r="BA43" s="226"/>
      <c r="BB43" s="473">
        <f t="shared" si="0"/>
        <v>49</v>
      </c>
      <c r="BC43" s="268"/>
    </row>
    <row r="44" spans="1:55" ht="14.25">
      <c r="A44" s="229">
        <v>71</v>
      </c>
      <c r="B44" s="337">
        <v>6527</v>
      </c>
      <c r="C44" s="467" t="s">
        <v>1613</v>
      </c>
      <c r="M44" s="245"/>
      <c r="N44" s="377"/>
      <c r="O44" s="377"/>
      <c r="P44" s="377"/>
      <c r="Q44" s="377"/>
      <c r="R44" s="377"/>
      <c r="S44" s="377"/>
      <c r="T44" s="378"/>
      <c r="U44" s="231" t="s">
        <v>1530</v>
      </c>
      <c r="V44" s="334"/>
      <c r="W44" s="334"/>
      <c r="X44" s="334"/>
      <c r="Y44" s="334"/>
      <c r="Z44" s="334"/>
      <c r="AA44" s="334"/>
      <c r="AB44" s="334"/>
      <c r="AC44" s="334"/>
      <c r="AD44" s="314"/>
      <c r="AE44" s="255" t="s">
        <v>1576</v>
      </c>
      <c r="AF44" s="472"/>
      <c r="AG44" s="472"/>
      <c r="AH44" s="472"/>
      <c r="AI44" s="472"/>
      <c r="AJ44" s="472"/>
      <c r="AK44" s="472"/>
      <c r="AL44" s="380"/>
      <c r="AM44" s="407"/>
      <c r="AN44" s="407"/>
      <c r="AO44" s="310"/>
      <c r="AP44" s="310"/>
      <c r="AQ44" s="310"/>
      <c r="AR44" s="310"/>
      <c r="AS44" s="310"/>
      <c r="AT44" s="310"/>
      <c r="AU44" s="310"/>
      <c r="AV44" s="1557">
        <v>73</v>
      </c>
      <c r="AW44" s="1557"/>
      <c r="AX44" s="468" t="s">
        <v>16</v>
      </c>
      <c r="AY44" s="468"/>
      <c r="AZ44" s="216"/>
      <c r="BA44" s="226"/>
      <c r="BB44" s="473">
        <f t="shared" si="0"/>
        <v>73</v>
      </c>
      <c r="BC44" s="268"/>
    </row>
    <row r="45" spans="1:55" ht="14.25">
      <c r="A45" s="229">
        <v>71</v>
      </c>
      <c r="B45" s="408">
        <v>6528</v>
      </c>
      <c r="C45" s="467" t="s">
        <v>1614</v>
      </c>
      <c r="D45" s="375"/>
      <c r="E45" s="278"/>
      <c r="F45" s="278"/>
      <c r="G45" s="301"/>
      <c r="H45" s="377"/>
      <c r="I45" s="377"/>
      <c r="J45" s="377"/>
      <c r="K45" s="377"/>
      <c r="L45" s="378"/>
      <c r="M45" s="376"/>
      <c r="N45" s="377"/>
      <c r="O45" s="377"/>
      <c r="P45" s="377"/>
      <c r="Q45" s="377"/>
      <c r="R45" s="377"/>
      <c r="S45" s="377"/>
      <c r="T45" s="378"/>
      <c r="U45" s="281"/>
      <c r="V45" s="304"/>
      <c r="W45" s="304"/>
      <c r="X45" s="304"/>
      <c r="Y45" s="304"/>
      <c r="Z45" s="304"/>
      <c r="AA45" s="304"/>
      <c r="AB45" s="304"/>
      <c r="AC45" s="304"/>
      <c r="AD45" s="226"/>
      <c r="AE45" s="255" t="s">
        <v>824</v>
      </c>
      <c r="AF45" s="472"/>
      <c r="AG45" s="472"/>
      <c r="AH45" s="472"/>
      <c r="AI45" s="472"/>
      <c r="AJ45" s="472"/>
      <c r="AK45" s="472"/>
      <c r="AL45" s="472"/>
      <c r="AM45" s="407"/>
      <c r="AN45" s="407"/>
      <c r="AO45" s="310"/>
      <c r="AP45" s="310"/>
      <c r="AQ45" s="310"/>
      <c r="AR45" s="310"/>
      <c r="AS45" s="310"/>
      <c r="AT45" s="310"/>
      <c r="AU45" s="310"/>
      <c r="AV45" s="1557">
        <v>49</v>
      </c>
      <c r="AW45" s="1557"/>
      <c r="AX45" s="468" t="s">
        <v>16</v>
      </c>
      <c r="AY45" s="468"/>
      <c r="AZ45" s="216"/>
      <c r="BA45" s="226"/>
      <c r="BB45" s="473">
        <f t="shared" si="0"/>
        <v>49</v>
      </c>
      <c r="BC45" s="268"/>
    </row>
    <row r="46" spans="1:55" ht="14.25">
      <c r="A46" s="229">
        <v>71</v>
      </c>
      <c r="B46" s="337">
        <v>6529</v>
      </c>
      <c r="C46" s="467" t="s">
        <v>1615</v>
      </c>
      <c r="M46" s="245"/>
      <c r="N46" s="377"/>
      <c r="O46" s="377"/>
      <c r="P46" s="377"/>
      <c r="Q46" s="377"/>
      <c r="R46" s="377"/>
      <c r="S46" s="377"/>
      <c r="T46" s="378"/>
      <c r="U46" s="231" t="s">
        <v>1532</v>
      </c>
      <c r="V46" s="334"/>
      <c r="W46" s="334"/>
      <c r="X46" s="334"/>
      <c r="Y46" s="334"/>
      <c r="Z46" s="334"/>
      <c r="AA46" s="334"/>
      <c r="AB46" s="334"/>
      <c r="AC46" s="334"/>
      <c r="AD46" s="314"/>
      <c r="AE46" s="255" t="s">
        <v>1576</v>
      </c>
      <c r="AF46" s="472"/>
      <c r="AG46" s="472"/>
      <c r="AH46" s="472"/>
      <c r="AI46" s="472"/>
      <c r="AJ46" s="472"/>
      <c r="AK46" s="472"/>
      <c r="AL46" s="380"/>
      <c r="AM46" s="407"/>
      <c r="AN46" s="407"/>
      <c r="AO46" s="310"/>
      <c r="AP46" s="310"/>
      <c r="AQ46" s="310"/>
      <c r="AR46" s="310"/>
      <c r="AS46" s="310"/>
      <c r="AT46" s="310"/>
      <c r="AU46" s="310"/>
      <c r="AV46" s="1557">
        <v>59</v>
      </c>
      <c r="AW46" s="1557"/>
      <c r="AX46" s="468" t="s">
        <v>16</v>
      </c>
      <c r="AY46" s="468"/>
      <c r="AZ46" s="216"/>
      <c r="BA46" s="226"/>
      <c r="BB46" s="473">
        <f t="shared" si="0"/>
        <v>59</v>
      </c>
      <c r="BC46" s="268"/>
    </row>
    <row r="47" spans="1:55" ht="14.25">
      <c r="A47" s="229">
        <v>71</v>
      </c>
      <c r="B47" s="408">
        <v>6530</v>
      </c>
      <c r="C47" s="467" t="s">
        <v>1616</v>
      </c>
      <c r="D47" s="375"/>
      <c r="E47" s="278"/>
      <c r="F47" s="278"/>
      <c r="G47" s="301"/>
      <c r="H47" s="377"/>
      <c r="I47" s="377"/>
      <c r="J47" s="377"/>
      <c r="K47" s="377"/>
      <c r="L47" s="378"/>
      <c r="M47" s="376"/>
      <c r="N47" s="377"/>
      <c r="O47" s="377"/>
      <c r="P47" s="377"/>
      <c r="Q47" s="377"/>
      <c r="R47" s="377"/>
      <c r="S47" s="377"/>
      <c r="T47" s="378"/>
      <c r="U47" s="281"/>
      <c r="V47" s="304"/>
      <c r="W47" s="304"/>
      <c r="X47" s="304"/>
      <c r="Y47" s="304"/>
      <c r="Z47" s="304"/>
      <c r="AA47" s="304"/>
      <c r="AB47" s="304"/>
      <c r="AC47" s="304"/>
      <c r="AD47" s="226"/>
      <c r="AE47" s="255" t="s">
        <v>824</v>
      </c>
      <c r="AF47" s="472"/>
      <c r="AG47" s="472"/>
      <c r="AH47" s="472"/>
      <c r="AI47" s="472"/>
      <c r="AJ47" s="472"/>
      <c r="AK47" s="472"/>
      <c r="AL47" s="472"/>
      <c r="AM47" s="407"/>
      <c r="AN47" s="407"/>
      <c r="AO47" s="310"/>
      <c r="AP47" s="310"/>
      <c r="AQ47" s="310"/>
      <c r="AR47" s="310"/>
      <c r="AS47" s="310"/>
      <c r="AT47" s="310"/>
      <c r="AU47" s="310"/>
      <c r="AV47" s="1557">
        <v>49</v>
      </c>
      <c r="AW47" s="1557"/>
      <c r="AX47" s="468" t="s">
        <v>16</v>
      </c>
      <c r="AY47" s="468"/>
      <c r="AZ47" s="216"/>
      <c r="BA47" s="226"/>
      <c r="BB47" s="473">
        <f t="shared" si="0"/>
        <v>49</v>
      </c>
      <c r="BC47" s="268"/>
    </row>
    <row r="48" spans="1:55" ht="14.25">
      <c r="A48" s="229">
        <v>71</v>
      </c>
      <c r="B48" s="337">
        <v>6531</v>
      </c>
      <c r="C48" s="467" t="s">
        <v>1617</v>
      </c>
      <c r="M48" s="245"/>
      <c r="N48" s="377"/>
      <c r="O48" s="377"/>
      <c r="P48" s="377"/>
      <c r="Q48" s="377"/>
      <c r="R48" s="377"/>
      <c r="S48" s="377"/>
      <c r="T48" s="378"/>
      <c r="U48" s="231" t="s">
        <v>1534</v>
      </c>
      <c r="V48" s="334"/>
      <c r="W48" s="334"/>
      <c r="X48" s="334"/>
      <c r="Y48" s="334"/>
      <c r="Z48" s="334"/>
      <c r="AA48" s="334"/>
      <c r="AB48" s="334"/>
      <c r="AC48" s="334"/>
      <c r="AD48" s="232"/>
      <c r="AE48" s="257"/>
      <c r="AF48" s="472"/>
      <c r="AG48" s="472"/>
      <c r="AH48" s="472"/>
      <c r="AI48" s="472"/>
      <c r="AJ48" s="472"/>
      <c r="AK48" s="472"/>
      <c r="AL48" s="380"/>
      <c r="AM48" s="407"/>
      <c r="AN48" s="407"/>
      <c r="AO48" s="310"/>
      <c r="AP48" s="310"/>
      <c r="AQ48" s="310"/>
      <c r="AR48" s="310"/>
      <c r="AS48" s="310"/>
      <c r="AT48" s="310"/>
      <c r="AU48" s="310"/>
      <c r="AV48" s="1557">
        <v>49</v>
      </c>
      <c r="AW48" s="1557"/>
      <c r="AX48" s="468" t="s">
        <v>16</v>
      </c>
      <c r="AY48" s="468"/>
      <c r="AZ48" s="216"/>
      <c r="BA48" s="226"/>
      <c r="BB48" s="473">
        <f t="shared" si="0"/>
        <v>49</v>
      </c>
      <c r="BC48" s="268"/>
    </row>
    <row r="49" spans="1:55" ht="14.25">
      <c r="A49" s="229">
        <v>71</v>
      </c>
      <c r="B49" s="408">
        <v>6532</v>
      </c>
      <c r="C49" s="467" t="s">
        <v>1618</v>
      </c>
      <c r="M49" s="245"/>
      <c r="N49" s="377"/>
      <c r="O49" s="377"/>
      <c r="P49" s="377"/>
      <c r="Q49" s="377"/>
      <c r="R49" s="377"/>
      <c r="S49" s="377"/>
      <c r="T49" s="378"/>
      <c r="U49" s="231" t="s">
        <v>1536</v>
      </c>
      <c r="V49" s="334"/>
      <c r="W49" s="334"/>
      <c r="X49" s="334"/>
      <c r="Y49" s="334"/>
      <c r="Z49" s="334"/>
      <c r="AA49" s="334"/>
      <c r="AB49" s="334"/>
      <c r="AC49" s="334"/>
      <c r="AD49" s="232"/>
      <c r="AE49" s="257"/>
      <c r="AF49" s="472"/>
      <c r="AG49" s="472"/>
      <c r="AH49" s="472"/>
      <c r="AI49" s="472"/>
      <c r="AJ49" s="472"/>
      <c r="AK49" s="472"/>
      <c r="AL49" s="380"/>
      <c r="AM49" s="407"/>
      <c r="AN49" s="407"/>
      <c r="AO49" s="310"/>
      <c r="AP49" s="310"/>
      <c r="AQ49" s="310"/>
      <c r="AR49" s="310"/>
      <c r="AS49" s="310"/>
      <c r="AT49" s="310"/>
      <c r="AU49" s="310"/>
      <c r="AV49" s="1557">
        <v>39</v>
      </c>
      <c r="AW49" s="1557"/>
      <c r="AX49" s="468" t="s">
        <v>16</v>
      </c>
      <c r="AY49" s="468"/>
      <c r="AZ49" s="216"/>
      <c r="BA49" s="226"/>
      <c r="BB49" s="473">
        <f t="shared" si="0"/>
        <v>39</v>
      </c>
      <c r="BC49" s="268"/>
    </row>
    <row r="50" spans="1:55" ht="14.25">
      <c r="A50" s="229">
        <v>71</v>
      </c>
      <c r="B50" s="337">
        <v>6533</v>
      </c>
      <c r="C50" s="467" t="s">
        <v>1619</v>
      </c>
      <c r="M50" s="245"/>
      <c r="N50" s="377"/>
      <c r="O50" s="377"/>
      <c r="P50" s="377"/>
      <c r="Q50" s="377"/>
      <c r="R50" s="377"/>
      <c r="S50" s="377"/>
      <c r="T50" s="378"/>
      <c r="U50" s="231" t="s">
        <v>1538</v>
      </c>
      <c r="V50" s="334"/>
      <c r="W50" s="334"/>
      <c r="X50" s="334"/>
      <c r="Y50" s="334"/>
      <c r="Z50" s="334"/>
      <c r="AA50" s="334"/>
      <c r="AB50" s="334"/>
      <c r="AC50" s="334"/>
      <c r="AD50" s="232"/>
      <c r="AE50" s="257"/>
      <c r="AF50" s="472"/>
      <c r="AG50" s="472"/>
      <c r="AH50" s="472"/>
      <c r="AI50" s="472"/>
      <c r="AJ50" s="472"/>
      <c r="AK50" s="472"/>
      <c r="AL50" s="380"/>
      <c r="AM50" s="407"/>
      <c r="AN50" s="407"/>
      <c r="AO50" s="310"/>
      <c r="AP50" s="310"/>
      <c r="AQ50" s="310"/>
      <c r="AR50" s="310"/>
      <c r="AS50" s="310"/>
      <c r="AT50" s="310"/>
      <c r="AU50" s="310"/>
      <c r="AV50" s="1557">
        <v>39</v>
      </c>
      <c r="AW50" s="1557"/>
      <c r="AX50" s="468" t="s">
        <v>16</v>
      </c>
      <c r="AY50" s="468"/>
      <c r="AZ50" s="216"/>
      <c r="BA50" s="226"/>
      <c r="BB50" s="473">
        <f t="shared" si="0"/>
        <v>39</v>
      </c>
      <c r="BC50" s="268"/>
    </row>
    <row r="51" spans="1:55" ht="14.25">
      <c r="A51" s="229">
        <v>71</v>
      </c>
      <c r="B51" s="408">
        <v>6534</v>
      </c>
      <c r="C51" s="467" t="s">
        <v>1620</v>
      </c>
      <c r="M51" s="245"/>
      <c r="N51" s="377"/>
      <c r="O51" s="377"/>
      <c r="P51" s="377"/>
      <c r="Q51" s="377"/>
      <c r="R51" s="377"/>
      <c r="S51" s="377"/>
      <c r="T51" s="378"/>
      <c r="U51" s="231" t="s">
        <v>1540</v>
      </c>
      <c r="V51" s="334"/>
      <c r="W51" s="334"/>
      <c r="X51" s="334"/>
      <c r="Y51" s="334"/>
      <c r="Z51" s="334"/>
      <c r="AA51" s="334"/>
      <c r="AB51" s="334"/>
      <c r="AC51" s="334"/>
      <c r="AD51" s="232"/>
      <c r="AE51" s="257"/>
      <c r="AF51" s="472"/>
      <c r="AG51" s="472"/>
      <c r="AH51" s="472"/>
      <c r="AI51" s="472"/>
      <c r="AJ51" s="472"/>
      <c r="AK51" s="472"/>
      <c r="AL51" s="380"/>
      <c r="AM51" s="407"/>
      <c r="AN51" s="407"/>
      <c r="AO51" s="310"/>
      <c r="AP51" s="310"/>
      <c r="AQ51" s="310"/>
      <c r="AR51" s="310"/>
      <c r="AS51" s="310"/>
      <c r="AT51" s="310"/>
      <c r="AU51" s="310"/>
      <c r="AV51" s="1557">
        <v>29</v>
      </c>
      <c r="AW51" s="1557"/>
      <c r="AX51" s="468" t="s">
        <v>16</v>
      </c>
      <c r="AY51" s="468"/>
      <c r="AZ51" s="216"/>
      <c r="BA51" s="226"/>
      <c r="BB51" s="473">
        <f t="shared" si="0"/>
        <v>29</v>
      </c>
      <c r="BC51" s="268"/>
    </row>
    <row r="52" spans="1:55" ht="14.25">
      <c r="A52" s="229">
        <v>71</v>
      </c>
      <c r="B52" s="337">
        <v>6535</v>
      </c>
      <c r="C52" s="467" t="s">
        <v>1621</v>
      </c>
      <c r="M52" s="245"/>
      <c r="N52" s="377"/>
      <c r="O52" s="377"/>
      <c r="P52" s="377"/>
      <c r="Q52" s="377"/>
      <c r="R52" s="377"/>
      <c r="S52" s="377"/>
      <c r="T52" s="378"/>
      <c r="U52" s="231" t="s">
        <v>1542</v>
      </c>
      <c r="V52" s="334"/>
      <c r="W52" s="334"/>
      <c r="X52" s="334"/>
      <c r="Y52" s="334"/>
      <c r="Z52" s="334"/>
      <c r="AA52" s="334"/>
      <c r="AB52" s="334"/>
      <c r="AC52" s="334"/>
      <c r="AD52" s="232"/>
      <c r="AE52" s="257"/>
      <c r="AF52" s="472"/>
      <c r="AG52" s="472"/>
      <c r="AH52" s="472"/>
      <c r="AI52" s="472"/>
      <c r="AJ52" s="472"/>
      <c r="AK52" s="472"/>
      <c r="AL52" s="380"/>
      <c r="AM52" s="407"/>
      <c r="AN52" s="407"/>
      <c r="AO52" s="310"/>
      <c r="AP52" s="310"/>
      <c r="AQ52" s="310"/>
      <c r="AR52" s="310"/>
      <c r="AS52" s="310"/>
      <c r="AT52" s="310"/>
      <c r="AU52" s="310"/>
      <c r="AV52" s="1557">
        <v>26</v>
      </c>
      <c r="AW52" s="1557"/>
      <c r="AX52" s="468" t="s">
        <v>16</v>
      </c>
      <c r="AY52" s="468"/>
      <c r="AZ52" s="216"/>
      <c r="BA52" s="226"/>
      <c r="BB52" s="473">
        <f t="shared" si="0"/>
        <v>26</v>
      </c>
      <c r="BC52" s="268"/>
    </row>
    <row r="53" spans="1:55" ht="14.25">
      <c r="A53" s="229">
        <v>71</v>
      </c>
      <c r="B53" s="408">
        <v>6536</v>
      </c>
      <c r="C53" s="467" t="s">
        <v>1622</v>
      </c>
      <c r="M53" s="245"/>
      <c r="N53" s="377"/>
      <c r="O53" s="377"/>
      <c r="P53" s="377"/>
      <c r="Q53" s="377"/>
      <c r="R53" s="377"/>
      <c r="S53" s="377"/>
      <c r="T53" s="378"/>
      <c r="U53" s="231" t="s">
        <v>1544</v>
      </c>
      <c r="V53" s="334"/>
      <c r="W53" s="334"/>
      <c r="X53" s="334"/>
      <c r="Y53" s="334"/>
      <c r="Z53" s="334"/>
      <c r="AA53" s="334"/>
      <c r="AB53" s="334"/>
      <c r="AC53" s="334"/>
      <c r="AD53" s="232"/>
      <c r="AE53" s="257"/>
      <c r="AF53" s="472"/>
      <c r="AG53" s="472"/>
      <c r="AH53" s="472"/>
      <c r="AI53" s="472"/>
      <c r="AJ53" s="472"/>
      <c r="AK53" s="472"/>
      <c r="AL53" s="380"/>
      <c r="AM53" s="407"/>
      <c r="AN53" s="407"/>
      <c r="AO53" s="310"/>
      <c r="AP53" s="310"/>
      <c r="AQ53" s="310"/>
      <c r="AR53" s="310"/>
      <c r="AS53" s="310"/>
      <c r="AT53" s="310"/>
      <c r="AU53" s="310"/>
      <c r="AV53" s="1557">
        <v>23</v>
      </c>
      <c r="AW53" s="1557"/>
      <c r="AX53" s="468" t="s">
        <v>16</v>
      </c>
      <c r="AY53" s="468"/>
      <c r="AZ53" s="216"/>
      <c r="BA53" s="226"/>
      <c r="BB53" s="473">
        <f t="shared" si="0"/>
        <v>23</v>
      </c>
      <c r="BC53" s="268"/>
    </row>
    <row r="54" spans="1:55" ht="14.25">
      <c r="A54" s="229">
        <v>71</v>
      </c>
      <c r="B54" s="337">
        <v>6537</v>
      </c>
      <c r="C54" s="467" t="s">
        <v>1623</v>
      </c>
      <c r="M54" s="245"/>
      <c r="N54" s="377"/>
      <c r="O54" s="377"/>
      <c r="P54" s="377"/>
      <c r="Q54" s="377"/>
      <c r="R54" s="377"/>
      <c r="S54" s="377"/>
      <c r="T54" s="378"/>
      <c r="U54" s="231" t="s">
        <v>1546</v>
      </c>
      <c r="V54" s="334"/>
      <c r="W54" s="334"/>
      <c r="X54" s="334"/>
      <c r="Y54" s="334"/>
      <c r="Z54" s="334"/>
      <c r="AA54" s="334"/>
      <c r="AB54" s="334"/>
      <c r="AC54" s="334"/>
      <c r="AD54" s="232"/>
      <c r="AE54" s="257"/>
      <c r="AF54" s="472"/>
      <c r="AG54" s="472"/>
      <c r="AH54" s="472"/>
      <c r="AI54" s="472"/>
      <c r="AJ54" s="472"/>
      <c r="AK54" s="472"/>
      <c r="AL54" s="380"/>
      <c r="AM54" s="407"/>
      <c r="AN54" s="407"/>
      <c r="AO54" s="310"/>
      <c r="AP54" s="310"/>
      <c r="AQ54" s="310"/>
      <c r="AR54" s="310"/>
      <c r="AS54" s="310"/>
      <c r="AT54" s="310"/>
      <c r="AU54" s="310"/>
      <c r="AV54" s="1557">
        <v>20</v>
      </c>
      <c r="AW54" s="1557"/>
      <c r="AX54" s="468" t="s">
        <v>16</v>
      </c>
      <c r="AY54" s="468"/>
      <c r="AZ54" s="216"/>
      <c r="BA54" s="226"/>
      <c r="BB54" s="473">
        <f t="shared" si="0"/>
        <v>20</v>
      </c>
      <c r="BC54" s="268"/>
    </row>
    <row r="55" spans="1:55" ht="14.25">
      <c r="A55" s="229">
        <v>71</v>
      </c>
      <c r="B55" s="408">
        <v>6538</v>
      </c>
      <c r="C55" s="467" t="s">
        <v>1624</v>
      </c>
      <c r="M55" s="245"/>
      <c r="N55" s="377"/>
      <c r="O55" s="377"/>
      <c r="P55" s="377"/>
      <c r="Q55" s="377"/>
      <c r="R55" s="377"/>
      <c r="S55" s="377"/>
      <c r="T55" s="378"/>
      <c r="U55" s="231" t="s">
        <v>1548</v>
      </c>
      <c r="V55" s="334"/>
      <c r="W55" s="334"/>
      <c r="X55" s="334"/>
      <c r="Y55" s="334"/>
      <c r="Z55" s="334"/>
      <c r="AA55" s="334"/>
      <c r="AB55" s="334"/>
      <c r="AC55" s="334"/>
      <c r="AD55" s="232"/>
      <c r="AE55" s="257"/>
      <c r="AF55" s="472"/>
      <c r="AG55" s="472"/>
      <c r="AH55" s="472"/>
      <c r="AI55" s="472"/>
      <c r="AJ55" s="472"/>
      <c r="AK55" s="472"/>
      <c r="AL55" s="380"/>
      <c r="AM55" s="407"/>
      <c r="AN55" s="407"/>
      <c r="AO55" s="310"/>
      <c r="AP55" s="310"/>
      <c r="AQ55" s="310"/>
      <c r="AR55" s="310"/>
      <c r="AS55" s="310"/>
      <c r="AT55" s="310"/>
      <c r="AU55" s="310"/>
      <c r="AV55" s="1557">
        <v>17</v>
      </c>
      <c r="AW55" s="1557"/>
      <c r="AX55" s="468" t="s">
        <v>16</v>
      </c>
      <c r="AY55" s="468"/>
      <c r="AZ55" s="216"/>
      <c r="BA55" s="226"/>
      <c r="BB55" s="473">
        <f t="shared" si="0"/>
        <v>17</v>
      </c>
      <c r="BC55" s="268"/>
    </row>
    <row r="56" spans="1:55" ht="14.25">
      <c r="A56" s="229">
        <v>71</v>
      </c>
      <c r="B56" s="337">
        <v>6539</v>
      </c>
      <c r="C56" s="467" t="s">
        <v>1625</v>
      </c>
      <c r="M56" s="245"/>
      <c r="N56" s="377"/>
      <c r="O56" s="377"/>
      <c r="P56" s="377"/>
      <c r="Q56" s="377"/>
      <c r="R56" s="377"/>
      <c r="S56" s="377"/>
      <c r="T56" s="378"/>
      <c r="U56" s="231" t="s">
        <v>1550</v>
      </c>
      <c r="V56" s="334"/>
      <c r="W56" s="334"/>
      <c r="X56" s="334"/>
      <c r="Y56" s="334"/>
      <c r="Z56" s="334"/>
      <c r="AA56" s="334"/>
      <c r="AB56" s="334"/>
      <c r="AC56" s="334"/>
      <c r="AD56" s="232"/>
      <c r="AE56" s="257"/>
      <c r="AF56" s="472"/>
      <c r="AG56" s="472"/>
      <c r="AH56" s="472"/>
      <c r="AI56" s="472"/>
      <c r="AJ56" s="472"/>
      <c r="AK56" s="472"/>
      <c r="AL56" s="380"/>
      <c r="AM56" s="407"/>
      <c r="AN56" s="407"/>
      <c r="AO56" s="310"/>
      <c r="AP56" s="310"/>
      <c r="AQ56" s="310"/>
      <c r="AR56" s="310"/>
      <c r="AS56" s="310"/>
      <c r="AT56" s="310"/>
      <c r="AU56" s="310"/>
      <c r="AV56" s="1557">
        <v>14</v>
      </c>
      <c r="AW56" s="1557"/>
      <c r="AX56" s="468" t="s">
        <v>16</v>
      </c>
      <c r="AY56" s="468"/>
      <c r="AZ56" s="216"/>
      <c r="BA56" s="226"/>
      <c r="BB56" s="473">
        <f t="shared" si="0"/>
        <v>14</v>
      </c>
      <c r="BC56" s="268"/>
    </row>
    <row r="57" spans="1:55" ht="14.25">
      <c r="A57" s="229">
        <v>71</v>
      </c>
      <c r="B57" s="408">
        <v>6540</v>
      </c>
      <c r="C57" s="467" t="s">
        <v>1626</v>
      </c>
      <c r="M57" s="231" t="s">
        <v>1552</v>
      </c>
      <c r="N57" s="477"/>
      <c r="O57" s="477"/>
      <c r="P57" s="477"/>
      <c r="Q57" s="477"/>
      <c r="R57" s="477"/>
      <c r="S57" s="477"/>
      <c r="T57" s="478"/>
      <c r="U57" s="231" t="s">
        <v>1522</v>
      </c>
      <c r="V57" s="334"/>
      <c r="W57" s="334"/>
      <c r="X57" s="334"/>
      <c r="Y57" s="334"/>
      <c r="Z57" s="334"/>
      <c r="AA57" s="334"/>
      <c r="AB57" s="334"/>
      <c r="AC57" s="334"/>
      <c r="AD57" s="314"/>
      <c r="AE57" s="255" t="s">
        <v>1605</v>
      </c>
      <c r="AF57" s="472"/>
      <c r="AG57" s="472"/>
      <c r="AH57" s="472"/>
      <c r="AI57" s="472"/>
      <c r="AJ57" s="472"/>
      <c r="AK57" s="472"/>
      <c r="AL57" s="380"/>
      <c r="AM57" s="407"/>
      <c r="AN57" s="407"/>
      <c r="AO57" s="310"/>
      <c r="AP57" s="310"/>
      <c r="AQ57" s="310"/>
      <c r="AR57" s="310"/>
      <c r="AS57" s="310"/>
      <c r="AT57" s="310"/>
      <c r="AU57" s="310"/>
      <c r="AV57" s="1557">
        <v>296</v>
      </c>
      <c r="AW57" s="1557"/>
      <c r="AX57" s="468" t="s">
        <v>16</v>
      </c>
      <c r="AY57" s="468"/>
      <c r="AZ57" s="216"/>
      <c r="BA57" s="226"/>
      <c r="BB57" s="473">
        <f t="shared" si="0"/>
        <v>296</v>
      </c>
      <c r="BC57" s="268"/>
    </row>
    <row r="58" spans="1:55" ht="14.25">
      <c r="A58" s="229">
        <v>71</v>
      </c>
      <c r="B58" s="337">
        <v>6541</v>
      </c>
      <c r="C58" s="467" t="s">
        <v>1627</v>
      </c>
      <c r="D58" s="375"/>
      <c r="E58" s="278"/>
      <c r="F58" s="278"/>
      <c r="G58" s="301"/>
      <c r="H58" s="377"/>
      <c r="I58" s="377"/>
      <c r="J58" s="377"/>
      <c r="K58" s="377"/>
      <c r="L58" s="378"/>
      <c r="M58" s="376"/>
      <c r="N58" s="377"/>
      <c r="O58" s="377"/>
      <c r="P58" s="377"/>
      <c r="Q58" s="377"/>
      <c r="R58" s="377"/>
      <c r="S58" s="377"/>
      <c r="T58" s="378"/>
      <c r="U58" s="281"/>
      <c r="V58" s="304"/>
      <c r="W58" s="304"/>
      <c r="X58" s="304"/>
      <c r="Y58" s="304"/>
      <c r="Z58" s="304"/>
      <c r="AA58" s="304"/>
      <c r="AB58" s="304"/>
      <c r="AC58" s="304"/>
      <c r="AD58" s="226"/>
      <c r="AE58" s="255" t="s">
        <v>824</v>
      </c>
      <c r="AF58" s="472"/>
      <c r="AG58" s="472"/>
      <c r="AH58" s="472"/>
      <c r="AI58" s="472"/>
      <c r="AJ58" s="472"/>
      <c r="AK58" s="472"/>
      <c r="AL58" s="472"/>
      <c r="AM58" s="407"/>
      <c r="AN58" s="407"/>
      <c r="AO58" s="310"/>
      <c r="AP58" s="310"/>
      <c r="AQ58" s="310"/>
      <c r="AR58" s="310"/>
      <c r="AS58" s="310"/>
      <c r="AT58" s="310"/>
      <c r="AU58" s="310"/>
      <c r="AV58" s="1557">
        <v>49</v>
      </c>
      <c r="AW58" s="1557"/>
      <c r="AX58" s="468" t="s">
        <v>16</v>
      </c>
      <c r="AY58" s="468"/>
      <c r="AZ58" s="216"/>
      <c r="BA58" s="226"/>
      <c r="BB58" s="473">
        <f t="shared" si="0"/>
        <v>49</v>
      </c>
      <c r="BC58" s="268"/>
    </row>
    <row r="59" spans="1:55" ht="14.25">
      <c r="A59" s="229">
        <v>71</v>
      </c>
      <c r="B59" s="408">
        <v>6542</v>
      </c>
      <c r="C59" s="467" t="s">
        <v>1628</v>
      </c>
      <c r="M59" s="245"/>
      <c r="N59" s="377"/>
      <c r="O59" s="377"/>
      <c r="P59" s="377"/>
      <c r="Q59" s="377"/>
      <c r="R59" s="377"/>
      <c r="S59" s="377"/>
      <c r="T59" s="378"/>
      <c r="U59" s="231" t="s">
        <v>1524</v>
      </c>
      <c r="V59" s="334"/>
      <c r="W59" s="334"/>
      <c r="X59" s="334"/>
      <c r="Y59" s="334"/>
      <c r="Z59" s="334"/>
      <c r="AA59" s="334"/>
      <c r="AB59" s="334"/>
      <c r="AC59" s="334"/>
      <c r="AD59" s="314"/>
      <c r="AE59" s="255" t="s">
        <v>1605</v>
      </c>
      <c r="AF59" s="472"/>
      <c r="AG59" s="472"/>
      <c r="AH59" s="472"/>
      <c r="AI59" s="472"/>
      <c r="AJ59" s="472"/>
      <c r="AK59" s="472"/>
      <c r="AL59" s="380"/>
      <c r="AM59" s="407"/>
      <c r="AN59" s="407"/>
      <c r="AO59" s="310"/>
      <c r="AP59" s="310"/>
      <c r="AQ59" s="310"/>
      <c r="AR59" s="310"/>
      <c r="AS59" s="310"/>
      <c r="AT59" s="310"/>
      <c r="AU59" s="310"/>
      <c r="AV59" s="1557">
        <v>148</v>
      </c>
      <c r="AW59" s="1557"/>
      <c r="AX59" s="468" t="s">
        <v>16</v>
      </c>
      <c r="AY59" s="468"/>
      <c r="AZ59" s="216"/>
      <c r="BA59" s="226"/>
      <c r="BB59" s="473">
        <f t="shared" si="0"/>
        <v>148</v>
      </c>
      <c r="BC59" s="268"/>
    </row>
    <row r="60" spans="1:55" ht="14.25">
      <c r="A60" s="229">
        <v>71</v>
      </c>
      <c r="B60" s="337">
        <v>6543</v>
      </c>
      <c r="C60" s="467" t="s">
        <v>1629</v>
      </c>
      <c r="D60" s="375"/>
      <c r="E60" s="278"/>
      <c r="F60" s="278"/>
      <c r="G60" s="301"/>
      <c r="H60" s="377"/>
      <c r="I60" s="377"/>
      <c r="J60" s="377"/>
      <c r="K60" s="377"/>
      <c r="L60" s="378"/>
      <c r="M60" s="376"/>
      <c r="N60" s="377"/>
      <c r="O60" s="377"/>
      <c r="P60" s="377"/>
      <c r="Q60" s="377"/>
      <c r="R60" s="377"/>
      <c r="S60" s="377"/>
      <c r="T60" s="378"/>
      <c r="U60" s="281"/>
      <c r="V60" s="304"/>
      <c r="W60" s="304"/>
      <c r="X60" s="304"/>
      <c r="Y60" s="304"/>
      <c r="Z60" s="304"/>
      <c r="AA60" s="304"/>
      <c r="AB60" s="304"/>
      <c r="AC60" s="304"/>
      <c r="AD60" s="226"/>
      <c r="AE60" s="255" t="s">
        <v>824</v>
      </c>
      <c r="AF60" s="472"/>
      <c r="AG60" s="472"/>
      <c r="AH60" s="472"/>
      <c r="AI60" s="472"/>
      <c r="AJ60" s="472"/>
      <c r="AK60" s="472"/>
      <c r="AL60" s="472"/>
      <c r="AM60" s="407"/>
      <c r="AN60" s="407"/>
      <c r="AO60" s="310"/>
      <c r="AP60" s="310"/>
      <c r="AQ60" s="310"/>
      <c r="AR60" s="310"/>
      <c r="AS60" s="310"/>
      <c r="AT60" s="310"/>
      <c r="AU60" s="310"/>
      <c r="AV60" s="1557">
        <v>49</v>
      </c>
      <c r="AW60" s="1557"/>
      <c r="AX60" s="468" t="s">
        <v>16</v>
      </c>
      <c r="AY60" s="468"/>
      <c r="AZ60" s="216"/>
      <c r="BA60" s="226"/>
      <c r="BB60" s="473">
        <f t="shared" si="0"/>
        <v>49</v>
      </c>
      <c r="BC60" s="268"/>
    </row>
    <row r="61" spans="1:55" ht="14.25">
      <c r="A61" s="229">
        <v>71</v>
      </c>
      <c r="B61" s="408">
        <v>6544</v>
      </c>
      <c r="C61" s="467" t="s">
        <v>1630</v>
      </c>
      <c r="M61" s="245"/>
      <c r="N61" s="377"/>
      <c r="O61" s="377"/>
      <c r="P61" s="377"/>
      <c r="Q61" s="377"/>
      <c r="R61" s="377"/>
      <c r="S61" s="377"/>
      <c r="T61" s="378"/>
      <c r="U61" s="231" t="s">
        <v>1526</v>
      </c>
      <c r="V61" s="334"/>
      <c r="W61" s="334"/>
      <c r="X61" s="334"/>
      <c r="Y61" s="334"/>
      <c r="Z61" s="334"/>
      <c r="AA61" s="334"/>
      <c r="AB61" s="334"/>
      <c r="AC61" s="334"/>
      <c r="AD61" s="314"/>
      <c r="AE61" s="255" t="s">
        <v>1576</v>
      </c>
      <c r="AF61" s="472"/>
      <c r="AG61" s="472"/>
      <c r="AH61" s="472"/>
      <c r="AI61" s="472"/>
      <c r="AJ61" s="472"/>
      <c r="AK61" s="472"/>
      <c r="AL61" s="380"/>
      <c r="AM61" s="407"/>
      <c r="AN61" s="407"/>
      <c r="AO61" s="310"/>
      <c r="AP61" s="310"/>
      <c r="AQ61" s="310"/>
      <c r="AR61" s="310"/>
      <c r="AS61" s="310"/>
      <c r="AT61" s="310"/>
      <c r="AU61" s="310"/>
      <c r="AV61" s="1557">
        <v>148</v>
      </c>
      <c r="AW61" s="1557"/>
      <c r="AX61" s="468" t="s">
        <v>16</v>
      </c>
      <c r="AY61" s="468"/>
      <c r="AZ61" s="216"/>
      <c r="BA61" s="226"/>
      <c r="BB61" s="473">
        <f t="shared" si="0"/>
        <v>148</v>
      </c>
      <c r="BC61" s="268"/>
    </row>
    <row r="62" spans="1:55" ht="14.25">
      <c r="A62" s="229">
        <v>71</v>
      </c>
      <c r="B62" s="337">
        <v>6545</v>
      </c>
      <c r="C62" s="467" t="s">
        <v>1631</v>
      </c>
      <c r="D62" s="375"/>
      <c r="E62" s="278"/>
      <c r="F62" s="278"/>
      <c r="G62" s="301"/>
      <c r="H62" s="377"/>
      <c r="I62" s="377"/>
      <c r="J62" s="377"/>
      <c r="K62" s="377"/>
      <c r="L62" s="378"/>
      <c r="M62" s="376"/>
      <c r="N62" s="377"/>
      <c r="O62" s="377"/>
      <c r="P62" s="377"/>
      <c r="Q62" s="377"/>
      <c r="R62" s="377"/>
      <c r="S62" s="377"/>
      <c r="T62" s="378"/>
      <c r="U62" s="281"/>
      <c r="V62" s="304"/>
      <c r="W62" s="304"/>
      <c r="X62" s="304"/>
      <c r="Y62" s="304"/>
      <c r="Z62" s="304"/>
      <c r="AA62" s="304"/>
      <c r="AB62" s="304"/>
      <c r="AC62" s="304"/>
      <c r="AD62" s="226"/>
      <c r="AE62" s="255" t="s">
        <v>824</v>
      </c>
      <c r="AF62" s="472"/>
      <c r="AG62" s="472"/>
      <c r="AH62" s="472"/>
      <c r="AI62" s="472"/>
      <c r="AJ62" s="472"/>
      <c r="AK62" s="472"/>
      <c r="AL62" s="472"/>
      <c r="AM62" s="407"/>
      <c r="AN62" s="407"/>
      <c r="AO62" s="310"/>
      <c r="AP62" s="310"/>
      <c r="AQ62" s="310"/>
      <c r="AR62" s="310"/>
      <c r="AS62" s="310"/>
      <c r="AT62" s="310"/>
      <c r="AU62" s="310"/>
      <c r="AV62" s="1557">
        <v>49</v>
      </c>
      <c r="AW62" s="1557"/>
      <c r="AX62" s="468" t="s">
        <v>16</v>
      </c>
      <c r="AY62" s="468"/>
      <c r="AZ62" s="216"/>
      <c r="BA62" s="226"/>
      <c r="BB62" s="473">
        <f t="shared" si="0"/>
        <v>49</v>
      </c>
      <c r="BC62" s="268"/>
    </row>
    <row r="63" spans="1:55" ht="14.25">
      <c r="A63" s="229">
        <v>71</v>
      </c>
      <c r="B63" s="408">
        <v>6546</v>
      </c>
      <c r="C63" s="467" t="s">
        <v>1632</v>
      </c>
      <c r="M63" s="245"/>
      <c r="N63" s="377"/>
      <c r="O63" s="377"/>
      <c r="P63" s="377"/>
      <c r="Q63" s="377"/>
      <c r="R63" s="377"/>
      <c r="S63" s="377"/>
      <c r="T63" s="378"/>
      <c r="U63" s="231" t="s">
        <v>1528</v>
      </c>
      <c r="V63" s="334"/>
      <c r="W63" s="334"/>
      <c r="X63" s="334"/>
      <c r="Y63" s="334"/>
      <c r="Z63" s="334"/>
      <c r="AA63" s="334"/>
      <c r="AB63" s="334"/>
      <c r="AC63" s="334"/>
      <c r="AD63" s="314"/>
      <c r="AE63" s="255" t="s">
        <v>1576</v>
      </c>
      <c r="AF63" s="472"/>
      <c r="AG63" s="472"/>
      <c r="AH63" s="472"/>
      <c r="AI63" s="472"/>
      <c r="AJ63" s="472"/>
      <c r="AK63" s="472"/>
      <c r="AL63" s="380"/>
      <c r="AM63" s="407"/>
      <c r="AN63" s="407"/>
      <c r="AO63" s="310"/>
      <c r="AP63" s="310"/>
      <c r="AQ63" s="310"/>
      <c r="AR63" s="310"/>
      <c r="AS63" s="310"/>
      <c r="AT63" s="310"/>
      <c r="AU63" s="310"/>
      <c r="AV63" s="1557">
        <v>98</v>
      </c>
      <c r="AW63" s="1557"/>
      <c r="AX63" s="468" t="s">
        <v>16</v>
      </c>
      <c r="AY63" s="468"/>
      <c r="AZ63" s="216"/>
      <c r="BA63" s="226"/>
      <c r="BB63" s="473">
        <f t="shared" si="0"/>
        <v>98</v>
      </c>
      <c r="BC63" s="268"/>
    </row>
    <row r="64" spans="1:55" ht="14.25">
      <c r="A64" s="229">
        <v>71</v>
      </c>
      <c r="B64" s="337">
        <v>6547</v>
      </c>
      <c r="C64" s="467" t="s">
        <v>1633</v>
      </c>
      <c r="D64" s="375"/>
      <c r="E64" s="278"/>
      <c r="F64" s="278"/>
      <c r="G64" s="301"/>
      <c r="H64" s="377"/>
      <c r="I64" s="377"/>
      <c r="J64" s="377"/>
      <c r="K64" s="377"/>
      <c r="L64" s="378"/>
      <c r="M64" s="376"/>
      <c r="N64" s="377"/>
      <c r="O64" s="377"/>
      <c r="P64" s="377"/>
      <c r="Q64" s="377"/>
      <c r="R64" s="377"/>
      <c r="S64" s="377"/>
      <c r="T64" s="378"/>
      <c r="U64" s="281"/>
      <c r="V64" s="304"/>
      <c r="W64" s="304"/>
      <c r="X64" s="304"/>
      <c r="Y64" s="304"/>
      <c r="Z64" s="304"/>
      <c r="AA64" s="304"/>
      <c r="AB64" s="304"/>
      <c r="AC64" s="304"/>
      <c r="AD64" s="226"/>
      <c r="AE64" s="255" t="s">
        <v>824</v>
      </c>
      <c r="AF64" s="472"/>
      <c r="AG64" s="472"/>
      <c r="AH64" s="472"/>
      <c r="AI64" s="472"/>
      <c r="AJ64" s="472"/>
      <c r="AK64" s="472"/>
      <c r="AL64" s="472"/>
      <c r="AM64" s="407"/>
      <c r="AN64" s="407"/>
      <c r="AO64" s="310"/>
      <c r="AP64" s="310"/>
      <c r="AQ64" s="310"/>
      <c r="AR64" s="310"/>
      <c r="AS64" s="310"/>
      <c r="AT64" s="310"/>
      <c r="AU64" s="310"/>
      <c r="AV64" s="1557">
        <v>49</v>
      </c>
      <c r="AW64" s="1557"/>
      <c r="AX64" s="468" t="s">
        <v>16</v>
      </c>
      <c r="AY64" s="468"/>
      <c r="AZ64" s="216"/>
      <c r="BA64" s="226"/>
      <c r="BB64" s="473">
        <f t="shared" si="0"/>
        <v>49</v>
      </c>
      <c r="BC64" s="268"/>
    </row>
    <row r="65" spans="1:55" ht="14.25">
      <c r="A65" s="229">
        <v>71</v>
      </c>
      <c r="B65" s="408">
        <v>6548</v>
      </c>
      <c r="C65" s="467" t="s">
        <v>1634</v>
      </c>
      <c r="M65" s="245"/>
      <c r="N65" s="377"/>
      <c r="O65" s="377"/>
      <c r="P65" s="377"/>
      <c r="Q65" s="377"/>
      <c r="R65" s="377"/>
      <c r="S65" s="377"/>
      <c r="T65" s="378"/>
      <c r="U65" s="231" t="s">
        <v>1530</v>
      </c>
      <c r="V65" s="334"/>
      <c r="W65" s="334"/>
      <c r="X65" s="334"/>
      <c r="Y65" s="334"/>
      <c r="Z65" s="334"/>
      <c r="AA65" s="334"/>
      <c r="AB65" s="334"/>
      <c r="AC65" s="334"/>
      <c r="AD65" s="314"/>
      <c r="AE65" s="255" t="s">
        <v>1576</v>
      </c>
      <c r="AF65" s="472"/>
      <c r="AG65" s="472"/>
      <c r="AH65" s="472"/>
      <c r="AI65" s="472"/>
      <c r="AJ65" s="472"/>
      <c r="AK65" s="472"/>
      <c r="AL65" s="380"/>
      <c r="AM65" s="407"/>
      <c r="AN65" s="407"/>
      <c r="AO65" s="310"/>
      <c r="AP65" s="310"/>
      <c r="AQ65" s="310"/>
      <c r="AR65" s="310"/>
      <c r="AS65" s="310"/>
      <c r="AT65" s="310"/>
      <c r="AU65" s="310"/>
      <c r="AV65" s="1557">
        <v>73</v>
      </c>
      <c r="AW65" s="1557"/>
      <c r="AX65" s="468" t="s">
        <v>16</v>
      </c>
      <c r="AY65" s="468"/>
      <c r="AZ65" s="216"/>
      <c r="BA65" s="226"/>
      <c r="BB65" s="473">
        <f t="shared" si="0"/>
        <v>73</v>
      </c>
      <c r="BC65" s="268"/>
    </row>
    <row r="66" spans="1:55" ht="14.25">
      <c r="A66" s="229">
        <v>71</v>
      </c>
      <c r="B66" s="337">
        <v>6549</v>
      </c>
      <c r="C66" s="467" t="s">
        <v>1635</v>
      </c>
      <c r="D66" s="375"/>
      <c r="E66" s="278"/>
      <c r="F66" s="278"/>
      <c r="G66" s="301"/>
      <c r="H66" s="377"/>
      <c r="I66" s="377"/>
      <c r="J66" s="377"/>
      <c r="K66" s="377"/>
      <c r="L66" s="378"/>
      <c r="M66" s="376"/>
      <c r="N66" s="377"/>
      <c r="O66" s="377"/>
      <c r="P66" s="377"/>
      <c r="Q66" s="377"/>
      <c r="R66" s="377"/>
      <c r="S66" s="377"/>
      <c r="T66" s="378"/>
      <c r="U66" s="281"/>
      <c r="V66" s="304"/>
      <c r="W66" s="304"/>
      <c r="X66" s="304"/>
      <c r="Y66" s="304"/>
      <c r="Z66" s="304"/>
      <c r="AA66" s="304"/>
      <c r="AB66" s="304"/>
      <c r="AC66" s="304"/>
      <c r="AD66" s="226"/>
      <c r="AE66" s="255" t="s">
        <v>824</v>
      </c>
      <c r="AF66" s="472"/>
      <c r="AG66" s="472"/>
      <c r="AH66" s="472"/>
      <c r="AI66" s="472"/>
      <c r="AJ66" s="472"/>
      <c r="AK66" s="472"/>
      <c r="AL66" s="472"/>
      <c r="AM66" s="407"/>
      <c r="AN66" s="407"/>
      <c r="AO66" s="310"/>
      <c r="AP66" s="310"/>
      <c r="AQ66" s="310"/>
      <c r="AR66" s="310"/>
      <c r="AS66" s="310"/>
      <c r="AT66" s="310"/>
      <c r="AU66" s="310"/>
      <c r="AV66" s="1557">
        <v>49</v>
      </c>
      <c r="AW66" s="1557"/>
      <c r="AX66" s="468" t="s">
        <v>16</v>
      </c>
      <c r="AY66" s="468"/>
      <c r="AZ66" s="216"/>
      <c r="BA66" s="226"/>
      <c r="BB66" s="473">
        <f t="shared" si="0"/>
        <v>49</v>
      </c>
      <c r="BC66" s="268"/>
    </row>
    <row r="67" spans="1:55" ht="14.25">
      <c r="A67" s="229">
        <v>71</v>
      </c>
      <c r="B67" s="408">
        <v>6550</v>
      </c>
      <c r="C67" s="467" t="s">
        <v>1636</v>
      </c>
      <c r="M67" s="245"/>
      <c r="N67" s="377"/>
      <c r="O67" s="377"/>
      <c r="P67" s="377"/>
      <c r="Q67" s="377"/>
      <c r="R67" s="377"/>
      <c r="S67" s="377"/>
      <c r="T67" s="378"/>
      <c r="U67" s="231" t="s">
        <v>1532</v>
      </c>
      <c r="V67" s="334"/>
      <c r="W67" s="334"/>
      <c r="X67" s="334"/>
      <c r="Y67" s="334"/>
      <c r="Z67" s="334"/>
      <c r="AA67" s="334"/>
      <c r="AB67" s="334"/>
      <c r="AC67" s="334"/>
      <c r="AD67" s="314"/>
      <c r="AE67" s="255" t="s">
        <v>1576</v>
      </c>
      <c r="AF67" s="472"/>
      <c r="AG67" s="472"/>
      <c r="AH67" s="472"/>
      <c r="AI67" s="472"/>
      <c r="AJ67" s="472"/>
      <c r="AK67" s="472"/>
      <c r="AL67" s="380"/>
      <c r="AM67" s="407"/>
      <c r="AN67" s="407"/>
      <c r="AO67" s="310"/>
      <c r="AP67" s="310"/>
      <c r="AQ67" s="310"/>
      <c r="AR67" s="310"/>
      <c r="AS67" s="310"/>
      <c r="AT67" s="310"/>
      <c r="AU67" s="310"/>
      <c r="AV67" s="1557">
        <v>59</v>
      </c>
      <c r="AW67" s="1557"/>
      <c r="AX67" s="468" t="s">
        <v>16</v>
      </c>
      <c r="AY67" s="468"/>
      <c r="AZ67" s="216"/>
      <c r="BA67" s="226"/>
      <c r="BB67" s="473">
        <f t="shared" si="0"/>
        <v>59</v>
      </c>
      <c r="BC67" s="268"/>
    </row>
    <row r="68" spans="1:55" ht="14.25">
      <c r="A68" s="229">
        <v>71</v>
      </c>
      <c r="B68" s="337">
        <v>6551</v>
      </c>
      <c r="C68" s="467" t="s">
        <v>1637</v>
      </c>
      <c r="D68" s="375"/>
      <c r="E68" s="278"/>
      <c r="F68" s="278"/>
      <c r="G68" s="301"/>
      <c r="H68" s="377"/>
      <c r="I68" s="377"/>
      <c r="J68" s="377"/>
      <c r="K68" s="377"/>
      <c r="L68" s="378"/>
      <c r="M68" s="376"/>
      <c r="N68" s="377"/>
      <c r="O68" s="377"/>
      <c r="P68" s="377"/>
      <c r="Q68" s="377"/>
      <c r="R68" s="377"/>
      <c r="S68" s="377"/>
      <c r="T68" s="378"/>
      <c r="U68" s="281"/>
      <c r="V68" s="304"/>
      <c r="W68" s="304"/>
      <c r="X68" s="304"/>
      <c r="Y68" s="304"/>
      <c r="Z68" s="304"/>
      <c r="AA68" s="304"/>
      <c r="AB68" s="304"/>
      <c r="AC68" s="304"/>
      <c r="AD68" s="226"/>
      <c r="AE68" s="255" t="s">
        <v>824</v>
      </c>
      <c r="AF68" s="472"/>
      <c r="AG68" s="472"/>
      <c r="AH68" s="472"/>
      <c r="AI68" s="472"/>
      <c r="AJ68" s="472"/>
      <c r="AK68" s="472"/>
      <c r="AL68" s="472"/>
      <c r="AM68" s="407"/>
      <c r="AN68" s="407"/>
      <c r="AO68" s="310"/>
      <c r="AP68" s="310"/>
      <c r="AQ68" s="310"/>
      <c r="AR68" s="310"/>
      <c r="AS68" s="310"/>
      <c r="AT68" s="310"/>
      <c r="AU68" s="310"/>
      <c r="AV68" s="1557">
        <v>49</v>
      </c>
      <c r="AW68" s="1557"/>
      <c r="AX68" s="468" t="s">
        <v>16</v>
      </c>
      <c r="AY68" s="468"/>
      <c r="AZ68" s="216"/>
      <c r="BA68" s="226"/>
      <c r="BB68" s="473">
        <f t="shared" si="0"/>
        <v>49</v>
      </c>
      <c r="BC68" s="268"/>
    </row>
    <row r="69" spans="1:55" ht="14.25">
      <c r="A69" s="229">
        <v>71</v>
      </c>
      <c r="B69" s="408">
        <v>6552</v>
      </c>
      <c r="C69" s="467" t="s">
        <v>1638</v>
      </c>
      <c r="M69" s="245"/>
      <c r="N69" s="377"/>
      <c r="O69" s="377"/>
      <c r="P69" s="377"/>
      <c r="Q69" s="377"/>
      <c r="R69" s="377"/>
      <c r="S69" s="377"/>
      <c r="T69" s="378"/>
      <c r="U69" s="231" t="s">
        <v>1534</v>
      </c>
      <c r="V69" s="334"/>
      <c r="W69" s="334"/>
      <c r="X69" s="334"/>
      <c r="Y69" s="334"/>
      <c r="Z69" s="334"/>
      <c r="AA69" s="334"/>
      <c r="AB69" s="334"/>
      <c r="AC69" s="334"/>
      <c r="AD69" s="232"/>
      <c r="AE69" s="257"/>
      <c r="AF69" s="472"/>
      <c r="AG69" s="472"/>
      <c r="AH69" s="472"/>
      <c r="AI69" s="472"/>
      <c r="AJ69" s="472"/>
      <c r="AK69" s="472"/>
      <c r="AL69" s="380"/>
      <c r="AM69" s="407"/>
      <c r="AN69" s="407"/>
      <c r="AO69" s="310"/>
      <c r="AP69" s="310"/>
      <c r="AQ69" s="310"/>
      <c r="AR69" s="310"/>
      <c r="AS69" s="310"/>
      <c r="AT69" s="310"/>
      <c r="AU69" s="310"/>
      <c r="AV69" s="1557">
        <v>49</v>
      </c>
      <c r="AW69" s="1557"/>
      <c r="AX69" s="468" t="s">
        <v>16</v>
      </c>
      <c r="AY69" s="468"/>
      <c r="AZ69" s="216"/>
      <c r="BA69" s="226"/>
      <c r="BB69" s="473">
        <f t="shared" si="0"/>
        <v>49</v>
      </c>
      <c r="BC69" s="268"/>
    </row>
    <row r="70" spans="1:55" ht="14.25">
      <c r="A70" s="229">
        <v>71</v>
      </c>
      <c r="B70" s="337">
        <v>6553</v>
      </c>
      <c r="C70" s="467" t="s">
        <v>1639</v>
      </c>
      <c r="M70" s="245"/>
      <c r="N70" s="377"/>
      <c r="O70" s="377"/>
      <c r="P70" s="377"/>
      <c r="Q70" s="377"/>
      <c r="R70" s="377"/>
      <c r="S70" s="377"/>
      <c r="T70" s="378"/>
      <c r="U70" s="231" t="s">
        <v>1536</v>
      </c>
      <c r="V70" s="334"/>
      <c r="W70" s="334"/>
      <c r="X70" s="334"/>
      <c r="Y70" s="334"/>
      <c r="Z70" s="334"/>
      <c r="AA70" s="334"/>
      <c r="AB70" s="334"/>
      <c r="AC70" s="334"/>
      <c r="AD70" s="232"/>
      <c r="AE70" s="257"/>
      <c r="AF70" s="472"/>
      <c r="AG70" s="472"/>
      <c r="AH70" s="472"/>
      <c r="AI70" s="472"/>
      <c r="AJ70" s="472"/>
      <c r="AK70" s="472"/>
      <c r="AL70" s="380"/>
      <c r="AM70" s="407"/>
      <c r="AN70" s="407"/>
      <c r="AO70" s="310"/>
      <c r="AP70" s="310"/>
      <c r="AQ70" s="310"/>
      <c r="AR70" s="310"/>
      <c r="AS70" s="310"/>
      <c r="AT70" s="310"/>
      <c r="AU70" s="310"/>
      <c r="AV70" s="1557">
        <v>39</v>
      </c>
      <c r="AW70" s="1557"/>
      <c r="AX70" s="468" t="s">
        <v>16</v>
      </c>
      <c r="AY70" s="468"/>
      <c r="AZ70" s="216"/>
      <c r="BA70" s="226"/>
      <c r="BB70" s="473">
        <f t="shared" si="0"/>
        <v>39</v>
      </c>
      <c r="BC70" s="268"/>
    </row>
    <row r="71" spans="1:55" ht="14.25">
      <c r="A71" s="229">
        <v>71</v>
      </c>
      <c r="B71" s="408">
        <v>6554</v>
      </c>
      <c r="C71" s="467" t="s">
        <v>1640</v>
      </c>
      <c r="M71" s="245"/>
      <c r="N71" s="377"/>
      <c r="O71" s="377"/>
      <c r="P71" s="377"/>
      <c r="Q71" s="377"/>
      <c r="R71" s="377"/>
      <c r="S71" s="377"/>
      <c r="T71" s="378"/>
      <c r="U71" s="231" t="s">
        <v>1538</v>
      </c>
      <c r="V71" s="334"/>
      <c r="W71" s="334"/>
      <c r="X71" s="334"/>
      <c r="Y71" s="334"/>
      <c r="Z71" s="334"/>
      <c r="AA71" s="334"/>
      <c r="AB71" s="334"/>
      <c r="AC71" s="334"/>
      <c r="AD71" s="232"/>
      <c r="AE71" s="257"/>
      <c r="AF71" s="472"/>
      <c r="AG71" s="472"/>
      <c r="AH71" s="472"/>
      <c r="AI71" s="472"/>
      <c r="AJ71" s="472"/>
      <c r="AK71" s="472"/>
      <c r="AL71" s="380"/>
      <c r="AM71" s="407"/>
      <c r="AN71" s="407"/>
      <c r="AO71" s="310"/>
      <c r="AP71" s="310"/>
      <c r="AQ71" s="310"/>
      <c r="AR71" s="310"/>
      <c r="AS71" s="310"/>
      <c r="AT71" s="310"/>
      <c r="AU71" s="310"/>
      <c r="AV71" s="1557">
        <v>39</v>
      </c>
      <c r="AW71" s="1557"/>
      <c r="AX71" s="468" t="s">
        <v>16</v>
      </c>
      <c r="AY71" s="468"/>
      <c r="AZ71" s="216"/>
      <c r="BA71" s="226"/>
      <c r="BB71" s="473">
        <f>AV71</f>
        <v>39</v>
      </c>
      <c r="BC71" s="268"/>
    </row>
    <row r="72" spans="1:55" ht="14.25">
      <c r="A72" s="229">
        <v>71</v>
      </c>
      <c r="B72" s="337">
        <v>6555</v>
      </c>
      <c r="C72" s="467" t="s">
        <v>1641</v>
      </c>
      <c r="M72" s="245"/>
      <c r="N72" s="377"/>
      <c r="O72" s="377"/>
      <c r="P72" s="377"/>
      <c r="Q72" s="377"/>
      <c r="R72" s="377"/>
      <c r="S72" s="377"/>
      <c r="T72" s="378"/>
      <c r="U72" s="231" t="s">
        <v>1540</v>
      </c>
      <c r="V72" s="334"/>
      <c r="W72" s="334"/>
      <c r="X72" s="334"/>
      <c r="Y72" s="334"/>
      <c r="Z72" s="334"/>
      <c r="AA72" s="334"/>
      <c r="AB72" s="334"/>
      <c r="AC72" s="334"/>
      <c r="AD72" s="232"/>
      <c r="AE72" s="257"/>
      <c r="AF72" s="472"/>
      <c r="AG72" s="472"/>
      <c r="AH72" s="472"/>
      <c r="AI72" s="472"/>
      <c r="AJ72" s="472"/>
      <c r="AK72" s="472"/>
      <c r="AL72" s="380"/>
      <c r="AM72" s="407"/>
      <c r="AN72" s="407"/>
      <c r="AO72" s="310"/>
      <c r="AP72" s="310"/>
      <c r="AQ72" s="310"/>
      <c r="AR72" s="310"/>
      <c r="AS72" s="310"/>
      <c r="AT72" s="310"/>
      <c r="AU72" s="310"/>
      <c r="AV72" s="1557">
        <v>29</v>
      </c>
      <c r="AW72" s="1557"/>
      <c r="AX72" s="468" t="s">
        <v>16</v>
      </c>
      <c r="AY72" s="468"/>
      <c r="AZ72" s="216"/>
      <c r="BA72" s="226"/>
      <c r="BB72" s="473">
        <f t="shared" ref="BB72:BB77" si="1">AV72</f>
        <v>29</v>
      </c>
      <c r="BC72" s="268"/>
    </row>
    <row r="73" spans="1:55" ht="14.25">
      <c r="A73" s="229">
        <v>71</v>
      </c>
      <c r="B73" s="408">
        <v>6556</v>
      </c>
      <c r="C73" s="467" t="s">
        <v>1642</v>
      </c>
      <c r="M73" s="245"/>
      <c r="N73" s="377"/>
      <c r="O73" s="377"/>
      <c r="P73" s="377"/>
      <c r="Q73" s="377"/>
      <c r="R73" s="377"/>
      <c r="S73" s="377"/>
      <c r="T73" s="378"/>
      <c r="U73" s="231" t="s">
        <v>1542</v>
      </c>
      <c r="V73" s="334"/>
      <c r="W73" s="334"/>
      <c r="X73" s="334"/>
      <c r="Y73" s="334"/>
      <c r="Z73" s="334"/>
      <c r="AA73" s="334"/>
      <c r="AB73" s="334"/>
      <c r="AC73" s="334"/>
      <c r="AD73" s="232"/>
      <c r="AE73" s="257"/>
      <c r="AF73" s="472"/>
      <c r="AG73" s="472"/>
      <c r="AH73" s="472"/>
      <c r="AI73" s="472"/>
      <c r="AJ73" s="472"/>
      <c r="AK73" s="472"/>
      <c r="AL73" s="380"/>
      <c r="AM73" s="407"/>
      <c r="AN73" s="407"/>
      <c r="AO73" s="310"/>
      <c r="AP73" s="310"/>
      <c r="AQ73" s="310"/>
      <c r="AR73" s="310"/>
      <c r="AS73" s="310"/>
      <c r="AT73" s="310"/>
      <c r="AU73" s="310"/>
      <c r="AV73" s="1557">
        <v>26</v>
      </c>
      <c r="AW73" s="1557"/>
      <c r="AX73" s="468" t="s">
        <v>16</v>
      </c>
      <c r="AY73" s="468"/>
      <c r="AZ73" s="216"/>
      <c r="BA73" s="226"/>
      <c r="BB73" s="473">
        <f t="shared" si="1"/>
        <v>26</v>
      </c>
      <c r="BC73" s="268"/>
    </row>
    <row r="74" spans="1:55" ht="14.25">
      <c r="A74" s="229">
        <v>71</v>
      </c>
      <c r="B74" s="337">
        <v>6557</v>
      </c>
      <c r="C74" s="467" t="s">
        <v>1643</v>
      </c>
      <c r="M74" s="245"/>
      <c r="N74" s="377"/>
      <c r="O74" s="377"/>
      <c r="P74" s="377"/>
      <c r="Q74" s="377"/>
      <c r="R74" s="377"/>
      <c r="S74" s="377"/>
      <c r="T74" s="378"/>
      <c r="U74" s="231" t="s">
        <v>1544</v>
      </c>
      <c r="V74" s="334"/>
      <c r="W74" s="334"/>
      <c r="X74" s="334"/>
      <c r="Y74" s="334"/>
      <c r="Z74" s="334"/>
      <c r="AA74" s="334"/>
      <c r="AB74" s="334"/>
      <c r="AC74" s="334"/>
      <c r="AD74" s="232"/>
      <c r="AE74" s="257"/>
      <c r="AF74" s="472"/>
      <c r="AG74" s="472"/>
      <c r="AH74" s="472"/>
      <c r="AI74" s="472"/>
      <c r="AJ74" s="472"/>
      <c r="AK74" s="472"/>
      <c r="AL74" s="380"/>
      <c r="AM74" s="407"/>
      <c r="AN74" s="407"/>
      <c r="AO74" s="310"/>
      <c r="AP74" s="310"/>
      <c r="AQ74" s="310"/>
      <c r="AR74" s="310"/>
      <c r="AS74" s="310"/>
      <c r="AT74" s="310"/>
      <c r="AU74" s="310"/>
      <c r="AV74" s="1557">
        <v>23</v>
      </c>
      <c r="AW74" s="1557"/>
      <c r="AX74" s="468" t="s">
        <v>16</v>
      </c>
      <c r="AY74" s="468"/>
      <c r="AZ74" s="216"/>
      <c r="BA74" s="226"/>
      <c r="BB74" s="473">
        <f t="shared" si="1"/>
        <v>23</v>
      </c>
      <c r="BC74" s="268"/>
    </row>
    <row r="75" spans="1:55" ht="14.25">
      <c r="A75" s="229">
        <v>71</v>
      </c>
      <c r="B75" s="408">
        <v>6558</v>
      </c>
      <c r="C75" s="467" t="s">
        <v>1644</v>
      </c>
      <c r="M75" s="245"/>
      <c r="N75" s="377"/>
      <c r="O75" s="377"/>
      <c r="P75" s="377"/>
      <c r="Q75" s="377"/>
      <c r="R75" s="377"/>
      <c r="S75" s="377"/>
      <c r="T75" s="378"/>
      <c r="U75" s="231" t="s">
        <v>1546</v>
      </c>
      <c r="V75" s="334"/>
      <c r="W75" s="334"/>
      <c r="X75" s="334"/>
      <c r="Y75" s="334"/>
      <c r="Z75" s="334"/>
      <c r="AA75" s="334"/>
      <c r="AB75" s="334"/>
      <c r="AC75" s="334"/>
      <c r="AD75" s="232"/>
      <c r="AE75" s="257"/>
      <c r="AF75" s="472"/>
      <c r="AG75" s="472"/>
      <c r="AH75" s="472"/>
      <c r="AI75" s="472"/>
      <c r="AJ75" s="472"/>
      <c r="AK75" s="472"/>
      <c r="AL75" s="380"/>
      <c r="AM75" s="407"/>
      <c r="AN75" s="407"/>
      <c r="AO75" s="310"/>
      <c r="AP75" s="310"/>
      <c r="AQ75" s="310"/>
      <c r="AR75" s="310"/>
      <c r="AS75" s="310"/>
      <c r="AT75" s="310"/>
      <c r="AU75" s="310"/>
      <c r="AV75" s="1557">
        <v>20</v>
      </c>
      <c r="AW75" s="1557"/>
      <c r="AX75" s="468" t="s">
        <v>16</v>
      </c>
      <c r="AY75" s="468"/>
      <c r="AZ75" s="216"/>
      <c r="BA75" s="226"/>
      <c r="BB75" s="473">
        <f t="shared" si="1"/>
        <v>20</v>
      </c>
      <c r="BC75" s="268"/>
    </row>
    <row r="76" spans="1:55" ht="14.25">
      <c r="A76" s="229">
        <v>71</v>
      </c>
      <c r="B76" s="337">
        <v>6559</v>
      </c>
      <c r="C76" s="467" t="s">
        <v>1645</v>
      </c>
      <c r="D76" s="301"/>
      <c r="E76" s="301"/>
      <c r="F76" s="301"/>
      <c r="G76" s="301"/>
      <c r="H76" s="208"/>
      <c r="I76" s="208"/>
      <c r="J76" s="208"/>
      <c r="K76" s="208"/>
      <c r="L76" s="208"/>
      <c r="M76" s="245"/>
      <c r="N76" s="377"/>
      <c r="O76" s="377"/>
      <c r="P76" s="377"/>
      <c r="Q76" s="377"/>
      <c r="R76" s="377"/>
      <c r="S76" s="377"/>
      <c r="T76" s="378"/>
      <c r="U76" s="231" t="s">
        <v>1548</v>
      </c>
      <c r="V76" s="334"/>
      <c r="W76" s="334"/>
      <c r="X76" s="334"/>
      <c r="Y76" s="334"/>
      <c r="Z76" s="334"/>
      <c r="AA76" s="334"/>
      <c r="AB76" s="334"/>
      <c r="AC76" s="334"/>
      <c r="AD76" s="232"/>
      <c r="AE76" s="257"/>
      <c r="AF76" s="472"/>
      <c r="AG76" s="472"/>
      <c r="AH76" s="472"/>
      <c r="AI76" s="472"/>
      <c r="AJ76" s="472"/>
      <c r="AK76" s="472"/>
      <c r="AL76" s="380"/>
      <c r="AM76" s="407"/>
      <c r="AN76" s="407"/>
      <c r="AO76" s="310"/>
      <c r="AP76" s="310"/>
      <c r="AQ76" s="310"/>
      <c r="AR76" s="310"/>
      <c r="AS76" s="310"/>
      <c r="AT76" s="310"/>
      <c r="AU76" s="310"/>
      <c r="AV76" s="1557">
        <v>17</v>
      </c>
      <c r="AW76" s="1557"/>
      <c r="AX76" s="468" t="s">
        <v>16</v>
      </c>
      <c r="AY76" s="468"/>
      <c r="AZ76" s="216"/>
      <c r="BA76" s="226"/>
      <c r="BB76" s="473">
        <f t="shared" si="1"/>
        <v>17</v>
      </c>
      <c r="BC76" s="268"/>
    </row>
    <row r="77" spans="1:55" ht="14.25">
      <c r="A77" s="229">
        <v>71</v>
      </c>
      <c r="B77" s="408">
        <v>6560</v>
      </c>
      <c r="C77" s="467" t="s">
        <v>1646</v>
      </c>
      <c r="D77" s="304"/>
      <c r="E77" s="304"/>
      <c r="F77" s="304"/>
      <c r="G77" s="304"/>
      <c r="H77" s="216"/>
      <c r="I77" s="216"/>
      <c r="J77" s="216"/>
      <c r="K77" s="216"/>
      <c r="L77" s="216"/>
      <c r="M77" s="281"/>
      <c r="N77" s="479"/>
      <c r="O77" s="479"/>
      <c r="P77" s="479"/>
      <c r="Q77" s="479"/>
      <c r="R77" s="479"/>
      <c r="S77" s="479"/>
      <c r="T77" s="480"/>
      <c r="U77" s="255" t="s">
        <v>1550</v>
      </c>
      <c r="V77" s="310"/>
      <c r="W77" s="310"/>
      <c r="X77" s="310"/>
      <c r="Y77" s="310"/>
      <c r="Z77" s="310"/>
      <c r="AA77" s="310"/>
      <c r="AB77" s="310"/>
      <c r="AC77" s="310"/>
      <c r="AD77" s="257"/>
      <c r="AE77" s="257"/>
      <c r="AF77" s="472"/>
      <c r="AG77" s="472"/>
      <c r="AH77" s="472"/>
      <c r="AI77" s="472"/>
      <c r="AJ77" s="472"/>
      <c r="AK77" s="472"/>
      <c r="AL77" s="380"/>
      <c r="AM77" s="407"/>
      <c r="AN77" s="407"/>
      <c r="AO77" s="310"/>
      <c r="AP77" s="310"/>
      <c r="AQ77" s="310"/>
      <c r="AR77" s="310"/>
      <c r="AS77" s="310"/>
      <c r="AT77" s="310"/>
      <c r="AU77" s="310"/>
      <c r="AV77" s="1557">
        <v>14</v>
      </c>
      <c r="AW77" s="1557"/>
      <c r="AX77" s="468" t="s">
        <v>16</v>
      </c>
      <c r="AY77" s="468"/>
      <c r="AZ77" s="216"/>
      <c r="BA77" s="226"/>
      <c r="BB77" s="473">
        <f t="shared" si="1"/>
        <v>14</v>
      </c>
      <c r="BC77" s="330"/>
    </row>
  </sheetData>
  <mergeCells count="72">
    <mergeCell ref="AV17:AW17"/>
    <mergeCell ref="D7:L8"/>
    <mergeCell ref="AV7:AW7"/>
    <mergeCell ref="AV8:AW8"/>
    <mergeCell ref="AV9:AW9"/>
    <mergeCell ref="AV10:AW10"/>
    <mergeCell ref="AV11:AW11"/>
    <mergeCell ref="AV12:AW12"/>
    <mergeCell ref="AV13:AW13"/>
    <mergeCell ref="AV14:AW14"/>
    <mergeCell ref="AV15:AW15"/>
    <mergeCell ref="AV16:AW16"/>
    <mergeCell ref="AV29:AW29"/>
    <mergeCell ref="AV18:AW18"/>
    <mergeCell ref="AV19:AW19"/>
    <mergeCell ref="AV20:AW20"/>
    <mergeCell ref="AV21:AW21"/>
    <mergeCell ref="AV22:AW22"/>
    <mergeCell ref="AV23:AW23"/>
    <mergeCell ref="AV24:AW24"/>
    <mergeCell ref="AV25:AW25"/>
    <mergeCell ref="AV26:AW26"/>
    <mergeCell ref="AV27:AW27"/>
    <mergeCell ref="AV28:AW28"/>
    <mergeCell ref="AV41:AW41"/>
    <mergeCell ref="AV30:AW30"/>
    <mergeCell ref="AV31:AW31"/>
    <mergeCell ref="AV32:AW32"/>
    <mergeCell ref="AV33:AW33"/>
    <mergeCell ref="AV34:AW34"/>
    <mergeCell ref="AV35:AW35"/>
    <mergeCell ref="AV36:AW36"/>
    <mergeCell ref="AV37:AW37"/>
    <mergeCell ref="AV38:AW38"/>
    <mergeCell ref="AV39:AW39"/>
    <mergeCell ref="AV40:AW40"/>
    <mergeCell ref="AV53:AW53"/>
    <mergeCell ref="AV42:AW42"/>
    <mergeCell ref="AV43:AW43"/>
    <mergeCell ref="AV44:AW44"/>
    <mergeCell ref="AV45:AW45"/>
    <mergeCell ref="AV46:AW46"/>
    <mergeCell ref="AV47:AW47"/>
    <mergeCell ref="AV48:AW48"/>
    <mergeCell ref="AV49:AW49"/>
    <mergeCell ref="AV50:AW50"/>
    <mergeCell ref="AV51:AW51"/>
    <mergeCell ref="AV52:AW52"/>
    <mergeCell ref="AV65:AW65"/>
    <mergeCell ref="AV54:AW54"/>
    <mergeCell ref="AV55:AW55"/>
    <mergeCell ref="AV56:AW56"/>
    <mergeCell ref="AV57:AW57"/>
    <mergeCell ref="AV58:AW58"/>
    <mergeCell ref="AV59:AW59"/>
    <mergeCell ref="AV60:AW60"/>
    <mergeCell ref="AV61:AW61"/>
    <mergeCell ref="AV62:AW62"/>
    <mergeCell ref="AV63:AW63"/>
    <mergeCell ref="AV64:AW64"/>
    <mergeCell ref="AV77:AW77"/>
    <mergeCell ref="AV66:AW66"/>
    <mergeCell ref="AV67:AW67"/>
    <mergeCell ref="AV68:AW68"/>
    <mergeCell ref="AV69:AW69"/>
    <mergeCell ref="AV70:AW70"/>
    <mergeCell ref="AV71:AW71"/>
    <mergeCell ref="AV72:AW72"/>
    <mergeCell ref="AV73:AW73"/>
    <mergeCell ref="AV74:AW74"/>
    <mergeCell ref="AV75:AW75"/>
    <mergeCell ref="AV76:AW76"/>
  </mergeCells>
  <phoneticPr fontId="1"/>
  <printOptions horizontalCentered="1"/>
  <pageMargins left="0.59055118110236227" right="0.59055118110236227" top="0.62992125984251968" bottom="0.39370078740157483" header="0.51181102362204722" footer="0.31496062992125984"/>
  <pageSetup paperSize="9" scale="46" orientation="portrait" r:id="rId1"/>
  <headerFooter>
    <oddHeader>&amp;R&amp;9福祉型障害児入所施設</oddHeader>
    <oddFooter>&amp;C&amp;14&amp;P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sheetPr>
  <dimension ref="A1:BD80"/>
  <sheetViews>
    <sheetView view="pageBreakPreview" zoomScaleNormal="100" zoomScaleSheetLayoutView="100" workbookViewId="0"/>
  </sheetViews>
  <sheetFormatPr defaultColWidth="9" defaultRowHeight="17.100000000000001" customHeight="1"/>
  <cols>
    <col min="1" max="1" width="4.625" style="206" customWidth="1"/>
    <col min="2" max="2" width="7.625" style="206" customWidth="1"/>
    <col min="3" max="3" width="32.125" style="207" customWidth="1"/>
    <col min="4" max="7" width="2.375" style="206" customWidth="1"/>
    <col min="8" max="18" width="2.375" style="207" customWidth="1"/>
    <col min="19" max="22" width="2.375" style="206" customWidth="1"/>
    <col min="23" max="51" width="2.375" style="299" customWidth="1"/>
    <col min="52" max="53" width="2.375" style="206" customWidth="1"/>
    <col min="54" max="55" width="8.625" style="206" customWidth="1"/>
    <col min="56" max="56" width="2.75" style="206" customWidth="1"/>
    <col min="57" max="16384" width="9" style="206"/>
  </cols>
  <sheetData>
    <row r="1" spans="1:56" ht="17.100000000000001" customHeight="1">
      <c r="A1" s="205"/>
    </row>
    <row r="2" spans="1:56" ht="17.25" customHeight="1">
      <c r="A2" s="205"/>
    </row>
    <row r="3" spans="1:56" ht="17.100000000000001" customHeight="1">
      <c r="A3" s="205"/>
    </row>
    <row r="4" spans="1:56" ht="17.100000000000001" customHeight="1">
      <c r="A4" s="205"/>
      <c r="B4" s="332"/>
    </row>
    <row r="5" spans="1:56" ht="17.100000000000001" customHeight="1">
      <c r="A5" s="220" t="s">
        <v>92</v>
      </c>
      <c r="B5" s="221"/>
      <c r="C5" s="222" t="s">
        <v>2</v>
      </c>
      <c r="D5" s="481"/>
      <c r="E5" s="233"/>
      <c r="F5" s="233"/>
      <c r="G5" s="233"/>
      <c r="H5" s="232"/>
      <c r="I5" s="232"/>
      <c r="J5" s="232"/>
      <c r="K5" s="232"/>
      <c r="L5" s="232"/>
      <c r="M5" s="232"/>
      <c r="N5" s="232"/>
      <c r="O5" s="232"/>
      <c r="P5" s="232"/>
      <c r="Q5" s="232"/>
      <c r="R5" s="232"/>
      <c r="S5" s="233"/>
      <c r="T5" s="233"/>
      <c r="U5" s="233"/>
      <c r="V5" s="335"/>
      <c r="W5" s="233"/>
      <c r="X5" s="233"/>
      <c r="Y5" s="233"/>
      <c r="Z5" s="233"/>
      <c r="AA5" s="233"/>
      <c r="AB5" s="233" t="s">
        <v>112</v>
      </c>
      <c r="AC5" s="482"/>
      <c r="AD5" s="482"/>
      <c r="AE5" s="482"/>
      <c r="AF5" s="482"/>
      <c r="AG5" s="482"/>
      <c r="AH5" s="482"/>
      <c r="AI5" s="482"/>
      <c r="AJ5" s="482"/>
      <c r="AK5" s="482"/>
      <c r="AL5" s="482"/>
      <c r="AM5" s="482"/>
      <c r="AN5" s="482"/>
      <c r="AO5" s="482"/>
      <c r="AP5" s="482"/>
      <c r="AQ5" s="482"/>
      <c r="AR5" s="482"/>
      <c r="AS5" s="482"/>
      <c r="AT5" s="482"/>
      <c r="AU5" s="482"/>
      <c r="AV5" s="482"/>
      <c r="AW5" s="482"/>
      <c r="AX5" s="482"/>
      <c r="AY5" s="482"/>
      <c r="AZ5" s="233"/>
      <c r="BA5" s="233"/>
      <c r="BB5" s="223" t="s">
        <v>4</v>
      </c>
      <c r="BC5" s="223" t="s">
        <v>5</v>
      </c>
      <c r="BD5" s="209"/>
    </row>
    <row r="6" spans="1:56" ht="17.100000000000001" customHeight="1">
      <c r="A6" s="224" t="s">
        <v>6</v>
      </c>
      <c r="B6" s="225" t="s">
        <v>7</v>
      </c>
      <c r="C6" s="226"/>
      <c r="D6" s="227"/>
      <c r="E6" s="217"/>
      <c r="F6" s="217"/>
      <c r="G6" s="217"/>
      <c r="H6" s="216"/>
      <c r="I6" s="216"/>
      <c r="J6" s="216"/>
      <c r="K6" s="216"/>
      <c r="L6" s="216"/>
      <c r="M6" s="216"/>
      <c r="N6" s="216"/>
      <c r="O6" s="216"/>
      <c r="P6" s="216"/>
      <c r="Q6" s="216"/>
      <c r="R6" s="216"/>
      <c r="S6" s="217"/>
      <c r="T6" s="217"/>
      <c r="U6" s="217"/>
      <c r="V6" s="217"/>
      <c r="W6" s="218"/>
      <c r="X6" s="218"/>
      <c r="Y6" s="218"/>
      <c r="Z6" s="218"/>
      <c r="AA6" s="218"/>
      <c r="AB6" s="218"/>
      <c r="AC6" s="218"/>
      <c r="AD6" s="218"/>
      <c r="AE6" s="218"/>
      <c r="AF6" s="218"/>
      <c r="AG6" s="218"/>
      <c r="AH6" s="218"/>
      <c r="AI6" s="218"/>
      <c r="AJ6" s="218"/>
      <c r="AK6" s="218"/>
      <c r="AL6" s="218"/>
      <c r="AM6" s="218"/>
      <c r="AN6" s="218"/>
      <c r="AO6" s="218"/>
      <c r="AP6" s="218"/>
      <c r="AQ6" s="218"/>
      <c r="AR6" s="218"/>
      <c r="AS6" s="218"/>
      <c r="AT6" s="218"/>
      <c r="AU6" s="218"/>
      <c r="AV6" s="218"/>
      <c r="AW6" s="218"/>
      <c r="AX6" s="218"/>
      <c r="AY6" s="218"/>
      <c r="AZ6" s="217"/>
      <c r="BA6" s="217"/>
      <c r="BB6" s="228" t="s">
        <v>8</v>
      </c>
      <c r="BC6" s="228" t="s">
        <v>9</v>
      </c>
      <c r="BD6" s="209"/>
    </row>
    <row r="7" spans="1:56" ht="17.100000000000001" customHeight="1">
      <c r="A7" s="229">
        <v>71</v>
      </c>
      <c r="B7" s="408">
        <v>5100</v>
      </c>
      <c r="C7" s="467" t="s">
        <v>1647</v>
      </c>
      <c r="D7" s="245" t="s">
        <v>1648</v>
      </c>
      <c r="E7" s="208"/>
      <c r="F7" s="208"/>
      <c r="G7" s="208"/>
      <c r="H7" s="208"/>
      <c r="I7" s="208"/>
      <c r="J7" s="208"/>
      <c r="K7" s="208"/>
      <c r="L7" s="208"/>
      <c r="M7" s="1573" t="s">
        <v>1649</v>
      </c>
      <c r="N7" s="1574"/>
      <c r="O7" s="1574"/>
      <c r="P7" s="1574"/>
      <c r="Q7" s="1574"/>
      <c r="R7" s="1574"/>
      <c r="S7" s="1574"/>
      <c r="T7" s="1575"/>
      <c r="U7" s="281" t="s">
        <v>1650</v>
      </c>
      <c r="V7" s="216"/>
      <c r="W7" s="216"/>
      <c r="X7" s="216"/>
      <c r="Y7" s="216"/>
      <c r="Z7" s="216"/>
      <c r="AA7" s="216"/>
      <c r="AB7" s="216"/>
      <c r="AC7" s="216"/>
      <c r="AD7" s="216"/>
      <c r="AE7" s="216"/>
      <c r="AF7" s="380"/>
      <c r="AG7" s="380"/>
      <c r="AH7" s="380"/>
      <c r="AI7" s="380"/>
      <c r="AJ7" s="380"/>
      <c r="AK7" s="380"/>
      <c r="AL7" s="380"/>
      <c r="AM7" s="407"/>
      <c r="AN7" s="407"/>
      <c r="AO7" s="217"/>
      <c r="AP7" s="217"/>
      <c r="AQ7" s="217"/>
      <c r="AR7" s="217"/>
      <c r="AS7" s="217"/>
      <c r="AT7" s="217"/>
      <c r="AU7" s="217"/>
      <c r="AV7" s="1557">
        <v>165</v>
      </c>
      <c r="AW7" s="1557"/>
      <c r="AX7" s="468" t="s">
        <v>16</v>
      </c>
      <c r="AY7" s="468"/>
      <c r="AZ7" s="216"/>
      <c r="BA7" s="226"/>
      <c r="BB7" s="471">
        <f t="shared" ref="BB7:BB71" si="0">AV7</f>
        <v>165</v>
      </c>
      <c r="BC7" s="268" t="s">
        <v>159</v>
      </c>
    </row>
    <row r="8" spans="1:56" ht="17.100000000000001" customHeight="1">
      <c r="A8" s="229">
        <v>71</v>
      </c>
      <c r="B8" s="337">
        <v>5101</v>
      </c>
      <c r="C8" s="467" t="s">
        <v>1651</v>
      </c>
      <c r="D8" s="375"/>
      <c r="E8" s="278"/>
      <c r="F8" s="278"/>
      <c r="G8" s="208"/>
      <c r="H8" s="377"/>
      <c r="I8" s="377"/>
      <c r="J8" s="377"/>
      <c r="K8" s="377"/>
      <c r="L8" s="377"/>
      <c r="M8" s="1573"/>
      <c r="N8" s="1574"/>
      <c r="O8" s="1574"/>
      <c r="P8" s="1574"/>
      <c r="Q8" s="1574"/>
      <c r="R8" s="1574"/>
      <c r="S8" s="1574"/>
      <c r="T8" s="1575"/>
      <c r="U8" s="483" t="s">
        <v>1652</v>
      </c>
      <c r="V8" s="484"/>
      <c r="W8" s="484"/>
      <c r="X8" s="484"/>
      <c r="Y8" s="484"/>
      <c r="Z8" s="484"/>
      <c r="AA8" s="484"/>
      <c r="AB8" s="484"/>
      <c r="AC8" s="484"/>
      <c r="AD8" s="484"/>
      <c r="AE8" s="484"/>
      <c r="AF8" s="485"/>
      <c r="AG8" s="485"/>
      <c r="AH8" s="485"/>
      <c r="AI8" s="485"/>
      <c r="AJ8" s="485"/>
      <c r="AK8" s="485"/>
      <c r="AL8" s="485"/>
      <c r="AM8" s="486"/>
      <c r="AN8" s="486"/>
      <c r="AO8" s="487"/>
      <c r="AP8" s="487"/>
      <c r="AQ8" s="487"/>
      <c r="AR8" s="487"/>
      <c r="AS8" s="487"/>
      <c r="AT8" s="487"/>
      <c r="AU8" s="487"/>
      <c r="AV8" s="1561">
        <v>198</v>
      </c>
      <c r="AW8" s="1572"/>
      <c r="AX8" s="488" t="s">
        <v>16</v>
      </c>
      <c r="AY8" s="488"/>
      <c r="AZ8" s="484"/>
      <c r="BA8" s="489"/>
      <c r="BB8" s="473">
        <f t="shared" si="0"/>
        <v>198</v>
      </c>
      <c r="BC8" s="268"/>
    </row>
    <row r="9" spans="1:56" ht="17.100000000000001" customHeight="1">
      <c r="A9" s="229">
        <v>71</v>
      </c>
      <c r="B9" s="408">
        <v>5102</v>
      </c>
      <c r="C9" s="467" t="s">
        <v>1653</v>
      </c>
      <c r="D9" s="207"/>
      <c r="E9" s="207"/>
      <c r="F9" s="207"/>
      <c r="G9" s="207"/>
      <c r="M9" s="231" t="s">
        <v>1654</v>
      </c>
      <c r="N9" s="232"/>
      <c r="O9" s="232"/>
      <c r="P9" s="232"/>
      <c r="Q9" s="232"/>
      <c r="R9" s="232"/>
      <c r="S9" s="232"/>
      <c r="T9" s="314"/>
      <c r="U9" s="281" t="s">
        <v>1655</v>
      </c>
      <c r="V9" s="216"/>
      <c r="W9" s="400"/>
      <c r="X9" s="400"/>
      <c r="Y9" s="400"/>
      <c r="Z9" s="400"/>
      <c r="AA9" s="400"/>
      <c r="AB9" s="400"/>
      <c r="AC9" s="400"/>
      <c r="AD9" s="218"/>
      <c r="AE9" s="218"/>
      <c r="AF9" s="218"/>
      <c r="AG9" s="218"/>
      <c r="AH9" s="218"/>
      <c r="AI9" s="218"/>
      <c r="AJ9" s="218"/>
      <c r="AK9" s="218"/>
      <c r="AL9" s="218"/>
      <c r="AM9" s="218"/>
      <c r="AN9" s="218"/>
      <c r="AO9" s="218"/>
      <c r="AP9" s="218"/>
      <c r="AQ9" s="218"/>
      <c r="AR9" s="218"/>
      <c r="AS9" s="218"/>
      <c r="AT9" s="218"/>
      <c r="AU9" s="218"/>
      <c r="AV9" s="1558">
        <v>158</v>
      </c>
      <c r="AW9" s="1558"/>
      <c r="AX9" s="474" t="s">
        <v>16</v>
      </c>
      <c r="AY9" s="474"/>
      <c r="AZ9" s="257"/>
      <c r="BA9" s="475"/>
      <c r="BB9" s="473">
        <f t="shared" si="0"/>
        <v>158</v>
      </c>
      <c r="BC9" s="490"/>
    </row>
    <row r="10" spans="1:56" ht="17.100000000000001" customHeight="1">
      <c r="A10" s="229">
        <v>71</v>
      </c>
      <c r="B10" s="337">
        <v>5103</v>
      </c>
      <c r="C10" s="467" t="s">
        <v>1656</v>
      </c>
      <c r="D10" s="207"/>
      <c r="E10" s="207"/>
      <c r="F10" s="207"/>
      <c r="G10" s="207"/>
      <c r="M10" s="245"/>
      <c r="N10" s="208"/>
      <c r="O10" s="208"/>
      <c r="P10" s="208"/>
      <c r="Q10" s="208"/>
      <c r="R10" s="208"/>
      <c r="S10" s="208"/>
      <c r="T10" s="385"/>
      <c r="U10" s="255" t="s">
        <v>1657</v>
      </c>
      <c r="V10" s="257"/>
      <c r="W10" s="491"/>
      <c r="X10" s="491"/>
      <c r="Y10" s="491"/>
      <c r="Z10" s="491"/>
      <c r="AA10" s="491"/>
      <c r="AB10" s="491"/>
      <c r="AC10" s="491"/>
      <c r="AD10" s="258"/>
      <c r="AE10" s="258"/>
      <c r="AF10" s="258"/>
      <c r="AG10" s="258"/>
      <c r="AH10" s="258"/>
      <c r="AI10" s="258"/>
      <c r="AJ10" s="258"/>
      <c r="AK10" s="258"/>
      <c r="AL10" s="258"/>
      <c r="AM10" s="258"/>
      <c r="AN10" s="258"/>
      <c r="AO10" s="258"/>
      <c r="AP10" s="258"/>
      <c r="AQ10" s="258"/>
      <c r="AR10" s="258"/>
      <c r="AS10" s="258"/>
      <c r="AT10" s="258"/>
      <c r="AU10" s="258"/>
      <c r="AV10" s="1558">
        <v>189</v>
      </c>
      <c r="AW10" s="1558"/>
      <c r="AX10" s="474" t="s">
        <v>16</v>
      </c>
      <c r="AY10" s="474"/>
      <c r="AZ10" s="257"/>
      <c r="BA10" s="475"/>
      <c r="BB10" s="473">
        <f t="shared" si="0"/>
        <v>189</v>
      </c>
      <c r="BC10" s="490"/>
    </row>
    <row r="11" spans="1:56" ht="17.100000000000001" customHeight="1">
      <c r="A11" s="229">
        <v>71</v>
      </c>
      <c r="B11" s="408">
        <v>5104</v>
      </c>
      <c r="C11" s="467" t="s">
        <v>1658</v>
      </c>
      <c r="D11" s="207"/>
      <c r="E11" s="207"/>
      <c r="F11" s="207"/>
      <c r="G11" s="207"/>
      <c r="M11" s="231" t="s">
        <v>1659</v>
      </c>
      <c r="N11" s="232"/>
      <c r="O11" s="232"/>
      <c r="P11" s="232"/>
      <c r="Q11" s="232"/>
      <c r="R11" s="232"/>
      <c r="S11" s="232"/>
      <c r="T11" s="314"/>
      <c r="U11" s="255" t="s">
        <v>1660</v>
      </c>
      <c r="V11" s="257"/>
      <c r="W11" s="491"/>
      <c r="X11" s="491"/>
      <c r="Y11" s="491"/>
      <c r="Z11" s="491"/>
      <c r="AA11" s="491"/>
      <c r="AB11" s="491"/>
      <c r="AC11" s="491"/>
      <c r="AD11" s="258"/>
      <c r="AE11" s="258"/>
      <c r="AF11" s="258"/>
      <c r="AG11" s="258"/>
      <c r="AH11" s="258"/>
      <c r="AI11" s="258"/>
      <c r="AJ11" s="258"/>
      <c r="AK11" s="258"/>
      <c r="AL11" s="258"/>
      <c r="AM11" s="258"/>
      <c r="AN11" s="258"/>
      <c r="AO11" s="258"/>
      <c r="AP11" s="258"/>
      <c r="AQ11" s="258"/>
      <c r="AR11" s="258"/>
      <c r="AS11" s="258"/>
      <c r="AT11" s="258"/>
      <c r="AU11" s="258"/>
      <c r="AV11" s="1558">
        <v>143</v>
      </c>
      <c r="AW11" s="1558"/>
      <c r="AX11" s="474" t="s">
        <v>16</v>
      </c>
      <c r="AY11" s="474"/>
      <c r="AZ11" s="257"/>
      <c r="BA11" s="475"/>
      <c r="BB11" s="473">
        <f t="shared" si="0"/>
        <v>143</v>
      </c>
      <c r="BC11" s="490"/>
    </row>
    <row r="12" spans="1:56" ht="17.100000000000001" customHeight="1">
      <c r="A12" s="229">
        <v>71</v>
      </c>
      <c r="B12" s="337">
        <v>5105</v>
      </c>
      <c r="C12" s="467" t="s">
        <v>1661</v>
      </c>
      <c r="D12" s="207"/>
      <c r="E12" s="207"/>
      <c r="F12" s="207"/>
      <c r="G12" s="207"/>
      <c r="M12" s="281"/>
      <c r="N12" s="216"/>
      <c r="O12" s="216"/>
      <c r="P12" s="216"/>
      <c r="Q12" s="216"/>
      <c r="R12" s="216"/>
      <c r="S12" s="216"/>
      <c r="T12" s="226"/>
      <c r="U12" s="255" t="s">
        <v>1662</v>
      </c>
      <c r="V12" s="257"/>
      <c r="W12" s="491"/>
      <c r="X12" s="491"/>
      <c r="Y12" s="491"/>
      <c r="Z12" s="491"/>
      <c r="AA12" s="491"/>
      <c r="AB12" s="491"/>
      <c r="AC12" s="491"/>
      <c r="AD12" s="258"/>
      <c r="AE12" s="258"/>
      <c r="AF12" s="258"/>
      <c r="AG12" s="258"/>
      <c r="AH12" s="258"/>
      <c r="AI12" s="258"/>
      <c r="AJ12" s="258"/>
      <c r="AK12" s="258"/>
      <c r="AL12" s="258"/>
      <c r="AM12" s="258"/>
      <c r="AN12" s="258"/>
      <c r="AO12" s="258"/>
      <c r="AP12" s="258"/>
      <c r="AQ12" s="258"/>
      <c r="AR12" s="258"/>
      <c r="AS12" s="258"/>
      <c r="AT12" s="258"/>
      <c r="AU12" s="258"/>
      <c r="AV12" s="1558">
        <v>171</v>
      </c>
      <c r="AW12" s="1558"/>
      <c r="AX12" s="474" t="s">
        <v>16</v>
      </c>
      <c r="AY12" s="474"/>
      <c r="AZ12" s="257"/>
      <c r="BA12" s="475"/>
      <c r="BB12" s="473">
        <f t="shared" si="0"/>
        <v>171</v>
      </c>
      <c r="BC12" s="490"/>
    </row>
    <row r="13" spans="1:56" ht="17.100000000000001" customHeight="1">
      <c r="A13" s="229">
        <v>71</v>
      </c>
      <c r="B13" s="408">
        <v>5106</v>
      </c>
      <c r="C13" s="467" t="s">
        <v>1663</v>
      </c>
      <c r="D13" s="208"/>
      <c r="E13" s="208"/>
      <c r="F13" s="208"/>
      <c r="G13" s="208"/>
      <c r="H13" s="208"/>
      <c r="I13" s="208"/>
      <c r="J13" s="208"/>
      <c r="K13" s="208"/>
      <c r="L13" s="385"/>
      <c r="M13" s="255" t="s">
        <v>1664</v>
      </c>
      <c r="N13" s="257"/>
      <c r="O13" s="257"/>
      <c r="P13" s="257"/>
      <c r="Q13" s="257"/>
      <c r="R13" s="257"/>
      <c r="S13" s="257"/>
      <c r="T13" s="475"/>
      <c r="U13" s="255" t="s">
        <v>1665</v>
      </c>
      <c r="V13" s="216"/>
      <c r="W13" s="400"/>
      <c r="X13" s="400"/>
      <c r="Y13" s="400"/>
      <c r="Z13" s="400"/>
      <c r="AA13" s="400"/>
      <c r="AB13" s="400"/>
      <c r="AC13" s="400"/>
      <c r="AD13" s="218"/>
      <c r="AE13" s="218"/>
      <c r="AF13" s="218"/>
      <c r="AG13" s="218"/>
      <c r="AH13" s="218"/>
      <c r="AI13" s="218"/>
      <c r="AJ13" s="218"/>
      <c r="AK13" s="218"/>
      <c r="AL13" s="218"/>
      <c r="AM13" s="218"/>
      <c r="AN13" s="218"/>
      <c r="AO13" s="218"/>
      <c r="AP13" s="218"/>
      <c r="AQ13" s="218"/>
      <c r="AR13" s="218"/>
      <c r="AS13" s="218"/>
      <c r="AT13" s="218"/>
      <c r="AU13" s="218"/>
      <c r="AV13" s="1558">
        <v>198</v>
      </c>
      <c r="AW13" s="1558"/>
      <c r="AX13" s="474" t="s">
        <v>16</v>
      </c>
      <c r="AY13" s="474"/>
      <c r="AZ13" s="257"/>
      <c r="BA13" s="475"/>
      <c r="BB13" s="473">
        <f t="shared" si="0"/>
        <v>198</v>
      </c>
      <c r="BC13" s="490"/>
    </row>
    <row r="14" spans="1:56" ht="17.100000000000001" customHeight="1">
      <c r="A14" s="262">
        <v>71</v>
      </c>
      <c r="B14" s="492">
        <v>5107</v>
      </c>
      <c r="C14" s="493" t="s">
        <v>1666</v>
      </c>
      <c r="D14" s="494"/>
      <c r="E14" s="495"/>
      <c r="F14" s="495"/>
      <c r="G14" s="496"/>
      <c r="H14" s="497"/>
      <c r="I14" s="497"/>
      <c r="J14" s="497"/>
      <c r="K14" s="497"/>
      <c r="L14" s="497"/>
      <c r="M14" s="498" t="s">
        <v>1667</v>
      </c>
      <c r="N14" s="499"/>
      <c r="O14" s="499"/>
      <c r="P14" s="499"/>
      <c r="Q14" s="499"/>
      <c r="R14" s="499"/>
      <c r="S14" s="499"/>
      <c r="T14" s="499"/>
      <c r="U14" s="484"/>
      <c r="V14" s="484"/>
      <c r="W14" s="484"/>
      <c r="X14" s="484"/>
      <c r="Y14" s="484"/>
      <c r="Z14" s="484"/>
      <c r="AA14" s="484"/>
      <c r="AB14" s="484"/>
      <c r="AC14" s="484"/>
      <c r="AD14" s="484"/>
      <c r="AE14" s="484"/>
      <c r="AF14" s="485"/>
      <c r="AG14" s="485"/>
      <c r="AH14" s="485"/>
      <c r="AI14" s="485"/>
      <c r="AJ14" s="485"/>
      <c r="AK14" s="485"/>
      <c r="AL14" s="485"/>
      <c r="AM14" s="486"/>
      <c r="AN14" s="486"/>
      <c r="AO14" s="487"/>
      <c r="AP14" s="487"/>
      <c r="AQ14" s="487"/>
      <c r="AR14" s="487"/>
      <c r="AS14" s="487"/>
      <c r="AT14" s="487"/>
      <c r="AU14" s="487"/>
      <c r="AV14" s="1561">
        <v>11</v>
      </c>
      <c r="AW14" s="1562"/>
      <c r="AX14" s="488" t="s">
        <v>16</v>
      </c>
      <c r="AY14" s="488"/>
      <c r="AZ14" s="484"/>
      <c r="BA14" s="489"/>
      <c r="BB14" s="500">
        <f>AV14</f>
        <v>11</v>
      </c>
      <c r="BC14" s="268"/>
    </row>
    <row r="15" spans="1:56" ht="17.100000000000001" customHeight="1">
      <c r="A15" s="229">
        <v>71</v>
      </c>
      <c r="B15" s="337">
        <v>5110</v>
      </c>
      <c r="C15" s="467" t="s">
        <v>1668</v>
      </c>
      <c r="D15" s="257" t="s">
        <v>1669</v>
      </c>
      <c r="E15" s="257"/>
      <c r="F15" s="257"/>
      <c r="G15" s="257"/>
      <c r="H15" s="257"/>
      <c r="I15" s="257"/>
      <c r="J15" s="257"/>
      <c r="K15" s="257"/>
      <c r="L15" s="257"/>
      <c r="M15" s="257"/>
      <c r="N15" s="257"/>
      <c r="O15" s="257"/>
      <c r="P15" s="257"/>
      <c r="Q15" s="257"/>
      <c r="R15" s="257"/>
      <c r="S15" s="257"/>
      <c r="T15" s="257"/>
      <c r="U15" s="257"/>
      <c r="V15" s="257"/>
      <c r="W15" s="491"/>
      <c r="X15" s="491"/>
      <c r="Y15" s="491"/>
      <c r="Z15" s="491"/>
      <c r="AA15" s="491"/>
      <c r="AB15" s="491"/>
      <c r="AC15" s="491"/>
      <c r="AD15" s="258"/>
      <c r="AE15" s="258"/>
      <c r="AF15" s="258"/>
      <c r="AG15" s="258"/>
      <c r="AH15" s="258"/>
      <c r="AI15" s="258"/>
      <c r="AJ15" s="258"/>
      <c r="AK15" s="258"/>
      <c r="AL15" s="258"/>
      <c r="AM15" s="258"/>
      <c r="AN15" s="258"/>
      <c r="AO15" s="258"/>
      <c r="AP15" s="258"/>
      <c r="AQ15" s="258"/>
      <c r="AR15" s="258"/>
      <c r="AS15" s="258"/>
      <c r="AT15" s="258"/>
      <c r="AU15" s="258"/>
      <c r="AV15" s="1558">
        <v>111</v>
      </c>
      <c r="AW15" s="1558"/>
      <c r="AX15" s="474" t="s">
        <v>16</v>
      </c>
      <c r="AY15" s="474"/>
      <c r="AZ15" s="257"/>
      <c r="BA15" s="475"/>
      <c r="BB15" s="473">
        <f t="shared" si="0"/>
        <v>111</v>
      </c>
      <c r="BC15" s="490"/>
      <c r="BD15" s="501"/>
    </row>
    <row r="16" spans="1:56" ht="17.100000000000001" customHeight="1">
      <c r="A16" s="229">
        <v>71</v>
      </c>
      <c r="B16" s="337">
        <v>5120</v>
      </c>
      <c r="C16" s="254" t="s">
        <v>1670</v>
      </c>
      <c r="D16" s="1542" t="s">
        <v>1671</v>
      </c>
      <c r="E16" s="1543"/>
      <c r="F16" s="1543"/>
      <c r="G16" s="1543"/>
      <c r="H16" s="1543"/>
      <c r="I16" s="1543"/>
      <c r="J16" s="1543"/>
      <c r="K16" s="1543"/>
      <c r="L16" s="1544"/>
      <c r="M16" s="1566" t="s">
        <v>1672</v>
      </c>
      <c r="N16" s="1567"/>
      <c r="O16" s="1567"/>
      <c r="P16" s="1567"/>
      <c r="Q16" s="1567"/>
      <c r="R16" s="1567"/>
      <c r="S16" s="1567"/>
      <c r="T16" s="1568"/>
      <c r="U16" s="483"/>
      <c r="V16" s="484"/>
      <c r="W16" s="502"/>
      <c r="X16" s="502"/>
      <c r="Y16" s="502"/>
      <c r="Z16" s="502"/>
      <c r="AA16" s="502"/>
      <c r="AB16" s="502"/>
      <c r="AC16" s="502"/>
      <c r="AD16" s="503"/>
      <c r="AE16" s="503"/>
      <c r="AF16" s="503"/>
      <c r="AG16" s="503"/>
      <c r="AH16" s="503"/>
      <c r="AI16" s="503"/>
      <c r="AJ16" s="503"/>
      <c r="AK16" s="503"/>
      <c r="AL16" s="503"/>
      <c r="AM16" s="503"/>
      <c r="AN16" s="503"/>
      <c r="AO16" s="503"/>
      <c r="AP16" s="503"/>
      <c r="AQ16" s="503"/>
      <c r="AR16" s="503"/>
      <c r="AS16" s="503"/>
      <c r="AT16" s="503"/>
      <c r="AU16" s="503"/>
      <c r="AV16" s="1561">
        <v>781</v>
      </c>
      <c r="AW16" s="1572"/>
      <c r="AX16" s="488" t="s">
        <v>16</v>
      </c>
      <c r="AY16" s="488"/>
      <c r="AZ16" s="484"/>
      <c r="BA16" s="489"/>
      <c r="BB16" s="473">
        <f t="shared" si="0"/>
        <v>781</v>
      </c>
      <c r="BC16" s="490"/>
      <c r="BD16" s="501"/>
    </row>
    <row r="17" spans="1:56" ht="17.100000000000001" customHeight="1">
      <c r="A17" s="229">
        <v>71</v>
      </c>
      <c r="B17" s="337">
        <v>5121</v>
      </c>
      <c r="C17" s="254" t="s">
        <v>1673</v>
      </c>
      <c r="D17" s="1563"/>
      <c r="E17" s="1564"/>
      <c r="F17" s="1564"/>
      <c r="G17" s="1564"/>
      <c r="H17" s="1564"/>
      <c r="I17" s="1564"/>
      <c r="J17" s="1564"/>
      <c r="K17" s="1564"/>
      <c r="L17" s="1565"/>
      <c r="M17" s="1569"/>
      <c r="N17" s="1570"/>
      <c r="O17" s="1570"/>
      <c r="P17" s="1570"/>
      <c r="Q17" s="1570"/>
      <c r="R17" s="1570"/>
      <c r="S17" s="1570"/>
      <c r="T17" s="1571"/>
      <c r="U17" s="504" t="s">
        <v>1674</v>
      </c>
      <c r="V17" s="484"/>
      <c r="W17" s="502"/>
      <c r="X17" s="502"/>
      <c r="Y17" s="502"/>
      <c r="Z17" s="502"/>
      <c r="AA17" s="502"/>
      <c r="AB17" s="502"/>
      <c r="AC17" s="502"/>
      <c r="AD17" s="503"/>
      <c r="AE17" s="503"/>
      <c r="AF17" s="503"/>
      <c r="AG17" s="503"/>
      <c r="AH17" s="503"/>
      <c r="AI17" s="503"/>
      <c r="AJ17" s="503"/>
      <c r="AK17" s="503"/>
      <c r="AL17" s="503"/>
      <c r="AM17" s="503"/>
      <c r="AN17" s="503"/>
      <c r="AO17" s="503"/>
      <c r="AP17" s="503"/>
      <c r="AQ17" s="503"/>
      <c r="AR17" s="503"/>
      <c r="AS17" s="503"/>
      <c r="AT17" s="503"/>
      <c r="AU17" s="503"/>
      <c r="AV17" s="1561">
        <v>700</v>
      </c>
      <c r="AW17" s="1572"/>
      <c r="AX17" s="488" t="s">
        <v>16</v>
      </c>
      <c r="AY17" s="488"/>
      <c r="AZ17" s="484"/>
      <c r="BA17" s="489"/>
      <c r="BB17" s="473">
        <f t="shared" si="0"/>
        <v>700</v>
      </c>
      <c r="BC17" s="490"/>
      <c r="BD17" s="501"/>
    </row>
    <row r="18" spans="1:56" ht="17.100000000000001" customHeight="1">
      <c r="A18" s="229">
        <v>71</v>
      </c>
      <c r="B18" s="337">
        <v>5300</v>
      </c>
      <c r="C18" s="467" t="s">
        <v>1675</v>
      </c>
      <c r="D18" s="255" t="s">
        <v>1676</v>
      </c>
      <c r="E18" s="257"/>
      <c r="F18" s="257"/>
      <c r="G18" s="257"/>
      <c r="H18" s="257"/>
      <c r="I18" s="257"/>
      <c r="J18" s="257"/>
      <c r="K18" s="257"/>
      <c r="L18" s="475"/>
      <c r="M18" s="255" t="s">
        <v>1677</v>
      </c>
      <c r="N18" s="257"/>
      <c r="O18" s="257"/>
      <c r="P18" s="257"/>
      <c r="Q18" s="257"/>
      <c r="R18" s="257"/>
      <c r="S18" s="257"/>
      <c r="T18" s="257"/>
      <c r="U18" s="257"/>
      <c r="V18" s="257"/>
      <c r="W18" s="491"/>
      <c r="X18" s="491"/>
      <c r="Y18" s="491"/>
      <c r="Z18" s="491"/>
      <c r="AA18" s="491"/>
      <c r="AB18" s="491"/>
      <c r="AC18" s="491"/>
      <c r="AD18" s="258"/>
      <c r="AE18" s="258"/>
      <c r="AF18" s="258"/>
      <c r="AG18" s="258"/>
      <c r="AH18" s="258"/>
      <c r="AI18" s="258"/>
      <c r="AJ18" s="258"/>
      <c r="AK18" s="258"/>
      <c r="AL18" s="258"/>
      <c r="AM18" s="258"/>
      <c r="AN18" s="258"/>
      <c r="AO18" s="258"/>
      <c r="AP18" s="258"/>
      <c r="AQ18" s="258"/>
      <c r="AR18" s="258"/>
      <c r="AS18" s="258"/>
      <c r="AT18" s="258"/>
      <c r="AU18" s="258"/>
      <c r="AV18" s="1558">
        <v>78</v>
      </c>
      <c r="AW18" s="1558"/>
      <c r="AX18" s="474" t="s">
        <v>16</v>
      </c>
      <c r="AY18" s="474"/>
      <c r="AZ18" s="257"/>
      <c r="BA18" s="475"/>
      <c r="BB18" s="473">
        <f>AV18</f>
        <v>78</v>
      </c>
      <c r="BC18" s="490"/>
      <c r="BD18" s="501"/>
    </row>
    <row r="19" spans="1:56" ht="17.100000000000001" customHeight="1">
      <c r="A19" s="229">
        <v>71</v>
      </c>
      <c r="B19" s="337">
        <v>6280</v>
      </c>
      <c r="C19" s="467" t="s">
        <v>1678</v>
      </c>
      <c r="D19" s="1542" t="s">
        <v>1679</v>
      </c>
      <c r="E19" s="1543"/>
      <c r="F19" s="1543"/>
      <c r="G19" s="1543"/>
      <c r="H19" s="1543"/>
      <c r="I19" s="1543"/>
      <c r="J19" s="1543"/>
      <c r="K19" s="1543"/>
      <c r="L19" s="1544"/>
      <c r="M19" s="231" t="s">
        <v>1487</v>
      </c>
      <c r="N19" s="232"/>
      <c r="O19" s="232"/>
      <c r="P19" s="232"/>
      <c r="Q19" s="232"/>
      <c r="R19" s="232"/>
      <c r="S19" s="232"/>
      <c r="T19" s="314"/>
      <c r="U19" s="255" t="s">
        <v>1488</v>
      </c>
      <c r="V19" s="472"/>
      <c r="W19" s="472"/>
      <c r="X19" s="472"/>
      <c r="Y19" s="472"/>
      <c r="Z19" s="472"/>
      <c r="AA19" s="472"/>
      <c r="AB19" s="472"/>
      <c r="AC19" s="472"/>
      <c r="AD19" s="472"/>
      <c r="AE19" s="257"/>
      <c r="AF19" s="472"/>
      <c r="AG19" s="472"/>
      <c r="AH19" s="472"/>
      <c r="AI19" s="472"/>
      <c r="AJ19" s="472"/>
      <c r="AK19" s="472"/>
      <c r="AL19" s="380"/>
      <c r="AM19" s="380"/>
      <c r="AN19" s="380"/>
      <c r="AO19" s="472"/>
      <c r="AP19" s="472"/>
      <c r="AQ19" s="472"/>
      <c r="AR19" s="472"/>
      <c r="AS19" s="472"/>
      <c r="AT19" s="472"/>
      <c r="AU19" s="472"/>
      <c r="AV19" s="1557">
        <v>102</v>
      </c>
      <c r="AW19" s="1557"/>
      <c r="AX19" s="468" t="s">
        <v>16</v>
      </c>
      <c r="AY19" s="400"/>
      <c r="AZ19" s="469"/>
      <c r="BA19" s="470"/>
      <c r="BB19" s="473">
        <f t="shared" si="0"/>
        <v>102</v>
      </c>
      <c r="BC19" s="268"/>
    </row>
    <row r="20" spans="1:56" ht="17.100000000000001" customHeight="1">
      <c r="A20" s="229">
        <v>71</v>
      </c>
      <c r="B20" s="337">
        <v>6281</v>
      </c>
      <c r="C20" s="467" t="s">
        <v>1680</v>
      </c>
      <c r="D20" s="1545"/>
      <c r="E20" s="1546"/>
      <c r="F20" s="1546"/>
      <c r="G20" s="1546"/>
      <c r="H20" s="1546"/>
      <c r="I20" s="1546"/>
      <c r="J20" s="1546"/>
      <c r="K20" s="1546"/>
      <c r="L20" s="1547"/>
      <c r="M20" s="376"/>
      <c r="N20" s="377"/>
      <c r="O20" s="377"/>
      <c r="P20" s="377"/>
      <c r="Q20" s="377"/>
      <c r="R20" s="377"/>
      <c r="S20" s="377"/>
      <c r="T20" s="378"/>
      <c r="U20" s="231" t="s">
        <v>1490</v>
      </c>
      <c r="V20" s="233"/>
      <c r="W20" s="233"/>
      <c r="X20" s="233"/>
      <c r="Y20" s="233"/>
      <c r="Z20" s="233"/>
      <c r="AA20" s="233"/>
      <c r="AB20" s="233"/>
      <c r="AC20" s="233"/>
      <c r="AD20" s="232"/>
      <c r="AE20" s="257"/>
      <c r="AF20" s="472"/>
      <c r="AG20" s="472"/>
      <c r="AH20" s="472"/>
      <c r="AI20" s="472"/>
      <c r="AJ20" s="472"/>
      <c r="AK20" s="472"/>
      <c r="AL20" s="380"/>
      <c r="AM20" s="407"/>
      <c r="AN20" s="407"/>
      <c r="AO20" s="256"/>
      <c r="AP20" s="256"/>
      <c r="AQ20" s="256"/>
      <c r="AR20" s="256"/>
      <c r="AS20" s="256"/>
      <c r="AT20" s="256"/>
      <c r="AU20" s="256"/>
      <c r="AV20" s="1557">
        <v>102</v>
      </c>
      <c r="AW20" s="1557"/>
      <c r="AX20" s="468" t="s">
        <v>16</v>
      </c>
      <c r="AY20" s="468"/>
      <c r="AZ20" s="216"/>
      <c r="BA20" s="226"/>
      <c r="BB20" s="473">
        <f t="shared" si="0"/>
        <v>102</v>
      </c>
      <c r="BC20" s="268"/>
    </row>
    <row r="21" spans="1:56" ht="17.100000000000001" customHeight="1">
      <c r="A21" s="229">
        <v>71</v>
      </c>
      <c r="B21" s="337">
        <v>6282</v>
      </c>
      <c r="C21" s="467" t="s">
        <v>1681</v>
      </c>
      <c r="D21" s="375"/>
      <c r="E21" s="278"/>
      <c r="F21" s="278"/>
      <c r="G21" s="209"/>
      <c r="H21" s="377"/>
      <c r="I21" s="377"/>
      <c r="J21" s="377"/>
      <c r="K21" s="377"/>
      <c r="L21" s="378"/>
      <c r="M21" s="376"/>
      <c r="N21" s="377"/>
      <c r="O21" s="377"/>
      <c r="P21" s="377"/>
      <c r="Q21" s="377"/>
      <c r="R21" s="377"/>
      <c r="S21" s="377"/>
      <c r="T21" s="378"/>
      <c r="U21" s="231" t="s">
        <v>1492</v>
      </c>
      <c r="V21" s="233"/>
      <c r="W21" s="233"/>
      <c r="X21" s="233"/>
      <c r="Y21" s="233"/>
      <c r="Z21" s="233"/>
      <c r="AA21" s="233"/>
      <c r="AB21" s="233"/>
      <c r="AC21" s="233"/>
      <c r="AD21" s="232"/>
      <c r="AE21" s="257"/>
      <c r="AF21" s="472"/>
      <c r="AG21" s="472"/>
      <c r="AH21" s="472"/>
      <c r="AI21" s="472"/>
      <c r="AJ21" s="472"/>
      <c r="AK21" s="472"/>
      <c r="AL21" s="472"/>
      <c r="AM21" s="407"/>
      <c r="AN21" s="407"/>
      <c r="AO21" s="256"/>
      <c r="AP21" s="256"/>
      <c r="AQ21" s="256"/>
      <c r="AR21" s="256"/>
      <c r="AS21" s="256"/>
      <c r="AT21" s="256"/>
      <c r="AU21" s="256"/>
      <c r="AV21" s="1557">
        <v>51</v>
      </c>
      <c r="AW21" s="1557"/>
      <c r="AX21" s="468" t="s">
        <v>16</v>
      </c>
      <c r="AY21" s="468"/>
      <c r="AZ21" s="216"/>
      <c r="BA21" s="226"/>
      <c r="BB21" s="473">
        <f t="shared" si="0"/>
        <v>51</v>
      </c>
      <c r="BC21" s="268"/>
    </row>
    <row r="22" spans="1:56" ht="17.100000000000001" customHeight="1">
      <c r="A22" s="229">
        <v>71</v>
      </c>
      <c r="B22" s="337">
        <v>6283</v>
      </c>
      <c r="C22" s="467" t="s">
        <v>1682</v>
      </c>
      <c r="D22" s="375"/>
      <c r="E22" s="278"/>
      <c r="F22" s="278"/>
      <c r="G22" s="209"/>
      <c r="H22" s="377"/>
      <c r="I22" s="377"/>
      <c r="J22" s="377"/>
      <c r="K22" s="377"/>
      <c r="L22" s="378"/>
      <c r="M22" s="376"/>
      <c r="N22" s="377"/>
      <c r="O22" s="377"/>
      <c r="P22" s="377"/>
      <c r="Q22" s="377"/>
      <c r="R22" s="377"/>
      <c r="S22" s="377"/>
      <c r="T22" s="378"/>
      <c r="U22" s="231" t="s">
        <v>1494</v>
      </c>
      <c r="V22" s="233"/>
      <c r="W22" s="233"/>
      <c r="X22" s="233"/>
      <c r="Y22" s="233"/>
      <c r="Z22" s="233"/>
      <c r="AA22" s="233"/>
      <c r="AB22" s="233"/>
      <c r="AC22" s="233"/>
      <c r="AD22" s="232"/>
      <c r="AE22" s="257"/>
      <c r="AF22" s="472"/>
      <c r="AG22" s="472"/>
      <c r="AH22" s="472"/>
      <c r="AI22" s="472"/>
      <c r="AJ22" s="472"/>
      <c r="AK22" s="472"/>
      <c r="AL22" s="472"/>
      <c r="AM22" s="407"/>
      <c r="AN22" s="407"/>
      <c r="AO22" s="256"/>
      <c r="AP22" s="256"/>
      <c r="AQ22" s="256"/>
      <c r="AR22" s="256"/>
      <c r="AS22" s="256"/>
      <c r="AT22" s="256"/>
      <c r="AU22" s="256"/>
      <c r="AV22" s="1557">
        <v>34</v>
      </c>
      <c r="AW22" s="1557"/>
      <c r="AX22" s="468" t="s">
        <v>16</v>
      </c>
      <c r="AY22" s="468"/>
      <c r="AZ22" s="216"/>
      <c r="BA22" s="226"/>
      <c r="BB22" s="473">
        <f t="shared" si="0"/>
        <v>34</v>
      </c>
      <c r="BC22" s="268"/>
    </row>
    <row r="23" spans="1:56" ht="17.100000000000001" customHeight="1">
      <c r="A23" s="229">
        <v>71</v>
      </c>
      <c r="B23" s="337">
        <v>6284</v>
      </c>
      <c r="C23" s="467" t="s">
        <v>1683</v>
      </c>
      <c r="D23" s="375"/>
      <c r="E23" s="278"/>
      <c r="F23" s="278"/>
      <c r="G23" s="209"/>
      <c r="H23" s="377"/>
      <c r="I23" s="377"/>
      <c r="J23" s="377"/>
      <c r="K23" s="377"/>
      <c r="L23" s="378"/>
      <c r="M23" s="376"/>
      <c r="N23" s="377"/>
      <c r="O23" s="377"/>
      <c r="P23" s="377"/>
      <c r="Q23" s="377"/>
      <c r="R23" s="377"/>
      <c r="S23" s="377"/>
      <c r="T23" s="378"/>
      <c r="U23" s="231" t="s">
        <v>1496</v>
      </c>
      <c r="V23" s="233"/>
      <c r="W23" s="233"/>
      <c r="X23" s="233"/>
      <c r="Y23" s="233"/>
      <c r="Z23" s="233"/>
      <c r="AA23" s="233"/>
      <c r="AB23" s="233"/>
      <c r="AC23" s="233"/>
      <c r="AD23" s="232"/>
      <c r="AE23" s="257"/>
      <c r="AF23" s="472"/>
      <c r="AG23" s="472"/>
      <c r="AH23" s="472"/>
      <c r="AI23" s="472"/>
      <c r="AJ23" s="472"/>
      <c r="AK23" s="472"/>
      <c r="AL23" s="472"/>
      <c r="AM23" s="407"/>
      <c r="AN23" s="407"/>
      <c r="AO23" s="256"/>
      <c r="AP23" s="256"/>
      <c r="AQ23" s="256"/>
      <c r="AR23" s="256"/>
      <c r="AS23" s="256"/>
      <c r="AT23" s="256"/>
      <c r="AU23" s="256"/>
      <c r="AV23" s="1557">
        <v>26</v>
      </c>
      <c r="AW23" s="1557"/>
      <c r="AX23" s="468" t="s">
        <v>16</v>
      </c>
      <c r="AY23" s="468"/>
      <c r="AZ23" s="216"/>
      <c r="BA23" s="226"/>
      <c r="BB23" s="473">
        <f t="shared" si="0"/>
        <v>26</v>
      </c>
      <c r="BC23" s="268"/>
    </row>
    <row r="24" spans="1:56" ht="17.100000000000001" customHeight="1">
      <c r="A24" s="229">
        <v>71</v>
      </c>
      <c r="B24" s="337">
        <v>6285</v>
      </c>
      <c r="C24" s="467" t="s">
        <v>1684</v>
      </c>
      <c r="M24" s="245"/>
      <c r="U24" s="255" t="s">
        <v>286</v>
      </c>
      <c r="V24" s="256"/>
      <c r="W24" s="258"/>
      <c r="X24" s="258"/>
      <c r="Y24" s="258"/>
      <c r="Z24" s="258"/>
      <c r="AA24" s="258"/>
      <c r="AB24" s="258"/>
      <c r="AC24" s="258"/>
      <c r="AD24" s="258"/>
      <c r="AE24" s="258"/>
      <c r="AF24" s="258"/>
      <c r="AG24" s="258"/>
      <c r="AH24" s="258"/>
      <c r="AI24" s="258"/>
      <c r="AJ24" s="258"/>
      <c r="AK24" s="258"/>
      <c r="AL24" s="258"/>
      <c r="AM24" s="258"/>
      <c r="AN24" s="258"/>
      <c r="AO24" s="258"/>
      <c r="AP24" s="258"/>
      <c r="AQ24" s="258"/>
      <c r="AR24" s="258"/>
      <c r="AS24" s="258"/>
      <c r="AT24" s="258"/>
      <c r="AU24" s="258"/>
      <c r="AV24" s="1558">
        <v>20</v>
      </c>
      <c r="AW24" s="1558"/>
      <c r="AX24" s="474" t="s">
        <v>16</v>
      </c>
      <c r="AY24" s="474"/>
      <c r="AZ24" s="257"/>
      <c r="BA24" s="475"/>
      <c r="BB24" s="473">
        <f t="shared" si="0"/>
        <v>20</v>
      </c>
      <c r="BC24" s="490"/>
    </row>
    <row r="25" spans="1:56" ht="17.100000000000001" customHeight="1">
      <c r="A25" s="229">
        <v>71</v>
      </c>
      <c r="B25" s="337">
        <v>6286</v>
      </c>
      <c r="C25" s="467" t="s">
        <v>1685</v>
      </c>
      <c r="M25" s="245"/>
      <c r="U25" s="255" t="s">
        <v>299</v>
      </c>
      <c r="V25" s="256"/>
      <c r="W25" s="258"/>
      <c r="X25" s="258"/>
      <c r="Y25" s="258"/>
      <c r="Z25" s="258"/>
      <c r="AA25" s="258"/>
      <c r="AB25" s="258"/>
      <c r="AC25" s="258"/>
      <c r="AD25" s="258"/>
      <c r="AE25" s="258"/>
      <c r="AF25" s="258"/>
      <c r="AG25" s="258"/>
      <c r="AH25" s="258"/>
      <c r="AI25" s="258"/>
      <c r="AJ25" s="258"/>
      <c r="AK25" s="258"/>
      <c r="AL25" s="258"/>
      <c r="AM25" s="258"/>
      <c r="AN25" s="258"/>
      <c r="AO25" s="258"/>
      <c r="AP25" s="258"/>
      <c r="AQ25" s="258"/>
      <c r="AR25" s="258"/>
      <c r="AS25" s="258"/>
      <c r="AT25" s="258"/>
      <c r="AU25" s="258"/>
      <c r="AV25" s="1558">
        <v>17</v>
      </c>
      <c r="AW25" s="1558"/>
      <c r="AX25" s="474" t="s">
        <v>16</v>
      </c>
      <c r="AY25" s="474"/>
      <c r="AZ25" s="257"/>
      <c r="BA25" s="475"/>
      <c r="BB25" s="473">
        <f t="shared" si="0"/>
        <v>17</v>
      </c>
      <c r="BC25" s="490"/>
    </row>
    <row r="26" spans="1:56" ht="17.100000000000001" customHeight="1">
      <c r="A26" s="229">
        <v>71</v>
      </c>
      <c r="B26" s="337">
        <v>6287</v>
      </c>
      <c r="C26" s="467" t="s">
        <v>1686</v>
      </c>
      <c r="M26" s="245"/>
      <c r="U26" s="255" t="s">
        <v>312</v>
      </c>
      <c r="V26" s="256"/>
      <c r="W26" s="258"/>
      <c r="X26" s="258"/>
      <c r="Y26" s="258"/>
      <c r="Z26" s="258"/>
      <c r="AA26" s="258"/>
      <c r="AB26" s="258"/>
      <c r="AC26" s="258"/>
      <c r="AD26" s="258"/>
      <c r="AE26" s="258"/>
      <c r="AF26" s="258"/>
      <c r="AG26" s="258"/>
      <c r="AH26" s="258"/>
      <c r="AI26" s="258"/>
      <c r="AJ26" s="258"/>
      <c r="AK26" s="258"/>
      <c r="AL26" s="258"/>
      <c r="AM26" s="258"/>
      <c r="AN26" s="258"/>
      <c r="AO26" s="258"/>
      <c r="AP26" s="258"/>
      <c r="AQ26" s="258"/>
      <c r="AR26" s="258"/>
      <c r="AS26" s="258"/>
      <c r="AT26" s="258"/>
      <c r="AU26" s="258"/>
      <c r="AV26" s="1558">
        <v>15</v>
      </c>
      <c r="AW26" s="1558"/>
      <c r="AX26" s="474" t="s">
        <v>16</v>
      </c>
      <c r="AY26" s="474"/>
      <c r="AZ26" s="257"/>
      <c r="BA26" s="475"/>
      <c r="BB26" s="473">
        <f t="shared" si="0"/>
        <v>15</v>
      </c>
      <c r="BC26" s="490"/>
    </row>
    <row r="27" spans="1:56" ht="17.100000000000001" customHeight="1">
      <c r="A27" s="229">
        <v>71</v>
      </c>
      <c r="B27" s="337">
        <v>6288</v>
      </c>
      <c r="C27" s="467" t="s">
        <v>1687</v>
      </c>
      <c r="M27" s="245"/>
      <c r="U27" s="255" t="s">
        <v>325</v>
      </c>
      <c r="V27" s="256"/>
      <c r="W27" s="258"/>
      <c r="X27" s="258"/>
      <c r="Y27" s="258"/>
      <c r="Z27" s="258"/>
      <c r="AA27" s="258"/>
      <c r="AB27" s="258"/>
      <c r="AC27" s="258"/>
      <c r="AD27" s="258"/>
      <c r="AE27" s="258"/>
      <c r="AF27" s="258"/>
      <c r="AG27" s="258"/>
      <c r="AH27" s="258"/>
      <c r="AI27" s="258"/>
      <c r="AJ27" s="258"/>
      <c r="AK27" s="258"/>
      <c r="AL27" s="258"/>
      <c r="AM27" s="258"/>
      <c r="AN27" s="258"/>
      <c r="AO27" s="258"/>
      <c r="AP27" s="258"/>
      <c r="AQ27" s="258"/>
      <c r="AR27" s="258"/>
      <c r="AS27" s="258"/>
      <c r="AT27" s="258"/>
      <c r="AU27" s="258"/>
      <c r="AV27" s="1558">
        <v>13</v>
      </c>
      <c r="AW27" s="1558"/>
      <c r="AX27" s="474" t="s">
        <v>16</v>
      </c>
      <c r="AY27" s="474"/>
      <c r="AZ27" s="257"/>
      <c r="BA27" s="475"/>
      <c r="BB27" s="473">
        <f t="shared" si="0"/>
        <v>13</v>
      </c>
      <c r="BC27" s="490"/>
    </row>
    <row r="28" spans="1:56" ht="17.100000000000001" customHeight="1">
      <c r="A28" s="229">
        <v>71</v>
      </c>
      <c r="B28" s="337">
        <v>6289</v>
      </c>
      <c r="C28" s="467" t="s">
        <v>1688</v>
      </c>
      <c r="M28" s="245"/>
      <c r="U28" s="255" t="s">
        <v>338</v>
      </c>
      <c r="V28" s="256"/>
      <c r="W28" s="258"/>
      <c r="X28" s="258"/>
      <c r="Y28" s="258"/>
      <c r="Z28" s="258"/>
      <c r="AA28" s="258"/>
      <c r="AB28" s="258"/>
      <c r="AC28" s="258"/>
      <c r="AD28" s="258"/>
      <c r="AE28" s="258"/>
      <c r="AF28" s="258"/>
      <c r="AG28" s="258"/>
      <c r="AH28" s="258"/>
      <c r="AI28" s="258"/>
      <c r="AJ28" s="258"/>
      <c r="AK28" s="258"/>
      <c r="AL28" s="258"/>
      <c r="AM28" s="258"/>
      <c r="AN28" s="258"/>
      <c r="AO28" s="258"/>
      <c r="AP28" s="258"/>
      <c r="AQ28" s="258"/>
      <c r="AR28" s="258"/>
      <c r="AS28" s="258"/>
      <c r="AT28" s="258"/>
      <c r="AU28" s="258"/>
      <c r="AV28" s="1558">
        <v>11</v>
      </c>
      <c r="AW28" s="1558"/>
      <c r="AX28" s="474" t="s">
        <v>16</v>
      </c>
      <c r="AY28" s="474"/>
      <c r="AZ28" s="257"/>
      <c r="BA28" s="475"/>
      <c r="BB28" s="473">
        <f t="shared" si="0"/>
        <v>11</v>
      </c>
      <c r="BC28" s="490"/>
    </row>
    <row r="29" spans="1:56" ht="17.100000000000001" customHeight="1">
      <c r="A29" s="229">
        <v>71</v>
      </c>
      <c r="B29" s="337">
        <v>6290</v>
      </c>
      <c r="C29" s="467" t="s">
        <v>1689</v>
      </c>
      <c r="D29" s="208"/>
      <c r="M29" s="245"/>
      <c r="U29" s="255" t="s">
        <v>351</v>
      </c>
      <c r="V29" s="256"/>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258"/>
      <c r="AU29" s="258"/>
      <c r="AV29" s="1558">
        <v>10</v>
      </c>
      <c r="AW29" s="1558"/>
      <c r="AX29" s="474" t="s">
        <v>16</v>
      </c>
      <c r="AY29" s="474"/>
      <c r="AZ29" s="257"/>
      <c r="BA29" s="475"/>
      <c r="BB29" s="473">
        <f t="shared" si="0"/>
        <v>10</v>
      </c>
      <c r="BC29" s="490"/>
    </row>
    <row r="30" spans="1:56" ht="17.100000000000001" customHeight="1">
      <c r="A30" s="229">
        <v>71</v>
      </c>
      <c r="B30" s="337">
        <v>6291</v>
      </c>
      <c r="C30" s="467" t="s">
        <v>1690</v>
      </c>
      <c r="D30" s="208"/>
      <c r="M30" s="245"/>
      <c r="U30" s="255" t="s">
        <v>364</v>
      </c>
      <c r="V30" s="256"/>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1558">
        <v>9</v>
      </c>
      <c r="AW30" s="1558"/>
      <c r="AX30" s="474" t="s">
        <v>16</v>
      </c>
      <c r="AY30" s="474"/>
      <c r="AZ30" s="257"/>
      <c r="BA30" s="475"/>
      <c r="BB30" s="473">
        <f t="shared" si="0"/>
        <v>9</v>
      </c>
      <c r="BC30" s="490"/>
    </row>
    <row r="31" spans="1:56" ht="17.100000000000001" customHeight="1">
      <c r="A31" s="229">
        <v>71</v>
      </c>
      <c r="B31" s="337">
        <v>6292</v>
      </c>
      <c r="C31" s="467" t="s">
        <v>1691</v>
      </c>
      <c r="D31" s="208"/>
      <c r="M31" s="245"/>
      <c r="U31" s="255" t="s">
        <v>377</v>
      </c>
      <c r="V31" s="256"/>
      <c r="W31" s="258"/>
      <c r="X31" s="258"/>
      <c r="Y31" s="258"/>
      <c r="Z31" s="258"/>
      <c r="AA31" s="258"/>
      <c r="AB31" s="258"/>
      <c r="AC31" s="258"/>
      <c r="AD31" s="258"/>
      <c r="AE31" s="258"/>
      <c r="AF31" s="258"/>
      <c r="AG31" s="258"/>
      <c r="AH31" s="258"/>
      <c r="AI31" s="258"/>
      <c r="AJ31" s="258"/>
      <c r="AK31" s="258"/>
      <c r="AL31" s="258"/>
      <c r="AM31" s="258"/>
      <c r="AN31" s="258"/>
      <c r="AO31" s="258"/>
      <c r="AP31" s="258"/>
      <c r="AQ31" s="258"/>
      <c r="AR31" s="258"/>
      <c r="AS31" s="258"/>
      <c r="AT31" s="258"/>
      <c r="AU31" s="258"/>
      <c r="AV31" s="1558">
        <v>9</v>
      </c>
      <c r="AW31" s="1558"/>
      <c r="AX31" s="474" t="s">
        <v>16</v>
      </c>
      <c r="AY31" s="474"/>
      <c r="AZ31" s="257"/>
      <c r="BA31" s="475"/>
      <c r="BB31" s="473">
        <f t="shared" si="0"/>
        <v>9</v>
      </c>
      <c r="BC31" s="490"/>
    </row>
    <row r="32" spans="1:56" ht="17.100000000000001" customHeight="1">
      <c r="A32" s="229">
        <v>71</v>
      </c>
      <c r="B32" s="337">
        <v>6293</v>
      </c>
      <c r="C32" s="467" t="s">
        <v>1692</v>
      </c>
      <c r="D32" s="208"/>
      <c r="M32" s="245"/>
      <c r="U32" s="255" t="s">
        <v>390</v>
      </c>
      <c r="V32" s="256"/>
      <c r="W32" s="258"/>
      <c r="X32" s="258"/>
      <c r="Y32" s="258"/>
      <c r="Z32" s="258"/>
      <c r="AA32" s="258"/>
      <c r="AB32" s="258"/>
      <c r="AC32" s="258"/>
      <c r="AD32" s="258"/>
      <c r="AE32" s="258"/>
      <c r="AF32" s="258"/>
      <c r="AG32" s="258"/>
      <c r="AH32" s="258"/>
      <c r="AI32" s="258"/>
      <c r="AJ32" s="258"/>
      <c r="AK32" s="258"/>
      <c r="AL32" s="258"/>
      <c r="AM32" s="258"/>
      <c r="AN32" s="258"/>
      <c r="AO32" s="258"/>
      <c r="AP32" s="258"/>
      <c r="AQ32" s="258"/>
      <c r="AR32" s="258"/>
      <c r="AS32" s="258"/>
      <c r="AT32" s="258"/>
      <c r="AU32" s="258"/>
      <c r="AV32" s="1558">
        <v>8</v>
      </c>
      <c r="AW32" s="1558"/>
      <c r="AX32" s="474" t="s">
        <v>16</v>
      </c>
      <c r="AY32" s="474"/>
      <c r="AZ32" s="257"/>
      <c r="BA32" s="475"/>
      <c r="BB32" s="473">
        <f t="shared" si="0"/>
        <v>8</v>
      </c>
      <c r="BC32" s="490"/>
    </row>
    <row r="33" spans="1:55" ht="17.100000000000001" customHeight="1">
      <c r="A33" s="229">
        <v>71</v>
      </c>
      <c r="B33" s="337">
        <v>6294</v>
      </c>
      <c r="C33" s="467" t="s">
        <v>1693</v>
      </c>
      <c r="D33" s="208"/>
      <c r="M33" s="245"/>
      <c r="U33" s="255" t="s">
        <v>403</v>
      </c>
      <c r="V33" s="256"/>
      <c r="W33" s="258"/>
      <c r="X33" s="258"/>
      <c r="Y33" s="258"/>
      <c r="Z33" s="258"/>
      <c r="AA33" s="258"/>
      <c r="AB33" s="258"/>
      <c r="AC33" s="258"/>
      <c r="AD33" s="258"/>
      <c r="AE33" s="258"/>
      <c r="AF33" s="258"/>
      <c r="AG33" s="258"/>
      <c r="AH33" s="258"/>
      <c r="AI33" s="258"/>
      <c r="AJ33" s="258"/>
      <c r="AK33" s="258"/>
      <c r="AL33" s="258"/>
      <c r="AM33" s="258"/>
      <c r="AN33" s="258"/>
      <c r="AO33" s="258"/>
      <c r="AP33" s="258"/>
      <c r="AQ33" s="258"/>
      <c r="AR33" s="258"/>
      <c r="AS33" s="258"/>
      <c r="AT33" s="258"/>
      <c r="AU33" s="258"/>
      <c r="AV33" s="1558">
        <v>7</v>
      </c>
      <c r="AW33" s="1558"/>
      <c r="AX33" s="474" t="s">
        <v>16</v>
      </c>
      <c r="AY33" s="474"/>
      <c r="AZ33" s="257"/>
      <c r="BA33" s="475"/>
      <c r="BB33" s="473">
        <f t="shared" si="0"/>
        <v>7</v>
      </c>
      <c r="BC33" s="490"/>
    </row>
    <row r="34" spans="1:55" ht="17.100000000000001" customHeight="1">
      <c r="A34" s="229">
        <v>71</v>
      </c>
      <c r="B34" s="337">
        <v>6295</v>
      </c>
      <c r="C34" s="467" t="s">
        <v>1694</v>
      </c>
      <c r="D34" s="208"/>
      <c r="M34" s="245"/>
      <c r="U34" s="255" t="s">
        <v>416</v>
      </c>
      <c r="V34" s="256"/>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258"/>
      <c r="AU34" s="258"/>
      <c r="AV34" s="1558">
        <v>7</v>
      </c>
      <c r="AW34" s="1558"/>
      <c r="AX34" s="474" t="s">
        <v>16</v>
      </c>
      <c r="AY34" s="474"/>
      <c r="AZ34" s="257"/>
      <c r="BA34" s="475"/>
      <c r="BB34" s="473">
        <f t="shared" si="0"/>
        <v>7</v>
      </c>
      <c r="BC34" s="490"/>
    </row>
    <row r="35" spans="1:55" ht="17.100000000000001" customHeight="1">
      <c r="A35" s="229">
        <v>71</v>
      </c>
      <c r="B35" s="337">
        <v>6296</v>
      </c>
      <c r="C35" s="467" t="s">
        <v>1695</v>
      </c>
      <c r="D35" s="208"/>
      <c r="M35" s="245"/>
      <c r="U35" s="255" t="s">
        <v>429</v>
      </c>
      <c r="V35" s="256"/>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1558">
        <v>6</v>
      </c>
      <c r="AW35" s="1558"/>
      <c r="AX35" s="474" t="s">
        <v>16</v>
      </c>
      <c r="AY35" s="474"/>
      <c r="AZ35" s="257"/>
      <c r="BA35" s="475"/>
      <c r="BB35" s="473">
        <f t="shared" si="0"/>
        <v>6</v>
      </c>
      <c r="BC35" s="490"/>
    </row>
    <row r="36" spans="1:55" ht="17.100000000000001" customHeight="1">
      <c r="A36" s="229">
        <v>71</v>
      </c>
      <c r="B36" s="337">
        <v>6297</v>
      </c>
      <c r="C36" s="467" t="s">
        <v>1696</v>
      </c>
      <c r="D36" s="208"/>
      <c r="M36" s="245"/>
      <c r="U36" s="255" t="s">
        <v>442</v>
      </c>
      <c r="V36" s="256"/>
      <c r="W36" s="258"/>
      <c r="X36" s="258"/>
      <c r="Y36" s="258"/>
      <c r="Z36" s="258"/>
      <c r="AA36" s="258"/>
      <c r="AB36" s="258"/>
      <c r="AC36" s="258"/>
      <c r="AD36" s="258"/>
      <c r="AE36" s="258"/>
      <c r="AF36" s="258"/>
      <c r="AG36" s="258"/>
      <c r="AH36" s="258"/>
      <c r="AI36" s="258"/>
      <c r="AJ36" s="258"/>
      <c r="AK36" s="258"/>
      <c r="AL36" s="258"/>
      <c r="AM36" s="258"/>
      <c r="AN36" s="258"/>
      <c r="AO36" s="258"/>
      <c r="AP36" s="258"/>
      <c r="AQ36" s="258"/>
      <c r="AR36" s="258"/>
      <c r="AS36" s="258"/>
      <c r="AT36" s="258"/>
      <c r="AU36" s="258"/>
      <c r="AV36" s="1558">
        <v>6</v>
      </c>
      <c r="AW36" s="1558"/>
      <c r="AX36" s="474" t="s">
        <v>16</v>
      </c>
      <c r="AY36" s="474"/>
      <c r="AZ36" s="257"/>
      <c r="BA36" s="475"/>
      <c r="BB36" s="473">
        <f t="shared" si="0"/>
        <v>6</v>
      </c>
      <c r="BC36" s="490"/>
    </row>
    <row r="37" spans="1:55" ht="17.100000000000001" customHeight="1">
      <c r="A37" s="229">
        <v>71</v>
      </c>
      <c r="B37" s="337">
        <v>6298</v>
      </c>
      <c r="C37" s="467" t="s">
        <v>1697</v>
      </c>
      <c r="D37" s="208"/>
      <c r="M37" s="245"/>
      <c r="U37" s="255" t="s">
        <v>455</v>
      </c>
      <c r="V37" s="256"/>
      <c r="W37" s="258"/>
      <c r="X37" s="258"/>
      <c r="Y37" s="258"/>
      <c r="Z37" s="258"/>
      <c r="AA37" s="258"/>
      <c r="AB37" s="258"/>
      <c r="AC37" s="258"/>
      <c r="AD37" s="258"/>
      <c r="AE37" s="258"/>
      <c r="AF37" s="258"/>
      <c r="AG37" s="258"/>
      <c r="AH37" s="258"/>
      <c r="AI37" s="258"/>
      <c r="AJ37" s="258"/>
      <c r="AK37" s="258"/>
      <c r="AL37" s="258"/>
      <c r="AM37" s="258"/>
      <c r="AN37" s="258"/>
      <c r="AO37" s="258"/>
      <c r="AP37" s="258"/>
      <c r="AQ37" s="258"/>
      <c r="AR37" s="258"/>
      <c r="AS37" s="258"/>
      <c r="AT37" s="258"/>
      <c r="AU37" s="258"/>
      <c r="AV37" s="1558">
        <v>6</v>
      </c>
      <c r="AW37" s="1558"/>
      <c r="AX37" s="474" t="s">
        <v>16</v>
      </c>
      <c r="AY37" s="474"/>
      <c r="AZ37" s="257"/>
      <c r="BA37" s="475"/>
      <c r="BB37" s="473">
        <f t="shared" si="0"/>
        <v>6</v>
      </c>
      <c r="BC37" s="490"/>
    </row>
    <row r="38" spans="1:55" ht="17.100000000000001" customHeight="1">
      <c r="A38" s="229">
        <v>71</v>
      </c>
      <c r="B38" s="337">
        <v>6299</v>
      </c>
      <c r="C38" s="467" t="s">
        <v>1698</v>
      </c>
      <c r="D38" s="208"/>
      <c r="M38" s="245"/>
      <c r="U38" s="255" t="s">
        <v>468</v>
      </c>
      <c r="V38" s="256"/>
      <c r="W38" s="258"/>
      <c r="X38" s="258"/>
      <c r="Y38" s="258"/>
      <c r="Z38" s="258"/>
      <c r="AA38" s="258"/>
      <c r="AB38" s="258"/>
      <c r="AC38" s="258"/>
      <c r="AD38" s="258"/>
      <c r="AE38" s="258"/>
      <c r="AF38" s="258"/>
      <c r="AG38" s="258"/>
      <c r="AH38" s="258"/>
      <c r="AI38" s="258"/>
      <c r="AJ38" s="258"/>
      <c r="AK38" s="258"/>
      <c r="AL38" s="258"/>
      <c r="AM38" s="258"/>
      <c r="AN38" s="258"/>
      <c r="AO38" s="258"/>
      <c r="AP38" s="258"/>
      <c r="AQ38" s="258"/>
      <c r="AR38" s="258"/>
      <c r="AS38" s="258"/>
      <c r="AT38" s="258"/>
      <c r="AU38" s="258"/>
      <c r="AV38" s="1558">
        <v>5</v>
      </c>
      <c r="AW38" s="1558"/>
      <c r="AX38" s="474" t="s">
        <v>16</v>
      </c>
      <c r="AY38" s="474"/>
      <c r="AZ38" s="257"/>
      <c r="BA38" s="475"/>
      <c r="BB38" s="473">
        <f t="shared" si="0"/>
        <v>5</v>
      </c>
      <c r="BC38" s="490"/>
    </row>
    <row r="39" spans="1:55" ht="17.100000000000001" customHeight="1">
      <c r="A39" s="229">
        <v>71</v>
      </c>
      <c r="B39" s="337">
        <v>6300</v>
      </c>
      <c r="C39" s="467" t="s">
        <v>1699</v>
      </c>
      <c r="D39" s="208"/>
      <c r="M39" s="245"/>
      <c r="U39" s="255" t="s">
        <v>481</v>
      </c>
      <c r="V39" s="256"/>
      <c r="W39" s="258"/>
      <c r="X39" s="258"/>
      <c r="Y39" s="258"/>
      <c r="Z39" s="258"/>
      <c r="AA39" s="258"/>
      <c r="AB39" s="258"/>
      <c r="AC39" s="258"/>
      <c r="AD39" s="258"/>
      <c r="AE39" s="258"/>
      <c r="AF39" s="258"/>
      <c r="AG39" s="258"/>
      <c r="AH39" s="258"/>
      <c r="AI39" s="258"/>
      <c r="AJ39" s="258"/>
      <c r="AK39" s="258"/>
      <c r="AL39" s="258"/>
      <c r="AM39" s="258"/>
      <c r="AN39" s="258"/>
      <c r="AO39" s="258"/>
      <c r="AP39" s="258"/>
      <c r="AQ39" s="258"/>
      <c r="AR39" s="258"/>
      <c r="AS39" s="258"/>
      <c r="AT39" s="258"/>
      <c r="AU39" s="258"/>
      <c r="AV39" s="1558">
        <v>5</v>
      </c>
      <c r="AW39" s="1558"/>
      <c r="AX39" s="474" t="s">
        <v>16</v>
      </c>
      <c r="AY39" s="474"/>
      <c r="AZ39" s="257"/>
      <c r="BA39" s="475"/>
      <c r="BB39" s="473">
        <f t="shared" si="0"/>
        <v>5</v>
      </c>
      <c r="BC39" s="490"/>
    </row>
    <row r="40" spans="1:55" ht="17.100000000000001" customHeight="1">
      <c r="A40" s="229">
        <v>71</v>
      </c>
      <c r="B40" s="337">
        <v>6301</v>
      </c>
      <c r="C40" s="467" t="s">
        <v>1700</v>
      </c>
      <c r="D40" s="208"/>
      <c r="M40" s="231" t="s">
        <v>1514</v>
      </c>
      <c r="N40" s="232"/>
      <c r="O40" s="232"/>
      <c r="P40" s="232"/>
      <c r="Q40" s="232"/>
      <c r="R40" s="232"/>
      <c r="S40" s="233"/>
      <c r="T40" s="290"/>
      <c r="U40" s="231" t="s">
        <v>495</v>
      </c>
      <c r="V40" s="233"/>
      <c r="W40" s="482"/>
      <c r="X40" s="482"/>
      <c r="Y40" s="482"/>
      <c r="Z40" s="482"/>
      <c r="AA40" s="482"/>
      <c r="AB40" s="482"/>
      <c r="AC40" s="482"/>
      <c r="AD40" s="482"/>
      <c r="AE40" s="257"/>
      <c r="AF40" s="258"/>
      <c r="AG40" s="258"/>
      <c r="AH40" s="258"/>
      <c r="AI40" s="258"/>
      <c r="AJ40" s="258"/>
      <c r="AK40" s="258"/>
      <c r="AL40" s="258"/>
      <c r="AM40" s="258"/>
      <c r="AN40" s="258"/>
      <c r="AO40" s="258"/>
      <c r="AP40" s="258"/>
      <c r="AQ40" s="258"/>
      <c r="AR40" s="258"/>
      <c r="AS40" s="258"/>
      <c r="AT40" s="258"/>
      <c r="AU40" s="258"/>
      <c r="AV40" s="1558">
        <v>26</v>
      </c>
      <c r="AW40" s="1558"/>
      <c r="AX40" s="474" t="s">
        <v>16</v>
      </c>
      <c r="AY40" s="474"/>
      <c r="AZ40" s="257"/>
      <c r="BA40" s="475"/>
      <c r="BB40" s="473">
        <f t="shared" si="0"/>
        <v>26</v>
      </c>
      <c r="BC40" s="490"/>
    </row>
    <row r="41" spans="1:55" ht="17.100000000000001" customHeight="1">
      <c r="A41" s="229">
        <v>71</v>
      </c>
      <c r="B41" s="337">
        <v>6302</v>
      </c>
      <c r="C41" s="467" t="s">
        <v>1701</v>
      </c>
      <c r="D41" s="208"/>
      <c r="M41" s="245"/>
      <c r="N41" s="208"/>
      <c r="O41" s="208"/>
      <c r="P41" s="208"/>
      <c r="Q41" s="208"/>
      <c r="R41" s="208"/>
      <c r="S41" s="209"/>
      <c r="T41" s="209"/>
      <c r="U41" s="255" t="s">
        <v>508</v>
      </c>
      <c r="V41" s="233"/>
      <c r="W41" s="482"/>
      <c r="X41" s="482"/>
      <c r="Y41" s="482"/>
      <c r="Z41" s="482"/>
      <c r="AA41" s="482"/>
      <c r="AB41" s="482"/>
      <c r="AC41" s="482"/>
      <c r="AD41" s="482"/>
      <c r="AE41" s="257"/>
      <c r="AF41" s="258"/>
      <c r="AG41" s="258"/>
      <c r="AH41" s="258"/>
      <c r="AI41" s="258"/>
      <c r="AJ41" s="258"/>
      <c r="AK41" s="258"/>
      <c r="AL41" s="258"/>
      <c r="AM41" s="258"/>
      <c r="AN41" s="258"/>
      <c r="AO41" s="258"/>
      <c r="AP41" s="258"/>
      <c r="AQ41" s="258"/>
      <c r="AR41" s="258"/>
      <c r="AS41" s="258"/>
      <c r="AT41" s="258"/>
      <c r="AU41" s="258"/>
      <c r="AV41" s="1558">
        <v>26</v>
      </c>
      <c r="AW41" s="1558"/>
      <c r="AX41" s="474" t="s">
        <v>16</v>
      </c>
      <c r="AY41" s="474"/>
      <c r="AZ41" s="257"/>
      <c r="BA41" s="475"/>
      <c r="BB41" s="473">
        <f>AV41</f>
        <v>26</v>
      </c>
      <c r="BC41" s="490"/>
    </row>
    <row r="42" spans="1:55" ht="17.100000000000001" customHeight="1">
      <c r="A42" s="229">
        <v>71</v>
      </c>
      <c r="B42" s="337">
        <v>6303</v>
      </c>
      <c r="C42" s="467" t="s">
        <v>1702</v>
      </c>
      <c r="D42" s="208"/>
      <c r="M42" s="245"/>
      <c r="U42" s="255" t="s">
        <v>521</v>
      </c>
      <c r="V42" s="256"/>
      <c r="W42" s="258"/>
      <c r="X42" s="258"/>
      <c r="Y42" s="258"/>
      <c r="Z42" s="258"/>
      <c r="AA42" s="258"/>
      <c r="AB42" s="258"/>
      <c r="AC42" s="258"/>
      <c r="AD42" s="258"/>
      <c r="AE42" s="258"/>
      <c r="AF42" s="258"/>
      <c r="AG42" s="258"/>
      <c r="AH42" s="258"/>
      <c r="AI42" s="258"/>
      <c r="AJ42" s="258"/>
      <c r="AK42" s="258"/>
      <c r="AL42" s="258"/>
      <c r="AM42" s="258"/>
      <c r="AN42" s="258"/>
      <c r="AO42" s="258"/>
      <c r="AP42" s="258"/>
      <c r="AQ42" s="258"/>
      <c r="AR42" s="258"/>
      <c r="AS42" s="258"/>
      <c r="AT42" s="258"/>
      <c r="AU42" s="258"/>
      <c r="AV42" s="1558">
        <v>20</v>
      </c>
      <c r="AW42" s="1558"/>
      <c r="AX42" s="474" t="s">
        <v>16</v>
      </c>
      <c r="AY42" s="474"/>
      <c r="AZ42" s="257"/>
      <c r="BA42" s="475"/>
      <c r="BB42" s="473">
        <f t="shared" si="0"/>
        <v>20</v>
      </c>
      <c r="BC42" s="490"/>
    </row>
    <row r="43" spans="1:55" ht="17.100000000000001" customHeight="1">
      <c r="A43" s="229">
        <v>71</v>
      </c>
      <c r="B43" s="337">
        <v>6304</v>
      </c>
      <c r="C43" s="467" t="s">
        <v>1703</v>
      </c>
      <c r="D43" s="208"/>
      <c r="M43" s="245"/>
      <c r="U43" s="255" t="s">
        <v>534</v>
      </c>
      <c r="V43" s="256"/>
      <c r="W43" s="258"/>
      <c r="X43" s="258"/>
      <c r="Y43" s="258"/>
      <c r="Z43" s="258"/>
      <c r="AA43" s="258"/>
      <c r="AB43" s="258"/>
      <c r="AC43" s="258"/>
      <c r="AD43" s="258"/>
      <c r="AE43" s="258"/>
      <c r="AF43" s="258"/>
      <c r="AG43" s="258"/>
      <c r="AH43" s="258"/>
      <c r="AI43" s="258"/>
      <c r="AJ43" s="258"/>
      <c r="AK43" s="258"/>
      <c r="AL43" s="258"/>
      <c r="AM43" s="258"/>
      <c r="AN43" s="258"/>
      <c r="AO43" s="258"/>
      <c r="AP43" s="258"/>
      <c r="AQ43" s="258"/>
      <c r="AR43" s="258"/>
      <c r="AS43" s="258"/>
      <c r="AT43" s="258"/>
      <c r="AU43" s="258"/>
      <c r="AV43" s="1558">
        <v>17</v>
      </c>
      <c r="AW43" s="1558"/>
      <c r="AX43" s="474" t="s">
        <v>16</v>
      </c>
      <c r="AY43" s="474"/>
      <c r="AZ43" s="257"/>
      <c r="BA43" s="475"/>
      <c r="BB43" s="473">
        <f t="shared" si="0"/>
        <v>17</v>
      </c>
      <c r="BC43" s="490"/>
    </row>
    <row r="44" spans="1:55" ht="17.100000000000001" customHeight="1">
      <c r="A44" s="229">
        <v>71</v>
      </c>
      <c r="B44" s="337">
        <v>6305</v>
      </c>
      <c r="C44" s="467" t="s">
        <v>1704</v>
      </c>
      <c r="D44" s="208"/>
      <c r="M44" s="245"/>
      <c r="U44" s="255" t="s">
        <v>547</v>
      </c>
      <c r="V44" s="256"/>
      <c r="W44" s="258"/>
      <c r="X44" s="258"/>
      <c r="Y44" s="258"/>
      <c r="Z44" s="258"/>
      <c r="AA44" s="258"/>
      <c r="AB44" s="258"/>
      <c r="AC44" s="258"/>
      <c r="AD44" s="258"/>
      <c r="AE44" s="258"/>
      <c r="AF44" s="258"/>
      <c r="AG44" s="258"/>
      <c r="AH44" s="258"/>
      <c r="AI44" s="258"/>
      <c r="AJ44" s="258"/>
      <c r="AK44" s="258"/>
      <c r="AL44" s="258"/>
      <c r="AM44" s="258"/>
      <c r="AN44" s="258"/>
      <c r="AO44" s="258"/>
      <c r="AP44" s="258"/>
      <c r="AQ44" s="258"/>
      <c r="AR44" s="258"/>
      <c r="AS44" s="258"/>
      <c r="AT44" s="258"/>
      <c r="AU44" s="258"/>
      <c r="AV44" s="1558">
        <v>15</v>
      </c>
      <c r="AW44" s="1558"/>
      <c r="AX44" s="474" t="s">
        <v>16</v>
      </c>
      <c r="AY44" s="474"/>
      <c r="AZ44" s="257"/>
      <c r="BA44" s="475"/>
      <c r="BB44" s="473">
        <f t="shared" si="0"/>
        <v>15</v>
      </c>
      <c r="BC44" s="490"/>
    </row>
    <row r="45" spans="1:55" ht="17.100000000000001" customHeight="1">
      <c r="A45" s="229">
        <v>71</v>
      </c>
      <c r="B45" s="337">
        <v>6306</v>
      </c>
      <c r="C45" s="467" t="s">
        <v>1705</v>
      </c>
      <c r="D45" s="208"/>
      <c r="M45" s="245"/>
      <c r="U45" s="231" t="s">
        <v>560</v>
      </c>
      <c r="V45" s="256"/>
      <c r="W45" s="258"/>
      <c r="X45" s="258"/>
      <c r="Y45" s="258"/>
      <c r="Z45" s="258"/>
      <c r="AA45" s="258"/>
      <c r="AB45" s="258"/>
      <c r="AC45" s="258"/>
      <c r="AD45" s="258"/>
      <c r="AE45" s="258"/>
      <c r="AF45" s="258"/>
      <c r="AG45" s="258"/>
      <c r="AH45" s="258"/>
      <c r="AI45" s="258"/>
      <c r="AJ45" s="258"/>
      <c r="AK45" s="258"/>
      <c r="AL45" s="258"/>
      <c r="AM45" s="258"/>
      <c r="AN45" s="258"/>
      <c r="AO45" s="258"/>
      <c r="AP45" s="258"/>
      <c r="AQ45" s="258"/>
      <c r="AR45" s="258"/>
      <c r="AS45" s="258"/>
      <c r="AT45" s="258"/>
      <c r="AU45" s="258"/>
      <c r="AV45" s="1558">
        <v>13</v>
      </c>
      <c r="AW45" s="1558"/>
      <c r="AX45" s="474" t="s">
        <v>16</v>
      </c>
      <c r="AY45" s="474"/>
      <c r="AZ45" s="257"/>
      <c r="BA45" s="475"/>
      <c r="BB45" s="473">
        <f t="shared" si="0"/>
        <v>13</v>
      </c>
      <c r="BC45" s="490"/>
    </row>
    <row r="46" spans="1:55" ht="17.100000000000001" customHeight="1">
      <c r="A46" s="229">
        <v>71</v>
      </c>
      <c r="B46" s="337">
        <v>6307</v>
      </c>
      <c r="C46" s="467" t="s">
        <v>1706</v>
      </c>
      <c r="M46" s="231" t="s">
        <v>1521</v>
      </c>
      <c r="N46" s="477"/>
      <c r="O46" s="477"/>
      <c r="P46" s="477"/>
      <c r="Q46" s="477"/>
      <c r="R46" s="477"/>
      <c r="S46" s="477"/>
      <c r="T46" s="478"/>
      <c r="U46" s="231" t="s">
        <v>1522</v>
      </c>
      <c r="V46" s="233"/>
      <c r="W46" s="233"/>
      <c r="X46" s="233"/>
      <c r="Y46" s="233"/>
      <c r="Z46" s="233"/>
      <c r="AA46" s="233"/>
      <c r="AB46" s="233"/>
      <c r="AC46" s="233"/>
      <c r="AD46" s="232"/>
      <c r="AE46" s="257"/>
      <c r="AF46" s="472"/>
      <c r="AG46" s="472"/>
      <c r="AH46" s="472"/>
      <c r="AI46" s="472"/>
      <c r="AJ46" s="472"/>
      <c r="AK46" s="472"/>
      <c r="AL46" s="380"/>
      <c r="AM46" s="407"/>
      <c r="AN46" s="407"/>
      <c r="AO46" s="256"/>
      <c r="AP46" s="256"/>
      <c r="AQ46" s="256"/>
      <c r="AR46" s="256"/>
      <c r="AS46" s="256"/>
      <c r="AT46" s="256"/>
      <c r="AU46" s="256"/>
      <c r="AV46" s="1557">
        <v>102</v>
      </c>
      <c r="AW46" s="1557"/>
      <c r="AX46" s="468" t="s">
        <v>16</v>
      </c>
      <c r="AY46" s="468"/>
      <c r="AZ46" s="216"/>
      <c r="BA46" s="226"/>
      <c r="BB46" s="473">
        <f t="shared" si="0"/>
        <v>102</v>
      </c>
      <c r="BC46" s="268"/>
    </row>
    <row r="47" spans="1:55" ht="17.100000000000001" customHeight="1">
      <c r="A47" s="229">
        <v>71</v>
      </c>
      <c r="B47" s="337">
        <v>6308</v>
      </c>
      <c r="C47" s="467" t="s">
        <v>1707</v>
      </c>
      <c r="M47" s="245"/>
      <c r="N47" s="377"/>
      <c r="O47" s="377"/>
      <c r="P47" s="377"/>
      <c r="Q47" s="377"/>
      <c r="R47" s="377"/>
      <c r="S47" s="377"/>
      <c r="T47" s="378"/>
      <c r="U47" s="231" t="s">
        <v>1524</v>
      </c>
      <c r="V47" s="233"/>
      <c r="W47" s="233"/>
      <c r="X47" s="233"/>
      <c r="Y47" s="233"/>
      <c r="Z47" s="233"/>
      <c r="AA47" s="233"/>
      <c r="AB47" s="233"/>
      <c r="AC47" s="233"/>
      <c r="AD47" s="232"/>
      <c r="AE47" s="257"/>
      <c r="AF47" s="472"/>
      <c r="AG47" s="472"/>
      <c r="AH47" s="472"/>
      <c r="AI47" s="472"/>
      <c r="AJ47" s="472"/>
      <c r="AK47" s="472"/>
      <c r="AL47" s="380"/>
      <c r="AM47" s="407"/>
      <c r="AN47" s="407"/>
      <c r="AO47" s="256"/>
      <c r="AP47" s="256"/>
      <c r="AQ47" s="256"/>
      <c r="AR47" s="256"/>
      <c r="AS47" s="256"/>
      <c r="AT47" s="256"/>
      <c r="AU47" s="256"/>
      <c r="AV47" s="1557">
        <v>102</v>
      </c>
      <c r="AW47" s="1557"/>
      <c r="AX47" s="468" t="s">
        <v>16</v>
      </c>
      <c r="AY47" s="468"/>
      <c r="AZ47" s="216"/>
      <c r="BA47" s="226"/>
      <c r="BB47" s="473">
        <f t="shared" si="0"/>
        <v>102</v>
      </c>
      <c r="BC47" s="268"/>
    </row>
    <row r="48" spans="1:55" ht="17.100000000000001" customHeight="1">
      <c r="A48" s="229">
        <v>71</v>
      </c>
      <c r="B48" s="337">
        <v>6309</v>
      </c>
      <c r="C48" s="467" t="s">
        <v>1708</v>
      </c>
      <c r="M48" s="245"/>
      <c r="N48" s="377"/>
      <c r="O48" s="377"/>
      <c r="P48" s="377"/>
      <c r="Q48" s="377"/>
      <c r="R48" s="377"/>
      <c r="S48" s="377"/>
      <c r="T48" s="378"/>
      <c r="U48" s="231" t="s">
        <v>1526</v>
      </c>
      <c r="V48" s="233"/>
      <c r="W48" s="233"/>
      <c r="X48" s="233"/>
      <c r="Y48" s="233"/>
      <c r="Z48" s="233"/>
      <c r="AA48" s="233"/>
      <c r="AB48" s="233"/>
      <c r="AC48" s="233"/>
      <c r="AD48" s="232"/>
      <c r="AE48" s="257"/>
      <c r="AF48" s="472"/>
      <c r="AG48" s="472"/>
      <c r="AH48" s="472"/>
      <c r="AI48" s="472"/>
      <c r="AJ48" s="472"/>
      <c r="AK48" s="472"/>
      <c r="AL48" s="380"/>
      <c r="AM48" s="407"/>
      <c r="AN48" s="407"/>
      <c r="AO48" s="256"/>
      <c r="AP48" s="256"/>
      <c r="AQ48" s="256"/>
      <c r="AR48" s="256"/>
      <c r="AS48" s="256"/>
      <c r="AT48" s="256"/>
      <c r="AU48" s="256"/>
      <c r="AV48" s="1557">
        <v>102</v>
      </c>
      <c r="AW48" s="1557"/>
      <c r="AX48" s="468" t="s">
        <v>16</v>
      </c>
      <c r="AY48" s="468"/>
      <c r="AZ48" s="216"/>
      <c r="BA48" s="226"/>
      <c r="BB48" s="473">
        <f t="shared" si="0"/>
        <v>102</v>
      </c>
      <c r="BC48" s="268"/>
    </row>
    <row r="49" spans="1:55" ht="17.100000000000001" customHeight="1">
      <c r="A49" s="229">
        <v>71</v>
      </c>
      <c r="B49" s="337">
        <v>6310</v>
      </c>
      <c r="C49" s="467" t="s">
        <v>1709</v>
      </c>
      <c r="M49" s="245"/>
      <c r="N49" s="377"/>
      <c r="O49" s="377"/>
      <c r="P49" s="377"/>
      <c r="Q49" s="377"/>
      <c r="R49" s="377"/>
      <c r="S49" s="377"/>
      <c r="T49" s="378"/>
      <c r="U49" s="231" t="s">
        <v>1528</v>
      </c>
      <c r="V49" s="233"/>
      <c r="W49" s="233"/>
      <c r="X49" s="233"/>
      <c r="Y49" s="233"/>
      <c r="Z49" s="233"/>
      <c r="AA49" s="233"/>
      <c r="AB49" s="233"/>
      <c r="AC49" s="233"/>
      <c r="AD49" s="232"/>
      <c r="AE49" s="257"/>
      <c r="AF49" s="472"/>
      <c r="AG49" s="472"/>
      <c r="AH49" s="472"/>
      <c r="AI49" s="472"/>
      <c r="AJ49" s="472"/>
      <c r="AK49" s="472"/>
      <c r="AL49" s="380"/>
      <c r="AM49" s="407"/>
      <c r="AN49" s="407"/>
      <c r="AO49" s="256"/>
      <c r="AP49" s="256"/>
      <c r="AQ49" s="256"/>
      <c r="AR49" s="256"/>
      <c r="AS49" s="256"/>
      <c r="AT49" s="256"/>
      <c r="AU49" s="256"/>
      <c r="AV49" s="1557">
        <v>51</v>
      </c>
      <c r="AW49" s="1557"/>
      <c r="AX49" s="468" t="s">
        <v>16</v>
      </c>
      <c r="AY49" s="468"/>
      <c r="AZ49" s="216"/>
      <c r="BA49" s="226"/>
      <c r="BB49" s="473">
        <f t="shared" si="0"/>
        <v>51</v>
      </c>
      <c r="BC49" s="268"/>
    </row>
    <row r="50" spans="1:55" ht="17.100000000000001" customHeight="1">
      <c r="A50" s="229">
        <v>71</v>
      </c>
      <c r="B50" s="337">
        <v>6311</v>
      </c>
      <c r="C50" s="467" t="s">
        <v>1710</v>
      </c>
      <c r="M50" s="245"/>
      <c r="N50" s="377"/>
      <c r="O50" s="377"/>
      <c r="P50" s="377"/>
      <c r="Q50" s="377"/>
      <c r="R50" s="377"/>
      <c r="S50" s="377"/>
      <c r="T50" s="378"/>
      <c r="U50" s="231" t="s">
        <v>1530</v>
      </c>
      <c r="V50" s="233"/>
      <c r="W50" s="233"/>
      <c r="X50" s="233"/>
      <c r="Y50" s="233"/>
      <c r="Z50" s="233"/>
      <c r="AA50" s="233"/>
      <c r="AB50" s="233"/>
      <c r="AC50" s="233"/>
      <c r="AD50" s="232"/>
      <c r="AE50" s="257"/>
      <c r="AF50" s="472"/>
      <c r="AG50" s="472"/>
      <c r="AH50" s="472"/>
      <c r="AI50" s="472"/>
      <c r="AJ50" s="472"/>
      <c r="AK50" s="472"/>
      <c r="AL50" s="380"/>
      <c r="AM50" s="407"/>
      <c r="AN50" s="407"/>
      <c r="AO50" s="256"/>
      <c r="AP50" s="256"/>
      <c r="AQ50" s="256"/>
      <c r="AR50" s="256"/>
      <c r="AS50" s="256"/>
      <c r="AT50" s="256"/>
      <c r="AU50" s="256"/>
      <c r="AV50" s="1557">
        <v>51</v>
      </c>
      <c r="AW50" s="1557"/>
      <c r="AX50" s="468" t="s">
        <v>16</v>
      </c>
      <c r="AY50" s="468"/>
      <c r="AZ50" s="216"/>
      <c r="BA50" s="226"/>
      <c r="BB50" s="473">
        <f t="shared" si="0"/>
        <v>51</v>
      </c>
      <c r="BC50" s="268"/>
    </row>
    <row r="51" spans="1:55" ht="17.100000000000001" customHeight="1">
      <c r="A51" s="229">
        <v>71</v>
      </c>
      <c r="B51" s="337">
        <v>6312</v>
      </c>
      <c r="C51" s="467" t="s">
        <v>1711</v>
      </c>
      <c r="M51" s="245"/>
      <c r="N51" s="377"/>
      <c r="O51" s="377"/>
      <c r="P51" s="377"/>
      <c r="Q51" s="377"/>
      <c r="R51" s="377"/>
      <c r="S51" s="377"/>
      <c r="T51" s="378"/>
      <c r="U51" s="231" t="s">
        <v>1532</v>
      </c>
      <c r="V51" s="233"/>
      <c r="W51" s="233"/>
      <c r="X51" s="233"/>
      <c r="Y51" s="233"/>
      <c r="Z51" s="233"/>
      <c r="AA51" s="233"/>
      <c r="AB51" s="233"/>
      <c r="AC51" s="233"/>
      <c r="AD51" s="232"/>
      <c r="AE51" s="257"/>
      <c r="AF51" s="472"/>
      <c r="AG51" s="472"/>
      <c r="AH51" s="472"/>
      <c r="AI51" s="472"/>
      <c r="AJ51" s="472"/>
      <c r="AK51" s="472"/>
      <c r="AL51" s="380"/>
      <c r="AM51" s="407"/>
      <c r="AN51" s="407"/>
      <c r="AO51" s="256"/>
      <c r="AP51" s="256"/>
      <c r="AQ51" s="256"/>
      <c r="AR51" s="256"/>
      <c r="AS51" s="256"/>
      <c r="AT51" s="256"/>
      <c r="AU51" s="256"/>
      <c r="AV51" s="1557">
        <v>34</v>
      </c>
      <c r="AW51" s="1557"/>
      <c r="AX51" s="468" t="s">
        <v>16</v>
      </c>
      <c r="AY51" s="468"/>
      <c r="AZ51" s="216"/>
      <c r="BA51" s="226"/>
      <c r="BB51" s="473">
        <f t="shared" si="0"/>
        <v>34</v>
      </c>
      <c r="BC51" s="268"/>
    </row>
    <row r="52" spans="1:55" ht="17.100000000000001" customHeight="1">
      <c r="A52" s="229">
        <v>71</v>
      </c>
      <c r="B52" s="337">
        <v>6313</v>
      </c>
      <c r="C52" s="467" t="s">
        <v>1712</v>
      </c>
      <c r="M52" s="245"/>
      <c r="N52" s="377"/>
      <c r="O52" s="377"/>
      <c r="P52" s="377"/>
      <c r="Q52" s="377"/>
      <c r="R52" s="377"/>
      <c r="S52" s="377"/>
      <c r="T52" s="378"/>
      <c r="U52" s="231" t="s">
        <v>1534</v>
      </c>
      <c r="V52" s="233"/>
      <c r="W52" s="233"/>
      <c r="X52" s="233"/>
      <c r="Y52" s="233"/>
      <c r="Z52" s="233"/>
      <c r="AA52" s="233"/>
      <c r="AB52" s="233"/>
      <c r="AC52" s="233"/>
      <c r="AD52" s="232"/>
      <c r="AE52" s="257"/>
      <c r="AF52" s="472"/>
      <c r="AG52" s="472"/>
      <c r="AH52" s="472"/>
      <c r="AI52" s="472"/>
      <c r="AJ52" s="472"/>
      <c r="AK52" s="472"/>
      <c r="AL52" s="380"/>
      <c r="AM52" s="407"/>
      <c r="AN52" s="407"/>
      <c r="AO52" s="256"/>
      <c r="AP52" s="256"/>
      <c r="AQ52" s="256"/>
      <c r="AR52" s="256"/>
      <c r="AS52" s="256"/>
      <c r="AT52" s="256"/>
      <c r="AU52" s="256"/>
      <c r="AV52" s="1557">
        <v>34</v>
      </c>
      <c r="AW52" s="1557"/>
      <c r="AX52" s="468" t="s">
        <v>16</v>
      </c>
      <c r="AY52" s="468"/>
      <c r="AZ52" s="216"/>
      <c r="BA52" s="226"/>
      <c r="BB52" s="473">
        <f t="shared" si="0"/>
        <v>34</v>
      </c>
      <c r="BC52" s="268"/>
    </row>
    <row r="53" spans="1:55" ht="17.100000000000001" customHeight="1">
      <c r="A53" s="229">
        <v>71</v>
      </c>
      <c r="B53" s="337">
        <v>6314</v>
      </c>
      <c r="C53" s="467" t="s">
        <v>1713</v>
      </c>
      <c r="M53" s="245"/>
      <c r="N53" s="377"/>
      <c r="O53" s="377"/>
      <c r="P53" s="377"/>
      <c r="Q53" s="377"/>
      <c r="R53" s="377"/>
      <c r="S53" s="377"/>
      <c r="T53" s="378"/>
      <c r="U53" s="231" t="s">
        <v>1536</v>
      </c>
      <c r="V53" s="233"/>
      <c r="W53" s="233"/>
      <c r="X53" s="233"/>
      <c r="Y53" s="233"/>
      <c r="Z53" s="233"/>
      <c r="AA53" s="233"/>
      <c r="AB53" s="233"/>
      <c r="AC53" s="233"/>
      <c r="AD53" s="232"/>
      <c r="AE53" s="257"/>
      <c r="AF53" s="472"/>
      <c r="AG53" s="472"/>
      <c r="AH53" s="472"/>
      <c r="AI53" s="472"/>
      <c r="AJ53" s="472"/>
      <c r="AK53" s="472"/>
      <c r="AL53" s="380"/>
      <c r="AM53" s="407"/>
      <c r="AN53" s="407"/>
      <c r="AO53" s="256"/>
      <c r="AP53" s="256"/>
      <c r="AQ53" s="256"/>
      <c r="AR53" s="256"/>
      <c r="AS53" s="256"/>
      <c r="AT53" s="256"/>
      <c r="AU53" s="256"/>
      <c r="AV53" s="1557">
        <v>26</v>
      </c>
      <c r="AW53" s="1557"/>
      <c r="AX53" s="468" t="s">
        <v>16</v>
      </c>
      <c r="AY53" s="468"/>
      <c r="AZ53" s="216"/>
      <c r="BA53" s="226"/>
      <c r="BB53" s="473">
        <f t="shared" si="0"/>
        <v>26</v>
      </c>
      <c r="BC53" s="268"/>
    </row>
    <row r="54" spans="1:55" ht="17.100000000000001" customHeight="1">
      <c r="A54" s="229">
        <v>71</v>
      </c>
      <c r="B54" s="337">
        <v>6315</v>
      </c>
      <c r="C54" s="467" t="s">
        <v>1714</v>
      </c>
      <c r="M54" s="245"/>
      <c r="N54" s="377"/>
      <c r="O54" s="377"/>
      <c r="P54" s="377"/>
      <c r="Q54" s="377"/>
      <c r="R54" s="377"/>
      <c r="S54" s="377"/>
      <c r="T54" s="378"/>
      <c r="U54" s="231" t="s">
        <v>1538</v>
      </c>
      <c r="V54" s="233"/>
      <c r="W54" s="233"/>
      <c r="X54" s="233"/>
      <c r="Y54" s="233"/>
      <c r="Z54" s="233"/>
      <c r="AA54" s="233"/>
      <c r="AB54" s="233"/>
      <c r="AC54" s="233"/>
      <c r="AD54" s="232"/>
      <c r="AE54" s="257"/>
      <c r="AF54" s="472"/>
      <c r="AG54" s="472"/>
      <c r="AH54" s="472"/>
      <c r="AI54" s="472"/>
      <c r="AJ54" s="472"/>
      <c r="AK54" s="472"/>
      <c r="AL54" s="380"/>
      <c r="AM54" s="407"/>
      <c r="AN54" s="407"/>
      <c r="AO54" s="256"/>
      <c r="AP54" s="256"/>
      <c r="AQ54" s="256"/>
      <c r="AR54" s="256"/>
      <c r="AS54" s="256"/>
      <c r="AT54" s="256"/>
      <c r="AU54" s="256"/>
      <c r="AV54" s="1557">
        <v>26</v>
      </c>
      <c r="AW54" s="1557"/>
      <c r="AX54" s="468" t="s">
        <v>16</v>
      </c>
      <c r="AY54" s="468"/>
      <c r="AZ54" s="216"/>
      <c r="BA54" s="226"/>
      <c r="BB54" s="473">
        <f>AV54</f>
        <v>26</v>
      </c>
      <c r="BC54" s="268"/>
    </row>
    <row r="55" spans="1:55" ht="17.100000000000001" customHeight="1">
      <c r="A55" s="229">
        <v>71</v>
      </c>
      <c r="B55" s="337">
        <v>6316</v>
      </c>
      <c r="C55" s="467" t="s">
        <v>1715</v>
      </c>
      <c r="M55" s="245"/>
      <c r="N55" s="377"/>
      <c r="O55" s="377"/>
      <c r="P55" s="377"/>
      <c r="Q55" s="377"/>
      <c r="R55" s="377"/>
      <c r="S55" s="377"/>
      <c r="T55" s="378"/>
      <c r="U55" s="231" t="s">
        <v>1540</v>
      </c>
      <c r="V55" s="233"/>
      <c r="W55" s="233"/>
      <c r="X55" s="233"/>
      <c r="Y55" s="233"/>
      <c r="Z55" s="233"/>
      <c r="AA55" s="233"/>
      <c r="AB55" s="233"/>
      <c r="AC55" s="233"/>
      <c r="AD55" s="232"/>
      <c r="AE55" s="257"/>
      <c r="AF55" s="472"/>
      <c r="AG55" s="472"/>
      <c r="AH55" s="472"/>
      <c r="AI55" s="472"/>
      <c r="AJ55" s="472"/>
      <c r="AK55" s="472"/>
      <c r="AL55" s="380"/>
      <c r="AM55" s="407"/>
      <c r="AN55" s="407"/>
      <c r="AO55" s="256"/>
      <c r="AP55" s="256"/>
      <c r="AQ55" s="256"/>
      <c r="AR55" s="256"/>
      <c r="AS55" s="256"/>
      <c r="AT55" s="256"/>
      <c r="AU55" s="256"/>
      <c r="AV55" s="1557">
        <v>20</v>
      </c>
      <c r="AW55" s="1557"/>
      <c r="AX55" s="468" t="s">
        <v>16</v>
      </c>
      <c r="AY55" s="468"/>
      <c r="AZ55" s="216"/>
      <c r="BA55" s="226"/>
      <c r="BB55" s="473">
        <f t="shared" si="0"/>
        <v>20</v>
      </c>
      <c r="BC55" s="268"/>
    </row>
    <row r="56" spans="1:55" ht="17.100000000000001" customHeight="1">
      <c r="A56" s="229">
        <v>71</v>
      </c>
      <c r="B56" s="337">
        <v>6317</v>
      </c>
      <c r="C56" s="467" t="s">
        <v>1716</v>
      </c>
      <c r="M56" s="245"/>
      <c r="N56" s="377"/>
      <c r="O56" s="377"/>
      <c r="P56" s="377"/>
      <c r="Q56" s="377"/>
      <c r="R56" s="377"/>
      <c r="S56" s="377"/>
      <c r="T56" s="378"/>
      <c r="U56" s="231" t="s">
        <v>1542</v>
      </c>
      <c r="V56" s="233"/>
      <c r="W56" s="233"/>
      <c r="X56" s="233"/>
      <c r="Y56" s="233"/>
      <c r="Z56" s="233"/>
      <c r="AA56" s="233"/>
      <c r="AB56" s="233"/>
      <c r="AC56" s="233"/>
      <c r="AD56" s="232"/>
      <c r="AE56" s="257"/>
      <c r="AF56" s="472"/>
      <c r="AG56" s="472"/>
      <c r="AH56" s="472"/>
      <c r="AI56" s="472"/>
      <c r="AJ56" s="472"/>
      <c r="AK56" s="472"/>
      <c r="AL56" s="380"/>
      <c r="AM56" s="407"/>
      <c r="AN56" s="407"/>
      <c r="AO56" s="256"/>
      <c r="AP56" s="256"/>
      <c r="AQ56" s="256"/>
      <c r="AR56" s="256"/>
      <c r="AS56" s="256"/>
      <c r="AT56" s="256"/>
      <c r="AU56" s="256"/>
      <c r="AV56" s="1557">
        <v>17</v>
      </c>
      <c r="AW56" s="1557"/>
      <c r="AX56" s="468" t="s">
        <v>16</v>
      </c>
      <c r="AY56" s="468"/>
      <c r="AZ56" s="216"/>
      <c r="BA56" s="226"/>
      <c r="BB56" s="473">
        <f t="shared" si="0"/>
        <v>17</v>
      </c>
      <c r="BC56" s="268"/>
    </row>
    <row r="57" spans="1:55" ht="17.100000000000001" customHeight="1">
      <c r="A57" s="229">
        <v>71</v>
      </c>
      <c r="B57" s="337">
        <v>6318</v>
      </c>
      <c r="C57" s="467" t="s">
        <v>1717</v>
      </c>
      <c r="M57" s="245"/>
      <c r="N57" s="377"/>
      <c r="O57" s="377"/>
      <c r="P57" s="377"/>
      <c r="Q57" s="377"/>
      <c r="R57" s="377"/>
      <c r="S57" s="377"/>
      <c r="T57" s="378"/>
      <c r="U57" s="231" t="s">
        <v>1544</v>
      </c>
      <c r="V57" s="233"/>
      <c r="W57" s="233"/>
      <c r="X57" s="233"/>
      <c r="Y57" s="233"/>
      <c r="Z57" s="233"/>
      <c r="AA57" s="233"/>
      <c r="AB57" s="233"/>
      <c r="AC57" s="233"/>
      <c r="AD57" s="232"/>
      <c r="AE57" s="257"/>
      <c r="AF57" s="472"/>
      <c r="AG57" s="472"/>
      <c r="AH57" s="472"/>
      <c r="AI57" s="472"/>
      <c r="AJ57" s="472"/>
      <c r="AK57" s="472"/>
      <c r="AL57" s="380"/>
      <c r="AM57" s="407"/>
      <c r="AN57" s="407"/>
      <c r="AO57" s="256"/>
      <c r="AP57" s="256"/>
      <c r="AQ57" s="256"/>
      <c r="AR57" s="256"/>
      <c r="AS57" s="256"/>
      <c r="AT57" s="256"/>
      <c r="AU57" s="256"/>
      <c r="AV57" s="1557">
        <v>15</v>
      </c>
      <c r="AW57" s="1557"/>
      <c r="AX57" s="468" t="s">
        <v>16</v>
      </c>
      <c r="AY57" s="468"/>
      <c r="AZ57" s="216"/>
      <c r="BA57" s="226"/>
      <c r="BB57" s="473">
        <f t="shared" si="0"/>
        <v>15</v>
      </c>
      <c r="BC57" s="268"/>
    </row>
    <row r="58" spans="1:55" ht="17.100000000000001" customHeight="1">
      <c r="A58" s="229">
        <v>71</v>
      </c>
      <c r="B58" s="337">
        <v>6319</v>
      </c>
      <c r="C58" s="467" t="s">
        <v>1718</v>
      </c>
      <c r="M58" s="245"/>
      <c r="N58" s="377"/>
      <c r="O58" s="377"/>
      <c r="P58" s="377"/>
      <c r="Q58" s="377"/>
      <c r="R58" s="377"/>
      <c r="S58" s="377"/>
      <c r="T58" s="378"/>
      <c r="U58" s="231" t="s">
        <v>1546</v>
      </c>
      <c r="V58" s="233"/>
      <c r="W58" s="233"/>
      <c r="X58" s="233"/>
      <c r="Y58" s="233"/>
      <c r="Z58" s="233"/>
      <c r="AA58" s="233"/>
      <c r="AB58" s="233"/>
      <c r="AC58" s="233"/>
      <c r="AD58" s="232"/>
      <c r="AE58" s="257"/>
      <c r="AF58" s="472"/>
      <c r="AG58" s="472"/>
      <c r="AH58" s="472"/>
      <c r="AI58" s="472"/>
      <c r="AJ58" s="472"/>
      <c r="AK58" s="472"/>
      <c r="AL58" s="380"/>
      <c r="AM58" s="407"/>
      <c r="AN58" s="407"/>
      <c r="AO58" s="256"/>
      <c r="AP58" s="256"/>
      <c r="AQ58" s="256"/>
      <c r="AR58" s="256"/>
      <c r="AS58" s="256"/>
      <c r="AT58" s="256"/>
      <c r="AU58" s="256"/>
      <c r="AV58" s="1557">
        <v>13</v>
      </c>
      <c r="AW58" s="1557"/>
      <c r="AX58" s="468" t="s">
        <v>16</v>
      </c>
      <c r="AY58" s="468"/>
      <c r="AZ58" s="216"/>
      <c r="BA58" s="226"/>
      <c r="BB58" s="473">
        <f t="shared" si="0"/>
        <v>13</v>
      </c>
      <c r="BC58" s="268"/>
    </row>
    <row r="59" spans="1:55" ht="17.100000000000001" customHeight="1">
      <c r="A59" s="229">
        <v>71</v>
      </c>
      <c r="B59" s="337">
        <v>6320</v>
      </c>
      <c r="C59" s="467" t="s">
        <v>1719</v>
      </c>
      <c r="M59" s="245"/>
      <c r="N59" s="377"/>
      <c r="O59" s="377"/>
      <c r="P59" s="377"/>
      <c r="Q59" s="377"/>
      <c r="R59" s="377"/>
      <c r="S59" s="377"/>
      <c r="T59" s="378"/>
      <c r="U59" s="231" t="s">
        <v>1548</v>
      </c>
      <c r="V59" s="233"/>
      <c r="W59" s="233"/>
      <c r="X59" s="233"/>
      <c r="Y59" s="233"/>
      <c r="Z59" s="233"/>
      <c r="AA59" s="233"/>
      <c r="AB59" s="233"/>
      <c r="AC59" s="233"/>
      <c r="AD59" s="232"/>
      <c r="AE59" s="257"/>
      <c r="AF59" s="472"/>
      <c r="AG59" s="472"/>
      <c r="AH59" s="472"/>
      <c r="AI59" s="472"/>
      <c r="AJ59" s="472"/>
      <c r="AK59" s="472"/>
      <c r="AL59" s="380"/>
      <c r="AM59" s="407"/>
      <c r="AN59" s="407"/>
      <c r="AO59" s="256"/>
      <c r="AP59" s="256"/>
      <c r="AQ59" s="256"/>
      <c r="AR59" s="256"/>
      <c r="AS59" s="256"/>
      <c r="AT59" s="256"/>
      <c r="AU59" s="256"/>
      <c r="AV59" s="1557">
        <v>11</v>
      </c>
      <c r="AW59" s="1557"/>
      <c r="AX59" s="468" t="s">
        <v>16</v>
      </c>
      <c r="AY59" s="468"/>
      <c r="AZ59" s="216"/>
      <c r="BA59" s="226"/>
      <c r="BB59" s="473">
        <f t="shared" si="0"/>
        <v>11</v>
      </c>
      <c r="BC59" s="268"/>
    </row>
    <row r="60" spans="1:55" ht="17.100000000000001" customHeight="1">
      <c r="A60" s="229">
        <v>71</v>
      </c>
      <c r="B60" s="337">
        <v>6321</v>
      </c>
      <c r="C60" s="467" t="s">
        <v>1720</v>
      </c>
      <c r="M60" s="245"/>
      <c r="N60" s="377"/>
      <c r="O60" s="377"/>
      <c r="P60" s="377"/>
      <c r="Q60" s="377"/>
      <c r="R60" s="377"/>
      <c r="S60" s="377"/>
      <c r="T60" s="378"/>
      <c r="U60" s="231" t="s">
        <v>1550</v>
      </c>
      <c r="V60" s="233"/>
      <c r="W60" s="233"/>
      <c r="X60" s="233"/>
      <c r="Y60" s="233"/>
      <c r="Z60" s="233"/>
      <c r="AA60" s="233"/>
      <c r="AB60" s="233"/>
      <c r="AC60" s="233"/>
      <c r="AD60" s="232"/>
      <c r="AE60" s="257"/>
      <c r="AF60" s="472"/>
      <c r="AG60" s="472"/>
      <c r="AH60" s="472"/>
      <c r="AI60" s="472"/>
      <c r="AJ60" s="472"/>
      <c r="AK60" s="472"/>
      <c r="AL60" s="380"/>
      <c r="AM60" s="407"/>
      <c r="AN60" s="407"/>
      <c r="AO60" s="256"/>
      <c r="AP60" s="256"/>
      <c r="AQ60" s="256"/>
      <c r="AR60" s="256"/>
      <c r="AS60" s="256"/>
      <c r="AT60" s="256"/>
      <c r="AU60" s="256"/>
      <c r="AV60" s="1557">
        <v>10</v>
      </c>
      <c r="AW60" s="1557"/>
      <c r="AX60" s="468" t="s">
        <v>16</v>
      </c>
      <c r="AY60" s="468"/>
      <c r="AZ60" s="216"/>
      <c r="BA60" s="226"/>
      <c r="BB60" s="473">
        <f t="shared" si="0"/>
        <v>10</v>
      </c>
      <c r="BC60" s="268"/>
    </row>
    <row r="61" spans="1:55" ht="17.100000000000001" customHeight="1">
      <c r="A61" s="229">
        <v>71</v>
      </c>
      <c r="B61" s="337">
        <v>6322</v>
      </c>
      <c r="C61" s="467" t="s">
        <v>1721</v>
      </c>
      <c r="M61" s="231" t="s">
        <v>1552</v>
      </c>
      <c r="N61" s="477"/>
      <c r="O61" s="477"/>
      <c r="P61" s="477"/>
      <c r="Q61" s="477"/>
      <c r="R61" s="477"/>
      <c r="S61" s="477"/>
      <c r="T61" s="478"/>
      <c r="U61" s="231" t="s">
        <v>1522</v>
      </c>
      <c r="V61" s="233"/>
      <c r="W61" s="233"/>
      <c r="X61" s="233"/>
      <c r="Y61" s="233"/>
      <c r="Z61" s="233"/>
      <c r="AA61" s="233"/>
      <c r="AB61" s="233"/>
      <c r="AC61" s="233"/>
      <c r="AD61" s="232"/>
      <c r="AE61" s="257"/>
      <c r="AF61" s="472"/>
      <c r="AG61" s="472"/>
      <c r="AH61" s="472"/>
      <c r="AI61" s="472"/>
      <c r="AJ61" s="472"/>
      <c r="AK61" s="472"/>
      <c r="AL61" s="380"/>
      <c r="AM61" s="407"/>
      <c r="AN61" s="407"/>
      <c r="AO61" s="256"/>
      <c r="AP61" s="256"/>
      <c r="AQ61" s="256"/>
      <c r="AR61" s="256"/>
      <c r="AS61" s="256"/>
      <c r="AT61" s="256"/>
      <c r="AU61" s="256"/>
      <c r="AV61" s="1557">
        <v>102</v>
      </c>
      <c r="AW61" s="1557"/>
      <c r="AX61" s="468" t="s">
        <v>16</v>
      </c>
      <c r="AY61" s="468"/>
      <c r="AZ61" s="216"/>
      <c r="BA61" s="226"/>
      <c r="BB61" s="473">
        <f t="shared" si="0"/>
        <v>102</v>
      </c>
      <c r="BC61" s="268"/>
    </row>
    <row r="62" spans="1:55" ht="17.100000000000001" customHeight="1">
      <c r="A62" s="229">
        <v>71</v>
      </c>
      <c r="B62" s="337">
        <v>6323</v>
      </c>
      <c r="C62" s="467" t="s">
        <v>1722</v>
      </c>
      <c r="M62" s="245"/>
      <c r="N62" s="377"/>
      <c r="O62" s="377"/>
      <c r="P62" s="377"/>
      <c r="Q62" s="377"/>
      <c r="R62" s="377"/>
      <c r="S62" s="377"/>
      <c r="T62" s="378"/>
      <c r="U62" s="231" t="s">
        <v>1524</v>
      </c>
      <c r="V62" s="233"/>
      <c r="W62" s="233"/>
      <c r="X62" s="233"/>
      <c r="Y62" s="233"/>
      <c r="Z62" s="233"/>
      <c r="AA62" s="233"/>
      <c r="AB62" s="233"/>
      <c r="AC62" s="233"/>
      <c r="AD62" s="232"/>
      <c r="AE62" s="257"/>
      <c r="AF62" s="472"/>
      <c r="AG62" s="472"/>
      <c r="AH62" s="472"/>
      <c r="AI62" s="472"/>
      <c r="AJ62" s="472"/>
      <c r="AK62" s="472"/>
      <c r="AL62" s="380"/>
      <c r="AM62" s="407"/>
      <c r="AN62" s="407"/>
      <c r="AO62" s="256"/>
      <c r="AP62" s="256"/>
      <c r="AQ62" s="256"/>
      <c r="AR62" s="256"/>
      <c r="AS62" s="256"/>
      <c r="AT62" s="256"/>
      <c r="AU62" s="256"/>
      <c r="AV62" s="1557">
        <v>102</v>
      </c>
      <c r="AW62" s="1557"/>
      <c r="AX62" s="468" t="s">
        <v>16</v>
      </c>
      <c r="AY62" s="468"/>
      <c r="AZ62" s="216"/>
      <c r="BA62" s="226"/>
      <c r="BB62" s="473">
        <f t="shared" si="0"/>
        <v>102</v>
      </c>
      <c r="BC62" s="268"/>
    </row>
    <row r="63" spans="1:55" ht="17.100000000000001" customHeight="1">
      <c r="A63" s="229">
        <v>71</v>
      </c>
      <c r="B63" s="337">
        <v>6324</v>
      </c>
      <c r="C63" s="467" t="s">
        <v>1723</v>
      </c>
      <c r="M63" s="245"/>
      <c r="N63" s="377"/>
      <c r="O63" s="377"/>
      <c r="P63" s="377"/>
      <c r="Q63" s="377"/>
      <c r="R63" s="377"/>
      <c r="S63" s="377"/>
      <c r="T63" s="378"/>
      <c r="U63" s="231" t="s">
        <v>1526</v>
      </c>
      <c r="V63" s="233"/>
      <c r="W63" s="233"/>
      <c r="X63" s="233"/>
      <c r="Y63" s="233"/>
      <c r="Z63" s="233"/>
      <c r="AA63" s="233"/>
      <c r="AB63" s="233"/>
      <c r="AC63" s="233"/>
      <c r="AD63" s="232"/>
      <c r="AE63" s="257"/>
      <c r="AF63" s="472"/>
      <c r="AG63" s="472"/>
      <c r="AH63" s="472"/>
      <c r="AI63" s="472"/>
      <c r="AJ63" s="472"/>
      <c r="AK63" s="472"/>
      <c r="AL63" s="380"/>
      <c r="AM63" s="407"/>
      <c r="AN63" s="407"/>
      <c r="AO63" s="256"/>
      <c r="AP63" s="256"/>
      <c r="AQ63" s="256"/>
      <c r="AR63" s="256"/>
      <c r="AS63" s="256"/>
      <c r="AT63" s="256"/>
      <c r="AU63" s="256"/>
      <c r="AV63" s="1557">
        <v>102</v>
      </c>
      <c r="AW63" s="1557"/>
      <c r="AX63" s="468" t="s">
        <v>16</v>
      </c>
      <c r="AY63" s="468"/>
      <c r="AZ63" s="216"/>
      <c r="BA63" s="226"/>
      <c r="BB63" s="473">
        <f t="shared" si="0"/>
        <v>102</v>
      </c>
      <c r="BC63" s="268"/>
    </row>
    <row r="64" spans="1:55" ht="17.100000000000001" customHeight="1">
      <c r="A64" s="229">
        <v>71</v>
      </c>
      <c r="B64" s="337">
        <v>6325</v>
      </c>
      <c r="C64" s="467" t="s">
        <v>1724</v>
      </c>
      <c r="M64" s="245"/>
      <c r="N64" s="377"/>
      <c r="O64" s="377"/>
      <c r="P64" s="377"/>
      <c r="Q64" s="377"/>
      <c r="R64" s="377"/>
      <c r="S64" s="377"/>
      <c r="T64" s="378"/>
      <c r="U64" s="231" t="s">
        <v>1528</v>
      </c>
      <c r="V64" s="233"/>
      <c r="W64" s="233"/>
      <c r="X64" s="233"/>
      <c r="Y64" s="233"/>
      <c r="Z64" s="233"/>
      <c r="AA64" s="233"/>
      <c r="AB64" s="233"/>
      <c r="AC64" s="233"/>
      <c r="AD64" s="232"/>
      <c r="AE64" s="257"/>
      <c r="AF64" s="472"/>
      <c r="AG64" s="472"/>
      <c r="AH64" s="472"/>
      <c r="AI64" s="472"/>
      <c r="AJ64" s="472"/>
      <c r="AK64" s="472"/>
      <c r="AL64" s="380"/>
      <c r="AM64" s="407"/>
      <c r="AN64" s="407"/>
      <c r="AO64" s="256"/>
      <c r="AP64" s="256"/>
      <c r="AQ64" s="256"/>
      <c r="AR64" s="256"/>
      <c r="AS64" s="256"/>
      <c r="AT64" s="256"/>
      <c r="AU64" s="256"/>
      <c r="AV64" s="1557">
        <v>51</v>
      </c>
      <c r="AW64" s="1557"/>
      <c r="AX64" s="468" t="s">
        <v>16</v>
      </c>
      <c r="AY64" s="468"/>
      <c r="AZ64" s="216"/>
      <c r="BA64" s="226"/>
      <c r="BB64" s="473">
        <f t="shared" si="0"/>
        <v>51</v>
      </c>
      <c r="BC64" s="268"/>
    </row>
    <row r="65" spans="1:55" ht="17.100000000000001" customHeight="1">
      <c r="A65" s="229">
        <v>71</v>
      </c>
      <c r="B65" s="337">
        <v>6326</v>
      </c>
      <c r="C65" s="467" t="s">
        <v>1725</v>
      </c>
      <c r="M65" s="245"/>
      <c r="N65" s="377"/>
      <c r="O65" s="377"/>
      <c r="P65" s="377"/>
      <c r="Q65" s="377"/>
      <c r="R65" s="377"/>
      <c r="S65" s="377"/>
      <c r="T65" s="378"/>
      <c r="U65" s="231" t="s">
        <v>1530</v>
      </c>
      <c r="V65" s="233"/>
      <c r="W65" s="233"/>
      <c r="X65" s="233"/>
      <c r="Y65" s="233"/>
      <c r="Z65" s="233"/>
      <c r="AA65" s="233"/>
      <c r="AB65" s="233"/>
      <c r="AC65" s="233"/>
      <c r="AD65" s="232"/>
      <c r="AE65" s="257"/>
      <c r="AF65" s="472"/>
      <c r="AG65" s="472"/>
      <c r="AH65" s="472"/>
      <c r="AI65" s="472"/>
      <c r="AJ65" s="472"/>
      <c r="AK65" s="472"/>
      <c r="AL65" s="380"/>
      <c r="AM65" s="407"/>
      <c r="AN65" s="407"/>
      <c r="AO65" s="256"/>
      <c r="AP65" s="256"/>
      <c r="AQ65" s="256"/>
      <c r="AR65" s="256"/>
      <c r="AS65" s="256"/>
      <c r="AT65" s="256"/>
      <c r="AU65" s="256"/>
      <c r="AV65" s="1557">
        <v>51</v>
      </c>
      <c r="AW65" s="1557"/>
      <c r="AX65" s="468" t="s">
        <v>16</v>
      </c>
      <c r="AY65" s="468"/>
      <c r="AZ65" s="216"/>
      <c r="BA65" s="226"/>
      <c r="BB65" s="473">
        <f t="shared" si="0"/>
        <v>51</v>
      </c>
      <c r="BC65" s="268"/>
    </row>
    <row r="66" spans="1:55" ht="17.100000000000001" customHeight="1">
      <c r="A66" s="229">
        <v>71</v>
      </c>
      <c r="B66" s="337">
        <v>6327</v>
      </c>
      <c r="C66" s="467" t="s">
        <v>1726</v>
      </c>
      <c r="M66" s="245"/>
      <c r="N66" s="377"/>
      <c r="O66" s="377"/>
      <c r="P66" s="377"/>
      <c r="Q66" s="377"/>
      <c r="R66" s="377"/>
      <c r="S66" s="377"/>
      <c r="T66" s="378"/>
      <c r="U66" s="231" t="s">
        <v>1532</v>
      </c>
      <c r="V66" s="233"/>
      <c r="W66" s="233"/>
      <c r="X66" s="233"/>
      <c r="Y66" s="233"/>
      <c r="Z66" s="233"/>
      <c r="AA66" s="233"/>
      <c r="AB66" s="233"/>
      <c r="AC66" s="233"/>
      <c r="AD66" s="232"/>
      <c r="AE66" s="257"/>
      <c r="AF66" s="472"/>
      <c r="AG66" s="472"/>
      <c r="AH66" s="472"/>
      <c r="AI66" s="472"/>
      <c r="AJ66" s="472"/>
      <c r="AK66" s="472"/>
      <c r="AL66" s="380"/>
      <c r="AM66" s="407"/>
      <c r="AN66" s="407"/>
      <c r="AO66" s="256"/>
      <c r="AP66" s="256"/>
      <c r="AQ66" s="256"/>
      <c r="AR66" s="256"/>
      <c r="AS66" s="256"/>
      <c r="AT66" s="256"/>
      <c r="AU66" s="256"/>
      <c r="AV66" s="1557">
        <v>34</v>
      </c>
      <c r="AW66" s="1557"/>
      <c r="AX66" s="468" t="s">
        <v>16</v>
      </c>
      <c r="AY66" s="468"/>
      <c r="AZ66" s="216"/>
      <c r="BA66" s="226"/>
      <c r="BB66" s="473">
        <f t="shared" si="0"/>
        <v>34</v>
      </c>
      <c r="BC66" s="268"/>
    </row>
    <row r="67" spans="1:55" ht="17.100000000000001" customHeight="1">
      <c r="A67" s="229">
        <v>71</v>
      </c>
      <c r="B67" s="337">
        <v>6328</v>
      </c>
      <c r="C67" s="467" t="s">
        <v>1727</v>
      </c>
      <c r="M67" s="245"/>
      <c r="N67" s="377"/>
      <c r="O67" s="377"/>
      <c r="P67" s="377"/>
      <c r="Q67" s="377"/>
      <c r="R67" s="377"/>
      <c r="S67" s="377"/>
      <c r="T67" s="378"/>
      <c r="U67" s="231" t="s">
        <v>1534</v>
      </c>
      <c r="V67" s="233"/>
      <c r="W67" s="233"/>
      <c r="X67" s="233"/>
      <c r="Y67" s="233"/>
      <c r="Z67" s="233"/>
      <c r="AA67" s="233"/>
      <c r="AB67" s="233"/>
      <c r="AC67" s="233"/>
      <c r="AD67" s="232"/>
      <c r="AE67" s="257"/>
      <c r="AF67" s="472"/>
      <c r="AG67" s="472"/>
      <c r="AH67" s="472"/>
      <c r="AI67" s="472"/>
      <c r="AJ67" s="472"/>
      <c r="AK67" s="472"/>
      <c r="AL67" s="380"/>
      <c r="AM67" s="407"/>
      <c r="AN67" s="407"/>
      <c r="AO67" s="256"/>
      <c r="AP67" s="256"/>
      <c r="AQ67" s="256"/>
      <c r="AR67" s="256"/>
      <c r="AS67" s="256"/>
      <c r="AT67" s="256"/>
      <c r="AU67" s="256"/>
      <c r="AV67" s="1557">
        <v>34</v>
      </c>
      <c r="AW67" s="1557"/>
      <c r="AX67" s="468" t="s">
        <v>16</v>
      </c>
      <c r="AY67" s="468"/>
      <c r="AZ67" s="216"/>
      <c r="BA67" s="226"/>
      <c r="BB67" s="473">
        <f t="shared" si="0"/>
        <v>34</v>
      </c>
      <c r="BC67" s="268"/>
    </row>
    <row r="68" spans="1:55" ht="17.100000000000001" customHeight="1">
      <c r="A68" s="229">
        <v>71</v>
      </c>
      <c r="B68" s="337">
        <v>6329</v>
      </c>
      <c r="C68" s="467" t="s">
        <v>1728</v>
      </c>
      <c r="M68" s="245"/>
      <c r="N68" s="377"/>
      <c r="O68" s="377"/>
      <c r="P68" s="377"/>
      <c r="Q68" s="377"/>
      <c r="R68" s="377"/>
      <c r="S68" s="377"/>
      <c r="T68" s="378"/>
      <c r="U68" s="231" t="s">
        <v>1536</v>
      </c>
      <c r="V68" s="233"/>
      <c r="W68" s="233"/>
      <c r="X68" s="233"/>
      <c r="Y68" s="233"/>
      <c r="Z68" s="233"/>
      <c r="AA68" s="233"/>
      <c r="AB68" s="233"/>
      <c r="AC68" s="233"/>
      <c r="AD68" s="232"/>
      <c r="AE68" s="257"/>
      <c r="AF68" s="472"/>
      <c r="AG68" s="472"/>
      <c r="AH68" s="472"/>
      <c r="AI68" s="472"/>
      <c r="AJ68" s="472"/>
      <c r="AK68" s="472"/>
      <c r="AL68" s="380"/>
      <c r="AM68" s="407"/>
      <c r="AN68" s="407"/>
      <c r="AO68" s="256"/>
      <c r="AP68" s="256"/>
      <c r="AQ68" s="256"/>
      <c r="AR68" s="256"/>
      <c r="AS68" s="256"/>
      <c r="AT68" s="256"/>
      <c r="AU68" s="256"/>
      <c r="AV68" s="1557">
        <v>26</v>
      </c>
      <c r="AW68" s="1557"/>
      <c r="AX68" s="468" t="s">
        <v>16</v>
      </c>
      <c r="AY68" s="468"/>
      <c r="AZ68" s="216"/>
      <c r="BA68" s="226"/>
      <c r="BB68" s="473">
        <f t="shared" si="0"/>
        <v>26</v>
      </c>
      <c r="BC68" s="268"/>
    </row>
    <row r="69" spans="1:55" ht="17.100000000000001" customHeight="1">
      <c r="A69" s="229">
        <v>71</v>
      </c>
      <c r="B69" s="337">
        <v>6330</v>
      </c>
      <c r="C69" s="467" t="s">
        <v>1729</v>
      </c>
      <c r="M69" s="245"/>
      <c r="N69" s="377"/>
      <c r="O69" s="377"/>
      <c r="P69" s="377"/>
      <c r="Q69" s="377"/>
      <c r="R69" s="377"/>
      <c r="S69" s="377"/>
      <c r="T69" s="378"/>
      <c r="U69" s="231" t="s">
        <v>1538</v>
      </c>
      <c r="V69" s="233"/>
      <c r="W69" s="233"/>
      <c r="X69" s="233"/>
      <c r="Y69" s="233"/>
      <c r="Z69" s="233"/>
      <c r="AA69" s="233"/>
      <c r="AB69" s="233"/>
      <c r="AC69" s="233"/>
      <c r="AD69" s="232"/>
      <c r="AE69" s="257"/>
      <c r="AF69" s="472"/>
      <c r="AG69" s="472"/>
      <c r="AH69" s="472"/>
      <c r="AI69" s="472"/>
      <c r="AJ69" s="472"/>
      <c r="AK69" s="472"/>
      <c r="AL69" s="380"/>
      <c r="AM69" s="407"/>
      <c r="AN69" s="407"/>
      <c r="AO69" s="256"/>
      <c r="AP69" s="256"/>
      <c r="AQ69" s="256"/>
      <c r="AR69" s="256"/>
      <c r="AS69" s="256"/>
      <c r="AT69" s="256"/>
      <c r="AU69" s="256"/>
      <c r="AV69" s="1557">
        <v>26</v>
      </c>
      <c r="AW69" s="1557"/>
      <c r="AX69" s="468" t="s">
        <v>16</v>
      </c>
      <c r="AY69" s="468"/>
      <c r="AZ69" s="216"/>
      <c r="BA69" s="226"/>
      <c r="BB69" s="473">
        <f t="shared" si="0"/>
        <v>26</v>
      </c>
      <c r="BC69" s="268"/>
    </row>
    <row r="70" spans="1:55" ht="17.100000000000001" customHeight="1">
      <c r="A70" s="229">
        <v>71</v>
      </c>
      <c r="B70" s="337">
        <v>6331</v>
      </c>
      <c r="C70" s="467" t="s">
        <v>1730</v>
      </c>
      <c r="M70" s="245"/>
      <c r="N70" s="377"/>
      <c r="O70" s="377"/>
      <c r="P70" s="377"/>
      <c r="Q70" s="377"/>
      <c r="R70" s="377"/>
      <c r="S70" s="377"/>
      <c r="T70" s="378"/>
      <c r="U70" s="231" t="s">
        <v>1540</v>
      </c>
      <c r="V70" s="233"/>
      <c r="W70" s="233"/>
      <c r="X70" s="233"/>
      <c r="Y70" s="233"/>
      <c r="Z70" s="233"/>
      <c r="AA70" s="233"/>
      <c r="AB70" s="233"/>
      <c r="AC70" s="233"/>
      <c r="AD70" s="232"/>
      <c r="AE70" s="257"/>
      <c r="AF70" s="472"/>
      <c r="AG70" s="472"/>
      <c r="AH70" s="472"/>
      <c r="AI70" s="472"/>
      <c r="AJ70" s="472"/>
      <c r="AK70" s="472"/>
      <c r="AL70" s="380"/>
      <c r="AM70" s="407"/>
      <c r="AN70" s="407"/>
      <c r="AO70" s="256"/>
      <c r="AP70" s="256"/>
      <c r="AQ70" s="256"/>
      <c r="AR70" s="256"/>
      <c r="AS70" s="256"/>
      <c r="AT70" s="256"/>
      <c r="AU70" s="256"/>
      <c r="AV70" s="1557">
        <v>20</v>
      </c>
      <c r="AW70" s="1557"/>
      <c r="AX70" s="468" t="s">
        <v>16</v>
      </c>
      <c r="AY70" s="468"/>
      <c r="AZ70" s="216"/>
      <c r="BA70" s="226"/>
      <c r="BB70" s="473">
        <f>AV70</f>
        <v>20</v>
      </c>
      <c r="BC70" s="268"/>
    </row>
    <row r="71" spans="1:55" ht="17.100000000000001" customHeight="1">
      <c r="A71" s="229">
        <v>71</v>
      </c>
      <c r="B71" s="337">
        <v>6332</v>
      </c>
      <c r="C71" s="467" t="s">
        <v>1731</v>
      </c>
      <c r="M71" s="245"/>
      <c r="N71" s="377"/>
      <c r="O71" s="377"/>
      <c r="P71" s="377"/>
      <c r="Q71" s="377"/>
      <c r="R71" s="377"/>
      <c r="S71" s="377"/>
      <c r="T71" s="378"/>
      <c r="U71" s="231" t="s">
        <v>1542</v>
      </c>
      <c r="V71" s="233"/>
      <c r="W71" s="233"/>
      <c r="X71" s="233"/>
      <c r="Y71" s="233"/>
      <c r="Z71" s="233"/>
      <c r="AA71" s="233"/>
      <c r="AB71" s="233"/>
      <c r="AC71" s="233"/>
      <c r="AD71" s="232"/>
      <c r="AE71" s="257"/>
      <c r="AF71" s="472"/>
      <c r="AG71" s="472"/>
      <c r="AH71" s="472"/>
      <c r="AI71" s="472"/>
      <c r="AJ71" s="472"/>
      <c r="AK71" s="472"/>
      <c r="AL71" s="380"/>
      <c r="AM71" s="407"/>
      <c r="AN71" s="407"/>
      <c r="AO71" s="256"/>
      <c r="AP71" s="256"/>
      <c r="AQ71" s="256"/>
      <c r="AR71" s="256"/>
      <c r="AS71" s="256"/>
      <c r="AT71" s="256"/>
      <c r="AU71" s="256"/>
      <c r="AV71" s="1557">
        <v>17</v>
      </c>
      <c r="AW71" s="1557"/>
      <c r="AX71" s="468" t="s">
        <v>16</v>
      </c>
      <c r="AY71" s="468"/>
      <c r="AZ71" s="216"/>
      <c r="BA71" s="226"/>
      <c r="BB71" s="473">
        <f t="shared" si="0"/>
        <v>17</v>
      </c>
      <c r="BC71" s="268"/>
    </row>
    <row r="72" spans="1:55" ht="17.100000000000001" customHeight="1">
      <c r="A72" s="229">
        <v>71</v>
      </c>
      <c r="B72" s="337">
        <v>6333</v>
      </c>
      <c r="C72" s="467" t="s">
        <v>1732</v>
      </c>
      <c r="M72" s="245"/>
      <c r="N72" s="377"/>
      <c r="O72" s="377"/>
      <c r="P72" s="377"/>
      <c r="Q72" s="377"/>
      <c r="R72" s="377"/>
      <c r="S72" s="377"/>
      <c r="T72" s="378"/>
      <c r="U72" s="231" t="s">
        <v>1544</v>
      </c>
      <c r="V72" s="233"/>
      <c r="W72" s="233"/>
      <c r="X72" s="233"/>
      <c r="Y72" s="233"/>
      <c r="Z72" s="233"/>
      <c r="AA72" s="233"/>
      <c r="AB72" s="233"/>
      <c r="AC72" s="233"/>
      <c r="AD72" s="232"/>
      <c r="AE72" s="257"/>
      <c r="AF72" s="472"/>
      <c r="AG72" s="472"/>
      <c r="AH72" s="472"/>
      <c r="AI72" s="472"/>
      <c r="AJ72" s="472"/>
      <c r="AK72" s="472"/>
      <c r="AL72" s="380"/>
      <c r="AM72" s="407"/>
      <c r="AN72" s="407"/>
      <c r="AO72" s="256"/>
      <c r="AP72" s="256"/>
      <c r="AQ72" s="256"/>
      <c r="AR72" s="256"/>
      <c r="AS72" s="256"/>
      <c r="AT72" s="256"/>
      <c r="AU72" s="256"/>
      <c r="AV72" s="1557">
        <v>15</v>
      </c>
      <c r="AW72" s="1557"/>
      <c r="AX72" s="468" t="s">
        <v>16</v>
      </c>
      <c r="AY72" s="468"/>
      <c r="AZ72" s="216"/>
      <c r="BA72" s="226"/>
      <c r="BB72" s="473">
        <f t="shared" ref="BB72:BB80" si="1">AV72</f>
        <v>15</v>
      </c>
      <c r="BC72" s="268"/>
    </row>
    <row r="73" spans="1:55" ht="17.100000000000001" customHeight="1">
      <c r="A73" s="229">
        <v>71</v>
      </c>
      <c r="B73" s="337">
        <v>6334</v>
      </c>
      <c r="C73" s="467" t="s">
        <v>1733</v>
      </c>
      <c r="M73" s="245"/>
      <c r="N73" s="377"/>
      <c r="O73" s="377"/>
      <c r="P73" s="377"/>
      <c r="Q73" s="377"/>
      <c r="R73" s="377"/>
      <c r="S73" s="377"/>
      <c r="T73" s="378"/>
      <c r="U73" s="231" t="s">
        <v>1546</v>
      </c>
      <c r="V73" s="233"/>
      <c r="W73" s="233"/>
      <c r="X73" s="233"/>
      <c r="Y73" s="233"/>
      <c r="Z73" s="233"/>
      <c r="AA73" s="233"/>
      <c r="AB73" s="233"/>
      <c r="AC73" s="233"/>
      <c r="AD73" s="232"/>
      <c r="AE73" s="257"/>
      <c r="AF73" s="472"/>
      <c r="AG73" s="472"/>
      <c r="AH73" s="472"/>
      <c r="AI73" s="472"/>
      <c r="AJ73" s="472"/>
      <c r="AK73" s="472"/>
      <c r="AL73" s="380"/>
      <c r="AM73" s="407"/>
      <c r="AN73" s="407"/>
      <c r="AO73" s="256"/>
      <c r="AP73" s="256"/>
      <c r="AQ73" s="256"/>
      <c r="AR73" s="256"/>
      <c r="AS73" s="256"/>
      <c r="AT73" s="256"/>
      <c r="AU73" s="256"/>
      <c r="AV73" s="1557">
        <v>13</v>
      </c>
      <c r="AW73" s="1557"/>
      <c r="AX73" s="468" t="s">
        <v>16</v>
      </c>
      <c r="AY73" s="468"/>
      <c r="AZ73" s="216"/>
      <c r="BA73" s="226"/>
      <c r="BB73" s="473">
        <f t="shared" si="1"/>
        <v>13</v>
      </c>
      <c r="BC73" s="268"/>
    </row>
    <row r="74" spans="1:55" ht="17.100000000000001" customHeight="1">
      <c r="A74" s="229">
        <v>71</v>
      </c>
      <c r="B74" s="337">
        <v>6335</v>
      </c>
      <c r="C74" s="467" t="s">
        <v>1734</v>
      </c>
      <c r="M74" s="245"/>
      <c r="N74" s="377"/>
      <c r="O74" s="377"/>
      <c r="P74" s="377"/>
      <c r="Q74" s="377"/>
      <c r="R74" s="377"/>
      <c r="S74" s="377"/>
      <c r="T74" s="378"/>
      <c r="U74" s="231" t="s">
        <v>1548</v>
      </c>
      <c r="V74" s="233"/>
      <c r="W74" s="233"/>
      <c r="X74" s="233"/>
      <c r="Y74" s="233"/>
      <c r="Z74" s="233"/>
      <c r="AA74" s="233"/>
      <c r="AB74" s="233"/>
      <c r="AC74" s="233"/>
      <c r="AD74" s="232"/>
      <c r="AE74" s="257"/>
      <c r="AF74" s="472"/>
      <c r="AG74" s="472"/>
      <c r="AH74" s="472"/>
      <c r="AI74" s="472"/>
      <c r="AJ74" s="472"/>
      <c r="AK74" s="472"/>
      <c r="AL74" s="380"/>
      <c r="AM74" s="407"/>
      <c r="AN74" s="407"/>
      <c r="AO74" s="256"/>
      <c r="AP74" s="256"/>
      <c r="AQ74" s="256"/>
      <c r="AR74" s="256"/>
      <c r="AS74" s="256"/>
      <c r="AT74" s="256"/>
      <c r="AU74" s="256"/>
      <c r="AV74" s="1557">
        <v>11</v>
      </c>
      <c r="AW74" s="1557"/>
      <c r="AX74" s="468" t="s">
        <v>16</v>
      </c>
      <c r="AY74" s="468"/>
      <c r="AZ74" s="216"/>
      <c r="BA74" s="226"/>
      <c r="BB74" s="473">
        <f t="shared" si="1"/>
        <v>11</v>
      </c>
      <c r="BC74" s="268"/>
    </row>
    <row r="75" spans="1:55" ht="17.100000000000001" customHeight="1">
      <c r="A75" s="229">
        <v>71</v>
      </c>
      <c r="B75" s="337">
        <v>6336</v>
      </c>
      <c r="C75" s="467" t="s">
        <v>1735</v>
      </c>
      <c r="L75" s="385"/>
      <c r="M75" s="216"/>
      <c r="N75" s="479"/>
      <c r="O75" s="479"/>
      <c r="P75" s="479"/>
      <c r="Q75" s="479"/>
      <c r="R75" s="479"/>
      <c r="S75" s="479"/>
      <c r="T75" s="480"/>
      <c r="U75" s="255" t="s">
        <v>1550</v>
      </c>
      <c r="V75" s="256"/>
      <c r="W75" s="256"/>
      <c r="X75" s="256"/>
      <c r="Y75" s="256"/>
      <c r="Z75" s="256"/>
      <c r="AA75" s="256"/>
      <c r="AB75" s="256"/>
      <c r="AC75" s="256"/>
      <c r="AD75" s="257"/>
      <c r="AE75" s="257"/>
      <c r="AF75" s="472"/>
      <c r="AG75" s="472"/>
      <c r="AH75" s="472"/>
      <c r="AI75" s="472"/>
      <c r="AJ75" s="472"/>
      <c r="AK75" s="472"/>
      <c r="AL75" s="472"/>
      <c r="AM75" s="505"/>
      <c r="AN75" s="505"/>
      <c r="AO75" s="256"/>
      <c r="AP75" s="256"/>
      <c r="AQ75" s="256"/>
      <c r="AR75" s="256"/>
      <c r="AS75" s="256"/>
      <c r="AT75" s="256"/>
      <c r="AU75" s="256"/>
      <c r="AV75" s="1558">
        <v>10</v>
      </c>
      <c r="AW75" s="1558"/>
      <c r="AX75" s="474" t="s">
        <v>16</v>
      </c>
      <c r="AY75" s="474"/>
      <c r="AZ75" s="257"/>
      <c r="BA75" s="475"/>
      <c r="BB75" s="473">
        <f t="shared" si="1"/>
        <v>10</v>
      </c>
      <c r="BC75" s="268"/>
    </row>
    <row r="76" spans="1:55" ht="17.100000000000001" customHeight="1">
      <c r="A76" s="229">
        <v>71</v>
      </c>
      <c r="B76" s="337">
        <v>6337</v>
      </c>
      <c r="C76" s="467" t="s">
        <v>1736</v>
      </c>
      <c r="D76" s="209"/>
      <c r="E76" s="209"/>
      <c r="F76" s="209"/>
      <c r="G76" s="209"/>
      <c r="H76" s="208"/>
      <c r="I76" s="208"/>
      <c r="J76" s="208"/>
      <c r="K76" s="208"/>
      <c r="L76" s="385"/>
      <c r="M76" s="208" t="s">
        <v>1737</v>
      </c>
      <c r="N76" s="208"/>
      <c r="O76" s="208"/>
      <c r="P76" s="208"/>
      <c r="Q76" s="208"/>
      <c r="R76" s="208"/>
      <c r="S76" s="209"/>
      <c r="T76" s="209"/>
      <c r="U76" s="255" t="s">
        <v>1738</v>
      </c>
      <c r="V76" s="256"/>
      <c r="W76" s="258"/>
      <c r="X76" s="258"/>
      <c r="Y76" s="258"/>
      <c r="Z76" s="258"/>
      <c r="AA76" s="258"/>
      <c r="AB76" s="258"/>
      <c r="AC76" s="258"/>
      <c r="AD76" s="258"/>
      <c r="AE76" s="258"/>
      <c r="AF76" s="258"/>
      <c r="AG76" s="258"/>
      <c r="AH76" s="258"/>
      <c r="AI76" s="258"/>
      <c r="AJ76" s="258"/>
      <c r="AK76" s="258"/>
      <c r="AL76" s="258"/>
      <c r="AM76" s="258"/>
      <c r="AN76" s="258"/>
      <c r="AO76" s="258"/>
      <c r="AP76" s="258"/>
      <c r="AQ76" s="258"/>
      <c r="AR76" s="258"/>
      <c r="AS76" s="258"/>
      <c r="AT76" s="258"/>
      <c r="AU76" s="258"/>
      <c r="AV76" s="1558">
        <v>20</v>
      </c>
      <c r="AW76" s="1558"/>
      <c r="AX76" s="474" t="s">
        <v>16</v>
      </c>
      <c r="AY76" s="474"/>
      <c r="AZ76" s="257"/>
      <c r="BA76" s="475"/>
      <c r="BB76" s="473">
        <f t="shared" si="1"/>
        <v>20</v>
      </c>
      <c r="BC76" s="268"/>
    </row>
    <row r="77" spans="1:55" ht="17.100000000000001" customHeight="1">
      <c r="A77" s="229">
        <v>71</v>
      </c>
      <c r="B77" s="337">
        <v>6338</v>
      </c>
      <c r="C77" s="467" t="s">
        <v>1739</v>
      </c>
      <c r="D77" s="209"/>
      <c r="E77" s="209"/>
      <c r="F77" s="209"/>
      <c r="G77" s="209"/>
      <c r="H77" s="208"/>
      <c r="I77" s="208"/>
      <c r="J77" s="208"/>
      <c r="K77" s="208"/>
      <c r="L77" s="385"/>
      <c r="M77" s="208"/>
      <c r="N77" s="208"/>
      <c r="O77" s="208"/>
      <c r="P77" s="208"/>
      <c r="Q77" s="208"/>
      <c r="R77" s="208"/>
      <c r="S77" s="209"/>
      <c r="T77" s="209"/>
      <c r="U77" s="255" t="s">
        <v>1447</v>
      </c>
      <c r="V77" s="256"/>
      <c r="W77" s="258"/>
      <c r="X77" s="258"/>
      <c r="Y77" s="258"/>
      <c r="Z77" s="258"/>
      <c r="AA77" s="258"/>
      <c r="AB77" s="258"/>
      <c r="AC77" s="258"/>
      <c r="AD77" s="258"/>
      <c r="AE77" s="258"/>
      <c r="AF77" s="258"/>
      <c r="AG77" s="258"/>
      <c r="AH77" s="258"/>
      <c r="AI77" s="258"/>
      <c r="AJ77" s="258"/>
      <c r="AK77" s="258"/>
      <c r="AL77" s="258"/>
      <c r="AM77" s="258"/>
      <c r="AN77" s="258"/>
      <c r="AO77" s="258"/>
      <c r="AP77" s="258"/>
      <c r="AQ77" s="258"/>
      <c r="AR77" s="258"/>
      <c r="AS77" s="258"/>
      <c r="AT77" s="258"/>
      <c r="AU77" s="258"/>
      <c r="AV77" s="1558">
        <v>17</v>
      </c>
      <c r="AW77" s="1558"/>
      <c r="AX77" s="474" t="s">
        <v>16</v>
      </c>
      <c r="AY77" s="474"/>
      <c r="AZ77" s="257"/>
      <c r="BA77" s="475"/>
      <c r="BB77" s="473">
        <f t="shared" si="1"/>
        <v>17</v>
      </c>
      <c r="BC77" s="268"/>
    </row>
    <row r="78" spans="1:55" ht="17.100000000000001" customHeight="1">
      <c r="A78" s="229">
        <v>71</v>
      </c>
      <c r="B78" s="337">
        <v>6339</v>
      </c>
      <c r="C78" s="467" t="s">
        <v>1740</v>
      </c>
      <c r="D78" s="209"/>
      <c r="E78" s="209"/>
      <c r="F78" s="209"/>
      <c r="G78" s="209"/>
      <c r="H78" s="208"/>
      <c r="I78" s="208"/>
      <c r="J78" s="208"/>
      <c r="K78" s="208"/>
      <c r="L78" s="385"/>
      <c r="M78" s="208"/>
      <c r="N78" s="208"/>
      <c r="O78" s="208"/>
      <c r="P78" s="208"/>
      <c r="Q78" s="208"/>
      <c r="R78" s="208"/>
      <c r="S78" s="209"/>
      <c r="T78" s="209"/>
      <c r="U78" s="255" t="s">
        <v>1460</v>
      </c>
      <c r="V78" s="256"/>
      <c r="W78" s="258"/>
      <c r="X78" s="258"/>
      <c r="Y78" s="258"/>
      <c r="Z78" s="258"/>
      <c r="AA78" s="258"/>
      <c r="AB78" s="258"/>
      <c r="AC78" s="258"/>
      <c r="AD78" s="258"/>
      <c r="AE78" s="258"/>
      <c r="AF78" s="258"/>
      <c r="AG78" s="258"/>
      <c r="AH78" s="258"/>
      <c r="AI78" s="258"/>
      <c r="AJ78" s="258"/>
      <c r="AK78" s="258"/>
      <c r="AL78" s="258"/>
      <c r="AM78" s="258"/>
      <c r="AN78" s="258"/>
      <c r="AO78" s="258"/>
      <c r="AP78" s="258"/>
      <c r="AQ78" s="258"/>
      <c r="AR78" s="258"/>
      <c r="AS78" s="258"/>
      <c r="AT78" s="258"/>
      <c r="AU78" s="258"/>
      <c r="AV78" s="1558">
        <v>15</v>
      </c>
      <c r="AW78" s="1558"/>
      <c r="AX78" s="474" t="s">
        <v>16</v>
      </c>
      <c r="AY78" s="474"/>
      <c r="AZ78" s="257"/>
      <c r="BA78" s="475"/>
      <c r="BB78" s="473">
        <f t="shared" si="1"/>
        <v>15</v>
      </c>
      <c r="BC78" s="268"/>
    </row>
    <row r="79" spans="1:55" ht="17.100000000000001" customHeight="1">
      <c r="A79" s="229">
        <v>71</v>
      </c>
      <c r="B79" s="337">
        <v>6340</v>
      </c>
      <c r="C79" s="467" t="s">
        <v>1741</v>
      </c>
      <c r="D79" s="501"/>
      <c r="E79" s="209"/>
      <c r="F79" s="209"/>
      <c r="G79" s="209"/>
      <c r="H79" s="208"/>
      <c r="I79" s="208"/>
      <c r="J79" s="208"/>
      <c r="K79" s="208"/>
      <c r="L79" s="385"/>
      <c r="M79" s="216"/>
      <c r="N79" s="216"/>
      <c r="O79" s="216"/>
      <c r="P79" s="216"/>
      <c r="Q79" s="216"/>
      <c r="R79" s="216"/>
      <c r="S79" s="217"/>
      <c r="T79" s="294"/>
      <c r="U79" s="255" t="s">
        <v>1742</v>
      </c>
      <c r="V79" s="256"/>
      <c r="W79" s="258"/>
      <c r="X79" s="258"/>
      <c r="Y79" s="258"/>
      <c r="Z79" s="258"/>
      <c r="AA79" s="258"/>
      <c r="AB79" s="258"/>
      <c r="AC79" s="258"/>
      <c r="AD79" s="258"/>
      <c r="AE79" s="258"/>
      <c r="AF79" s="258"/>
      <c r="AG79" s="258"/>
      <c r="AH79" s="258"/>
      <c r="AI79" s="258"/>
      <c r="AJ79" s="258"/>
      <c r="AK79" s="258"/>
      <c r="AL79" s="258"/>
      <c r="AM79" s="258"/>
      <c r="AN79" s="258"/>
      <c r="AO79" s="258"/>
      <c r="AP79" s="258"/>
      <c r="AQ79" s="258"/>
      <c r="AR79" s="258"/>
      <c r="AS79" s="258"/>
      <c r="AT79" s="258"/>
      <c r="AU79" s="258"/>
      <c r="AV79" s="1558">
        <v>13</v>
      </c>
      <c r="AW79" s="1558"/>
      <c r="AX79" s="474" t="s">
        <v>16</v>
      </c>
      <c r="AY79" s="474"/>
      <c r="AZ79" s="257"/>
      <c r="BA79" s="475"/>
      <c r="BB79" s="473">
        <f t="shared" si="1"/>
        <v>13</v>
      </c>
      <c r="BC79" s="268"/>
    </row>
    <row r="80" spans="1:55" ht="17.100000000000001" customHeight="1">
      <c r="A80" s="243">
        <v>71</v>
      </c>
      <c r="B80" s="351">
        <v>6341</v>
      </c>
      <c r="C80" s="506" t="s">
        <v>1743</v>
      </c>
      <c r="D80" s="507"/>
      <c r="E80" s="508"/>
      <c r="F80" s="508"/>
      <c r="G80" s="508"/>
      <c r="H80" s="508"/>
      <c r="I80" s="508"/>
      <c r="J80" s="508"/>
      <c r="K80" s="508"/>
      <c r="L80" s="509"/>
      <c r="M80" s="246" t="s">
        <v>1744</v>
      </c>
      <c r="N80" s="247"/>
      <c r="O80" s="247"/>
      <c r="P80" s="247"/>
      <c r="Q80" s="247"/>
      <c r="R80" s="247"/>
      <c r="S80" s="247"/>
      <c r="T80" s="247"/>
      <c r="U80" s="247"/>
      <c r="V80" s="405"/>
      <c r="W80" s="405"/>
      <c r="X80" s="405"/>
      <c r="Y80" s="405"/>
      <c r="Z80" s="405"/>
      <c r="AA80" s="405"/>
      <c r="AB80" s="405"/>
      <c r="AC80" s="405"/>
      <c r="AD80" s="405"/>
      <c r="AE80" s="247"/>
      <c r="AF80" s="405"/>
      <c r="AG80" s="405"/>
      <c r="AH80" s="405"/>
      <c r="AI80" s="405"/>
      <c r="AJ80" s="405"/>
      <c r="AK80" s="405"/>
      <c r="AL80" s="510"/>
      <c r="AM80" s="510"/>
      <c r="AN80" s="510"/>
      <c r="AO80" s="405"/>
      <c r="AP80" s="405"/>
      <c r="AQ80" s="405"/>
      <c r="AR80" s="405"/>
      <c r="AS80" s="405"/>
      <c r="AT80" s="405"/>
      <c r="AU80" s="405"/>
      <c r="AV80" s="1559">
        <v>10</v>
      </c>
      <c r="AW80" s="1560"/>
      <c r="AX80" s="511" t="s">
        <v>16</v>
      </c>
      <c r="AY80" s="512"/>
      <c r="AZ80" s="513"/>
      <c r="BA80" s="514"/>
      <c r="BB80" s="391">
        <f t="shared" si="1"/>
        <v>10</v>
      </c>
      <c r="BC80" s="330"/>
    </row>
  </sheetData>
  <mergeCells count="78">
    <mergeCell ref="D16:L17"/>
    <mergeCell ref="M16:T17"/>
    <mergeCell ref="AV16:AW16"/>
    <mergeCell ref="AV17:AW17"/>
    <mergeCell ref="M7:T8"/>
    <mergeCell ref="AV7:AW7"/>
    <mergeCell ref="AV8:AW8"/>
    <mergeCell ref="AV9:AW9"/>
    <mergeCell ref="AV10:AW10"/>
    <mergeCell ref="AV11:AW11"/>
    <mergeCell ref="AV22:AW22"/>
    <mergeCell ref="AV12:AW12"/>
    <mergeCell ref="AV13:AW13"/>
    <mergeCell ref="AV14:AW14"/>
    <mergeCell ref="AV15:AW15"/>
    <mergeCell ref="AV18:AW18"/>
    <mergeCell ref="D19:L20"/>
    <mergeCell ref="AV19:AW19"/>
    <mergeCell ref="AV20:AW20"/>
    <mergeCell ref="AV21:AW21"/>
    <mergeCell ref="AV34:AW34"/>
    <mergeCell ref="AV23:AW23"/>
    <mergeCell ref="AV24:AW24"/>
    <mergeCell ref="AV25:AW25"/>
    <mergeCell ref="AV26:AW26"/>
    <mergeCell ref="AV27:AW27"/>
    <mergeCell ref="AV28:AW28"/>
    <mergeCell ref="AV29:AW29"/>
    <mergeCell ref="AV30:AW30"/>
    <mergeCell ref="AV31:AW31"/>
    <mergeCell ref="AV32:AW32"/>
    <mergeCell ref="AV33:AW33"/>
    <mergeCell ref="AV46:AW46"/>
    <mergeCell ref="AV35:AW35"/>
    <mergeCell ref="AV36:AW36"/>
    <mergeCell ref="AV37:AW37"/>
    <mergeCell ref="AV38:AW38"/>
    <mergeCell ref="AV39:AW39"/>
    <mergeCell ref="AV40:AW40"/>
    <mergeCell ref="AV41:AW41"/>
    <mergeCell ref="AV42:AW42"/>
    <mergeCell ref="AV43:AW43"/>
    <mergeCell ref="AV44:AW44"/>
    <mergeCell ref="AV45:AW45"/>
    <mergeCell ref="AV58:AW58"/>
    <mergeCell ref="AV47:AW47"/>
    <mergeCell ref="AV48:AW48"/>
    <mergeCell ref="AV49:AW49"/>
    <mergeCell ref="AV50:AW50"/>
    <mergeCell ref="AV51:AW51"/>
    <mergeCell ref="AV52:AW52"/>
    <mergeCell ref="AV53:AW53"/>
    <mergeCell ref="AV54:AW54"/>
    <mergeCell ref="AV55:AW55"/>
    <mergeCell ref="AV56:AW56"/>
    <mergeCell ref="AV57:AW57"/>
    <mergeCell ref="AV70:AW70"/>
    <mergeCell ref="AV59:AW59"/>
    <mergeCell ref="AV60:AW60"/>
    <mergeCell ref="AV61:AW61"/>
    <mergeCell ref="AV62:AW62"/>
    <mergeCell ref="AV63:AW63"/>
    <mergeCell ref="AV64:AW64"/>
    <mergeCell ref="AV65:AW65"/>
    <mergeCell ref="AV66:AW66"/>
    <mergeCell ref="AV67:AW67"/>
    <mergeCell ref="AV68:AW68"/>
    <mergeCell ref="AV69:AW69"/>
    <mergeCell ref="AV77:AW77"/>
    <mergeCell ref="AV78:AW78"/>
    <mergeCell ref="AV79:AW79"/>
    <mergeCell ref="AV80:AW80"/>
    <mergeCell ref="AV71:AW71"/>
    <mergeCell ref="AV72:AW72"/>
    <mergeCell ref="AV73:AW73"/>
    <mergeCell ref="AV74:AW74"/>
    <mergeCell ref="AV75:AW75"/>
    <mergeCell ref="AV76:AW76"/>
  </mergeCells>
  <phoneticPr fontId="1"/>
  <printOptions horizontalCentered="1"/>
  <pageMargins left="0.59055118110236227" right="0.59055118110236227" top="0.62992125984251968" bottom="0.39370078740157483" header="0.51181102362204722" footer="0.31496062992125984"/>
  <pageSetup paperSize="9" scale="46" orientation="portrait" r:id="rId1"/>
  <headerFooter>
    <oddHeader>&amp;R&amp;9福祉型障害児入所施設</oddHeader>
    <oddFooter>&amp;C&amp;14&amp;P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sheetPr>
  <dimension ref="A1:BD141"/>
  <sheetViews>
    <sheetView view="pageBreakPreview" zoomScaleNormal="100" zoomScaleSheetLayoutView="100" workbookViewId="0"/>
  </sheetViews>
  <sheetFormatPr defaultColWidth="9" defaultRowHeight="13.5"/>
  <cols>
    <col min="1" max="1" width="4.625" style="300" customWidth="1"/>
    <col min="2" max="2" width="7.625" style="300" customWidth="1"/>
    <col min="3" max="3" width="32.125" style="207" customWidth="1"/>
    <col min="4" max="7" width="2.375" style="300" customWidth="1"/>
    <col min="8" max="18" width="2.375" style="207" customWidth="1"/>
    <col min="19" max="22" width="2.375" style="300" customWidth="1"/>
    <col min="23" max="51" width="2.375" style="331" customWidth="1"/>
    <col min="52" max="53" width="2.375" style="300" customWidth="1"/>
    <col min="54" max="55" width="8.625" style="300" customWidth="1"/>
    <col min="56" max="56" width="2.75" style="300" customWidth="1"/>
    <col min="57" max="16384" width="9" style="300"/>
  </cols>
  <sheetData>
    <row r="1" spans="1:56" ht="17.25">
      <c r="A1" s="205"/>
    </row>
    <row r="2" spans="1:56" ht="17.25">
      <c r="A2" s="205"/>
    </row>
    <row r="3" spans="1:56" ht="17.25">
      <c r="A3" s="205"/>
    </row>
    <row r="4" spans="1:56" ht="17.25">
      <c r="A4" s="205"/>
      <c r="B4" s="332"/>
    </row>
    <row r="5" spans="1:56">
      <c r="A5" s="220" t="s">
        <v>92</v>
      </c>
      <c r="B5" s="307"/>
      <c r="C5" s="222" t="s">
        <v>2</v>
      </c>
      <c r="D5" s="333"/>
      <c r="E5" s="334"/>
      <c r="F5" s="334"/>
      <c r="G5" s="334"/>
      <c r="H5" s="232"/>
      <c r="I5" s="232"/>
      <c r="J5" s="232"/>
      <c r="K5" s="232"/>
      <c r="L5" s="232"/>
      <c r="M5" s="232"/>
      <c r="N5" s="232"/>
      <c r="O5" s="232"/>
      <c r="P5" s="232"/>
      <c r="Q5" s="232"/>
      <c r="R5" s="232"/>
      <c r="S5" s="334"/>
      <c r="T5" s="334"/>
      <c r="U5" s="334"/>
      <c r="V5" s="335"/>
      <c r="W5" s="334"/>
      <c r="X5" s="334"/>
      <c r="Y5" s="334"/>
      <c r="Z5" s="334"/>
      <c r="AA5" s="334"/>
      <c r="AB5" s="334" t="s">
        <v>112</v>
      </c>
      <c r="AC5" s="336"/>
      <c r="AD5" s="336"/>
      <c r="AE5" s="336"/>
      <c r="AF5" s="336"/>
      <c r="AG5" s="336"/>
      <c r="AH5" s="336"/>
      <c r="AI5" s="336"/>
      <c r="AJ5" s="336"/>
      <c r="AK5" s="336"/>
      <c r="AL5" s="336"/>
      <c r="AM5" s="336"/>
      <c r="AN5" s="336"/>
      <c r="AO5" s="336"/>
      <c r="AP5" s="336"/>
      <c r="AQ5" s="336"/>
      <c r="AR5" s="336"/>
      <c r="AS5" s="336"/>
      <c r="AT5" s="336"/>
      <c r="AU5" s="336"/>
      <c r="AV5" s="336"/>
      <c r="AW5" s="336"/>
      <c r="AX5" s="336"/>
      <c r="AY5" s="336"/>
      <c r="AZ5" s="334"/>
      <c r="BA5" s="334"/>
      <c r="BB5" s="223" t="s">
        <v>4</v>
      </c>
      <c r="BC5" s="223" t="s">
        <v>5</v>
      </c>
      <c r="BD5" s="301"/>
    </row>
    <row r="6" spans="1:56">
      <c r="A6" s="224" t="s">
        <v>6</v>
      </c>
      <c r="B6" s="225" t="s">
        <v>7</v>
      </c>
      <c r="C6" s="226"/>
      <c r="D6" s="308"/>
      <c r="E6" s="304"/>
      <c r="F6" s="304"/>
      <c r="G6" s="304"/>
      <c r="H6" s="216"/>
      <c r="I6" s="216"/>
      <c r="J6" s="216"/>
      <c r="K6" s="216"/>
      <c r="L6" s="216"/>
      <c r="M6" s="216"/>
      <c r="N6" s="216"/>
      <c r="O6" s="216"/>
      <c r="P6" s="216"/>
      <c r="Q6" s="216"/>
      <c r="R6" s="216"/>
      <c r="S6" s="304"/>
      <c r="T6" s="304"/>
      <c r="U6" s="304"/>
      <c r="V6" s="304"/>
      <c r="W6" s="305"/>
      <c r="X6" s="305"/>
      <c r="Y6" s="305"/>
      <c r="Z6" s="305"/>
      <c r="AA6" s="305"/>
      <c r="AB6" s="305"/>
      <c r="AC6" s="305"/>
      <c r="AD6" s="305"/>
      <c r="AE6" s="305"/>
      <c r="AF6" s="305"/>
      <c r="AG6" s="305"/>
      <c r="AH6" s="305"/>
      <c r="AI6" s="305"/>
      <c r="AJ6" s="305"/>
      <c r="AK6" s="305"/>
      <c r="AL6" s="305"/>
      <c r="AM6" s="305"/>
      <c r="AN6" s="305"/>
      <c r="AO6" s="305"/>
      <c r="AP6" s="305"/>
      <c r="AQ6" s="305"/>
      <c r="AR6" s="305"/>
      <c r="AS6" s="305"/>
      <c r="AT6" s="305"/>
      <c r="AU6" s="305"/>
      <c r="AV6" s="305"/>
      <c r="AW6" s="305"/>
      <c r="AX6" s="305"/>
      <c r="AY6" s="305"/>
      <c r="AZ6" s="304"/>
      <c r="BA6" s="304"/>
      <c r="BB6" s="228" t="s">
        <v>8</v>
      </c>
      <c r="BC6" s="228" t="s">
        <v>9</v>
      </c>
      <c r="BD6" s="301"/>
    </row>
    <row r="7" spans="1:56" ht="14.25">
      <c r="A7" s="229">
        <v>71</v>
      </c>
      <c r="B7" s="408">
        <v>6400</v>
      </c>
      <c r="C7" s="515" t="s">
        <v>1745</v>
      </c>
      <c r="D7" s="1586" t="s">
        <v>1746</v>
      </c>
      <c r="E7" s="1587"/>
      <c r="F7" s="1587"/>
      <c r="G7" s="1587"/>
      <c r="H7" s="1587"/>
      <c r="I7" s="1587"/>
      <c r="J7" s="1587"/>
      <c r="K7" s="1587"/>
      <c r="L7" s="1588"/>
      <c r="M7" s="245" t="s">
        <v>1487</v>
      </c>
      <c r="N7" s="208"/>
      <c r="O7" s="208"/>
      <c r="P7" s="208"/>
      <c r="Q7" s="208"/>
      <c r="R7" s="208"/>
      <c r="S7" s="208"/>
      <c r="T7" s="385"/>
      <c r="U7" s="281" t="s">
        <v>1488</v>
      </c>
      <c r="V7" s="380"/>
      <c r="W7" s="380"/>
      <c r="X7" s="380"/>
      <c r="Y7" s="380"/>
      <c r="Z7" s="380"/>
      <c r="AA7" s="380"/>
      <c r="AB7" s="380"/>
      <c r="AC7" s="380"/>
      <c r="AD7" s="380"/>
      <c r="AE7" s="216"/>
      <c r="AF7" s="380"/>
      <c r="AG7" s="380"/>
      <c r="AH7" s="380"/>
      <c r="AI7" s="380"/>
      <c r="AJ7" s="380"/>
      <c r="AK7" s="380"/>
      <c r="AL7" s="380"/>
      <c r="AM7" s="380"/>
      <c r="AN7" s="380"/>
      <c r="AO7" s="380"/>
      <c r="AP7" s="380"/>
      <c r="AQ7" s="380"/>
      <c r="AR7" s="380"/>
      <c r="AS7" s="380"/>
      <c r="AT7" s="380"/>
      <c r="AU7" s="380"/>
      <c r="AV7" s="1557">
        <v>141</v>
      </c>
      <c r="AW7" s="1557"/>
      <c r="AX7" s="468" t="s">
        <v>16</v>
      </c>
      <c r="AY7" s="400"/>
      <c r="AZ7" s="469"/>
      <c r="BA7" s="470"/>
      <c r="BB7" s="471">
        <f t="shared" ref="BB7:BB57" si="0">AV7</f>
        <v>141</v>
      </c>
      <c r="BC7" s="268" t="s">
        <v>159</v>
      </c>
    </row>
    <row r="8" spans="1:56" ht="14.25">
      <c r="A8" s="229">
        <v>71</v>
      </c>
      <c r="B8" s="337">
        <v>6401</v>
      </c>
      <c r="C8" s="515" t="s">
        <v>1747</v>
      </c>
      <c r="D8" s="1586"/>
      <c r="E8" s="1587"/>
      <c r="F8" s="1587"/>
      <c r="G8" s="1587"/>
      <c r="H8" s="1587"/>
      <c r="I8" s="1587"/>
      <c r="J8" s="1587"/>
      <c r="K8" s="1587"/>
      <c r="L8" s="1588"/>
      <c r="M8" s="376"/>
      <c r="N8" s="377"/>
      <c r="O8" s="377"/>
      <c r="P8" s="377"/>
      <c r="Q8" s="377"/>
      <c r="R8" s="377"/>
      <c r="S8" s="377"/>
      <c r="T8" s="378"/>
      <c r="U8" s="231" t="s">
        <v>1490</v>
      </c>
      <c r="V8" s="334"/>
      <c r="W8" s="334"/>
      <c r="X8" s="334"/>
      <c r="Y8" s="334"/>
      <c r="Z8" s="334"/>
      <c r="AA8" s="334"/>
      <c r="AB8" s="334"/>
      <c r="AC8" s="334"/>
      <c r="AD8" s="232"/>
      <c r="AE8" s="257"/>
      <c r="AF8" s="472"/>
      <c r="AG8" s="472"/>
      <c r="AH8" s="472"/>
      <c r="AI8" s="472"/>
      <c r="AJ8" s="472"/>
      <c r="AK8" s="472"/>
      <c r="AL8" s="380"/>
      <c r="AM8" s="407"/>
      <c r="AN8" s="407"/>
      <c r="AO8" s="310"/>
      <c r="AP8" s="310"/>
      <c r="AQ8" s="310"/>
      <c r="AR8" s="310"/>
      <c r="AS8" s="310"/>
      <c r="AT8" s="310"/>
      <c r="AU8" s="310"/>
      <c r="AV8" s="1557">
        <v>141</v>
      </c>
      <c r="AW8" s="1557"/>
      <c r="AX8" s="468" t="s">
        <v>16</v>
      </c>
      <c r="AY8" s="468"/>
      <c r="AZ8" s="216"/>
      <c r="BA8" s="226"/>
      <c r="BB8" s="473">
        <f t="shared" si="0"/>
        <v>141</v>
      </c>
      <c r="BC8" s="268"/>
    </row>
    <row r="9" spans="1:56" ht="14.25">
      <c r="A9" s="229">
        <v>71</v>
      </c>
      <c r="B9" s="408">
        <v>6402</v>
      </c>
      <c r="C9" s="515" t="s">
        <v>1748</v>
      </c>
      <c r="D9" s="375"/>
      <c r="E9" s="278"/>
      <c r="F9" s="278"/>
      <c r="G9" s="301"/>
      <c r="H9" s="377"/>
      <c r="I9" s="377"/>
      <c r="J9" s="377"/>
      <c r="K9" s="377"/>
      <c r="L9" s="378"/>
      <c r="M9" s="376"/>
      <c r="N9" s="377"/>
      <c r="O9" s="377"/>
      <c r="P9" s="377"/>
      <c r="Q9" s="377"/>
      <c r="R9" s="377"/>
      <c r="S9" s="377"/>
      <c r="T9" s="378"/>
      <c r="U9" s="231" t="s">
        <v>1492</v>
      </c>
      <c r="V9" s="334"/>
      <c r="W9" s="334"/>
      <c r="X9" s="334"/>
      <c r="Y9" s="334"/>
      <c r="Z9" s="334"/>
      <c r="AA9" s="334"/>
      <c r="AB9" s="334"/>
      <c r="AC9" s="334"/>
      <c r="AD9" s="232"/>
      <c r="AE9" s="257"/>
      <c r="AF9" s="472"/>
      <c r="AG9" s="472"/>
      <c r="AH9" s="472"/>
      <c r="AI9" s="472"/>
      <c r="AJ9" s="472"/>
      <c r="AK9" s="472"/>
      <c r="AL9" s="472"/>
      <c r="AM9" s="407"/>
      <c r="AN9" s="407"/>
      <c r="AO9" s="310"/>
      <c r="AP9" s="310"/>
      <c r="AQ9" s="310"/>
      <c r="AR9" s="310"/>
      <c r="AS9" s="310"/>
      <c r="AT9" s="310"/>
      <c r="AU9" s="310"/>
      <c r="AV9" s="1557">
        <v>70</v>
      </c>
      <c r="AW9" s="1557"/>
      <c r="AX9" s="468" t="s">
        <v>16</v>
      </c>
      <c r="AY9" s="468"/>
      <c r="AZ9" s="216"/>
      <c r="BA9" s="226"/>
      <c r="BB9" s="473">
        <f t="shared" si="0"/>
        <v>70</v>
      </c>
      <c r="BC9" s="268"/>
    </row>
    <row r="10" spans="1:56" ht="14.25">
      <c r="A10" s="229">
        <v>71</v>
      </c>
      <c r="B10" s="337">
        <v>6403</v>
      </c>
      <c r="C10" s="515" t="s">
        <v>1749</v>
      </c>
      <c r="D10" s="375"/>
      <c r="E10" s="278"/>
      <c r="F10" s="278"/>
      <c r="G10" s="301"/>
      <c r="H10" s="377"/>
      <c r="I10" s="377"/>
      <c r="J10" s="377"/>
      <c r="K10" s="377"/>
      <c r="L10" s="378"/>
      <c r="M10" s="376"/>
      <c r="N10" s="377"/>
      <c r="O10" s="377"/>
      <c r="P10" s="377"/>
      <c r="Q10" s="377"/>
      <c r="R10" s="377"/>
      <c r="S10" s="377"/>
      <c r="T10" s="378"/>
      <c r="U10" s="231" t="s">
        <v>1494</v>
      </c>
      <c r="V10" s="334"/>
      <c r="W10" s="334"/>
      <c r="X10" s="334"/>
      <c r="Y10" s="334"/>
      <c r="Z10" s="334"/>
      <c r="AA10" s="334"/>
      <c r="AB10" s="334"/>
      <c r="AC10" s="334"/>
      <c r="AD10" s="232"/>
      <c r="AE10" s="257"/>
      <c r="AF10" s="472"/>
      <c r="AG10" s="472"/>
      <c r="AH10" s="472"/>
      <c r="AI10" s="472"/>
      <c r="AJ10" s="472"/>
      <c r="AK10" s="472"/>
      <c r="AL10" s="472"/>
      <c r="AM10" s="407"/>
      <c r="AN10" s="407"/>
      <c r="AO10" s="310"/>
      <c r="AP10" s="310"/>
      <c r="AQ10" s="310"/>
      <c r="AR10" s="310"/>
      <c r="AS10" s="310"/>
      <c r="AT10" s="310"/>
      <c r="AU10" s="310"/>
      <c r="AV10" s="1557">
        <v>47</v>
      </c>
      <c r="AW10" s="1557"/>
      <c r="AX10" s="468" t="s">
        <v>16</v>
      </c>
      <c r="AY10" s="468"/>
      <c r="AZ10" s="216"/>
      <c r="BA10" s="226"/>
      <c r="BB10" s="473">
        <f t="shared" si="0"/>
        <v>47</v>
      </c>
      <c r="BC10" s="268"/>
    </row>
    <row r="11" spans="1:56" ht="14.25">
      <c r="A11" s="229">
        <v>71</v>
      </c>
      <c r="B11" s="408">
        <v>6404</v>
      </c>
      <c r="C11" s="515" t="s">
        <v>1750</v>
      </c>
      <c r="D11" s="375"/>
      <c r="E11" s="278"/>
      <c r="F11" s="278"/>
      <c r="G11" s="301"/>
      <c r="H11" s="377"/>
      <c r="I11" s="377"/>
      <c r="J11" s="377"/>
      <c r="K11" s="377"/>
      <c r="L11" s="378"/>
      <c r="M11" s="376"/>
      <c r="N11" s="377"/>
      <c r="O11" s="377"/>
      <c r="P11" s="377"/>
      <c r="Q11" s="377"/>
      <c r="R11" s="377"/>
      <c r="S11" s="377"/>
      <c r="T11" s="378"/>
      <c r="U11" s="231" t="s">
        <v>1496</v>
      </c>
      <c r="V11" s="334"/>
      <c r="W11" s="334"/>
      <c r="X11" s="334"/>
      <c r="Y11" s="334"/>
      <c r="Z11" s="334"/>
      <c r="AA11" s="334"/>
      <c r="AB11" s="334"/>
      <c r="AC11" s="334"/>
      <c r="AD11" s="232"/>
      <c r="AE11" s="257"/>
      <c r="AF11" s="472"/>
      <c r="AG11" s="472"/>
      <c r="AH11" s="472"/>
      <c r="AI11" s="472"/>
      <c r="AJ11" s="472"/>
      <c r="AK11" s="472"/>
      <c r="AL11" s="472"/>
      <c r="AM11" s="407"/>
      <c r="AN11" s="407"/>
      <c r="AO11" s="310"/>
      <c r="AP11" s="310"/>
      <c r="AQ11" s="310"/>
      <c r="AR11" s="310"/>
      <c r="AS11" s="310"/>
      <c r="AT11" s="310"/>
      <c r="AU11" s="310"/>
      <c r="AV11" s="1557">
        <v>38</v>
      </c>
      <c r="AW11" s="1557"/>
      <c r="AX11" s="468" t="s">
        <v>16</v>
      </c>
      <c r="AY11" s="468"/>
      <c r="AZ11" s="216"/>
      <c r="BA11" s="226"/>
      <c r="BB11" s="473">
        <f t="shared" si="0"/>
        <v>38</v>
      </c>
      <c r="BC11" s="268"/>
    </row>
    <row r="12" spans="1:56" ht="14.25">
      <c r="A12" s="229">
        <v>71</v>
      </c>
      <c r="B12" s="337">
        <v>6405</v>
      </c>
      <c r="C12" s="515" t="s">
        <v>1751</v>
      </c>
      <c r="M12" s="245"/>
      <c r="U12" s="255" t="s">
        <v>286</v>
      </c>
      <c r="V12" s="310"/>
      <c r="W12" s="311"/>
      <c r="X12" s="311"/>
      <c r="Y12" s="311"/>
      <c r="Z12" s="311"/>
      <c r="AA12" s="311"/>
      <c r="AB12" s="311"/>
      <c r="AC12" s="311"/>
      <c r="AD12" s="311"/>
      <c r="AE12" s="311"/>
      <c r="AF12" s="311"/>
      <c r="AG12" s="311"/>
      <c r="AH12" s="311"/>
      <c r="AI12" s="311"/>
      <c r="AJ12" s="311"/>
      <c r="AK12" s="311"/>
      <c r="AL12" s="311"/>
      <c r="AM12" s="311"/>
      <c r="AN12" s="311"/>
      <c r="AO12" s="311"/>
      <c r="AP12" s="311"/>
      <c r="AQ12" s="311"/>
      <c r="AR12" s="311"/>
      <c r="AS12" s="311"/>
      <c r="AT12" s="311"/>
      <c r="AU12" s="311"/>
      <c r="AV12" s="1558">
        <v>28</v>
      </c>
      <c r="AW12" s="1558"/>
      <c r="AX12" s="474" t="s">
        <v>16</v>
      </c>
      <c r="AY12" s="474"/>
      <c r="AZ12" s="257"/>
      <c r="BA12" s="475"/>
      <c r="BB12" s="473">
        <f t="shared" si="0"/>
        <v>28</v>
      </c>
      <c r="BC12" s="476"/>
    </row>
    <row r="13" spans="1:56" ht="14.25">
      <c r="A13" s="229">
        <v>71</v>
      </c>
      <c r="B13" s="408">
        <v>6406</v>
      </c>
      <c r="C13" s="515" t="s">
        <v>1752</v>
      </c>
      <c r="M13" s="245"/>
      <c r="U13" s="255" t="s">
        <v>299</v>
      </c>
      <c r="V13" s="310"/>
      <c r="W13" s="311"/>
      <c r="X13" s="311"/>
      <c r="Y13" s="311"/>
      <c r="Z13" s="311"/>
      <c r="AA13" s="311"/>
      <c r="AB13" s="311"/>
      <c r="AC13" s="311"/>
      <c r="AD13" s="311"/>
      <c r="AE13" s="311"/>
      <c r="AF13" s="311"/>
      <c r="AG13" s="311"/>
      <c r="AH13" s="311"/>
      <c r="AI13" s="311"/>
      <c r="AJ13" s="311"/>
      <c r="AK13" s="311"/>
      <c r="AL13" s="311"/>
      <c r="AM13" s="311"/>
      <c r="AN13" s="311"/>
      <c r="AO13" s="311"/>
      <c r="AP13" s="311"/>
      <c r="AQ13" s="311"/>
      <c r="AR13" s="311"/>
      <c r="AS13" s="311"/>
      <c r="AT13" s="311"/>
      <c r="AU13" s="311"/>
      <c r="AV13" s="1558">
        <v>25</v>
      </c>
      <c r="AW13" s="1558"/>
      <c r="AX13" s="474" t="s">
        <v>16</v>
      </c>
      <c r="AY13" s="474"/>
      <c r="AZ13" s="257"/>
      <c r="BA13" s="475"/>
      <c r="BB13" s="473">
        <f t="shared" si="0"/>
        <v>25</v>
      </c>
      <c r="BC13" s="476"/>
    </row>
    <row r="14" spans="1:56" ht="14.25">
      <c r="A14" s="229">
        <v>71</v>
      </c>
      <c r="B14" s="337">
        <v>6407</v>
      </c>
      <c r="C14" s="515" t="s">
        <v>1753</v>
      </c>
      <c r="M14" s="245"/>
      <c r="U14" s="255" t="s">
        <v>312</v>
      </c>
      <c r="V14" s="310"/>
      <c r="W14" s="311"/>
      <c r="X14" s="311"/>
      <c r="Y14" s="311"/>
      <c r="Z14" s="311"/>
      <c r="AA14" s="311"/>
      <c r="AB14" s="311"/>
      <c r="AC14" s="311"/>
      <c r="AD14" s="311"/>
      <c r="AE14" s="311"/>
      <c r="AF14" s="311"/>
      <c r="AG14" s="311"/>
      <c r="AH14" s="311"/>
      <c r="AI14" s="311"/>
      <c r="AJ14" s="311"/>
      <c r="AK14" s="311"/>
      <c r="AL14" s="311"/>
      <c r="AM14" s="311"/>
      <c r="AN14" s="311"/>
      <c r="AO14" s="311"/>
      <c r="AP14" s="311"/>
      <c r="AQ14" s="311"/>
      <c r="AR14" s="311"/>
      <c r="AS14" s="311"/>
      <c r="AT14" s="311"/>
      <c r="AU14" s="311"/>
      <c r="AV14" s="1558">
        <v>23</v>
      </c>
      <c r="AW14" s="1558"/>
      <c r="AX14" s="474" t="s">
        <v>16</v>
      </c>
      <c r="AY14" s="474"/>
      <c r="AZ14" s="257"/>
      <c r="BA14" s="475"/>
      <c r="BB14" s="473">
        <f t="shared" si="0"/>
        <v>23</v>
      </c>
      <c r="BC14" s="476"/>
    </row>
    <row r="15" spans="1:56" ht="14.25">
      <c r="A15" s="229">
        <v>71</v>
      </c>
      <c r="B15" s="408">
        <v>6408</v>
      </c>
      <c r="C15" s="515" t="s">
        <v>1754</v>
      </c>
      <c r="M15" s="245"/>
      <c r="U15" s="255" t="s">
        <v>325</v>
      </c>
      <c r="V15" s="310"/>
      <c r="W15" s="311"/>
      <c r="X15" s="311"/>
      <c r="Y15" s="311"/>
      <c r="Z15" s="311"/>
      <c r="AA15" s="311"/>
      <c r="AB15" s="311"/>
      <c r="AC15" s="311"/>
      <c r="AD15" s="311"/>
      <c r="AE15" s="311"/>
      <c r="AF15" s="311"/>
      <c r="AG15" s="311"/>
      <c r="AH15" s="311"/>
      <c r="AI15" s="311"/>
      <c r="AJ15" s="311"/>
      <c r="AK15" s="311"/>
      <c r="AL15" s="311"/>
      <c r="AM15" s="311"/>
      <c r="AN15" s="311"/>
      <c r="AO15" s="311"/>
      <c r="AP15" s="311"/>
      <c r="AQ15" s="311"/>
      <c r="AR15" s="311"/>
      <c r="AS15" s="311"/>
      <c r="AT15" s="311"/>
      <c r="AU15" s="311"/>
      <c r="AV15" s="1558">
        <v>20</v>
      </c>
      <c r="AW15" s="1558"/>
      <c r="AX15" s="474" t="s">
        <v>16</v>
      </c>
      <c r="AY15" s="474"/>
      <c r="AZ15" s="257"/>
      <c r="BA15" s="475"/>
      <c r="BB15" s="473">
        <f t="shared" si="0"/>
        <v>20</v>
      </c>
      <c r="BC15" s="476"/>
    </row>
    <row r="16" spans="1:56" ht="14.25">
      <c r="A16" s="229">
        <v>71</v>
      </c>
      <c r="B16" s="337">
        <v>6409</v>
      </c>
      <c r="C16" s="515" t="s">
        <v>1755</v>
      </c>
      <c r="M16" s="245"/>
      <c r="U16" s="255" t="s">
        <v>338</v>
      </c>
      <c r="V16" s="310"/>
      <c r="W16" s="311"/>
      <c r="X16" s="311"/>
      <c r="Y16" s="311"/>
      <c r="Z16" s="311"/>
      <c r="AA16" s="311"/>
      <c r="AB16" s="311"/>
      <c r="AC16" s="311"/>
      <c r="AD16" s="311"/>
      <c r="AE16" s="311"/>
      <c r="AF16" s="311"/>
      <c r="AG16" s="311"/>
      <c r="AH16" s="311"/>
      <c r="AI16" s="311"/>
      <c r="AJ16" s="311"/>
      <c r="AK16" s="311"/>
      <c r="AL16" s="311"/>
      <c r="AM16" s="311"/>
      <c r="AN16" s="311"/>
      <c r="AO16" s="311"/>
      <c r="AP16" s="311"/>
      <c r="AQ16" s="311"/>
      <c r="AR16" s="311"/>
      <c r="AS16" s="311"/>
      <c r="AT16" s="311"/>
      <c r="AU16" s="311"/>
      <c r="AV16" s="1558">
        <v>17</v>
      </c>
      <c r="AW16" s="1558"/>
      <c r="AX16" s="474" t="s">
        <v>16</v>
      </c>
      <c r="AY16" s="474"/>
      <c r="AZ16" s="257"/>
      <c r="BA16" s="475"/>
      <c r="BB16" s="473">
        <f t="shared" si="0"/>
        <v>17</v>
      </c>
      <c r="BC16" s="476"/>
    </row>
    <row r="17" spans="1:55" ht="14.25">
      <c r="A17" s="229">
        <v>71</v>
      </c>
      <c r="B17" s="408">
        <v>6410</v>
      </c>
      <c r="C17" s="515" t="s">
        <v>1756</v>
      </c>
      <c r="D17" s="208"/>
      <c r="M17" s="245"/>
      <c r="U17" s="255" t="s">
        <v>351</v>
      </c>
      <c r="V17" s="310"/>
      <c r="W17" s="311"/>
      <c r="X17" s="311"/>
      <c r="Y17" s="311"/>
      <c r="Z17" s="311"/>
      <c r="AA17" s="311"/>
      <c r="AB17" s="311"/>
      <c r="AC17" s="311"/>
      <c r="AD17" s="311"/>
      <c r="AE17" s="311"/>
      <c r="AF17" s="311"/>
      <c r="AG17" s="311"/>
      <c r="AH17" s="311"/>
      <c r="AI17" s="311"/>
      <c r="AJ17" s="311"/>
      <c r="AK17" s="311"/>
      <c r="AL17" s="311"/>
      <c r="AM17" s="311"/>
      <c r="AN17" s="311"/>
      <c r="AO17" s="311"/>
      <c r="AP17" s="311"/>
      <c r="AQ17" s="311"/>
      <c r="AR17" s="311"/>
      <c r="AS17" s="311"/>
      <c r="AT17" s="311"/>
      <c r="AU17" s="311"/>
      <c r="AV17" s="1558">
        <v>14</v>
      </c>
      <c r="AW17" s="1558"/>
      <c r="AX17" s="474" t="s">
        <v>16</v>
      </c>
      <c r="AY17" s="474"/>
      <c r="AZ17" s="257"/>
      <c r="BA17" s="475"/>
      <c r="BB17" s="473">
        <f t="shared" si="0"/>
        <v>14</v>
      </c>
      <c r="BC17" s="476"/>
    </row>
    <row r="18" spans="1:55" ht="14.25">
      <c r="A18" s="229">
        <v>71</v>
      </c>
      <c r="B18" s="337">
        <v>6411</v>
      </c>
      <c r="C18" s="515" t="s">
        <v>1757</v>
      </c>
      <c r="D18" s="208"/>
      <c r="M18" s="245"/>
      <c r="U18" s="255" t="s">
        <v>364</v>
      </c>
      <c r="V18" s="310"/>
      <c r="W18" s="311"/>
      <c r="X18" s="311"/>
      <c r="Y18" s="311"/>
      <c r="Z18" s="311"/>
      <c r="AA18" s="311"/>
      <c r="AB18" s="311"/>
      <c r="AC18" s="311"/>
      <c r="AD18" s="311"/>
      <c r="AE18" s="311"/>
      <c r="AF18" s="311"/>
      <c r="AG18" s="311"/>
      <c r="AH18" s="311"/>
      <c r="AI18" s="311"/>
      <c r="AJ18" s="311"/>
      <c r="AK18" s="311"/>
      <c r="AL18" s="311"/>
      <c r="AM18" s="311"/>
      <c r="AN18" s="311"/>
      <c r="AO18" s="311"/>
      <c r="AP18" s="311"/>
      <c r="AQ18" s="311"/>
      <c r="AR18" s="311"/>
      <c r="AS18" s="311"/>
      <c r="AT18" s="311"/>
      <c r="AU18" s="311"/>
      <c r="AV18" s="1558">
        <v>13</v>
      </c>
      <c r="AW18" s="1558"/>
      <c r="AX18" s="474" t="s">
        <v>16</v>
      </c>
      <c r="AY18" s="474"/>
      <c r="AZ18" s="257"/>
      <c r="BA18" s="475"/>
      <c r="BB18" s="473">
        <f t="shared" si="0"/>
        <v>13</v>
      </c>
      <c r="BC18" s="476"/>
    </row>
    <row r="19" spans="1:55" ht="14.25">
      <c r="A19" s="229">
        <v>71</v>
      </c>
      <c r="B19" s="408">
        <v>6412</v>
      </c>
      <c r="C19" s="515" t="s">
        <v>1758</v>
      </c>
      <c r="D19" s="208"/>
      <c r="M19" s="245"/>
      <c r="U19" s="255" t="s">
        <v>377</v>
      </c>
      <c r="V19" s="310"/>
      <c r="W19" s="311"/>
      <c r="X19" s="311"/>
      <c r="Y19" s="311"/>
      <c r="Z19" s="311"/>
      <c r="AA19" s="311"/>
      <c r="AB19" s="311"/>
      <c r="AC19" s="311"/>
      <c r="AD19" s="311"/>
      <c r="AE19" s="311"/>
      <c r="AF19" s="311"/>
      <c r="AG19" s="311"/>
      <c r="AH19" s="311"/>
      <c r="AI19" s="311"/>
      <c r="AJ19" s="311"/>
      <c r="AK19" s="311"/>
      <c r="AL19" s="311"/>
      <c r="AM19" s="311"/>
      <c r="AN19" s="311"/>
      <c r="AO19" s="311"/>
      <c r="AP19" s="311"/>
      <c r="AQ19" s="311"/>
      <c r="AR19" s="311"/>
      <c r="AS19" s="311"/>
      <c r="AT19" s="311"/>
      <c r="AU19" s="311"/>
      <c r="AV19" s="1558">
        <v>12</v>
      </c>
      <c r="AW19" s="1558"/>
      <c r="AX19" s="474" t="s">
        <v>16</v>
      </c>
      <c r="AY19" s="474"/>
      <c r="AZ19" s="257"/>
      <c r="BA19" s="475"/>
      <c r="BB19" s="473">
        <f t="shared" si="0"/>
        <v>12</v>
      </c>
      <c r="BC19" s="476"/>
    </row>
    <row r="20" spans="1:55" ht="14.25">
      <c r="A20" s="229">
        <v>71</v>
      </c>
      <c r="B20" s="337">
        <v>6413</v>
      </c>
      <c r="C20" s="515" t="s">
        <v>1759</v>
      </c>
      <c r="D20" s="208"/>
      <c r="M20" s="245"/>
      <c r="U20" s="255" t="s">
        <v>390</v>
      </c>
      <c r="V20" s="310"/>
      <c r="W20" s="311"/>
      <c r="X20" s="311"/>
      <c r="Y20" s="311"/>
      <c r="Z20" s="311"/>
      <c r="AA20" s="311"/>
      <c r="AB20" s="311"/>
      <c r="AC20" s="311"/>
      <c r="AD20" s="311"/>
      <c r="AE20" s="311"/>
      <c r="AF20" s="311"/>
      <c r="AG20" s="311"/>
      <c r="AH20" s="311"/>
      <c r="AI20" s="311"/>
      <c r="AJ20" s="311"/>
      <c r="AK20" s="311"/>
      <c r="AL20" s="311"/>
      <c r="AM20" s="311"/>
      <c r="AN20" s="311"/>
      <c r="AO20" s="311"/>
      <c r="AP20" s="311"/>
      <c r="AQ20" s="311"/>
      <c r="AR20" s="311"/>
      <c r="AS20" s="311"/>
      <c r="AT20" s="311"/>
      <c r="AU20" s="311"/>
      <c r="AV20" s="1558">
        <v>11</v>
      </c>
      <c r="AW20" s="1558"/>
      <c r="AX20" s="474" t="s">
        <v>16</v>
      </c>
      <c r="AY20" s="474"/>
      <c r="AZ20" s="257"/>
      <c r="BA20" s="475"/>
      <c r="BB20" s="473">
        <f t="shared" si="0"/>
        <v>11</v>
      </c>
      <c r="BC20" s="476"/>
    </row>
    <row r="21" spans="1:55" ht="14.25">
      <c r="A21" s="229">
        <v>71</v>
      </c>
      <c r="B21" s="408">
        <v>6414</v>
      </c>
      <c r="C21" s="515" t="s">
        <v>1760</v>
      </c>
      <c r="D21" s="208"/>
      <c r="M21" s="245"/>
      <c r="U21" s="255" t="s">
        <v>403</v>
      </c>
      <c r="V21" s="310"/>
      <c r="W21" s="311"/>
      <c r="X21" s="311"/>
      <c r="Y21" s="311"/>
      <c r="Z21" s="311"/>
      <c r="AA21" s="311"/>
      <c r="AB21" s="311"/>
      <c r="AC21" s="311"/>
      <c r="AD21" s="311"/>
      <c r="AE21" s="311"/>
      <c r="AF21" s="311"/>
      <c r="AG21" s="311"/>
      <c r="AH21" s="311"/>
      <c r="AI21" s="311"/>
      <c r="AJ21" s="311"/>
      <c r="AK21" s="311"/>
      <c r="AL21" s="311"/>
      <c r="AM21" s="311"/>
      <c r="AN21" s="311"/>
      <c r="AO21" s="311"/>
      <c r="AP21" s="311"/>
      <c r="AQ21" s="311"/>
      <c r="AR21" s="311"/>
      <c r="AS21" s="311"/>
      <c r="AT21" s="311"/>
      <c r="AU21" s="311"/>
      <c r="AV21" s="1558">
        <v>10</v>
      </c>
      <c r="AW21" s="1558"/>
      <c r="AX21" s="474" t="s">
        <v>16</v>
      </c>
      <c r="AY21" s="474"/>
      <c r="AZ21" s="257"/>
      <c r="BA21" s="475"/>
      <c r="BB21" s="473">
        <f t="shared" si="0"/>
        <v>10</v>
      </c>
      <c r="BC21" s="476"/>
    </row>
    <row r="22" spans="1:55" ht="14.25">
      <c r="A22" s="229">
        <v>71</v>
      </c>
      <c r="B22" s="337">
        <v>6415</v>
      </c>
      <c r="C22" s="515" t="s">
        <v>1761</v>
      </c>
      <c r="D22" s="208"/>
      <c r="M22" s="245"/>
      <c r="U22" s="255" t="s">
        <v>416</v>
      </c>
      <c r="V22" s="310"/>
      <c r="W22" s="311"/>
      <c r="X22" s="311"/>
      <c r="Y22" s="311"/>
      <c r="Z22" s="311"/>
      <c r="AA22" s="311"/>
      <c r="AB22" s="311"/>
      <c r="AC22" s="311"/>
      <c r="AD22" s="311"/>
      <c r="AE22" s="311"/>
      <c r="AF22" s="311"/>
      <c r="AG22" s="311"/>
      <c r="AH22" s="311"/>
      <c r="AI22" s="311"/>
      <c r="AJ22" s="311"/>
      <c r="AK22" s="311"/>
      <c r="AL22" s="311"/>
      <c r="AM22" s="311"/>
      <c r="AN22" s="311"/>
      <c r="AO22" s="311"/>
      <c r="AP22" s="311"/>
      <c r="AQ22" s="311"/>
      <c r="AR22" s="311"/>
      <c r="AS22" s="311"/>
      <c r="AT22" s="311"/>
      <c r="AU22" s="311"/>
      <c r="AV22" s="1558">
        <v>9</v>
      </c>
      <c r="AW22" s="1558"/>
      <c r="AX22" s="474" t="s">
        <v>16</v>
      </c>
      <c r="AY22" s="474"/>
      <c r="AZ22" s="257"/>
      <c r="BA22" s="475"/>
      <c r="BB22" s="473">
        <f t="shared" si="0"/>
        <v>9</v>
      </c>
      <c r="BC22" s="476"/>
    </row>
    <row r="23" spans="1:55" ht="14.25">
      <c r="A23" s="229">
        <v>71</v>
      </c>
      <c r="B23" s="408">
        <v>6416</v>
      </c>
      <c r="C23" s="515" t="s">
        <v>1762</v>
      </c>
      <c r="D23" s="208"/>
      <c r="M23" s="245"/>
      <c r="U23" s="255" t="s">
        <v>429</v>
      </c>
      <c r="V23" s="310"/>
      <c r="W23" s="311"/>
      <c r="X23" s="311"/>
      <c r="Y23" s="311"/>
      <c r="Z23" s="311"/>
      <c r="AA23" s="311"/>
      <c r="AB23" s="311"/>
      <c r="AC23" s="311"/>
      <c r="AD23" s="311"/>
      <c r="AE23" s="311"/>
      <c r="AF23" s="311"/>
      <c r="AG23" s="311"/>
      <c r="AH23" s="311"/>
      <c r="AI23" s="311"/>
      <c r="AJ23" s="311"/>
      <c r="AK23" s="311"/>
      <c r="AL23" s="311"/>
      <c r="AM23" s="311"/>
      <c r="AN23" s="311"/>
      <c r="AO23" s="311"/>
      <c r="AP23" s="311"/>
      <c r="AQ23" s="311"/>
      <c r="AR23" s="311"/>
      <c r="AS23" s="311"/>
      <c r="AT23" s="311"/>
      <c r="AU23" s="311"/>
      <c r="AV23" s="1558">
        <v>9</v>
      </c>
      <c r="AW23" s="1558"/>
      <c r="AX23" s="474" t="s">
        <v>16</v>
      </c>
      <c r="AY23" s="474"/>
      <c r="AZ23" s="257"/>
      <c r="BA23" s="475"/>
      <c r="BB23" s="473">
        <f t="shared" si="0"/>
        <v>9</v>
      </c>
      <c r="BC23" s="476"/>
    </row>
    <row r="24" spans="1:55" ht="14.25">
      <c r="A24" s="229">
        <v>71</v>
      </c>
      <c r="B24" s="337">
        <v>6417</v>
      </c>
      <c r="C24" s="515" t="s">
        <v>1763</v>
      </c>
      <c r="D24" s="208"/>
      <c r="M24" s="245"/>
      <c r="U24" s="255" t="s">
        <v>442</v>
      </c>
      <c r="V24" s="310"/>
      <c r="W24" s="311"/>
      <c r="X24" s="311"/>
      <c r="Y24" s="311"/>
      <c r="Z24" s="311"/>
      <c r="AA24" s="311"/>
      <c r="AB24" s="311"/>
      <c r="AC24" s="311"/>
      <c r="AD24" s="311"/>
      <c r="AE24" s="311"/>
      <c r="AF24" s="311"/>
      <c r="AG24" s="311"/>
      <c r="AH24" s="311"/>
      <c r="AI24" s="311"/>
      <c r="AJ24" s="311"/>
      <c r="AK24" s="311"/>
      <c r="AL24" s="311"/>
      <c r="AM24" s="311"/>
      <c r="AN24" s="311"/>
      <c r="AO24" s="311"/>
      <c r="AP24" s="311"/>
      <c r="AQ24" s="311"/>
      <c r="AR24" s="311"/>
      <c r="AS24" s="311"/>
      <c r="AT24" s="311"/>
      <c r="AU24" s="311"/>
      <c r="AV24" s="1558">
        <v>8</v>
      </c>
      <c r="AW24" s="1558"/>
      <c r="AX24" s="474" t="s">
        <v>16</v>
      </c>
      <c r="AY24" s="474"/>
      <c r="AZ24" s="257"/>
      <c r="BA24" s="475"/>
      <c r="BB24" s="473">
        <f t="shared" si="0"/>
        <v>8</v>
      </c>
      <c r="BC24" s="476"/>
    </row>
    <row r="25" spans="1:55" ht="14.25">
      <c r="A25" s="229">
        <v>71</v>
      </c>
      <c r="B25" s="408">
        <v>6418</v>
      </c>
      <c r="C25" s="515" t="s">
        <v>1764</v>
      </c>
      <c r="D25" s="208"/>
      <c r="M25" s="245"/>
      <c r="U25" s="255" t="s">
        <v>455</v>
      </c>
      <c r="V25" s="310"/>
      <c r="W25" s="311"/>
      <c r="X25" s="311"/>
      <c r="Y25" s="311"/>
      <c r="Z25" s="311"/>
      <c r="AA25" s="311"/>
      <c r="AB25" s="311"/>
      <c r="AC25" s="311"/>
      <c r="AD25" s="311"/>
      <c r="AE25" s="311"/>
      <c r="AF25" s="311"/>
      <c r="AG25" s="311"/>
      <c r="AH25" s="311"/>
      <c r="AI25" s="311"/>
      <c r="AJ25" s="311"/>
      <c r="AK25" s="311"/>
      <c r="AL25" s="311"/>
      <c r="AM25" s="311"/>
      <c r="AN25" s="311"/>
      <c r="AO25" s="311"/>
      <c r="AP25" s="311"/>
      <c r="AQ25" s="311"/>
      <c r="AR25" s="311"/>
      <c r="AS25" s="311"/>
      <c r="AT25" s="311"/>
      <c r="AU25" s="311"/>
      <c r="AV25" s="1558">
        <v>7</v>
      </c>
      <c r="AW25" s="1558"/>
      <c r="AX25" s="474" t="s">
        <v>16</v>
      </c>
      <c r="AY25" s="474"/>
      <c r="AZ25" s="257"/>
      <c r="BA25" s="475"/>
      <c r="BB25" s="473">
        <f t="shared" si="0"/>
        <v>7</v>
      </c>
      <c r="BC25" s="476"/>
    </row>
    <row r="26" spans="1:55" ht="14.25">
      <c r="A26" s="229">
        <v>71</v>
      </c>
      <c r="B26" s="337">
        <v>6419</v>
      </c>
      <c r="C26" s="515" t="s">
        <v>1765</v>
      </c>
      <c r="D26" s="208"/>
      <c r="M26" s="245"/>
      <c r="U26" s="255" t="s">
        <v>468</v>
      </c>
      <c r="V26" s="310"/>
      <c r="W26" s="311"/>
      <c r="X26" s="311"/>
      <c r="Y26" s="311"/>
      <c r="Z26" s="311"/>
      <c r="AA26" s="311"/>
      <c r="AB26" s="311"/>
      <c r="AC26" s="311"/>
      <c r="AD26" s="311"/>
      <c r="AE26" s="311"/>
      <c r="AF26" s="311"/>
      <c r="AG26" s="311"/>
      <c r="AH26" s="311"/>
      <c r="AI26" s="311"/>
      <c r="AJ26" s="311"/>
      <c r="AK26" s="311"/>
      <c r="AL26" s="311"/>
      <c r="AM26" s="311"/>
      <c r="AN26" s="311"/>
      <c r="AO26" s="311"/>
      <c r="AP26" s="311"/>
      <c r="AQ26" s="311"/>
      <c r="AR26" s="311"/>
      <c r="AS26" s="311"/>
      <c r="AT26" s="311"/>
      <c r="AU26" s="311"/>
      <c r="AV26" s="1558">
        <v>7</v>
      </c>
      <c r="AW26" s="1558"/>
      <c r="AX26" s="474" t="s">
        <v>16</v>
      </c>
      <c r="AY26" s="474"/>
      <c r="AZ26" s="257"/>
      <c r="BA26" s="475"/>
      <c r="BB26" s="473">
        <f t="shared" si="0"/>
        <v>7</v>
      </c>
      <c r="BC26" s="476"/>
    </row>
    <row r="27" spans="1:55" ht="14.25">
      <c r="A27" s="229">
        <v>71</v>
      </c>
      <c r="B27" s="408">
        <v>6420</v>
      </c>
      <c r="C27" s="515" t="s">
        <v>1766</v>
      </c>
      <c r="D27" s="208"/>
      <c r="M27" s="245"/>
      <c r="U27" s="255" t="s">
        <v>481</v>
      </c>
      <c r="V27" s="310"/>
      <c r="W27" s="311"/>
      <c r="X27" s="311"/>
      <c r="Y27" s="311"/>
      <c r="Z27" s="311"/>
      <c r="AA27" s="311"/>
      <c r="AB27" s="311"/>
      <c r="AC27" s="311"/>
      <c r="AD27" s="311"/>
      <c r="AE27" s="311"/>
      <c r="AF27" s="311"/>
      <c r="AG27" s="311"/>
      <c r="AH27" s="311"/>
      <c r="AI27" s="311"/>
      <c r="AJ27" s="311"/>
      <c r="AK27" s="311"/>
      <c r="AL27" s="311"/>
      <c r="AM27" s="311"/>
      <c r="AN27" s="311"/>
      <c r="AO27" s="311"/>
      <c r="AP27" s="311"/>
      <c r="AQ27" s="311"/>
      <c r="AR27" s="311"/>
      <c r="AS27" s="311"/>
      <c r="AT27" s="311"/>
      <c r="AU27" s="311"/>
      <c r="AV27" s="1558">
        <v>6</v>
      </c>
      <c r="AW27" s="1558"/>
      <c r="AX27" s="474" t="s">
        <v>16</v>
      </c>
      <c r="AY27" s="474"/>
      <c r="AZ27" s="257"/>
      <c r="BA27" s="475"/>
      <c r="BB27" s="473">
        <f t="shared" si="0"/>
        <v>6</v>
      </c>
      <c r="BC27" s="476"/>
    </row>
    <row r="28" spans="1:55" ht="14.25">
      <c r="A28" s="229">
        <v>71</v>
      </c>
      <c r="B28" s="337">
        <v>6421</v>
      </c>
      <c r="C28" s="515" t="s">
        <v>1767</v>
      </c>
      <c r="M28" s="231" t="s">
        <v>1521</v>
      </c>
      <c r="N28" s="477"/>
      <c r="O28" s="477"/>
      <c r="P28" s="477"/>
      <c r="Q28" s="477"/>
      <c r="R28" s="477"/>
      <c r="S28" s="477"/>
      <c r="T28" s="478"/>
      <c r="U28" s="231" t="s">
        <v>1522</v>
      </c>
      <c r="V28" s="334"/>
      <c r="W28" s="334"/>
      <c r="X28" s="334"/>
      <c r="Y28" s="334"/>
      <c r="Z28" s="334"/>
      <c r="AA28" s="334"/>
      <c r="AB28" s="334"/>
      <c r="AC28" s="334"/>
      <c r="AD28" s="232"/>
      <c r="AE28" s="257"/>
      <c r="AF28" s="472"/>
      <c r="AG28" s="472"/>
      <c r="AH28" s="472"/>
      <c r="AI28" s="472"/>
      <c r="AJ28" s="472"/>
      <c r="AK28" s="472"/>
      <c r="AL28" s="380"/>
      <c r="AM28" s="407"/>
      <c r="AN28" s="407"/>
      <c r="AO28" s="310"/>
      <c r="AP28" s="310"/>
      <c r="AQ28" s="310"/>
      <c r="AR28" s="310"/>
      <c r="AS28" s="310"/>
      <c r="AT28" s="310"/>
      <c r="AU28" s="310"/>
      <c r="AV28" s="1557">
        <v>141</v>
      </c>
      <c r="AW28" s="1557"/>
      <c r="AX28" s="468" t="s">
        <v>16</v>
      </c>
      <c r="AY28" s="468"/>
      <c r="AZ28" s="216"/>
      <c r="BA28" s="226"/>
      <c r="BB28" s="473">
        <f t="shared" si="0"/>
        <v>141</v>
      </c>
      <c r="BC28" s="268"/>
    </row>
    <row r="29" spans="1:55" ht="14.25">
      <c r="A29" s="229">
        <v>71</v>
      </c>
      <c r="B29" s="408">
        <v>6422</v>
      </c>
      <c r="C29" s="515" t="s">
        <v>1768</v>
      </c>
      <c r="M29" s="245"/>
      <c r="N29" s="377"/>
      <c r="O29" s="377"/>
      <c r="P29" s="377"/>
      <c r="Q29" s="377"/>
      <c r="R29" s="377"/>
      <c r="S29" s="377"/>
      <c r="T29" s="378"/>
      <c r="U29" s="231" t="s">
        <v>1524</v>
      </c>
      <c r="V29" s="334"/>
      <c r="W29" s="334"/>
      <c r="X29" s="334"/>
      <c r="Y29" s="334"/>
      <c r="Z29" s="334"/>
      <c r="AA29" s="334"/>
      <c r="AB29" s="334"/>
      <c r="AC29" s="334"/>
      <c r="AD29" s="232"/>
      <c r="AE29" s="257"/>
      <c r="AF29" s="472"/>
      <c r="AG29" s="472"/>
      <c r="AH29" s="472"/>
      <c r="AI29" s="472"/>
      <c r="AJ29" s="472"/>
      <c r="AK29" s="472"/>
      <c r="AL29" s="380"/>
      <c r="AM29" s="407"/>
      <c r="AN29" s="407"/>
      <c r="AO29" s="310"/>
      <c r="AP29" s="310"/>
      <c r="AQ29" s="310"/>
      <c r="AR29" s="310"/>
      <c r="AS29" s="310"/>
      <c r="AT29" s="310"/>
      <c r="AU29" s="310"/>
      <c r="AV29" s="1557">
        <v>141</v>
      </c>
      <c r="AW29" s="1557"/>
      <c r="AX29" s="468" t="s">
        <v>16</v>
      </c>
      <c r="AY29" s="468"/>
      <c r="AZ29" s="216"/>
      <c r="BA29" s="226"/>
      <c r="BB29" s="473">
        <f t="shared" si="0"/>
        <v>141</v>
      </c>
      <c r="BC29" s="268"/>
    </row>
    <row r="30" spans="1:55" ht="14.25">
      <c r="A30" s="229">
        <v>71</v>
      </c>
      <c r="B30" s="337">
        <v>6423</v>
      </c>
      <c r="C30" s="515" t="s">
        <v>1769</v>
      </c>
      <c r="M30" s="245"/>
      <c r="N30" s="377"/>
      <c r="O30" s="377"/>
      <c r="P30" s="377"/>
      <c r="Q30" s="377"/>
      <c r="R30" s="377"/>
      <c r="S30" s="377"/>
      <c r="T30" s="378"/>
      <c r="U30" s="231" t="s">
        <v>1526</v>
      </c>
      <c r="V30" s="334"/>
      <c r="W30" s="334"/>
      <c r="X30" s="334"/>
      <c r="Y30" s="334"/>
      <c r="Z30" s="334"/>
      <c r="AA30" s="334"/>
      <c r="AB30" s="334"/>
      <c r="AC30" s="334"/>
      <c r="AD30" s="232"/>
      <c r="AE30" s="257"/>
      <c r="AF30" s="472"/>
      <c r="AG30" s="472"/>
      <c r="AH30" s="472"/>
      <c r="AI30" s="472"/>
      <c r="AJ30" s="472"/>
      <c r="AK30" s="472"/>
      <c r="AL30" s="380"/>
      <c r="AM30" s="407"/>
      <c r="AN30" s="407"/>
      <c r="AO30" s="310"/>
      <c r="AP30" s="310"/>
      <c r="AQ30" s="310"/>
      <c r="AR30" s="310"/>
      <c r="AS30" s="310"/>
      <c r="AT30" s="310"/>
      <c r="AU30" s="310"/>
      <c r="AV30" s="1557">
        <v>141</v>
      </c>
      <c r="AW30" s="1557"/>
      <c r="AX30" s="468" t="s">
        <v>16</v>
      </c>
      <c r="AY30" s="468"/>
      <c r="AZ30" s="216"/>
      <c r="BA30" s="226"/>
      <c r="BB30" s="473">
        <f t="shared" si="0"/>
        <v>141</v>
      </c>
      <c r="BC30" s="268"/>
    </row>
    <row r="31" spans="1:55" ht="14.25">
      <c r="A31" s="229">
        <v>71</v>
      </c>
      <c r="B31" s="408">
        <v>6424</v>
      </c>
      <c r="C31" s="515" t="s">
        <v>1770</v>
      </c>
      <c r="M31" s="245"/>
      <c r="N31" s="377"/>
      <c r="O31" s="377"/>
      <c r="P31" s="377"/>
      <c r="Q31" s="377"/>
      <c r="R31" s="377"/>
      <c r="S31" s="377"/>
      <c r="T31" s="378"/>
      <c r="U31" s="231" t="s">
        <v>1528</v>
      </c>
      <c r="V31" s="334"/>
      <c r="W31" s="334"/>
      <c r="X31" s="334"/>
      <c r="Y31" s="334"/>
      <c r="Z31" s="334"/>
      <c r="AA31" s="334"/>
      <c r="AB31" s="334"/>
      <c r="AC31" s="334"/>
      <c r="AD31" s="232"/>
      <c r="AE31" s="257"/>
      <c r="AF31" s="472"/>
      <c r="AG31" s="472"/>
      <c r="AH31" s="472"/>
      <c r="AI31" s="472"/>
      <c r="AJ31" s="472"/>
      <c r="AK31" s="472"/>
      <c r="AL31" s="380"/>
      <c r="AM31" s="407"/>
      <c r="AN31" s="407"/>
      <c r="AO31" s="310"/>
      <c r="AP31" s="310"/>
      <c r="AQ31" s="310"/>
      <c r="AR31" s="310"/>
      <c r="AS31" s="310"/>
      <c r="AT31" s="310"/>
      <c r="AU31" s="310"/>
      <c r="AV31" s="1557">
        <v>70</v>
      </c>
      <c r="AW31" s="1557"/>
      <c r="AX31" s="468" t="s">
        <v>16</v>
      </c>
      <c r="AY31" s="468"/>
      <c r="AZ31" s="216"/>
      <c r="BA31" s="226"/>
      <c r="BB31" s="473">
        <f t="shared" si="0"/>
        <v>70</v>
      </c>
      <c r="BC31" s="268"/>
    </row>
    <row r="32" spans="1:55" ht="14.25">
      <c r="A32" s="229">
        <v>71</v>
      </c>
      <c r="B32" s="337">
        <v>6425</v>
      </c>
      <c r="C32" s="515" t="s">
        <v>1771</v>
      </c>
      <c r="M32" s="245"/>
      <c r="N32" s="377"/>
      <c r="O32" s="377"/>
      <c r="P32" s="377"/>
      <c r="Q32" s="377"/>
      <c r="R32" s="377"/>
      <c r="S32" s="377"/>
      <c r="T32" s="378"/>
      <c r="U32" s="231" t="s">
        <v>1530</v>
      </c>
      <c r="V32" s="334"/>
      <c r="W32" s="334"/>
      <c r="X32" s="334"/>
      <c r="Y32" s="334"/>
      <c r="Z32" s="334"/>
      <c r="AA32" s="334"/>
      <c r="AB32" s="334"/>
      <c r="AC32" s="334"/>
      <c r="AD32" s="232"/>
      <c r="AE32" s="257"/>
      <c r="AF32" s="472"/>
      <c r="AG32" s="472"/>
      <c r="AH32" s="472"/>
      <c r="AI32" s="472"/>
      <c r="AJ32" s="472"/>
      <c r="AK32" s="472"/>
      <c r="AL32" s="380"/>
      <c r="AM32" s="407"/>
      <c r="AN32" s="407"/>
      <c r="AO32" s="310"/>
      <c r="AP32" s="310"/>
      <c r="AQ32" s="310"/>
      <c r="AR32" s="310"/>
      <c r="AS32" s="310"/>
      <c r="AT32" s="310"/>
      <c r="AU32" s="310"/>
      <c r="AV32" s="1557">
        <v>70</v>
      </c>
      <c r="AW32" s="1557"/>
      <c r="AX32" s="468" t="s">
        <v>16</v>
      </c>
      <c r="AY32" s="468"/>
      <c r="AZ32" s="216"/>
      <c r="BA32" s="226"/>
      <c r="BB32" s="473">
        <f t="shared" si="0"/>
        <v>70</v>
      </c>
      <c r="BC32" s="268"/>
    </row>
    <row r="33" spans="1:55" ht="14.25">
      <c r="A33" s="229">
        <v>71</v>
      </c>
      <c r="B33" s="408">
        <v>6426</v>
      </c>
      <c r="C33" s="515" t="s">
        <v>1772</v>
      </c>
      <c r="M33" s="245"/>
      <c r="N33" s="377"/>
      <c r="O33" s="377"/>
      <c r="P33" s="377"/>
      <c r="Q33" s="377"/>
      <c r="R33" s="377"/>
      <c r="S33" s="377"/>
      <c r="T33" s="378"/>
      <c r="U33" s="231" t="s">
        <v>1532</v>
      </c>
      <c r="V33" s="334"/>
      <c r="W33" s="334"/>
      <c r="X33" s="334"/>
      <c r="Y33" s="334"/>
      <c r="Z33" s="334"/>
      <c r="AA33" s="334"/>
      <c r="AB33" s="334"/>
      <c r="AC33" s="334"/>
      <c r="AD33" s="232"/>
      <c r="AE33" s="257"/>
      <c r="AF33" s="472"/>
      <c r="AG33" s="472"/>
      <c r="AH33" s="472"/>
      <c r="AI33" s="472"/>
      <c r="AJ33" s="472"/>
      <c r="AK33" s="472"/>
      <c r="AL33" s="380"/>
      <c r="AM33" s="407"/>
      <c r="AN33" s="407"/>
      <c r="AO33" s="310"/>
      <c r="AP33" s="310"/>
      <c r="AQ33" s="310"/>
      <c r="AR33" s="310"/>
      <c r="AS33" s="310"/>
      <c r="AT33" s="310"/>
      <c r="AU33" s="310"/>
      <c r="AV33" s="1557">
        <v>47</v>
      </c>
      <c r="AW33" s="1557"/>
      <c r="AX33" s="468" t="s">
        <v>16</v>
      </c>
      <c r="AY33" s="468"/>
      <c r="AZ33" s="216"/>
      <c r="BA33" s="226"/>
      <c r="BB33" s="473">
        <f t="shared" si="0"/>
        <v>47</v>
      </c>
      <c r="BC33" s="268"/>
    </row>
    <row r="34" spans="1:55" ht="14.25">
      <c r="A34" s="229">
        <v>71</v>
      </c>
      <c r="B34" s="337">
        <v>6427</v>
      </c>
      <c r="C34" s="515" t="s">
        <v>1773</v>
      </c>
      <c r="M34" s="245"/>
      <c r="N34" s="377"/>
      <c r="O34" s="377"/>
      <c r="P34" s="377"/>
      <c r="Q34" s="377"/>
      <c r="R34" s="377"/>
      <c r="S34" s="377"/>
      <c r="T34" s="378"/>
      <c r="U34" s="231" t="s">
        <v>1534</v>
      </c>
      <c r="V34" s="334"/>
      <c r="W34" s="334"/>
      <c r="X34" s="334"/>
      <c r="Y34" s="334"/>
      <c r="Z34" s="334"/>
      <c r="AA34" s="334"/>
      <c r="AB34" s="334"/>
      <c r="AC34" s="334"/>
      <c r="AD34" s="232"/>
      <c r="AE34" s="257"/>
      <c r="AF34" s="472"/>
      <c r="AG34" s="472"/>
      <c r="AH34" s="472"/>
      <c r="AI34" s="472"/>
      <c r="AJ34" s="472"/>
      <c r="AK34" s="472"/>
      <c r="AL34" s="380"/>
      <c r="AM34" s="407"/>
      <c r="AN34" s="407"/>
      <c r="AO34" s="310"/>
      <c r="AP34" s="310"/>
      <c r="AQ34" s="310"/>
      <c r="AR34" s="310"/>
      <c r="AS34" s="310"/>
      <c r="AT34" s="310"/>
      <c r="AU34" s="310"/>
      <c r="AV34" s="1557">
        <v>47</v>
      </c>
      <c r="AW34" s="1557"/>
      <c r="AX34" s="468" t="s">
        <v>16</v>
      </c>
      <c r="AY34" s="468"/>
      <c r="AZ34" s="216"/>
      <c r="BA34" s="226"/>
      <c r="BB34" s="473">
        <f t="shared" si="0"/>
        <v>47</v>
      </c>
      <c r="BC34" s="268"/>
    </row>
    <row r="35" spans="1:55" ht="14.25">
      <c r="A35" s="229">
        <v>71</v>
      </c>
      <c r="B35" s="408">
        <v>6428</v>
      </c>
      <c r="C35" s="515" t="s">
        <v>1774</v>
      </c>
      <c r="M35" s="245"/>
      <c r="N35" s="377"/>
      <c r="O35" s="377"/>
      <c r="P35" s="377"/>
      <c r="Q35" s="377"/>
      <c r="R35" s="377"/>
      <c r="S35" s="377"/>
      <c r="T35" s="378"/>
      <c r="U35" s="231" t="s">
        <v>1536</v>
      </c>
      <c r="V35" s="334"/>
      <c r="W35" s="334"/>
      <c r="X35" s="334"/>
      <c r="Y35" s="334"/>
      <c r="Z35" s="334"/>
      <c r="AA35" s="334"/>
      <c r="AB35" s="334"/>
      <c r="AC35" s="334"/>
      <c r="AD35" s="232"/>
      <c r="AE35" s="257"/>
      <c r="AF35" s="472"/>
      <c r="AG35" s="472"/>
      <c r="AH35" s="472"/>
      <c r="AI35" s="472"/>
      <c r="AJ35" s="472"/>
      <c r="AK35" s="472"/>
      <c r="AL35" s="380"/>
      <c r="AM35" s="407"/>
      <c r="AN35" s="407"/>
      <c r="AO35" s="310"/>
      <c r="AP35" s="310"/>
      <c r="AQ35" s="310"/>
      <c r="AR35" s="310"/>
      <c r="AS35" s="310"/>
      <c r="AT35" s="310"/>
      <c r="AU35" s="310"/>
      <c r="AV35" s="1557">
        <v>38</v>
      </c>
      <c r="AW35" s="1557"/>
      <c r="AX35" s="468" t="s">
        <v>16</v>
      </c>
      <c r="AY35" s="468"/>
      <c r="AZ35" s="216"/>
      <c r="BA35" s="226"/>
      <c r="BB35" s="473">
        <f t="shared" si="0"/>
        <v>38</v>
      </c>
      <c r="BC35" s="268"/>
    </row>
    <row r="36" spans="1:55" ht="14.25">
      <c r="A36" s="229">
        <v>71</v>
      </c>
      <c r="B36" s="337">
        <v>6429</v>
      </c>
      <c r="C36" s="515" t="s">
        <v>1775</v>
      </c>
      <c r="M36" s="245"/>
      <c r="N36" s="377"/>
      <c r="O36" s="377"/>
      <c r="P36" s="377"/>
      <c r="Q36" s="377"/>
      <c r="R36" s="377"/>
      <c r="S36" s="377"/>
      <c r="T36" s="378"/>
      <c r="U36" s="231" t="s">
        <v>1538</v>
      </c>
      <c r="V36" s="334"/>
      <c r="W36" s="334"/>
      <c r="X36" s="334"/>
      <c r="Y36" s="334"/>
      <c r="Z36" s="334"/>
      <c r="AA36" s="334"/>
      <c r="AB36" s="334"/>
      <c r="AC36" s="334"/>
      <c r="AD36" s="232"/>
      <c r="AE36" s="257"/>
      <c r="AF36" s="472"/>
      <c r="AG36" s="472"/>
      <c r="AH36" s="472"/>
      <c r="AI36" s="472"/>
      <c r="AJ36" s="472"/>
      <c r="AK36" s="472"/>
      <c r="AL36" s="380"/>
      <c r="AM36" s="407"/>
      <c r="AN36" s="407"/>
      <c r="AO36" s="310"/>
      <c r="AP36" s="310"/>
      <c r="AQ36" s="310"/>
      <c r="AR36" s="310"/>
      <c r="AS36" s="310"/>
      <c r="AT36" s="310"/>
      <c r="AU36" s="310"/>
      <c r="AV36" s="1557">
        <v>38</v>
      </c>
      <c r="AW36" s="1557"/>
      <c r="AX36" s="468" t="s">
        <v>16</v>
      </c>
      <c r="AY36" s="468"/>
      <c r="AZ36" s="216"/>
      <c r="BA36" s="226"/>
      <c r="BB36" s="473">
        <f>AV36</f>
        <v>38</v>
      </c>
      <c r="BC36" s="268"/>
    </row>
    <row r="37" spans="1:55" ht="14.25">
      <c r="A37" s="229">
        <v>71</v>
      </c>
      <c r="B37" s="408">
        <v>6430</v>
      </c>
      <c r="C37" s="515" t="s">
        <v>1776</v>
      </c>
      <c r="M37" s="245"/>
      <c r="N37" s="377"/>
      <c r="O37" s="377"/>
      <c r="P37" s="377"/>
      <c r="Q37" s="377"/>
      <c r="R37" s="377"/>
      <c r="S37" s="377"/>
      <c r="T37" s="378"/>
      <c r="U37" s="231" t="s">
        <v>1540</v>
      </c>
      <c r="V37" s="334"/>
      <c r="W37" s="334"/>
      <c r="X37" s="334"/>
      <c r="Y37" s="334"/>
      <c r="Z37" s="334"/>
      <c r="AA37" s="334"/>
      <c r="AB37" s="334"/>
      <c r="AC37" s="334"/>
      <c r="AD37" s="232"/>
      <c r="AE37" s="257"/>
      <c r="AF37" s="472"/>
      <c r="AG37" s="472"/>
      <c r="AH37" s="472"/>
      <c r="AI37" s="472"/>
      <c r="AJ37" s="472"/>
      <c r="AK37" s="472"/>
      <c r="AL37" s="380"/>
      <c r="AM37" s="407"/>
      <c r="AN37" s="407"/>
      <c r="AO37" s="310"/>
      <c r="AP37" s="310"/>
      <c r="AQ37" s="310"/>
      <c r="AR37" s="310"/>
      <c r="AS37" s="310"/>
      <c r="AT37" s="310"/>
      <c r="AU37" s="310"/>
      <c r="AV37" s="1557">
        <v>28</v>
      </c>
      <c r="AW37" s="1557"/>
      <c r="AX37" s="468" t="s">
        <v>16</v>
      </c>
      <c r="AY37" s="468"/>
      <c r="AZ37" s="216"/>
      <c r="BA37" s="226"/>
      <c r="BB37" s="473">
        <f t="shared" si="0"/>
        <v>28</v>
      </c>
      <c r="BC37" s="268"/>
    </row>
    <row r="38" spans="1:55" ht="14.25">
      <c r="A38" s="229">
        <v>71</v>
      </c>
      <c r="B38" s="337">
        <v>6431</v>
      </c>
      <c r="C38" s="515" t="s">
        <v>1777</v>
      </c>
      <c r="M38" s="245"/>
      <c r="N38" s="377"/>
      <c r="O38" s="377"/>
      <c r="P38" s="377"/>
      <c r="Q38" s="377"/>
      <c r="R38" s="377"/>
      <c r="S38" s="377"/>
      <c r="T38" s="378"/>
      <c r="U38" s="231" t="s">
        <v>1542</v>
      </c>
      <c r="V38" s="334"/>
      <c r="W38" s="334"/>
      <c r="X38" s="334"/>
      <c r="Y38" s="334"/>
      <c r="Z38" s="334"/>
      <c r="AA38" s="334"/>
      <c r="AB38" s="334"/>
      <c r="AC38" s="334"/>
      <c r="AD38" s="232"/>
      <c r="AE38" s="257"/>
      <c r="AF38" s="472"/>
      <c r="AG38" s="472"/>
      <c r="AH38" s="472"/>
      <c r="AI38" s="472"/>
      <c r="AJ38" s="472"/>
      <c r="AK38" s="472"/>
      <c r="AL38" s="380"/>
      <c r="AM38" s="407"/>
      <c r="AN38" s="407"/>
      <c r="AO38" s="310"/>
      <c r="AP38" s="310"/>
      <c r="AQ38" s="310"/>
      <c r="AR38" s="310"/>
      <c r="AS38" s="310"/>
      <c r="AT38" s="310"/>
      <c r="AU38" s="310"/>
      <c r="AV38" s="1557">
        <v>25</v>
      </c>
      <c r="AW38" s="1557"/>
      <c r="AX38" s="468" t="s">
        <v>16</v>
      </c>
      <c r="AY38" s="468"/>
      <c r="AZ38" s="216"/>
      <c r="BA38" s="226"/>
      <c r="BB38" s="473">
        <f t="shared" si="0"/>
        <v>25</v>
      </c>
      <c r="BC38" s="268"/>
    </row>
    <row r="39" spans="1:55" ht="14.25">
      <c r="A39" s="229">
        <v>71</v>
      </c>
      <c r="B39" s="408">
        <v>6432</v>
      </c>
      <c r="C39" s="515" t="s">
        <v>1778</v>
      </c>
      <c r="M39" s="245"/>
      <c r="N39" s="377"/>
      <c r="O39" s="377"/>
      <c r="P39" s="377"/>
      <c r="Q39" s="377"/>
      <c r="R39" s="377"/>
      <c r="S39" s="377"/>
      <c r="T39" s="378"/>
      <c r="U39" s="231" t="s">
        <v>1544</v>
      </c>
      <c r="V39" s="334"/>
      <c r="W39" s="334"/>
      <c r="X39" s="334"/>
      <c r="Y39" s="334"/>
      <c r="Z39" s="334"/>
      <c r="AA39" s="334"/>
      <c r="AB39" s="334"/>
      <c r="AC39" s="334"/>
      <c r="AD39" s="232"/>
      <c r="AE39" s="257"/>
      <c r="AF39" s="472"/>
      <c r="AG39" s="472"/>
      <c r="AH39" s="472"/>
      <c r="AI39" s="472"/>
      <c r="AJ39" s="472"/>
      <c r="AK39" s="472"/>
      <c r="AL39" s="380"/>
      <c r="AM39" s="407"/>
      <c r="AN39" s="407"/>
      <c r="AO39" s="310"/>
      <c r="AP39" s="310"/>
      <c r="AQ39" s="310"/>
      <c r="AR39" s="310"/>
      <c r="AS39" s="310"/>
      <c r="AT39" s="310"/>
      <c r="AU39" s="310"/>
      <c r="AV39" s="1557">
        <v>23</v>
      </c>
      <c r="AW39" s="1557"/>
      <c r="AX39" s="468" t="s">
        <v>16</v>
      </c>
      <c r="AY39" s="468"/>
      <c r="AZ39" s="216"/>
      <c r="BA39" s="226"/>
      <c r="BB39" s="473">
        <f t="shared" si="0"/>
        <v>23</v>
      </c>
      <c r="BC39" s="268"/>
    </row>
    <row r="40" spans="1:55" ht="14.25">
      <c r="A40" s="229">
        <v>71</v>
      </c>
      <c r="B40" s="337">
        <v>6433</v>
      </c>
      <c r="C40" s="515" t="s">
        <v>1779</v>
      </c>
      <c r="M40" s="245"/>
      <c r="N40" s="377"/>
      <c r="O40" s="377"/>
      <c r="P40" s="377"/>
      <c r="Q40" s="377"/>
      <c r="R40" s="377"/>
      <c r="S40" s="377"/>
      <c r="T40" s="378"/>
      <c r="U40" s="231" t="s">
        <v>1546</v>
      </c>
      <c r="V40" s="334"/>
      <c r="W40" s="334"/>
      <c r="X40" s="334"/>
      <c r="Y40" s="334"/>
      <c r="Z40" s="334"/>
      <c r="AA40" s="334"/>
      <c r="AB40" s="334"/>
      <c r="AC40" s="334"/>
      <c r="AD40" s="232"/>
      <c r="AE40" s="257"/>
      <c r="AF40" s="472"/>
      <c r="AG40" s="472"/>
      <c r="AH40" s="472"/>
      <c r="AI40" s="472"/>
      <c r="AJ40" s="472"/>
      <c r="AK40" s="472"/>
      <c r="AL40" s="380"/>
      <c r="AM40" s="407"/>
      <c r="AN40" s="407"/>
      <c r="AO40" s="310"/>
      <c r="AP40" s="310"/>
      <c r="AQ40" s="310"/>
      <c r="AR40" s="310"/>
      <c r="AS40" s="310"/>
      <c r="AT40" s="310"/>
      <c r="AU40" s="310"/>
      <c r="AV40" s="1557">
        <v>20</v>
      </c>
      <c r="AW40" s="1557"/>
      <c r="AX40" s="468" t="s">
        <v>16</v>
      </c>
      <c r="AY40" s="468"/>
      <c r="AZ40" s="216"/>
      <c r="BA40" s="226"/>
      <c r="BB40" s="473">
        <f t="shared" si="0"/>
        <v>20</v>
      </c>
      <c r="BC40" s="268"/>
    </row>
    <row r="41" spans="1:55" ht="14.25">
      <c r="A41" s="229">
        <v>71</v>
      </c>
      <c r="B41" s="408">
        <v>6434</v>
      </c>
      <c r="C41" s="515" t="s">
        <v>1780</v>
      </c>
      <c r="M41" s="245"/>
      <c r="N41" s="377"/>
      <c r="O41" s="377"/>
      <c r="P41" s="377"/>
      <c r="Q41" s="377"/>
      <c r="R41" s="377"/>
      <c r="S41" s="377"/>
      <c r="T41" s="378"/>
      <c r="U41" s="231" t="s">
        <v>1548</v>
      </c>
      <c r="V41" s="334"/>
      <c r="W41" s="334"/>
      <c r="X41" s="334"/>
      <c r="Y41" s="334"/>
      <c r="Z41" s="334"/>
      <c r="AA41" s="334"/>
      <c r="AB41" s="334"/>
      <c r="AC41" s="334"/>
      <c r="AD41" s="232"/>
      <c r="AE41" s="257"/>
      <c r="AF41" s="472"/>
      <c r="AG41" s="472"/>
      <c r="AH41" s="472"/>
      <c r="AI41" s="472"/>
      <c r="AJ41" s="472"/>
      <c r="AK41" s="472"/>
      <c r="AL41" s="380"/>
      <c r="AM41" s="407"/>
      <c r="AN41" s="407"/>
      <c r="AO41" s="310"/>
      <c r="AP41" s="310"/>
      <c r="AQ41" s="310"/>
      <c r="AR41" s="310"/>
      <c r="AS41" s="310"/>
      <c r="AT41" s="310"/>
      <c r="AU41" s="310"/>
      <c r="AV41" s="1557">
        <v>17</v>
      </c>
      <c r="AW41" s="1557"/>
      <c r="AX41" s="468" t="s">
        <v>16</v>
      </c>
      <c r="AY41" s="468"/>
      <c r="AZ41" s="216"/>
      <c r="BA41" s="226"/>
      <c r="BB41" s="473">
        <f t="shared" si="0"/>
        <v>17</v>
      </c>
      <c r="BC41" s="268"/>
    </row>
    <row r="42" spans="1:55" ht="14.25">
      <c r="A42" s="229">
        <v>71</v>
      </c>
      <c r="B42" s="337">
        <v>6435</v>
      </c>
      <c r="C42" s="515" t="s">
        <v>1781</v>
      </c>
      <c r="M42" s="245"/>
      <c r="N42" s="377"/>
      <c r="O42" s="377"/>
      <c r="P42" s="377"/>
      <c r="Q42" s="377"/>
      <c r="R42" s="377"/>
      <c r="S42" s="377"/>
      <c r="T42" s="378"/>
      <c r="U42" s="231" t="s">
        <v>1550</v>
      </c>
      <c r="V42" s="334"/>
      <c r="W42" s="334"/>
      <c r="X42" s="334"/>
      <c r="Y42" s="334"/>
      <c r="Z42" s="334"/>
      <c r="AA42" s="334"/>
      <c r="AB42" s="334"/>
      <c r="AC42" s="334"/>
      <c r="AD42" s="232"/>
      <c r="AE42" s="257"/>
      <c r="AF42" s="472"/>
      <c r="AG42" s="472"/>
      <c r="AH42" s="472"/>
      <c r="AI42" s="472"/>
      <c r="AJ42" s="472"/>
      <c r="AK42" s="472"/>
      <c r="AL42" s="380"/>
      <c r="AM42" s="407"/>
      <c r="AN42" s="407"/>
      <c r="AO42" s="310"/>
      <c r="AP42" s="310"/>
      <c r="AQ42" s="310"/>
      <c r="AR42" s="310"/>
      <c r="AS42" s="310"/>
      <c r="AT42" s="310"/>
      <c r="AU42" s="310"/>
      <c r="AV42" s="1557">
        <v>14</v>
      </c>
      <c r="AW42" s="1557"/>
      <c r="AX42" s="468" t="s">
        <v>16</v>
      </c>
      <c r="AY42" s="468"/>
      <c r="AZ42" s="216"/>
      <c r="BA42" s="226"/>
      <c r="BB42" s="473">
        <f t="shared" si="0"/>
        <v>14</v>
      </c>
      <c r="BC42" s="268"/>
    </row>
    <row r="43" spans="1:55" ht="14.25">
      <c r="A43" s="229">
        <v>71</v>
      </c>
      <c r="B43" s="408">
        <v>6436</v>
      </c>
      <c r="C43" s="515" t="s">
        <v>1782</v>
      </c>
      <c r="M43" s="231" t="s">
        <v>1552</v>
      </c>
      <c r="N43" s="477"/>
      <c r="O43" s="477"/>
      <c r="P43" s="477"/>
      <c r="Q43" s="477"/>
      <c r="R43" s="477"/>
      <c r="S43" s="477"/>
      <c r="T43" s="478"/>
      <c r="U43" s="231" t="s">
        <v>1522</v>
      </c>
      <c r="V43" s="334"/>
      <c r="W43" s="334"/>
      <c r="X43" s="334"/>
      <c r="Y43" s="334"/>
      <c r="Z43" s="334"/>
      <c r="AA43" s="334"/>
      <c r="AB43" s="334"/>
      <c r="AC43" s="334"/>
      <c r="AD43" s="232"/>
      <c r="AE43" s="257"/>
      <c r="AF43" s="472"/>
      <c r="AG43" s="472"/>
      <c r="AH43" s="472"/>
      <c r="AI43" s="472"/>
      <c r="AJ43" s="472"/>
      <c r="AK43" s="472"/>
      <c r="AL43" s="380"/>
      <c r="AM43" s="407"/>
      <c r="AN43" s="407"/>
      <c r="AO43" s="310"/>
      <c r="AP43" s="310"/>
      <c r="AQ43" s="310"/>
      <c r="AR43" s="310"/>
      <c r="AS43" s="310"/>
      <c r="AT43" s="310"/>
      <c r="AU43" s="310"/>
      <c r="AV43" s="1557">
        <v>141</v>
      </c>
      <c r="AW43" s="1557"/>
      <c r="AX43" s="468" t="s">
        <v>16</v>
      </c>
      <c r="AY43" s="468"/>
      <c r="AZ43" s="216"/>
      <c r="BA43" s="226"/>
      <c r="BB43" s="473">
        <f t="shared" si="0"/>
        <v>141</v>
      </c>
      <c r="BC43" s="268"/>
    </row>
    <row r="44" spans="1:55" ht="14.25">
      <c r="A44" s="229">
        <v>71</v>
      </c>
      <c r="B44" s="337">
        <v>6437</v>
      </c>
      <c r="C44" s="515" t="s">
        <v>1783</v>
      </c>
      <c r="M44" s="245"/>
      <c r="N44" s="377"/>
      <c r="O44" s="377"/>
      <c r="P44" s="377"/>
      <c r="Q44" s="377"/>
      <c r="R44" s="377"/>
      <c r="S44" s="377"/>
      <c r="T44" s="378"/>
      <c r="U44" s="231" t="s">
        <v>1524</v>
      </c>
      <c r="V44" s="334"/>
      <c r="W44" s="334"/>
      <c r="X44" s="334"/>
      <c r="Y44" s="334"/>
      <c r="Z44" s="334"/>
      <c r="AA44" s="334"/>
      <c r="AB44" s="334"/>
      <c r="AC44" s="334"/>
      <c r="AD44" s="232"/>
      <c r="AE44" s="257"/>
      <c r="AF44" s="472"/>
      <c r="AG44" s="472"/>
      <c r="AH44" s="472"/>
      <c r="AI44" s="472"/>
      <c r="AJ44" s="472"/>
      <c r="AK44" s="472"/>
      <c r="AL44" s="380"/>
      <c r="AM44" s="407"/>
      <c r="AN44" s="407"/>
      <c r="AO44" s="310"/>
      <c r="AP44" s="310"/>
      <c r="AQ44" s="310"/>
      <c r="AR44" s="310"/>
      <c r="AS44" s="310"/>
      <c r="AT44" s="310"/>
      <c r="AU44" s="310"/>
      <c r="AV44" s="1557">
        <v>141</v>
      </c>
      <c r="AW44" s="1557"/>
      <c r="AX44" s="468" t="s">
        <v>16</v>
      </c>
      <c r="AY44" s="468"/>
      <c r="AZ44" s="216"/>
      <c r="BA44" s="226"/>
      <c r="BB44" s="473">
        <f t="shared" si="0"/>
        <v>141</v>
      </c>
      <c r="BC44" s="268"/>
    </row>
    <row r="45" spans="1:55" ht="14.25">
      <c r="A45" s="229">
        <v>71</v>
      </c>
      <c r="B45" s="408">
        <v>6438</v>
      </c>
      <c r="C45" s="515" t="s">
        <v>1784</v>
      </c>
      <c r="M45" s="245"/>
      <c r="N45" s="377"/>
      <c r="O45" s="377"/>
      <c r="P45" s="377"/>
      <c r="Q45" s="377"/>
      <c r="R45" s="377"/>
      <c r="S45" s="377"/>
      <c r="T45" s="378"/>
      <c r="U45" s="231" t="s">
        <v>1526</v>
      </c>
      <c r="V45" s="334"/>
      <c r="W45" s="334"/>
      <c r="X45" s="334"/>
      <c r="Y45" s="334"/>
      <c r="Z45" s="334"/>
      <c r="AA45" s="334"/>
      <c r="AB45" s="334"/>
      <c r="AC45" s="334"/>
      <c r="AD45" s="232"/>
      <c r="AE45" s="257"/>
      <c r="AF45" s="472"/>
      <c r="AG45" s="472"/>
      <c r="AH45" s="472"/>
      <c r="AI45" s="472"/>
      <c r="AJ45" s="472"/>
      <c r="AK45" s="472"/>
      <c r="AL45" s="380"/>
      <c r="AM45" s="407"/>
      <c r="AN45" s="407"/>
      <c r="AO45" s="310"/>
      <c r="AP45" s="310"/>
      <c r="AQ45" s="310"/>
      <c r="AR45" s="310"/>
      <c r="AS45" s="310"/>
      <c r="AT45" s="310"/>
      <c r="AU45" s="310"/>
      <c r="AV45" s="1557">
        <v>141</v>
      </c>
      <c r="AW45" s="1557"/>
      <c r="AX45" s="468" t="s">
        <v>16</v>
      </c>
      <c r="AY45" s="468"/>
      <c r="AZ45" s="216"/>
      <c r="BA45" s="226"/>
      <c r="BB45" s="473">
        <f t="shared" si="0"/>
        <v>141</v>
      </c>
      <c r="BC45" s="268"/>
    </row>
    <row r="46" spans="1:55" ht="14.25">
      <c r="A46" s="229">
        <v>71</v>
      </c>
      <c r="B46" s="337">
        <v>6439</v>
      </c>
      <c r="C46" s="515" t="s">
        <v>1785</v>
      </c>
      <c r="M46" s="245"/>
      <c r="N46" s="377"/>
      <c r="O46" s="377"/>
      <c r="P46" s="377"/>
      <c r="Q46" s="377"/>
      <c r="R46" s="377"/>
      <c r="S46" s="377"/>
      <c r="T46" s="378"/>
      <c r="U46" s="231" t="s">
        <v>1528</v>
      </c>
      <c r="V46" s="334"/>
      <c r="W46" s="334"/>
      <c r="X46" s="334"/>
      <c r="Y46" s="334"/>
      <c r="Z46" s="334"/>
      <c r="AA46" s="334"/>
      <c r="AB46" s="334"/>
      <c r="AC46" s="334"/>
      <c r="AD46" s="232"/>
      <c r="AE46" s="257"/>
      <c r="AF46" s="472"/>
      <c r="AG46" s="472"/>
      <c r="AH46" s="472"/>
      <c r="AI46" s="472"/>
      <c r="AJ46" s="472"/>
      <c r="AK46" s="472"/>
      <c r="AL46" s="380"/>
      <c r="AM46" s="407"/>
      <c r="AN46" s="407"/>
      <c r="AO46" s="310"/>
      <c r="AP46" s="310"/>
      <c r="AQ46" s="310"/>
      <c r="AR46" s="310"/>
      <c r="AS46" s="310"/>
      <c r="AT46" s="310"/>
      <c r="AU46" s="310"/>
      <c r="AV46" s="1557">
        <v>70</v>
      </c>
      <c r="AW46" s="1557"/>
      <c r="AX46" s="468" t="s">
        <v>16</v>
      </c>
      <c r="AY46" s="468"/>
      <c r="AZ46" s="216"/>
      <c r="BA46" s="226"/>
      <c r="BB46" s="473">
        <f t="shared" si="0"/>
        <v>70</v>
      </c>
      <c r="BC46" s="268"/>
    </row>
    <row r="47" spans="1:55" ht="14.25">
      <c r="A47" s="229">
        <v>71</v>
      </c>
      <c r="B47" s="408">
        <v>6440</v>
      </c>
      <c r="C47" s="515" t="s">
        <v>1786</v>
      </c>
      <c r="M47" s="245"/>
      <c r="N47" s="377"/>
      <c r="O47" s="377"/>
      <c r="P47" s="377"/>
      <c r="Q47" s="377"/>
      <c r="R47" s="377"/>
      <c r="S47" s="377"/>
      <c r="T47" s="378"/>
      <c r="U47" s="231" t="s">
        <v>1530</v>
      </c>
      <c r="V47" s="334"/>
      <c r="W47" s="334"/>
      <c r="X47" s="334"/>
      <c r="Y47" s="334"/>
      <c r="Z47" s="334"/>
      <c r="AA47" s="334"/>
      <c r="AB47" s="334"/>
      <c r="AC47" s="334"/>
      <c r="AD47" s="232"/>
      <c r="AE47" s="257"/>
      <c r="AF47" s="472"/>
      <c r="AG47" s="472"/>
      <c r="AH47" s="472"/>
      <c r="AI47" s="472"/>
      <c r="AJ47" s="472"/>
      <c r="AK47" s="472"/>
      <c r="AL47" s="380"/>
      <c r="AM47" s="407"/>
      <c r="AN47" s="407"/>
      <c r="AO47" s="310"/>
      <c r="AP47" s="310"/>
      <c r="AQ47" s="310"/>
      <c r="AR47" s="310"/>
      <c r="AS47" s="310"/>
      <c r="AT47" s="310"/>
      <c r="AU47" s="310"/>
      <c r="AV47" s="1557">
        <v>70</v>
      </c>
      <c r="AW47" s="1557"/>
      <c r="AX47" s="468" t="s">
        <v>16</v>
      </c>
      <c r="AY47" s="468"/>
      <c r="AZ47" s="216"/>
      <c r="BA47" s="226"/>
      <c r="BB47" s="473">
        <f t="shared" si="0"/>
        <v>70</v>
      </c>
      <c r="BC47" s="268"/>
    </row>
    <row r="48" spans="1:55" ht="14.25">
      <c r="A48" s="229">
        <v>71</v>
      </c>
      <c r="B48" s="337">
        <v>6441</v>
      </c>
      <c r="C48" s="515" t="s">
        <v>1787</v>
      </c>
      <c r="M48" s="245"/>
      <c r="N48" s="377"/>
      <c r="O48" s="377"/>
      <c r="P48" s="377"/>
      <c r="Q48" s="377"/>
      <c r="R48" s="377"/>
      <c r="S48" s="377"/>
      <c r="T48" s="378"/>
      <c r="U48" s="231" t="s">
        <v>1532</v>
      </c>
      <c r="V48" s="334"/>
      <c r="W48" s="334"/>
      <c r="X48" s="334"/>
      <c r="Y48" s="334"/>
      <c r="Z48" s="334"/>
      <c r="AA48" s="334"/>
      <c r="AB48" s="334"/>
      <c r="AC48" s="334"/>
      <c r="AD48" s="232"/>
      <c r="AE48" s="257"/>
      <c r="AF48" s="472"/>
      <c r="AG48" s="472"/>
      <c r="AH48" s="472"/>
      <c r="AI48" s="472"/>
      <c r="AJ48" s="472"/>
      <c r="AK48" s="472"/>
      <c r="AL48" s="380"/>
      <c r="AM48" s="407"/>
      <c r="AN48" s="407"/>
      <c r="AO48" s="310"/>
      <c r="AP48" s="310"/>
      <c r="AQ48" s="310"/>
      <c r="AR48" s="310"/>
      <c r="AS48" s="310"/>
      <c r="AT48" s="310"/>
      <c r="AU48" s="310"/>
      <c r="AV48" s="1557">
        <v>47</v>
      </c>
      <c r="AW48" s="1557"/>
      <c r="AX48" s="468" t="s">
        <v>16</v>
      </c>
      <c r="AY48" s="468"/>
      <c r="AZ48" s="216"/>
      <c r="BA48" s="226"/>
      <c r="BB48" s="473">
        <f t="shared" si="0"/>
        <v>47</v>
      </c>
      <c r="BC48" s="268"/>
    </row>
    <row r="49" spans="1:55" ht="14.25">
      <c r="A49" s="229">
        <v>71</v>
      </c>
      <c r="B49" s="408">
        <v>6442</v>
      </c>
      <c r="C49" s="515" t="s">
        <v>1788</v>
      </c>
      <c r="M49" s="245"/>
      <c r="N49" s="377"/>
      <c r="O49" s="377"/>
      <c r="P49" s="377"/>
      <c r="Q49" s="377"/>
      <c r="R49" s="377"/>
      <c r="S49" s="377"/>
      <c r="T49" s="378"/>
      <c r="U49" s="231" t="s">
        <v>1534</v>
      </c>
      <c r="V49" s="334"/>
      <c r="W49" s="334"/>
      <c r="X49" s="334"/>
      <c r="Y49" s="334"/>
      <c r="Z49" s="334"/>
      <c r="AA49" s="334"/>
      <c r="AB49" s="334"/>
      <c r="AC49" s="334"/>
      <c r="AD49" s="232"/>
      <c r="AE49" s="257"/>
      <c r="AF49" s="472"/>
      <c r="AG49" s="472"/>
      <c r="AH49" s="472"/>
      <c r="AI49" s="472"/>
      <c r="AJ49" s="472"/>
      <c r="AK49" s="472"/>
      <c r="AL49" s="380"/>
      <c r="AM49" s="407"/>
      <c r="AN49" s="407"/>
      <c r="AO49" s="310"/>
      <c r="AP49" s="310"/>
      <c r="AQ49" s="310"/>
      <c r="AR49" s="310"/>
      <c r="AS49" s="310"/>
      <c r="AT49" s="310"/>
      <c r="AU49" s="310"/>
      <c r="AV49" s="1557">
        <v>47</v>
      </c>
      <c r="AW49" s="1557"/>
      <c r="AX49" s="468" t="s">
        <v>16</v>
      </c>
      <c r="AY49" s="468"/>
      <c r="AZ49" s="216"/>
      <c r="BA49" s="226"/>
      <c r="BB49" s="473">
        <f t="shared" si="0"/>
        <v>47</v>
      </c>
      <c r="BC49" s="268"/>
    </row>
    <row r="50" spans="1:55" ht="14.25">
      <c r="A50" s="229">
        <v>71</v>
      </c>
      <c r="B50" s="337">
        <v>6443</v>
      </c>
      <c r="C50" s="515" t="s">
        <v>1789</v>
      </c>
      <c r="M50" s="245"/>
      <c r="N50" s="377"/>
      <c r="O50" s="377"/>
      <c r="P50" s="377"/>
      <c r="Q50" s="377"/>
      <c r="R50" s="377"/>
      <c r="S50" s="377"/>
      <c r="T50" s="378"/>
      <c r="U50" s="231" t="s">
        <v>1536</v>
      </c>
      <c r="V50" s="334"/>
      <c r="W50" s="334"/>
      <c r="X50" s="334"/>
      <c r="Y50" s="334"/>
      <c r="Z50" s="334"/>
      <c r="AA50" s="334"/>
      <c r="AB50" s="334"/>
      <c r="AC50" s="334"/>
      <c r="AD50" s="232"/>
      <c r="AE50" s="257"/>
      <c r="AF50" s="472"/>
      <c r="AG50" s="472"/>
      <c r="AH50" s="472"/>
      <c r="AI50" s="472"/>
      <c r="AJ50" s="472"/>
      <c r="AK50" s="472"/>
      <c r="AL50" s="380"/>
      <c r="AM50" s="407"/>
      <c r="AN50" s="407"/>
      <c r="AO50" s="310"/>
      <c r="AP50" s="310"/>
      <c r="AQ50" s="310"/>
      <c r="AR50" s="310"/>
      <c r="AS50" s="310"/>
      <c r="AT50" s="310"/>
      <c r="AU50" s="310"/>
      <c r="AV50" s="1557">
        <v>38</v>
      </c>
      <c r="AW50" s="1557"/>
      <c r="AX50" s="468" t="s">
        <v>16</v>
      </c>
      <c r="AY50" s="468"/>
      <c r="AZ50" s="216"/>
      <c r="BA50" s="226"/>
      <c r="BB50" s="473">
        <f t="shared" si="0"/>
        <v>38</v>
      </c>
      <c r="BC50" s="268"/>
    </row>
    <row r="51" spans="1:55" ht="14.25">
      <c r="A51" s="229">
        <v>71</v>
      </c>
      <c r="B51" s="408">
        <v>6444</v>
      </c>
      <c r="C51" s="515" t="s">
        <v>1790</v>
      </c>
      <c r="M51" s="245"/>
      <c r="N51" s="377"/>
      <c r="O51" s="377"/>
      <c r="P51" s="377"/>
      <c r="Q51" s="377"/>
      <c r="R51" s="377"/>
      <c r="S51" s="377"/>
      <c r="T51" s="378"/>
      <c r="U51" s="231" t="s">
        <v>1538</v>
      </c>
      <c r="V51" s="334"/>
      <c r="W51" s="334"/>
      <c r="X51" s="334"/>
      <c r="Y51" s="334"/>
      <c r="Z51" s="334"/>
      <c r="AA51" s="334"/>
      <c r="AB51" s="334"/>
      <c r="AC51" s="334"/>
      <c r="AD51" s="232"/>
      <c r="AE51" s="257"/>
      <c r="AF51" s="472"/>
      <c r="AG51" s="472"/>
      <c r="AH51" s="472"/>
      <c r="AI51" s="472"/>
      <c r="AJ51" s="472"/>
      <c r="AK51" s="472"/>
      <c r="AL51" s="380"/>
      <c r="AM51" s="407"/>
      <c r="AN51" s="407"/>
      <c r="AO51" s="310"/>
      <c r="AP51" s="310"/>
      <c r="AQ51" s="310"/>
      <c r="AR51" s="310"/>
      <c r="AS51" s="310"/>
      <c r="AT51" s="310"/>
      <c r="AU51" s="310"/>
      <c r="AV51" s="1557">
        <v>38</v>
      </c>
      <c r="AW51" s="1557"/>
      <c r="AX51" s="468" t="s">
        <v>16</v>
      </c>
      <c r="AY51" s="468"/>
      <c r="AZ51" s="216"/>
      <c r="BA51" s="226"/>
      <c r="BB51" s="473">
        <f>AV51</f>
        <v>38</v>
      </c>
      <c r="BC51" s="268"/>
    </row>
    <row r="52" spans="1:55" ht="14.25">
      <c r="A52" s="229">
        <v>71</v>
      </c>
      <c r="B52" s="337">
        <v>6445</v>
      </c>
      <c r="C52" s="515" t="s">
        <v>1791</v>
      </c>
      <c r="M52" s="245"/>
      <c r="N52" s="377"/>
      <c r="O52" s="377"/>
      <c r="P52" s="377"/>
      <c r="Q52" s="377"/>
      <c r="R52" s="377"/>
      <c r="S52" s="377"/>
      <c r="T52" s="378"/>
      <c r="U52" s="231" t="s">
        <v>1540</v>
      </c>
      <c r="V52" s="334"/>
      <c r="W52" s="334"/>
      <c r="X52" s="334"/>
      <c r="Y52" s="334"/>
      <c r="Z52" s="334"/>
      <c r="AA52" s="334"/>
      <c r="AB52" s="334"/>
      <c r="AC52" s="334"/>
      <c r="AD52" s="232"/>
      <c r="AE52" s="257"/>
      <c r="AF52" s="472"/>
      <c r="AG52" s="472"/>
      <c r="AH52" s="472"/>
      <c r="AI52" s="472"/>
      <c r="AJ52" s="472"/>
      <c r="AK52" s="472"/>
      <c r="AL52" s="380"/>
      <c r="AM52" s="407"/>
      <c r="AN52" s="407"/>
      <c r="AO52" s="310"/>
      <c r="AP52" s="310"/>
      <c r="AQ52" s="310"/>
      <c r="AR52" s="310"/>
      <c r="AS52" s="310"/>
      <c r="AT52" s="310"/>
      <c r="AU52" s="310"/>
      <c r="AV52" s="1557">
        <v>28</v>
      </c>
      <c r="AW52" s="1557"/>
      <c r="AX52" s="468" t="s">
        <v>16</v>
      </c>
      <c r="AY52" s="468"/>
      <c r="AZ52" s="216"/>
      <c r="BA52" s="226"/>
      <c r="BB52" s="473">
        <f t="shared" si="0"/>
        <v>28</v>
      </c>
      <c r="BC52" s="268"/>
    </row>
    <row r="53" spans="1:55" ht="14.25">
      <c r="A53" s="229">
        <v>71</v>
      </c>
      <c r="B53" s="408">
        <v>6446</v>
      </c>
      <c r="C53" s="515" t="s">
        <v>1792</v>
      </c>
      <c r="M53" s="245"/>
      <c r="N53" s="377"/>
      <c r="O53" s="377"/>
      <c r="P53" s="377"/>
      <c r="Q53" s="377"/>
      <c r="R53" s="377"/>
      <c r="S53" s="377"/>
      <c r="T53" s="378"/>
      <c r="U53" s="231" t="s">
        <v>1542</v>
      </c>
      <c r="V53" s="334"/>
      <c r="W53" s="334"/>
      <c r="X53" s="334"/>
      <c r="Y53" s="334"/>
      <c r="Z53" s="334"/>
      <c r="AA53" s="334"/>
      <c r="AB53" s="334"/>
      <c r="AC53" s="334"/>
      <c r="AD53" s="232"/>
      <c r="AE53" s="257"/>
      <c r="AF53" s="472"/>
      <c r="AG53" s="472"/>
      <c r="AH53" s="472"/>
      <c r="AI53" s="472"/>
      <c r="AJ53" s="472"/>
      <c r="AK53" s="472"/>
      <c r="AL53" s="380"/>
      <c r="AM53" s="407"/>
      <c r="AN53" s="407"/>
      <c r="AO53" s="310"/>
      <c r="AP53" s="310"/>
      <c r="AQ53" s="310"/>
      <c r="AR53" s="310"/>
      <c r="AS53" s="310"/>
      <c r="AT53" s="310"/>
      <c r="AU53" s="310"/>
      <c r="AV53" s="1557">
        <v>25</v>
      </c>
      <c r="AW53" s="1557"/>
      <c r="AX53" s="468" t="s">
        <v>16</v>
      </c>
      <c r="AY53" s="468"/>
      <c r="AZ53" s="216"/>
      <c r="BA53" s="226"/>
      <c r="BB53" s="473">
        <f t="shared" si="0"/>
        <v>25</v>
      </c>
      <c r="BC53" s="268"/>
    </row>
    <row r="54" spans="1:55" ht="14.25">
      <c r="A54" s="229">
        <v>71</v>
      </c>
      <c r="B54" s="337">
        <v>6447</v>
      </c>
      <c r="C54" s="515" t="s">
        <v>1793</v>
      </c>
      <c r="M54" s="245"/>
      <c r="N54" s="377"/>
      <c r="O54" s="377"/>
      <c r="P54" s="377"/>
      <c r="Q54" s="377"/>
      <c r="R54" s="377"/>
      <c r="S54" s="377"/>
      <c r="T54" s="378"/>
      <c r="U54" s="231" t="s">
        <v>1544</v>
      </c>
      <c r="V54" s="334"/>
      <c r="W54" s="334"/>
      <c r="X54" s="334"/>
      <c r="Y54" s="334"/>
      <c r="Z54" s="334"/>
      <c r="AA54" s="334"/>
      <c r="AB54" s="334"/>
      <c r="AC54" s="334"/>
      <c r="AD54" s="232"/>
      <c r="AE54" s="257"/>
      <c r="AF54" s="472"/>
      <c r="AG54" s="472"/>
      <c r="AH54" s="472"/>
      <c r="AI54" s="472"/>
      <c r="AJ54" s="472"/>
      <c r="AK54" s="472"/>
      <c r="AL54" s="380"/>
      <c r="AM54" s="407"/>
      <c r="AN54" s="407"/>
      <c r="AO54" s="310"/>
      <c r="AP54" s="310"/>
      <c r="AQ54" s="310"/>
      <c r="AR54" s="310"/>
      <c r="AS54" s="310"/>
      <c r="AT54" s="310"/>
      <c r="AU54" s="310"/>
      <c r="AV54" s="1557">
        <v>23</v>
      </c>
      <c r="AW54" s="1557"/>
      <c r="AX54" s="468" t="s">
        <v>16</v>
      </c>
      <c r="AY54" s="468"/>
      <c r="AZ54" s="216"/>
      <c r="BA54" s="226"/>
      <c r="BB54" s="473">
        <f t="shared" si="0"/>
        <v>23</v>
      </c>
      <c r="BC54" s="268"/>
    </row>
    <row r="55" spans="1:55" ht="14.25">
      <c r="A55" s="229">
        <v>71</v>
      </c>
      <c r="B55" s="408">
        <v>6448</v>
      </c>
      <c r="C55" s="515" t="s">
        <v>1794</v>
      </c>
      <c r="M55" s="245"/>
      <c r="N55" s="377"/>
      <c r="O55" s="377"/>
      <c r="P55" s="377"/>
      <c r="Q55" s="377"/>
      <c r="R55" s="377"/>
      <c r="S55" s="377"/>
      <c r="T55" s="378"/>
      <c r="U55" s="231" t="s">
        <v>1546</v>
      </c>
      <c r="V55" s="334"/>
      <c r="W55" s="334"/>
      <c r="X55" s="334"/>
      <c r="Y55" s="334"/>
      <c r="Z55" s="334"/>
      <c r="AA55" s="334"/>
      <c r="AB55" s="334"/>
      <c r="AC55" s="334"/>
      <c r="AD55" s="232"/>
      <c r="AE55" s="257"/>
      <c r="AF55" s="472"/>
      <c r="AG55" s="472"/>
      <c r="AH55" s="472"/>
      <c r="AI55" s="472"/>
      <c r="AJ55" s="472"/>
      <c r="AK55" s="472"/>
      <c r="AL55" s="380"/>
      <c r="AM55" s="407"/>
      <c r="AN55" s="407"/>
      <c r="AO55" s="310"/>
      <c r="AP55" s="310"/>
      <c r="AQ55" s="310"/>
      <c r="AR55" s="310"/>
      <c r="AS55" s="310"/>
      <c r="AT55" s="310"/>
      <c r="AU55" s="310"/>
      <c r="AV55" s="1557">
        <v>20</v>
      </c>
      <c r="AW55" s="1557"/>
      <c r="AX55" s="468" t="s">
        <v>16</v>
      </c>
      <c r="AY55" s="468"/>
      <c r="AZ55" s="216"/>
      <c r="BA55" s="226"/>
      <c r="BB55" s="473">
        <f t="shared" si="0"/>
        <v>20</v>
      </c>
      <c r="BC55" s="268"/>
    </row>
    <row r="56" spans="1:55" ht="14.25">
      <c r="A56" s="229">
        <v>71</v>
      </c>
      <c r="B56" s="337">
        <v>6449</v>
      </c>
      <c r="C56" s="515" t="s">
        <v>1795</v>
      </c>
      <c r="M56" s="245"/>
      <c r="N56" s="377"/>
      <c r="O56" s="377"/>
      <c r="P56" s="377"/>
      <c r="Q56" s="377"/>
      <c r="R56" s="377"/>
      <c r="S56" s="377"/>
      <c r="T56" s="378"/>
      <c r="U56" s="231" t="s">
        <v>1548</v>
      </c>
      <c r="V56" s="334"/>
      <c r="W56" s="334"/>
      <c r="X56" s="334"/>
      <c r="Y56" s="334"/>
      <c r="Z56" s="334"/>
      <c r="AA56" s="334"/>
      <c r="AB56" s="334"/>
      <c r="AC56" s="334"/>
      <c r="AD56" s="232"/>
      <c r="AE56" s="257"/>
      <c r="AF56" s="472"/>
      <c r="AG56" s="472"/>
      <c r="AH56" s="472"/>
      <c r="AI56" s="472"/>
      <c r="AJ56" s="472"/>
      <c r="AK56" s="472"/>
      <c r="AL56" s="380"/>
      <c r="AM56" s="407"/>
      <c r="AN56" s="407"/>
      <c r="AO56" s="310"/>
      <c r="AP56" s="310"/>
      <c r="AQ56" s="310"/>
      <c r="AR56" s="310"/>
      <c r="AS56" s="310"/>
      <c r="AT56" s="310"/>
      <c r="AU56" s="310"/>
      <c r="AV56" s="1557">
        <v>17</v>
      </c>
      <c r="AW56" s="1557"/>
      <c r="AX56" s="468" t="s">
        <v>16</v>
      </c>
      <c r="AY56" s="468"/>
      <c r="AZ56" s="216"/>
      <c r="BA56" s="226"/>
      <c r="BB56" s="473">
        <f t="shared" si="0"/>
        <v>17</v>
      </c>
      <c r="BC56" s="268"/>
    </row>
    <row r="57" spans="1:55" ht="14.25">
      <c r="A57" s="229">
        <v>71</v>
      </c>
      <c r="B57" s="408">
        <v>6450</v>
      </c>
      <c r="C57" s="515" t="s">
        <v>1796</v>
      </c>
      <c r="L57" s="385"/>
      <c r="M57" s="216"/>
      <c r="N57" s="479"/>
      <c r="O57" s="479"/>
      <c r="P57" s="479"/>
      <c r="Q57" s="479"/>
      <c r="R57" s="479"/>
      <c r="S57" s="479"/>
      <c r="T57" s="480"/>
      <c r="U57" s="255" t="s">
        <v>1550</v>
      </c>
      <c r="V57" s="310"/>
      <c r="W57" s="310"/>
      <c r="X57" s="310"/>
      <c r="Y57" s="310"/>
      <c r="Z57" s="310"/>
      <c r="AA57" s="310"/>
      <c r="AB57" s="310"/>
      <c r="AC57" s="310"/>
      <c r="AD57" s="257"/>
      <c r="AE57" s="257"/>
      <c r="AF57" s="472"/>
      <c r="AG57" s="472"/>
      <c r="AH57" s="472"/>
      <c r="AI57" s="472"/>
      <c r="AJ57" s="472"/>
      <c r="AK57" s="472"/>
      <c r="AL57" s="472"/>
      <c r="AM57" s="505"/>
      <c r="AN57" s="505"/>
      <c r="AO57" s="310"/>
      <c r="AP57" s="310"/>
      <c r="AQ57" s="310"/>
      <c r="AR57" s="310"/>
      <c r="AS57" s="310"/>
      <c r="AT57" s="310"/>
      <c r="AU57" s="310"/>
      <c r="AV57" s="1558">
        <v>14</v>
      </c>
      <c r="AW57" s="1558"/>
      <c r="AX57" s="474" t="s">
        <v>16</v>
      </c>
      <c r="AY57" s="474"/>
      <c r="AZ57" s="257"/>
      <c r="BA57" s="475"/>
      <c r="BB57" s="473">
        <f t="shared" si="0"/>
        <v>14</v>
      </c>
      <c r="BC57" s="268"/>
    </row>
    <row r="58" spans="1:55" ht="14.25">
      <c r="A58" s="243">
        <v>71</v>
      </c>
      <c r="B58" s="411">
        <v>6700</v>
      </c>
      <c r="C58" s="506" t="s">
        <v>1797</v>
      </c>
      <c r="D58" s="1580" t="s">
        <v>1798</v>
      </c>
      <c r="E58" s="1581"/>
      <c r="F58" s="1581"/>
      <c r="G58" s="1581"/>
      <c r="H58" s="1581"/>
      <c r="I58" s="1581"/>
      <c r="J58" s="1581"/>
      <c r="K58" s="1581"/>
      <c r="L58" s="1582"/>
      <c r="M58" s="516" t="s">
        <v>1487</v>
      </c>
      <c r="N58" s="517"/>
      <c r="O58" s="517"/>
      <c r="P58" s="517"/>
      <c r="Q58" s="517"/>
      <c r="R58" s="517"/>
      <c r="S58" s="517"/>
      <c r="T58" s="518"/>
      <c r="U58" s="319" t="s">
        <v>1488</v>
      </c>
      <c r="V58" s="510"/>
      <c r="W58" s="510"/>
      <c r="X58" s="510"/>
      <c r="Y58" s="510"/>
      <c r="Z58" s="510"/>
      <c r="AA58" s="510"/>
      <c r="AB58" s="510"/>
      <c r="AC58" s="510"/>
      <c r="AD58" s="510"/>
      <c r="AE58" s="288"/>
      <c r="AF58" s="510"/>
      <c r="AG58" s="510"/>
      <c r="AH58" s="510"/>
      <c r="AI58" s="510"/>
      <c r="AJ58" s="510"/>
      <c r="AK58" s="510"/>
      <c r="AL58" s="510"/>
      <c r="AM58" s="510"/>
      <c r="AN58" s="510"/>
      <c r="AO58" s="510"/>
      <c r="AP58" s="510"/>
      <c r="AQ58" s="510"/>
      <c r="AR58" s="510"/>
      <c r="AS58" s="510"/>
      <c r="AT58" s="510"/>
      <c r="AU58" s="510"/>
      <c r="AV58" s="1559">
        <v>145</v>
      </c>
      <c r="AW58" s="1560"/>
      <c r="AX58" s="511" t="s">
        <v>16</v>
      </c>
      <c r="AY58" s="512"/>
      <c r="AZ58" s="513"/>
      <c r="BA58" s="514"/>
      <c r="BB58" s="519">
        <f>AV58</f>
        <v>145</v>
      </c>
      <c r="BC58" s="253"/>
    </row>
    <row r="59" spans="1:55" ht="14.25">
      <c r="A59" s="243">
        <v>71</v>
      </c>
      <c r="B59" s="351">
        <v>6701</v>
      </c>
      <c r="C59" s="506" t="s">
        <v>1799</v>
      </c>
      <c r="D59" s="1583"/>
      <c r="E59" s="1584"/>
      <c r="F59" s="1584"/>
      <c r="G59" s="1584"/>
      <c r="H59" s="1584"/>
      <c r="I59" s="1584"/>
      <c r="J59" s="1584"/>
      <c r="K59" s="1584"/>
      <c r="L59" s="1585"/>
      <c r="M59" s="520"/>
      <c r="N59" s="521"/>
      <c r="O59" s="521"/>
      <c r="P59" s="521"/>
      <c r="Q59" s="521"/>
      <c r="R59" s="521"/>
      <c r="S59" s="521"/>
      <c r="T59" s="522"/>
      <c r="U59" s="523" t="s">
        <v>1490</v>
      </c>
      <c r="V59" s="361"/>
      <c r="W59" s="361"/>
      <c r="X59" s="361"/>
      <c r="Y59" s="361"/>
      <c r="Z59" s="361"/>
      <c r="AA59" s="361"/>
      <c r="AB59" s="361"/>
      <c r="AC59" s="361"/>
      <c r="AD59" s="524"/>
      <c r="AE59" s="247"/>
      <c r="AF59" s="405"/>
      <c r="AG59" s="405"/>
      <c r="AH59" s="405"/>
      <c r="AI59" s="405"/>
      <c r="AJ59" s="405"/>
      <c r="AK59" s="405"/>
      <c r="AL59" s="510"/>
      <c r="AM59" s="525"/>
      <c r="AN59" s="525"/>
      <c r="AO59" s="321"/>
      <c r="AP59" s="321"/>
      <c r="AQ59" s="321"/>
      <c r="AR59" s="321"/>
      <c r="AS59" s="321"/>
      <c r="AT59" s="321"/>
      <c r="AU59" s="321"/>
      <c r="AV59" s="1559">
        <v>145</v>
      </c>
      <c r="AW59" s="1560"/>
      <c r="AX59" s="511" t="s">
        <v>16</v>
      </c>
      <c r="AY59" s="511"/>
      <c r="AZ59" s="288"/>
      <c r="BA59" s="526"/>
      <c r="BB59" s="391">
        <f t="shared" ref="BB59:BB92" si="1">AV59</f>
        <v>145</v>
      </c>
      <c r="BC59" s="253"/>
    </row>
    <row r="60" spans="1:55" ht="14.25">
      <c r="A60" s="243">
        <v>71</v>
      </c>
      <c r="B60" s="411">
        <v>6702</v>
      </c>
      <c r="C60" s="506" t="s">
        <v>1800</v>
      </c>
      <c r="D60" s="527"/>
      <c r="E60" s="528"/>
      <c r="F60" s="528"/>
      <c r="G60" s="529"/>
      <c r="H60" s="521"/>
      <c r="I60" s="521"/>
      <c r="J60" s="521"/>
      <c r="K60" s="521"/>
      <c r="L60" s="522"/>
      <c r="M60" s="520"/>
      <c r="N60" s="521"/>
      <c r="O60" s="521"/>
      <c r="P60" s="521"/>
      <c r="Q60" s="521"/>
      <c r="R60" s="521"/>
      <c r="S60" s="521"/>
      <c r="T60" s="522"/>
      <c r="U60" s="523" t="s">
        <v>1492</v>
      </c>
      <c r="V60" s="361"/>
      <c r="W60" s="361"/>
      <c r="X60" s="361"/>
      <c r="Y60" s="361"/>
      <c r="Z60" s="361"/>
      <c r="AA60" s="361"/>
      <c r="AB60" s="361"/>
      <c r="AC60" s="361"/>
      <c r="AD60" s="524"/>
      <c r="AE60" s="247"/>
      <c r="AF60" s="405"/>
      <c r="AG60" s="405"/>
      <c r="AH60" s="405"/>
      <c r="AI60" s="405"/>
      <c r="AJ60" s="405"/>
      <c r="AK60" s="405"/>
      <c r="AL60" s="405"/>
      <c r="AM60" s="525"/>
      <c r="AN60" s="525"/>
      <c r="AO60" s="321"/>
      <c r="AP60" s="321"/>
      <c r="AQ60" s="321"/>
      <c r="AR60" s="321"/>
      <c r="AS60" s="321"/>
      <c r="AT60" s="321"/>
      <c r="AU60" s="321"/>
      <c r="AV60" s="1559">
        <v>96</v>
      </c>
      <c r="AW60" s="1560"/>
      <c r="AX60" s="511" t="s">
        <v>16</v>
      </c>
      <c r="AY60" s="511"/>
      <c r="AZ60" s="288"/>
      <c r="BA60" s="526"/>
      <c r="BB60" s="391">
        <f t="shared" si="1"/>
        <v>96</v>
      </c>
      <c r="BC60" s="253"/>
    </row>
    <row r="61" spans="1:55" ht="14.25">
      <c r="A61" s="243">
        <v>71</v>
      </c>
      <c r="B61" s="351">
        <v>6703</v>
      </c>
      <c r="C61" s="506" t="s">
        <v>1801</v>
      </c>
      <c r="D61" s="527"/>
      <c r="E61" s="528"/>
      <c r="F61" s="528"/>
      <c r="G61" s="529"/>
      <c r="H61" s="521"/>
      <c r="I61" s="521"/>
      <c r="J61" s="521"/>
      <c r="K61" s="521"/>
      <c r="L61" s="522"/>
      <c r="M61" s="520"/>
      <c r="N61" s="521"/>
      <c r="O61" s="521"/>
      <c r="P61" s="521"/>
      <c r="Q61" s="521"/>
      <c r="R61" s="521"/>
      <c r="S61" s="521"/>
      <c r="T61" s="522"/>
      <c r="U61" s="523" t="s">
        <v>1494</v>
      </c>
      <c r="V61" s="361"/>
      <c r="W61" s="361"/>
      <c r="X61" s="361"/>
      <c r="Y61" s="361"/>
      <c r="Z61" s="361"/>
      <c r="AA61" s="361"/>
      <c r="AB61" s="361"/>
      <c r="AC61" s="361"/>
      <c r="AD61" s="524"/>
      <c r="AE61" s="247"/>
      <c r="AF61" s="405"/>
      <c r="AG61" s="405"/>
      <c r="AH61" s="405"/>
      <c r="AI61" s="405"/>
      <c r="AJ61" s="405"/>
      <c r="AK61" s="405"/>
      <c r="AL61" s="405"/>
      <c r="AM61" s="525"/>
      <c r="AN61" s="525"/>
      <c r="AO61" s="321"/>
      <c r="AP61" s="321"/>
      <c r="AQ61" s="321"/>
      <c r="AR61" s="321"/>
      <c r="AS61" s="321"/>
      <c r="AT61" s="321"/>
      <c r="AU61" s="321"/>
      <c r="AV61" s="1559">
        <v>58</v>
      </c>
      <c r="AW61" s="1560"/>
      <c r="AX61" s="511" t="s">
        <v>16</v>
      </c>
      <c r="AY61" s="511"/>
      <c r="AZ61" s="288"/>
      <c r="BA61" s="526"/>
      <c r="BB61" s="391">
        <f t="shared" si="1"/>
        <v>58</v>
      </c>
      <c r="BC61" s="253"/>
    </row>
    <row r="62" spans="1:55" ht="14.25">
      <c r="A62" s="243">
        <v>71</v>
      </c>
      <c r="B62" s="411">
        <v>6704</v>
      </c>
      <c r="C62" s="506" t="s">
        <v>1802</v>
      </c>
      <c r="D62" s="527"/>
      <c r="E62" s="528"/>
      <c r="F62" s="528"/>
      <c r="G62" s="529"/>
      <c r="H62" s="521"/>
      <c r="I62" s="521"/>
      <c r="J62" s="521"/>
      <c r="K62" s="521"/>
      <c r="L62" s="522"/>
      <c r="M62" s="520"/>
      <c r="N62" s="521"/>
      <c r="O62" s="521"/>
      <c r="P62" s="521"/>
      <c r="Q62" s="521"/>
      <c r="R62" s="521"/>
      <c r="S62" s="521"/>
      <c r="T62" s="522"/>
      <c r="U62" s="523" t="s">
        <v>1496</v>
      </c>
      <c r="V62" s="361"/>
      <c r="W62" s="361"/>
      <c r="X62" s="361"/>
      <c r="Y62" s="361"/>
      <c r="Z62" s="361"/>
      <c r="AA62" s="361"/>
      <c r="AB62" s="361"/>
      <c r="AC62" s="361"/>
      <c r="AD62" s="524"/>
      <c r="AE62" s="247"/>
      <c r="AF62" s="405"/>
      <c r="AG62" s="405"/>
      <c r="AH62" s="405"/>
      <c r="AI62" s="405"/>
      <c r="AJ62" s="405"/>
      <c r="AK62" s="405"/>
      <c r="AL62" s="405"/>
      <c r="AM62" s="525"/>
      <c r="AN62" s="525"/>
      <c r="AO62" s="321"/>
      <c r="AP62" s="321"/>
      <c r="AQ62" s="321"/>
      <c r="AR62" s="321"/>
      <c r="AS62" s="321"/>
      <c r="AT62" s="321"/>
      <c r="AU62" s="321"/>
      <c r="AV62" s="1559">
        <v>41</v>
      </c>
      <c r="AW62" s="1560"/>
      <c r="AX62" s="511" t="s">
        <v>16</v>
      </c>
      <c r="AY62" s="511"/>
      <c r="AZ62" s="288"/>
      <c r="BA62" s="526"/>
      <c r="BB62" s="391">
        <f t="shared" si="1"/>
        <v>41</v>
      </c>
      <c r="BC62" s="253"/>
    </row>
    <row r="63" spans="1:55" ht="14.25">
      <c r="A63" s="243">
        <v>71</v>
      </c>
      <c r="B63" s="351">
        <v>6705</v>
      </c>
      <c r="C63" s="506" t="s">
        <v>1803</v>
      </c>
      <c r="D63" s="530"/>
      <c r="E63" s="530"/>
      <c r="F63" s="530"/>
      <c r="G63" s="530"/>
      <c r="H63" s="531"/>
      <c r="I63" s="531"/>
      <c r="J63" s="531"/>
      <c r="K63" s="531"/>
      <c r="L63" s="531"/>
      <c r="M63" s="516"/>
      <c r="N63" s="531"/>
      <c r="O63" s="531"/>
      <c r="P63" s="531"/>
      <c r="Q63" s="531"/>
      <c r="R63" s="531"/>
      <c r="S63" s="530"/>
      <c r="T63" s="530"/>
      <c r="U63" s="246" t="s">
        <v>286</v>
      </c>
      <c r="V63" s="321"/>
      <c r="W63" s="322"/>
      <c r="X63" s="322"/>
      <c r="Y63" s="322"/>
      <c r="Z63" s="322"/>
      <c r="AA63" s="322"/>
      <c r="AB63" s="322"/>
      <c r="AC63" s="322"/>
      <c r="AD63" s="322"/>
      <c r="AE63" s="322"/>
      <c r="AF63" s="322"/>
      <c r="AG63" s="322"/>
      <c r="AH63" s="322"/>
      <c r="AI63" s="322"/>
      <c r="AJ63" s="322"/>
      <c r="AK63" s="322"/>
      <c r="AL63" s="322"/>
      <c r="AM63" s="322"/>
      <c r="AN63" s="322"/>
      <c r="AO63" s="322"/>
      <c r="AP63" s="322"/>
      <c r="AQ63" s="322"/>
      <c r="AR63" s="322"/>
      <c r="AS63" s="322"/>
      <c r="AT63" s="322"/>
      <c r="AU63" s="322"/>
      <c r="AV63" s="1579">
        <v>32</v>
      </c>
      <c r="AW63" s="1562"/>
      <c r="AX63" s="532" t="s">
        <v>16</v>
      </c>
      <c r="AY63" s="532"/>
      <c r="AZ63" s="247"/>
      <c r="BA63" s="533"/>
      <c r="BB63" s="391">
        <f t="shared" si="1"/>
        <v>32</v>
      </c>
      <c r="BC63" s="534"/>
    </row>
    <row r="64" spans="1:55" ht="14.25">
      <c r="A64" s="243">
        <v>71</v>
      </c>
      <c r="B64" s="411">
        <v>6706</v>
      </c>
      <c r="C64" s="506" t="s">
        <v>1804</v>
      </c>
      <c r="D64" s="530"/>
      <c r="E64" s="530"/>
      <c r="F64" s="530"/>
      <c r="G64" s="530"/>
      <c r="H64" s="531"/>
      <c r="I64" s="531"/>
      <c r="J64" s="531"/>
      <c r="K64" s="531"/>
      <c r="L64" s="531"/>
      <c r="M64" s="516"/>
      <c r="N64" s="531"/>
      <c r="O64" s="531"/>
      <c r="P64" s="531"/>
      <c r="Q64" s="531"/>
      <c r="R64" s="531"/>
      <c r="S64" s="530"/>
      <c r="T64" s="530"/>
      <c r="U64" s="246" t="s">
        <v>299</v>
      </c>
      <c r="V64" s="321"/>
      <c r="W64" s="322"/>
      <c r="X64" s="322"/>
      <c r="Y64" s="322"/>
      <c r="Z64" s="322"/>
      <c r="AA64" s="322"/>
      <c r="AB64" s="322"/>
      <c r="AC64" s="322"/>
      <c r="AD64" s="322"/>
      <c r="AE64" s="322"/>
      <c r="AF64" s="322"/>
      <c r="AG64" s="322"/>
      <c r="AH64" s="322"/>
      <c r="AI64" s="322"/>
      <c r="AJ64" s="322"/>
      <c r="AK64" s="322"/>
      <c r="AL64" s="322"/>
      <c r="AM64" s="322"/>
      <c r="AN64" s="322"/>
      <c r="AO64" s="322"/>
      <c r="AP64" s="322"/>
      <c r="AQ64" s="322"/>
      <c r="AR64" s="322"/>
      <c r="AS64" s="322"/>
      <c r="AT64" s="322"/>
      <c r="AU64" s="322"/>
      <c r="AV64" s="1579">
        <v>26</v>
      </c>
      <c r="AW64" s="1562"/>
      <c r="AX64" s="532" t="s">
        <v>16</v>
      </c>
      <c r="AY64" s="532"/>
      <c r="AZ64" s="247"/>
      <c r="BA64" s="533"/>
      <c r="BB64" s="391">
        <f t="shared" si="1"/>
        <v>26</v>
      </c>
      <c r="BC64" s="534"/>
    </row>
    <row r="65" spans="1:55" ht="14.25">
      <c r="A65" s="243">
        <v>71</v>
      </c>
      <c r="B65" s="351">
        <v>6707</v>
      </c>
      <c r="C65" s="506" t="s">
        <v>1805</v>
      </c>
      <c r="D65" s="530"/>
      <c r="E65" s="530"/>
      <c r="F65" s="530"/>
      <c r="G65" s="530"/>
      <c r="H65" s="531"/>
      <c r="I65" s="531"/>
      <c r="J65" s="531"/>
      <c r="K65" s="531"/>
      <c r="L65" s="531"/>
      <c r="M65" s="516"/>
      <c r="N65" s="531"/>
      <c r="O65" s="531"/>
      <c r="P65" s="531"/>
      <c r="Q65" s="531"/>
      <c r="R65" s="531"/>
      <c r="S65" s="530"/>
      <c r="T65" s="530"/>
      <c r="U65" s="246" t="s">
        <v>312</v>
      </c>
      <c r="V65" s="321"/>
      <c r="W65" s="322"/>
      <c r="X65" s="322"/>
      <c r="Y65" s="322"/>
      <c r="Z65" s="322"/>
      <c r="AA65" s="322"/>
      <c r="AB65" s="322"/>
      <c r="AC65" s="322"/>
      <c r="AD65" s="322"/>
      <c r="AE65" s="322"/>
      <c r="AF65" s="322"/>
      <c r="AG65" s="322"/>
      <c r="AH65" s="322"/>
      <c r="AI65" s="322"/>
      <c r="AJ65" s="322"/>
      <c r="AK65" s="322"/>
      <c r="AL65" s="322"/>
      <c r="AM65" s="322"/>
      <c r="AN65" s="322"/>
      <c r="AO65" s="322"/>
      <c r="AP65" s="322"/>
      <c r="AQ65" s="322"/>
      <c r="AR65" s="322"/>
      <c r="AS65" s="322"/>
      <c r="AT65" s="322"/>
      <c r="AU65" s="322"/>
      <c r="AV65" s="1579">
        <v>22</v>
      </c>
      <c r="AW65" s="1562"/>
      <c r="AX65" s="532" t="s">
        <v>16</v>
      </c>
      <c r="AY65" s="532"/>
      <c r="AZ65" s="247"/>
      <c r="BA65" s="533"/>
      <c r="BB65" s="391">
        <f t="shared" si="1"/>
        <v>22</v>
      </c>
      <c r="BC65" s="534"/>
    </row>
    <row r="66" spans="1:55" ht="14.25">
      <c r="A66" s="243">
        <v>71</v>
      </c>
      <c r="B66" s="411">
        <v>6708</v>
      </c>
      <c r="C66" s="506" t="s">
        <v>1806</v>
      </c>
      <c r="D66" s="530"/>
      <c r="E66" s="530"/>
      <c r="F66" s="530"/>
      <c r="G66" s="530"/>
      <c r="H66" s="531"/>
      <c r="I66" s="531"/>
      <c r="J66" s="531"/>
      <c r="K66" s="531"/>
      <c r="L66" s="531"/>
      <c r="M66" s="516"/>
      <c r="N66" s="531"/>
      <c r="O66" s="531"/>
      <c r="P66" s="531"/>
      <c r="Q66" s="531"/>
      <c r="R66" s="531"/>
      <c r="S66" s="530"/>
      <c r="T66" s="530"/>
      <c r="U66" s="246" t="s">
        <v>325</v>
      </c>
      <c r="V66" s="321"/>
      <c r="W66" s="322"/>
      <c r="X66" s="322"/>
      <c r="Y66" s="322"/>
      <c r="Z66" s="322"/>
      <c r="AA66" s="322"/>
      <c r="AB66" s="322"/>
      <c r="AC66" s="322"/>
      <c r="AD66" s="322"/>
      <c r="AE66" s="322"/>
      <c r="AF66" s="322"/>
      <c r="AG66" s="322"/>
      <c r="AH66" s="322"/>
      <c r="AI66" s="322"/>
      <c r="AJ66" s="322"/>
      <c r="AK66" s="322"/>
      <c r="AL66" s="322"/>
      <c r="AM66" s="322"/>
      <c r="AN66" s="322"/>
      <c r="AO66" s="322"/>
      <c r="AP66" s="322"/>
      <c r="AQ66" s="322"/>
      <c r="AR66" s="322"/>
      <c r="AS66" s="322"/>
      <c r="AT66" s="322"/>
      <c r="AU66" s="322"/>
      <c r="AV66" s="1579">
        <v>19</v>
      </c>
      <c r="AW66" s="1562"/>
      <c r="AX66" s="532" t="s">
        <v>16</v>
      </c>
      <c r="AY66" s="532"/>
      <c r="AZ66" s="247"/>
      <c r="BA66" s="533"/>
      <c r="BB66" s="391">
        <f t="shared" si="1"/>
        <v>19</v>
      </c>
      <c r="BC66" s="534"/>
    </row>
    <row r="67" spans="1:55" ht="14.25">
      <c r="A67" s="243">
        <v>71</v>
      </c>
      <c r="B67" s="351">
        <v>6709</v>
      </c>
      <c r="C67" s="506" t="s">
        <v>1807</v>
      </c>
      <c r="D67" s="530"/>
      <c r="E67" s="530"/>
      <c r="F67" s="530"/>
      <c r="G67" s="530"/>
      <c r="H67" s="531"/>
      <c r="I67" s="531"/>
      <c r="J67" s="531"/>
      <c r="K67" s="531"/>
      <c r="L67" s="531"/>
      <c r="M67" s="516"/>
      <c r="N67" s="531"/>
      <c r="O67" s="531"/>
      <c r="P67" s="531"/>
      <c r="Q67" s="531"/>
      <c r="R67" s="531"/>
      <c r="S67" s="530"/>
      <c r="T67" s="530"/>
      <c r="U67" s="246" t="s">
        <v>338</v>
      </c>
      <c r="V67" s="321"/>
      <c r="W67" s="322"/>
      <c r="X67" s="322"/>
      <c r="Y67" s="322"/>
      <c r="Z67" s="322"/>
      <c r="AA67" s="322"/>
      <c r="AB67" s="322"/>
      <c r="AC67" s="322"/>
      <c r="AD67" s="322"/>
      <c r="AE67" s="322"/>
      <c r="AF67" s="322"/>
      <c r="AG67" s="322"/>
      <c r="AH67" s="322"/>
      <c r="AI67" s="322"/>
      <c r="AJ67" s="322"/>
      <c r="AK67" s="322"/>
      <c r="AL67" s="322"/>
      <c r="AM67" s="322"/>
      <c r="AN67" s="322"/>
      <c r="AO67" s="322"/>
      <c r="AP67" s="322"/>
      <c r="AQ67" s="322"/>
      <c r="AR67" s="322"/>
      <c r="AS67" s="322"/>
      <c r="AT67" s="322"/>
      <c r="AU67" s="322"/>
      <c r="AV67" s="1579">
        <v>17</v>
      </c>
      <c r="AW67" s="1562"/>
      <c r="AX67" s="532" t="s">
        <v>16</v>
      </c>
      <c r="AY67" s="532"/>
      <c r="AZ67" s="247"/>
      <c r="BA67" s="533"/>
      <c r="BB67" s="391">
        <f t="shared" si="1"/>
        <v>17</v>
      </c>
      <c r="BC67" s="534"/>
    </row>
    <row r="68" spans="1:55" ht="14.25">
      <c r="A68" s="243">
        <v>71</v>
      </c>
      <c r="B68" s="411">
        <v>6710</v>
      </c>
      <c r="C68" s="506" t="s">
        <v>1808</v>
      </c>
      <c r="D68" s="517"/>
      <c r="E68" s="530"/>
      <c r="F68" s="530"/>
      <c r="G68" s="530"/>
      <c r="H68" s="531"/>
      <c r="I68" s="531"/>
      <c r="J68" s="531"/>
      <c r="K68" s="531"/>
      <c r="L68" s="531"/>
      <c r="M68" s="516"/>
      <c r="N68" s="531"/>
      <c r="O68" s="531"/>
      <c r="P68" s="531"/>
      <c r="Q68" s="531"/>
      <c r="R68" s="531"/>
      <c r="S68" s="530"/>
      <c r="T68" s="530"/>
      <c r="U68" s="246" t="s">
        <v>351</v>
      </c>
      <c r="V68" s="321"/>
      <c r="W68" s="322"/>
      <c r="X68" s="322"/>
      <c r="Y68" s="322"/>
      <c r="Z68" s="322"/>
      <c r="AA68" s="322"/>
      <c r="AB68" s="322"/>
      <c r="AC68" s="322"/>
      <c r="AD68" s="322"/>
      <c r="AE68" s="322"/>
      <c r="AF68" s="322"/>
      <c r="AG68" s="322"/>
      <c r="AH68" s="322"/>
      <c r="AI68" s="322"/>
      <c r="AJ68" s="322"/>
      <c r="AK68" s="322"/>
      <c r="AL68" s="322"/>
      <c r="AM68" s="322"/>
      <c r="AN68" s="322"/>
      <c r="AO68" s="322"/>
      <c r="AP68" s="322"/>
      <c r="AQ68" s="322"/>
      <c r="AR68" s="322"/>
      <c r="AS68" s="322"/>
      <c r="AT68" s="322"/>
      <c r="AU68" s="322"/>
      <c r="AV68" s="1579">
        <v>15</v>
      </c>
      <c r="AW68" s="1562"/>
      <c r="AX68" s="532" t="s">
        <v>16</v>
      </c>
      <c r="AY68" s="532"/>
      <c r="AZ68" s="247"/>
      <c r="BA68" s="533"/>
      <c r="BB68" s="391">
        <f t="shared" si="1"/>
        <v>15</v>
      </c>
      <c r="BC68" s="534"/>
    </row>
    <row r="69" spans="1:55" ht="14.25">
      <c r="A69" s="243">
        <v>71</v>
      </c>
      <c r="B69" s="351">
        <v>6711</v>
      </c>
      <c r="C69" s="506" t="s">
        <v>1809</v>
      </c>
      <c r="D69" s="517"/>
      <c r="E69" s="530"/>
      <c r="F69" s="530"/>
      <c r="G69" s="530"/>
      <c r="H69" s="531"/>
      <c r="I69" s="531"/>
      <c r="J69" s="531"/>
      <c r="K69" s="531"/>
      <c r="L69" s="531"/>
      <c r="M69" s="516"/>
      <c r="N69" s="531"/>
      <c r="O69" s="531"/>
      <c r="P69" s="531"/>
      <c r="Q69" s="531"/>
      <c r="R69" s="531"/>
      <c r="S69" s="530"/>
      <c r="T69" s="530"/>
      <c r="U69" s="246" t="s">
        <v>364</v>
      </c>
      <c r="V69" s="321"/>
      <c r="W69" s="322"/>
      <c r="X69" s="322"/>
      <c r="Y69" s="322"/>
      <c r="Z69" s="322"/>
      <c r="AA69" s="322"/>
      <c r="AB69" s="322"/>
      <c r="AC69" s="322"/>
      <c r="AD69" s="322"/>
      <c r="AE69" s="322"/>
      <c r="AF69" s="322"/>
      <c r="AG69" s="322"/>
      <c r="AH69" s="322"/>
      <c r="AI69" s="322"/>
      <c r="AJ69" s="322"/>
      <c r="AK69" s="322"/>
      <c r="AL69" s="322"/>
      <c r="AM69" s="322"/>
      <c r="AN69" s="322"/>
      <c r="AO69" s="322"/>
      <c r="AP69" s="322"/>
      <c r="AQ69" s="322"/>
      <c r="AR69" s="322"/>
      <c r="AS69" s="322"/>
      <c r="AT69" s="322"/>
      <c r="AU69" s="322"/>
      <c r="AV69" s="1579">
        <v>14</v>
      </c>
      <c r="AW69" s="1562"/>
      <c r="AX69" s="532" t="s">
        <v>16</v>
      </c>
      <c r="AY69" s="532"/>
      <c r="AZ69" s="247"/>
      <c r="BA69" s="533"/>
      <c r="BB69" s="391">
        <f t="shared" si="1"/>
        <v>14</v>
      </c>
      <c r="BC69" s="534"/>
    </row>
    <row r="70" spans="1:55" ht="14.25">
      <c r="A70" s="243">
        <v>71</v>
      </c>
      <c r="B70" s="411">
        <v>6712</v>
      </c>
      <c r="C70" s="506" t="s">
        <v>1810</v>
      </c>
      <c r="D70" s="517"/>
      <c r="E70" s="530"/>
      <c r="F70" s="530"/>
      <c r="G70" s="530"/>
      <c r="H70" s="531"/>
      <c r="I70" s="531"/>
      <c r="J70" s="531"/>
      <c r="K70" s="531"/>
      <c r="L70" s="531"/>
      <c r="M70" s="516"/>
      <c r="N70" s="531"/>
      <c r="O70" s="531"/>
      <c r="P70" s="531"/>
      <c r="Q70" s="531"/>
      <c r="R70" s="531"/>
      <c r="S70" s="530"/>
      <c r="T70" s="530"/>
      <c r="U70" s="246" t="s">
        <v>377</v>
      </c>
      <c r="V70" s="321"/>
      <c r="W70" s="322"/>
      <c r="X70" s="322"/>
      <c r="Y70" s="322"/>
      <c r="Z70" s="322"/>
      <c r="AA70" s="322"/>
      <c r="AB70" s="322"/>
      <c r="AC70" s="322"/>
      <c r="AD70" s="322"/>
      <c r="AE70" s="322"/>
      <c r="AF70" s="322"/>
      <c r="AG70" s="322"/>
      <c r="AH70" s="322"/>
      <c r="AI70" s="322"/>
      <c r="AJ70" s="322"/>
      <c r="AK70" s="322"/>
      <c r="AL70" s="322"/>
      <c r="AM70" s="322"/>
      <c r="AN70" s="322"/>
      <c r="AO70" s="322"/>
      <c r="AP70" s="322"/>
      <c r="AQ70" s="322"/>
      <c r="AR70" s="322"/>
      <c r="AS70" s="322"/>
      <c r="AT70" s="322"/>
      <c r="AU70" s="322"/>
      <c r="AV70" s="1579">
        <v>13</v>
      </c>
      <c r="AW70" s="1562"/>
      <c r="AX70" s="532" t="s">
        <v>16</v>
      </c>
      <c r="AY70" s="532"/>
      <c r="AZ70" s="247"/>
      <c r="BA70" s="533"/>
      <c r="BB70" s="391">
        <f t="shared" si="1"/>
        <v>13</v>
      </c>
      <c r="BC70" s="534"/>
    </row>
    <row r="71" spans="1:55" ht="14.25">
      <c r="A71" s="243">
        <v>71</v>
      </c>
      <c r="B71" s="351">
        <v>6713</v>
      </c>
      <c r="C71" s="506" t="s">
        <v>1811</v>
      </c>
      <c r="D71" s="517"/>
      <c r="E71" s="530"/>
      <c r="F71" s="530"/>
      <c r="G71" s="530"/>
      <c r="H71" s="531"/>
      <c r="I71" s="531"/>
      <c r="J71" s="531"/>
      <c r="K71" s="531"/>
      <c r="L71" s="531"/>
      <c r="M71" s="516"/>
      <c r="N71" s="531"/>
      <c r="O71" s="531"/>
      <c r="P71" s="531"/>
      <c r="Q71" s="531"/>
      <c r="R71" s="531"/>
      <c r="S71" s="530"/>
      <c r="T71" s="530"/>
      <c r="U71" s="246" t="s">
        <v>390</v>
      </c>
      <c r="V71" s="321"/>
      <c r="W71" s="322"/>
      <c r="X71" s="322"/>
      <c r="Y71" s="322"/>
      <c r="Z71" s="322"/>
      <c r="AA71" s="322"/>
      <c r="AB71" s="322"/>
      <c r="AC71" s="322"/>
      <c r="AD71" s="322"/>
      <c r="AE71" s="322"/>
      <c r="AF71" s="322"/>
      <c r="AG71" s="322"/>
      <c r="AH71" s="322"/>
      <c r="AI71" s="322"/>
      <c r="AJ71" s="322"/>
      <c r="AK71" s="322"/>
      <c r="AL71" s="322"/>
      <c r="AM71" s="322"/>
      <c r="AN71" s="322"/>
      <c r="AO71" s="322"/>
      <c r="AP71" s="322"/>
      <c r="AQ71" s="322"/>
      <c r="AR71" s="322"/>
      <c r="AS71" s="322"/>
      <c r="AT71" s="322"/>
      <c r="AU71" s="322"/>
      <c r="AV71" s="1579">
        <v>12</v>
      </c>
      <c r="AW71" s="1562"/>
      <c r="AX71" s="532" t="s">
        <v>16</v>
      </c>
      <c r="AY71" s="532"/>
      <c r="AZ71" s="247"/>
      <c r="BA71" s="533"/>
      <c r="BB71" s="391">
        <f t="shared" si="1"/>
        <v>12</v>
      </c>
      <c r="BC71" s="534"/>
    </row>
    <row r="72" spans="1:55" ht="14.25">
      <c r="A72" s="243">
        <v>71</v>
      </c>
      <c r="B72" s="411">
        <v>6714</v>
      </c>
      <c r="C72" s="506" t="s">
        <v>1812</v>
      </c>
      <c r="D72" s="517"/>
      <c r="E72" s="530"/>
      <c r="F72" s="530"/>
      <c r="G72" s="530"/>
      <c r="H72" s="531"/>
      <c r="I72" s="531"/>
      <c r="J72" s="531"/>
      <c r="K72" s="531"/>
      <c r="L72" s="531"/>
      <c r="M72" s="516"/>
      <c r="N72" s="531"/>
      <c r="O72" s="531"/>
      <c r="P72" s="531"/>
      <c r="Q72" s="531"/>
      <c r="R72" s="531"/>
      <c r="S72" s="530"/>
      <c r="T72" s="530"/>
      <c r="U72" s="246" t="s">
        <v>403</v>
      </c>
      <c r="V72" s="321"/>
      <c r="W72" s="322"/>
      <c r="X72" s="322"/>
      <c r="Y72" s="322"/>
      <c r="Z72" s="322"/>
      <c r="AA72" s="322"/>
      <c r="AB72" s="322"/>
      <c r="AC72" s="322"/>
      <c r="AD72" s="322"/>
      <c r="AE72" s="322"/>
      <c r="AF72" s="322"/>
      <c r="AG72" s="322"/>
      <c r="AH72" s="322"/>
      <c r="AI72" s="322"/>
      <c r="AJ72" s="322"/>
      <c r="AK72" s="322"/>
      <c r="AL72" s="322"/>
      <c r="AM72" s="322"/>
      <c r="AN72" s="322"/>
      <c r="AO72" s="322"/>
      <c r="AP72" s="322"/>
      <c r="AQ72" s="322"/>
      <c r="AR72" s="322"/>
      <c r="AS72" s="322"/>
      <c r="AT72" s="322"/>
      <c r="AU72" s="322"/>
      <c r="AV72" s="1579">
        <v>11</v>
      </c>
      <c r="AW72" s="1562"/>
      <c r="AX72" s="532" t="s">
        <v>16</v>
      </c>
      <c r="AY72" s="532"/>
      <c r="AZ72" s="247"/>
      <c r="BA72" s="533"/>
      <c r="BB72" s="391">
        <f t="shared" si="1"/>
        <v>11</v>
      </c>
      <c r="BC72" s="534"/>
    </row>
    <row r="73" spans="1:55" ht="14.25">
      <c r="A73" s="243">
        <v>71</v>
      </c>
      <c r="B73" s="351">
        <v>6715</v>
      </c>
      <c r="C73" s="506" t="s">
        <v>1813</v>
      </c>
      <c r="D73" s="517"/>
      <c r="E73" s="530"/>
      <c r="F73" s="530"/>
      <c r="G73" s="530"/>
      <c r="H73" s="531"/>
      <c r="I73" s="531"/>
      <c r="J73" s="531"/>
      <c r="K73" s="531"/>
      <c r="L73" s="531"/>
      <c r="M73" s="516"/>
      <c r="N73" s="531"/>
      <c r="O73" s="531"/>
      <c r="P73" s="531"/>
      <c r="Q73" s="531"/>
      <c r="R73" s="531"/>
      <c r="S73" s="530"/>
      <c r="T73" s="530"/>
      <c r="U73" s="246" t="s">
        <v>416</v>
      </c>
      <c r="V73" s="321"/>
      <c r="W73" s="322"/>
      <c r="X73" s="322"/>
      <c r="Y73" s="322"/>
      <c r="Z73" s="322"/>
      <c r="AA73" s="322"/>
      <c r="AB73" s="322"/>
      <c r="AC73" s="322"/>
      <c r="AD73" s="322"/>
      <c r="AE73" s="322"/>
      <c r="AF73" s="322"/>
      <c r="AG73" s="322"/>
      <c r="AH73" s="322"/>
      <c r="AI73" s="322"/>
      <c r="AJ73" s="322"/>
      <c r="AK73" s="322"/>
      <c r="AL73" s="322"/>
      <c r="AM73" s="322"/>
      <c r="AN73" s="322"/>
      <c r="AO73" s="322"/>
      <c r="AP73" s="322"/>
      <c r="AQ73" s="322"/>
      <c r="AR73" s="322"/>
      <c r="AS73" s="322"/>
      <c r="AT73" s="322"/>
      <c r="AU73" s="322"/>
      <c r="AV73" s="1579">
        <v>10</v>
      </c>
      <c r="AW73" s="1562"/>
      <c r="AX73" s="532" t="s">
        <v>16</v>
      </c>
      <c r="AY73" s="532"/>
      <c r="AZ73" s="247"/>
      <c r="BA73" s="533"/>
      <c r="BB73" s="391">
        <f t="shared" si="1"/>
        <v>10</v>
      </c>
      <c r="BC73" s="534"/>
    </row>
    <row r="74" spans="1:55" ht="14.25">
      <c r="A74" s="243">
        <v>71</v>
      </c>
      <c r="B74" s="411">
        <v>6716</v>
      </c>
      <c r="C74" s="506" t="s">
        <v>1814</v>
      </c>
      <c r="D74" s="517"/>
      <c r="E74" s="530"/>
      <c r="F74" s="530"/>
      <c r="G74" s="530"/>
      <c r="H74" s="531"/>
      <c r="I74" s="531"/>
      <c r="J74" s="531"/>
      <c r="K74" s="531"/>
      <c r="L74" s="531"/>
      <c r="M74" s="516"/>
      <c r="N74" s="531"/>
      <c r="O74" s="531"/>
      <c r="P74" s="531"/>
      <c r="Q74" s="531"/>
      <c r="R74" s="531"/>
      <c r="S74" s="530"/>
      <c r="T74" s="530"/>
      <c r="U74" s="246" t="s">
        <v>429</v>
      </c>
      <c r="V74" s="321"/>
      <c r="W74" s="322"/>
      <c r="X74" s="322"/>
      <c r="Y74" s="322"/>
      <c r="Z74" s="322"/>
      <c r="AA74" s="322"/>
      <c r="AB74" s="322"/>
      <c r="AC74" s="322"/>
      <c r="AD74" s="322"/>
      <c r="AE74" s="322"/>
      <c r="AF74" s="322"/>
      <c r="AG74" s="322"/>
      <c r="AH74" s="322"/>
      <c r="AI74" s="322"/>
      <c r="AJ74" s="322"/>
      <c r="AK74" s="322"/>
      <c r="AL74" s="322"/>
      <c r="AM74" s="322"/>
      <c r="AN74" s="322"/>
      <c r="AO74" s="322"/>
      <c r="AP74" s="322"/>
      <c r="AQ74" s="322"/>
      <c r="AR74" s="322"/>
      <c r="AS74" s="322"/>
      <c r="AT74" s="322"/>
      <c r="AU74" s="322"/>
      <c r="AV74" s="1579">
        <v>10</v>
      </c>
      <c r="AW74" s="1562"/>
      <c r="AX74" s="532" t="s">
        <v>16</v>
      </c>
      <c r="AY74" s="532"/>
      <c r="AZ74" s="247"/>
      <c r="BA74" s="533"/>
      <c r="BB74" s="391">
        <f t="shared" si="1"/>
        <v>10</v>
      </c>
      <c r="BC74" s="534"/>
    </row>
    <row r="75" spans="1:55" ht="14.25">
      <c r="A75" s="243">
        <v>71</v>
      </c>
      <c r="B75" s="351">
        <v>6717</v>
      </c>
      <c r="C75" s="506" t="s">
        <v>1815</v>
      </c>
      <c r="D75" s="517"/>
      <c r="E75" s="530"/>
      <c r="F75" s="530"/>
      <c r="G75" s="530"/>
      <c r="H75" s="531"/>
      <c r="I75" s="531"/>
      <c r="J75" s="531"/>
      <c r="K75" s="531"/>
      <c r="L75" s="531"/>
      <c r="M75" s="516"/>
      <c r="N75" s="531"/>
      <c r="O75" s="531"/>
      <c r="P75" s="531"/>
      <c r="Q75" s="531"/>
      <c r="R75" s="531"/>
      <c r="S75" s="530"/>
      <c r="T75" s="530"/>
      <c r="U75" s="246" t="s">
        <v>442</v>
      </c>
      <c r="V75" s="321"/>
      <c r="W75" s="322"/>
      <c r="X75" s="322"/>
      <c r="Y75" s="322"/>
      <c r="Z75" s="322"/>
      <c r="AA75" s="322"/>
      <c r="AB75" s="322"/>
      <c r="AC75" s="322"/>
      <c r="AD75" s="322"/>
      <c r="AE75" s="322"/>
      <c r="AF75" s="322"/>
      <c r="AG75" s="322"/>
      <c r="AH75" s="322"/>
      <c r="AI75" s="322"/>
      <c r="AJ75" s="322"/>
      <c r="AK75" s="322"/>
      <c r="AL75" s="322"/>
      <c r="AM75" s="322"/>
      <c r="AN75" s="322"/>
      <c r="AO75" s="322"/>
      <c r="AP75" s="322"/>
      <c r="AQ75" s="322"/>
      <c r="AR75" s="322"/>
      <c r="AS75" s="322"/>
      <c r="AT75" s="322"/>
      <c r="AU75" s="322"/>
      <c r="AV75" s="1579">
        <v>9</v>
      </c>
      <c r="AW75" s="1562"/>
      <c r="AX75" s="532" t="s">
        <v>16</v>
      </c>
      <c r="AY75" s="532"/>
      <c r="AZ75" s="247"/>
      <c r="BA75" s="533"/>
      <c r="BB75" s="391">
        <f t="shared" si="1"/>
        <v>9</v>
      </c>
      <c r="BC75" s="534"/>
    </row>
    <row r="76" spans="1:55" ht="14.25">
      <c r="A76" s="243">
        <v>71</v>
      </c>
      <c r="B76" s="411">
        <v>6718</v>
      </c>
      <c r="C76" s="506" t="s">
        <v>1816</v>
      </c>
      <c r="D76" s="517"/>
      <c r="E76" s="530"/>
      <c r="F76" s="530"/>
      <c r="G76" s="530"/>
      <c r="H76" s="531"/>
      <c r="I76" s="531"/>
      <c r="J76" s="531"/>
      <c r="K76" s="531"/>
      <c r="L76" s="531"/>
      <c r="M76" s="516"/>
      <c r="N76" s="531"/>
      <c r="O76" s="531"/>
      <c r="P76" s="531"/>
      <c r="Q76" s="531"/>
      <c r="R76" s="531"/>
      <c r="S76" s="530"/>
      <c r="T76" s="530"/>
      <c r="U76" s="246" t="s">
        <v>455</v>
      </c>
      <c r="V76" s="321"/>
      <c r="W76" s="322"/>
      <c r="X76" s="322"/>
      <c r="Y76" s="322"/>
      <c r="Z76" s="322"/>
      <c r="AA76" s="322"/>
      <c r="AB76" s="322"/>
      <c r="AC76" s="322"/>
      <c r="AD76" s="322"/>
      <c r="AE76" s="322"/>
      <c r="AF76" s="322"/>
      <c r="AG76" s="322"/>
      <c r="AH76" s="322"/>
      <c r="AI76" s="322"/>
      <c r="AJ76" s="322"/>
      <c r="AK76" s="322"/>
      <c r="AL76" s="322"/>
      <c r="AM76" s="322"/>
      <c r="AN76" s="322"/>
      <c r="AO76" s="322"/>
      <c r="AP76" s="322"/>
      <c r="AQ76" s="322"/>
      <c r="AR76" s="322"/>
      <c r="AS76" s="322"/>
      <c r="AT76" s="322"/>
      <c r="AU76" s="322"/>
      <c r="AV76" s="1579">
        <v>8</v>
      </c>
      <c r="AW76" s="1562"/>
      <c r="AX76" s="532" t="s">
        <v>16</v>
      </c>
      <c r="AY76" s="532"/>
      <c r="AZ76" s="247"/>
      <c r="BA76" s="533"/>
      <c r="BB76" s="391">
        <f t="shared" si="1"/>
        <v>8</v>
      </c>
      <c r="BC76" s="534"/>
    </row>
    <row r="77" spans="1:55" ht="14.25">
      <c r="A77" s="243">
        <v>71</v>
      </c>
      <c r="B77" s="351">
        <v>6719</v>
      </c>
      <c r="C77" s="506" t="s">
        <v>1817</v>
      </c>
      <c r="D77" s="517"/>
      <c r="E77" s="530"/>
      <c r="F77" s="530"/>
      <c r="G77" s="530"/>
      <c r="H77" s="531"/>
      <c r="I77" s="531"/>
      <c r="J77" s="531"/>
      <c r="K77" s="531"/>
      <c r="L77" s="531"/>
      <c r="M77" s="516"/>
      <c r="N77" s="531"/>
      <c r="O77" s="531"/>
      <c r="P77" s="531"/>
      <c r="Q77" s="531"/>
      <c r="R77" s="531"/>
      <c r="S77" s="530"/>
      <c r="T77" s="530"/>
      <c r="U77" s="246" t="s">
        <v>468</v>
      </c>
      <c r="V77" s="321"/>
      <c r="W77" s="322"/>
      <c r="X77" s="322"/>
      <c r="Y77" s="322"/>
      <c r="Z77" s="322"/>
      <c r="AA77" s="322"/>
      <c r="AB77" s="322"/>
      <c r="AC77" s="322"/>
      <c r="AD77" s="322"/>
      <c r="AE77" s="322"/>
      <c r="AF77" s="322"/>
      <c r="AG77" s="322"/>
      <c r="AH77" s="322"/>
      <c r="AI77" s="322"/>
      <c r="AJ77" s="322"/>
      <c r="AK77" s="322"/>
      <c r="AL77" s="322"/>
      <c r="AM77" s="322"/>
      <c r="AN77" s="322"/>
      <c r="AO77" s="322"/>
      <c r="AP77" s="322"/>
      <c r="AQ77" s="322"/>
      <c r="AR77" s="322"/>
      <c r="AS77" s="322"/>
      <c r="AT77" s="322"/>
      <c r="AU77" s="322"/>
      <c r="AV77" s="1579">
        <v>8</v>
      </c>
      <c r="AW77" s="1562"/>
      <c r="AX77" s="532" t="s">
        <v>16</v>
      </c>
      <c r="AY77" s="532"/>
      <c r="AZ77" s="247"/>
      <c r="BA77" s="533"/>
      <c r="BB77" s="391">
        <f t="shared" si="1"/>
        <v>8</v>
      </c>
      <c r="BC77" s="534"/>
    </row>
    <row r="78" spans="1:55" ht="14.25">
      <c r="A78" s="243">
        <v>71</v>
      </c>
      <c r="B78" s="411">
        <v>6720</v>
      </c>
      <c r="C78" s="506" t="s">
        <v>1818</v>
      </c>
      <c r="D78" s="517"/>
      <c r="E78" s="530"/>
      <c r="F78" s="530"/>
      <c r="G78" s="530"/>
      <c r="H78" s="531"/>
      <c r="I78" s="531"/>
      <c r="J78" s="531"/>
      <c r="K78" s="531"/>
      <c r="L78" s="531"/>
      <c r="M78" s="516"/>
      <c r="N78" s="531"/>
      <c r="O78" s="531"/>
      <c r="P78" s="531"/>
      <c r="Q78" s="531"/>
      <c r="R78" s="531"/>
      <c r="S78" s="530"/>
      <c r="T78" s="530"/>
      <c r="U78" s="246" t="s">
        <v>481</v>
      </c>
      <c r="V78" s="321"/>
      <c r="W78" s="322"/>
      <c r="X78" s="322"/>
      <c r="Y78" s="322"/>
      <c r="Z78" s="322"/>
      <c r="AA78" s="322"/>
      <c r="AB78" s="322"/>
      <c r="AC78" s="322"/>
      <c r="AD78" s="322"/>
      <c r="AE78" s="322"/>
      <c r="AF78" s="322"/>
      <c r="AG78" s="322"/>
      <c r="AH78" s="322"/>
      <c r="AI78" s="322"/>
      <c r="AJ78" s="322"/>
      <c r="AK78" s="322"/>
      <c r="AL78" s="322"/>
      <c r="AM78" s="322"/>
      <c r="AN78" s="322"/>
      <c r="AO78" s="322"/>
      <c r="AP78" s="322"/>
      <c r="AQ78" s="322"/>
      <c r="AR78" s="322"/>
      <c r="AS78" s="322"/>
      <c r="AT78" s="322"/>
      <c r="AU78" s="322"/>
      <c r="AV78" s="1579">
        <v>7</v>
      </c>
      <c r="AW78" s="1562"/>
      <c r="AX78" s="532" t="s">
        <v>16</v>
      </c>
      <c r="AY78" s="532"/>
      <c r="AZ78" s="247"/>
      <c r="BA78" s="533"/>
      <c r="BB78" s="391">
        <f t="shared" si="1"/>
        <v>7</v>
      </c>
      <c r="BC78" s="534"/>
    </row>
    <row r="79" spans="1:55" ht="14.25">
      <c r="A79" s="243">
        <v>71</v>
      </c>
      <c r="B79" s="351">
        <v>6721</v>
      </c>
      <c r="C79" s="506" t="s">
        <v>1819</v>
      </c>
      <c r="D79" s="517"/>
      <c r="E79" s="530"/>
      <c r="F79" s="530"/>
      <c r="G79" s="530"/>
      <c r="H79" s="531"/>
      <c r="I79" s="531"/>
      <c r="J79" s="531"/>
      <c r="K79" s="531"/>
      <c r="L79" s="531"/>
      <c r="M79" s="523" t="s">
        <v>1820</v>
      </c>
      <c r="N79" s="524"/>
      <c r="O79" s="524"/>
      <c r="P79" s="524"/>
      <c r="Q79" s="524"/>
      <c r="R79" s="524"/>
      <c r="S79" s="361"/>
      <c r="T79" s="535"/>
      <c r="U79" s="523" t="s">
        <v>495</v>
      </c>
      <c r="V79" s="361"/>
      <c r="W79" s="536"/>
      <c r="X79" s="536"/>
      <c r="Y79" s="536"/>
      <c r="Z79" s="536"/>
      <c r="AA79" s="536"/>
      <c r="AB79" s="536"/>
      <c r="AC79" s="536"/>
      <c r="AD79" s="536"/>
      <c r="AE79" s="322"/>
      <c r="AF79" s="322"/>
      <c r="AG79" s="322"/>
      <c r="AH79" s="322"/>
      <c r="AI79" s="322"/>
      <c r="AJ79" s="322"/>
      <c r="AK79" s="322"/>
      <c r="AL79" s="537"/>
      <c r="AM79" s="537"/>
      <c r="AN79" s="537"/>
      <c r="AO79" s="322"/>
      <c r="AP79" s="322"/>
      <c r="AQ79" s="322"/>
      <c r="AR79" s="322"/>
      <c r="AS79" s="322"/>
      <c r="AT79" s="322"/>
      <c r="AU79" s="322"/>
      <c r="AV79" s="1579">
        <v>36</v>
      </c>
      <c r="AW79" s="1562"/>
      <c r="AX79" s="532" t="s">
        <v>16</v>
      </c>
      <c r="AY79" s="511"/>
      <c r="AZ79" s="288"/>
      <c r="BA79" s="526"/>
      <c r="BB79" s="391">
        <f t="shared" si="1"/>
        <v>36</v>
      </c>
      <c r="BC79" s="534"/>
    </row>
    <row r="80" spans="1:55" ht="14.25">
      <c r="A80" s="243">
        <v>71</v>
      </c>
      <c r="B80" s="411">
        <v>6722</v>
      </c>
      <c r="C80" s="506" t="s">
        <v>1821</v>
      </c>
      <c r="D80" s="517"/>
      <c r="E80" s="530"/>
      <c r="F80" s="530"/>
      <c r="G80" s="530"/>
      <c r="H80" s="531"/>
      <c r="I80" s="531"/>
      <c r="J80" s="531"/>
      <c r="K80" s="531"/>
      <c r="L80" s="531"/>
      <c r="M80" s="516"/>
      <c r="N80" s="517"/>
      <c r="O80" s="517"/>
      <c r="P80" s="517"/>
      <c r="Q80" s="517"/>
      <c r="R80" s="517"/>
      <c r="S80" s="529"/>
      <c r="T80" s="538"/>
      <c r="U80" s="246" t="s">
        <v>508</v>
      </c>
      <c r="V80" s="361"/>
      <c r="W80" s="536"/>
      <c r="X80" s="536"/>
      <c r="Y80" s="536"/>
      <c r="Z80" s="536"/>
      <c r="AA80" s="536"/>
      <c r="AB80" s="536"/>
      <c r="AC80" s="536"/>
      <c r="AD80" s="536"/>
      <c r="AE80" s="322"/>
      <c r="AF80" s="322"/>
      <c r="AG80" s="322"/>
      <c r="AH80" s="322"/>
      <c r="AI80" s="322"/>
      <c r="AJ80" s="322"/>
      <c r="AK80" s="322"/>
      <c r="AL80" s="537"/>
      <c r="AM80" s="537"/>
      <c r="AN80" s="537"/>
      <c r="AO80" s="322"/>
      <c r="AP80" s="322"/>
      <c r="AQ80" s="322"/>
      <c r="AR80" s="322"/>
      <c r="AS80" s="322"/>
      <c r="AT80" s="322"/>
      <c r="AU80" s="322"/>
      <c r="AV80" s="1579">
        <v>36</v>
      </c>
      <c r="AW80" s="1562"/>
      <c r="AX80" s="532" t="s">
        <v>16</v>
      </c>
      <c r="AY80" s="511"/>
      <c r="AZ80" s="288"/>
      <c r="BA80" s="526"/>
      <c r="BB80" s="391">
        <f t="shared" si="1"/>
        <v>36</v>
      </c>
      <c r="BC80" s="534"/>
    </row>
    <row r="81" spans="1:55" ht="14.25">
      <c r="A81" s="243">
        <v>71</v>
      </c>
      <c r="B81" s="411">
        <v>6723</v>
      </c>
      <c r="C81" s="506" t="s">
        <v>1822</v>
      </c>
      <c r="D81" s="517"/>
      <c r="E81" s="530"/>
      <c r="F81" s="530"/>
      <c r="G81" s="530"/>
      <c r="H81" s="531"/>
      <c r="I81" s="531"/>
      <c r="J81" s="531"/>
      <c r="K81" s="531"/>
      <c r="L81" s="531"/>
      <c r="M81" s="516"/>
      <c r="N81" s="517"/>
      <c r="O81" s="517"/>
      <c r="P81" s="517"/>
      <c r="Q81" s="517"/>
      <c r="R81" s="517"/>
      <c r="S81" s="529"/>
      <c r="T81" s="538"/>
      <c r="U81" s="246" t="s">
        <v>521</v>
      </c>
      <c r="V81" s="361"/>
      <c r="W81" s="536"/>
      <c r="X81" s="536"/>
      <c r="Y81" s="536"/>
      <c r="Z81" s="536"/>
      <c r="AA81" s="536"/>
      <c r="AB81" s="536"/>
      <c r="AC81" s="536"/>
      <c r="AD81" s="536"/>
      <c r="AE81" s="322"/>
      <c r="AF81" s="322"/>
      <c r="AG81" s="322"/>
      <c r="AH81" s="322"/>
      <c r="AI81" s="322"/>
      <c r="AJ81" s="322"/>
      <c r="AK81" s="322"/>
      <c r="AL81" s="537"/>
      <c r="AM81" s="537"/>
      <c r="AN81" s="537"/>
      <c r="AO81" s="322"/>
      <c r="AP81" s="322"/>
      <c r="AQ81" s="322"/>
      <c r="AR81" s="322"/>
      <c r="AS81" s="322"/>
      <c r="AT81" s="322"/>
      <c r="AU81" s="322"/>
      <c r="AV81" s="1579">
        <v>32</v>
      </c>
      <c r="AW81" s="1562"/>
      <c r="AX81" s="532" t="s">
        <v>16</v>
      </c>
      <c r="AY81" s="511"/>
      <c r="AZ81" s="288"/>
      <c r="BA81" s="526"/>
      <c r="BB81" s="391">
        <f t="shared" si="1"/>
        <v>32</v>
      </c>
      <c r="BC81" s="534"/>
    </row>
    <row r="82" spans="1:55" ht="14.25">
      <c r="A82" s="243">
        <v>71</v>
      </c>
      <c r="B82" s="351">
        <v>6724</v>
      </c>
      <c r="C82" s="506" t="s">
        <v>1823</v>
      </c>
      <c r="D82" s="517"/>
      <c r="E82" s="530"/>
      <c r="F82" s="530"/>
      <c r="G82" s="530"/>
      <c r="H82" s="531"/>
      <c r="I82" s="531"/>
      <c r="J82" s="531"/>
      <c r="K82" s="531"/>
      <c r="L82" s="531"/>
      <c r="M82" s="516"/>
      <c r="N82" s="517"/>
      <c r="O82" s="517"/>
      <c r="P82" s="517"/>
      <c r="Q82" s="517"/>
      <c r="R82" s="517"/>
      <c r="S82" s="529"/>
      <c r="T82" s="538"/>
      <c r="U82" s="246" t="s">
        <v>534</v>
      </c>
      <c r="V82" s="361"/>
      <c r="W82" s="536"/>
      <c r="X82" s="536"/>
      <c r="Y82" s="536"/>
      <c r="Z82" s="536"/>
      <c r="AA82" s="536"/>
      <c r="AB82" s="536"/>
      <c r="AC82" s="536"/>
      <c r="AD82" s="536"/>
      <c r="AE82" s="322"/>
      <c r="AF82" s="322"/>
      <c r="AG82" s="322"/>
      <c r="AH82" s="322"/>
      <c r="AI82" s="322"/>
      <c r="AJ82" s="322"/>
      <c r="AK82" s="322"/>
      <c r="AL82" s="537"/>
      <c r="AM82" s="537"/>
      <c r="AN82" s="537"/>
      <c r="AO82" s="322"/>
      <c r="AP82" s="322"/>
      <c r="AQ82" s="322"/>
      <c r="AR82" s="322"/>
      <c r="AS82" s="322"/>
      <c r="AT82" s="322"/>
      <c r="AU82" s="322"/>
      <c r="AV82" s="1579">
        <v>26</v>
      </c>
      <c r="AW82" s="1562"/>
      <c r="AX82" s="532" t="s">
        <v>16</v>
      </c>
      <c r="AY82" s="511"/>
      <c r="AZ82" s="288"/>
      <c r="BA82" s="526"/>
      <c r="BB82" s="391">
        <f t="shared" si="1"/>
        <v>26</v>
      </c>
      <c r="BC82" s="534"/>
    </row>
    <row r="83" spans="1:55" ht="14.25">
      <c r="A83" s="243">
        <v>71</v>
      </c>
      <c r="B83" s="411">
        <v>6725</v>
      </c>
      <c r="C83" s="506" t="s">
        <v>1824</v>
      </c>
      <c r="D83" s="517"/>
      <c r="E83" s="530"/>
      <c r="F83" s="530"/>
      <c r="G83" s="530"/>
      <c r="H83" s="531"/>
      <c r="I83" s="531"/>
      <c r="J83" s="531"/>
      <c r="K83" s="531"/>
      <c r="L83" s="531"/>
      <c r="M83" s="516"/>
      <c r="N83" s="517"/>
      <c r="O83" s="517"/>
      <c r="P83" s="517"/>
      <c r="Q83" s="517"/>
      <c r="R83" s="517"/>
      <c r="S83" s="529"/>
      <c r="T83" s="538"/>
      <c r="U83" s="246" t="s">
        <v>547</v>
      </c>
      <c r="V83" s="361"/>
      <c r="W83" s="536"/>
      <c r="X83" s="536"/>
      <c r="Y83" s="536"/>
      <c r="Z83" s="536"/>
      <c r="AA83" s="536"/>
      <c r="AB83" s="536"/>
      <c r="AC83" s="536"/>
      <c r="AD83" s="536"/>
      <c r="AE83" s="322"/>
      <c r="AF83" s="322"/>
      <c r="AG83" s="322"/>
      <c r="AH83" s="322"/>
      <c r="AI83" s="322"/>
      <c r="AJ83" s="322"/>
      <c r="AK83" s="322"/>
      <c r="AL83" s="537"/>
      <c r="AM83" s="537"/>
      <c r="AN83" s="537"/>
      <c r="AO83" s="322"/>
      <c r="AP83" s="322"/>
      <c r="AQ83" s="322"/>
      <c r="AR83" s="322"/>
      <c r="AS83" s="322"/>
      <c r="AT83" s="322"/>
      <c r="AU83" s="322"/>
      <c r="AV83" s="1579">
        <v>22</v>
      </c>
      <c r="AW83" s="1562"/>
      <c r="AX83" s="532" t="s">
        <v>16</v>
      </c>
      <c r="AY83" s="511"/>
      <c r="AZ83" s="288"/>
      <c r="BA83" s="526"/>
      <c r="BB83" s="391">
        <f t="shared" si="1"/>
        <v>22</v>
      </c>
      <c r="BC83" s="534"/>
    </row>
    <row r="84" spans="1:55" ht="14.25">
      <c r="A84" s="243">
        <v>71</v>
      </c>
      <c r="B84" s="351">
        <v>6726</v>
      </c>
      <c r="C84" s="506" t="s">
        <v>1825</v>
      </c>
      <c r="D84" s="517"/>
      <c r="E84" s="530"/>
      <c r="F84" s="530"/>
      <c r="G84" s="530"/>
      <c r="H84" s="531"/>
      <c r="I84" s="531"/>
      <c r="J84" s="531"/>
      <c r="K84" s="531"/>
      <c r="L84" s="531"/>
      <c r="M84" s="319"/>
      <c r="N84" s="288"/>
      <c r="O84" s="288"/>
      <c r="P84" s="288"/>
      <c r="Q84" s="288"/>
      <c r="R84" s="288"/>
      <c r="S84" s="539"/>
      <c r="T84" s="540"/>
      <c r="U84" s="523" t="s">
        <v>560</v>
      </c>
      <c r="V84" s="361"/>
      <c r="W84" s="536"/>
      <c r="X84" s="536"/>
      <c r="Y84" s="536"/>
      <c r="Z84" s="536"/>
      <c r="AA84" s="536"/>
      <c r="AB84" s="536"/>
      <c r="AC84" s="536"/>
      <c r="AD84" s="536"/>
      <c r="AE84" s="322"/>
      <c r="AF84" s="322"/>
      <c r="AG84" s="322"/>
      <c r="AH84" s="322"/>
      <c r="AI84" s="322"/>
      <c r="AJ84" s="322"/>
      <c r="AK84" s="322"/>
      <c r="AL84" s="537"/>
      <c r="AM84" s="537"/>
      <c r="AN84" s="537"/>
      <c r="AO84" s="322"/>
      <c r="AP84" s="322"/>
      <c r="AQ84" s="322"/>
      <c r="AR84" s="322"/>
      <c r="AS84" s="322"/>
      <c r="AT84" s="322"/>
      <c r="AU84" s="322"/>
      <c r="AV84" s="1579">
        <v>19</v>
      </c>
      <c r="AW84" s="1562"/>
      <c r="AX84" s="532" t="s">
        <v>16</v>
      </c>
      <c r="AY84" s="511"/>
      <c r="AZ84" s="288"/>
      <c r="BA84" s="526"/>
      <c r="BB84" s="391">
        <f t="shared" si="1"/>
        <v>19</v>
      </c>
      <c r="BC84" s="534"/>
    </row>
    <row r="85" spans="1:55" ht="14.25">
      <c r="A85" s="243">
        <v>71</v>
      </c>
      <c r="B85" s="411">
        <v>6727</v>
      </c>
      <c r="C85" s="506" t="s">
        <v>1826</v>
      </c>
      <c r="D85" s="530"/>
      <c r="E85" s="530"/>
      <c r="F85" s="530"/>
      <c r="G85" s="530"/>
      <c r="H85" s="531"/>
      <c r="I85" s="531"/>
      <c r="J85" s="531"/>
      <c r="K85" s="531"/>
      <c r="L85" s="531"/>
      <c r="M85" s="523" t="s">
        <v>1521</v>
      </c>
      <c r="N85" s="541"/>
      <c r="O85" s="541"/>
      <c r="P85" s="541"/>
      <c r="Q85" s="541"/>
      <c r="R85" s="541"/>
      <c r="S85" s="541"/>
      <c r="T85" s="542"/>
      <c r="U85" s="523" t="s">
        <v>1522</v>
      </c>
      <c r="V85" s="361"/>
      <c r="W85" s="361"/>
      <c r="X85" s="361"/>
      <c r="Y85" s="361"/>
      <c r="Z85" s="361"/>
      <c r="AA85" s="361"/>
      <c r="AB85" s="361"/>
      <c r="AC85" s="361"/>
      <c r="AD85" s="524"/>
      <c r="AE85" s="247"/>
      <c r="AF85" s="405"/>
      <c r="AG85" s="405"/>
      <c r="AH85" s="405"/>
      <c r="AI85" s="405"/>
      <c r="AJ85" s="405"/>
      <c r="AK85" s="405"/>
      <c r="AL85" s="510"/>
      <c r="AM85" s="525"/>
      <c r="AN85" s="525"/>
      <c r="AO85" s="321"/>
      <c r="AP85" s="321"/>
      <c r="AQ85" s="321"/>
      <c r="AR85" s="321"/>
      <c r="AS85" s="321"/>
      <c r="AT85" s="321"/>
      <c r="AU85" s="321"/>
      <c r="AV85" s="1559">
        <v>145</v>
      </c>
      <c r="AW85" s="1560"/>
      <c r="AX85" s="511" t="s">
        <v>16</v>
      </c>
      <c r="AY85" s="511"/>
      <c r="AZ85" s="288"/>
      <c r="BA85" s="526"/>
      <c r="BB85" s="391">
        <f t="shared" si="1"/>
        <v>145</v>
      </c>
      <c r="BC85" s="253"/>
    </row>
    <row r="86" spans="1:55" ht="14.25">
      <c r="A86" s="243">
        <v>71</v>
      </c>
      <c r="B86" s="351">
        <v>6728</v>
      </c>
      <c r="C86" s="506" t="s">
        <v>1827</v>
      </c>
      <c r="D86" s="530"/>
      <c r="E86" s="530"/>
      <c r="F86" s="530"/>
      <c r="G86" s="530"/>
      <c r="H86" s="531"/>
      <c r="I86" s="531"/>
      <c r="J86" s="531"/>
      <c r="K86" s="531"/>
      <c r="L86" s="531"/>
      <c r="M86" s="516"/>
      <c r="N86" s="521"/>
      <c r="O86" s="521"/>
      <c r="P86" s="521"/>
      <c r="Q86" s="521"/>
      <c r="R86" s="521"/>
      <c r="S86" s="521"/>
      <c r="T86" s="522"/>
      <c r="U86" s="523" t="s">
        <v>1524</v>
      </c>
      <c r="V86" s="361"/>
      <c r="W86" s="361"/>
      <c r="X86" s="361"/>
      <c r="Y86" s="361"/>
      <c r="Z86" s="361"/>
      <c r="AA86" s="361"/>
      <c r="AB86" s="361"/>
      <c r="AC86" s="361"/>
      <c r="AD86" s="524"/>
      <c r="AE86" s="247"/>
      <c r="AF86" s="405"/>
      <c r="AG86" s="405"/>
      <c r="AH86" s="405"/>
      <c r="AI86" s="405"/>
      <c r="AJ86" s="405"/>
      <c r="AK86" s="405"/>
      <c r="AL86" s="510"/>
      <c r="AM86" s="525"/>
      <c r="AN86" s="525"/>
      <c r="AO86" s="321"/>
      <c r="AP86" s="321"/>
      <c r="AQ86" s="321"/>
      <c r="AR86" s="321"/>
      <c r="AS86" s="321"/>
      <c r="AT86" s="321"/>
      <c r="AU86" s="321"/>
      <c r="AV86" s="1559">
        <v>145</v>
      </c>
      <c r="AW86" s="1560"/>
      <c r="AX86" s="511" t="s">
        <v>16</v>
      </c>
      <c r="AY86" s="511"/>
      <c r="AZ86" s="288"/>
      <c r="BA86" s="526"/>
      <c r="BB86" s="391">
        <f t="shared" si="1"/>
        <v>145</v>
      </c>
      <c r="BC86" s="253"/>
    </row>
    <row r="87" spans="1:55" ht="14.25">
      <c r="A87" s="243">
        <v>71</v>
      </c>
      <c r="B87" s="411">
        <v>6729</v>
      </c>
      <c r="C87" s="506" t="s">
        <v>1828</v>
      </c>
      <c r="D87" s="530"/>
      <c r="E87" s="530"/>
      <c r="F87" s="530"/>
      <c r="G87" s="530"/>
      <c r="H87" s="531"/>
      <c r="I87" s="531"/>
      <c r="J87" s="531"/>
      <c r="K87" s="531"/>
      <c r="L87" s="531"/>
      <c r="M87" s="516"/>
      <c r="N87" s="521"/>
      <c r="O87" s="521"/>
      <c r="P87" s="521"/>
      <c r="Q87" s="521"/>
      <c r="R87" s="521"/>
      <c r="S87" s="521"/>
      <c r="T87" s="522"/>
      <c r="U87" s="523" t="s">
        <v>1526</v>
      </c>
      <c r="V87" s="361"/>
      <c r="W87" s="361"/>
      <c r="X87" s="361"/>
      <c r="Y87" s="361"/>
      <c r="Z87" s="361"/>
      <c r="AA87" s="361"/>
      <c r="AB87" s="361"/>
      <c r="AC87" s="361"/>
      <c r="AD87" s="524"/>
      <c r="AE87" s="247"/>
      <c r="AF87" s="405"/>
      <c r="AG87" s="405"/>
      <c r="AH87" s="405"/>
      <c r="AI87" s="405"/>
      <c r="AJ87" s="405"/>
      <c r="AK87" s="405"/>
      <c r="AL87" s="510"/>
      <c r="AM87" s="525"/>
      <c r="AN87" s="525"/>
      <c r="AO87" s="321"/>
      <c r="AP87" s="321"/>
      <c r="AQ87" s="321"/>
      <c r="AR87" s="321"/>
      <c r="AS87" s="321"/>
      <c r="AT87" s="321"/>
      <c r="AU87" s="321"/>
      <c r="AV87" s="1559">
        <v>145</v>
      </c>
      <c r="AW87" s="1560"/>
      <c r="AX87" s="511" t="s">
        <v>16</v>
      </c>
      <c r="AY87" s="511"/>
      <c r="AZ87" s="288"/>
      <c r="BA87" s="526"/>
      <c r="BB87" s="391">
        <f t="shared" si="1"/>
        <v>145</v>
      </c>
      <c r="BC87" s="253"/>
    </row>
    <row r="88" spans="1:55" ht="14.25">
      <c r="A88" s="243">
        <v>71</v>
      </c>
      <c r="B88" s="351">
        <v>6730</v>
      </c>
      <c r="C88" s="506" t="s">
        <v>1829</v>
      </c>
      <c r="D88" s="530"/>
      <c r="E88" s="530"/>
      <c r="F88" s="530"/>
      <c r="G88" s="530"/>
      <c r="H88" s="531"/>
      <c r="I88" s="531"/>
      <c r="J88" s="531"/>
      <c r="K88" s="531"/>
      <c r="L88" s="531"/>
      <c r="M88" s="516"/>
      <c r="N88" s="521"/>
      <c r="O88" s="521"/>
      <c r="P88" s="521"/>
      <c r="Q88" s="521"/>
      <c r="R88" s="521"/>
      <c r="S88" s="521"/>
      <c r="T88" s="522"/>
      <c r="U88" s="523" t="s">
        <v>1528</v>
      </c>
      <c r="V88" s="361"/>
      <c r="W88" s="361"/>
      <c r="X88" s="361"/>
      <c r="Y88" s="361"/>
      <c r="Z88" s="361"/>
      <c r="AA88" s="361"/>
      <c r="AB88" s="361"/>
      <c r="AC88" s="361"/>
      <c r="AD88" s="524"/>
      <c r="AE88" s="247"/>
      <c r="AF88" s="405"/>
      <c r="AG88" s="405"/>
      <c r="AH88" s="405"/>
      <c r="AI88" s="405"/>
      <c r="AJ88" s="405"/>
      <c r="AK88" s="405"/>
      <c r="AL88" s="510"/>
      <c r="AM88" s="525"/>
      <c r="AN88" s="525"/>
      <c r="AO88" s="321"/>
      <c r="AP88" s="321"/>
      <c r="AQ88" s="321"/>
      <c r="AR88" s="321"/>
      <c r="AS88" s="321"/>
      <c r="AT88" s="321"/>
      <c r="AU88" s="321"/>
      <c r="AV88" s="1559">
        <v>96</v>
      </c>
      <c r="AW88" s="1560"/>
      <c r="AX88" s="511" t="s">
        <v>16</v>
      </c>
      <c r="AY88" s="511"/>
      <c r="AZ88" s="288"/>
      <c r="BA88" s="526"/>
      <c r="BB88" s="391">
        <f t="shared" si="1"/>
        <v>96</v>
      </c>
      <c r="BC88" s="253"/>
    </row>
    <row r="89" spans="1:55" ht="14.25">
      <c r="A89" s="243">
        <v>71</v>
      </c>
      <c r="B89" s="411">
        <v>6731</v>
      </c>
      <c r="C89" s="506" t="s">
        <v>1830</v>
      </c>
      <c r="D89" s="530"/>
      <c r="E89" s="530"/>
      <c r="F89" s="530"/>
      <c r="G89" s="530"/>
      <c r="H89" s="531"/>
      <c r="I89" s="531"/>
      <c r="J89" s="531"/>
      <c r="K89" s="531"/>
      <c r="L89" s="531"/>
      <c r="M89" s="516"/>
      <c r="N89" s="521"/>
      <c r="O89" s="521"/>
      <c r="P89" s="521"/>
      <c r="Q89" s="521"/>
      <c r="R89" s="521"/>
      <c r="S89" s="521"/>
      <c r="T89" s="522"/>
      <c r="U89" s="523" t="s">
        <v>1530</v>
      </c>
      <c r="V89" s="361"/>
      <c r="W89" s="361"/>
      <c r="X89" s="361"/>
      <c r="Y89" s="361"/>
      <c r="Z89" s="361"/>
      <c r="AA89" s="361"/>
      <c r="AB89" s="361"/>
      <c r="AC89" s="361"/>
      <c r="AD89" s="524"/>
      <c r="AE89" s="247"/>
      <c r="AF89" s="405"/>
      <c r="AG89" s="405"/>
      <c r="AH89" s="405"/>
      <c r="AI89" s="405"/>
      <c r="AJ89" s="405"/>
      <c r="AK89" s="405"/>
      <c r="AL89" s="510"/>
      <c r="AM89" s="525"/>
      <c r="AN89" s="525"/>
      <c r="AO89" s="321"/>
      <c r="AP89" s="321"/>
      <c r="AQ89" s="321"/>
      <c r="AR89" s="321"/>
      <c r="AS89" s="321"/>
      <c r="AT89" s="321"/>
      <c r="AU89" s="321"/>
      <c r="AV89" s="1559">
        <v>96</v>
      </c>
      <c r="AW89" s="1560"/>
      <c r="AX89" s="511" t="s">
        <v>16</v>
      </c>
      <c r="AY89" s="511"/>
      <c r="AZ89" s="288"/>
      <c r="BA89" s="526"/>
      <c r="BB89" s="391">
        <f t="shared" si="1"/>
        <v>96</v>
      </c>
      <c r="BC89" s="253"/>
    </row>
    <row r="90" spans="1:55" ht="14.25">
      <c r="A90" s="243">
        <v>71</v>
      </c>
      <c r="B90" s="351">
        <v>6732</v>
      </c>
      <c r="C90" s="506" t="s">
        <v>1831</v>
      </c>
      <c r="D90" s="530"/>
      <c r="E90" s="530"/>
      <c r="F90" s="530"/>
      <c r="G90" s="530"/>
      <c r="H90" s="531"/>
      <c r="I90" s="531"/>
      <c r="J90" s="531"/>
      <c r="K90" s="531"/>
      <c r="L90" s="531"/>
      <c r="M90" s="516"/>
      <c r="N90" s="521"/>
      <c r="O90" s="521"/>
      <c r="P90" s="521"/>
      <c r="Q90" s="521"/>
      <c r="R90" s="521"/>
      <c r="S90" s="521"/>
      <c r="T90" s="522"/>
      <c r="U90" s="523" t="s">
        <v>1532</v>
      </c>
      <c r="V90" s="361"/>
      <c r="W90" s="361"/>
      <c r="X90" s="361"/>
      <c r="Y90" s="361"/>
      <c r="Z90" s="361"/>
      <c r="AA90" s="361"/>
      <c r="AB90" s="361"/>
      <c r="AC90" s="361"/>
      <c r="AD90" s="524"/>
      <c r="AE90" s="247"/>
      <c r="AF90" s="405"/>
      <c r="AG90" s="405"/>
      <c r="AH90" s="405"/>
      <c r="AI90" s="405"/>
      <c r="AJ90" s="405"/>
      <c r="AK90" s="405"/>
      <c r="AL90" s="510"/>
      <c r="AM90" s="525"/>
      <c r="AN90" s="525"/>
      <c r="AO90" s="321"/>
      <c r="AP90" s="321"/>
      <c r="AQ90" s="321"/>
      <c r="AR90" s="321"/>
      <c r="AS90" s="321"/>
      <c r="AT90" s="321"/>
      <c r="AU90" s="321"/>
      <c r="AV90" s="1559">
        <v>58</v>
      </c>
      <c r="AW90" s="1560"/>
      <c r="AX90" s="511" t="s">
        <v>16</v>
      </c>
      <c r="AY90" s="511"/>
      <c r="AZ90" s="288"/>
      <c r="BA90" s="526"/>
      <c r="BB90" s="391">
        <f t="shared" si="1"/>
        <v>58</v>
      </c>
      <c r="BC90" s="253"/>
    </row>
    <row r="91" spans="1:55" ht="14.25">
      <c r="A91" s="243">
        <v>71</v>
      </c>
      <c r="B91" s="411">
        <v>6733</v>
      </c>
      <c r="C91" s="506" t="s">
        <v>1832</v>
      </c>
      <c r="D91" s="530"/>
      <c r="E91" s="530"/>
      <c r="F91" s="530"/>
      <c r="G91" s="530"/>
      <c r="H91" s="531"/>
      <c r="I91" s="531"/>
      <c r="J91" s="531"/>
      <c r="K91" s="531"/>
      <c r="L91" s="531"/>
      <c r="M91" s="516"/>
      <c r="N91" s="521"/>
      <c r="O91" s="521"/>
      <c r="P91" s="521"/>
      <c r="Q91" s="521"/>
      <c r="R91" s="521"/>
      <c r="S91" s="521"/>
      <c r="T91" s="522"/>
      <c r="U91" s="523" t="s">
        <v>1534</v>
      </c>
      <c r="V91" s="361"/>
      <c r="W91" s="361"/>
      <c r="X91" s="361"/>
      <c r="Y91" s="361"/>
      <c r="Z91" s="361"/>
      <c r="AA91" s="361"/>
      <c r="AB91" s="361"/>
      <c r="AC91" s="361"/>
      <c r="AD91" s="524"/>
      <c r="AE91" s="247"/>
      <c r="AF91" s="405"/>
      <c r="AG91" s="405"/>
      <c r="AH91" s="405"/>
      <c r="AI91" s="405"/>
      <c r="AJ91" s="405"/>
      <c r="AK91" s="405"/>
      <c r="AL91" s="510"/>
      <c r="AM91" s="525"/>
      <c r="AN91" s="525"/>
      <c r="AO91" s="321"/>
      <c r="AP91" s="321"/>
      <c r="AQ91" s="321"/>
      <c r="AR91" s="321"/>
      <c r="AS91" s="321"/>
      <c r="AT91" s="321"/>
      <c r="AU91" s="321"/>
      <c r="AV91" s="1559">
        <v>58</v>
      </c>
      <c r="AW91" s="1560"/>
      <c r="AX91" s="511" t="s">
        <v>16</v>
      </c>
      <c r="AY91" s="511"/>
      <c r="AZ91" s="288"/>
      <c r="BA91" s="526"/>
      <c r="BB91" s="391">
        <f t="shared" si="1"/>
        <v>58</v>
      </c>
      <c r="BC91" s="253"/>
    </row>
    <row r="92" spans="1:55" ht="14.25">
      <c r="A92" s="243">
        <v>71</v>
      </c>
      <c r="B92" s="351">
        <v>6734</v>
      </c>
      <c r="C92" s="506" t="s">
        <v>1833</v>
      </c>
      <c r="D92" s="530"/>
      <c r="E92" s="530"/>
      <c r="F92" s="530"/>
      <c r="G92" s="530"/>
      <c r="H92" s="531"/>
      <c r="I92" s="531"/>
      <c r="J92" s="531"/>
      <c r="K92" s="531"/>
      <c r="L92" s="531"/>
      <c r="M92" s="516"/>
      <c r="N92" s="521"/>
      <c r="O92" s="521"/>
      <c r="P92" s="521"/>
      <c r="Q92" s="521"/>
      <c r="R92" s="521"/>
      <c r="S92" s="521"/>
      <c r="T92" s="522"/>
      <c r="U92" s="523" t="s">
        <v>1536</v>
      </c>
      <c r="V92" s="361"/>
      <c r="W92" s="361"/>
      <c r="X92" s="361"/>
      <c r="Y92" s="361"/>
      <c r="Z92" s="361"/>
      <c r="AA92" s="361"/>
      <c r="AB92" s="361"/>
      <c r="AC92" s="361"/>
      <c r="AD92" s="524"/>
      <c r="AE92" s="247"/>
      <c r="AF92" s="405"/>
      <c r="AG92" s="405"/>
      <c r="AH92" s="405"/>
      <c r="AI92" s="405"/>
      <c r="AJ92" s="405"/>
      <c r="AK92" s="405"/>
      <c r="AL92" s="510"/>
      <c r="AM92" s="525"/>
      <c r="AN92" s="525"/>
      <c r="AO92" s="321"/>
      <c r="AP92" s="321"/>
      <c r="AQ92" s="321"/>
      <c r="AR92" s="321"/>
      <c r="AS92" s="321"/>
      <c r="AT92" s="321"/>
      <c r="AU92" s="321"/>
      <c r="AV92" s="1559">
        <v>41</v>
      </c>
      <c r="AW92" s="1560"/>
      <c r="AX92" s="511" t="s">
        <v>16</v>
      </c>
      <c r="AY92" s="511"/>
      <c r="AZ92" s="288"/>
      <c r="BA92" s="526"/>
      <c r="BB92" s="391">
        <f t="shared" si="1"/>
        <v>41</v>
      </c>
      <c r="BC92" s="253"/>
    </row>
    <row r="93" spans="1:55" ht="14.25">
      <c r="A93" s="243">
        <v>71</v>
      </c>
      <c r="B93" s="411">
        <v>6735</v>
      </c>
      <c r="C93" s="506" t="s">
        <v>1834</v>
      </c>
      <c r="D93" s="530"/>
      <c r="E93" s="530"/>
      <c r="F93" s="530"/>
      <c r="G93" s="530"/>
      <c r="H93" s="531"/>
      <c r="I93" s="531"/>
      <c r="J93" s="531"/>
      <c r="K93" s="531"/>
      <c r="L93" s="531"/>
      <c r="M93" s="516"/>
      <c r="N93" s="521"/>
      <c r="O93" s="521"/>
      <c r="P93" s="521"/>
      <c r="Q93" s="521"/>
      <c r="R93" s="521"/>
      <c r="S93" s="521"/>
      <c r="T93" s="522"/>
      <c r="U93" s="523" t="s">
        <v>1538</v>
      </c>
      <c r="V93" s="361"/>
      <c r="W93" s="361"/>
      <c r="X93" s="361"/>
      <c r="Y93" s="361"/>
      <c r="Z93" s="361"/>
      <c r="AA93" s="361"/>
      <c r="AB93" s="361"/>
      <c r="AC93" s="361"/>
      <c r="AD93" s="524"/>
      <c r="AE93" s="247"/>
      <c r="AF93" s="405"/>
      <c r="AG93" s="405"/>
      <c r="AH93" s="405"/>
      <c r="AI93" s="405"/>
      <c r="AJ93" s="405"/>
      <c r="AK93" s="405"/>
      <c r="AL93" s="510"/>
      <c r="AM93" s="525"/>
      <c r="AN93" s="525"/>
      <c r="AO93" s="321"/>
      <c r="AP93" s="321"/>
      <c r="AQ93" s="321"/>
      <c r="AR93" s="321"/>
      <c r="AS93" s="321"/>
      <c r="AT93" s="321"/>
      <c r="AU93" s="321"/>
      <c r="AV93" s="1559">
        <v>41</v>
      </c>
      <c r="AW93" s="1560"/>
      <c r="AX93" s="511" t="s">
        <v>16</v>
      </c>
      <c r="AY93" s="511"/>
      <c r="AZ93" s="288"/>
      <c r="BA93" s="526"/>
      <c r="BB93" s="391">
        <f>AV93</f>
        <v>41</v>
      </c>
      <c r="BC93" s="253"/>
    </row>
    <row r="94" spans="1:55" ht="14.25">
      <c r="A94" s="243">
        <v>71</v>
      </c>
      <c r="B94" s="351">
        <v>6736</v>
      </c>
      <c r="C94" s="506" t="s">
        <v>1835</v>
      </c>
      <c r="D94" s="530"/>
      <c r="E94" s="530"/>
      <c r="F94" s="530"/>
      <c r="G94" s="530"/>
      <c r="H94" s="531"/>
      <c r="I94" s="531"/>
      <c r="J94" s="531"/>
      <c r="K94" s="531"/>
      <c r="L94" s="531"/>
      <c r="M94" s="516"/>
      <c r="N94" s="521"/>
      <c r="O94" s="521"/>
      <c r="P94" s="521"/>
      <c r="Q94" s="521"/>
      <c r="R94" s="521"/>
      <c r="S94" s="521"/>
      <c r="T94" s="522"/>
      <c r="U94" s="523" t="s">
        <v>1540</v>
      </c>
      <c r="V94" s="361"/>
      <c r="W94" s="361"/>
      <c r="X94" s="361"/>
      <c r="Y94" s="361"/>
      <c r="Z94" s="361"/>
      <c r="AA94" s="361"/>
      <c r="AB94" s="361"/>
      <c r="AC94" s="361"/>
      <c r="AD94" s="524"/>
      <c r="AE94" s="247"/>
      <c r="AF94" s="405"/>
      <c r="AG94" s="405"/>
      <c r="AH94" s="405"/>
      <c r="AI94" s="405"/>
      <c r="AJ94" s="405"/>
      <c r="AK94" s="405"/>
      <c r="AL94" s="510"/>
      <c r="AM94" s="525"/>
      <c r="AN94" s="525"/>
      <c r="AO94" s="321"/>
      <c r="AP94" s="321"/>
      <c r="AQ94" s="321"/>
      <c r="AR94" s="321"/>
      <c r="AS94" s="321"/>
      <c r="AT94" s="321"/>
      <c r="AU94" s="321"/>
      <c r="AV94" s="1559">
        <v>32</v>
      </c>
      <c r="AW94" s="1560"/>
      <c r="AX94" s="511" t="s">
        <v>16</v>
      </c>
      <c r="AY94" s="511"/>
      <c r="AZ94" s="288"/>
      <c r="BA94" s="526"/>
      <c r="BB94" s="391">
        <f t="shared" ref="BB94:BB118" si="2">AV94</f>
        <v>32</v>
      </c>
      <c r="BC94" s="253"/>
    </row>
    <row r="95" spans="1:55" ht="14.25">
      <c r="A95" s="243">
        <v>71</v>
      </c>
      <c r="B95" s="411">
        <v>6737</v>
      </c>
      <c r="C95" s="506" t="s">
        <v>1836</v>
      </c>
      <c r="D95" s="530"/>
      <c r="E95" s="530"/>
      <c r="F95" s="530"/>
      <c r="G95" s="530"/>
      <c r="H95" s="531"/>
      <c r="I95" s="531"/>
      <c r="J95" s="531"/>
      <c r="K95" s="531"/>
      <c r="L95" s="531"/>
      <c r="M95" s="516"/>
      <c r="N95" s="521"/>
      <c r="O95" s="521"/>
      <c r="P95" s="521"/>
      <c r="Q95" s="521"/>
      <c r="R95" s="521"/>
      <c r="S95" s="521"/>
      <c r="T95" s="522"/>
      <c r="U95" s="523" t="s">
        <v>1542</v>
      </c>
      <c r="V95" s="361"/>
      <c r="W95" s="361"/>
      <c r="X95" s="361"/>
      <c r="Y95" s="361"/>
      <c r="Z95" s="361"/>
      <c r="AA95" s="361"/>
      <c r="AB95" s="361"/>
      <c r="AC95" s="361"/>
      <c r="AD95" s="524"/>
      <c r="AE95" s="247"/>
      <c r="AF95" s="405"/>
      <c r="AG95" s="405"/>
      <c r="AH95" s="405"/>
      <c r="AI95" s="405"/>
      <c r="AJ95" s="405"/>
      <c r="AK95" s="405"/>
      <c r="AL95" s="510"/>
      <c r="AM95" s="525"/>
      <c r="AN95" s="525"/>
      <c r="AO95" s="321"/>
      <c r="AP95" s="321"/>
      <c r="AQ95" s="321"/>
      <c r="AR95" s="321"/>
      <c r="AS95" s="321"/>
      <c r="AT95" s="321"/>
      <c r="AU95" s="321"/>
      <c r="AV95" s="1559">
        <v>26</v>
      </c>
      <c r="AW95" s="1560"/>
      <c r="AX95" s="511" t="s">
        <v>16</v>
      </c>
      <c r="AY95" s="511"/>
      <c r="AZ95" s="288"/>
      <c r="BA95" s="526"/>
      <c r="BB95" s="391">
        <f t="shared" si="2"/>
        <v>26</v>
      </c>
      <c r="BC95" s="253"/>
    </row>
    <row r="96" spans="1:55" ht="14.25">
      <c r="A96" s="243">
        <v>71</v>
      </c>
      <c r="B96" s="351">
        <v>6738</v>
      </c>
      <c r="C96" s="506" t="s">
        <v>1837</v>
      </c>
      <c r="D96" s="530"/>
      <c r="E96" s="530"/>
      <c r="F96" s="530"/>
      <c r="G96" s="530"/>
      <c r="H96" s="531"/>
      <c r="I96" s="531"/>
      <c r="J96" s="531"/>
      <c r="K96" s="531"/>
      <c r="L96" s="531"/>
      <c r="M96" s="516"/>
      <c r="N96" s="521"/>
      <c r="O96" s="521"/>
      <c r="P96" s="521"/>
      <c r="Q96" s="521"/>
      <c r="R96" s="521"/>
      <c r="S96" s="521"/>
      <c r="T96" s="522"/>
      <c r="U96" s="523" t="s">
        <v>1544</v>
      </c>
      <c r="V96" s="361"/>
      <c r="W96" s="361"/>
      <c r="X96" s="361"/>
      <c r="Y96" s="361"/>
      <c r="Z96" s="361"/>
      <c r="AA96" s="361"/>
      <c r="AB96" s="361"/>
      <c r="AC96" s="361"/>
      <c r="AD96" s="524"/>
      <c r="AE96" s="247"/>
      <c r="AF96" s="405"/>
      <c r="AG96" s="405"/>
      <c r="AH96" s="405"/>
      <c r="AI96" s="405"/>
      <c r="AJ96" s="405"/>
      <c r="AK96" s="405"/>
      <c r="AL96" s="510"/>
      <c r="AM96" s="525"/>
      <c r="AN96" s="525"/>
      <c r="AO96" s="321"/>
      <c r="AP96" s="321"/>
      <c r="AQ96" s="321"/>
      <c r="AR96" s="321"/>
      <c r="AS96" s="321"/>
      <c r="AT96" s="321"/>
      <c r="AU96" s="321"/>
      <c r="AV96" s="1559">
        <v>22</v>
      </c>
      <c r="AW96" s="1560"/>
      <c r="AX96" s="511" t="s">
        <v>16</v>
      </c>
      <c r="AY96" s="511"/>
      <c r="AZ96" s="288"/>
      <c r="BA96" s="526"/>
      <c r="BB96" s="391">
        <f t="shared" si="2"/>
        <v>22</v>
      </c>
      <c r="BC96" s="253"/>
    </row>
    <row r="97" spans="1:55" ht="14.25">
      <c r="A97" s="243">
        <v>71</v>
      </c>
      <c r="B97" s="411">
        <v>6739</v>
      </c>
      <c r="C97" s="506" t="s">
        <v>1838</v>
      </c>
      <c r="D97" s="530"/>
      <c r="E97" s="530"/>
      <c r="F97" s="530"/>
      <c r="G97" s="530"/>
      <c r="H97" s="531"/>
      <c r="I97" s="531"/>
      <c r="J97" s="531"/>
      <c r="K97" s="531"/>
      <c r="L97" s="531"/>
      <c r="M97" s="516"/>
      <c r="N97" s="521"/>
      <c r="O97" s="521"/>
      <c r="P97" s="521"/>
      <c r="Q97" s="521"/>
      <c r="R97" s="521"/>
      <c r="S97" s="521"/>
      <c r="T97" s="522"/>
      <c r="U97" s="523" t="s">
        <v>1546</v>
      </c>
      <c r="V97" s="361"/>
      <c r="W97" s="361"/>
      <c r="X97" s="361"/>
      <c r="Y97" s="361"/>
      <c r="Z97" s="361"/>
      <c r="AA97" s="361"/>
      <c r="AB97" s="361"/>
      <c r="AC97" s="361"/>
      <c r="AD97" s="524"/>
      <c r="AE97" s="247"/>
      <c r="AF97" s="405"/>
      <c r="AG97" s="405"/>
      <c r="AH97" s="405"/>
      <c r="AI97" s="405"/>
      <c r="AJ97" s="405"/>
      <c r="AK97" s="405"/>
      <c r="AL97" s="510"/>
      <c r="AM97" s="525"/>
      <c r="AN97" s="525"/>
      <c r="AO97" s="321"/>
      <c r="AP97" s="321"/>
      <c r="AQ97" s="321"/>
      <c r="AR97" s="321"/>
      <c r="AS97" s="321"/>
      <c r="AT97" s="321"/>
      <c r="AU97" s="321"/>
      <c r="AV97" s="1559">
        <v>19</v>
      </c>
      <c r="AW97" s="1560"/>
      <c r="AX97" s="511" t="s">
        <v>16</v>
      </c>
      <c r="AY97" s="511"/>
      <c r="AZ97" s="288"/>
      <c r="BA97" s="526"/>
      <c r="BB97" s="391">
        <f t="shared" si="2"/>
        <v>19</v>
      </c>
      <c r="BC97" s="253"/>
    </row>
    <row r="98" spans="1:55" ht="14.25">
      <c r="A98" s="243">
        <v>71</v>
      </c>
      <c r="B98" s="351">
        <v>6740</v>
      </c>
      <c r="C98" s="506" t="s">
        <v>1839</v>
      </c>
      <c r="D98" s="530"/>
      <c r="E98" s="530"/>
      <c r="F98" s="530"/>
      <c r="G98" s="530"/>
      <c r="H98" s="531"/>
      <c r="I98" s="531"/>
      <c r="J98" s="531"/>
      <c r="K98" s="531"/>
      <c r="L98" s="531"/>
      <c r="M98" s="516"/>
      <c r="N98" s="521"/>
      <c r="O98" s="521"/>
      <c r="P98" s="521"/>
      <c r="Q98" s="521"/>
      <c r="R98" s="521"/>
      <c r="S98" s="521"/>
      <c r="T98" s="522"/>
      <c r="U98" s="523" t="s">
        <v>1548</v>
      </c>
      <c r="V98" s="361"/>
      <c r="W98" s="361"/>
      <c r="X98" s="361"/>
      <c r="Y98" s="361"/>
      <c r="Z98" s="361"/>
      <c r="AA98" s="361"/>
      <c r="AB98" s="361"/>
      <c r="AC98" s="361"/>
      <c r="AD98" s="524"/>
      <c r="AE98" s="247"/>
      <c r="AF98" s="405"/>
      <c r="AG98" s="405"/>
      <c r="AH98" s="405"/>
      <c r="AI98" s="405"/>
      <c r="AJ98" s="405"/>
      <c r="AK98" s="405"/>
      <c r="AL98" s="510"/>
      <c r="AM98" s="525"/>
      <c r="AN98" s="525"/>
      <c r="AO98" s="321"/>
      <c r="AP98" s="321"/>
      <c r="AQ98" s="321"/>
      <c r="AR98" s="321"/>
      <c r="AS98" s="321"/>
      <c r="AT98" s="321"/>
      <c r="AU98" s="321"/>
      <c r="AV98" s="1559">
        <v>17</v>
      </c>
      <c r="AW98" s="1560"/>
      <c r="AX98" s="511" t="s">
        <v>16</v>
      </c>
      <c r="AY98" s="511"/>
      <c r="AZ98" s="288"/>
      <c r="BA98" s="526"/>
      <c r="BB98" s="391">
        <f t="shared" si="2"/>
        <v>17</v>
      </c>
      <c r="BC98" s="253"/>
    </row>
    <row r="99" spans="1:55" ht="14.25">
      <c r="A99" s="243">
        <v>71</v>
      </c>
      <c r="B99" s="411">
        <v>6741</v>
      </c>
      <c r="C99" s="506" t="s">
        <v>1840</v>
      </c>
      <c r="D99" s="530"/>
      <c r="E99" s="530"/>
      <c r="F99" s="530"/>
      <c r="G99" s="530"/>
      <c r="H99" s="531"/>
      <c r="I99" s="531"/>
      <c r="J99" s="531"/>
      <c r="K99" s="531"/>
      <c r="L99" s="531"/>
      <c r="M99" s="516"/>
      <c r="N99" s="521"/>
      <c r="O99" s="521"/>
      <c r="P99" s="521"/>
      <c r="Q99" s="521"/>
      <c r="R99" s="521"/>
      <c r="S99" s="521"/>
      <c r="T99" s="522"/>
      <c r="U99" s="523" t="s">
        <v>1550</v>
      </c>
      <c r="V99" s="361"/>
      <c r="W99" s="361"/>
      <c r="X99" s="361"/>
      <c r="Y99" s="361"/>
      <c r="Z99" s="361"/>
      <c r="AA99" s="361"/>
      <c r="AB99" s="361"/>
      <c r="AC99" s="361"/>
      <c r="AD99" s="524"/>
      <c r="AE99" s="247"/>
      <c r="AF99" s="405"/>
      <c r="AG99" s="405"/>
      <c r="AH99" s="405"/>
      <c r="AI99" s="405"/>
      <c r="AJ99" s="405"/>
      <c r="AK99" s="405"/>
      <c r="AL99" s="510"/>
      <c r="AM99" s="525"/>
      <c r="AN99" s="525"/>
      <c r="AO99" s="321"/>
      <c r="AP99" s="321"/>
      <c r="AQ99" s="321"/>
      <c r="AR99" s="321"/>
      <c r="AS99" s="321"/>
      <c r="AT99" s="321"/>
      <c r="AU99" s="321"/>
      <c r="AV99" s="1559">
        <v>15</v>
      </c>
      <c r="AW99" s="1560"/>
      <c r="AX99" s="511" t="s">
        <v>16</v>
      </c>
      <c r="AY99" s="511"/>
      <c r="AZ99" s="288"/>
      <c r="BA99" s="526"/>
      <c r="BB99" s="391">
        <f t="shared" si="2"/>
        <v>15</v>
      </c>
      <c r="BC99" s="253"/>
    </row>
    <row r="100" spans="1:55" ht="14.25">
      <c r="A100" s="243">
        <v>71</v>
      </c>
      <c r="B100" s="351">
        <v>6742</v>
      </c>
      <c r="C100" s="506" t="s">
        <v>1841</v>
      </c>
      <c r="D100" s="530"/>
      <c r="E100" s="530"/>
      <c r="F100" s="530"/>
      <c r="G100" s="530"/>
      <c r="H100" s="531"/>
      <c r="I100" s="531"/>
      <c r="J100" s="531"/>
      <c r="K100" s="531"/>
      <c r="L100" s="531"/>
      <c r="M100" s="523" t="s">
        <v>1552</v>
      </c>
      <c r="N100" s="541"/>
      <c r="O100" s="541"/>
      <c r="P100" s="541"/>
      <c r="Q100" s="541"/>
      <c r="R100" s="541"/>
      <c r="S100" s="541"/>
      <c r="T100" s="542"/>
      <c r="U100" s="523" t="s">
        <v>1522</v>
      </c>
      <c r="V100" s="361"/>
      <c r="W100" s="361"/>
      <c r="X100" s="361"/>
      <c r="Y100" s="361"/>
      <c r="Z100" s="361"/>
      <c r="AA100" s="361"/>
      <c r="AB100" s="361"/>
      <c r="AC100" s="361"/>
      <c r="AD100" s="524"/>
      <c r="AE100" s="247"/>
      <c r="AF100" s="405"/>
      <c r="AG100" s="405"/>
      <c r="AH100" s="405"/>
      <c r="AI100" s="405"/>
      <c r="AJ100" s="405"/>
      <c r="AK100" s="405"/>
      <c r="AL100" s="510"/>
      <c r="AM100" s="525"/>
      <c r="AN100" s="525"/>
      <c r="AO100" s="321"/>
      <c r="AP100" s="321"/>
      <c r="AQ100" s="321"/>
      <c r="AR100" s="321"/>
      <c r="AS100" s="321"/>
      <c r="AT100" s="321"/>
      <c r="AU100" s="321"/>
      <c r="AV100" s="1559">
        <v>145</v>
      </c>
      <c r="AW100" s="1560"/>
      <c r="AX100" s="511" t="s">
        <v>16</v>
      </c>
      <c r="AY100" s="511"/>
      <c r="AZ100" s="288"/>
      <c r="BA100" s="526"/>
      <c r="BB100" s="391">
        <f t="shared" si="2"/>
        <v>145</v>
      </c>
      <c r="BC100" s="253"/>
    </row>
    <row r="101" spans="1:55" ht="14.25">
      <c r="A101" s="243">
        <v>71</v>
      </c>
      <c r="B101" s="411">
        <v>6743</v>
      </c>
      <c r="C101" s="506" t="s">
        <v>1842</v>
      </c>
      <c r="D101" s="530"/>
      <c r="E101" s="530"/>
      <c r="F101" s="530"/>
      <c r="G101" s="530"/>
      <c r="H101" s="531"/>
      <c r="I101" s="531"/>
      <c r="J101" s="531"/>
      <c r="K101" s="531"/>
      <c r="L101" s="531"/>
      <c r="M101" s="516"/>
      <c r="N101" s="521"/>
      <c r="O101" s="521"/>
      <c r="P101" s="521"/>
      <c r="Q101" s="521"/>
      <c r="R101" s="521"/>
      <c r="S101" s="521"/>
      <c r="T101" s="522"/>
      <c r="U101" s="523" t="s">
        <v>1524</v>
      </c>
      <c r="V101" s="361"/>
      <c r="W101" s="361"/>
      <c r="X101" s="361"/>
      <c r="Y101" s="361"/>
      <c r="Z101" s="361"/>
      <c r="AA101" s="361"/>
      <c r="AB101" s="361"/>
      <c r="AC101" s="361"/>
      <c r="AD101" s="524"/>
      <c r="AE101" s="247"/>
      <c r="AF101" s="405"/>
      <c r="AG101" s="405"/>
      <c r="AH101" s="405"/>
      <c r="AI101" s="405"/>
      <c r="AJ101" s="405"/>
      <c r="AK101" s="405"/>
      <c r="AL101" s="510"/>
      <c r="AM101" s="525"/>
      <c r="AN101" s="525"/>
      <c r="AO101" s="321"/>
      <c r="AP101" s="321"/>
      <c r="AQ101" s="321"/>
      <c r="AR101" s="321"/>
      <c r="AS101" s="321"/>
      <c r="AT101" s="321"/>
      <c r="AU101" s="321"/>
      <c r="AV101" s="1559">
        <v>145</v>
      </c>
      <c r="AW101" s="1560"/>
      <c r="AX101" s="511" t="s">
        <v>16</v>
      </c>
      <c r="AY101" s="511"/>
      <c r="AZ101" s="288"/>
      <c r="BA101" s="526"/>
      <c r="BB101" s="391">
        <f t="shared" si="2"/>
        <v>145</v>
      </c>
      <c r="BC101" s="253"/>
    </row>
    <row r="102" spans="1:55" ht="14.25">
      <c r="A102" s="243">
        <v>71</v>
      </c>
      <c r="B102" s="351">
        <v>6744</v>
      </c>
      <c r="C102" s="506" t="s">
        <v>1843</v>
      </c>
      <c r="D102" s="530"/>
      <c r="E102" s="530"/>
      <c r="F102" s="530"/>
      <c r="G102" s="530"/>
      <c r="H102" s="531"/>
      <c r="I102" s="531"/>
      <c r="J102" s="531"/>
      <c r="K102" s="531"/>
      <c r="L102" s="531"/>
      <c r="M102" s="516"/>
      <c r="N102" s="521"/>
      <c r="O102" s="521"/>
      <c r="P102" s="521"/>
      <c r="Q102" s="521"/>
      <c r="R102" s="521"/>
      <c r="S102" s="521"/>
      <c r="T102" s="522"/>
      <c r="U102" s="523" t="s">
        <v>1526</v>
      </c>
      <c r="V102" s="361"/>
      <c r="W102" s="361"/>
      <c r="X102" s="361"/>
      <c r="Y102" s="361"/>
      <c r="Z102" s="361"/>
      <c r="AA102" s="361"/>
      <c r="AB102" s="361"/>
      <c r="AC102" s="361"/>
      <c r="AD102" s="524"/>
      <c r="AE102" s="247"/>
      <c r="AF102" s="405"/>
      <c r="AG102" s="405"/>
      <c r="AH102" s="405"/>
      <c r="AI102" s="405"/>
      <c r="AJ102" s="405"/>
      <c r="AK102" s="405"/>
      <c r="AL102" s="510"/>
      <c r="AM102" s="525"/>
      <c r="AN102" s="525"/>
      <c r="AO102" s="321"/>
      <c r="AP102" s="321"/>
      <c r="AQ102" s="321"/>
      <c r="AR102" s="321"/>
      <c r="AS102" s="321"/>
      <c r="AT102" s="321"/>
      <c r="AU102" s="321"/>
      <c r="AV102" s="1559">
        <v>145</v>
      </c>
      <c r="AW102" s="1560"/>
      <c r="AX102" s="511" t="s">
        <v>16</v>
      </c>
      <c r="AY102" s="511"/>
      <c r="AZ102" s="288"/>
      <c r="BA102" s="526"/>
      <c r="BB102" s="391">
        <f t="shared" si="2"/>
        <v>145</v>
      </c>
      <c r="BC102" s="253"/>
    </row>
    <row r="103" spans="1:55" ht="14.25">
      <c r="A103" s="243">
        <v>71</v>
      </c>
      <c r="B103" s="411">
        <v>6745</v>
      </c>
      <c r="C103" s="506" t="s">
        <v>1844</v>
      </c>
      <c r="D103" s="530"/>
      <c r="E103" s="530"/>
      <c r="F103" s="530"/>
      <c r="G103" s="530"/>
      <c r="H103" s="531"/>
      <c r="I103" s="531"/>
      <c r="J103" s="531"/>
      <c r="K103" s="531"/>
      <c r="L103" s="531"/>
      <c r="M103" s="516"/>
      <c r="N103" s="521"/>
      <c r="O103" s="521"/>
      <c r="P103" s="521"/>
      <c r="Q103" s="521"/>
      <c r="R103" s="521"/>
      <c r="S103" s="521"/>
      <c r="T103" s="522"/>
      <c r="U103" s="523" t="s">
        <v>1528</v>
      </c>
      <c r="V103" s="361"/>
      <c r="W103" s="361"/>
      <c r="X103" s="361"/>
      <c r="Y103" s="361"/>
      <c r="Z103" s="361"/>
      <c r="AA103" s="361"/>
      <c r="AB103" s="361"/>
      <c r="AC103" s="361"/>
      <c r="AD103" s="524"/>
      <c r="AE103" s="247"/>
      <c r="AF103" s="405"/>
      <c r="AG103" s="405"/>
      <c r="AH103" s="405"/>
      <c r="AI103" s="405"/>
      <c r="AJ103" s="405"/>
      <c r="AK103" s="405"/>
      <c r="AL103" s="510"/>
      <c r="AM103" s="525"/>
      <c r="AN103" s="525"/>
      <c r="AO103" s="321"/>
      <c r="AP103" s="321"/>
      <c r="AQ103" s="321"/>
      <c r="AR103" s="321"/>
      <c r="AS103" s="321"/>
      <c r="AT103" s="321"/>
      <c r="AU103" s="321"/>
      <c r="AV103" s="1559">
        <v>96</v>
      </c>
      <c r="AW103" s="1560"/>
      <c r="AX103" s="511" t="s">
        <v>16</v>
      </c>
      <c r="AY103" s="511"/>
      <c r="AZ103" s="288"/>
      <c r="BA103" s="526"/>
      <c r="BB103" s="391">
        <f t="shared" si="2"/>
        <v>96</v>
      </c>
      <c r="BC103" s="253"/>
    </row>
    <row r="104" spans="1:55" ht="14.25">
      <c r="A104" s="243">
        <v>71</v>
      </c>
      <c r="B104" s="411">
        <v>6746</v>
      </c>
      <c r="C104" s="506" t="s">
        <v>1845</v>
      </c>
      <c r="D104" s="530"/>
      <c r="E104" s="530"/>
      <c r="F104" s="530"/>
      <c r="G104" s="530"/>
      <c r="H104" s="531"/>
      <c r="I104" s="531"/>
      <c r="J104" s="531"/>
      <c r="K104" s="531"/>
      <c r="L104" s="531"/>
      <c r="M104" s="516"/>
      <c r="N104" s="521"/>
      <c r="O104" s="521"/>
      <c r="P104" s="521"/>
      <c r="Q104" s="521"/>
      <c r="R104" s="521"/>
      <c r="S104" s="521"/>
      <c r="T104" s="522"/>
      <c r="U104" s="523" t="s">
        <v>1530</v>
      </c>
      <c r="V104" s="361"/>
      <c r="W104" s="361"/>
      <c r="X104" s="361"/>
      <c r="Y104" s="361"/>
      <c r="Z104" s="361"/>
      <c r="AA104" s="361"/>
      <c r="AB104" s="361"/>
      <c r="AC104" s="361"/>
      <c r="AD104" s="524"/>
      <c r="AE104" s="247"/>
      <c r="AF104" s="405"/>
      <c r="AG104" s="405"/>
      <c r="AH104" s="405"/>
      <c r="AI104" s="405"/>
      <c r="AJ104" s="405"/>
      <c r="AK104" s="405"/>
      <c r="AL104" s="510"/>
      <c r="AM104" s="525"/>
      <c r="AN104" s="525"/>
      <c r="AO104" s="321"/>
      <c r="AP104" s="321"/>
      <c r="AQ104" s="321"/>
      <c r="AR104" s="321"/>
      <c r="AS104" s="321"/>
      <c r="AT104" s="321"/>
      <c r="AU104" s="321"/>
      <c r="AV104" s="1559">
        <v>96</v>
      </c>
      <c r="AW104" s="1560"/>
      <c r="AX104" s="511" t="s">
        <v>16</v>
      </c>
      <c r="AY104" s="511"/>
      <c r="AZ104" s="288"/>
      <c r="BA104" s="526"/>
      <c r="BB104" s="391">
        <f t="shared" si="2"/>
        <v>96</v>
      </c>
      <c r="BC104" s="253"/>
    </row>
    <row r="105" spans="1:55" ht="14.25">
      <c r="A105" s="243">
        <v>71</v>
      </c>
      <c r="B105" s="351">
        <v>6747</v>
      </c>
      <c r="C105" s="506" t="s">
        <v>1846</v>
      </c>
      <c r="D105" s="530"/>
      <c r="E105" s="530"/>
      <c r="F105" s="530"/>
      <c r="G105" s="530"/>
      <c r="H105" s="531"/>
      <c r="I105" s="531"/>
      <c r="J105" s="531"/>
      <c r="K105" s="531"/>
      <c r="L105" s="531"/>
      <c r="M105" s="516"/>
      <c r="N105" s="521"/>
      <c r="O105" s="521"/>
      <c r="P105" s="521"/>
      <c r="Q105" s="521"/>
      <c r="R105" s="521"/>
      <c r="S105" s="521"/>
      <c r="T105" s="522"/>
      <c r="U105" s="523" t="s">
        <v>1532</v>
      </c>
      <c r="V105" s="361"/>
      <c r="W105" s="361"/>
      <c r="X105" s="361"/>
      <c r="Y105" s="361"/>
      <c r="Z105" s="361"/>
      <c r="AA105" s="361"/>
      <c r="AB105" s="361"/>
      <c r="AC105" s="361"/>
      <c r="AD105" s="524"/>
      <c r="AE105" s="247"/>
      <c r="AF105" s="405"/>
      <c r="AG105" s="405"/>
      <c r="AH105" s="405"/>
      <c r="AI105" s="405"/>
      <c r="AJ105" s="405"/>
      <c r="AK105" s="405"/>
      <c r="AL105" s="510"/>
      <c r="AM105" s="525"/>
      <c r="AN105" s="525"/>
      <c r="AO105" s="321"/>
      <c r="AP105" s="321"/>
      <c r="AQ105" s="321"/>
      <c r="AR105" s="321"/>
      <c r="AS105" s="321"/>
      <c r="AT105" s="321"/>
      <c r="AU105" s="321"/>
      <c r="AV105" s="1559">
        <v>58</v>
      </c>
      <c r="AW105" s="1560"/>
      <c r="AX105" s="511" t="s">
        <v>16</v>
      </c>
      <c r="AY105" s="511"/>
      <c r="AZ105" s="288"/>
      <c r="BA105" s="526"/>
      <c r="BB105" s="391">
        <f t="shared" si="2"/>
        <v>58</v>
      </c>
      <c r="BC105" s="253"/>
    </row>
    <row r="106" spans="1:55" ht="14.25">
      <c r="A106" s="243">
        <v>71</v>
      </c>
      <c r="B106" s="411">
        <v>6748</v>
      </c>
      <c r="C106" s="506" t="s">
        <v>1847</v>
      </c>
      <c r="D106" s="530"/>
      <c r="E106" s="530"/>
      <c r="F106" s="530"/>
      <c r="G106" s="530"/>
      <c r="H106" s="531"/>
      <c r="I106" s="531"/>
      <c r="J106" s="531"/>
      <c r="K106" s="531"/>
      <c r="L106" s="531"/>
      <c r="M106" s="516"/>
      <c r="N106" s="521"/>
      <c r="O106" s="521"/>
      <c r="P106" s="521"/>
      <c r="Q106" s="521"/>
      <c r="R106" s="521"/>
      <c r="S106" s="521"/>
      <c r="T106" s="522"/>
      <c r="U106" s="523" t="s">
        <v>1534</v>
      </c>
      <c r="V106" s="361"/>
      <c r="W106" s="361"/>
      <c r="X106" s="361"/>
      <c r="Y106" s="361"/>
      <c r="Z106" s="361"/>
      <c r="AA106" s="361"/>
      <c r="AB106" s="361"/>
      <c r="AC106" s="361"/>
      <c r="AD106" s="524"/>
      <c r="AE106" s="247"/>
      <c r="AF106" s="405"/>
      <c r="AG106" s="405"/>
      <c r="AH106" s="405"/>
      <c r="AI106" s="405"/>
      <c r="AJ106" s="405"/>
      <c r="AK106" s="405"/>
      <c r="AL106" s="510"/>
      <c r="AM106" s="525"/>
      <c r="AN106" s="525"/>
      <c r="AO106" s="321"/>
      <c r="AP106" s="321"/>
      <c r="AQ106" s="321"/>
      <c r="AR106" s="321"/>
      <c r="AS106" s="321"/>
      <c r="AT106" s="321"/>
      <c r="AU106" s="321"/>
      <c r="AV106" s="1559">
        <v>58</v>
      </c>
      <c r="AW106" s="1560"/>
      <c r="AX106" s="511" t="s">
        <v>16</v>
      </c>
      <c r="AY106" s="511"/>
      <c r="AZ106" s="288"/>
      <c r="BA106" s="526"/>
      <c r="BB106" s="391">
        <f t="shared" si="2"/>
        <v>58</v>
      </c>
      <c r="BC106" s="253"/>
    </row>
    <row r="107" spans="1:55" ht="14.25">
      <c r="A107" s="243">
        <v>71</v>
      </c>
      <c r="B107" s="351">
        <v>6749</v>
      </c>
      <c r="C107" s="506" t="s">
        <v>1848</v>
      </c>
      <c r="D107" s="530"/>
      <c r="E107" s="530"/>
      <c r="F107" s="530"/>
      <c r="G107" s="530"/>
      <c r="H107" s="531"/>
      <c r="I107" s="531"/>
      <c r="J107" s="531"/>
      <c r="K107" s="531"/>
      <c r="L107" s="531"/>
      <c r="M107" s="516"/>
      <c r="N107" s="521"/>
      <c r="O107" s="521"/>
      <c r="P107" s="521"/>
      <c r="Q107" s="521"/>
      <c r="R107" s="521"/>
      <c r="S107" s="521"/>
      <c r="T107" s="522"/>
      <c r="U107" s="523" t="s">
        <v>1536</v>
      </c>
      <c r="V107" s="361"/>
      <c r="W107" s="361"/>
      <c r="X107" s="361"/>
      <c r="Y107" s="361"/>
      <c r="Z107" s="361"/>
      <c r="AA107" s="361"/>
      <c r="AB107" s="361"/>
      <c r="AC107" s="361"/>
      <c r="AD107" s="524"/>
      <c r="AE107" s="247"/>
      <c r="AF107" s="405"/>
      <c r="AG107" s="405"/>
      <c r="AH107" s="405"/>
      <c r="AI107" s="405"/>
      <c r="AJ107" s="405"/>
      <c r="AK107" s="405"/>
      <c r="AL107" s="510"/>
      <c r="AM107" s="525"/>
      <c r="AN107" s="525"/>
      <c r="AO107" s="321"/>
      <c r="AP107" s="321"/>
      <c r="AQ107" s="321"/>
      <c r="AR107" s="321"/>
      <c r="AS107" s="321"/>
      <c r="AT107" s="321"/>
      <c r="AU107" s="321"/>
      <c r="AV107" s="1559">
        <v>41</v>
      </c>
      <c r="AW107" s="1560"/>
      <c r="AX107" s="511" t="s">
        <v>16</v>
      </c>
      <c r="AY107" s="511"/>
      <c r="AZ107" s="288"/>
      <c r="BA107" s="526"/>
      <c r="BB107" s="391">
        <f t="shared" si="2"/>
        <v>41</v>
      </c>
      <c r="BC107" s="253"/>
    </row>
    <row r="108" spans="1:55" ht="14.25">
      <c r="A108" s="243">
        <v>71</v>
      </c>
      <c r="B108" s="411">
        <v>6750</v>
      </c>
      <c r="C108" s="506" t="s">
        <v>1849</v>
      </c>
      <c r="D108" s="530"/>
      <c r="E108" s="530"/>
      <c r="F108" s="530"/>
      <c r="G108" s="530"/>
      <c r="H108" s="531"/>
      <c r="I108" s="531"/>
      <c r="J108" s="531"/>
      <c r="K108" s="531"/>
      <c r="L108" s="531"/>
      <c r="M108" s="516"/>
      <c r="N108" s="521"/>
      <c r="O108" s="521"/>
      <c r="P108" s="521"/>
      <c r="Q108" s="521"/>
      <c r="R108" s="521"/>
      <c r="S108" s="521"/>
      <c r="T108" s="522"/>
      <c r="U108" s="523" t="s">
        <v>1538</v>
      </c>
      <c r="V108" s="361"/>
      <c r="W108" s="361"/>
      <c r="X108" s="361"/>
      <c r="Y108" s="361"/>
      <c r="Z108" s="361"/>
      <c r="AA108" s="361"/>
      <c r="AB108" s="361"/>
      <c r="AC108" s="361"/>
      <c r="AD108" s="524"/>
      <c r="AE108" s="247"/>
      <c r="AF108" s="405"/>
      <c r="AG108" s="405"/>
      <c r="AH108" s="405"/>
      <c r="AI108" s="405"/>
      <c r="AJ108" s="405"/>
      <c r="AK108" s="405"/>
      <c r="AL108" s="510"/>
      <c r="AM108" s="525"/>
      <c r="AN108" s="525"/>
      <c r="AO108" s="321"/>
      <c r="AP108" s="321"/>
      <c r="AQ108" s="321"/>
      <c r="AR108" s="321"/>
      <c r="AS108" s="321"/>
      <c r="AT108" s="321"/>
      <c r="AU108" s="321"/>
      <c r="AV108" s="1559">
        <v>41</v>
      </c>
      <c r="AW108" s="1560"/>
      <c r="AX108" s="511" t="s">
        <v>16</v>
      </c>
      <c r="AY108" s="511"/>
      <c r="AZ108" s="288"/>
      <c r="BA108" s="526"/>
      <c r="BB108" s="391">
        <f t="shared" si="2"/>
        <v>41</v>
      </c>
      <c r="BC108" s="253"/>
    </row>
    <row r="109" spans="1:55" ht="14.25">
      <c r="A109" s="243">
        <v>71</v>
      </c>
      <c r="B109" s="351">
        <v>6751</v>
      </c>
      <c r="C109" s="506" t="s">
        <v>1850</v>
      </c>
      <c r="D109" s="530"/>
      <c r="E109" s="530"/>
      <c r="F109" s="530"/>
      <c r="G109" s="530"/>
      <c r="H109" s="531"/>
      <c r="I109" s="531"/>
      <c r="J109" s="531"/>
      <c r="K109" s="531"/>
      <c r="L109" s="531"/>
      <c r="M109" s="516"/>
      <c r="N109" s="521"/>
      <c r="O109" s="521"/>
      <c r="P109" s="521"/>
      <c r="Q109" s="521"/>
      <c r="R109" s="521"/>
      <c r="S109" s="521"/>
      <c r="T109" s="522"/>
      <c r="U109" s="523" t="s">
        <v>1540</v>
      </c>
      <c r="V109" s="361"/>
      <c r="W109" s="361"/>
      <c r="X109" s="361"/>
      <c r="Y109" s="361"/>
      <c r="Z109" s="361"/>
      <c r="AA109" s="361"/>
      <c r="AB109" s="361"/>
      <c r="AC109" s="361"/>
      <c r="AD109" s="524"/>
      <c r="AE109" s="247"/>
      <c r="AF109" s="405"/>
      <c r="AG109" s="405"/>
      <c r="AH109" s="405"/>
      <c r="AI109" s="405"/>
      <c r="AJ109" s="405"/>
      <c r="AK109" s="405"/>
      <c r="AL109" s="510"/>
      <c r="AM109" s="525"/>
      <c r="AN109" s="525"/>
      <c r="AO109" s="321"/>
      <c r="AP109" s="321"/>
      <c r="AQ109" s="321"/>
      <c r="AR109" s="321"/>
      <c r="AS109" s="321"/>
      <c r="AT109" s="321"/>
      <c r="AU109" s="321"/>
      <c r="AV109" s="1559">
        <v>32</v>
      </c>
      <c r="AW109" s="1560"/>
      <c r="AX109" s="511" t="s">
        <v>16</v>
      </c>
      <c r="AY109" s="511"/>
      <c r="AZ109" s="288"/>
      <c r="BA109" s="526"/>
      <c r="BB109" s="391">
        <f t="shared" si="2"/>
        <v>32</v>
      </c>
      <c r="BC109" s="253"/>
    </row>
    <row r="110" spans="1:55" ht="14.25">
      <c r="A110" s="243">
        <v>71</v>
      </c>
      <c r="B110" s="411">
        <v>6752</v>
      </c>
      <c r="C110" s="506" t="s">
        <v>1851</v>
      </c>
      <c r="D110" s="530"/>
      <c r="E110" s="530"/>
      <c r="F110" s="530"/>
      <c r="G110" s="530"/>
      <c r="H110" s="531"/>
      <c r="I110" s="531"/>
      <c r="J110" s="531"/>
      <c r="K110" s="531"/>
      <c r="L110" s="531"/>
      <c r="M110" s="516"/>
      <c r="N110" s="521"/>
      <c r="O110" s="521"/>
      <c r="P110" s="521"/>
      <c r="Q110" s="521"/>
      <c r="R110" s="521"/>
      <c r="S110" s="521"/>
      <c r="T110" s="522"/>
      <c r="U110" s="523" t="s">
        <v>1542</v>
      </c>
      <c r="V110" s="361"/>
      <c r="W110" s="361"/>
      <c r="X110" s="361"/>
      <c r="Y110" s="361"/>
      <c r="Z110" s="361"/>
      <c r="AA110" s="361"/>
      <c r="AB110" s="361"/>
      <c r="AC110" s="361"/>
      <c r="AD110" s="524"/>
      <c r="AE110" s="247"/>
      <c r="AF110" s="405"/>
      <c r="AG110" s="405"/>
      <c r="AH110" s="405"/>
      <c r="AI110" s="405"/>
      <c r="AJ110" s="405"/>
      <c r="AK110" s="405"/>
      <c r="AL110" s="510"/>
      <c r="AM110" s="525"/>
      <c r="AN110" s="525"/>
      <c r="AO110" s="321"/>
      <c r="AP110" s="321"/>
      <c r="AQ110" s="321"/>
      <c r="AR110" s="321"/>
      <c r="AS110" s="321"/>
      <c r="AT110" s="321"/>
      <c r="AU110" s="321"/>
      <c r="AV110" s="1559">
        <v>26</v>
      </c>
      <c r="AW110" s="1560"/>
      <c r="AX110" s="511" t="s">
        <v>16</v>
      </c>
      <c r="AY110" s="511"/>
      <c r="AZ110" s="288"/>
      <c r="BA110" s="526"/>
      <c r="BB110" s="391">
        <f t="shared" si="2"/>
        <v>26</v>
      </c>
      <c r="BC110" s="253"/>
    </row>
    <row r="111" spans="1:55" ht="14.25">
      <c r="A111" s="243">
        <v>71</v>
      </c>
      <c r="B111" s="351">
        <v>6753</v>
      </c>
      <c r="C111" s="506" t="s">
        <v>1852</v>
      </c>
      <c r="D111" s="530"/>
      <c r="E111" s="530"/>
      <c r="F111" s="530"/>
      <c r="G111" s="530"/>
      <c r="H111" s="531"/>
      <c r="I111" s="531"/>
      <c r="J111" s="531"/>
      <c r="K111" s="531"/>
      <c r="L111" s="531"/>
      <c r="M111" s="516"/>
      <c r="N111" s="521"/>
      <c r="O111" s="521"/>
      <c r="P111" s="521"/>
      <c r="Q111" s="521"/>
      <c r="R111" s="521"/>
      <c r="S111" s="521"/>
      <c r="T111" s="522"/>
      <c r="U111" s="523" t="s">
        <v>1544</v>
      </c>
      <c r="V111" s="361"/>
      <c r="W111" s="361"/>
      <c r="X111" s="361"/>
      <c r="Y111" s="361"/>
      <c r="Z111" s="361"/>
      <c r="AA111" s="361"/>
      <c r="AB111" s="361"/>
      <c r="AC111" s="361"/>
      <c r="AD111" s="524"/>
      <c r="AE111" s="247"/>
      <c r="AF111" s="405"/>
      <c r="AG111" s="405"/>
      <c r="AH111" s="405"/>
      <c r="AI111" s="405"/>
      <c r="AJ111" s="405"/>
      <c r="AK111" s="405"/>
      <c r="AL111" s="510"/>
      <c r="AM111" s="525"/>
      <c r="AN111" s="525"/>
      <c r="AO111" s="321"/>
      <c r="AP111" s="321"/>
      <c r="AQ111" s="321"/>
      <c r="AR111" s="321"/>
      <c r="AS111" s="321"/>
      <c r="AT111" s="321"/>
      <c r="AU111" s="321"/>
      <c r="AV111" s="1559">
        <v>22</v>
      </c>
      <c r="AW111" s="1560"/>
      <c r="AX111" s="511" t="s">
        <v>16</v>
      </c>
      <c r="AY111" s="511"/>
      <c r="AZ111" s="288"/>
      <c r="BA111" s="526"/>
      <c r="BB111" s="391">
        <f t="shared" si="2"/>
        <v>22</v>
      </c>
      <c r="BC111" s="253"/>
    </row>
    <row r="112" spans="1:55" ht="14.25">
      <c r="A112" s="243">
        <v>71</v>
      </c>
      <c r="B112" s="411">
        <v>6754</v>
      </c>
      <c r="C112" s="506" t="s">
        <v>1853</v>
      </c>
      <c r="D112" s="530"/>
      <c r="E112" s="530"/>
      <c r="F112" s="530"/>
      <c r="G112" s="530"/>
      <c r="H112" s="531"/>
      <c r="I112" s="531"/>
      <c r="J112" s="531"/>
      <c r="K112" s="531"/>
      <c r="L112" s="531"/>
      <c r="M112" s="516"/>
      <c r="N112" s="521"/>
      <c r="O112" s="521"/>
      <c r="P112" s="521"/>
      <c r="Q112" s="521"/>
      <c r="R112" s="521"/>
      <c r="S112" s="521"/>
      <c r="T112" s="522"/>
      <c r="U112" s="523" t="s">
        <v>1546</v>
      </c>
      <c r="V112" s="361"/>
      <c r="W112" s="361"/>
      <c r="X112" s="361"/>
      <c r="Y112" s="361"/>
      <c r="Z112" s="361"/>
      <c r="AA112" s="361"/>
      <c r="AB112" s="361"/>
      <c r="AC112" s="361"/>
      <c r="AD112" s="524"/>
      <c r="AE112" s="247"/>
      <c r="AF112" s="405"/>
      <c r="AG112" s="405"/>
      <c r="AH112" s="405"/>
      <c r="AI112" s="405"/>
      <c r="AJ112" s="405"/>
      <c r="AK112" s="405"/>
      <c r="AL112" s="510"/>
      <c r="AM112" s="525"/>
      <c r="AN112" s="525"/>
      <c r="AO112" s="321"/>
      <c r="AP112" s="321"/>
      <c r="AQ112" s="321"/>
      <c r="AR112" s="321"/>
      <c r="AS112" s="321"/>
      <c r="AT112" s="321"/>
      <c r="AU112" s="321"/>
      <c r="AV112" s="1559">
        <v>19</v>
      </c>
      <c r="AW112" s="1560"/>
      <c r="AX112" s="511" t="s">
        <v>16</v>
      </c>
      <c r="AY112" s="511"/>
      <c r="AZ112" s="288"/>
      <c r="BA112" s="526"/>
      <c r="BB112" s="391">
        <f t="shared" si="2"/>
        <v>19</v>
      </c>
      <c r="BC112" s="253"/>
    </row>
    <row r="113" spans="1:55" ht="14.25">
      <c r="A113" s="243">
        <v>71</v>
      </c>
      <c r="B113" s="351">
        <v>6755</v>
      </c>
      <c r="C113" s="506" t="s">
        <v>1854</v>
      </c>
      <c r="D113" s="530"/>
      <c r="E113" s="530"/>
      <c r="F113" s="530"/>
      <c r="G113" s="530"/>
      <c r="H113" s="531"/>
      <c r="I113" s="531"/>
      <c r="J113" s="531"/>
      <c r="K113" s="531"/>
      <c r="L113" s="531"/>
      <c r="M113" s="516"/>
      <c r="N113" s="521"/>
      <c r="O113" s="521"/>
      <c r="P113" s="521"/>
      <c r="Q113" s="521"/>
      <c r="R113" s="521"/>
      <c r="S113" s="521"/>
      <c r="T113" s="522"/>
      <c r="U113" s="523" t="s">
        <v>1548</v>
      </c>
      <c r="V113" s="361"/>
      <c r="W113" s="361"/>
      <c r="X113" s="361"/>
      <c r="Y113" s="361"/>
      <c r="Z113" s="361"/>
      <c r="AA113" s="361"/>
      <c r="AB113" s="361"/>
      <c r="AC113" s="361"/>
      <c r="AD113" s="524"/>
      <c r="AE113" s="247"/>
      <c r="AF113" s="405"/>
      <c r="AG113" s="405"/>
      <c r="AH113" s="405"/>
      <c r="AI113" s="405"/>
      <c r="AJ113" s="405"/>
      <c r="AK113" s="405"/>
      <c r="AL113" s="510"/>
      <c r="AM113" s="525"/>
      <c r="AN113" s="525"/>
      <c r="AO113" s="321"/>
      <c r="AP113" s="321"/>
      <c r="AQ113" s="321"/>
      <c r="AR113" s="321"/>
      <c r="AS113" s="321"/>
      <c r="AT113" s="321"/>
      <c r="AU113" s="321"/>
      <c r="AV113" s="1559">
        <v>17</v>
      </c>
      <c r="AW113" s="1560"/>
      <c r="AX113" s="511" t="s">
        <v>16</v>
      </c>
      <c r="AY113" s="511"/>
      <c r="AZ113" s="288"/>
      <c r="BA113" s="526"/>
      <c r="BB113" s="391">
        <f t="shared" si="2"/>
        <v>17</v>
      </c>
      <c r="BC113" s="253"/>
    </row>
    <row r="114" spans="1:55" ht="14.25">
      <c r="A114" s="243">
        <v>71</v>
      </c>
      <c r="B114" s="411">
        <v>6756</v>
      </c>
      <c r="C114" s="506" t="s">
        <v>1855</v>
      </c>
      <c r="D114" s="530"/>
      <c r="E114" s="530"/>
      <c r="F114" s="530"/>
      <c r="G114" s="530"/>
      <c r="H114" s="531"/>
      <c r="I114" s="531"/>
      <c r="J114" s="531"/>
      <c r="K114" s="531"/>
      <c r="L114" s="518"/>
      <c r="M114" s="288"/>
      <c r="N114" s="543"/>
      <c r="O114" s="543"/>
      <c r="P114" s="543"/>
      <c r="Q114" s="543"/>
      <c r="R114" s="543"/>
      <c r="S114" s="543"/>
      <c r="T114" s="544"/>
      <c r="U114" s="246" t="s">
        <v>1550</v>
      </c>
      <c r="V114" s="321"/>
      <c r="W114" s="321"/>
      <c r="X114" s="321"/>
      <c r="Y114" s="321"/>
      <c r="Z114" s="321"/>
      <c r="AA114" s="321"/>
      <c r="AB114" s="321"/>
      <c r="AC114" s="321"/>
      <c r="AD114" s="247"/>
      <c r="AE114" s="247"/>
      <c r="AF114" s="405"/>
      <c r="AG114" s="405"/>
      <c r="AH114" s="405"/>
      <c r="AI114" s="405"/>
      <c r="AJ114" s="405"/>
      <c r="AK114" s="405"/>
      <c r="AL114" s="405"/>
      <c r="AM114" s="545"/>
      <c r="AN114" s="545"/>
      <c r="AO114" s="321"/>
      <c r="AP114" s="321"/>
      <c r="AQ114" s="321"/>
      <c r="AR114" s="321"/>
      <c r="AS114" s="321"/>
      <c r="AT114" s="321"/>
      <c r="AU114" s="321"/>
      <c r="AV114" s="1579">
        <v>15</v>
      </c>
      <c r="AW114" s="1562"/>
      <c r="AX114" s="532" t="s">
        <v>16</v>
      </c>
      <c r="AY114" s="532"/>
      <c r="AZ114" s="247"/>
      <c r="BA114" s="533"/>
      <c r="BB114" s="391">
        <f t="shared" si="2"/>
        <v>15</v>
      </c>
      <c r="BC114" s="253"/>
    </row>
    <row r="115" spans="1:55" ht="14.25">
      <c r="A115" s="243">
        <v>71</v>
      </c>
      <c r="B115" s="351">
        <v>6757</v>
      </c>
      <c r="C115" s="506" t="s">
        <v>1856</v>
      </c>
      <c r="D115" s="530"/>
      <c r="E115" s="530"/>
      <c r="F115" s="530"/>
      <c r="G115" s="530"/>
      <c r="H115" s="531"/>
      <c r="I115" s="531"/>
      <c r="J115" s="531"/>
      <c r="K115" s="531"/>
      <c r="L115" s="518"/>
      <c r="M115" s="531" t="s">
        <v>1737</v>
      </c>
      <c r="N115" s="531"/>
      <c r="O115" s="531"/>
      <c r="P115" s="531"/>
      <c r="Q115" s="531"/>
      <c r="R115" s="531"/>
      <c r="S115" s="287"/>
      <c r="T115" s="287"/>
      <c r="U115" s="246" t="s">
        <v>1738</v>
      </c>
      <c r="V115" s="361"/>
      <c r="W115" s="361"/>
      <c r="X115" s="361"/>
      <c r="Y115" s="361"/>
      <c r="Z115" s="361"/>
      <c r="AA115" s="361"/>
      <c r="AB115" s="361"/>
      <c r="AC115" s="361"/>
      <c r="AD115" s="524"/>
      <c r="AE115" s="247"/>
      <c r="AF115" s="405"/>
      <c r="AG115" s="405"/>
      <c r="AH115" s="405"/>
      <c r="AI115" s="405"/>
      <c r="AJ115" s="405"/>
      <c r="AK115" s="405"/>
      <c r="AL115" s="405"/>
      <c r="AM115" s="545"/>
      <c r="AN115" s="545"/>
      <c r="AO115" s="321"/>
      <c r="AP115" s="321"/>
      <c r="AQ115" s="321"/>
      <c r="AR115" s="321"/>
      <c r="AS115" s="321"/>
      <c r="AT115" s="321"/>
      <c r="AU115" s="321"/>
      <c r="AV115" s="1579">
        <v>29</v>
      </c>
      <c r="AW115" s="1562"/>
      <c r="AX115" s="532" t="s">
        <v>16</v>
      </c>
      <c r="AY115" s="511"/>
      <c r="AZ115" s="288"/>
      <c r="BA115" s="526"/>
      <c r="BB115" s="391">
        <f t="shared" si="2"/>
        <v>29</v>
      </c>
      <c r="BC115" s="253"/>
    </row>
    <row r="116" spans="1:55" ht="14.25">
      <c r="A116" s="243">
        <v>71</v>
      </c>
      <c r="B116" s="411">
        <v>6758</v>
      </c>
      <c r="C116" s="506" t="s">
        <v>1857</v>
      </c>
      <c r="D116" s="530"/>
      <c r="E116" s="530"/>
      <c r="F116" s="530"/>
      <c r="G116" s="530"/>
      <c r="H116" s="531"/>
      <c r="I116" s="531"/>
      <c r="J116" s="531"/>
      <c r="K116" s="531"/>
      <c r="L116" s="518"/>
      <c r="M116" s="531"/>
      <c r="N116" s="531"/>
      <c r="O116" s="531"/>
      <c r="P116" s="531"/>
      <c r="Q116" s="531"/>
      <c r="R116" s="531"/>
      <c r="S116" s="287"/>
      <c r="T116" s="287"/>
      <c r="U116" s="246" t="s">
        <v>1447</v>
      </c>
      <c r="V116" s="361"/>
      <c r="W116" s="361"/>
      <c r="X116" s="361"/>
      <c r="Y116" s="361"/>
      <c r="Z116" s="361"/>
      <c r="AA116" s="361"/>
      <c r="AB116" s="361"/>
      <c r="AC116" s="361"/>
      <c r="AD116" s="524"/>
      <c r="AE116" s="247"/>
      <c r="AF116" s="405"/>
      <c r="AG116" s="405"/>
      <c r="AH116" s="405"/>
      <c r="AI116" s="405"/>
      <c r="AJ116" s="405"/>
      <c r="AK116" s="405"/>
      <c r="AL116" s="405"/>
      <c r="AM116" s="545"/>
      <c r="AN116" s="545"/>
      <c r="AO116" s="321"/>
      <c r="AP116" s="321"/>
      <c r="AQ116" s="321"/>
      <c r="AR116" s="321"/>
      <c r="AS116" s="321"/>
      <c r="AT116" s="321"/>
      <c r="AU116" s="321"/>
      <c r="AV116" s="1579">
        <v>26</v>
      </c>
      <c r="AW116" s="1562"/>
      <c r="AX116" s="532" t="s">
        <v>16</v>
      </c>
      <c r="AY116" s="511"/>
      <c r="AZ116" s="288"/>
      <c r="BA116" s="526"/>
      <c r="BB116" s="391">
        <f t="shared" si="2"/>
        <v>26</v>
      </c>
      <c r="BC116" s="253"/>
    </row>
    <row r="117" spans="1:55" ht="14.25">
      <c r="A117" s="243">
        <v>71</v>
      </c>
      <c r="B117" s="351">
        <v>6759</v>
      </c>
      <c r="C117" s="506" t="s">
        <v>1858</v>
      </c>
      <c r="D117" s="529"/>
      <c r="E117" s="529"/>
      <c r="F117" s="529"/>
      <c r="G117" s="529"/>
      <c r="H117" s="517"/>
      <c r="I117" s="517"/>
      <c r="J117" s="517"/>
      <c r="K117" s="517"/>
      <c r="L117" s="518"/>
      <c r="M117" s="517"/>
      <c r="N117" s="517"/>
      <c r="O117" s="517"/>
      <c r="P117" s="517"/>
      <c r="Q117" s="517"/>
      <c r="R117" s="517"/>
      <c r="S117" s="546"/>
      <c r="T117" s="546"/>
      <c r="U117" s="246" t="s">
        <v>1460</v>
      </c>
      <c r="V117" s="361"/>
      <c r="W117" s="361"/>
      <c r="X117" s="361"/>
      <c r="Y117" s="361"/>
      <c r="Z117" s="361"/>
      <c r="AA117" s="361"/>
      <c r="AB117" s="361"/>
      <c r="AC117" s="361"/>
      <c r="AD117" s="524"/>
      <c r="AE117" s="247"/>
      <c r="AF117" s="405"/>
      <c r="AG117" s="405"/>
      <c r="AH117" s="405"/>
      <c r="AI117" s="405"/>
      <c r="AJ117" s="405"/>
      <c r="AK117" s="405"/>
      <c r="AL117" s="405"/>
      <c r="AM117" s="545"/>
      <c r="AN117" s="545"/>
      <c r="AO117" s="321"/>
      <c r="AP117" s="321"/>
      <c r="AQ117" s="321"/>
      <c r="AR117" s="321"/>
      <c r="AS117" s="321"/>
      <c r="AT117" s="321"/>
      <c r="AU117" s="321"/>
      <c r="AV117" s="1579">
        <v>22</v>
      </c>
      <c r="AW117" s="1562"/>
      <c r="AX117" s="532" t="s">
        <v>16</v>
      </c>
      <c r="AY117" s="511"/>
      <c r="AZ117" s="288"/>
      <c r="BA117" s="526"/>
      <c r="BB117" s="391">
        <f t="shared" si="2"/>
        <v>22</v>
      </c>
      <c r="BC117" s="253"/>
    </row>
    <row r="118" spans="1:55" ht="14.25">
      <c r="A118" s="243">
        <v>71</v>
      </c>
      <c r="B118" s="411">
        <v>6760</v>
      </c>
      <c r="C118" s="506" t="s">
        <v>1859</v>
      </c>
      <c r="D118" s="539"/>
      <c r="E118" s="539"/>
      <c r="F118" s="539"/>
      <c r="G118" s="539"/>
      <c r="H118" s="288"/>
      <c r="I118" s="288"/>
      <c r="J118" s="288"/>
      <c r="K118" s="288"/>
      <c r="L118" s="526"/>
      <c r="M118" s="288"/>
      <c r="N118" s="288"/>
      <c r="O118" s="288"/>
      <c r="P118" s="288"/>
      <c r="Q118" s="288"/>
      <c r="R118" s="288"/>
      <c r="S118" s="289"/>
      <c r="T118" s="547"/>
      <c r="U118" s="246" t="s">
        <v>1742</v>
      </c>
      <c r="V118" s="321"/>
      <c r="W118" s="321"/>
      <c r="X118" s="321"/>
      <c r="Y118" s="321"/>
      <c r="Z118" s="321"/>
      <c r="AA118" s="321"/>
      <c r="AB118" s="321"/>
      <c r="AC118" s="321"/>
      <c r="AD118" s="247"/>
      <c r="AE118" s="247"/>
      <c r="AF118" s="405"/>
      <c r="AG118" s="405"/>
      <c r="AH118" s="405"/>
      <c r="AI118" s="405"/>
      <c r="AJ118" s="405"/>
      <c r="AK118" s="405"/>
      <c r="AL118" s="405"/>
      <c r="AM118" s="545"/>
      <c r="AN118" s="545"/>
      <c r="AO118" s="321"/>
      <c r="AP118" s="321"/>
      <c r="AQ118" s="321"/>
      <c r="AR118" s="321"/>
      <c r="AS118" s="321"/>
      <c r="AT118" s="321"/>
      <c r="AU118" s="321"/>
      <c r="AV118" s="1579">
        <v>19</v>
      </c>
      <c r="AW118" s="1562"/>
      <c r="AX118" s="532" t="s">
        <v>16</v>
      </c>
      <c r="AY118" s="511"/>
      <c r="AZ118" s="288"/>
      <c r="BA118" s="526"/>
      <c r="BB118" s="391">
        <f t="shared" si="2"/>
        <v>19</v>
      </c>
      <c r="BC118" s="253"/>
    </row>
    <row r="119" spans="1:55" ht="14.25">
      <c r="A119" s="229">
        <v>71</v>
      </c>
      <c r="B119" s="337">
        <v>5380</v>
      </c>
      <c r="C119" s="467" t="s">
        <v>1860</v>
      </c>
      <c r="D119" s="1542" t="s">
        <v>1861</v>
      </c>
      <c r="E119" s="1543"/>
      <c r="F119" s="1543"/>
      <c r="G119" s="1543"/>
      <c r="H119" s="1543"/>
      <c r="I119" s="1543"/>
      <c r="J119" s="1543"/>
      <c r="K119" s="1543"/>
      <c r="L119" s="1544"/>
      <c r="M119" s="1542" t="s">
        <v>1862</v>
      </c>
      <c r="N119" s="1543"/>
      <c r="O119" s="1543"/>
      <c r="P119" s="1543"/>
      <c r="Q119" s="1543"/>
      <c r="R119" s="1543"/>
      <c r="S119" s="1543"/>
      <c r="T119" s="1544"/>
      <c r="U119" s="232" t="s">
        <v>1863</v>
      </c>
      <c r="V119" s="232"/>
      <c r="W119" s="232"/>
      <c r="X119" s="232"/>
      <c r="Y119" s="232"/>
      <c r="Z119" s="232"/>
      <c r="AA119" s="232"/>
      <c r="AB119" s="232"/>
      <c r="AC119" s="232"/>
      <c r="AD119" s="334"/>
      <c r="AE119" s="548"/>
      <c r="AF119" s="310"/>
      <c r="AG119" s="505"/>
      <c r="AH119" s="505"/>
      <c r="AI119" s="310"/>
      <c r="AJ119" s="310"/>
      <c r="AK119" s="310"/>
      <c r="AL119" s="310"/>
      <c r="AM119" s="310"/>
      <c r="AN119" s="505"/>
      <c r="AO119" s="505"/>
      <c r="AP119" s="505"/>
      <c r="AQ119" s="505"/>
      <c r="AR119" s="505"/>
      <c r="AS119" s="505"/>
      <c r="AT119" s="505"/>
      <c r="AU119" s="505"/>
      <c r="AV119" s="310"/>
      <c r="AW119" s="310"/>
      <c r="AX119" s="310"/>
      <c r="AY119" s="468"/>
      <c r="AZ119" s="216"/>
      <c r="BA119" s="226"/>
      <c r="BB119" s="473">
        <f>AA120</f>
        <v>320</v>
      </c>
      <c r="BC119" s="268"/>
    </row>
    <row r="120" spans="1:55" ht="14.25">
      <c r="A120" s="229">
        <v>71</v>
      </c>
      <c r="B120" s="337">
        <v>5381</v>
      </c>
      <c r="C120" s="467" t="s">
        <v>1864</v>
      </c>
      <c r="D120" s="1545"/>
      <c r="E120" s="1546"/>
      <c r="F120" s="1546"/>
      <c r="G120" s="1546"/>
      <c r="H120" s="1546"/>
      <c r="I120" s="1546"/>
      <c r="J120" s="1546"/>
      <c r="K120" s="1546"/>
      <c r="L120" s="1547"/>
      <c r="M120" s="1545"/>
      <c r="N120" s="1546"/>
      <c r="O120" s="1546"/>
      <c r="P120" s="1546"/>
      <c r="Q120" s="1546"/>
      <c r="R120" s="1546"/>
      <c r="S120" s="1546"/>
      <c r="T120" s="1547"/>
      <c r="U120" s="216"/>
      <c r="V120" s="216"/>
      <c r="W120" s="216"/>
      <c r="X120" s="216"/>
      <c r="Y120" s="216"/>
      <c r="Z120" s="305"/>
      <c r="AA120" s="1576">
        <v>320</v>
      </c>
      <c r="AB120" s="1576"/>
      <c r="AC120" s="468" t="s">
        <v>18</v>
      </c>
      <c r="AD120" s="407"/>
      <c r="AE120" s="369" t="s">
        <v>1865</v>
      </c>
      <c r="AF120" s="311"/>
      <c r="AG120" s="311"/>
      <c r="AH120" s="311"/>
      <c r="AI120" s="310"/>
      <c r="AJ120" s="310"/>
      <c r="AK120" s="310"/>
      <c r="AL120" s="310"/>
      <c r="AM120" s="310"/>
      <c r="AN120" s="505"/>
      <c r="AO120" s="505"/>
      <c r="AP120" s="505"/>
      <c r="AQ120" s="505"/>
      <c r="AR120" s="505"/>
      <c r="AS120" s="505"/>
      <c r="AT120" s="505"/>
      <c r="AU120" s="505"/>
      <c r="AV120" s="310"/>
      <c r="AW120" s="310"/>
      <c r="AX120" s="310"/>
      <c r="AY120" s="491" t="s">
        <v>163</v>
      </c>
      <c r="AZ120" s="1577">
        <v>0.96499999999999997</v>
      </c>
      <c r="BA120" s="1578"/>
      <c r="BB120" s="473">
        <f>ROUND(AA120*AZ120,0)</f>
        <v>309</v>
      </c>
      <c r="BC120" s="268"/>
    </row>
    <row r="121" spans="1:55" ht="14.25">
      <c r="A121" s="229">
        <v>71</v>
      </c>
      <c r="B121" s="337">
        <v>5382</v>
      </c>
      <c r="C121" s="467" t="s">
        <v>1866</v>
      </c>
      <c r="D121" s="1545"/>
      <c r="E121" s="1546"/>
      <c r="F121" s="1546"/>
      <c r="G121" s="1546"/>
      <c r="H121" s="1546"/>
      <c r="I121" s="1546"/>
      <c r="J121" s="1546"/>
      <c r="K121" s="1546"/>
      <c r="L121" s="1547"/>
      <c r="M121" s="375"/>
      <c r="N121" s="278"/>
      <c r="O121" s="278"/>
      <c r="P121" s="278"/>
      <c r="Q121" s="278"/>
      <c r="R121" s="278"/>
      <c r="S121" s="301"/>
      <c r="T121" s="385"/>
      <c r="U121" s="232" t="s">
        <v>1867</v>
      </c>
      <c r="V121" s="232"/>
      <c r="W121" s="232"/>
      <c r="X121" s="232"/>
      <c r="Y121" s="232"/>
      <c r="Z121" s="301"/>
      <c r="AA121" s="301"/>
      <c r="AB121" s="301"/>
      <c r="AC121" s="338"/>
      <c r="AD121" s="302"/>
      <c r="AE121" s="549"/>
      <c r="AF121" s="311"/>
      <c r="AG121" s="311"/>
      <c r="AH121" s="311"/>
      <c r="AI121" s="310"/>
      <c r="AJ121" s="310"/>
      <c r="AK121" s="304"/>
      <c r="AL121" s="310"/>
      <c r="AM121" s="310"/>
      <c r="AN121" s="505"/>
      <c r="AO121" s="505"/>
      <c r="AP121" s="505"/>
      <c r="AQ121" s="505"/>
      <c r="AR121" s="505"/>
      <c r="AS121" s="505"/>
      <c r="AT121" s="505"/>
      <c r="AU121" s="505"/>
      <c r="AV121" s="310"/>
      <c r="AW121" s="310"/>
      <c r="AX121" s="310"/>
      <c r="AY121" s="468"/>
      <c r="AZ121" s="216"/>
      <c r="BA121" s="226"/>
      <c r="BB121" s="473">
        <f>AA122</f>
        <v>288</v>
      </c>
      <c r="BC121" s="268"/>
    </row>
    <row r="122" spans="1:55" ht="14.25">
      <c r="A122" s="229">
        <v>71</v>
      </c>
      <c r="B122" s="337">
        <v>5383</v>
      </c>
      <c r="C122" s="467" t="s">
        <v>1868</v>
      </c>
      <c r="D122" s="1545"/>
      <c r="E122" s="1546"/>
      <c r="F122" s="1546"/>
      <c r="G122" s="1546"/>
      <c r="H122" s="1546"/>
      <c r="I122" s="1546"/>
      <c r="J122" s="1546"/>
      <c r="K122" s="1546"/>
      <c r="L122" s="1547"/>
      <c r="M122" s="375"/>
      <c r="N122" s="278"/>
      <c r="O122" s="278"/>
      <c r="P122" s="278"/>
      <c r="Q122" s="278"/>
      <c r="R122" s="278"/>
      <c r="S122" s="301"/>
      <c r="T122" s="385"/>
      <c r="U122" s="216"/>
      <c r="V122" s="216"/>
      <c r="W122" s="216"/>
      <c r="X122" s="216"/>
      <c r="Y122" s="216"/>
      <c r="Z122" s="468"/>
      <c r="AA122" s="1576">
        <v>288</v>
      </c>
      <c r="AB122" s="1576"/>
      <c r="AC122" s="468" t="s">
        <v>18</v>
      </c>
      <c r="AD122" s="407"/>
      <c r="AE122" s="369" t="s">
        <v>1865</v>
      </c>
      <c r="AI122" s="301"/>
      <c r="AJ122" s="301"/>
      <c r="AK122" s="310"/>
      <c r="AL122" s="310"/>
      <c r="AM122" s="310"/>
      <c r="AN122" s="505"/>
      <c r="AO122" s="505"/>
      <c r="AP122" s="505"/>
      <c r="AQ122" s="505"/>
      <c r="AR122" s="505"/>
      <c r="AS122" s="505"/>
      <c r="AT122" s="505"/>
      <c r="AU122" s="505"/>
      <c r="AV122" s="310"/>
      <c r="AW122" s="310"/>
      <c r="AX122" s="310"/>
      <c r="AY122" s="491" t="s">
        <v>163</v>
      </c>
      <c r="AZ122" s="1577">
        <v>0.96499999999999997</v>
      </c>
      <c r="BA122" s="1578"/>
      <c r="BB122" s="473">
        <f>ROUND(AA122*AZ122,0)</f>
        <v>278</v>
      </c>
      <c r="BC122" s="268"/>
    </row>
    <row r="123" spans="1:55" ht="14.25">
      <c r="A123" s="229">
        <v>71</v>
      </c>
      <c r="B123" s="337">
        <v>5384</v>
      </c>
      <c r="C123" s="467" t="s">
        <v>1869</v>
      </c>
      <c r="D123" s="1545"/>
      <c r="E123" s="1546"/>
      <c r="F123" s="1546"/>
      <c r="G123" s="1546"/>
      <c r="H123" s="1546"/>
      <c r="I123" s="1546"/>
      <c r="J123" s="1546"/>
      <c r="K123" s="1546"/>
      <c r="L123" s="1547"/>
      <c r="M123" s="375"/>
      <c r="N123" s="278"/>
      <c r="O123" s="278"/>
      <c r="P123" s="278"/>
      <c r="Q123" s="278"/>
      <c r="R123" s="278"/>
      <c r="S123" s="301"/>
      <c r="T123" s="385"/>
      <c r="U123" s="232" t="s">
        <v>1870</v>
      </c>
      <c r="V123" s="232"/>
      <c r="W123" s="232"/>
      <c r="X123" s="232"/>
      <c r="Y123" s="232"/>
      <c r="Z123" s="301"/>
      <c r="AA123" s="301"/>
      <c r="AB123" s="301"/>
      <c r="AC123" s="338"/>
      <c r="AD123" s="302"/>
      <c r="AE123" s="549"/>
      <c r="AF123" s="311"/>
      <c r="AG123" s="311"/>
      <c r="AH123" s="311"/>
      <c r="AI123" s="310"/>
      <c r="AJ123" s="310"/>
      <c r="AK123" s="310"/>
      <c r="AL123" s="310"/>
      <c r="AM123" s="310"/>
      <c r="AN123" s="505"/>
      <c r="AO123" s="505"/>
      <c r="AP123" s="505"/>
      <c r="AQ123" s="505"/>
      <c r="AR123" s="505"/>
      <c r="AS123" s="505"/>
      <c r="AT123" s="505"/>
      <c r="AU123" s="505"/>
      <c r="AV123" s="310"/>
      <c r="AW123" s="310"/>
      <c r="AX123" s="310"/>
      <c r="AY123" s="468"/>
      <c r="AZ123" s="216"/>
      <c r="BA123" s="226"/>
      <c r="BB123" s="473">
        <f>AA124</f>
        <v>252</v>
      </c>
      <c r="BC123" s="268"/>
    </row>
    <row r="124" spans="1:55" ht="14.25">
      <c r="A124" s="229">
        <v>71</v>
      </c>
      <c r="B124" s="337">
        <v>5385</v>
      </c>
      <c r="C124" s="467" t="s">
        <v>1871</v>
      </c>
      <c r="D124" s="343"/>
      <c r="E124" s="301"/>
      <c r="F124" s="301"/>
      <c r="G124" s="278"/>
      <c r="H124" s="278"/>
      <c r="I124" s="278"/>
      <c r="J124" s="278"/>
      <c r="K124" s="278"/>
      <c r="L124" s="279"/>
      <c r="M124" s="394"/>
      <c r="N124" s="282"/>
      <c r="O124" s="282"/>
      <c r="P124" s="282"/>
      <c r="Q124" s="282"/>
      <c r="R124" s="282"/>
      <c r="S124" s="304"/>
      <c r="T124" s="226"/>
      <c r="U124" s="216"/>
      <c r="V124" s="216"/>
      <c r="W124" s="216"/>
      <c r="X124" s="216"/>
      <c r="Y124" s="216"/>
      <c r="Z124" s="468"/>
      <c r="AA124" s="1576">
        <v>252</v>
      </c>
      <c r="AB124" s="1576"/>
      <c r="AC124" s="468" t="s">
        <v>18</v>
      </c>
      <c r="AD124" s="407"/>
      <c r="AE124" s="369" t="s">
        <v>1865</v>
      </c>
      <c r="AI124" s="301"/>
      <c r="AJ124" s="301"/>
      <c r="AK124" s="334"/>
      <c r="AL124" s="310"/>
      <c r="AM124" s="310"/>
      <c r="AN124" s="505"/>
      <c r="AO124" s="505"/>
      <c r="AP124" s="505"/>
      <c r="AQ124" s="505"/>
      <c r="AR124" s="505"/>
      <c r="AS124" s="505"/>
      <c r="AT124" s="505"/>
      <c r="AU124" s="505"/>
      <c r="AV124" s="310"/>
      <c r="AW124" s="310"/>
      <c r="AX124" s="310"/>
      <c r="AY124" s="491" t="s">
        <v>163</v>
      </c>
      <c r="AZ124" s="1577">
        <v>0.96499999999999997</v>
      </c>
      <c r="BA124" s="1578"/>
      <c r="BB124" s="473">
        <f>ROUND(AA124*AZ124,0)</f>
        <v>243</v>
      </c>
      <c r="BC124" s="268"/>
    </row>
    <row r="125" spans="1:55" ht="14.25">
      <c r="A125" s="229">
        <v>71</v>
      </c>
      <c r="B125" s="337">
        <v>5386</v>
      </c>
      <c r="C125" s="467" t="s">
        <v>1872</v>
      </c>
      <c r="D125" s="343"/>
      <c r="E125" s="301"/>
      <c r="F125" s="301"/>
      <c r="G125" s="278"/>
      <c r="H125" s="278"/>
      <c r="I125" s="278"/>
      <c r="J125" s="208"/>
      <c r="K125" s="550"/>
      <c r="L125" s="551"/>
      <c r="M125" s="1542" t="s">
        <v>1873</v>
      </c>
      <c r="N125" s="1543"/>
      <c r="O125" s="1543"/>
      <c r="P125" s="1543"/>
      <c r="Q125" s="1543"/>
      <c r="R125" s="1543"/>
      <c r="S125" s="1543"/>
      <c r="T125" s="1544"/>
      <c r="U125" s="232" t="s">
        <v>1863</v>
      </c>
      <c r="V125" s="232"/>
      <c r="W125" s="232"/>
      <c r="X125" s="232"/>
      <c r="Y125" s="232"/>
      <c r="Z125" s="301"/>
      <c r="AA125" s="301"/>
      <c r="AB125" s="301"/>
      <c r="AC125" s="338"/>
      <c r="AD125" s="302"/>
      <c r="AE125" s="549"/>
      <c r="AF125" s="311"/>
      <c r="AG125" s="311"/>
      <c r="AH125" s="311"/>
      <c r="AI125" s="310"/>
      <c r="AJ125" s="310"/>
      <c r="AK125" s="310"/>
      <c r="AL125" s="310"/>
      <c r="AM125" s="310"/>
      <c r="AN125" s="505"/>
      <c r="AO125" s="505"/>
      <c r="AP125" s="505"/>
      <c r="AQ125" s="505"/>
      <c r="AR125" s="505"/>
      <c r="AS125" s="505"/>
      <c r="AT125" s="505"/>
      <c r="AU125" s="505"/>
      <c r="AV125" s="310"/>
      <c r="AW125" s="310"/>
      <c r="AX125" s="310"/>
      <c r="AY125" s="468"/>
      <c r="AZ125" s="216"/>
      <c r="BA125" s="226"/>
      <c r="BB125" s="473">
        <f>AA126</f>
        <v>191</v>
      </c>
      <c r="BC125" s="268"/>
    </row>
    <row r="126" spans="1:55" ht="14.25">
      <c r="A126" s="229">
        <v>71</v>
      </c>
      <c r="B126" s="337">
        <v>5387</v>
      </c>
      <c r="C126" s="467" t="s">
        <v>1874</v>
      </c>
      <c r="D126" s="343"/>
      <c r="E126" s="301"/>
      <c r="F126" s="301"/>
      <c r="G126" s="278"/>
      <c r="H126" s="278"/>
      <c r="I126" s="278"/>
      <c r="J126" s="278"/>
      <c r="K126" s="550"/>
      <c r="L126" s="551"/>
      <c r="M126" s="1545"/>
      <c r="N126" s="1546"/>
      <c r="O126" s="1546"/>
      <c r="P126" s="1546"/>
      <c r="Q126" s="1546"/>
      <c r="R126" s="1546"/>
      <c r="S126" s="1546"/>
      <c r="T126" s="1547"/>
      <c r="U126" s="216"/>
      <c r="V126" s="216"/>
      <c r="W126" s="216"/>
      <c r="X126" s="216"/>
      <c r="Y126" s="216"/>
      <c r="Z126" s="468"/>
      <c r="AA126" s="1576">
        <v>191</v>
      </c>
      <c r="AB126" s="1576"/>
      <c r="AC126" s="468" t="s">
        <v>18</v>
      </c>
      <c r="AD126" s="407"/>
      <c r="AE126" s="369" t="s">
        <v>1865</v>
      </c>
      <c r="AI126" s="301"/>
      <c r="AJ126" s="301"/>
      <c r="AK126" s="301"/>
      <c r="AL126" s="310"/>
      <c r="AM126" s="310"/>
      <c r="AN126" s="505"/>
      <c r="AO126" s="505"/>
      <c r="AP126" s="505"/>
      <c r="AQ126" s="505"/>
      <c r="AR126" s="505"/>
      <c r="AS126" s="505"/>
      <c r="AT126" s="505"/>
      <c r="AU126" s="505"/>
      <c r="AV126" s="310"/>
      <c r="AW126" s="310"/>
      <c r="AX126" s="310"/>
      <c r="AY126" s="491" t="s">
        <v>163</v>
      </c>
      <c r="AZ126" s="1577">
        <v>0.96499999999999997</v>
      </c>
      <c r="BA126" s="1578"/>
      <c r="BB126" s="473">
        <f>ROUND(AA126*AZ126,0)</f>
        <v>184</v>
      </c>
      <c r="BC126" s="268"/>
    </row>
    <row r="127" spans="1:55" ht="14.25">
      <c r="A127" s="229">
        <v>71</v>
      </c>
      <c r="B127" s="337">
        <v>5388</v>
      </c>
      <c r="C127" s="467" t="s">
        <v>1875</v>
      </c>
      <c r="D127" s="343"/>
      <c r="E127" s="301"/>
      <c r="F127" s="301"/>
      <c r="G127" s="278"/>
      <c r="H127" s="278"/>
      <c r="I127" s="278"/>
      <c r="J127" s="278"/>
      <c r="K127" s="550"/>
      <c r="L127" s="551"/>
      <c r="M127" s="552"/>
      <c r="N127" s="550"/>
      <c r="O127" s="550"/>
      <c r="P127" s="550"/>
      <c r="Q127" s="550"/>
      <c r="R127" s="550"/>
      <c r="S127" s="301"/>
      <c r="T127" s="385"/>
      <c r="U127" s="232" t="s">
        <v>1867</v>
      </c>
      <c r="V127" s="232"/>
      <c r="W127" s="232"/>
      <c r="X127" s="232"/>
      <c r="Y127" s="232"/>
      <c r="Z127" s="301"/>
      <c r="AA127" s="301"/>
      <c r="AB127" s="301"/>
      <c r="AC127" s="338"/>
      <c r="AD127" s="302"/>
      <c r="AE127" s="549"/>
      <c r="AF127" s="311"/>
      <c r="AG127" s="311"/>
      <c r="AH127" s="311"/>
      <c r="AI127" s="310"/>
      <c r="AJ127" s="310"/>
      <c r="AK127" s="310"/>
      <c r="AL127" s="310"/>
      <c r="AM127" s="310"/>
      <c r="AN127" s="505"/>
      <c r="AO127" s="505"/>
      <c r="AP127" s="505"/>
      <c r="AQ127" s="505"/>
      <c r="AR127" s="505"/>
      <c r="AS127" s="505"/>
      <c r="AT127" s="505"/>
      <c r="AU127" s="505"/>
      <c r="AV127" s="310"/>
      <c r="AW127" s="310"/>
      <c r="AX127" s="310"/>
      <c r="AY127" s="468"/>
      <c r="AZ127" s="216"/>
      <c r="BA127" s="226"/>
      <c r="BB127" s="473">
        <f>AA128</f>
        <v>172</v>
      </c>
      <c r="BC127" s="268"/>
    </row>
    <row r="128" spans="1:55" ht="14.25">
      <c r="A128" s="229">
        <v>71</v>
      </c>
      <c r="B128" s="337">
        <v>5389</v>
      </c>
      <c r="C128" s="467" t="s">
        <v>1876</v>
      </c>
      <c r="D128" s="343"/>
      <c r="E128" s="301"/>
      <c r="F128" s="301"/>
      <c r="G128" s="278"/>
      <c r="H128" s="278"/>
      <c r="I128" s="278"/>
      <c r="J128" s="550"/>
      <c r="K128" s="550"/>
      <c r="L128" s="551"/>
      <c r="M128" s="552"/>
      <c r="N128" s="550"/>
      <c r="O128" s="550"/>
      <c r="P128" s="550"/>
      <c r="Q128" s="550"/>
      <c r="R128" s="550"/>
      <c r="S128" s="301"/>
      <c r="T128" s="385"/>
      <c r="U128" s="216"/>
      <c r="V128" s="216"/>
      <c r="W128" s="216"/>
      <c r="X128" s="216"/>
      <c r="Y128" s="216"/>
      <c r="Z128" s="468"/>
      <c r="AA128" s="1576">
        <v>172</v>
      </c>
      <c r="AB128" s="1576"/>
      <c r="AC128" s="468" t="s">
        <v>18</v>
      </c>
      <c r="AD128" s="407"/>
      <c r="AE128" s="369" t="s">
        <v>1865</v>
      </c>
      <c r="AI128" s="301"/>
      <c r="AJ128" s="301"/>
      <c r="AK128" s="301"/>
      <c r="AL128" s="310"/>
      <c r="AM128" s="310"/>
      <c r="AN128" s="505"/>
      <c r="AO128" s="505"/>
      <c r="AP128" s="505"/>
      <c r="AQ128" s="505"/>
      <c r="AR128" s="505"/>
      <c r="AS128" s="505"/>
      <c r="AT128" s="505"/>
      <c r="AU128" s="505"/>
      <c r="AV128" s="310"/>
      <c r="AW128" s="310"/>
      <c r="AX128" s="310"/>
      <c r="AY128" s="491" t="s">
        <v>163</v>
      </c>
      <c r="AZ128" s="1577">
        <v>0.96499999999999997</v>
      </c>
      <c r="BA128" s="1578"/>
      <c r="BB128" s="473">
        <f>ROUND(AA128*AZ128,0)</f>
        <v>166</v>
      </c>
      <c r="BC128" s="268"/>
    </row>
    <row r="129" spans="1:55" ht="14.25">
      <c r="A129" s="229">
        <v>71</v>
      </c>
      <c r="B129" s="337">
        <v>5390</v>
      </c>
      <c r="C129" s="467" t="s">
        <v>1877</v>
      </c>
      <c r="D129" s="343"/>
      <c r="E129" s="301"/>
      <c r="F129" s="301"/>
      <c r="G129" s="278"/>
      <c r="H129" s="278"/>
      <c r="I129" s="278"/>
      <c r="J129" s="550"/>
      <c r="K129" s="550"/>
      <c r="L129" s="551"/>
      <c r="M129" s="552"/>
      <c r="N129" s="550"/>
      <c r="O129" s="550"/>
      <c r="P129" s="550"/>
      <c r="Q129" s="550"/>
      <c r="R129" s="550"/>
      <c r="S129" s="301"/>
      <c r="T129" s="385"/>
      <c r="U129" s="232" t="s">
        <v>1870</v>
      </c>
      <c r="V129" s="232"/>
      <c r="W129" s="232"/>
      <c r="X129" s="232"/>
      <c r="Y129" s="232"/>
      <c r="Z129" s="301"/>
      <c r="AA129" s="301"/>
      <c r="AB129" s="301"/>
      <c r="AC129" s="338"/>
      <c r="AD129" s="302"/>
      <c r="AE129" s="549"/>
      <c r="AF129" s="311"/>
      <c r="AG129" s="311"/>
      <c r="AH129" s="311"/>
      <c r="AI129" s="310"/>
      <c r="AJ129" s="310"/>
      <c r="AK129" s="310"/>
      <c r="AL129" s="310"/>
      <c r="AM129" s="310"/>
      <c r="AN129" s="505"/>
      <c r="AO129" s="505"/>
      <c r="AP129" s="505"/>
      <c r="AQ129" s="505"/>
      <c r="AR129" s="505"/>
      <c r="AS129" s="505"/>
      <c r="AT129" s="505"/>
      <c r="AU129" s="505"/>
      <c r="AV129" s="310"/>
      <c r="AW129" s="310"/>
      <c r="AX129" s="310"/>
      <c r="AY129" s="468"/>
      <c r="AZ129" s="216"/>
      <c r="BA129" s="226"/>
      <c r="BB129" s="473">
        <f>AA130</f>
        <v>150</v>
      </c>
      <c r="BC129" s="268"/>
    </row>
    <row r="130" spans="1:55" ht="14.25">
      <c r="A130" s="229">
        <v>71</v>
      </c>
      <c r="B130" s="337">
        <v>5391</v>
      </c>
      <c r="C130" s="467" t="s">
        <v>1878</v>
      </c>
      <c r="D130" s="308"/>
      <c r="E130" s="304"/>
      <c r="F130" s="304"/>
      <c r="G130" s="282"/>
      <c r="H130" s="282"/>
      <c r="I130" s="282"/>
      <c r="J130" s="553"/>
      <c r="K130" s="553"/>
      <c r="L130" s="554"/>
      <c r="M130" s="555"/>
      <c r="N130" s="553"/>
      <c r="O130" s="553"/>
      <c r="P130" s="553"/>
      <c r="Q130" s="553"/>
      <c r="R130" s="553"/>
      <c r="S130" s="304"/>
      <c r="T130" s="226"/>
      <c r="U130" s="216"/>
      <c r="V130" s="216"/>
      <c r="W130" s="216"/>
      <c r="X130" s="216"/>
      <c r="Y130" s="216"/>
      <c r="Z130" s="468"/>
      <c r="AA130" s="1576">
        <v>150</v>
      </c>
      <c r="AB130" s="1576"/>
      <c r="AC130" s="468" t="s">
        <v>18</v>
      </c>
      <c r="AD130" s="407"/>
      <c r="AE130" s="556" t="s">
        <v>1865</v>
      </c>
      <c r="AF130" s="311"/>
      <c r="AG130" s="311"/>
      <c r="AH130" s="311"/>
      <c r="AI130" s="310"/>
      <c r="AJ130" s="310"/>
      <c r="AK130" s="304"/>
      <c r="AL130" s="310"/>
      <c r="AM130" s="310"/>
      <c r="AN130" s="505"/>
      <c r="AO130" s="505"/>
      <c r="AP130" s="505"/>
      <c r="AQ130" s="505"/>
      <c r="AR130" s="505"/>
      <c r="AS130" s="505"/>
      <c r="AT130" s="505"/>
      <c r="AU130" s="505"/>
      <c r="AV130" s="310"/>
      <c r="AW130" s="310"/>
      <c r="AX130" s="310"/>
      <c r="AY130" s="491" t="s">
        <v>163</v>
      </c>
      <c r="AZ130" s="1577">
        <v>0.96499999999999997</v>
      </c>
      <c r="BA130" s="1578"/>
      <c r="BB130" s="473">
        <f>ROUND(AA130*AZ130,0)</f>
        <v>145</v>
      </c>
      <c r="BC130" s="268"/>
    </row>
    <row r="131" spans="1:55" ht="14.25">
      <c r="A131" s="229">
        <v>71</v>
      </c>
      <c r="B131" s="337">
        <v>5020</v>
      </c>
      <c r="C131" s="254" t="s">
        <v>1879</v>
      </c>
      <c r="D131" s="557" t="s">
        <v>1880</v>
      </c>
      <c r="E131" s="558"/>
      <c r="F131" s="558"/>
      <c r="G131" s="559"/>
      <c r="H131" s="559"/>
      <c r="I131" s="559"/>
      <c r="J131" s="559"/>
      <c r="K131" s="300"/>
      <c r="L131" s="560"/>
      <c r="M131" s="556" t="s">
        <v>1881</v>
      </c>
      <c r="N131" s="310"/>
      <c r="O131" s="310"/>
      <c r="P131" s="257"/>
      <c r="Q131" s="257"/>
      <c r="R131" s="257"/>
      <c r="S131" s="257"/>
      <c r="T131" s="561"/>
      <c r="U131" s="561"/>
      <c r="V131" s="561"/>
      <c r="W131" s="562"/>
      <c r="X131" s="562"/>
      <c r="Y131" s="562"/>
      <c r="Z131" s="563"/>
      <c r="AA131" s="372"/>
      <c r="AB131" s="373"/>
      <c r="AC131" s="373"/>
      <c r="AD131" s="564"/>
      <c r="AE131" s="216"/>
      <c r="AF131" s="216"/>
      <c r="AG131" s="216"/>
      <c r="AH131" s="216"/>
      <c r="AI131" s="216"/>
      <c r="AJ131" s="216"/>
      <c r="AK131" s="216"/>
      <c r="AL131" s="216"/>
      <c r="AM131" s="216"/>
      <c r="AN131" s="216"/>
      <c r="AO131" s="216"/>
      <c r="AP131" s="216"/>
      <c r="AQ131" s="216"/>
      <c r="AR131" s="216"/>
      <c r="AS131" s="216"/>
      <c r="AT131" s="216"/>
      <c r="AU131" s="216"/>
      <c r="AV131" s="1524">
        <v>337</v>
      </c>
      <c r="AW131" s="1524"/>
      <c r="AX131" s="474" t="s">
        <v>16</v>
      </c>
      <c r="AY131" s="474"/>
      <c r="AZ131" s="565"/>
      <c r="BA131" s="566"/>
      <c r="BB131" s="473">
        <f>AV131</f>
        <v>337</v>
      </c>
      <c r="BC131" s="476"/>
    </row>
    <row r="132" spans="1:55" ht="14.25">
      <c r="A132" s="229">
        <v>71</v>
      </c>
      <c r="B132" s="337">
        <v>5021</v>
      </c>
      <c r="C132" s="254" t="s">
        <v>1882</v>
      </c>
      <c r="D132" s="567"/>
      <c r="E132" s="568"/>
      <c r="F132" s="568"/>
      <c r="G132" s="306"/>
      <c r="H132" s="306"/>
      <c r="I132" s="306"/>
      <c r="J132" s="306"/>
      <c r="K132" s="306"/>
      <c r="L132" s="569"/>
      <c r="M132" s="556" t="s">
        <v>1883</v>
      </c>
      <c r="N132" s="310"/>
      <c r="O132" s="310"/>
      <c r="P132" s="257"/>
      <c r="Q132" s="257"/>
      <c r="R132" s="257"/>
      <c r="S132" s="257"/>
      <c r="T132" s="561"/>
      <c r="U132" s="561"/>
      <c r="V132" s="561"/>
      <c r="W132" s="561"/>
      <c r="X132" s="561"/>
      <c r="Y132" s="561"/>
      <c r="Z132" s="561"/>
      <c r="AA132" s="561"/>
      <c r="AB132" s="561"/>
      <c r="AC132" s="561"/>
      <c r="AD132" s="564"/>
      <c r="AE132" s="216"/>
      <c r="AF132" s="216"/>
      <c r="AG132" s="216"/>
      <c r="AH132" s="216"/>
      <c r="AI132" s="216"/>
      <c r="AJ132" s="216"/>
      <c r="AK132" s="216"/>
      <c r="AL132" s="216"/>
      <c r="AM132" s="216"/>
      <c r="AN132" s="216"/>
      <c r="AO132" s="216"/>
      <c r="AP132" s="216"/>
      <c r="AQ132" s="216"/>
      <c r="AR132" s="216"/>
      <c r="AS132" s="216"/>
      <c r="AT132" s="216"/>
      <c r="AU132" s="216"/>
      <c r="AV132" s="1524">
        <v>448</v>
      </c>
      <c r="AW132" s="1524"/>
      <c r="AX132" s="474" t="s">
        <v>16</v>
      </c>
      <c r="AY132" s="474"/>
      <c r="AZ132" s="565"/>
      <c r="BA132" s="566"/>
      <c r="BB132" s="473">
        <f>AV132</f>
        <v>448</v>
      </c>
      <c r="BC132" s="476"/>
    </row>
    <row r="133" spans="1:55" ht="14.25">
      <c r="A133" s="229">
        <v>71</v>
      </c>
      <c r="B133" s="337">
        <v>5340</v>
      </c>
      <c r="C133" s="254" t="s">
        <v>1884</v>
      </c>
      <c r="D133" s="369" t="s">
        <v>1885</v>
      </c>
      <c r="E133" s="570"/>
      <c r="F133" s="570"/>
      <c r="G133" s="232"/>
      <c r="H133" s="232"/>
      <c r="I133" s="232"/>
      <c r="J133" s="232"/>
      <c r="K133" s="232"/>
      <c r="L133" s="314"/>
      <c r="M133" s="484" t="s">
        <v>1886</v>
      </c>
      <c r="N133" s="484"/>
      <c r="O133" s="484"/>
      <c r="P133" s="484"/>
      <c r="Q133" s="484"/>
      <c r="R133" s="484"/>
      <c r="S133" s="484"/>
      <c r="T133" s="484"/>
      <c r="U133" s="484"/>
      <c r="V133" s="484"/>
      <c r="W133" s="484"/>
      <c r="X133" s="484"/>
      <c r="Y133" s="484"/>
      <c r="Z133" s="484"/>
      <c r="AA133" s="486"/>
      <c r="AB133" s="486"/>
      <c r="AC133" s="486"/>
      <c r="AD133" s="486"/>
      <c r="AE133" s="486"/>
      <c r="AF133" s="486"/>
      <c r="AG133" s="486"/>
      <c r="AH133" s="486"/>
      <c r="AI133" s="486"/>
      <c r="AJ133" s="486"/>
      <c r="AK133" s="486"/>
      <c r="AL133" s="486"/>
      <c r="AM133" s="486"/>
      <c r="AN133" s="486"/>
      <c r="AO133" s="486"/>
      <c r="AP133" s="486"/>
      <c r="AQ133" s="486"/>
      <c r="AR133" s="486"/>
      <c r="AS133" s="486"/>
      <c r="AT133" s="486"/>
      <c r="AU133" s="486"/>
      <c r="AV133" s="1522">
        <v>561</v>
      </c>
      <c r="AW133" s="1521"/>
      <c r="AX133" s="571" t="s">
        <v>16</v>
      </c>
      <c r="AY133" s="571"/>
      <c r="AZ133" s="572"/>
      <c r="BA133" s="573"/>
      <c r="BB133" s="473">
        <f>AV133</f>
        <v>561</v>
      </c>
      <c r="BC133" s="242" t="s">
        <v>1887</v>
      </c>
    </row>
    <row r="134" spans="1:55" ht="14.25">
      <c r="A134" s="229">
        <v>71</v>
      </c>
      <c r="B134" s="337">
        <v>5341</v>
      </c>
      <c r="C134" s="254" t="s">
        <v>1888</v>
      </c>
      <c r="D134" s="399"/>
      <c r="E134" s="574"/>
      <c r="F134" s="574"/>
      <c r="G134" s="216"/>
      <c r="H134" s="216"/>
      <c r="I134" s="216"/>
      <c r="J134" s="216"/>
      <c r="K134" s="216"/>
      <c r="L134" s="226"/>
      <c r="M134" s="484" t="s">
        <v>1889</v>
      </c>
      <c r="N134" s="484"/>
      <c r="O134" s="573"/>
      <c r="P134" s="573"/>
      <c r="Q134" s="573"/>
      <c r="R134" s="484"/>
      <c r="S134" s="484"/>
      <c r="T134" s="484"/>
      <c r="U134" s="484"/>
      <c r="V134" s="484"/>
      <c r="W134" s="484"/>
      <c r="X134" s="484"/>
      <c r="Y134" s="484"/>
      <c r="Z134" s="484"/>
      <c r="AA134" s="486"/>
      <c r="AB134" s="486"/>
      <c r="AC134" s="486"/>
      <c r="AD134" s="486"/>
      <c r="AE134" s="486"/>
      <c r="AF134" s="486"/>
      <c r="AG134" s="486"/>
      <c r="AH134" s="486"/>
      <c r="AI134" s="486"/>
      <c r="AJ134" s="486"/>
      <c r="AK134" s="486"/>
      <c r="AL134" s="486"/>
      <c r="AM134" s="486"/>
      <c r="AN134" s="486"/>
      <c r="AO134" s="486"/>
      <c r="AP134" s="486"/>
      <c r="AQ134" s="486"/>
      <c r="AR134" s="486"/>
      <c r="AS134" s="486"/>
      <c r="AT134" s="486"/>
      <c r="AU134" s="486"/>
      <c r="AV134" s="1522">
        <v>1122</v>
      </c>
      <c r="AW134" s="1521"/>
      <c r="AX134" s="488" t="s">
        <v>16</v>
      </c>
      <c r="AY134" s="571"/>
      <c r="AZ134" s="572"/>
      <c r="BA134" s="573"/>
      <c r="BB134" s="473">
        <f>AV134</f>
        <v>1122</v>
      </c>
      <c r="BC134" s="330"/>
    </row>
    <row r="141" spans="1:55">
      <c r="U141" s="575"/>
    </row>
  </sheetData>
  <mergeCells count="133">
    <mergeCell ref="D7:L8"/>
    <mergeCell ref="AV7:AW7"/>
    <mergeCell ref="AV8:AW8"/>
    <mergeCell ref="AV9:AW9"/>
    <mergeCell ref="AV10:AW10"/>
    <mergeCell ref="AV11:AW11"/>
    <mergeCell ref="AV18:AW18"/>
    <mergeCell ref="AV19:AW19"/>
    <mergeCell ref="AV20:AW20"/>
    <mergeCell ref="AV21:AW21"/>
    <mergeCell ref="AV22:AW22"/>
    <mergeCell ref="AV23:AW23"/>
    <mergeCell ref="AV12:AW12"/>
    <mergeCell ref="AV13:AW13"/>
    <mergeCell ref="AV14:AW14"/>
    <mergeCell ref="AV15:AW15"/>
    <mergeCell ref="AV16:AW16"/>
    <mergeCell ref="AV17:AW17"/>
    <mergeCell ref="AV30:AW30"/>
    <mergeCell ref="AV31:AW31"/>
    <mergeCell ref="AV32:AW32"/>
    <mergeCell ref="AV33:AW33"/>
    <mergeCell ref="AV34:AW34"/>
    <mergeCell ref="AV35:AW35"/>
    <mergeCell ref="AV24:AW24"/>
    <mergeCell ref="AV25:AW25"/>
    <mergeCell ref="AV26:AW26"/>
    <mergeCell ref="AV27:AW27"/>
    <mergeCell ref="AV28:AW28"/>
    <mergeCell ref="AV29:AW29"/>
    <mergeCell ref="AV42:AW42"/>
    <mergeCell ref="AV43:AW43"/>
    <mergeCell ref="AV44:AW44"/>
    <mergeCell ref="AV45:AW45"/>
    <mergeCell ref="AV46:AW46"/>
    <mergeCell ref="AV47:AW47"/>
    <mergeCell ref="AV36:AW36"/>
    <mergeCell ref="AV37:AW37"/>
    <mergeCell ref="AV38:AW38"/>
    <mergeCell ref="AV39:AW39"/>
    <mergeCell ref="AV40:AW40"/>
    <mergeCell ref="AV41:AW41"/>
    <mergeCell ref="D58:L59"/>
    <mergeCell ref="AV58:AW58"/>
    <mergeCell ref="AV59:AW59"/>
    <mergeCell ref="AV48:AW48"/>
    <mergeCell ref="AV49:AW49"/>
    <mergeCell ref="AV50:AW50"/>
    <mergeCell ref="AV51:AW51"/>
    <mergeCell ref="AV52:AW52"/>
    <mergeCell ref="AV53:AW53"/>
    <mergeCell ref="AV60:AW60"/>
    <mergeCell ref="AV61:AW61"/>
    <mergeCell ref="AV62:AW62"/>
    <mergeCell ref="AV63:AW63"/>
    <mergeCell ref="AV64:AW64"/>
    <mergeCell ref="AV65:AW65"/>
    <mergeCell ref="AV54:AW54"/>
    <mergeCell ref="AV55:AW55"/>
    <mergeCell ref="AV56:AW56"/>
    <mergeCell ref="AV57:AW57"/>
    <mergeCell ref="AV72:AW72"/>
    <mergeCell ref="AV73:AW73"/>
    <mergeCell ref="AV74:AW74"/>
    <mergeCell ref="AV75:AW75"/>
    <mergeCell ref="AV76:AW76"/>
    <mergeCell ref="AV77:AW77"/>
    <mergeCell ref="AV66:AW66"/>
    <mergeCell ref="AV67:AW67"/>
    <mergeCell ref="AV68:AW68"/>
    <mergeCell ref="AV69:AW69"/>
    <mergeCell ref="AV70:AW70"/>
    <mergeCell ref="AV71:AW71"/>
    <mergeCell ref="AV84:AW84"/>
    <mergeCell ref="AV85:AW85"/>
    <mergeCell ref="AV86:AW86"/>
    <mergeCell ref="AV87:AW87"/>
    <mergeCell ref="AV88:AW88"/>
    <mergeCell ref="AV89:AW89"/>
    <mergeCell ref="AV78:AW78"/>
    <mergeCell ref="AV79:AW79"/>
    <mergeCell ref="AV80:AW80"/>
    <mergeCell ref="AV81:AW81"/>
    <mergeCell ref="AV82:AW82"/>
    <mergeCell ref="AV83:AW83"/>
    <mergeCell ref="AV96:AW96"/>
    <mergeCell ref="AV97:AW97"/>
    <mergeCell ref="AV98:AW98"/>
    <mergeCell ref="AV99:AW99"/>
    <mergeCell ref="AV100:AW100"/>
    <mergeCell ref="AV101:AW101"/>
    <mergeCell ref="AV90:AW90"/>
    <mergeCell ref="AV91:AW91"/>
    <mergeCell ref="AV92:AW92"/>
    <mergeCell ref="AV93:AW93"/>
    <mergeCell ref="AV94:AW94"/>
    <mergeCell ref="AV95:AW95"/>
    <mergeCell ref="AV108:AW108"/>
    <mergeCell ref="AV109:AW109"/>
    <mergeCell ref="AV110:AW110"/>
    <mergeCell ref="AV111:AW111"/>
    <mergeCell ref="AV112:AW112"/>
    <mergeCell ref="AV113:AW113"/>
    <mergeCell ref="AV102:AW102"/>
    <mergeCell ref="AV103:AW103"/>
    <mergeCell ref="AV104:AW104"/>
    <mergeCell ref="AV105:AW105"/>
    <mergeCell ref="AV106:AW106"/>
    <mergeCell ref="AV107:AW107"/>
    <mergeCell ref="M125:T126"/>
    <mergeCell ref="AA126:AB126"/>
    <mergeCell ref="AZ126:BA126"/>
    <mergeCell ref="AV114:AW114"/>
    <mergeCell ref="AV115:AW115"/>
    <mergeCell ref="AV116:AW116"/>
    <mergeCell ref="AV117:AW117"/>
    <mergeCell ref="AV118:AW118"/>
    <mergeCell ref="D119:L123"/>
    <mergeCell ref="M119:T120"/>
    <mergeCell ref="AA120:AB120"/>
    <mergeCell ref="AV133:AW133"/>
    <mergeCell ref="AV134:AW134"/>
    <mergeCell ref="AA128:AB128"/>
    <mergeCell ref="AZ128:BA128"/>
    <mergeCell ref="AA130:AB130"/>
    <mergeCell ref="AZ130:BA130"/>
    <mergeCell ref="AV131:AW131"/>
    <mergeCell ref="AV132:AW132"/>
    <mergeCell ref="AZ120:BA120"/>
    <mergeCell ref="AA122:AB122"/>
    <mergeCell ref="AZ122:BA122"/>
    <mergeCell ref="AA124:AB124"/>
    <mergeCell ref="AZ124:BA124"/>
  </mergeCells>
  <phoneticPr fontId="1"/>
  <printOptions horizontalCentered="1"/>
  <pageMargins left="0.59055118110236227" right="0.59055118110236227" top="0.62992125984251968" bottom="0.39370078740157483" header="0.51181102362204722" footer="0.31496062992125984"/>
  <pageSetup paperSize="9" scale="46" orientation="portrait" r:id="rId1"/>
  <headerFooter>
    <oddHeader>&amp;R&amp;9福祉型障害児入所施設</oddHeader>
    <oddFooter>&amp;C&amp;14&amp;P</oddFooter>
  </headerFooter>
  <rowBreaks count="1" manualBreakCount="1">
    <brk id="118" max="54"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sheetPr>
  <dimension ref="A1:BD52"/>
  <sheetViews>
    <sheetView view="pageBreakPreview" zoomScaleNormal="100" zoomScaleSheetLayoutView="100" workbookViewId="0"/>
  </sheetViews>
  <sheetFormatPr defaultColWidth="9" defaultRowHeight="17.100000000000001" customHeight="1"/>
  <cols>
    <col min="1" max="1" width="4.625" style="206" customWidth="1"/>
    <col min="2" max="2" width="7.625" style="206" customWidth="1"/>
    <col min="3" max="3" width="32.125" style="207" customWidth="1"/>
    <col min="4" max="7" width="2.375" style="206" customWidth="1"/>
    <col min="8" max="18" width="2.375" style="207" customWidth="1"/>
    <col min="19" max="22" width="2.375" style="206" customWidth="1"/>
    <col min="23" max="51" width="2.375" style="299" customWidth="1"/>
    <col min="52" max="53" width="2.375" style="206" customWidth="1"/>
    <col min="54" max="55" width="8.625" style="206" customWidth="1"/>
    <col min="56" max="56" width="2.75" style="206" customWidth="1"/>
    <col min="57" max="16384" width="9" style="206"/>
  </cols>
  <sheetData>
    <row r="1" spans="1:56" ht="17.100000000000001" customHeight="1">
      <c r="A1" s="205"/>
    </row>
    <row r="2" spans="1:56" ht="17.100000000000001" customHeight="1">
      <c r="A2" s="205"/>
    </row>
    <row r="3" spans="1:56" ht="17.100000000000001" customHeight="1">
      <c r="A3" s="205"/>
    </row>
    <row r="4" spans="1:56" ht="17.100000000000001" customHeight="1">
      <c r="A4" s="205"/>
      <c r="B4" s="332"/>
    </row>
    <row r="5" spans="1:56" ht="17.100000000000001" customHeight="1">
      <c r="A5" s="220" t="s">
        <v>92</v>
      </c>
      <c r="B5" s="221"/>
      <c r="C5" s="222" t="s">
        <v>2</v>
      </c>
      <c r="D5" s="481"/>
      <c r="E5" s="233"/>
      <c r="F5" s="233"/>
      <c r="G5" s="233"/>
      <c r="H5" s="232"/>
      <c r="I5" s="232"/>
      <c r="J5" s="232"/>
      <c r="K5" s="232"/>
      <c r="L5" s="232"/>
      <c r="M5" s="232"/>
      <c r="N5" s="232"/>
      <c r="O5" s="232"/>
      <c r="P5" s="232"/>
      <c r="Q5" s="232"/>
      <c r="R5" s="232"/>
      <c r="S5" s="233"/>
      <c r="T5" s="233"/>
      <c r="U5" s="233"/>
      <c r="V5" s="335"/>
      <c r="W5" s="233"/>
      <c r="X5" s="233"/>
      <c r="Y5" s="233"/>
      <c r="Z5" s="233"/>
      <c r="AA5" s="233"/>
      <c r="AB5" s="233" t="s">
        <v>112</v>
      </c>
      <c r="AC5" s="482"/>
      <c r="AD5" s="482"/>
      <c r="AE5" s="482"/>
      <c r="AF5" s="482"/>
      <c r="AG5" s="482"/>
      <c r="AH5" s="482"/>
      <c r="AI5" s="482"/>
      <c r="AJ5" s="482"/>
      <c r="AK5" s="482"/>
      <c r="AL5" s="482"/>
      <c r="AM5" s="482"/>
      <c r="AN5" s="482"/>
      <c r="AO5" s="482"/>
      <c r="AP5" s="482"/>
      <c r="AQ5" s="482"/>
      <c r="AR5" s="482"/>
      <c r="AS5" s="482"/>
      <c r="AT5" s="482"/>
      <c r="AU5" s="482"/>
      <c r="AV5" s="482"/>
      <c r="AW5" s="482"/>
      <c r="AX5" s="482"/>
      <c r="AY5" s="482"/>
      <c r="AZ5" s="233"/>
      <c r="BA5" s="233"/>
      <c r="BB5" s="223" t="s">
        <v>4</v>
      </c>
      <c r="BC5" s="223" t="s">
        <v>5</v>
      </c>
      <c r="BD5" s="209"/>
    </row>
    <row r="6" spans="1:56" ht="17.100000000000001" customHeight="1">
      <c r="A6" s="224" t="s">
        <v>6</v>
      </c>
      <c r="B6" s="225" t="s">
        <v>7</v>
      </c>
      <c r="C6" s="226"/>
      <c r="D6" s="227"/>
      <c r="E6" s="217"/>
      <c r="F6" s="217"/>
      <c r="G6" s="217"/>
      <c r="H6" s="216"/>
      <c r="I6" s="216"/>
      <c r="J6" s="216"/>
      <c r="K6" s="216"/>
      <c r="L6" s="216"/>
      <c r="M6" s="216"/>
      <c r="N6" s="216"/>
      <c r="O6" s="216"/>
      <c r="P6" s="216"/>
      <c r="Q6" s="216"/>
      <c r="R6" s="216"/>
      <c r="S6" s="217"/>
      <c r="T6" s="217"/>
      <c r="U6" s="217"/>
      <c r="V6" s="217"/>
      <c r="W6" s="218"/>
      <c r="X6" s="218"/>
      <c r="Y6" s="218"/>
      <c r="Z6" s="218"/>
      <c r="AA6" s="218"/>
      <c r="AB6" s="218"/>
      <c r="AC6" s="218"/>
      <c r="AD6" s="218"/>
      <c r="AE6" s="218"/>
      <c r="AF6" s="218"/>
      <c r="AG6" s="218"/>
      <c r="AH6" s="218"/>
      <c r="AI6" s="218"/>
      <c r="AJ6" s="218"/>
      <c r="AK6" s="218"/>
      <c r="AL6" s="218"/>
      <c r="AM6" s="218"/>
      <c r="AN6" s="218"/>
      <c r="AO6" s="218"/>
      <c r="AP6" s="218"/>
      <c r="AQ6" s="218"/>
      <c r="AR6" s="218"/>
      <c r="AS6" s="218"/>
      <c r="AT6" s="218"/>
      <c r="AU6" s="218"/>
      <c r="AV6" s="218"/>
      <c r="AW6" s="218"/>
      <c r="AX6" s="218"/>
      <c r="AY6" s="218"/>
      <c r="AZ6" s="217"/>
      <c r="BA6" s="217"/>
      <c r="BB6" s="228" t="s">
        <v>8</v>
      </c>
      <c r="BC6" s="228" t="s">
        <v>9</v>
      </c>
      <c r="BD6" s="209"/>
    </row>
    <row r="7" spans="1:56" ht="17.100000000000001" customHeight="1">
      <c r="A7" s="262">
        <v>71</v>
      </c>
      <c r="B7" s="492">
        <v>5492</v>
      </c>
      <c r="C7" s="483" t="s">
        <v>1890</v>
      </c>
      <c r="D7" s="576" t="s">
        <v>1891</v>
      </c>
      <c r="E7" s="577"/>
      <c r="F7" s="577"/>
      <c r="G7" s="577"/>
      <c r="H7" s="578"/>
      <c r="I7" s="578"/>
      <c r="J7" s="578"/>
      <c r="K7" s="578"/>
      <c r="L7" s="579"/>
      <c r="M7" s="483" t="s">
        <v>1892</v>
      </c>
      <c r="N7" s="484"/>
      <c r="O7" s="484"/>
      <c r="P7" s="484"/>
      <c r="Q7" s="484"/>
      <c r="R7" s="484"/>
      <c r="S7" s="487"/>
      <c r="T7" s="487"/>
      <c r="U7" s="487"/>
      <c r="V7" s="487"/>
      <c r="W7" s="503"/>
      <c r="X7" s="503"/>
      <c r="Y7" s="503"/>
      <c r="Z7" s="503"/>
      <c r="AA7" s="503"/>
      <c r="AB7" s="503"/>
      <c r="AC7" s="503"/>
      <c r="AD7" s="503"/>
      <c r="AE7" s="503"/>
      <c r="AF7" s="503"/>
      <c r="AG7" s="503"/>
      <c r="AH7" s="503"/>
      <c r="AI7" s="503"/>
      <c r="AJ7" s="503"/>
      <c r="AK7" s="503"/>
      <c r="AL7" s="503"/>
      <c r="AM7" s="503"/>
      <c r="AN7" s="503"/>
      <c r="AO7" s="503"/>
      <c r="AP7" s="503"/>
      <c r="AQ7" s="503"/>
      <c r="AR7" s="503"/>
      <c r="AS7" s="503"/>
      <c r="AT7" s="503"/>
      <c r="AU7" s="503"/>
      <c r="AV7" s="1522">
        <v>10</v>
      </c>
      <c r="AW7" s="1523"/>
      <c r="AX7" s="488" t="s">
        <v>16</v>
      </c>
      <c r="AY7" s="571"/>
      <c r="AZ7" s="572"/>
      <c r="BA7" s="580"/>
      <c r="BB7" s="500">
        <f>AV7</f>
        <v>10</v>
      </c>
      <c r="BC7" s="581" t="s">
        <v>159</v>
      </c>
    </row>
    <row r="8" spans="1:56" ht="17.100000000000001" customHeight="1">
      <c r="A8" s="229">
        <v>71</v>
      </c>
      <c r="B8" s="337">
        <v>5490</v>
      </c>
      <c r="C8" s="483" t="s">
        <v>1893</v>
      </c>
      <c r="D8" s="245"/>
      <c r="E8" s="209"/>
      <c r="F8" s="209"/>
      <c r="G8" s="209"/>
      <c r="H8" s="208"/>
      <c r="I8" s="208"/>
      <c r="J8" s="208"/>
      <c r="K8" s="208"/>
      <c r="L8" s="385"/>
      <c r="M8" s="483" t="s">
        <v>1894</v>
      </c>
      <c r="N8" s="484"/>
      <c r="O8" s="484"/>
      <c r="P8" s="484"/>
      <c r="Q8" s="484"/>
      <c r="R8" s="484"/>
      <c r="S8" s="487"/>
      <c r="T8" s="487"/>
      <c r="U8" s="487"/>
      <c r="V8" s="487"/>
      <c r="W8" s="503"/>
      <c r="X8" s="503"/>
      <c r="Y8" s="503"/>
      <c r="Z8" s="503"/>
      <c r="AA8" s="503"/>
      <c r="AB8" s="503"/>
      <c r="AC8" s="503"/>
      <c r="AD8" s="503"/>
      <c r="AE8" s="503"/>
      <c r="AF8" s="503"/>
      <c r="AG8" s="503"/>
      <c r="AH8" s="503"/>
      <c r="AI8" s="503"/>
      <c r="AJ8" s="503"/>
      <c r="AK8" s="503"/>
      <c r="AL8" s="503"/>
      <c r="AM8" s="503"/>
      <c r="AN8" s="503"/>
      <c r="AO8" s="503"/>
      <c r="AP8" s="503"/>
      <c r="AQ8" s="503"/>
      <c r="AR8" s="503"/>
      <c r="AS8" s="503"/>
      <c r="AT8" s="503"/>
      <c r="AU8" s="503"/>
      <c r="AV8" s="1522">
        <v>7</v>
      </c>
      <c r="AW8" s="1521"/>
      <c r="AX8" s="488" t="s">
        <v>16</v>
      </c>
      <c r="AY8" s="571"/>
      <c r="AZ8" s="572"/>
      <c r="BA8" s="580"/>
      <c r="BB8" s="473">
        <f>AV8</f>
        <v>7</v>
      </c>
      <c r="BC8" s="268"/>
    </row>
    <row r="9" spans="1:56" ht="17.100000000000001" customHeight="1">
      <c r="A9" s="229">
        <v>71</v>
      </c>
      <c r="B9" s="337">
        <v>5491</v>
      </c>
      <c r="C9" s="483" t="s">
        <v>1895</v>
      </c>
      <c r="D9" s="501"/>
      <c r="E9" s="209"/>
      <c r="F9" s="209"/>
      <c r="G9" s="209"/>
      <c r="H9" s="208"/>
      <c r="I9" s="208"/>
      <c r="J9" s="208"/>
      <c r="K9" s="208"/>
      <c r="L9" s="385"/>
      <c r="M9" s="483" t="s">
        <v>1896</v>
      </c>
      <c r="N9" s="484"/>
      <c r="O9" s="484"/>
      <c r="P9" s="484"/>
      <c r="Q9" s="484"/>
      <c r="R9" s="484"/>
      <c r="S9" s="487"/>
      <c r="T9" s="487"/>
      <c r="U9" s="487"/>
      <c r="V9" s="487"/>
      <c r="W9" s="503"/>
      <c r="X9" s="503"/>
      <c r="Y9" s="503"/>
      <c r="Z9" s="503"/>
      <c r="AA9" s="503"/>
      <c r="AB9" s="503"/>
      <c r="AC9" s="503"/>
      <c r="AD9" s="503"/>
      <c r="AE9" s="503"/>
      <c r="AF9" s="503"/>
      <c r="AG9" s="503"/>
      <c r="AH9" s="503"/>
      <c r="AI9" s="503"/>
      <c r="AJ9" s="503"/>
      <c r="AK9" s="503"/>
      <c r="AL9" s="503"/>
      <c r="AM9" s="503"/>
      <c r="AN9" s="503"/>
      <c r="AO9" s="503"/>
      <c r="AP9" s="503"/>
      <c r="AQ9" s="503"/>
      <c r="AR9" s="503"/>
      <c r="AS9" s="503"/>
      <c r="AT9" s="503"/>
      <c r="AU9" s="503"/>
      <c r="AV9" s="1522">
        <v>4</v>
      </c>
      <c r="AW9" s="1521"/>
      <c r="AX9" s="488" t="s">
        <v>16</v>
      </c>
      <c r="AY9" s="571"/>
      <c r="AZ9" s="572"/>
      <c r="BA9" s="580"/>
      <c r="BB9" s="473">
        <f>AV9</f>
        <v>4</v>
      </c>
      <c r="BC9" s="268"/>
    </row>
    <row r="10" spans="1:56" ht="17.100000000000001" customHeight="1">
      <c r="A10" s="229">
        <v>71</v>
      </c>
      <c r="B10" s="337">
        <v>5480</v>
      </c>
      <c r="C10" s="254" t="s">
        <v>1897</v>
      </c>
      <c r="D10" s="582" t="s">
        <v>1898</v>
      </c>
      <c r="E10" s="583"/>
      <c r="F10" s="583"/>
      <c r="G10" s="235"/>
      <c r="H10" s="235"/>
      <c r="I10" s="235"/>
      <c r="J10" s="235"/>
      <c r="K10" s="235"/>
      <c r="L10" s="235"/>
      <c r="M10" s="235"/>
      <c r="N10" s="235"/>
      <c r="O10" s="235"/>
      <c r="P10" s="235"/>
      <c r="Q10" s="235"/>
      <c r="R10" s="235"/>
      <c r="S10" s="235"/>
      <c r="T10" s="235"/>
      <c r="U10" s="235"/>
      <c r="V10" s="235"/>
      <c r="W10" s="235"/>
      <c r="X10" s="235"/>
      <c r="Y10" s="235"/>
      <c r="Z10" s="235"/>
      <c r="AA10" s="584"/>
      <c r="AB10" s="584"/>
      <c r="AC10" s="584"/>
      <c r="AD10" s="584"/>
      <c r="AE10" s="584"/>
      <c r="AF10" s="584"/>
      <c r="AG10" s="584"/>
      <c r="AH10" s="584"/>
      <c r="AI10" s="584"/>
      <c r="AJ10" s="584"/>
      <c r="AK10" s="584"/>
      <c r="AL10" s="584"/>
      <c r="AM10" s="584"/>
      <c r="AN10" s="584"/>
      <c r="AO10" s="584"/>
      <c r="AP10" s="584"/>
      <c r="AQ10" s="584"/>
      <c r="AR10" s="584"/>
      <c r="AS10" s="1590"/>
      <c r="AT10" s="1590"/>
      <c r="AU10" s="585"/>
      <c r="AV10" s="1522">
        <v>500</v>
      </c>
      <c r="AW10" s="1521"/>
      <c r="AX10" s="488" t="s">
        <v>16</v>
      </c>
      <c r="AY10" s="571"/>
      <c r="AZ10" s="572"/>
      <c r="BA10" s="573"/>
      <c r="BB10" s="473">
        <f>AV10</f>
        <v>500</v>
      </c>
      <c r="BC10" s="261" t="s">
        <v>74</v>
      </c>
    </row>
    <row r="11" spans="1:56" ht="16.7" customHeight="1">
      <c r="A11" s="229">
        <v>71</v>
      </c>
      <c r="B11" s="586">
        <v>5130</v>
      </c>
      <c r="C11" s="467" t="s">
        <v>1899</v>
      </c>
      <c r="D11" s="1545" t="s">
        <v>1900</v>
      </c>
      <c r="E11" s="1546"/>
      <c r="F11" s="1546"/>
      <c r="G11" s="1546"/>
      <c r="H11" s="1546"/>
      <c r="I11" s="1546"/>
      <c r="J11" s="1546"/>
      <c r="K11" s="1546"/>
      <c r="L11" s="1547"/>
      <c r="M11" s="1545" t="s">
        <v>1901</v>
      </c>
      <c r="N11" s="1546"/>
      <c r="O11" s="1546"/>
      <c r="P11" s="1546"/>
      <c r="Q11" s="1546"/>
      <c r="R11" s="1546"/>
      <c r="S11" s="1546"/>
      <c r="T11" s="1547"/>
      <c r="U11" s="216" t="s">
        <v>1902</v>
      </c>
      <c r="V11" s="216"/>
      <c r="W11" s="216"/>
      <c r="X11" s="216"/>
      <c r="Y11" s="216"/>
      <c r="Z11" s="216"/>
      <c r="AA11" s="407"/>
      <c r="AB11" s="407"/>
      <c r="AC11" s="468"/>
      <c r="AD11" s="407"/>
      <c r="AE11" s="380"/>
      <c r="AF11" s="217"/>
      <c r="AG11" s="217"/>
      <c r="AH11" s="217"/>
      <c r="AI11" s="217"/>
      <c r="AJ11" s="217"/>
      <c r="AK11" s="407"/>
      <c r="AL11" s="407"/>
      <c r="AM11" s="407"/>
      <c r="AN11" s="407"/>
      <c r="AO11" s="407"/>
      <c r="AP11" s="407"/>
      <c r="AQ11" s="407"/>
      <c r="AR11" s="407"/>
      <c r="AS11" s="468"/>
      <c r="AT11" s="468"/>
      <c r="AU11" s="468"/>
      <c r="AV11" s="1527">
        <v>27</v>
      </c>
      <c r="AW11" s="1527"/>
      <c r="AX11" s="468" t="s">
        <v>16</v>
      </c>
      <c r="AY11" s="468"/>
      <c r="AZ11" s="216"/>
      <c r="BA11" s="226"/>
      <c r="BB11" s="471">
        <f>AV11</f>
        <v>27</v>
      </c>
      <c r="BC11" s="268" t="s">
        <v>159</v>
      </c>
    </row>
    <row r="12" spans="1:56" ht="17.100000000000001" customHeight="1">
      <c r="A12" s="229">
        <v>71</v>
      </c>
      <c r="B12" s="229">
        <v>5131</v>
      </c>
      <c r="C12" s="467" t="s">
        <v>1903</v>
      </c>
      <c r="D12" s="375"/>
      <c r="E12" s="278"/>
      <c r="F12" s="278"/>
      <c r="G12" s="587"/>
      <c r="H12" s="587"/>
      <c r="I12" s="587"/>
      <c r="J12" s="587"/>
      <c r="K12" s="587"/>
      <c r="L12" s="588"/>
      <c r="M12" s="375"/>
      <c r="N12" s="278"/>
      <c r="O12" s="278"/>
      <c r="P12" s="278"/>
      <c r="Q12" s="278"/>
      <c r="R12" s="278"/>
      <c r="S12" s="278"/>
      <c r="T12" s="279"/>
      <c r="U12" s="257" t="s">
        <v>1904</v>
      </c>
      <c r="V12" s="216"/>
      <c r="W12" s="216"/>
      <c r="X12" s="216"/>
      <c r="Y12" s="216"/>
      <c r="Z12" s="216"/>
      <c r="AA12" s="407"/>
      <c r="AB12" s="407"/>
      <c r="AC12" s="468"/>
      <c r="AD12" s="407"/>
      <c r="AE12" s="472"/>
      <c r="AF12" s="256"/>
      <c r="AG12" s="256"/>
      <c r="AH12" s="256"/>
      <c r="AI12" s="256"/>
      <c r="AJ12" s="256"/>
      <c r="AK12" s="505"/>
      <c r="AL12" s="505"/>
      <c r="AM12" s="505"/>
      <c r="AN12" s="505"/>
      <c r="AO12" s="505"/>
      <c r="AP12" s="505"/>
      <c r="AQ12" s="505"/>
      <c r="AR12" s="505"/>
      <c r="AS12" s="474"/>
      <c r="AT12" s="474"/>
      <c r="AU12" s="474"/>
      <c r="AV12" s="1524">
        <v>22</v>
      </c>
      <c r="AW12" s="1524"/>
      <c r="AX12" s="474" t="s">
        <v>16</v>
      </c>
      <c r="AY12" s="468"/>
      <c r="AZ12" s="216"/>
      <c r="BA12" s="226"/>
      <c r="BB12" s="473">
        <f t="shared" ref="BB12:BB46" si="0">AV12</f>
        <v>22</v>
      </c>
      <c r="BC12" s="268"/>
    </row>
    <row r="13" spans="1:56" ht="17.100000000000001" customHeight="1">
      <c r="A13" s="229">
        <v>71</v>
      </c>
      <c r="B13" s="586">
        <v>5132</v>
      </c>
      <c r="C13" s="467" t="s">
        <v>1905</v>
      </c>
      <c r="D13" s="375"/>
      <c r="E13" s="278"/>
      <c r="F13" s="278"/>
      <c r="G13" s="587"/>
      <c r="H13" s="587"/>
      <c r="I13" s="587"/>
      <c r="J13" s="587"/>
      <c r="K13" s="587"/>
      <c r="L13" s="588"/>
      <c r="M13" s="589"/>
      <c r="N13" s="587"/>
      <c r="O13" s="587"/>
      <c r="P13" s="209"/>
      <c r="Q13" s="208"/>
      <c r="R13" s="208"/>
      <c r="S13" s="208"/>
      <c r="T13" s="385"/>
      <c r="U13" s="257" t="s">
        <v>1906</v>
      </c>
      <c r="V13" s="216"/>
      <c r="W13" s="216"/>
      <c r="X13" s="216"/>
      <c r="Y13" s="216"/>
      <c r="Z13" s="216"/>
      <c r="AA13" s="407"/>
      <c r="AB13" s="407"/>
      <c r="AC13" s="468"/>
      <c r="AD13" s="407"/>
      <c r="AE13" s="472"/>
      <c r="AF13" s="256"/>
      <c r="AG13" s="256"/>
      <c r="AH13" s="256"/>
      <c r="AI13" s="256"/>
      <c r="AJ13" s="256"/>
      <c r="AK13" s="505"/>
      <c r="AL13" s="505"/>
      <c r="AM13" s="505"/>
      <c r="AN13" s="505"/>
      <c r="AO13" s="505"/>
      <c r="AP13" s="505"/>
      <c r="AQ13" s="505"/>
      <c r="AR13" s="505"/>
      <c r="AS13" s="474"/>
      <c r="AT13" s="474"/>
      <c r="AU13" s="474"/>
      <c r="AV13" s="1524">
        <v>18</v>
      </c>
      <c r="AW13" s="1524"/>
      <c r="AX13" s="474" t="s">
        <v>16</v>
      </c>
      <c r="AY13" s="468"/>
      <c r="AZ13" s="216"/>
      <c r="BA13" s="226"/>
      <c r="BB13" s="473">
        <f t="shared" si="0"/>
        <v>18</v>
      </c>
      <c r="BC13" s="268"/>
    </row>
    <row r="14" spans="1:56" ht="17.100000000000001" customHeight="1">
      <c r="A14" s="229">
        <v>71</v>
      </c>
      <c r="B14" s="229">
        <v>5133</v>
      </c>
      <c r="C14" s="467" t="s">
        <v>1907</v>
      </c>
      <c r="D14" s="375"/>
      <c r="E14" s="278"/>
      <c r="F14" s="278"/>
      <c r="G14" s="587"/>
      <c r="H14" s="587"/>
      <c r="I14" s="587"/>
      <c r="J14" s="587"/>
      <c r="K14" s="587"/>
      <c r="L14" s="588"/>
      <c r="M14" s="589"/>
      <c r="N14" s="587"/>
      <c r="O14" s="587"/>
      <c r="P14" s="209"/>
      <c r="Q14" s="208"/>
      <c r="R14" s="208"/>
      <c r="S14" s="208"/>
      <c r="T14" s="385"/>
      <c r="U14" s="257" t="s">
        <v>1908</v>
      </c>
      <c r="V14" s="257"/>
      <c r="W14" s="257"/>
      <c r="X14" s="257"/>
      <c r="Y14" s="257"/>
      <c r="Z14" s="257"/>
      <c r="AA14" s="505"/>
      <c r="AB14" s="505"/>
      <c r="AC14" s="505"/>
      <c r="AD14" s="505"/>
      <c r="AE14" s="505"/>
      <c r="AF14" s="505"/>
      <c r="AG14" s="505"/>
      <c r="AH14" s="505"/>
      <c r="AI14" s="505"/>
      <c r="AJ14" s="505"/>
      <c r="AK14" s="505"/>
      <c r="AL14" s="505"/>
      <c r="AM14" s="505"/>
      <c r="AN14" s="505"/>
      <c r="AO14" s="505"/>
      <c r="AP14" s="505"/>
      <c r="AQ14" s="505"/>
      <c r="AR14" s="505"/>
      <c r="AS14" s="474"/>
      <c r="AT14" s="474"/>
      <c r="AU14" s="474"/>
      <c r="AV14" s="1524">
        <v>15</v>
      </c>
      <c r="AW14" s="1524"/>
      <c r="AX14" s="474" t="s">
        <v>16</v>
      </c>
      <c r="AY14" s="468"/>
      <c r="AZ14" s="216"/>
      <c r="BA14" s="226"/>
      <c r="BB14" s="473">
        <f t="shared" si="0"/>
        <v>15</v>
      </c>
      <c r="BC14" s="268"/>
    </row>
    <row r="15" spans="1:56" ht="17.100000000000001" customHeight="1">
      <c r="A15" s="229">
        <v>71</v>
      </c>
      <c r="B15" s="586">
        <v>5134</v>
      </c>
      <c r="C15" s="467" t="s">
        <v>1909</v>
      </c>
      <c r="D15" s="375"/>
      <c r="E15" s="278"/>
      <c r="F15" s="278"/>
      <c r="G15" s="587"/>
      <c r="H15" s="587"/>
      <c r="I15" s="587"/>
      <c r="J15" s="587"/>
      <c r="K15" s="587"/>
      <c r="L15" s="588"/>
      <c r="M15" s="589"/>
      <c r="N15" s="587"/>
      <c r="O15" s="587"/>
      <c r="P15" s="209"/>
      <c r="Q15" s="208"/>
      <c r="R15" s="208"/>
      <c r="S15" s="208"/>
      <c r="T15" s="385"/>
      <c r="U15" s="257" t="s">
        <v>1910</v>
      </c>
      <c r="V15" s="257"/>
      <c r="W15" s="257"/>
      <c r="X15" s="257"/>
      <c r="Y15" s="257"/>
      <c r="Z15" s="257"/>
      <c r="AA15" s="505"/>
      <c r="AB15" s="505"/>
      <c r="AC15" s="505"/>
      <c r="AD15" s="505"/>
      <c r="AE15" s="505"/>
      <c r="AF15" s="505"/>
      <c r="AG15" s="505"/>
      <c r="AH15" s="505"/>
      <c r="AI15" s="505"/>
      <c r="AJ15" s="505"/>
      <c r="AK15" s="505"/>
      <c r="AL15" s="505"/>
      <c r="AM15" s="505"/>
      <c r="AN15" s="505"/>
      <c r="AO15" s="505"/>
      <c r="AP15" s="505"/>
      <c r="AQ15" s="505"/>
      <c r="AR15" s="505"/>
      <c r="AS15" s="474"/>
      <c r="AT15" s="474"/>
      <c r="AU15" s="474"/>
      <c r="AV15" s="1524">
        <v>13</v>
      </c>
      <c r="AW15" s="1524"/>
      <c r="AX15" s="474" t="s">
        <v>16</v>
      </c>
      <c r="AY15" s="468"/>
      <c r="AZ15" s="216"/>
      <c r="BA15" s="226"/>
      <c r="BB15" s="473">
        <f t="shared" si="0"/>
        <v>13</v>
      </c>
      <c r="BC15" s="268"/>
    </row>
    <row r="16" spans="1:56" ht="17.100000000000001" customHeight="1">
      <c r="A16" s="229">
        <v>71</v>
      </c>
      <c r="B16" s="229">
        <v>5135</v>
      </c>
      <c r="C16" s="467" t="s">
        <v>1911</v>
      </c>
      <c r="D16" s="375"/>
      <c r="E16" s="278"/>
      <c r="F16" s="278"/>
      <c r="G16" s="587"/>
      <c r="H16" s="587"/>
      <c r="I16" s="587"/>
      <c r="J16" s="587"/>
      <c r="K16" s="587"/>
      <c r="L16" s="588"/>
      <c r="M16" s="589"/>
      <c r="N16" s="587"/>
      <c r="O16" s="587"/>
      <c r="P16" s="209"/>
      <c r="Q16" s="208"/>
      <c r="R16" s="208"/>
      <c r="S16" s="208"/>
      <c r="T16" s="385"/>
      <c r="U16" s="257" t="s">
        <v>1912</v>
      </c>
      <c r="V16" s="257"/>
      <c r="W16" s="257"/>
      <c r="X16" s="257"/>
      <c r="Y16" s="257"/>
      <c r="Z16" s="257"/>
      <c r="AA16" s="505"/>
      <c r="AB16" s="505"/>
      <c r="AC16" s="505"/>
      <c r="AD16" s="505"/>
      <c r="AE16" s="505"/>
      <c r="AF16" s="505"/>
      <c r="AG16" s="505"/>
      <c r="AH16" s="505"/>
      <c r="AI16" s="505"/>
      <c r="AJ16" s="505"/>
      <c r="AK16" s="505"/>
      <c r="AL16" s="505"/>
      <c r="AM16" s="505"/>
      <c r="AN16" s="505"/>
      <c r="AO16" s="505"/>
      <c r="AP16" s="505"/>
      <c r="AQ16" s="505"/>
      <c r="AR16" s="505"/>
      <c r="AS16" s="474"/>
      <c r="AT16" s="474"/>
      <c r="AU16" s="474"/>
      <c r="AV16" s="1524">
        <v>12</v>
      </c>
      <c r="AW16" s="1524"/>
      <c r="AX16" s="474" t="s">
        <v>16</v>
      </c>
      <c r="AY16" s="468"/>
      <c r="AZ16" s="216"/>
      <c r="BA16" s="226"/>
      <c r="BB16" s="473">
        <f t="shared" si="0"/>
        <v>12</v>
      </c>
      <c r="BC16" s="268"/>
    </row>
    <row r="17" spans="1:55" ht="17.100000000000001" customHeight="1">
      <c r="A17" s="229">
        <v>71</v>
      </c>
      <c r="B17" s="586">
        <v>5136</v>
      </c>
      <c r="C17" s="467" t="s">
        <v>1913</v>
      </c>
      <c r="D17" s="375"/>
      <c r="E17" s="278"/>
      <c r="F17" s="278"/>
      <c r="G17" s="587"/>
      <c r="H17" s="587"/>
      <c r="I17" s="587"/>
      <c r="J17" s="587"/>
      <c r="K17" s="587"/>
      <c r="L17" s="588"/>
      <c r="M17" s="589"/>
      <c r="N17" s="587"/>
      <c r="O17" s="587"/>
      <c r="P17" s="209"/>
      <c r="Q17" s="208"/>
      <c r="R17" s="208"/>
      <c r="S17" s="208"/>
      <c r="T17" s="385"/>
      <c r="U17" s="257" t="s">
        <v>1914</v>
      </c>
      <c r="V17" s="257"/>
      <c r="W17" s="257"/>
      <c r="X17" s="257"/>
      <c r="Y17" s="257"/>
      <c r="Z17" s="257"/>
      <c r="AA17" s="505"/>
      <c r="AB17" s="505"/>
      <c r="AC17" s="505"/>
      <c r="AD17" s="505"/>
      <c r="AE17" s="505"/>
      <c r="AF17" s="505"/>
      <c r="AG17" s="505"/>
      <c r="AH17" s="505"/>
      <c r="AI17" s="505"/>
      <c r="AJ17" s="505"/>
      <c r="AK17" s="505"/>
      <c r="AL17" s="505"/>
      <c r="AM17" s="505"/>
      <c r="AN17" s="505"/>
      <c r="AO17" s="505"/>
      <c r="AP17" s="505"/>
      <c r="AQ17" s="505"/>
      <c r="AR17" s="505"/>
      <c r="AS17" s="474"/>
      <c r="AT17" s="474"/>
      <c r="AU17" s="474"/>
      <c r="AV17" s="1524">
        <v>11</v>
      </c>
      <c r="AW17" s="1524"/>
      <c r="AX17" s="474" t="s">
        <v>16</v>
      </c>
      <c r="AY17" s="468"/>
      <c r="AZ17" s="216"/>
      <c r="BA17" s="226"/>
      <c r="BB17" s="473">
        <f t="shared" si="0"/>
        <v>11</v>
      </c>
      <c r="BC17" s="268"/>
    </row>
    <row r="18" spans="1:55" ht="17.100000000000001" customHeight="1">
      <c r="A18" s="229">
        <v>71</v>
      </c>
      <c r="B18" s="229">
        <v>5137</v>
      </c>
      <c r="C18" s="467" t="s">
        <v>1915</v>
      </c>
      <c r="D18" s="375"/>
      <c r="E18" s="278"/>
      <c r="F18" s="278"/>
      <c r="G18" s="587"/>
      <c r="H18" s="587"/>
      <c r="I18" s="587"/>
      <c r="J18" s="587"/>
      <c r="K18" s="587"/>
      <c r="L18" s="588"/>
      <c r="M18" s="589"/>
      <c r="N18" s="587"/>
      <c r="O18" s="587"/>
      <c r="P18" s="209"/>
      <c r="Q18" s="208"/>
      <c r="R18" s="208"/>
      <c r="S18" s="208"/>
      <c r="T18" s="385"/>
      <c r="U18" s="257" t="s">
        <v>1916</v>
      </c>
      <c r="V18" s="257"/>
      <c r="W18" s="257"/>
      <c r="X18" s="257"/>
      <c r="Y18" s="257"/>
      <c r="Z18" s="257"/>
      <c r="AA18" s="505"/>
      <c r="AB18" s="505"/>
      <c r="AC18" s="505"/>
      <c r="AD18" s="505"/>
      <c r="AE18" s="505"/>
      <c r="AF18" s="505"/>
      <c r="AG18" s="505"/>
      <c r="AH18" s="505"/>
      <c r="AI18" s="505"/>
      <c r="AJ18" s="505"/>
      <c r="AK18" s="505"/>
      <c r="AL18" s="505"/>
      <c r="AM18" s="505"/>
      <c r="AN18" s="505"/>
      <c r="AO18" s="505"/>
      <c r="AP18" s="505"/>
      <c r="AQ18" s="505"/>
      <c r="AR18" s="505"/>
      <c r="AS18" s="474"/>
      <c r="AT18" s="474"/>
      <c r="AU18" s="474"/>
      <c r="AV18" s="1524">
        <v>10</v>
      </c>
      <c r="AW18" s="1524"/>
      <c r="AX18" s="474" t="s">
        <v>16</v>
      </c>
      <c r="AY18" s="468"/>
      <c r="AZ18" s="216"/>
      <c r="BA18" s="226"/>
      <c r="BB18" s="473">
        <f t="shared" si="0"/>
        <v>10</v>
      </c>
      <c r="BC18" s="268"/>
    </row>
    <row r="19" spans="1:55" ht="17.100000000000001" customHeight="1">
      <c r="A19" s="229">
        <v>71</v>
      </c>
      <c r="B19" s="586">
        <v>5138</v>
      </c>
      <c r="C19" s="467" t="s">
        <v>1917</v>
      </c>
      <c r="D19" s="375"/>
      <c r="E19" s="278"/>
      <c r="F19" s="278"/>
      <c r="G19" s="587"/>
      <c r="H19" s="587"/>
      <c r="I19" s="587"/>
      <c r="J19" s="587"/>
      <c r="K19" s="587"/>
      <c r="L19" s="588"/>
      <c r="M19" s="589"/>
      <c r="N19" s="587"/>
      <c r="O19" s="587"/>
      <c r="P19" s="209"/>
      <c r="Q19" s="208"/>
      <c r="R19" s="208"/>
      <c r="S19" s="208"/>
      <c r="T19" s="385"/>
      <c r="U19" s="257" t="s">
        <v>1918</v>
      </c>
      <c r="V19" s="257"/>
      <c r="W19" s="257"/>
      <c r="X19" s="257"/>
      <c r="Y19" s="257"/>
      <c r="Z19" s="257"/>
      <c r="AA19" s="505"/>
      <c r="AB19" s="505"/>
      <c r="AC19" s="505"/>
      <c r="AD19" s="505"/>
      <c r="AE19" s="505"/>
      <c r="AF19" s="505"/>
      <c r="AG19" s="505"/>
      <c r="AH19" s="505"/>
      <c r="AI19" s="505"/>
      <c r="AJ19" s="505"/>
      <c r="AK19" s="505"/>
      <c r="AL19" s="505"/>
      <c r="AM19" s="505"/>
      <c r="AN19" s="505"/>
      <c r="AO19" s="505"/>
      <c r="AP19" s="505"/>
      <c r="AQ19" s="505"/>
      <c r="AR19" s="505"/>
      <c r="AS19" s="474"/>
      <c r="AT19" s="474"/>
      <c r="AU19" s="474"/>
      <c r="AV19" s="1524">
        <v>9</v>
      </c>
      <c r="AW19" s="1524"/>
      <c r="AX19" s="474" t="s">
        <v>16</v>
      </c>
      <c r="AY19" s="468"/>
      <c r="AZ19" s="216"/>
      <c r="BA19" s="226"/>
      <c r="BB19" s="473">
        <f t="shared" si="0"/>
        <v>9</v>
      </c>
      <c r="BC19" s="268"/>
    </row>
    <row r="20" spans="1:55" ht="17.100000000000001" customHeight="1">
      <c r="A20" s="229">
        <v>71</v>
      </c>
      <c r="B20" s="229">
        <v>5139</v>
      </c>
      <c r="C20" s="467" t="s">
        <v>1919</v>
      </c>
      <c r="D20" s="375"/>
      <c r="E20" s="278"/>
      <c r="F20" s="278"/>
      <c r="G20" s="587"/>
      <c r="H20" s="587"/>
      <c r="I20" s="587"/>
      <c r="J20" s="587"/>
      <c r="K20" s="587"/>
      <c r="L20" s="588"/>
      <c r="M20" s="589"/>
      <c r="N20" s="587"/>
      <c r="O20" s="587"/>
      <c r="P20" s="209"/>
      <c r="Q20" s="208"/>
      <c r="R20" s="208"/>
      <c r="S20" s="208"/>
      <c r="T20" s="385"/>
      <c r="U20" s="257" t="s">
        <v>1920</v>
      </c>
      <c r="V20" s="257"/>
      <c r="W20" s="257"/>
      <c r="X20" s="257"/>
      <c r="Y20" s="257"/>
      <c r="Z20" s="257"/>
      <c r="AA20" s="505"/>
      <c r="AB20" s="505"/>
      <c r="AC20" s="505"/>
      <c r="AD20" s="505"/>
      <c r="AE20" s="505"/>
      <c r="AF20" s="505"/>
      <c r="AG20" s="505"/>
      <c r="AH20" s="505"/>
      <c r="AI20" s="505"/>
      <c r="AJ20" s="505"/>
      <c r="AK20" s="505"/>
      <c r="AL20" s="505"/>
      <c r="AM20" s="505"/>
      <c r="AN20" s="505"/>
      <c r="AO20" s="505"/>
      <c r="AP20" s="505"/>
      <c r="AQ20" s="505"/>
      <c r="AR20" s="505"/>
      <c r="AS20" s="474"/>
      <c r="AT20" s="474"/>
      <c r="AU20" s="474"/>
      <c r="AV20" s="1524">
        <v>8</v>
      </c>
      <c r="AW20" s="1524"/>
      <c r="AX20" s="474" t="s">
        <v>16</v>
      </c>
      <c r="AY20" s="468"/>
      <c r="AZ20" s="216"/>
      <c r="BA20" s="226"/>
      <c r="BB20" s="473">
        <f t="shared" si="0"/>
        <v>8</v>
      </c>
      <c r="BC20" s="268"/>
    </row>
    <row r="21" spans="1:55" ht="17.100000000000001" customHeight="1">
      <c r="A21" s="229">
        <v>71</v>
      </c>
      <c r="B21" s="586">
        <v>5140</v>
      </c>
      <c r="C21" s="467" t="s">
        <v>1921</v>
      </c>
      <c r="D21" s="375"/>
      <c r="E21" s="278"/>
      <c r="F21" s="278"/>
      <c r="G21" s="587"/>
      <c r="H21" s="587"/>
      <c r="I21" s="587"/>
      <c r="J21" s="587"/>
      <c r="K21" s="587"/>
      <c r="L21" s="588"/>
      <c r="M21" s="589"/>
      <c r="N21" s="587"/>
      <c r="O21" s="587"/>
      <c r="P21" s="209"/>
      <c r="Q21" s="208"/>
      <c r="R21" s="208"/>
      <c r="S21" s="208"/>
      <c r="T21" s="385"/>
      <c r="U21" s="257" t="s">
        <v>1922</v>
      </c>
      <c r="V21" s="257"/>
      <c r="W21" s="257"/>
      <c r="X21" s="257"/>
      <c r="Y21" s="257"/>
      <c r="Z21" s="257"/>
      <c r="AA21" s="505"/>
      <c r="AB21" s="505"/>
      <c r="AC21" s="505"/>
      <c r="AD21" s="505"/>
      <c r="AE21" s="505"/>
      <c r="AF21" s="505"/>
      <c r="AG21" s="505"/>
      <c r="AH21" s="505"/>
      <c r="AI21" s="505"/>
      <c r="AJ21" s="505"/>
      <c r="AK21" s="505"/>
      <c r="AL21" s="505"/>
      <c r="AM21" s="505"/>
      <c r="AN21" s="505"/>
      <c r="AO21" s="505"/>
      <c r="AP21" s="505"/>
      <c r="AQ21" s="505"/>
      <c r="AR21" s="505"/>
      <c r="AS21" s="474"/>
      <c r="AT21" s="474"/>
      <c r="AU21" s="474"/>
      <c r="AV21" s="1524">
        <v>7</v>
      </c>
      <c r="AW21" s="1524"/>
      <c r="AX21" s="474" t="s">
        <v>16</v>
      </c>
      <c r="AY21" s="468"/>
      <c r="AZ21" s="216"/>
      <c r="BA21" s="226"/>
      <c r="BB21" s="473">
        <f t="shared" si="0"/>
        <v>7</v>
      </c>
      <c r="BC21" s="268"/>
    </row>
    <row r="22" spans="1:55" ht="17.100000000000001" customHeight="1">
      <c r="A22" s="229">
        <v>71</v>
      </c>
      <c r="B22" s="229">
        <v>5141</v>
      </c>
      <c r="C22" s="467" t="s">
        <v>1923</v>
      </c>
      <c r="D22" s="375"/>
      <c r="E22" s="278"/>
      <c r="F22" s="278"/>
      <c r="G22" s="587"/>
      <c r="H22" s="587"/>
      <c r="I22" s="587"/>
      <c r="J22" s="587"/>
      <c r="K22" s="587"/>
      <c r="L22" s="588"/>
      <c r="M22" s="589"/>
      <c r="N22" s="587"/>
      <c r="O22" s="587"/>
      <c r="P22" s="209"/>
      <c r="Q22" s="208"/>
      <c r="R22" s="208"/>
      <c r="S22" s="208"/>
      <c r="T22" s="385"/>
      <c r="U22" s="257" t="s">
        <v>1924</v>
      </c>
      <c r="V22" s="257"/>
      <c r="W22" s="257"/>
      <c r="X22" s="257"/>
      <c r="Y22" s="257"/>
      <c r="Z22" s="257"/>
      <c r="AA22" s="505"/>
      <c r="AB22" s="505"/>
      <c r="AC22" s="505"/>
      <c r="AD22" s="505"/>
      <c r="AE22" s="505"/>
      <c r="AF22" s="505"/>
      <c r="AG22" s="505"/>
      <c r="AH22" s="505"/>
      <c r="AI22" s="505"/>
      <c r="AJ22" s="505"/>
      <c r="AK22" s="505"/>
      <c r="AL22" s="505"/>
      <c r="AM22" s="505"/>
      <c r="AN22" s="505"/>
      <c r="AO22" s="505"/>
      <c r="AP22" s="505"/>
      <c r="AQ22" s="505"/>
      <c r="AR22" s="505"/>
      <c r="AS22" s="474"/>
      <c r="AT22" s="474"/>
      <c r="AU22" s="474"/>
      <c r="AV22" s="1524">
        <v>7</v>
      </c>
      <c r="AW22" s="1524"/>
      <c r="AX22" s="474" t="s">
        <v>16</v>
      </c>
      <c r="AY22" s="468"/>
      <c r="AZ22" s="216"/>
      <c r="BA22" s="226"/>
      <c r="BB22" s="473">
        <f t="shared" si="0"/>
        <v>7</v>
      </c>
      <c r="BC22" s="268"/>
    </row>
    <row r="23" spans="1:55" ht="17.100000000000001" customHeight="1">
      <c r="A23" s="229">
        <v>71</v>
      </c>
      <c r="B23" s="586">
        <v>5142</v>
      </c>
      <c r="C23" s="467" t="s">
        <v>1925</v>
      </c>
      <c r="D23" s="375"/>
      <c r="E23" s="278"/>
      <c r="F23" s="278"/>
      <c r="G23" s="587"/>
      <c r="H23" s="587"/>
      <c r="I23" s="587"/>
      <c r="J23" s="587"/>
      <c r="K23" s="587"/>
      <c r="L23" s="588"/>
      <c r="M23" s="589"/>
      <c r="N23" s="587"/>
      <c r="O23" s="587"/>
      <c r="P23" s="209"/>
      <c r="Q23" s="208"/>
      <c r="R23" s="208"/>
      <c r="S23" s="208"/>
      <c r="T23" s="385"/>
      <c r="U23" s="257" t="s">
        <v>1926</v>
      </c>
      <c r="V23" s="257"/>
      <c r="W23" s="257"/>
      <c r="X23" s="257"/>
      <c r="Y23" s="257"/>
      <c r="Z23" s="257"/>
      <c r="AA23" s="505"/>
      <c r="AB23" s="505"/>
      <c r="AC23" s="505"/>
      <c r="AD23" s="505"/>
      <c r="AE23" s="505"/>
      <c r="AF23" s="505"/>
      <c r="AG23" s="505"/>
      <c r="AH23" s="505"/>
      <c r="AI23" s="505"/>
      <c r="AJ23" s="505"/>
      <c r="AK23" s="505"/>
      <c r="AL23" s="505"/>
      <c r="AM23" s="505"/>
      <c r="AN23" s="505"/>
      <c r="AO23" s="505"/>
      <c r="AP23" s="505"/>
      <c r="AQ23" s="505"/>
      <c r="AR23" s="505"/>
      <c r="AS23" s="474"/>
      <c r="AT23" s="474"/>
      <c r="AU23" s="474"/>
      <c r="AV23" s="1524">
        <v>6</v>
      </c>
      <c r="AW23" s="1524"/>
      <c r="AX23" s="474" t="s">
        <v>16</v>
      </c>
      <c r="AY23" s="468"/>
      <c r="AZ23" s="216"/>
      <c r="BA23" s="226"/>
      <c r="BB23" s="473">
        <f t="shared" si="0"/>
        <v>6</v>
      </c>
      <c r="BC23" s="268"/>
    </row>
    <row r="24" spans="1:55" ht="17.100000000000001" customHeight="1">
      <c r="A24" s="229">
        <v>71</v>
      </c>
      <c r="B24" s="229">
        <v>5143</v>
      </c>
      <c r="C24" s="467" t="s">
        <v>1927</v>
      </c>
      <c r="D24" s="375"/>
      <c r="E24" s="278"/>
      <c r="F24" s="278"/>
      <c r="G24" s="587"/>
      <c r="H24" s="587"/>
      <c r="I24" s="587"/>
      <c r="J24" s="587"/>
      <c r="K24" s="587"/>
      <c r="L24" s="588"/>
      <c r="M24" s="589"/>
      <c r="N24" s="587"/>
      <c r="O24" s="587"/>
      <c r="P24" s="209"/>
      <c r="Q24" s="208"/>
      <c r="R24" s="208"/>
      <c r="S24" s="208"/>
      <c r="T24" s="385"/>
      <c r="U24" s="257" t="s">
        <v>1928</v>
      </c>
      <c r="V24" s="257"/>
      <c r="W24" s="257"/>
      <c r="X24" s="257"/>
      <c r="Y24" s="257"/>
      <c r="Z24" s="257"/>
      <c r="AA24" s="505"/>
      <c r="AB24" s="505"/>
      <c r="AC24" s="505"/>
      <c r="AD24" s="505"/>
      <c r="AE24" s="505"/>
      <c r="AF24" s="505"/>
      <c r="AG24" s="505"/>
      <c r="AH24" s="505"/>
      <c r="AI24" s="505"/>
      <c r="AJ24" s="505"/>
      <c r="AK24" s="505"/>
      <c r="AL24" s="505"/>
      <c r="AM24" s="505"/>
      <c r="AN24" s="505"/>
      <c r="AO24" s="505"/>
      <c r="AP24" s="505"/>
      <c r="AQ24" s="505"/>
      <c r="AR24" s="505"/>
      <c r="AS24" s="474"/>
      <c r="AT24" s="474"/>
      <c r="AU24" s="474"/>
      <c r="AV24" s="1524">
        <v>6</v>
      </c>
      <c r="AW24" s="1524"/>
      <c r="AX24" s="474" t="s">
        <v>16</v>
      </c>
      <c r="AY24" s="468"/>
      <c r="AZ24" s="216"/>
      <c r="BA24" s="226"/>
      <c r="BB24" s="473">
        <f t="shared" si="0"/>
        <v>6</v>
      </c>
      <c r="BC24" s="268"/>
    </row>
    <row r="25" spans="1:55" ht="17.100000000000001" customHeight="1">
      <c r="A25" s="229">
        <v>71</v>
      </c>
      <c r="B25" s="586">
        <v>5144</v>
      </c>
      <c r="C25" s="467" t="s">
        <v>1929</v>
      </c>
      <c r="D25" s="375"/>
      <c r="E25" s="278"/>
      <c r="F25" s="278"/>
      <c r="G25" s="587"/>
      <c r="H25" s="587"/>
      <c r="I25" s="587"/>
      <c r="J25" s="587"/>
      <c r="K25" s="587"/>
      <c r="L25" s="588"/>
      <c r="M25" s="589"/>
      <c r="N25" s="587"/>
      <c r="O25" s="587"/>
      <c r="P25" s="209"/>
      <c r="Q25" s="208"/>
      <c r="R25" s="208"/>
      <c r="S25" s="208"/>
      <c r="T25" s="385"/>
      <c r="U25" s="257" t="s">
        <v>1930</v>
      </c>
      <c r="V25" s="257"/>
      <c r="W25" s="257"/>
      <c r="X25" s="257"/>
      <c r="Y25" s="257"/>
      <c r="Z25" s="257"/>
      <c r="AA25" s="505"/>
      <c r="AB25" s="505"/>
      <c r="AC25" s="505"/>
      <c r="AD25" s="505"/>
      <c r="AE25" s="505"/>
      <c r="AF25" s="505"/>
      <c r="AG25" s="505"/>
      <c r="AH25" s="505"/>
      <c r="AI25" s="505"/>
      <c r="AJ25" s="505"/>
      <c r="AK25" s="505"/>
      <c r="AL25" s="505"/>
      <c r="AM25" s="505"/>
      <c r="AN25" s="505"/>
      <c r="AO25" s="505"/>
      <c r="AP25" s="505"/>
      <c r="AQ25" s="505"/>
      <c r="AR25" s="505"/>
      <c r="AS25" s="474"/>
      <c r="AT25" s="474"/>
      <c r="AU25" s="474"/>
      <c r="AV25" s="1524">
        <v>6</v>
      </c>
      <c r="AW25" s="1524"/>
      <c r="AX25" s="474" t="s">
        <v>16</v>
      </c>
      <c r="AY25" s="468"/>
      <c r="AZ25" s="216"/>
      <c r="BA25" s="226"/>
      <c r="BB25" s="473">
        <f t="shared" si="0"/>
        <v>6</v>
      </c>
      <c r="BC25" s="268"/>
    </row>
    <row r="26" spans="1:55" ht="17.100000000000001" customHeight="1">
      <c r="A26" s="229">
        <v>71</v>
      </c>
      <c r="B26" s="229">
        <v>5145</v>
      </c>
      <c r="C26" s="467" t="s">
        <v>1931</v>
      </c>
      <c r="D26" s="375"/>
      <c r="E26" s="278"/>
      <c r="F26" s="278"/>
      <c r="G26" s="587"/>
      <c r="H26" s="587"/>
      <c r="I26" s="587"/>
      <c r="J26" s="587"/>
      <c r="K26" s="587"/>
      <c r="L26" s="588"/>
      <c r="M26" s="589"/>
      <c r="N26" s="587"/>
      <c r="O26" s="587"/>
      <c r="P26" s="209"/>
      <c r="Q26" s="208"/>
      <c r="R26" s="208"/>
      <c r="S26" s="208"/>
      <c r="T26" s="385"/>
      <c r="U26" s="257" t="s">
        <v>1932</v>
      </c>
      <c r="V26" s="257"/>
      <c r="W26" s="257"/>
      <c r="X26" s="257"/>
      <c r="Y26" s="257"/>
      <c r="Z26" s="257"/>
      <c r="AA26" s="505"/>
      <c r="AB26" s="505"/>
      <c r="AC26" s="505"/>
      <c r="AD26" s="505"/>
      <c r="AE26" s="505"/>
      <c r="AF26" s="505"/>
      <c r="AG26" s="505"/>
      <c r="AH26" s="505"/>
      <c r="AI26" s="505"/>
      <c r="AJ26" s="505"/>
      <c r="AK26" s="505"/>
      <c r="AL26" s="505"/>
      <c r="AM26" s="505"/>
      <c r="AN26" s="505"/>
      <c r="AO26" s="505"/>
      <c r="AP26" s="505"/>
      <c r="AQ26" s="505"/>
      <c r="AR26" s="505"/>
      <c r="AS26" s="474"/>
      <c r="AT26" s="474"/>
      <c r="AU26" s="474"/>
      <c r="AV26" s="1524">
        <v>5</v>
      </c>
      <c r="AW26" s="1524"/>
      <c r="AX26" s="474" t="s">
        <v>16</v>
      </c>
      <c r="AY26" s="468"/>
      <c r="AZ26" s="216"/>
      <c r="BA26" s="226"/>
      <c r="BB26" s="473">
        <f t="shared" si="0"/>
        <v>5</v>
      </c>
      <c r="BC26" s="268"/>
    </row>
    <row r="27" spans="1:55" ht="17.100000000000001" customHeight="1">
      <c r="A27" s="229">
        <v>71</v>
      </c>
      <c r="B27" s="586">
        <v>5146</v>
      </c>
      <c r="C27" s="467" t="s">
        <v>1933</v>
      </c>
      <c r="D27" s="375"/>
      <c r="E27" s="278"/>
      <c r="F27" s="278"/>
      <c r="G27" s="587"/>
      <c r="H27" s="587"/>
      <c r="I27" s="587"/>
      <c r="J27" s="587"/>
      <c r="K27" s="587"/>
      <c r="L27" s="588"/>
      <c r="M27" s="590"/>
      <c r="N27" s="591"/>
      <c r="O27" s="591"/>
      <c r="P27" s="217"/>
      <c r="Q27" s="216"/>
      <c r="R27" s="216"/>
      <c r="S27" s="216"/>
      <c r="T27" s="226"/>
      <c r="U27" s="257" t="s">
        <v>1934</v>
      </c>
      <c r="V27" s="257"/>
      <c r="W27" s="257"/>
      <c r="X27" s="257"/>
      <c r="Y27" s="257"/>
      <c r="Z27" s="257"/>
      <c r="AA27" s="505"/>
      <c r="AB27" s="505"/>
      <c r="AC27" s="505"/>
      <c r="AD27" s="505"/>
      <c r="AE27" s="505"/>
      <c r="AF27" s="505"/>
      <c r="AG27" s="505"/>
      <c r="AH27" s="505"/>
      <c r="AI27" s="505"/>
      <c r="AJ27" s="505"/>
      <c r="AK27" s="505"/>
      <c r="AL27" s="505"/>
      <c r="AM27" s="505"/>
      <c r="AN27" s="505"/>
      <c r="AO27" s="505"/>
      <c r="AP27" s="505"/>
      <c r="AQ27" s="505"/>
      <c r="AR27" s="505"/>
      <c r="AS27" s="474"/>
      <c r="AT27" s="474"/>
      <c r="AU27" s="474"/>
      <c r="AV27" s="1524">
        <v>5</v>
      </c>
      <c r="AW27" s="1524"/>
      <c r="AX27" s="474" t="s">
        <v>16</v>
      </c>
      <c r="AY27" s="468"/>
      <c r="AZ27" s="216"/>
      <c r="BA27" s="226"/>
      <c r="BB27" s="473">
        <f t="shared" si="0"/>
        <v>5</v>
      </c>
      <c r="BC27" s="268"/>
    </row>
    <row r="28" spans="1:55" ht="17.100000000000001" customHeight="1">
      <c r="A28" s="229">
        <v>71</v>
      </c>
      <c r="B28" s="229">
        <v>5200</v>
      </c>
      <c r="C28" s="467" t="s">
        <v>1935</v>
      </c>
      <c r="D28" s="375"/>
      <c r="E28" s="278"/>
      <c r="F28" s="278"/>
      <c r="G28" s="209"/>
      <c r="H28" s="278"/>
      <c r="I28" s="278"/>
      <c r="J28" s="278"/>
      <c r="K28" s="278"/>
      <c r="L28" s="279"/>
      <c r="M28" s="1542" t="s">
        <v>1936</v>
      </c>
      <c r="N28" s="1591"/>
      <c r="O28" s="1591"/>
      <c r="P28" s="1591"/>
      <c r="Q28" s="1591"/>
      <c r="R28" s="1591"/>
      <c r="S28" s="1591"/>
      <c r="T28" s="1592"/>
      <c r="U28" s="216" t="s">
        <v>1902</v>
      </c>
      <c r="V28" s="216"/>
      <c r="W28" s="216"/>
      <c r="X28" s="216"/>
      <c r="Y28" s="216"/>
      <c r="Z28" s="216"/>
      <c r="AA28" s="407"/>
      <c r="AB28" s="407"/>
      <c r="AC28" s="468"/>
      <c r="AD28" s="407"/>
      <c r="AE28" s="472"/>
      <c r="AF28" s="256"/>
      <c r="AG28" s="256"/>
      <c r="AH28" s="256"/>
      <c r="AI28" s="256"/>
      <c r="AJ28" s="256"/>
      <c r="AK28" s="505"/>
      <c r="AL28" s="505"/>
      <c r="AM28" s="505"/>
      <c r="AN28" s="505"/>
      <c r="AO28" s="505"/>
      <c r="AP28" s="505"/>
      <c r="AQ28" s="505"/>
      <c r="AR28" s="505"/>
      <c r="AS28" s="474"/>
      <c r="AT28" s="474"/>
      <c r="AU28" s="474"/>
      <c r="AV28" s="1524">
        <v>15</v>
      </c>
      <c r="AW28" s="1524"/>
      <c r="AX28" s="474" t="s">
        <v>16</v>
      </c>
      <c r="AY28" s="468"/>
      <c r="AZ28" s="216"/>
      <c r="BA28" s="226"/>
      <c r="BB28" s="473">
        <f t="shared" si="0"/>
        <v>15</v>
      </c>
      <c r="BC28" s="268"/>
    </row>
    <row r="29" spans="1:55" ht="17.100000000000001" customHeight="1">
      <c r="A29" s="229">
        <v>71</v>
      </c>
      <c r="B29" s="229">
        <v>5201</v>
      </c>
      <c r="C29" s="467" t="s">
        <v>1937</v>
      </c>
      <c r="D29" s="375"/>
      <c r="E29" s="278"/>
      <c r="F29" s="278"/>
      <c r="G29" s="278"/>
      <c r="H29" s="278"/>
      <c r="I29" s="278"/>
      <c r="J29" s="278"/>
      <c r="K29" s="278"/>
      <c r="L29" s="279"/>
      <c r="M29" s="375"/>
      <c r="N29" s="278"/>
      <c r="O29" s="278"/>
      <c r="P29" s="209"/>
      <c r="Q29" s="208"/>
      <c r="R29" s="208"/>
      <c r="S29" s="208"/>
      <c r="T29" s="385"/>
      <c r="U29" s="257" t="s">
        <v>1904</v>
      </c>
      <c r="V29" s="216"/>
      <c r="W29" s="216"/>
      <c r="X29" s="216"/>
      <c r="Y29" s="216"/>
      <c r="Z29" s="216"/>
      <c r="AA29" s="407"/>
      <c r="AB29" s="407"/>
      <c r="AC29" s="468"/>
      <c r="AD29" s="407"/>
      <c r="AE29" s="472"/>
      <c r="AF29" s="256"/>
      <c r="AG29" s="256"/>
      <c r="AH29" s="256"/>
      <c r="AI29" s="256"/>
      <c r="AJ29" s="256"/>
      <c r="AK29" s="505"/>
      <c r="AL29" s="505"/>
      <c r="AM29" s="505"/>
      <c r="AN29" s="505"/>
      <c r="AO29" s="505"/>
      <c r="AP29" s="505"/>
      <c r="AQ29" s="505"/>
      <c r="AR29" s="505"/>
      <c r="AS29" s="474"/>
      <c r="AT29" s="474"/>
      <c r="AU29" s="474"/>
      <c r="AV29" s="1524">
        <v>12</v>
      </c>
      <c r="AW29" s="1524"/>
      <c r="AX29" s="474" t="s">
        <v>16</v>
      </c>
      <c r="AY29" s="468"/>
      <c r="AZ29" s="216"/>
      <c r="BA29" s="226"/>
      <c r="BB29" s="473">
        <f t="shared" si="0"/>
        <v>12</v>
      </c>
      <c r="BC29" s="268"/>
    </row>
    <row r="30" spans="1:55" ht="17.100000000000001" customHeight="1">
      <c r="A30" s="229">
        <v>71</v>
      </c>
      <c r="B30" s="229">
        <v>5202</v>
      </c>
      <c r="C30" s="467" t="s">
        <v>1938</v>
      </c>
      <c r="D30" s="375"/>
      <c r="E30" s="278"/>
      <c r="F30" s="278"/>
      <c r="G30" s="278"/>
      <c r="H30" s="278"/>
      <c r="I30" s="278"/>
      <c r="J30" s="278"/>
      <c r="K30" s="278"/>
      <c r="L30" s="279"/>
      <c r="M30" s="375"/>
      <c r="N30" s="278"/>
      <c r="O30" s="278"/>
      <c r="P30" s="209"/>
      <c r="Q30" s="208"/>
      <c r="R30" s="208"/>
      <c r="S30" s="208"/>
      <c r="T30" s="385"/>
      <c r="U30" s="257" t="s">
        <v>1906</v>
      </c>
      <c r="V30" s="216"/>
      <c r="W30" s="216"/>
      <c r="X30" s="216"/>
      <c r="Y30" s="216"/>
      <c r="Z30" s="216"/>
      <c r="AA30" s="407"/>
      <c r="AB30" s="407"/>
      <c r="AC30" s="468"/>
      <c r="AD30" s="407"/>
      <c r="AE30" s="472"/>
      <c r="AF30" s="256"/>
      <c r="AG30" s="256"/>
      <c r="AH30" s="256"/>
      <c r="AI30" s="256"/>
      <c r="AJ30" s="256"/>
      <c r="AK30" s="505"/>
      <c r="AL30" s="505"/>
      <c r="AM30" s="505"/>
      <c r="AN30" s="505"/>
      <c r="AO30" s="505"/>
      <c r="AP30" s="505"/>
      <c r="AQ30" s="505"/>
      <c r="AR30" s="505"/>
      <c r="AS30" s="474"/>
      <c r="AT30" s="474"/>
      <c r="AU30" s="474"/>
      <c r="AV30" s="1524">
        <v>10</v>
      </c>
      <c r="AW30" s="1524"/>
      <c r="AX30" s="474" t="s">
        <v>16</v>
      </c>
      <c r="AY30" s="468"/>
      <c r="AZ30" s="216"/>
      <c r="BA30" s="226"/>
      <c r="BB30" s="473">
        <f t="shared" si="0"/>
        <v>10</v>
      </c>
      <c r="BC30" s="268"/>
    </row>
    <row r="31" spans="1:55" ht="17.100000000000001" customHeight="1">
      <c r="A31" s="229">
        <v>71</v>
      </c>
      <c r="B31" s="229">
        <v>5203</v>
      </c>
      <c r="C31" s="467" t="s">
        <v>1939</v>
      </c>
      <c r="D31" s="375"/>
      <c r="E31" s="278"/>
      <c r="F31" s="278"/>
      <c r="G31" s="278"/>
      <c r="H31" s="278"/>
      <c r="I31" s="278"/>
      <c r="J31" s="278"/>
      <c r="K31" s="278"/>
      <c r="L31" s="279"/>
      <c r="M31" s="375"/>
      <c r="N31" s="278"/>
      <c r="O31" s="278"/>
      <c r="P31" s="209"/>
      <c r="Q31" s="208"/>
      <c r="R31" s="208"/>
      <c r="S31" s="208"/>
      <c r="T31" s="385"/>
      <c r="U31" s="257" t="s">
        <v>1908</v>
      </c>
      <c r="V31" s="257"/>
      <c r="W31" s="257"/>
      <c r="X31" s="257"/>
      <c r="Y31" s="257"/>
      <c r="Z31" s="257"/>
      <c r="AA31" s="505"/>
      <c r="AB31" s="505"/>
      <c r="AC31" s="505"/>
      <c r="AD31" s="505"/>
      <c r="AE31" s="505"/>
      <c r="AF31" s="505"/>
      <c r="AG31" s="505"/>
      <c r="AH31" s="505"/>
      <c r="AI31" s="505"/>
      <c r="AJ31" s="505"/>
      <c r="AK31" s="505"/>
      <c r="AL31" s="505"/>
      <c r="AM31" s="505"/>
      <c r="AN31" s="505"/>
      <c r="AO31" s="505"/>
      <c r="AP31" s="505"/>
      <c r="AQ31" s="505"/>
      <c r="AR31" s="505"/>
      <c r="AS31" s="474"/>
      <c r="AT31" s="474"/>
      <c r="AU31" s="474"/>
      <c r="AV31" s="1524">
        <v>8</v>
      </c>
      <c r="AW31" s="1524"/>
      <c r="AX31" s="474" t="s">
        <v>16</v>
      </c>
      <c r="AY31" s="468"/>
      <c r="AZ31" s="216"/>
      <c r="BA31" s="226"/>
      <c r="BB31" s="473">
        <f t="shared" si="0"/>
        <v>8</v>
      </c>
      <c r="BC31" s="268"/>
    </row>
    <row r="32" spans="1:55" ht="17.100000000000001" customHeight="1">
      <c r="A32" s="229">
        <v>71</v>
      </c>
      <c r="B32" s="229">
        <v>5204</v>
      </c>
      <c r="C32" s="467" t="s">
        <v>1940</v>
      </c>
      <c r="D32" s="375"/>
      <c r="E32" s="278"/>
      <c r="F32" s="278"/>
      <c r="G32" s="278"/>
      <c r="H32" s="278"/>
      <c r="I32" s="278"/>
      <c r="J32" s="278"/>
      <c r="K32" s="278"/>
      <c r="L32" s="279"/>
      <c r="M32" s="375"/>
      <c r="N32" s="278"/>
      <c r="O32" s="278"/>
      <c r="P32" s="209"/>
      <c r="Q32" s="208"/>
      <c r="R32" s="208"/>
      <c r="S32" s="208"/>
      <c r="T32" s="385"/>
      <c r="U32" s="257" t="s">
        <v>1910</v>
      </c>
      <c r="V32" s="257"/>
      <c r="W32" s="257"/>
      <c r="X32" s="257"/>
      <c r="Y32" s="257"/>
      <c r="Z32" s="257"/>
      <c r="AA32" s="505"/>
      <c r="AB32" s="505"/>
      <c r="AC32" s="505"/>
      <c r="AD32" s="505"/>
      <c r="AE32" s="505"/>
      <c r="AF32" s="505"/>
      <c r="AG32" s="505"/>
      <c r="AH32" s="505"/>
      <c r="AI32" s="505"/>
      <c r="AJ32" s="505"/>
      <c r="AK32" s="505"/>
      <c r="AL32" s="505"/>
      <c r="AM32" s="505"/>
      <c r="AN32" s="505"/>
      <c r="AO32" s="505"/>
      <c r="AP32" s="505"/>
      <c r="AQ32" s="505"/>
      <c r="AR32" s="505"/>
      <c r="AS32" s="474"/>
      <c r="AT32" s="474"/>
      <c r="AU32" s="474"/>
      <c r="AV32" s="1524">
        <v>7</v>
      </c>
      <c r="AW32" s="1524"/>
      <c r="AX32" s="474" t="s">
        <v>16</v>
      </c>
      <c r="AY32" s="468"/>
      <c r="AZ32" s="216"/>
      <c r="BA32" s="226"/>
      <c r="BB32" s="473">
        <f t="shared" si="0"/>
        <v>7</v>
      </c>
      <c r="BC32" s="268"/>
    </row>
    <row r="33" spans="1:55" ht="17.100000000000001" customHeight="1">
      <c r="A33" s="229">
        <v>71</v>
      </c>
      <c r="B33" s="229">
        <v>5205</v>
      </c>
      <c r="C33" s="467" t="s">
        <v>1941</v>
      </c>
      <c r="D33" s="375"/>
      <c r="E33" s="278"/>
      <c r="F33" s="278"/>
      <c r="G33" s="278"/>
      <c r="H33" s="278"/>
      <c r="I33" s="278"/>
      <c r="J33" s="278"/>
      <c r="K33" s="278"/>
      <c r="L33" s="279"/>
      <c r="M33" s="375"/>
      <c r="N33" s="278"/>
      <c r="O33" s="278"/>
      <c r="P33" s="209"/>
      <c r="Q33" s="208"/>
      <c r="R33" s="208"/>
      <c r="S33" s="208"/>
      <c r="T33" s="385"/>
      <c r="U33" s="257" t="s">
        <v>1912</v>
      </c>
      <c r="V33" s="257"/>
      <c r="W33" s="257"/>
      <c r="X33" s="257"/>
      <c r="Y33" s="257"/>
      <c r="Z33" s="257"/>
      <c r="AA33" s="505"/>
      <c r="AB33" s="505"/>
      <c r="AC33" s="505"/>
      <c r="AD33" s="505"/>
      <c r="AE33" s="505"/>
      <c r="AF33" s="505"/>
      <c r="AG33" s="505"/>
      <c r="AH33" s="505"/>
      <c r="AI33" s="505"/>
      <c r="AJ33" s="505"/>
      <c r="AK33" s="505"/>
      <c r="AL33" s="505"/>
      <c r="AM33" s="505"/>
      <c r="AN33" s="505"/>
      <c r="AO33" s="505"/>
      <c r="AP33" s="505"/>
      <c r="AQ33" s="505"/>
      <c r="AR33" s="505"/>
      <c r="AS33" s="474"/>
      <c r="AT33" s="474"/>
      <c r="AU33" s="474"/>
      <c r="AV33" s="1524">
        <v>6</v>
      </c>
      <c r="AW33" s="1524"/>
      <c r="AX33" s="474" t="s">
        <v>16</v>
      </c>
      <c r="AY33" s="468"/>
      <c r="AZ33" s="216"/>
      <c r="BA33" s="226"/>
      <c r="BB33" s="473">
        <f t="shared" si="0"/>
        <v>6</v>
      </c>
      <c r="BC33" s="268"/>
    </row>
    <row r="34" spans="1:55" ht="17.100000000000001" customHeight="1">
      <c r="A34" s="229">
        <v>71</v>
      </c>
      <c r="B34" s="229">
        <v>5206</v>
      </c>
      <c r="C34" s="467" t="s">
        <v>1942</v>
      </c>
      <c r="D34" s="375"/>
      <c r="E34" s="278"/>
      <c r="F34" s="278"/>
      <c r="G34" s="278"/>
      <c r="H34" s="278"/>
      <c r="I34" s="278"/>
      <c r="J34" s="278"/>
      <c r="K34" s="278"/>
      <c r="L34" s="279"/>
      <c r="M34" s="375"/>
      <c r="N34" s="278"/>
      <c r="O34" s="278"/>
      <c r="P34" s="209"/>
      <c r="Q34" s="208"/>
      <c r="R34" s="208"/>
      <c r="S34" s="208"/>
      <c r="T34" s="385"/>
      <c r="U34" s="257" t="s">
        <v>1914</v>
      </c>
      <c r="V34" s="257"/>
      <c r="W34" s="257"/>
      <c r="X34" s="257"/>
      <c r="Y34" s="257"/>
      <c r="Z34" s="257"/>
      <c r="AA34" s="505"/>
      <c r="AB34" s="505"/>
      <c r="AC34" s="505"/>
      <c r="AD34" s="505"/>
      <c r="AE34" s="505"/>
      <c r="AF34" s="505"/>
      <c r="AG34" s="505"/>
      <c r="AH34" s="505"/>
      <c r="AI34" s="505"/>
      <c r="AJ34" s="505"/>
      <c r="AK34" s="505"/>
      <c r="AL34" s="505"/>
      <c r="AM34" s="505"/>
      <c r="AN34" s="505"/>
      <c r="AO34" s="505"/>
      <c r="AP34" s="505"/>
      <c r="AQ34" s="505"/>
      <c r="AR34" s="505"/>
      <c r="AS34" s="474"/>
      <c r="AT34" s="474"/>
      <c r="AU34" s="474"/>
      <c r="AV34" s="1524">
        <v>6</v>
      </c>
      <c r="AW34" s="1524"/>
      <c r="AX34" s="474" t="s">
        <v>16</v>
      </c>
      <c r="AY34" s="468"/>
      <c r="AZ34" s="216"/>
      <c r="BA34" s="226"/>
      <c r="BB34" s="473">
        <f t="shared" si="0"/>
        <v>6</v>
      </c>
      <c r="BC34" s="268"/>
    </row>
    <row r="35" spans="1:55" ht="17.100000000000001" customHeight="1">
      <c r="A35" s="229">
        <v>71</v>
      </c>
      <c r="B35" s="229">
        <v>5207</v>
      </c>
      <c r="C35" s="467" t="s">
        <v>1943</v>
      </c>
      <c r="D35" s="375"/>
      <c r="E35" s="278"/>
      <c r="F35" s="278"/>
      <c r="G35" s="278"/>
      <c r="H35" s="278"/>
      <c r="I35" s="278"/>
      <c r="J35" s="278"/>
      <c r="K35" s="278"/>
      <c r="L35" s="279"/>
      <c r="M35" s="375"/>
      <c r="N35" s="278"/>
      <c r="O35" s="278"/>
      <c r="P35" s="209"/>
      <c r="Q35" s="208"/>
      <c r="R35" s="208"/>
      <c r="S35" s="208"/>
      <c r="T35" s="385"/>
      <c r="U35" s="257" t="s">
        <v>1916</v>
      </c>
      <c r="V35" s="257"/>
      <c r="W35" s="257"/>
      <c r="X35" s="257"/>
      <c r="Y35" s="257"/>
      <c r="Z35" s="257"/>
      <c r="AA35" s="505"/>
      <c r="AB35" s="505"/>
      <c r="AC35" s="505"/>
      <c r="AD35" s="505"/>
      <c r="AE35" s="505"/>
      <c r="AF35" s="505"/>
      <c r="AG35" s="505"/>
      <c r="AH35" s="505"/>
      <c r="AI35" s="505"/>
      <c r="AJ35" s="505"/>
      <c r="AK35" s="505"/>
      <c r="AL35" s="505"/>
      <c r="AM35" s="505"/>
      <c r="AN35" s="505"/>
      <c r="AO35" s="505"/>
      <c r="AP35" s="505"/>
      <c r="AQ35" s="505"/>
      <c r="AR35" s="505"/>
      <c r="AS35" s="474"/>
      <c r="AT35" s="474"/>
      <c r="AU35" s="474"/>
      <c r="AV35" s="1524">
        <v>5</v>
      </c>
      <c r="AW35" s="1524"/>
      <c r="AX35" s="474" t="s">
        <v>16</v>
      </c>
      <c r="AY35" s="468"/>
      <c r="AZ35" s="216"/>
      <c r="BA35" s="226"/>
      <c r="BB35" s="473">
        <f t="shared" si="0"/>
        <v>5</v>
      </c>
      <c r="BC35" s="268"/>
    </row>
    <row r="36" spans="1:55" ht="17.100000000000001" customHeight="1">
      <c r="A36" s="229">
        <v>71</v>
      </c>
      <c r="B36" s="229">
        <v>5208</v>
      </c>
      <c r="C36" s="467" t="s">
        <v>1944</v>
      </c>
      <c r="D36" s="375"/>
      <c r="E36" s="278"/>
      <c r="F36" s="278"/>
      <c r="G36" s="278"/>
      <c r="H36" s="278"/>
      <c r="I36" s="278"/>
      <c r="J36" s="278"/>
      <c r="K36" s="278"/>
      <c r="L36" s="279"/>
      <c r="M36" s="375"/>
      <c r="N36" s="278"/>
      <c r="O36" s="278"/>
      <c r="P36" s="209"/>
      <c r="Q36" s="208"/>
      <c r="R36" s="208"/>
      <c r="S36" s="208"/>
      <c r="T36" s="385"/>
      <c r="U36" s="257" t="s">
        <v>1918</v>
      </c>
      <c r="V36" s="257"/>
      <c r="W36" s="257"/>
      <c r="X36" s="257"/>
      <c r="Y36" s="257"/>
      <c r="Z36" s="257"/>
      <c r="AA36" s="505"/>
      <c r="AB36" s="505"/>
      <c r="AC36" s="505"/>
      <c r="AD36" s="505"/>
      <c r="AE36" s="505"/>
      <c r="AF36" s="505"/>
      <c r="AG36" s="505"/>
      <c r="AH36" s="505"/>
      <c r="AI36" s="505"/>
      <c r="AJ36" s="505"/>
      <c r="AK36" s="505"/>
      <c r="AL36" s="505"/>
      <c r="AM36" s="505"/>
      <c r="AN36" s="505"/>
      <c r="AO36" s="505"/>
      <c r="AP36" s="505"/>
      <c r="AQ36" s="505"/>
      <c r="AR36" s="505"/>
      <c r="AS36" s="474"/>
      <c r="AT36" s="474"/>
      <c r="AU36" s="474"/>
      <c r="AV36" s="1524">
        <v>5</v>
      </c>
      <c r="AW36" s="1524"/>
      <c r="AX36" s="474" t="s">
        <v>16</v>
      </c>
      <c r="AY36" s="468"/>
      <c r="AZ36" s="216"/>
      <c r="BA36" s="226"/>
      <c r="BB36" s="473">
        <f t="shared" si="0"/>
        <v>5</v>
      </c>
      <c r="BC36" s="268"/>
    </row>
    <row r="37" spans="1:55" ht="17.100000000000001" customHeight="1">
      <c r="A37" s="229">
        <v>71</v>
      </c>
      <c r="B37" s="229">
        <v>5209</v>
      </c>
      <c r="C37" s="467" t="s">
        <v>1945</v>
      </c>
      <c r="D37" s="375"/>
      <c r="E37" s="278"/>
      <c r="F37" s="278"/>
      <c r="G37" s="278"/>
      <c r="H37" s="278"/>
      <c r="I37" s="278"/>
      <c r="J37" s="278"/>
      <c r="K37" s="278"/>
      <c r="L37" s="279"/>
      <c r="M37" s="375"/>
      <c r="N37" s="278"/>
      <c r="O37" s="278"/>
      <c r="P37" s="209"/>
      <c r="Q37" s="208"/>
      <c r="R37" s="208"/>
      <c r="S37" s="208"/>
      <c r="T37" s="385"/>
      <c r="U37" s="257" t="s">
        <v>1920</v>
      </c>
      <c r="V37" s="257"/>
      <c r="W37" s="257"/>
      <c r="X37" s="257"/>
      <c r="Y37" s="257"/>
      <c r="Z37" s="257"/>
      <c r="AA37" s="505"/>
      <c r="AB37" s="505"/>
      <c r="AC37" s="505"/>
      <c r="AD37" s="505"/>
      <c r="AE37" s="505"/>
      <c r="AF37" s="505"/>
      <c r="AG37" s="505"/>
      <c r="AH37" s="505"/>
      <c r="AI37" s="505"/>
      <c r="AJ37" s="505"/>
      <c r="AK37" s="505"/>
      <c r="AL37" s="505"/>
      <c r="AM37" s="505"/>
      <c r="AN37" s="505"/>
      <c r="AO37" s="505"/>
      <c r="AP37" s="505"/>
      <c r="AQ37" s="505"/>
      <c r="AR37" s="505"/>
      <c r="AS37" s="474"/>
      <c r="AT37" s="474"/>
      <c r="AU37" s="474"/>
      <c r="AV37" s="1524">
        <v>4</v>
      </c>
      <c r="AW37" s="1524"/>
      <c r="AX37" s="474" t="s">
        <v>16</v>
      </c>
      <c r="AY37" s="468"/>
      <c r="AZ37" s="216"/>
      <c r="BA37" s="226"/>
      <c r="BB37" s="473">
        <f t="shared" si="0"/>
        <v>4</v>
      </c>
      <c r="BC37" s="268"/>
    </row>
    <row r="38" spans="1:55" ht="17.100000000000001" customHeight="1">
      <c r="A38" s="229">
        <v>71</v>
      </c>
      <c r="B38" s="229">
        <v>5210</v>
      </c>
      <c r="C38" s="467" t="s">
        <v>1946</v>
      </c>
      <c r="D38" s="375"/>
      <c r="E38" s="278"/>
      <c r="F38" s="278"/>
      <c r="G38" s="278"/>
      <c r="H38" s="278"/>
      <c r="I38" s="278"/>
      <c r="J38" s="278"/>
      <c r="K38" s="278"/>
      <c r="L38" s="279"/>
      <c r="M38" s="375"/>
      <c r="N38" s="278"/>
      <c r="O38" s="278"/>
      <c r="P38" s="209"/>
      <c r="Q38" s="208"/>
      <c r="R38" s="208"/>
      <c r="S38" s="208"/>
      <c r="T38" s="385"/>
      <c r="U38" s="257" t="s">
        <v>1922</v>
      </c>
      <c r="V38" s="257"/>
      <c r="W38" s="257"/>
      <c r="X38" s="257"/>
      <c r="Y38" s="257"/>
      <c r="Z38" s="257"/>
      <c r="AA38" s="505"/>
      <c r="AB38" s="505"/>
      <c r="AC38" s="505"/>
      <c r="AD38" s="505"/>
      <c r="AE38" s="505"/>
      <c r="AF38" s="505"/>
      <c r="AG38" s="505"/>
      <c r="AH38" s="505"/>
      <c r="AI38" s="505"/>
      <c r="AJ38" s="505"/>
      <c r="AK38" s="505"/>
      <c r="AL38" s="505"/>
      <c r="AM38" s="505"/>
      <c r="AN38" s="505"/>
      <c r="AO38" s="505"/>
      <c r="AP38" s="505"/>
      <c r="AQ38" s="505"/>
      <c r="AR38" s="505"/>
      <c r="AS38" s="474"/>
      <c r="AT38" s="474"/>
      <c r="AU38" s="474"/>
      <c r="AV38" s="1524">
        <v>4</v>
      </c>
      <c r="AW38" s="1524"/>
      <c r="AX38" s="474" t="s">
        <v>16</v>
      </c>
      <c r="AY38" s="468"/>
      <c r="AZ38" s="216"/>
      <c r="BA38" s="226"/>
      <c r="BB38" s="473">
        <f t="shared" si="0"/>
        <v>4</v>
      </c>
      <c r="BC38" s="268"/>
    </row>
    <row r="39" spans="1:55" ht="17.100000000000001" customHeight="1">
      <c r="A39" s="229">
        <v>71</v>
      </c>
      <c r="B39" s="229">
        <v>5211</v>
      </c>
      <c r="C39" s="467" t="s">
        <v>1947</v>
      </c>
      <c r="D39" s="375"/>
      <c r="E39" s="278"/>
      <c r="F39" s="278"/>
      <c r="G39" s="278"/>
      <c r="H39" s="278"/>
      <c r="I39" s="278"/>
      <c r="J39" s="278"/>
      <c r="K39" s="278"/>
      <c r="L39" s="279"/>
      <c r="M39" s="375"/>
      <c r="N39" s="278"/>
      <c r="O39" s="278"/>
      <c r="P39" s="209"/>
      <c r="Q39" s="208"/>
      <c r="R39" s="208"/>
      <c r="S39" s="208"/>
      <c r="T39" s="385"/>
      <c r="U39" s="257" t="s">
        <v>1924</v>
      </c>
      <c r="V39" s="257"/>
      <c r="W39" s="257"/>
      <c r="X39" s="257"/>
      <c r="Y39" s="257"/>
      <c r="Z39" s="257"/>
      <c r="AA39" s="505"/>
      <c r="AB39" s="505"/>
      <c r="AC39" s="505"/>
      <c r="AD39" s="505"/>
      <c r="AE39" s="505"/>
      <c r="AF39" s="505"/>
      <c r="AG39" s="505"/>
      <c r="AH39" s="505"/>
      <c r="AI39" s="505"/>
      <c r="AJ39" s="505"/>
      <c r="AK39" s="505"/>
      <c r="AL39" s="505"/>
      <c r="AM39" s="505"/>
      <c r="AN39" s="505"/>
      <c r="AO39" s="505"/>
      <c r="AP39" s="505"/>
      <c r="AQ39" s="505"/>
      <c r="AR39" s="505"/>
      <c r="AS39" s="474"/>
      <c r="AT39" s="474"/>
      <c r="AU39" s="474"/>
      <c r="AV39" s="1524">
        <v>4</v>
      </c>
      <c r="AW39" s="1524"/>
      <c r="AX39" s="474" t="s">
        <v>16</v>
      </c>
      <c r="AY39" s="468"/>
      <c r="AZ39" s="216"/>
      <c r="BA39" s="226"/>
      <c r="BB39" s="473">
        <f t="shared" si="0"/>
        <v>4</v>
      </c>
      <c r="BC39" s="268"/>
    </row>
    <row r="40" spans="1:55" ht="17.100000000000001" customHeight="1">
      <c r="A40" s="229">
        <v>71</v>
      </c>
      <c r="B40" s="229">
        <v>5212</v>
      </c>
      <c r="C40" s="467" t="s">
        <v>1948</v>
      </c>
      <c r="D40" s="375"/>
      <c r="E40" s="278"/>
      <c r="F40" s="278"/>
      <c r="G40" s="278"/>
      <c r="H40" s="278"/>
      <c r="I40" s="278"/>
      <c r="J40" s="278"/>
      <c r="K40" s="278"/>
      <c r="L40" s="279"/>
      <c r="M40" s="375"/>
      <c r="N40" s="278"/>
      <c r="O40" s="278"/>
      <c r="P40" s="209"/>
      <c r="Q40" s="208"/>
      <c r="R40" s="208"/>
      <c r="S40" s="208"/>
      <c r="T40" s="385"/>
      <c r="U40" s="257" t="s">
        <v>1926</v>
      </c>
      <c r="V40" s="257"/>
      <c r="W40" s="257"/>
      <c r="X40" s="257"/>
      <c r="Y40" s="257"/>
      <c r="Z40" s="257"/>
      <c r="AA40" s="505"/>
      <c r="AB40" s="505"/>
      <c r="AC40" s="505"/>
      <c r="AD40" s="505"/>
      <c r="AE40" s="505"/>
      <c r="AF40" s="505"/>
      <c r="AG40" s="505"/>
      <c r="AH40" s="505"/>
      <c r="AI40" s="505"/>
      <c r="AJ40" s="505"/>
      <c r="AK40" s="505"/>
      <c r="AL40" s="505"/>
      <c r="AM40" s="505"/>
      <c r="AN40" s="505"/>
      <c r="AO40" s="505"/>
      <c r="AP40" s="505"/>
      <c r="AQ40" s="505"/>
      <c r="AR40" s="505"/>
      <c r="AS40" s="474"/>
      <c r="AT40" s="474"/>
      <c r="AU40" s="474"/>
      <c r="AV40" s="1524">
        <v>3</v>
      </c>
      <c r="AW40" s="1524"/>
      <c r="AX40" s="474" t="s">
        <v>16</v>
      </c>
      <c r="AY40" s="468"/>
      <c r="AZ40" s="216"/>
      <c r="BA40" s="226"/>
      <c r="BB40" s="473">
        <f t="shared" si="0"/>
        <v>3</v>
      </c>
      <c r="BC40" s="268"/>
    </row>
    <row r="41" spans="1:55" ht="17.100000000000001" customHeight="1">
      <c r="A41" s="229">
        <v>71</v>
      </c>
      <c r="B41" s="229">
        <v>5213</v>
      </c>
      <c r="C41" s="467" t="s">
        <v>1949</v>
      </c>
      <c r="D41" s="375"/>
      <c r="E41" s="278"/>
      <c r="F41" s="278"/>
      <c r="G41" s="278"/>
      <c r="H41" s="278"/>
      <c r="I41" s="278"/>
      <c r="J41" s="278"/>
      <c r="K41" s="278"/>
      <c r="L41" s="279"/>
      <c r="M41" s="375"/>
      <c r="N41" s="278"/>
      <c r="O41" s="278"/>
      <c r="P41" s="209"/>
      <c r="Q41" s="208"/>
      <c r="R41" s="208"/>
      <c r="S41" s="208"/>
      <c r="T41" s="385"/>
      <c r="U41" s="257" t="s">
        <v>1928</v>
      </c>
      <c r="V41" s="257"/>
      <c r="W41" s="257"/>
      <c r="X41" s="257"/>
      <c r="Y41" s="257"/>
      <c r="Z41" s="257"/>
      <c r="AA41" s="505"/>
      <c r="AB41" s="505"/>
      <c r="AC41" s="505"/>
      <c r="AD41" s="505"/>
      <c r="AE41" s="505"/>
      <c r="AF41" s="505"/>
      <c r="AG41" s="505"/>
      <c r="AH41" s="505"/>
      <c r="AI41" s="505"/>
      <c r="AJ41" s="505"/>
      <c r="AK41" s="505"/>
      <c r="AL41" s="505"/>
      <c r="AM41" s="505"/>
      <c r="AN41" s="505"/>
      <c r="AO41" s="505"/>
      <c r="AP41" s="505"/>
      <c r="AQ41" s="505"/>
      <c r="AR41" s="505"/>
      <c r="AS41" s="474"/>
      <c r="AT41" s="474"/>
      <c r="AU41" s="474"/>
      <c r="AV41" s="1524">
        <v>3</v>
      </c>
      <c r="AW41" s="1524"/>
      <c r="AX41" s="474" t="s">
        <v>16</v>
      </c>
      <c r="AY41" s="468"/>
      <c r="AZ41" s="216"/>
      <c r="BA41" s="226"/>
      <c r="BB41" s="473">
        <f t="shared" si="0"/>
        <v>3</v>
      </c>
      <c r="BC41" s="268"/>
    </row>
    <row r="42" spans="1:55" ht="17.100000000000001" customHeight="1">
      <c r="A42" s="229">
        <v>71</v>
      </c>
      <c r="B42" s="229">
        <v>5214</v>
      </c>
      <c r="C42" s="467" t="s">
        <v>1950</v>
      </c>
      <c r="D42" s="375"/>
      <c r="E42" s="278"/>
      <c r="F42" s="278"/>
      <c r="G42" s="278"/>
      <c r="H42" s="278"/>
      <c r="I42" s="278"/>
      <c r="J42" s="278"/>
      <c r="K42" s="278"/>
      <c r="L42" s="279"/>
      <c r="M42" s="375"/>
      <c r="N42" s="278"/>
      <c r="O42" s="278"/>
      <c r="P42" s="209"/>
      <c r="Q42" s="208"/>
      <c r="R42" s="208"/>
      <c r="S42" s="208"/>
      <c r="T42" s="385"/>
      <c r="U42" s="257" t="s">
        <v>1930</v>
      </c>
      <c r="V42" s="257"/>
      <c r="W42" s="257"/>
      <c r="X42" s="257"/>
      <c r="Y42" s="257"/>
      <c r="Z42" s="257"/>
      <c r="AA42" s="505"/>
      <c r="AB42" s="505"/>
      <c r="AC42" s="505"/>
      <c r="AD42" s="505"/>
      <c r="AE42" s="505"/>
      <c r="AF42" s="505"/>
      <c r="AG42" s="505"/>
      <c r="AH42" s="505"/>
      <c r="AI42" s="505"/>
      <c r="AJ42" s="505"/>
      <c r="AK42" s="505"/>
      <c r="AL42" s="505"/>
      <c r="AM42" s="505"/>
      <c r="AN42" s="505"/>
      <c r="AO42" s="505"/>
      <c r="AP42" s="505"/>
      <c r="AQ42" s="505"/>
      <c r="AR42" s="505"/>
      <c r="AS42" s="474"/>
      <c r="AT42" s="474"/>
      <c r="AU42" s="474"/>
      <c r="AV42" s="1524">
        <v>3</v>
      </c>
      <c r="AW42" s="1524"/>
      <c r="AX42" s="474" t="s">
        <v>16</v>
      </c>
      <c r="AY42" s="468"/>
      <c r="AZ42" s="216"/>
      <c r="BA42" s="226"/>
      <c r="BB42" s="473">
        <f t="shared" si="0"/>
        <v>3</v>
      </c>
      <c r="BC42" s="268"/>
    </row>
    <row r="43" spans="1:55" ht="17.100000000000001" customHeight="1">
      <c r="A43" s="229">
        <v>71</v>
      </c>
      <c r="B43" s="229">
        <v>5215</v>
      </c>
      <c r="C43" s="467" t="s">
        <v>1951</v>
      </c>
      <c r="D43" s="375"/>
      <c r="E43" s="278"/>
      <c r="F43" s="278"/>
      <c r="G43" s="278"/>
      <c r="H43" s="278"/>
      <c r="I43" s="278"/>
      <c r="J43" s="278"/>
      <c r="K43" s="278"/>
      <c r="L43" s="279"/>
      <c r="M43" s="375"/>
      <c r="N43" s="278"/>
      <c r="O43" s="278"/>
      <c r="P43" s="209"/>
      <c r="Q43" s="208"/>
      <c r="R43" s="208"/>
      <c r="S43" s="208"/>
      <c r="T43" s="385"/>
      <c r="U43" s="257" t="s">
        <v>1932</v>
      </c>
      <c r="V43" s="257"/>
      <c r="W43" s="257"/>
      <c r="X43" s="257"/>
      <c r="Y43" s="257"/>
      <c r="Z43" s="257"/>
      <c r="AA43" s="505"/>
      <c r="AB43" s="505"/>
      <c r="AC43" s="505"/>
      <c r="AD43" s="505"/>
      <c r="AE43" s="505"/>
      <c r="AF43" s="505"/>
      <c r="AG43" s="505"/>
      <c r="AH43" s="505"/>
      <c r="AI43" s="505"/>
      <c r="AJ43" s="505"/>
      <c r="AK43" s="505"/>
      <c r="AL43" s="505"/>
      <c r="AM43" s="505"/>
      <c r="AN43" s="505"/>
      <c r="AO43" s="505"/>
      <c r="AP43" s="505"/>
      <c r="AQ43" s="505"/>
      <c r="AR43" s="505"/>
      <c r="AS43" s="474"/>
      <c r="AT43" s="474"/>
      <c r="AU43" s="474"/>
      <c r="AV43" s="1524">
        <v>3</v>
      </c>
      <c r="AW43" s="1524"/>
      <c r="AX43" s="474" t="s">
        <v>16</v>
      </c>
      <c r="AY43" s="468"/>
      <c r="AZ43" s="216"/>
      <c r="BA43" s="226"/>
      <c r="BB43" s="473">
        <f t="shared" si="0"/>
        <v>3</v>
      </c>
      <c r="BC43" s="268"/>
    </row>
    <row r="44" spans="1:55" ht="17.100000000000001" customHeight="1">
      <c r="A44" s="229">
        <v>71</v>
      </c>
      <c r="B44" s="229">
        <v>5216</v>
      </c>
      <c r="C44" s="467" t="s">
        <v>1952</v>
      </c>
      <c r="D44" s="394"/>
      <c r="E44" s="282"/>
      <c r="F44" s="282"/>
      <c r="G44" s="282"/>
      <c r="H44" s="282"/>
      <c r="I44" s="282"/>
      <c r="J44" s="282"/>
      <c r="K44" s="282"/>
      <c r="L44" s="283"/>
      <c r="M44" s="394"/>
      <c r="N44" s="282"/>
      <c r="O44" s="282"/>
      <c r="P44" s="217"/>
      <c r="Q44" s="216"/>
      <c r="R44" s="216"/>
      <c r="S44" s="216"/>
      <c r="T44" s="226"/>
      <c r="U44" s="257" t="s">
        <v>1934</v>
      </c>
      <c r="V44" s="257"/>
      <c r="W44" s="257"/>
      <c r="X44" s="257"/>
      <c r="Y44" s="257"/>
      <c r="Z44" s="257"/>
      <c r="AA44" s="505"/>
      <c r="AB44" s="505"/>
      <c r="AC44" s="505"/>
      <c r="AD44" s="505"/>
      <c r="AE44" s="505"/>
      <c r="AF44" s="505"/>
      <c r="AG44" s="505"/>
      <c r="AH44" s="505"/>
      <c r="AI44" s="505"/>
      <c r="AJ44" s="505"/>
      <c r="AK44" s="505"/>
      <c r="AL44" s="505"/>
      <c r="AM44" s="505"/>
      <c r="AN44" s="505"/>
      <c r="AO44" s="505"/>
      <c r="AP44" s="505"/>
      <c r="AQ44" s="505"/>
      <c r="AR44" s="505"/>
      <c r="AS44" s="474"/>
      <c r="AT44" s="474"/>
      <c r="AU44" s="474"/>
      <c r="AV44" s="1524">
        <v>3</v>
      </c>
      <c r="AW44" s="1524"/>
      <c r="AX44" s="474" t="s">
        <v>16</v>
      </c>
      <c r="AY44" s="468"/>
      <c r="AZ44" s="216"/>
      <c r="BA44" s="226"/>
      <c r="BB44" s="473">
        <f t="shared" si="0"/>
        <v>3</v>
      </c>
      <c r="BC44" s="268"/>
    </row>
    <row r="45" spans="1:55" ht="17.100000000000001" customHeight="1">
      <c r="A45" s="229">
        <v>71</v>
      </c>
      <c r="B45" s="337">
        <v>5485</v>
      </c>
      <c r="C45" s="254" t="s">
        <v>1953</v>
      </c>
      <c r="D45" s="504" t="s">
        <v>1954</v>
      </c>
      <c r="E45" s="592"/>
      <c r="F45" s="592"/>
      <c r="G45" s="484"/>
      <c r="H45" s="484"/>
      <c r="I45" s="484"/>
      <c r="J45" s="484"/>
      <c r="K45" s="484"/>
      <c r="L45" s="484"/>
      <c r="M45" s="484"/>
      <c r="N45" s="484"/>
      <c r="O45" s="484"/>
      <c r="P45" s="484"/>
      <c r="Q45" s="484"/>
      <c r="R45" s="484"/>
      <c r="S45" s="484"/>
      <c r="T45" s="484"/>
      <c r="U45" s="484"/>
      <c r="V45" s="484"/>
      <c r="W45" s="484"/>
      <c r="X45" s="484"/>
      <c r="Y45" s="484"/>
      <c r="Z45" s="484"/>
      <c r="AA45" s="486"/>
      <c r="AB45" s="486"/>
      <c r="AC45" s="486"/>
      <c r="AD45" s="486"/>
      <c r="AE45" s="486"/>
      <c r="AF45" s="486"/>
      <c r="AG45" s="486"/>
      <c r="AH45" s="486"/>
      <c r="AI45" s="486"/>
      <c r="AJ45" s="486"/>
      <c r="AK45" s="486"/>
      <c r="AL45" s="486"/>
      <c r="AM45" s="486"/>
      <c r="AN45" s="486"/>
      <c r="AO45" s="486"/>
      <c r="AP45" s="486"/>
      <c r="AQ45" s="486"/>
      <c r="AR45" s="486"/>
      <c r="AS45" s="1589"/>
      <c r="AT45" s="1590"/>
      <c r="AU45" s="488"/>
      <c r="AV45" s="1522">
        <v>12</v>
      </c>
      <c r="AW45" s="1521"/>
      <c r="AX45" s="488" t="s">
        <v>16</v>
      </c>
      <c r="AY45" s="571"/>
      <c r="AZ45" s="572"/>
      <c r="BA45" s="573"/>
      <c r="BB45" s="500">
        <f t="shared" si="0"/>
        <v>12</v>
      </c>
      <c r="BC45" s="268"/>
    </row>
    <row r="46" spans="1:55" ht="17.100000000000001" customHeight="1">
      <c r="A46" s="229">
        <v>71</v>
      </c>
      <c r="B46" s="337">
        <v>6590</v>
      </c>
      <c r="C46" s="254" t="s">
        <v>1955</v>
      </c>
      <c r="D46" s="556" t="s">
        <v>1956</v>
      </c>
      <c r="E46" s="593"/>
      <c r="F46" s="593"/>
      <c r="G46" s="257"/>
      <c r="H46" s="257"/>
      <c r="I46" s="257"/>
      <c r="J46" s="257"/>
      <c r="K46" s="257"/>
      <c r="L46" s="257"/>
      <c r="M46" s="257"/>
      <c r="N46" s="257"/>
      <c r="O46" s="257"/>
      <c r="P46" s="257"/>
      <c r="Q46" s="257"/>
      <c r="R46" s="257"/>
      <c r="S46" s="257"/>
      <c r="T46" s="257"/>
      <c r="U46" s="257"/>
      <c r="V46" s="257"/>
      <c r="W46" s="257"/>
      <c r="X46" s="257"/>
      <c r="Y46" s="257"/>
      <c r="Z46" s="257"/>
      <c r="AA46" s="505"/>
      <c r="AB46" s="505"/>
      <c r="AC46" s="505"/>
      <c r="AD46" s="505"/>
      <c r="AE46" s="505"/>
      <c r="AF46" s="505"/>
      <c r="AG46" s="505"/>
      <c r="AH46" s="505"/>
      <c r="AI46" s="505"/>
      <c r="AJ46" s="505"/>
      <c r="AK46" s="505"/>
      <c r="AL46" s="505"/>
      <c r="AM46" s="505"/>
      <c r="AN46" s="505"/>
      <c r="AO46" s="505"/>
      <c r="AP46" s="505"/>
      <c r="AQ46" s="505"/>
      <c r="AR46" s="505"/>
      <c r="AS46" s="1557"/>
      <c r="AT46" s="1557"/>
      <c r="AU46" s="474"/>
      <c r="AV46" s="1524">
        <v>240</v>
      </c>
      <c r="AW46" s="1524"/>
      <c r="AX46" s="474" t="s">
        <v>16</v>
      </c>
      <c r="AY46" s="468"/>
      <c r="AZ46" s="216"/>
      <c r="BA46" s="226"/>
      <c r="BB46" s="473">
        <f t="shared" si="0"/>
        <v>240</v>
      </c>
      <c r="BC46" s="330"/>
    </row>
    <row r="47" spans="1:55" ht="17.100000000000001" customHeight="1">
      <c r="A47" s="229">
        <v>71</v>
      </c>
      <c r="B47" s="337">
        <v>6621</v>
      </c>
      <c r="C47" s="467" t="s">
        <v>1957</v>
      </c>
      <c r="D47" s="231" t="s">
        <v>1958</v>
      </c>
      <c r="E47" s="594"/>
      <c r="F47" s="594"/>
      <c r="G47" s="594"/>
      <c r="H47" s="594"/>
      <c r="I47" s="594"/>
      <c r="J47" s="594"/>
      <c r="K47" s="594"/>
      <c r="L47" s="595"/>
      <c r="M47" s="556" t="s">
        <v>1959</v>
      </c>
      <c r="N47" s="591"/>
      <c r="O47" s="591"/>
      <c r="P47" s="591"/>
      <c r="Q47" s="591"/>
      <c r="R47" s="591"/>
      <c r="S47" s="591"/>
      <c r="T47" s="596"/>
      <c r="V47" s="216"/>
      <c r="W47" s="257"/>
      <c r="X47" s="257"/>
      <c r="Y47" s="257"/>
      <c r="Z47" s="257"/>
      <c r="AA47" s="505"/>
      <c r="AB47" s="505"/>
      <c r="AC47" s="505"/>
      <c r="AD47" s="505"/>
      <c r="AE47" s="505"/>
      <c r="AF47" s="505"/>
      <c r="AG47" s="505"/>
      <c r="AH47" s="505"/>
      <c r="AI47" s="505"/>
      <c r="AJ47" s="505"/>
      <c r="AK47" s="505"/>
      <c r="AL47" s="505"/>
      <c r="AM47" s="505"/>
      <c r="AN47" s="505"/>
      <c r="AO47" s="505"/>
      <c r="AP47" s="505"/>
      <c r="AQ47" s="505"/>
      <c r="AR47" s="505"/>
      <c r="AS47" s="1557"/>
      <c r="AT47" s="1557"/>
      <c r="AU47" s="474"/>
      <c r="AV47" s="1524"/>
      <c r="AW47" s="1524"/>
      <c r="AX47" s="474" t="s">
        <v>16</v>
      </c>
      <c r="AY47" s="468"/>
      <c r="AZ47" s="216"/>
      <c r="BA47" s="226"/>
      <c r="BB47" s="473"/>
      <c r="BC47" s="268" t="s">
        <v>116</v>
      </c>
    </row>
    <row r="48" spans="1:55" ht="17.100000000000001" customHeight="1">
      <c r="A48" s="229">
        <v>71</v>
      </c>
      <c r="B48" s="337">
        <v>6616</v>
      </c>
      <c r="C48" s="467" t="s">
        <v>1960</v>
      </c>
      <c r="D48" s="597"/>
      <c r="E48" s="587"/>
      <c r="F48" s="587"/>
      <c r="G48" s="587"/>
      <c r="H48" s="587"/>
      <c r="I48" s="587"/>
      <c r="J48" s="587"/>
      <c r="K48" s="587"/>
      <c r="L48" s="587"/>
      <c r="M48" s="556" t="s">
        <v>1961</v>
      </c>
      <c r="N48" s="598"/>
      <c r="O48" s="598"/>
      <c r="P48" s="598"/>
      <c r="Q48" s="598"/>
      <c r="R48" s="598"/>
      <c r="S48" s="598"/>
      <c r="T48" s="599"/>
      <c r="U48" s="256"/>
      <c r="V48" s="257"/>
      <c r="W48" s="257"/>
      <c r="X48" s="257"/>
      <c r="Y48" s="257"/>
      <c r="Z48" s="257"/>
      <c r="AA48" s="505"/>
      <c r="AB48" s="505"/>
      <c r="AC48" s="505"/>
      <c r="AD48" s="505"/>
      <c r="AE48" s="505"/>
      <c r="AF48" s="505"/>
      <c r="AG48" s="505"/>
      <c r="AH48" s="505"/>
      <c r="AI48" s="505"/>
      <c r="AJ48" s="505"/>
      <c r="AK48" s="505"/>
      <c r="AL48" s="505"/>
      <c r="AM48" s="505"/>
      <c r="AN48" s="505"/>
      <c r="AO48" s="505"/>
      <c r="AP48" s="505"/>
      <c r="AQ48" s="505"/>
      <c r="AR48" s="505"/>
      <c r="AS48" s="474"/>
      <c r="AT48" s="474"/>
      <c r="AU48" s="474"/>
      <c r="AV48" s="1524"/>
      <c r="AW48" s="1524"/>
      <c r="AX48" s="474" t="s">
        <v>16</v>
      </c>
      <c r="AY48" s="468"/>
      <c r="AZ48" s="216"/>
      <c r="BA48" s="226"/>
      <c r="BB48" s="473"/>
      <c r="BC48" s="268"/>
    </row>
    <row r="49" spans="1:55" ht="17.100000000000001" customHeight="1">
      <c r="A49" s="229">
        <v>71</v>
      </c>
      <c r="B49" s="229">
        <v>6596</v>
      </c>
      <c r="C49" s="467" t="s">
        <v>1962</v>
      </c>
      <c r="D49" s="589"/>
      <c r="E49" s="587"/>
      <c r="F49" s="587"/>
      <c r="G49" s="587"/>
      <c r="H49" s="587"/>
      <c r="I49" s="587"/>
      <c r="J49" s="587"/>
      <c r="K49" s="587"/>
      <c r="L49" s="587"/>
      <c r="M49" s="399" t="s">
        <v>1963</v>
      </c>
      <c r="N49" s="598"/>
      <c r="O49" s="598"/>
      <c r="P49" s="598"/>
      <c r="Q49" s="598"/>
      <c r="R49" s="598"/>
      <c r="S49" s="598"/>
      <c r="T49" s="599"/>
      <c r="U49" s="256"/>
      <c r="V49" s="257"/>
      <c r="W49" s="257"/>
      <c r="X49" s="257"/>
      <c r="Y49" s="257"/>
      <c r="Z49" s="257"/>
      <c r="AA49" s="505"/>
      <c r="AB49" s="505"/>
      <c r="AC49" s="505"/>
      <c r="AD49" s="505"/>
      <c r="AE49" s="505"/>
      <c r="AF49" s="505"/>
      <c r="AG49" s="505"/>
      <c r="AH49" s="505"/>
      <c r="AI49" s="505"/>
      <c r="AJ49" s="505"/>
      <c r="AK49" s="505"/>
      <c r="AL49" s="505"/>
      <c r="AM49" s="505"/>
      <c r="AN49" s="505"/>
      <c r="AO49" s="505"/>
      <c r="AP49" s="505"/>
      <c r="AQ49" s="505"/>
      <c r="AR49" s="505"/>
      <c r="AS49" s="474"/>
      <c r="AT49" s="474"/>
      <c r="AU49" s="474"/>
      <c r="AV49" s="1524"/>
      <c r="AW49" s="1524"/>
      <c r="AX49" s="474" t="s">
        <v>16</v>
      </c>
      <c r="AY49" s="468"/>
      <c r="AZ49" s="216"/>
      <c r="BA49" s="226"/>
      <c r="BB49" s="473"/>
      <c r="BC49" s="268"/>
    </row>
    <row r="50" spans="1:55" ht="17.100000000000001" customHeight="1">
      <c r="A50" s="229">
        <v>71</v>
      </c>
      <c r="B50" s="229">
        <v>6601</v>
      </c>
      <c r="C50" s="467" t="s">
        <v>1964</v>
      </c>
      <c r="D50" s="589"/>
      <c r="E50" s="587"/>
      <c r="F50" s="587"/>
      <c r="G50" s="587"/>
      <c r="H50" s="587"/>
      <c r="I50" s="587"/>
      <c r="J50" s="587"/>
      <c r="K50" s="587"/>
      <c r="L50" s="587"/>
      <c r="M50" s="399" t="s">
        <v>1965</v>
      </c>
      <c r="N50" s="257"/>
      <c r="O50" s="591"/>
      <c r="P50" s="591"/>
      <c r="Q50" s="591"/>
      <c r="R50" s="591"/>
      <c r="S50" s="591"/>
      <c r="T50" s="596"/>
      <c r="U50" s="600"/>
      <c r="V50" s="216"/>
      <c r="W50" s="257"/>
      <c r="X50" s="257"/>
      <c r="Y50" s="257"/>
      <c r="Z50" s="257"/>
      <c r="AA50" s="505"/>
      <c r="AB50" s="505"/>
      <c r="AC50" s="505"/>
      <c r="AD50" s="505"/>
      <c r="AE50" s="505"/>
      <c r="AF50" s="505"/>
      <c r="AG50" s="505"/>
      <c r="AH50" s="505"/>
      <c r="AI50" s="505"/>
      <c r="AJ50" s="505"/>
      <c r="AK50" s="505"/>
      <c r="AL50" s="505"/>
      <c r="AM50" s="505"/>
      <c r="AN50" s="505"/>
      <c r="AO50" s="505"/>
      <c r="AP50" s="505"/>
      <c r="AQ50" s="505"/>
      <c r="AR50" s="505"/>
      <c r="AS50" s="1557"/>
      <c r="AT50" s="1557"/>
      <c r="AU50" s="474"/>
      <c r="AV50" s="1524"/>
      <c r="AW50" s="1524"/>
      <c r="AX50" s="474" t="s">
        <v>16</v>
      </c>
      <c r="AY50" s="468"/>
      <c r="AZ50" s="216"/>
      <c r="BA50" s="226"/>
      <c r="BB50" s="473"/>
      <c r="BC50" s="268"/>
    </row>
    <row r="51" spans="1:55" ht="17.100000000000001" customHeight="1">
      <c r="A51" s="229">
        <v>71</v>
      </c>
      <c r="B51" s="337">
        <v>6606</v>
      </c>
      <c r="C51" s="467" t="s">
        <v>1966</v>
      </c>
      <c r="D51" s="589"/>
      <c r="E51" s="587"/>
      <c r="F51" s="587"/>
      <c r="G51" s="587"/>
      <c r="H51" s="587"/>
      <c r="I51" s="587"/>
      <c r="J51" s="587"/>
      <c r="K51" s="587"/>
      <c r="L51" s="587"/>
      <c r="M51" s="399" t="s">
        <v>1967</v>
      </c>
      <c r="N51" s="257"/>
      <c r="O51" s="591"/>
      <c r="P51" s="591"/>
      <c r="Q51" s="591"/>
      <c r="R51" s="591"/>
      <c r="S51" s="591"/>
      <c r="T51" s="596"/>
      <c r="U51" s="600"/>
      <c r="V51" s="216"/>
      <c r="W51" s="257"/>
      <c r="X51" s="257"/>
      <c r="Y51" s="257"/>
      <c r="Z51" s="257"/>
      <c r="AA51" s="505"/>
      <c r="AB51" s="505"/>
      <c r="AC51" s="505"/>
      <c r="AD51" s="505"/>
      <c r="AE51" s="505"/>
      <c r="AF51" s="505"/>
      <c r="AG51" s="505"/>
      <c r="AH51" s="505"/>
      <c r="AI51" s="505"/>
      <c r="AJ51" s="505"/>
      <c r="AK51" s="505"/>
      <c r="AL51" s="505"/>
      <c r="AM51" s="505"/>
      <c r="AN51" s="505"/>
      <c r="AO51" s="505"/>
      <c r="AP51" s="505"/>
      <c r="AQ51" s="505"/>
      <c r="AR51" s="505"/>
      <c r="AS51" s="1557"/>
      <c r="AT51" s="1557"/>
      <c r="AU51" s="474"/>
      <c r="AV51" s="1524"/>
      <c r="AW51" s="1524"/>
      <c r="AX51" s="474" t="s">
        <v>16</v>
      </c>
      <c r="AY51" s="468"/>
      <c r="AZ51" s="216"/>
      <c r="BA51" s="226"/>
      <c r="BB51" s="473"/>
      <c r="BC51" s="268"/>
    </row>
    <row r="52" spans="1:55" ht="17.100000000000001" customHeight="1">
      <c r="A52" s="229">
        <v>71</v>
      </c>
      <c r="B52" s="337">
        <v>6611</v>
      </c>
      <c r="C52" s="467" t="s">
        <v>1968</v>
      </c>
      <c r="D52" s="556" t="s">
        <v>1969</v>
      </c>
      <c r="E52" s="593"/>
      <c r="F52" s="593"/>
      <c r="G52" s="257"/>
      <c r="H52" s="257"/>
      <c r="I52" s="257"/>
      <c r="J52" s="257"/>
      <c r="K52" s="257"/>
      <c r="L52" s="257"/>
      <c r="M52" s="257"/>
      <c r="N52" s="257"/>
      <c r="O52" s="257"/>
      <c r="P52" s="257"/>
      <c r="Q52" s="257"/>
      <c r="R52" s="257"/>
      <c r="S52" s="257"/>
      <c r="T52" s="257"/>
      <c r="U52" s="257"/>
      <c r="V52" s="257"/>
      <c r="W52" s="257"/>
      <c r="X52" s="257"/>
      <c r="Y52" s="257"/>
      <c r="Z52" s="257"/>
      <c r="AA52" s="505"/>
      <c r="AB52" s="505"/>
      <c r="AC52" s="505"/>
      <c r="AD52" s="505"/>
      <c r="AE52" s="505"/>
      <c r="AF52" s="505"/>
      <c r="AG52" s="505"/>
      <c r="AH52" s="505"/>
      <c r="AI52" s="505"/>
      <c r="AJ52" s="505"/>
      <c r="AK52" s="505"/>
      <c r="AL52" s="505"/>
      <c r="AM52" s="505"/>
      <c r="AN52" s="505"/>
      <c r="AO52" s="505"/>
      <c r="AP52" s="505"/>
      <c r="AQ52" s="505"/>
      <c r="AR52" s="505"/>
      <c r="AS52" s="1557"/>
      <c r="AT52" s="1557"/>
      <c r="AU52" s="474"/>
      <c r="AV52" s="1524"/>
      <c r="AW52" s="1524"/>
      <c r="AX52" s="474" t="s">
        <v>16</v>
      </c>
      <c r="AY52" s="468"/>
      <c r="AZ52" s="216"/>
      <c r="BA52" s="226"/>
      <c r="BB52" s="473"/>
      <c r="BC52" s="330"/>
    </row>
  </sheetData>
  <mergeCells count="56">
    <mergeCell ref="D11:L11"/>
    <mergeCell ref="M11:T11"/>
    <mergeCell ref="AV11:AW11"/>
    <mergeCell ref="AV17:AW17"/>
    <mergeCell ref="AV7:AW7"/>
    <mergeCell ref="AV8:AW8"/>
    <mergeCell ref="AV9:AW9"/>
    <mergeCell ref="AS10:AT10"/>
    <mergeCell ref="AV10:AW10"/>
    <mergeCell ref="AV12:AW12"/>
    <mergeCell ref="AV13:AW13"/>
    <mergeCell ref="AV14:AW14"/>
    <mergeCell ref="AV15:AW15"/>
    <mergeCell ref="AV16:AW16"/>
    <mergeCell ref="M28:T28"/>
    <mergeCell ref="AV28:AW28"/>
    <mergeCell ref="AV18:AW18"/>
    <mergeCell ref="AV19:AW19"/>
    <mergeCell ref="AV20:AW20"/>
    <mergeCell ref="AV21:AW21"/>
    <mergeCell ref="AV22:AW22"/>
    <mergeCell ref="AV23:AW23"/>
    <mergeCell ref="AV34:AW34"/>
    <mergeCell ref="AV24:AW24"/>
    <mergeCell ref="AV25:AW25"/>
    <mergeCell ref="AV26:AW26"/>
    <mergeCell ref="AV27:AW27"/>
    <mergeCell ref="AV29:AW29"/>
    <mergeCell ref="AV30:AW30"/>
    <mergeCell ref="AV31:AW31"/>
    <mergeCell ref="AV32:AW32"/>
    <mergeCell ref="AV33:AW33"/>
    <mergeCell ref="AS45:AT45"/>
    <mergeCell ref="AV45:AW45"/>
    <mergeCell ref="AV35:AW35"/>
    <mergeCell ref="AV36:AW36"/>
    <mergeCell ref="AV37:AW37"/>
    <mergeCell ref="AV38:AW38"/>
    <mergeCell ref="AV39:AW39"/>
    <mergeCell ref="AV40:AW40"/>
    <mergeCell ref="AV49:AW49"/>
    <mergeCell ref="AV41:AW41"/>
    <mergeCell ref="AV42:AW42"/>
    <mergeCell ref="AV43:AW43"/>
    <mergeCell ref="AV44:AW44"/>
    <mergeCell ref="AS46:AT46"/>
    <mergeCell ref="AV46:AW46"/>
    <mergeCell ref="AS47:AT47"/>
    <mergeCell ref="AV47:AW47"/>
    <mergeCell ref="AV48:AW48"/>
    <mergeCell ref="AS50:AT50"/>
    <mergeCell ref="AV50:AW50"/>
    <mergeCell ref="AS51:AT51"/>
    <mergeCell ref="AV51:AW51"/>
    <mergeCell ref="AS52:AT52"/>
    <mergeCell ref="AV52:AW52"/>
  </mergeCells>
  <phoneticPr fontId="1"/>
  <printOptions horizontalCentered="1"/>
  <pageMargins left="0.59055118110236227" right="0.59055118110236227" top="0.62992125984251968" bottom="0.39370078740157483" header="0.51181102362204722" footer="0.31496062992125984"/>
  <pageSetup paperSize="9" scale="46" orientation="portrait" r:id="rId1"/>
  <headerFooter>
    <oddHeader>&amp;R&amp;9福祉型障害児入所施設</oddHeader>
    <oddFooter>&amp;C&amp;14&amp;P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sheetPr>
  <dimension ref="A1:BL128"/>
  <sheetViews>
    <sheetView view="pageBreakPreview" zoomScaleNormal="100" zoomScaleSheetLayoutView="100" workbookViewId="0"/>
  </sheetViews>
  <sheetFormatPr defaultColWidth="9" defaultRowHeight="17.100000000000001" customHeight="1"/>
  <cols>
    <col min="1" max="1" width="4.625" style="206" customWidth="1"/>
    <col min="2" max="2" width="7.625" style="206" customWidth="1"/>
    <col min="3" max="3" width="32.125" style="207" customWidth="1"/>
    <col min="4" max="7" width="2.375" style="206" customWidth="1"/>
    <col min="8" max="26" width="2.375" style="207" customWidth="1"/>
    <col min="27" max="30" width="2.375" style="206" customWidth="1"/>
    <col min="31" max="59" width="2.375" style="299" customWidth="1"/>
    <col min="60" max="61" width="2.375" style="206" customWidth="1"/>
    <col min="62" max="63" width="8.625" style="206" customWidth="1"/>
    <col min="64" max="64" width="2.75" style="206" customWidth="1"/>
    <col min="65" max="16384" width="9" style="206"/>
  </cols>
  <sheetData>
    <row r="1" spans="1:64" ht="17.100000000000001" customHeight="1">
      <c r="A1" s="205"/>
    </row>
    <row r="2" spans="1:64" ht="17.100000000000001" customHeight="1">
      <c r="A2" s="205"/>
    </row>
    <row r="3" spans="1:64" ht="17.100000000000001" customHeight="1">
      <c r="A3" s="205"/>
    </row>
    <row r="4" spans="1:64" ht="17.100000000000001" customHeight="1">
      <c r="A4" s="205"/>
      <c r="B4" s="332"/>
    </row>
    <row r="5" spans="1:64" ht="17.100000000000001" customHeight="1">
      <c r="A5" s="220" t="s">
        <v>92</v>
      </c>
      <c r="B5" s="221"/>
      <c r="C5" s="222" t="s">
        <v>2</v>
      </c>
      <c r="D5" s="481"/>
      <c r="E5" s="233"/>
      <c r="F5" s="233"/>
      <c r="G5" s="233"/>
      <c r="H5" s="232"/>
      <c r="I5" s="232"/>
      <c r="J5" s="232"/>
      <c r="K5" s="232"/>
      <c r="L5" s="232"/>
      <c r="M5" s="232"/>
      <c r="N5" s="232"/>
      <c r="O5" s="232"/>
      <c r="P5" s="232"/>
      <c r="Q5" s="232"/>
      <c r="R5" s="232"/>
      <c r="S5" s="232"/>
      <c r="T5" s="232"/>
      <c r="U5" s="232"/>
      <c r="V5" s="232"/>
      <c r="W5" s="232"/>
      <c r="X5" s="232"/>
      <c r="Y5" s="232"/>
      <c r="Z5" s="232"/>
      <c r="AA5" s="233"/>
      <c r="AB5" s="233"/>
      <c r="AC5" s="233"/>
      <c r="AD5" s="335"/>
      <c r="AE5" s="233"/>
      <c r="AF5" s="233"/>
      <c r="AG5" s="233"/>
      <c r="AH5" s="233"/>
      <c r="AI5" s="233"/>
      <c r="AJ5" s="233" t="s">
        <v>112</v>
      </c>
      <c r="AK5" s="482"/>
      <c r="AL5" s="482"/>
      <c r="AM5" s="482"/>
      <c r="AN5" s="482"/>
      <c r="AO5" s="482"/>
      <c r="AP5" s="482"/>
      <c r="AQ5" s="482"/>
      <c r="AR5" s="482"/>
      <c r="AS5" s="482"/>
      <c r="AT5" s="482"/>
      <c r="AU5" s="482"/>
      <c r="AV5" s="482"/>
      <c r="AW5" s="482"/>
      <c r="AX5" s="482"/>
      <c r="AY5" s="482"/>
      <c r="AZ5" s="482"/>
      <c r="BA5" s="482"/>
      <c r="BB5" s="482"/>
      <c r="BC5" s="482"/>
      <c r="BD5" s="482"/>
      <c r="BE5" s="482"/>
      <c r="BF5" s="482"/>
      <c r="BG5" s="482"/>
      <c r="BH5" s="233"/>
      <c r="BI5" s="233"/>
      <c r="BJ5" s="223" t="s">
        <v>4</v>
      </c>
      <c r="BK5" s="223" t="s">
        <v>5</v>
      </c>
      <c r="BL5" s="209"/>
    </row>
    <row r="6" spans="1:64" ht="17.100000000000001" customHeight="1">
      <c r="A6" s="224" t="s">
        <v>6</v>
      </c>
      <c r="B6" s="225" t="s">
        <v>7</v>
      </c>
      <c r="C6" s="226"/>
      <c r="D6" s="227"/>
      <c r="E6" s="217"/>
      <c r="F6" s="217"/>
      <c r="G6" s="217"/>
      <c r="H6" s="216"/>
      <c r="I6" s="216"/>
      <c r="J6" s="216"/>
      <c r="K6" s="216"/>
      <c r="L6" s="216"/>
      <c r="M6" s="216"/>
      <c r="N6" s="216"/>
      <c r="O6" s="216"/>
      <c r="P6" s="216"/>
      <c r="Q6" s="216"/>
      <c r="R6" s="216"/>
      <c r="S6" s="216"/>
      <c r="T6" s="216"/>
      <c r="U6" s="216"/>
      <c r="V6" s="216"/>
      <c r="W6" s="216"/>
      <c r="X6" s="216"/>
      <c r="Y6" s="216"/>
      <c r="Z6" s="216"/>
      <c r="AA6" s="217"/>
      <c r="AB6" s="217"/>
      <c r="AC6" s="217"/>
      <c r="AD6" s="217"/>
      <c r="AE6" s="218"/>
      <c r="AF6" s="218"/>
      <c r="AG6" s="218"/>
      <c r="AH6" s="218"/>
      <c r="AI6" s="218"/>
      <c r="AJ6" s="218"/>
      <c r="AK6" s="218"/>
      <c r="AL6" s="218"/>
      <c r="AM6" s="218"/>
      <c r="AN6" s="218"/>
      <c r="AO6" s="218"/>
      <c r="AP6" s="218"/>
      <c r="AQ6" s="218"/>
      <c r="AR6" s="218"/>
      <c r="AS6" s="218"/>
      <c r="AT6" s="218"/>
      <c r="AU6" s="218"/>
      <c r="AV6" s="218"/>
      <c r="AW6" s="218"/>
      <c r="AX6" s="218"/>
      <c r="AY6" s="218"/>
      <c r="AZ6" s="218"/>
      <c r="BA6" s="218"/>
      <c r="BB6" s="218"/>
      <c r="BC6" s="218"/>
      <c r="BD6" s="218"/>
      <c r="BE6" s="218"/>
      <c r="BF6" s="218"/>
      <c r="BG6" s="218"/>
      <c r="BH6" s="217"/>
      <c r="BI6" s="217"/>
      <c r="BJ6" s="228" t="s">
        <v>8</v>
      </c>
      <c r="BK6" s="228" t="s">
        <v>9</v>
      </c>
      <c r="BL6" s="209"/>
    </row>
    <row r="7" spans="1:64" s="300" customFormat="1" ht="14.25" customHeight="1">
      <c r="A7" s="243">
        <v>71</v>
      </c>
      <c r="B7" s="411">
        <v>7000</v>
      </c>
      <c r="C7" s="506" t="s">
        <v>1970</v>
      </c>
      <c r="D7" s="601" t="s">
        <v>1971</v>
      </c>
      <c r="E7" s="602"/>
      <c r="F7" s="602"/>
      <c r="G7" s="602"/>
      <c r="H7" s="602"/>
      <c r="I7" s="602"/>
      <c r="J7" s="602"/>
      <c r="K7" s="602"/>
      <c r="L7" s="602"/>
      <c r="M7" s="1593" t="s">
        <v>18833</v>
      </c>
      <c r="N7" s="1594"/>
      <c r="O7" s="1594"/>
      <c r="P7" s="1594"/>
      <c r="Q7" s="1594"/>
      <c r="R7" s="1594"/>
      <c r="S7" s="1594"/>
      <c r="T7" s="1595"/>
      <c r="U7" s="517" t="s">
        <v>1487</v>
      </c>
      <c r="V7" s="517"/>
      <c r="W7" s="517"/>
      <c r="X7" s="517"/>
      <c r="Y7" s="517"/>
      <c r="Z7" s="517"/>
      <c r="AA7" s="517"/>
      <c r="AB7" s="518"/>
      <c r="AC7" s="319" t="s">
        <v>1488</v>
      </c>
      <c r="AD7" s="510"/>
      <c r="AE7" s="510"/>
      <c r="AF7" s="510"/>
      <c r="AG7" s="510"/>
      <c r="AH7" s="510"/>
      <c r="AI7" s="510"/>
      <c r="AJ7" s="510"/>
      <c r="AK7" s="510"/>
      <c r="AL7" s="510"/>
      <c r="AM7" s="288"/>
      <c r="AN7" s="510"/>
      <c r="AO7" s="510"/>
      <c r="AP7" s="510"/>
      <c r="AQ7" s="510"/>
      <c r="AR7" s="510"/>
      <c r="AS7" s="510"/>
      <c r="AT7" s="510"/>
      <c r="AU7" s="510"/>
      <c r="AV7" s="510"/>
      <c r="AW7" s="510"/>
      <c r="AX7" s="510"/>
      <c r="AY7" s="510"/>
      <c r="AZ7" s="510"/>
      <c r="BA7" s="510"/>
      <c r="BB7" s="510"/>
      <c r="BC7" s="510"/>
      <c r="BD7" s="1559">
        <v>151</v>
      </c>
      <c r="BE7" s="1560"/>
      <c r="BF7" s="511" t="s">
        <v>16</v>
      </c>
      <c r="BG7" s="512"/>
      <c r="BH7" s="513"/>
      <c r="BI7" s="514"/>
      <c r="BJ7" s="519">
        <f t="shared" ref="BJ7:BJ37" si="0">BD7</f>
        <v>151</v>
      </c>
      <c r="BK7" s="253" t="s">
        <v>1972</v>
      </c>
    </row>
    <row r="8" spans="1:64" s="300" customFormat="1" ht="14.25">
      <c r="A8" s="243">
        <v>71</v>
      </c>
      <c r="B8" s="411">
        <v>7001</v>
      </c>
      <c r="C8" s="506" t="s">
        <v>1973</v>
      </c>
      <c r="D8" s="604"/>
      <c r="E8" s="605"/>
      <c r="F8" s="605"/>
      <c r="G8" s="605"/>
      <c r="H8" s="605"/>
      <c r="I8" s="605"/>
      <c r="J8" s="605"/>
      <c r="K8" s="605"/>
      <c r="L8" s="605"/>
      <c r="M8" s="1596"/>
      <c r="N8" s="1597"/>
      <c r="O8" s="1597"/>
      <c r="P8" s="1597"/>
      <c r="Q8" s="1597"/>
      <c r="R8" s="1597"/>
      <c r="S8" s="1597"/>
      <c r="T8" s="1598"/>
      <c r="U8" s="521"/>
      <c r="V8" s="521"/>
      <c r="W8" s="521"/>
      <c r="X8" s="521"/>
      <c r="Y8" s="521"/>
      <c r="Z8" s="521"/>
      <c r="AA8" s="521"/>
      <c r="AB8" s="522"/>
      <c r="AC8" s="523" t="s">
        <v>1490</v>
      </c>
      <c r="AD8" s="361"/>
      <c r="AE8" s="361"/>
      <c r="AF8" s="361"/>
      <c r="AG8" s="361"/>
      <c r="AH8" s="361"/>
      <c r="AI8" s="361"/>
      <c r="AJ8" s="361"/>
      <c r="AK8" s="361"/>
      <c r="AL8" s="524"/>
      <c r="AM8" s="247"/>
      <c r="AN8" s="405"/>
      <c r="AO8" s="405"/>
      <c r="AP8" s="405"/>
      <c r="AQ8" s="405"/>
      <c r="AR8" s="405"/>
      <c r="AS8" s="405"/>
      <c r="AT8" s="510"/>
      <c r="AU8" s="525"/>
      <c r="AV8" s="525"/>
      <c r="AW8" s="321"/>
      <c r="AX8" s="321"/>
      <c r="AY8" s="321"/>
      <c r="AZ8" s="321"/>
      <c r="BA8" s="321"/>
      <c r="BB8" s="321"/>
      <c r="BC8" s="321"/>
      <c r="BD8" s="1559">
        <v>151</v>
      </c>
      <c r="BE8" s="1560"/>
      <c r="BF8" s="511" t="s">
        <v>16</v>
      </c>
      <c r="BG8" s="511"/>
      <c r="BH8" s="288"/>
      <c r="BI8" s="526"/>
      <c r="BJ8" s="391">
        <f t="shared" si="0"/>
        <v>151</v>
      </c>
      <c r="BK8" s="253"/>
    </row>
    <row r="9" spans="1:64" s="300" customFormat="1" ht="14.25">
      <c r="A9" s="243">
        <v>71</v>
      </c>
      <c r="B9" s="411">
        <v>7002</v>
      </c>
      <c r="C9" s="506" t="s">
        <v>1974</v>
      </c>
      <c r="D9" s="527"/>
      <c r="E9" s="528"/>
      <c r="F9" s="528"/>
      <c r="G9" s="529"/>
      <c r="H9" s="521"/>
      <c r="I9" s="521"/>
      <c r="J9" s="521"/>
      <c r="K9" s="521"/>
      <c r="L9" s="521"/>
      <c r="M9" s="1596"/>
      <c r="N9" s="1597"/>
      <c r="O9" s="1597"/>
      <c r="P9" s="1597"/>
      <c r="Q9" s="1597"/>
      <c r="R9" s="1597"/>
      <c r="S9" s="1597"/>
      <c r="T9" s="1598"/>
      <c r="U9" s="521"/>
      <c r="V9" s="521"/>
      <c r="W9" s="521"/>
      <c r="X9" s="521"/>
      <c r="Y9" s="521"/>
      <c r="Z9" s="521"/>
      <c r="AA9" s="521"/>
      <c r="AB9" s="522"/>
      <c r="AC9" s="523" t="s">
        <v>1492</v>
      </c>
      <c r="AD9" s="361"/>
      <c r="AE9" s="361"/>
      <c r="AF9" s="361"/>
      <c r="AG9" s="361"/>
      <c r="AH9" s="361"/>
      <c r="AI9" s="361"/>
      <c r="AJ9" s="361"/>
      <c r="AK9" s="361"/>
      <c r="AL9" s="524"/>
      <c r="AM9" s="247"/>
      <c r="AN9" s="405"/>
      <c r="AO9" s="405"/>
      <c r="AP9" s="405"/>
      <c r="AQ9" s="405"/>
      <c r="AR9" s="405"/>
      <c r="AS9" s="405"/>
      <c r="AT9" s="405"/>
      <c r="AU9" s="525"/>
      <c r="AV9" s="525"/>
      <c r="AW9" s="321"/>
      <c r="AX9" s="321"/>
      <c r="AY9" s="321"/>
      <c r="AZ9" s="321"/>
      <c r="BA9" s="321"/>
      <c r="BB9" s="321"/>
      <c r="BC9" s="321"/>
      <c r="BD9" s="1559">
        <v>101</v>
      </c>
      <c r="BE9" s="1560"/>
      <c r="BF9" s="511" t="s">
        <v>16</v>
      </c>
      <c r="BG9" s="511"/>
      <c r="BH9" s="288"/>
      <c r="BI9" s="526"/>
      <c r="BJ9" s="391">
        <f t="shared" si="0"/>
        <v>101</v>
      </c>
      <c r="BK9" s="253"/>
    </row>
    <row r="10" spans="1:64" s="300" customFormat="1" ht="14.25">
      <c r="A10" s="243">
        <v>71</v>
      </c>
      <c r="B10" s="411">
        <v>7003</v>
      </c>
      <c r="C10" s="506" t="s">
        <v>1975</v>
      </c>
      <c r="D10" s="527"/>
      <c r="E10" s="528"/>
      <c r="F10" s="528"/>
      <c r="G10" s="529"/>
      <c r="H10" s="521"/>
      <c r="I10" s="521"/>
      <c r="J10" s="521"/>
      <c r="K10" s="521"/>
      <c r="L10" s="521"/>
      <c r="M10" s="520"/>
      <c r="N10" s="521"/>
      <c r="O10" s="521"/>
      <c r="P10" s="521"/>
      <c r="Q10" s="521"/>
      <c r="R10" s="521"/>
      <c r="S10" s="521"/>
      <c r="T10" s="522"/>
      <c r="U10" s="521"/>
      <c r="V10" s="521"/>
      <c r="W10" s="521"/>
      <c r="X10" s="521"/>
      <c r="Y10" s="521"/>
      <c r="Z10" s="521"/>
      <c r="AA10" s="521"/>
      <c r="AB10" s="522"/>
      <c r="AC10" s="523" t="s">
        <v>1494</v>
      </c>
      <c r="AD10" s="361"/>
      <c r="AE10" s="361"/>
      <c r="AF10" s="361"/>
      <c r="AG10" s="361"/>
      <c r="AH10" s="361"/>
      <c r="AI10" s="361"/>
      <c r="AJ10" s="361"/>
      <c r="AK10" s="361"/>
      <c r="AL10" s="524"/>
      <c r="AM10" s="247"/>
      <c r="AN10" s="405"/>
      <c r="AO10" s="405"/>
      <c r="AP10" s="405"/>
      <c r="AQ10" s="405"/>
      <c r="AR10" s="405"/>
      <c r="AS10" s="405"/>
      <c r="AT10" s="405"/>
      <c r="AU10" s="525"/>
      <c r="AV10" s="525"/>
      <c r="AW10" s="321"/>
      <c r="AX10" s="321"/>
      <c r="AY10" s="321"/>
      <c r="AZ10" s="321"/>
      <c r="BA10" s="321"/>
      <c r="BB10" s="321"/>
      <c r="BC10" s="321"/>
      <c r="BD10" s="1559">
        <v>61</v>
      </c>
      <c r="BE10" s="1560"/>
      <c r="BF10" s="511" t="s">
        <v>16</v>
      </c>
      <c r="BG10" s="511"/>
      <c r="BH10" s="288"/>
      <c r="BI10" s="526"/>
      <c r="BJ10" s="391">
        <f t="shared" si="0"/>
        <v>61</v>
      </c>
      <c r="BK10" s="253"/>
    </row>
    <row r="11" spans="1:64" s="300" customFormat="1" ht="14.25">
      <c r="A11" s="243">
        <v>71</v>
      </c>
      <c r="B11" s="411">
        <v>7004</v>
      </c>
      <c r="C11" s="506" t="s">
        <v>1976</v>
      </c>
      <c r="D11" s="527"/>
      <c r="E11" s="528"/>
      <c r="F11" s="528"/>
      <c r="G11" s="529"/>
      <c r="H11" s="521"/>
      <c r="I11" s="521"/>
      <c r="J11" s="521"/>
      <c r="K11" s="521"/>
      <c r="L11" s="521"/>
      <c r="M11" s="520"/>
      <c r="N11" s="521"/>
      <c r="O11" s="521"/>
      <c r="P11" s="521"/>
      <c r="Q11" s="521"/>
      <c r="R11" s="521"/>
      <c r="S11" s="521"/>
      <c r="T11" s="522"/>
      <c r="U11" s="521"/>
      <c r="V11" s="521"/>
      <c r="W11" s="521"/>
      <c r="X11" s="521"/>
      <c r="Y11" s="521"/>
      <c r="Z11" s="521"/>
      <c r="AA11" s="521"/>
      <c r="AB11" s="522"/>
      <c r="AC11" s="523" t="s">
        <v>1496</v>
      </c>
      <c r="AD11" s="361"/>
      <c r="AE11" s="361"/>
      <c r="AF11" s="361"/>
      <c r="AG11" s="361"/>
      <c r="AH11" s="361"/>
      <c r="AI11" s="361"/>
      <c r="AJ11" s="361"/>
      <c r="AK11" s="361"/>
      <c r="AL11" s="524"/>
      <c r="AM11" s="247"/>
      <c r="AN11" s="405"/>
      <c r="AO11" s="405"/>
      <c r="AP11" s="405"/>
      <c r="AQ11" s="405"/>
      <c r="AR11" s="405"/>
      <c r="AS11" s="405"/>
      <c r="AT11" s="405"/>
      <c r="AU11" s="525"/>
      <c r="AV11" s="525"/>
      <c r="AW11" s="321"/>
      <c r="AX11" s="321"/>
      <c r="AY11" s="321"/>
      <c r="AZ11" s="321"/>
      <c r="BA11" s="321"/>
      <c r="BB11" s="321"/>
      <c r="BC11" s="321"/>
      <c r="BD11" s="1559">
        <v>43</v>
      </c>
      <c r="BE11" s="1560"/>
      <c r="BF11" s="511" t="s">
        <v>16</v>
      </c>
      <c r="BG11" s="511"/>
      <c r="BH11" s="288"/>
      <c r="BI11" s="526"/>
      <c r="BJ11" s="391">
        <f t="shared" si="0"/>
        <v>43</v>
      </c>
      <c r="BK11" s="253"/>
    </row>
    <row r="12" spans="1:64" s="300" customFormat="1" ht="14.25">
      <c r="A12" s="243">
        <v>71</v>
      </c>
      <c r="B12" s="411">
        <v>7005</v>
      </c>
      <c r="C12" s="506" t="s">
        <v>1977</v>
      </c>
      <c r="D12" s="530"/>
      <c r="E12" s="530"/>
      <c r="F12" s="530"/>
      <c r="G12" s="530"/>
      <c r="H12" s="531"/>
      <c r="I12" s="531"/>
      <c r="J12" s="531"/>
      <c r="K12" s="531"/>
      <c r="L12" s="531"/>
      <c r="M12" s="516"/>
      <c r="N12" s="517"/>
      <c r="O12" s="517"/>
      <c r="P12" s="517"/>
      <c r="Q12" s="517"/>
      <c r="R12" s="517"/>
      <c r="S12" s="517"/>
      <c r="T12" s="518"/>
      <c r="U12" s="517"/>
      <c r="V12" s="531"/>
      <c r="W12" s="531"/>
      <c r="X12" s="531"/>
      <c r="Y12" s="531"/>
      <c r="Z12" s="531"/>
      <c r="AA12" s="530"/>
      <c r="AB12" s="530"/>
      <c r="AC12" s="246" t="s">
        <v>286</v>
      </c>
      <c r="AD12" s="321"/>
      <c r="AE12" s="322"/>
      <c r="AF12" s="322"/>
      <c r="AG12" s="322"/>
      <c r="AH12" s="322"/>
      <c r="AI12" s="322"/>
      <c r="AJ12" s="322"/>
      <c r="AK12" s="322"/>
      <c r="AL12" s="322"/>
      <c r="AM12" s="322"/>
      <c r="AN12" s="322"/>
      <c r="AO12" s="322"/>
      <c r="AP12" s="322"/>
      <c r="AQ12" s="322"/>
      <c r="AR12" s="322"/>
      <c r="AS12" s="322"/>
      <c r="AT12" s="322"/>
      <c r="AU12" s="322"/>
      <c r="AV12" s="322"/>
      <c r="AW12" s="322"/>
      <c r="AX12" s="322"/>
      <c r="AY12" s="322"/>
      <c r="AZ12" s="322"/>
      <c r="BA12" s="322"/>
      <c r="BB12" s="322"/>
      <c r="BC12" s="322"/>
      <c r="BD12" s="1579">
        <v>34</v>
      </c>
      <c r="BE12" s="1562"/>
      <c r="BF12" s="532" t="s">
        <v>16</v>
      </c>
      <c r="BG12" s="532"/>
      <c r="BH12" s="247"/>
      <c r="BI12" s="533"/>
      <c r="BJ12" s="391">
        <f t="shared" si="0"/>
        <v>34</v>
      </c>
      <c r="BK12" s="534"/>
    </row>
    <row r="13" spans="1:64" s="300" customFormat="1" ht="14.25">
      <c r="A13" s="243">
        <v>71</v>
      </c>
      <c r="B13" s="411">
        <v>7006</v>
      </c>
      <c r="C13" s="506" t="s">
        <v>1978</v>
      </c>
      <c r="D13" s="530"/>
      <c r="E13" s="530"/>
      <c r="F13" s="530"/>
      <c r="G13" s="530"/>
      <c r="H13" s="531"/>
      <c r="I13" s="531"/>
      <c r="J13" s="531"/>
      <c r="K13" s="531"/>
      <c r="L13" s="531"/>
      <c r="M13" s="516"/>
      <c r="N13" s="517"/>
      <c r="O13" s="517"/>
      <c r="P13" s="517"/>
      <c r="Q13" s="517"/>
      <c r="R13" s="517"/>
      <c r="S13" s="517"/>
      <c r="T13" s="518"/>
      <c r="U13" s="517"/>
      <c r="V13" s="531"/>
      <c r="W13" s="531"/>
      <c r="X13" s="531"/>
      <c r="Y13" s="531"/>
      <c r="Z13" s="531"/>
      <c r="AA13" s="530"/>
      <c r="AB13" s="530"/>
      <c r="AC13" s="246" t="s">
        <v>299</v>
      </c>
      <c r="AD13" s="321"/>
      <c r="AE13" s="322"/>
      <c r="AF13" s="322"/>
      <c r="AG13" s="322"/>
      <c r="AH13" s="322"/>
      <c r="AI13" s="322"/>
      <c r="AJ13" s="322"/>
      <c r="AK13" s="322"/>
      <c r="AL13" s="322"/>
      <c r="AM13" s="322"/>
      <c r="AN13" s="322"/>
      <c r="AO13" s="322"/>
      <c r="AP13" s="322"/>
      <c r="AQ13" s="322"/>
      <c r="AR13" s="322"/>
      <c r="AS13" s="322"/>
      <c r="AT13" s="322"/>
      <c r="AU13" s="322"/>
      <c r="AV13" s="322"/>
      <c r="AW13" s="322"/>
      <c r="AX13" s="322"/>
      <c r="AY13" s="322"/>
      <c r="AZ13" s="322"/>
      <c r="BA13" s="322"/>
      <c r="BB13" s="322"/>
      <c r="BC13" s="322"/>
      <c r="BD13" s="1579">
        <v>28</v>
      </c>
      <c r="BE13" s="1562"/>
      <c r="BF13" s="532" t="s">
        <v>16</v>
      </c>
      <c r="BG13" s="532"/>
      <c r="BH13" s="247"/>
      <c r="BI13" s="533"/>
      <c r="BJ13" s="391">
        <f t="shared" si="0"/>
        <v>28</v>
      </c>
      <c r="BK13" s="534"/>
    </row>
    <row r="14" spans="1:64" s="300" customFormat="1" ht="14.25">
      <c r="A14" s="243">
        <v>71</v>
      </c>
      <c r="B14" s="411">
        <v>7007</v>
      </c>
      <c r="C14" s="506" t="s">
        <v>1979</v>
      </c>
      <c r="D14" s="530"/>
      <c r="E14" s="530"/>
      <c r="F14" s="530"/>
      <c r="G14" s="530"/>
      <c r="H14" s="531"/>
      <c r="I14" s="531"/>
      <c r="J14" s="531"/>
      <c r="K14" s="531"/>
      <c r="L14" s="531"/>
      <c r="M14" s="516"/>
      <c r="N14" s="517"/>
      <c r="O14" s="517"/>
      <c r="P14" s="517"/>
      <c r="Q14" s="517"/>
      <c r="R14" s="517"/>
      <c r="S14" s="517"/>
      <c r="T14" s="518"/>
      <c r="U14" s="517"/>
      <c r="V14" s="531"/>
      <c r="W14" s="531"/>
      <c r="X14" s="531"/>
      <c r="Y14" s="531"/>
      <c r="Z14" s="531"/>
      <c r="AA14" s="530"/>
      <c r="AB14" s="530"/>
      <c r="AC14" s="246" t="s">
        <v>312</v>
      </c>
      <c r="AD14" s="321"/>
      <c r="AE14" s="322"/>
      <c r="AF14" s="322"/>
      <c r="AG14" s="322"/>
      <c r="AH14" s="322"/>
      <c r="AI14" s="322"/>
      <c r="AJ14" s="322"/>
      <c r="AK14" s="322"/>
      <c r="AL14" s="322"/>
      <c r="AM14" s="322"/>
      <c r="AN14" s="322"/>
      <c r="AO14" s="322"/>
      <c r="AP14" s="322"/>
      <c r="AQ14" s="322"/>
      <c r="AR14" s="322"/>
      <c r="AS14" s="322"/>
      <c r="AT14" s="322"/>
      <c r="AU14" s="322"/>
      <c r="AV14" s="322"/>
      <c r="AW14" s="322"/>
      <c r="AX14" s="322"/>
      <c r="AY14" s="322"/>
      <c r="AZ14" s="322"/>
      <c r="BA14" s="322"/>
      <c r="BB14" s="322"/>
      <c r="BC14" s="322"/>
      <c r="BD14" s="1579">
        <v>23</v>
      </c>
      <c r="BE14" s="1562"/>
      <c r="BF14" s="532" t="s">
        <v>16</v>
      </c>
      <c r="BG14" s="532"/>
      <c r="BH14" s="247"/>
      <c r="BI14" s="533"/>
      <c r="BJ14" s="391">
        <f t="shared" si="0"/>
        <v>23</v>
      </c>
      <c r="BK14" s="534"/>
    </row>
    <row r="15" spans="1:64" s="300" customFormat="1" ht="14.25">
      <c r="A15" s="243">
        <v>71</v>
      </c>
      <c r="B15" s="411">
        <v>7008</v>
      </c>
      <c r="C15" s="506" t="s">
        <v>1980</v>
      </c>
      <c r="D15" s="530"/>
      <c r="E15" s="530"/>
      <c r="F15" s="530"/>
      <c r="G15" s="530"/>
      <c r="H15" s="531"/>
      <c r="I15" s="531"/>
      <c r="J15" s="531"/>
      <c r="K15" s="531"/>
      <c r="L15" s="531"/>
      <c r="M15" s="516"/>
      <c r="N15" s="517"/>
      <c r="O15" s="517"/>
      <c r="P15" s="517"/>
      <c r="Q15" s="517"/>
      <c r="R15" s="517"/>
      <c r="S15" s="517"/>
      <c r="T15" s="518"/>
      <c r="U15" s="517"/>
      <c r="V15" s="531"/>
      <c r="W15" s="531"/>
      <c r="X15" s="531"/>
      <c r="Y15" s="531"/>
      <c r="Z15" s="531"/>
      <c r="AA15" s="530"/>
      <c r="AB15" s="530"/>
      <c r="AC15" s="246" t="s">
        <v>325</v>
      </c>
      <c r="AD15" s="321"/>
      <c r="AE15" s="322"/>
      <c r="AF15" s="322"/>
      <c r="AG15" s="322"/>
      <c r="AH15" s="322"/>
      <c r="AI15" s="322"/>
      <c r="AJ15" s="322"/>
      <c r="AK15" s="322"/>
      <c r="AL15" s="322"/>
      <c r="AM15" s="322"/>
      <c r="AN15" s="322"/>
      <c r="AO15" s="322"/>
      <c r="AP15" s="322"/>
      <c r="AQ15" s="322"/>
      <c r="AR15" s="322"/>
      <c r="AS15" s="322"/>
      <c r="AT15" s="322"/>
      <c r="AU15" s="322"/>
      <c r="AV15" s="322"/>
      <c r="AW15" s="322"/>
      <c r="AX15" s="322"/>
      <c r="AY15" s="322"/>
      <c r="AZ15" s="322"/>
      <c r="BA15" s="322"/>
      <c r="BB15" s="322"/>
      <c r="BC15" s="322"/>
      <c r="BD15" s="1579">
        <v>20</v>
      </c>
      <c r="BE15" s="1562"/>
      <c r="BF15" s="532" t="s">
        <v>16</v>
      </c>
      <c r="BG15" s="532"/>
      <c r="BH15" s="247"/>
      <c r="BI15" s="533"/>
      <c r="BJ15" s="391">
        <f t="shared" si="0"/>
        <v>20</v>
      </c>
      <c r="BK15" s="534"/>
    </row>
    <row r="16" spans="1:64" s="300" customFormat="1" ht="14.25">
      <c r="A16" s="243">
        <v>71</v>
      </c>
      <c r="B16" s="411">
        <v>7009</v>
      </c>
      <c r="C16" s="506" t="s">
        <v>1981</v>
      </c>
      <c r="D16" s="530"/>
      <c r="E16" s="530"/>
      <c r="F16" s="530"/>
      <c r="G16" s="530"/>
      <c r="H16" s="531"/>
      <c r="I16" s="531"/>
      <c r="J16" s="531"/>
      <c r="K16" s="531"/>
      <c r="L16" s="531"/>
      <c r="M16" s="516"/>
      <c r="N16" s="517"/>
      <c r="O16" s="517"/>
      <c r="P16" s="517"/>
      <c r="Q16" s="517"/>
      <c r="R16" s="517"/>
      <c r="S16" s="517"/>
      <c r="T16" s="518"/>
      <c r="U16" s="517"/>
      <c r="V16" s="531"/>
      <c r="W16" s="531"/>
      <c r="X16" s="531"/>
      <c r="Y16" s="531"/>
      <c r="Z16" s="531"/>
      <c r="AA16" s="530"/>
      <c r="AB16" s="530"/>
      <c r="AC16" s="246" t="s">
        <v>338</v>
      </c>
      <c r="AD16" s="321"/>
      <c r="AE16" s="322"/>
      <c r="AF16" s="322"/>
      <c r="AG16" s="322"/>
      <c r="AH16" s="322"/>
      <c r="AI16" s="322"/>
      <c r="AJ16" s="322"/>
      <c r="AK16" s="322"/>
      <c r="AL16" s="322"/>
      <c r="AM16" s="322"/>
      <c r="AN16" s="322"/>
      <c r="AO16" s="322"/>
      <c r="AP16" s="322"/>
      <c r="AQ16" s="322"/>
      <c r="AR16" s="322"/>
      <c r="AS16" s="322"/>
      <c r="AT16" s="322"/>
      <c r="AU16" s="322"/>
      <c r="AV16" s="322"/>
      <c r="AW16" s="322"/>
      <c r="AX16" s="322"/>
      <c r="AY16" s="322"/>
      <c r="AZ16" s="322"/>
      <c r="BA16" s="322"/>
      <c r="BB16" s="322"/>
      <c r="BC16" s="322"/>
      <c r="BD16" s="1579">
        <v>18</v>
      </c>
      <c r="BE16" s="1562"/>
      <c r="BF16" s="532" t="s">
        <v>16</v>
      </c>
      <c r="BG16" s="532"/>
      <c r="BH16" s="247"/>
      <c r="BI16" s="533"/>
      <c r="BJ16" s="391">
        <f t="shared" si="0"/>
        <v>18</v>
      </c>
      <c r="BK16" s="534"/>
    </row>
    <row r="17" spans="1:63" s="300" customFormat="1" ht="14.25">
      <c r="A17" s="243">
        <v>71</v>
      </c>
      <c r="B17" s="411">
        <v>7010</v>
      </c>
      <c r="C17" s="506" t="s">
        <v>1982</v>
      </c>
      <c r="D17" s="517"/>
      <c r="E17" s="530"/>
      <c r="F17" s="530"/>
      <c r="G17" s="530"/>
      <c r="H17" s="531"/>
      <c r="I17" s="531"/>
      <c r="J17" s="531"/>
      <c r="K17" s="531"/>
      <c r="L17" s="531"/>
      <c r="M17" s="516"/>
      <c r="N17" s="517"/>
      <c r="O17" s="517"/>
      <c r="P17" s="517"/>
      <c r="Q17" s="517"/>
      <c r="R17" s="517"/>
      <c r="S17" s="517"/>
      <c r="T17" s="518"/>
      <c r="U17" s="517"/>
      <c r="V17" s="531"/>
      <c r="W17" s="531"/>
      <c r="X17" s="531"/>
      <c r="Y17" s="531"/>
      <c r="Z17" s="531"/>
      <c r="AA17" s="530"/>
      <c r="AB17" s="530"/>
      <c r="AC17" s="246" t="s">
        <v>351</v>
      </c>
      <c r="AD17" s="321"/>
      <c r="AE17" s="322"/>
      <c r="AF17" s="322"/>
      <c r="AG17" s="322"/>
      <c r="AH17" s="322"/>
      <c r="AI17" s="322"/>
      <c r="AJ17" s="322"/>
      <c r="AK17" s="322"/>
      <c r="AL17" s="322"/>
      <c r="AM17" s="322"/>
      <c r="AN17" s="322"/>
      <c r="AO17" s="322"/>
      <c r="AP17" s="322"/>
      <c r="AQ17" s="322"/>
      <c r="AR17" s="322"/>
      <c r="AS17" s="322"/>
      <c r="AT17" s="322"/>
      <c r="AU17" s="322"/>
      <c r="AV17" s="322"/>
      <c r="AW17" s="322"/>
      <c r="AX17" s="322"/>
      <c r="AY17" s="322"/>
      <c r="AZ17" s="322"/>
      <c r="BA17" s="322"/>
      <c r="BB17" s="322"/>
      <c r="BC17" s="322"/>
      <c r="BD17" s="1579">
        <v>16</v>
      </c>
      <c r="BE17" s="1562"/>
      <c r="BF17" s="532" t="s">
        <v>16</v>
      </c>
      <c r="BG17" s="532"/>
      <c r="BH17" s="247"/>
      <c r="BI17" s="533"/>
      <c r="BJ17" s="391">
        <f t="shared" si="0"/>
        <v>16</v>
      </c>
      <c r="BK17" s="534"/>
    </row>
    <row r="18" spans="1:63" s="300" customFormat="1" ht="14.25">
      <c r="A18" s="243">
        <v>71</v>
      </c>
      <c r="B18" s="411">
        <v>7011</v>
      </c>
      <c r="C18" s="506" t="s">
        <v>1983</v>
      </c>
      <c r="D18" s="517"/>
      <c r="E18" s="530"/>
      <c r="F18" s="530"/>
      <c r="G18" s="530"/>
      <c r="H18" s="531"/>
      <c r="I18" s="531"/>
      <c r="J18" s="531"/>
      <c r="K18" s="531"/>
      <c r="L18" s="531"/>
      <c r="M18" s="516"/>
      <c r="N18" s="517"/>
      <c r="O18" s="517"/>
      <c r="P18" s="517"/>
      <c r="Q18" s="517"/>
      <c r="R18" s="517"/>
      <c r="S18" s="517"/>
      <c r="T18" s="518"/>
      <c r="U18" s="517"/>
      <c r="V18" s="531"/>
      <c r="W18" s="531"/>
      <c r="X18" s="531"/>
      <c r="Y18" s="531"/>
      <c r="Z18" s="531"/>
      <c r="AA18" s="530"/>
      <c r="AB18" s="530"/>
      <c r="AC18" s="246" t="s">
        <v>364</v>
      </c>
      <c r="AD18" s="321"/>
      <c r="AE18" s="322"/>
      <c r="AF18" s="322"/>
      <c r="AG18" s="322"/>
      <c r="AH18" s="322"/>
      <c r="AI18" s="322"/>
      <c r="AJ18" s="322"/>
      <c r="AK18" s="322"/>
      <c r="AL18" s="322"/>
      <c r="AM18" s="322"/>
      <c r="AN18" s="322"/>
      <c r="AO18" s="322"/>
      <c r="AP18" s="322"/>
      <c r="AQ18" s="322"/>
      <c r="AR18" s="322"/>
      <c r="AS18" s="322"/>
      <c r="AT18" s="322"/>
      <c r="AU18" s="322"/>
      <c r="AV18" s="322"/>
      <c r="AW18" s="322"/>
      <c r="AX18" s="322"/>
      <c r="AY18" s="322"/>
      <c r="AZ18" s="322"/>
      <c r="BA18" s="322"/>
      <c r="BB18" s="322"/>
      <c r="BC18" s="322"/>
      <c r="BD18" s="1579">
        <v>14</v>
      </c>
      <c r="BE18" s="1562"/>
      <c r="BF18" s="532" t="s">
        <v>16</v>
      </c>
      <c r="BG18" s="532"/>
      <c r="BH18" s="247"/>
      <c r="BI18" s="533"/>
      <c r="BJ18" s="391">
        <f t="shared" si="0"/>
        <v>14</v>
      </c>
      <c r="BK18" s="534"/>
    </row>
    <row r="19" spans="1:63" s="300" customFormat="1" ht="14.25">
      <c r="A19" s="243">
        <v>71</v>
      </c>
      <c r="B19" s="411">
        <v>7012</v>
      </c>
      <c r="C19" s="506" t="s">
        <v>1984</v>
      </c>
      <c r="D19" s="517"/>
      <c r="E19" s="530"/>
      <c r="F19" s="530"/>
      <c r="G19" s="530"/>
      <c r="H19" s="531"/>
      <c r="I19" s="531"/>
      <c r="J19" s="531"/>
      <c r="K19" s="531"/>
      <c r="L19" s="531"/>
      <c r="M19" s="516"/>
      <c r="N19" s="517"/>
      <c r="O19" s="517"/>
      <c r="P19" s="517"/>
      <c r="Q19" s="517"/>
      <c r="R19" s="517"/>
      <c r="S19" s="517"/>
      <c r="T19" s="518"/>
      <c r="U19" s="517"/>
      <c r="V19" s="531"/>
      <c r="W19" s="531"/>
      <c r="X19" s="531"/>
      <c r="Y19" s="531"/>
      <c r="Z19" s="531"/>
      <c r="AA19" s="530"/>
      <c r="AB19" s="530"/>
      <c r="AC19" s="246" t="s">
        <v>377</v>
      </c>
      <c r="AD19" s="321"/>
      <c r="AE19" s="322"/>
      <c r="AF19" s="322"/>
      <c r="AG19" s="322"/>
      <c r="AH19" s="322"/>
      <c r="AI19" s="322"/>
      <c r="AJ19" s="322"/>
      <c r="AK19" s="322"/>
      <c r="AL19" s="322"/>
      <c r="AM19" s="322"/>
      <c r="AN19" s="322"/>
      <c r="AO19" s="322"/>
      <c r="AP19" s="322"/>
      <c r="AQ19" s="322"/>
      <c r="AR19" s="322"/>
      <c r="AS19" s="322"/>
      <c r="AT19" s="322"/>
      <c r="AU19" s="322"/>
      <c r="AV19" s="322"/>
      <c r="AW19" s="322"/>
      <c r="AX19" s="322"/>
      <c r="AY19" s="322"/>
      <c r="AZ19" s="322"/>
      <c r="BA19" s="322"/>
      <c r="BB19" s="322"/>
      <c r="BC19" s="322"/>
      <c r="BD19" s="1579">
        <v>14</v>
      </c>
      <c r="BE19" s="1562"/>
      <c r="BF19" s="532" t="s">
        <v>16</v>
      </c>
      <c r="BG19" s="532"/>
      <c r="BH19" s="247"/>
      <c r="BI19" s="533"/>
      <c r="BJ19" s="391">
        <f t="shared" si="0"/>
        <v>14</v>
      </c>
      <c r="BK19" s="534"/>
    </row>
    <row r="20" spans="1:63" s="300" customFormat="1" ht="14.25">
      <c r="A20" s="243">
        <v>71</v>
      </c>
      <c r="B20" s="411">
        <v>7013</v>
      </c>
      <c r="C20" s="506" t="s">
        <v>1985</v>
      </c>
      <c r="D20" s="517"/>
      <c r="E20" s="530"/>
      <c r="F20" s="530"/>
      <c r="G20" s="530"/>
      <c r="H20" s="531"/>
      <c r="I20" s="531"/>
      <c r="J20" s="531"/>
      <c r="K20" s="531"/>
      <c r="L20" s="531"/>
      <c r="M20" s="516"/>
      <c r="N20" s="517"/>
      <c r="O20" s="517"/>
      <c r="P20" s="517"/>
      <c r="Q20" s="517"/>
      <c r="R20" s="517"/>
      <c r="S20" s="517"/>
      <c r="T20" s="518"/>
      <c r="U20" s="517"/>
      <c r="V20" s="531"/>
      <c r="W20" s="531"/>
      <c r="X20" s="531"/>
      <c r="Y20" s="531"/>
      <c r="Z20" s="531"/>
      <c r="AA20" s="530"/>
      <c r="AB20" s="530"/>
      <c r="AC20" s="246" t="s">
        <v>390</v>
      </c>
      <c r="AD20" s="321"/>
      <c r="AE20" s="322"/>
      <c r="AF20" s="322"/>
      <c r="AG20" s="322"/>
      <c r="AH20" s="322"/>
      <c r="AI20" s="322"/>
      <c r="AJ20" s="322"/>
      <c r="AK20" s="322"/>
      <c r="AL20" s="322"/>
      <c r="AM20" s="322"/>
      <c r="AN20" s="322"/>
      <c r="AO20" s="322"/>
      <c r="AP20" s="322"/>
      <c r="AQ20" s="322"/>
      <c r="AR20" s="322"/>
      <c r="AS20" s="322"/>
      <c r="AT20" s="322"/>
      <c r="AU20" s="322"/>
      <c r="AV20" s="322"/>
      <c r="AW20" s="322"/>
      <c r="AX20" s="322"/>
      <c r="AY20" s="322"/>
      <c r="AZ20" s="322"/>
      <c r="BA20" s="322"/>
      <c r="BB20" s="322"/>
      <c r="BC20" s="322"/>
      <c r="BD20" s="1579">
        <v>12</v>
      </c>
      <c r="BE20" s="1562"/>
      <c r="BF20" s="532" t="s">
        <v>16</v>
      </c>
      <c r="BG20" s="532"/>
      <c r="BH20" s="247"/>
      <c r="BI20" s="533"/>
      <c r="BJ20" s="391">
        <f t="shared" si="0"/>
        <v>12</v>
      </c>
      <c r="BK20" s="534"/>
    </row>
    <row r="21" spans="1:63" s="300" customFormat="1" ht="14.25">
      <c r="A21" s="243">
        <v>71</v>
      </c>
      <c r="B21" s="411">
        <v>7014</v>
      </c>
      <c r="C21" s="506" t="s">
        <v>1986</v>
      </c>
      <c r="D21" s="517"/>
      <c r="E21" s="530"/>
      <c r="F21" s="530"/>
      <c r="G21" s="530"/>
      <c r="H21" s="531"/>
      <c r="I21" s="531"/>
      <c r="J21" s="531"/>
      <c r="K21" s="531"/>
      <c r="L21" s="531"/>
      <c r="M21" s="516"/>
      <c r="N21" s="517"/>
      <c r="O21" s="517"/>
      <c r="P21" s="517"/>
      <c r="Q21" s="517"/>
      <c r="R21" s="517"/>
      <c r="S21" s="517"/>
      <c r="T21" s="518"/>
      <c r="U21" s="517"/>
      <c r="V21" s="531"/>
      <c r="W21" s="531"/>
      <c r="X21" s="531"/>
      <c r="Y21" s="531"/>
      <c r="Z21" s="531"/>
      <c r="AA21" s="530"/>
      <c r="AB21" s="530"/>
      <c r="AC21" s="246" t="s">
        <v>403</v>
      </c>
      <c r="AD21" s="321"/>
      <c r="AE21" s="322"/>
      <c r="AF21" s="322"/>
      <c r="AG21" s="322"/>
      <c r="AH21" s="322"/>
      <c r="AI21" s="322"/>
      <c r="AJ21" s="322"/>
      <c r="AK21" s="322"/>
      <c r="AL21" s="322"/>
      <c r="AM21" s="322"/>
      <c r="AN21" s="322"/>
      <c r="AO21" s="322"/>
      <c r="AP21" s="322"/>
      <c r="AQ21" s="322"/>
      <c r="AR21" s="322"/>
      <c r="AS21" s="322"/>
      <c r="AT21" s="322"/>
      <c r="AU21" s="322"/>
      <c r="AV21" s="322"/>
      <c r="AW21" s="322"/>
      <c r="AX21" s="322"/>
      <c r="AY21" s="322"/>
      <c r="AZ21" s="322"/>
      <c r="BA21" s="322"/>
      <c r="BB21" s="322"/>
      <c r="BC21" s="322"/>
      <c r="BD21" s="1579">
        <v>11</v>
      </c>
      <c r="BE21" s="1562"/>
      <c r="BF21" s="532" t="s">
        <v>16</v>
      </c>
      <c r="BG21" s="532"/>
      <c r="BH21" s="247"/>
      <c r="BI21" s="533"/>
      <c r="BJ21" s="391">
        <f t="shared" si="0"/>
        <v>11</v>
      </c>
      <c r="BK21" s="534"/>
    </row>
    <row r="22" spans="1:63" s="300" customFormat="1" ht="14.25">
      <c r="A22" s="243">
        <v>71</v>
      </c>
      <c r="B22" s="411">
        <v>7015</v>
      </c>
      <c r="C22" s="506" t="s">
        <v>1987</v>
      </c>
      <c r="D22" s="517"/>
      <c r="E22" s="530"/>
      <c r="F22" s="530"/>
      <c r="G22" s="530"/>
      <c r="H22" s="531"/>
      <c r="I22" s="531"/>
      <c r="J22" s="531"/>
      <c r="K22" s="531"/>
      <c r="L22" s="531"/>
      <c r="M22" s="516"/>
      <c r="N22" s="517"/>
      <c r="O22" s="517"/>
      <c r="P22" s="517"/>
      <c r="Q22" s="517"/>
      <c r="R22" s="517"/>
      <c r="S22" s="517"/>
      <c r="T22" s="518"/>
      <c r="U22" s="517"/>
      <c r="V22" s="531"/>
      <c r="W22" s="531"/>
      <c r="X22" s="531"/>
      <c r="Y22" s="531"/>
      <c r="Z22" s="531"/>
      <c r="AA22" s="530"/>
      <c r="AB22" s="530"/>
      <c r="AC22" s="246" t="s">
        <v>416</v>
      </c>
      <c r="AD22" s="321"/>
      <c r="AE22" s="322"/>
      <c r="AF22" s="322"/>
      <c r="AG22" s="322"/>
      <c r="AH22" s="322"/>
      <c r="AI22" s="322"/>
      <c r="AJ22" s="322"/>
      <c r="AK22" s="322"/>
      <c r="AL22" s="322"/>
      <c r="AM22" s="322"/>
      <c r="AN22" s="322"/>
      <c r="AO22" s="322"/>
      <c r="AP22" s="322"/>
      <c r="AQ22" s="322"/>
      <c r="AR22" s="322"/>
      <c r="AS22" s="322"/>
      <c r="AT22" s="322"/>
      <c r="AU22" s="322"/>
      <c r="AV22" s="322"/>
      <c r="AW22" s="322"/>
      <c r="AX22" s="322"/>
      <c r="AY22" s="322"/>
      <c r="AZ22" s="322"/>
      <c r="BA22" s="322"/>
      <c r="BB22" s="322"/>
      <c r="BC22" s="322"/>
      <c r="BD22" s="1579">
        <v>11</v>
      </c>
      <c r="BE22" s="1562"/>
      <c r="BF22" s="532" t="s">
        <v>16</v>
      </c>
      <c r="BG22" s="532"/>
      <c r="BH22" s="247"/>
      <c r="BI22" s="533"/>
      <c r="BJ22" s="391">
        <f t="shared" si="0"/>
        <v>11</v>
      </c>
      <c r="BK22" s="534"/>
    </row>
    <row r="23" spans="1:63" s="300" customFormat="1" ht="14.25">
      <c r="A23" s="243">
        <v>71</v>
      </c>
      <c r="B23" s="411">
        <v>7016</v>
      </c>
      <c r="C23" s="506" t="s">
        <v>1988</v>
      </c>
      <c r="D23" s="517"/>
      <c r="E23" s="530"/>
      <c r="F23" s="530"/>
      <c r="G23" s="530"/>
      <c r="H23" s="531"/>
      <c r="I23" s="531"/>
      <c r="J23" s="531"/>
      <c r="K23" s="531"/>
      <c r="L23" s="531"/>
      <c r="M23" s="516"/>
      <c r="N23" s="517"/>
      <c r="O23" s="517"/>
      <c r="P23" s="517"/>
      <c r="Q23" s="517"/>
      <c r="R23" s="517"/>
      <c r="S23" s="517"/>
      <c r="T23" s="518"/>
      <c r="U23" s="517"/>
      <c r="V23" s="531"/>
      <c r="W23" s="531"/>
      <c r="X23" s="531"/>
      <c r="Y23" s="531"/>
      <c r="Z23" s="531"/>
      <c r="AA23" s="530"/>
      <c r="AB23" s="530"/>
      <c r="AC23" s="246" t="s">
        <v>429</v>
      </c>
      <c r="AD23" s="321"/>
      <c r="AE23" s="322"/>
      <c r="AF23" s="322"/>
      <c r="AG23" s="322"/>
      <c r="AH23" s="322"/>
      <c r="AI23" s="322"/>
      <c r="AJ23" s="322"/>
      <c r="AK23" s="322"/>
      <c r="AL23" s="322"/>
      <c r="AM23" s="322"/>
      <c r="AN23" s="322"/>
      <c r="AO23" s="322"/>
      <c r="AP23" s="322"/>
      <c r="AQ23" s="322"/>
      <c r="AR23" s="322"/>
      <c r="AS23" s="322"/>
      <c r="AT23" s="322"/>
      <c r="AU23" s="322"/>
      <c r="AV23" s="322"/>
      <c r="AW23" s="322"/>
      <c r="AX23" s="322"/>
      <c r="AY23" s="322"/>
      <c r="AZ23" s="322"/>
      <c r="BA23" s="322"/>
      <c r="BB23" s="322"/>
      <c r="BC23" s="322"/>
      <c r="BD23" s="1579">
        <v>9</v>
      </c>
      <c r="BE23" s="1562"/>
      <c r="BF23" s="532" t="s">
        <v>16</v>
      </c>
      <c r="BG23" s="532"/>
      <c r="BH23" s="247"/>
      <c r="BI23" s="533"/>
      <c r="BJ23" s="391">
        <f t="shared" si="0"/>
        <v>9</v>
      </c>
      <c r="BK23" s="534"/>
    </row>
    <row r="24" spans="1:63" s="300" customFormat="1" ht="14.25">
      <c r="A24" s="243">
        <v>71</v>
      </c>
      <c r="B24" s="411">
        <v>7017</v>
      </c>
      <c r="C24" s="506" t="s">
        <v>1989</v>
      </c>
      <c r="D24" s="517"/>
      <c r="E24" s="530"/>
      <c r="F24" s="530"/>
      <c r="G24" s="530"/>
      <c r="H24" s="531"/>
      <c r="I24" s="531"/>
      <c r="J24" s="531"/>
      <c r="K24" s="531"/>
      <c r="L24" s="531"/>
      <c r="M24" s="516"/>
      <c r="N24" s="517"/>
      <c r="O24" s="517"/>
      <c r="P24" s="517"/>
      <c r="Q24" s="517"/>
      <c r="R24" s="517"/>
      <c r="S24" s="517"/>
      <c r="T24" s="518"/>
      <c r="U24" s="517"/>
      <c r="V24" s="531"/>
      <c r="W24" s="531"/>
      <c r="X24" s="531"/>
      <c r="Y24" s="531"/>
      <c r="Z24" s="531"/>
      <c r="AA24" s="530"/>
      <c r="AB24" s="530"/>
      <c r="AC24" s="246" t="s">
        <v>442</v>
      </c>
      <c r="AD24" s="321"/>
      <c r="AE24" s="322"/>
      <c r="AF24" s="322"/>
      <c r="AG24" s="322"/>
      <c r="AH24" s="322"/>
      <c r="AI24" s="322"/>
      <c r="AJ24" s="322"/>
      <c r="AK24" s="322"/>
      <c r="AL24" s="322"/>
      <c r="AM24" s="322"/>
      <c r="AN24" s="322"/>
      <c r="AO24" s="322"/>
      <c r="AP24" s="322"/>
      <c r="AQ24" s="322"/>
      <c r="AR24" s="322"/>
      <c r="AS24" s="322"/>
      <c r="AT24" s="322"/>
      <c r="AU24" s="322"/>
      <c r="AV24" s="322"/>
      <c r="AW24" s="322"/>
      <c r="AX24" s="322"/>
      <c r="AY24" s="322"/>
      <c r="AZ24" s="322"/>
      <c r="BA24" s="322"/>
      <c r="BB24" s="322"/>
      <c r="BC24" s="322"/>
      <c r="BD24" s="1579">
        <v>9</v>
      </c>
      <c r="BE24" s="1562"/>
      <c r="BF24" s="532" t="s">
        <v>16</v>
      </c>
      <c r="BG24" s="532"/>
      <c r="BH24" s="247"/>
      <c r="BI24" s="533"/>
      <c r="BJ24" s="391">
        <f t="shared" si="0"/>
        <v>9</v>
      </c>
      <c r="BK24" s="534"/>
    </row>
    <row r="25" spans="1:63" s="300" customFormat="1" ht="14.25">
      <c r="A25" s="243">
        <v>71</v>
      </c>
      <c r="B25" s="411">
        <v>7018</v>
      </c>
      <c r="C25" s="506" t="s">
        <v>1990</v>
      </c>
      <c r="D25" s="517"/>
      <c r="E25" s="530"/>
      <c r="F25" s="530"/>
      <c r="G25" s="530"/>
      <c r="H25" s="531"/>
      <c r="I25" s="531"/>
      <c r="J25" s="531"/>
      <c r="K25" s="531"/>
      <c r="L25" s="531"/>
      <c r="M25" s="516"/>
      <c r="N25" s="517"/>
      <c r="O25" s="517"/>
      <c r="P25" s="517"/>
      <c r="Q25" s="517"/>
      <c r="R25" s="517"/>
      <c r="S25" s="517"/>
      <c r="T25" s="518"/>
      <c r="U25" s="517"/>
      <c r="V25" s="531"/>
      <c r="W25" s="531"/>
      <c r="X25" s="531"/>
      <c r="Y25" s="531"/>
      <c r="Z25" s="531"/>
      <c r="AA25" s="530"/>
      <c r="AB25" s="530"/>
      <c r="AC25" s="246" t="s">
        <v>455</v>
      </c>
      <c r="AD25" s="321"/>
      <c r="AE25" s="322"/>
      <c r="AF25" s="322"/>
      <c r="AG25" s="322"/>
      <c r="AH25" s="322"/>
      <c r="AI25" s="322"/>
      <c r="AJ25" s="322"/>
      <c r="AK25" s="322"/>
      <c r="AL25" s="322"/>
      <c r="AM25" s="322"/>
      <c r="AN25" s="322"/>
      <c r="AO25" s="322"/>
      <c r="AP25" s="322"/>
      <c r="AQ25" s="322"/>
      <c r="AR25" s="322"/>
      <c r="AS25" s="322"/>
      <c r="AT25" s="322"/>
      <c r="AU25" s="322"/>
      <c r="AV25" s="322"/>
      <c r="AW25" s="322"/>
      <c r="AX25" s="322"/>
      <c r="AY25" s="322"/>
      <c r="AZ25" s="322"/>
      <c r="BA25" s="322"/>
      <c r="BB25" s="322"/>
      <c r="BC25" s="322"/>
      <c r="BD25" s="1579">
        <v>9</v>
      </c>
      <c r="BE25" s="1562"/>
      <c r="BF25" s="532" t="s">
        <v>16</v>
      </c>
      <c r="BG25" s="532"/>
      <c r="BH25" s="247"/>
      <c r="BI25" s="533"/>
      <c r="BJ25" s="391">
        <f t="shared" si="0"/>
        <v>9</v>
      </c>
      <c r="BK25" s="534"/>
    </row>
    <row r="26" spans="1:63" s="300" customFormat="1" ht="14.25">
      <c r="A26" s="243">
        <v>71</v>
      </c>
      <c r="B26" s="411">
        <v>7019</v>
      </c>
      <c r="C26" s="506" t="s">
        <v>1991</v>
      </c>
      <c r="D26" s="517"/>
      <c r="E26" s="530"/>
      <c r="F26" s="530"/>
      <c r="G26" s="530"/>
      <c r="H26" s="531"/>
      <c r="I26" s="531"/>
      <c r="J26" s="531"/>
      <c r="K26" s="531"/>
      <c r="L26" s="531"/>
      <c r="M26" s="516"/>
      <c r="N26" s="517"/>
      <c r="O26" s="517"/>
      <c r="P26" s="517"/>
      <c r="Q26" s="517"/>
      <c r="R26" s="517"/>
      <c r="S26" s="517"/>
      <c r="T26" s="518"/>
      <c r="U26" s="517"/>
      <c r="V26" s="531"/>
      <c r="W26" s="531"/>
      <c r="X26" s="531"/>
      <c r="Y26" s="531"/>
      <c r="Z26" s="531"/>
      <c r="AA26" s="530"/>
      <c r="AB26" s="530"/>
      <c r="AC26" s="246" t="s">
        <v>468</v>
      </c>
      <c r="AD26" s="321"/>
      <c r="AE26" s="322"/>
      <c r="AF26" s="322"/>
      <c r="AG26" s="322"/>
      <c r="AH26" s="322"/>
      <c r="AI26" s="322"/>
      <c r="AJ26" s="322"/>
      <c r="AK26" s="322"/>
      <c r="AL26" s="322"/>
      <c r="AM26" s="322"/>
      <c r="AN26" s="322"/>
      <c r="AO26" s="322"/>
      <c r="AP26" s="322"/>
      <c r="AQ26" s="322"/>
      <c r="AR26" s="322"/>
      <c r="AS26" s="322"/>
      <c r="AT26" s="322"/>
      <c r="AU26" s="322"/>
      <c r="AV26" s="322"/>
      <c r="AW26" s="322"/>
      <c r="AX26" s="322"/>
      <c r="AY26" s="322"/>
      <c r="AZ26" s="322"/>
      <c r="BA26" s="322"/>
      <c r="BB26" s="322"/>
      <c r="BC26" s="322"/>
      <c r="BD26" s="1579">
        <v>8</v>
      </c>
      <c r="BE26" s="1562"/>
      <c r="BF26" s="532" t="s">
        <v>16</v>
      </c>
      <c r="BG26" s="532"/>
      <c r="BH26" s="247"/>
      <c r="BI26" s="533"/>
      <c r="BJ26" s="391">
        <f t="shared" si="0"/>
        <v>8</v>
      </c>
      <c r="BK26" s="534"/>
    </row>
    <row r="27" spans="1:63" s="300" customFormat="1" ht="14.25">
      <c r="A27" s="243">
        <v>71</v>
      </c>
      <c r="B27" s="411">
        <v>7020</v>
      </c>
      <c r="C27" s="506" t="s">
        <v>1992</v>
      </c>
      <c r="D27" s="517"/>
      <c r="E27" s="530"/>
      <c r="F27" s="530"/>
      <c r="G27" s="530"/>
      <c r="H27" s="531"/>
      <c r="I27" s="531"/>
      <c r="J27" s="531"/>
      <c r="K27" s="531"/>
      <c r="L27" s="531"/>
      <c r="M27" s="516"/>
      <c r="N27" s="517"/>
      <c r="O27" s="517"/>
      <c r="P27" s="517"/>
      <c r="Q27" s="517"/>
      <c r="R27" s="517"/>
      <c r="S27" s="517"/>
      <c r="T27" s="518"/>
      <c r="U27" s="517"/>
      <c r="V27" s="531"/>
      <c r="W27" s="531"/>
      <c r="X27" s="531"/>
      <c r="Y27" s="531"/>
      <c r="Z27" s="531"/>
      <c r="AA27" s="530"/>
      <c r="AB27" s="530"/>
      <c r="AC27" s="246" t="s">
        <v>481</v>
      </c>
      <c r="AD27" s="321"/>
      <c r="AE27" s="322"/>
      <c r="AF27" s="322"/>
      <c r="AG27" s="322"/>
      <c r="AH27" s="322"/>
      <c r="AI27" s="322"/>
      <c r="AJ27" s="322"/>
      <c r="AK27" s="322"/>
      <c r="AL27" s="322"/>
      <c r="AM27" s="322"/>
      <c r="AN27" s="322"/>
      <c r="AO27" s="322"/>
      <c r="AP27" s="322"/>
      <c r="AQ27" s="322"/>
      <c r="AR27" s="322"/>
      <c r="AS27" s="322"/>
      <c r="AT27" s="322"/>
      <c r="AU27" s="322"/>
      <c r="AV27" s="322"/>
      <c r="AW27" s="322"/>
      <c r="AX27" s="322"/>
      <c r="AY27" s="322"/>
      <c r="AZ27" s="322"/>
      <c r="BA27" s="322"/>
      <c r="BB27" s="322"/>
      <c r="BC27" s="322"/>
      <c r="BD27" s="1579">
        <v>8</v>
      </c>
      <c r="BE27" s="1562"/>
      <c r="BF27" s="532" t="s">
        <v>16</v>
      </c>
      <c r="BG27" s="532"/>
      <c r="BH27" s="247"/>
      <c r="BI27" s="533"/>
      <c r="BJ27" s="391">
        <f t="shared" si="0"/>
        <v>8</v>
      </c>
      <c r="BK27" s="534"/>
    </row>
    <row r="28" spans="1:63" s="300" customFormat="1" ht="14.25">
      <c r="A28" s="243">
        <v>71</v>
      </c>
      <c r="B28" s="411">
        <v>7021</v>
      </c>
      <c r="C28" s="506" t="s">
        <v>1993</v>
      </c>
      <c r="D28" s="517"/>
      <c r="E28" s="530"/>
      <c r="F28" s="530"/>
      <c r="G28" s="530"/>
      <c r="H28" s="531"/>
      <c r="I28" s="531"/>
      <c r="J28" s="531"/>
      <c r="K28" s="531"/>
      <c r="L28" s="531"/>
      <c r="M28" s="516"/>
      <c r="N28" s="517"/>
      <c r="O28" s="517"/>
      <c r="P28" s="517"/>
      <c r="Q28" s="517"/>
      <c r="R28" s="517"/>
      <c r="S28" s="517"/>
      <c r="T28" s="518"/>
      <c r="U28" s="524" t="s">
        <v>1820</v>
      </c>
      <c r="V28" s="524"/>
      <c r="W28" s="524"/>
      <c r="X28" s="524"/>
      <c r="Y28" s="524"/>
      <c r="Z28" s="524"/>
      <c r="AA28" s="361"/>
      <c r="AB28" s="535"/>
      <c r="AC28" s="523" t="s">
        <v>495</v>
      </c>
      <c r="AD28" s="361"/>
      <c r="AE28" s="536"/>
      <c r="AF28" s="536"/>
      <c r="AG28" s="536"/>
      <c r="AH28" s="536"/>
      <c r="AI28" s="536"/>
      <c r="AJ28" s="536"/>
      <c r="AK28" s="536"/>
      <c r="AL28" s="536"/>
      <c r="AM28" s="322"/>
      <c r="AN28" s="322"/>
      <c r="AO28" s="322"/>
      <c r="AP28" s="322"/>
      <c r="AQ28" s="322"/>
      <c r="AR28" s="322"/>
      <c r="AS28" s="322"/>
      <c r="AT28" s="537"/>
      <c r="AU28" s="537"/>
      <c r="AV28" s="537"/>
      <c r="AW28" s="322"/>
      <c r="AX28" s="322"/>
      <c r="AY28" s="322"/>
      <c r="AZ28" s="322"/>
      <c r="BA28" s="322"/>
      <c r="BB28" s="322"/>
      <c r="BC28" s="322"/>
      <c r="BD28" s="1579">
        <v>38</v>
      </c>
      <c r="BE28" s="1562"/>
      <c r="BF28" s="532" t="s">
        <v>16</v>
      </c>
      <c r="BG28" s="511"/>
      <c r="BH28" s="288"/>
      <c r="BI28" s="526"/>
      <c r="BJ28" s="391">
        <f t="shared" si="0"/>
        <v>38</v>
      </c>
      <c r="BK28" s="534"/>
    </row>
    <row r="29" spans="1:63" s="300" customFormat="1" ht="14.25">
      <c r="A29" s="243">
        <v>71</v>
      </c>
      <c r="B29" s="411">
        <v>7022</v>
      </c>
      <c r="C29" s="506" t="s">
        <v>1994</v>
      </c>
      <c r="D29" s="517"/>
      <c r="E29" s="530"/>
      <c r="F29" s="530"/>
      <c r="G29" s="530"/>
      <c r="H29" s="531"/>
      <c r="I29" s="531"/>
      <c r="J29" s="531"/>
      <c r="K29" s="531"/>
      <c r="L29" s="531"/>
      <c r="M29" s="516"/>
      <c r="N29" s="517"/>
      <c r="O29" s="517"/>
      <c r="P29" s="517"/>
      <c r="Q29" s="517"/>
      <c r="R29" s="517"/>
      <c r="S29" s="517"/>
      <c r="T29" s="518"/>
      <c r="U29" s="517"/>
      <c r="V29" s="517"/>
      <c r="W29" s="517"/>
      <c r="X29" s="517"/>
      <c r="Y29" s="517"/>
      <c r="Z29" s="517"/>
      <c r="AA29" s="529"/>
      <c r="AB29" s="538"/>
      <c r="AC29" s="246" t="s">
        <v>508</v>
      </c>
      <c r="AD29" s="361"/>
      <c r="AE29" s="536"/>
      <c r="AF29" s="536"/>
      <c r="AG29" s="536"/>
      <c r="AH29" s="536"/>
      <c r="AI29" s="536"/>
      <c r="AJ29" s="536"/>
      <c r="AK29" s="536"/>
      <c r="AL29" s="536"/>
      <c r="AM29" s="322"/>
      <c r="AN29" s="322"/>
      <c r="AO29" s="322"/>
      <c r="AP29" s="322"/>
      <c r="AQ29" s="322"/>
      <c r="AR29" s="322"/>
      <c r="AS29" s="322"/>
      <c r="AT29" s="537"/>
      <c r="AU29" s="537"/>
      <c r="AV29" s="537"/>
      <c r="AW29" s="322"/>
      <c r="AX29" s="322"/>
      <c r="AY29" s="322"/>
      <c r="AZ29" s="322"/>
      <c r="BA29" s="322"/>
      <c r="BB29" s="322"/>
      <c r="BC29" s="322"/>
      <c r="BD29" s="1579">
        <v>38</v>
      </c>
      <c r="BE29" s="1562"/>
      <c r="BF29" s="532" t="s">
        <v>16</v>
      </c>
      <c r="BG29" s="511"/>
      <c r="BH29" s="288"/>
      <c r="BI29" s="526"/>
      <c r="BJ29" s="391">
        <f t="shared" si="0"/>
        <v>38</v>
      </c>
      <c r="BK29" s="534"/>
    </row>
    <row r="30" spans="1:63" s="300" customFormat="1" ht="14.25">
      <c r="A30" s="243">
        <v>71</v>
      </c>
      <c r="B30" s="411">
        <v>7023</v>
      </c>
      <c r="C30" s="506" t="s">
        <v>1995</v>
      </c>
      <c r="D30" s="517"/>
      <c r="E30" s="530"/>
      <c r="F30" s="530"/>
      <c r="G30" s="530"/>
      <c r="H30" s="531"/>
      <c r="I30" s="531"/>
      <c r="J30" s="531"/>
      <c r="K30" s="531"/>
      <c r="L30" s="531"/>
      <c r="M30" s="516"/>
      <c r="N30" s="517"/>
      <c r="O30" s="517"/>
      <c r="P30" s="517"/>
      <c r="Q30" s="517"/>
      <c r="R30" s="517"/>
      <c r="S30" s="517"/>
      <c r="T30" s="518"/>
      <c r="U30" s="517"/>
      <c r="V30" s="517"/>
      <c r="W30" s="517"/>
      <c r="X30" s="517"/>
      <c r="Y30" s="517"/>
      <c r="Z30" s="517"/>
      <c r="AA30" s="529"/>
      <c r="AB30" s="538"/>
      <c r="AC30" s="246" t="s">
        <v>521</v>
      </c>
      <c r="AD30" s="361"/>
      <c r="AE30" s="536"/>
      <c r="AF30" s="536"/>
      <c r="AG30" s="536"/>
      <c r="AH30" s="536"/>
      <c r="AI30" s="536"/>
      <c r="AJ30" s="536"/>
      <c r="AK30" s="536"/>
      <c r="AL30" s="536"/>
      <c r="AM30" s="322"/>
      <c r="AN30" s="322"/>
      <c r="AO30" s="322"/>
      <c r="AP30" s="322"/>
      <c r="AQ30" s="322"/>
      <c r="AR30" s="322"/>
      <c r="AS30" s="322"/>
      <c r="AT30" s="537"/>
      <c r="AU30" s="537"/>
      <c r="AV30" s="537"/>
      <c r="AW30" s="322"/>
      <c r="AX30" s="322"/>
      <c r="AY30" s="322"/>
      <c r="AZ30" s="322"/>
      <c r="BA30" s="322"/>
      <c r="BB30" s="322"/>
      <c r="BC30" s="322"/>
      <c r="BD30" s="1579">
        <v>34</v>
      </c>
      <c r="BE30" s="1562"/>
      <c r="BF30" s="532" t="s">
        <v>16</v>
      </c>
      <c r="BG30" s="511"/>
      <c r="BH30" s="288"/>
      <c r="BI30" s="526"/>
      <c r="BJ30" s="391">
        <f t="shared" si="0"/>
        <v>34</v>
      </c>
      <c r="BK30" s="534"/>
    </row>
    <row r="31" spans="1:63" s="300" customFormat="1" ht="14.25">
      <c r="A31" s="243">
        <v>71</v>
      </c>
      <c r="B31" s="411">
        <v>7024</v>
      </c>
      <c r="C31" s="506" t="s">
        <v>1996</v>
      </c>
      <c r="D31" s="517"/>
      <c r="E31" s="530"/>
      <c r="F31" s="530"/>
      <c r="G31" s="530"/>
      <c r="H31" s="531"/>
      <c r="I31" s="531"/>
      <c r="J31" s="531"/>
      <c r="K31" s="531"/>
      <c r="L31" s="531"/>
      <c r="M31" s="516"/>
      <c r="N31" s="517"/>
      <c r="O31" s="517"/>
      <c r="P31" s="517"/>
      <c r="Q31" s="517"/>
      <c r="R31" s="517"/>
      <c r="S31" s="517"/>
      <c r="T31" s="518"/>
      <c r="U31" s="517"/>
      <c r="V31" s="517"/>
      <c r="W31" s="517"/>
      <c r="X31" s="517"/>
      <c r="Y31" s="517"/>
      <c r="Z31" s="517"/>
      <c r="AA31" s="529"/>
      <c r="AB31" s="538"/>
      <c r="AC31" s="246" t="s">
        <v>534</v>
      </c>
      <c r="AD31" s="361"/>
      <c r="AE31" s="536"/>
      <c r="AF31" s="536"/>
      <c r="AG31" s="536"/>
      <c r="AH31" s="536"/>
      <c r="AI31" s="536"/>
      <c r="AJ31" s="536"/>
      <c r="AK31" s="536"/>
      <c r="AL31" s="536"/>
      <c r="AM31" s="322"/>
      <c r="AN31" s="322"/>
      <c r="AO31" s="322"/>
      <c r="AP31" s="322"/>
      <c r="AQ31" s="322"/>
      <c r="AR31" s="322"/>
      <c r="AS31" s="322"/>
      <c r="AT31" s="537"/>
      <c r="AU31" s="537"/>
      <c r="AV31" s="537"/>
      <c r="AW31" s="322"/>
      <c r="AX31" s="322"/>
      <c r="AY31" s="322"/>
      <c r="AZ31" s="322"/>
      <c r="BA31" s="322"/>
      <c r="BB31" s="322"/>
      <c r="BC31" s="322"/>
      <c r="BD31" s="1579">
        <v>28</v>
      </c>
      <c r="BE31" s="1562"/>
      <c r="BF31" s="532" t="s">
        <v>16</v>
      </c>
      <c r="BG31" s="511"/>
      <c r="BH31" s="288"/>
      <c r="BI31" s="526"/>
      <c r="BJ31" s="391">
        <f t="shared" si="0"/>
        <v>28</v>
      </c>
      <c r="BK31" s="534"/>
    </row>
    <row r="32" spans="1:63" s="300" customFormat="1" ht="14.25">
      <c r="A32" s="243">
        <v>71</v>
      </c>
      <c r="B32" s="411">
        <v>7025</v>
      </c>
      <c r="C32" s="506" t="s">
        <v>1997</v>
      </c>
      <c r="D32" s="517"/>
      <c r="E32" s="530"/>
      <c r="F32" s="530"/>
      <c r="G32" s="530"/>
      <c r="H32" s="531"/>
      <c r="I32" s="531"/>
      <c r="J32" s="531"/>
      <c r="K32" s="531"/>
      <c r="L32" s="531"/>
      <c r="M32" s="516"/>
      <c r="N32" s="517"/>
      <c r="O32" s="517"/>
      <c r="P32" s="517"/>
      <c r="Q32" s="517"/>
      <c r="R32" s="517"/>
      <c r="S32" s="517"/>
      <c r="T32" s="518"/>
      <c r="U32" s="517"/>
      <c r="V32" s="517"/>
      <c r="W32" s="517"/>
      <c r="X32" s="517"/>
      <c r="Y32" s="517"/>
      <c r="Z32" s="517"/>
      <c r="AA32" s="529"/>
      <c r="AB32" s="538"/>
      <c r="AC32" s="246" t="s">
        <v>547</v>
      </c>
      <c r="AD32" s="361"/>
      <c r="AE32" s="536"/>
      <c r="AF32" s="536"/>
      <c r="AG32" s="536"/>
      <c r="AH32" s="536"/>
      <c r="AI32" s="536"/>
      <c r="AJ32" s="536"/>
      <c r="AK32" s="536"/>
      <c r="AL32" s="536"/>
      <c r="AM32" s="322"/>
      <c r="AN32" s="322"/>
      <c r="AO32" s="322"/>
      <c r="AP32" s="322"/>
      <c r="AQ32" s="322"/>
      <c r="AR32" s="322"/>
      <c r="AS32" s="322"/>
      <c r="AT32" s="537"/>
      <c r="AU32" s="537"/>
      <c r="AV32" s="537"/>
      <c r="AW32" s="322"/>
      <c r="AX32" s="322"/>
      <c r="AY32" s="322"/>
      <c r="AZ32" s="322"/>
      <c r="BA32" s="322"/>
      <c r="BB32" s="322"/>
      <c r="BC32" s="322"/>
      <c r="BD32" s="1579">
        <v>23</v>
      </c>
      <c r="BE32" s="1562"/>
      <c r="BF32" s="532" t="s">
        <v>16</v>
      </c>
      <c r="BG32" s="511"/>
      <c r="BH32" s="288"/>
      <c r="BI32" s="526"/>
      <c r="BJ32" s="391">
        <f t="shared" si="0"/>
        <v>23</v>
      </c>
      <c r="BK32" s="534"/>
    </row>
    <row r="33" spans="1:63" s="300" customFormat="1" ht="14.25">
      <c r="A33" s="243">
        <v>71</v>
      </c>
      <c r="B33" s="411">
        <v>7026</v>
      </c>
      <c r="C33" s="506" t="s">
        <v>1998</v>
      </c>
      <c r="D33" s="517"/>
      <c r="E33" s="530"/>
      <c r="F33" s="530"/>
      <c r="G33" s="530"/>
      <c r="H33" s="531"/>
      <c r="I33" s="531"/>
      <c r="J33" s="531"/>
      <c r="K33" s="531"/>
      <c r="L33" s="531"/>
      <c r="M33" s="516"/>
      <c r="N33" s="517"/>
      <c r="O33" s="517"/>
      <c r="P33" s="517"/>
      <c r="Q33" s="517"/>
      <c r="R33" s="517"/>
      <c r="S33" s="517"/>
      <c r="T33" s="518"/>
      <c r="U33" s="288"/>
      <c r="V33" s="288"/>
      <c r="W33" s="288"/>
      <c r="X33" s="288"/>
      <c r="Y33" s="288"/>
      <c r="Z33" s="288"/>
      <c r="AA33" s="539"/>
      <c r="AB33" s="540"/>
      <c r="AC33" s="523" t="s">
        <v>560</v>
      </c>
      <c r="AD33" s="361"/>
      <c r="AE33" s="536"/>
      <c r="AF33" s="536"/>
      <c r="AG33" s="536"/>
      <c r="AH33" s="536"/>
      <c r="AI33" s="536"/>
      <c r="AJ33" s="536"/>
      <c r="AK33" s="536"/>
      <c r="AL33" s="536"/>
      <c r="AM33" s="322"/>
      <c r="AN33" s="322"/>
      <c r="AO33" s="322"/>
      <c r="AP33" s="322"/>
      <c r="AQ33" s="322"/>
      <c r="AR33" s="322"/>
      <c r="AS33" s="322"/>
      <c r="AT33" s="537"/>
      <c r="AU33" s="537"/>
      <c r="AV33" s="537"/>
      <c r="AW33" s="322"/>
      <c r="AX33" s="322"/>
      <c r="AY33" s="322"/>
      <c r="AZ33" s="322"/>
      <c r="BA33" s="322"/>
      <c r="BB33" s="322"/>
      <c r="BC33" s="322"/>
      <c r="BD33" s="1579">
        <v>20</v>
      </c>
      <c r="BE33" s="1562"/>
      <c r="BF33" s="532" t="s">
        <v>16</v>
      </c>
      <c r="BG33" s="511"/>
      <c r="BH33" s="288"/>
      <c r="BI33" s="526"/>
      <c r="BJ33" s="391">
        <f t="shared" si="0"/>
        <v>20</v>
      </c>
      <c r="BK33" s="534"/>
    </row>
    <row r="34" spans="1:63" s="300" customFormat="1" ht="14.25">
      <c r="A34" s="243">
        <v>71</v>
      </c>
      <c r="B34" s="411">
        <v>7027</v>
      </c>
      <c r="C34" s="506" t="s">
        <v>1999</v>
      </c>
      <c r="D34" s="530"/>
      <c r="E34" s="530"/>
      <c r="F34" s="530"/>
      <c r="G34" s="530"/>
      <c r="H34" s="531"/>
      <c r="I34" s="531"/>
      <c r="J34" s="531"/>
      <c r="K34" s="531"/>
      <c r="L34" s="531"/>
      <c r="M34" s="516"/>
      <c r="N34" s="517"/>
      <c r="O34" s="517"/>
      <c r="P34" s="517"/>
      <c r="Q34" s="517"/>
      <c r="R34" s="517"/>
      <c r="S34" s="517"/>
      <c r="T34" s="518"/>
      <c r="U34" s="524" t="s">
        <v>1521</v>
      </c>
      <c r="V34" s="541"/>
      <c r="W34" s="541"/>
      <c r="X34" s="541"/>
      <c r="Y34" s="541"/>
      <c r="Z34" s="541"/>
      <c r="AA34" s="541"/>
      <c r="AB34" s="542"/>
      <c r="AC34" s="523" t="s">
        <v>1522</v>
      </c>
      <c r="AD34" s="361"/>
      <c r="AE34" s="361"/>
      <c r="AF34" s="361"/>
      <c r="AG34" s="361"/>
      <c r="AH34" s="361"/>
      <c r="AI34" s="361"/>
      <c r="AJ34" s="361"/>
      <c r="AK34" s="361"/>
      <c r="AL34" s="524"/>
      <c r="AM34" s="247"/>
      <c r="AN34" s="405"/>
      <c r="AO34" s="405"/>
      <c r="AP34" s="405"/>
      <c r="AQ34" s="405"/>
      <c r="AR34" s="405"/>
      <c r="AS34" s="405"/>
      <c r="AT34" s="510"/>
      <c r="AU34" s="525"/>
      <c r="AV34" s="525"/>
      <c r="AW34" s="321"/>
      <c r="AX34" s="321"/>
      <c r="AY34" s="321"/>
      <c r="AZ34" s="321"/>
      <c r="BA34" s="321"/>
      <c r="BB34" s="321"/>
      <c r="BC34" s="321"/>
      <c r="BD34" s="1559">
        <v>151</v>
      </c>
      <c r="BE34" s="1560"/>
      <c r="BF34" s="511" t="s">
        <v>16</v>
      </c>
      <c r="BG34" s="511"/>
      <c r="BH34" s="288"/>
      <c r="BI34" s="526"/>
      <c r="BJ34" s="391">
        <f t="shared" si="0"/>
        <v>151</v>
      </c>
      <c r="BK34" s="253"/>
    </row>
    <row r="35" spans="1:63" s="300" customFormat="1" ht="14.25">
      <c r="A35" s="243">
        <v>71</v>
      </c>
      <c r="B35" s="411">
        <v>7028</v>
      </c>
      <c r="C35" s="506" t="s">
        <v>2000</v>
      </c>
      <c r="D35" s="530"/>
      <c r="E35" s="530"/>
      <c r="F35" s="530"/>
      <c r="G35" s="530"/>
      <c r="H35" s="531"/>
      <c r="I35" s="531"/>
      <c r="J35" s="531"/>
      <c r="K35" s="531"/>
      <c r="L35" s="531"/>
      <c r="M35" s="516"/>
      <c r="N35" s="517"/>
      <c r="O35" s="517"/>
      <c r="P35" s="517"/>
      <c r="Q35" s="517"/>
      <c r="R35" s="517"/>
      <c r="S35" s="517"/>
      <c r="T35" s="518"/>
      <c r="U35" s="517"/>
      <c r="V35" s="521"/>
      <c r="W35" s="521"/>
      <c r="X35" s="521"/>
      <c r="Y35" s="521"/>
      <c r="Z35" s="521"/>
      <c r="AA35" s="521"/>
      <c r="AB35" s="522"/>
      <c r="AC35" s="523" t="s">
        <v>1524</v>
      </c>
      <c r="AD35" s="361"/>
      <c r="AE35" s="361"/>
      <c r="AF35" s="361"/>
      <c r="AG35" s="361"/>
      <c r="AH35" s="361"/>
      <c r="AI35" s="361"/>
      <c r="AJ35" s="361"/>
      <c r="AK35" s="361"/>
      <c r="AL35" s="524"/>
      <c r="AM35" s="247"/>
      <c r="AN35" s="405"/>
      <c r="AO35" s="405"/>
      <c r="AP35" s="405"/>
      <c r="AQ35" s="405"/>
      <c r="AR35" s="405"/>
      <c r="AS35" s="405"/>
      <c r="AT35" s="510"/>
      <c r="AU35" s="525"/>
      <c r="AV35" s="525"/>
      <c r="AW35" s="321"/>
      <c r="AX35" s="321"/>
      <c r="AY35" s="321"/>
      <c r="AZ35" s="321"/>
      <c r="BA35" s="321"/>
      <c r="BB35" s="321"/>
      <c r="BC35" s="321"/>
      <c r="BD35" s="1559">
        <v>151</v>
      </c>
      <c r="BE35" s="1560"/>
      <c r="BF35" s="511" t="s">
        <v>16</v>
      </c>
      <c r="BG35" s="511"/>
      <c r="BH35" s="288"/>
      <c r="BI35" s="526"/>
      <c r="BJ35" s="391">
        <f t="shared" si="0"/>
        <v>151</v>
      </c>
      <c r="BK35" s="253"/>
    </row>
    <row r="36" spans="1:63" s="300" customFormat="1" ht="14.25">
      <c r="A36" s="243">
        <v>71</v>
      </c>
      <c r="B36" s="411">
        <v>7029</v>
      </c>
      <c r="C36" s="506" t="s">
        <v>2001</v>
      </c>
      <c r="D36" s="530"/>
      <c r="E36" s="530"/>
      <c r="F36" s="530"/>
      <c r="G36" s="530"/>
      <c r="H36" s="531"/>
      <c r="I36" s="531"/>
      <c r="J36" s="531"/>
      <c r="K36" s="531"/>
      <c r="L36" s="531"/>
      <c r="M36" s="516"/>
      <c r="N36" s="517"/>
      <c r="O36" s="517"/>
      <c r="P36" s="517"/>
      <c r="Q36" s="517"/>
      <c r="R36" s="517"/>
      <c r="S36" s="517"/>
      <c r="T36" s="518"/>
      <c r="U36" s="517"/>
      <c r="V36" s="521"/>
      <c r="W36" s="521"/>
      <c r="X36" s="521"/>
      <c r="Y36" s="521"/>
      <c r="Z36" s="521"/>
      <c r="AA36" s="521"/>
      <c r="AB36" s="522"/>
      <c r="AC36" s="523" t="s">
        <v>1526</v>
      </c>
      <c r="AD36" s="361"/>
      <c r="AE36" s="361"/>
      <c r="AF36" s="361"/>
      <c r="AG36" s="361"/>
      <c r="AH36" s="361"/>
      <c r="AI36" s="361"/>
      <c r="AJ36" s="361"/>
      <c r="AK36" s="361"/>
      <c r="AL36" s="524"/>
      <c r="AM36" s="247"/>
      <c r="AN36" s="405"/>
      <c r="AO36" s="405"/>
      <c r="AP36" s="405"/>
      <c r="AQ36" s="405"/>
      <c r="AR36" s="405"/>
      <c r="AS36" s="405"/>
      <c r="AT36" s="510"/>
      <c r="AU36" s="525"/>
      <c r="AV36" s="525"/>
      <c r="AW36" s="321"/>
      <c r="AX36" s="321"/>
      <c r="AY36" s="321"/>
      <c r="AZ36" s="321"/>
      <c r="BA36" s="321"/>
      <c r="BB36" s="321"/>
      <c r="BC36" s="321"/>
      <c r="BD36" s="1559">
        <v>151</v>
      </c>
      <c r="BE36" s="1560"/>
      <c r="BF36" s="511" t="s">
        <v>16</v>
      </c>
      <c r="BG36" s="511"/>
      <c r="BH36" s="288"/>
      <c r="BI36" s="526"/>
      <c r="BJ36" s="391">
        <f t="shared" si="0"/>
        <v>151</v>
      </c>
      <c r="BK36" s="253"/>
    </row>
    <row r="37" spans="1:63" s="300" customFormat="1" ht="14.25">
      <c r="A37" s="243">
        <v>71</v>
      </c>
      <c r="B37" s="411">
        <v>7030</v>
      </c>
      <c r="C37" s="506" t="s">
        <v>2002</v>
      </c>
      <c r="D37" s="530"/>
      <c r="E37" s="530"/>
      <c r="F37" s="530"/>
      <c r="G37" s="530"/>
      <c r="H37" s="531"/>
      <c r="I37" s="531"/>
      <c r="J37" s="531"/>
      <c r="K37" s="531"/>
      <c r="L37" s="531"/>
      <c r="M37" s="516"/>
      <c r="N37" s="517"/>
      <c r="O37" s="517"/>
      <c r="P37" s="517"/>
      <c r="Q37" s="517"/>
      <c r="R37" s="517"/>
      <c r="S37" s="517"/>
      <c r="T37" s="518"/>
      <c r="U37" s="517"/>
      <c r="V37" s="521"/>
      <c r="W37" s="521"/>
      <c r="X37" s="521"/>
      <c r="Y37" s="521"/>
      <c r="Z37" s="521"/>
      <c r="AA37" s="521"/>
      <c r="AB37" s="522"/>
      <c r="AC37" s="523" t="s">
        <v>1528</v>
      </c>
      <c r="AD37" s="361"/>
      <c r="AE37" s="361"/>
      <c r="AF37" s="361"/>
      <c r="AG37" s="361"/>
      <c r="AH37" s="361"/>
      <c r="AI37" s="361"/>
      <c r="AJ37" s="361"/>
      <c r="AK37" s="361"/>
      <c r="AL37" s="524"/>
      <c r="AM37" s="247"/>
      <c r="AN37" s="405"/>
      <c r="AO37" s="405"/>
      <c r="AP37" s="405"/>
      <c r="AQ37" s="405"/>
      <c r="AR37" s="405"/>
      <c r="AS37" s="405"/>
      <c r="AT37" s="510"/>
      <c r="AU37" s="525"/>
      <c r="AV37" s="525"/>
      <c r="AW37" s="321"/>
      <c r="AX37" s="321"/>
      <c r="AY37" s="321"/>
      <c r="AZ37" s="321"/>
      <c r="BA37" s="321"/>
      <c r="BB37" s="321"/>
      <c r="BC37" s="321"/>
      <c r="BD37" s="1559">
        <v>101</v>
      </c>
      <c r="BE37" s="1560"/>
      <c r="BF37" s="511" t="s">
        <v>16</v>
      </c>
      <c r="BG37" s="511"/>
      <c r="BH37" s="288"/>
      <c r="BI37" s="526"/>
      <c r="BJ37" s="391">
        <f t="shared" si="0"/>
        <v>101</v>
      </c>
      <c r="BK37" s="253"/>
    </row>
    <row r="38" spans="1:63" s="300" customFormat="1" ht="14.25">
      <c r="A38" s="243">
        <v>71</v>
      </c>
      <c r="B38" s="411">
        <v>7031</v>
      </c>
      <c r="C38" s="506" t="s">
        <v>2003</v>
      </c>
      <c r="D38" s="530"/>
      <c r="E38" s="530"/>
      <c r="F38" s="530"/>
      <c r="G38" s="530"/>
      <c r="H38" s="531"/>
      <c r="I38" s="531"/>
      <c r="J38" s="531"/>
      <c r="K38" s="531"/>
      <c r="L38" s="531"/>
      <c r="M38" s="516"/>
      <c r="N38" s="517"/>
      <c r="O38" s="517"/>
      <c r="P38" s="517"/>
      <c r="Q38" s="517"/>
      <c r="R38" s="517"/>
      <c r="S38" s="517"/>
      <c r="T38" s="518"/>
      <c r="U38" s="517"/>
      <c r="V38" s="521"/>
      <c r="W38" s="521"/>
      <c r="X38" s="521"/>
      <c r="Y38" s="521"/>
      <c r="Z38" s="521"/>
      <c r="AA38" s="521"/>
      <c r="AB38" s="522"/>
      <c r="AC38" s="523" t="s">
        <v>1530</v>
      </c>
      <c r="AD38" s="361"/>
      <c r="AE38" s="361"/>
      <c r="AF38" s="361"/>
      <c r="AG38" s="361"/>
      <c r="AH38" s="361"/>
      <c r="AI38" s="361"/>
      <c r="AJ38" s="361"/>
      <c r="AK38" s="361"/>
      <c r="AL38" s="524"/>
      <c r="AM38" s="247"/>
      <c r="AN38" s="405"/>
      <c r="AO38" s="405"/>
      <c r="AP38" s="405"/>
      <c r="AQ38" s="405"/>
      <c r="AR38" s="405"/>
      <c r="AS38" s="405"/>
      <c r="AT38" s="510"/>
      <c r="AU38" s="525"/>
      <c r="AV38" s="525"/>
      <c r="AW38" s="321"/>
      <c r="AX38" s="321"/>
      <c r="AY38" s="321"/>
      <c r="AZ38" s="321"/>
      <c r="BA38" s="321"/>
      <c r="BB38" s="321"/>
      <c r="BC38" s="321"/>
      <c r="BD38" s="1559">
        <v>101</v>
      </c>
      <c r="BE38" s="1560"/>
      <c r="BF38" s="511" t="s">
        <v>16</v>
      </c>
      <c r="BG38" s="511"/>
      <c r="BH38" s="288"/>
      <c r="BI38" s="526"/>
      <c r="BJ38" s="391">
        <f>BD38</f>
        <v>101</v>
      </c>
      <c r="BK38" s="253"/>
    </row>
    <row r="39" spans="1:63" s="300" customFormat="1" ht="14.25">
      <c r="A39" s="243">
        <v>71</v>
      </c>
      <c r="B39" s="411">
        <v>7032</v>
      </c>
      <c r="C39" s="506" t="s">
        <v>2004</v>
      </c>
      <c r="D39" s="530"/>
      <c r="E39" s="530"/>
      <c r="F39" s="530"/>
      <c r="G39" s="530"/>
      <c r="H39" s="531"/>
      <c r="I39" s="531"/>
      <c r="J39" s="531"/>
      <c r="K39" s="531"/>
      <c r="L39" s="531"/>
      <c r="M39" s="516"/>
      <c r="N39" s="517"/>
      <c r="O39" s="517"/>
      <c r="P39" s="517"/>
      <c r="Q39" s="517"/>
      <c r="R39" s="517"/>
      <c r="S39" s="517"/>
      <c r="T39" s="518"/>
      <c r="U39" s="517"/>
      <c r="V39" s="521"/>
      <c r="W39" s="521"/>
      <c r="X39" s="521"/>
      <c r="Y39" s="521"/>
      <c r="Z39" s="521"/>
      <c r="AA39" s="521"/>
      <c r="AB39" s="522"/>
      <c r="AC39" s="523" t="s">
        <v>1532</v>
      </c>
      <c r="AD39" s="361"/>
      <c r="AE39" s="361"/>
      <c r="AF39" s="361"/>
      <c r="AG39" s="361"/>
      <c r="AH39" s="361"/>
      <c r="AI39" s="361"/>
      <c r="AJ39" s="361"/>
      <c r="AK39" s="361"/>
      <c r="AL39" s="524"/>
      <c r="AM39" s="247"/>
      <c r="AN39" s="405"/>
      <c r="AO39" s="405"/>
      <c r="AP39" s="405"/>
      <c r="AQ39" s="405"/>
      <c r="AR39" s="405"/>
      <c r="AS39" s="405"/>
      <c r="AT39" s="510"/>
      <c r="AU39" s="525"/>
      <c r="AV39" s="525"/>
      <c r="AW39" s="321"/>
      <c r="AX39" s="321"/>
      <c r="AY39" s="321"/>
      <c r="AZ39" s="321"/>
      <c r="BA39" s="321"/>
      <c r="BB39" s="321"/>
      <c r="BC39" s="321"/>
      <c r="BD39" s="1559">
        <v>61</v>
      </c>
      <c r="BE39" s="1560"/>
      <c r="BF39" s="511" t="s">
        <v>16</v>
      </c>
      <c r="BG39" s="511"/>
      <c r="BH39" s="288"/>
      <c r="BI39" s="526"/>
      <c r="BJ39" s="391">
        <f>BD39</f>
        <v>61</v>
      </c>
      <c r="BK39" s="253"/>
    </row>
    <row r="40" spans="1:63" s="300" customFormat="1" ht="14.25">
      <c r="A40" s="243">
        <v>71</v>
      </c>
      <c r="B40" s="411">
        <v>7033</v>
      </c>
      <c r="C40" s="506" t="s">
        <v>2005</v>
      </c>
      <c r="D40" s="530"/>
      <c r="E40" s="530"/>
      <c r="F40" s="530"/>
      <c r="G40" s="530"/>
      <c r="H40" s="531"/>
      <c r="I40" s="531"/>
      <c r="J40" s="531"/>
      <c r="K40" s="531"/>
      <c r="L40" s="531"/>
      <c r="M40" s="516"/>
      <c r="N40" s="517"/>
      <c r="O40" s="517"/>
      <c r="P40" s="517"/>
      <c r="Q40" s="517"/>
      <c r="R40" s="517"/>
      <c r="S40" s="517"/>
      <c r="T40" s="518"/>
      <c r="U40" s="517"/>
      <c r="V40" s="521"/>
      <c r="W40" s="521"/>
      <c r="X40" s="521"/>
      <c r="Y40" s="521"/>
      <c r="Z40" s="521"/>
      <c r="AA40" s="521"/>
      <c r="AB40" s="522"/>
      <c r="AC40" s="523" t="s">
        <v>1534</v>
      </c>
      <c r="AD40" s="361"/>
      <c r="AE40" s="361"/>
      <c r="AF40" s="361"/>
      <c r="AG40" s="361"/>
      <c r="AH40" s="361"/>
      <c r="AI40" s="361"/>
      <c r="AJ40" s="361"/>
      <c r="AK40" s="361"/>
      <c r="AL40" s="524"/>
      <c r="AM40" s="247"/>
      <c r="AN40" s="405"/>
      <c r="AO40" s="405"/>
      <c r="AP40" s="405"/>
      <c r="AQ40" s="405"/>
      <c r="AR40" s="405"/>
      <c r="AS40" s="405"/>
      <c r="AT40" s="510"/>
      <c r="AU40" s="525"/>
      <c r="AV40" s="525"/>
      <c r="AW40" s="321"/>
      <c r="AX40" s="321"/>
      <c r="AY40" s="321"/>
      <c r="AZ40" s="321"/>
      <c r="BA40" s="321"/>
      <c r="BB40" s="321"/>
      <c r="BC40" s="321"/>
      <c r="BD40" s="1559">
        <v>61</v>
      </c>
      <c r="BE40" s="1560"/>
      <c r="BF40" s="511" t="s">
        <v>16</v>
      </c>
      <c r="BG40" s="511"/>
      <c r="BH40" s="288"/>
      <c r="BI40" s="526"/>
      <c r="BJ40" s="391">
        <f>BD40</f>
        <v>61</v>
      </c>
      <c r="BK40" s="253"/>
    </row>
    <row r="41" spans="1:63" s="300" customFormat="1" ht="14.25">
      <c r="A41" s="243">
        <v>71</v>
      </c>
      <c r="B41" s="411">
        <v>7034</v>
      </c>
      <c r="C41" s="506" t="s">
        <v>2006</v>
      </c>
      <c r="D41" s="530"/>
      <c r="E41" s="530"/>
      <c r="F41" s="530"/>
      <c r="G41" s="530"/>
      <c r="H41" s="531"/>
      <c r="I41" s="531"/>
      <c r="J41" s="531"/>
      <c r="K41" s="531"/>
      <c r="L41" s="531"/>
      <c r="M41" s="516"/>
      <c r="N41" s="517"/>
      <c r="O41" s="517"/>
      <c r="P41" s="517"/>
      <c r="Q41" s="517"/>
      <c r="R41" s="517"/>
      <c r="S41" s="517"/>
      <c r="T41" s="518"/>
      <c r="U41" s="517"/>
      <c r="V41" s="521"/>
      <c r="W41" s="521"/>
      <c r="X41" s="521"/>
      <c r="Y41" s="521"/>
      <c r="Z41" s="521"/>
      <c r="AA41" s="521"/>
      <c r="AB41" s="522"/>
      <c r="AC41" s="523" t="s">
        <v>1536</v>
      </c>
      <c r="AD41" s="361"/>
      <c r="AE41" s="361"/>
      <c r="AF41" s="361"/>
      <c r="AG41" s="361"/>
      <c r="AH41" s="361"/>
      <c r="AI41" s="361"/>
      <c r="AJ41" s="361"/>
      <c r="AK41" s="361"/>
      <c r="AL41" s="524"/>
      <c r="AM41" s="247"/>
      <c r="AN41" s="405"/>
      <c r="AO41" s="405"/>
      <c r="AP41" s="405"/>
      <c r="AQ41" s="405"/>
      <c r="AR41" s="405"/>
      <c r="AS41" s="405"/>
      <c r="AT41" s="510"/>
      <c r="AU41" s="525"/>
      <c r="AV41" s="525"/>
      <c r="AW41" s="321"/>
      <c r="AX41" s="321"/>
      <c r="AY41" s="321"/>
      <c r="AZ41" s="321"/>
      <c r="BA41" s="321"/>
      <c r="BB41" s="321"/>
      <c r="BC41" s="321"/>
      <c r="BD41" s="1559">
        <v>43</v>
      </c>
      <c r="BE41" s="1560"/>
      <c r="BF41" s="511" t="s">
        <v>16</v>
      </c>
      <c r="BG41" s="511"/>
      <c r="BH41" s="288"/>
      <c r="BI41" s="526"/>
      <c r="BJ41" s="391">
        <f>BD41</f>
        <v>43</v>
      </c>
      <c r="BK41" s="253"/>
    </row>
    <row r="42" spans="1:63" s="300" customFormat="1" ht="14.25">
      <c r="A42" s="243">
        <v>71</v>
      </c>
      <c r="B42" s="411">
        <v>7035</v>
      </c>
      <c r="C42" s="506" t="s">
        <v>2007</v>
      </c>
      <c r="D42" s="530"/>
      <c r="E42" s="530"/>
      <c r="F42" s="530"/>
      <c r="G42" s="530"/>
      <c r="H42" s="531"/>
      <c r="I42" s="531"/>
      <c r="J42" s="531"/>
      <c r="K42" s="531"/>
      <c r="L42" s="531"/>
      <c r="M42" s="516"/>
      <c r="N42" s="517"/>
      <c r="O42" s="517"/>
      <c r="P42" s="517"/>
      <c r="Q42" s="517"/>
      <c r="R42" s="517"/>
      <c r="S42" s="517"/>
      <c r="T42" s="518"/>
      <c r="U42" s="517"/>
      <c r="V42" s="521"/>
      <c r="W42" s="521"/>
      <c r="X42" s="521"/>
      <c r="Y42" s="521"/>
      <c r="Z42" s="521"/>
      <c r="AA42" s="521"/>
      <c r="AB42" s="522"/>
      <c r="AC42" s="523" t="s">
        <v>1538</v>
      </c>
      <c r="AD42" s="361"/>
      <c r="AE42" s="361"/>
      <c r="AF42" s="361"/>
      <c r="AG42" s="361"/>
      <c r="AH42" s="361"/>
      <c r="AI42" s="361"/>
      <c r="AJ42" s="361"/>
      <c r="AK42" s="361"/>
      <c r="AL42" s="524"/>
      <c r="AM42" s="247"/>
      <c r="AN42" s="405"/>
      <c r="AO42" s="405"/>
      <c r="AP42" s="405"/>
      <c r="AQ42" s="405"/>
      <c r="AR42" s="405"/>
      <c r="AS42" s="405"/>
      <c r="AT42" s="510"/>
      <c r="AU42" s="525"/>
      <c r="AV42" s="525"/>
      <c r="AW42" s="321"/>
      <c r="AX42" s="321"/>
      <c r="AY42" s="321"/>
      <c r="AZ42" s="321"/>
      <c r="BA42" s="321"/>
      <c r="BB42" s="321"/>
      <c r="BC42" s="321"/>
      <c r="BD42" s="1559">
        <v>43</v>
      </c>
      <c r="BE42" s="1560"/>
      <c r="BF42" s="511" t="s">
        <v>16</v>
      </c>
      <c r="BG42" s="511"/>
      <c r="BH42" s="288"/>
      <c r="BI42" s="526"/>
      <c r="BJ42" s="391">
        <f>BD42</f>
        <v>43</v>
      </c>
      <c r="BK42" s="253"/>
    </row>
    <row r="43" spans="1:63" s="300" customFormat="1" ht="14.25">
      <c r="A43" s="243">
        <v>71</v>
      </c>
      <c r="B43" s="411">
        <v>7036</v>
      </c>
      <c r="C43" s="506" t="s">
        <v>2008</v>
      </c>
      <c r="D43" s="530"/>
      <c r="E43" s="530"/>
      <c r="F43" s="530"/>
      <c r="G43" s="530"/>
      <c r="H43" s="531"/>
      <c r="I43" s="531"/>
      <c r="J43" s="531"/>
      <c r="K43" s="531"/>
      <c r="L43" s="531"/>
      <c r="M43" s="516"/>
      <c r="N43" s="517"/>
      <c r="O43" s="517"/>
      <c r="P43" s="517"/>
      <c r="Q43" s="517"/>
      <c r="R43" s="517"/>
      <c r="S43" s="517"/>
      <c r="T43" s="518"/>
      <c r="U43" s="517"/>
      <c r="V43" s="521"/>
      <c r="W43" s="521"/>
      <c r="X43" s="521"/>
      <c r="Y43" s="521"/>
      <c r="Z43" s="521"/>
      <c r="AA43" s="521"/>
      <c r="AB43" s="522"/>
      <c r="AC43" s="523" t="s">
        <v>1540</v>
      </c>
      <c r="AD43" s="361"/>
      <c r="AE43" s="361"/>
      <c r="AF43" s="361"/>
      <c r="AG43" s="361"/>
      <c r="AH43" s="361"/>
      <c r="AI43" s="361"/>
      <c r="AJ43" s="361"/>
      <c r="AK43" s="361"/>
      <c r="AL43" s="524"/>
      <c r="AM43" s="247"/>
      <c r="AN43" s="405"/>
      <c r="AO43" s="405"/>
      <c r="AP43" s="405"/>
      <c r="AQ43" s="405"/>
      <c r="AR43" s="405"/>
      <c r="AS43" s="405"/>
      <c r="AT43" s="510"/>
      <c r="AU43" s="525"/>
      <c r="AV43" s="525"/>
      <c r="AW43" s="321"/>
      <c r="AX43" s="321"/>
      <c r="AY43" s="321"/>
      <c r="AZ43" s="321"/>
      <c r="BA43" s="321"/>
      <c r="BB43" s="321"/>
      <c r="BC43" s="321"/>
      <c r="BD43" s="1559">
        <v>34</v>
      </c>
      <c r="BE43" s="1560"/>
      <c r="BF43" s="511" t="s">
        <v>16</v>
      </c>
      <c r="BG43" s="511"/>
      <c r="BH43" s="288"/>
      <c r="BI43" s="526"/>
      <c r="BJ43" s="391">
        <f t="shared" ref="BJ43:BJ56" si="1">BD43</f>
        <v>34</v>
      </c>
      <c r="BK43" s="253"/>
    </row>
    <row r="44" spans="1:63" s="300" customFormat="1" ht="14.25">
      <c r="A44" s="243">
        <v>71</v>
      </c>
      <c r="B44" s="411">
        <v>7037</v>
      </c>
      <c r="C44" s="506" t="s">
        <v>2009</v>
      </c>
      <c r="D44" s="530"/>
      <c r="E44" s="530"/>
      <c r="F44" s="530"/>
      <c r="G44" s="530"/>
      <c r="H44" s="531"/>
      <c r="I44" s="531"/>
      <c r="J44" s="531"/>
      <c r="K44" s="531"/>
      <c r="L44" s="531"/>
      <c r="M44" s="516"/>
      <c r="N44" s="517"/>
      <c r="O44" s="517"/>
      <c r="P44" s="517"/>
      <c r="Q44" s="517"/>
      <c r="R44" s="517"/>
      <c r="S44" s="517"/>
      <c r="T44" s="518"/>
      <c r="U44" s="517"/>
      <c r="V44" s="521"/>
      <c r="W44" s="521"/>
      <c r="X44" s="521"/>
      <c r="Y44" s="521"/>
      <c r="Z44" s="521"/>
      <c r="AA44" s="521"/>
      <c r="AB44" s="522"/>
      <c r="AC44" s="523" t="s">
        <v>1542</v>
      </c>
      <c r="AD44" s="361"/>
      <c r="AE44" s="361"/>
      <c r="AF44" s="361"/>
      <c r="AG44" s="361"/>
      <c r="AH44" s="361"/>
      <c r="AI44" s="361"/>
      <c r="AJ44" s="361"/>
      <c r="AK44" s="361"/>
      <c r="AL44" s="524"/>
      <c r="AM44" s="247"/>
      <c r="AN44" s="405"/>
      <c r="AO44" s="405"/>
      <c r="AP44" s="405"/>
      <c r="AQ44" s="405"/>
      <c r="AR44" s="405"/>
      <c r="AS44" s="405"/>
      <c r="AT44" s="510"/>
      <c r="AU44" s="525"/>
      <c r="AV44" s="525"/>
      <c r="AW44" s="321"/>
      <c r="AX44" s="321"/>
      <c r="AY44" s="321"/>
      <c r="AZ44" s="321"/>
      <c r="BA44" s="321"/>
      <c r="BB44" s="321"/>
      <c r="BC44" s="321"/>
      <c r="BD44" s="1559">
        <v>28</v>
      </c>
      <c r="BE44" s="1560"/>
      <c r="BF44" s="511" t="s">
        <v>16</v>
      </c>
      <c r="BG44" s="511"/>
      <c r="BH44" s="288"/>
      <c r="BI44" s="526"/>
      <c r="BJ44" s="391">
        <f t="shared" si="1"/>
        <v>28</v>
      </c>
      <c r="BK44" s="253"/>
    </row>
    <row r="45" spans="1:63" s="300" customFormat="1" ht="14.25">
      <c r="A45" s="243">
        <v>71</v>
      </c>
      <c r="B45" s="411">
        <v>7038</v>
      </c>
      <c r="C45" s="506" t="s">
        <v>2010</v>
      </c>
      <c r="D45" s="530"/>
      <c r="E45" s="530"/>
      <c r="F45" s="530"/>
      <c r="G45" s="530"/>
      <c r="H45" s="531"/>
      <c r="I45" s="531"/>
      <c r="J45" s="531"/>
      <c r="K45" s="531"/>
      <c r="L45" s="531"/>
      <c r="M45" s="516"/>
      <c r="N45" s="517"/>
      <c r="O45" s="517"/>
      <c r="P45" s="517"/>
      <c r="Q45" s="517"/>
      <c r="R45" s="517"/>
      <c r="S45" s="517"/>
      <c r="T45" s="518"/>
      <c r="U45" s="517"/>
      <c r="V45" s="521"/>
      <c r="W45" s="521"/>
      <c r="X45" s="521"/>
      <c r="Y45" s="521"/>
      <c r="Z45" s="521"/>
      <c r="AA45" s="521"/>
      <c r="AB45" s="522"/>
      <c r="AC45" s="523" t="s">
        <v>1544</v>
      </c>
      <c r="AD45" s="361"/>
      <c r="AE45" s="361"/>
      <c r="AF45" s="361"/>
      <c r="AG45" s="361"/>
      <c r="AH45" s="361"/>
      <c r="AI45" s="361"/>
      <c r="AJ45" s="361"/>
      <c r="AK45" s="361"/>
      <c r="AL45" s="524"/>
      <c r="AM45" s="247"/>
      <c r="AN45" s="405"/>
      <c r="AO45" s="405"/>
      <c r="AP45" s="405"/>
      <c r="AQ45" s="405"/>
      <c r="AR45" s="405"/>
      <c r="AS45" s="405"/>
      <c r="AT45" s="510"/>
      <c r="AU45" s="525"/>
      <c r="AV45" s="525"/>
      <c r="AW45" s="321"/>
      <c r="AX45" s="321"/>
      <c r="AY45" s="321"/>
      <c r="AZ45" s="321"/>
      <c r="BA45" s="321"/>
      <c r="BB45" s="321"/>
      <c r="BC45" s="321"/>
      <c r="BD45" s="1559">
        <v>23</v>
      </c>
      <c r="BE45" s="1560"/>
      <c r="BF45" s="511" t="s">
        <v>16</v>
      </c>
      <c r="BG45" s="511"/>
      <c r="BH45" s="288"/>
      <c r="BI45" s="526"/>
      <c r="BJ45" s="391">
        <f t="shared" si="1"/>
        <v>23</v>
      </c>
      <c r="BK45" s="253"/>
    </row>
    <row r="46" spans="1:63" s="300" customFormat="1" ht="14.25">
      <c r="A46" s="243">
        <v>71</v>
      </c>
      <c r="B46" s="411">
        <v>7039</v>
      </c>
      <c r="C46" s="506" t="s">
        <v>2011</v>
      </c>
      <c r="D46" s="530"/>
      <c r="E46" s="530"/>
      <c r="F46" s="530"/>
      <c r="G46" s="530"/>
      <c r="H46" s="531"/>
      <c r="I46" s="531"/>
      <c r="J46" s="531"/>
      <c r="K46" s="531"/>
      <c r="L46" s="531"/>
      <c r="M46" s="516"/>
      <c r="N46" s="517"/>
      <c r="O46" s="517"/>
      <c r="P46" s="517"/>
      <c r="Q46" s="517"/>
      <c r="R46" s="517"/>
      <c r="S46" s="517"/>
      <c r="T46" s="518"/>
      <c r="U46" s="517"/>
      <c r="V46" s="521"/>
      <c r="W46" s="521"/>
      <c r="X46" s="521"/>
      <c r="Y46" s="521"/>
      <c r="Z46" s="521"/>
      <c r="AA46" s="521"/>
      <c r="AB46" s="522"/>
      <c r="AC46" s="523" t="s">
        <v>1546</v>
      </c>
      <c r="AD46" s="361"/>
      <c r="AE46" s="361"/>
      <c r="AF46" s="361"/>
      <c r="AG46" s="361"/>
      <c r="AH46" s="361"/>
      <c r="AI46" s="361"/>
      <c r="AJ46" s="361"/>
      <c r="AK46" s="361"/>
      <c r="AL46" s="524"/>
      <c r="AM46" s="247"/>
      <c r="AN46" s="405"/>
      <c r="AO46" s="405"/>
      <c r="AP46" s="405"/>
      <c r="AQ46" s="405"/>
      <c r="AR46" s="405"/>
      <c r="AS46" s="405"/>
      <c r="AT46" s="510"/>
      <c r="AU46" s="525"/>
      <c r="AV46" s="525"/>
      <c r="AW46" s="321"/>
      <c r="AX46" s="321"/>
      <c r="AY46" s="321"/>
      <c r="AZ46" s="321"/>
      <c r="BA46" s="321"/>
      <c r="BB46" s="321"/>
      <c r="BC46" s="321"/>
      <c r="BD46" s="1559">
        <v>20</v>
      </c>
      <c r="BE46" s="1560"/>
      <c r="BF46" s="511" t="s">
        <v>16</v>
      </c>
      <c r="BG46" s="511"/>
      <c r="BH46" s="288"/>
      <c r="BI46" s="526"/>
      <c r="BJ46" s="391">
        <f t="shared" si="1"/>
        <v>20</v>
      </c>
      <c r="BK46" s="253"/>
    </row>
    <row r="47" spans="1:63" s="300" customFormat="1" ht="14.25">
      <c r="A47" s="243">
        <v>71</v>
      </c>
      <c r="B47" s="411">
        <v>7040</v>
      </c>
      <c r="C47" s="506" t="s">
        <v>2012</v>
      </c>
      <c r="D47" s="530"/>
      <c r="E47" s="530"/>
      <c r="F47" s="530"/>
      <c r="G47" s="530"/>
      <c r="H47" s="531"/>
      <c r="I47" s="531"/>
      <c r="J47" s="531"/>
      <c r="K47" s="531"/>
      <c r="L47" s="531"/>
      <c r="M47" s="516"/>
      <c r="N47" s="517"/>
      <c r="O47" s="517"/>
      <c r="P47" s="517"/>
      <c r="Q47" s="517"/>
      <c r="R47" s="517"/>
      <c r="S47" s="517"/>
      <c r="T47" s="518"/>
      <c r="U47" s="517"/>
      <c r="V47" s="521"/>
      <c r="W47" s="521"/>
      <c r="X47" s="521"/>
      <c r="Y47" s="521"/>
      <c r="Z47" s="521"/>
      <c r="AA47" s="521"/>
      <c r="AB47" s="522"/>
      <c r="AC47" s="523" t="s">
        <v>1548</v>
      </c>
      <c r="AD47" s="361"/>
      <c r="AE47" s="361"/>
      <c r="AF47" s="361"/>
      <c r="AG47" s="361"/>
      <c r="AH47" s="361"/>
      <c r="AI47" s="361"/>
      <c r="AJ47" s="361"/>
      <c r="AK47" s="361"/>
      <c r="AL47" s="524"/>
      <c r="AM47" s="247"/>
      <c r="AN47" s="405"/>
      <c r="AO47" s="405"/>
      <c r="AP47" s="405"/>
      <c r="AQ47" s="405"/>
      <c r="AR47" s="405"/>
      <c r="AS47" s="405"/>
      <c r="AT47" s="510"/>
      <c r="AU47" s="525"/>
      <c r="AV47" s="525"/>
      <c r="AW47" s="321"/>
      <c r="AX47" s="321"/>
      <c r="AY47" s="321"/>
      <c r="AZ47" s="321"/>
      <c r="BA47" s="321"/>
      <c r="BB47" s="321"/>
      <c r="BC47" s="321"/>
      <c r="BD47" s="1559">
        <v>18</v>
      </c>
      <c r="BE47" s="1560"/>
      <c r="BF47" s="511" t="s">
        <v>16</v>
      </c>
      <c r="BG47" s="511"/>
      <c r="BH47" s="288"/>
      <c r="BI47" s="526"/>
      <c r="BJ47" s="391">
        <f t="shared" si="1"/>
        <v>18</v>
      </c>
      <c r="BK47" s="253"/>
    </row>
    <row r="48" spans="1:63" s="300" customFormat="1" ht="14.25">
      <c r="A48" s="243">
        <v>71</v>
      </c>
      <c r="B48" s="411">
        <v>7041</v>
      </c>
      <c r="C48" s="506" t="s">
        <v>2013</v>
      </c>
      <c r="D48" s="530"/>
      <c r="E48" s="530"/>
      <c r="F48" s="530"/>
      <c r="G48" s="530"/>
      <c r="H48" s="531"/>
      <c r="I48" s="531"/>
      <c r="J48" s="531"/>
      <c r="K48" s="531"/>
      <c r="L48" s="531"/>
      <c r="M48" s="516"/>
      <c r="N48" s="517"/>
      <c r="O48" s="517"/>
      <c r="P48" s="517"/>
      <c r="Q48" s="517"/>
      <c r="R48" s="517"/>
      <c r="S48" s="517"/>
      <c r="T48" s="518"/>
      <c r="U48" s="517"/>
      <c r="V48" s="521"/>
      <c r="W48" s="521"/>
      <c r="X48" s="521"/>
      <c r="Y48" s="521"/>
      <c r="Z48" s="521"/>
      <c r="AA48" s="521"/>
      <c r="AB48" s="522"/>
      <c r="AC48" s="523" t="s">
        <v>1550</v>
      </c>
      <c r="AD48" s="361"/>
      <c r="AE48" s="361"/>
      <c r="AF48" s="361"/>
      <c r="AG48" s="361"/>
      <c r="AH48" s="361"/>
      <c r="AI48" s="361"/>
      <c r="AJ48" s="361"/>
      <c r="AK48" s="361"/>
      <c r="AL48" s="524"/>
      <c r="AM48" s="247"/>
      <c r="AN48" s="405"/>
      <c r="AO48" s="405"/>
      <c r="AP48" s="405"/>
      <c r="AQ48" s="405"/>
      <c r="AR48" s="405"/>
      <c r="AS48" s="405"/>
      <c r="AT48" s="510"/>
      <c r="AU48" s="525"/>
      <c r="AV48" s="525"/>
      <c r="AW48" s="321"/>
      <c r="AX48" s="321"/>
      <c r="AY48" s="321"/>
      <c r="AZ48" s="321"/>
      <c r="BA48" s="321"/>
      <c r="BB48" s="321"/>
      <c r="BC48" s="321"/>
      <c r="BD48" s="1559">
        <v>16</v>
      </c>
      <c r="BE48" s="1560"/>
      <c r="BF48" s="511" t="s">
        <v>16</v>
      </c>
      <c r="BG48" s="511"/>
      <c r="BH48" s="288"/>
      <c r="BI48" s="526"/>
      <c r="BJ48" s="391">
        <f t="shared" si="1"/>
        <v>16</v>
      </c>
      <c r="BK48" s="253"/>
    </row>
    <row r="49" spans="1:63" s="300" customFormat="1" ht="14.25">
      <c r="A49" s="243">
        <v>71</v>
      </c>
      <c r="B49" s="411">
        <v>7042</v>
      </c>
      <c r="C49" s="506" t="s">
        <v>2014</v>
      </c>
      <c r="D49" s="530"/>
      <c r="E49" s="530"/>
      <c r="F49" s="530"/>
      <c r="G49" s="530"/>
      <c r="H49" s="531"/>
      <c r="I49" s="531"/>
      <c r="J49" s="531"/>
      <c r="K49" s="531"/>
      <c r="L49" s="531"/>
      <c r="M49" s="516"/>
      <c r="N49" s="517"/>
      <c r="O49" s="517"/>
      <c r="P49" s="517"/>
      <c r="Q49" s="517"/>
      <c r="R49" s="517"/>
      <c r="S49" s="517"/>
      <c r="T49" s="518"/>
      <c r="U49" s="524" t="s">
        <v>1552</v>
      </c>
      <c r="V49" s="541"/>
      <c r="W49" s="541"/>
      <c r="X49" s="541"/>
      <c r="Y49" s="541"/>
      <c r="Z49" s="541"/>
      <c r="AA49" s="541"/>
      <c r="AB49" s="542"/>
      <c r="AC49" s="523" t="s">
        <v>1522</v>
      </c>
      <c r="AD49" s="361"/>
      <c r="AE49" s="361"/>
      <c r="AF49" s="361"/>
      <c r="AG49" s="361"/>
      <c r="AH49" s="361"/>
      <c r="AI49" s="361"/>
      <c r="AJ49" s="361"/>
      <c r="AK49" s="361"/>
      <c r="AL49" s="524"/>
      <c r="AM49" s="247"/>
      <c r="AN49" s="405"/>
      <c r="AO49" s="405"/>
      <c r="AP49" s="405"/>
      <c r="AQ49" s="405"/>
      <c r="AR49" s="405"/>
      <c r="AS49" s="405"/>
      <c r="AT49" s="510"/>
      <c r="AU49" s="525"/>
      <c r="AV49" s="525"/>
      <c r="AW49" s="321"/>
      <c r="AX49" s="321"/>
      <c r="AY49" s="321"/>
      <c r="AZ49" s="321"/>
      <c r="BA49" s="321"/>
      <c r="BB49" s="321"/>
      <c r="BC49" s="321"/>
      <c r="BD49" s="1559">
        <v>151</v>
      </c>
      <c r="BE49" s="1560"/>
      <c r="BF49" s="511" t="s">
        <v>16</v>
      </c>
      <c r="BG49" s="511"/>
      <c r="BH49" s="288"/>
      <c r="BI49" s="526"/>
      <c r="BJ49" s="391">
        <f t="shared" si="1"/>
        <v>151</v>
      </c>
      <c r="BK49" s="253"/>
    </row>
    <row r="50" spans="1:63" s="300" customFormat="1" ht="14.25">
      <c r="A50" s="243">
        <v>71</v>
      </c>
      <c r="B50" s="411">
        <v>7043</v>
      </c>
      <c r="C50" s="506" t="s">
        <v>2015</v>
      </c>
      <c r="D50" s="530"/>
      <c r="E50" s="530"/>
      <c r="F50" s="530"/>
      <c r="G50" s="530"/>
      <c r="H50" s="531"/>
      <c r="I50" s="531"/>
      <c r="J50" s="531"/>
      <c r="K50" s="531"/>
      <c r="L50" s="531"/>
      <c r="M50" s="516"/>
      <c r="N50" s="517"/>
      <c r="O50" s="517"/>
      <c r="P50" s="517"/>
      <c r="Q50" s="517"/>
      <c r="R50" s="517"/>
      <c r="S50" s="517"/>
      <c r="T50" s="518"/>
      <c r="U50" s="517"/>
      <c r="V50" s="521"/>
      <c r="W50" s="521"/>
      <c r="X50" s="521"/>
      <c r="Y50" s="521"/>
      <c r="Z50" s="521"/>
      <c r="AA50" s="521"/>
      <c r="AB50" s="522"/>
      <c r="AC50" s="523" t="s">
        <v>1524</v>
      </c>
      <c r="AD50" s="361"/>
      <c r="AE50" s="361"/>
      <c r="AF50" s="361"/>
      <c r="AG50" s="361"/>
      <c r="AH50" s="361"/>
      <c r="AI50" s="361"/>
      <c r="AJ50" s="361"/>
      <c r="AK50" s="361"/>
      <c r="AL50" s="524"/>
      <c r="AM50" s="247"/>
      <c r="AN50" s="405"/>
      <c r="AO50" s="405"/>
      <c r="AP50" s="405"/>
      <c r="AQ50" s="405"/>
      <c r="AR50" s="405"/>
      <c r="AS50" s="405"/>
      <c r="AT50" s="510"/>
      <c r="AU50" s="525"/>
      <c r="AV50" s="525"/>
      <c r="AW50" s="321"/>
      <c r="AX50" s="321"/>
      <c r="AY50" s="321"/>
      <c r="AZ50" s="321"/>
      <c r="BA50" s="321"/>
      <c r="BB50" s="321"/>
      <c r="BC50" s="321"/>
      <c r="BD50" s="1559">
        <v>151</v>
      </c>
      <c r="BE50" s="1560"/>
      <c r="BF50" s="511" t="s">
        <v>16</v>
      </c>
      <c r="BG50" s="511"/>
      <c r="BH50" s="288"/>
      <c r="BI50" s="526"/>
      <c r="BJ50" s="391">
        <f t="shared" si="1"/>
        <v>151</v>
      </c>
      <c r="BK50" s="253"/>
    </row>
    <row r="51" spans="1:63" s="300" customFormat="1" ht="14.25">
      <c r="A51" s="243">
        <v>71</v>
      </c>
      <c r="B51" s="411">
        <v>7044</v>
      </c>
      <c r="C51" s="506" t="s">
        <v>2016</v>
      </c>
      <c r="D51" s="530"/>
      <c r="E51" s="530"/>
      <c r="F51" s="530"/>
      <c r="G51" s="530"/>
      <c r="H51" s="531"/>
      <c r="I51" s="531"/>
      <c r="J51" s="531"/>
      <c r="K51" s="531"/>
      <c r="L51" s="531"/>
      <c r="M51" s="516"/>
      <c r="N51" s="517"/>
      <c r="O51" s="517"/>
      <c r="P51" s="517"/>
      <c r="Q51" s="517"/>
      <c r="R51" s="517"/>
      <c r="S51" s="517"/>
      <c r="T51" s="518"/>
      <c r="U51" s="517"/>
      <c r="V51" s="521"/>
      <c r="W51" s="521"/>
      <c r="X51" s="521"/>
      <c r="Y51" s="521"/>
      <c r="Z51" s="521"/>
      <c r="AA51" s="521"/>
      <c r="AB51" s="522"/>
      <c r="AC51" s="523" t="s">
        <v>1526</v>
      </c>
      <c r="AD51" s="361"/>
      <c r="AE51" s="361"/>
      <c r="AF51" s="361"/>
      <c r="AG51" s="361"/>
      <c r="AH51" s="361"/>
      <c r="AI51" s="361"/>
      <c r="AJ51" s="361"/>
      <c r="AK51" s="361"/>
      <c r="AL51" s="524"/>
      <c r="AM51" s="247"/>
      <c r="AN51" s="405"/>
      <c r="AO51" s="405"/>
      <c r="AP51" s="405"/>
      <c r="AQ51" s="405"/>
      <c r="AR51" s="405"/>
      <c r="AS51" s="405"/>
      <c r="AT51" s="510"/>
      <c r="AU51" s="525"/>
      <c r="AV51" s="525"/>
      <c r="AW51" s="321"/>
      <c r="AX51" s="321"/>
      <c r="AY51" s="321"/>
      <c r="AZ51" s="321"/>
      <c r="BA51" s="321"/>
      <c r="BB51" s="321"/>
      <c r="BC51" s="321"/>
      <c r="BD51" s="1559">
        <v>151</v>
      </c>
      <c r="BE51" s="1560"/>
      <c r="BF51" s="511" t="s">
        <v>16</v>
      </c>
      <c r="BG51" s="511"/>
      <c r="BH51" s="288"/>
      <c r="BI51" s="526"/>
      <c r="BJ51" s="391">
        <f t="shared" si="1"/>
        <v>151</v>
      </c>
      <c r="BK51" s="253"/>
    </row>
    <row r="52" spans="1:63" s="300" customFormat="1" ht="14.25">
      <c r="A52" s="243">
        <v>71</v>
      </c>
      <c r="B52" s="411">
        <v>7045</v>
      </c>
      <c r="C52" s="506" t="s">
        <v>2017</v>
      </c>
      <c r="D52" s="530"/>
      <c r="E52" s="530"/>
      <c r="F52" s="530"/>
      <c r="G52" s="530"/>
      <c r="H52" s="531"/>
      <c r="I52" s="531"/>
      <c r="J52" s="531"/>
      <c r="K52" s="531"/>
      <c r="L52" s="531"/>
      <c r="M52" s="516"/>
      <c r="N52" s="517"/>
      <c r="O52" s="517"/>
      <c r="P52" s="517"/>
      <c r="Q52" s="517"/>
      <c r="R52" s="517"/>
      <c r="S52" s="517"/>
      <c r="T52" s="518"/>
      <c r="U52" s="517"/>
      <c r="V52" s="521"/>
      <c r="W52" s="521"/>
      <c r="X52" s="521"/>
      <c r="Y52" s="521"/>
      <c r="Z52" s="521"/>
      <c r="AA52" s="521"/>
      <c r="AB52" s="522"/>
      <c r="AC52" s="523" t="s">
        <v>1528</v>
      </c>
      <c r="AD52" s="361"/>
      <c r="AE52" s="361"/>
      <c r="AF52" s="361"/>
      <c r="AG52" s="361"/>
      <c r="AH52" s="361"/>
      <c r="AI52" s="361"/>
      <c r="AJ52" s="361"/>
      <c r="AK52" s="361"/>
      <c r="AL52" s="524"/>
      <c r="AM52" s="247"/>
      <c r="AN52" s="405"/>
      <c r="AO52" s="405"/>
      <c r="AP52" s="405"/>
      <c r="AQ52" s="405"/>
      <c r="AR52" s="405"/>
      <c r="AS52" s="405"/>
      <c r="AT52" s="510"/>
      <c r="AU52" s="525"/>
      <c r="AV52" s="525"/>
      <c r="AW52" s="321"/>
      <c r="AX52" s="321"/>
      <c r="AY52" s="321"/>
      <c r="AZ52" s="321"/>
      <c r="BA52" s="321"/>
      <c r="BB52" s="321"/>
      <c r="BC52" s="321"/>
      <c r="BD52" s="1559">
        <v>101</v>
      </c>
      <c r="BE52" s="1560"/>
      <c r="BF52" s="511" t="s">
        <v>16</v>
      </c>
      <c r="BG52" s="511"/>
      <c r="BH52" s="288"/>
      <c r="BI52" s="526"/>
      <c r="BJ52" s="391">
        <f t="shared" si="1"/>
        <v>101</v>
      </c>
      <c r="BK52" s="253"/>
    </row>
    <row r="53" spans="1:63" s="300" customFormat="1" ht="14.25">
      <c r="A53" s="243">
        <v>71</v>
      </c>
      <c r="B53" s="411">
        <v>7046</v>
      </c>
      <c r="C53" s="506" t="s">
        <v>2018</v>
      </c>
      <c r="D53" s="530"/>
      <c r="E53" s="530"/>
      <c r="F53" s="530"/>
      <c r="G53" s="530"/>
      <c r="H53" s="531"/>
      <c r="I53" s="531"/>
      <c r="J53" s="531"/>
      <c r="K53" s="531"/>
      <c r="L53" s="531"/>
      <c r="M53" s="516"/>
      <c r="N53" s="517"/>
      <c r="O53" s="517"/>
      <c r="P53" s="517"/>
      <c r="Q53" s="517"/>
      <c r="R53" s="517"/>
      <c r="S53" s="517"/>
      <c r="T53" s="518"/>
      <c r="U53" s="517"/>
      <c r="V53" s="521"/>
      <c r="W53" s="521"/>
      <c r="X53" s="521"/>
      <c r="Y53" s="521"/>
      <c r="Z53" s="521"/>
      <c r="AA53" s="521"/>
      <c r="AB53" s="522"/>
      <c r="AC53" s="523" t="s">
        <v>1530</v>
      </c>
      <c r="AD53" s="361"/>
      <c r="AE53" s="361"/>
      <c r="AF53" s="361"/>
      <c r="AG53" s="361"/>
      <c r="AH53" s="361"/>
      <c r="AI53" s="361"/>
      <c r="AJ53" s="361"/>
      <c r="AK53" s="361"/>
      <c r="AL53" s="524"/>
      <c r="AM53" s="247"/>
      <c r="AN53" s="405"/>
      <c r="AO53" s="405"/>
      <c r="AP53" s="405"/>
      <c r="AQ53" s="405"/>
      <c r="AR53" s="405"/>
      <c r="AS53" s="405"/>
      <c r="AT53" s="510"/>
      <c r="AU53" s="525"/>
      <c r="AV53" s="525"/>
      <c r="AW53" s="321"/>
      <c r="AX53" s="321"/>
      <c r="AY53" s="321"/>
      <c r="AZ53" s="321"/>
      <c r="BA53" s="321"/>
      <c r="BB53" s="321"/>
      <c r="BC53" s="321"/>
      <c r="BD53" s="1559">
        <v>101</v>
      </c>
      <c r="BE53" s="1560"/>
      <c r="BF53" s="511" t="s">
        <v>16</v>
      </c>
      <c r="BG53" s="511"/>
      <c r="BH53" s="288"/>
      <c r="BI53" s="526"/>
      <c r="BJ53" s="391">
        <f t="shared" si="1"/>
        <v>101</v>
      </c>
      <c r="BK53" s="253"/>
    </row>
    <row r="54" spans="1:63" s="300" customFormat="1" ht="14.25">
      <c r="A54" s="243">
        <v>71</v>
      </c>
      <c r="B54" s="411">
        <v>7047</v>
      </c>
      <c r="C54" s="506" t="s">
        <v>2019</v>
      </c>
      <c r="D54" s="530"/>
      <c r="E54" s="530"/>
      <c r="F54" s="530"/>
      <c r="G54" s="530"/>
      <c r="H54" s="531"/>
      <c r="I54" s="531"/>
      <c r="J54" s="531"/>
      <c r="K54" s="531"/>
      <c r="L54" s="531"/>
      <c r="M54" s="516"/>
      <c r="N54" s="517"/>
      <c r="O54" s="517"/>
      <c r="P54" s="517"/>
      <c r="Q54" s="517"/>
      <c r="R54" s="517"/>
      <c r="S54" s="517"/>
      <c r="T54" s="518"/>
      <c r="U54" s="517"/>
      <c r="V54" s="521"/>
      <c r="W54" s="521"/>
      <c r="X54" s="521"/>
      <c r="Y54" s="521"/>
      <c r="Z54" s="521"/>
      <c r="AA54" s="521"/>
      <c r="AB54" s="522"/>
      <c r="AC54" s="523" t="s">
        <v>1532</v>
      </c>
      <c r="AD54" s="361"/>
      <c r="AE54" s="361"/>
      <c r="AF54" s="361"/>
      <c r="AG54" s="361"/>
      <c r="AH54" s="361"/>
      <c r="AI54" s="361"/>
      <c r="AJ54" s="361"/>
      <c r="AK54" s="361"/>
      <c r="AL54" s="524"/>
      <c r="AM54" s="247"/>
      <c r="AN54" s="405"/>
      <c r="AO54" s="405"/>
      <c r="AP54" s="405"/>
      <c r="AQ54" s="405"/>
      <c r="AR54" s="405"/>
      <c r="AS54" s="405"/>
      <c r="AT54" s="510"/>
      <c r="AU54" s="525"/>
      <c r="AV54" s="525"/>
      <c r="AW54" s="321"/>
      <c r="AX54" s="321"/>
      <c r="AY54" s="321"/>
      <c r="AZ54" s="321"/>
      <c r="BA54" s="321"/>
      <c r="BB54" s="321"/>
      <c r="BC54" s="321"/>
      <c r="BD54" s="1559">
        <v>61</v>
      </c>
      <c r="BE54" s="1560"/>
      <c r="BF54" s="511" t="s">
        <v>16</v>
      </c>
      <c r="BG54" s="511"/>
      <c r="BH54" s="288"/>
      <c r="BI54" s="526"/>
      <c r="BJ54" s="391">
        <f t="shared" si="1"/>
        <v>61</v>
      </c>
      <c r="BK54" s="253"/>
    </row>
    <row r="55" spans="1:63" s="300" customFormat="1" ht="14.25">
      <c r="A55" s="243">
        <v>71</v>
      </c>
      <c r="B55" s="411">
        <v>7048</v>
      </c>
      <c r="C55" s="506" t="s">
        <v>2020</v>
      </c>
      <c r="D55" s="530"/>
      <c r="E55" s="530"/>
      <c r="F55" s="530"/>
      <c r="G55" s="530"/>
      <c r="H55" s="531"/>
      <c r="I55" s="531"/>
      <c r="J55" s="531"/>
      <c r="K55" s="531"/>
      <c r="L55" s="531"/>
      <c r="M55" s="516"/>
      <c r="N55" s="517"/>
      <c r="O55" s="517"/>
      <c r="P55" s="517"/>
      <c r="Q55" s="517"/>
      <c r="R55" s="517"/>
      <c r="S55" s="517"/>
      <c r="T55" s="518"/>
      <c r="U55" s="517"/>
      <c r="V55" s="521"/>
      <c r="W55" s="521"/>
      <c r="X55" s="521"/>
      <c r="Y55" s="521"/>
      <c r="Z55" s="521"/>
      <c r="AA55" s="521"/>
      <c r="AB55" s="522"/>
      <c r="AC55" s="523" t="s">
        <v>1534</v>
      </c>
      <c r="AD55" s="361"/>
      <c r="AE55" s="361"/>
      <c r="AF55" s="361"/>
      <c r="AG55" s="361"/>
      <c r="AH55" s="361"/>
      <c r="AI55" s="361"/>
      <c r="AJ55" s="361"/>
      <c r="AK55" s="361"/>
      <c r="AL55" s="524"/>
      <c r="AM55" s="247"/>
      <c r="AN55" s="405"/>
      <c r="AO55" s="405"/>
      <c r="AP55" s="405"/>
      <c r="AQ55" s="405"/>
      <c r="AR55" s="405"/>
      <c r="AS55" s="405"/>
      <c r="AT55" s="510"/>
      <c r="AU55" s="525"/>
      <c r="AV55" s="525"/>
      <c r="AW55" s="321"/>
      <c r="AX55" s="321"/>
      <c r="AY55" s="321"/>
      <c r="AZ55" s="321"/>
      <c r="BA55" s="321"/>
      <c r="BB55" s="321"/>
      <c r="BC55" s="321"/>
      <c r="BD55" s="1559">
        <v>61</v>
      </c>
      <c r="BE55" s="1560"/>
      <c r="BF55" s="511" t="s">
        <v>16</v>
      </c>
      <c r="BG55" s="511"/>
      <c r="BH55" s="288"/>
      <c r="BI55" s="526"/>
      <c r="BJ55" s="391">
        <f t="shared" si="1"/>
        <v>61</v>
      </c>
      <c r="BK55" s="253"/>
    </row>
    <row r="56" spans="1:63" s="300" customFormat="1" ht="14.25">
      <c r="A56" s="243">
        <v>71</v>
      </c>
      <c r="B56" s="411">
        <v>7049</v>
      </c>
      <c r="C56" s="506" t="s">
        <v>2021</v>
      </c>
      <c r="D56" s="530"/>
      <c r="E56" s="530"/>
      <c r="F56" s="530"/>
      <c r="G56" s="530"/>
      <c r="H56" s="531"/>
      <c r="I56" s="531"/>
      <c r="J56" s="531"/>
      <c r="K56" s="531"/>
      <c r="L56" s="531"/>
      <c r="M56" s="516"/>
      <c r="N56" s="517"/>
      <c r="O56" s="517"/>
      <c r="P56" s="517"/>
      <c r="Q56" s="517"/>
      <c r="R56" s="517"/>
      <c r="S56" s="517"/>
      <c r="T56" s="518"/>
      <c r="U56" s="517"/>
      <c r="V56" s="521"/>
      <c r="W56" s="521"/>
      <c r="X56" s="521"/>
      <c r="Y56" s="521"/>
      <c r="Z56" s="521"/>
      <c r="AA56" s="521"/>
      <c r="AB56" s="522"/>
      <c r="AC56" s="523" t="s">
        <v>1536</v>
      </c>
      <c r="AD56" s="361"/>
      <c r="AE56" s="361"/>
      <c r="AF56" s="361"/>
      <c r="AG56" s="361"/>
      <c r="AH56" s="361"/>
      <c r="AI56" s="361"/>
      <c r="AJ56" s="361"/>
      <c r="AK56" s="361"/>
      <c r="AL56" s="524"/>
      <c r="AM56" s="247"/>
      <c r="AN56" s="405"/>
      <c r="AO56" s="405"/>
      <c r="AP56" s="405"/>
      <c r="AQ56" s="405"/>
      <c r="AR56" s="405"/>
      <c r="AS56" s="405"/>
      <c r="AT56" s="510"/>
      <c r="AU56" s="525"/>
      <c r="AV56" s="525"/>
      <c r="AW56" s="321"/>
      <c r="AX56" s="321"/>
      <c r="AY56" s="321"/>
      <c r="AZ56" s="321"/>
      <c r="BA56" s="321"/>
      <c r="BB56" s="321"/>
      <c r="BC56" s="321"/>
      <c r="BD56" s="1559">
        <v>43</v>
      </c>
      <c r="BE56" s="1560"/>
      <c r="BF56" s="511" t="s">
        <v>16</v>
      </c>
      <c r="BG56" s="511"/>
      <c r="BH56" s="288"/>
      <c r="BI56" s="526"/>
      <c r="BJ56" s="391">
        <f t="shared" si="1"/>
        <v>43</v>
      </c>
      <c r="BK56" s="253"/>
    </row>
    <row r="57" spans="1:63" s="300" customFormat="1" ht="14.25">
      <c r="A57" s="243">
        <v>71</v>
      </c>
      <c r="B57" s="411">
        <v>7050</v>
      </c>
      <c r="C57" s="506" t="s">
        <v>2022</v>
      </c>
      <c r="D57" s="530"/>
      <c r="E57" s="530"/>
      <c r="F57" s="530"/>
      <c r="G57" s="530"/>
      <c r="H57" s="531"/>
      <c r="I57" s="531"/>
      <c r="J57" s="531"/>
      <c r="K57" s="531"/>
      <c r="L57" s="531"/>
      <c r="M57" s="516"/>
      <c r="N57" s="517"/>
      <c r="O57" s="517"/>
      <c r="P57" s="517"/>
      <c r="Q57" s="517"/>
      <c r="R57" s="517"/>
      <c r="S57" s="517"/>
      <c r="T57" s="518"/>
      <c r="U57" s="517"/>
      <c r="V57" s="521"/>
      <c r="W57" s="521"/>
      <c r="X57" s="521"/>
      <c r="Y57" s="521"/>
      <c r="Z57" s="521"/>
      <c r="AA57" s="521"/>
      <c r="AB57" s="522"/>
      <c r="AC57" s="523" t="s">
        <v>1538</v>
      </c>
      <c r="AD57" s="361"/>
      <c r="AE57" s="361"/>
      <c r="AF57" s="361"/>
      <c r="AG57" s="361"/>
      <c r="AH57" s="361"/>
      <c r="AI57" s="361"/>
      <c r="AJ57" s="361"/>
      <c r="AK57" s="361"/>
      <c r="AL57" s="524"/>
      <c r="AM57" s="247"/>
      <c r="AN57" s="405"/>
      <c r="AO57" s="405"/>
      <c r="AP57" s="405"/>
      <c r="AQ57" s="405"/>
      <c r="AR57" s="405"/>
      <c r="AS57" s="405"/>
      <c r="AT57" s="510"/>
      <c r="AU57" s="525"/>
      <c r="AV57" s="525"/>
      <c r="AW57" s="321"/>
      <c r="AX57" s="321"/>
      <c r="AY57" s="321"/>
      <c r="AZ57" s="321"/>
      <c r="BA57" s="321"/>
      <c r="BB57" s="321"/>
      <c r="BC57" s="321"/>
      <c r="BD57" s="1559">
        <v>43</v>
      </c>
      <c r="BE57" s="1560"/>
      <c r="BF57" s="511" t="s">
        <v>16</v>
      </c>
      <c r="BG57" s="511"/>
      <c r="BH57" s="288"/>
      <c r="BI57" s="526"/>
      <c r="BJ57" s="391">
        <f>BD57</f>
        <v>43</v>
      </c>
      <c r="BK57" s="253"/>
    </row>
    <row r="58" spans="1:63" s="300" customFormat="1" ht="14.25">
      <c r="A58" s="243">
        <v>71</v>
      </c>
      <c r="B58" s="411">
        <v>7051</v>
      </c>
      <c r="C58" s="506" t="s">
        <v>2023</v>
      </c>
      <c r="D58" s="530"/>
      <c r="E58" s="530"/>
      <c r="F58" s="530"/>
      <c r="G58" s="530"/>
      <c r="H58" s="531"/>
      <c r="I58" s="531"/>
      <c r="J58" s="531"/>
      <c r="K58" s="531"/>
      <c r="L58" s="531"/>
      <c r="M58" s="516"/>
      <c r="N58" s="517"/>
      <c r="O58" s="517"/>
      <c r="P58" s="517"/>
      <c r="Q58" s="517"/>
      <c r="R58" s="517"/>
      <c r="S58" s="517"/>
      <c r="T58" s="518"/>
      <c r="U58" s="517"/>
      <c r="V58" s="521"/>
      <c r="W58" s="521"/>
      <c r="X58" s="521"/>
      <c r="Y58" s="521"/>
      <c r="Z58" s="521"/>
      <c r="AA58" s="521"/>
      <c r="AB58" s="522"/>
      <c r="AC58" s="523" t="s">
        <v>1540</v>
      </c>
      <c r="AD58" s="361"/>
      <c r="AE58" s="361"/>
      <c r="AF58" s="361"/>
      <c r="AG58" s="361"/>
      <c r="AH58" s="361"/>
      <c r="AI58" s="361"/>
      <c r="AJ58" s="361"/>
      <c r="AK58" s="361"/>
      <c r="AL58" s="524"/>
      <c r="AM58" s="247"/>
      <c r="AN58" s="405"/>
      <c r="AO58" s="405"/>
      <c r="AP58" s="405"/>
      <c r="AQ58" s="405"/>
      <c r="AR58" s="405"/>
      <c r="AS58" s="405"/>
      <c r="AT58" s="510"/>
      <c r="AU58" s="525"/>
      <c r="AV58" s="525"/>
      <c r="AW58" s="321"/>
      <c r="AX58" s="321"/>
      <c r="AY58" s="321"/>
      <c r="AZ58" s="321"/>
      <c r="BA58" s="321"/>
      <c r="BB58" s="321"/>
      <c r="BC58" s="321"/>
      <c r="BD58" s="1559">
        <v>34</v>
      </c>
      <c r="BE58" s="1560"/>
      <c r="BF58" s="511" t="s">
        <v>16</v>
      </c>
      <c r="BG58" s="511"/>
      <c r="BH58" s="288"/>
      <c r="BI58" s="526"/>
      <c r="BJ58" s="391">
        <f t="shared" ref="BJ58:BJ102" si="2">BD58</f>
        <v>34</v>
      </c>
      <c r="BK58" s="253"/>
    </row>
    <row r="59" spans="1:63" s="300" customFormat="1" ht="14.25">
      <c r="A59" s="243">
        <v>71</v>
      </c>
      <c r="B59" s="411">
        <v>7052</v>
      </c>
      <c r="C59" s="506" t="s">
        <v>2024</v>
      </c>
      <c r="D59" s="530"/>
      <c r="E59" s="530"/>
      <c r="F59" s="530"/>
      <c r="G59" s="530"/>
      <c r="H59" s="531"/>
      <c r="I59" s="531"/>
      <c r="J59" s="531"/>
      <c r="K59" s="531"/>
      <c r="L59" s="531"/>
      <c r="M59" s="516"/>
      <c r="N59" s="517"/>
      <c r="O59" s="517"/>
      <c r="P59" s="517"/>
      <c r="Q59" s="517"/>
      <c r="R59" s="517"/>
      <c r="S59" s="517"/>
      <c r="T59" s="518"/>
      <c r="U59" s="517"/>
      <c r="V59" s="521"/>
      <c r="W59" s="521"/>
      <c r="X59" s="521"/>
      <c r="Y59" s="521"/>
      <c r="Z59" s="521"/>
      <c r="AA59" s="521"/>
      <c r="AB59" s="522"/>
      <c r="AC59" s="523" t="s">
        <v>1542</v>
      </c>
      <c r="AD59" s="361"/>
      <c r="AE59" s="361"/>
      <c r="AF59" s="361"/>
      <c r="AG59" s="361"/>
      <c r="AH59" s="361"/>
      <c r="AI59" s="361"/>
      <c r="AJ59" s="361"/>
      <c r="AK59" s="361"/>
      <c r="AL59" s="524"/>
      <c r="AM59" s="247"/>
      <c r="AN59" s="405"/>
      <c r="AO59" s="405"/>
      <c r="AP59" s="405"/>
      <c r="AQ59" s="405"/>
      <c r="AR59" s="405"/>
      <c r="AS59" s="405"/>
      <c r="AT59" s="510"/>
      <c r="AU59" s="525"/>
      <c r="AV59" s="525"/>
      <c r="AW59" s="321"/>
      <c r="AX59" s="321"/>
      <c r="AY59" s="321"/>
      <c r="AZ59" s="321"/>
      <c r="BA59" s="321"/>
      <c r="BB59" s="321"/>
      <c r="BC59" s="321"/>
      <c r="BD59" s="1559">
        <v>28</v>
      </c>
      <c r="BE59" s="1560"/>
      <c r="BF59" s="511" t="s">
        <v>16</v>
      </c>
      <c r="BG59" s="511"/>
      <c r="BH59" s="288"/>
      <c r="BI59" s="526"/>
      <c r="BJ59" s="391">
        <f t="shared" si="2"/>
        <v>28</v>
      </c>
      <c r="BK59" s="253"/>
    </row>
    <row r="60" spans="1:63" s="300" customFormat="1" ht="14.25">
      <c r="A60" s="243">
        <v>71</v>
      </c>
      <c r="B60" s="411">
        <v>7053</v>
      </c>
      <c r="C60" s="506" t="s">
        <v>2025</v>
      </c>
      <c r="D60" s="530"/>
      <c r="E60" s="530"/>
      <c r="F60" s="530"/>
      <c r="G60" s="530"/>
      <c r="H60" s="531"/>
      <c r="I60" s="531"/>
      <c r="J60" s="531"/>
      <c r="K60" s="531"/>
      <c r="L60" s="531"/>
      <c r="M60" s="516"/>
      <c r="N60" s="517"/>
      <c r="O60" s="517"/>
      <c r="P60" s="517"/>
      <c r="Q60" s="517"/>
      <c r="R60" s="517"/>
      <c r="S60" s="517"/>
      <c r="T60" s="518"/>
      <c r="U60" s="517"/>
      <c r="V60" s="521"/>
      <c r="W60" s="521"/>
      <c r="X60" s="521"/>
      <c r="Y60" s="521"/>
      <c r="Z60" s="521"/>
      <c r="AA60" s="521"/>
      <c r="AB60" s="522"/>
      <c r="AC60" s="523" t="s">
        <v>1544</v>
      </c>
      <c r="AD60" s="361"/>
      <c r="AE60" s="361"/>
      <c r="AF60" s="361"/>
      <c r="AG60" s="361"/>
      <c r="AH60" s="361"/>
      <c r="AI60" s="361"/>
      <c r="AJ60" s="361"/>
      <c r="AK60" s="361"/>
      <c r="AL60" s="524"/>
      <c r="AM60" s="247"/>
      <c r="AN60" s="405"/>
      <c r="AO60" s="405"/>
      <c r="AP60" s="405"/>
      <c r="AQ60" s="405"/>
      <c r="AR60" s="405"/>
      <c r="AS60" s="405"/>
      <c r="AT60" s="510"/>
      <c r="AU60" s="525"/>
      <c r="AV60" s="525"/>
      <c r="AW60" s="321"/>
      <c r="AX60" s="321"/>
      <c r="AY60" s="321"/>
      <c r="AZ60" s="321"/>
      <c r="BA60" s="321"/>
      <c r="BB60" s="321"/>
      <c r="BC60" s="321"/>
      <c r="BD60" s="1559">
        <v>23</v>
      </c>
      <c r="BE60" s="1560"/>
      <c r="BF60" s="511" t="s">
        <v>16</v>
      </c>
      <c r="BG60" s="511"/>
      <c r="BH60" s="288"/>
      <c r="BI60" s="526"/>
      <c r="BJ60" s="391">
        <f t="shared" si="2"/>
        <v>23</v>
      </c>
      <c r="BK60" s="253"/>
    </row>
    <row r="61" spans="1:63" s="300" customFormat="1" ht="14.25">
      <c r="A61" s="243">
        <v>71</v>
      </c>
      <c r="B61" s="411">
        <v>7054</v>
      </c>
      <c r="C61" s="506" t="s">
        <v>2026</v>
      </c>
      <c r="D61" s="530"/>
      <c r="E61" s="530"/>
      <c r="F61" s="530"/>
      <c r="G61" s="530"/>
      <c r="H61" s="531"/>
      <c r="I61" s="531"/>
      <c r="J61" s="531"/>
      <c r="K61" s="531"/>
      <c r="L61" s="531"/>
      <c r="M61" s="516"/>
      <c r="N61" s="517"/>
      <c r="O61" s="517"/>
      <c r="P61" s="517"/>
      <c r="Q61" s="517"/>
      <c r="R61" s="517"/>
      <c r="S61" s="517"/>
      <c r="T61" s="518"/>
      <c r="U61" s="517"/>
      <c r="V61" s="521"/>
      <c r="W61" s="521"/>
      <c r="X61" s="521"/>
      <c r="Y61" s="521"/>
      <c r="Z61" s="521"/>
      <c r="AA61" s="521"/>
      <c r="AB61" s="522"/>
      <c r="AC61" s="523" t="s">
        <v>1546</v>
      </c>
      <c r="AD61" s="361"/>
      <c r="AE61" s="361"/>
      <c r="AF61" s="361"/>
      <c r="AG61" s="361"/>
      <c r="AH61" s="361"/>
      <c r="AI61" s="361"/>
      <c r="AJ61" s="361"/>
      <c r="AK61" s="361"/>
      <c r="AL61" s="524"/>
      <c r="AM61" s="247"/>
      <c r="AN61" s="405"/>
      <c r="AO61" s="405"/>
      <c r="AP61" s="405"/>
      <c r="AQ61" s="405"/>
      <c r="AR61" s="405"/>
      <c r="AS61" s="405"/>
      <c r="AT61" s="510"/>
      <c r="AU61" s="525"/>
      <c r="AV61" s="525"/>
      <c r="AW61" s="321"/>
      <c r="AX61" s="321"/>
      <c r="AY61" s="321"/>
      <c r="AZ61" s="321"/>
      <c r="BA61" s="321"/>
      <c r="BB61" s="321"/>
      <c r="BC61" s="321"/>
      <c r="BD61" s="1559">
        <v>20</v>
      </c>
      <c r="BE61" s="1560"/>
      <c r="BF61" s="511" t="s">
        <v>16</v>
      </c>
      <c r="BG61" s="511"/>
      <c r="BH61" s="288"/>
      <c r="BI61" s="526"/>
      <c r="BJ61" s="391">
        <f t="shared" si="2"/>
        <v>20</v>
      </c>
      <c r="BK61" s="253"/>
    </row>
    <row r="62" spans="1:63" s="300" customFormat="1" ht="14.25">
      <c r="A62" s="243">
        <v>71</v>
      </c>
      <c r="B62" s="411">
        <v>7055</v>
      </c>
      <c r="C62" s="506" t="s">
        <v>2027</v>
      </c>
      <c r="D62" s="530"/>
      <c r="E62" s="530"/>
      <c r="F62" s="530"/>
      <c r="G62" s="530"/>
      <c r="H62" s="531"/>
      <c r="I62" s="531"/>
      <c r="J62" s="531"/>
      <c r="K62" s="531"/>
      <c r="L62" s="531"/>
      <c r="M62" s="516"/>
      <c r="N62" s="517"/>
      <c r="O62" s="517"/>
      <c r="P62" s="517"/>
      <c r="Q62" s="517"/>
      <c r="R62" s="517"/>
      <c r="S62" s="517"/>
      <c r="T62" s="518"/>
      <c r="U62" s="517"/>
      <c r="V62" s="521"/>
      <c r="W62" s="521"/>
      <c r="X62" s="521"/>
      <c r="Y62" s="521"/>
      <c r="Z62" s="521"/>
      <c r="AA62" s="521"/>
      <c r="AB62" s="522"/>
      <c r="AC62" s="523" t="s">
        <v>1548</v>
      </c>
      <c r="AD62" s="361"/>
      <c r="AE62" s="361"/>
      <c r="AF62" s="361"/>
      <c r="AG62" s="361"/>
      <c r="AH62" s="361"/>
      <c r="AI62" s="361"/>
      <c r="AJ62" s="361"/>
      <c r="AK62" s="361"/>
      <c r="AL62" s="524"/>
      <c r="AM62" s="247"/>
      <c r="AN62" s="405"/>
      <c r="AO62" s="405"/>
      <c r="AP62" s="405"/>
      <c r="AQ62" s="405"/>
      <c r="AR62" s="405"/>
      <c r="AS62" s="405"/>
      <c r="AT62" s="510"/>
      <c r="AU62" s="525"/>
      <c r="AV62" s="525"/>
      <c r="AW62" s="321"/>
      <c r="AX62" s="321"/>
      <c r="AY62" s="321"/>
      <c r="AZ62" s="321"/>
      <c r="BA62" s="321"/>
      <c r="BB62" s="321"/>
      <c r="BC62" s="321"/>
      <c r="BD62" s="1559">
        <v>18</v>
      </c>
      <c r="BE62" s="1560"/>
      <c r="BF62" s="511" t="s">
        <v>16</v>
      </c>
      <c r="BG62" s="511"/>
      <c r="BH62" s="288"/>
      <c r="BI62" s="526"/>
      <c r="BJ62" s="391">
        <f t="shared" si="2"/>
        <v>18</v>
      </c>
      <c r="BK62" s="253"/>
    </row>
    <row r="63" spans="1:63" s="300" customFormat="1" ht="14.25">
      <c r="A63" s="243">
        <v>71</v>
      </c>
      <c r="B63" s="411">
        <v>7056</v>
      </c>
      <c r="C63" s="506" t="s">
        <v>2028</v>
      </c>
      <c r="D63" s="530"/>
      <c r="E63" s="530"/>
      <c r="F63" s="530"/>
      <c r="G63" s="530"/>
      <c r="H63" s="531"/>
      <c r="I63" s="531"/>
      <c r="J63" s="531"/>
      <c r="K63" s="531"/>
      <c r="L63" s="517"/>
      <c r="M63" s="516"/>
      <c r="N63" s="517"/>
      <c r="O63" s="517"/>
      <c r="P63" s="517"/>
      <c r="Q63" s="517"/>
      <c r="R63" s="517"/>
      <c r="S63" s="517"/>
      <c r="T63" s="518"/>
      <c r="U63" s="288"/>
      <c r="V63" s="543"/>
      <c r="W63" s="543"/>
      <c r="X63" s="543"/>
      <c r="Y63" s="543"/>
      <c r="Z63" s="543"/>
      <c r="AA63" s="543"/>
      <c r="AB63" s="544"/>
      <c r="AC63" s="246" t="s">
        <v>1550</v>
      </c>
      <c r="AD63" s="321"/>
      <c r="AE63" s="321"/>
      <c r="AF63" s="321"/>
      <c r="AG63" s="321"/>
      <c r="AH63" s="321"/>
      <c r="AI63" s="321"/>
      <c r="AJ63" s="321"/>
      <c r="AK63" s="321"/>
      <c r="AL63" s="247"/>
      <c r="AM63" s="247"/>
      <c r="AN63" s="405"/>
      <c r="AO63" s="405"/>
      <c r="AP63" s="405"/>
      <c r="AQ63" s="405"/>
      <c r="AR63" s="405"/>
      <c r="AS63" s="405"/>
      <c r="AT63" s="405"/>
      <c r="AU63" s="545"/>
      <c r="AV63" s="545"/>
      <c r="AW63" s="321"/>
      <c r="AX63" s="321"/>
      <c r="AY63" s="321"/>
      <c r="AZ63" s="321"/>
      <c r="BA63" s="321"/>
      <c r="BB63" s="321"/>
      <c r="BC63" s="321"/>
      <c r="BD63" s="1579">
        <v>16</v>
      </c>
      <c r="BE63" s="1562"/>
      <c r="BF63" s="532" t="s">
        <v>16</v>
      </c>
      <c r="BG63" s="532"/>
      <c r="BH63" s="247"/>
      <c r="BI63" s="533"/>
      <c r="BJ63" s="391">
        <f t="shared" si="2"/>
        <v>16</v>
      </c>
      <c r="BK63" s="253"/>
    </row>
    <row r="64" spans="1:63" s="300" customFormat="1" ht="14.25">
      <c r="A64" s="243">
        <v>71</v>
      </c>
      <c r="B64" s="411">
        <v>7057</v>
      </c>
      <c r="C64" s="506" t="s">
        <v>2029</v>
      </c>
      <c r="D64" s="530"/>
      <c r="E64" s="530"/>
      <c r="F64" s="530"/>
      <c r="G64" s="530"/>
      <c r="H64" s="531"/>
      <c r="I64" s="531"/>
      <c r="J64" s="531"/>
      <c r="K64" s="531"/>
      <c r="L64" s="517"/>
      <c r="M64" s="516"/>
      <c r="N64" s="517"/>
      <c r="O64" s="517"/>
      <c r="P64" s="517"/>
      <c r="Q64" s="517"/>
      <c r="R64" s="517"/>
      <c r="S64" s="517"/>
      <c r="T64" s="518"/>
      <c r="U64" s="531" t="s">
        <v>1737</v>
      </c>
      <c r="V64" s="531"/>
      <c r="W64" s="531"/>
      <c r="X64" s="531"/>
      <c r="Y64" s="531"/>
      <c r="Z64" s="531"/>
      <c r="AA64" s="287"/>
      <c r="AB64" s="287"/>
      <c r="AC64" s="246" t="s">
        <v>1738</v>
      </c>
      <c r="AD64" s="361"/>
      <c r="AE64" s="361"/>
      <c r="AF64" s="361"/>
      <c r="AG64" s="361"/>
      <c r="AH64" s="361"/>
      <c r="AI64" s="361"/>
      <c r="AJ64" s="361"/>
      <c r="AK64" s="361"/>
      <c r="AL64" s="524"/>
      <c r="AM64" s="247"/>
      <c r="AN64" s="405"/>
      <c r="AO64" s="405"/>
      <c r="AP64" s="405"/>
      <c r="AQ64" s="405"/>
      <c r="AR64" s="405"/>
      <c r="AS64" s="405"/>
      <c r="AT64" s="405"/>
      <c r="AU64" s="545"/>
      <c r="AV64" s="545"/>
      <c r="AW64" s="321"/>
      <c r="AX64" s="321"/>
      <c r="AY64" s="321"/>
      <c r="AZ64" s="321"/>
      <c r="BA64" s="321"/>
      <c r="BB64" s="321"/>
      <c r="BC64" s="321"/>
      <c r="BD64" s="1579">
        <v>30</v>
      </c>
      <c r="BE64" s="1562"/>
      <c r="BF64" s="532" t="s">
        <v>16</v>
      </c>
      <c r="BG64" s="511"/>
      <c r="BH64" s="288"/>
      <c r="BI64" s="526"/>
      <c r="BJ64" s="391">
        <f t="shared" si="2"/>
        <v>30</v>
      </c>
      <c r="BK64" s="253"/>
    </row>
    <row r="65" spans="1:63" s="300" customFormat="1" ht="14.25">
      <c r="A65" s="243">
        <v>71</v>
      </c>
      <c r="B65" s="411">
        <v>7058</v>
      </c>
      <c r="C65" s="506" t="s">
        <v>2030</v>
      </c>
      <c r="D65" s="530"/>
      <c r="E65" s="530"/>
      <c r="F65" s="530"/>
      <c r="G65" s="530"/>
      <c r="H65" s="531"/>
      <c r="I65" s="531"/>
      <c r="J65" s="531"/>
      <c r="K65" s="531"/>
      <c r="L65" s="517"/>
      <c r="M65" s="516"/>
      <c r="N65" s="517"/>
      <c r="O65" s="517"/>
      <c r="P65" s="517"/>
      <c r="Q65" s="517"/>
      <c r="R65" s="517"/>
      <c r="S65" s="517"/>
      <c r="T65" s="518"/>
      <c r="U65" s="531"/>
      <c r="V65" s="531"/>
      <c r="W65" s="531"/>
      <c r="X65" s="531"/>
      <c r="Y65" s="531"/>
      <c r="Z65" s="531"/>
      <c r="AA65" s="287"/>
      <c r="AB65" s="287"/>
      <c r="AC65" s="246" t="s">
        <v>1447</v>
      </c>
      <c r="AD65" s="361"/>
      <c r="AE65" s="361"/>
      <c r="AF65" s="361"/>
      <c r="AG65" s="361"/>
      <c r="AH65" s="361"/>
      <c r="AI65" s="361"/>
      <c r="AJ65" s="361"/>
      <c r="AK65" s="361"/>
      <c r="AL65" s="524"/>
      <c r="AM65" s="247"/>
      <c r="AN65" s="405"/>
      <c r="AO65" s="405"/>
      <c r="AP65" s="405"/>
      <c r="AQ65" s="405"/>
      <c r="AR65" s="405"/>
      <c r="AS65" s="405"/>
      <c r="AT65" s="405"/>
      <c r="AU65" s="545"/>
      <c r="AV65" s="545"/>
      <c r="AW65" s="321"/>
      <c r="AX65" s="321"/>
      <c r="AY65" s="321"/>
      <c r="AZ65" s="321"/>
      <c r="BA65" s="321"/>
      <c r="BB65" s="321"/>
      <c r="BC65" s="321"/>
      <c r="BD65" s="1579">
        <v>28</v>
      </c>
      <c r="BE65" s="1562"/>
      <c r="BF65" s="532" t="s">
        <v>16</v>
      </c>
      <c r="BG65" s="511"/>
      <c r="BH65" s="288"/>
      <c r="BI65" s="526"/>
      <c r="BJ65" s="391">
        <f t="shared" si="2"/>
        <v>28</v>
      </c>
      <c r="BK65" s="253"/>
    </row>
    <row r="66" spans="1:63" s="300" customFormat="1" ht="14.25">
      <c r="A66" s="243">
        <v>71</v>
      </c>
      <c r="B66" s="411">
        <v>7059</v>
      </c>
      <c r="C66" s="506" t="s">
        <v>2031</v>
      </c>
      <c r="D66" s="530"/>
      <c r="E66" s="530"/>
      <c r="F66" s="530"/>
      <c r="G66" s="530"/>
      <c r="H66" s="531"/>
      <c r="I66" s="531"/>
      <c r="J66" s="531"/>
      <c r="K66" s="531"/>
      <c r="L66" s="517"/>
      <c r="M66" s="516"/>
      <c r="N66" s="517"/>
      <c r="O66" s="517"/>
      <c r="P66" s="517"/>
      <c r="Q66" s="517"/>
      <c r="R66" s="517"/>
      <c r="S66" s="517"/>
      <c r="T66" s="518"/>
      <c r="U66" s="531"/>
      <c r="V66" s="531"/>
      <c r="W66" s="531"/>
      <c r="X66" s="531"/>
      <c r="Y66" s="531"/>
      <c r="Z66" s="531"/>
      <c r="AA66" s="287"/>
      <c r="AB66" s="287"/>
      <c r="AC66" s="246" t="s">
        <v>1460</v>
      </c>
      <c r="AD66" s="361"/>
      <c r="AE66" s="361"/>
      <c r="AF66" s="361"/>
      <c r="AG66" s="361"/>
      <c r="AH66" s="361"/>
      <c r="AI66" s="361"/>
      <c r="AJ66" s="361"/>
      <c r="AK66" s="361"/>
      <c r="AL66" s="524"/>
      <c r="AM66" s="247"/>
      <c r="AN66" s="405"/>
      <c r="AO66" s="405"/>
      <c r="AP66" s="405"/>
      <c r="AQ66" s="405"/>
      <c r="AR66" s="405"/>
      <c r="AS66" s="405"/>
      <c r="AT66" s="405"/>
      <c r="AU66" s="545"/>
      <c r="AV66" s="545"/>
      <c r="AW66" s="321"/>
      <c r="AX66" s="321"/>
      <c r="AY66" s="321"/>
      <c r="AZ66" s="321"/>
      <c r="BA66" s="321"/>
      <c r="BB66" s="321"/>
      <c r="BC66" s="321"/>
      <c r="BD66" s="1579">
        <v>23</v>
      </c>
      <c r="BE66" s="1562"/>
      <c r="BF66" s="532" t="s">
        <v>16</v>
      </c>
      <c r="BG66" s="511"/>
      <c r="BH66" s="288"/>
      <c r="BI66" s="526"/>
      <c r="BJ66" s="391">
        <f t="shared" si="2"/>
        <v>23</v>
      </c>
      <c r="BK66" s="253"/>
    </row>
    <row r="67" spans="1:63" s="300" customFormat="1" ht="14.25">
      <c r="A67" s="243">
        <v>71</v>
      </c>
      <c r="B67" s="411">
        <v>7060</v>
      </c>
      <c r="C67" s="506" t="s">
        <v>2032</v>
      </c>
      <c r="D67" s="606"/>
      <c r="E67" s="529"/>
      <c r="F67" s="529"/>
      <c r="G67" s="529"/>
      <c r="H67" s="517"/>
      <c r="I67" s="517"/>
      <c r="J67" s="517"/>
      <c r="K67" s="517"/>
      <c r="L67" s="518"/>
      <c r="M67" s="319"/>
      <c r="N67" s="288"/>
      <c r="O67" s="288"/>
      <c r="P67" s="288"/>
      <c r="Q67" s="288"/>
      <c r="R67" s="288"/>
      <c r="S67" s="288"/>
      <c r="T67" s="526"/>
      <c r="U67" s="288"/>
      <c r="V67" s="288"/>
      <c r="W67" s="288"/>
      <c r="X67" s="288"/>
      <c r="Y67" s="288"/>
      <c r="Z67" s="288"/>
      <c r="AA67" s="289"/>
      <c r="AB67" s="547"/>
      <c r="AC67" s="246" t="s">
        <v>1742</v>
      </c>
      <c r="AD67" s="321"/>
      <c r="AE67" s="321"/>
      <c r="AF67" s="321"/>
      <c r="AG67" s="321"/>
      <c r="AH67" s="321"/>
      <c r="AI67" s="321"/>
      <c r="AJ67" s="321"/>
      <c r="AK67" s="321"/>
      <c r="AL67" s="247"/>
      <c r="AM67" s="247"/>
      <c r="AN67" s="405"/>
      <c r="AO67" s="405"/>
      <c r="AP67" s="405"/>
      <c r="AQ67" s="405"/>
      <c r="AR67" s="405"/>
      <c r="AS67" s="405"/>
      <c r="AT67" s="405"/>
      <c r="AU67" s="545"/>
      <c r="AV67" s="545"/>
      <c r="AW67" s="321"/>
      <c r="AX67" s="321"/>
      <c r="AY67" s="321"/>
      <c r="AZ67" s="321"/>
      <c r="BA67" s="321"/>
      <c r="BB67" s="321"/>
      <c r="BC67" s="321"/>
      <c r="BD67" s="1579">
        <v>20</v>
      </c>
      <c r="BE67" s="1562"/>
      <c r="BF67" s="532" t="s">
        <v>16</v>
      </c>
      <c r="BG67" s="532"/>
      <c r="BH67" s="247"/>
      <c r="BI67" s="533"/>
      <c r="BJ67" s="391">
        <f t="shared" si="2"/>
        <v>20</v>
      </c>
      <c r="BK67" s="253"/>
    </row>
    <row r="68" spans="1:63" s="300" customFormat="1" ht="14.25" customHeight="1">
      <c r="A68" s="243">
        <v>71</v>
      </c>
      <c r="B68" s="411">
        <v>7100</v>
      </c>
      <c r="C68" s="506" t="s">
        <v>2033</v>
      </c>
      <c r="D68" s="604"/>
      <c r="E68" s="605"/>
      <c r="F68" s="605"/>
      <c r="G68" s="605"/>
      <c r="H68" s="605"/>
      <c r="I68" s="605"/>
      <c r="J68" s="605"/>
      <c r="K68" s="605"/>
      <c r="L68" s="607"/>
      <c r="M68" s="603" t="s">
        <v>2034</v>
      </c>
      <c r="N68" s="541"/>
      <c r="O68" s="541"/>
      <c r="P68" s="541"/>
      <c r="Q68" s="541"/>
      <c r="R68" s="541"/>
      <c r="S68" s="541"/>
      <c r="T68" s="542"/>
      <c r="U68" s="517" t="s">
        <v>1487</v>
      </c>
      <c r="V68" s="517"/>
      <c r="W68" s="517"/>
      <c r="X68" s="517"/>
      <c r="Y68" s="517"/>
      <c r="Z68" s="517"/>
      <c r="AA68" s="517"/>
      <c r="AB68" s="518"/>
      <c r="AC68" s="319" t="s">
        <v>1488</v>
      </c>
      <c r="AD68" s="510"/>
      <c r="AE68" s="510"/>
      <c r="AF68" s="510"/>
      <c r="AG68" s="510"/>
      <c r="AH68" s="510"/>
      <c r="AI68" s="510"/>
      <c r="AJ68" s="510"/>
      <c r="AK68" s="510"/>
      <c r="AL68" s="510"/>
      <c r="AM68" s="288"/>
      <c r="AN68" s="510"/>
      <c r="AO68" s="510"/>
      <c r="AP68" s="510"/>
      <c r="AQ68" s="510"/>
      <c r="AR68" s="510"/>
      <c r="AS68" s="510"/>
      <c r="AT68" s="510"/>
      <c r="AU68" s="510"/>
      <c r="AV68" s="510"/>
      <c r="AW68" s="510"/>
      <c r="AX68" s="510"/>
      <c r="AY68" s="510"/>
      <c r="AZ68" s="510"/>
      <c r="BA68" s="510"/>
      <c r="BB68" s="510"/>
      <c r="BC68" s="510"/>
      <c r="BD68" s="1559">
        <v>112</v>
      </c>
      <c r="BE68" s="1560"/>
      <c r="BF68" s="511" t="s">
        <v>16</v>
      </c>
      <c r="BG68" s="512"/>
      <c r="BH68" s="513"/>
      <c r="BI68" s="514"/>
      <c r="BJ68" s="519">
        <f t="shared" si="2"/>
        <v>112</v>
      </c>
      <c r="BK68" s="253"/>
    </row>
    <row r="69" spans="1:63" s="300" customFormat="1" ht="14.25">
      <c r="A69" s="243">
        <v>71</v>
      </c>
      <c r="B69" s="411">
        <v>7101</v>
      </c>
      <c r="C69" s="506" t="s">
        <v>2035</v>
      </c>
      <c r="D69" s="604"/>
      <c r="E69" s="605"/>
      <c r="F69" s="605"/>
      <c r="G69" s="605"/>
      <c r="H69" s="605"/>
      <c r="I69" s="605"/>
      <c r="J69" s="605"/>
      <c r="K69" s="605"/>
      <c r="L69" s="605"/>
      <c r="M69" s="520"/>
      <c r="N69" s="521"/>
      <c r="O69" s="521"/>
      <c r="P69" s="521"/>
      <c r="Q69" s="521"/>
      <c r="R69" s="521"/>
      <c r="S69" s="521"/>
      <c r="T69" s="522"/>
      <c r="U69" s="521"/>
      <c r="V69" s="521"/>
      <c r="W69" s="521"/>
      <c r="X69" s="521"/>
      <c r="Y69" s="521"/>
      <c r="Z69" s="521"/>
      <c r="AA69" s="521"/>
      <c r="AB69" s="522"/>
      <c r="AC69" s="523" t="s">
        <v>1490</v>
      </c>
      <c r="AD69" s="361"/>
      <c r="AE69" s="361"/>
      <c r="AF69" s="361"/>
      <c r="AG69" s="361"/>
      <c r="AH69" s="361"/>
      <c r="AI69" s="361"/>
      <c r="AJ69" s="361"/>
      <c r="AK69" s="361"/>
      <c r="AL69" s="524"/>
      <c r="AM69" s="247"/>
      <c r="AN69" s="405"/>
      <c r="AO69" s="405"/>
      <c r="AP69" s="405"/>
      <c r="AQ69" s="405"/>
      <c r="AR69" s="405"/>
      <c r="AS69" s="405"/>
      <c r="AT69" s="510"/>
      <c r="AU69" s="525"/>
      <c r="AV69" s="525"/>
      <c r="AW69" s="321"/>
      <c r="AX69" s="321"/>
      <c r="AY69" s="321"/>
      <c r="AZ69" s="321"/>
      <c r="BA69" s="321"/>
      <c r="BB69" s="321"/>
      <c r="BC69" s="321"/>
      <c r="BD69" s="1559">
        <v>112</v>
      </c>
      <c r="BE69" s="1560"/>
      <c r="BF69" s="511" t="s">
        <v>16</v>
      </c>
      <c r="BG69" s="511"/>
      <c r="BH69" s="288"/>
      <c r="BI69" s="526"/>
      <c r="BJ69" s="391">
        <f t="shared" si="2"/>
        <v>112</v>
      </c>
      <c r="BK69" s="253"/>
    </row>
    <row r="70" spans="1:63" s="300" customFormat="1" ht="14.25">
      <c r="A70" s="243">
        <v>71</v>
      </c>
      <c r="B70" s="411">
        <v>7102</v>
      </c>
      <c r="C70" s="506" t="s">
        <v>2036</v>
      </c>
      <c r="D70" s="527"/>
      <c r="E70" s="528"/>
      <c r="F70" s="528"/>
      <c r="G70" s="529"/>
      <c r="H70" s="521"/>
      <c r="I70" s="521"/>
      <c r="J70" s="521"/>
      <c r="K70" s="521"/>
      <c r="L70" s="521"/>
      <c r="M70" s="520"/>
      <c r="N70" s="521"/>
      <c r="O70" s="521"/>
      <c r="P70" s="521"/>
      <c r="Q70" s="521"/>
      <c r="R70" s="521"/>
      <c r="S70" s="521"/>
      <c r="T70" s="522"/>
      <c r="U70" s="521"/>
      <c r="V70" s="521"/>
      <c r="W70" s="521"/>
      <c r="X70" s="521"/>
      <c r="Y70" s="521"/>
      <c r="Z70" s="521"/>
      <c r="AA70" s="521"/>
      <c r="AB70" s="522"/>
      <c r="AC70" s="523" t="s">
        <v>1492</v>
      </c>
      <c r="AD70" s="361"/>
      <c r="AE70" s="361"/>
      <c r="AF70" s="361"/>
      <c r="AG70" s="361"/>
      <c r="AH70" s="361"/>
      <c r="AI70" s="361"/>
      <c r="AJ70" s="361"/>
      <c r="AK70" s="361"/>
      <c r="AL70" s="524"/>
      <c r="AM70" s="247"/>
      <c r="AN70" s="405"/>
      <c r="AO70" s="405"/>
      <c r="AP70" s="405"/>
      <c r="AQ70" s="405"/>
      <c r="AR70" s="405"/>
      <c r="AS70" s="405"/>
      <c r="AT70" s="405"/>
      <c r="AU70" s="525"/>
      <c r="AV70" s="525"/>
      <c r="AW70" s="321"/>
      <c r="AX70" s="321"/>
      <c r="AY70" s="321"/>
      <c r="AZ70" s="321"/>
      <c r="BA70" s="321"/>
      <c r="BB70" s="321"/>
      <c r="BC70" s="321"/>
      <c r="BD70" s="1559">
        <v>75</v>
      </c>
      <c r="BE70" s="1560"/>
      <c r="BF70" s="511" t="s">
        <v>16</v>
      </c>
      <c r="BG70" s="511"/>
      <c r="BH70" s="288"/>
      <c r="BI70" s="526"/>
      <c r="BJ70" s="391">
        <f t="shared" si="2"/>
        <v>75</v>
      </c>
      <c r="BK70" s="253"/>
    </row>
    <row r="71" spans="1:63" s="300" customFormat="1" ht="14.25">
      <c r="A71" s="243">
        <v>71</v>
      </c>
      <c r="B71" s="411">
        <v>7103</v>
      </c>
      <c r="C71" s="506" t="s">
        <v>2037</v>
      </c>
      <c r="D71" s="527"/>
      <c r="E71" s="528"/>
      <c r="F71" s="528"/>
      <c r="G71" s="529"/>
      <c r="H71" s="521"/>
      <c r="I71" s="521"/>
      <c r="J71" s="521"/>
      <c r="K71" s="521"/>
      <c r="L71" s="521"/>
      <c r="M71" s="520"/>
      <c r="N71" s="521"/>
      <c r="O71" s="521"/>
      <c r="P71" s="521"/>
      <c r="Q71" s="521"/>
      <c r="R71" s="521"/>
      <c r="S71" s="521"/>
      <c r="T71" s="522"/>
      <c r="U71" s="521"/>
      <c r="V71" s="521"/>
      <c r="W71" s="521"/>
      <c r="X71" s="521"/>
      <c r="Y71" s="521"/>
      <c r="Z71" s="521"/>
      <c r="AA71" s="521"/>
      <c r="AB71" s="522"/>
      <c r="AC71" s="523" t="s">
        <v>1494</v>
      </c>
      <c r="AD71" s="361"/>
      <c r="AE71" s="361"/>
      <c r="AF71" s="361"/>
      <c r="AG71" s="361"/>
      <c r="AH71" s="361"/>
      <c r="AI71" s="361"/>
      <c r="AJ71" s="361"/>
      <c r="AK71" s="361"/>
      <c r="AL71" s="524"/>
      <c r="AM71" s="247"/>
      <c r="AN71" s="405"/>
      <c r="AO71" s="405"/>
      <c r="AP71" s="405"/>
      <c r="AQ71" s="405"/>
      <c r="AR71" s="405"/>
      <c r="AS71" s="405"/>
      <c r="AT71" s="405"/>
      <c r="AU71" s="525"/>
      <c r="AV71" s="525"/>
      <c r="AW71" s="321"/>
      <c r="AX71" s="321"/>
      <c r="AY71" s="321"/>
      <c r="AZ71" s="321"/>
      <c r="BA71" s="321"/>
      <c r="BB71" s="321"/>
      <c r="BC71" s="321"/>
      <c r="BD71" s="1559">
        <v>45</v>
      </c>
      <c r="BE71" s="1560"/>
      <c r="BF71" s="511" t="s">
        <v>16</v>
      </c>
      <c r="BG71" s="511"/>
      <c r="BH71" s="288"/>
      <c r="BI71" s="526"/>
      <c r="BJ71" s="391">
        <f t="shared" si="2"/>
        <v>45</v>
      </c>
      <c r="BK71" s="253"/>
    </row>
    <row r="72" spans="1:63" s="300" customFormat="1" ht="14.25">
      <c r="A72" s="243">
        <v>71</v>
      </c>
      <c r="B72" s="411">
        <v>7104</v>
      </c>
      <c r="C72" s="506" t="s">
        <v>2038</v>
      </c>
      <c r="D72" s="527"/>
      <c r="E72" s="528"/>
      <c r="F72" s="528"/>
      <c r="G72" s="529"/>
      <c r="H72" s="521"/>
      <c r="I72" s="521"/>
      <c r="J72" s="521"/>
      <c r="K72" s="521"/>
      <c r="L72" s="521"/>
      <c r="M72" s="520"/>
      <c r="N72" s="521"/>
      <c r="O72" s="521"/>
      <c r="P72" s="521"/>
      <c r="Q72" s="521"/>
      <c r="R72" s="521"/>
      <c r="S72" s="521"/>
      <c r="T72" s="522"/>
      <c r="U72" s="521"/>
      <c r="V72" s="521"/>
      <c r="W72" s="521"/>
      <c r="X72" s="521"/>
      <c r="Y72" s="521"/>
      <c r="Z72" s="521"/>
      <c r="AA72" s="521"/>
      <c r="AB72" s="522"/>
      <c r="AC72" s="523" t="s">
        <v>1496</v>
      </c>
      <c r="AD72" s="361"/>
      <c r="AE72" s="361"/>
      <c r="AF72" s="361"/>
      <c r="AG72" s="361"/>
      <c r="AH72" s="361"/>
      <c r="AI72" s="361"/>
      <c r="AJ72" s="361"/>
      <c r="AK72" s="361"/>
      <c r="AL72" s="524"/>
      <c r="AM72" s="247"/>
      <c r="AN72" s="405"/>
      <c r="AO72" s="405"/>
      <c r="AP72" s="405"/>
      <c r="AQ72" s="405"/>
      <c r="AR72" s="405"/>
      <c r="AS72" s="405"/>
      <c r="AT72" s="405"/>
      <c r="AU72" s="525"/>
      <c r="AV72" s="525"/>
      <c r="AW72" s="321"/>
      <c r="AX72" s="321"/>
      <c r="AY72" s="321"/>
      <c r="AZ72" s="321"/>
      <c r="BA72" s="321"/>
      <c r="BB72" s="321"/>
      <c r="BC72" s="321"/>
      <c r="BD72" s="1559">
        <v>32</v>
      </c>
      <c r="BE72" s="1560"/>
      <c r="BF72" s="511" t="s">
        <v>16</v>
      </c>
      <c r="BG72" s="511"/>
      <c r="BH72" s="288"/>
      <c r="BI72" s="526"/>
      <c r="BJ72" s="391">
        <f t="shared" si="2"/>
        <v>32</v>
      </c>
      <c r="BK72" s="253"/>
    </row>
    <row r="73" spans="1:63" s="300" customFormat="1" ht="14.25">
      <c r="A73" s="243">
        <v>71</v>
      </c>
      <c r="B73" s="411">
        <v>7105</v>
      </c>
      <c r="C73" s="506" t="s">
        <v>2039</v>
      </c>
      <c r="D73" s="530"/>
      <c r="E73" s="530"/>
      <c r="F73" s="530"/>
      <c r="G73" s="530"/>
      <c r="H73" s="531"/>
      <c r="I73" s="531"/>
      <c r="J73" s="531"/>
      <c r="K73" s="531"/>
      <c r="L73" s="531"/>
      <c r="M73" s="516"/>
      <c r="N73" s="517"/>
      <c r="O73" s="517"/>
      <c r="P73" s="517"/>
      <c r="Q73" s="517"/>
      <c r="R73" s="517"/>
      <c r="S73" s="517"/>
      <c r="T73" s="518"/>
      <c r="U73" s="517"/>
      <c r="V73" s="531"/>
      <c r="W73" s="531"/>
      <c r="X73" s="531"/>
      <c r="Y73" s="531"/>
      <c r="Z73" s="531"/>
      <c r="AA73" s="530"/>
      <c r="AB73" s="530"/>
      <c r="AC73" s="246" t="s">
        <v>286</v>
      </c>
      <c r="AD73" s="321"/>
      <c r="AE73" s="322"/>
      <c r="AF73" s="322"/>
      <c r="AG73" s="322"/>
      <c r="AH73" s="322"/>
      <c r="AI73" s="322"/>
      <c r="AJ73" s="322"/>
      <c r="AK73" s="322"/>
      <c r="AL73" s="322"/>
      <c r="AM73" s="322"/>
      <c r="AN73" s="322"/>
      <c r="AO73" s="322"/>
      <c r="AP73" s="322"/>
      <c r="AQ73" s="322"/>
      <c r="AR73" s="322"/>
      <c r="AS73" s="322"/>
      <c r="AT73" s="322"/>
      <c r="AU73" s="322"/>
      <c r="AV73" s="322"/>
      <c r="AW73" s="322"/>
      <c r="AX73" s="322"/>
      <c r="AY73" s="322"/>
      <c r="AZ73" s="322"/>
      <c r="BA73" s="322"/>
      <c r="BB73" s="322"/>
      <c r="BC73" s="322"/>
      <c r="BD73" s="1579">
        <v>25</v>
      </c>
      <c r="BE73" s="1562"/>
      <c r="BF73" s="532" t="s">
        <v>16</v>
      </c>
      <c r="BG73" s="532"/>
      <c r="BH73" s="247"/>
      <c r="BI73" s="533"/>
      <c r="BJ73" s="391">
        <f t="shared" si="2"/>
        <v>25</v>
      </c>
      <c r="BK73" s="534"/>
    </row>
    <row r="74" spans="1:63" s="300" customFormat="1" ht="14.25">
      <c r="A74" s="243">
        <v>71</v>
      </c>
      <c r="B74" s="411">
        <v>7106</v>
      </c>
      <c r="C74" s="506" t="s">
        <v>2040</v>
      </c>
      <c r="D74" s="530"/>
      <c r="E74" s="530"/>
      <c r="F74" s="530"/>
      <c r="G74" s="530"/>
      <c r="H74" s="531"/>
      <c r="I74" s="531"/>
      <c r="J74" s="531"/>
      <c r="K74" s="531"/>
      <c r="L74" s="531"/>
      <c r="M74" s="516"/>
      <c r="N74" s="517"/>
      <c r="O74" s="517"/>
      <c r="P74" s="517"/>
      <c r="Q74" s="517"/>
      <c r="R74" s="517"/>
      <c r="S74" s="517"/>
      <c r="T74" s="518"/>
      <c r="U74" s="517"/>
      <c r="V74" s="531"/>
      <c r="W74" s="531"/>
      <c r="X74" s="531"/>
      <c r="Y74" s="531"/>
      <c r="Z74" s="531"/>
      <c r="AA74" s="530"/>
      <c r="AB74" s="530"/>
      <c r="AC74" s="246" t="s">
        <v>299</v>
      </c>
      <c r="AD74" s="321"/>
      <c r="AE74" s="322"/>
      <c r="AF74" s="322"/>
      <c r="AG74" s="322"/>
      <c r="AH74" s="322"/>
      <c r="AI74" s="322"/>
      <c r="AJ74" s="322"/>
      <c r="AK74" s="322"/>
      <c r="AL74" s="322"/>
      <c r="AM74" s="322"/>
      <c r="AN74" s="322"/>
      <c r="AO74" s="322"/>
      <c r="AP74" s="322"/>
      <c r="AQ74" s="322"/>
      <c r="AR74" s="322"/>
      <c r="AS74" s="322"/>
      <c r="AT74" s="322"/>
      <c r="AU74" s="322"/>
      <c r="AV74" s="322"/>
      <c r="AW74" s="322"/>
      <c r="AX74" s="322"/>
      <c r="AY74" s="322"/>
      <c r="AZ74" s="322"/>
      <c r="BA74" s="322"/>
      <c r="BB74" s="322"/>
      <c r="BC74" s="322"/>
      <c r="BD74" s="1579">
        <v>20</v>
      </c>
      <c r="BE74" s="1562"/>
      <c r="BF74" s="532" t="s">
        <v>16</v>
      </c>
      <c r="BG74" s="532"/>
      <c r="BH74" s="247"/>
      <c r="BI74" s="533"/>
      <c r="BJ74" s="391">
        <f t="shared" si="2"/>
        <v>20</v>
      </c>
      <c r="BK74" s="534"/>
    </row>
    <row r="75" spans="1:63" s="300" customFormat="1" ht="14.25">
      <c r="A75" s="243">
        <v>71</v>
      </c>
      <c r="B75" s="411">
        <v>7107</v>
      </c>
      <c r="C75" s="506" t="s">
        <v>2041</v>
      </c>
      <c r="D75" s="530"/>
      <c r="E75" s="530"/>
      <c r="F75" s="530"/>
      <c r="G75" s="530"/>
      <c r="H75" s="531"/>
      <c r="I75" s="531"/>
      <c r="J75" s="531"/>
      <c r="K75" s="531"/>
      <c r="L75" s="531"/>
      <c r="M75" s="516"/>
      <c r="N75" s="517"/>
      <c r="O75" s="517"/>
      <c r="P75" s="517"/>
      <c r="Q75" s="517"/>
      <c r="R75" s="517"/>
      <c r="S75" s="517"/>
      <c r="T75" s="518"/>
      <c r="U75" s="517"/>
      <c r="V75" s="531"/>
      <c r="W75" s="531"/>
      <c r="X75" s="531"/>
      <c r="Y75" s="531"/>
      <c r="Z75" s="531"/>
      <c r="AA75" s="530"/>
      <c r="AB75" s="530"/>
      <c r="AC75" s="246" t="s">
        <v>312</v>
      </c>
      <c r="AD75" s="321"/>
      <c r="AE75" s="322"/>
      <c r="AF75" s="322"/>
      <c r="AG75" s="322"/>
      <c r="AH75" s="322"/>
      <c r="AI75" s="322"/>
      <c r="AJ75" s="322"/>
      <c r="AK75" s="322"/>
      <c r="AL75" s="322"/>
      <c r="AM75" s="322"/>
      <c r="AN75" s="322"/>
      <c r="AO75" s="322"/>
      <c r="AP75" s="322"/>
      <c r="AQ75" s="322"/>
      <c r="AR75" s="322"/>
      <c r="AS75" s="322"/>
      <c r="AT75" s="322"/>
      <c r="AU75" s="322"/>
      <c r="AV75" s="322"/>
      <c r="AW75" s="322"/>
      <c r="AX75" s="322"/>
      <c r="AY75" s="322"/>
      <c r="AZ75" s="322"/>
      <c r="BA75" s="322"/>
      <c r="BB75" s="322"/>
      <c r="BC75" s="322"/>
      <c r="BD75" s="1579">
        <v>17</v>
      </c>
      <c r="BE75" s="1562"/>
      <c r="BF75" s="532" t="s">
        <v>16</v>
      </c>
      <c r="BG75" s="532"/>
      <c r="BH75" s="247"/>
      <c r="BI75" s="533"/>
      <c r="BJ75" s="391">
        <f t="shared" si="2"/>
        <v>17</v>
      </c>
      <c r="BK75" s="534"/>
    </row>
    <row r="76" spans="1:63" s="300" customFormat="1" ht="14.25">
      <c r="A76" s="243">
        <v>71</v>
      </c>
      <c r="B76" s="411">
        <v>7108</v>
      </c>
      <c r="C76" s="506" t="s">
        <v>2042</v>
      </c>
      <c r="D76" s="530"/>
      <c r="E76" s="530"/>
      <c r="F76" s="530"/>
      <c r="G76" s="530"/>
      <c r="H76" s="531"/>
      <c r="I76" s="531"/>
      <c r="J76" s="531"/>
      <c r="K76" s="531"/>
      <c r="L76" s="531"/>
      <c r="M76" s="516"/>
      <c r="N76" s="517"/>
      <c r="O76" s="517"/>
      <c r="P76" s="517"/>
      <c r="Q76" s="517"/>
      <c r="R76" s="517"/>
      <c r="S76" s="517"/>
      <c r="T76" s="518"/>
      <c r="U76" s="517"/>
      <c r="V76" s="531"/>
      <c r="W76" s="531"/>
      <c r="X76" s="531"/>
      <c r="Y76" s="531"/>
      <c r="Z76" s="531"/>
      <c r="AA76" s="530"/>
      <c r="AB76" s="530"/>
      <c r="AC76" s="246" t="s">
        <v>325</v>
      </c>
      <c r="AD76" s="321"/>
      <c r="AE76" s="322"/>
      <c r="AF76" s="322"/>
      <c r="AG76" s="322"/>
      <c r="AH76" s="322"/>
      <c r="AI76" s="322"/>
      <c r="AJ76" s="322"/>
      <c r="AK76" s="322"/>
      <c r="AL76" s="322"/>
      <c r="AM76" s="322"/>
      <c r="AN76" s="322"/>
      <c r="AO76" s="322"/>
      <c r="AP76" s="322"/>
      <c r="AQ76" s="322"/>
      <c r="AR76" s="322"/>
      <c r="AS76" s="322"/>
      <c r="AT76" s="322"/>
      <c r="AU76" s="322"/>
      <c r="AV76" s="322"/>
      <c r="AW76" s="322"/>
      <c r="AX76" s="322"/>
      <c r="AY76" s="322"/>
      <c r="AZ76" s="322"/>
      <c r="BA76" s="322"/>
      <c r="BB76" s="322"/>
      <c r="BC76" s="322"/>
      <c r="BD76" s="1579">
        <v>15</v>
      </c>
      <c r="BE76" s="1562"/>
      <c r="BF76" s="532" t="s">
        <v>16</v>
      </c>
      <c r="BG76" s="532"/>
      <c r="BH76" s="247"/>
      <c r="BI76" s="533"/>
      <c r="BJ76" s="391">
        <f t="shared" si="2"/>
        <v>15</v>
      </c>
      <c r="BK76" s="534"/>
    </row>
    <row r="77" spans="1:63" s="300" customFormat="1" ht="14.25">
      <c r="A77" s="243">
        <v>71</v>
      </c>
      <c r="B77" s="411">
        <v>7109</v>
      </c>
      <c r="C77" s="506" t="s">
        <v>2043</v>
      </c>
      <c r="D77" s="530"/>
      <c r="E77" s="530"/>
      <c r="F77" s="530"/>
      <c r="G77" s="530"/>
      <c r="H77" s="531"/>
      <c r="I77" s="531"/>
      <c r="J77" s="531"/>
      <c r="K77" s="531"/>
      <c r="L77" s="531"/>
      <c r="M77" s="516"/>
      <c r="N77" s="517"/>
      <c r="O77" s="517"/>
      <c r="P77" s="517"/>
      <c r="Q77" s="517"/>
      <c r="R77" s="517"/>
      <c r="S77" s="517"/>
      <c r="T77" s="518"/>
      <c r="U77" s="517"/>
      <c r="V77" s="531"/>
      <c r="W77" s="531"/>
      <c r="X77" s="531"/>
      <c r="Y77" s="531"/>
      <c r="Z77" s="531"/>
      <c r="AA77" s="530"/>
      <c r="AB77" s="530"/>
      <c r="AC77" s="246" t="s">
        <v>338</v>
      </c>
      <c r="AD77" s="321"/>
      <c r="AE77" s="322"/>
      <c r="AF77" s="322"/>
      <c r="AG77" s="322"/>
      <c r="AH77" s="322"/>
      <c r="AI77" s="322"/>
      <c r="AJ77" s="322"/>
      <c r="AK77" s="322"/>
      <c r="AL77" s="322"/>
      <c r="AM77" s="322"/>
      <c r="AN77" s="322"/>
      <c r="AO77" s="322"/>
      <c r="AP77" s="322"/>
      <c r="AQ77" s="322"/>
      <c r="AR77" s="322"/>
      <c r="AS77" s="322"/>
      <c r="AT77" s="322"/>
      <c r="AU77" s="322"/>
      <c r="AV77" s="322"/>
      <c r="AW77" s="322"/>
      <c r="AX77" s="322"/>
      <c r="AY77" s="322"/>
      <c r="AZ77" s="322"/>
      <c r="BA77" s="322"/>
      <c r="BB77" s="322"/>
      <c r="BC77" s="322"/>
      <c r="BD77" s="1579">
        <v>13</v>
      </c>
      <c r="BE77" s="1562"/>
      <c r="BF77" s="532" t="s">
        <v>16</v>
      </c>
      <c r="BG77" s="532"/>
      <c r="BH77" s="247"/>
      <c r="BI77" s="533"/>
      <c r="BJ77" s="391">
        <f t="shared" si="2"/>
        <v>13</v>
      </c>
      <c r="BK77" s="534"/>
    </row>
    <row r="78" spans="1:63" s="300" customFormat="1" ht="14.25">
      <c r="A78" s="243">
        <v>71</v>
      </c>
      <c r="B78" s="411">
        <v>7110</v>
      </c>
      <c r="C78" s="506" t="s">
        <v>2044</v>
      </c>
      <c r="D78" s="517"/>
      <c r="E78" s="530"/>
      <c r="F78" s="530"/>
      <c r="G78" s="530"/>
      <c r="H78" s="531"/>
      <c r="I78" s="531"/>
      <c r="J78" s="531"/>
      <c r="K78" s="531"/>
      <c r="L78" s="531"/>
      <c r="M78" s="516"/>
      <c r="N78" s="517"/>
      <c r="O78" s="517"/>
      <c r="P78" s="517"/>
      <c r="Q78" s="517"/>
      <c r="R78" s="517"/>
      <c r="S78" s="517"/>
      <c r="T78" s="518"/>
      <c r="U78" s="517"/>
      <c r="V78" s="531"/>
      <c r="W78" s="531"/>
      <c r="X78" s="531"/>
      <c r="Y78" s="531"/>
      <c r="Z78" s="531"/>
      <c r="AA78" s="530"/>
      <c r="AB78" s="530"/>
      <c r="AC78" s="246" t="s">
        <v>351</v>
      </c>
      <c r="AD78" s="321"/>
      <c r="AE78" s="322"/>
      <c r="AF78" s="322"/>
      <c r="AG78" s="322"/>
      <c r="AH78" s="322"/>
      <c r="AI78" s="322"/>
      <c r="AJ78" s="322"/>
      <c r="AK78" s="322"/>
      <c r="AL78" s="322"/>
      <c r="AM78" s="322"/>
      <c r="AN78" s="322"/>
      <c r="AO78" s="322"/>
      <c r="AP78" s="322"/>
      <c r="AQ78" s="322"/>
      <c r="AR78" s="322"/>
      <c r="AS78" s="322"/>
      <c r="AT78" s="322"/>
      <c r="AU78" s="322"/>
      <c r="AV78" s="322"/>
      <c r="AW78" s="322"/>
      <c r="AX78" s="322"/>
      <c r="AY78" s="322"/>
      <c r="AZ78" s="322"/>
      <c r="BA78" s="322"/>
      <c r="BB78" s="322"/>
      <c r="BC78" s="322"/>
      <c r="BD78" s="1579">
        <v>12</v>
      </c>
      <c r="BE78" s="1562"/>
      <c r="BF78" s="532" t="s">
        <v>16</v>
      </c>
      <c r="BG78" s="532"/>
      <c r="BH78" s="247"/>
      <c r="BI78" s="533"/>
      <c r="BJ78" s="391">
        <f t="shared" si="2"/>
        <v>12</v>
      </c>
      <c r="BK78" s="534"/>
    </row>
    <row r="79" spans="1:63" s="300" customFormat="1" ht="14.25">
      <c r="A79" s="243">
        <v>71</v>
      </c>
      <c r="B79" s="411">
        <v>7111</v>
      </c>
      <c r="C79" s="506" t="s">
        <v>2045</v>
      </c>
      <c r="D79" s="517"/>
      <c r="E79" s="530"/>
      <c r="F79" s="530"/>
      <c r="G79" s="530"/>
      <c r="H79" s="531"/>
      <c r="I79" s="531"/>
      <c r="J79" s="531"/>
      <c r="K79" s="531"/>
      <c r="L79" s="531"/>
      <c r="M79" s="516"/>
      <c r="N79" s="517"/>
      <c r="O79" s="517"/>
      <c r="P79" s="517"/>
      <c r="Q79" s="517"/>
      <c r="R79" s="517"/>
      <c r="S79" s="517"/>
      <c r="T79" s="518"/>
      <c r="U79" s="517"/>
      <c r="V79" s="531"/>
      <c r="W79" s="531"/>
      <c r="X79" s="531"/>
      <c r="Y79" s="531"/>
      <c r="Z79" s="531"/>
      <c r="AA79" s="530"/>
      <c r="AB79" s="530"/>
      <c r="AC79" s="246" t="s">
        <v>364</v>
      </c>
      <c r="AD79" s="321"/>
      <c r="AE79" s="322"/>
      <c r="AF79" s="322"/>
      <c r="AG79" s="322"/>
      <c r="AH79" s="322"/>
      <c r="AI79" s="322"/>
      <c r="AJ79" s="322"/>
      <c r="AK79" s="322"/>
      <c r="AL79" s="322"/>
      <c r="AM79" s="322"/>
      <c r="AN79" s="322"/>
      <c r="AO79" s="322"/>
      <c r="AP79" s="322"/>
      <c r="AQ79" s="322"/>
      <c r="AR79" s="322"/>
      <c r="AS79" s="322"/>
      <c r="AT79" s="322"/>
      <c r="AU79" s="322"/>
      <c r="AV79" s="322"/>
      <c r="AW79" s="322"/>
      <c r="AX79" s="322"/>
      <c r="AY79" s="322"/>
      <c r="AZ79" s="322"/>
      <c r="BA79" s="322"/>
      <c r="BB79" s="322"/>
      <c r="BC79" s="322"/>
      <c r="BD79" s="1579">
        <v>10</v>
      </c>
      <c r="BE79" s="1562"/>
      <c r="BF79" s="532" t="s">
        <v>16</v>
      </c>
      <c r="BG79" s="532"/>
      <c r="BH79" s="247"/>
      <c r="BI79" s="533"/>
      <c r="BJ79" s="391">
        <f t="shared" si="2"/>
        <v>10</v>
      </c>
      <c r="BK79" s="534"/>
    </row>
    <row r="80" spans="1:63" s="300" customFormat="1" ht="14.25">
      <c r="A80" s="243">
        <v>71</v>
      </c>
      <c r="B80" s="411">
        <v>7112</v>
      </c>
      <c r="C80" s="506" t="s">
        <v>2046</v>
      </c>
      <c r="D80" s="517"/>
      <c r="E80" s="530"/>
      <c r="F80" s="530"/>
      <c r="G80" s="530"/>
      <c r="H80" s="531"/>
      <c r="I80" s="531"/>
      <c r="J80" s="531"/>
      <c r="K80" s="531"/>
      <c r="L80" s="531"/>
      <c r="M80" s="516"/>
      <c r="N80" s="517"/>
      <c r="O80" s="517"/>
      <c r="P80" s="517"/>
      <c r="Q80" s="517"/>
      <c r="R80" s="517"/>
      <c r="S80" s="517"/>
      <c r="T80" s="518"/>
      <c r="U80" s="517"/>
      <c r="V80" s="531"/>
      <c r="W80" s="531"/>
      <c r="X80" s="531"/>
      <c r="Y80" s="531"/>
      <c r="Z80" s="531"/>
      <c r="AA80" s="530"/>
      <c r="AB80" s="530"/>
      <c r="AC80" s="246" t="s">
        <v>377</v>
      </c>
      <c r="AD80" s="321"/>
      <c r="AE80" s="322"/>
      <c r="AF80" s="322"/>
      <c r="AG80" s="322"/>
      <c r="AH80" s="322"/>
      <c r="AI80" s="322"/>
      <c r="AJ80" s="322"/>
      <c r="AK80" s="322"/>
      <c r="AL80" s="322"/>
      <c r="AM80" s="322"/>
      <c r="AN80" s="322"/>
      <c r="AO80" s="322"/>
      <c r="AP80" s="322"/>
      <c r="AQ80" s="322"/>
      <c r="AR80" s="322"/>
      <c r="AS80" s="322"/>
      <c r="AT80" s="322"/>
      <c r="AU80" s="322"/>
      <c r="AV80" s="322"/>
      <c r="AW80" s="322"/>
      <c r="AX80" s="322"/>
      <c r="AY80" s="322"/>
      <c r="AZ80" s="322"/>
      <c r="BA80" s="322"/>
      <c r="BB80" s="322"/>
      <c r="BC80" s="322"/>
      <c r="BD80" s="1579">
        <v>10</v>
      </c>
      <c r="BE80" s="1562"/>
      <c r="BF80" s="532" t="s">
        <v>16</v>
      </c>
      <c r="BG80" s="532"/>
      <c r="BH80" s="247"/>
      <c r="BI80" s="533"/>
      <c r="BJ80" s="391">
        <f t="shared" si="2"/>
        <v>10</v>
      </c>
      <c r="BK80" s="534"/>
    </row>
    <row r="81" spans="1:63" s="300" customFormat="1" ht="14.25">
      <c r="A81" s="243">
        <v>71</v>
      </c>
      <c r="B81" s="411">
        <v>7113</v>
      </c>
      <c r="C81" s="506" t="s">
        <v>2047</v>
      </c>
      <c r="D81" s="517"/>
      <c r="E81" s="530"/>
      <c r="F81" s="530"/>
      <c r="G81" s="530"/>
      <c r="H81" s="531"/>
      <c r="I81" s="531"/>
      <c r="J81" s="531"/>
      <c r="K81" s="531"/>
      <c r="L81" s="531"/>
      <c r="M81" s="516"/>
      <c r="N81" s="517"/>
      <c r="O81" s="517"/>
      <c r="P81" s="517"/>
      <c r="Q81" s="517"/>
      <c r="R81" s="517"/>
      <c r="S81" s="517"/>
      <c r="T81" s="518"/>
      <c r="U81" s="517"/>
      <c r="V81" s="531"/>
      <c r="W81" s="531"/>
      <c r="X81" s="531"/>
      <c r="Y81" s="531"/>
      <c r="Z81" s="531"/>
      <c r="AA81" s="530"/>
      <c r="AB81" s="530"/>
      <c r="AC81" s="246" t="s">
        <v>390</v>
      </c>
      <c r="AD81" s="321"/>
      <c r="AE81" s="322"/>
      <c r="AF81" s="322"/>
      <c r="AG81" s="322"/>
      <c r="AH81" s="322"/>
      <c r="AI81" s="322"/>
      <c r="AJ81" s="322"/>
      <c r="AK81" s="322"/>
      <c r="AL81" s="322"/>
      <c r="AM81" s="322"/>
      <c r="AN81" s="322"/>
      <c r="AO81" s="322"/>
      <c r="AP81" s="322"/>
      <c r="AQ81" s="322"/>
      <c r="AR81" s="322"/>
      <c r="AS81" s="322"/>
      <c r="AT81" s="322"/>
      <c r="AU81" s="322"/>
      <c r="AV81" s="322"/>
      <c r="AW81" s="322"/>
      <c r="AX81" s="322"/>
      <c r="AY81" s="322"/>
      <c r="AZ81" s="322"/>
      <c r="BA81" s="322"/>
      <c r="BB81" s="322"/>
      <c r="BC81" s="322"/>
      <c r="BD81" s="1579">
        <v>9</v>
      </c>
      <c r="BE81" s="1562"/>
      <c r="BF81" s="532" t="s">
        <v>16</v>
      </c>
      <c r="BG81" s="532"/>
      <c r="BH81" s="247"/>
      <c r="BI81" s="533"/>
      <c r="BJ81" s="391">
        <f t="shared" si="2"/>
        <v>9</v>
      </c>
      <c r="BK81" s="534"/>
    </row>
    <row r="82" spans="1:63" s="300" customFormat="1" ht="14.25">
      <c r="A82" s="243">
        <v>71</v>
      </c>
      <c r="B82" s="411">
        <v>7114</v>
      </c>
      <c r="C82" s="506" t="s">
        <v>2048</v>
      </c>
      <c r="D82" s="517"/>
      <c r="E82" s="530"/>
      <c r="F82" s="530"/>
      <c r="G82" s="530"/>
      <c r="H82" s="531"/>
      <c r="I82" s="531"/>
      <c r="J82" s="531"/>
      <c r="K82" s="531"/>
      <c r="L82" s="531"/>
      <c r="M82" s="516"/>
      <c r="N82" s="517"/>
      <c r="O82" s="517"/>
      <c r="P82" s="517"/>
      <c r="Q82" s="517"/>
      <c r="R82" s="517"/>
      <c r="S82" s="517"/>
      <c r="T82" s="518"/>
      <c r="U82" s="517"/>
      <c r="V82" s="531"/>
      <c r="W82" s="531"/>
      <c r="X82" s="531"/>
      <c r="Y82" s="531"/>
      <c r="Z82" s="531"/>
      <c r="AA82" s="530"/>
      <c r="AB82" s="530"/>
      <c r="AC82" s="246" t="s">
        <v>403</v>
      </c>
      <c r="AD82" s="321"/>
      <c r="AE82" s="322"/>
      <c r="AF82" s="322"/>
      <c r="AG82" s="322"/>
      <c r="AH82" s="322"/>
      <c r="AI82" s="322"/>
      <c r="AJ82" s="322"/>
      <c r="AK82" s="322"/>
      <c r="AL82" s="322"/>
      <c r="AM82" s="322"/>
      <c r="AN82" s="322"/>
      <c r="AO82" s="322"/>
      <c r="AP82" s="322"/>
      <c r="AQ82" s="322"/>
      <c r="AR82" s="322"/>
      <c r="AS82" s="322"/>
      <c r="AT82" s="322"/>
      <c r="AU82" s="322"/>
      <c r="AV82" s="322"/>
      <c r="AW82" s="322"/>
      <c r="AX82" s="322"/>
      <c r="AY82" s="322"/>
      <c r="AZ82" s="322"/>
      <c r="BA82" s="322"/>
      <c r="BB82" s="322"/>
      <c r="BC82" s="322"/>
      <c r="BD82" s="1579">
        <v>8</v>
      </c>
      <c r="BE82" s="1562"/>
      <c r="BF82" s="532" t="s">
        <v>16</v>
      </c>
      <c r="BG82" s="532"/>
      <c r="BH82" s="247"/>
      <c r="BI82" s="533"/>
      <c r="BJ82" s="391">
        <f t="shared" si="2"/>
        <v>8</v>
      </c>
      <c r="BK82" s="534"/>
    </row>
    <row r="83" spans="1:63" s="300" customFormat="1" ht="14.25">
      <c r="A83" s="243">
        <v>71</v>
      </c>
      <c r="B83" s="411">
        <v>7115</v>
      </c>
      <c r="C83" s="506" t="s">
        <v>2049</v>
      </c>
      <c r="D83" s="517"/>
      <c r="E83" s="530"/>
      <c r="F83" s="530"/>
      <c r="G83" s="530"/>
      <c r="H83" s="531"/>
      <c r="I83" s="531"/>
      <c r="J83" s="531"/>
      <c r="K83" s="531"/>
      <c r="L83" s="531"/>
      <c r="M83" s="516"/>
      <c r="N83" s="517"/>
      <c r="O83" s="517"/>
      <c r="P83" s="517"/>
      <c r="Q83" s="517"/>
      <c r="R83" s="517"/>
      <c r="S83" s="517"/>
      <c r="T83" s="518"/>
      <c r="U83" s="517"/>
      <c r="V83" s="531"/>
      <c r="W83" s="531"/>
      <c r="X83" s="531"/>
      <c r="Y83" s="531"/>
      <c r="Z83" s="531"/>
      <c r="AA83" s="530"/>
      <c r="AB83" s="530"/>
      <c r="AC83" s="246" t="s">
        <v>416</v>
      </c>
      <c r="AD83" s="321"/>
      <c r="AE83" s="322"/>
      <c r="AF83" s="322"/>
      <c r="AG83" s="322"/>
      <c r="AH83" s="322"/>
      <c r="AI83" s="322"/>
      <c r="AJ83" s="322"/>
      <c r="AK83" s="322"/>
      <c r="AL83" s="322"/>
      <c r="AM83" s="322"/>
      <c r="AN83" s="322"/>
      <c r="AO83" s="322"/>
      <c r="AP83" s="322"/>
      <c r="AQ83" s="322"/>
      <c r="AR83" s="322"/>
      <c r="AS83" s="322"/>
      <c r="AT83" s="322"/>
      <c r="AU83" s="322"/>
      <c r="AV83" s="322"/>
      <c r="AW83" s="322"/>
      <c r="AX83" s="322"/>
      <c r="AY83" s="322"/>
      <c r="AZ83" s="322"/>
      <c r="BA83" s="322"/>
      <c r="BB83" s="322"/>
      <c r="BC83" s="322"/>
      <c r="BD83" s="1579">
        <v>8</v>
      </c>
      <c r="BE83" s="1562"/>
      <c r="BF83" s="532" t="s">
        <v>16</v>
      </c>
      <c r="BG83" s="532"/>
      <c r="BH83" s="247"/>
      <c r="BI83" s="533"/>
      <c r="BJ83" s="391">
        <f t="shared" si="2"/>
        <v>8</v>
      </c>
      <c r="BK83" s="534"/>
    </row>
    <row r="84" spans="1:63" s="300" customFormat="1" ht="14.25">
      <c r="A84" s="243">
        <v>71</v>
      </c>
      <c r="B84" s="411">
        <v>7116</v>
      </c>
      <c r="C84" s="506" t="s">
        <v>2050</v>
      </c>
      <c r="D84" s="517"/>
      <c r="E84" s="530"/>
      <c r="F84" s="530"/>
      <c r="G84" s="530"/>
      <c r="H84" s="531"/>
      <c r="I84" s="531"/>
      <c r="J84" s="531"/>
      <c r="K84" s="531"/>
      <c r="L84" s="531"/>
      <c r="M84" s="516"/>
      <c r="N84" s="517"/>
      <c r="O84" s="517"/>
      <c r="P84" s="517"/>
      <c r="Q84" s="517"/>
      <c r="R84" s="517"/>
      <c r="S84" s="517"/>
      <c r="T84" s="518"/>
      <c r="U84" s="517"/>
      <c r="V84" s="531"/>
      <c r="W84" s="531"/>
      <c r="X84" s="531"/>
      <c r="Y84" s="531"/>
      <c r="Z84" s="531"/>
      <c r="AA84" s="530"/>
      <c r="AB84" s="530"/>
      <c r="AC84" s="246" t="s">
        <v>429</v>
      </c>
      <c r="AD84" s="321"/>
      <c r="AE84" s="322"/>
      <c r="AF84" s="322"/>
      <c r="AG84" s="322"/>
      <c r="AH84" s="322"/>
      <c r="AI84" s="322"/>
      <c r="AJ84" s="322"/>
      <c r="AK84" s="322"/>
      <c r="AL84" s="322"/>
      <c r="AM84" s="322"/>
      <c r="AN84" s="322"/>
      <c r="AO84" s="322"/>
      <c r="AP84" s="322"/>
      <c r="AQ84" s="322"/>
      <c r="AR84" s="322"/>
      <c r="AS84" s="322"/>
      <c r="AT84" s="322"/>
      <c r="AU84" s="322"/>
      <c r="AV84" s="322"/>
      <c r="AW84" s="322"/>
      <c r="AX84" s="322"/>
      <c r="AY84" s="322"/>
      <c r="AZ84" s="322"/>
      <c r="BA84" s="322"/>
      <c r="BB84" s="322"/>
      <c r="BC84" s="322"/>
      <c r="BD84" s="1579">
        <v>7</v>
      </c>
      <c r="BE84" s="1562"/>
      <c r="BF84" s="532" t="s">
        <v>16</v>
      </c>
      <c r="BG84" s="532"/>
      <c r="BH84" s="247"/>
      <c r="BI84" s="533"/>
      <c r="BJ84" s="391">
        <f t="shared" si="2"/>
        <v>7</v>
      </c>
      <c r="BK84" s="534"/>
    </row>
    <row r="85" spans="1:63" s="300" customFormat="1" ht="14.25">
      <c r="A85" s="243">
        <v>71</v>
      </c>
      <c r="B85" s="411">
        <v>7117</v>
      </c>
      <c r="C85" s="506" t="s">
        <v>2051</v>
      </c>
      <c r="D85" s="517"/>
      <c r="E85" s="530"/>
      <c r="F85" s="530"/>
      <c r="G85" s="530"/>
      <c r="H85" s="531"/>
      <c r="I85" s="531"/>
      <c r="J85" s="531"/>
      <c r="K85" s="531"/>
      <c r="L85" s="531"/>
      <c r="M85" s="516"/>
      <c r="N85" s="517"/>
      <c r="O85" s="517"/>
      <c r="P85" s="517"/>
      <c r="Q85" s="517"/>
      <c r="R85" s="517"/>
      <c r="S85" s="517"/>
      <c r="T85" s="518"/>
      <c r="U85" s="517"/>
      <c r="V85" s="531"/>
      <c r="W85" s="531"/>
      <c r="X85" s="531"/>
      <c r="Y85" s="531"/>
      <c r="Z85" s="531"/>
      <c r="AA85" s="530"/>
      <c r="AB85" s="530"/>
      <c r="AC85" s="246" t="s">
        <v>442</v>
      </c>
      <c r="AD85" s="321"/>
      <c r="AE85" s="322"/>
      <c r="AF85" s="322"/>
      <c r="AG85" s="322"/>
      <c r="AH85" s="322"/>
      <c r="AI85" s="322"/>
      <c r="AJ85" s="322"/>
      <c r="AK85" s="322"/>
      <c r="AL85" s="322"/>
      <c r="AM85" s="322"/>
      <c r="AN85" s="322"/>
      <c r="AO85" s="322"/>
      <c r="AP85" s="322"/>
      <c r="AQ85" s="322"/>
      <c r="AR85" s="322"/>
      <c r="AS85" s="322"/>
      <c r="AT85" s="322"/>
      <c r="AU85" s="322"/>
      <c r="AV85" s="322"/>
      <c r="AW85" s="322"/>
      <c r="AX85" s="322"/>
      <c r="AY85" s="322"/>
      <c r="AZ85" s="322"/>
      <c r="BA85" s="322"/>
      <c r="BB85" s="322"/>
      <c r="BC85" s="322"/>
      <c r="BD85" s="1579">
        <v>7</v>
      </c>
      <c r="BE85" s="1562"/>
      <c r="BF85" s="532" t="s">
        <v>16</v>
      </c>
      <c r="BG85" s="532"/>
      <c r="BH85" s="247"/>
      <c r="BI85" s="533"/>
      <c r="BJ85" s="391">
        <f t="shared" si="2"/>
        <v>7</v>
      </c>
      <c r="BK85" s="534"/>
    </row>
    <row r="86" spans="1:63" s="300" customFormat="1" ht="14.25">
      <c r="A86" s="243">
        <v>71</v>
      </c>
      <c r="B86" s="411">
        <v>7118</v>
      </c>
      <c r="C86" s="506" t="s">
        <v>2052</v>
      </c>
      <c r="D86" s="517"/>
      <c r="E86" s="530"/>
      <c r="F86" s="530"/>
      <c r="G86" s="530"/>
      <c r="H86" s="531"/>
      <c r="I86" s="531"/>
      <c r="J86" s="531"/>
      <c r="K86" s="531"/>
      <c r="L86" s="531"/>
      <c r="M86" s="516"/>
      <c r="N86" s="517"/>
      <c r="O86" s="517"/>
      <c r="P86" s="517"/>
      <c r="Q86" s="517"/>
      <c r="R86" s="517"/>
      <c r="S86" s="517"/>
      <c r="T86" s="518"/>
      <c r="U86" s="517"/>
      <c r="V86" s="531"/>
      <c r="W86" s="531"/>
      <c r="X86" s="531"/>
      <c r="Y86" s="531"/>
      <c r="Z86" s="531"/>
      <c r="AA86" s="530"/>
      <c r="AB86" s="530"/>
      <c r="AC86" s="246" t="s">
        <v>455</v>
      </c>
      <c r="AD86" s="321"/>
      <c r="AE86" s="322"/>
      <c r="AF86" s="322"/>
      <c r="AG86" s="322"/>
      <c r="AH86" s="322"/>
      <c r="AI86" s="322"/>
      <c r="AJ86" s="322"/>
      <c r="AK86" s="322"/>
      <c r="AL86" s="322"/>
      <c r="AM86" s="322"/>
      <c r="AN86" s="322"/>
      <c r="AO86" s="322"/>
      <c r="AP86" s="322"/>
      <c r="AQ86" s="322"/>
      <c r="AR86" s="322"/>
      <c r="AS86" s="322"/>
      <c r="AT86" s="322"/>
      <c r="AU86" s="322"/>
      <c r="AV86" s="322"/>
      <c r="AW86" s="322"/>
      <c r="AX86" s="322"/>
      <c r="AY86" s="322"/>
      <c r="AZ86" s="322"/>
      <c r="BA86" s="322"/>
      <c r="BB86" s="322"/>
      <c r="BC86" s="322"/>
      <c r="BD86" s="1579">
        <v>7</v>
      </c>
      <c r="BE86" s="1562"/>
      <c r="BF86" s="532" t="s">
        <v>16</v>
      </c>
      <c r="BG86" s="532"/>
      <c r="BH86" s="247"/>
      <c r="BI86" s="533"/>
      <c r="BJ86" s="391">
        <f t="shared" si="2"/>
        <v>7</v>
      </c>
      <c r="BK86" s="534"/>
    </row>
    <row r="87" spans="1:63" s="300" customFormat="1" ht="14.25">
      <c r="A87" s="243">
        <v>71</v>
      </c>
      <c r="B87" s="411">
        <v>7119</v>
      </c>
      <c r="C87" s="506" t="s">
        <v>2053</v>
      </c>
      <c r="D87" s="517"/>
      <c r="E87" s="530"/>
      <c r="F87" s="530"/>
      <c r="G87" s="530"/>
      <c r="H87" s="531"/>
      <c r="I87" s="531"/>
      <c r="J87" s="531"/>
      <c r="K87" s="531"/>
      <c r="L87" s="531"/>
      <c r="M87" s="516"/>
      <c r="N87" s="517"/>
      <c r="O87" s="517"/>
      <c r="P87" s="517"/>
      <c r="Q87" s="517"/>
      <c r="R87" s="517"/>
      <c r="S87" s="517"/>
      <c r="T87" s="518"/>
      <c r="U87" s="517"/>
      <c r="V87" s="531"/>
      <c r="W87" s="531"/>
      <c r="X87" s="531"/>
      <c r="Y87" s="531"/>
      <c r="Z87" s="531"/>
      <c r="AA87" s="530"/>
      <c r="AB87" s="530"/>
      <c r="AC87" s="246" t="s">
        <v>468</v>
      </c>
      <c r="AD87" s="321"/>
      <c r="AE87" s="322"/>
      <c r="AF87" s="322"/>
      <c r="AG87" s="322"/>
      <c r="AH87" s="322"/>
      <c r="AI87" s="322"/>
      <c r="AJ87" s="322"/>
      <c r="AK87" s="322"/>
      <c r="AL87" s="322"/>
      <c r="AM87" s="322"/>
      <c r="AN87" s="322"/>
      <c r="AO87" s="322"/>
      <c r="AP87" s="322"/>
      <c r="AQ87" s="322"/>
      <c r="AR87" s="322"/>
      <c r="AS87" s="322"/>
      <c r="AT87" s="322"/>
      <c r="AU87" s="322"/>
      <c r="AV87" s="322"/>
      <c r="AW87" s="322"/>
      <c r="AX87" s="322"/>
      <c r="AY87" s="322"/>
      <c r="AZ87" s="322"/>
      <c r="BA87" s="322"/>
      <c r="BB87" s="322"/>
      <c r="BC87" s="322"/>
      <c r="BD87" s="1579">
        <v>6</v>
      </c>
      <c r="BE87" s="1562"/>
      <c r="BF87" s="532" t="s">
        <v>16</v>
      </c>
      <c r="BG87" s="532"/>
      <c r="BH87" s="247"/>
      <c r="BI87" s="533"/>
      <c r="BJ87" s="391">
        <f t="shared" si="2"/>
        <v>6</v>
      </c>
      <c r="BK87" s="534"/>
    </row>
    <row r="88" spans="1:63" s="300" customFormat="1" ht="14.25">
      <c r="A88" s="243">
        <v>71</v>
      </c>
      <c r="B88" s="411">
        <v>7120</v>
      </c>
      <c r="C88" s="506" t="s">
        <v>2054</v>
      </c>
      <c r="D88" s="517"/>
      <c r="E88" s="530"/>
      <c r="F88" s="530"/>
      <c r="G88" s="530"/>
      <c r="H88" s="531"/>
      <c r="I88" s="531"/>
      <c r="J88" s="531"/>
      <c r="K88" s="531"/>
      <c r="L88" s="531"/>
      <c r="M88" s="516"/>
      <c r="N88" s="517"/>
      <c r="O88" s="517"/>
      <c r="P88" s="517"/>
      <c r="Q88" s="517"/>
      <c r="R88" s="517"/>
      <c r="S88" s="517"/>
      <c r="T88" s="518"/>
      <c r="U88" s="517"/>
      <c r="V88" s="531"/>
      <c r="W88" s="531"/>
      <c r="X88" s="531"/>
      <c r="Y88" s="531"/>
      <c r="Z88" s="531"/>
      <c r="AA88" s="530"/>
      <c r="AB88" s="530"/>
      <c r="AC88" s="246" t="s">
        <v>481</v>
      </c>
      <c r="AD88" s="321"/>
      <c r="AE88" s="322"/>
      <c r="AF88" s="322"/>
      <c r="AG88" s="322"/>
      <c r="AH88" s="322"/>
      <c r="AI88" s="322"/>
      <c r="AJ88" s="322"/>
      <c r="AK88" s="322"/>
      <c r="AL88" s="322"/>
      <c r="AM88" s="322"/>
      <c r="AN88" s="322"/>
      <c r="AO88" s="322"/>
      <c r="AP88" s="322"/>
      <c r="AQ88" s="322"/>
      <c r="AR88" s="322"/>
      <c r="AS88" s="322"/>
      <c r="AT88" s="322"/>
      <c r="AU88" s="322"/>
      <c r="AV88" s="322"/>
      <c r="AW88" s="322"/>
      <c r="AX88" s="322"/>
      <c r="AY88" s="322"/>
      <c r="AZ88" s="322"/>
      <c r="BA88" s="322"/>
      <c r="BB88" s="322"/>
      <c r="BC88" s="322"/>
      <c r="BD88" s="1579">
        <v>6</v>
      </c>
      <c r="BE88" s="1562"/>
      <c r="BF88" s="532" t="s">
        <v>16</v>
      </c>
      <c r="BG88" s="532"/>
      <c r="BH88" s="247"/>
      <c r="BI88" s="533"/>
      <c r="BJ88" s="391">
        <f t="shared" si="2"/>
        <v>6</v>
      </c>
      <c r="BK88" s="534"/>
    </row>
    <row r="89" spans="1:63" s="300" customFormat="1" ht="14.25">
      <c r="A89" s="243">
        <v>71</v>
      </c>
      <c r="B89" s="411">
        <v>7121</v>
      </c>
      <c r="C89" s="506" t="s">
        <v>2055</v>
      </c>
      <c r="D89" s="517"/>
      <c r="E89" s="530"/>
      <c r="F89" s="530"/>
      <c r="G89" s="530"/>
      <c r="H89" s="531"/>
      <c r="I89" s="531"/>
      <c r="J89" s="531"/>
      <c r="K89" s="531"/>
      <c r="L89" s="531"/>
      <c r="M89" s="516"/>
      <c r="N89" s="517"/>
      <c r="O89" s="517"/>
      <c r="P89" s="517"/>
      <c r="Q89" s="517"/>
      <c r="R89" s="517"/>
      <c r="S89" s="517"/>
      <c r="T89" s="518"/>
      <c r="U89" s="524" t="s">
        <v>1820</v>
      </c>
      <c r="V89" s="524"/>
      <c r="W89" s="524"/>
      <c r="X89" s="524"/>
      <c r="Y89" s="524"/>
      <c r="Z89" s="524"/>
      <c r="AA89" s="361"/>
      <c r="AB89" s="535"/>
      <c r="AC89" s="523" t="s">
        <v>495</v>
      </c>
      <c r="AD89" s="361"/>
      <c r="AE89" s="536"/>
      <c r="AF89" s="536"/>
      <c r="AG89" s="536"/>
      <c r="AH89" s="536"/>
      <c r="AI89" s="536"/>
      <c r="AJ89" s="536"/>
      <c r="AK89" s="536"/>
      <c r="AL89" s="536"/>
      <c r="AM89" s="322"/>
      <c r="AN89" s="322"/>
      <c r="AO89" s="322"/>
      <c r="AP89" s="322"/>
      <c r="AQ89" s="322"/>
      <c r="AR89" s="322"/>
      <c r="AS89" s="322"/>
      <c r="AT89" s="537"/>
      <c r="AU89" s="537"/>
      <c r="AV89" s="537"/>
      <c r="AW89" s="322"/>
      <c r="AX89" s="322"/>
      <c r="AY89" s="322"/>
      <c r="AZ89" s="322"/>
      <c r="BA89" s="322"/>
      <c r="BB89" s="322"/>
      <c r="BC89" s="322"/>
      <c r="BD89" s="1579">
        <v>28</v>
      </c>
      <c r="BE89" s="1562"/>
      <c r="BF89" s="532" t="s">
        <v>16</v>
      </c>
      <c r="BG89" s="511"/>
      <c r="BH89" s="288"/>
      <c r="BI89" s="526"/>
      <c r="BJ89" s="391">
        <f t="shared" si="2"/>
        <v>28</v>
      </c>
      <c r="BK89" s="534"/>
    </row>
    <row r="90" spans="1:63" s="300" customFormat="1" ht="14.25">
      <c r="A90" s="243">
        <v>71</v>
      </c>
      <c r="B90" s="411">
        <v>7122</v>
      </c>
      <c r="C90" s="506" t="s">
        <v>2056</v>
      </c>
      <c r="D90" s="517"/>
      <c r="E90" s="530"/>
      <c r="F90" s="530"/>
      <c r="G90" s="530"/>
      <c r="H90" s="531"/>
      <c r="I90" s="531"/>
      <c r="J90" s="531"/>
      <c r="K90" s="531"/>
      <c r="L90" s="531"/>
      <c r="M90" s="516"/>
      <c r="N90" s="517"/>
      <c r="O90" s="517"/>
      <c r="P90" s="517"/>
      <c r="Q90" s="517"/>
      <c r="R90" s="517"/>
      <c r="S90" s="517"/>
      <c r="T90" s="518"/>
      <c r="U90" s="517"/>
      <c r="V90" s="517"/>
      <c r="W90" s="517"/>
      <c r="X90" s="517"/>
      <c r="Y90" s="517"/>
      <c r="Z90" s="517"/>
      <c r="AA90" s="529"/>
      <c r="AB90" s="538"/>
      <c r="AC90" s="246" t="s">
        <v>508</v>
      </c>
      <c r="AD90" s="361"/>
      <c r="AE90" s="536"/>
      <c r="AF90" s="536"/>
      <c r="AG90" s="536"/>
      <c r="AH90" s="536"/>
      <c r="AI90" s="536"/>
      <c r="AJ90" s="536"/>
      <c r="AK90" s="536"/>
      <c r="AL90" s="536"/>
      <c r="AM90" s="322"/>
      <c r="AN90" s="322"/>
      <c r="AO90" s="322"/>
      <c r="AP90" s="322"/>
      <c r="AQ90" s="322"/>
      <c r="AR90" s="322"/>
      <c r="AS90" s="322"/>
      <c r="AT90" s="537"/>
      <c r="AU90" s="537"/>
      <c r="AV90" s="537"/>
      <c r="AW90" s="322"/>
      <c r="AX90" s="322"/>
      <c r="AY90" s="322"/>
      <c r="AZ90" s="322"/>
      <c r="BA90" s="322"/>
      <c r="BB90" s="322"/>
      <c r="BC90" s="322"/>
      <c r="BD90" s="1579">
        <v>28</v>
      </c>
      <c r="BE90" s="1562"/>
      <c r="BF90" s="532" t="s">
        <v>16</v>
      </c>
      <c r="BG90" s="511"/>
      <c r="BH90" s="288"/>
      <c r="BI90" s="526"/>
      <c r="BJ90" s="391">
        <f t="shared" si="2"/>
        <v>28</v>
      </c>
      <c r="BK90" s="534"/>
    </row>
    <row r="91" spans="1:63" s="300" customFormat="1" ht="14.25">
      <c r="A91" s="243">
        <v>71</v>
      </c>
      <c r="B91" s="411">
        <v>7123</v>
      </c>
      <c r="C91" s="506" t="s">
        <v>2057</v>
      </c>
      <c r="D91" s="517"/>
      <c r="E91" s="530"/>
      <c r="F91" s="530"/>
      <c r="G91" s="530"/>
      <c r="H91" s="531"/>
      <c r="I91" s="531"/>
      <c r="J91" s="531"/>
      <c r="K91" s="531"/>
      <c r="L91" s="531"/>
      <c r="M91" s="516"/>
      <c r="N91" s="517"/>
      <c r="O91" s="517"/>
      <c r="P91" s="517"/>
      <c r="Q91" s="517"/>
      <c r="R91" s="517"/>
      <c r="S91" s="517"/>
      <c r="T91" s="518"/>
      <c r="U91" s="517"/>
      <c r="V91" s="517"/>
      <c r="W91" s="517"/>
      <c r="X91" s="517"/>
      <c r="Y91" s="517"/>
      <c r="Z91" s="517"/>
      <c r="AA91" s="529"/>
      <c r="AB91" s="538"/>
      <c r="AC91" s="246" t="s">
        <v>521</v>
      </c>
      <c r="AD91" s="361"/>
      <c r="AE91" s="536"/>
      <c r="AF91" s="536"/>
      <c r="AG91" s="536"/>
      <c r="AH91" s="536"/>
      <c r="AI91" s="536"/>
      <c r="AJ91" s="536"/>
      <c r="AK91" s="536"/>
      <c r="AL91" s="536"/>
      <c r="AM91" s="322"/>
      <c r="AN91" s="322"/>
      <c r="AO91" s="322"/>
      <c r="AP91" s="322"/>
      <c r="AQ91" s="322"/>
      <c r="AR91" s="322"/>
      <c r="AS91" s="322"/>
      <c r="AT91" s="537"/>
      <c r="AU91" s="537"/>
      <c r="AV91" s="537"/>
      <c r="AW91" s="322"/>
      <c r="AX91" s="322"/>
      <c r="AY91" s="322"/>
      <c r="AZ91" s="322"/>
      <c r="BA91" s="322"/>
      <c r="BB91" s="322"/>
      <c r="BC91" s="322"/>
      <c r="BD91" s="1579">
        <v>25</v>
      </c>
      <c r="BE91" s="1562"/>
      <c r="BF91" s="532" t="s">
        <v>16</v>
      </c>
      <c r="BG91" s="511"/>
      <c r="BH91" s="288"/>
      <c r="BI91" s="526"/>
      <c r="BJ91" s="391">
        <f t="shared" si="2"/>
        <v>25</v>
      </c>
      <c r="BK91" s="534"/>
    </row>
    <row r="92" spans="1:63" s="300" customFormat="1" ht="14.25">
      <c r="A92" s="243">
        <v>71</v>
      </c>
      <c r="B92" s="411">
        <v>7124</v>
      </c>
      <c r="C92" s="506" t="s">
        <v>2058</v>
      </c>
      <c r="D92" s="517"/>
      <c r="E92" s="530"/>
      <c r="F92" s="530"/>
      <c r="G92" s="530"/>
      <c r="H92" s="531"/>
      <c r="I92" s="531"/>
      <c r="J92" s="531"/>
      <c r="K92" s="531"/>
      <c r="L92" s="531"/>
      <c r="M92" s="516"/>
      <c r="N92" s="517"/>
      <c r="O92" s="517"/>
      <c r="P92" s="517"/>
      <c r="Q92" s="517"/>
      <c r="R92" s="517"/>
      <c r="S92" s="517"/>
      <c r="T92" s="518"/>
      <c r="U92" s="517"/>
      <c r="V92" s="517"/>
      <c r="W92" s="517"/>
      <c r="X92" s="517"/>
      <c r="Y92" s="517"/>
      <c r="Z92" s="517"/>
      <c r="AA92" s="529"/>
      <c r="AB92" s="538"/>
      <c r="AC92" s="246" t="s">
        <v>534</v>
      </c>
      <c r="AD92" s="361"/>
      <c r="AE92" s="536"/>
      <c r="AF92" s="536"/>
      <c r="AG92" s="536"/>
      <c r="AH92" s="536"/>
      <c r="AI92" s="536"/>
      <c r="AJ92" s="536"/>
      <c r="AK92" s="536"/>
      <c r="AL92" s="536"/>
      <c r="AM92" s="322"/>
      <c r="AN92" s="322"/>
      <c r="AO92" s="322"/>
      <c r="AP92" s="322"/>
      <c r="AQ92" s="322"/>
      <c r="AR92" s="322"/>
      <c r="AS92" s="322"/>
      <c r="AT92" s="537"/>
      <c r="AU92" s="537"/>
      <c r="AV92" s="537"/>
      <c r="AW92" s="322"/>
      <c r="AX92" s="322"/>
      <c r="AY92" s="322"/>
      <c r="AZ92" s="322"/>
      <c r="BA92" s="322"/>
      <c r="BB92" s="322"/>
      <c r="BC92" s="322"/>
      <c r="BD92" s="1579">
        <v>20</v>
      </c>
      <c r="BE92" s="1562"/>
      <c r="BF92" s="532" t="s">
        <v>16</v>
      </c>
      <c r="BG92" s="511"/>
      <c r="BH92" s="288"/>
      <c r="BI92" s="526"/>
      <c r="BJ92" s="391">
        <f t="shared" si="2"/>
        <v>20</v>
      </c>
      <c r="BK92" s="534"/>
    </row>
    <row r="93" spans="1:63" s="300" customFormat="1" ht="14.25">
      <c r="A93" s="243">
        <v>71</v>
      </c>
      <c r="B93" s="411">
        <v>7125</v>
      </c>
      <c r="C93" s="506" t="s">
        <v>2059</v>
      </c>
      <c r="D93" s="517"/>
      <c r="E93" s="530"/>
      <c r="F93" s="530"/>
      <c r="G93" s="530"/>
      <c r="H93" s="531"/>
      <c r="I93" s="531"/>
      <c r="J93" s="531"/>
      <c r="K93" s="531"/>
      <c r="L93" s="531"/>
      <c r="M93" s="516"/>
      <c r="N93" s="517"/>
      <c r="O93" s="517"/>
      <c r="P93" s="517"/>
      <c r="Q93" s="517"/>
      <c r="R93" s="517"/>
      <c r="S93" s="517"/>
      <c r="T93" s="518"/>
      <c r="U93" s="517"/>
      <c r="V93" s="517"/>
      <c r="W93" s="517"/>
      <c r="X93" s="517"/>
      <c r="Y93" s="517"/>
      <c r="Z93" s="517"/>
      <c r="AA93" s="529"/>
      <c r="AB93" s="538"/>
      <c r="AC93" s="246" t="s">
        <v>547</v>
      </c>
      <c r="AD93" s="361"/>
      <c r="AE93" s="536"/>
      <c r="AF93" s="536"/>
      <c r="AG93" s="536"/>
      <c r="AH93" s="536"/>
      <c r="AI93" s="536"/>
      <c r="AJ93" s="536"/>
      <c r="AK93" s="536"/>
      <c r="AL93" s="536"/>
      <c r="AM93" s="322"/>
      <c r="AN93" s="322"/>
      <c r="AO93" s="322"/>
      <c r="AP93" s="322"/>
      <c r="AQ93" s="322"/>
      <c r="AR93" s="322"/>
      <c r="AS93" s="322"/>
      <c r="AT93" s="537"/>
      <c r="AU93" s="537"/>
      <c r="AV93" s="537"/>
      <c r="AW93" s="322"/>
      <c r="AX93" s="322"/>
      <c r="AY93" s="322"/>
      <c r="AZ93" s="322"/>
      <c r="BA93" s="322"/>
      <c r="BB93" s="322"/>
      <c r="BC93" s="322"/>
      <c r="BD93" s="1579">
        <v>17</v>
      </c>
      <c r="BE93" s="1562"/>
      <c r="BF93" s="532" t="s">
        <v>16</v>
      </c>
      <c r="BG93" s="511"/>
      <c r="BH93" s="288"/>
      <c r="BI93" s="526"/>
      <c r="BJ93" s="391">
        <f t="shared" si="2"/>
        <v>17</v>
      </c>
      <c r="BK93" s="534"/>
    </row>
    <row r="94" spans="1:63" s="300" customFormat="1" ht="14.25">
      <c r="A94" s="243">
        <v>71</v>
      </c>
      <c r="B94" s="411">
        <v>7126</v>
      </c>
      <c r="C94" s="506" t="s">
        <v>2060</v>
      </c>
      <c r="D94" s="517"/>
      <c r="E94" s="530"/>
      <c r="F94" s="530"/>
      <c r="G94" s="530"/>
      <c r="H94" s="531"/>
      <c r="I94" s="531"/>
      <c r="J94" s="531"/>
      <c r="K94" s="531"/>
      <c r="L94" s="531"/>
      <c r="M94" s="516"/>
      <c r="N94" s="517"/>
      <c r="O94" s="517"/>
      <c r="P94" s="517"/>
      <c r="Q94" s="517"/>
      <c r="R94" s="517"/>
      <c r="S94" s="517"/>
      <c r="T94" s="518"/>
      <c r="U94" s="288"/>
      <c r="V94" s="288"/>
      <c r="W94" s="288"/>
      <c r="X94" s="288"/>
      <c r="Y94" s="288"/>
      <c r="Z94" s="288"/>
      <c r="AA94" s="539"/>
      <c r="AB94" s="540"/>
      <c r="AC94" s="523" t="s">
        <v>560</v>
      </c>
      <c r="AD94" s="361"/>
      <c r="AE94" s="536"/>
      <c r="AF94" s="536"/>
      <c r="AG94" s="536"/>
      <c r="AH94" s="536"/>
      <c r="AI94" s="536"/>
      <c r="AJ94" s="536"/>
      <c r="AK94" s="536"/>
      <c r="AL94" s="536"/>
      <c r="AM94" s="322"/>
      <c r="AN94" s="322"/>
      <c r="AO94" s="322"/>
      <c r="AP94" s="322"/>
      <c r="AQ94" s="322"/>
      <c r="AR94" s="322"/>
      <c r="AS94" s="322"/>
      <c r="AT94" s="537"/>
      <c r="AU94" s="537"/>
      <c r="AV94" s="537"/>
      <c r="AW94" s="322"/>
      <c r="AX94" s="322"/>
      <c r="AY94" s="322"/>
      <c r="AZ94" s="322"/>
      <c r="BA94" s="322"/>
      <c r="BB94" s="322"/>
      <c r="BC94" s="322"/>
      <c r="BD94" s="1579">
        <v>15</v>
      </c>
      <c r="BE94" s="1562"/>
      <c r="BF94" s="532" t="s">
        <v>16</v>
      </c>
      <c r="BG94" s="511"/>
      <c r="BH94" s="288"/>
      <c r="BI94" s="526"/>
      <c r="BJ94" s="391">
        <f t="shared" si="2"/>
        <v>15</v>
      </c>
      <c r="BK94" s="534"/>
    </row>
    <row r="95" spans="1:63" s="300" customFormat="1" ht="14.25">
      <c r="A95" s="243">
        <v>71</v>
      </c>
      <c r="B95" s="411">
        <v>7127</v>
      </c>
      <c r="C95" s="506" t="s">
        <v>2061</v>
      </c>
      <c r="D95" s="530"/>
      <c r="E95" s="530"/>
      <c r="F95" s="530"/>
      <c r="G95" s="530"/>
      <c r="H95" s="531"/>
      <c r="I95" s="531"/>
      <c r="J95" s="531"/>
      <c r="K95" s="531"/>
      <c r="L95" s="531"/>
      <c r="M95" s="516"/>
      <c r="N95" s="517"/>
      <c r="O95" s="517"/>
      <c r="P95" s="517"/>
      <c r="Q95" s="517"/>
      <c r="R95" s="517"/>
      <c r="S95" s="517"/>
      <c r="T95" s="518"/>
      <c r="U95" s="524" t="s">
        <v>1521</v>
      </c>
      <c r="V95" s="541"/>
      <c r="W95" s="541"/>
      <c r="X95" s="541"/>
      <c r="Y95" s="541"/>
      <c r="Z95" s="541"/>
      <c r="AA95" s="541"/>
      <c r="AB95" s="542"/>
      <c r="AC95" s="523" t="s">
        <v>1522</v>
      </c>
      <c r="AD95" s="361"/>
      <c r="AE95" s="361"/>
      <c r="AF95" s="361"/>
      <c r="AG95" s="361"/>
      <c r="AH95" s="361"/>
      <c r="AI95" s="361"/>
      <c r="AJ95" s="361"/>
      <c r="AK95" s="361"/>
      <c r="AL95" s="524"/>
      <c r="AM95" s="247"/>
      <c r="AN95" s="405"/>
      <c r="AO95" s="405"/>
      <c r="AP95" s="405"/>
      <c r="AQ95" s="405"/>
      <c r="AR95" s="405"/>
      <c r="AS95" s="405"/>
      <c r="AT95" s="510"/>
      <c r="AU95" s="525"/>
      <c r="AV95" s="525"/>
      <c r="AW95" s="321"/>
      <c r="AX95" s="321"/>
      <c r="AY95" s="321"/>
      <c r="AZ95" s="321"/>
      <c r="BA95" s="321"/>
      <c r="BB95" s="321"/>
      <c r="BC95" s="321"/>
      <c r="BD95" s="1559">
        <v>112</v>
      </c>
      <c r="BE95" s="1560"/>
      <c r="BF95" s="511" t="s">
        <v>16</v>
      </c>
      <c r="BG95" s="511"/>
      <c r="BH95" s="288"/>
      <c r="BI95" s="526"/>
      <c r="BJ95" s="391">
        <f t="shared" si="2"/>
        <v>112</v>
      </c>
      <c r="BK95" s="253"/>
    </row>
    <row r="96" spans="1:63" s="300" customFormat="1" ht="14.25">
      <c r="A96" s="243">
        <v>71</v>
      </c>
      <c r="B96" s="411">
        <v>7128</v>
      </c>
      <c r="C96" s="506" t="s">
        <v>2062</v>
      </c>
      <c r="D96" s="530"/>
      <c r="E96" s="530"/>
      <c r="F96" s="530"/>
      <c r="G96" s="530"/>
      <c r="H96" s="531"/>
      <c r="I96" s="531"/>
      <c r="J96" s="531"/>
      <c r="K96" s="531"/>
      <c r="L96" s="531"/>
      <c r="M96" s="516"/>
      <c r="N96" s="517"/>
      <c r="O96" s="517"/>
      <c r="P96" s="517"/>
      <c r="Q96" s="517"/>
      <c r="R96" s="517"/>
      <c r="S96" s="517"/>
      <c r="T96" s="518"/>
      <c r="U96" s="517"/>
      <c r="V96" s="521"/>
      <c r="W96" s="521"/>
      <c r="X96" s="521"/>
      <c r="Y96" s="521"/>
      <c r="Z96" s="521"/>
      <c r="AA96" s="521"/>
      <c r="AB96" s="522"/>
      <c r="AC96" s="523" t="s">
        <v>1524</v>
      </c>
      <c r="AD96" s="361"/>
      <c r="AE96" s="361"/>
      <c r="AF96" s="361"/>
      <c r="AG96" s="361"/>
      <c r="AH96" s="361"/>
      <c r="AI96" s="361"/>
      <c r="AJ96" s="361"/>
      <c r="AK96" s="361"/>
      <c r="AL96" s="524"/>
      <c r="AM96" s="247"/>
      <c r="AN96" s="405"/>
      <c r="AO96" s="405"/>
      <c r="AP96" s="405"/>
      <c r="AQ96" s="405"/>
      <c r="AR96" s="405"/>
      <c r="AS96" s="405"/>
      <c r="AT96" s="510"/>
      <c r="AU96" s="525"/>
      <c r="AV96" s="525"/>
      <c r="AW96" s="321"/>
      <c r="AX96" s="321"/>
      <c r="AY96" s="321"/>
      <c r="AZ96" s="321"/>
      <c r="BA96" s="321"/>
      <c r="BB96" s="321"/>
      <c r="BC96" s="321"/>
      <c r="BD96" s="1559">
        <v>112</v>
      </c>
      <c r="BE96" s="1560"/>
      <c r="BF96" s="511" t="s">
        <v>16</v>
      </c>
      <c r="BG96" s="511"/>
      <c r="BH96" s="288"/>
      <c r="BI96" s="526"/>
      <c r="BJ96" s="391">
        <f t="shared" si="2"/>
        <v>112</v>
      </c>
      <c r="BK96" s="253"/>
    </row>
    <row r="97" spans="1:63" s="300" customFormat="1" ht="14.25">
      <c r="A97" s="243">
        <v>71</v>
      </c>
      <c r="B97" s="411">
        <v>7129</v>
      </c>
      <c r="C97" s="506" t="s">
        <v>2063</v>
      </c>
      <c r="D97" s="530"/>
      <c r="E97" s="530"/>
      <c r="F97" s="530"/>
      <c r="G97" s="530"/>
      <c r="H97" s="531"/>
      <c r="I97" s="531"/>
      <c r="J97" s="531"/>
      <c r="K97" s="531"/>
      <c r="L97" s="531"/>
      <c r="M97" s="516"/>
      <c r="N97" s="517"/>
      <c r="O97" s="517"/>
      <c r="P97" s="517"/>
      <c r="Q97" s="517"/>
      <c r="R97" s="517"/>
      <c r="S97" s="517"/>
      <c r="T97" s="518"/>
      <c r="U97" s="517"/>
      <c r="V97" s="521"/>
      <c r="W97" s="521"/>
      <c r="X97" s="521"/>
      <c r="Y97" s="521"/>
      <c r="Z97" s="521"/>
      <c r="AA97" s="521"/>
      <c r="AB97" s="522"/>
      <c r="AC97" s="523" t="s">
        <v>1526</v>
      </c>
      <c r="AD97" s="361"/>
      <c r="AE97" s="361"/>
      <c r="AF97" s="361"/>
      <c r="AG97" s="361"/>
      <c r="AH97" s="361"/>
      <c r="AI97" s="361"/>
      <c r="AJ97" s="361"/>
      <c r="AK97" s="361"/>
      <c r="AL97" s="524"/>
      <c r="AM97" s="247"/>
      <c r="AN97" s="405"/>
      <c r="AO97" s="405"/>
      <c r="AP97" s="405"/>
      <c r="AQ97" s="405"/>
      <c r="AR97" s="405"/>
      <c r="AS97" s="405"/>
      <c r="AT97" s="510"/>
      <c r="AU97" s="525"/>
      <c r="AV97" s="525"/>
      <c r="AW97" s="321"/>
      <c r="AX97" s="321"/>
      <c r="AY97" s="321"/>
      <c r="AZ97" s="321"/>
      <c r="BA97" s="321"/>
      <c r="BB97" s="321"/>
      <c r="BC97" s="321"/>
      <c r="BD97" s="1559">
        <v>112</v>
      </c>
      <c r="BE97" s="1560"/>
      <c r="BF97" s="511" t="s">
        <v>16</v>
      </c>
      <c r="BG97" s="511"/>
      <c r="BH97" s="288"/>
      <c r="BI97" s="526"/>
      <c r="BJ97" s="391">
        <f t="shared" si="2"/>
        <v>112</v>
      </c>
      <c r="BK97" s="253"/>
    </row>
    <row r="98" spans="1:63" s="300" customFormat="1" ht="14.25">
      <c r="A98" s="243">
        <v>71</v>
      </c>
      <c r="B98" s="411">
        <v>7130</v>
      </c>
      <c r="C98" s="506" t="s">
        <v>2064</v>
      </c>
      <c r="D98" s="530"/>
      <c r="E98" s="530"/>
      <c r="F98" s="530"/>
      <c r="G98" s="530"/>
      <c r="H98" s="531"/>
      <c r="I98" s="531"/>
      <c r="J98" s="531"/>
      <c r="K98" s="531"/>
      <c r="L98" s="531"/>
      <c r="M98" s="516"/>
      <c r="N98" s="517"/>
      <c r="O98" s="517"/>
      <c r="P98" s="517"/>
      <c r="Q98" s="517"/>
      <c r="R98" s="517"/>
      <c r="S98" s="517"/>
      <c r="T98" s="518"/>
      <c r="U98" s="517"/>
      <c r="V98" s="521"/>
      <c r="W98" s="521"/>
      <c r="X98" s="521"/>
      <c r="Y98" s="521"/>
      <c r="Z98" s="521"/>
      <c r="AA98" s="521"/>
      <c r="AB98" s="522"/>
      <c r="AC98" s="523" t="s">
        <v>1528</v>
      </c>
      <c r="AD98" s="361"/>
      <c r="AE98" s="361"/>
      <c r="AF98" s="361"/>
      <c r="AG98" s="361"/>
      <c r="AH98" s="361"/>
      <c r="AI98" s="361"/>
      <c r="AJ98" s="361"/>
      <c r="AK98" s="361"/>
      <c r="AL98" s="524"/>
      <c r="AM98" s="247"/>
      <c r="AN98" s="405"/>
      <c r="AO98" s="405"/>
      <c r="AP98" s="405"/>
      <c r="AQ98" s="405"/>
      <c r="AR98" s="405"/>
      <c r="AS98" s="405"/>
      <c r="AT98" s="510"/>
      <c r="AU98" s="525"/>
      <c r="AV98" s="525"/>
      <c r="AW98" s="321"/>
      <c r="AX98" s="321"/>
      <c r="AY98" s="321"/>
      <c r="AZ98" s="321"/>
      <c r="BA98" s="321"/>
      <c r="BB98" s="321"/>
      <c r="BC98" s="321"/>
      <c r="BD98" s="1559">
        <v>75</v>
      </c>
      <c r="BE98" s="1560"/>
      <c r="BF98" s="511" t="s">
        <v>16</v>
      </c>
      <c r="BG98" s="511"/>
      <c r="BH98" s="288"/>
      <c r="BI98" s="526"/>
      <c r="BJ98" s="391">
        <f t="shared" si="2"/>
        <v>75</v>
      </c>
      <c r="BK98" s="253"/>
    </row>
    <row r="99" spans="1:63" s="300" customFormat="1" ht="14.25">
      <c r="A99" s="243">
        <v>71</v>
      </c>
      <c r="B99" s="411">
        <v>7131</v>
      </c>
      <c r="C99" s="506" t="s">
        <v>2065</v>
      </c>
      <c r="D99" s="530"/>
      <c r="E99" s="530"/>
      <c r="F99" s="530"/>
      <c r="G99" s="530"/>
      <c r="H99" s="531"/>
      <c r="I99" s="531"/>
      <c r="J99" s="531"/>
      <c r="K99" s="531"/>
      <c r="L99" s="531"/>
      <c r="M99" s="516"/>
      <c r="N99" s="517"/>
      <c r="O99" s="517"/>
      <c r="P99" s="517"/>
      <c r="Q99" s="517"/>
      <c r="R99" s="517"/>
      <c r="S99" s="517"/>
      <c r="T99" s="518"/>
      <c r="U99" s="517"/>
      <c r="V99" s="521"/>
      <c r="W99" s="521"/>
      <c r="X99" s="521"/>
      <c r="Y99" s="521"/>
      <c r="Z99" s="521"/>
      <c r="AA99" s="521"/>
      <c r="AB99" s="522"/>
      <c r="AC99" s="523" t="s">
        <v>1530</v>
      </c>
      <c r="AD99" s="361"/>
      <c r="AE99" s="361"/>
      <c r="AF99" s="361"/>
      <c r="AG99" s="361"/>
      <c r="AH99" s="361"/>
      <c r="AI99" s="361"/>
      <c r="AJ99" s="361"/>
      <c r="AK99" s="361"/>
      <c r="AL99" s="524"/>
      <c r="AM99" s="247"/>
      <c r="AN99" s="405"/>
      <c r="AO99" s="405"/>
      <c r="AP99" s="405"/>
      <c r="AQ99" s="405"/>
      <c r="AR99" s="405"/>
      <c r="AS99" s="405"/>
      <c r="AT99" s="510"/>
      <c r="AU99" s="525"/>
      <c r="AV99" s="525"/>
      <c r="AW99" s="321"/>
      <c r="AX99" s="321"/>
      <c r="AY99" s="321"/>
      <c r="AZ99" s="321"/>
      <c r="BA99" s="321"/>
      <c r="BB99" s="321"/>
      <c r="BC99" s="321"/>
      <c r="BD99" s="1559">
        <v>75</v>
      </c>
      <c r="BE99" s="1560"/>
      <c r="BF99" s="511" t="s">
        <v>16</v>
      </c>
      <c r="BG99" s="511"/>
      <c r="BH99" s="288"/>
      <c r="BI99" s="526"/>
      <c r="BJ99" s="391">
        <f t="shared" si="2"/>
        <v>75</v>
      </c>
      <c r="BK99" s="253"/>
    </row>
    <row r="100" spans="1:63" s="300" customFormat="1" ht="14.25">
      <c r="A100" s="243">
        <v>71</v>
      </c>
      <c r="B100" s="411">
        <v>7132</v>
      </c>
      <c r="C100" s="506" t="s">
        <v>2066</v>
      </c>
      <c r="D100" s="530"/>
      <c r="E100" s="530"/>
      <c r="F100" s="530"/>
      <c r="G100" s="530"/>
      <c r="H100" s="531"/>
      <c r="I100" s="531"/>
      <c r="J100" s="531"/>
      <c r="K100" s="531"/>
      <c r="L100" s="531"/>
      <c r="M100" s="516"/>
      <c r="N100" s="517"/>
      <c r="O100" s="517"/>
      <c r="P100" s="517"/>
      <c r="Q100" s="517"/>
      <c r="R100" s="517"/>
      <c r="S100" s="517"/>
      <c r="T100" s="518"/>
      <c r="U100" s="517"/>
      <c r="V100" s="521"/>
      <c r="W100" s="521"/>
      <c r="X100" s="521"/>
      <c r="Y100" s="521"/>
      <c r="Z100" s="521"/>
      <c r="AA100" s="521"/>
      <c r="AB100" s="522"/>
      <c r="AC100" s="523" t="s">
        <v>1532</v>
      </c>
      <c r="AD100" s="361"/>
      <c r="AE100" s="361"/>
      <c r="AF100" s="361"/>
      <c r="AG100" s="361"/>
      <c r="AH100" s="361"/>
      <c r="AI100" s="361"/>
      <c r="AJ100" s="361"/>
      <c r="AK100" s="361"/>
      <c r="AL100" s="524"/>
      <c r="AM100" s="247"/>
      <c r="AN100" s="405"/>
      <c r="AO100" s="405"/>
      <c r="AP100" s="405"/>
      <c r="AQ100" s="405"/>
      <c r="AR100" s="405"/>
      <c r="AS100" s="405"/>
      <c r="AT100" s="510"/>
      <c r="AU100" s="525"/>
      <c r="AV100" s="525"/>
      <c r="AW100" s="321"/>
      <c r="AX100" s="321"/>
      <c r="AY100" s="321"/>
      <c r="AZ100" s="321"/>
      <c r="BA100" s="321"/>
      <c r="BB100" s="321"/>
      <c r="BC100" s="321"/>
      <c r="BD100" s="1559">
        <v>45</v>
      </c>
      <c r="BE100" s="1560"/>
      <c r="BF100" s="511" t="s">
        <v>16</v>
      </c>
      <c r="BG100" s="511"/>
      <c r="BH100" s="288"/>
      <c r="BI100" s="526"/>
      <c r="BJ100" s="391">
        <f t="shared" si="2"/>
        <v>45</v>
      </c>
      <c r="BK100" s="253"/>
    </row>
    <row r="101" spans="1:63" s="300" customFormat="1" ht="14.25">
      <c r="A101" s="243">
        <v>71</v>
      </c>
      <c r="B101" s="411">
        <v>7133</v>
      </c>
      <c r="C101" s="506" t="s">
        <v>2067</v>
      </c>
      <c r="D101" s="530"/>
      <c r="E101" s="530"/>
      <c r="F101" s="530"/>
      <c r="G101" s="530"/>
      <c r="H101" s="531"/>
      <c r="I101" s="531"/>
      <c r="J101" s="531"/>
      <c r="K101" s="531"/>
      <c r="L101" s="531"/>
      <c r="M101" s="516"/>
      <c r="N101" s="517"/>
      <c r="O101" s="517"/>
      <c r="P101" s="517"/>
      <c r="Q101" s="517"/>
      <c r="R101" s="517"/>
      <c r="S101" s="517"/>
      <c r="T101" s="518"/>
      <c r="U101" s="517"/>
      <c r="V101" s="521"/>
      <c r="W101" s="521"/>
      <c r="X101" s="521"/>
      <c r="Y101" s="521"/>
      <c r="Z101" s="521"/>
      <c r="AA101" s="521"/>
      <c r="AB101" s="522"/>
      <c r="AC101" s="523" t="s">
        <v>1534</v>
      </c>
      <c r="AD101" s="361"/>
      <c r="AE101" s="361"/>
      <c r="AF101" s="361"/>
      <c r="AG101" s="361"/>
      <c r="AH101" s="361"/>
      <c r="AI101" s="361"/>
      <c r="AJ101" s="361"/>
      <c r="AK101" s="361"/>
      <c r="AL101" s="524"/>
      <c r="AM101" s="247"/>
      <c r="AN101" s="405"/>
      <c r="AO101" s="405"/>
      <c r="AP101" s="405"/>
      <c r="AQ101" s="405"/>
      <c r="AR101" s="405"/>
      <c r="AS101" s="405"/>
      <c r="AT101" s="510"/>
      <c r="AU101" s="525"/>
      <c r="AV101" s="525"/>
      <c r="AW101" s="321"/>
      <c r="AX101" s="321"/>
      <c r="AY101" s="321"/>
      <c r="AZ101" s="321"/>
      <c r="BA101" s="321"/>
      <c r="BB101" s="321"/>
      <c r="BC101" s="321"/>
      <c r="BD101" s="1559">
        <v>45</v>
      </c>
      <c r="BE101" s="1560"/>
      <c r="BF101" s="511" t="s">
        <v>16</v>
      </c>
      <c r="BG101" s="511"/>
      <c r="BH101" s="288"/>
      <c r="BI101" s="526"/>
      <c r="BJ101" s="391">
        <f t="shared" si="2"/>
        <v>45</v>
      </c>
      <c r="BK101" s="253"/>
    </row>
    <row r="102" spans="1:63" s="300" customFormat="1" ht="14.25">
      <c r="A102" s="243">
        <v>71</v>
      </c>
      <c r="B102" s="411">
        <v>7134</v>
      </c>
      <c r="C102" s="506" t="s">
        <v>2068</v>
      </c>
      <c r="D102" s="530"/>
      <c r="E102" s="530"/>
      <c r="F102" s="530"/>
      <c r="G102" s="530"/>
      <c r="H102" s="531"/>
      <c r="I102" s="531"/>
      <c r="J102" s="531"/>
      <c r="K102" s="531"/>
      <c r="L102" s="531"/>
      <c r="M102" s="516"/>
      <c r="N102" s="517"/>
      <c r="O102" s="517"/>
      <c r="P102" s="517"/>
      <c r="Q102" s="517"/>
      <c r="R102" s="517"/>
      <c r="S102" s="517"/>
      <c r="T102" s="518"/>
      <c r="U102" s="517"/>
      <c r="V102" s="521"/>
      <c r="W102" s="521"/>
      <c r="X102" s="521"/>
      <c r="Y102" s="521"/>
      <c r="Z102" s="521"/>
      <c r="AA102" s="521"/>
      <c r="AB102" s="522"/>
      <c r="AC102" s="523" t="s">
        <v>1536</v>
      </c>
      <c r="AD102" s="361"/>
      <c r="AE102" s="361"/>
      <c r="AF102" s="361"/>
      <c r="AG102" s="361"/>
      <c r="AH102" s="361"/>
      <c r="AI102" s="361"/>
      <c r="AJ102" s="361"/>
      <c r="AK102" s="361"/>
      <c r="AL102" s="524"/>
      <c r="AM102" s="247"/>
      <c r="AN102" s="405"/>
      <c r="AO102" s="405"/>
      <c r="AP102" s="405"/>
      <c r="AQ102" s="405"/>
      <c r="AR102" s="405"/>
      <c r="AS102" s="405"/>
      <c r="AT102" s="510"/>
      <c r="AU102" s="525"/>
      <c r="AV102" s="525"/>
      <c r="AW102" s="321"/>
      <c r="AX102" s="321"/>
      <c r="AY102" s="321"/>
      <c r="AZ102" s="321"/>
      <c r="BA102" s="321"/>
      <c r="BB102" s="321"/>
      <c r="BC102" s="321"/>
      <c r="BD102" s="1559">
        <v>32</v>
      </c>
      <c r="BE102" s="1560"/>
      <c r="BF102" s="511" t="s">
        <v>16</v>
      </c>
      <c r="BG102" s="511"/>
      <c r="BH102" s="288"/>
      <c r="BI102" s="526"/>
      <c r="BJ102" s="391">
        <f t="shared" si="2"/>
        <v>32</v>
      </c>
      <c r="BK102" s="253"/>
    </row>
    <row r="103" spans="1:63" s="300" customFormat="1" ht="14.25">
      <c r="A103" s="243">
        <v>71</v>
      </c>
      <c r="B103" s="411">
        <v>7135</v>
      </c>
      <c r="C103" s="506" t="s">
        <v>2069</v>
      </c>
      <c r="D103" s="530"/>
      <c r="E103" s="530"/>
      <c r="F103" s="530"/>
      <c r="G103" s="530"/>
      <c r="H103" s="531"/>
      <c r="I103" s="531"/>
      <c r="J103" s="531"/>
      <c r="K103" s="531"/>
      <c r="L103" s="531"/>
      <c r="M103" s="516"/>
      <c r="N103" s="517"/>
      <c r="O103" s="517"/>
      <c r="P103" s="517"/>
      <c r="Q103" s="517"/>
      <c r="R103" s="517"/>
      <c r="S103" s="517"/>
      <c r="T103" s="518"/>
      <c r="U103" s="517"/>
      <c r="V103" s="521"/>
      <c r="W103" s="521"/>
      <c r="X103" s="521"/>
      <c r="Y103" s="521"/>
      <c r="Z103" s="521"/>
      <c r="AA103" s="521"/>
      <c r="AB103" s="522"/>
      <c r="AC103" s="523" t="s">
        <v>1538</v>
      </c>
      <c r="AD103" s="361"/>
      <c r="AE103" s="361"/>
      <c r="AF103" s="361"/>
      <c r="AG103" s="361"/>
      <c r="AH103" s="361"/>
      <c r="AI103" s="361"/>
      <c r="AJ103" s="361"/>
      <c r="AK103" s="361"/>
      <c r="AL103" s="524"/>
      <c r="AM103" s="247"/>
      <c r="AN103" s="405"/>
      <c r="AO103" s="405"/>
      <c r="AP103" s="405"/>
      <c r="AQ103" s="405"/>
      <c r="AR103" s="405"/>
      <c r="AS103" s="405"/>
      <c r="AT103" s="510"/>
      <c r="AU103" s="525"/>
      <c r="AV103" s="525"/>
      <c r="AW103" s="321"/>
      <c r="AX103" s="321"/>
      <c r="AY103" s="321"/>
      <c r="AZ103" s="321"/>
      <c r="BA103" s="321"/>
      <c r="BB103" s="321"/>
      <c r="BC103" s="321"/>
      <c r="BD103" s="1559">
        <v>32</v>
      </c>
      <c r="BE103" s="1560"/>
      <c r="BF103" s="511" t="s">
        <v>16</v>
      </c>
      <c r="BG103" s="511"/>
      <c r="BH103" s="288"/>
      <c r="BI103" s="526"/>
      <c r="BJ103" s="391">
        <f>BD103</f>
        <v>32</v>
      </c>
      <c r="BK103" s="253"/>
    </row>
    <row r="104" spans="1:63" s="300" customFormat="1" ht="14.25">
      <c r="A104" s="243">
        <v>71</v>
      </c>
      <c r="B104" s="411">
        <v>7136</v>
      </c>
      <c r="C104" s="506" t="s">
        <v>2070</v>
      </c>
      <c r="D104" s="530"/>
      <c r="E104" s="530"/>
      <c r="F104" s="530"/>
      <c r="G104" s="530"/>
      <c r="H104" s="531"/>
      <c r="I104" s="531"/>
      <c r="J104" s="531"/>
      <c r="K104" s="531"/>
      <c r="L104" s="531"/>
      <c r="M104" s="516"/>
      <c r="N104" s="517"/>
      <c r="O104" s="517"/>
      <c r="P104" s="517"/>
      <c r="Q104" s="517"/>
      <c r="R104" s="517"/>
      <c r="S104" s="517"/>
      <c r="T104" s="518"/>
      <c r="U104" s="517"/>
      <c r="V104" s="521"/>
      <c r="W104" s="521"/>
      <c r="X104" s="521"/>
      <c r="Y104" s="521"/>
      <c r="Z104" s="521"/>
      <c r="AA104" s="521"/>
      <c r="AB104" s="522"/>
      <c r="AC104" s="523" t="s">
        <v>1540</v>
      </c>
      <c r="AD104" s="361"/>
      <c r="AE104" s="361"/>
      <c r="AF104" s="361"/>
      <c r="AG104" s="361"/>
      <c r="AH104" s="361"/>
      <c r="AI104" s="361"/>
      <c r="AJ104" s="361"/>
      <c r="AK104" s="361"/>
      <c r="AL104" s="524"/>
      <c r="AM104" s="247"/>
      <c r="AN104" s="405"/>
      <c r="AO104" s="405"/>
      <c r="AP104" s="405"/>
      <c r="AQ104" s="405"/>
      <c r="AR104" s="405"/>
      <c r="AS104" s="405"/>
      <c r="AT104" s="510"/>
      <c r="AU104" s="525"/>
      <c r="AV104" s="525"/>
      <c r="AW104" s="321"/>
      <c r="AX104" s="321"/>
      <c r="AY104" s="321"/>
      <c r="AZ104" s="321"/>
      <c r="BA104" s="321"/>
      <c r="BB104" s="321"/>
      <c r="BC104" s="321"/>
      <c r="BD104" s="1559">
        <v>25</v>
      </c>
      <c r="BE104" s="1560"/>
      <c r="BF104" s="511" t="s">
        <v>16</v>
      </c>
      <c r="BG104" s="511"/>
      <c r="BH104" s="288"/>
      <c r="BI104" s="526"/>
      <c r="BJ104" s="391">
        <f t="shared" ref="BJ104:BJ117" si="3">BD104</f>
        <v>25</v>
      </c>
      <c r="BK104" s="253"/>
    </row>
    <row r="105" spans="1:63" s="300" customFormat="1" ht="14.25">
      <c r="A105" s="243">
        <v>71</v>
      </c>
      <c r="B105" s="411">
        <v>7137</v>
      </c>
      <c r="C105" s="506" t="s">
        <v>2071</v>
      </c>
      <c r="D105" s="530"/>
      <c r="E105" s="530"/>
      <c r="F105" s="530"/>
      <c r="G105" s="530"/>
      <c r="H105" s="531"/>
      <c r="I105" s="531"/>
      <c r="J105" s="531"/>
      <c r="K105" s="531"/>
      <c r="L105" s="531"/>
      <c r="M105" s="516"/>
      <c r="N105" s="517"/>
      <c r="O105" s="517"/>
      <c r="P105" s="517"/>
      <c r="Q105" s="517"/>
      <c r="R105" s="517"/>
      <c r="S105" s="517"/>
      <c r="T105" s="518"/>
      <c r="U105" s="517"/>
      <c r="V105" s="521"/>
      <c r="W105" s="521"/>
      <c r="X105" s="521"/>
      <c r="Y105" s="521"/>
      <c r="Z105" s="521"/>
      <c r="AA105" s="521"/>
      <c r="AB105" s="522"/>
      <c r="AC105" s="523" t="s">
        <v>1542</v>
      </c>
      <c r="AD105" s="361"/>
      <c r="AE105" s="361"/>
      <c r="AF105" s="361"/>
      <c r="AG105" s="361"/>
      <c r="AH105" s="361"/>
      <c r="AI105" s="361"/>
      <c r="AJ105" s="361"/>
      <c r="AK105" s="361"/>
      <c r="AL105" s="524"/>
      <c r="AM105" s="247"/>
      <c r="AN105" s="405"/>
      <c r="AO105" s="405"/>
      <c r="AP105" s="405"/>
      <c r="AQ105" s="405"/>
      <c r="AR105" s="405"/>
      <c r="AS105" s="405"/>
      <c r="AT105" s="510"/>
      <c r="AU105" s="525"/>
      <c r="AV105" s="525"/>
      <c r="AW105" s="321"/>
      <c r="AX105" s="321"/>
      <c r="AY105" s="321"/>
      <c r="AZ105" s="321"/>
      <c r="BA105" s="321"/>
      <c r="BB105" s="321"/>
      <c r="BC105" s="321"/>
      <c r="BD105" s="1559">
        <v>20</v>
      </c>
      <c r="BE105" s="1560"/>
      <c r="BF105" s="511" t="s">
        <v>16</v>
      </c>
      <c r="BG105" s="511"/>
      <c r="BH105" s="288"/>
      <c r="BI105" s="526"/>
      <c r="BJ105" s="391">
        <f t="shared" si="3"/>
        <v>20</v>
      </c>
      <c r="BK105" s="253"/>
    </row>
    <row r="106" spans="1:63" s="300" customFormat="1" ht="14.25">
      <c r="A106" s="243">
        <v>71</v>
      </c>
      <c r="B106" s="411">
        <v>7138</v>
      </c>
      <c r="C106" s="506" t="s">
        <v>2072</v>
      </c>
      <c r="D106" s="530"/>
      <c r="E106" s="530"/>
      <c r="F106" s="530"/>
      <c r="G106" s="530"/>
      <c r="H106" s="531"/>
      <c r="I106" s="531"/>
      <c r="J106" s="531"/>
      <c r="K106" s="531"/>
      <c r="L106" s="531"/>
      <c r="M106" s="516"/>
      <c r="N106" s="517"/>
      <c r="O106" s="517"/>
      <c r="P106" s="517"/>
      <c r="Q106" s="517"/>
      <c r="R106" s="517"/>
      <c r="S106" s="517"/>
      <c r="T106" s="518"/>
      <c r="U106" s="517"/>
      <c r="V106" s="521"/>
      <c r="W106" s="521"/>
      <c r="X106" s="521"/>
      <c r="Y106" s="521"/>
      <c r="Z106" s="521"/>
      <c r="AA106" s="521"/>
      <c r="AB106" s="522"/>
      <c r="AC106" s="523" t="s">
        <v>1544</v>
      </c>
      <c r="AD106" s="361"/>
      <c r="AE106" s="361"/>
      <c r="AF106" s="361"/>
      <c r="AG106" s="361"/>
      <c r="AH106" s="361"/>
      <c r="AI106" s="361"/>
      <c r="AJ106" s="361"/>
      <c r="AK106" s="361"/>
      <c r="AL106" s="524"/>
      <c r="AM106" s="247"/>
      <c r="AN106" s="405"/>
      <c r="AO106" s="405"/>
      <c r="AP106" s="405"/>
      <c r="AQ106" s="405"/>
      <c r="AR106" s="405"/>
      <c r="AS106" s="405"/>
      <c r="AT106" s="510"/>
      <c r="AU106" s="525"/>
      <c r="AV106" s="525"/>
      <c r="AW106" s="321"/>
      <c r="AX106" s="321"/>
      <c r="AY106" s="321"/>
      <c r="AZ106" s="321"/>
      <c r="BA106" s="321"/>
      <c r="BB106" s="321"/>
      <c r="BC106" s="321"/>
      <c r="BD106" s="1559">
        <v>17</v>
      </c>
      <c r="BE106" s="1560"/>
      <c r="BF106" s="511" t="s">
        <v>16</v>
      </c>
      <c r="BG106" s="511"/>
      <c r="BH106" s="288"/>
      <c r="BI106" s="526"/>
      <c r="BJ106" s="391">
        <f t="shared" si="3"/>
        <v>17</v>
      </c>
      <c r="BK106" s="253"/>
    </row>
    <row r="107" spans="1:63" s="300" customFormat="1" ht="14.25">
      <c r="A107" s="243">
        <v>71</v>
      </c>
      <c r="B107" s="411">
        <v>7139</v>
      </c>
      <c r="C107" s="506" t="s">
        <v>2073</v>
      </c>
      <c r="D107" s="530"/>
      <c r="E107" s="530"/>
      <c r="F107" s="530"/>
      <c r="G107" s="530"/>
      <c r="H107" s="531"/>
      <c r="I107" s="531"/>
      <c r="J107" s="531"/>
      <c r="K107" s="531"/>
      <c r="L107" s="531"/>
      <c r="M107" s="516"/>
      <c r="N107" s="517"/>
      <c r="O107" s="517"/>
      <c r="P107" s="517"/>
      <c r="Q107" s="517"/>
      <c r="R107" s="517"/>
      <c r="S107" s="517"/>
      <c r="T107" s="518"/>
      <c r="U107" s="517"/>
      <c r="V107" s="521"/>
      <c r="W107" s="521"/>
      <c r="X107" s="521"/>
      <c r="Y107" s="521"/>
      <c r="Z107" s="521"/>
      <c r="AA107" s="521"/>
      <c r="AB107" s="522"/>
      <c r="AC107" s="523" t="s">
        <v>1546</v>
      </c>
      <c r="AD107" s="361"/>
      <c r="AE107" s="361"/>
      <c r="AF107" s="361"/>
      <c r="AG107" s="361"/>
      <c r="AH107" s="361"/>
      <c r="AI107" s="361"/>
      <c r="AJ107" s="361"/>
      <c r="AK107" s="361"/>
      <c r="AL107" s="524"/>
      <c r="AM107" s="247"/>
      <c r="AN107" s="405"/>
      <c r="AO107" s="405"/>
      <c r="AP107" s="405"/>
      <c r="AQ107" s="405"/>
      <c r="AR107" s="405"/>
      <c r="AS107" s="405"/>
      <c r="AT107" s="510"/>
      <c r="AU107" s="525"/>
      <c r="AV107" s="525"/>
      <c r="AW107" s="321"/>
      <c r="AX107" s="321"/>
      <c r="AY107" s="321"/>
      <c r="AZ107" s="321"/>
      <c r="BA107" s="321"/>
      <c r="BB107" s="321"/>
      <c r="BC107" s="321"/>
      <c r="BD107" s="1559">
        <v>15</v>
      </c>
      <c r="BE107" s="1560"/>
      <c r="BF107" s="511" t="s">
        <v>16</v>
      </c>
      <c r="BG107" s="511"/>
      <c r="BH107" s="288"/>
      <c r="BI107" s="526"/>
      <c r="BJ107" s="391">
        <f t="shared" si="3"/>
        <v>15</v>
      </c>
      <c r="BK107" s="253"/>
    </row>
    <row r="108" spans="1:63" s="300" customFormat="1" ht="14.25">
      <c r="A108" s="243">
        <v>71</v>
      </c>
      <c r="B108" s="411">
        <v>7140</v>
      </c>
      <c r="C108" s="506" t="s">
        <v>2074</v>
      </c>
      <c r="D108" s="530"/>
      <c r="E108" s="530"/>
      <c r="F108" s="530"/>
      <c r="G108" s="530"/>
      <c r="H108" s="531"/>
      <c r="I108" s="531"/>
      <c r="J108" s="531"/>
      <c r="K108" s="531"/>
      <c r="L108" s="531"/>
      <c r="M108" s="516"/>
      <c r="N108" s="517"/>
      <c r="O108" s="517"/>
      <c r="P108" s="517"/>
      <c r="Q108" s="517"/>
      <c r="R108" s="517"/>
      <c r="S108" s="517"/>
      <c r="T108" s="518"/>
      <c r="U108" s="517"/>
      <c r="V108" s="521"/>
      <c r="W108" s="521"/>
      <c r="X108" s="521"/>
      <c r="Y108" s="521"/>
      <c r="Z108" s="521"/>
      <c r="AA108" s="521"/>
      <c r="AB108" s="522"/>
      <c r="AC108" s="523" t="s">
        <v>1548</v>
      </c>
      <c r="AD108" s="361"/>
      <c r="AE108" s="361"/>
      <c r="AF108" s="361"/>
      <c r="AG108" s="361"/>
      <c r="AH108" s="361"/>
      <c r="AI108" s="361"/>
      <c r="AJ108" s="361"/>
      <c r="AK108" s="361"/>
      <c r="AL108" s="524"/>
      <c r="AM108" s="247"/>
      <c r="AN108" s="405"/>
      <c r="AO108" s="405"/>
      <c r="AP108" s="405"/>
      <c r="AQ108" s="405"/>
      <c r="AR108" s="405"/>
      <c r="AS108" s="405"/>
      <c r="AT108" s="510"/>
      <c r="AU108" s="525"/>
      <c r="AV108" s="525"/>
      <c r="AW108" s="321"/>
      <c r="AX108" s="321"/>
      <c r="AY108" s="321"/>
      <c r="AZ108" s="321"/>
      <c r="BA108" s="321"/>
      <c r="BB108" s="321"/>
      <c r="BC108" s="321"/>
      <c r="BD108" s="1559">
        <v>13</v>
      </c>
      <c r="BE108" s="1560"/>
      <c r="BF108" s="511" t="s">
        <v>16</v>
      </c>
      <c r="BG108" s="511"/>
      <c r="BH108" s="288"/>
      <c r="BI108" s="526"/>
      <c r="BJ108" s="391">
        <f t="shared" si="3"/>
        <v>13</v>
      </c>
      <c r="BK108" s="253"/>
    </row>
    <row r="109" spans="1:63" s="300" customFormat="1" ht="14.25">
      <c r="A109" s="243">
        <v>71</v>
      </c>
      <c r="B109" s="411">
        <v>7141</v>
      </c>
      <c r="C109" s="506" t="s">
        <v>2075</v>
      </c>
      <c r="D109" s="530"/>
      <c r="E109" s="530"/>
      <c r="F109" s="530"/>
      <c r="G109" s="530"/>
      <c r="H109" s="531"/>
      <c r="I109" s="531"/>
      <c r="J109" s="531"/>
      <c r="K109" s="531"/>
      <c r="L109" s="531"/>
      <c r="M109" s="516"/>
      <c r="N109" s="517"/>
      <c r="O109" s="517"/>
      <c r="P109" s="517"/>
      <c r="Q109" s="517"/>
      <c r="R109" s="517"/>
      <c r="S109" s="517"/>
      <c r="T109" s="518"/>
      <c r="U109" s="517"/>
      <c r="V109" s="521"/>
      <c r="W109" s="521"/>
      <c r="X109" s="521"/>
      <c r="Y109" s="521"/>
      <c r="Z109" s="521"/>
      <c r="AA109" s="521"/>
      <c r="AB109" s="522"/>
      <c r="AC109" s="523" t="s">
        <v>1550</v>
      </c>
      <c r="AD109" s="361"/>
      <c r="AE109" s="361"/>
      <c r="AF109" s="361"/>
      <c r="AG109" s="361"/>
      <c r="AH109" s="361"/>
      <c r="AI109" s="361"/>
      <c r="AJ109" s="361"/>
      <c r="AK109" s="361"/>
      <c r="AL109" s="524"/>
      <c r="AM109" s="247"/>
      <c r="AN109" s="405"/>
      <c r="AO109" s="405"/>
      <c r="AP109" s="405"/>
      <c r="AQ109" s="405"/>
      <c r="AR109" s="405"/>
      <c r="AS109" s="405"/>
      <c r="AT109" s="510"/>
      <c r="AU109" s="525"/>
      <c r="AV109" s="525"/>
      <c r="AW109" s="321"/>
      <c r="AX109" s="321"/>
      <c r="AY109" s="321"/>
      <c r="AZ109" s="321"/>
      <c r="BA109" s="321"/>
      <c r="BB109" s="321"/>
      <c r="BC109" s="321"/>
      <c r="BD109" s="1559">
        <v>12</v>
      </c>
      <c r="BE109" s="1560"/>
      <c r="BF109" s="511" t="s">
        <v>16</v>
      </c>
      <c r="BG109" s="511"/>
      <c r="BH109" s="288"/>
      <c r="BI109" s="526"/>
      <c r="BJ109" s="391">
        <f t="shared" si="3"/>
        <v>12</v>
      </c>
      <c r="BK109" s="253"/>
    </row>
    <row r="110" spans="1:63" s="300" customFormat="1" ht="14.25">
      <c r="A110" s="243">
        <v>71</v>
      </c>
      <c r="B110" s="411">
        <v>7142</v>
      </c>
      <c r="C110" s="506" t="s">
        <v>2076</v>
      </c>
      <c r="D110" s="530"/>
      <c r="E110" s="530"/>
      <c r="F110" s="530"/>
      <c r="G110" s="530"/>
      <c r="H110" s="531"/>
      <c r="I110" s="531"/>
      <c r="J110" s="531"/>
      <c r="K110" s="531"/>
      <c r="L110" s="531"/>
      <c r="M110" s="516"/>
      <c r="N110" s="517"/>
      <c r="O110" s="517"/>
      <c r="P110" s="517"/>
      <c r="Q110" s="517"/>
      <c r="R110" s="517"/>
      <c r="S110" s="517"/>
      <c r="T110" s="518"/>
      <c r="U110" s="524" t="s">
        <v>1552</v>
      </c>
      <c r="V110" s="541"/>
      <c r="W110" s="541"/>
      <c r="X110" s="541"/>
      <c r="Y110" s="541"/>
      <c r="Z110" s="541"/>
      <c r="AA110" s="541"/>
      <c r="AB110" s="542"/>
      <c r="AC110" s="523" t="s">
        <v>1522</v>
      </c>
      <c r="AD110" s="361"/>
      <c r="AE110" s="361"/>
      <c r="AF110" s="361"/>
      <c r="AG110" s="361"/>
      <c r="AH110" s="361"/>
      <c r="AI110" s="361"/>
      <c r="AJ110" s="361"/>
      <c r="AK110" s="361"/>
      <c r="AL110" s="524"/>
      <c r="AM110" s="247"/>
      <c r="AN110" s="405"/>
      <c r="AO110" s="405"/>
      <c r="AP110" s="405"/>
      <c r="AQ110" s="405"/>
      <c r="AR110" s="405"/>
      <c r="AS110" s="405"/>
      <c r="AT110" s="510"/>
      <c r="AU110" s="525"/>
      <c r="AV110" s="525"/>
      <c r="AW110" s="321"/>
      <c r="AX110" s="321"/>
      <c r="AY110" s="321"/>
      <c r="AZ110" s="321"/>
      <c r="BA110" s="321"/>
      <c r="BB110" s="321"/>
      <c r="BC110" s="321"/>
      <c r="BD110" s="1559">
        <v>112</v>
      </c>
      <c r="BE110" s="1560"/>
      <c r="BF110" s="511" t="s">
        <v>16</v>
      </c>
      <c r="BG110" s="511"/>
      <c r="BH110" s="288"/>
      <c r="BI110" s="526"/>
      <c r="BJ110" s="391">
        <f t="shared" si="3"/>
        <v>112</v>
      </c>
      <c r="BK110" s="253"/>
    </row>
    <row r="111" spans="1:63" s="300" customFormat="1" ht="14.25">
      <c r="A111" s="243">
        <v>71</v>
      </c>
      <c r="B111" s="411">
        <v>7143</v>
      </c>
      <c r="C111" s="506" t="s">
        <v>2077</v>
      </c>
      <c r="D111" s="530"/>
      <c r="E111" s="530"/>
      <c r="F111" s="530"/>
      <c r="G111" s="530"/>
      <c r="H111" s="531"/>
      <c r="I111" s="531"/>
      <c r="J111" s="531"/>
      <c r="K111" s="531"/>
      <c r="L111" s="531"/>
      <c r="M111" s="516"/>
      <c r="N111" s="517"/>
      <c r="O111" s="517"/>
      <c r="P111" s="517"/>
      <c r="Q111" s="517"/>
      <c r="R111" s="517"/>
      <c r="S111" s="517"/>
      <c r="T111" s="518"/>
      <c r="U111" s="517"/>
      <c r="V111" s="521"/>
      <c r="W111" s="521"/>
      <c r="X111" s="521"/>
      <c r="Y111" s="521"/>
      <c r="Z111" s="521"/>
      <c r="AA111" s="521"/>
      <c r="AB111" s="522"/>
      <c r="AC111" s="523" t="s">
        <v>1524</v>
      </c>
      <c r="AD111" s="361"/>
      <c r="AE111" s="361"/>
      <c r="AF111" s="361"/>
      <c r="AG111" s="361"/>
      <c r="AH111" s="361"/>
      <c r="AI111" s="361"/>
      <c r="AJ111" s="361"/>
      <c r="AK111" s="361"/>
      <c r="AL111" s="524"/>
      <c r="AM111" s="247"/>
      <c r="AN111" s="405"/>
      <c r="AO111" s="405"/>
      <c r="AP111" s="405"/>
      <c r="AQ111" s="405"/>
      <c r="AR111" s="405"/>
      <c r="AS111" s="405"/>
      <c r="AT111" s="510"/>
      <c r="AU111" s="525"/>
      <c r="AV111" s="525"/>
      <c r="AW111" s="321"/>
      <c r="AX111" s="321"/>
      <c r="AY111" s="321"/>
      <c r="AZ111" s="321"/>
      <c r="BA111" s="321"/>
      <c r="BB111" s="321"/>
      <c r="BC111" s="321"/>
      <c r="BD111" s="1559">
        <v>112</v>
      </c>
      <c r="BE111" s="1560"/>
      <c r="BF111" s="511" t="s">
        <v>16</v>
      </c>
      <c r="BG111" s="511"/>
      <c r="BH111" s="288"/>
      <c r="BI111" s="526"/>
      <c r="BJ111" s="391">
        <f t="shared" si="3"/>
        <v>112</v>
      </c>
      <c r="BK111" s="253"/>
    </row>
    <row r="112" spans="1:63" s="300" customFormat="1" ht="14.25">
      <c r="A112" s="243">
        <v>71</v>
      </c>
      <c r="B112" s="411">
        <v>7144</v>
      </c>
      <c r="C112" s="506" t="s">
        <v>2078</v>
      </c>
      <c r="D112" s="530"/>
      <c r="E112" s="530"/>
      <c r="F112" s="530"/>
      <c r="G112" s="530"/>
      <c r="H112" s="531"/>
      <c r="I112" s="531"/>
      <c r="J112" s="531"/>
      <c r="K112" s="531"/>
      <c r="L112" s="531"/>
      <c r="M112" s="516"/>
      <c r="N112" s="517"/>
      <c r="O112" s="517"/>
      <c r="P112" s="517"/>
      <c r="Q112" s="517"/>
      <c r="R112" s="517"/>
      <c r="S112" s="517"/>
      <c r="T112" s="518"/>
      <c r="U112" s="517"/>
      <c r="V112" s="521"/>
      <c r="W112" s="521"/>
      <c r="X112" s="521"/>
      <c r="Y112" s="521"/>
      <c r="Z112" s="521"/>
      <c r="AA112" s="521"/>
      <c r="AB112" s="522"/>
      <c r="AC112" s="523" t="s">
        <v>1526</v>
      </c>
      <c r="AD112" s="361"/>
      <c r="AE112" s="361"/>
      <c r="AF112" s="361"/>
      <c r="AG112" s="361"/>
      <c r="AH112" s="361"/>
      <c r="AI112" s="361"/>
      <c r="AJ112" s="361"/>
      <c r="AK112" s="361"/>
      <c r="AL112" s="524"/>
      <c r="AM112" s="247"/>
      <c r="AN112" s="405"/>
      <c r="AO112" s="405"/>
      <c r="AP112" s="405"/>
      <c r="AQ112" s="405"/>
      <c r="AR112" s="405"/>
      <c r="AS112" s="405"/>
      <c r="AT112" s="510"/>
      <c r="AU112" s="525"/>
      <c r="AV112" s="525"/>
      <c r="AW112" s="321"/>
      <c r="AX112" s="321"/>
      <c r="AY112" s="321"/>
      <c r="AZ112" s="321"/>
      <c r="BA112" s="321"/>
      <c r="BB112" s="321"/>
      <c r="BC112" s="321"/>
      <c r="BD112" s="1559">
        <v>112</v>
      </c>
      <c r="BE112" s="1560"/>
      <c r="BF112" s="511" t="s">
        <v>16</v>
      </c>
      <c r="BG112" s="511"/>
      <c r="BH112" s="288"/>
      <c r="BI112" s="526"/>
      <c r="BJ112" s="391">
        <f t="shared" si="3"/>
        <v>112</v>
      </c>
      <c r="BK112" s="253"/>
    </row>
    <row r="113" spans="1:63" s="300" customFormat="1" ht="14.25">
      <c r="A113" s="243">
        <v>71</v>
      </c>
      <c r="B113" s="411">
        <v>7145</v>
      </c>
      <c r="C113" s="506" t="s">
        <v>2079</v>
      </c>
      <c r="D113" s="530"/>
      <c r="E113" s="530"/>
      <c r="F113" s="530"/>
      <c r="G113" s="530"/>
      <c r="H113" s="531"/>
      <c r="I113" s="531"/>
      <c r="J113" s="531"/>
      <c r="K113" s="531"/>
      <c r="L113" s="531"/>
      <c r="M113" s="516"/>
      <c r="N113" s="517"/>
      <c r="O113" s="517"/>
      <c r="P113" s="517"/>
      <c r="Q113" s="517"/>
      <c r="R113" s="517"/>
      <c r="S113" s="517"/>
      <c r="T113" s="518"/>
      <c r="U113" s="517"/>
      <c r="V113" s="521"/>
      <c r="W113" s="521"/>
      <c r="X113" s="521"/>
      <c r="Y113" s="521"/>
      <c r="Z113" s="521"/>
      <c r="AA113" s="521"/>
      <c r="AB113" s="522"/>
      <c r="AC113" s="523" t="s">
        <v>1528</v>
      </c>
      <c r="AD113" s="361"/>
      <c r="AE113" s="361"/>
      <c r="AF113" s="361"/>
      <c r="AG113" s="361"/>
      <c r="AH113" s="361"/>
      <c r="AI113" s="361"/>
      <c r="AJ113" s="361"/>
      <c r="AK113" s="361"/>
      <c r="AL113" s="524"/>
      <c r="AM113" s="247"/>
      <c r="AN113" s="405"/>
      <c r="AO113" s="405"/>
      <c r="AP113" s="405"/>
      <c r="AQ113" s="405"/>
      <c r="AR113" s="405"/>
      <c r="AS113" s="405"/>
      <c r="AT113" s="510"/>
      <c r="AU113" s="525"/>
      <c r="AV113" s="525"/>
      <c r="AW113" s="321"/>
      <c r="AX113" s="321"/>
      <c r="AY113" s="321"/>
      <c r="AZ113" s="321"/>
      <c r="BA113" s="321"/>
      <c r="BB113" s="321"/>
      <c r="BC113" s="321"/>
      <c r="BD113" s="1559">
        <v>75</v>
      </c>
      <c r="BE113" s="1560"/>
      <c r="BF113" s="511" t="s">
        <v>16</v>
      </c>
      <c r="BG113" s="511"/>
      <c r="BH113" s="288"/>
      <c r="BI113" s="526"/>
      <c r="BJ113" s="391">
        <f t="shared" si="3"/>
        <v>75</v>
      </c>
      <c r="BK113" s="253"/>
    </row>
    <row r="114" spans="1:63" s="300" customFormat="1" ht="14.25">
      <c r="A114" s="243">
        <v>71</v>
      </c>
      <c r="B114" s="411">
        <v>7146</v>
      </c>
      <c r="C114" s="506" t="s">
        <v>2080</v>
      </c>
      <c r="D114" s="530"/>
      <c r="E114" s="530"/>
      <c r="F114" s="530"/>
      <c r="G114" s="530"/>
      <c r="H114" s="531"/>
      <c r="I114" s="531"/>
      <c r="J114" s="531"/>
      <c r="K114" s="531"/>
      <c r="L114" s="531"/>
      <c r="M114" s="516"/>
      <c r="N114" s="517"/>
      <c r="O114" s="517"/>
      <c r="P114" s="517"/>
      <c r="Q114" s="517"/>
      <c r="R114" s="517"/>
      <c r="S114" s="517"/>
      <c r="T114" s="518"/>
      <c r="U114" s="517"/>
      <c r="V114" s="521"/>
      <c r="W114" s="521"/>
      <c r="X114" s="521"/>
      <c r="Y114" s="521"/>
      <c r="Z114" s="521"/>
      <c r="AA114" s="521"/>
      <c r="AB114" s="522"/>
      <c r="AC114" s="523" t="s">
        <v>1530</v>
      </c>
      <c r="AD114" s="361"/>
      <c r="AE114" s="361"/>
      <c r="AF114" s="361"/>
      <c r="AG114" s="361"/>
      <c r="AH114" s="361"/>
      <c r="AI114" s="361"/>
      <c r="AJ114" s="361"/>
      <c r="AK114" s="361"/>
      <c r="AL114" s="524"/>
      <c r="AM114" s="247"/>
      <c r="AN114" s="405"/>
      <c r="AO114" s="405"/>
      <c r="AP114" s="405"/>
      <c r="AQ114" s="405"/>
      <c r="AR114" s="405"/>
      <c r="AS114" s="405"/>
      <c r="AT114" s="510"/>
      <c r="AU114" s="525"/>
      <c r="AV114" s="525"/>
      <c r="AW114" s="321"/>
      <c r="AX114" s="321"/>
      <c r="AY114" s="321"/>
      <c r="AZ114" s="321"/>
      <c r="BA114" s="321"/>
      <c r="BB114" s="321"/>
      <c r="BC114" s="321"/>
      <c r="BD114" s="1559">
        <v>75</v>
      </c>
      <c r="BE114" s="1560"/>
      <c r="BF114" s="511" t="s">
        <v>16</v>
      </c>
      <c r="BG114" s="511"/>
      <c r="BH114" s="288"/>
      <c r="BI114" s="526"/>
      <c r="BJ114" s="391">
        <f t="shared" si="3"/>
        <v>75</v>
      </c>
      <c r="BK114" s="253"/>
    </row>
    <row r="115" spans="1:63" s="300" customFormat="1" ht="14.25">
      <c r="A115" s="243">
        <v>71</v>
      </c>
      <c r="B115" s="411">
        <v>7147</v>
      </c>
      <c r="C115" s="506" t="s">
        <v>2081</v>
      </c>
      <c r="D115" s="530"/>
      <c r="E115" s="530"/>
      <c r="F115" s="530"/>
      <c r="G115" s="530"/>
      <c r="H115" s="531"/>
      <c r="I115" s="531"/>
      <c r="J115" s="531"/>
      <c r="K115" s="531"/>
      <c r="L115" s="531"/>
      <c r="M115" s="516"/>
      <c r="N115" s="517"/>
      <c r="O115" s="517"/>
      <c r="P115" s="517"/>
      <c r="Q115" s="517"/>
      <c r="R115" s="517"/>
      <c r="S115" s="517"/>
      <c r="T115" s="518"/>
      <c r="U115" s="517"/>
      <c r="V115" s="521"/>
      <c r="W115" s="521"/>
      <c r="X115" s="521"/>
      <c r="Y115" s="521"/>
      <c r="Z115" s="521"/>
      <c r="AA115" s="521"/>
      <c r="AB115" s="522"/>
      <c r="AC115" s="523" t="s">
        <v>1532</v>
      </c>
      <c r="AD115" s="361"/>
      <c r="AE115" s="361"/>
      <c r="AF115" s="361"/>
      <c r="AG115" s="361"/>
      <c r="AH115" s="361"/>
      <c r="AI115" s="361"/>
      <c r="AJ115" s="361"/>
      <c r="AK115" s="361"/>
      <c r="AL115" s="524"/>
      <c r="AM115" s="247"/>
      <c r="AN115" s="405"/>
      <c r="AO115" s="405"/>
      <c r="AP115" s="405"/>
      <c r="AQ115" s="405"/>
      <c r="AR115" s="405"/>
      <c r="AS115" s="405"/>
      <c r="AT115" s="510"/>
      <c r="AU115" s="525"/>
      <c r="AV115" s="525"/>
      <c r="AW115" s="321"/>
      <c r="AX115" s="321"/>
      <c r="AY115" s="321"/>
      <c r="AZ115" s="321"/>
      <c r="BA115" s="321"/>
      <c r="BB115" s="321"/>
      <c r="BC115" s="321"/>
      <c r="BD115" s="1559">
        <v>45</v>
      </c>
      <c r="BE115" s="1560"/>
      <c r="BF115" s="511" t="s">
        <v>16</v>
      </c>
      <c r="BG115" s="511"/>
      <c r="BH115" s="288"/>
      <c r="BI115" s="526"/>
      <c r="BJ115" s="391">
        <f t="shared" si="3"/>
        <v>45</v>
      </c>
      <c r="BK115" s="253"/>
    </row>
    <row r="116" spans="1:63" s="300" customFormat="1" ht="14.25">
      <c r="A116" s="243">
        <v>71</v>
      </c>
      <c r="B116" s="411">
        <v>7148</v>
      </c>
      <c r="C116" s="506" t="s">
        <v>2082</v>
      </c>
      <c r="D116" s="530"/>
      <c r="E116" s="530"/>
      <c r="F116" s="530"/>
      <c r="G116" s="530"/>
      <c r="H116" s="531"/>
      <c r="I116" s="531"/>
      <c r="J116" s="531"/>
      <c r="K116" s="531"/>
      <c r="L116" s="531"/>
      <c r="M116" s="516"/>
      <c r="N116" s="517"/>
      <c r="O116" s="517"/>
      <c r="P116" s="517"/>
      <c r="Q116" s="517"/>
      <c r="R116" s="517"/>
      <c r="S116" s="517"/>
      <c r="T116" s="518"/>
      <c r="U116" s="517"/>
      <c r="V116" s="521"/>
      <c r="W116" s="521"/>
      <c r="X116" s="521"/>
      <c r="Y116" s="521"/>
      <c r="Z116" s="521"/>
      <c r="AA116" s="521"/>
      <c r="AB116" s="522"/>
      <c r="AC116" s="523" t="s">
        <v>1534</v>
      </c>
      <c r="AD116" s="361"/>
      <c r="AE116" s="361"/>
      <c r="AF116" s="361"/>
      <c r="AG116" s="361"/>
      <c r="AH116" s="361"/>
      <c r="AI116" s="361"/>
      <c r="AJ116" s="361"/>
      <c r="AK116" s="361"/>
      <c r="AL116" s="524"/>
      <c r="AM116" s="247"/>
      <c r="AN116" s="405"/>
      <c r="AO116" s="405"/>
      <c r="AP116" s="405"/>
      <c r="AQ116" s="405"/>
      <c r="AR116" s="405"/>
      <c r="AS116" s="405"/>
      <c r="AT116" s="510"/>
      <c r="AU116" s="525"/>
      <c r="AV116" s="525"/>
      <c r="AW116" s="321"/>
      <c r="AX116" s="321"/>
      <c r="AY116" s="321"/>
      <c r="AZ116" s="321"/>
      <c r="BA116" s="321"/>
      <c r="BB116" s="321"/>
      <c r="BC116" s="321"/>
      <c r="BD116" s="1559">
        <v>45</v>
      </c>
      <c r="BE116" s="1560"/>
      <c r="BF116" s="511" t="s">
        <v>16</v>
      </c>
      <c r="BG116" s="511"/>
      <c r="BH116" s="288"/>
      <c r="BI116" s="526"/>
      <c r="BJ116" s="391">
        <f t="shared" si="3"/>
        <v>45</v>
      </c>
      <c r="BK116" s="253"/>
    </row>
    <row r="117" spans="1:63" s="300" customFormat="1" ht="14.25">
      <c r="A117" s="243">
        <v>71</v>
      </c>
      <c r="B117" s="411">
        <v>7149</v>
      </c>
      <c r="C117" s="506" t="s">
        <v>2083</v>
      </c>
      <c r="D117" s="530"/>
      <c r="E117" s="530"/>
      <c r="F117" s="530"/>
      <c r="G117" s="530"/>
      <c r="H117" s="531"/>
      <c r="I117" s="531"/>
      <c r="J117" s="531"/>
      <c r="K117" s="531"/>
      <c r="L117" s="531"/>
      <c r="M117" s="516"/>
      <c r="N117" s="517"/>
      <c r="O117" s="517"/>
      <c r="P117" s="517"/>
      <c r="Q117" s="517"/>
      <c r="R117" s="517"/>
      <c r="S117" s="517"/>
      <c r="T117" s="518"/>
      <c r="U117" s="517"/>
      <c r="V117" s="521"/>
      <c r="W117" s="521"/>
      <c r="X117" s="521"/>
      <c r="Y117" s="521"/>
      <c r="Z117" s="521"/>
      <c r="AA117" s="521"/>
      <c r="AB117" s="522"/>
      <c r="AC117" s="523" t="s">
        <v>1536</v>
      </c>
      <c r="AD117" s="361"/>
      <c r="AE117" s="361"/>
      <c r="AF117" s="361"/>
      <c r="AG117" s="361"/>
      <c r="AH117" s="361"/>
      <c r="AI117" s="361"/>
      <c r="AJ117" s="361"/>
      <c r="AK117" s="361"/>
      <c r="AL117" s="524"/>
      <c r="AM117" s="247"/>
      <c r="AN117" s="405"/>
      <c r="AO117" s="405"/>
      <c r="AP117" s="405"/>
      <c r="AQ117" s="405"/>
      <c r="AR117" s="405"/>
      <c r="AS117" s="405"/>
      <c r="AT117" s="510"/>
      <c r="AU117" s="525"/>
      <c r="AV117" s="525"/>
      <c r="AW117" s="321"/>
      <c r="AX117" s="321"/>
      <c r="AY117" s="321"/>
      <c r="AZ117" s="321"/>
      <c r="BA117" s="321"/>
      <c r="BB117" s="321"/>
      <c r="BC117" s="321"/>
      <c r="BD117" s="1559">
        <v>32</v>
      </c>
      <c r="BE117" s="1560"/>
      <c r="BF117" s="511" t="s">
        <v>16</v>
      </c>
      <c r="BG117" s="511"/>
      <c r="BH117" s="288"/>
      <c r="BI117" s="526"/>
      <c r="BJ117" s="391">
        <f t="shared" si="3"/>
        <v>32</v>
      </c>
      <c r="BK117" s="253"/>
    </row>
    <row r="118" spans="1:63" s="300" customFormat="1" ht="14.25">
      <c r="A118" s="243">
        <v>71</v>
      </c>
      <c r="B118" s="411">
        <v>7150</v>
      </c>
      <c r="C118" s="506" t="s">
        <v>2084</v>
      </c>
      <c r="D118" s="530"/>
      <c r="E118" s="530"/>
      <c r="F118" s="530"/>
      <c r="G118" s="530"/>
      <c r="H118" s="531"/>
      <c r="I118" s="531"/>
      <c r="J118" s="531"/>
      <c r="K118" s="531"/>
      <c r="L118" s="531"/>
      <c r="M118" s="516"/>
      <c r="N118" s="517"/>
      <c r="O118" s="517"/>
      <c r="P118" s="517"/>
      <c r="Q118" s="517"/>
      <c r="R118" s="517"/>
      <c r="S118" s="517"/>
      <c r="T118" s="518"/>
      <c r="U118" s="517"/>
      <c r="V118" s="521"/>
      <c r="W118" s="521"/>
      <c r="X118" s="521"/>
      <c r="Y118" s="521"/>
      <c r="Z118" s="521"/>
      <c r="AA118" s="521"/>
      <c r="AB118" s="522"/>
      <c r="AC118" s="523" t="s">
        <v>1538</v>
      </c>
      <c r="AD118" s="361"/>
      <c r="AE118" s="361"/>
      <c r="AF118" s="361"/>
      <c r="AG118" s="361"/>
      <c r="AH118" s="361"/>
      <c r="AI118" s="361"/>
      <c r="AJ118" s="361"/>
      <c r="AK118" s="361"/>
      <c r="AL118" s="524"/>
      <c r="AM118" s="247"/>
      <c r="AN118" s="405"/>
      <c r="AO118" s="405"/>
      <c r="AP118" s="405"/>
      <c r="AQ118" s="405"/>
      <c r="AR118" s="405"/>
      <c r="AS118" s="405"/>
      <c r="AT118" s="510"/>
      <c r="AU118" s="525"/>
      <c r="AV118" s="525"/>
      <c r="AW118" s="321"/>
      <c r="AX118" s="321"/>
      <c r="AY118" s="321"/>
      <c r="AZ118" s="321"/>
      <c r="BA118" s="321"/>
      <c r="BB118" s="321"/>
      <c r="BC118" s="321"/>
      <c r="BD118" s="1559">
        <v>32</v>
      </c>
      <c r="BE118" s="1560"/>
      <c r="BF118" s="511" t="s">
        <v>16</v>
      </c>
      <c r="BG118" s="511"/>
      <c r="BH118" s="288"/>
      <c r="BI118" s="526"/>
      <c r="BJ118" s="391">
        <f>BD118</f>
        <v>32</v>
      </c>
      <c r="BK118" s="253"/>
    </row>
    <row r="119" spans="1:63" s="300" customFormat="1" ht="14.25">
      <c r="A119" s="243">
        <v>71</v>
      </c>
      <c r="B119" s="411">
        <v>7151</v>
      </c>
      <c r="C119" s="506" t="s">
        <v>2085</v>
      </c>
      <c r="D119" s="530"/>
      <c r="E119" s="530"/>
      <c r="F119" s="530"/>
      <c r="G119" s="530"/>
      <c r="H119" s="531"/>
      <c r="I119" s="531"/>
      <c r="J119" s="531"/>
      <c r="K119" s="531"/>
      <c r="L119" s="531"/>
      <c r="M119" s="516"/>
      <c r="N119" s="517"/>
      <c r="O119" s="517"/>
      <c r="P119" s="517"/>
      <c r="Q119" s="517"/>
      <c r="R119" s="517"/>
      <c r="S119" s="517"/>
      <c r="T119" s="518"/>
      <c r="U119" s="517"/>
      <c r="V119" s="521"/>
      <c r="W119" s="521"/>
      <c r="X119" s="521"/>
      <c r="Y119" s="521"/>
      <c r="Z119" s="521"/>
      <c r="AA119" s="521"/>
      <c r="AB119" s="522"/>
      <c r="AC119" s="523" t="s">
        <v>1540</v>
      </c>
      <c r="AD119" s="361"/>
      <c r="AE119" s="361"/>
      <c r="AF119" s="361"/>
      <c r="AG119" s="361"/>
      <c r="AH119" s="361"/>
      <c r="AI119" s="361"/>
      <c r="AJ119" s="361"/>
      <c r="AK119" s="361"/>
      <c r="AL119" s="524"/>
      <c r="AM119" s="247"/>
      <c r="AN119" s="405"/>
      <c r="AO119" s="405"/>
      <c r="AP119" s="405"/>
      <c r="AQ119" s="405"/>
      <c r="AR119" s="405"/>
      <c r="AS119" s="405"/>
      <c r="AT119" s="510"/>
      <c r="AU119" s="525"/>
      <c r="AV119" s="525"/>
      <c r="AW119" s="321"/>
      <c r="AX119" s="321"/>
      <c r="AY119" s="321"/>
      <c r="AZ119" s="321"/>
      <c r="BA119" s="321"/>
      <c r="BB119" s="321"/>
      <c r="BC119" s="321"/>
      <c r="BD119" s="1559">
        <v>25</v>
      </c>
      <c r="BE119" s="1560"/>
      <c r="BF119" s="511" t="s">
        <v>16</v>
      </c>
      <c r="BG119" s="511"/>
      <c r="BH119" s="288"/>
      <c r="BI119" s="526"/>
      <c r="BJ119" s="391">
        <f t="shared" ref="BJ119:BJ128" si="4">BD119</f>
        <v>25</v>
      </c>
      <c r="BK119" s="253"/>
    </row>
    <row r="120" spans="1:63" s="300" customFormat="1" ht="14.25">
      <c r="A120" s="243">
        <v>71</v>
      </c>
      <c r="B120" s="411">
        <v>7152</v>
      </c>
      <c r="C120" s="506" t="s">
        <v>2086</v>
      </c>
      <c r="D120" s="530"/>
      <c r="E120" s="530"/>
      <c r="F120" s="530"/>
      <c r="G120" s="530"/>
      <c r="H120" s="531"/>
      <c r="I120" s="531"/>
      <c r="J120" s="531"/>
      <c r="K120" s="531"/>
      <c r="L120" s="531"/>
      <c r="M120" s="516"/>
      <c r="N120" s="517"/>
      <c r="O120" s="517"/>
      <c r="P120" s="517"/>
      <c r="Q120" s="517"/>
      <c r="R120" s="517"/>
      <c r="S120" s="517"/>
      <c r="T120" s="518"/>
      <c r="U120" s="517"/>
      <c r="V120" s="521"/>
      <c r="W120" s="521"/>
      <c r="X120" s="521"/>
      <c r="Y120" s="521"/>
      <c r="Z120" s="521"/>
      <c r="AA120" s="521"/>
      <c r="AB120" s="522"/>
      <c r="AC120" s="523" t="s">
        <v>1542</v>
      </c>
      <c r="AD120" s="361"/>
      <c r="AE120" s="361"/>
      <c r="AF120" s="361"/>
      <c r="AG120" s="361"/>
      <c r="AH120" s="361"/>
      <c r="AI120" s="361"/>
      <c r="AJ120" s="361"/>
      <c r="AK120" s="361"/>
      <c r="AL120" s="524"/>
      <c r="AM120" s="247"/>
      <c r="AN120" s="405"/>
      <c r="AO120" s="405"/>
      <c r="AP120" s="405"/>
      <c r="AQ120" s="405"/>
      <c r="AR120" s="405"/>
      <c r="AS120" s="405"/>
      <c r="AT120" s="510"/>
      <c r="AU120" s="525"/>
      <c r="AV120" s="525"/>
      <c r="AW120" s="321"/>
      <c r="AX120" s="321"/>
      <c r="AY120" s="321"/>
      <c r="AZ120" s="321"/>
      <c r="BA120" s="321"/>
      <c r="BB120" s="321"/>
      <c r="BC120" s="321"/>
      <c r="BD120" s="1559">
        <v>20</v>
      </c>
      <c r="BE120" s="1560"/>
      <c r="BF120" s="511" t="s">
        <v>16</v>
      </c>
      <c r="BG120" s="511"/>
      <c r="BH120" s="288"/>
      <c r="BI120" s="526"/>
      <c r="BJ120" s="391">
        <f t="shared" si="4"/>
        <v>20</v>
      </c>
      <c r="BK120" s="253"/>
    </row>
    <row r="121" spans="1:63" s="300" customFormat="1" ht="14.25">
      <c r="A121" s="243">
        <v>71</v>
      </c>
      <c r="B121" s="411">
        <v>7153</v>
      </c>
      <c r="C121" s="506" t="s">
        <v>2087</v>
      </c>
      <c r="D121" s="530"/>
      <c r="E121" s="530"/>
      <c r="F121" s="530"/>
      <c r="G121" s="530"/>
      <c r="H121" s="531"/>
      <c r="I121" s="531"/>
      <c r="J121" s="531"/>
      <c r="K121" s="531"/>
      <c r="L121" s="531"/>
      <c r="M121" s="516"/>
      <c r="N121" s="517"/>
      <c r="O121" s="517"/>
      <c r="P121" s="517"/>
      <c r="Q121" s="517"/>
      <c r="R121" s="517"/>
      <c r="S121" s="517"/>
      <c r="T121" s="518"/>
      <c r="U121" s="517"/>
      <c r="V121" s="521"/>
      <c r="W121" s="521"/>
      <c r="X121" s="521"/>
      <c r="Y121" s="521"/>
      <c r="Z121" s="521"/>
      <c r="AA121" s="521"/>
      <c r="AB121" s="522"/>
      <c r="AC121" s="523" t="s">
        <v>1544</v>
      </c>
      <c r="AD121" s="361"/>
      <c r="AE121" s="361"/>
      <c r="AF121" s="361"/>
      <c r="AG121" s="361"/>
      <c r="AH121" s="361"/>
      <c r="AI121" s="361"/>
      <c r="AJ121" s="361"/>
      <c r="AK121" s="361"/>
      <c r="AL121" s="524"/>
      <c r="AM121" s="247"/>
      <c r="AN121" s="405"/>
      <c r="AO121" s="405"/>
      <c r="AP121" s="405"/>
      <c r="AQ121" s="405"/>
      <c r="AR121" s="405"/>
      <c r="AS121" s="405"/>
      <c r="AT121" s="510"/>
      <c r="AU121" s="525"/>
      <c r="AV121" s="525"/>
      <c r="AW121" s="321"/>
      <c r="AX121" s="321"/>
      <c r="AY121" s="321"/>
      <c r="AZ121" s="321"/>
      <c r="BA121" s="321"/>
      <c r="BB121" s="321"/>
      <c r="BC121" s="321"/>
      <c r="BD121" s="1559">
        <v>17</v>
      </c>
      <c r="BE121" s="1560"/>
      <c r="BF121" s="511" t="s">
        <v>16</v>
      </c>
      <c r="BG121" s="511"/>
      <c r="BH121" s="288"/>
      <c r="BI121" s="526"/>
      <c r="BJ121" s="391">
        <f t="shared" si="4"/>
        <v>17</v>
      </c>
      <c r="BK121" s="253"/>
    </row>
    <row r="122" spans="1:63" s="300" customFormat="1" ht="14.25">
      <c r="A122" s="243">
        <v>71</v>
      </c>
      <c r="B122" s="411">
        <v>7154</v>
      </c>
      <c r="C122" s="506" t="s">
        <v>2088</v>
      </c>
      <c r="D122" s="530"/>
      <c r="E122" s="530"/>
      <c r="F122" s="530"/>
      <c r="G122" s="530"/>
      <c r="H122" s="531"/>
      <c r="I122" s="531"/>
      <c r="J122" s="531"/>
      <c r="K122" s="531"/>
      <c r="L122" s="531"/>
      <c r="M122" s="516"/>
      <c r="N122" s="517"/>
      <c r="O122" s="517"/>
      <c r="P122" s="517"/>
      <c r="Q122" s="517"/>
      <c r="R122" s="517"/>
      <c r="S122" s="517"/>
      <c r="T122" s="518"/>
      <c r="U122" s="517"/>
      <c r="V122" s="521"/>
      <c r="W122" s="521"/>
      <c r="X122" s="521"/>
      <c r="Y122" s="521"/>
      <c r="Z122" s="521"/>
      <c r="AA122" s="521"/>
      <c r="AB122" s="522"/>
      <c r="AC122" s="523" t="s">
        <v>1546</v>
      </c>
      <c r="AD122" s="361"/>
      <c r="AE122" s="361"/>
      <c r="AF122" s="361"/>
      <c r="AG122" s="361"/>
      <c r="AH122" s="361"/>
      <c r="AI122" s="361"/>
      <c r="AJ122" s="361"/>
      <c r="AK122" s="361"/>
      <c r="AL122" s="524"/>
      <c r="AM122" s="247"/>
      <c r="AN122" s="405"/>
      <c r="AO122" s="405"/>
      <c r="AP122" s="405"/>
      <c r="AQ122" s="405"/>
      <c r="AR122" s="405"/>
      <c r="AS122" s="405"/>
      <c r="AT122" s="510"/>
      <c r="AU122" s="525"/>
      <c r="AV122" s="525"/>
      <c r="AW122" s="321"/>
      <c r="AX122" s="321"/>
      <c r="AY122" s="321"/>
      <c r="AZ122" s="321"/>
      <c r="BA122" s="321"/>
      <c r="BB122" s="321"/>
      <c r="BC122" s="321"/>
      <c r="BD122" s="1559">
        <v>15</v>
      </c>
      <c r="BE122" s="1560"/>
      <c r="BF122" s="511" t="s">
        <v>16</v>
      </c>
      <c r="BG122" s="511"/>
      <c r="BH122" s="288"/>
      <c r="BI122" s="526"/>
      <c r="BJ122" s="391">
        <f t="shared" si="4"/>
        <v>15</v>
      </c>
      <c r="BK122" s="253"/>
    </row>
    <row r="123" spans="1:63" s="300" customFormat="1" ht="14.25">
      <c r="A123" s="243">
        <v>71</v>
      </c>
      <c r="B123" s="411">
        <v>7155</v>
      </c>
      <c r="C123" s="506" t="s">
        <v>2089</v>
      </c>
      <c r="D123" s="529"/>
      <c r="E123" s="529"/>
      <c r="F123" s="529"/>
      <c r="G123" s="529"/>
      <c r="H123" s="517"/>
      <c r="I123" s="517"/>
      <c r="J123" s="517"/>
      <c r="K123" s="517"/>
      <c r="L123" s="517"/>
      <c r="M123" s="516"/>
      <c r="N123" s="517"/>
      <c r="O123" s="517"/>
      <c r="P123" s="517"/>
      <c r="Q123" s="517"/>
      <c r="R123" s="517"/>
      <c r="S123" s="517"/>
      <c r="T123" s="518"/>
      <c r="U123" s="517"/>
      <c r="V123" s="521"/>
      <c r="W123" s="521"/>
      <c r="X123" s="521"/>
      <c r="Y123" s="521"/>
      <c r="Z123" s="521"/>
      <c r="AA123" s="521"/>
      <c r="AB123" s="522"/>
      <c r="AC123" s="523" t="s">
        <v>1548</v>
      </c>
      <c r="AD123" s="361"/>
      <c r="AE123" s="361"/>
      <c r="AF123" s="361"/>
      <c r="AG123" s="361"/>
      <c r="AH123" s="361"/>
      <c r="AI123" s="361"/>
      <c r="AJ123" s="361"/>
      <c r="AK123" s="361"/>
      <c r="AL123" s="524"/>
      <c r="AM123" s="247"/>
      <c r="AN123" s="405"/>
      <c r="AO123" s="405"/>
      <c r="AP123" s="405"/>
      <c r="AQ123" s="405"/>
      <c r="AR123" s="405"/>
      <c r="AS123" s="405"/>
      <c r="AT123" s="510"/>
      <c r="AU123" s="525"/>
      <c r="AV123" s="525"/>
      <c r="AW123" s="321"/>
      <c r="AX123" s="321"/>
      <c r="AY123" s="321"/>
      <c r="AZ123" s="321"/>
      <c r="BA123" s="321"/>
      <c r="BB123" s="321"/>
      <c r="BC123" s="321"/>
      <c r="BD123" s="1559">
        <v>13</v>
      </c>
      <c r="BE123" s="1560"/>
      <c r="BF123" s="511" t="s">
        <v>16</v>
      </c>
      <c r="BG123" s="511"/>
      <c r="BH123" s="288"/>
      <c r="BI123" s="526"/>
      <c r="BJ123" s="391">
        <f t="shared" si="4"/>
        <v>13</v>
      </c>
      <c r="BK123" s="253"/>
    </row>
    <row r="124" spans="1:63" s="300" customFormat="1" ht="14.25">
      <c r="A124" s="243">
        <v>71</v>
      </c>
      <c r="B124" s="411">
        <v>7156</v>
      </c>
      <c r="C124" s="506" t="s">
        <v>2090</v>
      </c>
      <c r="D124" s="529"/>
      <c r="E124" s="529"/>
      <c r="F124" s="529"/>
      <c r="G124" s="529"/>
      <c r="H124" s="517"/>
      <c r="I124" s="517"/>
      <c r="J124" s="517"/>
      <c r="K124" s="517"/>
      <c r="L124" s="517"/>
      <c r="M124" s="516"/>
      <c r="N124" s="517"/>
      <c r="O124" s="517"/>
      <c r="P124" s="517"/>
      <c r="Q124" s="517"/>
      <c r="R124" s="517"/>
      <c r="S124" s="517"/>
      <c r="T124" s="518"/>
      <c r="U124" s="288"/>
      <c r="V124" s="543"/>
      <c r="W124" s="543"/>
      <c r="X124" s="543"/>
      <c r="Y124" s="543"/>
      <c r="Z124" s="543"/>
      <c r="AA124" s="543"/>
      <c r="AB124" s="544"/>
      <c r="AC124" s="246" t="s">
        <v>1550</v>
      </c>
      <c r="AD124" s="321"/>
      <c r="AE124" s="321"/>
      <c r="AF124" s="321"/>
      <c r="AG124" s="321"/>
      <c r="AH124" s="321"/>
      <c r="AI124" s="321"/>
      <c r="AJ124" s="321"/>
      <c r="AK124" s="321"/>
      <c r="AL124" s="247"/>
      <c r="AM124" s="247"/>
      <c r="AN124" s="405"/>
      <c r="AO124" s="405"/>
      <c r="AP124" s="405"/>
      <c r="AQ124" s="405"/>
      <c r="AR124" s="405"/>
      <c r="AS124" s="405"/>
      <c r="AT124" s="405"/>
      <c r="AU124" s="545"/>
      <c r="AV124" s="545"/>
      <c r="AW124" s="321"/>
      <c r="AX124" s="321"/>
      <c r="AY124" s="321"/>
      <c r="AZ124" s="321"/>
      <c r="BA124" s="321"/>
      <c r="BB124" s="321"/>
      <c r="BC124" s="321"/>
      <c r="BD124" s="1579">
        <v>12</v>
      </c>
      <c r="BE124" s="1562"/>
      <c r="BF124" s="532" t="s">
        <v>16</v>
      </c>
      <c r="BG124" s="532"/>
      <c r="BH124" s="247"/>
      <c r="BI124" s="533"/>
      <c r="BJ124" s="391">
        <f t="shared" si="4"/>
        <v>12</v>
      </c>
      <c r="BK124" s="253"/>
    </row>
    <row r="125" spans="1:63" s="300" customFormat="1" ht="14.25">
      <c r="A125" s="243">
        <v>71</v>
      </c>
      <c r="B125" s="411">
        <v>7157</v>
      </c>
      <c r="C125" s="506" t="s">
        <v>2091</v>
      </c>
      <c r="D125" s="529"/>
      <c r="E125" s="529"/>
      <c r="F125" s="529"/>
      <c r="G125" s="529"/>
      <c r="H125" s="517"/>
      <c r="I125" s="517"/>
      <c r="J125" s="517"/>
      <c r="K125" s="517"/>
      <c r="L125" s="517"/>
      <c r="M125" s="516"/>
      <c r="N125" s="517"/>
      <c r="O125" s="517"/>
      <c r="P125" s="517"/>
      <c r="Q125" s="517"/>
      <c r="R125" s="517"/>
      <c r="S125" s="517"/>
      <c r="T125" s="518"/>
      <c r="U125" s="517" t="s">
        <v>1737</v>
      </c>
      <c r="V125" s="517"/>
      <c r="W125" s="517"/>
      <c r="X125" s="517"/>
      <c r="Y125" s="517"/>
      <c r="Z125" s="517"/>
      <c r="AA125" s="546"/>
      <c r="AB125" s="546"/>
      <c r="AC125" s="246" t="s">
        <v>1738</v>
      </c>
      <c r="AD125" s="361"/>
      <c r="AE125" s="361"/>
      <c r="AF125" s="361"/>
      <c r="AG125" s="361"/>
      <c r="AH125" s="361"/>
      <c r="AI125" s="361"/>
      <c r="AJ125" s="361"/>
      <c r="AK125" s="361"/>
      <c r="AL125" s="524"/>
      <c r="AM125" s="247"/>
      <c r="AN125" s="405"/>
      <c r="AO125" s="405"/>
      <c r="AP125" s="405"/>
      <c r="AQ125" s="405"/>
      <c r="AR125" s="405"/>
      <c r="AS125" s="405"/>
      <c r="AT125" s="405"/>
      <c r="AU125" s="545"/>
      <c r="AV125" s="545"/>
      <c r="AW125" s="321"/>
      <c r="AX125" s="321"/>
      <c r="AY125" s="321"/>
      <c r="AZ125" s="321"/>
      <c r="BA125" s="321"/>
      <c r="BB125" s="321"/>
      <c r="BC125" s="321"/>
      <c r="BD125" s="1579">
        <v>22</v>
      </c>
      <c r="BE125" s="1562"/>
      <c r="BF125" s="532" t="s">
        <v>16</v>
      </c>
      <c r="BG125" s="511"/>
      <c r="BH125" s="288"/>
      <c r="BI125" s="526"/>
      <c r="BJ125" s="391">
        <f t="shared" si="4"/>
        <v>22</v>
      </c>
      <c r="BK125" s="253"/>
    </row>
    <row r="126" spans="1:63" s="300" customFormat="1" ht="14.25">
      <c r="A126" s="243">
        <v>71</v>
      </c>
      <c r="B126" s="411">
        <v>7158</v>
      </c>
      <c r="C126" s="506" t="s">
        <v>2092</v>
      </c>
      <c r="D126" s="529"/>
      <c r="E126" s="529"/>
      <c r="F126" s="529"/>
      <c r="G126" s="529"/>
      <c r="H126" s="517"/>
      <c r="I126" s="517"/>
      <c r="J126" s="517"/>
      <c r="K126" s="517"/>
      <c r="L126" s="517"/>
      <c r="M126" s="516"/>
      <c r="N126" s="517"/>
      <c r="O126" s="517"/>
      <c r="P126" s="517"/>
      <c r="Q126" s="517"/>
      <c r="R126" s="517"/>
      <c r="S126" s="517"/>
      <c r="T126" s="518"/>
      <c r="U126" s="517"/>
      <c r="V126" s="517"/>
      <c r="W126" s="517"/>
      <c r="X126" s="517"/>
      <c r="Y126" s="517"/>
      <c r="Z126" s="517"/>
      <c r="AA126" s="546"/>
      <c r="AB126" s="546"/>
      <c r="AC126" s="246" t="s">
        <v>1447</v>
      </c>
      <c r="AD126" s="361"/>
      <c r="AE126" s="361"/>
      <c r="AF126" s="361"/>
      <c r="AG126" s="361"/>
      <c r="AH126" s="361"/>
      <c r="AI126" s="361"/>
      <c r="AJ126" s="361"/>
      <c r="AK126" s="361"/>
      <c r="AL126" s="524"/>
      <c r="AM126" s="247"/>
      <c r="AN126" s="405"/>
      <c r="AO126" s="405"/>
      <c r="AP126" s="405"/>
      <c r="AQ126" s="405"/>
      <c r="AR126" s="405"/>
      <c r="AS126" s="405"/>
      <c r="AT126" s="405"/>
      <c r="AU126" s="545"/>
      <c r="AV126" s="545"/>
      <c r="AW126" s="321"/>
      <c r="AX126" s="321"/>
      <c r="AY126" s="321"/>
      <c r="AZ126" s="321"/>
      <c r="BA126" s="321"/>
      <c r="BB126" s="321"/>
      <c r="BC126" s="321"/>
      <c r="BD126" s="1579">
        <v>20</v>
      </c>
      <c r="BE126" s="1562"/>
      <c r="BF126" s="532" t="s">
        <v>16</v>
      </c>
      <c r="BG126" s="511"/>
      <c r="BH126" s="288"/>
      <c r="BI126" s="526"/>
      <c r="BJ126" s="391">
        <f t="shared" si="4"/>
        <v>20</v>
      </c>
      <c r="BK126" s="253"/>
    </row>
    <row r="127" spans="1:63" s="300" customFormat="1" ht="14.25">
      <c r="A127" s="243">
        <v>71</v>
      </c>
      <c r="B127" s="411">
        <v>7159</v>
      </c>
      <c r="C127" s="506" t="s">
        <v>2093</v>
      </c>
      <c r="D127" s="529"/>
      <c r="E127" s="529"/>
      <c r="F127" s="529"/>
      <c r="G127" s="529"/>
      <c r="H127" s="517"/>
      <c r="I127" s="517"/>
      <c r="J127" s="517"/>
      <c r="K127" s="517"/>
      <c r="L127" s="517"/>
      <c r="M127" s="516"/>
      <c r="N127" s="517"/>
      <c r="O127" s="517"/>
      <c r="P127" s="517"/>
      <c r="Q127" s="517"/>
      <c r="R127" s="517"/>
      <c r="S127" s="517"/>
      <c r="T127" s="518"/>
      <c r="U127" s="517"/>
      <c r="V127" s="517"/>
      <c r="W127" s="517"/>
      <c r="X127" s="517"/>
      <c r="Y127" s="517"/>
      <c r="Z127" s="517"/>
      <c r="AA127" s="546"/>
      <c r="AB127" s="546"/>
      <c r="AC127" s="246" t="s">
        <v>1460</v>
      </c>
      <c r="AD127" s="361"/>
      <c r="AE127" s="361"/>
      <c r="AF127" s="361"/>
      <c r="AG127" s="361"/>
      <c r="AH127" s="361"/>
      <c r="AI127" s="361"/>
      <c r="AJ127" s="361"/>
      <c r="AK127" s="361"/>
      <c r="AL127" s="524"/>
      <c r="AM127" s="247"/>
      <c r="AN127" s="405"/>
      <c r="AO127" s="405"/>
      <c r="AP127" s="405"/>
      <c r="AQ127" s="405"/>
      <c r="AR127" s="405"/>
      <c r="AS127" s="405"/>
      <c r="AT127" s="405"/>
      <c r="AU127" s="545"/>
      <c r="AV127" s="545"/>
      <c r="AW127" s="321"/>
      <c r="AX127" s="321"/>
      <c r="AY127" s="321"/>
      <c r="AZ127" s="321"/>
      <c r="BA127" s="321"/>
      <c r="BB127" s="321"/>
      <c r="BC127" s="321"/>
      <c r="BD127" s="1579">
        <v>17</v>
      </c>
      <c r="BE127" s="1562"/>
      <c r="BF127" s="532" t="s">
        <v>16</v>
      </c>
      <c r="BG127" s="511"/>
      <c r="BH127" s="288"/>
      <c r="BI127" s="526"/>
      <c r="BJ127" s="391">
        <f t="shared" si="4"/>
        <v>17</v>
      </c>
      <c r="BK127" s="253"/>
    </row>
    <row r="128" spans="1:63" s="300" customFormat="1" ht="14.25">
      <c r="A128" s="243">
        <v>71</v>
      </c>
      <c r="B128" s="411">
        <v>7160</v>
      </c>
      <c r="C128" s="506" t="s">
        <v>2094</v>
      </c>
      <c r="D128" s="608"/>
      <c r="E128" s="539"/>
      <c r="F128" s="539"/>
      <c r="G128" s="539"/>
      <c r="H128" s="288"/>
      <c r="I128" s="288"/>
      <c r="J128" s="288"/>
      <c r="K128" s="288"/>
      <c r="L128" s="526"/>
      <c r="M128" s="319"/>
      <c r="N128" s="288"/>
      <c r="O128" s="288"/>
      <c r="P128" s="288"/>
      <c r="Q128" s="288"/>
      <c r="R128" s="288"/>
      <c r="S128" s="288"/>
      <c r="T128" s="526"/>
      <c r="U128" s="288"/>
      <c r="V128" s="288"/>
      <c r="W128" s="288"/>
      <c r="X128" s="288"/>
      <c r="Y128" s="288"/>
      <c r="Z128" s="288"/>
      <c r="AA128" s="289"/>
      <c r="AB128" s="547"/>
      <c r="AC128" s="246" t="s">
        <v>1742</v>
      </c>
      <c r="AD128" s="321"/>
      <c r="AE128" s="321"/>
      <c r="AF128" s="321"/>
      <c r="AG128" s="321"/>
      <c r="AH128" s="321"/>
      <c r="AI128" s="321"/>
      <c r="AJ128" s="321"/>
      <c r="AK128" s="321"/>
      <c r="AL128" s="247"/>
      <c r="AM128" s="247"/>
      <c r="AN128" s="405"/>
      <c r="AO128" s="405"/>
      <c r="AP128" s="405"/>
      <c r="AQ128" s="405"/>
      <c r="AR128" s="405"/>
      <c r="AS128" s="405"/>
      <c r="AT128" s="405"/>
      <c r="AU128" s="545"/>
      <c r="AV128" s="545"/>
      <c r="AW128" s="321"/>
      <c r="AX128" s="321"/>
      <c r="AY128" s="321"/>
      <c r="AZ128" s="321"/>
      <c r="BA128" s="321"/>
      <c r="BB128" s="321"/>
      <c r="BC128" s="321"/>
      <c r="BD128" s="1579">
        <v>15</v>
      </c>
      <c r="BE128" s="1562"/>
      <c r="BF128" s="532" t="s">
        <v>16</v>
      </c>
      <c r="BG128" s="532"/>
      <c r="BH128" s="247"/>
      <c r="BI128" s="533"/>
      <c r="BJ128" s="391">
        <f t="shared" si="4"/>
        <v>15</v>
      </c>
      <c r="BK128" s="325"/>
    </row>
  </sheetData>
  <mergeCells count="123">
    <mergeCell ref="BD7:BE7"/>
    <mergeCell ref="BD8:BE8"/>
    <mergeCell ref="BD9:BE9"/>
    <mergeCell ref="BD10:BE10"/>
    <mergeCell ref="BD11:BE11"/>
    <mergeCell ref="BD12:BE12"/>
    <mergeCell ref="BD19:BE19"/>
    <mergeCell ref="BD20:BE20"/>
    <mergeCell ref="BD21:BE21"/>
    <mergeCell ref="BD22:BE22"/>
    <mergeCell ref="BD23:BE23"/>
    <mergeCell ref="BD24:BE24"/>
    <mergeCell ref="BD13:BE13"/>
    <mergeCell ref="BD14:BE14"/>
    <mergeCell ref="BD15:BE15"/>
    <mergeCell ref="BD16:BE16"/>
    <mergeCell ref="BD17:BE17"/>
    <mergeCell ref="BD18:BE18"/>
    <mergeCell ref="BD31:BE31"/>
    <mergeCell ref="BD32:BE32"/>
    <mergeCell ref="BD33:BE33"/>
    <mergeCell ref="BD34:BE34"/>
    <mergeCell ref="BD35:BE35"/>
    <mergeCell ref="BD36:BE36"/>
    <mergeCell ref="BD25:BE25"/>
    <mergeCell ref="BD26:BE26"/>
    <mergeCell ref="BD27:BE27"/>
    <mergeCell ref="BD28:BE28"/>
    <mergeCell ref="BD29:BE29"/>
    <mergeCell ref="BD30:BE30"/>
    <mergeCell ref="BD43:BE43"/>
    <mergeCell ref="BD44:BE44"/>
    <mergeCell ref="BD45:BE45"/>
    <mergeCell ref="BD46:BE46"/>
    <mergeCell ref="BD47:BE47"/>
    <mergeCell ref="BD48:BE48"/>
    <mergeCell ref="BD37:BE37"/>
    <mergeCell ref="BD38:BE38"/>
    <mergeCell ref="BD39:BE39"/>
    <mergeCell ref="BD40:BE40"/>
    <mergeCell ref="BD41:BE41"/>
    <mergeCell ref="BD42:BE42"/>
    <mergeCell ref="BD55:BE55"/>
    <mergeCell ref="BD56:BE56"/>
    <mergeCell ref="BD57:BE57"/>
    <mergeCell ref="BD58:BE58"/>
    <mergeCell ref="BD59:BE59"/>
    <mergeCell ref="BD60:BE60"/>
    <mergeCell ref="BD49:BE49"/>
    <mergeCell ref="BD50:BE50"/>
    <mergeCell ref="BD51:BE51"/>
    <mergeCell ref="BD52:BE52"/>
    <mergeCell ref="BD53:BE53"/>
    <mergeCell ref="BD54:BE54"/>
    <mergeCell ref="BD67:BE67"/>
    <mergeCell ref="BD68:BE68"/>
    <mergeCell ref="BD69:BE69"/>
    <mergeCell ref="BD70:BE70"/>
    <mergeCell ref="BD71:BE71"/>
    <mergeCell ref="BD72:BE72"/>
    <mergeCell ref="BD61:BE61"/>
    <mergeCell ref="BD62:BE62"/>
    <mergeCell ref="BD63:BE63"/>
    <mergeCell ref="BD64:BE64"/>
    <mergeCell ref="BD65:BE65"/>
    <mergeCell ref="BD66:BE66"/>
    <mergeCell ref="BD79:BE79"/>
    <mergeCell ref="BD80:BE80"/>
    <mergeCell ref="BD81:BE81"/>
    <mergeCell ref="BD82:BE82"/>
    <mergeCell ref="BD83:BE83"/>
    <mergeCell ref="BD84:BE84"/>
    <mergeCell ref="BD73:BE73"/>
    <mergeCell ref="BD74:BE74"/>
    <mergeCell ref="BD75:BE75"/>
    <mergeCell ref="BD76:BE76"/>
    <mergeCell ref="BD77:BE77"/>
    <mergeCell ref="BD78:BE78"/>
    <mergeCell ref="BD91:BE91"/>
    <mergeCell ref="BD92:BE92"/>
    <mergeCell ref="BD93:BE93"/>
    <mergeCell ref="BD94:BE94"/>
    <mergeCell ref="BD95:BE95"/>
    <mergeCell ref="BD96:BE96"/>
    <mergeCell ref="BD85:BE85"/>
    <mergeCell ref="BD86:BE86"/>
    <mergeCell ref="BD87:BE87"/>
    <mergeCell ref="BD88:BE88"/>
    <mergeCell ref="BD89:BE89"/>
    <mergeCell ref="BD90:BE90"/>
    <mergeCell ref="BD106:BE106"/>
    <mergeCell ref="BD107:BE107"/>
    <mergeCell ref="BD108:BE108"/>
    <mergeCell ref="BD97:BE97"/>
    <mergeCell ref="BD98:BE98"/>
    <mergeCell ref="BD99:BE99"/>
    <mergeCell ref="BD100:BE100"/>
    <mergeCell ref="BD101:BE101"/>
    <mergeCell ref="BD102:BE102"/>
    <mergeCell ref="M7:T9"/>
    <mergeCell ref="BD127:BE127"/>
    <mergeCell ref="BD128:BE128"/>
    <mergeCell ref="BD121:BE121"/>
    <mergeCell ref="BD122:BE122"/>
    <mergeCell ref="BD123:BE123"/>
    <mergeCell ref="BD124:BE124"/>
    <mergeCell ref="BD125:BE125"/>
    <mergeCell ref="BD126:BE126"/>
    <mergeCell ref="BD115:BE115"/>
    <mergeCell ref="BD116:BE116"/>
    <mergeCell ref="BD117:BE117"/>
    <mergeCell ref="BD118:BE118"/>
    <mergeCell ref="BD119:BE119"/>
    <mergeCell ref="BD120:BE120"/>
    <mergeCell ref="BD109:BE109"/>
    <mergeCell ref="BD110:BE110"/>
    <mergeCell ref="BD111:BE111"/>
    <mergeCell ref="BD112:BE112"/>
    <mergeCell ref="BD113:BE113"/>
    <mergeCell ref="BD114:BE114"/>
    <mergeCell ref="BD103:BE103"/>
    <mergeCell ref="BD104:BE104"/>
    <mergeCell ref="BD105:BE105"/>
  </mergeCells>
  <phoneticPr fontId="1"/>
  <printOptions horizontalCentered="1"/>
  <pageMargins left="0.59055118110236227" right="0.59055118110236227" top="0.62992125984251968" bottom="0.39370078740157483" header="0.51181102362204722" footer="0.31496062992125984"/>
  <pageSetup paperSize="9" scale="46" orientation="portrait" r:id="rId1"/>
  <headerFooter>
    <oddHeader>&amp;R&amp;9福祉型障害児入所施設</oddHeader>
    <oddFooter>&amp;C&amp;14&amp;P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sheetPr>
  <dimension ref="A1:AT306"/>
  <sheetViews>
    <sheetView view="pageBreakPreview" zoomScaleNormal="100" zoomScaleSheetLayoutView="100" workbookViewId="0"/>
  </sheetViews>
  <sheetFormatPr defaultColWidth="9" defaultRowHeight="13.5"/>
  <cols>
    <col min="1" max="1" width="4.625" style="300" customWidth="1"/>
    <col min="2" max="2" width="6.625" style="300" customWidth="1"/>
    <col min="3" max="3" width="30.625" style="207" customWidth="1"/>
    <col min="4" max="7" width="2.375" style="300" customWidth="1"/>
    <col min="8" max="16" width="2.375" style="207" customWidth="1"/>
    <col min="17" max="18" width="2.75" style="207" customWidth="1"/>
    <col min="19" max="22" width="2.375" style="300" customWidth="1"/>
    <col min="23" max="36" width="2.375" style="331" customWidth="1"/>
    <col min="37" max="37" width="14.625" style="331" customWidth="1"/>
    <col min="38" max="38" width="25.375" style="331" bestFit="1" customWidth="1"/>
    <col min="39" max="39" width="2.625" style="331" customWidth="1"/>
    <col min="40" max="40" width="4.125" style="300" bestFit="1" customWidth="1"/>
    <col min="41" max="41" width="8.625" style="300" customWidth="1"/>
    <col min="42" max="42" width="2.25" style="300" bestFit="1" customWidth="1"/>
    <col min="43" max="43" width="4.75" style="300" bestFit="1" customWidth="1"/>
    <col min="44" max="44" width="7.625" style="300" customWidth="1"/>
    <col min="45" max="45" width="8.625" style="300" customWidth="1"/>
    <col min="46" max="46" width="2.75" style="300" customWidth="1"/>
    <col min="47" max="16384" width="9" style="300"/>
  </cols>
  <sheetData>
    <row r="1" spans="1:46" ht="17.25">
      <c r="A1" s="205"/>
    </row>
    <row r="2" spans="1:46" ht="17.25">
      <c r="A2" s="205"/>
    </row>
    <row r="3" spans="1:46" ht="17.25">
      <c r="A3" s="205"/>
    </row>
    <row r="4" spans="1:46" ht="17.25">
      <c r="A4" s="205"/>
      <c r="B4" s="332" t="s">
        <v>2095</v>
      </c>
    </row>
    <row r="5" spans="1:46">
      <c r="A5" s="220" t="s">
        <v>92</v>
      </c>
      <c r="B5" s="307"/>
      <c r="C5" s="222" t="s">
        <v>2</v>
      </c>
      <c r="D5" s="333"/>
      <c r="E5" s="334"/>
      <c r="F5" s="334"/>
      <c r="G5" s="334"/>
      <c r="H5" s="232"/>
      <c r="I5" s="232"/>
      <c r="J5" s="232"/>
      <c r="K5" s="232"/>
      <c r="L5" s="232"/>
      <c r="M5" s="232"/>
      <c r="N5" s="232"/>
      <c r="O5" s="232"/>
      <c r="P5" s="232"/>
      <c r="Q5" s="232"/>
      <c r="R5" s="232"/>
      <c r="S5" s="334"/>
      <c r="T5" s="334"/>
      <c r="U5" s="334"/>
      <c r="V5" s="335"/>
      <c r="W5" s="334"/>
      <c r="X5" s="334"/>
      <c r="Y5" s="334"/>
      <c r="Z5" s="334"/>
      <c r="AA5" s="334"/>
      <c r="AB5" s="334"/>
      <c r="AC5" s="334"/>
      <c r="AD5" s="334" t="s">
        <v>112</v>
      </c>
      <c r="AE5" s="336"/>
      <c r="AF5" s="336"/>
      <c r="AG5" s="336"/>
      <c r="AH5" s="336"/>
      <c r="AI5" s="336"/>
      <c r="AJ5" s="336"/>
      <c r="AK5" s="336"/>
      <c r="AL5" s="336"/>
      <c r="AM5" s="336"/>
      <c r="AN5" s="334"/>
      <c r="AO5" s="334"/>
      <c r="AP5" s="334"/>
      <c r="AQ5" s="334"/>
      <c r="AR5" s="223" t="s">
        <v>4</v>
      </c>
      <c r="AS5" s="223" t="s">
        <v>5</v>
      </c>
      <c r="AT5" s="301"/>
    </row>
    <row r="6" spans="1:46">
      <c r="A6" s="224" t="s">
        <v>6</v>
      </c>
      <c r="B6" s="225" t="s">
        <v>7</v>
      </c>
      <c r="C6" s="226"/>
      <c r="D6" s="308"/>
      <c r="E6" s="304"/>
      <c r="F6" s="304"/>
      <c r="G6" s="304"/>
      <c r="H6" s="216"/>
      <c r="I6" s="216"/>
      <c r="J6" s="216"/>
      <c r="K6" s="216"/>
      <c r="L6" s="216"/>
      <c r="M6" s="216"/>
      <c r="N6" s="216"/>
      <c r="O6" s="216"/>
      <c r="P6" s="216"/>
      <c r="Q6" s="216"/>
      <c r="R6" s="216"/>
      <c r="S6" s="304"/>
      <c r="T6" s="304"/>
      <c r="U6" s="304"/>
      <c r="V6" s="304"/>
      <c r="W6" s="305"/>
      <c r="X6" s="305"/>
      <c r="Y6" s="305"/>
      <c r="Z6" s="305"/>
      <c r="AA6" s="305"/>
      <c r="AB6" s="305"/>
      <c r="AC6" s="305"/>
      <c r="AD6" s="305"/>
      <c r="AE6" s="305"/>
      <c r="AF6" s="305"/>
      <c r="AG6" s="305"/>
      <c r="AH6" s="305"/>
      <c r="AI6" s="305"/>
      <c r="AJ6" s="305"/>
      <c r="AK6" s="305"/>
      <c r="AL6" s="305"/>
      <c r="AM6" s="305"/>
      <c r="AN6" s="304"/>
      <c r="AO6" s="304"/>
      <c r="AP6" s="304"/>
      <c r="AQ6" s="304"/>
      <c r="AR6" s="228" t="s">
        <v>8</v>
      </c>
      <c r="AS6" s="228" t="s">
        <v>9</v>
      </c>
      <c r="AT6" s="301"/>
    </row>
    <row r="7" spans="1:46" ht="14.25" customHeight="1">
      <c r="A7" s="229">
        <v>71</v>
      </c>
      <c r="B7" s="337">
        <v>8111</v>
      </c>
      <c r="C7" s="254" t="s">
        <v>2096</v>
      </c>
      <c r="D7" s="1542" t="s">
        <v>156</v>
      </c>
      <c r="E7" s="1543"/>
      <c r="F7" s="1544"/>
      <c r="G7" s="1542" t="s">
        <v>157</v>
      </c>
      <c r="H7" s="1543"/>
      <c r="I7" s="1543"/>
      <c r="J7" s="1544"/>
      <c r="K7" s="232" t="s">
        <v>158</v>
      </c>
      <c r="L7" s="232"/>
      <c r="M7" s="232"/>
      <c r="N7" s="232"/>
      <c r="O7" s="232"/>
      <c r="P7" s="232"/>
      <c r="Q7" s="232"/>
      <c r="R7" s="232"/>
      <c r="S7" s="232"/>
      <c r="T7" s="232"/>
      <c r="U7" s="231"/>
      <c r="V7" s="338"/>
      <c r="W7" s="338"/>
      <c r="X7" s="338"/>
      <c r="Y7" s="338"/>
      <c r="Z7" s="338"/>
      <c r="AA7" s="338"/>
      <c r="AB7" s="338"/>
      <c r="AC7" s="338"/>
      <c r="AD7" s="338"/>
      <c r="AE7" s="338"/>
      <c r="AF7" s="339"/>
      <c r="AG7" s="340"/>
      <c r="AH7" s="338"/>
      <c r="AI7" s="338"/>
      <c r="AJ7" s="339"/>
      <c r="AK7" s="340"/>
      <c r="AL7" s="338"/>
      <c r="AM7" s="334"/>
      <c r="AN7" s="334"/>
      <c r="AO7" s="334"/>
      <c r="AP7" s="334"/>
      <c r="AQ7" s="341"/>
      <c r="AR7" s="342">
        <f>ROUND(Q8*$AI$20,0)</f>
        <v>624</v>
      </c>
      <c r="AS7" s="268" t="s">
        <v>159</v>
      </c>
    </row>
    <row r="8" spans="1:46" ht="14.25">
      <c r="A8" s="229">
        <v>71</v>
      </c>
      <c r="B8" s="337">
        <v>8112</v>
      </c>
      <c r="C8" s="254" t="s">
        <v>2097</v>
      </c>
      <c r="D8" s="1545"/>
      <c r="E8" s="1546"/>
      <c r="F8" s="1547"/>
      <c r="G8" s="1545"/>
      <c r="H8" s="1546"/>
      <c r="I8" s="1546"/>
      <c r="J8" s="1547"/>
      <c r="K8" s="301"/>
      <c r="L8" s="301"/>
      <c r="M8" s="208"/>
      <c r="N8" s="208"/>
      <c r="O8" s="208"/>
      <c r="P8" s="208"/>
      <c r="Q8" s="1538">
        <f>'26障害児入所施設(基本１） '!$Q$8</f>
        <v>891</v>
      </c>
      <c r="R8" s="1538"/>
      <c r="S8" s="208" t="s">
        <v>18</v>
      </c>
      <c r="T8" s="208"/>
      <c r="U8" s="343"/>
      <c r="V8" s="344"/>
      <c r="W8" s="344"/>
      <c r="X8" s="344"/>
      <c r="Y8" s="344"/>
      <c r="Z8" s="344"/>
      <c r="AA8" s="344"/>
      <c r="AB8" s="344"/>
      <c r="AC8" s="344"/>
      <c r="AD8" s="344"/>
      <c r="AE8" s="344"/>
      <c r="AF8" s="345"/>
      <c r="AG8" s="1545" t="s">
        <v>2098</v>
      </c>
      <c r="AH8" s="1546"/>
      <c r="AI8" s="1546"/>
      <c r="AJ8" s="1547"/>
      <c r="AK8" s="1539" t="s">
        <v>161</v>
      </c>
      <c r="AL8" s="346" t="s">
        <v>162</v>
      </c>
      <c r="AM8" s="347" t="s">
        <v>163</v>
      </c>
      <c r="AN8" s="348">
        <v>0.7</v>
      </c>
      <c r="AO8" s="348"/>
      <c r="AP8" s="348"/>
      <c r="AQ8" s="349"/>
      <c r="AR8" s="350">
        <f>ROUND(ROUND(Q8*$AI$20,0)*AN8,0)</f>
        <v>437</v>
      </c>
      <c r="AS8" s="268"/>
    </row>
    <row r="9" spans="1:46" ht="14.25">
      <c r="A9" s="243">
        <v>71</v>
      </c>
      <c r="B9" s="351" t="s">
        <v>2099</v>
      </c>
      <c r="C9" s="244" t="s">
        <v>2100</v>
      </c>
      <c r="D9" s="1545"/>
      <c r="E9" s="1546"/>
      <c r="F9" s="1547"/>
      <c r="G9" s="1545"/>
      <c r="H9" s="1546"/>
      <c r="I9" s="1546"/>
      <c r="J9" s="1547"/>
      <c r="K9" s="301"/>
      <c r="L9" s="301"/>
      <c r="M9" s="208"/>
      <c r="N9" s="208"/>
      <c r="O9" s="208"/>
      <c r="P9" s="208"/>
      <c r="Q9" s="352"/>
      <c r="R9" s="352"/>
      <c r="S9" s="208"/>
      <c r="T9" s="208"/>
      <c r="U9" s="343"/>
      <c r="V9" s="344"/>
      <c r="W9" s="344"/>
      <c r="X9" s="344"/>
      <c r="Y9" s="344"/>
      <c r="Z9" s="344"/>
      <c r="AA9" s="344"/>
      <c r="AB9" s="344"/>
      <c r="AC9" s="344"/>
      <c r="AD9" s="344"/>
      <c r="AE9" s="344"/>
      <c r="AF9" s="345"/>
      <c r="AG9" s="1545"/>
      <c r="AH9" s="1546"/>
      <c r="AI9" s="1546"/>
      <c r="AJ9" s="1547"/>
      <c r="AK9" s="1540"/>
      <c r="AL9" s="353" t="s">
        <v>165</v>
      </c>
      <c r="AM9" s="354" t="s">
        <v>163</v>
      </c>
      <c r="AN9" s="355">
        <v>0.5</v>
      </c>
      <c r="AO9" s="356"/>
      <c r="AP9" s="356"/>
      <c r="AQ9" s="395"/>
      <c r="AR9" s="358">
        <f>ROUND(ROUND(Q8*$AI$20,0)*AN9,0)</f>
        <v>312</v>
      </c>
      <c r="AS9" s="268"/>
    </row>
    <row r="10" spans="1:46" ht="14.25">
      <c r="A10" s="243">
        <v>71</v>
      </c>
      <c r="B10" s="351" t="s">
        <v>2101</v>
      </c>
      <c r="C10" s="244" t="s">
        <v>2102</v>
      </c>
      <c r="D10" s="1545"/>
      <c r="E10" s="1546"/>
      <c r="F10" s="1547"/>
      <c r="G10" s="1545"/>
      <c r="H10" s="1546"/>
      <c r="I10" s="1546"/>
      <c r="J10" s="1547"/>
      <c r="K10" s="301"/>
      <c r="L10" s="301"/>
      <c r="M10" s="208"/>
      <c r="N10" s="208"/>
      <c r="O10" s="208"/>
      <c r="P10" s="208"/>
      <c r="Q10" s="352"/>
      <c r="R10" s="352"/>
      <c r="S10" s="208"/>
      <c r="T10" s="208"/>
      <c r="U10" s="343"/>
      <c r="V10" s="344"/>
      <c r="W10" s="344"/>
      <c r="X10" s="344"/>
      <c r="Y10" s="344"/>
      <c r="Z10" s="344"/>
      <c r="AA10" s="344"/>
      <c r="AB10" s="344"/>
      <c r="AC10" s="344"/>
      <c r="AD10" s="344"/>
      <c r="AE10" s="344"/>
      <c r="AF10" s="345"/>
      <c r="AG10" s="1545"/>
      <c r="AH10" s="1546"/>
      <c r="AI10" s="1546"/>
      <c r="AJ10" s="1547"/>
      <c r="AK10" s="364"/>
      <c r="AL10" s="396"/>
      <c r="AM10" s="362"/>
      <c r="AN10" s="356"/>
      <c r="AO10" s="1533" t="s">
        <v>167</v>
      </c>
      <c r="AP10" s="362">
        <v>5</v>
      </c>
      <c r="AQ10" s="363" t="s">
        <v>168</v>
      </c>
      <c r="AR10" s="358">
        <f>ROUND(Q8*$AI$20,0)-AP10</f>
        <v>619</v>
      </c>
      <c r="AS10" s="268"/>
    </row>
    <row r="11" spans="1:46" ht="14.25">
      <c r="A11" s="243">
        <v>71</v>
      </c>
      <c r="B11" s="351" t="s">
        <v>2103</v>
      </c>
      <c r="C11" s="244" t="s">
        <v>2104</v>
      </c>
      <c r="D11" s="1545"/>
      <c r="E11" s="1546"/>
      <c r="F11" s="1547"/>
      <c r="G11" s="1545"/>
      <c r="H11" s="1546"/>
      <c r="I11" s="1546"/>
      <c r="J11" s="1547"/>
      <c r="K11" s="301"/>
      <c r="L11" s="301"/>
      <c r="M11" s="208"/>
      <c r="N11" s="208"/>
      <c r="O11" s="208"/>
      <c r="P11" s="208"/>
      <c r="Q11" s="352"/>
      <c r="R11" s="352"/>
      <c r="S11" s="208"/>
      <c r="T11" s="208"/>
      <c r="U11" s="343"/>
      <c r="V11" s="344"/>
      <c r="W11" s="344"/>
      <c r="X11" s="344"/>
      <c r="Y11" s="344"/>
      <c r="Z11" s="344"/>
      <c r="AA11" s="344"/>
      <c r="AB11" s="344"/>
      <c r="AC11" s="344"/>
      <c r="AD11" s="344"/>
      <c r="AE11" s="344"/>
      <c r="AF11" s="345"/>
      <c r="AG11" s="1545"/>
      <c r="AH11" s="1546"/>
      <c r="AI11" s="1546"/>
      <c r="AJ11" s="1547"/>
      <c r="AK11" s="1536" t="s">
        <v>161</v>
      </c>
      <c r="AL11" s="364" t="s">
        <v>162</v>
      </c>
      <c r="AM11" s="362" t="s">
        <v>163</v>
      </c>
      <c r="AN11" s="356">
        <v>0.7</v>
      </c>
      <c r="AO11" s="1534"/>
      <c r="AP11" s="365"/>
      <c r="AQ11" s="366"/>
      <c r="AR11" s="358">
        <f>ROUND(ROUND(Q8*$AI$20,0)*AN11,0)-AP10</f>
        <v>432</v>
      </c>
      <c r="AS11" s="268"/>
    </row>
    <row r="12" spans="1:46" ht="14.25">
      <c r="A12" s="243">
        <v>71</v>
      </c>
      <c r="B12" s="351" t="s">
        <v>2105</v>
      </c>
      <c r="C12" s="244" t="s">
        <v>2106</v>
      </c>
      <c r="D12" s="1545"/>
      <c r="E12" s="1546"/>
      <c r="F12" s="1547"/>
      <c r="G12" s="1545"/>
      <c r="H12" s="1546"/>
      <c r="I12" s="1546"/>
      <c r="J12" s="1547"/>
      <c r="K12" s="301"/>
      <c r="L12" s="301"/>
      <c r="M12" s="208"/>
      <c r="N12" s="208"/>
      <c r="O12" s="208"/>
      <c r="P12" s="208"/>
      <c r="Q12" s="352"/>
      <c r="R12" s="352"/>
      <c r="S12" s="208"/>
      <c r="T12" s="208"/>
      <c r="U12" s="343"/>
      <c r="V12" s="344"/>
      <c r="W12" s="344"/>
      <c r="X12" s="344"/>
      <c r="Y12" s="344"/>
      <c r="Z12" s="344"/>
      <c r="AA12" s="344"/>
      <c r="AB12" s="344"/>
      <c r="AC12" s="344"/>
      <c r="AD12" s="344"/>
      <c r="AE12" s="344"/>
      <c r="AF12" s="345"/>
      <c r="AG12" s="1545"/>
      <c r="AH12" s="1546"/>
      <c r="AI12" s="1546"/>
      <c r="AJ12" s="1547"/>
      <c r="AK12" s="1537"/>
      <c r="AL12" s="353" t="s">
        <v>165</v>
      </c>
      <c r="AM12" s="354" t="s">
        <v>163</v>
      </c>
      <c r="AN12" s="355">
        <v>0.5</v>
      </c>
      <c r="AO12" s="1535"/>
      <c r="AP12" s="367"/>
      <c r="AQ12" s="368"/>
      <c r="AR12" s="358">
        <f>ROUND(ROUND(Q8*$AI$20,0)*AN12,0)-AP10</f>
        <v>307</v>
      </c>
      <c r="AS12" s="268"/>
    </row>
    <row r="13" spans="1:46" ht="14.25" customHeight="1">
      <c r="A13" s="229">
        <v>71</v>
      </c>
      <c r="B13" s="337">
        <v>8113</v>
      </c>
      <c r="C13" s="254" t="s">
        <v>2107</v>
      </c>
      <c r="D13" s="1545"/>
      <c r="E13" s="1546"/>
      <c r="F13" s="1547"/>
      <c r="G13" s="1545"/>
      <c r="H13" s="1546"/>
      <c r="I13" s="1546"/>
      <c r="J13" s="1547"/>
      <c r="K13" s="301"/>
      <c r="L13" s="301"/>
      <c r="M13" s="208"/>
      <c r="N13" s="208"/>
      <c r="O13" s="208"/>
      <c r="P13" s="208"/>
      <c r="Q13" s="352"/>
      <c r="R13" s="352"/>
      <c r="S13" s="208"/>
      <c r="T13" s="208"/>
      <c r="U13" s="369" t="s">
        <v>172</v>
      </c>
      <c r="V13" s="370"/>
      <c r="W13" s="370"/>
      <c r="X13" s="370"/>
      <c r="Y13" s="370"/>
      <c r="Z13" s="370"/>
      <c r="AA13" s="370"/>
      <c r="AB13" s="370"/>
      <c r="AC13" s="370"/>
      <c r="AD13" s="370"/>
      <c r="AE13" s="370"/>
      <c r="AF13" s="371"/>
      <c r="AG13" s="1545"/>
      <c r="AH13" s="1546"/>
      <c r="AI13" s="1546"/>
      <c r="AJ13" s="1547"/>
      <c r="AK13" s="369"/>
      <c r="AL13" s="370"/>
      <c r="AM13" s="372"/>
      <c r="AN13" s="373"/>
      <c r="AO13" s="373"/>
      <c r="AP13" s="373"/>
      <c r="AQ13" s="374"/>
      <c r="AR13" s="342">
        <f>ROUND(ROUND(Q8*AD14,0)*$AI$20,0)</f>
        <v>602</v>
      </c>
      <c r="AS13" s="268"/>
    </row>
    <row r="14" spans="1:46" ht="14.25">
      <c r="A14" s="229">
        <v>71</v>
      </c>
      <c r="B14" s="337">
        <v>8114</v>
      </c>
      <c r="C14" s="254" t="s">
        <v>2108</v>
      </c>
      <c r="D14" s="375"/>
      <c r="E14" s="278"/>
      <c r="F14" s="279"/>
      <c r="G14" s="376"/>
      <c r="H14" s="377"/>
      <c r="I14" s="377"/>
      <c r="J14" s="378"/>
      <c r="K14" s="301"/>
      <c r="L14" s="301"/>
      <c r="M14" s="208"/>
      <c r="N14" s="208"/>
      <c r="O14" s="208"/>
      <c r="P14" s="208"/>
      <c r="Q14" s="352"/>
      <c r="R14" s="352"/>
      <c r="S14" s="208"/>
      <c r="T14" s="208"/>
      <c r="U14" s="379" t="s">
        <v>174</v>
      </c>
      <c r="V14" s="344"/>
      <c r="W14" s="344"/>
      <c r="X14" s="344"/>
      <c r="Y14" s="344"/>
      <c r="Z14" s="344"/>
      <c r="AA14" s="344"/>
      <c r="AB14" s="344"/>
      <c r="AC14" s="214" t="s">
        <v>163</v>
      </c>
      <c r="AD14" s="1541">
        <v>0.96499999999999997</v>
      </c>
      <c r="AE14" s="1541"/>
      <c r="AF14" s="345"/>
      <c r="AG14" s="1545"/>
      <c r="AH14" s="1546"/>
      <c r="AI14" s="1546"/>
      <c r="AJ14" s="1547"/>
      <c r="AK14" s="1539" t="s">
        <v>161</v>
      </c>
      <c r="AL14" s="346" t="s">
        <v>162</v>
      </c>
      <c r="AM14" s="347" t="s">
        <v>163</v>
      </c>
      <c r="AN14" s="348">
        <v>0.7</v>
      </c>
      <c r="AO14" s="348"/>
      <c r="AP14" s="348"/>
      <c r="AQ14" s="349"/>
      <c r="AR14" s="350">
        <f>ROUND(ROUND(ROUND(Q8*AD14:AD14,0)*$AI$20,0)*AN14,0)</f>
        <v>421</v>
      </c>
      <c r="AS14" s="268"/>
    </row>
    <row r="15" spans="1:46" ht="14.25">
      <c r="A15" s="243">
        <v>71</v>
      </c>
      <c r="B15" s="351" t="s">
        <v>2109</v>
      </c>
      <c r="C15" s="244" t="s">
        <v>2110</v>
      </c>
      <c r="D15" s="375"/>
      <c r="E15" s="278"/>
      <c r="F15" s="279"/>
      <c r="G15" s="376"/>
      <c r="H15" s="377"/>
      <c r="I15" s="377"/>
      <c r="J15" s="378"/>
      <c r="K15" s="301"/>
      <c r="L15" s="301"/>
      <c r="M15" s="208"/>
      <c r="N15" s="208"/>
      <c r="O15" s="208"/>
      <c r="P15" s="208"/>
      <c r="Q15" s="352"/>
      <c r="R15" s="352"/>
      <c r="S15" s="208"/>
      <c r="T15" s="208"/>
      <c r="U15" s="343"/>
      <c r="V15" s="344"/>
      <c r="W15" s="344"/>
      <c r="X15" s="344"/>
      <c r="Y15" s="344"/>
      <c r="Z15" s="344"/>
      <c r="AA15" s="344"/>
      <c r="AB15" s="344"/>
      <c r="AC15" s="344"/>
      <c r="AD15" s="344"/>
      <c r="AE15" s="344"/>
      <c r="AF15" s="345"/>
      <c r="AG15" s="1545"/>
      <c r="AH15" s="1546"/>
      <c r="AI15" s="1546"/>
      <c r="AJ15" s="1547"/>
      <c r="AK15" s="1540"/>
      <c r="AL15" s="353" t="s">
        <v>237</v>
      </c>
      <c r="AM15" s="354" t="s">
        <v>30</v>
      </c>
      <c r="AN15" s="355">
        <v>0.5</v>
      </c>
      <c r="AO15" s="356"/>
      <c r="AP15" s="356"/>
      <c r="AQ15" s="395"/>
      <c r="AR15" s="358">
        <f>ROUND(ROUND(ROUND(Q8*AD14,0)*$AI$20,0)*AN15,0)</f>
        <v>301</v>
      </c>
      <c r="AS15" s="268"/>
    </row>
    <row r="16" spans="1:46" ht="14.25">
      <c r="A16" s="243">
        <v>71</v>
      </c>
      <c r="B16" s="351" t="s">
        <v>2111</v>
      </c>
      <c r="C16" s="244" t="s">
        <v>2112</v>
      </c>
      <c r="D16" s="375"/>
      <c r="E16" s="278"/>
      <c r="F16" s="279"/>
      <c r="G16" s="376"/>
      <c r="H16" s="377"/>
      <c r="I16" s="377"/>
      <c r="J16" s="378"/>
      <c r="K16" s="301"/>
      <c r="L16" s="301"/>
      <c r="M16" s="208"/>
      <c r="N16" s="208"/>
      <c r="O16" s="208"/>
      <c r="P16" s="208"/>
      <c r="Q16" s="352"/>
      <c r="R16" s="352"/>
      <c r="S16" s="208"/>
      <c r="T16" s="208"/>
      <c r="U16" s="343"/>
      <c r="V16" s="344"/>
      <c r="W16" s="344"/>
      <c r="X16" s="344"/>
      <c r="Y16" s="344"/>
      <c r="Z16" s="344"/>
      <c r="AA16" s="344"/>
      <c r="AB16" s="344"/>
      <c r="AC16" s="344"/>
      <c r="AD16" s="344"/>
      <c r="AE16" s="344"/>
      <c r="AF16" s="345"/>
      <c r="AG16" s="1545"/>
      <c r="AH16" s="1546"/>
      <c r="AI16" s="1546"/>
      <c r="AJ16" s="1547"/>
      <c r="AK16" s="364"/>
      <c r="AL16" s="396"/>
      <c r="AM16" s="362"/>
      <c r="AN16" s="356"/>
      <c r="AO16" s="1533" t="s">
        <v>167</v>
      </c>
      <c r="AP16" s="362">
        <v>5</v>
      </c>
      <c r="AQ16" s="363" t="s">
        <v>168</v>
      </c>
      <c r="AR16" s="358">
        <f>ROUND(ROUND(Q8*AD14,0)*$AI$20,0)-AP16</f>
        <v>597</v>
      </c>
      <c r="AS16" s="268"/>
    </row>
    <row r="17" spans="1:45" ht="14.25">
      <c r="A17" s="243">
        <v>71</v>
      </c>
      <c r="B17" s="351" t="s">
        <v>2113</v>
      </c>
      <c r="C17" s="244" t="s">
        <v>2114</v>
      </c>
      <c r="D17" s="375"/>
      <c r="E17" s="278"/>
      <c r="F17" s="279"/>
      <c r="G17" s="376"/>
      <c r="H17" s="377"/>
      <c r="I17" s="377"/>
      <c r="J17" s="378"/>
      <c r="K17" s="301"/>
      <c r="L17" s="301"/>
      <c r="M17" s="208"/>
      <c r="N17" s="208"/>
      <c r="O17" s="208"/>
      <c r="P17" s="208"/>
      <c r="Q17" s="352"/>
      <c r="R17" s="352"/>
      <c r="S17" s="208"/>
      <c r="T17" s="208"/>
      <c r="U17" s="343"/>
      <c r="V17" s="344"/>
      <c r="W17" s="344"/>
      <c r="X17" s="344"/>
      <c r="Y17" s="344"/>
      <c r="Z17" s="344"/>
      <c r="AA17" s="344"/>
      <c r="AB17" s="344"/>
      <c r="AC17" s="344"/>
      <c r="AD17" s="344"/>
      <c r="AE17" s="344"/>
      <c r="AF17" s="345"/>
      <c r="AG17" s="1545"/>
      <c r="AH17" s="1546"/>
      <c r="AI17" s="1546"/>
      <c r="AJ17" s="1547"/>
      <c r="AK17" s="1536" t="s">
        <v>161</v>
      </c>
      <c r="AL17" s="364" t="s">
        <v>235</v>
      </c>
      <c r="AM17" s="362" t="s">
        <v>30</v>
      </c>
      <c r="AN17" s="356">
        <v>0.7</v>
      </c>
      <c r="AO17" s="1534"/>
      <c r="AP17" s="365"/>
      <c r="AQ17" s="366"/>
      <c r="AR17" s="358">
        <f>ROUND(ROUND(ROUND(Q8*AD14,0)*$AI$20,0)*AN17,0)-AP16</f>
        <v>416</v>
      </c>
      <c r="AS17" s="268"/>
    </row>
    <row r="18" spans="1:45" ht="14.25">
      <c r="A18" s="243">
        <v>71</v>
      </c>
      <c r="B18" s="351" t="s">
        <v>2115</v>
      </c>
      <c r="C18" s="244" t="s">
        <v>2116</v>
      </c>
      <c r="D18" s="375"/>
      <c r="E18" s="278"/>
      <c r="F18" s="279"/>
      <c r="G18" s="376"/>
      <c r="H18" s="377"/>
      <c r="I18" s="377"/>
      <c r="J18" s="378"/>
      <c r="K18" s="301"/>
      <c r="L18" s="301"/>
      <c r="M18" s="208"/>
      <c r="N18" s="208"/>
      <c r="O18" s="208"/>
      <c r="P18" s="208"/>
      <c r="Q18" s="352"/>
      <c r="R18" s="352"/>
      <c r="S18" s="208"/>
      <c r="T18" s="208"/>
      <c r="U18" s="343"/>
      <c r="V18" s="344"/>
      <c r="W18" s="344"/>
      <c r="X18" s="344"/>
      <c r="Y18" s="344"/>
      <c r="Z18" s="344"/>
      <c r="AA18" s="344"/>
      <c r="AB18" s="344"/>
      <c r="AC18" s="344"/>
      <c r="AD18" s="344"/>
      <c r="AE18" s="344"/>
      <c r="AF18" s="345"/>
      <c r="AG18" s="1545"/>
      <c r="AH18" s="1546"/>
      <c r="AI18" s="1546"/>
      <c r="AJ18" s="1547"/>
      <c r="AK18" s="1537"/>
      <c r="AL18" s="353" t="s">
        <v>237</v>
      </c>
      <c r="AM18" s="354" t="s">
        <v>30</v>
      </c>
      <c r="AN18" s="355">
        <v>0.5</v>
      </c>
      <c r="AO18" s="1535"/>
      <c r="AP18" s="367"/>
      <c r="AQ18" s="368"/>
      <c r="AR18" s="358">
        <f>ROUND(ROUND(ROUND(Q8*AD14,0)*$AI$20,0)*AN18,0)-AP16</f>
        <v>296</v>
      </c>
      <c r="AS18" s="268"/>
    </row>
    <row r="19" spans="1:45" ht="14.25">
      <c r="A19" s="229">
        <v>71</v>
      </c>
      <c r="B19" s="337">
        <v>8121</v>
      </c>
      <c r="C19" s="254" t="s">
        <v>2117</v>
      </c>
      <c r="D19" s="375"/>
      <c r="E19" s="278"/>
      <c r="F19" s="279"/>
      <c r="G19" s="231" t="s">
        <v>180</v>
      </c>
      <c r="H19" s="232"/>
      <c r="I19" s="232"/>
      <c r="J19" s="314"/>
      <c r="K19" s="232" t="s">
        <v>181</v>
      </c>
      <c r="L19" s="232"/>
      <c r="M19" s="232"/>
      <c r="N19" s="232"/>
      <c r="O19" s="232"/>
      <c r="P19" s="232"/>
      <c r="Q19" s="402"/>
      <c r="R19" s="402"/>
      <c r="S19" s="232"/>
      <c r="T19" s="314"/>
      <c r="U19" s="231"/>
      <c r="V19" s="338"/>
      <c r="W19" s="338"/>
      <c r="X19" s="338"/>
      <c r="Y19" s="338"/>
      <c r="Z19" s="338"/>
      <c r="AA19" s="338"/>
      <c r="AB19" s="338"/>
      <c r="AC19" s="338"/>
      <c r="AD19" s="338"/>
      <c r="AE19" s="338"/>
      <c r="AF19" s="339"/>
      <c r="AG19" s="1545"/>
      <c r="AH19" s="1546"/>
      <c r="AI19" s="1546"/>
      <c r="AJ19" s="1547"/>
      <c r="AK19" s="340"/>
      <c r="AL19" s="338"/>
      <c r="AM19" s="334"/>
      <c r="AN19" s="383"/>
      <c r="AO19" s="383"/>
      <c r="AP19" s="383"/>
      <c r="AQ19" s="384"/>
      <c r="AR19" s="342">
        <f>ROUND(Q20*$AI$20,0)</f>
        <v>545</v>
      </c>
      <c r="AS19" s="268"/>
    </row>
    <row r="20" spans="1:45" ht="14.25">
      <c r="A20" s="229">
        <v>71</v>
      </c>
      <c r="B20" s="337">
        <v>8122</v>
      </c>
      <c r="C20" s="254" t="s">
        <v>2118</v>
      </c>
      <c r="D20" s="375"/>
      <c r="E20" s="278"/>
      <c r="F20" s="279"/>
      <c r="G20" s="245"/>
      <c r="H20" s="208"/>
      <c r="I20" s="208"/>
      <c r="J20" s="385"/>
      <c r="K20" s="245" t="s">
        <v>183</v>
      </c>
      <c r="L20" s="208"/>
      <c r="M20" s="208"/>
      <c r="N20" s="208"/>
      <c r="O20" s="208"/>
      <c r="P20" s="208"/>
      <c r="Q20" s="1538">
        <f>'26障害児入所施設(基本１） '!$Q$20</f>
        <v>779</v>
      </c>
      <c r="R20" s="1538"/>
      <c r="S20" s="208" t="s">
        <v>18</v>
      </c>
      <c r="T20" s="385"/>
      <c r="U20" s="245"/>
      <c r="V20" s="344"/>
      <c r="W20" s="344"/>
      <c r="X20" s="344"/>
      <c r="Y20" s="344"/>
      <c r="Z20" s="344"/>
      <c r="AA20" s="344"/>
      <c r="AB20" s="344"/>
      <c r="AC20" s="344"/>
      <c r="AD20" s="344"/>
      <c r="AE20" s="344"/>
      <c r="AF20" s="345"/>
      <c r="AG20" s="375"/>
      <c r="AH20" s="214" t="s">
        <v>163</v>
      </c>
      <c r="AI20" s="1599">
        <v>0.7</v>
      </c>
      <c r="AJ20" s="1600"/>
      <c r="AK20" s="1539" t="s">
        <v>161</v>
      </c>
      <c r="AL20" s="346" t="s">
        <v>162</v>
      </c>
      <c r="AM20" s="347" t="s">
        <v>163</v>
      </c>
      <c r="AN20" s="348">
        <v>0.7</v>
      </c>
      <c r="AO20" s="348"/>
      <c r="AP20" s="348"/>
      <c r="AQ20" s="349"/>
      <c r="AR20" s="350">
        <f>ROUND(ROUND(Q20*$AI$20,0)*AN20,0)</f>
        <v>382</v>
      </c>
      <c r="AS20" s="268"/>
    </row>
    <row r="21" spans="1:45" ht="14.25">
      <c r="A21" s="243">
        <v>71</v>
      </c>
      <c r="B21" s="351" t="s">
        <v>2119</v>
      </c>
      <c r="C21" s="244" t="s">
        <v>2120</v>
      </c>
      <c r="D21" s="375"/>
      <c r="E21" s="278"/>
      <c r="F21" s="279"/>
      <c r="G21" s="376"/>
      <c r="H21" s="377"/>
      <c r="I21" s="377"/>
      <c r="J21" s="378"/>
      <c r="K21" s="301"/>
      <c r="L21" s="301"/>
      <c r="M21" s="208"/>
      <c r="N21" s="208"/>
      <c r="O21" s="208"/>
      <c r="P21" s="208"/>
      <c r="Q21" s="352"/>
      <c r="R21" s="352"/>
      <c r="S21" s="208"/>
      <c r="T21" s="208"/>
      <c r="U21" s="343"/>
      <c r="V21" s="344"/>
      <c r="W21" s="344"/>
      <c r="X21" s="344"/>
      <c r="Y21" s="344"/>
      <c r="Z21" s="344"/>
      <c r="AA21" s="344"/>
      <c r="AB21" s="344"/>
      <c r="AC21" s="344"/>
      <c r="AD21" s="344"/>
      <c r="AE21" s="344"/>
      <c r="AF21" s="345"/>
      <c r="AG21" s="375"/>
      <c r="AH21" s="214"/>
      <c r="AI21" s="609"/>
      <c r="AJ21" s="610"/>
      <c r="AK21" s="1540"/>
      <c r="AL21" s="353" t="s">
        <v>165</v>
      </c>
      <c r="AM21" s="354" t="s">
        <v>163</v>
      </c>
      <c r="AN21" s="355">
        <v>0.5</v>
      </c>
      <c r="AO21" s="356"/>
      <c r="AP21" s="356"/>
      <c r="AQ21" s="395"/>
      <c r="AR21" s="358">
        <f>ROUND(ROUND(Q20*$AI$20,0)*AN21,0)</f>
        <v>273</v>
      </c>
      <c r="AS21" s="268"/>
    </row>
    <row r="22" spans="1:45" ht="14.25">
      <c r="A22" s="243">
        <v>71</v>
      </c>
      <c r="B22" s="351" t="s">
        <v>2121</v>
      </c>
      <c r="C22" s="244" t="s">
        <v>2122</v>
      </c>
      <c r="D22" s="375"/>
      <c r="E22" s="278"/>
      <c r="F22" s="279"/>
      <c r="G22" s="376"/>
      <c r="H22" s="377"/>
      <c r="I22" s="377"/>
      <c r="J22" s="378"/>
      <c r="K22" s="301"/>
      <c r="L22" s="301"/>
      <c r="M22" s="208"/>
      <c r="N22" s="208"/>
      <c r="O22" s="208"/>
      <c r="P22" s="208"/>
      <c r="Q22" s="352"/>
      <c r="R22" s="352"/>
      <c r="S22" s="208"/>
      <c r="T22" s="208"/>
      <c r="U22" s="343"/>
      <c r="V22" s="344"/>
      <c r="W22" s="344"/>
      <c r="X22" s="344"/>
      <c r="Y22" s="344"/>
      <c r="Z22" s="344"/>
      <c r="AA22" s="344"/>
      <c r="AB22" s="344"/>
      <c r="AC22" s="344"/>
      <c r="AD22" s="344"/>
      <c r="AE22" s="344"/>
      <c r="AF22" s="345"/>
      <c r="AG22" s="375"/>
      <c r="AH22" s="214"/>
      <c r="AI22" s="609"/>
      <c r="AJ22" s="610"/>
      <c r="AK22" s="364"/>
      <c r="AL22" s="396"/>
      <c r="AM22" s="362"/>
      <c r="AN22" s="356"/>
      <c r="AO22" s="1533" t="s">
        <v>167</v>
      </c>
      <c r="AP22" s="362">
        <v>5</v>
      </c>
      <c r="AQ22" s="363" t="s">
        <v>168</v>
      </c>
      <c r="AR22" s="358">
        <f>ROUND(Q20*$AI$20,0)-AP22</f>
        <v>540</v>
      </c>
      <c r="AS22" s="268"/>
    </row>
    <row r="23" spans="1:45" ht="14.25">
      <c r="A23" s="243">
        <v>71</v>
      </c>
      <c r="B23" s="351" t="s">
        <v>2123</v>
      </c>
      <c r="C23" s="244" t="s">
        <v>2124</v>
      </c>
      <c r="D23" s="375"/>
      <c r="E23" s="278"/>
      <c r="F23" s="279"/>
      <c r="G23" s="376"/>
      <c r="H23" s="377"/>
      <c r="I23" s="377"/>
      <c r="J23" s="378"/>
      <c r="K23" s="301"/>
      <c r="L23" s="301"/>
      <c r="M23" s="208"/>
      <c r="N23" s="208"/>
      <c r="O23" s="208"/>
      <c r="P23" s="208"/>
      <c r="Q23" s="352"/>
      <c r="R23" s="352"/>
      <c r="S23" s="208"/>
      <c r="T23" s="208"/>
      <c r="U23" s="343"/>
      <c r="V23" s="344"/>
      <c r="W23" s="344"/>
      <c r="X23" s="344"/>
      <c r="Y23" s="344"/>
      <c r="Z23" s="344"/>
      <c r="AA23" s="344"/>
      <c r="AB23" s="344"/>
      <c r="AC23" s="344"/>
      <c r="AD23" s="344"/>
      <c r="AE23" s="344"/>
      <c r="AF23" s="345"/>
      <c r="AG23" s="375"/>
      <c r="AH23" s="214"/>
      <c r="AI23" s="609"/>
      <c r="AJ23" s="610"/>
      <c r="AK23" s="1536" t="s">
        <v>161</v>
      </c>
      <c r="AL23" s="364" t="s">
        <v>162</v>
      </c>
      <c r="AM23" s="362" t="s">
        <v>163</v>
      </c>
      <c r="AN23" s="356">
        <v>0.7</v>
      </c>
      <c r="AO23" s="1534"/>
      <c r="AP23" s="365"/>
      <c r="AQ23" s="366"/>
      <c r="AR23" s="358">
        <f>ROUND(ROUND(Q20*$AI$20,0)*AN23,0)-AP22</f>
        <v>377</v>
      </c>
      <c r="AS23" s="268"/>
    </row>
    <row r="24" spans="1:45" ht="14.25">
      <c r="A24" s="243">
        <v>71</v>
      </c>
      <c r="B24" s="351" t="s">
        <v>2125</v>
      </c>
      <c r="C24" s="244" t="s">
        <v>2126</v>
      </c>
      <c r="D24" s="375"/>
      <c r="E24" s="278"/>
      <c r="F24" s="279"/>
      <c r="G24" s="376"/>
      <c r="H24" s="377"/>
      <c r="I24" s="377"/>
      <c r="J24" s="378"/>
      <c r="K24" s="301"/>
      <c r="L24" s="301"/>
      <c r="M24" s="208"/>
      <c r="N24" s="208"/>
      <c r="O24" s="208"/>
      <c r="P24" s="208"/>
      <c r="Q24" s="352"/>
      <c r="R24" s="352"/>
      <c r="S24" s="208"/>
      <c r="T24" s="208"/>
      <c r="U24" s="308"/>
      <c r="V24" s="380"/>
      <c r="W24" s="380"/>
      <c r="X24" s="380"/>
      <c r="Y24" s="380"/>
      <c r="Z24" s="380"/>
      <c r="AA24" s="380"/>
      <c r="AB24" s="380"/>
      <c r="AC24" s="380"/>
      <c r="AD24" s="380"/>
      <c r="AE24" s="380"/>
      <c r="AF24" s="381"/>
      <c r="AG24" s="375"/>
      <c r="AH24" s="214"/>
      <c r="AI24" s="609"/>
      <c r="AJ24" s="610"/>
      <c r="AK24" s="1537"/>
      <c r="AL24" s="353" t="s">
        <v>165</v>
      </c>
      <c r="AM24" s="354" t="s">
        <v>163</v>
      </c>
      <c r="AN24" s="355">
        <v>0.5</v>
      </c>
      <c r="AO24" s="1535"/>
      <c r="AP24" s="367"/>
      <c r="AQ24" s="368"/>
      <c r="AR24" s="358">
        <f>ROUND(ROUND(Q20*$AI$20,0)*AN24,0)-AP22</f>
        <v>268</v>
      </c>
      <c r="AS24" s="268"/>
    </row>
    <row r="25" spans="1:45" ht="14.25">
      <c r="A25" s="229">
        <v>71</v>
      </c>
      <c r="B25" s="337">
        <v>8123</v>
      </c>
      <c r="C25" s="254" t="s">
        <v>2127</v>
      </c>
      <c r="D25" s="375"/>
      <c r="E25" s="278"/>
      <c r="F25" s="279"/>
      <c r="G25" s="245"/>
      <c r="H25" s="208"/>
      <c r="I25" s="208"/>
      <c r="J25" s="385"/>
      <c r="K25" s="245"/>
      <c r="L25" s="208"/>
      <c r="M25" s="208"/>
      <c r="N25" s="208"/>
      <c r="O25" s="208"/>
      <c r="P25" s="208"/>
      <c r="Q25" s="403"/>
      <c r="R25" s="403"/>
      <c r="S25" s="301"/>
      <c r="T25" s="385"/>
      <c r="U25" s="379" t="s">
        <v>172</v>
      </c>
      <c r="V25" s="344"/>
      <c r="W25" s="344"/>
      <c r="X25" s="344"/>
      <c r="Y25" s="344"/>
      <c r="Z25" s="344"/>
      <c r="AA25" s="344"/>
      <c r="AB25" s="344"/>
      <c r="AC25" s="344"/>
      <c r="AD25" s="344"/>
      <c r="AE25" s="344"/>
      <c r="AF25" s="345"/>
      <c r="AG25" s="379"/>
      <c r="AH25" s="344"/>
      <c r="AI25" s="344"/>
      <c r="AJ25" s="345"/>
      <c r="AK25" s="369"/>
      <c r="AL25" s="370"/>
      <c r="AM25" s="372"/>
      <c r="AN25" s="373"/>
      <c r="AO25" s="373"/>
      <c r="AP25" s="373"/>
      <c r="AQ25" s="374"/>
      <c r="AR25" s="342">
        <f>ROUND(ROUND(Q20*AD26,0)*$AI$20,0)</f>
        <v>526</v>
      </c>
      <c r="AS25" s="268"/>
    </row>
    <row r="26" spans="1:45" ht="14.25">
      <c r="A26" s="229">
        <v>71</v>
      </c>
      <c r="B26" s="337">
        <v>8124</v>
      </c>
      <c r="C26" s="254" t="s">
        <v>2128</v>
      </c>
      <c r="D26" s="375"/>
      <c r="E26" s="278"/>
      <c r="F26" s="279"/>
      <c r="G26" s="245"/>
      <c r="H26" s="208"/>
      <c r="I26" s="208"/>
      <c r="J26" s="385"/>
      <c r="K26" s="343"/>
      <c r="L26" s="301"/>
      <c r="M26" s="301"/>
      <c r="N26" s="301"/>
      <c r="O26" s="301"/>
      <c r="P26" s="208"/>
      <c r="Q26" s="403"/>
      <c r="R26" s="403"/>
      <c r="S26" s="301"/>
      <c r="T26" s="385"/>
      <c r="U26" s="379" t="s">
        <v>174</v>
      </c>
      <c r="V26" s="344"/>
      <c r="W26" s="344"/>
      <c r="X26" s="344"/>
      <c r="Y26" s="344"/>
      <c r="Z26" s="344"/>
      <c r="AA26" s="344"/>
      <c r="AB26" s="344"/>
      <c r="AC26" s="214" t="s">
        <v>163</v>
      </c>
      <c r="AD26" s="1541">
        <v>0.96499999999999997</v>
      </c>
      <c r="AE26" s="1541"/>
      <c r="AF26" s="345"/>
      <c r="AG26" s="379"/>
      <c r="AH26" s="344"/>
      <c r="AI26" s="344"/>
      <c r="AJ26" s="345"/>
      <c r="AK26" s="1539" t="s">
        <v>161</v>
      </c>
      <c r="AL26" s="346" t="s">
        <v>162</v>
      </c>
      <c r="AM26" s="347" t="s">
        <v>163</v>
      </c>
      <c r="AN26" s="348">
        <v>0.7</v>
      </c>
      <c r="AO26" s="348"/>
      <c r="AP26" s="348"/>
      <c r="AQ26" s="349"/>
      <c r="AR26" s="350">
        <f>ROUND(ROUND(ROUND(Q20*AD26:AD26,0)*$AI$20,0)*AN26,0)</f>
        <v>368</v>
      </c>
      <c r="AS26" s="268"/>
    </row>
    <row r="27" spans="1:45" ht="14.25">
      <c r="A27" s="243">
        <v>71</v>
      </c>
      <c r="B27" s="351" t="s">
        <v>2129</v>
      </c>
      <c r="C27" s="244" t="s">
        <v>2130</v>
      </c>
      <c r="D27" s="375"/>
      <c r="E27" s="278"/>
      <c r="F27" s="279"/>
      <c r="G27" s="376"/>
      <c r="H27" s="377"/>
      <c r="I27" s="377"/>
      <c r="J27" s="378"/>
      <c r="K27" s="301"/>
      <c r="L27" s="301"/>
      <c r="M27" s="208"/>
      <c r="N27" s="208"/>
      <c r="O27" s="208"/>
      <c r="P27" s="208"/>
      <c r="Q27" s="352"/>
      <c r="R27" s="352"/>
      <c r="S27" s="208"/>
      <c r="T27" s="208"/>
      <c r="U27" s="343"/>
      <c r="V27" s="344"/>
      <c r="W27" s="344"/>
      <c r="X27" s="344"/>
      <c r="Y27" s="344"/>
      <c r="Z27" s="344"/>
      <c r="AA27" s="344"/>
      <c r="AB27" s="344"/>
      <c r="AC27" s="344"/>
      <c r="AD27" s="344"/>
      <c r="AE27" s="344"/>
      <c r="AF27" s="345"/>
      <c r="AG27" s="375"/>
      <c r="AH27" s="214"/>
      <c r="AI27" s="609"/>
      <c r="AJ27" s="610"/>
      <c r="AK27" s="1540"/>
      <c r="AL27" s="353" t="s">
        <v>165</v>
      </c>
      <c r="AM27" s="354" t="s">
        <v>163</v>
      </c>
      <c r="AN27" s="355">
        <v>0.5</v>
      </c>
      <c r="AO27" s="356"/>
      <c r="AP27" s="356"/>
      <c r="AQ27" s="395"/>
      <c r="AR27" s="358">
        <f>ROUND(ROUND(ROUND(Q20*AD26,0)*$AI$20,0)*AN27,0)</f>
        <v>263</v>
      </c>
      <c r="AS27" s="268"/>
    </row>
    <row r="28" spans="1:45" ht="14.25">
      <c r="A28" s="243">
        <v>71</v>
      </c>
      <c r="B28" s="351" t="s">
        <v>2131</v>
      </c>
      <c r="C28" s="244" t="s">
        <v>2132</v>
      </c>
      <c r="D28" s="375"/>
      <c r="E28" s="278"/>
      <c r="F28" s="279"/>
      <c r="G28" s="376"/>
      <c r="H28" s="377"/>
      <c r="I28" s="377"/>
      <c r="J28" s="378"/>
      <c r="K28" s="301"/>
      <c r="L28" s="301"/>
      <c r="M28" s="208"/>
      <c r="N28" s="208"/>
      <c r="O28" s="208"/>
      <c r="P28" s="208"/>
      <c r="Q28" s="352"/>
      <c r="R28" s="352"/>
      <c r="S28" s="208"/>
      <c r="T28" s="208"/>
      <c r="U28" s="343"/>
      <c r="V28" s="344"/>
      <c r="W28" s="344"/>
      <c r="X28" s="344"/>
      <c r="Y28" s="344"/>
      <c r="Z28" s="344"/>
      <c r="AA28" s="344"/>
      <c r="AB28" s="344"/>
      <c r="AC28" s="344"/>
      <c r="AD28" s="344"/>
      <c r="AE28" s="344"/>
      <c r="AF28" s="345"/>
      <c r="AG28" s="375"/>
      <c r="AH28" s="214"/>
      <c r="AI28" s="609"/>
      <c r="AJ28" s="610"/>
      <c r="AK28" s="364"/>
      <c r="AL28" s="396"/>
      <c r="AM28" s="362"/>
      <c r="AN28" s="356"/>
      <c r="AO28" s="1533" t="s">
        <v>167</v>
      </c>
      <c r="AP28" s="362">
        <v>5</v>
      </c>
      <c r="AQ28" s="363" t="s">
        <v>168</v>
      </c>
      <c r="AR28" s="358">
        <f>ROUND(ROUND(Q20*AD26,0)*$AI$20,0)-AP28</f>
        <v>521</v>
      </c>
      <c r="AS28" s="268"/>
    </row>
    <row r="29" spans="1:45" ht="14.25">
      <c r="A29" s="243">
        <v>71</v>
      </c>
      <c r="B29" s="351" t="s">
        <v>2133</v>
      </c>
      <c r="C29" s="244" t="s">
        <v>2134</v>
      </c>
      <c r="D29" s="375"/>
      <c r="E29" s="278"/>
      <c r="F29" s="279"/>
      <c r="G29" s="376"/>
      <c r="H29" s="377"/>
      <c r="I29" s="377"/>
      <c r="J29" s="378"/>
      <c r="K29" s="301"/>
      <c r="L29" s="301"/>
      <c r="M29" s="208"/>
      <c r="N29" s="208"/>
      <c r="O29" s="208"/>
      <c r="P29" s="208"/>
      <c r="Q29" s="352"/>
      <c r="R29" s="352"/>
      <c r="S29" s="208"/>
      <c r="T29" s="208"/>
      <c r="U29" s="343"/>
      <c r="V29" s="344"/>
      <c r="W29" s="344"/>
      <c r="X29" s="344"/>
      <c r="Y29" s="344"/>
      <c r="Z29" s="344"/>
      <c r="AA29" s="344"/>
      <c r="AB29" s="344"/>
      <c r="AC29" s="344"/>
      <c r="AD29" s="344"/>
      <c r="AE29" s="344"/>
      <c r="AF29" s="345"/>
      <c r="AG29" s="375"/>
      <c r="AH29" s="214"/>
      <c r="AI29" s="609"/>
      <c r="AJ29" s="610"/>
      <c r="AK29" s="1536" t="s">
        <v>161</v>
      </c>
      <c r="AL29" s="364" t="s">
        <v>162</v>
      </c>
      <c r="AM29" s="362" t="s">
        <v>163</v>
      </c>
      <c r="AN29" s="356">
        <v>0.7</v>
      </c>
      <c r="AO29" s="1534"/>
      <c r="AP29" s="365"/>
      <c r="AQ29" s="366"/>
      <c r="AR29" s="358">
        <f>ROUND(ROUND(ROUND(Q20*AD26,0)*$AI$20,0)*AN29,0)-AP28</f>
        <v>363</v>
      </c>
      <c r="AS29" s="268"/>
    </row>
    <row r="30" spans="1:45" ht="14.25">
      <c r="A30" s="243">
        <v>71</v>
      </c>
      <c r="B30" s="351" t="s">
        <v>2135</v>
      </c>
      <c r="C30" s="244" t="s">
        <v>2136</v>
      </c>
      <c r="D30" s="375"/>
      <c r="E30" s="278"/>
      <c r="F30" s="279"/>
      <c r="G30" s="376"/>
      <c r="H30" s="377"/>
      <c r="I30" s="377"/>
      <c r="J30" s="378"/>
      <c r="K30" s="301"/>
      <c r="L30" s="301"/>
      <c r="M30" s="208"/>
      <c r="N30" s="208"/>
      <c r="O30" s="208"/>
      <c r="P30" s="208"/>
      <c r="Q30" s="352"/>
      <c r="R30" s="352"/>
      <c r="S30" s="208"/>
      <c r="T30" s="208"/>
      <c r="U30" s="343"/>
      <c r="V30" s="344"/>
      <c r="W30" s="344"/>
      <c r="X30" s="344"/>
      <c r="Y30" s="344"/>
      <c r="Z30" s="344"/>
      <c r="AA30" s="344"/>
      <c r="AB30" s="344"/>
      <c r="AC30" s="344"/>
      <c r="AD30" s="344"/>
      <c r="AE30" s="344"/>
      <c r="AF30" s="345"/>
      <c r="AG30" s="375"/>
      <c r="AH30" s="214"/>
      <c r="AI30" s="609"/>
      <c r="AJ30" s="610"/>
      <c r="AK30" s="1537"/>
      <c r="AL30" s="353" t="s">
        <v>165</v>
      </c>
      <c r="AM30" s="354" t="s">
        <v>163</v>
      </c>
      <c r="AN30" s="355">
        <v>0.5</v>
      </c>
      <c r="AO30" s="1535"/>
      <c r="AP30" s="367"/>
      <c r="AQ30" s="368"/>
      <c r="AR30" s="358">
        <f>ROUND(ROUND(ROUND(Q20*AD26,0)*$AI$20,0)*AN30,0)-AP28</f>
        <v>258</v>
      </c>
      <c r="AS30" s="268"/>
    </row>
    <row r="31" spans="1:45" ht="14.25">
      <c r="A31" s="229">
        <v>71</v>
      </c>
      <c r="B31" s="337">
        <v>8125</v>
      </c>
      <c r="C31" s="254" t="s">
        <v>2137</v>
      </c>
      <c r="D31" s="375"/>
      <c r="E31" s="278"/>
      <c r="F31" s="279"/>
      <c r="G31" s="245"/>
      <c r="H31" s="208"/>
      <c r="I31" s="208"/>
      <c r="J31" s="388"/>
      <c r="K31" s="231" t="s">
        <v>195</v>
      </c>
      <c r="L31" s="334"/>
      <c r="M31" s="334"/>
      <c r="N31" s="334"/>
      <c r="O31" s="334"/>
      <c r="P31" s="334"/>
      <c r="Q31" s="404"/>
      <c r="R31" s="404"/>
      <c r="S31" s="232"/>
      <c r="T31" s="314"/>
      <c r="U31" s="231"/>
      <c r="V31" s="338"/>
      <c r="W31" s="338"/>
      <c r="X31" s="338"/>
      <c r="Y31" s="338"/>
      <c r="Z31" s="338"/>
      <c r="AA31" s="338"/>
      <c r="AB31" s="338"/>
      <c r="AC31" s="338"/>
      <c r="AD31" s="338"/>
      <c r="AE31" s="338"/>
      <c r="AF31" s="339"/>
      <c r="AG31" s="611"/>
      <c r="AH31" s="392"/>
      <c r="AI31" s="392"/>
      <c r="AJ31" s="393"/>
      <c r="AK31" s="340"/>
      <c r="AL31" s="338"/>
      <c r="AM31" s="334"/>
      <c r="AN31" s="383"/>
      <c r="AO31" s="383"/>
      <c r="AP31" s="383"/>
      <c r="AQ31" s="384"/>
      <c r="AR31" s="342">
        <f>ROUND(Q32*$AI$20,0)</f>
        <v>1124</v>
      </c>
      <c r="AS31" s="268"/>
    </row>
    <row r="32" spans="1:45" ht="14.25">
      <c r="A32" s="229">
        <v>71</v>
      </c>
      <c r="B32" s="337">
        <v>8126</v>
      </c>
      <c r="C32" s="254" t="s">
        <v>2138</v>
      </c>
      <c r="D32" s="375"/>
      <c r="E32" s="278"/>
      <c r="F32" s="279"/>
      <c r="G32" s="245"/>
      <c r="H32" s="208"/>
      <c r="I32" s="208"/>
      <c r="J32" s="388"/>
      <c r="K32" s="343"/>
      <c r="L32" s="301"/>
      <c r="M32" s="301"/>
      <c r="N32" s="301"/>
      <c r="O32" s="301"/>
      <c r="P32" s="301"/>
      <c r="Q32" s="1538">
        <f>'26障害児入所施設(基本１） '!$Q$32</f>
        <v>1606</v>
      </c>
      <c r="R32" s="1538"/>
      <c r="S32" s="208" t="s">
        <v>18</v>
      </c>
      <c r="T32" s="385"/>
      <c r="U32" s="245"/>
      <c r="V32" s="344"/>
      <c r="W32" s="344"/>
      <c r="X32" s="344"/>
      <c r="Y32" s="344"/>
      <c r="Z32" s="344"/>
      <c r="AA32" s="344"/>
      <c r="AB32" s="344"/>
      <c r="AC32" s="344"/>
      <c r="AD32" s="344"/>
      <c r="AE32" s="344"/>
      <c r="AF32" s="345"/>
      <c r="AG32" s="379"/>
      <c r="AH32" s="344"/>
      <c r="AI32" s="344"/>
      <c r="AJ32" s="345"/>
      <c r="AK32" s="1539" t="s">
        <v>161</v>
      </c>
      <c r="AL32" s="346" t="s">
        <v>162</v>
      </c>
      <c r="AM32" s="347" t="s">
        <v>163</v>
      </c>
      <c r="AN32" s="348">
        <v>0.7</v>
      </c>
      <c r="AO32" s="348"/>
      <c r="AP32" s="348"/>
      <c r="AQ32" s="349"/>
      <c r="AR32" s="350">
        <f>ROUND(ROUND(Q32*$AI$20,0)*AN32,0)</f>
        <v>787</v>
      </c>
      <c r="AS32" s="268"/>
    </row>
    <row r="33" spans="1:45" ht="14.25">
      <c r="A33" s="243">
        <v>71</v>
      </c>
      <c r="B33" s="351" t="s">
        <v>2139</v>
      </c>
      <c r="C33" s="244" t="s">
        <v>2140</v>
      </c>
      <c r="D33" s="375"/>
      <c r="E33" s="278"/>
      <c r="F33" s="279"/>
      <c r="G33" s="376"/>
      <c r="H33" s="377"/>
      <c r="I33" s="377"/>
      <c r="J33" s="378"/>
      <c r="K33" s="343"/>
      <c r="L33" s="301"/>
      <c r="M33" s="208"/>
      <c r="N33" s="208"/>
      <c r="O33" s="208"/>
      <c r="P33" s="208"/>
      <c r="Q33" s="352"/>
      <c r="R33" s="352"/>
      <c r="S33" s="208"/>
      <c r="T33" s="208"/>
      <c r="U33" s="343"/>
      <c r="V33" s="344"/>
      <c r="W33" s="344"/>
      <c r="X33" s="344"/>
      <c r="Y33" s="344"/>
      <c r="Z33" s="344"/>
      <c r="AA33" s="344"/>
      <c r="AB33" s="344"/>
      <c r="AC33" s="344"/>
      <c r="AD33" s="344"/>
      <c r="AE33" s="344"/>
      <c r="AF33" s="345"/>
      <c r="AG33" s="375"/>
      <c r="AH33" s="214"/>
      <c r="AI33" s="609"/>
      <c r="AJ33" s="610"/>
      <c r="AK33" s="1540"/>
      <c r="AL33" s="353" t="s">
        <v>165</v>
      </c>
      <c r="AM33" s="354" t="s">
        <v>163</v>
      </c>
      <c r="AN33" s="355">
        <v>0.5</v>
      </c>
      <c r="AO33" s="356"/>
      <c r="AP33" s="356"/>
      <c r="AQ33" s="395"/>
      <c r="AR33" s="358">
        <f>ROUND(ROUND(Q32*$AI$20,0)*AN33,0)</f>
        <v>562</v>
      </c>
      <c r="AS33" s="268"/>
    </row>
    <row r="34" spans="1:45" ht="14.25">
      <c r="A34" s="243">
        <v>71</v>
      </c>
      <c r="B34" s="351" t="s">
        <v>2141</v>
      </c>
      <c r="C34" s="244" t="s">
        <v>2142</v>
      </c>
      <c r="D34" s="375"/>
      <c r="E34" s="278"/>
      <c r="F34" s="279"/>
      <c r="G34" s="376"/>
      <c r="H34" s="377"/>
      <c r="I34" s="377"/>
      <c r="J34" s="378"/>
      <c r="K34" s="343"/>
      <c r="L34" s="301"/>
      <c r="M34" s="208"/>
      <c r="N34" s="208"/>
      <c r="O34" s="208"/>
      <c r="P34" s="208"/>
      <c r="Q34" s="352"/>
      <c r="R34" s="352"/>
      <c r="S34" s="208"/>
      <c r="T34" s="208"/>
      <c r="U34" s="343"/>
      <c r="V34" s="344"/>
      <c r="W34" s="344"/>
      <c r="X34" s="344"/>
      <c r="Y34" s="344"/>
      <c r="Z34" s="344"/>
      <c r="AA34" s="344"/>
      <c r="AB34" s="344"/>
      <c r="AC34" s="344"/>
      <c r="AD34" s="344"/>
      <c r="AE34" s="344"/>
      <c r="AF34" s="345"/>
      <c r="AG34" s="375"/>
      <c r="AH34" s="214"/>
      <c r="AI34" s="609"/>
      <c r="AJ34" s="610"/>
      <c r="AK34" s="364"/>
      <c r="AL34" s="396"/>
      <c r="AM34" s="362"/>
      <c r="AN34" s="356"/>
      <c r="AO34" s="1533" t="s">
        <v>167</v>
      </c>
      <c r="AP34" s="362">
        <v>5</v>
      </c>
      <c r="AQ34" s="363" t="s">
        <v>168</v>
      </c>
      <c r="AR34" s="358">
        <f>ROUND(Q32*$AI$20,0)-AP34</f>
        <v>1119</v>
      </c>
      <c r="AS34" s="268"/>
    </row>
    <row r="35" spans="1:45" ht="14.25">
      <c r="A35" s="243">
        <v>71</v>
      </c>
      <c r="B35" s="351" t="s">
        <v>2143</v>
      </c>
      <c r="C35" s="244" t="s">
        <v>2144</v>
      </c>
      <c r="D35" s="375"/>
      <c r="E35" s="278"/>
      <c r="F35" s="279"/>
      <c r="G35" s="376"/>
      <c r="H35" s="377"/>
      <c r="I35" s="377"/>
      <c r="J35" s="378"/>
      <c r="K35" s="343"/>
      <c r="L35" s="301"/>
      <c r="M35" s="208"/>
      <c r="N35" s="208"/>
      <c r="O35" s="208"/>
      <c r="P35" s="208"/>
      <c r="Q35" s="352"/>
      <c r="R35" s="352"/>
      <c r="S35" s="208"/>
      <c r="T35" s="208"/>
      <c r="U35" s="343"/>
      <c r="V35" s="344"/>
      <c r="W35" s="344"/>
      <c r="X35" s="344"/>
      <c r="Y35" s="344"/>
      <c r="Z35" s="344"/>
      <c r="AA35" s="344"/>
      <c r="AB35" s="344"/>
      <c r="AC35" s="344"/>
      <c r="AD35" s="344"/>
      <c r="AE35" s="344"/>
      <c r="AF35" s="345"/>
      <c r="AG35" s="375"/>
      <c r="AH35" s="214"/>
      <c r="AI35" s="609"/>
      <c r="AJ35" s="610"/>
      <c r="AK35" s="1536" t="s">
        <v>161</v>
      </c>
      <c r="AL35" s="364" t="s">
        <v>162</v>
      </c>
      <c r="AM35" s="362" t="s">
        <v>163</v>
      </c>
      <c r="AN35" s="356">
        <v>0.7</v>
      </c>
      <c r="AO35" s="1534"/>
      <c r="AP35" s="365"/>
      <c r="AQ35" s="366"/>
      <c r="AR35" s="358">
        <f>ROUND(ROUND(Q32*$AI$20,0)*AN35,0)-AP34</f>
        <v>782</v>
      </c>
      <c r="AS35" s="268"/>
    </row>
    <row r="36" spans="1:45" ht="14.25">
      <c r="A36" s="243">
        <v>71</v>
      </c>
      <c r="B36" s="351" t="s">
        <v>2145</v>
      </c>
      <c r="C36" s="244" t="s">
        <v>2146</v>
      </c>
      <c r="D36" s="375"/>
      <c r="E36" s="278"/>
      <c r="F36" s="279"/>
      <c r="G36" s="376"/>
      <c r="H36" s="377"/>
      <c r="I36" s="377"/>
      <c r="J36" s="378"/>
      <c r="K36" s="343"/>
      <c r="L36" s="301"/>
      <c r="M36" s="208"/>
      <c r="N36" s="208"/>
      <c r="O36" s="208"/>
      <c r="P36" s="208"/>
      <c r="Q36" s="352"/>
      <c r="R36" s="352"/>
      <c r="S36" s="208"/>
      <c r="T36" s="208"/>
      <c r="U36" s="343"/>
      <c r="V36" s="344"/>
      <c r="W36" s="344"/>
      <c r="X36" s="344"/>
      <c r="Y36" s="344"/>
      <c r="Z36" s="344"/>
      <c r="AA36" s="344"/>
      <c r="AB36" s="344"/>
      <c r="AC36" s="344"/>
      <c r="AD36" s="344"/>
      <c r="AE36" s="344"/>
      <c r="AF36" s="345"/>
      <c r="AG36" s="375"/>
      <c r="AH36" s="214"/>
      <c r="AI36" s="609"/>
      <c r="AJ36" s="610"/>
      <c r="AK36" s="1537"/>
      <c r="AL36" s="353" t="s">
        <v>165</v>
      </c>
      <c r="AM36" s="354" t="s">
        <v>163</v>
      </c>
      <c r="AN36" s="355">
        <v>0.5</v>
      </c>
      <c r="AO36" s="1535"/>
      <c r="AP36" s="367"/>
      <c r="AQ36" s="368"/>
      <c r="AR36" s="358">
        <f>ROUND(ROUND(Q32*$AI$20,0)*AN36,0)-AP34</f>
        <v>557</v>
      </c>
      <c r="AS36" s="268"/>
    </row>
    <row r="37" spans="1:45" ht="14.25">
      <c r="A37" s="229">
        <v>71</v>
      </c>
      <c r="B37" s="337">
        <v>8127</v>
      </c>
      <c r="C37" s="254" t="s">
        <v>2147</v>
      </c>
      <c r="D37" s="375"/>
      <c r="E37" s="278"/>
      <c r="F37" s="279"/>
      <c r="G37" s="245"/>
      <c r="H37" s="208"/>
      <c r="I37" s="208"/>
      <c r="J37" s="388"/>
      <c r="K37" s="343"/>
      <c r="L37" s="301"/>
      <c r="M37" s="301"/>
      <c r="N37" s="301"/>
      <c r="O37" s="301"/>
      <c r="P37" s="301"/>
      <c r="Q37" s="352"/>
      <c r="R37" s="352"/>
      <c r="S37" s="208"/>
      <c r="T37" s="385"/>
      <c r="U37" s="369" t="s">
        <v>172</v>
      </c>
      <c r="V37" s="370"/>
      <c r="W37" s="370"/>
      <c r="X37" s="370"/>
      <c r="Y37" s="370"/>
      <c r="Z37" s="370"/>
      <c r="AA37" s="370"/>
      <c r="AB37" s="370"/>
      <c r="AC37" s="370"/>
      <c r="AD37" s="370"/>
      <c r="AE37" s="370"/>
      <c r="AF37" s="371"/>
      <c r="AG37" s="379"/>
      <c r="AH37" s="344"/>
      <c r="AI37" s="344"/>
      <c r="AJ37" s="345"/>
      <c r="AK37" s="369"/>
      <c r="AL37" s="370"/>
      <c r="AM37" s="372"/>
      <c r="AN37" s="373"/>
      <c r="AO37" s="373"/>
      <c r="AP37" s="373"/>
      <c r="AQ37" s="374"/>
      <c r="AR37" s="342">
        <f>ROUND(ROUND(Q32*AD38,0)*$AI$20,0)</f>
        <v>1085</v>
      </c>
      <c r="AS37" s="268"/>
    </row>
    <row r="38" spans="1:45" ht="14.25">
      <c r="A38" s="229">
        <v>71</v>
      </c>
      <c r="B38" s="337">
        <v>8128</v>
      </c>
      <c r="C38" s="254" t="s">
        <v>2148</v>
      </c>
      <c r="D38" s="375"/>
      <c r="E38" s="278"/>
      <c r="F38" s="279"/>
      <c r="G38" s="245"/>
      <c r="H38" s="208"/>
      <c r="I38" s="208"/>
      <c r="J38" s="388"/>
      <c r="K38" s="343"/>
      <c r="L38" s="301"/>
      <c r="M38" s="301"/>
      <c r="N38" s="301"/>
      <c r="O38" s="301"/>
      <c r="P38" s="301"/>
      <c r="Q38" s="352"/>
      <c r="R38" s="352"/>
      <c r="S38" s="208"/>
      <c r="T38" s="385"/>
      <c r="U38" s="379" t="s">
        <v>174</v>
      </c>
      <c r="V38" s="344"/>
      <c r="W38" s="344"/>
      <c r="X38" s="344"/>
      <c r="Y38" s="344"/>
      <c r="Z38" s="344"/>
      <c r="AA38" s="344"/>
      <c r="AB38" s="344"/>
      <c r="AC38" s="214" t="s">
        <v>163</v>
      </c>
      <c r="AD38" s="1541">
        <v>0.96499999999999997</v>
      </c>
      <c r="AE38" s="1541"/>
      <c r="AF38" s="345"/>
      <c r="AG38" s="379"/>
      <c r="AH38" s="344"/>
      <c r="AI38" s="344"/>
      <c r="AJ38" s="345"/>
      <c r="AK38" s="1539" t="s">
        <v>161</v>
      </c>
      <c r="AL38" s="346" t="s">
        <v>162</v>
      </c>
      <c r="AM38" s="347" t="s">
        <v>163</v>
      </c>
      <c r="AN38" s="348">
        <v>0.7</v>
      </c>
      <c r="AO38" s="348"/>
      <c r="AP38" s="348"/>
      <c r="AQ38" s="349"/>
      <c r="AR38" s="350">
        <f>ROUND(ROUND(ROUND(Q32*AD38:AD38,0)*$AI$20,0)*AN38,0)</f>
        <v>760</v>
      </c>
      <c r="AS38" s="268"/>
    </row>
    <row r="39" spans="1:45" ht="14.25">
      <c r="A39" s="243">
        <v>71</v>
      </c>
      <c r="B39" s="351" t="s">
        <v>2149</v>
      </c>
      <c r="C39" s="244" t="s">
        <v>2150</v>
      </c>
      <c r="D39" s="375"/>
      <c r="E39" s="278"/>
      <c r="F39" s="279"/>
      <c r="G39" s="376"/>
      <c r="H39" s="377"/>
      <c r="I39" s="377"/>
      <c r="J39" s="378"/>
      <c r="K39" s="343"/>
      <c r="L39" s="301"/>
      <c r="M39" s="208"/>
      <c r="N39" s="208"/>
      <c r="O39" s="208"/>
      <c r="P39" s="208"/>
      <c r="Q39" s="352"/>
      <c r="R39" s="352"/>
      <c r="S39" s="208"/>
      <c r="T39" s="208"/>
      <c r="U39" s="343"/>
      <c r="V39" s="344"/>
      <c r="W39" s="344"/>
      <c r="X39" s="344"/>
      <c r="Y39" s="344"/>
      <c r="Z39" s="344"/>
      <c r="AA39" s="344"/>
      <c r="AB39" s="344"/>
      <c r="AC39" s="344"/>
      <c r="AD39" s="344"/>
      <c r="AE39" s="344"/>
      <c r="AF39" s="345"/>
      <c r="AG39" s="375"/>
      <c r="AH39" s="214"/>
      <c r="AI39" s="609"/>
      <c r="AJ39" s="610"/>
      <c r="AK39" s="1540"/>
      <c r="AL39" s="353" t="s">
        <v>165</v>
      </c>
      <c r="AM39" s="354" t="s">
        <v>163</v>
      </c>
      <c r="AN39" s="355">
        <v>0.5</v>
      </c>
      <c r="AO39" s="356"/>
      <c r="AP39" s="356"/>
      <c r="AQ39" s="395"/>
      <c r="AR39" s="358">
        <f>ROUND(ROUND(ROUND(Q32*AD38,0)*$AI$20,0)*AN39,0)</f>
        <v>543</v>
      </c>
      <c r="AS39" s="268"/>
    </row>
    <row r="40" spans="1:45" ht="14.25">
      <c r="A40" s="243">
        <v>71</v>
      </c>
      <c r="B40" s="351" t="s">
        <v>2151</v>
      </c>
      <c r="C40" s="244" t="s">
        <v>2152</v>
      </c>
      <c r="D40" s="375"/>
      <c r="E40" s="278"/>
      <c r="F40" s="279"/>
      <c r="G40" s="376"/>
      <c r="H40" s="377"/>
      <c r="I40" s="377"/>
      <c r="J40" s="378"/>
      <c r="K40" s="343"/>
      <c r="L40" s="301"/>
      <c r="M40" s="208"/>
      <c r="N40" s="208"/>
      <c r="O40" s="208"/>
      <c r="P40" s="208"/>
      <c r="Q40" s="352"/>
      <c r="R40" s="352"/>
      <c r="S40" s="208"/>
      <c r="T40" s="208"/>
      <c r="U40" s="343"/>
      <c r="V40" s="344"/>
      <c r="W40" s="344"/>
      <c r="X40" s="344"/>
      <c r="Y40" s="344"/>
      <c r="Z40" s="344"/>
      <c r="AA40" s="344"/>
      <c r="AB40" s="344"/>
      <c r="AC40" s="344"/>
      <c r="AD40" s="344"/>
      <c r="AE40" s="344"/>
      <c r="AF40" s="345"/>
      <c r="AG40" s="375"/>
      <c r="AH40" s="214"/>
      <c r="AI40" s="609"/>
      <c r="AJ40" s="610"/>
      <c r="AK40" s="364"/>
      <c r="AL40" s="396"/>
      <c r="AM40" s="362"/>
      <c r="AN40" s="356"/>
      <c r="AO40" s="1533" t="s">
        <v>167</v>
      </c>
      <c r="AP40" s="362">
        <v>5</v>
      </c>
      <c r="AQ40" s="363" t="s">
        <v>168</v>
      </c>
      <c r="AR40" s="358">
        <f>ROUND(ROUND(Q32*AD38,0)*$AI$20,0)-AP40</f>
        <v>1080</v>
      </c>
      <c r="AS40" s="268"/>
    </row>
    <row r="41" spans="1:45" ht="14.25">
      <c r="A41" s="243">
        <v>71</v>
      </c>
      <c r="B41" s="351" t="s">
        <v>2153</v>
      </c>
      <c r="C41" s="244" t="s">
        <v>2154</v>
      </c>
      <c r="D41" s="375"/>
      <c r="E41" s="278"/>
      <c r="F41" s="279"/>
      <c r="G41" s="376"/>
      <c r="H41" s="377"/>
      <c r="I41" s="377"/>
      <c r="J41" s="378"/>
      <c r="K41" s="343"/>
      <c r="L41" s="301"/>
      <c r="M41" s="208"/>
      <c r="N41" s="208"/>
      <c r="O41" s="208"/>
      <c r="P41" s="208"/>
      <c r="Q41" s="352"/>
      <c r="R41" s="352"/>
      <c r="S41" s="208"/>
      <c r="T41" s="208"/>
      <c r="U41" s="343"/>
      <c r="V41" s="344"/>
      <c r="W41" s="344"/>
      <c r="X41" s="344"/>
      <c r="Y41" s="344"/>
      <c r="Z41" s="344"/>
      <c r="AA41" s="344"/>
      <c r="AB41" s="344"/>
      <c r="AC41" s="344"/>
      <c r="AD41" s="344"/>
      <c r="AE41" s="344"/>
      <c r="AF41" s="345"/>
      <c r="AG41" s="375"/>
      <c r="AH41" s="214"/>
      <c r="AI41" s="609"/>
      <c r="AJ41" s="610"/>
      <c r="AK41" s="1536" t="s">
        <v>161</v>
      </c>
      <c r="AL41" s="364" t="s">
        <v>162</v>
      </c>
      <c r="AM41" s="362" t="s">
        <v>163</v>
      </c>
      <c r="AN41" s="356">
        <v>0.7</v>
      </c>
      <c r="AO41" s="1534"/>
      <c r="AP41" s="365"/>
      <c r="AQ41" s="366"/>
      <c r="AR41" s="358">
        <f>ROUND(ROUND(ROUND(Q32*AD38,0)*$AI$20,0)*AN41,0)-AP40</f>
        <v>755</v>
      </c>
      <c r="AS41" s="268"/>
    </row>
    <row r="42" spans="1:45" ht="14.25">
      <c r="A42" s="243">
        <v>71</v>
      </c>
      <c r="B42" s="351" t="s">
        <v>2155</v>
      </c>
      <c r="C42" s="244" t="s">
        <v>2156</v>
      </c>
      <c r="D42" s="375"/>
      <c r="E42" s="278"/>
      <c r="F42" s="279"/>
      <c r="G42" s="376"/>
      <c r="H42" s="377"/>
      <c r="I42" s="377"/>
      <c r="J42" s="378"/>
      <c r="K42" s="308"/>
      <c r="L42" s="304"/>
      <c r="M42" s="216"/>
      <c r="N42" s="216"/>
      <c r="O42" s="216"/>
      <c r="P42" s="216"/>
      <c r="Q42" s="387"/>
      <c r="R42" s="387"/>
      <c r="S42" s="216"/>
      <c r="T42" s="216"/>
      <c r="U42" s="308"/>
      <c r="V42" s="380"/>
      <c r="W42" s="380"/>
      <c r="X42" s="380"/>
      <c r="Y42" s="380"/>
      <c r="Z42" s="380"/>
      <c r="AA42" s="380"/>
      <c r="AB42" s="380"/>
      <c r="AC42" s="380"/>
      <c r="AD42" s="380"/>
      <c r="AE42" s="380"/>
      <c r="AF42" s="381"/>
      <c r="AG42" s="375"/>
      <c r="AH42" s="214"/>
      <c r="AI42" s="609"/>
      <c r="AJ42" s="610"/>
      <c r="AK42" s="1537"/>
      <c r="AL42" s="353" t="s">
        <v>165</v>
      </c>
      <c r="AM42" s="354" t="s">
        <v>163</v>
      </c>
      <c r="AN42" s="355">
        <v>0.5</v>
      </c>
      <c r="AO42" s="1535"/>
      <c r="AP42" s="367"/>
      <c r="AQ42" s="368"/>
      <c r="AR42" s="358">
        <f>ROUND(ROUND(ROUND(Q32*AD38,0)*$AI$20,0)*AN42,0)-AP40</f>
        <v>538</v>
      </c>
      <c r="AS42" s="268"/>
    </row>
    <row r="43" spans="1:45" ht="14.25">
      <c r="A43" s="229">
        <v>71</v>
      </c>
      <c r="B43" s="337">
        <v>8129</v>
      </c>
      <c r="C43" s="254" t="s">
        <v>2157</v>
      </c>
      <c r="D43" s="375"/>
      <c r="E43" s="278"/>
      <c r="F43" s="279"/>
      <c r="G43" s="245"/>
      <c r="H43" s="208"/>
      <c r="I43" s="208"/>
      <c r="J43" s="388"/>
      <c r="K43" s="208" t="s">
        <v>208</v>
      </c>
      <c r="L43" s="301"/>
      <c r="M43" s="301"/>
      <c r="N43" s="301"/>
      <c r="O43" s="301"/>
      <c r="P43" s="301"/>
      <c r="Q43" s="352"/>
      <c r="R43" s="352"/>
      <c r="S43" s="208"/>
      <c r="T43" s="208"/>
      <c r="U43" s="245"/>
      <c r="V43" s="392"/>
      <c r="W43" s="392"/>
      <c r="X43" s="392"/>
      <c r="Y43" s="392"/>
      <c r="Z43" s="392"/>
      <c r="AA43" s="392"/>
      <c r="AB43" s="392"/>
      <c r="AC43" s="392"/>
      <c r="AD43" s="392"/>
      <c r="AE43" s="392"/>
      <c r="AF43" s="393"/>
      <c r="AG43" s="611"/>
      <c r="AH43" s="392"/>
      <c r="AI43" s="392"/>
      <c r="AJ43" s="393"/>
      <c r="AK43" s="340"/>
      <c r="AL43" s="338"/>
      <c r="AM43" s="334"/>
      <c r="AN43" s="383"/>
      <c r="AO43" s="383"/>
      <c r="AP43" s="383"/>
      <c r="AQ43" s="384"/>
      <c r="AR43" s="342">
        <f>ROUND(Q44*$AI$20,0)</f>
        <v>624</v>
      </c>
      <c r="AS43" s="268"/>
    </row>
    <row r="44" spans="1:45" ht="14.25">
      <c r="A44" s="229">
        <v>71</v>
      </c>
      <c r="B44" s="337">
        <v>8130</v>
      </c>
      <c r="C44" s="254" t="s">
        <v>2158</v>
      </c>
      <c r="D44" s="375"/>
      <c r="E44" s="278"/>
      <c r="F44" s="279"/>
      <c r="G44" s="245"/>
      <c r="H44" s="208"/>
      <c r="I44" s="208"/>
      <c r="J44" s="388"/>
      <c r="K44" s="301"/>
      <c r="L44" s="301"/>
      <c r="M44" s="301"/>
      <c r="N44" s="301"/>
      <c r="O44" s="301"/>
      <c r="P44" s="301"/>
      <c r="Q44" s="1538">
        <f>'26障害児入所施設(基本１） '!$Q$44</f>
        <v>891</v>
      </c>
      <c r="R44" s="1538"/>
      <c r="S44" s="208" t="s">
        <v>18</v>
      </c>
      <c r="T44" s="385"/>
      <c r="U44" s="245"/>
      <c r="V44" s="344"/>
      <c r="W44" s="344"/>
      <c r="X44" s="344"/>
      <c r="Y44" s="344"/>
      <c r="Z44" s="344"/>
      <c r="AA44" s="344"/>
      <c r="AB44" s="344"/>
      <c r="AC44" s="344"/>
      <c r="AD44" s="344"/>
      <c r="AE44" s="344"/>
      <c r="AF44" s="345"/>
      <c r="AG44" s="379"/>
      <c r="AH44" s="344"/>
      <c r="AI44" s="344"/>
      <c r="AJ44" s="345"/>
      <c r="AK44" s="1539" t="s">
        <v>161</v>
      </c>
      <c r="AL44" s="346" t="s">
        <v>162</v>
      </c>
      <c r="AM44" s="347" t="s">
        <v>163</v>
      </c>
      <c r="AN44" s="348">
        <v>0.7</v>
      </c>
      <c r="AO44" s="348"/>
      <c r="AP44" s="348"/>
      <c r="AQ44" s="349"/>
      <c r="AR44" s="350">
        <f>ROUND(ROUND(Q44*$AI$20,0)*AN44,0)</f>
        <v>437</v>
      </c>
      <c r="AS44" s="268"/>
    </row>
    <row r="45" spans="1:45" ht="14.25">
      <c r="A45" s="243">
        <v>71</v>
      </c>
      <c r="B45" s="351" t="s">
        <v>2159</v>
      </c>
      <c r="C45" s="244" t="s">
        <v>2160</v>
      </c>
      <c r="D45" s="375"/>
      <c r="E45" s="278"/>
      <c r="F45" s="279"/>
      <c r="G45" s="376"/>
      <c r="H45" s="377"/>
      <c r="I45" s="377"/>
      <c r="J45" s="378"/>
      <c r="K45" s="301"/>
      <c r="L45" s="301"/>
      <c r="M45" s="208"/>
      <c r="N45" s="208"/>
      <c r="O45" s="208"/>
      <c r="P45" s="208"/>
      <c r="Q45" s="352"/>
      <c r="R45" s="352"/>
      <c r="S45" s="208"/>
      <c r="T45" s="208"/>
      <c r="U45" s="343"/>
      <c r="V45" s="344"/>
      <c r="W45" s="344"/>
      <c r="X45" s="344"/>
      <c r="Y45" s="344"/>
      <c r="Z45" s="344"/>
      <c r="AA45" s="344"/>
      <c r="AB45" s="344"/>
      <c r="AC45" s="344"/>
      <c r="AD45" s="344"/>
      <c r="AE45" s="344"/>
      <c r="AF45" s="345"/>
      <c r="AG45" s="375"/>
      <c r="AH45" s="214"/>
      <c r="AI45" s="609"/>
      <c r="AJ45" s="610"/>
      <c r="AK45" s="1540"/>
      <c r="AL45" s="353" t="s">
        <v>165</v>
      </c>
      <c r="AM45" s="354" t="s">
        <v>163</v>
      </c>
      <c r="AN45" s="355">
        <v>0.5</v>
      </c>
      <c r="AO45" s="356"/>
      <c r="AP45" s="356"/>
      <c r="AQ45" s="395"/>
      <c r="AR45" s="358">
        <f>ROUND(ROUND(Q44*$AI$20,0)*AN45,0)</f>
        <v>312</v>
      </c>
      <c r="AS45" s="268"/>
    </row>
    <row r="46" spans="1:45" ht="14.25">
      <c r="A46" s="243">
        <v>71</v>
      </c>
      <c r="B46" s="351" t="s">
        <v>2161</v>
      </c>
      <c r="C46" s="244" t="s">
        <v>2162</v>
      </c>
      <c r="D46" s="375"/>
      <c r="E46" s="278"/>
      <c r="F46" s="279"/>
      <c r="G46" s="376"/>
      <c r="H46" s="377"/>
      <c r="I46" s="377"/>
      <c r="J46" s="378"/>
      <c r="K46" s="301"/>
      <c r="L46" s="301"/>
      <c r="M46" s="208"/>
      <c r="N46" s="208"/>
      <c r="O46" s="208"/>
      <c r="P46" s="208"/>
      <c r="Q46" s="352"/>
      <c r="R46" s="352"/>
      <c r="S46" s="208"/>
      <c r="T46" s="208"/>
      <c r="U46" s="343"/>
      <c r="V46" s="344"/>
      <c r="W46" s="344"/>
      <c r="X46" s="344"/>
      <c r="Y46" s="344"/>
      <c r="Z46" s="344"/>
      <c r="AA46" s="344"/>
      <c r="AB46" s="344"/>
      <c r="AC46" s="344"/>
      <c r="AD46" s="344"/>
      <c r="AE46" s="344"/>
      <c r="AF46" s="345"/>
      <c r="AG46" s="375"/>
      <c r="AH46" s="214"/>
      <c r="AI46" s="609"/>
      <c r="AJ46" s="610"/>
      <c r="AK46" s="364"/>
      <c r="AL46" s="396"/>
      <c r="AM46" s="362"/>
      <c r="AN46" s="356"/>
      <c r="AO46" s="1533" t="s">
        <v>167</v>
      </c>
      <c r="AP46" s="362">
        <v>5</v>
      </c>
      <c r="AQ46" s="363" t="s">
        <v>168</v>
      </c>
      <c r="AR46" s="358">
        <f>ROUND(Q44*$AI$20,0)-AP46</f>
        <v>619</v>
      </c>
      <c r="AS46" s="268"/>
    </row>
    <row r="47" spans="1:45" ht="14.25">
      <c r="A47" s="243">
        <v>71</v>
      </c>
      <c r="B47" s="351" t="s">
        <v>2163</v>
      </c>
      <c r="C47" s="244" t="s">
        <v>2164</v>
      </c>
      <c r="D47" s="375"/>
      <c r="E47" s="278"/>
      <c r="F47" s="279"/>
      <c r="G47" s="376"/>
      <c r="H47" s="377"/>
      <c r="I47" s="377"/>
      <c r="J47" s="378"/>
      <c r="K47" s="301"/>
      <c r="L47" s="301"/>
      <c r="M47" s="208"/>
      <c r="N47" s="208"/>
      <c r="O47" s="208"/>
      <c r="P47" s="208"/>
      <c r="Q47" s="352"/>
      <c r="R47" s="352"/>
      <c r="S47" s="208"/>
      <c r="T47" s="208"/>
      <c r="U47" s="343"/>
      <c r="V47" s="344"/>
      <c r="W47" s="344"/>
      <c r="X47" s="344"/>
      <c r="Y47" s="344"/>
      <c r="Z47" s="344"/>
      <c r="AA47" s="344"/>
      <c r="AB47" s="344"/>
      <c r="AC47" s="344"/>
      <c r="AD47" s="344"/>
      <c r="AE47" s="344"/>
      <c r="AF47" s="345"/>
      <c r="AG47" s="375"/>
      <c r="AH47" s="214"/>
      <c r="AI47" s="609"/>
      <c r="AJ47" s="610"/>
      <c r="AK47" s="1536" t="s">
        <v>161</v>
      </c>
      <c r="AL47" s="364" t="s">
        <v>162</v>
      </c>
      <c r="AM47" s="362" t="s">
        <v>163</v>
      </c>
      <c r="AN47" s="356">
        <v>0.7</v>
      </c>
      <c r="AO47" s="1534"/>
      <c r="AP47" s="365"/>
      <c r="AQ47" s="366"/>
      <c r="AR47" s="358">
        <f>ROUND(ROUND(Q44*$AI$20,0)*AN47,0)-AP46</f>
        <v>432</v>
      </c>
      <c r="AS47" s="268"/>
    </row>
    <row r="48" spans="1:45" ht="14.25">
      <c r="A48" s="243">
        <v>71</v>
      </c>
      <c r="B48" s="351" t="s">
        <v>2165</v>
      </c>
      <c r="C48" s="244" t="s">
        <v>2166</v>
      </c>
      <c r="D48" s="375"/>
      <c r="E48" s="278"/>
      <c r="F48" s="279"/>
      <c r="G48" s="376"/>
      <c r="H48" s="377"/>
      <c r="I48" s="377"/>
      <c r="J48" s="378"/>
      <c r="K48" s="301"/>
      <c r="L48" s="301"/>
      <c r="M48" s="208"/>
      <c r="N48" s="208"/>
      <c r="O48" s="208"/>
      <c r="P48" s="208"/>
      <c r="Q48" s="352"/>
      <c r="R48" s="352"/>
      <c r="S48" s="208"/>
      <c r="T48" s="208"/>
      <c r="U48" s="308"/>
      <c r="V48" s="380"/>
      <c r="W48" s="380"/>
      <c r="X48" s="380"/>
      <c r="Y48" s="380"/>
      <c r="Z48" s="380"/>
      <c r="AA48" s="380"/>
      <c r="AB48" s="380"/>
      <c r="AC48" s="380"/>
      <c r="AD48" s="380"/>
      <c r="AE48" s="380"/>
      <c r="AF48" s="381"/>
      <c r="AG48" s="375"/>
      <c r="AH48" s="214"/>
      <c r="AI48" s="609"/>
      <c r="AJ48" s="610"/>
      <c r="AK48" s="1537"/>
      <c r="AL48" s="353" t="s">
        <v>165</v>
      </c>
      <c r="AM48" s="354" t="s">
        <v>163</v>
      </c>
      <c r="AN48" s="355">
        <v>0.5</v>
      </c>
      <c r="AO48" s="1535"/>
      <c r="AP48" s="367"/>
      <c r="AQ48" s="368"/>
      <c r="AR48" s="358">
        <f>ROUND(ROUND(Q44*$AI$20,0)*AN48,0)-AP46</f>
        <v>307</v>
      </c>
      <c r="AS48" s="268"/>
    </row>
    <row r="49" spans="1:45" ht="14.25">
      <c r="A49" s="229">
        <v>71</v>
      </c>
      <c r="B49" s="337">
        <v>8131</v>
      </c>
      <c r="C49" s="254" t="s">
        <v>2167</v>
      </c>
      <c r="D49" s="375"/>
      <c r="E49" s="278"/>
      <c r="F49" s="279"/>
      <c r="G49" s="245"/>
      <c r="H49" s="208"/>
      <c r="I49" s="208"/>
      <c r="J49" s="388"/>
      <c r="K49" s="343"/>
      <c r="L49" s="301"/>
      <c r="M49" s="301"/>
      <c r="N49" s="301"/>
      <c r="O49" s="301"/>
      <c r="P49" s="301"/>
      <c r="Q49" s="352"/>
      <c r="R49" s="352"/>
      <c r="S49" s="208"/>
      <c r="T49" s="385"/>
      <c r="U49" s="379" t="s">
        <v>172</v>
      </c>
      <c r="V49" s="344"/>
      <c r="W49" s="344"/>
      <c r="X49" s="344"/>
      <c r="Y49" s="344"/>
      <c r="Z49" s="344"/>
      <c r="AA49" s="344"/>
      <c r="AB49" s="344"/>
      <c r="AC49" s="344"/>
      <c r="AD49" s="344"/>
      <c r="AE49" s="344"/>
      <c r="AF49" s="345"/>
      <c r="AG49" s="379"/>
      <c r="AH49" s="344"/>
      <c r="AI49" s="344"/>
      <c r="AJ49" s="345"/>
      <c r="AK49" s="369"/>
      <c r="AL49" s="370"/>
      <c r="AM49" s="372"/>
      <c r="AN49" s="373"/>
      <c r="AO49" s="373"/>
      <c r="AP49" s="373"/>
      <c r="AQ49" s="374"/>
      <c r="AR49" s="342">
        <f>ROUND(ROUND(Q44*AD50,0)*$AI$20,0)</f>
        <v>602</v>
      </c>
      <c r="AS49" s="268"/>
    </row>
    <row r="50" spans="1:45" ht="14.25">
      <c r="A50" s="229">
        <v>71</v>
      </c>
      <c r="B50" s="337">
        <v>8132</v>
      </c>
      <c r="C50" s="254" t="s">
        <v>2168</v>
      </c>
      <c r="D50" s="375"/>
      <c r="E50" s="278"/>
      <c r="F50" s="279"/>
      <c r="G50" s="245"/>
      <c r="H50" s="208"/>
      <c r="I50" s="208"/>
      <c r="J50" s="388"/>
      <c r="K50" s="343"/>
      <c r="L50" s="301"/>
      <c r="M50" s="301"/>
      <c r="N50" s="301"/>
      <c r="O50" s="301"/>
      <c r="P50" s="301"/>
      <c r="Q50" s="352"/>
      <c r="R50" s="352"/>
      <c r="S50" s="208"/>
      <c r="T50" s="385"/>
      <c r="U50" s="379" t="s">
        <v>174</v>
      </c>
      <c r="V50" s="344"/>
      <c r="W50" s="344"/>
      <c r="X50" s="344"/>
      <c r="Y50" s="344"/>
      <c r="Z50" s="344"/>
      <c r="AA50" s="344"/>
      <c r="AB50" s="344"/>
      <c r="AC50" s="214" t="s">
        <v>163</v>
      </c>
      <c r="AD50" s="1541">
        <v>0.96499999999999997</v>
      </c>
      <c r="AE50" s="1541"/>
      <c r="AF50" s="345"/>
      <c r="AG50" s="379"/>
      <c r="AH50" s="344"/>
      <c r="AI50" s="344"/>
      <c r="AJ50" s="345"/>
      <c r="AK50" s="1539" t="s">
        <v>161</v>
      </c>
      <c r="AL50" s="346" t="s">
        <v>162</v>
      </c>
      <c r="AM50" s="347" t="s">
        <v>163</v>
      </c>
      <c r="AN50" s="348">
        <v>0.7</v>
      </c>
      <c r="AO50" s="348"/>
      <c r="AP50" s="348"/>
      <c r="AQ50" s="349"/>
      <c r="AR50" s="350">
        <f>ROUND(ROUND(ROUND(Q44*AD50:AD50,0)*$AI$20,0)*AN50,0)</f>
        <v>421</v>
      </c>
      <c r="AS50" s="268"/>
    </row>
    <row r="51" spans="1:45" ht="14.25">
      <c r="A51" s="243">
        <v>71</v>
      </c>
      <c r="B51" s="351" t="s">
        <v>2169</v>
      </c>
      <c r="C51" s="244" t="s">
        <v>2170</v>
      </c>
      <c r="D51" s="375"/>
      <c r="E51" s="278"/>
      <c r="F51" s="279"/>
      <c r="G51" s="376"/>
      <c r="H51" s="377"/>
      <c r="I51" s="377"/>
      <c r="J51" s="378"/>
      <c r="K51" s="301"/>
      <c r="L51" s="301"/>
      <c r="M51" s="208"/>
      <c r="N51" s="208"/>
      <c r="O51" s="208"/>
      <c r="P51" s="208"/>
      <c r="Q51" s="352"/>
      <c r="R51" s="352"/>
      <c r="S51" s="208"/>
      <c r="T51" s="208"/>
      <c r="U51" s="343"/>
      <c r="V51" s="344"/>
      <c r="W51" s="344"/>
      <c r="X51" s="344"/>
      <c r="Y51" s="344"/>
      <c r="Z51" s="344"/>
      <c r="AA51" s="344"/>
      <c r="AB51" s="344"/>
      <c r="AC51" s="344"/>
      <c r="AD51" s="344"/>
      <c r="AE51" s="344"/>
      <c r="AF51" s="345"/>
      <c r="AG51" s="375"/>
      <c r="AH51" s="214"/>
      <c r="AI51" s="609"/>
      <c r="AJ51" s="610"/>
      <c r="AK51" s="1540"/>
      <c r="AL51" s="353" t="s">
        <v>165</v>
      </c>
      <c r="AM51" s="354" t="s">
        <v>163</v>
      </c>
      <c r="AN51" s="355">
        <v>0.5</v>
      </c>
      <c r="AO51" s="356"/>
      <c r="AP51" s="356"/>
      <c r="AQ51" s="395"/>
      <c r="AR51" s="358">
        <f>ROUND(ROUND(ROUND(Q44*AD50,0)*$AI$20,0)*AN51,0)</f>
        <v>301</v>
      </c>
      <c r="AS51" s="268"/>
    </row>
    <row r="52" spans="1:45" ht="14.25">
      <c r="A52" s="243">
        <v>71</v>
      </c>
      <c r="B52" s="351" t="s">
        <v>2171</v>
      </c>
      <c r="C52" s="244" t="s">
        <v>2172</v>
      </c>
      <c r="D52" s="375"/>
      <c r="E52" s="278"/>
      <c r="F52" s="279"/>
      <c r="G52" s="376"/>
      <c r="H52" s="377"/>
      <c r="I52" s="377"/>
      <c r="J52" s="378"/>
      <c r="K52" s="301"/>
      <c r="L52" s="301"/>
      <c r="M52" s="208"/>
      <c r="N52" s="208"/>
      <c r="O52" s="208"/>
      <c r="P52" s="208"/>
      <c r="Q52" s="352"/>
      <c r="R52" s="352"/>
      <c r="S52" s="208"/>
      <c r="T52" s="208"/>
      <c r="U52" s="343"/>
      <c r="V52" s="344"/>
      <c r="W52" s="344"/>
      <c r="X52" s="344"/>
      <c r="Y52" s="344"/>
      <c r="Z52" s="344"/>
      <c r="AA52" s="344"/>
      <c r="AB52" s="344"/>
      <c r="AC52" s="344"/>
      <c r="AD52" s="344"/>
      <c r="AE52" s="344"/>
      <c r="AF52" s="345"/>
      <c r="AG52" s="375"/>
      <c r="AH52" s="214"/>
      <c r="AI52" s="609"/>
      <c r="AJ52" s="610"/>
      <c r="AK52" s="364"/>
      <c r="AL52" s="396"/>
      <c r="AM52" s="362"/>
      <c r="AN52" s="356"/>
      <c r="AO52" s="1533" t="s">
        <v>167</v>
      </c>
      <c r="AP52" s="362">
        <v>5</v>
      </c>
      <c r="AQ52" s="363" t="s">
        <v>168</v>
      </c>
      <c r="AR52" s="358">
        <f>ROUND(ROUND(Q44*AD50,0)*$AI$20,0)-AP52</f>
        <v>597</v>
      </c>
      <c r="AS52" s="268"/>
    </row>
    <row r="53" spans="1:45" ht="14.25">
      <c r="A53" s="243">
        <v>71</v>
      </c>
      <c r="B53" s="351" t="s">
        <v>2173</v>
      </c>
      <c r="C53" s="244" t="s">
        <v>2174</v>
      </c>
      <c r="D53" s="375"/>
      <c r="E53" s="278"/>
      <c r="F53" s="279"/>
      <c r="G53" s="376"/>
      <c r="H53" s="377"/>
      <c r="I53" s="377"/>
      <c r="J53" s="378"/>
      <c r="K53" s="301"/>
      <c r="L53" s="301"/>
      <c r="M53" s="208"/>
      <c r="N53" s="208"/>
      <c r="O53" s="208"/>
      <c r="P53" s="208"/>
      <c r="Q53" s="352"/>
      <c r="R53" s="352"/>
      <c r="S53" s="208"/>
      <c r="T53" s="208"/>
      <c r="U53" s="343"/>
      <c r="V53" s="344"/>
      <c r="W53" s="344"/>
      <c r="X53" s="344"/>
      <c r="Y53" s="344"/>
      <c r="Z53" s="344"/>
      <c r="AA53" s="344"/>
      <c r="AB53" s="344"/>
      <c r="AC53" s="344"/>
      <c r="AD53" s="344"/>
      <c r="AE53" s="344"/>
      <c r="AF53" s="345"/>
      <c r="AG53" s="375"/>
      <c r="AH53" s="214"/>
      <c r="AI53" s="609"/>
      <c r="AJ53" s="610"/>
      <c r="AK53" s="1536" t="s">
        <v>161</v>
      </c>
      <c r="AL53" s="364" t="s">
        <v>162</v>
      </c>
      <c r="AM53" s="362" t="s">
        <v>163</v>
      </c>
      <c r="AN53" s="356">
        <v>0.7</v>
      </c>
      <c r="AO53" s="1534"/>
      <c r="AP53" s="365"/>
      <c r="AQ53" s="366"/>
      <c r="AR53" s="358">
        <f>ROUND(ROUND(ROUND(Q44*AD50,0)*$AI$20,0)*AN53,0)-AP52</f>
        <v>416</v>
      </c>
      <c r="AS53" s="268"/>
    </row>
    <row r="54" spans="1:45" ht="14.25">
      <c r="A54" s="243">
        <v>71</v>
      </c>
      <c r="B54" s="351" t="s">
        <v>2175</v>
      </c>
      <c r="C54" s="244" t="s">
        <v>2176</v>
      </c>
      <c r="D54" s="375"/>
      <c r="E54" s="278"/>
      <c r="F54" s="279"/>
      <c r="G54" s="612"/>
      <c r="H54" s="479"/>
      <c r="I54" s="479"/>
      <c r="J54" s="480"/>
      <c r="K54" s="304"/>
      <c r="L54" s="304"/>
      <c r="M54" s="216"/>
      <c r="N54" s="216"/>
      <c r="O54" s="216"/>
      <c r="P54" s="216"/>
      <c r="Q54" s="387"/>
      <c r="R54" s="387"/>
      <c r="S54" s="216"/>
      <c r="T54" s="216"/>
      <c r="U54" s="308"/>
      <c r="V54" s="380"/>
      <c r="W54" s="380"/>
      <c r="X54" s="380"/>
      <c r="Y54" s="380"/>
      <c r="Z54" s="380"/>
      <c r="AA54" s="380"/>
      <c r="AB54" s="380"/>
      <c r="AC54" s="380"/>
      <c r="AD54" s="380"/>
      <c r="AE54" s="380"/>
      <c r="AF54" s="381"/>
      <c r="AG54" s="375"/>
      <c r="AH54" s="214"/>
      <c r="AI54" s="609"/>
      <c r="AJ54" s="610"/>
      <c r="AK54" s="1537"/>
      <c r="AL54" s="353" t="s">
        <v>165</v>
      </c>
      <c r="AM54" s="354" t="s">
        <v>163</v>
      </c>
      <c r="AN54" s="355">
        <v>0.5</v>
      </c>
      <c r="AO54" s="1535"/>
      <c r="AP54" s="367"/>
      <c r="AQ54" s="368"/>
      <c r="AR54" s="358">
        <f>ROUND(ROUND(ROUND(Q44*AD50,0)*$AI$20,0)*AN54,0)-AP52</f>
        <v>296</v>
      </c>
      <c r="AS54" s="268"/>
    </row>
    <row r="55" spans="1:45" ht="14.25">
      <c r="A55" s="229">
        <v>71</v>
      </c>
      <c r="B55" s="337">
        <v>8141</v>
      </c>
      <c r="C55" s="254" t="s">
        <v>2177</v>
      </c>
      <c r="D55" s="375"/>
      <c r="E55" s="278"/>
      <c r="F55" s="279"/>
      <c r="G55" s="1545" t="s">
        <v>221</v>
      </c>
      <c r="H55" s="1546"/>
      <c r="I55" s="1546"/>
      <c r="J55" s="1547"/>
      <c r="K55" s="208" t="s">
        <v>181</v>
      </c>
      <c r="L55" s="208"/>
      <c r="M55" s="208"/>
      <c r="N55" s="208"/>
      <c r="O55" s="208"/>
      <c r="P55" s="208"/>
      <c r="Q55" s="613"/>
      <c r="R55" s="613"/>
      <c r="S55" s="208"/>
      <c r="T55" s="385"/>
      <c r="U55" s="245"/>
      <c r="V55" s="392"/>
      <c r="W55" s="392"/>
      <c r="X55" s="392"/>
      <c r="Y55" s="392"/>
      <c r="Z55" s="392"/>
      <c r="AA55" s="392"/>
      <c r="AB55" s="392"/>
      <c r="AC55" s="392"/>
      <c r="AD55" s="392"/>
      <c r="AE55" s="392"/>
      <c r="AF55" s="393"/>
      <c r="AG55" s="611"/>
      <c r="AH55" s="392"/>
      <c r="AI55" s="392"/>
      <c r="AJ55" s="393"/>
      <c r="AK55" s="340"/>
      <c r="AL55" s="338"/>
      <c r="AM55" s="334"/>
      <c r="AN55" s="383"/>
      <c r="AO55" s="383"/>
      <c r="AP55" s="383"/>
      <c r="AQ55" s="384"/>
      <c r="AR55" s="342">
        <f>ROUND(Q56*$AI$20,0)</f>
        <v>433</v>
      </c>
      <c r="AS55" s="268"/>
    </row>
    <row r="56" spans="1:45" ht="14.25">
      <c r="A56" s="229">
        <v>71</v>
      </c>
      <c r="B56" s="337">
        <v>8142</v>
      </c>
      <c r="C56" s="254" t="s">
        <v>2178</v>
      </c>
      <c r="D56" s="375"/>
      <c r="E56" s="278"/>
      <c r="F56" s="279"/>
      <c r="G56" s="1545"/>
      <c r="H56" s="1546"/>
      <c r="I56" s="1546"/>
      <c r="J56" s="1547"/>
      <c r="K56" s="245" t="s">
        <v>2179</v>
      </c>
      <c r="L56" s="208"/>
      <c r="M56" s="208"/>
      <c r="N56" s="208"/>
      <c r="O56" s="208"/>
      <c r="P56" s="208"/>
      <c r="Q56" s="1538">
        <f>'26障害児入所施設(基本１） '!$Q$56</f>
        <v>619</v>
      </c>
      <c r="R56" s="1538"/>
      <c r="S56" s="208" t="s">
        <v>18</v>
      </c>
      <c r="T56" s="385"/>
      <c r="U56" s="343"/>
      <c r="V56" s="344"/>
      <c r="W56" s="344"/>
      <c r="X56" s="344"/>
      <c r="Y56" s="344"/>
      <c r="Z56" s="344"/>
      <c r="AA56" s="344"/>
      <c r="AB56" s="344"/>
      <c r="AC56" s="344"/>
      <c r="AD56" s="344"/>
      <c r="AE56" s="344"/>
      <c r="AF56" s="345"/>
      <c r="AG56" s="379"/>
      <c r="AH56" s="344"/>
      <c r="AI56" s="344"/>
      <c r="AJ56" s="345"/>
      <c r="AK56" s="1539" t="s">
        <v>161</v>
      </c>
      <c r="AL56" s="346" t="s">
        <v>162</v>
      </c>
      <c r="AM56" s="347" t="s">
        <v>163</v>
      </c>
      <c r="AN56" s="348">
        <v>0.7</v>
      </c>
      <c r="AO56" s="348"/>
      <c r="AP56" s="348"/>
      <c r="AQ56" s="349"/>
      <c r="AR56" s="350">
        <f>ROUND(ROUND(Q56*$AI$20,0)*AN56,0)</f>
        <v>303</v>
      </c>
      <c r="AS56" s="268"/>
    </row>
    <row r="57" spans="1:45" ht="14.25">
      <c r="A57" s="243">
        <v>71</v>
      </c>
      <c r="B57" s="351" t="s">
        <v>2180</v>
      </c>
      <c r="C57" s="244" t="s">
        <v>2181</v>
      </c>
      <c r="D57" s="375"/>
      <c r="E57" s="278"/>
      <c r="F57" s="279"/>
      <c r="G57" s="1545"/>
      <c r="H57" s="1546"/>
      <c r="I57" s="1546"/>
      <c r="J57" s="1547"/>
      <c r="K57" s="301"/>
      <c r="L57" s="301"/>
      <c r="M57" s="208"/>
      <c r="N57" s="208"/>
      <c r="O57" s="208"/>
      <c r="P57" s="208"/>
      <c r="Q57" s="352"/>
      <c r="R57" s="352"/>
      <c r="S57" s="208"/>
      <c r="T57" s="208"/>
      <c r="U57" s="343"/>
      <c r="V57" s="344"/>
      <c r="W57" s="344"/>
      <c r="X57" s="344"/>
      <c r="Y57" s="344"/>
      <c r="Z57" s="344"/>
      <c r="AA57" s="344"/>
      <c r="AB57" s="344"/>
      <c r="AC57" s="344"/>
      <c r="AD57" s="344"/>
      <c r="AE57" s="344"/>
      <c r="AF57" s="345"/>
      <c r="AG57" s="375"/>
      <c r="AH57" s="214"/>
      <c r="AI57" s="609"/>
      <c r="AJ57" s="610"/>
      <c r="AK57" s="1540"/>
      <c r="AL57" s="353" t="s">
        <v>165</v>
      </c>
      <c r="AM57" s="354" t="s">
        <v>163</v>
      </c>
      <c r="AN57" s="355">
        <v>0.5</v>
      </c>
      <c r="AO57" s="356"/>
      <c r="AP57" s="356"/>
      <c r="AQ57" s="395"/>
      <c r="AR57" s="358">
        <f>ROUND(ROUND(Q56*$AI$20,0)*AN57,0)</f>
        <v>217</v>
      </c>
      <c r="AS57" s="268"/>
    </row>
    <row r="58" spans="1:45" ht="14.25">
      <c r="A58" s="243">
        <v>71</v>
      </c>
      <c r="B58" s="351" t="s">
        <v>2182</v>
      </c>
      <c r="C58" s="244" t="s">
        <v>2183</v>
      </c>
      <c r="D58" s="375"/>
      <c r="E58" s="278"/>
      <c r="F58" s="279"/>
      <c r="G58" s="1545"/>
      <c r="H58" s="1546"/>
      <c r="I58" s="1546"/>
      <c r="J58" s="1547"/>
      <c r="K58" s="301"/>
      <c r="L58" s="301"/>
      <c r="M58" s="208"/>
      <c r="N58" s="208"/>
      <c r="O58" s="208"/>
      <c r="P58" s="208"/>
      <c r="Q58" s="352"/>
      <c r="R58" s="352"/>
      <c r="S58" s="208"/>
      <c r="T58" s="208"/>
      <c r="U58" s="343"/>
      <c r="V58" s="344"/>
      <c r="W58" s="344"/>
      <c r="X58" s="344"/>
      <c r="Y58" s="344"/>
      <c r="Z58" s="344"/>
      <c r="AA58" s="344"/>
      <c r="AB58" s="344"/>
      <c r="AC58" s="344"/>
      <c r="AD58" s="344"/>
      <c r="AE58" s="344"/>
      <c r="AF58" s="345"/>
      <c r="AG58" s="375"/>
      <c r="AH58" s="214"/>
      <c r="AI58" s="609"/>
      <c r="AJ58" s="610"/>
      <c r="AK58" s="364"/>
      <c r="AL58" s="396"/>
      <c r="AM58" s="362"/>
      <c r="AN58" s="356"/>
      <c r="AO58" s="1533" t="s">
        <v>167</v>
      </c>
      <c r="AP58" s="362">
        <v>5</v>
      </c>
      <c r="AQ58" s="363" t="s">
        <v>168</v>
      </c>
      <c r="AR58" s="358">
        <f>ROUND(Q56*$AI$20,0)-AP58</f>
        <v>428</v>
      </c>
      <c r="AS58" s="268"/>
    </row>
    <row r="59" spans="1:45" ht="14.25">
      <c r="A59" s="243">
        <v>71</v>
      </c>
      <c r="B59" s="351" t="s">
        <v>2184</v>
      </c>
      <c r="C59" s="244" t="s">
        <v>2185</v>
      </c>
      <c r="D59" s="375"/>
      <c r="E59" s="278"/>
      <c r="F59" s="279"/>
      <c r="G59" s="1545"/>
      <c r="H59" s="1546"/>
      <c r="I59" s="1546"/>
      <c r="J59" s="1547"/>
      <c r="K59" s="301"/>
      <c r="L59" s="301"/>
      <c r="M59" s="208"/>
      <c r="N59" s="208"/>
      <c r="O59" s="208"/>
      <c r="P59" s="208"/>
      <c r="Q59" s="352"/>
      <c r="R59" s="352"/>
      <c r="S59" s="208"/>
      <c r="T59" s="208"/>
      <c r="U59" s="343"/>
      <c r="V59" s="344"/>
      <c r="W59" s="344"/>
      <c r="X59" s="344"/>
      <c r="Y59" s="344"/>
      <c r="Z59" s="344"/>
      <c r="AA59" s="344"/>
      <c r="AB59" s="344"/>
      <c r="AC59" s="344"/>
      <c r="AD59" s="344"/>
      <c r="AE59" s="344"/>
      <c r="AF59" s="345"/>
      <c r="AG59" s="375"/>
      <c r="AH59" s="214"/>
      <c r="AI59" s="609"/>
      <c r="AJ59" s="610"/>
      <c r="AK59" s="1536" t="s">
        <v>161</v>
      </c>
      <c r="AL59" s="364" t="s">
        <v>162</v>
      </c>
      <c r="AM59" s="362" t="s">
        <v>163</v>
      </c>
      <c r="AN59" s="356">
        <v>0.7</v>
      </c>
      <c r="AO59" s="1534"/>
      <c r="AP59" s="365"/>
      <c r="AQ59" s="366"/>
      <c r="AR59" s="358">
        <f>ROUND(ROUND(Q56*$AI$20,0)*AN59,0)-AP58</f>
        <v>298</v>
      </c>
      <c r="AS59" s="268"/>
    </row>
    <row r="60" spans="1:45" ht="14.25">
      <c r="A60" s="243">
        <v>71</v>
      </c>
      <c r="B60" s="351" t="s">
        <v>2186</v>
      </c>
      <c r="C60" s="244" t="s">
        <v>2187</v>
      </c>
      <c r="D60" s="375"/>
      <c r="E60" s="278"/>
      <c r="F60" s="279"/>
      <c r="G60" s="1545"/>
      <c r="H60" s="1546"/>
      <c r="I60" s="1546"/>
      <c r="J60" s="1547"/>
      <c r="K60" s="301"/>
      <c r="L60" s="301"/>
      <c r="M60" s="208"/>
      <c r="N60" s="208"/>
      <c r="O60" s="208"/>
      <c r="P60" s="208"/>
      <c r="Q60" s="352"/>
      <c r="R60" s="352"/>
      <c r="S60" s="208"/>
      <c r="T60" s="208"/>
      <c r="U60" s="343"/>
      <c r="V60" s="344"/>
      <c r="W60" s="344"/>
      <c r="X60" s="344"/>
      <c r="Y60" s="344"/>
      <c r="Z60" s="344"/>
      <c r="AA60" s="344"/>
      <c r="AB60" s="344"/>
      <c r="AC60" s="344"/>
      <c r="AD60" s="344"/>
      <c r="AE60" s="344"/>
      <c r="AF60" s="345"/>
      <c r="AG60" s="375"/>
      <c r="AH60" s="214"/>
      <c r="AI60" s="609"/>
      <c r="AJ60" s="610"/>
      <c r="AK60" s="1537"/>
      <c r="AL60" s="353" t="s">
        <v>165</v>
      </c>
      <c r="AM60" s="354" t="s">
        <v>163</v>
      </c>
      <c r="AN60" s="355">
        <v>0.5</v>
      </c>
      <c r="AO60" s="1535"/>
      <c r="AP60" s="367"/>
      <c r="AQ60" s="368"/>
      <c r="AR60" s="358">
        <f>ROUND(ROUND(Q56*$AI$20,0)*AN60,0)-AP58</f>
        <v>212</v>
      </c>
      <c r="AS60" s="268"/>
    </row>
    <row r="61" spans="1:45" ht="14.25">
      <c r="A61" s="229">
        <v>71</v>
      </c>
      <c r="B61" s="337">
        <v>8143</v>
      </c>
      <c r="C61" s="254" t="s">
        <v>2188</v>
      </c>
      <c r="D61" s="375"/>
      <c r="E61" s="278"/>
      <c r="F61" s="279"/>
      <c r="G61" s="1545"/>
      <c r="H61" s="1546"/>
      <c r="I61" s="1546"/>
      <c r="J61" s="1547"/>
      <c r="K61" s="245"/>
      <c r="L61" s="208"/>
      <c r="M61" s="208"/>
      <c r="N61" s="208"/>
      <c r="O61" s="208"/>
      <c r="P61" s="208"/>
      <c r="Q61" s="403"/>
      <c r="R61" s="403"/>
      <c r="S61" s="301"/>
      <c r="T61" s="385"/>
      <c r="U61" s="369" t="s">
        <v>172</v>
      </c>
      <c r="V61" s="370"/>
      <c r="W61" s="370"/>
      <c r="X61" s="370"/>
      <c r="Y61" s="370"/>
      <c r="Z61" s="370"/>
      <c r="AA61" s="370"/>
      <c r="AB61" s="370"/>
      <c r="AC61" s="370"/>
      <c r="AD61" s="370"/>
      <c r="AE61" s="370"/>
      <c r="AF61" s="371"/>
      <c r="AG61" s="379"/>
      <c r="AH61" s="344"/>
      <c r="AI61" s="344"/>
      <c r="AJ61" s="345"/>
      <c r="AK61" s="369"/>
      <c r="AL61" s="370"/>
      <c r="AM61" s="372"/>
      <c r="AN61" s="373"/>
      <c r="AO61" s="373"/>
      <c r="AP61" s="373"/>
      <c r="AQ61" s="374"/>
      <c r="AR61" s="342">
        <f>ROUND(ROUND(Q56*AD62,0)*$AI$20,0)</f>
        <v>418</v>
      </c>
      <c r="AS61" s="268"/>
    </row>
    <row r="62" spans="1:45" ht="14.25">
      <c r="A62" s="229">
        <v>71</v>
      </c>
      <c r="B62" s="337">
        <v>8144</v>
      </c>
      <c r="C62" s="254" t="s">
        <v>2189</v>
      </c>
      <c r="D62" s="375"/>
      <c r="E62" s="278"/>
      <c r="F62" s="279"/>
      <c r="G62" s="245"/>
      <c r="H62" s="208"/>
      <c r="I62" s="208"/>
      <c r="J62" s="385"/>
      <c r="K62" s="343"/>
      <c r="L62" s="301"/>
      <c r="M62" s="301"/>
      <c r="N62" s="301"/>
      <c r="O62" s="301"/>
      <c r="P62" s="208"/>
      <c r="Q62" s="403"/>
      <c r="R62" s="403"/>
      <c r="S62" s="301"/>
      <c r="T62" s="385"/>
      <c r="U62" s="379" t="s">
        <v>174</v>
      </c>
      <c r="V62" s="344"/>
      <c r="W62" s="344"/>
      <c r="X62" s="344"/>
      <c r="Y62" s="344"/>
      <c r="Z62" s="344"/>
      <c r="AA62" s="344"/>
      <c r="AB62" s="344"/>
      <c r="AC62" s="214" t="s">
        <v>163</v>
      </c>
      <c r="AD62" s="1541">
        <v>0.96499999999999997</v>
      </c>
      <c r="AE62" s="1541"/>
      <c r="AF62" s="345"/>
      <c r="AG62" s="379"/>
      <c r="AH62" s="344"/>
      <c r="AI62" s="344"/>
      <c r="AJ62" s="345"/>
      <c r="AK62" s="1539" t="s">
        <v>161</v>
      </c>
      <c r="AL62" s="346" t="s">
        <v>162</v>
      </c>
      <c r="AM62" s="347" t="s">
        <v>163</v>
      </c>
      <c r="AN62" s="348">
        <v>0.7</v>
      </c>
      <c r="AO62" s="348"/>
      <c r="AP62" s="348"/>
      <c r="AQ62" s="349"/>
      <c r="AR62" s="350">
        <f>ROUND(ROUND(ROUND(Q56*AD62:AD62,0)*$AI$20,0)*AN62,0)</f>
        <v>293</v>
      </c>
      <c r="AS62" s="268"/>
    </row>
    <row r="63" spans="1:45" ht="14.25">
      <c r="A63" s="243">
        <v>71</v>
      </c>
      <c r="B63" s="351" t="s">
        <v>2190</v>
      </c>
      <c r="C63" s="244" t="s">
        <v>2191</v>
      </c>
      <c r="D63" s="375"/>
      <c r="E63" s="278"/>
      <c r="F63" s="279"/>
      <c r="G63" s="245"/>
      <c r="H63" s="208"/>
      <c r="I63" s="208"/>
      <c r="J63" s="385"/>
      <c r="K63" s="301"/>
      <c r="L63" s="301"/>
      <c r="M63" s="208"/>
      <c r="N63" s="208"/>
      <c r="O63" s="208"/>
      <c r="P63" s="208"/>
      <c r="Q63" s="352"/>
      <c r="R63" s="352"/>
      <c r="S63" s="208"/>
      <c r="T63" s="208"/>
      <c r="U63" s="343"/>
      <c r="V63" s="344"/>
      <c r="W63" s="344"/>
      <c r="X63" s="344"/>
      <c r="Y63" s="344"/>
      <c r="Z63" s="344"/>
      <c r="AA63" s="344"/>
      <c r="AB63" s="344"/>
      <c r="AC63" s="344"/>
      <c r="AD63" s="344"/>
      <c r="AE63" s="344"/>
      <c r="AF63" s="345"/>
      <c r="AG63" s="375"/>
      <c r="AH63" s="214"/>
      <c r="AI63" s="609"/>
      <c r="AJ63" s="610"/>
      <c r="AK63" s="1540"/>
      <c r="AL63" s="353" t="s">
        <v>165</v>
      </c>
      <c r="AM63" s="354" t="s">
        <v>163</v>
      </c>
      <c r="AN63" s="355">
        <v>0.5</v>
      </c>
      <c r="AO63" s="356"/>
      <c r="AP63" s="356"/>
      <c r="AQ63" s="395"/>
      <c r="AR63" s="358">
        <f>ROUND(ROUND(ROUND(Q56*AD62,0)*$AI$20,0)*AN63,0)</f>
        <v>209</v>
      </c>
      <c r="AS63" s="268"/>
    </row>
    <row r="64" spans="1:45" ht="14.25">
      <c r="A64" s="243">
        <v>71</v>
      </c>
      <c r="B64" s="351" t="s">
        <v>2192</v>
      </c>
      <c r="C64" s="244" t="s">
        <v>2193</v>
      </c>
      <c r="D64" s="375"/>
      <c r="E64" s="278"/>
      <c r="F64" s="279"/>
      <c r="G64" s="245"/>
      <c r="H64" s="208"/>
      <c r="I64" s="208"/>
      <c r="J64" s="385"/>
      <c r="K64" s="301"/>
      <c r="L64" s="301"/>
      <c r="M64" s="208"/>
      <c r="N64" s="208"/>
      <c r="O64" s="208"/>
      <c r="P64" s="208"/>
      <c r="Q64" s="352"/>
      <c r="R64" s="352"/>
      <c r="S64" s="208"/>
      <c r="T64" s="208"/>
      <c r="U64" s="343"/>
      <c r="V64" s="344"/>
      <c r="W64" s="344"/>
      <c r="X64" s="344"/>
      <c r="Y64" s="344"/>
      <c r="Z64" s="344"/>
      <c r="AA64" s="344"/>
      <c r="AB64" s="344"/>
      <c r="AC64" s="344"/>
      <c r="AD64" s="344"/>
      <c r="AE64" s="344"/>
      <c r="AF64" s="345"/>
      <c r="AG64" s="375"/>
      <c r="AH64" s="214"/>
      <c r="AI64" s="609"/>
      <c r="AJ64" s="610"/>
      <c r="AK64" s="364"/>
      <c r="AL64" s="396"/>
      <c r="AM64" s="362"/>
      <c r="AN64" s="356"/>
      <c r="AO64" s="1533" t="s">
        <v>167</v>
      </c>
      <c r="AP64" s="362">
        <v>5</v>
      </c>
      <c r="AQ64" s="363" t="s">
        <v>168</v>
      </c>
      <c r="AR64" s="358">
        <f>ROUND(ROUND(Q56*AD62,0)*$AI$20,0)-AP64</f>
        <v>413</v>
      </c>
      <c r="AS64" s="268"/>
    </row>
    <row r="65" spans="1:45" ht="14.25">
      <c r="A65" s="243">
        <v>71</v>
      </c>
      <c r="B65" s="351" t="s">
        <v>2194</v>
      </c>
      <c r="C65" s="244" t="s">
        <v>2195</v>
      </c>
      <c r="D65" s="375"/>
      <c r="E65" s="278"/>
      <c r="F65" s="279"/>
      <c r="G65" s="245"/>
      <c r="H65" s="208"/>
      <c r="I65" s="208"/>
      <c r="J65" s="385"/>
      <c r="K65" s="301"/>
      <c r="L65" s="301"/>
      <c r="M65" s="208"/>
      <c r="N65" s="208"/>
      <c r="O65" s="208"/>
      <c r="P65" s="208"/>
      <c r="Q65" s="352"/>
      <c r="R65" s="352"/>
      <c r="S65" s="208"/>
      <c r="T65" s="208"/>
      <c r="U65" s="343"/>
      <c r="V65" s="344"/>
      <c r="W65" s="344"/>
      <c r="X65" s="344"/>
      <c r="Y65" s="344"/>
      <c r="Z65" s="344"/>
      <c r="AA65" s="344"/>
      <c r="AB65" s="344"/>
      <c r="AC65" s="344"/>
      <c r="AD65" s="344"/>
      <c r="AE65" s="344"/>
      <c r="AF65" s="345"/>
      <c r="AG65" s="375"/>
      <c r="AH65" s="214"/>
      <c r="AI65" s="609"/>
      <c r="AJ65" s="610"/>
      <c r="AK65" s="1536" t="s">
        <v>161</v>
      </c>
      <c r="AL65" s="364" t="s">
        <v>162</v>
      </c>
      <c r="AM65" s="362" t="s">
        <v>163</v>
      </c>
      <c r="AN65" s="356">
        <v>0.7</v>
      </c>
      <c r="AO65" s="1534"/>
      <c r="AP65" s="365"/>
      <c r="AQ65" s="366"/>
      <c r="AR65" s="358">
        <f>ROUND(ROUND(ROUND(Q56*AD62,0)*$AI$20,0)*AN65,0)-AP64</f>
        <v>288</v>
      </c>
      <c r="AS65" s="268"/>
    </row>
    <row r="66" spans="1:45" ht="14.25">
      <c r="A66" s="243">
        <v>71</v>
      </c>
      <c r="B66" s="351" t="s">
        <v>2196</v>
      </c>
      <c r="C66" s="244" t="s">
        <v>2197</v>
      </c>
      <c r="D66" s="375"/>
      <c r="E66" s="278"/>
      <c r="F66" s="279"/>
      <c r="G66" s="245"/>
      <c r="H66" s="208"/>
      <c r="I66" s="208"/>
      <c r="J66" s="385"/>
      <c r="K66" s="301"/>
      <c r="L66" s="301"/>
      <c r="M66" s="208"/>
      <c r="N66" s="208"/>
      <c r="O66" s="208"/>
      <c r="P66" s="208"/>
      <c r="Q66" s="352"/>
      <c r="R66" s="352"/>
      <c r="S66" s="208"/>
      <c r="T66" s="208"/>
      <c r="U66" s="343"/>
      <c r="V66" s="344"/>
      <c r="W66" s="344"/>
      <c r="X66" s="344"/>
      <c r="Y66" s="344"/>
      <c r="Z66" s="344"/>
      <c r="AA66" s="344"/>
      <c r="AB66" s="344"/>
      <c r="AC66" s="344"/>
      <c r="AD66" s="344"/>
      <c r="AE66" s="344"/>
      <c r="AF66" s="345"/>
      <c r="AG66" s="375"/>
      <c r="AH66" s="214"/>
      <c r="AI66" s="609"/>
      <c r="AJ66" s="610"/>
      <c r="AK66" s="1537"/>
      <c r="AL66" s="353" t="s">
        <v>165</v>
      </c>
      <c r="AM66" s="354" t="s">
        <v>163</v>
      </c>
      <c r="AN66" s="355">
        <v>0.5</v>
      </c>
      <c r="AO66" s="1535"/>
      <c r="AP66" s="367"/>
      <c r="AQ66" s="368"/>
      <c r="AR66" s="358">
        <f>ROUND(ROUND(ROUND(Q56*AD62,0)*$AI$20,0)*AN66,0)-AP64</f>
        <v>204</v>
      </c>
      <c r="AS66" s="268"/>
    </row>
    <row r="67" spans="1:45" ht="14.25">
      <c r="A67" s="229">
        <v>71</v>
      </c>
      <c r="B67" s="337">
        <v>8145</v>
      </c>
      <c r="C67" s="254" t="s">
        <v>2198</v>
      </c>
      <c r="D67" s="375"/>
      <c r="E67" s="278"/>
      <c r="F67" s="279"/>
      <c r="G67" s="245"/>
      <c r="H67" s="208"/>
      <c r="I67" s="208"/>
      <c r="J67" s="388"/>
      <c r="K67" s="231" t="s">
        <v>195</v>
      </c>
      <c r="L67" s="334"/>
      <c r="M67" s="334"/>
      <c r="N67" s="334"/>
      <c r="O67" s="334"/>
      <c r="P67" s="334"/>
      <c r="Q67" s="404"/>
      <c r="R67" s="404"/>
      <c r="S67" s="232"/>
      <c r="T67" s="314"/>
      <c r="U67" s="231"/>
      <c r="V67" s="338"/>
      <c r="W67" s="338"/>
      <c r="X67" s="338"/>
      <c r="Y67" s="338"/>
      <c r="Z67" s="338"/>
      <c r="AA67" s="338"/>
      <c r="AB67" s="338"/>
      <c r="AC67" s="338"/>
      <c r="AD67" s="338"/>
      <c r="AE67" s="338"/>
      <c r="AF67" s="339"/>
      <c r="AG67" s="611"/>
      <c r="AH67" s="392"/>
      <c r="AI67" s="392"/>
      <c r="AJ67" s="393"/>
      <c r="AK67" s="340"/>
      <c r="AL67" s="338"/>
      <c r="AM67" s="334"/>
      <c r="AN67" s="383"/>
      <c r="AO67" s="383"/>
      <c r="AP67" s="383"/>
      <c r="AQ67" s="384"/>
      <c r="AR67" s="342">
        <f>ROUND(Q68*$AI$20,0)</f>
        <v>722</v>
      </c>
      <c r="AS67" s="268"/>
    </row>
    <row r="68" spans="1:45" ht="14.25">
      <c r="A68" s="229">
        <v>71</v>
      </c>
      <c r="B68" s="337">
        <v>8146</v>
      </c>
      <c r="C68" s="254" t="s">
        <v>2199</v>
      </c>
      <c r="D68" s="375"/>
      <c r="E68" s="278"/>
      <c r="F68" s="279"/>
      <c r="G68" s="245"/>
      <c r="H68" s="208"/>
      <c r="I68" s="208"/>
      <c r="J68" s="388"/>
      <c r="K68" s="343"/>
      <c r="L68" s="301"/>
      <c r="M68" s="301"/>
      <c r="N68" s="301"/>
      <c r="O68" s="301"/>
      <c r="P68" s="301"/>
      <c r="Q68" s="1538">
        <f>'26障害児入所施設(基本１） '!$Q$68</f>
        <v>1032</v>
      </c>
      <c r="R68" s="1538"/>
      <c r="S68" s="208" t="s">
        <v>18</v>
      </c>
      <c r="T68" s="385"/>
      <c r="U68" s="245"/>
      <c r="V68" s="344"/>
      <c r="W68" s="344"/>
      <c r="X68" s="344"/>
      <c r="Y68" s="344"/>
      <c r="Z68" s="344"/>
      <c r="AA68" s="344"/>
      <c r="AB68" s="344"/>
      <c r="AC68" s="344"/>
      <c r="AD68" s="344"/>
      <c r="AE68" s="344"/>
      <c r="AF68" s="345"/>
      <c r="AG68" s="379"/>
      <c r="AH68" s="344"/>
      <c r="AI68" s="344"/>
      <c r="AJ68" s="345"/>
      <c r="AK68" s="1539" t="s">
        <v>161</v>
      </c>
      <c r="AL68" s="346" t="s">
        <v>162</v>
      </c>
      <c r="AM68" s="347" t="s">
        <v>163</v>
      </c>
      <c r="AN68" s="348">
        <v>0.7</v>
      </c>
      <c r="AO68" s="348"/>
      <c r="AP68" s="348"/>
      <c r="AQ68" s="349"/>
      <c r="AR68" s="350">
        <f>ROUND(ROUND(Q68*$AI$20,0)*AN68,0)</f>
        <v>505</v>
      </c>
      <c r="AS68" s="268"/>
    </row>
    <row r="69" spans="1:45" ht="14.25">
      <c r="A69" s="243">
        <v>71</v>
      </c>
      <c r="B69" s="351" t="s">
        <v>2200</v>
      </c>
      <c r="C69" s="244" t="s">
        <v>2201</v>
      </c>
      <c r="D69" s="375"/>
      <c r="E69" s="278"/>
      <c r="F69" s="279"/>
      <c r="G69" s="245"/>
      <c r="H69" s="208"/>
      <c r="I69" s="208"/>
      <c r="J69" s="385"/>
      <c r="K69" s="343"/>
      <c r="L69" s="301"/>
      <c r="M69" s="208"/>
      <c r="N69" s="208"/>
      <c r="O69" s="208"/>
      <c r="P69" s="208"/>
      <c r="Q69" s="352"/>
      <c r="R69" s="352"/>
      <c r="S69" s="208"/>
      <c r="T69" s="208"/>
      <c r="U69" s="343"/>
      <c r="V69" s="344"/>
      <c r="W69" s="344"/>
      <c r="X69" s="344"/>
      <c r="Y69" s="344"/>
      <c r="Z69" s="344"/>
      <c r="AA69" s="344"/>
      <c r="AB69" s="344"/>
      <c r="AC69" s="344"/>
      <c r="AD69" s="344"/>
      <c r="AE69" s="344"/>
      <c r="AF69" s="345"/>
      <c r="AG69" s="375"/>
      <c r="AH69" s="214"/>
      <c r="AI69" s="609"/>
      <c r="AJ69" s="610"/>
      <c r="AK69" s="1540"/>
      <c r="AL69" s="353" t="s">
        <v>165</v>
      </c>
      <c r="AM69" s="354" t="s">
        <v>163</v>
      </c>
      <c r="AN69" s="355">
        <v>0.5</v>
      </c>
      <c r="AO69" s="356"/>
      <c r="AP69" s="356"/>
      <c r="AQ69" s="395"/>
      <c r="AR69" s="358">
        <f>ROUND(ROUND(Q68*$AI$20,0)*AN69,0)</f>
        <v>361</v>
      </c>
      <c r="AS69" s="268"/>
    </row>
    <row r="70" spans="1:45" ht="14.25">
      <c r="A70" s="243">
        <v>71</v>
      </c>
      <c r="B70" s="351" t="s">
        <v>2202</v>
      </c>
      <c r="C70" s="244" t="s">
        <v>2203</v>
      </c>
      <c r="D70" s="375"/>
      <c r="E70" s="278"/>
      <c r="F70" s="279"/>
      <c r="G70" s="245"/>
      <c r="H70" s="208"/>
      <c r="I70" s="208"/>
      <c r="J70" s="385"/>
      <c r="K70" s="343"/>
      <c r="L70" s="301"/>
      <c r="M70" s="208"/>
      <c r="N70" s="208"/>
      <c r="O70" s="208"/>
      <c r="P70" s="208"/>
      <c r="Q70" s="352"/>
      <c r="R70" s="352"/>
      <c r="S70" s="208"/>
      <c r="T70" s="208"/>
      <c r="U70" s="343"/>
      <c r="V70" s="344"/>
      <c r="W70" s="344"/>
      <c r="X70" s="344"/>
      <c r="Y70" s="344"/>
      <c r="Z70" s="344"/>
      <c r="AA70" s="344"/>
      <c r="AB70" s="344"/>
      <c r="AC70" s="344"/>
      <c r="AD70" s="344"/>
      <c r="AE70" s="344"/>
      <c r="AF70" s="345"/>
      <c r="AG70" s="375"/>
      <c r="AH70" s="214"/>
      <c r="AI70" s="609"/>
      <c r="AJ70" s="610"/>
      <c r="AK70" s="364"/>
      <c r="AL70" s="396"/>
      <c r="AM70" s="362"/>
      <c r="AN70" s="356"/>
      <c r="AO70" s="1533" t="s">
        <v>167</v>
      </c>
      <c r="AP70" s="362">
        <v>5</v>
      </c>
      <c r="AQ70" s="363" t="s">
        <v>168</v>
      </c>
      <c r="AR70" s="358">
        <f>ROUND(Q68*$AI$20,0)-AP70</f>
        <v>717</v>
      </c>
      <c r="AS70" s="268"/>
    </row>
    <row r="71" spans="1:45" ht="14.25">
      <c r="A71" s="243">
        <v>71</v>
      </c>
      <c r="B71" s="351" t="s">
        <v>2204</v>
      </c>
      <c r="C71" s="244" t="s">
        <v>2205</v>
      </c>
      <c r="D71" s="375"/>
      <c r="E71" s="278"/>
      <c r="F71" s="279"/>
      <c r="G71" s="245"/>
      <c r="H71" s="208"/>
      <c r="I71" s="208"/>
      <c r="J71" s="385"/>
      <c r="K71" s="343"/>
      <c r="L71" s="301"/>
      <c r="M71" s="208"/>
      <c r="N71" s="208"/>
      <c r="O71" s="208"/>
      <c r="P71" s="208"/>
      <c r="Q71" s="352"/>
      <c r="R71" s="352"/>
      <c r="S71" s="208"/>
      <c r="T71" s="208"/>
      <c r="U71" s="343"/>
      <c r="V71" s="344"/>
      <c r="W71" s="344"/>
      <c r="X71" s="344"/>
      <c r="Y71" s="344"/>
      <c r="Z71" s="344"/>
      <c r="AA71" s="344"/>
      <c r="AB71" s="344"/>
      <c r="AC71" s="344"/>
      <c r="AD71" s="344"/>
      <c r="AE71" s="344"/>
      <c r="AF71" s="345"/>
      <c r="AG71" s="375"/>
      <c r="AH71" s="214"/>
      <c r="AI71" s="609"/>
      <c r="AJ71" s="610"/>
      <c r="AK71" s="1536" t="s">
        <v>161</v>
      </c>
      <c r="AL71" s="364" t="s">
        <v>162</v>
      </c>
      <c r="AM71" s="362" t="s">
        <v>163</v>
      </c>
      <c r="AN71" s="356">
        <v>0.7</v>
      </c>
      <c r="AO71" s="1534"/>
      <c r="AP71" s="365"/>
      <c r="AQ71" s="366"/>
      <c r="AR71" s="358">
        <f>ROUND(ROUND(Q68*$AI$20,0)*AN71,0)-AP70</f>
        <v>500</v>
      </c>
      <c r="AS71" s="268"/>
    </row>
    <row r="72" spans="1:45" ht="14.25">
      <c r="A72" s="243">
        <v>71</v>
      </c>
      <c r="B72" s="351" t="s">
        <v>2206</v>
      </c>
      <c r="C72" s="244" t="s">
        <v>2207</v>
      </c>
      <c r="D72" s="375"/>
      <c r="E72" s="278"/>
      <c r="F72" s="279"/>
      <c r="G72" s="245"/>
      <c r="H72" s="208"/>
      <c r="I72" s="208"/>
      <c r="J72" s="385"/>
      <c r="K72" s="343"/>
      <c r="L72" s="301"/>
      <c r="M72" s="208"/>
      <c r="N72" s="208"/>
      <c r="O72" s="208"/>
      <c r="P72" s="208"/>
      <c r="Q72" s="352"/>
      <c r="R72" s="352"/>
      <c r="S72" s="208"/>
      <c r="T72" s="208"/>
      <c r="U72" s="308"/>
      <c r="V72" s="380"/>
      <c r="W72" s="380"/>
      <c r="X72" s="380"/>
      <c r="Y72" s="380"/>
      <c r="Z72" s="380"/>
      <c r="AA72" s="380"/>
      <c r="AB72" s="380"/>
      <c r="AC72" s="380"/>
      <c r="AD72" s="380"/>
      <c r="AE72" s="380"/>
      <c r="AF72" s="381"/>
      <c r="AG72" s="375"/>
      <c r="AH72" s="214"/>
      <c r="AI72" s="609"/>
      <c r="AJ72" s="610"/>
      <c r="AK72" s="1537"/>
      <c r="AL72" s="353" t="s">
        <v>165</v>
      </c>
      <c r="AM72" s="354" t="s">
        <v>163</v>
      </c>
      <c r="AN72" s="355">
        <v>0.5</v>
      </c>
      <c r="AO72" s="1535"/>
      <c r="AP72" s="367"/>
      <c r="AQ72" s="368"/>
      <c r="AR72" s="358">
        <f>ROUND(ROUND(Q68*$AI$20,0)*AN72,0)-AP70</f>
        <v>356</v>
      </c>
      <c r="AS72" s="268"/>
    </row>
    <row r="73" spans="1:45" ht="14.25">
      <c r="A73" s="229">
        <v>71</v>
      </c>
      <c r="B73" s="337">
        <v>8147</v>
      </c>
      <c r="C73" s="254" t="s">
        <v>2208</v>
      </c>
      <c r="D73" s="375"/>
      <c r="E73" s="278"/>
      <c r="F73" s="279"/>
      <c r="G73" s="245"/>
      <c r="H73" s="208"/>
      <c r="I73" s="208"/>
      <c r="J73" s="388"/>
      <c r="K73" s="343"/>
      <c r="L73" s="301"/>
      <c r="M73" s="301"/>
      <c r="N73" s="301"/>
      <c r="O73" s="301"/>
      <c r="P73" s="301"/>
      <c r="Q73" s="352"/>
      <c r="R73" s="352"/>
      <c r="S73" s="208"/>
      <c r="T73" s="385"/>
      <c r="U73" s="379" t="s">
        <v>172</v>
      </c>
      <c r="V73" s="344"/>
      <c r="W73" s="344"/>
      <c r="X73" s="344"/>
      <c r="Y73" s="344"/>
      <c r="Z73" s="344"/>
      <c r="AA73" s="344"/>
      <c r="AB73" s="344"/>
      <c r="AC73" s="344"/>
      <c r="AD73" s="344"/>
      <c r="AE73" s="344"/>
      <c r="AF73" s="345"/>
      <c r="AG73" s="379"/>
      <c r="AH73" s="344"/>
      <c r="AI73" s="344"/>
      <c r="AJ73" s="345"/>
      <c r="AK73" s="369"/>
      <c r="AL73" s="370"/>
      <c r="AM73" s="372"/>
      <c r="AN73" s="373"/>
      <c r="AO73" s="373"/>
      <c r="AP73" s="373"/>
      <c r="AQ73" s="374"/>
      <c r="AR73" s="342">
        <f>ROUND(ROUND(Q68*AD74,0)*$AI$20,0)</f>
        <v>697</v>
      </c>
      <c r="AS73" s="268"/>
    </row>
    <row r="74" spans="1:45" ht="14.25">
      <c r="A74" s="229">
        <v>71</v>
      </c>
      <c r="B74" s="337">
        <v>8148</v>
      </c>
      <c r="C74" s="254" t="s">
        <v>2209</v>
      </c>
      <c r="D74" s="375"/>
      <c r="E74" s="278"/>
      <c r="F74" s="279"/>
      <c r="G74" s="245"/>
      <c r="H74" s="208"/>
      <c r="I74" s="208"/>
      <c r="J74" s="388"/>
      <c r="K74" s="343"/>
      <c r="L74" s="301"/>
      <c r="M74" s="301"/>
      <c r="N74" s="301"/>
      <c r="O74" s="301"/>
      <c r="P74" s="301"/>
      <c r="Q74" s="352"/>
      <c r="R74" s="352"/>
      <c r="S74" s="208"/>
      <c r="T74" s="385"/>
      <c r="U74" s="379" t="s">
        <v>174</v>
      </c>
      <c r="V74" s="344"/>
      <c r="W74" s="344"/>
      <c r="X74" s="344"/>
      <c r="Y74" s="344"/>
      <c r="Z74" s="344"/>
      <c r="AA74" s="344"/>
      <c r="AB74" s="344"/>
      <c r="AC74" s="214" t="s">
        <v>163</v>
      </c>
      <c r="AD74" s="1541">
        <v>0.96499999999999997</v>
      </c>
      <c r="AE74" s="1541"/>
      <c r="AF74" s="345"/>
      <c r="AG74" s="379"/>
      <c r="AH74" s="344"/>
      <c r="AI74" s="344"/>
      <c r="AJ74" s="345"/>
      <c r="AK74" s="1539" t="s">
        <v>161</v>
      </c>
      <c r="AL74" s="346" t="s">
        <v>162</v>
      </c>
      <c r="AM74" s="347" t="s">
        <v>163</v>
      </c>
      <c r="AN74" s="348">
        <v>0.7</v>
      </c>
      <c r="AO74" s="348"/>
      <c r="AP74" s="348"/>
      <c r="AQ74" s="349"/>
      <c r="AR74" s="350">
        <f>ROUND(ROUND(ROUND(Q68*AD74:AD74,0)*$AI$20,0)*AN74,0)</f>
        <v>488</v>
      </c>
      <c r="AS74" s="268"/>
    </row>
    <row r="75" spans="1:45" ht="14.25">
      <c r="A75" s="243">
        <v>71</v>
      </c>
      <c r="B75" s="351" t="s">
        <v>2210</v>
      </c>
      <c r="C75" s="244" t="s">
        <v>2211</v>
      </c>
      <c r="D75" s="375"/>
      <c r="E75" s="278"/>
      <c r="F75" s="279"/>
      <c r="G75" s="245"/>
      <c r="H75" s="208"/>
      <c r="I75" s="208"/>
      <c r="J75" s="385"/>
      <c r="K75" s="343"/>
      <c r="L75" s="301"/>
      <c r="M75" s="208"/>
      <c r="N75" s="208"/>
      <c r="O75" s="208"/>
      <c r="P75" s="208"/>
      <c r="Q75" s="352"/>
      <c r="R75" s="352"/>
      <c r="S75" s="208"/>
      <c r="T75" s="208"/>
      <c r="U75" s="343"/>
      <c r="V75" s="344"/>
      <c r="W75" s="344"/>
      <c r="X75" s="344"/>
      <c r="Y75" s="344"/>
      <c r="Z75" s="344"/>
      <c r="AA75" s="344"/>
      <c r="AB75" s="344"/>
      <c r="AC75" s="344"/>
      <c r="AD75" s="344"/>
      <c r="AE75" s="344"/>
      <c r="AF75" s="345"/>
      <c r="AG75" s="375"/>
      <c r="AH75" s="214"/>
      <c r="AI75" s="609"/>
      <c r="AJ75" s="610"/>
      <c r="AK75" s="1540"/>
      <c r="AL75" s="353" t="s">
        <v>165</v>
      </c>
      <c r="AM75" s="354" t="s">
        <v>163</v>
      </c>
      <c r="AN75" s="355">
        <v>0.5</v>
      </c>
      <c r="AO75" s="356"/>
      <c r="AP75" s="356"/>
      <c r="AQ75" s="395"/>
      <c r="AR75" s="358">
        <f>ROUND(ROUND(ROUND(Q68*AD74,0)*$AI$20,0)*AN75,0)</f>
        <v>349</v>
      </c>
      <c r="AS75" s="268"/>
    </row>
    <row r="76" spans="1:45" ht="14.25">
      <c r="A76" s="243">
        <v>71</v>
      </c>
      <c r="B76" s="351" t="s">
        <v>2212</v>
      </c>
      <c r="C76" s="244" t="s">
        <v>2213</v>
      </c>
      <c r="D76" s="375"/>
      <c r="E76" s="278"/>
      <c r="F76" s="279"/>
      <c r="G76" s="245"/>
      <c r="H76" s="208"/>
      <c r="I76" s="208"/>
      <c r="J76" s="385"/>
      <c r="K76" s="343"/>
      <c r="L76" s="301"/>
      <c r="M76" s="208"/>
      <c r="N76" s="208"/>
      <c r="O76" s="208"/>
      <c r="P76" s="208"/>
      <c r="Q76" s="352"/>
      <c r="R76" s="352"/>
      <c r="S76" s="208"/>
      <c r="T76" s="208"/>
      <c r="U76" s="343"/>
      <c r="V76" s="344"/>
      <c r="W76" s="344"/>
      <c r="X76" s="344"/>
      <c r="Y76" s="344"/>
      <c r="Z76" s="344"/>
      <c r="AA76" s="344"/>
      <c r="AB76" s="344"/>
      <c r="AC76" s="344"/>
      <c r="AD76" s="344"/>
      <c r="AE76" s="344"/>
      <c r="AF76" s="345"/>
      <c r="AG76" s="375"/>
      <c r="AH76" s="214"/>
      <c r="AI76" s="609"/>
      <c r="AJ76" s="610"/>
      <c r="AK76" s="364"/>
      <c r="AL76" s="396"/>
      <c r="AM76" s="362"/>
      <c r="AN76" s="356"/>
      <c r="AO76" s="1533" t="s">
        <v>167</v>
      </c>
      <c r="AP76" s="362">
        <v>5</v>
      </c>
      <c r="AQ76" s="363" t="s">
        <v>168</v>
      </c>
      <c r="AR76" s="358">
        <f>ROUND(ROUND(Q68*AD74,0)*$AI$20,0)-AP76</f>
        <v>692</v>
      </c>
      <c r="AS76" s="268"/>
    </row>
    <row r="77" spans="1:45" ht="14.25">
      <c r="A77" s="243">
        <v>71</v>
      </c>
      <c r="B77" s="351" t="s">
        <v>2214</v>
      </c>
      <c r="C77" s="244" t="s">
        <v>2215</v>
      </c>
      <c r="D77" s="375"/>
      <c r="E77" s="278"/>
      <c r="F77" s="279"/>
      <c r="G77" s="245"/>
      <c r="H77" s="208"/>
      <c r="I77" s="208"/>
      <c r="J77" s="385"/>
      <c r="K77" s="343"/>
      <c r="L77" s="301"/>
      <c r="M77" s="208"/>
      <c r="N77" s="208"/>
      <c r="O77" s="208"/>
      <c r="P77" s="208"/>
      <c r="Q77" s="352"/>
      <c r="R77" s="352"/>
      <c r="S77" s="208"/>
      <c r="T77" s="208"/>
      <c r="U77" s="343"/>
      <c r="V77" s="344"/>
      <c r="W77" s="344"/>
      <c r="X77" s="344"/>
      <c r="Y77" s="344"/>
      <c r="Z77" s="344"/>
      <c r="AA77" s="344"/>
      <c r="AB77" s="344"/>
      <c r="AC77" s="344"/>
      <c r="AD77" s="344"/>
      <c r="AE77" s="344"/>
      <c r="AF77" s="345"/>
      <c r="AG77" s="375"/>
      <c r="AH77" s="214"/>
      <c r="AI77" s="609"/>
      <c r="AJ77" s="610"/>
      <c r="AK77" s="1536" t="s">
        <v>161</v>
      </c>
      <c r="AL77" s="364" t="s">
        <v>162</v>
      </c>
      <c r="AM77" s="362" t="s">
        <v>163</v>
      </c>
      <c r="AN77" s="356">
        <v>0.7</v>
      </c>
      <c r="AO77" s="1534"/>
      <c r="AP77" s="365"/>
      <c r="AQ77" s="366"/>
      <c r="AR77" s="358">
        <f>ROUND(ROUND(ROUND(Q68*AD74,0)*$AI$20,0)*AN77,0)-AP76</f>
        <v>483</v>
      </c>
      <c r="AS77" s="268"/>
    </row>
    <row r="78" spans="1:45" ht="14.25">
      <c r="A78" s="243">
        <v>71</v>
      </c>
      <c r="B78" s="351" t="s">
        <v>2216</v>
      </c>
      <c r="C78" s="244" t="s">
        <v>2217</v>
      </c>
      <c r="D78" s="375"/>
      <c r="E78" s="278"/>
      <c r="F78" s="279"/>
      <c r="G78" s="245"/>
      <c r="H78" s="208"/>
      <c r="I78" s="208"/>
      <c r="J78" s="385"/>
      <c r="K78" s="308"/>
      <c r="L78" s="304"/>
      <c r="M78" s="216"/>
      <c r="N78" s="216"/>
      <c r="O78" s="216"/>
      <c r="P78" s="216"/>
      <c r="Q78" s="387"/>
      <c r="R78" s="387"/>
      <c r="S78" s="216"/>
      <c r="T78" s="216"/>
      <c r="U78" s="308"/>
      <c r="V78" s="380"/>
      <c r="W78" s="380"/>
      <c r="X78" s="380"/>
      <c r="Y78" s="380"/>
      <c r="Z78" s="380"/>
      <c r="AA78" s="380"/>
      <c r="AB78" s="380"/>
      <c r="AC78" s="380"/>
      <c r="AD78" s="380"/>
      <c r="AE78" s="380"/>
      <c r="AF78" s="381"/>
      <c r="AG78" s="375"/>
      <c r="AH78" s="214"/>
      <c r="AI78" s="609"/>
      <c r="AJ78" s="610"/>
      <c r="AK78" s="1537"/>
      <c r="AL78" s="353" t="s">
        <v>165</v>
      </c>
      <c r="AM78" s="354" t="s">
        <v>163</v>
      </c>
      <c r="AN78" s="355">
        <v>0.5</v>
      </c>
      <c r="AO78" s="1535"/>
      <c r="AP78" s="367"/>
      <c r="AQ78" s="368"/>
      <c r="AR78" s="358">
        <f>ROUND(ROUND(ROUND(Q68*AD74,0)*$AI$20,0)*AN78,0)-AP76</f>
        <v>344</v>
      </c>
      <c r="AS78" s="268"/>
    </row>
    <row r="79" spans="1:45" ht="14.25">
      <c r="A79" s="229">
        <v>71</v>
      </c>
      <c r="B79" s="337">
        <v>8149</v>
      </c>
      <c r="C79" s="254" t="s">
        <v>2218</v>
      </c>
      <c r="D79" s="375"/>
      <c r="E79" s="278"/>
      <c r="F79" s="279"/>
      <c r="G79" s="245"/>
      <c r="H79" s="208"/>
      <c r="I79" s="208"/>
      <c r="J79" s="388"/>
      <c r="K79" s="208" t="s">
        <v>208</v>
      </c>
      <c r="L79" s="301"/>
      <c r="M79" s="301"/>
      <c r="N79" s="301"/>
      <c r="O79" s="301"/>
      <c r="P79" s="301"/>
      <c r="Q79" s="352"/>
      <c r="R79" s="352"/>
      <c r="S79" s="208"/>
      <c r="T79" s="208"/>
      <c r="U79" s="245"/>
      <c r="V79" s="392"/>
      <c r="W79" s="392"/>
      <c r="X79" s="392"/>
      <c r="Y79" s="392"/>
      <c r="Z79" s="392"/>
      <c r="AA79" s="392"/>
      <c r="AB79" s="392"/>
      <c r="AC79" s="392"/>
      <c r="AD79" s="392"/>
      <c r="AE79" s="392"/>
      <c r="AF79" s="393"/>
      <c r="AG79" s="611"/>
      <c r="AH79" s="392"/>
      <c r="AI79" s="392"/>
      <c r="AJ79" s="393"/>
      <c r="AK79" s="340"/>
      <c r="AL79" s="338"/>
      <c r="AM79" s="334"/>
      <c r="AN79" s="383"/>
      <c r="AO79" s="383"/>
      <c r="AP79" s="383"/>
      <c r="AQ79" s="384"/>
      <c r="AR79" s="342">
        <f>ROUND(Q80*$AI$20,0)</f>
        <v>572</v>
      </c>
      <c r="AS79" s="268"/>
    </row>
    <row r="80" spans="1:45" ht="14.25">
      <c r="A80" s="229">
        <v>71</v>
      </c>
      <c r="B80" s="337">
        <v>8150</v>
      </c>
      <c r="C80" s="254" t="s">
        <v>2219</v>
      </c>
      <c r="D80" s="375"/>
      <c r="E80" s="278"/>
      <c r="F80" s="279"/>
      <c r="G80" s="245"/>
      <c r="H80" s="208"/>
      <c r="I80" s="208"/>
      <c r="J80" s="388"/>
      <c r="K80" s="301"/>
      <c r="L80" s="301"/>
      <c r="M80" s="301"/>
      <c r="N80" s="301"/>
      <c r="O80" s="301"/>
      <c r="P80" s="301"/>
      <c r="Q80" s="1538">
        <f>'26障害児入所施設(基本１） '!$Q$80</f>
        <v>817</v>
      </c>
      <c r="R80" s="1538"/>
      <c r="S80" s="208" t="s">
        <v>18</v>
      </c>
      <c r="T80" s="385"/>
      <c r="U80" s="245"/>
      <c r="V80" s="344"/>
      <c r="W80" s="344"/>
      <c r="X80" s="344"/>
      <c r="Y80" s="344"/>
      <c r="Z80" s="344"/>
      <c r="AA80" s="344"/>
      <c r="AB80" s="344"/>
      <c r="AC80" s="344"/>
      <c r="AD80" s="344"/>
      <c r="AE80" s="344"/>
      <c r="AF80" s="345"/>
      <c r="AG80" s="379"/>
      <c r="AH80" s="344"/>
      <c r="AI80" s="344"/>
      <c r="AJ80" s="345"/>
      <c r="AK80" s="1539" t="s">
        <v>161</v>
      </c>
      <c r="AL80" s="346" t="s">
        <v>162</v>
      </c>
      <c r="AM80" s="347" t="s">
        <v>163</v>
      </c>
      <c r="AN80" s="348">
        <v>0.7</v>
      </c>
      <c r="AO80" s="348"/>
      <c r="AP80" s="348"/>
      <c r="AQ80" s="349"/>
      <c r="AR80" s="350">
        <f>ROUND(ROUND(Q80*$AI$20,0)*AN80,0)</f>
        <v>400</v>
      </c>
      <c r="AS80" s="268"/>
    </row>
    <row r="81" spans="1:45" ht="14.25">
      <c r="A81" s="243">
        <v>71</v>
      </c>
      <c r="B81" s="351" t="s">
        <v>2220</v>
      </c>
      <c r="C81" s="244" t="s">
        <v>2221</v>
      </c>
      <c r="D81" s="375"/>
      <c r="E81" s="278"/>
      <c r="F81" s="279"/>
      <c r="G81" s="245"/>
      <c r="H81" s="208"/>
      <c r="I81" s="208"/>
      <c r="J81" s="385"/>
      <c r="K81" s="301"/>
      <c r="L81" s="301"/>
      <c r="M81" s="208"/>
      <c r="N81" s="208"/>
      <c r="O81" s="208"/>
      <c r="P81" s="208"/>
      <c r="Q81" s="352"/>
      <c r="R81" s="352"/>
      <c r="S81" s="208"/>
      <c r="T81" s="208"/>
      <c r="U81" s="343"/>
      <c r="V81" s="344"/>
      <c r="W81" s="344"/>
      <c r="X81" s="344"/>
      <c r="Y81" s="344"/>
      <c r="Z81" s="344"/>
      <c r="AA81" s="344"/>
      <c r="AB81" s="344"/>
      <c r="AC81" s="344"/>
      <c r="AD81" s="344"/>
      <c r="AE81" s="344"/>
      <c r="AF81" s="345"/>
      <c r="AG81" s="375"/>
      <c r="AH81" s="214"/>
      <c r="AI81" s="609"/>
      <c r="AJ81" s="610"/>
      <c r="AK81" s="1540"/>
      <c r="AL81" s="353" t="s">
        <v>165</v>
      </c>
      <c r="AM81" s="354" t="s">
        <v>163</v>
      </c>
      <c r="AN81" s="355">
        <v>0.5</v>
      </c>
      <c r="AO81" s="356"/>
      <c r="AP81" s="356"/>
      <c r="AQ81" s="395"/>
      <c r="AR81" s="358">
        <f>ROUND(ROUND(Q80*$AI$20,0)*AN81,0)</f>
        <v>286</v>
      </c>
      <c r="AS81" s="268"/>
    </row>
    <row r="82" spans="1:45" ht="14.25">
      <c r="A82" s="243">
        <v>71</v>
      </c>
      <c r="B82" s="351" t="s">
        <v>2222</v>
      </c>
      <c r="C82" s="244" t="s">
        <v>2223</v>
      </c>
      <c r="D82" s="375"/>
      <c r="E82" s="278"/>
      <c r="F82" s="279"/>
      <c r="G82" s="245"/>
      <c r="H82" s="208"/>
      <c r="I82" s="208"/>
      <c r="J82" s="385"/>
      <c r="K82" s="301"/>
      <c r="L82" s="301"/>
      <c r="M82" s="208"/>
      <c r="N82" s="208"/>
      <c r="O82" s="208"/>
      <c r="P82" s="208"/>
      <c r="Q82" s="352"/>
      <c r="R82" s="352"/>
      <c r="S82" s="208"/>
      <c r="T82" s="208"/>
      <c r="U82" s="343"/>
      <c r="V82" s="344"/>
      <c r="W82" s="344"/>
      <c r="X82" s="344"/>
      <c r="Y82" s="344"/>
      <c r="Z82" s="344"/>
      <c r="AA82" s="344"/>
      <c r="AB82" s="344"/>
      <c r="AC82" s="344"/>
      <c r="AD82" s="344"/>
      <c r="AE82" s="344"/>
      <c r="AF82" s="345"/>
      <c r="AG82" s="375"/>
      <c r="AH82" s="214"/>
      <c r="AI82" s="609"/>
      <c r="AJ82" s="610"/>
      <c r="AK82" s="364"/>
      <c r="AL82" s="396"/>
      <c r="AM82" s="362"/>
      <c r="AN82" s="356"/>
      <c r="AO82" s="1533" t="s">
        <v>167</v>
      </c>
      <c r="AP82" s="362">
        <v>5</v>
      </c>
      <c r="AQ82" s="363" t="s">
        <v>168</v>
      </c>
      <c r="AR82" s="358">
        <f>ROUND(Q80*$AI$20,0)-AP82</f>
        <v>567</v>
      </c>
      <c r="AS82" s="268"/>
    </row>
    <row r="83" spans="1:45" ht="14.25">
      <c r="A83" s="243">
        <v>71</v>
      </c>
      <c r="B83" s="351" t="s">
        <v>2224</v>
      </c>
      <c r="C83" s="244" t="s">
        <v>2225</v>
      </c>
      <c r="D83" s="375"/>
      <c r="E83" s="278"/>
      <c r="F83" s="279"/>
      <c r="G83" s="245"/>
      <c r="H83" s="208"/>
      <c r="I83" s="208"/>
      <c r="J83" s="385"/>
      <c r="K83" s="301"/>
      <c r="L83" s="301"/>
      <c r="M83" s="208"/>
      <c r="N83" s="208"/>
      <c r="O83" s="208"/>
      <c r="P83" s="208"/>
      <c r="Q83" s="352"/>
      <c r="R83" s="352"/>
      <c r="S83" s="208"/>
      <c r="T83" s="208"/>
      <c r="U83" s="343"/>
      <c r="V83" s="344"/>
      <c r="W83" s="344"/>
      <c r="X83" s="344"/>
      <c r="Y83" s="344"/>
      <c r="Z83" s="344"/>
      <c r="AA83" s="344"/>
      <c r="AB83" s="344"/>
      <c r="AC83" s="344"/>
      <c r="AD83" s="344"/>
      <c r="AE83" s="344"/>
      <c r="AF83" s="345"/>
      <c r="AG83" s="375"/>
      <c r="AH83" s="214"/>
      <c r="AI83" s="609"/>
      <c r="AJ83" s="610"/>
      <c r="AK83" s="1536" t="s">
        <v>161</v>
      </c>
      <c r="AL83" s="364" t="s">
        <v>162</v>
      </c>
      <c r="AM83" s="362" t="s">
        <v>163</v>
      </c>
      <c r="AN83" s="356">
        <v>0.7</v>
      </c>
      <c r="AO83" s="1534"/>
      <c r="AP83" s="365"/>
      <c r="AQ83" s="366"/>
      <c r="AR83" s="358">
        <f>ROUND(ROUND(Q80*$AI$20,0)*AN83,0)-AP82</f>
        <v>395</v>
      </c>
      <c r="AS83" s="268"/>
    </row>
    <row r="84" spans="1:45" ht="14.25">
      <c r="A84" s="243">
        <v>71</v>
      </c>
      <c r="B84" s="351" t="s">
        <v>2226</v>
      </c>
      <c r="C84" s="244" t="s">
        <v>2227</v>
      </c>
      <c r="D84" s="375"/>
      <c r="E84" s="278"/>
      <c r="F84" s="279"/>
      <c r="G84" s="245"/>
      <c r="H84" s="208"/>
      <c r="I84" s="208"/>
      <c r="J84" s="385"/>
      <c r="K84" s="301"/>
      <c r="L84" s="301"/>
      <c r="M84" s="208"/>
      <c r="N84" s="208"/>
      <c r="O84" s="208"/>
      <c r="P84" s="208"/>
      <c r="Q84" s="352"/>
      <c r="R84" s="352"/>
      <c r="S84" s="208"/>
      <c r="T84" s="208"/>
      <c r="U84" s="343"/>
      <c r="V84" s="344"/>
      <c r="W84" s="344"/>
      <c r="X84" s="344"/>
      <c r="Y84" s="344"/>
      <c r="Z84" s="344"/>
      <c r="AA84" s="344"/>
      <c r="AB84" s="344"/>
      <c r="AC84" s="344"/>
      <c r="AD84" s="344"/>
      <c r="AE84" s="344"/>
      <c r="AF84" s="345"/>
      <c r="AG84" s="375"/>
      <c r="AH84" s="214"/>
      <c r="AI84" s="609"/>
      <c r="AJ84" s="610"/>
      <c r="AK84" s="1537"/>
      <c r="AL84" s="353" t="s">
        <v>165</v>
      </c>
      <c r="AM84" s="354" t="s">
        <v>163</v>
      </c>
      <c r="AN84" s="355">
        <v>0.5</v>
      </c>
      <c r="AO84" s="1535"/>
      <c r="AP84" s="367"/>
      <c r="AQ84" s="368"/>
      <c r="AR84" s="358">
        <f>ROUND(ROUND(Q80*$AI$20,0)*AN84,0)-AP82</f>
        <v>281</v>
      </c>
      <c r="AS84" s="268"/>
    </row>
    <row r="85" spans="1:45" ht="14.25">
      <c r="A85" s="229">
        <v>71</v>
      </c>
      <c r="B85" s="337">
        <v>8151</v>
      </c>
      <c r="C85" s="254" t="s">
        <v>2228</v>
      </c>
      <c r="D85" s="375"/>
      <c r="E85" s="278"/>
      <c r="F85" s="279"/>
      <c r="G85" s="245"/>
      <c r="H85" s="208"/>
      <c r="I85" s="208"/>
      <c r="J85" s="388"/>
      <c r="K85" s="343"/>
      <c r="L85" s="301"/>
      <c r="M85" s="301"/>
      <c r="N85" s="301"/>
      <c r="O85" s="301"/>
      <c r="P85" s="301"/>
      <c r="Q85" s="352"/>
      <c r="R85" s="352"/>
      <c r="S85" s="208"/>
      <c r="T85" s="385"/>
      <c r="U85" s="369" t="s">
        <v>172</v>
      </c>
      <c r="V85" s="370"/>
      <c r="W85" s="370"/>
      <c r="X85" s="370"/>
      <c r="Y85" s="370"/>
      <c r="Z85" s="370"/>
      <c r="AA85" s="370"/>
      <c r="AB85" s="370"/>
      <c r="AC85" s="370"/>
      <c r="AD85" s="370"/>
      <c r="AE85" s="370"/>
      <c r="AF85" s="371"/>
      <c r="AG85" s="379"/>
      <c r="AH85" s="344"/>
      <c r="AI85" s="344"/>
      <c r="AJ85" s="345"/>
      <c r="AK85" s="369"/>
      <c r="AL85" s="370"/>
      <c r="AM85" s="372"/>
      <c r="AN85" s="373"/>
      <c r="AO85" s="373"/>
      <c r="AP85" s="373"/>
      <c r="AQ85" s="374"/>
      <c r="AR85" s="342">
        <f>ROUND(ROUND(Q80*AD86,0)*$AI$20,0)</f>
        <v>552</v>
      </c>
      <c r="AS85" s="268"/>
    </row>
    <row r="86" spans="1:45" ht="14.25">
      <c r="A86" s="229">
        <v>71</v>
      </c>
      <c r="B86" s="337">
        <v>8152</v>
      </c>
      <c r="C86" s="254" t="s">
        <v>2229</v>
      </c>
      <c r="D86" s="375"/>
      <c r="E86" s="278"/>
      <c r="F86" s="279"/>
      <c r="G86" s="245"/>
      <c r="H86" s="208"/>
      <c r="I86" s="208"/>
      <c r="J86" s="388"/>
      <c r="K86" s="343"/>
      <c r="L86" s="301"/>
      <c r="M86" s="301"/>
      <c r="N86" s="301"/>
      <c r="O86" s="301"/>
      <c r="P86" s="301"/>
      <c r="Q86" s="352"/>
      <c r="R86" s="352"/>
      <c r="S86" s="208"/>
      <c r="T86" s="385"/>
      <c r="U86" s="379" t="s">
        <v>174</v>
      </c>
      <c r="V86" s="344"/>
      <c r="W86" s="344"/>
      <c r="X86" s="344"/>
      <c r="Y86" s="344"/>
      <c r="Z86" s="344"/>
      <c r="AA86" s="344"/>
      <c r="AB86" s="344"/>
      <c r="AC86" s="214" t="s">
        <v>163</v>
      </c>
      <c r="AD86" s="1541">
        <v>0.96499999999999997</v>
      </c>
      <c r="AE86" s="1541"/>
      <c r="AF86" s="345"/>
      <c r="AG86" s="379"/>
      <c r="AH86" s="344"/>
      <c r="AI86" s="344"/>
      <c r="AJ86" s="345"/>
      <c r="AK86" s="1539" t="s">
        <v>161</v>
      </c>
      <c r="AL86" s="346" t="s">
        <v>162</v>
      </c>
      <c r="AM86" s="347" t="s">
        <v>163</v>
      </c>
      <c r="AN86" s="348">
        <v>0.7</v>
      </c>
      <c r="AO86" s="348"/>
      <c r="AP86" s="348"/>
      <c r="AQ86" s="349"/>
      <c r="AR86" s="350">
        <f>ROUND(ROUND(ROUND(Q80*AD86:AD86,0)*$AI$20,0)*AN86,0)</f>
        <v>386</v>
      </c>
      <c r="AS86" s="268"/>
    </row>
    <row r="87" spans="1:45" ht="14.25">
      <c r="A87" s="243">
        <v>71</v>
      </c>
      <c r="B87" s="351" t="s">
        <v>2230</v>
      </c>
      <c r="C87" s="244" t="s">
        <v>2231</v>
      </c>
      <c r="D87" s="375"/>
      <c r="E87" s="278"/>
      <c r="F87" s="279"/>
      <c r="G87" s="245"/>
      <c r="H87" s="208"/>
      <c r="I87" s="208"/>
      <c r="J87" s="385"/>
      <c r="K87" s="301"/>
      <c r="L87" s="301"/>
      <c r="M87" s="208"/>
      <c r="N87" s="208"/>
      <c r="O87" s="208"/>
      <c r="P87" s="208"/>
      <c r="Q87" s="352"/>
      <c r="R87" s="352"/>
      <c r="S87" s="208"/>
      <c r="T87" s="208"/>
      <c r="U87" s="343"/>
      <c r="V87" s="344"/>
      <c r="W87" s="344"/>
      <c r="X87" s="344"/>
      <c r="Y87" s="344"/>
      <c r="Z87" s="344"/>
      <c r="AA87" s="344"/>
      <c r="AB87" s="344"/>
      <c r="AC87" s="344"/>
      <c r="AD87" s="344"/>
      <c r="AE87" s="344"/>
      <c r="AF87" s="345"/>
      <c r="AG87" s="375"/>
      <c r="AH87" s="214"/>
      <c r="AI87" s="609"/>
      <c r="AJ87" s="610"/>
      <c r="AK87" s="1540"/>
      <c r="AL87" s="353" t="s">
        <v>165</v>
      </c>
      <c r="AM87" s="354" t="s">
        <v>163</v>
      </c>
      <c r="AN87" s="355">
        <v>0.5</v>
      </c>
      <c r="AO87" s="356"/>
      <c r="AP87" s="356"/>
      <c r="AQ87" s="395"/>
      <c r="AR87" s="358">
        <f>ROUND(ROUND(ROUND(Q80*AD86,0)*$AI$20,0)*AN87,0)</f>
        <v>276</v>
      </c>
      <c r="AS87" s="268"/>
    </row>
    <row r="88" spans="1:45" ht="14.25">
      <c r="A88" s="243">
        <v>71</v>
      </c>
      <c r="B88" s="351" t="s">
        <v>2232</v>
      </c>
      <c r="C88" s="244" t="s">
        <v>2233</v>
      </c>
      <c r="D88" s="375"/>
      <c r="E88" s="278"/>
      <c r="F88" s="279"/>
      <c r="G88" s="245"/>
      <c r="H88" s="208"/>
      <c r="I88" s="208"/>
      <c r="J88" s="385"/>
      <c r="K88" s="301"/>
      <c r="L88" s="301"/>
      <c r="M88" s="208"/>
      <c r="N88" s="208"/>
      <c r="O88" s="208"/>
      <c r="P88" s="208"/>
      <c r="Q88" s="352"/>
      <c r="R88" s="352"/>
      <c r="S88" s="208"/>
      <c r="T88" s="208"/>
      <c r="U88" s="343"/>
      <c r="V88" s="344"/>
      <c r="W88" s="344"/>
      <c r="X88" s="344"/>
      <c r="Y88" s="344"/>
      <c r="Z88" s="344"/>
      <c r="AA88" s="344"/>
      <c r="AB88" s="344"/>
      <c r="AC88" s="344"/>
      <c r="AD88" s="344"/>
      <c r="AE88" s="344"/>
      <c r="AF88" s="345"/>
      <c r="AG88" s="375"/>
      <c r="AH88" s="214"/>
      <c r="AI88" s="609"/>
      <c r="AJ88" s="610"/>
      <c r="AK88" s="364"/>
      <c r="AL88" s="396"/>
      <c r="AM88" s="362"/>
      <c r="AN88" s="356"/>
      <c r="AO88" s="1533" t="s">
        <v>167</v>
      </c>
      <c r="AP88" s="362">
        <v>5</v>
      </c>
      <c r="AQ88" s="363" t="s">
        <v>168</v>
      </c>
      <c r="AR88" s="358">
        <f>ROUND(ROUND(Q80*AD86,0)*$AI$20,0)-AP88</f>
        <v>547</v>
      </c>
      <c r="AS88" s="268"/>
    </row>
    <row r="89" spans="1:45" ht="14.25">
      <c r="A89" s="243">
        <v>71</v>
      </c>
      <c r="B89" s="351" t="s">
        <v>2234</v>
      </c>
      <c r="C89" s="244" t="s">
        <v>2235</v>
      </c>
      <c r="D89" s="375"/>
      <c r="E89" s="278"/>
      <c r="F89" s="279"/>
      <c r="G89" s="245"/>
      <c r="H89" s="208"/>
      <c r="I89" s="208"/>
      <c r="J89" s="385"/>
      <c r="K89" s="301"/>
      <c r="L89" s="301"/>
      <c r="M89" s="208"/>
      <c r="N89" s="208"/>
      <c r="O89" s="208"/>
      <c r="P89" s="208"/>
      <c r="Q89" s="352"/>
      <c r="R89" s="352"/>
      <c r="S89" s="208"/>
      <c r="T89" s="208"/>
      <c r="U89" s="343"/>
      <c r="V89" s="344"/>
      <c r="W89" s="344"/>
      <c r="X89" s="344"/>
      <c r="Y89" s="344"/>
      <c r="Z89" s="344"/>
      <c r="AA89" s="344"/>
      <c r="AB89" s="344"/>
      <c r="AC89" s="344"/>
      <c r="AD89" s="344"/>
      <c r="AE89" s="344"/>
      <c r="AF89" s="345"/>
      <c r="AG89" s="375"/>
      <c r="AH89" s="214"/>
      <c r="AI89" s="609"/>
      <c r="AJ89" s="610"/>
      <c r="AK89" s="1536" t="s">
        <v>161</v>
      </c>
      <c r="AL89" s="364" t="s">
        <v>162</v>
      </c>
      <c r="AM89" s="362" t="s">
        <v>163</v>
      </c>
      <c r="AN89" s="356">
        <v>0.7</v>
      </c>
      <c r="AO89" s="1534"/>
      <c r="AP89" s="365"/>
      <c r="AQ89" s="366"/>
      <c r="AR89" s="358">
        <f>ROUND(ROUND(ROUND(Q80*AD86,0)*$AI$20,0)*AN89,0)-AP88</f>
        <v>381</v>
      </c>
      <c r="AS89" s="268"/>
    </row>
    <row r="90" spans="1:45" ht="14.25">
      <c r="A90" s="243">
        <v>71</v>
      </c>
      <c r="B90" s="351" t="s">
        <v>2236</v>
      </c>
      <c r="C90" s="244" t="s">
        <v>2237</v>
      </c>
      <c r="D90" s="375"/>
      <c r="E90" s="278"/>
      <c r="F90" s="279"/>
      <c r="G90" s="245"/>
      <c r="H90" s="208"/>
      <c r="I90" s="208"/>
      <c r="J90" s="385"/>
      <c r="K90" s="301"/>
      <c r="L90" s="301"/>
      <c r="M90" s="208"/>
      <c r="N90" s="208"/>
      <c r="O90" s="208"/>
      <c r="P90" s="208"/>
      <c r="Q90" s="352"/>
      <c r="R90" s="352"/>
      <c r="S90" s="208"/>
      <c r="T90" s="208"/>
      <c r="U90" s="343"/>
      <c r="V90" s="344"/>
      <c r="W90" s="344"/>
      <c r="X90" s="344"/>
      <c r="Y90" s="344"/>
      <c r="Z90" s="344"/>
      <c r="AA90" s="344"/>
      <c r="AB90" s="344"/>
      <c r="AC90" s="344"/>
      <c r="AD90" s="344"/>
      <c r="AE90" s="344"/>
      <c r="AF90" s="345"/>
      <c r="AG90" s="375"/>
      <c r="AH90" s="214"/>
      <c r="AI90" s="609"/>
      <c r="AJ90" s="610"/>
      <c r="AK90" s="1537"/>
      <c r="AL90" s="353" t="s">
        <v>165</v>
      </c>
      <c r="AM90" s="354" t="s">
        <v>163</v>
      </c>
      <c r="AN90" s="355">
        <v>0.5</v>
      </c>
      <c r="AO90" s="1535"/>
      <c r="AP90" s="367"/>
      <c r="AQ90" s="368"/>
      <c r="AR90" s="358">
        <f>ROUND(ROUND(ROUND(Q80*AD86,0)*$AI$20,0)*AN90,0)-AP88</f>
        <v>271</v>
      </c>
      <c r="AS90" s="268"/>
    </row>
    <row r="91" spans="1:45" ht="14.25">
      <c r="A91" s="229">
        <v>71</v>
      </c>
      <c r="B91" s="337">
        <v>8161</v>
      </c>
      <c r="C91" s="254" t="s">
        <v>2238</v>
      </c>
      <c r="D91" s="375"/>
      <c r="E91" s="278"/>
      <c r="F91" s="279"/>
      <c r="G91" s="231" t="s">
        <v>260</v>
      </c>
      <c r="H91" s="232"/>
      <c r="I91" s="232"/>
      <c r="J91" s="334"/>
      <c r="K91" s="232"/>
      <c r="L91" s="334"/>
      <c r="M91" s="334"/>
      <c r="N91" s="334"/>
      <c r="O91" s="334"/>
      <c r="P91" s="334"/>
      <c r="Q91" s="390"/>
      <c r="R91" s="390"/>
      <c r="S91" s="232"/>
      <c r="T91" s="232"/>
      <c r="U91" s="231"/>
      <c r="V91" s="338"/>
      <c r="W91" s="338"/>
      <c r="X91" s="338"/>
      <c r="Y91" s="338"/>
      <c r="Z91" s="338"/>
      <c r="AA91" s="338"/>
      <c r="AB91" s="338"/>
      <c r="AC91" s="338"/>
      <c r="AD91" s="338"/>
      <c r="AE91" s="338"/>
      <c r="AF91" s="339"/>
      <c r="AG91" s="611"/>
      <c r="AH91" s="392"/>
      <c r="AI91" s="392"/>
      <c r="AJ91" s="393"/>
      <c r="AK91" s="340"/>
      <c r="AL91" s="338"/>
      <c r="AM91" s="334"/>
      <c r="AN91" s="383"/>
      <c r="AO91" s="383"/>
      <c r="AP91" s="383"/>
      <c r="AQ91" s="384"/>
      <c r="AR91" s="342">
        <f>ROUND(Q92*$AI$20,0)</f>
        <v>545</v>
      </c>
      <c r="AS91" s="268"/>
    </row>
    <row r="92" spans="1:45" ht="14.25">
      <c r="A92" s="229">
        <v>71</v>
      </c>
      <c r="B92" s="337">
        <v>8162</v>
      </c>
      <c r="C92" s="254" t="s">
        <v>2239</v>
      </c>
      <c r="D92" s="375"/>
      <c r="E92" s="278"/>
      <c r="F92" s="279"/>
      <c r="G92" s="245"/>
      <c r="H92" s="208"/>
      <c r="I92" s="208"/>
      <c r="J92" s="301"/>
      <c r="K92" s="208"/>
      <c r="L92" s="301"/>
      <c r="M92" s="301"/>
      <c r="N92" s="301"/>
      <c r="O92" s="301"/>
      <c r="P92" s="301"/>
      <c r="Q92" s="1538">
        <f>'26障害児入所施設(基本１） '!$Q$92</f>
        <v>779</v>
      </c>
      <c r="R92" s="1538"/>
      <c r="S92" s="208" t="s">
        <v>18</v>
      </c>
      <c r="T92" s="385"/>
      <c r="U92" s="245"/>
      <c r="V92" s="344"/>
      <c r="W92" s="344"/>
      <c r="X92" s="344"/>
      <c r="Y92" s="344"/>
      <c r="Z92" s="344"/>
      <c r="AA92" s="344"/>
      <c r="AB92" s="344"/>
      <c r="AC92" s="344"/>
      <c r="AD92" s="344"/>
      <c r="AE92" s="344"/>
      <c r="AF92" s="345"/>
      <c r="AG92" s="379"/>
      <c r="AH92" s="344"/>
      <c r="AI92" s="344"/>
      <c r="AJ92" s="345"/>
      <c r="AK92" s="1539" t="s">
        <v>161</v>
      </c>
      <c r="AL92" s="346" t="s">
        <v>162</v>
      </c>
      <c r="AM92" s="347" t="s">
        <v>163</v>
      </c>
      <c r="AN92" s="348">
        <v>0.7</v>
      </c>
      <c r="AO92" s="348"/>
      <c r="AP92" s="348"/>
      <c r="AQ92" s="349"/>
      <c r="AR92" s="350">
        <f>ROUND(ROUND(Q92*$AI$20,0)*AN92,0)</f>
        <v>382</v>
      </c>
      <c r="AS92" s="268"/>
    </row>
    <row r="93" spans="1:45" ht="14.25">
      <c r="A93" s="243">
        <v>71</v>
      </c>
      <c r="B93" s="351" t="s">
        <v>2240</v>
      </c>
      <c r="C93" s="244" t="s">
        <v>2241</v>
      </c>
      <c r="D93" s="375"/>
      <c r="E93" s="278"/>
      <c r="F93" s="279"/>
      <c r="G93" s="245"/>
      <c r="H93" s="208"/>
      <c r="I93" s="208"/>
      <c r="J93" s="301"/>
      <c r="K93" s="208"/>
      <c r="L93" s="301"/>
      <c r="M93" s="301"/>
      <c r="N93" s="301"/>
      <c r="O93" s="301"/>
      <c r="P93" s="301"/>
      <c r="Q93" s="352"/>
      <c r="R93" s="352"/>
      <c r="S93" s="208"/>
      <c r="T93" s="385"/>
      <c r="U93" s="245"/>
      <c r="V93" s="344"/>
      <c r="W93" s="344"/>
      <c r="X93" s="344"/>
      <c r="Y93" s="344"/>
      <c r="Z93" s="344"/>
      <c r="AA93" s="344"/>
      <c r="AB93" s="344"/>
      <c r="AC93" s="344"/>
      <c r="AD93" s="344"/>
      <c r="AE93" s="344"/>
      <c r="AF93" s="345"/>
      <c r="AG93" s="379"/>
      <c r="AH93" s="344"/>
      <c r="AI93" s="344"/>
      <c r="AJ93" s="345"/>
      <c r="AK93" s="1540"/>
      <c r="AL93" s="353" t="s">
        <v>165</v>
      </c>
      <c r="AM93" s="354" t="s">
        <v>163</v>
      </c>
      <c r="AN93" s="355">
        <v>0.5</v>
      </c>
      <c r="AO93" s="356"/>
      <c r="AP93" s="356"/>
      <c r="AQ93" s="395"/>
      <c r="AR93" s="358">
        <f>ROUND(ROUND(Q92*$AI$20,0)*AN93,0)</f>
        <v>273</v>
      </c>
      <c r="AS93" s="268"/>
    </row>
    <row r="94" spans="1:45" ht="14.25">
      <c r="A94" s="243">
        <v>71</v>
      </c>
      <c r="B94" s="351" t="s">
        <v>2242</v>
      </c>
      <c r="C94" s="244" t="s">
        <v>2243</v>
      </c>
      <c r="D94" s="375"/>
      <c r="E94" s="278"/>
      <c r="F94" s="279"/>
      <c r="G94" s="245"/>
      <c r="H94" s="208"/>
      <c r="I94" s="208"/>
      <c r="J94" s="301"/>
      <c r="K94" s="208"/>
      <c r="L94" s="301"/>
      <c r="M94" s="301"/>
      <c r="N94" s="301"/>
      <c r="O94" s="301"/>
      <c r="P94" s="301"/>
      <c r="Q94" s="352"/>
      <c r="R94" s="352"/>
      <c r="S94" s="208"/>
      <c r="T94" s="385"/>
      <c r="U94" s="245"/>
      <c r="V94" s="344"/>
      <c r="W94" s="344"/>
      <c r="X94" s="344"/>
      <c r="Y94" s="344"/>
      <c r="Z94" s="344"/>
      <c r="AA94" s="344"/>
      <c r="AB94" s="344"/>
      <c r="AC94" s="344"/>
      <c r="AD94" s="344"/>
      <c r="AE94" s="344"/>
      <c r="AF94" s="345"/>
      <c r="AG94" s="379"/>
      <c r="AH94" s="344"/>
      <c r="AI94" s="344"/>
      <c r="AJ94" s="345"/>
      <c r="AK94" s="364"/>
      <c r="AL94" s="396"/>
      <c r="AM94" s="362"/>
      <c r="AN94" s="356"/>
      <c r="AO94" s="1533" t="s">
        <v>167</v>
      </c>
      <c r="AP94" s="362">
        <v>5</v>
      </c>
      <c r="AQ94" s="363" t="s">
        <v>168</v>
      </c>
      <c r="AR94" s="358">
        <f>ROUND(Q92*$AI$20,0)-AP94</f>
        <v>540</v>
      </c>
      <c r="AS94" s="268"/>
    </row>
    <row r="95" spans="1:45" ht="14.25">
      <c r="A95" s="243">
        <v>71</v>
      </c>
      <c r="B95" s="351" t="s">
        <v>2244</v>
      </c>
      <c r="C95" s="244" t="s">
        <v>2245</v>
      </c>
      <c r="D95" s="375"/>
      <c r="E95" s="278"/>
      <c r="F95" s="279"/>
      <c r="G95" s="245"/>
      <c r="H95" s="208"/>
      <c r="I95" s="208"/>
      <c r="J95" s="301"/>
      <c r="K95" s="208"/>
      <c r="L95" s="301"/>
      <c r="M95" s="301"/>
      <c r="N95" s="301"/>
      <c r="O95" s="301"/>
      <c r="P95" s="301"/>
      <c r="Q95" s="352"/>
      <c r="R95" s="352"/>
      <c r="S95" s="208"/>
      <c r="T95" s="385"/>
      <c r="U95" s="245"/>
      <c r="V95" s="344"/>
      <c r="W95" s="344"/>
      <c r="X95" s="344"/>
      <c r="Y95" s="344"/>
      <c r="Z95" s="344"/>
      <c r="AA95" s="344"/>
      <c r="AB95" s="344"/>
      <c r="AC95" s="344"/>
      <c r="AD95" s="344"/>
      <c r="AE95" s="344"/>
      <c r="AF95" s="345"/>
      <c r="AG95" s="379"/>
      <c r="AH95" s="344"/>
      <c r="AI95" s="344"/>
      <c r="AJ95" s="345"/>
      <c r="AK95" s="1536" t="s">
        <v>161</v>
      </c>
      <c r="AL95" s="364" t="s">
        <v>162</v>
      </c>
      <c r="AM95" s="362" t="s">
        <v>163</v>
      </c>
      <c r="AN95" s="356">
        <v>0.7</v>
      </c>
      <c r="AO95" s="1534"/>
      <c r="AP95" s="365"/>
      <c r="AQ95" s="366"/>
      <c r="AR95" s="358">
        <f>ROUND(ROUND(Q92*$AI$20,0)*AN95,0)-AP94</f>
        <v>377</v>
      </c>
      <c r="AS95" s="268"/>
    </row>
    <row r="96" spans="1:45" ht="14.25">
      <c r="A96" s="243">
        <v>71</v>
      </c>
      <c r="B96" s="351" t="s">
        <v>2246</v>
      </c>
      <c r="C96" s="244" t="s">
        <v>2247</v>
      </c>
      <c r="D96" s="375"/>
      <c r="E96" s="278"/>
      <c r="F96" s="279"/>
      <c r="G96" s="245"/>
      <c r="H96" s="208"/>
      <c r="I96" s="208"/>
      <c r="J96" s="301"/>
      <c r="K96" s="208"/>
      <c r="L96" s="301"/>
      <c r="M96" s="301"/>
      <c r="N96" s="301"/>
      <c r="O96" s="301"/>
      <c r="P96" s="301"/>
      <c r="Q96" s="352"/>
      <c r="R96" s="352"/>
      <c r="S96" s="208"/>
      <c r="T96" s="385"/>
      <c r="U96" s="281"/>
      <c r="V96" s="380"/>
      <c r="W96" s="380"/>
      <c r="X96" s="380"/>
      <c r="Y96" s="380"/>
      <c r="Z96" s="380"/>
      <c r="AA96" s="380"/>
      <c r="AB96" s="380"/>
      <c r="AC96" s="380"/>
      <c r="AD96" s="380"/>
      <c r="AE96" s="380"/>
      <c r="AF96" s="381"/>
      <c r="AG96" s="379"/>
      <c r="AH96" s="344"/>
      <c r="AI96" s="344"/>
      <c r="AJ96" s="345"/>
      <c r="AK96" s="1537"/>
      <c r="AL96" s="353" t="s">
        <v>165</v>
      </c>
      <c r="AM96" s="354" t="s">
        <v>163</v>
      </c>
      <c r="AN96" s="355">
        <v>0.5</v>
      </c>
      <c r="AO96" s="1535"/>
      <c r="AP96" s="367"/>
      <c r="AQ96" s="368"/>
      <c r="AR96" s="358">
        <f>ROUND(ROUND(Q92*$AI$20,0)*AN96,0)-AP94</f>
        <v>268</v>
      </c>
      <c r="AS96" s="268"/>
    </row>
    <row r="97" spans="1:45" ht="14.25">
      <c r="A97" s="229">
        <v>71</v>
      </c>
      <c r="B97" s="337">
        <v>8163</v>
      </c>
      <c r="C97" s="254" t="s">
        <v>2248</v>
      </c>
      <c r="D97" s="375"/>
      <c r="E97" s="278"/>
      <c r="F97" s="279"/>
      <c r="G97" s="245"/>
      <c r="H97" s="208"/>
      <c r="I97" s="208"/>
      <c r="J97" s="301"/>
      <c r="K97" s="208"/>
      <c r="L97" s="301"/>
      <c r="M97" s="301"/>
      <c r="N97" s="301"/>
      <c r="O97" s="301"/>
      <c r="P97" s="301"/>
      <c r="Q97" s="352"/>
      <c r="R97" s="352"/>
      <c r="S97" s="208"/>
      <c r="T97" s="385"/>
      <c r="U97" s="379" t="s">
        <v>172</v>
      </c>
      <c r="V97" s="344"/>
      <c r="W97" s="344"/>
      <c r="X97" s="344"/>
      <c r="Y97" s="344"/>
      <c r="Z97" s="344"/>
      <c r="AA97" s="344"/>
      <c r="AB97" s="344"/>
      <c r="AC97" s="344"/>
      <c r="AD97" s="344"/>
      <c r="AE97" s="344"/>
      <c r="AF97" s="345"/>
      <c r="AG97" s="379"/>
      <c r="AH97" s="344"/>
      <c r="AI97" s="344"/>
      <c r="AJ97" s="345"/>
      <c r="AK97" s="369"/>
      <c r="AL97" s="370"/>
      <c r="AM97" s="372"/>
      <c r="AN97" s="373"/>
      <c r="AO97" s="373"/>
      <c r="AP97" s="373"/>
      <c r="AQ97" s="374"/>
      <c r="AR97" s="342">
        <f>ROUND(ROUND(Q92*AD98,0)*$AI$20,0)</f>
        <v>526</v>
      </c>
      <c r="AS97" s="268"/>
    </row>
    <row r="98" spans="1:45" ht="14.25">
      <c r="A98" s="229">
        <v>71</v>
      </c>
      <c r="B98" s="337">
        <v>8164</v>
      </c>
      <c r="C98" s="254" t="s">
        <v>2249</v>
      </c>
      <c r="D98" s="375"/>
      <c r="E98" s="278"/>
      <c r="F98" s="279"/>
      <c r="G98" s="245"/>
      <c r="H98" s="208"/>
      <c r="I98" s="208"/>
      <c r="J98" s="301"/>
      <c r="K98" s="208"/>
      <c r="L98" s="301"/>
      <c r="M98" s="301"/>
      <c r="N98" s="301"/>
      <c r="O98" s="301"/>
      <c r="P98" s="301"/>
      <c r="Q98" s="352"/>
      <c r="R98" s="352"/>
      <c r="S98" s="208"/>
      <c r="T98" s="385"/>
      <c r="U98" s="379" t="s">
        <v>174</v>
      </c>
      <c r="V98" s="344"/>
      <c r="W98" s="344"/>
      <c r="X98" s="344"/>
      <c r="Y98" s="344"/>
      <c r="Z98" s="344"/>
      <c r="AA98" s="344"/>
      <c r="AB98" s="344"/>
      <c r="AC98" s="214" t="s">
        <v>163</v>
      </c>
      <c r="AD98" s="1541">
        <v>0.96499999999999997</v>
      </c>
      <c r="AE98" s="1541"/>
      <c r="AF98" s="345"/>
      <c r="AG98" s="379"/>
      <c r="AH98" s="344"/>
      <c r="AI98" s="344"/>
      <c r="AJ98" s="345"/>
      <c r="AK98" s="1539" t="s">
        <v>161</v>
      </c>
      <c r="AL98" s="346" t="s">
        <v>162</v>
      </c>
      <c r="AM98" s="347" t="s">
        <v>163</v>
      </c>
      <c r="AN98" s="348">
        <v>0.7</v>
      </c>
      <c r="AO98" s="348"/>
      <c r="AP98" s="348"/>
      <c r="AQ98" s="349"/>
      <c r="AR98" s="350">
        <f>ROUND(ROUND(ROUND(Q92*AD98:AD98,0)*$AI$20,0)*AN98,0)</f>
        <v>368</v>
      </c>
      <c r="AS98" s="268"/>
    </row>
    <row r="99" spans="1:45" ht="14.25">
      <c r="A99" s="243">
        <v>71</v>
      </c>
      <c r="B99" s="351" t="s">
        <v>2250</v>
      </c>
      <c r="C99" s="244" t="s">
        <v>2251</v>
      </c>
      <c r="D99" s="375"/>
      <c r="E99" s="278"/>
      <c r="F99" s="279"/>
      <c r="G99" s="245"/>
      <c r="H99" s="208"/>
      <c r="I99" s="208"/>
      <c r="J99" s="301"/>
      <c r="K99" s="208"/>
      <c r="L99" s="301"/>
      <c r="M99" s="301"/>
      <c r="N99" s="301"/>
      <c r="O99" s="301"/>
      <c r="P99" s="301"/>
      <c r="Q99" s="352"/>
      <c r="R99" s="352"/>
      <c r="S99" s="208"/>
      <c r="T99" s="385"/>
      <c r="U99" s="245"/>
      <c r="V99" s="344"/>
      <c r="W99" s="344"/>
      <c r="X99" s="344"/>
      <c r="Y99" s="344"/>
      <c r="Z99" s="344"/>
      <c r="AA99" s="344"/>
      <c r="AB99" s="344"/>
      <c r="AC99" s="344"/>
      <c r="AD99" s="344"/>
      <c r="AE99" s="344"/>
      <c r="AF99" s="345"/>
      <c r="AG99" s="379"/>
      <c r="AH99" s="344"/>
      <c r="AI99" s="344"/>
      <c r="AJ99" s="345"/>
      <c r="AK99" s="1540"/>
      <c r="AL99" s="353" t="s">
        <v>165</v>
      </c>
      <c r="AM99" s="354" t="s">
        <v>163</v>
      </c>
      <c r="AN99" s="355">
        <v>0.5</v>
      </c>
      <c r="AO99" s="356"/>
      <c r="AP99" s="356"/>
      <c r="AQ99" s="395"/>
      <c r="AR99" s="358">
        <f>ROUND(ROUND(ROUND(Q92*AD98,0)*$AI$20,0)*AN99,0)</f>
        <v>263</v>
      </c>
      <c r="AS99" s="268"/>
    </row>
    <row r="100" spans="1:45" ht="14.25">
      <c r="A100" s="243">
        <v>71</v>
      </c>
      <c r="B100" s="351" t="s">
        <v>2252</v>
      </c>
      <c r="C100" s="244" t="s">
        <v>2253</v>
      </c>
      <c r="D100" s="375"/>
      <c r="E100" s="278"/>
      <c r="F100" s="279"/>
      <c r="G100" s="245"/>
      <c r="H100" s="208"/>
      <c r="I100" s="208"/>
      <c r="J100" s="301"/>
      <c r="K100" s="208"/>
      <c r="L100" s="301"/>
      <c r="M100" s="301"/>
      <c r="N100" s="301"/>
      <c r="O100" s="301"/>
      <c r="P100" s="301"/>
      <c r="Q100" s="352"/>
      <c r="R100" s="352"/>
      <c r="S100" s="208"/>
      <c r="T100" s="385"/>
      <c r="U100" s="245"/>
      <c r="V100" s="344"/>
      <c r="W100" s="344"/>
      <c r="X100" s="344"/>
      <c r="Y100" s="344"/>
      <c r="Z100" s="344"/>
      <c r="AA100" s="344"/>
      <c r="AB100" s="344"/>
      <c r="AC100" s="344"/>
      <c r="AD100" s="344"/>
      <c r="AE100" s="344"/>
      <c r="AF100" s="345"/>
      <c r="AG100" s="379"/>
      <c r="AH100" s="344"/>
      <c r="AI100" s="344"/>
      <c r="AJ100" s="345"/>
      <c r="AK100" s="364"/>
      <c r="AL100" s="396"/>
      <c r="AM100" s="362"/>
      <c r="AN100" s="356"/>
      <c r="AO100" s="1533" t="s">
        <v>167</v>
      </c>
      <c r="AP100" s="362">
        <v>5</v>
      </c>
      <c r="AQ100" s="363" t="s">
        <v>168</v>
      </c>
      <c r="AR100" s="358">
        <f>ROUND(ROUND(Q92*AD98,0)*$AI$20,0)-AP100</f>
        <v>521</v>
      </c>
      <c r="AS100" s="268"/>
    </row>
    <row r="101" spans="1:45" ht="14.25">
      <c r="A101" s="243">
        <v>71</v>
      </c>
      <c r="B101" s="351" t="s">
        <v>2254</v>
      </c>
      <c r="C101" s="244" t="s">
        <v>2255</v>
      </c>
      <c r="D101" s="375"/>
      <c r="E101" s="278"/>
      <c r="F101" s="279"/>
      <c r="G101" s="245"/>
      <c r="H101" s="208"/>
      <c r="I101" s="208"/>
      <c r="J101" s="301"/>
      <c r="K101" s="208"/>
      <c r="L101" s="301"/>
      <c r="M101" s="301"/>
      <c r="N101" s="301"/>
      <c r="O101" s="301"/>
      <c r="P101" s="301"/>
      <c r="Q101" s="352"/>
      <c r="R101" s="352"/>
      <c r="S101" s="208"/>
      <c r="T101" s="385"/>
      <c r="U101" s="245"/>
      <c r="V101" s="344"/>
      <c r="W101" s="344"/>
      <c r="X101" s="344"/>
      <c r="Y101" s="344"/>
      <c r="Z101" s="344"/>
      <c r="AA101" s="344"/>
      <c r="AB101" s="344"/>
      <c r="AC101" s="344"/>
      <c r="AD101" s="344"/>
      <c r="AE101" s="344"/>
      <c r="AF101" s="345"/>
      <c r="AG101" s="379"/>
      <c r="AH101" s="344"/>
      <c r="AI101" s="344"/>
      <c r="AJ101" s="345"/>
      <c r="AK101" s="1536" t="s">
        <v>161</v>
      </c>
      <c r="AL101" s="364" t="s">
        <v>162</v>
      </c>
      <c r="AM101" s="362" t="s">
        <v>163</v>
      </c>
      <c r="AN101" s="356">
        <v>0.7</v>
      </c>
      <c r="AO101" s="1534"/>
      <c r="AP101" s="365"/>
      <c r="AQ101" s="366"/>
      <c r="AR101" s="358">
        <f>ROUND(ROUND(ROUND(Q92*AD98,0)*$AI$20,0)*AN101,0)-AP100</f>
        <v>363</v>
      </c>
      <c r="AS101" s="268"/>
    </row>
    <row r="102" spans="1:45" ht="14.25">
      <c r="A102" s="243">
        <v>71</v>
      </c>
      <c r="B102" s="351" t="s">
        <v>2256</v>
      </c>
      <c r="C102" s="244" t="s">
        <v>2257</v>
      </c>
      <c r="D102" s="375"/>
      <c r="E102" s="278"/>
      <c r="F102" s="279"/>
      <c r="G102" s="281"/>
      <c r="H102" s="216"/>
      <c r="I102" s="216"/>
      <c r="J102" s="304"/>
      <c r="K102" s="216"/>
      <c r="L102" s="304"/>
      <c r="M102" s="304"/>
      <c r="N102" s="304"/>
      <c r="O102" s="304"/>
      <c r="P102" s="304"/>
      <c r="Q102" s="387"/>
      <c r="R102" s="387"/>
      <c r="S102" s="216"/>
      <c r="T102" s="226"/>
      <c r="U102" s="281"/>
      <c r="V102" s="380"/>
      <c r="W102" s="380"/>
      <c r="X102" s="380"/>
      <c r="Y102" s="380"/>
      <c r="Z102" s="380"/>
      <c r="AA102" s="380"/>
      <c r="AB102" s="380"/>
      <c r="AC102" s="380"/>
      <c r="AD102" s="380"/>
      <c r="AE102" s="380"/>
      <c r="AF102" s="381"/>
      <c r="AG102" s="379"/>
      <c r="AH102" s="344"/>
      <c r="AI102" s="344"/>
      <c r="AJ102" s="345"/>
      <c r="AK102" s="1537"/>
      <c r="AL102" s="353" t="s">
        <v>165</v>
      </c>
      <c r="AM102" s="354" t="s">
        <v>163</v>
      </c>
      <c r="AN102" s="355">
        <v>0.5</v>
      </c>
      <c r="AO102" s="1535"/>
      <c r="AP102" s="367"/>
      <c r="AQ102" s="368"/>
      <c r="AR102" s="358">
        <f>ROUND(ROUND(ROUND(Q92*AD98,0)*$AI$20,0)*AN102,0)-AP100</f>
        <v>258</v>
      </c>
      <c r="AS102" s="268"/>
    </row>
    <row r="103" spans="1:45" ht="14.25">
      <c r="A103" s="229">
        <v>71</v>
      </c>
      <c r="B103" s="337">
        <v>8171</v>
      </c>
      <c r="C103" s="254" t="s">
        <v>2258</v>
      </c>
      <c r="D103" s="375"/>
      <c r="E103" s="278"/>
      <c r="F103" s="279"/>
      <c r="G103" s="245" t="s">
        <v>273</v>
      </c>
      <c r="H103" s="208"/>
      <c r="I103" s="208"/>
      <c r="J103" s="301"/>
      <c r="K103" s="208"/>
      <c r="L103" s="301"/>
      <c r="M103" s="301"/>
      <c r="N103" s="301"/>
      <c r="O103" s="301"/>
      <c r="P103" s="301"/>
      <c r="Q103" s="352"/>
      <c r="R103" s="352"/>
      <c r="S103" s="208"/>
      <c r="T103" s="208"/>
      <c r="U103" s="245"/>
      <c r="V103" s="392"/>
      <c r="W103" s="392"/>
      <c r="X103" s="392"/>
      <c r="Y103" s="392"/>
      <c r="Z103" s="392"/>
      <c r="AA103" s="392"/>
      <c r="AB103" s="392"/>
      <c r="AC103" s="392"/>
      <c r="AD103" s="392"/>
      <c r="AE103" s="392"/>
      <c r="AF103" s="393"/>
      <c r="AG103" s="611"/>
      <c r="AH103" s="392"/>
      <c r="AI103" s="392"/>
      <c r="AJ103" s="393"/>
      <c r="AK103" s="340"/>
      <c r="AL103" s="338"/>
      <c r="AM103" s="334"/>
      <c r="AN103" s="383"/>
      <c r="AO103" s="383"/>
      <c r="AP103" s="383"/>
      <c r="AQ103" s="384"/>
      <c r="AR103" s="342">
        <f>ROUND(Q104*$AI$20,0)</f>
        <v>456</v>
      </c>
      <c r="AS103" s="268"/>
    </row>
    <row r="104" spans="1:45" ht="14.25">
      <c r="A104" s="229">
        <v>71</v>
      </c>
      <c r="B104" s="337">
        <v>8172</v>
      </c>
      <c r="C104" s="254" t="s">
        <v>2259</v>
      </c>
      <c r="D104" s="375"/>
      <c r="E104" s="278"/>
      <c r="F104" s="279"/>
      <c r="G104" s="245"/>
      <c r="H104" s="208"/>
      <c r="I104" s="208"/>
      <c r="J104" s="301"/>
      <c r="K104" s="208"/>
      <c r="L104" s="301"/>
      <c r="M104" s="301"/>
      <c r="N104" s="301"/>
      <c r="O104" s="301"/>
      <c r="P104" s="301"/>
      <c r="Q104" s="1538">
        <f>'26障害児入所施設(基本１） '!$Q$104</f>
        <v>651</v>
      </c>
      <c r="R104" s="1538"/>
      <c r="S104" s="208" t="s">
        <v>18</v>
      </c>
      <c r="T104" s="385"/>
      <c r="U104" s="343"/>
      <c r="V104" s="344"/>
      <c r="W104" s="344"/>
      <c r="X104" s="344"/>
      <c r="Y104" s="344"/>
      <c r="Z104" s="344"/>
      <c r="AA104" s="344"/>
      <c r="AB104" s="344"/>
      <c r="AC104" s="344"/>
      <c r="AD104" s="344"/>
      <c r="AE104" s="344"/>
      <c r="AF104" s="345"/>
      <c r="AG104" s="379"/>
      <c r="AH104" s="344"/>
      <c r="AI104" s="344"/>
      <c r="AJ104" s="345"/>
      <c r="AK104" s="1539" t="s">
        <v>161</v>
      </c>
      <c r="AL104" s="346" t="s">
        <v>162</v>
      </c>
      <c r="AM104" s="347" t="s">
        <v>163</v>
      </c>
      <c r="AN104" s="348">
        <v>0.7</v>
      </c>
      <c r="AO104" s="348"/>
      <c r="AP104" s="348"/>
      <c r="AQ104" s="349"/>
      <c r="AR104" s="350">
        <f>ROUND(ROUND(Q104*$AI$20,0)*AN104,0)</f>
        <v>319</v>
      </c>
      <c r="AS104" s="268"/>
    </row>
    <row r="105" spans="1:45" ht="14.25">
      <c r="A105" s="243">
        <v>71</v>
      </c>
      <c r="B105" s="351" t="s">
        <v>2260</v>
      </c>
      <c r="C105" s="244" t="s">
        <v>2261</v>
      </c>
      <c r="D105" s="375"/>
      <c r="E105" s="278"/>
      <c r="F105" s="279"/>
      <c r="G105" s="245"/>
      <c r="H105" s="208"/>
      <c r="I105" s="208"/>
      <c r="J105" s="301"/>
      <c r="K105" s="208"/>
      <c r="L105" s="301"/>
      <c r="M105" s="301"/>
      <c r="N105" s="301"/>
      <c r="O105" s="301"/>
      <c r="P105" s="301"/>
      <c r="Q105" s="352"/>
      <c r="R105" s="352"/>
      <c r="S105" s="208"/>
      <c r="T105" s="385"/>
      <c r="U105" s="245"/>
      <c r="V105" s="344"/>
      <c r="W105" s="344"/>
      <c r="X105" s="344"/>
      <c r="Y105" s="344"/>
      <c r="Z105" s="344"/>
      <c r="AA105" s="344"/>
      <c r="AB105" s="344"/>
      <c r="AC105" s="344"/>
      <c r="AD105" s="344"/>
      <c r="AE105" s="344"/>
      <c r="AF105" s="345"/>
      <c r="AG105" s="379"/>
      <c r="AH105" s="344"/>
      <c r="AI105" s="344"/>
      <c r="AJ105" s="345"/>
      <c r="AK105" s="1540"/>
      <c r="AL105" s="353" t="s">
        <v>165</v>
      </c>
      <c r="AM105" s="354" t="s">
        <v>163</v>
      </c>
      <c r="AN105" s="355">
        <v>0.5</v>
      </c>
      <c r="AO105" s="356"/>
      <c r="AP105" s="356"/>
      <c r="AQ105" s="395"/>
      <c r="AR105" s="358">
        <f>ROUND(ROUND(Q104*$AI$20,0)*AN105,0)</f>
        <v>228</v>
      </c>
      <c r="AS105" s="268"/>
    </row>
    <row r="106" spans="1:45" ht="14.25">
      <c r="A106" s="243">
        <v>71</v>
      </c>
      <c r="B106" s="351" t="s">
        <v>2262</v>
      </c>
      <c r="C106" s="244" t="s">
        <v>2263</v>
      </c>
      <c r="D106" s="375"/>
      <c r="E106" s="278"/>
      <c r="F106" s="279"/>
      <c r="G106" s="245"/>
      <c r="H106" s="208"/>
      <c r="I106" s="208"/>
      <c r="J106" s="301"/>
      <c r="K106" s="208"/>
      <c r="L106" s="301"/>
      <c r="M106" s="301"/>
      <c r="N106" s="301"/>
      <c r="O106" s="301"/>
      <c r="P106" s="301"/>
      <c r="Q106" s="352"/>
      <c r="R106" s="352"/>
      <c r="S106" s="208"/>
      <c r="T106" s="385"/>
      <c r="U106" s="245"/>
      <c r="V106" s="344"/>
      <c r="W106" s="344"/>
      <c r="X106" s="344"/>
      <c r="Y106" s="344"/>
      <c r="Z106" s="344"/>
      <c r="AA106" s="344"/>
      <c r="AB106" s="344"/>
      <c r="AC106" s="344"/>
      <c r="AD106" s="344"/>
      <c r="AE106" s="344"/>
      <c r="AF106" s="345"/>
      <c r="AG106" s="379"/>
      <c r="AH106" s="344"/>
      <c r="AI106" s="344"/>
      <c r="AJ106" s="345"/>
      <c r="AK106" s="364"/>
      <c r="AL106" s="396"/>
      <c r="AM106" s="362"/>
      <c r="AN106" s="356"/>
      <c r="AO106" s="1533" t="s">
        <v>167</v>
      </c>
      <c r="AP106" s="362">
        <v>5</v>
      </c>
      <c r="AQ106" s="363" t="s">
        <v>168</v>
      </c>
      <c r="AR106" s="358">
        <f>ROUND(Q104*$AI$20,0)-AP106</f>
        <v>451</v>
      </c>
      <c r="AS106" s="268"/>
    </row>
    <row r="107" spans="1:45" ht="14.25">
      <c r="A107" s="243">
        <v>71</v>
      </c>
      <c r="B107" s="351" t="s">
        <v>2264</v>
      </c>
      <c r="C107" s="244" t="s">
        <v>2265</v>
      </c>
      <c r="D107" s="375"/>
      <c r="E107" s="278"/>
      <c r="F107" s="279"/>
      <c r="G107" s="245"/>
      <c r="H107" s="208"/>
      <c r="I107" s="208"/>
      <c r="J107" s="301"/>
      <c r="K107" s="208"/>
      <c r="L107" s="301"/>
      <c r="M107" s="301"/>
      <c r="N107" s="301"/>
      <c r="O107" s="301"/>
      <c r="P107" s="301"/>
      <c r="Q107" s="352"/>
      <c r="R107" s="352"/>
      <c r="S107" s="208"/>
      <c r="T107" s="385"/>
      <c r="U107" s="245"/>
      <c r="V107" s="344"/>
      <c r="W107" s="344"/>
      <c r="X107" s="344"/>
      <c r="Y107" s="344"/>
      <c r="Z107" s="344"/>
      <c r="AA107" s="344"/>
      <c r="AB107" s="344"/>
      <c r="AC107" s="344"/>
      <c r="AD107" s="344"/>
      <c r="AE107" s="344"/>
      <c r="AF107" s="345"/>
      <c r="AG107" s="379"/>
      <c r="AH107" s="344"/>
      <c r="AI107" s="344"/>
      <c r="AJ107" s="345"/>
      <c r="AK107" s="1536" t="s">
        <v>161</v>
      </c>
      <c r="AL107" s="364" t="s">
        <v>162</v>
      </c>
      <c r="AM107" s="362" t="s">
        <v>163</v>
      </c>
      <c r="AN107" s="356">
        <v>0.7</v>
      </c>
      <c r="AO107" s="1534"/>
      <c r="AP107" s="365"/>
      <c r="AQ107" s="366"/>
      <c r="AR107" s="358">
        <f>ROUND(ROUND(Q104*$AI$20,0)*AN107,0)-AP106</f>
        <v>314</v>
      </c>
      <c r="AS107" s="268"/>
    </row>
    <row r="108" spans="1:45" ht="14.25">
      <c r="A108" s="243">
        <v>71</v>
      </c>
      <c r="B108" s="351" t="s">
        <v>2266</v>
      </c>
      <c r="C108" s="244" t="s">
        <v>2267</v>
      </c>
      <c r="D108" s="375"/>
      <c r="E108" s="278"/>
      <c r="F108" s="279"/>
      <c r="G108" s="245"/>
      <c r="H108" s="208"/>
      <c r="I108" s="208"/>
      <c r="J108" s="301"/>
      <c r="K108" s="208"/>
      <c r="L108" s="301"/>
      <c r="M108" s="301"/>
      <c r="N108" s="301"/>
      <c r="O108" s="301"/>
      <c r="P108" s="301"/>
      <c r="Q108" s="352"/>
      <c r="R108" s="352"/>
      <c r="S108" s="208"/>
      <c r="T108" s="385"/>
      <c r="U108" s="245"/>
      <c r="V108" s="344"/>
      <c r="W108" s="344"/>
      <c r="X108" s="344"/>
      <c r="Y108" s="344"/>
      <c r="Z108" s="344"/>
      <c r="AA108" s="344"/>
      <c r="AB108" s="344"/>
      <c r="AC108" s="344"/>
      <c r="AD108" s="344"/>
      <c r="AE108" s="344"/>
      <c r="AF108" s="345"/>
      <c r="AG108" s="379"/>
      <c r="AH108" s="344"/>
      <c r="AI108" s="344"/>
      <c r="AJ108" s="345"/>
      <c r="AK108" s="1537"/>
      <c r="AL108" s="353" t="s">
        <v>165</v>
      </c>
      <c r="AM108" s="354" t="s">
        <v>163</v>
      </c>
      <c r="AN108" s="355">
        <v>0.5</v>
      </c>
      <c r="AO108" s="1535"/>
      <c r="AP108" s="367"/>
      <c r="AQ108" s="368"/>
      <c r="AR108" s="358">
        <f>ROUND(ROUND(Q104*$AI$20,0)*AN108,0)-AP106</f>
        <v>223</v>
      </c>
      <c r="AS108" s="268"/>
    </row>
    <row r="109" spans="1:45" ht="14.25">
      <c r="A109" s="229">
        <v>71</v>
      </c>
      <c r="B109" s="337">
        <v>8173</v>
      </c>
      <c r="C109" s="254" t="s">
        <v>2268</v>
      </c>
      <c r="D109" s="375"/>
      <c r="E109" s="278"/>
      <c r="F109" s="279"/>
      <c r="G109" s="245"/>
      <c r="H109" s="208"/>
      <c r="I109" s="208"/>
      <c r="J109" s="301"/>
      <c r="K109" s="208"/>
      <c r="L109" s="301"/>
      <c r="M109" s="301"/>
      <c r="N109" s="301"/>
      <c r="O109" s="301"/>
      <c r="P109" s="301"/>
      <c r="Q109" s="352"/>
      <c r="R109" s="352"/>
      <c r="S109" s="208"/>
      <c r="T109" s="385"/>
      <c r="U109" s="369" t="s">
        <v>172</v>
      </c>
      <c r="V109" s="370"/>
      <c r="W109" s="370"/>
      <c r="X109" s="370"/>
      <c r="Y109" s="370"/>
      <c r="Z109" s="370"/>
      <c r="AA109" s="370"/>
      <c r="AB109" s="370"/>
      <c r="AC109" s="370"/>
      <c r="AD109" s="370"/>
      <c r="AE109" s="370"/>
      <c r="AF109" s="371"/>
      <c r="AG109" s="379"/>
      <c r="AH109" s="344"/>
      <c r="AI109" s="344"/>
      <c r="AJ109" s="345"/>
      <c r="AK109" s="369"/>
      <c r="AL109" s="370"/>
      <c r="AM109" s="372"/>
      <c r="AN109" s="373"/>
      <c r="AO109" s="373"/>
      <c r="AP109" s="373"/>
      <c r="AQ109" s="374"/>
      <c r="AR109" s="342">
        <f>ROUND(ROUND(Q104*AD110,0)*$AI$20,0)</f>
        <v>440</v>
      </c>
      <c r="AS109" s="268"/>
    </row>
    <row r="110" spans="1:45" ht="14.25">
      <c r="A110" s="229">
        <v>71</v>
      </c>
      <c r="B110" s="337">
        <v>8174</v>
      </c>
      <c r="C110" s="254" t="s">
        <v>2269</v>
      </c>
      <c r="D110" s="375"/>
      <c r="E110" s="278"/>
      <c r="F110" s="279"/>
      <c r="G110" s="245"/>
      <c r="H110" s="208"/>
      <c r="I110" s="208"/>
      <c r="J110" s="301"/>
      <c r="K110" s="208"/>
      <c r="L110" s="301"/>
      <c r="M110" s="301"/>
      <c r="N110" s="301"/>
      <c r="O110" s="301"/>
      <c r="P110" s="301"/>
      <c r="Q110" s="352"/>
      <c r="R110" s="352"/>
      <c r="S110" s="208"/>
      <c r="T110" s="385"/>
      <c r="U110" s="379" t="s">
        <v>174</v>
      </c>
      <c r="V110" s="344"/>
      <c r="W110" s="344"/>
      <c r="X110" s="344"/>
      <c r="Y110" s="344"/>
      <c r="Z110" s="344"/>
      <c r="AA110" s="344"/>
      <c r="AB110" s="344"/>
      <c r="AC110" s="214" t="s">
        <v>163</v>
      </c>
      <c r="AD110" s="1541">
        <v>0.96499999999999997</v>
      </c>
      <c r="AE110" s="1541"/>
      <c r="AF110" s="345"/>
      <c r="AG110" s="379"/>
      <c r="AH110" s="344"/>
      <c r="AI110" s="344"/>
      <c r="AJ110" s="345"/>
      <c r="AK110" s="1539" t="s">
        <v>161</v>
      </c>
      <c r="AL110" s="346" t="s">
        <v>162</v>
      </c>
      <c r="AM110" s="347" t="s">
        <v>163</v>
      </c>
      <c r="AN110" s="348">
        <v>0.7</v>
      </c>
      <c r="AO110" s="348"/>
      <c r="AP110" s="348"/>
      <c r="AQ110" s="349"/>
      <c r="AR110" s="350">
        <f>ROUND(ROUND(ROUND(Q104*AD110:AD110,0)*$AI$20,0)*AN110,0)</f>
        <v>308</v>
      </c>
      <c r="AS110" s="268"/>
    </row>
    <row r="111" spans="1:45" ht="14.25">
      <c r="A111" s="243">
        <v>71</v>
      </c>
      <c r="B111" s="351" t="s">
        <v>2270</v>
      </c>
      <c r="C111" s="244" t="s">
        <v>2271</v>
      </c>
      <c r="D111" s="375"/>
      <c r="E111" s="278"/>
      <c r="F111" s="279"/>
      <c r="G111" s="245"/>
      <c r="H111" s="208"/>
      <c r="I111" s="208"/>
      <c r="J111" s="301"/>
      <c r="K111" s="208"/>
      <c r="L111" s="301"/>
      <c r="M111" s="301"/>
      <c r="N111" s="301"/>
      <c r="O111" s="301"/>
      <c r="P111" s="301"/>
      <c r="Q111" s="352"/>
      <c r="R111" s="352"/>
      <c r="S111" s="208"/>
      <c r="T111" s="385"/>
      <c r="U111" s="245"/>
      <c r="V111" s="344"/>
      <c r="W111" s="344"/>
      <c r="X111" s="344"/>
      <c r="Y111" s="344"/>
      <c r="Z111" s="344"/>
      <c r="AA111" s="344"/>
      <c r="AB111" s="344"/>
      <c r="AC111" s="344"/>
      <c r="AD111" s="344"/>
      <c r="AE111" s="344"/>
      <c r="AF111" s="345"/>
      <c r="AG111" s="379"/>
      <c r="AH111" s="344"/>
      <c r="AI111" s="344"/>
      <c r="AJ111" s="345"/>
      <c r="AK111" s="1540"/>
      <c r="AL111" s="353" t="s">
        <v>165</v>
      </c>
      <c r="AM111" s="354" t="s">
        <v>163</v>
      </c>
      <c r="AN111" s="355">
        <v>0.5</v>
      </c>
      <c r="AO111" s="356"/>
      <c r="AP111" s="356"/>
      <c r="AQ111" s="395"/>
      <c r="AR111" s="358">
        <f>ROUND(ROUND(ROUND(Q104*AD110,0)*$AI$20,0)*AN111,0)</f>
        <v>220</v>
      </c>
      <c r="AS111" s="268"/>
    </row>
    <row r="112" spans="1:45" ht="14.25">
      <c r="A112" s="243">
        <v>71</v>
      </c>
      <c r="B112" s="351" t="s">
        <v>2272</v>
      </c>
      <c r="C112" s="244" t="s">
        <v>2273</v>
      </c>
      <c r="D112" s="375"/>
      <c r="E112" s="278"/>
      <c r="F112" s="279"/>
      <c r="G112" s="245"/>
      <c r="H112" s="208"/>
      <c r="I112" s="208"/>
      <c r="J112" s="301"/>
      <c r="K112" s="208"/>
      <c r="L112" s="301"/>
      <c r="M112" s="301"/>
      <c r="N112" s="301"/>
      <c r="O112" s="301"/>
      <c r="P112" s="301"/>
      <c r="Q112" s="352"/>
      <c r="R112" s="352"/>
      <c r="S112" s="208"/>
      <c r="T112" s="385"/>
      <c r="U112" s="245"/>
      <c r="V112" s="344"/>
      <c r="W112" s="344"/>
      <c r="X112" s="344"/>
      <c r="Y112" s="344"/>
      <c r="Z112" s="344"/>
      <c r="AA112" s="344"/>
      <c r="AB112" s="344"/>
      <c r="AC112" s="344"/>
      <c r="AD112" s="344"/>
      <c r="AE112" s="344"/>
      <c r="AF112" s="345"/>
      <c r="AG112" s="379"/>
      <c r="AH112" s="344"/>
      <c r="AI112" s="344"/>
      <c r="AJ112" s="345"/>
      <c r="AK112" s="364"/>
      <c r="AL112" s="396"/>
      <c r="AM112" s="362"/>
      <c r="AN112" s="356"/>
      <c r="AO112" s="1533" t="s">
        <v>167</v>
      </c>
      <c r="AP112" s="362">
        <v>5</v>
      </c>
      <c r="AQ112" s="363" t="s">
        <v>168</v>
      </c>
      <c r="AR112" s="358">
        <f>ROUND(ROUND(Q104*AD110,0)*$AI$20,0)-AP112</f>
        <v>435</v>
      </c>
      <c r="AS112" s="268"/>
    </row>
    <row r="113" spans="1:45" ht="14.25">
      <c r="A113" s="243">
        <v>71</v>
      </c>
      <c r="B113" s="351" t="s">
        <v>2274</v>
      </c>
      <c r="C113" s="244" t="s">
        <v>2275</v>
      </c>
      <c r="D113" s="375"/>
      <c r="E113" s="278"/>
      <c r="F113" s="279"/>
      <c r="G113" s="245"/>
      <c r="H113" s="208"/>
      <c r="I113" s="208"/>
      <c r="J113" s="301"/>
      <c r="K113" s="208"/>
      <c r="L113" s="301"/>
      <c r="M113" s="301"/>
      <c r="N113" s="301"/>
      <c r="O113" s="301"/>
      <c r="P113" s="301"/>
      <c r="Q113" s="352"/>
      <c r="R113" s="352"/>
      <c r="S113" s="208"/>
      <c r="T113" s="385"/>
      <c r="U113" s="245"/>
      <c r="V113" s="344"/>
      <c r="W113" s="344"/>
      <c r="X113" s="344"/>
      <c r="Y113" s="344"/>
      <c r="Z113" s="344"/>
      <c r="AA113" s="344"/>
      <c r="AB113" s="344"/>
      <c r="AC113" s="344"/>
      <c r="AD113" s="344"/>
      <c r="AE113" s="344"/>
      <c r="AF113" s="345"/>
      <c r="AG113" s="379"/>
      <c r="AH113" s="344"/>
      <c r="AI113" s="344"/>
      <c r="AJ113" s="345"/>
      <c r="AK113" s="1536" t="s">
        <v>161</v>
      </c>
      <c r="AL113" s="364" t="s">
        <v>162</v>
      </c>
      <c r="AM113" s="362" t="s">
        <v>163</v>
      </c>
      <c r="AN113" s="356">
        <v>0.7</v>
      </c>
      <c r="AO113" s="1534"/>
      <c r="AP113" s="365"/>
      <c r="AQ113" s="366"/>
      <c r="AR113" s="358">
        <f>ROUND(ROUND(ROUND(Q104*AD110,0)*$AI$20,0)*AN113,0)-AP112</f>
        <v>303</v>
      </c>
      <c r="AS113" s="268"/>
    </row>
    <row r="114" spans="1:45" ht="14.25">
      <c r="A114" s="243">
        <v>71</v>
      </c>
      <c r="B114" s="351" t="s">
        <v>2276</v>
      </c>
      <c r="C114" s="244" t="s">
        <v>2277</v>
      </c>
      <c r="D114" s="375"/>
      <c r="E114" s="278"/>
      <c r="F114" s="279"/>
      <c r="G114" s="245"/>
      <c r="H114" s="208"/>
      <c r="I114" s="208"/>
      <c r="J114" s="301"/>
      <c r="K114" s="208"/>
      <c r="L114" s="301"/>
      <c r="M114" s="301"/>
      <c r="N114" s="301"/>
      <c r="O114" s="301"/>
      <c r="P114" s="301"/>
      <c r="Q114" s="352"/>
      <c r="R114" s="352"/>
      <c r="S114" s="208"/>
      <c r="T114" s="385"/>
      <c r="U114" s="245"/>
      <c r="V114" s="344"/>
      <c r="W114" s="344"/>
      <c r="X114" s="344"/>
      <c r="Y114" s="344"/>
      <c r="Z114" s="344"/>
      <c r="AA114" s="344"/>
      <c r="AB114" s="344"/>
      <c r="AC114" s="344"/>
      <c r="AD114" s="344"/>
      <c r="AE114" s="344"/>
      <c r="AF114" s="345"/>
      <c r="AG114" s="379"/>
      <c r="AH114" s="344"/>
      <c r="AI114" s="344"/>
      <c r="AJ114" s="345"/>
      <c r="AK114" s="1537"/>
      <c r="AL114" s="353" t="s">
        <v>165</v>
      </c>
      <c r="AM114" s="354" t="s">
        <v>163</v>
      </c>
      <c r="AN114" s="355">
        <v>0.5</v>
      </c>
      <c r="AO114" s="1535"/>
      <c r="AP114" s="367"/>
      <c r="AQ114" s="368"/>
      <c r="AR114" s="358">
        <f>ROUND(ROUND(ROUND(Q104*AD110,0)*$AI$20,0)*AN114,0)-AP112</f>
        <v>215</v>
      </c>
      <c r="AS114" s="268"/>
    </row>
    <row r="115" spans="1:45" ht="14.25">
      <c r="A115" s="229">
        <v>71</v>
      </c>
      <c r="B115" s="337">
        <v>8181</v>
      </c>
      <c r="C115" s="254" t="s">
        <v>2278</v>
      </c>
      <c r="D115" s="375"/>
      <c r="E115" s="278"/>
      <c r="F115" s="279"/>
      <c r="G115" s="231" t="s">
        <v>286</v>
      </c>
      <c r="H115" s="232"/>
      <c r="I115" s="232"/>
      <c r="J115" s="334"/>
      <c r="K115" s="232"/>
      <c r="L115" s="334"/>
      <c r="M115" s="334"/>
      <c r="N115" s="334"/>
      <c r="O115" s="334"/>
      <c r="P115" s="334"/>
      <c r="Q115" s="390"/>
      <c r="R115" s="390"/>
      <c r="S115" s="232"/>
      <c r="T115" s="232"/>
      <c r="U115" s="231"/>
      <c r="V115" s="338"/>
      <c r="W115" s="338"/>
      <c r="X115" s="338"/>
      <c r="Y115" s="338"/>
      <c r="Z115" s="338"/>
      <c r="AA115" s="338"/>
      <c r="AB115" s="338"/>
      <c r="AC115" s="338"/>
      <c r="AD115" s="338"/>
      <c r="AE115" s="338"/>
      <c r="AF115" s="339"/>
      <c r="AG115" s="611"/>
      <c r="AH115" s="392"/>
      <c r="AI115" s="392"/>
      <c r="AJ115" s="393"/>
      <c r="AK115" s="340"/>
      <c r="AL115" s="338"/>
      <c r="AM115" s="334"/>
      <c r="AN115" s="383"/>
      <c r="AO115" s="383"/>
      <c r="AP115" s="383"/>
      <c r="AQ115" s="384"/>
      <c r="AR115" s="342">
        <f>ROUND(Q116*$AI$20,0)</f>
        <v>407</v>
      </c>
      <c r="AS115" s="268"/>
    </row>
    <row r="116" spans="1:45" ht="14.25">
      <c r="A116" s="229">
        <v>71</v>
      </c>
      <c r="B116" s="337">
        <v>8182</v>
      </c>
      <c r="C116" s="254" t="s">
        <v>2279</v>
      </c>
      <c r="D116" s="375"/>
      <c r="E116" s="278"/>
      <c r="F116" s="279"/>
      <c r="G116" s="245"/>
      <c r="H116" s="208"/>
      <c r="I116" s="208"/>
      <c r="J116" s="301"/>
      <c r="K116" s="208"/>
      <c r="L116" s="301"/>
      <c r="M116" s="301"/>
      <c r="N116" s="301"/>
      <c r="O116" s="301"/>
      <c r="P116" s="301"/>
      <c r="Q116" s="1538">
        <f>'26障害児入所施設(基本１） '!$Q$116</f>
        <v>581</v>
      </c>
      <c r="R116" s="1538"/>
      <c r="S116" s="208" t="s">
        <v>18</v>
      </c>
      <c r="T116" s="385"/>
      <c r="U116" s="245"/>
      <c r="V116" s="344"/>
      <c r="W116" s="344"/>
      <c r="X116" s="344"/>
      <c r="Y116" s="344"/>
      <c r="Z116" s="344"/>
      <c r="AA116" s="344"/>
      <c r="AB116" s="344"/>
      <c r="AC116" s="344"/>
      <c r="AD116" s="344"/>
      <c r="AE116" s="344"/>
      <c r="AF116" s="345"/>
      <c r="AG116" s="379"/>
      <c r="AH116" s="344"/>
      <c r="AI116" s="344"/>
      <c r="AJ116" s="345"/>
      <c r="AK116" s="1539" t="s">
        <v>161</v>
      </c>
      <c r="AL116" s="346" t="s">
        <v>162</v>
      </c>
      <c r="AM116" s="347" t="s">
        <v>163</v>
      </c>
      <c r="AN116" s="348">
        <v>0.7</v>
      </c>
      <c r="AO116" s="348"/>
      <c r="AP116" s="348"/>
      <c r="AQ116" s="349"/>
      <c r="AR116" s="350">
        <f>ROUND(ROUND(Q116*$AI$20,0)*AN116,0)</f>
        <v>285</v>
      </c>
      <c r="AS116" s="268"/>
    </row>
    <row r="117" spans="1:45" ht="14.25">
      <c r="A117" s="243">
        <v>71</v>
      </c>
      <c r="B117" s="351" t="s">
        <v>2280</v>
      </c>
      <c r="C117" s="244" t="s">
        <v>2281</v>
      </c>
      <c r="D117" s="375"/>
      <c r="E117" s="278"/>
      <c r="F117" s="279"/>
      <c r="G117" s="245"/>
      <c r="H117" s="208"/>
      <c r="I117" s="208"/>
      <c r="J117" s="301"/>
      <c r="K117" s="208"/>
      <c r="L117" s="301"/>
      <c r="M117" s="301"/>
      <c r="N117" s="301"/>
      <c r="O117" s="301"/>
      <c r="P117" s="301"/>
      <c r="Q117" s="352"/>
      <c r="R117" s="352"/>
      <c r="S117" s="208"/>
      <c r="T117" s="385"/>
      <c r="U117" s="245"/>
      <c r="V117" s="344"/>
      <c r="W117" s="344"/>
      <c r="X117" s="344"/>
      <c r="Y117" s="344"/>
      <c r="Z117" s="344"/>
      <c r="AA117" s="344"/>
      <c r="AB117" s="344"/>
      <c r="AC117" s="344"/>
      <c r="AD117" s="344"/>
      <c r="AE117" s="344"/>
      <c r="AF117" s="345"/>
      <c r="AG117" s="379"/>
      <c r="AH117" s="344"/>
      <c r="AI117" s="344"/>
      <c r="AJ117" s="345"/>
      <c r="AK117" s="1540"/>
      <c r="AL117" s="353" t="s">
        <v>165</v>
      </c>
      <c r="AM117" s="354" t="s">
        <v>163</v>
      </c>
      <c r="AN117" s="355">
        <v>0.5</v>
      </c>
      <c r="AO117" s="356"/>
      <c r="AP117" s="356"/>
      <c r="AQ117" s="395"/>
      <c r="AR117" s="358">
        <f>ROUND(ROUND(Q116*$AI$20,0)*AN117,0)</f>
        <v>204</v>
      </c>
      <c r="AS117" s="268"/>
    </row>
    <row r="118" spans="1:45" ht="14.25">
      <c r="A118" s="243">
        <v>71</v>
      </c>
      <c r="B118" s="351" t="s">
        <v>2282</v>
      </c>
      <c r="C118" s="244" t="s">
        <v>2283</v>
      </c>
      <c r="D118" s="375"/>
      <c r="E118" s="278"/>
      <c r="F118" s="279"/>
      <c r="G118" s="245"/>
      <c r="H118" s="208"/>
      <c r="I118" s="208"/>
      <c r="J118" s="301"/>
      <c r="K118" s="208"/>
      <c r="L118" s="301"/>
      <c r="M118" s="301"/>
      <c r="N118" s="301"/>
      <c r="O118" s="301"/>
      <c r="P118" s="301"/>
      <c r="Q118" s="352"/>
      <c r="R118" s="352"/>
      <c r="S118" s="208"/>
      <c r="T118" s="385"/>
      <c r="U118" s="245"/>
      <c r="V118" s="344"/>
      <c r="W118" s="344"/>
      <c r="X118" s="344"/>
      <c r="Y118" s="344"/>
      <c r="Z118" s="344"/>
      <c r="AA118" s="344"/>
      <c r="AB118" s="344"/>
      <c r="AC118" s="344"/>
      <c r="AD118" s="344"/>
      <c r="AE118" s="344"/>
      <c r="AF118" s="345"/>
      <c r="AG118" s="379"/>
      <c r="AH118" s="344"/>
      <c r="AI118" s="344"/>
      <c r="AJ118" s="345"/>
      <c r="AK118" s="364"/>
      <c r="AL118" s="396"/>
      <c r="AM118" s="362"/>
      <c r="AN118" s="356"/>
      <c r="AO118" s="1533" t="s">
        <v>167</v>
      </c>
      <c r="AP118" s="362">
        <v>5</v>
      </c>
      <c r="AQ118" s="363" t="s">
        <v>168</v>
      </c>
      <c r="AR118" s="358">
        <f>ROUND(Q116*$AI$20,0)-AP118</f>
        <v>402</v>
      </c>
      <c r="AS118" s="268"/>
    </row>
    <row r="119" spans="1:45" ht="14.25">
      <c r="A119" s="243">
        <v>71</v>
      </c>
      <c r="B119" s="351" t="s">
        <v>2284</v>
      </c>
      <c r="C119" s="244" t="s">
        <v>2285</v>
      </c>
      <c r="D119" s="375"/>
      <c r="E119" s="278"/>
      <c r="F119" s="279"/>
      <c r="G119" s="245"/>
      <c r="H119" s="208"/>
      <c r="I119" s="208"/>
      <c r="J119" s="301"/>
      <c r="K119" s="208"/>
      <c r="L119" s="301"/>
      <c r="M119" s="301"/>
      <c r="N119" s="301"/>
      <c r="O119" s="301"/>
      <c r="P119" s="301"/>
      <c r="Q119" s="352"/>
      <c r="R119" s="352"/>
      <c r="S119" s="208"/>
      <c r="T119" s="385"/>
      <c r="U119" s="245"/>
      <c r="V119" s="344"/>
      <c r="W119" s="344"/>
      <c r="X119" s="344"/>
      <c r="Y119" s="344"/>
      <c r="Z119" s="344"/>
      <c r="AA119" s="344"/>
      <c r="AB119" s="344"/>
      <c r="AC119" s="344"/>
      <c r="AD119" s="344"/>
      <c r="AE119" s="344"/>
      <c r="AF119" s="345"/>
      <c r="AG119" s="379"/>
      <c r="AH119" s="344"/>
      <c r="AI119" s="344"/>
      <c r="AJ119" s="345"/>
      <c r="AK119" s="1536" t="s">
        <v>161</v>
      </c>
      <c r="AL119" s="364" t="s">
        <v>162</v>
      </c>
      <c r="AM119" s="362" t="s">
        <v>163</v>
      </c>
      <c r="AN119" s="356">
        <v>0.7</v>
      </c>
      <c r="AO119" s="1534"/>
      <c r="AP119" s="365"/>
      <c r="AQ119" s="366"/>
      <c r="AR119" s="358">
        <f>ROUND(ROUND(Q116*$AI$20,0)*AN119,0)-AP118</f>
        <v>280</v>
      </c>
      <c r="AS119" s="268"/>
    </row>
    <row r="120" spans="1:45" ht="14.25">
      <c r="A120" s="243">
        <v>71</v>
      </c>
      <c r="B120" s="351" t="s">
        <v>2286</v>
      </c>
      <c r="C120" s="244" t="s">
        <v>2287</v>
      </c>
      <c r="D120" s="375"/>
      <c r="E120" s="278"/>
      <c r="F120" s="279"/>
      <c r="G120" s="245"/>
      <c r="H120" s="208"/>
      <c r="I120" s="208"/>
      <c r="J120" s="301"/>
      <c r="K120" s="208"/>
      <c r="L120" s="301"/>
      <c r="M120" s="301"/>
      <c r="N120" s="301"/>
      <c r="O120" s="301"/>
      <c r="P120" s="301"/>
      <c r="Q120" s="352"/>
      <c r="R120" s="352"/>
      <c r="S120" s="208"/>
      <c r="T120" s="385"/>
      <c r="U120" s="281"/>
      <c r="V120" s="380"/>
      <c r="W120" s="380"/>
      <c r="X120" s="380"/>
      <c r="Y120" s="380"/>
      <c r="Z120" s="380"/>
      <c r="AA120" s="380"/>
      <c r="AB120" s="380"/>
      <c r="AC120" s="380"/>
      <c r="AD120" s="380"/>
      <c r="AE120" s="380"/>
      <c r="AF120" s="381"/>
      <c r="AG120" s="379"/>
      <c r="AH120" s="344"/>
      <c r="AI120" s="344"/>
      <c r="AJ120" s="345"/>
      <c r="AK120" s="1537"/>
      <c r="AL120" s="353" t="s">
        <v>165</v>
      </c>
      <c r="AM120" s="354" t="s">
        <v>163</v>
      </c>
      <c r="AN120" s="355">
        <v>0.5</v>
      </c>
      <c r="AO120" s="1535"/>
      <c r="AP120" s="367"/>
      <c r="AQ120" s="368"/>
      <c r="AR120" s="358">
        <f>ROUND(ROUND(Q116*$AI$20,0)*AN120,0)-AP118</f>
        <v>199</v>
      </c>
      <c r="AS120" s="268"/>
    </row>
    <row r="121" spans="1:45" ht="14.25">
      <c r="A121" s="229">
        <v>71</v>
      </c>
      <c r="B121" s="337">
        <v>8183</v>
      </c>
      <c r="C121" s="254" t="s">
        <v>2288</v>
      </c>
      <c r="D121" s="375"/>
      <c r="E121" s="278"/>
      <c r="F121" s="279"/>
      <c r="G121" s="245"/>
      <c r="H121" s="208"/>
      <c r="I121" s="208"/>
      <c r="J121" s="301"/>
      <c r="K121" s="208"/>
      <c r="L121" s="301"/>
      <c r="M121" s="301"/>
      <c r="N121" s="301"/>
      <c r="O121" s="301"/>
      <c r="P121" s="301"/>
      <c r="Q121" s="352"/>
      <c r="R121" s="352"/>
      <c r="S121" s="208"/>
      <c r="T121" s="385"/>
      <c r="U121" s="379" t="s">
        <v>172</v>
      </c>
      <c r="V121" s="344"/>
      <c r="W121" s="344"/>
      <c r="X121" s="344"/>
      <c r="Y121" s="344"/>
      <c r="Z121" s="344"/>
      <c r="AA121" s="344"/>
      <c r="AB121" s="344"/>
      <c r="AC121" s="344"/>
      <c r="AD121" s="344"/>
      <c r="AE121" s="344"/>
      <c r="AF121" s="345"/>
      <c r="AG121" s="379"/>
      <c r="AH121" s="344"/>
      <c r="AI121" s="344"/>
      <c r="AJ121" s="345"/>
      <c r="AK121" s="369"/>
      <c r="AL121" s="370"/>
      <c r="AM121" s="372"/>
      <c r="AN121" s="373"/>
      <c r="AO121" s="373"/>
      <c r="AP121" s="373"/>
      <c r="AQ121" s="374"/>
      <c r="AR121" s="342">
        <f>ROUND(ROUND(Q116*AD122,0)*$AI$20,0)</f>
        <v>393</v>
      </c>
      <c r="AS121" s="268"/>
    </row>
    <row r="122" spans="1:45" ht="14.25">
      <c r="A122" s="229">
        <v>71</v>
      </c>
      <c r="B122" s="337">
        <v>8184</v>
      </c>
      <c r="C122" s="254" t="s">
        <v>2289</v>
      </c>
      <c r="D122" s="375"/>
      <c r="E122" s="278"/>
      <c r="F122" s="279"/>
      <c r="G122" s="245"/>
      <c r="H122" s="208"/>
      <c r="I122" s="208"/>
      <c r="J122" s="301"/>
      <c r="K122" s="208"/>
      <c r="L122" s="301"/>
      <c r="M122" s="301"/>
      <c r="N122" s="301"/>
      <c r="O122" s="301"/>
      <c r="P122" s="301"/>
      <c r="Q122" s="352"/>
      <c r="R122" s="352"/>
      <c r="S122" s="208"/>
      <c r="T122" s="385"/>
      <c r="U122" s="379" t="s">
        <v>174</v>
      </c>
      <c r="V122" s="344"/>
      <c r="W122" s="344"/>
      <c r="X122" s="344"/>
      <c r="Y122" s="344"/>
      <c r="Z122" s="344"/>
      <c r="AA122" s="344"/>
      <c r="AB122" s="344"/>
      <c r="AC122" s="214" t="s">
        <v>163</v>
      </c>
      <c r="AD122" s="1541">
        <v>0.96499999999999997</v>
      </c>
      <c r="AE122" s="1541"/>
      <c r="AF122" s="345"/>
      <c r="AG122" s="379"/>
      <c r="AH122" s="344"/>
      <c r="AI122" s="344"/>
      <c r="AJ122" s="345"/>
      <c r="AK122" s="1539" t="s">
        <v>161</v>
      </c>
      <c r="AL122" s="346" t="s">
        <v>162</v>
      </c>
      <c r="AM122" s="347" t="s">
        <v>163</v>
      </c>
      <c r="AN122" s="348">
        <v>0.7</v>
      </c>
      <c r="AO122" s="348"/>
      <c r="AP122" s="348"/>
      <c r="AQ122" s="349"/>
      <c r="AR122" s="350">
        <f>ROUND(ROUND(ROUND(Q116*AD122:AD122,0)*$AI$20,0)*AN122,0)</f>
        <v>275</v>
      </c>
      <c r="AS122" s="268"/>
    </row>
    <row r="123" spans="1:45" ht="14.25">
      <c r="A123" s="243">
        <v>71</v>
      </c>
      <c r="B123" s="351" t="s">
        <v>2290</v>
      </c>
      <c r="C123" s="244" t="s">
        <v>2291</v>
      </c>
      <c r="D123" s="375"/>
      <c r="E123" s="278"/>
      <c r="F123" s="279"/>
      <c r="G123" s="245"/>
      <c r="H123" s="208"/>
      <c r="I123" s="208"/>
      <c r="J123" s="301"/>
      <c r="K123" s="208"/>
      <c r="L123" s="301"/>
      <c r="M123" s="301"/>
      <c r="N123" s="301"/>
      <c r="O123" s="301"/>
      <c r="P123" s="301"/>
      <c r="Q123" s="352"/>
      <c r="R123" s="352"/>
      <c r="S123" s="208"/>
      <c r="T123" s="385"/>
      <c r="U123" s="245"/>
      <c r="V123" s="344"/>
      <c r="W123" s="344"/>
      <c r="X123" s="344"/>
      <c r="Y123" s="344"/>
      <c r="Z123" s="344"/>
      <c r="AA123" s="344"/>
      <c r="AB123" s="344"/>
      <c r="AC123" s="344"/>
      <c r="AD123" s="344"/>
      <c r="AE123" s="344"/>
      <c r="AF123" s="345"/>
      <c r="AG123" s="379"/>
      <c r="AH123" s="344"/>
      <c r="AI123" s="344"/>
      <c r="AJ123" s="345"/>
      <c r="AK123" s="1540"/>
      <c r="AL123" s="353" t="s">
        <v>165</v>
      </c>
      <c r="AM123" s="354" t="s">
        <v>163</v>
      </c>
      <c r="AN123" s="355">
        <v>0.5</v>
      </c>
      <c r="AO123" s="356"/>
      <c r="AP123" s="356"/>
      <c r="AQ123" s="395"/>
      <c r="AR123" s="358">
        <f>ROUND(ROUND(ROUND(Q116*AD122,0)*$AI$20,0)*AN123,0)</f>
        <v>197</v>
      </c>
      <c r="AS123" s="268"/>
    </row>
    <row r="124" spans="1:45" ht="14.25">
      <c r="A124" s="243">
        <v>71</v>
      </c>
      <c r="B124" s="351" t="s">
        <v>2292</v>
      </c>
      <c r="C124" s="244" t="s">
        <v>2293</v>
      </c>
      <c r="D124" s="375"/>
      <c r="E124" s="278"/>
      <c r="F124" s="279"/>
      <c r="G124" s="245"/>
      <c r="H124" s="208"/>
      <c r="I124" s="208"/>
      <c r="J124" s="301"/>
      <c r="K124" s="208"/>
      <c r="L124" s="301"/>
      <c r="M124" s="301"/>
      <c r="N124" s="301"/>
      <c r="O124" s="301"/>
      <c r="P124" s="301"/>
      <c r="Q124" s="352"/>
      <c r="R124" s="352"/>
      <c r="S124" s="208"/>
      <c r="T124" s="385"/>
      <c r="U124" s="245"/>
      <c r="V124" s="344"/>
      <c r="W124" s="344"/>
      <c r="X124" s="344"/>
      <c r="Y124" s="344"/>
      <c r="Z124" s="344"/>
      <c r="AA124" s="344"/>
      <c r="AB124" s="344"/>
      <c r="AC124" s="344"/>
      <c r="AD124" s="344"/>
      <c r="AE124" s="344"/>
      <c r="AF124" s="345"/>
      <c r="AG124" s="379"/>
      <c r="AH124" s="344"/>
      <c r="AI124" s="344"/>
      <c r="AJ124" s="345"/>
      <c r="AK124" s="364"/>
      <c r="AL124" s="396"/>
      <c r="AM124" s="362"/>
      <c r="AN124" s="356"/>
      <c r="AO124" s="1533" t="s">
        <v>167</v>
      </c>
      <c r="AP124" s="362">
        <v>5</v>
      </c>
      <c r="AQ124" s="363" t="s">
        <v>168</v>
      </c>
      <c r="AR124" s="358">
        <f>ROUND(ROUND(Q116*AD122,0)*$AI$20,0)-AP124</f>
        <v>388</v>
      </c>
      <c r="AS124" s="268"/>
    </row>
    <row r="125" spans="1:45" ht="14.25">
      <c r="A125" s="243">
        <v>71</v>
      </c>
      <c r="B125" s="351" t="s">
        <v>2294</v>
      </c>
      <c r="C125" s="244" t="s">
        <v>2295</v>
      </c>
      <c r="D125" s="375"/>
      <c r="E125" s="278"/>
      <c r="F125" s="279"/>
      <c r="G125" s="245"/>
      <c r="H125" s="208"/>
      <c r="I125" s="208"/>
      <c r="J125" s="301"/>
      <c r="K125" s="208"/>
      <c r="L125" s="301"/>
      <c r="M125" s="301"/>
      <c r="N125" s="301"/>
      <c r="O125" s="301"/>
      <c r="P125" s="301"/>
      <c r="Q125" s="352"/>
      <c r="R125" s="352"/>
      <c r="S125" s="208"/>
      <c r="T125" s="385"/>
      <c r="U125" s="245"/>
      <c r="V125" s="344"/>
      <c r="W125" s="344"/>
      <c r="X125" s="344"/>
      <c r="Y125" s="344"/>
      <c r="Z125" s="344"/>
      <c r="AA125" s="344"/>
      <c r="AB125" s="344"/>
      <c r="AC125" s="344"/>
      <c r="AD125" s="344"/>
      <c r="AE125" s="344"/>
      <c r="AF125" s="345"/>
      <c r="AG125" s="379"/>
      <c r="AH125" s="344"/>
      <c r="AI125" s="344"/>
      <c r="AJ125" s="345"/>
      <c r="AK125" s="1536" t="s">
        <v>161</v>
      </c>
      <c r="AL125" s="364" t="s">
        <v>162</v>
      </c>
      <c r="AM125" s="362" t="s">
        <v>163</v>
      </c>
      <c r="AN125" s="356">
        <v>0.7</v>
      </c>
      <c r="AO125" s="1534"/>
      <c r="AP125" s="365"/>
      <c r="AQ125" s="366"/>
      <c r="AR125" s="358">
        <f>ROUND(ROUND(ROUND(Q116*AD122,0)*$AI$20,0)*AN125,0)-AP124</f>
        <v>270</v>
      </c>
      <c r="AS125" s="268"/>
    </row>
    <row r="126" spans="1:45" ht="14.25">
      <c r="A126" s="243">
        <v>71</v>
      </c>
      <c r="B126" s="351" t="s">
        <v>2296</v>
      </c>
      <c r="C126" s="244" t="s">
        <v>2297</v>
      </c>
      <c r="D126" s="375"/>
      <c r="E126" s="278"/>
      <c r="F126" s="279"/>
      <c r="G126" s="281"/>
      <c r="H126" s="216"/>
      <c r="I126" s="216"/>
      <c r="J126" s="304"/>
      <c r="K126" s="216"/>
      <c r="L126" s="304"/>
      <c r="M126" s="304"/>
      <c r="N126" s="304"/>
      <c r="O126" s="304"/>
      <c r="P126" s="304"/>
      <c r="Q126" s="387"/>
      <c r="R126" s="387"/>
      <c r="S126" s="216"/>
      <c r="T126" s="226"/>
      <c r="U126" s="281"/>
      <c r="V126" s="380"/>
      <c r="W126" s="380"/>
      <c r="X126" s="380"/>
      <c r="Y126" s="380"/>
      <c r="Z126" s="380"/>
      <c r="AA126" s="380"/>
      <c r="AB126" s="380"/>
      <c r="AC126" s="380"/>
      <c r="AD126" s="380"/>
      <c r="AE126" s="380"/>
      <c r="AF126" s="381"/>
      <c r="AG126" s="379"/>
      <c r="AH126" s="344"/>
      <c r="AI126" s="344"/>
      <c r="AJ126" s="345"/>
      <c r="AK126" s="1537"/>
      <c r="AL126" s="353" t="s">
        <v>165</v>
      </c>
      <c r="AM126" s="354" t="s">
        <v>163</v>
      </c>
      <c r="AN126" s="355">
        <v>0.5</v>
      </c>
      <c r="AO126" s="1535"/>
      <c r="AP126" s="367"/>
      <c r="AQ126" s="368"/>
      <c r="AR126" s="391">
        <f>ROUND(ROUND(ROUND(Q116*AD122,0)*$AI$20,0)*AN126,0)-AP124</f>
        <v>192</v>
      </c>
      <c r="AS126" s="268"/>
    </row>
    <row r="127" spans="1:45" ht="14.25">
      <c r="A127" s="229">
        <v>71</v>
      </c>
      <c r="B127" s="337">
        <v>8191</v>
      </c>
      <c r="C127" s="254" t="s">
        <v>2298</v>
      </c>
      <c r="D127" s="375"/>
      <c r="E127" s="278"/>
      <c r="F127" s="279"/>
      <c r="G127" s="245" t="s">
        <v>299</v>
      </c>
      <c r="H127" s="208"/>
      <c r="I127" s="208"/>
      <c r="J127" s="301"/>
      <c r="K127" s="208"/>
      <c r="L127" s="301"/>
      <c r="M127" s="301"/>
      <c r="N127" s="301"/>
      <c r="O127" s="301"/>
      <c r="P127" s="301"/>
      <c r="Q127" s="352"/>
      <c r="R127" s="352"/>
      <c r="S127" s="208"/>
      <c r="T127" s="208"/>
      <c r="U127" s="245"/>
      <c r="V127" s="392"/>
      <c r="W127" s="392"/>
      <c r="X127" s="392"/>
      <c r="Y127" s="392"/>
      <c r="Z127" s="392"/>
      <c r="AA127" s="392"/>
      <c r="AB127" s="392"/>
      <c r="AC127" s="392"/>
      <c r="AD127" s="392"/>
      <c r="AE127" s="392"/>
      <c r="AF127" s="393"/>
      <c r="AG127" s="611"/>
      <c r="AH127" s="392"/>
      <c r="AI127" s="392"/>
      <c r="AJ127" s="393"/>
      <c r="AK127" s="340"/>
      <c r="AL127" s="338"/>
      <c r="AM127" s="334"/>
      <c r="AN127" s="383"/>
      <c r="AO127" s="383"/>
      <c r="AP127" s="383"/>
      <c r="AQ127" s="384"/>
      <c r="AR127" s="342">
        <f>ROUND(Q128*$AI$20,0)</f>
        <v>391</v>
      </c>
      <c r="AS127" s="268"/>
    </row>
    <row r="128" spans="1:45" ht="14.25">
      <c r="A128" s="229">
        <v>71</v>
      </c>
      <c r="B128" s="337">
        <v>8192</v>
      </c>
      <c r="C128" s="254" t="s">
        <v>2299</v>
      </c>
      <c r="D128" s="375"/>
      <c r="E128" s="278"/>
      <c r="F128" s="279"/>
      <c r="G128" s="245"/>
      <c r="H128" s="208"/>
      <c r="I128" s="208"/>
      <c r="J128" s="301"/>
      <c r="K128" s="208"/>
      <c r="L128" s="301"/>
      <c r="M128" s="301"/>
      <c r="N128" s="301"/>
      <c r="O128" s="301"/>
      <c r="P128" s="301"/>
      <c r="Q128" s="1538">
        <f>'26障害児入所施設(基本１） '!$Q$128</f>
        <v>558</v>
      </c>
      <c r="R128" s="1538"/>
      <c r="S128" s="208" t="s">
        <v>18</v>
      </c>
      <c r="T128" s="385"/>
      <c r="U128" s="245"/>
      <c r="V128" s="344"/>
      <c r="W128" s="344"/>
      <c r="X128" s="344"/>
      <c r="Y128" s="344"/>
      <c r="Z128" s="344"/>
      <c r="AA128" s="344"/>
      <c r="AB128" s="344"/>
      <c r="AC128" s="344"/>
      <c r="AD128" s="344"/>
      <c r="AE128" s="344"/>
      <c r="AF128" s="345"/>
      <c r="AG128" s="379"/>
      <c r="AH128" s="344"/>
      <c r="AI128" s="344"/>
      <c r="AJ128" s="345"/>
      <c r="AK128" s="1539" t="s">
        <v>161</v>
      </c>
      <c r="AL128" s="346" t="s">
        <v>162</v>
      </c>
      <c r="AM128" s="347" t="s">
        <v>163</v>
      </c>
      <c r="AN128" s="348">
        <v>0.7</v>
      </c>
      <c r="AO128" s="348"/>
      <c r="AP128" s="348"/>
      <c r="AQ128" s="349"/>
      <c r="AR128" s="350">
        <f>ROUND(ROUND(Q128*$AI$20,0)*AN128,0)</f>
        <v>274</v>
      </c>
      <c r="AS128" s="268"/>
    </row>
    <row r="129" spans="1:45" ht="14.25">
      <c r="A129" s="243">
        <v>71</v>
      </c>
      <c r="B129" s="351" t="s">
        <v>2300</v>
      </c>
      <c r="C129" s="244" t="s">
        <v>2301</v>
      </c>
      <c r="D129" s="375"/>
      <c r="E129" s="278"/>
      <c r="F129" s="279"/>
      <c r="G129" s="245"/>
      <c r="H129" s="208"/>
      <c r="I129" s="208"/>
      <c r="J129" s="301"/>
      <c r="K129" s="208"/>
      <c r="L129" s="301"/>
      <c r="M129" s="301"/>
      <c r="N129" s="301"/>
      <c r="O129" s="301"/>
      <c r="P129" s="301"/>
      <c r="Q129" s="352"/>
      <c r="R129" s="352"/>
      <c r="S129" s="208"/>
      <c r="T129" s="385"/>
      <c r="U129" s="245"/>
      <c r="V129" s="344"/>
      <c r="W129" s="344"/>
      <c r="X129" s="344"/>
      <c r="Y129" s="344"/>
      <c r="Z129" s="344"/>
      <c r="AA129" s="344"/>
      <c r="AB129" s="344"/>
      <c r="AC129" s="344"/>
      <c r="AD129" s="344"/>
      <c r="AE129" s="344"/>
      <c r="AF129" s="345"/>
      <c r="AG129" s="379"/>
      <c r="AH129" s="344"/>
      <c r="AI129" s="344"/>
      <c r="AJ129" s="345"/>
      <c r="AK129" s="1540"/>
      <c r="AL129" s="353" t="s">
        <v>165</v>
      </c>
      <c r="AM129" s="354" t="s">
        <v>163</v>
      </c>
      <c r="AN129" s="355">
        <v>0.5</v>
      </c>
      <c r="AO129" s="356"/>
      <c r="AP129" s="356"/>
      <c r="AQ129" s="395"/>
      <c r="AR129" s="358">
        <f>ROUND(ROUND(Q128*$AI$20,0)*AN129,0)</f>
        <v>196</v>
      </c>
      <c r="AS129" s="268"/>
    </row>
    <row r="130" spans="1:45" ht="14.25">
      <c r="A130" s="243">
        <v>71</v>
      </c>
      <c r="B130" s="351" t="s">
        <v>2302</v>
      </c>
      <c r="C130" s="244" t="s">
        <v>2303</v>
      </c>
      <c r="D130" s="375"/>
      <c r="E130" s="278"/>
      <c r="F130" s="279"/>
      <c r="G130" s="245"/>
      <c r="H130" s="208"/>
      <c r="I130" s="208"/>
      <c r="J130" s="301"/>
      <c r="K130" s="208"/>
      <c r="L130" s="301"/>
      <c r="M130" s="301"/>
      <c r="N130" s="301"/>
      <c r="O130" s="301"/>
      <c r="P130" s="301"/>
      <c r="Q130" s="352"/>
      <c r="R130" s="352"/>
      <c r="S130" s="208"/>
      <c r="T130" s="385"/>
      <c r="U130" s="245"/>
      <c r="V130" s="344"/>
      <c r="W130" s="344"/>
      <c r="X130" s="344"/>
      <c r="Y130" s="344"/>
      <c r="Z130" s="344"/>
      <c r="AA130" s="344"/>
      <c r="AB130" s="344"/>
      <c r="AC130" s="344"/>
      <c r="AD130" s="344"/>
      <c r="AE130" s="344"/>
      <c r="AF130" s="345"/>
      <c r="AG130" s="379"/>
      <c r="AH130" s="344"/>
      <c r="AI130" s="344"/>
      <c r="AJ130" s="345"/>
      <c r="AK130" s="364"/>
      <c r="AL130" s="396"/>
      <c r="AM130" s="362"/>
      <c r="AN130" s="356"/>
      <c r="AO130" s="1533" t="s">
        <v>167</v>
      </c>
      <c r="AP130" s="362">
        <v>5</v>
      </c>
      <c r="AQ130" s="363" t="s">
        <v>168</v>
      </c>
      <c r="AR130" s="358">
        <f>ROUND(Q128*$AI$20,0)-AP130</f>
        <v>386</v>
      </c>
      <c r="AS130" s="268"/>
    </row>
    <row r="131" spans="1:45" ht="14.25">
      <c r="A131" s="243">
        <v>71</v>
      </c>
      <c r="B131" s="351" t="s">
        <v>2304</v>
      </c>
      <c r="C131" s="244" t="s">
        <v>2305</v>
      </c>
      <c r="D131" s="375"/>
      <c r="E131" s="278"/>
      <c r="F131" s="279"/>
      <c r="G131" s="245"/>
      <c r="H131" s="208"/>
      <c r="I131" s="208"/>
      <c r="J131" s="301"/>
      <c r="K131" s="208"/>
      <c r="L131" s="301"/>
      <c r="M131" s="301"/>
      <c r="N131" s="301"/>
      <c r="O131" s="301"/>
      <c r="P131" s="301"/>
      <c r="Q131" s="352"/>
      <c r="R131" s="352"/>
      <c r="S131" s="208"/>
      <c r="T131" s="385"/>
      <c r="U131" s="245"/>
      <c r="V131" s="344"/>
      <c r="W131" s="344"/>
      <c r="X131" s="344"/>
      <c r="Y131" s="344"/>
      <c r="Z131" s="344"/>
      <c r="AA131" s="344"/>
      <c r="AB131" s="344"/>
      <c r="AC131" s="344"/>
      <c r="AD131" s="344"/>
      <c r="AE131" s="344"/>
      <c r="AF131" s="345"/>
      <c r="AG131" s="379"/>
      <c r="AH131" s="344"/>
      <c r="AI131" s="344"/>
      <c r="AJ131" s="345"/>
      <c r="AK131" s="1536" t="s">
        <v>161</v>
      </c>
      <c r="AL131" s="364" t="s">
        <v>162</v>
      </c>
      <c r="AM131" s="362" t="s">
        <v>163</v>
      </c>
      <c r="AN131" s="356">
        <v>0.7</v>
      </c>
      <c r="AO131" s="1534"/>
      <c r="AP131" s="365"/>
      <c r="AQ131" s="366"/>
      <c r="AR131" s="358">
        <f>ROUND(ROUND(Q128*$AI$20,0)*AN131,0)-AP130</f>
        <v>269</v>
      </c>
      <c r="AS131" s="268"/>
    </row>
    <row r="132" spans="1:45" ht="14.25">
      <c r="A132" s="243">
        <v>71</v>
      </c>
      <c r="B132" s="351" t="s">
        <v>2306</v>
      </c>
      <c r="C132" s="244" t="s">
        <v>2307</v>
      </c>
      <c r="D132" s="375"/>
      <c r="E132" s="278"/>
      <c r="F132" s="279"/>
      <c r="G132" s="245"/>
      <c r="H132" s="208"/>
      <c r="I132" s="208"/>
      <c r="J132" s="301"/>
      <c r="K132" s="208"/>
      <c r="L132" s="301"/>
      <c r="M132" s="301"/>
      <c r="N132" s="301"/>
      <c r="O132" s="301"/>
      <c r="P132" s="301"/>
      <c r="Q132" s="352"/>
      <c r="R132" s="352"/>
      <c r="S132" s="208"/>
      <c r="T132" s="385"/>
      <c r="U132" s="245"/>
      <c r="V132" s="344"/>
      <c r="W132" s="344"/>
      <c r="X132" s="344"/>
      <c r="Y132" s="344"/>
      <c r="Z132" s="344"/>
      <c r="AA132" s="344"/>
      <c r="AB132" s="344"/>
      <c r="AC132" s="344"/>
      <c r="AD132" s="344"/>
      <c r="AE132" s="344"/>
      <c r="AF132" s="345"/>
      <c r="AG132" s="379"/>
      <c r="AH132" s="344"/>
      <c r="AI132" s="344"/>
      <c r="AJ132" s="345"/>
      <c r="AK132" s="1537"/>
      <c r="AL132" s="353" t="s">
        <v>165</v>
      </c>
      <c r="AM132" s="354" t="s">
        <v>163</v>
      </c>
      <c r="AN132" s="355">
        <v>0.5</v>
      </c>
      <c r="AO132" s="1535"/>
      <c r="AP132" s="367"/>
      <c r="AQ132" s="368"/>
      <c r="AR132" s="358">
        <f>ROUND(ROUND(Q128*$AI$20,0)*AN132,0)-AP130</f>
        <v>191</v>
      </c>
      <c r="AS132" s="268"/>
    </row>
    <row r="133" spans="1:45" ht="14.25">
      <c r="A133" s="229">
        <v>71</v>
      </c>
      <c r="B133" s="337">
        <v>8193</v>
      </c>
      <c r="C133" s="254" t="s">
        <v>2308</v>
      </c>
      <c r="D133" s="375"/>
      <c r="E133" s="278"/>
      <c r="F133" s="279"/>
      <c r="G133" s="245"/>
      <c r="H133" s="208"/>
      <c r="I133" s="208"/>
      <c r="J133" s="301"/>
      <c r="K133" s="208"/>
      <c r="L133" s="301"/>
      <c r="M133" s="301"/>
      <c r="N133" s="301"/>
      <c r="O133" s="301"/>
      <c r="P133" s="301"/>
      <c r="Q133" s="352"/>
      <c r="R133" s="352"/>
      <c r="S133" s="208"/>
      <c r="T133" s="385"/>
      <c r="U133" s="369" t="s">
        <v>172</v>
      </c>
      <c r="V133" s="370"/>
      <c r="W133" s="370"/>
      <c r="X133" s="370"/>
      <c r="Y133" s="370"/>
      <c r="Z133" s="370"/>
      <c r="AA133" s="370"/>
      <c r="AB133" s="370"/>
      <c r="AC133" s="370"/>
      <c r="AD133" s="370"/>
      <c r="AE133" s="370"/>
      <c r="AF133" s="371"/>
      <c r="AG133" s="379"/>
      <c r="AH133" s="344"/>
      <c r="AI133" s="344"/>
      <c r="AJ133" s="345"/>
      <c r="AK133" s="369"/>
      <c r="AL133" s="370"/>
      <c r="AM133" s="372"/>
      <c r="AN133" s="373"/>
      <c r="AO133" s="373"/>
      <c r="AP133" s="373"/>
      <c r="AQ133" s="374"/>
      <c r="AR133" s="342">
        <f>ROUND(ROUND(Q128*AD134,0)*$AI$20,0)</f>
        <v>377</v>
      </c>
      <c r="AS133" s="268"/>
    </row>
    <row r="134" spans="1:45" ht="14.25">
      <c r="A134" s="229">
        <v>71</v>
      </c>
      <c r="B134" s="337">
        <v>8194</v>
      </c>
      <c r="C134" s="254" t="s">
        <v>2309</v>
      </c>
      <c r="D134" s="375"/>
      <c r="E134" s="278"/>
      <c r="F134" s="279"/>
      <c r="G134" s="245"/>
      <c r="H134" s="208"/>
      <c r="I134" s="208"/>
      <c r="J134" s="301"/>
      <c r="K134" s="208"/>
      <c r="L134" s="301"/>
      <c r="M134" s="301"/>
      <c r="N134" s="301"/>
      <c r="O134" s="301"/>
      <c r="P134" s="301"/>
      <c r="Q134" s="352"/>
      <c r="R134" s="352"/>
      <c r="S134" s="208"/>
      <c r="T134" s="385"/>
      <c r="U134" s="379" t="s">
        <v>174</v>
      </c>
      <c r="V134" s="344"/>
      <c r="W134" s="344"/>
      <c r="X134" s="344"/>
      <c r="Y134" s="344"/>
      <c r="Z134" s="344"/>
      <c r="AA134" s="344"/>
      <c r="AB134" s="344"/>
      <c r="AC134" s="214" t="s">
        <v>163</v>
      </c>
      <c r="AD134" s="1541">
        <v>0.96499999999999997</v>
      </c>
      <c r="AE134" s="1541"/>
      <c r="AF134" s="345"/>
      <c r="AG134" s="379"/>
      <c r="AH134" s="344"/>
      <c r="AI134" s="344"/>
      <c r="AJ134" s="345"/>
      <c r="AK134" s="1539" t="s">
        <v>161</v>
      </c>
      <c r="AL134" s="346" t="s">
        <v>162</v>
      </c>
      <c r="AM134" s="347" t="s">
        <v>163</v>
      </c>
      <c r="AN134" s="348">
        <v>0.7</v>
      </c>
      <c r="AO134" s="348"/>
      <c r="AP134" s="348"/>
      <c r="AQ134" s="349"/>
      <c r="AR134" s="350">
        <f>ROUND(ROUND(ROUND(Q128*AD134:AD134,0)*$AI$20,0)*AN134,0)</f>
        <v>264</v>
      </c>
      <c r="AS134" s="268"/>
    </row>
    <row r="135" spans="1:45" ht="14.25">
      <c r="A135" s="243">
        <v>71</v>
      </c>
      <c r="B135" s="351" t="s">
        <v>2310</v>
      </c>
      <c r="C135" s="244" t="s">
        <v>2311</v>
      </c>
      <c r="D135" s="375"/>
      <c r="E135" s="278"/>
      <c r="F135" s="279"/>
      <c r="G135" s="245"/>
      <c r="H135" s="208"/>
      <c r="I135" s="208"/>
      <c r="J135" s="301"/>
      <c r="K135" s="208"/>
      <c r="L135" s="301"/>
      <c r="M135" s="301"/>
      <c r="N135" s="301"/>
      <c r="O135" s="301"/>
      <c r="P135" s="301"/>
      <c r="Q135" s="352"/>
      <c r="R135" s="352"/>
      <c r="S135" s="208"/>
      <c r="T135" s="385"/>
      <c r="U135" s="245"/>
      <c r="V135" s="344"/>
      <c r="W135" s="344"/>
      <c r="X135" s="344"/>
      <c r="Y135" s="344"/>
      <c r="Z135" s="344"/>
      <c r="AA135" s="344"/>
      <c r="AB135" s="344"/>
      <c r="AC135" s="344"/>
      <c r="AD135" s="344"/>
      <c r="AE135" s="344"/>
      <c r="AF135" s="345"/>
      <c r="AG135" s="379"/>
      <c r="AH135" s="344"/>
      <c r="AI135" s="344"/>
      <c r="AJ135" s="345"/>
      <c r="AK135" s="1540"/>
      <c r="AL135" s="353" t="s">
        <v>165</v>
      </c>
      <c r="AM135" s="354" t="s">
        <v>163</v>
      </c>
      <c r="AN135" s="355">
        <v>0.5</v>
      </c>
      <c r="AO135" s="356"/>
      <c r="AP135" s="356"/>
      <c r="AQ135" s="395"/>
      <c r="AR135" s="358">
        <f>ROUND(ROUND(ROUND(Q128*AD134,0)*$AI$20,0)*AN135,0)</f>
        <v>189</v>
      </c>
      <c r="AS135" s="268"/>
    </row>
    <row r="136" spans="1:45" ht="14.25">
      <c r="A136" s="243">
        <v>71</v>
      </c>
      <c r="B136" s="351" t="s">
        <v>2312</v>
      </c>
      <c r="C136" s="244" t="s">
        <v>2313</v>
      </c>
      <c r="D136" s="375"/>
      <c r="E136" s="278"/>
      <c r="F136" s="279"/>
      <c r="G136" s="245"/>
      <c r="H136" s="208"/>
      <c r="I136" s="208"/>
      <c r="J136" s="301"/>
      <c r="K136" s="208"/>
      <c r="L136" s="301"/>
      <c r="M136" s="301"/>
      <c r="N136" s="301"/>
      <c r="O136" s="301"/>
      <c r="P136" s="301"/>
      <c r="Q136" s="352"/>
      <c r="R136" s="352"/>
      <c r="S136" s="208"/>
      <c r="T136" s="385"/>
      <c r="U136" s="245"/>
      <c r="V136" s="344"/>
      <c r="W136" s="344"/>
      <c r="X136" s="344"/>
      <c r="Y136" s="344"/>
      <c r="Z136" s="344"/>
      <c r="AA136" s="344"/>
      <c r="AB136" s="344"/>
      <c r="AC136" s="344"/>
      <c r="AD136" s="344"/>
      <c r="AE136" s="344"/>
      <c r="AF136" s="345"/>
      <c r="AG136" s="379"/>
      <c r="AH136" s="344"/>
      <c r="AI136" s="344"/>
      <c r="AJ136" s="345"/>
      <c r="AK136" s="364"/>
      <c r="AL136" s="396"/>
      <c r="AM136" s="362"/>
      <c r="AN136" s="356"/>
      <c r="AO136" s="1533" t="s">
        <v>167</v>
      </c>
      <c r="AP136" s="362">
        <v>5</v>
      </c>
      <c r="AQ136" s="363" t="s">
        <v>168</v>
      </c>
      <c r="AR136" s="358">
        <f>ROUND(ROUND(Q128*AD134,0)*$AI$20,0)-AP136</f>
        <v>372</v>
      </c>
      <c r="AS136" s="268"/>
    </row>
    <row r="137" spans="1:45" ht="14.25">
      <c r="A137" s="243">
        <v>71</v>
      </c>
      <c r="B137" s="351" t="s">
        <v>2314</v>
      </c>
      <c r="C137" s="244" t="s">
        <v>2315</v>
      </c>
      <c r="D137" s="375"/>
      <c r="E137" s="278"/>
      <c r="F137" s="279"/>
      <c r="G137" s="245"/>
      <c r="H137" s="208"/>
      <c r="I137" s="208"/>
      <c r="J137" s="301"/>
      <c r="K137" s="208"/>
      <c r="L137" s="301"/>
      <c r="M137" s="301"/>
      <c r="N137" s="301"/>
      <c r="O137" s="301"/>
      <c r="P137" s="301"/>
      <c r="Q137" s="352"/>
      <c r="R137" s="352"/>
      <c r="S137" s="208"/>
      <c r="T137" s="385"/>
      <c r="U137" s="245"/>
      <c r="V137" s="344"/>
      <c r="W137" s="344"/>
      <c r="X137" s="344"/>
      <c r="Y137" s="344"/>
      <c r="Z137" s="344"/>
      <c r="AA137" s="344"/>
      <c r="AB137" s="344"/>
      <c r="AC137" s="344"/>
      <c r="AD137" s="344"/>
      <c r="AE137" s="344"/>
      <c r="AF137" s="345"/>
      <c r="AG137" s="379"/>
      <c r="AH137" s="344"/>
      <c r="AI137" s="344"/>
      <c r="AJ137" s="345"/>
      <c r="AK137" s="1536" t="s">
        <v>161</v>
      </c>
      <c r="AL137" s="364" t="s">
        <v>162</v>
      </c>
      <c r="AM137" s="362" t="s">
        <v>163</v>
      </c>
      <c r="AN137" s="356">
        <v>0.7</v>
      </c>
      <c r="AO137" s="1534"/>
      <c r="AP137" s="365"/>
      <c r="AQ137" s="366"/>
      <c r="AR137" s="358">
        <f>ROUND(ROUND(ROUND(Q128*AD134,0)*$AI$20,0)*AN137,0)-AP136</f>
        <v>259</v>
      </c>
      <c r="AS137" s="268"/>
    </row>
    <row r="138" spans="1:45" ht="14.25">
      <c r="A138" s="243">
        <v>71</v>
      </c>
      <c r="B138" s="351" t="s">
        <v>2316</v>
      </c>
      <c r="C138" s="244" t="s">
        <v>2317</v>
      </c>
      <c r="D138" s="375"/>
      <c r="E138" s="278"/>
      <c r="F138" s="279"/>
      <c r="G138" s="245"/>
      <c r="H138" s="208"/>
      <c r="I138" s="208"/>
      <c r="J138" s="301"/>
      <c r="K138" s="208"/>
      <c r="L138" s="301"/>
      <c r="M138" s="301"/>
      <c r="N138" s="301"/>
      <c r="O138" s="301"/>
      <c r="P138" s="301"/>
      <c r="Q138" s="352"/>
      <c r="R138" s="352"/>
      <c r="S138" s="208"/>
      <c r="T138" s="385"/>
      <c r="U138" s="245"/>
      <c r="V138" s="344"/>
      <c r="W138" s="344"/>
      <c r="X138" s="344"/>
      <c r="Y138" s="344"/>
      <c r="Z138" s="344"/>
      <c r="AA138" s="344"/>
      <c r="AB138" s="344"/>
      <c r="AC138" s="344"/>
      <c r="AD138" s="344"/>
      <c r="AE138" s="344"/>
      <c r="AF138" s="345"/>
      <c r="AG138" s="379"/>
      <c r="AH138" s="344"/>
      <c r="AI138" s="344"/>
      <c r="AJ138" s="345"/>
      <c r="AK138" s="1537"/>
      <c r="AL138" s="353" t="s">
        <v>165</v>
      </c>
      <c r="AM138" s="354" t="s">
        <v>163</v>
      </c>
      <c r="AN138" s="355">
        <v>0.5</v>
      </c>
      <c r="AO138" s="1535"/>
      <c r="AP138" s="367"/>
      <c r="AQ138" s="368"/>
      <c r="AR138" s="358">
        <f>ROUND(ROUND(ROUND(Q128*AD134,0)*$AI$20,0)*AN138,0)-AP136</f>
        <v>184</v>
      </c>
      <c r="AS138" s="268"/>
    </row>
    <row r="139" spans="1:45" ht="14.25">
      <c r="A139" s="229">
        <v>71</v>
      </c>
      <c r="B139" s="337">
        <v>8201</v>
      </c>
      <c r="C139" s="254" t="s">
        <v>2318</v>
      </c>
      <c r="D139" s="375"/>
      <c r="E139" s="278"/>
      <c r="F139" s="279"/>
      <c r="G139" s="231" t="s">
        <v>312</v>
      </c>
      <c r="H139" s="232"/>
      <c r="I139" s="232"/>
      <c r="J139" s="334"/>
      <c r="K139" s="232"/>
      <c r="L139" s="334"/>
      <c r="M139" s="334"/>
      <c r="N139" s="334"/>
      <c r="O139" s="334"/>
      <c r="P139" s="334"/>
      <c r="Q139" s="390"/>
      <c r="R139" s="390"/>
      <c r="S139" s="232"/>
      <c r="T139" s="232"/>
      <c r="U139" s="231"/>
      <c r="V139" s="338"/>
      <c r="W139" s="338"/>
      <c r="X139" s="338"/>
      <c r="Y139" s="338"/>
      <c r="Z139" s="338"/>
      <c r="AA139" s="338"/>
      <c r="AB139" s="338"/>
      <c r="AC139" s="338"/>
      <c r="AD139" s="338"/>
      <c r="AE139" s="338"/>
      <c r="AF139" s="339"/>
      <c r="AG139" s="611"/>
      <c r="AH139" s="392"/>
      <c r="AI139" s="392"/>
      <c r="AJ139" s="393"/>
      <c r="AK139" s="340"/>
      <c r="AL139" s="338"/>
      <c r="AM139" s="334"/>
      <c r="AN139" s="383"/>
      <c r="AO139" s="383"/>
      <c r="AP139" s="383"/>
      <c r="AQ139" s="384"/>
      <c r="AR139" s="342">
        <f>ROUND(Q140*$AI$20,0)</f>
        <v>376</v>
      </c>
      <c r="AS139" s="268"/>
    </row>
    <row r="140" spans="1:45" ht="14.25">
      <c r="A140" s="229">
        <v>71</v>
      </c>
      <c r="B140" s="337">
        <v>8202</v>
      </c>
      <c r="C140" s="254" t="s">
        <v>2319</v>
      </c>
      <c r="D140" s="375"/>
      <c r="E140" s="278"/>
      <c r="F140" s="279"/>
      <c r="G140" s="245"/>
      <c r="H140" s="208"/>
      <c r="I140" s="208"/>
      <c r="J140" s="301"/>
      <c r="K140" s="208"/>
      <c r="L140" s="301"/>
      <c r="M140" s="301"/>
      <c r="N140" s="301"/>
      <c r="O140" s="301"/>
      <c r="P140" s="301"/>
      <c r="Q140" s="1538">
        <f>'26障害児入所施設(基本１） '!$Q$140</f>
        <v>537</v>
      </c>
      <c r="R140" s="1538"/>
      <c r="S140" s="208" t="s">
        <v>18</v>
      </c>
      <c r="T140" s="385"/>
      <c r="U140" s="245"/>
      <c r="V140" s="344"/>
      <c r="W140" s="344"/>
      <c r="X140" s="344"/>
      <c r="Y140" s="344"/>
      <c r="Z140" s="344"/>
      <c r="AA140" s="344"/>
      <c r="AB140" s="344"/>
      <c r="AC140" s="344"/>
      <c r="AD140" s="344"/>
      <c r="AE140" s="344"/>
      <c r="AF140" s="345"/>
      <c r="AG140" s="379"/>
      <c r="AH140" s="344"/>
      <c r="AI140" s="344"/>
      <c r="AJ140" s="345"/>
      <c r="AK140" s="1539" t="s">
        <v>161</v>
      </c>
      <c r="AL140" s="346" t="s">
        <v>162</v>
      </c>
      <c r="AM140" s="347" t="s">
        <v>163</v>
      </c>
      <c r="AN140" s="348">
        <v>0.7</v>
      </c>
      <c r="AO140" s="348"/>
      <c r="AP140" s="348"/>
      <c r="AQ140" s="349"/>
      <c r="AR140" s="350">
        <f>ROUND(ROUND(Q140*$AI$20,0)*AN140,0)</f>
        <v>263</v>
      </c>
      <c r="AS140" s="268"/>
    </row>
    <row r="141" spans="1:45" ht="14.25">
      <c r="A141" s="243">
        <v>71</v>
      </c>
      <c r="B141" s="351" t="s">
        <v>2320</v>
      </c>
      <c r="C141" s="244" t="s">
        <v>2321</v>
      </c>
      <c r="D141" s="375"/>
      <c r="E141" s="278"/>
      <c r="F141" s="279"/>
      <c r="G141" s="245"/>
      <c r="H141" s="208"/>
      <c r="I141" s="208"/>
      <c r="J141" s="301"/>
      <c r="K141" s="208"/>
      <c r="L141" s="301"/>
      <c r="M141" s="301"/>
      <c r="N141" s="301"/>
      <c r="O141" s="301"/>
      <c r="P141" s="301"/>
      <c r="Q141" s="352"/>
      <c r="R141" s="352"/>
      <c r="S141" s="208"/>
      <c r="T141" s="385"/>
      <c r="U141" s="245"/>
      <c r="V141" s="344"/>
      <c r="W141" s="344"/>
      <c r="X141" s="344"/>
      <c r="Y141" s="344"/>
      <c r="Z141" s="344"/>
      <c r="AA141" s="344"/>
      <c r="AB141" s="344"/>
      <c r="AC141" s="344"/>
      <c r="AD141" s="344"/>
      <c r="AE141" s="344"/>
      <c r="AF141" s="345"/>
      <c r="AG141" s="379"/>
      <c r="AH141" s="344"/>
      <c r="AI141" s="344"/>
      <c r="AJ141" s="345"/>
      <c r="AK141" s="1540"/>
      <c r="AL141" s="353" t="s">
        <v>165</v>
      </c>
      <c r="AM141" s="354" t="s">
        <v>163</v>
      </c>
      <c r="AN141" s="355">
        <v>0.5</v>
      </c>
      <c r="AO141" s="356"/>
      <c r="AP141" s="356"/>
      <c r="AQ141" s="395"/>
      <c r="AR141" s="358">
        <f>ROUND(ROUND(Q140*$AI$20,0)*AN141,0)</f>
        <v>188</v>
      </c>
      <c r="AS141" s="268"/>
    </row>
    <row r="142" spans="1:45" ht="14.25">
      <c r="A142" s="243">
        <v>71</v>
      </c>
      <c r="B142" s="351" t="s">
        <v>2322</v>
      </c>
      <c r="C142" s="244" t="s">
        <v>2323</v>
      </c>
      <c r="D142" s="375"/>
      <c r="E142" s="278"/>
      <c r="F142" s="279"/>
      <c r="G142" s="245"/>
      <c r="H142" s="208"/>
      <c r="I142" s="208"/>
      <c r="J142" s="301"/>
      <c r="K142" s="208"/>
      <c r="L142" s="301"/>
      <c r="M142" s="301"/>
      <c r="N142" s="301"/>
      <c r="O142" s="301"/>
      <c r="P142" s="301"/>
      <c r="Q142" s="352"/>
      <c r="R142" s="352"/>
      <c r="S142" s="208"/>
      <c r="T142" s="385"/>
      <c r="U142" s="245"/>
      <c r="V142" s="344"/>
      <c r="W142" s="344"/>
      <c r="X142" s="344"/>
      <c r="Y142" s="344"/>
      <c r="Z142" s="344"/>
      <c r="AA142" s="344"/>
      <c r="AB142" s="344"/>
      <c r="AC142" s="344"/>
      <c r="AD142" s="344"/>
      <c r="AE142" s="344"/>
      <c r="AF142" s="345"/>
      <c r="AG142" s="379"/>
      <c r="AH142" s="344"/>
      <c r="AI142" s="344"/>
      <c r="AJ142" s="345"/>
      <c r="AK142" s="364"/>
      <c r="AL142" s="396"/>
      <c r="AM142" s="362"/>
      <c r="AN142" s="356"/>
      <c r="AO142" s="1533" t="s">
        <v>167</v>
      </c>
      <c r="AP142" s="362">
        <v>5</v>
      </c>
      <c r="AQ142" s="363" t="s">
        <v>168</v>
      </c>
      <c r="AR142" s="358">
        <f>ROUND(Q140*$AI$20,0)-AP142</f>
        <v>371</v>
      </c>
      <c r="AS142" s="268"/>
    </row>
    <row r="143" spans="1:45" ht="14.25">
      <c r="A143" s="243">
        <v>71</v>
      </c>
      <c r="B143" s="351" t="s">
        <v>2324</v>
      </c>
      <c r="C143" s="244" t="s">
        <v>2325</v>
      </c>
      <c r="D143" s="375"/>
      <c r="E143" s="278"/>
      <c r="F143" s="279"/>
      <c r="G143" s="245"/>
      <c r="H143" s="208"/>
      <c r="I143" s="208"/>
      <c r="J143" s="301"/>
      <c r="K143" s="208"/>
      <c r="L143" s="301"/>
      <c r="M143" s="301"/>
      <c r="N143" s="301"/>
      <c r="O143" s="301"/>
      <c r="P143" s="301"/>
      <c r="Q143" s="352"/>
      <c r="R143" s="352"/>
      <c r="S143" s="208"/>
      <c r="T143" s="385"/>
      <c r="U143" s="245"/>
      <c r="V143" s="344"/>
      <c r="W143" s="344"/>
      <c r="X143" s="344"/>
      <c r="Y143" s="344"/>
      <c r="Z143" s="344"/>
      <c r="AA143" s="344"/>
      <c r="AB143" s="344"/>
      <c r="AC143" s="344"/>
      <c r="AD143" s="344"/>
      <c r="AE143" s="344"/>
      <c r="AF143" s="345"/>
      <c r="AG143" s="379"/>
      <c r="AH143" s="344"/>
      <c r="AI143" s="344"/>
      <c r="AJ143" s="345"/>
      <c r="AK143" s="1536" t="s">
        <v>161</v>
      </c>
      <c r="AL143" s="364" t="s">
        <v>162</v>
      </c>
      <c r="AM143" s="362" t="s">
        <v>163</v>
      </c>
      <c r="AN143" s="356">
        <v>0.7</v>
      </c>
      <c r="AO143" s="1534"/>
      <c r="AP143" s="365"/>
      <c r="AQ143" s="366"/>
      <c r="AR143" s="358">
        <f>ROUND(ROUND(Q140*$AI$20,0)*AN143,0)-AP142</f>
        <v>258</v>
      </c>
      <c r="AS143" s="268"/>
    </row>
    <row r="144" spans="1:45" ht="14.25">
      <c r="A144" s="243">
        <v>71</v>
      </c>
      <c r="B144" s="351" t="s">
        <v>2326</v>
      </c>
      <c r="C144" s="244" t="s">
        <v>2327</v>
      </c>
      <c r="D144" s="375"/>
      <c r="E144" s="278"/>
      <c r="F144" s="279"/>
      <c r="G144" s="245"/>
      <c r="H144" s="208"/>
      <c r="I144" s="208"/>
      <c r="J144" s="301"/>
      <c r="K144" s="208"/>
      <c r="L144" s="301"/>
      <c r="M144" s="301"/>
      <c r="N144" s="301"/>
      <c r="O144" s="301"/>
      <c r="P144" s="301"/>
      <c r="Q144" s="352"/>
      <c r="R144" s="352"/>
      <c r="S144" s="208"/>
      <c r="T144" s="385"/>
      <c r="U144" s="281"/>
      <c r="V144" s="380"/>
      <c r="W144" s="380"/>
      <c r="X144" s="380"/>
      <c r="Y144" s="380"/>
      <c r="Z144" s="380"/>
      <c r="AA144" s="380"/>
      <c r="AB144" s="380"/>
      <c r="AC144" s="380"/>
      <c r="AD144" s="380"/>
      <c r="AE144" s="380"/>
      <c r="AF144" s="381"/>
      <c r="AG144" s="379"/>
      <c r="AH144" s="344"/>
      <c r="AI144" s="344"/>
      <c r="AJ144" s="345"/>
      <c r="AK144" s="1537"/>
      <c r="AL144" s="353" t="s">
        <v>165</v>
      </c>
      <c r="AM144" s="354" t="s">
        <v>163</v>
      </c>
      <c r="AN144" s="355">
        <v>0.5</v>
      </c>
      <c r="AO144" s="1535"/>
      <c r="AP144" s="367"/>
      <c r="AQ144" s="368"/>
      <c r="AR144" s="358">
        <f>ROUND(ROUND(Q140*$AI$20,0)*AN144,0)-AP142</f>
        <v>183</v>
      </c>
      <c r="AS144" s="268"/>
    </row>
    <row r="145" spans="1:45" ht="14.25">
      <c r="A145" s="229">
        <v>71</v>
      </c>
      <c r="B145" s="337">
        <v>8203</v>
      </c>
      <c r="C145" s="254" t="s">
        <v>2328</v>
      </c>
      <c r="D145" s="375"/>
      <c r="E145" s="278"/>
      <c r="F145" s="279"/>
      <c r="G145" s="245"/>
      <c r="H145" s="208"/>
      <c r="I145" s="208"/>
      <c r="J145" s="301"/>
      <c r="K145" s="208"/>
      <c r="L145" s="301"/>
      <c r="M145" s="301"/>
      <c r="N145" s="301"/>
      <c r="O145" s="301"/>
      <c r="P145" s="301"/>
      <c r="Q145" s="352"/>
      <c r="R145" s="352"/>
      <c r="S145" s="208"/>
      <c r="T145" s="385"/>
      <c r="U145" s="379" t="s">
        <v>172</v>
      </c>
      <c r="V145" s="344"/>
      <c r="W145" s="344"/>
      <c r="X145" s="344"/>
      <c r="Y145" s="344"/>
      <c r="Z145" s="344"/>
      <c r="AA145" s="344"/>
      <c r="AB145" s="344"/>
      <c r="AC145" s="344"/>
      <c r="AD145" s="344"/>
      <c r="AE145" s="344"/>
      <c r="AF145" s="345"/>
      <c r="AG145" s="379"/>
      <c r="AH145" s="344"/>
      <c r="AI145" s="344"/>
      <c r="AJ145" s="345"/>
      <c r="AK145" s="369"/>
      <c r="AL145" s="370"/>
      <c r="AM145" s="372"/>
      <c r="AN145" s="373"/>
      <c r="AO145" s="373"/>
      <c r="AP145" s="373"/>
      <c r="AQ145" s="374"/>
      <c r="AR145" s="342">
        <f>ROUND(ROUND(Q140*AD146,0)*$AI$20,0)</f>
        <v>363</v>
      </c>
      <c r="AS145" s="268"/>
    </row>
    <row r="146" spans="1:45" ht="14.25">
      <c r="A146" s="229">
        <v>71</v>
      </c>
      <c r="B146" s="337">
        <v>8204</v>
      </c>
      <c r="C146" s="254" t="s">
        <v>2329</v>
      </c>
      <c r="D146" s="375"/>
      <c r="E146" s="278"/>
      <c r="F146" s="279"/>
      <c r="G146" s="245"/>
      <c r="H146" s="208"/>
      <c r="I146" s="208"/>
      <c r="J146" s="301"/>
      <c r="K146" s="208"/>
      <c r="L146" s="301"/>
      <c r="M146" s="301"/>
      <c r="N146" s="301"/>
      <c r="O146" s="301"/>
      <c r="P146" s="301"/>
      <c r="Q146" s="352"/>
      <c r="R146" s="352"/>
      <c r="S146" s="208"/>
      <c r="T146" s="385"/>
      <c r="U146" s="379" t="s">
        <v>174</v>
      </c>
      <c r="V146" s="344"/>
      <c r="W146" s="344"/>
      <c r="X146" s="344"/>
      <c r="Y146" s="344"/>
      <c r="Z146" s="344"/>
      <c r="AA146" s="344"/>
      <c r="AB146" s="344"/>
      <c r="AC146" s="214" t="s">
        <v>163</v>
      </c>
      <c r="AD146" s="1541">
        <v>0.96499999999999997</v>
      </c>
      <c r="AE146" s="1541"/>
      <c r="AF146" s="345"/>
      <c r="AG146" s="379"/>
      <c r="AH146" s="344"/>
      <c r="AI146" s="344"/>
      <c r="AJ146" s="345"/>
      <c r="AK146" s="1539" t="s">
        <v>161</v>
      </c>
      <c r="AL146" s="346" t="s">
        <v>162</v>
      </c>
      <c r="AM146" s="347" t="s">
        <v>163</v>
      </c>
      <c r="AN146" s="348">
        <v>0.7</v>
      </c>
      <c r="AO146" s="348"/>
      <c r="AP146" s="348"/>
      <c r="AQ146" s="349"/>
      <c r="AR146" s="350">
        <f>ROUND(ROUND(ROUND(Q140*AD146:AD146,0)*$AI$20,0)*AN146,0)</f>
        <v>254</v>
      </c>
      <c r="AS146" s="268"/>
    </row>
    <row r="147" spans="1:45" ht="14.25">
      <c r="A147" s="243">
        <v>71</v>
      </c>
      <c r="B147" s="351" t="s">
        <v>2330</v>
      </c>
      <c r="C147" s="244" t="s">
        <v>2331</v>
      </c>
      <c r="D147" s="375"/>
      <c r="E147" s="278"/>
      <c r="F147" s="279"/>
      <c r="G147" s="245"/>
      <c r="H147" s="208"/>
      <c r="I147" s="208"/>
      <c r="J147" s="301"/>
      <c r="K147" s="208"/>
      <c r="L147" s="301"/>
      <c r="M147" s="301"/>
      <c r="N147" s="301"/>
      <c r="O147" s="301"/>
      <c r="P147" s="301"/>
      <c r="Q147" s="352"/>
      <c r="R147" s="352"/>
      <c r="S147" s="208"/>
      <c r="T147" s="385"/>
      <c r="U147" s="245"/>
      <c r="V147" s="344"/>
      <c r="W147" s="344"/>
      <c r="X147" s="344"/>
      <c r="Y147" s="344"/>
      <c r="Z147" s="344"/>
      <c r="AA147" s="344"/>
      <c r="AB147" s="344"/>
      <c r="AC147" s="344"/>
      <c r="AD147" s="344"/>
      <c r="AE147" s="344"/>
      <c r="AF147" s="345"/>
      <c r="AG147" s="379"/>
      <c r="AH147" s="344"/>
      <c r="AI147" s="344"/>
      <c r="AJ147" s="345"/>
      <c r="AK147" s="1540"/>
      <c r="AL147" s="353" t="s">
        <v>165</v>
      </c>
      <c r="AM147" s="354" t="s">
        <v>163</v>
      </c>
      <c r="AN147" s="355">
        <v>0.5</v>
      </c>
      <c r="AO147" s="356"/>
      <c r="AP147" s="356"/>
      <c r="AQ147" s="395"/>
      <c r="AR147" s="358">
        <f>ROUND(ROUND(ROUND(Q140*AD146,0)*$AI$20,0)*AN147,0)</f>
        <v>182</v>
      </c>
      <c r="AS147" s="268"/>
    </row>
    <row r="148" spans="1:45" ht="14.25">
      <c r="A148" s="243">
        <v>71</v>
      </c>
      <c r="B148" s="351" t="s">
        <v>2332</v>
      </c>
      <c r="C148" s="244" t="s">
        <v>2333</v>
      </c>
      <c r="D148" s="375"/>
      <c r="E148" s="278"/>
      <c r="F148" s="279"/>
      <c r="G148" s="245"/>
      <c r="H148" s="208"/>
      <c r="I148" s="208"/>
      <c r="J148" s="301"/>
      <c r="K148" s="208"/>
      <c r="L148" s="301"/>
      <c r="M148" s="301"/>
      <c r="N148" s="301"/>
      <c r="O148" s="301"/>
      <c r="P148" s="301"/>
      <c r="Q148" s="352"/>
      <c r="R148" s="352"/>
      <c r="S148" s="208"/>
      <c r="T148" s="385"/>
      <c r="U148" s="245"/>
      <c r="V148" s="344"/>
      <c r="W148" s="344"/>
      <c r="X148" s="344"/>
      <c r="Y148" s="344"/>
      <c r="Z148" s="344"/>
      <c r="AA148" s="344"/>
      <c r="AB148" s="344"/>
      <c r="AC148" s="344"/>
      <c r="AD148" s="344"/>
      <c r="AE148" s="344"/>
      <c r="AF148" s="345"/>
      <c r="AG148" s="379"/>
      <c r="AH148" s="344"/>
      <c r="AI148" s="344"/>
      <c r="AJ148" s="345"/>
      <c r="AK148" s="364"/>
      <c r="AL148" s="396"/>
      <c r="AM148" s="362"/>
      <c r="AN148" s="356"/>
      <c r="AO148" s="1533" t="s">
        <v>167</v>
      </c>
      <c r="AP148" s="362">
        <v>5</v>
      </c>
      <c r="AQ148" s="363" t="s">
        <v>168</v>
      </c>
      <c r="AR148" s="358">
        <f>ROUND(ROUND(Q140*AD146,0)*$AI$20,0)-AP148</f>
        <v>358</v>
      </c>
      <c r="AS148" s="268"/>
    </row>
    <row r="149" spans="1:45" ht="14.25">
      <c r="A149" s="243">
        <v>71</v>
      </c>
      <c r="B149" s="351" t="s">
        <v>2334</v>
      </c>
      <c r="C149" s="244" t="s">
        <v>2335</v>
      </c>
      <c r="D149" s="375"/>
      <c r="E149" s="278"/>
      <c r="F149" s="279"/>
      <c r="G149" s="245"/>
      <c r="H149" s="208"/>
      <c r="I149" s="208"/>
      <c r="J149" s="301"/>
      <c r="K149" s="208"/>
      <c r="L149" s="301"/>
      <c r="M149" s="301"/>
      <c r="N149" s="301"/>
      <c r="O149" s="301"/>
      <c r="P149" s="301"/>
      <c r="Q149" s="352"/>
      <c r="R149" s="352"/>
      <c r="S149" s="208"/>
      <c r="T149" s="385"/>
      <c r="U149" s="245"/>
      <c r="V149" s="344"/>
      <c r="W149" s="344"/>
      <c r="X149" s="344"/>
      <c r="Y149" s="344"/>
      <c r="Z149" s="344"/>
      <c r="AA149" s="344"/>
      <c r="AB149" s="344"/>
      <c r="AC149" s="344"/>
      <c r="AD149" s="344"/>
      <c r="AE149" s="344"/>
      <c r="AF149" s="345"/>
      <c r="AG149" s="379"/>
      <c r="AH149" s="344"/>
      <c r="AI149" s="344"/>
      <c r="AJ149" s="345"/>
      <c r="AK149" s="1536" t="s">
        <v>161</v>
      </c>
      <c r="AL149" s="364" t="s">
        <v>162</v>
      </c>
      <c r="AM149" s="362" t="s">
        <v>163</v>
      </c>
      <c r="AN149" s="356">
        <v>0.7</v>
      </c>
      <c r="AO149" s="1534"/>
      <c r="AP149" s="365"/>
      <c r="AQ149" s="366"/>
      <c r="AR149" s="358">
        <f>ROUND(ROUND(ROUND(Q140*AD146,0)*$AI$20,0)*AN149,0)-AP148</f>
        <v>249</v>
      </c>
      <c r="AS149" s="268"/>
    </row>
    <row r="150" spans="1:45" ht="14.25">
      <c r="A150" s="243">
        <v>71</v>
      </c>
      <c r="B150" s="351" t="s">
        <v>2336</v>
      </c>
      <c r="C150" s="244" t="s">
        <v>2337</v>
      </c>
      <c r="D150" s="375"/>
      <c r="E150" s="278"/>
      <c r="F150" s="279"/>
      <c r="G150" s="281"/>
      <c r="H150" s="216"/>
      <c r="I150" s="216"/>
      <c r="J150" s="304"/>
      <c r="K150" s="216"/>
      <c r="L150" s="304"/>
      <c r="M150" s="304"/>
      <c r="N150" s="304"/>
      <c r="O150" s="304"/>
      <c r="P150" s="304"/>
      <c r="Q150" s="387"/>
      <c r="R150" s="387"/>
      <c r="S150" s="216"/>
      <c r="T150" s="226"/>
      <c r="U150" s="281"/>
      <c r="V150" s="380"/>
      <c r="W150" s="380"/>
      <c r="X150" s="380"/>
      <c r="Y150" s="380"/>
      <c r="Z150" s="380"/>
      <c r="AA150" s="380"/>
      <c r="AB150" s="380"/>
      <c r="AC150" s="380"/>
      <c r="AD150" s="380"/>
      <c r="AE150" s="380"/>
      <c r="AF150" s="381"/>
      <c r="AG150" s="379"/>
      <c r="AH150" s="344"/>
      <c r="AI150" s="344"/>
      <c r="AJ150" s="345"/>
      <c r="AK150" s="1537"/>
      <c r="AL150" s="353" t="s">
        <v>165</v>
      </c>
      <c r="AM150" s="354" t="s">
        <v>163</v>
      </c>
      <c r="AN150" s="355">
        <v>0.5</v>
      </c>
      <c r="AO150" s="1535"/>
      <c r="AP150" s="367"/>
      <c r="AQ150" s="368"/>
      <c r="AR150" s="358">
        <f>ROUND(ROUND(ROUND(Q140*AD146,0)*$AI$20,0)*AN150,0)-AP148</f>
        <v>177</v>
      </c>
      <c r="AS150" s="268"/>
    </row>
    <row r="151" spans="1:45" ht="14.25">
      <c r="A151" s="229">
        <v>71</v>
      </c>
      <c r="B151" s="337">
        <v>8211</v>
      </c>
      <c r="C151" s="254" t="s">
        <v>2338</v>
      </c>
      <c r="D151" s="375"/>
      <c r="E151" s="278"/>
      <c r="F151" s="279"/>
      <c r="G151" s="245" t="s">
        <v>325</v>
      </c>
      <c r="H151" s="208"/>
      <c r="I151" s="208"/>
      <c r="J151" s="301"/>
      <c r="K151" s="208"/>
      <c r="L151" s="301"/>
      <c r="M151" s="301"/>
      <c r="N151" s="301"/>
      <c r="O151" s="301"/>
      <c r="P151" s="301"/>
      <c r="Q151" s="352"/>
      <c r="R151" s="352"/>
      <c r="S151" s="208"/>
      <c r="T151" s="208"/>
      <c r="U151" s="245"/>
      <c r="V151" s="392"/>
      <c r="W151" s="392"/>
      <c r="X151" s="392"/>
      <c r="Y151" s="392"/>
      <c r="Z151" s="392"/>
      <c r="AA151" s="392"/>
      <c r="AB151" s="392"/>
      <c r="AC151" s="392"/>
      <c r="AD151" s="392"/>
      <c r="AE151" s="392"/>
      <c r="AF151" s="393"/>
      <c r="AG151" s="611"/>
      <c r="AH151" s="392"/>
      <c r="AI151" s="392"/>
      <c r="AJ151" s="393"/>
      <c r="AK151" s="340"/>
      <c r="AL151" s="338"/>
      <c r="AM151" s="334"/>
      <c r="AN151" s="383"/>
      <c r="AO151" s="383"/>
      <c r="AP151" s="383"/>
      <c r="AQ151" s="384"/>
      <c r="AR151" s="342">
        <f>ROUND(Q152*$AI$20,0)</f>
        <v>361</v>
      </c>
      <c r="AS151" s="268"/>
    </row>
    <row r="152" spans="1:45" ht="14.25">
      <c r="A152" s="229">
        <v>71</v>
      </c>
      <c r="B152" s="337">
        <v>8212</v>
      </c>
      <c r="C152" s="254" t="s">
        <v>2339</v>
      </c>
      <c r="D152" s="375"/>
      <c r="E152" s="278"/>
      <c r="F152" s="279"/>
      <c r="G152" s="245"/>
      <c r="H152" s="208"/>
      <c r="I152" s="208"/>
      <c r="J152" s="301"/>
      <c r="K152" s="208"/>
      <c r="L152" s="301"/>
      <c r="M152" s="301"/>
      <c r="N152" s="301"/>
      <c r="O152" s="301"/>
      <c r="P152" s="301"/>
      <c r="Q152" s="1538">
        <f>'26障害児入所施設(基本１） '!$Q$152</f>
        <v>516</v>
      </c>
      <c r="R152" s="1538"/>
      <c r="S152" s="208" t="s">
        <v>18</v>
      </c>
      <c r="T152" s="385"/>
      <c r="U152" s="343"/>
      <c r="V152" s="344"/>
      <c r="W152" s="344"/>
      <c r="X152" s="344"/>
      <c r="Y152" s="344"/>
      <c r="Z152" s="344"/>
      <c r="AA152" s="344"/>
      <c r="AB152" s="344"/>
      <c r="AC152" s="344"/>
      <c r="AD152" s="344"/>
      <c r="AE152" s="344"/>
      <c r="AF152" s="345"/>
      <c r="AG152" s="379"/>
      <c r="AH152" s="344"/>
      <c r="AI152" s="344"/>
      <c r="AJ152" s="345"/>
      <c r="AK152" s="1539" t="s">
        <v>161</v>
      </c>
      <c r="AL152" s="346" t="s">
        <v>162</v>
      </c>
      <c r="AM152" s="347" t="s">
        <v>163</v>
      </c>
      <c r="AN152" s="348">
        <v>0.7</v>
      </c>
      <c r="AO152" s="348"/>
      <c r="AP152" s="348"/>
      <c r="AQ152" s="349"/>
      <c r="AR152" s="350">
        <f>ROUND(ROUND(Q152*$AI$20,0)*AN152,0)</f>
        <v>253</v>
      </c>
      <c r="AS152" s="268"/>
    </row>
    <row r="153" spans="1:45" ht="14.25">
      <c r="A153" s="243">
        <v>71</v>
      </c>
      <c r="B153" s="351" t="s">
        <v>2340</v>
      </c>
      <c r="C153" s="244" t="s">
        <v>2341</v>
      </c>
      <c r="D153" s="375"/>
      <c r="E153" s="278"/>
      <c r="F153" s="279"/>
      <c r="G153" s="245"/>
      <c r="H153" s="208"/>
      <c r="I153" s="208"/>
      <c r="J153" s="301"/>
      <c r="K153" s="208"/>
      <c r="L153" s="301"/>
      <c r="M153" s="301"/>
      <c r="N153" s="301"/>
      <c r="O153" s="301"/>
      <c r="P153" s="301"/>
      <c r="Q153" s="352"/>
      <c r="R153" s="352"/>
      <c r="S153" s="208"/>
      <c r="T153" s="385"/>
      <c r="U153" s="245"/>
      <c r="V153" s="344"/>
      <c r="W153" s="344"/>
      <c r="X153" s="344"/>
      <c r="Y153" s="344"/>
      <c r="Z153" s="344"/>
      <c r="AA153" s="344"/>
      <c r="AB153" s="344"/>
      <c r="AC153" s="344"/>
      <c r="AD153" s="344"/>
      <c r="AE153" s="344"/>
      <c r="AF153" s="345"/>
      <c r="AG153" s="379"/>
      <c r="AH153" s="344"/>
      <c r="AI153" s="344"/>
      <c r="AJ153" s="345"/>
      <c r="AK153" s="1540"/>
      <c r="AL153" s="353" t="s">
        <v>165</v>
      </c>
      <c r="AM153" s="354" t="s">
        <v>163</v>
      </c>
      <c r="AN153" s="355">
        <v>0.5</v>
      </c>
      <c r="AO153" s="356"/>
      <c r="AP153" s="356"/>
      <c r="AQ153" s="395"/>
      <c r="AR153" s="358">
        <f>ROUND(ROUND(Q152*$AI$20,0)*AN153,0)</f>
        <v>181</v>
      </c>
      <c r="AS153" s="268"/>
    </row>
    <row r="154" spans="1:45" ht="14.25">
      <c r="A154" s="243">
        <v>71</v>
      </c>
      <c r="B154" s="351" t="s">
        <v>2342</v>
      </c>
      <c r="C154" s="244" t="s">
        <v>2343</v>
      </c>
      <c r="D154" s="375"/>
      <c r="E154" s="278"/>
      <c r="F154" s="279"/>
      <c r="G154" s="245"/>
      <c r="H154" s="208"/>
      <c r="I154" s="208"/>
      <c r="J154" s="301"/>
      <c r="K154" s="208"/>
      <c r="L154" s="301"/>
      <c r="M154" s="301"/>
      <c r="N154" s="301"/>
      <c r="O154" s="301"/>
      <c r="P154" s="301"/>
      <c r="Q154" s="352"/>
      <c r="R154" s="352"/>
      <c r="S154" s="208"/>
      <c r="T154" s="385"/>
      <c r="U154" s="245"/>
      <c r="V154" s="344"/>
      <c r="W154" s="344"/>
      <c r="X154" s="344"/>
      <c r="Y154" s="344"/>
      <c r="Z154" s="344"/>
      <c r="AA154" s="344"/>
      <c r="AB154" s="344"/>
      <c r="AC154" s="344"/>
      <c r="AD154" s="344"/>
      <c r="AE154" s="344"/>
      <c r="AF154" s="345"/>
      <c r="AG154" s="379"/>
      <c r="AH154" s="344"/>
      <c r="AI154" s="344"/>
      <c r="AJ154" s="345"/>
      <c r="AK154" s="364"/>
      <c r="AL154" s="396"/>
      <c r="AM154" s="362"/>
      <c r="AN154" s="356"/>
      <c r="AO154" s="1533" t="s">
        <v>167</v>
      </c>
      <c r="AP154" s="362">
        <v>5</v>
      </c>
      <c r="AQ154" s="363" t="s">
        <v>168</v>
      </c>
      <c r="AR154" s="358">
        <f>ROUND(Q152*$AI$20,0)-AP154</f>
        <v>356</v>
      </c>
      <c r="AS154" s="268"/>
    </row>
    <row r="155" spans="1:45" ht="14.25">
      <c r="A155" s="243">
        <v>71</v>
      </c>
      <c r="B155" s="351" t="s">
        <v>2344</v>
      </c>
      <c r="C155" s="244" t="s">
        <v>2345</v>
      </c>
      <c r="D155" s="375"/>
      <c r="E155" s="278"/>
      <c r="F155" s="279"/>
      <c r="G155" s="245"/>
      <c r="H155" s="208"/>
      <c r="I155" s="208"/>
      <c r="J155" s="301"/>
      <c r="K155" s="208"/>
      <c r="L155" s="301"/>
      <c r="M155" s="301"/>
      <c r="N155" s="301"/>
      <c r="O155" s="301"/>
      <c r="P155" s="301"/>
      <c r="Q155" s="352"/>
      <c r="R155" s="352"/>
      <c r="S155" s="208"/>
      <c r="T155" s="385"/>
      <c r="U155" s="245"/>
      <c r="V155" s="344"/>
      <c r="W155" s="344"/>
      <c r="X155" s="344"/>
      <c r="Y155" s="344"/>
      <c r="Z155" s="344"/>
      <c r="AA155" s="344"/>
      <c r="AB155" s="344"/>
      <c r="AC155" s="344"/>
      <c r="AD155" s="344"/>
      <c r="AE155" s="344"/>
      <c r="AF155" s="345"/>
      <c r="AG155" s="379"/>
      <c r="AH155" s="344"/>
      <c r="AI155" s="344"/>
      <c r="AJ155" s="345"/>
      <c r="AK155" s="1536" t="s">
        <v>161</v>
      </c>
      <c r="AL155" s="364" t="s">
        <v>162</v>
      </c>
      <c r="AM155" s="362" t="s">
        <v>163</v>
      </c>
      <c r="AN155" s="356">
        <v>0.7</v>
      </c>
      <c r="AO155" s="1534"/>
      <c r="AP155" s="365"/>
      <c r="AQ155" s="366"/>
      <c r="AR155" s="358">
        <f>ROUND(ROUND(Q152*$AI$20,0)*AN155,0)-AP154</f>
        <v>248</v>
      </c>
      <c r="AS155" s="268"/>
    </row>
    <row r="156" spans="1:45" ht="14.25">
      <c r="A156" s="243">
        <v>71</v>
      </c>
      <c r="B156" s="351" t="s">
        <v>2346</v>
      </c>
      <c r="C156" s="244" t="s">
        <v>2347</v>
      </c>
      <c r="D156" s="375"/>
      <c r="E156" s="278"/>
      <c r="F156" s="279"/>
      <c r="G156" s="245"/>
      <c r="H156" s="208"/>
      <c r="I156" s="208"/>
      <c r="J156" s="301"/>
      <c r="K156" s="208"/>
      <c r="L156" s="301"/>
      <c r="M156" s="301"/>
      <c r="N156" s="301"/>
      <c r="O156" s="301"/>
      <c r="P156" s="301"/>
      <c r="Q156" s="352"/>
      <c r="R156" s="352"/>
      <c r="S156" s="208"/>
      <c r="T156" s="385"/>
      <c r="U156" s="245"/>
      <c r="V156" s="344"/>
      <c r="W156" s="344"/>
      <c r="X156" s="344"/>
      <c r="Y156" s="344"/>
      <c r="Z156" s="344"/>
      <c r="AA156" s="344"/>
      <c r="AB156" s="344"/>
      <c r="AC156" s="344"/>
      <c r="AD156" s="344"/>
      <c r="AE156" s="344"/>
      <c r="AF156" s="345"/>
      <c r="AG156" s="379"/>
      <c r="AH156" s="344"/>
      <c r="AI156" s="344"/>
      <c r="AJ156" s="345"/>
      <c r="AK156" s="1537"/>
      <c r="AL156" s="353" t="s">
        <v>165</v>
      </c>
      <c r="AM156" s="354" t="s">
        <v>163</v>
      </c>
      <c r="AN156" s="355">
        <v>0.5</v>
      </c>
      <c r="AO156" s="1535"/>
      <c r="AP156" s="367"/>
      <c r="AQ156" s="368"/>
      <c r="AR156" s="358">
        <f>ROUND(ROUND(Q152*$AI$20,0)*AN156,0)-AP154</f>
        <v>176</v>
      </c>
      <c r="AS156" s="268"/>
    </row>
    <row r="157" spans="1:45" ht="14.25">
      <c r="A157" s="229">
        <v>71</v>
      </c>
      <c r="B157" s="337">
        <v>8213</v>
      </c>
      <c r="C157" s="254" t="s">
        <v>2348</v>
      </c>
      <c r="D157" s="375"/>
      <c r="E157" s="278"/>
      <c r="F157" s="279"/>
      <c r="G157" s="245"/>
      <c r="H157" s="208"/>
      <c r="I157" s="208"/>
      <c r="J157" s="301"/>
      <c r="K157" s="208"/>
      <c r="L157" s="301"/>
      <c r="M157" s="301"/>
      <c r="N157" s="301"/>
      <c r="O157" s="301"/>
      <c r="P157" s="301"/>
      <c r="Q157" s="352"/>
      <c r="R157" s="352"/>
      <c r="S157" s="208"/>
      <c r="T157" s="385"/>
      <c r="U157" s="369" t="s">
        <v>172</v>
      </c>
      <c r="V157" s="370"/>
      <c r="W157" s="370"/>
      <c r="X157" s="370"/>
      <c r="Y157" s="370"/>
      <c r="Z157" s="370"/>
      <c r="AA157" s="370"/>
      <c r="AB157" s="370"/>
      <c r="AC157" s="370"/>
      <c r="AD157" s="370"/>
      <c r="AE157" s="370"/>
      <c r="AF157" s="371"/>
      <c r="AG157" s="379"/>
      <c r="AH157" s="344"/>
      <c r="AI157" s="344"/>
      <c r="AJ157" s="345"/>
      <c r="AK157" s="369"/>
      <c r="AL157" s="370"/>
      <c r="AM157" s="372"/>
      <c r="AN157" s="373"/>
      <c r="AO157" s="373"/>
      <c r="AP157" s="373"/>
      <c r="AQ157" s="374"/>
      <c r="AR157" s="342">
        <f>ROUND(ROUND(Q152*AD158,0)*$AI$20,0)</f>
        <v>349</v>
      </c>
      <c r="AS157" s="268"/>
    </row>
    <row r="158" spans="1:45" ht="14.25">
      <c r="A158" s="229">
        <v>71</v>
      </c>
      <c r="B158" s="337">
        <v>8214</v>
      </c>
      <c r="C158" s="254" t="s">
        <v>2349</v>
      </c>
      <c r="D158" s="375"/>
      <c r="E158" s="278"/>
      <c r="F158" s="279"/>
      <c r="G158" s="245"/>
      <c r="H158" s="208"/>
      <c r="I158" s="208"/>
      <c r="J158" s="301"/>
      <c r="K158" s="208"/>
      <c r="L158" s="301"/>
      <c r="M158" s="301"/>
      <c r="N158" s="301"/>
      <c r="O158" s="301"/>
      <c r="P158" s="301"/>
      <c r="Q158" s="352"/>
      <c r="R158" s="352"/>
      <c r="S158" s="208"/>
      <c r="T158" s="385"/>
      <c r="U158" s="379" t="s">
        <v>174</v>
      </c>
      <c r="V158" s="344"/>
      <c r="W158" s="344"/>
      <c r="X158" s="344"/>
      <c r="Y158" s="344"/>
      <c r="Z158" s="344"/>
      <c r="AA158" s="344"/>
      <c r="AB158" s="344"/>
      <c r="AC158" s="214" t="s">
        <v>163</v>
      </c>
      <c r="AD158" s="1541">
        <v>0.96499999999999997</v>
      </c>
      <c r="AE158" s="1541"/>
      <c r="AF158" s="345"/>
      <c r="AG158" s="379"/>
      <c r="AH158" s="344"/>
      <c r="AI158" s="344"/>
      <c r="AJ158" s="345"/>
      <c r="AK158" s="1539" t="s">
        <v>161</v>
      </c>
      <c r="AL158" s="346" t="s">
        <v>162</v>
      </c>
      <c r="AM158" s="347" t="s">
        <v>163</v>
      </c>
      <c r="AN158" s="348">
        <v>0.7</v>
      </c>
      <c r="AO158" s="348"/>
      <c r="AP158" s="348"/>
      <c r="AQ158" s="349"/>
      <c r="AR158" s="350">
        <f>ROUND(ROUND(ROUND(Q152*AD158:AD158,0)*$AI$20,0)*AN158,0)</f>
        <v>244</v>
      </c>
      <c r="AS158" s="268"/>
    </row>
    <row r="159" spans="1:45" ht="14.25">
      <c r="A159" s="243">
        <v>71</v>
      </c>
      <c r="B159" s="351" t="s">
        <v>2350</v>
      </c>
      <c r="C159" s="244" t="s">
        <v>2351</v>
      </c>
      <c r="D159" s="375"/>
      <c r="E159" s="278"/>
      <c r="F159" s="279"/>
      <c r="G159" s="245"/>
      <c r="H159" s="208"/>
      <c r="I159" s="208"/>
      <c r="J159" s="301"/>
      <c r="K159" s="208"/>
      <c r="L159" s="301"/>
      <c r="M159" s="301"/>
      <c r="N159" s="301"/>
      <c r="O159" s="301"/>
      <c r="P159" s="301"/>
      <c r="Q159" s="352"/>
      <c r="R159" s="352"/>
      <c r="S159" s="208"/>
      <c r="T159" s="385"/>
      <c r="U159" s="245"/>
      <c r="V159" s="344"/>
      <c r="W159" s="344"/>
      <c r="X159" s="344"/>
      <c r="Y159" s="344"/>
      <c r="Z159" s="344"/>
      <c r="AA159" s="344"/>
      <c r="AB159" s="344"/>
      <c r="AC159" s="344"/>
      <c r="AD159" s="344"/>
      <c r="AE159" s="344"/>
      <c r="AF159" s="345"/>
      <c r="AG159" s="379"/>
      <c r="AH159" s="344"/>
      <c r="AI159" s="344"/>
      <c r="AJ159" s="345"/>
      <c r="AK159" s="1540"/>
      <c r="AL159" s="353" t="s">
        <v>165</v>
      </c>
      <c r="AM159" s="354" t="s">
        <v>163</v>
      </c>
      <c r="AN159" s="355">
        <v>0.5</v>
      </c>
      <c r="AO159" s="356"/>
      <c r="AP159" s="356"/>
      <c r="AQ159" s="395"/>
      <c r="AR159" s="358">
        <f>ROUND(ROUND(ROUND(Q152*AD158,0)*$AI$20,0)*AN159,0)</f>
        <v>175</v>
      </c>
      <c r="AS159" s="268"/>
    </row>
    <row r="160" spans="1:45" ht="14.25">
      <c r="A160" s="243">
        <v>71</v>
      </c>
      <c r="B160" s="351" t="s">
        <v>2352</v>
      </c>
      <c r="C160" s="244" t="s">
        <v>2353</v>
      </c>
      <c r="D160" s="375"/>
      <c r="E160" s="278"/>
      <c r="F160" s="279"/>
      <c r="G160" s="245"/>
      <c r="H160" s="208"/>
      <c r="I160" s="208"/>
      <c r="J160" s="301"/>
      <c r="K160" s="208"/>
      <c r="L160" s="301"/>
      <c r="M160" s="301"/>
      <c r="N160" s="301"/>
      <c r="O160" s="301"/>
      <c r="P160" s="301"/>
      <c r="Q160" s="352"/>
      <c r="R160" s="352"/>
      <c r="S160" s="208"/>
      <c r="T160" s="385"/>
      <c r="U160" s="245"/>
      <c r="V160" s="344"/>
      <c r="W160" s="344"/>
      <c r="X160" s="344"/>
      <c r="Y160" s="344"/>
      <c r="Z160" s="344"/>
      <c r="AA160" s="344"/>
      <c r="AB160" s="344"/>
      <c r="AC160" s="344"/>
      <c r="AD160" s="344"/>
      <c r="AE160" s="344"/>
      <c r="AF160" s="345"/>
      <c r="AG160" s="379"/>
      <c r="AH160" s="344"/>
      <c r="AI160" s="344"/>
      <c r="AJ160" s="345"/>
      <c r="AK160" s="364"/>
      <c r="AL160" s="396"/>
      <c r="AM160" s="362"/>
      <c r="AN160" s="356"/>
      <c r="AO160" s="1533" t="s">
        <v>167</v>
      </c>
      <c r="AP160" s="362">
        <v>5</v>
      </c>
      <c r="AQ160" s="363" t="s">
        <v>168</v>
      </c>
      <c r="AR160" s="358">
        <f>ROUND(ROUND(Q152*AD158,0)*$AI$20,0)-AP160</f>
        <v>344</v>
      </c>
      <c r="AS160" s="268"/>
    </row>
    <row r="161" spans="1:45" ht="14.25">
      <c r="A161" s="243">
        <v>71</v>
      </c>
      <c r="B161" s="351" t="s">
        <v>2354</v>
      </c>
      <c r="C161" s="244" t="s">
        <v>2355</v>
      </c>
      <c r="D161" s="375"/>
      <c r="E161" s="278"/>
      <c r="F161" s="279"/>
      <c r="G161" s="245"/>
      <c r="H161" s="208"/>
      <c r="I161" s="208"/>
      <c r="J161" s="301"/>
      <c r="K161" s="208"/>
      <c r="L161" s="301"/>
      <c r="M161" s="301"/>
      <c r="N161" s="301"/>
      <c r="O161" s="301"/>
      <c r="P161" s="301"/>
      <c r="Q161" s="352"/>
      <c r="R161" s="352"/>
      <c r="S161" s="208"/>
      <c r="T161" s="385"/>
      <c r="U161" s="245"/>
      <c r="V161" s="344"/>
      <c r="W161" s="344"/>
      <c r="X161" s="344"/>
      <c r="Y161" s="344"/>
      <c r="Z161" s="344"/>
      <c r="AA161" s="344"/>
      <c r="AB161" s="344"/>
      <c r="AC161" s="344"/>
      <c r="AD161" s="344"/>
      <c r="AE161" s="344"/>
      <c r="AF161" s="345"/>
      <c r="AG161" s="379"/>
      <c r="AH161" s="344"/>
      <c r="AI161" s="344"/>
      <c r="AJ161" s="345"/>
      <c r="AK161" s="1536" t="s">
        <v>161</v>
      </c>
      <c r="AL161" s="364" t="s">
        <v>162</v>
      </c>
      <c r="AM161" s="362" t="s">
        <v>163</v>
      </c>
      <c r="AN161" s="356">
        <v>0.7</v>
      </c>
      <c r="AO161" s="1534"/>
      <c r="AP161" s="365"/>
      <c r="AQ161" s="366"/>
      <c r="AR161" s="358">
        <f>ROUND(ROUND(ROUND(Q152*AD158,0)*$AI$20,0)*AN161,0)-AP160</f>
        <v>239</v>
      </c>
      <c r="AS161" s="268"/>
    </row>
    <row r="162" spans="1:45" ht="14.25">
      <c r="A162" s="243">
        <v>71</v>
      </c>
      <c r="B162" s="351" t="s">
        <v>2356</v>
      </c>
      <c r="C162" s="244" t="s">
        <v>2357</v>
      </c>
      <c r="D162" s="375"/>
      <c r="E162" s="278"/>
      <c r="F162" s="279"/>
      <c r="G162" s="245"/>
      <c r="H162" s="208"/>
      <c r="I162" s="208"/>
      <c r="J162" s="301"/>
      <c r="K162" s="208"/>
      <c r="L162" s="301"/>
      <c r="M162" s="301"/>
      <c r="N162" s="301"/>
      <c r="O162" s="301"/>
      <c r="P162" s="301"/>
      <c r="Q162" s="352"/>
      <c r="R162" s="352"/>
      <c r="S162" s="208"/>
      <c r="T162" s="385"/>
      <c r="U162" s="245"/>
      <c r="V162" s="344"/>
      <c r="W162" s="344"/>
      <c r="X162" s="344"/>
      <c r="Y162" s="344"/>
      <c r="Z162" s="344"/>
      <c r="AA162" s="344"/>
      <c r="AB162" s="344"/>
      <c r="AC162" s="344"/>
      <c r="AD162" s="344"/>
      <c r="AE162" s="344"/>
      <c r="AF162" s="345"/>
      <c r="AG162" s="379"/>
      <c r="AH162" s="344"/>
      <c r="AI162" s="344"/>
      <c r="AJ162" s="345"/>
      <c r="AK162" s="1537"/>
      <c r="AL162" s="353" t="s">
        <v>165</v>
      </c>
      <c r="AM162" s="354" t="s">
        <v>163</v>
      </c>
      <c r="AN162" s="355">
        <v>0.5</v>
      </c>
      <c r="AO162" s="1535"/>
      <c r="AP162" s="367"/>
      <c r="AQ162" s="368"/>
      <c r="AR162" s="358">
        <f>ROUND(ROUND(ROUND(Q152*AD158,0)*$AI$20,0)*AN162,0)-AP160</f>
        <v>170</v>
      </c>
      <c r="AS162" s="268"/>
    </row>
    <row r="163" spans="1:45" ht="14.25">
      <c r="A163" s="229">
        <v>71</v>
      </c>
      <c r="B163" s="337">
        <v>8221</v>
      </c>
      <c r="C163" s="254" t="s">
        <v>2358</v>
      </c>
      <c r="D163" s="375"/>
      <c r="E163" s="278"/>
      <c r="F163" s="279"/>
      <c r="G163" s="231" t="s">
        <v>338</v>
      </c>
      <c r="H163" s="232"/>
      <c r="I163" s="232"/>
      <c r="J163" s="334"/>
      <c r="K163" s="232"/>
      <c r="L163" s="334"/>
      <c r="M163" s="334"/>
      <c r="N163" s="334"/>
      <c r="O163" s="334"/>
      <c r="P163" s="334"/>
      <c r="Q163" s="390"/>
      <c r="R163" s="390"/>
      <c r="S163" s="232"/>
      <c r="T163" s="232"/>
      <c r="U163" s="231"/>
      <c r="V163" s="338"/>
      <c r="W163" s="338"/>
      <c r="X163" s="338"/>
      <c r="Y163" s="338"/>
      <c r="Z163" s="338"/>
      <c r="AA163" s="338"/>
      <c r="AB163" s="338"/>
      <c r="AC163" s="338"/>
      <c r="AD163" s="338"/>
      <c r="AE163" s="338"/>
      <c r="AF163" s="339"/>
      <c r="AG163" s="611"/>
      <c r="AH163" s="392"/>
      <c r="AI163" s="392"/>
      <c r="AJ163" s="393"/>
      <c r="AK163" s="340"/>
      <c r="AL163" s="338"/>
      <c r="AM163" s="334"/>
      <c r="AN163" s="383"/>
      <c r="AO163" s="383"/>
      <c r="AP163" s="383"/>
      <c r="AQ163" s="384"/>
      <c r="AR163" s="342">
        <f>ROUND(Q164*$AI$20,0)</f>
        <v>349</v>
      </c>
      <c r="AS163" s="268"/>
    </row>
    <row r="164" spans="1:45" ht="14.25">
      <c r="A164" s="229">
        <v>71</v>
      </c>
      <c r="B164" s="337">
        <v>8222</v>
      </c>
      <c r="C164" s="254" t="s">
        <v>2359</v>
      </c>
      <c r="D164" s="375"/>
      <c r="E164" s="278"/>
      <c r="F164" s="279"/>
      <c r="G164" s="245"/>
      <c r="H164" s="208"/>
      <c r="I164" s="208"/>
      <c r="J164" s="301"/>
      <c r="K164" s="208"/>
      <c r="L164" s="301"/>
      <c r="M164" s="301"/>
      <c r="N164" s="301"/>
      <c r="O164" s="301"/>
      <c r="P164" s="301"/>
      <c r="Q164" s="1538">
        <f>'26障害児入所施設(基本１） '!$Q$164</f>
        <v>498</v>
      </c>
      <c r="R164" s="1538"/>
      <c r="S164" s="208" t="s">
        <v>18</v>
      </c>
      <c r="T164" s="385"/>
      <c r="U164" s="245"/>
      <c r="V164" s="344"/>
      <c r="W164" s="344"/>
      <c r="X164" s="344"/>
      <c r="Y164" s="344"/>
      <c r="Z164" s="344"/>
      <c r="AA164" s="344"/>
      <c r="AB164" s="344"/>
      <c r="AC164" s="344"/>
      <c r="AD164" s="344"/>
      <c r="AE164" s="344"/>
      <c r="AF164" s="345"/>
      <c r="AG164" s="379"/>
      <c r="AH164" s="344"/>
      <c r="AI164" s="344"/>
      <c r="AJ164" s="345"/>
      <c r="AK164" s="1539" t="s">
        <v>161</v>
      </c>
      <c r="AL164" s="346" t="s">
        <v>162</v>
      </c>
      <c r="AM164" s="347" t="s">
        <v>163</v>
      </c>
      <c r="AN164" s="348">
        <v>0.7</v>
      </c>
      <c r="AO164" s="348"/>
      <c r="AP164" s="348"/>
      <c r="AQ164" s="349"/>
      <c r="AR164" s="350">
        <f>ROUND(ROUND(Q164*$AI$20,0)*AN164,0)</f>
        <v>244</v>
      </c>
      <c r="AS164" s="268"/>
    </row>
    <row r="165" spans="1:45" ht="14.25">
      <c r="A165" s="243">
        <v>71</v>
      </c>
      <c r="B165" s="351" t="s">
        <v>2360</v>
      </c>
      <c r="C165" s="244" t="s">
        <v>2361</v>
      </c>
      <c r="D165" s="375"/>
      <c r="E165" s="278"/>
      <c r="F165" s="279"/>
      <c r="G165" s="245"/>
      <c r="H165" s="208"/>
      <c r="I165" s="208"/>
      <c r="J165" s="301"/>
      <c r="K165" s="208"/>
      <c r="L165" s="301"/>
      <c r="M165" s="301"/>
      <c r="N165" s="301"/>
      <c r="O165" s="301"/>
      <c r="P165" s="301"/>
      <c r="Q165" s="352"/>
      <c r="R165" s="352"/>
      <c r="S165" s="208"/>
      <c r="T165" s="385"/>
      <c r="U165" s="245"/>
      <c r="V165" s="344"/>
      <c r="W165" s="344"/>
      <c r="X165" s="344"/>
      <c r="Y165" s="344"/>
      <c r="Z165" s="344"/>
      <c r="AA165" s="344"/>
      <c r="AB165" s="344"/>
      <c r="AC165" s="344"/>
      <c r="AD165" s="344"/>
      <c r="AE165" s="344"/>
      <c r="AF165" s="345"/>
      <c r="AG165" s="379"/>
      <c r="AH165" s="344"/>
      <c r="AI165" s="344"/>
      <c r="AJ165" s="345"/>
      <c r="AK165" s="1540"/>
      <c r="AL165" s="353" t="s">
        <v>165</v>
      </c>
      <c r="AM165" s="354" t="s">
        <v>163</v>
      </c>
      <c r="AN165" s="355">
        <v>0.5</v>
      </c>
      <c r="AO165" s="356"/>
      <c r="AP165" s="356"/>
      <c r="AQ165" s="395"/>
      <c r="AR165" s="358">
        <f>ROUND(ROUND(Q164*$AI$20,0)*AN165,0)</f>
        <v>175</v>
      </c>
      <c r="AS165" s="268"/>
    </row>
    <row r="166" spans="1:45" ht="14.25">
      <c r="A166" s="243">
        <v>71</v>
      </c>
      <c r="B166" s="351" t="s">
        <v>2362</v>
      </c>
      <c r="C166" s="244" t="s">
        <v>2363</v>
      </c>
      <c r="D166" s="375"/>
      <c r="E166" s="278"/>
      <c r="F166" s="279"/>
      <c r="G166" s="245"/>
      <c r="H166" s="208"/>
      <c r="I166" s="208"/>
      <c r="J166" s="301"/>
      <c r="K166" s="208"/>
      <c r="L166" s="301"/>
      <c r="M166" s="301"/>
      <c r="N166" s="301"/>
      <c r="O166" s="301"/>
      <c r="P166" s="301"/>
      <c r="Q166" s="352"/>
      <c r="R166" s="352"/>
      <c r="S166" s="208"/>
      <c r="T166" s="385"/>
      <c r="U166" s="245"/>
      <c r="V166" s="344"/>
      <c r="W166" s="344"/>
      <c r="X166" s="344"/>
      <c r="Y166" s="344"/>
      <c r="Z166" s="344"/>
      <c r="AA166" s="344"/>
      <c r="AB166" s="344"/>
      <c r="AC166" s="344"/>
      <c r="AD166" s="344"/>
      <c r="AE166" s="344"/>
      <c r="AF166" s="345"/>
      <c r="AG166" s="379"/>
      <c r="AH166" s="344"/>
      <c r="AI166" s="344"/>
      <c r="AJ166" s="345"/>
      <c r="AK166" s="364"/>
      <c r="AL166" s="396"/>
      <c r="AM166" s="362"/>
      <c r="AN166" s="356"/>
      <c r="AO166" s="1533" t="s">
        <v>167</v>
      </c>
      <c r="AP166" s="362">
        <v>5</v>
      </c>
      <c r="AQ166" s="363" t="s">
        <v>168</v>
      </c>
      <c r="AR166" s="358">
        <f>ROUND(Q164*$AI$20,0)-AP166</f>
        <v>344</v>
      </c>
      <c r="AS166" s="268"/>
    </row>
    <row r="167" spans="1:45" ht="14.25">
      <c r="A167" s="243">
        <v>71</v>
      </c>
      <c r="B167" s="351" t="s">
        <v>2364</v>
      </c>
      <c r="C167" s="244" t="s">
        <v>2365</v>
      </c>
      <c r="D167" s="375"/>
      <c r="E167" s="278"/>
      <c r="F167" s="279"/>
      <c r="G167" s="245"/>
      <c r="H167" s="208"/>
      <c r="I167" s="208"/>
      <c r="J167" s="301"/>
      <c r="K167" s="208"/>
      <c r="L167" s="301"/>
      <c r="M167" s="301"/>
      <c r="N167" s="301"/>
      <c r="O167" s="301"/>
      <c r="P167" s="301"/>
      <c r="Q167" s="352"/>
      <c r="R167" s="352"/>
      <c r="S167" s="208"/>
      <c r="T167" s="385"/>
      <c r="U167" s="245"/>
      <c r="V167" s="344"/>
      <c r="W167" s="344"/>
      <c r="X167" s="344"/>
      <c r="Y167" s="344"/>
      <c r="Z167" s="344"/>
      <c r="AA167" s="344"/>
      <c r="AB167" s="344"/>
      <c r="AC167" s="344"/>
      <c r="AD167" s="344"/>
      <c r="AE167" s="344"/>
      <c r="AF167" s="345"/>
      <c r="AG167" s="379"/>
      <c r="AH167" s="344"/>
      <c r="AI167" s="344"/>
      <c r="AJ167" s="345"/>
      <c r="AK167" s="1536" t="s">
        <v>161</v>
      </c>
      <c r="AL167" s="364" t="s">
        <v>162</v>
      </c>
      <c r="AM167" s="362" t="s">
        <v>163</v>
      </c>
      <c r="AN167" s="356">
        <v>0.7</v>
      </c>
      <c r="AO167" s="1534"/>
      <c r="AP167" s="365"/>
      <c r="AQ167" s="366"/>
      <c r="AR167" s="358">
        <f>ROUND(ROUND(Q164*$AI$20,0)*AN167,0)-AP166</f>
        <v>239</v>
      </c>
      <c r="AS167" s="268"/>
    </row>
    <row r="168" spans="1:45" ht="14.25">
      <c r="A168" s="243">
        <v>71</v>
      </c>
      <c r="B168" s="351" t="s">
        <v>2366</v>
      </c>
      <c r="C168" s="244" t="s">
        <v>2367</v>
      </c>
      <c r="D168" s="375"/>
      <c r="E168" s="278"/>
      <c r="F168" s="279"/>
      <c r="G168" s="245"/>
      <c r="H168" s="208"/>
      <c r="I168" s="208"/>
      <c r="J168" s="301"/>
      <c r="K168" s="208"/>
      <c r="L168" s="301"/>
      <c r="M168" s="301"/>
      <c r="N168" s="301"/>
      <c r="O168" s="301"/>
      <c r="P168" s="301"/>
      <c r="Q168" s="352"/>
      <c r="R168" s="352"/>
      <c r="S168" s="208"/>
      <c r="T168" s="385"/>
      <c r="U168" s="281"/>
      <c r="V168" s="380"/>
      <c r="W168" s="380"/>
      <c r="X168" s="380"/>
      <c r="Y168" s="380"/>
      <c r="Z168" s="380"/>
      <c r="AA168" s="380"/>
      <c r="AB168" s="380"/>
      <c r="AC168" s="380"/>
      <c r="AD168" s="380"/>
      <c r="AE168" s="380"/>
      <c r="AF168" s="381"/>
      <c r="AG168" s="379"/>
      <c r="AH168" s="344"/>
      <c r="AI168" s="344"/>
      <c r="AJ168" s="345"/>
      <c r="AK168" s="1537"/>
      <c r="AL168" s="353" t="s">
        <v>165</v>
      </c>
      <c r="AM168" s="354" t="s">
        <v>163</v>
      </c>
      <c r="AN168" s="355">
        <v>0.5</v>
      </c>
      <c r="AO168" s="1535"/>
      <c r="AP168" s="367"/>
      <c r="AQ168" s="368"/>
      <c r="AR168" s="358">
        <f>ROUND(ROUND(Q164*$AI$20,0)*AN168,0)-AP166</f>
        <v>170</v>
      </c>
      <c r="AS168" s="268"/>
    </row>
    <row r="169" spans="1:45" ht="14.25">
      <c r="A169" s="229">
        <v>71</v>
      </c>
      <c r="B169" s="337">
        <v>8223</v>
      </c>
      <c r="C169" s="254" t="s">
        <v>2368</v>
      </c>
      <c r="D169" s="375"/>
      <c r="E169" s="278"/>
      <c r="F169" s="279"/>
      <c r="G169" s="245"/>
      <c r="H169" s="208"/>
      <c r="I169" s="208"/>
      <c r="J169" s="301"/>
      <c r="K169" s="208"/>
      <c r="L169" s="301"/>
      <c r="M169" s="301"/>
      <c r="N169" s="301"/>
      <c r="O169" s="301"/>
      <c r="P169" s="301"/>
      <c r="Q169" s="352"/>
      <c r="R169" s="352"/>
      <c r="S169" s="208"/>
      <c r="T169" s="385"/>
      <c r="U169" s="379" t="s">
        <v>172</v>
      </c>
      <c r="V169" s="344"/>
      <c r="W169" s="344"/>
      <c r="X169" s="344"/>
      <c r="Y169" s="344"/>
      <c r="Z169" s="344"/>
      <c r="AA169" s="344"/>
      <c r="AB169" s="344"/>
      <c r="AC169" s="344"/>
      <c r="AD169" s="344"/>
      <c r="AE169" s="344"/>
      <c r="AF169" s="345"/>
      <c r="AG169" s="379"/>
      <c r="AH169" s="344"/>
      <c r="AI169" s="344"/>
      <c r="AJ169" s="345"/>
      <c r="AK169" s="369"/>
      <c r="AL169" s="370"/>
      <c r="AM169" s="372"/>
      <c r="AN169" s="373"/>
      <c r="AO169" s="373"/>
      <c r="AP169" s="373"/>
      <c r="AQ169" s="374"/>
      <c r="AR169" s="342">
        <f>ROUND(ROUND(Q164*AD170,0)*$AI$20,0)</f>
        <v>337</v>
      </c>
      <c r="AS169" s="268"/>
    </row>
    <row r="170" spans="1:45" ht="14.25">
      <c r="A170" s="229">
        <v>71</v>
      </c>
      <c r="B170" s="337">
        <v>8224</v>
      </c>
      <c r="C170" s="254" t="s">
        <v>2369</v>
      </c>
      <c r="D170" s="375"/>
      <c r="E170" s="278"/>
      <c r="F170" s="279"/>
      <c r="G170" s="245"/>
      <c r="H170" s="208"/>
      <c r="I170" s="208"/>
      <c r="J170" s="301"/>
      <c r="K170" s="208"/>
      <c r="L170" s="301"/>
      <c r="M170" s="301"/>
      <c r="N170" s="301"/>
      <c r="O170" s="301"/>
      <c r="P170" s="301"/>
      <c r="Q170" s="352"/>
      <c r="R170" s="352"/>
      <c r="S170" s="208"/>
      <c r="T170" s="385"/>
      <c r="U170" s="379" t="s">
        <v>174</v>
      </c>
      <c r="V170" s="344"/>
      <c r="W170" s="344"/>
      <c r="X170" s="344"/>
      <c r="Y170" s="344"/>
      <c r="Z170" s="344"/>
      <c r="AA170" s="344"/>
      <c r="AB170" s="344"/>
      <c r="AC170" s="214" t="s">
        <v>163</v>
      </c>
      <c r="AD170" s="1541">
        <v>0.96499999999999997</v>
      </c>
      <c r="AE170" s="1541"/>
      <c r="AF170" s="345"/>
      <c r="AG170" s="379"/>
      <c r="AH170" s="344"/>
      <c r="AI170" s="344"/>
      <c r="AJ170" s="345"/>
      <c r="AK170" s="1539" t="s">
        <v>161</v>
      </c>
      <c r="AL170" s="346" t="s">
        <v>162</v>
      </c>
      <c r="AM170" s="347" t="s">
        <v>163</v>
      </c>
      <c r="AN170" s="348">
        <v>0.7</v>
      </c>
      <c r="AO170" s="348"/>
      <c r="AP170" s="348"/>
      <c r="AQ170" s="349"/>
      <c r="AR170" s="350">
        <f>ROUND(ROUND(ROUND(Q164*AD170:AD170,0)*$AI$20,0)*AN170,0)</f>
        <v>236</v>
      </c>
      <c r="AS170" s="268"/>
    </row>
    <row r="171" spans="1:45" ht="14.25">
      <c r="A171" s="243">
        <v>71</v>
      </c>
      <c r="B171" s="351" t="s">
        <v>2370</v>
      </c>
      <c r="C171" s="244" t="s">
        <v>2371</v>
      </c>
      <c r="D171" s="375"/>
      <c r="E171" s="278"/>
      <c r="F171" s="279"/>
      <c r="G171" s="245"/>
      <c r="H171" s="208"/>
      <c r="I171" s="208"/>
      <c r="J171" s="301"/>
      <c r="K171" s="208"/>
      <c r="L171" s="301"/>
      <c r="M171" s="301"/>
      <c r="N171" s="301"/>
      <c r="O171" s="301"/>
      <c r="P171" s="301"/>
      <c r="Q171" s="352"/>
      <c r="R171" s="352"/>
      <c r="S171" s="208"/>
      <c r="T171" s="385"/>
      <c r="U171" s="245"/>
      <c r="V171" s="344"/>
      <c r="W171" s="344"/>
      <c r="X171" s="344"/>
      <c r="Y171" s="344"/>
      <c r="Z171" s="344"/>
      <c r="AA171" s="344"/>
      <c r="AB171" s="344"/>
      <c r="AC171" s="344"/>
      <c r="AD171" s="344"/>
      <c r="AE171" s="344"/>
      <c r="AF171" s="345"/>
      <c r="AG171" s="379"/>
      <c r="AH171" s="344"/>
      <c r="AI171" s="344"/>
      <c r="AJ171" s="345"/>
      <c r="AK171" s="1540"/>
      <c r="AL171" s="353" t="s">
        <v>165</v>
      </c>
      <c r="AM171" s="354" t="s">
        <v>163</v>
      </c>
      <c r="AN171" s="355">
        <v>0.5</v>
      </c>
      <c r="AO171" s="356"/>
      <c r="AP171" s="356"/>
      <c r="AQ171" s="395"/>
      <c r="AR171" s="358">
        <f>ROUND(ROUND(ROUND(Q164*AD170,0)*$AI$20,0)*AN171,0)</f>
        <v>169</v>
      </c>
      <c r="AS171" s="268"/>
    </row>
    <row r="172" spans="1:45" ht="14.25">
      <c r="A172" s="243">
        <v>71</v>
      </c>
      <c r="B172" s="351" t="s">
        <v>2372</v>
      </c>
      <c r="C172" s="244" t="s">
        <v>2373</v>
      </c>
      <c r="D172" s="375"/>
      <c r="E172" s="278"/>
      <c r="F172" s="279"/>
      <c r="G172" s="245"/>
      <c r="H172" s="208"/>
      <c r="I172" s="208"/>
      <c r="J172" s="301"/>
      <c r="K172" s="208"/>
      <c r="L172" s="301"/>
      <c r="M172" s="301"/>
      <c r="N172" s="301"/>
      <c r="O172" s="301"/>
      <c r="P172" s="301"/>
      <c r="Q172" s="352"/>
      <c r="R172" s="352"/>
      <c r="S172" s="208"/>
      <c r="T172" s="385"/>
      <c r="U172" s="245"/>
      <c r="V172" s="344"/>
      <c r="W172" s="344"/>
      <c r="X172" s="344"/>
      <c r="Y172" s="344"/>
      <c r="Z172" s="344"/>
      <c r="AA172" s="344"/>
      <c r="AB172" s="344"/>
      <c r="AC172" s="344"/>
      <c r="AD172" s="344"/>
      <c r="AE172" s="344"/>
      <c r="AF172" s="345"/>
      <c r="AG172" s="379"/>
      <c r="AH172" s="344"/>
      <c r="AI172" s="344"/>
      <c r="AJ172" s="345"/>
      <c r="AK172" s="364"/>
      <c r="AL172" s="396"/>
      <c r="AM172" s="362"/>
      <c r="AN172" s="356"/>
      <c r="AO172" s="1533" t="s">
        <v>167</v>
      </c>
      <c r="AP172" s="362">
        <v>5</v>
      </c>
      <c r="AQ172" s="363" t="s">
        <v>168</v>
      </c>
      <c r="AR172" s="358">
        <f>ROUND(ROUND(Q164*AD170,0)*$AI$20,0)-AP172</f>
        <v>332</v>
      </c>
      <c r="AS172" s="268"/>
    </row>
    <row r="173" spans="1:45" ht="14.25">
      <c r="A173" s="243">
        <v>71</v>
      </c>
      <c r="B173" s="351" t="s">
        <v>2374</v>
      </c>
      <c r="C173" s="244" t="s">
        <v>2375</v>
      </c>
      <c r="D173" s="375"/>
      <c r="E173" s="278"/>
      <c r="F173" s="279"/>
      <c r="G173" s="245"/>
      <c r="H173" s="208"/>
      <c r="I173" s="208"/>
      <c r="J173" s="301"/>
      <c r="K173" s="208"/>
      <c r="L173" s="301"/>
      <c r="M173" s="301"/>
      <c r="N173" s="301"/>
      <c r="O173" s="301"/>
      <c r="P173" s="301"/>
      <c r="Q173" s="352"/>
      <c r="R173" s="352"/>
      <c r="S173" s="208"/>
      <c r="T173" s="385"/>
      <c r="U173" s="245"/>
      <c r="V173" s="344"/>
      <c r="W173" s="344"/>
      <c r="X173" s="344"/>
      <c r="Y173" s="344"/>
      <c r="Z173" s="344"/>
      <c r="AA173" s="344"/>
      <c r="AB173" s="344"/>
      <c r="AC173" s="344"/>
      <c r="AD173" s="344"/>
      <c r="AE173" s="344"/>
      <c r="AF173" s="345"/>
      <c r="AG173" s="379"/>
      <c r="AH173" s="344"/>
      <c r="AI173" s="344"/>
      <c r="AJ173" s="345"/>
      <c r="AK173" s="1536" t="s">
        <v>161</v>
      </c>
      <c r="AL173" s="364" t="s">
        <v>162</v>
      </c>
      <c r="AM173" s="362" t="s">
        <v>163</v>
      </c>
      <c r="AN173" s="356">
        <v>0.7</v>
      </c>
      <c r="AO173" s="1534"/>
      <c r="AP173" s="365"/>
      <c r="AQ173" s="366"/>
      <c r="AR173" s="358">
        <f>ROUND(ROUND(ROUND(Q164*AD170,0)*$AI$20,0)*AN173,0)-AP172</f>
        <v>231</v>
      </c>
      <c r="AS173" s="268"/>
    </row>
    <row r="174" spans="1:45" ht="14.25">
      <c r="A174" s="243">
        <v>71</v>
      </c>
      <c r="B174" s="351" t="s">
        <v>2376</v>
      </c>
      <c r="C174" s="244" t="s">
        <v>2377</v>
      </c>
      <c r="D174" s="375"/>
      <c r="E174" s="278"/>
      <c r="F174" s="279"/>
      <c r="G174" s="281"/>
      <c r="H174" s="216"/>
      <c r="I174" s="216"/>
      <c r="J174" s="304"/>
      <c r="K174" s="216"/>
      <c r="L174" s="304"/>
      <c r="M174" s="304"/>
      <c r="N174" s="304"/>
      <c r="O174" s="304"/>
      <c r="P174" s="304"/>
      <c r="Q174" s="387"/>
      <c r="R174" s="387"/>
      <c r="S174" s="216"/>
      <c r="T174" s="226"/>
      <c r="U174" s="281"/>
      <c r="V174" s="380"/>
      <c r="W174" s="380"/>
      <c r="X174" s="380"/>
      <c r="Y174" s="380"/>
      <c r="Z174" s="380"/>
      <c r="AA174" s="380"/>
      <c r="AB174" s="380"/>
      <c r="AC174" s="380"/>
      <c r="AD174" s="380"/>
      <c r="AE174" s="380"/>
      <c r="AF174" s="381"/>
      <c r="AG174" s="379"/>
      <c r="AH174" s="344"/>
      <c r="AI174" s="344"/>
      <c r="AJ174" s="345"/>
      <c r="AK174" s="1537"/>
      <c r="AL174" s="353" t="s">
        <v>165</v>
      </c>
      <c r="AM174" s="354" t="s">
        <v>163</v>
      </c>
      <c r="AN174" s="355">
        <v>0.5</v>
      </c>
      <c r="AO174" s="1535"/>
      <c r="AP174" s="367"/>
      <c r="AQ174" s="368"/>
      <c r="AR174" s="358">
        <f>ROUND(ROUND(ROUND(Q164*AD170,0)*$AI$20,0)*AN174,0)-AP172</f>
        <v>164</v>
      </c>
      <c r="AS174" s="268"/>
    </row>
    <row r="175" spans="1:45" ht="14.25">
      <c r="A175" s="229">
        <v>71</v>
      </c>
      <c r="B175" s="337">
        <v>8231</v>
      </c>
      <c r="C175" s="254" t="s">
        <v>2378</v>
      </c>
      <c r="D175" s="375"/>
      <c r="E175" s="278"/>
      <c r="F175" s="279"/>
      <c r="G175" s="245" t="s">
        <v>351</v>
      </c>
      <c r="H175" s="208"/>
      <c r="I175" s="208"/>
      <c r="J175" s="301"/>
      <c r="K175" s="208"/>
      <c r="L175" s="301"/>
      <c r="M175" s="301"/>
      <c r="N175" s="301"/>
      <c r="O175" s="301"/>
      <c r="P175" s="301"/>
      <c r="Q175" s="352"/>
      <c r="R175" s="352"/>
      <c r="S175" s="208"/>
      <c r="T175" s="208"/>
      <c r="U175" s="245"/>
      <c r="V175" s="392"/>
      <c r="W175" s="392"/>
      <c r="X175" s="392"/>
      <c r="Y175" s="392"/>
      <c r="Z175" s="392"/>
      <c r="AA175" s="392"/>
      <c r="AB175" s="392"/>
      <c r="AC175" s="392"/>
      <c r="AD175" s="392"/>
      <c r="AE175" s="392"/>
      <c r="AF175" s="393"/>
      <c r="AG175" s="611"/>
      <c r="AH175" s="392"/>
      <c r="AI175" s="392"/>
      <c r="AJ175" s="393"/>
      <c r="AK175" s="340"/>
      <c r="AL175" s="338"/>
      <c r="AM175" s="334"/>
      <c r="AN175" s="383"/>
      <c r="AO175" s="383"/>
      <c r="AP175" s="383"/>
      <c r="AQ175" s="384"/>
      <c r="AR175" s="342">
        <f>ROUND(Q176*$AI$20,0)</f>
        <v>334</v>
      </c>
      <c r="AS175" s="268"/>
    </row>
    <row r="176" spans="1:45" ht="14.25">
      <c r="A176" s="229">
        <v>71</v>
      </c>
      <c r="B176" s="337">
        <v>8232</v>
      </c>
      <c r="C176" s="254" t="s">
        <v>2379</v>
      </c>
      <c r="D176" s="375"/>
      <c r="E176" s="278"/>
      <c r="F176" s="279"/>
      <c r="G176" s="245"/>
      <c r="H176" s="208"/>
      <c r="I176" s="208"/>
      <c r="J176" s="301"/>
      <c r="K176" s="208"/>
      <c r="L176" s="301"/>
      <c r="M176" s="301"/>
      <c r="N176" s="301"/>
      <c r="O176" s="301"/>
      <c r="P176" s="301"/>
      <c r="Q176" s="1538">
        <f>'26障害児入所施設(基本１） '!$Q$176</f>
        <v>477</v>
      </c>
      <c r="R176" s="1538"/>
      <c r="S176" s="208" t="s">
        <v>18</v>
      </c>
      <c r="T176" s="385"/>
      <c r="U176" s="245"/>
      <c r="V176" s="344"/>
      <c r="W176" s="344"/>
      <c r="X176" s="344"/>
      <c r="Y176" s="344"/>
      <c r="Z176" s="344"/>
      <c r="AA176" s="344"/>
      <c r="AB176" s="344"/>
      <c r="AC176" s="344"/>
      <c r="AD176" s="344"/>
      <c r="AE176" s="344"/>
      <c r="AF176" s="345"/>
      <c r="AG176" s="379"/>
      <c r="AH176" s="344"/>
      <c r="AI176" s="344"/>
      <c r="AJ176" s="345"/>
      <c r="AK176" s="1539" t="s">
        <v>161</v>
      </c>
      <c r="AL176" s="346" t="s">
        <v>162</v>
      </c>
      <c r="AM176" s="347" t="s">
        <v>163</v>
      </c>
      <c r="AN176" s="348">
        <v>0.7</v>
      </c>
      <c r="AO176" s="348"/>
      <c r="AP176" s="348"/>
      <c r="AQ176" s="349"/>
      <c r="AR176" s="350">
        <f>ROUND(ROUND(Q176*$AI$20,0)*AN176,0)</f>
        <v>234</v>
      </c>
      <c r="AS176" s="268"/>
    </row>
    <row r="177" spans="1:45" ht="14.25">
      <c r="A177" s="243">
        <v>71</v>
      </c>
      <c r="B177" s="351" t="s">
        <v>2380</v>
      </c>
      <c r="C177" s="244" t="s">
        <v>2381</v>
      </c>
      <c r="D177" s="375"/>
      <c r="E177" s="278"/>
      <c r="F177" s="279"/>
      <c r="G177" s="245"/>
      <c r="H177" s="208"/>
      <c r="I177" s="208"/>
      <c r="J177" s="301"/>
      <c r="K177" s="208"/>
      <c r="L177" s="301"/>
      <c r="M177" s="301"/>
      <c r="N177" s="301"/>
      <c r="O177" s="301"/>
      <c r="P177" s="301"/>
      <c r="Q177" s="352"/>
      <c r="R177" s="352"/>
      <c r="S177" s="208"/>
      <c r="T177" s="385"/>
      <c r="U177" s="245"/>
      <c r="V177" s="344"/>
      <c r="W177" s="344"/>
      <c r="X177" s="344"/>
      <c r="Y177" s="344"/>
      <c r="Z177" s="344"/>
      <c r="AA177" s="344"/>
      <c r="AB177" s="344"/>
      <c r="AC177" s="344"/>
      <c r="AD177" s="344"/>
      <c r="AE177" s="344"/>
      <c r="AF177" s="345"/>
      <c r="AG177" s="379"/>
      <c r="AH177" s="344"/>
      <c r="AI177" s="344"/>
      <c r="AJ177" s="345"/>
      <c r="AK177" s="1540"/>
      <c r="AL177" s="353" t="s">
        <v>165</v>
      </c>
      <c r="AM177" s="354" t="s">
        <v>163</v>
      </c>
      <c r="AN177" s="355">
        <v>0.5</v>
      </c>
      <c r="AO177" s="356"/>
      <c r="AP177" s="356"/>
      <c r="AQ177" s="395"/>
      <c r="AR177" s="358">
        <f>ROUND(ROUND(Q176*$AI$20,0)*AN177,0)</f>
        <v>167</v>
      </c>
      <c r="AS177" s="268"/>
    </row>
    <row r="178" spans="1:45" ht="14.25">
      <c r="A178" s="243">
        <v>71</v>
      </c>
      <c r="B178" s="351" t="s">
        <v>2382</v>
      </c>
      <c r="C178" s="244" t="s">
        <v>2383</v>
      </c>
      <c r="D178" s="375"/>
      <c r="E178" s="278"/>
      <c r="F178" s="279"/>
      <c r="G178" s="245"/>
      <c r="H178" s="208"/>
      <c r="I178" s="208"/>
      <c r="J178" s="301"/>
      <c r="K178" s="208"/>
      <c r="L178" s="301"/>
      <c r="M178" s="301"/>
      <c r="N178" s="301"/>
      <c r="O178" s="301"/>
      <c r="P178" s="301"/>
      <c r="Q178" s="352"/>
      <c r="R178" s="352"/>
      <c r="S178" s="208"/>
      <c r="T178" s="385"/>
      <c r="U178" s="245"/>
      <c r="V178" s="344"/>
      <c r="W178" s="344"/>
      <c r="X178" s="344"/>
      <c r="Y178" s="344"/>
      <c r="Z178" s="344"/>
      <c r="AA178" s="344"/>
      <c r="AB178" s="344"/>
      <c r="AC178" s="344"/>
      <c r="AD178" s="344"/>
      <c r="AE178" s="344"/>
      <c r="AF178" s="345"/>
      <c r="AG178" s="379"/>
      <c r="AH178" s="344"/>
      <c r="AI178" s="344"/>
      <c r="AJ178" s="345"/>
      <c r="AK178" s="364"/>
      <c r="AL178" s="396"/>
      <c r="AM178" s="362"/>
      <c r="AN178" s="356"/>
      <c r="AO178" s="1533" t="s">
        <v>167</v>
      </c>
      <c r="AP178" s="362">
        <v>5</v>
      </c>
      <c r="AQ178" s="363" t="s">
        <v>168</v>
      </c>
      <c r="AR178" s="358">
        <f>ROUND(Q176*$AI$20,0)-AP178</f>
        <v>329</v>
      </c>
      <c r="AS178" s="268"/>
    </row>
    <row r="179" spans="1:45" ht="14.25">
      <c r="A179" s="243">
        <v>71</v>
      </c>
      <c r="B179" s="351" t="s">
        <v>2384</v>
      </c>
      <c r="C179" s="244" t="s">
        <v>2385</v>
      </c>
      <c r="D179" s="375"/>
      <c r="E179" s="278"/>
      <c r="F179" s="279"/>
      <c r="G179" s="245"/>
      <c r="H179" s="208"/>
      <c r="I179" s="208"/>
      <c r="J179" s="301"/>
      <c r="K179" s="208"/>
      <c r="L179" s="301"/>
      <c r="M179" s="301"/>
      <c r="N179" s="301"/>
      <c r="O179" s="301"/>
      <c r="P179" s="301"/>
      <c r="Q179" s="352"/>
      <c r="R179" s="352"/>
      <c r="S179" s="208"/>
      <c r="T179" s="385"/>
      <c r="U179" s="245"/>
      <c r="V179" s="344"/>
      <c r="W179" s="344"/>
      <c r="X179" s="344"/>
      <c r="Y179" s="344"/>
      <c r="Z179" s="344"/>
      <c r="AA179" s="344"/>
      <c r="AB179" s="344"/>
      <c r="AC179" s="344"/>
      <c r="AD179" s="344"/>
      <c r="AE179" s="344"/>
      <c r="AF179" s="345"/>
      <c r="AG179" s="379"/>
      <c r="AH179" s="344"/>
      <c r="AI179" s="344"/>
      <c r="AJ179" s="345"/>
      <c r="AK179" s="1536" t="s">
        <v>161</v>
      </c>
      <c r="AL179" s="364" t="s">
        <v>162</v>
      </c>
      <c r="AM179" s="362" t="s">
        <v>163</v>
      </c>
      <c r="AN179" s="356">
        <v>0.7</v>
      </c>
      <c r="AO179" s="1534"/>
      <c r="AP179" s="365"/>
      <c r="AQ179" s="366"/>
      <c r="AR179" s="358">
        <f>ROUND(ROUND(Q176*$AI$20,0)*AN179,0)-AP178</f>
        <v>229</v>
      </c>
      <c r="AS179" s="268"/>
    </row>
    <row r="180" spans="1:45" ht="14.25">
      <c r="A180" s="243">
        <v>71</v>
      </c>
      <c r="B180" s="351" t="s">
        <v>2386</v>
      </c>
      <c r="C180" s="244" t="s">
        <v>2387</v>
      </c>
      <c r="D180" s="375"/>
      <c r="E180" s="278"/>
      <c r="F180" s="279"/>
      <c r="G180" s="245"/>
      <c r="H180" s="208"/>
      <c r="I180" s="208"/>
      <c r="J180" s="301"/>
      <c r="K180" s="208"/>
      <c r="L180" s="301"/>
      <c r="M180" s="301"/>
      <c r="N180" s="301"/>
      <c r="O180" s="301"/>
      <c r="P180" s="301"/>
      <c r="Q180" s="352"/>
      <c r="R180" s="352"/>
      <c r="S180" s="208"/>
      <c r="T180" s="385"/>
      <c r="U180" s="245"/>
      <c r="V180" s="344"/>
      <c r="W180" s="344"/>
      <c r="X180" s="344"/>
      <c r="Y180" s="344"/>
      <c r="Z180" s="344"/>
      <c r="AA180" s="344"/>
      <c r="AB180" s="344"/>
      <c r="AC180" s="344"/>
      <c r="AD180" s="344"/>
      <c r="AE180" s="344"/>
      <c r="AF180" s="345"/>
      <c r="AG180" s="379"/>
      <c r="AH180" s="344"/>
      <c r="AI180" s="344"/>
      <c r="AJ180" s="345"/>
      <c r="AK180" s="1537"/>
      <c r="AL180" s="353" t="s">
        <v>165</v>
      </c>
      <c r="AM180" s="354" t="s">
        <v>163</v>
      </c>
      <c r="AN180" s="355">
        <v>0.5</v>
      </c>
      <c r="AO180" s="1535"/>
      <c r="AP180" s="367"/>
      <c r="AQ180" s="368"/>
      <c r="AR180" s="358">
        <f>ROUND(ROUND(Q176*$AI$20,0)*AN180,0)-AP178</f>
        <v>162</v>
      </c>
      <c r="AS180" s="268"/>
    </row>
    <row r="181" spans="1:45" ht="14.25">
      <c r="A181" s="229">
        <v>71</v>
      </c>
      <c r="B181" s="337">
        <v>8233</v>
      </c>
      <c r="C181" s="254" t="s">
        <v>2388</v>
      </c>
      <c r="D181" s="375"/>
      <c r="E181" s="278"/>
      <c r="F181" s="279"/>
      <c r="G181" s="245"/>
      <c r="H181" s="208"/>
      <c r="I181" s="208"/>
      <c r="J181" s="301"/>
      <c r="K181" s="208"/>
      <c r="L181" s="301"/>
      <c r="M181" s="301"/>
      <c r="N181" s="301"/>
      <c r="O181" s="301"/>
      <c r="P181" s="301"/>
      <c r="Q181" s="352"/>
      <c r="R181" s="352"/>
      <c r="S181" s="208"/>
      <c r="T181" s="385"/>
      <c r="U181" s="369" t="s">
        <v>172</v>
      </c>
      <c r="V181" s="370"/>
      <c r="W181" s="370"/>
      <c r="X181" s="370"/>
      <c r="Y181" s="370"/>
      <c r="Z181" s="370"/>
      <c r="AA181" s="370"/>
      <c r="AB181" s="370"/>
      <c r="AC181" s="370"/>
      <c r="AD181" s="370"/>
      <c r="AE181" s="370"/>
      <c r="AF181" s="371"/>
      <c r="AG181" s="379"/>
      <c r="AH181" s="344"/>
      <c r="AI181" s="344"/>
      <c r="AJ181" s="345"/>
      <c r="AK181" s="369"/>
      <c r="AL181" s="370"/>
      <c r="AM181" s="372"/>
      <c r="AN181" s="373"/>
      <c r="AO181" s="373"/>
      <c r="AP181" s="373"/>
      <c r="AQ181" s="374"/>
      <c r="AR181" s="342">
        <f>ROUND(ROUND(Q176*AD182,0)*$AI$20,0)</f>
        <v>322</v>
      </c>
      <c r="AS181" s="268"/>
    </row>
    <row r="182" spans="1:45" ht="14.25">
      <c r="A182" s="229">
        <v>71</v>
      </c>
      <c r="B182" s="337">
        <v>8234</v>
      </c>
      <c r="C182" s="254" t="s">
        <v>2389</v>
      </c>
      <c r="D182" s="375"/>
      <c r="E182" s="278"/>
      <c r="F182" s="279"/>
      <c r="G182" s="245"/>
      <c r="H182" s="208"/>
      <c r="I182" s="208"/>
      <c r="J182" s="301"/>
      <c r="K182" s="208"/>
      <c r="L182" s="301"/>
      <c r="M182" s="301"/>
      <c r="N182" s="301"/>
      <c r="O182" s="301"/>
      <c r="P182" s="301"/>
      <c r="Q182" s="352"/>
      <c r="R182" s="352"/>
      <c r="S182" s="208"/>
      <c r="T182" s="385"/>
      <c r="U182" s="379" t="s">
        <v>174</v>
      </c>
      <c r="V182" s="344"/>
      <c r="W182" s="344"/>
      <c r="X182" s="344"/>
      <c r="Y182" s="344"/>
      <c r="Z182" s="344"/>
      <c r="AA182" s="344"/>
      <c r="AB182" s="344"/>
      <c r="AC182" s="214" t="s">
        <v>163</v>
      </c>
      <c r="AD182" s="1541">
        <v>0.96499999999999997</v>
      </c>
      <c r="AE182" s="1541"/>
      <c r="AF182" s="345"/>
      <c r="AG182" s="379"/>
      <c r="AH182" s="344"/>
      <c r="AI182" s="344"/>
      <c r="AJ182" s="345"/>
      <c r="AK182" s="1539" t="s">
        <v>161</v>
      </c>
      <c r="AL182" s="346" t="s">
        <v>162</v>
      </c>
      <c r="AM182" s="347" t="s">
        <v>163</v>
      </c>
      <c r="AN182" s="348">
        <v>0.7</v>
      </c>
      <c r="AO182" s="348"/>
      <c r="AP182" s="348"/>
      <c r="AQ182" s="349"/>
      <c r="AR182" s="350">
        <f>ROUND(ROUND(ROUND(Q176*AD182:AD182,0)*$AI$20,0)*AN182,0)</f>
        <v>225</v>
      </c>
      <c r="AS182" s="268"/>
    </row>
    <row r="183" spans="1:45" ht="14.25">
      <c r="A183" s="243">
        <v>71</v>
      </c>
      <c r="B183" s="351" t="s">
        <v>2390</v>
      </c>
      <c r="C183" s="244" t="s">
        <v>2391</v>
      </c>
      <c r="D183" s="375"/>
      <c r="E183" s="278"/>
      <c r="F183" s="279"/>
      <c r="G183" s="245"/>
      <c r="H183" s="208"/>
      <c r="I183" s="208"/>
      <c r="J183" s="301"/>
      <c r="K183" s="208"/>
      <c r="L183" s="301"/>
      <c r="M183" s="301"/>
      <c r="N183" s="301"/>
      <c r="O183" s="301"/>
      <c r="P183" s="301"/>
      <c r="Q183" s="352"/>
      <c r="R183" s="352"/>
      <c r="S183" s="208"/>
      <c r="T183" s="385"/>
      <c r="U183" s="245"/>
      <c r="V183" s="344"/>
      <c r="W183" s="344"/>
      <c r="X183" s="344"/>
      <c r="Y183" s="344"/>
      <c r="Z183" s="344"/>
      <c r="AA183" s="344"/>
      <c r="AB183" s="344"/>
      <c r="AC183" s="344"/>
      <c r="AD183" s="344"/>
      <c r="AE183" s="344"/>
      <c r="AF183" s="345"/>
      <c r="AG183" s="379"/>
      <c r="AH183" s="344"/>
      <c r="AI183" s="344"/>
      <c r="AJ183" s="345"/>
      <c r="AK183" s="1540"/>
      <c r="AL183" s="353" t="s">
        <v>165</v>
      </c>
      <c r="AM183" s="354" t="s">
        <v>163</v>
      </c>
      <c r="AN183" s="355">
        <v>0.5</v>
      </c>
      <c r="AO183" s="356"/>
      <c r="AP183" s="356"/>
      <c r="AQ183" s="395"/>
      <c r="AR183" s="358">
        <f>ROUND(ROUND(ROUND(Q176*AD182,0)*$AI$20,0)*AN183,0)</f>
        <v>161</v>
      </c>
      <c r="AS183" s="268"/>
    </row>
    <row r="184" spans="1:45" ht="14.25">
      <c r="A184" s="243">
        <v>71</v>
      </c>
      <c r="B184" s="351" t="s">
        <v>2392</v>
      </c>
      <c r="C184" s="244" t="s">
        <v>2393</v>
      </c>
      <c r="D184" s="375"/>
      <c r="E184" s="278"/>
      <c r="F184" s="279"/>
      <c r="G184" s="245"/>
      <c r="H184" s="208"/>
      <c r="I184" s="208"/>
      <c r="J184" s="301"/>
      <c r="K184" s="208"/>
      <c r="L184" s="301"/>
      <c r="M184" s="301"/>
      <c r="N184" s="301"/>
      <c r="O184" s="301"/>
      <c r="P184" s="301"/>
      <c r="Q184" s="352"/>
      <c r="R184" s="352"/>
      <c r="S184" s="208"/>
      <c r="T184" s="385"/>
      <c r="U184" s="245"/>
      <c r="V184" s="344"/>
      <c r="W184" s="344"/>
      <c r="X184" s="344"/>
      <c r="Y184" s="344"/>
      <c r="Z184" s="344"/>
      <c r="AA184" s="344"/>
      <c r="AB184" s="344"/>
      <c r="AC184" s="344"/>
      <c r="AD184" s="344"/>
      <c r="AE184" s="344"/>
      <c r="AF184" s="345"/>
      <c r="AG184" s="379"/>
      <c r="AH184" s="344"/>
      <c r="AI184" s="344"/>
      <c r="AJ184" s="345"/>
      <c r="AK184" s="364"/>
      <c r="AL184" s="396"/>
      <c r="AM184" s="362"/>
      <c r="AN184" s="356"/>
      <c r="AO184" s="1533" t="s">
        <v>167</v>
      </c>
      <c r="AP184" s="362">
        <v>5</v>
      </c>
      <c r="AQ184" s="363" t="s">
        <v>168</v>
      </c>
      <c r="AR184" s="358">
        <f>ROUND(ROUND(Q176*AD182,0)*$AI$20,0)-AP184</f>
        <v>317</v>
      </c>
      <c r="AS184" s="268"/>
    </row>
    <row r="185" spans="1:45" ht="14.25">
      <c r="A185" s="243">
        <v>71</v>
      </c>
      <c r="B185" s="351" t="s">
        <v>2394</v>
      </c>
      <c r="C185" s="244" t="s">
        <v>2395</v>
      </c>
      <c r="D185" s="375"/>
      <c r="E185" s="278"/>
      <c r="F185" s="279"/>
      <c r="G185" s="245"/>
      <c r="H185" s="208"/>
      <c r="I185" s="208"/>
      <c r="J185" s="301"/>
      <c r="K185" s="208"/>
      <c r="L185" s="301"/>
      <c r="M185" s="301"/>
      <c r="N185" s="301"/>
      <c r="O185" s="301"/>
      <c r="P185" s="301"/>
      <c r="Q185" s="352"/>
      <c r="R185" s="352"/>
      <c r="S185" s="208"/>
      <c r="T185" s="385"/>
      <c r="U185" s="245"/>
      <c r="V185" s="344"/>
      <c r="W185" s="344"/>
      <c r="X185" s="344"/>
      <c r="Y185" s="344"/>
      <c r="Z185" s="344"/>
      <c r="AA185" s="344"/>
      <c r="AB185" s="344"/>
      <c r="AC185" s="344"/>
      <c r="AD185" s="344"/>
      <c r="AE185" s="344"/>
      <c r="AF185" s="345"/>
      <c r="AG185" s="379"/>
      <c r="AH185" s="344"/>
      <c r="AI185" s="344"/>
      <c r="AJ185" s="345"/>
      <c r="AK185" s="1536" t="s">
        <v>161</v>
      </c>
      <c r="AL185" s="364" t="s">
        <v>162</v>
      </c>
      <c r="AM185" s="362" t="s">
        <v>163</v>
      </c>
      <c r="AN185" s="356">
        <v>0.7</v>
      </c>
      <c r="AO185" s="1534"/>
      <c r="AP185" s="365"/>
      <c r="AQ185" s="366"/>
      <c r="AR185" s="358">
        <f>ROUND(ROUND(ROUND(Q176*AD182,0)*$AI$20,0)*AN185,0)-AP184</f>
        <v>220</v>
      </c>
      <c r="AS185" s="268"/>
    </row>
    <row r="186" spans="1:45" ht="14.25">
      <c r="A186" s="243">
        <v>71</v>
      </c>
      <c r="B186" s="351" t="s">
        <v>2396</v>
      </c>
      <c r="C186" s="244" t="s">
        <v>2397</v>
      </c>
      <c r="D186" s="375"/>
      <c r="E186" s="278"/>
      <c r="F186" s="279"/>
      <c r="G186" s="245"/>
      <c r="H186" s="208"/>
      <c r="I186" s="208"/>
      <c r="J186" s="301"/>
      <c r="K186" s="208"/>
      <c r="L186" s="301"/>
      <c r="M186" s="301"/>
      <c r="N186" s="301"/>
      <c r="O186" s="301"/>
      <c r="P186" s="301"/>
      <c r="Q186" s="352"/>
      <c r="R186" s="352"/>
      <c r="S186" s="208"/>
      <c r="T186" s="385"/>
      <c r="U186" s="245"/>
      <c r="V186" s="344"/>
      <c r="W186" s="344"/>
      <c r="X186" s="344"/>
      <c r="Y186" s="344"/>
      <c r="Z186" s="344"/>
      <c r="AA186" s="344"/>
      <c r="AB186" s="344"/>
      <c r="AC186" s="344"/>
      <c r="AD186" s="344"/>
      <c r="AE186" s="344"/>
      <c r="AF186" s="345"/>
      <c r="AG186" s="379"/>
      <c r="AH186" s="344"/>
      <c r="AI186" s="344"/>
      <c r="AJ186" s="345"/>
      <c r="AK186" s="1537"/>
      <c r="AL186" s="353" t="s">
        <v>165</v>
      </c>
      <c r="AM186" s="354" t="s">
        <v>163</v>
      </c>
      <c r="AN186" s="355">
        <v>0.5</v>
      </c>
      <c r="AO186" s="1535"/>
      <c r="AP186" s="367"/>
      <c r="AQ186" s="368"/>
      <c r="AR186" s="358">
        <f>ROUND(ROUND(ROUND(Q176*AD182,0)*$AI$20,0)*AN186,0)-AP184</f>
        <v>156</v>
      </c>
      <c r="AS186" s="268"/>
    </row>
    <row r="187" spans="1:45" ht="14.25">
      <c r="A187" s="229">
        <v>71</v>
      </c>
      <c r="B187" s="337">
        <v>8241</v>
      </c>
      <c r="C187" s="254" t="s">
        <v>2398</v>
      </c>
      <c r="D187" s="375"/>
      <c r="E187" s="278"/>
      <c r="F187" s="279"/>
      <c r="G187" s="231" t="s">
        <v>364</v>
      </c>
      <c r="H187" s="232"/>
      <c r="I187" s="232"/>
      <c r="J187" s="334"/>
      <c r="K187" s="232"/>
      <c r="L187" s="334"/>
      <c r="M187" s="334"/>
      <c r="N187" s="334"/>
      <c r="O187" s="334"/>
      <c r="P187" s="334"/>
      <c r="Q187" s="390"/>
      <c r="R187" s="390"/>
      <c r="S187" s="232"/>
      <c r="T187" s="232"/>
      <c r="U187" s="231"/>
      <c r="V187" s="338"/>
      <c r="W187" s="338"/>
      <c r="X187" s="338"/>
      <c r="Y187" s="338"/>
      <c r="Z187" s="338"/>
      <c r="AA187" s="338"/>
      <c r="AB187" s="338"/>
      <c r="AC187" s="338"/>
      <c r="AD187" s="338"/>
      <c r="AE187" s="338"/>
      <c r="AF187" s="339"/>
      <c r="AG187" s="611"/>
      <c r="AH187" s="392"/>
      <c r="AI187" s="392"/>
      <c r="AJ187" s="393"/>
      <c r="AK187" s="340"/>
      <c r="AL187" s="338"/>
      <c r="AM187" s="334"/>
      <c r="AN187" s="383"/>
      <c r="AO187" s="383"/>
      <c r="AP187" s="383"/>
      <c r="AQ187" s="384"/>
      <c r="AR187" s="342">
        <f>ROUND(Q188*$AI$20,0)</f>
        <v>332</v>
      </c>
      <c r="AS187" s="268"/>
    </row>
    <row r="188" spans="1:45" ht="14.25">
      <c r="A188" s="229">
        <v>71</v>
      </c>
      <c r="B188" s="337">
        <v>8242</v>
      </c>
      <c r="C188" s="254" t="s">
        <v>2399</v>
      </c>
      <c r="D188" s="375"/>
      <c r="E188" s="278"/>
      <c r="F188" s="279"/>
      <c r="G188" s="245"/>
      <c r="H188" s="208"/>
      <c r="I188" s="208"/>
      <c r="J188" s="301"/>
      <c r="K188" s="208"/>
      <c r="L188" s="301"/>
      <c r="M188" s="301"/>
      <c r="N188" s="301"/>
      <c r="O188" s="301"/>
      <c r="P188" s="301"/>
      <c r="Q188" s="1538">
        <f>'26障害児入所施設(基本１） '!$Q$188</f>
        <v>474</v>
      </c>
      <c r="R188" s="1538"/>
      <c r="S188" s="208" t="s">
        <v>18</v>
      </c>
      <c r="T188" s="385"/>
      <c r="U188" s="245"/>
      <c r="V188" s="344"/>
      <c r="W188" s="344"/>
      <c r="X188" s="344"/>
      <c r="Y188" s="344"/>
      <c r="Z188" s="344"/>
      <c r="AA188" s="344"/>
      <c r="AB188" s="344"/>
      <c r="AC188" s="344"/>
      <c r="AD188" s="344"/>
      <c r="AE188" s="344"/>
      <c r="AF188" s="345"/>
      <c r="AG188" s="379"/>
      <c r="AH188" s="344"/>
      <c r="AI188" s="344"/>
      <c r="AJ188" s="345"/>
      <c r="AK188" s="1539" t="s">
        <v>161</v>
      </c>
      <c r="AL188" s="346" t="s">
        <v>162</v>
      </c>
      <c r="AM188" s="347" t="s">
        <v>163</v>
      </c>
      <c r="AN188" s="348">
        <v>0.7</v>
      </c>
      <c r="AO188" s="348"/>
      <c r="AP188" s="348"/>
      <c r="AQ188" s="349"/>
      <c r="AR188" s="350">
        <f>ROUND(ROUND(Q188*$AI$20,0)*AN188,0)</f>
        <v>232</v>
      </c>
      <c r="AS188" s="268"/>
    </row>
    <row r="189" spans="1:45" ht="14.25">
      <c r="A189" s="243">
        <v>71</v>
      </c>
      <c r="B189" s="351" t="s">
        <v>2400</v>
      </c>
      <c r="C189" s="244" t="s">
        <v>2401</v>
      </c>
      <c r="D189" s="375"/>
      <c r="E189" s="278"/>
      <c r="F189" s="279"/>
      <c r="G189" s="245"/>
      <c r="H189" s="208"/>
      <c r="I189" s="208"/>
      <c r="J189" s="301"/>
      <c r="K189" s="208"/>
      <c r="L189" s="301"/>
      <c r="M189" s="301"/>
      <c r="N189" s="301"/>
      <c r="O189" s="301"/>
      <c r="P189" s="301"/>
      <c r="Q189" s="352"/>
      <c r="R189" s="352"/>
      <c r="S189" s="208"/>
      <c r="T189" s="385"/>
      <c r="U189" s="245"/>
      <c r="V189" s="344"/>
      <c r="W189" s="344"/>
      <c r="X189" s="344"/>
      <c r="Y189" s="344"/>
      <c r="Z189" s="344"/>
      <c r="AA189" s="344"/>
      <c r="AB189" s="344"/>
      <c r="AC189" s="344"/>
      <c r="AD189" s="344"/>
      <c r="AE189" s="344"/>
      <c r="AF189" s="345"/>
      <c r="AG189" s="379"/>
      <c r="AH189" s="344"/>
      <c r="AI189" s="344"/>
      <c r="AJ189" s="345"/>
      <c r="AK189" s="1540"/>
      <c r="AL189" s="353" t="s">
        <v>165</v>
      </c>
      <c r="AM189" s="354" t="s">
        <v>163</v>
      </c>
      <c r="AN189" s="355">
        <v>0.5</v>
      </c>
      <c r="AO189" s="356"/>
      <c r="AP189" s="356"/>
      <c r="AQ189" s="395"/>
      <c r="AR189" s="358">
        <f>ROUND(ROUND(Q188*$AI$20,0)*AN189,0)</f>
        <v>166</v>
      </c>
      <c r="AS189" s="268"/>
    </row>
    <row r="190" spans="1:45" ht="14.25">
      <c r="A190" s="243">
        <v>71</v>
      </c>
      <c r="B190" s="351" t="s">
        <v>2402</v>
      </c>
      <c r="C190" s="244" t="s">
        <v>2403</v>
      </c>
      <c r="D190" s="375"/>
      <c r="E190" s="278"/>
      <c r="F190" s="279"/>
      <c r="G190" s="245"/>
      <c r="H190" s="208"/>
      <c r="I190" s="208"/>
      <c r="J190" s="301"/>
      <c r="K190" s="208"/>
      <c r="L190" s="301"/>
      <c r="M190" s="301"/>
      <c r="N190" s="301"/>
      <c r="O190" s="301"/>
      <c r="P190" s="301"/>
      <c r="Q190" s="352"/>
      <c r="R190" s="352"/>
      <c r="S190" s="208"/>
      <c r="T190" s="385"/>
      <c r="U190" s="245"/>
      <c r="V190" s="344"/>
      <c r="W190" s="344"/>
      <c r="X190" s="344"/>
      <c r="Y190" s="344"/>
      <c r="Z190" s="344"/>
      <c r="AA190" s="344"/>
      <c r="AB190" s="344"/>
      <c r="AC190" s="344"/>
      <c r="AD190" s="344"/>
      <c r="AE190" s="344"/>
      <c r="AF190" s="345"/>
      <c r="AG190" s="379"/>
      <c r="AH190" s="344"/>
      <c r="AI190" s="344"/>
      <c r="AJ190" s="345"/>
      <c r="AK190" s="364"/>
      <c r="AL190" s="396"/>
      <c r="AM190" s="362"/>
      <c r="AN190" s="356"/>
      <c r="AO190" s="1533" t="s">
        <v>167</v>
      </c>
      <c r="AP190" s="362">
        <v>5</v>
      </c>
      <c r="AQ190" s="363" t="s">
        <v>168</v>
      </c>
      <c r="AR190" s="358">
        <f>ROUND(Q188*$AI$20,0)-AP190</f>
        <v>327</v>
      </c>
      <c r="AS190" s="268"/>
    </row>
    <row r="191" spans="1:45" ht="14.25">
      <c r="A191" s="243">
        <v>71</v>
      </c>
      <c r="B191" s="351" t="s">
        <v>2404</v>
      </c>
      <c r="C191" s="244" t="s">
        <v>2405</v>
      </c>
      <c r="D191" s="375"/>
      <c r="E191" s="278"/>
      <c r="F191" s="279"/>
      <c r="G191" s="245"/>
      <c r="H191" s="208"/>
      <c r="I191" s="208"/>
      <c r="J191" s="301"/>
      <c r="K191" s="208"/>
      <c r="L191" s="301"/>
      <c r="M191" s="301"/>
      <c r="N191" s="301"/>
      <c r="O191" s="301"/>
      <c r="P191" s="301"/>
      <c r="Q191" s="352"/>
      <c r="R191" s="352"/>
      <c r="S191" s="208"/>
      <c r="T191" s="385"/>
      <c r="U191" s="245"/>
      <c r="V191" s="344"/>
      <c r="W191" s="344"/>
      <c r="X191" s="344"/>
      <c r="Y191" s="344"/>
      <c r="Z191" s="344"/>
      <c r="AA191" s="344"/>
      <c r="AB191" s="344"/>
      <c r="AC191" s="344"/>
      <c r="AD191" s="344"/>
      <c r="AE191" s="344"/>
      <c r="AF191" s="345"/>
      <c r="AG191" s="379"/>
      <c r="AH191" s="344"/>
      <c r="AI191" s="344"/>
      <c r="AJ191" s="345"/>
      <c r="AK191" s="1536" t="s">
        <v>161</v>
      </c>
      <c r="AL191" s="364" t="s">
        <v>162</v>
      </c>
      <c r="AM191" s="362" t="s">
        <v>163</v>
      </c>
      <c r="AN191" s="356">
        <v>0.7</v>
      </c>
      <c r="AO191" s="1534"/>
      <c r="AP191" s="365"/>
      <c r="AQ191" s="366"/>
      <c r="AR191" s="358">
        <f>ROUND(ROUND(Q188*$AI$20,0)*AN191,0)-AP190</f>
        <v>227</v>
      </c>
      <c r="AS191" s="268"/>
    </row>
    <row r="192" spans="1:45" ht="14.25">
      <c r="A192" s="243">
        <v>71</v>
      </c>
      <c r="B192" s="351" t="s">
        <v>2406</v>
      </c>
      <c r="C192" s="244" t="s">
        <v>2407</v>
      </c>
      <c r="D192" s="375"/>
      <c r="E192" s="278"/>
      <c r="F192" s="279"/>
      <c r="G192" s="245"/>
      <c r="H192" s="208"/>
      <c r="I192" s="208"/>
      <c r="J192" s="301"/>
      <c r="K192" s="208"/>
      <c r="L192" s="301"/>
      <c r="M192" s="301"/>
      <c r="N192" s="301"/>
      <c r="O192" s="301"/>
      <c r="P192" s="301"/>
      <c r="Q192" s="352"/>
      <c r="R192" s="352"/>
      <c r="S192" s="208"/>
      <c r="T192" s="385"/>
      <c r="U192" s="281"/>
      <c r="V192" s="380"/>
      <c r="W192" s="380"/>
      <c r="X192" s="380"/>
      <c r="Y192" s="380"/>
      <c r="Z192" s="380"/>
      <c r="AA192" s="380"/>
      <c r="AB192" s="380"/>
      <c r="AC192" s="380"/>
      <c r="AD192" s="380"/>
      <c r="AE192" s="380"/>
      <c r="AF192" s="381"/>
      <c r="AG192" s="379"/>
      <c r="AH192" s="344"/>
      <c r="AI192" s="344"/>
      <c r="AJ192" s="345"/>
      <c r="AK192" s="1537"/>
      <c r="AL192" s="353" t="s">
        <v>165</v>
      </c>
      <c r="AM192" s="354" t="s">
        <v>163</v>
      </c>
      <c r="AN192" s="355">
        <v>0.5</v>
      </c>
      <c r="AO192" s="1535"/>
      <c r="AP192" s="367"/>
      <c r="AQ192" s="368"/>
      <c r="AR192" s="358">
        <f>ROUND(ROUND(Q188*$AI$20,0)*AN192,0)-AP190</f>
        <v>161</v>
      </c>
      <c r="AS192" s="268"/>
    </row>
    <row r="193" spans="1:45" ht="14.25">
      <c r="A193" s="229">
        <v>71</v>
      </c>
      <c r="B193" s="337">
        <v>8243</v>
      </c>
      <c r="C193" s="254" t="s">
        <v>2408</v>
      </c>
      <c r="D193" s="375"/>
      <c r="E193" s="278"/>
      <c r="F193" s="279"/>
      <c r="G193" s="245"/>
      <c r="H193" s="208"/>
      <c r="I193" s="208"/>
      <c r="J193" s="301"/>
      <c r="K193" s="208"/>
      <c r="L193" s="301"/>
      <c r="M193" s="301"/>
      <c r="N193" s="301"/>
      <c r="O193" s="301"/>
      <c r="P193" s="301"/>
      <c r="Q193" s="352"/>
      <c r="R193" s="352"/>
      <c r="S193" s="208"/>
      <c r="T193" s="385"/>
      <c r="U193" s="379" t="s">
        <v>172</v>
      </c>
      <c r="V193" s="344"/>
      <c r="W193" s="344"/>
      <c r="X193" s="344"/>
      <c r="Y193" s="344"/>
      <c r="Z193" s="344"/>
      <c r="AA193" s="344"/>
      <c r="AB193" s="344"/>
      <c r="AC193" s="344"/>
      <c r="AD193" s="344"/>
      <c r="AE193" s="344"/>
      <c r="AF193" s="345"/>
      <c r="AG193" s="379"/>
      <c r="AH193" s="344"/>
      <c r="AI193" s="344"/>
      <c r="AJ193" s="345"/>
      <c r="AK193" s="369"/>
      <c r="AL193" s="370"/>
      <c r="AM193" s="372"/>
      <c r="AN193" s="373"/>
      <c r="AO193" s="373"/>
      <c r="AP193" s="373"/>
      <c r="AQ193" s="374"/>
      <c r="AR193" s="342">
        <f>ROUND(ROUND(Q188*AD194,0)*$AI$20,0)</f>
        <v>320</v>
      </c>
      <c r="AS193" s="268"/>
    </row>
    <row r="194" spans="1:45" ht="14.25">
      <c r="A194" s="229">
        <v>71</v>
      </c>
      <c r="B194" s="337">
        <v>8244</v>
      </c>
      <c r="C194" s="254" t="s">
        <v>2409</v>
      </c>
      <c r="D194" s="375"/>
      <c r="E194" s="278"/>
      <c r="F194" s="279"/>
      <c r="G194" s="245"/>
      <c r="H194" s="208"/>
      <c r="I194" s="208"/>
      <c r="J194" s="301"/>
      <c r="K194" s="208"/>
      <c r="L194" s="301"/>
      <c r="M194" s="301"/>
      <c r="N194" s="301"/>
      <c r="O194" s="301"/>
      <c r="P194" s="301"/>
      <c r="Q194" s="352"/>
      <c r="R194" s="352"/>
      <c r="S194" s="208"/>
      <c r="T194" s="385"/>
      <c r="U194" s="379" t="s">
        <v>174</v>
      </c>
      <c r="V194" s="344"/>
      <c r="W194" s="344"/>
      <c r="X194" s="344"/>
      <c r="Y194" s="344"/>
      <c r="Z194" s="344"/>
      <c r="AA194" s="344"/>
      <c r="AB194" s="344"/>
      <c r="AC194" s="214" t="s">
        <v>163</v>
      </c>
      <c r="AD194" s="1541">
        <v>0.96499999999999997</v>
      </c>
      <c r="AE194" s="1541"/>
      <c r="AF194" s="345"/>
      <c r="AG194" s="379"/>
      <c r="AH194" s="344"/>
      <c r="AI194" s="344"/>
      <c r="AJ194" s="345"/>
      <c r="AK194" s="1539" t="s">
        <v>161</v>
      </c>
      <c r="AL194" s="346" t="s">
        <v>162</v>
      </c>
      <c r="AM194" s="347" t="s">
        <v>163</v>
      </c>
      <c r="AN194" s="348">
        <v>0.7</v>
      </c>
      <c r="AO194" s="348"/>
      <c r="AP194" s="348"/>
      <c r="AQ194" s="349"/>
      <c r="AR194" s="350">
        <f>ROUND(ROUND(ROUND(Q188*AD194:AD194,0)*$AI$20,0)*AN194,0)</f>
        <v>224</v>
      </c>
      <c r="AS194" s="268"/>
    </row>
    <row r="195" spans="1:45" ht="14.25">
      <c r="A195" s="243">
        <v>71</v>
      </c>
      <c r="B195" s="351" t="s">
        <v>2410</v>
      </c>
      <c r="C195" s="244" t="s">
        <v>2411</v>
      </c>
      <c r="D195" s="375"/>
      <c r="E195" s="278"/>
      <c r="F195" s="279"/>
      <c r="G195" s="245"/>
      <c r="H195" s="208"/>
      <c r="I195" s="208"/>
      <c r="J195" s="301"/>
      <c r="K195" s="208"/>
      <c r="L195" s="301"/>
      <c r="M195" s="301"/>
      <c r="N195" s="301"/>
      <c r="O195" s="301"/>
      <c r="P195" s="301"/>
      <c r="Q195" s="352"/>
      <c r="R195" s="352"/>
      <c r="S195" s="208"/>
      <c r="T195" s="385"/>
      <c r="U195" s="245"/>
      <c r="V195" s="344"/>
      <c r="W195" s="344"/>
      <c r="X195" s="344"/>
      <c r="Y195" s="344"/>
      <c r="Z195" s="344"/>
      <c r="AA195" s="344"/>
      <c r="AB195" s="344"/>
      <c r="AC195" s="344"/>
      <c r="AD195" s="344"/>
      <c r="AE195" s="344"/>
      <c r="AF195" s="345"/>
      <c r="AG195" s="379"/>
      <c r="AH195" s="344"/>
      <c r="AI195" s="344"/>
      <c r="AJ195" s="345"/>
      <c r="AK195" s="1540"/>
      <c r="AL195" s="353" t="s">
        <v>165</v>
      </c>
      <c r="AM195" s="354" t="s">
        <v>163</v>
      </c>
      <c r="AN195" s="355">
        <v>0.5</v>
      </c>
      <c r="AO195" s="356"/>
      <c r="AP195" s="356"/>
      <c r="AQ195" s="395"/>
      <c r="AR195" s="358">
        <f>ROUND(ROUND(ROUND(Q188*AD194,0)*$AI$20,0)*AN195,0)</f>
        <v>160</v>
      </c>
      <c r="AS195" s="268"/>
    </row>
    <row r="196" spans="1:45" ht="14.25">
      <c r="A196" s="243">
        <v>71</v>
      </c>
      <c r="B196" s="351" t="s">
        <v>2412</v>
      </c>
      <c r="C196" s="244" t="s">
        <v>2413</v>
      </c>
      <c r="D196" s="375"/>
      <c r="E196" s="278"/>
      <c r="F196" s="279"/>
      <c r="G196" s="245"/>
      <c r="H196" s="208"/>
      <c r="I196" s="208"/>
      <c r="J196" s="301"/>
      <c r="K196" s="208"/>
      <c r="L196" s="301"/>
      <c r="M196" s="301"/>
      <c r="N196" s="301"/>
      <c r="O196" s="301"/>
      <c r="P196" s="301"/>
      <c r="Q196" s="352"/>
      <c r="R196" s="352"/>
      <c r="S196" s="208"/>
      <c r="T196" s="385"/>
      <c r="U196" s="245"/>
      <c r="V196" s="344"/>
      <c r="W196" s="344"/>
      <c r="X196" s="344"/>
      <c r="Y196" s="344"/>
      <c r="Z196" s="344"/>
      <c r="AA196" s="344"/>
      <c r="AB196" s="344"/>
      <c r="AC196" s="344"/>
      <c r="AD196" s="344"/>
      <c r="AE196" s="344"/>
      <c r="AF196" s="345"/>
      <c r="AG196" s="379"/>
      <c r="AH196" s="344"/>
      <c r="AI196" s="344"/>
      <c r="AJ196" s="345"/>
      <c r="AK196" s="364"/>
      <c r="AL196" s="396"/>
      <c r="AM196" s="362"/>
      <c r="AN196" s="356"/>
      <c r="AO196" s="1533" t="s">
        <v>167</v>
      </c>
      <c r="AP196" s="362">
        <v>5</v>
      </c>
      <c r="AQ196" s="363" t="s">
        <v>168</v>
      </c>
      <c r="AR196" s="358">
        <f>ROUND(ROUND(Q188*AD194,0)*$AI$20,0)-AP196</f>
        <v>315</v>
      </c>
      <c r="AS196" s="268"/>
    </row>
    <row r="197" spans="1:45" ht="14.25">
      <c r="A197" s="243">
        <v>71</v>
      </c>
      <c r="B197" s="351" t="s">
        <v>2414</v>
      </c>
      <c r="C197" s="244" t="s">
        <v>2415</v>
      </c>
      <c r="D197" s="375"/>
      <c r="E197" s="278"/>
      <c r="F197" s="279"/>
      <c r="G197" s="245"/>
      <c r="H197" s="208"/>
      <c r="I197" s="208"/>
      <c r="J197" s="301"/>
      <c r="K197" s="208"/>
      <c r="L197" s="301"/>
      <c r="M197" s="301"/>
      <c r="N197" s="301"/>
      <c r="O197" s="301"/>
      <c r="P197" s="301"/>
      <c r="Q197" s="352"/>
      <c r="R197" s="352"/>
      <c r="S197" s="208"/>
      <c r="T197" s="385"/>
      <c r="U197" s="245"/>
      <c r="V197" s="344"/>
      <c r="W197" s="344"/>
      <c r="X197" s="344"/>
      <c r="Y197" s="344"/>
      <c r="Z197" s="344"/>
      <c r="AA197" s="344"/>
      <c r="AB197" s="344"/>
      <c r="AC197" s="344"/>
      <c r="AD197" s="344"/>
      <c r="AE197" s="344"/>
      <c r="AF197" s="345"/>
      <c r="AG197" s="379"/>
      <c r="AH197" s="344"/>
      <c r="AI197" s="344"/>
      <c r="AJ197" s="345"/>
      <c r="AK197" s="1536" t="s">
        <v>161</v>
      </c>
      <c r="AL197" s="364" t="s">
        <v>162</v>
      </c>
      <c r="AM197" s="362" t="s">
        <v>163</v>
      </c>
      <c r="AN197" s="356">
        <v>0.7</v>
      </c>
      <c r="AO197" s="1534"/>
      <c r="AP197" s="365"/>
      <c r="AQ197" s="366"/>
      <c r="AR197" s="358">
        <f>ROUND(ROUND(ROUND(Q188*AD194,0)*$AI$20,0)*AN197,0)-AP196</f>
        <v>219</v>
      </c>
      <c r="AS197" s="268"/>
    </row>
    <row r="198" spans="1:45" ht="14.25">
      <c r="A198" s="243">
        <v>71</v>
      </c>
      <c r="B198" s="351" t="s">
        <v>2416</v>
      </c>
      <c r="C198" s="244" t="s">
        <v>2417</v>
      </c>
      <c r="D198" s="375"/>
      <c r="E198" s="278"/>
      <c r="F198" s="279"/>
      <c r="G198" s="281"/>
      <c r="H198" s="216"/>
      <c r="I198" s="216"/>
      <c r="J198" s="304"/>
      <c r="K198" s="216"/>
      <c r="L198" s="304"/>
      <c r="M198" s="304"/>
      <c r="N198" s="304"/>
      <c r="O198" s="304"/>
      <c r="P198" s="304"/>
      <c r="Q198" s="387"/>
      <c r="R198" s="387"/>
      <c r="S198" s="216"/>
      <c r="T198" s="226"/>
      <c r="U198" s="281"/>
      <c r="V198" s="380"/>
      <c r="W198" s="380"/>
      <c r="X198" s="380"/>
      <c r="Y198" s="380"/>
      <c r="Z198" s="380"/>
      <c r="AA198" s="380"/>
      <c r="AB198" s="380"/>
      <c r="AC198" s="380"/>
      <c r="AD198" s="380"/>
      <c r="AE198" s="380"/>
      <c r="AF198" s="381"/>
      <c r="AG198" s="379"/>
      <c r="AH198" s="344"/>
      <c r="AI198" s="344"/>
      <c r="AJ198" s="345"/>
      <c r="AK198" s="1537"/>
      <c r="AL198" s="353" t="s">
        <v>165</v>
      </c>
      <c r="AM198" s="354" t="s">
        <v>163</v>
      </c>
      <c r="AN198" s="355">
        <v>0.5</v>
      </c>
      <c r="AO198" s="1535"/>
      <c r="AP198" s="367"/>
      <c r="AQ198" s="368"/>
      <c r="AR198" s="358">
        <f>ROUND(ROUND(ROUND(Q188*AD194,0)*$AI$20,0)*AN198,0)-AP196</f>
        <v>155</v>
      </c>
      <c r="AS198" s="268"/>
    </row>
    <row r="199" spans="1:45" ht="14.25">
      <c r="A199" s="229">
        <v>71</v>
      </c>
      <c r="B199" s="337">
        <v>8251</v>
      </c>
      <c r="C199" s="254" t="s">
        <v>2418</v>
      </c>
      <c r="D199" s="375"/>
      <c r="E199" s="278"/>
      <c r="F199" s="279"/>
      <c r="G199" s="245" t="s">
        <v>377</v>
      </c>
      <c r="H199" s="208"/>
      <c r="I199" s="208"/>
      <c r="J199" s="301"/>
      <c r="K199" s="208"/>
      <c r="L199" s="301"/>
      <c r="M199" s="301"/>
      <c r="N199" s="301"/>
      <c r="O199" s="301"/>
      <c r="P199" s="301"/>
      <c r="Q199" s="352"/>
      <c r="R199" s="352"/>
      <c r="S199" s="208"/>
      <c r="T199" s="208"/>
      <c r="U199" s="245"/>
      <c r="V199" s="392"/>
      <c r="W199" s="392"/>
      <c r="X199" s="392"/>
      <c r="Y199" s="392"/>
      <c r="Z199" s="392"/>
      <c r="AA199" s="392"/>
      <c r="AB199" s="392"/>
      <c r="AC199" s="392"/>
      <c r="AD199" s="392"/>
      <c r="AE199" s="392"/>
      <c r="AF199" s="393"/>
      <c r="AG199" s="611"/>
      <c r="AH199" s="392"/>
      <c r="AI199" s="392"/>
      <c r="AJ199" s="393"/>
      <c r="AK199" s="340"/>
      <c r="AL199" s="338"/>
      <c r="AM199" s="334"/>
      <c r="AN199" s="383"/>
      <c r="AO199" s="383"/>
      <c r="AP199" s="383"/>
      <c r="AQ199" s="384"/>
      <c r="AR199" s="342">
        <f>ROUND(Q200*$AI$20,0)</f>
        <v>330</v>
      </c>
      <c r="AS199" s="268"/>
    </row>
    <row r="200" spans="1:45" ht="14.25">
      <c r="A200" s="229">
        <v>71</v>
      </c>
      <c r="B200" s="337">
        <v>8252</v>
      </c>
      <c r="C200" s="254" t="s">
        <v>2419</v>
      </c>
      <c r="D200" s="375"/>
      <c r="E200" s="278"/>
      <c r="F200" s="279"/>
      <c r="G200" s="245"/>
      <c r="H200" s="208"/>
      <c r="I200" s="208"/>
      <c r="J200" s="301"/>
      <c r="K200" s="208"/>
      <c r="L200" s="301"/>
      <c r="M200" s="301"/>
      <c r="N200" s="301"/>
      <c r="O200" s="301"/>
      <c r="P200" s="301"/>
      <c r="Q200" s="1538">
        <f>'26障害児入所施設(基本１） '!$Q$200</f>
        <v>472</v>
      </c>
      <c r="R200" s="1538"/>
      <c r="S200" s="208" t="s">
        <v>18</v>
      </c>
      <c r="T200" s="385"/>
      <c r="U200" s="343"/>
      <c r="V200" s="344"/>
      <c r="W200" s="344"/>
      <c r="X200" s="344"/>
      <c r="Y200" s="344"/>
      <c r="Z200" s="344"/>
      <c r="AA200" s="344"/>
      <c r="AB200" s="344"/>
      <c r="AC200" s="344"/>
      <c r="AD200" s="344"/>
      <c r="AE200" s="344"/>
      <c r="AF200" s="345"/>
      <c r="AG200" s="379"/>
      <c r="AH200" s="344"/>
      <c r="AI200" s="344"/>
      <c r="AJ200" s="345"/>
      <c r="AK200" s="1539" t="s">
        <v>161</v>
      </c>
      <c r="AL200" s="346" t="s">
        <v>162</v>
      </c>
      <c r="AM200" s="347" t="s">
        <v>163</v>
      </c>
      <c r="AN200" s="348">
        <v>0.7</v>
      </c>
      <c r="AO200" s="348"/>
      <c r="AP200" s="348"/>
      <c r="AQ200" s="349"/>
      <c r="AR200" s="350">
        <f>ROUND(ROUND(Q200*$AI$20,0)*AN200,0)</f>
        <v>231</v>
      </c>
      <c r="AS200" s="268"/>
    </row>
    <row r="201" spans="1:45" ht="14.25">
      <c r="A201" s="243">
        <v>71</v>
      </c>
      <c r="B201" s="351" t="s">
        <v>2420</v>
      </c>
      <c r="C201" s="244" t="s">
        <v>2421</v>
      </c>
      <c r="D201" s="375"/>
      <c r="E201" s="278"/>
      <c r="F201" s="279"/>
      <c r="G201" s="245"/>
      <c r="H201" s="208"/>
      <c r="I201" s="208"/>
      <c r="J201" s="301"/>
      <c r="K201" s="208"/>
      <c r="L201" s="301"/>
      <c r="M201" s="301"/>
      <c r="N201" s="301"/>
      <c r="O201" s="301"/>
      <c r="P201" s="301"/>
      <c r="Q201" s="352"/>
      <c r="R201" s="352"/>
      <c r="S201" s="208"/>
      <c r="T201" s="385"/>
      <c r="U201" s="245"/>
      <c r="V201" s="344"/>
      <c r="W201" s="344"/>
      <c r="X201" s="344"/>
      <c r="Y201" s="344"/>
      <c r="Z201" s="344"/>
      <c r="AA201" s="344"/>
      <c r="AB201" s="344"/>
      <c r="AC201" s="344"/>
      <c r="AD201" s="344"/>
      <c r="AE201" s="344"/>
      <c r="AF201" s="345"/>
      <c r="AG201" s="379"/>
      <c r="AH201" s="344"/>
      <c r="AI201" s="344"/>
      <c r="AJ201" s="345"/>
      <c r="AK201" s="1540"/>
      <c r="AL201" s="353" t="s">
        <v>165</v>
      </c>
      <c r="AM201" s="354" t="s">
        <v>163</v>
      </c>
      <c r="AN201" s="355">
        <v>0.5</v>
      </c>
      <c r="AO201" s="356"/>
      <c r="AP201" s="356"/>
      <c r="AQ201" s="395"/>
      <c r="AR201" s="358">
        <f>ROUND(ROUND(Q200*$AI$20,0)*AN201,0)</f>
        <v>165</v>
      </c>
      <c r="AS201" s="268"/>
    </row>
    <row r="202" spans="1:45" ht="14.25">
      <c r="A202" s="243">
        <v>71</v>
      </c>
      <c r="B202" s="351" t="s">
        <v>2422</v>
      </c>
      <c r="C202" s="244" t="s">
        <v>2423</v>
      </c>
      <c r="D202" s="375"/>
      <c r="E202" s="278"/>
      <c r="F202" s="279"/>
      <c r="G202" s="245"/>
      <c r="H202" s="208"/>
      <c r="I202" s="208"/>
      <c r="J202" s="301"/>
      <c r="K202" s="208"/>
      <c r="L202" s="301"/>
      <c r="M202" s="301"/>
      <c r="N202" s="301"/>
      <c r="O202" s="301"/>
      <c r="P202" s="301"/>
      <c r="Q202" s="352"/>
      <c r="R202" s="352"/>
      <c r="S202" s="208"/>
      <c r="T202" s="385"/>
      <c r="U202" s="245"/>
      <c r="V202" s="344"/>
      <c r="W202" s="344"/>
      <c r="X202" s="344"/>
      <c r="Y202" s="344"/>
      <c r="Z202" s="344"/>
      <c r="AA202" s="344"/>
      <c r="AB202" s="344"/>
      <c r="AC202" s="344"/>
      <c r="AD202" s="344"/>
      <c r="AE202" s="344"/>
      <c r="AF202" s="345"/>
      <c r="AG202" s="379"/>
      <c r="AH202" s="344"/>
      <c r="AI202" s="344"/>
      <c r="AJ202" s="345"/>
      <c r="AK202" s="364"/>
      <c r="AL202" s="396"/>
      <c r="AM202" s="362"/>
      <c r="AN202" s="356"/>
      <c r="AO202" s="1533" t="s">
        <v>167</v>
      </c>
      <c r="AP202" s="362">
        <v>5</v>
      </c>
      <c r="AQ202" s="363" t="s">
        <v>168</v>
      </c>
      <c r="AR202" s="358">
        <f>ROUND(Q200*$AI$20,0)-AP202</f>
        <v>325</v>
      </c>
      <c r="AS202" s="268"/>
    </row>
    <row r="203" spans="1:45" ht="14.25">
      <c r="A203" s="243">
        <v>71</v>
      </c>
      <c r="B203" s="351" t="s">
        <v>2424</v>
      </c>
      <c r="C203" s="244" t="s">
        <v>2425</v>
      </c>
      <c r="D203" s="375"/>
      <c r="E203" s="278"/>
      <c r="F203" s="279"/>
      <c r="G203" s="245"/>
      <c r="H203" s="208"/>
      <c r="I203" s="208"/>
      <c r="J203" s="301"/>
      <c r="K203" s="208"/>
      <c r="L203" s="301"/>
      <c r="M203" s="301"/>
      <c r="N203" s="301"/>
      <c r="O203" s="301"/>
      <c r="P203" s="301"/>
      <c r="Q203" s="352"/>
      <c r="R203" s="352"/>
      <c r="S203" s="208"/>
      <c r="T203" s="385"/>
      <c r="U203" s="245"/>
      <c r="V203" s="344"/>
      <c r="W203" s="344"/>
      <c r="X203" s="344"/>
      <c r="Y203" s="344"/>
      <c r="Z203" s="344"/>
      <c r="AA203" s="344"/>
      <c r="AB203" s="344"/>
      <c r="AC203" s="344"/>
      <c r="AD203" s="344"/>
      <c r="AE203" s="344"/>
      <c r="AF203" s="345"/>
      <c r="AG203" s="379"/>
      <c r="AH203" s="344"/>
      <c r="AI203" s="344"/>
      <c r="AJ203" s="345"/>
      <c r="AK203" s="1536" t="s">
        <v>161</v>
      </c>
      <c r="AL203" s="364" t="s">
        <v>162</v>
      </c>
      <c r="AM203" s="362" t="s">
        <v>163</v>
      </c>
      <c r="AN203" s="356">
        <v>0.7</v>
      </c>
      <c r="AO203" s="1534"/>
      <c r="AP203" s="365"/>
      <c r="AQ203" s="366"/>
      <c r="AR203" s="358">
        <f>ROUND(ROUND(Q200*$AI$20,0)*AN203,0)-AP202</f>
        <v>226</v>
      </c>
      <c r="AS203" s="268"/>
    </row>
    <row r="204" spans="1:45" ht="14.25">
      <c r="A204" s="243">
        <v>71</v>
      </c>
      <c r="B204" s="351" t="s">
        <v>2426</v>
      </c>
      <c r="C204" s="244" t="s">
        <v>2427</v>
      </c>
      <c r="D204" s="375"/>
      <c r="E204" s="278"/>
      <c r="F204" s="279"/>
      <c r="G204" s="245"/>
      <c r="H204" s="208"/>
      <c r="I204" s="208"/>
      <c r="J204" s="301"/>
      <c r="K204" s="208"/>
      <c r="L204" s="301"/>
      <c r="M204" s="301"/>
      <c r="N204" s="301"/>
      <c r="O204" s="301"/>
      <c r="P204" s="301"/>
      <c r="Q204" s="352"/>
      <c r="R204" s="352"/>
      <c r="S204" s="208"/>
      <c r="T204" s="385"/>
      <c r="U204" s="245"/>
      <c r="V204" s="344"/>
      <c r="W204" s="344"/>
      <c r="X204" s="344"/>
      <c r="Y204" s="344"/>
      <c r="Z204" s="344"/>
      <c r="AA204" s="344"/>
      <c r="AB204" s="344"/>
      <c r="AC204" s="344"/>
      <c r="AD204" s="344"/>
      <c r="AE204" s="344"/>
      <c r="AF204" s="345"/>
      <c r="AG204" s="379"/>
      <c r="AH204" s="344"/>
      <c r="AI204" s="344"/>
      <c r="AJ204" s="345"/>
      <c r="AK204" s="1537"/>
      <c r="AL204" s="353" t="s">
        <v>165</v>
      </c>
      <c r="AM204" s="354" t="s">
        <v>163</v>
      </c>
      <c r="AN204" s="355">
        <v>0.5</v>
      </c>
      <c r="AO204" s="1535"/>
      <c r="AP204" s="367"/>
      <c r="AQ204" s="368"/>
      <c r="AR204" s="358">
        <f>ROUND(ROUND(Q200*$AI$20,0)*AN204,0)-AP202</f>
        <v>160</v>
      </c>
      <c r="AS204" s="268"/>
    </row>
    <row r="205" spans="1:45" ht="14.25">
      <c r="A205" s="229">
        <v>71</v>
      </c>
      <c r="B205" s="337">
        <v>8253</v>
      </c>
      <c r="C205" s="254" t="s">
        <v>2428</v>
      </c>
      <c r="D205" s="375"/>
      <c r="E205" s="278"/>
      <c r="F205" s="279"/>
      <c r="G205" s="245"/>
      <c r="H205" s="208"/>
      <c r="I205" s="208"/>
      <c r="J205" s="301"/>
      <c r="K205" s="208"/>
      <c r="L205" s="301"/>
      <c r="M205" s="301"/>
      <c r="N205" s="301"/>
      <c r="O205" s="301"/>
      <c r="P205" s="301"/>
      <c r="Q205" s="352"/>
      <c r="R205" s="352"/>
      <c r="S205" s="208"/>
      <c r="T205" s="385"/>
      <c r="U205" s="369" t="s">
        <v>172</v>
      </c>
      <c r="V205" s="370"/>
      <c r="W205" s="370"/>
      <c r="X205" s="370"/>
      <c r="Y205" s="370"/>
      <c r="Z205" s="370"/>
      <c r="AA205" s="370"/>
      <c r="AB205" s="370"/>
      <c r="AC205" s="370"/>
      <c r="AD205" s="370"/>
      <c r="AE205" s="370"/>
      <c r="AF205" s="371"/>
      <c r="AG205" s="379"/>
      <c r="AH205" s="344"/>
      <c r="AI205" s="344"/>
      <c r="AJ205" s="345"/>
      <c r="AK205" s="369"/>
      <c r="AL205" s="370"/>
      <c r="AM205" s="372"/>
      <c r="AN205" s="373"/>
      <c r="AO205" s="373"/>
      <c r="AP205" s="373"/>
      <c r="AQ205" s="374"/>
      <c r="AR205" s="342">
        <f>ROUND(ROUND(Q200*AD206,0)*$AI$20,0)</f>
        <v>319</v>
      </c>
      <c r="AS205" s="268"/>
    </row>
    <row r="206" spans="1:45" ht="14.25">
      <c r="A206" s="229">
        <v>71</v>
      </c>
      <c r="B206" s="337">
        <v>8254</v>
      </c>
      <c r="C206" s="254" t="s">
        <v>2429</v>
      </c>
      <c r="D206" s="375"/>
      <c r="E206" s="278"/>
      <c r="F206" s="279"/>
      <c r="G206" s="245"/>
      <c r="H206" s="208"/>
      <c r="I206" s="208"/>
      <c r="J206" s="301"/>
      <c r="K206" s="208"/>
      <c r="L206" s="301"/>
      <c r="M206" s="301"/>
      <c r="N206" s="301"/>
      <c r="O206" s="301"/>
      <c r="P206" s="301"/>
      <c r="Q206" s="352"/>
      <c r="R206" s="352"/>
      <c r="S206" s="208"/>
      <c r="T206" s="385"/>
      <c r="U206" s="379" t="s">
        <v>174</v>
      </c>
      <c r="V206" s="344"/>
      <c r="W206" s="344"/>
      <c r="X206" s="344"/>
      <c r="Y206" s="344"/>
      <c r="Z206" s="344"/>
      <c r="AA206" s="344"/>
      <c r="AB206" s="344"/>
      <c r="AC206" s="214" t="s">
        <v>163</v>
      </c>
      <c r="AD206" s="1541">
        <v>0.96499999999999997</v>
      </c>
      <c r="AE206" s="1541"/>
      <c r="AF206" s="345"/>
      <c r="AG206" s="379"/>
      <c r="AH206" s="344"/>
      <c r="AI206" s="344"/>
      <c r="AJ206" s="345"/>
      <c r="AK206" s="1539" t="s">
        <v>161</v>
      </c>
      <c r="AL206" s="346" t="s">
        <v>162</v>
      </c>
      <c r="AM206" s="347" t="s">
        <v>163</v>
      </c>
      <c r="AN206" s="348">
        <v>0.7</v>
      </c>
      <c r="AO206" s="348"/>
      <c r="AP206" s="348"/>
      <c r="AQ206" s="349"/>
      <c r="AR206" s="350">
        <f>ROUND(ROUND(ROUND(Q200*AD206:AD206,0)*$AI$20,0)*AN206,0)</f>
        <v>223</v>
      </c>
      <c r="AS206" s="268"/>
    </row>
    <row r="207" spans="1:45" ht="14.25">
      <c r="A207" s="243">
        <v>71</v>
      </c>
      <c r="B207" s="351" t="s">
        <v>2430</v>
      </c>
      <c r="C207" s="244" t="s">
        <v>2431</v>
      </c>
      <c r="D207" s="375"/>
      <c r="E207" s="278"/>
      <c r="F207" s="279"/>
      <c r="G207" s="245"/>
      <c r="H207" s="208"/>
      <c r="I207" s="208"/>
      <c r="J207" s="301"/>
      <c r="K207" s="208"/>
      <c r="L207" s="301"/>
      <c r="M207" s="301"/>
      <c r="N207" s="301"/>
      <c r="O207" s="301"/>
      <c r="P207" s="301"/>
      <c r="Q207" s="352"/>
      <c r="R207" s="352"/>
      <c r="S207" s="208"/>
      <c r="T207" s="385"/>
      <c r="U207" s="245"/>
      <c r="V207" s="344"/>
      <c r="W207" s="344"/>
      <c r="X207" s="344"/>
      <c r="Y207" s="344"/>
      <c r="Z207" s="344"/>
      <c r="AA207" s="344"/>
      <c r="AB207" s="344"/>
      <c r="AC207" s="344"/>
      <c r="AD207" s="344"/>
      <c r="AE207" s="344"/>
      <c r="AF207" s="345"/>
      <c r="AG207" s="379"/>
      <c r="AH207" s="344"/>
      <c r="AI207" s="344"/>
      <c r="AJ207" s="345"/>
      <c r="AK207" s="1540"/>
      <c r="AL207" s="353" t="s">
        <v>165</v>
      </c>
      <c r="AM207" s="354" t="s">
        <v>163</v>
      </c>
      <c r="AN207" s="355">
        <v>0.5</v>
      </c>
      <c r="AO207" s="356"/>
      <c r="AP207" s="356"/>
      <c r="AQ207" s="395"/>
      <c r="AR207" s="358">
        <f>ROUND(ROUND(ROUND(Q200*AD206,0)*$AI$20,0)*AN207,0)</f>
        <v>160</v>
      </c>
      <c r="AS207" s="268"/>
    </row>
    <row r="208" spans="1:45" ht="14.25">
      <c r="A208" s="243">
        <v>71</v>
      </c>
      <c r="B208" s="351" t="s">
        <v>2432</v>
      </c>
      <c r="C208" s="244" t="s">
        <v>2433</v>
      </c>
      <c r="D208" s="375"/>
      <c r="E208" s="278"/>
      <c r="F208" s="279"/>
      <c r="G208" s="245"/>
      <c r="H208" s="208"/>
      <c r="I208" s="208"/>
      <c r="J208" s="301"/>
      <c r="K208" s="208"/>
      <c r="L208" s="301"/>
      <c r="M208" s="301"/>
      <c r="N208" s="301"/>
      <c r="O208" s="301"/>
      <c r="P208" s="301"/>
      <c r="Q208" s="352"/>
      <c r="R208" s="352"/>
      <c r="S208" s="208"/>
      <c r="T208" s="385"/>
      <c r="U208" s="245"/>
      <c r="V208" s="344"/>
      <c r="W208" s="344"/>
      <c r="X208" s="344"/>
      <c r="Y208" s="344"/>
      <c r="Z208" s="344"/>
      <c r="AA208" s="344"/>
      <c r="AB208" s="344"/>
      <c r="AC208" s="344"/>
      <c r="AD208" s="344"/>
      <c r="AE208" s="344"/>
      <c r="AF208" s="345"/>
      <c r="AG208" s="379"/>
      <c r="AH208" s="344"/>
      <c r="AI208" s="344"/>
      <c r="AJ208" s="345"/>
      <c r="AK208" s="364"/>
      <c r="AL208" s="396"/>
      <c r="AM208" s="362"/>
      <c r="AN208" s="356"/>
      <c r="AO208" s="1533" t="s">
        <v>167</v>
      </c>
      <c r="AP208" s="362">
        <v>5</v>
      </c>
      <c r="AQ208" s="363" t="s">
        <v>168</v>
      </c>
      <c r="AR208" s="358">
        <f>ROUND(ROUND(Q200*AD206,0)*$AI$20,0)-AP208</f>
        <v>314</v>
      </c>
      <c r="AS208" s="268"/>
    </row>
    <row r="209" spans="1:45" ht="14.25">
      <c r="A209" s="243">
        <v>71</v>
      </c>
      <c r="B209" s="351" t="s">
        <v>2434</v>
      </c>
      <c r="C209" s="244" t="s">
        <v>2435</v>
      </c>
      <c r="D209" s="375"/>
      <c r="E209" s="278"/>
      <c r="F209" s="279"/>
      <c r="G209" s="245"/>
      <c r="H209" s="208"/>
      <c r="I209" s="208"/>
      <c r="J209" s="301"/>
      <c r="K209" s="208"/>
      <c r="L209" s="301"/>
      <c r="M209" s="301"/>
      <c r="N209" s="301"/>
      <c r="O209" s="301"/>
      <c r="P209" s="301"/>
      <c r="Q209" s="352"/>
      <c r="R209" s="352"/>
      <c r="S209" s="208"/>
      <c r="T209" s="385"/>
      <c r="U209" s="245"/>
      <c r="V209" s="344"/>
      <c r="W209" s="344"/>
      <c r="X209" s="344"/>
      <c r="Y209" s="344"/>
      <c r="Z209" s="344"/>
      <c r="AA209" s="344"/>
      <c r="AB209" s="344"/>
      <c r="AC209" s="344"/>
      <c r="AD209" s="344"/>
      <c r="AE209" s="344"/>
      <c r="AF209" s="345"/>
      <c r="AG209" s="379"/>
      <c r="AH209" s="344"/>
      <c r="AI209" s="344"/>
      <c r="AJ209" s="345"/>
      <c r="AK209" s="1536" t="s">
        <v>161</v>
      </c>
      <c r="AL209" s="364" t="s">
        <v>162</v>
      </c>
      <c r="AM209" s="362" t="s">
        <v>163</v>
      </c>
      <c r="AN209" s="356">
        <v>0.7</v>
      </c>
      <c r="AO209" s="1534"/>
      <c r="AP209" s="365"/>
      <c r="AQ209" s="366"/>
      <c r="AR209" s="358">
        <f>ROUND(ROUND(ROUND(Q200*AD206,0)*$AI$20,0)*AN209,0)-AP208</f>
        <v>218</v>
      </c>
      <c r="AS209" s="268"/>
    </row>
    <row r="210" spans="1:45" ht="14.25">
      <c r="A210" s="243">
        <v>71</v>
      </c>
      <c r="B210" s="351" t="s">
        <v>2436</v>
      </c>
      <c r="C210" s="244" t="s">
        <v>2437</v>
      </c>
      <c r="D210" s="375"/>
      <c r="E210" s="278"/>
      <c r="F210" s="279"/>
      <c r="G210" s="245"/>
      <c r="H210" s="208"/>
      <c r="I210" s="208"/>
      <c r="J210" s="301"/>
      <c r="K210" s="208"/>
      <c r="L210" s="301"/>
      <c r="M210" s="301"/>
      <c r="N210" s="301"/>
      <c r="O210" s="301"/>
      <c r="P210" s="301"/>
      <c r="Q210" s="352"/>
      <c r="R210" s="352"/>
      <c r="S210" s="208"/>
      <c r="T210" s="385"/>
      <c r="U210" s="245"/>
      <c r="V210" s="344"/>
      <c r="W210" s="344"/>
      <c r="X210" s="344"/>
      <c r="Y210" s="344"/>
      <c r="Z210" s="344"/>
      <c r="AA210" s="344"/>
      <c r="AB210" s="344"/>
      <c r="AC210" s="344"/>
      <c r="AD210" s="344"/>
      <c r="AE210" s="344"/>
      <c r="AF210" s="345"/>
      <c r="AG210" s="379"/>
      <c r="AH210" s="344"/>
      <c r="AI210" s="344"/>
      <c r="AJ210" s="345"/>
      <c r="AK210" s="1537"/>
      <c r="AL210" s="353" t="s">
        <v>165</v>
      </c>
      <c r="AM210" s="354" t="s">
        <v>163</v>
      </c>
      <c r="AN210" s="355">
        <v>0.5</v>
      </c>
      <c r="AO210" s="1535"/>
      <c r="AP210" s="367"/>
      <c r="AQ210" s="368"/>
      <c r="AR210" s="358">
        <f>ROUND(ROUND(ROUND(Q200*AD206,0)*$AI$20,0)*AN210,0)-AP208</f>
        <v>155</v>
      </c>
      <c r="AS210" s="268"/>
    </row>
    <row r="211" spans="1:45" ht="14.25">
      <c r="A211" s="229">
        <v>71</v>
      </c>
      <c r="B211" s="337">
        <v>8261</v>
      </c>
      <c r="C211" s="254" t="s">
        <v>2438</v>
      </c>
      <c r="D211" s="375"/>
      <c r="E211" s="278"/>
      <c r="F211" s="279"/>
      <c r="G211" s="231" t="s">
        <v>390</v>
      </c>
      <c r="H211" s="232"/>
      <c r="I211" s="232"/>
      <c r="J211" s="334"/>
      <c r="K211" s="232"/>
      <c r="L211" s="334"/>
      <c r="M211" s="334"/>
      <c r="N211" s="334"/>
      <c r="O211" s="334"/>
      <c r="P211" s="334"/>
      <c r="Q211" s="390"/>
      <c r="R211" s="390"/>
      <c r="S211" s="232"/>
      <c r="T211" s="232"/>
      <c r="U211" s="231"/>
      <c r="V211" s="338"/>
      <c r="W211" s="338"/>
      <c r="X211" s="338"/>
      <c r="Y211" s="338"/>
      <c r="Z211" s="338"/>
      <c r="AA211" s="338"/>
      <c r="AB211" s="338"/>
      <c r="AC211" s="338"/>
      <c r="AD211" s="338"/>
      <c r="AE211" s="338"/>
      <c r="AF211" s="339"/>
      <c r="AG211" s="611"/>
      <c r="AH211" s="392"/>
      <c r="AI211" s="392"/>
      <c r="AJ211" s="393"/>
      <c r="AK211" s="340"/>
      <c r="AL211" s="338"/>
      <c r="AM211" s="334"/>
      <c r="AN211" s="383"/>
      <c r="AO211" s="383"/>
      <c r="AP211" s="383"/>
      <c r="AQ211" s="384"/>
      <c r="AR211" s="342">
        <f>ROUND(Q212*$AI$20,0)</f>
        <v>328</v>
      </c>
      <c r="AS211" s="268"/>
    </row>
    <row r="212" spans="1:45" ht="14.25">
      <c r="A212" s="229">
        <v>71</v>
      </c>
      <c r="B212" s="337">
        <v>8262</v>
      </c>
      <c r="C212" s="254" t="s">
        <v>2439</v>
      </c>
      <c r="D212" s="375"/>
      <c r="E212" s="278"/>
      <c r="F212" s="279"/>
      <c r="G212" s="245"/>
      <c r="H212" s="208"/>
      <c r="I212" s="208"/>
      <c r="J212" s="301"/>
      <c r="K212" s="208"/>
      <c r="L212" s="301"/>
      <c r="M212" s="301"/>
      <c r="N212" s="301"/>
      <c r="O212" s="301"/>
      <c r="P212" s="301"/>
      <c r="Q212" s="1538">
        <f>'26障害児入所施設(基本１） '!$Q$212</f>
        <v>469</v>
      </c>
      <c r="R212" s="1538"/>
      <c r="S212" s="208" t="s">
        <v>18</v>
      </c>
      <c r="T212" s="385"/>
      <c r="U212" s="245"/>
      <c r="V212" s="344"/>
      <c r="W212" s="344"/>
      <c r="X212" s="344"/>
      <c r="Y212" s="344"/>
      <c r="Z212" s="344"/>
      <c r="AA212" s="344"/>
      <c r="AB212" s="344"/>
      <c r="AC212" s="344"/>
      <c r="AD212" s="344"/>
      <c r="AE212" s="344"/>
      <c r="AF212" s="345"/>
      <c r="AG212" s="379"/>
      <c r="AH212" s="344"/>
      <c r="AI212" s="344"/>
      <c r="AJ212" s="345"/>
      <c r="AK212" s="1539" t="s">
        <v>161</v>
      </c>
      <c r="AL212" s="346" t="s">
        <v>162</v>
      </c>
      <c r="AM212" s="347" t="s">
        <v>163</v>
      </c>
      <c r="AN212" s="348">
        <v>0.7</v>
      </c>
      <c r="AO212" s="348"/>
      <c r="AP212" s="348"/>
      <c r="AQ212" s="349"/>
      <c r="AR212" s="350">
        <f>ROUND(ROUND(Q212*$AI$20,0)*AN212,0)</f>
        <v>230</v>
      </c>
      <c r="AS212" s="268"/>
    </row>
    <row r="213" spans="1:45" ht="14.25">
      <c r="A213" s="243">
        <v>71</v>
      </c>
      <c r="B213" s="351" t="s">
        <v>2440</v>
      </c>
      <c r="C213" s="244" t="s">
        <v>2441</v>
      </c>
      <c r="D213" s="375"/>
      <c r="E213" s="278"/>
      <c r="F213" s="279"/>
      <c r="G213" s="245"/>
      <c r="H213" s="208"/>
      <c r="I213" s="208"/>
      <c r="J213" s="301"/>
      <c r="K213" s="208"/>
      <c r="L213" s="301"/>
      <c r="M213" s="301"/>
      <c r="N213" s="301"/>
      <c r="O213" s="301"/>
      <c r="P213" s="301"/>
      <c r="Q213" s="352"/>
      <c r="R213" s="352"/>
      <c r="S213" s="208"/>
      <c r="T213" s="385"/>
      <c r="U213" s="245"/>
      <c r="V213" s="344"/>
      <c r="W213" s="344"/>
      <c r="X213" s="344"/>
      <c r="Y213" s="344"/>
      <c r="Z213" s="344"/>
      <c r="AA213" s="344"/>
      <c r="AB213" s="344"/>
      <c r="AC213" s="344"/>
      <c r="AD213" s="344"/>
      <c r="AE213" s="344"/>
      <c r="AF213" s="345"/>
      <c r="AG213" s="379"/>
      <c r="AH213" s="344"/>
      <c r="AI213" s="344"/>
      <c r="AJ213" s="345"/>
      <c r="AK213" s="1540"/>
      <c r="AL213" s="353" t="s">
        <v>165</v>
      </c>
      <c r="AM213" s="354" t="s">
        <v>163</v>
      </c>
      <c r="AN213" s="355">
        <v>0.5</v>
      </c>
      <c r="AO213" s="356"/>
      <c r="AP213" s="356"/>
      <c r="AQ213" s="395"/>
      <c r="AR213" s="358">
        <f>ROUND(ROUND(Q212*$AI$20,0)*AN213,0)</f>
        <v>164</v>
      </c>
      <c r="AS213" s="268"/>
    </row>
    <row r="214" spans="1:45" ht="14.25">
      <c r="A214" s="243">
        <v>71</v>
      </c>
      <c r="B214" s="351" t="s">
        <v>2442</v>
      </c>
      <c r="C214" s="244" t="s">
        <v>2443</v>
      </c>
      <c r="D214" s="375"/>
      <c r="E214" s="278"/>
      <c r="F214" s="279"/>
      <c r="G214" s="245"/>
      <c r="H214" s="208"/>
      <c r="I214" s="208"/>
      <c r="J214" s="301"/>
      <c r="K214" s="208"/>
      <c r="L214" s="301"/>
      <c r="M214" s="301"/>
      <c r="N214" s="301"/>
      <c r="O214" s="301"/>
      <c r="P214" s="301"/>
      <c r="Q214" s="352"/>
      <c r="R214" s="352"/>
      <c r="S214" s="208"/>
      <c r="T214" s="385"/>
      <c r="U214" s="245"/>
      <c r="V214" s="344"/>
      <c r="W214" s="344"/>
      <c r="X214" s="344"/>
      <c r="Y214" s="344"/>
      <c r="Z214" s="344"/>
      <c r="AA214" s="344"/>
      <c r="AB214" s="344"/>
      <c r="AC214" s="344"/>
      <c r="AD214" s="344"/>
      <c r="AE214" s="344"/>
      <c r="AF214" s="345"/>
      <c r="AG214" s="379"/>
      <c r="AH214" s="344"/>
      <c r="AI214" s="344"/>
      <c r="AJ214" s="345"/>
      <c r="AK214" s="364"/>
      <c r="AL214" s="396"/>
      <c r="AM214" s="362"/>
      <c r="AN214" s="356"/>
      <c r="AO214" s="1533" t="s">
        <v>167</v>
      </c>
      <c r="AP214" s="362">
        <v>5</v>
      </c>
      <c r="AQ214" s="363" t="s">
        <v>168</v>
      </c>
      <c r="AR214" s="358">
        <f>ROUND(Q212*$AI$20,0)-AP214</f>
        <v>323</v>
      </c>
      <c r="AS214" s="268"/>
    </row>
    <row r="215" spans="1:45" ht="14.25">
      <c r="A215" s="243">
        <v>71</v>
      </c>
      <c r="B215" s="351" t="s">
        <v>2444</v>
      </c>
      <c r="C215" s="244" t="s">
        <v>2445</v>
      </c>
      <c r="D215" s="375"/>
      <c r="E215" s="278"/>
      <c r="F215" s="279"/>
      <c r="G215" s="245"/>
      <c r="H215" s="208"/>
      <c r="I215" s="208"/>
      <c r="J215" s="301"/>
      <c r="K215" s="208"/>
      <c r="L215" s="301"/>
      <c r="M215" s="301"/>
      <c r="N215" s="301"/>
      <c r="O215" s="301"/>
      <c r="P215" s="301"/>
      <c r="Q215" s="352"/>
      <c r="R215" s="352"/>
      <c r="S215" s="208"/>
      <c r="T215" s="385"/>
      <c r="U215" s="245"/>
      <c r="V215" s="344"/>
      <c r="W215" s="344"/>
      <c r="X215" s="344"/>
      <c r="Y215" s="344"/>
      <c r="Z215" s="344"/>
      <c r="AA215" s="344"/>
      <c r="AB215" s="344"/>
      <c r="AC215" s="344"/>
      <c r="AD215" s="344"/>
      <c r="AE215" s="344"/>
      <c r="AF215" s="345"/>
      <c r="AG215" s="379"/>
      <c r="AH215" s="344"/>
      <c r="AI215" s="344"/>
      <c r="AJ215" s="345"/>
      <c r="AK215" s="1536" t="s">
        <v>161</v>
      </c>
      <c r="AL215" s="364" t="s">
        <v>162</v>
      </c>
      <c r="AM215" s="362" t="s">
        <v>163</v>
      </c>
      <c r="AN215" s="356">
        <v>0.7</v>
      </c>
      <c r="AO215" s="1534"/>
      <c r="AP215" s="365"/>
      <c r="AQ215" s="366"/>
      <c r="AR215" s="358">
        <f>ROUND(ROUND(Q212*$AI$20,0)*AN215,0)-AP214</f>
        <v>225</v>
      </c>
      <c r="AS215" s="268"/>
    </row>
    <row r="216" spans="1:45" ht="14.25">
      <c r="A216" s="243">
        <v>71</v>
      </c>
      <c r="B216" s="351" t="s">
        <v>2446</v>
      </c>
      <c r="C216" s="244" t="s">
        <v>2447</v>
      </c>
      <c r="D216" s="375"/>
      <c r="E216" s="278"/>
      <c r="F216" s="279"/>
      <c r="G216" s="245"/>
      <c r="H216" s="208"/>
      <c r="I216" s="208"/>
      <c r="J216" s="301"/>
      <c r="K216" s="208"/>
      <c r="L216" s="301"/>
      <c r="M216" s="301"/>
      <c r="N216" s="301"/>
      <c r="O216" s="301"/>
      <c r="P216" s="301"/>
      <c r="Q216" s="352"/>
      <c r="R216" s="352"/>
      <c r="S216" s="208"/>
      <c r="T216" s="385"/>
      <c r="U216" s="281"/>
      <c r="V216" s="380"/>
      <c r="W216" s="380"/>
      <c r="X216" s="380"/>
      <c r="Y216" s="380"/>
      <c r="Z216" s="380"/>
      <c r="AA216" s="380"/>
      <c r="AB216" s="380"/>
      <c r="AC216" s="380"/>
      <c r="AD216" s="380"/>
      <c r="AE216" s="380"/>
      <c r="AF216" s="381"/>
      <c r="AG216" s="379"/>
      <c r="AH216" s="344"/>
      <c r="AI216" s="344"/>
      <c r="AJ216" s="345"/>
      <c r="AK216" s="1537"/>
      <c r="AL216" s="353" t="s">
        <v>165</v>
      </c>
      <c r="AM216" s="354" t="s">
        <v>163</v>
      </c>
      <c r="AN216" s="355">
        <v>0.5</v>
      </c>
      <c r="AO216" s="1535"/>
      <c r="AP216" s="367"/>
      <c r="AQ216" s="368"/>
      <c r="AR216" s="358">
        <f>ROUND(ROUND(Q212*$AI$20,0)*AN216,0)-AP214</f>
        <v>159</v>
      </c>
      <c r="AS216" s="268"/>
    </row>
    <row r="217" spans="1:45" ht="14.25">
      <c r="A217" s="229">
        <v>71</v>
      </c>
      <c r="B217" s="337">
        <v>8263</v>
      </c>
      <c r="C217" s="254" t="s">
        <v>2448</v>
      </c>
      <c r="D217" s="375"/>
      <c r="E217" s="278"/>
      <c r="F217" s="279"/>
      <c r="G217" s="245"/>
      <c r="H217" s="208"/>
      <c r="I217" s="208"/>
      <c r="J217" s="301"/>
      <c r="K217" s="208"/>
      <c r="L217" s="301"/>
      <c r="M217" s="301"/>
      <c r="N217" s="301"/>
      <c r="O217" s="301"/>
      <c r="P217" s="301"/>
      <c r="Q217" s="352"/>
      <c r="R217" s="352"/>
      <c r="S217" s="208"/>
      <c r="T217" s="385"/>
      <c r="U217" s="379" t="s">
        <v>172</v>
      </c>
      <c r="V217" s="344"/>
      <c r="W217" s="344"/>
      <c r="X217" s="344"/>
      <c r="Y217" s="344"/>
      <c r="Z217" s="344"/>
      <c r="AA217" s="344"/>
      <c r="AB217" s="344"/>
      <c r="AC217" s="344"/>
      <c r="AD217" s="344"/>
      <c r="AE217" s="344"/>
      <c r="AF217" s="345"/>
      <c r="AG217" s="379"/>
      <c r="AH217" s="344"/>
      <c r="AI217" s="344"/>
      <c r="AJ217" s="345"/>
      <c r="AK217" s="369"/>
      <c r="AL217" s="370"/>
      <c r="AM217" s="372"/>
      <c r="AN217" s="373"/>
      <c r="AO217" s="373"/>
      <c r="AP217" s="373"/>
      <c r="AQ217" s="374"/>
      <c r="AR217" s="342">
        <f>ROUND(ROUND(Q212*AD218,0)*$AI$20,0)</f>
        <v>317</v>
      </c>
      <c r="AS217" s="268"/>
    </row>
    <row r="218" spans="1:45" ht="14.25">
      <c r="A218" s="229">
        <v>71</v>
      </c>
      <c r="B218" s="337">
        <v>8264</v>
      </c>
      <c r="C218" s="254" t="s">
        <v>2449</v>
      </c>
      <c r="D218" s="375"/>
      <c r="E218" s="278"/>
      <c r="F218" s="279"/>
      <c r="G218" s="245"/>
      <c r="H218" s="208"/>
      <c r="I218" s="208"/>
      <c r="J218" s="301"/>
      <c r="K218" s="208"/>
      <c r="L218" s="301"/>
      <c r="M218" s="301"/>
      <c r="N218" s="301"/>
      <c r="O218" s="301"/>
      <c r="P218" s="301"/>
      <c r="Q218" s="352"/>
      <c r="R218" s="352"/>
      <c r="S218" s="208"/>
      <c r="T218" s="385"/>
      <c r="U218" s="379" t="s">
        <v>174</v>
      </c>
      <c r="V218" s="344"/>
      <c r="W218" s="344"/>
      <c r="X218" s="344"/>
      <c r="Y218" s="344"/>
      <c r="Z218" s="344"/>
      <c r="AA218" s="344"/>
      <c r="AB218" s="344"/>
      <c r="AC218" s="214" t="s">
        <v>163</v>
      </c>
      <c r="AD218" s="1541">
        <v>0.96499999999999997</v>
      </c>
      <c r="AE218" s="1541"/>
      <c r="AF218" s="345"/>
      <c r="AG218" s="379"/>
      <c r="AH218" s="344"/>
      <c r="AI218" s="344"/>
      <c r="AJ218" s="345"/>
      <c r="AK218" s="1539" t="s">
        <v>161</v>
      </c>
      <c r="AL218" s="346" t="s">
        <v>162</v>
      </c>
      <c r="AM218" s="347" t="s">
        <v>163</v>
      </c>
      <c r="AN218" s="348">
        <v>0.7</v>
      </c>
      <c r="AO218" s="348"/>
      <c r="AP218" s="348"/>
      <c r="AQ218" s="349"/>
      <c r="AR218" s="350">
        <f>ROUND(ROUND(ROUND(Q212*AD218:AD218,0)*$AI$20,0)*AN218,0)</f>
        <v>222</v>
      </c>
      <c r="AS218" s="268"/>
    </row>
    <row r="219" spans="1:45" ht="14.25">
      <c r="A219" s="243">
        <v>71</v>
      </c>
      <c r="B219" s="351" t="s">
        <v>2450</v>
      </c>
      <c r="C219" s="244" t="s">
        <v>2451</v>
      </c>
      <c r="D219" s="375"/>
      <c r="E219" s="278"/>
      <c r="F219" s="279"/>
      <c r="G219" s="245"/>
      <c r="H219" s="208"/>
      <c r="I219" s="208"/>
      <c r="J219" s="301"/>
      <c r="K219" s="208"/>
      <c r="L219" s="301"/>
      <c r="M219" s="301"/>
      <c r="N219" s="301"/>
      <c r="O219" s="301"/>
      <c r="P219" s="301"/>
      <c r="Q219" s="352"/>
      <c r="R219" s="352"/>
      <c r="S219" s="208"/>
      <c r="T219" s="385"/>
      <c r="U219" s="245"/>
      <c r="V219" s="344"/>
      <c r="W219" s="344"/>
      <c r="X219" s="344"/>
      <c r="Y219" s="344"/>
      <c r="Z219" s="344"/>
      <c r="AA219" s="344"/>
      <c r="AB219" s="344"/>
      <c r="AC219" s="344"/>
      <c r="AD219" s="344"/>
      <c r="AE219" s="344"/>
      <c r="AF219" s="345"/>
      <c r="AG219" s="379"/>
      <c r="AH219" s="344"/>
      <c r="AI219" s="344"/>
      <c r="AJ219" s="345"/>
      <c r="AK219" s="1540"/>
      <c r="AL219" s="353" t="s">
        <v>165</v>
      </c>
      <c r="AM219" s="354" t="s">
        <v>163</v>
      </c>
      <c r="AN219" s="355">
        <v>0.5</v>
      </c>
      <c r="AO219" s="356"/>
      <c r="AP219" s="356"/>
      <c r="AQ219" s="395"/>
      <c r="AR219" s="358">
        <f>ROUND(ROUND(ROUND(Q212*AD218,0)*$AI$20,0)*AN219,0)</f>
        <v>159</v>
      </c>
      <c r="AS219" s="268"/>
    </row>
    <row r="220" spans="1:45" ht="14.25">
      <c r="A220" s="243">
        <v>71</v>
      </c>
      <c r="B220" s="351" t="s">
        <v>2452</v>
      </c>
      <c r="C220" s="244" t="s">
        <v>2453</v>
      </c>
      <c r="D220" s="375"/>
      <c r="E220" s="278"/>
      <c r="F220" s="279"/>
      <c r="G220" s="245"/>
      <c r="H220" s="208"/>
      <c r="I220" s="208"/>
      <c r="J220" s="301"/>
      <c r="K220" s="208"/>
      <c r="L220" s="301"/>
      <c r="M220" s="301"/>
      <c r="N220" s="301"/>
      <c r="O220" s="301"/>
      <c r="P220" s="301"/>
      <c r="Q220" s="352"/>
      <c r="R220" s="352"/>
      <c r="S220" s="208"/>
      <c r="T220" s="385"/>
      <c r="U220" s="245"/>
      <c r="V220" s="344"/>
      <c r="W220" s="344"/>
      <c r="X220" s="344"/>
      <c r="Y220" s="344"/>
      <c r="Z220" s="344"/>
      <c r="AA220" s="344"/>
      <c r="AB220" s="344"/>
      <c r="AC220" s="344"/>
      <c r="AD220" s="344"/>
      <c r="AE220" s="344"/>
      <c r="AF220" s="345"/>
      <c r="AG220" s="379"/>
      <c r="AH220" s="344"/>
      <c r="AI220" s="344"/>
      <c r="AJ220" s="345"/>
      <c r="AK220" s="364"/>
      <c r="AL220" s="396"/>
      <c r="AM220" s="362"/>
      <c r="AN220" s="356"/>
      <c r="AO220" s="1533" t="s">
        <v>167</v>
      </c>
      <c r="AP220" s="362">
        <v>5</v>
      </c>
      <c r="AQ220" s="363" t="s">
        <v>168</v>
      </c>
      <c r="AR220" s="358">
        <f>ROUND(ROUND(Q212*AD218,0)*$AI$20,0)-AP220</f>
        <v>312</v>
      </c>
      <c r="AS220" s="268"/>
    </row>
    <row r="221" spans="1:45" ht="14.25">
      <c r="A221" s="243">
        <v>71</v>
      </c>
      <c r="B221" s="351" t="s">
        <v>2454</v>
      </c>
      <c r="C221" s="244" t="s">
        <v>2455</v>
      </c>
      <c r="D221" s="375"/>
      <c r="E221" s="278"/>
      <c r="F221" s="279"/>
      <c r="G221" s="245"/>
      <c r="H221" s="208"/>
      <c r="I221" s="208"/>
      <c r="J221" s="301"/>
      <c r="K221" s="208"/>
      <c r="L221" s="301"/>
      <c r="M221" s="301"/>
      <c r="N221" s="301"/>
      <c r="O221" s="301"/>
      <c r="P221" s="301"/>
      <c r="Q221" s="352"/>
      <c r="R221" s="352"/>
      <c r="S221" s="208"/>
      <c r="T221" s="385"/>
      <c r="U221" s="245"/>
      <c r="V221" s="344"/>
      <c r="W221" s="344"/>
      <c r="X221" s="344"/>
      <c r="Y221" s="344"/>
      <c r="Z221" s="344"/>
      <c r="AA221" s="344"/>
      <c r="AB221" s="344"/>
      <c r="AC221" s="344"/>
      <c r="AD221" s="344"/>
      <c r="AE221" s="344"/>
      <c r="AF221" s="345"/>
      <c r="AG221" s="379"/>
      <c r="AH221" s="344"/>
      <c r="AI221" s="344"/>
      <c r="AJ221" s="345"/>
      <c r="AK221" s="1536" t="s">
        <v>161</v>
      </c>
      <c r="AL221" s="364" t="s">
        <v>162</v>
      </c>
      <c r="AM221" s="362" t="s">
        <v>163</v>
      </c>
      <c r="AN221" s="356">
        <v>0.7</v>
      </c>
      <c r="AO221" s="1534"/>
      <c r="AP221" s="365"/>
      <c r="AQ221" s="366"/>
      <c r="AR221" s="358">
        <f>ROUND(ROUND(ROUND(Q212*AD218,0)*$AI$20,0)*AN221,0)-AP220</f>
        <v>217</v>
      </c>
      <c r="AS221" s="268"/>
    </row>
    <row r="222" spans="1:45" ht="14.25">
      <c r="A222" s="243">
        <v>71</v>
      </c>
      <c r="B222" s="351" t="s">
        <v>2456</v>
      </c>
      <c r="C222" s="244" t="s">
        <v>2457</v>
      </c>
      <c r="D222" s="375"/>
      <c r="E222" s="278"/>
      <c r="F222" s="279"/>
      <c r="G222" s="281"/>
      <c r="H222" s="216"/>
      <c r="I222" s="216"/>
      <c r="J222" s="304"/>
      <c r="K222" s="216"/>
      <c r="L222" s="304"/>
      <c r="M222" s="304"/>
      <c r="N222" s="304"/>
      <c r="O222" s="304"/>
      <c r="P222" s="304"/>
      <c r="Q222" s="387"/>
      <c r="R222" s="387"/>
      <c r="S222" s="216"/>
      <c r="T222" s="226"/>
      <c r="U222" s="281"/>
      <c r="V222" s="380"/>
      <c r="W222" s="380"/>
      <c r="X222" s="380"/>
      <c r="Y222" s="380"/>
      <c r="Z222" s="380"/>
      <c r="AA222" s="380"/>
      <c r="AB222" s="380"/>
      <c r="AC222" s="380"/>
      <c r="AD222" s="380"/>
      <c r="AE222" s="380"/>
      <c r="AF222" s="381"/>
      <c r="AG222" s="379"/>
      <c r="AH222" s="344"/>
      <c r="AI222" s="344"/>
      <c r="AJ222" s="345"/>
      <c r="AK222" s="1537"/>
      <c r="AL222" s="353" t="s">
        <v>165</v>
      </c>
      <c r="AM222" s="354" t="s">
        <v>163</v>
      </c>
      <c r="AN222" s="355">
        <v>0.5</v>
      </c>
      <c r="AO222" s="1535"/>
      <c r="AP222" s="367"/>
      <c r="AQ222" s="368"/>
      <c r="AR222" s="358">
        <f>ROUND(ROUND(ROUND(Q212*AD218,0)*$AI$20,0)*AN222,0)-AP220</f>
        <v>154</v>
      </c>
      <c r="AS222" s="268"/>
    </row>
    <row r="223" spans="1:45" ht="14.25">
      <c r="A223" s="229">
        <v>71</v>
      </c>
      <c r="B223" s="337">
        <v>8271</v>
      </c>
      <c r="C223" s="254" t="s">
        <v>2458</v>
      </c>
      <c r="D223" s="375"/>
      <c r="E223" s="278"/>
      <c r="F223" s="279"/>
      <c r="G223" s="245" t="s">
        <v>403</v>
      </c>
      <c r="H223" s="208"/>
      <c r="I223" s="208"/>
      <c r="J223" s="301"/>
      <c r="K223" s="208"/>
      <c r="L223" s="301"/>
      <c r="M223" s="301"/>
      <c r="N223" s="301"/>
      <c r="O223" s="301"/>
      <c r="P223" s="301"/>
      <c r="Q223" s="352"/>
      <c r="R223" s="352"/>
      <c r="S223" s="208"/>
      <c r="T223" s="208"/>
      <c r="U223" s="245"/>
      <c r="V223" s="392"/>
      <c r="W223" s="392"/>
      <c r="X223" s="392"/>
      <c r="Y223" s="392"/>
      <c r="Z223" s="392"/>
      <c r="AA223" s="392"/>
      <c r="AB223" s="392"/>
      <c r="AC223" s="392"/>
      <c r="AD223" s="392"/>
      <c r="AE223" s="392"/>
      <c r="AF223" s="393"/>
      <c r="AG223" s="611"/>
      <c r="AH223" s="392"/>
      <c r="AI223" s="392"/>
      <c r="AJ223" s="393"/>
      <c r="AK223" s="340"/>
      <c r="AL223" s="338"/>
      <c r="AM223" s="334"/>
      <c r="AN223" s="383"/>
      <c r="AO223" s="383"/>
      <c r="AP223" s="383"/>
      <c r="AQ223" s="384"/>
      <c r="AR223" s="342">
        <f>ROUND(Q224*$AI$20,0)</f>
        <v>326</v>
      </c>
      <c r="AS223" s="268"/>
    </row>
    <row r="224" spans="1:45" ht="14.25">
      <c r="A224" s="229">
        <v>71</v>
      </c>
      <c r="B224" s="337">
        <v>8272</v>
      </c>
      <c r="C224" s="254" t="s">
        <v>2459</v>
      </c>
      <c r="D224" s="375"/>
      <c r="E224" s="278"/>
      <c r="F224" s="279"/>
      <c r="G224" s="245"/>
      <c r="H224" s="208"/>
      <c r="I224" s="208"/>
      <c r="J224" s="301"/>
      <c r="K224" s="208"/>
      <c r="L224" s="301"/>
      <c r="M224" s="301"/>
      <c r="N224" s="301"/>
      <c r="O224" s="301"/>
      <c r="P224" s="301"/>
      <c r="Q224" s="1538">
        <f>'26障害児入所施設(基本１） '!$Q$224</f>
        <v>466</v>
      </c>
      <c r="R224" s="1538"/>
      <c r="S224" s="208" t="s">
        <v>18</v>
      </c>
      <c r="T224" s="385"/>
      <c r="U224" s="245"/>
      <c r="V224" s="344"/>
      <c r="W224" s="344"/>
      <c r="X224" s="344"/>
      <c r="Y224" s="344"/>
      <c r="Z224" s="344"/>
      <c r="AA224" s="344"/>
      <c r="AB224" s="344"/>
      <c r="AC224" s="344"/>
      <c r="AD224" s="344"/>
      <c r="AE224" s="344"/>
      <c r="AF224" s="345"/>
      <c r="AG224" s="379"/>
      <c r="AH224" s="344"/>
      <c r="AI224" s="344"/>
      <c r="AJ224" s="345"/>
      <c r="AK224" s="1539" t="s">
        <v>161</v>
      </c>
      <c r="AL224" s="346" t="s">
        <v>162</v>
      </c>
      <c r="AM224" s="347" t="s">
        <v>163</v>
      </c>
      <c r="AN224" s="348">
        <v>0.7</v>
      </c>
      <c r="AO224" s="348"/>
      <c r="AP224" s="348"/>
      <c r="AQ224" s="349"/>
      <c r="AR224" s="350">
        <f>ROUND(ROUND(Q224*$AI$20,0)*AN224,0)</f>
        <v>228</v>
      </c>
      <c r="AS224" s="268"/>
    </row>
    <row r="225" spans="1:45" ht="14.25">
      <c r="A225" s="243">
        <v>71</v>
      </c>
      <c r="B225" s="351" t="s">
        <v>2460</v>
      </c>
      <c r="C225" s="244" t="s">
        <v>2461</v>
      </c>
      <c r="D225" s="375"/>
      <c r="E225" s="278"/>
      <c r="F225" s="279"/>
      <c r="G225" s="245"/>
      <c r="H225" s="208"/>
      <c r="I225" s="208"/>
      <c r="J225" s="301"/>
      <c r="K225" s="208"/>
      <c r="L225" s="301"/>
      <c r="M225" s="301"/>
      <c r="N225" s="301"/>
      <c r="O225" s="301"/>
      <c r="P225" s="301"/>
      <c r="Q225" s="352"/>
      <c r="R225" s="352"/>
      <c r="S225" s="208"/>
      <c r="T225" s="385"/>
      <c r="U225" s="245"/>
      <c r="V225" s="344"/>
      <c r="W225" s="344"/>
      <c r="X225" s="344"/>
      <c r="Y225" s="344"/>
      <c r="Z225" s="344"/>
      <c r="AA225" s="344"/>
      <c r="AB225" s="344"/>
      <c r="AC225" s="344"/>
      <c r="AD225" s="344"/>
      <c r="AE225" s="344"/>
      <c r="AF225" s="345"/>
      <c r="AG225" s="379"/>
      <c r="AH225" s="344"/>
      <c r="AI225" s="344"/>
      <c r="AJ225" s="345"/>
      <c r="AK225" s="1540"/>
      <c r="AL225" s="353" t="s">
        <v>165</v>
      </c>
      <c r="AM225" s="354" t="s">
        <v>163</v>
      </c>
      <c r="AN225" s="355">
        <v>0.5</v>
      </c>
      <c r="AO225" s="356"/>
      <c r="AP225" s="356"/>
      <c r="AQ225" s="395"/>
      <c r="AR225" s="358">
        <f>ROUND(ROUND(Q224*$AI$20,0)*AN225,0)</f>
        <v>163</v>
      </c>
      <c r="AS225" s="268"/>
    </row>
    <row r="226" spans="1:45" ht="14.25">
      <c r="A226" s="243">
        <v>71</v>
      </c>
      <c r="B226" s="351" t="s">
        <v>2462</v>
      </c>
      <c r="C226" s="244" t="s">
        <v>2463</v>
      </c>
      <c r="D226" s="375"/>
      <c r="E226" s="278"/>
      <c r="F226" s="279"/>
      <c r="G226" s="245"/>
      <c r="H226" s="208"/>
      <c r="I226" s="208"/>
      <c r="J226" s="301"/>
      <c r="K226" s="208"/>
      <c r="L226" s="301"/>
      <c r="M226" s="301"/>
      <c r="N226" s="301"/>
      <c r="O226" s="301"/>
      <c r="P226" s="301"/>
      <c r="Q226" s="352"/>
      <c r="R226" s="352"/>
      <c r="S226" s="208"/>
      <c r="T226" s="385"/>
      <c r="U226" s="245"/>
      <c r="V226" s="344"/>
      <c r="W226" s="344"/>
      <c r="X226" s="344"/>
      <c r="Y226" s="344"/>
      <c r="Z226" s="344"/>
      <c r="AA226" s="344"/>
      <c r="AB226" s="344"/>
      <c r="AC226" s="344"/>
      <c r="AD226" s="344"/>
      <c r="AE226" s="344"/>
      <c r="AF226" s="345"/>
      <c r="AG226" s="379"/>
      <c r="AH226" s="344"/>
      <c r="AI226" s="344"/>
      <c r="AJ226" s="345"/>
      <c r="AK226" s="364"/>
      <c r="AL226" s="396"/>
      <c r="AM226" s="362"/>
      <c r="AN226" s="356"/>
      <c r="AO226" s="1533" t="s">
        <v>167</v>
      </c>
      <c r="AP226" s="362">
        <v>5</v>
      </c>
      <c r="AQ226" s="363" t="s">
        <v>168</v>
      </c>
      <c r="AR226" s="358">
        <f>ROUND(Q224*$AI$20,0)-AP226</f>
        <v>321</v>
      </c>
      <c r="AS226" s="268"/>
    </row>
    <row r="227" spans="1:45" ht="14.25">
      <c r="A227" s="243">
        <v>71</v>
      </c>
      <c r="B227" s="351" t="s">
        <v>2464</v>
      </c>
      <c r="C227" s="244" t="s">
        <v>2465</v>
      </c>
      <c r="D227" s="375"/>
      <c r="E227" s="278"/>
      <c r="F227" s="279"/>
      <c r="G227" s="245"/>
      <c r="H227" s="208"/>
      <c r="I227" s="208"/>
      <c r="J227" s="301"/>
      <c r="K227" s="208"/>
      <c r="L227" s="301"/>
      <c r="M227" s="301"/>
      <c r="N227" s="301"/>
      <c r="O227" s="301"/>
      <c r="P227" s="301"/>
      <c r="Q227" s="352"/>
      <c r="R227" s="352"/>
      <c r="S227" s="208"/>
      <c r="T227" s="385"/>
      <c r="U227" s="245"/>
      <c r="V227" s="344"/>
      <c r="W227" s="344"/>
      <c r="X227" s="344"/>
      <c r="Y227" s="344"/>
      <c r="Z227" s="344"/>
      <c r="AA227" s="344"/>
      <c r="AB227" s="344"/>
      <c r="AC227" s="344"/>
      <c r="AD227" s="344"/>
      <c r="AE227" s="344"/>
      <c r="AF227" s="345"/>
      <c r="AG227" s="379"/>
      <c r="AH227" s="344"/>
      <c r="AI227" s="344"/>
      <c r="AJ227" s="345"/>
      <c r="AK227" s="1536" t="s">
        <v>161</v>
      </c>
      <c r="AL227" s="364" t="s">
        <v>162</v>
      </c>
      <c r="AM227" s="362" t="s">
        <v>163</v>
      </c>
      <c r="AN227" s="356">
        <v>0.7</v>
      </c>
      <c r="AO227" s="1534"/>
      <c r="AP227" s="365"/>
      <c r="AQ227" s="366"/>
      <c r="AR227" s="358">
        <f>ROUND(ROUND(Q224*$AI$20,0)*AN227,0)-AP226</f>
        <v>223</v>
      </c>
      <c r="AS227" s="268"/>
    </row>
    <row r="228" spans="1:45" ht="14.25">
      <c r="A228" s="243">
        <v>71</v>
      </c>
      <c r="B228" s="351" t="s">
        <v>2466</v>
      </c>
      <c r="C228" s="244" t="s">
        <v>2467</v>
      </c>
      <c r="D228" s="375"/>
      <c r="E228" s="278"/>
      <c r="F228" s="279"/>
      <c r="G228" s="245"/>
      <c r="H228" s="208"/>
      <c r="I228" s="208"/>
      <c r="J228" s="301"/>
      <c r="K228" s="208"/>
      <c r="L228" s="301"/>
      <c r="M228" s="301"/>
      <c r="N228" s="301"/>
      <c r="O228" s="301"/>
      <c r="P228" s="301"/>
      <c r="Q228" s="352"/>
      <c r="R228" s="352"/>
      <c r="S228" s="208"/>
      <c r="T228" s="385"/>
      <c r="U228" s="245"/>
      <c r="V228" s="344"/>
      <c r="W228" s="344"/>
      <c r="X228" s="344"/>
      <c r="Y228" s="344"/>
      <c r="Z228" s="344"/>
      <c r="AA228" s="344"/>
      <c r="AB228" s="344"/>
      <c r="AC228" s="344"/>
      <c r="AD228" s="344"/>
      <c r="AE228" s="344"/>
      <c r="AF228" s="345"/>
      <c r="AG228" s="379"/>
      <c r="AH228" s="344"/>
      <c r="AI228" s="344"/>
      <c r="AJ228" s="345"/>
      <c r="AK228" s="1537"/>
      <c r="AL228" s="353" t="s">
        <v>165</v>
      </c>
      <c r="AM228" s="354" t="s">
        <v>163</v>
      </c>
      <c r="AN228" s="355">
        <v>0.5</v>
      </c>
      <c r="AO228" s="1535"/>
      <c r="AP228" s="367"/>
      <c r="AQ228" s="368"/>
      <c r="AR228" s="358">
        <f>ROUND(ROUND(Q224*$AI$20,0)*AN228,0)-AP226</f>
        <v>158</v>
      </c>
      <c r="AS228" s="268"/>
    </row>
    <row r="229" spans="1:45" ht="14.25">
      <c r="A229" s="229">
        <v>71</v>
      </c>
      <c r="B229" s="337">
        <v>8273</v>
      </c>
      <c r="C229" s="254" t="s">
        <v>2468</v>
      </c>
      <c r="D229" s="375"/>
      <c r="E229" s="278"/>
      <c r="F229" s="279"/>
      <c r="G229" s="245"/>
      <c r="H229" s="208"/>
      <c r="I229" s="208"/>
      <c r="J229" s="301"/>
      <c r="K229" s="208"/>
      <c r="L229" s="301"/>
      <c r="M229" s="301"/>
      <c r="N229" s="301"/>
      <c r="O229" s="301"/>
      <c r="P229" s="301"/>
      <c r="Q229" s="352"/>
      <c r="R229" s="352"/>
      <c r="S229" s="208"/>
      <c r="T229" s="385"/>
      <c r="U229" s="369" t="s">
        <v>172</v>
      </c>
      <c r="V229" s="370"/>
      <c r="W229" s="370"/>
      <c r="X229" s="370"/>
      <c r="Y229" s="370"/>
      <c r="Z229" s="370"/>
      <c r="AA229" s="370"/>
      <c r="AB229" s="370"/>
      <c r="AC229" s="370"/>
      <c r="AD229" s="370"/>
      <c r="AE229" s="370"/>
      <c r="AF229" s="371"/>
      <c r="AG229" s="379"/>
      <c r="AH229" s="344"/>
      <c r="AI229" s="344"/>
      <c r="AJ229" s="345"/>
      <c r="AK229" s="369"/>
      <c r="AL229" s="370"/>
      <c r="AM229" s="372"/>
      <c r="AN229" s="373"/>
      <c r="AO229" s="373"/>
      <c r="AP229" s="373"/>
      <c r="AQ229" s="374"/>
      <c r="AR229" s="342">
        <f>ROUND(ROUND(Q224*AD230,0)*$AI$20,0)</f>
        <v>315</v>
      </c>
      <c r="AS229" s="268"/>
    </row>
    <row r="230" spans="1:45" ht="14.25">
      <c r="A230" s="229">
        <v>71</v>
      </c>
      <c r="B230" s="337">
        <v>8274</v>
      </c>
      <c r="C230" s="254" t="s">
        <v>2469</v>
      </c>
      <c r="D230" s="375"/>
      <c r="E230" s="278"/>
      <c r="F230" s="279"/>
      <c r="G230" s="245"/>
      <c r="H230" s="208"/>
      <c r="I230" s="208"/>
      <c r="J230" s="301"/>
      <c r="K230" s="208"/>
      <c r="L230" s="301"/>
      <c r="M230" s="301"/>
      <c r="N230" s="301"/>
      <c r="O230" s="301"/>
      <c r="P230" s="301"/>
      <c r="Q230" s="352"/>
      <c r="R230" s="352"/>
      <c r="S230" s="208"/>
      <c r="T230" s="385"/>
      <c r="U230" s="379" t="s">
        <v>174</v>
      </c>
      <c r="V230" s="344"/>
      <c r="W230" s="344"/>
      <c r="X230" s="344"/>
      <c r="Y230" s="344"/>
      <c r="Z230" s="344"/>
      <c r="AA230" s="344"/>
      <c r="AB230" s="344"/>
      <c r="AC230" s="214" t="s">
        <v>163</v>
      </c>
      <c r="AD230" s="1541">
        <v>0.96499999999999997</v>
      </c>
      <c r="AE230" s="1541"/>
      <c r="AF230" s="345"/>
      <c r="AG230" s="379"/>
      <c r="AH230" s="344"/>
      <c r="AI230" s="344"/>
      <c r="AJ230" s="345"/>
      <c r="AK230" s="1539" t="s">
        <v>161</v>
      </c>
      <c r="AL230" s="346" t="s">
        <v>162</v>
      </c>
      <c r="AM230" s="347" t="s">
        <v>163</v>
      </c>
      <c r="AN230" s="348">
        <v>0.7</v>
      </c>
      <c r="AO230" s="348"/>
      <c r="AP230" s="348"/>
      <c r="AQ230" s="349"/>
      <c r="AR230" s="350">
        <f>ROUND(ROUND(ROUND(Q224*AD230:AD230,0)*$AI$20,0)*AN230,0)</f>
        <v>221</v>
      </c>
      <c r="AS230" s="268"/>
    </row>
    <row r="231" spans="1:45" ht="14.25">
      <c r="A231" s="243">
        <v>71</v>
      </c>
      <c r="B231" s="351" t="s">
        <v>2470</v>
      </c>
      <c r="C231" s="244" t="s">
        <v>2471</v>
      </c>
      <c r="D231" s="375"/>
      <c r="E231" s="278"/>
      <c r="F231" s="279"/>
      <c r="G231" s="245"/>
      <c r="H231" s="208"/>
      <c r="I231" s="208"/>
      <c r="J231" s="301"/>
      <c r="K231" s="208"/>
      <c r="L231" s="301"/>
      <c r="M231" s="301"/>
      <c r="N231" s="301"/>
      <c r="O231" s="301"/>
      <c r="P231" s="301"/>
      <c r="Q231" s="352"/>
      <c r="R231" s="352"/>
      <c r="S231" s="208"/>
      <c r="T231" s="385"/>
      <c r="U231" s="245"/>
      <c r="V231" s="344"/>
      <c r="W231" s="344"/>
      <c r="X231" s="344"/>
      <c r="Y231" s="344"/>
      <c r="Z231" s="344"/>
      <c r="AA231" s="344"/>
      <c r="AB231" s="344"/>
      <c r="AC231" s="344"/>
      <c r="AD231" s="344"/>
      <c r="AE231" s="344"/>
      <c r="AF231" s="345"/>
      <c r="AG231" s="379"/>
      <c r="AH231" s="344"/>
      <c r="AI231" s="344"/>
      <c r="AJ231" s="345"/>
      <c r="AK231" s="1540"/>
      <c r="AL231" s="353" t="s">
        <v>165</v>
      </c>
      <c r="AM231" s="354" t="s">
        <v>163</v>
      </c>
      <c r="AN231" s="355">
        <v>0.5</v>
      </c>
      <c r="AO231" s="356"/>
      <c r="AP231" s="356"/>
      <c r="AQ231" s="395"/>
      <c r="AR231" s="358">
        <f>ROUND(ROUND(ROUND(Q224*AD230,0)*$AI$20,0)*AN231,0)</f>
        <v>158</v>
      </c>
      <c r="AS231" s="268"/>
    </row>
    <row r="232" spans="1:45" ht="14.25">
      <c r="A232" s="243">
        <v>71</v>
      </c>
      <c r="B232" s="351" t="s">
        <v>2472</v>
      </c>
      <c r="C232" s="244" t="s">
        <v>2473</v>
      </c>
      <c r="D232" s="375"/>
      <c r="E232" s="278"/>
      <c r="F232" s="279"/>
      <c r="G232" s="245"/>
      <c r="H232" s="208"/>
      <c r="I232" s="208"/>
      <c r="J232" s="301"/>
      <c r="K232" s="208"/>
      <c r="L232" s="301"/>
      <c r="M232" s="301"/>
      <c r="N232" s="301"/>
      <c r="O232" s="301"/>
      <c r="P232" s="301"/>
      <c r="Q232" s="352"/>
      <c r="R232" s="352"/>
      <c r="S232" s="208"/>
      <c r="T232" s="385"/>
      <c r="U232" s="245"/>
      <c r="V232" s="344"/>
      <c r="W232" s="344"/>
      <c r="X232" s="344"/>
      <c r="Y232" s="344"/>
      <c r="Z232" s="344"/>
      <c r="AA232" s="344"/>
      <c r="AB232" s="344"/>
      <c r="AC232" s="344"/>
      <c r="AD232" s="344"/>
      <c r="AE232" s="344"/>
      <c r="AF232" s="345"/>
      <c r="AG232" s="379"/>
      <c r="AH232" s="344"/>
      <c r="AI232" s="344"/>
      <c r="AJ232" s="345"/>
      <c r="AK232" s="364"/>
      <c r="AL232" s="396"/>
      <c r="AM232" s="362"/>
      <c r="AN232" s="356"/>
      <c r="AO232" s="1533" t="s">
        <v>167</v>
      </c>
      <c r="AP232" s="362">
        <v>5</v>
      </c>
      <c r="AQ232" s="363" t="s">
        <v>168</v>
      </c>
      <c r="AR232" s="358">
        <f>ROUND(ROUND(Q224*AD230,0)*$AI$20,0)-AP232</f>
        <v>310</v>
      </c>
      <c r="AS232" s="268"/>
    </row>
    <row r="233" spans="1:45" ht="14.25">
      <c r="A233" s="243">
        <v>71</v>
      </c>
      <c r="B233" s="351" t="s">
        <v>2474</v>
      </c>
      <c r="C233" s="244" t="s">
        <v>2475</v>
      </c>
      <c r="D233" s="375"/>
      <c r="E233" s="278"/>
      <c r="F233" s="279"/>
      <c r="G233" s="245"/>
      <c r="H233" s="208"/>
      <c r="I233" s="208"/>
      <c r="J233" s="301"/>
      <c r="K233" s="208"/>
      <c r="L233" s="301"/>
      <c r="M233" s="301"/>
      <c r="N233" s="301"/>
      <c r="O233" s="301"/>
      <c r="P233" s="301"/>
      <c r="Q233" s="352"/>
      <c r="R233" s="352"/>
      <c r="S233" s="208"/>
      <c r="T233" s="385"/>
      <c r="U233" s="245"/>
      <c r="V233" s="344"/>
      <c r="W233" s="344"/>
      <c r="X233" s="344"/>
      <c r="Y233" s="344"/>
      <c r="Z233" s="344"/>
      <c r="AA233" s="344"/>
      <c r="AB233" s="344"/>
      <c r="AC233" s="344"/>
      <c r="AD233" s="344"/>
      <c r="AE233" s="344"/>
      <c r="AF233" s="345"/>
      <c r="AG233" s="379"/>
      <c r="AH233" s="344"/>
      <c r="AI233" s="344"/>
      <c r="AJ233" s="345"/>
      <c r="AK233" s="1536" t="s">
        <v>161</v>
      </c>
      <c r="AL233" s="364" t="s">
        <v>162</v>
      </c>
      <c r="AM233" s="362" t="s">
        <v>163</v>
      </c>
      <c r="AN233" s="356">
        <v>0.7</v>
      </c>
      <c r="AO233" s="1534"/>
      <c r="AP233" s="365"/>
      <c r="AQ233" s="366"/>
      <c r="AR233" s="358">
        <f>ROUND(ROUND(ROUND(Q224*AD230,0)*$AI$20,0)*AN233,0)-AP232</f>
        <v>216</v>
      </c>
      <c r="AS233" s="268"/>
    </row>
    <row r="234" spans="1:45" ht="14.25">
      <c r="A234" s="243">
        <v>71</v>
      </c>
      <c r="B234" s="351" t="s">
        <v>2476</v>
      </c>
      <c r="C234" s="244" t="s">
        <v>2477</v>
      </c>
      <c r="D234" s="375"/>
      <c r="E234" s="278"/>
      <c r="F234" s="279"/>
      <c r="G234" s="245"/>
      <c r="H234" s="208"/>
      <c r="I234" s="208"/>
      <c r="J234" s="301"/>
      <c r="K234" s="208"/>
      <c r="L234" s="301"/>
      <c r="M234" s="301"/>
      <c r="N234" s="301"/>
      <c r="O234" s="301"/>
      <c r="P234" s="301"/>
      <c r="Q234" s="352"/>
      <c r="R234" s="352"/>
      <c r="S234" s="208"/>
      <c r="T234" s="385"/>
      <c r="U234" s="245"/>
      <c r="V234" s="344"/>
      <c r="W234" s="344"/>
      <c r="X234" s="344"/>
      <c r="Y234" s="344"/>
      <c r="Z234" s="344"/>
      <c r="AA234" s="344"/>
      <c r="AB234" s="344"/>
      <c r="AC234" s="344"/>
      <c r="AD234" s="344"/>
      <c r="AE234" s="344"/>
      <c r="AF234" s="345"/>
      <c r="AG234" s="379"/>
      <c r="AH234" s="344"/>
      <c r="AI234" s="344"/>
      <c r="AJ234" s="345"/>
      <c r="AK234" s="1537"/>
      <c r="AL234" s="353" t="s">
        <v>165</v>
      </c>
      <c r="AM234" s="354" t="s">
        <v>163</v>
      </c>
      <c r="AN234" s="355">
        <v>0.5</v>
      </c>
      <c r="AO234" s="1535"/>
      <c r="AP234" s="367"/>
      <c r="AQ234" s="368"/>
      <c r="AR234" s="358">
        <f>ROUND(ROUND(ROUND(Q224*AD230,0)*$AI$20,0)*AN234,0)-AP232</f>
        <v>153</v>
      </c>
      <c r="AS234" s="268"/>
    </row>
    <row r="235" spans="1:45" ht="14.25">
      <c r="A235" s="229">
        <v>71</v>
      </c>
      <c r="B235" s="337">
        <v>8281</v>
      </c>
      <c r="C235" s="254" t="s">
        <v>2478</v>
      </c>
      <c r="D235" s="375"/>
      <c r="E235" s="278"/>
      <c r="F235" s="279"/>
      <c r="G235" s="231" t="s">
        <v>416</v>
      </c>
      <c r="H235" s="232"/>
      <c r="I235" s="232"/>
      <c r="J235" s="334"/>
      <c r="K235" s="232"/>
      <c r="L235" s="334"/>
      <c r="M235" s="334"/>
      <c r="N235" s="334"/>
      <c r="O235" s="334"/>
      <c r="P235" s="334"/>
      <c r="Q235" s="390"/>
      <c r="R235" s="390"/>
      <c r="S235" s="232"/>
      <c r="T235" s="232"/>
      <c r="U235" s="231"/>
      <c r="V235" s="338"/>
      <c r="W235" s="338"/>
      <c r="X235" s="338"/>
      <c r="Y235" s="338"/>
      <c r="Z235" s="338"/>
      <c r="AA235" s="338"/>
      <c r="AB235" s="338"/>
      <c r="AC235" s="338"/>
      <c r="AD235" s="338"/>
      <c r="AE235" s="338"/>
      <c r="AF235" s="339"/>
      <c r="AG235" s="611"/>
      <c r="AH235" s="392"/>
      <c r="AI235" s="392"/>
      <c r="AJ235" s="393"/>
      <c r="AK235" s="340"/>
      <c r="AL235" s="338"/>
      <c r="AM235" s="334"/>
      <c r="AN235" s="383"/>
      <c r="AO235" s="383"/>
      <c r="AP235" s="383"/>
      <c r="AQ235" s="384"/>
      <c r="AR235" s="342">
        <f>ROUND(Q236*$AI$20,0)</f>
        <v>324</v>
      </c>
      <c r="AS235" s="268"/>
    </row>
    <row r="236" spans="1:45" ht="14.25">
      <c r="A236" s="229">
        <v>71</v>
      </c>
      <c r="B236" s="337">
        <v>8282</v>
      </c>
      <c r="C236" s="254" t="s">
        <v>2479</v>
      </c>
      <c r="D236" s="375"/>
      <c r="E236" s="278"/>
      <c r="F236" s="279"/>
      <c r="G236" s="245"/>
      <c r="H236" s="208"/>
      <c r="I236" s="208"/>
      <c r="J236" s="301"/>
      <c r="K236" s="208"/>
      <c r="L236" s="301"/>
      <c r="M236" s="301"/>
      <c r="N236" s="301"/>
      <c r="O236" s="301"/>
      <c r="P236" s="301"/>
      <c r="Q236" s="1538">
        <f>'26障害児入所施設(基本１） '!$Q$236</f>
        <v>463</v>
      </c>
      <c r="R236" s="1538"/>
      <c r="S236" s="208" t="s">
        <v>18</v>
      </c>
      <c r="T236" s="385"/>
      <c r="U236" s="245"/>
      <c r="V236" s="344"/>
      <c r="W236" s="344"/>
      <c r="X236" s="344"/>
      <c r="Y236" s="344"/>
      <c r="Z236" s="344"/>
      <c r="AA236" s="344"/>
      <c r="AB236" s="344"/>
      <c r="AC236" s="344"/>
      <c r="AD236" s="344"/>
      <c r="AE236" s="344"/>
      <c r="AF236" s="345"/>
      <c r="AG236" s="379"/>
      <c r="AH236" s="344"/>
      <c r="AI236" s="344"/>
      <c r="AJ236" s="345"/>
      <c r="AK236" s="1539" t="s">
        <v>161</v>
      </c>
      <c r="AL236" s="346" t="s">
        <v>162</v>
      </c>
      <c r="AM236" s="347" t="s">
        <v>163</v>
      </c>
      <c r="AN236" s="348">
        <v>0.7</v>
      </c>
      <c r="AO236" s="348"/>
      <c r="AP236" s="348"/>
      <c r="AQ236" s="349"/>
      <c r="AR236" s="350">
        <f>ROUND(ROUND(Q236*$AI$20,0)*AN236,0)</f>
        <v>227</v>
      </c>
      <c r="AS236" s="268"/>
    </row>
    <row r="237" spans="1:45" ht="14.25">
      <c r="A237" s="243">
        <v>71</v>
      </c>
      <c r="B237" s="351" t="s">
        <v>2480</v>
      </c>
      <c r="C237" s="244" t="s">
        <v>2481</v>
      </c>
      <c r="D237" s="375"/>
      <c r="E237" s="278"/>
      <c r="F237" s="279"/>
      <c r="G237" s="245"/>
      <c r="H237" s="208"/>
      <c r="I237" s="208"/>
      <c r="J237" s="301"/>
      <c r="K237" s="208"/>
      <c r="L237" s="301"/>
      <c r="M237" s="301"/>
      <c r="N237" s="301"/>
      <c r="O237" s="301"/>
      <c r="P237" s="301"/>
      <c r="Q237" s="352"/>
      <c r="R237" s="352"/>
      <c r="S237" s="208"/>
      <c r="T237" s="385"/>
      <c r="U237" s="245"/>
      <c r="V237" s="344"/>
      <c r="W237" s="344"/>
      <c r="X237" s="344"/>
      <c r="Y237" s="344"/>
      <c r="Z237" s="344"/>
      <c r="AA237" s="344"/>
      <c r="AB237" s="344"/>
      <c r="AC237" s="344"/>
      <c r="AD237" s="344"/>
      <c r="AE237" s="344"/>
      <c r="AF237" s="345"/>
      <c r="AG237" s="379"/>
      <c r="AH237" s="344"/>
      <c r="AI237" s="344"/>
      <c r="AJ237" s="345"/>
      <c r="AK237" s="1540"/>
      <c r="AL237" s="353" t="s">
        <v>165</v>
      </c>
      <c r="AM237" s="354" t="s">
        <v>163</v>
      </c>
      <c r="AN237" s="355">
        <v>0.5</v>
      </c>
      <c r="AO237" s="356"/>
      <c r="AP237" s="356"/>
      <c r="AQ237" s="395"/>
      <c r="AR237" s="358">
        <f>ROUND(ROUND(Q236*$AI$20,0)*AN237,0)</f>
        <v>162</v>
      </c>
      <c r="AS237" s="268"/>
    </row>
    <row r="238" spans="1:45" ht="14.25">
      <c r="A238" s="243">
        <v>71</v>
      </c>
      <c r="B238" s="351" t="s">
        <v>2482</v>
      </c>
      <c r="C238" s="244" t="s">
        <v>2483</v>
      </c>
      <c r="D238" s="375"/>
      <c r="E238" s="278"/>
      <c r="F238" s="279"/>
      <c r="G238" s="245"/>
      <c r="H238" s="208"/>
      <c r="I238" s="208"/>
      <c r="J238" s="301"/>
      <c r="K238" s="208"/>
      <c r="L238" s="301"/>
      <c r="M238" s="301"/>
      <c r="N238" s="301"/>
      <c r="O238" s="301"/>
      <c r="P238" s="301"/>
      <c r="Q238" s="352"/>
      <c r="R238" s="352"/>
      <c r="S238" s="208"/>
      <c r="T238" s="385"/>
      <c r="U238" s="245"/>
      <c r="V238" s="344"/>
      <c r="W238" s="344"/>
      <c r="X238" s="344"/>
      <c r="Y238" s="344"/>
      <c r="Z238" s="344"/>
      <c r="AA238" s="344"/>
      <c r="AB238" s="344"/>
      <c r="AC238" s="344"/>
      <c r="AD238" s="344"/>
      <c r="AE238" s="344"/>
      <c r="AF238" s="345"/>
      <c r="AG238" s="379"/>
      <c r="AH238" s="344"/>
      <c r="AI238" s="344"/>
      <c r="AJ238" s="345"/>
      <c r="AK238" s="364"/>
      <c r="AL238" s="396"/>
      <c r="AM238" s="362"/>
      <c r="AN238" s="356"/>
      <c r="AO238" s="1533" t="s">
        <v>167</v>
      </c>
      <c r="AP238" s="362">
        <v>5</v>
      </c>
      <c r="AQ238" s="363" t="s">
        <v>168</v>
      </c>
      <c r="AR238" s="358">
        <f>ROUND(Q236*$AI$20,0)-AP238</f>
        <v>319</v>
      </c>
      <c r="AS238" s="268"/>
    </row>
    <row r="239" spans="1:45" ht="14.25">
      <c r="A239" s="243">
        <v>71</v>
      </c>
      <c r="B239" s="351" t="s">
        <v>2484</v>
      </c>
      <c r="C239" s="244" t="s">
        <v>2485</v>
      </c>
      <c r="D239" s="375"/>
      <c r="E239" s="278"/>
      <c r="F239" s="279"/>
      <c r="G239" s="245"/>
      <c r="H239" s="208"/>
      <c r="I239" s="208"/>
      <c r="J239" s="301"/>
      <c r="K239" s="208"/>
      <c r="L239" s="301"/>
      <c r="M239" s="301"/>
      <c r="N239" s="301"/>
      <c r="O239" s="301"/>
      <c r="P239" s="301"/>
      <c r="Q239" s="352"/>
      <c r="R239" s="352"/>
      <c r="S239" s="208"/>
      <c r="T239" s="385"/>
      <c r="U239" s="245"/>
      <c r="V239" s="344"/>
      <c r="W239" s="344"/>
      <c r="X239" s="344"/>
      <c r="Y239" s="344"/>
      <c r="Z239" s="344"/>
      <c r="AA239" s="344"/>
      <c r="AB239" s="344"/>
      <c r="AC239" s="344"/>
      <c r="AD239" s="344"/>
      <c r="AE239" s="344"/>
      <c r="AF239" s="345"/>
      <c r="AG239" s="379"/>
      <c r="AH239" s="344"/>
      <c r="AI239" s="344"/>
      <c r="AJ239" s="345"/>
      <c r="AK239" s="1536" t="s">
        <v>161</v>
      </c>
      <c r="AL239" s="364" t="s">
        <v>162</v>
      </c>
      <c r="AM239" s="362" t="s">
        <v>163</v>
      </c>
      <c r="AN239" s="356">
        <v>0.7</v>
      </c>
      <c r="AO239" s="1534"/>
      <c r="AP239" s="365"/>
      <c r="AQ239" s="366"/>
      <c r="AR239" s="358">
        <f>ROUND(ROUND(Q236*$AI$20,0)*AN239,0)-AP238</f>
        <v>222</v>
      </c>
      <c r="AS239" s="268"/>
    </row>
    <row r="240" spans="1:45" ht="14.25">
      <c r="A240" s="243">
        <v>71</v>
      </c>
      <c r="B240" s="351" t="s">
        <v>2486</v>
      </c>
      <c r="C240" s="244" t="s">
        <v>2487</v>
      </c>
      <c r="D240" s="375"/>
      <c r="E240" s="278"/>
      <c r="F240" s="279"/>
      <c r="G240" s="245"/>
      <c r="H240" s="208"/>
      <c r="I240" s="208"/>
      <c r="J240" s="301"/>
      <c r="K240" s="208"/>
      <c r="L240" s="301"/>
      <c r="M240" s="301"/>
      <c r="N240" s="301"/>
      <c r="O240" s="301"/>
      <c r="P240" s="301"/>
      <c r="Q240" s="352"/>
      <c r="R240" s="352"/>
      <c r="S240" s="208"/>
      <c r="T240" s="385"/>
      <c r="U240" s="281"/>
      <c r="V240" s="380"/>
      <c r="W240" s="380"/>
      <c r="X240" s="380"/>
      <c r="Y240" s="380"/>
      <c r="Z240" s="380"/>
      <c r="AA240" s="380"/>
      <c r="AB240" s="380"/>
      <c r="AC240" s="380"/>
      <c r="AD240" s="380"/>
      <c r="AE240" s="380"/>
      <c r="AF240" s="381"/>
      <c r="AG240" s="379"/>
      <c r="AH240" s="344"/>
      <c r="AI240" s="344"/>
      <c r="AJ240" s="345"/>
      <c r="AK240" s="1537"/>
      <c r="AL240" s="353" t="s">
        <v>165</v>
      </c>
      <c r="AM240" s="354" t="s">
        <v>163</v>
      </c>
      <c r="AN240" s="355">
        <v>0.5</v>
      </c>
      <c r="AO240" s="1535"/>
      <c r="AP240" s="367"/>
      <c r="AQ240" s="368"/>
      <c r="AR240" s="358">
        <f>ROUND(ROUND(Q236*$AI$20,0)*AN240,0)-AP238</f>
        <v>157</v>
      </c>
      <c r="AS240" s="268"/>
    </row>
    <row r="241" spans="1:45" ht="14.25">
      <c r="A241" s="229">
        <v>71</v>
      </c>
      <c r="B241" s="337">
        <v>8283</v>
      </c>
      <c r="C241" s="254" t="s">
        <v>2488</v>
      </c>
      <c r="D241" s="375"/>
      <c r="E241" s="278"/>
      <c r="F241" s="279"/>
      <c r="G241" s="245"/>
      <c r="H241" s="208"/>
      <c r="I241" s="208"/>
      <c r="J241" s="301"/>
      <c r="K241" s="208"/>
      <c r="L241" s="301"/>
      <c r="M241" s="301"/>
      <c r="N241" s="301"/>
      <c r="O241" s="301"/>
      <c r="P241" s="301"/>
      <c r="Q241" s="352"/>
      <c r="R241" s="352"/>
      <c r="S241" s="208"/>
      <c r="T241" s="385"/>
      <c r="U241" s="379" t="s">
        <v>172</v>
      </c>
      <c r="V241" s="344"/>
      <c r="W241" s="344"/>
      <c r="X241" s="344"/>
      <c r="Y241" s="344"/>
      <c r="Z241" s="344"/>
      <c r="AA241" s="344"/>
      <c r="AB241" s="344"/>
      <c r="AC241" s="344"/>
      <c r="AD241" s="344"/>
      <c r="AE241" s="344"/>
      <c r="AF241" s="345"/>
      <c r="AG241" s="379"/>
      <c r="AH241" s="344"/>
      <c r="AI241" s="344"/>
      <c r="AJ241" s="345"/>
      <c r="AK241" s="369"/>
      <c r="AL241" s="370"/>
      <c r="AM241" s="372"/>
      <c r="AN241" s="373"/>
      <c r="AO241" s="373"/>
      <c r="AP241" s="373"/>
      <c r="AQ241" s="374"/>
      <c r="AR241" s="342">
        <f>ROUND(ROUND(Q236*AD242,0)*$AI$20,0)</f>
        <v>313</v>
      </c>
      <c r="AS241" s="268"/>
    </row>
    <row r="242" spans="1:45" ht="14.25">
      <c r="A242" s="229">
        <v>71</v>
      </c>
      <c r="B242" s="337">
        <v>8284</v>
      </c>
      <c r="C242" s="254" t="s">
        <v>2489</v>
      </c>
      <c r="D242" s="375"/>
      <c r="E242" s="278"/>
      <c r="F242" s="279"/>
      <c r="G242" s="245"/>
      <c r="H242" s="208"/>
      <c r="I242" s="208"/>
      <c r="J242" s="301"/>
      <c r="K242" s="208"/>
      <c r="L242" s="301"/>
      <c r="M242" s="301"/>
      <c r="N242" s="301"/>
      <c r="O242" s="301"/>
      <c r="P242" s="301"/>
      <c r="Q242" s="352"/>
      <c r="R242" s="352"/>
      <c r="S242" s="208"/>
      <c r="T242" s="385"/>
      <c r="U242" s="379" t="s">
        <v>174</v>
      </c>
      <c r="V242" s="344"/>
      <c r="W242" s="344"/>
      <c r="X242" s="344"/>
      <c r="Y242" s="344"/>
      <c r="Z242" s="344"/>
      <c r="AA242" s="344"/>
      <c r="AB242" s="344"/>
      <c r="AC242" s="214" t="s">
        <v>163</v>
      </c>
      <c r="AD242" s="1541">
        <v>0.96499999999999997</v>
      </c>
      <c r="AE242" s="1541"/>
      <c r="AF242" s="345"/>
      <c r="AG242" s="379"/>
      <c r="AH242" s="344"/>
      <c r="AI242" s="344"/>
      <c r="AJ242" s="345"/>
      <c r="AK242" s="1539" t="s">
        <v>161</v>
      </c>
      <c r="AL242" s="346" t="s">
        <v>162</v>
      </c>
      <c r="AM242" s="347" t="s">
        <v>163</v>
      </c>
      <c r="AN242" s="348">
        <v>0.7</v>
      </c>
      <c r="AO242" s="348"/>
      <c r="AP242" s="348"/>
      <c r="AQ242" s="349"/>
      <c r="AR242" s="350">
        <f>ROUND(ROUND(ROUND(Q236*AD242:AD242,0)*$AI$20,0)*AN242,0)</f>
        <v>219</v>
      </c>
      <c r="AS242" s="268"/>
    </row>
    <row r="243" spans="1:45" ht="14.25">
      <c r="A243" s="243">
        <v>71</v>
      </c>
      <c r="B243" s="351" t="s">
        <v>2490</v>
      </c>
      <c r="C243" s="244" t="s">
        <v>2491</v>
      </c>
      <c r="D243" s="375"/>
      <c r="E243" s="278"/>
      <c r="F243" s="279"/>
      <c r="G243" s="245"/>
      <c r="H243" s="208"/>
      <c r="I243" s="208"/>
      <c r="J243" s="301"/>
      <c r="K243" s="208"/>
      <c r="L243" s="301"/>
      <c r="M243" s="301"/>
      <c r="N243" s="301"/>
      <c r="O243" s="301"/>
      <c r="P243" s="301"/>
      <c r="Q243" s="352"/>
      <c r="R243" s="352"/>
      <c r="S243" s="208"/>
      <c r="T243" s="385"/>
      <c r="U243" s="245"/>
      <c r="V243" s="344"/>
      <c r="W243" s="344"/>
      <c r="X243" s="344"/>
      <c r="Y243" s="344"/>
      <c r="Z243" s="344"/>
      <c r="AA243" s="344"/>
      <c r="AB243" s="344"/>
      <c r="AC243" s="344"/>
      <c r="AD243" s="344"/>
      <c r="AE243" s="344"/>
      <c r="AF243" s="345"/>
      <c r="AG243" s="379"/>
      <c r="AH243" s="344"/>
      <c r="AI243" s="344"/>
      <c r="AJ243" s="345"/>
      <c r="AK243" s="1540"/>
      <c r="AL243" s="353" t="s">
        <v>165</v>
      </c>
      <c r="AM243" s="354" t="s">
        <v>163</v>
      </c>
      <c r="AN243" s="355">
        <v>0.5</v>
      </c>
      <c r="AO243" s="356"/>
      <c r="AP243" s="356"/>
      <c r="AQ243" s="395"/>
      <c r="AR243" s="358">
        <f>ROUND(ROUND(ROUND(Q236*AD242,0)*$AI$20,0)*AN243,0)</f>
        <v>157</v>
      </c>
      <c r="AS243" s="268"/>
    </row>
    <row r="244" spans="1:45" ht="14.25">
      <c r="A244" s="243">
        <v>71</v>
      </c>
      <c r="B244" s="351" t="s">
        <v>2492</v>
      </c>
      <c r="C244" s="244" t="s">
        <v>2493</v>
      </c>
      <c r="D244" s="375"/>
      <c r="E244" s="278"/>
      <c r="F244" s="279"/>
      <c r="G244" s="245"/>
      <c r="H244" s="208"/>
      <c r="I244" s="208"/>
      <c r="J244" s="301"/>
      <c r="K244" s="208"/>
      <c r="L244" s="301"/>
      <c r="M244" s="301"/>
      <c r="N244" s="301"/>
      <c r="O244" s="301"/>
      <c r="P244" s="301"/>
      <c r="Q244" s="352"/>
      <c r="R244" s="352"/>
      <c r="S244" s="208"/>
      <c r="T244" s="385"/>
      <c r="U244" s="245"/>
      <c r="V244" s="344"/>
      <c r="W244" s="344"/>
      <c r="X244" s="344"/>
      <c r="Y244" s="344"/>
      <c r="Z244" s="344"/>
      <c r="AA244" s="344"/>
      <c r="AB244" s="344"/>
      <c r="AC244" s="344"/>
      <c r="AD244" s="344"/>
      <c r="AE244" s="344"/>
      <c r="AF244" s="345"/>
      <c r="AG244" s="379"/>
      <c r="AH244" s="344"/>
      <c r="AI244" s="344"/>
      <c r="AJ244" s="345"/>
      <c r="AK244" s="364"/>
      <c r="AL244" s="396"/>
      <c r="AM244" s="362"/>
      <c r="AN244" s="356"/>
      <c r="AO244" s="1533" t="s">
        <v>167</v>
      </c>
      <c r="AP244" s="362">
        <v>5</v>
      </c>
      <c r="AQ244" s="363" t="s">
        <v>168</v>
      </c>
      <c r="AR244" s="358">
        <f>ROUND(ROUND(Q236*AD242,0)*$AI$20,0)-AP244</f>
        <v>308</v>
      </c>
      <c r="AS244" s="268"/>
    </row>
    <row r="245" spans="1:45" ht="14.25">
      <c r="A245" s="243">
        <v>71</v>
      </c>
      <c r="B245" s="351" t="s">
        <v>2494</v>
      </c>
      <c r="C245" s="244" t="s">
        <v>2495</v>
      </c>
      <c r="D245" s="375"/>
      <c r="E245" s="278"/>
      <c r="F245" s="279"/>
      <c r="G245" s="245"/>
      <c r="H245" s="208"/>
      <c r="I245" s="208"/>
      <c r="J245" s="301"/>
      <c r="K245" s="208"/>
      <c r="L245" s="301"/>
      <c r="M245" s="301"/>
      <c r="N245" s="301"/>
      <c r="O245" s="301"/>
      <c r="P245" s="301"/>
      <c r="Q245" s="352"/>
      <c r="R245" s="352"/>
      <c r="S245" s="208"/>
      <c r="T245" s="385"/>
      <c r="U245" s="245"/>
      <c r="V245" s="344"/>
      <c r="W245" s="344"/>
      <c r="X245" s="344"/>
      <c r="Y245" s="344"/>
      <c r="Z245" s="344"/>
      <c r="AA245" s="344"/>
      <c r="AB245" s="344"/>
      <c r="AC245" s="344"/>
      <c r="AD245" s="344"/>
      <c r="AE245" s="344"/>
      <c r="AF245" s="345"/>
      <c r="AG245" s="379"/>
      <c r="AH245" s="344"/>
      <c r="AI245" s="344"/>
      <c r="AJ245" s="345"/>
      <c r="AK245" s="1536" t="s">
        <v>161</v>
      </c>
      <c r="AL245" s="364" t="s">
        <v>162</v>
      </c>
      <c r="AM245" s="362" t="s">
        <v>163</v>
      </c>
      <c r="AN245" s="356">
        <v>0.7</v>
      </c>
      <c r="AO245" s="1534"/>
      <c r="AP245" s="365"/>
      <c r="AQ245" s="366"/>
      <c r="AR245" s="358">
        <f>ROUND(ROUND(ROUND(Q236*AD242,0)*$AI$20,0)*AN245,0)-AP244</f>
        <v>214</v>
      </c>
      <c r="AS245" s="268"/>
    </row>
    <row r="246" spans="1:45" ht="14.25">
      <c r="A246" s="243">
        <v>71</v>
      </c>
      <c r="B246" s="351" t="s">
        <v>2496</v>
      </c>
      <c r="C246" s="244" t="s">
        <v>2497</v>
      </c>
      <c r="D246" s="375"/>
      <c r="E246" s="278"/>
      <c r="F246" s="279"/>
      <c r="G246" s="281"/>
      <c r="H246" s="216"/>
      <c r="I246" s="216"/>
      <c r="J246" s="304"/>
      <c r="K246" s="216"/>
      <c r="L246" s="304"/>
      <c r="M246" s="304"/>
      <c r="N246" s="304"/>
      <c r="O246" s="304"/>
      <c r="P246" s="304"/>
      <c r="Q246" s="387"/>
      <c r="R246" s="387"/>
      <c r="S246" s="216"/>
      <c r="T246" s="226"/>
      <c r="U246" s="281"/>
      <c r="V246" s="380"/>
      <c r="W246" s="380"/>
      <c r="X246" s="380"/>
      <c r="Y246" s="380"/>
      <c r="Z246" s="380"/>
      <c r="AA246" s="380"/>
      <c r="AB246" s="380"/>
      <c r="AC246" s="380"/>
      <c r="AD246" s="380"/>
      <c r="AE246" s="380"/>
      <c r="AF246" s="381"/>
      <c r="AG246" s="379"/>
      <c r="AH246" s="344"/>
      <c r="AI246" s="344"/>
      <c r="AJ246" s="345"/>
      <c r="AK246" s="1537"/>
      <c r="AL246" s="353" t="s">
        <v>165</v>
      </c>
      <c r="AM246" s="354" t="s">
        <v>163</v>
      </c>
      <c r="AN246" s="355">
        <v>0.5</v>
      </c>
      <c r="AO246" s="1535"/>
      <c r="AP246" s="367"/>
      <c r="AQ246" s="368"/>
      <c r="AR246" s="391">
        <f>ROUND(ROUND(ROUND(Q236*AD242,0)*$AI$20,0)*AN246,0)-AP244</f>
        <v>152</v>
      </c>
      <c r="AS246" s="268"/>
    </row>
    <row r="247" spans="1:45" ht="14.25">
      <c r="A247" s="229">
        <v>71</v>
      </c>
      <c r="B247" s="337">
        <v>8291</v>
      </c>
      <c r="C247" s="254" t="s">
        <v>2498</v>
      </c>
      <c r="D247" s="375"/>
      <c r="E247" s="278"/>
      <c r="F247" s="279"/>
      <c r="G247" s="245" t="s">
        <v>429</v>
      </c>
      <c r="H247" s="208"/>
      <c r="I247" s="208"/>
      <c r="J247" s="301"/>
      <c r="K247" s="208"/>
      <c r="L247" s="301"/>
      <c r="M247" s="301"/>
      <c r="N247" s="301"/>
      <c r="O247" s="301"/>
      <c r="P247" s="301"/>
      <c r="Q247" s="352"/>
      <c r="R247" s="352"/>
      <c r="S247" s="208"/>
      <c r="T247" s="208"/>
      <c r="U247" s="245"/>
      <c r="V247" s="392"/>
      <c r="W247" s="392"/>
      <c r="X247" s="392"/>
      <c r="Y247" s="392"/>
      <c r="Z247" s="392"/>
      <c r="AA247" s="392"/>
      <c r="AB247" s="392"/>
      <c r="AC247" s="392"/>
      <c r="AD247" s="392"/>
      <c r="AE247" s="392"/>
      <c r="AF247" s="393"/>
      <c r="AG247" s="611"/>
      <c r="AH247" s="392"/>
      <c r="AI247" s="392"/>
      <c r="AJ247" s="393"/>
      <c r="AK247" s="340"/>
      <c r="AL247" s="338"/>
      <c r="AM247" s="334"/>
      <c r="AN247" s="383"/>
      <c r="AO247" s="383"/>
      <c r="AP247" s="383"/>
      <c r="AQ247" s="384"/>
      <c r="AR247" s="342">
        <f>ROUND(Q248*$AI$20,0)</f>
        <v>321</v>
      </c>
      <c r="AS247" s="268"/>
    </row>
    <row r="248" spans="1:45" ht="14.25">
      <c r="A248" s="229">
        <v>71</v>
      </c>
      <c r="B248" s="337">
        <v>8292</v>
      </c>
      <c r="C248" s="254" t="s">
        <v>2499</v>
      </c>
      <c r="D248" s="375"/>
      <c r="E248" s="278"/>
      <c r="F248" s="279"/>
      <c r="G248" s="245"/>
      <c r="H248" s="208"/>
      <c r="I248" s="208"/>
      <c r="J248" s="301"/>
      <c r="K248" s="208"/>
      <c r="L248" s="301"/>
      <c r="M248" s="301"/>
      <c r="N248" s="301"/>
      <c r="O248" s="301"/>
      <c r="P248" s="301"/>
      <c r="Q248" s="1538">
        <f>'26障害児入所施設(基本１） '!$Q$248</f>
        <v>459</v>
      </c>
      <c r="R248" s="1538"/>
      <c r="S248" s="208" t="s">
        <v>18</v>
      </c>
      <c r="T248" s="385"/>
      <c r="U248" s="343"/>
      <c r="V248" s="344"/>
      <c r="W248" s="344"/>
      <c r="X248" s="344"/>
      <c r="Y248" s="344"/>
      <c r="Z248" s="344"/>
      <c r="AA248" s="344"/>
      <c r="AB248" s="344"/>
      <c r="AC248" s="344"/>
      <c r="AD248" s="344"/>
      <c r="AE248" s="344"/>
      <c r="AF248" s="345"/>
      <c r="AG248" s="379"/>
      <c r="AH248" s="344"/>
      <c r="AI248" s="344"/>
      <c r="AJ248" s="345"/>
      <c r="AK248" s="1539" t="s">
        <v>161</v>
      </c>
      <c r="AL248" s="346" t="s">
        <v>162</v>
      </c>
      <c r="AM248" s="347" t="s">
        <v>163</v>
      </c>
      <c r="AN248" s="348">
        <v>0.7</v>
      </c>
      <c r="AO248" s="348"/>
      <c r="AP248" s="348"/>
      <c r="AQ248" s="349"/>
      <c r="AR248" s="350">
        <f>ROUND(ROUND(Q248*$AI$20,0)*AN248,0)</f>
        <v>225</v>
      </c>
      <c r="AS248" s="268"/>
    </row>
    <row r="249" spans="1:45" ht="14.25">
      <c r="A249" s="243">
        <v>71</v>
      </c>
      <c r="B249" s="351" t="s">
        <v>2500</v>
      </c>
      <c r="C249" s="244" t="s">
        <v>2501</v>
      </c>
      <c r="D249" s="375"/>
      <c r="E249" s="278"/>
      <c r="F249" s="279"/>
      <c r="G249" s="245"/>
      <c r="H249" s="208"/>
      <c r="I249" s="208"/>
      <c r="J249" s="301"/>
      <c r="K249" s="208"/>
      <c r="L249" s="301"/>
      <c r="M249" s="301"/>
      <c r="N249" s="301"/>
      <c r="O249" s="301"/>
      <c r="P249" s="301"/>
      <c r="Q249" s="352"/>
      <c r="R249" s="352"/>
      <c r="S249" s="208"/>
      <c r="T249" s="385"/>
      <c r="U249" s="245"/>
      <c r="V249" s="344"/>
      <c r="W249" s="344"/>
      <c r="X249" s="344"/>
      <c r="Y249" s="344"/>
      <c r="Z249" s="344"/>
      <c r="AA249" s="344"/>
      <c r="AB249" s="344"/>
      <c r="AC249" s="344"/>
      <c r="AD249" s="344"/>
      <c r="AE249" s="344"/>
      <c r="AF249" s="345"/>
      <c r="AG249" s="379"/>
      <c r="AH249" s="344"/>
      <c r="AI249" s="344"/>
      <c r="AJ249" s="345"/>
      <c r="AK249" s="1540"/>
      <c r="AL249" s="353" t="s">
        <v>165</v>
      </c>
      <c r="AM249" s="354" t="s">
        <v>163</v>
      </c>
      <c r="AN249" s="355">
        <v>0.5</v>
      </c>
      <c r="AO249" s="356"/>
      <c r="AP249" s="356"/>
      <c r="AQ249" s="395"/>
      <c r="AR249" s="358">
        <f>ROUND(ROUND(Q248*$AI$20,0)*AN249,0)</f>
        <v>161</v>
      </c>
      <c r="AS249" s="268"/>
    </row>
    <row r="250" spans="1:45" ht="14.25">
      <c r="A250" s="243">
        <v>71</v>
      </c>
      <c r="B250" s="351" t="s">
        <v>2502</v>
      </c>
      <c r="C250" s="244" t="s">
        <v>2503</v>
      </c>
      <c r="D250" s="375"/>
      <c r="E250" s="278"/>
      <c r="F250" s="279"/>
      <c r="G250" s="245"/>
      <c r="H250" s="208"/>
      <c r="I250" s="208"/>
      <c r="J250" s="301"/>
      <c r="K250" s="208"/>
      <c r="L250" s="301"/>
      <c r="M250" s="301"/>
      <c r="N250" s="301"/>
      <c r="O250" s="301"/>
      <c r="P250" s="301"/>
      <c r="Q250" s="352"/>
      <c r="R250" s="352"/>
      <c r="S250" s="208"/>
      <c r="T250" s="385"/>
      <c r="U250" s="245"/>
      <c r="V250" s="344"/>
      <c r="W250" s="344"/>
      <c r="X250" s="344"/>
      <c r="Y250" s="344"/>
      <c r="Z250" s="344"/>
      <c r="AA250" s="344"/>
      <c r="AB250" s="344"/>
      <c r="AC250" s="344"/>
      <c r="AD250" s="344"/>
      <c r="AE250" s="344"/>
      <c r="AF250" s="345"/>
      <c r="AG250" s="379"/>
      <c r="AH250" s="344"/>
      <c r="AI250" s="344"/>
      <c r="AJ250" s="345"/>
      <c r="AK250" s="364"/>
      <c r="AL250" s="396"/>
      <c r="AM250" s="362"/>
      <c r="AN250" s="356"/>
      <c r="AO250" s="1533" t="s">
        <v>167</v>
      </c>
      <c r="AP250" s="362">
        <v>5</v>
      </c>
      <c r="AQ250" s="363" t="s">
        <v>168</v>
      </c>
      <c r="AR250" s="358">
        <f>ROUND(Q248*$AI$20,0)-AP250</f>
        <v>316</v>
      </c>
      <c r="AS250" s="268"/>
    </row>
    <row r="251" spans="1:45" ht="14.25">
      <c r="A251" s="243">
        <v>71</v>
      </c>
      <c r="B251" s="351" t="s">
        <v>2504</v>
      </c>
      <c r="C251" s="244" t="s">
        <v>2505</v>
      </c>
      <c r="D251" s="375"/>
      <c r="E251" s="278"/>
      <c r="F251" s="279"/>
      <c r="G251" s="245"/>
      <c r="H251" s="208"/>
      <c r="I251" s="208"/>
      <c r="J251" s="301"/>
      <c r="K251" s="208"/>
      <c r="L251" s="301"/>
      <c r="M251" s="301"/>
      <c r="N251" s="301"/>
      <c r="O251" s="301"/>
      <c r="P251" s="301"/>
      <c r="Q251" s="352"/>
      <c r="R251" s="352"/>
      <c r="S251" s="208"/>
      <c r="T251" s="385"/>
      <c r="U251" s="245"/>
      <c r="V251" s="344"/>
      <c r="W251" s="344"/>
      <c r="X251" s="344"/>
      <c r="Y251" s="344"/>
      <c r="Z251" s="344"/>
      <c r="AA251" s="344"/>
      <c r="AB251" s="344"/>
      <c r="AC251" s="344"/>
      <c r="AD251" s="344"/>
      <c r="AE251" s="344"/>
      <c r="AF251" s="345"/>
      <c r="AG251" s="379"/>
      <c r="AH251" s="344"/>
      <c r="AI251" s="344"/>
      <c r="AJ251" s="345"/>
      <c r="AK251" s="1536" t="s">
        <v>161</v>
      </c>
      <c r="AL251" s="364" t="s">
        <v>162</v>
      </c>
      <c r="AM251" s="362" t="s">
        <v>163</v>
      </c>
      <c r="AN251" s="356">
        <v>0.7</v>
      </c>
      <c r="AO251" s="1534"/>
      <c r="AP251" s="365"/>
      <c r="AQ251" s="366"/>
      <c r="AR251" s="358">
        <f>ROUND(ROUND(Q248*$AI$20,0)*AN251,0)-AP250</f>
        <v>220</v>
      </c>
      <c r="AS251" s="268"/>
    </row>
    <row r="252" spans="1:45" ht="14.25">
      <c r="A252" s="243">
        <v>71</v>
      </c>
      <c r="B252" s="351" t="s">
        <v>2506</v>
      </c>
      <c r="C252" s="244" t="s">
        <v>2507</v>
      </c>
      <c r="D252" s="375"/>
      <c r="E252" s="278"/>
      <c r="F252" s="279"/>
      <c r="G252" s="245"/>
      <c r="H252" s="208"/>
      <c r="I252" s="208"/>
      <c r="J252" s="301"/>
      <c r="K252" s="208"/>
      <c r="L252" s="301"/>
      <c r="M252" s="301"/>
      <c r="N252" s="301"/>
      <c r="O252" s="301"/>
      <c r="P252" s="301"/>
      <c r="Q252" s="352"/>
      <c r="R252" s="352"/>
      <c r="S252" s="208"/>
      <c r="T252" s="385"/>
      <c r="U252" s="245"/>
      <c r="V252" s="344"/>
      <c r="W252" s="344"/>
      <c r="X252" s="344"/>
      <c r="Y252" s="344"/>
      <c r="Z252" s="344"/>
      <c r="AA252" s="344"/>
      <c r="AB252" s="344"/>
      <c r="AC252" s="344"/>
      <c r="AD252" s="344"/>
      <c r="AE252" s="344"/>
      <c r="AF252" s="345"/>
      <c r="AG252" s="379"/>
      <c r="AH252" s="344"/>
      <c r="AI252" s="344"/>
      <c r="AJ252" s="345"/>
      <c r="AK252" s="1537"/>
      <c r="AL252" s="353" t="s">
        <v>165</v>
      </c>
      <c r="AM252" s="354" t="s">
        <v>163</v>
      </c>
      <c r="AN252" s="355">
        <v>0.5</v>
      </c>
      <c r="AO252" s="1535"/>
      <c r="AP252" s="367"/>
      <c r="AQ252" s="368"/>
      <c r="AR252" s="358">
        <f>ROUND(ROUND(Q248*$AI$20,0)*AN252,0)-AP250</f>
        <v>156</v>
      </c>
      <c r="AS252" s="268"/>
    </row>
    <row r="253" spans="1:45" ht="14.25">
      <c r="A253" s="229">
        <v>71</v>
      </c>
      <c r="B253" s="337">
        <v>8293</v>
      </c>
      <c r="C253" s="254" t="s">
        <v>2508</v>
      </c>
      <c r="D253" s="375"/>
      <c r="E253" s="278"/>
      <c r="F253" s="279"/>
      <c r="G253" s="245"/>
      <c r="H253" s="208"/>
      <c r="I253" s="208"/>
      <c r="J253" s="301"/>
      <c r="K253" s="208"/>
      <c r="L253" s="301"/>
      <c r="M253" s="301"/>
      <c r="N253" s="301"/>
      <c r="O253" s="301"/>
      <c r="P253" s="301"/>
      <c r="Q253" s="352"/>
      <c r="R253" s="352"/>
      <c r="S253" s="208"/>
      <c r="T253" s="385"/>
      <c r="U253" s="369" t="s">
        <v>172</v>
      </c>
      <c r="V253" s="370"/>
      <c r="W253" s="370"/>
      <c r="X253" s="370"/>
      <c r="Y253" s="370"/>
      <c r="Z253" s="370"/>
      <c r="AA253" s="370"/>
      <c r="AB253" s="370"/>
      <c r="AC253" s="370"/>
      <c r="AD253" s="370"/>
      <c r="AE253" s="370"/>
      <c r="AF253" s="371"/>
      <c r="AG253" s="379"/>
      <c r="AH253" s="344"/>
      <c r="AI253" s="344"/>
      <c r="AJ253" s="345"/>
      <c r="AK253" s="369"/>
      <c r="AL253" s="370"/>
      <c r="AM253" s="372"/>
      <c r="AN253" s="373"/>
      <c r="AO253" s="373"/>
      <c r="AP253" s="373"/>
      <c r="AQ253" s="374"/>
      <c r="AR253" s="342">
        <f>ROUND(ROUND(Q248*AD254,0)*$AI$20,0)</f>
        <v>310</v>
      </c>
      <c r="AS253" s="268"/>
    </row>
    <row r="254" spans="1:45" ht="14.25">
      <c r="A254" s="229">
        <v>71</v>
      </c>
      <c r="B254" s="337">
        <v>8294</v>
      </c>
      <c r="C254" s="254" t="s">
        <v>2509</v>
      </c>
      <c r="D254" s="375"/>
      <c r="E254" s="278"/>
      <c r="F254" s="279"/>
      <c r="G254" s="245"/>
      <c r="H254" s="208"/>
      <c r="I254" s="208"/>
      <c r="J254" s="301"/>
      <c r="K254" s="208"/>
      <c r="L254" s="301"/>
      <c r="M254" s="301"/>
      <c r="N254" s="301"/>
      <c r="O254" s="301"/>
      <c r="P254" s="301"/>
      <c r="Q254" s="352"/>
      <c r="R254" s="352"/>
      <c r="S254" s="208"/>
      <c r="T254" s="385"/>
      <c r="U254" s="379" t="s">
        <v>174</v>
      </c>
      <c r="V254" s="344"/>
      <c r="W254" s="344"/>
      <c r="X254" s="344"/>
      <c r="Y254" s="344"/>
      <c r="Z254" s="344"/>
      <c r="AA254" s="344"/>
      <c r="AB254" s="344"/>
      <c r="AC254" s="214" t="s">
        <v>163</v>
      </c>
      <c r="AD254" s="1541">
        <v>0.96499999999999997</v>
      </c>
      <c r="AE254" s="1541"/>
      <c r="AF254" s="345"/>
      <c r="AG254" s="379"/>
      <c r="AH254" s="344"/>
      <c r="AI254" s="344"/>
      <c r="AJ254" s="345"/>
      <c r="AK254" s="1539" t="s">
        <v>161</v>
      </c>
      <c r="AL254" s="346" t="s">
        <v>162</v>
      </c>
      <c r="AM254" s="347" t="s">
        <v>163</v>
      </c>
      <c r="AN254" s="348">
        <v>0.7</v>
      </c>
      <c r="AO254" s="348"/>
      <c r="AP254" s="348"/>
      <c r="AQ254" s="349"/>
      <c r="AR254" s="350">
        <f>ROUND(ROUND(ROUND(Q248*AD254:AD254,0)*$AI$20,0)*AN254,0)</f>
        <v>217</v>
      </c>
      <c r="AS254" s="268"/>
    </row>
    <row r="255" spans="1:45" ht="14.25">
      <c r="A255" s="243">
        <v>71</v>
      </c>
      <c r="B255" s="351" t="s">
        <v>2510</v>
      </c>
      <c r="C255" s="244" t="s">
        <v>2511</v>
      </c>
      <c r="D255" s="375"/>
      <c r="E255" s="278"/>
      <c r="F255" s="279"/>
      <c r="G255" s="245"/>
      <c r="H255" s="208"/>
      <c r="I255" s="208"/>
      <c r="J255" s="301"/>
      <c r="K255" s="208"/>
      <c r="L255" s="301"/>
      <c r="M255" s="301"/>
      <c r="N255" s="301"/>
      <c r="O255" s="301"/>
      <c r="P255" s="301"/>
      <c r="Q255" s="352"/>
      <c r="R255" s="352"/>
      <c r="S255" s="208"/>
      <c r="T255" s="385"/>
      <c r="U255" s="245"/>
      <c r="V255" s="344"/>
      <c r="W255" s="344"/>
      <c r="X255" s="344"/>
      <c r="Y255" s="344"/>
      <c r="Z255" s="344"/>
      <c r="AA255" s="344"/>
      <c r="AB255" s="344"/>
      <c r="AC255" s="344"/>
      <c r="AD255" s="344"/>
      <c r="AE255" s="344"/>
      <c r="AF255" s="345"/>
      <c r="AG255" s="379"/>
      <c r="AH255" s="344"/>
      <c r="AI255" s="344"/>
      <c r="AJ255" s="345"/>
      <c r="AK255" s="1540"/>
      <c r="AL255" s="353" t="s">
        <v>165</v>
      </c>
      <c r="AM255" s="354" t="s">
        <v>163</v>
      </c>
      <c r="AN255" s="355">
        <v>0.5</v>
      </c>
      <c r="AO255" s="356"/>
      <c r="AP255" s="356"/>
      <c r="AQ255" s="395"/>
      <c r="AR255" s="358">
        <f>ROUND(ROUND(ROUND(Q248*AD254,0)*$AI$20,0)*AN255,0)</f>
        <v>155</v>
      </c>
      <c r="AS255" s="268"/>
    </row>
    <row r="256" spans="1:45" ht="14.25">
      <c r="A256" s="243">
        <v>71</v>
      </c>
      <c r="B256" s="351" t="s">
        <v>2512</v>
      </c>
      <c r="C256" s="244" t="s">
        <v>2513</v>
      </c>
      <c r="D256" s="375"/>
      <c r="E256" s="278"/>
      <c r="F256" s="279"/>
      <c r="G256" s="245"/>
      <c r="H256" s="208"/>
      <c r="I256" s="208"/>
      <c r="J256" s="301"/>
      <c r="K256" s="208"/>
      <c r="L256" s="301"/>
      <c r="M256" s="301"/>
      <c r="N256" s="301"/>
      <c r="O256" s="301"/>
      <c r="P256" s="301"/>
      <c r="Q256" s="352"/>
      <c r="R256" s="352"/>
      <c r="S256" s="208"/>
      <c r="T256" s="385"/>
      <c r="U256" s="245"/>
      <c r="V256" s="344"/>
      <c r="W256" s="344"/>
      <c r="X256" s="344"/>
      <c r="Y256" s="344"/>
      <c r="Z256" s="344"/>
      <c r="AA256" s="344"/>
      <c r="AB256" s="344"/>
      <c r="AC256" s="344"/>
      <c r="AD256" s="344"/>
      <c r="AE256" s="344"/>
      <c r="AF256" s="345"/>
      <c r="AG256" s="379"/>
      <c r="AH256" s="344"/>
      <c r="AI256" s="344"/>
      <c r="AJ256" s="345"/>
      <c r="AK256" s="364"/>
      <c r="AL256" s="396"/>
      <c r="AM256" s="362"/>
      <c r="AN256" s="356"/>
      <c r="AO256" s="1533" t="s">
        <v>167</v>
      </c>
      <c r="AP256" s="362">
        <v>5</v>
      </c>
      <c r="AQ256" s="363" t="s">
        <v>168</v>
      </c>
      <c r="AR256" s="358">
        <f>ROUND(ROUND(Q248*AD254,0)*$AI$20,0)-AP256</f>
        <v>305</v>
      </c>
      <c r="AS256" s="268"/>
    </row>
    <row r="257" spans="1:45" ht="14.25">
      <c r="A257" s="243">
        <v>71</v>
      </c>
      <c r="B257" s="351" t="s">
        <v>2514</v>
      </c>
      <c r="C257" s="244" t="s">
        <v>2515</v>
      </c>
      <c r="D257" s="375"/>
      <c r="E257" s="278"/>
      <c r="F257" s="279"/>
      <c r="G257" s="245"/>
      <c r="H257" s="208"/>
      <c r="I257" s="208"/>
      <c r="J257" s="301"/>
      <c r="K257" s="208"/>
      <c r="L257" s="301"/>
      <c r="M257" s="301"/>
      <c r="N257" s="301"/>
      <c r="O257" s="301"/>
      <c r="P257" s="301"/>
      <c r="Q257" s="352"/>
      <c r="R257" s="352"/>
      <c r="S257" s="208"/>
      <c r="T257" s="385"/>
      <c r="U257" s="245"/>
      <c r="V257" s="344"/>
      <c r="W257" s="344"/>
      <c r="X257" s="344"/>
      <c r="Y257" s="344"/>
      <c r="Z257" s="344"/>
      <c r="AA257" s="344"/>
      <c r="AB257" s="344"/>
      <c r="AC257" s="344"/>
      <c r="AD257" s="344"/>
      <c r="AE257" s="344"/>
      <c r="AF257" s="345"/>
      <c r="AG257" s="379"/>
      <c r="AH257" s="344"/>
      <c r="AI257" s="344"/>
      <c r="AJ257" s="345"/>
      <c r="AK257" s="1536" t="s">
        <v>161</v>
      </c>
      <c r="AL257" s="364" t="s">
        <v>162</v>
      </c>
      <c r="AM257" s="362" t="s">
        <v>163</v>
      </c>
      <c r="AN257" s="356">
        <v>0.7</v>
      </c>
      <c r="AO257" s="1534"/>
      <c r="AP257" s="365"/>
      <c r="AQ257" s="366"/>
      <c r="AR257" s="358">
        <f>ROUND(ROUND(ROUND(Q248*AD254,0)*$AI$20,0)*AN257,0)-AP256</f>
        <v>212</v>
      </c>
      <c r="AS257" s="268"/>
    </row>
    <row r="258" spans="1:45" ht="14.25">
      <c r="A258" s="243">
        <v>71</v>
      </c>
      <c r="B258" s="351" t="s">
        <v>2516</v>
      </c>
      <c r="C258" s="244" t="s">
        <v>2517</v>
      </c>
      <c r="D258" s="375"/>
      <c r="E258" s="278"/>
      <c r="F258" s="279"/>
      <c r="G258" s="245"/>
      <c r="H258" s="208"/>
      <c r="I258" s="208"/>
      <c r="J258" s="301"/>
      <c r="K258" s="208"/>
      <c r="L258" s="301"/>
      <c r="M258" s="301"/>
      <c r="N258" s="301"/>
      <c r="O258" s="301"/>
      <c r="P258" s="301"/>
      <c r="Q258" s="352"/>
      <c r="R258" s="352"/>
      <c r="S258" s="208"/>
      <c r="T258" s="385"/>
      <c r="U258" s="245"/>
      <c r="V258" s="344"/>
      <c r="W258" s="344"/>
      <c r="X258" s="344"/>
      <c r="Y258" s="344"/>
      <c r="Z258" s="344"/>
      <c r="AA258" s="344"/>
      <c r="AB258" s="344"/>
      <c r="AC258" s="344"/>
      <c r="AD258" s="344"/>
      <c r="AE258" s="344"/>
      <c r="AF258" s="345"/>
      <c r="AG258" s="379"/>
      <c r="AH258" s="344"/>
      <c r="AI258" s="344"/>
      <c r="AJ258" s="345"/>
      <c r="AK258" s="1537"/>
      <c r="AL258" s="353" t="s">
        <v>165</v>
      </c>
      <c r="AM258" s="354" t="s">
        <v>163</v>
      </c>
      <c r="AN258" s="355">
        <v>0.5</v>
      </c>
      <c r="AO258" s="1535"/>
      <c r="AP258" s="367"/>
      <c r="AQ258" s="368"/>
      <c r="AR258" s="358">
        <f>ROUND(ROUND(ROUND(Q248*AD254,0)*$AI$20,0)*AN258,0)-AP256</f>
        <v>150</v>
      </c>
      <c r="AS258" s="268"/>
    </row>
    <row r="259" spans="1:45" ht="14.25">
      <c r="A259" s="229">
        <v>71</v>
      </c>
      <c r="B259" s="337">
        <v>8301</v>
      </c>
      <c r="C259" s="254" t="s">
        <v>2518</v>
      </c>
      <c r="D259" s="375"/>
      <c r="E259" s="278"/>
      <c r="F259" s="279"/>
      <c r="G259" s="231" t="s">
        <v>442</v>
      </c>
      <c r="H259" s="232"/>
      <c r="I259" s="232"/>
      <c r="J259" s="334"/>
      <c r="K259" s="232"/>
      <c r="L259" s="334"/>
      <c r="M259" s="334"/>
      <c r="N259" s="334"/>
      <c r="O259" s="334"/>
      <c r="P259" s="334"/>
      <c r="Q259" s="390"/>
      <c r="R259" s="390"/>
      <c r="S259" s="232"/>
      <c r="T259" s="232"/>
      <c r="U259" s="231"/>
      <c r="V259" s="338"/>
      <c r="W259" s="338"/>
      <c r="X259" s="338"/>
      <c r="Y259" s="338"/>
      <c r="Z259" s="338"/>
      <c r="AA259" s="338"/>
      <c r="AB259" s="338"/>
      <c r="AC259" s="338"/>
      <c r="AD259" s="338"/>
      <c r="AE259" s="338"/>
      <c r="AF259" s="339"/>
      <c r="AG259" s="611"/>
      <c r="AH259" s="392"/>
      <c r="AI259" s="392"/>
      <c r="AJ259" s="393"/>
      <c r="AK259" s="340"/>
      <c r="AL259" s="338"/>
      <c r="AM259" s="334"/>
      <c r="AN259" s="383"/>
      <c r="AO259" s="383"/>
      <c r="AP259" s="383"/>
      <c r="AQ259" s="384"/>
      <c r="AR259" s="342">
        <f>ROUND(Q260*$AI$20,0)</f>
        <v>319</v>
      </c>
      <c r="AS259" s="268"/>
    </row>
    <row r="260" spans="1:45" ht="14.25">
      <c r="A260" s="229">
        <v>71</v>
      </c>
      <c r="B260" s="337">
        <v>8302</v>
      </c>
      <c r="C260" s="254" t="s">
        <v>2519</v>
      </c>
      <c r="D260" s="375"/>
      <c r="E260" s="278"/>
      <c r="F260" s="279"/>
      <c r="G260" s="245"/>
      <c r="H260" s="208"/>
      <c r="I260" s="208"/>
      <c r="J260" s="301"/>
      <c r="K260" s="208"/>
      <c r="L260" s="301"/>
      <c r="M260" s="301"/>
      <c r="N260" s="301"/>
      <c r="O260" s="301"/>
      <c r="P260" s="301"/>
      <c r="Q260" s="1538">
        <f>'26障害児入所施設(基本１） '!$Q$260</f>
        <v>455</v>
      </c>
      <c r="R260" s="1538"/>
      <c r="S260" s="208" t="s">
        <v>18</v>
      </c>
      <c r="T260" s="385"/>
      <c r="U260" s="245"/>
      <c r="V260" s="344"/>
      <c r="W260" s="344"/>
      <c r="X260" s="344"/>
      <c r="Y260" s="344"/>
      <c r="Z260" s="344"/>
      <c r="AA260" s="344"/>
      <c r="AB260" s="344"/>
      <c r="AC260" s="344"/>
      <c r="AD260" s="344"/>
      <c r="AE260" s="344"/>
      <c r="AF260" s="345"/>
      <c r="AG260" s="379"/>
      <c r="AH260" s="344"/>
      <c r="AI260" s="344"/>
      <c r="AJ260" s="345"/>
      <c r="AK260" s="1539" t="s">
        <v>161</v>
      </c>
      <c r="AL260" s="346" t="s">
        <v>162</v>
      </c>
      <c r="AM260" s="347" t="s">
        <v>163</v>
      </c>
      <c r="AN260" s="348">
        <v>0.7</v>
      </c>
      <c r="AO260" s="348"/>
      <c r="AP260" s="348"/>
      <c r="AQ260" s="349"/>
      <c r="AR260" s="350">
        <f>ROUND(ROUND(Q260*$AI$20,0)*AN260,0)</f>
        <v>223</v>
      </c>
      <c r="AS260" s="268"/>
    </row>
    <row r="261" spans="1:45" ht="14.25">
      <c r="A261" s="243">
        <v>71</v>
      </c>
      <c r="B261" s="351" t="s">
        <v>2520</v>
      </c>
      <c r="C261" s="244" t="s">
        <v>2521</v>
      </c>
      <c r="D261" s="375"/>
      <c r="E261" s="278"/>
      <c r="F261" s="279"/>
      <c r="G261" s="245"/>
      <c r="H261" s="208"/>
      <c r="I261" s="208"/>
      <c r="J261" s="301"/>
      <c r="K261" s="208"/>
      <c r="L261" s="301"/>
      <c r="M261" s="301"/>
      <c r="N261" s="301"/>
      <c r="O261" s="301"/>
      <c r="P261" s="301"/>
      <c r="Q261" s="352"/>
      <c r="R261" s="352"/>
      <c r="S261" s="208"/>
      <c r="T261" s="385"/>
      <c r="U261" s="245"/>
      <c r="V261" s="344"/>
      <c r="W261" s="344"/>
      <c r="X261" s="344"/>
      <c r="Y261" s="344"/>
      <c r="Z261" s="344"/>
      <c r="AA261" s="344"/>
      <c r="AB261" s="344"/>
      <c r="AC261" s="344"/>
      <c r="AD261" s="344"/>
      <c r="AE261" s="344"/>
      <c r="AF261" s="345"/>
      <c r="AG261" s="379"/>
      <c r="AH261" s="344"/>
      <c r="AI261" s="344"/>
      <c r="AJ261" s="345"/>
      <c r="AK261" s="1540"/>
      <c r="AL261" s="353" t="s">
        <v>165</v>
      </c>
      <c r="AM261" s="354" t="s">
        <v>163</v>
      </c>
      <c r="AN261" s="355">
        <v>0.5</v>
      </c>
      <c r="AO261" s="356"/>
      <c r="AP261" s="356"/>
      <c r="AQ261" s="395"/>
      <c r="AR261" s="358">
        <f>ROUND(ROUND(Q260*$AI$20,0)*AN261,0)</f>
        <v>160</v>
      </c>
      <c r="AS261" s="268"/>
    </row>
    <row r="262" spans="1:45" ht="14.25">
      <c r="A262" s="243">
        <v>71</v>
      </c>
      <c r="B262" s="351" t="s">
        <v>2522</v>
      </c>
      <c r="C262" s="244" t="s">
        <v>2523</v>
      </c>
      <c r="D262" s="375"/>
      <c r="E262" s="278"/>
      <c r="F262" s="279"/>
      <c r="G262" s="245"/>
      <c r="H262" s="208"/>
      <c r="I262" s="208"/>
      <c r="J262" s="301"/>
      <c r="K262" s="208"/>
      <c r="L262" s="301"/>
      <c r="M262" s="301"/>
      <c r="N262" s="301"/>
      <c r="O262" s="301"/>
      <c r="P262" s="301"/>
      <c r="Q262" s="352"/>
      <c r="R262" s="352"/>
      <c r="S262" s="208"/>
      <c r="T262" s="385"/>
      <c r="U262" s="245"/>
      <c r="V262" s="344"/>
      <c r="W262" s="344"/>
      <c r="X262" s="344"/>
      <c r="Y262" s="344"/>
      <c r="Z262" s="344"/>
      <c r="AA262" s="344"/>
      <c r="AB262" s="344"/>
      <c r="AC262" s="344"/>
      <c r="AD262" s="344"/>
      <c r="AE262" s="344"/>
      <c r="AF262" s="345"/>
      <c r="AG262" s="379"/>
      <c r="AH262" s="344"/>
      <c r="AI262" s="344"/>
      <c r="AJ262" s="345"/>
      <c r="AK262" s="364"/>
      <c r="AL262" s="396"/>
      <c r="AM262" s="362"/>
      <c r="AN262" s="356"/>
      <c r="AO262" s="1533" t="s">
        <v>167</v>
      </c>
      <c r="AP262" s="362">
        <v>5</v>
      </c>
      <c r="AQ262" s="363" t="s">
        <v>168</v>
      </c>
      <c r="AR262" s="358">
        <f>ROUND(Q260*$AI$20,0)-AP262</f>
        <v>314</v>
      </c>
      <c r="AS262" s="268"/>
    </row>
    <row r="263" spans="1:45" ht="14.25">
      <c r="A263" s="243">
        <v>71</v>
      </c>
      <c r="B263" s="351" t="s">
        <v>2524</v>
      </c>
      <c r="C263" s="244" t="s">
        <v>2525</v>
      </c>
      <c r="D263" s="375"/>
      <c r="E263" s="278"/>
      <c r="F263" s="279"/>
      <c r="G263" s="245"/>
      <c r="H263" s="208"/>
      <c r="I263" s="208"/>
      <c r="J263" s="301"/>
      <c r="K263" s="208"/>
      <c r="L263" s="301"/>
      <c r="M263" s="301"/>
      <c r="N263" s="301"/>
      <c r="O263" s="301"/>
      <c r="P263" s="301"/>
      <c r="Q263" s="352"/>
      <c r="R263" s="352"/>
      <c r="S263" s="208"/>
      <c r="T263" s="385"/>
      <c r="U263" s="245"/>
      <c r="V263" s="344"/>
      <c r="W263" s="344"/>
      <c r="X263" s="344"/>
      <c r="Y263" s="344"/>
      <c r="Z263" s="344"/>
      <c r="AA263" s="344"/>
      <c r="AB263" s="344"/>
      <c r="AC263" s="344"/>
      <c r="AD263" s="344"/>
      <c r="AE263" s="344"/>
      <c r="AF263" s="345"/>
      <c r="AG263" s="379"/>
      <c r="AH263" s="344"/>
      <c r="AI263" s="344"/>
      <c r="AJ263" s="345"/>
      <c r="AK263" s="1536" t="s">
        <v>161</v>
      </c>
      <c r="AL263" s="364" t="s">
        <v>162</v>
      </c>
      <c r="AM263" s="362" t="s">
        <v>163</v>
      </c>
      <c r="AN263" s="356">
        <v>0.7</v>
      </c>
      <c r="AO263" s="1534"/>
      <c r="AP263" s="365"/>
      <c r="AQ263" s="366"/>
      <c r="AR263" s="358">
        <f>ROUND(ROUND(Q260*$AI$20,0)*AN263,0)-AP262</f>
        <v>218</v>
      </c>
      <c r="AS263" s="268"/>
    </row>
    <row r="264" spans="1:45" ht="14.25">
      <c r="A264" s="243">
        <v>71</v>
      </c>
      <c r="B264" s="351" t="s">
        <v>2526</v>
      </c>
      <c r="C264" s="244" t="s">
        <v>2527</v>
      </c>
      <c r="D264" s="375"/>
      <c r="E264" s="278"/>
      <c r="F264" s="279"/>
      <c r="G264" s="245"/>
      <c r="H264" s="208"/>
      <c r="I264" s="208"/>
      <c r="J264" s="301"/>
      <c r="K264" s="208"/>
      <c r="L264" s="301"/>
      <c r="M264" s="301"/>
      <c r="N264" s="301"/>
      <c r="O264" s="301"/>
      <c r="P264" s="301"/>
      <c r="Q264" s="352"/>
      <c r="R264" s="352"/>
      <c r="S264" s="208"/>
      <c r="T264" s="385"/>
      <c r="U264" s="281"/>
      <c r="V264" s="380"/>
      <c r="W264" s="380"/>
      <c r="X264" s="380"/>
      <c r="Y264" s="380"/>
      <c r="Z264" s="380"/>
      <c r="AA264" s="380"/>
      <c r="AB264" s="380"/>
      <c r="AC264" s="380"/>
      <c r="AD264" s="380"/>
      <c r="AE264" s="380"/>
      <c r="AF264" s="381"/>
      <c r="AG264" s="379"/>
      <c r="AH264" s="344"/>
      <c r="AI264" s="344"/>
      <c r="AJ264" s="345"/>
      <c r="AK264" s="1537"/>
      <c r="AL264" s="353" t="s">
        <v>165</v>
      </c>
      <c r="AM264" s="354" t="s">
        <v>163</v>
      </c>
      <c r="AN264" s="355">
        <v>0.5</v>
      </c>
      <c r="AO264" s="1535"/>
      <c r="AP264" s="367"/>
      <c r="AQ264" s="368"/>
      <c r="AR264" s="358">
        <f>ROUND(ROUND(Q260*$AI$20,0)*AN264,0)-AP262</f>
        <v>155</v>
      </c>
      <c r="AS264" s="268"/>
    </row>
    <row r="265" spans="1:45" ht="14.25">
      <c r="A265" s="229">
        <v>71</v>
      </c>
      <c r="B265" s="337">
        <v>8303</v>
      </c>
      <c r="C265" s="254" t="s">
        <v>2528</v>
      </c>
      <c r="D265" s="375"/>
      <c r="E265" s="278"/>
      <c r="F265" s="279"/>
      <c r="G265" s="245"/>
      <c r="H265" s="208"/>
      <c r="I265" s="208"/>
      <c r="J265" s="301"/>
      <c r="K265" s="208"/>
      <c r="L265" s="301"/>
      <c r="M265" s="301"/>
      <c r="N265" s="301"/>
      <c r="O265" s="301"/>
      <c r="P265" s="301"/>
      <c r="Q265" s="352"/>
      <c r="R265" s="352"/>
      <c r="S265" s="208"/>
      <c r="T265" s="385"/>
      <c r="U265" s="379" t="s">
        <v>172</v>
      </c>
      <c r="V265" s="344"/>
      <c r="W265" s="344"/>
      <c r="X265" s="344"/>
      <c r="Y265" s="344"/>
      <c r="Z265" s="344"/>
      <c r="AA265" s="344"/>
      <c r="AB265" s="344"/>
      <c r="AC265" s="344"/>
      <c r="AD265" s="344"/>
      <c r="AE265" s="344"/>
      <c r="AF265" s="345"/>
      <c r="AG265" s="379"/>
      <c r="AH265" s="344"/>
      <c r="AI265" s="344"/>
      <c r="AJ265" s="345"/>
      <c r="AK265" s="369"/>
      <c r="AL265" s="370"/>
      <c r="AM265" s="372"/>
      <c r="AN265" s="373"/>
      <c r="AO265" s="373"/>
      <c r="AP265" s="373"/>
      <c r="AQ265" s="374"/>
      <c r="AR265" s="342">
        <f>ROUND(ROUND(Q260*AD266,0)*$AI$20,0)</f>
        <v>307</v>
      </c>
      <c r="AS265" s="268"/>
    </row>
    <row r="266" spans="1:45" ht="14.25">
      <c r="A266" s="229">
        <v>71</v>
      </c>
      <c r="B266" s="337">
        <v>8304</v>
      </c>
      <c r="C266" s="254" t="s">
        <v>2529</v>
      </c>
      <c r="D266" s="375"/>
      <c r="E266" s="278"/>
      <c r="F266" s="279"/>
      <c r="G266" s="245"/>
      <c r="H266" s="208"/>
      <c r="I266" s="208"/>
      <c r="J266" s="301"/>
      <c r="K266" s="208"/>
      <c r="L266" s="301"/>
      <c r="M266" s="301"/>
      <c r="N266" s="301"/>
      <c r="O266" s="301"/>
      <c r="P266" s="301"/>
      <c r="Q266" s="352"/>
      <c r="R266" s="352"/>
      <c r="S266" s="208"/>
      <c r="T266" s="385"/>
      <c r="U266" s="379" t="s">
        <v>174</v>
      </c>
      <c r="V266" s="344"/>
      <c r="W266" s="344"/>
      <c r="X266" s="344"/>
      <c r="Y266" s="344"/>
      <c r="Z266" s="344"/>
      <c r="AA266" s="344"/>
      <c r="AB266" s="344"/>
      <c r="AC266" s="214" t="s">
        <v>163</v>
      </c>
      <c r="AD266" s="1541">
        <v>0.96499999999999997</v>
      </c>
      <c r="AE266" s="1541"/>
      <c r="AF266" s="345"/>
      <c r="AG266" s="379"/>
      <c r="AH266" s="344"/>
      <c r="AI266" s="344"/>
      <c r="AJ266" s="345"/>
      <c r="AK266" s="1539" t="s">
        <v>161</v>
      </c>
      <c r="AL266" s="346" t="s">
        <v>162</v>
      </c>
      <c r="AM266" s="347" t="s">
        <v>163</v>
      </c>
      <c r="AN266" s="348">
        <v>0.7</v>
      </c>
      <c r="AO266" s="348"/>
      <c r="AP266" s="348"/>
      <c r="AQ266" s="349"/>
      <c r="AR266" s="350">
        <f>ROUND(ROUND(ROUND(Q260*AD266:AD266,0)*$AI$20,0)*AN266,0)</f>
        <v>215</v>
      </c>
      <c r="AS266" s="268"/>
    </row>
    <row r="267" spans="1:45" ht="14.25">
      <c r="A267" s="243">
        <v>71</v>
      </c>
      <c r="B267" s="351" t="s">
        <v>2530</v>
      </c>
      <c r="C267" s="244" t="s">
        <v>2531</v>
      </c>
      <c r="D267" s="375"/>
      <c r="E267" s="278"/>
      <c r="F267" s="279"/>
      <c r="G267" s="245"/>
      <c r="H267" s="208"/>
      <c r="I267" s="208"/>
      <c r="J267" s="301"/>
      <c r="K267" s="208"/>
      <c r="L267" s="301"/>
      <c r="M267" s="301"/>
      <c r="N267" s="301"/>
      <c r="O267" s="301"/>
      <c r="P267" s="301"/>
      <c r="Q267" s="352"/>
      <c r="R267" s="352"/>
      <c r="S267" s="208"/>
      <c r="T267" s="385"/>
      <c r="U267" s="245"/>
      <c r="V267" s="344"/>
      <c r="W267" s="344"/>
      <c r="X267" s="344"/>
      <c r="Y267" s="344"/>
      <c r="Z267" s="344"/>
      <c r="AA267" s="344"/>
      <c r="AB267" s="344"/>
      <c r="AC267" s="344"/>
      <c r="AD267" s="344"/>
      <c r="AE267" s="344"/>
      <c r="AF267" s="345"/>
      <c r="AG267" s="379"/>
      <c r="AH267" s="344"/>
      <c r="AI267" s="344"/>
      <c r="AJ267" s="345"/>
      <c r="AK267" s="1540"/>
      <c r="AL267" s="353" t="s">
        <v>165</v>
      </c>
      <c r="AM267" s="354" t="s">
        <v>163</v>
      </c>
      <c r="AN267" s="355">
        <v>0.5</v>
      </c>
      <c r="AO267" s="356"/>
      <c r="AP267" s="356"/>
      <c r="AQ267" s="395"/>
      <c r="AR267" s="358">
        <f>ROUND(ROUND(ROUND(Q260*AD266,0)*$AI$20,0)*AN267,0)</f>
        <v>154</v>
      </c>
      <c r="AS267" s="268"/>
    </row>
    <row r="268" spans="1:45" ht="14.25">
      <c r="A268" s="243">
        <v>71</v>
      </c>
      <c r="B268" s="351" t="s">
        <v>2532</v>
      </c>
      <c r="C268" s="244" t="s">
        <v>2533</v>
      </c>
      <c r="D268" s="375"/>
      <c r="E268" s="278"/>
      <c r="F268" s="279"/>
      <c r="G268" s="245"/>
      <c r="H268" s="208"/>
      <c r="I268" s="208"/>
      <c r="J268" s="301"/>
      <c r="K268" s="208"/>
      <c r="L268" s="301"/>
      <c r="M268" s="301"/>
      <c r="N268" s="301"/>
      <c r="O268" s="301"/>
      <c r="P268" s="301"/>
      <c r="Q268" s="352"/>
      <c r="R268" s="352"/>
      <c r="S268" s="208"/>
      <c r="T268" s="385"/>
      <c r="U268" s="245"/>
      <c r="V268" s="344"/>
      <c r="W268" s="344"/>
      <c r="X268" s="344"/>
      <c r="Y268" s="344"/>
      <c r="Z268" s="344"/>
      <c r="AA268" s="344"/>
      <c r="AB268" s="344"/>
      <c r="AC268" s="344"/>
      <c r="AD268" s="344"/>
      <c r="AE268" s="344"/>
      <c r="AF268" s="345"/>
      <c r="AG268" s="379"/>
      <c r="AH268" s="344"/>
      <c r="AI268" s="344"/>
      <c r="AJ268" s="345"/>
      <c r="AK268" s="364"/>
      <c r="AL268" s="396"/>
      <c r="AM268" s="362"/>
      <c r="AN268" s="356"/>
      <c r="AO268" s="1533" t="s">
        <v>167</v>
      </c>
      <c r="AP268" s="362">
        <v>5</v>
      </c>
      <c r="AQ268" s="363" t="s">
        <v>168</v>
      </c>
      <c r="AR268" s="358">
        <f>ROUND(ROUND(Q260*AD266,0)*$AI$20,0)-AP268</f>
        <v>302</v>
      </c>
      <c r="AS268" s="268"/>
    </row>
    <row r="269" spans="1:45" ht="14.25">
      <c r="A269" s="243">
        <v>71</v>
      </c>
      <c r="B269" s="351" t="s">
        <v>2534</v>
      </c>
      <c r="C269" s="244" t="s">
        <v>2535</v>
      </c>
      <c r="D269" s="375"/>
      <c r="E269" s="278"/>
      <c r="F269" s="279"/>
      <c r="G269" s="245"/>
      <c r="H269" s="208"/>
      <c r="I269" s="208"/>
      <c r="J269" s="301"/>
      <c r="K269" s="208"/>
      <c r="L269" s="301"/>
      <c r="M269" s="301"/>
      <c r="N269" s="301"/>
      <c r="O269" s="301"/>
      <c r="P269" s="301"/>
      <c r="Q269" s="352"/>
      <c r="R269" s="352"/>
      <c r="S269" s="208"/>
      <c r="T269" s="385"/>
      <c r="U269" s="245"/>
      <c r="V269" s="344"/>
      <c r="W269" s="344"/>
      <c r="X269" s="344"/>
      <c r="Y269" s="344"/>
      <c r="Z269" s="344"/>
      <c r="AA269" s="344"/>
      <c r="AB269" s="344"/>
      <c r="AC269" s="344"/>
      <c r="AD269" s="344"/>
      <c r="AE269" s="344"/>
      <c r="AF269" s="345"/>
      <c r="AG269" s="379"/>
      <c r="AH269" s="344"/>
      <c r="AI269" s="344"/>
      <c r="AJ269" s="345"/>
      <c r="AK269" s="1536" t="s">
        <v>161</v>
      </c>
      <c r="AL269" s="364" t="s">
        <v>162</v>
      </c>
      <c r="AM269" s="362" t="s">
        <v>163</v>
      </c>
      <c r="AN269" s="356">
        <v>0.7</v>
      </c>
      <c r="AO269" s="1534"/>
      <c r="AP269" s="365"/>
      <c r="AQ269" s="366"/>
      <c r="AR269" s="358">
        <f>ROUND(ROUND(ROUND(Q260*AD266,0)*$AI$20,0)*AN269,0)-AP268</f>
        <v>210</v>
      </c>
      <c r="AS269" s="268"/>
    </row>
    <row r="270" spans="1:45" ht="14.25">
      <c r="A270" s="243">
        <v>71</v>
      </c>
      <c r="B270" s="351" t="s">
        <v>2536</v>
      </c>
      <c r="C270" s="244" t="s">
        <v>2537</v>
      </c>
      <c r="D270" s="375"/>
      <c r="E270" s="278"/>
      <c r="F270" s="279"/>
      <c r="G270" s="281"/>
      <c r="H270" s="216"/>
      <c r="I270" s="216"/>
      <c r="J270" s="304"/>
      <c r="K270" s="216"/>
      <c r="L270" s="304"/>
      <c r="M270" s="304"/>
      <c r="N270" s="304"/>
      <c r="O270" s="304"/>
      <c r="P270" s="304"/>
      <c r="Q270" s="387"/>
      <c r="R270" s="387"/>
      <c r="S270" s="216"/>
      <c r="T270" s="226"/>
      <c r="U270" s="281"/>
      <c r="V270" s="380"/>
      <c r="W270" s="380"/>
      <c r="X270" s="380"/>
      <c r="Y270" s="380"/>
      <c r="Z270" s="380"/>
      <c r="AA270" s="380"/>
      <c r="AB270" s="380"/>
      <c r="AC270" s="380"/>
      <c r="AD270" s="380"/>
      <c r="AE270" s="380"/>
      <c r="AF270" s="381"/>
      <c r="AG270" s="379"/>
      <c r="AH270" s="344"/>
      <c r="AI270" s="344"/>
      <c r="AJ270" s="345"/>
      <c r="AK270" s="1537"/>
      <c r="AL270" s="353" t="s">
        <v>165</v>
      </c>
      <c r="AM270" s="354" t="s">
        <v>163</v>
      </c>
      <c r="AN270" s="355">
        <v>0.5</v>
      </c>
      <c r="AO270" s="1535"/>
      <c r="AP270" s="367"/>
      <c r="AQ270" s="368"/>
      <c r="AR270" s="358">
        <f>ROUND(ROUND(ROUND(Q260*AD266,0)*$AI$20,0)*AN270,0)-AP268</f>
        <v>149</v>
      </c>
      <c r="AS270" s="268"/>
    </row>
    <row r="271" spans="1:45" ht="14.25">
      <c r="A271" s="229">
        <v>71</v>
      </c>
      <c r="B271" s="337">
        <v>8311</v>
      </c>
      <c r="C271" s="254" t="s">
        <v>2538</v>
      </c>
      <c r="D271" s="375"/>
      <c r="E271" s="278"/>
      <c r="F271" s="279"/>
      <c r="G271" s="245" t="s">
        <v>455</v>
      </c>
      <c r="H271" s="208"/>
      <c r="I271" s="208"/>
      <c r="J271" s="301"/>
      <c r="K271" s="208"/>
      <c r="L271" s="301"/>
      <c r="M271" s="301"/>
      <c r="N271" s="301"/>
      <c r="O271" s="301"/>
      <c r="P271" s="301"/>
      <c r="Q271" s="352"/>
      <c r="R271" s="352"/>
      <c r="S271" s="208"/>
      <c r="T271" s="208"/>
      <c r="U271" s="245"/>
      <c r="V271" s="392"/>
      <c r="W271" s="392"/>
      <c r="X271" s="392"/>
      <c r="Y271" s="392"/>
      <c r="Z271" s="392"/>
      <c r="AA271" s="392"/>
      <c r="AB271" s="392"/>
      <c r="AC271" s="392"/>
      <c r="AD271" s="392"/>
      <c r="AE271" s="392"/>
      <c r="AF271" s="393"/>
      <c r="AG271" s="611"/>
      <c r="AH271" s="392"/>
      <c r="AI271" s="392"/>
      <c r="AJ271" s="393"/>
      <c r="AK271" s="340"/>
      <c r="AL271" s="338"/>
      <c r="AM271" s="334"/>
      <c r="AN271" s="383"/>
      <c r="AO271" s="383"/>
      <c r="AP271" s="383"/>
      <c r="AQ271" s="384"/>
      <c r="AR271" s="342">
        <f>ROUND(Q272*$AI$20,0)</f>
        <v>316</v>
      </c>
      <c r="AS271" s="268"/>
    </row>
    <row r="272" spans="1:45" ht="14.25">
      <c r="A272" s="229">
        <v>71</v>
      </c>
      <c r="B272" s="337">
        <v>8312</v>
      </c>
      <c r="C272" s="254" t="s">
        <v>2539</v>
      </c>
      <c r="D272" s="375"/>
      <c r="E272" s="278"/>
      <c r="F272" s="279"/>
      <c r="G272" s="245"/>
      <c r="H272" s="208"/>
      <c r="I272" s="208"/>
      <c r="J272" s="301"/>
      <c r="K272" s="208"/>
      <c r="L272" s="301"/>
      <c r="M272" s="301"/>
      <c r="N272" s="301"/>
      <c r="O272" s="301"/>
      <c r="P272" s="301"/>
      <c r="Q272" s="1538">
        <f>'26障害児入所施設(基本１） '!$Q$272</f>
        <v>451</v>
      </c>
      <c r="R272" s="1538"/>
      <c r="S272" s="208" t="s">
        <v>18</v>
      </c>
      <c r="T272" s="385"/>
      <c r="U272" s="245"/>
      <c r="V272" s="344"/>
      <c r="W272" s="344"/>
      <c r="X272" s="344"/>
      <c r="Y272" s="344"/>
      <c r="Z272" s="344"/>
      <c r="AA272" s="344"/>
      <c r="AB272" s="344"/>
      <c r="AC272" s="344"/>
      <c r="AD272" s="344"/>
      <c r="AE272" s="344"/>
      <c r="AF272" s="345"/>
      <c r="AG272" s="379"/>
      <c r="AH272" s="344"/>
      <c r="AI272" s="344"/>
      <c r="AJ272" s="345"/>
      <c r="AK272" s="1539" t="s">
        <v>161</v>
      </c>
      <c r="AL272" s="346" t="s">
        <v>162</v>
      </c>
      <c r="AM272" s="347" t="s">
        <v>163</v>
      </c>
      <c r="AN272" s="348">
        <v>0.7</v>
      </c>
      <c r="AO272" s="348"/>
      <c r="AP272" s="348"/>
      <c r="AQ272" s="349"/>
      <c r="AR272" s="350">
        <f>ROUND(ROUND(Q272*$AI$20,0)*AN272,0)</f>
        <v>221</v>
      </c>
      <c r="AS272" s="268"/>
    </row>
    <row r="273" spans="1:45" ht="14.25">
      <c r="A273" s="243">
        <v>71</v>
      </c>
      <c r="B273" s="351" t="s">
        <v>2540</v>
      </c>
      <c r="C273" s="244" t="s">
        <v>2541</v>
      </c>
      <c r="D273" s="375"/>
      <c r="E273" s="278"/>
      <c r="F273" s="279"/>
      <c r="G273" s="245"/>
      <c r="H273" s="208"/>
      <c r="I273" s="208"/>
      <c r="J273" s="301"/>
      <c r="K273" s="208"/>
      <c r="L273" s="301"/>
      <c r="M273" s="301"/>
      <c r="N273" s="301"/>
      <c r="O273" s="301"/>
      <c r="P273" s="301"/>
      <c r="Q273" s="352"/>
      <c r="R273" s="352"/>
      <c r="S273" s="208"/>
      <c r="T273" s="385"/>
      <c r="U273" s="245"/>
      <c r="V273" s="344"/>
      <c r="W273" s="344"/>
      <c r="X273" s="344"/>
      <c r="Y273" s="344"/>
      <c r="Z273" s="344"/>
      <c r="AA273" s="344"/>
      <c r="AB273" s="344"/>
      <c r="AC273" s="344"/>
      <c r="AD273" s="344"/>
      <c r="AE273" s="344"/>
      <c r="AF273" s="345"/>
      <c r="AG273" s="379"/>
      <c r="AH273" s="344"/>
      <c r="AI273" s="344"/>
      <c r="AJ273" s="345"/>
      <c r="AK273" s="1540"/>
      <c r="AL273" s="353" t="s">
        <v>165</v>
      </c>
      <c r="AM273" s="354" t="s">
        <v>163</v>
      </c>
      <c r="AN273" s="355">
        <v>0.5</v>
      </c>
      <c r="AO273" s="356"/>
      <c r="AP273" s="356"/>
      <c r="AQ273" s="395"/>
      <c r="AR273" s="358">
        <f>ROUND(ROUND(Q272*$AI$20,0)*AN273,0)</f>
        <v>158</v>
      </c>
      <c r="AS273" s="268"/>
    </row>
    <row r="274" spans="1:45" ht="14.25">
      <c r="A274" s="243">
        <v>71</v>
      </c>
      <c r="B274" s="351" t="s">
        <v>2542</v>
      </c>
      <c r="C274" s="244" t="s">
        <v>2543</v>
      </c>
      <c r="D274" s="375"/>
      <c r="E274" s="278"/>
      <c r="F274" s="279"/>
      <c r="G274" s="245"/>
      <c r="H274" s="208"/>
      <c r="I274" s="208"/>
      <c r="J274" s="301"/>
      <c r="K274" s="208"/>
      <c r="L274" s="301"/>
      <c r="M274" s="301"/>
      <c r="N274" s="301"/>
      <c r="O274" s="301"/>
      <c r="P274" s="301"/>
      <c r="Q274" s="352"/>
      <c r="R274" s="352"/>
      <c r="S274" s="208"/>
      <c r="T274" s="385"/>
      <c r="U274" s="245"/>
      <c r="V274" s="344"/>
      <c r="W274" s="344"/>
      <c r="X274" s="344"/>
      <c r="Y274" s="344"/>
      <c r="Z274" s="344"/>
      <c r="AA274" s="344"/>
      <c r="AB274" s="344"/>
      <c r="AC274" s="344"/>
      <c r="AD274" s="344"/>
      <c r="AE274" s="344"/>
      <c r="AF274" s="345"/>
      <c r="AG274" s="379"/>
      <c r="AH274" s="344"/>
      <c r="AI274" s="344"/>
      <c r="AJ274" s="345"/>
      <c r="AK274" s="364"/>
      <c r="AL274" s="396"/>
      <c r="AM274" s="362"/>
      <c r="AN274" s="356"/>
      <c r="AO274" s="1533" t="s">
        <v>167</v>
      </c>
      <c r="AP274" s="362">
        <v>5</v>
      </c>
      <c r="AQ274" s="363" t="s">
        <v>168</v>
      </c>
      <c r="AR274" s="358">
        <f>ROUND(Q272*$AI$20,0)-AP274</f>
        <v>311</v>
      </c>
      <c r="AS274" s="268"/>
    </row>
    <row r="275" spans="1:45" ht="14.25">
      <c r="A275" s="243">
        <v>71</v>
      </c>
      <c r="B275" s="351" t="s">
        <v>2544</v>
      </c>
      <c r="C275" s="244" t="s">
        <v>2545</v>
      </c>
      <c r="D275" s="375"/>
      <c r="E275" s="278"/>
      <c r="F275" s="279"/>
      <c r="G275" s="245"/>
      <c r="H275" s="208"/>
      <c r="I275" s="208"/>
      <c r="J275" s="301"/>
      <c r="K275" s="208"/>
      <c r="L275" s="301"/>
      <c r="M275" s="301"/>
      <c r="N275" s="301"/>
      <c r="O275" s="301"/>
      <c r="P275" s="301"/>
      <c r="Q275" s="352"/>
      <c r="R275" s="352"/>
      <c r="S275" s="208"/>
      <c r="T275" s="385"/>
      <c r="U275" s="245"/>
      <c r="V275" s="344"/>
      <c r="W275" s="344"/>
      <c r="X275" s="344"/>
      <c r="Y275" s="344"/>
      <c r="Z275" s="344"/>
      <c r="AA275" s="344"/>
      <c r="AB275" s="344"/>
      <c r="AC275" s="344"/>
      <c r="AD275" s="344"/>
      <c r="AE275" s="344"/>
      <c r="AF275" s="345"/>
      <c r="AG275" s="379"/>
      <c r="AH275" s="344"/>
      <c r="AI275" s="344"/>
      <c r="AJ275" s="345"/>
      <c r="AK275" s="1536" t="s">
        <v>161</v>
      </c>
      <c r="AL275" s="364" t="s">
        <v>162</v>
      </c>
      <c r="AM275" s="362" t="s">
        <v>163</v>
      </c>
      <c r="AN275" s="356">
        <v>0.7</v>
      </c>
      <c r="AO275" s="1534"/>
      <c r="AP275" s="365"/>
      <c r="AQ275" s="366"/>
      <c r="AR275" s="358">
        <f>ROUND(ROUND(Q272*$AI$20,0)*AN275,0)-AP274</f>
        <v>216</v>
      </c>
      <c r="AS275" s="268"/>
    </row>
    <row r="276" spans="1:45" ht="14.25">
      <c r="A276" s="243">
        <v>71</v>
      </c>
      <c r="B276" s="351" t="s">
        <v>2546</v>
      </c>
      <c r="C276" s="244" t="s">
        <v>2547</v>
      </c>
      <c r="D276" s="375"/>
      <c r="E276" s="278"/>
      <c r="F276" s="279"/>
      <c r="G276" s="245"/>
      <c r="H276" s="208"/>
      <c r="I276" s="208"/>
      <c r="J276" s="301"/>
      <c r="K276" s="208"/>
      <c r="L276" s="301"/>
      <c r="M276" s="301"/>
      <c r="N276" s="301"/>
      <c r="O276" s="301"/>
      <c r="P276" s="301"/>
      <c r="Q276" s="352"/>
      <c r="R276" s="352"/>
      <c r="S276" s="208"/>
      <c r="T276" s="385"/>
      <c r="U276" s="245"/>
      <c r="V276" s="344"/>
      <c r="W276" s="344"/>
      <c r="X276" s="344"/>
      <c r="Y276" s="344"/>
      <c r="Z276" s="344"/>
      <c r="AA276" s="344"/>
      <c r="AB276" s="344"/>
      <c r="AC276" s="344"/>
      <c r="AD276" s="344"/>
      <c r="AE276" s="344"/>
      <c r="AF276" s="345"/>
      <c r="AG276" s="379"/>
      <c r="AH276" s="344"/>
      <c r="AI276" s="344"/>
      <c r="AJ276" s="345"/>
      <c r="AK276" s="1537"/>
      <c r="AL276" s="353" t="s">
        <v>165</v>
      </c>
      <c r="AM276" s="354" t="s">
        <v>163</v>
      </c>
      <c r="AN276" s="355">
        <v>0.5</v>
      </c>
      <c r="AO276" s="1535"/>
      <c r="AP276" s="367"/>
      <c r="AQ276" s="368"/>
      <c r="AR276" s="358">
        <f>ROUND(ROUND(Q272*$AI$20,0)*AN276,0)-AP274</f>
        <v>153</v>
      </c>
      <c r="AS276" s="268"/>
    </row>
    <row r="277" spans="1:45" ht="14.25">
      <c r="A277" s="229">
        <v>71</v>
      </c>
      <c r="B277" s="337">
        <v>8313</v>
      </c>
      <c r="C277" s="254" t="s">
        <v>2548</v>
      </c>
      <c r="D277" s="375"/>
      <c r="E277" s="278"/>
      <c r="F277" s="279"/>
      <c r="G277" s="245"/>
      <c r="H277" s="208"/>
      <c r="I277" s="208"/>
      <c r="J277" s="301"/>
      <c r="K277" s="208"/>
      <c r="L277" s="301"/>
      <c r="M277" s="301"/>
      <c r="N277" s="301"/>
      <c r="O277" s="301"/>
      <c r="P277" s="301"/>
      <c r="Q277" s="352"/>
      <c r="R277" s="352"/>
      <c r="S277" s="208"/>
      <c r="T277" s="385"/>
      <c r="U277" s="369" t="s">
        <v>172</v>
      </c>
      <c r="V277" s="370"/>
      <c r="W277" s="370"/>
      <c r="X277" s="370"/>
      <c r="Y277" s="370"/>
      <c r="Z277" s="370"/>
      <c r="AA277" s="370"/>
      <c r="AB277" s="370"/>
      <c r="AC277" s="370"/>
      <c r="AD277" s="370"/>
      <c r="AE277" s="370"/>
      <c r="AF277" s="371"/>
      <c r="AG277" s="379"/>
      <c r="AH277" s="344"/>
      <c r="AI277" s="344"/>
      <c r="AJ277" s="345"/>
      <c r="AK277" s="369"/>
      <c r="AL277" s="370"/>
      <c r="AM277" s="372"/>
      <c r="AN277" s="373"/>
      <c r="AO277" s="373"/>
      <c r="AP277" s="373"/>
      <c r="AQ277" s="374"/>
      <c r="AR277" s="342">
        <f>ROUND(ROUND(Q272*AD278,0)*$AI$20,0)</f>
        <v>305</v>
      </c>
      <c r="AS277" s="268"/>
    </row>
    <row r="278" spans="1:45" ht="14.25">
      <c r="A278" s="229">
        <v>71</v>
      </c>
      <c r="B278" s="337">
        <v>8314</v>
      </c>
      <c r="C278" s="254" t="s">
        <v>2549</v>
      </c>
      <c r="D278" s="375"/>
      <c r="E278" s="278"/>
      <c r="F278" s="279"/>
      <c r="G278" s="245"/>
      <c r="H278" s="208"/>
      <c r="I278" s="208"/>
      <c r="J278" s="301"/>
      <c r="K278" s="208"/>
      <c r="L278" s="301"/>
      <c r="M278" s="301"/>
      <c r="N278" s="301"/>
      <c r="O278" s="301"/>
      <c r="P278" s="301"/>
      <c r="Q278" s="352"/>
      <c r="R278" s="352"/>
      <c r="S278" s="208"/>
      <c r="T278" s="385"/>
      <c r="U278" s="379" t="s">
        <v>174</v>
      </c>
      <c r="V278" s="344"/>
      <c r="W278" s="344"/>
      <c r="X278" s="344"/>
      <c r="Y278" s="344"/>
      <c r="Z278" s="344"/>
      <c r="AA278" s="344"/>
      <c r="AB278" s="344"/>
      <c r="AC278" s="214" t="s">
        <v>163</v>
      </c>
      <c r="AD278" s="1541">
        <v>0.96499999999999997</v>
      </c>
      <c r="AE278" s="1541"/>
      <c r="AF278" s="345"/>
      <c r="AG278" s="379"/>
      <c r="AH278" s="344"/>
      <c r="AI278" s="344"/>
      <c r="AJ278" s="345"/>
      <c r="AK278" s="1539" t="s">
        <v>161</v>
      </c>
      <c r="AL278" s="346" t="s">
        <v>162</v>
      </c>
      <c r="AM278" s="347" t="s">
        <v>163</v>
      </c>
      <c r="AN278" s="348">
        <v>0.7</v>
      </c>
      <c r="AO278" s="348"/>
      <c r="AP278" s="348"/>
      <c r="AQ278" s="349"/>
      <c r="AR278" s="350">
        <f>ROUND(ROUND(ROUND(Q272*AD278:AD278,0)*$AI$20,0)*AN278,0)</f>
        <v>214</v>
      </c>
      <c r="AS278" s="268"/>
    </row>
    <row r="279" spans="1:45" ht="14.25">
      <c r="A279" s="243">
        <v>71</v>
      </c>
      <c r="B279" s="351" t="s">
        <v>2550</v>
      </c>
      <c r="C279" s="244" t="s">
        <v>2551</v>
      </c>
      <c r="D279" s="375"/>
      <c r="E279" s="278"/>
      <c r="F279" s="279"/>
      <c r="G279" s="245"/>
      <c r="H279" s="208"/>
      <c r="I279" s="208"/>
      <c r="J279" s="301"/>
      <c r="K279" s="208"/>
      <c r="L279" s="301"/>
      <c r="M279" s="301"/>
      <c r="N279" s="301"/>
      <c r="O279" s="301"/>
      <c r="P279" s="301"/>
      <c r="Q279" s="352"/>
      <c r="R279" s="352"/>
      <c r="S279" s="208"/>
      <c r="T279" s="385"/>
      <c r="U279" s="245"/>
      <c r="V279" s="344"/>
      <c r="W279" s="344"/>
      <c r="X279" s="344"/>
      <c r="Y279" s="344"/>
      <c r="Z279" s="344"/>
      <c r="AA279" s="344"/>
      <c r="AB279" s="344"/>
      <c r="AC279" s="344"/>
      <c r="AD279" s="344"/>
      <c r="AE279" s="344"/>
      <c r="AF279" s="345"/>
      <c r="AG279" s="379"/>
      <c r="AH279" s="344"/>
      <c r="AI279" s="344"/>
      <c r="AJ279" s="345"/>
      <c r="AK279" s="1540"/>
      <c r="AL279" s="353" t="s">
        <v>165</v>
      </c>
      <c r="AM279" s="354" t="s">
        <v>163</v>
      </c>
      <c r="AN279" s="355">
        <v>0.5</v>
      </c>
      <c r="AO279" s="356"/>
      <c r="AP279" s="356"/>
      <c r="AQ279" s="395"/>
      <c r="AR279" s="358">
        <f>ROUND(ROUND(ROUND(Q272*AD278,0)*$AI$20,0)*AN279,0)</f>
        <v>153</v>
      </c>
      <c r="AS279" s="268"/>
    </row>
    <row r="280" spans="1:45" ht="14.25">
      <c r="A280" s="243">
        <v>71</v>
      </c>
      <c r="B280" s="351" t="s">
        <v>2552</v>
      </c>
      <c r="C280" s="244" t="s">
        <v>2553</v>
      </c>
      <c r="D280" s="375"/>
      <c r="E280" s="278"/>
      <c r="F280" s="279"/>
      <c r="G280" s="245"/>
      <c r="H280" s="208"/>
      <c r="I280" s="208"/>
      <c r="J280" s="301"/>
      <c r="K280" s="208"/>
      <c r="L280" s="301"/>
      <c r="M280" s="301"/>
      <c r="N280" s="301"/>
      <c r="O280" s="301"/>
      <c r="P280" s="301"/>
      <c r="Q280" s="352"/>
      <c r="R280" s="352"/>
      <c r="S280" s="208"/>
      <c r="T280" s="385"/>
      <c r="U280" s="245"/>
      <c r="V280" s="344"/>
      <c r="W280" s="344"/>
      <c r="X280" s="344"/>
      <c r="Y280" s="344"/>
      <c r="Z280" s="344"/>
      <c r="AA280" s="344"/>
      <c r="AB280" s="344"/>
      <c r="AC280" s="344"/>
      <c r="AD280" s="344"/>
      <c r="AE280" s="344"/>
      <c r="AF280" s="345"/>
      <c r="AG280" s="379"/>
      <c r="AH280" s="344"/>
      <c r="AI280" s="344"/>
      <c r="AJ280" s="345"/>
      <c r="AK280" s="364"/>
      <c r="AL280" s="396"/>
      <c r="AM280" s="362"/>
      <c r="AN280" s="356"/>
      <c r="AO280" s="1533" t="s">
        <v>167</v>
      </c>
      <c r="AP280" s="362">
        <v>5</v>
      </c>
      <c r="AQ280" s="363" t="s">
        <v>168</v>
      </c>
      <c r="AR280" s="358">
        <f>ROUND(ROUND(Q272*AD278,0)*$AI$20,0)-AP280</f>
        <v>300</v>
      </c>
      <c r="AS280" s="268"/>
    </row>
    <row r="281" spans="1:45" ht="14.25">
      <c r="A281" s="243">
        <v>71</v>
      </c>
      <c r="B281" s="351" t="s">
        <v>2554</v>
      </c>
      <c r="C281" s="244" t="s">
        <v>2555</v>
      </c>
      <c r="D281" s="375"/>
      <c r="E281" s="278"/>
      <c r="F281" s="279"/>
      <c r="G281" s="245"/>
      <c r="H281" s="208"/>
      <c r="I281" s="208"/>
      <c r="J281" s="301"/>
      <c r="K281" s="208"/>
      <c r="L281" s="301"/>
      <c r="M281" s="301"/>
      <c r="N281" s="301"/>
      <c r="O281" s="301"/>
      <c r="P281" s="301"/>
      <c r="Q281" s="352"/>
      <c r="R281" s="352"/>
      <c r="S281" s="208"/>
      <c r="T281" s="385"/>
      <c r="U281" s="245"/>
      <c r="V281" s="344"/>
      <c r="W281" s="344"/>
      <c r="X281" s="344"/>
      <c r="Y281" s="344"/>
      <c r="Z281" s="344"/>
      <c r="AA281" s="344"/>
      <c r="AB281" s="344"/>
      <c r="AC281" s="344"/>
      <c r="AD281" s="344"/>
      <c r="AE281" s="344"/>
      <c r="AF281" s="345"/>
      <c r="AG281" s="379"/>
      <c r="AH281" s="344"/>
      <c r="AI281" s="344"/>
      <c r="AJ281" s="345"/>
      <c r="AK281" s="1536" t="s">
        <v>161</v>
      </c>
      <c r="AL281" s="364" t="s">
        <v>162</v>
      </c>
      <c r="AM281" s="362" t="s">
        <v>163</v>
      </c>
      <c r="AN281" s="356">
        <v>0.7</v>
      </c>
      <c r="AO281" s="1534"/>
      <c r="AP281" s="365"/>
      <c r="AQ281" s="366"/>
      <c r="AR281" s="358">
        <f>ROUND(ROUND(ROUND(Q272*AD278,0)*$AI$20,0)*AN281,0)-AP280</f>
        <v>209</v>
      </c>
      <c r="AS281" s="268"/>
    </row>
    <row r="282" spans="1:45" ht="14.25">
      <c r="A282" s="243">
        <v>71</v>
      </c>
      <c r="B282" s="351" t="s">
        <v>2556</v>
      </c>
      <c r="C282" s="244" t="s">
        <v>2557</v>
      </c>
      <c r="D282" s="375"/>
      <c r="E282" s="278"/>
      <c r="F282" s="279"/>
      <c r="G282" s="245"/>
      <c r="H282" s="208"/>
      <c r="I282" s="208"/>
      <c r="J282" s="301"/>
      <c r="K282" s="208"/>
      <c r="L282" s="301"/>
      <c r="M282" s="301"/>
      <c r="N282" s="301"/>
      <c r="O282" s="301"/>
      <c r="P282" s="301"/>
      <c r="Q282" s="352"/>
      <c r="R282" s="352"/>
      <c r="S282" s="208"/>
      <c r="T282" s="385"/>
      <c r="U282" s="245"/>
      <c r="V282" s="344"/>
      <c r="W282" s="344"/>
      <c r="X282" s="344"/>
      <c r="Y282" s="344"/>
      <c r="Z282" s="344"/>
      <c r="AA282" s="344"/>
      <c r="AB282" s="344"/>
      <c r="AC282" s="344"/>
      <c r="AD282" s="344"/>
      <c r="AE282" s="344"/>
      <c r="AF282" s="345"/>
      <c r="AG282" s="379"/>
      <c r="AH282" s="344"/>
      <c r="AI282" s="344"/>
      <c r="AJ282" s="345"/>
      <c r="AK282" s="1537"/>
      <c r="AL282" s="353" t="s">
        <v>165</v>
      </c>
      <c r="AM282" s="354" t="s">
        <v>163</v>
      </c>
      <c r="AN282" s="355">
        <v>0.5</v>
      </c>
      <c r="AO282" s="1535"/>
      <c r="AP282" s="367"/>
      <c r="AQ282" s="368"/>
      <c r="AR282" s="358">
        <f>ROUND(ROUND(ROUND(Q272*AD278,0)*$AI$20,0)*AN282,0)-AP280</f>
        <v>148</v>
      </c>
      <c r="AS282" s="268"/>
    </row>
    <row r="283" spans="1:45" ht="14.25">
      <c r="A283" s="229">
        <v>71</v>
      </c>
      <c r="B283" s="337">
        <v>8321</v>
      </c>
      <c r="C283" s="254" t="s">
        <v>2558</v>
      </c>
      <c r="D283" s="375"/>
      <c r="E283" s="278"/>
      <c r="F283" s="279"/>
      <c r="G283" s="231" t="s">
        <v>468</v>
      </c>
      <c r="H283" s="232"/>
      <c r="I283" s="232"/>
      <c r="J283" s="334"/>
      <c r="K283" s="232"/>
      <c r="L283" s="334"/>
      <c r="M283" s="334"/>
      <c r="N283" s="334"/>
      <c r="O283" s="334"/>
      <c r="P283" s="334"/>
      <c r="Q283" s="390"/>
      <c r="R283" s="390"/>
      <c r="S283" s="232"/>
      <c r="T283" s="232"/>
      <c r="U283" s="231"/>
      <c r="V283" s="338"/>
      <c r="W283" s="338"/>
      <c r="X283" s="338"/>
      <c r="Y283" s="338"/>
      <c r="Z283" s="338"/>
      <c r="AA283" s="338"/>
      <c r="AB283" s="338"/>
      <c r="AC283" s="338"/>
      <c r="AD283" s="338"/>
      <c r="AE283" s="338"/>
      <c r="AF283" s="339"/>
      <c r="AG283" s="611"/>
      <c r="AH283" s="392"/>
      <c r="AI283" s="392"/>
      <c r="AJ283" s="393"/>
      <c r="AK283" s="340"/>
      <c r="AL283" s="338"/>
      <c r="AM283" s="334"/>
      <c r="AN283" s="383"/>
      <c r="AO283" s="383"/>
      <c r="AP283" s="383"/>
      <c r="AQ283" s="384"/>
      <c r="AR283" s="342">
        <f>ROUND(Q284*$AI$20,0)</f>
        <v>313</v>
      </c>
      <c r="AS283" s="268"/>
    </row>
    <row r="284" spans="1:45" ht="14.25">
      <c r="A284" s="229">
        <v>71</v>
      </c>
      <c r="B284" s="337">
        <v>8322</v>
      </c>
      <c r="C284" s="254" t="s">
        <v>2559</v>
      </c>
      <c r="D284" s="375"/>
      <c r="E284" s="278"/>
      <c r="F284" s="279"/>
      <c r="G284" s="245"/>
      <c r="H284" s="208"/>
      <c r="I284" s="208"/>
      <c r="J284" s="301"/>
      <c r="K284" s="208"/>
      <c r="L284" s="301"/>
      <c r="M284" s="301"/>
      <c r="N284" s="301"/>
      <c r="O284" s="301"/>
      <c r="P284" s="301"/>
      <c r="Q284" s="1538">
        <f>'26障害児入所施設(基本１） '!$Q$284</f>
        <v>447</v>
      </c>
      <c r="R284" s="1538"/>
      <c r="S284" s="208" t="s">
        <v>18</v>
      </c>
      <c r="T284" s="385"/>
      <c r="U284" s="245"/>
      <c r="V284" s="344"/>
      <c r="W284" s="344"/>
      <c r="X284" s="344"/>
      <c r="Y284" s="344"/>
      <c r="Z284" s="344"/>
      <c r="AA284" s="344"/>
      <c r="AB284" s="344"/>
      <c r="AC284" s="344"/>
      <c r="AD284" s="344"/>
      <c r="AE284" s="344"/>
      <c r="AF284" s="345"/>
      <c r="AG284" s="379"/>
      <c r="AH284" s="344"/>
      <c r="AI284" s="344"/>
      <c r="AJ284" s="345"/>
      <c r="AK284" s="1539" t="s">
        <v>161</v>
      </c>
      <c r="AL284" s="346" t="s">
        <v>162</v>
      </c>
      <c r="AM284" s="347" t="s">
        <v>163</v>
      </c>
      <c r="AN284" s="348">
        <v>0.7</v>
      </c>
      <c r="AO284" s="348"/>
      <c r="AP284" s="348"/>
      <c r="AQ284" s="349"/>
      <c r="AR284" s="350">
        <f>ROUND(ROUND(Q284*$AI$20,0)*AN284,0)</f>
        <v>219</v>
      </c>
      <c r="AS284" s="268"/>
    </row>
    <row r="285" spans="1:45" ht="14.25">
      <c r="A285" s="243">
        <v>71</v>
      </c>
      <c r="B285" s="351" t="s">
        <v>2560</v>
      </c>
      <c r="C285" s="244" t="s">
        <v>2561</v>
      </c>
      <c r="D285" s="375"/>
      <c r="E285" s="278"/>
      <c r="F285" s="279"/>
      <c r="G285" s="245"/>
      <c r="H285" s="208"/>
      <c r="I285" s="208"/>
      <c r="J285" s="301"/>
      <c r="K285" s="208"/>
      <c r="L285" s="301"/>
      <c r="M285" s="301"/>
      <c r="N285" s="301"/>
      <c r="O285" s="301"/>
      <c r="P285" s="301"/>
      <c r="Q285" s="352"/>
      <c r="R285" s="352"/>
      <c r="S285" s="208"/>
      <c r="T285" s="385"/>
      <c r="U285" s="245"/>
      <c r="V285" s="344"/>
      <c r="W285" s="344"/>
      <c r="X285" s="344"/>
      <c r="Y285" s="344"/>
      <c r="Z285" s="344"/>
      <c r="AA285" s="344"/>
      <c r="AB285" s="344"/>
      <c r="AC285" s="344"/>
      <c r="AD285" s="344"/>
      <c r="AE285" s="344"/>
      <c r="AF285" s="345"/>
      <c r="AG285" s="379"/>
      <c r="AH285" s="344"/>
      <c r="AI285" s="344"/>
      <c r="AJ285" s="345"/>
      <c r="AK285" s="1540"/>
      <c r="AL285" s="353" t="s">
        <v>165</v>
      </c>
      <c r="AM285" s="354" t="s">
        <v>163</v>
      </c>
      <c r="AN285" s="355">
        <v>0.5</v>
      </c>
      <c r="AO285" s="356"/>
      <c r="AP285" s="356"/>
      <c r="AQ285" s="395"/>
      <c r="AR285" s="358">
        <f>ROUND(ROUND(Q284*$AI$20,0)*AN285,0)</f>
        <v>157</v>
      </c>
      <c r="AS285" s="268"/>
    </row>
    <row r="286" spans="1:45" ht="14.25">
      <c r="A286" s="243">
        <v>71</v>
      </c>
      <c r="B286" s="351" t="s">
        <v>2562</v>
      </c>
      <c r="C286" s="244" t="s">
        <v>2563</v>
      </c>
      <c r="D286" s="375"/>
      <c r="E286" s="278"/>
      <c r="F286" s="279"/>
      <c r="G286" s="245"/>
      <c r="H286" s="208"/>
      <c r="I286" s="208"/>
      <c r="J286" s="301"/>
      <c r="K286" s="208"/>
      <c r="L286" s="301"/>
      <c r="M286" s="301"/>
      <c r="N286" s="301"/>
      <c r="O286" s="301"/>
      <c r="P286" s="301"/>
      <c r="Q286" s="352"/>
      <c r="R286" s="352"/>
      <c r="S286" s="208"/>
      <c r="T286" s="385"/>
      <c r="U286" s="245"/>
      <c r="V286" s="344"/>
      <c r="W286" s="344"/>
      <c r="X286" s="344"/>
      <c r="Y286" s="344"/>
      <c r="Z286" s="344"/>
      <c r="AA286" s="344"/>
      <c r="AB286" s="344"/>
      <c r="AC286" s="344"/>
      <c r="AD286" s="344"/>
      <c r="AE286" s="344"/>
      <c r="AF286" s="345"/>
      <c r="AG286" s="379"/>
      <c r="AH286" s="344"/>
      <c r="AI286" s="344"/>
      <c r="AJ286" s="345"/>
      <c r="AK286" s="364"/>
      <c r="AL286" s="396"/>
      <c r="AM286" s="362"/>
      <c r="AN286" s="356"/>
      <c r="AO286" s="1533" t="s">
        <v>167</v>
      </c>
      <c r="AP286" s="362">
        <v>5</v>
      </c>
      <c r="AQ286" s="363" t="s">
        <v>168</v>
      </c>
      <c r="AR286" s="358">
        <f>ROUND(Q284*$AI$20,0)-AP286</f>
        <v>308</v>
      </c>
      <c r="AS286" s="268"/>
    </row>
    <row r="287" spans="1:45" ht="14.25">
      <c r="A287" s="243">
        <v>71</v>
      </c>
      <c r="B287" s="351" t="s">
        <v>2564</v>
      </c>
      <c r="C287" s="244" t="s">
        <v>2565</v>
      </c>
      <c r="D287" s="375"/>
      <c r="E287" s="278"/>
      <c r="F287" s="279"/>
      <c r="G287" s="245"/>
      <c r="H287" s="208"/>
      <c r="I287" s="208"/>
      <c r="J287" s="301"/>
      <c r="K287" s="208"/>
      <c r="L287" s="301"/>
      <c r="M287" s="301"/>
      <c r="N287" s="301"/>
      <c r="O287" s="301"/>
      <c r="P287" s="301"/>
      <c r="Q287" s="352"/>
      <c r="R287" s="352"/>
      <c r="S287" s="208"/>
      <c r="T287" s="385"/>
      <c r="U287" s="245"/>
      <c r="V287" s="344"/>
      <c r="W287" s="344"/>
      <c r="X287" s="344"/>
      <c r="Y287" s="344"/>
      <c r="Z287" s="344"/>
      <c r="AA287" s="344"/>
      <c r="AB287" s="344"/>
      <c r="AC287" s="344"/>
      <c r="AD287" s="344"/>
      <c r="AE287" s="344"/>
      <c r="AF287" s="345"/>
      <c r="AG287" s="379"/>
      <c r="AH287" s="344"/>
      <c r="AI287" s="344"/>
      <c r="AJ287" s="345"/>
      <c r="AK287" s="1536" t="s">
        <v>161</v>
      </c>
      <c r="AL287" s="364" t="s">
        <v>162</v>
      </c>
      <c r="AM287" s="362" t="s">
        <v>163</v>
      </c>
      <c r="AN287" s="356">
        <v>0.7</v>
      </c>
      <c r="AO287" s="1534"/>
      <c r="AP287" s="365"/>
      <c r="AQ287" s="366"/>
      <c r="AR287" s="358">
        <f>ROUND(ROUND(Q284*$AI$20,0)*AN287,0)-AP286</f>
        <v>214</v>
      </c>
      <c r="AS287" s="268"/>
    </row>
    <row r="288" spans="1:45" ht="14.25">
      <c r="A288" s="243">
        <v>71</v>
      </c>
      <c r="B288" s="351" t="s">
        <v>2566</v>
      </c>
      <c r="C288" s="244" t="s">
        <v>2567</v>
      </c>
      <c r="D288" s="375"/>
      <c r="E288" s="278"/>
      <c r="F288" s="279"/>
      <c r="G288" s="245"/>
      <c r="H288" s="208"/>
      <c r="I288" s="208"/>
      <c r="J288" s="301"/>
      <c r="K288" s="208"/>
      <c r="L288" s="301"/>
      <c r="M288" s="301"/>
      <c r="N288" s="301"/>
      <c r="O288" s="301"/>
      <c r="P288" s="301"/>
      <c r="Q288" s="352"/>
      <c r="R288" s="352"/>
      <c r="S288" s="208"/>
      <c r="T288" s="385"/>
      <c r="U288" s="281"/>
      <c r="V288" s="380"/>
      <c r="W288" s="380"/>
      <c r="X288" s="380"/>
      <c r="Y288" s="380"/>
      <c r="Z288" s="380"/>
      <c r="AA288" s="380"/>
      <c r="AB288" s="380"/>
      <c r="AC288" s="380"/>
      <c r="AD288" s="380"/>
      <c r="AE288" s="380"/>
      <c r="AF288" s="381"/>
      <c r="AG288" s="379"/>
      <c r="AH288" s="344"/>
      <c r="AI288" s="344"/>
      <c r="AJ288" s="345"/>
      <c r="AK288" s="1537"/>
      <c r="AL288" s="353" t="s">
        <v>165</v>
      </c>
      <c r="AM288" s="354" t="s">
        <v>163</v>
      </c>
      <c r="AN288" s="355">
        <v>0.5</v>
      </c>
      <c r="AO288" s="1535"/>
      <c r="AP288" s="367"/>
      <c r="AQ288" s="368"/>
      <c r="AR288" s="358">
        <f>ROUND(ROUND(Q284*$AI$20,0)*AN288,0)-AP286</f>
        <v>152</v>
      </c>
      <c r="AS288" s="268"/>
    </row>
    <row r="289" spans="1:45" ht="14.25">
      <c r="A289" s="229">
        <v>71</v>
      </c>
      <c r="B289" s="337">
        <v>8323</v>
      </c>
      <c r="C289" s="254" t="s">
        <v>2568</v>
      </c>
      <c r="D289" s="375"/>
      <c r="E289" s="278"/>
      <c r="F289" s="279"/>
      <c r="G289" s="245"/>
      <c r="H289" s="208"/>
      <c r="I289" s="208"/>
      <c r="J289" s="301"/>
      <c r="K289" s="208"/>
      <c r="L289" s="301"/>
      <c r="M289" s="301"/>
      <c r="N289" s="301"/>
      <c r="O289" s="301"/>
      <c r="P289" s="301"/>
      <c r="Q289" s="352"/>
      <c r="R289" s="352"/>
      <c r="S289" s="208"/>
      <c r="T289" s="385"/>
      <c r="U289" s="379" t="s">
        <v>172</v>
      </c>
      <c r="V289" s="344"/>
      <c r="W289" s="344"/>
      <c r="X289" s="344"/>
      <c r="Y289" s="344"/>
      <c r="Z289" s="344"/>
      <c r="AA289" s="344"/>
      <c r="AB289" s="344"/>
      <c r="AC289" s="344"/>
      <c r="AD289" s="344"/>
      <c r="AE289" s="344"/>
      <c r="AF289" s="345"/>
      <c r="AG289" s="379"/>
      <c r="AH289" s="344"/>
      <c r="AI289" s="344"/>
      <c r="AJ289" s="345"/>
      <c r="AK289" s="369"/>
      <c r="AL289" s="370"/>
      <c r="AM289" s="372"/>
      <c r="AN289" s="373"/>
      <c r="AO289" s="373"/>
      <c r="AP289" s="373"/>
      <c r="AQ289" s="374"/>
      <c r="AR289" s="342">
        <f>ROUND(ROUND(Q284*AD290,0)*$AI$20,0)</f>
        <v>302</v>
      </c>
      <c r="AS289" s="268"/>
    </row>
    <row r="290" spans="1:45" ht="14.25">
      <c r="A290" s="229">
        <v>71</v>
      </c>
      <c r="B290" s="337">
        <v>8324</v>
      </c>
      <c r="C290" s="254" t="s">
        <v>2569</v>
      </c>
      <c r="D290" s="375"/>
      <c r="E290" s="278"/>
      <c r="F290" s="279"/>
      <c r="G290" s="245"/>
      <c r="H290" s="208"/>
      <c r="I290" s="208"/>
      <c r="J290" s="301"/>
      <c r="K290" s="208"/>
      <c r="L290" s="301"/>
      <c r="M290" s="301"/>
      <c r="N290" s="301"/>
      <c r="O290" s="301"/>
      <c r="P290" s="301"/>
      <c r="Q290" s="352"/>
      <c r="R290" s="352"/>
      <c r="S290" s="208"/>
      <c r="T290" s="385"/>
      <c r="U290" s="379" t="s">
        <v>174</v>
      </c>
      <c r="V290" s="344"/>
      <c r="W290" s="344"/>
      <c r="X290" s="344"/>
      <c r="Y290" s="344"/>
      <c r="Z290" s="344"/>
      <c r="AA290" s="344"/>
      <c r="AB290" s="344"/>
      <c r="AC290" s="214" t="s">
        <v>163</v>
      </c>
      <c r="AD290" s="1541">
        <v>0.96499999999999997</v>
      </c>
      <c r="AE290" s="1541"/>
      <c r="AF290" s="345"/>
      <c r="AG290" s="379"/>
      <c r="AH290" s="344"/>
      <c r="AI290" s="344"/>
      <c r="AJ290" s="345"/>
      <c r="AK290" s="1539" t="s">
        <v>161</v>
      </c>
      <c r="AL290" s="346" t="s">
        <v>162</v>
      </c>
      <c r="AM290" s="347" t="s">
        <v>163</v>
      </c>
      <c r="AN290" s="348">
        <v>0.7</v>
      </c>
      <c r="AO290" s="348"/>
      <c r="AP290" s="348"/>
      <c r="AQ290" s="349"/>
      <c r="AR290" s="350">
        <f>ROUND(ROUND(ROUND(Q284*AD290:AD290,0)*$AI$20,0)*AN290,0)</f>
        <v>211</v>
      </c>
      <c r="AS290" s="268"/>
    </row>
    <row r="291" spans="1:45" ht="14.25">
      <c r="A291" s="243">
        <v>71</v>
      </c>
      <c r="B291" s="351" t="s">
        <v>2570</v>
      </c>
      <c r="C291" s="244" t="s">
        <v>2571</v>
      </c>
      <c r="D291" s="375"/>
      <c r="E291" s="278"/>
      <c r="F291" s="279"/>
      <c r="G291" s="245"/>
      <c r="H291" s="208"/>
      <c r="I291" s="208"/>
      <c r="J291" s="301"/>
      <c r="K291" s="208"/>
      <c r="L291" s="301"/>
      <c r="M291" s="301"/>
      <c r="N291" s="301"/>
      <c r="O291" s="301"/>
      <c r="P291" s="301"/>
      <c r="Q291" s="352"/>
      <c r="R291" s="352"/>
      <c r="S291" s="208"/>
      <c r="T291" s="385"/>
      <c r="U291" s="245"/>
      <c r="V291" s="344"/>
      <c r="W291" s="344"/>
      <c r="X291" s="344"/>
      <c r="Y291" s="344"/>
      <c r="Z291" s="344"/>
      <c r="AA291" s="344"/>
      <c r="AB291" s="344"/>
      <c r="AC291" s="344"/>
      <c r="AD291" s="344"/>
      <c r="AE291" s="344"/>
      <c r="AF291" s="345"/>
      <c r="AG291" s="379"/>
      <c r="AH291" s="344"/>
      <c r="AI291" s="344"/>
      <c r="AJ291" s="345"/>
      <c r="AK291" s="1540"/>
      <c r="AL291" s="353" t="s">
        <v>165</v>
      </c>
      <c r="AM291" s="354" t="s">
        <v>163</v>
      </c>
      <c r="AN291" s="355">
        <v>0.5</v>
      </c>
      <c r="AO291" s="356"/>
      <c r="AP291" s="356"/>
      <c r="AQ291" s="395"/>
      <c r="AR291" s="358">
        <f>ROUND(ROUND(ROUND(Q284*AD290,0)*$AI$20,0)*AN291,0)</f>
        <v>151</v>
      </c>
      <c r="AS291" s="268"/>
    </row>
    <row r="292" spans="1:45" ht="14.25">
      <c r="A292" s="243">
        <v>71</v>
      </c>
      <c r="B292" s="351" t="s">
        <v>2572</v>
      </c>
      <c r="C292" s="244" t="s">
        <v>2573</v>
      </c>
      <c r="D292" s="375"/>
      <c r="E292" s="278"/>
      <c r="F292" s="279"/>
      <c r="G292" s="245"/>
      <c r="H292" s="208"/>
      <c r="I292" s="208"/>
      <c r="J292" s="301"/>
      <c r="K292" s="208"/>
      <c r="L292" s="301"/>
      <c r="M292" s="301"/>
      <c r="N292" s="301"/>
      <c r="O292" s="301"/>
      <c r="P292" s="301"/>
      <c r="Q292" s="352"/>
      <c r="R292" s="352"/>
      <c r="S292" s="208"/>
      <c r="T292" s="385"/>
      <c r="U292" s="245"/>
      <c r="V292" s="344"/>
      <c r="W292" s="344"/>
      <c r="X292" s="344"/>
      <c r="Y292" s="344"/>
      <c r="Z292" s="344"/>
      <c r="AA292" s="344"/>
      <c r="AB292" s="344"/>
      <c r="AC292" s="344"/>
      <c r="AD292" s="344"/>
      <c r="AE292" s="344"/>
      <c r="AF292" s="345"/>
      <c r="AG292" s="379"/>
      <c r="AH292" s="344"/>
      <c r="AI292" s="344"/>
      <c r="AJ292" s="345"/>
      <c r="AK292" s="364"/>
      <c r="AL292" s="396"/>
      <c r="AM292" s="362"/>
      <c r="AN292" s="356"/>
      <c r="AO292" s="1533" t="s">
        <v>167</v>
      </c>
      <c r="AP292" s="362">
        <v>5</v>
      </c>
      <c r="AQ292" s="363" t="s">
        <v>168</v>
      </c>
      <c r="AR292" s="358">
        <f>ROUND(ROUND(Q284*AD290,0)*$AI$20,0)-AP292</f>
        <v>297</v>
      </c>
      <c r="AS292" s="268"/>
    </row>
    <row r="293" spans="1:45" ht="14.25">
      <c r="A293" s="243">
        <v>71</v>
      </c>
      <c r="B293" s="351" t="s">
        <v>2574</v>
      </c>
      <c r="C293" s="244" t="s">
        <v>2575</v>
      </c>
      <c r="D293" s="375"/>
      <c r="E293" s="278"/>
      <c r="F293" s="279"/>
      <c r="G293" s="245"/>
      <c r="H293" s="208"/>
      <c r="I293" s="208"/>
      <c r="J293" s="301"/>
      <c r="K293" s="208"/>
      <c r="L293" s="301"/>
      <c r="M293" s="301"/>
      <c r="N293" s="301"/>
      <c r="O293" s="301"/>
      <c r="P293" s="301"/>
      <c r="Q293" s="352"/>
      <c r="R293" s="352"/>
      <c r="S293" s="208"/>
      <c r="T293" s="385"/>
      <c r="U293" s="245"/>
      <c r="V293" s="344"/>
      <c r="W293" s="344"/>
      <c r="X293" s="344"/>
      <c r="Y293" s="344"/>
      <c r="Z293" s="344"/>
      <c r="AA293" s="344"/>
      <c r="AB293" s="344"/>
      <c r="AC293" s="344"/>
      <c r="AD293" s="344"/>
      <c r="AE293" s="344"/>
      <c r="AF293" s="345"/>
      <c r="AG293" s="379"/>
      <c r="AH293" s="344"/>
      <c r="AI293" s="344"/>
      <c r="AJ293" s="345"/>
      <c r="AK293" s="1536" t="s">
        <v>161</v>
      </c>
      <c r="AL293" s="364" t="s">
        <v>162</v>
      </c>
      <c r="AM293" s="362" t="s">
        <v>163</v>
      </c>
      <c r="AN293" s="356">
        <v>0.7</v>
      </c>
      <c r="AO293" s="1534"/>
      <c r="AP293" s="365"/>
      <c r="AQ293" s="366"/>
      <c r="AR293" s="358">
        <f>ROUND(ROUND(ROUND(Q284*AD290,0)*$AI$20,0)*AN293,0)-AP292</f>
        <v>206</v>
      </c>
      <c r="AS293" s="268"/>
    </row>
    <row r="294" spans="1:45" ht="14.25">
      <c r="A294" s="243">
        <v>71</v>
      </c>
      <c r="B294" s="351" t="s">
        <v>2576</v>
      </c>
      <c r="C294" s="244" t="s">
        <v>2577</v>
      </c>
      <c r="D294" s="375"/>
      <c r="E294" s="278"/>
      <c r="F294" s="279"/>
      <c r="G294" s="281"/>
      <c r="H294" s="216"/>
      <c r="I294" s="216"/>
      <c r="J294" s="304"/>
      <c r="K294" s="216"/>
      <c r="L294" s="304"/>
      <c r="M294" s="304"/>
      <c r="N294" s="304"/>
      <c r="O294" s="304"/>
      <c r="P294" s="304"/>
      <c r="Q294" s="387"/>
      <c r="R294" s="387"/>
      <c r="S294" s="216"/>
      <c r="T294" s="226"/>
      <c r="U294" s="281"/>
      <c r="V294" s="380"/>
      <c r="W294" s="380"/>
      <c r="X294" s="380"/>
      <c r="Y294" s="380"/>
      <c r="Z294" s="380"/>
      <c r="AA294" s="380"/>
      <c r="AB294" s="380"/>
      <c r="AC294" s="380"/>
      <c r="AD294" s="380"/>
      <c r="AE294" s="380"/>
      <c r="AF294" s="381"/>
      <c r="AG294" s="379"/>
      <c r="AH294" s="344"/>
      <c r="AI294" s="344"/>
      <c r="AJ294" s="345"/>
      <c r="AK294" s="1537"/>
      <c r="AL294" s="353" t="s">
        <v>165</v>
      </c>
      <c r="AM294" s="354" t="s">
        <v>163</v>
      </c>
      <c r="AN294" s="355">
        <v>0.5</v>
      </c>
      <c r="AO294" s="1535"/>
      <c r="AP294" s="367"/>
      <c r="AQ294" s="368"/>
      <c r="AR294" s="358">
        <f>ROUND(ROUND(ROUND(Q284*AD290,0)*$AI$20,0)*AN294,0)-AP292</f>
        <v>146</v>
      </c>
      <c r="AS294" s="268"/>
    </row>
    <row r="295" spans="1:45" ht="14.25">
      <c r="A295" s="229">
        <v>71</v>
      </c>
      <c r="B295" s="337">
        <v>8331</v>
      </c>
      <c r="C295" s="254" t="s">
        <v>2578</v>
      </c>
      <c r="D295" s="375"/>
      <c r="E295" s="278"/>
      <c r="F295" s="279"/>
      <c r="G295" s="245" t="s">
        <v>481</v>
      </c>
      <c r="H295" s="208"/>
      <c r="I295" s="208"/>
      <c r="J295" s="301"/>
      <c r="K295" s="208"/>
      <c r="L295" s="301"/>
      <c r="M295" s="301"/>
      <c r="N295" s="301"/>
      <c r="O295" s="301"/>
      <c r="P295" s="301"/>
      <c r="Q295" s="352"/>
      <c r="R295" s="352"/>
      <c r="S295" s="208"/>
      <c r="T295" s="208"/>
      <c r="U295" s="245"/>
      <c r="V295" s="392"/>
      <c r="W295" s="392"/>
      <c r="X295" s="392"/>
      <c r="Y295" s="392"/>
      <c r="Z295" s="392"/>
      <c r="AA295" s="392"/>
      <c r="AB295" s="392"/>
      <c r="AC295" s="392"/>
      <c r="AD295" s="392"/>
      <c r="AE295" s="392"/>
      <c r="AF295" s="393"/>
      <c r="AG295" s="611"/>
      <c r="AH295" s="392"/>
      <c r="AI295" s="392"/>
      <c r="AJ295" s="393"/>
      <c r="AK295" s="340"/>
      <c r="AL295" s="338"/>
      <c r="AM295" s="334"/>
      <c r="AN295" s="383"/>
      <c r="AO295" s="383"/>
      <c r="AP295" s="383"/>
      <c r="AQ295" s="384"/>
      <c r="AR295" s="342">
        <f>ROUND(Q296*$AI$20,0)</f>
        <v>311</v>
      </c>
      <c r="AS295" s="268"/>
    </row>
    <row r="296" spans="1:45" ht="14.25">
      <c r="A296" s="229">
        <v>71</v>
      </c>
      <c r="B296" s="337">
        <v>8332</v>
      </c>
      <c r="C296" s="254" t="s">
        <v>2579</v>
      </c>
      <c r="D296" s="375"/>
      <c r="E296" s="278"/>
      <c r="F296" s="279"/>
      <c r="G296" s="245"/>
      <c r="H296" s="208"/>
      <c r="I296" s="208"/>
      <c r="J296" s="301"/>
      <c r="K296" s="208"/>
      <c r="L296" s="301"/>
      <c r="M296" s="301"/>
      <c r="N296" s="301"/>
      <c r="O296" s="301"/>
      <c r="P296" s="301"/>
      <c r="Q296" s="1538">
        <f>'26障害児入所施設(基本１） '!$Q$296</f>
        <v>444</v>
      </c>
      <c r="R296" s="1538"/>
      <c r="S296" s="208" t="s">
        <v>18</v>
      </c>
      <c r="T296" s="385"/>
      <c r="U296" s="245"/>
      <c r="V296" s="344"/>
      <c r="W296" s="344"/>
      <c r="X296" s="344"/>
      <c r="Y296" s="344"/>
      <c r="Z296" s="344"/>
      <c r="AA296" s="344"/>
      <c r="AB296" s="344"/>
      <c r="AC296" s="344"/>
      <c r="AD296" s="344"/>
      <c r="AE296" s="344"/>
      <c r="AF296" s="345"/>
      <c r="AG296" s="379"/>
      <c r="AH296" s="344"/>
      <c r="AI296" s="344"/>
      <c r="AJ296" s="345"/>
      <c r="AK296" s="1539" t="s">
        <v>161</v>
      </c>
      <c r="AL296" s="346" t="s">
        <v>162</v>
      </c>
      <c r="AM296" s="347" t="s">
        <v>163</v>
      </c>
      <c r="AN296" s="348">
        <v>0.7</v>
      </c>
      <c r="AO296" s="348"/>
      <c r="AP296" s="348"/>
      <c r="AQ296" s="349"/>
      <c r="AR296" s="350">
        <f>ROUND(ROUND(Q296*$AI$20,0)*AN296,0)</f>
        <v>218</v>
      </c>
      <c r="AS296" s="268"/>
    </row>
    <row r="297" spans="1:45" ht="14.25">
      <c r="A297" s="243">
        <v>71</v>
      </c>
      <c r="B297" s="351" t="s">
        <v>2580</v>
      </c>
      <c r="C297" s="244" t="s">
        <v>2581</v>
      </c>
      <c r="D297" s="375"/>
      <c r="E297" s="278"/>
      <c r="F297" s="279"/>
      <c r="G297" s="245"/>
      <c r="H297" s="208"/>
      <c r="I297" s="208"/>
      <c r="J297" s="301"/>
      <c r="K297" s="208"/>
      <c r="L297" s="301"/>
      <c r="M297" s="301"/>
      <c r="N297" s="301"/>
      <c r="O297" s="301"/>
      <c r="P297" s="301"/>
      <c r="Q297" s="352"/>
      <c r="R297" s="352"/>
      <c r="S297" s="208"/>
      <c r="T297" s="385"/>
      <c r="U297" s="245"/>
      <c r="V297" s="344"/>
      <c r="W297" s="344"/>
      <c r="X297" s="344"/>
      <c r="Y297" s="344"/>
      <c r="Z297" s="344"/>
      <c r="AA297" s="344"/>
      <c r="AB297" s="344"/>
      <c r="AC297" s="344"/>
      <c r="AD297" s="344"/>
      <c r="AE297" s="344"/>
      <c r="AF297" s="345"/>
      <c r="AG297" s="379"/>
      <c r="AH297" s="344"/>
      <c r="AI297" s="344"/>
      <c r="AJ297" s="345"/>
      <c r="AK297" s="1540"/>
      <c r="AL297" s="353" t="s">
        <v>165</v>
      </c>
      <c r="AM297" s="354" t="s">
        <v>163</v>
      </c>
      <c r="AN297" s="355">
        <v>0.5</v>
      </c>
      <c r="AO297" s="356"/>
      <c r="AP297" s="356"/>
      <c r="AQ297" s="395"/>
      <c r="AR297" s="358">
        <f>ROUND(ROUND(Q296*$AI$20,0)*AN297,0)</f>
        <v>156</v>
      </c>
      <c r="AS297" s="268"/>
    </row>
    <row r="298" spans="1:45" ht="14.25">
      <c r="A298" s="243">
        <v>71</v>
      </c>
      <c r="B298" s="351" t="s">
        <v>2582</v>
      </c>
      <c r="C298" s="244" t="s">
        <v>2583</v>
      </c>
      <c r="D298" s="375"/>
      <c r="E298" s="278"/>
      <c r="F298" s="279"/>
      <c r="G298" s="245"/>
      <c r="H298" s="208"/>
      <c r="I298" s="208"/>
      <c r="J298" s="301"/>
      <c r="K298" s="208"/>
      <c r="L298" s="301"/>
      <c r="M298" s="301"/>
      <c r="N298" s="301"/>
      <c r="O298" s="301"/>
      <c r="P298" s="301"/>
      <c r="Q298" s="352"/>
      <c r="R298" s="352"/>
      <c r="S298" s="208"/>
      <c r="T298" s="385"/>
      <c r="U298" s="245"/>
      <c r="V298" s="344"/>
      <c r="W298" s="344"/>
      <c r="X298" s="344"/>
      <c r="Y298" s="344"/>
      <c r="Z298" s="344"/>
      <c r="AA298" s="344"/>
      <c r="AB298" s="344"/>
      <c r="AC298" s="344"/>
      <c r="AD298" s="344"/>
      <c r="AE298" s="344"/>
      <c r="AF298" s="345"/>
      <c r="AG298" s="379"/>
      <c r="AH298" s="344"/>
      <c r="AI298" s="344"/>
      <c r="AJ298" s="345"/>
      <c r="AK298" s="364"/>
      <c r="AL298" s="396"/>
      <c r="AM298" s="362"/>
      <c r="AN298" s="356"/>
      <c r="AO298" s="1533" t="s">
        <v>167</v>
      </c>
      <c r="AP298" s="362">
        <v>5</v>
      </c>
      <c r="AQ298" s="363" t="s">
        <v>168</v>
      </c>
      <c r="AR298" s="358">
        <f>ROUND(Q296*$AI$20,0)-AP298</f>
        <v>306</v>
      </c>
      <c r="AS298" s="268"/>
    </row>
    <row r="299" spans="1:45" ht="14.25">
      <c r="A299" s="243">
        <v>71</v>
      </c>
      <c r="B299" s="351" t="s">
        <v>2584</v>
      </c>
      <c r="C299" s="244" t="s">
        <v>2585</v>
      </c>
      <c r="D299" s="375"/>
      <c r="E299" s="278"/>
      <c r="F299" s="279"/>
      <c r="G299" s="245"/>
      <c r="H299" s="208"/>
      <c r="I299" s="208"/>
      <c r="J299" s="301"/>
      <c r="K299" s="208"/>
      <c r="L299" s="301"/>
      <c r="M299" s="301"/>
      <c r="N299" s="301"/>
      <c r="O299" s="301"/>
      <c r="P299" s="301"/>
      <c r="Q299" s="352"/>
      <c r="R299" s="352"/>
      <c r="S299" s="208"/>
      <c r="T299" s="385"/>
      <c r="U299" s="245"/>
      <c r="V299" s="344"/>
      <c r="W299" s="344"/>
      <c r="X299" s="344"/>
      <c r="Y299" s="344"/>
      <c r="Z299" s="344"/>
      <c r="AA299" s="344"/>
      <c r="AB299" s="344"/>
      <c r="AC299" s="344"/>
      <c r="AD299" s="344"/>
      <c r="AE299" s="344"/>
      <c r="AF299" s="345"/>
      <c r="AG299" s="379"/>
      <c r="AH299" s="344"/>
      <c r="AI299" s="344"/>
      <c r="AJ299" s="345"/>
      <c r="AK299" s="1536" t="s">
        <v>161</v>
      </c>
      <c r="AL299" s="364" t="s">
        <v>162</v>
      </c>
      <c r="AM299" s="362" t="s">
        <v>163</v>
      </c>
      <c r="AN299" s="356">
        <v>0.7</v>
      </c>
      <c r="AO299" s="1534"/>
      <c r="AP299" s="365"/>
      <c r="AQ299" s="366"/>
      <c r="AR299" s="358">
        <f>ROUND(ROUND(Q296*$AI$20,0)*AN299,0)-AP298</f>
        <v>213</v>
      </c>
      <c r="AS299" s="268"/>
    </row>
    <row r="300" spans="1:45" ht="14.25">
      <c r="A300" s="243">
        <v>71</v>
      </c>
      <c r="B300" s="351" t="s">
        <v>2586</v>
      </c>
      <c r="C300" s="244" t="s">
        <v>2587</v>
      </c>
      <c r="D300" s="375"/>
      <c r="E300" s="278"/>
      <c r="F300" s="279"/>
      <c r="G300" s="245"/>
      <c r="H300" s="208"/>
      <c r="I300" s="208"/>
      <c r="J300" s="301"/>
      <c r="K300" s="208"/>
      <c r="L300" s="301"/>
      <c r="M300" s="301"/>
      <c r="N300" s="301"/>
      <c r="O300" s="301"/>
      <c r="P300" s="301"/>
      <c r="Q300" s="352"/>
      <c r="R300" s="352"/>
      <c r="S300" s="208"/>
      <c r="T300" s="385"/>
      <c r="U300" s="245"/>
      <c r="V300" s="344"/>
      <c r="W300" s="344"/>
      <c r="X300" s="344"/>
      <c r="Y300" s="344"/>
      <c r="Z300" s="344"/>
      <c r="AA300" s="344"/>
      <c r="AB300" s="344"/>
      <c r="AC300" s="344"/>
      <c r="AD300" s="344"/>
      <c r="AE300" s="344"/>
      <c r="AF300" s="345"/>
      <c r="AG300" s="379"/>
      <c r="AH300" s="344"/>
      <c r="AI300" s="344"/>
      <c r="AJ300" s="345"/>
      <c r="AK300" s="1537"/>
      <c r="AL300" s="353" t="s">
        <v>165</v>
      </c>
      <c r="AM300" s="354" t="s">
        <v>163</v>
      </c>
      <c r="AN300" s="355">
        <v>0.5</v>
      </c>
      <c r="AO300" s="1535"/>
      <c r="AP300" s="367"/>
      <c r="AQ300" s="368"/>
      <c r="AR300" s="358">
        <f>ROUND(ROUND(Q296*$AI$20,0)*AN300,0)-AP298</f>
        <v>151</v>
      </c>
      <c r="AS300" s="268"/>
    </row>
    <row r="301" spans="1:45" ht="14.25">
      <c r="A301" s="229">
        <v>71</v>
      </c>
      <c r="B301" s="337">
        <v>8333</v>
      </c>
      <c r="C301" s="254" t="s">
        <v>2588</v>
      </c>
      <c r="D301" s="375"/>
      <c r="E301" s="278"/>
      <c r="F301" s="279"/>
      <c r="G301" s="245"/>
      <c r="H301" s="208"/>
      <c r="I301" s="208"/>
      <c r="J301" s="301"/>
      <c r="K301" s="208"/>
      <c r="L301" s="301"/>
      <c r="M301" s="301"/>
      <c r="N301" s="301"/>
      <c r="O301" s="301"/>
      <c r="P301" s="301"/>
      <c r="Q301" s="392"/>
      <c r="R301" s="392"/>
      <c r="S301" s="208"/>
      <c r="T301" s="385"/>
      <c r="U301" s="369" t="s">
        <v>172</v>
      </c>
      <c r="V301" s="370"/>
      <c r="W301" s="370"/>
      <c r="X301" s="370"/>
      <c r="Y301" s="370"/>
      <c r="Z301" s="370"/>
      <c r="AA301" s="370"/>
      <c r="AB301" s="370"/>
      <c r="AC301" s="370"/>
      <c r="AD301" s="370"/>
      <c r="AE301" s="370"/>
      <c r="AF301" s="371"/>
      <c r="AG301" s="379"/>
      <c r="AH301" s="344"/>
      <c r="AI301" s="344"/>
      <c r="AJ301" s="345"/>
      <c r="AK301" s="369"/>
      <c r="AL301" s="370"/>
      <c r="AM301" s="372"/>
      <c r="AN301" s="373"/>
      <c r="AO301" s="373"/>
      <c r="AP301" s="373"/>
      <c r="AQ301" s="374"/>
      <c r="AR301" s="342">
        <f>ROUND(ROUND(Q296*AD302,0)*$AI$20,0)</f>
        <v>300</v>
      </c>
      <c r="AS301" s="268"/>
    </row>
    <row r="302" spans="1:45" ht="14.25">
      <c r="A302" s="229">
        <v>71</v>
      </c>
      <c r="B302" s="337">
        <v>8334</v>
      </c>
      <c r="C302" s="254" t="s">
        <v>2589</v>
      </c>
      <c r="D302" s="375"/>
      <c r="E302" s="278"/>
      <c r="F302" s="279"/>
      <c r="G302" s="245"/>
      <c r="H302" s="208"/>
      <c r="I302" s="208"/>
      <c r="J302" s="301"/>
      <c r="K302" s="208"/>
      <c r="L302" s="301"/>
      <c r="M302" s="301"/>
      <c r="N302" s="301"/>
      <c r="O302" s="301"/>
      <c r="P302" s="301"/>
      <c r="Q302" s="392"/>
      <c r="R302" s="392"/>
      <c r="S302" s="208"/>
      <c r="T302" s="385"/>
      <c r="U302" s="379" t="s">
        <v>174</v>
      </c>
      <c r="V302" s="344"/>
      <c r="W302" s="344"/>
      <c r="X302" s="344"/>
      <c r="Y302" s="344"/>
      <c r="Z302" s="344"/>
      <c r="AA302" s="344"/>
      <c r="AB302" s="344"/>
      <c r="AC302" s="214" t="s">
        <v>163</v>
      </c>
      <c r="AD302" s="1541">
        <v>0.96499999999999997</v>
      </c>
      <c r="AE302" s="1541"/>
      <c r="AF302" s="345"/>
      <c r="AG302" s="379"/>
      <c r="AH302" s="344"/>
      <c r="AI302" s="344"/>
      <c r="AJ302" s="345"/>
      <c r="AK302" s="1539" t="s">
        <v>161</v>
      </c>
      <c r="AL302" s="346" t="s">
        <v>162</v>
      </c>
      <c r="AM302" s="347" t="s">
        <v>163</v>
      </c>
      <c r="AN302" s="348">
        <v>0.7</v>
      </c>
      <c r="AO302" s="348"/>
      <c r="AP302" s="348"/>
      <c r="AQ302" s="349"/>
      <c r="AR302" s="350">
        <f>ROUND(ROUND(ROUND(Q296*AD302:AD302,0)*$AI$20,0)*AN302,0)</f>
        <v>210</v>
      </c>
      <c r="AS302" s="268"/>
    </row>
    <row r="303" spans="1:45" ht="14.25">
      <c r="A303" s="243">
        <v>71</v>
      </c>
      <c r="B303" s="351" t="s">
        <v>2590</v>
      </c>
      <c r="C303" s="244" t="s">
        <v>2591</v>
      </c>
      <c r="D303" s="375"/>
      <c r="E303" s="278"/>
      <c r="F303" s="279"/>
      <c r="G303" s="245"/>
      <c r="H303" s="208"/>
      <c r="I303" s="208"/>
      <c r="J303" s="301"/>
      <c r="K303" s="208"/>
      <c r="L303" s="301"/>
      <c r="M303" s="301"/>
      <c r="N303" s="301"/>
      <c r="O303" s="301"/>
      <c r="P303" s="301"/>
      <c r="Q303" s="352"/>
      <c r="R303" s="352"/>
      <c r="S303" s="208"/>
      <c r="T303" s="385"/>
      <c r="U303" s="245"/>
      <c r="V303" s="344"/>
      <c r="W303" s="344"/>
      <c r="X303" s="344"/>
      <c r="Y303" s="344"/>
      <c r="Z303" s="344"/>
      <c r="AA303" s="344"/>
      <c r="AB303" s="344"/>
      <c r="AC303" s="344"/>
      <c r="AD303" s="344"/>
      <c r="AE303" s="344"/>
      <c r="AF303" s="345"/>
      <c r="AG303" s="379"/>
      <c r="AH303" s="344"/>
      <c r="AI303" s="344"/>
      <c r="AJ303" s="345"/>
      <c r="AK303" s="1540"/>
      <c r="AL303" s="353" t="s">
        <v>165</v>
      </c>
      <c r="AM303" s="354" t="s">
        <v>163</v>
      </c>
      <c r="AN303" s="355">
        <v>0.5</v>
      </c>
      <c r="AO303" s="356"/>
      <c r="AP303" s="356"/>
      <c r="AQ303" s="395"/>
      <c r="AR303" s="358">
        <f>ROUND(ROUND(ROUND(Q296*AD302,0)*$AI$20,0)*AN303,0)</f>
        <v>150</v>
      </c>
      <c r="AS303" s="268"/>
    </row>
    <row r="304" spans="1:45" ht="14.25">
      <c r="A304" s="243">
        <v>71</v>
      </c>
      <c r="B304" s="351" t="s">
        <v>2592</v>
      </c>
      <c r="C304" s="244" t="s">
        <v>2593</v>
      </c>
      <c r="D304" s="375"/>
      <c r="E304" s="278"/>
      <c r="F304" s="279"/>
      <c r="G304" s="245"/>
      <c r="H304" s="208"/>
      <c r="I304" s="208"/>
      <c r="J304" s="301"/>
      <c r="K304" s="208"/>
      <c r="L304" s="301"/>
      <c r="M304" s="301"/>
      <c r="N304" s="301"/>
      <c r="O304" s="301"/>
      <c r="P304" s="301"/>
      <c r="Q304" s="352"/>
      <c r="R304" s="352"/>
      <c r="S304" s="208"/>
      <c r="T304" s="385"/>
      <c r="U304" s="245"/>
      <c r="V304" s="344"/>
      <c r="W304" s="344"/>
      <c r="X304" s="344"/>
      <c r="Y304" s="344"/>
      <c r="Z304" s="344"/>
      <c r="AA304" s="344"/>
      <c r="AB304" s="344"/>
      <c r="AC304" s="344"/>
      <c r="AD304" s="344"/>
      <c r="AE304" s="344"/>
      <c r="AF304" s="345"/>
      <c r="AG304" s="379"/>
      <c r="AH304" s="344"/>
      <c r="AI304" s="344"/>
      <c r="AJ304" s="345"/>
      <c r="AK304" s="364"/>
      <c r="AL304" s="396"/>
      <c r="AM304" s="362"/>
      <c r="AN304" s="356"/>
      <c r="AO304" s="1533" t="s">
        <v>167</v>
      </c>
      <c r="AP304" s="362">
        <v>5</v>
      </c>
      <c r="AQ304" s="363" t="s">
        <v>168</v>
      </c>
      <c r="AR304" s="358">
        <f>ROUND(ROUND(Q296*AD302,0)*$AI$20,0)-AP304</f>
        <v>295</v>
      </c>
      <c r="AS304" s="268"/>
    </row>
    <row r="305" spans="1:45" ht="14.25">
      <c r="A305" s="243">
        <v>71</v>
      </c>
      <c r="B305" s="351" t="s">
        <v>2594</v>
      </c>
      <c r="C305" s="244" t="s">
        <v>2595</v>
      </c>
      <c r="D305" s="375"/>
      <c r="E305" s="278"/>
      <c r="F305" s="279"/>
      <c r="G305" s="245"/>
      <c r="H305" s="208"/>
      <c r="I305" s="208"/>
      <c r="J305" s="301"/>
      <c r="K305" s="208"/>
      <c r="L305" s="301"/>
      <c r="M305" s="301"/>
      <c r="N305" s="301"/>
      <c r="O305" s="301"/>
      <c r="P305" s="301"/>
      <c r="Q305" s="352"/>
      <c r="R305" s="352"/>
      <c r="S305" s="208"/>
      <c r="T305" s="385"/>
      <c r="U305" s="245"/>
      <c r="V305" s="344"/>
      <c r="W305" s="344"/>
      <c r="X305" s="344"/>
      <c r="Y305" s="344"/>
      <c r="Z305" s="344"/>
      <c r="AA305" s="344"/>
      <c r="AB305" s="344"/>
      <c r="AC305" s="344"/>
      <c r="AD305" s="344"/>
      <c r="AE305" s="344"/>
      <c r="AF305" s="345"/>
      <c r="AG305" s="379"/>
      <c r="AH305" s="344"/>
      <c r="AI305" s="344"/>
      <c r="AJ305" s="345"/>
      <c r="AK305" s="1536" t="s">
        <v>161</v>
      </c>
      <c r="AL305" s="364" t="s">
        <v>162</v>
      </c>
      <c r="AM305" s="362" t="s">
        <v>163</v>
      </c>
      <c r="AN305" s="356">
        <v>0.7</v>
      </c>
      <c r="AO305" s="1534"/>
      <c r="AP305" s="365"/>
      <c r="AQ305" s="366"/>
      <c r="AR305" s="358">
        <f>ROUND(ROUND(ROUND(Q296*AD302,0)*$AI$20,0)*AN305,0)-AP304</f>
        <v>205</v>
      </c>
      <c r="AS305" s="268"/>
    </row>
    <row r="306" spans="1:45" ht="14.25">
      <c r="A306" s="243">
        <v>71</v>
      </c>
      <c r="B306" s="351" t="s">
        <v>2596</v>
      </c>
      <c r="C306" s="244" t="s">
        <v>2597</v>
      </c>
      <c r="D306" s="394"/>
      <c r="E306" s="282"/>
      <c r="F306" s="283"/>
      <c r="G306" s="281"/>
      <c r="H306" s="216"/>
      <c r="I306" s="216"/>
      <c r="J306" s="304"/>
      <c r="K306" s="216"/>
      <c r="L306" s="304"/>
      <c r="M306" s="304"/>
      <c r="N306" s="304"/>
      <c r="O306" s="304"/>
      <c r="P306" s="304"/>
      <c r="Q306" s="387"/>
      <c r="R306" s="387"/>
      <c r="S306" s="216"/>
      <c r="T306" s="226"/>
      <c r="U306" s="281"/>
      <c r="V306" s="380"/>
      <c r="W306" s="380"/>
      <c r="X306" s="380"/>
      <c r="Y306" s="380"/>
      <c r="Z306" s="380"/>
      <c r="AA306" s="380"/>
      <c r="AB306" s="380"/>
      <c r="AC306" s="380"/>
      <c r="AD306" s="380"/>
      <c r="AE306" s="380"/>
      <c r="AF306" s="381"/>
      <c r="AG306" s="399"/>
      <c r="AH306" s="380"/>
      <c r="AI306" s="380"/>
      <c r="AJ306" s="381"/>
      <c r="AK306" s="1537"/>
      <c r="AL306" s="353" t="s">
        <v>165</v>
      </c>
      <c r="AM306" s="354" t="s">
        <v>163</v>
      </c>
      <c r="AN306" s="355">
        <v>0.5</v>
      </c>
      <c r="AO306" s="1535"/>
      <c r="AP306" s="367"/>
      <c r="AQ306" s="368"/>
      <c r="AR306" s="391">
        <f>ROUND(ROUND(ROUND(Q296*AD302,0)*$AI$20,0)*AN306,0)-AP304</f>
        <v>145</v>
      </c>
      <c r="AS306" s="330"/>
    </row>
  </sheetData>
  <mergeCells count="205">
    <mergeCell ref="D7:F13"/>
    <mergeCell ref="G7:J13"/>
    <mergeCell ref="Q8:R8"/>
    <mergeCell ref="AG8:AJ19"/>
    <mergeCell ref="AK8:AK9"/>
    <mergeCell ref="AO10:AO12"/>
    <mergeCell ref="AK11:AK12"/>
    <mergeCell ref="AD14:AE14"/>
    <mergeCell ref="AK14:AK15"/>
    <mergeCell ref="AO16:AO18"/>
    <mergeCell ref="AD26:AE26"/>
    <mergeCell ref="AK26:AK27"/>
    <mergeCell ref="AO28:AO30"/>
    <mergeCell ref="AK29:AK30"/>
    <mergeCell ref="Q32:R32"/>
    <mergeCell ref="AK32:AK33"/>
    <mergeCell ref="AK17:AK18"/>
    <mergeCell ref="Q20:R20"/>
    <mergeCell ref="AI20:AJ20"/>
    <mergeCell ref="AK20:AK21"/>
    <mergeCell ref="AO22:AO24"/>
    <mergeCell ref="AK23:AK24"/>
    <mergeCell ref="Q44:R44"/>
    <mergeCell ref="AK44:AK45"/>
    <mergeCell ref="AO46:AO48"/>
    <mergeCell ref="AK47:AK48"/>
    <mergeCell ref="AD50:AE50"/>
    <mergeCell ref="AK50:AK51"/>
    <mergeCell ref="AO34:AO36"/>
    <mergeCell ref="AK35:AK36"/>
    <mergeCell ref="AD38:AE38"/>
    <mergeCell ref="AK38:AK39"/>
    <mergeCell ref="AO40:AO42"/>
    <mergeCell ref="AK41:AK42"/>
    <mergeCell ref="AD62:AE62"/>
    <mergeCell ref="AK62:AK63"/>
    <mergeCell ref="AO64:AO66"/>
    <mergeCell ref="AK65:AK66"/>
    <mergeCell ref="Q68:R68"/>
    <mergeCell ref="AK68:AK69"/>
    <mergeCell ref="AO52:AO54"/>
    <mergeCell ref="AK53:AK54"/>
    <mergeCell ref="G55:J61"/>
    <mergeCell ref="Q56:R56"/>
    <mergeCell ref="AK56:AK57"/>
    <mergeCell ref="AO58:AO60"/>
    <mergeCell ref="AK59:AK60"/>
    <mergeCell ref="Q80:R80"/>
    <mergeCell ref="AK80:AK81"/>
    <mergeCell ref="AO82:AO84"/>
    <mergeCell ref="AK83:AK84"/>
    <mergeCell ref="AD86:AE86"/>
    <mergeCell ref="AK86:AK87"/>
    <mergeCell ref="AO70:AO72"/>
    <mergeCell ref="AK71:AK72"/>
    <mergeCell ref="AD74:AE74"/>
    <mergeCell ref="AK74:AK75"/>
    <mergeCell ref="AO76:AO78"/>
    <mergeCell ref="AK77:AK78"/>
    <mergeCell ref="AD98:AE98"/>
    <mergeCell ref="AK98:AK99"/>
    <mergeCell ref="AO100:AO102"/>
    <mergeCell ref="AK101:AK102"/>
    <mergeCell ref="Q104:R104"/>
    <mergeCell ref="AK104:AK105"/>
    <mergeCell ref="AO88:AO90"/>
    <mergeCell ref="AK89:AK90"/>
    <mergeCell ref="Q92:R92"/>
    <mergeCell ref="AK92:AK93"/>
    <mergeCell ref="AO94:AO96"/>
    <mergeCell ref="AK95:AK96"/>
    <mergeCell ref="Q116:R116"/>
    <mergeCell ref="AK116:AK117"/>
    <mergeCell ref="AO118:AO120"/>
    <mergeCell ref="AK119:AK120"/>
    <mergeCell ref="AD122:AE122"/>
    <mergeCell ref="AK122:AK123"/>
    <mergeCell ref="AO106:AO108"/>
    <mergeCell ref="AK107:AK108"/>
    <mergeCell ref="AD110:AE110"/>
    <mergeCell ref="AK110:AK111"/>
    <mergeCell ref="AO112:AO114"/>
    <mergeCell ref="AK113:AK114"/>
    <mergeCell ref="AD134:AE134"/>
    <mergeCell ref="AK134:AK135"/>
    <mergeCell ref="AO136:AO138"/>
    <mergeCell ref="AK137:AK138"/>
    <mergeCell ref="Q140:R140"/>
    <mergeCell ref="AK140:AK141"/>
    <mergeCell ref="AO124:AO126"/>
    <mergeCell ref="AK125:AK126"/>
    <mergeCell ref="Q128:R128"/>
    <mergeCell ref="AK128:AK129"/>
    <mergeCell ref="AO130:AO132"/>
    <mergeCell ref="AK131:AK132"/>
    <mergeCell ref="Q152:R152"/>
    <mergeCell ref="AK152:AK153"/>
    <mergeCell ref="AO154:AO156"/>
    <mergeCell ref="AK155:AK156"/>
    <mergeCell ref="AD158:AE158"/>
    <mergeCell ref="AK158:AK159"/>
    <mergeCell ref="AO142:AO144"/>
    <mergeCell ref="AK143:AK144"/>
    <mergeCell ref="AD146:AE146"/>
    <mergeCell ref="AK146:AK147"/>
    <mergeCell ref="AO148:AO150"/>
    <mergeCell ref="AK149:AK150"/>
    <mergeCell ref="AD170:AE170"/>
    <mergeCell ref="AK170:AK171"/>
    <mergeCell ref="AO172:AO174"/>
    <mergeCell ref="AK173:AK174"/>
    <mergeCell ref="Q176:R176"/>
    <mergeCell ref="AK176:AK177"/>
    <mergeCell ref="AO160:AO162"/>
    <mergeCell ref="AK161:AK162"/>
    <mergeCell ref="Q164:R164"/>
    <mergeCell ref="AK164:AK165"/>
    <mergeCell ref="AO166:AO168"/>
    <mergeCell ref="AK167:AK168"/>
    <mergeCell ref="Q188:R188"/>
    <mergeCell ref="AK188:AK189"/>
    <mergeCell ref="AO190:AO192"/>
    <mergeCell ref="AK191:AK192"/>
    <mergeCell ref="AD194:AE194"/>
    <mergeCell ref="AK194:AK195"/>
    <mergeCell ref="AO178:AO180"/>
    <mergeCell ref="AK179:AK180"/>
    <mergeCell ref="AD182:AE182"/>
    <mergeCell ref="AK182:AK183"/>
    <mergeCell ref="AO184:AO186"/>
    <mergeCell ref="AK185:AK186"/>
    <mergeCell ref="AD206:AE206"/>
    <mergeCell ref="AK206:AK207"/>
    <mergeCell ref="AO208:AO210"/>
    <mergeCell ref="AK209:AK210"/>
    <mergeCell ref="Q212:R212"/>
    <mergeCell ref="AK212:AK213"/>
    <mergeCell ref="AO196:AO198"/>
    <mergeCell ref="AK197:AK198"/>
    <mergeCell ref="Q200:R200"/>
    <mergeCell ref="AK200:AK201"/>
    <mergeCell ref="AO202:AO204"/>
    <mergeCell ref="AK203:AK204"/>
    <mergeCell ref="Q224:R224"/>
    <mergeCell ref="AK224:AK225"/>
    <mergeCell ref="AO226:AO228"/>
    <mergeCell ref="AK227:AK228"/>
    <mergeCell ref="AD230:AE230"/>
    <mergeCell ref="AK230:AK231"/>
    <mergeCell ref="AO214:AO216"/>
    <mergeCell ref="AK215:AK216"/>
    <mergeCell ref="AD218:AE218"/>
    <mergeCell ref="AK218:AK219"/>
    <mergeCell ref="AO220:AO222"/>
    <mergeCell ref="AK221:AK222"/>
    <mergeCell ref="AD242:AE242"/>
    <mergeCell ref="AK242:AK243"/>
    <mergeCell ref="AO244:AO246"/>
    <mergeCell ref="AK245:AK246"/>
    <mergeCell ref="Q248:R248"/>
    <mergeCell ref="AK248:AK249"/>
    <mergeCell ref="AO232:AO234"/>
    <mergeCell ref="AK233:AK234"/>
    <mergeCell ref="Q236:R236"/>
    <mergeCell ref="AK236:AK237"/>
    <mergeCell ref="AO238:AO240"/>
    <mergeCell ref="AK239:AK240"/>
    <mergeCell ref="Q260:R260"/>
    <mergeCell ref="AK260:AK261"/>
    <mergeCell ref="AO262:AO264"/>
    <mergeCell ref="AK263:AK264"/>
    <mergeCell ref="AD266:AE266"/>
    <mergeCell ref="AK266:AK267"/>
    <mergeCell ref="AO250:AO252"/>
    <mergeCell ref="AK251:AK252"/>
    <mergeCell ref="AD254:AE254"/>
    <mergeCell ref="AK254:AK255"/>
    <mergeCell ref="AO256:AO258"/>
    <mergeCell ref="AK257:AK258"/>
    <mergeCell ref="AD278:AE278"/>
    <mergeCell ref="AK278:AK279"/>
    <mergeCell ref="AO280:AO282"/>
    <mergeCell ref="AK281:AK282"/>
    <mergeCell ref="Q284:R284"/>
    <mergeCell ref="AK284:AK285"/>
    <mergeCell ref="AO268:AO270"/>
    <mergeCell ref="AK269:AK270"/>
    <mergeCell ref="Q272:R272"/>
    <mergeCell ref="AK272:AK273"/>
    <mergeCell ref="AO274:AO276"/>
    <mergeCell ref="AK275:AK276"/>
    <mergeCell ref="AO304:AO306"/>
    <mergeCell ref="AK305:AK306"/>
    <mergeCell ref="Q296:R296"/>
    <mergeCell ref="AK296:AK297"/>
    <mergeCell ref="AO298:AO300"/>
    <mergeCell ref="AK299:AK300"/>
    <mergeCell ref="AD302:AE302"/>
    <mergeCell ref="AK302:AK303"/>
    <mergeCell ref="AO286:AO288"/>
    <mergeCell ref="AK287:AK288"/>
    <mergeCell ref="AD290:AE290"/>
    <mergeCell ref="AK290:AK291"/>
    <mergeCell ref="AO292:AO294"/>
    <mergeCell ref="AK293:AK294"/>
  </mergeCells>
  <phoneticPr fontId="1"/>
  <printOptions horizontalCentered="1"/>
  <pageMargins left="0.59055118110236227" right="0.59055118110236227" top="0.62992125984251968" bottom="0.39370078740157483" header="0.51181102362204722" footer="0.31496062992125984"/>
  <pageSetup paperSize="9" scale="46" orientation="portrait" r:id="rId1"/>
  <headerFooter>
    <oddHeader>&amp;R&amp;9福祉型障害児入所施設</oddHeader>
    <oddFooter>&amp;C&amp;14&amp;P</oddFooter>
  </headerFooter>
  <rowBreaks count="2" manualBreakCount="2">
    <brk id="126" max="44" man="1"/>
    <brk id="246" max="44"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sheetPr>
  <dimension ref="A1:AT306"/>
  <sheetViews>
    <sheetView view="pageBreakPreview" zoomScaleNormal="100" zoomScaleSheetLayoutView="100" workbookViewId="0"/>
  </sheetViews>
  <sheetFormatPr defaultColWidth="9" defaultRowHeight="13.5"/>
  <cols>
    <col min="1" max="1" width="4.625" style="300" customWidth="1"/>
    <col min="2" max="2" width="6.625" style="300" customWidth="1"/>
    <col min="3" max="3" width="30.625" style="207" customWidth="1"/>
    <col min="4" max="7" width="2.375" style="300" customWidth="1"/>
    <col min="8" max="16" width="2.375" style="207" customWidth="1"/>
    <col min="17" max="18" width="2.625" style="207" customWidth="1"/>
    <col min="19" max="22" width="2.375" style="300" customWidth="1"/>
    <col min="23" max="36" width="2.375" style="331" customWidth="1"/>
    <col min="37" max="37" width="14.625" style="331" customWidth="1"/>
    <col min="38" max="38" width="25.375" style="331" customWidth="1"/>
    <col min="39" max="39" width="2.625" style="331" customWidth="1"/>
    <col min="40" max="40" width="4.125" style="300" bestFit="1" customWidth="1"/>
    <col min="41" max="41" width="8.625" style="300" customWidth="1"/>
    <col min="42" max="42" width="2.25" style="300" bestFit="1" customWidth="1"/>
    <col min="43" max="43" width="4.75" style="300" bestFit="1" customWidth="1"/>
    <col min="44" max="44" width="7.625" style="300" customWidth="1"/>
    <col min="45" max="45" width="8.625" style="300" customWidth="1"/>
    <col min="46" max="46" width="2.75" style="300" customWidth="1"/>
    <col min="47" max="16384" width="9" style="300"/>
  </cols>
  <sheetData>
    <row r="1" spans="1:46" ht="17.25">
      <c r="A1" s="205"/>
    </row>
    <row r="2" spans="1:46" ht="17.25">
      <c r="A2" s="205"/>
    </row>
    <row r="3" spans="1:46" ht="17.25">
      <c r="A3" s="205"/>
    </row>
    <row r="4" spans="1:46" ht="17.25">
      <c r="A4" s="205"/>
      <c r="B4" s="332"/>
    </row>
    <row r="5" spans="1:46">
      <c r="A5" s="220" t="s">
        <v>92</v>
      </c>
      <c r="B5" s="307"/>
      <c r="C5" s="222" t="s">
        <v>2</v>
      </c>
      <c r="D5" s="333"/>
      <c r="E5" s="334"/>
      <c r="F5" s="334"/>
      <c r="G5" s="334"/>
      <c r="H5" s="232"/>
      <c r="I5" s="232"/>
      <c r="J5" s="232"/>
      <c r="K5" s="232"/>
      <c r="L5" s="232"/>
      <c r="M5" s="232"/>
      <c r="N5" s="232"/>
      <c r="O5" s="232"/>
      <c r="P5" s="232"/>
      <c r="Q5" s="232"/>
      <c r="R5" s="232"/>
      <c r="S5" s="334"/>
      <c r="T5" s="334"/>
      <c r="U5" s="334"/>
      <c r="V5" s="335"/>
      <c r="W5" s="334"/>
      <c r="X5" s="334"/>
      <c r="Y5" s="334"/>
      <c r="Z5" s="334"/>
      <c r="AA5" s="334"/>
      <c r="AB5" s="334"/>
      <c r="AC5" s="334"/>
      <c r="AD5" s="334" t="s">
        <v>112</v>
      </c>
      <c r="AE5" s="336"/>
      <c r="AF5" s="336"/>
      <c r="AG5" s="336"/>
      <c r="AH5" s="336"/>
      <c r="AI5" s="336"/>
      <c r="AJ5" s="336"/>
      <c r="AK5" s="336"/>
      <c r="AL5" s="336"/>
      <c r="AM5" s="336"/>
      <c r="AN5" s="334"/>
      <c r="AO5" s="334"/>
      <c r="AP5" s="334"/>
      <c r="AQ5" s="334"/>
      <c r="AR5" s="223" t="s">
        <v>4</v>
      </c>
      <c r="AS5" s="223" t="s">
        <v>5</v>
      </c>
      <c r="AT5" s="301"/>
    </row>
    <row r="6" spans="1:46">
      <c r="A6" s="224" t="s">
        <v>6</v>
      </c>
      <c r="B6" s="225" t="s">
        <v>7</v>
      </c>
      <c r="C6" s="226"/>
      <c r="D6" s="308"/>
      <c r="E6" s="304"/>
      <c r="F6" s="304"/>
      <c r="G6" s="304"/>
      <c r="H6" s="216"/>
      <c r="I6" s="216"/>
      <c r="J6" s="216"/>
      <c r="K6" s="216"/>
      <c r="L6" s="216"/>
      <c r="M6" s="216"/>
      <c r="N6" s="216"/>
      <c r="O6" s="216"/>
      <c r="P6" s="216"/>
      <c r="Q6" s="216"/>
      <c r="R6" s="216"/>
      <c r="S6" s="304"/>
      <c r="T6" s="304"/>
      <c r="U6" s="304"/>
      <c r="V6" s="304"/>
      <c r="W6" s="305"/>
      <c r="X6" s="305"/>
      <c r="Y6" s="305"/>
      <c r="Z6" s="305"/>
      <c r="AA6" s="305"/>
      <c r="AB6" s="305"/>
      <c r="AC6" s="305"/>
      <c r="AD6" s="305"/>
      <c r="AE6" s="305"/>
      <c r="AF6" s="305"/>
      <c r="AG6" s="305"/>
      <c r="AH6" s="305"/>
      <c r="AI6" s="305"/>
      <c r="AJ6" s="305"/>
      <c r="AK6" s="305"/>
      <c r="AL6" s="305"/>
      <c r="AM6" s="305"/>
      <c r="AN6" s="304"/>
      <c r="AO6" s="304"/>
      <c r="AP6" s="304"/>
      <c r="AQ6" s="304"/>
      <c r="AR6" s="228" t="s">
        <v>8</v>
      </c>
      <c r="AS6" s="228" t="s">
        <v>9</v>
      </c>
      <c r="AT6" s="301"/>
    </row>
    <row r="7" spans="1:46" ht="14.25">
      <c r="A7" s="229">
        <v>71</v>
      </c>
      <c r="B7" s="337">
        <v>8341</v>
      </c>
      <c r="C7" s="254" t="s">
        <v>2598</v>
      </c>
      <c r="D7" s="1542" t="s">
        <v>494</v>
      </c>
      <c r="E7" s="1543"/>
      <c r="F7" s="1544"/>
      <c r="G7" s="231" t="s">
        <v>495</v>
      </c>
      <c r="H7" s="232"/>
      <c r="I7" s="232"/>
      <c r="J7" s="334"/>
      <c r="K7" s="232"/>
      <c r="L7" s="334"/>
      <c r="M7" s="334"/>
      <c r="N7" s="334"/>
      <c r="O7" s="334"/>
      <c r="P7" s="334"/>
      <c r="Q7" s="338"/>
      <c r="R7" s="338"/>
      <c r="S7" s="232"/>
      <c r="T7" s="232"/>
      <c r="U7" s="231"/>
      <c r="V7" s="338"/>
      <c r="W7" s="338"/>
      <c r="X7" s="338"/>
      <c r="Y7" s="338"/>
      <c r="Z7" s="338"/>
      <c r="AA7" s="338"/>
      <c r="AB7" s="338"/>
      <c r="AC7" s="338"/>
      <c r="AD7" s="338"/>
      <c r="AE7" s="338"/>
      <c r="AF7" s="339"/>
      <c r="AG7" s="611"/>
      <c r="AH7" s="392"/>
      <c r="AI7" s="392"/>
      <c r="AJ7" s="393"/>
      <c r="AK7" s="340"/>
      <c r="AL7" s="338"/>
      <c r="AM7" s="334"/>
      <c r="AN7" s="334"/>
      <c r="AO7" s="334"/>
      <c r="AP7" s="334"/>
      <c r="AQ7" s="341"/>
      <c r="AR7" s="342">
        <f>ROUND(Q8*$AI$20,0)</f>
        <v>551</v>
      </c>
      <c r="AS7" s="268" t="s">
        <v>159</v>
      </c>
    </row>
    <row r="8" spans="1:46" ht="14.25">
      <c r="A8" s="229">
        <v>71</v>
      </c>
      <c r="B8" s="337">
        <v>8342</v>
      </c>
      <c r="C8" s="254" t="s">
        <v>2599</v>
      </c>
      <c r="D8" s="1545"/>
      <c r="E8" s="1546"/>
      <c r="F8" s="1547"/>
      <c r="G8" s="245"/>
      <c r="H8" s="208"/>
      <c r="I8" s="208"/>
      <c r="J8" s="301"/>
      <c r="K8" s="208"/>
      <c r="L8" s="301"/>
      <c r="M8" s="301"/>
      <c r="N8" s="301"/>
      <c r="O8" s="301"/>
      <c r="P8" s="301"/>
      <c r="Q8" s="1538">
        <f>'26障害児入所施設(基本２)'!$Q$8</f>
        <v>787</v>
      </c>
      <c r="R8" s="1538"/>
      <c r="S8" s="208" t="s">
        <v>18</v>
      </c>
      <c r="T8" s="385"/>
      <c r="U8" s="245"/>
      <c r="V8" s="344"/>
      <c r="W8" s="344"/>
      <c r="X8" s="344"/>
      <c r="Y8" s="344"/>
      <c r="Z8" s="344"/>
      <c r="AA8" s="344"/>
      <c r="AB8" s="344"/>
      <c r="AC8" s="344"/>
      <c r="AD8" s="344"/>
      <c r="AE8" s="344"/>
      <c r="AF8" s="345"/>
      <c r="AG8" s="1545" t="s">
        <v>2098</v>
      </c>
      <c r="AH8" s="1546"/>
      <c r="AI8" s="1546"/>
      <c r="AJ8" s="1547"/>
      <c r="AK8" s="1539" t="s">
        <v>161</v>
      </c>
      <c r="AL8" s="346" t="s">
        <v>162</v>
      </c>
      <c r="AM8" s="347" t="s">
        <v>163</v>
      </c>
      <c r="AN8" s="348">
        <v>0.7</v>
      </c>
      <c r="AO8" s="348"/>
      <c r="AP8" s="348"/>
      <c r="AQ8" s="349"/>
      <c r="AR8" s="350">
        <f>ROUND(ROUND(Q8*$AI$20,0)*AN8,0)</f>
        <v>386</v>
      </c>
      <c r="AS8" s="268"/>
    </row>
    <row r="9" spans="1:46" ht="14.25">
      <c r="A9" s="243">
        <v>71</v>
      </c>
      <c r="B9" s="351" t="s">
        <v>2600</v>
      </c>
      <c r="C9" s="244" t="s">
        <v>2601</v>
      </c>
      <c r="D9" s="1545"/>
      <c r="E9" s="1546"/>
      <c r="F9" s="1547"/>
      <c r="G9" s="245"/>
      <c r="H9" s="208"/>
      <c r="I9" s="208"/>
      <c r="J9" s="301"/>
      <c r="K9" s="208"/>
      <c r="L9" s="301"/>
      <c r="M9" s="301"/>
      <c r="N9" s="301"/>
      <c r="O9" s="301"/>
      <c r="P9" s="301"/>
      <c r="Q9" s="352"/>
      <c r="R9" s="352"/>
      <c r="S9" s="208"/>
      <c r="T9" s="385"/>
      <c r="U9" s="245"/>
      <c r="V9" s="344"/>
      <c r="W9" s="344"/>
      <c r="X9" s="344"/>
      <c r="Y9" s="344"/>
      <c r="Z9" s="344"/>
      <c r="AA9" s="344"/>
      <c r="AB9" s="344"/>
      <c r="AC9" s="344"/>
      <c r="AD9" s="344"/>
      <c r="AE9" s="344"/>
      <c r="AF9" s="345"/>
      <c r="AG9" s="1545"/>
      <c r="AH9" s="1546"/>
      <c r="AI9" s="1546"/>
      <c r="AJ9" s="1547"/>
      <c r="AK9" s="1540"/>
      <c r="AL9" s="353" t="s">
        <v>165</v>
      </c>
      <c r="AM9" s="354" t="s">
        <v>163</v>
      </c>
      <c r="AN9" s="355">
        <v>0.5</v>
      </c>
      <c r="AO9" s="356"/>
      <c r="AP9" s="356"/>
      <c r="AQ9" s="395"/>
      <c r="AR9" s="358">
        <f>ROUND(ROUND(Q8*$AI$20,0)*AN9,0)</f>
        <v>276</v>
      </c>
      <c r="AS9" s="268"/>
    </row>
    <row r="10" spans="1:46" ht="14.25">
      <c r="A10" s="243">
        <v>71</v>
      </c>
      <c r="B10" s="351" t="s">
        <v>2602</v>
      </c>
      <c r="C10" s="244" t="s">
        <v>2603</v>
      </c>
      <c r="D10" s="1545"/>
      <c r="E10" s="1546"/>
      <c r="F10" s="1547"/>
      <c r="G10" s="245"/>
      <c r="H10" s="208"/>
      <c r="I10" s="208"/>
      <c r="J10" s="301"/>
      <c r="K10" s="208"/>
      <c r="L10" s="301"/>
      <c r="M10" s="301"/>
      <c r="N10" s="301"/>
      <c r="O10" s="301"/>
      <c r="P10" s="301"/>
      <c r="Q10" s="352"/>
      <c r="R10" s="352"/>
      <c r="S10" s="208"/>
      <c r="T10" s="385"/>
      <c r="U10" s="245"/>
      <c r="V10" s="344"/>
      <c r="W10" s="344"/>
      <c r="X10" s="344"/>
      <c r="Y10" s="344"/>
      <c r="Z10" s="344"/>
      <c r="AA10" s="344"/>
      <c r="AB10" s="344"/>
      <c r="AC10" s="344"/>
      <c r="AD10" s="344"/>
      <c r="AE10" s="344"/>
      <c r="AF10" s="345"/>
      <c r="AG10" s="1545"/>
      <c r="AH10" s="1546"/>
      <c r="AI10" s="1546"/>
      <c r="AJ10" s="1547"/>
      <c r="AK10" s="364"/>
      <c r="AL10" s="396"/>
      <c r="AM10" s="362"/>
      <c r="AN10" s="356"/>
      <c r="AO10" s="1533" t="s">
        <v>167</v>
      </c>
      <c r="AP10" s="362">
        <v>5</v>
      </c>
      <c r="AQ10" s="363" t="s">
        <v>168</v>
      </c>
      <c r="AR10" s="358">
        <f>ROUND(Q8*$AI$20,0)-AP10</f>
        <v>546</v>
      </c>
      <c r="AS10" s="268"/>
    </row>
    <row r="11" spans="1:46" ht="14.25">
      <c r="A11" s="243">
        <v>71</v>
      </c>
      <c r="B11" s="351" t="s">
        <v>2604</v>
      </c>
      <c r="C11" s="244" t="s">
        <v>2605</v>
      </c>
      <c r="D11" s="1545"/>
      <c r="E11" s="1546"/>
      <c r="F11" s="1547"/>
      <c r="G11" s="245"/>
      <c r="H11" s="208"/>
      <c r="I11" s="208"/>
      <c r="J11" s="301"/>
      <c r="K11" s="208"/>
      <c r="L11" s="301"/>
      <c r="M11" s="301"/>
      <c r="N11" s="301"/>
      <c r="O11" s="301"/>
      <c r="P11" s="301"/>
      <c r="Q11" s="352"/>
      <c r="R11" s="352"/>
      <c r="S11" s="208"/>
      <c r="T11" s="385"/>
      <c r="U11" s="245"/>
      <c r="V11" s="344"/>
      <c r="W11" s="344"/>
      <c r="X11" s="344"/>
      <c r="Y11" s="344"/>
      <c r="Z11" s="344"/>
      <c r="AA11" s="344"/>
      <c r="AB11" s="344"/>
      <c r="AC11" s="344"/>
      <c r="AD11" s="344"/>
      <c r="AE11" s="344"/>
      <c r="AF11" s="345"/>
      <c r="AG11" s="1545"/>
      <c r="AH11" s="1546"/>
      <c r="AI11" s="1546"/>
      <c r="AJ11" s="1547"/>
      <c r="AK11" s="1536" t="s">
        <v>161</v>
      </c>
      <c r="AL11" s="364" t="s">
        <v>162</v>
      </c>
      <c r="AM11" s="362" t="s">
        <v>163</v>
      </c>
      <c r="AN11" s="356">
        <v>0.7</v>
      </c>
      <c r="AO11" s="1534"/>
      <c r="AP11" s="365"/>
      <c r="AQ11" s="366"/>
      <c r="AR11" s="358">
        <f>ROUND(ROUND(Q8*$AI$20,0)*AN11,0)-AP10</f>
        <v>381</v>
      </c>
      <c r="AS11" s="268"/>
    </row>
    <row r="12" spans="1:46" ht="14.25">
      <c r="A12" s="243">
        <v>71</v>
      </c>
      <c r="B12" s="351" t="s">
        <v>2606</v>
      </c>
      <c r="C12" s="244" t="s">
        <v>2607</v>
      </c>
      <c r="D12" s="1545"/>
      <c r="E12" s="1546"/>
      <c r="F12" s="1547"/>
      <c r="G12" s="245"/>
      <c r="H12" s="208"/>
      <c r="I12" s="208"/>
      <c r="J12" s="301"/>
      <c r="K12" s="208"/>
      <c r="L12" s="301"/>
      <c r="M12" s="301"/>
      <c r="N12" s="301"/>
      <c r="O12" s="301"/>
      <c r="P12" s="301"/>
      <c r="Q12" s="352"/>
      <c r="R12" s="352"/>
      <c r="S12" s="208"/>
      <c r="T12" s="385"/>
      <c r="U12" s="245"/>
      <c r="V12" s="344"/>
      <c r="W12" s="344"/>
      <c r="X12" s="344"/>
      <c r="Y12" s="344"/>
      <c r="Z12" s="344"/>
      <c r="AA12" s="344"/>
      <c r="AB12" s="344"/>
      <c r="AC12" s="344"/>
      <c r="AD12" s="344"/>
      <c r="AE12" s="344"/>
      <c r="AF12" s="345"/>
      <c r="AG12" s="1545"/>
      <c r="AH12" s="1546"/>
      <c r="AI12" s="1546"/>
      <c r="AJ12" s="1547"/>
      <c r="AK12" s="1537"/>
      <c r="AL12" s="353" t="s">
        <v>165</v>
      </c>
      <c r="AM12" s="354" t="s">
        <v>163</v>
      </c>
      <c r="AN12" s="355">
        <v>0.5</v>
      </c>
      <c r="AO12" s="1535"/>
      <c r="AP12" s="367"/>
      <c r="AQ12" s="368"/>
      <c r="AR12" s="358">
        <f>ROUND(ROUND(Q8*$AI$20,0)*AN12,0)-AP10</f>
        <v>271</v>
      </c>
      <c r="AS12" s="268"/>
    </row>
    <row r="13" spans="1:46" ht="14.25" customHeight="1">
      <c r="A13" s="229">
        <v>71</v>
      </c>
      <c r="B13" s="337">
        <v>8343</v>
      </c>
      <c r="C13" s="254" t="s">
        <v>2608</v>
      </c>
      <c r="D13" s="1545"/>
      <c r="E13" s="1546"/>
      <c r="F13" s="1547"/>
      <c r="G13" s="245"/>
      <c r="H13" s="208"/>
      <c r="I13" s="208"/>
      <c r="J13" s="301"/>
      <c r="K13" s="208"/>
      <c r="L13" s="301"/>
      <c r="M13" s="301"/>
      <c r="N13" s="301"/>
      <c r="O13" s="301"/>
      <c r="P13" s="301"/>
      <c r="Q13" s="352"/>
      <c r="R13" s="352"/>
      <c r="S13" s="208"/>
      <c r="T13" s="385"/>
      <c r="U13" s="369" t="s">
        <v>172</v>
      </c>
      <c r="V13" s="370"/>
      <c r="W13" s="370"/>
      <c r="X13" s="370"/>
      <c r="Y13" s="370"/>
      <c r="Z13" s="370"/>
      <c r="AA13" s="370"/>
      <c r="AB13" s="370"/>
      <c r="AC13" s="370"/>
      <c r="AD13" s="370"/>
      <c r="AE13" s="370"/>
      <c r="AF13" s="371"/>
      <c r="AG13" s="1545"/>
      <c r="AH13" s="1546"/>
      <c r="AI13" s="1546"/>
      <c r="AJ13" s="1547"/>
      <c r="AK13" s="369"/>
      <c r="AL13" s="370"/>
      <c r="AM13" s="372"/>
      <c r="AN13" s="373"/>
      <c r="AO13" s="373"/>
      <c r="AP13" s="373"/>
      <c r="AQ13" s="374"/>
      <c r="AR13" s="342">
        <f>ROUND(ROUND(Q8*AD14,0)*$AI$20,0)</f>
        <v>531</v>
      </c>
      <c r="AS13" s="268"/>
    </row>
    <row r="14" spans="1:46" ht="14.25">
      <c r="A14" s="229">
        <v>71</v>
      </c>
      <c r="B14" s="337">
        <v>8344</v>
      </c>
      <c r="C14" s="254" t="s">
        <v>2609</v>
      </c>
      <c r="D14" s="375"/>
      <c r="E14" s="278"/>
      <c r="F14" s="279"/>
      <c r="G14" s="245"/>
      <c r="H14" s="208"/>
      <c r="I14" s="208"/>
      <c r="J14" s="301"/>
      <c r="K14" s="208"/>
      <c r="L14" s="301"/>
      <c r="M14" s="301"/>
      <c r="N14" s="301"/>
      <c r="O14" s="301"/>
      <c r="P14" s="301"/>
      <c r="Q14" s="352"/>
      <c r="R14" s="352"/>
      <c r="S14" s="208"/>
      <c r="T14" s="385"/>
      <c r="U14" s="379" t="s">
        <v>174</v>
      </c>
      <c r="V14" s="344"/>
      <c r="W14" s="344"/>
      <c r="X14" s="344"/>
      <c r="Y14" s="344"/>
      <c r="Z14" s="344"/>
      <c r="AA14" s="344"/>
      <c r="AB14" s="344"/>
      <c r="AC14" s="214" t="s">
        <v>163</v>
      </c>
      <c r="AD14" s="1541">
        <v>0.96499999999999997</v>
      </c>
      <c r="AE14" s="1541"/>
      <c r="AF14" s="345"/>
      <c r="AG14" s="1545"/>
      <c r="AH14" s="1546"/>
      <c r="AI14" s="1546"/>
      <c r="AJ14" s="1547"/>
      <c r="AK14" s="1539" t="s">
        <v>161</v>
      </c>
      <c r="AL14" s="346" t="s">
        <v>162</v>
      </c>
      <c r="AM14" s="347" t="s">
        <v>163</v>
      </c>
      <c r="AN14" s="348">
        <v>0.7</v>
      </c>
      <c r="AO14" s="348"/>
      <c r="AP14" s="348"/>
      <c r="AQ14" s="349"/>
      <c r="AR14" s="350">
        <f>ROUND(ROUND(ROUND(Q8*AD14:AD14,0)*$AI$20,0)*AN14,0)</f>
        <v>372</v>
      </c>
      <c r="AS14" s="268"/>
    </row>
    <row r="15" spans="1:46" ht="14.25">
      <c r="A15" s="243">
        <v>71</v>
      </c>
      <c r="B15" s="351" t="s">
        <v>2610</v>
      </c>
      <c r="C15" s="244" t="s">
        <v>2611</v>
      </c>
      <c r="D15" s="375"/>
      <c r="E15" s="278"/>
      <c r="F15" s="279"/>
      <c r="G15" s="245"/>
      <c r="H15" s="208"/>
      <c r="I15" s="208"/>
      <c r="J15" s="301"/>
      <c r="K15" s="208"/>
      <c r="L15" s="301"/>
      <c r="M15" s="301"/>
      <c r="N15" s="301"/>
      <c r="O15" s="301"/>
      <c r="P15" s="301"/>
      <c r="Q15" s="352"/>
      <c r="R15" s="352"/>
      <c r="S15" s="208"/>
      <c r="T15" s="385"/>
      <c r="U15" s="245"/>
      <c r="V15" s="344"/>
      <c r="W15" s="344"/>
      <c r="X15" s="344"/>
      <c r="Y15" s="344"/>
      <c r="Z15" s="344"/>
      <c r="AA15" s="344"/>
      <c r="AB15" s="344"/>
      <c r="AC15" s="344"/>
      <c r="AD15" s="344"/>
      <c r="AE15" s="344"/>
      <c r="AF15" s="345"/>
      <c r="AG15" s="1545"/>
      <c r="AH15" s="1546"/>
      <c r="AI15" s="1546"/>
      <c r="AJ15" s="1547"/>
      <c r="AK15" s="1540"/>
      <c r="AL15" s="353" t="s">
        <v>237</v>
      </c>
      <c r="AM15" s="354" t="s">
        <v>30</v>
      </c>
      <c r="AN15" s="355">
        <v>0.5</v>
      </c>
      <c r="AO15" s="356"/>
      <c r="AP15" s="356"/>
      <c r="AQ15" s="395"/>
      <c r="AR15" s="358">
        <f>ROUND(ROUND(ROUND(Q8*AD14,0)*$AI$20,0)*AN15,0)</f>
        <v>266</v>
      </c>
      <c r="AS15" s="268"/>
    </row>
    <row r="16" spans="1:46" ht="14.25">
      <c r="A16" s="243">
        <v>71</v>
      </c>
      <c r="B16" s="351" t="s">
        <v>2612</v>
      </c>
      <c r="C16" s="244" t="s">
        <v>2613</v>
      </c>
      <c r="D16" s="375"/>
      <c r="E16" s="278"/>
      <c r="F16" s="279"/>
      <c r="G16" s="245"/>
      <c r="H16" s="208"/>
      <c r="I16" s="208"/>
      <c r="J16" s="301"/>
      <c r="K16" s="208"/>
      <c r="L16" s="301"/>
      <c r="M16" s="301"/>
      <c r="N16" s="301"/>
      <c r="O16" s="301"/>
      <c r="P16" s="301"/>
      <c r="Q16" s="352"/>
      <c r="R16" s="352"/>
      <c r="S16" s="208"/>
      <c r="T16" s="385"/>
      <c r="U16" s="245"/>
      <c r="V16" s="344"/>
      <c r="W16" s="344"/>
      <c r="X16" s="344"/>
      <c r="Y16" s="344"/>
      <c r="Z16" s="344"/>
      <c r="AA16" s="344"/>
      <c r="AB16" s="344"/>
      <c r="AC16" s="344"/>
      <c r="AD16" s="344"/>
      <c r="AE16" s="344"/>
      <c r="AF16" s="345"/>
      <c r="AG16" s="1545"/>
      <c r="AH16" s="1546"/>
      <c r="AI16" s="1546"/>
      <c r="AJ16" s="1547"/>
      <c r="AK16" s="364"/>
      <c r="AL16" s="396"/>
      <c r="AM16" s="362"/>
      <c r="AN16" s="356"/>
      <c r="AO16" s="1533" t="s">
        <v>167</v>
      </c>
      <c r="AP16" s="362">
        <v>5</v>
      </c>
      <c r="AQ16" s="363" t="s">
        <v>168</v>
      </c>
      <c r="AR16" s="358">
        <f>ROUND(ROUND(Q8*AD14,0)*$AI$20,0)-AP16</f>
        <v>526</v>
      </c>
      <c r="AS16" s="268"/>
    </row>
    <row r="17" spans="1:45" ht="14.25">
      <c r="A17" s="243">
        <v>71</v>
      </c>
      <c r="B17" s="351" t="s">
        <v>2614</v>
      </c>
      <c r="C17" s="244" t="s">
        <v>2615</v>
      </c>
      <c r="D17" s="375"/>
      <c r="E17" s="278"/>
      <c r="F17" s="279"/>
      <c r="G17" s="245"/>
      <c r="H17" s="208"/>
      <c r="I17" s="208"/>
      <c r="J17" s="301"/>
      <c r="K17" s="208"/>
      <c r="L17" s="301"/>
      <c r="M17" s="301"/>
      <c r="N17" s="301"/>
      <c r="O17" s="301"/>
      <c r="P17" s="301"/>
      <c r="Q17" s="352"/>
      <c r="R17" s="352"/>
      <c r="S17" s="208"/>
      <c r="T17" s="385"/>
      <c r="U17" s="245"/>
      <c r="V17" s="344"/>
      <c r="W17" s="344"/>
      <c r="X17" s="344"/>
      <c r="Y17" s="344"/>
      <c r="Z17" s="344"/>
      <c r="AA17" s="344"/>
      <c r="AB17" s="344"/>
      <c r="AC17" s="344"/>
      <c r="AD17" s="344"/>
      <c r="AE17" s="344"/>
      <c r="AF17" s="345"/>
      <c r="AG17" s="1545"/>
      <c r="AH17" s="1546"/>
      <c r="AI17" s="1546"/>
      <c r="AJ17" s="1547"/>
      <c r="AK17" s="1536" t="s">
        <v>161</v>
      </c>
      <c r="AL17" s="364" t="s">
        <v>235</v>
      </c>
      <c r="AM17" s="362" t="s">
        <v>30</v>
      </c>
      <c r="AN17" s="356">
        <v>0.7</v>
      </c>
      <c r="AO17" s="1534"/>
      <c r="AP17" s="365"/>
      <c r="AQ17" s="366"/>
      <c r="AR17" s="358">
        <f>ROUND(ROUND(ROUND(Q8*AD14,0)*$AI$20,0)*AN17,0)-AP16</f>
        <v>367</v>
      </c>
      <c r="AS17" s="268"/>
    </row>
    <row r="18" spans="1:45" ht="14.25">
      <c r="A18" s="243">
        <v>71</v>
      </c>
      <c r="B18" s="351" t="s">
        <v>2616</v>
      </c>
      <c r="C18" s="244" t="s">
        <v>2617</v>
      </c>
      <c r="D18" s="375"/>
      <c r="E18" s="278"/>
      <c r="F18" s="279"/>
      <c r="G18" s="245"/>
      <c r="H18" s="208"/>
      <c r="I18" s="208"/>
      <c r="J18" s="301"/>
      <c r="K18" s="208"/>
      <c r="L18" s="301"/>
      <c r="M18" s="301"/>
      <c r="N18" s="301"/>
      <c r="O18" s="301"/>
      <c r="P18" s="301"/>
      <c r="Q18" s="352"/>
      <c r="R18" s="352"/>
      <c r="S18" s="208"/>
      <c r="T18" s="385"/>
      <c r="U18" s="245"/>
      <c r="V18" s="344"/>
      <c r="W18" s="344"/>
      <c r="X18" s="344"/>
      <c r="Y18" s="344"/>
      <c r="Z18" s="344"/>
      <c r="AA18" s="344"/>
      <c r="AB18" s="344"/>
      <c r="AC18" s="344"/>
      <c r="AD18" s="344"/>
      <c r="AE18" s="344"/>
      <c r="AF18" s="345"/>
      <c r="AG18" s="1545"/>
      <c r="AH18" s="1546"/>
      <c r="AI18" s="1546"/>
      <c r="AJ18" s="1547"/>
      <c r="AK18" s="1537"/>
      <c r="AL18" s="353" t="s">
        <v>237</v>
      </c>
      <c r="AM18" s="354" t="s">
        <v>30</v>
      </c>
      <c r="AN18" s="355">
        <v>0.5</v>
      </c>
      <c r="AO18" s="1535"/>
      <c r="AP18" s="367"/>
      <c r="AQ18" s="368"/>
      <c r="AR18" s="358">
        <f>ROUND(ROUND(ROUND(Q8*AD14,0)*$AI$20,0)*AN18,0)-AP16</f>
        <v>261</v>
      </c>
      <c r="AS18" s="268"/>
    </row>
    <row r="19" spans="1:45" ht="14.25">
      <c r="A19" s="229">
        <v>71</v>
      </c>
      <c r="B19" s="337">
        <v>8351</v>
      </c>
      <c r="C19" s="254" t="s">
        <v>2618</v>
      </c>
      <c r="D19" s="375"/>
      <c r="E19" s="278"/>
      <c r="F19" s="279"/>
      <c r="G19" s="231" t="s">
        <v>508</v>
      </c>
      <c r="H19" s="232"/>
      <c r="I19" s="232"/>
      <c r="J19" s="334"/>
      <c r="K19" s="232"/>
      <c r="L19" s="334"/>
      <c r="M19" s="334"/>
      <c r="N19" s="334"/>
      <c r="O19" s="334"/>
      <c r="P19" s="334"/>
      <c r="Q19" s="390"/>
      <c r="R19" s="390"/>
      <c r="S19" s="232"/>
      <c r="T19" s="232"/>
      <c r="U19" s="231"/>
      <c r="V19" s="338"/>
      <c r="W19" s="338"/>
      <c r="X19" s="338"/>
      <c r="Y19" s="338"/>
      <c r="Z19" s="338"/>
      <c r="AA19" s="338"/>
      <c r="AB19" s="338"/>
      <c r="AC19" s="338"/>
      <c r="AD19" s="338"/>
      <c r="AE19" s="338"/>
      <c r="AF19" s="339"/>
      <c r="AG19" s="1545"/>
      <c r="AH19" s="1546"/>
      <c r="AI19" s="1546"/>
      <c r="AJ19" s="1547"/>
      <c r="AK19" s="340"/>
      <c r="AL19" s="338"/>
      <c r="AM19" s="334"/>
      <c r="AN19" s="383"/>
      <c r="AO19" s="383"/>
      <c r="AP19" s="383"/>
      <c r="AQ19" s="384"/>
      <c r="AR19" s="342">
        <f>ROUND(Q20*$AI$20,0)</f>
        <v>503</v>
      </c>
      <c r="AS19" s="268"/>
    </row>
    <row r="20" spans="1:45" ht="14.25">
      <c r="A20" s="229">
        <v>71</v>
      </c>
      <c r="B20" s="337">
        <v>8352</v>
      </c>
      <c r="C20" s="254" t="s">
        <v>2619</v>
      </c>
      <c r="D20" s="375"/>
      <c r="E20" s="278"/>
      <c r="F20" s="279"/>
      <c r="G20" s="245"/>
      <c r="H20" s="208"/>
      <c r="I20" s="208"/>
      <c r="J20" s="301"/>
      <c r="K20" s="208"/>
      <c r="L20" s="301"/>
      <c r="M20" s="301"/>
      <c r="N20" s="301"/>
      <c r="O20" s="301"/>
      <c r="P20" s="301"/>
      <c r="Q20" s="1538">
        <f>'26障害児入所施設(基本２)'!$Q$20</f>
        <v>718</v>
      </c>
      <c r="R20" s="1538"/>
      <c r="S20" s="208" t="s">
        <v>18</v>
      </c>
      <c r="T20" s="385"/>
      <c r="U20" s="245"/>
      <c r="V20" s="344"/>
      <c r="W20" s="344"/>
      <c r="X20" s="344"/>
      <c r="Y20" s="344"/>
      <c r="Z20" s="344"/>
      <c r="AA20" s="344"/>
      <c r="AB20" s="344"/>
      <c r="AC20" s="344"/>
      <c r="AD20" s="344"/>
      <c r="AE20" s="344"/>
      <c r="AF20" s="345"/>
      <c r="AG20" s="375"/>
      <c r="AH20" s="214" t="s">
        <v>163</v>
      </c>
      <c r="AI20" s="1599">
        <v>0.7</v>
      </c>
      <c r="AJ20" s="1600"/>
      <c r="AK20" s="1539" t="s">
        <v>161</v>
      </c>
      <c r="AL20" s="346" t="s">
        <v>162</v>
      </c>
      <c r="AM20" s="347" t="s">
        <v>163</v>
      </c>
      <c r="AN20" s="348">
        <v>0.7</v>
      </c>
      <c r="AO20" s="348"/>
      <c r="AP20" s="348"/>
      <c r="AQ20" s="349"/>
      <c r="AR20" s="350">
        <f>ROUND(ROUND(Q20*$AI$20,0)*AN20,0)</f>
        <v>352</v>
      </c>
      <c r="AS20" s="268"/>
    </row>
    <row r="21" spans="1:45" ht="14.25">
      <c r="A21" s="243">
        <v>71</v>
      </c>
      <c r="B21" s="351" t="s">
        <v>2620</v>
      </c>
      <c r="C21" s="244" t="s">
        <v>2621</v>
      </c>
      <c r="D21" s="375"/>
      <c r="E21" s="278"/>
      <c r="F21" s="279"/>
      <c r="G21" s="245"/>
      <c r="H21" s="208"/>
      <c r="I21" s="208"/>
      <c r="J21" s="301"/>
      <c r="K21" s="208"/>
      <c r="L21" s="301"/>
      <c r="M21" s="301"/>
      <c r="N21" s="301"/>
      <c r="O21" s="301"/>
      <c r="P21" s="301"/>
      <c r="Q21" s="352"/>
      <c r="R21" s="352"/>
      <c r="S21" s="208"/>
      <c r="T21" s="385"/>
      <c r="U21" s="245"/>
      <c r="V21" s="344"/>
      <c r="W21" s="344"/>
      <c r="X21" s="344"/>
      <c r="Y21" s="344"/>
      <c r="Z21" s="344"/>
      <c r="AA21" s="344"/>
      <c r="AB21" s="344"/>
      <c r="AC21" s="344"/>
      <c r="AD21" s="344"/>
      <c r="AE21" s="344"/>
      <c r="AF21" s="345"/>
      <c r="AG21" s="375"/>
      <c r="AH21" s="214"/>
      <c r="AI21" s="609"/>
      <c r="AJ21" s="610"/>
      <c r="AK21" s="1540"/>
      <c r="AL21" s="353" t="s">
        <v>165</v>
      </c>
      <c r="AM21" s="354" t="s">
        <v>163</v>
      </c>
      <c r="AN21" s="355">
        <v>0.5</v>
      </c>
      <c r="AO21" s="356"/>
      <c r="AP21" s="356"/>
      <c r="AQ21" s="395"/>
      <c r="AR21" s="358">
        <f>ROUND(ROUND(Q20*$AI$20,0)*AN21,0)</f>
        <v>252</v>
      </c>
      <c r="AS21" s="268"/>
    </row>
    <row r="22" spans="1:45" ht="14.25">
      <c r="A22" s="243">
        <v>71</v>
      </c>
      <c r="B22" s="351" t="s">
        <v>2622</v>
      </c>
      <c r="C22" s="244" t="s">
        <v>2623</v>
      </c>
      <c r="D22" s="375"/>
      <c r="E22" s="278"/>
      <c r="F22" s="279"/>
      <c r="G22" s="245"/>
      <c r="H22" s="208"/>
      <c r="I22" s="208"/>
      <c r="J22" s="301"/>
      <c r="K22" s="208"/>
      <c r="L22" s="301"/>
      <c r="M22" s="301"/>
      <c r="N22" s="301"/>
      <c r="O22" s="301"/>
      <c r="P22" s="301"/>
      <c r="Q22" s="352"/>
      <c r="R22" s="352"/>
      <c r="S22" s="208"/>
      <c r="T22" s="385"/>
      <c r="U22" s="245"/>
      <c r="V22" s="344"/>
      <c r="W22" s="344"/>
      <c r="X22" s="344"/>
      <c r="Y22" s="344"/>
      <c r="Z22" s="344"/>
      <c r="AA22" s="344"/>
      <c r="AB22" s="344"/>
      <c r="AC22" s="344"/>
      <c r="AD22" s="344"/>
      <c r="AE22" s="344"/>
      <c r="AF22" s="345"/>
      <c r="AG22" s="375"/>
      <c r="AH22" s="214"/>
      <c r="AI22" s="609"/>
      <c r="AJ22" s="610"/>
      <c r="AK22" s="364"/>
      <c r="AL22" s="396"/>
      <c r="AM22" s="362"/>
      <c r="AN22" s="356"/>
      <c r="AO22" s="1533" t="s">
        <v>167</v>
      </c>
      <c r="AP22" s="362">
        <v>5</v>
      </c>
      <c r="AQ22" s="363" t="s">
        <v>168</v>
      </c>
      <c r="AR22" s="358">
        <f>ROUND(Q20*$AI$20,0)-AP22</f>
        <v>498</v>
      </c>
      <c r="AS22" s="268"/>
    </row>
    <row r="23" spans="1:45" ht="14.25">
      <c r="A23" s="243">
        <v>71</v>
      </c>
      <c r="B23" s="351" t="s">
        <v>2624</v>
      </c>
      <c r="C23" s="244" t="s">
        <v>2625</v>
      </c>
      <c r="D23" s="375"/>
      <c r="E23" s="278"/>
      <c r="F23" s="279"/>
      <c r="G23" s="245"/>
      <c r="H23" s="208"/>
      <c r="I23" s="208"/>
      <c r="J23" s="301"/>
      <c r="K23" s="208"/>
      <c r="L23" s="301"/>
      <c r="M23" s="301"/>
      <c r="N23" s="301"/>
      <c r="O23" s="301"/>
      <c r="P23" s="301"/>
      <c r="Q23" s="352"/>
      <c r="R23" s="352"/>
      <c r="S23" s="208"/>
      <c r="T23" s="385"/>
      <c r="U23" s="245"/>
      <c r="V23" s="344"/>
      <c r="W23" s="344"/>
      <c r="X23" s="344"/>
      <c r="Y23" s="344"/>
      <c r="Z23" s="344"/>
      <c r="AA23" s="344"/>
      <c r="AB23" s="344"/>
      <c r="AC23" s="344"/>
      <c r="AD23" s="344"/>
      <c r="AE23" s="344"/>
      <c r="AF23" s="345"/>
      <c r="AG23" s="375"/>
      <c r="AH23" s="214"/>
      <c r="AI23" s="609"/>
      <c r="AJ23" s="610"/>
      <c r="AK23" s="1536" t="s">
        <v>161</v>
      </c>
      <c r="AL23" s="364" t="s">
        <v>162</v>
      </c>
      <c r="AM23" s="362" t="s">
        <v>163</v>
      </c>
      <c r="AN23" s="356">
        <v>0.7</v>
      </c>
      <c r="AO23" s="1534"/>
      <c r="AP23" s="365"/>
      <c r="AQ23" s="366"/>
      <c r="AR23" s="358">
        <f>ROUND(ROUND(Q20*$AI$20,0)*AN23,0)-AP22</f>
        <v>347</v>
      </c>
      <c r="AS23" s="268"/>
    </row>
    <row r="24" spans="1:45" ht="14.25">
      <c r="A24" s="243">
        <v>71</v>
      </c>
      <c r="B24" s="351" t="s">
        <v>2626</v>
      </c>
      <c r="C24" s="244" t="s">
        <v>2627</v>
      </c>
      <c r="D24" s="375"/>
      <c r="E24" s="278"/>
      <c r="F24" s="279"/>
      <c r="G24" s="245"/>
      <c r="H24" s="208"/>
      <c r="I24" s="208"/>
      <c r="J24" s="301"/>
      <c r="K24" s="208"/>
      <c r="L24" s="301"/>
      <c r="M24" s="301"/>
      <c r="N24" s="301"/>
      <c r="O24" s="301"/>
      <c r="P24" s="301"/>
      <c r="Q24" s="352"/>
      <c r="R24" s="352"/>
      <c r="S24" s="208"/>
      <c r="T24" s="385"/>
      <c r="U24" s="281"/>
      <c r="V24" s="380"/>
      <c r="W24" s="380"/>
      <c r="X24" s="380"/>
      <c r="Y24" s="380"/>
      <c r="Z24" s="380"/>
      <c r="AA24" s="380"/>
      <c r="AB24" s="380"/>
      <c r="AC24" s="380"/>
      <c r="AD24" s="380"/>
      <c r="AE24" s="380"/>
      <c r="AF24" s="381"/>
      <c r="AG24" s="375"/>
      <c r="AH24" s="214"/>
      <c r="AI24" s="609"/>
      <c r="AJ24" s="610"/>
      <c r="AK24" s="1537"/>
      <c r="AL24" s="353" t="s">
        <v>165</v>
      </c>
      <c r="AM24" s="354" t="s">
        <v>163</v>
      </c>
      <c r="AN24" s="355">
        <v>0.5</v>
      </c>
      <c r="AO24" s="1535"/>
      <c r="AP24" s="367"/>
      <c r="AQ24" s="368"/>
      <c r="AR24" s="358">
        <f>ROUND(ROUND(Q20*$AI$20,0)*AN24,0)-AP22</f>
        <v>247</v>
      </c>
      <c r="AS24" s="268"/>
    </row>
    <row r="25" spans="1:45" ht="14.25">
      <c r="A25" s="229">
        <v>71</v>
      </c>
      <c r="B25" s="337">
        <v>8353</v>
      </c>
      <c r="C25" s="254" t="s">
        <v>2628</v>
      </c>
      <c r="D25" s="375"/>
      <c r="E25" s="278"/>
      <c r="F25" s="279"/>
      <c r="G25" s="245"/>
      <c r="H25" s="208"/>
      <c r="I25" s="208"/>
      <c r="J25" s="301"/>
      <c r="K25" s="208"/>
      <c r="L25" s="301"/>
      <c r="M25" s="301"/>
      <c r="N25" s="301"/>
      <c r="O25" s="301"/>
      <c r="P25" s="301"/>
      <c r="Q25" s="352"/>
      <c r="R25" s="352"/>
      <c r="S25" s="208"/>
      <c r="T25" s="385"/>
      <c r="U25" s="379" t="s">
        <v>172</v>
      </c>
      <c r="V25" s="344"/>
      <c r="W25" s="344"/>
      <c r="X25" s="344"/>
      <c r="Y25" s="344"/>
      <c r="Z25" s="344"/>
      <c r="AA25" s="344"/>
      <c r="AB25" s="344"/>
      <c r="AC25" s="344"/>
      <c r="AD25" s="344"/>
      <c r="AE25" s="344"/>
      <c r="AF25" s="345"/>
      <c r="AG25" s="379"/>
      <c r="AH25" s="344"/>
      <c r="AI25" s="344"/>
      <c r="AJ25" s="345"/>
      <c r="AK25" s="369"/>
      <c r="AL25" s="370"/>
      <c r="AM25" s="372"/>
      <c r="AN25" s="373"/>
      <c r="AO25" s="373"/>
      <c r="AP25" s="373"/>
      <c r="AQ25" s="374"/>
      <c r="AR25" s="342">
        <f>ROUND(ROUND(Q20*AD26,0)*$AI$20,0)</f>
        <v>485</v>
      </c>
      <c r="AS25" s="268"/>
    </row>
    <row r="26" spans="1:45" ht="14.25">
      <c r="A26" s="229">
        <v>71</v>
      </c>
      <c r="B26" s="337">
        <v>8354</v>
      </c>
      <c r="C26" s="254" t="s">
        <v>2629</v>
      </c>
      <c r="D26" s="375"/>
      <c r="E26" s="278"/>
      <c r="F26" s="279"/>
      <c r="G26" s="245"/>
      <c r="H26" s="208"/>
      <c r="I26" s="208"/>
      <c r="J26" s="301"/>
      <c r="K26" s="208"/>
      <c r="L26" s="301"/>
      <c r="M26" s="301"/>
      <c r="N26" s="301"/>
      <c r="O26" s="301"/>
      <c r="P26" s="301"/>
      <c r="Q26" s="352"/>
      <c r="R26" s="352"/>
      <c r="S26" s="208"/>
      <c r="T26" s="385"/>
      <c r="U26" s="379" t="s">
        <v>174</v>
      </c>
      <c r="V26" s="344"/>
      <c r="W26" s="344"/>
      <c r="X26" s="344"/>
      <c r="Y26" s="344"/>
      <c r="Z26" s="344"/>
      <c r="AA26" s="344"/>
      <c r="AB26" s="344"/>
      <c r="AC26" s="214" t="s">
        <v>163</v>
      </c>
      <c r="AD26" s="1541">
        <v>0.96499999999999997</v>
      </c>
      <c r="AE26" s="1541"/>
      <c r="AF26" s="345"/>
      <c r="AG26" s="379"/>
      <c r="AH26" s="344"/>
      <c r="AI26" s="344"/>
      <c r="AJ26" s="345"/>
      <c r="AK26" s="1539" t="s">
        <v>161</v>
      </c>
      <c r="AL26" s="346" t="s">
        <v>162</v>
      </c>
      <c r="AM26" s="347" t="s">
        <v>163</v>
      </c>
      <c r="AN26" s="348">
        <v>0.7</v>
      </c>
      <c r="AO26" s="348"/>
      <c r="AP26" s="348"/>
      <c r="AQ26" s="349"/>
      <c r="AR26" s="350">
        <f>ROUND(ROUND(ROUND(Q20*AD26:AD26,0)*$AI$20,0)*AN26,0)</f>
        <v>340</v>
      </c>
      <c r="AS26" s="268"/>
    </row>
    <row r="27" spans="1:45" ht="14.25">
      <c r="A27" s="243">
        <v>71</v>
      </c>
      <c r="B27" s="351" t="s">
        <v>2630</v>
      </c>
      <c r="C27" s="244" t="s">
        <v>2631</v>
      </c>
      <c r="D27" s="375"/>
      <c r="E27" s="278"/>
      <c r="F27" s="279"/>
      <c r="G27" s="245"/>
      <c r="H27" s="208"/>
      <c r="I27" s="208"/>
      <c r="J27" s="301"/>
      <c r="K27" s="208"/>
      <c r="L27" s="301"/>
      <c r="M27" s="301"/>
      <c r="N27" s="301"/>
      <c r="O27" s="301"/>
      <c r="P27" s="301"/>
      <c r="Q27" s="352"/>
      <c r="R27" s="352"/>
      <c r="S27" s="208"/>
      <c r="T27" s="385"/>
      <c r="U27" s="245"/>
      <c r="V27" s="344"/>
      <c r="W27" s="344"/>
      <c r="X27" s="344"/>
      <c r="Y27" s="344"/>
      <c r="Z27" s="344"/>
      <c r="AA27" s="344"/>
      <c r="AB27" s="344"/>
      <c r="AC27" s="344"/>
      <c r="AD27" s="344"/>
      <c r="AE27" s="344"/>
      <c r="AF27" s="345"/>
      <c r="AG27" s="375"/>
      <c r="AH27" s="214"/>
      <c r="AI27" s="609"/>
      <c r="AJ27" s="610"/>
      <c r="AK27" s="1540"/>
      <c r="AL27" s="353" t="s">
        <v>165</v>
      </c>
      <c r="AM27" s="354" t="s">
        <v>163</v>
      </c>
      <c r="AN27" s="355">
        <v>0.5</v>
      </c>
      <c r="AO27" s="356"/>
      <c r="AP27" s="356"/>
      <c r="AQ27" s="395"/>
      <c r="AR27" s="358">
        <f>ROUND(ROUND(ROUND(Q20*AD26,0)*$AI$20,0)*AN27,0)</f>
        <v>243</v>
      </c>
      <c r="AS27" s="268"/>
    </row>
    <row r="28" spans="1:45" ht="14.25">
      <c r="A28" s="243">
        <v>71</v>
      </c>
      <c r="B28" s="351" t="s">
        <v>2632</v>
      </c>
      <c r="C28" s="244" t="s">
        <v>2633</v>
      </c>
      <c r="D28" s="375"/>
      <c r="E28" s="278"/>
      <c r="F28" s="279"/>
      <c r="G28" s="245"/>
      <c r="H28" s="208"/>
      <c r="I28" s="208"/>
      <c r="J28" s="301"/>
      <c r="K28" s="208"/>
      <c r="L28" s="301"/>
      <c r="M28" s="301"/>
      <c r="N28" s="301"/>
      <c r="O28" s="301"/>
      <c r="P28" s="301"/>
      <c r="Q28" s="352"/>
      <c r="R28" s="352"/>
      <c r="S28" s="208"/>
      <c r="T28" s="385"/>
      <c r="U28" s="245"/>
      <c r="V28" s="344"/>
      <c r="W28" s="344"/>
      <c r="X28" s="344"/>
      <c r="Y28" s="344"/>
      <c r="Z28" s="344"/>
      <c r="AA28" s="344"/>
      <c r="AB28" s="344"/>
      <c r="AC28" s="344"/>
      <c r="AD28" s="344"/>
      <c r="AE28" s="344"/>
      <c r="AF28" s="345"/>
      <c r="AG28" s="375"/>
      <c r="AH28" s="214"/>
      <c r="AI28" s="609"/>
      <c r="AJ28" s="610"/>
      <c r="AK28" s="364"/>
      <c r="AL28" s="396"/>
      <c r="AM28" s="362"/>
      <c r="AN28" s="356"/>
      <c r="AO28" s="1533" t="s">
        <v>167</v>
      </c>
      <c r="AP28" s="362">
        <v>5</v>
      </c>
      <c r="AQ28" s="363" t="s">
        <v>168</v>
      </c>
      <c r="AR28" s="358">
        <f>ROUND(ROUND(Q20*AD26,0)*$AI$20,0)-AP28</f>
        <v>480</v>
      </c>
      <c r="AS28" s="268"/>
    </row>
    <row r="29" spans="1:45" ht="14.25">
      <c r="A29" s="243">
        <v>71</v>
      </c>
      <c r="B29" s="351" t="s">
        <v>2634</v>
      </c>
      <c r="C29" s="244" t="s">
        <v>2635</v>
      </c>
      <c r="D29" s="375"/>
      <c r="E29" s="278"/>
      <c r="F29" s="279"/>
      <c r="G29" s="245"/>
      <c r="H29" s="208"/>
      <c r="I29" s="208"/>
      <c r="J29" s="301"/>
      <c r="K29" s="208"/>
      <c r="L29" s="301"/>
      <c r="M29" s="301"/>
      <c r="N29" s="301"/>
      <c r="O29" s="301"/>
      <c r="P29" s="301"/>
      <c r="Q29" s="352"/>
      <c r="R29" s="352"/>
      <c r="S29" s="208"/>
      <c r="T29" s="385"/>
      <c r="U29" s="245"/>
      <c r="V29" s="344"/>
      <c r="W29" s="344"/>
      <c r="X29" s="344"/>
      <c r="Y29" s="344"/>
      <c r="Z29" s="344"/>
      <c r="AA29" s="344"/>
      <c r="AB29" s="344"/>
      <c r="AC29" s="344"/>
      <c r="AD29" s="344"/>
      <c r="AE29" s="344"/>
      <c r="AF29" s="345"/>
      <c r="AG29" s="375"/>
      <c r="AH29" s="214"/>
      <c r="AI29" s="609"/>
      <c r="AJ29" s="610"/>
      <c r="AK29" s="1536" t="s">
        <v>161</v>
      </c>
      <c r="AL29" s="364" t="s">
        <v>162</v>
      </c>
      <c r="AM29" s="362" t="s">
        <v>163</v>
      </c>
      <c r="AN29" s="356">
        <v>0.7</v>
      </c>
      <c r="AO29" s="1534"/>
      <c r="AP29" s="365"/>
      <c r="AQ29" s="366"/>
      <c r="AR29" s="358">
        <f>ROUND(ROUND(ROUND(Q20*AD26,0)*$AI$20,0)*AN29,0)-AP28</f>
        <v>335</v>
      </c>
      <c r="AS29" s="268"/>
    </row>
    <row r="30" spans="1:45" ht="14.25">
      <c r="A30" s="243">
        <v>71</v>
      </c>
      <c r="B30" s="351" t="s">
        <v>2636</v>
      </c>
      <c r="C30" s="244" t="s">
        <v>2637</v>
      </c>
      <c r="D30" s="375"/>
      <c r="E30" s="278"/>
      <c r="F30" s="279"/>
      <c r="G30" s="281"/>
      <c r="H30" s="216"/>
      <c r="I30" s="216"/>
      <c r="J30" s="304"/>
      <c r="K30" s="216"/>
      <c r="L30" s="304"/>
      <c r="M30" s="304"/>
      <c r="N30" s="304"/>
      <c r="O30" s="304"/>
      <c r="P30" s="304"/>
      <c r="Q30" s="387"/>
      <c r="R30" s="387"/>
      <c r="S30" s="216"/>
      <c r="T30" s="226"/>
      <c r="U30" s="281"/>
      <c r="V30" s="380"/>
      <c r="W30" s="380"/>
      <c r="X30" s="380"/>
      <c r="Y30" s="380"/>
      <c r="Z30" s="380"/>
      <c r="AA30" s="380"/>
      <c r="AB30" s="380"/>
      <c r="AC30" s="380"/>
      <c r="AD30" s="380"/>
      <c r="AE30" s="380"/>
      <c r="AF30" s="381"/>
      <c r="AG30" s="375"/>
      <c r="AH30" s="214"/>
      <c r="AI30" s="609"/>
      <c r="AJ30" s="610"/>
      <c r="AK30" s="1537"/>
      <c r="AL30" s="353" t="s">
        <v>165</v>
      </c>
      <c r="AM30" s="354" t="s">
        <v>163</v>
      </c>
      <c r="AN30" s="355">
        <v>0.5</v>
      </c>
      <c r="AO30" s="1535"/>
      <c r="AP30" s="367"/>
      <c r="AQ30" s="368"/>
      <c r="AR30" s="358">
        <f>ROUND(ROUND(ROUND(Q20*AD26,0)*$AI$20,0)*AN30,0)-AP28</f>
        <v>238</v>
      </c>
      <c r="AS30" s="268"/>
    </row>
    <row r="31" spans="1:45" ht="14.25">
      <c r="A31" s="229">
        <v>71</v>
      </c>
      <c r="B31" s="337">
        <v>8361</v>
      </c>
      <c r="C31" s="254" t="s">
        <v>2638</v>
      </c>
      <c r="D31" s="375"/>
      <c r="E31" s="278"/>
      <c r="F31" s="279"/>
      <c r="G31" s="245" t="s">
        <v>521</v>
      </c>
      <c r="H31" s="208"/>
      <c r="I31" s="208"/>
      <c r="J31" s="301"/>
      <c r="K31" s="208"/>
      <c r="L31" s="301"/>
      <c r="M31" s="301"/>
      <c r="N31" s="301"/>
      <c r="O31" s="301"/>
      <c r="P31" s="301"/>
      <c r="Q31" s="352"/>
      <c r="R31" s="352"/>
      <c r="S31" s="208"/>
      <c r="T31" s="208"/>
      <c r="U31" s="245"/>
      <c r="V31" s="392"/>
      <c r="W31" s="392"/>
      <c r="X31" s="392"/>
      <c r="Y31" s="392"/>
      <c r="Z31" s="392"/>
      <c r="AA31" s="392"/>
      <c r="AB31" s="392"/>
      <c r="AC31" s="392"/>
      <c r="AD31" s="392"/>
      <c r="AE31" s="392"/>
      <c r="AF31" s="393"/>
      <c r="AG31" s="379"/>
      <c r="AH31" s="344"/>
      <c r="AI31" s="344"/>
      <c r="AJ31" s="345"/>
      <c r="AK31" s="340"/>
      <c r="AL31" s="338"/>
      <c r="AM31" s="334"/>
      <c r="AN31" s="383"/>
      <c r="AO31" s="383"/>
      <c r="AP31" s="383"/>
      <c r="AQ31" s="384"/>
      <c r="AR31" s="342">
        <f>ROUND(Q32*$AI$20,0)</f>
        <v>477</v>
      </c>
      <c r="AS31" s="268"/>
    </row>
    <row r="32" spans="1:45" ht="14.25">
      <c r="A32" s="229">
        <v>71</v>
      </c>
      <c r="B32" s="337">
        <v>8362</v>
      </c>
      <c r="C32" s="254" t="s">
        <v>2639</v>
      </c>
      <c r="D32" s="375"/>
      <c r="E32" s="278"/>
      <c r="F32" s="279"/>
      <c r="G32" s="245"/>
      <c r="H32" s="208"/>
      <c r="I32" s="208"/>
      <c r="J32" s="301"/>
      <c r="K32" s="208"/>
      <c r="L32" s="301"/>
      <c r="M32" s="301"/>
      <c r="N32" s="301"/>
      <c r="O32" s="301"/>
      <c r="P32" s="301"/>
      <c r="Q32" s="1538">
        <f>'26障害児入所施設(基本２)'!$Q$32</f>
        <v>682</v>
      </c>
      <c r="R32" s="1538"/>
      <c r="S32" s="208" t="s">
        <v>18</v>
      </c>
      <c r="T32" s="385"/>
      <c r="U32" s="245"/>
      <c r="V32" s="344"/>
      <c r="W32" s="344"/>
      <c r="X32" s="344"/>
      <c r="Y32" s="344"/>
      <c r="Z32" s="344"/>
      <c r="AA32" s="344"/>
      <c r="AB32" s="344"/>
      <c r="AC32" s="344"/>
      <c r="AD32" s="344"/>
      <c r="AE32" s="344"/>
      <c r="AF32" s="345"/>
      <c r="AG32" s="379"/>
      <c r="AH32" s="344"/>
      <c r="AI32" s="344"/>
      <c r="AJ32" s="345"/>
      <c r="AK32" s="1539" t="s">
        <v>161</v>
      </c>
      <c r="AL32" s="346" t="s">
        <v>162</v>
      </c>
      <c r="AM32" s="347" t="s">
        <v>163</v>
      </c>
      <c r="AN32" s="348">
        <v>0.7</v>
      </c>
      <c r="AO32" s="348"/>
      <c r="AP32" s="348"/>
      <c r="AQ32" s="349"/>
      <c r="AR32" s="350">
        <f>ROUND(ROUND(Q32*$AI$20,0)*AN32,0)</f>
        <v>334</v>
      </c>
      <c r="AS32" s="268"/>
    </row>
    <row r="33" spans="1:45" ht="14.25">
      <c r="A33" s="243">
        <v>71</v>
      </c>
      <c r="B33" s="351" t="s">
        <v>2640</v>
      </c>
      <c r="C33" s="244" t="s">
        <v>2641</v>
      </c>
      <c r="D33" s="375"/>
      <c r="E33" s="278"/>
      <c r="F33" s="279"/>
      <c r="G33" s="245"/>
      <c r="H33" s="208"/>
      <c r="I33" s="208"/>
      <c r="J33" s="301"/>
      <c r="K33" s="208"/>
      <c r="L33" s="301"/>
      <c r="M33" s="301"/>
      <c r="N33" s="301"/>
      <c r="O33" s="301"/>
      <c r="P33" s="301"/>
      <c r="Q33" s="352"/>
      <c r="R33" s="352"/>
      <c r="S33" s="208"/>
      <c r="T33" s="385"/>
      <c r="U33" s="245"/>
      <c r="V33" s="344"/>
      <c r="W33" s="344"/>
      <c r="X33" s="344"/>
      <c r="Y33" s="344"/>
      <c r="Z33" s="344"/>
      <c r="AA33" s="344"/>
      <c r="AB33" s="344"/>
      <c r="AC33" s="344"/>
      <c r="AD33" s="344"/>
      <c r="AE33" s="344"/>
      <c r="AF33" s="345"/>
      <c r="AG33" s="375"/>
      <c r="AH33" s="214"/>
      <c r="AI33" s="609"/>
      <c r="AJ33" s="610"/>
      <c r="AK33" s="1540"/>
      <c r="AL33" s="353" t="s">
        <v>165</v>
      </c>
      <c r="AM33" s="354" t="s">
        <v>163</v>
      </c>
      <c r="AN33" s="355">
        <v>0.5</v>
      </c>
      <c r="AO33" s="356"/>
      <c r="AP33" s="356"/>
      <c r="AQ33" s="395"/>
      <c r="AR33" s="358">
        <f>ROUND(ROUND(Q32*$AI$20,0)*AN33,0)</f>
        <v>239</v>
      </c>
      <c r="AS33" s="268"/>
    </row>
    <row r="34" spans="1:45" ht="14.25">
      <c r="A34" s="243">
        <v>71</v>
      </c>
      <c r="B34" s="351" t="s">
        <v>2642</v>
      </c>
      <c r="C34" s="244" t="s">
        <v>2643</v>
      </c>
      <c r="D34" s="375"/>
      <c r="E34" s="278"/>
      <c r="F34" s="279"/>
      <c r="G34" s="245"/>
      <c r="H34" s="208"/>
      <c r="I34" s="208"/>
      <c r="J34" s="301"/>
      <c r="K34" s="208"/>
      <c r="L34" s="301"/>
      <c r="M34" s="301"/>
      <c r="N34" s="301"/>
      <c r="O34" s="301"/>
      <c r="P34" s="301"/>
      <c r="Q34" s="352"/>
      <c r="R34" s="352"/>
      <c r="S34" s="208"/>
      <c r="T34" s="385"/>
      <c r="U34" s="245"/>
      <c r="V34" s="344"/>
      <c r="W34" s="344"/>
      <c r="X34" s="344"/>
      <c r="Y34" s="344"/>
      <c r="Z34" s="344"/>
      <c r="AA34" s="344"/>
      <c r="AB34" s="344"/>
      <c r="AC34" s="344"/>
      <c r="AD34" s="344"/>
      <c r="AE34" s="344"/>
      <c r="AF34" s="345"/>
      <c r="AG34" s="375"/>
      <c r="AH34" s="214"/>
      <c r="AI34" s="609"/>
      <c r="AJ34" s="610"/>
      <c r="AK34" s="364"/>
      <c r="AL34" s="396"/>
      <c r="AM34" s="362"/>
      <c r="AN34" s="356"/>
      <c r="AO34" s="1533" t="s">
        <v>167</v>
      </c>
      <c r="AP34" s="362">
        <v>5</v>
      </c>
      <c r="AQ34" s="363" t="s">
        <v>168</v>
      </c>
      <c r="AR34" s="358">
        <f>ROUND(Q32*$AI$20,0)-AP34</f>
        <v>472</v>
      </c>
      <c r="AS34" s="268"/>
    </row>
    <row r="35" spans="1:45" ht="14.25">
      <c r="A35" s="243">
        <v>71</v>
      </c>
      <c r="B35" s="351" t="s">
        <v>2644</v>
      </c>
      <c r="C35" s="244" t="s">
        <v>2645</v>
      </c>
      <c r="D35" s="375"/>
      <c r="E35" s="278"/>
      <c r="F35" s="279"/>
      <c r="G35" s="245"/>
      <c r="H35" s="208"/>
      <c r="I35" s="208"/>
      <c r="J35" s="301"/>
      <c r="K35" s="208"/>
      <c r="L35" s="301"/>
      <c r="M35" s="301"/>
      <c r="N35" s="301"/>
      <c r="O35" s="301"/>
      <c r="P35" s="301"/>
      <c r="Q35" s="352"/>
      <c r="R35" s="352"/>
      <c r="S35" s="208"/>
      <c r="T35" s="385"/>
      <c r="U35" s="245"/>
      <c r="V35" s="344"/>
      <c r="W35" s="344"/>
      <c r="X35" s="344"/>
      <c r="Y35" s="344"/>
      <c r="Z35" s="344"/>
      <c r="AA35" s="344"/>
      <c r="AB35" s="344"/>
      <c r="AC35" s="344"/>
      <c r="AD35" s="344"/>
      <c r="AE35" s="344"/>
      <c r="AF35" s="345"/>
      <c r="AG35" s="375"/>
      <c r="AH35" s="214"/>
      <c r="AI35" s="609"/>
      <c r="AJ35" s="610"/>
      <c r="AK35" s="1536" t="s">
        <v>161</v>
      </c>
      <c r="AL35" s="364" t="s">
        <v>162</v>
      </c>
      <c r="AM35" s="362" t="s">
        <v>163</v>
      </c>
      <c r="AN35" s="356">
        <v>0.7</v>
      </c>
      <c r="AO35" s="1534"/>
      <c r="AP35" s="365"/>
      <c r="AQ35" s="366"/>
      <c r="AR35" s="358">
        <f>ROUND(ROUND(Q32*$AI$20,0)*AN35,0)-AP34</f>
        <v>329</v>
      </c>
      <c r="AS35" s="268"/>
    </row>
    <row r="36" spans="1:45" ht="14.25">
      <c r="A36" s="243">
        <v>71</v>
      </c>
      <c r="B36" s="351" t="s">
        <v>2646</v>
      </c>
      <c r="C36" s="244" t="s">
        <v>2647</v>
      </c>
      <c r="D36" s="375"/>
      <c r="E36" s="278"/>
      <c r="F36" s="279"/>
      <c r="G36" s="245"/>
      <c r="H36" s="208"/>
      <c r="I36" s="208"/>
      <c r="J36" s="301"/>
      <c r="K36" s="208"/>
      <c r="L36" s="301"/>
      <c r="M36" s="301"/>
      <c r="N36" s="301"/>
      <c r="O36" s="301"/>
      <c r="P36" s="301"/>
      <c r="Q36" s="352"/>
      <c r="R36" s="352"/>
      <c r="S36" s="208"/>
      <c r="T36" s="385"/>
      <c r="U36" s="245"/>
      <c r="V36" s="344"/>
      <c r="W36" s="344"/>
      <c r="X36" s="344"/>
      <c r="Y36" s="344"/>
      <c r="Z36" s="344"/>
      <c r="AA36" s="344"/>
      <c r="AB36" s="344"/>
      <c r="AC36" s="344"/>
      <c r="AD36" s="344"/>
      <c r="AE36" s="344"/>
      <c r="AF36" s="345"/>
      <c r="AG36" s="375"/>
      <c r="AH36" s="214"/>
      <c r="AI36" s="609"/>
      <c r="AJ36" s="610"/>
      <c r="AK36" s="1537"/>
      <c r="AL36" s="353" t="s">
        <v>165</v>
      </c>
      <c r="AM36" s="354" t="s">
        <v>163</v>
      </c>
      <c r="AN36" s="355">
        <v>0.5</v>
      </c>
      <c r="AO36" s="1535"/>
      <c r="AP36" s="367"/>
      <c r="AQ36" s="368"/>
      <c r="AR36" s="358">
        <f>ROUND(ROUND(Q32*$AI$20,0)*AN36,0)-AP34</f>
        <v>234</v>
      </c>
      <c r="AS36" s="268"/>
    </row>
    <row r="37" spans="1:45" ht="14.25">
      <c r="A37" s="229">
        <v>71</v>
      </c>
      <c r="B37" s="337">
        <v>8363</v>
      </c>
      <c r="C37" s="254" t="s">
        <v>2648</v>
      </c>
      <c r="D37" s="375"/>
      <c r="E37" s="278"/>
      <c r="F37" s="279"/>
      <c r="G37" s="245"/>
      <c r="H37" s="208"/>
      <c r="I37" s="208"/>
      <c r="J37" s="301"/>
      <c r="K37" s="208"/>
      <c r="L37" s="301"/>
      <c r="M37" s="301"/>
      <c r="N37" s="301"/>
      <c r="O37" s="301"/>
      <c r="P37" s="301"/>
      <c r="Q37" s="352"/>
      <c r="R37" s="352"/>
      <c r="S37" s="208"/>
      <c r="T37" s="385"/>
      <c r="U37" s="369" t="s">
        <v>172</v>
      </c>
      <c r="V37" s="370"/>
      <c r="W37" s="370"/>
      <c r="X37" s="370"/>
      <c r="Y37" s="370"/>
      <c r="Z37" s="370"/>
      <c r="AA37" s="370"/>
      <c r="AB37" s="370"/>
      <c r="AC37" s="370"/>
      <c r="AD37" s="370"/>
      <c r="AE37" s="370"/>
      <c r="AF37" s="371"/>
      <c r="AG37" s="379"/>
      <c r="AH37" s="344"/>
      <c r="AI37" s="344"/>
      <c r="AJ37" s="345"/>
      <c r="AK37" s="369"/>
      <c r="AL37" s="370"/>
      <c r="AM37" s="372"/>
      <c r="AN37" s="373"/>
      <c r="AO37" s="373"/>
      <c r="AP37" s="373"/>
      <c r="AQ37" s="374"/>
      <c r="AR37" s="342">
        <f>ROUND(ROUND(Q32*AD38,0)*$AI$20,0)</f>
        <v>461</v>
      </c>
      <c r="AS37" s="268"/>
    </row>
    <row r="38" spans="1:45" ht="14.25">
      <c r="A38" s="229">
        <v>71</v>
      </c>
      <c r="B38" s="337">
        <v>8364</v>
      </c>
      <c r="C38" s="254" t="s">
        <v>2649</v>
      </c>
      <c r="D38" s="375"/>
      <c r="E38" s="278"/>
      <c r="F38" s="279"/>
      <c r="G38" s="245"/>
      <c r="H38" s="208"/>
      <c r="I38" s="208"/>
      <c r="J38" s="301"/>
      <c r="K38" s="208"/>
      <c r="L38" s="301"/>
      <c r="M38" s="301"/>
      <c r="N38" s="301"/>
      <c r="O38" s="301"/>
      <c r="P38" s="301"/>
      <c r="Q38" s="352"/>
      <c r="R38" s="352"/>
      <c r="S38" s="208"/>
      <c r="T38" s="385"/>
      <c r="U38" s="379" t="s">
        <v>174</v>
      </c>
      <c r="V38" s="344"/>
      <c r="W38" s="344"/>
      <c r="X38" s="344"/>
      <c r="Y38" s="344"/>
      <c r="Z38" s="344"/>
      <c r="AA38" s="344"/>
      <c r="AB38" s="344"/>
      <c r="AC38" s="214" t="s">
        <v>163</v>
      </c>
      <c r="AD38" s="1541">
        <v>0.96499999999999997</v>
      </c>
      <c r="AE38" s="1541"/>
      <c r="AF38" s="345"/>
      <c r="AG38" s="379"/>
      <c r="AH38" s="344"/>
      <c r="AI38" s="344"/>
      <c r="AJ38" s="345"/>
      <c r="AK38" s="1539" t="s">
        <v>161</v>
      </c>
      <c r="AL38" s="346" t="s">
        <v>162</v>
      </c>
      <c r="AM38" s="347" t="s">
        <v>163</v>
      </c>
      <c r="AN38" s="348">
        <v>0.7</v>
      </c>
      <c r="AO38" s="348"/>
      <c r="AP38" s="348"/>
      <c r="AQ38" s="349"/>
      <c r="AR38" s="350">
        <f>ROUND(ROUND(ROUND(Q32*AD38:AD38,0)*$AI$20,0)*AN38,0)</f>
        <v>323</v>
      </c>
      <c r="AS38" s="268"/>
    </row>
    <row r="39" spans="1:45" ht="14.25">
      <c r="A39" s="243">
        <v>71</v>
      </c>
      <c r="B39" s="351" t="s">
        <v>2650</v>
      </c>
      <c r="C39" s="244" t="s">
        <v>2651</v>
      </c>
      <c r="D39" s="375"/>
      <c r="E39" s="278"/>
      <c r="F39" s="279"/>
      <c r="G39" s="245"/>
      <c r="H39" s="208"/>
      <c r="I39" s="208"/>
      <c r="J39" s="301"/>
      <c r="K39" s="208"/>
      <c r="L39" s="301"/>
      <c r="M39" s="301"/>
      <c r="N39" s="301"/>
      <c r="O39" s="301"/>
      <c r="P39" s="301"/>
      <c r="Q39" s="352"/>
      <c r="R39" s="352"/>
      <c r="S39" s="208"/>
      <c r="T39" s="385"/>
      <c r="U39" s="245"/>
      <c r="V39" s="344"/>
      <c r="W39" s="344"/>
      <c r="X39" s="344"/>
      <c r="Y39" s="344"/>
      <c r="Z39" s="344"/>
      <c r="AA39" s="344"/>
      <c r="AB39" s="344"/>
      <c r="AC39" s="344"/>
      <c r="AD39" s="344"/>
      <c r="AE39" s="344"/>
      <c r="AF39" s="345"/>
      <c r="AG39" s="375"/>
      <c r="AH39" s="214"/>
      <c r="AI39" s="609"/>
      <c r="AJ39" s="610"/>
      <c r="AK39" s="1540"/>
      <c r="AL39" s="353" t="s">
        <v>165</v>
      </c>
      <c r="AM39" s="354" t="s">
        <v>163</v>
      </c>
      <c r="AN39" s="355">
        <v>0.5</v>
      </c>
      <c r="AO39" s="356"/>
      <c r="AP39" s="356"/>
      <c r="AQ39" s="395"/>
      <c r="AR39" s="358">
        <f>ROUND(ROUND(ROUND(Q32*AD38,0)*$AI$20,0)*AN39,0)</f>
        <v>231</v>
      </c>
      <c r="AS39" s="268"/>
    </row>
    <row r="40" spans="1:45" ht="14.25">
      <c r="A40" s="243">
        <v>71</v>
      </c>
      <c r="B40" s="351" t="s">
        <v>2652</v>
      </c>
      <c r="C40" s="244" t="s">
        <v>2653</v>
      </c>
      <c r="D40" s="375"/>
      <c r="E40" s="278"/>
      <c r="F40" s="279"/>
      <c r="G40" s="245"/>
      <c r="H40" s="208"/>
      <c r="I40" s="208"/>
      <c r="J40" s="301"/>
      <c r="K40" s="208"/>
      <c r="L40" s="301"/>
      <c r="M40" s="301"/>
      <c r="N40" s="301"/>
      <c r="O40" s="301"/>
      <c r="P40" s="301"/>
      <c r="Q40" s="352"/>
      <c r="R40" s="352"/>
      <c r="S40" s="208"/>
      <c r="T40" s="385"/>
      <c r="U40" s="245"/>
      <c r="V40" s="344"/>
      <c r="W40" s="344"/>
      <c r="X40" s="344"/>
      <c r="Y40" s="344"/>
      <c r="Z40" s="344"/>
      <c r="AA40" s="344"/>
      <c r="AB40" s="344"/>
      <c r="AC40" s="344"/>
      <c r="AD40" s="344"/>
      <c r="AE40" s="344"/>
      <c r="AF40" s="345"/>
      <c r="AG40" s="375"/>
      <c r="AH40" s="214"/>
      <c r="AI40" s="609"/>
      <c r="AJ40" s="610"/>
      <c r="AK40" s="364"/>
      <c r="AL40" s="396"/>
      <c r="AM40" s="362"/>
      <c r="AN40" s="356"/>
      <c r="AO40" s="1533" t="s">
        <v>167</v>
      </c>
      <c r="AP40" s="362">
        <v>5</v>
      </c>
      <c r="AQ40" s="363" t="s">
        <v>168</v>
      </c>
      <c r="AR40" s="358">
        <f>ROUND(ROUND(Q32*AD38,0)*$AI$20,0)-AP40</f>
        <v>456</v>
      </c>
      <c r="AS40" s="268"/>
    </row>
    <row r="41" spans="1:45" ht="14.25">
      <c r="A41" s="243">
        <v>71</v>
      </c>
      <c r="B41" s="351" t="s">
        <v>2654</v>
      </c>
      <c r="C41" s="244" t="s">
        <v>2655</v>
      </c>
      <c r="D41" s="375"/>
      <c r="E41" s="278"/>
      <c r="F41" s="279"/>
      <c r="G41" s="245"/>
      <c r="H41" s="208"/>
      <c r="I41" s="208"/>
      <c r="J41" s="301"/>
      <c r="K41" s="208"/>
      <c r="L41" s="301"/>
      <c r="M41" s="301"/>
      <c r="N41" s="301"/>
      <c r="O41" s="301"/>
      <c r="P41" s="301"/>
      <c r="Q41" s="352"/>
      <c r="R41" s="352"/>
      <c r="S41" s="208"/>
      <c r="T41" s="385"/>
      <c r="U41" s="245"/>
      <c r="V41" s="344"/>
      <c r="W41" s="344"/>
      <c r="X41" s="344"/>
      <c r="Y41" s="344"/>
      <c r="Z41" s="344"/>
      <c r="AA41" s="344"/>
      <c r="AB41" s="344"/>
      <c r="AC41" s="344"/>
      <c r="AD41" s="344"/>
      <c r="AE41" s="344"/>
      <c r="AF41" s="345"/>
      <c r="AG41" s="375"/>
      <c r="AH41" s="214"/>
      <c r="AI41" s="609"/>
      <c r="AJ41" s="610"/>
      <c r="AK41" s="1536" t="s">
        <v>161</v>
      </c>
      <c r="AL41" s="364" t="s">
        <v>162</v>
      </c>
      <c r="AM41" s="362" t="s">
        <v>163</v>
      </c>
      <c r="AN41" s="356">
        <v>0.7</v>
      </c>
      <c r="AO41" s="1534"/>
      <c r="AP41" s="365"/>
      <c r="AQ41" s="366"/>
      <c r="AR41" s="358">
        <f>ROUND(ROUND(ROUND(Q32*AD38,0)*$AI$20,0)*AN41,0)-AP40</f>
        <v>318</v>
      </c>
      <c r="AS41" s="268"/>
    </row>
    <row r="42" spans="1:45" ht="14.25">
      <c r="A42" s="243">
        <v>71</v>
      </c>
      <c r="B42" s="351" t="s">
        <v>2656</v>
      </c>
      <c r="C42" s="244" t="s">
        <v>2657</v>
      </c>
      <c r="D42" s="375"/>
      <c r="E42" s="278"/>
      <c r="F42" s="279"/>
      <c r="G42" s="245"/>
      <c r="H42" s="208"/>
      <c r="I42" s="208"/>
      <c r="J42" s="301"/>
      <c r="K42" s="208"/>
      <c r="L42" s="301"/>
      <c r="M42" s="301"/>
      <c r="N42" s="301"/>
      <c r="O42" s="301"/>
      <c r="P42" s="301"/>
      <c r="Q42" s="352"/>
      <c r="R42" s="352"/>
      <c r="S42" s="208"/>
      <c r="T42" s="385"/>
      <c r="U42" s="245"/>
      <c r="V42" s="344"/>
      <c r="W42" s="344"/>
      <c r="X42" s="344"/>
      <c r="Y42" s="344"/>
      <c r="Z42" s="344"/>
      <c r="AA42" s="344"/>
      <c r="AB42" s="344"/>
      <c r="AC42" s="344"/>
      <c r="AD42" s="344"/>
      <c r="AE42" s="344"/>
      <c r="AF42" s="345"/>
      <c r="AG42" s="375"/>
      <c r="AH42" s="214"/>
      <c r="AI42" s="609"/>
      <c r="AJ42" s="610"/>
      <c r="AK42" s="1537"/>
      <c r="AL42" s="353" t="s">
        <v>165</v>
      </c>
      <c r="AM42" s="354" t="s">
        <v>163</v>
      </c>
      <c r="AN42" s="355">
        <v>0.5</v>
      </c>
      <c r="AO42" s="1535"/>
      <c r="AP42" s="367"/>
      <c r="AQ42" s="368"/>
      <c r="AR42" s="358">
        <f>ROUND(ROUND(ROUND(Q32*AD38,0)*$AI$20,0)*AN42,0)-AP40</f>
        <v>226</v>
      </c>
      <c r="AS42" s="268"/>
    </row>
    <row r="43" spans="1:45" ht="14.25">
      <c r="A43" s="229">
        <v>71</v>
      </c>
      <c r="B43" s="337">
        <v>8371</v>
      </c>
      <c r="C43" s="254" t="s">
        <v>2658</v>
      </c>
      <c r="D43" s="375"/>
      <c r="E43" s="278"/>
      <c r="F43" s="279"/>
      <c r="G43" s="231" t="s">
        <v>534</v>
      </c>
      <c r="H43" s="232"/>
      <c r="I43" s="232"/>
      <c r="J43" s="334"/>
      <c r="K43" s="232"/>
      <c r="L43" s="334"/>
      <c r="M43" s="334"/>
      <c r="N43" s="334"/>
      <c r="O43" s="334"/>
      <c r="P43" s="334"/>
      <c r="Q43" s="390"/>
      <c r="R43" s="390"/>
      <c r="S43" s="232"/>
      <c r="T43" s="232"/>
      <c r="U43" s="231"/>
      <c r="V43" s="338"/>
      <c r="W43" s="338"/>
      <c r="X43" s="338"/>
      <c r="Y43" s="338"/>
      <c r="Z43" s="338"/>
      <c r="AA43" s="338"/>
      <c r="AB43" s="338"/>
      <c r="AC43" s="338"/>
      <c r="AD43" s="338"/>
      <c r="AE43" s="338"/>
      <c r="AF43" s="339"/>
      <c r="AG43" s="611"/>
      <c r="AH43" s="392"/>
      <c r="AI43" s="392"/>
      <c r="AJ43" s="393"/>
      <c r="AK43" s="340"/>
      <c r="AL43" s="338"/>
      <c r="AM43" s="334"/>
      <c r="AN43" s="383"/>
      <c r="AO43" s="383"/>
      <c r="AP43" s="383"/>
      <c r="AQ43" s="384"/>
      <c r="AR43" s="342">
        <f>ROUND(Q44*$AI$20,0)</f>
        <v>456</v>
      </c>
      <c r="AS43" s="268"/>
    </row>
    <row r="44" spans="1:45" ht="14.25">
      <c r="A44" s="229">
        <v>71</v>
      </c>
      <c r="B44" s="337">
        <v>8372</v>
      </c>
      <c r="C44" s="254" t="s">
        <v>2659</v>
      </c>
      <c r="D44" s="375"/>
      <c r="E44" s="278"/>
      <c r="F44" s="279"/>
      <c r="G44" s="245"/>
      <c r="H44" s="208"/>
      <c r="I44" s="208"/>
      <c r="J44" s="301"/>
      <c r="K44" s="208"/>
      <c r="L44" s="301"/>
      <c r="M44" s="301"/>
      <c r="N44" s="301"/>
      <c r="O44" s="301"/>
      <c r="P44" s="301"/>
      <c r="Q44" s="1538">
        <f>'26障害児入所施設(基本２)'!$Q$44</f>
        <v>652</v>
      </c>
      <c r="R44" s="1538"/>
      <c r="S44" s="208" t="s">
        <v>18</v>
      </c>
      <c r="T44" s="385"/>
      <c r="U44" s="245"/>
      <c r="V44" s="344"/>
      <c r="W44" s="344"/>
      <c r="X44" s="344"/>
      <c r="Y44" s="344"/>
      <c r="Z44" s="344"/>
      <c r="AA44" s="344"/>
      <c r="AB44" s="344"/>
      <c r="AC44" s="344"/>
      <c r="AD44" s="344"/>
      <c r="AE44" s="344"/>
      <c r="AF44" s="345"/>
      <c r="AG44" s="379"/>
      <c r="AH44" s="344"/>
      <c r="AI44" s="344"/>
      <c r="AJ44" s="345"/>
      <c r="AK44" s="1539" t="s">
        <v>161</v>
      </c>
      <c r="AL44" s="346" t="s">
        <v>162</v>
      </c>
      <c r="AM44" s="347" t="s">
        <v>163</v>
      </c>
      <c r="AN44" s="348">
        <v>0.7</v>
      </c>
      <c r="AO44" s="348"/>
      <c r="AP44" s="348"/>
      <c r="AQ44" s="349"/>
      <c r="AR44" s="350">
        <f>ROUND(ROUND(Q44*$AI$20,0)*AN44,0)</f>
        <v>319</v>
      </c>
      <c r="AS44" s="268"/>
    </row>
    <row r="45" spans="1:45" ht="14.25">
      <c r="A45" s="243">
        <v>71</v>
      </c>
      <c r="B45" s="351" t="s">
        <v>2660</v>
      </c>
      <c r="C45" s="244" t="s">
        <v>2661</v>
      </c>
      <c r="D45" s="375"/>
      <c r="E45" s="278"/>
      <c r="F45" s="279"/>
      <c r="G45" s="245"/>
      <c r="H45" s="208"/>
      <c r="I45" s="208"/>
      <c r="J45" s="301"/>
      <c r="K45" s="208"/>
      <c r="L45" s="301"/>
      <c r="M45" s="301"/>
      <c r="N45" s="301"/>
      <c r="O45" s="301"/>
      <c r="P45" s="301"/>
      <c r="Q45" s="352"/>
      <c r="R45" s="352"/>
      <c r="S45" s="208"/>
      <c r="T45" s="385"/>
      <c r="U45" s="245"/>
      <c r="V45" s="344"/>
      <c r="W45" s="344"/>
      <c r="X45" s="344"/>
      <c r="Y45" s="344"/>
      <c r="Z45" s="344"/>
      <c r="AA45" s="344"/>
      <c r="AB45" s="344"/>
      <c r="AC45" s="344"/>
      <c r="AD45" s="344"/>
      <c r="AE45" s="344"/>
      <c r="AF45" s="345"/>
      <c r="AG45" s="375"/>
      <c r="AH45" s="214"/>
      <c r="AI45" s="609"/>
      <c r="AJ45" s="610"/>
      <c r="AK45" s="1540"/>
      <c r="AL45" s="353" t="s">
        <v>165</v>
      </c>
      <c r="AM45" s="354" t="s">
        <v>163</v>
      </c>
      <c r="AN45" s="355">
        <v>0.5</v>
      </c>
      <c r="AO45" s="356"/>
      <c r="AP45" s="356"/>
      <c r="AQ45" s="395"/>
      <c r="AR45" s="358">
        <f>ROUND(ROUND(Q44*$AI$20,0)*AN45,0)</f>
        <v>228</v>
      </c>
      <c r="AS45" s="268"/>
    </row>
    <row r="46" spans="1:45" ht="14.25">
      <c r="A46" s="243">
        <v>71</v>
      </c>
      <c r="B46" s="351" t="s">
        <v>2662</v>
      </c>
      <c r="C46" s="244" t="s">
        <v>2663</v>
      </c>
      <c r="D46" s="375"/>
      <c r="E46" s="278"/>
      <c r="F46" s="279"/>
      <c r="G46" s="245"/>
      <c r="H46" s="208"/>
      <c r="I46" s="208"/>
      <c r="J46" s="301"/>
      <c r="K46" s="208"/>
      <c r="L46" s="301"/>
      <c r="M46" s="301"/>
      <c r="N46" s="301"/>
      <c r="O46" s="301"/>
      <c r="P46" s="301"/>
      <c r="Q46" s="352"/>
      <c r="R46" s="352"/>
      <c r="S46" s="208"/>
      <c r="T46" s="385"/>
      <c r="U46" s="245"/>
      <c r="V46" s="344"/>
      <c r="W46" s="344"/>
      <c r="X46" s="344"/>
      <c r="Y46" s="344"/>
      <c r="Z46" s="344"/>
      <c r="AA46" s="344"/>
      <c r="AB46" s="344"/>
      <c r="AC46" s="344"/>
      <c r="AD46" s="344"/>
      <c r="AE46" s="344"/>
      <c r="AF46" s="345"/>
      <c r="AG46" s="375"/>
      <c r="AH46" s="214"/>
      <c r="AI46" s="609"/>
      <c r="AJ46" s="610"/>
      <c r="AK46" s="364"/>
      <c r="AL46" s="396"/>
      <c r="AM46" s="362"/>
      <c r="AN46" s="356"/>
      <c r="AO46" s="1533" t="s">
        <v>167</v>
      </c>
      <c r="AP46" s="362">
        <v>5</v>
      </c>
      <c r="AQ46" s="363" t="s">
        <v>168</v>
      </c>
      <c r="AR46" s="358">
        <f>ROUND(Q44*$AI$20,0)-AP46</f>
        <v>451</v>
      </c>
      <c r="AS46" s="268"/>
    </row>
    <row r="47" spans="1:45" ht="14.25">
      <c r="A47" s="243">
        <v>71</v>
      </c>
      <c r="B47" s="351" t="s">
        <v>2664</v>
      </c>
      <c r="C47" s="244" t="s">
        <v>2665</v>
      </c>
      <c r="D47" s="375"/>
      <c r="E47" s="278"/>
      <c r="F47" s="279"/>
      <c r="G47" s="245"/>
      <c r="H47" s="208"/>
      <c r="I47" s="208"/>
      <c r="J47" s="301"/>
      <c r="K47" s="208"/>
      <c r="L47" s="301"/>
      <c r="M47" s="301"/>
      <c r="N47" s="301"/>
      <c r="O47" s="301"/>
      <c r="P47" s="301"/>
      <c r="Q47" s="352"/>
      <c r="R47" s="352"/>
      <c r="S47" s="208"/>
      <c r="T47" s="385"/>
      <c r="U47" s="245"/>
      <c r="V47" s="344"/>
      <c r="W47" s="344"/>
      <c r="X47" s="344"/>
      <c r="Y47" s="344"/>
      <c r="Z47" s="344"/>
      <c r="AA47" s="344"/>
      <c r="AB47" s="344"/>
      <c r="AC47" s="344"/>
      <c r="AD47" s="344"/>
      <c r="AE47" s="344"/>
      <c r="AF47" s="345"/>
      <c r="AG47" s="375"/>
      <c r="AH47" s="214"/>
      <c r="AI47" s="609"/>
      <c r="AJ47" s="610"/>
      <c r="AK47" s="1536" t="s">
        <v>161</v>
      </c>
      <c r="AL47" s="364" t="s">
        <v>162</v>
      </c>
      <c r="AM47" s="362" t="s">
        <v>163</v>
      </c>
      <c r="AN47" s="356">
        <v>0.7</v>
      </c>
      <c r="AO47" s="1534"/>
      <c r="AP47" s="365"/>
      <c r="AQ47" s="366"/>
      <c r="AR47" s="358">
        <f>ROUND(ROUND(Q44*$AI$20,0)*AN47,0)-AP46</f>
        <v>314</v>
      </c>
      <c r="AS47" s="268"/>
    </row>
    <row r="48" spans="1:45" ht="14.25">
      <c r="A48" s="243">
        <v>71</v>
      </c>
      <c r="B48" s="351" t="s">
        <v>2666</v>
      </c>
      <c r="C48" s="244" t="s">
        <v>2667</v>
      </c>
      <c r="D48" s="375"/>
      <c r="E48" s="278"/>
      <c r="F48" s="279"/>
      <c r="G48" s="245"/>
      <c r="H48" s="208"/>
      <c r="I48" s="208"/>
      <c r="J48" s="301"/>
      <c r="K48" s="208"/>
      <c r="L48" s="301"/>
      <c r="M48" s="301"/>
      <c r="N48" s="301"/>
      <c r="O48" s="301"/>
      <c r="P48" s="301"/>
      <c r="Q48" s="352"/>
      <c r="R48" s="352"/>
      <c r="S48" s="208"/>
      <c r="T48" s="385"/>
      <c r="U48" s="281"/>
      <c r="V48" s="380"/>
      <c r="W48" s="380"/>
      <c r="X48" s="380"/>
      <c r="Y48" s="380"/>
      <c r="Z48" s="380"/>
      <c r="AA48" s="380"/>
      <c r="AB48" s="380"/>
      <c r="AC48" s="380"/>
      <c r="AD48" s="380"/>
      <c r="AE48" s="380"/>
      <c r="AF48" s="381"/>
      <c r="AG48" s="375"/>
      <c r="AH48" s="214"/>
      <c r="AI48" s="609"/>
      <c r="AJ48" s="610"/>
      <c r="AK48" s="1537"/>
      <c r="AL48" s="353" t="s">
        <v>165</v>
      </c>
      <c r="AM48" s="354" t="s">
        <v>163</v>
      </c>
      <c r="AN48" s="355">
        <v>0.5</v>
      </c>
      <c r="AO48" s="1535"/>
      <c r="AP48" s="367"/>
      <c r="AQ48" s="368"/>
      <c r="AR48" s="358">
        <f>ROUND(ROUND(Q44*$AI$20,0)*AN48,0)-AP46</f>
        <v>223</v>
      </c>
      <c r="AS48" s="268"/>
    </row>
    <row r="49" spans="1:45" ht="14.25">
      <c r="A49" s="229">
        <v>71</v>
      </c>
      <c r="B49" s="337">
        <v>8373</v>
      </c>
      <c r="C49" s="254" t="s">
        <v>2668</v>
      </c>
      <c r="D49" s="375"/>
      <c r="E49" s="278"/>
      <c r="F49" s="279"/>
      <c r="G49" s="245"/>
      <c r="H49" s="208"/>
      <c r="I49" s="208"/>
      <c r="J49" s="301"/>
      <c r="K49" s="208"/>
      <c r="L49" s="301"/>
      <c r="M49" s="301"/>
      <c r="N49" s="301"/>
      <c r="O49" s="301"/>
      <c r="P49" s="301"/>
      <c r="Q49" s="352"/>
      <c r="R49" s="352"/>
      <c r="S49" s="208"/>
      <c r="T49" s="385"/>
      <c r="U49" s="379" t="s">
        <v>172</v>
      </c>
      <c r="V49" s="344"/>
      <c r="W49" s="344"/>
      <c r="X49" s="344"/>
      <c r="Y49" s="344"/>
      <c r="Z49" s="344"/>
      <c r="AA49" s="344"/>
      <c r="AB49" s="344"/>
      <c r="AC49" s="344"/>
      <c r="AD49" s="344"/>
      <c r="AE49" s="344"/>
      <c r="AF49" s="345"/>
      <c r="AG49" s="379"/>
      <c r="AH49" s="344"/>
      <c r="AI49" s="344"/>
      <c r="AJ49" s="345"/>
      <c r="AK49" s="369"/>
      <c r="AL49" s="370"/>
      <c r="AM49" s="372"/>
      <c r="AN49" s="373"/>
      <c r="AO49" s="373"/>
      <c r="AP49" s="373"/>
      <c r="AQ49" s="374"/>
      <c r="AR49" s="342">
        <f>ROUND(ROUND(Q44*AD50,0)*$AI$20,0)</f>
        <v>440</v>
      </c>
      <c r="AS49" s="268"/>
    </row>
    <row r="50" spans="1:45" ht="14.25">
      <c r="A50" s="229">
        <v>71</v>
      </c>
      <c r="B50" s="337">
        <v>8374</v>
      </c>
      <c r="C50" s="254" t="s">
        <v>2669</v>
      </c>
      <c r="D50" s="375"/>
      <c r="E50" s="278"/>
      <c r="F50" s="279"/>
      <c r="G50" s="245"/>
      <c r="H50" s="208"/>
      <c r="I50" s="208"/>
      <c r="J50" s="301"/>
      <c r="K50" s="208"/>
      <c r="L50" s="301"/>
      <c r="M50" s="301"/>
      <c r="N50" s="301"/>
      <c r="O50" s="301"/>
      <c r="P50" s="301"/>
      <c r="Q50" s="352"/>
      <c r="R50" s="352"/>
      <c r="S50" s="208"/>
      <c r="T50" s="385"/>
      <c r="U50" s="379" t="s">
        <v>174</v>
      </c>
      <c r="V50" s="344"/>
      <c r="W50" s="344"/>
      <c r="X50" s="344"/>
      <c r="Y50" s="344"/>
      <c r="Z50" s="344"/>
      <c r="AA50" s="344"/>
      <c r="AB50" s="344"/>
      <c r="AC50" s="214" t="s">
        <v>163</v>
      </c>
      <c r="AD50" s="1541">
        <v>0.96499999999999997</v>
      </c>
      <c r="AE50" s="1541"/>
      <c r="AF50" s="345"/>
      <c r="AG50" s="379"/>
      <c r="AH50" s="344"/>
      <c r="AI50" s="344"/>
      <c r="AJ50" s="345"/>
      <c r="AK50" s="1539" t="s">
        <v>161</v>
      </c>
      <c r="AL50" s="346" t="s">
        <v>162</v>
      </c>
      <c r="AM50" s="347" t="s">
        <v>163</v>
      </c>
      <c r="AN50" s="348">
        <v>0.7</v>
      </c>
      <c r="AO50" s="348"/>
      <c r="AP50" s="348"/>
      <c r="AQ50" s="349"/>
      <c r="AR50" s="350">
        <f>ROUND(ROUND(ROUND(Q44*AD50:AD50,0)*$AI$20,0)*AN50,0)</f>
        <v>308</v>
      </c>
      <c r="AS50" s="268"/>
    </row>
    <row r="51" spans="1:45" ht="14.25">
      <c r="A51" s="243">
        <v>71</v>
      </c>
      <c r="B51" s="351" t="s">
        <v>2670</v>
      </c>
      <c r="C51" s="244" t="s">
        <v>2671</v>
      </c>
      <c r="D51" s="375"/>
      <c r="E51" s="278"/>
      <c r="F51" s="279"/>
      <c r="G51" s="245"/>
      <c r="H51" s="208"/>
      <c r="I51" s="208"/>
      <c r="J51" s="301"/>
      <c r="K51" s="208"/>
      <c r="L51" s="301"/>
      <c r="M51" s="301"/>
      <c r="N51" s="301"/>
      <c r="O51" s="301"/>
      <c r="P51" s="301"/>
      <c r="Q51" s="352"/>
      <c r="R51" s="352"/>
      <c r="S51" s="208"/>
      <c r="T51" s="385"/>
      <c r="U51" s="245"/>
      <c r="V51" s="344"/>
      <c r="W51" s="344"/>
      <c r="X51" s="344"/>
      <c r="Y51" s="344"/>
      <c r="Z51" s="344"/>
      <c r="AA51" s="344"/>
      <c r="AB51" s="344"/>
      <c r="AC51" s="344"/>
      <c r="AD51" s="344"/>
      <c r="AE51" s="344"/>
      <c r="AF51" s="345"/>
      <c r="AG51" s="375"/>
      <c r="AH51" s="214"/>
      <c r="AI51" s="609"/>
      <c r="AJ51" s="610"/>
      <c r="AK51" s="1540"/>
      <c r="AL51" s="353" t="s">
        <v>165</v>
      </c>
      <c r="AM51" s="354" t="s">
        <v>163</v>
      </c>
      <c r="AN51" s="355">
        <v>0.5</v>
      </c>
      <c r="AO51" s="356"/>
      <c r="AP51" s="356"/>
      <c r="AQ51" s="395"/>
      <c r="AR51" s="358">
        <f>ROUND(ROUND(ROUND(Q44*AD50,0)*$AI$20,0)*AN51,0)</f>
        <v>220</v>
      </c>
      <c r="AS51" s="268"/>
    </row>
    <row r="52" spans="1:45" ht="14.25">
      <c r="A52" s="243">
        <v>71</v>
      </c>
      <c r="B52" s="351" t="s">
        <v>2672</v>
      </c>
      <c r="C52" s="244" t="s">
        <v>2673</v>
      </c>
      <c r="D52" s="375"/>
      <c r="E52" s="278"/>
      <c r="F52" s="279"/>
      <c r="G52" s="245"/>
      <c r="H52" s="208"/>
      <c r="I52" s="208"/>
      <c r="J52" s="301"/>
      <c r="K52" s="208"/>
      <c r="L52" s="301"/>
      <c r="M52" s="301"/>
      <c r="N52" s="301"/>
      <c r="O52" s="301"/>
      <c r="P52" s="301"/>
      <c r="Q52" s="352"/>
      <c r="R52" s="352"/>
      <c r="S52" s="208"/>
      <c r="T52" s="385"/>
      <c r="U52" s="245"/>
      <c r="V52" s="344"/>
      <c r="W52" s="344"/>
      <c r="X52" s="344"/>
      <c r="Y52" s="344"/>
      <c r="Z52" s="344"/>
      <c r="AA52" s="344"/>
      <c r="AB52" s="344"/>
      <c r="AC52" s="344"/>
      <c r="AD52" s="344"/>
      <c r="AE52" s="344"/>
      <c r="AF52" s="345"/>
      <c r="AG52" s="375"/>
      <c r="AH52" s="214"/>
      <c r="AI52" s="609"/>
      <c r="AJ52" s="610"/>
      <c r="AK52" s="364"/>
      <c r="AL52" s="396"/>
      <c r="AM52" s="362"/>
      <c r="AN52" s="356"/>
      <c r="AO52" s="1533" t="s">
        <v>167</v>
      </c>
      <c r="AP52" s="362">
        <v>5</v>
      </c>
      <c r="AQ52" s="363" t="s">
        <v>168</v>
      </c>
      <c r="AR52" s="358">
        <f>ROUND(ROUND(Q44*AD50,0)*$AI$20,0)-AP52</f>
        <v>435</v>
      </c>
      <c r="AS52" s="268"/>
    </row>
    <row r="53" spans="1:45" ht="14.25">
      <c r="A53" s="243">
        <v>71</v>
      </c>
      <c r="B53" s="351" t="s">
        <v>2674</v>
      </c>
      <c r="C53" s="244" t="s">
        <v>2675</v>
      </c>
      <c r="D53" s="375"/>
      <c r="E53" s="278"/>
      <c r="F53" s="279"/>
      <c r="G53" s="245"/>
      <c r="H53" s="208"/>
      <c r="I53" s="208"/>
      <c r="J53" s="301"/>
      <c r="K53" s="208"/>
      <c r="L53" s="301"/>
      <c r="M53" s="301"/>
      <c r="N53" s="301"/>
      <c r="O53" s="301"/>
      <c r="P53" s="301"/>
      <c r="Q53" s="352"/>
      <c r="R53" s="352"/>
      <c r="S53" s="208"/>
      <c r="T53" s="385"/>
      <c r="U53" s="245"/>
      <c r="V53" s="344"/>
      <c r="W53" s="344"/>
      <c r="X53" s="344"/>
      <c r="Y53" s="344"/>
      <c r="Z53" s="344"/>
      <c r="AA53" s="344"/>
      <c r="AB53" s="344"/>
      <c r="AC53" s="344"/>
      <c r="AD53" s="344"/>
      <c r="AE53" s="344"/>
      <c r="AF53" s="345"/>
      <c r="AG53" s="375"/>
      <c r="AH53" s="214"/>
      <c r="AI53" s="609"/>
      <c r="AJ53" s="610"/>
      <c r="AK53" s="1536" t="s">
        <v>161</v>
      </c>
      <c r="AL53" s="364" t="s">
        <v>162</v>
      </c>
      <c r="AM53" s="362" t="s">
        <v>163</v>
      </c>
      <c r="AN53" s="356">
        <v>0.7</v>
      </c>
      <c r="AO53" s="1534"/>
      <c r="AP53" s="365"/>
      <c r="AQ53" s="366"/>
      <c r="AR53" s="358">
        <f>ROUND(ROUND(ROUND(Q44*AD50,0)*$AI$20,0)*AN53,0)-AP52</f>
        <v>303</v>
      </c>
      <c r="AS53" s="268"/>
    </row>
    <row r="54" spans="1:45" ht="14.25">
      <c r="A54" s="243">
        <v>71</v>
      </c>
      <c r="B54" s="351" t="s">
        <v>2676</v>
      </c>
      <c r="C54" s="244" t="s">
        <v>2677</v>
      </c>
      <c r="D54" s="375"/>
      <c r="E54" s="278"/>
      <c r="F54" s="279"/>
      <c r="G54" s="281"/>
      <c r="H54" s="216"/>
      <c r="I54" s="216"/>
      <c r="J54" s="304"/>
      <c r="K54" s="216"/>
      <c r="L54" s="304"/>
      <c r="M54" s="304"/>
      <c r="N54" s="304"/>
      <c r="O54" s="304"/>
      <c r="P54" s="304"/>
      <c r="Q54" s="387"/>
      <c r="R54" s="387"/>
      <c r="S54" s="216"/>
      <c r="T54" s="226"/>
      <c r="U54" s="281"/>
      <c r="V54" s="380"/>
      <c r="W54" s="380"/>
      <c r="X54" s="380"/>
      <c r="Y54" s="380"/>
      <c r="Z54" s="380"/>
      <c r="AA54" s="380"/>
      <c r="AB54" s="380"/>
      <c r="AC54" s="380"/>
      <c r="AD54" s="380"/>
      <c r="AE54" s="380"/>
      <c r="AF54" s="381"/>
      <c r="AG54" s="375"/>
      <c r="AH54" s="214"/>
      <c r="AI54" s="609"/>
      <c r="AJ54" s="610"/>
      <c r="AK54" s="1537"/>
      <c r="AL54" s="353" t="s">
        <v>165</v>
      </c>
      <c r="AM54" s="354" t="s">
        <v>163</v>
      </c>
      <c r="AN54" s="355">
        <v>0.5</v>
      </c>
      <c r="AO54" s="1535"/>
      <c r="AP54" s="367"/>
      <c r="AQ54" s="368"/>
      <c r="AR54" s="358">
        <f>ROUND(ROUND(ROUND(Q44*AD50,0)*$AI$20,0)*AN54,0)-AP52</f>
        <v>215</v>
      </c>
      <c r="AS54" s="268"/>
    </row>
    <row r="55" spans="1:45" ht="14.25">
      <c r="A55" s="229">
        <v>71</v>
      </c>
      <c r="B55" s="337">
        <v>8381</v>
      </c>
      <c r="C55" s="254" t="s">
        <v>2678</v>
      </c>
      <c r="D55" s="375"/>
      <c r="E55" s="278"/>
      <c r="F55" s="279"/>
      <c r="G55" s="245" t="s">
        <v>547</v>
      </c>
      <c r="H55" s="208"/>
      <c r="I55" s="208"/>
      <c r="J55" s="301"/>
      <c r="K55" s="208"/>
      <c r="L55" s="301"/>
      <c r="M55" s="301"/>
      <c r="N55" s="301"/>
      <c r="O55" s="301"/>
      <c r="P55" s="301"/>
      <c r="Q55" s="352"/>
      <c r="R55" s="352"/>
      <c r="S55" s="208"/>
      <c r="T55" s="208"/>
      <c r="U55" s="245"/>
      <c r="V55" s="392"/>
      <c r="W55" s="392"/>
      <c r="X55" s="392"/>
      <c r="Y55" s="392"/>
      <c r="Z55" s="392"/>
      <c r="AA55" s="392"/>
      <c r="AB55" s="392"/>
      <c r="AC55" s="392"/>
      <c r="AD55" s="392"/>
      <c r="AE55" s="392"/>
      <c r="AF55" s="393"/>
      <c r="AG55" s="611"/>
      <c r="AH55" s="392"/>
      <c r="AI55" s="392"/>
      <c r="AJ55" s="393"/>
      <c r="AK55" s="340"/>
      <c r="AL55" s="338"/>
      <c r="AM55" s="334"/>
      <c r="AN55" s="383"/>
      <c r="AO55" s="383"/>
      <c r="AP55" s="383"/>
      <c r="AQ55" s="384"/>
      <c r="AR55" s="342">
        <f>ROUND(Q56*$AI$20,0)</f>
        <v>435</v>
      </c>
      <c r="AS55" s="268"/>
    </row>
    <row r="56" spans="1:45" ht="14.25">
      <c r="A56" s="229">
        <v>71</v>
      </c>
      <c r="B56" s="337">
        <v>8382</v>
      </c>
      <c r="C56" s="254" t="s">
        <v>2679</v>
      </c>
      <c r="D56" s="375"/>
      <c r="E56" s="278"/>
      <c r="F56" s="279"/>
      <c r="G56" s="245"/>
      <c r="H56" s="208"/>
      <c r="I56" s="208"/>
      <c r="J56" s="301"/>
      <c r="K56" s="208"/>
      <c r="L56" s="301"/>
      <c r="M56" s="301"/>
      <c r="N56" s="301"/>
      <c r="O56" s="301"/>
      <c r="P56" s="301"/>
      <c r="Q56" s="1538">
        <f>'26障害児入所施設(基本２)'!$Q$56</f>
        <v>622</v>
      </c>
      <c r="R56" s="1538"/>
      <c r="S56" s="208" t="s">
        <v>18</v>
      </c>
      <c r="T56" s="385"/>
      <c r="U56" s="245"/>
      <c r="V56" s="344"/>
      <c r="W56" s="344"/>
      <c r="X56" s="344"/>
      <c r="Y56" s="344"/>
      <c r="Z56" s="344"/>
      <c r="AA56" s="344"/>
      <c r="AB56" s="344"/>
      <c r="AC56" s="344"/>
      <c r="AD56" s="344"/>
      <c r="AE56" s="344"/>
      <c r="AF56" s="345"/>
      <c r="AG56" s="379"/>
      <c r="AH56" s="344"/>
      <c r="AI56" s="344"/>
      <c r="AJ56" s="345"/>
      <c r="AK56" s="1539" t="s">
        <v>161</v>
      </c>
      <c r="AL56" s="346" t="s">
        <v>162</v>
      </c>
      <c r="AM56" s="347" t="s">
        <v>163</v>
      </c>
      <c r="AN56" s="348">
        <v>0.7</v>
      </c>
      <c r="AO56" s="348"/>
      <c r="AP56" s="348"/>
      <c r="AQ56" s="349"/>
      <c r="AR56" s="350">
        <f>ROUND(ROUND(Q56*$AI$20,0)*AN56,0)</f>
        <v>305</v>
      </c>
      <c r="AS56" s="268"/>
    </row>
    <row r="57" spans="1:45" ht="14.25">
      <c r="A57" s="243">
        <v>71</v>
      </c>
      <c r="B57" s="351" t="s">
        <v>2680</v>
      </c>
      <c r="C57" s="244" t="s">
        <v>2681</v>
      </c>
      <c r="D57" s="375"/>
      <c r="E57" s="278"/>
      <c r="F57" s="279"/>
      <c r="G57" s="245"/>
      <c r="H57" s="208"/>
      <c r="I57" s="208"/>
      <c r="J57" s="301"/>
      <c r="K57" s="208"/>
      <c r="L57" s="301"/>
      <c r="M57" s="301"/>
      <c r="N57" s="301"/>
      <c r="O57" s="301"/>
      <c r="P57" s="301"/>
      <c r="Q57" s="352"/>
      <c r="R57" s="352"/>
      <c r="S57" s="208"/>
      <c r="T57" s="385"/>
      <c r="U57" s="245"/>
      <c r="V57" s="344"/>
      <c r="W57" s="344"/>
      <c r="X57" s="344"/>
      <c r="Y57" s="344"/>
      <c r="Z57" s="344"/>
      <c r="AA57" s="344"/>
      <c r="AB57" s="344"/>
      <c r="AC57" s="344"/>
      <c r="AD57" s="344"/>
      <c r="AE57" s="344"/>
      <c r="AF57" s="345"/>
      <c r="AG57" s="375"/>
      <c r="AH57" s="214"/>
      <c r="AI57" s="609"/>
      <c r="AJ57" s="610"/>
      <c r="AK57" s="1540"/>
      <c r="AL57" s="353" t="s">
        <v>165</v>
      </c>
      <c r="AM57" s="354" t="s">
        <v>163</v>
      </c>
      <c r="AN57" s="355">
        <v>0.5</v>
      </c>
      <c r="AO57" s="356"/>
      <c r="AP57" s="356"/>
      <c r="AQ57" s="395"/>
      <c r="AR57" s="358">
        <f>ROUND(ROUND(Q56*$AI$20,0)*AN57,0)</f>
        <v>218</v>
      </c>
      <c r="AS57" s="268"/>
    </row>
    <row r="58" spans="1:45" ht="14.25">
      <c r="A58" s="243">
        <v>71</v>
      </c>
      <c r="B58" s="351" t="s">
        <v>2682</v>
      </c>
      <c r="C58" s="244" t="s">
        <v>2683</v>
      </c>
      <c r="D58" s="375"/>
      <c r="E58" s="278"/>
      <c r="F58" s="279"/>
      <c r="G58" s="245"/>
      <c r="H58" s="208"/>
      <c r="I58" s="208"/>
      <c r="J58" s="301"/>
      <c r="K58" s="208"/>
      <c r="L58" s="301"/>
      <c r="M58" s="301"/>
      <c r="N58" s="301"/>
      <c r="O58" s="301"/>
      <c r="P58" s="301"/>
      <c r="Q58" s="352"/>
      <c r="R58" s="352"/>
      <c r="S58" s="208"/>
      <c r="T58" s="385"/>
      <c r="U58" s="245"/>
      <c r="V58" s="344"/>
      <c r="W58" s="344"/>
      <c r="X58" s="344"/>
      <c r="Y58" s="344"/>
      <c r="Z58" s="344"/>
      <c r="AA58" s="344"/>
      <c r="AB58" s="344"/>
      <c r="AC58" s="344"/>
      <c r="AD58" s="344"/>
      <c r="AE58" s="344"/>
      <c r="AF58" s="345"/>
      <c r="AG58" s="375"/>
      <c r="AH58" s="214"/>
      <c r="AI58" s="609"/>
      <c r="AJ58" s="610"/>
      <c r="AK58" s="364"/>
      <c r="AL58" s="396"/>
      <c r="AM58" s="362"/>
      <c r="AN58" s="356"/>
      <c r="AO58" s="1533" t="s">
        <v>167</v>
      </c>
      <c r="AP58" s="362">
        <v>5</v>
      </c>
      <c r="AQ58" s="363" t="s">
        <v>168</v>
      </c>
      <c r="AR58" s="358">
        <f>ROUND(Q56*$AI$20,0)-AP58</f>
        <v>430</v>
      </c>
      <c r="AS58" s="268"/>
    </row>
    <row r="59" spans="1:45" ht="14.25">
      <c r="A59" s="243">
        <v>71</v>
      </c>
      <c r="B59" s="351" t="s">
        <v>2684</v>
      </c>
      <c r="C59" s="244" t="s">
        <v>2685</v>
      </c>
      <c r="D59" s="375"/>
      <c r="E59" s="278"/>
      <c r="F59" s="279"/>
      <c r="G59" s="245"/>
      <c r="H59" s="208"/>
      <c r="I59" s="208"/>
      <c r="J59" s="301"/>
      <c r="K59" s="208"/>
      <c r="L59" s="301"/>
      <c r="M59" s="301"/>
      <c r="N59" s="301"/>
      <c r="O59" s="301"/>
      <c r="P59" s="301"/>
      <c r="Q59" s="352"/>
      <c r="R59" s="352"/>
      <c r="S59" s="208"/>
      <c r="T59" s="385"/>
      <c r="U59" s="245"/>
      <c r="V59" s="344"/>
      <c r="W59" s="344"/>
      <c r="X59" s="344"/>
      <c r="Y59" s="344"/>
      <c r="Z59" s="344"/>
      <c r="AA59" s="344"/>
      <c r="AB59" s="344"/>
      <c r="AC59" s="344"/>
      <c r="AD59" s="344"/>
      <c r="AE59" s="344"/>
      <c r="AF59" s="345"/>
      <c r="AG59" s="375"/>
      <c r="AH59" s="214"/>
      <c r="AI59" s="609"/>
      <c r="AJ59" s="610"/>
      <c r="AK59" s="1536" t="s">
        <v>161</v>
      </c>
      <c r="AL59" s="364" t="s">
        <v>162</v>
      </c>
      <c r="AM59" s="362" t="s">
        <v>163</v>
      </c>
      <c r="AN59" s="356">
        <v>0.7</v>
      </c>
      <c r="AO59" s="1534"/>
      <c r="AP59" s="365"/>
      <c r="AQ59" s="366"/>
      <c r="AR59" s="358">
        <f>ROUND(ROUND(Q56*$AI$20,0)*AN59,0)-AP58</f>
        <v>300</v>
      </c>
      <c r="AS59" s="268"/>
    </row>
    <row r="60" spans="1:45" ht="14.25">
      <c r="A60" s="243">
        <v>71</v>
      </c>
      <c r="B60" s="351" t="s">
        <v>2686</v>
      </c>
      <c r="C60" s="244" t="s">
        <v>2687</v>
      </c>
      <c r="D60" s="375"/>
      <c r="E60" s="278"/>
      <c r="F60" s="279"/>
      <c r="G60" s="245"/>
      <c r="H60" s="208"/>
      <c r="I60" s="208"/>
      <c r="J60" s="301"/>
      <c r="K60" s="208"/>
      <c r="L60" s="301"/>
      <c r="M60" s="301"/>
      <c r="N60" s="301"/>
      <c r="O60" s="301"/>
      <c r="P60" s="301"/>
      <c r="Q60" s="352"/>
      <c r="R60" s="352"/>
      <c r="S60" s="208"/>
      <c r="T60" s="385"/>
      <c r="U60" s="245"/>
      <c r="V60" s="344"/>
      <c r="W60" s="344"/>
      <c r="X60" s="344"/>
      <c r="Y60" s="344"/>
      <c r="Z60" s="344"/>
      <c r="AA60" s="344"/>
      <c r="AB60" s="344"/>
      <c r="AC60" s="344"/>
      <c r="AD60" s="344"/>
      <c r="AE60" s="344"/>
      <c r="AF60" s="345"/>
      <c r="AG60" s="375"/>
      <c r="AH60" s="214"/>
      <c r="AI60" s="609"/>
      <c r="AJ60" s="610"/>
      <c r="AK60" s="1537"/>
      <c r="AL60" s="353" t="s">
        <v>165</v>
      </c>
      <c r="AM60" s="354" t="s">
        <v>163</v>
      </c>
      <c r="AN60" s="355">
        <v>0.5</v>
      </c>
      <c r="AO60" s="1535"/>
      <c r="AP60" s="367"/>
      <c r="AQ60" s="368"/>
      <c r="AR60" s="358">
        <f>ROUND(ROUND(Q56*$AI$20,0)*AN60,0)-AP58</f>
        <v>213</v>
      </c>
      <c r="AS60" s="268"/>
    </row>
    <row r="61" spans="1:45" ht="14.25">
      <c r="A61" s="229">
        <v>71</v>
      </c>
      <c r="B61" s="337">
        <v>8383</v>
      </c>
      <c r="C61" s="254" t="s">
        <v>2688</v>
      </c>
      <c r="D61" s="375"/>
      <c r="E61" s="278"/>
      <c r="F61" s="279"/>
      <c r="G61" s="245"/>
      <c r="H61" s="208"/>
      <c r="I61" s="208"/>
      <c r="J61" s="301"/>
      <c r="K61" s="208"/>
      <c r="L61" s="301"/>
      <c r="M61" s="301"/>
      <c r="N61" s="301"/>
      <c r="O61" s="301"/>
      <c r="P61" s="301"/>
      <c r="Q61" s="352"/>
      <c r="R61" s="352"/>
      <c r="S61" s="208"/>
      <c r="T61" s="385"/>
      <c r="U61" s="369" t="s">
        <v>172</v>
      </c>
      <c r="V61" s="370"/>
      <c r="W61" s="370"/>
      <c r="X61" s="370"/>
      <c r="Y61" s="370"/>
      <c r="Z61" s="370"/>
      <c r="AA61" s="370"/>
      <c r="AB61" s="370"/>
      <c r="AC61" s="370"/>
      <c r="AD61" s="370"/>
      <c r="AE61" s="370"/>
      <c r="AF61" s="371"/>
      <c r="AG61" s="379"/>
      <c r="AH61" s="344"/>
      <c r="AI61" s="344"/>
      <c r="AJ61" s="345"/>
      <c r="AK61" s="369"/>
      <c r="AL61" s="370"/>
      <c r="AM61" s="372"/>
      <c r="AN61" s="373"/>
      <c r="AO61" s="373"/>
      <c r="AP61" s="373"/>
      <c r="AQ61" s="374"/>
      <c r="AR61" s="342">
        <f>ROUND(ROUND(Q56*AD62,0)*$AI$20,0)</f>
        <v>420</v>
      </c>
      <c r="AS61" s="268"/>
    </row>
    <row r="62" spans="1:45" ht="14.25">
      <c r="A62" s="229">
        <v>71</v>
      </c>
      <c r="B62" s="337">
        <v>8384</v>
      </c>
      <c r="C62" s="254" t="s">
        <v>2689</v>
      </c>
      <c r="D62" s="375"/>
      <c r="E62" s="278"/>
      <c r="F62" s="279"/>
      <c r="G62" s="245"/>
      <c r="H62" s="208"/>
      <c r="I62" s="208"/>
      <c r="J62" s="301"/>
      <c r="K62" s="208"/>
      <c r="L62" s="301"/>
      <c r="M62" s="301"/>
      <c r="N62" s="301"/>
      <c r="O62" s="301"/>
      <c r="P62" s="301"/>
      <c r="Q62" s="352"/>
      <c r="R62" s="352"/>
      <c r="S62" s="208"/>
      <c r="T62" s="385"/>
      <c r="U62" s="379" t="s">
        <v>174</v>
      </c>
      <c r="V62" s="344"/>
      <c r="W62" s="344"/>
      <c r="X62" s="344"/>
      <c r="Y62" s="344"/>
      <c r="Z62" s="344"/>
      <c r="AA62" s="344"/>
      <c r="AB62" s="344"/>
      <c r="AC62" s="214" t="s">
        <v>163</v>
      </c>
      <c r="AD62" s="1541">
        <v>0.96499999999999997</v>
      </c>
      <c r="AE62" s="1541"/>
      <c r="AF62" s="345"/>
      <c r="AG62" s="379"/>
      <c r="AH62" s="344"/>
      <c r="AI62" s="344"/>
      <c r="AJ62" s="345"/>
      <c r="AK62" s="1539" t="s">
        <v>161</v>
      </c>
      <c r="AL62" s="346" t="s">
        <v>162</v>
      </c>
      <c r="AM62" s="347" t="s">
        <v>163</v>
      </c>
      <c r="AN62" s="348">
        <v>0.7</v>
      </c>
      <c r="AO62" s="348"/>
      <c r="AP62" s="348"/>
      <c r="AQ62" s="349"/>
      <c r="AR62" s="350">
        <f>ROUND(ROUND(ROUND(Q56*AD62:AD62,0)*$AI$20,0)*AN62,0)</f>
        <v>294</v>
      </c>
      <c r="AS62" s="268"/>
    </row>
    <row r="63" spans="1:45" ht="14.25">
      <c r="A63" s="243">
        <v>71</v>
      </c>
      <c r="B63" s="351" t="s">
        <v>2690</v>
      </c>
      <c r="C63" s="244" t="s">
        <v>2691</v>
      </c>
      <c r="D63" s="375"/>
      <c r="E63" s="278"/>
      <c r="F63" s="279"/>
      <c r="G63" s="245"/>
      <c r="H63" s="208"/>
      <c r="I63" s="208"/>
      <c r="J63" s="301"/>
      <c r="K63" s="208"/>
      <c r="L63" s="301"/>
      <c r="M63" s="301"/>
      <c r="N63" s="301"/>
      <c r="O63" s="301"/>
      <c r="P63" s="301"/>
      <c r="Q63" s="352"/>
      <c r="R63" s="352"/>
      <c r="S63" s="208"/>
      <c r="T63" s="385"/>
      <c r="U63" s="245"/>
      <c r="V63" s="344"/>
      <c r="W63" s="344"/>
      <c r="X63" s="344"/>
      <c r="Y63" s="344"/>
      <c r="Z63" s="344"/>
      <c r="AA63" s="344"/>
      <c r="AB63" s="344"/>
      <c r="AC63" s="344"/>
      <c r="AD63" s="344"/>
      <c r="AE63" s="344"/>
      <c r="AF63" s="345"/>
      <c r="AG63" s="375"/>
      <c r="AH63" s="214"/>
      <c r="AI63" s="609"/>
      <c r="AJ63" s="610"/>
      <c r="AK63" s="1540"/>
      <c r="AL63" s="353" t="s">
        <v>165</v>
      </c>
      <c r="AM63" s="354" t="s">
        <v>163</v>
      </c>
      <c r="AN63" s="355">
        <v>0.5</v>
      </c>
      <c r="AO63" s="356"/>
      <c r="AP63" s="356"/>
      <c r="AQ63" s="395"/>
      <c r="AR63" s="358">
        <f>ROUND(ROUND(ROUND(Q56*AD62,0)*$AI$20,0)*AN63,0)</f>
        <v>210</v>
      </c>
      <c r="AS63" s="268"/>
    </row>
    <row r="64" spans="1:45" ht="14.25">
      <c r="A64" s="243">
        <v>71</v>
      </c>
      <c r="B64" s="351" t="s">
        <v>2692</v>
      </c>
      <c r="C64" s="244" t="s">
        <v>2693</v>
      </c>
      <c r="D64" s="375"/>
      <c r="E64" s="278"/>
      <c r="F64" s="279"/>
      <c r="G64" s="245"/>
      <c r="H64" s="208"/>
      <c r="I64" s="208"/>
      <c r="J64" s="301"/>
      <c r="K64" s="208"/>
      <c r="L64" s="301"/>
      <c r="M64" s="301"/>
      <c r="N64" s="301"/>
      <c r="O64" s="301"/>
      <c r="P64" s="301"/>
      <c r="Q64" s="352"/>
      <c r="R64" s="352"/>
      <c r="S64" s="208"/>
      <c r="T64" s="385"/>
      <c r="U64" s="245"/>
      <c r="V64" s="344"/>
      <c r="W64" s="344"/>
      <c r="X64" s="344"/>
      <c r="Y64" s="344"/>
      <c r="Z64" s="344"/>
      <c r="AA64" s="344"/>
      <c r="AB64" s="344"/>
      <c r="AC64" s="344"/>
      <c r="AD64" s="344"/>
      <c r="AE64" s="344"/>
      <c r="AF64" s="345"/>
      <c r="AG64" s="375"/>
      <c r="AH64" s="214"/>
      <c r="AI64" s="609"/>
      <c r="AJ64" s="610"/>
      <c r="AK64" s="364"/>
      <c r="AL64" s="396"/>
      <c r="AM64" s="362"/>
      <c r="AN64" s="356"/>
      <c r="AO64" s="1533" t="s">
        <v>167</v>
      </c>
      <c r="AP64" s="362">
        <v>5</v>
      </c>
      <c r="AQ64" s="363" t="s">
        <v>168</v>
      </c>
      <c r="AR64" s="358">
        <f>ROUND(ROUND(Q56*AD62,0)*$AI$20,0)-AP64</f>
        <v>415</v>
      </c>
      <c r="AS64" s="268"/>
    </row>
    <row r="65" spans="1:45" ht="14.25">
      <c r="A65" s="243">
        <v>71</v>
      </c>
      <c r="B65" s="351" t="s">
        <v>2694</v>
      </c>
      <c r="C65" s="244" t="s">
        <v>2695</v>
      </c>
      <c r="D65" s="375"/>
      <c r="E65" s="278"/>
      <c r="F65" s="279"/>
      <c r="G65" s="245"/>
      <c r="H65" s="208"/>
      <c r="I65" s="208"/>
      <c r="J65" s="301"/>
      <c r="K65" s="208"/>
      <c r="L65" s="301"/>
      <c r="M65" s="301"/>
      <c r="N65" s="301"/>
      <c r="O65" s="301"/>
      <c r="P65" s="301"/>
      <c r="Q65" s="352"/>
      <c r="R65" s="352"/>
      <c r="S65" s="208"/>
      <c r="T65" s="385"/>
      <c r="U65" s="245"/>
      <c r="V65" s="344"/>
      <c r="W65" s="344"/>
      <c r="X65" s="344"/>
      <c r="Y65" s="344"/>
      <c r="Z65" s="344"/>
      <c r="AA65" s="344"/>
      <c r="AB65" s="344"/>
      <c r="AC65" s="344"/>
      <c r="AD65" s="344"/>
      <c r="AE65" s="344"/>
      <c r="AF65" s="345"/>
      <c r="AG65" s="375"/>
      <c r="AH65" s="214"/>
      <c r="AI65" s="609"/>
      <c r="AJ65" s="610"/>
      <c r="AK65" s="1536" t="s">
        <v>161</v>
      </c>
      <c r="AL65" s="364" t="s">
        <v>162</v>
      </c>
      <c r="AM65" s="362" t="s">
        <v>163</v>
      </c>
      <c r="AN65" s="356">
        <v>0.7</v>
      </c>
      <c r="AO65" s="1534"/>
      <c r="AP65" s="365"/>
      <c r="AQ65" s="366"/>
      <c r="AR65" s="358">
        <f>ROUND(ROUND(ROUND(Q56*AD62,0)*$AI$20,0)*AN65,0)-AP64</f>
        <v>289</v>
      </c>
      <c r="AS65" s="268"/>
    </row>
    <row r="66" spans="1:45" ht="14.25">
      <c r="A66" s="243">
        <v>71</v>
      </c>
      <c r="B66" s="351" t="s">
        <v>2696</v>
      </c>
      <c r="C66" s="244" t="s">
        <v>2697</v>
      </c>
      <c r="D66" s="375"/>
      <c r="E66" s="278"/>
      <c r="F66" s="279"/>
      <c r="G66" s="245"/>
      <c r="H66" s="208"/>
      <c r="I66" s="208"/>
      <c r="J66" s="301"/>
      <c r="K66" s="208"/>
      <c r="L66" s="301"/>
      <c r="M66" s="301"/>
      <c r="N66" s="301"/>
      <c r="O66" s="301"/>
      <c r="P66" s="301"/>
      <c r="Q66" s="352"/>
      <c r="R66" s="352"/>
      <c r="S66" s="208"/>
      <c r="T66" s="385"/>
      <c r="U66" s="245"/>
      <c r="V66" s="344"/>
      <c r="W66" s="344"/>
      <c r="X66" s="344"/>
      <c r="Y66" s="344"/>
      <c r="Z66" s="344"/>
      <c r="AA66" s="344"/>
      <c r="AB66" s="344"/>
      <c r="AC66" s="344"/>
      <c r="AD66" s="344"/>
      <c r="AE66" s="344"/>
      <c r="AF66" s="345"/>
      <c r="AG66" s="375"/>
      <c r="AH66" s="214"/>
      <c r="AI66" s="609"/>
      <c r="AJ66" s="610"/>
      <c r="AK66" s="1537"/>
      <c r="AL66" s="353" t="s">
        <v>165</v>
      </c>
      <c r="AM66" s="354" t="s">
        <v>163</v>
      </c>
      <c r="AN66" s="355">
        <v>0.5</v>
      </c>
      <c r="AO66" s="1535"/>
      <c r="AP66" s="367"/>
      <c r="AQ66" s="368"/>
      <c r="AR66" s="358">
        <f>ROUND(ROUND(ROUND(Q56*AD62,0)*$AI$20,0)*AN66,0)-AP64</f>
        <v>205</v>
      </c>
      <c r="AS66" s="268"/>
    </row>
    <row r="67" spans="1:45" ht="14.25">
      <c r="A67" s="229">
        <v>71</v>
      </c>
      <c r="B67" s="337">
        <v>8391</v>
      </c>
      <c r="C67" s="254" t="s">
        <v>2698</v>
      </c>
      <c r="D67" s="375"/>
      <c r="E67" s="278"/>
      <c r="F67" s="279"/>
      <c r="G67" s="231" t="s">
        <v>560</v>
      </c>
      <c r="H67" s="232"/>
      <c r="I67" s="232"/>
      <c r="J67" s="334"/>
      <c r="K67" s="232"/>
      <c r="L67" s="334"/>
      <c r="M67" s="334"/>
      <c r="N67" s="334"/>
      <c r="O67" s="334"/>
      <c r="P67" s="334"/>
      <c r="Q67" s="390"/>
      <c r="R67" s="390"/>
      <c r="S67" s="232"/>
      <c r="T67" s="232"/>
      <c r="U67" s="231"/>
      <c r="V67" s="338"/>
      <c r="W67" s="338"/>
      <c r="X67" s="338"/>
      <c r="Y67" s="338"/>
      <c r="Z67" s="338"/>
      <c r="AA67" s="338"/>
      <c r="AB67" s="338"/>
      <c r="AC67" s="338"/>
      <c r="AD67" s="338"/>
      <c r="AE67" s="338"/>
      <c r="AF67" s="339"/>
      <c r="AG67" s="611"/>
      <c r="AH67" s="392"/>
      <c r="AI67" s="392"/>
      <c r="AJ67" s="393"/>
      <c r="AK67" s="340"/>
      <c r="AL67" s="338"/>
      <c r="AM67" s="334"/>
      <c r="AN67" s="383"/>
      <c r="AO67" s="383"/>
      <c r="AP67" s="383"/>
      <c r="AQ67" s="384"/>
      <c r="AR67" s="342">
        <f>ROUND(Q68*$AI$20,0)</f>
        <v>414</v>
      </c>
      <c r="AS67" s="268"/>
    </row>
    <row r="68" spans="1:45" ht="14.25">
      <c r="A68" s="229">
        <v>71</v>
      </c>
      <c r="B68" s="337">
        <v>8392</v>
      </c>
      <c r="C68" s="254" t="s">
        <v>2699</v>
      </c>
      <c r="D68" s="375"/>
      <c r="E68" s="278"/>
      <c r="F68" s="279"/>
      <c r="G68" s="245"/>
      <c r="H68" s="208"/>
      <c r="I68" s="208"/>
      <c r="J68" s="301"/>
      <c r="K68" s="208"/>
      <c r="L68" s="301"/>
      <c r="M68" s="301"/>
      <c r="N68" s="301"/>
      <c r="O68" s="301"/>
      <c r="P68" s="301"/>
      <c r="Q68" s="1538">
        <f>'26障害児入所施設(基本２)'!$Q$68</f>
        <v>592</v>
      </c>
      <c r="R68" s="1538"/>
      <c r="S68" s="208" t="s">
        <v>18</v>
      </c>
      <c r="T68" s="385"/>
      <c r="U68" s="245"/>
      <c r="V68" s="344"/>
      <c r="W68" s="344"/>
      <c r="X68" s="344"/>
      <c r="Y68" s="344"/>
      <c r="Z68" s="344"/>
      <c r="AA68" s="344"/>
      <c r="AB68" s="344"/>
      <c r="AC68" s="344"/>
      <c r="AD68" s="344"/>
      <c r="AE68" s="344"/>
      <c r="AF68" s="345"/>
      <c r="AG68" s="379"/>
      <c r="AH68" s="344"/>
      <c r="AI68" s="344"/>
      <c r="AJ68" s="345"/>
      <c r="AK68" s="1539" t="s">
        <v>161</v>
      </c>
      <c r="AL68" s="346" t="s">
        <v>162</v>
      </c>
      <c r="AM68" s="347" t="s">
        <v>163</v>
      </c>
      <c r="AN68" s="348">
        <v>0.7</v>
      </c>
      <c r="AO68" s="348"/>
      <c r="AP68" s="348"/>
      <c r="AQ68" s="349"/>
      <c r="AR68" s="350">
        <f>ROUND(ROUND(Q68*$AI$20,0)*AN68,0)</f>
        <v>290</v>
      </c>
      <c r="AS68" s="268"/>
    </row>
    <row r="69" spans="1:45" ht="14.25">
      <c r="A69" s="243">
        <v>71</v>
      </c>
      <c r="B69" s="351" t="s">
        <v>2700</v>
      </c>
      <c r="C69" s="244" t="s">
        <v>2701</v>
      </c>
      <c r="D69" s="375"/>
      <c r="E69" s="278"/>
      <c r="F69" s="279"/>
      <c r="G69" s="245"/>
      <c r="H69" s="208"/>
      <c r="I69" s="208"/>
      <c r="J69" s="301"/>
      <c r="K69" s="208"/>
      <c r="L69" s="301"/>
      <c r="M69" s="301"/>
      <c r="N69" s="301"/>
      <c r="O69" s="301"/>
      <c r="P69" s="301"/>
      <c r="Q69" s="352"/>
      <c r="R69" s="352"/>
      <c r="S69" s="208"/>
      <c r="T69" s="385"/>
      <c r="U69" s="245"/>
      <c r="V69" s="344"/>
      <c r="W69" s="344"/>
      <c r="X69" s="344"/>
      <c r="Y69" s="344"/>
      <c r="Z69" s="344"/>
      <c r="AA69" s="344"/>
      <c r="AB69" s="344"/>
      <c r="AC69" s="344"/>
      <c r="AD69" s="344"/>
      <c r="AE69" s="344"/>
      <c r="AF69" s="345"/>
      <c r="AG69" s="375"/>
      <c r="AH69" s="214"/>
      <c r="AI69" s="609"/>
      <c r="AJ69" s="610"/>
      <c r="AK69" s="1540"/>
      <c r="AL69" s="353" t="s">
        <v>165</v>
      </c>
      <c r="AM69" s="354" t="s">
        <v>163</v>
      </c>
      <c r="AN69" s="355">
        <v>0.5</v>
      </c>
      <c r="AO69" s="356"/>
      <c r="AP69" s="356"/>
      <c r="AQ69" s="395"/>
      <c r="AR69" s="358">
        <f>ROUND(ROUND(Q68*$AI$20,0)*AN69,0)</f>
        <v>207</v>
      </c>
      <c r="AS69" s="268"/>
    </row>
    <row r="70" spans="1:45" ht="14.25">
      <c r="A70" s="243">
        <v>71</v>
      </c>
      <c r="B70" s="351" t="s">
        <v>2702</v>
      </c>
      <c r="C70" s="244" t="s">
        <v>2703</v>
      </c>
      <c r="D70" s="375"/>
      <c r="E70" s="278"/>
      <c r="F70" s="279"/>
      <c r="G70" s="245"/>
      <c r="H70" s="208"/>
      <c r="I70" s="208"/>
      <c r="J70" s="301"/>
      <c r="K70" s="208"/>
      <c r="L70" s="301"/>
      <c r="M70" s="301"/>
      <c r="N70" s="301"/>
      <c r="O70" s="301"/>
      <c r="P70" s="301"/>
      <c r="Q70" s="352"/>
      <c r="R70" s="352"/>
      <c r="S70" s="208"/>
      <c r="T70" s="385"/>
      <c r="U70" s="245"/>
      <c r="V70" s="344"/>
      <c r="W70" s="344"/>
      <c r="X70" s="344"/>
      <c r="Y70" s="344"/>
      <c r="Z70" s="344"/>
      <c r="AA70" s="344"/>
      <c r="AB70" s="344"/>
      <c r="AC70" s="344"/>
      <c r="AD70" s="344"/>
      <c r="AE70" s="344"/>
      <c r="AF70" s="345"/>
      <c r="AG70" s="375"/>
      <c r="AH70" s="214"/>
      <c r="AI70" s="609"/>
      <c r="AJ70" s="610"/>
      <c r="AK70" s="364"/>
      <c r="AL70" s="396"/>
      <c r="AM70" s="362"/>
      <c r="AN70" s="356"/>
      <c r="AO70" s="1533" t="s">
        <v>167</v>
      </c>
      <c r="AP70" s="362">
        <v>5</v>
      </c>
      <c r="AQ70" s="363" t="s">
        <v>168</v>
      </c>
      <c r="AR70" s="358">
        <f>ROUND(Q68*$AI$20,0)-AP70</f>
        <v>409</v>
      </c>
      <c r="AS70" s="268"/>
    </row>
    <row r="71" spans="1:45" ht="14.25">
      <c r="A71" s="243">
        <v>71</v>
      </c>
      <c r="B71" s="351" t="s">
        <v>2704</v>
      </c>
      <c r="C71" s="244" t="s">
        <v>2705</v>
      </c>
      <c r="D71" s="375"/>
      <c r="E71" s="278"/>
      <c r="F71" s="279"/>
      <c r="G71" s="245"/>
      <c r="H71" s="208"/>
      <c r="I71" s="208"/>
      <c r="J71" s="301"/>
      <c r="K71" s="208"/>
      <c r="L71" s="301"/>
      <c r="M71" s="301"/>
      <c r="N71" s="301"/>
      <c r="O71" s="301"/>
      <c r="P71" s="301"/>
      <c r="Q71" s="352"/>
      <c r="R71" s="352"/>
      <c r="S71" s="208"/>
      <c r="T71" s="385"/>
      <c r="U71" s="245"/>
      <c r="V71" s="344"/>
      <c r="W71" s="344"/>
      <c r="X71" s="344"/>
      <c r="Y71" s="344"/>
      <c r="Z71" s="344"/>
      <c r="AA71" s="344"/>
      <c r="AB71" s="344"/>
      <c r="AC71" s="344"/>
      <c r="AD71" s="344"/>
      <c r="AE71" s="344"/>
      <c r="AF71" s="345"/>
      <c r="AG71" s="375"/>
      <c r="AH71" s="214"/>
      <c r="AI71" s="609"/>
      <c r="AJ71" s="610"/>
      <c r="AK71" s="1536" t="s">
        <v>161</v>
      </c>
      <c r="AL71" s="364" t="s">
        <v>162</v>
      </c>
      <c r="AM71" s="362" t="s">
        <v>163</v>
      </c>
      <c r="AN71" s="356">
        <v>0.7</v>
      </c>
      <c r="AO71" s="1534"/>
      <c r="AP71" s="365"/>
      <c r="AQ71" s="366"/>
      <c r="AR71" s="358">
        <f>ROUND(ROUND(Q68*$AI$20,0)*AN71,0)-AP70</f>
        <v>285</v>
      </c>
      <c r="AS71" s="268"/>
    </row>
    <row r="72" spans="1:45" ht="14.25">
      <c r="A72" s="243">
        <v>71</v>
      </c>
      <c r="B72" s="351" t="s">
        <v>2706</v>
      </c>
      <c r="C72" s="244" t="s">
        <v>2707</v>
      </c>
      <c r="D72" s="375"/>
      <c r="E72" s="278"/>
      <c r="F72" s="279"/>
      <c r="G72" s="245"/>
      <c r="H72" s="208"/>
      <c r="I72" s="208"/>
      <c r="J72" s="301"/>
      <c r="K72" s="208"/>
      <c r="L72" s="301"/>
      <c r="M72" s="301"/>
      <c r="N72" s="301"/>
      <c r="O72" s="301"/>
      <c r="P72" s="301"/>
      <c r="Q72" s="352"/>
      <c r="R72" s="352"/>
      <c r="S72" s="208"/>
      <c r="T72" s="385"/>
      <c r="U72" s="281"/>
      <c r="V72" s="380"/>
      <c r="W72" s="380"/>
      <c r="X72" s="380"/>
      <c r="Y72" s="380"/>
      <c r="Z72" s="380"/>
      <c r="AA72" s="380"/>
      <c r="AB72" s="380"/>
      <c r="AC72" s="380"/>
      <c r="AD72" s="380"/>
      <c r="AE72" s="380"/>
      <c r="AF72" s="381"/>
      <c r="AG72" s="375"/>
      <c r="AH72" s="214"/>
      <c r="AI72" s="609"/>
      <c r="AJ72" s="610"/>
      <c r="AK72" s="1537"/>
      <c r="AL72" s="353" t="s">
        <v>165</v>
      </c>
      <c r="AM72" s="354" t="s">
        <v>163</v>
      </c>
      <c r="AN72" s="355">
        <v>0.5</v>
      </c>
      <c r="AO72" s="1535"/>
      <c r="AP72" s="367"/>
      <c r="AQ72" s="368"/>
      <c r="AR72" s="358">
        <f>ROUND(ROUND(Q68*$AI$20,0)*AN72,0)-AP70</f>
        <v>202</v>
      </c>
      <c r="AS72" s="268"/>
    </row>
    <row r="73" spans="1:45" ht="14.25">
      <c r="A73" s="229">
        <v>71</v>
      </c>
      <c r="B73" s="337">
        <v>8393</v>
      </c>
      <c r="C73" s="254" t="s">
        <v>2708</v>
      </c>
      <c r="D73" s="375"/>
      <c r="E73" s="278"/>
      <c r="F73" s="279"/>
      <c r="G73" s="245"/>
      <c r="H73" s="208"/>
      <c r="I73" s="208"/>
      <c r="J73" s="301"/>
      <c r="K73" s="208"/>
      <c r="L73" s="301"/>
      <c r="M73" s="301"/>
      <c r="N73" s="301"/>
      <c r="O73" s="301"/>
      <c r="P73" s="301"/>
      <c r="Q73" s="352"/>
      <c r="R73" s="352"/>
      <c r="S73" s="208"/>
      <c r="T73" s="385"/>
      <c r="U73" s="379" t="s">
        <v>172</v>
      </c>
      <c r="V73" s="344"/>
      <c r="W73" s="344"/>
      <c r="X73" s="344"/>
      <c r="Y73" s="344"/>
      <c r="Z73" s="344"/>
      <c r="AA73" s="344"/>
      <c r="AB73" s="344"/>
      <c r="AC73" s="344"/>
      <c r="AD73" s="344"/>
      <c r="AE73" s="344"/>
      <c r="AF73" s="345"/>
      <c r="AG73" s="379"/>
      <c r="AH73" s="344"/>
      <c r="AI73" s="344"/>
      <c r="AJ73" s="345"/>
      <c r="AK73" s="369"/>
      <c r="AL73" s="370"/>
      <c r="AM73" s="372"/>
      <c r="AN73" s="373"/>
      <c r="AO73" s="373"/>
      <c r="AP73" s="373"/>
      <c r="AQ73" s="374"/>
      <c r="AR73" s="342">
        <f>ROUND(ROUND(Q68*AD74,0)*$AI$20,0)</f>
        <v>400</v>
      </c>
      <c r="AS73" s="268"/>
    </row>
    <row r="74" spans="1:45" ht="14.25">
      <c r="A74" s="229">
        <v>71</v>
      </c>
      <c r="B74" s="337">
        <v>8394</v>
      </c>
      <c r="C74" s="254" t="s">
        <v>2709</v>
      </c>
      <c r="D74" s="375"/>
      <c r="E74" s="278"/>
      <c r="F74" s="279"/>
      <c r="G74" s="245"/>
      <c r="H74" s="208"/>
      <c r="I74" s="208"/>
      <c r="J74" s="301"/>
      <c r="K74" s="208"/>
      <c r="L74" s="301"/>
      <c r="M74" s="301"/>
      <c r="N74" s="301"/>
      <c r="O74" s="301"/>
      <c r="P74" s="301"/>
      <c r="Q74" s="352"/>
      <c r="R74" s="352"/>
      <c r="S74" s="208"/>
      <c r="T74" s="385"/>
      <c r="U74" s="379" t="s">
        <v>174</v>
      </c>
      <c r="V74" s="344"/>
      <c r="W74" s="344"/>
      <c r="X74" s="344"/>
      <c r="Y74" s="344"/>
      <c r="Z74" s="344"/>
      <c r="AA74" s="344"/>
      <c r="AB74" s="344"/>
      <c r="AC74" s="214" t="s">
        <v>163</v>
      </c>
      <c r="AD74" s="1541">
        <v>0.96499999999999997</v>
      </c>
      <c r="AE74" s="1541"/>
      <c r="AF74" s="345"/>
      <c r="AG74" s="379"/>
      <c r="AH74" s="344"/>
      <c r="AI74" s="344"/>
      <c r="AJ74" s="345"/>
      <c r="AK74" s="1539" t="s">
        <v>161</v>
      </c>
      <c r="AL74" s="346" t="s">
        <v>162</v>
      </c>
      <c r="AM74" s="347" t="s">
        <v>163</v>
      </c>
      <c r="AN74" s="348">
        <v>0.7</v>
      </c>
      <c r="AO74" s="348"/>
      <c r="AP74" s="348"/>
      <c r="AQ74" s="349"/>
      <c r="AR74" s="350">
        <f>ROUND(ROUND(ROUND(Q68*AD74:AD74,0)*$AI$20,0)*AN74,0)</f>
        <v>280</v>
      </c>
      <c r="AS74" s="268"/>
    </row>
    <row r="75" spans="1:45" ht="14.25">
      <c r="A75" s="243">
        <v>71</v>
      </c>
      <c r="B75" s="351" t="s">
        <v>2710</v>
      </c>
      <c r="C75" s="244" t="s">
        <v>2711</v>
      </c>
      <c r="D75" s="375"/>
      <c r="E75" s="278"/>
      <c r="F75" s="279"/>
      <c r="G75" s="245"/>
      <c r="H75" s="208"/>
      <c r="I75" s="208"/>
      <c r="J75" s="301"/>
      <c r="K75" s="208"/>
      <c r="L75" s="301"/>
      <c r="M75" s="301"/>
      <c r="N75" s="301"/>
      <c r="O75" s="301"/>
      <c r="P75" s="301"/>
      <c r="Q75" s="352"/>
      <c r="R75" s="352"/>
      <c r="S75" s="208"/>
      <c r="T75" s="385"/>
      <c r="U75" s="245"/>
      <c r="V75" s="344"/>
      <c r="W75" s="344"/>
      <c r="X75" s="344"/>
      <c r="Y75" s="344"/>
      <c r="Z75" s="344"/>
      <c r="AA75" s="344"/>
      <c r="AB75" s="344"/>
      <c r="AC75" s="344"/>
      <c r="AD75" s="344"/>
      <c r="AE75" s="344"/>
      <c r="AF75" s="345"/>
      <c r="AG75" s="375"/>
      <c r="AH75" s="214"/>
      <c r="AI75" s="609"/>
      <c r="AJ75" s="610"/>
      <c r="AK75" s="1540"/>
      <c r="AL75" s="353" t="s">
        <v>165</v>
      </c>
      <c r="AM75" s="354" t="s">
        <v>163</v>
      </c>
      <c r="AN75" s="355">
        <v>0.5</v>
      </c>
      <c r="AO75" s="356"/>
      <c r="AP75" s="356"/>
      <c r="AQ75" s="395"/>
      <c r="AR75" s="358">
        <f>ROUND(ROUND(ROUND(Q68*AD74,0)*$AI$20,0)*AN75,0)</f>
        <v>200</v>
      </c>
      <c r="AS75" s="268"/>
    </row>
    <row r="76" spans="1:45" ht="14.25">
      <c r="A76" s="243">
        <v>71</v>
      </c>
      <c r="B76" s="351" t="s">
        <v>2712</v>
      </c>
      <c r="C76" s="244" t="s">
        <v>2713</v>
      </c>
      <c r="D76" s="375"/>
      <c r="E76" s="278"/>
      <c r="F76" s="279"/>
      <c r="G76" s="245"/>
      <c r="H76" s="208"/>
      <c r="I76" s="208"/>
      <c r="J76" s="301"/>
      <c r="K76" s="208"/>
      <c r="L76" s="301"/>
      <c r="M76" s="301"/>
      <c r="N76" s="301"/>
      <c r="O76" s="301"/>
      <c r="P76" s="301"/>
      <c r="Q76" s="352"/>
      <c r="R76" s="352"/>
      <c r="S76" s="208"/>
      <c r="T76" s="385"/>
      <c r="U76" s="245"/>
      <c r="V76" s="344"/>
      <c r="W76" s="344"/>
      <c r="X76" s="344"/>
      <c r="Y76" s="344"/>
      <c r="Z76" s="344"/>
      <c r="AA76" s="344"/>
      <c r="AB76" s="344"/>
      <c r="AC76" s="344"/>
      <c r="AD76" s="344"/>
      <c r="AE76" s="344"/>
      <c r="AF76" s="345"/>
      <c r="AG76" s="375"/>
      <c r="AH76" s="214"/>
      <c r="AI76" s="609"/>
      <c r="AJ76" s="610"/>
      <c r="AK76" s="364"/>
      <c r="AL76" s="396"/>
      <c r="AM76" s="362"/>
      <c r="AN76" s="356"/>
      <c r="AO76" s="1533" t="s">
        <v>167</v>
      </c>
      <c r="AP76" s="362">
        <v>5</v>
      </c>
      <c r="AQ76" s="363" t="s">
        <v>168</v>
      </c>
      <c r="AR76" s="358">
        <f>ROUND(ROUND(Q68*AD74,0)*$AI$20,0)-AP76</f>
        <v>395</v>
      </c>
      <c r="AS76" s="268"/>
    </row>
    <row r="77" spans="1:45" ht="14.25">
      <c r="A77" s="243">
        <v>71</v>
      </c>
      <c r="B77" s="351" t="s">
        <v>2714</v>
      </c>
      <c r="C77" s="244" t="s">
        <v>2715</v>
      </c>
      <c r="D77" s="375"/>
      <c r="E77" s="278"/>
      <c r="F77" s="279"/>
      <c r="G77" s="245"/>
      <c r="H77" s="208"/>
      <c r="I77" s="208"/>
      <c r="J77" s="301"/>
      <c r="K77" s="208"/>
      <c r="L77" s="301"/>
      <c r="M77" s="301"/>
      <c r="N77" s="301"/>
      <c r="O77" s="301"/>
      <c r="P77" s="301"/>
      <c r="Q77" s="352"/>
      <c r="R77" s="352"/>
      <c r="S77" s="208"/>
      <c r="T77" s="385"/>
      <c r="U77" s="245"/>
      <c r="V77" s="344"/>
      <c r="W77" s="344"/>
      <c r="X77" s="344"/>
      <c r="Y77" s="344"/>
      <c r="Z77" s="344"/>
      <c r="AA77" s="344"/>
      <c r="AB77" s="344"/>
      <c r="AC77" s="344"/>
      <c r="AD77" s="344"/>
      <c r="AE77" s="344"/>
      <c r="AF77" s="345"/>
      <c r="AG77" s="375"/>
      <c r="AH77" s="214"/>
      <c r="AI77" s="609"/>
      <c r="AJ77" s="610"/>
      <c r="AK77" s="1536" t="s">
        <v>161</v>
      </c>
      <c r="AL77" s="364" t="s">
        <v>162</v>
      </c>
      <c r="AM77" s="362" t="s">
        <v>163</v>
      </c>
      <c r="AN77" s="356">
        <v>0.7</v>
      </c>
      <c r="AO77" s="1534"/>
      <c r="AP77" s="365"/>
      <c r="AQ77" s="366"/>
      <c r="AR77" s="358">
        <f>ROUND(ROUND(ROUND(Q68*AD74,0)*$AI$20,0)*AN77,0)-AP76</f>
        <v>275</v>
      </c>
      <c r="AS77" s="268"/>
    </row>
    <row r="78" spans="1:45" ht="14.25">
      <c r="A78" s="243">
        <v>71</v>
      </c>
      <c r="B78" s="351" t="s">
        <v>2716</v>
      </c>
      <c r="C78" s="244" t="s">
        <v>2717</v>
      </c>
      <c r="D78" s="394"/>
      <c r="E78" s="282"/>
      <c r="F78" s="283"/>
      <c r="G78" s="281"/>
      <c r="H78" s="216"/>
      <c r="I78" s="216"/>
      <c r="J78" s="304"/>
      <c r="K78" s="216"/>
      <c r="L78" s="304"/>
      <c r="M78" s="304"/>
      <c r="N78" s="304"/>
      <c r="O78" s="304"/>
      <c r="P78" s="304"/>
      <c r="Q78" s="387"/>
      <c r="R78" s="387"/>
      <c r="S78" s="216"/>
      <c r="T78" s="226"/>
      <c r="U78" s="281"/>
      <c r="V78" s="380"/>
      <c r="W78" s="380"/>
      <c r="X78" s="380"/>
      <c r="Y78" s="380"/>
      <c r="Z78" s="380"/>
      <c r="AA78" s="380"/>
      <c r="AB78" s="380"/>
      <c r="AC78" s="380"/>
      <c r="AD78" s="380"/>
      <c r="AE78" s="380"/>
      <c r="AF78" s="381"/>
      <c r="AG78" s="375"/>
      <c r="AH78" s="214"/>
      <c r="AI78" s="609"/>
      <c r="AJ78" s="610"/>
      <c r="AK78" s="1537"/>
      <c r="AL78" s="353" t="s">
        <v>165</v>
      </c>
      <c r="AM78" s="354" t="s">
        <v>163</v>
      </c>
      <c r="AN78" s="355">
        <v>0.5</v>
      </c>
      <c r="AO78" s="1535"/>
      <c r="AP78" s="367"/>
      <c r="AQ78" s="368"/>
      <c r="AR78" s="358">
        <f>ROUND(ROUND(ROUND(Q68*AD74,0)*$AI$20,0)*AN78,0)-AP76</f>
        <v>195</v>
      </c>
      <c r="AS78" s="268"/>
    </row>
    <row r="79" spans="1:45" ht="14.25">
      <c r="A79" s="229">
        <v>71</v>
      </c>
      <c r="B79" s="337">
        <v>8401</v>
      </c>
      <c r="C79" s="254" t="s">
        <v>2718</v>
      </c>
      <c r="D79" s="1542" t="s">
        <v>573</v>
      </c>
      <c r="E79" s="1543"/>
      <c r="F79" s="1544"/>
      <c r="G79" s="231" t="s">
        <v>574</v>
      </c>
      <c r="H79" s="232"/>
      <c r="I79" s="232"/>
      <c r="J79" s="314"/>
      <c r="K79" s="232" t="s">
        <v>181</v>
      </c>
      <c r="L79" s="232"/>
      <c r="M79" s="232"/>
      <c r="N79" s="232"/>
      <c r="O79" s="232"/>
      <c r="P79" s="232"/>
      <c r="Q79" s="382"/>
      <c r="R79" s="382"/>
      <c r="S79" s="232"/>
      <c r="T79" s="314"/>
      <c r="U79" s="231"/>
      <c r="V79" s="338"/>
      <c r="W79" s="338"/>
      <c r="X79" s="338"/>
      <c r="Y79" s="338"/>
      <c r="Z79" s="338"/>
      <c r="AA79" s="338"/>
      <c r="AB79" s="338"/>
      <c r="AC79" s="338"/>
      <c r="AD79" s="338"/>
      <c r="AE79" s="338"/>
      <c r="AF79" s="339"/>
      <c r="AG79" s="611"/>
      <c r="AH79" s="392"/>
      <c r="AI79" s="392"/>
      <c r="AJ79" s="393"/>
      <c r="AK79" s="340"/>
      <c r="AL79" s="338"/>
      <c r="AM79" s="334"/>
      <c r="AN79" s="383"/>
      <c r="AO79" s="383"/>
      <c r="AP79" s="383"/>
      <c r="AQ79" s="384"/>
      <c r="AR79" s="342">
        <f>ROUND(Q80*$AI$20,0)</f>
        <v>733</v>
      </c>
      <c r="AS79" s="268"/>
    </row>
    <row r="80" spans="1:45" ht="14.25">
      <c r="A80" s="229">
        <v>71</v>
      </c>
      <c r="B80" s="337">
        <v>8402</v>
      </c>
      <c r="C80" s="254" t="s">
        <v>2719</v>
      </c>
      <c r="D80" s="1545"/>
      <c r="E80" s="1546"/>
      <c r="F80" s="1547"/>
      <c r="G80" s="245"/>
      <c r="H80" s="208"/>
      <c r="I80" s="208"/>
      <c r="J80" s="385"/>
      <c r="K80" s="208" t="s">
        <v>2179</v>
      </c>
      <c r="L80" s="208"/>
      <c r="M80" s="208"/>
      <c r="N80" s="208"/>
      <c r="O80" s="208"/>
      <c r="P80" s="208"/>
      <c r="Q80" s="1538">
        <f>'26障害児入所施設(基本２)'!$Q$80</f>
        <v>1047</v>
      </c>
      <c r="R80" s="1538"/>
      <c r="S80" s="208" t="s">
        <v>18</v>
      </c>
      <c r="T80" s="385"/>
      <c r="U80" s="245"/>
      <c r="V80" s="344"/>
      <c r="W80" s="344"/>
      <c r="X80" s="344"/>
      <c r="Y80" s="344"/>
      <c r="Z80" s="344"/>
      <c r="AA80" s="344"/>
      <c r="AB80" s="344"/>
      <c r="AC80" s="344"/>
      <c r="AD80" s="344"/>
      <c r="AE80" s="344"/>
      <c r="AF80" s="345"/>
      <c r="AG80" s="379"/>
      <c r="AH80" s="344"/>
      <c r="AI80" s="344"/>
      <c r="AJ80" s="345"/>
      <c r="AK80" s="1539" t="s">
        <v>161</v>
      </c>
      <c r="AL80" s="346" t="s">
        <v>162</v>
      </c>
      <c r="AM80" s="347" t="s">
        <v>163</v>
      </c>
      <c r="AN80" s="348">
        <v>0.7</v>
      </c>
      <c r="AO80" s="348"/>
      <c r="AP80" s="348"/>
      <c r="AQ80" s="349"/>
      <c r="AR80" s="350">
        <f>ROUND(ROUND(Q80*$AI$20,0)*AN80,0)</f>
        <v>513</v>
      </c>
      <c r="AS80" s="268"/>
    </row>
    <row r="81" spans="1:45" ht="14.25">
      <c r="A81" s="243">
        <v>71</v>
      </c>
      <c r="B81" s="351" t="s">
        <v>2720</v>
      </c>
      <c r="C81" s="244" t="s">
        <v>2721</v>
      </c>
      <c r="D81" s="1545"/>
      <c r="E81" s="1546"/>
      <c r="F81" s="1547"/>
      <c r="G81" s="245"/>
      <c r="H81" s="208"/>
      <c r="I81" s="208"/>
      <c r="J81" s="388"/>
      <c r="K81" s="208"/>
      <c r="L81" s="301"/>
      <c r="M81" s="301"/>
      <c r="N81" s="301"/>
      <c r="O81" s="301"/>
      <c r="P81" s="301"/>
      <c r="Q81" s="352"/>
      <c r="R81" s="352"/>
      <c r="S81" s="208"/>
      <c r="T81" s="385"/>
      <c r="U81" s="245"/>
      <c r="V81" s="344"/>
      <c r="W81" s="344"/>
      <c r="X81" s="344"/>
      <c r="Y81" s="344"/>
      <c r="Z81" s="344"/>
      <c r="AA81" s="344"/>
      <c r="AB81" s="344"/>
      <c r="AC81" s="344"/>
      <c r="AD81" s="344"/>
      <c r="AE81" s="344"/>
      <c r="AF81" s="345"/>
      <c r="AG81" s="375"/>
      <c r="AH81" s="214"/>
      <c r="AI81" s="609"/>
      <c r="AJ81" s="610"/>
      <c r="AK81" s="1540"/>
      <c r="AL81" s="353" t="s">
        <v>165</v>
      </c>
      <c r="AM81" s="354" t="s">
        <v>163</v>
      </c>
      <c r="AN81" s="355">
        <v>0.5</v>
      </c>
      <c r="AO81" s="356"/>
      <c r="AP81" s="356"/>
      <c r="AQ81" s="395"/>
      <c r="AR81" s="358">
        <f>ROUND(ROUND(Q80*$AI$20,0)*AN81,0)</f>
        <v>367</v>
      </c>
      <c r="AS81" s="268"/>
    </row>
    <row r="82" spans="1:45" ht="14.25">
      <c r="A82" s="243">
        <v>71</v>
      </c>
      <c r="B82" s="351" t="s">
        <v>2722</v>
      </c>
      <c r="C82" s="244" t="s">
        <v>2723</v>
      </c>
      <c r="D82" s="1545"/>
      <c r="E82" s="1546"/>
      <c r="F82" s="1547"/>
      <c r="G82" s="245"/>
      <c r="H82" s="208"/>
      <c r="I82" s="208"/>
      <c r="J82" s="388"/>
      <c r="K82" s="208"/>
      <c r="L82" s="301"/>
      <c r="M82" s="301"/>
      <c r="N82" s="301"/>
      <c r="O82" s="301"/>
      <c r="P82" s="301"/>
      <c r="Q82" s="352"/>
      <c r="R82" s="352"/>
      <c r="S82" s="208"/>
      <c r="T82" s="385"/>
      <c r="U82" s="245"/>
      <c r="V82" s="344"/>
      <c r="W82" s="344"/>
      <c r="X82" s="344"/>
      <c r="Y82" s="344"/>
      <c r="Z82" s="344"/>
      <c r="AA82" s="344"/>
      <c r="AB82" s="344"/>
      <c r="AC82" s="344"/>
      <c r="AD82" s="344"/>
      <c r="AE82" s="344"/>
      <c r="AF82" s="345"/>
      <c r="AG82" s="375"/>
      <c r="AH82" s="214"/>
      <c r="AI82" s="609"/>
      <c r="AJ82" s="610"/>
      <c r="AK82" s="364"/>
      <c r="AL82" s="396"/>
      <c r="AM82" s="362"/>
      <c r="AN82" s="356"/>
      <c r="AO82" s="1533" t="s">
        <v>167</v>
      </c>
      <c r="AP82" s="362">
        <v>5</v>
      </c>
      <c r="AQ82" s="363" t="s">
        <v>168</v>
      </c>
      <c r="AR82" s="358">
        <f>ROUND(Q80*$AI$20,0)-AP82</f>
        <v>728</v>
      </c>
      <c r="AS82" s="268"/>
    </row>
    <row r="83" spans="1:45" ht="14.25">
      <c r="A83" s="243">
        <v>71</v>
      </c>
      <c r="B83" s="351" t="s">
        <v>2724</v>
      </c>
      <c r="C83" s="244" t="s">
        <v>2725</v>
      </c>
      <c r="D83" s="1545"/>
      <c r="E83" s="1546"/>
      <c r="F83" s="1547"/>
      <c r="G83" s="245"/>
      <c r="H83" s="208"/>
      <c r="I83" s="208"/>
      <c r="J83" s="388"/>
      <c r="K83" s="208"/>
      <c r="L83" s="301"/>
      <c r="M83" s="301"/>
      <c r="N83" s="301"/>
      <c r="O83" s="301"/>
      <c r="P83" s="301"/>
      <c r="Q83" s="352"/>
      <c r="R83" s="352"/>
      <c r="S83" s="208"/>
      <c r="T83" s="385"/>
      <c r="U83" s="245"/>
      <c r="V83" s="344"/>
      <c r="W83" s="344"/>
      <c r="X83" s="344"/>
      <c r="Y83" s="344"/>
      <c r="Z83" s="344"/>
      <c r="AA83" s="344"/>
      <c r="AB83" s="344"/>
      <c r="AC83" s="344"/>
      <c r="AD83" s="344"/>
      <c r="AE83" s="344"/>
      <c r="AF83" s="345"/>
      <c r="AG83" s="375"/>
      <c r="AH83" s="214"/>
      <c r="AI83" s="609"/>
      <c r="AJ83" s="610"/>
      <c r="AK83" s="1536" t="s">
        <v>161</v>
      </c>
      <c r="AL83" s="364" t="s">
        <v>162</v>
      </c>
      <c r="AM83" s="362" t="s">
        <v>163</v>
      </c>
      <c r="AN83" s="356">
        <v>0.7</v>
      </c>
      <c r="AO83" s="1534"/>
      <c r="AP83" s="365"/>
      <c r="AQ83" s="366"/>
      <c r="AR83" s="358">
        <f>ROUND(ROUND(Q80*$AI$20,0)*AN83,0)-AP82</f>
        <v>508</v>
      </c>
      <c r="AS83" s="268"/>
    </row>
    <row r="84" spans="1:45" ht="14.25">
      <c r="A84" s="243">
        <v>71</v>
      </c>
      <c r="B84" s="351" t="s">
        <v>2726</v>
      </c>
      <c r="C84" s="244" t="s">
        <v>2727</v>
      </c>
      <c r="D84" s="1545"/>
      <c r="E84" s="1546"/>
      <c r="F84" s="1547"/>
      <c r="G84" s="245"/>
      <c r="H84" s="208"/>
      <c r="I84" s="208"/>
      <c r="J84" s="388"/>
      <c r="K84" s="208"/>
      <c r="L84" s="301"/>
      <c r="M84" s="301"/>
      <c r="N84" s="301"/>
      <c r="O84" s="301"/>
      <c r="P84" s="301"/>
      <c r="Q84" s="352"/>
      <c r="R84" s="352"/>
      <c r="S84" s="208"/>
      <c r="T84" s="385"/>
      <c r="U84" s="245"/>
      <c r="V84" s="344"/>
      <c r="W84" s="344"/>
      <c r="X84" s="344"/>
      <c r="Y84" s="344"/>
      <c r="Z84" s="344"/>
      <c r="AA84" s="344"/>
      <c r="AB84" s="344"/>
      <c r="AC84" s="344"/>
      <c r="AD84" s="344"/>
      <c r="AE84" s="344"/>
      <c r="AF84" s="345"/>
      <c r="AG84" s="375"/>
      <c r="AH84" s="214"/>
      <c r="AI84" s="609"/>
      <c r="AJ84" s="610"/>
      <c r="AK84" s="1537"/>
      <c r="AL84" s="353" t="s">
        <v>165</v>
      </c>
      <c r="AM84" s="354" t="s">
        <v>163</v>
      </c>
      <c r="AN84" s="355">
        <v>0.5</v>
      </c>
      <c r="AO84" s="1535"/>
      <c r="AP84" s="367"/>
      <c r="AQ84" s="368"/>
      <c r="AR84" s="358">
        <f>ROUND(ROUND(Q80*$AI$20,0)*AN84,0)-AP82</f>
        <v>362</v>
      </c>
      <c r="AS84" s="268"/>
    </row>
    <row r="85" spans="1:45" ht="14.25">
      <c r="A85" s="229">
        <v>71</v>
      </c>
      <c r="B85" s="337">
        <v>8403</v>
      </c>
      <c r="C85" s="254" t="s">
        <v>2728</v>
      </c>
      <c r="D85" s="1545"/>
      <c r="E85" s="1546"/>
      <c r="F85" s="1547"/>
      <c r="G85" s="245"/>
      <c r="H85" s="208"/>
      <c r="I85" s="208"/>
      <c r="J85" s="385"/>
      <c r="K85" s="208"/>
      <c r="L85" s="208"/>
      <c r="M85" s="208"/>
      <c r="N85" s="208"/>
      <c r="O85" s="208"/>
      <c r="P85" s="208"/>
      <c r="Q85" s="386"/>
      <c r="R85" s="386"/>
      <c r="S85" s="301"/>
      <c r="T85" s="385"/>
      <c r="U85" s="369" t="s">
        <v>172</v>
      </c>
      <c r="V85" s="370"/>
      <c r="W85" s="370"/>
      <c r="X85" s="370"/>
      <c r="Y85" s="370"/>
      <c r="Z85" s="370"/>
      <c r="AA85" s="370"/>
      <c r="AB85" s="370"/>
      <c r="AC85" s="370"/>
      <c r="AD85" s="370"/>
      <c r="AE85" s="370"/>
      <c r="AF85" s="371"/>
      <c r="AG85" s="379"/>
      <c r="AH85" s="344"/>
      <c r="AI85" s="344"/>
      <c r="AJ85" s="345"/>
      <c r="AK85" s="369"/>
      <c r="AL85" s="370"/>
      <c r="AM85" s="372"/>
      <c r="AN85" s="373"/>
      <c r="AO85" s="373"/>
      <c r="AP85" s="373"/>
      <c r="AQ85" s="374"/>
      <c r="AR85" s="342">
        <f>ROUND(ROUND(Q80*AD86,0)*$AI$20,0)</f>
        <v>707</v>
      </c>
      <c r="AS85" s="268"/>
    </row>
    <row r="86" spans="1:45" ht="14.25">
      <c r="A86" s="229">
        <v>71</v>
      </c>
      <c r="B86" s="337">
        <v>8404</v>
      </c>
      <c r="C86" s="254" t="s">
        <v>2729</v>
      </c>
      <c r="D86" s="375"/>
      <c r="E86" s="278"/>
      <c r="F86" s="279"/>
      <c r="G86" s="245"/>
      <c r="H86" s="208"/>
      <c r="I86" s="208"/>
      <c r="J86" s="385"/>
      <c r="K86" s="301"/>
      <c r="L86" s="301"/>
      <c r="M86" s="301"/>
      <c r="N86" s="301"/>
      <c r="O86" s="301"/>
      <c r="P86" s="208"/>
      <c r="Q86" s="386"/>
      <c r="R86" s="386"/>
      <c r="S86" s="301"/>
      <c r="T86" s="385"/>
      <c r="U86" s="379" t="s">
        <v>174</v>
      </c>
      <c r="V86" s="344"/>
      <c r="W86" s="344"/>
      <c r="X86" s="344"/>
      <c r="Y86" s="344"/>
      <c r="Z86" s="344"/>
      <c r="AA86" s="344"/>
      <c r="AB86" s="344"/>
      <c r="AC86" s="214" t="s">
        <v>163</v>
      </c>
      <c r="AD86" s="1541">
        <v>0.96499999999999997</v>
      </c>
      <c r="AE86" s="1541"/>
      <c r="AF86" s="345"/>
      <c r="AG86" s="379"/>
      <c r="AH86" s="344"/>
      <c r="AI86" s="344"/>
      <c r="AJ86" s="345"/>
      <c r="AK86" s="1539" t="s">
        <v>161</v>
      </c>
      <c r="AL86" s="346" t="s">
        <v>162</v>
      </c>
      <c r="AM86" s="347" t="s">
        <v>163</v>
      </c>
      <c r="AN86" s="348">
        <v>0.7</v>
      </c>
      <c r="AO86" s="348"/>
      <c r="AP86" s="348"/>
      <c r="AQ86" s="349"/>
      <c r="AR86" s="350">
        <f>ROUND(ROUND(ROUND(Q80*AD86:AD86,0)*$AI$20,0)*AN86,0)</f>
        <v>495</v>
      </c>
      <c r="AS86" s="268"/>
    </row>
    <row r="87" spans="1:45" ht="14.25">
      <c r="A87" s="243">
        <v>71</v>
      </c>
      <c r="B87" s="351" t="s">
        <v>2730</v>
      </c>
      <c r="C87" s="244" t="s">
        <v>2731</v>
      </c>
      <c r="D87" s="375"/>
      <c r="E87" s="278"/>
      <c r="F87" s="279"/>
      <c r="G87" s="245"/>
      <c r="H87" s="208"/>
      <c r="I87" s="208"/>
      <c r="J87" s="388"/>
      <c r="K87" s="208"/>
      <c r="L87" s="301"/>
      <c r="M87" s="301"/>
      <c r="N87" s="301"/>
      <c r="O87" s="301"/>
      <c r="P87" s="301"/>
      <c r="Q87" s="352"/>
      <c r="R87" s="352"/>
      <c r="S87" s="208"/>
      <c r="T87" s="385"/>
      <c r="U87" s="245"/>
      <c r="V87" s="344"/>
      <c r="W87" s="344"/>
      <c r="X87" s="344"/>
      <c r="Y87" s="344"/>
      <c r="Z87" s="344"/>
      <c r="AA87" s="344"/>
      <c r="AB87" s="344"/>
      <c r="AC87" s="344"/>
      <c r="AD87" s="344"/>
      <c r="AE87" s="344"/>
      <c r="AF87" s="345"/>
      <c r="AG87" s="375"/>
      <c r="AH87" s="214"/>
      <c r="AI87" s="609"/>
      <c r="AJ87" s="610"/>
      <c r="AK87" s="1540"/>
      <c r="AL87" s="353" t="s">
        <v>165</v>
      </c>
      <c r="AM87" s="354" t="s">
        <v>163</v>
      </c>
      <c r="AN87" s="355">
        <v>0.5</v>
      </c>
      <c r="AO87" s="356"/>
      <c r="AP87" s="356"/>
      <c r="AQ87" s="395"/>
      <c r="AR87" s="358">
        <f>ROUND(ROUND(ROUND(Q80*AD86,0)*$AI$20,0)*AN87,0)</f>
        <v>354</v>
      </c>
      <c r="AS87" s="268"/>
    </row>
    <row r="88" spans="1:45" ht="14.25">
      <c r="A88" s="243">
        <v>71</v>
      </c>
      <c r="B88" s="351" t="s">
        <v>2732</v>
      </c>
      <c r="C88" s="244" t="s">
        <v>2733</v>
      </c>
      <c r="D88" s="375"/>
      <c r="E88" s="278"/>
      <c r="F88" s="279"/>
      <c r="G88" s="245"/>
      <c r="H88" s="208"/>
      <c r="I88" s="208"/>
      <c r="J88" s="388"/>
      <c r="K88" s="208"/>
      <c r="L88" s="301"/>
      <c r="M88" s="301"/>
      <c r="N88" s="301"/>
      <c r="O88" s="301"/>
      <c r="P88" s="301"/>
      <c r="Q88" s="352"/>
      <c r="R88" s="352"/>
      <c r="S88" s="208"/>
      <c r="T88" s="385"/>
      <c r="U88" s="245"/>
      <c r="V88" s="344"/>
      <c r="W88" s="344"/>
      <c r="X88" s="344"/>
      <c r="Y88" s="344"/>
      <c r="Z88" s="344"/>
      <c r="AA88" s="344"/>
      <c r="AB88" s="344"/>
      <c r="AC88" s="344"/>
      <c r="AD88" s="344"/>
      <c r="AE88" s="344"/>
      <c r="AF88" s="345"/>
      <c r="AG88" s="375"/>
      <c r="AH88" s="214"/>
      <c r="AI88" s="609"/>
      <c r="AJ88" s="610"/>
      <c r="AK88" s="364"/>
      <c r="AL88" s="396"/>
      <c r="AM88" s="362"/>
      <c r="AN88" s="356"/>
      <c r="AO88" s="1533" t="s">
        <v>167</v>
      </c>
      <c r="AP88" s="362">
        <v>5</v>
      </c>
      <c r="AQ88" s="363" t="s">
        <v>168</v>
      </c>
      <c r="AR88" s="358">
        <f>ROUND(ROUND(Q80*AD86,0)*$AI$20,0)-AP88</f>
        <v>702</v>
      </c>
      <c r="AS88" s="268"/>
    </row>
    <row r="89" spans="1:45" ht="14.25">
      <c r="A89" s="243">
        <v>71</v>
      </c>
      <c r="B89" s="351" t="s">
        <v>2734</v>
      </c>
      <c r="C89" s="244" t="s">
        <v>2735</v>
      </c>
      <c r="D89" s="375"/>
      <c r="E89" s="278"/>
      <c r="F89" s="279"/>
      <c r="G89" s="245"/>
      <c r="H89" s="208"/>
      <c r="I89" s="208"/>
      <c r="J89" s="388"/>
      <c r="K89" s="208"/>
      <c r="L89" s="301"/>
      <c r="M89" s="301"/>
      <c r="N89" s="301"/>
      <c r="O89" s="301"/>
      <c r="P89" s="301"/>
      <c r="Q89" s="352"/>
      <c r="R89" s="352"/>
      <c r="S89" s="208"/>
      <c r="T89" s="385"/>
      <c r="U89" s="245"/>
      <c r="V89" s="344"/>
      <c r="W89" s="344"/>
      <c r="X89" s="344"/>
      <c r="Y89" s="344"/>
      <c r="Z89" s="344"/>
      <c r="AA89" s="344"/>
      <c r="AB89" s="344"/>
      <c r="AC89" s="344"/>
      <c r="AD89" s="344"/>
      <c r="AE89" s="344"/>
      <c r="AF89" s="345"/>
      <c r="AG89" s="375"/>
      <c r="AH89" s="214"/>
      <c r="AI89" s="609"/>
      <c r="AJ89" s="610"/>
      <c r="AK89" s="1536" t="s">
        <v>161</v>
      </c>
      <c r="AL89" s="364" t="s">
        <v>162</v>
      </c>
      <c r="AM89" s="362" t="s">
        <v>163</v>
      </c>
      <c r="AN89" s="356">
        <v>0.7</v>
      </c>
      <c r="AO89" s="1534"/>
      <c r="AP89" s="365"/>
      <c r="AQ89" s="366"/>
      <c r="AR89" s="358">
        <f>ROUND(ROUND(ROUND(Q80*AD86,0)*$AI$20,0)*AN89,0)-AP88</f>
        <v>490</v>
      </c>
      <c r="AS89" s="268"/>
    </row>
    <row r="90" spans="1:45" ht="14.25">
      <c r="A90" s="243">
        <v>71</v>
      </c>
      <c r="B90" s="351" t="s">
        <v>2736</v>
      </c>
      <c r="C90" s="244" t="s">
        <v>2737</v>
      </c>
      <c r="D90" s="375"/>
      <c r="E90" s="278"/>
      <c r="F90" s="279"/>
      <c r="G90" s="245"/>
      <c r="H90" s="208"/>
      <c r="I90" s="208"/>
      <c r="J90" s="388"/>
      <c r="K90" s="208"/>
      <c r="L90" s="301"/>
      <c r="M90" s="301"/>
      <c r="N90" s="301"/>
      <c r="O90" s="301"/>
      <c r="P90" s="301"/>
      <c r="Q90" s="352"/>
      <c r="R90" s="352"/>
      <c r="S90" s="208"/>
      <c r="T90" s="385"/>
      <c r="U90" s="245"/>
      <c r="V90" s="344"/>
      <c r="W90" s="344"/>
      <c r="X90" s="344"/>
      <c r="Y90" s="344"/>
      <c r="Z90" s="344"/>
      <c r="AA90" s="344"/>
      <c r="AB90" s="344"/>
      <c r="AC90" s="344"/>
      <c r="AD90" s="344"/>
      <c r="AE90" s="344"/>
      <c r="AF90" s="345"/>
      <c r="AG90" s="375"/>
      <c r="AH90" s="214"/>
      <c r="AI90" s="609"/>
      <c r="AJ90" s="610"/>
      <c r="AK90" s="1537"/>
      <c r="AL90" s="353" t="s">
        <v>165</v>
      </c>
      <c r="AM90" s="354" t="s">
        <v>163</v>
      </c>
      <c r="AN90" s="355">
        <v>0.5</v>
      </c>
      <c r="AO90" s="1535"/>
      <c r="AP90" s="367"/>
      <c r="AQ90" s="368"/>
      <c r="AR90" s="358">
        <f>ROUND(ROUND(ROUND(Q80*AD86,0)*$AI$20,0)*AN90,0)-AP88</f>
        <v>349</v>
      </c>
      <c r="AS90" s="268"/>
    </row>
    <row r="91" spans="1:45" ht="14.25">
      <c r="A91" s="229">
        <v>71</v>
      </c>
      <c r="B91" s="337">
        <v>8405</v>
      </c>
      <c r="C91" s="254" t="s">
        <v>2738</v>
      </c>
      <c r="D91" s="375"/>
      <c r="E91" s="278"/>
      <c r="F91" s="279"/>
      <c r="G91" s="245"/>
      <c r="H91" s="208"/>
      <c r="I91" s="208"/>
      <c r="J91" s="388"/>
      <c r="K91" s="231" t="s">
        <v>587</v>
      </c>
      <c r="L91" s="334"/>
      <c r="M91" s="334"/>
      <c r="N91" s="334"/>
      <c r="O91" s="334"/>
      <c r="P91" s="334"/>
      <c r="Q91" s="389"/>
      <c r="R91" s="389"/>
      <c r="S91" s="232"/>
      <c r="T91" s="314"/>
      <c r="U91" s="231"/>
      <c r="V91" s="338"/>
      <c r="W91" s="338"/>
      <c r="X91" s="338"/>
      <c r="Y91" s="338"/>
      <c r="Z91" s="338"/>
      <c r="AA91" s="338"/>
      <c r="AB91" s="338"/>
      <c r="AC91" s="338"/>
      <c r="AD91" s="338"/>
      <c r="AE91" s="338"/>
      <c r="AF91" s="339"/>
      <c r="AG91" s="611"/>
      <c r="AH91" s="392"/>
      <c r="AI91" s="392"/>
      <c r="AJ91" s="393"/>
      <c r="AK91" s="340"/>
      <c r="AL91" s="338"/>
      <c r="AM91" s="334"/>
      <c r="AN91" s="383"/>
      <c r="AO91" s="383"/>
      <c r="AP91" s="383"/>
      <c r="AQ91" s="384"/>
      <c r="AR91" s="342">
        <f>ROUND(Q92*$AI$20,0)</f>
        <v>581</v>
      </c>
      <c r="AS91" s="268"/>
    </row>
    <row r="92" spans="1:45" ht="14.25">
      <c r="A92" s="229">
        <v>71</v>
      </c>
      <c r="B92" s="337">
        <v>8406</v>
      </c>
      <c r="C92" s="254" t="s">
        <v>2739</v>
      </c>
      <c r="D92" s="375"/>
      <c r="E92" s="278"/>
      <c r="F92" s="279"/>
      <c r="G92" s="245"/>
      <c r="H92" s="208"/>
      <c r="I92" s="208"/>
      <c r="J92" s="388"/>
      <c r="K92" s="343"/>
      <c r="L92" s="301"/>
      <c r="M92" s="301"/>
      <c r="N92" s="301"/>
      <c r="O92" s="301"/>
      <c r="P92" s="301"/>
      <c r="Q92" s="1538">
        <f>'26障害児入所施設(基本２)'!$Q$92</f>
        <v>830</v>
      </c>
      <c r="R92" s="1538"/>
      <c r="S92" s="208" t="s">
        <v>18</v>
      </c>
      <c r="T92" s="385"/>
      <c r="U92" s="245"/>
      <c r="V92" s="344"/>
      <c r="W92" s="344"/>
      <c r="X92" s="344"/>
      <c r="Y92" s="344"/>
      <c r="Z92" s="344"/>
      <c r="AA92" s="344"/>
      <c r="AB92" s="344"/>
      <c r="AC92" s="344"/>
      <c r="AD92" s="344"/>
      <c r="AE92" s="344"/>
      <c r="AF92" s="345"/>
      <c r="AG92" s="379"/>
      <c r="AH92" s="344"/>
      <c r="AI92" s="344"/>
      <c r="AJ92" s="345"/>
      <c r="AK92" s="1539" t="s">
        <v>161</v>
      </c>
      <c r="AL92" s="346" t="s">
        <v>162</v>
      </c>
      <c r="AM92" s="347" t="s">
        <v>163</v>
      </c>
      <c r="AN92" s="348">
        <v>0.7</v>
      </c>
      <c r="AO92" s="348"/>
      <c r="AP92" s="348"/>
      <c r="AQ92" s="349"/>
      <c r="AR92" s="350">
        <f>ROUND(ROUND(Q92*$AI$20,0)*AN92,0)</f>
        <v>407</v>
      </c>
      <c r="AS92" s="268"/>
    </row>
    <row r="93" spans="1:45" ht="14.25">
      <c r="A93" s="243">
        <v>71</v>
      </c>
      <c r="B93" s="351" t="s">
        <v>2740</v>
      </c>
      <c r="C93" s="244" t="s">
        <v>2741</v>
      </c>
      <c r="D93" s="375"/>
      <c r="E93" s="278"/>
      <c r="F93" s="279"/>
      <c r="G93" s="245"/>
      <c r="H93" s="208"/>
      <c r="I93" s="208"/>
      <c r="J93" s="388"/>
      <c r="K93" s="245"/>
      <c r="L93" s="301"/>
      <c r="M93" s="301"/>
      <c r="N93" s="301"/>
      <c r="O93" s="301"/>
      <c r="P93" s="301"/>
      <c r="Q93" s="352"/>
      <c r="R93" s="352"/>
      <c r="S93" s="208"/>
      <c r="T93" s="385"/>
      <c r="U93" s="245"/>
      <c r="V93" s="344"/>
      <c r="W93" s="344"/>
      <c r="X93" s="344"/>
      <c r="Y93" s="344"/>
      <c r="Z93" s="344"/>
      <c r="AA93" s="344"/>
      <c r="AB93" s="344"/>
      <c r="AC93" s="344"/>
      <c r="AD93" s="344"/>
      <c r="AE93" s="344"/>
      <c r="AF93" s="345"/>
      <c r="AG93" s="375"/>
      <c r="AH93" s="214"/>
      <c r="AI93" s="609"/>
      <c r="AJ93" s="610"/>
      <c r="AK93" s="1540"/>
      <c r="AL93" s="353" t="s">
        <v>165</v>
      </c>
      <c r="AM93" s="354" t="s">
        <v>163</v>
      </c>
      <c r="AN93" s="355">
        <v>0.5</v>
      </c>
      <c r="AO93" s="356"/>
      <c r="AP93" s="356"/>
      <c r="AQ93" s="395"/>
      <c r="AR93" s="358">
        <f>ROUND(ROUND(Q92*$AI$20,0)*AN93,0)</f>
        <v>291</v>
      </c>
      <c r="AS93" s="268"/>
    </row>
    <row r="94" spans="1:45" ht="14.25">
      <c r="A94" s="243">
        <v>71</v>
      </c>
      <c r="B94" s="351" t="s">
        <v>2742</v>
      </c>
      <c r="C94" s="244" t="s">
        <v>2743</v>
      </c>
      <c r="D94" s="375"/>
      <c r="E94" s="278"/>
      <c r="F94" s="279"/>
      <c r="G94" s="245"/>
      <c r="H94" s="208"/>
      <c r="I94" s="208"/>
      <c r="J94" s="388"/>
      <c r="K94" s="245"/>
      <c r="L94" s="301"/>
      <c r="M94" s="301"/>
      <c r="N94" s="301"/>
      <c r="O94" s="301"/>
      <c r="P94" s="301"/>
      <c r="Q94" s="352"/>
      <c r="R94" s="352"/>
      <c r="S94" s="208"/>
      <c r="T94" s="385"/>
      <c r="U94" s="245"/>
      <c r="V94" s="344"/>
      <c r="W94" s="344"/>
      <c r="X94" s="344"/>
      <c r="Y94" s="344"/>
      <c r="Z94" s="344"/>
      <c r="AA94" s="344"/>
      <c r="AB94" s="344"/>
      <c r="AC94" s="344"/>
      <c r="AD94" s="344"/>
      <c r="AE94" s="344"/>
      <c r="AF94" s="345"/>
      <c r="AG94" s="375"/>
      <c r="AH94" s="214"/>
      <c r="AI94" s="609"/>
      <c r="AJ94" s="610"/>
      <c r="AK94" s="364"/>
      <c r="AL94" s="396"/>
      <c r="AM94" s="362"/>
      <c r="AN94" s="356"/>
      <c r="AO94" s="1533" t="s">
        <v>167</v>
      </c>
      <c r="AP94" s="362">
        <v>5</v>
      </c>
      <c r="AQ94" s="363" t="s">
        <v>168</v>
      </c>
      <c r="AR94" s="358">
        <f>ROUND(Q92*$AI$20,0)-AP94</f>
        <v>576</v>
      </c>
      <c r="AS94" s="268"/>
    </row>
    <row r="95" spans="1:45" ht="14.25">
      <c r="A95" s="243">
        <v>71</v>
      </c>
      <c r="B95" s="351" t="s">
        <v>2744</v>
      </c>
      <c r="C95" s="244" t="s">
        <v>2745</v>
      </c>
      <c r="D95" s="375"/>
      <c r="E95" s="278"/>
      <c r="F95" s="279"/>
      <c r="G95" s="245"/>
      <c r="H95" s="208"/>
      <c r="I95" s="208"/>
      <c r="J95" s="388"/>
      <c r="K95" s="245"/>
      <c r="L95" s="301"/>
      <c r="M95" s="301"/>
      <c r="N95" s="301"/>
      <c r="O95" s="301"/>
      <c r="P95" s="301"/>
      <c r="Q95" s="352"/>
      <c r="R95" s="352"/>
      <c r="S95" s="208"/>
      <c r="T95" s="385"/>
      <c r="U95" s="245"/>
      <c r="V95" s="344"/>
      <c r="W95" s="344"/>
      <c r="X95" s="344"/>
      <c r="Y95" s="344"/>
      <c r="Z95" s="344"/>
      <c r="AA95" s="344"/>
      <c r="AB95" s="344"/>
      <c r="AC95" s="344"/>
      <c r="AD95" s="344"/>
      <c r="AE95" s="344"/>
      <c r="AF95" s="345"/>
      <c r="AG95" s="375"/>
      <c r="AH95" s="214"/>
      <c r="AI95" s="609"/>
      <c r="AJ95" s="610"/>
      <c r="AK95" s="1536" t="s">
        <v>161</v>
      </c>
      <c r="AL95" s="364" t="s">
        <v>162</v>
      </c>
      <c r="AM95" s="362" t="s">
        <v>163</v>
      </c>
      <c r="AN95" s="356">
        <v>0.7</v>
      </c>
      <c r="AO95" s="1534"/>
      <c r="AP95" s="365"/>
      <c r="AQ95" s="366"/>
      <c r="AR95" s="358">
        <f>ROUND(ROUND(Q92*$AI$20,0)*AN95,0)-AP94</f>
        <v>402</v>
      </c>
      <c r="AS95" s="268"/>
    </row>
    <row r="96" spans="1:45" ht="14.25">
      <c r="A96" s="243">
        <v>71</v>
      </c>
      <c r="B96" s="351" t="s">
        <v>2746</v>
      </c>
      <c r="C96" s="244" t="s">
        <v>2747</v>
      </c>
      <c r="D96" s="375"/>
      <c r="E96" s="278"/>
      <c r="F96" s="279"/>
      <c r="G96" s="245"/>
      <c r="H96" s="208"/>
      <c r="I96" s="208"/>
      <c r="J96" s="388"/>
      <c r="K96" s="245"/>
      <c r="L96" s="301"/>
      <c r="M96" s="301"/>
      <c r="N96" s="301"/>
      <c r="O96" s="301"/>
      <c r="P96" s="301"/>
      <c r="Q96" s="352"/>
      <c r="R96" s="352"/>
      <c r="S96" s="208"/>
      <c r="T96" s="385"/>
      <c r="U96" s="281"/>
      <c r="V96" s="380"/>
      <c r="W96" s="380"/>
      <c r="X96" s="380"/>
      <c r="Y96" s="380"/>
      <c r="Z96" s="380"/>
      <c r="AA96" s="380"/>
      <c r="AB96" s="380"/>
      <c r="AC96" s="380"/>
      <c r="AD96" s="380"/>
      <c r="AE96" s="380"/>
      <c r="AF96" s="381"/>
      <c r="AG96" s="375"/>
      <c r="AH96" s="214"/>
      <c r="AI96" s="609"/>
      <c r="AJ96" s="610"/>
      <c r="AK96" s="1537"/>
      <c r="AL96" s="353" t="s">
        <v>165</v>
      </c>
      <c r="AM96" s="354" t="s">
        <v>163</v>
      </c>
      <c r="AN96" s="355">
        <v>0.5</v>
      </c>
      <c r="AO96" s="1535"/>
      <c r="AP96" s="367"/>
      <c r="AQ96" s="368"/>
      <c r="AR96" s="358">
        <f>ROUND(ROUND(Q92*$AI$20,0)*AN96,0)-AP94</f>
        <v>286</v>
      </c>
      <c r="AS96" s="268"/>
    </row>
    <row r="97" spans="1:45" ht="14.25">
      <c r="A97" s="229">
        <v>71</v>
      </c>
      <c r="B97" s="337">
        <v>8407</v>
      </c>
      <c r="C97" s="254" t="s">
        <v>2748</v>
      </c>
      <c r="D97" s="375"/>
      <c r="E97" s="278"/>
      <c r="F97" s="279"/>
      <c r="G97" s="245"/>
      <c r="H97" s="208"/>
      <c r="I97" s="208"/>
      <c r="J97" s="388"/>
      <c r="K97" s="343"/>
      <c r="L97" s="301"/>
      <c r="M97" s="301"/>
      <c r="N97" s="301"/>
      <c r="O97" s="301"/>
      <c r="P97" s="301"/>
      <c r="Q97" s="352"/>
      <c r="R97" s="352"/>
      <c r="S97" s="208"/>
      <c r="T97" s="385"/>
      <c r="U97" s="379" t="s">
        <v>172</v>
      </c>
      <c r="V97" s="344"/>
      <c r="W97" s="344"/>
      <c r="X97" s="344"/>
      <c r="Y97" s="344"/>
      <c r="Z97" s="344"/>
      <c r="AA97" s="344"/>
      <c r="AB97" s="344"/>
      <c r="AC97" s="344"/>
      <c r="AD97" s="344"/>
      <c r="AE97" s="344"/>
      <c r="AF97" s="345"/>
      <c r="AG97" s="379"/>
      <c r="AH97" s="344"/>
      <c r="AI97" s="344"/>
      <c r="AJ97" s="345"/>
      <c r="AK97" s="369"/>
      <c r="AL97" s="370"/>
      <c r="AM97" s="372"/>
      <c r="AN97" s="373"/>
      <c r="AO97" s="373"/>
      <c r="AP97" s="373"/>
      <c r="AQ97" s="374"/>
      <c r="AR97" s="342">
        <f>ROUND(ROUND(Q92*AD98,0)*$AI$20,0)</f>
        <v>561</v>
      </c>
      <c r="AS97" s="268"/>
    </row>
    <row r="98" spans="1:45" ht="14.25">
      <c r="A98" s="229">
        <v>71</v>
      </c>
      <c r="B98" s="337">
        <v>8408</v>
      </c>
      <c r="C98" s="254" t="s">
        <v>2749</v>
      </c>
      <c r="D98" s="375"/>
      <c r="E98" s="278"/>
      <c r="F98" s="279"/>
      <c r="G98" s="245"/>
      <c r="H98" s="208"/>
      <c r="I98" s="208"/>
      <c r="J98" s="388"/>
      <c r="K98" s="343"/>
      <c r="L98" s="301"/>
      <c r="M98" s="301"/>
      <c r="N98" s="301"/>
      <c r="O98" s="301"/>
      <c r="P98" s="301"/>
      <c r="Q98" s="352"/>
      <c r="R98" s="352"/>
      <c r="S98" s="208"/>
      <c r="T98" s="385"/>
      <c r="U98" s="379" t="s">
        <v>174</v>
      </c>
      <c r="V98" s="344"/>
      <c r="W98" s="344"/>
      <c r="X98" s="344"/>
      <c r="Y98" s="344"/>
      <c r="Z98" s="344"/>
      <c r="AA98" s="344"/>
      <c r="AB98" s="344"/>
      <c r="AC98" s="214" t="s">
        <v>163</v>
      </c>
      <c r="AD98" s="1541">
        <v>0.96499999999999997</v>
      </c>
      <c r="AE98" s="1541"/>
      <c r="AF98" s="345"/>
      <c r="AG98" s="379"/>
      <c r="AH98" s="344"/>
      <c r="AI98" s="344"/>
      <c r="AJ98" s="345"/>
      <c r="AK98" s="1539" t="s">
        <v>161</v>
      </c>
      <c r="AL98" s="346" t="s">
        <v>162</v>
      </c>
      <c r="AM98" s="347" t="s">
        <v>163</v>
      </c>
      <c r="AN98" s="348">
        <v>0.7</v>
      </c>
      <c r="AO98" s="348"/>
      <c r="AP98" s="348"/>
      <c r="AQ98" s="349"/>
      <c r="AR98" s="350">
        <f>ROUND(ROUND(ROUND(Q92*AD98:AD98,0)*$AI$20,0)*AN98,0)</f>
        <v>393</v>
      </c>
      <c r="AS98" s="268"/>
    </row>
    <row r="99" spans="1:45" ht="14.25">
      <c r="A99" s="243">
        <v>71</v>
      </c>
      <c r="B99" s="351" t="s">
        <v>2750</v>
      </c>
      <c r="C99" s="244" t="s">
        <v>2751</v>
      </c>
      <c r="D99" s="375"/>
      <c r="E99" s="278"/>
      <c r="F99" s="279"/>
      <c r="G99" s="245"/>
      <c r="H99" s="208"/>
      <c r="I99" s="208"/>
      <c r="J99" s="388"/>
      <c r="K99" s="245"/>
      <c r="L99" s="301"/>
      <c r="M99" s="301"/>
      <c r="N99" s="301"/>
      <c r="O99" s="301"/>
      <c r="P99" s="301"/>
      <c r="Q99" s="352"/>
      <c r="R99" s="352"/>
      <c r="S99" s="208"/>
      <c r="T99" s="385"/>
      <c r="U99" s="245"/>
      <c r="V99" s="344"/>
      <c r="W99" s="344"/>
      <c r="X99" s="344"/>
      <c r="Y99" s="344"/>
      <c r="Z99" s="344"/>
      <c r="AA99" s="344"/>
      <c r="AB99" s="344"/>
      <c r="AC99" s="344"/>
      <c r="AD99" s="344"/>
      <c r="AE99" s="344"/>
      <c r="AF99" s="345"/>
      <c r="AG99" s="375"/>
      <c r="AH99" s="214"/>
      <c r="AI99" s="609"/>
      <c r="AJ99" s="610"/>
      <c r="AK99" s="1540"/>
      <c r="AL99" s="353" t="s">
        <v>165</v>
      </c>
      <c r="AM99" s="354" t="s">
        <v>163</v>
      </c>
      <c r="AN99" s="355">
        <v>0.5</v>
      </c>
      <c r="AO99" s="356"/>
      <c r="AP99" s="356"/>
      <c r="AQ99" s="395"/>
      <c r="AR99" s="358">
        <f>ROUND(ROUND(ROUND(Q92*AD98,0)*$AI$20,0)*AN99,0)</f>
        <v>281</v>
      </c>
      <c r="AS99" s="268"/>
    </row>
    <row r="100" spans="1:45" ht="14.25">
      <c r="A100" s="243">
        <v>71</v>
      </c>
      <c r="B100" s="351" t="s">
        <v>2752</v>
      </c>
      <c r="C100" s="244" t="s">
        <v>2753</v>
      </c>
      <c r="D100" s="375"/>
      <c r="E100" s="278"/>
      <c r="F100" s="279"/>
      <c r="G100" s="245"/>
      <c r="H100" s="208"/>
      <c r="I100" s="208"/>
      <c r="J100" s="388"/>
      <c r="K100" s="245"/>
      <c r="L100" s="301"/>
      <c r="M100" s="301"/>
      <c r="N100" s="301"/>
      <c r="O100" s="301"/>
      <c r="P100" s="301"/>
      <c r="Q100" s="352"/>
      <c r="R100" s="352"/>
      <c r="S100" s="208"/>
      <c r="T100" s="385"/>
      <c r="U100" s="245"/>
      <c r="V100" s="344"/>
      <c r="W100" s="344"/>
      <c r="X100" s="344"/>
      <c r="Y100" s="344"/>
      <c r="Z100" s="344"/>
      <c r="AA100" s="344"/>
      <c r="AB100" s="344"/>
      <c r="AC100" s="344"/>
      <c r="AD100" s="344"/>
      <c r="AE100" s="344"/>
      <c r="AF100" s="345"/>
      <c r="AG100" s="375"/>
      <c r="AH100" s="214"/>
      <c r="AI100" s="609"/>
      <c r="AJ100" s="610"/>
      <c r="AK100" s="364"/>
      <c r="AL100" s="396"/>
      <c r="AM100" s="362"/>
      <c r="AN100" s="356"/>
      <c r="AO100" s="1533" t="s">
        <v>167</v>
      </c>
      <c r="AP100" s="362">
        <v>5</v>
      </c>
      <c r="AQ100" s="363" t="s">
        <v>168</v>
      </c>
      <c r="AR100" s="358">
        <f>ROUND(ROUND(Q92*AD98,0)*$AI$20,0)-AP100</f>
        <v>556</v>
      </c>
      <c r="AS100" s="268"/>
    </row>
    <row r="101" spans="1:45" ht="14.25">
      <c r="A101" s="243">
        <v>71</v>
      </c>
      <c r="B101" s="351" t="s">
        <v>2754</v>
      </c>
      <c r="C101" s="244" t="s">
        <v>2755</v>
      </c>
      <c r="D101" s="375"/>
      <c r="E101" s="278"/>
      <c r="F101" s="279"/>
      <c r="G101" s="245"/>
      <c r="H101" s="208"/>
      <c r="I101" s="208"/>
      <c r="J101" s="388"/>
      <c r="K101" s="245"/>
      <c r="L101" s="301"/>
      <c r="M101" s="301"/>
      <c r="N101" s="301"/>
      <c r="O101" s="301"/>
      <c r="P101" s="301"/>
      <c r="Q101" s="352"/>
      <c r="R101" s="352"/>
      <c r="S101" s="208"/>
      <c r="T101" s="385"/>
      <c r="U101" s="245"/>
      <c r="V101" s="344"/>
      <c r="W101" s="344"/>
      <c r="X101" s="344"/>
      <c r="Y101" s="344"/>
      <c r="Z101" s="344"/>
      <c r="AA101" s="344"/>
      <c r="AB101" s="344"/>
      <c r="AC101" s="344"/>
      <c r="AD101" s="344"/>
      <c r="AE101" s="344"/>
      <c r="AF101" s="345"/>
      <c r="AG101" s="375"/>
      <c r="AH101" s="214"/>
      <c r="AI101" s="609"/>
      <c r="AJ101" s="610"/>
      <c r="AK101" s="1536" t="s">
        <v>161</v>
      </c>
      <c r="AL101" s="364" t="s">
        <v>162</v>
      </c>
      <c r="AM101" s="362" t="s">
        <v>163</v>
      </c>
      <c r="AN101" s="356">
        <v>0.7</v>
      </c>
      <c r="AO101" s="1534"/>
      <c r="AP101" s="365"/>
      <c r="AQ101" s="366"/>
      <c r="AR101" s="358">
        <f>ROUND(ROUND(ROUND(Q92*AD98,0)*$AI$20,0)*AN101,0)-AP100</f>
        <v>388</v>
      </c>
      <c r="AS101" s="268"/>
    </row>
    <row r="102" spans="1:45" ht="14.25">
      <c r="A102" s="243">
        <v>71</v>
      </c>
      <c r="B102" s="351" t="s">
        <v>2756</v>
      </c>
      <c r="C102" s="244" t="s">
        <v>2757</v>
      </c>
      <c r="D102" s="375"/>
      <c r="E102" s="278"/>
      <c r="F102" s="279"/>
      <c r="G102" s="245"/>
      <c r="H102" s="208"/>
      <c r="I102" s="208"/>
      <c r="J102" s="388"/>
      <c r="K102" s="281"/>
      <c r="L102" s="304"/>
      <c r="M102" s="304"/>
      <c r="N102" s="304"/>
      <c r="O102" s="304"/>
      <c r="P102" s="304"/>
      <c r="Q102" s="387"/>
      <c r="R102" s="387"/>
      <c r="S102" s="216"/>
      <c r="T102" s="226"/>
      <c r="U102" s="281"/>
      <c r="V102" s="380"/>
      <c r="W102" s="380"/>
      <c r="X102" s="380"/>
      <c r="Y102" s="380"/>
      <c r="Z102" s="380"/>
      <c r="AA102" s="380"/>
      <c r="AB102" s="380"/>
      <c r="AC102" s="380"/>
      <c r="AD102" s="380"/>
      <c r="AE102" s="380"/>
      <c r="AF102" s="381"/>
      <c r="AG102" s="375"/>
      <c r="AH102" s="214"/>
      <c r="AI102" s="609"/>
      <c r="AJ102" s="610"/>
      <c r="AK102" s="1537"/>
      <c r="AL102" s="353" t="s">
        <v>165</v>
      </c>
      <c r="AM102" s="354" t="s">
        <v>163</v>
      </c>
      <c r="AN102" s="355">
        <v>0.5</v>
      </c>
      <c r="AO102" s="1535"/>
      <c r="AP102" s="367"/>
      <c r="AQ102" s="368"/>
      <c r="AR102" s="358">
        <f>ROUND(ROUND(ROUND(Q92*AD98,0)*$AI$20,0)*AN102,0)-AP100</f>
        <v>276</v>
      </c>
      <c r="AS102" s="268"/>
    </row>
    <row r="103" spans="1:45" ht="14.25">
      <c r="A103" s="229">
        <v>71</v>
      </c>
      <c r="B103" s="337">
        <v>8411</v>
      </c>
      <c r="C103" s="254" t="s">
        <v>2758</v>
      </c>
      <c r="D103" s="375"/>
      <c r="E103" s="278"/>
      <c r="F103" s="279"/>
      <c r="G103" s="1542" t="s">
        <v>600</v>
      </c>
      <c r="H103" s="1543"/>
      <c r="I103" s="1543"/>
      <c r="J103" s="1544"/>
      <c r="K103" s="232" t="s">
        <v>181</v>
      </c>
      <c r="L103" s="232"/>
      <c r="M103" s="232"/>
      <c r="N103" s="232"/>
      <c r="O103" s="232"/>
      <c r="P103" s="232"/>
      <c r="Q103" s="382"/>
      <c r="R103" s="382"/>
      <c r="S103" s="232"/>
      <c r="T103" s="314"/>
      <c r="U103" s="231"/>
      <c r="V103" s="338"/>
      <c r="W103" s="338"/>
      <c r="X103" s="338"/>
      <c r="Y103" s="338"/>
      <c r="Z103" s="338"/>
      <c r="AA103" s="338"/>
      <c r="AB103" s="338"/>
      <c r="AC103" s="338"/>
      <c r="AD103" s="338"/>
      <c r="AE103" s="338"/>
      <c r="AF103" s="339"/>
      <c r="AG103" s="611"/>
      <c r="AH103" s="392"/>
      <c r="AI103" s="392"/>
      <c r="AJ103" s="393"/>
      <c r="AK103" s="340"/>
      <c r="AL103" s="338"/>
      <c r="AM103" s="334"/>
      <c r="AN103" s="383"/>
      <c r="AO103" s="383"/>
      <c r="AP103" s="383"/>
      <c r="AQ103" s="384"/>
      <c r="AR103" s="342">
        <f>ROUND(Q104*$AI$20,0)</f>
        <v>533</v>
      </c>
      <c r="AS103" s="268"/>
    </row>
    <row r="104" spans="1:45" ht="14.25">
      <c r="A104" s="229">
        <v>71</v>
      </c>
      <c r="B104" s="337">
        <v>8412</v>
      </c>
      <c r="C104" s="254" t="s">
        <v>2759</v>
      </c>
      <c r="D104" s="375"/>
      <c r="E104" s="278"/>
      <c r="F104" s="279"/>
      <c r="G104" s="1545"/>
      <c r="H104" s="1546"/>
      <c r="I104" s="1546"/>
      <c r="J104" s="1547"/>
      <c r="K104" s="208" t="s">
        <v>2179</v>
      </c>
      <c r="L104" s="208"/>
      <c r="M104" s="208"/>
      <c r="N104" s="208"/>
      <c r="O104" s="208"/>
      <c r="P104" s="208"/>
      <c r="Q104" s="1538">
        <f>'26障害児入所施設(基本２)'!$Q$104</f>
        <v>761</v>
      </c>
      <c r="R104" s="1538"/>
      <c r="S104" s="208" t="s">
        <v>18</v>
      </c>
      <c r="T104" s="385"/>
      <c r="U104" s="245"/>
      <c r="V104" s="344"/>
      <c r="W104" s="344"/>
      <c r="X104" s="344"/>
      <c r="Y104" s="344"/>
      <c r="Z104" s="344"/>
      <c r="AA104" s="344"/>
      <c r="AB104" s="344"/>
      <c r="AC104" s="344"/>
      <c r="AD104" s="344"/>
      <c r="AE104" s="344"/>
      <c r="AF104" s="345"/>
      <c r="AG104" s="379"/>
      <c r="AH104" s="344"/>
      <c r="AI104" s="344"/>
      <c r="AJ104" s="345"/>
      <c r="AK104" s="1539" t="s">
        <v>161</v>
      </c>
      <c r="AL104" s="346" t="s">
        <v>162</v>
      </c>
      <c r="AM104" s="347" t="s">
        <v>163</v>
      </c>
      <c r="AN104" s="348">
        <v>0.7</v>
      </c>
      <c r="AO104" s="348"/>
      <c r="AP104" s="348"/>
      <c r="AQ104" s="349"/>
      <c r="AR104" s="350">
        <f>ROUND(ROUND(Q104*$AI$20,0)*AN104,0)</f>
        <v>373</v>
      </c>
      <c r="AS104" s="268"/>
    </row>
    <row r="105" spans="1:45" ht="14.25">
      <c r="A105" s="243">
        <v>71</v>
      </c>
      <c r="B105" s="351" t="s">
        <v>2760</v>
      </c>
      <c r="C105" s="244" t="s">
        <v>2761</v>
      </c>
      <c r="D105" s="375"/>
      <c r="E105" s="278"/>
      <c r="F105" s="279"/>
      <c r="G105" s="1545"/>
      <c r="H105" s="1546"/>
      <c r="I105" s="1546"/>
      <c r="J105" s="1547"/>
      <c r="K105" s="208"/>
      <c r="L105" s="301"/>
      <c r="M105" s="301"/>
      <c r="N105" s="301"/>
      <c r="O105" s="301"/>
      <c r="P105" s="301"/>
      <c r="Q105" s="352"/>
      <c r="R105" s="352"/>
      <c r="S105" s="208"/>
      <c r="T105" s="385"/>
      <c r="U105" s="245"/>
      <c r="V105" s="344"/>
      <c r="W105" s="344"/>
      <c r="X105" s="344"/>
      <c r="Y105" s="344"/>
      <c r="Z105" s="344"/>
      <c r="AA105" s="344"/>
      <c r="AB105" s="344"/>
      <c r="AC105" s="344"/>
      <c r="AD105" s="344"/>
      <c r="AE105" s="344"/>
      <c r="AF105" s="345"/>
      <c r="AG105" s="375"/>
      <c r="AH105" s="214"/>
      <c r="AI105" s="609"/>
      <c r="AJ105" s="610"/>
      <c r="AK105" s="1540"/>
      <c r="AL105" s="353" t="s">
        <v>165</v>
      </c>
      <c r="AM105" s="354" t="s">
        <v>163</v>
      </c>
      <c r="AN105" s="355">
        <v>0.5</v>
      </c>
      <c r="AO105" s="356"/>
      <c r="AP105" s="356"/>
      <c r="AQ105" s="395"/>
      <c r="AR105" s="358">
        <f>ROUND(ROUND(Q104*$AI$20,0)*AN105,0)</f>
        <v>267</v>
      </c>
      <c r="AS105" s="268"/>
    </row>
    <row r="106" spans="1:45" ht="14.25">
      <c r="A106" s="243">
        <v>71</v>
      </c>
      <c r="B106" s="351" t="s">
        <v>2762</v>
      </c>
      <c r="C106" s="244" t="s">
        <v>2763</v>
      </c>
      <c r="D106" s="375"/>
      <c r="E106" s="278"/>
      <c r="F106" s="279"/>
      <c r="G106" s="1545"/>
      <c r="H106" s="1546"/>
      <c r="I106" s="1546"/>
      <c r="J106" s="1547"/>
      <c r="K106" s="208"/>
      <c r="L106" s="301"/>
      <c r="M106" s="301"/>
      <c r="N106" s="301"/>
      <c r="O106" s="301"/>
      <c r="P106" s="301"/>
      <c r="Q106" s="352"/>
      <c r="R106" s="352"/>
      <c r="S106" s="208"/>
      <c r="T106" s="385"/>
      <c r="U106" s="245"/>
      <c r="V106" s="344"/>
      <c r="W106" s="344"/>
      <c r="X106" s="344"/>
      <c r="Y106" s="344"/>
      <c r="Z106" s="344"/>
      <c r="AA106" s="344"/>
      <c r="AB106" s="344"/>
      <c r="AC106" s="344"/>
      <c r="AD106" s="344"/>
      <c r="AE106" s="344"/>
      <c r="AF106" s="345"/>
      <c r="AG106" s="375"/>
      <c r="AH106" s="214"/>
      <c r="AI106" s="609"/>
      <c r="AJ106" s="610"/>
      <c r="AK106" s="364"/>
      <c r="AL106" s="396"/>
      <c r="AM106" s="362"/>
      <c r="AN106" s="356"/>
      <c r="AO106" s="1533" t="s">
        <v>167</v>
      </c>
      <c r="AP106" s="362">
        <v>5</v>
      </c>
      <c r="AQ106" s="363" t="s">
        <v>168</v>
      </c>
      <c r="AR106" s="358">
        <f>ROUND(Q104*$AI$20,0)-AP106</f>
        <v>528</v>
      </c>
      <c r="AS106" s="268"/>
    </row>
    <row r="107" spans="1:45" ht="14.25">
      <c r="A107" s="243">
        <v>71</v>
      </c>
      <c r="B107" s="351" t="s">
        <v>2764</v>
      </c>
      <c r="C107" s="244" t="s">
        <v>2765</v>
      </c>
      <c r="D107" s="375"/>
      <c r="E107" s="278"/>
      <c r="F107" s="279"/>
      <c r="G107" s="1545"/>
      <c r="H107" s="1546"/>
      <c r="I107" s="1546"/>
      <c r="J107" s="1547"/>
      <c r="K107" s="208"/>
      <c r="L107" s="301"/>
      <c r="M107" s="301"/>
      <c r="N107" s="301"/>
      <c r="O107" s="301"/>
      <c r="P107" s="301"/>
      <c r="Q107" s="352"/>
      <c r="R107" s="352"/>
      <c r="S107" s="208"/>
      <c r="T107" s="385"/>
      <c r="U107" s="245"/>
      <c r="V107" s="344"/>
      <c r="W107" s="344"/>
      <c r="X107" s="344"/>
      <c r="Y107" s="344"/>
      <c r="Z107" s="344"/>
      <c r="AA107" s="344"/>
      <c r="AB107" s="344"/>
      <c r="AC107" s="344"/>
      <c r="AD107" s="344"/>
      <c r="AE107" s="344"/>
      <c r="AF107" s="345"/>
      <c r="AG107" s="375"/>
      <c r="AH107" s="214"/>
      <c r="AI107" s="609"/>
      <c r="AJ107" s="610"/>
      <c r="AK107" s="1536" t="s">
        <v>161</v>
      </c>
      <c r="AL107" s="364" t="s">
        <v>162</v>
      </c>
      <c r="AM107" s="362" t="s">
        <v>163</v>
      </c>
      <c r="AN107" s="356">
        <v>0.7</v>
      </c>
      <c r="AO107" s="1534"/>
      <c r="AP107" s="365"/>
      <c r="AQ107" s="366"/>
      <c r="AR107" s="358">
        <f>ROUND(ROUND(Q104*$AI$20,0)*AN107,0)-AP106</f>
        <v>368</v>
      </c>
      <c r="AS107" s="268"/>
    </row>
    <row r="108" spans="1:45" ht="14.25">
      <c r="A108" s="243">
        <v>71</v>
      </c>
      <c r="B108" s="351" t="s">
        <v>2766</v>
      </c>
      <c r="C108" s="244" t="s">
        <v>2767</v>
      </c>
      <c r="D108" s="375"/>
      <c r="E108" s="278"/>
      <c r="F108" s="279"/>
      <c r="G108" s="1545"/>
      <c r="H108" s="1546"/>
      <c r="I108" s="1546"/>
      <c r="J108" s="1547"/>
      <c r="K108" s="208"/>
      <c r="L108" s="301"/>
      <c r="M108" s="301"/>
      <c r="N108" s="301"/>
      <c r="O108" s="301"/>
      <c r="P108" s="301"/>
      <c r="Q108" s="352"/>
      <c r="R108" s="352"/>
      <c r="S108" s="208"/>
      <c r="T108" s="385"/>
      <c r="U108" s="245"/>
      <c r="V108" s="344"/>
      <c r="W108" s="344"/>
      <c r="X108" s="344"/>
      <c r="Y108" s="344"/>
      <c r="Z108" s="344"/>
      <c r="AA108" s="344"/>
      <c r="AB108" s="344"/>
      <c r="AC108" s="344"/>
      <c r="AD108" s="344"/>
      <c r="AE108" s="344"/>
      <c r="AF108" s="345"/>
      <c r="AG108" s="375"/>
      <c r="AH108" s="214"/>
      <c r="AI108" s="609"/>
      <c r="AJ108" s="610"/>
      <c r="AK108" s="1537"/>
      <c r="AL108" s="353" t="s">
        <v>165</v>
      </c>
      <c r="AM108" s="354" t="s">
        <v>163</v>
      </c>
      <c r="AN108" s="355">
        <v>0.5</v>
      </c>
      <c r="AO108" s="1535"/>
      <c r="AP108" s="367"/>
      <c r="AQ108" s="368"/>
      <c r="AR108" s="358">
        <f>ROUND(ROUND(Q104*$AI$20,0)*AN108,0)-AP106</f>
        <v>262</v>
      </c>
      <c r="AS108" s="268"/>
    </row>
    <row r="109" spans="1:45" ht="14.25">
      <c r="A109" s="229">
        <v>71</v>
      </c>
      <c r="B109" s="337">
        <v>8413</v>
      </c>
      <c r="C109" s="254" t="s">
        <v>2768</v>
      </c>
      <c r="D109" s="375"/>
      <c r="E109" s="278"/>
      <c r="F109" s="279"/>
      <c r="G109" s="1545"/>
      <c r="H109" s="1546"/>
      <c r="I109" s="1546"/>
      <c r="J109" s="1547"/>
      <c r="K109" s="208"/>
      <c r="L109" s="208"/>
      <c r="M109" s="208"/>
      <c r="N109" s="208"/>
      <c r="O109" s="208"/>
      <c r="P109" s="208"/>
      <c r="Q109" s="386"/>
      <c r="R109" s="386"/>
      <c r="S109" s="301"/>
      <c r="T109" s="385"/>
      <c r="U109" s="369" t="s">
        <v>172</v>
      </c>
      <c r="V109" s="370"/>
      <c r="W109" s="370"/>
      <c r="X109" s="370"/>
      <c r="Y109" s="370"/>
      <c r="Z109" s="370"/>
      <c r="AA109" s="370"/>
      <c r="AB109" s="370"/>
      <c r="AC109" s="370"/>
      <c r="AD109" s="370"/>
      <c r="AE109" s="370"/>
      <c r="AF109" s="371"/>
      <c r="AG109" s="379"/>
      <c r="AH109" s="344"/>
      <c r="AI109" s="344"/>
      <c r="AJ109" s="345"/>
      <c r="AK109" s="369"/>
      <c r="AL109" s="370"/>
      <c r="AM109" s="372"/>
      <c r="AN109" s="373"/>
      <c r="AO109" s="373"/>
      <c r="AP109" s="373"/>
      <c r="AQ109" s="374"/>
      <c r="AR109" s="342">
        <f>ROUND(ROUND(Q104*AD110,0)*$AI$20,0)</f>
        <v>514</v>
      </c>
      <c r="AS109" s="268"/>
    </row>
    <row r="110" spans="1:45" ht="14.25">
      <c r="A110" s="229">
        <v>71</v>
      </c>
      <c r="B110" s="337">
        <v>8414</v>
      </c>
      <c r="C110" s="254" t="s">
        <v>2769</v>
      </c>
      <c r="D110" s="375"/>
      <c r="E110" s="278"/>
      <c r="F110" s="279"/>
      <c r="G110" s="245"/>
      <c r="H110" s="208"/>
      <c r="I110" s="208"/>
      <c r="J110" s="385"/>
      <c r="K110" s="301"/>
      <c r="L110" s="301"/>
      <c r="M110" s="301"/>
      <c r="N110" s="301"/>
      <c r="O110" s="301"/>
      <c r="P110" s="208"/>
      <c r="Q110" s="386"/>
      <c r="R110" s="386"/>
      <c r="S110" s="301"/>
      <c r="T110" s="385"/>
      <c r="U110" s="379" t="s">
        <v>174</v>
      </c>
      <c r="V110" s="344"/>
      <c r="W110" s="344"/>
      <c r="X110" s="344"/>
      <c r="Y110" s="344"/>
      <c r="Z110" s="344"/>
      <c r="AA110" s="344"/>
      <c r="AB110" s="344"/>
      <c r="AC110" s="214" t="s">
        <v>163</v>
      </c>
      <c r="AD110" s="1541">
        <v>0.96499999999999997</v>
      </c>
      <c r="AE110" s="1541"/>
      <c r="AF110" s="345"/>
      <c r="AG110" s="379"/>
      <c r="AH110" s="344"/>
      <c r="AI110" s="344"/>
      <c r="AJ110" s="345"/>
      <c r="AK110" s="1539" t="s">
        <v>161</v>
      </c>
      <c r="AL110" s="346" t="s">
        <v>162</v>
      </c>
      <c r="AM110" s="347" t="s">
        <v>163</v>
      </c>
      <c r="AN110" s="348">
        <v>0.7</v>
      </c>
      <c r="AO110" s="348"/>
      <c r="AP110" s="348"/>
      <c r="AQ110" s="349"/>
      <c r="AR110" s="350">
        <f>ROUND(ROUND(ROUND(Q104*AD110:AD110,0)*$AI$20,0)*AN110,0)</f>
        <v>360</v>
      </c>
      <c r="AS110" s="268"/>
    </row>
    <row r="111" spans="1:45" ht="14.25">
      <c r="A111" s="243">
        <v>71</v>
      </c>
      <c r="B111" s="351" t="s">
        <v>2770</v>
      </c>
      <c r="C111" s="244" t="s">
        <v>2771</v>
      </c>
      <c r="D111" s="375"/>
      <c r="E111" s="278"/>
      <c r="F111" s="279"/>
      <c r="G111" s="245"/>
      <c r="H111" s="208"/>
      <c r="I111" s="208"/>
      <c r="J111" s="385"/>
      <c r="K111" s="208"/>
      <c r="L111" s="301"/>
      <c r="M111" s="301"/>
      <c r="N111" s="301"/>
      <c r="O111" s="301"/>
      <c r="P111" s="301"/>
      <c r="Q111" s="352"/>
      <c r="R111" s="352"/>
      <c r="S111" s="208"/>
      <c r="T111" s="385"/>
      <c r="U111" s="245"/>
      <c r="V111" s="344"/>
      <c r="W111" s="344"/>
      <c r="X111" s="344"/>
      <c r="Y111" s="344"/>
      <c r="Z111" s="344"/>
      <c r="AA111" s="344"/>
      <c r="AB111" s="344"/>
      <c r="AC111" s="344"/>
      <c r="AD111" s="344"/>
      <c r="AE111" s="344"/>
      <c r="AF111" s="345"/>
      <c r="AG111" s="375"/>
      <c r="AH111" s="214"/>
      <c r="AI111" s="609"/>
      <c r="AJ111" s="610"/>
      <c r="AK111" s="1540"/>
      <c r="AL111" s="353" t="s">
        <v>165</v>
      </c>
      <c r="AM111" s="354" t="s">
        <v>163</v>
      </c>
      <c r="AN111" s="355">
        <v>0.5</v>
      </c>
      <c r="AO111" s="356"/>
      <c r="AP111" s="356"/>
      <c r="AQ111" s="395"/>
      <c r="AR111" s="358">
        <f>ROUND(ROUND(ROUND(Q104*AD110,0)*$AI$20,0)*AN111,0)</f>
        <v>257</v>
      </c>
      <c r="AS111" s="268"/>
    </row>
    <row r="112" spans="1:45" ht="14.25">
      <c r="A112" s="243">
        <v>71</v>
      </c>
      <c r="B112" s="351" t="s">
        <v>2772</v>
      </c>
      <c r="C112" s="244" t="s">
        <v>2773</v>
      </c>
      <c r="D112" s="375"/>
      <c r="E112" s="278"/>
      <c r="F112" s="279"/>
      <c r="G112" s="245"/>
      <c r="H112" s="208"/>
      <c r="I112" s="208"/>
      <c r="J112" s="385"/>
      <c r="K112" s="208"/>
      <c r="L112" s="301"/>
      <c r="M112" s="301"/>
      <c r="N112" s="301"/>
      <c r="O112" s="301"/>
      <c r="P112" s="301"/>
      <c r="Q112" s="352"/>
      <c r="R112" s="352"/>
      <c r="S112" s="208"/>
      <c r="T112" s="385"/>
      <c r="U112" s="245"/>
      <c r="V112" s="344"/>
      <c r="W112" s="344"/>
      <c r="X112" s="344"/>
      <c r="Y112" s="344"/>
      <c r="Z112" s="344"/>
      <c r="AA112" s="344"/>
      <c r="AB112" s="344"/>
      <c r="AC112" s="344"/>
      <c r="AD112" s="344"/>
      <c r="AE112" s="344"/>
      <c r="AF112" s="345"/>
      <c r="AG112" s="375"/>
      <c r="AH112" s="214"/>
      <c r="AI112" s="609"/>
      <c r="AJ112" s="610"/>
      <c r="AK112" s="364"/>
      <c r="AL112" s="396"/>
      <c r="AM112" s="362"/>
      <c r="AN112" s="356"/>
      <c r="AO112" s="1533" t="s">
        <v>167</v>
      </c>
      <c r="AP112" s="362">
        <v>5</v>
      </c>
      <c r="AQ112" s="363" t="s">
        <v>168</v>
      </c>
      <c r="AR112" s="358">
        <f>ROUND(ROUND(Q104*AD110,0)*$AI$20,0)-AP112</f>
        <v>509</v>
      </c>
      <c r="AS112" s="268"/>
    </row>
    <row r="113" spans="1:45" ht="14.25">
      <c r="A113" s="243">
        <v>71</v>
      </c>
      <c r="B113" s="351" t="s">
        <v>2774</v>
      </c>
      <c r="C113" s="244" t="s">
        <v>2775</v>
      </c>
      <c r="D113" s="375"/>
      <c r="E113" s="278"/>
      <c r="F113" s="279"/>
      <c r="G113" s="245"/>
      <c r="H113" s="208"/>
      <c r="I113" s="208"/>
      <c r="J113" s="385"/>
      <c r="K113" s="208"/>
      <c r="L113" s="301"/>
      <c r="M113" s="301"/>
      <c r="N113" s="301"/>
      <c r="O113" s="301"/>
      <c r="P113" s="301"/>
      <c r="Q113" s="352"/>
      <c r="R113" s="352"/>
      <c r="S113" s="208"/>
      <c r="T113" s="385"/>
      <c r="U113" s="245"/>
      <c r="V113" s="344"/>
      <c r="W113" s="344"/>
      <c r="X113" s="344"/>
      <c r="Y113" s="344"/>
      <c r="Z113" s="344"/>
      <c r="AA113" s="344"/>
      <c r="AB113" s="344"/>
      <c r="AC113" s="344"/>
      <c r="AD113" s="344"/>
      <c r="AE113" s="344"/>
      <c r="AF113" s="345"/>
      <c r="AG113" s="375"/>
      <c r="AH113" s="214"/>
      <c r="AI113" s="609"/>
      <c r="AJ113" s="610"/>
      <c r="AK113" s="1536" t="s">
        <v>161</v>
      </c>
      <c r="AL113" s="364" t="s">
        <v>162</v>
      </c>
      <c r="AM113" s="362" t="s">
        <v>163</v>
      </c>
      <c r="AN113" s="356">
        <v>0.7</v>
      </c>
      <c r="AO113" s="1534"/>
      <c r="AP113" s="365"/>
      <c r="AQ113" s="366"/>
      <c r="AR113" s="358">
        <f>ROUND(ROUND(ROUND(Q104*AD110,0)*$AI$20,0)*AN113,0)-AP112</f>
        <v>355</v>
      </c>
      <c r="AS113" s="268"/>
    </row>
    <row r="114" spans="1:45" ht="14.25">
      <c r="A114" s="243">
        <v>71</v>
      </c>
      <c r="B114" s="351" t="s">
        <v>2776</v>
      </c>
      <c r="C114" s="244" t="s">
        <v>2777</v>
      </c>
      <c r="D114" s="375"/>
      <c r="E114" s="278"/>
      <c r="F114" s="279"/>
      <c r="G114" s="245"/>
      <c r="H114" s="208"/>
      <c r="I114" s="208"/>
      <c r="J114" s="385"/>
      <c r="K114" s="281"/>
      <c r="L114" s="304"/>
      <c r="M114" s="304"/>
      <c r="N114" s="304"/>
      <c r="O114" s="304"/>
      <c r="P114" s="304"/>
      <c r="Q114" s="387"/>
      <c r="R114" s="387"/>
      <c r="S114" s="216"/>
      <c r="T114" s="226"/>
      <c r="U114" s="281"/>
      <c r="V114" s="380"/>
      <c r="W114" s="380"/>
      <c r="X114" s="380"/>
      <c r="Y114" s="380"/>
      <c r="Z114" s="380"/>
      <c r="AA114" s="380"/>
      <c r="AB114" s="380"/>
      <c r="AC114" s="380"/>
      <c r="AD114" s="380"/>
      <c r="AE114" s="380"/>
      <c r="AF114" s="381"/>
      <c r="AG114" s="375"/>
      <c r="AH114" s="214"/>
      <c r="AI114" s="609"/>
      <c r="AJ114" s="610"/>
      <c r="AK114" s="1537"/>
      <c r="AL114" s="353" t="s">
        <v>165</v>
      </c>
      <c r="AM114" s="354" t="s">
        <v>163</v>
      </c>
      <c r="AN114" s="355">
        <v>0.5</v>
      </c>
      <c r="AO114" s="1535"/>
      <c r="AP114" s="367"/>
      <c r="AQ114" s="368"/>
      <c r="AR114" s="391">
        <f>ROUND(ROUND(ROUND(Q104*AD110,0)*$AI$20,0)*AN114,0)-AP112</f>
        <v>252</v>
      </c>
      <c r="AS114" s="268"/>
    </row>
    <row r="115" spans="1:45" ht="14.25">
      <c r="A115" s="229">
        <v>71</v>
      </c>
      <c r="B115" s="337">
        <v>8415</v>
      </c>
      <c r="C115" s="254" t="s">
        <v>2778</v>
      </c>
      <c r="D115" s="375"/>
      <c r="E115" s="278"/>
      <c r="F115" s="279"/>
      <c r="G115" s="245"/>
      <c r="H115" s="208"/>
      <c r="I115" s="208"/>
      <c r="J115" s="388"/>
      <c r="K115" s="231" t="s">
        <v>587</v>
      </c>
      <c r="L115" s="334"/>
      <c r="M115" s="334"/>
      <c r="N115" s="334"/>
      <c r="O115" s="334"/>
      <c r="P115" s="334"/>
      <c r="Q115" s="389"/>
      <c r="R115" s="389"/>
      <c r="S115" s="232"/>
      <c r="T115" s="314"/>
      <c r="U115" s="231"/>
      <c r="V115" s="338"/>
      <c r="W115" s="338"/>
      <c r="X115" s="338"/>
      <c r="Y115" s="338"/>
      <c r="Z115" s="338"/>
      <c r="AA115" s="338"/>
      <c r="AB115" s="338"/>
      <c r="AC115" s="338"/>
      <c r="AD115" s="338"/>
      <c r="AE115" s="338"/>
      <c r="AF115" s="339"/>
      <c r="AG115" s="611"/>
      <c r="AH115" s="392"/>
      <c r="AI115" s="392"/>
      <c r="AJ115" s="393"/>
      <c r="AK115" s="340"/>
      <c r="AL115" s="338"/>
      <c r="AM115" s="334"/>
      <c r="AN115" s="383"/>
      <c r="AO115" s="383"/>
      <c r="AP115" s="383"/>
      <c r="AQ115" s="384"/>
      <c r="AR115" s="342">
        <f>ROUND(Q116*$AI$20,0)</f>
        <v>581</v>
      </c>
      <c r="AS115" s="268"/>
    </row>
    <row r="116" spans="1:45" ht="14.25">
      <c r="A116" s="229">
        <v>71</v>
      </c>
      <c r="B116" s="337">
        <v>8416</v>
      </c>
      <c r="C116" s="254" t="s">
        <v>2779</v>
      </c>
      <c r="D116" s="375"/>
      <c r="E116" s="278"/>
      <c r="F116" s="279"/>
      <c r="G116" s="245"/>
      <c r="H116" s="208"/>
      <c r="I116" s="208"/>
      <c r="J116" s="388"/>
      <c r="K116" s="343"/>
      <c r="L116" s="301"/>
      <c r="M116" s="301"/>
      <c r="N116" s="301"/>
      <c r="O116" s="301"/>
      <c r="P116" s="301"/>
      <c r="Q116" s="1538">
        <f>'26障害児入所施設(基本２)'!$Q$116</f>
        <v>830</v>
      </c>
      <c r="R116" s="1538"/>
      <c r="S116" s="208" t="s">
        <v>18</v>
      </c>
      <c r="T116" s="385"/>
      <c r="U116" s="245"/>
      <c r="V116" s="344"/>
      <c r="W116" s="344"/>
      <c r="X116" s="344"/>
      <c r="Y116" s="344"/>
      <c r="Z116" s="344"/>
      <c r="AA116" s="344"/>
      <c r="AB116" s="344"/>
      <c r="AC116" s="344"/>
      <c r="AD116" s="344"/>
      <c r="AE116" s="344"/>
      <c r="AF116" s="345"/>
      <c r="AG116" s="379"/>
      <c r="AH116" s="344"/>
      <c r="AI116" s="344"/>
      <c r="AJ116" s="345"/>
      <c r="AK116" s="1539" t="s">
        <v>161</v>
      </c>
      <c r="AL116" s="346" t="s">
        <v>162</v>
      </c>
      <c r="AM116" s="347" t="s">
        <v>163</v>
      </c>
      <c r="AN116" s="348">
        <v>0.7</v>
      </c>
      <c r="AO116" s="348"/>
      <c r="AP116" s="348"/>
      <c r="AQ116" s="349"/>
      <c r="AR116" s="350">
        <f>ROUND(ROUND(Q116*$AI$20,0)*AN116,0)</f>
        <v>407</v>
      </c>
      <c r="AS116" s="268"/>
    </row>
    <row r="117" spans="1:45" ht="14.25">
      <c r="A117" s="243">
        <v>71</v>
      </c>
      <c r="B117" s="351" t="s">
        <v>2780</v>
      </c>
      <c r="C117" s="244" t="s">
        <v>2781</v>
      </c>
      <c r="D117" s="375"/>
      <c r="E117" s="278"/>
      <c r="F117" s="279"/>
      <c r="G117" s="245"/>
      <c r="H117" s="208"/>
      <c r="I117" s="208"/>
      <c r="J117" s="385"/>
      <c r="K117" s="245"/>
      <c r="L117" s="301"/>
      <c r="M117" s="301"/>
      <c r="N117" s="301"/>
      <c r="O117" s="301"/>
      <c r="P117" s="301"/>
      <c r="Q117" s="352"/>
      <c r="R117" s="352"/>
      <c r="S117" s="208"/>
      <c r="T117" s="385"/>
      <c r="U117" s="245"/>
      <c r="V117" s="344"/>
      <c r="W117" s="344"/>
      <c r="X117" s="344"/>
      <c r="Y117" s="344"/>
      <c r="Z117" s="344"/>
      <c r="AA117" s="344"/>
      <c r="AB117" s="344"/>
      <c r="AC117" s="344"/>
      <c r="AD117" s="344"/>
      <c r="AE117" s="344"/>
      <c r="AF117" s="345"/>
      <c r="AG117" s="375"/>
      <c r="AH117" s="214"/>
      <c r="AI117" s="609"/>
      <c r="AJ117" s="610"/>
      <c r="AK117" s="1540"/>
      <c r="AL117" s="353" t="s">
        <v>165</v>
      </c>
      <c r="AM117" s="354" t="s">
        <v>163</v>
      </c>
      <c r="AN117" s="355">
        <v>0.5</v>
      </c>
      <c r="AO117" s="356"/>
      <c r="AP117" s="356"/>
      <c r="AQ117" s="395"/>
      <c r="AR117" s="358">
        <f>ROUND(ROUND(Q116*$AI$20,0)*AN117,0)</f>
        <v>291</v>
      </c>
      <c r="AS117" s="268"/>
    </row>
    <row r="118" spans="1:45" ht="14.25">
      <c r="A118" s="243">
        <v>71</v>
      </c>
      <c r="B118" s="351" t="s">
        <v>2782</v>
      </c>
      <c r="C118" s="244" t="s">
        <v>2783</v>
      </c>
      <c r="D118" s="375"/>
      <c r="E118" s="278"/>
      <c r="F118" s="279"/>
      <c r="G118" s="245"/>
      <c r="H118" s="208"/>
      <c r="I118" s="208"/>
      <c r="J118" s="385"/>
      <c r="K118" s="245"/>
      <c r="L118" s="301"/>
      <c r="M118" s="301"/>
      <c r="N118" s="301"/>
      <c r="O118" s="301"/>
      <c r="P118" s="301"/>
      <c r="Q118" s="352"/>
      <c r="R118" s="352"/>
      <c r="S118" s="208"/>
      <c r="T118" s="385"/>
      <c r="U118" s="245"/>
      <c r="V118" s="344"/>
      <c r="W118" s="344"/>
      <c r="X118" s="344"/>
      <c r="Y118" s="344"/>
      <c r="Z118" s="344"/>
      <c r="AA118" s="344"/>
      <c r="AB118" s="344"/>
      <c r="AC118" s="344"/>
      <c r="AD118" s="344"/>
      <c r="AE118" s="344"/>
      <c r="AF118" s="345"/>
      <c r="AG118" s="375"/>
      <c r="AH118" s="214"/>
      <c r="AI118" s="609"/>
      <c r="AJ118" s="610"/>
      <c r="AK118" s="364"/>
      <c r="AL118" s="396"/>
      <c r="AM118" s="362"/>
      <c r="AN118" s="356"/>
      <c r="AO118" s="1533" t="s">
        <v>167</v>
      </c>
      <c r="AP118" s="362">
        <v>5</v>
      </c>
      <c r="AQ118" s="363" t="s">
        <v>168</v>
      </c>
      <c r="AR118" s="358">
        <f>ROUND(Q116*$AI$20,0)-AP118</f>
        <v>576</v>
      </c>
      <c r="AS118" s="268"/>
    </row>
    <row r="119" spans="1:45" ht="14.25">
      <c r="A119" s="243">
        <v>71</v>
      </c>
      <c r="B119" s="351" t="s">
        <v>2784</v>
      </c>
      <c r="C119" s="244" t="s">
        <v>2785</v>
      </c>
      <c r="D119" s="375"/>
      <c r="E119" s="278"/>
      <c r="F119" s="279"/>
      <c r="G119" s="245"/>
      <c r="H119" s="208"/>
      <c r="I119" s="208"/>
      <c r="J119" s="385"/>
      <c r="K119" s="245"/>
      <c r="L119" s="301"/>
      <c r="M119" s="301"/>
      <c r="N119" s="301"/>
      <c r="O119" s="301"/>
      <c r="P119" s="301"/>
      <c r="Q119" s="352"/>
      <c r="R119" s="352"/>
      <c r="S119" s="208"/>
      <c r="T119" s="385"/>
      <c r="U119" s="245"/>
      <c r="V119" s="344"/>
      <c r="W119" s="344"/>
      <c r="X119" s="344"/>
      <c r="Y119" s="344"/>
      <c r="Z119" s="344"/>
      <c r="AA119" s="344"/>
      <c r="AB119" s="344"/>
      <c r="AC119" s="344"/>
      <c r="AD119" s="344"/>
      <c r="AE119" s="344"/>
      <c r="AF119" s="345"/>
      <c r="AG119" s="375"/>
      <c r="AH119" s="214"/>
      <c r="AI119" s="609"/>
      <c r="AJ119" s="610"/>
      <c r="AK119" s="1536" t="s">
        <v>161</v>
      </c>
      <c r="AL119" s="364" t="s">
        <v>162</v>
      </c>
      <c r="AM119" s="362" t="s">
        <v>163</v>
      </c>
      <c r="AN119" s="356">
        <v>0.7</v>
      </c>
      <c r="AO119" s="1534"/>
      <c r="AP119" s="365"/>
      <c r="AQ119" s="366"/>
      <c r="AR119" s="358">
        <f>ROUND(ROUND(Q116*$AI$20,0)*AN119,0)-AP118</f>
        <v>402</v>
      </c>
      <c r="AS119" s="268"/>
    </row>
    <row r="120" spans="1:45" ht="14.25">
      <c r="A120" s="243">
        <v>71</v>
      </c>
      <c r="B120" s="351" t="s">
        <v>2786</v>
      </c>
      <c r="C120" s="244" t="s">
        <v>2787</v>
      </c>
      <c r="D120" s="375"/>
      <c r="E120" s="278"/>
      <c r="F120" s="279"/>
      <c r="G120" s="245"/>
      <c r="H120" s="208"/>
      <c r="I120" s="208"/>
      <c r="J120" s="385"/>
      <c r="K120" s="245"/>
      <c r="L120" s="301"/>
      <c r="M120" s="301"/>
      <c r="N120" s="301"/>
      <c r="O120" s="301"/>
      <c r="P120" s="301"/>
      <c r="Q120" s="352"/>
      <c r="R120" s="352"/>
      <c r="S120" s="208"/>
      <c r="T120" s="385"/>
      <c r="U120" s="281"/>
      <c r="V120" s="380"/>
      <c r="W120" s="380"/>
      <c r="X120" s="380"/>
      <c r="Y120" s="380"/>
      <c r="Z120" s="380"/>
      <c r="AA120" s="380"/>
      <c r="AB120" s="380"/>
      <c r="AC120" s="380"/>
      <c r="AD120" s="380"/>
      <c r="AE120" s="380"/>
      <c r="AF120" s="381"/>
      <c r="AG120" s="375"/>
      <c r="AH120" s="214"/>
      <c r="AI120" s="609"/>
      <c r="AJ120" s="610"/>
      <c r="AK120" s="1537"/>
      <c r="AL120" s="353" t="s">
        <v>165</v>
      </c>
      <c r="AM120" s="354" t="s">
        <v>163</v>
      </c>
      <c r="AN120" s="355">
        <v>0.5</v>
      </c>
      <c r="AO120" s="1535"/>
      <c r="AP120" s="367"/>
      <c r="AQ120" s="368"/>
      <c r="AR120" s="358">
        <f>ROUND(ROUND(Q116*$AI$20,0)*AN120,0)-AP118</f>
        <v>286</v>
      </c>
      <c r="AS120" s="268"/>
    </row>
    <row r="121" spans="1:45" ht="14.25">
      <c r="A121" s="229">
        <v>71</v>
      </c>
      <c r="B121" s="337">
        <v>8417</v>
      </c>
      <c r="C121" s="254" t="s">
        <v>2788</v>
      </c>
      <c r="D121" s="375"/>
      <c r="E121" s="278"/>
      <c r="F121" s="279"/>
      <c r="G121" s="245"/>
      <c r="H121" s="208"/>
      <c r="I121" s="208"/>
      <c r="J121" s="388"/>
      <c r="K121" s="343"/>
      <c r="L121" s="301"/>
      <c r="M121" s="301"/>
      <c r="N121" s="301"/>
      <c r="O121" s="301"/>
      <c r="P121" s="301"/>
      <c r="Q121" s="352"/>
      <c r="R121" s="352"/>
      <c r="S121" s="208"/>
      <c r="T121" s="385"/>
      <c r="U121" s="379" t="s">
        <v>172</v>
      </c>
      <c r="V121" s="344"/>
      <c r="W121" s="344"/>
      <c r="X121" s="344"/>
      <c r="Y121" s="344"/>
      <c r="Z121" s="344"/>
      <c r="AA121" s="344"/>
      <c r="AB121" s="344"/>
      <c r="AC121" s="344"/>
      <c r="AD121" s="344"/>
      <c r="AE121" s="344"/>
      <c r="AF121" s="345"/>
      <c r="AG121" s="379"/>
      <c r="AH121" s="344"/>
      <c r="AI121" s="344"/>
      <c r="AJ121" s="345"/>
      <c r="AK121" s="369"/>
      <c r="AL121" s="370"/>
      <c r="AM121" s="372"/>
      <c r="AN121" s="373"/>
      <c r="AO121" s="373"/>
      <c r="AP121" s="373"/>
      <c r="AQ121" s="374"/>
      <c r="AR121" s="342">
        <f>ROUND(ROUND(Q116*AD122,0)*$AI$20,0)</f>
        <v>561</v>
      </c>
      <c r="AS121" s="268"/>
    </row>
    <row r="122" spans="1:45" ht="14.25">
      <c r="A122" s="229">
        <v>71</v>
      </c>
      <c r="B122" s="337">
        <v>8418</v>
      </c>
      <c r="C122" s="254" t="s">
        <v>2789</v>
      </c>
      <c r="D122" s="375"/>
      <c r="E122" s="278"/>
      <c r="F122" s="279"/>
      <c r="G122" s="245"/>
      <c r="H122" s="208"/>
      <c r="I122" s="208"/>
      <c r="J122" s="388"/>
      <c r="K122" s="343"/>
      <c r="L122" s="301"/>
      <c r="M122" s="301"/>
      <c r="N122" s="301"/>
      <c r="O122" s="301"/>
      <c r="P122" s="301"/>
      <c r="Q122" s="352"/>
      <c r="R122" s="352"/>
      <c r="S122" s="208"/>
      <c r="T122" s="385"/>
      <c r="U122" s="379" t="s">
        <v>174</v>
      </c>
      <c r="V122" s="344"/>
      <c r="W122" s="344"/>
      <c r="X122" s="344"/>
      <c r="Y122" s="344"/>
      <c r="Z122" s="344"/>
      <c r="AA122" s="344"/>
      <c r="AB122" s="344"/>
      <c r="AC122" s="214" t="s">
        <v>163</v>
      </c>
      <c r="AD122" s="1541">
        <v>0.96499999999999997</v>
      </c>
      <c r="AE122" s="1541"/>
      <c r="AF122" s="345"/>
      <c r="AG122" s="379"/>
      <c r="AH122" s="344"/>
      <c r="AI122" s="344"/>
      <c r="AJ122" s="345"/>
      <c r="AK122" s="1539" t="s">
        <v>161</v>
      </c>
      <c r="AL122" s="346" t="s">
        <v>162</v>
      </c>
      <c r="AM122" s="347" t="s">
        <v>163</v>
      </c>
      <c r="AN122" s="348">
        <v>0.7</v>
      </c>
      <c r="AO122" s="348"/>
      <c r="AP122" s="348"/>
      <c r="AQ122" s="349"/>
      <c r="AR122" s="350">
        <f>ROUND(ROUND(ROUND(Q116*AD122:AD122,0)*$AI$20,0)*AN122,0)</f>
        <v>393</v>
      </c>
      <c r="AS122" s="268"/>
    </row>
    <row r="123" spans="1:45" ht="14.25">
      <c r="A123" s="243">
        <v>71</v>
      </c>
      <c r="B123" s="351" t="s">
        <v>2790</v>
      </c>
      <c r="C123" s="244" t="s">
        <v>2791</v>
      </c>
      <c r="D123" s="375"/>
      <c r="E123" s="278"/>
      <c r="F123" s="279"/>
      <c r="G123" s="245"/>
      <c r="H123" s="208"/>
      <c r="I123" s="208"/>
      <c r="J123" s="385"/>
      <c r="K123" s="245"/>
      <c r="L123" s="301"/>
      <c r="M123" s="301"/>
      <c r="N123" s="301"/>
      <c r="O123" s="301"/>
      <c r="P123" s="301"/>
      <c r="Q123" s="352"/>
      <c r="R123" s="352"/>
      <c r="S123" s="208"/>
      <c r="T123" s="385"/>
      <c r="U123" s="245"/>
      <c r="V123" s="344"/>
      <c r="W123" s="344"/>
      <c r="X123" s="344"/>
      <c r="Y123" s="344"/>
      <c r="Z123" s="344"/>
      <c r="AA123" s="344"/>
      <c r="AB123" s="344"/>
      <c r="AC123" s="344"/>
      <c r="AD123" s="344"/>
      <c r="AE123" s="344"/>
      <c r="AF123" s="345"/>
      <c r="AG123" s="375"/>
      <c r="AH123" s="214"/>
      <c r="AI123" s="609"/>
      <c r="AJ123" s="610"/>
      <c r="AK123" s="1540"/>
      <c r="AL123" s="353" t="s">
        <v>165</v>
      </c>
      <c r="AM123" s="354" t="s">
        <v>163</v>
      </c>
      <c r="AN123" s="355">
        <v>0.5</v>
      </c>
      <c r="AO123" s="356"/>
      <c r="AP123" s="356"/>
      <c r="AQ123" s="395"/>
      <c r="AR123" s="358">
        <f>ROUND(ROUND(ROUND(Q116*AD122,0)*$AI$20,0)*AN123,0)</f>
        <v>281</v>
      </c>
      <c r="AS123" s="268"/>
    </row>
    <row r="124" spans="1:45" ht="14.25">
      <c r="A124" s="243">
        <v>71</v>
      </c>
      <c r="B124" s="351" t="s">
        <v>2792</v>
      </c>
      <c r="C124" s="244" t="s">
        <v>2793</v>
      </c>
      <c r="D124" s="375"/>
      <c r="E124" s="278"/>
      <c r="F124" s="279"/>
      <c r="G124" s="245"/>
      <c r="H124" s="208"/>
      <c r="I124" s="208"/>
      <c r="J124" s="385"/>
      <c r="K124" s="245"/>
      <c r="L124" s="301"/>
      <c r="M124" s="301"/>
      <c r="N124" s="301"/>
      <c r="O124" s="301"/>
      <c r="P124" s="301"/>
      <c r="Q124" s="352"/>
      <c r="R124" s="352"/>
      <c r="S124" s="208"/>
      <c r="T124" s="385"/>
      <c r="U124" s="245"/>
      <c r="V124" s="344"/>
      <c r="W124" s="344"/>
      <c r="X124" s="344"/>
      <c r="Y124" s="344"/>
      <c r="Z124" s="344"/>
      <c r="AA124" s="344"/>
      <c r="AB124" s="344"/>
      <c r="AC124" s="344"/>
      <c r="AD124" s="344"/>
      <c r="AE124" s="344"/>
      <c r="AF124" s="345"/>
      <c r="AG124" s="375"/>
      <c r="AH124" s="214"/>
      <c r="AI124" s="609"/>
      <c r="AJ124" s="610"/>
      <c r="AK124" s="364"/>
      <c r="AL124" s="396"/>
      <c r="AM124" s="362"/>
      <c r="AN124" s="356"/>
      <c r="AO124" s="1533" t="s">
        <v>167</v>
      </c>
      <c r="AP124" s="362">
        <v>5</v>
      </c>
      <c r="AQ124" s="363" t="s">
        <v>168</v>
      </c>
      <c r="AR124" s="358">
        <f>ROUND(ROUND(Q116*AD122,0)*$AI$20,0)-AP124</f>
        <v>556</v>
      </c>
      <c r="AS124" s="268"/>
    </row>
    <row r="125" spans="1:45" ht="14.25">
      <c r="A125" s="243">
        <v>71</v>
      </c>
      <c r="B125" s="351" t="s">
        <v>2794</v>
      </c>
      <c r="C125" s="244" t="s">
        <v>2795</v>
      </c>
      <c r="D125" s="375"/>
      <c r="E125" s="278"/>
      <c r="F125" s="279"/>
      <c r="G125" s="245"/>
      <c r="H125" s="208"/>
      <c r="I125" s="208"/>
      <c r="J125" s="385"/>
      <c r="K125" s="245"/>
      <c r="L125" s="301"/>
      <c r="M125" s="301"/>
      <c r="N125" s="301"/>
      <c r="O125" s="301"/>
      <c r="P125" s="301"/>
      <c r="Q125" s="352"/>
      <c r="R125" s="352"/>
      <c r="S125" s="208"/>
      <c r="T125" s="385"/>
      <c r="U125" s="245"/>
      <c r="V125" s="344"/>
      <c r="W125" s="344"/>
      <c r="X125" s="344"/>
      <c r="Y125" s="344"/>
      <c r="Z125" s="344"/>
      <c r="AA125" s="344"/>
      <c r="AB125" s="344"/>
      <c r="AC125" s="344"/>
      <c r="AD125" s="344"/>
      <c r="AE125" s="344"/>
      <c r="AF125" s="345"/>
      <c r="AG125" s="375"/>
      <c r="AH125" s="214"/>
      <c r="AI125" s="609"/>
      <c r="AJ125" s="610"/>
      <c r="AK125" s="1536" t="s">
        <v>161</v>
      </c>
      <c r="AL125" s="364" t="s">
        <v>162</v>
      </c>
      <c r="AM125" s="362" t="s">
        <v>163</v>
      </c>
      <c r="AN125" s="356">
        <v>0.7</v>
      </c>
      <c r="AO125" s="1534"/>
      <c r="AP125" s="365"/>
      <c r="AQ125" s="366"/>
      <c r="AR125" s="358">
        <f>ROUND(ROUND(ROUND(Q116*AD122,0)*$AI$20,0)*AN125,0)-AP124</f>
        <v>388</v>
      </c>
      <c r="AS125" s="268"/>
    </row>
    <row r="126" spans="1:45" ht="14.25">
      <c r="A126" s="243">
        <v>71</v>
      </c>
      <c r="B126" s="351" t="s">
        <v>2796</v>
      </c>
      <c r="C126" s="244" t="s">
        <v>2797</v>
      </c>
      <c r="D126" s="375"/>
      <c r="E126" s="278"/>
      <c r="F126" s="279"/>
      <c r="G126" s="281"/>
      <c r="H126" s="216"/>
      <c r="I126" s="216"/>
      <c r="J126" s="226"/>
      <c r="K126" s="281"/>
      <c r="L126" s="304"/>
      <c r="M126" s="304"/>
      <c r="N126" s="304"/>
      <c r="O126" s="304"/>
      <c r="P126" s="304"/>
      <c r="Q126" s="387"/>
      <c r="R126" s="387"/>
      <c r="S126" s="216"/>
      <c r="T126" s="226"/>
      <c r="U126" s="281"/>
      <c r="V126" s="380"/>
      <c r="W126" s="380"/>
      <c r="X126" s="380"/>
      <c r="Y126" s="380"/>
      <c r="Z126" s="380"/>
      <c r="AA126" s="380"/>
      <c r="AB126" s="380"/>
      <c r="AC126" s="380"/>
      <c r="AD126" s="380"/>
      <c r="AE126" s="380"/>
      <c r="AF126" s="381"/>
      <c r="AG126" s="375"/>
      <c r="AH126" s="214"/>
      <c r="AI126" s="609"/>
      <c r="AJ126" s="610"/>
      <c r="AK126" s="1537"/>
      <c r="AL126" s="353" t="s">
        <v>165</v>
      </c>
      <c r="AM126" s="354" t="s">
        <v>163</v>
      </c>
      <c r="AN126" s="355">
        <v>0.5</v>
      </c>
      <c r="AO126" s="1535"/>
      <c r="AP126" s="367"/>
      <c r="AQ126" s="368"/>
      <c r="AR126" s="358">
        <f>ROUND(ROUND(ROUND(Q116*AD122,0)*$AI$20,0)*AN126,0)-AP124</f>
        <v>276</v>
      </c>
      <c r="AS126" s="268"/>
    </row>
    <row r="127" spans="1:45" ht="14.25">
      <c r="A127" s="229">
        <v>71</v>
      </c>
      <c r="B127" s="337">
        <v>8421</v>
      </c>
      <c r="C127" s="254" t="s">
        <v>2798</v>
      </c>
      <c r="D127" s="375"/>
      <c r="E127" s="278"/>
      <c r="F127" s="279"/>
      <c r="G127" s="245" t="s">
        <v>625</v>
      </c>
      <c r="H127" s="208"/>
      <c r="I127" s="208"/>
      <c r="J127" s="385"/>
      <c r="K127" s="208" t="s">
        <v>181</v>
      </c>
      <c r="L127" s="208"/>
      <c r="M127" s="208"/>
      <c r="N127" s="208"/>
      <c r="O127" s="208"/>
      <c r="P127" s="208"/>
      <c r="Q127" s="614"/>
      <c r="R127" s="614"/>
      <c r="S127" s="208"/>
      <c r="T127" s="385"/>
      <c r="U127" s="245"/>
      <c r="V127" s="392"/>
      <c r="W127" s="392"/>
      <c r="X127" s="392"/>
      <c r="Y127" s="392"/>
      <c r="Z127" s="392"/>
      <c r="AA127" s="392"/>
      <c r="AB127" s="392"/>
      <c r="AC127" s="392"/>
      <c r="AD127" s="392"/>
      <c r="AE127" s="392"/>
      <c r="AF127" s="393"/>
      <c r="AG127" s="611"/>
      <c r="AH127" s="392"/>
      <c r="AI127" s="392"/>
      <c r="AJ127" s="393"/>
      <c r="AK127" s="340"/>
      <c r="AL127" s="338"/>
      <c r="AM127" s="334"/>
      <c r="AN127" s="383"/>
      <c r="AO127" s="383"/>
      <c r="AP127" s="383"/>
      <c r="AQ127" s="384"/>
      <c r="AR127" s="342">
        <f>ROUND(Q128*$AI$20,0)</f>
        <v>533</v>
      </c>
      <c r="AS127" s="268"/>
    </row>
    <row r="128" spans="1:45" ht="14.25">
      <c r="A128" s="229">
        <v>71</v>
      </c>
      <c r="B128" s="337">
        <v>8422</v>
      </c>
      <c r="C128" s="254" t="s">
        <v>2799</v>
      </c>
      <c r="D128" s="375"/>
      <c r="E128" s="278"/>
      <c r="F128" s="279"/>
      <c r="G128" s="245"/>
      <c r="H128" s="208"/>
      <c r="I128" s="208"/>
      <c r="J128" s="385"/>
      <c r="K128" s="208" t="s">
        <v>2179</v>
      </c>
      <c r="L128" s="208"/>
      <c r="M128" s="208"/>
      <c r="N128" s="208"/>
      <c r="O128" s="208"/>
      <c r="P128" s="208"/>
      <c r="Q128" s="1538">
        <f>'26障害児入所施設(基本２)'!$Q$128</f>
        <v>761</v>
      </c>
      <c r="R128" s="1538"/>
      <c r="S128" s="208" t="s">
        <v>18</v>
      </c>
      <c r="T128" s="385"/>
      <c r="U128" s="245"/>
      <c r="V128" s="344"/>
      <c r="W128" s="344"/>
      <c r="X128" s="344"/>
      <c r="Y128" s="344"/>
      <c r="Z128" s="344"/>
      <c r="AA128" s="344"/>
      <c r="AB128" s="344"/>
      <c r="AC128" s="344"/>
      <c r="AD128" s="344"/>
      <c r="AE128" s="344"/>
      <c r="AF128" s="345"/>
      <c r="AG128" s="379"/>
      <c r="AH128" s="344"/>
      <c r="AI128" s="344"/>
      <c r="AJ128" s="345"/>
      <c r="AK128" s="1539" t="s">
        <v>161</v>
      </c>
      <c r="AL128" s="346" t="s">
        <v>162</v>
      </c>
      <c r="AM128" s="347" t="s">
        <v>163</v>
      </c>
      <c r="AN128" s="348">
        <v>0.7</v>
      </c>
      <c r="AO128" s="348"/>
      <c r="AP128" s="348"/>
      <c r="AQ128" s="349"/>
      <c r="AR128" s="350">
        <f>ROUND(ROUND(Q128*$AI$20,0)*AN128,0)</f>
        <v>373</v>
      </c>
      <c r="AS128" s="268"/>
    </row>
    <row r="129" spans="1:45" ht="14.25">
      <c r="A129" s="243">
        <v>71</v>
      </c>
      <c r="B129" s="351" t="s">
        <v>2800</v>
      </c>
      <c r="C129" s="244" t="s">
        <v>2801</v>
      </c>
      <c r="D129" s="375"/>
      <c r="E129" s="278"/>
      <c r="F129" s="279"/>
      <c r="G129" s="245"/>
      <c r="H129" s="208"/>
      <c r="I129" s="208"/>
      <c r="J129" s="385"/>
      <c r="K129" s="208"/>
      <c r="L129" s="301"/>
      <c r="M129" s="301"/>
      <c r="N129" s="301"/>
      <c r="O129" s="301"/>
      <c r="P129" s="301"/>
      <c r="Q129" s="352"/>
      <c r="R129" s="352"/>
      <c r="S129" s="208"/>
      <c r="T129" s="385"/>
      <c r="U129" s="245"/>
      <c r="V129" s="344"/>
      <c r="W129" s="344"/>
      <c r="X129" s="344"/>
      <c r="Y129" s="344"/>
      <c r="Z129" s="344"/>
      <c r="AA129" s="344"/>
      <c r="AB129" s="344"/>
      <c r="AC129" s="344"/>
      <c r="AD129" s="344"/>
      <c r="AE129" s="344"/>
      <c r="AF129" s="345"/>
      <c r="AG129" s="375"/>
      <c r="AH129" s="214"/>
      <c r="AI129" s="609"/>
      <c r="AJ129" s="610"/>
      <c r="AK129" s="1540"/>
      <c r="AL129" s="353" t="s">
        <v>165</v>
      </c>
      <c r="AM129" s="354" t="s">
        <v>163</v>
      </c>
      <c r="AN129" s="355">
        <v>0.5</v>
      </c>
      <c r="AO129" s="356"/>
      <c r="AP129" s="356"/>
      <c r="AQ129" s="395"/>
      <c r="AR129" s="358">
        <f>ROUND(ROUND(Q128*$AI$20,0)*AN129,0)</f>
        <v>267</v>
      </c>
      <c r="AS129" s="268"/>
    </row>
    <row r="130" spans="1:45" ht="14.25">
      <c r="A130" s="243">
        <v>71</v>
      </c>
      <c r="B130" s="351" t="s">
        <v>2802</v>
      </c>
      <c r="C130" s="244" t="s">
        <v>2803</v>
      </c>
      <c r="D130" s="375"/>
      <c r="E130" s="278"/>
      <c r="F130" s="279"/>
      <c r="G130" s="245"/>
      <c r="H130" s="208"/>
      <c r="I130" s="208"/>
      <c r="J130" s="385"/>
      <c r="K130" s="208"/>
      <c r="L130" s="301"/>
      <c r="M130" s="301"/>
      <c r="N130" s="301"/>
      <c r="O130" s="301"/>
      <c r="P130" s="301"/>
      <c r="Q130" s="352"/>
      <c r="R130" s="352"/>
      <c r="S130" s="208"/>
      <c r="T130" s="385"/>
      <c r="U130" s="245"/>
      <c r="V130" s="344"/>
      <c r="W130" s="344"/>
      <c r="X130" s="344"/>
      <c r="Y130" s="344"/>
      <c r="Z130" s="344"/>
      <c r="AA130" s="344"/>
      <c r="AB130" s="344"/>
      <c r="AC130" s="344"/>
      <c r="AD130" s="344"/>
      <c r="AE130" s="344"/>
      <c r="AF130" s="345"/>
      <c r="AG130" s="375"/>
      <c r="AH130" s="214"/>
      <c r="AI130" s="609"/>
      <c r="AJ130" s="610"/>
      <c r="AK130" s="364"/>
      <c r="AL130" s="396"/>
      <c r="AM130" s="362"/>
      <c r="AN130" s="356"/>
      <c r="AO130" s="1533" t="s">
        <v>167</v>
      </c>
      <c r="AP130" s="362">
        <v>5</v>
      </c>
      <c r="AQ130" s="363" t="s">
        <v>168</v>
      </c>
      <c r="AR130" s="358">
        <f>ROUND(Q128*$AI$20,0)-AP130</f>
        <v>528</v>
      </c>
      <c r="AS130" s="268"/>
    </row>
    <row r="131" spans="1:45" ht="14.25">
      <c r="A131" s="243">
        <v>71</v>
      </c>
      <c r="B131" s="351" t="s">
        <v>2804</v>
      </c>
      <c r="C131" s="244" t="s">
        <v>2805</v>
      </c>
      <c r="D131" s="375"/>
      <c r="E131" s="278"/>
      <c r="F131" s="279"/>
      <c r="G131" s="245"/>
      <c r="H131" s="208"/>
      <c r="I131" s="208"/>
      <c r="J131" s="385"/>
      <c r="K131" s="208"/>
      <c r="L131" s="301"/>
      <c r="M131" s="301"/>
      <c r="N131" s="301"/>
      <c r="O131" s="301"/>
      <c r="P131" s="301"/>
      <c r="Q131" s="352"/>
      <c r="R131" s="352"/>
      <c r="S131" s="208"/>
      <c r="T131" s="385"/>
      <c r="U131" s="245"/>
      <c r="V131" s="344"/>
      <c r="W131" s="344"/>
      <c r="X131" s="344"/>
      <c r="Y131" s="344"/>
      <c r="Z131" s="344"/>
      <c r="AA131" s="344"/>
      <c r="AB131" s="344"/>
      <c r="AC131" s="344"/>
      <c r="AD131" s="344"/>
      <c r="AE131" s="344"/>
      <c r="AF131" s="345"/>
      <c r="AG131" s="375"/>
      <c r="AH131" s="214"/>
      <c r="AI131" s="609"/>
      <c r="AJ131" s="610"/>
      <c r="AK131" s="1536" t="s">
        <v>161</v>
      </c>
      <c r="AL131" s="364" t="s">
        <v>162</v>
      </c>
      <c r="AM131" s="362" t="s">
        <v>163</v>
      </c>
      <c r="AN131" s="356">
        <v>0.7</v>
      </c>
      <c r="AO131" s="1534"/>
      <c r="AP131" s="365"/>
      <c r="AQ131" s="366"/>
      <c r="AR131" s="358">
        <f>ROUND(ROUND(Q128*$AI$20,0)*AN131,0)-AP130</f>
        <v>368</v>
      </c>
      <c r="AS131" s="268"/>
    </row>
    <row r="132" spans="1:45" ht="14.25">
      <c r="A132" s="243">
        <v>71</v>
      </c>
      <c r="B132" s="351" t="s">
        <v>2806</v>
      </c>
      <c r="C132" s="244" t="s">
        <v>2807</v>
      </c>
      <c r="D132" s="375"/>
      <c r="E132" s="278"/>
      <c r="F132" s="279"/>
      <c r="G132" s="245"/>
      <c r="H132" s="208"/>
      <c r="I132" s="208"/>
      <c r="J132" s="385"/>
      <c r="K132" s="208"/>
      <c r="L132" s="301"/>
      <c r="M132" s="301"/>
      <c r="N132" s="301"/>
      <c r="O132" s="301"/>
      <c r="P132" s="301"/>
      <c r="Q132" s="352"/>
      <c r="R132" s="352"/>
      <c r="S132" s="208"/>
      <c r="T132" s="385"/>
      <c r="U132" s="245"/>
      <c r="V132" s="344"/>
      <c r="W132" s="344"/>
      <c r="X132" s="344"/>
      <c r="Y132" s="344"/>
      <c r="Z132" s="344"/>
      <c r="AA132" s="344"/>
      <c r="AB132" s="344"/>
      <c r="AC132" s="344"/>
      <c r="AD132" s="344"/>
      <c r="AE132" s="344"/>
      <c r="AF132" s="345"/>
      <c r="AG132" s="375"/>
      <c r="AH132" s="214"/>
      <c r="AI132" s="609"/>
      <c r="AJ132" s="610"/>
      <c r="AK132" s="1537"/>
      <c r="AL132" s="353" t="s">
        <v>165</v>
      </c>
      <c r="AM132" s="354" t="s">
        <v>163</v>
      </c>
      <c r="AN132" s="355">
        <v>0.5</v>
      </c>
      <c r="AO132" s="1535"/>
      <c r="AP132" s="367"/>
      <c r="AQ132" s="368"/>
      <c r="AR132" s="358">
        <f>ROUND(ROUND(Q128*$AI$20,0)*AN132,0)-AP130</f>
        <v>262</v>
      </c>
      <c r="AS132" s="268"/>
    </row>
    <row r="133" spans="1:45" ht="14.25">
      <c r="A133" s="229">
        <v>71</v>
      </c>
      <c r="B133" s="337">
        <v>8423</v>
      </c>
      <c r="C133" s="254" t="s">
        <v>2808</v>
      </c>
      <c r="D133" s="375"/>
      <c r="E133" s="278"/>
      <c r="F133" s="279"/>
      <c r="G133" s="245"/>
      <c r="H133" s="208"/>
      <c r="I133" s="208"/>
      <c r="J133" s="385"/>
      <c r="K133" s="208"/>
      <c r="L133" s="208"/>
      <c r="M133" s="208"/>
      <c r="N133" s="208"/>
      <c r="O133" s="208"/>
      <c r="P133" s="208"/>
      <c r="Q133" s="386"/>
      <c r="R133" s="386"/>
      <c r="S133" s="301"/>
      <c r="T133" s="385"/>
      <c r="U133" s="369" t="s">
        <v>172</v>
      </c>
      <c r="V133" s="370"/>
      <c r="W133" s="370"/>
      <c r="X133" s="370"/>
      <c r="Y133" s="370"/>
      <c r="Z133" s="370"/>
      <c r="AA133" s="370"/>
      <c r="AB133" s="370"/>
      <c r="AC133" s="370"/>
      <c r="AD133" s="370"/>
      <c r="AE133" s="370"/>
      <c r="AF133" s="371"/>
      <c r="AG133" s="379"/>
      <c r="AH133" s="344"/>
      <c r="AI133" s="344"/>
      <c r="AJ133" s="345"/>
      <c r="AK133" s="369"/>
      <c r="AL133" s="370"/>
      <c r="AM133" s="372"/>
      <c r="AN133" s="373"/>
      <c r="AO133" s="373"/>
      <c r="AP133" s="373"/>
      <c r="AQ133" s="374"/>
      <c r="AR133" s="342">
        <f>ROUND(ROUND(Q128*AD134,0)*$AI$20,0)</f>
        <v>514</v>
      </c>
      <c r="AS133" s="268"/>
    </row>
    <row r="134" spans="1:45" ht="14.25">
      <c r="A134" s="229">
        <v>71</v>
      </c>
      <c r="B134" s="337">
        <v>8424</v>
      </c>
      <c r="C134" s="254" t="s">
        <v>2809</v>
      </c>
      <c r="D134" s="375"/>
      <c r="E134" s="278"/>
      <c r="F134" s="279"/>
      <c r="G134" s="245"/>
      <c r="H134" s="208"/>
      <c r="I134" s="208"/>
      <c r="J134" s="385"/>
      <c r="K134" s="301"/>
      <c r="L134" s="301"/>
      <c r="M134" s="301"/>
      <c r="N134" s="301"/>
      <c r="O134" s="301"/>
      <c r="P134" s="208"/>
      <c r="Q134" s="386"/>
      <c r="R134" s="386"/>
      <c r="S134" s="301"/>
      <c r="T134" s="385"/>
      <c r="U134" s="379" t="s">
        <v>174</v>
      </c>
      <c r="V134" s="344"/>
      <c r="W134" s="344"/>
      <c r="X134" s="344"/>
      <c r="Y134" s="344"/>
      <c r="Z134" s="344"/>
      <c r="AA134" s="344"/>
      <c r="AB134" s="344"/>
      <c r="AC134" s="214" t="s">
        <v>163</v>
      </c>
      <c r="AD134" s="1541">
        <v>0.96499999999999997</v>
      </c>
      <c r="AE134" s="1541"/>
      <c r="AF134" s="345"/>
      <c r="AG134" s="379"/>
      <c r="AH134" s="344"/>
      <c r="AI134" s="344"/>
      <c r="AJ134" s="345"/>
      <c r="AK134" s="1539" t="s">
        <v>161</v>
      </c>
      <c r="AL134" s="346" t="s">
        <v>162</v>
      </c>
      <c r="AM134" s="347" t="s">
        <v>163</v>
      </c>
      <c r="AN134" s="348">
        <v>0.7</v>
      </c>
      <c r="AO134" s="348"/>
      <c r="AP134" s="348"/>
      <c r="AQ134" s="349"/>
      <c r="AR134" s="350">
        <f>ROUND(ROUND(ROUND(Q128*AD134:AD134,0)*$AI$20,0)*AN134,0)</f>
        <v>360</v>
      </c>
      <c r="AS134" s="268"/>
    </row>
    <row r="135" spans="1:45" ht="14.25">
      <c r="A135" s="243">
        <v>71</v>
      </c>
      <c r="B135" s="351" t="s">
        <v>2810</v>
      </c>
      <c r="C135" s="244" t="s">
        <v>2811</v>
      </c>
      <c r="D135" s="375"/>
      <c r="E135" s="278"/>
      <c r="F135" s="279"/>
      <c r="G135" s="245"/>
      <c r="H135" s="208"/>
      <c r="I135" s="208"/>
      <c r="J135" s="385"/>
      <c r="K135" s="208"/>
      <c r="L135" s="301"/>
      <c r="M135" s="301"/>
      <c r="N135" s="301"/>
      <c r="O135" s="301"/>
      <c r="P135" s="301"/>
      <c r="Q135" s="352"/>
      <c r="R135" s="352"/>
      <c r="S135" s="208"/>
      <c r="T135" s="385"/>
      <c r="U135" s="245"/>
      <c r="V135" s="344"/>
      <c r="W135" s="344"/>
      <c r="X135" s="344"/>
      <c r="Y135" s="344"/>
      <c r="Z135" s="344"/>
      <c r="AA135" s="344"/>
      <c r="AB135" s="344"/>
      <c r="AC135" s="344"/>
      <c r="AD135" s="344"/>
      <c r="AE135" s="344"/>
      <c r="AF135" s="345"/>
      <c r="AG135" s="375"/>
      <c r="AH135" s="214"/>
      <c r="AI135" s="609"/>
      <c r="AJ135" s="610"/>
      <c r="AK135" s="1540"/>
      <c r="AL135" s="353" t="s">
        <v>165</v>
      </c>
      <c r="AM135" s="354" t="s">
        <v>163</v>
      </c>
      <c r="AN135" s="355">
        <v>0.5</v>
      </c>
      <c r="AO135" s="356"/>
      <c r="AP135" s="356"/>
      <c r="AQ135" s="395"/>
      <c r="AR135" s="358">
        <f>ROUND(ROUND(ROUND(Q128*AD134,0)*$AI$20,0)*AN135,0)</f>
        <v>257</v>
      </c>
      <c r="AS135" s="268"/>
    </row>
    <row r="136" spans="1:45" ht="14.25">
      <c r="A136" s="243">
        <v>71</v>
      </c>
      <c r="B136" s="351" t="s">
        <v>2812</v>
      </c>
      <c r="C136" s="244" t="s">
        <v>2813</v>
      </c>
      <c r="D136" s="375"/>
      <c r="E136" s="278"/>
      <c r="F136" s="279"/>
      <c r="G136" s="245"/>
      <c r="H136" s="208"/>
      <c r="I136" s="208"/>
      <c r="J136" s="385"/>
      <c r="K136" s="208"/>
      <c r="L136" s="301"/>
      <c r="M136" s="301"/>
      <c r="N136" s="301"/>
      <c r="O136" s="301"/>
      <c r="P136" s="301"/>
      <c r="Q136" s="352"/>
      <c r="R136" s="352"/>
      <c r="S136" s="208"/>
      <c r="T136" s="385"/>
      <c r="U136" s="245"/>
      <c r="V136" s="344"/>
      <c r="W136" s="344"/>
      <c r="X136" s="344"/>
      <c r="Y136" s="344"/>
      <c r="Z136" s="344"/>
      <c r="AA136" s="344"/>
      <c r="AB136" s="344"/>
      <c r="AC136" s="344"/>
      <c r="AD136" s="344"/>
      <c r="AE136" s="344"/>
      <c r="AF136" s="345"/>
      <c r="AG136" s="375"/>
      <c r="AH136" s="214"/>
      <c r="AI136" s="609"/>
      <c r="AJ136" s="610"/>
      <c r="AK136" s="364"/>
      <c r="AL136" s="396"/>
      <c r="AM136" s="362"/>
      <c r="AN136" s="356"/>
      <c r="AO136" s="1533" t="s">
        <v>167</v>
      </c>
      <c r="AP136" s="362">
        <v>5</v>
      </c>
      <c r="AQ136" s="363" t="s">
        <v>168</v>
      </c>
      <c r="AR136" s="358">
        <f>ROUND(ROUND(Q128*AD134,0)*$AI$20,0)-AP136</f>
        <v>509</v>
      </c>
      <c r="AS136" s="268"/>
    </row>
    <row r="137" spans="1:45" ht="14.25">
      <c r="A137" s="243">
        <v>71</v>
      </c>
      <c r="B137" s="351" t="s">
        <v>2814</v>
      </c>
      <c r="C137" s="244" t="s">
        <v>2815</v>
      </c>
      <c r="D137" s="375"/>
      <c r="E137" s="278"/>
      <c r="F137" s="279"/>
      <c r="G137" s="245"/>
      <c r="H137" s="208"/>
      <c r="I137" s="208"/>
      <c r="J137" s="385"/>
      <c r="K137" s="208"/>
      <c r="L137" s="301"/>
      <c r="M137" s="301"/>
      <c r="N137" s="301"/>
      <c r="O137" s="301"/>
      <c r="P137" s="301"/>
      <c r="Q137" s="352"/>
      <c r="R137" s="352"/>
      <c r="S137" s="208"/>
      <c r="T137" s="385"/>
      <c r="U137" s="245"/>
      <c r="V137" s="344"/>
      <c r="W137" s="344"/>
      <c r="X137" s="344"/>
      <c r="Y137" s="344"/>
      <c r="Z137" s="344"/>
      <c r="AA137" s="344"/>
      <c r="AB137" s="344"/>
      <c r="AC137" s="344"/>
      <c r="AD137" s="344"/>
      <c r="AE137" s="344"/>
      <c r="AF137" s="345"/>
      <c r="AG137" s="375"/>
      <c r="AH137" s="214"/>
      <c r="AI137" s="609"/>
      <c r="AJ137" s="610"/>
      <c r="AK137" s="1536" t="s">
        <v>161</v>
      </c>
      <c r="AL137" s="364" t="s">
        <v>162</v>
      </c>
      <c r="AM137" s="362" t="s">
        <v>163</v>
      </c>
      <c r="AN137" s="356">
        <v>0.7</v>
      </c>
      <c r="AO137" s="1534"/>
      <c r="AP137" s="365"/>
      <c r="AQ137" s="366"/>
      <c r="AR137" s="358">
        <f>ROUND(ROUND(ROUND(Q128*AD134,0)*$AI$20,0)*AN137,0)-AP136</f>
        <v>355</v>
      </c>
      <c r="AS137" s="268"/>
    </row>
    <row r="138" spans="1:45" ht="14.25">
      <c r="A138" s="243">
        <v>71</v>
      </c>
      <c r="B138" s="351" t="s">
        <v>2816</v>
      </c>
      <c r="C138" s="244" t="s">
        <v>2817</v>
      </c>
      <c r="D138" s="375"/>
      <c r="E138" s="278"/>
      <c r="F138" s="279"/>
      <c r="G138" s="245"/>
      <c r="H138" s="208"/>
      <c r="I138" s="208"/>
      <c r="J138" s="385"/>
      <c r="K138" s="208"/>
      <c r="L138" s="301"/>
      <c r="M138" s="301"/>
      <c r="N138" s="301"/>
      <c r="O138" s="301"/>
      <c r="P138" s="301"/>
      <c r="Q138" s="352"/>
      <c r="R138" s="352"/>
      <c r="S138" s="208"/>
      <c r="T138" s="385"/>
      <c r="U138" s="245"/>
      <c r="V138" s="344"/>
      <c r="W138" s="344"/>
      <c r="X138" s="344"/>
      <c r="Y138" s="344"/>
      <c r="Z138" s="344"/>
      <c r="AA138" s="344"/>
      <c r="AB138" s="344"/>
      <c r="AC138" s="344"/>
      <c r="AD138" s="344"/>
      <c r="AE138" s="344"/>
      <c r="AF138" s="345"/>
      <c r="AG138" s="375"/>
      <c r="AH138" s="214"/>
      <c r="AI138" s="609"/>
      <c r="AJ138" s="610"/>
      <c r="AK138" s="1537"/>
      <c r="AL138" s="353" t="s">
        <v>165</v>
      </c>
      <c r="AM138" s="354" t="s">
        <v>163</v>
      </c>
      <c r="AN138" s="355">
        <v>0.5</v>
      </c>
      <c r="AO138" s="1535"/>
      <c r="AP138" s="367"/>
      <c r="AQ138" s="368"/>
      <c r="AR138" s="358">
        <f>ROUND(ROUND(ROUND(Q128*AD134,0)*$AI$20,0)*AN138,0)-AP136</f>
        <v>252</v>
      </c>
      <c r="AS138" s="268"/>
    </row>
    <row r="139" spans="1:45" ht="14.25">
      <c r="A139" s="229">
        <v>71</v>
      </c>
      <c r="B139" s="337">
        <v>8425</v>
      </c>
      <c r="C139" s="254" t="s">
        <v>2818</v>
      </c>
      <c r="D139" s="375"/>
      <c r="E139" s="278"/>
      <c r="F139" s="279"/>
      <c r="G139" s="245"/>
      <c r="H139" s="208"/>
      <c r="I139" s="208"/>
      <c r="J139" s="388"/>
      <c r="K139" s="231" t="s">
        <v>195</v>
      </c>
      <c r="L139" s="334"/>
      <c r="M139" s="334"/>
      <c r="N139" s="334"/>
      <c r="O139" s="334"/>
      <c r="P139" s="334"/>
      <c r="Q139" s="389"/>
      <c r="R139" s="389"/>
      <c r="S139" s="232"/>
      <c r="T139" s="314"/>
      <c r="U139" s="231"/>
      <c r="V139" s="338"/>
      <c r="W139" s="338"/>
      <c r="X139" s="338"/>
      <c r="Y139" s="338"/>
      <c r="Z139" s="338"/>
      <c r="AA139" s="338"/>
      <c r="AB139" s="338"/>
      <c r="AC139" s="338"/>
      <c r="AD139" s="338"/>
      <c r="AE139" s="338"/>
      <c r="AF139" s="339"/>
      <c r="AG139" s="611"/>
      <c r="AH139" s="392"/>
      <c r="AI139" s="392"/>
      <c r="AJ139" s="393"/>
      <c r="AK139" s="340"/>
      <c r="AL139" s="338"/>
      <c r="AM139" s="334"/>
      <c r="AN139" s="383"/>
      <c r="AO139" s="383"/>
      <c r="AP139" s="383"/>
      <c r="AQ139" s="384"/>
      <c r="AR139" s="342">
        <f>ROUND(Q140*$AI$20,0)</f>
        <v>1118</v>
      </c>
      <c r="AS139" s="268"/>
    </row>
    <row r="140" spans="1:45" ht="14.25">
      <c r="A140" s="229">
        <v>71</v>
      </c>
      <c r="B140" s="337">
        <v>8426</v>
      </c>
      <c r="C140" s="254" t="s">
        <v>2819</v>
      </c>
      <c r="D140" s="375"/>
      <c r="E140" s="278"/>
      <c r="F140" s="279"/>
      <c r="G140" s="245"/>
      <c r="H140" s="208"/>
      <c r="I140" s="208"/>
      <c r="J140" s="388"/>
      <c r="K140" s="343"/>
      <c r="L140" s="301"/>
      <c r="M140" s="301"/>
      <c r="N140" s="301"/>
      <c r="O140" s="301"/>
      <c r="P140" s="301"/>
      <c r="Q140" s="1538">
        <f>'26障害児入所施設(基本２)'!$Q$140</f>
        <v>1597</v>
      </c>
      <c r="R140" s="1538"/>
      <c r="S140" s="208" t="s">
        <v>18</v>
      </c>
      <c r="T140" s="385"/>
      <c r="U140" s="245"/>
      <c r="V140" s="344"/>
      <c r="W140" s="344"/>
      <c r="X140" s="344"/>
      <c r="Y140" s="344"/>
      <c r="Z140" s="344"/>
      <c r="AA140" s="344"/>
      <c r="AB140" s="344"/>
      <c r="AC140" s="344"/>
      <c r="AD140" s="344"/>
      <c r="AE140" s="344"/>
      <c r="AF140" s="345"/>
      <c r="AG140" s="379"/>
      <c r="AH140" s="344"/>
      <c r="AI140" s="344"/>
      <c r="AJ140" s="345"/>
      <c r="AK140" s="1539" t="s">
        <v>161</v>
      </c>
      <c r="AL140" s="346" t="s">
        <v>162</v>
      </c>
      <c r="AM140" s="347" t="s">
        <v>163</v>
      </c>
      <c r="AN140" s="348">
        <v>0.7</v>
      </c>
      <c r="AO140" s="348"/>
      <c r="AP140" s="348"/>
      <c r="AQ140" s="349"/>
      <c r="AR140" s="350">
        <f>ROUND(ROUND(Q140*$AI$20,0)*AN140,0)</f>
        <v>783</v>
      </c>
      <c r="AS140" s="268"/>
    </row>
    <row r="141" spans="1:45" ht="14.25">
      <c r="A141" s="243">
        <v>71</v>
      </c>
      <c r="B141" s="351" t="s">
        <v>2820</v>
      </c>
      <c r="C141" s="244" t="s">
        <v>2821</v>
      </c>
      <c r="D141" s="375"/>
      <c r="E141" s="278"/>
      <c r="F141" s="279"/>
      <c r="G141" s="245"/>
      <c r="H141" s="208"/>
      <c r="I141" s="208"/>
      <c r="J141" s="385"/>
      <c r="K141" s="245"/>
      <c r="L141" s="301"/>
      <c r="M141" s="301"/>
      <c r="N141" s="301"/>
      <c r="O141" s="301"/>
      <c r="P141" s="301"/>
      <c r="Q141" s="352"/>
      <c r="R141" s="352"/>
      <c r="S141" s="208"/>
      <c r="T141" s="385"/>
      <c r="U141" s="245"/>
      <c r="V141" s="344"/>
      <c r="W141" s="344"/>
      <c r="X141" s="344"/>
      <c r="Y141" s="344"/>
      <c r="Z141" s="344"/>
      <c r="AA141" s="344"/>
      <c r="AB141" s="344"/>
      <c r="AC141" s="344"/>
      <c r="AD141" s="344"/>
      <c r="AE141" s="344"/>
      <c r="AF141" s="345"/>
      <c r="AG141" s="375"/>
      <c r="AH141" s="214"/>
      <c r="AI141" s="609"/>
      <c r="AJ141" s="610"/>
      <c r="AK141" s="1540"/>
      <c r="AL141" s="353" t="s">
        <v>165</v>
      </c>
      <c r="AM141" s="354" t="s">
        <v>163</v>
      </c>
      <c r="AN141" s="355">
        <v>0.5</v>
      </c>
      <c r="AO141" s="356"/>
      <c r="AP141" s="356"/>
      <c r="AQ141" s="395"/>
      <c r="AR141" s="358">
        <f>ROUND(ROUND(Q140*$AI$20,0)*AN141,0)</f>
        <v>559</v>
      </c>
      <c r="AS141" s="268"/>
    </row>
    <row r="142" spans="1:45" ht="14.25">
      <c r="A142" s="243">
        <v>71</v>
      </c>
      <c r="B142" s="351" t="s">
        <v>2822</v>
      </c>
      <c r="C142" s="244" t="s">
        <v>2823</v>
      </c>
      <c r="D142" s="375"/>
      <c r="E142" s="278"/>
      <c r="F142" s="279"/>
      <c r="G142" s="245"/>
      <c r="H142" s="208"/>
      <c r="I142" s="208"/>
      <c r="J142" s="385"/>
      <c r="K142" s="245"/>
      <c r="L142" s="301"/>
      <c r="M142" s="301"/>
      <c r="N142" s="301"/>
      <c r="O142" s="301"/>
      <c r="P142" s="301"/>
      <c r="Q142" s="352"/>
      <c r="R142" s="352"/>
      <c r="S142" s="208"/>
      <c r="T142" s="385"/>
      <c r="U142" s="245"/>
      <c r="V142" s="344"/>
      <c r="W142" s="344"/>
      <c r="X142" s="344"/>
      <c r="Y142" s="344"/>
      <c r="Z142" s="344"/>
      <c r="AA142" s="344"/>
      <c r="AB142" s="344"/>
      <c r="AC142" s="344"/>
      <c r="AD142" s="344"/>
      <c r="AE142" s="344"/>
      <c r="AF142" s="345"/>
      <c r="AG142" s="375"/>
      <c r="AH142" s="214"/>
      <c r="AI142" s="609"/>
      <c r="AJ142" s="610"/>
      <c r="AK142" s="364"/>
      <c r="AL142" s="396"/>
      <c r="AM142" s="362"/>
      <c r="AN142" s="356"/>
      <c r="AO142" s="1533" t="s">
        <v>167</v>
      </c>
      <c r="AP142" s="362">
        <v>5</v>
      </c>
      <c r="AQ142" s="363" t="s">
        <v>168</v>
      </c>
      <c r="AR142" s="358">
        <f>ROUND(Q140*$AI$20,0)-AP142</f>
        <v>1113</v>
      </c>
      <c r="AS142" s="268"/>
    </row>
    <row r="143" spans="1:45" ht="14.25">
      <c r="A143" s="243">
        <v>71</v>
      </c>
      <c r="B143" s="351" t="s">
        <v>2824</v>
      </c>
      <c r="C143" s="244" t="s">
        <v>2825</v>
      </c>
      <c r="D143" s="375"/>
      <c r="E143" s="278"/>
      <c r="F143" s="279"/>
      <c r="G143" s="245"/>
      <c r="H143" s="208"/>
      <c r="I143" s="208"/>
      <c r="J143" s="385"/>
      <c r="K143" s="245"/>
      <c r="L143" s="301"/>
      <c r="M143" s="301"/>
      <c r="N143" s="301"/>
      <c r="O143" s="301"/>
      <c r="P143" s="301"/>
      <c r="Q143" s="352"/>
      <c r="R143" s="352"/>
      <c r="S143" s="208"/>
      <c r="T143" s="385"/>
      <c r="U143" s="245"/>
      <c r="V143" s="344"/>
      <c r="W143" s="344"/>
      <c r="X143" s="344"/>
      <c r="Y143" s="344"/>
      <c r="Z143" s="344"/>
      <c r="AA143" s="344"/>
      <c r="AB143" s="344"/>
      <c r="AC143" s="344"/>
      <c r="AD143" s="344"/>
      <c r="AE143" s="344"/>
      <c r="AF143" s="345"/>
      <c r="AG143" s="375"/>
      <c r="AH143" s="214"/>
      <c r="AI143" s="609"/>
      <c r="AJ143" s="610"/>
      <c r="AK143" s="1536" t="s">
        <v>161</v>
      </c>
      <c r="AL143" s="364" t="s">
        <v>162</v>
      </c>
      <c r="AM143" s="362" t="s">
        <v>163</v>
      </c>
      <c r="AN143" s="356">
        <v>0.7</v>
      </c>
      <c r="AO143" s="1534"/>
      <c r="AP143" s="365"/>
      <c r="AQ143" s="366"/>
      <c r="AR143" s="358">
        <f>ROUND(ROUND(Q140*$AI$20,0)*AN143,0)-AP142</f>
        <v>778</v>
      </c>
      <c r="AS143" s="268"/>
    </row>
    <row r="144" spans="1:45" ht="14.25">
      <c r="A144" s="243">
        <v>71</v>
      </c>
      <c r="B144" s="351" t="s">
        <v>2826</v>
      </c>
      <c r="C144" s="244" t="s">
        <v>2827</v>
      </c>
      <c r="D144" s="375"/>
      <c r="E144" s="278"/>
      <c r="F144" s="279"/>
      <c r="G144" s="245"/>
      <c r="H144" s="208"/>
      <c r="I144" s="208"/>
      <c r="J144" s="385"/>
      <c r="K144" s="245"/>
      <c r="L144" s="301"/>
      <c r="M144" s="301"/>
      <c r="N144" s="301"/>
      <c r="O144" s="301"/>
      <c r="P144" s="301"/>
      <c r="Q144" s="352"/>
      <c r="R144" s="352"/>
      <c r="S144" s="208"/>
      <c r="T144" s="385"/>
      <c r="U144" s="281"/>
      <c r="V144" s="380"/>
      <c r="W144" s="380"/>
      <c r="X144" s="380"/>
      <c r="Y144" s="380"/>
      <c r="Z144" s="380"/>
      <c r="AA144" s="380"/>
      <c r="AB144" s="380"/>
      <c r="AC144" s="380"/>
      <c r="AD144" s="380"/>
      <c r="AE144" s="380"/>
      <c r="AF144" s="381"/>
      <c r="AG144" s="375"/>
      <c r="AH144" s="214"/>
      <c r="AI144" s="609"/>
      <c r="AJ144" s="610"/>
      <c r="AK144" s="1537"/>
      <c r="AL144" s="353" t="s">
        <v>165</v>
      </c>
      <c r="AM144" s="354" t="s">
        <v>163</v>
      </c>
      <c r="AN144" s="355">
        <v>0.5</v>
      </c>
      <c r="AO144" s="1535"/>
      <c r="AP144" s="367"/>
      <c r="AQ144" s="368"/>
      <c r="AR144" s="358">
        <f>ROUND(ROUND(Q140*$AI$20,0)*AN144,0)-AP142</f>
        <v>554</v>
      </c>
      <c r="AS144" s="268"/>
    </row>
    <row r="145" spans="1:45" ht="14.25">
      <c r="A145" s="229">
        <v>71</v>
      </c>
      <c r="B145" s="337">
        <v>8427</v>
      </c>
      <c r="C145" s="254" t="s">
        <v>2828</v>
      </c>
      <c r="D145" s="375"/>
      <c r="E145" s="278"/>
      <c r="F145" s="279"/>
      <c r="G145" s="245"/>
      <c r="H145" s="208"/>
      <c r="I145" s="208"/>
      <c r="J145" s="388"/>
      <c r="K145" s="343"/>
      <c r="L145" s="301"/>
      <c r="M145" s="301"/>
      <c r="N145" s="301"/>
      <c r="O145" s="301"/>
      <c r="P145" s="301"/>
      <c r="Q145" s="352"/>
      <c r="R145" s="352"/>
      <c r="S145" s="208"/>
      <c r="T145" s="385"/>
      <c r="U145" s="379" t="s">
        <v>172</v>
      </c>
      <c r="V145" s="344"/>
      <c r="W145" s="344"/>
      <c r="X145" s="344"/>
      <c r="Y145" s="344"/>
      <c r="Z145" s="344"/>
      <c r="AA145" s="344"/>
      <c r="AB145" s="344"/>
      <c r="AC145" s="344"/>
      <c r="AD145" s="344"/>
      <c r="AE145" s="344"/>
      <c r="AF145" s="345"/>
      <c r="AG145" s="379"/>
      <c r="AH145" s="344"/>
      <c r="AI145" s="344"/>
      <c r="AJ145" s="345"/>
      <c r="AK145" s="369"/>
      <c r="AL145" s="370"/>
      <c r="AM145" s="372"/>
      <c r="AN145" s="373"/>
      <c r="AO145" s="373"/>
      <c r="AP145" s="373"/>
      <c r="AQ145" s="374"/>
      <c r="AR145" s="342">
        <f>ROUND(ROUND(Q140*AD146,0)*$AI$20,0)</f>
        <v>1079</v>
      </c>
      <c r="AS145" s="268"/>
    </row>
    <row r="146" spans="1:45" ht="14.25">
      <c r="A146" s="229">
        <v>71</v>
      </c>
      <c r="B146" s="337">
        <v>8428</v>
      </c>
      <c r="C146" s="254" t="s">
        <v>2829</v>
      </c>
      <c r="D146" s="375"/>
      <c r="E146" s="278"/>
      <c r="F146" s="279"/>
      <c r="G146" s="245"/>
      <c r="H146" s="208"/>
      <c r="I146" s="208"/>
      <c r="J146" s="388"/>
      <c r="K146" s="343"/>
      <c r="L146" s="301"/>
      <c r="M146" s="301"/>
      <c r="N146" s="301"/>
      <c r="O146" s="301"/>
      <c r="P146" s="301"/>
      <c r="Q146" s="352"/>
      <c r="R146" s="352"/>
      <c r="S146" s="208"/>
      <c r="T146" s="385"/>
      <c r="U146" s="379" t="s">
        <v>174</v>
      </c>
      <c r="V146" s="344"/>
      <c r="W146" s="344"/>
      <c r="X146" s="344"/>
      <c r="Y146" s="344"/>
      <c r="Z146" s="344"/>
      <c r="AA146" s="344"/>
      <c r="AB146" s="344"/>
      <c r="AC146" s="214" t="s">
        <v>163</v>
      </c>
      <c r="AD146" s="1541">
        <v>0.96499999999999997</v>
      </c>
      <c r="AE146" s="1541"/>
      <c r="AF146" s="345"/>
      <c r="AG146" s="379"/>
      <c r="AH146" s="344"/>
      <c r="AI146" s="344"/>
      <c r="AJ146" s="345"/>
      <c r="AK146" s="1539" t="s">
        <v>161</v>
      </c>
      <c r="AL146" s="346" t="s">
        <v>162</v>
      </c>
      <c r="AM146" s="347" t="s">
        <v>163</v>
      </c>
      <c r="AN146" s="348">
        <v>0.7</v>
      </c>
      <c r="AO146" s="348"/>
      <c r="AP146" s="348"/>
      <c r="AQ146" s="349"/>
      <c r="AR146" s="350">
        <f>ROUND(ROUND(ROUND(Q140*AD146:AD146,0)*$AI$20,0)*AN146,0)</f>
        <v>755</v>
      </c>
      <c r="AS146" s="268"/>
    </row>
    <row r="147" spans="1:45" ht="14.25">
      <c r="A147" s="243">
        <v>71</v>
      </c>
      <c r="B147" s="351" t="s">
        <v>2830</v>
      </c>
      <c r="C147" s="244" t="s">
        <v>2831</v>
      </c>
      <c r="D147" s="375"/>
      <c r="E147" s="278"/>
      <c r="F147" s="279"/>
      <c r="G147" s="245"/>
      <c r="H147" s="208"/>
      <c r="I147" s="208"/>
      <c r="J147" s="385"/>
      <c r="K147" s="245"/>
      <c r="L147" s="301"/>
      <c r="M147" s="301"/>
      <c r="N147" s="301"/>
      <c r="O147" s="301"/>
      <c r="P147" s="301"/>
      <c r="Q147" s="352"/>
      <c r="R147" s="352"/>
      <c r="S147" s="208"/>
      <c r="T147" s="385"/>
      <c r="U147" s="245"/>
      <c r="V147" s="344"/>
      <c r="W147" s="344"/>
      <c r="X147" s="344"/>
      <c r="Y147" s="344"/>
      <c r="Z147" s="344"/>
      <c r="AA147" s="344"/>
      <c r="AB147" s="344"/>
      <c r="AC147" s="344"/>
      <c r="AD147" s="344"/>
      <c r="AE147" s="344"/>
      <c r="AF147" s="345"/>
      <c r="AG147" s="375"/>
      <c r="AH147" s="214"/>
      <c r="AI147" s="609"/>
      <c r="AJ147" s="610"/>
      <c r="AK147" s="1540"/>
      <c r="AL147" s="353" t="s">
        <v>165</v>
      </c>
      <c r="AM147" s="354" t="s">
        <v>163</v>
      </c>
      <c r="AN147" s="355">
        <v>0.5</v>
      </c>
      <c r="AO147" s="356"/>
      <c r="AP147" s="356"/>
      <c r="AQ147" s="395"/>
      <c r="AR147" s="358">
        <f>ROUND(ROUND(ROUND(Q140*AD146,0)*$AI$20,0)*AN147,0)</f>
        <v>540</v>
      </c>
      <c r="AS147" s="268"/>
    </row>
    <row r="148" spans="1:45" ht="14.25">
      <c r="A148" s="243">
        <v>71</v>
      </c>
      <c r="B148" s="351" t="s">
        <v>2832</v>
      </c>
      <c r="C148" s="244" t="s">
        <v>2833</v>
      </c>
      <c r="D148" s="375"/>
      <c r="E148" s="278"/>
      <c r="F148" s="279"/>
      <c r="G148" s="245"/>
      <c r="H148" s="208"/>
      <c r="I148" s="208"/>
      <c r="J148" s="385"/>
      <c r="K148" s="245"/>
      <c r="L148" s="301"/>
      <c r="M148" s="301"/>
      <c r="N148" s="301"/>
      <c r="O148" s="301"/>
      <c r="P148" s="301"/>
      <c r="Q148" s="352"/>
      <c r="R148" s="352"/>
      <c r="S148" s="208"/>
      <c r="T148" s="385"/>
      <c r="U148" s="245"/>
      <c r="V148" s="344"/>
      <c r="W148" s="344"/>
      <c r="X148" s="344"/>
      <c r="Y148" s="344"/>
      <c r="Z148" s="344"/>
      <c r="AA148" s="344"/>
      <c r="AB148" s="344"/>
      <c r="AC148" s="344"/>
      <c r="AD148" s="344"/>
      <c r="AE148" s="344"/>
      <c r="AF148" s="345"/>
      <c r="AG148" s="375"/>
      <c r="AH148" s="214"/>
      <c r="AI148" s="609"/>
      <c r="AJ148" s="610"/>
      <c r="AK148" s="364"/>
      <c r="AL148" s="396"/>
      <c r="AM148" s="362"/>
      <c r="AN148" s="356"/>
      <c r="AO148" s="1533" t="s">
        <v>167</v>
      </c>
      <c r="AP148" s="362">
        <v>5</v>
      </c>
      <c r="AQ148" s="363" t="s">
        <v>168</v>
      </c>
      <c r="AR148" s="358">
        <f>ROUND(ROUND(Q140*AD146,0)*$AI$20,0)-AP148</f>
        <v>1074</v>
      </c>
      <c r="AS148" s="268"/>
    </row>
    <row r="149" spans="1:45" ht="14.25">
      <c r="A149" s="243">
        <v>71</v>
      </c>
      <c r="B149" s="351" t="s">
        <v>2834</v>
      </c>
      <c r="C149" s="244" t="s">
        <v>2835</v>
      </c>
      <c r="D149" s="375"/>
      <c r="E149" s="278"/>
      <c r="F149" s="279"/>
      <c r="G149" s="245"/>
      <c r="H149" s="208"/>
      <c r="I149" s="208"/>
      <c r="J149" s="385"/>
      <c r="K149" s="245"/>
      <c r="L149" s="301"/>
      <c r="M149" s="301"/>
      <c r="N149" s="301"/>
      <c r="O149" s="301"/>
      <c r="P149" s="301"/>
      <c r="Q149" s="352"/>
      <c r="R149" s="352"/>
      <c r="S149" s="208"/>
      <c r="T149" s="385"/>
      <c r="U149" s="245"/>
      <c r="V149" s="344"/>
      <c r="W149" s="344"/>
      <c r="X149" s="344"/>
      <c r="Y149" s="344"/>
      <c r="Z149" s="344"/>
      <c r="AA149" s="344"/>
      <c r="AB149" s="344"/>
      <c r="AC149" s="344"/>
      <c r="AD149" s="344"/>
      <c r="AE149" s="344"/>
      <c r="AF149" s="345"/>
      <c r="AG149" s="375"/>
      <c r="AH149" s="214"/>
      <c r="AI149" s="609"/>
      <c r="AJ149" s="610"/>
      <c r="AK149" s="1536" t="s">
        <v>161</v>
      </c>
      <c r="AL149" s="364" t="s">
        <v>162</v>
      </c>
      <c r="AM149" s="362" t="s">
        <v>163</v>
      </c>
      <c r="AN149" s="356">
        <v>0.7</v>
      </c>
      <c r="AO149" s="1534"/>
      <c r="AP149" s="365"/>
      <c r="AQ149" s="366"/>
      <c r="AR149" s="358">
        <f>ROUND(ROUND(ROUND(Q140*AD146,0)*$AI$20,0)*AN149,0)-AP148</f>
        <v>750</v>
      </c>
      <c r="AS149" s="268"/>
    </row>
    <row r="150" spans="1:45" ht="14.25">
      <c r="A150" s="243">
        <v>71</v>
      </c>
      <c r="B150" s="351" t="s">
        <v>2836</v>
      </c>
      <c r="C150" s="244" t="s">
        <v>2837</v>
      </c>
      <c r="D150" s="375"/>
      <c r="E150" s="278"/>
      <c r="F150" s="279"/>
      <c r="G150" s="245"/>
      <c r="H150" s="208"/>
      <c r="I150" s="208"/>
      <c r="J150" s="385"/>
      <c r="K150" s="281"/>
      <c r="L150" s="304"/>
      <c r="M150" s="304"/>
      <c r="N150" s="304"/>
      <c r="O150" s="304"/>
      <c r="P150" s="304"/>
      <c r="Q150" s="387"/>
      <c r="R150" s="387"/>
      <c r="S150" s="216"/>
      <c r="T150" s="226"/>
      <c r="U150" s="281"/>
      <c r="V150" s="380"/>
      <c r="W150" s="380"/>
      <c r="X150" s="380"/>
      <c r="Y150" s="380"/>
      <c r="Z150" s="380"/>
      <c r="AA150" s="380"/>
      <c r="AB150" s="380"/>
      <c r="AC150" s="380"/>
      <c r="AD150" s="380"/>
      <c r="AE150" s="380"/>
      <c r="AF150" s="381"/>
      <c r="AG150" s="375"/>
      <c r="AH150" s="214"/>
      <c r="AI150" s="609"/>
      <c r="AJ150" s="610"/>
      <c r="AK150" s="1537"/>
      <c r="AL150" s="353" t="s">
        <v>165</v>
      </c>
      <c r="AM150" s="354" t="s">
        <v>163</v>
      </c>
      <c r="AN150" s="355">
        <v>0.5</v>
      </c>
      <c r="AO150" s="1535"/>
      <c r="AP150" s="367"/>
      <c r="AQ150" s="368"/>
      <c r="AR150" s="358">
        <f>ROUND(ROUND(ROUND(Q140*AD146,0)*$AI$20,0)*AN150,0)-AP148</f>
        <v>535</v>
      </c>
      <c r="AS150" s="268"/>
    </row>
    <row r="151" spans="1:45" ht="14.25">
      <c r="A151" s="229">
        <v>71</v>
      </c>
      <c r="B151" s="337">
        <v>8429</v>
      </c>
      <c r="C151" s="254" t="s">
        <v>2838</v>
      </c>
      <c r="D151" s="375"/>
      <c r="E151" s="278"/>
      <c r="F151" s="279"/>
      <c r="G151" s="245"/>
      <c r="H151" s="208"/>
      <c r="I151" s="208"/>
      <c r="J151" s="388"/>
      <c r="K151" s="208" t="s">
        <v>208</v>
      </c>
      <c r="L151" s="301"/>
      <c r="M151" s="301"/>
      <c r="N151" s="301"/>
      <c r="O151" s="301"/>
      <c r="P151" s="301"/>
      <c r="Q151" s="352"/>
      <c r="R151" s="352"/>
      <c r="S151" s="208"/>
      <c r="T151" s="208"/>
      <c r="U151" s="245"/>
      <c r="V151" s="392"/>
      <c r="W151" s="392"/>
      <c r="X151" s="392"/>
      <c r="Y151" s="392"/>
      <c r="Z151" s="392"/>
      <c r="AA151" s="392"/>
      <c r="AB151" s="392"/>
      <c r="AC151" s="392"/>
      <c r="AD151" s="392"/>
      <c r="AE151" s="392"/>
      <c r="AF151" s="393"/>
      <c r="AG151" s="611"/>
      <c r="AH151" s="392"/>
      <c r="AI151" s="392"/>
      <c r="AJ151" s="393"/>
      <c r="AK151" s="340"/>
      <c r="AL151" s="338"/>
      <c r="AM151" s="334"/>
      <c r="AN151" s="383"/>
      <c r="AO151" s="383"/>
      <c r="AP151" s="383"/>
      <c r="AQ151" s="384"/>
      <c r="AR151" s="342">
        <f>ROUND(Q152*$AI$20,0)</f>
        <v>581</v>
      </c>
      <c r="AS151" s="268"/>
    </row>
    <row r="152" spans="1:45" ht="14.25">
      <c r="A152" s="229">
        <v>71</v>
      </c>
      <c r="B152" s="337">
        <v>8430</v>
      </c>
      <c r="C152" s="254" t="s">
        <v>2839</v>
      </c>
      <c r="D152" s="375"/>
      <c r="E152" s="278"/>
      <c r="F152" s="279"/>
      <c r="G152" s="245"/>
      <c r="H152" s="208"/>
      <c r="I152" s="208"/>
      <c r="J152" s="388"/>
      <c r="K152" s="301"/>
      <c r="L152" s="301"/>
      <c r="M152" s="301"/>
      <c r="N152" s="301"/>
      <c r="O152" s="301"/>
      <c r="P152" s="301"/>
      <c r="Q152" s="1538">
        <f>'26障害児入所施設(基本２)'!$Q$152</f>
        <v>830</v>
      </c>
      <c r="R152" s="1538"/>
      <c r="S152" s="208" t="s">
        <v>18</v>
      </c>
      <c r="T152" s="385"/>
      <c r="U152" s="245"/>
      <c r="V152" s="344"/>
      <c r="W152" s="344"/>
      <c r="X152" s="344"/>
      <c r="Y152" s="344"/>
      <c r="Z152" s="344"/>
      <c r="AA152" s="344"/>
      <c r="AB152" s="344"/>
      <c r="AC152" s="344"/>
      <c r="AD152" s="344"/>
      <c r="AE152" s="344"/>
      <c r="AF152" s="345"/>
      <c r="AG152" s="379"/>
      <c r="AH152" s="344"/>
      <c r="AI152" s="344"/>
      <c r="AJ152" s="345"/>
      <c r="AK152" s="1539" t="s">
        <v>161</v>
      </c>
      <c r="AL152" s="346" t="s">
        <v>162</v>
      </c>
      <c r="AM152" s="347" t="s">
        <v>163</v>
      </c>
      <c r="AN152" s="348">
        <v>0.7</v>
      </c>
      <c r="AO152" s="348"/>
      <c r="AP152" s="348"/>
      <c r="AQ152" s="349"/>
      <c r="AR152" s="350">
        <f>ROUND(ROUND(Q152*$AI$20,0)*AN152,0)</f>
        <v>407</v>
      </c>
      <c r="AS152" s="268"/>
    </row>
    <row r="153" spans="1:45" ht="14.25">
      <c r="A153" s="243">
        <v>71</v>
      </c>
      <c r="B153" s="351" t="s">
        <v>2840</v>
      </c>
      <c r="C153" s="244" t="s">
        <v>2841</v>
      </c>
      <c r="D153" s="375"/>
      <c r="E153" s="278"/>
      <c r="F153" s="279"/>
      <c r="G153" s="245"/>
      <c r="H153" s="208"/>
      <c r="I153" s="208"/>
      <c r="J153" s="385"/>
      <c r="K153" s="208"/>
      <c r="L153" s="301"/>
      <c r="M153" s="301"/>
      <c r="N153" s="301"/>
      <c r="O153" s="301"/>
      <c r="P153" s="301"/>
      <c r="Q153" s="352"/>
      <c r="R153" s="352"/>
      <c r="S153" s="208"/>
      <c r="T153" s="385"/>
      <c r="U153" s="245"/>
      <c r="V153" s="344"/>
      <c r="W153" s="344"/>
      <c r="X153" s="344"/>
      <c r="Y153" s="344"/>
      <c r="Z153" s="344"/>
      <c r="AA153" s="344"/>
      <c r="AB153" s="344"/>
      <c r="AC153" s="344"/>
      <c r="AD153" s="344"/>
      <c r="AE153" s="344"/>
      <c r="AF153" s="345"/>
      <c r="AG153" s="375"/>
      <c r="AH153" s="214"/>
      <c r="AI153" s="609"/>
      <c r="AJ153" s="610"/>
      <c r="AK153" s="1540"/>
      <c r="AL153" s="353" t="s">
        <v>165</v>
      </c>
      <c r="AM153" s="354" t="s">
        <v>163</v>
      </c>
      <c r="AN153" s="355">
        <v>0.5</v>
      </c>
      <c r="AO153" s="356"/>
      <c r="AP153" s="356"/>
      <c r="AQ153" s="395"/>
      <c r="AR153" s="358">
        <f>ROUND(ROUND(Q152*$AI$20,0)*AN153,0)</f>
        <v>291</v>
      </c>
      <c r="AS153" s="268"/>
    </row>
    <row r="154" spans="1:45" ht="14.25">
      <c r="A154" s="243">
        <v>71</v>
      </c>
      <c r="B154" s="351" t="s">
        <v>2842</v>
      </c>
      <c r="C154" s="244" t="s">
        <v>2843</v>
      </c>
      <c r="D154" s="375"/>
      <c r="E154" s="278"/>
      <c r="F154" s="279"/>
      <c r="G154" s="245"/>
      <c r="H154" s="208"/>
      <c r="I154" s="208"/>
      <c r="J154" s="385"/>
      <c r="K154" s="208"/>
      <c r="L154" s="301"/>
      <c r="M154" s="301"/>
      <c r="N154" s="301"/>
      <c r="O154" s="301"/>
      <c r="P154" s="301"/>
      <c r="Q154" s="352"/>
      <c r="R154" s="352"/>
      <c r="S154" s="208"/>
      <c r="T154" s="385"/>
      <c r="U154" s="245"/>
      <c r="V154" s="344"/>
      <c r="W154" s="344"/>
      <c r="X154" s="344"/>
      <c r="Y154" s="344"/>
      <c r="Z154" s="344"/>
      <c r="AA154" s="344"/>
      <c r="AB154" s="344"/>
      <c r="AC154" s="344"/>
      <c r="AD154" s="344"/>
      <c r="AE154" s="344"/>
      <c r="AF154" s="345"/>
      <c r="AG154" s="375"/>
      <c r="AH154" s="214"/>
      <c r="AI154" s="609"/>
      <c r="AJ154" s="610"/>
      <c r="AK154" s="364"/>
      <c r="AL154" s="396"/>
      <c r="AM154" s="362"/>
      <c r="AN154" s="356"/>
      <c r="AO154" s="1533" t="s">
        <v>167</v>
      </c>
      <c r="AP154" s="362">
        <v>5</v>
      </c>
      <c r="AQ154" s="363" t="s">
        <v>168</v>
      </c>
      <c r="AR154" s="358">
        <f>ROUND(Q152*$AI$20,0)-AP154</f>
        <v>576</v>
      </c>
      <c r="AS154" s="268"/>
    </row>
    <row r="155" spans="1:45" ht="14.25">
      <c r="A155" s="243">
        <v>71</v>
      </c>
      <c r="B155" s="351" t="s">
        <v>2844</v>
      </c>
      <c r="C155" s="244" t="s">
        <v>2845</v>
      </c>
      <c r="D155" s="375"/>
      <c r="E155" s="278"/>
      <c r="F155" s="279"/>
      <c r="G155" s="245"/>
      <c r="H155" s="208"/>
      <c r="I155" s="208"/>
      <c r="J155" s="385"/>
      <c r="K155" s="208"/>
      <c r="L155" s="301"/>
      <c r="M155" s="301"/>
      <c r="N155" s="301"/>
      <c r="O155" s="301"/>
      <c r="P155" s="301"/>
      <c r="Q155" s="352"/>
      <c r="R155" s="352"/>
      <c r="S155" s="208"/>
      <c r="T155" s="385"/>
      <c r="U155" s="245"/>
      <c r="V155" s="344"/>
      <c r="W155" s="344"/>
      <c r="X155" s="344"/>
      <c r="Y155" s="344"/>
      <c r="Z155" s="344"/>
      <c r="AA155" s="344"/>
      <c r="AB155" s="344"/>
      <c r="AC155" s="344"/>
      <c r="AD155" s="344"/>
      <c r="AE155" s="344"/>
      <c r="AF155" s="345"/>
      <c r="AG155" s="375"/>
      <c r="AH155" s="214"/>
      <c r="AI155" s="609"/>
      <c r="AJ155" s="610"/>
      <c r="AK155" s="1536" t="s">
        <v>161</v>
      </c>
      <c r="AL155" s="364" t="s">
        <v>162</v>
      </c>
      <c r="AM155" s="362" t="s">
        <v>163</v>
      </c>
      <c r="AN155" s="356">
        <v>0.7</v>
      </c>
      <c r="AO155" s="1534"/>
      <c r="AP155" s="365"/>
      <c r="AQ155" s="366"/>
      <c r="AR155" s="358">
        <f>ROUND(ROUND(Q152*$AI$20,0)*AN155,0)-AP154</f>
        <v>402</v>
      </c>
      <c r="AS155" s="268"/>
    </row>
    <row r="156" spans="1:45" ht="14.25">
      <c r="A156" s="243">
        <v>71</v>
      </c>
      <c r="B156" s="351" t="s">
        <v>2846</v>
      </c>
      <c r="C156" s="244" t="s">
        <v>2847</v>
      </c>
      <c r="D156" s="375"/>
      <c r="E156" s="278"/>
      <c r="F156" s="279"/>
      <c r="G156" s="245"/>
      <c r="H156" s="208"/>
      <c r="I156" s="208"/>
      <c r="J156" s="385"/>
      <c r="K156" s="208"/>
      <c r="L156" s="301"/>
      <c r="M156" s="301"/>
      <c r="N156" s="301"/>
      <c r="O156" s="301"/>
      <c r="P156" s="301"/>
      <c r="Q156" s="352"/>
      <c r="R156" s="352"/>
      <c r="S156" s="208"/>
      <c r="T156" s="385"/>
      <c r="U156" s="245"/>
      <c r="V156" s="344"/>
      <c r="W156" s="344"/>
      <c r="X156" s="344"/>
      <c r="Y156" s="344"/>
      <c r="Z156" s="344"/>
      <c r="AA156" s="344"/>
      <c r="AB156" s="344"/>
      <c r="AC156" s="344"/>
      <c r="AD156" s="344"/>
      <c r="AE156" s="344"/>
      <c r="AF156" s="345"/>
      <c r="AG156" s="375"/>
      <c r="AH156" s="214"/>
      <c r="AI156" s="609"/>
      <c r="AJ156" s="610"/>
      <c r="AK156" s="1537"/>
      <c r="AL156" s="353" t="s">
        <v>165</v>
      </c>
      <c r="AM156" s="354" t="s">
        <v>163</v>
      </c>
      <c r="AN156" s="355">
        <v>0.5</v>
      </c>
      <c r="AO156" s="1535"/>
      <c r="AP156" s="367"/>
      <c r="AQ156" s="368"/>
      <c r="AR156" s="358">
        <f>ROUND(ROUND(Q152*$AI$20,0)*AN156,0)-AP154</f>
        <v>286</v>
      </c>
      <c r="AS156" s="268"/>
    </row>
    <row r="157" spans="1:45" ht="14.25">
      <c r="A157" s="229">
        <v>71</v>
      </c>
      <c r="B157" s="337">
        <v>8431</v>
      </c>
      <c r="C157" s="254" t="s">
        <v>2848</v>
      </c>
      <c r="D157" s="375"/>
      <c r="E157" s="278"/>
      <c r="F157" s="279"/>
      <c r="G157" s="245"/>
      <c r="H157" s="208"/>
      <c r="I157" s="208"/>
      <c r="J157" s="388"/>
      <c r="K157" s="301"/>
      <c r="L157" s="301"/>
      <c r="M157" s="301"/>
      <c r="N157" s="301"/>
      <c r="O157" s="301"/>
      <c r="P157" s="301"/>
      <c r="Q157" s="352"/>
      <c r="R157" s="352"/>
      <c r="S157" s="208"/>
      <c r="T157" s="385"/>
      <c r="U157" s="369" t="s">
        <v>172</v>
      </c>
      <c r="V157" s="370"/>
      <c r="W157" s="370"/>
      <c r="X157" s="370"/>
      <c r="Y157" s="370"/>
      <c r="Z157" s="370"/>
      <c r="AA157" s="370"/>
      <c r="AB157" s="370"/>
      <c r="AC157" s="370"/>
      <c r="AD157" s="370"/>
      <c r="AE157" s="370"/>
      <c r="AF157" s="371"/>
      <c r="AG157" s="379"/>
      <c r="AH157" s="344"/>
      <c r="AI157" s="344"/>
      <c r="AJ157" s="345"/>
      <c r="AK157" s="369"/>
      <c r="AL157" s="370"/>
      <c r="AM157" s="372"/>
      <c r="AN157" s="373"/>
      <c r="AO157" s="373"/>
      <c r="AP157" s="373"/>
      <c r="AQ157" s="374"/>
      <c r="AR157" s="342">
        <f>ROUND(ROUND(Q152*AD158,0)*$AI$20,0)</f>
        <v>561</v>
      </c>
      <c r="AS157" s="268"/>
    </row>
    <row r="158" spans="1:45" ht="14.25">
      <c r="A158" s="229">
        <v>71</v>
      </c>
      <c r="B158" s="337">
        <v>8432</v>
      </c>
      <c r="C158" s="254" t="s">
        <v>2849</v>
      </c>
      <c r="D158" s="375"/>
      <c r="E158" s="278"/>
      <c r="F158" s="279"/>
      <c r="G158" s="245"/>
      <c r="H158" s="208"/>
      <c r="I158" s="208"/>
      <c r="J158" s="388"/>
      <c r="K158" s="301"/>
      <c r="L158" s="301"/>
      <c r="M158" s="301"/>
      <c r="N158" s="301"/>
      <c r="O158" s="301"/>
      <c r="P158" s="301"/>
      <c r="Q158" s="352"/>
      <c r="R158" s="352"/>
      <c r="S158" s="208"/>
      <c r="T158" s="385"/>
      <c r="U158" s="379" t="s">
        <v>174</v>
      </c>
      <c r="V158" s="344"/>
      <c r="W158" s="344"/>
      <c r="X158" s="344"/>
      <c r="Y158" s="344"/>
      <c r="Z158" s="344"/>
      <c r="AA158" s="344"/>
      <c r="AB158" s="344"/>
      <c r="AC158" s="214" t="s">
        <v>163</v>
      </c>
      <c r="AD158" s="1541">
        <v>0.96499999999999997</v>
      </c>
      <c r="AE158" s="1541"/>
      <c r="AF158" s="345"/>
      <c r="AG158" s="379"/>
      <c r="AH158" s="344"/>
      <c r="AI158" s="344"/>
      <c r="AJ158" s="345"/>
      <c r="AK158" s="1539" t="s">
        <v>161</v>
      </c>
      <c r="AL158" s="346" t="s">
        <v>162</v>
      </c>
      <c r="AM158" s="347" t="s">
        <v>163</v>
      </c>
      <c r="AN158" s="348">
        <v>0.7</v>
      </c>
      <c r="AO158" s="348"/>
      <c r="AP158" s="348"/>
      <c r="AQ158" s="349"/>
      <c r="AR158" s="350">
        <f>ROUND(ROUND(ROUND(Q152*AD158:AD158,0)*$AI$20,0)*AN158,0)</f>
        <v>393</v>
      </c>
      <c r="AS158" s="268"/>
    </row>
    <row r="159" spans="1:45" ht="14.25">
      <c r="A159" s="243">
        <v>71</v>
      </c>
      <c r="B159" s="351" t="s">
        <v>2850</v>
      </c>
      <c r="C159" s="244" t="s">
        <v>2851</v>
      </c>
      <c r="D159" s="375"/>
      <c r="E159" s="278"/>
      <c r="F159" s="279"/>
      <c r="G159" s="245"/>
      <c r="H159" s="208"/>
      <c r="I159" s="208"/>
      <c r="J159" s="385"/>
      <c r="K159" s="208"/>
      <c r="L159" s="301"/>
      <c r="M159" s="301"/>
      <c r="N159" s="301"/>
      <c r="O159" s="301"/>
      <c r="P159" s="301"/>
      <c r="Q159" s="352"/>
      <c r="R159" s="352"/>
      <c r="S159" s="208"/>
      <c r="T159" s="385"/>
      <c r="U159" s="245"/>
      <c r="V159" s="344"/>
      <c r="W159" s="344"/>
      <c r="X159" s="344"/>
      <c r="Y159" s="344"/>
      <c r="Z159" s="344"/>
      <c r="AA159" s="344"/>
      <c r="AB159" s="344"/>
      <c r="AC159" s="344"/>
      <c r="AD159" s="344"/>
      <c r="AE159" s="344"/>
      <c r="AF159" s="345"/>
      <c r="AG159" s="375"/>
      <c r="AH159" s="214"/>
      <c r="AI159" s="609"/>
      <c r="AJ159" s="610"/>
      <c r="AK159" s="1540"/>
      <c r="AL159" s="353" t="s">
        <v>165</v>
      </c>
      <c r="AM159" s="354" t="s">
        <v>163</v>
      </c>
      <c r="AN159" s="355">
        <v>0.5</v>
      </c>
      <c r="AO159" s="356"/>
      <c r="AP159" s="356"/>
      <c r="AQ159" s="395"/>
      <c r="AR159" s="358">
        <f>ROUND(ROUND(ROUND(Q152*AD158,0)*$AI$20,0)*AN159,0)</f>
        <v>281</v>
      </c>
      <c r="AS159" s="268"/>
    </row>
    <row r="160" spans="1:45" ht="14.25">
      <c r="A160" s="243">
        <v>71</v>
      </c>
      <c r="B160" s="351" t="s">
        <v>2852</v>
      </c>
      <c r="C160" s="244" t="s">
        <v>2853</v>
      </c>
      <c r="D160" s="375"/>
      <c r="E160" s="278"/>
      <c r="F160" s="279"/>
      <c r="G160" s="245"/>
      <c r="H160" s="208"/>
      <c r="I160" s="208"/>
      <c r="J160" s="385"/>
      <c r="K160" s="208"/>
      <c r="L160" s="301"/>
      <c r="M160" s="301"/>
      <c r="N160" s="301"/>
      <c r="O160" s="301"/>
      <c r="P160" s="301"/>
      <c r="Q160" s="352"/>
      <c r="R160" s="352"/>
      <c r="S160" s="208"/>
      <c r="T160" s="385"/>
      <c r="U160" s="245"/>
      <c r="V160" s="344"/>
      <c r="W160" s="344"/>
      <c r="X160" s="344"/>
      <c r="Y160" s="344"/>
      <c r="Z160" s="344"/>
      <c r="AA160" s="344"/>
      <c r="AB160" s="344"/>
      <c r="AC160" s="344"/>
      <c r="AD160" s="344"/>
      <c r="AE160" s="344"/>
      <c r="AF160" s="345"/>
      <c r="AG160" s="375"/>
      <c r="AH160" s="214"/>
      <c r="AI160" s="609"/>
      <c r="AJ160" s="610"/>
      <c r="AK160" s="364"/>
      <c r="AL160" s="396"/>
      <c r="AM160" s="362"/>
      <c r="AN160" s="356"/>
      <c r="AO160" s="1533" t="s">
        <v>167</v>
      </c>
      <c r="AP160" s="362">
        <v>5</v>
      </c>
      <c r="AQ160" s="363" t="s">
        <v>168</v>
      </c>
      <c r="AR160" s="358">
        <f>ROUND(ROUND(Q152*AD158,0)*$AI$20,0)-AP160</f>
        <v>556</v>
      </c>
      <c r="AS160" s="268"/>
    </row>
    <row r="161" spans="1:45" ht="14.25">
      <c r="A161" s="243">
        <v>71</v>
      </c>
      <c r="B161" s="351" t="s">
        <v>2854</v>
      </c>
      <c r="C161" s="244" t="s">
        <v>2855</v>
      </c>
      <c r="D161" s="375"/>
      <c r="E161" s="278"/>
      <c r="F161" s="279"/>
      <c r="G161" s="245"/>
      <c r="H161" s="208"/>
      <c r="I161" s="208"/>
      <c r="J161" s="385"/>
      <c r="K161" s="208"/>
      <c r="L161" s="301"/>
      <c r="M161" s="301"/>
      <c r="N161" s="301"/>
      <c r="O161" s="301"/>
      <c r="P161" s="301"/>
      <c r="Q161" s="352"/>
      <c r="R161" s="352"/>
      <c r="S161" s="208"/>
      <c r="T161" s="385"/>
      <c r="U161" s="245"/>
      <c r="V161" s="344"/>
      <c r="W161" s="344"/>
      <c r="X161" s="344"/>
      <c r="Y161" s="344"/>
      <c r="Z161" s="344"/>
      <c r="AA161" s="344"/>
      <c r="AB161" s="344"/>
      <c r="AC161" s="344"/>
      <c r="AD161" s="344"/>
      <c r="AE161" s="344"/>
      <c r="AF161" s="345"/>
      <c r="AG161" s="375"/>
      <c r="AH161" s="214"/>
      <c r="AI161" s="609"/>
      <c r="AJ161" s="610"/>
      <c r="AK161" s="1536" t="s">
        <v>161</v>
      </c>
      <c r="AL161" s="364" t="s">
        <v>162</v>
      </c>
      <c r="AM161" s="362" t="s">
        <v>163</v>
      </c>
      <c r="AN161" s="356">
        <v>0.7</v>
      </c>
      <c r="AO161" s="1534"/>
      <c r="AP161" s="365"/>
      <c r="AQ161" s="366"/>
      <c r="AR161" s="358">
        <f>ROUND(ROUND(ROUND(Q152*AD158,0)*$AI$20,0)*AN161,0)-AP160</f>
        <v>388</v>
      </c>
      <c r="AS161" s="268"/>
    </row>
    <row r="162" spans="1:45" ht="14.25">
      <c r="A162" s="243">
        <v>71</v>
      </c>
      <c r="B162" s="351" t="s">
        <v>2856</v>
      </c>
      <c r="C162" s="244" t="s">
        <v>2857</v>
      </c>
      <c r="D162" s="375"/>
      <c r="E162" s="278"/>
      <c r="F162" s="279"/>
      <c r="G162" s="245"/>
      <c r="H162" s="208"/>
      <c r="I162" s="208"/>
      <c r="J162" s="385"/>
      <c r="K162" s="208"/>
      <c r="L162" s="301"/>
      <c r="M162" s="301"/>
      <c r="N162" s="301"/>
      <c r="O162" s="301"/>
      <c r="P162" s="301"/>
      <c r="Q162" s="352"/>
      <c r="R162" s="352"/>
      <c r="S162" s="208"/>
      <c r="T162" s="385"/>
      <c r="U162" s="281"/>
      <c r="V162" s="380"/>
      <c r="W162" s="380"/>
      <c r="X162" s="380"/>
      <c r="Y162" s="380"/>
      <c r="Z162" s="380"/>
      <c r="AA162" s="380"/>
      <c r="AB162" s="380"/>
      <c r="AC162" s="380"/>
      <c r="AD162" s="380"/>
      <c r="AE162" s="380"/>
      <c r="AF162" s="381"/>
      <c r="AG162" s="375"/>
      <c r="AH162" s="214"/>
      <c r="AI162" s="609"/>
      <c r="AJ162" s="610"/>
      <c r="AK162" s="1537"/>
      <c r="AL162" s="353" t="s">
        <v>165</v>
      </c>
      <c r="AM162" s="354" t="s">
        <v>163</v>
      </c>
      <c r="AN162" s="355">
        <v>0.5</v>
      </c>
      <c r="AO162" s="1535"/>
      <c r="AP162" s="367"/>
      <c r="AQ162" s="368"/>
      <c r="AR162" s="358">
        <f>ROUND(ROUND(ROUND(Q152*AD158,0)*$AI$20,0)*AN162,0)-AP160</f>
        <v>276</v>
      </c>
      <c r="AS162" s="268"/>
    </row>
    <row r="163" spans="1:45" ht="14.25">
      <c r="A163" s="229">
        <v>71</v>
      </c>
      <c r="B163" s="337">
        <v>8441</v>
      </c>
      <c r="C163" s="254" t="s">
        <v>2858</v>
      </c>
      <c r="D163" s="375"/>
      <c r="E163" s="278"/>
      <c r="F163" s="279"/>
      <c r="G163" s="1542" t="s">
        <v>662</v>
      </c>
      <c r="H163" s="1543"/>
      <c r="I163" s="1543"/>
      <c r="J163" s="1544"/>
      <c r="K163" s="232" t="s">
        <v>181</v>
      </c>
      <c r="L163" s="232"/>
      <c r="M163" s="232"/>
      <c r="N163" s="232"/>
      <c r="O163" s="232"/>
      <c r="P163" s="232"/>
      <c r="Q163" s="382"/>
      <c r="R163" s="382"/>
      <c r="S163" s="232"/>
      <c r="T163" s="314"/>
      <c r="U163" s="231"/>
      <c r="V163" s="338"/>
      <c r="W163" s="338"/>
      <c r="X163" s="338"/>
      <c r="Y163" s="338"/>
      <c r="Z163" s="338"/>
      <c r="AA163" s="338"/>
      <c r="AB163" s="338"/>
      <c r="AC163" s="338"/>
      <c r="AD163" s="338"/>
      <c r="AE163" s="338"/>
      <c r="AF163" s="339"/>
      <c r="AG163" s="611"/>
      <c r="AH163" s="392"/>
      <c r="AI163" s="392"/>
      <c r="AJ163" s="393"/>
      <c r="AK163" s="340"/>
      <c r="AL163" s="338"/>
      <c r="AM163" s="334"/>
      <c r="AN163" s="383"/>
      <c r="AO163" s="383"/>
      <c r="AP163" s="383"/>
      <c r="AQ163" s="384"/>
      <c r="AR163" s="342">
        <f>ROUND(Q164*$AI$20,0)</f>
        <v>407</v>
      </c>
      <c r="AS163" s="268"/>
    </row>
    <row r="164" spans="1:45" ht="14.25">
      <c r="A164" s="229">
        <v>71</v>
      </c>
      <c r="B164" s="337">
        <v>8442</v>
      </c>
      <c r="C164" s="254" t="s">
        <v>2859</v>
      </c>
      <c r="D164" s="375"/>
      <c r="E164" s="278"/>
      <c r="F164" s="279"/>
      <c r="G164" s="1545"/>
      <c r="H164" s="1546"/>
      <c r="I164" s="1546"/>
      <c r="J164" s="1547"/>
      <c r="K164" s="208" t="s">
        <v>2179</v>
      </c>
      <c r="L164" s="208"/>
      <c r="M164" s="208"/>
      <c r="N164" s="208"/>
      <c r="O164" s="208"/>
      <c r="P164" s="208"/>
      <c r="Q164" s="1538">
        <f>'26障害児入所施設(基本２)'!$Q$164</f>
        <v>582</v>
      </c>
      <c r="R164" s="1538"/>
      <c r="S164" s="208" t="s">
        <v>18</v>
      </c>
      <c r="T164" s="385"/>
      <c r="U164" s="245"/>
      <c r="V164" s="344"/>
      <c r="W164" s="344"/>
      <c r="X164" s="344"/>
      <c r="Y164" s="344"/>
      <c r="Z164" s="344"/>
      <c r="AA164" s="344"/>
      <c r="AB164" s="344"/>
      <c r="AC164" s="344"/>
      <c r="AD164" s="344"/>
      <c r="AE164" s="344"/>
      <c r="AF164" s="345"/>
      <c r="AG164" s="379"/>
      <c r="AH164" s="344"/>
      <c r="AI164" s="344"/>
      <c r="AJ164" s="345"/>
      <c r="AK164" s="1539" t="s">
        <v>161</v>
      </c>
      <c r="AL164" s="346" t="s">
        <v>162</v>
      </c>
      <c r="AM164" s="347" t="s">
        <v>163</v>
      </c>
      <c r="AN164" s="348">
        <v>0.7</v>
      </c>
      <c r="AO164" s="348"/>
      <c r="AP164" s="348"/>
      <c r="AQ164" s="349"/>
      <c r="AR164" s="350">
        <f>ROUND(ROUND(Q164*$AI$20,0)*AN164,0)</f>
        <v>285</v>
      </c>
      <c r="AS164" s="268"/>
    </row>
    <row r="165" spans="1:45" ht="14.25">
      <c r="A165" s="243">
        <v>71</v>
      </c>
      <c r="B165" s="351" t="s">
        <v>2860</v>
      </c>
      <c r="C165" s="244" t="s">
        <v>2861</v>
      </c>
      <c r="D165" s="375"/>
      <c r="E165" s="278"/>
      <c r="F165" s="279"/>
      <c r="G165" s="1545"/>
      <c r="H165" s="1546"/>
      <c r="I165" s="1546"/>
      <c r="J165" s="1547"/>
      <c r="K165" s="208"/>
      <c r="L165" s="301"/>
      <c r="M165" s="301"/>
      <c r="N165" s="301"/>
      <c r="O165" s="301"/>
      <c r="P165" s="301"/>
      <c r="Q165" s="352"/>
      <c r="R165" s="352"/>
      <c r="S165" s="208"/>
      <c r="T165" s="385"/>
      <c r="U165" s="245"/>
      <c r="V165" s="344"/>
      <c r="W165" s="344"/>
      <c r="X165" s="344"/>
      <c r="Y165" s="344"/>
      <c r="Z165" s="344"/>
      <c r="AA165" s="344"/>
      <c r="AB165" s="344"/>
      <c r="AC165" s="344"/>
      <c r="AD165" s="344"/>
      <c r="AE165" s="344"/>
      <c r="AF165" s="345"/>
      <c r="AG165" s="375"/>
      <c r="AH165" s="214"/>
      <c r="AI165" s="609"/>
      <c r="AJ165" s="610"/>
      <c r="AK165" s="1540"/>
      <c r="AL165" s="353" t="s">
        <v>165</v>
      </c>
      <c r="AM165" s="354" t="s">
        <v>163</v>
      </c>
      <c r="AN165" s="355">
        <v>0.5</v>
      </c>
      <c r="AO165" s="1601" t="s">
        <v>167</v>
      </c>
      <c r="AP165" s="356"/>
      <c r="AQ165" s="395"/>
      <c r="AR165" s="358">
        <f>ROUND(ROUND(Q164*$AI$20,0)*AN165,0)</f>
        <v>204</v>
      </c>
      <c r="AS165" s="268"/>
    </row>
    <row r="166" spans="1:45" ht="14.25">
      <c r="A166" s="243">
        <v>71</v>
      </c>
      <c r="B166" s="351" t="s">
        <v>2862</v>
      </c>
      <c r="C166" s="244" t="s">
        <v>2863</v>
      </c>
      <c r="D166" s="375"/>
      <c r="E166" s="278"/>
      <c r="F166" s="279"/>
      <c r="G166" s="1545"/>
      <c r="H166" s="1546"/>
      <c r="I166" s="1546"/>
      <c r="J166" s="1547"/>
      <c r="K166" s="208"/>
      <c r="L166" s="301"/>
      <c r="M166" s="301"/>
      <c r="N166" s="301"/>
      <c r="O166" s="301"/>
      <c r="P166" s="301"/>
      <c r="Q166" s="352"/>
      <c r="R166" s="352"/>
      <c r="S166" s="208"/>
      <c r="T166" s="385"/>
      <c r="U166" s="245"/>
      <c r="V166" s="344"/>
      <c r="W166" s="344"/>
      <c r="X166" s="344"/>
      <c r="Y166" s="344"/>
      <c r="Z166" s="344"/>
      <c r="AA166" s="344"/>
      <c r="AB166" s="344"/>
      <c r="AC166" s="344"/>
      <c r="AD166" s="344"/>
      <c r="AE166" s="344"/>
      <c r="AF166" s="345"/>
      <c r="AG166" s="375"/>
      <c r="AH166" s="214"/>
      <c r="AI166" s="609"/>
      <c r="AJ166" s="610"/>
      <c r="AK166" s="364"/>
      <c r="AL166" s="396"/>
      <c r="AM166" s="362"/>
      <c r="AN166" s="356"/>
      <c r="AO166" s="1602"/>
      <c r="AP166" s="362">
        <v>5</v>
      </c>
      <c r="AQ166" s="363" t="s">
        <v>168</v>
      </c>
      <c r="AR166" s="358">
        <f>ROUND(Q164*$AI$20,0)-AP166</f>
        <v>402</v>
      </c>
      <c r="AS166" s="268"/>
    </row>
    <row r="167" spans="1:45" ht="14.25">
      <c r="A167" s="243">
        <v>71</v>
      </c>
      <c r="B167" s="351" t="s">
        <v>2864</v>
      </c>
      <c r="C167" s="244" t="s">
        <v>2865</v>
      </c>
      <c r="D167" s="375"/>
      <c r="E167" s="278"/>
      <c r="F167" s="279"/>
      <c r="G167" s="1545"/>
      <c r="H167" s="1546"/>
      <c r="I167" s="1546"/>
      <c r="J167" s="1547"/>
      <c r="K167" s="208"/>
      <c r="L167" s="301"/>
      <c r="M167" s="301"/>
      <c r="N167" s="301"/>
      <c r="O167" s="301"/>
      <c r="P167" s="301"/>
      <c r="Q167" s="352"/>
      <c r="R167" s="352"/>
      <c r="S167" s="208"/>
      <c r="T167" s="385"/>
      <c r="U167" s="245"/>
      <c r="V167" s="344"/>
      <c r="W167" s="344"/>
      <c r="X167" s="344"/>
      <c r="Y167" s="344"/>
      <c r="Z167" s="344"/>
      <c r="AA167" s="344"/>
      <c r="AB167" s="344"/>
      <c r="AC167" s="344"/>
      <c r="AD167" s="344"/>
      <c r="AE167" s="344"/>
      <c r="AF167" s="345"/>
      <c r="AG167" s="375"/>
      <c r="AH167" s="214"/>
      <c r="AI167" s="609"/>
      <c r="AJ167" s="610"/>
      <c r="AK167" s="1536" t="s">
        <v>161</v>
      </c>
      <c r="AL167" s="364" t="s">
        <v>162</v>
      </c>
      <c r="AM167" s="362" t="s">
        <v>163</v>
      </c>
      <c r="AN167" s="356">
        <v>0.7</v>
      </c>
      <c r="AO167" s="1602"/>
      <c r="AP167" s="365"/>
      <c r="AQ167" s="366"/>
      <c r="AR167" s="358">
        <f>ROUND(ROUND(Q164*$AI$20,0)*AN167,0)-AP166</f>
        <v>280</v>
      </c>
      <c r="AS167" s="268"/>
    </row>
    <row r="168" spans="1:45" ht="14.25">
      <c r="A168" s="243">
        <v>71</v>
      </c>
      <c r="B168" s="351" t="s">
        <v>2866</v>
      </c>
      <c r="C168" s="244" t="s">
        <v>2867</v>
      </c>
      <c r="D168" s="375"/>
      <c r="E168" s="278"/>
      <c r="F168" s="279"/>
      <c r="G168" s="1545"/>
      <c r="H168" s="1546"/>
      <c r="I168" s="1546"/>
      <c r="J168" s="1547"/>
      <c r="K168" s="208"/>
      <c r="L168" s="301"/>
      <c r="M168" s="301"/>
      <c r="N168" s="301"/>
      <c r="O168" s="301"/>
      <c r="P168" s="301"/>
      <c r="Q168" s="352"/>
      <c r="R168" s="352"/>
      <c r="S168" s="208"/>
      <c r="T168" s="385"/>
      <c r="U168" s="245"/>
      <c r="V168" s="344"/>
      <c r="W168" s="344"/>
      <c r="X168" s="344"/>
      <c r="Y168" s="344"/>
      <c r="Z168" s="344"/>
      <c r="AA168" s="344"/>
      <c r="AB168" s="344"/>
      <c r="AC168" s="344"/>
      <c r="AD168" s="344"/>
      <c r="AE168" s="344"/>
      <c r="AF168" s="345"/>
      <c r="AG168" s="375"/>
      <c r="AH168" s="214"/>
      <c r="AI168" s="609"/>
      <c r="AJ168" s="610"/>
      <c r="AK168" s="1537"/>
      <c r="AL168" s="353" t="s">
        <v>165</v>
      </c>
      <c r="AM168" s="354" t="s">
        <v>163</v>
      </c>
      <c r="AN168" s="355">
        <v>0.5</v>
      </c>
      <c r="AO168" s="1603"/>
      <c r="AP168" s="367"/>
      <c r="AQ168" s="368"/>
      <c r="AR168" s="358">
        <f>ROUND(ROUND(Q164*$AI$20,0)*AN168,0)-AP166</f>
        <v>199</v>
      </c>
      <c r="AS168" s="268"/>
    </row>
    <row r="169" spans="1:45" ht="14.25">
      <c r="A169" s="229">
        <v>71</v>
      </c>
      <c r="B169" s="337">
        <v>8443</v>
      </c>
      <c r="C169" s="254" t="s">
        <v>2868</v>
      </c>
      <c r="D169" s="375"/>
      <c r="E169" s="278"/>
      <c r="F169" s="279"/>
      <c r="G169" s="1545"/>
      <c r="H169" s="1546"/>
      <c r="I169" s="1546"/>
      <c r="J169" s="1547"/>
      <c r="K169" s="208"/>
      <c r="L169" s="208"/>
      <c r="M169" s="208"/>
      <c r="N169" s="208"/>
      <c r="O169" s="208"/>
      <c r="P169" s="208"/>
      <c r="Q169" s="386"/>
      <c r="R169" s="386"/>
      <c r="S169" s="301"/>
      <c r="T169" s="385"/>
      <c r="U169" s="369" t="s">
        <v>172</v>
      </c>
      <c r="V169" s="370"/>
      <c r="W169" s="370"/>
      <c r="X169" s="370"/>
      <c r="Y169" s="370"/>
      <c r="Z169" s="370"/>
      <c r="AA169" s="370"/>
      <c r="AB169" s="370"/>
      <c r="AC169" s="370"/>
      <c r="AD169" s="370"/>
      <c r="AE169" s="370"/>
      <c r="AF169" s="371"/>
      <c r="AG169" s="379"/>
      <c r="AH169" s="344"/>
      <c r="AI169" s="344"/>
      <c r="AJ169" s="345"/>
      <c r="AK169" s="369"/>
      <c r="AL169" s="370"/>
      <c r="AM169" s="372"/>
      <c r="AN169" s="373"/>
      <c r="AO169" s="373"/>
      <c r="AP169" s="373"/>
      <c r="AQ169" s="374"/>
      <c r="AR169" s="342">
        <f>ROUND(ROUND(Q164*AD170,0)*$AI$20,0)</f>
        <v>393</v>
      </c>
      <c r="AS169" s="268"/>
    </row>
    <row r="170" spans="1:45" ht="14.25">
      <c r="A170" s="229">
        <v>71</v>
      </c>
      <c r="B170" s="337">
        <v>8444</v>
      </c>
      <c r="C170" s="254" t="s">
        <v>2869</v>
      </c>
      <c r="D170" s="375"/>
      <c r="E170" s="278"/>
      <c r="F170" s="279"/>
      <c r="G170" s="245"/>
      <c r="H170" s="208"/>
      <c r="I170" s="208"/>
      <c r="J170" s="385"/>
      <c r="K170" s="301"/>
      <c r="L170" s="301"/>
      <c r="M170" s="301"/>
      <c r="N170" s="301"/>
      <c r="O170" s="301"/>
      <c r="P170" s="208"/>
      <c r="Q170" s="386"/>
      <c r="R170" s="386"/>
      <c r="S170" s="301"/>
      <c r="T170" s="385"/>
      <c r="U170" s="379" t="s">
        <v>174</v>
      </c>
      <c r="V170" s="344"/>
      <c r="W170" s="344"/>
      <c r="X170" s="344"/>
      <c r="Y170" s="344"/>
      <c r="Z170" s="344"/>
      <c r="AA170" s="344"/>
      <c r="AB170" s="344"/>
      <c r="AC170" s="214" t="s">
        <v>163</v>
      </c>
      <c r="AD170" s="1541">
        <v>0.96499999999999997</v>
      </c>
      <c r="AE170" s="1541"/>
      <c r="AF170" s="345"/>
      <c r="AG170" s="379"/>
      <c r="AH170" s="344"/>
      <c r="AI170" s="344"/>
      <c r="AJ170" s="345"/>
      <c r="AK170" s="1539" t="s">
        <v>161</v>
      </c>
      <c r="AL170" s="346" t="s">
        <v>162</v>
      </c>
      <c r="AM170" s="347" t="s">
        <v>163</v>
      </c>
      <c r="AN170" s="348">
        <v>0.7</v>
      </c>
      <c r="AO170" s="348"/>
      <c r="AP170" s="348"/>
      <c r="AQ170" s="349"/>
      <c r="AR170" s="350">
        <f>ROUND(ROUND(ROUND(Q164*AD170:AD170,0)*$AI$20,0)*AN170,0)</f>
        <v>275</v>
      </c>
      <c r="AS170" s="268"/>
    </row>
    <row r="171" spans="1:45" ht="14.25">
      <c r="A171" s="243">
        <v>71</v>
      </c>
      <c r="B171" s="351" t="s">
        <v>2870</v>
      </c>
      <c r="C171" s="244" t="s">
        <v>2871</v>
      </c>
      <c r="D171" s="375"/>
      <c r="E171" s="278"/>
      <c r="F171" s="279"/>
      <c r="G171" s="245"/>
      <c r="H171" s="208"/>
      <c r="I171" s="208"/>
      <c r="J171" s="385"/>
      <c r="K171" s="208"/>
      <c r="L171" s="301"/>
      <c r="M171" s="301"/>
      <c r="N171" s="301"/>
      <c r="O171" s="301"/>
      <c r="P171" s="301"/>
      <c r="Q171" s="352"/>
      <c r="R171" s="352"/>
      <c r="S171" s="208"/>
      <c r="T171" s="385"/>
      <c r="U171" s="245"/>
      <c r="V171" s="344"/>
      <c r="W171" s="344"/>
      <c r="X171" s="344"/>
      <c r="Y171" s="344"/>
      <c r="Z171" s="344"/>
      <c r="AA171" s="344"/>
      <c r="AB171" s="344"/>
      <c r="AC171" s="344"/>
      <c r="AD171" s="344"/>
      <c r="AE171" s="344"/>
      <c r="AF171" s="345"/>
      <c r="AG171" s="375"/>
      <c r="AH171" s="214"/>
      <c r="AI171" s="609"/>
      <c r="AJ171" s="610"/>
      <c r="AK171" s="1540"/>
      <c r="AL171" s="353" t="s">
        <v>165</v>
      </c>
      <c r="AM171" s="354" t="s">
        <v>163</v>
      </c>
      <c r="AN171" s="355">
        <v>0.5</v>
      </c>
      <c r="AO171" s="356"/>
      <c r="AP171" s="356"/>
      <c r="AQ171" s="395"/>
      <c r="AR171" s="358">
        <f>ROUND(ROUND(ROUND(Q164*AD170,0)*$AI$20,0)*AN171,0)</f>
        <v>197</v>
      </c>
      <c r="AS171" s="268"/>
    </row>
    <row r="172" spans="1:45" ht="14.25">
      <c r="A172" s="243">
        <v>71</v>
      </c>
      <c r="B172" s="351" t="s">
        <v>2872</v>
      </c>
      <c r="C172" s="244" t="s">
        <v>2873</v>
      </c>
      <c r="D172" s="375"/>
      <c r="E172" s="278"/>
      <c r="F172" s="279"/>
      <c r="G172" s="245"/>
      <c r="H172" s="208"/>
      <c r="I172" s="208"/>
      <c r="J172" s="385"/>
      <c r="K172" s="208"/>
      <c r="L172" s="301"/>
      <c r="M172" s="301"/>
      <c r="N172" s="301"/>
      <c r="O172" s="301"/>
      <c r="P172" s="301"/>
      <c r="Q172" s="352"/>
      <c r="R172" s="352"/>
      <c r="S172" s="208"/>
      <c r="T172" s="385"/>
      <c r="U172" s="245"/>
      <c r="V172" s="344"/>
      <c r="W172" s="344"/>
      <c r="X172" s="344"/>
      <c r="Y172" s="344"/>
      <c r="Z172" s="344"/>
      <c r="AA172" s="344"/>
      <c r="AB172" s="344"/>
      <c r="AC172" s="344"/>
      <c r="AD172" s="344"/>
      <c r="AE172" s="344"/>
      <c r="AF172" s="345"/>
      <c r="AG172" s="375"/>
      <c r="AH172" s="214"/>
      <c r="AI172" s="609"/>
      <c r="AJ172" s="610"/>
      <c r="AK172" s="364"/>
      <c r="AL172" s="396"/>
      <c r="AM172" s="362"/>
      <c r="AN172" s="356"/>
      <c r="AO172" s="1533" t="s">
        <v>167</v>
      </c>
      <c r="AP172" s="362">
        <v>5</v>
      </c>
      <c r="AQ172" s="363" t="s">
        <v>168</v>
      </c>
      <c r="AR172" s="358">
        <f>ROUND(ROUND(Q164*AD170,0)*$AI$20,0)-AP172</f>
        <v>388</v>
      </c>
      <c r="AS172" s="268"/>
    </row>
    <row r="173" spans="1:45" ht="14.25">
      <c r="A173" s="243">
        <v>71</v>
      </c>
      <c r="B173" s="351" t="s">
        <v>2874</v>
      </c>
      <c r="C173" s="244" t="s">
        <v>2875</v>
      </c>
      <c r="D173" s="375"/>
      <c r="E173" s="278"/>
      <c r="F173" s="279"/>
      <c r="G173" s="245"/>
      <c r="H173" s="208"/>
      <c r="I173" s="208"/>
      <c r="J173" s="385"/>
      <c r="K173" s="208"/>
      <c r="L173" s="301"/>
      <c r="M173" s="301"/>
      <c r="N173" s="301"/>
      <c r="O173" s="301"/>
      <c r="P173" s="301"/>
      <c r="Q173" s="352"/>
      <c r="R173" s="352"/>
      <c r="S173" s="208"/>
      <c r="T173" s="385"/>
      <c r="U173" s="245"/>
      <c r="V173" s="344"/>
      <c r="W173" s="344"/>
      <c r="X173" s="344"/>
      <c r="Y173" s="344"/>
      <c r="Z173" s="344"/>
      <c r="AA173" s="344"/>
      <c r="AB173" s="344"/>
      <c r="AC173" s="344"/>
      <c r="AD173" s="344"/>
      <c r="AE173" s="344"/>
      <c r="AF173" s="345"/>
      <c r="AG173" s="375"/>
      <c r="AH173" s="214"/>
      <c r="AI173" s="609"/>
      <c r="AJ173" s="610"/>
      <c r="AK173" s="1536" t="s">
        <v>161</v>
      </c>
      <c r="AL173" s="364" t="s">
        <v>162</v>
      </c>
      <c r="AM173" s="362" t="s">
        <v>163</v>
      </c>
      <c r="AN173" s="356">
        <v>0.7</v>
      </c>
      <c r="AO173" s="1534"/>
      <c r="AP173" s="365"/>
      <c r="AQ173" s="366"/>
      <c r="AR173" s="358">
        <f>ROUND(ROUND(ROUND(Q164*AD170,0)*$AI$20,0)*AN173,0)-AP172</f>
        <v>270</v>
      </c>
      <c r="AS173" s="268"/>
    </row>
    <row r="174" spans="1:45" ht="14.25">
      <c r="A174" s="243">
        <v>71</v>
      </c>
      <c r="B174" s="351" t="s">
        <v>2876</v>
      </c>
      <c r="C174" s="244" t="s">
        <v>2877</v>
      </c>
      <c r="D174" s="375"/>
      <c r="E174" s="278"/>
      <c r="F174" s="279"/>
      <c r="G174" s="245"/>
      <c r="H174" s="208"/>
      <c r="I174" s="208"/>
      <c r="J174" s="385"/>
      <c r="K174" s="208"/>
      <c r="L174" s="301"/>
      <c r="M174" s="301"/>
      <c r="N174" s="301"/>
      <c r="O174" s="301"/>
      <c r="P174" s="301"/>
      <c r="Q174" s="352"/>
      <c r="R174" s="352"/>
      <c r="S174" s="208"/>
      <c r="T174" s="385"/>
      <c r="U174" s="245"/>
      <c r="V174" s="344"/>
      <c r="W174" s="344"/>
      <c r="X174" s="344"/>
      <c r="Y174" s="344"/>
      <c r="Z174" s="344"/>
      <c r="AA174" s="344"/>
      <c r="AB174" s="344"/>
      <c r="AC174" s="344"/>
      <c r="AD174" s="344"/>
      <c r="AE174" s="344"/>
      <c r="AF174" s="345"/>
      <c r="AG174" s="375"/>
      <c r="AH174" s="214"/>
      <c r="AI174" s="609"/>
      <c r="AJ174" s="610"/>
      <c r="AK174" s="1537"/>
      <c r="AL174" s="353" t="s">
        <v>165</v>
      </c>
      <c r="AM174" s="354" t="s">
        <v>163</v>
      </c>
      <c r="AN174" s="355">
        <v>0.5</v>
      </c>
      <c r="AO174" s="1535"/>
      <c r="AP174" s="367"/>
      <c r="AQ174" s="368"/>
      <c r="AR174" s="358">
        <f>ROUND(ROUND(ROUND(Q164*AD170,0)*$AI$20,0)*AN174,0)-AP172</f>
        <v>192</v>
      </c>
      <c r="AS174" s="268"/>
    </row>
    <row r="175" spans="1:45" ht="14.25">
      <c r="A175" s="229">
        <v>71</v>
      </c>
      <c r="B175" s="337">
        <v>8445</v>
      </c>
      <c r="C175" s="254" t="s">
        <v>2878</v>
      </c>
      <c r="D175" s="375"/>
      <c r="E175" s="278"/>
      <c r="F175" s="279"/>
      <c r="G175" s="245"/>
      <c r="H175" s="208"/>
      <c r="I175" s="208"/>
      <c r="J175" s="388"/>
      <c r="K175" s="231" t="s">
        <v>195</v>
      </c>
      <c r="L175" s="334"/>
      <c r="M175" s="334"/>
      <c r="N175" s="334"/>
      <c r="O175" s="334"/>
      <c r="P175" s="334"/>
      <c r="Q175" s="389"/>
      <c r="R175" s="389"/>
      <c r="S175" s="232"/>
      <c r="T175" s="314"/>
      <c r="U175" s="231"/>
      <c r="V175" s="338"/>
      <c r="W175" s="338"/>
      <c r="X175" s="338"/>
      <c r="Y175" s="338"/>
      <c r="Z175" s="338"/>
      <c r="AA175" s="338"/>
      <c r="AB175" s="338"/>
      <c r="AC175" s="338"/>
      <c r="AD175" s="338"/>
      <c r="AE175" s="338"/>
      <c r="AF175" s="339"/>
      <c r="AG175" s="611"/>
      <c r="AH175" s="392"/>
      <c r="AI175" s="392"/>
      <c r="AJ175" s="393"/>
      <c r="AK175" s="340"/>
      <c r="AL175" s="338"/>
      <c r="AM175" s="334"/>
      <c r="AN175" s="383"/>
      <c r="AO175" s="383"/>
      <c r="AP175" s="383"/>
      <c r="AQ175" s="384"/>
      <c r="AR175" s="342">
        <f>ROUND(Q176*$AI$20,0)</f>
        <v>799</v>
      </c>
      <c r="AS175" s="268"/>
    </row>
    <row r="176" spans="1:45" ht="14.25">
      <c r="A176" s="229">
        <v>71</v>
      </c>
      <c r="B176" s="337">
        <v>8446</v>
      </c>
      <c r="C176" s="254" t="s">
        <v>2879</v>
      </c>
      <c r="D176" s="375"/>
      <c r="E176" s="278"/>
      <c r="F176" s="279"/>
      <c r="G176" s="245"/>
      <c r="H176" s="208"/>
      <c r="I176" s="208"/>
      <c r="J176" s="388"/>
      <c r="K176" s="343"/>
      <c r="L176" s="301"/>
      <c r="M176" s="301"/>
      <c r="N176" s="301"/>
      <c r="O176" s="301"/>
      <c r="P176" s="301"/>
      <c r="Q176" s="1538">
        <f>'26障害児入所施設(基本２)'!$Q$176</f>
        <v>1142</v>
      </c>
      <c r="R176" s="1538"/>
      <c r="S176" s="208" t="s">
        <v>18</v>
      </c>
      <c r="T176" s="385"/>
      <c r="U176" s="245"/>
      <c r="V176" s="344"/>
      <c r="W176" s="344"/>
      <c r="X176" s="344"/>
      <c r="Y176" s="344"/>
      <c r="Z176" s="344"/>
      <c r="AA176" s="344"/>
      <c r="AB176" s="344"/>
      <c r="AC176" s="344"/>
      <c r="AD176" s="344"/>
      <c r="AE176" s="344"/>
      <c r="AF176" s="345"/>
      <c r="AG176" s="379"/>
      <c r="AH176" s="344"/>
      <c r="AI176" s="344"/>
      <c r="AJ176" s="345"/>
      <c r="AK176" s="1539" t="s">
        <v>161</v>
      </c>
      <c r="AL176" s="346" t="s">
        <v>162</v>
      </c>
      <c r="AM176" s="347" t="s">
        <v>163</v>
      </c>
      <c r="AN176" s="348">
        <v>0.7</v>
      </c>
      <c r="AO176" s="348"/>
      <c r="AP176" s="348"/>
      <c r="AQ176" s="349"/>
      <c r="AR176" s="350">
        <f>ROUND(ROUND(Q176*$AI$20,0)*AN176,0)</f>
        <v>559</v>
      </c>
      <c r="AS176" s="268"/>
    </row>
    <row r="177" spans="1:45" ht="14.25">
      <c r="A177" s="243">
        <v>71</v>
      </c>
      <c r="B177" s="351" t="s">
        <v>2880</v>
      </c>
      <c r="C177" s="244" t="s">
        <v>2881</v>
      </c>
      <c r="D177" s="375"/>
      <c r="E177" s="278"/>
      <c r="F177" s="279"/>
      <c r="G177" s="245"/>
      <c r="H177" s="208"/>
      <c r="I177" s="208"/>
      <c r="J177" s="385"/>
      <c r="K177" s="245"/>
      <c r="L177" s="301"/>
      <c r="M177" s="301"/>
      <c r="N177" s="301"/>
      <c r="O177" s="301"/>
      <c r="P177" s="301"/>
      <c r="Q177" s="352"/>
      <c r="R177" s="352"/>
      <c r="S177" s="208"/>
      <c r="T177" s="385"/>
      <c r="U177" s="245"/>
      <c r="V177" s="344"/>
      <c r="W177" s="344"/>
      <c r="X177" s="344"/>
      <c r="Y177" s="344"/>
      <c r="Z177" s="344"/>
      <c r="AA177" s="344"/>
      <c r="AB177" s="344"/>
      <c r="AC177" s="344"/>
      <c r="AD177" s="344"/>
      <c r="AE177" s="344"/>
      <c r="AF177" s="345"/>
      <c r="AG177" s="375"/>
      <c r="AH177" s="214"/>
      <c r="AI177" s="609"/>
      <c r="AJ177" s="610"/>
      <c r="AK177" s="1540"/>
      <c r="AL177" s="353" t="s">
        <v>165</v>
      </c>
      <c r="AM177" s="354" t="s">
        <v>163</v>
      </c>
      <c r="AN177" s="355">
        <v>0.5</v>
      </c>
      <c r="AO177" s="356"/>
      <c r="AP177" s="356"/>
      <c r="AQ177" s="395"/>
      <c r="AR177" s="358">
        <f>ROUND(ROUND(Q176*$AI$20,0)*AN177,0)</f>
        <v>400</v>
      </c>
      <c r="AS177" s="268"/>
    </row>
    <row r="178" spans="1:45" ht="14.25">
      <c r="A178" s="243">
        <v>71</v>
      </c>
      <c r="B178" s="351" t="s">
        <v>2882</v>
      </c>
      <c r="C178" s="244" t="s">
        <v>2883</v>
      </c>
      <c r="D178" s="375"/>
      <c r="E178" s="278"/>
      <c r="F178" s="279"/>
      <c r="G178" s="245"/>
      <c r="H178" s="208"/>
      <c r="I178" s="208"/>
      <c r="J178" s="385"/>
      <c r="K178" s="245"/>
      <c r="L178" s="301"/>
      <c r="M178" s="301"/>
      <c r="N178" s="301"/>
      <c r="O178" s="301"/>
      <c r="P178" s="301"/>
      <c r="Q178" s="352"/>
      <c r="R178" s="352"/>
      <c r="S178" s="208"/>
      <c r="T178" s="385"/>
      <c r="U178" s="245"/>
      <c r="V178" s="344"/>
      <c r="W178" s="344"/>
      <c r="X178" s="344"/>
      <c r="Y178" s="344"/>
      <c r="Z178" s="344"/>
      <c r="AA178" s="344"/>
      <c r="AB178" s="344"/>
      <c r="AC178" s="344"/>
      <c r="AD178" s="344"/>
      <c r="AE178" s="344"/>
      <c r="AF178" s="345"/>
      <c r="AG178" s="375"/>
      <c r="AH178" s="214"/>
      <c r="AI178" s="609"/>
      <c r="AJ178" s="610"/>
      <c r="AK178" s="364"/>
      <c r="AL178" s="396"/>
      <c r="AM178" s="362"/>
      <c r="AN178" s="356"/>
      <c r="AO178" s="1533" t="s">
        <v>167</v>
      </c>
      <c r="AP178" s="362">
        <v>5</v>
      </c>
      <c r="AQ178" s="363" t="s">
        <v>168</v>
      </c>
      <c r="AR178" s="358">
        <f>ROUND(Q176*$AI$20,0)-AP178</f>
        <v>794</v>
      </c>
      <c r="AS178" s="268"/>
    </row>
    <row r="179" spans="1:45" ht="14.25">
      <c r="A179" s="243">
        <v>71</v>
      </c>
      <c r="B179" s="351" t="s">
        <v>2884</v>
      </c>
      <c r="C179" s="244" t="s">
        <v>2885</v>
      </c>
      <c r="D179" s="375"/>
      <c r="E179" s="278"/>
      <c r="F179" s="279"/>
      <c r="G179" s="245"/>
      <c r="H179" s="208"/>
      <c r="I179" s="208"/>
      <c r="J179" s="385"/>
      <c r="K179" s="245"/>
      <c r="L179" s="301"/>
      <c r="M179" s="301"/>
      <c r="N179" s="301"/>
      <c r="O179" s="301"/>
      <c r="P179" s="301"/>
      <c r="Q179" s="352"/>
      <c r="R179" s="352"/>
      <c r="S179" s="208"/>
      <c r="T179" s="385"/>
      <c r="U179" s="245"/>
      <c r="V179" s="344"/>
      <c r="W179" s="344"/>
      <c r="X179" s="344"/>
      <c r="Y179" s="344"/>
      <c r="Z179" s="344"/>
      <c r="AA179" s="344"/>
      <c r="AB179" s="344"/>
      <c r="AC179" s="344"/>
      <c r="AD179" s="344"/>
      <c r="AE179" s="344"/>
      <c r="AF179" s="345"/>
      <c r="AG179" s="375"/>
      <c r="AH179" s="214"/>
      <c r="AI179" s="609"/>
      <c r="AJ179" s="610"/>
      <c r="AK179" s="1536" t="s">
        <v>161</v>
      </c>
      <c r="AL179" s="364" t="s">
        <v>162</v>
      </c>
      <c r="AM179" s="362" t="s">
        <v>163</v>
      </c>
      <c r="AN179" s="356">
        <v>0.7</v>
      </c>
      <c r="AO179" s="1534"/>
      <c r="AP179" s="365"/>
      <c r="AQ179" s="366"/>
      <c r="AR179" s="358">
        <f>ROUND(ROUND(Q176*$AI$20,0)*AN179,0)-AP178</f>
        <v>554</v>
      </c>
      <c r="AS179" s="268"/>
    </row>
    <row r="180" spans="1:45" ht="14.25">
      <c r="A180" s="243">
        <v>71</v>
      </c>
      <c r="B180" s="351" t="s">
        <v>2886</v>
      </c>
      <c r="C180" s="244" t="s">
        <v>2887</v>
      </c>
      <c r="D180" s="375"/>
      <c r="E180" s="278"/>
      <c r="F180" s="279"/>
      <c r="G180" s="245"/>
      <c r="H180" s="208"/>
      <c r="I180" s="208"/>
      <c r="J180" s="385"/>
      <c r="K180" s="245"/>
      <c r="L180" s="301"/>
      <c r="M180" s="301"/>
      <c r="N180" s="301"/>
      <c r="O180" s="301"/>
      <c r="P180" s="301"/>
      <c r="Q180" s="352"/>
      <c r="R180" s="352"/>
      <c r="S180" s="208"/>
      <c r="T180" s="385"/>
      <c r="U180" s="281"/>
      <c r="V180" s="380"/>
      <c r="W180" s="380"/>
      <c r="X180" s="380"/>
      <c r="Y180" s="380"/>
      <c r="Z180" s="380"/>
      <c r="AA180" s="380"/>
      <c r="AB180" s="380"/>
      <c r="AC180" s="380"/>
      <c r="AD180" s="380"/>
      <c r="AE180" s="380"/>
      <c r="AF180" s="381"/>
      <c r="AG180" s="375"/>
      <c r="AH180" s="214"/>
      <c r="AI180" s="609"/>
      <c r="AJ180" s="610"/>
      <c r="AK180" s="1537"/>
      <c r="AL180" s="353" t="s">
        <v>165</v>
      </c>
      <c r="AM180" s="354" t="s">
        <v>163</v>
      </c>
      <c r="AN180" s="355">
        <v>0.5</v>
      </c>
      <c r="AO180" s="1535"/>
      <c r="AP180" s="367"/>
      <c r="AQ180" s="368"/>
      <c r="AR180" s="358">
        <f>ROUND(ROUND(Q176*$AI$20,0)*AN180,0)-AP178</f>
        <v>395</v>
      </c>
      <c r="AS180" s="268"/>
    </row>
    <row r="181" spans="1:45" ht="14.25">
      <c r="A181" s="229">
        <v>71</v>
      </c>
      <c r="B181" s="337">
        <v>8447</v>
      </c>
      <c r="C181" s="254" t="s">
        <v>2888</v>
      </c>
      <c r="D181" s="375"/>
      <c r="E181" s="278"/>
      <c r="F181" s="279"/>
      <c r="G181" s="245"/>
      <c r="H181" s="208"/>
      <c r="I181" s="208"/>
      <c r="J181" s="388"/>
      <c r="K181" s="343"/>
      <c r="L181" s="301"/>
      <c r="M181" s="301"/>
      <c r="N181" s="301"/>
      <c r="O181" s="301"/>
      <c r="P181" s="301"/>
      <c r="Q181" s="352"/>
      <c r="R181" s="352"/>
      <c r="S181" s="208"/>
      <c r="T181" s="385"/>
      <c r="U181" s="379" t="s">
        <v>172</v>
      </c>
      <c r="V181" s="344"/>
      <c r="W181" s="344"/>
      <c r="X181" s="344"/>
      <c r="Y181" s="344"/>
      <c r="Z181" s="344"/>
      <c r="AA181" s="344"/>
      <c r="AB181" s="344"/>
      <c r="AC181" s="344"/>
      <c r="AD181" s="344"/>
      <c r="AE181" s="344"/>
      <c r="AF181" s="345"/>
      <c r="AG181" s="379"/>
      <c r="AH181" s="344"/>
      <c r="AI181" s="344"/>
      <c r="AJ181" s="345"/>
      <c r="AK181" s="369"/>
      <c r="AL181" s="370"/>
      <c r="AM181" s="372"/>
      <c r="AN181" s="373"/>
      <c r="AO181" s="373"/>
      <c r="AP181" s="373"/>
      <c r="AQ181" s="374"/>
      <c r="AR181" s="342">
        <f>ROUND(ROUND(Q176*AD182,0)*$AI$20,0)</f>
        <v>771</v>
      </c>
      <c r="AS181" s="268"/>
    </row>
    <row r="182" spans="1:45" ht="14.25">
      <c r="A182" s="229">
        <v>71</v>
      </c>
      <c r="B182" s="337">
        <v>8448</v>
      </c>
      <c r="C182" s="254" t="s">
        <v>2889</v>
      </c>
      <c r="D182" s="375"/>
      <c r="E182" s="278"/>
      <c r="F182" s="279"/>
      <c r="G182" s="245"/>
      <c r="H182" s="208"/>
      <c r="I182" s="208"/>
      <c r="J182" s="388"/>
      <c r="K182" s="343"/>
      <c r="L182" s="301"/>
      <c r="M182" s="301"/>
      <c r="N182" s="301"/>
      <c r="O182" s="301"/>
      <c r="P182" s="301"/>
      <c r="Q182" s="352"/>
      <c r="R182" s="352"/>
      <c r="S182" s="208"/>
      <c r="T182" s="385"/>
      <c r="U182" s="379" t="s">
        <v>174</v>
      </c>
      <c r="V182" s="344"/>
      <c r="W182" s="344"/>
      <c r="X182" s="344"/>
      <c r="Y182" s="344"/>
      <c r="Z182" s="344"/>
      <c r="AA182" s="344"/>
      <c r="AB182" s="344"/>
      <c r="AC182" s="214" t="s">
        <v>163</v>
      </c>
      <c r="AD182" s="1541">
        <v>0.96499999999999997</v>
      </c>
      <c r="AE182" s="1541"/>
      <c r="AF182" s="345"/>
      <c r="AG182" s="379"/>
      <c r="AH182" s="344"/>
      <c r="AI182" s="344"/>
      <c r="AJ182" s="345"/>
      <c r="AK182" s="1539" t="s">
        <v>161</v>
      </c>
      <c r="AL182" s="346" t="s">
        <v>162</v>
      </c>
      <c r="AM182" s="347" t="s">
        <v>163</v>
      </c>
      <c r="AN182" s="348">
        <v>0.7</v>
      </c>
      <c r="AO182" s="348"/>
      <c r="AP182" s="348"/>
      <c r="AQ182" s="349"/>
      <c r="AR182" s="350">
        <f>ROUND(ROUND(ROUND(Q176*AD182:AD182,0)*$AI$20,0)*AN182,0)</f>
        <v>540</v>
      </c>
      <c r="AS182" s="268"/>
    </row>
    <row r="183" spans="1:45" ht="14.25">
      <c r="A183" s="243">
        <v>71</v>
      </c>
      <c r="B183" s="351" t="s">
        <v>2890</v>
      </c>
      <c r="C183" s="244" t="s">
        <v>2891</v>
      </c>
      <c r="D183" s="375"/>
      <c r="E183" s="278"/>
      <c r="F183" s="279"/>
      <c r="G183" s="245"/>
      <c r="H183" s="208"/>
      <c r="I183" s="208"/>
      <c r="J183" s="385"/>
      <c r="K183" s="245"/>
      <c r="L183" s="301"/>
      <c r="M183" s="301"/>
      <c r="N183" s="301"/>
      <c r="O183" s="301"/>
      <c r="P183" s="301"/>
      <c r="Q183" s="352"/>
      <c r="R183" s="352"/>
      <c r="S183" s="208"/>
      <c r="T183" s="385"/>
      <c r="U183" s="245"/>
      <c r="V183" s="344"/>
      <c r="W183" s="344"/>
      <c r="X183" s="344"/>
      <c r="Y183" s="344"/>
      <c r="Z183" s="344"/>
      <c r="AA183" s="344"/>
      <c r="AB183" s="344"/>
      <c r="AC183" s="344"/>
      <c r="AD183" s="344"/>
      <c r="AE183" s="344"/>
      <c r="AF183" s="345"/>
      <c r="AG183" s="375"/>
      <c r="AH183" s="214"/>
      <c r="AI183" s="609"/>
      <c r="AJ183" s="610"/>
      <c r="AK183" s="1540"/>
      <c r="AL183" s="353" t="s">
        <v>165</v>
      </c>
      <c r="AM183" s="354" t="s">
        <v>163</v>
      </c>
      <c r="AN183" s="355">
        <v>0.5</v>
      </c>
      <c r="AO183" s="356"/>
      <c r="AP183" s="356"/>
      <c r="AQ183" s="395"/>
      <c r="AR183" s="358">
        <f>ROUND(ROUND(ROUND(Q176*AD182,0)*$AI$20,0)*AN183,0)</f>
        <v>386</v>
      </c>
      <c r="AS183" s="268"/>
    </row>
    <row r="184" spans="1:45" ht="14.25">
      <c r="A184" s="243">
        <v>71</v>
      </c>
      <c r="B184" s="351" t="s">
        <v>2892</v>
      </c>
      <c r="C184" s="244" t="s">
        <v>2893</v>
      </c>
      <c r="D184" s="375"/>
      <c r="E184" s="278"/>
      <c r="F184" s="279"/>
      <c r="G184" s="245"/>
      <c r="H184" s="208"/>
      <c r="I184" s="208"/>
      <c r="J184" s="385"/>
      <c r="K184" s="245"/>
      <c r="L184" s="301"/>
      <c r="M184" s="301"/>
      <c r="N184" s="301"/>
      <c r="O184" s="301"/>
      <c r="P184" s="301"/>
      <c r="Q184" s="352"/>
      <c r="R184" s="352"/>
      <c r="S184" s="208"/>
      <c r="T184" s="385"/>
      <c r="U184" s="245"/>
      <c r="V184" s="344"/>
      <c r="W184" s="344"/>
      <c r="X184" s="344"/>
      <c r="Y184" s="344"/>
      <c r="Z184" s="344"/>
      <c r="AA184" s="344"/>
      <c r="AB184" s="344"/>
      <c r="AC184" s="344"/>
      <c r="AD184" s="344"/>
      <c r="AE184" s="344"/>
      <c r="AF184" s="345"/>
      <c r="AG184" s="375"/>
      <c r="AH184" s="214"/>
      <c r="AI184" s="609"/>
      <c r="AJ184" s="610"/>
      <c r="AK184" s="364"/>
      <c r="AL184" s="396"/>
      <c r="AM184" s="362"/>
      <c r="AN184" s="356"/>
      <c r="AO184" s="1533" t="s">
        <v>167</v>
      </c>
      <c r="AP184" s="362">
        <v>5</v>
      </c>
      <c r="AQ184" s="363" t="s">
        <v>168</v>
      </c>
      <c r="AR184" s="358">
        <f>ROUND(ROUND(Q176*AD182,0)*$AI$20,0)-AP184</f>
        <v>766</v>
      </c>
      <c r="AS184" s="268"/>
    </row>
    <row r="185" spans="1:45" ht="14.25">
      <c r="A185" s="243">
        <v>71</v>
      </c>
      <c r="B185" s="351" t="s">
        <v>2894</v>
      </c>
      <c r="C185" s="244" t="s">
        <v>2895</v>
      </c>
      <c r="D185" s="375"/>
      <c r="E185" s="278"/>
      <c r="F185" s="279"/>
      <c r="G185" s="245"/>
      <c r="H185" s="208"/>
      <c r="I185" s="208"/>
      <c r="J185" s="385"/>
      <c r="K185" s="245"/>
      <c r="L185" s="301"/>
      <c r="M185" s="301"/>
      <c r="N185" s="301"/>
      <c r="O185" s="301"/>
      <c r="P185" s="301"/>
      <c r="Q185" s="352"/>
      <c r="R185" s="352"/>
      <c r="S185" s="208"/>
      <c r="T185" s="385"/>
      <c r="U185" s="245"/>
      <c r="V185" s="344"/>
      <c r="W185" s="344"/>
      <c r="X185" s="344"/>
      <c r="Y185" s="344"/>
      <c r="Z185" s="344"/>
      <c r="AA185" s="344"/>
      <c r="AB185" s="344"/>
      <c r="AC185" s="344"/>
      <c r="AD185" s="344"/>
      <c r="AE185" s="344"/>
      <c r="AF185" s="345"/>
      <c r="AG185" s="375"/>
      <c r="AH185" s="214"/>
      <c r="AI185" s="609"/>
      <c r="AJ185" s="610"/>
      <c r="AK185" s="1536" t="s">
        <v>161</v>
      </c>
      <c r="AL185" s="364" t="s">
        <v>162</v>
      </c>
      <c r="AM185" s="362" t="s">
        <v>163</v>
      </c>
      <c r="AN185" s="356">
        <v>0.7</v>
      </c>
      <c r="AO185" s="1534"/>
      <c r="AP185" s="365"/>
      <c r="AQ185" s="366"/>
      <c r="AR185" s="358">
        <f>ROUND(ROUND(ROUND(Q176*AD182,0)*$AI$20,0)*AN185,0)-AP184</f>
        <v>535</v>
      </c>
      <c r="AS185" s="268"/>
    </row>
    <row r="186" spans="1:45" ht="14.25">
      <c r="A186" s="243">
        <v>71</v>
      </c>
      <c r="B186" s="351" t="s">
        <v>2896</v>
      </c>
      <c r="C186" s="244" t="s">
        <v>2897</v>
      </c>
      <c r="D186" s="375"/>
      <c r="E186" s="278"/>
      <c r="F186" s="279"/>
      <c r="G186" s="245"/>
      <c r="H186" s="208"/>
      <c r="I186" s="208"/>
      <c r="J186" s="385"/>
      <c r="K186" s="281"/>
      <c r="L186" s="304"/>
      <c r="M186" s="304"/>
      <c r="N186" s="304"/>
      <c r="O186" s="304"/>
      <c r="P186" s="304"/>
      <c r="Q186" s="387"/>
      <c r="R186" s="387"/>
      <c r="S186" s="216"/>
      <c r="T186" s="226"/>
      <c r="U186" s="281"/>
      <c r="V186" s="380"/>
      <c r="W186" s="380"/>
      <c r="X186" s="380"/>
      <c r="Y186" s="380"/>
      <c r="Z186" s="380"/>
      <c r="AA186" s="380"/>
      <c r="AB186" s="380"/>
      <c r="AC186" s="380"/>
      <c r="AD186" s="380"/>
      <c r="AE186" s="380"/>
      <c r="AF186" s="381"/>
      <c r="AG186" s="375"/>
      <c r="AH186" s="214"/>
      <c r="AI186" s="609"/>
      <c r="AJ186" s="610"/>
      <c r="AK186" s="1537"/>
      <c r="AL186" s="353" t="s">
        <v>165</v>
      </c>
      <c r="AM186" s="354" t="s">
        <v>163</v>
      </c>
      <c r="AN186" s="355">
        <v>0.5</v>
      </c>
      <c r="AO186" s="1535"/>
      <c r="AP186" s="367"/>
      <c r="AQ186" s="368"/>
      <c r="AR186" s="358">
        <f>ROUND(ROUND(ROUND(Q176*AD182,0)*$AI$20,0)*AN186,0)-AP184</f>
        <v>381</v>
      </c>
      <c r="AS186" s="268"/>
    </row>
    <row r="187" spans="1:45" ht="14.25">
      <c r="A187" s="229">
        <v>71</v>
      </c>
      <c r="B187" s="337">
        <v>8449</v>
      </c>
      <c r="C187" s="254" t="s">
        <v>2898</v>
      </c>
      <c r="D187" s="375"/>
      <c r="E187" s="278"/>
      <c r="F187" s="279"/>
      <c r="G187" s="245"/>
      <c r="H187" s="208"/>
      <c r="I187" s="208"/>
      <c r="J187" s="388"/>
      <c r="K187" s="208" t="s">
        <v>208</v>
      </c>
      <c r="L187" s="301"/>
      <c r="M187" s="301"/>
      <c r="N187" s="301"/>
      <c r="O187" s="301"/>
      <c r="P187" s="301"/>
      <c r="Q187" s="352"/>
      <c r="R187" s="352"/>
      <c r="S187" s="208"/>
      <c r="T187" s="208"/>
      <c r="U187" s="245"/>
      <c r="V187" s="392"/>
      <c r="W187" s="392"/>
      <c r="X187" s="392"/>
      <c r="Y187" s="392"/>
      <c r="Z187" s="392"/>
      <c r="AA187" s="392"/>
      <c r="AB187" s="392"/>
      <c r="AC187" s="392"/>
      <c r="AD187" s="392"/>
      <c r="AE187" s="392"/>
      <c r="AF187" s="393"/>
      <c r="AG187" s="611"/>
      <c r="AH187" s="392"/>
      <c r="AI187" s="392"/>
      <c r="AJ187" s="393"/>
      <c r="AK187" s="340"/>
      <c r="AL187" s="338"/>
      <c r="AM187" s="334"/>
      <c r="AN187" s="383"/>
      <c r="AO187" s="383"/>
      <c r="AP187" s="383"/>
      <c r="AQ187" s="384"/>
      <c r="AR187" s="342">
        <f>ROUND(Q188*$AI$20,0)</f>
        <v>529</v>
      </c>
      <c r="AS187" s="268"/>
    </row>
    <row r="188" spans="1:45" ht="14.25">
      <c r="A188" s="229">
        <v>71</v>
      </c>
      <c r="B188" s="337">
        <v>8450</v>
      </c>
      <c r="C188" s="254" t="s">
        <v>2899</v>
      </c>
      <c r="D188" s="375"/>
      <c r="E188" s="278"/>
      <c r="F188" s="279"/>
      <c r="G188" s="245"/>
      <c r="H188" s="208"/>
      <c r="I188" s="208"/>
      <c r="J188" s="388"/>
      <c r="K188" s="301"/>
      <c r="L188" s="301"/>
      <c r="M188" s="301"/>
      <c r="N188" s="301"/>
      <c r="O188" s="301"/>
      <c r="P188" s="301"/>
      <c r="Q188" s="1538">
        <f>'26障害児入所施設(基本２)'!$Q$188</f>
        <v>756</v>
      </c>
      <c r="R188" s="1538"/>
      <c r="S188" s="208" t="s">
        <v>18</v>
      </c>
      <c r="T188" s="385"/>
      <c r="U188" s="245"/>
      <c r="V188" s="344"/>
      <c r="W188" s="344"/>
      <c r="X188" s="344"/>
      <c r="Y188" s="344"/>
      <c r="Z188" s="344"/>
      <c r="AA188" s="344"/>
      <c r="AB188" s="344"/>
      <c r="AC188" s="344"/>
      <c r="AD188" s="344"/>
      <c r="AE188" s="344"/>
      <c r="AF188" s="345"/>
      <c r="AG188" s="379"/>
      <c r="AH188" s="344"/>
      <c r="AI188" s="344"/>
      <c r="AJ188" s="345"/>
      <c r="AK188" s="1539" t="s">
        <v>161</v>
      </c>
      <c r="AL188" s="346" t="s">
        <v>162</v>
      </c>
      <c r="AM188" s="347" t="s">
        <v>163</v>
      </c>
      <c r="AN188" s="348">
        <v>0.7</v>
      </c>
      <c r="AO188" s="348"/>
      <c r="AP188" s="348"/>
      <c r="AQ188" s="349"/>
      <c r="AR188" s="350">
        <f>ROUND(ROUND(Q188*$AI$20,0)*AN188,0)</f>
        <v>370</v>
      </c>
      <c r="AS188" s="268"/>
    </row>
    <row r="189" spans="1:45" ht="14.25">
      <c r="A189" s="243">
        <v>71</v>
      </c>
      <c r="B189" s="351" t="s">
        <v>2900</v>
      </c>
      <c r="C189" s="244" t="s">
        <v>2901</v>
      </c>
      <c r="D189" s="375"/>
      <c r="E189" s="278"/>
      <c r="F189" s="279"/>
      <c r="G189" s="245"/>
      <c r="H189" s="208"/>
      <c r="I189" s="208"/>
      <c r="J189" s="385"/>
      <c r="K189" s="208"/>
      <c r="L189" s="301"/>
      <c r="M189" s="301"/>
      <c r="N189" s="301"/>
      <c r="O189" s="301"/>
      <c r="P189" s="301"/>
      <c r="Q189" s="352"/>
      <c r="R189" s="352"/>
      <c r="S189" s="208"/>
      <c r="T189" s="385"/>
      <c r="U189" s="245"/>
      <c r="V189" s="344"/>
      <c r="W189" s="344"/>
      <c r="X189" s="344"/>
      <c r="Y189" s="344"/>
      <c r="Z189" s="344"/>
      <c r="AA189" s="344"/>
      <c r="AB189" s="344"/>
      <c r="AC189" s="344"/>
      <c r="AD189" s="344"/>
      <c r="AE189" s="344"/>
      <c r="AF189" s="345"/>
      <c r="AG189" s="375"/>
      <c r="AH189" s="214"/>
      <c r="AI189" s="609"/>
      <c r="AJ189" s="610"/>
      <c r="AK189" s="1540"/>
      <c r="AL189" s="353" t="s">
        <v>165</v>
      </c>
      <c r="AM189" s="354" t="s">
        <v>163</v>
      </c>
      <c r="AN189" s="355">
        <v>0.5</v>
      </c>
      <c r="AO189" s="356"/>
      <c r="AP189" s="356"/>
      <c r="AQ189" s="395"/>
      <c r="AR189" s="358">
        <f>ROUND(ROUND(Q188*$AI$20,0)*AN189,0)</f>
        <v>265</v>
      </c>
      <c r="AS189" s="268"/>
    </row>
    <row r="190" spans="1:45" ht="14.25">
      <c r="A190" s="243">
        <v>71</v>
      </c>
      <c r="B190" s="351" t="s">
        <v>2902</v>
      </c>
      <c r="C190" s="244" t="s">
        <v>2903</v>
      </c>
      <c r="D190" s="375"/>
      <c r="E190" s="278"/>
      <c r="F190" s="279"/>
      <c r="G190" s="245"/>
      <c r="H190" s="208"/>
      <c r="I190" s="208"/>
      <c r="J190" s="385"/>
      <c r="K190" s="208"/>
      <c r="L190" s="301"/>
      <c r="M190" s="301"/>
      <c r="N190" s="301"/>
      <c r="O190" s="301"/>
      <c r="P190" s="301"/>
      <c r="Q190" s="352"/>
      <c r="R190" s="352"/>
      <c r="S190" s="208"/>
      <c r="T190" s="385"/>
      <c r="U190" s="245"/>
      <c r="V190" s="344"/>
      <c r="W190" s="344"/>
      <c r="X190" s="344"/>
      <c r="Y190" s="344"/>
      <c r="Z190" s="344"/>
      <c r="AA190" s="344"/>
      <c r="AB190" s="344"/>
      <c r="AC190" s="344"/>
      <c r="AD190" s="344"/>
      <c r="AE190" s="344"/>
      <c r="AF190" s="345"/>
      <c r="AG190" s="375"/>
      <c r="AH190" s="214"/>
      <c r="AI190" s="609"/>
      <c r="AJ190" s="610"/>
      <c r="AK190" s="364"/>
      <c r="AL190" s="396"/>
      <c r="AM190" s="362"/>
      <c r="AN190" s="356"/>
      <c r="AO190" s="1533" t="s">
        <v>167</v>
      </c>
      <c r="AP190" s="362">
        <v>5</v>
      </c>
      <c r="AQ190" s="363" t="s">
        <v>168</v>
      </c>
      <c r="AR190" s="358">
        <f>ROUND(Q188*$AI$20,0)-AP190</f>
        <v>524</v>
      </c>
      <c r="AS190" s="268"/>
    </row>
    <row r="191" spans="1:45" ht="14.25">
      <c r="A191" s="243">
        <v>71</v>
      </c>
      <c r="B191" s="351" t="s">
        <v>2904</v>
      </c>
      <c r="C191" s="244" t="s">
        <v>2905</v>
      </c>
      <c r="D191" s="375"/>
      <c r="E191" s="278"/>
      <c r="F191" s="279"/>
      <c r="G191" s="245"/>
      <c r="H191" s="208"/>
      <c r="I191" s="208"/>
      <c r="J191" s="385"/>
      <c r="K191" s="208"/>
      <c r="L191" s="301"/>
      <c r="M191" s="301"/>
      <c r="N191" s="301"/>
      <c r="O191" s="301"/>
      <c r="P191" s="301"/>
      <c r="Q191" s="352"/>
      <c r="R191" s="352"/>
      <c r="S191" s="208"/>
      <c r="T191" s="385"/>
      <c r="U191" s="245"/>
      <c r="V191" s="344"/>
      <c r="W191" s="344"/>
      <c r="X191" s="344"/>
      <c r="Y191" s="344"/>
      <c r="Z191" s="344"/>
      <c r="AA191" s="344"/>
      <c r="AB191" s="344"/>
      <c r="AC191" s="344"/>
      <c r="AD191" s="344"/>
      <c r="AE191" s="344"/>
      <c r="AF191" s="345"/>
      <c r="AG191" s="375"/>
      <c r="AH191" s="214"/>
      <c r="AI191" s="609"/>
      <c r="AJ191" s="610"/>
      <c r="AK191" s="1536" t="s">
        <v>161</v>
      </c>
      <c r="AL191" s="364" t="s">
        <v>162</v>
      </c>
      <c r="AM191" s="362" t="s">
        <v>163</v>
      </c>
      <c r="AN191" s="356">
        <v>0.7</v>
      </c>
      <c r="AO191" s="1534"/>
      <c r="AP191" s="365"/>
      <c r="AQ191" s="366"/>
      <c r="AR191" s="358">
        <f>ROUND(ROUND(Q188*$AI$20,0)*AN191,0)-AP190</f>
        <v>365</v>
      </c>
      <c r="AS191" s="268"/>
    </row>
    <row r="192" spans="1:45" ht="14.25">
      <c r="A192" s="243">
        <v>71</v>
      </c>
      <c r="B192" s="351" t="s">
        <v>2906</v>
      </c>
      <c r="C192" s="244" t="s">
        <v>2907</v>
      </c>
      <c r="D192" s="375"/>
      <c r="E192" s="278"/>
      <c r="F192" s="279"/>
      <c r="G192" s="245"/>
      <c r="H192" s="208"/>
      <c r="I192" s="208"/>
      <c r="J192" s="385"/>
      <c r="K192" s="208"/>
      <c r="L192" s="301"/>
      <c r="M192" s="301"/>
      <c r="N192" s="301"/>
      <c r="O192" s="301"/>
      <c r="P192" s="301"/>
      <c r="Q192" s="352"/>
      <c r="R192" s="352"/>
      <c r="S192" s="208"/>
      <c r="T192" s="385"/>
      <c r="U192" s="245"/>
      <c r="V192" s="344"/>
      <c r="W192" s="344"/>
      <c r="X192" s="344"/>
      <c r="Y192" s="344"/>
      <c r="Z192" s="344"/>
      <c r="AA192" s="344"/>
      <c r="AB192" s="344"/>
      <c r="AC192" s="344"/>
      <c r="AD192" s="344"/>
      <c r="AE192" s="344"/>
      <c r="AF192" s="345"/>
      <c r="AG192" s="375"/>
      <c r="AH192" s="214"/>
      <c r="AI192" s="609"/>
      <c r="AJ192" s="610"/>
      <c r="AK192" s="1537"/>
      <c r="AL192" s="353" t="s">
        <v>165</v>
      </c>
      <c r="AM192" s="354" t="s">
        <v>163</v>
      </c>
      <c r="AN192" s="355">
        <v>0.5</v>
      </c>
      <c r="AO192" s="1535"/>
      <c r="AP192" s="367"/>
      <c r="AQ192" s="368"/>
      <c r="AR192" s="358">
        <f>ROUND(ROUND(Q188*$AI$20,0)*AN192,0)-AP190</f>
        <v>260</v>
      </c>
      <c r="AS192" s="268"/>
    </row>
    <row r="193" spans="1:45" ht="14.25">
      <c r="A193" s="229">
        <v>71</v>
      </c>
      <c r="B193" s="337">
        <v>8451</v>
      </c>
      <c r="C193" s="254" t="s">
        <v>2908</v>
      </c>
      <c r="D193" s="375"/>
      <c r="E193" s="278"/>
      <c r="F193" s="279"/>
      <c r="G193" s="245"/>
      <c r="H193" s="208"/>
      <c r="I193" s="208"/>
      <c r="J193" s="388"/>
      <c r="K193" s="301"/>
      <c r="L193" s="301"/>
      <c r="M193" s="301"/>
      <c r="N193" s="301"/>
      <c r="O193" s="301"/>
      <c r="P193" s="301"/>
      <c r="Q193" s="352"/>
      <c r="R193" s="352"/>
      <c r="S193" s="208"/>
      <c r="T193" s="385"/>
      <c r="U193" s="369" t="s">
        <v>172</v>
      </c>
      <c r="V193" s="370"/>
      <c r="W193" s="370"/>
      <c r="X193" s="370"/>
      <c r="Y193" s="370"/>
      <c r="Z193" s="370"/>
      <c r="AA193" s="370"/>
      <c r="AB193" s="370"/>
      <c r="AC193" s="370"/>
      <c r="AD193" s="370"/>
      <c r="AE193" s="370"/>
      <c r="AF193" s="371"/>
      <c r="AG193" s="379"/>
      <c r="AH193" s="344"/>
      <c r="AI193" s="344"/>
      <c r="AJ193" s="345"/>
      <c r="AK193" s="369"/>
      <c r="AL193" s="370"/>
      <c r="AM193" s="372"/>
      <c r="AN193" s="373"/>
      <c r="AO193" s="373"/>
      <c r="AP193" s="373"/>
      <c r="AQ193" s="374"/>
      <c r="AR193" s="342">
        <f>ROUND(ROUND(Q188*AD194,0)*$AI$20,0)</f>
        <v>511</v>
      </c>
      <c r="AS193" s="268"/>
    </row>
    <row r="194" spans="1:45" ht="14.25">
      <c r="A194" s="229">
        <v>71</v>
      </c>
      <c r="B194" s="337">
        <v>8452</v>
      </c>
      <c r="C194" s="254" t="s">
        <v>2909</v>
      </c>
      <c r="D194" s="375"/>
      <c r="E194" s="278"/>
      <c r="F194" s="279"/>
      <c r="G194" s="245"/>
      <c r="H194" s="208"/>
      <c r="I194" s="208"/>
      <c r="J194" s="388"/>
      <c r="K194" s="301"/>
      <c r="L194" s="301"/>
      <c r="M194" s="301"/>
      <c r="N194" s="301"/>
      <c r="O194" s="301"/>
      <c r="P194" s="301"/>
      <c r="Q194" s="352"/>
      <c r="R194" s="352"/>
      <c r="S194" s="208"/>
      <c r="T194" s="385"/>
      <c r="U194" s="379" t="s">
        <v>174</v>
      </c>
      <c r="V194" s="344"/>
      <c r="W194" s="344"/>
      <c r="X194" s="344"/>
      <c r="Y194" s="344"/>
      <c r="Z194" s="344"/>
      <c r="AA194" s="344"/>
      <c r="AB194" s="344"/>
      <c r="AC194" s="214" t="s">
        <v>163</v>
      </c>
      <c r="AD194" s="1541">
        <v>0.96499999999999997</v>
      </c>
      <c r="AE194" s="1541"/>
      <c r="AF194" s="345"/>
      <c r="AG194" s="379"/>
      <c r="AH194" s="344"/>
      <c r="AI194" s="344"/>
      <c r="AJ194" s="345"/>
      <c r="AK194" s="1539" t="s">
        <v>161</v>
      </c>
      <c r="AL194" s="346" t="s">
        <v>162</v>
      </c>
      <c r="AM194" s="347" t="s">
        <v>163</v>
      </c>
      <c r="AN194" s="348">
        <v>0.7</v>
      </c>
      <c r="AO194" s="348"/>
      <c r="AP194" s="348"/>
      <c r="AQ194" s="349"/>
      <c r="AR194" s="350">
        <f>ROUND(ROUND(ROUND(Q188*AD194:AD194,0)*$AI$20,0)*AN194,0)</f>
        <v>358</v>
      </c>
      <c r="AS194" s="268"/>
    </row>
    <row r="195" spans="1:45" ht="14.25">
      <c r="A195" s="243">
        <v>71</v>
      </c>
      <c r="B195" s="351" t="s">
        <v>2910</v>
      </c>
      <c r="C195" s="244" t="s">
        <v>2911</v>
      </c>
      <c r="D195" s="375"/>
      <c r="E195" s="278"/>
      <c r="F195" s="279"/>
      <c r="G195" s="245"/>
      <c r="H195" s="208"/>
      <c r="I195" s="208"/>
      <c r="J195" s="385"/>
      <c r="K195" s="208"/>
      <c r="L195" s="301"/>
      <c r="M195" s="301"/>
      <c r="N195" s="301"/>
      <c r="O195" s="301"/>
      <c r="P195" s="301"/>
      <c r="Q195" s="352"/>
      <c r="R195" s="352"/>
      <c r="S195" s="208"/>
      <c r="T195" s="385"/>
      <c r="U195" s="245"/>
      <c r="V195" s="344"/>
      <c r="W195" s="344"/>
      <c r="X195" s="344"/>
      <c r="Y195" s="344"/>
      <c r="Z195" s="344"/>
      <c r="AA195" s="344"/>
      <c r="AB195" s="344"/>
      <c r="AC195" s="344"/>
      <c r="AD195" s="344"/>
      <c r="AE195" s="344"/>
      <c r="AF195" s="345"/>
      <c r="AG195" s="375"/>
      <c r="AH195" s="214"/>
      <c r="AI195" s="609"/>
      <c r="AJ195" s="610"/>
      <c r="AK195" s="1540"/>
      <c r="AL195" s="353" t="s">
        <v>165</v>
      </c>
      <c r="AM195" s="354" t="s">
        <v>163</v>
      </c>
      <c r="AN195" s="355">
        <v>0.5</v>
      </c>
      <c r="AO195" s="356"/>
      <c r="AP195" s="356"/>
      <c r="AQ195" s="395"/>
      <c r="AR195" s="358">
        <f>ROUND(ROUND(ROUND(Q188*AD194,0)*$AI$20,0)*AN195,0)</f>
        <v>256</v>
      </c>
      <c r="AS195" s="268"/>
    </row>
    <row r="196" spans="1:45" ht="14.25">
      <c r="A196" s="243">
        <v>71</v>
      </c>
      <c r="B196" s="351" t="s">
        <v>2912</v>
      </c>
      <c r="C196" s="244" t="s">
        <v>2913</v>
      </c>
      <c r="D196" s="375"/>
      <c r="E196" s="278"/>
      <c r="F196" s="279"/>
      <c r="G196" s="245"/>
      <c r="H196" s="208"/>
      <c r="I196" s="208"/>
      <c r="J196" s="385"/>
      <c r="K196" s="208"/>
      <c r="L196" s="301"/>
      <c r="M196" s="301"/>
      <c r="N196" s="301"/>
      <c r="O196" s="301"/>
      <c r="P196" s="301"/>
      <c r="Q196" s="352"/>
      <c r="R196" s="352"/>
      <c r="S196" s="208"/>
      <c r="T196" s="385"/>
      <c r="U196" s="245"/>
      <c r="V196" s="344"/>
      <c r="W196" s="344"/>
      <c r="X196" s="344"/>
      <c r="Y196" s="344"/>
      <c r="Z196" s="344"/>
      <c r="AA196" s="344"/>
      <c r="AB196" s="344"/>
      <c r="AC196" s="344"/>
      <c r="AD196" s="344"/>
      <c r="AE196" s="344"/>
      <c r="AF196" s="345"/>
      <c r="AG196" s="375"/>
      <c r="AH196" s="214"/>
      <c r="AI196" s="609"/>
      <c r="AJ196" s="610"/>
      <c r="AK196" s="364"/>
      <c r="AL196" s="396"/>
      <c r="AM196" s="362"/>
      <c r="AN196" s="356"/>
      <c r="AO196" s="1533" t="s">
        <v>167</v>
      </c>
      <c r="AP196" s="362">
        <v>5</v>
      </c>
      <c r="AQ196" s="363" t="s">
        <v>168</v>
      </c>
      <c r="AR196" s="358">
        <f>ROUND(ROUND(Q188*AD194,0)*$AI$20,0)-AP196</f>
        <v>506</v>
      </c>
      <c r="AS196" s="268"/>
    </row>
    <row r="197" spans="1:45" ht="14.25">
      <c r="A197" s="243">
        <v>71</v>
      </c>
      <c r="B197" s="351" t="s">
        <v>2914</v>
      </c>
      <c r="C197" s="244" t="s">
        <v>2915</v>
      </c>
      <c r="D197" s="375"/>
      <c r="E197" s="278"/>
      <c r="F197" s="279"/>
      <c r="G197" s="245"/>
      <c r="H197" s="208"/>
      <c r="I197" s="208"/>
      <c r="J197" s="385"/>
      <c r="K197" s="208"/>
      <c r="L197" s="301"/>
      <c r="M197" s="301"/>
      <c r="N197" s="301"/>
      <c r="O197" s="301"/>
      <c r="P197" s="301"/>
      <c r="Q197" s="352"/>
      <c r="R197" s="352"/>
      <c r="S197" s="208"/>
      <c r="T197" s="385"/>
      <c r="U197" s="245"/>
      <c r="V197" s="344"/>
      <c r="W197" s="344"/>
      <c r="X197" s="344"/>
      <c r="Y197" s="344"/>
      <c r="Z197" s="344"/>
      <c r="AA197" s="344"/>
      <c r="AB197" s="344"/>
      <c r="AC197" s="344"/>
      <c r="AD197" s="344"/>
      <c r="AE197" s="344"/>
      <c r="AF197" s="345"/>
      <c r="AG197" s="375"/>
      <c r="AH197" s="214"/>
      <c r="AI197" s="609"/>
      <c r="AJ197" s="610"/>
      <c r="AK197" s="1536" t="s">
        <v>161</v>
      </c>
      <c r="AL197" s="364" t="s">
        <v>162</v>
      </c>
      <c r="AM197" s="362" t="s">
        <v>163</v>
      </c>
      <c r="AN197" s="356">
        <v>0.7</v>
      </c>
      <c r="AO197" s="1534"/>
      <c r="AP197" s="365"/>
      <c r="AQ197" s="366"/>
      <c r="AR197" s="358">
        <f>ROUND(ROUND(ROUND(Q188*AD194,0)*$AI$20,0)*AN197,0)-AP196</f>
        <v>353</v>
      </c>
      <c r="AS197" s="268"/>
    </row>
    <row r="198" spans="1:45" ht="14.25">
      <c r="A198" s="243">
        <v>71</v>
      </c>
      <c r="B198" s="351" t="s">
        <v>2916</v>
      </c>
      <c r="C198" s="244" t="s">
        <v>2917</v>
      </c>
      <c r="D198" s="375"/>
      <c r="E198" s="278"/>
      <c r="F198" s="279"/>
      <c r="G198" s="281"/>
      <c r="H198" s="216"/>
      <c r="I198" s="216"/>
      <c r="J198" s="226"/>
      <c r="K198" s="216"/>
      <c r="L198" s="304"/>
      <c r="M198" s="304"/>
      <c r="N198" s="304"/>
      <c r="O198" s="304"/>
      <c r="P198" s="304"/>
      <c r="Q198" s="387"/>
      <c r="R198" s="387"/>
      <c r="S198" s="216"/>
      <c r="T198" s="226"/>
      <c r="U198" s="281"/>
      <c r="V198" s="380"/>
      <c r="W198" s="380"/>
      <c r="X198" s="380"/>
      <c r="Y198" s="380"/>
      <c r="Z198" s="380"/>
      <c r="AA198" s="380"/>
      <c r="AB198" s="380"/>
      <c r="AC198" s="380"/>
      <c r="AD198" s="380"/>
      <c r="AE198" s="380"/>
      <c r="AF198" s="381"/>
      <c r="AG198" s="375"/>
      <c r="AH198" s="214"/>
      <c r="AI198" s="609"/>
      <c r="AJ198" s="610"/>
      <c r="AK198" s="1537"/>
      <c r="AL198" s="353" t="s">
        <v>165</v>
      </c>
      <c r="AM198" s="354" t="s">
        <v>163</v>
      </c>
      <c r="AN198" s="355">
        <v>0.5</v>
      </c>
      <c r="AO198" s="1535"/>
      <c r="AP198" s="367"/>
      <c r="AQ198" s="368"/>
      <c r="AR198" s="358">
        <f>ROUND(ROUND(ROUND(Q188*AD194,0)*$AI$20,0)*AN198,0)-AP196</f>
        <v>251</v>
      </c>
      <c r="AS198" s="268"/>
    </row>
    <row r="199" spans="1:45" ht="14.25">
      <c r="A199" s="229">
        <v>71</v>
      </c>
      <c r="B199" s="337">
        <v>8461</v>
      </c>
      <c r="C199" s="254" t="s">
        <v>2918</v>
      </c>
      <c r="D199" s="375"/>
      <c r="E199" s="278"/>
      <c r="F199" s="279"/>
      <c r="G199" s="1545" t="s">
        <v>699</v>
      </c>
      <c r="H199" s="1546"/>
      <c r="I199" s="1546"/>
      <c r="J199" s="1547"/>
      <c r="K199" s="208" t="s">
        <v>181</v>
      </c>
      <c r="L199" s="208"/>
      <c r="M199" s="208"/>
      <c r="N199" s="208"/>
      <c r="O199" s="208"/>
      <c r="P199" s="208"/>
      <c r="Q199" s="614"/>
      <c r="R199" s="614"/>
      <c r="S199" s="208"/>
      <c r="T199" s="385"/>
      <c r="U199" s="245"/>
      <c r="V199" s="392"/>
      <c r="W199" s="392"/>
      <c r="X199" s="392"/>
      <c r="Y199" s="392"/>
      <c r="Z199" s="392"/>
      <c r="AA199" s="392"/>
      <c r="AB199" s="392"/>
      <c r="AC199" s="392"/>
      <c r="AD199" s="392"/>
      <c r="AE199" s="392"/>
      <c r="AF199" s="393"/>
      <c r="AG199" s="611"/>
      <c r="AH199" s="392"/>
      <c r="AI199" s="392"/>
      <c r="AJ199" s="393"/>
      <c r="AK199" s="340"/>
      <c r="AL199" s="338"/>
      <c r="AM199" s="334"/>
      <c r="AN199" s="383"/>
      <c r="AO199" s="383"/>
      <c r="AP199" s="383"/>
      <c r="AQ199" s="384"/>
      <c r="AR199" s="342">
        <f>ROUND(Q200*$AI$20,0)</f>
        <v>378</v>
      </c>
      <c r="AS199" s="268"/>
    </row>
    <row r="200" spans="1:45" ht="14.25">
      <c r="A200" s="229">
        <v>71</v>
      </c>
      <c r="B200" s="337">
        <v>8462</v>
      </c>
      <c r="C200" s="254" t="s">
        <v>2919</v>
      </c>
      <c r="D200" s="375"/>
      <c r="E200" s="278"/>
      <c r="F200" s="279"/>
      <c r="G200" s="1545"/>
      <c r="H200" s="1546"/>
      <c r="I200" s="1546"/>
      <c r="J200" s="1547"/>
      <c r="K200" s="208" t="s">
        <v>2179</v>
      </c>
      <c r="L200" s="208"/>
      <c r="M200" s="208"/>
      <c r="N200" s="208"/>
      <c r="O200" s="208"/>
      <c r="P200" s="208"/>
      <c r="Q200" s="1538">
        <f>'26障害児入所施設(基本２)'!$Q$200</f>
        <v>540</v>
      </c>
      <c r="R200" s="1538"/>
      <c r="S200" s="208" t="s">
        <v>18</v>
      </c>
      <c r="T200" s="385"/>
      <c r="U200" s="245"/>
      <c r="V200" s="344"/>
      <c r="W200" s="344"/>
      <c r="X200" s="344"/>
      <c r="Y200" s="344"/>
      <c r="Z200" s="344"/>
      <c r="AA200" s="344"/>
      <c r="AB200" s="344"/>
      <c r="AC200" s="344"/>
      <c r="AD200" s="344"/>
      <c r="AE200" s="344"/>
      <c r="AF200" s="345"/>
      <c r="AG200" s="379"/>
      <c r="AH200" s="344"/>
      <c r="AI200" s="344"/>
      <c r="AJ200" s="345"/>
      <c r="AK200" s="1539" t="s">
        <v>161</v>
      </c>
      <c r="AL200" s="346" t="s">
        <v>162</v>
      </c>
      <c r="AM200" s="347" t="s">
        <v>163</v>
      </c>
      <c r="AN200" s="348">
        <v>0.7</v>
      </c>
      <c r="AO200" s="348"/>
      <c r="AP200" s="348"/>
      <c r="AQ200" s="349"/>
      <c r="AR200" s="350">
        <f>ROUND(ROUND(Q200*$AI$20,0)*AN200,0)</f>
        <v>265</v>
      </c>
      <c r="AS200" s="268"/>
    </row>
    <row r="201" spans="1:45" ht="14.25">
      <c r="A201" s="243">
        <v>71</v>
      </c>
      <c r="B201" s="351" t="s">
        <v>2920</v>
      </c>
      <c r="C201" s="244" t="s">
        <v>2921</v>
      </c>
      <c r="D201" s="375"/>
      <c r="E201" s="278"/>
      <c r="F201" s="279"/>
      <c r="G201" s="1545"/>
      <c r="H201" s="1546"/>
      <c r="I201" s="1546"/>
      <c r="J201" s="1547"/>
      <c r="K201" s="208"/>
      <c r="L201" s="301"/>
      <c r="M201" s="301"/>
      <c r="N201" s="301"/>
      <c r="O201" s="301"/>
      <c r="P201" s="301"/>
      <c r="Q201" s="352"/>
      <c r="R201" s="352"/>
      <c r="S201" s="208"/>
      <c r="T201" s="385"/>
      <c r="U201" s="245"/>
      <c r="V201" s="344"/>
      <c r="W201" s="344"/>
      <c r="X201" s="344"/>
      <c r="Y201" s="344"/>
      <c r="Z201" s="344"/>
      <c r="AA201" s="344"/>
      <c r="AB201" s="344"/>
      <c r="AC201" s="344"/>
      <c r="AD201" s="344"/>
      <c r="AE201" s="344"/>
      <c r="AF201" s="345"/>
      <c r="AG201" s="375"/>
      <c r="AH201" s="214"/>
      <c r="AI201" s="609"/>
      <c r="AJ201" s="610"/>
      <c r="AK201" s="1540"/>
      <c r="AL201" s="353" t="s">
        <v>165</v>
      </c>
      <c r="AM201" s="354" t="s">
        <v>163</v>
      </c>
      <c r="AN201" s="355">
        <v>0.5</v>
      </c>
      <c r="AO201" s="356"/>
      <c r="AP201" s="356"/>
      <c r="AQ201" s="395"/>
      <c r="AR201" s="358">
        <f>ROUND(ROUND(Q200*$AI$20,0)*AN201,0)</f>
        <v>189</v>
      </c>
      <c r="AS201" s="268"/>
    </row>
    <row r="202" spans="1:45" ht="14.25">
      <c r="A202" s="243">
        <v>71</v>
      </c>
      <c r="B202" s="351" t="s">
        <v>2922</v>
      </c>
      <c r="C202" s="244" t="s">
        <v>2923</v>
      </c>
      <c r="D202" s="375"/>
      <c r="E202" s="278"/>
      <c r="F202" s="279"/>
      <c r="G202" s="1545"/>
      <c r="H202" s="1546"/>
      <c r="I202" s="1546"/>
      <c r="J202" s="1547"/>
      <c r="K202" s="208"/>
      <c r="L202" s="301"/>
      <c r="M202" s="301"/>
      <c r="N202" s="301"/>
      <c r="O202" s="301"/>
      <c r="P202" s="301"/>
      <c r="Q202" s="352"/>
      <c r="R202" s="352"/>
      <c r="S202" s="208"/>
      <c r="T202" s="385"/>
      <c r="U202" s="245"/>
      <c r="V202" s="344"/>
      <c r="W202" s="344"/>
      <c r="X202" s="344"/>
      <c r="Y202" s="344"/>
      <c r="Z202" s="344"/>
      <c r="AA202" s="344"/>
      <c r="AB202" s="344"/>
      <c r="AC202" s="344"/>
      <c r="AD202" s="344"/>
      <c r="AE202" s="344"/>
      <c r="AF202" s="345"/>
      <c r="AG202" s="375"/>
      <c r="AH202" s="214"/>
      <c r="AI202" s="609"/>
      <c r="AJ202" s="610"/>
      <c r="AK202" s="364"/>
      <c r="AL202" s="396"/>
      <c r="AM202" s="362"/>
      <c r="AN202" s="356"/>
      <c r="AO202" s="1533" t="s">
        <v>167</v>
      </c>
      <c r="AP202" s="362">
        <v>5</v>
      </c>
      <c r="AQ202" s="363" t="s">
        <v>168</v>
      </c>
      <c r="AR202" s="358">
        <f>ROUND(Q200*$AI$20,0)-AP202</f>
        <v>373</v>
      </c>
      <c r="AS202" s="268"/>
    </row>
    <row r="203" spans="1:45" ht="14.25">
      <c r="A203" s="243">
        <v>71</v>
      </c>
      <c r="B203" s="351" t="s">
        <v>2924</v>
      </c>
      <c r="C203" s="244" t="s">
        <v>2925</v>
      </c>
      <c r="D203" s="375"/>
      <c r="E203" s="278"/>
      <c r="F203" s="279"/>
      <c r="G203" s="1545"/>
      <c r="H203" s="1546"/>
      <c r="I203" s="1546"/>
      <c r="J203" s="1547"/>
      <c r="K203" s="208"/>
      <c r="L203" s="301"/>
      <c r="M203" s="301"/>
      <c r="N203" s="301"/>
      <c r="O203" s="301"/>
      <c r="P203" s="301"/>
      <c r="Q203" s="352"/>
      <c r="R203" s="352"/>
      <c r="S203" s="208"/>
      <c r="T203" s="385"/>
      <c r="U203" s="245"/>
      <c r="V203" s="344"/>
      <c r="W203" s="344"/>
      <c r="X203" s="344"/>
      <c r="Y203" s="344"/>
      <c r="Z203" s="344"/>
      <c r="AA203" s="344"/>
      <c r="AB203" s="344"/>
      <c r="AC203" s="344"/>
      <c r="AD203" s="344"/>
      <c r="AE203" s="344"/>
      <c r="AF203" s="345"/>
      <c r="AG203" s="375"/>
      <c r="AH203" s="214"/>
      <c r="AI203" s="609"/>
      <c r="AJ203" s="610"/>
      <c r="AK203" s="1536" t="s">
        <v>161</v>
      </c>
      <c r="AL203" s="364" t="s">
        <v>162</v>
      </c>
      <c r="AM203" s="362" t="s">
        <v>163</v>
      </c>
      <c r="AN203" s="356">
        <v>0.7</v>
      </c>
      <c r="AO203" s="1534"/>
      <c r="AP203" s="365"/>
      <c r="AQ203" s="366"/>
      <c r="AR203" s="358">
        <f>ROUND(ROUND(Q200*$AI$20,0)*AN203,0)-AP202</f>
        <v>260</v>
      </c>
      <c r="AS203" s="268"/>
    </row>
    <row r="204" spans="1:45" ht="14.25">
      <c r="A204" s="243">
        <v>71</v>
      </c>
      <c r="B204" s="351" t="s">
        <v>2926</v>
      </c>
      <c r="C204" s="244" t="s">
        <v>2927</v>
      </c>
      <c r="D204" s="375"/>
      <c r="E204" s="278"/>
      <c r="F204" s="279"/>
      <c r="G204" s="1545"/>
      <c r="H204" s="1546"/>
      <c r="I204" s="1546"/>
      <c r="J204" s="1547"/>
      <c r="K204" s="208"/>
      <c r="L204" s="301"/>
      <c r="M204" s="301"/>
      <c r="N204" s="301"/>
      <c r="O204" s="301"/>
      <c r="P204" s="301"/>
      <c r="Q204" s="352"/>
      <c r="R204" s="352"/>
      <c r="S204" s="208"/>
      <c r="T204" s="385"/>
      <c r="U204" s="245"/>
      <c r="V204" s="344"/>
      <c r="W204" s="344"/>
      <c r="X204" s="344"/>
      <c r="Y204" s="344"/>
      <c r="Z204" s="344"/>
      <c r="AA204" s="344"/>
      <c r="AB204" s="344"/>
      <c r="AC204" s="344"/>
      <c r="AD204" s="344"/>
      <c r="AE204" s="344"/>
      <c r="AF204" s="345"/>
      <c r="AG204" s="375"/>
      <c r="AH204" s="214"/>
      <c r="AI204" s="609"/>
      <c r="AJ204" s="610"/>
      <c r="AK204" s="1537"/>
      <c r="AL204" s="353" t="s">
        <v>165</v>
      </c>
      <c r="AM204" s="354" t="s">
        <v>163</v>
      </c>
      <c r="AN204" s="355">
        <v>0.5</v>
      </c>
      <c r="AO204" s="1535"/>
      <c r="AP204" s="367"/>
      <c r="AQ204" s="368"/>
      <c r="AR204" s="358">
        <f>ROUND(ROUND(Q200*$AI$20,0)*AN204,0)-AP202</f>
        <v>184</v>
      </c>
      <c r="AS204" s="268"/>
    </row>
    <row r="205" spans="1:45" ht="14.25">
      <c r="A205" s="229">
        <v>71</v>
      </c>
      <c r="B205" s="337">
        <v>8463</v>
      </c>
      <c r="C205" s="254" t="s">
        <v>2928</v>
      </c>
      <c r="D205" s="375"/>
      <c r="E205" s="278"/>
      <c r="F205" s="279"/>
      <c r="G205" s="1545"/>
      <c r="H205" s="1546"/>
      <c r="I205" s="1546"/>
      <c r="J205" s="1547"/>
      <c r="K205" s="208"/>
      <c r="L205" s="208"/>
      <c r="M205" s="208"/>
      <c r="N205" s="208"/>
      <c r="O205" s="208"/>
      <c r="P205" s="208"/>
      <c r="Q205" s="386"/>
      <c r="R205" s="386"/>
      <c r="S205" s="301"/>
      <c r="T205" s="385"/>
      <c r="U205" s="369" t="s">
        <v>172</v>
      </c>
      <c r="V205" s="370"/>
      <c r="W205" s="370"/>
      <c r="X205" s="370"/>
      <c r="Y205" s="370"/>
      <c r="Z205" s="370"/>
      <c r="AA205" s="370"/>
      <c r="AB205" s="370"/>
      <c r="AC205" s="370"/>
      <c r="AD205" s="370"/>
      <c r="AE205" s="370"/>
      <c r="AF205" s="371"/>
      <c r="AG205" s="379"/>
      <c r="AH205" s="344"/>
      <c r="AI205" s="344"/>
      <c r="AJ205" s="345"/>
      <c r="AK205" s="369"/>
      <c r="AL205" s="370"/>
      <c r="AM205" s="372"/>
      <c r="AN205" s="373"/>
      <c r="AO205" s="373"/>
      <c r="AP205" s="373"/>
      <c r="AQ205" s="374"/>
      <c r="AR205" s="342">
        <f>ROUND(ROUND(Q200*AD206,0)*$AI$20,0)</f>
        <v>365</v>
      </c>
      <c r="AS205" s="268"/>
    </row>
    <row r="206" spans="1:45" ht="14.25">
      <c r="A206" s="229">
        <v>71</v>
      </c>
      <c r="B206" s="337">
        <v>8464</v>
      </c>
      <c r="C206" s="254" t="s">
        <v>2929</v>
      </c>
      <c r="D206" s="375"/>
      <c r="E206" s="278"/>
      <c r="F206" s="279"/>
      <c r="G206" s="245"/>
      <c r="H206" s="208"/>
      <c r="I206" s="208"/>
      <c r="J206" s="385"/>
      <c r="K206" s="301"/>
      <c r="L206" s="301"/>
      <c r="M206" s="301"/>
      <c r="N206" s="301"/>
      <c r="O206" s="301"/>
      <c r="P206" s="208"/>
      <c r="Q206" s="386"/>
      <c r="R206" s="386"/>
      <c r="S206" s="301"/>
      <c r="T206" s="385"/>
      <c r="U206" s="379" t="s">
        <v>174</v>
      </c>
      <c r="V206" s="344"/>
      <c r="W206" s="344"/>
      <c r="X206" s="344"/>
      <c r="Y206" s="344"/>
      <c r="Z206" s="344"/>
      <c r="AA206" s="344"/>
      <c r="AB206" s="344"/>
      <c r="AC206" s="214" t="s">
        <v>163</v>
      </c>
      <c r="AD206" s="1541">
        <v>0.96499999999999997</v>
      </c>
      <c r="AE206" s="1541"/>
      <c r="AF206" s="345"/>
      <c r="AG206" s="379"/>
      <c r="AH206" s="344"/>
      <c r="AI206" s="344"/>
      <c r="AJ206" s="345"/>
      <c r="AK206" s="1539" t="s">
        <v>161</v>
      </c>
      <c r="AL206" s="346" t="s">
        <v>162</v>
      </c>
      <c r="AM206" s="347" t="s">
        <v>163</v>
      </c>
      <c r="AN206" s="348">
        <v>0.7</v>
      </c>
      <c r="AO206" s="348"/>
      <c r="AP206" s="348"/>
      <c r="AQ206" s="349"/>
      <c r="AR206" s="350">
        <f>ROUND(ROUND(ROUND(Q200*AD206:AD206,0)*$AI$20,0)*AN206,0)</f>
        <v>256</v>
      </c>
      <c r="AS206" s="268"/>
    </row>
    <row r="207" spans="1:45" ht="14.25">
      <c r="A207" s="243">
        <v>71</v>
      </c>
      <c r="B207" s="351" t="s">
        <v>2930</v>
      </c>
      <c r="C207" s="244" t="s">
        <v>2931</v>
      </c>
      <c r="D207" s="375"/>
      <c r="E207" s="278"/>
      <c r="F207" s="279"/>
      <c r="G207" s="245"/>
      <c r="H207" s="208"/>
      <c r="I207" s="208"/>
      <c r="J207" s="385"/>
      <c r="K207" s="208"/>
      <c r="L207" s="301"/>
      <c r="M207" s="301"/>
      <c r="N207" s="301"/>
      <c r="O207" s="301"/>
      <c r="P207" s="301"/>
      <c r="Q207" s="352"/>
      <c r="R207" s="352"/>
      <c r="S207" s="208"/>
      <c r="T207" s="385"/>
      <c r="U207" s="245"/>
      <c r="V207" s="344"/>
      <c r="W207" s="344"/>
      <c r="X207" s="344"/>
      <c r="Y207" s="344"/>
      <c r="Z207" s="344"/>
      <c r="AA207" s="344"/>
      <c r="AB207" s="344"/>
      <c r="AC207" s="344"/>
      <c r="AD207" s="344"/>
      <c r="AE207" s="344"/>
      <c r="AF207" s="345"/>
      <c r="AG207" s="375"/>
      <c r="AH207" s="214"/>
      <c r="AI207" s="609"/>
      <c r="AJ207" s="610"/>
      <c r="AK207" s="1540"/>
      <c r="AL207" s="353" t="s">
        <v>165</v>
      </c>
      <c r="AM207" s="354" t="s">
        <v>163</v>
      </c>
      <c r="AN207" s="355">
        <v>0.5</v>
      </c>
      <c r="AO207" s="356"/>
      <c r="AP207" s="356"/>
      <c r="AQ207" s="395"/>
      <c r="AR207" s="358">
        <f>ROUND(ROUND(ROUND(Q200*AD206,0)*$AI$20,0)*AN207,0)</f>
        <v>183</v>
      </c>
      <c r="AS207" s="268"/>
    </row>
    <row r="208" spans="1:45" ht="14.25">
      <c r="A208" s="243">
        <v>71</v>
      </c>
      <c r="B208" s="351" t="s">
        <v>2932</v>
      </c>
      <c r="C208" s="244" t="s">
        <v>2933</v>
      </c>
      <c r="D208" s="375"/>
      <c r="E208" s="278"/>
      <c r="F208" s="279"/>
      <c r="G208" s="245"/>
      <c r="H208" s="208"/>
      <c r="I208" s="208"/>
      <c r="J208" s="385"/>
      <c r="K208" s="208"/>
      <c r="L208" s="301"/>
      <c r="M208" s="301"/>
      <c r="N208" s="301"/>
      <c r="O208" s="301"/>
      <c r="P208" s="301"/>
      <c r="Q208" s="352"/>
      <c r="R208" s="352"/>
      <c r="S208" s="208"/>
      <c r="T208" s="385"/>
      <c r="U208" s="245"/>
      <c r="V208" s="344"/>
      <c r="W208" s="344"/>
      <c r="X208" s="344"/>
      <c r="Y208" s="344"/>
      <c r="Z208" s="344"/>
      <c r="AA208" s="344"/>
      <c r="AB208" s="344"/>
      <c r="AC208" s="344"/>
      <c r="AD208" s="344"/>
      <c r="AE208" s="344"/>
      <c r="AF208" s="345"/>
      <c r="AG208" s="375"/>
      <c r="AH208" s="214"/>
      <c r="AI208" s="609"/>
      <c r="AJ208" s="610"/>
      <c r="AK208" s="364"/>
      <c r="AL208" s="396"/>
      <c r="AM208" s="362"/>
      <c r="AN208" s="356"/>
      <c r="AO208" s="1533" t="s">
        <v>167</v>
      </c>
      <c r="AP208" s="362">
        <v>5</v>
      </c>
      <c r="AQ208" s="363" t="s">
        <v>168</v>
      </c>
      <c r="AR208" s="358">
        <f>ROUND(ROUND(Q200*AD206,0)*$AI$20,0)-AP208</f>
        <v>360</v>
      </c>
      <c r="AS208" s="268"/>
    </row>
    <row r="209" spans="1:45" ht="14.25">
      <c r="A209" s="243">
        <v>71</v>
      </c>
      <c r="B209" s="351" t="s">
        <v>2934</v>
      </c>
      <c r="C209" s="244" t="s">
        <v>2935</v>
      </c>
      <c r="D209" s="375"/>
      <c r="E209" s="278"/>
      <c r="F209" s="279"/>
      <c r="G209" s="245"/>
      <c r="H209" s="208"/>
      <c r="I209" s="208"/>
      <c r="J209" s="385"/>
      <c r="K209" s="208"/>
      <c r="L209" s="301"/>
      <c r="M209" s="301"/>
      <c r="N209" s="301"/>
      <c r="O209" s="301"/>
      <c r="P209" s="301"/>
      <c r="Q209" s="352"/>
      <c r="R209" s="352"/>
      <c r="S209" s="208"/>
      <c r="T209" s="385"/>
      <c r="U209" s="245"/>
      <c r="V209" s="344"/>
      <c r="W209" s="344"/>
      <c r="X209" s="344"/>
      <c r="Y209" s="344"/>
      <c r="Z209" s="344"/>
      <c r="AA209" s="344"/>
      <c r="AB209" s="344"/>
      <c r="AC209" s="344"/>
      <c r="AD209" s="344"/>
      <c r="AE209" s="344"/>
      <c r="AF209" s="345"/>
      <c r="AG209" s="375"/>
      <c r="AH209" s="214"/>
      <c r="AI209" s="609"/>
      <c r="AJ209" s="610"/>
      <c r="AK209" s="1536" t="s">
        <v>161</v>
      </c>
      <c r="AL209" s="364" t="s">
        <v>162</v>
      </c>
      <c r="AM209" s="362" t="s">
        <v>163</v>
      </c>
      <c r="AN209" s="356">
        <v>0.7</v>
      </c>
      <c r="AO209" s="1534"/>
      <c r="AP209" s="365"/>
      <c r="AQ209" s="366"/>
      <c r="AR209" s="358">
        <f>ROUND(ROUND(ROUND(Q200*AD206,0)*$AI$20,0)*AN209,0)-AP208</f>
        <v>251</v>
      </c>
      <c r="AS209" s="268"/>
    </row>
    <row r="210" spans="1:45" ht="14.25">
      <c r="A210" s="243">
        <v>71</v>
      </c>
      <c r="B210" s="351" t="s">
        <v>2936</v>
      </c>
      <c r="C210" s="244" t="s">
        <v>2937</v>
      </c>
      <c r="D210" s="375"/>
      <c r="E210" s="278"/>
      <c r="F210" s="279"/>
      <c r="G210" s="245"/>
      <c r="H210" s="208"/>
      <c r="I210" s="208"/>
      <c r="J210" s="385"/>
      <c r="K210" s="208"/>
      <c r="L210" s="301"/>
      <c r="M210" s="301"/>
      <c r="N210" s="301"/>
      <c r="O210" s="301"/>
      <c r="P210" s="301"/>
      <c r="Q210" s="352"/>
      <c r="R210" s="352"/>
      <c r="S210" s="208"/>
      <c r="T210" s="385"/>
      <c r="U210" s="245"/>
      <c r="V210" s="344"/>
      <c r="W210" s="344"/>
      <c r="X210" s="344"/>
      <c r="Y210" s="344"/>
      <c r="Z210" s="344"/>
      <c r="AA210" s="344"/>
      <c r="AB210" s="344"/>
      <c r="AC210" s="344"/>
      <c r="AD210" s="344"/>
      <c r="AE210" s="344"/>
      <c r="AF210" s="345"/>
      <c r="AG210" s="375"/>
      <c r="AH210" s="214"/>
      <c r="AI210" s="609"/>
      <c r="AJ210" s="610"/>
      <c r="AK210" s="1537"/>
      <c r="AL210" s="353" t="s">
        <v>165</v>
      </c>
      <c r="AM210" s="354" t="s">
        <v>163</v>
      </c>
      <c r="AN210" s="355">
        <v>0.5</v>
      </c>
      <c r="AO210" s="1535"/>
      <c r="AP210" s="367"/>
      <c r="AQ210" s="368"/>
      <c r="AR210" s="358">
        <f>ROUND(ROUND(ROUND(Q200*AD206,0)*$AI$20,0)*AN210,0)-AP208</f>
        <v>178</v>
      </c>
      <c r="AS210" s="268"/>
    </row>
    <row r="211" spans="1:45" ht="14.25">
      <c r="A211" s="229">
        <v>71</v>
      </c>
      <c r="B211" s="337">
        <v>8465</v>
      </c>
      <c r="C211" s="254" t="s">
        <v>2938</v>
      </c>
      <c r="D211" s="375"/>
      <c r="E211" s="278"/>
      <c r="F211" s="279"/>
      <c r="G211" s="245"/>
      <c r="H211" s="208"/>
      <c r="I211" s="208"/>
      <c r="J211" s="388"/>
      <c r="K211" s="231" t="s">
        <v>195</v>
      </c>
      <c r="L211" s="334"/>
      <c r="M211" s="334"/>
      <c r="N211" s="334"/>
      <c r="O211" s="334"/>
      <c r="P211" s="334"/>
      <c r="Q211" s="389"/>
      <c r="R211" s="389"/>
      <c r="S211" s="232"/>
      <c r="T211" s="314"/>
      <c r="U211" s="231"/>
      <c r="V211" s="338"/>
      <c r="W211" s="338"/>
      <c r="X211" s="338"/>
      <c r="Y211" s="338"/>
      <c r="Z211" s="338"/>
      <c r="AA211" s="338"/>
      <c r="AB211" s="338"/>
      <c r="AC211" s="338"/>
      <c r="AD211" s="338"/>
      <c r="AE211" s="338"/>
      <c r="AF211" s="339"/>
      <c r="AG211" s="611"/>
      <c r="AH211" s="392"/>
      <c r="AI211" s="392"/>
      <c r="AJ211" s="393"/>
      <c r="AK211" s="340"/>
      <c r="AL211" s="338"/>
      <c r="AM211" s="334"/>
      <c r="AN211" s="383"/>
      <c r="AO211" s="383"/>
      <c r="AP211" s="383"/>
      <c r="AQ211" s="384"/>
      <c r="AR211" s="342">
        <f>ROUND(Q212*$AI$20,0)</f>
        <v>671</v>
      </c>
      <c r="AS211" s="268"/>
    </row>
    <row r="212" spans="1:45" ht="14.25">
      <c r="A212" s="229">
        <v>71</v>
      </c>
      <c r="B212" s="337">
        <v>8466</v>
      </c>
      <c r="C212" s="254" t="s">
        <v>2939</v>
      </c>
      <c r="D212" s="375"/>
      <c r="E212" s="278"/>
      <c r="F212" s="279"/>
      <c r="G212" s="245"/>
      <c r="H212" s="208"/>
      <c r="I212" s="208"/>
      <c r="J212" s="388"/>
      <c r="K212" s="343"/>
      <c r="L212" s="301"/>
      <c r="M212" s="301"/>
      <c r="N212" s="301"/>
      <c r="O212" s="301"/>
      <c r="P212" s="301"/>
      <c r="Q212" s="1538">
        <f>'26障害児入所施設(基本２)'!$Q$212</f>
        <v>959</v>
      </c>
      <c r="R212" s="1538"/>
      <c r="S212" s="208" t="s">
        <v>18</v>
      </c>
      <c r="T212" s="385"/>
      <c r="U212" s="245"/>
      <c r="V212" s="344"/>
      <c r="W212" s="344"/>
      <c r="X212" s="344"/>
      <c r="Y212" s="344"/>
      <c r="Z212" s="344"/>
      <c r="AA212" s="344"/>
      <c r="AB212" s="344"/>
      <c r="AC212" s="344"/>
      <c r="AD212" s="344"/>
      <c r="AE212" s="344"/>
      <c r="AF212" s="345"/>
      <c r="AG212" s="379"/>
      <c r="AH212" s="344"/>
      <c r="AI212" s="344"/>
      <c r="AJ212" s="345"/>
      <c r="AK212" s="1539" t="s">
        <v>161</v>
      </c>
      <c r="AL212" s="346" t="s">
        <v>162</v>
      </c>
      <c r="AM212" s="347" t="s">
        <v>163</v>
      </c>
      <c r="AN212" s="348">
        <v>0.7</v>
      </c>
      <c r="AO212" s="348"/>
      <c r="AP212" s="348"/>
      <c r="AQ212" s="349"/>
      <c r="AR212" s="350">
        <f>ROUND(ROUND(Q212*$AI$20,0)*AN212,0)</f>
        <v>470</v>
      </c>
      <c r="AS212" s="268"/>
    </row>
    <row r="213" spans="1:45" ht="14.25">
      <c r="A213" s="243">
        <v>71</v>
      </c>
      <c r="B213" s="351" t="s">
        <v>2940</v>
      </c>
      <c r="C213" s="244" t="s">
        <v>2941</v>
      </c>
      <c r="D213" s="375"/>
      <c r="E213" s="278"/>
      <c r="F213" s="279"/>
      <c r="G213" s="245"/>
      <c r="H213" s="208"/>
      <c r="I213" s="208"/>
      <c r="J213" s="385"/>
      <c r="K213" s="245"/>
      <c r="L213" s="301"/>
      <c r="M213" s="301"/>
      <c r="N213" s="301"/>
      <c r="O213" s="301"/>
      <c r="P213" s="301"/>
      <c r="Q213" s="352"/>
      <c r="R213" s="352"/>
      <c r="S213" s="208"/>
      <c r="T213" s="385"/>
      <c r="U213" s="245"/>
      <c r="V213" s="344"/>
      <c r="W213" s="344"/>
      <c r="X213" s="344"/>
      <c r="Y213" s="344"/>
      <c r="Z213" s="344"/>
      <c r="AA213" s="344"/>
      <c r="AB213" s="344"/>
      <c r="AC213" s="344"/>
      <c r="AD213" s="344"/>
      <c r="AE213" s="344"/>
      <c r="AF213" s="345"/>
      <c r="AG213" s="375"/>
      <c r="AH213" s="214"/>
      <c r="AI213" s="609"/>
      <c r="AJ213" s="610"/>
      <c r="AK213" s="1540"/>
      <c r="AL213" s="353" t="s">
        <v>165</v>
      </c>
      <c r="AM213" s="354" t="s">
        <v>163</v>
      </c>
      <c r="AN213" s="355">
        <v>0.5</v>
      </c>
      <c r="AO213" s="356"/>
      <c r="AP213" s="356"/>
      <c r="AQ213" s="395"/>
      <c r="AR213" s="358">
        <f>ROUND(ROUND(Q212*$AI$20,0)*AN213,0)</f>
        <v>336</v>
      </c>
      <c r="AS213" s="268"/>
    </row>
    <row r="214" spans="1:45" ht="14.25">
      <c r="A214" s="243">
        <v>71</v>
      </c>
      <c r="B214" s="351" t="s">
        <v>2942</v>
      </c>
      <c r="C214" s="244" t="s">
        <v>2943</v>
      </c>
      <c r="D214" s="375"/>
      <c r="E214" s="278"/>
      <c r="F214" s="279"/>
      <c r="G214" s="245"/>
      <c r="H214" s="208"/>
      <c r="I214" s="208"/>
      <c r="J214" s="385"/>
      <c r="K214" s="245"/>
      <c r="L214" s="301"/>
      <c r="M214" s="301"/>
      <c r="N214" s="301"/>
      <c r="O214" s="301"/>
      <c r="P214" s="301"/>
      <c r="Q214" s="352"/>
      <c r="R214" s="352"/>
      <c r="S214" s="208"/>
      <c r="T214" s="385"/>
      <c r="U214" s="245"/>
      <c r="V214" s="344"/>
      <c r="W214" s="344"/>
      <c r="X214" s="344"/>
      <c r="Y214" s="344"/>
      <c r="Z214" s="344"/>
      <c r="AA214" s="344"/>
      <c r="AB214" s="344"/>
      <c r="AC214" s="344"/>
      <c r="AD214" s="344"/>
      <c r="AE214" s="344"/>
      <c r="AF214" s="345"/>
      <c r="AG214" s="375"/>
      <c r="AH214" s="214"/>
      <c r="AI214" s="609"/>
      <c r="AJ214" s="610"/>
      <c r="AK214" s="364"/>
      <c r="AL214" s="396"/>
      <c r="AM214" s="362"/>
      <c r="AN214" s="356"/>
      <c r="AO214" s="1533" t="s">
        <v>167</v>
      </c>
      <c r="AP214" s="362">
        <v>5</v>
      </c>
      <c r="AQ214" s="363" t="s">
        <v>168</v>
      </c>
      <c r="AR214" s="358">
        <f>ROUND(Q212*$AI$20,0)-AP214</f>
        <v>666</v>
      </c>
      <c r="AS214" s="268"/>
    </row>
    <row r="215" spans="1:45" ht="14.25">
      <c r="A215" s="243">
        <v>71</v>
      </c>
      <c r="B215" s="351" t="s">
        <v>2944</v>
      </c>
      <c r="C215" s="244" t="s">
        <v>2945</v>
      </c>
      <c r="D215" s="375"/>
      <c r="E215" s="278"/>
      <c r="F215" s="279"/>
      <c r="G215" s="245"/>
      <c r="H215" s="208"/>
      <c r="I215" s="208"/>
      <c r="J215" s="385"/>
      <c r="K215" s="245"/>
      <c r="L215" s="301"/>
      <c r="M215" s="301"/>
      <c r="N215" s="301"/>
      <c r="O215" s="301"/>
      <c r="P215" s="301"/>
      <c r="Q215" s="352"/>
      <c r="R215" s="352"/>
      <c r="S215" s="208"/>
      <c r="T215" s="385"/>
      <c r="U215" s="245"/>
      <c r="V215" s="344"/>
      <c r="W215" s="344"/>
      <c r="X215" s="344"/>
      <c r="Y215" s="344"/>
      <c r="Z215" s="344"/>
      <c r="AA215" s="344"/>
      <c r="AB215" s="344"/>
      <c r="AC215" s="344"/>
      <c r="AD215" s="344"/>
      <c r="AE215" s="344"/>
      <c r="AF215" s="345"/>
      <c r="AG215" s="375"/>
      <c r="AH215" s="214"/>
      <c r="AI215" s="609"/>
      <c r="AJ215" s="610"/>
      <c r="AK215" s="1536" t="s">
        <v>161</v>
      </c>
      <c r="AL215" s="364" t="s">
        <v>162</v>
      </c>
      <c r="AM215" s="362" t="s">
        <v>163</v>
      </c>
      <c r="AN215" s="356">
        <v>0.7</v>
      </c>
      <c r="AO215" s="1534"/>
      <c r="AP215" s="365"/>
      <c r="AQ215" s="366"/>
      <c r="AR215" s="358">
        <f>ROUND(ROUND(Q212*$AI$20,0)*AN215,0)-AP214</f>
        <v>465</v>
      </c>
      <c r="AS215" s="268"/>
    </row>
    <row r="216" spans="1:45" ht="14.25">
      <c r="A216" s="243">
        <v>71</v>
      </c>
      <c r="B216" s="351" t="s">
        <v>2946</v>
      </c>
      <c r="C216" s="244" t="s">
        <v>2947</v>
      </c>
      <c r="D216" s="375"/>
      <c r="E216" s="278"/>
      <c r="F216" s="279"/>
      <c r="G216" s="245"/>
      <c r="H216" s="208"/>
      <c r="I216" s="208"/>
      <c r="J216" s="385"/>
      <c r="K216" s="245"/>
      <c r="L216" s="301"/>
      <c r="M216" s="301"/>
      <c r="N216" s="301"/>
      <c r="O216" s="301"/>
      <c r="P216" s="301"/>
      <c r="Q216" s="352"/>
      <c r="R216" s="352"/>
      <c r="S216" s="208"/>
      <c r="T216" s="385"/>
      <c r="U216" s="281"/>
      <c r="V216" s="380"/>
      <c r="W216" s="380"/>
      <c r="X216" s="380"/>
      <c r="Y216" s="380"/>
      <c r="Z216" s="380"/>
      <c r="AA216" s="380"/>
      <c r="AB216" s="380"/>
      <c r="AC216" s="380"/>
      <c r="AD216" s="380"/>
      <c r="AE216" s="380"/>
      <c r="AF216" s="381"/>
      <c r="AG216" s="375"/>
      <c r="AH216" s="214"/>
      <c r="AI216" s="609"/>
      <c r="AJ216" s="610"/>
      <c r="AK216" s="1537"/>
      <c r="AL216" s="353" t="s">
        <v>165</v>
      </c>
      <c r="AM216" s="354" t="s">
        <v>163</v>
      </c>
      <c r="AN216" s="355">
        <v>0.5</v>
      </c>
      <c r="AO216" s="1535"/>
      <c r="AP216" s="367"/>
      <c r="AQ216" s="368"/>
      <c r="AR216" s="358">
        <f>ROUND(ROUND(Q212*$AI$20,0)*AN216,0)-AP214</f>
        <v>331</v>
      </c>
      <c r="AS216" s="268"/>
    </row>
    <row r="217" spans="1:45" ht="14.25">
      <c r="A217" s="229">
        <v>71</v>
      </c>
      <c r="B217" s="337">
        <v>8467</v>
      </c>
      <c r="C217" s="254" t="s">
        <v>2948</v>
      </c>
      <c r="D217" s="375"/>
      <c r="E217" s="278"/>
      <c r="F217" s="279"/>
      <c r="G217" s="245"/>
      <c r="H217" s="208"/>
      <c r="I217" s="208"/>
      <c r="J217" s="388"/>
      <c r="K217" s="343"/>
      <c r="L217" s="301"/>
      <c r="M217" s="301"/>
      <c r="N217" s="301"/>
      <c r="O217" s="301"/>
      <c r="P217" s="301"/>
      <c r="Q217" s="352"/>
      <c r="R217" s="352"/>
      <c r="S217" s="208"/>
      <c r="T217" s="385"/>
      <c r="U217" s="379" t="s">
        <v>172</v>
      </c>
      <c r="V217" s="344"/>
      <c r="W217" s="344"/>
      <c r="X217" s="344"/>
      <c r="Y217" s="344"/>
      <c r="Z217" s="344"/>
      <c r="AA217" s="344"/>
      <c r="AB217" s="344"/>
      <c r="AC217" s="344"/>
      <c r="AD217" s="344"/>
      <c r="AE217" s="344"/>
      <c r="AF217" s="345"/>
      <c r="AG217" s="379"/>
      <c r="AH217" s="344"/>
      <c r="AI217" s="344"/>
      <c r="AJ217" s="345"/>
      <c r="AK217" s="369"/>
      <c r="AL217" s="370"/>
      <c r="AM217" s="372"/>
      <c r="AN217" s="373"/>
      <c r="AO217" s="373"/>
      <c r="AP217" s="373"/>
      <c r="AQ217" s="374"/>
      <c r="AR217" s="342">
        <f>ROUND(ROUND(Q212*AD218,0)*$AI$20,0)</f>
        <v>648</v>
      </c>
      <c r="AS217" s="268"/>
    </row>
    <row r="218" spans="1:45" ht="14.25">
      <c r="A218" s="229">
        <v>71</v>
      </c>
      <c r="B218" s="337">
        <v>8468</v>
      </c>
      <c r="C218" s="254" t="s">
        <v>2949</v>
      </c>
      <c r="D218" s="375"/>
      <c r="E218" s="278"/>
      <c r="F218" s="279"/>
      <c r="G218" s="245"/>
      <c r="H218" s="208"/>
      <c r="I218" s="208"/>
      <c r="J218" s="388"/>
      <c r="K218" s="343"/>
      <c r="L218" s="301"/>
      <c r="M218" s="301"/>
      <c r="N218" s="301"/>
      <c r="O218" s="301"/>
      <c r="P218" s="301"/>
      <c r="Q218" s="352"/>
      <c r="R218" s="352"/>
      <c r="S218" s="208"/>
      <c r="T218" s="385"/>
      <c r="U218" s="379" t="s">
        <v>174</v>
      </c>
      <c r="V218" s="344"/>
      <c r="W218" s="344"/>
      <c r="X218" s="344"/>
      <c r="Y218" s="344"/>
      <c r="Z218" s="344"/>
      <c r="AA218" s="344"/>
      <c r="AB218" s="344"/>
      <c r="AC218" s="214" t="s">
        <v>163</v>
      </c>
      <c r="AD218" s="1541">
        <v>0.96499999999999997</v>
      </c>
      <c r="AE218" s="1541"/>
      <c r="AF218" s="345"/>
      <c r="AG218" s="379"/>
      <c r="AH218" s="344"/>
      <c r="AI218" s="344"/>
      <c r="AJ218" s="345"/>
      <c r="AK218" s="1539" t="s">
        <v>161</v>
      </c>
      <c r="AL218" s="346" t="s">
        <v>162</v>
      </c>
      <c r="AM218" s="347" t="s">
        <v>163</v>
      </c>
      <c r="AN218" s="348">
        <v>0.7</v>
      </c>
      <c r="AO218" s="348"/>
      <c r="AP218" s="348"/>
      <c r="AQ218" s="349"/>
      <c r="AR218" s="350">
        <f>ROUND(ROUND(ROUND(Q212*AD218:AD218,0)*$AI$20,0)*AN218,0)</f>
        <v>454</v>
      </c>
      <c r="AS218" s="268"/>
    </row>
    <row r="219" spans="1:45" ht="14.25">
      <c r="A219" s="243">
        <v>71</v>
      </c>
      <c r="B219" s="351" t="s">
        <v>2950</v>
      </c>
      <c r="C219" s="244" t="s">
        <v>2951</v>
      </c>
      <c r="D219" s="375"/>
      <c r="E219" s="278"/>
      <c r="F219" s="279"/>
      <c r="G219" s="245"/>
      <c r="H219" s="208"/>
      <c r="I219" s="208"/>
      <c r="J219" s="385"/>
      <c r="K219" s="245"/>
      <c r="L219" s="301"/>
      <c r="M219" s="301"/>
      <c r="N219" s="301"/>
      <c r="O219" s="301"/>
      <c r="P219" s="301"/>
      <c r="Q219" s="352"/>
      <c r="R219" s="352"/>
      <c r="S219" s="208"/>
      <c r="T219" s="385"/>
      <c r="U219" s="245"/>
      <c r="V219" s="344"/>
      <c r="W219" s="344"/>
      <c r="X219" s="344"/>
      <c r="Y219" s="344"/>
      <c r="Z219" s="344"/>
      <c r="AA219" s="344"/>
      <c r="AB219" s="344"/>
      <c r="AC219" s="344"/>
      <c r="AD219" s="344"/>
      <c r="AE219" s="344"/>
      <c r="AF219" s="345"/>
      <c r="AG219" s="375"/>
      <c r="AH219" s="214"/>
      <c r="AI219" s="609"/>
      <c r="AJ219" s="610"/>
      <c r="AK219" s="1540"/>
      <c r="AL219" s="353" t="s">
        <v>165</v>
      </c>
      <c r="AM219" s="354" t="s">
        <v>163</v>
      </c>
      <c r="AN219" s="355">
        <v>0.5</v>
      </c>
      <c r="AO219" s="356"/>
      <c r="AP219" s="356"/>
      <c r="AQ219" s="395"/>
      <c r="AR219" s="358">
        <f>ROUND(ROUND(ROUND(Q212*AD218,0)*$AI$20,0)*AN219,0)</f>
        <v>324</v>
      </c>
      <c r="AS219" s="268"/>
    </row>
    <row r="220" spans="1:45" ht="14.25">
      <c r="A220" s="243">
        <v>71</v>
      </c>
      <c r="B220" s="351" t="s">
        <v>2952</v>
      </c>
      <c r="C220" s="244" t="s">
        <v>2953</v>
      </c>
      <c r="D220" s="375"/>
      <c r="E220" s="278"/>
      <c r="F220" s="279"/>
      <c r="G220" s="245"/>
      <c r="H220" s="208"/>
      <c r="I220" s="208"/>
      <c r="J220" s="385"/>
      <c r="K220" s="245"/>
      <c r="L220" s="301"/>
      <c r="M220" s="301"/>
      <c r="N220" s="301"/>
      <c r="O220" s="301"/>
      <c r="P220" s="301"/>
      <c r="Q220" s="352"/>
      <c r="R220" s="352"/>
      <c r="S220" s="208"/>
      <c r="T220" s="385"/>
      <c r="U220" s="245"/>
      <c r="V220" s="344"/>
      <c r="W220" s="344"/>
      <c r="X220" s="344"/>
      <c r="Y220" s="344"/>
      <c r="Z220" s="344"/>
      <c r="AA220" s="344"/>
      <c r="AB220" s="344"/>
      <c r="AC220" s="344"/>
      <c r="AD220" s="344"/>
      <c r="AE220" s="344"/>
      <c r="AF220" s="345"/>
      <c r="AG220" s="375"/>
      <c r="AH220" s="214"/>
      <c r="AI220" s="609"/>
      <c r="AJ220" s="610"/>
      <c r="AK220" s="364"/>
      <c r="AL220" s="396"/>
      <c r="AM220" s="362"/>
      <c r="AN220" s="356"/>
      <c r="AO220" s="1533" t="s">
        <v>167</v>
      </c>
      <c r="AP220" s="362">
        <v>5</v>
      </c>
      <c r="AQ220" s="363" t="s">
        <v>168</v>
      </c>
      <c r="AR220" s="358">
        <f>ROUND(ROUND(Q212*AD218,0)*$AI$20,0)-AP220</f>
        <v>643</v>
      </c>
      <c r="AS220" s="268"/>
    </row>
    <row r="221" spans="1:45" ht="14.25">
      <c r="A221" s="243">
        <v>71</v>
      </c>
      <c r="B221" s="351" t="s">
        <v>2954</v>
      </c>
      <c r="C221" s="244" t="s">
        <v>2955</v>
      </c>
      <c r="D221" s="375"/>
      <c r="E221" s="278"/>
      <c r="F221" s="279"/>
      <c r="G221" s="245"/>
      <c r="H221" s="208"/>
      <c r="I221" s="208"/>
      <c r="J221" s="385"/>
      <c r="K221" s="245"/>
      <c r="L221" s="301"/>
      <c r="M221" s="301"/>
      <c r="N221" s="301"/>
      <c r="O221" s="301"/>
      <c r="P221" s="301"/>
      <c r="Q221" s="352"/>
      <c r="R221" s="352"/>
      <c r="S221" s="208"/>
      <c r="T221" s="385"/>
      <c r="U221" s="245"/>
      <c r="V221" s="344"/>
      <c r="W221" s="344"/>
      <c r="X221" s="344"/>
      <c r="Y221" s="344"/>
      <c r="Z221" s="344"/>
      <c r="AA221" s="344"/>
      <c r="AB221" s="344"/>
      <c r="AC221" s="344"/>
      <c r="AD221" s="344"/>
      <c r="AE221" s="344"/>
      <c r="AF221" s="345"/>
      <c r="AG221" s="375"/>
      <c r="AH221" s="214"/>
      <c r="AI221" s="609"/>
      <c r="AJ221" s="610"/>
      <c r="AK221" s="1536" t="s">
        <v>161</v>
      </c>
      <c r="AL221" s="364" t="s">
        <v>162</v>
      </c>
      <c r="AM221" s="362" t="s">
        <v>163</v>
      </c>
      <c r="AN221" s="356">
        <v>0.7</v>
      </c>
      <c r="AO221" s="1534"/>
      <c r="AP221" s="365"/>
      <c r="AQ221" s="366"/>
      <c r="AR221" s="358">
        <f>ROUND(ROUND(ROUND(Q212*AD218,0)*$AI$20,0)*AN221,0)-AP220</f>
        <v>449</v>
      </c>
      <c r="AS221" s="268"/>
    </row>
    <row r="222" spans="1:45" ht="14.25">
      <c r="A222" s="243">
        <v>71</v>
      </c>
      <c r="B222" s="351" t="s">
        <v>2956</v>
      </c>
      <c r="C222" s="244" t="s">
        <v>2957</v>
      </c>
      <c r="D222" s="375"/>
      <c r="E222" s="278"/>
      <c r="F222" s="279"/>
      <c r="G222" s="245"/>
      <c r="H222" s="208"/>
      <c r="I222" s="208"/>
      <c r="J222" s="385"/>
      <c r="K222" s="281"/>
      <c r="L222" s="304"/>
      <c r="M222" s="304"/>
      <c r="N222" s="304"/>
      <c r="O222" s="304"/>
      <c r="P222" s="304"/>
      <c r="Q222" s="387"/>
      <c r="R222" s="387"/>
      <c r="S222" s="216"/>
      <c r="T222" s="226"/>
      <c r="U222" s="281"/>
      <c r="V222" s="380"/>
      <c r="W222" s="380"/>
      <c r="X222" s="380"/>
      <c r="Y222" s="380"/>
      <c r="Z222" s="380"/>
      <c r="AA222" s="380"/>
      <c r="AB222" s="380"/>
      <c r="AC222" s="380"/>
      <c r="AD222" s="380"/>
      <c r="AE222" s="380"/>
      <c r="AF222" s="381"/>
      <c r="AG222" s="375"/>
      <c r="AH222" s="214"/>
      <c r="AI222" s="609"/>
      <c r="AJ222" s="610"/>
      <c r="AK222" s="1537"/>
      <c r="AL222" s="353" t="s">
        <v>165</v>
      </c>
      <c r="AM222" s="354" t="s">
        <v>163</v>
      </c>
      <c r="AN222" s="355">
        <v>0.5</v>
      </c>
      <c r="AO222" s="1535"/>
      <c r="AP222" s="367"/>
      <c r="AQ222" s="368"/>
      <c r="AR222" s="358">
        <f>ROUND(ROUND(ROUND(Q212*AD218,0)*$AI$20,0)*AN222,0)-AP220</f>
        <v>319</v>
      </c>
      <c r="AS222" s="268"/>
    </row>
    <row r="223" spans="1:45" ht="14.25">
      <c r="A223" s="229">
        <v>71</v>
      </c>
      <c r="B223" s="337">
        <v>8469</v>
      </c>
      <c r="C223" s="254" t="s">
        <v>2958</v>
      </c>
      <c r="D223" s="375"/>
      <c r="E223" s="278"/>
      <c r="F223" s="279"/>
      <c r="G223" s="245"/>
      <c r="H223" s="208"/>
      <c r="I223" s="208"/>
      <c r="J223" s="388"/>
      <c r="K223" s="208" t="s">
        <v>208</v>
      </c>
      <c r="L223" s="301"/>
      <c r="M223" s="301"/>
      <c r="N223" s="301"/>
      <c r="O223" s="301"/>
      <c r="P223" s="301"/>
      <c r="Q223" s="352"/>
      <c r="R223" s="352"/>
      <c r="S223" s="208"/>
      <c r="T223" s="208"/>
      <c r="U223" s="245"/>
      <c r="V223" s="392"/>
      <c r="W223" s="392"/>
      <c r="X223" s="392"/>
      <c r="Y223" s="392"/>
      <c r="Z223" s="392"/>
      <c r="AA223" s="392"/>
      <c r="AB223" s="392"/>
      <c r="AC223" s="392"/>
      <c r="AD223" s="392"/>
      <c r="AE223" s="392"/>
      <c r="AF223" s="393"/>
      <c r="AG223" s="611"/>
      <c r="AH223" s="392"/>
      <c r="AI223" s="392"/>
      <c r="AJ223" s="393"/>
      <c r="AK223" s="340"/>
      <c r="AL223" s="338"/>
      <c r="AM223" s="334"/>
      <c r="AN223" s="383"/>
      <c r="AO223" s="383"/>
      <c r="AP223" s="383"/>
      <c r="AQ223" s="384"/>
      <c r="AR223" s="342">
        <f>ROUND(Q224*$AI$20,0)</f>
        <v>529</v>
      </c>
      <c r="AS223" s="268"/>
    </row>
    <row r="224" spans="1:45" ht="14.25">
      <c r="A224" s="229">
        <v>71</v>
      </c>
      <c r="B224" s="337">
        <v>8470</v>
      </c>
      <c r="C224" s="254" t="s">
        <v>2959</v>
      </c>
      <c r="D224" s="375"/>
      <c r="E224" s="278"/>
      <c r="F224" s="279"/>
      <c r="G224" s="245"/>
      <c r="H224" s="208"/>
      <c r="I224" s="208"/>
      <c r="J224" s="388"/>
      <c r="K224" s="301"/>
      <c r="L224" s="301"/>
      <c r="M224" s="301"/>
      <c r="N224" s="301"/>
      <c r="O224" s="301"/>
      <c r="P224" s="301"/>
      <c r="Q224" s="1538">
        <f>'26障害児入所施設(基本２)'!$Q$224</f>
        <v>756</v>
      </c>
      <c r="R224" s="1538"/>
      <c r="S224" s="208" t="s">
        <v>18</v>
      </c>
      <c r="T224" s="385"/>
      <c r="U224" s="245"/>
      <c r="V224" s="344"/>
      <c r="W224" s="344"/>
      <c r="X224" s="344"/>
      <c r="Y224" s="344"/>
      <c r="Z224" s="344"/>
      <c r="AA224" s="344"/>
      <c r="AB224" s="344"/>
      <c r="AC224" s="344"/>
      <c r="AD224" s="344"/>
      <c r="AE224" s="344"/>
      <c r="AF224" s="345"/>
      <c r="AG224" s="379"/>
      <c r="AH224" s="344"/>
      <c r="AI224" s="344"/>
      <c r="AJ224" s="345"/>
      <c r="AK224" s="1539" t="s">
        <v>161</v>
      </c>
      <c r="AL224" s="346" t="s">
        <v>162</v>
      </c>
      <c r="AM224" s="347" t="s">
        <v>163</v>
      </c>
      <c r="AN224" s="348">
        <v>0.7</v>
      </c>
      <c r="AO224" s="348"/>
      <c r="AP224" s="348"/>
      <c r="AQ224" s="349"/>
      <c r="AR224" s="350">
        <f>ROUND(ROUND(Q224*$AI$20,0)*AN224,0)</f>
        <v>370</v>
      </c>
      <c r="AS224" s="268"/>
    </row>
    <row r="225" spans="1:45" ht="14.25">
      <c r="A225" s="243">
        <v>71</v>
      </c>
      <c r="B225" s="351" t="s">
        <v>2960</v>
      </c>
      <c r="C225" s="244" t="s">
        <v>2961</v>
      </c>
      <c r="D225" s="375"/>
      <c r="E225" s="278"/>
      <c r="F225" s="279"/>
      <c r="G225" s="245"/>
      <c r="H225" s="208"/>
      <c r="I225" s="208"/>
      <c r="J225" s="385"/>
      <c r="K225" s="208"/>
      <c r="L225" s="301"/>
      <c r="M225" s="301"/>
      <c r="N225" s="301"/>
      <c r="O225" s="301"/>
      <c r="P225" s="301"/>
      <c r="Q225" s="352"/>
      <c r="R225" s="352"/>
      <c r="S225" s="208"/>
      <c r="T225" s="385"/>
      <c r="U225" s="245"/>
      <c r="V225" s="344"/>
      <c r="W225" s="344"/>
      <c r="X225" s="344"/>
      <c r="Y225" s="344"/>
      <c r="Z225" s="344"/>
      <c r="AA225" s="344"/>
      <c r="AB225" s="344"/>
      <c r="AC225" s="344"/>
      <c r="AD225" s="344"/>
      <c r="AE225" s="344"/>
      <c r="AF225" s="345"/>
      <c r="AG225" s="375"/>
      <c r="AH225" s="214"/>
      <c r="AI225" s="609"/>
      <c r="AJ225" s="610"/>
      <c r="AK225" s="1540"/>
      <c r="AL225" s="353" t="s">
        <v>165</v>
      </c>
      <c r="AM225" s="354" t="s">
        <v>163</v>
      </c>
      <c r="AN225" s="355">
        <v>0.5</v>
      </c>
      <c r="AO225" s="356"/>
      <c r="AP225" s="356"/>
      <c r="AQ225" s="395"/>
      <c r="AR225" s="358">
        <f>ROUND(ROUND(Q224*$AI$20,0)*AN225,0)</f>
        <v>265</v>
      </c>
      <c r="AS225" s="268"/>
    </row>
    <row r="226" spans="1:45" ht="14.25">
      <c r="A226" s="243">
        <v>71</v>
      </c>
      <c r="B226" s="351" t="s">
        <v>2962</v>
      </c>
      <c r="C226" s="244" t="s">
        <v>2963</v>
      </c>
      <c r="D226" s="375"/>
      <c r="E226" s="278"/>
      <c r="F226" s="279"/>
      <c r="G226" s="245"/>
      <c r="H226" s="208"/>
      <c r="I226" s="208"/>
      <c r="J226" s="385"/>
      <c r="K226" s="208"/>
      <c r="L226" s="301"/>
      <c r="M226" s="301"/>
      <c r="N226" s="301"/>
      <c r="O226" s="301"/>
      <c r="P226" s="301"/>
      <c r="Q226" s="352"/>
      <c r="R226" s="352"/>
      <c r="S226" s="208"/>
      <c r="T226" s="385"/>
      <c r="U226" s="245"/>
      <c r="V226" s="344"/>
      <c r="W226" s="344"/>
      <c r="X226" s="344"/>
      <c r="Y226" s="344"/>
      <c r="Z226" s="344"/>
      <c r="AA226" s="344"/>
      <c r="AB226" s="344"/>
      <c r="AC226" s="344"/>
      <c r="AD226" s="344"/>
      <c r="AE226" s="344"/>
      <c r="AF226" s="345"/>
      <c r="AG226" s="375"/>
      <c r="AH226" s="214"/>
      <c r="AI226" s="609"/>
      <c r="AJ226" s="610"/>
      <c r="AK226" s="364"/>
      <c r="AL226" s="396"/>
      <c r="AM226" s="362"/>
      <c r="AN226" s="356"/>
      <c r="AO226" s="1533" t="s">
        <v>167</v>
      </c>
      <c r="AP226" s="362">
        <v>5</v>
      </c>
      <c r="AQ226" s="363" t="s">
        <v>168</v>
      </c>
      <c r="AR226" s="358">
        <f>ROUND(Q224*$AI$20,0)-AP226</f>
        <v>524</v>
      </c>
      <c r="AS226" s="268"/>
    </row>
    <row r="227" spans="1:45" ht="14.25">
      <c r="A227" s="243">
        <v>71</v>
      </c>
      <c r="B227" s="351" t="s">
        <v>2964</v>
      </c>
      <c r="C227" s="244" t="s">
        <v>2965</v>
      </c>
      <c r="D227" s="375"/>
      <c r="E227" s="278"/>
      <c r="F227" s="279"/>
      <c r="G227" s="245"/>
      <c r="H227" s="208"/>
      <c r="I227" s="208"/>
      <c r="J227" s="385"/>
      <c r="K227" s="208"/>
      <c r="L227" s="301"/>
      <c r="M227" s="301"/>
      <c r="N227" s="301"/>
      <c r="O227" s="301"/>
      <c r="P227" s="301"/>
      <c r="Q227" s="352"/>
      <c r="R227" s="352"/>
      <c r="S227" s="208"/>
      <c r="T227" s="385"/>
      <c r="U227" s="245"/>
      <c r="V227" s="344"/>
      <c r="W227" s="344"/>
      <c r="X227" s="344"/>
      <c r="Y227" s="344"/>
      <c r="Z227" s="344"/>
      <c r="AA227" s="344"/>
      <c r="AB227" s="344"/>
      <c r="AC227" s="344"/>
      <c r="AD227" s="344"/>
      <c r="AE227" s="344"/>
      <c r="AF227" s="345"/>
      <c r="AG227" s="375"/>
      <c r="AH227" s="214"/>
      <c r="AI227" s="609"/>
      <c r="AJ227" s="610"/>
      <c r="AK227" s="1536" t="s">
        <v>161</v>
      </c>
      <c r="AL227" s="364" t="s">
        <v>162</v>
      </c>
      <c r="AM227" s="362" t="s">
        <v>163</v>
      </c>
      <c r="AN227" s="356">
        <v>0.7</v>
      </c>
      <c r="AO227" s="1534"/>
      <c r="AP227" s="365"/>
      <c r="AQ227" s="366"/>
      <c r="AR227" s="358">
        <f>ROUND(ROUND(Q224*$AI$20,0)*AN227,0)-AP226</f>
        <v>365</v>
      </c>
      <c r="AS227" s="268"/>
    </row>
    <row r="228" spans="1:45" ht="14.25">
      <c r="A228" s="243">
        <v>71</v>
      </c>
      <c r="B228" s="351" t="s">
        <v>2966</v>
      </c>
      <c r="C228" s="244" t="s">
        <v>2967</v>
      </c>
      <c r="D228" s="375"/>
      <c r="E228" s="278"/>
      <c r="F228" s="279"/>
      <c r="G228" s="245"/>
      <c r="H228" s="208"/>
      <c r="I228" s="208"/>
      <c r="J228" s="385"/>
      <c r="K228" s="208"/>
      <c r="L228" s="301"/>
      <c r="M228" s="301"/>
      <c r="N228" s="301"/>
      <c r="O228" s="301"/>
      <c r="P228" s="301"/>
      <c r="Q228" s="352"/>
      <c r="R228" s="352"/>
      <c r="S228" s="208"/>
      <c r="T228" s="385"/>
      <c r="U228" s="245"/>
      <c r="V228" s="344"/>
      <c r="W228" s="344"/>
      <c r="X228" s="344"/>
      <c r="Y228" s="344"/>
      <c r="Z228" s="344"/>
      <c r="AA228" s="344"/>
      <c r="AB228" s="344"/>
      <c r="AC228" s="344"/>
      <c r="AD228" s="344"/>
      <c r="AE228" s="344"/>
      <c r="AF228" s="345"/>
      <c r="AG228" s="375"/>
      <c r="AH228" s="214"/>
      <c r="AI228" s="609"/>
      <c r="AJ228" s="610"/>
      <c r="AK228" s="1537"/>
      <c r="AL228" s="353" t="s">
        <v>165</v>
      </c>
      <c r="AM228" s="354" t="s">
        <v>163</v>
      </c>
      <c r="AN228" s="355">
        <v>0.5</v>
      </c>
      <c r="AO228" s="1535"/>
      <c r="AP228" s="367"/>
      <c r="AQ228" s="368"/>
      <c r="AR228" s="358">
        <f>ROUND(ROUND(Q224*$AI$20,0)*AN228,0)-AP226</f>
        <v>260</v>
      </c>
      <c r="AS228" s="268"/>
    </row>
    <row r="229" spans="1:45" ht="14.25">
      <c r="A229" s="229">
        <v>71</v>
      </c>
      <c r="B229" s="337">
        <v>8471</v>
      </c>
      <c r="C229" s="254" t="s">
        <v>2968</v>
      </c>
      <c r="D229" s="375"/>
      <c r="E229" s="278"/>
      <c r="F229" s="279"/>
      <c r="G229" s="245"/>
      <c r="H229" s="208"/>
      <c r="I229" s="208"/>
      <c r="J229" s="388"/>
      <c r="K229" s="301"/>
      <c r="L229" s="301"/>
      <c r="M229" s="301"/>
      <c r="N229" s="301"/>
      <c r="O229" s="301"/>
      <c r="P229" s="301"/>
      <c r="Q229" s="352"/>
      <c r="R229" s="352"/>
      <c r="S229" s="208"/>
      <c r="T229" s="385"/>
      <c r="U229" s="369" t="s">
        <v>172</v>
      </c>
      <c r="V229" s="370"/>
      <c r="W229" s="370"/>
      <c r="X229" s="370"/>
      <c r="Y229" s="370"/>
      <c r="Z229" s="370"/>
      <c r="AA229" s="370"/>
      <c r="AB229" s="370"/>
      <c r="AC229" s="370"/>
      <c r="AD229" s="370"/>
      <c r="AE229" s="370"/>
      <c r="AF229" s="371"/>
      <c r="AG229" s="379"/>
      <c r="AH229" s="344"/>
      <c r="AI229" s="344"/>
      <c r="AJ229" s="345"/>
      <c r="AK229" s="369"/>
      <c r="AL229" s="370"/>
      <c r="AM229" s="372"/>
      <c r="AN229" s="373"/>
      <c r="AO229" s="373"/>
      <c r="AP229" s="373"/>
      <c r="AQ229" s="374"/>
      <c r="AR229" s="342">
        <f>ROUND(ROUND(Q224*AD230,0)*$AI$20,0)</f>
        <v>511</v>
      </c>
      <c r="AS229" s="268"/>
    </row>
    <row r="230" spans="1:45" ht="14.25">
      <c r="A230" s="229">
        <v>71</v>
      </c>
      <c r="B230" s="337">
        <v>8472</v>
      </c>
      <c r="C230" s="254" t="s">
        <v>2969</v>
      </c>
      <c r="D230" s="375"/>
      <c r="E230" s="278"/>
      <c r="F230" s="279"/>
      <c r="G230" s="245"/>
      <c r="H230" s="208"/>
      <c r="I230" s="208"/>
      <c r="J230" s="388"/>
      <c r="K230" s="301"/>
      <c r="L230" s="301"/>
      <c r="M230" s="301"/>
      <c r="N230" s="301"/>
      <c r="O230" s="301"/>
      <c r="P230" s="301"/>
      <c r="Q230" s="352"/>
      <c r="R230" s="352"/>
      <c r="S230" s="208"/>
      <c r="T230" s="385"/>
      <c r="U230" s="379" t="s">
        <v>174</v>
      </c>
      <c r="V230" s="344"/>
      <c r="W230" s="344"/>
      <c r="X230" s="344"/>
      <c r="Y230" s="344"/>
      <c r="Z230" s="344"/>
      <c r="AA230" s="344"/>
      <c r="AB230" s="344"/>
      <c r="AC230" s="214" t="s">
        <v>163</v>
      </c>
      <c r="AD230" s="1541">
        <v>0.96499999999999997</v>
      </c>
      <c r="AE230" s="1541"/>
      <c r="AF230" s="345"/>
      <c r="AG230" s="379"/>
      <c r="AH230" s="344"/>
      <c r="AI230" s="344"/>
      <c r="AJ230" s="345"/>
      <c r="AK230" s="1539" t="s">
        <v>161</v>
      </c>
      <c r="AL230" s="346" t="s">
        <v>162</v>
      </c>
      <c r="AM230" s="347" t="s">
        <v>163</v>
      </c>
      <c r="AN230" s="348">
        <v>0.7</v>
      </c>
      <c r="AO230" s="348"/>
      <c r="AP230" s="348"/>
      <c r="AQ230" s="349"/>
      <c r="AR230" s="350">
        <f>ROUND(ROUND(ROUND(Q224*AD230:AD230,0)*$AI$20,0)*AN230,0)</f>
        <v>358</v>
      </c>
      <c r="AS230" s="268"/>
    </row>
    <row r="231" spans="1:45" ht="14.25">
      <c r="A231" s="243">
        <v>71</v>
      </c>
      <c r="B231" s="351" t="s">
        <v>2970</v>
      </c>
      <c r="C231" s="244" t="s">
        <v>2971</v>
      </c>
      <c r="D231" s="375"/>
      <c r="E231" s="278"/>
      <c r="F231" s="279"/>
      <c r="G231" s="245"/>
      <c r="H231" s="208"/>
      <c r="I231" s="208"/>
      <c r="J231" s="385"/>
      <c r="K231" s="208"/>
      <c r="L231" s="301"/>
      <c r="M231" s="301"/>
      <c r="N231" s="301"/>
      <c r="O231" s="301"/>
      <c r="P231" s="301"/>
      <c r="Q231" s="352"/>
      <c r="R231" s="352"/>
      <c r="S231" s="208"/>
      <c r="T231" s="385"/>
      <c r="U231" s="245"/>
      <c r="V231" s="344"/>
      <c r="W231" s="344"/>
      <c r="X231" s="344"/>
      <c r="Y231" s="344"/>
      <c r="Z231" s="344"/>
      <c r="AA231" s="344"/>
      <c r="AB231" s="344"/>
      <c r="AC231" s="344"/>
      <c r="AD231" s="344"/>
      <c r="AE231" s="344"/>
      <c r="AF231" s="345"/>
      <c r="AG231" s="375"/>
      <c r="AH231" s="214"/>
      <c r="AI231" s="609"/>
      <c r="AJ231" s="610"/>
      <c r="AK231" s="1540"/>
      <c r="AL231" s="353" t="s">
        <v>165</v>
      </c>
      <c r="AM231" s="354" t="s">
        <v>163</v>
      </c>
      <c r="AN231" s="355">
        <v>0.5</v>
      </c>
      <c r="AO231" s="356"/>
      <c r="AP231" s="356"/>
      <c r="AQ231" s="395"/>
      <c r="AR231" s="358">
        <f>ROUND(ROUND(ROUND(Q224*AD230,0)*$AI$20,0)*AN231,0)</f>
        <v>256</v>
      </c>
      <c r="AS231" s="268"/>
    </row>
    <row r="232" spans="1:45" ht="14.25">
      <c r="A232" s="243">
        <v>71</v>
      </c>
      <c r="B232" s="351" t="s">
        <v>2972</v>
      </c>
      <c r="C232" s="244" t="s">
        <v>2973</v>
      </c>
      <c r="D232" s="375"/>
      <c r="E232" s="278"/>
      <c r="F232" s="279"/>
      <c r="G232" s="245"/>
      <c r="H232" s="208"/>
      <c r="I232" s="208"/>
      <c r="J232" s="385"/>
      <c r="K232" s="208"/>
      <c r="L232" s="301"/>
      <c r="M232" s="301"/>
      <c r="N232" s="301"/>
      <c r="O232" s="301"/>
      <c r="P232" s="301"/>
      <c r="Q232" s="352"/>
      <c r="R232" s="352"/>
      <c r="S232" s="208"/>
      <c r="T232" s="385"/>
      <c r="U232" s="245"/>
      <c r="V232" s="344"/>
      <c r="W232" s="344"/>
      <c r="X232" s="344"/>
      <c r="Y232" s="344"/>
      <c r="Z232" s="344"/>
      <c r="AA232" s="344"/>
      <c r="AB232" s="344"/>
      <c r="AC232" s="344"/>
      <c r="AD232" s="344"/>
      <c r="AE232" s="344"/>
      <c r="AF232" s="345"/>
      <c r="AG232" s="375"/>
      <c r="AH232" s="214"/>
      <c r="AI232" s="609"/>
      <c r="AJ232" s="610"/>
      <c r="AK232" s="364"/>
      <c r="AL232" s="396"/>
      <c r="AM232" s="362"/>
      <c r="AN232" s="356"/>
      <c r="AO232" s="1533" t="s">
        <v>167</v>
      </c>
      <c r="AP232" s="362">
        <v>5</v>
      </c>
      <c r="AQ232" s="363" t="s">
        <v>168</v>
      </c>
      <c r="AR232" s="358">
        <f>ROUND(ROUND(Q224*AD230,0)*$AI$20,0)-AP232</f>
        <v>506</v>
      </c>
      <c r="AS232" s="268"/>
    </row>
    <row r="233" spans="1:45" ht="14.25">
      <c r="A233" s="243">
        <v>71</v>
      </c>
      <c r="B233" s="351" t="s">
        <v>2974</v>
      </c>
      <c r="C233" s="244" t="s">
        <v>2975</v>
      </c>
      <c r="D233" s="375"/>
      <c r="E233" s="278"/>
      <c r="F233" s="279"/>
      <c r="G233" s="245"/>
      <c r="H233" s="208"/>
      <c r="I233" s="208"/>
      <c r="J233" s="385"/>
      <c r="K233" s="208"/>
      <c r="L233" s="301"/>
      <c r="M233" s="301"/>
      <c r="N233" s="301"/>
      <c r="O233" s="301"/>
      <c r="P233" s="301"/>
      <c r="Q233" s="352"/>
      <c r="R233" s="352"/>
      <c r="S233" s="208"/>
      <c r="T233" s="385"/>
      <c r="U233" s="245"/>
      <c r="V233" s="344"/>
      <c r="W233" s="344"/>
      <c r="X233" s="344"/>
      <c r="Y233" s="344"/>
      <c r="Z233" s="344"/>
      <c r="AA233" s="344"/>
      <c r="AB233" s="344"/>
      <c r="AC233" s="344"/>
      <c r="AD233" s="344"/>
      <c r="AE233" s="344"/>
      <c r="AF233" s="345"/>
      <c r="AG233" s="375"/>
      <c r="AH233" s="214"/>
      <c r="AI233" s="609"/>
      <c r="AJ233" s="610"/>
      <c r="AK233" s="1536" t="s">
        <v>161</v>
      </c>
      <c r="AL233" s="364" t="s">
        <v>162</v>
      </c>
      <c r="AM233" s="362" t="s">
        <v>163</v>
      </c>
      <c r="AN233" s="356">
        <v>0.7</v>
      </c>
      <c r="AO233" s="1534"/>
      <c r="AP233" s="365"/>
      <c r="AQ233" s="366"/>
      <c r="AR233" s="358">
        <f>ROUND(ROUND(ROUND(Q224*AD230,0)*$AI$20,0)*AN233,0)-AP232</f>
        <v>353</v>
      </c>
      <c r="AS233" s="268"/>
    </row>
    <row r="234" spans="1:45" ht="14.25">
      <c r="A234" s="243">
        <v>71</v>
      </c>
      <c r="B234" s="351" t="s">
        <v>2976</v>
      </c>
      <c r="C234" s="244" t="s">
        <v>2977</v>
      </c>
      <c r="D234" s="375"/>
      <c r="E234" s="278"/>
      <c r="F234" s="279"/>
      <c r="G234" s="281"/>
      <c r="H234" s="216"/>
      <c r="I234" s="216"/>
      <c r="J234" s="226"/>
      <c r="K234" s="216"/>
      <c r="L234" s="304"/>
      <c r="M234" s="304"/>
      <c r="N234" s="304"/>
      <c r="O234" s="304"/>
      <c r="P234" s="304"/>
      <c r="Q234" s="387"/>
      <c r="R234" s="387"/>
      <c r="S234" s="216"/>
      <c r="T234" s="226"/>
      <c r="U234" s="281"/>
      <c r="V234" s="380"/>
      <c r="W234" s="380"/>
      <c r="X234" s="380"/>
      <c r="Y234" s="380"/>
      <c r="Z234" s="380"/>
      <c r="AA234" s="380"/>
      <c r="AB234" s="380"/>
      <c r="AC234" s="380"/>
      <c r="AD234" s="380"/>
      <c r="AE234" s="380"/>
      <c r="AF234" s="381"/>
      <c r="AG234" s="375"/>
      <c r="AH234" s="214"/>
      <c r="AI234" s="609"/>
      <c r="AJ234" s="610"/>
      <c r="AK234" s="1537"/>
      <c r="AL234" s="353" t="s">
        <v>165</v>
      </c>
      <c r="AM234" s="354" t="s">
        <v>163</v>
      </c>
      <c r="AN234" s="355">
        <v>0.5</v>
      </c>
      <c r="AO234" s="1535"/>
      <c r="AP234" s="367"/>
      <c r="AQ234" s="368"/>
      <c r="AR234" s="391">
        <f>ROUND(ROUND(ROUND(Q224*AD230,0)*$AI$20,0)*AN234,0)-AP232</f>
        <v>251</v>
      </c>
      <c r="AS234" s="268"/>
    </row>
    <row r="235" spans="1:45" ht="14.25">
      <c r="A235" s="229">
        <v>71</v>
      </c>
      <c r="B235" s="337">
        <v>8481</v>
      </c>
      <c r="C235" s="254" t="s">
        <v>2978</v>
      </c>
      <c r="D235" s="375"/>
      <c r="E235" s="278"/>
      <c r="F235" s="279"/>
      <c r="G235" s="1542" t="s">
        <v>736</v>
      </c>
      <c r="H235" s="1543"/>
      <c r="I235" s="1543"/>
      <c r="J235" s="1544"/>
      <c r="K235" s="232" t="s">
        <v>181</v>
      </c>
      <c r="L235" s="232"/>
      <c r="M235" s="232"/>
      <c r="N235" s="232"/>
      <c r="O235" s="232"/>
      <c r="P235" s="232"/>
      <c r="Q235" s="382"/>
      <c r="R235" s="382"/>
      <c r="S235" s="232"/>
      <c r="T235" s="314"/>
      <c r="U235" s="231"/>
      <c r="V235" s="338"/>
      <c r="W235" s="338"/>
      <c r="X235" s="338"/>
      <c r="Y235" s="338"/>
      <c r="Z235" s="338"/>
      <c r="AA235" s="338"/>
      <c r="AB235" s="338"/>
      <c r="AC235" s="338"/>
      <c r="AD235" s="338"/>
      <c r="AE235" s="338"/>
      <c r="AF235" s="339"/>
      <c r="AG235" s="611"/>
      <c r="AH235" s="392"/>
      <c r="AI235" s="392"/>
      <c r="AJ235" s="393"/>
      <c r="AK235" s="340"/>
      <c r="AL235" s="338"/>
      <c r="AM235" s="334"/>
      <c r="AN235" s="383"/>
      <c r="AO235" s="383"/>
      <c r="AP235" s="383"/>
      <c r="AQ235" s="384"/>
      <c r="AR235" s="342">
        <f>ROUND(Q236*$AI$20,0)</f>
        <v>339</v>
      </c>
      <c r="AS235" s="268"/>
    </row>
    <row r="236" spans="1:45" ht="14.25">
      <c r="A236" s="229">
        <v>71</v>
      </c>
      <c r="B236" s="337">
        <v>8482</v>
      </c>
      <c r="C236" s="254" t="s">
        <v>2979</v>
      </c>
      <c r="D236" s="375"/>
      <c r="E236" s="278"/>
      <c r="F236" s="279"/>
      <c r="G236" s="1545"/>
      <c r="H236" s="1546"/>
      <c r="I236" s="1546"/>
      <c r="J236" s="1547"/>
      <c r="K236" s="208" t="s">
        <v>2179</v>
      </c>
      <c r="L236" s="208"/>
      <c r="M236" s="208"/>
      <c r="N236" s="208"/>
      <c r="O236" s="208"/>
      <c r="P236" s="208"/>
      <c r="Q236" s="1538">
        <f>'26障害児入所施設(基本２)'!$Q$236</f>
        <v>484</v>
      </c>
      <c r="R236" s="1538"/>
      <c r="S236" s="208" t="s">
        <v>18</v>
      </c>
      <c r="T236" s="385"/>
      <c r="U236" s="245"/>
      <c r="V236" s="344"/>
      <c r="W236" s="344"/>
      <c r="X236" s="344"/>
      <c r="Y236" s="344"/>
      <c r="Z236" s="344"/>
      <c r="AA236" s="344"/>
      <c r="AB236" s="344"/>
      <c r="AC236" s="344"/>
      <c r="AD236" s="344"/>
      <c r="AE236" s="344"/>
      <c r="AF236" s="345"/>
      <c r="AG236" s="379"/>
      <c r="AH236" s="344"/>
      <c r="AI236" s="344"/>
      <c r="AJ236" s="345"/>
      <c r="AK236" s="1539" t="s">
        <v>161</v>
      </c>
      <c r="AL236" s="346" t="s">
        <v>162</v>
      </c>
      <c r="AM236" s="347" t="s">
        <v>163</v>
      </c>
      <c r="AN236" s="348">
        <v>0.7</v>
      </c>
      <c r="AO236" s="348"/>
      <c r="AP236" s="348"/>
      <c r="AQ236" s="349"/>
      <c r="AR236" s="350">
        <f>ROUND(ROUND(Q236*$AI$20,0)*AN236,0)</f>
        <v>237</v>
      </c>
      <c r="AS236" s="268"/>
    </row>
    <row r="237" spans="1:45" ht="14.25">
      <c r="A237" s="243">
        <v>71</v>
      </c>
      <c r="B237" s="351" t="s">
        <v>2980</v>
      </c>
      <c r="C237" s="244" t="s">
        <v>2981</v>
      </c>
      <c r="D237" s="375"/>
      <c r="E237" s="278"/>
      <c r="F237" s="279"/>
      <c r="G237" s="1545"/>
      <c r="H237" s="1546"/>
      <c r="I237" s="1546"/>
      <c r="J237" s="1547"/>
      <c r="K237" s="208"/>
      <c r="L237" s="301"/>
      <c r="M237" s="301"/>
      <c r="N237" s="301"/>
      <c r="O237" s="301"/>
      <c r="P237" s="301"/>
      <c r="Q237" s="352"/>
      <c r="R237" s="352"/>
      <c r="S237" s="208"/>
      <c r="T237" s="385"/>
      <c r="U237" s="245"/>
      <c r="V237" s="344"/>
      <c r="W237" s="344"/>
      <c r="X237" s="344"/>
      <c r="Y237" s="344"/>
      <c r="Z237" s="344"/>
      <c r="AA237" s="344"/>
      <c r="AB237" s="344"/>
      <c r="AC237" s="344"/>
      <c r="AD237" s="344"/>
      <c r="AE237" s="344"/>
      <c r="AF237" s="345"/>
      <c r="AG237" s="375"/>
      <c r="AH237" s="214"/>
      <c r="AI237" s="609"/>
      <c r="AJ237" s="610"/>
      <c r="AK237" s="1540"/>
      <c r="AL237" s="353" t="s">
        <v>165</v>
      </c>
      <c r="AM237" s="354" t="s">
        <v>163</v>
      </c>
      <c r="AN237" s="355">
        <v>0.5</v>
      </c>
      <c r="AO237" s="356"/>
      <c r="AP237" s="356"/>
      <c r="AQ237" s="395"/>
      <c r="AR237" s="358">
        <f>ROUND(ROUND(Q236*$AI$20,0)*AN237,0)</f>
        <v>170</v>
      </c>
      <c r="AS237" s="268"/>
    </row>
    <row r="238" spans="1:45" ht="14.25">
      <c r="A238" s="243">
        <v>71</v>
      </c>
      <c r="B238" s="351" t="s">
        <v>2982</v>
      </c>
      <c r="C238" s="244" t="s">
        <v>2983</v>
      </c>
      <c r="D238" s="375"/>
      <c r="E238" s="278"/>
      <c r="F238" s="279"/>
      <c r="G238" s="1545"/>
      <c r="H238" s="1546"/>
      <c r="I238" s="1546"/>
      <c r="J238" s="1547"/>
      <c r="K238" s="208"/>
      <c r="L238" s="301"/>
      <c r="M238" s="301"/>
      <c r="N238" s="301"/>
      <c r="O238" s="301"/>
      <c r="P238" s="301"/>
      <c r="Q238" s="352"/>
      <c r="R238" s="352"/>
      <c r="S238" s="208"/>
      <c r="T238" s="385"/>
      <c r="U238" s="245"/>
      <c r="V238" s="344"/>
      <c r="W238" s="344"/>
      <c r="X238" s="344"/>
      <c r="Y238" s="344"/>
      <c r="Z238" s="344"/>
      <c r="AA238" s="344"/>
      <c r="AB238" s="344"/>
      <c r="AC238" s="344"/>
      <c r="AD238" s="344"/>
      <c r="AE238" s="344"/>
      <c r="AF238" s="345"/>
      <c r="AG238" s="375"/>
      <c r="AH238" s="214"/>
      <c r="AI238" s="609"/>
      <c r="AJ238" s="610"/>
      <c r="AK238" s="364"/>
      <c r="AL238" s="396"/>
      <c r="AM238" s="362"/>
      <c r="AN238" s="356"/>
      <c r="AO238" s="1533" t="s">
        <v>167</v>
      </c>
      <c r="AP238" s="362">
        <v>5</v>
      </c>
      <c r="AQ238" s="363" t="s">
        <v>168</v>
      </c>
      <c r="AR238" s="358">
        <f>ROUND(Q236*$AI$20,0)-AP238</f>
        <v>334</v>
      </c>
      <c r="AS238" s="268"/>
    </row>
    <row r="239" spans="1:45" ht="14.25">
      <c r="A239" s="243">
        <v>71</v>
      </c>
      <c r="B239" s="351" t="s">
        <v>2984</v>
      </c>
      <c r="C239" s="244" t="s">
        <v>2985</v>
      </c>
      <c r="D239" s="375"/>
      <c r="E239" s="278"/>
      <c r="F239" s="279"/>
      <c r="G239" s="1545"/>
      <c r="H239" s="1546"/>
      <c r="I239" s="1546"/>
      <c r="J239" s="1547"/>
      <c r="K239" s="208"/>
      <c r="L239" s="301"/>
      <c r="M239" s="301"/>
      <c r="N239" s="301"/>
      <c r="O239" s="301"/>
      <c r="P239" s="301"/>
      <c r="Q239" s="352"/>
      <c r="R239" s="352"/>
      <c r="S239" s="208"/>
      <c r="T239" s="385"/>
      <c r="U239" s="245"/>
      <c r="V239" s="344"/>
      <c r="W239" s="344"/>
      <c r="X239" s="344"/>
      <c r="Y239" s="344"/>
      <c r="Z239" s="344"/>
      <c r="AA239" s="344"/>
      <c r="AB239" s="344"/>
      <c r="AC239" s="344"/>
      <c r="AD239" s="344"/>
      <c r="AE239" s="344"/>
      <c r="AF239" s="345"/>
      <c r="AG239" s="375"/>
      <c r="AH239" s="214"/>
      <c r="AI239" s="609"/>
      <c r="AJ239" s="610"/>
      <c r="AK239" s="1536" t="s">
        <v>161</v>
      </c>
      <c r="AL239" s="364" t="s">
        <v>162</v>
      </c>
      <c r="AM239" s="362" t="s">
        <v>163</v>
      </c>
      <c r="AN239" s="356">
        <v>0.7</v>
      </c>
      <c r="AO239" s="1534"/>
      <c r="AP239" s="365"/>
      <c r="AQ239" s="366"/>
      <c r="AR239" s="358">
        <f>ROUND(ROUND(Q236*$AI$20,0)*AN239,0)-AP238</f>
        <v>232</v>
      </c>
      <c r="AS239" s="268"/>
    </row>
    <row r="240" spans="1:45" ht="14.25">
      <c r="A240" s="243">
        <v>71</v>
      </c>
      <c r="B240" s="351" t="s">
        <v>2986</v>
      </c>
      <c r="C240" s="244" t="s">
        <v>2987</v>
      </c>
      <c r="D240" s="375"/>
      <c r="E240" s="278"/>
      <c r="F240" s="279"/>
      <c r="G240" s="1545"/>
      <c r="H240" s="1546"/>
      <c r="I240" s="1546"/>
      <c r="J240" s="1547"/>
      <c r="K240" s="208"/>
      <c r="L240" s="301"/>
      <c r="M240" s="301"/>
      <c r="N240" s="301"/>
      <c r="O240" s="301"/>
      <c r="P240" s="301"/>
      <c r="Q240" s="352"/>
      <c r="R240" s="352"/>
      <c r="S240" s="208"/>
      <c r="T240" s="385"/>
      <c r="U240" s="245"/>
      <c r="V240" s="344"/>
      <c r="W240" s="344"/>
      <c r="X240" s="344"/>
      <c r="Y240" s="344"/>
      <c r="Z240" s="344"/>
      <c r="AA240" s="344"/>
      <c r="AB240" s="344"/>
      <c r="AC240" s="344"/>
      <c r="AD240" s="344"/>
      <c r="AE240" s="344"/>
      <c r="AF240" s="345"/>
      <c r="AG240" s="375"/>
      <c r="AH240" s="214"/>
      <c r="AI240" s="609"/>
      <c r="AJ240" s="610"/>
      <c r="AK240" s="1537"/>
      <c r="AL240" s="353" t="s">
        <v>165</v>
      </c>
      <c r="AM240" s="354" t="s">
        <v>163</v>
      </c>
      <c r="AN240" s="355">
        <v>0.5</v>
      </c>
      <c r="AO240" s="1535"/>
      <c r="AP240" s="367"/>
      <c r="AQ240" s="368"/>
      <c r="AR240" s="358">
        <f>ROUND(ROUND(Q236*$AI$20,0)*AN240,0)-AP238</f>
        <v>165</v>
      </c>
      <c r="AS240" s="268"/>
    </row>
    <row r="241" spans="1:45" ht="14.25">
      <c r="A241" s="229">
        <v>71</v>
      </c>
      <c r="B241" s="337">
        <v>8483</v>
      </c>
      <c r="C241" s="254" t="s">
        <v>2988</v>
      </c>
      <c r="D241" s="375"/>
      <c r="E241" s="278"/>
      <c r="F241" s="279"/>
      <c r="G241" s="1545"/>
      <c r="H241" s="1546"/>
      <c r="I241" s="1546"/>
      <c r="J241" s="1547"/>
      <c r="K241" s="208"/>
      <c r="L241" s="208"/>
      <c r="M241" s="208"/>
      <c r="N241" s="208"/>
      <c r="O241" s="208"/>
      <c r="P241" s="208"/>
      <c r="Q241" s="386"/>
      <c r="R241" s="386"/>
      <c r="S241" s="301"/>
      <c r="T241" s="385"/>
      <c r="U241" s="369" t="s">
        <v>172</v>
      </c>
      <c r="V241" s="370"/>
      <c r="W241" s="370"/>
      <c r="X241" s="370"/>
      <c r="Y241" s="370"/>
      <c r="Z241" s="370"/>
      <c r="AA241" s="370"/>
      <c r="AB241" s="370"/>
      <c r="AC241" s="370"/>
      <c r="AD241" s="370"/>
      <c r="AE241" s="370"/>
      <c r="AF241" s="371"/>
      <c r="AG241" s="379"/>
      <c r="AH241" s="344"/>
      <c r="AI241" s="344"/>
      <c r="AJ241" s="345"/>
      <c r="AK241" s="369"/>
      <c r="AL241" s="370"/>
      <c r="AM241" s="372"/>
      <c r="AN241" s="373"/>
      <c r="AO241" s="373"/>
      <c r="AP241" s="373"/>
      <c r="AQ241" s="374"/>
      <c r="AR241" s="342">
        <f>ROUND(ROUND(Q236*AD242,0)*$AI$20,0)</f>
        <v>327</v>
      </c>
      <c r="AS241" s="268"/>
    </row>
    <row r="242" spans="1:45" ht="14.25">
      <c r="A242" s="229">
        <v>71</v>
      </c>
      <c r="B242" s="337">
        <v>8484</v>
      </c>
      <c r="C242" s="254" t="s">
        <v>2989</v>
      </c>
      <c r="D242" s="375"/>
      <c r="E242" s="278"/>
      <c r="F242" s="279"/>
      <c r="G242" s="245"/>
      <c r="H242" s="208"/>
      <c r="I242" s="208"/>
      <c r="J242" s="385"/>
      <c r="K242" s="301"/>
      <c r="L242" s="301"/>
      <c r="M242" s="301"/>
      <c r="N242" s="301"/>
      <c r="O242" s="301"/>
      <c r="P242" s="208"/>
      <c r="Q242" s="386"/>
      <c r="R242" s="386"/>
      <c r="S242" s="301"/>
      <c r="T242" s="385"/>
      <c r="U242" s="379" t="s">
        <v>174</v>
      </c>
      <c r="V242" s="344"/>
      <c r="W242" s="344"/>
      <c r="X242" s="344"/>
      <c r="Y242" s="344"/>
      <c r="Z242" s="344"/>
      <c r="AA242" s="344"/>
      <c r="AB242" s="344"/>
      <c r="AC242" s="214" t="s">
        <v>163</v>
      </c>
      <c r="AD242" s="1541">
        <v>0.96499999999999997</v>
      </c>
      <c r="AE242" s="1541"/>
      <c r="AF242" s="345"/>
      <c r="AG242" s="379"/>
      <c r="AH242" s="344"/>
      <c r="AI242" s="344"/>
      <c r="AJ242" s="345"/>
      <c r="AK242" s="1539" t="s">
        <v>161</v>
      </c>
      <c r="AL242" s="346" t="s">
        <v>162</v>
      </c>
      <c r="AM242" s="347" t="s">
        <v>163</v>
      </c>
      <c r="AN242" s="348">
        <v>0.7</v>
      </c>
      <c r="AO242" s="348"/>
      <c r="AP242" s="348"/>
      <c r="AQ242" s="349"/>
      <c r="AR242" s="350">
        <f>ROUND(ROUND(ROUND(Q236*AD242:AD242,0)*$AI$20,0)*AN242,0)</f>
        <v>229</v>
      </c>
      <c r="AS242" s="268"/>
    </row>
    <row r="243" spans="1:45" ht="14.25">
      <c r="A243" s="243">
        <v>71</v>
      </c>
      <c r="B243" s="351" t="s">
        <v>2990</v>
      </c>
      <c r="C243" s="244" t="s">
        <v>2991</v>
      </c>
      <c r="D243" s="375"/>
      <c r="E243" s="278"/>
      <c r="F243" s="279"/>
      <c r="G243" s="245"/>
      <c r="H243" s="208"/>
      <c r="I243" s="208"/>
      <c r="J243" s="385"/>
      <c r="K243" s="208"/>
      <c r="L243" s="301"/>
      <c r="M243" s="301"/>
      <c r="N243" s="301"/>
      <c r="O243" s="301"/>
      <c r="P243" s="301"/>
      <c r="Q243" s="352"/>
      <c r="R243" s="352"/>
      <c r="S243" s="208"/>
      <c r="T243" s="385"/>
      <c r="U243" s="245"/>
      <c r="V243" s="344"/>
      <c r="W243" s="344"/>
      <c r="X243" s="344"/>
      <c r="Y243" s="344"/>
      <c r="Z243" s="344"/>
      <c r="AA243" s="344"/>
      <c r="AB243" s="344"/>
      <c r="AC243" s="344"/>
      <c r="AD243" s="344"/>
      <c r="AE243" s="344"/>
      <c r="AF243" s="345"/>
      <c r="AG243" s="375"/>
      <c r="AH243" s="214"/>
      <c r="AI243" s="609"/>
      <c r="AJ243" s="610"/>
      <c r="AK243" s="1540"/>
      <c r="AL243" s="353" t="s">
        <v>165</v>
      </c>
      <c r="AM243" s="354" t="s">
        <v>163</v>
      </c>
      <c r="AN243" s="355">
        <v>0.5</v>
      </c>
      <c r="AO243" s="356"/>
      <c r="AP243" s="356"/>
      <c r="AQ243" s="395"/>
      <c r="AR243" s="358">
        <f>ROUND(ROUND(ROUND(Q236*AD242,0)*$AI$20,0)*AN243,0)</f>
        <v>164</v>
      </c>
      <c r="AS243" s="268"/>
    </row>
    <row r="244" spans="1:45" ht="14.25">
      <c r="A244" s="243">
        <v>71</v>
      </c>
      <c r="B244" s="351" t="s">
        <v>2992</v>
      </c>
      <c r="C244" s="244" t="s">
        <v>2993</v>
      </c>
      <c r="D244" s="375"/>
      <c r="E244" s="278"/>
      <c r="F244" s="279"/>
      <c r="G244" s="245"/>
      <c r="H244" s="208"/>
      <c r="I244" s="208"/>
      <c r="J244" s="385"/>
      <c r="K244" s="208"/>
      <c r="L244" s="301"/>
      <c r="M244" s="301"/>
      <c r="N244" s="301"/>
      <c r="O244" s="301"/>
      <c r="P244" s="301"/>
      <c r="Q244" s="352"/>
      <c r="R244" s="352"/>
      <c r="S244" s="208"/>
      <c r="T244" s="385"/>
      <c r="U244" s="245"/>
      <c r="V244" s="344"/>
      <c r="W244" s="344"/>
      <c r="X244" s="344"/>
      <c r="Y244" s="344"/>
      <c r="Z244" s="344"/>
      <c r="AA244" s="344"/>
      <c r="AB244" s="344"/>
      <c r="AC244" s="344"/>
      <c r="AD244" s="344"/>
      <c r="AE244" s="344"/>
      <c r="AF244" s="345"/>
      <c r="AG244" s="375"/>
      <c r="AH244" s="214"/>
      <c r="AI244" s="609"/>
      <c r="AJ244" s="610"/>
      <c r="AK244" s="364"/>
      <c r="AL244" s="396"/>
      <c r="AM244" s="362"/>
      <c r="AN244" s="356"/>
      <c r="AO244" s="1533" t="s">
        <v>167</v>
      </c>
      <c r="AP244" s="362">
        <v>5</v>
      </c>
      <c r="AQ244" s="363" t="s">
        <v>168</v>
      </c>
      <c r="AR244" s="358">
        <f>ROUND(ROUND(Q236*AD242,0)*$AI$20,0)-AP244</f>
        <v>322</v>
      </c>
      <c r="AS244" s="268"/>
    </row>
    <row r="245" spans="1:45" ht="14.25">
      <c r="A245" s="243">
        <v>71</v>
      </c>
      <c r="B245" s="351" t="s">
        <v>2994</v>
      </c>
      <c r="C245" s="244" t="s">
        <v>2995</v>
      </c>
      <c r="D245" s="375"/>
      <c r="E245" s="278"/>
      <c r="F245" s="279"/>
      <c r="G245" s="245"/>
      <c r="H245" s="208"/>
      <c r="I245" s="208"/>
      <c r="J245" s="385"/>
      <c r="K245" s="208"/>
      <c r="L245" s="301"/>
      <c r="M245" s="301"/>
      <c r="N245" s="301"/>
      <c r="O245" s="301"/>
      <c r="P245" s="301"/>
      <c r="Q245" s="352"/>
      <c r="R245" s="352"/>
      <c r="S245" s="208"/>
      <c r="T245" s="385"/>
      <c r="U245" s="245"/>
      <c r="V245" s="344"/>
      <c r="W245" s="344"/>
      <c r="X245" s="344"/>
      <c r="Y245" s="344"/>
      <c r="Z245" s="344"/>
      <c r="AA245" s="344"/>
      <c r="AB245" s="344"/>
      <c r="AC245" s="344"/>
      <c r="AD245" s="344"/>
      <c r="AE245" s="344"/>
      <c r="AF245" s="345"/>
      <c r="AG245" s="375"/>
      <c r="AH245" s="214"/>
      <c r="AI245" s="609"/>
      <c r="AJ245" s="610"/>
      <c r="AK245" s="1536" t="s">
        <v>161</v>
      </c>
      <c r="AL245" s="364" t="s">
        <v>162</v>
      </c>
      <c r="AM245" s="362" t="s">
        <v>163</v>
      </c>
      <c r="AN245" s="356">
        <v>0.7</v>
      </c>
      <c r="AO245" s="1534"/>
      <c r="AP245" s="365"/>
      <c r="AQ245" s="366"/>
      <c r="AR245" s="358">
        <f>ROUND(ROUND(ROUND(Q236*AD242,0)*$AI$20,0)*AN245,0)-AP244</f>
        <v>224</v>
      </c>
      <c r="AS245" s="268"/>
    </row>
    <row r="246" spans="1:45" ht="14.25">
      <c r="A246" s="243">
        <v>71</v>
      </c>
      <c r="B246" s="351" t="s">
        <v>2996</v>
      </c>
      <c r="C246" s="244" t="s">
        <v>2997</v>
      </c>
      <c r="D246" s="375"/>
      <c r="E246" s="278"/>
      <c r="F246" s="279"/>
      <c r="G246" s="245"/>
      <c r="H246" s="208"/>
      <c r="I246" s="208"/>
      <c r="J246" s="385"/>
      <c r="K246" s="208"/>
      <c r="L246" s="301"/>
      <c r="M246" s="301"/>
      <c r="N246" s="301"/>
      <c r="O246" s="301"/>
      <c r="P246" s="301"/>
      <c r="Q246" s="352"/>
      <c r="R246" s="352"/>
      <c r="S246" s="208"/>
      <c r="T246" s="385"/>
      <c r="U246" s="245"/>
      <c r="V246" s="344"/>
      <c r="W246" s="344"/>
      <c r="X246" s="344"/>
      <c r="Y246" s="344"/>
      <c r="Z246" s="344"/>
      <c r="AA246" s="344"/>
      <c r="AB246" s="344"/>
      <c r="AC246" s="344"/>
      <c r="AD246" s="344"/>
      <c r="AE246" s="344"/>
      <c r="AF246" s="345"/>
      <c r="AG246" s="375"/>
      <c r="AH246" s="214"/>
      <c r="AI246" s="609"/>
      <c r="AJ246" s="610"/>
      <c r="AK246" s="1537"/>
      <c r="AL246" s="353" t="s">
        <v>165</v>
      </c>
      <c r="AM246" s="354" t="s">
        <v>163</v>
      </c>
      <c r="AN246" s="355">
        <v>0.5</v>
      </c>
      <c r="AO246" s="1535"/>
      <c r="AP246" s="367"/>
      <c r="AQ246" s="368"/>
      <c r="AR246" s="358">
        <f>ROUND(ROUND(ROUND(Q236*AD242,0)*$AI$20,0)*AN246,0)-AP244</f>
        <v>159</v>
      </c>
      <c r="AS246" s="268"/>
    </row>
    <row r="247" spans="1:45" ht="14.25">
      <c r="A247" s="229">
        <v>71</v>
      </c>
      <c r="B247" s="337">
        <v>8485</v>
      </c>
      <c r="C247" s="254" t="s">
        <v>2998</v>
      </c>
      <c r="D247" s="375"/>
      <c r="E247" s="278"/>
      <c r="F247" s="279"/>
      <c r="G247" s="245"/>
      <c r="H247" s="208"/>
      <c r="I247" s="208"/>
      <c r="J247" s="388"/>
      <c r="K247" s="231" t="s">
        <v>195</v>
      </c>
      <c r="L247" s="334"/>
      <c r="M247" s="334"/>
      <c r="N247" s="334"/>
      <c r="O247" s="334"/>
      <c r="P247" s="334"/>
      <c r="Q247" s="389"/>
      <c r="R247" s="389"/>
      <c r="S247" s="232"/>
      <c r="T247" s="314"/>
      <c r="U247" s="231"/>
      <c r="V247" s="338"/>
      <c r="W247" s="338"/>
      <c r="X247" s="338"/>
      <c r="Y247" s="338"/>
      <c r="Z247" s="338"/>
      <c r="AA247" s="338"/>
      <c r="AB247" s="338"/>
      <c r="AC247" s="338"/>
      <c r="AD247" s="338"/>
      <c r="AE247" s="338"/>
      <c r="AF247" s="339"/>
      <c r="AG247" s="611"/>
      <c r="AH247" s="392"/>
      <c r="AI247" s="392"/>
      <c r="AJ247" s="393"/>
      <c r="AK247" s="340"/>
      <c r="AL247" s="338"/>
      <c r="AM247" s="334"/>
      <c r="AN247" s="383"/>
      <c r="AO247" s="383"/>
      <c r="AP247" s="383"/>
      <c r="AQ247" s="384"/>
      <c r="AR247" s="342">
        <f>ROUND(Q248*$AI$20,0)</f>
        <v>601</v>
      </c>
      <c r="AS247" s="268"/>
    </row>
    <row r="248" spans="1:45" ht="14.25">
      <c r="A248" s="229">
        <v>71</v>
      </c>
      <c r="B248" s="337">
        <v>8486</v>
      </c>
      <c r="C248" s="254" t="s">
        <v>2999</v>
      </c>
      <c r="D248" s="375"/>
      <c r="E248" s="278"/>
      <c r="F248" s="279"/>
      <c r="G248" s="245"/>
      <c r="H248" s="208"/>
      <c r="I248" s="208"/>
      <c r="J248" s="388"/>
      <c r="K248" s="343"/>
      <c r="L248" s="301"/>
      <c r="M248" s="301"/>
      <c r="N248" s="301"/>
      <c r="O248" s="301"/>
      <c r="P248" s="301"/>
      <c r="Q248" s="1538">
        <f>'26障害児入所施設(基本２)'!$Q$248</f>
        <v>858</v>
      </c>
      <c r="R248" s="1538"/>
      <c r="S248" s="208" t="s">
        <v>18</v>
      </c>
      <c r="T248" s="385"/>
      <c r="U248" s="245"/>
      <c r="V248" s="344"/>
      <c r="W248" s="344"/>
      <c r="X248" s="344"/>
      <c r="Y248" s="344"/>
      <c r="Z248" s="344"/>
      <c r="AA248" s="344"/>
      <c r="AB248" s="344"/>
      <c r="AC248" s="344"/>
      <c r="AD248" s="344"/>
      <c r="AE248" s="344"/>
      <c r="AF248" s="345"/>
      <c r="AG248" s="379"/>
      <c r="AH248" s="344"/>
      <c r="AI248" s="344"/>
      <c r="AJ248" s="345"/>
      <c r="AK248" s="1539" t="s">
        <v>161</v>
      </c>
      <c r="AL248" s="346" t="s">
        <v>162</v>
      </c>
      <c r="AM248" s="347" t="s">
        <v>163</v>
      </c>
      <c r="AN248" s="348">
        <v>0.7</v>
      </c>
      <c r="AO248" s="348"/>
      <c r="AP248" s="348"/>
      <c r="AQ248" s="349"/>
      <c r="AR248" s="350">
        <f>ROUND(ROUND(Q248*$AI$20,0)*AN248,0)</f>
        <v>421</v>
      </c>
      <c r="AS248" s="268"/>
    </row>
    <row r="249" spans="1:45" ht="14.25">
      <c r="A249" s="243">
        <v>71</v>
      </c>
      <c r="B249" s="351" t="s">
        <v>3000</v>
      </c>
      <c r="C249" s="244" t="s">
        <v>3001</v>
      </c>
      <c r="D249" s="375"/>
      <c r="E249" s="278"/>
      <c r="F249" s="279"/>
      <c r="G249" s="245"/>
      <c r="H249" s="208"/>
      <c r="I249" s="208"/>
      <c r="J249" s="385"/>
      <c r="K249" s="245"/>
      <c r="L249" s="301"/>
      <c r="M249" s="301"/>
      <c r="N249" s="301"/>
      <c r="O249" s="301"/>
      <c r="P249" s="301"/>
      <c r="Q249" s="352"/>
      <c r="R249" s="352"/>
      <c r="S249" s="208"/>
      <c r="T249" s="385"/>
      <c r="U249" s="245"/>
      <c r="V249" s="344"/>
      <c r="W249" s="344"/>
      <c r="X249" s="344"/>
      <c r="Y249" s="344"/>
      <c r="Z249" s="344"/>
      <c r="AA249" s="344"/>
      <c r="AB249" s="344"/>
      <c r="AC249" s="344"/>
      <c r="AD249" s="344"/>
      <c r="AE249" s="344"/>
      <c r="AF249" s="345"/>
      <c r="AG249" s="375"/>
      <c r="AH249" s="214"/>
      <c r="AI249" s="609"/>
      <c r="AJ249" s="610"/>
      <c r="AK249" s="1540"/>
      <c r="AL249" s="353" t="s">
        <v>165</v>
      </c>
      <c r="AM249" s="354" t="s">
        <v>163</v>
      </c>
      <c r="AN249" s="355">
        <v>0.5</v>
      </c>
      <c r="AO249" s="356"/>
      <c r="AP249" s="356"/>
      <c r="AQ249" s="395"/>
      <c r="AR249" s="358">
        <f>ROUND(ROUND(Q248*$AI$20,0)*AN249,0)</f>
        <v>301</v>
      </c>
      <c r="AS249" s="268"/>
    </row>
    <row r="250" spans="1:45" ht="14.25">
      <c r="A250" s="243">
        <v>71</v>
      </c>
      <c r="B250" s="351" t="s">
        <v>3002</v>
      </c>
      <c r="C250" s="244" t="s">
        <v>3003</v>
      </c>
      <c r="D250" s="375"/>
      <c r="E250" s="278"/>
      <c r="F250" s="279"/>
      <c r="G250" s="245"/>
      <c r="H250" s="208"/>
      <c r="I250" s="208"/>
      <c r="J250" s="385"/>
      <c r="K250" s="245"/>
      <c r="L250" s="301"/>
      <c r="M250" s="301"/>
      <c r="N250" s="301"/>
      <c r="O250" s="301"/>
      <c r="P250" s="301"/>
      <c r="Q250" s="352"/>
      <c r="R250" s="352"/>
      <c r="S250" s="208"/>
      <c r="T250" s="385"/>
      <c r="U250" s="245"/>
      <c r="V250" s="344"/>
      <c r="W250" s="344"/>
      <c r="X250" s="344"/>
      <c r="Y250" s="344"/>
      <c r="Z250" s="344"/>
      <c r="AA250" s="344"/>
      <c r="AB250" s="344"/>
      <c r="AC250" s="344"/>
      <c r="AD250" s="344"/>
      <c r="AE250" s="344"/>
      <c r="AF250" s="345"/>
      <c r="AG250" s="375"/>
      <c r="AH250" s="214"/>
      <c r="AI250" s="609"/>
      <c r="AJ250" s="610"/>
      <c r="AK250" s="364"/>
      <c r="AL250" s="396"/>
      <c r="AM250" s="362"/>
      <c r="AN250" s="356"/>
      <c r="AO250" s="1533" t="s">
        <v>167</v>
      </c>
      <c r="AP250" s="362">
        <v>5</v>
      </c>
      <c r="AQ250" s="363" t="s">
        <v>168</v>
      </c>
      <c r="AR250" s="358">
        <f>ROUND(Q248*$AI$20,0)-AP250</f>
        <v>596</v>
      </c>
      <c r="AS250" s="268"/>
    </row>
    <row r="251" spans="1:45" ht="14.25">
      <c r="A251" s="243">
        <v>71</v>
      </c>
      <c r="B251" s="351" t="s">
        <v>3004</v>
      </c>
      <c r="C251" s="244" t="s">
        <v>3005</v>
      </c>
      <c r="D251" s="375"/>
      <c r="E251" s="278"/>
      <c r="F251" s="279"/>
      <c r="G251" s="245"/>
      <c r="H251" s="208"/>
      <c r="I251" s="208"/>
      <c r="J251" s="385"/>
      <c r="K251" s="245"/>
      <c r="L251" s="301"/>
      <c r="M251" s="301"/>
      <c r="N251" s="301"/>
      <c r="O251" s="301"/>
      <c r="P251" s="301"/>
      <c r="Q251" s="352"/>
      <c r="R251" s="352"/>
      <c r="S251" s="208"/>
      <c r="T251" s="385"/>
      <c r="U251" s="245"/>
      <c r="V251" s="344"/>
      <c r="W251" s="344"/>
      <c r="X251" s="344"/>
      <c r="Y251" s="344"/>
      <c r="Z251" s="344"/>
      <c r="AA251" s="344"/>
      <c r="AB251" s="344"/>
      <c r="AC251" s="344"/>
      <c r="AD251" s="344"/>
      <c r="AE251" s="344"/>
      <c r="AF251" s="345"/>
      <c r="AG251" s="375"/>
      <c r="AH251" s="214"/>
      <c r="AI251" s="609"/>
      <c r="AJ251" s="610"/>
      <c r="AK251" s="1536" t="s">
        <v>161</v>
      </c>
      <c r="AL251" s="364" t="s">
        <v>162</v>
      </c>
      <c r="AM251" s="362" t="s">
        <v>163</v>
      </c>
      <c r="AN251" s="356">
        <v>0.7</v>
      </c>
      <c r="AO251" s="1534"/>
      <c r="AP251" s="365"/>
      <c r="AQ251" s="366"/>
      <c r="AR251" s="358">
        <f>ROUND(ROUND(Q248*$AI$20,0)*AN251,0)-AP250</f>
        <v>416</v>
      </c>
      <c r="AS251" s="268"/>
    </row>
    <row r="252" spans="1:45" ht="14.25">
      <c r="A252" s="243">
        <v>71</v>
      </c>
      <c r="B252" s="351" t="s">
        <v>3006</v>
      </c>
      <c r="C252" s="244" t="s">
        <v>3007</v>
      </c>
      <c r="D252" s="375"/>
      <c r="E252" s="278"/>
      <c r="F252" s="279"/>
      <c r="G252" s="245"/>
      <c r="H252" s="208"/>
      <c r="I252" s="208"/>
      <c r="J252" s="385"/>
      <c r="K252" s="245"/>
      <c r="L252" s="301"/>
      <c r="M252" s="301"/>
      <c r="N252" s="301"/>
      <c r="O252" s="301"/>
      <c r="P252" s="301"/>
      <c r="Q252" s="352"/>
      <c r="R252" s="352"/>
      <c r="S252" s="208"/>
      <c r="T252" s="385"/>
      <c r="U252" s="281"/>
      <c r="V252" s="380"/>
      <c r="W252" s="380"/>
      <c r="X252" s="380"/>
      <c r="Y252" s="380"/>
      <c r="Z252" s="380"/>
      <c r="AA252" s="380"/>
      <c r="AB252" s="380"/>
      <c r="AC252" s="380"/>
      <c r="AD252" s="380"/>
      <c r="AE252" s="380"/>
      <c r="AF252" s="381"/>
      <c r="AG252" s="375"/>
      <c r="AH252" s="214"/>
      <c r="AI252" s="609"/>
      <c r="AJ252" s="610"/>
      <c r="AK252" s="1537"/>
      <c r="AL252" s="353" t="s">
        <v>165</v>
      </c>
      <c r="AM252" s="354" t="s">
        <v>163</v>
      </c>
      <c r="AN252" s="355">
        <v>0.5</v>
      </c>
      <c r="AO252" s="1535"/>
      <c r="AP252" s="367"/>
      <c r="AQ252" s="368"/>
      <c r="AR252" s="358">
        <f>ROUND(ROUND(Q248*$AI$20,0)*AN252,0)-AP250</f>
        <v>296</v>
      </c>
      <c r="AS252" s="268"/>
    </row>
    <row r="253" spans="1:45" ht="14.25">
      <c r="A253" s="229">
        <v>71</v>
      </c>
      <c r="B253" s="337">
        <v>8487</v>
      </c>
      <c r="C253" s="254" t="s">
        <v>3008</v>
      </c>
      <c r="D253" s="375"/>
      <c r="E253" s="278"/>
      <c r="F253" s="279"/>
      <c r="G253" s="245"/>
      <c r="H253" s="208"/>
      <c r="I253" s="208"/>
      <c r="J253" s="388"/>
      <c r="K253" s="343"/>
      <c r="L253" s="301"/>
      <c r="M253" s="301"/>
      <c r="N253" s="301"/>
      <c r="O253" s="301"/>
      <c r="P253" s="301"/>
      <c r="Q253" s="352"/>
      <c r="R253" s="352"/>
      <c r="S253" s="208"/>
      <c r="T253" s="385"/>
      <c r="U253" s="379" t="s">
        <v>172</v>
      </c>
      <c r="V253" s="344"/>
      <c r="W253" s="344"/>
      <c r="X253" s="344"/>
      <c r="Y253" s="344"/>
      <c r="Z253" s="344"/>
      <c r="AA253" s="344"/>
      <c r="AB253" s="344"/>
      <c r="AC253" s="344"/>
      <c r="AD253" s="344"/>
      <c r="AE253" s="344"/>
      <c r="AF253" s="345"/>
      <c r="AG253" s="379"/>
      <c r="AH253" s="344"/>
      <c r="AI253" s="344"/>
      <c r="AJ253" s="345"/>
      <c r="AK253" s="369"/>
      <c r="AL253" s="370"/>
      <c r="AM253" s="372"/>
      <c r="AN253" s="373"/>
      <c r="AO253" s="373"/>
      <c r="AP253" s="373"/>
      <c r="AQ253" s="374"/>
      <c r="AR253" s="342">
        <f>ROUND(ROUND(Q248*AD254,0)*$AI$20,0)</f>
        <v>580</v>
      </c>
      <c r="AS253" s="268"/>
    </row>
    <row r="254" spans="1:45" ht="14.25">
      <c r="A254" s="229">
        <v>71</v>
      </c>
      <c r="B254" s="337">
        <v>8488</v>
      </c>
      <c r="C254" s="254" t="s">
        <v>3009</v>
      </c>
      <c r="D254" s="375"/>
      <c r="E254" s="278"/>
      <c r="F254" s="279"/>
      <c r="G254" s="245"/>
      <c r="H254" s="208"/>
      <c r="I254" s="208"/>
      <c r="J254" s="388"/>
      <c r="K254" s="343"/>
      <c r="L254" s="301"/>
      <c r="M254" s="301"/>
      <c r="N254" s="301"/>
      <c r="O254" s="301"/>
      <c r="P254" s="301"/>
      <c r="Q254" s="352"/>
      <c r="R254" s="352"/>
      <c r="S254" s="208"/>
      <c r="T254" s="385"/>
      <c r="U254" s="379" t="s">
        <v>174</v>
      </c>
      <c r="V254" s="344"/>
      <c r="W254" s="344"/>
      <c r="X254" s="344"/>
      <c r="Y254" s="344"/>
      <c r="Z254" s="344"/>
      <c r="AA254" s="344"/>
      <c r="AB254" s="344"/>
      <c r="AC254" s="214" t="s">
        <v>163</v>
      </c>
      <c r="AD254" s="1541">
        <v>0.96499999999999997</v>
      </c>
      <c r="AE254" s="1541"/>
      <c r="AF254" s="345"/>
      <c r="AG254" s="379"/>
      <c r="AH254" s="344"/>
      <c r="AI254" s="344"/>
      <c r="AJ254" s="345"/>
      <c r="AK254" s="1539" t="s">
        <v>161</v>
      </c>
      <c r="AL254" s="346" t="s">
        <v>162</v>
      </c>
      <c r="AM254" s="347" t="s">
        <v>163</v>
      </c>
      <c r="AN254" s="348">
        <v>0.7</v>
      </c>
      <c r="AO254" s="348"/>
      <c r="AP254" s="348"/>
      <c r="AQ254" s="349"/>
      <c r="AR254" s="350">
        <f>ROUND(ROUND(ROUND(Q248*AD254:AD254,0)*$AI$20,0)*AN254,0)</f>
        <v>406</v>
      </c>
      <c r="AS254" s="268"/>
    </row>
    <row r="255" spans="1:45" ht="14.25">
      <c r="A255" s="243">
        <v>71</v>
      </c>
      <c r="B255" s="351" t="s">
        <v>3010</v>
      </c>
      <c r="C255" s="244" t="s">
        <v>3011</v>
      </c>
      <c r="D255" s="375"/>
      <c r="E255" s="278"/>
      <c r="F255" s="279"/>
      <c r="G255" s="245"/>
      <c r="H255" s="208"/>
      <c r="I255" s="208"/>
      <c r="J255" s="385"/>
      <c r="K255" s="245"/>
      <c r="L255" s="301"/>
      <c r="M255" s="301"/>
      <c r="N255" s="301"/>
      <c r="O255" s="301"/>
      <c r="P255" s="301"/>
      <c r="Q255" s="352"/>
      <c r="R255" s="352"/>
      <c r="S255" s="208"/>
      <c r="T255" s="385"/>
      <c r="U255" s="245"/>
      <c r="V255" s="344"/>
      <c r="W255" s="344"/>
      <c r="X255" s="344"/>
      <c r="Y255" s="344"/>
      <c r="Z255" s="344"/>
      <c r="AA255" s="344"/>
      <c r="AB255" s="344"/>
      <c r="AC255" s="344"/>
      <c r="AD255" s="344"/>
      <c r="AE255" s="344"/>
      <c r="AF255" s="345"/>
      <c r="AG255" s="375"/>
      <c r="AH255" s="214"/>
      <c r="AI255" s="609"/>
      <c r="AJ255" s="610"/>
      <c r="AK255" s="1540"/>
      <c r="AL255" s="353" t="s">
        <v>165</v>
      </c>
      <c r="AM255" s="354" t="s">
        <v>163</v>
      </c>
      <c r="AN255" s="355">
        <v>0.5</v>
      </c>
      <c r="AO255" s="356"/>
      <c r="AP255" s="356"/>
      <c r="AQ255" s="395"/>
      <c r="AR255" s="358">
        <f>ROUND(ROUND(ROUND(Q248*AD254,0)*$AI$20,0)*AN255,0)</f>
        <v>290</v>
      </c>
      <c r="AS255" s="268"/>
    </row>
    <row r="256" spans="1:45" ht="14.25">
      <c r="A256" s="243">
        <v>71</v>
      </c>
      <c r="B256" s="351" t="s">
        <v>3012</v>
      </c>
      <c r="C256" s="244" t="s">
        <v>3013</v>
      </c>
      <c r="D256" s="375"/>
      <c r="E256" s="278"/>
      <c r="F256" s="279"/>
      <c r="G256" s="245"/>
      <c r="H256" s="208"/>
      <c r="I256" s="208"/>
      <c r="J256" s="385"/>
      <c r="K256" s="245"/>
      <c r="L256" s="301"/>
      <c r="M256" s="301"/>
      <c r="N256" s="301"/>
      <c r="O256" s="301"/>
      <c r="P256" s="301"/>
      <c r="Q256" s="352"/>
      <c r="R256" s="352"/>
      <c r="S256" s="208"/>
      <c r="T256" s="385"/>
      <c r="U256" s="245"/>
      <c r="V256" s="344"/>
      <c r="W256" s="344"/>
      <c r="X256" s="344"/>
      <c r="Y256" s="344"/>
      <c r="Z256" s="344"/>
      <c r="AA256" s="344"/>
      <c r="AB256" s="344"/>
      <c r="AC256" s="344"/>
      <c r="AD256" s="344"/>
      <c r="AE256" s="344"/>
      <c r="AF256" s="345"/>
      <c r="AG256" s="375"/>
      <c r="AH256" s="214"/>
      <c r="AI256" s="609"/>
      <c r="AJ256" s="610"/>
      <c r="AK256" s="364"/>
      <c r="AL256" s="396"/>
      <c r="AM256" s="362"/>
      <c r="AN256" s="356"/>
      <c r="AO256" s="1533" t="s">
        <v>167</v>
      </c>
      <c r="AP256" s="362">
        <v>5</v>
      </c>
      <c r="AQ256" s="363" t="s">
        <v>168</v>
      </c>
      <c r="AR256" s="358">
        <f>ROUND(ROUND(Q248*AD254,0)*$AI$20,0)-AP256</f>
        <v>575</v>
      </c>
      <c r="AS256" s="268"/>
    </row>
    <row r="257" spans="1:45" ht="14.25">
      <c r="A257" s="243">
        <v>71</v>
      </c>
      <c r="B257" s="351" t="s">
        <v>3014</v>
      </c>
      <c r="C257" s="244" t="s">
        <v>3015</v>
      </c>
      <c r="D257" s="375"/>
      <c r="E257" s="278"/>
      <c r="F257" s="279"/>
      <c r="G257" s="245"/>
      <c r="H257" s="208"/>
      <c r="I257" s="208"/>
      <c r="J257" s="385"/>
      <c r="K257" s="245"/>
      <c r="L257" s="301"/>
      <c r="M257" s="301"/>
      <c r="N257" s="301"/>
      <c r="O257" s="301"/>
      <c r="P257" s="301"/>
      <c r="Q257" s="352"/>
      <c r="R257" s="352"/>
      <c r="S257" s="208"/>
      <c r="T257" s="385"/>
      <c r="U257" s="245"/>
      <c r="V257" s="344"/>
      <c r="W257" s="344"/>
      <c r="X257" s="344"/>
      <c r="Y257" s="344"/>
      <c r="Z257" s="344"/>
      <c r="AA257" s="344"/>
      <c r="AB257" s="344"/>
      <c r="AC257" s="344"/>
      <c r="AD257" s="344"/>
      <c r="AE257" s="344"/>
      <c r="AF257" s="345"/>
      <c r="AG257" s="375"/>
      <c r="AH257" s="214"/>
      <c r="AI257" s="609"/>
      <c r="AJ257" s="610"/>
      <c r="AK257" s="1536" t="s">
        <v>161</v>
      </c>
      <c r="AL257" s="364" t="s">
        <v>162</v>
      </c>
      <c r="AM257" s="362" t="s">
        <v>163</v>
      </c>
      <c r="AN257" s="356">
        <v>0.7</v>
      </c>
      <c r="AO257" s="1534"/>
      <c r="AP257" s="365"/>
      <c r="AQ257" s="366"/>
      <c r="AR257" s="358">
        <f>ROUND(ROUND(ROUND(Q248*AD254,0)*$AI$20,0)*AN257,0)-AP256</f>
        <v>401</v>
      </c>
      <c r="AS257" s="268"/>
    </row>
    <row r="258" spans="1:45" ht="14.25">
      <c r="A258" s="243">
        <v>71</v>
      </c>
      <c r="B258" s="351" t="s">
        <v>3016</v>
      </c>
      <c r="C258" s="244" t="s">
        <v>3017</v>
      </c>
      <c r="D258" s="375"/>
      <c r="E258" s="278"/>
      <c r="F258" s="279"/>
      <c r="G258" s="245"/>
      <c r="H258" s="208"/>
      <c r="I258" s="208"/>
      <c r="J258" s="385"/>
      <c r="K258" s="281"/>
      <c r="L258" s="304"/>
      <c r="M258" s="304"/>
      <c r="N258" s="304"/>
      <c r="O258" s="304"/>
      <c r="P258" s="304"/>
      <c r="Q258" s="387"/>
      <c r="R258" s="387"/>
      <c r="S258" s="216"/>
      <c r="T258" s="226"/>
      <c r="U258" s="281"/>
      <c r="V258" s="380"/>
      <c r="W258" s="380"/>
      <c r="X258" s="380"/>
      <c r="Y258" s="380"/>
      <c r="Z258" s="380"/>
      <c r="AA258" s="380"/>
      <c r="AB258" s="380"/>
      <c r="AC258" s="380"/>
      <c r="AD258" s="380"/>
      <c r="AE258" s="380"/>
      <c r="AF258" s="381"/>
      <c r="AG258" s="375"/>
      <c r="AH258" s="214"/>
      <c r="AI258" s="609"/>
      <c r="AJ258" s="610"/>
      <c r="AK258" s="1537"/>
      <c r="AL258" s="353" t="s">
        <v>165</v>
      </c>
      <c r="AM258" s="354" t="s">
        <v>163</v>
      </c>
      <c r="AN258" s="355">
        <v>0.5</v>
      </c>
      <c r="AO258" s="1535"/>
      <c r="AP258" s="367"/>
      <c r="AQ258" s="368"/>
      <c r="AR258" s="358">
        <f>ROUND(ROUND(ROUND(Q248*AD254,0)*$AI$20,0)*AN258,0)-AP256</f>
        <v>285</v>
      </c>
      <c r="AS258" s="268"/>
    </row>
    <row r="259" spans="1:45" ht="14.25">
      <c r="A259" s="229">
        <v>71</v>
      </c>
      <c r="B259" s="337">
        <v>8489</v>
      </c>
      <c r="C259" s="254" t="s">
        <v>3018</v>
      </c>
      <c r="D259" s="375"/>
      <c r="E259" s="278"/>
      <c r="F259" s="279"/>
      <c r="G259" s="245"/>
      <c r="H259" s="208"/>
      <c r="I259" s="208"/>
      <c r="J259" s="388"/>
      <c r="K259" s="208" t="s">
        <v>208</v>
      </c>
      <c r="L259" s="301"/>
      <c r="M259" s="301"/>
      <c r="N259" s="301"/>
      <c r="O259" s="301"/>
      <c r="P259" s="301"/>
      <c r="Q259" s="352"/>
      <c r="R259" s="352"/>
      <c r="S259" s="208"/>
      <c r="T259" s="208"/>
      <c r="U259" s="245"/>
      <c r="V259" s="392"/>
      <c r="W259" s="392"/>
      <c r="X259" s="392"/>
      <c r="Y259" s="392"/>
      <c r="Z259" s="392"/>
      <c r="AA259" s="392"/>
      <c r="AB259" s="392"/>
      <c r="AC259" s="392"/>
      <c r="AD259" s="392"/>
      <c r="AE259" s="392"/>
      <c r="AF259" s="393"/>
      <c r="AG259" s="611"/>
      <c r="AH259" s="392"/>
      <c r="AI259" s="392"/>
      <c r="AJ259" s="393"/>
      <c r="AK259" s="340"/>
      <c r="AL259" s="338"/>
      <c r="AM259" s="334"/>
      <c r="AN259" s="383"/>
      <c r="AO259" s="383"/>
      <c r="AP259" s="383"/>
      <c r="AQ259" s="384"/>
      <c r="AR259" s="342">
        <f>ROUND(Q260*$AI$20,0)</f>
        <v>512</v>
      </c>
      <c r="AS259" s="268"/>
    </row>
    <row r="260" spans="1:45" ht="14.25">
      <c r="A260" s="229">
        <v>71</v>
      </c>
      <c r="B260" s="337">
        <v>8490</v>
      </c>
      <c r="C260" s="254" t="s">
        <v>3019</v>
      </c>
      <c r="D260" s="375"/>
      <c r="E260" s="278"/>
      <c r="F260" s="279"/>
      <c r="G260" s="245"/>
      <c r="H260" s="208"/>
      <c r="I260" s="208"/>
      <c r="J260" s="388"/>
      <c r="K260" s="301"/>
      <c r="L260" s="301"/>
      <c r="M260" s="301"/>
      <c r="N260" s="301"/>
      <c r="O260" s="301"/>
      <c r="P260" s="301"/>
      <c r="Q260" s="1538">
        <f>'26障害児入所施設(基本２)'!$Q$260</f>
        <v>731</v>
      </c>
      <c r="R260" s="1538"/>
      <c r="S260" s="208" t="s">
        <v>18</v>
      </c>
      <c r="T260" s="385"/>
      <c r="U260" s="245"/>
      <c r="V260" s="344"/>
      <c r="W260" s="344"/>
      <c r="X260" s="344"/>
      <c r="Y260" s="344"/>
      <c r="Z260" s="344"/>
      <c r="AA260" s="344"/>
      <c r="AB260" s="344"/>
      <c r="AC260" s="344"/>
      <c r="AD260" s="344"/>
      <c r="AE260" s="344"/>
      <c r="AF260" s="345"/>
      <c r="AG260" s="379"/>
      <c r="AH260" s="344"/>
      <c r="AI260" s="344"/>
      <c r="AJ260" s="345"/>
      <c r="AK260" s="1539" t="s">
        <v>161</v>
      </c>
      <c r="AL260" s="346" t="s">
        <v>162</v>
      </c>
      <c r="AM260" s="347" t="s">
        <v>163</v>
      </c>
      <c r="AN260" s="348">
        <v>0.7</v>
      </c>
      <c r="AO260" s="348"/>
      <c r="AP260" s="348"/>
      <c r="AQ260" s="349"/>
      <c r="AR260" s="350">
        <f>ROUND(ROUND(Q260*$AI$20,0)*AN260,0)</f>
        <v>358</v>
      </c>
      <c r="AS260" s="268"/>
    </row>
    <row r="261" spans="1:45" ht="14.25">
      <c r="A261" s="243">
        <v>71</v>
      </c>
      <c r="B261" s="351" t="s">
        <v>3020</v>
      </c>
      <c r="C261" s="244" t="s">
        <v>3021</v>
      </c>
      <c r="D261" s="375"/>
      <c r="E261" s="278"/>
      <c r="F261" s="279"/>
      <c r="G261" s="245"/>
      <c r="H261" s="208"/>
      <c r="I261" s="208"/>
      <c r="J261" s="385"/>
      <c r="K261" s="208"/>
      <c r="L261" s="301"/>
      <c r="M261" s="301"/>
      <c r="N261" s="301"/>
      <c r="O261" s="301"/>
      <c r="P261" s="301"/>
      <c r="Q261" s="352"/>
      <c r="R261" s="352"/>
      <c r="S261" s="208"/>
      <c r="T261" s="385"/>
      <c r="U261" s="245"/>
      <c r="V261" s="344"/>
      <c r="W261" s="344"/>
      <c r="X261" s="344"/>
      <c r="Y261" s="344"/>
      <c r="Z261" s="344"/>
      <c r="AA261" s="344"/>
      <c r="AB261" s="344"/>
      <c r="AC261" s="344"/>
      <c r="AD261" s="344"/>
      <c r="AE261" s="344"/>
      <c r="AF261" s="345"/>
      <c r="AG261" s="375"/>
      <c r="AH261" s="214"/>
      <c r="AI261" s="609"/>
      <c r="AJ261" s="610"/>
      <c r="AK261" s="1540"/>
      <c r="AL261" s="353" t="s">
        <v>165</v>
      </c>
      <c r="AM261" s="354" t="s">
        <v>163</v>
      </c>
      <c r="AN261" s="355">
        <v>0.5</v>
      </c>
      <c r="AO261" s="356"/>
      <c r="AP261" s="356"/>
      <c r="AQ261" s="395"/>
      <c r="AR261" s="358">
        <f>ROUND(ROUND(Q260*$AI$20,0)*AN261,0)</f>
        <v>256</v>
      </c>
      <c r="AS261" s="268"/>
    </row>
    <row r="262" spans="1:45" ht="14.25">
      <c r="A262" s="243">
        <v>71</v>
      </c>
      <c r="B262" s="351" t="s">
        <v>3022</v>
      </c>
      <c r="C262" s="244" t="s">
        <v>3023</v>
      </c>
      <c r="D262" s="375"/>
      <c r="E262" s="278"/>
      <c r="F262" s="279"/>
      <c r="G262" s="245"/>
      <c r="H262" s="208"/>
      <c r="I262" s="208"/>
      <c r="J262" s="385"/>
      <c r="K262" s="208"/>
      <c r="L262" s="301"/>
      <c r="M262" s="301"/>
      <c r="N262" s="301"/>
      <c r="O262" s="301"/>
      <c r="P262" s="301"/>
      <c r="Q262" s="352"/>
      <c r="R262" s="352"/>
      <c r="S262" s="208"/>
      <c r="T262" s="385"/>
      <c r="U262" s="245"/>
      <c r="V262" s="344"/>
      <c r="W262" s="344"/>
      <c r="X262" s="344"/>
      <c r="Y262" s="344"/>
      <c r="Z262" s="344"/>
      <c r="AA262" s="344"/>
      <c r="AB262" s="344"/>
      <c r="AC262" s="344"/>
      <c r="AD262" s="344"/>
      <c r="AE262" s="344"/>
      <c r="AF262" s="345"/>
      <c r="AG262" s="375"/>
      <c r="AH262" s="214"/>
      <c r="AI262" s="609"/>
      <c r="AJ262" s="610"/>
      <c r="AK262" s="364"/>
      <c r="AL262" s="396"/>
      <c r="AM262" s="362"/>
      <c r="AN262" s="356"/>
      <c r="AO262" s="1533" t="s">
        <v>167</v>
      </c>
      <c r="AP262" s="362">
        <v>5</v>
      </c>
      <c r="AQ262" s="363" t="s">
        <v>168</v>
      </c>
      <c r="AR262" s="358">
        <f>ROUND(Q260*$AI$20,0)-AP262</f>
        <v>507</v>
      </c>
      <c r="AS262" s="268"/>
    </row>
    <row r="263" spans="1:45" ht="14.25">
      <c r="A263" s="243">
        <v>71</v>
      </c>
      <c r="B263" s="351" t="s">
        <v>3024</v>
      </c>
      <c r="C263" s="244" t="s">
        <v>3025</v>
      </c>
      <c r="D263" s="375"/>
      <c r="E263" s="278"/>
      <c r="F263" s="279"/>
      <c r="G263" s="245"/>
      <c r="H263" s="208"/>
      <c r="I263" s="208"/>
      <c r="J263" s="385"/>
      <c r="K263" s="208"/>
      <c r="L263" s="301"/>
      <c r="M263" s="301"/>
      <c r="N263" s="301"/>
      <c r="O263" s="301"/>
      <c r="P263" s="301"/>
      <c r="Q263" s="352"/>
      <c r="R263" s="352"/>
      <c r="S263" s="208"/>
      <c r="T263" s="385"/>
      <c r="U263" s="245"/>
      <c r="V263" s="344"/>
      <c r="W263" s="344"/>
      <c r="X263" s="344"/>
      <c r="Y263" s="344"/>
      <c r="Z263" s="344"/>
      <c r="AA263" s="344"/>
      <c r="AB263" s="344"/>
      <c r="AC263" s="344"/>
      <c r="AD263" s="344"/>
      <c r="AE263" s="344"/>
      <c r="AF263" s="345"/>
      <c r="AG263" s="375"/>
      <c r="AH263" s="214"/>
      <c r="AI263" s="609"/>
      <c r="AJ263" s="610"/>
      <c r="AK263" s="1536" t="s">
        <v>161</v>
      </c>
      <c r="AL263" s="364" t="s">
        <v>162</v>
      </c>
      <c r="AM263" s="362" t="s">
        <v>163</v>
      </c>
      <c r="AN263" s="356">
        <v>0.7</v>
      </c>
      <c r="AO263" s="1534"/>
      <c r="AP263" s="365"/>
      <c r="AQ263" s="366"/>
      <c r="AR263" s="358">
        <f>ROUND(ROUND(Q260*$AI$20,0)*AN263,0)-AP262</f>
        <v>353</v>
      </c>
      <c r="AS263" s="268"/>
    </row>
    <row r="264" spans="1:45" ht="14.25">
      <c r="A264" s="243">
        <v>71</v>
      </c>
      <c r="B264" s="351" t="s">
        <v>3026</v>
      </c>
      <c r="C264" s="244" t="s">
        <v>3027</v>
      </c>
      <c r="D264" s="375"/>
      <c r="E264" s="278"/>
      <c r="F264" s="279"/>
      <c r="G264" s="245"/>
      <c r="H264" s="208"/>
      <c r="I264" s="208"/>
      <c r="J264" s="385"/>
      <c r="K264" s="208"/>
      <c r="L264" s="301"/>
      <c r="M264" s="301"/>
      <c r="N264" s="301"/>
      <c r="O264" s="301"/>
      <c r="P264" s="301"/>
      <c r="Q264" s="352"/>
      <c r="R264" s="352"/>
      <c r="S264" s="208"/>
      <c r="T264" s="385"/>
      <c r="U264" s="245"/>
      <c r="V264" s="344"/>
      <c r="W264" s="344"/>
      <c r="X264" s="344"/>
      <c r="Y264" s="344"/>
      <c r="Z264" s="344"/>
      <c r="AA264" s="344"/>
      <c r="AB264" s="344"/>
      <c r="AC264" s="344"/>
      <c r="AD264" s="344"/>
      <c r="AE264" s="344"/>
      <c r="AF264" s="345"/>
      <c r="AG264" s="375"/>
      <c r="AH264" s="214"/>
      <c r="AI264" s="609"/>
      <c r="AJ264" s="610"/>
      <c r="AK264" s="1537"/>
      <c r="AL264" s="353" t="s">
        <v>165</v>
      </c>
      <c r="AM264" s="354" t="s">
        <v>163</v>
      </c>
      <c r="AN264" s="355">
        <v>0.5</v>
      </c>
      <c r="AO264" s="1535"/>
      <c r="AP264" s="367"/>
      <c r="AQ264" s="368"/>
      <c r="AR264" s="358">
        <f>ROUND(ROUND(Q260*$AI$20,0)*AN264,0)-AP262</f>
        <v>251</v>
      </c>
      <c r="AS264" s="268"/>
    </row>
    <row r="265" spans="1:45" ht="14.25">
      <c r="A265" s="229">
        <v>71</v>
      </c>
      <c r="B265" s="337">
        <v>8491</v>
      </c>
      <c r="C265" s="254" t="s">
        <v>3028</v>
      </c>
      <c r="D265" s="375"/>
      <c r="E265" s="278"/>
      <c r="F265" s="279"/>
      <c r="G265" s="245"/>
      <c r="H265" s="208"/>
      <c r="I265" s="208"/>
      <c r="J265" s="388"/>
      <c r="K265" s="301"/>
      <c r="L265" s="301"/>
      <c r="M265" s="301"/>
      <c r="N265" s="301"/>
      <c r="O265" s="301"/>
      <c r="P265" s="301"/>
      <c r="Q265" s="352"/>
      <c r="R265" s="352"/>
      <c r="S265" s="208"/>
      <c r="T265" s="385"/>
      <c r="U265" s="369" t="s">
        <v>172</v>
      </c>
      <c r="V265" s="370"/>
      <c r="W265" s="370"/>
      <c r="X265" s="370"/>
      <c r="Y265" s="370"/>
      <c r="Z265" s="370"/>
      <c r="AA265" s="370"/>
      <c r="AB265" s="370"/>
      <c r="AC265" s="370"/>
      <c r="AD265" s="370"/>
      <c r="AE265" s="370"/>
      <c r="AF265" s="371"/>
      <c r="AG265" s="379"/>
      <c r="AH265" s="344"/>
      <c r="AI265" s="344"/>
      <c r="AJ265" s="345"/>
      <c r="AK265" s="369"/>
      <c r="AL265" s="370"/>
      <c r="AM265" s="372"/>
      <c r="AN265" s="373"/>
      <c r="AO265" s="373"/>
      <c r="AP265" s="373"/>
      <c r="AQ265" s="374"/>
      <c r="AR265" s="342">
        <f>ROUND(ROUND(Q260*AD266,0)*$AI$20,0)</f>
        <v>494</v>
      </c>
      <c r="AS265" s="268"/>
    </row>
    <row r="266" spans="1:45" ht="14.25">
      <c r="A266" s="229">
        <v>71</v>
      </c>
      <c r="B266" s="337">
        <v>8492</v>
      </c>
      <c r="C266" s="254" t="s">
        <v>3029</v>
      </c>
      <c r="D266" s="375"/>
      <c r="E266" s="278"/>
      <c r="F266" s="279"/>
      <c r="G266" s="245"/>
      <c r="H266" s="208"/>
      <c r="I266" s="208"/>
      <c r="J266" s="388"/>
      <c r="K266" s="301"/>
      <c r="L266" s="301"/>
      <c r="M266" s="301"/>
      <c r="N266" s="301"/>
      <c r="O266" s="301"/>
      <c r="P266" s="301"/>
      <c r="Q266" s="352"/>
      <c r="R266" s="352"/>
      <c r="S266" s="208"/>
      <c r="T266" s="385"/>
      <c r="U266" s="379" t="s">
        <v>174</v>
      </c>
      <c r="V266" s="344"/>
      <c r="W266" s="344"/>
      <c r="X266" s="344"/>
      <c r="Y266" s="344"/>
      <c r="Z266" s="344"/>
      <c r="AA266" s="344"/>
      <c r="AB266" s="344"/>
      <c r="AC266" s="214" t="s">
        <v>163</v>
      </c>
      <c r="AD266" s="1541">
        <v>0.96499999999999997</v>
      </c>
      <c r="AE266" s="1541"/>
      <c r="AF266" s="345"/>
      <c r="AG266" s="379"/>
      <c r="AH266" s="344"/>
      <c r="AI266" s="344"/>
      <c r="AJ266" s="345"/>
      <c r="AK266" s="1539" t="s">
        <v>161</v>
      </c>
      <c r="AL266" s="346" t="s">
        <v>162</v>
      </c>
      <c r="AM266" s="347" t="s">
        <v>163</v>
      </c>
      <c r="AN266" s="348">
        <v>0.7</v>
      </c>
      <c r="AO266" s="348"/>
      <c r="AP266" s="348"/>
      <c r="AQ266" s="349"/>
      <c r="AR266" s="350">
        <f>ROUND(ROUND(ROUND(Q260*AD266:AD266,0)*$AI$20,0)*AN266,0)</f>
        <v>346</v>
      </c>
      <c r="AS266" s="268"/>
    </row>
    <row r="267" spans="1:45" ht="14.25">
      <c r="A267" s="243">
        <v>71</v>
      </c>
      <c r="B267" s="351" t="s">
        <v>3030</v>
      </c>
      <c r="C267" s="244" t="s">
        <v>3031</v>
      </c>
      <c r="D267" s="375"/>
      <c r="E267" s="278"/>
      <c r="F267" s="279"/>
      <c r="G267" s="245"/>
      <c r="H267" s="208"/>
      <c r="I267" s="208"/>
      <c r="J267" s="385"/>
      <c r="K267" s="208"/>
      <c r="L267" s="301"/>
      <c r="M267" s="301"/>
      <c r="N267" s="301"/>
      <c r="O267" s="301"/>
      <c r="P267" s="301"/>
      <c r="Q267" s="352"/>
      <c r="R267" s="352"/>
      <c r="S267" s="208"/>
      <c r="T267" s="385"/>
      <c r="U267" s="245"/>
      <c r="V267" s="344"/>
      <c r="W267" s="344"/>
      <c r="X267" s="344"/>
      <c r="Y267" s="344"/>
      <c r="Z267" s="344"/>
      <c r="AA267" s="344"/>
      <c r="AB267" s="344"/>
      <c r="AC267" s="344"/>
      <c r="AD267" s="344"/>
      <c r="AE267" s="344"/>
      <c r="AF267" s="345"/>
      <c r="AG267" s="375"/>
      <c r="AH267" s="214"/>
      <c r="AI267" s="609"/>
      <c r="AJ267" s="610"/>
      <c r="AK267" s="1540"/>
      <c r="AL267" s="353" t="s">
        <v>165</v>
      </c>
      <c r="AM267" s="354" t="s">
        <v>163</v>
      </c>
      <c r="AN267" s="355">
        <v>0.5</v>
      </c>
      <c r="AO267" s="356"/>
      <c r="AP267" s="356"/>
      <c r="AQ267" s="395"/>
      <c r="AR267" s="358">
        <f>ROUND(ROUND(ROUND(Q260*AD266,0)*$AI$20,0)*AN267,0)</f>
        <v>247</v>
      </c>
      <c r="AS267" s="268"/>
    </row>
    <row r="268" spans="1:45" ht="14.25">
      <c r="A268" s="243">
        <v>71</v>
      </c>
      <c r="B268" s="351" t="s">
        <v>3032</v>
      </c>
      <c r="C268" s="244" t="s">
        <v>3033</v>
      </c>
      <c r="D268" s="375"/>
      <c r="E268" s="278"/>
      <c r="F268" s="279"/>
      <c r="G268" s="245"/>
      <c r="H268" s="208"/>
      <c r="I268" s="208"/>
      <c r="J268" s="385"/>
      <c r="K268" s="208"/>
      <c r="L268" s="301"/>
      <c r="M268" s="301"/>
      <c r="N268" s="301"/>
      <c r="O268" s="301"/>
      <c r="P268" s="301"/>
      <c r="Q268" s="352"/>
      <c r="R268" s="352"/>
      <c r="S268" s="208"/>
      <c r="T268" s="385"/>
      <c r="U268" s="245"/>
      <c r="V268" s="344"/>
      <c r="W268" s="344"/>
      <c r="X268" s="344"/>
      <c r="Y268" s="344"/>
      <c r="Z268" s="344"/>
      <c r="AA268" s="344"/>
      <c r="AB268" s="344"/>
      <c r="AC268" s="344"/>
      <c r="AD268" s="344"/>
      <c r="AE268" s="344"/>
      <c r="AF268" s="345"/>
      <c r="AG268" s="375"/>
      <c r="AH268" s="214"/>
      <c r="AI268" s="609"/>
      <c r="AJ268" s="610"/>
      <c r="AK268" s="364"/>
      <c r="AL268" s="396"/>
      <c r="AM268" s="362"/>
      <c r="AN268" s="356"/>
      <c r="AO268" s="1533" t="s">
        <v>167</v>
      </c>
      <c r="AP268" s="362">
        <v>5</v>
      </c>
      <c r="AQ268" s="363" t="s">
        <v>168</v>
      </c>
      <c r="AR268" s="358">
        <f>ROUND(ROUND(Q260*AD266,0)*$AI$20,0)-AP268</f>
        <v>489</v>
      </c>
      <c r="AS268" s="268"/>
    </row>
    <row r="269" spans="1:45" ht="14.25">
      <c r="A269" s="243">
        <v>71</v>
      </c>
      <c r="B269" s="351" t="s">
        <v>3034</v>
      </c>
      <c r="C269" s="244" t="s">
        <v>3035</v>
      </c>
      <c r="D269" s="375"/>
      <c r="E269" s="278"/>
      <c r="F269" s="279"/>
      <c r="G269" s="245"/>
      <c r="H269" s="208"/>
      <c r="I269" s="208"/>
      <c r="J269" s="385"/>
      <c r="K269" s="208"/>
      <c r="L269" s="301"/>
      <c r="M269" s="301"/>
      <c r="N269" s="301"/>
      <c r="O269" s="301"/>
      <c r="P269" s="301"/>
      <c r="Q269" s="352"/>
      <c r="R269" s="352"/>
      <c r="S269" s="208"/>
      <c r="T269" s="385"/>
      <c r="U269" s="245"/>
      <c r="V269" s="344"/>
      <c r="W269" s="344"/>
      <c r="X269" s="344"/>
      <c r="Y269" s="344"/>
      <c r="Z269" s="344"/>
      <c r="AA269" s="344"/>
      <c r="AB269" s="344"/>
      <c r="AC269" s="344"/>
      <c r="AD269" s="344"/>
      <c r="AE269" s="344"/>
      <c r="AF269" s="345"/>
      <c r="AG269" s="375"/>
      <c r="AH269" s="214"/>
      <c r="AI269" s="609"/>
      <c r="AJ269" s="610"/>
      <c r="AK269" s="1536" t="s">
        <v>161</v>
      </c>
      <c r="AL269" s="364" t="s">
        <v>162</v>
      </c>
      <c r="AM269" s="362" t="s">
        <v>163</v>
      </c>
      <c r="AN269" s="356">
        <v>0.7</v>
      </c>
      <c r="AO269" s="1534"/>
      <c r="AP269" s="365"/>
      <c r="AQ269" s="366"/>
      <c r="AR269" s="358">
        <f>ROUND(ROUND(ROUND(Q260*AD266,0)*$AI$20,0)*AN269,0)-AP268</f>
        <v>341</v>
      </c>
      <c r="AS269" s="268"/>
    </row>
    <row r="270" spans="1:45" ht="14.25">
      <c r="A270" s="243">
        <v>71</v>
      </c>
      <c r="B270" s="351" t="s">
        <v>3036</v>
      </c>
      <c r="C270" s="244" t="s">
        <v>3037</v>
      </c>
      <c r="D270" s="375"/>
      <c r="E270" s="278"/>
      <c r="F270" s="279"/>
      <c r="G270" s="281"/>
      <c r="H270" s="216"/>
      <c r="I270" s="216"/>
      <c r="J270" s="226"/>
      <c r="K270" s="216"/>
      <c r="L270" s="304"/>
      <c r="M270" s="304"/>
      <c r="N270" s="304"/>
      <c r="O270" s="304"/>
      <c r="P270" s="304"/>
      <c r="Q270" s="387"/>
      <c r="R270" s="387"/>
      <c r="S270" s="216"/>
      <c r="T270" s="226"/>
      <c r="U270" s="281"/>
      <c r="V270" s="380"/>
      <c r="W270" s="380"/>
      <c r="X270" s="380"/>
      <c r="Y270" s="380"/>
      <c r="Z270" s="380"/>
      <c r="AA270" s="380"/>
      <c r="AB270" s="380"/>
      <c r="AC270" s="380"/>
      <c r="AD270" s="380"/>
      <c r="AE270" s="380"/>
      <c r="AF270" s="381"/>
      <c r="AG270" s="375"/>
      <c r="AH270" s="214"/>
      <c r="AI270" s="609"/>
      <c r="AJ270" s="610"/>
      <c r="AK270" s="1537"/>
      <c r="AL270" s="353" t="s">
        <v>165</v>
      </c>
      <c r="AM270" s="354" t="s">
        <v>163</v>
      </c>
      <c r="AN270" s="355">
        <v>0.5</v>
      </c>
      <c r="AO270" s="1535"/>
      <c r="AP270" s="367"/>
      <c r="AQ270" s="368"/>
      <c r="AR270" s="358">
        <f>ROUND(ROUND(ROUND(Q260*AD266,0)*$AI$20,0)*AN270,0)-AP268</f>
        <v>242</v>
      </c>
      <c r="AS270" s="268"/>
    </row>
    <row r="271" spans="1:45" ht="14.25">
      <c r="A271" s="229">
        <v>71</v>
      </c>
      <c r="B271" s="337">
        <v>8501</v>
      </c>
      <c r="C271" s="254" t="s">
        <v>3038</v>
      </c>
      <c r="D271" s="375"/>
      <c r="E271" s="278"/>
      <c r="F271" s="279"/>
      <c r="G271" s="1545" t="s">
        <v>773</v>
      </c>
      <c r="H271" s="1546"/>
      <c r="I271" s="1546"/>
      <c r="J271" s="1547"/>
      <c r="K271" s="208" t="s">
        <v>181</v>
      </c>
      <c r="L271" s="208"/>
      <c r="M271" s="208"/>
      <c r="N271" s="208"/>
      <c r="O271" s="208"/>
      <c r="P271" s="208"/>
      <c r="Q271" s="614"/>
      <c r="R271" s="614"/>
      <c r="S271" s="208"/>
      <c r="T271" s="385"/>
      <c r="U271" s="245"/>
      <c r="V271" s="392"/>
      <c r="W271" s="392"/>
      <c r="X271" s="392"/>
      <c r="Y271" s="392"/>
      <c r="Z271" s="392"/>
      <c r="AA271" s="392"/>
      <c r="AB271" s="392"/>
      <c r="AC271" s="392"/>
      <c r="AD271" s="392"/>
      <c r="AE271" s="392"/>
      <c r="AF271" s="393"/>
      <c r="AG271" s="611"/>
      <c r="AH271" s="392"/>
      <c r="AI271" s="392"/>
      <c r="AJ271" s="393"/>
      <c r="AK271" s="340"/>
      <c r="AL271" s="338"/>
      <c r="AM271" s="334"/>
      <c r="AN271" s="383"/>
      <c r="AO271" s="383"/>
      <c r="AP271" s="383"/>
      <c r="AQ271" s="384"/>
      <c r="AR271" s="342">
        <f>ROUND(Q272*$AI$20,0)</f>
        <v>319</v>
      </c>
      <c r="AS271" s="268"/>
    </row>
    <row r="272" spans="1:45" ht="14.25">
      <c r="A272" s="229">
        <v>71</v>
      </c>
      <c r="B272" s="337">
        <v>8502</v>
      </c>
      <c r="C272" s="254" t="s">
        <v>3039</v>
      </c>
      <c r="D272" s="375"/>
      <c r="E272" s="278"/>
      <c r="F272" s="279"/>
      <c r="G272" s="1545"/>
      <c r="H272" s="1546"/>
      <c r="I272" s="1546"/>
      <c r="J272" s="1547"/>
      <c r="K272" s="208" t="s">
        <v>2179</v>
      </c>
      <c r="L272" s="208"/>
      <c r="M272" s="208"/>
      <c r="N272" s="208"/>
      <c r="O272" s="208"/>
      <c r="P272" s="208"/>
      <c r="Q272" s="1538">
        <f>'26障害児入所施設(基本２)'!$Q$272</f>
        <v>455</v>
      </c>
      <c r="R272" s="1538"/>
      <c r="S272" s="208" t="s">
        <v>18</v>
      </c>
      <c r="T272" s="385"/>
      <c r="U272" s="245"/>
      <c r="V272" s="344"/>
      <c r="W272" s="344"/>
      <c r="X272" s="344"/>
      <c r="Y272" s="344"/>
      <c r="Z272" s="344"/>
      <c r="AA272" s="344"/>
      <c r="AB272" s="344"/>
      <c r="AC272" s="344"/>
      <c r="AD272" s="344"/>
      <c r="AE272" s="344"/>
      <c r="AF272" s="345"/>
      <c r="AG272" s="379"/>
      <c r="AH272" s="344"/>
      <c r="AI272" s="344"/>
      <c r="AJ272" s="345"/>
      <c r="AK272" s="1539" t="s">
        <v>161</v>
      </c>
      <c r="AL272" s="346" t="s">
        <v>162</v>
      </c>
      <c r="AM272" s="347" t="s">
        <v>163</v>
      </c>
      <c r="AN272" s="348">
        <v>0.7</v>
      </c>
      <c r="AO272" s="348"/>
      <c r="AP272" s="348"/>
      <c r="AQ272" s="349"/>
      <c r="AR272" s="350">
        <f>ROUND(ROUND(Q272*$AI$20,0)*AN272,0)</f>
        <v>223</v>
      </c>
      <c r="AS272" s="268"/>
    </row>
    <row r="273" spans="1:45" ht="14.25">
      <c r="A273" s="243">
        <v>71</v>
      </c>
      <c r="B273" s="351" t="s">
        <v>3040</v>
      </c>
      <c r="C273" s="244" t="s">
        <v>3041</v>
      </c>
      <c r="D273" s="375"/>
      <c r="E273" s="278"/>
      <c r="F273" s="279"/>
      <c r="G273" s="1545"/>
      <c r="H273" s="1546"/>
      <c r="I273" s="1546"/>
      <c r="J273" s="1547"/>
      <c r="K273" s="208"/>
      <c r="L273" s="301"/>
      <c r="M273" s="301"/>
      <c r="N273" s="301"/>
      <c r="O273" s="301"/>
      <c r="P273" s="301"/>
      <c r="Q273" s="352"/>
      <c r="R273" s="352"/>
      <c r="S273" s="208"/>
      <c r="T273" s="385"/>
      <c r="U273" s="245"/>
      <c r="V273" s="344"/>
      <c r="W273" s="344"/>
      <c r="X273" s="344"/>
      <c r="Y273" s="344"/>
      <c r="Z273" s="344"/>
      <c r="AA273" s="344"/>
      <c r="AB273" s="344"/>
      <c r="AC273" s="344"/>
      <c r="AD273" s="344"/>
      <c r="AE273" s="344"/>
      <c r="AF273" s="345"/>
      <c r="AG273" s="375"/>
      <c r="AH273" s="214"/>
      <c r="AI273" s="609"/>
      <c r="AJ273" s="610"/>
      <c r="AK273" s="1540"/>
      <c r="AL273" s="353" t="s">
        <v>165</v>
      </c>
      <c r="AM273" s="354" t="s">
        <v>163</v>
      </c>
      <c r="AN273" s="355">
        <v>0.5</v>
      </c>
      <c r="AO273" s="356"/>
      <c r="AP273" s="356"/>
      <c r="AQ273" s="395"/>
      <c r="AR273" s="358">
        <f>ROUND(ROUND(Q272*$AI$20,0)*AN273,0)</f>
        <v>160</v>
      </c>
      <c r="AS273" s="268"/>
    </row>
    <row r="274" spans="1:45" ht="14.25">
      <c r="A274" s="243">
        <v>71</v>
      </c>
      <c r="B274" s="351" t="s">
        <v>3042</v>
      </c>
      <c r="C274" s="244" t="s">
        <v>3043</v>
      </c>
      <c r="D274" s="375"/>
      <c r="E274" s="278"/>
      <c r="F274" s="279"/>
      <c r="G274" s="1545"/>
      <c r="H274" s="1546"/>
      <c r="I274" s="1546"/>
      <c r="J274" s="1547"/>
      <c r="K274" s="208"/>
      <c r="L274" s="301"/>
      <c r="M274" s="301"/>
      <c r="N274" s="301"/>
      <c r="O274" s="301"/>
      <c r="P274" s="301"/>
      <c r="Q274" s="352"/>
      <c r="R274" s="352"/>
      <c r="S274" s="208"/>
      <c r="T274" s="385"/>
      <c r="U274" s="245"/>
      <c r="V274" s="344"/>
      <c r="W274" s="344"/>
      <c r="X274" s="344"/>
      <c r="Y274" s="344"/>
      <c r="Z274" s="344"/>
      <c r="AA274" s="344"/>
      <c r="AB274" s="344"/>
      <c r="AC274" s="344"/>
      <c r="AD274" s="344"/>
      <c r="AE274" s="344"/>
      <c r="AF274" s="345"/>
      <c r="AG274" s="375"/>
      <c r="AH274" s="214"/>
      <c r="AI274" s="609"/>
      <c r="AJ274" s="610"/>
      <c r="AK274" s="364"/>
      <c r="AL274" s="396"/>
      <c r="AM274" s="362"/>
      <c r="AN274" s="356"/>
      <c r="AO274" s="1533" t="s">
        <v>167</v>
      </c>
      <c r="AP274" s="362">
        <v>5</v>
      </c>
      <c r="AQ274" s="363" t="s">
        <v>168</v>
      </c>
      <c r="AR274" s="358">
        <f>ROUND(Q272*$AI$20,0)-AP274</f>
        <v>314</v>
      </c>
      <c r="AS274" s="268"/>
    </row>
    <row r="275" spans="1:45" ht="14.25">
      <c r="A275" s="243">
        <v>71</v>
      </c>
      <c r="B275" s="351" t="s">
        <v>3044</v>
      </c>
      <c r="C275" s="244" t="s">
        <v>3045</v>
      </c>
      <c r="D275" s="375"/>
      <c r="E275" s="278"/>
      <c r="F275" s="279"/>
      <c r="G275" s="1545"/>
      <c r="H275" s="1546"/>
      <c r="I275" s="1546"/>
      <c r="J275" s="1547"/>
      <c r="K275" s="208"/>
      <c r="L275" s="301"/>
      <c r="M275" s="301"/>
      <c r="N275" s="301"/>
      <c r="O275" s="301"/>
      <c r="P275" s="301"/>
      <c r="Q275" s="352"/>
      <c r="R275" s="352"/>
      <c r="S275" s="208"/>
      <c r="T275" s="385"/>
      <c r="U275" s="245"/>
      <c r="V275" s="344"/>
      <c r="W275" s="344"/>
      <c r="X275" s="344"/>
      <c r="Y275" s="344"/>
      <c r="Z275" s="344"/>
      <c r="AA275" s="344"/>
      <c r="AB275" s="344"/>
      <c r="AC275" s="344"/>
      <c r="AD275" s="344"/>
      <c r="AE275" s="344"/>
      <c r="AF275" s="345"/>
      <c r="AG275" s="375"/>
      <c r="AH275" s="214"/>
      <c r="AI275" s="609"/>
      <c r="AJ275" s="610"/>
      <c r="AK275" s="1536" t="s">
        <v>161</v>
      </c>
      <c r="AL275" s="364" t="s">
        <v>162</v>
      </c>
      <c r="AM275" s="362" t="s">
        <v>163</v>
      </c>
      <c r="AN275" s="356">
        <v>0.7</v>
      </c>
      <c r="AO275" s="1534"/>
      <c r="AP275" s="365"/>
      <c r="AQ275" s="366"/>
      <c r="AR275" s="358">
        <f>ROUND(ROUND(Q272*$AI$20,0)*AN275,0)-AP274</f>
        <v>218</v>
      </c>
      <c r="AS275" s="268"/>
    </row>
    <row r="276" spans="1:45" ht="14.25">
      <c r="A276" s="243">
        <v>71</v>
      </c>
      <c r="B276" s="351" t="s">
        <v>3046</v>
      </c>
      <c r="C276" s="244" t="s">
        <v>3047</v>
      </c>
      <c r="D276" s="375"/>
      <c r="E276" s="278"/>
      <c r="F276" s="279"/>
      <c r="G276" s="1545"/>
      <c r="H276" s="1546"/>
      <c r="I276" s="1546"/>
      <c r="J276" s="1547"/>
      <c r="K276" s="208"/>
      <c r="L276" s="301"/>
      <c r="M276" s="301"/>
      <c r="N276" s="301"/>
      <c r="O276" s="301"/>
      <c r="P276" s="301"/>
      <c r="Q276" s="352"/>
      <c r="R276" s="352"/>
      <c r="S276" s="208"/>
      <c r="T276" s="385"/>
      <c r="U276" s="281"/>
      <c r="V276" s="380"/>
      <c r="W276" s="380"/>
      <c r="X276" s="380"/>
      <c r="Y276" s="380"/>
      <c r="Z276" s="380"/>
      <c r="AA276" s="380"/>
      <c r="AB276" s="380"/>
      <c r="AC276" s="380"/>
      <c r="AD276" s="380"/>
      <c r="AE276" s="380"/>
      <c r="AF276" s="381"/>
      <c r="AG276" s="375"/>
      <c r="AH276" s="214"/>
      <c r="AI276" s="609"/>
      <c r="AJ276" s="610"/>
      <c r="AK276" s="1537"/>
      <c r="AL276" s="353" t="s">
        <v>165</v>
      </c>
      <c r="AM276" s="354" t="s">
        <v>163</v>
      </c>
      <c r="AN276" s="355">
        <v>0.5</v>
      </c>
      <c r="AO276" s="1535"/>
      <c r="AP276" s="367"/>
      <c r="AQ276" s="368"/>
      <c r="AR276" s="358">
        <f>ROUND(ROUND(Q272*$AI$20,0)*AN276,0)-AP274</f>
        <v>155</v>
      </c>
      <c r="AS276" s="268"/>
    </row>
    <row r="277" spans="1:45" ht="14.25">
      <c r="A277" s="229">
        <v>71</v>
      </c>
      <c r="B277" s="337">
        <v>8503</v>
      </c>
      <c r="C277" s="254" t="s">
        <v>3048</v>
      </c>
      <c r="D277" s="375"/>
      <c r="E277" s="278"/>
      <c r="F277" s="279"/>
      <c r="G277" s="1545"/>
      <c r="H277" s="1546"/>
      <c r="I277" s="1546"/>
      <c r="J277" s="1547"/>
      <c r="K277" s="208"/>
      <c r="L277" s="208"/>
      <c r="M277" s="208"/>
      <c r="N277" s="208"/>
      <c r="O277" s="208"/>
      <c r="P277" s="208"/>
      <c r="Q277" s="386"/>
      <c r="R277" s="386"/>
      <c r="S277" s="301"/>
      <c r="T277" s="385"/>
      <c r="U277" s="379" t="s">
        <v>172</v>
      </c>
      <c r="V277" s="344"/>
      <c r="W277" s="344"/>
      <c r="X277" s="344"/>
      <c r="Y277" s="344"/>
      <c r="Z277" s="344"/>
      <c r="AA277" s="344"/>
      <c r="AB277" s="344"/>
      <c r="AC277" s="344"/>
      <c r="AD277" s="344"/>
      <c r="AE277" s="344"/>
      <c r="AF277" s="345"/>
      <c r="AG277" s="379"/>
      <c r="AH277" s="344"/>
      <c r="AI277" s="344"/>
      <c r="AJ277" s="345"/>
      <c r="AK277" s="369"/>
      <c r="AL277" s="370"/>
      <c r="AM277" s="372"/>
      <c r="AN277" s="373"/>
      <c r="AO277" s="373"/>
      <c r="AP277" s="373"/>
      <c r="AQ277" s="374"/>
      <c r="AR277" s="342">
        <f>ROUND(ROUND(Q272*AD278,0)*$AI$20,0)</f>
        <v>307</v>
      </c>
      <c r="AS277" s="268"/>
    </row>
    <row r="278" spans="1:45" ht="14.25">
      <c r="A278" s="229">
        <v>71</v>
      </c>
      <c r="B278" s="337">
        <v>8504</v>
      </c>
      <c r="C278" s="254" t="s">
        <v>3049</v>
      </c>
      <c r="D278" s="375"/>
      <c r="E278" s="278"/>
      <c r="F278" s="279"/>
      <c r="G278" s="245"/>
      <c r="H278" s="208"/>
      <c r="I278" s="208"/>
      <c r="J278" s="385"/>
      <c r="K278" s="301"/>
      <c r="L278" s="301"/>
      <c r="M278" s="301"/>
      <c r="N278" s="301"/>
      <c r="O278" s="301"/>
      <c r="P278" s="208"/>
      <c r="Q278" s="386"/>
      <c r="R278" s="386"/>
      <c r="S278" s="301"/>
      <c r="T278" s="385"/>
      <c r="U278" s="379" t="s">
        <v>174</v>
      </c>
      <c r="V278" s="344"/>
      <c r="W278" s="344"/>
      <c r="X278" s="344"/>
      <c r="Y278" s="344"/>
      <c r="Z278" s="344"/>
      <c r="AA278" s="344"/>
      <c r="AB278" s="344"/>
      <c r="AC278" s="214" t="s">
        <v>163</v>
      </c>
      <c r="AD278" s="1541">
        <v>0.96499999999999997</v>
      </c>
      <c r="AE278" s="1541"/>
      <c r="AF278" s="345"/>
      <c r="AG278" s="379"/>
      <c r="AH278" s="344"/>
      <c r="AI278" s="344"/>
      <c r="AJ278" s="345"/>
      <c r="AK278" s="1539" t="s">
        <v>161</v>
      </c>
      <c r="AL278" s="346" t="s">
        <v>162</v>
      </c>
      <c r="AM278" s="347" t="s">
        <v>163</v>
      </c>
      <c r="AN278" s="348">
        <v>0.7</v>
      </c>
      <c r="AO278" s="348"/>
      <c r="AP278" s="348"/>
      <c r="AQ278" s="349"/>
      <c r="AR278" s="350">
        <f>ROUND(ROUND(ROUND(Q272*AD278:AD278,0)*$AI$20,0)*AN278,0)</f>
        <v>215</v>
      </c>
      <c r="AS278" s="268"/>
    </row>
    <row r="279" spans="1:45" ht="14.25">
      <c r="A279" s="243">
        <v>71</v>
      </c>
      <c r="B279" s="351" t="s">
        <v>3050</v>
      </c>
      <c r="C279" s="244" t="s">
        <v>3051</v>
      </c>
      <c r="D279" s="375"/>
      <c r="E279" s="278"/>
      <c r="F279" s="279"/>
      <c r="G279" s="245"/>
      <c r="H279" s="208"/>
      <c r="I279" s="208"/>
      <c r="J279" s="385"/>
      <c r="K279" s="208"/>
      <c r="L279" s="301"/>
      <c r="M279" s="301"/>
      <c r="N279" s="301"/>
      <c r="O279" s="301"/>
      <c r="P279" s="301"/>
      <c r="Q279" s="352"/>
      <c r="R279" s="352"/>
      <c r="S279" s="208"/>
      <c r="T279" s="385"/>
      <c r="U279" s="245"/>
      <c r="V279" s="344"/>
      <c r="W279" s="344"/>
      <c r="X279" s="344"/>
      <c r="Y279" s="344"/>
      <c r="Z279" s="344"/>
      <c r="AA279" s="344"/>
      <c r="AB279" s="344"/>
      <c r="AC279" s="344"/>
      <c r="AD279" s="344"/>
      <c r="AE279" s="344"/>
      <c r="AF279" s="345"/>
      <c r="AG279" s="375"/>
      <c r="AH279" s="214"/>
      <c r="AI279" s="609"/>
      <c r="AJ279" s="610"/>
      <c r="AK279" s="1540"/>
      <c r="AL279" s="353" t="s">
        <v>165</v>
      </c>
      <c r="AM279" s="354" t="s">
        <v>163</v>
      </c>
      <c r="AN279" s="355">
        <v>0.5</v>
      </c>
      <c r="AO279" s="356"/>
      <c r="AP279" s="356"/>
      <c r="AQ279" s="395"/>
      <c r="AR279" s="358">
        <f>ROUND(ROUND(ROUND(Q272*AD278,0)*$AI$20,0)*AN279,0)</f>
        <v>154</v>
      </c>
      <c r="AS279" s="268"/>
    </row>
    <row r="280" spans="1:45" ht="14.25">
      <c r="A280" s="243">
        <v>71</v>
      </c>
      <c r="B280" s="351" t="s">
        <v>3052</v>
      </c>
      <c r="C280" s="244" t="s">
        <v>3053</v>
      </c>
      <c r="D280" s="375"/>
      <c r="E280" s="278"/>
      <c r="F280" s="279"/>
      <c r="G280" s="245"/>
      <c r="H280" s="208"/>
      <c r="I280" s="208"/>
      <c r="J280" s="385"/>
      <c r="K280" s="208"/>
      <c r="L280" s="301"/>
      <c r="M280" s="301"/>
      <c r="N280" s="301"/>
      <c r="O280" s="301"/>
      <c r="P280" s="301"/>
      <c r="Q280" s="352"/>
      <c r="R280" s="352"/>
      <c r="S280" s="208"/>
      <c r="T280" s="385"/>
      <c r="U280" s="245"/>
      <c r="V280" s="344"/>
      <c r="W280" s="344"/>
      <c r="X280" s="344"/>
      <c r="Y280" s="344"/>
      <c r="Z280" s="344"/>
      <c r="AA280" s="344"/>
      <c r="AB280" s="344"/>
      <c r="AC280" s="344"/>
      <c r="AD280" s="344"/>
      <c r="AE280" s="344"/>
      <c r="AF280" s="345"/>
      <c r="AG280" s="375"/>
      <c r="AH280" s="214"/>
      <c r="AI280" s="609"/>
      <c r="AJ280" s="610"/>
      <c r="AK280" s="364"/>
      <c r="AL280" s="396"/>
      <c r="AM280" s="362"/>
      <c r="AN280" s="356"/>
      <c r="AO280" s="1533" t="s">
        <v>167</v>
      </c>
      <c r="AP280" s="362">
        <v>5</v>
      </c>
      <c r="AQ280" s="363" t="s">
        <v>168</v>
      </c>
      <c r="AR280" s="358">
        <f>ROUND(ROUND(Q272*AD278,0)*$AI$20,0)-AP280</f>
        <v>302</v>
      </c>
      <c r="AS280" s="268"/>
    </row>
    <row r="281" spans="1:45" ht="14.25">
      <c r="A281" s="243">
        <v>71</v>
      </c>
      <c r="B281" s="351" t="s">
        <v>3054</v>
      </c>
      <c r="C281" s="244" t="s">
        <v>3055</v>
      </c>
      <c r="D281" s="375"/>
      <c r="E281" s="278"/>
      <c r="F281" s="279"/>
      <c r="G281" s="245"/>
      <c r="H281" s="208"/>
      <c r="I281" s="208"/>
      <c r="J281" s="385"/>
      <c r="K281" s="208"/>
      <c r="L281" s="301"/>
      <c r="M281" s="301"/>
      <c r="N281" s="301"/>
      <c r="O281" s="301"/>
      <c r="P281" s="301"/>
      <c r="Q281" s="352"/>
      <c r="R281" s="352"/>
      <c r="S281" s="208"/>
      <c r="T281" s="385"/>
      <c r="U281" s="245"/>
      <c r="V281" s="344"/>
      <c r="W281" s="344"/>
      <c r="X281" s="344"/>
      <c r="Y281" s="344"/>
      <c r="Z281" s="344"/>
      <c r="AA281" s="344"/>
      <c r="AB281" s="344"/>
      <c r="AC281" s="344"/>
      <c r="AD281" s="344"/>
      <c r="AE281" s="344"/>
      <c r="AF281" s="345"/>
      <c r="AG281" s="375"/>
      <c r="AH281" s="214"/>
      <c r="AI281" s="609"/>
      <c r="AJ281" s="610"/>
      <c r="AK281" s="1536" t="s">
        <v>161</v>
      </c>
      <c r="AL281" s="364" t="s">
        <v>162</v>
      </c>
      <c r="AM281" s="362" t="s">
        <v>163</v>
      </c>
      <c r="AN281" s="356">
        <v>0.7</v>
      </c>
      <c r="AO281" s="1534"/>
      <c r="AP281" s="365"/>
      <c r="AQ281" s="366"/>
      <c r="AR281" s="358">
        <f>ROUND(ROUND(ROUND(Q272*AD278,0)*$AI$20,0)*AN281,0)-AP280</f>
        <v>210</v>
      </c>
      <c r="AS281" s="268"/>
    </row>
    <row r="282" spans="1:45" ht="14.25">
      <c r="A282" s="243">
        <v>71</v>
      </c>
      <c r="B282" s="351" t="s">
        <v>3056</v>
      </c>
      <c r="C282" s="244" t="s">
        <v>3057</v>
      </c>
      <c r="D282" s="375"/>
      <c r="E282" s="278"/>
      <c r="F282" s="279"/>
      <c r="G282" s="245"/>
      <c r="H282" s="208"/>
      <c r="I282" s="208"/>
      <c r="J282" s="385"/>
      <c r="K282" s="208"/>
      <c r="L282" s="301"/>
      <c r="M282" s="301"/>
      <c r="N282" s="301"/>
      <c r="O282" s="301"/>
      <c r="P282" s="301"/>
      <c r="Q282" s="352"/>
      <c r="R282" s="352"/>
      <c r="S282" s="208"/>
      <c r="T282" s="385"/>
      <c r="U282" s="245"/>
      <c r="V282" s="344"/>
      <c r="W282" s="344"/>
      <c r="X282" s="344"/>
      <c r="Y282" s="344"/>
      <c r="Z282" s="344"/>
      <c r="AA282" s="344"/>
      <c r="AB282" s="344"/>
      <c r="AC282" s="344"/>
      <c r="AD282" s="344"/>
      <c r="AE282" s="344"/>
      <c r="AF282" s="345"/>
      <c r="AG282" s="375"/>
      <c r="AH282" s="214"/>
      <c r="AI282" s="609"/>
      <c r="AJ282" s="610"/>
      <c r="AK282" s="1537"/>
      <c r="AL282" s="353" t="s">
        <v>165</v>
      </c>
      <c r="AM282" s="354" t="s">
        <v>163</v>
      </c>
      <c r="AN282" s="355">
        <v>0.5</v>
      </c>
      <c r="AO282" s="1535"/>
      <c r="AP282" s="367"/>
      <c r="AQ282" s="368"/>
      <c r="AR282" s="358">
        <f>ROUND(ROUND(ROUND(Q272*AD278,0)*$AI$20,0)*AN282,0)-AP280</f>
        <v>149</v>
      </c>
      <c r="AS282" s="268"/>
    </row>
    <row r="283" spans="1:45" ht="14.25">
      <c r="A283" s="229">
        <v>71</v>
      </c>
      <c r="B283" s="337">
        <v>8505</v>
      </c>
      <c r="C283" s="254" t="s">
        <v>3058</v>
      </c>
      <c r="D283" s="375"/>
      <c r="E283" s="278"/>
      <c r="F283" s="279"/>
      <c r="G283" s="245"/>
      <c r="H283" s="208"/>
      <c r="I283" s="208"/>
      <c r="J283" s="388"/>
      <c r="K283" s="231" t="s">
        <v>195</v>
      </c>
      <c r="L283" s="334"/>
      <c r="M283" s="334"/>
      <c r="N283" s="334"/>
      <c r="O283" s="334"/>
      <c r="P283" s="334"/>
      <c r="Q283" s="389"/>
      <c r="R283" s="389"/>
      <c r="S283" s="232"/>
      <c r="T283" s="314"/>
      <c r="U283" s="231"/>
      <c r="V283" s="338"/>
      <c r="W283" s="338"/>
      <c r="X283" s="338"/>
      <c r="Y283" s="338"/>
      <c r="Z283" s="338"/>
      <c r="AA283" s="338"/>
      <c r="AB283" s="338"/>
      <c r="AC283" s="338"/>
      <c r="AD283" s="338"/>
      <c r="AE283" s="338"/>
      <c r="AF283" s="339"/>
      <c r="AG283" s="611"/>
      <c r="AH283" s="392"/>
      <c r="AI283" s="392"/>
      <c r="AJ283" s="393"/>
      <c r="AK283" s="340"/>
      <c r="AL283" s="338"/>
      <c r="AM283" s="334"/>
      <c r="AN283" s="383"/>
      <c r="AO283" s="383"/>
      <c r="AP283" s="383"/>
      <c r="AQ283" s="384"/>
      <c r="AR283" s="342">
        <f>ROUND(Q284*$AI$20,0)</f>
        <v>512</v>
      </c>
      <c r="AS283" s="268"/>
    </row>
    <row r="284" spans="1:45" ht="14.25">
      <c r="A284" s="229">
        <v>71</v>
      </c>
      <c r="B284" s="337">
        <v>8506</v>
      </c>
      <c r="C284" s="254" t="s">
        <v>3059</v>
      </c>
      <c r="D284" s="375"/>
      <c r="E284" s="278"/>
      <c r="F284" s="279"/>
      <c r="G284" s="245"/>
      <c r="H284" s="208"/>
      <c r="I284" s="208"/>
      <c r="J284" s="388"/>
      <c r="K284" s="343"/>
      <c r="L284" s="301"/>
      <c r="M284" s="301"/>
      <c r="N284" s="301"/>
      <c r="O284" s="301"/>
      <c r="P284" s="301"/>
      <c r="Q284" s="1538">
        <f>'26障害児入所施設(基本２)'!$Q$284</f>
        <v>731</v>
      </c>
      <c r="R284" s="1538"/>
      <c r="S284" s="208" t="s">
        <v>18</v>
      </c>
      <c r="T284" s="385"/>
      <c r="U284" s="245"/>
      <c r="V284" s="344"/>
      <c r="W284" s="344"/>
      <c r="X284" s="344"/>
      <c r="Y284" s="344"/>
      <c r="Z284" s="344"/>
      <c r="AA284" s="344"/>
      <c r="AB284" s="344"/>
      <c r="AC284" s="344"/>
      <c r="AD284" s="344"/>
      <c r="AE284" s="344"/>
      <c r="AF284" s="345"/>
      <c r="AG284" s="379"/>
      <c r="AH284" s="344"/>
      <c r="AI284" s="344"/>
      <c r="AJ284" s="345"/>
      <c r="AK284" s="1539" t="s">
        <v>161</v>
      </c>
      <c r="AL284" s="346" t="s">
        <v>162</v>
      </c>
      <c r="AM284" s="347" t="s">
        <v>163</v>
      </c>
      <c r="AN284" s="348">
        <v>0.7</v>
      </c>
      <c r="AO284" s="348"/>
      <c r="AP284" s="348"/>
      <c r="AQ284" s="349"/>
      <c r="AR284" s="350">
        <f>ROUND(ROUND(Q284*$AI$20,0)*AN284,0)</f>
        <v>358</v>
      </c>
      <c r="AS284" s="268"/>
    </row>
    <row r="285" spans="1:45" ht="14.25">
      <c r="A285" s="243">
        <v>71</v>
      </c>
      <c r="B285" s="351" t="s">
        <v>3060</v>
      </c>
      <c r="C285" s="244" t="s">
        <v>3061</v>
      </c>
      <c r="D285" s="375"/>
      <c r="E285" s="278"/>
      <c r="F285" s="279"/>
      <c r="G285" s="245"/>
      <c r="H285" s="208"/>
      <c r="I285" s="208"/>
      <c r="J285" s="385"/>
      <c r="K285" s="245"/>
      <c r="L285" s="301"/>
      <c r="M285" s="301"/>
      <c r="N285" s="301"/>
      <c r="O285" s="301"/>
      <c r="P285" s="301"/>
      <c r="Q285" s="352"/>
      <c r="R285" s="352"/>
      <c r="S285" s="208"/>
      <c r="T285" s="385"/>
      <c r="U285" s="245"/>
      <c r="V285" s="344"/>
      <c r="W285" s="344"/>
      <c r="X285" s="344"/>
      <c r="Y285" s="344"/>
      <c r="Z285" s="344"/>
      <c r="AA285" s="344"/>
      <c r="AB285" s="344"/>
      <c r="AC285" s="344"/>
      <c r="AD285" s="344"/>
      <c r="AE285" s="344"/>
      <c r="AF285" s="345"/>
      <c r="AG285" s="375"/>
      <c r="AH285" s="214"/>
      <c r="AI285" s="609"/>
      <c r="AJ285" s="610"/>
      <c r="AK285" s="1540"/>
      <c r="AL285" s="353" t="s">
        <v>165</v>
      </c>
      <c r="AM285" s="354" t="s">
        <v>163</v>
      </c>
      <c r="AN285" s="355">
        <v>0.5</v>
      </c>
      <c r="AO285" s="356"/>
      <c r="AP285" s="356"/>
      <c r="AQ285" s="395"/>
      <c r="AR285" s="358">
        <f>ROUND(ROUND(Q284*$AI$20,0)*AN285,0)</f>
        <v>256</v>
      </c>
      <c r="AS285" s="268"/>
    </row>
    <row r="286" spans="1:45" ht="14.25">
      <c r="A286" s="243">
        <v>71</v>
      </c>
      <c r="B286" s="351" t="s">
        <v>3062</v>
      </c>
      <c r="C286" s="244" t="s">
        <v>3063</v>
      </c>
      <c r="D286" s="375"/>
      <c r="E286" s="278"/>
      <c r="F286" s="279"/>
      <c r="G286" s="245"/>
      <c r="H286" s="208"/>
      <c r="I286" s="208"/>
      <c r="J286" s="385"/>
      <c r="K286" s="245"/>
      <c r="L286" s="301"/>
      <c r="M286" s="301"/>
      <c r="N286" s="301"/>
      <c r="O286" s="301"/>
      <c r="P286" s="301"/>
      <c r="Q286" s="352"/>
      <c r="R286" s="352"/>
      <c r="S286" s="208"/>
      <c r="T286" s="385"/>
      <c r="U286" s="245"/>
      <c r="V286" s="344"/>
      <c r="W286" s="344"/>
      <c r="X286" s="344"/>
      <c r="Y286" s="344"/>
      <c r="Z286" s="344"/>
      <c r="AA286" s="344"/>
      <c r="AB286" s="344"/>
      <c r="AC286" s="344"/>
      <c r="AD286" s="344"/>
      <c r="AE286" s="344"/>
      <c r="AF286" s="345"/>
      <c r="AG286" s="375"/>
      <c r="AH286" s="214"/>
      <c r="AI286" s="609"/>
      <c r="AJ286" s="610"/>
      <c r="AK286" s="364"/>
      <c r="AL286" s="396"/>
      <c r="AM286" s="362"/>
      <c r="AN286" s="356"/>
      <c r="AO286" s="1533" t="s">
        <v>167</v>
      </c>
      <c r="AP286" s="362">
        <v>5</v>
      </c>
      <c r="AQ286" s="363" t="s">
        <v>168</v>
      </c>
      <c r="AR286" s="358">
        <f>ROUND(Q284*$AI$20,0)-AP286</f>
        <v>507</v>
      </c>
      <c r="AS286" s="268"/>
    </row>
    <row r="287" spans="1:45" ht="14.25">
      <c r="A287" s="243">
        <v>71</v>
      </c>
      <c r="B287" s="351" t="s">
        <v>3064</v>
      </c>
      <c r="C287" s="244" t="s">
        <v>3065</v>
      </c>
      <c r="D287" s="375"/>
      <c r="E287" s="278"/>
      <c r="F287" s="279"/>
      <c r="G287" s="245"/>
      <c r="H287" s="208"/>
      <c r="I287" s="208"/>
      <c r="J287" s="385"/>
      <c r="K287" s="245"/>
      <c r="L287" s="301"/>
      <c r="M287" s="301"/>
      <c r="N287" s="301"/>
      <c r="O287" s="301"/>
      <c r="P287" s="301"/>
      <c r="Q287" s="352"/>
      <c r="R287" s="352"/>
      <c r="S287" s="208"/>
      <c r="T287" s="385"/>
      <c r="U287" s="245"/>
      <c r="V287" s="344"/>
      <c r="W287" s="344"/>
      <c r="X287" s="344"/>
      <c r="Y287" s="344"/>
      <c r="Z287" s="344"/>
      <c r="AA287" s="344"/>
      <c r="AB287" s="344"/>
      <c r="AC287" s="344"/>
      <c r="AD287" s="344"/>
      <c r="AE287" s="344"/>
      <c r="AF287" s="345"/>
      <c r="AG287" s="375"/>
      <c r="AH287" s="214"/>
      <c r="AI287" s="609"/>
      <c r="AJ287" s="610"/>
      <c r="AK287" s="1536" t="s">
        <v>161</v>
      </c>
      <c r="AL287" s="364" t="s">
        <v>162</v>
      </c>
      <c r="AM287" s="362" t="s">
        <v>163</v>
      </c>
      <c r="AN287" s="356">
        <v>0.7</v>
      </c>
      <c r="AO287" s="1534"/>
      <c r="AP287" s="365"/>
      <c r="AQ287" s="366"/>
      <c r="AR287" s="358">
        <f>ROUND(ROUND(Q284*$AI$20,0)*AN287,0)-AP286</f>
        <v>353</v>
      </c>
      <c r="AS287" s="268"/>
    </row>
    <row r="288" spans="1:45" ht="14.25">
      <c r="A288" s="243">
        <v>71</v>
      </c>
      <c r="B288" s="351" t="s">
        <v>3066</v>
      </c>
      <c r="C288" s="244" t="s">
        <v>3067</v>
      </c>
      <c r="D288" s="375"/>
      <c r="E288" s="278"/>
      <c r="F288" s="279"/>
      <c r="G288" s="245"/>
      <c r="H288" s="208"/>
      <c r="I288" s="208"/>
      <c r="J288" s="385"/>
      <c r="K288" s="245"/>
      <c r="L288" s="301"/>
      <c r="M288" s="301"/>
      <c r="N288" s="301"/>
      <c r="O288" s="301"/>
      <c r="P288" s="301"/>
      <c r="Q288" s="352"/>
      <c r="R288" s="352"/>
      <c r="S288" s="208"/>
      <c r="T288" s="385"/>
      <c r="U288" s="245"/>
      <c r="V288" s="344"/>
      <c r="W288" s="344"/>
      <c r="X288" s="344"/>
      <c r="Y288" s="344"/>
      <c r="Z288" s="344"/>
      <c r="AA288" s="344"/>
      <c r="AB288" s="344"/>
      <c r="AC288" s="344"/>
      <c r="AD288" s="344"/>
      <c r="AE288" s="344"/>
      <c r="AF288" s="345"/>
      <c r="AG288" s="375"/>
      <c r="AH288" s="214"/>
      <c r="AI288" s="609"/>
      <c r="AJ288" s="610"/>
      <c r="AK288" s="1537"/>
      <c r="AL288" s="353" t="s">
        <v>165</v>
      </c>
      <c r="AM288" s="354" t="s">
        <v>163</v>
      </c>
      <c r="AN288" s="355">
        <v>0.5</v>
      </c>
      <c r="AO288" s="1535"/>
      <c r="AP288" s="367"/>
      <c r="AQ288" s="368"/>
      <c r="AR288" s="358">
        <f>ROUND(ROUND(Q284*$AI$20,0)*AN288,0)-AP286</f>
        <v>251</v>
      </c>
      <c r="AS288" s="268"/>
    </row>
    <row r="289" spans="1:45" ht="14.25">
      <c r="A289" s="229">
        <v>71</v>
      </c>
      <c r="B289" s="337">
        <v>8507</v>
      </c>
      <c r="C289" s="254" t="s">
        <v>3068</v>
      </c>
      <c r="D289" s="375"/>
      <c r="E289" s="278"/>
      <c r="F289" s="279"/>
      <c r="G289" s="245"/>
      <c r="H289" s="208"/>
      <c r="I289" s="208"/>
      <c r="J289" s="388"/>
      <c r="K289" s="343"/>
      <c r="L289" s="301"/>
      <c r="M289" s="301"/>
      <c r="N289" s="301"/>
      <c r="O289" s="301"/>
      <c r="P289" s="301"/>
      <c r="Q289" s="352"/>
      <c r="R289" s="352"/>
      <c r="S289" s="208"/>
      <c r="T289" s="385"/>
      <c r="U289" s="369" t="s">
        <v>172</v>
      </c>
      <c r="V289" s="370"/>
      <c r="W289" s="370"/>
      <c r="X289" s="370"/>
      <c r="Y289" s="370"/>
      <c r="Z289" s="370"/>
      <c r="AA289" s="370"/>
      <c r="AB289" s="370"/>
      <c r="AC289" s="370"/>
      <c r="AD289" s="370"/>
      <c r="AE289" s="370"/>
      <c r="AF289" s="371"/>
      <c r="AG289" s="379"/>
      <c r="AH289" s="344"/>
      <c r="AI289" s="344"/>
      <c r="AJ289" s="345"/>
      <c r="AK289" s="369"/>
      <c r="AL289" s="370"/>
      <c r="AM289" s="372"/>
      <c r="AN289" s="373"/>
      <c r="AO289" s="373"/>
      <c r="AP289" s="373"/>
      <c r="AQ289" s="374"/>
      <c r="AR289" s="342">
        <f>ROUND(ROUND(Q284*AD290,0)*$AI$20,0)</f>
        <v>494</v>
      </c>
      <c r="AS289" s="268"/>
    </row>
    <row r="290" spans="1:45" ht="14.25">
      <c r="A290" s="229">
        <v>71</v>
      </c>
      <c r="B290" s="337">
        <v>8508</v>
      </c>
      <c r="C290" s="254" t="s">
        <v>3069</v>
      </c>
      <c r="D290" s="375"/>
      <c r="E290" s="278"/>
      <c r="F290" s="279"/>
      <c r="G290" s="245"/>
      <c r="H290" s="208"/>
      <c r="I290" s="208"/>
      <c r="J290" s="388"/>
      <c r="K290" s="343"/>
      <c r="L290" s="301"/>
      <c r="M290" s="301"/>
      <c r="N290" s="301"/>
      <c r="O290" s="301"/>
      <c r="P290" s="301"/>
      <c r="Q290" s="352"/>
      <c r="R290" s="352"/>
      <c r="S290" s="208"/>
      <c r="T290" s="385"/>
      <c r="U290" s="379" t="s">
        <v>174</v>
      </c>
      <c r="V290" s="344"/>
      <c r="W290" s="344"/>
      <c r="X290" s="344"/>
      <c r="Y290" s="344"/>
      <c r="Z290" s="344"/>
      <c r="AA290" s="344"/>
      <c r="AB290" s="344"/>
      <c r="AC290" s="214" t="s">
        <v>163</v>
      </c>
      <c r="AD290" s="1541">
        <v>0.96499999999999997</v>
      </c>
      <c r="AE290" s="1541"/>
      <c r="AF290" s="345"/>
      <c r="AG290" s="379"/>
      <c r="AH290" s="344"/>
      <c r="AI290" s="344"/>
      <c r="AJ290" s="345"/>
      <c r="AK290" s="1539" t="s">
        <v>161</v>
      </c>
      <c r="AL290" s="346" t="s">
        <v>162</v>
      </c>
      <c r="AM290" s="347" t="s">
        <v>163</v>
      </c>
      <c r="AN290" s="348">
        <v>0.7</v>
      </c>
      <c r="AO290" s="348"/>
      <c r="AP290" s="348"/>
      <c r="AQ290" s="349"/>
      <c r="AR290" s="350">
        <f>ROUND(ROUND(ROUND(Q284*AD290:AD290,0)*$AI$20,0)*AN290,0)</f>
        <v>346</v>
      </c>
      <c r="AS290" s="268"/>
    </row>
    <row r="291" spans="1:45" ht="14.25">
      <c r="A291" s="243">
        <v>71</v>
      </c>
      <c r="B291" s="351" t="s">
        <v>3070</v>
      </c>
      <c r="C291" s="244" t="s">
        <v>3071</v>
      </c>
      <c r="D291" s="375"/>
      <c r="E291" s="278"/>
      <c r="F291" s="279"/>
      <c r="G291" s="245"/>
      <c r="H291" s="208"/>
      <c r="I291" s="208"/>
      <c r="J291" s="385"/>
      <c r="K291" s="245"/>
      <c r="L291" s="301"/>
      <c r="M291" s="301"/>
      <c r="N291" s="301"/>
      <c r="O291" s="301"/>
      <c r="P291" s="301"/>
      <c r="Q291" s="352"/>
      <c r="R291" s="352"/>
      <c r="S291" s="208"/>
      <c r="T291" s="385"/>
      <c r="U291" s="245"/>
      <c r="V291" s="344"/>
      <c r="W291" s="344"/>
      <c r="X291" s="344"/>
      <c r="Y291" s="344"/>
      <c r="Z291" s="344"/>
      <c r="AA291" s="344"/>
      <c r="AB291" s="344"/>
      <c r="AC291" s="344"/>
      <c r="AD291" s="344"/>
      <c r="AE291" s="344"/>
      <c r="AF291" s="345"/>
      <c r="AG291" s="375"/>
      <c r="AH291" s="214"/>
      <c r="AI291" s="609"/>
      <c r="AJ291" s="610"/>
      <c r="AK291" s="1540"/>
      <c r="AL291" s="353" t="s">
        <v>165</v>
      </c>
      <c r="AM291" s="354" t="s">
        <v>163</v>
      </c>
      <c r="AN291" s="355">
        <v>0.5</v>
      </c>
      <c r="AO291" s="356"/>
      <c r="AP291" s="356"/>
      <c r="AQ291" s="395"/>
      <c r="AR291" s="358">
        <f>ROUND(ROUND(ROUND(Q284*AD290,0)*$AI$20,0)*AN291,0)</f>
        <v>247</v>
      </c>
      <c r="AS291" s="268"/>
    </row>
    <row r="292" spans="1:45" ht="14.25">
      <c r="A292" s="243">
        <v>71</v>
      </c>
      <c r="B292" s="351" t="s">
        <v>3072</v>
      </c>
      <c r="C292" s="244" t="s">
        <v>3073</v>
      </c>
      <c r="D292" s="375"/>
      <c r="E292" s="278"/>
      <c r="F292" s="279"/>
      <c r="G292" s="245"/>
      <c r="H292" s="208"/>
      <c r="I292" s="208"/>
      <c r="J292" s="385"/>
      <c r="K292" s="245"/>
      <c r="L292" s="301"/>
      <c r="M292" s="301"/>
      <c r="N292" s="301"/>
      <c r="O292" s="301"/>
      <c r="P292" s="301"/>
      <c r="Q292" s="352"/>
      <c r="R292" s="352"/>
      <c r="S292" s="208"/>
      <c r="T292" s="385"/>
      <c r="U292" s="245"/>
      <c r="V292" s="344"/>
      <c r="W292" s="344"/>
      <c r="X292" s="344"/>
      <c r="Y292" s="344"/>
      <c r="Z292" s="344"/>
      <c r="AA292" s="344"/>
      <c r="AB292" s="344"/>
      <c r="AC292" s="344"/>
      <c r="AD292" s="344"/>
      <c r="AE292" s="344"/>
      <c r="AF292" s="345"/>
      <c r="AG292" s="375"/>
      <c r="AH292" s="214"/>
      <c r="AI292" s="609"/>
      <c r="AJ292" s="610"/>
      <c r="AK292" s="364"/>
      <c r="AL292" s="396"/>
      <c r="AM292" s="362"/>
      <c r="AN292" s="356"/>
      <c r="AO292" s="1533" t="s">
        <v>167</v>
      </c>
      <c r="AP292" s="362">
        <v>5</v>
      </c>
      <c r="AQ292" s="363" t="s">
        <v>168</v>
      </c>
      <c r="AR292" s="358">
        <f>ROUND(ROUND(Q284*AD290,0)*$AI$20,0)-AP292</f>
        <v>489</v>
      </c>
      <c r="AS292" s="268"/>
    </row>
    <row r="293" spans="1:45" ht="14.25">
      <c r="A293" s="243">
        <v>71</v>
      </c>
      <c r="B293" s="351" t="s">
        <v>3074</v>
      </c>
      <c r="C293" s="244" t="s">
        <v>3075</v>
      </c>
      <c r="D293" s="375"/>
      <c r="E293" s="278"/>
      <c r="F293" s="279"/>
      <c r="G293" s="245"/>
      <c r="H293" s="208"/>
      <c r="I293" s="208"/>
      <c r="J293" s="385"/>
      <c r="K293" s="245"/>
      <c r="L293" s="301"/>
      <c r="M293" s="301"/>
      <c r="N293" s="301"/>
      <c r="O293" s="301"/>
      <c r="P293" s="301"/>
      <c r="Q293" s="352"/>
      <c r="R293" s="352"/>
      <c r="S293" s="208"/>
      <c r="T293" s="385"/>
      <c r="U293" s="245"/>
      <c r="V293" s="344"/>
      <c r="W293" s="344"/>
      <c r="X293" s="344"/>
      <c r="Y293" s="344"/>
      <c r="Z293" s="344"/>
      <c r="AA293" s="344"/>
      <c r="AB293" s="344"/>
      <c r="AC293" s="344"/>
      <c r="AD293" s="344"/>
      <c r="AE293" s="344"/>
      <c r="AF293" s="345"/>
      <c r="AG293" s="375"/>
      <c r="AH293" s="214"/>
      <c r="AI293" s="609"/>
      <c r="AJ293" s="610"/>
      <c r="AK293" s="1536" t="s">
        <v>161</v>
      </c>
      <c r="AL293" s="364" t="s">
        <v>162</v>
      </c>
      <c r="AM293" s="362" t="s">
        <v>163</v>
      </c>
      <c r="AN293" s="356">
        <v>0.7</v>
      </c>
      <c r="AO293" s="1534"/>
      <c r="AP293" s="365"/>
      <c r="AQ293" s="366"/>
      <c r="AR293" s="358">
        <f>ROUND(ROUND(ROUND(Q284*AD290,0)*$AI$20,0)*AN293,0)-AP292</f>
        <v>341</v>
      </c>
      <c r="AS293" s="268"/>
    </row>
    <row r="294" spans="1:45" ht="14.25">
      <c r="A294" s="243">
        <v>71</v>
      </c>
      <c r="B294" s="351" t="s">
        <v>3076</v>
      </c>
      <c r="C294" s="244" t="s">
        <v>3077</v>
      </c>
      <c r="D294" s="375"/>
      <c r="E294" s="278"/>
      <c r="F294" s="279"/>
      <c r="G294" s="245"/>
      <c r="H294" s="208"/>
      <c r="I294" s="208"/>
      <c r="J294" s="385"/>
      <c r="K294" s="281"/>
      <c r="L294" s="304"/>
      <c r="M294" s="304"/>
      <c r="N294" s="304"/>
      <c r="O294" s="304"/>
      <c r="P294" s="304"/>
      <c r="Q294" s="387"/>
      <c r="R294" s="387"/>
      <c r="S294" s="216"/>
      <c r="T294" s="226"/>
      <c r="U294" s="281"/>
      <c r="V294" s="380"/>
      <c r="W294" s="380"/>
      <c r="X294" s="380"/>
      <c r="Y294" s="380"/>
      <c r="Z294" s="380"/>
      <c r="AA294" s="380"/>
      <c r="AB294" s="380"/>
      <c r="AC294" s="380"/>
      <c r="AD294" s="380"/>
      <c r="AE294" s="380"/>
      <c r="AF294" s="381"/>
      <c r="AG294" s="375"/>
      <c r="AH294" s="214"/>
      <c r="AI294" s="609"/>
      <c r="AJ294" s="610"/>
      <c r="AK294" s="1537"/>
      <c r="AL294" s="353" t="s">
        <v>165</v>
      </c>
      <c r="AM294" s="354" t="s">
        <v>163</v>
      </c>
      <c r="AN294" s="355">
        <v>0.5</v>
      </c>
      <c r="AO294" s="1535"/>
      <c r="AP294" s="367"/>
      <c r="AQ294" s="368"/>
      <c r="AR294" s="358">
        <f>ROUND(ROUND(ROUND(Q284*AD290,0)*$AI$20,0)*AN294,0)-AP292</f>
        <v>242</v>
      </c>
      <c r="AS294" s="268"/>
    </row>
    <row r="295" spans="1:45" ht="14.25">
      <c r="A295" s="229">
        <v>71</v>
      </c>
      <c r="B295" s="337">
        <v>8509</v>
      </c>
      <c r="C295" s="254" t="s">
        <v>3078</v>
      </c>
      <c r="D295" s="375"/>
      <c r="E295" s="278"/>
      <c r="F295" s="279"/>
      <c r="G295" s="245"/>
      <c r="H295" s="208"/>
      <c r="I295" s="208"/>
      <c r="J295" s="388"/>
      <c r="K295" s="208" t="s">
        <v>208</v>
      </c>
      <c r="L295" s="301"/>
      <c r="M295" s="301"/>
      <c r="N295" s="301"/>
      <c r="O295" s="301"/>
      <c r="P295" s="301"/>
      <c r="Q295" s="352"/>
      <c r="R295" s="352"/>
      <c r="S295" s="208"/>
      <c r="T295" s="208"/>
      <c r="U295" s="245"/>
      <c r="V295" s="392"/>
      <c r="W295" s="392"/>
      <c r="X295" s="392"/>
      <c r="Y295" s="392"/>
      <c r="Z295" s="392"/>
      <c r="AA295" s="392"/>
      <c r="AB295" s="392"/>
      <c r="AC295" s="392"/>
      <c r="AD295" s="392"/>
      <c r="AE295" s="392"/>
      <c r="AF295" s="393"/>
      <c r="AG295" s="611"/>
      <c r="AH295" s="392"/>
      <c r="AI295" s="392"/>
      <c r="AJ295" s="393"/>
      <c r="AK295" s="340"/>
      <c r="AL295" s="338"/>
      <c r="AM295" s="334"/>
      <c r="AN295" s="383"/>
      <c r="AO295" s="383"/>
      <c r="AP295" s="383"/>
      <c r="AQ295" s="384"/>
      <c r="AR295" s="342">
        <f>ROUND(Q296*$AI$20,0)</f>
        <v>512</v>
      </c>
      <c r="AS295" s="268"/>
    </row>
    <row r="296" spans="1:45" ht="14.25">
      <c r="A296" s="229">
        <v>71</v>
      </c>
      <c r="B296" s="337">
        <v>8510</v>
      </c>
      <c r="C296" s="254" t="s">
        <v>3079</v>
      </c>
      <c r="D296" s="375"/>
      <c r="E296" s="278"/>
      <c r="F296" s="279"/>
      <c r="G296" s="245"/>
      <c r="H296" s="208"/>
      <c r="I296" s="208"/>
      <c r="J296" s="388"/>
      <c r="K296" s="301"/>
      <c r="L296" s="301"/>
      <c r="M296" s="301"/>
      <c r="N296" s="301"/>
      <c r="O296" s="301"/>
      <c r="P296" s="301"/>
      <c r="Q296" s="1538">
        <f>'26障害児入所施設(基本２)'!$Q$296</f>
        <v>731</v>
      </c>
      <c r="R296" s="1538"/>
      <c r="S296" s="208" t="s">
        <v>18</v>
      </c>
      <c r="T296" s="385"/>
      <c r="U296" s="245"/>
      <c r="V296" s="344"/>
      <c r="W296" s="344"/>
      <c r="X296" s="344"/>
      <c r="Y296" s="344"/>
      <c r="Z296" s="344"/>
      <c r="AA296" s="344"/>
      <c r="AB296" s="344"/>
      <c r="AC296" s="344"/>
      <c r="AD296" s="344"/>
      <c r="AE296" s="344"/>
      <c r="AF296" s="345"/>
      <c r="AG296" s="379"/>
      <c r="AH296" s="344"/>
      <c r="AI296" s="344"/>
      <c r="AJ296" s="345"/>
      <c r="AK296" s="1539" t="s">
        <v>161</v>
      </c>
      <c r="AL296" s="346" t="s">
        <v>162</v>
      </c>
      <c r="AM296" s="347" t="s">
        <v>163</v>
      </c>
      <c r="AN296" s="348">
        <v>0.7</v>
      </c>
      <c r="AO296" s="348"/>
      <c r="AP296" s="348"/>
      <c r="AQ296" s="349"/>
      <c r="AR296" s="350">
        <f>ROUND(ROUND(Q296*$AI$20,0)*AN296,0)</f>
        <v>358</v>
      </c>
      <c r="AS296" s="268"/>
    </row>
    <row r="297" spans="1:45" ht="14.25">
      <c r="A297" s="243">
        <v>71</v>
      </c>
      <c r="B297" s="351" t="s">
        <v>3080</v>
      </c>
      <c r="C297" s="244" t="s">
        <v>3081</v>
      </c>
      <c r="D297" s="375"/>
      <c r="E297" s="278"/>
      <c r="F297" s="279"/>
      <c r="G297" s="245"/>
      <c r="H297" s="208"/>
      <c r="I297" s="208"/>
      <c r="J297" s="385"/>
      <c r="K297" s="208"/>
      <c r="L297" s="301"/>
      <c r="M297" s="301"/>
      <c r="N297" s="301"/>
      <c r="O297" s="301"/>
      <c r="P297" s="301"/>
      <c r="Q297" s="352"/>
      <c r="R297" s="352"/>
      <c r="S297" s="208"/>
      <c r="T297" s="385"/>
      <c r="U297" s="245"/>
      <c r="V297" s="344"/>
      <c r="W297" s="344"/>
      <c r="X297" s="344"/>
      <c r="Y297" s="344"/>
      <c r="Z297" s="344"/>
      <c r="AA297" s="344"/>
      <c r="AB297" s="344"/>
      <c r="AC297" s="344"/>
      <c r="AD297" s="344"/>
      <c r="AE297" s="344"/>
      <c r="AF297" s="345"/>
      <c r="AG297" s="375"/>
      <c r="AH297" s="214"/>
      <c r="AI297" s="609"/>
      <c r="AJ297" s="610"/>
      <c r="AK297" s="1540"/>
      <c r="AL297" s="353" t="s">
        <v>165</v>
      </c>
      <c r="AM297" s="354" t="s">
        <v>163</v>
      </c>
      <c r="AN297" s="355">
        <v>0.5</v>
      </c>
      <c r="AO297" s="356"/>
      <c r="AP297" s="356"/>
      <c r="AQ297" s="395"/>
      <c r="AR297" s="358">
        <f>ROUND(ROUND(Q296*$AI$20,0)*AN297,0)</f>
        <v>256</v>
      </c>
      <c r="AS297" s="268"/>
    </row>
    <row r="298" spans="1:45" ht="14.25">
      <c r="A298" s="243">
        <v>71</v>
      </c>
      <c r="B298" s="351" t="s">
        <v>3082</v>
      </c>
      <c r="C298" s="244" t="s">
        <v>3083</v>
      </c>
      <c r="D298" s="375"/>
      <c r="E298" s="278"/>
      <c r="F298" s="279"/>
      <c r="G298" s="245"/>
      <c r="H298" s="208"/>
      <c r="I298" s="208"/>
      <c r="J298" s="385"/>
      <c r="K298" s="208"/>
      <c r="L298" s="301"/>
      <c r="M298" s="301"/>
      <c r="N298" s="301"/>
      <c r="O298" s="301"/>
      <c r="P298" s="301"/>
      <c r="Q298" s="352"/>
      <c r="R298" s="352"/>
      <c r="S298" s="208"/>
      <c r="T298" s="385"/>
      <c r="U298" s="245"/>
      <c r="V298" s="344"/>
      <c r="W298" s="344"/>
      <c r="X298" s="344"/>
      <c r="Y298" s="344"/>
      <c r="Z298" s="344"/>
      <c r="AA298" s="344"/>
      <c r="AB298" s="344"/>
      <c r="AC298" s="344"/>
      <c r="AD298" s="344"/>
      <c r="AE298" s="344"/>
      <c r="AF298" s="345"/>
      <c r="AG298" s="375"/>
      <c r="AH298" s="214"/>
      <c r="AI298" s="609"/>
      <c r="AJ298" s="610"/>
      <c r="AK298" s="364"/>
      <c r="AL298" s="396"/>
      <c r="AM298" s="362"/>
      <c r="AN298" s="356"/>
      <c r="AO298" s="1533" t="s">
        <v>167</v>
      </c>
      <c r="AP298" s="362">
        <v>5</v>
      </c>
      <c r="AQ298" s="363" t="s">
        <v>168</v>
      </c>
      <c r="AR298" s="358">
        <f>ROUND(Q296*$AI$20,0)-AP298</f>
        <v>507</v>
      </c>
      <c r="AS298" s="268"/>
    </row>
    <row r="299" spans="1:45" ht="14.25">
      <c r="A299" s="243">
        <v>71</v>
      </c>
      <c r="B299" s="351" t="s">
        <v>3084</v>
      </c>
      <c r="C299" s="244" t="s">
        <v>3085</v>
      </c>
      <c r="D299" s="375"/>
      <c r="E299" s="278"/>
      <c r="F299" s="279"/>
      <c r="G299" s="245"/>
      <c r="H299" s="208"/>
      <c r="I299" s="208"/>
      <c r="J299" s="385"/>
      <c r="K299" s="208"/>
      <c r="L299" s="301"/>
      <c r="M299" s="301"/>
      <c r="N299" s="301"/>
      <c r="O299" s="301"/>
      <c r="P299" s="301"/>
      <c r="Q299" s="352"/>
      <c r="R299" s="352"/>
      <c r="S299" s="208"/>
      <c r="T299" s="385"/>
      <c r="U299" s="245"/>
      <c r="V299" s="344"/>
      <c r="W299" s="344"/>
      <c r="X299" s="344"/>
      <c r="Y299" s="344"/>
      <c r="Z299" s="344"/>
      <c r="AA299" s="344"/>
      <c r="AB299" s="344"/>
      <c r="AC299" s="344"/>
      <c r="AD299" s="344"/>
      <c r="AE299" s="344"/>
      <c r="AF299" s="345"/>
      <c r="AG299" s="375"/>
      <c r="AH299" s="214"/>
      <c r="AI299" s="609"/>
      <c r="AJ299" s="610"/>
      <c r="AK299" s="1536" t="s">
        <v>161</v>
      </c>
      <c r="AL299" s="364" t="s">
        <v>162</v>
      </c>
      <c r="AM299" s="362" t="s">
        <v>163</v>
      </c>
      <c r="AN299" s="356">
        <v>0.7</v>
      </c>
      <c r="AO299" s="1534"/>
      <c r="AP299" s="365"/>
      <c r="AQ299" s="366"/>
      <c r="AR299" s="358">
        <f>ROUND(ROUND(Q296*$AI$20,0)*AN299,0)-AP298</f>
        <v>353</v>
      </c>
      <c r="AS299" s="268"/>
    </row>
    <row r="300" spans="1:45" ht="14.25">
      <c r="A300" s="243">
        <v>71</v>
      </c>
      <c r="B300" s="351" t="s">
        <v>3086</v>
      </c>
      <c r="C300" s="244" t="s">
        <v>3087</v>
      </c>
      <c r="D300" s="375"/>
      <c r="E300" s="278"/>
      <c r="F300" s="279"/>
      <c r="G300" s="245"/>
      <c r="H300" s="208"/>
      <c r="I300" s="208"/>
      <c r="J300" s="385"/>
      <c r="K300" s="208"/>
      <c r="L300" s="301"/>
      <c r="M300" s="301"/>
      <c r="N300" s="301"/>
      <c r="O300" s="301"/>
      <c r="P300" s="301"/>
      <c r="Q300" s="352"/>
      <c r="R300" s="352"/>
      <c r="S300" s="208"/>
      <c r="T300" s="385"/>
      <c r="U300" s="281"/>
      <c r="V300" s="380"/>
      <c r="W300" s="380"/>
      <c r="X300" s="380"/>
      <c r="Y300" s="380"/>
      <c r="Z300" s="380"/>
      <c r="AA300" s="380"/>
      <c r="AB300" s="380"/>
      <c r="AC300" s="380"/>
      <c r="AD300" s="380"/>
      <c r="AE300" s="380"/>
      <c r="AF300" s="381"/>
      <c r="AG300" s="375"/>
      <c r="AH300" s="214"/>
      <c r="AI300" s="609"/>
      <c r="AJ300" s="610"/>
      <c r="AK300" s="1537"/>
      <c r="AL300" s="353" t="s">
        <v>165</v>
      </c>
      <c r="AM300" s="354" t="s">
        <v>163</v>
      </c>
      <c r="AN300" s="355">
        <v>0.5</v>
      </c>
      <c r="AO300" s="1535"/>
      <c r="AP300" s="367"/>
      <c r="AQ300" s="368"/>
      <c r="AR300" s="358">
        <f>ROUND(ROUND(Q296*$AI$20,0)*AN300,0)-AP298</f>
        <v>251</v>
      </c>
      <c r="AS300" s="268"/>
    </row>
    <row r="301" spans="1:45" ht="14.25">
      <c r="A301" s="229">
        <v>71</v>
      </c>
      <c r="B301" s="337">
        <v>8511</v>
      </c>
      <c r="C301" s="254" t="s">
        <v>3088</v>
      </c>
      <c r="D301" s="375"/>
      <c r="E301" s="278"/>
      <c r="F301" s="279"/>
      <c r="G301" s="245"/>
      <c r="H301" s="208"/>
      <c r="I301" s="208"/>
      <c r="J301" s="388"/>
      <c r="K301" s="301"/>
      <c r="L301" s="301"/>
      <c r="M301" s="301"/>
      <c r="N301" s="301"/>
      <c r="O301" s="301"/>
      <c r="P301" s="301"/>
      <c r="Q301" s="392"/>
      <c r="R301" s="392"/>
      <c r="S301" s="208"/>
      <c r="T301" s="385"/>
      <c r="U301" s="379" t="s">
        <v>172</v>
      </c>
      <c r="V301" s="344"/>
      <c r="W301" s="344"/>
      <c r="X301" s="344"/>
      <c r="Y301" s="344"/>
      <c r="Z301" s="344"/>
      <c r="AA301" s="344"/>
      <c r="AB301" s="344"/>
      <c r="AC301" s="344"/>
      <c r="AD301" s="344"/>
      <c r="AE301" s="344"/>
      <c r="AF301" s="345"/>
      <c r="AG301" s="379"/>
      <c r="AH301" s="344"/>
      <c r="AI301" s="344"/>
      <c r="AJ301" s="345"/>
      <c r="AK301" s="369"/>
      <c r="AL301" s="370"/>
      <c r="AM301" s="372"/>
      <c r="AN301" s="373"/>
      <c r="AO301" s="373"/>
      <c r="AP301" s="373"/>
      <c r="AQ301" s="374"/>
      <c r="AR301" s="342">
        <f>ROUND(ROUND(Q296*AD302,0)*$AI$20,0)</f>
        <v>494</v>
      </c>
      <c r="AS301" s="268"/>
    </row>
    <row r="302" spans="1:45" ht="14.25">
      <c r="A302" s="229">
        <v>71</v>
      </c>
      <c r="B302" s="337">
        <v>8512</v>
      </c>
      <c r="C302" s="254" t="s">
        <v>3089</v>
      </c>
      <c r="D302" s="375"/>
      <c r="E302" s="278"/>
      <c r="F302" s="279"/>
      <c r="G302" s="245"/>
      <c r="H302" s="208"/>
      <c r="I302" s="208"/>
      <c r="J302" s="388"/>
      <c r="K302" s="301"/>
      <c r="L302" s="301"/>
      <c r="M302" s="301"/>
      <c r="N302" s="301"/>
      <c r="O302" s="301"/>
      <c r="P302" s="301"/>
      <c r="Q302" s="392"/>
      <c r="R302" s="392"/>
      <c r="S302" s="208"/>
      <c r="T302" s="385"/>
      <c r="U302" s="379" t="s">
        <v>174</v>
      </c>
      <c r="V302" s="344"/>
      <c r="W302" s="344"/>
      <c r="X302" s="344"/>
      <c r="Y302" s="344"/>
      <c r="Z302" s="344"/>
      <c r="AA302" s="344"/>
      <c r="AB302" s="344"/>
      <c r="AC302" s="214" t="s">
        <v>163</v>
      </c>
      <c r="AD302" s="1541">
        <v>0.96499999999999997</v>
      </c>
      <c r="AE302" s="1541"/>
      <c r="AF302" s="345"/>
      <c r="AG302" s="379"/>
      <c r="AH302" s="344"/>
      <c r="AI302" s="344"/>
      <c r="AJ302" s="345"/>
      <c r="AK302" s="1539" t="s">
        <v>161</v>
      </c>
      <c r="AL302" s="346" t="s">
        <v>162</v>
      </c>
      <c r="AM302" s="347" t="s">
        <v>163</v>
      </c>
      <c r="AN302" s="348">
        <v>0.7</v>
      </c>
      <c r="AO302" s="348"/>
      <c r="AP302" s="348"/>
      <c r="AQ302" s="349"/>
      <c r="AR302" s="350">
        <f>ROUND(ROUND(ROUND(Q296*AD302:AD302,0)*$AI$20,0)*AN302,0)</f>
        <v>346</v>
      </c>
      <c r="AS302" s="268"/>
    </row>
    <row r="303" spans="1:45" ht="14.25">
      <c r="A303" s="243">
        <v>71</v>
      </c>
      <c r="B303" s="351" t="s">
        <v>3090</v>
      </c>
      <c r="C303" s="244" t="s">
        <v>3091</v>
      </c>
      <c r="D303" s="375"/>
      <c r="E303" s="278"/>
      <c r="F303" s="279"/>
      <c r="G303" s="245"/>
      <c r="H303" s="208"/>
      <c r="I303" s="208"/>
      <c r="J303" s="385"/>
      <c r="K303" s="208"/>
      <c r="L303" s="301"/>
      <c r="M303" s="301"/>
      <c r="N303" s="301"/>
      <c r="O303" s="301"/>
      <c r="P303" s="301"/>
      <c r="Q303" s="352"/>
      <c r="R303" s="352"/>
      <c r="S303" s="208"/>
      <c r="T303" s="385"/>
      <c r="U303" s="245"/>
      <c r="V303" s="344"/>
      <c r="W303" s="344"/>
      <c r="X303" s="344"/>
      <c r="Y303" s="344"/>
      <c r="Z303" s="344"/>
      <c r="AA303" s="344"/>
      <c r="AB303" s="344"/>
      <c r="AC303" s="344"/>
      <c r="AD303" s="344"/>
      <c r="AE303" s="344"/>
      <c r="AF303" s="345"/>
      <c r="AG303" s="375"/>
      <c r="AH303" s="214"/>
      <c r="AI303" s="609"/>
      <c r="AJ303" s="610"/>
      <c r="AK303" s="1540"/>
      <c r="AL303" s="353" t="s">
        <v>165</v>
      </c>
      <c r="AM303" s="354" t="s">
        <v>163</v>
      </c>
      <c r="AN303" s="355">
        <v>0.5</v>
      </c>
      <c r="AO303" s="356"/>
      <c r="AP303" s="356"/>
      <c r="AQ303" s="395"/>
      <c r="AR303" s="358">
        <f>ROUND(ROUND(ROUND(Q296*AD302,0)*$AI$20,0)*AN303,0)</f>
        <v>247</v>
      </c>
      <c r="AS303" s="268"/>
    </row>
    <row r="304" spans="1:45" ht="14.25">
      <c r="A304" s="243">
        <v>71</v>
      </c>
      <c r="B304" s="351" t="s">
        <v>3092</v>
      </c>
      <c r="C304" s="244" t="s">
        <v>3093</v>
      </c>
      <c r="D304" s="375"/>
      <c r="E304" s="278"/>
      <c r="F304" s="279"/>
      <c r="G304" s="245"/>
      <c r="H304" s="208"/>
      <c r="I304" s="208"/>
      <c r="J304" s="385"/>
      <c r="K304" s="208"/>
      <c r="L304" s="301"/>
      <c r="M304" s="301"/>
      <c r="N304" s="301"/>
      <c r="O304" s="301"/>
      <c r="P304" s="301"/>
      <c r="Q304" s="352"/>
      <c r="R304" s="352"/>
      <c r="S304" s="208"/>
      <c r="T304" s="385"/>
      <c r="U304" s="245"/>
      <c r="V304" s="344"/>
      <c r="W304" s="344"/>
      <c r="X304" s="344"/>
      <c r="Y304" s="344"/>
      <c r="Z304" s="344"/>
      <c r="AA304" s="344"/>
      <c r="AB304" s="344"/>
      <c r="AC304" s="344"/>
      <c r="AD304" s="344"/>
      <c r="AE304" s="344"/>
      <c r="AF304" s="345"/>
      <c r="AG304" s="375"/>
      <c r="AH304" s="214"/>
      <c r="AI304" s="609"/>
      <c r="AJ304" s="610"/>
      <c r="AK304" s="364"/>
      <c r="AL304" s="396"/>
      <c r="AM304" s="362"/>
      <c r="AN304" s="356"/>
      <c r="AO304" s="1533" t="s">
        <v>167</v>
      </c>
      <c r="AP304" s="362">
        <v>5</v>
      </c>
      <c r="AQ304" s="363" t="s">
        <v>168</v>
      </c>
      <c r="AR304" s="358">
        <f>ROUND(ROUND(Q296*AD302,0)*$AI$20,0)-AP304</f>
        <v>489</v>
      </c>
      <c r="AS304" s="268"/>
    </row>
    <row r="305" spans="1:45" ht="14.25">
      <c r="A305" s="243">
        <v>71</v>
      </c>
      <c r="B305" s="351" t="s">
        <v>3094</v>
      </c>
      <c r="C305" s="244" t="s">
        <v>3095</v>
      </c>
      <c r="D305" s="375"/>
      <c r="E305" s="278"/>
      <c r="F305" s="279"/>
      <c r="G305" s="245"/>
      <c r="H305" s="208"/>
      <c r="I305" s="208"/>
      <c r="J305" s="385"/>
      <c r="K305" s="208"/>
      <c r="L305" s="301"/>
      <c r="M305" s="301"/>
      <c r="N305" s="301"/>
      <c r="O305" s="301"/>
      <c r="P305" s="301"/>
      <c r="Q305" s="352"/>
      <c r="R305" s="352"/>
      <c r="S305" s="208"/>
      <c r="T305" s="385"/>
      <c r="U305" s="245"/>
      <c r="V305" s="344"/>
      <c r="W305" s="344"/>
      <c r="X305" s="344"/>
      <c r="Y305" s="344"/>
      <c r="Z305" s="344"/>
      <c r="AA305" s="344"/>
      <c r="AB305" s="344"/>
      <c r="AC305" s="344"/>
      <c r="AD305" s="344"/>
      <c r="AE305" s="344"/>
      <c r="AF305" s="345"/>
      <c r="AG305" s="375"/>
      <c r="AH305" s="214"/>
      <c r="AI305" s="609"/>
      <c r="AJ305" s="610"/>
      <c r="AK305" s="1536" t="s">
        <v>161</v>
      </c>
      <c r="AL305" s="364" t="s">
        <v>162</v>
      </c>
      <c r="AM305" s="362" t="s">
        <v>163</v>
      </c>
      <c r="AN305" s="356">
        <v>0.7</v>
      </c>
      <c r="AO305" s="1534"/>
      <c r="AP305" s="365"/>
      <c r="AQ305" s="366"/>
      <c r="AR305" s="358">
        <f>ROUND(ROUND(ROUND(Q296*AD302,0)*$AI$20,0)*AN305,0)-AP304</f>
        <v>341</v>
      </c>
      <c r="AS305" s="268"/>
    </row>
    <row r="306" spans="1:45" ht="14.25">
      <c r="A306" s="243">
        <v>71</v>
      </c>
      <c r="B306" s="351" t="s">
        <v>3096</v>
      </c>
      <c r="C306" s="244" t="s">
        <v>3097</v>
      </c>
      <c r="D306" s="394"/>
      <c r="E306" s="282"/>
      <c r="F306" s="283"/>
      <c r="G306" s="281"/>
      <c r="H306" s="216"/>
      <c r="I306" s="216"/>
      <c r="J306" s="226"/>
      <c r="K306" s="216"/>
      <c r="L306" s="304"/>
      <c r="M306" s="304"/>
      <c r="N306" s="304"/>
      <c r="O306" s="304"/>
      <c r="P306" s="304"/>
      <c r="Q306" s="387"/>
      <c r="R306" s="387"/>
      <c r="S306" s="216"/>
      <c r="T306" s="226"/>
      <c r="U306" s="281"/>
      <c r="V306" s="380"/>
      <c r="W306" s="380"/>
      <c r="X306" s="380"/>
      <c r="Y306" s="380"/>
      <c r="Z306" s="380"/>
      <c r="AA306" s="380"/>
      <c r="AB306" s="380"/>
      <c r="AC306" s="380"/>
      <c r="AD306" s="380"/>
      <c r="AE306" s="380"/>
      <c r="AF306" s="381"/>
      <c r="AG306" s="394"/>
      <c r="AH306" s="400"/>
      <c r="AI306" s="615"/>
      <c r="AJ306" s="616"/>
      <c r="AK306" s="1537"/>
      <c r="AL306" s="353" t="s">
        <v>165</v>
      </c>
      <c r="AM306" s="354" t="s">
        <v>163</v>
      </c>
      <c r="AN306" s="355">
        <v>0.5</v>
      </c>
      <c r="AO306" s="1535"/>
      <c r="AP306" s="367"/>
      <c r="AQ306" s="368"/>
      <c r="AR306" s="391">
        <f>ROUND(ROUND(ROUND(Q296*AD302,0)*$AI$20,0)*AN306,0)-AP304</f>
        <v>242</v>
      </c>
      <c r="AS306" s="330"/>
    </row>
  </sheetData>
  <mergeCells count="209">
    <mergeCell ref="Q20:R20"/>
    <mergeCell ref="AI20:AJ20"/>
    <mergeCell ref="AK20:AK21"/>
    <mergeCell ref="AO22:AO24"/>
    <mergeCell ref="AK23:AK24"/>
    <mergeCell ref="AD26:AE26"/>
    <mergeCell ref="AK26:AK27"/>
    <mergeCell ref="D7:F13"/>
    <mergeCell ref="Q8:R8"/>
    <mergeCell ref="AG8:AJ19"/>
    <mergeCell ref="AK8:AK9"/>
    <mergeCell ref="AO10:AO12"/>
    <mergeCell ref="AK11:AK12"/>
    <mergeCell ref="AD14:AE14"/>
    <mergeCell ref="AK14:AK15"/>
    <mergeCell ref="AO16:AO18"/>
    <mergeCell ref="AK17:AK18"/>
    <mergeCell ref="AD38:AE38"/>
    <mergeCell ref="AK38:AK39"/>
    <mergeCell ref="AO40:AO42"/>
    <mergeCell ref="AK41:AK42"/>
    <mergeCell ref="Q44:R44"/>
    <mergeCell ref="AK44:AK45"/>
    <mergeCell ref="AO28:AO30"/>
    <mergeCell ref="AK29:AK30"/>
    <mergeCell ref="Q32:R32"/>
    <mergeCell ref="AK32:AK33"/>
    <mergeCell ref="AO34:AO36"/>
    <mergeCell ref="AK35:AK36"/>
    <mergeCell ref="Q56:R56"/>
    <mergeCell ref="AK56:AK57"/>
    <mergeCell ref="AO58:AO60"/>
    <mergeCell ref="AK59:AK60"/>
    <mergeCell ref="AD62:AE62"/>
    <mergeCell ref="AK62:AK63"/>
    <mergeCell ref="AO46:AO48"/>
    <mergeCell ref="AK47:AK48"/>
    <mergeCell ref="AD50:AE50"/>
    <mergeCell ref="AK50:AK51"/>
    <mergeCell ref="AO52:AO54"/>
    <mergeCell ref="AK53:AK54"/>
    <mergeCell ref="D79:F85"/>
    <mergeCell ref="Q80:R80"/>
    <mergeCell ref="AK80:AK81"/>
    <mergeCell ref="AO82:AO84"/>
    <mergeCell ref="AK83:AK84"/>
    <mergeCell ref="AO64:AO66"/>
    <mergeCell ref="AK65:AK66"/>
    <mergeCell ref="Q68:R68"/>
    <mergeCell ref="AK68:AK69"/>
    <mergeCell ref="AO70:AO72"/>
    <mergeCell ref="AK71:AK72"/>
    <mergeCell ref="AD86:AE86"/>
    <mergeCell ref="AK86:AK87"/>
    <mergeCell ref="AO88:AO90"/>
    <mergeCell ref="AK89:AK90"/>
    <mergeCell ref="Q92:R92"/>
    <mergeCell ref="AK92:AK93"/>
    <mergeCell ref="AD74:AE74"/>
    <mergeCell ref="AK74:AK75"/>
    <mergeCell ref="AO76:AO78"/>
    <mergeCell ref="AK77:AK78"/>
    <mergeCell ref="G103:J109"/>
    <mergeCell ref="Q104:R104"/>
    <mergeCell ref="AK104:AK105"/>
    <mergeCell ref="AO106:AO108"/>
    <mergeCell ref="AK107:AK108"/>
    <mergeCell ref="AD110:AE110"/>
    <mergeCell ref="AK110:AK111"/>
    <mergeCell ref="AO94:AO96"/>
    <mergeCell ref="AK95:AK96"/>
    <mergeCell ref="AD98:AE98"/>
    <mergeCell ref="AK98:AK99"/>
    <mergeCell ref="AO100:AO102"/>
    <mergeCell ref="AK101:AK102"/>
    <mergeCell ref="AD122:AE122"/>
    <mergeCell ref="AK122:AK123"/>
    <mergeCell ref="AO124:AO126"/>
    <mergeCell ref="AK125:AK126"/>
    <mergeCell ref="Q128:R128"/>
    <mergeCell ref="AK128:AK129"/>
    <mergeCell ref="AO112:AO114"/>
    <mergeCell ref="AK113:AK114"/>
    <mergeCell ref="Q116:R116"/>
    <mergeCell ref="AK116:AK117"/>
    <mergeCell ref="AO118:AO120"/>
    <mergeCell ref="AK119:AK120"/>
    <mergeCell ref="Q140:R140"/>
    <mergeCell ref="AK140:AK141"/>
    <mergeCell ref="AO142:AO144"/>
    <mergeCell ref="AK143:AK144"/>
    <mergeCell ref="AD146:AE146"/>
    <mergeCell ref="AK146:AK147"/>
    <mergeCell ref="AO130:AO132"/>
    <mergeCell ref="AK131:AK132"/>
    <mergeCell ref="AD134:AE134"/>
    <mergeCell ref="AK134:AK135"/>
    <mergeCell ref="AO136:AO138"/>
    <mergeCell ref="AK137:AK138"/>
    <mergeCell ref="G163:J169"/>
    <mergeCell ref="Q164:R164"/>
    <mergeCell ref="AK164:AK165"/>
    <mergeCell ref="AO165:AO168"/>
    <mergeCell ref="AK167:AK168"/>
    <mergeCell ref="AO148:AO150"/>
    <mergeCell ref="AK149:AK150"/>
    <mergeCell ref="Q152:R152"/>
    <mergeCell ref="AK152:AK153"/>
    <mergeCell ref="AO154:AO156"/>
    <mergeCell ref="AK155:AK156"/>
    <mergeCell ref="AD170:AE170"/>
    <mergeCell ref="AK170:AK171"/>
    <mergeCell ref="AO172:AO174"/>
    <mergeCell ref="AK173:AK174"/>
    <mergeCell ref="Q176:R176"/>
    <mergeCell ref="AK176:AK177"/>
    <mergeCell ref="AD158:AE158"/>
    <mergeCell ref="AK158:AK159"/>
    <mergeCell ref="AO160:AO162"/>
    <mergeCell ref="AK161:AK162"/>
    <mergeCell ref="Q188:R188"/>
    <mergeCell ref="AK188:AK189"/>
    <mergeCell ref="AO190:AO192"/>
    <mergeCell ref="AK191:AK192"/>
    <mergeCell ref="AD194:AE194"/>
    <mergeCell ref="AK194:AK195"/>
    <mergeCell ref="AO178:AO180"/>
    <mergeCell ref="AK179:AK180"/>
    <mergeCell ref="AD182:AE182"/>
    <mergeCell ref="AK182:AK183"/>
    <mergeCell ref="AO184:AO186"/>
    <mergeCell ref="AK185:AK186"/>
    <mergeCell ref="AD206:AE206"/>
    <mergeCell ref="AK206:AK207"/>
    <mergeCell ref="AO208:AO210"/>
    <mergeCell ref="AK209:AK210"/>
    <mergeCell ref="Q212:R212"/>
    <mergeCell ref="AK212:AK213"/>
    <mergeCell ref="AO196:AO198"/>
    <mergeCell ref="AK197:AK198"/>
    <mergeCell ref="G199:J205"/>
    <mergeCell ref="Q200:R200"/>
    <mergeCell ref="AK200:AK201"/>
    <mergeCell ref="AO202:AO204"/>
    <mergeCell ref="AK203:AK204"/>
    <mergeCell ref="Q224:R224"/>
    <mergeCell ref="AK224:AK225"/>
    <mergeCell ref="AO226:AO228"/>
    <mergeCell ref="AK227:AK228"/>
    <mergeCell ref="AD230:AE230"/>
    <mergeCell ref="AK230:AK231"/>
    <mergeCell ref="AO214:AO216"/>
    <mergeCell ref="AK215:AK216"/>
    <mergeCell ref="AD218:AE218"/>
    <mergeCell ref="AK218:AK219"/>
    <mergeCell ref="AO220:AO222"/>
    <mergeCell ref="AK221:AK222"/>
    <mergeCell ref="AD242:AE242"/>
    <mergeCell ref="AK242:AK243"/>
    <mergeCell ref="AO244:AO246"/>
    <mergeCell ref="AK245:AK246"/>
    <mergeCell ref="Q248:R248"/>
    <mergeCell ref="AK248:AK249"/>
    <mergeCell ref="AO232:AO234"/>
    <mergeCell ref="AK233:AK234"/>
    <mergeCell ref="G235:J241"/>
    <mergeCell ref="Q236:R236"/>
    <mergeCell ref="AK236:AK237"/>
    <mergeCell ref="AO238:AO240"/>
    <mergeCell ref="AK239:AK240"/>
    <mergeCell ref="Q260:R260"/>
    <mergeCell ref="AK260:AK261"/>
    <mergeCell ref="AO262:AO264"/>
    <mergeCell ref="AK263:AK264"/>
    <mergeCell ref="AD266:AE266"/>
    <mergeCell ref="AK266:AK267"/>
    <mergeCell ref="AO250:AO252"/>
    <mergeCell ref="AK251:AK252"/>
    <mergeCell ref="AD254:AE254"/>
    <mergeCell ref="AK254:AK255"/>
    <mergeCell ref="AO256:AO258"/>
    <mergeCell ref="AK257:AK258"/>
    <mergeCell ref="AD278:AE278"/>
    <mergeCell ref="AK278:AK279"/>
    <mergeCell ref="AO280:AO282"/>
    <mergeCell ref="AK281:AK282"/>
    <mergeCell ref="Q284:R284"/>
    <mergeCell ref="AK284:AK285"/>
    <mergeCell ref="AO268:AO270"/>
    <mergeCell ref="AK269:AK270"/>
    <mergeCell ref="G271:J277"/>
    <mergeCell ref="Q272:R272"/>
    <mergeCell ref="AK272:AK273"/>
    <mergeCell ref="AO274:AO276"/>
    <mergeCell ref="AK275:AK276"/>
    <mergeCell ref="AO304:AO306"/>
    <mergeCell ref="AK305:AK306"/>
    <mergeCell ref="Q296:R296"/>
    <mergeCell ref="AK296:AK297"/>
    <mergeCell ref="AO298:AO300"/>
    <mergeCell ref="AK299:AK300"/>
    <mergeCell ref="AD302:AE302"/>
    <mergeCell ref="AK302:AK303"/>
    <mergeCell ref="AO286:AO288"/>
    <mergeCell ref="AK287:AK288"/>
    <mergeCell ref="AD290:AE290"/>
    <mergeCell ref="AK290:AK291"/>
    <mergeCell ref="AO292:AO294"/>
    <mergeCell ref="AK293:AK294"/>
  </mergeCells>
  <phoneticPr fontId="1"/>
  <printOptions horizontalCentered="1"/>
  <pageMargins left="0.59055118110236227" right="0.59055118110236227" top="0.62992125984251968" bottom="0.39370078740157483" header="0.51181102362204722" footer="0.31496062992125984"/>
  <pageSetup paperSize="9" scale="46" orientation="portrait" r:id="rId1"/>
  <headerFooter>
    <oddHeader>&amp;R&amp;9福祉型障害児入所施設</oddHeader>
    <oddFooter>&amp;C&amp;14&amp;P</oddFooter>
  </headerFooter>
  <rowBreaks count="2" manualBreakCount="2">
    <brk id="114" max="44" man="1"/>
    <brk id="234" max="44"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sheetPr>
  <dimension ref="A1:AT198"/>
  <sheetViews>
    <sheetView view="pageBreakPreview" zoomScaleNormal="100" zoomScaleSheetLayoutView="100" workbookViewId="0"/>
  </sheetViews>
  <sheetFormatPr defaultColWidth="9" defaultRowHeight="13.5"/>
  <cols>
    <col min="1" max="1" width="4.625" style="300" customWidth="1"/>
    <col min="2" max="2" width="6.625" style="300" customWidth="1"/>
    <col min="3" max="3" width="30.625" style="207" customWidth="1"/>
    <col min="4" max="7" width="2.375" style="300" customWidth="1"/>
    <col min="8" max="18" width="2.375" style="207" customWidth="1"/>
    <col min="19" max="22" width="2.375" style="300" customWidth="1"/>
    <col min="23" max="36" width="2.375" style="331" customWidth="1"/>
    <col min="37" max="37" width="14.625" style="331" customWidth="1"/>
    <col min="38" max="38" width="25.375" style="331" bestFit="1" customWidth="1"/>
    <col min="39" max="39" width="2.625" style="331" customWidth="1"/>
    <col min="40" max="40" width="4.125" style="300" bestFit="1" customWidth="1"/>
    <col min="41" max="41" width="8.625" style="300" customWidth="1"/>
    <col min="42" max="42" width="2.25" style="300" bestFit="1" customWidth="1"/>
    <col min="43" max="43" width="4.75" style="300" bestFit="1" customWidth="1"/>
    <col min="44" max="44" width="7.625" style="300" customWidth="1"/>
    <col min="45" max="45" width="8.625" style="300" customWidth="1"/>
    <col min="46" max="46" width="2.75" style="300" customWidth="1"/>
    <col min="47" max="16384" width="9" style="300"/>
  </cols>
  <sheetData>
    <row r="1" spans="1:46" ht="17.25">
      <c r="A1" s="205"/>
    </row>
    <row r="2" spans="1:46" ht="17.25">
      <c r="A2" s="205"/>
    </row>
    <row r="3" spans="1:46" ht="17.25">
      <c r="A3" s="205"/>
    </row>
    <row r="4" spans="1:46" ht="17.25">
      <c r="A4" s="205"/>
      <c r="B4" s="332"/>
    </row>
    <row r="5" spans="1:46">
      <c r="A5" s="220" t="s">
        <v>92</v>
      </c>
      <c r="B5" s="307"/>
      <c r="C5" s="222" t="s">
        <v>2</v>
      </c>
      <c r="D5" s="333"/>
      <c r="E5" s="334"/>
      <c r="F5" s="334"/>
      <c r="G5" s="334"/>
      <c r="H5" s="232"/>
      <c r="I5" s="232"/>
      <c r="J5" s="232"/>
      <c r="K5" s="232"/>
      <c r="L5" s="232"/>
      <c r="M5" s="232"/>
      <c r="N5" s="232"/>
      <c r="O5" s="232"/>
      <c r="P5" s="232"/>
      <c r="Q5" s="232"/>
      <c r="R5" s="232"/>
      <c r="S5" s="334"/>
      <c r="T5" s="334"/>
      <c r="U5" s="334"/>
      <c r="V5" s="335"/>
      <c r="W5" s="334"/>
      <c r="X5" s="334"/>
      <c r="Y5" s="334"/>
      <c r="Z5" s="334"/>
      <c r="AA5" s="334"/>
      <c r="AB5" s="334"/>
      <c r="AC5" s="334"/>
      <c r="AD5" s="334" t="s">
        <v>112</v>
      </c>
      <c r="AE5" s="336"/>
      <c r="AF5" s="336"/>
      <c r="AG5" s="336"/>
      <c r="AH5" s="336"/>
      <c r="AI5" s="336"/>
      <c r="AJ5" s="336"/>
      <c r="AK5" s="336"/>
      <c r="AL5" s="336"/>
      <c r="AM5" s="336"/>
      <c r="AN5" s="334"/>
      <c r="AO5" s="334"/>
      <c r="AP5" s="334"/>
      <c r="AQ5" s="334"/>
      <c r="AR5" s="223" t="s">
        <v>4</v>
      </c>
      <c r="AS5" s="223" t="s">
        <v>5</v>
      </c>
      <c r="AT5" s="301"/>
    </row>
    <row r="6" spans="1:46">
      <c r="A6" s="224" t="s">
        <v>6</v>
      </c>
      <c r="B6" s="225" t="s">
        <v>7</v>
      </c>
      <c r="C6" s="226"/>
      <c r="D6" s="308"/>
      <c r="E6" s="304"/>
      <c r="F6" s="304"/>
      <c r="G6" s="304"/>
      <c r="H6" s="216"/>
      <c r="I6" s="216"/>
      <c r="J6" s="216"/>
      <c r="K6" s="216"/>
      <c r="L6" s="216"/>
      <c r="M6" s="216"/>
      <c r="N6" s="216"/>
      <c r="O6" s="216"/>
      <c r="P6" s="216"/>
      <c r="Q6" s="216"/>
      <c r="R6" s="216"/>
      <c r="S6" s="304"/>
      <c r="T6" s="304"/>
      <c r="U6" s="304"/>
      <c r="V6" s="304"/>
      <c r="W6" s="305"/>
      <c r="X6" s="305"/>
      <c r="Y6" s="305"/>
      <c r="Z6" s="305"/>
      <c r="AA6" s="305"/>
      <c r="AB6" s="305"/>
      <c r="AC6" s="305"/>
      <c r="AD6" s="305"/>
      <c r="AE6" s="305"/>
      <c r="AF6" s="305"/>
      <c r="AG6" s="305"/>
      <c r="AH6" s="305"/>
      <c r="AI6" s="305"/>
      <c r="AJ6" s="305"/>
      <c r="AK6" s="305"/>
      <c r="AL6" s="305"/>
      <c r="AM6" s="305"/>
      <c r="AN6" s="304"/>
      <c r="AO6" s="304"/>
      <c r="AP6" s="304"/>
      <c r="AQ6" s="304"/>
      <c r="AR6" s="228" t="s">
        <v>8</v>
      </c>
      <c r="AS6" s="228" t="s">
        <v>9</v>
      </c>
      <c r="AT6" s="301"/>
    </row>
    <row r="7" spans="1:46" ht="14.25">
      <c r="A7" s="229">
        <v>71</v>
      </c>
      <c r="B7" s="337">
        <v>8521</v>
      </c>
      <c r="C7" s="254" t="s">
        <v>3098</v>
      </c>
      <c r="D7" s="1542" t="s">
        <v>573</v>
      </c>
      <c r="E7" s="1543"/>
      <c r="F7" s="1544"/>
      <c r="G7" s="1542" t="s">
        <v>810</v>
      </c>
      <c r="H7" s="1543"/>
      <c r="I7" s="1543"/>
      <c r="J7" s="1544"/>
      <c r="K7" s="232" t="s">
        <v>811</v>
      </c>
      <c r="L7" s="334"/>
      <c r="M7" s="334"/>
      <c r="N7" s="334"/>
      <c r="O7" s="334"/>
      <c r="P7" s="334"/>
      <c r="Q7" s="334"/>
      <c r="R7" s="334"/>
      <c r="S7" s="232"/>
      <c r="T7" s="314"/>
      <c r="U7" s="231"/>
      <c r="V7" s="338"/>
      <c r="W7" s="338"/>
      <c r="X7" s="338"/>
      <c r="Y7" s="338"/>
      <c r="Z7" s="338"/>
      <c r="AA7" s="338"/>
      <c r="AB7" s="338"/>
      <c r="AC7" s="338"/>
      <c r="AD7" s="338"/>
      <c r="AE7" s="338"/>
      <c r="AF7" s="339"/>
      <c r="AG7" s="611"/>
      <c r="AH7" s="392"/>
      <c r="AI7" s="392"/>
      <c r="AJ7" s="393"/>
      <c r="AK7" s="340"/>
      <c r="AL7" s="338"/>
      <c r="AM7" s="334"/>
      <c r="AN7" s="334"/>
      <c r="AO7" s="334"/>
      <c r="AP7" s="334"/>
      <c r="AQ7" s="341"/>
      <c r="AR7" s="342">
        <f>ROUND(Q8*$AI$20,0)</f>
        <v>451</v>
      </c>
      <c r="AS7" s="268" t="s">
        <v>159</v>
      </c>
    </row>
    <row r="8" spans="1:46" ht="14.25">
      <c r="A8" s="229">
        <v>71</v>
      </c>
      <c r="B8" s="337">
        <v>8522</v>
      </c>
      <c r="C8" s="254" t="s">
        <v>3099</v>
      </c>
      <c r="D8" s="1545"/>
      <c r="E8" s="1546"/>
      <c r="F8" s="1547"/>
      <c r="G8" s="1545"/>
      <c r="H8" s="1546"/>
      <c r="I8" s="1546"/>
      <c r="J8" s="1547"/>
      <c r="K8" s="343"/>
      <c r="L8" s="301"/>
      <c r="M8" s="301"/>
      <c r="N8" s="301"/>
      <c r="O8" s="301"/>
      <c r="P8" s="301"/>
      <c r="Q8" s="1548">
        <f>'26障害児入所施設(基本３) '!$Q$8</f>
        <v>644</v>
      </c>
      <c r="R8" s="1548"/>
      <c r="S8" s="208" t="s">
        <v>18</v>
      </c>
      <c r="T8" s="385"/>
      <c r="U8" s="245"/>
      <c r="V8" s="344"/>
      <c r="W8" s="344"/>
      <c r="X8" s="344"/>
      <c r="Y8" s="344"/>
      <c r="Z8" s="344"/>
      <c r="AA8" s="344"/>
      <c r="AB8" s="344"/>
      <c r="AC8" s="344"/>
      <c r="AD8" s="344"/>
      <c r="AE8" s="344"/>
      <c r="AF8" s="345"/>
      <c r="AG8" s="1545" t="s">
        <v>2098</v>
      </c>
      <c r="AH8" s="1546"/>
      <c r="AI8" s="1546"/>
      <c r="AJ8" s="1547"/>
      <c r="AK8" s="1539" t="s">
        <v>161</v>
      </c>
      <c r="AL8" s="346" t="s">
        <v>162</v>
      </c>
      <c r="AM8" s="347" t="s">
        <v>163</v>
      </c>
      <c r="AN8" s="348">
        <v>0.7</v>
      </c>
      <c r="AO8" s="348"/>
      <c r="AP8" s="348"/>
      <c r="AQ8" s="349"/>
      <c r="AR8" s="350">
        <f>ROUND(ROUND(Q8*$AI$20,0)*AN8,0)</f>
        <v>316</v>
      </c>
      <c r="AS8" s="268"/>
    </row>
    <row r="9" spans="1:46" ht="14.25">
      <c r="A9" s="243">
        <v>71</v>
      </c>
      <c r="B9" s="351" t="s">
        <v>3100</v>
      </c>
      <c r="C9" s="244" t="s">
        <v>3101</v>
      </c>
      <c r="D9" s="1545"/>
      <c r="E9" s="1546"/>
      <c r="F9" s="1547"/>
      <c r="G9" s="1545"/>
      <c r="H9" s="1546"/>
      <c r="I9" s="1546"/>
      <c r="J9" s="1547"/>
      <c r="K9" s="343"/>
      <c r="L9" s="301"/>
      <c r="M9" s="301"/>
      <c r="N9" s="301"/>
      <c r="O9" s="301"/>
      <c r="P9" s="301"/>
      <c r="Q9" s="392"/>
      <c r="R9" s="392"/>
      <c r="S9" s="208"/>
      <c r="T9" s="385"/>
      <c r="U9" s="245"/>
      <c r="V9" s="344"/>
      <c r="W9" s="344"/>
      <c r="X9" s="344"/>
      <c r="Y9" s="344"/>
      <c r="Z9" s="344"/>
      <c r="AA9" s="344"/>
      <c r="AB9" s="344"/>
      <c r="AC9" s="344"/>
      <c r="AD9" s="344"/>
      <c r="AE9" s="344"/>
      <c r="AF9" s="345"/>
      <c r="AG9" s="1545"/>
      <c r="AH9" s="1546"/>
      <c r="AI9" s="1546"/>
      <c r="AJ9" s="1547"/>
      <c r="AK9" s="1540"/>
      <c r="AL9" s="353" t="s">
        <v>165</v>
      </c>
      <c r="AM9" s="354" t="s">
        <v>163</v>
      </c>
      <c r="AN9" s="355">
        <v>0.5</v>
      </c>
      <c r="AO9" s="356"/>
      <c r="AP9" s="356"/>
      <c r="AQ9" s="395"/>
      <c r="AR9" s="358">
        <f>ROUND(ROUND(Q8*$AI$20,0)*AN9,0)</f>
        <v>226</v>
      </c>
      <c r="AS9" s="268"/>
    </row>
    <row r="10" spans="1:46" ht="14.25">
      <c r="A10" s="243">
        <v>71</v>
      </c>
      <c r="B10" s="351" t="s">
        <v>3102</v>
      </c>
      <c r="C10" s="244" t="s">
        <v>3103</v>
      </c>
      <c r="D10" s="1545"/>
      <c r="E10" s="1546"/>
      <c r="F10" s="1547"/>
      <c r="G10" s="1545"/>
      <c r="H10" s="1546"/>
      <c r="I10" s="1546"/>
      <c r="J10" s="1547"/>
      <c r="K10" s="343"/>
      <c r="L10" s="301"/>
      <c r="M10" s="301"/>
      <c r="N10" s="301"/>
      <c r="O10" s="301"/>
      <c r="P10" s="301"/>
      <c r="Q10" s="392"/>
      <c r="R10" s="392"/>
      <c r="S10" s="208"/>
      <c r="T10" s="385"/>
      <c r="U10" s="245"/>
      <c r="V10" s="344"/>
      <c r="W10" s="344"/>
      <c r="X10" s="344"/>
      <c r="Y10" s="344"/>
      <c r="Z10" s="344"/>
      <c r="AA10" s="344"/>
      <c r="AB10" s="344"/>
      <c r="AC10" s="344"/>
      <c r="AD10" s="344"/>
      <c r="AE10" s="344"/>
      <c r="AF10" s="345"/>
      <c r="AG10" s="1545"/>
      <c r="AH10" s="1546"/>
      <c r="AI10" s="1546"/>
      <c r="AJ10" s="1547"/>
      <c r="AK10" s="364"/>
      <c r="AL10" s="396"/>
      <c r="AM10" s="362"/>
      <c r="AN10" s="356"/>
      <c r="AO10" s="1549" t="s">
        <v>167</v>
      </c>
      <c r="AP10" s="362">
        <v>5</v>
      </c>
      <c r="AQ10" s="363" t="s">
        <v>168</v>
      </c>
      <c r="AR10" s="358">
        <f>ROUND(Q8*$AI$20,0)-AP10</f>
        <v>446</v>
      </c>
      <c r="AS10" s="268"/>
    </row>
    <row r="11" spans="1:46" ht="14.25">
      <c r="A11" s="243">
        <v>71</v>
      </c>
      <c r="B11" s="351" t="s">
        <v>3104</v>
      </c>
      <c r="C11" s="244" t="s">
        <v>3105</v>
      </c>
      <c r="D11" s="1545"/>
      <c r="E11" s="1546"/>
      <c r="F11" s="1547"/>
      <c r="G11" s="1545"/>
      <c r="H11" s="1546"/>
      <c r="I11" s="1546"/>
      <c r="J11" s="1547"/>
      <c r="K11" s="343"/>
      <c r="L11" s="301"/>
      <c r="M11" s="301"/>
      <c r="N11" s="301"/>
      <c r="O11" s="301"/>
      <c r="P11" s="301"/>
      <c r="Q11" s="392"/>
      <c r="R11" s="392"/>
      <c r="S11" s="208"/>
      <c r="T11" s="385"/>
      <c r="U11" s="245"/>
      <c r="V11" s="344"/>
      <c r="W11" s="344"/>
      <c r="X11" s="344"/>
      <c r="Y11" s="344"/>
      <c r="Z11" s="344"/>
      <c r="AA11" s="344"/>
      <c r="AB11" s="344"/>
      <c r="AC11" s="344"/>
      <c r="AD11" s="344"/>
      <c r="AE11" s="344"/>
      <c r="AF11" s="345"/>
      <c r="AG11" s="1545"/>
      <c r="AH11" s="1546"/>
      <c r="AI11" s="1546"/>
      <c r="AJ11" s="1547"/>
      <c r="AK11" s="1536" t="s">
        <v>161</v>
      </c>
      <c r="AL11" s="364" t="s">
        <v>162</v>
      </c>
      <c r="AM11" s="362" t="s">
        <v>163</v>
      </c>
      <c r="AN11" s="356">
        <v>0.7</v>
      </c>
      <c r="AO11" s="1550"/>
      <c r="AP11" s="365"/>
      <c r="AQ11" s="366"/>
      <c r="AR11" s="358">
        <f>ROUND(ROUND(Q8*$AI$20,0)*AN11,0)-AP10</f>
        <v>311</v>
      </c>
      <c r="AS11" s="268"/>
    </row>
    <row r="12" spans="1:46" ht="14.25">
      <c r="A12" s="243">
        <v>71</v>
      </c>
      <c r="B12" s="351" t="s">
        <v>3106</v>
      </c>
      <c r="C12" s="244" t="s">
        <v>3107</v>
      </c>
      <c r="D12" s="1545"/>
      <c r="E12" s="1546"/>
      <c r="F12" s="1547"/>
      <c r="G12" s="1545"/>
      <c r="H12" s="1546"/>
      <c r="I12" s="1546"/>
      <c r="J12" s="1547"/>
      <c r="K12" s="343"/>
      <c r="L12" s="301"/>
      <c r="M12" s="301"/>
      <c r="N12" s="301"/>
      <c r="O12" s="301"/>
      <c r="P12" s="301"/>
      <c r="Q12" s="392"/>
      <c r="R12" s="392"/>
      <c r="S12" s="208"/>
      <c r="T12" s="385"/>
      <c r="U12" s="245"/>
      <c r="V12" s="344"/>
      <c r="W12" s="344"/>
      <c r="X12" s="344"/>
      <c r="Y12" s="344"/>
      <c r="Z12" s="344"/>
      <c r="AA12" s="344"/>
      <c r="AB12" s="344"/>
      <c r="AC12" s="344"/>
      <c r="AD12" s="344"/>
      <c r="AE12" s="344"/>
      <c r="AF12" s="345"/>
      <c r="AG12" s="1545"/>
      <c r="AH12" s="1546"/>
      <c r="AI12" s="1546"/>
      <c r="AJ12" s="1547"/>
      <c r="AK12" s="1537"/>
      <c r="AL12" s="353" t="s">
        <v>165</v>
      </c>
      <c r="AM12" s="354" t="s">
        <v>163</v>
      </c>
      <c r="AN12" s="355">
        <v>0.5</v>
      </c>
      <c r="AO12" s="1551"/>
      <c r="AP12" s="367"/>
      <c r="AQ12" s="368"/>
      <c r="AR12" s="358">
        <f>ROUND(ROUND(Q8*$AI$20,0)*AN12,0)-AP10</f>
        <v>221</v>
      </c>
      <c r="AS12" s="268"/>
    </row>
    <row r="13" spans="1:46" ht="14.25" customHeight="1">
      <c r="A13" s="229">
        <v>71</v>
      </c>
      <c r="B13" s="337">
        <v>8523</v>
      </c>
      <c r="C13" s="254" t="s">
        <v>3108</v>
      </c>
      <c r="D13" s="1545"/>
      <c r="E13" s="1546"/>
      <c r="F13" s="1547"/>
      <c r="G13" s="1545"/>
      <c r="H13" s="1546"/>
      <c r="I13" s="1546"/>
      <c r="J13" s="1547"/>
      <c r="K13" s="245"/>
      <c r="L13" s="208"/>
      <c r="M13" s="208"/>
      <c r="N13" s="208"/>
      <c r="O13" s="208"/>
      <c r="P13" s="208"/>
      <c r="Q13" s="301"/>
      <c r="R13" s="301"/>
      <c r="S13" s="301"/>
      <c r="T13" s="385"/>
      <c r="U13" s="369" t="s">
        <v>172</v>
      </c>
      <c r="V13" s="370"/>
      <c r="W13" s="370"/>
      <c r="X13" s="370"/>
      <c r="Y13" s="370"/>
      <c r="Z13" s="370"/>
      <c r="AA13" s="370"/>
      <c r="AB13" s="370"/>
      <c r="AC13" s="370"/>
      <c r="AD13" s="370"/>
      <c r="AE13" s="370"/>
      <c r="AF13" s="371"/>
      <c r="AG13" s="1545"/>
      <c r="AH13" s="1546"/>
      <c r="AI13" s="1546"/>
      <c r="AJ13" s="1547"/>
      <c r="AK13" s="340"/>
      <c r="AL13" s="338"/>
      <c r="AM13" s="334"/>
      <c r="AN13" s="383"/>
      <c r="AO13" s="383"/>
      <c r="AP13" s="383"/>
      <c r="AQ13" s="384"/>
      <c r="AR13" s="342">
        <f>ROUND(ROUND(Q8*AD14,0)*$AI$20,0)</f>
        <v>435</v>
      </c>
      <c r="AS13" s="268"/>
    </row>
    <row r="14" spans="1:46" ht="14.25">
      <c r="A14" s="229">
        <v>71</v>
      </c>
      <c r="B14" s="337">
        <v>8524</v>
      </c>
      <c r="C14" s="254" t="s">
        <v>3109</v>
      </c>
      <c r="D14" s="375"/>
      <c r="E14" s="278"/>
      <c r="F14" s="279"/>
      <c r="G14" s="245"/>
      <c r="H14" s="208"/>
      <c r="I14" s="208"/>
      <c r="J14" s="385"/>
      <c r="K14" s="343"/>
      <c r="L14" s="301"/>
      <c r="M14" s="301"/>
      <c r="N14" s="301"/>
      <c r="O14" s="301"/>
      <c r="P14" s="208"/>
      <c r="Q14" s="301"/>
      <c r="R14" s="301"/>
      <c r="S14" s="301"/>
      <c r="T14" s="385"/>
      <c r="U14" s="379" t="s">
        <v>174</v>
      </c>
      <c r="V14" s="344"/>
      <c r="W14" s="344"/>
      <c r="X14" s="344"/>
      <c r="Y14" s="344"/>
      <c r="Z14" s="344"/>
      <c r="AA14" s="344"/>
      <c r="AB14" s="344"/>
      <c r="AC14" s="214" t="s">
        <v>163</v>
      </c>
      <c r="AD14" s="1541">
        <v>0.96499999999999997</v>
      </c>
      <c r="AE14" s="1541"/>
      <c r="AF14" s="345"/>
      <c r="AG14" s="1545"/>
      <c r="AH14" s="1546"/>
      <c r="AI14" s="1546"/>
      <c r="AJ14" s="1547"/>
      <c r="AK14" s="1539" t="s">
        <v>161</v>
      </c>
      <c r="AL14" s="346" t="s">
        <v>162</v>
      </c>
      <c r="AM14" s="347" t="s">
        <v>163</v>
      </c>
      <c r="AN14" s="348">
        <v>0.7</v>
      </c>
      <c r="AO14" s="348"/>
      <c r="AP14" s="348"/>
      <c r="AQ14" s="349"/>
      <c r="AR14" s="350">
        <f>ROUND(ROUND(ROUND(Q8*AD14:AD14,0)*$AI$20,0)*AN14,0)</f>
        <v>305</v>
      </c>
      <c r="AS14" s="268"/>
    </row>
    <row r="15" spans="1:46" ht="14.25">
      <c r="A15" s="243">
        <v>71</v>
      </c>
      <c r="B15" s="351" t="s">
        <v>3110</v>
      </c>
      <c r="C15" s="244" t="s">
        <v>3111</v>
      </c>
      <c r="D15" s="375"/>
      <c r="E15" s="278"/>
      <c r="F15" s="279"/>
      <c r="G15" s="245"/>
      <c r="H15" s="208"/>
      <c r="I15" s="208"/>
      <c r="J15" s="385"/>
      <c r="K15" s="343"/>
      <c r="L15" s="301"/>
      <c r="M15" s="301"/>
      <c r="N15" s="301"/>
      <c r="O15" s="301"/>
      <c r="P15" s="301"/>
      <c r="Q15" s="392"/>
      <c r="R15" s="392"/>
      <c r="S15" s="208"/>
      <c r="T15" s="385"/>
      <c r="U15" s="245"/>
      <c r="V15" s="344"/>
      <c r="W15" s="344"/>
      <c r="X15" s="344"/>
      <c r="Y15" s="344"/>
      <c r="Z15" s="344"/>
      <c r="AA15" s="344"/>
      <c r="AB15" s="344"/>
      <c r="AC15" s="344"/>
      <c r="AD15" s="344"/>
      <c r="AE15" s="344"/>
      <c r="AF15" s="345"/>
      <c r="AG15" s="1545"/>
      <c r="AH15" s="1546"/>
      <c r="AI15" s="1546"/>
      <c r="AJ15" s="1547"/>
      <c r="AK15" s="1540"/>
      <c r="AL15" s="353" t="s">
        <v>237</v>
      </c>
      <c r="AM15" s="354" t="s">
        <v>30</v>
      </c>
      <c r="AN15" s="355">
        <v>0.5</v>
      </c>
      <c r="AO15" s="356"/>
      <c r="AP15" s="356"/>
      <c r="AQ15" s="395"/>
      <c r="AR15" s="358">
        <f>ROUND(ROUND(ROUND(Q8*AD14,0)*$AI$20,0)*AN15,0)</f>
        <v>218</v>
      </c>
      <c r="AS15" s="268"/>
    </row>
    <row r="16" spans="1:46" ht="14.25">
      <c r="A16" s="243">
        <v>71</v>
      </c>
      <c r="B16" s="351" t="s">
        <v>3112</v>
      </c>
      <c r="C16" s="244" t="s">
        <v>3113</v>
      </c>
      <c r="D16" s="375"/>
      <c r="E16" s="278"/>
      <c r="F16" s="279"/>
      <c r="G16" s="245"/>
      <c r="H16" s="208"/>
      <c r="I16" s="208"/>
      <c r="J16" s="385"/>
      <c r="K16" s="343"/>
      <c r="L16" s="301"/>
      <c r="M16" s="301"/>
      <c r="N16" s="301"/>
      <c r="O16" s="301"/>
      <c r="P16" s="301"/>
      <c r="Q16" s="392"/>
      <c r="R16" s="392"/>
      <c r="S16" s="208"/>
      <c r="T16" s="385"/>
      <c r="U16" s="245"/>
      <c r="V16" s="344"/>
      <c r="W16" s="344"/>
      <c r="X16" s="344"/>
      <c r="Y16" s="344"/>
      <c r="Z16" s="344"/>
      <c r="AA16" s="344"/>
      <c r="AB16" s="344"/>
      <c r="AC16" s="344"/>
      <c r="AD16" s="344"/>
      <c r="AE16" s="344"/>
      <c r="AF16" s="345"/>
      <c r="AG16" s="1545"/>
      <c r="AH16" s="1546"/>
      <c r="AI16" s="1546"/>
      <c r="AJ16" s="1547"/>
      <c r="AK16" s="364"/>
      <c r="AL16" s="396"/>
      <c r="AM16" s="362"/>
      <c r="AN16" s="356"/>
      <c r="AO16" s="1549" t="s">
        <v>167</v>
      </c>
      <c r="AP16" s="362">
        <v>5</v>
      </c>
      <c r="AQ16" s="363" t="s">
        <v>168</v>
      </c>
      <c r="AR16" s="358">
        <f>ROUND(ROUND(Q8*AD14,0)*$AI$20,0)-AP16</f>
        <v>430</v>
      </c>
      <c r="AS16" s="268"/>
    </row>
    <row r="17" spans="1:45" ht="14.25">
      <c r="A17" s="243">
        <v>71</v>
      </c>
      <c r="B17" s="351" t="s">
        <v>3114</v>
      </c>
      <c r="C17" s="244" t="s">
        <v>3115</v>
      </c>
      <c r="D17" s="375"/>
      <c r="E17" s="278"/>
      <c r="F17" s="279"/>
      <c r="G17" s="245"/>
      <c r="H17" s="208"/>
      <c r="I17" s="208"/>
      <c r="J17" s="385"/>
      <c r="K17" s="343"/>
      <c r="L17" s="301"/>
      <c r="M17" s="301"/>
      <c r="N17" s="301"/>
      <c r="O17" s="301"/>
      <c r="P17" s="301"/>
      <c r="Q17" s="392"/>
      <c r="R17" s="392"/>
      <c r="S17" s="208"/>
      <c r="T17" s="385"/>
      <c r="U17" s="245"/>
      <c r="V17" s="344"/>
      <c r="W17" s="344"/>
      <c r="X17" s="344"/>
      <c r="Y17" s="344"/>
      <c r="Z17" s="344"/>
      <c r="AA17" s="344"/>
      <c r="AB17" s="344"/>
      <c r="AC17" s="344"/>
      <c r="AD17" s="344"/>
      <c r="AE17" s="344"/>
      <c r="AF17" s="345"/>
      <c r="AG17" s="1545"/>
      <c r="AH17" s="1546"/>
      <c r="AI17" s="1546"/>
      <c r="AJ17" s="1547"/>
      <c r="AK17" s="1536" t="s">
        <v>161</v>
      </c>
      <c r="AL17" s="364" t="s">
        <v>235</v>
      </c>
      <c r="AM17" s="362" t="s">
        <v>30</v>
      </c>
      <c r="AN17" s="356">
        <v>0.7</v>
      </c>
      <c r="AO17" s="1550"/>
      <c r="AP17" s="365"/>
      <c r="AQ17" s="366"/>
      <c r="AR17" s="358">
        <f>ROUND(ROUND(ROUND(Q8*AD14,0)*$AI$20,0)*AN17,0)-AP16</f>
        <v>300</v>
      </c>
      <c r="AS17" s="268"/>
    </row>
    <row r="18" spans="1:45" ht="14.25">
      <c r="A18" s="243">
        <v>71</v>
      </c>
      <c r="B18" s="351" t="s">
        <v>3116</v>
      </c>
      <c r="C18" s="244" t="s">
        <v>3117</v>
      </c>
      <c r="D18" s="375"/>
      <c r="E18" s="278"/>
      <c r="F18" s="279"/>
      <c r="G18" s="245"/>
      <c r="H18" s="208"/>
      <c r="I18" s="208"/>
      <c r="J18" s="385"/>
      <c r="K18" s="343"/>
      <c r="L18" s="301"/>
      <c r="M18" s="301"/>
      <c r="N18" s="301"/>
      <c r="O18" s="301"/>
      <c r="P18" s="301"/>
      <c r="Q18" s="392"/>
      <c r="R18" s="392"/>
      <c r="S18" s="208"/>
      <c r="T18" s="385"/>
      <c r="U18" s="245"/>
      <c r="V18" s="344"/>
      <c r="W18" s="344"/>
      <c r="X18" s="344"/>
      <c r="Y18" s="344"/>
      <c r="Z18" s="344"/>
      <c r="AA18" s="344"/>
      <c r="AB18" s="344"/>
      <c r="AC18" s="344"/>
      <c r="AD18" s="344"/>
      <c r="AE18" s="344"/>
      <c r="AF18" s="345"/>
      <c r="AG18" s="1545"/>
      <c r="AH18" s="1546"/>
      <c r="AI18" s="1546"/>
      <c r="AJ18" s="1547"/>
      <c r="AK18" s="1537"/>
      <c r="AL18" s="353" t="s">
        <v>237</v>
      </c>
      <c r="AM18" s="354" t="s">
        <v>30</v>
      </c>
      <c r="AN18" s="355">
        <v>0.5</v>
      </c>
      <c r="AO18" s="1551"/>
      <c r="AP18" s="367"/>
      <c r="AQ18" s="368"/>
      <c r="AR18" s="358">
        <f>ROUND(ROUND(ROUND(Q8*AD14,0)*$AI$20,0)*AN18,0)-AP16</f>
        <v>213</v>
      </c>
      <c r="AS18" s="268"/>
    </row>
    <row r="19" spans="1:45" ht="14.25">
      <c r="A19" s="229">
        <v>71</v>
      </c>
      <c r="B19" s="337">
        <v>8525</v>
      </c>
      <c r="C19" s="254" t="s">
        <v>3118</v>
      </c>
      <c r="D19" s="375"/>
      <c r="E19" s="278"/>
      <c r="F19" s="279"/>
      <c r="G19" s="245"/>
      <c r="H19" s="208"/>
      <c r="I19" s="208"/>
      <c r="J19" s="388"/>
      <c r="K19" s="231" t="s">
        <v>824</v>
      </c>
      <c r="L19" s="334"/>
      <c r="M19" s="334"/>
      <c r="N19" s="334"/>
      <c r="O19" s="334"/>
      <c r="P19" s="334"/>
      <c r="Q19" s="334"/>
      <c r="R19" s="334"/>
      <c r="S19" s="232"/>
      <c r="T19" s="314"/>
      <c r="U19" s="231"/>
      <c r="V19" s="338"/>
      <c r="W19" s="338"/>
      <c r="X19" s="338"/>
      <c r="Y19" s="338"/>
      <c r="Z19" s="338"/>
      <c r="AA19" s="338"/>
      <c r="AB19" s="338"/>
      <c r="AC19" s="338"/>
      <c r="AD19" s="338"/>
      <c r="AE19" s="338"/>
      <c r="AF19" s="339"/>
      <c r="AG19" s="1545"/>
      <c r="AH19" s="1546"/>
      <c r="AI19" s="1546"/>
      <c r="AJ19" s="1547"/>
      <c r="AK19" s="340"/>
      <c r="AL19" s="338"/>
      <c r="AM19" s="334"/>
      <c r="AN19" s="383"/>
      <c r="AO19" s="383"/>
      <c r="AP19" s="383"/>
      <c r="AQ19" s="384"/>
      <c r="AR19" s="342">
        <f>ROUND(Q20*$AI$20,0)</f>
        <v>451</v>
      </c>
      <c r="AS19" s="268"/>
    </row>
    <row r="20" spans="1:45" ht="14.25">
      <c r="A20" s="229">
        <v>71</v>
      </c>
      <c r="B20" s="337">
        <v>8526</v>
      </c>
      <c r="C20" s="254" t="s">
        <v>3119</v>
      </c>
      <c r="D20" s="375"/>
      <c r="E20" s="278"/>
      <c r="F20" s="279"/>
      <c r="G20" s="245"/>
      <c r="H20" s="208"/>
      <c r="I20" s="208"/>
      <c r="J20" s="388"/>
      <c r="K20" s="343"/>
      <c r="L20" s="301"/>
      <c r="M20" s="301"/>
      <c r="N20" s="301"/>
      <c r="O20" s="301"/>
      <c r="P20" s="301"/>
      <c r="Q20" s="1548">
        <f>'26障害児入所施設(基本３) '!$Q$20</f>
        <v>644</v>
      </c>
      <c r="R20" s="1548"/>
      <c r="S20" s="208" t="s">
        <v>18</v>
      </c>
      <c r="T20" s="385"/>
      <c r="U20" s="245"/>
      <c r="V20" s="344"/>
      <c r="W20" s="344"/>
      <c r="X20" s="344"/>
      <c r="Y20" s="344"/>
      <c r="Z20" s="344"/>
      <c r="AA20" s="344"/>
      <c r="AB20" s="344"/>
      <c r="AC20" s="344"/>
      <c r="AD20" s="344"/>
      <c r="AE20" s="344"/>
      <c r="AF20" s="345"/>
      <c r="AG20" s="375"/>
      <c r="AH20" s="214" t="s">
        <v>163</v>
      </c>
      <c r="AI20" s="1599">
        <v>0.7</v>
      </c>
      <c r="AJ20" s="1600"/>
      <c r="AK20" s="1539" t="s">
        <v>161</v>
      </c>
      <c r="AL20" s="346" t="s">
        <v>162</v>
      </c>
      <c r="AM20" s="347" t="s">
        <v>163</v>
      </c>
      <c r="AN20" s="348">
        <v>0.7</v>
      </c>
      <c r="AO20" s="348"/>
      <c r="AP20" s="348"/>
      <c r="AQ20" s="349"/>
      <c r="AR20" s="350">
        <f>ROUND(ROUND(Q20*$AI$20,0)*AN20,0)</f>
        <v>316</v>
      </c>
      <c r="AS20" s="268"/>
    </row>
    <row r="21" spans="1:45" ht="14.25">
      <c r="A21" s="243">
        <v>71</v>
      </c>
      <c r="B21" s="351" t="s">
        <v>3120</v>
      </c>
      <c r="C21" s="244" t="s">
        <v>3121</v>
      </c>
      <c r="D21" s="375"/>
      <c r="E21" s="278"/>
      <c r="F21" s="279"/>
      <c r="G21" s="245"/>
      <c r="H21" s="208"/>
      <c r="I21" s="208"/>
      <c r="J21" s="385"/>
      <c r="K21" s="343"/>
      <c r="L21" s="301"/>
      <c r="M21" s="301"/>
      <c r="N21" s="301"/>
      <c r="O21" s="301"/>
      <c r="P21" s="301"/>
      <c r="Q21" s="392"/>
      <c r="R21" s="392"/>
      <c r="S21" s="208"/>
      <c r="T21" s="385"/>
      <c r="U21" s="245"/>
      <c r="V21" s="344"/>
      <c r="W21" s="344"/>
      <c r="X21" s="344"/>
      <c r="Y21" s="344"/>
      <c r="Z21" s="344"/>
      <c r="AA21" s="344"/>
      <c r="AB21" s="344"/>
      <c r="AC21" s="344"/>
      <c r="AD21" s="344"/>
      <c r="AE21" s="344"/>
      <c r="AF21" s="345"/>
      <c r="AG21" s="375"/>
      <c r="AH21" s="214"/>
      <c r="AI21" s="609"/>
      <c r="AJ21" s="610"/>
      <c r="AK21" s="1540"/>
      <c r="AL21" s="353" t="s">
        <v>165</v>
      </c>
      <c r="AM21" s="354" t="s">
        <v>163</v>
      </c>
      <c r="AN21" s="355">
        <v>0.5</v>
      </c>
      <c r="AO21" s="356"/>
      <c r="AP21" s="356"/>
      <c r="AQ21" s="395"/>
      <c r="AR21" s="358">
        <f>ROUND(ROUND(Q20*$AI$20,0)*AN21,0)</f>
        <v>226</v>
      </c>
      <c r="AS21" s="268"/>
    </row>
    <row r="22" spans="1:45" ht="14.25">
      <c r="A22" s="243">
        <v>71</v>
      </c>
      <c r="B22" s="351" t="s">
        <v>3122</v>
      </c>
      <c r="C22" s="244" t="s">
        <v>3123</v>
      </c>
      <c r="D22" s="375"/>
      <c r="E22" s="278"/>
      <c r="F22" s="279"/>
      <c r="G22" s="245"/>
      <c r="H22" s="208"/>
      <c r="I22" s="208"/>
      <c r="J22" s="385"/>
      <c r="K22" s="343"/>
      <c r="L22" s="301"/>
      <c r="M22" s="301"/>
      <c r="N22" s="301"/>
      <c r="O22" s="301"/>
      <c r="P22" s="301"/>
      <c r="Q22" s="392"/>
      <c r="R22" s="392"/>
      <c r="S22" s="208"/>
      <c r="T22" s="385"/>
      <c r="U22" s="245"/>
      <c r="V22" s="344"/>
      <c r="W22" s="344"/>
      <c r="X22" s="344"/>
      <c r="Y22" s="344"/>
      <c r="Z22" s="344"/>
      <c r="AA22" s="344"/>
      <c r="AB22" s="344"/>
      <c r="AC22" s="344"/>
      <c r="AD22" s="344"/>
      <c r="AE22" s="344"/>
      <c r="AF22" s="345"/>
      <c r="AG22" s="375"/>
      <c r="AH22" s="214"/>
      <c r="AI22" s="609"/>
      <c r="AJ22" s="610"/>
      <c r="AK22" s="364"/>
      <c r="AL22" s="396"/>
      <c r="AM22" s="362"/>
      <c r="AN22" s="356"/>
      <c r="AO22" s="1549" t="s">
        <v>167</v>
      </c>
      <c r="AP22" s="362">
        <v>5</v>
      </c>
      <c r="AQ22" s="363" t="s">
        <v>168</v>
      </c>
      <c r="AR22" s="358">
        <f>ROUND(Q20*$AI$20,0)-AP22</f>
        <v>446</v>
      </c>
      <c r="AS22" s="268"/>
    </row>
    <row r="23" spans="1:45" ht="14.25">
      <c r="A23" s="243">
        <v>71</v>
      </c>
      <c r="B23" s="351" t="s">
        <v>3124</v>
      </c>
      <c r="C23" s="244" t="s">
        <v>3125</v>
      </c>
      <c r="D23" s="375"/>
      <c r="E23" s="278"/>
      <c r="F23" s="279"/>
      <c r="G23" s="245"/>
      <c r="H23" s="208"/>
      <c r="I23" s="208"/>
      <c r="J23" s="385"/>
      <c r="K23" s="343"/>
      <c r="L23" s="301"/>
      <c r="M23" s="301"/>
      <c r="N23" s="301"/>
      <c r="O23" s="301"/>
      <c r="P23" s="301"/>
      <c r="Q23" s="392"/>
      <c r="R23" s="392"/>
      <c r="S23" s="208"/>
      <c r="T23" s="385"/>
      <c r="U23" s="245"/>
      <c r="V23" s="344"/>
      <c r="W23" s="344"/>
      <c r="X23" s="344"/>
      <c r="Y23" s="344"/>
      <c r="Z23" s="344"/>
      <c r="AA23" s="344"/>
      <c r="AB23" s="344"/>
      <c r="AC23" s="344"/>
      <c r="AD23" s="344"/>
      <c r="AE23" s="344"/>
      <c r="AF23" s="345"/>
      <c r="AG23" s="375"/>
      <c r="AH23" s="214"/>
      <c r="AI23" s="609"/>
      <c r="AJ23" s="610"/>
      <c r="AK23" s="1536" t="s">
        <v>161</v>
      </c>
      <c r="AL23" s="364" t="s">
        <v>162</v>
      </c>
      <c r="AM23" s="362" t="s">
        <v>163</v>
      </c>
      <c r="AN23" s="356">
        <v>0.7</v>
      </c>
      <c r="AO23" s="1550"/>
      <c r="AP23" s="365"/>
      <c r="AQ23" s="366"/>
      <c r="AR23" s="358">
        <f>ROUND(ROUND(Q20*$AI$20,0)*AN23,0)-AP22</f>
        <v>311</v>
      </c>
      <c r="AS23" s="268"/>
    </row>
    <row r="24" spans="1:45" ht="14.25">
      <c r="A24" s="243">
        <v>71</v>
      </c>
      <c r="B24" s="351" t="s">
        <v>3126</v>
      </c>
      <c r="C24" s="244" t="s">
        <v>3127</v>
      </c>
      <c r="D24" s="375"/>
      <c r="E24" s="278"/>
      <c r="F24" s="279"/>
      <c r="G24" s="245"/>
      <c r="H24" s="208"/>
      <c r="I24" s="208"/>
      <c r="J24" s="385"/>
      <c r="K24" s="343"/>
      <c r="L24" s="301"/>
      <c r="M24" s="301"/>
      <c r="N24" s="301"/>
      <c r="O24" s="301"/>
      <c r="P24" s="301"/>
      <c r="Q24" s="392"/>
      <c r="R24" s="392"/>
      <c r="S24" s="208"/>
      <c r="T24" s="385"/>
      <c r="U24" s="281"/>
      <c r="V24" s="380"/>
      <c r="W24" s="380"/>
      <c r="X24" s="380"/>
      <c r="Y24" s="380"/>
      <c r="Z24" s="380"/>
      <c r="AA24" s="380"/>
      <c r="AB24" s="380"/>
      <c r="AC24" s="380"/>
      <c r="AD24" s="380"/>
      <c r="AE24" s="380"/>
      <c r="AF24" s="381"/>
      <c r="AG24" s="375"/>
      <c r="AH24" s="214"/>
      <c r="AI24" s="609"/>
      <c r="AJ24" s="610"/>
      <c r="AK24" s="1537"/>
      <c r="AL24" s="353" t="s">
        <v>165</v>
      </c>
      <c r="AM24" s="354" t="s">
        <v>163</v>
      </c>
      <c r="AN24" s="355">
        <v>0.5</v>
      </c>
      <c r="AO24" s="1551"/>
      <c r="AP24" s="367"/>
      <c r="AQ24" s="368"/>
      <c r="AR24" s="358">
        <f>ROUND(ROUND(Q20*$AI$20,0)*AN24,0)-AP22</f>
        <v>221</v>
      </c>
      <c r="AS24" s="268"/>
    </row>
    <row r="25" spans="1:45" ht="14.25">
      <c r="A25" s="229">
        <v>71</v>
      </c>
      <c r="B25" s="337">
        <v>8527</v>
      </c>
      <c r="C25" s="254" t="s">
        <v>3128</v>
      </c>
      <c r="D25" s="375"/>
      <c r="E25" s="278"/>
      <c r="F25" s="279"/>
      <c r="G25" s="245"/>
      <c r="H25" s="208"/>
      <c r="I25" s="208"/>
      <c r="J25" s="388"/>
      <c r="K25" s="343"/>
      <c r="L25" s="301"/>
      <c r="M25" s="301"/>
      <c r="N25" s="301"/>
      <c r="O25" s="301"/>
      <c r="P25" s="301"/>
      <c r="Q25" s="406"/>
      <c r="R25" s="406"/>
      <c r="S25" s="208"/>
      <c r="T25" s="385"/>
      <c r="U25" s="379" t="s">
        <v>172</v>
      </c>
      <c r="V25" s="344"/>
      <c r="W25" s="344"/>
      <c r="X25" s="344"/>
      <c r="Y25" s="344"/>
      <c r="Z25" s="344"/>
      <c r="AA25" s="344"/>
      <c r="AB25" s="344"/>
      <c r="AC25" s="344"/>
      <c r="AD25" s="344"/>
      <c r="AE25" s="344"/>
      <c r="AF25" s="345"/>
      <c r="AG25" s="379"/>
      <c r="AH25" s="344"/>
      <c r="AI25" s="344"/>
      <c r="AJ25" s="345"/>
      <c r="AK25" s="369"/>
      <c r="AL25" s="370"/>
      <c r="AM25" s="372"/>
      <c r="AN25" s="373"/>
      <c r="AO25" s="373"/>
      <c r="AP25" s="373"/>
      <c r="AQ25" s="374"/>
      <c r="AR25" s="342">
        <f>ROUND(ROUND(Q20*AD26,0)*$AI$20,0)</f>
        <v>435</v>
      </c>
      <c r="AS25" s="268"/>
    </row>
    <row r="26" spans="1:45" ht="14.25">
      <c r="A26" s="229">
        <v>71</v>
      </c>
      <c r="B26" s="337">
        <v>8528</v>
      </c>
      <c r="C26" s="254" t="s">
        <v>3129</v>
      </c>
      <c r="D26" s="375"/>
      <c r="E26" s="278"/>
      <c r="F26" s="279"/>
      <c r="G26" s="245"/>
      <c r="H26" s="208"/>
      <c r="I26" s="208"/>
      <c r="J26" s="388"/>
      <c r="K26" s="343"/>
      <c r="L26" s="301"/>
      <c r="M26" s="301"/>
      <c r="N26" s="301"/>
      <c r="O26" s="301"/>
      <c r="P26" s="301"/>
      <c r="Q26" s="406"/>
      <c r="R26" s="406"/>
      <c r="S26" s="208"/>
      <c r="T26" s="385"/>
      <c r="U26" s="379" t="s">
        <v>174</v>
      </c>
      <c r="V26" s="344"/>
      <c r="W26" s="344"/>
      <c r="X26" s="344"/>
      <c r="Y26" s="344"/>
      <c r="Z26" s="344"/>
      <c r="AA26" s="344"/>
      <c r="AB26" s="344"/>
      <c r="AC26" s="214" t="s">
        <v>163</v>
      </c>
      <c r="AD26" s="1541">
        <v>0.96499999999999997</v>
      </c>
      <c r="AE26" s="1541"/>
      <c r="AF26" s="345"/>
      <c r="AG26" s="379"/>
      <c r="AH26" s="344"/>
      <c r="AI26" s="344"/>
      <c r="AJ26" s="345"/>
      <c r="AK26" s="1539" t="s">
        <v>161</v>
      </c>
      <c r="AL26" s="346" t="s">
        <v>162</v>
      </c>
      <c r="AM26" s="347" t="s">
        <v>163</v>
      </c>
      <c r="AN26" s="348">
        <v>0.7</v>
      </c>
      <c r="AO26" s="348"/>
      <c r="AP26" s="348"/>
      <c r="AQ26" s="349"/>
      <c r="AR26" s="350">
        <f>ROUND(ROUND(ROUND(Q20*AD26:AD26,0)*$AI$20,0)*AN26,0)</f>
        <v>305</v>
      </c>
      <c r="AS26" s="268"/>
    </row>
    <row r="27" spans="1:45" ht="14.25">
      <c r="A27" s="243">
        <v>71</v>
      </c>
      <c r="B27" s="351" t="s">
        <v>3130</v>
      </c>
      <c r="C27" s="244" t="s">
        <v>3131</v>
      </c>
      <c r="D27" s="375"/>
      <c r="E27" s="278"/>
      <c r="F27" s="279"/>
      <c r="G27" s="245"/>
      <c r="H27" s="208"/>
      <c r="I27" s="208"/>
      <c r="J27" s="385"/>
      <c r="K27" s="343"/>
      <c r="L27" s="301"/>
      <c r="M27" s="301"/>
      <c r="N27" s="301"/>
      <c r="O27" s="301"/>
      <c r="P27" s="301"/>
      <c r="Q27" s="392"/>
      <c r="R27" s="392"/>
      <c r="S27" s="208"/>
      <c r="T27" s="385"/>
      <c r="U27" s="245"/>
      <c r="V27" s="344"/>
      <c r="W27" s="344"/>
      <c r="X27" s="344"/>
      <c r="Y27" s="344"/>
      <c r="Z27" s="344"/>
      <c r="AA27" s="344"/>
      <c r="AB27" s="344"/>
      <c r="AC27" s="344"/>
      <c r="AD27" s="344"/>
      <c r="AE27" s="344"/>
      <c r="AF27" s="345"/>
      <c r="AG27" s="375"/>
      <c r="AH27" s="214"/>
      <c r="AI27" s="609"/>
      <c r="AJ27" s="610"/>
      <c r="AK27" s="1540"/>
      <c r="AL27" s="353" t="s">
        <v>165</v>
      </c>
      <c r="AM27" s="354" t="s">
        <v>163</v>
      </c>
      <c r="AN27" s="355">
        <v>0.5</v>
      </c>
      <c r="AO27" s="356"/>
      <c r="AP27" s="356"/>
      <c r="AQ27" s="395"/>
      <c r="AR27" s="358">
        <f>ROUND(ROUND(ROUND(Q20*AD26,0)*$AI$20,0)*AN27,0)</f>
        <v>218</v>
      </c>
      <c r="AS27" s="268"/>
    </row>
    <row r="28" spans="1:45" ht="14.25">
      <c r="A28" s="243">
        <v>71</v>
      </c>
      <c r="B28" s="351" t="s">
        <v>3132</v>
      </c>
      <c r="C28" s="244" t="s">
        <v>3133</v>
      </c>
      <c r="D28" s="375"/>
      <c r="E28" s="278"/>
      <c r="F28" s="279"/>
      <c r="G28" s="245"/>
      <c r="H28" s="208"/>
      <c r="I28" s="208"/>
      <c r="J28" s="385"/>
      <c r="K28" s="343"/>
      <c r="L28" s="301"/>
      <c r="M28" s="301"/>
      <c r="N28" s="301"/>
      <c r="O28" s="301"/>
      <c r="P28" s="301"/>
      <c r="Q28" s="392"/>
      <c r="R28" s="392"/>
      <c r="S28" s="208"/>
      <c r="T28" s="385"/>
      <c r="U28" s="245"/>
      <c r="V28" s="344"/>
      <c r="W28" s="344"/>
      <c r="X28" s="344"/>
      <c r="Y28" s="344"/>
      <c r="Z28" s="344"/>
      <c r="AA28" s="344"/>
      <c r="AB28" s="344"/>
      <c r="AC28" s="344"/>
      <c r="AD28" s="344"/>
      <c r="AE28" s="344"/>
      <c r="AF28" s="345"/>
      <c r="AG28" s="375"/>
      <c r="AH28" s="214"/>
      <c r="AI28" s="609"/>
      <c r="AJ28" s="610"/>
      <c r="AK28" s="364"/>
      <c r="AL28" s="396"/>
      <c r="AM28" s="362"/>
      <c r="AN28" s="356"/>
      <c r="AO28" s="1549" t="s">
        <v>167</v>
      </c>
      <c r="AP28" s="362">
        <v>5</v>
      </c>
      <c r="AQ28" s="363" t="s">
        <v>168</v>
      </c>
      <c r="AR28" s="358">
        <f>ROUND(ROUND(Q20*AD26,0)*$AI$20,0)-AP28</f>
        <v>430</v>
      </c>
      <c r="AS28" s="268"/>
    </row>
    <row r="29" spans="1:45" ht="14.25">
      <c r="A29" s="243">
        <v>71</v>
      </c>
      <c r="B29" s="351" t="s">
        <v>3134</v>
      </c>
      <c r="C29" s="244" t="s">
        <v>3135</v>
      </c>
      <c r="D29" s="375"/>
      <c r="E29" s="278"/>
      <c r="F29" s="279"/>
      <c r="G29" s="245"/>
      <c r="H29" s="208"/>
      <c r="I29" s="208"/>
      <c r="J29" s="385"/>
      <c r="K29" s="343"/>
      <c r="L29" s="301"/>
      <c r="M29" s="301"/>
      <c r="N29" s="301"/>
      <c r="O29" s="301"/>
      <c r="P29" s="301"/>
      <c r="Q29" s="392"/>
      <c r="R29" s="392"/>
      <c r="S29" s="208"/>
      <c r="T29" s="385"/>
      <c r="U29" s="245"/>
      <c r="V29" s="344"/>
      <c r="W29" s="344"/>
      <c r="X29" s="344"/>
      <c r="Y29" s="344"/>
      <c r="Z29" s="344"/>
      <c r="AA29" s="344"/>
      <c r="AB29" s="344"/>
      <c r="AC29" s="344"/>
      <c r="AD29" s="344"/>
      <c r="AE29" s="344"/>
      <c r="AF29" s="345"/>
      <c r="AG29" s="375"/>
      <c r="AH29" s="214"/>
      <c r="AI29" s="609"/>
      <c r="AJ29" s="610"/>
      <c r="AK29" s="1536" t="s">
        <v>161</v>
      </c>
      <c r="AL29" s="364" t="s">
        <v>162</v>
      </c>
      <c r="AM29" s="362" t="s">
        <v>163</v>
      </c>
      <c r="AN29" s="356">
        <v>0.7</v>
      </c>
      <c r="AO29" s="1550"/>
      <c r="AP29" s="365"/>
      <c r="AQ29" s="366"/>
      <c r="AR29" s="358">
        <f>ROUND(ROUND(ROUND(Q20*AD26,0)*$AI$20,0)*AN29,0)-AP28</f>
        <v>300</v>
      </c>
      <c r="AS29" s="268"/>
    </row>
    <row r="30" spans="1:45" ht="14.25">
      <c r="A30" s="243">
        <v>71</v>
      </c>
      <c r="B30" s="351" t="s">
        <v>3136</v>
      </c>
      <c r="C30" s="244" t="s">
        <v>3137</v>
      </c>
      <c r="D30" s="375"/>
      <c r="E30" s="278"/>
      <c r="F30" s="279"/>
      <c r="G30" s="245"/>
      <c r="H30" s="208"/>
      <c r="I30" s="208"/>
      <c r="J30" s="385"/>
      <c r="K30" s="343"/>
      <c r="L30" s="301"/>
      <c r="M30" s="301"/>
      <c r="N30" s="301"/>
      <c r="O30" s="301"/>
      <c r="P30" s="301"/>
      <c r="Q30" s="392"/>
      <c r="R30" s="392"/>
      <c r="S30" s="208"/>
      <c r="T30" s="385"/>
      <c r="U30" s="245"/>
      <c r="V30" s="344"/>
      <c r="W30" s="344"/>
      <c r="X30" s="344"/>
      <c r="Y30" s="344"/>
      <c r="Z30" s="344"/>
      <c r="AA30" s="344"/>
      <c r="AB30" s="344"/>
      <c r="AC30" s="344"/>
      <c r="AD30" s="344"/>
      <c r="AE30" s="344"/>
      <c r="AF30" s="345"/>
      <c r="AG30" s="375"/>
      <c r="AH30" s="214"/>
      <c r="AI30" s="609"/>
      <c r="AJ30" s="610"/>
      <c r="AK30" s="1537"/>
      <c r="AL30" s="353" t="s">
        <v>165</v>
      </c>
      <c r="AM30" s="354" t="s">
        <v>163</v>
      </c>
      <c r="AN30" s="355">
        <v>0.5</v>
      </c>
      <c r="AO30" s="1551"/>
      <c r="AP30" s="367"/>
      <c r="AQ30" s="368"/>
      <c r="AR30" s="358">
        <f>ROUND(ROUND(ROUND(Q20*AD26,0)*$AI$20,0)*AN30,0)-AP28</f>
        <v>213</v>
      </c>
      <c r="AS30" s="268"/>
    </row>
    <row r="31" spans="1:45" ht="14.25">
      <c r="A31" s="229">
        <v>71</v>
      </c>
      <c r="B31" s="337">
        <v>8531</v>
      </c>
      <c r="C31" s="254" t="s">
        <v>3138</v>
      </c>
      <c r="D31" s="375"/>
      <c r="E31" s="278"/>
      <c r="F31" s="279"/>
      <c r="G31" s="1542" t="s">
        <v>837</v>
      </c>
      <c r="H31" s="1543"/>
      <c r="I31" s="1543"/>
      <c r="J31" s="1544"/>
      <c r="K31" s="231" t="s">
        <v>811</v>
      </c>
      <c r="L31" s="334"/>
      <c r="M31" s="334"/>
      <c r="N31" s="334"/>
      <c r="O31" s="334"/>
      <c r="P31" s="334"/>
      <c r="Q31" s="334"/>
      <c r="R31" s="334"/>
      <c r="S31" s="232"/>
      <c r="T31" s="314"/>
      <c r="U31" s="231"/>
      <c r="V31" s="338"/>
      <c r="W31" s="338"/>
      <c r="X31" s="338"/>
      <c r="Y31" s="338"/>
      <c r="Z31" s="338"/>
      <c r="AA31" s="338"/>
      <c r="AB31" s="338"/>
      <c r="AC31" s="338"/>
      <c r="AD31" s="338"/>
      <c r="AE31" s="338"/>
      <c r="AF31" s="339"/>
      <c r="AG31" s="611"/>
      <c r="AH31" s="392"/>
      <c r="AI31" s="392"/>
      <c r="AJ31" s="393"/>
      <c r="AK31" s="340"/>
      <c r="AL31" s="392"/>
      <c r="AM31" s="301"/>
      <c r="AN31" s="409"/>
      <c r="AO31" s="409"/>
      <c r="AP31" s="409"/>
      <c r="AQ31" s="410"/>
      <c r="AR31" s="342">
        <f>ROUND(Q32*$AI$20,0)</f>
        <v>419</v>
      </c>
      <c r="AS31" s="268"/>
    </row>
    <row r="32" spans="1:45" ht="14.25">
      <c r="A32" s="229">
        <v>71</v>
      </c>
      <c r="B32" s="337">
        <v>8532</v>
      </c>
      <c r="C32" s="254" t="s">
        <v>3139</v>
      </c>
      <c r="D32" s="375"/>
      <c r="E32" s="278"/>
      <c r="F32" s="279"/>
      <c r="G32" s="1545"/>
      <c r="H32" s="1546"/>
      <c r="I32" s="1546"/>
      <c r="J32" s="1547"/>
      <c r="K32" s="343"/>
      <c r="L32" s="301"/>
      <c r="M32" s="301"/>
      <c r="N32" s="301"/>
      <c r="O32" s="301"/>
      <c r="P32" s="301"/>
      <c r="Q32" s="1548">
        <f>'26障害児入所施設(基本３) '!$Q$32</f>
        <v>599</v>
      </c>
      <c r="R32" s="1548"/>
      <c r="S32" s="208" t="s">
        <v>18</v>
      </c>
      <c r="T32" s="385"/>
      <c r="U32" s="245"/>
      <c r="V32" s="344"/>
      <c r="W32" s="344"/>
      <c r="X32" s="344"/>
      <c r="Y32" s="344"/>
      <c r="Z32" s="344"/>
      <c r="AA32" s="344"/>
      <c r="AB32" s="344"/>
      <c r="AC32" s="344"/>
      <c r="AD32" s="344"/>
      <c r="AE32" s="344"/>
      <c r="AF32" s="345"/>
      <c r="AG32" s="379"/>
      <c r="AH32" s="344"/>
      <c r="AI32" s="344"/>
      <c r="AJ32" s="345"/>
      <c r="AK32" s="1539" t="s">
        <v>161</v>
      </c>
      <c r="AL32" s="346" t="s">
        <v>162</v>
      </c>
      <c r="AM32" s="347" t="s">
        <v>163</v>
      </c>
      <c r="AN32" s="348">
        <v>0.7</v>
      </c>
      <c r="AO32" s="348"/>
      <c r="AP32" s="348"/>
      <c r="AQ32" s="349"/>
      <c r="AR32" s="350">
        <f>ROUND(ROUND(Q32*$AI$20,0)*AN32,0)</f>
        <v>293</v>
      </c>
      <c r="AS32" s="268"/>
    </row>
    <row r="33" spans="1:45" ht="14.25">
      <c r="A33" s="243">
        <v>71</v>
      </c>
      <c r="B33" s="351" t="s">
        <v>3140</v>
      </c>
      <c r="C33" s="244" t="s">
        <v>3141</v>
      </c>
      <c r="D33" s="375"/>
      <c r="E33" s="278"/>
      <c r="F33" s="279"/>
      <c r="G33" s="1545"/>
      <c r="H33" s="1546"/>
      <c r="I33" s="1546"/>
      <c r="J33" s="1547"/>
      <c r="K33" s="343"/>
      <c r="L33" s="301"/>
      <c r="M33" s="301"/>
      <c r="N33" s="301"/>
      <c r="O33" s="301"/>
      <c r="P33" s="301"/>
      <c r="Q33" s="392"/>
      <c r="R33" s="392"/>
      <c r="S33" s="208"/>
      <c r="T33" s="385"/>
      <c r="U33" s="245"/>
      <c r="V33" s="344"/>
      <c r="W33" s="344"/>
      <c r="X33" s="344"/>
      <c r="Y33" s="344"/>
      <c r="Z33" s="344"/>
      <c r="AA33" s="344"/>
      <c r="AB33" s="344"/>
      <c r="AC33" s="344"/>
      <c r="AD33" s="344"/>
      <c r="AE33" s="344"/>
      <c r="AF33" s="345"/>
      <c r="AG33" s="375"/>
      <c r="AH33" s="214"/>
      <c r="AI33" s="609"/>
      <c r="AJ33" s="610"/>
      <c r="AK33" s="1540"/>
      <c r="AL33" s="353" t="s">
        <v>165</v>
      </c>
      <c r="AM33" s="354" t="s">
        <v>163</v>
      </c>
      <c r="AN33" s="355">
        <v>0.5</v>
      </c>
      <c r="AO33" s="356"/>
      <c r="AP33" s="356"/>
      <c r="AQ33" s="395"/>
      <c r="AR33" s="358">
        <f>ROUND(ROUND(Q32*$AI$20,0)*AN33,0)</f>
        <v>210</v>
      </c>
      <c r="AS33" s="268"/>
    </row>
    <row r="34" spans="1:45" ht="14.25">
      <c r="A34" s="243">
        <v>71</v>
      </c>
      <c r="B34" s="351" t="s">
        <v>3142</v>
      </c>
      <c r="C34" s="244" t="s">
        <v>3143</v>
      </c>
      <c r="D34" s="375"/>
      <c r="E34" s="278"/>
      <c r="F34" s="279"/>
      <c r="G34" s="1545"/>
      <c r="H34" s="1546"/>
      <c r="I34" s="1546"/>
      <c r="J34" s="1547"/>
      <c r="K34" s="343"/>
      <c r="L34" s="301"/>
      <c r="M34" s="301"/>
      <c r="N34" s="301"/>
      <c r="O34" s="301"/>
      <c r="P34" s="301"/>
      <c r="Q34" s="392"/>
      <c r="R34" s="392"/>
      <c r="S34" s="208"/>
      <c r="T34" s="385"/>
      <c r="U34" s="245"/>
      <c r="V34" s="344"/>
      <c r="W34" s="344"/>
      <c r="X34" s="344"/>
      <c r="Y34" s="344"/>
      <c r="Z34" s="344"/>
      <c r="AA34" s="344"/>
      <c r="AB34" s="344"/>
      <c r="AC34" s="344"/>
      <c r="AD34" s="344"/>
      <c r="AE34" s="344"/>
      <c r="AF34" s="345"/>
      <c r="AG34" s="375"/>
      <c r="AH34" s="214"/>
      <c r="AI34" s="609"/>
      <c r="AJ34" s="610"/>
      <c r="AK34" s="364"/>
      <c r="AL34" s="396"/>
      <c r="AM34" s="362"/>
      <c r="AN34" s="356"/>
      <c r="AO34" s="1549" t="s">
        <v>167</v>
      </c>
      <c r="AP34" s="362">
        <v>5</v>
      </c>
      <c r="AQ34" s="363" t="s">
        <v>168</v>
      </c>
      <c r="AR34" s="358">
        <f>ROUND(Q32*$AI$20,0)-AP34</f>
        <v>414</v>
      </c>
      <c r="AS34" s="268"/>
    </row>
    <row r="35" spans="1:45" ht="14.25">
      <c r="A35" s="243">
        <v>71</v>
      </c>
      <c r="B35" s="351" t="s">
        <v>3144</v>
      </c>
      <c r="C35" s="244" t="s">
        <v>3145</v>
      </c>
      <c r="D35" s="375"/>
      <c r="E35" s="278"/>
      <c r="F35" s="279"/>
      <c r="G35" s="1545"/>
      <c r="H35" s="1546"/>
      <c r="I35" s="1546"/>
      <c r="J35" s="1547"/>
      <c r="K35" s="343"/>
      <c r="L35" s="301"/>
      <c r="M35" s="301"/>
      <c r="N35" s="301"/>
      <c r="O35" s="301"/>
      <c r="P35" s="301"/>
      <c r="Q35" s="392"/>
      <c r="R35" s="392"/>
      <c r="S35" s="208"/>
      <c r="T35" s="385"/>
      <c r="U35" s="245"/>
      <c r="V35" s="344"/>
      <c r="W35" s="344"/>
      <c r="X35" s="344"/>
      <c r="Y35" s="344"/>
      <c r="Z35" s="344"/>
      <c r="AA35" s="344"/>
      <c r="AB35" s="344"/>
      <c r="AC35" s="344"/>
      <c r="AD35" s="344"/>
      <c r="AE35" s="344"/>
      <c r="AF35" s="345"/>
      <c r="AG35" s="375"/>
      <c r="AH35" s="214"/>
      <c r="AI35" s="609"/>
      <c r="AJ35" s="610"/>
      <c r="AK35" s="1536" t="s">
        <v>161</v>
      </c>
      <c r="AL35" s="364" t="s">
        <v>162</v>
      </c>
      <c r="AM35" s="362" t="s">
        <v>163</v>
      </c>
      <c r="AN35" s="356">
        <v>0.7</v>
      </c>
      <c r="AO35" s="1550"/>
      <c r="AP35" s="365"/>
      <c r="AQ35" s="366"/>
      <c r="AR35" s="358">
        <f>ROUND(ROUND(Q32*$AI$20,0)*AN35,0)-AP34</f>
        <v>288</v>
      </c>
      <c r="AS35" s="268"/>
    </row>
    <row r="36" spans="1:45" ht="14.25">
      <c r="A36" s="243">
        <v>71</v>
      </c>
      <c r="B36" s="351" t="s">
        <v>3146</v>
      </c>
      <c r="C36" s="244" t="s">
        <v>3147</v>
      </c>
      <c r="D36" s="375"/>
      <c r="E36" s="278"/>
      <c r="F36" s="279"/>
      <c r="G36" s="1545"/>
      <c r="H36" s="1546"/>
      <c r="I36" s="1546"/>
      <c r="J36" s="1547"/>
      <c r="K36" s="343"/>
      <c r="L36" s="301"/>
      <c r="M36" s="301"/>
      <c r="N36" s="301"/>
      <c r="O36" s="301"/>
      <c r="P36" s="301"/>
      <c r="Q36" s="392"/>
      <c r="R36" s="392"/>
      <c r="S36" s="208"/>
      <c r="T36" s="385"/>
      <c r="U36" s="245"/>
      <c r="V36" s="344"/>
      <c r="W36" s="344"/>
      <c r="X36" s="344"/>
      <c r="Y36" s="344"/>
      <c r="Z36" s="344"/>
      <c r="AA36" s="344"/>
      <c r="AB36" s="344"/>
      <c r="AC36" s="344"/>
      <c r="AD36" s="344"/>
      <c r="AE36" s="344"/>
      <c r="AF36" s="345"/>
      <c r="AG36" s="375"/>
      <c r="AH36" s="214"/>
      <c r="AI36" s="609"/>
      <c r="AJ36" s="610"/>
      <c r="AK36" s="1537"/>
      <c r="AL36" s="353" t="s">
        <v>165</v>
      </c>
      <c r="AM36" s="354" t="s">
        <v>163</v>
      </c>
      <c r="AN36" s="355">
        <v>0.5</v>
      </c>
      <c r="AO36" s="1551"/>
      <c r="AP36" s="367"/>
      <c r="AQ36" s="368"/>
      <c r="AR36" s="358">
        <f>ROUND(ROUND(Q32*$AI$20,0)*AN36,0)-AP34</f>
        <v>205</v>
      </c>
      <c r="AS36" s="268"/>
    </row>
    <row r="37" spans="1:45" ht="14.25">
      <c r="A37" s="229">
        <v>71</v>
      </c>
      <c r="B37" s="337">
        <v>8533</v>
      </c>
      <c r="C37" s="254" t="s">
        <v>3148</v>
      </c>
      <c r="D37" s="375"/>
      <c r="E37" s="278"/>
      <c r="F37" s="279"/>
      <c r="G37" s="1545"/>
      <c r="H37" s="1546"/>
      <c r="I37" s="1546"/>
      <c r="J37" s="1547"/>
      <c r="K37" s="245"/>
      <c r="L37" s="208"/>
      <c r="M37" s="208"/>
      <c r="N37" s="208"/>
      <c r="O37" s="208"/>
      <c r="P37" s="208"/>
      <c r="Q37" s="301"/>
      <c r="R37" s="301"/>
      <c r="S37" s="301"/>
      <c r="T37" s="385"/>
      <c r="U37" s="369" t="s">
        <v>172</v>
      </c>
      <c r="V37" s="370"/>
      <c r="W37" s="370"/>
      <c r="X37" s="370"/>
      <c r="Y37" s="370"/>
      <c r="Z37" s="370"/>
      <c r="AA37" s="370"/>
      <c r="AB37" s="370"/>
      <c r="AC37" s="370"/>
      <c r="AD37" s="370"/>
      <c r="AE37" s="370"/>
      <c r="AF37" s="371"/>
      <c r="AG37" s="379"/>
      <c r="AH37" s="344"/>
      <c r="AI37" s="344"/>
      <c r="AJ37" s="345"/>
      <c r="AK37" s="369"/>
      <c r="AL37" s="370"/>
      <c r="AM37" s="372"/>
      <c r="AN37" s="373"/>
      <c r="AO37" s="373"/>
      <c r="AP37" s="373"/>
      <c r="AQ37" s="374"/>
      <c r="AR37" s="342">
        <f>ROUND(ROUND(Q32*AD38,0)*$AI$20,0)</f>
        <v>405</v>
      </c>
      <c r="AS37" s="268"/>
    </row>
    <row r="38" spans="1:45" ht="14.25">
      <c r="A38" s="229">
        <v>71</v>
      </c>
      <c r="B38" s="337">
        <v>8534</v>
      </c>
      <c r="C38" s="254" t="s">
        <v>3149</v>
      </c>
      <c r="D38" s="375"/>
      <c r="E38" s="278"/>
      <c r="F38" s="279"/>
      <c r="G38" s="245"/>
      <c r="H38" s="208"/>
      <c r="I38" s="208"/>
      <c r="J38" s="385"/>
      <c r="K38" s="343"/>
      <c r="L38" s="301"/>
      <c r="M38" s="301"/>
      <c r="N38" s="301"/>
      <c r="O38" s="301"/>
      <c r="P38" s="208"/>
      <c r="Q38" s="301"/>
      <c r="R38" s="301"/>
      <c r="S38" s="301"/>
      <c r="T38" s="385"/>
      <c r="U38" s="379" t="s">
        <v>174</v>
      </c>
      <c r="V38" s="344"/>
      <c r="W38" s="344"/>
      <c r="X38" s="344"/>
      <c r="Y38" s="344"/>
      <c r="Z38" s="344"/>
      <c r="AA38" s="344"/>
      <c r="AB38" s="344"/>
      <c r="AC38" s="214" t="s">
        <v>163</v>
      </c>
      <c r="AD38" s="1541">
        <v>0.96499999999999997</v>
      </c>
      <c r="AE38" s="1541"/>
      <c r="AF38" s="345"/>
      <c r="AG38" s="379"/>
      <c r="AH38" s="344"/>
      <c r="AI38" s="344"/>
      <c r="AJ38" s="345"/>
      <c r="AK38" s="1539" t="s">
        <v>161</v>
      </c>
      <c r="AL38" s="346" t="s">
        <v>162</v>
      </c>
      <c r="AM38" s="347" t="s">
        <v>163</v>
      </c>
      <c r="AN38" s="348">
        <v>0.7</v>
      </c>
      <c r="AO38" s="348"/>
      <c r="AP38" s="348"/>
      <c r="AQ38" s="349"/>
      <c r="AR38" s="350">
        <f>ROUND(ROUND(ROUND(Q32*AD38:AD38,0)*$AI$20,0)*AN38,0)</f>
        <v>284</v>
      </c>
      <c r="AS38" s="268"/>
    </row>
    <row r="39" spans="1:45" ht="14.25">
      <c r="A39" s="243">
        <v>71</v>
      </c>
      <c r="B39" s="351" t="s">
        <v>3150</v>
      </c>
      <c r="C39" s="244" t="s">
        <v>3151</v>
      </c>
      <c r="D39" s="375"/>
      <c r="E39" s="278"/>
      <c r="F39" s="279"/>
      <c r="G39" s="245"/>
      <c r="H39" s="208"/>
      <c r="I39" s="208"/>
      <c r="J39" s="385"/>
      <c r="K39" s="343"/>
      <c r="L39" s="301"/>
      <c r="M39" s="301"/>
      <c r="N39" s="301"/>
      <c r="O39" s="301"/>
      <c r="P39" s="301"/>
      <c r="Q39" s="392"/>
      <c r="R39" s="392"/>
      <c r="S39" s="208"/>
      <c r="T39" s="385"/>
      <c r="U39" s="245"/>
      <c r="V39" s="344"/>
      <c r="W39" s="344"/>
      <c r="X39" s="344"/>
      <c r="Y39" s="344"/>
      <c r="Z39" s="344"/>
      <c r="AA39" s="344"/>
      <c r="AB39" s="344"/>
      <c r="AC39" s="344"/>
      <c r="AD39" s="344"/>
      <c r="AE39" s="344"/>
      <c r="AF39" s="345"/>
      <c r="AG39" s="375"/>
      <c r="AH39" s="214"/>
      <c r="AI39" s="609"/>
      <c r="AJ39" s="610"/>
      <c r="AK39" s="1540"/>
      <c r="AL39" s="353" t="s">
        <v>165</v>
      </c>
      <c r="AM39" s="354" t="s">
        <v>163</v>
      </c>
      <c r="AN39" s="355">
        <v>0.5</v>
      </c>
      <c r="AO39" s="356"/>
      <c r="AP39" s="356"/>
      <c r="AQ39" s="395"/>
      <c r="AR39" s="358">
        <f>ROUND(ROUND(ROUND(Q32*AD38,0)*$AI$20,0)*AN39,0)</f>
        <v>203</v>
      </c>
      <c r="AS39" s="268"/>
    </row>
    <row r="40" spans="1:45" ht="14.25">
      <c r="A40" s="243">
        <v>71</v>
      </c>
      <c r="B40" s="351" t="s">
        <v>3152</v>
      </c>
      <c r="C40" s="244" t="s">
        <v>3153</v>
      </c>
      <c r="D40" s="375"/>
      <c r="E40" s="278"/>
      <c r="F40" s="279"/>
      <c r="G40" s="245"/>
      <c r="H40" s="208"/>
      <c r="I40" s="208"/>
      <c r="J40" s="385"/>
      <c r="K40" s="343"/>
      <c r="L40" s="301"/>
      <c r="M40" s="301"/>
      <c r="N40" s="301"/>
      <c r="O40" s="301"/>
      <c r="P40" s="301"/>
      <c r="Q40" s="392"/>
      <c r="R40" s="392"/>
      <c r="S40" s="208"/>
      <c r="T40" s="385"/>
      <c r="U40" s="245"/>
      <c r="V40" s="344"/>
      <c r="W40" s="344"/>
      <c r="X40" s="344"/>
      <c r="Y40" s="344"/>
      <c r="Z40" s="344"/>
      <c r="AA40" s="344"/>
      <c r="AB40" s="344"/>
      <c r="AC40" s="344"/>
      <c r="AD40" s="344"/>
      <c r="AE40" s="344"/>
      <c r="AF40" s="345"/>
      <c r="AG40" s="375"/>
      <c r="AH40" s="214"/>
      <c r="AI40" s="609"/>
      <c r="AJ40" s="610"/>
      <c r="AK40" s="364"/>
      <c r="AL40" s="396"/>
      <c r="AM40" s="362"/>
      <c r="AN40" s="356"/>
      <c r="AO40" s="1533" t="s">
        <v>167</v>
      </c>
      <c r="AP40" s="362">
        <v>5</v>
      </c>
      <c r="AQ40" s="363" t="s">
        <v>168</v>
      </c>
      <c r="AR40" s="358">
        <f>ROUND(ROUND(Q32*AD38,0)*$AI$20,0)-AP40</f>
        <v>400</v>
      </c>
      <c r="AS40" s="268"/>
    </row>
    <row r="41" spans="1:45" ht="14.25">
      <c r="A41" s="243">
        <v>71</v>
      </c>
      <c r="B41" s="351" t="s">
        <v>3154</v>
      </c>
      <c r="C41" s="244" t="s">
        <v>3155</v>
      </c>
      <c r="D41" s="375"/>
      <c r="E41" s="278"/>
      <c r="F41" s="279"/>
      <c r="G41" s="245"/>
      <c r="H41" s="208"/>
      <c r="I41" s="208"/>
      <c r="J41" s="385"/>
      <c r="K41" s="343"/>
      <c r="L41" s="301"/>
      <c r="M41" s="301"/>
      <c r="N41" s="301"/>
      <c r="O41" s="301"/>
      <c r="P41" s="301"/>
      <c r="Q41" s="392"/>
      <c r="R41" s="392"/>
      <c r="S41" s="208"/>
      <c r="T41" s="385"/>
      <c r="U41" s="245"/>
      <c r="V41" s="344"/>
      <c r="W41" s="344"/>
      <c r="X41" s="344"/>
      <c r="Y41" s="344"/>
      <c r="Z41" s="344"/>
      <c r="AA41" s="344"/>
      <c r="AB41" s="344"/>
      <c r="AC41" s="344"/>
      <c r="AD41" s="344"/>
      <c r="AE41" s="344"/>
      <c r="AF41" s="345"/>
      <c r="AG41" s="375"/>
      <c r="AH41" s="214"/>
      <c r="AI41" s="609"/>
      <c r="AJ41" s="610"/>
      <c r="AK41" s="1536" t="s">
        <v>161</v>
      </c>
      <c r="AL41" s="364" t="s">
        <v>162</v>
      </c>
      <c r="AM41" s="362" t="s">
        <v>163</v>
      </c>
      <c r="AN41" s="356">
        <v>0.7</v>
      </c>
      <c r="AO41" s="1534"/>
      <c r="AP41" s="365"/>
      <c r="AQ41" s="366"/>
      <c r="AR41" s="358">
        <f>ROUND(ROUND(ROUND(Q32*AD38,0)*$AI$20,0)*AN41,0)-AP40</f>
        <v>279</v>
      </c>
      <c r="AS41" s="268"/>
    </row>
    <row r="42" spans="1:45" ht="14.25">
      <c r="A42" s="243">
        <v>71</v>
      </c>
      <c r="B42" s="351" t="s">
        <v>3156</v>
      </c>
      <c r="C42" s="244" t="s">
        <v>3157</v>
      </c>
      <c r="D42" s="375"/>
      <c r="E42" s="278"/>
      <c r="F42" s="279"/>
      <c r="G42" s="245"/>
      <c r="H42" s="208"/>
      <c r="I42" s="208"/>
      <c r="J42" s="385"/>
      <c r="K42" s="308"/>
      <c r="L42" s="304"/>
      <c r="M42" s="304"/>
      <c r="N42" s="304"/>
      <c r="O42" s="304"/>
      <c r="P42" s="304"/>
      <c r="Q42" s="407"/>
      <c r="R42" s="407"/>
      <c r="S42" s="216"/>
      <c r="T42" s="226"/>
      <c r="U42" s="281"/>
      <c r="V42" s="380"/>
      <c r="W42" s="380"/>
      <c r="X42" s="380"/>
      <c r="Y42" s="380"/>
      <c r="Z42" s="380"/>
      <c r="AA42" s="380"/>
      <c r="AB42" s="380"/>
      <c r="AC42" s="380"/>
      <c r="AD42" s="380"/>
      <c r="AE42" s="380"/>
      <c r="AF42" s="381"/>
      <c r="AG42" s="375"/>
      <c r="AH42" s="214"/>
      <c r="AI42" s="609"/>
      <c r="AJ42" s="610"/>
      <c r="AK42" s="1537"/>
      <c r="AL42" s="353" t="s">
        <v>165</v>
      </c>
      <c r="AM42" s="354" t="s">
        <v>163</v>
      </c>
      <c r="AN42" s="355">
        <v>0.5</v>
      </c>
      <c r="AO42" s="1535"/>
      <c r="AP42" s="367"/>
      <c r="AQ42" s="368"/>
      <c r="AR42" s="358">
        <f>ROUND(ROUND(ROUND(Q32*AD38,0)*$AI$20,0)*AN42,0)-AP40</f>
        <v>198</v>
      </c>
      <c r="AS42" s="268"/>
    </row>
    <row r="43" spans="1:45" ht="14.25">
      <c r="A43" s="229">
        <v>71</v>
      </c>
      <c r="B43" s="337">
        <v>8535</v>
      </c>
      <c r="C43" s="254" t="s">
        <v>3158</v>
      </c>
      <c r="D43" s="375"/>
      <c r="E43" s="278"/>
      <c r="F43" s="279"/>
      <c r="G43" s="245"/>
      <c r="H43" s="208"/>
      <c r="I43" s="208"/>
      <c r="J43" s="388"/>
      <c r="K43" s="208" t="s">
        <v>824</v>
      </c>
      <c r="L43" s="301"/>
      <c r="M43" s="301"/>
      <c r="N43" s="301"/>
      <c r="O43" s="301"/>
      <c r="P43" s="301"/>
      <c r="Q43" s="301"/>
      <c r="R43" s="301"/>
      <c r="S43" s="208"/>
      <c r="T43" s="385"/>
      <c r="U43" s="245"/>
      <c r="V43" s="392"/>
      <c r="W43" s="392"/>
      <c r="X43" s="392"/>
      <c r="Y43" s="392"/>
      <c r="Z43" s="392"/>
      <c r="AA43" s="392"/>
      <c r="AB43" s="392"/>
      <c r="AC43" s="392"/>
      <c r="AD43" s="392"/>
      <c r="AE43" s="392"/>
      <c r="AF43" s="393"/>
      <c r="AG43" s="611"/>
      <c r="AH43" s="392"/>
      <c r="AI43" s="392"/>
      <c r="AJ43" s="393"/>
      <c r="AK43" s="340"/>
      <c r="AL43" s="338"/>
      <c r="AM43" s="334"/>
      <c r="AN43" s="383"/>
      <c r="AO43" s="383"/>
      <c r="AP43" s="383"/>
      <c r="AQ43" s="384"/>
      <c r="AR43" s="342">
        <f>ROUND(Q44*$AI$20,0)</f>
        <v>419</v>
      </c>
      <c r="AS43" s="268"/>
    </row>
    <row r="44" spans="1:45" ht="14.25">
      <c r="A44" s="229">
        <v>71</v>
      </c>
      <c r="B44" s="337">
        <v>8536</v>
      </c>
      <c r="C44" s="254" t="s">
        <v>3159</v>
      </c>
      <c r="D44" s="375"/>
      <c r="E44" s="278"/>
      <c r="F44" s="279"/>
      <c r="G44" s="245"/>
      <c r="H44" s="208"/>
      <c r="I44" s="208"/>
      <c r="J44" s="388"/>
      <c r="K44" s="343"/>
      <c r="L44" s="301"/>
      <c r="M44" s="301"/>
      <c r="N44" s="301"/>
      <c r="O44" s="301"/>
      <c r="P44" s="301"/>
      <c r="Q44" s="1548">
        <f>'26障害児入所施設(基本３) '!$Q$44</f>
        <v>599</v>
      </c>
      <c r="R44" s="1548"/>
      <c r="S44" s="208" t="s">
        <v>18</v>
      </c>
      <c r="T44" s="385"/>
      <c r="U44" s="245"/>
      <c r="V44" s="344"/>
      <c r="W44" s="344"/>
      <c r="X44" s="344"/>
      <c r="Y44" s="344"/>
      <c r="Z44" s="344"/>
      <c r="AA44" s="344"/>
      <c r="AB44" s="344"/>
      <c r="AC44" s="344"/>
      <c r="AD44" s="344"/>
      <c r="AE44" s="344"/>
      <c r="AF44" s="345"/>
      <c r="AG44" s="379"/>
      <c r="AH44" s="344"/>
      <c r="AI44" s="344"/>
      <c r="AJ44" s="345"/>
      <c r="AK44" s="1539" t="s">
        <v>161</v>
      </c>
      <c r="AL44" s="346" t="s">
        <v>162</v>
      </c>
      <c r="AM44" s="347" t="s">
        <v>163</v>
      </c>
      <c r="AN44" s="348">
        <v>0.7</v>
      </c>
      <c r="AO44" s="348"/>
      <c r="AP44" s="348"/>
      <c r="AQ44" s="349"/>
      <c r="AR44" s="350">
        <f>ROUND(ROUND(Q44*$AI$20,0)*AN44,0)</f>
        <v>293</v>
      </c>
      <c r="AS44" s="268"/>
    </row>
    <row r="45" spans="1:45" ht="14.25">
      <c r="A45" s="243">
        <v>71</v>
      </c>
      <c r="B45" s="351" t="s">
        <v>3160</v>
      </c>
      <c r="C45" s="244" t="s">
        <v>3161</v>
      </c>
      <c r="D45" s="375"/>
      <c r="E45" s="278"/>
      <c r="F45" s="279"/>
      <c r="G45" s="245"/>
      <c r="H45" s="208"/>
      <c r="I45" s="208"/>
      <c r="J45" s="385"/>
      <c r="K45" s="343"/>
      <c r="L45" s="301"/>
      <c r="M45" s="301"/>
      <c r="N45" s="301"/>
      <c r="O45" s="301"/>
      <c r="P45" s="301"/>
      <c r="Q45" s="392"/>
      <c r="R45" s="392"/>
      <c r="S45" s="208"/>
      <c r="T45" s="385"/>
      <c r="U45" s="245"/>
      <c r="V45" s="344"/>
      <c r="W45" s="344"/>
      <c r="X45" s="344"/>
      <c r="Y45" s="344"/>
      <c r="Z45" s="344"/>
      <c r="AA45" s="344"/>
      <c r="AB45" s="344"/>
      <c r="AC45" s="344"/>
      <c r="AD45" s="344"/>
      <c r="AE45" s="344"/>
      <c r="AF45" s="345"/>
      <c r="AG45" s="375"/>
      <c r="AH45" s="214"/>
      <c r="AI45" s="609"/>
      <c r="AJ45" s="610"/>
      <c r="AK45" s="1540"/>
      <c r="AL45" s="353" t="s">
        <v>165</v>
      </c>
      <c r="AM45" s="354" t="s">
        <v>163</v>
      </c>
      <c r="AN45" s="355">
        <v>0.5</v>
      </c>
      <c r="AO45" s="356"/>
      <c r="AP45" s="356"/>
      <c r="AQ45" s="395"/>
      <c r="AR45" s="358">
        <f>ROUND(ROUND(Q44*$AI$20,0)*AN45,0)</f>
        <v>210</v>
      </c>
      <c r="AS45" s="268"/>
    </row>
    <row r="46" spans="1:45" ht="14.25">
      <c r="A46" s="243">
        <v>71</v>
      </c>
      <c r="B46" s="351" t="s">
        <v>3162</v>
      </c>
      <c r="C46" s="244" t="s">
        <v>3163</v>
      </c>
      <c r="D46" s="375"/>
      <c r="E46" s="278"/>
      <c r="F46" s="279"/>
      <c r="G46" s="245"/>
      <c r="H46" s="208"/>
      <c r="I46" s="208"/>
      <c r="J46" s="385"/>
      <c r="K46" s="343"/>
      <c r="L46" s="301"/>
      <c r="M46" s="301"/>
      <c r="N46" s="301"/>
      <c r="O46" s="301"/>
      <c r="P46" s="301"/>
      <c r="Q46" s="392"/>
      <c r="R46" s="392"/>
      <c r="S46" s="208"/>
      <c r="T46" s="385"/>
      <c r="U46" s="245"/>
      <c r="V46" s="344"/>
      <c r="W46" s="344"/>
      <c r="X46" s="344"/>
      <c r="Y46" s="344"/>
      <c r="Z46" s="344"/>
      <c r="AA46" s="344"/>
      <c r="AB46" s="344"/>
      <c r="AC46" s="344"/>
      <c r="AD46" s="344"/>
      <c r="AE46" s="344"/>
      <c r="AF46" s="345"/>
      <c r="AG46" s="375"/>
      <c r="AH46" s="214"/>
      <c r="AI46" s="609"/>
      <c r="AJ46" s="610"/>
      <c r="AK46" s="364"/>
      <c r="AL46" s="396"/>
      <c r="AM46" s="362"/>
      <c r="AN46" s="356"/>
      <c r="AO46" s="1533" t="s">
        <v>167</v>
      </c>
      <c r="AP46" s="362">
        <v>5</v>
      </c>
      <c r="AQ46" s="363" t="s">
        <v>168</v>
      </c>
      <c r="AR46" s="358">
        <f>ROUND(Q44*$AI$20,0)-AP46</f>
        <v>414</v>
      </c>
      <c r="AS46" s="268"/>
    </row>
    <row r="47" spans="1:45" ht="14.25">
      <c r="A47" s="243">
        <v>71</v>
      </c>
      <c r="B47" s="351" t="s">
        <v>3164</v>
      </c>
      <c r="C47" s="244" t="s">
        <v>3165</v>
      </c>
      <c r="D47" s="375"/>
      <c r="E47" s="278"/>
      <c r="F47" s="279"/>
      <c r="G47" s="245"/>
      <c r="H47" s="208"/>
      <c r="I47" s="208"/>
      <c r="J47" s="385"/>
      <c r="K47" s="343"/>
      <c r="L47" s="301"/>
      <c r="M47" s="301"/>
      <c r="N47" s="301"/>
      <c r="O47" s="301"/>
      <c r="P47" s="301"/>
      <c r="Q47" s="392"/>
      <c r="R47" s="392"/>
      <c r="S47" s="208"/>
      <c r="T47" s="385"/>
      <c r="U47" s="245"/>
      <c r="V47" s="344"/>
      <c r="W47" s="344"/>
      <c r="X47" s="344"/>
      <c r="Y47" s="344"/>
      <c r="Z47" s="344"/>
      <c r="AA47" s="344"/>
      <c r="AB47" s="344"/>
      <c r="AC47" s="344"/>
      <c r="AD47" s="344"/>
      <c r="AE47" s="344"/>
      <c r="AF47" s="345"/>
      <c r="AG47" s="375"/>
      <c r="AH47" s="214"/>
      <c r="AI47" s="609"/>
      <c r="AJ47" s="610"/>
      <c r="AK47" s="1536" t="s">
        <v>161</v>
      </c>
      <c r="AL47" s="364" t="s">
        <v>162</v>
      </c>
      <c r="AM47" s="362" t="s">
        <v>163</v>
      </c>
      <c r="AN47" s="356">
        <v>0.7</v>
      </c>
      <c r="AO47" s="1534"/>
      <c r="AP47" s="365"/>
      <c r="AQ47" s="366"/>
      <c r="AR47" s="358">
        <f>ROUND(ROUND(Q44*$AI$20,0)*AN47,0)-AP46</f>
        <v>288</v>
      </c>
      <c r="AS47" s="268"/>
    </row>
    <row r="48" spans="1:45" ht="14.25">
      <c r="A48" s="243">
        <v>71</v>
      </c>
      <c r="B48" s="351" t="s">
        <v>3166</v>
      </c>
      <c r="C48" s="244" t="s">
        <v>3167</v>
      </c>
      <c r="D48" s="375"/>
      <c r="E48" s="278"/>
      <c r="F48" s="279"/>
      <c r="G48" s="245"/>
      <c r="H48" s="208"/>
      <c r="I48" s="208"/>
      <c r="J48" s="385"/>
      <c r="K48" s="343"/>
      <c r="L48" s="301"/>
      <c r="M48" s="301"/>
      <c r="N48" s="301"/>
      <c r="O48" s="301"/>
      <c r="P48" s="301"/>
      <c r="Q48" s="392"/>
      <c r="R48" s="392"/>
      <c r="S48" s="208"/>
      <c r="T48" s="385"/>
      <c r="U48" s="281"/>
      <c r="V48" s="380"/>
      <c r="W48" s="380"/>
      <c r="X48" s="380"/>
      <c r="Y48" s="380"/>
      <c r="Z48" s="380"/>
      <c r="AA48" s="380"/>
      <c r="AB48" s="380"/>
      <c r="AC48" s="380"/>
      <c r="AD48" s="380"/>
      <c r="AE48" s="380"/>
      <c r="AF48" s="381"/>
      <c r="AG48" s="375"/>
      <c r="AH48" s="214"/>
      <c r="AI48" s="609"/>
      <c r="AJ48" s="610"/>
      <c r="AK48" s="1537"/>
      <c r="AL48" s="353" t="s">
        <v>165</v>
      </c>
      <c r="AM48" s="354" t="s">
        <v>163</v>
      </c>
      <c r="AN48" s="355">
        <v>0.5</v>
      </c>
      <c r="AO48" s="1535"/>
      <c r="AP48" s="367"/>
      <c r="AQ48" s="368"/>
      <c r="AR48" s="358">
        <f>ROUND(ROUND(Q44*$AI$20,0)*AN48,0)-AP46</f>
        <v>205</v>
      </c>
      <c r="AS48" s="268"/>
    </row>
    <row r="49" spans="1:45" ht="14.25">
      <c r="A49" s="229">
        <v>71</v>
      </c>
      <c r="B49" s="337">
        <v>8537</v>
      </c>
      <c r="C49" s="254" t="s">
        <v>3168</v>
      </c>
      <c r="D49" s="375"/>
      <c r="E49" s="278"/>
      <c r="F49" s="279"/>
      <c r="G49" s="245"/>
      <c r="H49" s="208"/>
      <c r="I49" s="208"/>
      <c r="J49" s="388"/>
      <c r="K49" s="343"/>
      <c r="L49" s="301"/>
      <c r="M49" s="301"/>
      <c r="N49" s="301"/>
      <c r="O49" s="301"/>
      <c r="P49" s="301"/>
      <c r="Q49" s="406"/>
      <c r="R49" s="406"/>
      <c r="S49" s="208"/>
      <c r="T49" s="385"/>
      <c r="U49" s="379" t="s">
        <v>172</v>
      </c>
      <c r="V49" s="344"/>
      <c r="W49" s="344"/>
      <c r="X49" s="344"/>
      <c r="Y49" s="344"/>
      <c r="Z49" s="344"/>
      <c r="AA49" s="344"/>
      <c r="AB49" s="344"/>
      <c r="AC49" s="344"/>
      <c r="AD49" s="344"/>
      <c r="AE49" s="344"/>
      <c r="AF49" s="345"/>
      <c r="AG49" s="379"/>
      <c r="AH49" s="344"/>
      <c r="AI49" s="344"/>
      <c r="AJ49" s="345"/>
      <c r="AK49" s="369"/>
      <c r="AL49" s="370"/>
      <c r="AM49" s="372"/>
      <c r="AN49" s="373"/>
      <c r="AO49" s="373"/>
      <c r="AP49" s="373"/>
      <c r="AQ49" s="374"/>
      <c r="AR49" s="342">
        <f>ROUND(ROUND(Q44*AD50,0)*$AI$20,0)</f>
        <v>405</v>
      </c>
      <c r="AS49" s="268"/>
    </row>
    <row r="50" spans="1:45" ht="14.25">
      <c r="A50" s="229">
        <v>71</v>
      </c>
      <c r="B50" s="337">
        <v>8538</v>
      </c>
      <c r="C50" s="254" t="s">
        <v>3169</v>
      </c>
      <c r="D50" s="375"/>
      <c r="E50" s="278"/>
      <c r="F50" s="279"/>
      <c r="G50" s="245"/>
      <c r="H50" s="208"/>
      <c r="I50" s="208"/>
      <c r="J50" s="388"/>
      <c r="K50" s="343"/>
      <c r="L50" s="301"/>
      <c r="M50" s="301"/>
      <c r="N50" s="301"/>
      <c r="O50" s="301"/>
      <c r="P50" s="301"/>
      <c r="Q50" s="406"/>
      <c r="R50" s="406"/>
      <c r="S50" s="208"/>
      <c r="T50" s="385"/>
      <c r="U50" s="379" t="s">
        <v>174</v>
      </c>
      <c r="V50" s="344"/>
      <c r="W50" s="344"/>
      <c r="X50" s="344"/>
      <c r="Y50" s="344"/>
      <c r="Z50" s="344"/>
      <c r="AA50" s="344"/>
      <c r="AB50" s="344"/>
      <c r="AC50" s="214" t="s">
        <v>163</v>
      </c>
      <c r="AD50" s="1541">
        <v>0.96499999999999997</v>
      </c>
      <c r="AE50" s="1541"/>
      <c r="AF50" s="345"/>
      <c r="AG50" s="379"/>
      <c r="AH50" s="344"/>
      <c r="AI50" s="344"/>
      <c r="AJ50" s="345"/>
      <c r="AK50" s="1539" t="s">
        <v>161</v>
      </c>
      <c r="AL50" s="346" t="s">
        <v>162</v>
      </c>
      <c r="AM50" s="347" t="s">
        <v>163</v>
      </c>
      <c r="AN50" s="348">
        <v>0.7</v>
      </c>
      <c r="AO50" s="348"/>
      <c r="AP50" s="348"/>
      <c r="AQ50" s="349"/>
      <c r="AR50" s="350">
        <f>ROUND(ROUND(ROUND(Q44*AD50:AD50,0)*$AI$20,0)*AN50,0)</f>
        <v>284</v>
      </c>
      <c r="AS50" s="268"/>
    </row>
    <row r="51" spans="1:45" ht="14.25">
      <c r="A51" s="243">
        <v>71</v>
      </c>
      <c r="B51" s="351" t="s">
        <v>3170</v>
      </c>
      <c r="C51" s="244" t="s">
        <v>3171</v>
      </c>
      <c r="D51" s="375"/>
      <c r="E51" s="278"/>
      <c r="F51" s="279"/>
      <c r="G51" s="245"/>
      <c r="H51" s="208"/>
      <c r="I51" s="208"/>
      <c r="J51" s="385"/>
      <c r="K51" s="343"/>
      <c r="L51" s="301"/>
      <c r="M51" s="301"/>
      <c r="N51" s="301"/>
      <c r="O51" s="301"/>
      <c r="P51" s="301"/>
      <c r="Q51" s="392"/>
      <c r="R51" s="392"/>
      <c r="S51" s="208"/>
      <c r="T51" s="385"/>
      <c r="U51" s="245"/>
      <c r="V51" s="344"/>
      <c r="W51" s="344"/>
      <c r="X51" s="344"/>
      <c r="Y51" s="344"/>
      <c r="Z51" s="344"/>
      <c r="AA51" s="344"/>
      <c r="AB51" s="344"/>
      <c r="AC51" s="344"/>
      <c r="AD51" s="344"/>
      <c r="AE51" s="344"/>
      <c r="AF51" s="345"/>
      <c r="AG51" s="375"/>
      <c r="AH51" s="214"/>
      <c r="AI51" s="609"/>
      <c r="AJ51" s="610"/>
      <c r="AK51" s="1540"/>
      <c r="AL51" s="353" t="s">
        <v>165</v>
      </c>
      <c r="AM51" s="354" t="s">
        <v>163</v>
      </c>
      <c r="AN51" s="355">
        <v>0.5</v>
      </c>
      <c r="AO51" s="356"/>
      <c r="AP51" s="356"/>
      <c r="AQ51" s="395"/>
      <c r="AR51" s="358">
        <f>ROUND(ROUND(ROUND(Q44*AD50,0)*$AI$20,0)*AN51,0)</f>
        <v>203</v>
      </c>
      <c r="AS51" s="268"/>
    </row>
    <row r="52" spans="1:45" ht="14.25">
      <c r="A52" s="243">
        <v>71</v>
      </c>
      <c r="B52" s="351" t="s">
        <v>3172</v>
      </c>
      <c r="C52" s="244" t="s">
        <v>3173</v>
      </c>
      <c r="D52" s="375"/>
      <c r="E52" s="278"/>
      <c r="F52" s="279"/>
      <c r="G52" s="245"/>
      <c r="H52" s="208"/>
      <c r="I52" s="208"/>
      <c r="J52" s="385"/>
      <c r="K52" s="343"/>
      <c r="L52" s="301"/>
      <c r="M52" s="301"/>
      <c r="N52" s="301"/>
      <c r="O52" s="301"/>
      <c r="P52" s="301"/>
      <c r="Q52" s="392"/>
      <c r="R52" s="392"/>
      <c r="S52" s="208"/>
      <c r="T52" s="385"/>
      <c r="U52" s="245"/>
      <c r="V52" s="344"/>
      <c r="W52" s="344"/>
      <c r="X52" s="344"/>
      <c r="Y52" s="344"/>
      <c r="Z52" s="344"/>
      <c r="AA52" s="344"/>
      <c r="AB52" s="344"/>
      <c r="AC52" s="344"/>
      <c r="AD52" s="344"/>
      <c r="AE52" s="344"/>
      <c r="AF52" s="345"/>
      <c r="AG52" s="375"/>
      <c r="AH52" s="214"/>
      <c r="AI52" s="609"/>
      <c r="AJ52" s="610"/>
      <c r="AK52" s="364"/>
      <c r="AL52" s="396"/>
      <c r="AM52" s="362"/>
      <c r="AN52" s="356"/>
      <c r="AO52" s="1533" t="s">
        <v>167</v>
      </c>
      <c r="AP52" s="362">
        <v>5</v>
      </c>
      <c r="AQ52" s="363" t="s">
        <v>168</v>
      </c>
      <c r="AR52" s="358">
        <f>ROUND(ROUND(Q44*AD50,0)*$AI$20,0)-AP52</f>
        <v>400</v>
      </c>
      <c r="AS52" s="268"/>
    </row>
    <row r="53" spans="1:45" ht="14.25">
      <c r="A53" s="243">
        <v>71</v>
      </c>
      <c r="B53" s="351" t="s">
        <v>3174</v>
      </c>
      <c r="C53" s="244" t="s">
        <v>3175</v>
      </c>
      <c r="D53" s="375"/>
      <c r="E53" s="278"/>
      <c r="F53" s="279"/>
      <c r="G53" s="245"/>
      <c r="H53" s="208"/>
      <c r="I53" s="208"/>
      <c r="J53" s="385"/>
      <c r="K53" s="343"/>
      <c r="L53" s="301"/>
      <c r="M53" s="301"/>
      <c r="N53" s="301"/>
      <c r="O53" s="301"/>
      <c r="P53" s="301"/>
      <c r="Q53" s="392"/>
      <c r="R53" s="392"/>
      <c r="S53" s="208"/>
      <c r="T53" s="385"/>
      <c r="U53" s="245"/>
      <c r="V53" s="344"/>
      <c r="W53" s="344"/>
      <c r="X53" s="344"/>
      <c r="Y53" s="344"/>
      <c r="Z53" s="344"/>
      <c r="AA53" s="344"/>
      <c r="AB53" s="344"/>
      <c r="AC53" s="344"/>
      <c r="AD53" s="344"/>
      <c r="AE53" s="344"/>
      <c r="AF53" s="345"/>
      <c r="AG53" s="375"/>
      <c r="AH53" s="214"/>
      <c r="AI53" s="609"/>
      <c r="AJ53" s="610"/>
      <c r="AK53" s="1536" t="s">
        <v>161</v>
      </c>
      <c r="AL53" s="364" t="s">
        <v>162</v>
      </c>
      <c r="AM53" s="362" t="s">
        <v>163</v>
      </c>
      <c r="AN53" s="356">
        <v>0.7</v>
      </c>
      <c r="AO53" s="1534"/>
      <c r="AP53" s="365"/>
      <c r="AQ53" s="366"/>
      <c r="AR53" s="358">
        <f>ROUND(ROUND(ROUND(Q44*AD50,0)*$AI$20,0)*AN53,0)-AP52</f>
        <v>279</v>
      </c>
      <c r="AS53" s="268"/>
    </row>
    <row r="54" spans="1:45" ht="14.25">
      <c r="A54" s="243">
        <v>71</v>
      </c>
      <c r="B54" s="351" t="s">
        <v>3176</v>
      </c>
      <c r="C54" s="244" t="s">
        <v>3177</v>
      </c>
      <c r="D54" s="375"/>
      <c r="E54" s="278"/>
      <c r="F54" s="279"/>
      <c r="G54" s="281"/>
      <c r="H54" s="216"/>
      <c r="I54" s="216"/>
      <c r="J54" s="226"/>
      <c r="K54" s="308"/>
      <c r="L54" s="304"/>
      <c r="M54" s="304"/>
      <c r="N54" s="304"/>
      <c r="O54" s="304"/>
      <c r="P54" s="304"/>
      <c r="Q54" s="407"/>
      <c r="R54" s="407"/>
      <c r="S54" s="216"/>
      <c r="T54" s="226"/>
      <c r="U54" s="281"/>
      <c r="V54" s="380"/>
      <c r="W54" s="380"/>
      <c r="X54" s="380"/>
      <c r="Y54" s="380"/>
      <c r="Z54" s="380"/>
      <c r="AA54" s="380"/>
      <c r="AB54" s="380"/>
      <c r="AC54" s="380"/>
      <c r="AD54" s="380"/>
      <c r="AE54" s="380"/>
      <c r="AF54" s="381"/>
      <c r="AG54" s="375"/>
      <c r="AH54" s="214"/>
      <c r="AI54" s="609"/>
      <c r="AJ54" s="610"/>
      <c r="AK54" s="1537"/>
      <c r="AL54" s="353" t="s">
        <v>165</v>
      </c>
      <c r="AM54" s="354" t="s">
        <v>163</v>
      </c>
      <c r="AN54" s="355">
        <v>0.5</v>
      </c>
      <c r="AO54" s="1535"/>
      <c r="AP54" s="367"/>
      <c r="AQ54" s="368"/>
      <c r="AR54" s="358">
        <f>ROUND(ROUND(ROUND(Q44*AD50,0)*$AI$20,0)*AN54,0)-AP52</f>
        <v>198</v>
      </c>
      <c r="AS54" s="268"/>
    </row>
    <row r="55" spans="1:45" ht="14.25">
      <c r="A55" s="229">
        <v>71</v>
      </c>
      <c r="B55" s="337">
        <v>8541</v>
      </c>
      <c r="C55" s="254" t="s">
        <v>3178</v>
      </c>
      <c r="D55" s="375"/>
      <c r="E55" s="278"/>
      <c r="F55" s="279"/>
      <c r="G55" s="1545" t="s">
        <v>862</v>
      </c>
      <c r="H55" s="1546"/>
      <c r="I55" s="1546"/>
      <c r="J55" s="1547"/>
      <c r="K55" s="208" t="s">
        <v>811</v>
      </c>
      <c r="L55" s="301"/>
      <c r="M55" s="301"/>
      <c r="N55" s="301"/>
      <c r="O55" s="301"/>
      <c r="P55" s="301"/>
      <c r="Q55" s="301"/>
      <c r="R55" s="301"/>
      <c r="S55" s="208"/>
      <c r="T55" s="385"/>
      <c r="U55" s="245"/>
      <c r="V55" s="392"/>
      <c r="W55" s="392"/>
      <c r="X55" s="392"/>
      <c r="Y55" s="392"/>
      <c r="Z55" s="392"/>
      <c r="AA55" s="392"/>
      <c r="AB55" s="392"/>
      <c r="AC55" s="392"/>
      <c r="AD55" s="392"/>
      <c r="AE55" s="392"/>
      <c r="AF55" s="393"/>
      <c r="AG55" s="611"/>
      <c r="AH55" s="392"/>
      <c r="AI55" s="392"/>
      <c r="AJ55" s="393"/>
      <c r="AK55" s="611"/>
      <c r="AL55" s="392"/>
      <c r="AM55" s="301"/>
      <c r="AN55" s="409"/>
      <c r="AO55" s="409"/>
      <c r="AP55" s="409"/>
      <c r="AQ55" s="410"/>
      <c r="AR55" s="342">
        <f>ROUND(Q56*$AI$20,0)</f>
        <v>368</v>
      </c>
      <c r="AS55" s="268"/>
    </row>
    <row r="56" spans="1:45" ht="14.25">
      <c r="A56" s="229">
        <v>71</v>
      </c>
      <c r="B56" s="337">
        <v>8542</v>
      </c>
      <c r="C56" s="254" t="s">
        <v>3179</v>
      </c>
      <c r="D56" s="375"/>
      <c r="E56" s="278"/>
      <c r="F56" s="279"/>
      <c r="G56" s="1545"/>
      <c r="H56" s="1546"/>
      <c r="I56" s="1546"/>
      <c r="J56" s="1547"/>
      <c r="K56" s="343"/>
      <c r="L56" s="301"/>
      <c r="M56" s="301"/>
      <c r="N56" s="301"/>
      <c r="O56" s="301"/>
      <c r="P56" s="301"/>
      <c r="Q56" s="1548">
        <f>'26障害児入所施設(基本３) '!$Q$56</f>
        <v>526</v>
      </c>
      <c r="R56" s="1548"/>
      <c r="S56" s="208" t="s">
        <v>18</v>
      </c>
      <c r="T56" s="385"/>
      <c r="U56" s="245"/>
      <c r="V56" s="344"/>
      <c r="W56" s="344"/>
      <c r="X56" s="344"/>
      <c r="Y56" s="344"/>
      <c r="Z56" s="344"/>
      <c r="AA56" s="344"/>
      <c r="AB56" s="344"/>
      <c r="AC56" s="344"/>
      <c r="AD56" s="344"/>
      <c r="AE56" s="344"/>
      <c r="AF56" s="345"/>
      <c r="AG56" s="379"/>
      <c r="AH56" s="344"/>
      <c r="AI56" s="344"/>
      <c r="AJ56" s="345"/>
      <c r="AK56" s="1539" t="s">
        <v>161</v>
      </c>
      <c r="AL56" s="346" t="s">
        <v>162</v>
      </c>
      <c r="AM56" s="347" t="s">
        <v>163</v>
      </c>
      <c r="AN56" s="348">
        <v>0.7</v>
      </c>
      <c r="AO56" s="348"/>
      <c r="AP56" s="348"/>
      <c r="AQ56" s="349"/>
      <c r="AR56" s="350">
        <f>ROUND(ROUND(Q56*$AI$20,0)*AN56,0)</f>
        <v>258</v>
      </c>
      <c r="AS56" s="268"/>
    </row>
    <row r="57" spans="1:45" ht="14.25">
      <c r="A57" s="243">
        <v>71</v>
      </c>
      <c r="B57" s="351" t="s">
        <v>3180</v>
      </c>
      <c r="C57" s="244" t="s">
        <v>3181</v>
      </c>
      <c r="D57" s="375"/>
      <c r="E57" s="278"/>
      <c r="F57" s="279"/>
      <c r="G57" s="1545"/>
      <c r="H57" s="1546"/>
      <c r="I57" s="1546"/>
      <c r="J57" s="1547"/>
      <c r="K57" s="343"/>
      <c r="L57" s="301"/>
      <c r="M57" s="301"/>
      <c r="N57" s="301"/>
      <c r="O57" s="301"/>
      <c r="P57" s="301"/>
      <c r="Q57" s="392"/>
      <c r="R57" s="392"/>
      <c r="S57" s="208"/>
      <c r="T57" s="385"/>
      <c r="U57" s="245"/>
      <c r="V57" s="344"/>
      <c r="W57" s="344"/>
      <c r="X57" s="344"/>
      <c r="Y57" s="344"/>
      <c r="Z57" s="344"/>
      <c r="AA57" s="344"/>
      <c r="AB57" s="344"/>
      <c r="AC57" s="344"/>
      <c r="AD57" s="344"/>
      <c r="AE57" s="344"/>
      <c r="AF57" s="345"/>
      <c r="AG57" s="375"/>
      <c r="AH57" s="214"/>
      <c r="AI57" s="609"/>
      <c r="AJ57" s="610"/>
      <c r="AK57" s="1540"/>
      <c r="AL57" s="353" t="s">
        <v>165</v>
      </c>
      <c r="AM57" s="354" t="s">
        <v>163</v>
      </c>
      <c r="AN57" s="355">
        <v>0.5</v>
      </c>
      <c r="AO57" s="356"/>
      <c r="AP57" s="356"/>
      <c r="AQ57" s="395"/>
      <c r="AR57" s="358">
        <f>ROUND(ROUND(Q56*$AI$20,0)*AN57,0)</f>
        <v>184</v>
      </c>
      <c r="AS57" s="268"/>
    </row>
    <row r="58" spans="1:45" ht="14.25">
      <c r="A58" s="243">
        <v>71</v>
      </c>
      <c r="B58" s="351" t="s">
        <v>3182</v>
      </c>
      <c r="C58" s="244" t="s">
        <v>3183</v>
      </c>
      <c r="D58" s="375"/>
      <c r="E58" s="278"/>
      <c r="F58" s="279"/>
      <c r="G58" s="1545"/>
      <c r="H58" s="1546"/>
      <c r="I58" s="1546"/>
      <c r="J58" s="1547"/>
      <c r="K58" s="343"/>
      <c r="L58" s="301"/>
      <c r="M58" s="301"/>
      <c r="N58" s="301"/>
      <c r="O58" s="301"/>
      <c r="P58" s="301"/>
      <c r="Q58" s="392"/>
      <c r="R58" s="392"/>
      <c r="S58" s="208"/>
      <c r="T58" s="385"/>
      <c r="U58" s="245"/>
      <c r="V58" s="344"/>
      <c r="W58" s="344"/>
      <c r="X58" s="344"/>
      <c r="Y58" s="344"/>
      <c r="Z58" s="344"/>
      <c r="AA58" s="344"/>
      <c r="AB58" s="344"/>
      <c r="AC58" s="344"/>
      <c r="AD58" s="344"/>
      <c r="AE58" s="344"/>
      <c r="AF58" s="345"/>
      <c r="AG58" s="375"/>
      <c r="AH58" s="214"/>
      <c r="AI58" s="609"/>
      <c r="AJ58" s="610"/>
      <c r="AK58" s="364"/>
      <c r="AL58" s="396"/>
      <c r="AM58" s="362"/>
      <c r="AN58" s="356"/>
      <c r="AO58" s="1533" t="s">
        <v>167</v>
      </c>
      <c r="AP58" s="362">
        <v>5</v>
      </c>
      <c r="AQ58" s="363" t="s">
        <v>168</v>
      </c>
      <c r="AR58" s="358">
        <f>ROUND(Q56*$AI$20,0)-AP58</f>
        <v>363</v>
      </c>
      <c r="AS58" s="268"/>
    </row>
    <row r="59" spans="1:45" ht="14.25">
      <c r="A59" s="243">
        <v>71</v>
      </c>
      <c r="B59" s="351" t="s">
        <v>3184</v>
      </c>
      <c r="C59" s="244" t="s">
        <v>3185</v>
      </c>
      <c r="D59" s="375"/>
      <c r="E59" s="278"/>
      <c r="F59" s="279"/>
      <c r="G59" s="1545"/>
      <c r="H59" s="1546"/>
      <c r="I59" s="1546"/>
      <c r="J59" s="1547"/>
      <c r="K59" s="343"/>
      <c r="L59" s="301"/>
      <c r="M59" s="301"/>
      <c r="N59" s="301"/>
      <c r="O59" s="301"/>
      <c r="P59" s="301"/>
      <c r="Q59" s="392"/>
      <c r="R59" s="392"/>
      <c r="S59" s="208"/>
      <c r="T59" s="385"/>
      <c r="U59" s="245"/>
      <c r="V59" s="344"/>
      <c r="W59" s="344"/>
      <c r="X59" s="344"/>
      <c r="Y59" s="344"/>
      <c r="Z59" s="344"/>
      <c r="AA59" s="344"/>
      <c r="AB59" s="344"/>
      <c r="AC59" s="344"/>
      <c r="AD59" s="344"/>
      <c r="AE59" s="344"/>
      <c r="AF59" s="345"/>
      <c r="AG59" s="375"/>
      <c r="AH59" s="214"/>
      <c r="AI59" s="609"/>
      <c r="AJ59" s="610"/>
      <c r="AK59" s="1536" t="s">
        <v>161</v>
      </c>
      <c r="AL59" s="364" t="s">
        <v>162</v>
      </c>
      <c r="AM59" s="362" t="s">
        <v>163</v>
      </c>
      <c r="AN59" s="356">
        <v>0.7</v>
      </c>
      <c r="AO59" s="1534"/>
      <c r="AP59" s="365"/>
      <c r="AQ59" s="366"/>
      <c r="AR59" s="358">
        <f>ROUND(ROUND(Q56*$AI$20,0)*AN59,0)-AP58</f>
        <v>253</v>
      </c>
      <c r="AS59" s="268"/>
    </row>
    <row r="60" spans="1:45" ht="14.25">
      <c r="A60" s="243">
        <v>71</v>
      </c>
      <c r="B60" s="351" t="s">
        <v>3186</v>
      </c>
      <c r="C60" s="244" t="s">
        <v>3187</v>
      </c>
      <c r="D60" s="375"/>
      <c r="E60" s="278"/>
      <c r="F60" s="279"/>
      <c r="G60" s="1545"/>
      <c r="H60" s="1546"/>
      <c r="I60" s="1546"/>
      <c r="J60" s="1547"/>
      <c r="K60" s="343"/>
      <c r="L60" s="301"/>
      <c r="M60" s="301"/>
      <c r="N60" s="301"/>
      <c r="O60" s="301"/>
      <c r="P60" s="301"/>
      <c r="Q60" s="392"/>
      <c r="R60" s="392"/>
      <c r="S60" s="208"/>
      <c r="T60" s="385"/>
      <c r="U60" s="245"/>
      <c r="V60" s="344"/>
      <c r="W60" s="344"/>
      <c r="X60" s="344"/>
      <c r="Y60" s="344"/>
      <c r="Z60" s="344"/>
      <c r="AA60" s="344"/>
      <c r="AB60" s="344"/>
      <c r="AC60" s="344"/>
      <c r="AD60" s="344"/>
      <c r="AE60" s="344"/>
      <c r="AF60" s="345"/>
      <c r="AG60" s="375"/>
      <c r="AH60" s="214"/>
      <c r="AI60" s="609"/>
      <c r="AJ60" s="610"/>
      <c r="AK60" s="1537"/>
      <c r="AL60" s="353" t="s">
        <v>165</v>
      </c>
      <c r="AM60" s="354" t="s">
        <v>163</v>
      </c>
      <c r="AN60" s="355">
        <v>0.5</v>
      </c>
      <c r="AO60" s="1535"/>
      <c r="AP60" s="367"/>
      <c r="AQ60" s="368"/>
      <c r="AR60" s="358">
        <f>ROUND(ROUND(Q56*$AI$20,0)*AN60,0)-AP58</f>
        <v>179</v>
      </c>
      <c r="AS60" s="268"/>
    </row>
    <row r="61" spans="1:45" ht="14.25">
      <c r="A61" s="229">
        <v>71</v>
      </c>
      <c r="B61" s="337">
        <v>8543</v>
      </c>
      <c r="C61" s="254" t="s">
        <v>3188</v>
      </c>
      <c r="D61" s="375"/>
      <c r="E61" s="278"/>
      <c r="F61" s="279"/>
      <c r="G61" s="1545"/>
      <c r="H61" s="1546"/>
      <c r="I61" s="1546"/>
      <c r="J61" s="1547"/>
      <c r="K61" s="245"/>
      <c r="L61" s="208"/>
      <c r="M61" s="208"/>
      <c r="N61" s="208"/>
      <c r="O61" s="208"/>
      <c r="P61" s="208"/>
      <c r="Q61" s="301"/>
      <c r="R61" s="301"/>
      <c r="S61" s="301"/>
      <c r="T61" s="385"/>
      <c r="U61" s="369" t="s">
        <v>172</v>
      </c>
      <c r="V61" s="370"/>
      <c r="W61" s="370"/>
      <c r="X61" s="370"/>
      <c r="Y61" s="370"/>
      <c r="Z61" s="370"/>
      <c r="AA61" s="370"/>
      <c r="AB61" s="370"/>
      <c r="AC61" s="370"/>
      <c r="AD61" s="370"/>
      <c r="AE61" s="370"/>
      <c r="AF61" s="371"/>
      <c r="AG61" s="379"/>
      <c r="AH61" s="344"/>
      <c r="AI61" s="344"/>
      <c r="AJ61" s="345"/>
      <c r="AK61" s="369"/>
      <c r="AL61" s="370"/>
      <c r="AM61" s="372"/>
      <c r="AN61" s="373"/>
      <c r="AO61" s="373"/>
      <c r="AP61" s="373"/>
      <c r="AQ61" s="374"/>
      <c r="AR61" s="342">
        <f>ROUND(ROUND(Q56*AD62,0)*$AI$20,0)</f>
        <v>356</v>
      </c>
      <c r="AS61" s="268"/>
    </row>
    <row r="62" spans="1:45" ht="14.25">
      <c r="A62" s="229">
        <v>71</v>
      </c>
      <c r="B62" s="337">
        <v>8544</v>
      </c>
      <c r="C62" s="254" t="s">
        <v>3189</v>
      </c>
      <c r="D62" s="375"/>
      <c r="E62" s="278"/>
      <c r="F62" s="279"/>
      <c r="G62" s="245"/>
      <c r="H62" s="208"/>
      <c r="I62" s="208"/>
      <c r="J62" s="385"/>
      <c r="K62" s="343"/>
      <c r="L62" s="301"/>
      <c r="M62" s="301"/>
      <c r="N62" s="301"/>
      <c r="O62" s="301"/>
      <c r="P62" s="208"/>
      <c r="Q62" s="301"/>
      <c r="R62" s="301"/>
      <c r="S62" s="301"/>
      <c r="T62" s="385"/>
      <c r="U62" s="379" t="s">
        <v>174</v>
      </c>
      <c r="V62" s="344"/>
      <c r="W62" s="344"/>
      <c r="X62" s="344"/>
      <c r="Y62" s="344"/>
      <c r="Z62" s="344"/>
      <c r="AA62" s="344"/>
      <c r="AB62" s="344"/>
      <c r="AC62" s="214" t="s">
        <v>163</v>
      </c>
      <c r="AD62" s="1541">
        <v>0.96499999999999997</v>
      </c>
      <c r="AE62" s="1541"/>
      <c r="AF62" s="345"/>
      <c r="AG62" s="379"/>
      <c r="AH62" s="344"/>
      <c r="AI62" s="344"/>
      <c r="AJ62" s="345"/>
      <c r="AK62" s="1539" t="s">
        <v>161</v>
      </c>
      <c r="AL62" s="346" t="s">
        <v>162</v>
      </c>
      <c r="AM62" s="347" t="s">
        <v>163</v>
      </c>
      <c r="AN62" s="348">
        <v>0.7</v>
      </c>
      <c r="AO62" s="348"/>
      <c r="AP62" s="348"/>
      <c r="AQ62" s="349"/>
      <c r="AR62" s="350">
        <f>ROUND(ROUND(ROUND(Q56*AD62:AD62,0)*$AI$20,0)*AN62,0)</f>
        <v>249</v>
      </c>
      <c r="AS62" s="268"/>
    </row>
    <row r="63" spans="1:45" ht="14.25">
      <c r="A63" s="243">
        <v>71</v>
      </c>
      <c r="B63" s="351" t="s">
        <v>3190</v>
      </c>
      <c r="C63" s="244" t="s">
        <v>3191</v>
      </c>
      <c r="D63" s="375"/>
      <c r="E63" s="278"/>
      <c r="F63" s="279"/>
      <c r="G63" s="245"/>
      <c r="H63" s="208"/>
      <c r="I63" s="208"/>
      <c r="J63" s="385"/>
      <c r="K63" s="343"/>
      <c r="L63" s="301"/>
      <c r="M63" s="301"/>
      <c r="N63" s="301"/>
      <c r="O63" s="301"/>
      <c r="P63" s="301"/>
      <c r="Q63" s="392"/>
      <c r="R63" s="392"/>
      <c r="S63" s="208"/>
      <c r="T63" s="385"/>
      <c r="U63" s="245"/>
      <c r="V63" s="344"/>
      <c r="W63" s="344"/>
      <c r="X63" s="344"/>
      <c r="Y63" s="344"/>
      <c r="Z63" s="344"/>
      <c r="AA63" s="344"/>
      <c r="AB63" s="344"/>
      <c r="AC63" s="344"/>
      <c r="AD63" s="344"/>
      <c r="AE63" s="344"/>
      <c r="AF63" s="345"/>
      <c r="AG63" s="375"/>
      <c r="AH63" s="214"/>
      <c r="AI63" s="609"/>
      <c r="AJ63" s="610"/>
      <c r="AK63" s="1540"/>
      <c r="AL63" s="353" t="s">
        <v>165</v>
      </c>
      <c r="AM63" s="354" t="s">
        <v>163</v>
      </c>
      <c r="AN63" s="355">
        <v>0.5</v>
      </c>
      <c r="AO63" s="356"/>
      <c r="AP63" s="356"/>
      <c r="AQ63" s="395"/>
      <c r="AR63" s="358">
        <f>ROUND(ROUND(ROUND(Q56*AD62,0)*$AI$20,0)*AN63,0)</f>
        <v>178</v>
      </c>
      <c r="AS63" s="268"/>
    </row>
    <row r="64" spans="1:45" ht="14.25">
      <c r="A64" s="243">
        <v>71</v>
      </c>
      <c r="B64" s="351" t="s">
        <v>3192</v>
      </c>
      <c r="C64" s="244" t="s">
        <v>3193</v>
      </c>
      <c r="D64" s="375"/>
      <c r="E64" s="278"/>
      <c r="F64" s="279"/>
      <c r="G64" s="245"/>
      <c r="H64" s="208"/>
      <c r="I64" s="208"/>
      <c r="J64" s="385"/>
      <c r="K64" s="343"/>
      <c r="L64" s="301"/>
      <c r="M64" s="301"/>
      <c r="N64" s="301"/>
      <c r="O64" s="301"/>
      <c r="P64" s="301"/>
      <c r="Q64" s="392"/>
      <c r="R64" s="392"/>
      <c r="S64" s="208"/>
      <c r="T64" s="385"/>
      <c r="U64" s="245"/>
      <c r="V64" s="344"/>
      <c r="W64" s="344"/>
      <c r="X64" s="344"/>
      <c r="Y64" s="344"/>
      <c r="Z64" s="344"/>
      <c r="AA64" s="344"/>
      <c r="AB64" s="344"/>
      <c r="AC64" s="344"/>
      <c r="AD64" s="344"/>
      <c r="AE64" s="344"/>
      <c r="AF64" s="345"/>
      <c r="AG64" s="375"/>
      <c r="AH64" s="214"/>
      <c r="AI64" s="609"/>
      <c r="AJ64" s="610"/>
      <c r="AK64" s="364"/>
      <c r="AL64" s="396"/>
      <c r="AM64" s="362"/>
      <c r="AN64" s="356"/>
      <c r="AO64" s="1533" t="s">
        <v>167</v>
      </c>
      <c r="AP64" s="362">
        <v>5</v>
      </c>
      <c r="AQ64" s="363" t="s">
        <v>168</v>
      </c>
      <c r="AR64" s="358">
        <f>ROUND(ROUND(Q56*AD62,0)*$AI$20,0)-AP64</f>
        <v>351</v>
      </c>
      <c r="AS64" s="268"/>
    </row>
    <row r="65" spans="1:45" ht="14.25">
      <c r="A65" s="243">
        <v>71</v>
      </c>
      <c r="B65" s="351" t="s">
        <v>3194</v>
      </c>
      <c r="C65" s="244" t="s">
        <v>3195</v>
      </c>
      <c r="D65" s="375"/>
      <c r="E65" s="278"/>
      <c r="F65" s="279"/>
      <c r="G65" s="245"/>
      <c r="H65" s="208"/>
      <c r="I65" s="208"/>
      <c r="J65" s="385"/>
      <c r="K65" s="343"/>
      <c r="L65" s="301"/>
      <c r="M65" s="301"/>
      <c r="N65" s="301"/>
      <c r="O65" s="301"/>
      <c r="P65" s="301"/>
      <c r="Q65" s="392"/>
      <c r="R65" s="392"/>
      <c r="S65" s="208"/>
      <c r="T65" s="385"/>
      <c r="U65" s="245"/>
      <c r="V65" s="344"/>
      <c r="W65" s="344"/>
      <c r="X65" s="344"/>
      <c r="Y65" s="344"/>
      <c r="Z65" s="344"/>
      <c r="AA65" s="344"/>
      <c r="AB65" s="344"/>
      <c r="AC65" s="344"/>
      <c r="AD65" s="344"/>
      <c r="AE65" s="344"/>
      <c r="AF65" s="345"/>
      <c r="AG65" s="375"/>
      <c r="AH65" s="214"/>
      <c r="AI65" s="609"/>
      <c r="AJ65" s="610"/>
      <c r="AK65" s="1536" t="s">
        <v>161</v>
      </c>
      <c r="AL65" s="364" t="s">
        <v>162</v>
      </c>
      <c r="AM65" s="362" t="s">
        <v>163</v>
      </c>
      <c r="AN65" s="356">
        <v>0.7</v>
      </c>
      <c r="AO65" s="1534"/>
      <c r="AP65" s="365"/>
      <c r="AQ65" s="366"/>
      <c r="AR65" s="358">
        <f>ROUND(ROUND(ROUND(Q56*AD62,0)*$AI$20,0)*AN65,0)-AP64</f>
        <v>244</v>
      </c>
      <c r="AS65" s="268"/>
    </row>
    <row r="66" spans="1:45" ht="14.25">
      <c r="A66" s="243">
        <v>71</v>
      </c>
      <c r="B66" s="351" t="s">
        <v>3196</v>
      </c>
      <c r="C66" s="244" t="s">
        <v>3197</v>
      </c>
      <c r="D66" s="375"/>
      <c r="E66" s="278"/>
      <c r="F66" s="279"/>
      <c r="G66" s="245"/>
      <c r="H66" s="208"/>
      <c r="I66" s="208"/>
      <c r="J66" s="385"/>
      <c r="K66" s="343"/>
      <c r="L66" s="301"/>
      <c r="M66" s="301"/>
      <c r="N66" s="301"/>
      <c r="O66" s="301"/>
      <c r="P66" s="301"/>
      <c r="Q66" s="392"/>
      <c r="R66" s="392"/>
      <c r="S66" s="208"/>
      <c r="T66" s="385"/>
      <c r="U66" s="245"/>
      <c r="V66" s="344"/>
      <c r="W66" s="344"/>
      <c r="X66" s="344"/>
      <c r="Y66" s="344"/>
      <c r="Z66" s="344"/>
      <c r="AA66" s="344"/>
      <c r="AB66" s="344"/>
      <c r="AC66" s="344"/>
      <c r="AD66" s="344"/>
      <c r="AE66" s="344"/>
      <c r="AF66" s="345"/>
      <c r="AG66" s="375"/>
      <c r="AH66" s="214"/>
      <c r="AI66" s="609"/>
      <c r="AJ66" s="610"/>
      <c r="AK66" s="1537"/>
      <c r="AL66" s="353" t="s">
        <v>165</v>
      </c>
      <c r="AM66" s="354" t="s">
        <v>163</v>
      </c>
      <c r="AN66" s="355">
        <v>0.5</v>
      </c>
      <c r="AO66" s="1535"/>
      <c r="AP66" s="367"/>
      <c r="AQ66" s="368"/>
      <c r="AR66" s="358">
        <f>ROUND(ROUND(ROUND(Q56*AD62,0)*$AI$20,0)*AN66,0)-AP64</f>
        <v>173</v>
      </c>
      <c r="AS66" s="268"/>
    </row>
    <row r="67" spans="1:45" ht="14.25">
      <c r="A67" s="229">
        <v>71</v>
      </c>
      <c r="B67" s="337">
        <v>8545</v>
      </c>
      <c r="C67" s="254" t="s">
        <v>3198</v>
      </c>
      <c r="D67" s="375"/>
      <c r="E67" s="278"/>
      <c r="F67" s="279"/>
      <c r="G67" s="245"/>
      <c r="H67" s="208"/>
      <c r="I67" s="208"/>
      <c r="J67" s="388"/>
      <c r="K67" s="231" t="s">
        <v>824</v>
      </c>
      <c r="L67" s="334"/>
      <c r="M67" s="334"/>
      <c r="N67" s="334"/>
      <c r="O67" s="334"/>
      <c r="P67" s="334"/>
      <c r="Q67" s="334"/>
      <c r="R67" s="334"/>
      <c r="S67" s="232"/>
      <c r="T67" s="314"/>
      <c r="U67" s="231"/>
      <c r="V67" s="338"/>
      <c r="W67" s="338"/>
      <c r="X67" s="338"/>
      <c r="Y67" s="338"/>
      <c r="Z67" s="338"/>
      <c r="AA67" s="338"/>
      <c r="AB67" s="338"/>
      <c r="AC67" s="338"/>
      <c r="AD67" s="338"/>
      <c r="AE67" s="338"/>
      <c r="AF67" s="339"/>
      <c r="AG67" s="611"/>
      <c r="AH67" s="392"/>
      <c r="AI67" s="392"/>
      <c r="AJ67" s="393"/>
      <c r="AK67" s="340"/>
      <c r="AL67" s="338"/>
      <c r="AM67" s="334"/>
      <c r="AN67" s="383"/>
      <c r="AO67" s="383"/>
      <c r="AP67" s="383"/>
      <c r="AQ67" s="384"/>
      <c r="AR67" s="342">
        <f>ROUND(Q68*$AI$20,0)</f>
        <v>368</v>
      </c>
      <c r="AS67" s="268"/>
    </row>
    <row r="68" spans="1:45" ht="14.25">
      <c r="A68" s="229">
        <v>71</v>
      </c>
      <c r="B68" s="337">
        <v>8546</v>
      </c>
      <c r="C68" s="254" t="s">
        <v>3199</v>
      </c>
      <c r="D68" s="375"/>
      <c r="E68" s="278"/>
      <c r="F68" s="279"/>
      <c r="G68" s="245"/>
      <c r="H68" s="208"/>
      <c r="I68" s="208"/>
      <c r="J68" s="388"/>
      <c r="K68" s="343"/>
      <c r="L68" s="301"/>
      <c r="M68" s="301"/>
      <c r="N68" s="301"/>
      <c r="O68" s="301"/>
      <c r="P68" s="301"/>
      <c r="Q68" s="1548">
        <f>'26障害児入所施設(基本３) '!$Q$68</f>
        <v>526</v>
      </c>
      <c r="R68" s="1548"/>
      <c r="S68" s="208" t="s">
        <v>18</v>
      </c>
      <c r="T68" s="385"/>
      <c r="U68" s="245"/>
      <c r="V68" s="344"/>
      <c r="W68" s="344"/>
      <c r="X68" s="344"/>
      <c r="Y68" s="344"/>
      <c r="Z68" s="344"/>
      <c r="AA68" s="344"/>
      <c r="AB68" s="344"/>
      <c r="AC68" s="344"/>
      <c r="AD68" s="344"/>
      <c r="AE68" s="344"/>
      <c r="AF68" s="345"/>
      <c r="AG68" s="379"/>
      <c r="AH68" s="344"/>
      <c r="AI68" s="344"/>
      <c r="AJ68" s="345"/>
      <c r="AK68" s="1539" t="s">
        <v>161</v>
      </c>
      <c r="AL68" s="346" t="s">
        <v>162</v>
      </c>
      <c r="AM68" s="347" t="s">
        <v>163</v>
      </c>
      <c r="AN68" s="348">
        <v>0.7</v>
      </c>
      <c r="AO68" s="348"/>
      <c r="AP68" s="348"/>
      <c r="AQ68" s="349"/>
      <c r="AR68" s="350">
        <f>ROUND(ROUND(Q68*$AI$20,0)*AN68,0)</f>
        <v>258</v>
      </c>
      <c r="AS68" s="268"/>
    </row>
    <row r="69" spans="1:45" ht="14.25">
      <c r="A69" s="243">
        <v>71</v>
      </c>
      <c r="B69" s="351" t="s">
        <v>3200</v>
      </c>
      <c r="C69" s="244" t="s">
        <v>3201</v>
      </c>
      <c r="D69" s="375"/>
      <c r="E69" s="278"/>
      <c r="F69" s="279"/>
      <c r="G69" s="245"/>
      <c r="H69" s="208"/>
      <c r="I69" s="208"/>
      <c r="J69" s="385"/>
      <c r="K69" s="343"/>
      <c r="L69" s="301"/>
      <c r="M69" s="301"/>
      <c r="N69" s="301"/>
      <c r="O69" s="301"/>
      <c r="P69" s="301"/>
      <c r="Q69" s="392"/>
      <c r="R69" s="392"/>
      <c r="S69" s="208"/>
      <c r="T69" s="385"/>
      <c r="U69" s="245"/>
      <c r="V69" s="344"/>
      <c r="W69" s="344"/>
      <c r="X69" s="344"/>
      <c r="Y69" s="344"/>
      <c r="Z69" s="344"/>
      <c r="AA69" s="344"/>
      <c r="AB69" s="344"/>
      <c r="AC69" s="344"/>
      <c r="AD69" s="344"/>
      <c r="AE69" s="344"/>
      <c r="AF69" s="345"/>
      <c r="AG69" s="375"/>
      <c r="AH69" s="214"/>
      <c r="AI69" s="609"/>
      <c r="AJ69" s="610"/>
      <c r="AK69" s="1540"/>
      <c r="AL69" s="353" t="s">
        <v>165</v>
      </c>
      <c r="AM69" s="354" t="s">
        <v>163</v>
      </c>
      <c r="AN69" s="355">
        <v>0.5</v>
      </c>
      <c r="AO69" s="356"/>
      <c r="AP69" s="356"/>
      <c r="AQ69" s="395"/>
      <c r="AR69" s="358">
        <f>ROUND(ROUND(Q68*$AI$20,0)*AN69,0)</f>
        <v>184</v>
      </c>
      <c r="AS69" s="268"/>
    </row>
    <row r="70" spans="1:45" ht="14.25">
      <c r="A70" s="243">
        <v>71</v>
      </c>
      <c r="B70" s="351" t="s">
        <v>3202</v>
      </c>
      <c r="C70" s="244" t="s">
        <v>3203</v>
      </c>
      <c r="D70" s="375"/>
      <c r="E70" s="278"/>
      <c r="F70" s="279"/>
      <c r="G70" s="245"/>
      <c r="H70" s="208"/>
      <c r="I70" s="208"/>
      <c r="J70" s="385"/>
      <c r="K70" s="343"/>
      <c r="L70" s="301"/>
      <c r="M70" s="301"/>
      <c r="N70" s="301"/>
      <c r="O70" s="301"/>
      <c r="P70" s="301"/>
      <c r="Q70" s="392"/>
      <c r="R70" s="392"/>
      <c r="S70" s="208"/>
      <c r="T70" s="385"/>
      <c r="U70" s="245"/>
      <c r="V70" s="344"/>
      <c r="W70" s="344"/>
      <c r="X70" s="344"/>
      <c r="Y70" s="344"/>
      <c r="Z70" s="344"/>
      <c r="AA70" s="344"/>
      <c r="AB70" s="344"/>
      <c r="AC70" s="344"/>
      <c r="AD70" s="344"/>
      <c r="AE70" s="344"/>
      <c r="AF70" s="345"/>
      <c r="AG70" s="375"/>
      <c r="AH70" s="214"/>
      <c r="AI70" s="609"/>
      <c r="AJ70" s="610"/>
      <c r="AK70" s="364"/>
      <c r="AL70" s="396"/>
      <c r="AM70" s="362"/>
      <c r="AN70" s="356"/>
      <c r="AO70" s="1533" t="s">
        <v>167</v>
      </c>
      <c r="AP70" s="362">
        <v>5</v>
      </c>
      <c r="AQ70" s="363" t="s">
        <v>168</v>
      </c>
      <c r="AR70" s="358">
        <f>ROUND(Q68*$AI$20,0)-AP70</f>
        <v>363</v>
      </c>
      <c r="AS70" s="268"/>
    </row>
    <row r="71" spans="1:45" ht="14.25">
      <c r="A71" s="243">
        <v>71</v>
      </c>
      <c r="B71" s="351" t="s">
        <v>3204</v>
      </c>
      <c r="C71" s="244" t="s">
        <v>3205</v>
      </c>
      <c r="D71" s="375"/>
      <c r="E71" s="278"/>
      <c r="F71" s="279"/>
      <c r="G71" s="245"/>
      <c r="H71" s="208"/>
      <c r="I71" s="208"/>
      <c r="J71" s="385"/>
      <c r="K71" s="343"/>
      <c r="L71" s="301"/>
      <c r="M71" s="301"/>
      <c r="N71" s="301"/>
      <c r="O71" s="301"/>
      <c r="P71" s="301"/>
      <c r="Q71" s="392"/>
      <c r="R71" s="392"/>
      <c r="S71" s="208"/>
      <c r="T71" s="385"/>
      <c r="U71" s="245"/>
      <c r="V71" s="344"/>
      <c r="W71" s="344"/>
      <c r="X71" s="344"/>
      <c r="Y71" s="344"/>
      <c r="Z71" s="344"/>
      <c r="AA71" s="344"/>
      <c r="AB71" s="344"/>
      <c r="AC71" s="344"/>
      <c r="AD71" s="344"/>
      <c r="AE71" s="344"/>
      <c r="AF71" s="345"/>
      <c r="AG71" s="375"/>
      <c r="AH71" s="214"/>
      <c r="AI71" s="609"/>
      <c r="AJ71" s="610"/>
      <c r="AK71" s="1536" t="s">
        <v>161</v>
      </c>
      <c r="AL71" s="364" t="s">
        <v>162</v>
      </c>
      <c r="AM71" s="362" t="s">
        <v>163</v>
      </c>
      <c r="AN71" s="356">
        <v>0.7</v>
      </c>
      <c r="AO71" s="1534"/>
      <c r="AP71" s="365"/>
      <c r="AQ71" s="366"/>
      <c r="AR71" s="358">
        <f>ROUND(ROUND(Q68*$AI$20,0)*AN71,0)-AP70</f>
        <v>253</v>
      </c>
      <c r="AS71" s="268"/>
    </row>
    <row r="72" spans="1:45" ht="14.25">
      <c r="A72" s="243">
        <v>71</v>
      </c>
      <c r="B72" s="351" t="s">
        <v>3206</v>
      </c>
      <c r="C72" s="244" t="s">
        <v>3207</v>
      </c>
      <c r="D72" s="375"/>
      <c r="E72" s="278"/>
      <c r="F72" s="279"/>
      <c r="G72" s="245"/>
      <c r="H72" s="208"/>
      <c r="I72" s="208"/>
      <c r="J72" s="385"/>
      <c r="K72" s="343"/>
      <c r="L72" s="301"/>
      <c r="M72" s="301"/>
      <c r="N72" s="301"/>
      <c r="O72" s="301"/>
      <c r="P72" s="301"/>
      <c r="Q72" s="392"/>
      <c r="R72" s="392"/>
      <c r="S72" s="208"/>
      <c r="T72" s="385"/>
      <c r="U72" s="281"/>
      <c r="V72" s="380"/>
      <c r="W72" s="380"/>
      <c r="X72" s="380"/>
      <c r="Y72" s="380"/>
      <c r="Z72" s="380"/>
      <c r="AA72" s="380"/>
      <c r="AB72" s="380"/>
      <c r="AC72" s="380"/>
      <c r="AD72" s="380"/>
      <c r="AE72" s="380"/>
      <c r="AF72" s="381"/>
      <c r="AG72" s="375"/>
      <c r="AH72" s="214"/>
      <c r="AI72" s="609"/>
      <c r="AJ72" s="610"/>
      <c r="AK72" s="1537"/>
      <c r="AL72" s="353" t="s">
        <v>165</v>
      </c>
      <c r="AM72" s="354" t="s">
        <v>163</v>
      </c>
      <c r="AN72" s="355">
        <v>0.5</v>
      </c>
      <c r="AO72" s="1535"/>
      <c r="AP72" s="367"/>
      <c r="AQ72" s="368"/>
      <c r="AR72" s="358">
        <f>ROUND(ROUND(Q68*$AI$20,0)*AN72,0)-AP70</f>
        <v>179</v>
      </c>
      <c r="AS72" s="268"/>
    </row>
    <row r="73" spans="1:45" ht="14.25">
      <c r="A73" s="229">
        <v>71</v>
      </c>
      <c r="B73" s="337">
        <v>8547</v>
      </c>
      <c r="C73" s="254" t="s">
        <v>3208</v>
      </c>
      <c r="D73" s="375"/>
      <c r="E73" s="278"/>
      <c r="F73" s="279"/>
      <c r="G73" s="245"/>
      <c r="H73" s="208"/>
      <c r="I73" s="208"/>
      <c r="J73" s="388"/>
      <c r="K73" s="343"/>
      <c r="L73" s="301"/>
      <c r="M73" s="301"/>
      <c r="N73" s="301"/>
      <c r="O73" s="301"/>
      <c r="P73" s="301"/>
      <c r="Q73" s="406"/>
      <c r="R73" s="406"/>
      <c r="S73" s="208"/>
      <c r="T73" s="385"/>
      <c r="U73" s="379" t="s">
        <v>172</v>
      </c>
      <c r="V73" s="344"/>
      <c r="W73" s="344"/>
      <c r="X73" s="344"/>
      <c r="Y73" s="344"/>
      <c r="Z73" s="344"/>
      <c r="AA73" s="344"/>
      <c r="AB73" s="344"/>
      <c r="AC73" s="344"/>
      <c r="AD73" s="344"/>
      <c r="AE73" s="344"/>
      <c r="AF73" s="345"/>
      <c r="AG73" s="379"/>
      <c r="AH73" s="344"/>
      <c r="AI73" s="344"/>
      <c r="AJ73" s="345"/>
      <c r="AK73" s="369"/>
      <c r="AL73" s="370"/>
      <c r="AM73" s="372"/>
      <c r="AN73" s="373"/>
      <c r="AO73" s="373"/>
      <c r="AP73" s="373"/>
      <c r="AQ73" s="374"/>
      <c r="AR73" s="342">
        <f>ROUND(ROUND(Q68*AD74,0)*$AI$20,0)</f>
        <v>356</v>
      </c>
      <c r="AS73" s="268"/>
    </row>
    <row r="74" spans="1:45" ht="14.25">
      <c r="A74" s="229">
        <v>71</v>
      </c>
      <c r="B74" s="337">
        <v>8548</v>
      </c>
      <c r="C74" s="254" t="s">
        <v>3209</v>
      </c>
      <c r="D74" s="375"/>
      <c r="E74" s="278"/>
      <c r="F74" s="279"/>
      <c r="G74" s="245"/>
      <c r="H74" s="208"/>
      <c r="I74" s="208"/>
      <c r="J74" s="388"/>
      <c r="K74" s="343"/>
      <c r="L74" s="301"/>
      <c r="M74" s="301"/>
      <c r="N74" s="301"/>
      <c r="O74" s="301"/>
      <c r="P74" s="301"/>
      <c r="Q74" s="406"/>
      <c r="R74" s="406"/>
      <c r="S74" s="208"/>
      <c r="T74" s="385"/>
      <c r="U74" s="379" t="s">
        <v>174</v>
      </c>
      <c r="V74" s="344"/>
      <c r="W74" s="344"/>
      <c r="X74" s="344"/>
      <c r="Y74" s="344"/>
      <c r="Z74" s="344"/>
      <c r="AA74" s="344"/>
      <c r="AB74" s="344"/>
      <c r="AC74" s="214" t="s">
        <v>163</v>
      </c>
      <c r="AD74" s="1541">
        <v>0.96499999999999997</v>
      </c>
      <c r="AE74" s="1541"/>
      <c r="AF74" s="345"/>
      <c r="AG74" s="379"/>
      <c r="AH74" s="344"/>
      <c r="AI74" s="344"/>
      <c r="AJ74" s="345"/>
      <c r="AK74" s="1539" t="s">
        <v>161</v>
      </c>
      <c r="AL74" s="346" t="s">
        <v>162</v>
      </c>
      <c r="AM74" s="347" t="s">
        <v>163</v>
      </c>
      <c r="AN74" s="348">
        <v>0.7</v>
      </c>
      <c r="AO74" s="348"/>
      <c r="AP74" s="348"/>
      <c r="AQ74" s="349"/>
      <c r="AR74" s="350">
        <f>ROUND(ROUND(ROUND(Q68*AD74:AD74,0)*$AI$20,0)*AN74,0)</f>
        <v>249</v>
      </c>
      <c r="AS74" s="268"/>
    </row>
    <row r="75" spans="1:45" ht="14.25">
      <c r="A75" s="243">
        <v>71</v>
      </c>
      <c r="B75" s="351" t="s">
        <v>3210</v>
      </c>
      <c r="C75" s="244" t="s">
        <v>3211</v>
      </c>
      <c r="D75" s="375"/>
      <c r="E75" s="278"/>
      <c r="F75" s="279"/>
      <c r="G75" s="245"/>
      <c r="H75" s="208"/>
      <c r="I75" s="208"/>
      <c r="J75" s="385"/>
      <c r="K75" s="343"/>
      <c r="L75" s="301"/>
      <c r="M75" s="301"/>
      <c r="N75" s="301"/>
      <c r="O75" s="301"/>
      <c r="P75" s="301"/>
      <c r="Q75" s="392"/>
      <c r="R75" s="392"/>
      <c r="S75" s="208"/>
      <c r="T75" s="385"/>
      <c r="U75" s="245"/>
      <c r="V75" s="344"/>
      <c r="W75" s="344"/>
      <c r="X75" s="344"/>
      <c r="Y75" s="344"/>
      <c r="Z75" s="344"/>
      <c r="AA75" s="344"/>
      <c r="AB75" s="344"/>
      <c r="AC75" s="344"/>
      <c r="AD75" s="344"/>
      <c r="AE75" s="344"/>
      <c r="AF75" s="345"/>
      <c r="AG75" s="375"/>
      <c r="AH75" s="214"/>
      <c r="AI75" s="609"/>
      <c r="AJ75" s="610"/>
      <c r="AK75" s="1540"/>
      <c r="AL75" s="353" t="s">
        <v>165</v>
      </c>
      <c r="AM75" s="354" t="s">
        <v>163</v>
      </c>
      <c r="AN75" s="355">
        <v>0.5</v>
      </c>
      <c r="AO75" s="356"/>
      <c r="AP75" s="356"/>
      <c r="AQ75" s="395"/>
      <c r="AR75" s="358">
        <f>ROUND(ROUND(ROUND(Q68*AD74,0)*$AI$20,0)*AN75,0)</f>
        <v>178</v>
      </c>
      <c r="AS75" s="268"/>
    </row>
    <row r="76" spans="1:45" ht="14.25">
      <c r="A76" s="243">
        <v>71</v>
      </c>
      <c r="B76" s="351" t="s">
        <v>3212</v>
      </c>
      <c r="C76" s="244" t="s">
        <v>3213</v>
      </c>
      <c r="D76" s="375"/>
      <c r="E76" s="278"/>
      <c r="F76" s="279"/>
      <c r="G76" s="245"/>
      <c r="H76" s="208"/>
      <c r="I76" s="208"/>
      <c r="J76" s="385"/>
      <c r="K76" s="343"/>
      <c r="L76" s="301"/>
      <c r="M76" s="301"/>
      <c r="N76" s="301"/>
      <c r="O76" s="301"/>
      <c r="P76" s="301"/>
      <c r="Q76" s="392"/>
      <c r="R76" s="392"/>
      <c r="S76" s="208"/>
      <c r="T76" s="385"/>
      <c r="U76" s="245"/>
      <c r="V76" s="344"/>
      <c r="W76" s="344"/>
      <c r="X76" s="344"/>
      <c r="Y76" s="344"/>
      <c r="Z76" s="344"/>
      <c r="AA76" s="344"/>
      <c r="AB76" s="344"/>
      <c r="AC76" s="344"/>
      <c r="AD76" s="344"/>
      <c r="AE76" s="344"/>
      <c r="AF76" s="345"/>
      <c r="AG76" s="375"/>
      <c r="AH76" s="214"/>
      <c r="AI76" s="609"/>
      <c r="AJ76" s="610"/>
      <c r="AK76" s="364"/>
      <c r="AL76" s="396"/>
      <c r="AM76" s="362"/>
      <c r="AN76" s="356"/>
      <c r="AO76" s="1533" t="s">
        <v>167</v>
      </c>
      <c r="AP76" s="362">
        <v>5</v>
      </c>
      <c r="AQ76" s="363" t="s">
        <v>168</v>
      </c>
      <c r="AR76" s="358">
        <f>ROUND(ROUND(Q68*AD74,0)*$AI$20,0)-AP76</f>
        <v>351</v>
      </c>
      <c r="AS76" s="268"/>
    </row>
    <row r="77" spans="1:45" ht="14.25">
      <c r="A77" s="243">
        <v>71</v>
      </c>
      <c r="B77" s="351" t="s">
        <v>3214</v>
      </c>
      <c r="C77" s="244" t="s">
        <v>3215</v>
      </c>
      <c r="D77" s="375"/>
      <c r="E77" s="278"/>
      <c r="F77" s="279"/>
      <c r="G77" s="245"/>
      <c r="H77" s="208"/>
      <c r="I77" s="208"/>
      <c r="J77" s="385"/>
      <c r="K77" s="343"/>
      <c r="L77" s="301"/>
      <c r="M77" s="301"/>
      <c r="N77" s="301"/>
      <c r="O77" s="301"/>
      <c r="P77" s="301"/>
      <c r="Q77" s="392"/>
      <c r="R77" s="392"/>
      <c r="S77" s="208"/>
      <c r="T77" s="385"/>
      <c r="U77" s="245"/>
      <c r="V77" s="344"/>
      <c r="W77" s="344"/>
      <c r="X77" s="344"/>
      <c r="Y77" s="344"/>
      <c r="Z77" s="344"/>
      <c r="AA77" s="344"/>
      <c r="AB77" s="344"/>
      <c r="AC77" s="344"/>
      <c r="AD77" s="344"/>
      <c r="AE77" s="344"/>
      <c r="AF77" s="345"/>
      <c r="AG77" s="375"/>
      <c r="AH77" s="214"/>
      <c r="AI77" s="609"/>
      <c r="AJ77" s="610"/>
      <c r="AK77" s="1536" t="s">
        <v>161</v>
      </c>
      <c r="AL77" s="364" t="s">
        <v>162</v>
      </c>
      <c r="AM77" s="362" t="s">
        <v>163</v>
      </c>
      <c r="AN77" s="356">
        <v>0.7</v>
      </c>
      <c r="AO77" s="1534"/>
      <c r="AP77" s="365"/>
      <c r="AQ77" s="366"/>
      <c r="AR77" s="358">
        <f>ROUND(ROUND(ROUND(Q68*AD74,0)*$AI$20,0)*AN77,0)-AP76</f>
        <v>244</v>
      </c>
      <c r="AS77" s="268"/>
    </row>
    <row r="78" spans="1:45" ht="14.25">
      <c r="A78" s="243">
        <v>71</v>
      </c>
      <c r="B78" s="351" t="s">
        <v>3216</v>
      </c>
      <c r="C78" s="244" t="s">
        <v>3217</v>
      </c>
      <c r="D78" s="375"/>
      <c r="E78" s="278"/>
      <c r="F78" s="279"/>
      <c r="G78" s="245"/>
      <c r="H78" s="208"/>
      <c r="I78" s="208"/>
      <c r="J78" s="385"/>
      <c r="K78" s="343"/>
      <c r="L78" s="301"/>
      <c r="M78" s="301"/>
      <c r="N78" s="301"/>
      <c r="O78" s="301"/>
      <c r="P78" s="301"/>
      <c r="Q78" s="392"/>
      <c r="R78" s="392"/>
      <c r="S78" s="208"/>
      <c r="T78" s="385"/>
      <c r="U78" s="245"/>
      <c r="V78" s="344"/>
      <c r="W78" s="344"/>
      <c r="X78" s="344"/>
      <c r="Y78" s="344"/>
      <c r="Z78" s="344"/>
      <c r="AA78" s="344"/>
      <c r="AB78" s="344"/>
      <c r="AC78" s="344"/>
      <c r="AD78" s="344"/>
      <c r="AE78" s="344"/>
      <c r="AF78" s="345"/>
      <c r="AG78" s="375"/>
      <c r="AH78" s="214"/>
      <c r="AI78" s="609"/>
      <c r="AJ78" s="610"/>
      <c r="AK78" s="1537"/>
      <c r="AL78" s="353" t="s">
        <v>165</v>
      </c>
      <c r="AM78" s="354" t="s">
        <v>163</v>
      </c>
      <c r="AN78" s="355">
        <v>0.5</v>
      </c>
      <c r="AO78" s="1535"/>
      <c r="AP78" s="367"/>
      <c r="AQ78" s="368"/>
      <c r="AR78" s="358">
        <f>ROUND(ROUND(ROUND(Q68*AD74,0)*$AI$20,0)*AN78,0)-AP76</f>
        <v>173</v>
      </c>
      <c r="AS78" s="268"/>
    </row>
    <row r="79" spans="1:45" ht="14.25">
      <c r="A79" s="229">
        <v>71</v>
      </c>
      <c r="B79" s="337">
        <v>8551</v>
      </c>
      <c r="C79" s="254" t="s">
        <v>3218</v>
      </c>
      <c r="D79" s="375"/>
      <c r="E79" s="278"/>
      <c r="F79" s="279"/>
      <c r="G79" s="1542" t="s">
        <v>887</v>
      </c>
      <c r="H79" s="1543"/>
      <c r="I79" s="1543"/>
      <c r="J79" s="1544"/>
      <c r="K79" s="231" t="s">
        <v>811</v>
      </c>
      <c r="L79" s="334"/>
      <c r="M79" s="334"/>
      <c r="N79" s="334"/>
      <c r="O79" s="334"/>
      <c r="P79" s="334"/>
      <c r="Q79" s="334"/>
      <c r="R79" s="334"/>
      <c r="S79" s="232"/>
      <c r="T79" s="314"/>
      <c r="U79" s="231"/>
      <c r="V79" s="338"/>
      <c r="W79" s="338"/>
      <c r="X79" s="338"/>
      <c r="Y79" s="338"/>
      <c r="Z79" s="338"/>
      <c r="AA79" s="338"/>
      <c r="AB79" s="338"/>
      <c r="AC79" s="338"/>
      <c r="AD79" s="338"/>
      <c r="AE79" s="338"/>
      <c r="AF79" s="339"/>
      <c r="AG79" s="611"/>
      <c r="AH79" s="392"/>
      <c r="AI79" s="392"/>
      <c r="AJ79" s="393"/>
      <c r="AK79" s="340"/>
      <c r="AL79" s="338"/>
      <c r="AM79" s="334"/>
      <c r="AN79" s="383"/>
      <c r="AO79" s="383"/>
      <c r="AP79" s="383"/>
      <c r="AQ79" s="384"/>
      <c r="AR79" s="342">
        <f>ROUND(Q80*$AI$20,0)</f>
        <v>355</v>
      </c>
      <c r="AS79" s="268"/>
    </row>
    <row r="80" spans="1:45" ht="14.25">
      <c r="A80" s="229">
        <v>71</v>
      </c>
      <c r="B80" s="337">
        <v>8552</v>
      </c>
      <c r="C80" s="254" t="s">
        <v>3219</v>
      </c>
      <c r="D80" s="375"/>
      <c r="E80" s="278"/>
      <c r="F80" s="279"/>
      <c r="G80" s="1545"/>
      <c r="H80" s="1546"/>
      <c r="I80" s="1546"/>
      <c r="J80" s="1547"/>
      <c r="K80" s="343"/>
      <c r="L80" s="301"/>
      <c r="M80" s="301"/>
      <c r="N80" s="301"/>
      <c r="O80" s="301"/>
      <c r="P80" s="301"/>
      <c r="Q80" s="1548">
        <f>'26障害児入所施設(基本３) '!$Q$80</f>
        <v>507</v>
      </c>
      <c r="R80" s="1548"/>
      <c r="S80" s="208" t="s">
        <v>18</v>
      </c>
      <c r="T80" s="385"/>
      <c r="U80" s="245"/>
      <c r="V80" s="344"/>
      <c r="W80" s="344"/>
      <c r="X80" s="344"/>
      <c r="Y80" s="344"/>
      <c r="Z80" s="344"/>
      <c r="AA80" s="344"/>
      <c r="AB80" s="344"/>
      <c r="AC80" s="344"/>
      <c r="AD80" s="344"/>
      <c r="AE80" s="344"/>
      <c r="AF80" s="345"/>
      <c r="AG80" s="379"/>
      <c r="AH80" s="344"/>
      <c r="AI80" s="344"/>
      <c r="AJ80" s="345"/>
      <c r="AK80" s="1539" t="s">
        <v>161</v>
      </c>
      <c r="AL80" s="346" t="s">
        <v>162</v>
      </c>
      <c r="AM80" s="347" t="s">
        <v>163</v>
      </c>
      <c r="AN80" s="348">
        <v>0.7</v>
      </c>
      <c r="AO80" s="348"/>
      <c r="AP80" s="348"/>
      <c r="AQ80" s="349"/>
      <c r="AR80" s="350">
        <f>ROUND(ROUND(Q80*$AI$20,0)*AN80,0)</f>
        <v>249</v>
      </c>
      <c r="AS80" s="268"/>
    </row>
    <row r="81" spans="1:45" ht="14.25">
      <c r="A81" s="243">
        <v>71</v>
      </c>
      <c r="B81" s="351" t="s">
        <v>3220</v>
      </c>
      <c r="C81" s="244" t="s">
        <v>3221</v>
      </c>
      <c r="D81" s="375"/>
      <c r="E81" s="278"/>
      <c r="F81" s="279"/>
      <c r="G81" s="1545"/>
      <c r="H81" s="1546"/>
      <c r="I81" s="1546"/>
      <c r="J81" s="1547"/>
      <c r="K81" s="343"/>
      <c r="L81" s="301"/>
      <c r="M81" s="301"/>
      <c r="N81" s="301"/>
      <c r="O81" s="301"/>
      <c r="P81" s="301"/>
      <c r="Q81" s="392"/>
      <c r="R81" s="392"/>
      <c r="S81" s="208"/>
      <c r="T81" s="385"/>
      <c r="U81" s="245"/>
      <c r="V81" s="344"/>
      <c r="W81" s="344"/>
      <c r="X81" s="344"/>
      <c r="Y81" s="344"/>
      <c r="Z81" s="344"/>
      <c r="AA81" s="344"/>
      <c r="AB81" s="344"/>
      <c r="AC81" s="344"/>
      <c r="AD81" s="344"/>
      <c r="AE81" s="344"/>
      <c r="AF81" s="345"/>
      <c r="AG81" s="375"/>
      <c r="AH81" s="214"/>
      <c r="AI81" s="609"/>
      <c r="AJ81" s="610"/>
      <c r="AK81" s="1540"/>
      <c r="AL81" s="353" t="s">
        <v>165</v>
      </c>
      <c r="AM81" s="354" t="s">
        <v>163</v>
      </c>
      <c r="AN81" s="355">
        <v>0.5</v>
      </c>
      <c r="AO81" s="356"/>
      <c r="AP81" s="356"/>
      <c r="AQ81" s="395"/>
      <c r="AR81" s="358">
        <f>ROUND(ROUND(Q80*$AI$20,0)*AN81,0)</f>
        <v>178</v>
      </c>
      <c r="AS81" s="268"/>
    </row>
    <row r="82" spans="1:45" ht="14.25">
      <c r="A82" s="243">
        <v>71</v>
      </c>
      <c r="B82" s="351" t="s">
        <v>3222</v>
      </c>
      <c r="C82" s="244" t="s">
        <v>3223</v>
      </c>
      <c r="D82" s="375"/>
      <c r="E82" s="278"/>
      <c r="F82" s="279"/>
      <c r="G82" s="1545"/>
      <c r="H82" s="1546"/>
      <c r="I82" s="1546"/>
      <c r="J82" s="1547"/>
      <c r="K82" s="343"/>
      <c r="L82" s="301"/>
      <c r="M82" s="301"/>
      <c r="N82" s="301"/>
      <c r="O82" s="301"/>
      <c r="P82" s="301"/>
      <c r="Q82" s="392"/>
      <c r="R82" s="392"/>
      <c r="S82" s="208"/>
      <c r="T82" s="385"/>
      <c r="U82" s="245"/>
      <c r="V82" s="344"/>
      <c r="W82" s="344"/>
      <c r="X82" s="344"/>
      <c r="Y82" s="344"/>
      <c r="Z82" s="344"/>
      <c r="AA82" s="344"/>
      <c r="AB82" s="344"/>
      <c r="AC82" s="344"/>
      <c r="AD82" s="344"/>
      <c r="AE82" s="344"/>
      <c r="AF82" s="345"/>
      <c r="AG82" s="375"/>
      <c r="AH82" s="214"/>
      <c r="AI82" s="609"/>
      <c r="AJ82" s="610"/>
      <c r="AK82" s="364"/>
      <c r="AL82" s="396"/>
      <c r="AM82" s="362"/>
      <c r="AN82" s="356"/>
      <c r="AO82" s="1533" t="s">
        <v>167</v>
      </c>
      <c r="AP82" s="362">
        <v>5</v>
      </c>
      <c r="AQ82" s="363" t="s">
        <v>168</v>
      </c>
      <c r="AR82" s="358">
        <f>ROUND(Q80*$AI$20,0)-AP82</f>
        <v>350</v>
      </c>
      <c r="AS82" s="268"/>
    </row>
    <row r="83" spans="1:45" ht="14.25">
      <c r="A83" s="243">
        <v>71</v>
      </c>
      <c r="B83" s="351" t="s">
        <v>3224</v>
      </c>
      <c r="C83" s="244" t="s">
        <v>3225</v>
      </c>
      <c r="D83" s="375"/>
      <c r="E83" s="278"/>
      <c r="F83" s="279"/>
      <c r="G83" s="1545"/>
      <c r="H83" s="1546"/>
      <c r="I83" s="1546"/>
      <c r="J83" s="1547"/>
      <c r="K83" s="343"/>
      <c r="L83" s="301"/>
      <c r="M83" s="301"/>
      <c r="N83" s="301"/>
      <c r="O83" s="301"/>
      <c r="P83" s="301"/>
      <c r="Q83" s="392"/>
      <c r="R83" s="392"/>
      <c r="S83" s="208"/>
      <c r="T83" s="385"/>
      <c r="U83" s="245"/>
      <c r="V83" s="344"/>
      <c r="W83" s="344"/>
      <c r="X83" s="344"/>
      <c r="Y83" s="344"/>
      <c r="Z83" s="344"/>
      <c r="AA83" s="344"/>
      <c r="AB83" s="344"/>
      <c r="AC83" s="344"/>
      <c r="AD83" s="344"/>
      <c r="AE83" s="344"/>
      <c r="AF83" s="345"/>
      <c r="AG83" s="375"/>
      <c r="AH83" s="214"/>
      <c r="AI83" s="609"/>
      <c r="AJ83" s="610"/>
      <c r="AK83" s="1536" t="s">
        <v>161</v>
      </c>
      <c r="AL83" s="364" t="s">
        <v>162</v>
      </c>
      <c r="AM83" s="362" t="s">
        <v>163</v>
      </c>
      <c r="AN83" s="356">
        <v>0.7</v>
      </c>
      <c r="AO83" s="1534"/>
      <c r="AP83" s="365"/>
      <c r="AQ83" s="366"/>
      <c r="AR83" s="358">
        <f>ROUND(ROUND(Q80*$AI$20,0)*AN83,0)-AP82</f>
        <v>244</v>
      </c>
      <c r="AS83" s="268"/>
    </row>
    <row r="84" spans="1:45" ht="14.25">
      <c r="A84" s="243">
        <v>71</v>
      </c>
      <c r="B84" s="351" t="s">
        <v>3226</v>
      </c>
      <c r="C84" s="244" t="s">
        <v>3227</v>
      </c>
      <c r="D84" s="375"/>
      <c r="E84" s="278"/>
      <c r="F84" s="279"/>
      <c r="G84" s="1545"/>
      <c r="H84" s="1546"/>
      <c r="I84" s="1546"/>
      <c r="J84" s="1547"/>
      <c r="K84" s="343"/>
      <c r="L84" s="301"/>
      <c r="M84" s="301"/>
      <c r="N84" s="301"/>
      <c r="O84" s="301"/>
      <c r="P84" s="301"/>
      <c r="Q84" s="392"/>
      <c r="R84" s="392"/>
      <c r="S84" s="208"/>
      <c r="T84" s="385"/>
      <c r="U84" s="245"/>
      <c r="V84" s="344"/>
      <c r="W84" s="344"/>
      <c r="X84" s="344"/>
      <c r="Y84" s="344"/>
      <c r="Z84" s="344"/>
      <c r="AA84" s="344"/>
      <c r="AB84" s="344"/>
      <c r="AC84" s="344"/>
      <c r="AD84" s="344"/>
      <c r="AE84" s="344"/>
      <c r="AF84" s="345"/>
      <c r="AG84" s="375"/>
      <c r="AH84" s="214"/>
      <c r="AI84" s="609"/>
      <c r="AJ84" s="610"/>
      <c r="AK84" s="1537"/>
      <c r="AL84" s="353" t="s">
        <v>165</v>
      </c>
      <c r="AM84" s="354" t="s">
        <v>163</v>
      </c>
      <c r="AN84" s="355">
        <v>0.5</v>
      </c>
      <c r="AO84" s="1535"/>
      <c r="AP84" s="367"/>
      <c r="AQ84" s="368"/>
      <c r="AR84" s="358">
        <f>ROUND(ROUND(Q80*$AI$20,0)*AN84,0)-AP82</f>
        <v>173</v>
      </c>
      <c r="AS84" s="268"/>
    </row>
    <row r="85" spans="1:45" ht="14.25">
      <c r="A85" s="229">
        <v>71</v>
      </c>
      <c r="B85" s="337">
        <v>8553</v>
      </c>
      <c r="C85" s="254" t="s">
        <v>3228</v>
      </c>
      <c r="D85" s="375"/>
      <c r="E85" s="278"/>
      <c r="F85" s="279"/>
      <c r="G85" s="1545"/>
      <c r="H85" s="1546"/>
      <c r="I85" s="1546"/>
      <c r="J85" s="1547"/>
      <c r="K85" s="245"/>
      <c r="L85" s="208"/>
      <c r="M85" s="208"/>
      <c r="N85" s="208"/>
      <c r="O85" s="208"/>
      <c r="P85" s="208"/>
      <c r="Q85" s="301"/>
      <c r="R85" s="301"/>
      <c r="S85" s="301"/>
      <c r="T85" s="385"/>
      <c r="U85" s="369" t="s">
        <v>172</v>
      </c>
      <c r="V85" s="370"/>
      <c r="W85" s="370"/>
      <c r="X85" s="370"/>
      <c r="Y85" s="370"/>
      <c r="Z85" s="370"/>
      <c r="AA85" s="370"/>
      <c r="AB85" s="370"/>
      <c r="AC85" s="370"/>
      <c r="AD85" s="370"/>
      <c r="AE85" s="370"/>
      <c r="AF85" s="371"/>
      <c r="AG85" s="379"/>
      <c r="AH85" s="344"/>
      <c r="AI85" s="344"/>
      <c r="AJ85" s="345"/>
      <c r="AK85" s="369"/>
      <c r="AL85" s="370"/>
      <c r="AM85" s="372"/>
      <c r="AN85" s="373"/>
      <c r="AO85" s="373"/>
      <c r="AP85" s="373"/>
      <c r="AQ85" s="374"/>
      <c r="AR85" s="342">
        <f>ROUND(ROUND(Q80*AD86,0)*$AI$20,0)</f>
        <v>342</v>
      </c>
      <c r="AS85" s="268"/>
    </row>
    <row r="86" spans="1:45" ht="14.25">
      <c r="A86" s="229">
        <v>71</v>
      </c>
      <c r="B86" s="337">
        <v>8554</v>
      </c>
      <c r="C86" s="254" t="s">
        <v>3229</v>
      </c>
      <c r="D86" s="375"/>
      <c r="E86" s="278"/>
      <c r="F86" s="279"/>
      <c r="G86" s="245"/>
      <c r="H86" s="208"/>
      <c r="I86" s="208"/>
      <c r="J86" s="385"/>
      <c r="K86" s="343"/>
      <c r="L86" s="301"/>
      <c r="M86" s="301"/>
      <c r="N86" s="301"/>
      <c r="O86" s="301"/>
      <c r="P86" s="208"/>
      <c r="Q86" s="301"/>
      <c r="R86" s="301"/>
      <c r="S86" s="301"/>
      <c r="T86" s="385"/>
      <c r="U86" s="379" t="s">
        <v>174</v>
      </c>
      <c r="V86" s="344"/>
      <c r="W86" s="344"/>
      <c r="X86" s="344"/>
      <c r="Y86" s="344"/>
      <c r="Z86" s="344"/>
      <c r="AA86" s="344"/>
      <c r="AB86" s="344"/>
      <c r="AC86" s="214" t="s">
        <v>163</v>
      </c>
      <c r="AD86" s="1541">
        <v>0.96499999999999997</v>
      </c>
      <c r="AE86" s="1541"/>
      <c r="AF86" s="345"/>
      <c r="AG86" s="379"/>
      <c r="AH86" s="344"/>
      <c r="AI86" s="344"/>
      <c r="AJ86" s="345"/>
      <c r="AK86" s="1539" t="s">
        <v>161</v>
      </c>
      <c r="AL86" s="346" t="s">
        <v>162</v>
      </c>
      <c r="AM86" s="347" t="s">
        <v>163</v>
      </c>
      <c r="AN86" s="348">
        <v>0.7</v>
      </c>
      <c r="AO86" s="348"/>
      <c r="AP86" s="348"/>
      <c r="AQ86" s="349"/>
      <c r="AR86" s="350">
        <f>ROUND(ROUND(ROUND(Q80*AD86:AD86,0)*$AI$20,0)*AN86,0)</f>
        <v>239</v>
      </c>
      <c r="AS86" s="268"/>
    </row>
    <row r="87" spans="1:45" ht="14.25">
      <c r="A87" s="243">
        <v>71</v>
      </c>
      <c r="B87" s="351" t="s">
        <v>3230</v>
      </c>
      <c r="C87" s="244" t="s">
        <v>3231</v>
      </c>
      <c r="D87" s="375"/>
      <c r="E87" s="278"/>
      <c r="F87" s="279"/>
      <c r="G87" s="245"/>
      <c r="H87" s="208"/>
      <c r="I87" s="208"/>
      <c r="J87" s="385"/>
      <c r="K87" s="343"/>
      <c r="L87" s="301"/>
      <c r="M87" s="301"/>
      <c r="N87" s="301"/>
      <c r="O87" s="301"/>
      <c r="P87" s="301"/>
      <c r="Q87" s="392"/>
      <c r="R87" s="392"/>
      <c r="S87" s="208"/>
      <c r="T87" s="385"/>
      <c r="U87" s="245"/>
      <c r="V87" s="344"/>
      <c r="W87" s="344"/>
      <c r="X87" s="344"/>
      <c r="Y87" s="344"/>
      <c r="Z87" s="344"/>
      <c r="AA87" s="344"/>
      <c r="AB87" s="344"/>
      <c r="AC87" s="344"/>
      <c r="AD87" s="344"/>
      <c r="AE87" s="344"/>
      <c r="AF87" s="345"/>
      <c r="AG87" s="375"/>
      <c r="AH87" s="214"/>
      <c r="AI87" s="609"/>
      <c r="AJ87" s="610"/>
      <c r="AK87" s="1540"/>
      <c r="AL87" s="353" t="s">
        <v>165</v>
      </c>
      <c r="AM87" s="354" t="s">
        <v>163</v>
      </c>
      <c r="AN87" s="355">
        <v>0.5</v>
      </c>
      <c r="AO87" s="356"/>
      <c r="AP87" s="356"/>
      <c r="AQ87" s="395"/>
      <c r="AR87" s="358">
        <f>ROUND(ROUND(ROUND(Q80*AD86,0)*$AI$20,0)*AN87,0)</f>
        <v>171</v>
      </c>
      <c r="AS87" s="268"/>
    </row>
    <row r="88" spans="1:45" ht="14.25">
      <c r="A88" s="243">
        <v>71</v>
      </c>
      <c r="B88" s="351" t="s">
        <v>3232</v>
      </c>
      <c r="C88" s="244" t="s">
        <v>3233</v>
      </c>
      <c r="D88" s="375"/>
      <c r="E88" s="278"/>
      <c r="F88" s="279"/>
      <c r="G88" s="245"/>
      <c r="H88" s="208"/>
      <c r="I88" s="208"/>
      <c r="J88" s="385"/>
      <c r="K88" s="343"/>
      <c r="L88" s="301"/>
      <c r="M88" s="301"/>
      <c r="N88" s="301"/>
      <c r="O88" s="301"/>
      <c r="P88" s="301"/>
      <c r="Q88" s="392"/>
      <c r="R88" s="392"/>
      <c r="S88" s="208"/>
      <c r="T88" s="385"/>
      <c r="U88" s="245"/>
      <c r="V88" s="344"/>
      <c r="W88" s="344"/>
      <c r="X88" s="344"/>
      <c r="Y88" s="344"/>
      <c r="Z88" s="344"/>
      <c r="AA88" s="344"/>
      <c r="AB88" s="344"/>
      <c r="AC88" s="344"/>
      <c r="AD88" s="344"/>
      <c r="AE88" s="344"/>
      <c r="AF88" s="345"/>
      <c r="AG88" s="375"/>
      <c r="AH88" s="214"/>
      <c r="AI88" s="609"/>
      <c r="AJ88" s="610"/>
      <c r="AK88" s="364"/>
      <c r="AL88" s="396"/>
      <c r="AM88" s="362"/>
      <c r="AN88" s="356"/>
      <c r="AO88" s="1533" t="s">
        <v>167</v>
      </c>
      <c r="AP88" s="362">
        <v>5</v>
      </c>
      <c r="AQ88" s="363" t="s">
        <v>168</v>
      </c>
      <c r="AR88" s="358">
        <f>ROUND(ROUND(Q80*AD86,0)*$AI$20,0)-AP88</f>
        <v>337</v>
      </c>
      <c r="AS88" s="268"/>
    </row>
    <row r="89" spans="1:45" ht="14.25">
      <c r="A89" s="243">
        <v>71</v>
      </c>
      <c r="B89" s="351" t="s">
        <v>3234</v>
      </c>
      <c r="C89" s="244" t="s">
        <v>3235</v>
      </c>
      <c r="D89" s="375"/>
      <c r="E89" s="278"/>
      <c r="F89" s="279"/>
      <c r="G89" s="245"/>
      <c r="H89" s="208"/>
      <c r="I89" s="208"/>
      <c r="J89" s="385"/>
      <c r="K89" s="343"/>
      <c r="L89" s="301"/>
      <c r="M89" s="301"/>
      <c r="N89" s="301"/>
      <c r="O89" s="301"/>
      <c r="P89" s="301"/>
      <c r="Q89" s="392"/>
      <c r="R89" s="392"/>
      <c r="S89" s="208"/>
      <c r="T89" s="385"/>
      <c r="U89" s="245"/>
      <c r="V89" s="344"/>
      <c r="W89" s="344"/>
      <c r="X89" s="344"/>
      <c r="Y89" s="344"/>
      <c r="Z89" s="344"/>
      <c r="AA89" s="344"/>
      <c r="AB89" s="344"/>
      <c r="AC89" s="344"/>
      <c r="AD89" s="344"/>
      <c r="AE89" s="344"/>
      <c r="AF89" s="345"/>
      <c r="AG89" s="375"/>
      <c r="AH89" s="214"/>
      <c r="AI89" s="609"/>
      <c r="AJ89" s="610"/>
      <c r="AK89" s="1536" t="s">
        <v>161</v>
      </c>
      <c r="AL89" s="364" t="s">
        <v>162</v>
      </c>
      <c r="AM89" s="362" t="s">
        <v>163</v>
      </c>
      <c r="AN89" s="356">
        <v>0.7</v>
      </c>
      <c r="AO89" s="1534"/>
      <c r="AP89" s="365"/>
      <c r="AQ89" s="366"/>
      <c r="AR89" s="358">
        <f>ROUND(ROUND(ROUND(Q80*AD86,0)*$AI$20,0)*AN89,0)-AP88</f>
        <v>234</v>
      </c>
      <c r="AS89" s="268"/>
    </row>
    <row r="90" spans="1:45" ht="14.25">
      <c r="A90" s="243">
        <v>71</v>
      </c>
      <c r="B90" s="351" t="s">
        <v>3236</v>
      </c>
      <c r="C90" s="244" t="s">
        <v>3237</v>
      </c>
      <c r="D90" s="375"/>
      <c r="E90" s="278"/>
      <c r="F90" s="279"/>
      <c r="G90" s="245"/>
      <c r="H90" s="208"/>
      <c r="I90" s="208"/>
      <c r="J90" s="385"/>
      <c r="K90" s="308"/>
      <c r="L90" s="304"/>
      <c r="M90" s="304"/>
      <c r="N90" s="304"/>
      <c r="O90" s="304"/>
      <c r="P90" s="304"/>
      <c r="Q90" s="407"/>
      <c r="R90" s="407"/>
      <c r="S90" s="216"/>
      <c r="T90" s="226"/>
      <c r="U90" s="281"/>
      <c r="V90" s="380"/>
      <c r="W90" s="380"/>
      <c r="X90" s="380"/>
      <c r="Y90" s="380"/>
      <c r="Z90" s="380"/>
      <c r="AA90" s="380"/>
      <c r="AB90" s="380"/>
      <c r="AC90" s="380"/>
      <c r="AD90" s="380"/>
      <c r="AE90" s="380"/>
      <c r="AF90" s="381"/>
      <c r="AG90" s="375"/>
      <c r="AH90" s="214"/>
      <c r="AI90" s="609"/>
      <c r="AJ90" s="610"/>
      <c r="AK90" s="1537"/>
      <c r="AL90" s="353" t="s">
        <v>165</v>
      </c>
      <c r="AM90" s="354" t="s">
        <v>163</v>
      </c>
      <c r="AN90" s="355">
        <v>0.5</v>
      </c>
      <c r="AO90" s="1535"/>
      <c r="AP90" s="367"/>
      <c r="AQ90" s="368"/>
      <c r="AR90" s="391">
        <f>ROUND(ROUND(ROUND(Q80*AD86,0)*$AI$20,0)*AN90,0)-AP88</f>
        <v>166</v>
      </c>
      <c r="AS90" s="268"/>
    </row>
    <row r="91" spans="1:45" ht="14.25">
      <c r="A91" s="229">
        <v>71</v>
      </c>
      <c r="B91" s="337">
        <v>8555</v>
      </c>
      <c r="C91" s="254" t="s">
        <v>3238</v>
      </c>
      <c r="D91" s="375"/>
      <c r="E91" s="278"/>
      <c r="F91" s="279"/>
      <c r="G91" s="245"/>
      <c r="H91" s="208"/>
      <c r="I91" s="208"/>
      <c r="J91" s="388"/>
      <c r="K91" s="208" t="s">
        <v>824</v>
      </c>
      <c r="L91" s="301"/>
      <c r="M91" s="301"/>
      <c r="N91" s="301"/>
      <c r="O91" s="301"/>
      <c r="P91" s="301"/>
      <c r="Q91" s="301"/>
      <c r="R91" s="301"/>
      <c r="S91" s="208"/>
      <c r="T91" s="385"/>
      <c r="U91" s="245"/>
      <c r="V91" s="392"/>
      <c r="W91" s="392"/>
      <c r="X91" s="392"/>
      <c r="Y91" s="392"/>
      <c r="Z91" s="392"/>
      <c r="AA91" s="392"/>
      <c r="AB91" s="392"/>
      <c r="AC91" s="392"/>
      <c r="AD91" s="392"/>
      <c r="AE91" s="392"/>
      <c r="AF91" s="393"/>
      <c r="AG91" s="611"/>
      <c r="AH91" s="392"/>
      <c r="AI91" s="392"/>
      <c r="AJ91" s="393"/>
      <c r="AK91" s="340"/>
      <c r="AL91" s="338"/>
      <c r="AM91" s="334"/>
      <c r="AN91" s="383"/>
      <c r="AO91" s="383"/>
      <c r="AP91" s="383"/>
      <c r="AQ91" s="384"/>
      <c r="AR91" s="342">
        <f>ROUND(Q92*$AI$20,0)</f>
        <v>355</v>
      </c>
      <c r="AS91" s="268"/>
    </row>
    <row r="92" spans="1:45" ht="14.25">
      <c r="A92" s="229">
        <v>71</v>
      </c>
      <c r="B92" s="337">
        <v>8556</v>
      </c>
      <c r="C92" s="254" t="s">
        <v>3239</v>
      </c>
      <c r="D92" s="375"/>
      <c r="E92" s="278"/>
      <c r="F92" s="279"/>
      <c r="G92" s="245"/>
      <c r="H92" s="208"/>
      <c r="I92" s="208"/>
      <c r="J92" s="388"/>
      <c r="K92" s="343"/>
      <c r="L92" s="301"/>
      <c r="M92" s="301"/>
      <c r="N92" s="301"/>
      <c r="O92" s="301"/>
      <c r="P92" s="301"/>
      <c r="Q92" s="1548">
        <f>'26障害児入所施設(基本３) '!$Q$92</f>
        <v>507</v>
      </c>
      <c r="R92" s="1548"/>
      <c r="S92" s="208" t="s">
        <v>18</v>
      </c>
      <c r="T92" s="385"/>
      <c r="U92" s="245"/>
      <c r="V92" s="344"/>
      <c r="W92" s="344"/>
      <c r="X92" s="344"/>
      <c r="Y92" s="344"/>
      <c r="Z92" s="344"/>
      <c r="AA92" s="344"/>
      <c r="AB92" s="344"/>
      <c r="AC92" s="344"/>
      <c r="AD92" s="344"/>
      <c r="AE92" s="344"/>
      <c r="AF92" s="345"/>
      <c r="AG92" s="379"/>
      <c r="AH92" s="344"/>
      <c r="AI92" s="344"/>
      <c r="AJ92" s="345"/>
      <c r="AK92" s="1539" t="s">
        <v>161</v>
      </c>
      <c r="AL92" s="346" t="s">
        <v>162</v>
      </c>
      <c r="AM92" s="347" t="s">
        <v>163</v>
      </c>
      <c r="AN92" s="348">
        <v>0.7</v>
      </c>
      <c r="AO92" s="348"/>
      <c r="AP92" s="348"/>
      <c r="AQ92" s="349"/>
      <c r="AR92" s="350">
        <f>ROUND(ROUND(Q92*$AI$20,0)*AN92,0)</f>
        <v>249</v>
      </c>
      <c r="AS92" s="268"/>
    </row>
    <row r="93" spans="1:45" ht="14.25">
      <c r="A93" s="243">
        <v>71</v>
      </c>
      <c r="B93" s="351" t="s">
        <v>3240</v>
      </c>
      <c r="C93" s="244" t="s">
        <v>3241</v>
      </c>
      <c r="D93" s="375"/>
      <c r="E93" s="278"/>
      <c r="F93" s="279"/>
      <c r="G93" s="245"/>
      <c r="H93" s="208"/>
      <c r="I93" s="208"/>
      <c r="J93" s="385"/>
      <c r="K93" s="343"/>
      <c r="L93" s="301"/>
      <c r="M93" s="301"/>
      <c r="N93" s="301"/>
      <c r="O93" s="301"/>
      <c r="P93" s="301"/>
      <c r="Q93" s="392"/>
      <c r="R93" s="392"/>
      <c r="S93" s="208"/>
      <c r="T93" s="385"/>
      <c r="U93" s="245"/>
      <c r="V93" s="344"/>
      <c r="W93" s="344"/>
      <c r="X93" s="344"/>
      <c r="Y93" s="344"/>
      <c r="Z93" s="344"/>
      <c r="AA93" s="344"/>
      <c r="AB93" s="344"/>
      <c r="AC93" s="344"/>
      <c r="AD93" s="344"/>
      <c r="AE93" s="344"/>
      <c r="AF93" s="345"/>
      <c r="AG93" s="375"/>
      <c r="AH93" s="214"/>
      <c r="AI93" s="609"/>
      <c r="AJ93" s="610"/>
      <c r="AK93" s="1540"/>
      <c r="AL93" s="353" t="s">
        <v>165</v>
      </c>
      <c r="AM93" s="354" t="s">
        <v>163</v>
      </c>
      <c r="AN93" s="355">
        <v>0.5</v>
      </c>
      <c r="AO93" s="356"/>
      <c r="AP93" s="356"/>
      <c r="AQ93" s="395"/>
      <c r="AR93" s="358">
        <f>ROUND(ROUND(Q92*$AI$20,0)*AN93,0)</f>
        <v>178</v>
      </c>
      <c r="AS93" s="268"/>
    </row>
    <row r="94" spans="1:45" ht="14.25">
      <c r="A94" s="243">
        <v>71</v>
      </c>
      <c r="B94" s="351" t="s">
        <v>3242</v>
      </c>
      <c r="C94" s="244" t="s">
        <v>3243</v>
      </c>
      <c r="D94" s="375"/>
      <c r="E94" s="278"/>
      <c r="F94" s="279"/>
      <c r="G94" s="245"/>
      <c r="H94" s="208"/>
      <c r="I94" s="208"/>
      <c r="J94" s="385"/>
      <c r="K94" s="343"/>
      <c r="L94" s="301"/>
      <c r="M94" s="301"/>
      <c r="N94" s="301"/>
      <c r="O94" s="301"/>
      <c r="P94" s="301"/>
      <c r="Q94" s="392"/>
      <c r="R94" s="392"/>
      <c r="S94" s="208"/>
      <c r="T94" s="385"/>
      <c r="U94" s="245"/>
      <c r="V94" s="344"/>
      <c r="W94" s="344"/>
      <c r="X94" s="344"/>
      <c r="Y94" s="344"/>
      <c r="Z94" s="344"/>
      <c r="AA94" s="344"/>
      <c r="AB94" s="344"/>
      <c r="AC94" s="344"/>
      <c r="AD94" s="344"/>
      <c r="AE94" s="344"/>
      <c r="AF94" s="345"/>
      <c r="AG94" s="375"/>
      <c r="AH94" s="214"/>
      <c r="AI94" s="609"/>
      <c r="AJ94" s="610"/>
      <c r="AK94" s="364"/>
      <c r="AL94" s="396"/>
      <c r="AM94" s="362"/>
      <c r="AN94" s="356"/>
      <c r="AO94" s="1533" t="s">
        <v>167</v>
      </c>
      <c r="AP94" s="362">
        <v>5</v>
      </c>
      <c r="AQ94" s="363" t="s">
        <v>168</v>
      </c>
      <c r="AR94" s="358">
        <f>ROUND(Q92*$AI$20,0)-AP94</f>
        <v>350</v>
      </c>
      <c r="AS94" s="268"/>
    </row>
    <row r="95" spans="1:45" ht="14.25">
      <c r="A95" s="243">
        <v>71</v>
      </c>
      <c r="B95" s="351" t="s">
        <v>3244</v>
      </c>
      <c r="C95" s="244" t="s">
        <v>3245</v>
      </c>
      <c r="D95" s="375"/>
      <c r="E95" s="278"/>
      <c r="F95" s="279"/>
      <c r="G95" s="245"/>
      <c r="H95" s="208"/>
      <c r="I95" s="208"/>
      <c r="J95" s="385"/>
      <c r="K95" s="343"/>
      <c r="L95" s="301"/>
      <c r="M95" s="301"/>
      <c r="N95" s="301"/>
      <c r="O95" s="301"/>
      <c r="P95" s="301"/>
      <c r="Q95" s="392"/>
      <c r="R95" s="392"/>
      <c r="S95" s="208"/>
      <c r="T95" s="385"/>
      <c r="U95" s="245"/>
      <c r="V95" s="344"/>
      <c r="W95" s="344"/>
      <c r="X95" s="344"/>
      <c r="Y95" s="344"/>
      <c r="Z95" s="344"/>
      <c r="AA95" s="344"/>
      <c r="AB95" s="344"/>
      <c r="AC95" s="344"/>
      <c r="AD95" s="344"/>
      <c r="AE95" s="344"/>
      <c r="AF95" s="345"/>
      <c r="AG95" s="375"/>
      <c r="AH95" s="214"/>
      <c r="AI95" s="609"/>
      <c r="AJ95" s="610"/>
      <c r="AK95" s="1536" t="s">
        <v>161</v>
      </c>
      <c r="AL95" s="364" t="s">
        <v>162</v>
      </c>
      <c r="AM95" s="362" t="s">
        <v>163</v>
      </c>
      <c r="AN95" s="356">
        <v>0.7</v>
      </c>
      <c r="AO95" s="1534"/>
      <c r="AP95" s="365"/>
      <c r="AQ95" s="366"/>
      <c r="AR95" s="358">
        <f>ROUND(ROUND(Q92*$AI$20,0)*AN95,0)-AP94</f>
        <v>244</v>
      </c>
      <c r="AS95" s="268"/>
    </row>
    <row r="96" spans="1:45" ht="14.25">
      <c r="A96" s="243">
        <v>71</v>
      </c>
      <c r="B96" s="351" t="s">
        <v>3246</v>
      </c>
      <c r="C96" s="244" t="s">
        <v>3247</v>
      </c>
      <c r="D96" s="375"/>
      <c r="E96" s="278"/>
      <c r="F96" s="279"/>
      <c r="G96" s="245"/>
      <c r="H96" s="208"/>
      <c r="I96" s="208"/>
      <c r="J96" s="385"/>
      <c r="K96" s="343"/>
      <c r="L96" s="301"/>
      <c r="M96" s="301"/>
      <c r="N96" s="301"/>
      <c r="O96" s="301"/>
      <c r="P96" s="301"/>
      <c r="Q96" s="392"/>
      <c r="R96" s="392"/>
      <c r="S96" s="208"/>
      <c r="T96" s="385"/>
      <c r="U96" s="281"/>
      <c r="V96" s="380"/>
      <c r="W96" s="380"/>
      <c r="X96" s="380"/>
      <c r="Y96" s="380"/>
      <c r="Z96" s="380"/>
      <c r="AA96" s="380"/>
      <c r="AB96" s="380"/>
      <c r="AC96" s="380"/>
      <c r="AD96" s="380"/>
      <c r="AE96" s="380"/>
      <c r="AF96" s="381"/>
      <c r="AG96" s="375"/>
      <c r="AH96" s="214"/>
      <c r="AI96" s="609"/>
      <c r="AJ96" s="610"/>
      <c r="AK96" s="1537"/>
      <c r="AL96" s="353" t="s">
        <v>165</v>
      </c>
      <c r="AM96" s="354" t="s">
        <v>163</v>
      </c>
      <c r="AN96" s="355">
        <v>0.5</v>
      </c>
      <c r="AO96" s="1535"/>
      <c r="AP96" s="367"/>
      <c r="AQ96" s="368"/>
      <c r="AR96" s="358">
        <f>ROUND(ROUND(Q92*$AI$20,0)*AN96,0)-AP94</f>
        <v>173</v>
      </c>
      <c r="AS96" s="268"/>
    </row>
    <row r="97" spans="1:45" ht="14.25">
      <c r="A97" s="229">
        <v>71</v>
      </c>
      <c r="B97" s="337">
        <v>8557</v>
      </c>
      <c r="C97" s="254" t="s">
        <v>3248</v>
      </c>
      <c r="D97" s="375"/>
      <c r="E97" s="278"/>
      <c r="F97" s="279"/>
      <c r="G97" s="245"/>
      <c r="H97" s="208"/>
      <c r="I97" s="208"/>
      <c r="J97" s="388"/>
      <c r="K97" s="343"/>
      <c r="L97" s="301"/>
      <c r="M97" s="301"/>
      <c r="N97" s="301"/>
      <c r="O97" s="301"/>
      <c r="P97" s="301"/>
      <c r="Q97" s="406"/>
      <c r="R97" s="406"/>
      <c r="S97" s="208"/>
      <c r="T97" s="385"/>
      <c r="U97" s="379" t="s">
        <v>172</v>
      </c>
      <c r="V97" s="344"/>
      <c r="W97" s="344"/>
      <c r="X97" s="344"/>
      <c r="Y97" s="344"/>
      <c r="Z97" s="344"/>
      <c r="AA97" s="344"/>
      <c r="AB97" s="344"/>
      <c r="AC97" s="344"/>
      <c r="AD97" s="344"/>
      <c r="AE97" s="344"/>
      <c r="AF97" s="345"/>
      <c r="AG97" s="379"/>
      <c r="AH97" s="344"/>
      <c r="AI97" s="344"/>
      <c r="AJ97" s="345"/>
      <c r="AK97" s="369"/>
      <c r="AL97" s="370"/>
      <c r="AM97" s="372"/>
      <c r="AN97" s="373"/>
      <c r="AO97" s="373"/>
      <c r="AP97" s="373"/>
      <c r="AQ97" s="374"/>
      <c r="AR97" s="342">
        <f>ROUND(ROUND(Q92*AD98,0)*$AI$20,0)</f>
        <v>342</v>
      </c>
      <c r="AS97" s="268"/>
    </row>
    <row r="98" spans="1:45" ht="14.25">
      <c r="A98" s="229">
        <v>71</v>
      </c>
      <c r="B98" s="337">
        <v>8558</v>
      </c>
      <c r="C98" s="254" t="s">
        <v>3249</v>
      </c>
      <c r="D98" s="375"/>
      <c r="E98" s="278"/>
      <c r="F98" s="279"/>
      <c r="G98" s="245"/>
      <c r="H98" s="208"/>
      <c r="I98" s="208"/>
      <c r="J98" s="388"/>
      <c r="K98" s="343"/>
      <c r="L98" s="301"/>
      <c r="M98" s="301"/>
      <c r="N98" s="301"/>
      <c r="O98" s="301"/>
      <c r="P98" s="301"/>
      <c r="Q98" s="406"/>
      <c r="R98" s="406"/>
      <c r="S98" s="208"/>
      <c r="T98" s="385"/>
      <c r="U98" s="379" t="s">
        <v>174</v>
      </c>
      <c r="V98" s="344"/>
      <c r="W98" s="344"/>
      <c r="X98" s="344"/>
      <c r="Y98" s="344"/>
      <c r="Z98" s="344"/>
      <c r="AA98" s="344"/>
      <c r="AB98" s="344"/>
      <c r="AC98" s="214" t="s">
        <v>163</v>
      </c>
      <c r="AD98" s="1541">
        <v>0.96499999999999997</v>
      </c>
      <c r="AE98" s="1541"/>
      <c r="AF98" s="345"/>
      <c r="AG98" s="379"/>
      <c r="AH98" s="344"/>
      <c r="AI98" s="344"/>
      <c r="AJ98" s="345"/>
      <c r="AK98" s="1539" t="s">
        <v>161</v>
      </c>
      <c r="AL98" s="346" t="s">
        <v>162</v>
      </c>
      <c r="AM98" s="347" t="s">
        <v>163</v>
      </c>
      <c r="AN98" s="348">
        <v>0.7</v>
      </c>
      <c r="AO98" s="348"/>
      <c r="AP98" s="348"/>
      <c r="AQ98" s="349"/>
      <c r="AR98" s="350">
        <f>ROUND(ROUND(ROUND(Q92*AD98:AD98,0)*$AI$20,0)*AN98,0)</f>
        <v>239</v>
      </c>
      <c r="AS98" s="268"/>
    </row>
    <row r="99" spans="1:45" ht="14.25">
      <c r="A99" s="243">
        <v>71</v>
      </c>
      <c r="B99" s="351" t="s">
        <v>3250</v>
      </c>
      <c r="C99" s="244" t="s">
        <v>3251</v>
      </c>
      <c r="D99" s="375"/>
      <c r="E99" s="278"/>
      <c r="F99" s="279"/>
      <c r="G99" s="245"/>
      <c r="H99" s="208"/>
      <c r="I99" s="208"/>
      <c r="J99" s="385"/>
      <c r="K99" s="343"/>
      <c r="L99" s="301"/>
      <c r="M99" s="301"/>
      <c r="N99" s="301"/>
      <c r="O99" s="301"/>
      <c r="P99" s="301"/>
      <c r="Q99" s="392"/>
      <c r="R99" s="392"/>
      <c r="S99" s="208"/>
      <c r="T99" s="385"/>
      <c r="U99" s="245"/>
      <c r="V99" s="344"/>
      <c r="W99" s="344"/>
      <c r="X99" s="344"/>
      <c r="Y99" s="344"/>
      <c r="Z99" s="344"/>
      <c r="AA99" s="344"/>
      <c r="AB99" s="344"/>
      <c r="AC99" s="344"/>
      <c r="AD99" s="344"/>
      <c r="AE99" s="344"/>
      <c r="AF99" s="345"/>
      <c r="AG99" s="375"/>
      <c r="AH99" s="214"/>
      <c r="AI99" s="609"/>
      <c r="AJ99" s="610"/>
      <c r="AK99" s="1540"/>
      <c r="AL99" s="353" t="s">
        <v>165</v>
      </c>
      <c r="AM99" s="354" t="s">
        <v>163</v>
      </c>
      <c r="AN99" s="355">
        <v>0.5</v>
      </c>
      <c r="AO99" s="356"/>
      <c r="AP99" s="356"/>
      <c r="AQ99" s="395"/>
      <c r="AR99" s="358">
        <f>ROUND(ROUND(ROUND(Q92*AD98,0)*$AI$20,0)*AN99,0)</f>
        <v>171</v>
      </c>
      <c r="AS99" s="268"/>
    </row>
    <row r="100" spans="1:45" ht="14.25">
      <c r="A100" s="243">
        <v>71</v>
      </c>
      <c r="B100" s="351" t="s">
        <v>3252</v>
      </c>
      <c r="C100" s="244" t="s">
        <v>3253</v>
      </c>
      <c r="D100" s="375"/>
      <c r="E100" s="278"/>
      <c r="F100" s="279"/>
      <c r="G100" s="245"/>
      <c r="H100" s="208"/>
      <c r="I100" s="208"/>
      <c r="J100" s="385"/>
      <c r="K100" s="343"/>
      <c r="L100" s="301"/>
      <c r="M100" s="301"/>
      <c r="N100" s="301"/>
      <c r="O100" s="301"/>
      <c r="P100" s="301"/>
      <c r="Q100" s="392"/>
      <c r="R100" s="392"/>
      <c r="S100" s="208"/>
      <c r="T100" s="385"/>
      <c r="U100" s="245"/>
      <c r="V100" s="344"/>
      <c r="W100" s="344"/>
      <c r="X100" s="344"/>
      <c r="Y100" s="344"/>
      <c r="Z100" s="344"/>
      <c r="AA100" s="344"/>
      <c r="AB100" s="344"/>
      <c r="AC100" s="344"/>
      <c r="AD100" s="344"/>
      <c r="AE100" s="344"/>
      <c r="AF100" s="345"/>
      <c r="AG100" s="375"/>
      <c r="AH100" s="214"/>
      <c r="AI100" s="609"/>
      <c r="AJ100" s="610"/>
      <c r="AK100" s="364"/>
      <c r="AL100" s="396"/>
      <c r="AM100" s="362"/>
      <c r="AN100" s="356"/>
      <c r="AO100" s="1533" t="s">
        <v>167</v>
      </c>
      <c r="AP100" s="362">
        <v>5</v>
      </c>
      <c r="AQ100" s="363" t="s">
        <v>168</v>
      </c>
      <c r="AR100" s="358">
        <f>ROUND(ROUND(Q92*AD98,0)*$AI$20,0)-AP100</f>
        <v>337</v>
      </c>
      <c r="AS100" s="268"/>
    </row>
    <row r="101" spans="1:45" ht="14.25">
      <c r="A101" s="243">
        <v>71</v>
      </c>
      <c r="B101" s="351" t="s">
        <v>3254</v>
      </c>
      <c r="C101" s="244" t="s">
        <v>3255</v>
      </c>
      <c r="D101" s="375"/>
      <c r="E101" s="278"/>
      <c r="F101" s="279"/>
      <c r="G101" s="245"/>
      <c r="H101" s="208"/>
      <c r="I101" s="208"/>
      <c r="J101" s="385"/>
      <c r="K101" s="343"/>
      <c r="L101" s="301"/>
      <c r="M101" s="301"/>
      <c r="N101" s="301"/>
      <c r="O101" s="301"/>
      <c r="P101" s="301"/>
      <c r="Q101" s="392"/>
      <c r="R101" s="392"/>
      <c r="S101" s="208"/>
      <c r="T101" s="385"/>
      <c r="U101" s="245"/>
      <c r="V101" s="344"/>
      <c r="W101" s="344"/>
      <c r="X101" s="344"/>
      <c r="Y101" s="344"/>
      <c r="Z101" s="344"/>
      <c r="AA101" s="344"/>
      <c r="AB101" s="344"/>
      <c r="AC101" s="344"/>
      <c r="AD101" s="344"/>
      <c r="AE101" s="344"/>
      <c r="AF101" s="345"/>
      <c r="AG101" s="375"/>
      <c r="AH101" s="214"/>
      <c r="AI101" s="609"/>
      <c r="AJ101" s="610"/>
      <c r="AK101" s="1536" t="s">
        <v>161</v>
      </c>
      <c r="AL101" s="364" t="s">
        <v>162</v>
      </c>
      <c r="AM101" s="362" t="s">
        <v>163</v>
      </c>
      <c r="AN101" s="356">
        <v>0.7</v>
      </c>
      <c r="AO101" s="1534"/>
      <c r="AP101" s="365"/>
      <c r="AQ101" s="366"/>
      <c r="AR101" s="358">
        <f>ROUND(ROUND(ROUND(Q92*AD98,0)*$AI$20,0)*AN101,0)-AP100</f>
        <v>234</v>
      </c>
      <c r="AS101" s="268"/>
    </row>
    <row r="102" spans="1:45" ht="14.25">
      <c r="A102" s="243">
        <v>71</v>
      </c>
      <c r="B102" s="351" t="s">
        <v>3256</v>
      </c>
      <c r="C102" s="244" t="s">
        <v>3257</v>
      </c>
      <c r="D102" s="375"/>
      <c r="E102" s="278"/>
      <c r="F102" s="279"/>
      <c r="G102" s="281"/>
      <c r="H102" s="216"/>
      <c r="I102" s="216"/>
      <c r="J102" s="226"/>
      <c r="K102" s="308"/>
      <c r="L102" s="304"/>
      <c r="M102" s="304"/>
      <c r="N102" s="304"/>
      <c r="O102" s="304"/>
      <c r="P102" s="304"/>
      <c r="Q102" s="407"/>
      <c r="R102" s="407"/>
      <c r="S102" s="216"/>
      <c r="T102" s="226"/>
      <c r="U102" s="281"/>
      <c r="V102" s="380"/>
      <c r="W102" s="380"/>
      <c r="X102" s="380"/>
      <c r="Y102" s="380"/>
      <c r="Z102" s="380"/>
      <c r="AA102" s="380"/>
      <c r="AB102" s="380"/>
      <c r="AC102" s="380"/>
      <c r="AD102" s="380"/>
      <c r="AE102" s="380"/>
      <c r="AF102" s="381"/>
      <c r="AG102" s="375"/>
      <c r="AH102" s="214"/>
      <c r="AI102" s="609"/>
      <c r="AJ102" s="610"/>
      <c r="AK102" s="1537"/>
      <c r="AL102" s="353" t="s">
        <v>165</v>
      </c>
      <c r="AM102" s="354" t="s">
        <v>163</v>
      </c>
      <c r="AN102" s="355">
        <v>0.5</v>
      </c>
      <c r="AO102" s="1535"/>
      <c r="AP102" s="367"/>
      <c r="AQ102" s="368"/>
      <c r="AR102" s="391">
        <f>ROUND(ROUND(ROUND(Q92*AD98,0)*$AI$20,0)*AN102,0)-AP100</f>
        <v>166</v>
      </c>
      <c r="AS102" s="268"/>
    </row>
    <row r="103" spans="1:45" ht="14.25">
      <c r="A103" s="229">
        <v>71</v>
      </c>
      <c r="B103" s="337">
        <v>8561</v>
      </c>
      <c r="C103" s="254" t="s">
        <v>3258</v>
      </c>
      <c r="D103" s="375"/>
      <c r="E103" s="278"/>
      <c r="F103" s="279"/>
      <c r="G103" s="1545" t="s">
        <v>912</v>
      </c>
      <c r="H103" s="1546"/>
      <c r="I103" s="1546"/>
      <c r="J103" s="1547"/>
      <c r="K103" s="208" t="s">
        <v>811</v>
      </c>
      <c r="L103" s="301"/>
      <c r="M103" s="301"/>
      <c r="N103" s="301"/>
      <c r="O103" s="301"/>
      <c r="P103" s="301"/>
      <c r="Q103" s="301"/>
      <c r="R103" s="301"/>
      <c r="S103" s="208"/>
      <c r="T103" s="385"/>
      <c r="U103" s="245"/>
      <c r="V103" s="392"/>
      <c r="W103" s="392"/>
      <c r="X103" s="392"/>
      <c r="Y103" s="392"/>
      <c r="Z103" s="392"/>
      <c r="AA103" s="392"/>
      <c r="AB103" s="392"/>
      <c r="AC103" s="392"/>
      <c r="AD103" s="392"/>
      <c r="AE103" s="392"/>
      <c r="AF103" s="393"/>
      <c r="AG103" s="611"/>
      <c r="AH103" s="392"/>
      <c r="AI103" s="392"/>
      <c r="AJ103" s="393"/>
      <c r="AK103" s="340"/>
      <c r="AL103" s="338"/>
      <c r="AM103" s="334"/>
      <c r="AN103" s="383"/>
      <c r="AO103" s="383"/>
      <c r="AP103" s="383"/>
      <c r="AQ103" s="384"/>
      <c r="AR103" s="342">
        <f>ROUND(Q104*$AI$20,0)</f>
        <v>342</v>
      </c>
      <c r="AS103" s="268"/>
    </row>
    <row r="104" spans="1:45" ht="14.25">
      <c r="A104" s="229">
        <v>71</v>
      </c>
      <c r="B104" s="337">
        <v>8562</v>
      </c>
      <c r="C104" s="254" t="s">
        <v>3259</v>
      </c>
      <c r="D104" s="375"/>
      <c r="E104" s="278"/>
      <c r="F104" s="279"/>
      <c r="G104" s="1545"/>
      <c r="H104" s="1546"/>
      <c r="I104" s="1546"/>
      <c r="J104" s="1547"/>
      <c r="K104" s="343"/>
      <c r="L104" s="301"/>
      <c r="M104" s="301"/>
      <c r="N104" s="301"/>
      <c r="O104" s="301"/>
      <c r="P104" s="301"/>
      <c r="Q104" s="1548">
        <f>'26障害児入所施設(基本３) '!$Q$104</f>
        <v>489</v>
      </c>
      <c r="R104" s="1548"/>
      <c r="S104" s="208" t="s">
        <v>18</v>
      </c>
      <c r="T104" s="385"/>
      <c r="U104" s="245"/>
      <c r="V104" s="344"/>
      <c r="W104" s="344"/>
      <c r="X104" s="344"/>
      <c r="Y104" s="344"/>
      <c r="Z104" s="344"/>
      <c r="AA104" s="344"/>
      <c r="AB104" s="344"/>
      <c r="AC104" s="344"/>
      <c r="AD104" s="344"/>
      <c r="AE104" s="344"/>
      <c r="AF104" s="345"/>
      <c r="AG104" s="379"/>
      <c r="AH104" s="344"/>
      <c r="AI104" s="344"/>
      <c r="AJ104" s="345"/>
      <c r="AK104" s="1539" t="s">
        <v>161</v>
      </c>
      <c r="AL104" s="346" t="s">
        <v>162</v>
      </c>
      <c r="AM104" s="347" t="s">
        <v>163</v>
      </c>
      <c r="AN104" s="348">
        <v>0.7</v>
      </c>
      <c r="AO104" s="348"/>
      <c r="AP104" s="348"/>
      <c r="AQ104" s="349"/>
      <c r="AR104" s="350">
        <f>ROUND(ROUND(Q104*$AI$20,0)*AN104,0)</f>
        <v>239</v>
      </c>
      <c r="AS104" s="268"/>
    </row>
    <row r="105" spans="1:45" ht="14.25">
      <c r="A105" s="243">
        <v>71</v>
      </c>
      <c r="B105" s="351" t="s">
        <v>3260</v>
      </c>
      <c r="C105" s="244" t="s">
        <v>3261</v>
      </c>
      <c r="D105" s="375"/>
      <c r="E105" s="278"/>
      <c r="F105" s="279"/>
      <c r="G105" s="1545"/>
      <c r="H105" s="1546"/>
      <c r="I105" s="1546"/>
      <c r="J105" s="1547"/>
      <c r="K105" s="343"/>
      <c r="L105" s="301"/>
      <c r="M105" s="301"/>
      <c r="N105" s="301"/>
      <c r="O105" s="301"/>
      <c r="P105" s="301"/>
      <c r="Q105" s="392"/>
      <c r="R105" s="392"/>
      <c r="S105" s="208"/>
      <c r="T105" s="385"/>
      <c r="U105" s="245"/>
      <c r="V105" s="344"/>
      <c r="W105" s="344"/>
      <c r="X105" s="344"/>
      <c r="Y105" s="344"/>
      <c r="Z105" s="344"/>
      <c r="AA105" s="344"/>
      <c r="AB105" s="344"/>
      <c r="AC105" s="344"/>
      <c r="AD105" s="344"/>
      <c r="AE105" s="344"/>
      <c r="AF105" s="345"/>
      <c r="AG105" s="375"/>
      <c r="AH105" s="214"/>
      <c r="AI105" s="609"/>
      <c r="AJ105" s="610"/>
      <c r="AK105" s="1540"/>
      <c r="AL105" s="353" t="s">
        <v>165</v>
      </c>
      <c r="AM105" s="354" t="s">
        <v>163</v>
      </c>
      <c r="AN105" s="355">
        <v>0.5</v>
      </c>
      <c r="AO105" s="356"/>
      <c r="AP105" s="356"/>
      <c r="AQ105" s="395"/>
      <c r="AR105" s="358">
        <f>ROUND(ROUND(Q104*$AI$20,0)*AN105,0)</f>
        <v>171</v>
      </c>
      <c r="AS105" s="268"/>
    </row>
    <row r="106" spans="1:45" ht="14.25">
      <c r="A106" s="243">
        <v>71</v>
      </c>
      <c r="B106" s="351" t="s">
        <v>3262</v>
      </c>
      <c r="C106" s="244" t="s">
        <v>3263</v>
      </c>
      <c r="D106" s="375"/>
      <c r="E106" s="278"/>
      <c r="F106" s="279"/>
      <c r="G106" s="1545"/>
      <c r="H106" s="1546"/>
      <c r="I106" s="1546"/>
      <c r="J106" s="1547"/>
      <c r="K106" s="343"/>
      <c r="L106" s="301"/>
      <c r="M106" s="301"/>
      <c r="N106" s="301"/>
      <c r="O106" s="301"/>
      <c r="P106" s="301"/>
      <c r="Q106" s="392"/>
      <c r="R106" s="392"/>
      <c r="S106" s="208"/>
      <c r="T106" s="385"/>
      <c r="U106" s="245"/>
      <c r="V106" s="344"/>
      <c r="W106" s="344"/>
      <c r="X106" s="344"/>
      <c r="Y106" s="344"/>
      <c r="Z106" s="344"/>
      <c r="AA106" s="344"/>
      <c r="AB106" s="344"/>
      <c r="AC106" s="344"/>
      <c r="AD106" s="344"/>
      <c r="AE106" s="344"/>
      <c r="AF106" s="345"/>
      <c r="AG106" s="375"/>
      <c r="AH106" s="214"/>
      <c r="AI106" s="609"/>
      <c r="AJ106" s="610"/>
      <c r="AK106" s="364"/>
      <c r="AL106" s="396"/>
      <c r="AM106" s="362"/>
      <c r="AN106" s="356"/>
      <c r="AO106" s="1533" t="s">
        <v>167</v>
      </c>
      <c r="AP106" s="362">
        <v>5</v>
      </c>
      <c r="AQ106" s="363" t="s">
        <v>168</v>
      </c>
      <c r="AR106" s="358">
        <f>ROUND(Q104*$AI$20,0)-AP106</f>
        <v>337</v>
      </c>
      <c r="AS106" s="268"/>
    </row>
    <row r="107" spans="1:45" ht="14.25">
      <c r="A107" s="243">
        <v>71</v>
      </c>
      <c r="B107" s="351" t="s">
        <v>3264</v>
      </c>
      <c r="C107" s="244" t="s">
        <v>3265</v>
      </c>
      <c r="D107" s="375"/>
      <c r="E107" s="278"/>
      <c r="F107" s="279"/>
      <c r="G107" s="1545"/>
      <c r="H107" s="1546"/>
      <c r="I107" s="1546"/>
      <c r="J107" s="1547"/>
      <c r="K107" s="343"/>
      <c r="L107" s="301"/>
      <c r="M107" s="301"/>
      <c r="N107" s="301"/>
      <c r="O107" s="301"/>
      <c r="P107" s="301"/>
      <c r="Q107" s="392"/>
      <c r="R107" s="392"/>
      <c r="S107" s="208"/>
      <c r="T107" s="385"/>
      <c r="U107" s="245"/>
      <c r="V107" s="344"/>
      <c r="W107" s="344"/>
      <c r="X107" s="344"/>
      <c r="Y107" s="344"/>
      <c r="Z107" s="344"/>
      <c r="AA107" s="344"/>
      <c r="AB107" s="344"/>
      <c r="AC107" s="344"/>
      <c r="AD107" s="344"/>
      <c r="AE107" s="344"/>
      <c r="AF107" s="345"/>
      <c r="AG107" s="375"/>
      <c r="AH107" s="214"/>
      <c r="AI107" s="609"/>
      <c r="AJ107" s="610"/>
      <c r="AK107" s="1536" t="s">
        <v>161</v>
      </c>
      <c r="AL107" s="364" t="s">
        <v>162</v>
      </c>
      <c r="AM107" s="362" t="s">
        <v>163</v>
      </c>
      <c r="AN107" s="356">
        <v>0.7</v>
      </c>
      <c r="AO107" s="1534"/>
      <c r="AP107" s="365"/>
      <c r="AQ107" s="366"/>
      <c r="AR107" s="358">
        <f>ROUND(ROUND(Q104*$AI$20,0)*AN107,0)-AP106</f>
        <v>234</v>
      </c>
      <c r="AS107" s="268"/>
    </row>
    <row r="108" spans="1:45" ht="14.25">
      <c r="A108" s="243">
        <v>71</v>
      </c>
      <c r="B108" s="351" t="s">
        <v>3266</v>
      </c>
      <c r="C108" s="244" t="s">
        <v>3267</v>
      </c>
      <c r="D108" s="375"/>
      <c r="E108" s="278"/>
      <c r="F108" s="279"/>
      <c r="G108" s="1545"/>
      <c r="H108" s="1546"/>
      <c r="I108" s="1546"/>
      <c r="J108" s="1547"/>
      <c r="K108" s="343"/>
      <c r="L108" s="301"/>
      <c r="M108" s="301"/>
      <c r="N108" s="301"/>
      <c r="O108" s="301"/>
      <c r="P108" s="301"/>
      <c r="Q108" s="392"/>
      <c r="R108" s="392"/>
      <c r="S108" s="208"/>
      <c r="T108" s="385"/>
      <c r="U108" s="245"/>
      <c r="V108" s="344"/>
      <c r="W108" s="344"/>
      <c r="X108" s="344"/>
      <c r="Y108" s="344"/>
      <c r="Z108" s="344"/>
      <c r="AA108" s="344"/>
      <c r="AB108" s="344"/>
      <c r="AC108" s="344"/>
      <c r="AD108" s="344"/>
      <c r="AE108" s="344"/>
      <c r="AF108" s="345"/>
      <c r="AG108" s="375"/>
      <c r="AH108" s="214"/>
      <c r="AI108" s="609"/>
      <c r="AJ108" s="610"/>
      <c r="AK108" s="1537"/>
      <c r="AL108" s="353" t="s">
        <v>165</v>
      </c>
      <c r="AM108" s="354" t="s">
        <v>163</v>
      </c>
      <c r="AN108" s="355">
        <v>0.5</v>
      </c>
      <c r="AO108" s="1535"/>
      <c r="AP108" s="367"/>
      <c r="AQ108" s="368"/>
      <c r="AR108" s="358">
        <f>ROUND(ROUND(Q104*$AI$20,0)*AN108,0)-AP106</f>
        <v>166</v>
      </c>
      <c r="AS108" s="268"/>
    </row>
    <row r="109" spans="1:45" ht="14.25">
      <c r="A109" s="229">
        <v>71</v>
      </c>
      <c r="B109" s="337">
        <v>8563</v>
      </c>
      <c r="C109" s="254" t="s">
        <v>3268</v>
      </c>
      <c r="D109" s="375"/>
      <c r="E109" s="278"/>
      <c r="F109" s="279"/>
      <c r="G109" s="1545"/>
      <c r="H109" s="1546"/>
      <c r="I109" s="1546"/>
      <c r="J109" s="1547"/>
      <c r="K109" s="245"/>
      <c r="L109" s="208"/>
      <c r="M109" s="208"/>
      <c r="N109" s="208"/>
      <c r="O109" s="208"/>
      <c r="P109" s="208"/>
      <c r="Q109" s="301"/>
      <c r="R109" s="301"/>
      <c r="S109" s="301"/>
      <c r="T109" s="385"/>
      <c r="U109" s="369" t="s">
        <v>172</v>
      </c>
      <c r="V109" s="370"/>
      <c r="W109" s="370"/>
      <c r="X109" s="370"/>
      <c r="Y109" s="370"/>
      <c r="Z109" s="370"/>
      <c r="AA109" s="370"/>
      <c r="AB109" s="370"/>
      <c r="AC109" s="370"/>
      <c r="AD109" s="370"/>
      <c r="AE109" s="370"/>
      <c r="AF109" s="371"/>
      <c r="AG109" s="379"/>
      <c r="AH109" s="344"/>
      <c r="AI109" s="344"/>
      <c r="AJ109" s="345"/>
      <c r="AK109" s="369"/>
      <c r="AL109" s="370"/>
      <c r="AM109" s="372"/>
      <c r="AN109" s="373"/>
      <c r="AO109" s="373"/>
      <c r="AP109" s="373"/>
      <c r="AQ109" s="374"/>
      <c r="AR109" s="342">
        <f>ROUND(ROUND(Q104*AD110,0)*$AI$20,0)</f>
        <v>330</v>
      </c>
      <c r="AS109" s="268"/>
    </row>
    <row r="110" spans="1:45" ht="14.25">
      <c r="A110" s="229">
        <v>71</v>
      </c>
      <c r="B110" s="337">
        <v>8564</v>
      </c>
      <c r="C110" s="254" t="s">
        <v>3269</v>
      </c>
      <c r="D110" s="375"/>
      <c r="E110" s="278"/>
      <c r="F110" s="279"/>
      <c r="G110" s="245"/>
      <c r="H110" s="208"/>
      <c r="I110" s="208"/>
      <c r="J110" s="385"/>
      <c r="K110" s="343"/>
      <c r="L110" s="301"/>
      <c r="M110" s="301"/>
      <c r="N110" s="301"/>
      <c r="O110" s="301"/>
      <c r="P110" s="208"/>
      <c r="Q110" s="301"/>
      <c r="R110" s="301"/>
      <c r="S110" s="301"/>
      <c r="T110" s="385"/>
      <c r="U110" s="379" t="s">
        <v>174</v>
      </c>
      <c r="V110" s="344"/>
      <c r="W110" s="344"/>
      <c r="X110" s="344"/>
      <c r="Y110" s="344"/>
      <c r="Z110" s="344"/>
      <c r="AA110" s="344"/>
      <c r="AB110" s="344"/>
      <c r="AC110" s="214" t="s">
        <v>163</v>
      </c>
      <c r="AD110" s="1541">
        <v>0.96499999999999997</v>
      </c>
      <c r="AE110" s="1541"/>
      <c r="AF110" s="345"/>
      <c r="AG110" s="379"/>
      <c r="AH110" s="344"/>
      <c r="AI110" s="344"/>
      <c r="AJ110" s="345"/>
      <c r="AK110" s="1539" t="s">
        <v>161</v>
      </c>
      <c r="AL110" s="346" t="s">
        <v>162</v>
      </c>
      <c r="AM110" s="347" t="s">
        <v>163</v>
      </c>
      <c r="AN110" s="348">
        <v>0.7</v>
      </c>
      <c r="AO110" s="348"/>
      <c r="AP110" s="348"/>
      <c r="AQ110" s="349"/>
      <c r="AR110" s="350">
        <f>ROUND(ROUND(ROUND(Q104*AD110:AD110,0)*$AI$20,0)*AN110,0)</f>
        <v>231</v>
      </c>
      <c r="AS110" s="268"/>
    </row>
    <row r="111" spans="1:45" ht="14.25">
      <c r="A111" s="243">
        <v>71</v>
      </c>
      <c r="B111" s="351" t="s">
        <v>3270</v>
      </c>
      <c r="C111" s="244" t="s">
        <v>3271</v>
      </c>
      <c r="D111" s="375"/>
      <c r="E111" s="278"/>
      <c r="F111" s="279"/>
      <c r="G111" s="245"/>
      <c r="H111" s="208"/>
      <c r="I111" s="208"/>
      <c r="J111" s="385"/>
      <c r="K111" s="343"/>
      <c r="L111" s="301"/>
      <c r="M111" s="301"/>
      <c r="N111" s="301"/>
      <c r="O111" s="301"/>
      <c r="P111" s="301"/>
      <c r="Q111" s="392"/>
      <c r="R111" s="392"/>
      <c r="S111" s="208"/>
      <c r="T111" s="385"/>
      <c r="U111" s="245"/>
      <c r="V111" s="344"/>
      <c r="W111" s="344"/>
      <c r="X111" s="344"/>
      <c r="Y111" s="344"/>
      <c r="Z111" s="344"/>
      <c r="AA111" s="344"/>
      <c r="AB111" s="344"/>
      <c r="AC111" s="344"/>
      <c r="AD111" s="344"/>
      <c r="AE111" s="344"/>
      <c r="AF111" s="345"/>
      <c r="AG111" s="375"/>
      <c r="AH111" s="214"/>
      <c r="AI111" s="609"/>
      <c r="AJ111" s="610"/>
      <c r="AK111" s="1540"/>
      <c r="AL111" s="353" t="s">
        <v>165</v>
      </c>
      <c r="AM111" s="354" t="s">
        <v>163</v>
      </c>
      <c r="AN111" s="355">
        <v>0.5</v>
      </c>
      <c r="AO111" s="356"/>
      <c r="AP111" s="356"/>
      <c r="AQ111" s="395"/>
      <c r="AR111" s="358">
        <f>ROUND(ROUND(ROUND(Q104*AD110,0)*$AI$20,0)*AN111,0)</f>
        <v>165</v>
      </c>
      <c r="AS111" s="268"/>
    </row>
    <row r="112" spans="1:45" ht="14.25">
      <c r="A112" s="243">
        <v>71</v>
      </c>
      <c r="B112" s="351" t="s">
        <v>3272</v>
      </c>
      <c r="C112" s="244" t="s">
        <v>3273</v>
      </c>
      <c r="D112" s="375"/>
      <c r="E112" s="278"/>
      <c r="F112" s="279"/>
      <c r="G112" s="245"/>
      <c r="H112" s="208"/>
      <c r="I112" s="208"/>
      <c r="J112" s="385"/>
      <c r="K112" s="343"/>
      <c r="L112" s="301"/>
      <c r="M112" s="301"/>
      <c r="N112" s="301"/>
      <c r="O112" s="301"/>
      <c r="P112" s="301"/>
      <c r="Q112" s="392"/>
      <c r="R112" s="392"/>
      <c r="S112" s="208"/>
      <c r="T112" s="385"/>
      <c r="U112" s="245"/>
      <c r="V112" s="344"/>
      <c r="W112" s="344"/>
      <c r="X112" s="344"/>
      <c r="Y112" s="344"/>
      <c r="Z112" s="344"/>
      <c r="AA112" s="344"/>
      <c r="AB112" s="344"/>
      <c r="AC112" s="344"/>
      <c r="AD112" s="344"/>
      <c r="AE112" s="344"/>
      <c r="AF112" s="345"/>
      <c r="AG112" s="375"/>
      <c r="AH112" s="214"/>
      <c r="AI112" s="609"/>
      <c r="AJ112" s="610"/>
      <c r="AK112" s="364"/>
      <c r="AL112" s="396"/>
      <c r="AM112" s="362"/>
      <c r="AN112" s="356"/>
      <c r="AO112" s="1533" t="s">
        <v>167</v>
      </c>
      <c r="AP112" s="362">
        <v>5</v>
      </c>
      <c r="AQ112" s="363" t="s">
        <v>168</v>
      </c>
      <c r="AR112" s="358">
        <f>ROUND(ROUND(Q104*AD110,0)*$AI$20,0)-AP112</f>
        <v>325</v>
      </c>
      <c r="AS112" s="268"/>
    </row>
    <row r="113" spans="1:45" ht="14.25">
      <c r="A113" s="243">
        <v>71</v>
      </c>
      <c r="B113" s="351" t="s">
        <v>3274</v>
      </c>
      <c r="C113" s="244" t="s">
        <v>3275</v>
      </c>
      <c r="D113" s="375"/>
      <c r="E113" s="278"/>
      <c r="F113" s="279"/>
      <c r="G113" s="245"/>
      <c r="H113" s="208"/>
      <c r="I113" s="208"/>
      <c r="J113" s="385"/>
      <c r="K113" s="343"/>
      <c r="L113" s="301"/>
      <c r="M113" s="301"/>
      <c r="N113" s="301"/>
      <c r="O113" s="301"/>
      <c r="P113" s="301"/>
      <c r="Q113" s="392"/>
      <c r="R113" s="392"/>
      <c r="S113" s="208"/>
      <c r="T113" s="385"/>
      <c r="U113" s="245"/>
      <c r="V113" s="344"/>
      <c r="W113" s="344"/>
      <c r="X113" s="344"/>
      <c r="Y113" s="344"/>
      <c r="Z113" s="344"/>
      <c r="AA113" s="344"/>
      <c r="AB113" s="344"/>
      <c r="AC113" s="344"/>
      <c r="AD113" s="344"/>
      <c r="AE113" s="344"/>
      <c r="AF113" s="345"/>
      <c r="AG113" s="375"/>
      <c r="AH113" s="214"/>
      <c r="AI113" s="609"/>
      <c r="AJ113" s="610"/>
      <c r="AK113" s="1536" t="s">
        <v>161</v>
      </c>
      <c r="AL113" s="364" t="s">
        <v>162</v>
      </c>
      <c r="AM113" s="362" t="s">
        <v>163</v>
      </c>
      <c r="AN113" s="356">
        <v>0.7</v>
      </c>
      <c r="AO113" s="1534"/>
      <c r="AP113" s="365"/>
      <c r="AQ113" s="366"/>
      <c r="AR113" s="358">
        <f>ROUND(ROUND(ROUND(Q104*AD110,0)*$AI$20,0)*AN113,0)-AP112</f>
        <v>226</v>
      </c>
      <c r="AS113" s="268"/>
    </row>
    <row r="114" spans="1:45" ht="14.25">
      <c r="A114" s="243">
        <v>71</v>
      </c>
      <c r="B114" s="351" t="s">
        <v>3276</v>
      </c>
      <c r="C114" s="244" t="s">
        <v>3277</v>
      </c>
      <c r="D114" s="375"/>
      <c r="E114" s="278"/>
      <c r="F114" s="279"/>
      <c r="G114" s="245"/>
      <c r="H114" s="208"/>
      <c r="I114" s="208"/>
      <c r="J114" s="385"/>
      <c r="K114" s="343"/>
      <c r="L114" s="301"/>
      <c r="M114" s="301"/>
      <c r="N114" s="301"/>
      <c r="O114" s="301"/>
      <c r="P114" s="301"/>
      <c r="Q114" s="392"/>
      <c r="R114" s="392"/>
      <c r="S114" s="208"/>
      <c r="T114" s="385"/>
      <c r="U114" s="245"/>
      <c r="V114" s="344"/>
      <c r="W114" s="344"/>
      <c r="X114" s="344"/>
      <c r="Y114" s="344"/>
      <c r="Z114" s="344"/>
      <c r="AA114" s="344"/>
      <c r="AB114" s="344"/>
      <c r="AC114" s="344"/>
      <c r="AD114" s="344"/>
      <c r="AE114" s="344"/>
      <c r="AF114" s="345"/>
      <c r="AG114" s="375"/>
      <c r="AH114" s="214"/>
      <c r="AI114" s="609"/>
      <c r="AJ114" s="610"/>
      <c r="AK114" s="1537"/>
      <c r="AL114" s="353" t="s">
        <v>165</v>
      </c>
      <c r="AM114" s="354" t="s">
        <v>163</v>
      </c>
      <c r="AN114" s="355">
        <v>0.5</v>
      </c>
      <c r="AO114" s="1535"/>
      <c r="AP114" s="367"/>
      <c r="AQ114" s="368"/>
      <c r="AR114" s="358">
        <f>ROUND(ROUND(ROUND(Q104*AD110,0)*$AI$20,0)*AN114,0)-AP112</f>
        <v>160</v>
      </c>
      <c r="AS114" s="268"/>
    </row>
    <row r="115" spans="1:45" ht="14.25">
      <c r="A115" s="229">
        <v>71</v>
      </c>
      <c r="B115" s="337">
        <v>8565</v>
      </c>
      <c r="C115" s="254" t="s">
        <v>3278</v>
      </c>
      <c r="D115" s="375"/>
      <c r="E115" s="278"/>
      <c r="F115" s="279"/>
      <c r="G115" s="245"/>
      <c r="H115" s="208"/>
      <c r="I115" s="208"/>
      <c r="J115" s="388"/>
      <c r="K115" s="231" t="s">
        <v>824</v>
      </c>
      <c r="L115" s="334"/>
      <c r="M115" s="334"/>
      <c r="N115" s="334"/>
      <c r="O115" s="334"/>
      <c r="P115" s="334"/>
      <c r="Q115" s="334"/>
      <c r="R115" s="334"/>
      <c r="S115" s="232"/>
      <c r="T115" s="314"/>
      <c r="U115" s="231"/>
      <c r="V115" s="338"/>
      <c r="W115" s="338"/>
      <c r="X115" s="338"/>
      <c r="Y115" s="338"/>
      <c r="Z115" s="338"/>
      <c r="AA115" s="338"/>
      <c r="AB115" s="338"/>
      <c r="AC115" s="338"/>
      <c r="AD115" s="338"/>
      <c r="AE115" s="338"/>
      <c r="AF115" s="339"/>
      <c r="AG115" s="611"/>
      <c r="AH115" s="392"/>
      <c r="AI115" s="392"/>
      <c r="AJ115" s="393"/>
      <c r="AK115" s="340"/>
      <c r="AL115" s="338"/>
      <c r="AM115" s="334"/>
      <c r="AN115" s="383"/>
      <c r="AO115" s="383"/>
      <c r="AP115" s="383"/>
      <c r="AQ115" s="384"/>
      <c r="AR115" s="342">
        <f>ROUND(Q116*$AI$20,0)</f>
        <v>342</v>
      </c>
      <c r="AS115" s="268"/>
    </row>
    <row r="116" spans="1:45" ht="14.25">
      <c r="A116" s="229">
        <v>71</v>
      </c>
      <c r="B116" s="337">
        <v>8566</v>
      </c>
      <c r="C116" s="254" t="s">
        <v>3279</v>
      </c>
      <c r="D116" s="375"/>
      <c r="E116" s="278"/>
      <c r="F116" s="279"/>
      <c r="G116" s="245"/>
      <c r="H116" s="208"/>
      <c r="I116" s="208"/>
      <c r="J116" s="388"/>
      <c r="K116" s="343"/>
      <c r="L116" s="301"/>
      <c r="M116" s="301"/>
      <c r="N116" s="301"/>
      <c r="O116" s="301"/>
      <c r="P116" s="301"/>
      <c r="Q116" s="1548">
        <f>'26障害児入所施設(基本３) '!$Q$116</f>
        <v>489</v>
      </c>
      <c r="R116" s="1548"/>
      <c r="S116" s="208" t="s">
        <v>18</v>
      </c>
      <c r="T116" s="385"/>
      <c r="U116" s="245"/>
      <c r="V116" s="344"/>
      <c r="W116" s="344"/>
      <c r="X116" s="344"/>
      <c r="Y116" s="344"/>
      <c r="Z116" s="344"/>
      <c r="AA116" s="344"/>
      <c r="AB116" s="344"/>
      <c r="AC116" s="344"/>
      <c r="AD116" s="344"/>
      <c r="AE116" s="344"/>
      <c r="AF116" s="345"/>
      <c r="AG116" s="379"/>
      <c r="AH116" s="344"/>
      <c r="AI116" s="344"/>
      <c r="AJ116" s="345"/>
      <c r="AK116" s="1539" t="s">
        <v>161</v>
      </c>
      <c r="AL116" s="346" t="s">
        <v>162</v>
      </c>
      <c r="AM116" s="347" t="s">
        <v>163</v>
      </c>
      <c r="AN116" s="348">
        <v>0.7</v>
      </c>
      <c r="AO116" s="348"/>
      <c r="AP116" s="348"/>
      <c r="AQ116" s="349"/>
      <c r="AR116" s="350">
        <f>ROUND(ROUND(Q116*$AI$20,0)*AN116,0)</f>
        <v>239</v>
      </c>
      <c r="AS116" s="268"/>
    </row>
    <row r="117" spans="1:45" ht="14.25">
      <c r="A117" s="243">
        <v>71</v>
      </c>
      <c r="B117" s="351" t="s">
        <v>3280</v>
      </c>
      <c r="C117" s="244" t="s">
        <v>3281</v>
      </c>
      <c r="D117" s="375"/>
      <c r="E117" s="278"/>
      <c r="F117" s="279"/>
      <c r="G117" s="245"/>
      <c r="H117" s="208"/>
      <c r="I117" s="208"/>
      <c r="J117" s="385"/>
      <c r="K117" s="343"/>
      <c r="L117" s="301"/>
      <c r="M117" s="301"/>
      <c r="N117" s="301"/>
      <c r="O117" s="301"/>
      <c r="P117" s="301"/>
      <c r="Q117" s="392"/>
      <c r="R117" s="392"/>
      <c r="S117" s="208"/>
      <c r="T117" s="385"/>
      <c r="U117" s="245"/>
      <c r="V117" s="344"/>
      <c r="W117" s="344"/>
      <c r="X117" s="344"/>
      <c r="Y117" s="344"/>
      <c r="Z117" s="344"/>
      <c r="AA117" s="344"/>
      <c r="AB117" s="344"/>
      <c r="AC117" s="344"/>
      <c r="AD117" s="344"/>
      <c r="AE117" s="344"/>
      <c r="AF117" s="345"/>
      <c r="AG117" s="375"/>
      <c r="AH117" s="214"/>
      <c r="AI117" s="609"/>
      <c r="AJ117" s="610"/>
      <c r="AK117" s="1540"/>
      <c r="AL117" s="353" t="s">
        <v>165</v>
      </c>
      <c r="AM117" s="354" t="s">
        <v>163</v>
      </c>
      <c r="AN117" s="355">
        <v>0.5</v>
      </c>
      <c r="AO117" s="356"/>
      <c r="AP117" s="356"/>
      <c r="AQ117" s="395"/>
      <c r="AR117" s="358">
        <f>ROUND(ROUND(Q116*$AI$20,0)*AN117,0)</f>
        <v>171</v>
      </c>
      <c r="AS117" s="268"/>
    </row>
    <row r="118" spans="1:45" ht="14.25">
      <c r="A118" s="243">
        <v>71</v>
      </c>
      <c r="B118" s="351" t="s">
        <v>3282</v>
      </c>
      <c r="C118" s="244" t="s">
        <v>3283</v>
      </c>
      <c r="D118" s="375"/>
      <c r="E118" s="278"/>
      <c r="F118" s="279"/>
      <c r="G118" s="245"/>
      <c r="H118" s="208"/>
      <c r="I118" s="208"/>
      <c r="J118" s="385"/>
      <c r="K118" s="343"/>
      <c r="L118" s="301"/>
      <c r="M118" s="301"/>
      <c r="N118" s="301"/>
      <c r="O118" s="301"/>
      <c r="P118" s="301"/>
      <c r="Q118" s="392"/>
      <c r="R118" s="392"/>
      <c r="S118" s="208"/>
      <c r="T118" s="385"/>
      <c r="U118" s="245"/>
      <c r="V118" s="344"/>
      <c r="W118" s="344"/>
      <c r="X118" s="344"/>
      <c r="Y118" s="344"/>
      <c r="Z118" s="344"/>
      <c r="AA118" s="344"/>
      <c r="AB118" s="344"/>
      <c r="AC118" s="344"/>
      <c r="AD118" s="344"/>
      <c r="AE118" s="344"/>
      <c r="AF118" s="345"/>
      <c r="AG118" s="375"/>
      <c r="AH118" s="214"/>
      <c r="AI118" s="609"/>
      <c r="AJ118" s="610"/>
      <c r="AK118" s="364"/>
      <c r="AL118" s="396"/>
      <c r="AM118" s="362"/>
      <c r="AN118" s="356"/>
      <c r="AO118" s="1533" t="s">
        <v>167</v>
      </c>
      <c r="AP118" s="362">
        <v>5</v>
      </c>
      <c r="AQ118" s="363" t="s">
        <v>168</v>
      </c>
      <c r="AR118" s="358">
        <f>ROUND(Q116*$AI$20,0)-AP118</f>
        <v>337</v>
      </c>
      <c r="AS118" s="268"/>
    </row>
    <row r="119" spans="1:45" ht="14.25">
      <c r="A119" s="243">
        <v>71</v>
      </c>
      <c r="B119" s="351" t="s">
        <v>3284</v>
      </c>
      <c r="C119" s="244" t="s">
        <v>3285</v>
      </c>
      <c r="D119" s="375"/>
      <c r="E119" s="278"/>
      <c r="F119" s="279"/>
      <c r="G119" s="245"/>
      <c r="H119" s="208"/>
      <c r="I119" s="208"/>
      <c r="J119" s="385"/>
      <c r="K119" s="343"/>
      <c r="L119" s="301"/>
      <c r="M119" s="301"/>
      <c r="N119" s="301"/>
      <c r="O119" s="301"/>
      <c r="P119" s="301"/>
      <c r="Q119" s="392"/>
      <c r="R119" s="392"/>
      <c r="S119" s="208"/>
      <c r="T119" s="385"/>
      <c r="U119" s="245"/>
      <c r="V119" s="344"/>
      <c r="W119" s="344"/>
      <c r="X119" s="344"/>
      <c r="Y119" s="344"/>
      <c r="Z119" s="344"/>
      <c r="AA119" s="344"/>
      <c r="AB119" s="344"/>
      <c r="AC119" s="344"/>
      <c r="AD119" s="344"/>
      <c r="AE119" s="344"/>
      <c r="AF119" s="345"/>
      <c r="AG119" s="375"/>
      <c r="AH119" s="214"/>
      <c r="AI119" s="609"/>
      <c r="AJ119" s="610"/>
      <c r="AK119" s="1536" t="s">
        <v>161</v>
      </c>
      <c r="AL119" s="364" t="s">
        <v>162</v>
      </c>
      <c r="AM119" s="362" t="s">
        <v>163</v>
      </c>
      <c r="AN119" s="356">
        <v>0.7</v>
      </c>
      <c r="AO119" s="1534"/>
      <c r="AP119" s="365"/>
      <c r="AQ119" s="366"/>
      <c r="AR119" s="358">
        <f>ROUND(ROUND(Q116*$AI$20,0)*AN119,0)-AP118</f>
        <v>234</v>
      </c>
      <c r="AS119" s="268"/>
    </row>
    <row r="120" spans="1:45" ht="14.25">
      <c r="A120" s="243">
        <v>71</v>
      </c>
      <c r="B120" s="351" t="s">
        <v>3286</v>
      </c>
      <c r="C120" s="244" t="s">
        <v>3287</v>
      </c>
      <c r="D120" s="375"/>
      <c r="E120" s="278"/>
      <c r="F120" s="279"/>
      <c r="G120" s="245"/>
      <c r="H120" s="208"/>
      <c r="I120" s="208"/>
      <c r="J120" s="385"/>
      <c r="K120" s="343"/>
      <c r="L120" s="301"/>
      <c r="M120" s="301"/>
      <c r="N120" s="301"/>
      <c r="O120" s="301"/>
      <c r="P120" s="301"/>
      <c r="Q120" s="392"/>
      <c r="R120" s="392"/>
      <c r="S120" s="208"/>
      <c r="T120" s="385"/>
      <c r="U120" s="281"/>
      <c r="V120" s="380"/>
      <c r="W120" s="380"/>
      <c r="X120" s="380"/>
      <c r="Y120" s="380"/>
      <c r="Z120" s="380"/>
      <c r="AA120" s="380"/>
      <c r="AB120" s="380"/>
      <c r="AC120" s="380"/>
      <c r="AD120" s="380"/>
      <c r="AE120" s="380"/>
      <c r="AF120" s="381"/>
      <c r="AG120" s="375"/>
      <c r="AH120" s="214"/>
      <c r="AI120" s="609"/>
      <c r="AJ120" s="610"/>
      <c r="AK120" s="1537"/>
      <c r="AL120" s="353" t="s">
        <v>165</v>
      </c>
      <c r="AM120" s="354" t="s">
        <v>163</v>
      </c>
      <c r="AN120" s="355">
        <v>0.5</v>
      </c>
      <c r="AO120" s="1535"/>
      <c r="AP120" s="367"/>
      <c r="AQ120" s="368"/>
      <c r="AR120" s="358">
        <f>ROUND(ROUND(Q116*$AI$20,0)*AN120,0)-AP118</f>
        <v>166</v>
      </c>
      <c r="AS120" s="268"/>
    </row>
    <row r="121" spans="1:45" ht="14.25">
      <c r="A121" s="229">
        <v>71</v>
      </c>
      <c r="B121" s="337">
        <v>8567</v>
      </c>
      <c r="C121" s="254" t="s">
        <v>3288</v>
      </c>
      <c r="D121" s="375"/>
      <c r="E121" s="278"/>
      <c r="F121" s="279"/>
      <c r="G121" s="245"/>
      <c r="H121" s="208"/>
      <c r="I121" s="208"/>
      <c r="J121" s="388"/>
      <c r="K121" s="343"/>
      <c r="L121" s="301"/>
      <c r="M121" s="301"/>
      <c r="N121" s="301"/>
      <c r="O121" s="301"/>
      <c r="P121" s="301"/>
      <c r="Q121" s="406"/>
      <c r="R121" s="406"/>
      <c r="S121" s="208"/>
      <c r="T121" s="385"/>
      <c r="U121" s="379" t="s">
        <v>172</v>
      </c>
      <c r="V121" s="344"/>
      <c r="W121" s="344"/>
      <c r="X121" s="344"/>
      <c r="Y121" s="344"/>
      <c r="Z121" s="344"/>
      <c r="AA121" s="344"/>
      <c r="AB121" s="344"/>
      <c r="AC121" s="344"/>
      <c r="AD121" s="344"/>
      <c r="AE121" s="344"/>
      <c r="AF121" s="345"/>
      <c r="AG121" s="379"/>
      <c r="AH121" s="344"/>
      <c r="AI121" s="344"/>
      <c r="AJ121" s="345"/>
      <c r="AK121" s="369"/>
      <c r="AL121" s="370"/>
      <c r="AM121" s="372"/>
      <c r="AN121" s="373"/>
      <c r="AO121" s="373"/>
      <c r="AP121" s="373"/>
      <c r="AQ121" s="374"/>
      <c r="AR121" s="342">
        <f>ROUND(ROUND(Q116*AD122,0)*$AI$20,0)</f>
        <v>330</v>
      </c>
      <c r="AS121" s="268"/>
    </row>
    <row r="122" spans="1:45" ht="14.25">
      <c r="A122" s="229">
        <v>71</v>
      </c>
      <c r="B122" s="337">
        <v>8568</v>
      </c>
      <c r="C122" s="254" t="s">
        <v>3289</v>
      </c>
      <c r="D122" s="375"/>
      <c r="E122" s="278"/>
      <c r="F122" s="279"/>
      <c r="G122" s="245"/>
      <c r="H122" s="208"/>
      <c r="I122" s="208"/>
      <c r="J122" s="388"/>
      <c r="K122" s="343"/>
      <c r="L122" s="301"/>
      <c r="M122" s="301"/>
      <c r="N122" s="301"/>
      <c r="O122" s="301"/>
      <c r="P122" s="301"/>
      <c r="Q122" s="406"/>
      <c r="R122" s="406"/>
      <c r="S122" s="208"/>
      <c r="T122" s="385"/>
      <c r="U122" s="379" t="s">
        <v>174</v>
      </c>
      <c r="V122" s="344"/>
      <c r="W122" s="344"/>
      <c r="X122" s="344"/>
      <c r="Y122" s="344"/>
      <c r="Z122" s="344"/>
      <c r="AA122" s="344"/>
      <c r="AB122" s="344"/>
      <c r="AC122" s="214" t="s">
        <v>163</v>
      </c>
      <c r="AD122" s="1541">
        <v>0.96499999999999997</v>
      </c>
      <c r="AE122" s="1541"/>
      <c r="AF122" s="345"/>
      <c r="AG122" s="379"/>
      <c r="AH122" s="344"/>
      <c r="AI122" s="344"/>
      <c r="AJ122" s="345"/>
      <c r="AK122" s="1539" t="s">
        <v>161</v>
      </c>
      <c r="AL122" s="346" t="s">
        <v>162</v>
      </c>
      <c r="AM122" s="347" t="s">
        <v>163</v>
      </c>
      <c r="AN122" s="348">
        <v>0.7</v>
      </c>
      <c r="AO122" s="348"/>
      <c r="AP122" s="348"/>
      <c r="AQ122" s="349"/>
      <c r="AR122" s="350">
        <f>ROUND(ROUND(ROUND(Q116*AD122:AD122,0)*$AI$20,0)*AN122,0)</f>
        <v>231</v>
      </c>
      <c r="AS122" s="268"/>
    </row>
    <row r="123" spans="1:45" ht="14.25">
      <c r="A123" s="243">
        <v>71</v>
      </c>
      <c r="B123" s="351" t="s">
        <v>3290</v>
      </c>
      <c r="C123" s="244" t="s">
        <v>3291</v>
      </c>
      <c r="D123" s="375"/>
      <c r="E123" s="278"/>
      <c r="F123" s="279"/>
      <c r="G123" s="245"/>
      <c r="H123" s="208"/>
      <c r="I123" s="208"/>
      <c r="J123" s="385"/>
      <c r="K123" s="343"/>
      <c r="L123" s="301"/>
      <c r="M123" s="301"/>
      <c r="N123" s="301"/>
      <c r="O123" s="301"/>
      <c r="P123" s="301"/>
      <c r="Q123" s="392"/>
      <c r="R123" s="392"/>
      <c r="S123" s="208"/>
      <c r="T123" s="385"/>
      <c r="U123" s="245"/>
      <c r="V123" s="344"/>
      <c r="W123" s="344"/>
      <c r="X123" s="344"/>
      <c r="Y123" s="344"/>
      <c r="Z123" s="344"/>
      <c r="AA123" s="344"/>
      <c r="AB123" s="344"/>
      <c r="AC123" s="344"/>
      <c r="AD123" s="344"/>
      <c r="AE123" s="344"/>
      <c r="AF123" s="345"/>
      <c r="AG123" s="375"/>
      <c r="AH123" s="214"/>
      <c r="AI123" s="609"/>
      <c r="AJ123" s="610"/>
      <c r="AK123" s="1540"/>
      <c r="AL123" s="353" t="s">
        <v>165</v>
      </c>
      <c r="AM123" s="354" t="s">
        <v>163</v>
      </c>
      <c r="AN123" s="355">
        <v>0.5</v>
      </c>
      <c r="AO123" s="356"/>
      <c r="AP123" s="356"/>
      <c r="AQ123" s="395"/>
      <c r="AR123" s="358">
        <f>ROUND(ROUND(ROUND(Q116*AD122,0)*$AI$20,0)*AN123,0)</f>
        <v>165</v>
      </c>
      <c r="AS123" s="268"/>
    </row>
    <row r="124" spans="1:45" ht="14.25">
      <c r="A124" s="243">
        <v>71</v>
      </c>
      <c r="B124" s="351" t="s">
        <v>3292</v>
      </c>
      <c r="C124" s="244" t="s">
        <v>3293</v>
      </c>
      <c r="D124" s="375"/>
      <c r="E124" s="278"/>
      <c r="F124" s="279"/>
      <c r="G124" s="245"/>
      <c r="H124" s="208"/>
      <c r="I124" s="208"/>
      <c r="J124" s="385"/>
      <c r="K124" s="343"/>
      <c r="L124" s="301"/>
      <c r="M124" s="301"/>
      <c r="N124" s="301"/>
      <c r="O124" s="301"/>
      <c r="P124" s="301"/>
      <c r="Q124" s="392"/>
      <c r="R124" s="392"/>
      <c r="S124" s="208"/>
      <c r="T124" s="385"/>
      <c r="U124" s="245"/>
      <c r="V124" s="344"/>
      <c r="W124" s="344"/>
      <c r="X124" s="344"/>
      <c r="Y124" s="344"/>
      <c r="Z124" s="344"/>
      <c r="AA124" s="344"/>
      <c r="AB124" s="344"/>
      <c r="AC124" s="344"/>
      <c r="AD124" s="344"/>
      <c r="AE124" s="344"/>
      <c r="AF124" s="345"/>
      <c r="AG124" s="375"/>
      <c r="AH124" s="214"/>
      <c r="AI124" s="609"/>
      <c r="AJ124" s="610"/>
      <c r="AK124" s="364"/>
      <c r="AL124" s="396"/>
      <c r="AM124" s="362"/>
      <c r="AN124" s="356"/>
      <c r="AO124" s="1533" t="s">
        <v>167</v>
      </c>
      <c r="AP124" s="362">
        <v>5</v>
      </c>
      <c r="AQ124" s="363" t="s">
        <v>168</v>
      </c>
      <c r="AR124" s="358">
        <f>ROUND(ROUND(Q116*AD122,0)*$AI$20,0)-AP124</f>
        <v>325</v>
      </c>
      <c r="AS124" s="268"/>
    </row>
    <row r="125" spans="1:45" ht="14.25">
      <c r="A125" s="243">
        <v>71</v>
      </c>
      <c r="B125" s="351" t="s">
        <v>3294</v>
      </c>
      <c r="C125" s="244" t="s">
        <v>3295</v>
      </c>
      <c r="D125" s="375"/>
      <c r="E125" s="278"/>
      <c r="F125" s="279"/>
      <c r="G125" s="245"/>
      <c r="H125" s="208"/>
      <c r="I125" s="208"/>
      <c r="J125" s="385"/>
      <c r="K125" s="343"/>
      <c r="L125" s="301"/>
      <c r="M125" s="301"/>
      <c r="N125" s="301"/>
      <c r="O125" s="301"/>
      <c r="P125" s="301"/>
      <c r="Q125" s="392"/>
      <c r="R125" s="392"/>
      <c r="S125" s="208"/>
      <c r="T125" s="385"/>
      <c r="U125" s="245"/>
      <c r="V125" s="344"/>
      <c r="W125" s="344"/>
      <c r="X125" s="344"/>
      <c r="Y125" s="344"/>
      <c r="Z125" s="344"/>
      <c r="AA125" s="344"/>
      <c r="AB125" s="344"/>
      <c r="AC125" s="344"/>
      <c r="AD125" s="344"/>
      <c r="AE125" s="344"/>
      <c r="AF125" s="345"/>
      <c r="AG125" s="375"/>
      <c r="AH125" s="214"/>
      <c r="AI125" s="609"/>
      <c r="AJ125" s="610"/>
      <c r="AK125" s="1536" t="s">
        <v>161</v>
      </c>
      <c r="AL125" s="364" t="s">
        <v>162</v>
      </c>
      <c r="AM125" s="362" t="s">
        <v>163</v>
      </c>
      <c r="AN125" s="356">
        <v>0.7</v>
      </c>
      <c r="AO125" s="1534"/>
      <c r="AP125" s="365"/>
      <c r="AQ125" s="366"/>
      <c r="AR125" s="358">
        <f>ROUND(ROUND(ROUND(Q116*AD122,0)*$AI$20,0)*AN125,0)-AP124</f>
        <v>226</v>
      </c>
      <c r="AS125" s="268"/>
    </row>
    <row r="126" spans="1:45" ht="14.25">
      <c r="A126" s="243">
        <v>71</v>
      </c>
      <c r="B126" s="351" t="s">
        <v>3296</v>
      </c>
      <c r="C126" s="244" t="s">
        <v>3297</v>
      </c>
      <c r="D126" s="375"/>
      <c r="E126" s="278"/>
      <c r="F126" s="279"/>
      <c r="G126" s="245"/>
      <c r="H126" s="208"/>
      <c r="I126" s="208"/>
      <c r="J126" s="385"/>
      <c r="K126" s="343"/>
      <c r="L126" s="301"/>
      <c r="M126" s="301"/>
      <c r="N126" s="301"/>
      <c r="O126" s="301"/>
      <c r="P126" s="301"/>
      <c r="Q126" s="392"/>
      <c r="R126" s="392"/>
      <c r="S126" s="208"/>
      <c r="T126" s="385"/>
      <c r="U126" s="245"/>
      <c r="V126" s="344"/>
      <c r="W126" s="344"/>
      <c r="X126" s="344"/>
      <c r="Y126" s="344"/>
      <c r="Z126" s="344"/>
      <c r="AA126" s="344"/>
      <c r="AB126" s="344"/>
      <c r="AC126" s="344"/>
      <c r="AD126" s="344"/>
      <c r="AE126" s="344"/>
      <c r="AF126" s="345"/>
      <c r="AG126" s="375"/>
      <c r="AH126" s="214"/>
      <c r="AI126" s="609"/>
      <c r="AJ126" s="610"/>
      <c r="AK126" s="1537"/>
      <c r="AL126" s="353" t="s">
        <v>165</v>
      </c>
      <c r="AM126" s="354" t="s">
        <v>163</v>
      </c>
      <c r="AN126" s="355">
        <v>0.5</v>
      </c>
      <c r="AO126" s="1535"/>
      <c r="AP126" s="367"/>
      <c r="AQ126" s="368"/>
      <c r="AR126" s="358">
        <f>ROUND(ROUND(ROUND(Q116*AD122,0)*$AI$20,0)*AN126,0)-AP124</f>
        <v>160</v>
      </c>
      <c r="AS126" s="268"/>
    </row>
    <row r="127" spans="1:45" ht="14.25">
      <c r="A127" s="229">
        <v>71</v>
      </c>
      <c r="B127" s="337">
        <v>8571</v>
      </c>
      <c r="C127" s="254" t="s">
        <v>3298</v>
      </c>
      <c r="D127" s="375"/>
      <c r="E127" s="278"/>
      <c r="F127" s="279"/>
      <c r="G127" s="1542" t="s">
        <v>937</v>
      </c>
      <c r="H127" s="1543"/>
      <c r="I127" s="1543"/>
      <c r="J127" s="1544"/>
      <c r="K127" s="231" t="s">
        <v>811</v>
      </c>
      <c r="L127" s="334"/>
      <c r="M127" s="334"/>
      <c r="N127" s="334"/>
      <c r="O127" s="334"/>
      <c r="P127" s="334"/>
      <c r="Q127" s="334"/>
      <c r="R127" s="334"/>
      <c r="S127" s="232"/>
      <c r="T127" s="314"/>
      <c r="U127" s="231"/>
      <c r="V127" s="338"/>
      <c r="W127" s="338"/>
      <c r="X127" s="338"/>
      <c r="Y127" s="338"/>
      <c r="Z127" s="338"/>
      <c r="AA127" s="338"/>
      <c r="AB127" s="338"/>
      <c r="AC127" s="338"/>
      <c r="AD127" s="338"/>
      <c r="AE127" s="338"/>
      <c r="AF127" s="339"/>
      <c r="AG127" s="611"/>
      <c r="AH127" s="392"/>
      <c r="AI127" s="392"/>
      <c r="AJ127" s="393"/>
      <c r="AK127" s="340"/>
      <c r="AL127" s="338"/>
      <c r="AM127" s="334"/>
      <c r="AN127" s="383"/>
      <c r="AO127" s="383"/>
      <c r="AP127" s="383"/>
      <c r="AQ127" s="384"/>
      <c r="AR127" s="342">
        <f>ROUND(Q128*$AI$20,0)</f>
        <v>329</v>
      </c>
      <c r="AS127" s="268"/>
    </row>
    <row r="128" spans="1:45" ht="14.25">
      <c r="A128" s="229">
        <v>71</v>
      </c>
      <c r="B128" s="337">
        <v>8572</v>
      </c>
      <c r="C128" s="254" t="s">
        <v>3299</v>
      </c>
      <c r="D128" s="375"/>
      <c r="E128" s="278"/>
      <c r="F128" s="279"/>
      <c r="G128" s="1545"/>
      <c r="H128" s="1546"/>
      <c r="I128" s="1546"/>
      <c r="J128" s="1547"/>
      <c r="K128" s="343"/>
      <c r="L128" s="301"/>
      <c r="M128" s="301"/>
      <c r="N128" s="301"/>
      <c r="O128" s="301"/>
      <c r="P128" s="301"/>
      <c r="Q128" s="1548">
        <f>'26障害児入所施設(基本３) '!$Q$128</f>
        <v>470</v>
      </c>
      <c r="R128" s="1548"/>
      <c r="S128" s="208" t="s">
        <v>18</v>
      </c>
      <c r="T128" s="385"/>
      <c r="U128" s="245"/>
      <c r="V128" s="344"/>
      <c r="W128" s="344"/>
      <c r="X128" s="344"/>
      <c r="Y128" s="344"/>
      <c r="Z128" s="344"/>
      <c r="AA128" s="344"/>
      <c r="AB128" s="344"/>
      <c r="AC128" s="344"/>
      <c r="AD128" s="344"/>
      <c r="AE128" s="344"/>
      <c r="AF128" s="345"/>
      <c r="AG128" s="379"/>
      <c r="AH128" s="344"/>
      <c r="AI128" s="344"/>
      <c r="AJ128" s="345"/>
      <c r="AK128" s="1539" t="s">
        <v>161</v>
      </c>
      <c r="AL128" s="346" t="s">
        <v>162</v>
      </c>
      <c r="AM128" s="347" t="s">
        <v>163</v>
      </c>
      <c r="AN128" s="348">
        <v>0.7</v>
      </c>
      <c r="AO128" s="348"/>
      <c r="AP128" s="348"/>
      <c r="AQ128" s="349"/>
      <c r="AR128" s="350">
        <f>ROUND(ROUND(Q128*$AI$20,0)*AN128,0)</f>
        <v>230</v>
      </c>
      <c r="AS128" s="268"/>
    </row>
    <row r="129" spans="1:45" ht="14.25">
      <c r="A129" s="243">
        <v>71</v>
      </c>
      <c r="B129" s="351" t="s">
        <v>3300</v>
      </c>
      <c r="C129" s="244" t="s">
        <v>3301</v>
      </c>
      <c r="D129" s="375"/>
      <c r="E129" s="278"/>
      <c r="F129" s="279"/>
      <c r="G129" s="1545"/>
      <c r="H129" s="1546"/>
      <c r="I129" s="1546"/>
      <c r="J129" s="1547"/>
      <c r="K129" s="343"/>
      <c r="L129" s="301"/>
      <c r="M129" s="301"/>
      <c r="N129" s="301"/>
      <c r="O129" s="301"/>
      <c r="P129" s="301"/>
      <c r="Q129" s="392"/>
      <c r="R129" s="392"/>
      <c r="S129" s="208"/>
      <c r="T129" s="385"/>
      <c r="U129" s="245"/>
      <c r="V129" s="344"/>
      <c r="W129" s="344"/>
      <c r="X129" s="344"/>
      <c r="Y129" s="344"/>
      <c r="Z129" s="344"/>
      <c r="AA129" s="344"/>
      <c r="AB129" s="344"/>
      <c r="AC129" s="344"/>
      <c r="AD129" s="344"/>
      <c r="AE129" s="344"/>
      <c r="AF129" s="345"/>
      <c r="AG129" s="375"/>
      <c r="AH129" s="214"/>
      <c r="AI129" s="609"/>
      <c r="AJ129" s="610"/>
      <c r="AK129" s="1540"/>
      <c r="AL129" s="353" t="s">
        <v>165</v>
      </c>
      <c r="AM129" s="354" t="s">
        <v>163</v>
      </c>
      <c r="AN129" s="355">
        <v>0.5</v>
      </c>
      <c r="AO129" s="356"/>
      <c r="AP129" s="356"/>
      <c r="AQ129" s="395"/>
      <c r="AR129" s="358">
        <f>ROUND(ROUND(Q128*$AI$20,0)*AN129,0)</f>
        <v>165</v>
      </c>
      <c r="AS129" s="268"/>
    </row>
    <row r="130" spans="1:45" ht="14.25">
      <c r="A130" s="243">
        <v>71</v>
      </c>
      <c r="B130" s="351" t="s">
        <v>3302</v>
      </c>
      <c r="C130" s="244" t="s">
        <v>3303</v>
      </c>
      <c r="D130" s="375"/>
      <c r="E130" s="278"/>
      <c r="F130" s="279"/>
      <c r="G130" s="1545"/>
      <c r="H130" s="1546"/>
      <c r="I130" s="1546"/>
      <c r="J130" s="1547"/>
      <c r="K130" s="343"/>
      <c r="L130" s="301"/>
      <c r="M130" s="301"/>
      <c r="N130" s="301"/>
      <c r="O130" s="301"/>
      <c r="P130" s="301"/>
      <c r="Q130" s="392"/>
      <c r="R130" s="392"/>
      <c r="S130" s="208"/>
      <c r="T130" s="385"/>
      <c r="U130" s="245"/>
      <c r="V130" s="344"/>
      <c r="W130" s="344"/>
      <c r="X130" s="344"/>
      <c r="Y130" s="344"/>
      <c r="Z130" s="344"/>
      <c r="AA130" s="344"/>
      <c r="AB130" s="344"/>
      <c r="AC130" s="344"/>
      <c r="AD130" s="344"/>
      <c r="AE130" s="344"/>
      <c r="AF130" s="345"/>
      <c r="AG130" s="375"/>
      <c r="AH130" s="214"/>
      <c r="AI130" s="609"/>
      <c r="AJ130" s="610"/>
      <c r="AK130" s="364"/>
      <c r="AL130" s="396"/>
      <c r="AM130" s="362"/>
      <c r="AN130" s="356"/>
      <c r="AO130" s="1533" t="s">
        <v>167</v>
      </c>
      <c r="AP130" s="362">
        <v>5</v>
      </c>
      <c r="AQ130" s="363" t="s">
        <v>168</v>
      </c>
      <c r="AR130" s="358">
        <f>ROUND(Q128*$AI$20,0)-AP130</f>
        <v>324</v>
      </c>
      <c r="AS130" s="268"/>
    </row>
    <row r="131" spans="1:45" ht="14.25">
      <c r="A131" s="243">
        <v>71</v>
      </c>
      <c r="B131" s="351" t="s">
        <v>3304</v>
      </c>
      <c r="C131" s="244" t="s">
        <v>3305</v>
      </c>
      <c r="D131" s="375"/>
      <c r="E131" s="278"/>
      <c r="F131" s="279"/>
      <c r="G131" s="1545"/>
      <c r="H131" s="1546"/>
      <c r="I131" s="1546"/>
      <c r="J131" s="1547"/>
      <c r="K131" s="343"/>
      <c r="L131" s="301"/>
      <c r="M131" s="301"/>
      <c r="N131" s="301"/>
      <c r="O131" s="301"/>
      <c r="P131" s="301"/>
      <c r="Q131" s="392"/>
      <c r="R131" s="392"/>
      <c r="S131" s="208"/>
      <c r="T131" s="385"/>
      <c r="U131" s="245"/>
      <c r="V131" s="344"/>
      <c r="W131" s="344"/>
      <c r="X131" s="344"/>
      <c r="Y131" s="344"/>
      <c r="Z131" s="344"/>
      <c r="AA131" s="344"/>
      <c r="AB131" s="344"/>
      <c r="AC131" s="344"/>
      <c r="AD131" s="344"/>
      <c r="AE131" s="344"/>
      <c r="AF131" s="345"/>
      <c r="AG131" s="375"/>
      <c r="AH131" s="214"/>
      <c r="AI131" s="609"/>
      <c r="AJ131" s="610"/>
      <c r="AK131" s="1536" t="s">
        <v>161</v>
      </c>
      <c r="AL131" s="364" t="s">
        <v>162</v>
      </c>
      <c r="AM131" s="362" t="s">
        <v>163</v>
      </c>
      <c r="AN131" s="356">
        <v>0.7</v>
      </c>
      <c r="AO131" s="1534"/>
      <c r="AP131" s="365"/>
      <c r="AQ131" s="366"/>
      <c r="AR131" s="358">
        <f>ROUND(ROUND(Q128*$AI$20,0)*AN131,0)-AP130</f>
        <v>225</v>
      </c>
      <c r="AS131" s="268"/>
    </row>
    <row r="132" spans="1:45" ht="14.25">
      <c r="A132" s="243">
        <v>71</v>
      </c>
      <c r="B132" s="351" t="s">
        <v>3306</v>
      </c>
      <c r="C132" s="244" t="s">
        <v>3307</v>
      </c>
      <c r="D132" s="375"/>
      <c r="E132" s="278"/>
      <c r="F132" s="279"/>
      <c r="G132" s="1545"/>
      <c r="H132" s="1546"/>
      <c r="I132" s="1546"/>
      <c r="J132" s="1547"/>
      <c r="K132" s="343"/>
      <c r="L132" s="301"/>
      <c r="M132" s="301"/>
      <c r="N132" s="301"/>
      <c r="O132" s="301"/>
      <c r="P132" s="301"/>
      <c r="Q132" s="392"/>
      <c r="R132" s="392"/>
      <c r="S132" s="208"/>
      <c r="T132" s="385"/>
      <c r="U132" s="245"/>
      <c r="V132" s="344"/>
      <c r="W132" s="344"/>
      <c r="X132" s="344"/>
      <c r="Y132" s="344"/>
      <c r="Z132" s="344"/>
      <c r="AA132" s="344"/>
      <c r="AB132" s="344"/>
      <c r="AC132" s="344"/>
      <c r="AD132" s="344"/>
      <c r="AE132" s="344"/>
      <c r="AF132" s="345"/>
      <c r="AG132" s="375"/>
      <c r="AH132" s="214"/>
      <c r="AI132" s="609"/>
      <c r="AJ132" s="610"/>
      <c r="AK132" s="1537"/>
      <c r="AL132" s="353" t="s">
        <v>165</v>
      </c>
      <c r="AM132" s="354" t="s">
        <v>163</v>
      </c>
      <c r="AN132" s="355">
        <v>0.5</v>
      </c>
      <c r="AO132" s="1535"/>
      <c r="AP132" s="367"/>
      <c r="AQ132" s="368"/>
      <c r="AR132" s="358">
        <f>ROUND(ROUND(Q128*$AI$20,0)*AN132,0)-AP130</f>
        <v>160</v>
      </c>
      <c r="AS132" s="268"/>
    </row>
    <row r="133" spans="1:45" ht="14.25">
      <c r="A133" s="229">
        <v>71</v>
      </c>
      <c r="B133" s="337">
        <v>8573</v>
      </c>
      <c r="C133" s="254" t="s">
        <v>3308</v>
      </c>
      <c r="D133" s="375"/>
      <c r="E133" s="278"/>
      <c r="F133" s="279"/>
      <c r="G133" s="1545"/>
      <c r="H133" s="1546"/>
      <c r="I133" s="1546"/>
      <c r="J133" s="1547"/>
      <c r="K133" s="245"/>
      <c r="L133" s="208"/>
      <c r="M133" s="208"/>
      <c r="N133" s="208"/>
      <c r="O133" s="208"/>
      <c r="P133" s="208"/>
      <c r="Q133" s="301"/>
      <c r="R133" s="301"/>
      <c r="S133" s="301"/>
      <c r="T133" s="385"/>
      <c r="U133" s="369" t="s">
        <v>172</v>
      </c>
      <c r="V133" s="370"/>
      <c r="W133" s="370"/>
      <c r="X133" s="370"/>
      <c r="Y133" s="370"/>
      <c r="Z133" s="370"/>
      <c r="AA133" s="370"/>
      <c r="AB133" s="370"/>
      <c r="AC133" s="370"/>
      <c r="AD133" s="370"/>
      <c r="AE133" s="370"/>
      <c r="AF133" s="371"/>
      <c r="AG133" s="379"/>
      <c r="AH133" s="344"/>
      <c r="AI133" s="344"/>
      <c r="AJ133" s="345"/>
      <c r="AK133" s="369"/>
      <c r="AL133" s="370"/>
      <c r="AM133" s="372"/>
      <c r="AN133" s="373"/>
      <c r="AO133" s="373"/>
      <c r="AP133" s="373"/>
      <c r="AQ133" s="374"/>
      <c r="AR133" s="342">
        <f>ROUND(ROUND(Q128*AD134,0)*$AI$20,0)</f>
        <v>318</v>
      </c>
      <c r="AS133" s="268"/>
    </row>
    <row r="134" spans="1:45" ht="14.25">
      <c r="A134" s="229">
        <v>71</v>
      </c>
      <c r="B134" s="337">
        <v>8574</v>
      </c>
      <c r="C134" s="254" t="s">
        <v>3309</v>
      </c>
      <c r="D134" s="375"/>
      <c r="E134" s="278"/>
      <c r="F134" s="279"/>
      <c r="G134" s="245"/>
      <c r="H134" s="208"/>
      <c r="I134" s="208"/>
      <c r="J134" s="385"/>
      <c r="K134" s="343"/>
      <c r="L134" s="301"/>
      <c r="M134" s="301"/>
      <c r="N134" s="301"/>
      <c r="O134" s="301"/>
      <c r="P134" s="208"/>
      <c r="Q134" s="301"/>
      <c r="R134" s="301"/>
      <c r="S134" s="301"/>
      <c r="T134" s="385"/>
      <c r="U134" s="379" t="s">
        <v>174</v>
      </c>
      <c r="V134" s="344"/>
      <c r="W134" s="344"/>
      <c r="X134" s="344"/>
      <c r="Y134" s="344"/>
      <c r="Z134" s="344"/>
      <c r="AA134" s="344"/>
      <c r="AB134" s="344"/>
      <c r="AC134" s="214" t="s">
        <v>163</v>
      </c>
      <c r="AD134" s="1541">
        <v>0.96499999999999997</v>
      </c>
      <c r="AE134" s="1541"/>
      <c r="AF134" s="345"/>
      <c r="AG134" s="379"/>
      <c r="AH134" s="344"/>
      <c r="AI134" s="344"/>
      <c r="AJ134" s="345"/>
      <c r="AK134" s="1539" t="s">
        <v>161</v>
      </c>
      <c r="AL134" s="346" t="s">
        <v>162</v>
      </c>
      <c r="AM134" s="347" t="s">
        <v>163</v>
      </c>
      <c r="AN134" s="348">
        <v>0.7</v>
      </c>
      <c r="AO134" s="348"/>
      <c r="AP134" s="348"/>
      <c r="AQ134" s="349"/>
      <c r="AR134" s="350">
        <f>ROUND(ROUND(ROUND(Q128*AD134:AD134,0)*$AI$20,0)*AN134,0)</f>
        <v>223</v>
      </c>
      <c r="AS134" s="268"/>
    </row>
    <row r="135" spans="1:45" ht="14.25">
      <c r="A135" s="243">
        <v>71</v>
      </c>
      <c r="B135" s="351" t="s">
        <v>3310</v>
      </c>
      <c r="C135" s="244" t="s">
        <v>3311</v>
      </c>
      <c r="D135" s="375"/>
      <c r="E135" s="278"/>
      <c r="F135" s="279"/>
      <c r="G135" s="245"/>
      <c r="H135" s="208"/>
      <c r="I135" s="208"/>
      <c r="J135" s="385"/>
      <c r="K135" s="343"/>
      <c r="L135" s="301"/>
      <c r="M135" s="301"/>
      <c r="N135" s="301"/>
      <c r="O135" s="301"/>
      <c r="P135" s="301"/>
      <c r="Q135" s="392"/>
      <c r="R135" s="392"/>
      <c r="S135" s="208"/>
      <c r="T135" s="385"/>
      <c r="U135" s="245"/>
      <c r="V135" s="344"/>
      <c r="W135" s="344"/>
      <c r="X135" s="344"/>
      <c r="Y135" s="344"/>
      <c r="Z135" s="344"/>
      <c r="AA135" s="344"/>
      <c r="AB135" s="344"/>
      <c r="AC135" s="344"/>
      <c r="AD135" s="344"/>
      <c r="AE135" s="344"/>
      <c r="AF135" s="345"/>
      <c r="AG135" s="375"/>
      <c r="AH135" s="214"/>
      <c r="AI135" s="609"/>
      <c r="AJ135" s="610"/>
      <c r="AK135" s="1540"/>
      <c r="AL135" s="353" t="s">
        <v>165</v>
      </c>
      <c r="AM135" s="354" t="s">
        <v>163</v>
      </c>
      <c r="AN135" s="355">
        <v>0.5</v>
      </c>
      <c r="AO135" s="356"/>
      <c r="AP135" s="356"/>
      <c r="AQ135" s="395"/>
      <c r="AR135" s="358">
        <f>ROUND(ROUND(ROUND(Q128*AD134,0)*$AI$20,0)*AN135,0)</f>
        <v>159</v>
      </c>
      <c r="AS135" s="268"/>
    </row>
    <row r="136" spans="1:45" ht="14.25">
      <c r="A136" s="243">
        <v>71</v>
      </c>
      <c r="B136" s="351" t="s">
        <v>3312</v>
      </c>
      <c r="C136" s="244" t="s">
        <v>3313</v>
      </c>
      <c r="D136" s="375"/>
      <c r="E136" s="278"/>
      <c r="F136" s="279"/>
      <c r="G136" s="245"/>
      <c r="H136" s="208"/>
      <c r="I136" s="208"/>
      <c r="J136" s="385"/>
      <c r="K136" s="343"/>
      <c r="L136" s="301"/>
      <c r="M136" s="301"/>
      <c r="N136" s="301"/>
      <c r="O136" s="301"/>
      <c r="P136" s="301"/>
      <c r="Q136" s="392"/>
      <c r="R136" s="392"/>
      <c r="S136" s="208"/>
      <c r="T136" s="385"/>
      <c r="U136" s="245"/>
      <c r="V136" s="344"/>
      <c r="W136" s="344"/>
      <c r="X136" s="344"/>
      <c r="Y136" s="344"/>
      <c r="Z136" s="344"/>
      <c r="AA136" s="344"/>
      <c r="AB136" s="344"/>
      <c r="AC136" s="344"/>
      <c r="AD136" s="344"/>
      <c r="AE136" s="344"/>
      <c r="AF136" s="345"/>
      <c r="AG136" s="375"/>
      <c r="AH136" s="214"/>
      <c r="AI136" s="609"/>
      <c r="AJ136" s="610"/>
      <c r="AK136" s="364"/>
      <c r="AL136" s="396"/>
      <c r="AM136" s="362"/>
      <c r="AN136" s="356"/>
      <c r="AO136" s="1533" t="s">
        <v>167</v>
      </c>
      <c r="AP136" s="362">
        <v>5</v>
      </c>
      <c r="AQ136" s="363" t="s">
        <v>168</v>
      </c>
      <c r="AR136" s="358">
        <f>ROUND(ROUND(Q128*AD134,0)*$AI$20,0)-AP136</f>
        <v>313</v>
      </c>
      <c r="AS136" s="268"/>
    </row>
    <row r="137" spans="1:45" ht="14.25">
      <c r="A137" s="243">
        <v>71</v>
      </c>
      <c r="B137" s="351" t="s">
        <v>3314</v>
      </c>
      <c r="C137" s="244" t="s">
        <v>3315</v>
      </c>
      <c r="D137" s="375"/>
      <c r="E137" s="278"/>
      <c r="F137" s="279"/>
      <c r="G137" s="245"/>
      <c r="H137" s="208"/>
      <c r="I137" s="208"/>
      <c r="J137" s="385"/>
      <c r="K137" s="343"/>
      <c r="L137" s="301"/>
      <c r="M137" s="301"/>
      <c r="N137" s="301"/>
      <c r="O137" s="301"/>
      <c r="P137" s="301"/>
      <c r="Q137" s="392"/>
      <c r="R137" s="392"/>
      <c r="S137" s="208"/>
      <c r="T137" s="385"/>
      <c r="U137" s="245"/>
      <c r="V137" s="344"/>
      <c r="W137" s="344"/>
      <c r="X137" s="344"/>
      <c r="Y137" s="344"/>
      <c r="Z137" s="344"/>
      <c r="AA137" s="344"/>
      <c r="AB137" s="344"/>
      <c r="AC137" s="344"/>
      <c r="AD137" s="344"/>
      <c r="AE137" s="344"/>
      <c r="AF137" s="345"/>
      <c r="AG137" s="375"/>
      <c r="AH137" s="214"/>
      <c r="AI137" s="609"/>
      <c r="AJ137" s="610"/>
      <c r="AK137" s="1536" t="s">
        <v>161</v>
      </c>
      <c r="AL137" s="364" t="s">
        <v>162</v>
      </c>
      <c r="AM137" s="362" t="s">
        <v>163</v>
      </c>
      <c r="AN137" s="356">
        <v>0.7</v>
      </c>
      <c r="AO137" s="1534"/>
      <c r="AP137" s="365"/>
      <c r="AQ137" s="366"/>
      <c r="AR137" s="358">
        <f>ROUND(ROUND(ROUND(Q128*AD134,0)*$AI$20,0)*AN137,0)-AP136</f>
        <v>218</v>
      </c>
      <c r="AS137" s="268"/>
    </row>
    <row r="138" spans="1:45" ht="14.25">
      <c r="A138" s="243">
        <v>71</v>
      </c>
      <c r="B138" s="351" t="s">
        <v>3316</v>
      </c>
      <c r="C138" s="244" t="s">
        <v>3317</v>
      </c>
      <c r="D138" s="375"/>
      <c r="E138" s="278"/>
      <c r="F138" s="279"/>
      <c r="G138" s="245"/>
      <c r="H138" s="208"/>
      <c r="I138" s="208"/>
      <c r="J138" s="385"/>
      <c r="K138" s="308"/>
      <c r="L138" s="304"/>
      <c r="M138" s="304"/>
      <c r="N138" s="304"/>
      <c r="O138" s="304"/>
      <c r="P138" s="304"/>
      <c r="Q138" s="407"/>
      <c r="R138" s="407"/>
      <c r="S138" s="216"/>
      <c r="T138" s="226"/>
      <c r="U138" s="281"/>
      <c r="V138" s="380"/>
      <c r="W138" s="380"/>
      <c r="X138" s="380"/>
      <c r="Y138" s="380"/>
      <c r="Z138" s="380"/>
      <c r="AA138" s="380"/>
      <c r="AB138" s="380"/>
      <c r="AC138" s="380"/>
      <c r="AD138" s="380"/>
      <c r="AE138" s="380"/>
      <c r="AF138" s="381"/>
      <c r="AG138" s="375"/>
      <c r="AH138" s="214"/>
      <c r="AI138" s="609"/>
      <c r="AJ138" s="610"/>
      <c r="AK138" s="1537"/>
      <c r="AL138" s="353" t="s">
        <v>165</v>
      </c>
      <c r="AM138" s="354" t="s">
        <v>163</v>
      </c>
      <c r="AN138" s="355">
        <v>0.5</v>
      </c>
      <c r="AO138" s="1535"/>
      <c r="AP138" s="367"/>
      <c r="AQ138" s="368"/>
      <c r="AR138" s="358">
        <f>ROUND(ROUND(ROUND(Q128*AD134,0)*$AI$20,0)*AN138,0)-AP136</f>
        <v>154</v>
      </c>
      <c r="AS138" s="268"/>
    </row>
    <row r="139" spans="1:45" ht="14.25">
      <c r="A139" s="229">
        <v>71</v>
      </c>
      <c r="B139" s="337">
        <v>8575</v>
      </c>
      <c r="C139" s="254" t="s">
        <v>3318</v>
      </c>
      <c r="D139" s="375"/>
      <c r="E139" s="278"/>
      <c r="F139" s="279"/>
      <c r="G139" s="245"/>
      <c r="H139" s="208"/>
      <c r="I139" s="208"/>
      <c r="J139" s="388"/>
      <c r="K139" s="208" t="s">
        <v>824</v>
      </c>
      <c r="L139" s="301"/>
      <c r="M139" s="301"/>
      <c r="N139" s="301"/>
      <c r="O139" s="301"/>
      <c r="P139" s="301"/>
      <c r="Q139" s="301"/>
      <c r="R139" s="301"/>
      <c r="S139" s="208"/>
      <c r="T139" s="385"/>
      <c r="U139" s="245"/>
      <c r="V139" s="392"/>
      <c r="W139" s="392"/>
      <c r="X139" s="392"/>
      <c r="Y139" s="392"/>
      <c r="Z139" s="392"/>
      <c r="AA139" s="392"/>
      <c r="AB139" s="392"/>
      <c r="AC139" s="392"/>
      <c r="AD139" s="392"/>
      <c r="AE139" s="392"/>
      <c r="AF139" s="393"/>
      <c r="AG139" s="611"/>
      <c r="AH139" s="392"/>
      <c r="AI139" s="392"/>
      <c r="AJ139" s="393"/>
      <c r="AK139" s="340"/>
      <c r="AL139" s="338"/>
      <c r="AM139" s="334"/>
      <c r="AN139" s="383"/>
      <c r="AO139" s="383"/>
      <c r="AP139" s="383"/>
      <c r="AQ139" s="384"/>
      <c r="AR139" s="342">
        <f>ROUND(Q140*$AI$20,0)</f>
        <v>329</v>
      </c>
      <c r="AS139" s="268"/>
    </row>
    <row r="140" spans="1:45" ht="14.25">
      <c r="A140" s="229">
        <v>71</v>
      </c>
      <c r="B140" s="337">
        <v>8576</v>
      </c>
      <c r="C140" s="254" t="s">
        <v>3319</v>
      </c>
      <c r="D140" s="375"/>
      <c r="E140" s="278"/>
      <c r="F140" s="279"/>
      <c r="G140" s="245"/>
      <c r="H140" s="208"/>
      <c r="I140" s="208"/>
      <c r="J140" s="388"/>
      <c r="K140" s="343"/>
      <c r="L140" s="301"/>
      <c r="M140" s="301"/>
      <c r="N140" s="301"/>
      <c r="O140" s="301"/>
      <c r="P140" s="301"/>
      <c r="Q140" s="1548">
        <f>'26障害児入所施設(基本３) '!$Q$140</f>
        <v>470</v>
      </c>
      <c r="R140" s="1548"/>
      <c r="S140" s="208" t="s">
        <v>18</v>
      </c>
      <c r="T140" s="385"/>
      <c r="U140" s="245"/>
      <c r="V140" s="344"/>
      <c r="W140" s="344"/>
      <c r="X140" s="344"/>
      <c r="Y140" s="344"/>
      <c r="Z140" s="344"/>
      <c r="AA140" s="344"/>
      <c r="AB140" s="344"/>
      <c r="AC140" s="344"/>
      <c r="AD140" s="344"/>
      <c r="AE140" s="344"/>
      <c r="AF140" s="345"/>
      <c r="AG140" s="379"/>
      <c r="AH140" s="344"/>
      <c r="AI140" s="344"/>
      <c r="AJ140" s="345"/>
      <c r="AK140" s="1539" t="s">
        <v>161</v>
      </c>
      <c r="AL140" s="346" t="s">
        <v>162</v>
      </c>
      <c r="AM140" s="347" t="s">
        <v>163</v>
      </c>
      <c r="AN140" s="348">
        <v>0.7</v>
      </c>
      <c r="AO140" s="348"/>
      <c r="AP140" s="348"/>
      <c r="AQ140" s="349"/>
      <c r="AR140" s="350">
        <f>ROUND(ROUND(Q140*$AI$20,0)*AN140,0)</f>
        <v>230</v>
      </c>
      <c r="AS140" s="268"/>
    </row>
    <row r="141" spans="1:45" ht="14.25">
      <c r="A141" s="243">
        <v>71</v>
      </c>
      <c r="B141" s="351" t="s">
        <v>3320</v>
      </c>
      <c r="C141" s="244" t="s">
        <v>3321</v>
      </c>
      <c r="D141" s="375"/>
      <c r="E141" s="278"/>
      <c r="F141" s="279"/>
      <c r="G141" s="245"/>
      <c r="H141" s="208"/>
      <c r="I141" s="208"/>
      <c r="J141" s="385"/>
      <c r="K141" s="343"/>
      <c r="L141" s="301"/>
      <c r="M141" s="301"/>
      <c r="N141" s="301"/>
      <c r="O141" s="301"/>
      <c r="P141" s="301"/>
      <c r="Q141" s="392"/>
      <c r="R141" s="392"/>
      <c r="S141" s="208"/>
      <c r="T141" s="385"/>
      <c r="U141" s="245"/>
      <c r="V141" s="344"/>
      <c r="W141" s="344"/>
      <c r="X141" s="344"/>
      <c r="Y141" s="344"/>
      <c r="Z141" s="344"/>
      <c r="AA141" s="344"/>
      <c r="AB141" s="344"/>
      <c r="AC141" s="344"/>
      <c r="AD141" s="344"/>
      <c r="AE141" s="344"/>
      <c r="AF141" s="345"/>
      <c r="AG141" s="375"/>
      <c r="AH141" s="214"/>
      <c r="AI141" s="609"/>
      <c r="AJ141" s="610"/>
      <c r="AK141" s="1540"/>
      <c r="AL141" s="353" t="s">
        <v>165</v>
      </c>
      <c r="AM141" s="354" t="s">
        <v>163</v>
      </c>
      <c r="AN141" s="355">
        <v>0.5</v>
      </c>
      <c r="AO141" s="356"/>
      <c r="AP141" s="356"/>
      <c r="AQ141" s="395"/>
      <c r="AR141" s="358">
        <f>ROUND(ROUND(Q140*$AI$20,0)*AN141,0)</f>
        <v>165</v>
      </c>
      <c r="AS141" s="268"/>
    </row>
    <row r="142" spans="1:45" ht="14.25">
      <c r="A142" s="243">
        <v>71</v>
      </c>
      <c r="B142" s="351" t="s">
        <v>3322</v>
      </c>
      <c r="C142" s="244" t="s">
        <v>3323</v>
      </c>
      <c r="D142" s="375"/>
      <c r="E142" s="278"/>
      <c r="F142" s="279"/>
      <c r="G142" s="245"/>
      <c r="H142" s="208"/>
      <c r="I142" s="208"/>
      <c r="J142" s="385"/>
      <c r="K142" s="343"/>
      <c r="L142" s="301"/>
      <c r="M142" s="301"/>
      <c r="N142" s="301"/>
      <c r="O142" s="301"/>
      <c r="P142" s="301"/>
      <c r="Q142" s="392"/>
      <c r="R142" s="392"/>
      <c r="S142" s="208"/>
      <c r="T142" s="385"/>
      <c r="U142" s="245"/>
      <c r="V142" s="344"/>
      <c r="W142" s="344"/>
      <c r="X142" s="344"/>
      <c r="Y142" s="344"/>
      <c r="Z142" s="344"/>
      <c r="AA142" s="344"/>
      <c r="AB142" s="344"/>
      <c r="AC142" s="344"/>
      <c r="AD142" s="344"/>
      <c r="AE142" s="344"/>
      <c r="AF142" s="345"/>
      <c r="AG142" s="375"/>
      <c r="AH142" s="214"/>
      <c r="AI142" s="609"/>
      <c r="AJ142" s="610"/>
      <c r="AK142" s="364"/>
      <c r="AL142" s="396"/>
      <c r="AM142" s="362"/>
      <c r="AN142" s="356"/>
      <c r="AO142" s="1533" t="s">
        <v>167</v>
      </c>
      <c r="AP142" s="362">
        <v>5</v>
      </c>
      <c r="AQ142" s="363" t="s">
        <v>168</v>
      </c>
      <c r="AR142" s="358">
        <f>ROUND(Q140*$AI$20,0)-AP142</f>
        <v>324</v>
      </c>
      <c r="AS142" s="268"/>
    </row>
    <row r="143" spans="1:45" ht="14.25">
      <c r="A143" s="243">
        <v>71</v>
      </c>
      <c r="B143" s="351" t="s">
        <v>3324</v>
      </c>
      <c r="C143" s="244" t="s">
        <v>3325</v>
      </c>
      <c r="D143" s="375"/>
      <c r="E143" s="278"/>
      <c r="F143" s="279"/>
      <c r="G143" s="245"/>
      <c r="H143" s="208"/>
      <c r="I143" s="208"/>
      <c r="J143" s="385"/>
      <c r="K143" s="343"/>
      <c r="L143" s="301"/>
      <c r="M143" s="301"/>
      <c r="N143" s="301"/>
      <c r="O143" s="301"/>
      <c r="P143" s="301"/>
      <c r="Q143" s="392"/>
      <c r="R143" s="392"/>
      <c r="S143" s="208"/>
      <c r="T143" s="385"/>
      <c r="U143" s="245"/>
      <c r="V143" s="344"/>
      <c r="W143" s="344"/>
      <c r="X143" s="344"/>
      <c r="Y143" s="344"/>
      <c r="Z143" s="344"/>
      <c r="AA143" s="344"/>
      <c r="AB143" s="344"/>
      <c r="AC143" s="344"/>
      <c r="AD143" s="344"/>
      <c r="AE143" s="344"/>
      <c r="AF143" s="345"/>
      <c r="AG143" s="375"/>
      <c r="AH143" s="214"/>
      <c r="AI143" s="609"/>
      <c r="AJ143" s="610"/>
      <c r="AK143" s="1536" t="s">
        <v>161</v>
      </c>
      <c r="AL143" s="364" t="s">
        <v>162</v>
      </c>
      <c r="AM143" s="362" t="s">
        <v>163</v>
      </c>
      <c r="AN143" s="356">
        <v>0.7</v>
      </c>
      <c r="AO143" s="1534"/>
      <c r="AP143" s="365"/>
      <c r="AQ143" s="366"/>
      <c r="AR143" s="358">
        <f>ROUND(ROUND(Q140*$AI$20,0)*AN143,0)-AP142</f>
        <v>225</v>
      </c>
      <c r="AS143" s="268"/>
    </row>
    <row r="144" spans="1:45" ht="14.25">
      <c r="A144" s="243">
        <v>71</v>
      </c>
      <c r="B144" s="351" t="s">
        <v>3326</v>
      </c>
      <c r="C144" s="244" t="s">
        <v>3327</v>
      </c>
      <c r="D144" s="375"/>
      <c r="E144" s="278"/>
      <c r="F144" s="279"/>
      <c r="G144" s="245"/>
      <c r="H144" s="208"/>
      <c r="I144" s="208"/>
      <c r="J144" s="385"/>
      <c r="K144" s="343"/>
      <c r="L144" s="301"/>
      <c r="M144" s="301"/>
      <c r="N144" s="301"/>
      <c r="O144" s="301"/>
      <c r="P144" s="301"/>
      <c r="Q144" s="392"/>
      <c r="R144" s="392"/>
      <c r="S144" s="208"/>
      <c r="T144" s="385"/>
      <c r="U144" s="281"/>
      <c r="V144" s="380"/>
      <c r="W144" s="380"/>
      <c r="X144" s="380"/>
      <c r="Y144" s="380"/>
      <c r="Z144" s="380"/>
      <c r="AA144" s="380"/>
      <c r="AB144" s="380"/>
      <c r="AC144" s="380"/>
      <c r="AD144" s="380"/>
      <c r="AE144" s="380"/>
      <c r="AF144" s="381"/>
      <c r="AG144" s="375"/>
      <c r="AH144" s="214"/>
      <c r="AI144" s="609"/>
      <c r="AJ144" s="610"/>
      <c r="AK144" s="1537"/>
      <c r="AL144" s="353" t="s">
        <v>165</v>
      </c>
      <c r="AM144" s="354" t="s">
        <v>163</v>
      </c>
      <c r="AN144" s="355">
        <v>0.5</v>
      </c>
      <c r="AO144" s="1535"/>
      <c r="AP144" s="367"/>
      <c r="AQ144" s="368"/>
      <c r="AR144" s="358">
        <f>ROUND(ROUND(Q140*$AI$20,0)*AN144,0)-AP142</f>
        <v>160</v>
      </c>
      <c r="AS144" s="268"/>
    </row>
    <row r="145" spans="1:45" ht="14.25">
      <c r="A145" s="229">
        <v>71</v>
      </c>
      <c r="B145" s="337">
        <v>8577</v>
      </c>
      <c r="C145" s="254" t="s">
        <v>3328</v>
      </c>
      <c r="D145" s="375"/>
      <c r="E145" s="278"/>
      <c r="F145" s="279"/>
      <c r="G145" s="245"/>
      <c r="H145" s="208"/>
      <c r="I145" s="208"/>
      <c r="J145" s="388"/>
      <c r="K145" s="343"/>
      <c r="L145" s="301"/>
      <c r="M145" s="301"/>
      <c r="N145" s="301"/>
      <c r="O145" s="301"/>
      <c r="P145" s="301"/>
      <c r="Q145" s="406"/>
      <c r="R145" s="406"/>
      <c r="S145" s="208"/>
      <c r="T145" s="385"/>
      <c r="U145" s="379" t="s">
        <v>172</v>
      </c>
      <c r="V145" s="344"/>
      <c r="W145" s="344"/>
      <c r="X145" s="344"/>
      <c r="Y145" s="344"/>
      <c r="Z145" s="344"/>
      <c r="AA145" s="344"/>
      <c r="AB145" s="344"/>
      <c r="AC145" s="344"/>
      <c r="AD145" s="344"/>
      <c r="AE145" s="344"/>
      <c r="AF145" s="345"/>
      <c r="AG145" s="379"/>
      <c r="AH145" s="344"/>
      <c r="AI145" s="344"/>
      <c r="AJ145" s="345"/>
      <c r="AK145" s="369"/>
      <c r="AL145" s="370"/>
      <c r="AM145" s="372"/>
      <c r="AN145" s="373"/>
      <c r="AO145" s="373"/>
      <c r="AP145" s="373"/>
      <c r="AQ145" s="374"/>
      <c r="AR145" s="342">
        <f>ROUND(ROUND(Q140*AD146,0)*$AI$20,0)</f>
        <v>318</v>
      </c>
      <c r="AS145" s="268"/>
    </row>
    <row r="146" spans="1:45" ht="14.25">
      <c r="A146" s="229">
        <v>71</v>
      </c>
      <c r="B146" s="337">
        <v>8578</v>
      </c>
      <c r="C146" s="254" t="s">
        <v>3329</v>
      </c>
      <c r="D146" s="375"/>
      <c r="E146" s="278"/>
      <c r="F146" s="279"/>
      <c r="G146" s="245"/>
      <c r="H146" s="208"/>
      <c r="I146" s="208"/>
      <c r="J146" s="388"/>
      <c r="K146" s="343"/>
      <c r="L146" s="301"/>
      <c r="M146" s="301"/>
      <c r="N146" s="301"/>
      <c r="O146" s="301"/>
      <c r="P146" s="301"/>
      <c r="Q146" s="406"/>
      <c r="R146" s="406"/>
      <c r="S146" s="208"/>
      <c r="T146" s="385"/>
      <c r="U146" s="379" t="s">
        <v>174</v>
      </c>
      <c r="V146" s="344"/>
      <c r="W146" s="344"/>
      <c r="X146" s="344"/>
      <c r="Y146" s="344"/>
      <c r="Z146" s="344"/>
      <c r="AA146" s="344"/>
      <c r="AB146" s="344"/>
      <c r="AC146" s="214" t="s">
        <v>163</v>
      </c>
      <c r="AD146" s="1541">
        <v>0.96499999999999997</v>
      </c>
      <c r="AE146" s="1541"/>
      <c r="AF146" s="345"/>
      <c r="AG146" s="379"/>
      <c r="AH146" s="344"/>
      <c r="AI146" s="344"/>
      <c r="AJ146" s="345"/>
      <c r="AK146" s="1539" t="s">
        <v>161</v>
      </c>
      <c r="AL146" s="346" t="s">
        <v>162</v>
      </c>
      <c r="AM146" s="347" t="s">
        <v>163</v>
      </c>
      <c r="AN146" s="348">
        <v>0.7</v>
      </c>
      <c r="AO146" s="348"/>
      <c r="AP146" s="348"/>
      <c r="AQ146" s="349"/>
      <c r="AR146" s="350">
        <f>ROUND(ROUND(ROUND(Q140*AD146:AD146,0)*$AI$20,0)*AN146,0)</f>
        <v>223</v>
      </c>
      <c r="AS146" s="268"/>
    </row>
    <row r="147" spans="1:45" ht="14.25">
      <c r="A147" s="243">
        <v>71</v>
      </c>
      <c r="B147" s="351" t="s">
        <v>3330</v>
      </c>
      <c r="C147" s="244" t="s">
        <v>3331</v>
      </c>
      <c r="D147" s="375"/>
      <c r="E147" s="278"/>
      <c r="F147" s="279"/>
      <c r="G147" s="245"/>
      <c r="H147" s="208"/>
      <c r="I147" s="208"/>
      <c r="J147" s="385"/>
      <c r="K147" s="343"/>
      <c r="L147" s="301"/>
      <c r="M147" s="301"/>
      <c r="N147" s="301"/>
      <c r="O147" s="301"/>
      <c r="P147" s="301"/>
      <c r="Q147" s="392"/>
      <c r="R147" s="392"/>
      <c r="S147" s="208"/>
      <c r="T147" s="385"/>
      <c r="U147" s="245"/>
      <c r="V147" s="344"/>
      <c r="W147" s="344"/>
      <c r="X147" s="344"/>
      <c r="Y147" s="344"/>
      <c r="Z147" s="344"/>
      <c r="AA147" s="344"/>
      <c r="AB147" s="344"/>
      <c r="AC147" s="344"/>
      <c r="AD147" s="344"/>
      <c r="AE147" s="344"/>
      <c r="AF147" s="345"/>
      <c r="AG147" s="375"/>
      <c r="AH147" s="214"/>
      <c r="AI147" s="609"/>
      <c r="AJ147" s="610"/>
      <c r="AK147" s="1540"/>
      <c r="AL147" s="353" t="s">
        <v>165</v>
      </c>
      <c r="AM147" s="354" t="s">
        <v>163</v>
      </c>
      <c r="AN147" s="355">
        <v>0.5</v>
      </c>
      <c r="AO147" s="356"/>
      <c r="AP147" s="356"/>
      <c r="AQ147" s="395"/>
      <c r="AR147" s="358">
        <f>ROUND(ROUND(ROUND(Q140*AD146,0)*$AI$20,0)*AN147,0)</f>
        <v>159</v>
      </c>
      <c r="AS147" s="268"/>
    </row>
    <row r="148" spans="1:45" ht="14.25">
      <c r="A148" s="243">
        <v>71</v>
      </c>
      <c r="B148" s="351" t="s">
        <v>3332</v>
      </c>
      <c r="C148" s="244" t="s">
        <v>3333</v>
      </c>
      <c r="D148" s="375"/>
      <c r="E148" s="278"/>
      <c r="F148" s="279"/>
      <c r="G148" s="245"/>
      <c r="H148" s="208"/>
      <c r="I148" s="208"/>
      <c r="J148" s="385"/>
      <c r="K148" s="343"/>
      <c r="L148" s="301"/>
      <c r="M148" s="301"/>
      <c r="N148" s="301"/>
      <c r="O148" s="301"/>
      <c r="P148" s="301"/>
      <c r="Q148" s="392"/>
      <c r="R148" s="392"/>
      <c r="S148" s="208"/>
      <c r="T148" s="385"/>
      <c r="U148" s="245"/>
      <c r="V148" s="344"/>
      <c r="W148" s="344"/>
      <c r="X148" s="344"/>
      <c r="Y148" s="344"/>
      <c r="Z148" s="344"/>
      <c r="AA148" s="344"/>
      <c r="AB148" s="344"/>
      <c r="AC148" s="344"/>
      <c r="AD148" s="344"/>
      <c r="AE148" s="344"/>
      <c r="AF148" s="345"/>
      <c r="AG148" s="375"/>
      <c r="AH148" s="214"/>
      <c r="AI148" s="609"/>
      <c r="AJ148" s="610"/>
      <c r="AK148" s="364"/>
      <c r="AL148" s="396"/>
      <c r="AM148" s="362"/>
      <c r="AN148" s="356"/>
      <c r="AO148" s="1533" t="s">
        <v>167</v>
      </c>
      <c r="AP148" s="362">
        <v>5</v>
      </c>
      <c r="AQ148" s="363" t="s">
        <v>168</v>
      </c>
      <c r="AR148" s="358">
        <f>ROUND(ROUND(Q140*AD146,0)*$AI$20,0)-AP148</f>
        <v>313</v>
      </c>
      <c r="AS148" s="268"/>
    </row>
    <row r="149" spans="1:45" ht="14.25">
      <c r="A149" s="243">
        <v>71</v>
      </c>
      <c r="B149" s="351" t="s">
        <v>3334</v>
      </c>
      <c r="C149" s="244" t="s">
        <v>3335</v>
      </c>
      <c r="D149" s="375"/>
      <c r="E149" s="278"/>
      <c r="F149" s="279"/>
      <c r="G149" s="245"/>
      <c r="H149" s="208"/>
      <c r="I149" s="208"/>
      <c r="J149" s="385"/>
      <c r="K149" s="343"/>
      <c r="L149" s="301"/>
      <c r="M149" s="301"/>
      <c r="N149" s="301"/>
      <c r="O149" s="301"/>
      <c r="P149" s="301"/>
      <c r="Q149" s="392"/>
      <c r="R149" s="392"/>
      <c r="S149" s="208"/>
      <c r="T149" s="385"/>
      <c r="U149" s="245"/>
      <c r="V149" s="344"/>
      <c r="W149" s="344"/>
      <c r="X149" s="344"/>
      <c r="Y149" s="344"/>
      <c r="Z149" s="344"/>
      <c r="AA149" s="344"/>
      <c r="AB149" s="344"/>
      <c r="AC149" s="344"/>
      <c r="AD149" s="344"/>
      <c r="AE149" s="344"/>
      <c r="AF149" s="345"/>
      <c r="AG149" s="375"/>
      <c r="AH149" s="214"/>
      <c r="AI149" s="609"/>
      <c r="AJ149" s="610"/>
      <c r="AK149" s="1536" t="s">
        <v>161</v>
      </c>
      <c r="AL149" s="364" t="s">
        <v>162</v>
      </c>
      <c r="AM149" s="362" t="s">
        <v>163</v>
      </c>
      <c r="AN149" s="356">
        <v>0.7</v>
      </c>
      <c r="AO149" s="1534"/>
      <c r="AP149" s="365"/>
      <c r="AQ149" s="366"/>
      <c r="AR149" s="358">
        <f>ROUND(ROUND(ROUND(Q140*AD146,0)*$AI$20,0)*AN149,0)-AP148</f>
        <v>218</v>
      </c>
      <c r="AS149" s="268"/>
    </row>
    <row r="150" spans="1:45" ht="14.25">
      <c r="A150" s="243">
        <v>71</v>
      </c>
      <c r="B150" s="351" t="s">
        <v>3336</v>
      </c>
      <c r="C150" s="244" t="s">
        <v>3337</v>
      </c>
      <c r="D150" s="375"/>
      <c r="E150" s="278"/>
      <c r="F150" s="279"/>
      <c r="G150" s="281"/>
      <c r="H150" s="216"/>
      <c r="I150" s="216"/>
      <c r="J150" s="226"/>
      <c r="K150" s="308"/>
      <c r="L150" s="304"/>
      <c r="M150" s="304"/>
      <c r="N150" s="304"/>
      <c r="O150" s="304"/>
      <c r="P150" s="304"/>
      <c r="Q150" s="407"/>
      <c r="R150" s="407"/>
      <c r="S150" s="216"/>
      <c r="T150" s="226"/>
      <c r="U150" s="281"/>
      <c r="V150" s="380"/>
      <c r="W150" s="380"/>
      <c r="X150" s="380"/>
      <c r="Y150" s="380"/>
      <c r="Z150" s="380"/>
      <c r="AA150" s="380"/>
      <c r="AB150" s="380"/>
      <c r="AC150" s="380"/>
      <c r="AD150" s="380"/>
      <c r="AE150" s="380"/>
      <c r="AF150" s="381"/>
      <c r="AG150" s="375"/>
      <c r="AH150" s="214"/>
      <c r="AI150" s="609"/>
      <c r="AJ150" s="610"/>
      <c r="AK150" s="1537"/>
      <c r="AL150" s="353" t="s">
        <v>165</v>
      </c>
      <c r="AM150" s="354" t="s">
        <v>163</v>
      </c>
      <c r="AN150" s="355">
        <v>0.5</v>
      </c>
      <c r="AO150" s="1535"/>
      <c r="AP150" s="367"/>
      <c r="AQ150" s="368"/>
      <c r="AR150" s="358">
        <f>ROUND(ROUND(ROUND(Q140*AD146,0)*$AI$20,0)*AN150,0)-AP148</f>
        <v>154</v>
      </c>
      <c r="AS150" s="268"/>
    </row>
    <row r="151" spans="1:45" ht="14.25">
      <c r="A151" s="229">
        <v>71</v>
      </c>
      <c r="B151" s="337">
        <v>8581</v>
      </c>
      <c r="C151" s="254" t="s">
        <v>3338</v>
      </c>
      <c r="D151" s="375"/>
      <c r="E151" s="278"/>
      <c r="F151" s="279"/>
      <c r="G151" s="1545" t="s">
        <v>962</v>
      </c>
      <c r="H151" s="1546"/>
      <c r="I151" s="1546"/>
      <c r="J151" s="1547"/>
      <c r="K151" s="208" t="s">
        <v>811</v>
      </c>
      <c r="L151" s="301"/>
      <c r="M151" s="301"/>
      <c r="N151" s="301"/>
      <c r="O151" s="301"/>
      <c r="P151" s="301"/>
      <c r="Q151" s="301"/>
      <c r="R151" s="301"/>
      <c r="S151" s="208"/>
      <c r="T151" s="385"/>
      <c r="U151" s="245"/>
      <c r="V151" s="392"/>
      <c r="W151" s="392"/>
      <c r="X151" s="392"/>
      <c r="Y151" s="392"/>
      <c r="Z151" s="392"/>
      <c r="AA151" s="392"/>
      <c r="AB151" s="392"/>
      <c r="AC151" s="392"/>
      <c r="AD151" s="392"/>
      <c r="AE151" s="392"/>
      <c r="AF151" s="393"/>
      <c r="AG151" s="611"/>
      <c r="AH151" s="392"/>
      <c r="AI151" s="392"/>
      <c r="AJ151" s="393"/>
      <c r="AK151" s="340"/>
      <c r="AL151" s="338"/>
      <c r="AM151" s="334"/>
      <c r="AN151" s="383"/>
      <c r="AO151" s="383"/>
      <c r="AP151" s="383"/>
      <c r="AQ151" s="384"/>
      <c r="AR151" s="342">
        <f>ROUND(Q152*$AI$20,0)</f>
        <v>317</v>
      </c>
      <c r="AS151" s="268"/>
    </row>
    <row r="152" spans="1:45" ht="14.25">
      <c r="A152" s="229">
        <v>71</v>
      </c>
      <c r="B152" s="337">
        <v>8582</v>
      </c>
      <c r="C152" s="254" t="s">
        <v>3339</v>
      </c>
      <c r="D152" s="375"/>
      <c r="E152" s="278"/>
      <c r="F152" s="279"/>
      <c r="G152" s="1545"/>
      <c r="H152" s="1546"/>
      <c r="I152" s="1546"/>
      <c r="J152" s="1547"/>
      <c r="K152" s="343"/>
      <c r="L152" s="301"/>
      <c r="M152" s="301"/>
      <c r="N152" s="301"/>
      <c r="O152" s="301"/>
      <c r="P152" s="301"/>
      <c r="Q152" s="1548">
        <f>'26障害児入所施設(基本３) '!$Q$152</f>
        <v>453</v>
      </c>
      <c r="R152" s="1548"/>
      <c r="S152" s="208" t="s">
        <v>18</v>
      </c>
      <c r="T152" s="385"/>
      <c r="U152" s="245"/>
      <c r="V152" s="344"/>
      <c r="W152" s="344"/>
      <c r="X152" s="344"/>
      <c r="Y152" s="344"/>
      <c r="Z152" s="344"/>
      <c r="AA152" s="344"/>
      <c r="AB152" s="344"/>
      <c r="AC152" s="344"/>
      <c r="AD152" s="344"/>
      <c r="AE152" s="344"/>
      <c r="AF152" s="345"/>
      <c r="AG152" s="379"/>
      <c r="AH152" s="344"/>
      <c r="AI152" s="344"/>
      <c r="AJ152" s="345"/>
      <c r="AK152" s="1539" t="s">
        <v>161</v>
      </c>
      <c r="AL152" s="346" t="s">
        <v>162</v>
      </c>
      <c r="AM152" s="347" t="s">
        <v>163</v>
      </c>
      <c r="AN152" s="348">
        <v>0.7</v>
      </c>
      <c r="AO152" s="348"/>
      <c r="AP152" s="348"/>
      <c r="AQ152" s="349"/>
      <c r="AR152" s="350">
        <f>ROUND(ROUND(Q152*$AI$20,0)*AN152,0)</f>
        <v>222</v>
      </c>
      <c r="AS152" s="268"/>
    </row>
    <row r="153" spans="1:45" ht="14.25">
      <c r="A153" s="243">
        <v>71</v>
      </c>
      <c r="B153" s="351" t="s">
        <v>3340</v>
      </c>
      <c r="C153" s="244" t="s">
        <v>3341</v>
      </c>
      <c r="D153" s="375"/>
      <c r="E153" s="278"/>
      <c r="F153" s="279"/>
      <c r="G153" s="1545"/>
      <c r="H153" s="1546"/>
      <c r="I153" s="1546"/>
      <c r="J153" s="1547"/>
      <c r="K153" s="343"/>
      <c r="L153" s="301"/>
      <c r="M153" s="301"/>
      <c r="N153" s="301"/>
      <c r="O153" s="301"/>
      <c r="P153" s="301"/>
      <c r="Q153" s="392"/>
      <c r="R153" s="392"/>
      <c r="S153" s="208"/>
      <c r="T153" s="385"/>
      <c r="U153" s="245"/>
      <c r="V153" s="344"/>
      <c r="W153" s="344"/>
      <c r="X153" s="344"/>
      <c r="Y153" s="344"/>
      <c r="Z153" s="344"/>
      <c r="AA153" s="344"/>
      <c r="AB153" s="344"/>
      <c r="AC153" s="344"/>
      <c r="AD153" s="344"/>
      <c r="AE153" s="344"/>
      <c r="AF153" s="345"/>
      <c r="AG153" s="375"/>
      <c r="AH153" s="214"/>
      <c r="AI153" s="609"/>
      <c r="AJ153" s="610"/>
      <c r="AK153" s="1540"/>
      <c r="AL153" s="353" t="s">
        <v>165</v>
      </c>
      <c r="AM153" s="354" t="s">
        <v>163</v>
      </c>
      <c r="AN153" s="355">
        <v>0.5</v>
      </c>
      <c r="AO153" s="356"/>
      <c r="AP153" s="356"/>
      <c r="AQ153" s="395"/>
      <c r="AR153" s="358">
        <f>ROUND(ROUND(Q152*$AI$20,0)*AN153,0)</f>
        <v>159</v>
      </c>
      <c r="AS153" s="268"/>
    </row>
    <row r="154" spans="1:45" ht="14.25">
      <c r="A154" s="243">
        <v>71</v>
      </c>
      <c r="B154" s="351" t="s">
        <v>3342</v>
      </c>
      <c r="C154" s="244" t="s">
        <v>3343</v>
      </c>
      <c r="D154" s="375"/>
      <c r="E154" s="278"/>
      <c r="F154" s="279"/>
      <c r="G154" s="1545"/>
      <c r="H154" s="1546"/>
      <c r="I154" s="1546"/>
      <c r="J154" s="1547"/>
      <c r="K154" s="343"/>
      <c r="L154" s="301"/>
      <c r="M154" s="301"/>
      <c r="N154" s="301"/>
      <c r="O154" s="301"/>
      <c r="P154" s="301"/>
      <c r="Q154" s="392"/>
      <c r="R154" s="392"/>
      <c r="S154" s="208"/>
      <c r="T154" s="385"/>
      <c r="U154" s="245"/>
      <c r="V154" s="344"/>
      <c r="W154" s="344"/>
      <c r="X154" s="344"/>
      <c r="Y154" s="344"/>
      <c r="Z154" s="344"/>
      <c r="AA154" s="344"/>
      <c r="AB154" s="344"/>
      <c r="AC154" s="344"/>
      <c r="AD154" s="344"/>
      <c r="AE154" s="344"/>
      <c r="AF154" s="345"/>
      <c r="AG154" s="375"/>
      <c r="AH154" s="214"/>
      <c r="AI154" s="609"/>
      <c r="AJ154" s="610"/>
      <c r="AK154" s="364"/>
      <c r="AL154" s="396"/>
      <c r="AM154" s="362"/>
      <c r="AN154" s="356"/>
      <c r="AO154" s="1533" t="s">
        <v>167</v>
      </c>
      <c r="AP154" s="362">
        <v>5</v>
      </c>
      <c r="AQ154" s="363" t="s">
        <v>168</v>
      </c>
      <c r="AR154" s="358">
        <f>ROUND(Q152*$AI$20,0)-AP154</f>
        <v>312</v>
      </c>
      <c r="AS154" s="268"/>
    </row>
    <row r="155" spans="1:45" ht="14.25">
      <c r="A155" s="243">
        <v>71</v>
      </c>
      <c r="B155" s="351" t="s">
        <v>3344</v>
      </c>
      <c r="C155" s="244" t="s">
        <v>3345</v>
      </c>
      <c r="D155" s="375"/>
      <c r="E155" s="278"/>
      <c r="F155" s="279"/>
      <c r="G155" s="1545"/>
      <c r="H155" s="1546"/>
      <c r="I155" s="1546"/>
      <c r="J155" s="1547"/>
      <c r="K155" s="343"/>
      <c r="L155" s="301"/>
      <c r="M155" s="301"/>
      <c r="N155" s="301"/>
      <c r="O155" s="301"/>
      <c r="P155" s="301"/>
      <c r="Q155" s="392"/>
      <c r="R155" s="392"/>
      <c r="S155" s="208"/>
      <c r="T155" s="385"/>
      <c r="U155" s="245"/>
      <c r="V155" s="344"/>
      <c r="W155" s="344"/>
      <c r="X155" s="344"/>
      <c r="Y155" s="344"/>
      <c r="Z155" s="344"/>
      <c r="AA155" s="344"/>
      <c r="AB155" s="344"/>
      <c r="AC155" s="344"/>
      <c r="AD155" s="344"/>
      <c r="AE155" s="344"/>
      <c r="AF155" s="345"/>
      <c r="AG155" s="375"/>
      <c r="AH155" s="214"/>
      <c r="AI155" s="609"/>
      <c r="AJ155" s="610"/>
      <c r="AK155" s="1536" t="s">
        <v>161</v>
      </c>
      <c r="AL155" s="364" t="s">
        <v>162</v>
      </c>
      <c r="AM155" s="362" t="s">
        <v>163</v>
      </c>
      <c r="AN155" s="356">
        <v>0.7</v>
      </c>
      <c r="AO155" s="1534"/>
      <c r="AP155" s="365"/>
      <c r="AQ155" s="366"/>
      <c r="AR155" s="358">
        <f>ROUND(ROUND(Q152*$AI$20,0)*AN155,0)-AP154</f>
        <v>217</v>
      </c>
      <c r="AS155" s="268"/>
    </row>
    <row r="156" spans="1:45" ht="14.25">
      <c r="A156" s="243">
        <v>71</v>
      </c>
      <c r="B156" s="351" t="s">
        <v>3346</v>
      </c>
      <c r="C156" s="244" t="s">
        <v>3347</v>
      </c>
      <c r="D156" s="375"/>
      <c r="E156" s="278"/>
      <c r="F156" s="279"/>
      <c r="G156" s="1545"/>
      <c r="H156" s="1546"/>
      <c r="I156" s="1546"/>
      <c r="J156" s="1547"/>
      <c r="K156" s="343"/>
      <c r="L156" s="301"/>
      <c r="M156" s="301"/>
      <c r="N156" s="301"/>
      <c r="O156" s="301"/>
      <c r="P156" s="301"/>
      <c r="Q156" s="392"/>
      <c r="R156" s="392"/>
      <c r="S156" s="208"/>
      <c r="T156" s="385"/>
      <c r="U156" s="245"/>
      <c r="V156" s="344"/>
      <c r="W156" s="344"/>
      <c r="X156" s="344"/>
      <c r="Y156" s="344"/>
      <c r="Z156" s="344"/>
      <c r="AA156" s="344"/>
      <c r="AB156" s="344"/>
      <c r="AC156" s="344"/>
      <c r="AD156" s="344"/>
      <c r="AE156" s="344"/>
      <c r="AF156" s="345"/>
      <c r="AG156" s="375"/>
      <c r="AH156" s="214"/>
      <c r="AI156" s="609"/>
      <c r="AJ156" s="610"/>
      <c r="AK156" s="1537"/>
      <c r="AL156" s="353" t="s">
        <v>165</v>
      </c>
      <c r="AM156" s="354" t="s">
        <v>163</v>
      </c>
      <c r="AN156" s="355">
        <v>0.5</v>
      </c>
      <c r="AO156" s="1535"/>
      <c r="AP156" s="367"/>
      <c r="AQ156" s="368"/>
      <c r="AR156" s="358">
        <f>ROUND(ROUND(Q152*$AI$20,0)*AN156,0)-AP154</f>
        <v>154</v>
      </c>
      <c r="AS156" s="268"/>
    </row>
    <row r="157" spans="1:45" ht="14.25">
      <c r="A157" s="229">
        <v>71</v>
      </c>
      <c r="B157" s="337">
        <v>8583</v>
      </c>
      <c r="C157" s="254" t="s">
        <v>3348</v>
      </c>
      <c r="D157" s="375"/>
      <c r="E157" s="278"/>
      <c r="F157" s="279"/>
      <c r="G157" s="1545"/>
      <c r="H157" s="1546"/>
      <c r="I157" s="1546"/>
      <c r="J157" s="1547"/>
      <c r="K157" s="245"/>
      <c r="L157" s="208"/>
      <c r="M157" s="208"/>
      <c r="N157" s="208"/>
      <c r="O157" s="208"/>
      <c r="P157" s="208"/>
      <c r="Q157" s="301"/>
      <c r="R157" s="301"/>
      <c r="S157" s="301"/>
      <c r="T157" s="385"/>
      <c r="U157" s="369" t="s">
        <v>172</v>
      </c>
      <c r="V157" s="370"/>
      <c r="W157" s="370"/>
      <c r="X157" s="370"/>
      <c r="Y157" s="370"/>
      <c r="Z157" s="370"/>
      <c r="AA157" s="370"/>
      <c r="AB157" s="370"/>
      <c r="AC157" s="370"/>
      <c r="AD157" s="370"/>
      <c r="AE157" s="370"/>
      <c r="AF157" s="371"/>
      <c r="AG157" s="379"/>
      <c r="AH157" s="344"/>
      <c r="AI157" s="344"/>
      <c r="AJ157" s="345"/>
      <c r="AK157" s="369"/>
      <c r="AL157" s="370"/>
      <c r="AM157" s="372"/>
      <c r="AN157" s="373"/>
      <c r="AO157" s="373"/>
      <c r="AP157" s="373"/>
      <c r="AQ157" s="374"/>
      <c r="AR157" s="342">
        <f>ROUND(ROUND(Q152*AD158,0)*$AI$20,0)</f>
        <v>306</v>
      </c>
      <c r="AS157" s="268"/>
    </row>
    <row r="158" spans="1:45" ht="14.25">
      <c r="A158" s="229">
        <v>71</v>
      </c>
      <c r="B158" s="337">
        <v>8584</v>
      </c>
      <c r="C158" s="254" t="s">
        <v>3349</v>
      </c>
      <c r="D158" s="375"/>
      <c r="E158" s="278"/>
      <c r="F158" s="279"/>
      <c r="G158" s="245"/>
      <c r="H158" s="208"/>
      <c r="I158" s="208"/>
      <c r="J158" s="385"/>
      <c r="K158" s="343"/>
      <c r="L158" s="301"/>
      <c r="M158" s="301"/>
      <c r="N158" s="301"/>
      <c r="O158" s="301"/>
      <c r="P158" s="208"/>
      <c r="Q158" s="301"/>
      <c r="R158" s="301"/>
      <c r="S158" s="301"/>
      <c r="T158" s="385"/>
      <c r="U158" s="379" t="s">
        <v>174</v>
      </c>
      <c r="V158" s="344"/>
      <c r="W158" s="344"/>
      <c r="X158" s="344"/>
      <c r="Y158" s="344"/>
      <c r="Z158" s="344"/>
      <c r="AA158" s="344"/>
      <c r="AB158" s="344"/>
      <c r="AC158" s="214" t="s">
        <v>163</v>
      </c>
      <c r="AD158" s="1541">
        <v>0.96499999999999997</v>
      </c>
      <c r="AE158" s="1541"/>
      <c r="AF158" s="345"/>
      <c r="AG158" s="379"/>
      <c r="AH158" s="344"/>
      <c r="AI158" s="344"/>
      <c r="AJ158" s="345"/>
      <c r="AK158" s="1539" t="s">
        <v>161</v>
      </c>
      <c r="AL158" s="346" t="s">
        <v>162</v>
      </c>
      <c r="AM158" s="347" t="s">
        <v>163</v>
      </c>
      <c r="AN158" s="348">
        <v>0.7</v>
      </c>
      <c r="AO158" s="348"/>
      <c r="AP158" s="348"/>
      <c r="AQ158" s="349"/>
      <c r="AR158" s="350">
        <f>ROUND(ROUND(ROUND(Q152*AD158:AD158,0)*$AI$20,0)*AN158,0)</f>
        <v>214</v>
      </c>
      <c r="AS158" s="268"/>
    </row>
    <row r="159" spans="1:45" ht="14.25">
      <c r="A159" s="243">
        <v>71</v>
      </c>
      <c r="B159" s="351" t="s">
        <v>3350</v>
      </c>
      <c r="C159" s="244" t="s">
        <v>3351</v>
      </c>
      <c r="D159" s="375"/>
      <c r="E159" s="278"/>
      <c r="F159" s="279"/>
      <c r="G159" s="245"/>
      <c r="H159" s="208"/>
      <c r="I159" s="208"/>
      <c r="J159" s="385"/>
      <c r="K159" s="343"/>
      <c r="L159" s="301"/>
      <c r="M159" s="301"/>
      <c r="N159" s="301"/>
      <c r="O159" s="301"/>
      <c r="P159" s="301"/>
      <c r="Q159" s="392"/>
      <c r="R159" s="392"/>
      <c r="S159" s="208"/>
      <c r="T159" s="385"/>
      <c r="U159" s="245"/>
      <c r="V159" s="344"/>
      <c r="W159" s="344"/>
      <c r="X159" s="344"/>
      <c r="Y159" s="344"/>
      <c r="Z159" s="344"/>
      <c r="AA159" s="344"/>
      <c r="AB159" s="344"/>
      <c r="AC159" s="344"/>
      <c r="AD159" s="344"/>
      <c r="AE159" s="344"/>
      <c r="AF159" s="345"/>
      <c r="AG159" s="375"/>
      <c r="AH159" s="214"/>
      <c r="AI159" s="609"/>
      <c r="AJ159" s="610"/>
      <c r="AK159" s="1540"/>
      <c r="AL159" s="353" t="s">
        <v>165</v>
      </c>
      <c r="AM159" s="354" t="s">
        <v>163</v>
      </c>
      <c r="AN159" s="355">
        <v>0.5</v>
      </c>
      <c r="AO159" s="356"/>
      <c r="AP159" s="356"/>
      <c r="AQ159" s="395"/>
      <c r="AR159" s="358">
        <f>ROUND(ROUND(ROUND(Q152*AD158,0)*$AI$20,0)*AN159,0)</f>
        <v>153</v>
      </c>
      <c r="AS159" s="268"/>
    </row>
    <row r="160" spans="1:45" ht="14.25">
      <c r="A160" s="243">
        <v>71</v>
      </c>
      <c r="B160" s="351" t="s">
        <v>3352</v>
      </c>
      <c r="C160" s="244" t="s">
        <v>3353</v>
      </c>
      <c r="D160" s="375"/>
      <c r="E160" s="278"/>
      <c r="F160" s="279"/>
      <c r="G160" s="245"/>
      <c r="H160" s="208"/>
      <c r="I160" s="208"/>
      <c r="J160" s="385"/>
      <c r="K160" s="343"/>
      <c r="L160" s="301"/>
      <c r="M160" s="301"/>
      <c r="N160" s="301"/>
      <c r="O160" s="301"/>
      <c r="P160" s="301"/>
      <c r="Q160" s="392"/>
      <c r="R160" s="392"/>
      <c r="S160" s="208"/>
      <c r="T160" s="385"/>
      <c r="U160" s="245"/>
      <c r="V160" s="344"/>
      <c r="W160" s="344"/>
      <c r="X160" s="344"/>
      <c r="Y160" s="344"/>
      <c r="Z160" s="344"/>
      <c r="AA160" s="344"/>
      <c r="AB160" s="344"/>
      <c r="AC160" s="344"/>
      <c r="AD160" s="344"/>
      <c r="AE160" s="344"/>
      <c r="AF160" s="345"/>
      <c r="AG160" s="375"/>
      <c r="AH160" s="214"/>
      <c r="AI160" s="609"/>
      <c r="AJ160" s="610"/>
      <c r="AK160" s="364"/>
      <c r="AL160" s="396"/>
      <c r="AM160" s="362"/>
      <c r="AN160" s="356"/>
      <c r="AO160" s="1533" t="s">
        <v>167</v>
      </c>
      <c r="AP160" s="362">
        <v>5</v>
      </c>
      <c r="AQ160" s="363" t="s">
        <v>168</v>
      </c>
      <c r="AR160" s="358">
        <f>ROUND(ROUND(Q152*AD158,0)*$AI$20,0)-AP160</f>
        <v>301</v>
      </c>
      <c r="AS160" s="268"/>
    </row>
    <row r="161" spans="1:45" ht="14.25">
      <c r="A161" s="243">
        <v>71</v>
      </c>
      <c r="B161" s="351" t="s">
        <v>3354</v>
      </c>
      <c r="C161" s="244" t="s">
        <v>3355</v>
      </c>
      <c r="D161" s="375"/>
      <c r="E161" s="278"/>
      <c r="F161" s="279"/>
      <c r="G161" s="245"/>
      <c r="H161" s="208"/>
      <c r="I161" s="208"/>
      <c r="J161" s="385"/>
      <c r="K161" s="343"/>
      <c r="L161" s="301"/>
      <c r="M161" s="301"/>
      <c r="N161" s="301"/>
      <c r="O161" s="301"/>
      <c r="P161" s="301"/>
      <c r="Q161" s="392"/>
      <c r="R161" s="392"/>
      <c r="S161" s="208"/>
      <c r="T161" s="385"/>
      <c r="U161" s="245"/>
      <c r="V161" s="344"/>
      <c r="W161" s="344"/>
      <c r="X161" s="344"/>
      <c r="Y161" s="344"/>
      <c r="Z161" s="344"/>
      <c r="AA161" s="344"/>
      <c r="AB161" s="344"/>
      <c r="AC161" s="344"/>
      <c r="AD161" s="344"/>
      <c r="AE161" s="344"/>
      <c r="AF161" s="345"/>
      <c r="AG161" s="375"/>
      <c r="AH161" s="214"/>
      <c r="AI161" s="609"/>
      <c r="AJ161" s="610"/>
      <c r="AK161" s="1536" t="s">
        <v>161</v>
      </c>
      <c r="AL161" s="364" t="s">
        <v>162</v>
      </c>
      <c r="AM161" s="362" t="s">
        <v>163</v>
      </c>
      <c r="AN161" s="356">
        <v>0.7</v>
      </c>
      <c r="AO161" s="1534"/>
      <c r="AP161" s="365"/>
      <c r="AQ161" s="366"/>
      <c r="AR161" s="358">
        <f>ROUND(ROUND(ROUND(Q152*AD158,0)*$AI$20,0)*AN161,0)-AP160</f>
        <v>209</v>
      </c>
      <c r="AS161" s="268"/>
    </row>
    <row r="162" spans="1:45" ht="14.25">
      <c r="A162" s="243">
        <v>71</v>
      </c>
      <c r="B162" s="351" t="s">
        <v>3356</v>
      </c>
      <c r="C162" s="244" t="s">
        <v>3357</v>
      </c>
      <c r="D162" s="375"/>
      <c r="E162" s="278"/>
      <c r="F162" s="279"/>
      <c r="G162" s="245"/>
      <c r="H162" s="208"/>
      <c r="I162" s="208"/>
      <c r="J162" s="385"/>
      <c r="K162" s="343"/>
      <c r="L162" s="301"/>
      <c r="M162" s="301"/>
      <c r="N162" s="301"/>
      <c r="O162" s="301"/>
      <c r="P162" s="301"/>
      <c r="Q162" s="392"/>
      <c r="R162" s="392"/>
      <c r="S162" s="208"/>
      <c r="T162" s="385"/>
      <c r="U162" s="245"/>
      <c r="V162" s="344"/>
      <c r="W162" s="344"/>
      <c r="X162" s="344"/>
      <c r="Y162" s="344"/>
      <c r="Z162" s="344"/>
      <c r="AA162" s="344"/>
      <c r="AB162" s="344"/>
      <c r="AC162" s="344"/>
      <c r="AD162" s="344"/>
      <c r="AE162" s="344"/>
      <c r="AF162" s="345"/>
      <c r="AG162" s="375"/>
      <c r="AH162" s="214"/>
      <c r="AI162" s="609"/>
      <c r="AJ162" s="610"/>
      <c r="AK162" s="1537"/>
      <c r="AL162" s="353" t="s">
        <v>165</v>
      </c>
      <c r="AM162" s="354" t="s">
        <v>163</v>
      </c>
      <c r="AN162" s="355">
        <v>0.5</v>
      </c>
      <c r="AO162" s="1535"/>
      <c r="AP162" s="367"/>
      <c r="AQ162" s="368"/>
      <c r="AR162" s="358">
        <f>ROUND(ROUND(ROUND(Q152*AD158,0)*$AI$20,0)*AN162,0)-AP160</f>
        <v>148</v>
      </c>
      <c r="AS162" s="268"/>
    </row>
    <row r="163" spans="1:45" ht="14.25">
      <c r="A163" s="229">
        <v>71</v>
      </c>
      <c r="B163" s="337">
        <v>8585</v>
      </c>
      <c r="C163" s="254" t="s">
        <v>3358</v>
      </c>
      <c r="D163" s="375"/>
      <c r="E163" s="278"/>
      <c r="F163" s="279"/>
      <c r="G163" s="245"/>
      <c r="H163" s="208"/>
      <c r="I163" s="208"/>
      <c r="J163" s="388"/>
      <c r="K163" s="231" t="s">
        <v>824</v>
      </c>
      <c r="L163" s="334"/>
      <c r="M163" s="334"/>
      <c r="N163" s="334"/>
      <c r="O163" s="334"/>
      <c r="P163" s="334"/>
      <c r="Q163" s="334"/>
      <c r="R163" s="334"/>
      <c r="S163" s="232"/>
      <c r="T163" s="314"/>
      <c r="U163" s="231"/>
      <c r="V163" s="338"/>
      <c r="W163" s="338"/>
      <c r="X163" s="338"/>
      <c r="Y163" s="338"/>
      <c r="Z163" s="338"/>
      <c r="AA163" s="338"/>
      <c r="AB163" s="338"/>
      <c r="AC163" s="338"/>
      <c r="AD163" s="338"/>
      <c r="AE163" s="338"/>
      <c r="AF163" s="339"/>
      <c r="AG163" s="611"/>
      <c r="AH163" s="392"/>
      <c r="AI163" s="392"/>
      <c r="AJ163" s="393"/>
      <c r="AK163" s="340"/>
      <c r="AL163" s="338"/>
      <c r="AM163" s="334"/>
      <c r="AN163" s="383"/>
      <c r="AO163" s="383"/>
      <c r="AP163" s="383"/>
      <c r="AQ163" s="384"/>
      <c r="AR163" s="342">
        <f>ROUND(Q164*$AI$20,0)</f>
        <v>317</v>
      </c>
      <c r="AS163" s="268"/>
    </row>
    <row r="164" spans="1:45" ht="14.25">
      <c r="A164" s="229">
        <v>71</v>
      </c>
      <c r="B164" s="337">
        <v>8586</v>
      </c>
      <c r="C164" s="254" t="s">
        <v>3359</v>
      </c>
      <c r="D164" s="375"/>
      <c r="E164" s="278"/>
      <c r="F164" s="279"/>
      <c r="G164" s="245"/>
      <c r="H164" s="208"/>
      <c r="I164" s="208"/>
      <c r="J164" s="388"/>
      <c r="K164" s="343"/>
      <c r="L164" s="301"/>
      <c r="M164" s="301"/>
      <c r="N164" s="301"/>
      <c r="O164" s="301"/>
      <c r="P164" s="301"/>
      <c r="Q164" s="1548">
        <f>'26障害児入所施設(基本３) '!$Q$164</f>
        <v>453</v>
      </c>
      <c r="R164" s="1548"/>
      <c r="S164" s="208" t="s">
        <v>18</v>
      </c>
      <c r="T164" s="385"/>
      <c r="U164" s="245"/>
      <c r="V164" s="344"/>
      <c r="W164" s="344"/>
      <c r="X164" s="344"/>
      <c r="Y164" s="344"/>
      <c r="Z164" s="344"/>
      <c r="AA164" s="344"/>
      <c r="AB164" s="344"/>
      <c r="AC164" s="344"/>
      <c r="AD164" s="344"/>
      <c r="AE164" s="344"/>
      <c r="AF164" s="345"/>
      <c r="AG164" s="379"/>
      <c r="AH164" s="344"/>
      <c r="AI164" s="344"/>
      <c r="AJ164" s="345"/>
      <c r="AK164" s="1539" t="s">
        <v>161</v>
      </c>
      <c r="AL164" s="346" t="s">
        <v>162</v>
      </c>
      <c r="AM164" s="347" t="s">
        <v>163</v>
      </c>
      <c r="AN164" s="348">
        <v>0.7</v>
      </c>
      <c r="AO164" s="348"/>
      <c r="AP164" s="348"/>
      <c r="AQ164" s="349"/>
      <c r="AR164" s="350">
        <f>ROUND(ROUND(Q164*$AI$20,0)*AN164,0)</f>
        <v>222</v>
      </c>
      <c r="AS164" s="268"/>
    </row>
    <row r="165" spans="1:45" ht="14.25">
      <c r="A165" s="243">
        <v>71</v>
      </c>
      <c r="B165" s="351" t="s">
        <v>3360</v>
      </c>
      <c r="C165" s="244" t="s">
        <v>3361</v>
      </c>
      <c r="D165" s="375"/>
      <c r="E165" s="278"/>
      <c r="F165" s="279"/>
      <c r="G165" s="245"/>
      <c r="H165" s="208"/>
      <c r="I165" s="208"/>
      <c r="J165" s="385"/>
      <c r="K165" s="343"/>
      <c r="L165" s="301"/>
      <c r="M165" s="301"/>
      <c r="N165" s="301"/>
      <c r="O165" s="301"/>
      <c r="P165" s="301"/>
      <c r="Q165" s="392"/>
      <c r="R165" s="392"/>
      <c r="S165" s="208"/>
      <c r="T165" s="385"/>
      <c r="U165" s="245"/>
      <c r="V165" s="344"/>
      <c r="W165" s="344"/>
      <c r="X165" s="344"/>
      <c r="Y165" s="344"/>
      <c r="Z165" s="344"/>
      <c r="AA165" s="344"/>
      <c r="AB165" s="344"/>
      <c r="AC165" s="344"/>
      <c r="AD165" s="344"/>
      <c r="AE165" s="344"/>
      <c r="AF165" s="345"/>
      <c r="AG165" s="375"/>
      <c r="AH165" s="214"/>
      <c r="AI165" s="609"/>
      <c r="AJ165" s="610"/>
      <c r="AK165" s="1540"/>
      <c r="AL165" s="353" t="s">
        <v>165</v>
      </c>
      <c r="AM165" s="354" t="s">
        <v>163</v>
      </c>
      <c r="AN165" s="355">
        <v>0.5</v>
      </c>
      <c r="AO165" s="356"/>
      <c r="AP165" s="356"/>
      <c r="AQ165" s="395"/>
      <c r="AR165" s="358">
        <f>ROUND(ROUND(Q164*$AI$20,0)*AN165,0)</f>
        <v>159</v>
      </c>
      <c r="AS165" s="268"/>
    </row>
    <row r="166" spans="1:45" ht="14.25">
      <c r="A166" s="243">
        <v>71</v>
      </c>
      <c r="B166" s="351" t="s">
        <v>3362</v>
      </c>
      <c r="C166" s="244" t="s">
        <v>3363</v>
      </c>
      <c r="D166" s="375"/>
      <c r="E166" s="278"/>
      <c r="F166" s="279"/>
      <c r="G166" s="245"/>
      <c r="H166" s="208"/>
      <c r="I166" s="208"/>
      <c r="J166" s="385"/>
      <c r="K166" s="343"/>
      <c r="L166" s="301"/>
      <c r="M166" s="301"/>
      <c r="N166" s="301"/>
      <c r="O166" s="301"/>
      <c r="P166" s="301"/>
      <c r="Q166" s="392"/>
      <c r="R166" s="392"/>
      <c r="S166" s="208"/>
      <c r="T166" s="385"/>
      <c r="U166" s="245"/>
      <c r="V166" s="344"/>
      <c r="W166" s="344"/>
      <c r="X166" s="344"/>
      <c r="Y166" s="344"/>
      <c r="Z166" s="344"/>
      <c r="AA166" s="344"/>
      <c r="AB166" s="344"/>
      <c r="AC166" s="344"/>
      <c r="AD166" s="344"/>
      <c r="AE166" s="344"/>
      <c r="AF166" s="345"/>
      <c r="AG166" s="375"/>
      <c r="AH166" s="214"/>
      <c r="AI166" s="609"/>
      <c r="AJ166" s="610"/>
      <c r="AK166" s="364"/>
      <c r="AL166" s="396"/>
      <c r="AM166" s="362"/>
      <c r="AN166" s="356"/>
      <c r="AO166" s="1533" t="s">
        <v>167</v>
      </c>
      <c r="AP166" s="362">
        <v>5</v>
      </c>
      <c r="AQ166" s="363" t="s">
        <v>168</v>
      </c>
      <c r="AR166" s="358">
        <f>ROUND(Q164*$AI$20,0)-AP166</f>
        <v>312</v>
      </c>
      <c r="AS166" s="268"/>
    </row>
    <row r="167" spans="1:45" ht="14.25">
      <c r="A167" s="243">
        <v>71</v>
      </c>
      <c r="B167" s="351" t="s">
        <v>3364</v>
      </c>
      <c r="C167" s="244" t="s">
        <v>3365</v>
      </c>
      <c r="D167" s="375"/>
      <c r="E167" s="278"/>
      <c r="F167" s="279"/>
      <c r="G167" s="245"/>
      <c r="H167" s="208"/>
      <c r="I167" s="208"/>
      <c r="J167" s="385"/>
      <c r="K167" s="343"/>
      <c r="L167" s="301"/>
      <c r="M167" s="301"/>
      <c r="N167" s="301"/>
      <c r="O167" s="301"/>
      <c r="P167" s="301"/>
      <c r="Q167" s="392"/>
      <c r="R167" s="392"/>
      <c r="S167" s="208"/>
      <c r="T167" s="385"/>
      <c r="U167" s="245"/>
      <c r="V167" s="344"/>
      <c r="W167" s="344"/>
      <c r="X167" s="344"/>
      <c r="Y167" s="344"/>
      <c r="Z167" s="344"/>
      <c r="AA167" s="344"/>
      <c r="AB167" s="344"/>
      <c r="AC167" s="344"/>
      <c r="AD167" s="344"/>
      <c r="AE167" s="344"/>
      <c r="AF167" s="345"/>
      <c r="AG167" s="375"/>
      <c r="AH167" s="214"/>
      <c r="AI167" s="609"/>
      <c r="AJ167" s="610"/>
      <c r="AK167" s="1536" t="s">
        <v>161</v>
      </c>
      <c r="AL167" s="364" t="s">
        <v>162</v>
      </c>
      <c r="AM167" s="362" t="s">
        <v>163</v>
      </c>
      <c r="AN167" s="356">
        <v>0.7</v>
      </c>
      <c r="AO167" s="1534"/>
      <c r="AP167" s="365"/>
      <c r="AQ167" s="366"/>
      <c r="AR167" s="358">
        <f>ROUND(ROUND(Q164*$AI$20,0)*AN167,0)-AP166</f>
        <v>217</v>
      </c>
      <c r="AS167" s="268"/>
    </row>
    <row r="168" spans="1:45" ht="14.25">
      <c r="A168" s="243">
        <v>71</v>
      </c>
      <c r="B168" s="351" t="s">
        <v>3366</v>
      </c>
      <c r="C168" s="244" t="s">
        <v>3367</v>
      </c>
      <c r="D168" s="375"/>
      <c r="E168" s="278"/>
      <c r="F168" s="279"/>
      <c r="G168" s="245"/>
      <c r="H168" s="208"/>
      <c r="I168" s="208"/>
      <c r="J168" s="385"/>
      <c r="K168" s="343"/>
      <c r="L168" s="301"/>
      <c r="M168" s="301"/>
      <c r="N168" s="301"/>
      <c r="O168" s="301"/>
      <c r="P168" s="301"/>
      <c r="Q168" s="392"/>
      <c r="R168" s="392"/>
      <c r="S168" s="208"/>
      <c r="T168" s="385"/>
      <c r="U168" s="281"/>
      <c r="V168" s="380"/>
      <c r="W168" s="380"/>
      <c r="X168" s="380"/>
      <c r="Y168" s="380"/>
      <c r="Z168" s="380"/>
      <c r="AA168" s="380"/>
      <c r="AB168" s="380"/>
      <c r="AC168" s="380"/>
      <c r="AD168" s="380"/>
      <c r="AE168" s="380"/>
      <c r="AF168" s="381"/>
      <c r="AG168" s="375"/>
      <c r="AH168" s="214"/>
      <c r="AI168" s="609"/>
      <c r="AJ168" s="610"/>
      <c r="AK168" s="1537"/>
      <c r="AL168" s="353" t="s">
        <v>165</v>
      </c>
      <c r="AM168" s="354" t="s">
        <v>163</v>
      </c>
      <c r="AN168" s="355">
        <v>0.5</v>
      </c>
      <c r="AO168" s="1535"/>
      <c r="AP168" s="367"/>
      <c r="AQ168" s="368"/>
      <c r="AR168" s="358">
        <f>ROUND(ROUND(Q164*$AI$20,0)*AN168,0)-AP166</f>
        <v>154</v>
      </c>
      <c r="AS168" s="268"/>
    </row>
    <row r="169" spans="1:45" ht="14.25">
      <c r="A169" s="229">
        <v>71</v>
      </c>
      <c r="B169" s="337">
        <v>8587</v>
      </c>
      <c r="C169" s="254" t="s">
        <v>3368</v>
      </c>
      <c r="D169" s="375"/>
      <c r="E169" s="278"/>
      <c r="F169" s="279"/>
      <c r="G169" s="245"/>
      <c r="H169" s="208"/>
      <c r="I169" s="208"/>
      <c r="J169" s="388"/>
      <c r="K169" s="343"/>
      <c r="L169" s="301"/>
      <c r="M169" s="301"/>
      <c r="N169" s="301"/>
      <c r="O169" s="301"/>
      <c r="P169" s="301"/>
      <c r="Q169" s="406"/>
      <c r="R169" s="406"/>
      <c r="S169" s="208"/>
      <c r="T169" s="385"/>
      <c r="U169" s="379" t="s">
        <v>172</v>
      </c>
      <c r="V169" s="344"/>
      <c r="W169" s="344"/>
      <c r="X169" s="344"/>
      <c r="Y169" s="344"/>
      <c r="Z169" s="344"/>
      <c r="AA169" s="344"/>
      <c r="AB169" s="344"/>
      <c r="AC169" s="344"/>
      <c r="AD169" s="344"/>
      <c r="AE169" s="344"/>
      <c r="AF169" s="345"/>
      <c r="AG169" s="379"/>
      <c r="AH169" s="344"/>
      <c r="AI169" s="344"/>
      <c r="AJ169" s="345"/>
      <c r="AK169" s="369"/>
      <c r="AL169" s="370"/>
      <c r="AM169" s="372"/>
      <c r="AN169" s="373"/>
      <c r="AO169" s="373"/>
      <c r="AP169" s="373"/>
      <c r="AQ169" s="374"/>
      <c r="AR169" s="342">
        <f>ROUND(ROUND(Q164*AD170,0)*$AI$20,0)</f>
        <v>306</v>
      </c>
      <c r="AS169" s="268"/>
    </row>
    <row r="170" spans="1:45" ht="14.25">
      <c r="A170" s="229">
        <v>71</v>
      </c>
      <c r="B170" s="337">
        <v>8588</v>
      </c>
      <c r="C170" s="254" t="s">
        <v>3369</v>
      </c>
      <c r="D170" s="375"/>
      <c r="E170" s="278"/>
      <c r="F170" s="279"/>
      <c r="G170" s="245"/>
      <c r="H170" s="208"/>
      <c r="I170" s="208"/>
      <c r="J170" s="388"/>
      <c r="K170" s="343"/>
      <c r="L170" s="301"/>
      <c r="M170" s="301"/>
      <c r="N170" s="301"/>
      <c r="O170" s="301"/>
      <c r="P170" s="301"/>
      <c r="Q170" s="406"/>
      <c r="R170" s="406"/>
      <c r="S170" s="208"/>
      <c r="T170" s="385"/>
      <c r="U170" s="379" t="s">
        <v>174</v>
      </c>
      <c r="V170" s="344"/>
      <c r="W170" s="344"/>
      <c r="X170" s="344"/>
      <c r="Y170" s="344"/>
      <c r="Z170" s="344"/>
      <c r="AA170" s="344"/>
      <c r="AB170" s="344"/>
      <c r="AC170" s="214" t="s">
        <v>163</v>
      </c>
      <c r="AD170" s="1541">
        <v>0.96499999999999997</v>
      </c>
      <c r="AE170" s="1541"/>
      <c r="AF170" s="345"/>
      <c r="AG170" s="379"/>
      <c r="AH170" s="344"/>
      <c r="AI170" s="344"/>
      <c r="AJ170" s="345"/>
      <c r="AK170" s="1539" t="s">
        <v>161</v>
      </c>
      <c r="AL170" s="346" t="s">
        <v>162</v>
      </c>
      <c r="AM170" s="347" t="s">
        <v>163</v>
      </c>
      <c r="AN170" s="348">
        <v>0.7</v>
      </c>
      <c r="AO170" s="348"/>
      <c r="AP170" s="348"/>
      <c r="AQ170" s="349"/>
      <c r="AR170" s="350">
        <f>ROUND(ROUND(ROUND(Q164*AD170:AD170,0)*$AI$20,0)*AN170,0)</f>
        <v>214</v>
      </c>
      <c r="AS170" s="268"/>
    </row>
    <row r="171" spans="1:45" ht="14.25">
      <c r="A171" s="243">
        <v>71</v>
      </c>
      <c r="B171" s="351" t="s">
        <v>3370</v>
      </c>
      <c r="C171" s="244" t="s">
        <v>3371</v>
      </c>
      <c r="D171" s="375"/>
      <c r="E171" s="278"/>
      <c r="F171" s="279"/>
      <c r="G171" s="245"/>
      <c r="H171" s="208"/>
      <c r="I171" s="208"/>
      <c r="J171" s="385"/>
      <c r="K171" s="343"/>
      <c r="L171" s="301"/>
      <c r="M171" s="301"/>
      <c r="N171" s="301"/>
      <c r="O171" s="301"/>
      <c r="P171" s="301"/>
      <c r="Q171" s="392"/>
      <c r="R171" s="392"/>
      <c r="S171" s="208"/>
      <c r="T171" s="385"/>
      <c r="U171" s="245"/>
      <c r="V171" s="344"/>
      <c r="W171" s="344"/>
      <c r="X171" s="344"/>
      <c r="Y171" s="344"/>
      <c r="Z171" s="344"/>
      <c r="AA171" s="344"/>
      <c r="AB171" s="344"/>
      <c r="AC171" s="344"/>
      <c r="AD171" s="344"/>
      <c r="AE171" s="344"/>
      <c r="AF171" s="345"/>
      <c r="AG171" s="375"/>
      <c r="AH171" s="214"/>
      <c r="AI171" s="609"/>
      <c r="AJ171" s="610"/>
      <c r="AK171" s="1540"/>
      <c r="AL171" s="353" t="s">
        <v>165</v>
      </c>
      <c r="AM171" s="354" t="s">
        <v>163</v>
      </c>
      <c r="AN171" s="355">
        <v>0.5</v>
      </c>
      <c r="AO171" s="356"/>
      <c r="AP171" s="356"/>
      <c r="AQ171" s="395"/>
      <c r="AR171" s="358">
        <f>ROUND(ROUND(ROUND(Q164*AD170,0)*$AI$20,0)*AN171,0)</f>
        <v>153</v>
      </c>
      <c r="AS171" s="268"/>
    </row>
    <row r="172" spans="1:45" ht="14.25">
      <c r="A172" s="243">
        <v>71</v>
      </c>
      <c r="B172" s="351" t="s">
        <v>3372</v>
      </c>
      <c r="C172" s="244" t="s">
        <v>3373</v>
      </c>
      <c r="D172" s="375"/>
      <c r="E172" s="278"/>
      <c r="F172" s="279"/>
      <c r="G172" s="245"/>
      <c r="H172" s="208"/>
      <c r="I172" s="208"/>
      <c r="J172" s="385"/>
      <c r="K172" s="343"/>
      <c r="L172" s="301"/>
      <c r="M172" s="301"/>
      <c r="N172" s="301"/>
      <c r="O172" s="301"/>
      <c r="P172" s="301"/>
      <c r="Q172" s="392"/>
      <c r="R172" s="392"/>
      <c r="S172" s="208"/>
      <c r="T172" s="385"/>
      <c r="U172" s="245"/>
      <c r="V172" s="344"/>
      <c r="W172" s="344"/>
      <c r="X172" s="344"/>
      <c r="Y172" s="344"/>
      <c r="Z172" s="344"/>
      <c r="AA172" s="344"/>
      <c r="AB172" s="344"/>
      <c r="AC172" s="344"/>
      <c r="AD172" s="344"/>
      <c r="AE172" s="344"/>
      <c r="AF172" s="345"/>
      <c r="AG172" s="375"/>
      <c r="AH172" s="214"/>
      <c r="AI172" s="609"/>
      <c r="AJ172" s="610"/>
      <c r="AK172" s="364"/>
      <c r="AL172" s="396"/>
      <c r="AM172" s="362"/>
      <c r="AN172" s="356"/>
      <c r="AO172" s="1533" t="s">
        <v>167</v>
      </c>
      <c r="AP172" s="362">
        <v>5</v>
      </c>
      <c r="AQ172" s="363" t="s">
        <v>168</v>
      </c>
      <c r="AR172" s="358">
        <f>ROUND(ROUND(Q164*AD170,0)*$AI$20,0)-AP172</f>
        <v>301</v>
      </c>
      <c r="AS172" s="268"/>
    </row>
    <row r="173" spans="1:45" ht="14.25">
      <c r="A173" s="243">
        <v>71</v>
      </c>
      <c r="B173" s="351" t="s">
        <v>3374</v>
      </c>
      <c r="C173" s="244" t="s">
        <v>3375</v>
      </c>
      <c r="D173" s="375"/>
      <c r="E173" s="278"/>
      <c r="F173" s="279"/>
      <c r="G173" s="245"/>
      <c r="H173" s="208"/>
      <c r="I173" s="208"/>
      <c r="J173" s="385"/>
      <c r="K173" s="343"/>
      <c r="L173" s="301"/>
      <c r="M173" s="301"/>
      <c r="N173" s="301"/>
      <c r="O173" s="301"/>
      <c r="P173" s="301"/>
      <c r="Q173" s="392"/>
      <c r="R173" s="392"/>
      <c r="S173" s="208"/>
      <c r="T173" s="385"/>
      <c r="U173" s="245"/>
      <c r="V173" s="344"/>
      <c r="W173" s="344"/>
      <c r="X173" s="344"/>
      <c r="Y173" s="344"/>
      <c r="Z173" s="344"/>
      <c r="AA173" s="344"/>
      <c r="AB173" s="344"/>
      <c r="AC173" s="344"/>
      <c r="AD173" s="344"/>
      <c r="AE173" s="344"/>
      <c r="AF173" s="345"/>
      <c r="AG173" s="375"/>
      <c r="AH173" s="214"/>
      <c r="AI173" s="609"/>
      <c r="AJ173" s="610"/>
      <c r="AK173" s="1536" t="s">
        <v>161</v>
      </c>
      <c r="AL173" s="364" t="s">
        <v>162</v>
      </c>
      <c r="AM173" s="362" t="s">
        <v>163</v>
      </c>
      <c r="AN173" s="356">
        <v>0.7</v>
      </c>
      <c r="AO173" s="1534"/>
      <c r="AP173" s="365"/>
      <c r="AQ173" s="366"/>
      <c r="AR173" s="358">
        <f>ROUND(ROUND(ROUND(Q164*AD170,0)*$AI$20,0)*AN173,0)-AP172</f>
        <v>209</v>
      </c>
      <c r="AS173" s="268"/>
    </row>
    <row r="174" spans="1:45" ht="14.25">
      <c r="A174" s="243">
        <v>71</v>
      </c>
      <c r="B174" s="351" t="s">
        <v>3376</v>
      </c>
      <c r="C174" s="244" t="s">
        <v>3377</v>
      </c>
      <c r="D174" s="375"/>
      <c r="E174" s="278"/>
      <c r="F174" s="279"/>
      <c r="G174" s="245"/>
      <c r="H174" s="208"/>
      <c r="I174" s="208"/>
      <c r="J174" s="385"/>
      <c r="K174" s="343"/>
      <c r="L174" s="301"/>
      <c r="M174" s="301"/>
      <c r="N174" s="301"/>
      <c r="O174" s="301"/>
      <c r="P174" s="301"/>
      <c r="Q174" s="392"/>
      <c r="R174" s="392"/>
      <c r="S174" s="208"/>
      <c r="T174" s="385"/>
      <c r="U174" s="245"/>
      <c r="V174" s="344"/>
      <c r="W174" s="344"/>
      <c r="X174" s="344"/>
      <c r="Y174" s="344"/>
      <c r="Z174" s="344"/>
      <c r="AA174" s="344"/>
      <c r="AB174" s="344"/>
      <c r="AC174" s="344"/>
      <c r="AD174" s="344"/>
      <c r="AE174" s="344"/>
      <c r="AF174" s="345"/>
      <c r="AG174" s="375"/>
      <c r="AH174" s="214"/>
      <c r="AI174" s="609"/>
      <c r="AJ174" s="610"/>
      <c r="AK174" s="1537"/>
      <c r="AL174" s="353" t="s">
        <v>165</v>
      </c>
      <c r="AM174" s="354" t="s">
        <v>163</v>
      </c>
      <c r="AN174" s="355">
        <v>0.5</v>
      </c>
      <c r="AO174" s="1535"/>
      <c r="AP174" s="367"/>
      <c r="AQ174" s="368"/>
      <c r="AR174" s="358">
        <f>ROUND(ROUND(ROUND(Q164*AD170,0)*$AI$20,0)*AN174,0)-AP172</f>
        <v>148</v>
      </c>
      <c r="AS174" s="268"/>
    </row>
    <row r="175" spans="1:45" ht="14.25">
      <c r="A175" s="229">
        <v>71</v>
      </c>
      <c r="B175" s="337">
        <v>8591</v>
      </c>
      <c r="C175" s="254" t="s">
        <v>3378</v>
      </c>
      <c r="D175" s="375"/>
      <c r="E175" s="278"/>
      <c r="F175" s="279"/>
      <c r="G175" s="1542" t="s">
        <v>987</v>
      </c>
      <c r="H175" s="1543"/>
      <c r="I175" s="1543"/>
      <c r="J175" s="1544"/>
      <c r="K175" s="231" t="s">
        <v>811</v>
      </c>
      <c r="L175" s="334"/>
      <c r="M175" s="334"/>
      <c r="N175" s="334"/>
      <c r="O175" s="334"/>
      <c r="P175" s="334"/>
      <c r="Q175" s="334"/>
      <c r="R175" s="334"/>
      <c r="S175" s="232"/>
      <c r="T175" s="314"/>
      <c r="U175" s="231"/>
      <c r="V175" s="338"/>
      <c r="W175" s="338"/>
      <c r="X175" s="338"/>
      <c r="Y175" s="338"/>
      <c r="Z175" s="338"/>
      <c r="AA175" s="338"/>
      <c r="AB175" s="338"/>
      <c r="AC175" s="338"/>
      <c r="AD175" s="338"/>
      <c r="AE175" s="338"/>
      <c r="AF175" s="339"/>
      <c r="AG175" s="611"/>
      <c r="AH175" s="392"/>
      <c r="AI175" s="392"/>
      <c r="AJ175" s="393"/>
      <c r="AK175" s="340"/>
      <c r="AL175" s="338"/>
      <c r="AM175" s="334"/>
      <c r="AN175" s="383"/>
      <c r="AO175" s="383"/>
      <c r="AP175" s="383"/>
      <c r="AQ175" s="384"/>
      <c r="AR175" s="342">
        <f>ROUND(Q176*$AI$20,0)</f>
        <v>305</v>
      </c>
      <c r="AS175" s="268"/>
    </row>
    <row r="176" spans="1:45" ht="14.25">
      <c r="A176" s="229">
        <v>71</v>
      </c>
      <c r="B176" s="337">
        <v>8592</v>
      </c>
      <c r="C176" s="254" t="s">
        <v>3379</v>
      </c>
      <c r="D176" s="375"/>
      <c r="E176" s="278"/>
      <c r="F176" s="279"/>
      <c r="G176" s="1545"/>
      <c r="H176" s="1546"/>
      <c r="I176" s="1546"/>
      <c r="J176" s="1547"/>
      <c r="K176" s="343"/>
      <c r="L176" s="301"/>
      <c r="M176" s="301"/>
      <c r="N176" s="301"/>
      <c r="O176" s="301"/>
      <c r="P176" s="301"/>
      <c r="Q176" s="1548">
        <f>'26障害児入所施設(基本３) '!$Q$176</f>
        <v>435</v>
      </c>
      <c r="R176" s="1548"/>
      <c r="S176" s="208" t="s">
        <v>18</v>
      </c>
      <c r="T176" s="385"/>
      <c r="U176" s="245"/>
      <c r="V176" s="344"/>
      <c r="W176" s="344"/>
      <c r="X176" s="344"/>
      <c r="Y176" s="344"/>
      <c r="Z176" s="344"/>
      <c r="AA176" s="344"/>
      <c r="AB176" s="344"/>
      <c r="AC176" s="344"/>
      <c r="AD176" s="344"/>
      <c r="AE176" s="344"/>
      <c r="AF176" s="345"/>
      <c r="AG176" s="379"/>
      <c r="AH176" s="344"/>
      <c r="AI176" s="344"/>
      <c r="AJ176" s="345"/>
      <c r="AK176" s="1539" t="s">
        <v>161</v>
      </c>
      <c r="AL176" s="346" t="s">
        <v>162</v>
      </c>
      <c r="AM176" s="347" t="s">
        <v>163</v>
      </c>
      <c r="AN176" s="348">
        <v>0.7</v>
      </c>
      <c r="AO176" s="348"/>
      <c r="AP176" s="348"/>
      <c r="AQ176" s="349"/>
      <c r="AR176" s="350">
        <f>ROUND(ROUND(Q176*$AI$20,0)*AN176,0)</f>
        <v>214</v>
      </c>
      <c r="AS176" s="268"/>
    </row>
    <row r="177" spans="1:45" ht="14.25">
      <c r="A177" s="243">
        <v>71</v>
      </c>
      <c r="B177" s="351" t="s">
        <v>3380</v>
      </c>
      <c r="C177" s="244" t="s">
        <v>3381</v>
      </c>
      <c r="D177" s="375"/>
      <c r="E177" s="278"/>
      <c r="F177" s="279"/>
      <c r="G177" s="1545"/>
      <c r="H177" s="1546"/>
      <c r="I177" s="1546"/>
      <c r="J177" s="1547"/>
      <c r="K177" s="343"/>
      <c r="L177" s="301"/>
      <c r="M177" s="301"/>
      <c r="N177" s="301"/>
      <c r="O177" s="301"/>
      <c r="P177" s="301"/>
      <c r="Q177" s="392"/>
      <c r="R177" s="392"/>
      <c r="S177" s="208"/>
      <c r="T177" s="385"/>
      <c r="U177" s="245"/>
      <c r="V177" s="344"/>
      <c r="W177" s="344"/>
      <c r="X177" s="344"/>
      <c r="Y177" s="344"/>
      <c r="Z177" s="344"/>
      <c r="AA177" s="344"/>
      <c r="AB177" s="344"/>
      <c r="AC177" s="344"/>
      <c r="AD177" s="344"/>
      <c r="AE177" s="344"/>
      <c r="AF177" s="345"/>
      <c r="AG177" s="375"/>
      <c r="AH177" s="214"/>
      <c r="AI177" s="609"/>
      <c r="AJ177" s="610"/>
      <c r="AK177" s="1540"/>
      <c r="AL177" s="353" t="s">
        <v>165</v>
      </c>
      <c r="AM177" s="354" t="s">
        <v>163</v>
      </c>
      <c r="AN177" s="355">
        <v>0.5</v>
      </c>
      <c r="AO177" s="356"/>
      <c r="AP177" s="356"/>
      <c r="AQ177" s="395"/>
      <c r="AR177" s="358">
        <f>ROUND(ROUND(Q176*$AI$20,0)*AN177,0)</f>
        <v>153</v>
      </c>
      <c r="AS177" s="268"/>
    </row>
    <row r="178" spans="1:45" ht="14.25">
      <c r="A178" s="243">
        <v>71</v>
      </c>
      <c r="B178" s="351" t="s">
        <v>3382</v>
      </c>
      <c r="C178" s="244" t="s">
        <v>3383</v>
      </c>
      <c r="D178" s="375"/>
      <c r="E178" s="278"/>
      <c r="F178" s="279"/>
      <c r="G178" s="1545"/>
      <c r="H178" s="1546"/>
      <c r="I178" s="1546"/>
      <c r="J178" s="1547"/>
      <c r="K178" s="343"/>
      <c r="L178" s="301"/>
      <c r="M178" s="301"/>
      <c r="N178" s="301"/>
      <c r="O178" s="301"/>
      <c r="P178" s="301"/>
      <c r="Q178" s="392"/>
      <c r="R178" s="392"/>
      <c r="S178" s="208"/>
      <c r="T178" s="385"/>
      <c r="U178" s="245"/>
      <c r="V178" s="344"/>
      <c r="W178" s="344"/>
      <c r="X178" s="344"/>
      <c r="Y178" s="344"/>
      <c r="Z178" s="344"/>
      <c r="AA178" s="344"/>
      <c r="AB178" s="344"/>
      <c r="AC178" s="344"/>
      <c r="AD178" s="344"/>
      <c r="AE178" s="344"/>
      <c r="AF178" s="345"/>
      <c r="AG178" s="375"/>
      <c r="AH178" s="214"/>
      <c r="AI178" s="609"/>
      <c r="AJ178" s="610"/>
      <c r="AK178" s="364"/>
      <c r="AL178" s="396"/>
      <c r="AM178" s="362"/>
      <c r="AN178" s="356"/>
      <c r="AO178" s="1533" t="s">
        <v>167</v>
      </c>
      <c r="AP178" s="362">
        <v>5</v>
      </c>
      <c r="AQ178" s="363" t="s">
        <v>168</v>
      </c>
      <c r="AR178" s="358">
        <f>ROUND(Q176*$AI$20,0)-AP178</f>
        <v>300</v>
      </c>
      <c r="AS178" s="268"/>
    </row>
    <row r="179" spans="1:45" ht="14.25">
      <c r="A179" s="243">
        <v>71</v>
      </c>
      <c r="B179" s="351" t="s">
        <v>3384</v>
      </c>
      <c r="C179" s="244" t="s">
        <v>3385</v>
      </c>
      <c r="D179" s="375"/>
      <c r="E179" s="278"/>
      <c r="F179" s="279"/>
      <c r="G179" s="1545"/>
      <c r="H179" s="1546"/>
      <c r="I179" s="1546"/>
      <c r="J179" s="1547"/>
      <c r="K179" s="343"/>
      <c r="L179" s="301"/>
      <c r="M179" s="301"/>
      <c r="N179" s="301"/>
      <c r="O179" s="301"/>
      <c r="P179" s="301"/>
      <c r="Q179" s="392"/>
      <c r="R179" s="392"/>
      <c r="S179" s="208"/>
      <c r="T179" s="385"/>
      <c r="U179" s="245"/>
      <c r="V179" s="344"/>
      <c r="W179" s="344"/>
      <c r="X179" s="344"/>
      <c r="Y179" s="344"/>
      <c r="Z179" s="344"/>
      <c r="AA179" s="344"/>
      <c r="AB179" s="344"/>
      <c r="AC179" s="344"/>
      <c r="AD179" s="344"/>
      <c r="AE179" s="344"/>
      <c r="AF179" s="345"/>
      <c r="AG179" s="375"/>
      <c r="AH179" s="214"/>
      <c r="AI179" s="609"/>
      <c r="AJ179" s="610"/>
      <c r="AK179" s="1536" t="s">
        <v>161</v>
      </c>
      <c r="AL179" s="364" t="s">
        <v>162</v>
      </c>
      <c r="AM179" s="362" t="s">
        <v>163</v>
      </c>
      <c r="AN179" s="356">
        <v>0.7</v>
      </c>
      <c r="AO179" s="1534"/>
      <c r="AP179" s="365"/>
      <c r="AQ179" s="366"/>
      <c r="AR179" s="358">
        <f>ROUND(ROUND(Q176*$AI$20,0)*AN179,0)-AP178</f>
        <v>209</v>
      </c>
      <c r="AS179" s="268"/>
    </row>
    <row r="180" spans="1:45" ht="14.25">
      <c r="A180" s="243">
        <v>71</v>
      </c>
      <c r="B180" s="351" t="s">
        <v>3386</v>
      </c>
      <c r="C180" s="244" t="s">
        <v>3387</v>
      </c>
      <c r="D180" s="375"/>
      <c r="E180" s="278"/>
      <c r="F180" s="279"/>
      <c r="G180" s="1545"/>
      <c r="H180" s="1546"/>
      <c r="I180" s="1546"/>
      <c r="J180" s="1547"/>
      <c r="K180" s="343"/>
      <c r="L180" s="301"/>
      <c r="M180" s="301"/>
      <c r="N180" s="301"/>
      <c r="O180" s="301"/>
      <c r="P180" s="301"/>
      <c r="Q180" s="392"/>
      <c r="R180" s="392"/>
      <c r="S180" s="208"/>
      <c r="T180" s="385"/>
      <c r="U180" s="245"/>
      <c r="V180" s="344"/>
      <c r="W180" s="344"/>
      <c r="X180" s="344"/>
      <c r="Y180" s="344"/>
      <c r="Z180" s="344"/>
      <c r="AA180" s="344"/>
      <c r="AB180" s="344"/>
      <c r="AC180" s="344"/>
      <c r="AD180" s="344"/>
      <c r="AE180" s="344"/>
      <c r="AF180" s="345"/>
      <c r="AG180" s="375"/>
      <c r="AH180" s="214"/>
      <c r="AI180" s="609"/>
      <c r="AJ180" s="610"/>
      <c r="AK180" s="1537"/>
      <c r="AL180" s="353" t="s">
        <v>165</v>
      </c>
      <c r="AM180" s="354" t="s">
        <v>163</v>
      </c>
      <c r="AN180" s="355">
        <v>0.5</v>
      </c>
      <c r="AO180" s="1535"/>
      <c r="AP180" s="367"/>
      <c r="AQ180" s="368"/>
      <c r="AR180" s="358">
        <f>ROUND(ROUND(Q176*$AI$20,0)*AN180,0)-AP178</f>
        <v>148</v>
      </c>
      <c r="AS180" s="268"/>
    </row>
    <row r="181" spans="1:45" ht="14.25">
      <c r="A181" s="229">
        <v>71</v>
      </c>
      <c r="B181" s="337">
        <v>8593</v>
      </c>
      <c r="C181" s="254" t="s">
        <v>3388</v>
      </c>
      <c r="D181" s="375"/>
      <c r="E181" s="278"/>
      <c r="F181" s="279"/>
      <c r="G181" s="1545"/>
      <c r="H181" s="1546"/>
      <c r="I181" s="1546"/>
      <c r="J181" s="1547"/>
      <c r="K181" s="245"/>
      <c r="L181" s="208"/>
      <c r="M181" s="208"/>
      <c r="N181" s="208"/>
      <c r="O181" s="208"/>
      <c r="P181" s="208"/>
      <c r="Q181" s="301"/>
      <c r="R181" s="301"/>
      <c r="S181" s="301"/>
      <c r="T181" s="385"/>
      <c r="U181" s="369" t="s">
        <v>172</v>
      </c>
      <c r="V181" s="370"/>
      <c r="W181" s="370"/>
      <c r="X181" s="370"/>
      <c r="Y181" s="370"/>
      <c r="Z181" s="370"/>
      <c r="AA181" s="370"/>
      <c r="AB181" s="370"/>
      <c r="AC181" s="370"/>
      <c r="AD181" s="370"/>
      <c r="AE181" s="370"/>
      <c r="AF181" s="371"/>
      <c r="AG181" s="379"/>
      <c r="AH181" s="344"/>
      <c r="AI181" s="344"/>
      <c r="AJ181" s="345"/>
      <c r="AK181" s="369"/>
      <c r="AL181" s="370"/>
      <c r="AM181" s="372"/>
      <c r="AN181" s="373"/>
      <c r="AO181" s="373"/>
      <c r="AP181" s="373"/>
      <c r="AQ181" s="374"/>
      <c r="AR181" s="342">
        <f>ROUND(ROUND(Q176*AD182,0)*$AI$20,0)</f>
        <v>294</v>
      </c>
      <c r="AS181" s="268"/>
    </row>
    <row r="182" spans="1:45" ht="14.25">
      <c r="A182" s="229">
        <v>71</v>
      </c>
      <c r="B182" s="337">
        <v>8594</v>
      </c>
      <c r="C182" s="254" t="s">
        <v>3389</v>
      </c>
      <c r="D182" s="375"/>
      <c r="E182" s="278"/>
      <c r="F182" s="279"/>
      <c r="G182" s="245"/>
      <c r="H182" s="208"/>
      <c r="I182" s="208"/>
      <c r="J182" s="385"/>
      <c r="K182" s="343"/>
      <c r="L182" s="301"/>
      <c r="M182" s="301"/>
      <c r="N182" s="301"/>
      <c r="O182" s="301"/>
      <c r="P182" s="208"/>
      <c r="Q182" s="301"/>
      <c r="R182" s="301"/>
      <c r="S182" s="301"/>
      <c r="T182" s="385"/>
      <c r="U182" s="379" t="s">
        <v>174</v>
      </c>
      <c r="V182" s="344"/>
      <c r="W182" s="344"/>
      <c r="X182" s="344"/>
      <c r="Y182" s="344"/>
      <c r="Z182" s="344"/>
      <c r="AA182" s="344"/>
      <c r="AB182" s="344"/>
      <c r="AC182" s="214" t="s">
        <v>163</v>
      </c>
      <c r="AD182" s="1541">
        <v>0.96499999999999997</v>
      </c>
      <c r="AE182" s="1541"/>
      <c r="AF182" s="345"/>
      <c r="AG182" s="379"/>
      <c r="AH182" s="344"/>
      <c r="AI182" s="344"/>
      <c r="AJ182" s="345"/>
      <c r="AK182" s="1539" t="s">
        <v>161</v>
      </c>
      <c r="AL182" s="346" t="s">
        <v>162</v>
      </c>
      <c r="AM182" s="347" t="s">
        <v>163</v>
      </c>
      <c r="AN182" s="348">
        <v>0.7</v>
      </c>
      <c r="AO182" s="348"/>
      <c r="AP182" s="348"/>
      <c r="AQ182" s="349"/>
      <c r="AR182" s="350">
        <f>ROUND(ROUND(ROUND(Q176*AD182:AD182,0)*$AI$20,0)*AN182,0)</f>
        <v>206</v>
      </c>
      <c r="AS182" s="268"/>
    </row>
    <row r="183" spans="1:45" ht="14.25">
      <c r="A183" s="243">
        <v>71</v>
      </c>
      <c r="B183" s="351" t="s">
        <v>3390</v>
      </c>
      <c r="C183" s="244" t="s">
        <v>3391</v>
      </c>
      <c r="D183" s="375"/>
      <c r="E183" s="278"/>
      <c r="F183" s="279"/>
      <c r="G183" s="245"/>
      <c r="H183" s="208"/>
      <c r="I183" s="208"/>
      <c r="J183" s="385"/>
      <c r="K183" s="343"/>
      <c r="L183" s="301"/>
      <c r="M183" s="301"/>
      <c r="N183" s="301"/>
      <c r="O183" s="301"/>
      <c r="P183" s="301"/>
      <c r="Q183" s="392"/>
      <c r="R183" s="392"/>
      <c r="S183" s="208"/>
      <c r="T183" s="385"/>
      <c r="U183" s="245"/>
      <c r="V183" s="344"/>
      <c r="W183" s="344"/>
      <c r="X183" s="344"/>
      <c r="Y183" s="344"/>
      <c r="Z183" s="344"/>
      <c r="AA183" s="344"/>
      <c r="AB183" s="344"/>
      <c r="AC183" s="344"/>
      <c r="AD183" s="344"/>
      <c r="AE183" s="344"/>
      <c r="AF183" s="345"/>
      <c r="AG183" s="375"/>
      <c r="AH183" s="214"/>
      <c r="AI183" s="609"/>
      <c r="AJ183" s="610"/>
      <c r="AK183" s="1540"/>
      <c r="AL183" s="353" t="s">
        <v>165</v>
      </c>
      <c r="AM183" s="354" t="s">
        <v>163</v>
      </c>
      <c r="AN183" s="355">
        <v>0.5</v>
      </c>
      <c r="AO183" s="356"/>
      <c r="AP183" s="356"/>
      <c r="AQ183" s="395"/>
      <c r="AR183" s="358">
        <f>ROUND(ROUND(ROUND(Q176*AD182,0)*$AI$20,0)*AN183,0)</f>
        <v>147</v>
      </c>
      <c r="AS183" s="268"/>
    </row>
    <row r="184" spans="1:45" ht="14.25">
      <c r="A184" s="243">
        <v>71</v>
      </c>
      <c r="B184" s="351" t="s">
        <v>3392</v>
      </c>
      <c r="C184" s="244" t="s">
        <v>3393</v>
      </c>
      <c r="D184" s="375"/>
      <c r="E184" s="278"/>
      <c r="F184" s="279"/>
      <c r="G184" s="245"/>
      <c r="H184" s="208"/>
      <c r="I184" s="208"/>
      <c r="J184" s="385"/>
      <c r="K184" s="343"/>
      <c r="L184" s="301"/>
      <c r="M184" s="301"/>
      <c r="N184" s="301"/>
      <c r="O184" s="301"/>
      <c r="P184" s="301"/>
      <c r="Q184" s="392"/>
      <c r="R184" s="392"/>
      <c r="S184" s="208"/>
      <c r="T184" s="385"/>
      <c r="U184" s="245"/>
      <c r="V184" s="344"/>
      <c r="W184" s="344"/>
      <c r="X184" s="344"/>
      <c r="Y184" s="344"/>
      <c r="Z184" s="344"/>
      <c r="AA184" s="344"/>
      <c r="AB184" s="344"/>
      <c r="AC184" s="344"/>
      <c r="AD184" s="344"/>
      <c r="AE184" s="344"/>
      <c r="AF184" s="345"/>
      <c r="AG184" s="375"/>
      <c r="AH184" s="214"/>
      <c r="AI184" s="609"/>
      <c r="AJ184" s="610"/>
      <c r="AK184" s="364"/>
      <c r="AL184" s="396"/>
      <c r="AM184" s="362"/>
      <c r="AN184" s="356"/>
      <c r="AO184" s="1533" t="s">
        <v>167</v>
      </c>
      <c r="AP184" s="362">
        <v>5</v>
      </c>
      <c r="AQ184" s="363" t="s">
        <v>168</v>
      </c>
      <c r="AR184" s="358">
        <f>ROUND(ROUND(Q176*AD182,0)*$AI$20,0)-AP184</f>
        <v>289</v>
      </c>
      <c r="AS184" s="268"/>
    </row>
    <row r="185" spans="1:45" ht="14.25">
      <c r="A185" s="243">
        <v>71</v>
      </c>
      <c r="B185" s="351" t="s">
        <v>3394</v>
      </c>
      <c r="C185" s="244" t="s">
        <v>3395</v>
      </c>
      <c r="D185" s="375"/>
      <c r="E185" s="278"/>
      <c r="F185" s="279"/>
      <c r="G185" s="245"/>
      <c r="H185" s="208"/>
      <c r="I185" s="208"/>
      <c r="J185" s="385"/>
      <c r="K185" s="343"/>
      <c r="L185" s="301"/>
      <c r="M185" s="301"/>
      <c r="N185" s="301"/>
      <c r="O185" s="301"/>
      <c r="P185" s="301"/>
      <c r="Q185" s="392"/>
      <c r="R185" s="392"/>
      <c r="S185" s="208"/>
      <c r="T185" s="385"/>
      <c r="U185" s="245"/>
      <c r="V185" s="344"/>
      <c r="W185" s="344"/>
      <c r="X185" s="344"/>
      <c r="Y185" s="344"/>
      <c r="Z185" s="344"/>
      <c r="AA185" s="344"/>
      <c r="AB185" s="344"/>
      <c r="AC185" s="344"/>
      <c r="AD185" s="344"/>
      <c r="AE185" s="344"/>
      <c r="AF185" s="345"/>
      <c r="AG185" s="375"/>
      <c r="AH185" s="214"/>
      <c r="AI185" s="609"/>
      <c r="AJ185" s="610"/>
      <c r="AK185" s="1536" t="s">
        <v>161</v>
      </c>
      <c r="AL185" s="364" t="s">
        <v>162</v>
      </c>
      <c r="AM185" s="362" t="s">
        <v>163</v>
      </c>
      <c r="AN185" s="356">
        <v>0.7</v>
      </c>
      <c r="AO185" s="1534"/>
      <c r="AP185" s="365"/>
      <c r="AQ185" s="366"/>
      <c r="AR185" s="358">
        <f>ROUND(ROUND(ROUND(Q176*AD182,0)*$AI$20,0)*AN185,0)-AP184</f>
        <v>201</v>
      </c>
      <c r="AS185" s="268"/>
    </row>
    <row r="186" spans="1:45" ht="14.25">
      <c r="A186" s="243">
        <v>71</v>
      </c>
      <c r="B186" s="351" t="s">
        <v>3396</v>
      </c>
      <c r="C186" s="244" t="s">
        <v>3397</v>
      </c>
      <c r="D186" s="375"/>
      <c r="E186" s="278"/>
      <c r="F186" s="279"/>
      <c r="G186" s="245"/>
      <c r="H186" s="208"/>
      <c r="I186" s="208"/>
      <c r="J186" s="385"/>
      <c r="K186" s="308"/>
      <c r="L186" s="304"/>
      <c r="M186" s="304"/>
      <c r="N186" s="304"/>
      <c r="O186" s="304"/>
      <c r="P186" s="304"/>
      <c r="Q186" s="407"/>
      <c r="R186" s="407"/>
      <c r="S186" s="216"/>
      <c r="T186" s="226"/>
      <c r="U186" s="281"/>
      <c r="V186" s="380"/>
      <c r="W186" s="380"/>
      <c r="X186" s="380"/>
      <c r="Y186" s="380"/>
      <c r="Z186" s="380"/>
      <c r="AA186" s="380"/>
      <c r="AB186" s="380"/>
      <c r="AC186" s="380"/>
      <c r="AD186" s="380"/>
      <c r="AE186" s="380"/>
      <c r="AF186" s="381"/>
      <c r="AG186" s="375"/>
      <c r="AH186" s="214"/>
      <c r="AI186" s="609"/>
      <c r="AJ186" s="610"/>
      <c r="AK186" s="1537"/>
      <c r="AL186" s="353" t="s">
        <v>165</v>
      </c>
      <c r="AM186" s="354" t="s">
        <v>163</v>
      </c>
      <c r="AN186" s="355">
        <v>0.5</v>
      </c>
      <c r="AO186" s="1535"/>
      <c r="AP186" s="367"/>
      <c r="AQ186" s="368"/>
      <c r="AR186" s="358">
        <f>ROUND(ROUND(ROUND(Q176*AD182,0)*$AI$20,0)*AN186,0)-AP184</f>
        <v>142</v>
      </c>
      <c r="AS186" s="268"/>
    </row>
    <row r="187" spans="1:45" ht="14.25">
      <c r="A187" s="229">
        <v>71</v>
      </c>
      <c r="B187" s="337">
        <v>8595</v>
      </c>
      <c r="C187" s="254" t="s">
        <v>3398</v>
      </c>
      <c r="D187" s="375"/>
      <c r="E187" s="278"/>
      <c r="F187" s="279"/>
      <c r="G187" s="245"/>
      <c r="H187" s="208"/>
      <c r="I187" s="208"/>
      <c r="J187" s="388"/>
      <c r="K187" s="208" t="s">
        <v>824</v>
      </c>
      <c r="L187" s="301"/>
      <c r="M187" s="301"/>
      <c r="N187" s="301"/>
      <c r="O187" s="301"/>
      <c r="P187" s="301"/>
      <c r="Q187" s="301"/>
      <c r="R187" s="301"/>
      <c r="S187" s="208"/>
      <c r="T187" s="385"/>
      <c r="U187" s="245"/>
      <c r="V187" s="392"/>
      <c r="W187" s="392"/>
      <c r="X187" s="392"/>
      <c r="Y187" s="392"/>
      <c r="Z187" s="392"/>
      <c r="AA187" s="392"/>
      <c r="AB187" s="392"/>
      <c r="AC187" s="392"/>
      <c r="AD187" s="392"/>
      <c r="AE187" s="392"/>
      <c r="AF187" s="393"/>
      <c r="AG187" s="611"/>
      <c r="AH187" s="392"/>
      <c r="AI187" s="392"/>
      <c r="AJ187" s="393"/>
      <c r="AK187" s="340"/>
      <c r="AL187" s="338"/>
      <c r="AM187" s="334"/>
      <c r="AN187" s="383"/>
      <c r="AO187" s="383"/>
      <c r="AP187" s="383"/>
      <c r="AQ187" s="384"/>
      <c r="AR187" s="342">
        <f>ROUND(Q188*$AI$20,0)</f>
        <v>305</v>
      </c>
      <c r="AS187" s="268"/>
    </row>
    <row r="188" spans="1:45" ht="14.25">
      <c r="A188" s="229">
        <v>71</v>
      </c>
      <c r="B188" s="337">
        <v>8596</v>
      </c>
      <c r="C188" s="254" t="s">
        <v>3399</v>
      </c>
      <c r="D188" s="375"/>
      <c r="E188" s="278"/>
      <c r="F188" s="279"/>
      <c r="G188" s="245"/>
      <c r="H188" s="208"/>
      <c r="I188" s="208"/>
      <c r="J188" s="388"/>
      <c r="K188" s="343"/>
      <c r="L188" s="301"/>
      <c r="M188" s="301"/>
      <c r="N188" s="301"/>
      <c r="O188" s="301"/>
      <c r="P188" s="301"/>
      <c r="Q188" s="1548">
        <f>'26障害児入所施設(基本３) '!$Q$188</f>
        <v>435</v>
      </c>
      <c r="R188" s="1548"/>
      <c r="S188" s="208" t="s">
        <v>18</v>
      </c>
      <c r="T188" s="385"/>
      <c r="U188" s="245"/>
      <c r="V188" s="344"/>
      <c r="W188" s="344"/>
      <c r="X188" s="344"/>
      <c r="Y188" s="344"/>
      <c r="Z188" s="344"/>
      <c r="AA188" s="344"/>
      <c r="AB188" s="344"/>
      <c r="AC188" s="344"/>
      <c r="AD188" s="344"/>
      <c r="AE188" s="344"/>
      <c r="AF188" s="345"/>
      <c r="AG188" s="379"/>
      <c r="AH188" s="344"/>
      <c r="AI188" s="344"/>
      <c r="AJ188" s="345"/>
      <c r="AK188" s="1539" t="s">
        <v>161</v>
      </c>
      <c r="AL188" s="346" t="s">
        <v>162</v>
      </c>
      <c r="AM188" s="347" t="s">
        <v>163</v>
      </c>
      <c r="AN188" s="348">
        <v>0.7</v>
      </c>
      <c r="AO188" s="348"/>
      <c r="AP188" s="348"/>
      <c r="AQ188" s="349"/>
      <c r="AR188" s="350">
        <f>ROUND(ROUND(Q188*$AI$20,0)*AN188,0)</f>
        <v>214</v>
      </c>
      <c r="AS188" s="268"/>
    </row>
    <row r="189" spans="1:45" ht="14.25">
      <c r="A189" s="243">
        <v>71</v>
      </c>
      <c r="B189" s="351" t="s">
        <v>3400</v>
      </c>
      <c r="C189" s="244" t="s">
        <v>3401</v>
      </c>
      <c r="D189" s="375"/>
      <c r="E189" s="278"/>
      <c r="F189" s="279"/>
      <c r="G189" s="245"/>
      <c r="H189" s="208"/>
      <c r="I189" s="208"/>
      <c r="J189" s="385"/>
      <c r="K189" s="343"/>
      <c r="L189" s="301"/>
      <c r="M189" s="301"/>
      <c r="N189" s="301"/>
      <c r="O189" s="301"/>
      <c r="P189" s="301"/>
      <c r="Q189" s="392"/>
      <c r="R189" s="392"/>
      <c r="S189" s="208"/>
      <c r="T189" s="385"/>
      <c r="U189" s="245"/>
      <c r="V189" s="344"/>
      <c r="W189" s="344"/>
      <c r="X189" s="344"/>
      <c r="Y189" s="344"/>
      <c r="Z189" s="344"/>
      <c r="AA189" s="344"/>
      <c r="AB189" s="344"/>
      <c r="AC189" s="344"/>
      <c r="AD189" s="344"/>
      <c r="AE189" s="344"/>
      <c r="AF189" s="345"/>
      <c r="AG189" s="375"/>
      <c r="AH189" s="214"/>
      <c r="AI189" s="609"/>
      <c r="AJ189" s="610"/>
      <c r="AK189" s="1540"/>
      <c r="AL189" s="353" t="s">
        <v>165</v>
      </c>
      <c r="AM189" s="354" t="s">
        <v>163</v>
      </c>
      <c r="AN189" s="355">
        <v>0.5</v>
      </c>
      <c r="AO189" s="356"/>
      <c r="AP189" s="356"/>
      <c r="AQ189" s="395"/>
      <c r="AR189" s="358">
        <f>ROUND(ROUND(Q188*$AI$20,0)*AN189,0)</f>
        <v>153</v>
      </c>
      <c r="AS189" s="268"/>
    </row>
    <row r="190" spans="1:45" ht="14.25">
      <c r="A190" s="243">
        <v>71</v>
      </c>
      <c r="B190" s="351" t="s">
        <v>3402</v>
      </c>
      <c r="C190" s="244" t="s">
        <v>3403</v>
      </c>
      <c r="D190" s="375"/>
      <c r="E190" s="278"/>
      <c r="F190" s="279"/>
      <c r="G190" s="245"/>
      <c r="H190" s="208"/>
      <c r="I190" s="208"/>
      <c r="J190" s="385"/>
      <c r="K190" s="343"/>
      <c r="L190" s="301"/>
      <c r="M190" s="301"/>
      <c r="N190" s="301"/>
      <c r="O190" s="301"/>
      <c r="P190" s="301"/>
      <c r="Q190" s="392"/>
      <c r="R190" s="392"/>
      <c r="S190" s="208"/>
      <c r="T190" s="385"/>
      <c r="U190" s="245"/>
      <c r="V190" s="344"/>
      <c r="W190" s="344"/>
      <c r="X190" s="344"/>
      <c r="Y190" s="344"/>
      <c r="Z190" s="344"/>
      <c r="AA190" s="344"/>
      <c r="AB190" s="344"/>
      <c r="AC190" s="344"/>
      <c r="AD190" s="344"/>
      <c r="AE190" s="344"/>
      <c r="AF190" s="345"/>
      <c r="AG190" s="375"/>
      <c r="AH190" s="214"/>
      <c r="AI190" s="609"/>
      <c r="AJ190" s="610"/>
      <c r="AK190" s="364"/>
      <c r="AL190" s="396"/>
      <c r="AM190" s="362"/>
      <c r="AN190" s="356"/>
      <c r="AO190" s="1533" t="s">
        <v>167</v>
      </c>
      <c r="AP190" s="362">
        <v>5</v>
      </c>
      <c r="AQ190" s="363" t="s">
        <v>168</v>
      </c>
      <c r="AR190" s="358">
        <f>ROUND(Q188*$AI$20,0)-AP190</f>
        <v>300</v>
      </c>
      <c r="AS190" s="268"/>
    </row>
    <row r="191" spans="1:45" ht="14.25">
      <c r="A191" s="243">
        <v>71</v>
      </c>
      <c r="B191" s="351" t="s">
        <v>3404</v>
      </c>
      <c r="C191" s="244" t="s">
        <v>3405</v>
      </c>
      <c r="D191" s="375"/>
      <c r="E191" s="278"/>
      <c r="F191" s="279"/>
      <c r="G191" s="245"/>
      <c r="H191" s="208"/>
      <c r="I191" s="208"/>
      <c r="J191" s="385"/>
      <c r="K191" s="343"/>
      <c r="L191" s="301"/>
      <c r="M191" s="301"/>
      <c r="N191" s="301"/>
      <c r="O191" s="301"/>
      <c r="P191" s="301"/>
      <c r="Q191" s="392"/>
      <c r="R191" s="392"/>
      <c r="S191" s="208"/>
      <c r="T191" s="385"/>
      <c r="U191" s="245"/>
      <c r="V191" s="344"/>
      <c r="W191" s="344"/>
      <c r="X191" s="344"/>
      <c r="Y191" s="344"/>
      <c r="Z191" s="344"/>
      <c r="AA191" s="344"/>
      <c r="AB191" s="344"/>
      <c r="AC191" s="344"/>
      <c r="AD191" s="344"/>
      <c r="AE191" s="344"/>
      <c r="AF191" s="345"/>
      <c r="AG191" s="375"/>
      <c r="AH191" s="214"/>
      <c r="AI191" s="609"/>
      <c r="AJ191" s="610"/>
      <c r="AK191" s="1536" t="s">
        <v>161</v>
      </c>
      <c r="AL191" s="364" t="s">
        <v>162</v>
      </c>
      <c r="AM191" s="362" t="s">
        <v>163</v>
      </c>
      <c r="AN191" s="356">
        <v>0.7</v>
      </c>
      <c r="AO191" s="1534"/>
      <c r="AP191" s="365"/>
      <c r="AQ191" s="366"/>
      <c r="AR191" s="358">
        <f>ROUND(ROUND(Q188*$AI$20,0)*AN191,0)-AP190</f>
        <v>209</v>
      </c>
      <c r="AS191" s="268"/>
    </row>
    <row r="192" spans="1:45" ht="14.25">
      <c r="A192" s="243">
        <v>71</v>
      </c>
      <c r="B192" s="351" t="s">
        <v>3406</v>
      </c>
      <c r="C192" s="244" t="s">
        <v>3407</v>
      </c>
      <c r="D192" s="375"/>
      <c r="E192" s="278"/>
      <c r="F192" s="279"/>
      <c r="G192" s="245"/>
      <c r="H192" s="208"/>
      <c r="I192" s="208"/>
      <c r="J192" s="385"/>
      <c r="K192" s="343"/>
      <c r="L192" s="301"/>
      <c r="M192" s="301"/>
      <c r="N192" s="301"/>
      <c r="O192" s="301"/>
      <c r="P192" s="301"/>
      <c r="Q192" s="392"/>
      <c r="R192" s="392"/>
      <c r="S192" s="208"/>
      <c r="T192" s="385"/>
      <c r="U192" s="281"/>
      <c r="V192" s="380"/>
      <c r="W192" s="380"/>
      <c r="X192" s="380"/>
      <c r="Y192" s="380"/>
      <c r="Z192" s="380"/>
      <c r="AA192" s="380"/>
      <c r="AB192" s="380"/>
      <c r="AC192" s="380"/>
      <c r="AD192" s="380"/>
      <c r="AE192" s="380"/>
      <c r="AF192" s="381"/>
      <c r="AG192" s="375"/>
      <c r="AH192" s="214"/>
      <c r="AI192" s="609"/>
      <c r="AJ192" s="610"/>
      <c r="AK192" s="1537"/>
      <c r="AL192" s="353" t="s">
        <v>165</v>
      </c>
      <c r="AM192" s="354" t="s">
        <v>163</v>
      </c>
      <c r="AN192" s="355">
        <v>0.5</v>
      </c>
      <c r="AO192" s="1535"/>
      <c r="AP192" s="367"/>
      <c r="AQ192" s="368"/>
      <c r="AR192" s="358">
        <f>ROUND(ROUND(Q188*$AI$20,0)*AN192,0)-AP190</f>
        <v>148</v>
      </c>
      <c r="AS192" s="268"/>
    </row>
    <row r="193" spans="1:45" ht="14.25">
      <c r="A193" s="229">
        <v>71</v>
      </c>
      <c r="B193" s="337">
        <v>8597</v>
      </c>
      <c r="C193" s="254" t="s">
        <v>3408</v>
      </c>
      <c r="D193" s="375"/>
      <c r="E193" s="278"/>
      <c r="F193" s="279"/>
      <c r="G193" s="245"/>
      <c r="H193" s="208"/>
      <c r="I193" s="208"/>
      <c r="J193" s="388"/>
      <c r="K193" s="343"/>
      <c r="L193" s="301"/>
      <c r="M193" s="301"/>
      <c r="N193" s="301"/>
      <c r="O193" s="301"/>
      <c r="P193" s="301"/>
      <c r="Q193" s="406"/>
      <c r="R193" s="406"/>
      <c r="S193" s="208"/>
      <c r="T193" s="385"/>
      <c r="U193" s="379" t="s">
        <v>172</v>
      </c>
      <c r="V193" s="344"/>
      <c r="W193" s="344"/>
      <c r="X193" s="344"/>
      <c r="Y193" s="344"/>
      <c r="Z193" s="344"/>
      <c r="AA193" s="344"/>
      <c r="AB193" s="344"/>
      <c r="AC193" s="344"/>
      <c r="AD193" s="344"/>
      <c r="AE193" s="344"/>
      <c r="AF193" s="345"/>
      <c r="AG193" s="379"/>
      <c r="AH193" s="344"/>
      <c r="AI193" s="344"/>
      <c r="AJ193" s="345"/>
      <c r="AK193" s="369"/>
      <c r="AL193" s="370"/>
      <c r="AM193" s="372"/>
      <c r="AN193" s="373"/>
      <c r="AO193" s="373"/>
      <c r="AP193" s="373"/>
      <c r="AQ193" s="374"/>
      <c r="AR193" s="342">
        <f>ROUND(ROUND(Q188*AD194,0)*$AI$20,0)</f>
        <v>294</v>
      </c>
      <c r="AS193" s="268"/>
    </row>
    <row r="194" spans="1:45" ht="14.25">
      <c r="A194" s="229">
        <v>71</v>
      </c>
      <c r="B194" s="337">
        <v>8598</v>
      </c>
      <c r="C194" s="254" t="s">
        <v>3409</v>
      </c>
      <c r="D194" s="375"/>
      <c r="E194" s="278"/>
      <c r="F194" s="279"/>
      <c r="G194" s="245"/>
      <c r="H194" s="208"/>
      <c r="I194" s="208"/>
      <c r="J194" s="388"/>
      <c r="K194" s="343"/>
      <c r="L194" s="301"/>
      <c r="M194" s="301"/>
      <c r="N194" s="301"/>
      <c r="O194" s="301"/>
      <c r="P194" s="301"/>
      <c r="Q194" s="406"/>
      <c r="R194" s="406"/>
      <c r="S194" s="208"/>
      <c r="T194" s="385"/>
      <c r="U194" s="379" t="s">
        <v>174</v>
      </c>
      <c r="V194" s="344"/>
      <c r="W194" s="344"/>
      <c r="X194" s="344"/>
      <c r="Y194" s="344"/>
      <c r="Z194" s="344"/>
      <c r="AA194" s="344"/>
      <c r="AB194" s="344"/>
      <c r="AC194" s="214" t="s">
        <v>163</v>
      </c>
      <c r="AD194" s="1541">
        <v>0.96499999999999997</v>
      </c>
      <c r="AE194" s="1541"/>
      <c r="AF194" s="345"/>
      <c r="AG194" s="379"/>
      <c r="AH194" s="344"/>
      <c r="AI194" s="344"/>
      <c r="AJ194" s="345"/>
      <c r="AK194" s="1604" t="s">
        <v>161</v>
      </c>
      <c r="AL194" s="346" t="s">
        <v>162</v>
      </c>
      <c r="AM194" s="347" t="s">
        <v>163</v>
      </c>
      <c r="AN194" s="348">
        <v>0.7</v>
      </c>
      <c r="AO194" s="348"/>
      <c r="AP194" s="348"/>
      <c r="AQ194" s="349"/>
      <c r="AR194" s="350">
        <f>ROUND(ROUND(ROUND(Q188*AD194:AD194,0)*$AI$20,0)*AN194,0)</f>
        <v>206</v>
      </c>
      <c r="AS194" s="268"/>
    </row>
    <row r="195" spans="1:45" ht="14.25">
      <c r="A195" s="243">
        <v>71</v>
      </c>
      <c r="B195" s="351" t="s">
        <v>3410</v>
      </c>
      <c r="C195" s="244" t="s">
        <v>3411</v>
      </c>
      <c r="D195" s="375"/>
      <c r="E195" s="278"/>
      <c r="F195" s="279"/>
      <c r="G195" s="245"/>
      <c r="H195" s="208"/>
      <c r="I195" s="208"/>
      <c r="J195" s="385"/>
      <c r="K195" s="343"/>
      <c r="L195" s="301"/>
      <c r="M195" s="301"/>
      <c r="N195" s="301"/>
      <c r="O195" s="301"/>
      <c r="P195" s="301"/>
      <c r="Q195" s="392"/>
      <c r="R195" s="392"/>
      <c r="S195" s="208"/>
      <c r="T195" s="385"/>
      <c r="U195" s="245"/>
      <c r="V195" s="344"/>
      <c r="W195" s="344"/>
      <c r="X195" s="344"/>
      <c r="Y195" s="344"/>
      <c r="Z195" s="344"/>
      <c r="AA195" s="344"/>
      <c r="AB195" s="344"/>
      <c r="AC195" s="344"/>
      <c r="AD195" s="344"/>
      <c r="AE195" s="344"/>
      <c r="AF195" s="345"/>
      <c r="AG195" s="375"/>
      <c r="AH195" s="214"/>
      <c r="AI195" s="609"/>
      <c r="AJ195" s="610"/>
      <c r="AK195" s="1605"/>
      <c r="AL195" s="353" t="s">
        <v>165</v>
      </c>
      <c r="AM195" s="354" t="s">
        <v>163</v>
      </c>
      <c r="AN195" s="355">
        <v>0.5</v>
      </c>
      <c r="AO195" s="356"/>
      <c r="AP195" s="356"/>
      <c r="AQ195" s="395"/>
      <c r="AR195" s="358">
        <f>ROUND(ROUND(ROUND(Q188*AD194,0)*$AI$20,0)*AN195,0)</f>
        <v>147</v>
      </c>
      <c r="AS195" s="268"/>
    </row>
    <row r="196" spans="1:45" ht="14.25">
      <c r="A196" s="243">
        <v>71</v>
      </c>
      <c r="B196" s="351" t="s">
        <v>3412</v>
      </c>
      <c r="C196" s="244" t="s">
        <v>3413</v>
      </c>
      <c r="D196" s="375"/>
      <c r="E196" s="278"/>
      <c r="F196" s="279"/>
      <c r="G196" s="245"/>
      <c r="H196" s="208"/>
      <c r="I196" s="208"/>
      <c r="J196" s="385"/>
      <c r="K196" s="343"/>
      <c r="L196" s="301"/>
      <c r="M196" s="301"/>
      <c r="N196" s="301"/>
      <c r="O196" s="301"/>
      <c r="P196" s="301"/>
      <c r="Q196" s="392"/>
      <c r="R196" s="392"/>
      <c r="S196" s="208"/>
      <c r="T196" s="385"/>
      <c r="U196" s="245"/>
      <c r="V196" s="344"/>
      <c r="W196" s="344"/>
      <c r="X196" s="344"/>
      <c r="Y196" s="344"/>
      <c r="Z196" s="344"/>
      <c r="AA196" s="344"/>
      <c r="AB196" s="344"/>
      <c r="AC196" s="344"/>
      <c r="AD196" s="344"/>
      <c r="AE196" s="344"/>
      <c r="AF196" s="345"/>
      <c r="AG196" s="375"/>
      <c r="AH196" s="214"/>
      <c r="AI196" s="609"/>
      <c r="AJ196" s="610"/>
      <c r="AK196" s="364"/>
      <c r="AL196" s="396"/>
      <c r="AM196" s="362"/>
      <c r="AN196" s="356"/>
      <c r="AO196" s="1533" t="s">
        <v>167</v>
      </c>
      <c r="AP196" s="362">
        <v>5</v>
      </c>
      <c r="AQ196" s="363" t="s">
        <v>168</v>
      </c>
      <c r="AR196" s="358">
        <f>ROUND(ROUND(Q188*AD194,0)*$AI$20,0)-AP196</f>
        <v>289</v>
      </c>
      <c r="AS196" s="268"/>
    </row>
    <row r="197" spans="1:45" ht="14.25">
      <c r="A197" s="243">
        <v>71</v>
      </c>
      <c r="B197" s="351" t="s">
        <v>3414</v>
      </c>
      <c r="C197" s="244" t="s">
        <v>3415</v>
      </c>
      <c r="D197" s="375"/>
      <c r="E197" s="278"/>
      <c r="F197" s="279"/>
      <c r="G197" s="245"/>
      <c r="H197" s="208"/>
      <c r="I197" s="208"/>
      <c r="J197" s="385"/>
      <c r="K197" s="343"/>
      <c r="L197" s="301"/>
      <c r="M197" s="301"/>
      <c r="N197" s="301"/>
      <c r="O197" s="301"/>
      <c r="P197" s="301"/>
      <c r="Q197" s="392"/>
      <c r="R197" s="392"/>
      <c r="S197" s="208"/>
      <c r="T197" s="385"/>
      <c r="U197" s="245"/>
      <c r="V197" s="344"/>
      <c r="W197" s="344"/>
      <c r="X197" s="344"/>
      <c r="Y197" s="344"/>
      <c r="Z197" s="344"/>
      <c r="AA197" s="344"/>
      <c r="AB197" s="344"/>
      <c r="AC197" s="344"/>
      <c r="AD197" s="344"/>
      <c r="AE197" s="344"/>
      <c r="AF197" s="345"/>
      <c r="AG197" s="375"/>
      <c r="AH197" s="214"/>
      <c r="AI197" s="609"/>
      <c r="AJ197" s="610"/>
      <c r="AK197" s="1606" t="s">
        <v>161</v>
      </c>
      <c r="AL197" s="364" t="s">
        <v>162</v>
      </c>
      <c r="AM197" s="362" t="s">
        <v>163</v>
      </c>
      <c r="AN197" s="356">
        <v>0.7</v>
      </c>
      <c r="AO197" s="1534"/>
      <c r="AP197" s="365"/>
      <c r="AQ197" s="366"/>
      <c r="AR197" s="358">
        <f>ROUND(ROUND(ROUND(Q188*AD194,0)*$AI$20,0)*AN197,0)-AP196</f>
        <v>201</v>
      </c>
      <c r="AS197" s="268"/>
    </row>
    <row r="198" spans="1:45" ht="14.25">
      <c r="A198" s="243">
        <v>71</v>
      </c>
      <c r="B198" s="351" t="s">
        <v>3416</v>
      </c>
      <c r="C198" s="244" t="s">
        <v>3417</v>
      </c>
      <c r="D198" s="394"/>
      <c r="E198" s="282"/>
      <c r="F198" s="283"/>
      <c r="G198" s="281"/>
      <c r="H198" s="216"/>
      <c r="I198" s="216"/>
      <c r="J198" s="226"/>
      <c r="K198" s="308"/>
      <c r="L198" s="304"/>
      <c r="M198" s="304"/>
      <c r="N198" s="304"/>
      <c r="O198" s="304"/>
      <c r="P198" s="304"/>
      <c r="Q198" s="407"/>
      <c r="R198" s="407"/>
      <c r="S198" s="216"/>
      <c r="T198" s="226"/>
      <c r="U198" s="281"/>
      <c r="V198" s="380"/>
      <c r="W198" s="380"/>
      <c r="X198" s="380"/>
      <c r="Y198" s="380"/>
      <c r="Z198" s="380"/>
      <c r="AA198" s="380"/>
      <c r="AB198" s="380"/>
      <c r="AC198" s="380"/>
      <c r="AD198" s="380"/>
      <c r="AE198" s="380"/>
      <c r="AF198" s="381"/>
      <c r="AG198" s="394"/>
      <c r="AH198" s="400"/>
      <c r="AI198" s="615"/>
      <c r="AJ198" s="616"/>
      <c r="AK198" s="1607"/>
      <c r="AL198" s="353" t="s">
        <v>165</v>
      </c>
      <c r="AM198" s="354" t="s">
        <v>163</v>
      </c>
      <c r="AN198" s="355">
        <v>0.5</v>
      </c>
      <c r="AO198" s="1535"/>
      <c r="AP198" s="367"/>
      <c r="AQ198" s="368"/>
      <c r="AR198" s="391">
        <f>ROUND(ROUND(ROUND(Q188*AD194,0)*$AI$20,0)*AN198,0)-AP196</f>
        <v>142</v>
      </c>
      <c r="AS198" s="330"/>
    </row>
  </sheetData>
  <mergeCells count="139">
    <mergeCell ref="AK17:AK18"/>
    <mergeCell ref="Q20:R20"/>
    <mergeCell ref="AI20:AJ20"/>
    <mergeCell ref="AK20:AK21"/>
    <mergeCell ref="AO22:AO24"/>
    <mergeCell ref="AK23:AK24"/>
    <mergeCell ref="D7:F13"/>
    <mergeCell ref="G7:J13"/>
    <mergeCell ref="Q8:R8"/>
    <mergeCell ref="AG8:AJ19"/>
    <mergeCell ref="AK8:AK9"/>
    <mergeCell ref="AO10:AO12"/>
    <mergeCell ref="AK11:AK12"/>
    <mergeCell ref="AD14:AE14"/>
    <mergeCell ref="AK14:AK15"/>
    <mergeCell ref="AO16:AO18"/>
    <mergeCell ref="Q44:R44"/>
    <mergeCell ref="AK44:AK45"/>
    <mergeCell ref="AD26:AE26"/>
    <mergeCell ref="AK26:AK27"/>
    <mergeCell ref="AO28:AO30"/>
    <mergeCell ref="AK29:AK30"/>
    <mergeCell ref="G31:J37"/>
    <mergeCell ref="Q32:R32"/>
    <mergeCell ref="AK32:AK33"/>
    <mergeCell ref="AO34:AO36"/>
    <mergeCell ref="AK35:AK36"/>
    <mergeCell ref="AO46:AO48"/>
    <mergeCell ref="AK47:AK48"/>
    <mergeCell ref="AD50:AE50"/>
    <mergeCell ref="AK50:AK51"/>
    <mergeCell ref="AO52:AO54"/>
    <mergeCell ref="AK53:AK54"/>
    <mergeCell ref="AD38:AE38"/>
    <mergeCell ref="AK38:AK39"/>
    <mergeCell ref="AO40:AO42"/>
    <mergeCell ref="AK41:AK42"/>
    <mergeCell ref="AO64:AO66"/>
    <mergeCell ref="AK65:AK66"/>
    <mergeCell ref="Q68:R68"/>
    <mergeCell ref="AK68:AK69"/>
    <mergeCell ref="AO70:AO72"/>
    <mergeCell ref="AK71:AK72"/>
    <mergeCell ref="G55:J61"/>
    <mergeCell ref="Q56:R56"/>
    <mergeCell ref="AK56:AK57"/>
    <mergeCell ref="AO58:AO60"/>
    <mergeCell ref="AK59:AK60"/>
    <mergeCell ref="AD62:AE62"/>
    <mergeCell ref="AK62:AK63"/>
    <mergeCell ref="Q92:R92"/>
    <mergeCell ref="AK92:AK93"/>
    <mergeCell ref="AD74:AE74"/>
    <mergeCell ref="AK74:AK75"/>
    <mergeCell ref="AO76:AO78"/>
    <mergeCell ref="AK77:AK78"/>
    <mergeCell ref="G79:J85"/>
    <mergeCell ref="Q80:R80"/>
    <mergeCell ref="AK80:AK81"/>
    <mergeCell ref="AO82:AO84"/>
    <mergeCell ref="AK83:AK84"/>
    <mergeCell ref="AO94:AO96"/>
    <mergeCell ref="AK95:AK96"/>
    <mergeCell ref="AD98:AE98"/>
    <mergeCell ref="AK98:AK99"/>
    <mergeCell ref="AO100:AO102"/>
    <mergeCell ref="AK101:AK102"/>
    <mergeCell ref="AD86:AE86"/>
    <mergeCell ref="AK86:AK87"/>
    <mergeCell ref="AO88:AO90"/>
    <mergeCell ref="AK89:AK90"/>
    <mergeCell ref="AO112:AO114"/>
    <mergeCell ref="AK113:AK114"/>
    <mergeCell ref="Q116:R116"/>
    <mergeCell ref="AK116:AK117"/>
    <mergeCell ref="AO118:AO120"/>
    <mergeCell ref="AK119:AK120"/>
    <mergeCell ref="G103:J109"/>
    <mergeCell ref="Q104:R104"/>
    <mergeCell ref="AK104:AK105"/>
    <mergeCell ref="AO106:AO108"/>
    <mergeCell ref="AK107:AK108"/>
    <mergeCell ref="AD110:AE110"/>
    <mergeCell ref="AK110:AK111"/>
    <mergeCell ref="Q140:R140"/>
    <mergeCell ref="AK140:AK141"/>
    <mergeCell ref="AD122:AE122"/>
    <mergeCell ref="AK122:AK123"/>
    <mergeCell ref="AO124:AO126"/>
    <mergeCell ref="AK125:AK126"/>
    <mergeCell ref="G127:J133"/>
    <mergeCell ref="Q128:R128"/>
    <mergeCell ref="AK128:AK129"/>
    <mergeCell ref="AO130:AO132"/>
    <mergeCell ref="AK131:AK132"/>
    <mergeCell ref="AO142:AO144"/>
    <mergeCell ref="AK143:AK144"/>
    <mergeCell ref="AD146:AE146"/>
    <mergeCell ref="AK146:AK147"/>
    <mergeCell ref="AO148:AO150"/>
    <mergeCell ref="AK149:AK150"/>
    <mergeCell ref="AD134:AE134"/>
    <mergeCell ref="AK134:AK135"/>
    <mergeCell ref="AO136:AO138"/>
    <mergeCell ref="AK137:AK138"/>
    <mergeCell ref="AO160:AO162"/>
    <mergeCell ref="AK161:AK162"/>
    <mergeCell ref="Q164:R164"/>
    <mergeCell ref="AK164:AK165"/>
    <mergeCell ref="AO166:AO168"/>
    <mergeCell ref="AK167:AK168"/>
    <mergeCell ref="G151:J157"/>
    <mergeCell ref="Q152:R152"/>
    <mergeCell ref="AK152:AK153"/>
    <mergeCell ref="AO154:AO156"/>
    <mergeCell ref="AK155:AK156"/>
    <mergeCell ref="AD158:AE158"/>
    <mergeCell ref="AK158:AK159"/>
    <mergeCell ref="Q188:R188"/>
    <mergeCell ref="AK188:AK189"/>
    <mergeCell ref="AD170:AE170"/>
    <mergeCell ref="AK170:AK171"/>
    <mergeCell ref="AO172:AO174"/>
    <mergeCell ref="AK173:AK174"/>
    <mergeCell ref="G175:J181"/>
    <mergeCell ref="Q176:R176"/>
    <mergeCell ref="AK176:AK177"/>
    <mergeCell ref="AO178:AO180"/>
    <mergeCell ref="AK179:AK180"/>
    <mergeCell ref="AO190:AO192"/>
    <mergeCell ref="AK191:AK192"/>
    <mergeCell ref="AD194:AE194"/>
    <mergeCell ref="AK194:AK195"/>
    <mergeCell ref="AO196:AO198"/>
    <mergeCell ref="AK197:AK198"/>
    <mergeCell ref="AD182:AE182"/>
    <mergeCell ref="AK182:AK183"/>
    <mergeCell ref="AO184:AO186"/>
    <mergeCell ref="AK185:AK186"/>
  </mergeCells>
  <phoneticPr fontId="1"/>
  <printOptions horizontalCentered="1"/>
  <pageMargins left="0.59055118110236227" right="0.59055118110236227" top="0.62992125984251968" bottom="0.39370078740157483" header="0.51181102362204722" footer="0.31496062992125984"/>
  <pageSetup paperSize="9" scale="46" orientation="portrait" r:id="rId1"/>
  <headerFooter>
    <oddHeader>&amp;R&amp;9福祉型障害児入所施設</oddHeader>
    <oddFooter>&amp;C&amp;14&amp;P</oddFooter>
  </headerFooter>
  <rowBreaks count="1" manualBreakCount="1">
    <brk id="90" max="44"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sheetPr>
  <dimension ref="A1:AT306"/>
  <sheetViews>
    <sheetView view="pageBreakPreview" zoomScaleNormal="100" zoomScaleSheetLayoutView="100" workbookViewId="0"/>
  </sheetViews>
  <sheetFormatPr defaultColWidth="9" defaultRowHeight="13.5"/>
  <cols>
    <col min="1" max="1" width="4.625" style="300" customWidth="1"/>
    <col min="2" max="2" width="6.625" style="300" customWidth="1"/>
    <col min="3" max="3" width="30.625" style="207" customWidth="1"/>
    <col min="4" max="7" width="2.375" style="300" customWidth="1"/>
    <col min="8" max="16" width="2.375" style="207" customWidth="1"/>
    <col min="17" max="17" width="2.625" style="207" customWidth="1"/>
    <col min="18" max="18" width="3.5" style="207" customWidth="1"/>
    <col min="19" max="22" width="2.375" style="300" customWidth="1"/>
    <col min="23" max="30" width="2.375" style="331" customWidth="1"/>
    <col min="31" max="31" width="2.625" style="331" customWidth="1"/>
    <col min="32" max="36" width="2.375" style="331" customWidth="1"/>
    <col min="37" max="37" width="14.625" style="331" customWidth="1"/>
    <col min="38" max="38" width="25.375" style="331" bestFit="1" customWidth="1"/>
    <col min="39" max="39" width="2.625" style="331" customWidth="1"/>
    <col min="40" max="40" width="4.125" style="300" bestFit="1" customWidth="1"/>
    <col min="41" max="41" width="8.625" style="300" customWidth="1"/>
    <col min="42" max="42" width="2.25" style="300" bestFit="1" customWidth="1"/>
    <col min="43" max="43" width="4.75" style="300" bestFit="1" customWidth="1"/>
    <col min="44" max="44" width="7.625" style="300" customWidth="1"/>
    <col min="45" max="45" width="8.625" style="300" customWidth="1"/>
    <col min="46" max="46" width="2.75" style="300" customWidth="1"/>
    <col min="47" max="16384" width="9" style="300"/>
  </cols>
  <sheetData>
    <row r="1" spans="1:46" ht="17.25">
      <c r="A1" s="205"/>
    </row>
    <row r="2" spans="1:46" ht="17.25">
      <c r="A2" s="205"/>
    </row>
    <row r="3" spans="1:46" ht="17.25">
      <c r="A3" s="205"/>
    </row>
    <row r="4" spans="1:46" ht="17.25">
      <c r="A4" s="205"/>
      <c r="B4" s="332"/>
    </row>
    <row r="5" spans="1:46">
      <c r="A5" s="220" t="s">
        <v>92</v>
      </c>
      <c r="B5" s="307"/>
      <c r="C5" s="222" t="s">
        <v>2</v>
      </c>
      <c r="D5" s="333"/>
      <c r="E5" s="334"/>
      <c r="F5" s="334"/>
      <c r="G5" s="334"/>
      <c r="H5" s="232"/>
      <c r="I5" s="232"/>
      <c r="J5" s="232"/>
      <c r="K5" s="232"/>
      <c r="L5" s="232"/>
      <c r="M5" s="232"/>
      <c r="N5" s="232"/>
      <c r="O5" s="232"/>
      <c r="P5" s="232"/>
      <c r="Q5" s="232"/>
      <c r="R5" s="232"/>
      <c r="S5" s="334"/>
      <c r="T5" s="334"/>
      <c r="U5" s="334"/>
      <c r="V5" s="335"/>
      <c r="W5" s="334"/>
      <c r="X5" s="334"/>
      <c r="Y5" s="334"/>
      <c r="Z5" s="334"/>
      <c r="AA5" s="334"/>
      <c r="AB5" s="334"/>
      <c r="AC5" s="334"/>
      <c r="AD5" s="334" t="s">
        <v>112</v>
      </c>
      <c r="AE5" s="336"/>
      <c r="AF5" s="336"/>
      <c r="AG5" s="336"/>
      <c r="AH5" s="336"/>
      <c r="AI5" s="336"/>
      <c r="AJ5" s="336"/>
      <c r="AK5" s="336"/>
      <c r="AL5" s="336"/>
      <c r="AM5" s="336"/>
      <c r="AN5" s="334"/>
      <c r="AO5" s="334"/>
      <c r="AP5" s="334"/>
      <c r="AQ5" s="334"/>
      <c r="AR5" s="223" t="s">
        <v>4</v>
      </c>
      <c r="AS5" s="223" t="s">
        <v>5</v>
      </c>
      <c r="AT5" s="301"/>
    </row>
    <row r="6" spans="1:46">
      <c r="A6" s="224" t="s">
        <v>6</v>
      </c>
      <c r="B6" s="225" t="s">
        <v>7</v>
      </c>
      <c r="C6" s="226"/>
      <c r="D6" s="308"/>
      <c r="E6" s="304"/>
      <c r="F6" s="304"/>
      <c r="G6" s="304"/>
      <c r="H6" s="216"/>
      <c r="I6" s="216"/>
      <c r="J6" s="216"/>
      <c r="K6" s="216"/>
      <c r="L6" s="216"/>
      <c r="M6" s="216"/>
      <c r="N6" s="216"/>
      <c r="O6" s="216"/>
      <c r="P6" s="216"/>
      <c r="Q6" s="216"/>
      <c r="R6" s="216"/>
      <c r="S6" s="304"/>
      <c r="T6" s="304"/>
      <c r="U6" s="304"/>
      <c r="V6" s="304"/>
      <c r="W6" s="305"/>
      <c r="X6" s="305"/>
      <c r="Y6" s="305"/>
      <c r="Z6" s="305"/>
      <c r="AA6" s="305"/>
      <c r="AB6" s="305"/>
      <c r="AC6" s="305"/>
      <c r="AD6" s="305"/>
      <c r="AE6" s="305"/>
      <c r="AF6" s="305"/>
      <c r="AG6" s="305"/>
      <c r="AH6" s="305"/>
      <c r="AI6" s="305"/>
      <c r="AJ6" s="305"/>
      <c r="AK6" s="305"/>
      <c r="AL6" s="305"/>
      <c r="AM6" s="305"/>
      <c r="AN6" s="304"/>
      <c r="AO6" s="304"/>
      <c r="AP6" s="304"/>
      <c r="AQ6" s="304"/>
      <c r="AR6" s="228" t="s">
        <v>8</v>
      </c>
      <c r="AS6" s="228" t="s">
        <v>9</v>
      </c>
      <c r="AT6" s="301"/>
    </row>
    <row r="7" spans="1:46" ht="14.25">
      <c r="A7" s="229">
        <v>71</v>
      </c>
      <c r="B7" s="408">
        <v>8601</v>
      </c>
      <c r="C7" s="254" t="s">
        <v>3418</v>
      </c>
      <c r="D7" s="1542" t="s">
        <v>1012</v>
      </c>
      <c r="E7" s="1543"/>
      <c r="F7" s="1544"/>
      <c r="G7" s="231" t="s">
        <v>574</v>
      </c>
      <c r="H7" s="232"/>
      <c r="I7" s="232"/>
      <c r="J7" s="314"/>
      <c r="K7" s="232" t="s">
        <v>181</v>
      </c>
      <c r="L7" s="232"/>
      <c r="M7" s="232"/>
      <c r="N7" s="232"/>
      <c r="O7" s="232"/>
      <c r="P7" s="232"/>
      <c r="Q7" s="232"/>
      <c r="R7" s="232"/>
      <c r="S7" s="232"/>
      <c r="T7" s="314"/>
      <c r="U7" s="231"/>
      <c r="V7" s="338"/>
      <c r="W7" s="338"/>
      <c r="X7" s="338"/>
      <c r="Y7" s="338"/>
      <c r="Z7" s="338"/>
      <c r="AA7" s="338"/>
      <c r="AB7" s="338"/>
      <c r="AC7" s="338"/>
      <c r="AD7" s="338"/>
      <c r="AE7" s="338"/>
      <c r="AF7" s="339"/>
      <c r="AG7" s="611"/>
      <c r="AH7" s="392"/>
      <c r="AI7" s="392"/>
      <c r="AJ7" s="393"/>
      <c r="AK7" s="340"/>
      <c r="AL7" s="338"/>
      <c r="AM7" s="334"/>
      <c r="AN7" s="334"/>
      <c r="AO7" s="334"/>
      <c r="AP7" s="334"/>
      <c r="AQ7" s="341"/>
      <c r="AR7" s="342">
        <f>ROUND(Q8*$AI$20,0)</f>
        <v>733</v>
      </c>
      <c r="AS7" s="268" t="s">
        <v>159</v>
      </c>
    </row>
    <row r="8" spans="1:46" ht="14.25">
      <c r="A8" s="229">
        <v>71</v>
      </c>
      <c r="B8" s="408">
        <v>8602</v>
      </c>
      <c r="C8" s="254" t="s">
        <v>3419</v>
      </c>
      <c r="D8" s="1545"/>
      <c r="E8" s="1546"/>
      <c r="F8" s="1547"/>
      <c r="G8" s="245"/>
      <c r="H8" s="208"/>
      <c r="I8" s="208"/>
      <c r="J8" s="385"/>
      <c r="K8" s="245" t="s">
        <v>183</v>
      </c>
      <c r="L8" s="208"/>
      <c r="M8" s="208"/>
      <c r="N8" s="208"/>
      <c r="O8" s="208"/>
      <c r="P8" s="208"/>
      <c r="Q8" s="1538">
        <f>'26障害児入所施設(基本４)'!$Q$8</f>
        <v>1047</v>
      </c>
      <c r="R8" s="1538"/>
      <c r="S8" s="208" t="s">
        <v>18</v>
      </c>
      <c r="T8" s="385"/>
      <c r="U8" s="245"/>
      <c r="V8" s="344"/>
      <c r="W8" s="344"/>
      <c r="X8" s="344"/>
      <c r="Y8" s="344"/>
      <c r="Z8" s="344"/>
      <c r="AA8" s="344"/>
      <c r="AB8" s="344"/>
      <c r="AC8" s="344"/>
      <c r="AD8" s="344"/>
      <c r="AE8" s="344"/>
      <c r="AF8" s="345"/>
      <c r="AG8" s="1545" t="s">
        <v>2098</v>
      </c>
      <c r="AH8" s="1546"/>
      <c r="AI8" s="1546"/>
      <c r="AJ8" s="1547"/>
      <c r="AK8" s="1539" t="s">
        <v>161</v>
      </c>
      <c r="AL8" s="346" t="s">
        <v>162</v>
      </c>
      <c r="AM8" s="347" t="s">
        <v>163</v>
      </c>
      <c r="AN8" s="348">
        <v>0.7</v>
      </c>
      <c r="AO8" s="348"/>
      <c r="AP8" s="348"/>
      <c r="AQ8" s="349"/>
      <c r="AR8" s="350">
        <f>ROUND(ROUND(Q8*$AI$20,0)*AN8,0)</f>
        <v>513</v>
      </c>
      <c r="AS8" s="268"/>
    </row>
    <row r="9" spans="1:46" ht="14.25">
      <c r="A9" s="243">
        <v>71</v>
      </c>
      <c r="B9" s="411" t="s">
        <v>3420</v>
      </c>
      <c r="C9" s="244" t="s">
        <v>3421</v>
      </c>
      <c r="D9" s="1545"/>
      <c r="E9" s="1546"/>
      <c r="F9" s="1547"/>
      <c r="G9" s="245"/>
      <c r="H9" s="208"/>
      <c r="I9" s="208"/>
      <c r="J9" s="385"/>
      <c r="K9" s="245"/>
      <c r="L9" s="208"/>
      <c r="M9" s="208"/>
      <c r="N9" s="208"/>
      <c r="O9" s="208"/>
      <c r="P9" s="208"/>
      <c r="Q9" s="352"/>
      <c r="R9" s="352"/>
      <c r="S9" s="208"/>
      <c r="T9" s="385"/>
      <c r="U9" s="245"/>
      <c r="V9" s="344"/>
      <c r="W9" s="344"/>
      <c r="X9" s="344"/>
      <c r="Y9" s="344"/>
      <c r="Z9" s="344"/>
      <c r="AA9" s="344"/>
      <c r="AB9" s="344"/>
      <c r="AC9" s="344"/>
      <c r="AD9" s="344"/>
      <c r="AE9" s="344"/>
      <c r="AF9" s="345"/>
      <c r="AG9" s="1545"/>
      <c r="AH9" s="1546"/>
      <c r="AI9" s="1546"/>
      <c r="AJ9" s="1547"/>
      <c r="AK9" s="1540"/>
      <c r="AL9" s="353" t="s">
        <v>165</v>
      </c>
      <c r="AM9" s="354" t="s">
        <v>163</v>
      </c>
      <c r="AN9" s="355">
        <v>0.5</v>
      </c>
      <c r="AO9" s="356"/>
      <c r="AP9" s="356"/>
      <c r="AQ9" s="395"/>
      <c r="AR9" s="358">
        <f>ROUND(ROUND(Q8*$AI$20,0)*AN9,0)</f>
        <v>367</v>
      </c>
      <c r="AS9" s="268"/>
    </row>
    <row r="10" spans="1:46" ht="14.25">
      <c r="A10" s="243">
        <v>71</v>
      </c>
      <c r="B10" s="411" t="s">
        <v>3422</v>
      </c>
      <c r="C10" s="244" t="s">
        <v>3423</v>
      </c>
      <c r="D10" s="1545"/>
      <c r="E10" s="1546"/>
      <c r="F10" s="1547"/>
      <c r="G10" s="245"/>
      <c r="H10" s="208"/>
      <c r="I10" s="208"/>
      <c r="J10" s="385"/>
      <c r="K10" s="245"/>
      <c r="L10" s="208"/>
      <c r="M10" s="208"/>
      <c r="N10" s="208"/>
      <c r="O10" s="208"/>
      <c r="P10" s="208"/>
      <c r="Q10" s="352"/>
      <c r="R10" s="352"/>
      <c r="S10" s="208"/>
      <c r="T10" s="385"/>
      <c r="U10" s="245"/>
      <c r="V10" s="344"/>
      <c r="W10" s="344"/>
      <c r="X10" s="344"/>
      <c r="Y10" s="344"/>
      <c r="Z10" s="344"/>
      <c r="AA10" s="344"/>
      <c r="AB10" s="344"/>
      <c r="AC10" s="344"/>
      <c r="AD10" s="344"/>
      <c r="AE10" s="344"/>
      <c r="AF10" s="345"/>
      <c r="AG10" s="1545"/>
      <c r="AH10" s="1546"/>
      <c r="AI10" s="1546"/>
      <c r="AJ10" s="1547"/>
      <c r="AK10" s="364"/>
      <c r="AL10" s="396"/>
      <c r="AM10" s="362"/>
      <c r="AN10" s="356"/>
      <c r="AO10" s="1533" t="s">
        <v>167</v>
      </c>
      <c r="AP10" s="362">
        <v>5</v>
      </c>
      <c r="AQ10" s="363" t="s">
        <v>168</v>
      </c>
      <c r="AR10" s="358">
        <f>ROUND(Q8*$AI$20,0)-AP10</f>
        <v>728</v>
      </c>
      <c r="AS10" s="268"/>
    </row>
    <row r="11" spans="1:46" ht="14.25">
      <c r="A11" s="243">
        <v>71</v>
      </c>
      <c r="B11" s="411" t="s">
        <v>3424</v>
      </c>
      <c r="C11" s="244" t="s">
        <v>3425</v>
      </c>
      <c r="D11" s="1545"/>
      <c r="E11" s="1546"/>
      <c r="F11" s="1547"/>
      <c r="G11" s="245"/>
      <c r="H11" s="208"/>
      <c r="I11" s="208"/>
      <c r="J11" s="385"/>
      <c r="K11" s="245"/>
      <c r="L11" s="208"/>
      <c r="M11" s="208"/>
      <c r="N11" s="208"/>
      <c r="O11" s="208"/>
      <c r="P11" s="208"/>
      <c r="Q11" s="352"/>
      <c r="R11" s="352"/>
      <c r="S11" s="208"/>
      <c r="T11" s="385"/>
      <c r="U11" s="245"/>
      <c r="V11" s="344"/>
      <c r="W11" s="344"/>
      <c r="X11" s="344"/>
      <c r="Y11" s="344"/>
      <c r="Z11" s="344"/>
      <c r="AA11" s="344"/>
      <c r="AB11" s="344"/>
      <c r="AC11" s="344"/>
      <c r="AD11" s="344"/>
      <c r="AE11" s="344"/>
      <c r="AF11" s="345"/>
      <c r="AG11" s="1545"/>
      <c r="AH11" s="1546"/>
      <c r="AI11" s="1546"/>
      <c r="AJ11" s="1547"/>
      <c r="AK11" s="1536" t="s">
        <v>161</v>
      </c>
      <c r="AL11" s="364" t="s">
        <v>162</v>
      </c>
      <c r="AM11" s="362" t="s">
        <v>163</v>
      </c>
      <c r="AN11" s="356">
        <v>0.7</v>
      </c>
      <c r="AO11" s="1534"/>
      <c r="AP11" s="365"/>
      <c r="AQ11" s="366"/>
      <c r="AR11" s="358">
        <f>ROUND(ROUND(Q8*$AI$20,0)*AN11,0)-AP10</f>
        <v>508</v>
      </c>
      <c r="AS11" s="268"/>
    </row>
    <row r="12" spans="1:46" ht="14.25">
      <c r="A12" s="243">
        <v>71</v>
      </c>
      <c r="B12" s="411" t="s">
        <v>3426</v>
      </c>
      <c r="C12" s="244" t="s">
        <v>3427</v>
      </c>
      <c r="D12" s="1545"/>
      <c r="E12" s="1546"/>
      <c r="F12" s="1547"/>
      <c r="G12" s="245"/>
      <c r="H12" s="208"/>
      <c r="I12" s="208"/>
      <c r="J12" s="385"/>
      <c r="K12" s="245"/>
      <c r="L12" s="208"/>
      <c r="M12" s="208"/>
      <c r="N12" s="208"/>
      <c r="O12" s="208"/>
      <c r="P12" s="208"/>
      <c r="Q12" s="352"/>
      <c r="R12" s="352"/>
      <c r="S12" s="208"/>
      <c r="T12" s="385"/>
      <c r="U12" s="245"/>
      <c r="V12" s="344"/>
      <c r="W12" s="344"/>
      <c r="X12" s="344"/>
      <c r="Y12" s="344"/>
      <c r="Z12" s="344"/>
      <c r="AA12" s="344"/>
      <c r="AB12" s="344"/>
      <c r="AC12" s="344"/>
      <c r="AD12" s="344"/>
      <c r="AE12" s="344"/>
      <c r="AF12" s="345"/>
      <c r="AG12" s="1545"/>
      <c r="AH12" s="1546"/>
      <c r="AI12" s="1546"/>
      <c r="AJ12" s="1547"/>
      <c r="AK12" s="1537"/>
      <c r="AL12" s="353" t="s">
        <v>165</v>
      </c>
      <c r="AM12" s="354" t="s">
        <v>163</v>
      </c>
      <c r="AN12" s="355">
        <v>0.5</v>
      </c>
      <c r="AO12" s="1535"/>
      <c r="AP12" s="367"/>
      <c r="AQ12" s="368"/>
      <c r="AR12" s="358">
        <f>ROUND(ROUND(Q8*$AI$20,0)*AN12,0)-AP10</f>
        <v>362</v>
      </c>
      <c r="AS12" s="268"/>
    </row>
    <row r="13" spans="1:46" ht="14.25" customHeight="1">
      <c r="A13" s="229">
        <v>71</v>
      </c>
      <c r="B13" s="408">
        <v>8603</v>
      </c>
      <c r="C13" s="254" t="s">
        <v>3428</v>
      </c>
      <c r="D13" s="1545"/>
      <c r="E13" s="1546"/>
      <c r="F13" s="1547"/>
      <c r="G13" s="245"/>
      <c r="H13" s="208"/>
      <c r="I13" s="208"/>
      <c r="J13" s="385"/>
      <c r="K13" s="245"/>
      <c r="L13" s="208"/>
      <c r="M13" s="208"/>
      <c r="N13" s="208"/>
      <c r="O13" s="208"/>
      <c r="P13" s="208"/>
      <c r="Q13" s="386"/>
      <c r="R13" s="386"/>
      <c r="S13" s="301"/>
      <c r="T13" s="385"/>
      <c r="U13" s="369" t="s">
        <v>172</v>
      </c>
      <c r="V13" s="370"/>
      <c r="W13" s="370"/>
      <c r="X13" s="370"/>
      <c r="Y13" s="370"/>
      <c r="Z13" s="370"/>
      <c r="AA13" s="370"/>
      <c r="AB13" s="370"/>
      <c r="AC13" s="370"/>
      <c r="AD13" s="370"/>
      <c r="AE13" s="370"/>
      <c r="AF13" s="371"/>
      <c r="AG13" s="1545"/>
      <c r="AH13" s="1546"/>
      <c r="AI13" s="1546"/>
      <c r="AJ13" s="1547"/>
      <c r="AK13" s="369"/>
      <c r="AL13" s="370"/>
      <c r="AM13" s="372"/>
      <c r="AN13" s="373"/>
      <c r="AO13" s="373"/>
      <c r="AP13" s="373"/>
      <c r="AQ13" s="374"/>
      <c r="AR13" s="342">
        <f>ROUND(ROUND(Q8*AD14,0)*$AI$20,0)</f>
        <v>707</v>
      </c>
      <c r="AS13" s="268"/>
    </row>
    <row r="14" spans="1:46" ht="14.25">
      <c r="A14" s="229">
        <v>71</v>
      </c>
      <c r="B14" s="408">
        <v>8604</v>
      </c>
      <c r="C14" s="254" t="s">
        <v>3429</v>
      </c>
      <c r="D14" s="375"/>
      <c r="E14" s="278"/>
      <c r="F14" s="279"/>
      <c r="G14" s="245"/>
      <c r="H14" s="208"/>
      <c r="I14" s="208"/>
      <c r="J14" s="385"/>
      <c r="K14" s="343"/>
      <c r="L14" s="301"/>
      <c r="M14" s="301"/>
      <c r="N14" s="301"/>
      <c r="O14" s="301"/>
      <c r="P14" s="208"/>
      <c r="Q14" s="386"/>
      <c r="R14" s="386"/>
      <c r="S14" s="301"/>
      <c r="T14" s="385"/>
      <c r="U14" s="379" t="s">
        <v>174</v>
      </c>
      <c r="V14" s="344"/>
      <c r="W14" s="344"/>
      <c r="X14" s="344"/>
      <c r="Y14" s="344"/>
      <c r="Z14" s="344"/>
      <c r="AA14" s="344"/>
      <c r="AB14" s="344"/>
      <c r="AC14" s="214" t="s">
        <v>163</v>
      </c>
      <c r="AD14" s="1541">
        <v>0.96499999999999997</v>
      </c>
      <c r="AE14" s="1541"/>
      <c r="AF14" s="345"/>
      <c r="AG14" s="1545"/>
      <c r="AH14" s="1546"/>
      <c r="AI14" s="1546"/>
      <c r="AJ14" s="1547"/>
      <c r="AK14" s="1539" t="s">
        <v>161</v>
      </c>
      <c r="AL14" s="346" t="s">
        <v>162</v>
      </c>
      <c r="AM14" s="347" t="s">
        <v>163</v>
      </c>
      <c r="AN14" s="348">
        <v>0.7</v>
      </c>
      <c r="AO14" s="348"/>
      <c r="AP14" s="348"/>
      <c r="AQ14" s="349"/>
      <c r="AR14" s="350">
        <f>ROUND(ROUND(ROUND(Q8*AD14:AD14,0)*$AI$20,0)*AN14,0)</f>
        <v>495</v>
      </c>
      <c r="AS14" s="268"/>
    </row>
    <row r="15" spans="1:46" ht="14.25">
      <c r="A15" s="243">
        <v>71</v>
      </c>
      <c r="B15" s="411" t="s">
        <v>3430</v>
      </c>
      <c r="C15" s="244" t="s">
        <v>3431</v>
      </c>
      <c r="D15" s="375"/>
      <c r="E15" s="278"/>
      <c r="F15" s="279"/>
      <c r="G15" s="245"/>
      <c r="H15" s="208"/>
      <c r="I15" s="208"/>
      <c r="J15" s="385"/>
      <c r="K15" s="245"/>
      <c r="L15" s="208"/>
      <c r="M15" s="208"/>
      <c r="N15" s="208"/>
      <c r="O15" s="208"/>
      <c r="P15" s="208"/>
      <c r="Q15" s="352"/>
      <c r="R15" s="352"/>
      <c r="S15" s="208"/>
      <c r="T15" s="385"/>
      <c r="U15" s="245"/>
      <c r="V15" s="344"/>
      <c r="W15" s="344"/>
      <c r="X15" s="344"/>
      <c r="Y15" s="344"/>
      <c r="Z15" s="344"/>
      <c r="AA15" s="344"/>
      <c r="AB15" s="344"/>
      <c r="AC15" s="344"/>
      <c r="AD15" s="344"/>
      <c r="AE15" s="344"/>
      <c r="AF15" s="345"/>
      <c r="AG15" s="1545"/>
      <c r="AH15" s="1546"/>
      <c r="AI15" s="1546"/>
      <c r="AJ15" s="1547"/>
      <c r="AK15" s="1540"/>
      <c r="AL15" s="353" t="s">
        <v>237</v>
      </c>
      <c r="AM15" s="354" t="s">
        <v>30</v>
      </c>
      <c r="AN15" s="355">
        <v>0.5</v>
      </c>
      <c r="AO15" s="356"/>
      <c r="AP15" s="356"/>
      <c r="AQ15" s="395"/>
      <c r="AR15" s="358">
        <f>ROUND(ROUND(ROUND(Q8*AD14,0)*$AI$20,0)*AN15,0)</f>
        <v>354</v>
      </c>
      <c r="AS15" s="268"/>
    </row>
    <row r="16" spans="1:46" ht="14.25">
      <c r="A16" s="243">
        <v>71</v>
      </c>
      <c r="B16" s="411" t="s">
        <v>3432</v>
      </c>
      <c r="C16" s="244" t="s">
        <v>3433</v>
      </c>
      <c r="D16" s="375"/>
      <c r="E16" s="278"/>
      <c r="F16" s="279"/>
      <c r="G16" s="245"/>
      <c r="H16" s="208"/>
      <c r="I16" s="208"/>
      <c r="J16" s="385"/>
      <c r="K16" s="245"/>
      <c r="L16" s="208"/>
      <c r="M16" s="208"/>
      <c r="N16" s="208"/>
      <c r="O16" s="208"/>
      <c r="P16" s="208"/>
      <c r="Q16" s="352"/>
      <c r="R16" s="352"/>
      <c r="S16" s="208"/>
      <c r="T16" s="385"/>
      <c r="U16" s="245"/>
      <c r="V16" s="344"/>
      <c r="W16" s="344"/>
      <c r="X16" s="344"/>
      <c r="Y16" s="344"/>
      <c r="Z16" s="344"/>
      <c r="AA16" s="344"/>
      <c r="AB16" s="344"/>
      <c r="AC16" s="344"/>
      <c r="AD16" s="344"/>
      <c r="AE16" s="344"/>
      <c r="AF16" s="345"/>
      <c r="AG16" s="1545"/>
      <c r="AH16" s="1546"/>
      <c r="AI16" s="1546"/>
      <c r="AJ16" s="1547"/>
      <c r="AK16" s="364"/>
      <c r="AL16" s="396"/>
      <c r="AM16" s="362"/>
      <c r="AN16" s="356"/>
      <c r="AO16" s="1533" t="s">
        <v>167</v>
      </c>
      <c r="AP16" s="362">
        <v>5</v>
      </c>
      <c r="AQ16" s="363" t="s">
        <v>168</v>
      </c>
      <c r="AR16" s="358">
        <f>ROUND(ROUND(Q8*AD14,0)*$AI$20,0)-AP16</f>
        <v>702</v>
      </c>
      <c r="AS16" s="268"/>
    </row>
    <row r="17" spans="1:45" ht="14.25">
      <c r="A17" s="243">
        <v>71</v>
      </c>
      <c r="B17" s="411" t="s">
        <v>3434</v>
      </c>
      <c r="C17" s="244" t="s">
        <v>3435</v>
      </c>
      <c r="D17" s="375"/>
      <c r="E17" s="278"/>
      <c r="F17" s="279"/>
      <c r="G17" s="245"/>
      <c r="H17" s="208"/>
      <c r="I17" s="208"/>
      <c r="J17" s="385"/>
      <c r="K17" s="245"/>
      <c r="L17" s="208"/>
      <c r="M17" s="208"/>
      <c r="N17" s="208"/>
      <c r="O17" s="208"/>
      <c r="P17" s="208"/>
      <c r="Q17" s="352"/>
      <c r="R17" s="352"/>
      <c r="S17" s="208"/>
      <c r="T17" s="385"/>
      <c r="U17" s="245"/>
      <c r="V17" s="344"/>
      <c r="W17" s="344"/>
      <c r="X17" s="344"/>
      <c r="Y17" s="344"/>
      <c r="Z17" s="344"/>
      <c r="AA17" s="344"/>
      <c r="AB17" s="344"/>
      <c r="AC17" s="344"/>
      <c r="AD17" s="344"/>
      <c r="AE17" s="344"/>
      <c r="AF17" s="345"/>
      <c r="AG17" s="1545"/>
      <c r="AH17" s="1546"/>
      <c r="AI17" s="1546"/>
      <c r="AJ17" s="1547"/>
      <c r="AK17" s="1536" t="s">
        <v>161</v>
      </c>
      <c r="AL17" s="364" t="s">
        <v>235</v>
      </c>
      <c r="AM17" s="362" t="s">
        <v>30</v>
      </c>
      <c r="AN17" s="356">
        <v>0.7</v>
      </c>
      <c r="AO17" s="1534"/>
      <c r="AP17" s="365"/>
      <c r="AQ17" s="366"/>
      <c r="AR17" s="358">
        <f>ROUND(ROUND(ROUND(Q8*AD14,0)*$AI$20,0)*AN17,0)-AP16</f>
        <v>490</v>
      </c>
      <c r="AS17" s="268"/>
    </row>
    <row r="18" spans="1:45" ht="14.25">
      <c r="A18" s="243">
        <v>71</v>
      </c>
      <c r="B18" s="411" t="s">
        <v>3436</v>
      </c>
      <c r="C18" s="244" t="s">
        <v>3437</v>
      </c>
      <c r="D18" s="375"/>
      <c r="E18" s="278"/>
      <c r="F18" s="279"/>
      <c r="G18" s="245"/>
      <c r="H18" s="208"/>
      <c r="I18" s="208"/>
      <c r="J18" s="385"/>
      <c r="K18" s="245"/>
      <c r="L18" s="208"/>
      <c r="M18" s="208"/>
      <c r="N18" s="208"/>
      <c r="O18" s="208"/>
      <c r="P18" s="208"/>
      <c r="Q18" s="352"/>
      <c r="R18" s="352"/>
      <c r="S18" s="208"/>
      <c r="T18" s="385"/>
      <c r="U18" s="245"/>
      <c r="V18" s="344"/>
      <c r="W18" s="344"/>
      <c r="X18" s="344"/>
      <c r="Y18" s="344"/>
      <c r="Z18" s="344"/>
      <c r="AA18" s="344"/>
      <c r="AB18" s="344"/>
      <c r="AC18" s="344"/>
      <c r="AD18" s="344"/>
      <c r="AE18" s="344"/>
      <c r="AF18" s="345"/>
      <c r="AG18" s="1545"/>
      <c r="AH18" s="1546"/>
      <c r="AI18" s="1546"/>
      <c r="AJ18" s="1547"/>
      <c r="AK18" s="1537"/>
      <c r="AL18" s="353" t="s">
        <v>237</v>
      </c>
      <c r="AM18" s="354" t="s">
        <v>30</v>
      </c>
      <c r="AN18" s="355">
        <v>0.5</v>
      </c>
      <c r="AO18" s="1535"/>
      <c r="AP18" s="367"/>
      <c r="AQ18" s="368"/>
      <c r="AR18" s="358">
        <f>ROUND(ROUND(ROUND(Q8*AD14,0)*$AI$20,0)*AN18,0)-AP16</f>
        <v>349</v>
      </c>
      <c r="AS18" s="268"/>
    </row>
    <row r="19" spans="1:45" ht="14.25">
      <c r="A19" s="229">
        <v>71</v>
      </c>
      <c r="B19" s="408">
        <v>8605</v>
      </c>
      <c r="C19" s="254" t="s">
        <v>3438</v>
      </c>
      <c r="D19" s="375"/>
      <c r="E19" s="278"/>
      <c r="F19" s="279"/>
      <c r="G19" s="245"/>
      <c r="H19" s="208"/>
      <c r="I19" s="208"/>
      <c r="J19" s="388"/>
      <c r="K19" s="231" t="s">
        <v>587</v>
      </c>
      <c r="L19" s="334"/>
      <c r="M19" s="334"/>
      <c r="N19" s="334"/>
      <c r="O19" s="334"/>
      <c r="P19" s="334"/>
      <c r="Q19" s="389"/>
      <c r="R19" s="389"/>
      <c r="S19" s="232"/>
      <c r="T19" s="314"/>
      <c r="U19" s="231"/>
      <c r="V19" s="338"/>
      <c r="W19" s="338"/>
      <c r="X19" s="338"/>
      <c r="Y19" s="338"/>
      <c r="Z19" s="338"/>
      <c r="AA19" s="338"/>
      <c r="AB19" s="338"/>
      <c r="AC19" s="338"/>
      <c r="AD19" s="338"/>
      <c r="AE19" s="338"/>
      <c r="AF19" s="339"/>
      <c r="AG19" s="1545"/>
      <c r="AH19" s="1546"/>
      <c r="AI19" s="1546"/>
      <c r="AJ19" s="1547"/>
      <c r="AK19" s="340"/>
      <c r="AL19" s="338"/>
      <c r="AM19" s="334"/>
      <c r="AN19" s="383"/>
      <c r="AO19" s="383"/>
      <c r="AP19" s="383"/>
      <c r="AQ19" s="384"/>
      <c r="AR19" s="342">
        <f>ROUND(Q20*$AI$20,0)</f>
        <v>578</v>
      </c>
      <c r="AS19" s="268"/>
    </row>
    <row r="20" spans="1:45" ht="14.25">
      <c r="A20" s="229">
        <v>71</v>
      </c>
      <c r="B20" s="408">
        <v>8606</v>
      </c>
      <c r="C20" s="254" t="s">
        <v>3439</v>
      </c>
      <c r="D20" s="375"/>
      <c r="E20" s="278"/>
      <c r="F20" s="279"/>
      <c r="G20" s="245"/>
      <c r="H20" s="208"/>
      <c r="I20" s="208"/>
      <c r="J20" s="388"/>
      <c r="K20" s="343"/>
      <c r="L20" s="301"/>
      <c r="M20" s="301"/>
      <c r="N20" s="301"/>
      <c r="O20" s="301"/>
      <c r="P20" s="301"/>
      <c r="Q20" s="1538">
        <f>'26障害児入所施設(基本４)'!$Q$20</f>
        <v>826</v>
      </c>
      <c r="R20" s="1538"/>
      <c r="S20" s="208" t="s">
        <v>18</v>
      </c>
      <c r="T20" s="385"/>
      <c r="U20" s="245"/>
      <c r="V20" s="344"/>
      <c r="W20" s="344"/>
      <c r="X20" s="344"/>
      <c r="Y20" s="344"/>
      <c r="Z20" s="344"/>
      <c r="AA20" s="344"/>
      <c r="AB20" s="344"/>
      <c r="AC20" s="344"/>
      <c r="AD20" s="344"/>
      <c r="AE20" s="344"/>
      <c r="AF20" s="345"/>
      <c r="AG20" s="375"/>
      <c r="AH20" s="214" t="s">
        <v>163</v>
      </c>
      <c r="AI20" s="1599">
        <v>0.7</v>
      </c>
      <c r="AJ20" s="1600"/>
      <c r="AK20" s="1539" t="s">
        <v>161</v>
      </c>
      <c r="AL20" s="346" t="s">
        <v>162</v>
      </c>
      <c r="AM20" s="347" t="s">
        <v>163</v>
      </c>
      <c r="AN20" s="348">
        <v>0.7</v>
      </c>
      <c r="AO20" s="348"/>
      <c r="AP20" s="348"/>
      <c r="AQ20" s="349"/>
      <c r="AR20" s="350">
        <f>ROUND(ROUND(Q20*$AI$20,0)*AN20,0)</f>
        <v>405</v>
      </c>
      <c r="AS20" s="268"/>
    </row>
    <row r="21" spans="1:45" ht="14.25">
      <c r="A21" s="243">
        <v>71</v>
      </c>
      <c r="B21" s="411" t="s">
        <v>3440</v>
      </c>
      <c r="C21" s="244" t="s">
        <v>3441</v>
      </c>
      <c r="D21" s="375"/>
      <c r="E21" s="278"/>
      <c r="F21" s="279"/>
      <c r="G21" s="245"/>
      <c r="H21" s="208"/>
      <c r="I21" s="208"/>
      <c r="J21" s="385"/>
      <c r="K21" s="245"/>
      <c r="L21" s="208"/>
      <c r="M21" s="208"/>
      <c r="N21" s="208"/>
      <c r="O21" s="208"/>
      <c r="P21" s="208"/>
      <c r="Q21" s="352"/>
      <c r="R21" s="352"/>
      <c r="S21" s="208"/>
      <c r="T21" s="385"/>
      <c r="U21" s="245"/>
      <c r="V21" s="344"/>
      <c r="W21" s="344"/>
      <c r="X21" s="344"/>
      <c r="Y21" s="344"/>
      <c r="Z21" s="344"/>
      <c r="AA21" s="344"/>
      <c r="AB21" s="344"/>
      <c r="AC21" s="344"/>
      <c r="AD21" s="344"/>
      <c r="AE21" s="344"/>
      <c r="AF21" s="345"/>
      <c r="AG21" s="375"/>
      <c r="AH21" s="214"/>
      <c r="AI21" s="609"/>
      <c r="AJ21" s="610"/>
      <c r="AK21" s="1540"/>
      <c r="AL21" s="353" t="s">
        <v>165</v>
      </c>
      <c r="AM21" s="354" t="s">
        <v>163</v>
      </c>
      <c r="AN21" s="355">
        <v>0.5</v>
      </c>
      <c r="AO21" s="356"/>
      <c r="AP21" s="356"/>
      <c r="AQ21" s="395"/>
      <c r="AR21" s="358">
        <f>ROUND(ROUND(Q20*$AI$20,0)*AN21,0)</f>
        <v>289</v>
      </c>
      <c r="AS21" s="268"/>
    </row>
    <row r="22" spans="1:45" ht="14.25">
      <c r="A22" s="243">
        <v>71</v>
      </c>
      <c r="B22" s="411" t="s">
        <v>3442</v>
      </c>
      <c r="C22" s="244" t="s">
        <v>3443</v>
      </c>
      <c r="D22" s="375"/>
      <c r="E22" s="278"/>
      <c r="F22" s="279"/>
      <c r="G22" s="245"/>
      <c r="H22" s="208"/>
      <c r="I22" s="208"/>
      <c r="J22" s="385"/>
      <c r="K22" s="245"/>
      <c r="L22" s="208"/>
      <c r="M22" s="208"/>
      <c r="N22" s="208"/>
      <c r="O22" s="208"/>
      <c r="P22" s="208"/>
      <c r="Q22" s="352"/>
      <c r="R22" s="352"/>
      <c r="S22" s="208"/>
      <c r="T22" s="385"/>
      <c r="U22" s="245"/>
      <c r="V22" s="344"/>
      <c r="W22" s="344"/>
      <c r="X22" s="344"/>
      <c r="Y22" s="344"/>
      <c r="Z22" s="344"/>
      <c r="AA22" s="344"/>
      <c r="AB22" s="344"/>
      <c r="AC22" s="344"/>
      <c r="AD22" s="344"/>
      <c r="AE22" s="344"/>
      <c r="AF22" s="345"/>
      <c r="AG22" s="375"/>
      <c r="AH22" s="214"/>
      <c r="AI22" s="609"/>
      <c r="AJ22" s="610"/>
      <c r="AK22" s="364"/>
      <c r="AL22" s="396"/>
      <c r="AM22" s="362"/>
      <c r="AN22" s="356"/>
      <c r="AO22" s="1533" t="s">
        <v>167</v>
      </c>
      <c r="AP22" s="362">
        <v>5</v>
      </c>
      <c r="AQ22" s="363" t="s">
        <v>168</v>
      </c>
      <c r="AR22" s="358">
        <f>ROUND(Q20*$AI$20,0)-AP22</f>
        <v>573</v>
      </c>
      <c r="AS22" s="268"/>
    </row>
    <row r="23" spans="1:45" ht="14.25">
      <c r="A23" s="243">
        <v>71</v>
      </c>
      <c r="B23" s="411" t="s">
        <v>3444</v>
      </c>
      <c r="C23" s="244" t="s">
        <v>3445</v>
      </c>
      <c r="D23" s="375"/>
      <c r="E23" s="278"/>
      <c r="F23" s="279"/>
      <c r="G23" s="245"/>
      <c r="H23" s="208"/>
      <c r="I23" s="208"/>
      <c r="J23" s="385"/>
      <c r="K23" s="245"/>
      <c r="L23" s="208"/>
      <c r="M23" s="208"/>
      <c r="N23" s="208"/>
      <c r="O23" s="208"/>
      <c r="P23" s="208"/>
      <c r="Q23" s="352"/>
      <c r="R23" s="352"/>
      <c r="S23" s="208"/>
      <c r="T23" s="385"/>
      <c r="U23" s="245"/>
      <c r="V23" s="344"/>
      <c r="W23" s="344"/>
      <c r="X23" s="344"/>
      <c r="Y23" s="344"/>
      <c r="Z23" s="344"/>
      <c r="AA23" s="344"/>
      <c r="AB23" s="344"/>
      <c r="AC23" s="344"/>
      <c r="AD23" s="344"/>
      <c r="AE23" s="344"/>
      <c r="AF23" s="345"/>
      <c r="AG23" s="375"/>
      <c r="AH23" s="214"/>
      <c r="AI23" s="609"/>
      <c r="AJ23" s="610"/>
      <c r="AK23" s="1536" t="s">
        <v>161</v>
      </c>
      <c r="AL23" s="364" t="s">
        <v>162</v>
      </c>
      <c r="AM23" s="362" t="s">
        <v>163</v>
      </c>
      <c r="AN23" s="356">
        <v>0.7</v>
      </c>
      <c r="AO23" s="1534"/>
      <c r="AP23" s="365"/>
      <c r="AQ23" s="366"/>
      <c r="AR23" s="358">
        <f>ROUND(ROUND(Q20*$AI$20,0)*AN23,0)-AP22</f>
        <v>400</v>
      </c>
      <c r="AS23" s="268"/>
    </row>
    <row r="24" spans="1:45" ht="14.25">
      <c r="A24" s="243">
        <v>71</v>
      </c>
      <c r="B24" s="411" t="s">
        <v>3446</v>
      </c>
      <c r="C24" s="244" t="s">
        <v>3447</v>
      </c>
      <c r="D24" s="375"/>
      <c r="E24" s="278"/>
      <c r="F24" s="279"/>
      <c r="G24" s="245"/>
      <c r="H24" s="208"/>
      <c r="I24" s="208"/>
      <c r="J24" s="385"/>
      <c r="K24" s="245"/>
      <c r="L24" s="208"/>
      <c r="M24" s="208"/>
      <c r="N24" s="208"/>
      <c r="O24" s="208"/>
      <c r="P24" s="208"/>
      <c r="Q24" s="352"/>
      <c r="R24" s="352"/>
      <c r="S24" s="208"/>
      <c r="T24" s="385"/>
      <c r="U24" s="281"/>
      <c r="V24" s="380"/>
      <c r="W24" s="380"/>
      <c r="X24" s="380"/>
      <c r="Y24" s="380"/>
      <c r="Z24" s="380"/>
      <c r="AA24" s="380"/>
      <c r="AB24" s="380"/>
      <c r="AC24" s="380"/>
      <c r="AD24" s="380"/>
      <c r="AE24" s="380"/>
      <c r="AF24" s="381"/>
      <c r="AG24" s="375"/>
      <c r="AH24" s="214"/>
      <c r="AI24" s="609"/>
      <c r="AJ24" s="610"/>
      <c r="AK24" s="1537"/>
      <c r="AL24" s="353" t="s">
        <v>165</v>
      </c>
      <c r="AM24" s="354" t="s">
        <v>163</v>
      </c>
      <c r="AN24" s="355">
        <v>0.5</v>
      </c>
      <c r="AO24" s="1535"/>
      <c r="AP24" s="367"/>
      <c r="AQ24" s="368"/>
      <c r="AR24" s="358">
        <f>ROUND(ROUND(Q20*$AI$20,0)*AN24,0)-AP22</f>
        <v>284</v>
      </c>
      <c r="AS24" s="268"/>
    </row>
    <row r="25" spans="1:45" ht="14.25">
      <c r="A25" s="229">
        <v>71</v>
      </c>
      <c r="B25" s="408">
        <v>8607</v>
      </c>
      <c r="C25" s="254" t="s">
        <v>3448</v>
      </c>
      <c r="D25" s="375"/>
      <c r="E25" s="278"/>
      <c r="F25" s="279"/>
      <c r="G25" s="245"/>
      <c r="H25" s="208"/>
      <c r="I25" s="208"/>
      <c r="J25" s="388"/>
      <c r="K25" s="343"/>
      <c r="L25" s="301"/>
      <c r="M25" s="301"/>
      <c r="N25" s="301"/>
      <c r="O25" s="301"/>
      <c r="P25" s="301"/>
      <c r="Q25" s="352"/>
      <c r="R25" s="352"/>
      <c r="S25" s="208"/>
      <c r="T25" s="385"/>
      <c r="U25" s="379" t="s">
        <v>172</v>
      </c>
      <c r="V25" s="344"/>
      <c r="W25" s="344"/>
      <c r="X25" s="344"/>
      <c r="Y25" s="344"/>
      <c r="Z25" s="344"/>
      <c r="AA25" s="344"/>
      <c r="AB25" s="344"/>
      <c r="AC25" s="344"/>
      <c r="AD25" s="344"/>
      <c r="AE25" s="344"/>
      <c r="AF25" s="345"/>
      <c r="AG25" s="379"/>
      <c r="AH25" s="344"/>
      <c r="AI25" s="344"/>
      <c r="AJ25" s="345"/>
      <c r="AK25" s="369"/>
      <c r="AL25" s="370"/>
      <c r="AM25" s="372"/>
      <c r="AN25" s="373"/>
      <c r="AO25" s="373"/>
      <c r="AP25" s="373"/>
      <c r="AQ25" s="374"/>
      <c r="AR25" s="342">
        <f>ROUND(ROUND(Q20*AD26,0)*$AI$20,0)</f>
        <v>558</v>
      </c>
      <c r="AS25" s="268"/>
    </row>
    <row r="26" spans="1:45" ht="14.25">
      <c r="A26" s="229">
        <v>71</v>
      </c>
      <c r="B26" s="408">
        <v>8608</v>
      </c>
      <c r="C26" s="254" t="s">
        <v>3449</v>
      </c>
      <c r="D26" s="375"/>
      <c r="E26" s="278"/>
      <c r="F26" s="279"/>
      <c r="G26" s="245"/>
      <c r="H26" s="208"/>
      <c r="I26" s="208"/>
      <c r="J26" s="388"/>
      <c r="K26" s="343"/>
      <c r="L26" s="301"/>
      <c r="M26" s="301"/>
      <c r="N26" s="301"/>
      <c r="O26" s="301"/>
      <c r="P26" s="301"/>
      <c r="Q26" s="352"/>
      <c r="R26" s="352"/>
      <c r="S26" s="208"/>
      <c r="T26" s="385"/>
      <c r="U26" s="379" t="s">
        <v>174</v>
      </c>
      <c r="V26" s="344"/>
      <c r="W26" s="344"/>
      <c r="X26" s="344"/>
      <c r="Y26" s="344"/>
      <c r="Z26" s="344"/>
      <c r="AA26" s="344"/>
      <c r="AB26" s="344"/>
      <c r="AC26" s="214" t="s">
        <v>163</v>
      </c>
      <c r="AD26" s="1541">
        <v>0.96499999999999997</v>
      </c>
      <c r="AE26" s="1541"/>
      <c r="AF26" s="345"/>
      <c r="AG26" s="379"/>
      <c r="AH26" s="344"/>
      <c r="AI26" s="344"/>
      <c r="AJ26" s="345"/>
      <c r="AK26" s="1539" t="s">
        <v>161</v>
      </c>
      <c r="AL26" s="346" t="s">
        <v>162</v>
      </c>
      <c r="AM26" s="347" t="s">
        <v>163</v>
      </c>
      <c r="AN26" s="348">
        <v>0.7</v>
      </c>
      <c r="AO26" s="348"/>
      <c r="AP26" s="348"/>
      <c r="AQ26" s="349"/>
      <c r="AR26" s="350">
        <f>ROUND(ROUND(ROUND(Q20*AD26:AD26,0)*$AI$20,0)*AN26,0)</f>
        <v>391</v>
      </c>
      <c r="AS26" s="268"/>
    </row>
    <row r="27" spans="1:45" ht="14.25">
      <c r="A27" s="243">
        <v>71</v>
      </c>
      <c r="B27" s="411" t="s">
        <v>3450</v>
      </c>
      <c r="C27" s="244" t="s">
        <v>3451</v>
      </c>
      <c r="D27" s="375"/>
      <c r="E27" s="278"/>
      <c r="F27" s="279"/>
      <c r="G27" s="245"/>
      <c r="H27" s="208"/>
      <c r="I27" s="208"/>
      <c r="J27" s="385"/>
      <c r="K27" s="245"/>
      <c r="L27" s="208"/>
      <c r="M27" s="208"/>
      <c r="N27" s="208"/>
      <c r="O27" s="208"/>
      <c r="P27" s="208"/>
      <c r="Q27" s="352"/>
      <c r="R27" s="352"/>
      <c r="S27" s="208"/>
      <c r="T27" s="385"/>
      <c r="U27" s="245"/>
      <c r="V27" s="344"/>
      <c r="W27" s="344"/>
      <c r="X27" s="344"/>
      <c r="Y27" s="344"/>
      <c r="Z27" s="344"/>
      <c r="AA27" s="344"/>
      <c r="AB27" s="344"/>
      <c r="AC27" s="344"/>
      <c r="AD27" s="344"/>
      <c r="AE27" s="344"/>
      <c r="AF27" s="345"/>
      <c r="AG27" s="375"/>
      <c r="AH27" s="214"/>
      <c r="AI27" s="609"/>
      <c r="AJ27" s="610"/>
      <c r="AK27" s="1540"/>
      <c r="AL27" s="353" t="s">
        <v>165</v>
      </c>
      <c r="AM27" s="354" t="s">
        <v>163</v>
      </c>
      <c r="AN27" s="355">
        <v>0.5</v>
      </c>
      <c r="AO27" s="356"/>
      <c r="AP27" s="356"/>
      <c r="AQ27" s="395"/>
      <c r="AR27" s="358">
        <f>ROUND(ROUND(ROUND(Q20*AD26,0)*$AI$20,0)*AN27,0)</f>
        <v>279</v>
      </c>
      <c r="AS27" s="268"/>
    </row>
    <row r="28" spans="1:45" ht="14.25">
      <c r="A28" s="243">
        <v>71</v>
      </c>
      <c r="B28" s="411" t="s">
        <v>3452</v>
      </c>
      <c r="C28" s="244" t="s">
        <v>3453</v>
      </c>
      <c r="D28" s="375"/>
      <c r="E28" s="278"/>
      <c r="F28" s="279"/>
      <c r="G28" s="245"/>
      <c r="H28" s="208"/>
      <c r="I28" s="208"/>
      <c r="J28" s="385"/>
      <c r="K28" s="245"/>
      <c r="L28" s="208"/>
      <c r="M28" s="208"/>
      <c r="N28" s="208"/>
      <c r="O28" s="208"/>
      <c r="P28" s="208"/>
      <c r="Q28" s="352"/>
      <c r="R28" s="352"/>
      <c r="S28" s="208"/>
      <c r="T28" s="385"/>
      <c r="U28" s="245"/>
      <c r="V28" s="344"/>
      <c r="W28" s="344"/>
      <c r="X28" s="344"/>
      <c r="Y28" s="344"/>
      <c r="Z28" s="344"/>
      <c r="AA28" s="344"/>
      <c r="AB28" s="344"/>
      <c r="AC28" s="344"/>
      <c r="AD28" s="344"/>
      <c r="AE28" s="344"/>
      <c r="AF28" s="345"/>
      <c r="AG28" s="375"/>
      <c r="AH28" s="214"/>
      <c r="AI28" s="609"/>
      <c r="AJ28" s="610"/>
      <c r="AK28" s="364"/>
      <c r="AL28" s="396"/>
      <c r="AM28" s="362"/>
      <c r="AN28" s="356"/>
      <c r="AO28" s="1533" t="s">
        <v>167</v>
      </c>
      <c r="AP28" s="362">
        <v>5</v>
      </c>
      <c r="AQ28" s="363" t="s">
        <v>168</v>
      </c>
      <c r="AR28" s="358">
        <f>ROUND(ROUND(Q20*AD26,0)*$AI$20,0)-AP28</f>
        <v>553</v>
      </c>
      <c r="AS28" s="268"/>
    </row>
    <row r="29" spans="1:45" ht="14.25">
      <c r="A29" s="243">
        <v>71</v>
      </c>
      <c r="B29" s="411" t="s">
        <v>3454</v>
      </c>
      <c r="C29" s="244" t="s">
        <v>3455</v>
      </c>
      <c r="D29" s="375"/>
      <c r="E29" s="278"/>
      <c r="F29" s="279"/>
      <c r="G29" s="245"/>
      <c r="H29" s="208"/>
      <c r="I29" s="208"/>
      <c r="J29" s="385"/>
      <c r="K29" s="245"/>
      <c r="L29" s="208"/>
      <c r="M29" s="208"/>
      <c r="N29" s="208"/>
      <c r="O29" s="208"/>
      <c r="P29" s="208"/>
      <c r="Q29" s="352"/>
      <c r="R29" s="352"/>
      <c r="S29" s="208"/>
      <c r="T29" s="385"/>
      <c r="U29" s="245"/>
      <c r="V29" s="344"/>
      <c r="W29" s="344"/>
      <c r="X29" s="344"/>
      <c r="Y29" s="344"/>
      <c r="Z29" s="344"/>
      <c r="AA29" s="344"/>
      <c r="AB29" s="344"/>
      <c r="AC29" s="344"/>
      <c r="AD29" s="344"/>
      <c r="AE29" s="344"/>
      <c r="AF29" s="345"/>
      <c r="AG29" s="375"/>
      <c r="AH29" s="214"/>
      <c r="AI29" s="609"/>
      <c r="AJ29" s="610"/>
      <c r="AK29" s="1536" t="s">
        <v>161</v>
      </c>
      <c r="AL29" s="364" t="s">
        <v>162</v>
      </c>
      <c r="AM29" s="362" t="s">
        <v>163</v>
      </c>
      <c r="AN29" s="356">
        <v>0.7</v>
      </c>
      <c r="AO29" s="1534"/>
      <c r="AP29" s="365"/>
      <c r="AQ29" s="366"/>
      <c r="AR29" s="358">
        <f>ROUND(ROUND(ROUND(Q20*AD26,0)*$AI$20,0)*AN29,0)-AP28</f>
        <v>386</v>
      </c>
      <c r="AS29" s="268"/>
    </row>
    <row r="30" spans="1:45" ht="14.25">
      <c r="A30" s="243">
        <v>71</v>
      </c>
      <c r="B30" s="411" t="s">
        <v>3456</v>
      </c>
      <c r="C30" s="244" t="s">
        <v>3457</v>
      </c>
      <c r="D30" s="375"/>
      <c r="E30" s="278"/>
      <c r="F30" s="279"/>
      <c r="G30" s="281"/>
      <c r="H30" s="216"/>
      <c r="I30" s="216"/>
      <c r="J30" s="226"/>
      <c r="K30" s="281"/>
      <c r="L30" s="216"/>
      <c r="M30" s="216"/>
      <c r="N30" s="216"/>
      <c r="O30" s="216"/>
      <c r="P30" s="216"/>
      <c r="Q30" s="387"/>
      <c r="R30" s="387"/>
      <c r="S30" s="216"/>
      <c r="T30" s="226"/>
      <c r="U30" s="281"/>
      <c r="V30" s="380"/>
      <c r="W30" s="380"/>
      <c r="X30" s="380"/>
      <c r="Y30" s="380"/>
      <c r="Z30" s="380"/>
      <c r="AA30" s="380"/>
      <c r="AB30" s="380"/>
      <c r="AC30" s="380"/>
      <c r="AD30" s="380"/>
      <c r="AE30" s="380"/>
      <c r="AF30" s="381"/>
      <c r="AG30" s="375"/>
      <c r="AH30" s="214"/>
      <c r="AI30" s="609"/>
      <c r="AJ30" s="610"/>
      <c r="AK30" s="1537"/>
      <c r="AL30" s="353" t="s">
        <v>165</v>
      </c>
      <c r="AM30" s="354" t="s">
        <v>163</v>
      </c>
      <c r="AN30" s="355">
        <v>0.5</v>
      </c>
      <c r="AO30" s="1535"/>
      <c r="AP30" s="367"/>
      <c r="AQ30" s="368"/>
      <c r="AR30" s="358">
        <f>ROUND(ROUND(ROUND(Q20*AD26,0)*$AI$20,0)*AN30,0)-AP28</f>
        <v>274</v>
      </c>
      <c r="AS30" s="268"/>
    </row>
    <row r="31" spans="1:45" ht="14.25">
      <c r="A31" s="229">
        <v>71</v>
      </c>
      <c r="B31" s="408">
        <v>8611</v>
      </c>
      <c r="C31" s="254" t="s">
        <v>3458</v>
      </c>
      <c r="D31" s="375"/>
      <c r="E31" s="278"/>
      <c r="F31" s="279"/>
      <c r="G31" s="1542" t="s">
        <v>600</v>
      </c>
      <c r="H31" s="1543"/>
      <c r="I31" s="1543"/>
      <c r="J31" s="1544"/>
      <c r="K31" s="232" t="s">
        <v>181</v>
      </c>
      <c r="L31" s="232"/>
      <c r="M31" s="232"/>
      <c r="N31" s="232"/>
      <c r="O31" s="232"/>
      <c r="P31" s="232"/>
      <c r="Q31" s="382"/>
      <c r="R31" s="382"/>
      <c r="S31" s="232"/>
      <c r="T31" s="314"/>
      <c r="U31" s="231"/>
      <c r="V31" s="338"/>
      <c r="W31" s="338"/>
      <c r="X31" s="338"/>
      <c r="Y31" s="338"/>
      <c r="Z31" s="338"/>
      <c r="AA31" s="338"/>
      <c r="AB31" s="338"/>
      <c r="AC31" s="338"/>
      <c r="AD31" s="338"/>
      <c r="AE31" s="338"/>
      <c r="AF31" s="339"/>
      <c r="AG31" s="611"/>
      <c r="AH31" s="392"/>
      <c r="AI31" s="392"/>
      <c r="AJ31" s="393"/>
      <c r="AK31" s="340"/>
      <c r="AL31" s="338"/>
      <c r="AM31" s="334"/>
      <c r="AN31" s="383"/>
      <c r="AO31" s="383"/>
      <c r="AP31" s="383"/>
      <c r="AQ31" s="384"/>
      <c r="AR31" s="342">
        <f>ROUND(Q32*$AI$20,0)</f>
        <v>546</v>
      </c>
      <c r="AS31" s="268"/>
    </row>
    <row r="32" spans="1:45" ht="14.25">
      <c r="A32" s="229">
        <v>71</v>
      </c>
      <c r="B32" s="408">
        <v>8612</v>
      </c>
      <c r="C32" s="254" t="s">
        <v>3459</v>
      </c>
      <c r="D32" s="375"/>
      <c r="E32" s="278"/>
      <c r="F32" s="279"/>
      <c r="G32" s="1545"/>
      <c r="H32" s="1546"/>
      <c r="I32" s="1546"/>
      <c r="J32" s="1547"/>
      <c r="K32" s="245" t="s">
        <v>2179</v>
      </c>
      <c r="L32" s="208"/>
      <c r="M32" s="208"/>
      <c r="N32" s="208"/>
      <c r="O32" s="208"/>
      <c r="P32" s="208"/>
      <c r="Q32" s="1538">
        <f>'26障害児入所施設(基本４)'!$Q$32</f>
        <v>780</v>
      </c>
      <c r="R32" s="1538"/>
      <c r="S32" s="208" t="s">
        <v>18</v>
      </c>
      <c r="T32" s="385"/>
      <c r="U32" s="245"/>
      <c r="V32" s="344"/>
      <c r="W32" s="344"/>
      <c r="X32" s="344"/>
      <c r="Y32" s="344"/>
      <c r="Z32" s="344"/>
      <c r="AA32" s="344"/>
      <c r="AB32" s="344"/>
      <c r="AC32" s="344"/>
      <c r="AD32" s="344"/>
      <c r="AE32" s="344"/>
      <c r="AF32" s="345"/>
      <c r="AG32" s="379"/>
      <c r="AH32" s="344"/>
      <c r="AI32" s="344"/>
      <c r="AJ32" s="345"/>
      <c r="AK32" s="1539" t="s">
        <v>161</v>
      </c>
      <c r="AL32" s="346" t="s">
        <v>162</v>
      </c>
      <c r="AM32" s="347" t="s">
        <v>163</v>
      </c>
      <c r="AN32" s="348">
        <v>0.7</v>
      </c>
      <c r="AO32" s="348"/>
      <c r="AP32" s="348"/>
      <c r="AQ32" s="349"/>
      <c r="AR32" s="350">
        <f>ROUND(ROUND(Q32*$AI$20,0)*AN32,0)</f>
        <v>382</v>
      </c>
      <c r="AS32" s="268"/>
    </row>
    <row r="33" spans="1:45" ht="14.25">
      <c r="A33" s="243">
        <v>71</v>
      </c>
      <c r="B33" s="411" t="s">
        <v>3460</v>
      </c>
      <c r="C33" s="244" t="s">
        <v>3461</v>
      </c>
      <c r="D33" s="375"/>
      <c r="E33" s="278"/>
      <c r="F33" s="279"/>
      <c r="G33" s="1545"/>
      <c r="H33" s="1546"/>
      <c r="I33" s="1546"/>
      <c r="J33" s="1547"/>
      <c r="K33" s="245"/>
      <c r="L33" s="208"/>
      <c r="M33" s="208"/>
      <c r="N33" s="208"/>
      <c r="O33" s="208"/>
      <c r="P33" s="208"/>
      <c r="Q33" s="352"/>
      <c r="R33" s="352"/>
      <c r="S33" s="208"/>
      <c r="T33" s="385"/>
      <c r="U33" s="245"/>
      <c r="V33" s="344"/>
      <c r="W33" s="344"/>
      <c r="X33" s="344"/>
      <c r="Y33" s="344"/>
      <c r="Z33" s="344"/>
      <c r="AA33" s="344"/>
      <c r="AB33" s="344"/>
      <c r="AC33" s="344"/>
      <c r="AD33" s="344"/>
      <c r="AE33" s="344"/>
      <c r="AF33" s="345"/>
      <c r="AG33" s="375"/>
      <c r="AH33" s="214"/>
      <c r="AI33" s="609"/>
      <c r="AJ33" s="610"/>
      <c r="AK33" s="1540"/>
      <c r="AL33" s="353" t="s">
        <v>165</v>
      </c>
      <c r="AM33" s="354" t="s">
        <v>163</v>
      </c>
      <c r="AN33" s="355">
        <v>0.5</v>
      </c>
      <c r="AO33" s="356"/>
      <c r="AP33" s="356"/>
      <c r="AQ33" s="395"/>
      <c r="AR33" s="358">
        <f>ROUND(ROUND(Q32*$AI$20,0)*AN33,0)</f>
        <v>273</v>
      </c>
      <c r="AS33" s="268"/>
    </row>
    <row r="34" spans="1:45" ht="14.25">
      <c r="A34" s="243">
        <v>71</v>
      </c>
      <c r="B34" s="411" t="s">
        <v>3462</v>
      </c>
      <c r="C34" s="244" t="s">
        <v>3463</v>
      </c>
      <c r="D34" s="375"/>
      <c r="E34" s="278"/>
      <c r="F34" s="279"/>
      <c r="G34" s="1545"/>
      <c r="H34" s="1546"/>
      <c r="I34" s="1546"/>
      <c r="J34" s="1547"/>
      <c r="K34" s="245"/>
      <c r="L34" s="208"/>
      <c r="M34" s="208"/>
      <c r="N34" s="208"/>
      <c r="O34" s="208"/>
      <c r="P34" s="208"/>
      <c r="Q34" s="352"/>
      <c r="R34" s="352"/>
      <c r="S34" s="208"/>
      <c r="T34" s="385"/>
      <c r="U34" s="245"/>
      <c r="V34" s="344"/>
      <c r="W34" s="344"/>
      <c r="X34" s="344"/>
      <c r="Y34" s="344"/>
      <c r="Z34" s="344"/>
      <c r="AA34" s="344"/>
      <c r="AB34" s="344"/>
      <c r="AC34" s="344"/>
      <c r="AD34" s="344"/>
      <c r="AE34" s="344"/>
      <c r="AF34" s="345"/>
      <c r="AG34" s="375"/>
      <c r="AH34" s="214"/>
      <c r="AI34" s="609"/>
      <c r="AJ34" s="610"/>
      <c r="AK34" s="364"/>
      <c r="AL34" s="396"/>
      <c r="AM34" s="362"/>
      <c r="AN34" s="356"/>
      <c r="AO34" s="1533" t="s">
        <v>167</v>
      </c>
      <c r="AP34" s="362">
        <v>5</v>
      </c>
      <c r="AQ34" s="363" t="s">
        <v>168</v>
      </c>
      <c r="AR34" s="358">
        <f>ROUND(Q32*$AI$20,0)-AP34</f>
        <v>541</v>
      </c>
      <c r="AS34" s="268"/>
    </row>
    <row r="35" spans="1:45" ht="14.25">
      <c r="A35" s="243">
        <v>71</v>
      </c>
      <c r="B35" s="411" t="s">
        <v>3464</v>
      </c>
      <c r="C35" s="244" t="s">
        <v>3465</v>
      </c>
      <c r="D35" s="375"/>
      <c r="E35" s="278"/>
      <c r="F35" s="279"/>
      <c r="G35" s="1545"/>
      <c r="H35" s="1546"/>
      <c r="I35" s="1546"/>
      <c r="J35" s="1547"/>
      <c r="K35" s="245"/>
      <c r="L35" s="208"/>
      <c r="M35" s="208"/>
      <c r="N35" s="208"/>
      <c r="O35" s="208"/>
      <c r="P35" s="208"/>
      <c r="Q35" s="352"/>
      <c r="R35" s="352"/>
      <c r="S35" s="208"/>
      <c r="T35" s="385"/>
      <c r="U35" s="245"/>
      <c r="V35" s="344"/>
      <c r="W35" s="344"/>
      <c r="X35" s="344"/>
      <c r="Y35" s="344"/>
      <c r="Z35" s="344"/>
      <c r="AA35" s="344"/>
      <c r="AB35" s="344"/>
      <c r="AC35" s="344"/>
      <c r="AD35" s="344"/>
      <c r="AE35" s="344"/>
      <c r="AF35" s="345"/>
      <c r="AG35" s="375"/>
      <c r="AH35" s="214"/>
      <c r="AI35" s="609"/>
      <c r="AJ35" s="610"/>
      <c r="AK35" s="1536" t="s">
        <v>161</v>
      </c>
      <c r="AL35" s="364" t="s">
        <v>162</v>
      </c>
      <c r="AM35" s="362" t="s">
        <v>163</v>
      </c>
      <c r="AN35" s="356">
        <v>0.7</v>
      </c>
      <c r="AO35" s="1534"/>
      <c r="AP35" s="365"/>
      <c r="AQ35" s="366"/>
      <c r="AR35" s="358">
        <f>ROUND(ROUND(Q32*$AI$20,0)*AN35,0)-AP34</f>
        <v>377</v>
      </c>
      <c r="AS35" s="268"/>
    </row>
    <row r="36" spans="1:45" ht="14.25">
      <c r="A36" s="243">
        <v>71</v>
      </c>
      <c r="B36" s="411" t="s">
        <v>3466</v>
      </c>
      <c r="C36" s="244" t="s">
        <v>3467</v>
      </c>
      <c r="D36" s="375"/>
      <c r="E36" s="278"/>
      <c r="F36" s="279"/>
      <c r="G36" s="1545"/>
      <c r="H36" s="1546"/>
      <c r="I36" s="1546"/>
      <c r="J36" s="1547"/>
      <c r="K36" s="245"/>
      <c r="L36" s="208"/>
      <c r="M36" s="208"/>
      <c r="N36" s="208"/>
      <c r="O36" s="208"/>
      <c r="P36" s="208"/>
      <c r="Q36" s="352"/>
      <c r="R36" s="352"/>
      <c r="S36" s="208"/>
      <c r="T36" s="385"/>
      <c r="U36" s="245"/>
      <c r="V36" s="344"/>
      <c r="W36" s="344"/>
      <c r="X36" s="344"/>
      <c r="Y36" s="344"/>
      <c r="Z36" s="344"/>
      <c r="AA36" s="344"/>
      <c r="AB36" s="344"/>
      <c r="AC36" s="344"/>
      <c r="AD36" s="344"/>
      <c r="AE36" s="344"/>
      <c r="AF36" s="345"/>
      <c r="AG36" s="375"/>
      <c r="AH36" s="214"/>
      <c r="AI36" s="609"/>
      <c r="AJ36" s="610"/>
      <c r="AK36" s="1537"/>
      <c r="AL36" s="353" t="s">
        <v>165</v>
      </c>
      <c r="AM36" s="354" t="s">
        <v>163</v>
      </c>
      <c r="AN36" s="355">
        <v>0.5</v>
      </c>
      <c r="AO36" s="1535"/>
      <c r="AP36" s="367"/>
      <c r="AQ36" s="368"/>
      <c r="AR36" s="358">
        <f>ROUND(ROUND(Q32*$AI$20,0)*AN36,0)-AP34</f>
        <v>268</v>
      </c>
      <c r="AS36" s="268"/>
    </row>
    <row r="37" spans="1:45" ht="14.25">
      <c r="A37" s="229">
        <v>71</v>
      </c>
      <c r="B37" s="408">
        <v>8613</v>
      </c>
      <c r="C37" s="254" t="s">
        <v>3468</v>
      </c>
      <c r="D37" s="375"/>
      <c r="E37" s="278"/>
      <c r="F37" s="279"/>
      <c r="G37" s="1545"/>
      <c r="H37" s="1546"/>
      <c r="I37" s="1546"/>
      <c r="J37" s="1547"/>
      <c r="K37" s="245"/>
      <c r="L37" s="208"/>
      <c r="M37" s="208"/>
      <c r="N37" s="208"/>
      <c r="O37" s="208"/>
      <c r="P37" s="208"/>
      <c r="Q37" s="386"/>
      <c r="R37" s="386"/>
      <c r="S37" s="301"/>
      <c r="T37" s="385"/>
      <c r="U37" s="369" t="s">
        <v>172</v>
      </c>
      <c r="V37" s="370"/>
      <c r="W37" s="370"/>
      <c r="X37" s="370"/>
      <c r="Y37" s="370"/>
      <c r="Z37" s="370"/>
      <c r="AA37" s="370"/>
      <c r="AB37" s="370"/>
      <c r="AC37" s="370"/>
      <c r="AD37" s="370"/>
      <c r="AE37" s="370"/>
      <c r="AF37" s="371"/>
      <c r="AG37" s="379"/>
      <c r="AH37" s="344"/>
      <c r="AI37" s="344"/>
      <c r="AJ37" s="345"/>
      <c r="AK37" s="369"/>
      <c r="AL37" s="370"/>
      <c r="AM37" s="372"/>
      <c r="AN37" s="373"/>
      <c r="AO37" s="373"/>
      <c r="AP37" s="373"/>
      <c r="AQ37" s="374"/>
      <c r="AR37" s="342">
        <f>ROUND(ROUND(Q32*AD38,0)*$AI$20,0)</f>
        <v>527</v>
      </c>
      <c r="AS37" s="268"/>
    </row>
    <row r="38" spans="1:45" ht="14.25">
      <c r="A38" s="229">
        <v>71</v>
      </c>
      <c r="B38" s="408">
        <v>8614</v>
      </c>
      <c r="C38" s="254" t="s">
        <v>3469</v>
      </c>
      <c r="D38" s="375"/>
      <c r="E38" s="278"/>
      <c r="F38" s="279"/>
      <c r="G38" s="245"/>
      <c r="H38" s="208"/>
      <c r="I38" s="208"/>
      <c r="J38" s="385"/>
      <c r="K38" s="343"/>
      <c r="L38" s="301"/>
      <c r="M38" s="301"/>
      <c r="N38" s="301"/>
      <c r="O38" s="301"/>
      <c r="P38" s="208"/>
      <c r="Q38" s="386"/>
      <c r="R38" s="386"/>
      <c r="S38" s="301"/>
      <c r="T38" s="385"/>
      <c r="U38" s="379" t="s">
        <v>174</v>
      </c>
      <c r="V38" s="344"/>
      <c r="W38" s="344"/>
      <c r="X38" s="344"/>
      <c r="Y38" s="344"/>
      <c r="Z38" s="344"/>
      <c r="AA38" s="344"/>
      <c r="AB38" s="344"/>
      <c r="AC38" s="214" t="s">
        <v>163</v>
      </c>
      <c r="AD38" s="1541">
        <v>0.96499999999999997</v>
      </c>
      <c r="AE38" s="1541"/>
      <c r="AF38" s="345"/>
      <c r="AG38" s="379"/>
      <c r="AH38" s="344"/>
      <c r="AI38" s="344"/>
      <c r="AJ38" s="345"/>
      <c r="AK38" s="1539" t="s">
        <v>161</v>
      </c>
      <c r="AL38" s="346" t="s">
        <v>162</v>
      </c>
      <c r="AM38" s="347" t="s">
        <v>163</v>
      </c>
      <c r="AN38" s="348">
        <v>0.7</v>
      </c>
      <c r="AO38" s="348"/>
      <c r="AP38" s="348"/>
      <c r="AQ38" s="349"/>
      <c r="AR38" s="350">
        <f>ROUND(ROUND(ROUND(Q32*AD38:AD38,0)*$AI$20,0)*AN38,0)</f>
        <v>369</v>
      </c>
      <c r="AS38" s="268"/>
    </row>
    <row r="39" spans="1:45" ht="14.25">
      <c r="A39" s="243">
        <v>71</v>
      </c>
      <c r="B39" s="411" t="s">
        <v>3470</v>
      </c>
      <c r="C39" s="244" t="s">
        <v>3471</v>
      </c>
      <c r="D39" s="375"/>
      <c r="E39" s="278"/>
      <c r="F39" s="279"/>
      <c r="G39" s="245"/>
      <c r="H39" s="208"/>
      <c r="I39" s="208"/>
      <c r="J39" s="385"/>
      <c r="K39" s="245"/>
      <c r="L39" s="208"/>
      <c r="M39" s="208"/>
      <c r="N39" s="208"/>
      <c r="O39" s="208"/>
      <c r="P39" s="208"/>
      <c r="Q39" s="352"/>
      <c r="R39" s="352"/>
      <c r="S39" s="208"/>
      <c r="T39" s="385"/>
      <c r="U39" s="245"/>
      <c r="V39" s="344"/>
      <c r="W39" s="344"/>
      <c r="X39" s="344"/>
      <c r="Y39" s="344"/>
      <c r="Z39" s="344"/>
      <c r="AA39" s="344"/>
      <c r="AB39" s="344"/>
      <c r="AC39" s="344"/>
      <c r="AD39" s="344"/>
      <c r="AE39" s="344"/>
      <c r="AF39" s="345"/>
      <c r="AG39" s="375"/>
      <c r="AH39" s="214"/>
      <c r="AI39" s="609"/>
      <c r="AJ39" s="610"/>
      <c r="AK39" s="1540"/>
      <c r="AL39" s="353" t="s">
        <v>165</v>
      </c>
      <c r="AM39" s="354" t="s">
        <v>163</v>
      </c>
      <c r="AN39" s="355">
        <v>0.5</v>
      </c>
      <c r="AO39" s="356"/>
      <c r="AP39" s="356"/>
      <c r="AQ39" s="395"/>
      <c r="AR39" s="358">
        <f>ROUND(ROUND(ROUND(Q32*AD38,0)*$AI$20,0)*AN39,0)</f>
        <v>264</v>
      </c>
      <c r="AS39" s="268"/>
    </row>
    <row r="40" spans="1:45" ht="14.25">
      <c r="A40" s="243">
        <v>71</v>
      </c>
      <c r="B40" s="411" t="s">
        <v>3472</v>
      </c>
      <c r="C40" s="244" t="s">
        <v>3473</v>
      </c>
      <c r="D40" s="375"/>
      <c r="E40" s="278"/>
      <c r="F40" s="279"/>
      <c r="G40" s="245"/>
      <c r="H40" s="208"/>
      <c r="I40" s="208"/>
      <c r="J40" s="385"/>
      <c r="K40" s="245"/>
      <c r="L40" s="208"/>
      <c r="M40" s="208"/>
      <c r="N40" s="208"/>
      <c r="O40" s="208"/>
      <c r="P40" s="208"/>
      <c r="Q40" s="352"/>
      <c r="R40" s="352"/>
      <c r="S40" s="208"/>
      <c r="T40" s="385"/>
      <c r="U40" s="245"/>
      <c r="V40" s="344"/>
      <c r="W40" s="344"/>
      <c r="X40" s="344"/>
      <c r="Y40" s="344"/>
      <c r="Z40" s="344"/>
      <c r="AA40" s="344"/>
      <c r="AB40" s="344"/>
      <c r="AC40" s="344"/>
      <c r="AD40" s="344"/>
      <c r="AE40" s="344"/>
      <c r="AF40" s="345"/>
      <c r="AG40" s="375"/>
      <c r="AH40" s="214"/>
      <c r="AI40" s="609"/>
      <c r="AJ40" s="610"/>
      <c r="AK40" s="364"/>
      <c r="AL40" s="396"/>
      <c r="AM40" s="362"/>
      <c r="AN40" s="356"/>
      <c r="AO40" s="1533" t="s">
        <v>167</v>
      </c>
      <c r="AP40" s="362">
        <v>5</v>
      </c>
      <c r="AQ40" s="363" t="s">
        <v>168</v>
      </c>
      <c r="AR40" s="358">
        <f>ROUND(ROUND(Q32*AD38,0)*$AI$20,0)-AP40</f>
        <v>522</v>
      </c>
      <c r="AS40" s="268"/>
    </row>
    <row r="41" spans="1:45" ht="14.25">
      <c r="A41" s="243">
        <v>71</v>
      </c>
      <c r="B41" s="411" t="s">
        <v>3474</v>
      </c>
      <c r="C41" s="244" t="s">
        <v>3475</v>
      </c>
      <c r="D41" s="375"/>
      <c r="E41" s="278"/>
      <c r="F41" s="279"/>
      <c r="G41" s="245"/>
      <c r="H41" s="208"/>
      <c r="I41" s="208"/>
      <c r="J41" s="385"/>
      <c r="K41" s="245"/>
      <c r="L41" s="208"/>
      <c r="M41" s="208"/>
      <c r="N41" s="208"/>
      <c r="O41" s="208"/>
      <c r="P41" s="208"/>
      <c r="Q41" s="352"/>
      <c r="R41" s="352"/>
      <c r="S41" s="208"/>
      <c r="T41" s="385"/>
      <c r="U41" s="245"/>
      <c r="V41" s="344"/>
      <c r="W41" s="344"/>
      <c r="X41" s="344"/>
      <c r="Y41" s="344"/>
      <c r="Z41" s="344"/>
      <c r="AA41" s="344"/>
      <c r="AB41" s="344"/>
      <c r="AC41" s="344"/>
      <c r="AD41" s="344"/>
      <c r="AE41" s="344"/>
      <c r="AF41" s="345"/>
      <c r="AG41" s="375"/>
      <c r="AH41" s="214"/>
      <c r="AI41" s="609"/>
      <c r="AJ41" s="610"/>
      <c r="AK41" s="1536" t="s">
        <v>161</v>
      </c>
      <c r="AL41" s="364" t="s">
        <v>162</v>
      </c>
      <c r="AM41" s="362" t="s">
        <v>163</v>
      </c>
      <c r="AN41" s="356">
        <v>0.7</v>
      </c>
      <c r="AO41" s="1534"/>
      <c r="AP41" s="365"/>
      <c r="AQ41" s="366"/>
      <c r="AR41" s="358">
        <f>ROUND(ROUND(ROUND(Q32*AD38,0)*$AI$20,0)*AN41,0)-AP40</f>
        <v>364</v>
      </c>
      <c r="AS41" s="268"/>
    </row>
    <row r="42" spans="1:45" ht="14.25">
      <c r="A42" s="243">
        <v>71</v>
      </c>
      <c r="B42" s="411" t="s">
        <v>3476</v>
      </c>
      <c r="C42" s="244" t="s">
        <v>3477</v>
      </c>
      <c r="D42" s="375"/>
      <c r="E42" s="278"/>
      <c r="F42" s="279"/>
      <c r="G42" s="245"/>
      <c r="H42" s="208"/>
      <c r="I42" s="208"/>
      <c r="J42" s="385"/>
      <c r="K42" s="245"/>
      <c r="L42" s="208"/>
      <c r="M42" s="208"/>
      <c r="N42" s="208"/>
      <c r="O42" s="208"/>
      <c r="P42" s="208"/>
      <c r="Q42" s="352"/>
      <c r="R42" s="352"/>
      <c r="S42" s="208"/>
      <c r="T42" s="385"/>
      <c r="U42" s="245"/>
      <c r="V42" s="344"/>
      <c r="W42" s="344"/>
      <c r="X42" s="344"/>
      <c r="Y42" s="344"/>
      <c r="Z42" s="344"/>
      <c r="AA42" s="344"/>
      <c r="AB42" s="344"/>
      <c r="AC42" s="344"/>
      <c r="AD42" s="344"/>
      <c r="AE42" s="344"/>
      <c r="AF42" s="345"/>
      <c r="AG42" s="375"/>
      <c r="AH42" s="214"/>
      <c r="AI42" s="609"/>
      <c r="AJ42" s="610"/>
      <c r="AK42" s="1537"/>
      <c r="AL42" s="353" t="s">
        <v>165</v>
      </c>
      <c r="AM42" s="354" t="s">
        <v>163</v>
      </c>
      <c r="AN42" s="355">
        <v>0.5</v>
      </c>
      <c r="AO42" s="1535"/>
      <c r="AP42" s="367"/>
      <c r="AQ42" s="368"/>
      <c r="AR42" s="358">
        <f>ROUND(ROUND(ROUND(Q32*AD38,0)*$AI$20,0)*AN42,0)-AP40</f>
        <v>259</v>
      </c>
      <c r="AS42" s="268"/>
    </row>
    <row r="43" spans="1:45" ht="14.25">
      <c r="A43" s="229">
        <v>71</v>
      </c>
      <c r="B43" s="408">
        <v>8615</v>
      </c>
      <c r="C43" s="254" t="s">
        <v>3478</v>
      </c>
      <c r="D43" s="375"/>
      <c r="E43" s="278"/>
      <c r="F43" s="279"/>
      <c r="G43" s="245"/>
      <c r="H43" s="208"/>
      <c r="I43" s="208"/>
      <c r="J43" s="388"/>
      <c r="K43" s="231" t="s">
        <v>587</v>
      </c>
      <c r="L43" s="334"/>
      <c r="M43" s="334"/>
      <c r="N43" s="334"/>
      <c r="O43" s="334"/>
      <c r="P43" s="334"/>
      <c r="Q43" s="389"/>
      <c r="R43" s="389"/>
      <c r="S43" s="232"/>
      <c r="T43" s="314"/>
      <c r="U43" s="231"/>
      <c r="V43" s="338"/>
      <c r="W43" s="338"/>
      <c r="X43" s="338"/>
      <c r="Y43" s="338"/>
      <c r="Z43" s="338"/>
      <c r="AA43" s="338"/>
      <c r="AB43" s="338"/>
      <c r="AC43" s="338"/>
      <c r="AD43" s="338"/>
      <c r="AE43" s="338"/>
      <c r="AF43" s="339"/>
      <c r="AG43" s="611"/>
      <c r="AH43" s="392"/>
      <c r="AI43" s="392"/>
      <c r="AJ43" s="393"/>
      <c r="AK43" s="340"/>
      <c r="AL43" s="338"/>
      <c r="AM43" s="334"/>
      <c r="AN43" s="383"/>
      <c r="AO43" s="383"/>
      <c r="AP43" s="383"/>
      <c r="AQ43" s="384"/>
      <c r="AR43" s="342">
        <f>ROUND(Q44*$AI$20,0)</f>
        <v>578</v>
      </c>
      <c r="AS43" s="268"/>
    </row>
    <row r="44" spans="1:45" ht="14.25">
      <c r="A44" s="229">
        <v>71</v>
      </c>
      <c r="B44" s="408">
        <v>8616</v>
      </c>
      <c r="C44" s="254" t="s">
        <v>3479</v>
      </c>
      <c r="D44" s="375"/>
      <c r="E44" s="278"/>
      <c r="F44" s="279"/>
      <c r="G44" s="245"/>
      <c r="H44" s="208"/>
      <c r="I44" s="208"/>
      <c r="J44" s="388"/>
      <c r="K44" s="343"/>
      <c r="L44" s="301"/>
      <c r="M44" s="301"/>
      <c r="N44" s="301"/>
      <c r="O44" s="301"/>
      <c r="P44" s="301"/>
      <c r="Q44" s="1538">
        <f>'26障害児入所施設(基本４)'!$Q$44</f>
        <v>826</v>
      </c>
      <c r="R44" s="1538"/>
      <c r="S44" s="208" t="s">
        <v>18</v>
      </c>
      <c r="T44" s="385"/>
      <c r="U44" s="245"/>
      <c r="V44" s="344"/>
      <c r="W44" s="344"/>
      <c r="X44" s="344"/>
      <c r="Y44" s="344"/>
      <c r="Z44" s="344"/>
      <c r="AA44" s="344"/>
      <c r="AB44" s="344"/>
      <c r="AC44" s="344"/>
      <c r="AD44" s="344"/>
      <c r="AE44" s="344"/>
      <c r="AF44" s="345"/>
      <c r="AG44" s="379"/>
      <c r="AH44" s="344"/>
      <c r="AI44" s="344"/>
      <c r="AJ44" s="345"/>
      <c r="AK44" s="1539" t="s">
        <v>161</v>
      </c>
      <c r="AL44" s="346" t="s">
        <v>162</v>
      </c>
      <c r="AM44" s="347" t="s">
        <v>163</v>
      </c>
      <c r="AN44" s="348">
        <v>0.7</v>
      </c>
      <c r="AO44" s="348"/>
      <c r="AP44" s="348"/>
      <c r="AQ44" s="349"/>
      <c r="AR44" s="350">
        <f>ROUND(ROUND(Q44*$AI$20,0)*AN44,0)</f>
        <v>405</v>
      </c>
      <c r="AS44" s="268"/>
    </row>
    <row r="45" spans="1:45" ht="14.25">
      <c r="A45" s="243">
        <v>71</v>
      </c>
      <c r="B45" s="411" t="s">
        <v>3480</v>
      </c>
      <c r="C45" s="244" t="s">
        <v>3481</v>
      </c>
      <c r="D45" s="375"/>
      <c r="E45" s="278"/>
      <c r="F45" s="279"/>
      <c r="G45" s="245"/>
      <c r="H45" s="208"/>
      <c r="I45" s="208"/>
      <c r="J45" s="385"/>
      <c r="K45" s="245"/>
      <c r="L45" s="208"/>
      <c r="M45" s="208"/>
      <c r="N45" s="208"/>
      <c r="O45" s="208"/>
      <c r="P45" s="208"/>
      <c r="Q45" s="352"/>
      <c r="R45" s="352"/>
      <c r="S45" s="208"/>
      <c r="T45" s="385"/>
      <c r="U45" s="245"/>
      <c r="V45" s="344"/>
      <c r="W45" s="344"/>
      <c r="X45" s="344"/>
      <c r="Y45" s="344"/>
      <c r="Z45" s="344"/>
      <c r="AA45" s="344"/>
      <c r="AB45" s="344"/>
      <c r="AC45" s="344"/>
      <c r="AD45" s="344"/>
      <c r="AE45" s="344"/>
      <c r="AF45" s="345"/>
      <c r="AG45" s="375"/>
      <c r="AH45" s="214"/>
      <c r="AI45" s="609"/>
      <c r="AJ45" s="610"/>
      <c r="AK45" s="1540"/>
      <c r="AL45" s="353" t="s">
        <v>165</v>
      </c>
      <c r="AM45" s="354" t="s">
        <v>163</v>
      </c>
      <c r="AN45" s="355">
        <v>0.5</v>
      </c>
      <c r="AO45" s="356"/>
      <c r="AP45" s="356"/>
      <c r="AQ45" s="395"/>
      <c r="AR45" s="358">
        <f>ROUND(ROUND(Q44*$AI$20,0)*AN45,0)</f>
        <v>289</v>
      </c>
      <c r="AS45" s="268"/>
    </row>
    <row r="46" spans="1:45" ht="14.25">
      <c r="A46" s="243">
        <v>71</v>
      </c>
      <c r="B46" s="411" t="s">
        <v>3482</v>
      </c>
      <c r="C46" s="244" t="s">
        <v>3483</v>
      </c>
      <c r="D46" s="375"/>
      <c r="E46" s="278"/>
      <c r="F46" s="279"/>
      <c r="G46" s="245"/>
      <c r="H46" s="208"/>
      <c r="I46" s="208"/>
      <c r="J46" s="385"/>
      <c r="K46" s="245"/>
      <c r="L46" s="208"/>
      <c r="M46" s="208"/>
      <c r="N46" s="208"/>
      <c r="O46" s="208"/>
      <c r="P46" s="208"/>
      <c r="Q46" s="352"/>
      <c r="R46" s="352"/>
      <c r="S46" s="208"/>
      <c r="T46" s="385"/>
      <c r="U46" s="245"/>
      <c r="V46" s="344"/>
      <c r="W46" s="344"/>
      <c r="X46" s="344"/>
      <c r="Y46" s="344"/>
      <c r="Z46" s="344"/>
      <c r="AA46" s="344"/>
      <c r="AB46" s="344"/>
      <c r="AC46" s="344"/>
      <c r="AD46" s="344"/>
      <c r="AE46" s="344"/>
      <c r="AF46" s="345"/>
      <c r="AG46" s="375"/>
      <c r="AH46" s="214"/>
      <c r="AI46" s="609"/>
      <c r="AJ46" s="610"/>
      <c r="AK46" s="364"/>
      <c r="AL46" s="396"/>
      <c r="AM46" s="362"/>
      <c r="AN46" s="356"/>
      <c r="AO46" s="1533" t="s">
        <v>167</v>
      </c>
      <c r="AP46" s="362">
        <v>5</v>
      </c>
      <c r="AQ46" s="363" t="s">
        <v>168</v>
      </c>
      <c r="AR46" s="358">
        <f>ROUND(Q44*$AI$20,0)-AP46</f>
        <v>573</v>
      </c>
      <c r="AS46" s="268"/>
    </row>
    <row r="47" spans="1:45" ht="14.25">
      <c r="A47" s="243">
        <v>71</v>
      </c>
      <c r="B47" s="411" t="s">
        <v>3484</v>
      </c>
      <c r="C47" s="244" t="s">
        <v>3485</v>
      </c>
      <c r="D47" s="375"/>
      <c r="E47" s="278"/>
      <c r="F47" s="279"/>
      <c r="G47" s="245"/>
      <c r="H47" s="208"/>
      <c r="I47" s="208"/>
      <c r="J47" s="385"/>
      <c r="K47" s="245"/>
      <c r="L47" s="208"/>
      <c r="M47" s="208"/>
      <c r="N47" s="208"/>
      <c r="O47" s="208"/>
      <c r="P47" s="208"/>
      <c r="Q47" s="352"/>
      <c r="R47" s="352"/>
      <c r="S47" s="208"/>
      <c r="T47" s="385"/>
      <c r="U47" s="245"/>
      <c r="V47" s="344"/>
      <c r="W47" s="344"/>
      <c r="X47" s="344"/>
      <c r="Y47" s="344"/>
      <c r="Z47" s="344"/>
      <c r="AA47" s="344"/>
      <c r="AB47" s="344"/>
      <c r="AC47" s="344"/>
      <c r="AD47" s="344"/>
      <c r="AE47" s="344"/>
      <c r="AF47" s="345"/>
      <c r="AG47" s="375"/>
      <c r="AH47" s="214"/>
      <c r="AI47" s="609"/>
      <c r="AJ47" s="610"/>
      <c r="AK47" s="1536" t="s">
        <v>161</v>
      </c>
      <c r="AL47" s="364" t="s">
        <v>162</v>
      </c>
      <c r="AM47" s="362" t="s">
        <v>163</v>
      </c>
      <c r="AN47" s="356">
        <v>0.7</v>
      </c>
      <c r="AO47" s="1534"/>
      <c r="AP47" s="365"/>
      <c r="AQ47" s="366"/>
      <c r="AR47" s="358">
        <f>ROUND(ROUND(Q44*$AI$20,0)*AN47,0)-AP46</f>
        <v>400</v>
      </c>
      <c r="AS47" s="268"/>
    </row>
    <row r="48" spans="1:45" ht="14.25">
      <c r="A48" s="243">
        <v>71</v>
      </c>
      <c r="B48" s="411" t="s">
        <v>3486</v>
      </c>
      <c r="C48" s="244" t="s">
        <v>3487</v>
      </c>
      <c r="D48" s="375"/>
      <c r="E48" s="278"/>
      <c r="F48" s="279"/>
      <c r="G48" s="245"/>
      <c r="H48" s="208"/>
      <c r="I48" s="208"/>
      <c r="J48" s="385"/>
      <c r="K48" s="245"/>
      <c r="L48" s="208"/>
      <c r="M48" s="208"/>
      <c r="N48" s="208"/>
      <c r="O48" s="208"/>
      <c r="P48" s="208"/>
      <c r="Q48" s="352"/>
      <c r="R48" s="352"/>
      <c r="S48" s="208"/>
      <c r="T48" s="385"/>
      <c r="U48" s="281"/>
      <c r="V48" s="380"/>
      <c r="W48" s="380"/>
      <c r="X48" s="380"/>
      <c r="Y48" s="380"/>
      <c r="Z48" s="380"/>
      <c r="AA48" s="380"/>
      <c r="AB48" s="380"/>
      <c r="AC48" s="380"/>
      <c r="AD48" s="380"/>
      <c r="AE48" s="380"/>
      <c r="AF48" s="381"/>
      <c r="AG48" s="375"/>
      <c r="AH48" s="214"/>
      <c r="AI48" s="609"/>
      <c r="AJ48" s="610"/>
      <c r="AK48" s="1537"/>
      <c r="AL48" s="353" t="s">
        <v>165</v>
      </c>
      <c r="AM48" s="354" t="s">
        <v>163</v>
      </c>
      <c r="AN48" s="355">
        <v>0.5</v>
      </c>
      <c r="AO48" s="1535"/>
      <c r="AP48" s="367"/>
      <c r="AQ48" s="368"/>
      <c r="AR48" s="358">
        <f>ROUND(ROUND(Q44*$AI$20,0)*AN48,0)-AP46</f>
        <v>284</v>
      </c>
      <c r="AS48" s="268"/>
    </row>
    <row r="49" spans="1:45" ht="14.25">
      <c r="A49" s="229">
        <v>71</v>
      </c>
      <c r="B49" s="408">
        <v>8617</v>
      </c>
      <c r="C49" s="254" t="s">
        <v>3488</v>
      </c>
      <c r="D49" s="375"/>
      <c r="E49" s="278"/>
      <c r="F49" s="279"/>
      <c r="G49" s="245"/>
      <c r="H49" s="208"/>
      <c r="I49" s="208"/>
      <c r="J49" s="388"/>
      <c r="K49" s="343"/>
      <c r="L49" s="301"/>
      <c r="M49" s="301"/>
      <c r="N49" s="301"/>
      <c r="O49" s="301"/>
      <c r="P49" s="301"/>
      <c r="Q49" s="352"/>
      <c r="R49" s="352"/>
      <c r="S49" s="208"/>
      <c r="T49" s="385"/>
      <c r="U49" s="379" t="s">
        <v>172</v>
      </c>
      <c r="V49" s="344"/>
      <c r="W49" s="344"/>
      <c r="X49" s="344"/>
      <c r="Y49" s="344"/>
      <c r="Z49" s="344"/>
      <c r="AA49" s="344"/>
      <c r="AB49" s="344"/>
      <c r="AC49" s="344"/>
      <c r="AD49" s="344"/>
      <c r="AE49" s="344"/>
      <c r="AF49" s="345"/>
      <c r="AG49" s="379"/>
      <c r="AH49" s="344"/>
      <c r="AI49" s="344"/>
      <c r="AJ49" s="345"/>
      <c r="AK49" s="369"/>
      <c r="AL49" s="370"/>
      <c r="AM49" s="372"/>
      <c r="AN49" s="373"/>
      <c r="AO49" s="373"/>
      <c r="AP49" s="373"/>
      <c r="AQ49" s="374"/>
      <c r="AR49" s="342">
        <f>ROUND(ROUND(Q44*AD50,0)*$AI$20,0)</f>
        <v>558</v>
      </c>
      <c r="AS49" s="268"/>
    </row>
    <row r="50" spans="1:45" ht="14.25">
      <c r="A50" s="229">
        <v>71</v>
      </c>
      <c r="B50" s="408">
        <v>8618</v>
      </c>
      <c r="C50" s="254" t="s">
        <v>3489</v>
      </c>
      <c r="D50" s="375"/>
      <c r="E50" s="278"/>
      <c r="F50" s="279"/>
      <c r="G50" s="245"/>
      <c r="H50" s="208"/>
      <c r="I50" s="208"/>
      <c r="J50" s="388"/>
      <c r="K50" s="343"/>
      <c r="L50" s="301"/>
      <c r="M50" s="301"/>
      <c r="N50" s="301"/>
      <c r="O50" s="301"/>
      <c r="P50" s="301"/>
      <c r="Q50" s="352"/>
      <c r="R50" s="352"/>
      <c r="S50" s="208"/>
      <c r="T50" s="385"/>
      <c r="U50" s="379" t="s">
        <v>174</v>
      </c>
      <c r="V50" s="344"/>
      <c r="W50" s="344"/>
      <c r="X50" s="344"/>
      <c r="Y50" s="344"/>
      <c r="Z50" s="344"/>
      <c r="AA50" s="344"/>
      <c r="AB50" s="344"/>
      <c r="AC50" s="214" t="s">
        <v>163</v>
      </c>
      <c r="AD50" s="1541">
        <v>0.96499999999999997</v>
      </c>
      <c r="AE50" s="1541"/>
      <c r="AF50" s="345"/>
      <c r="AG50" s="379"/>
      <c r="AH50" s="344"/>
      <c r="AI50" s="344"/>
      <c r="AJ50" s="345"/>
      <c r="AK50" s="1539" t="s">
        <v>161</v>
      </c>
      <c r="AL50" s="346" t="s">
        <v>162</v>
      </c>
      <c r="AM50" s="347" t="s">
        <v>163</v>
      </c>
      <c r="AN50" s="348">
        <v>0.7</v>
      </c>
      <c r="AO50" s="348"/>
      <c r="AP50" s="348"/>
      <c r="AQ50" s="349"/>
      <c r="AR50" s="350">
        <f>ROUND(ROUND(ROUND(Q44*AD50:AD50,0)*$AI$20,0)*AN50,0)</f>
        <v>391</v>
      </c>
      <c r="AS50" s="268"/>
    </row>
    <row r="51" spans="1:45" ht="14.25">
      <c r="A51" s="243">
        <v>71</v>
      </c>
      <c r="B51" s="411" t="s">
        <v>3490</v>
      </c>
      <c r="C51" s="244" t="s">
        <v>3491</v>
      </c>
      <c r="D51" s="375"/>
      <c r="E51" s="278"/>
      <c r="F51" s="279"/>
      <c r="G51" s="245"/>
      <c r="H51" s="208"/>
      <c r="I51" s="208"/>
      <c r="J51" s="385"/>
      <c r="K51" s="245"/>
      <c r="L51" s="208"/>
      <c r="M51" s="208"/>
      <c r="N51" s="208"/>
      <c r="O51" s="208"/>
      <c r="P51" s="208"/>
      <c r="Q51" s="352"/>
      <c r="R51" s="352"/>
      <c r="S51" s="208"/>
      <c r="T51" s="385"/>
      <c r="U51" s="245"/>
      <c r="V51" s="344"/>
      <c r="W51" s="344"/>
      <c r="X51" s="344"/>
      <c r="Y51" s="344"/>
      <c r="Z51" s="344"/>
      <c r="AA51" s="344"/>
      <c r="AB51" s="344"/>
      <c r="AC51" s="344"/>
      <c r="AD51" s="344"/>
      <c r="AE51" s="344"/>
      <c r="AF51" s="345"/>
      <c r="AG51" s="375"/>
      <c r="AH51" s="214"/>
      <c r="AI51" s="609"/>
      <c r="AJ51" s="610"/>
      <c r="AK51" s="1540"/>
      <c r="AL51" s="353" t="s">
        <v>165</v>
      </c>
      <c r="AM51" s="354" t="s">
        <v>163</v>
      </c>
      <c r="AN51" s="355">
        <v>0.5</v>
      </c>
      <c r="AO51" s="356"/>
      <c r="AP51" s="356"/>
      <c r="AQ51" s="395"/>
      <c r="AR51" s="358">
        <f>ROUND(ROUND(ROUND(Q44*AD50,0)*$AI$20,0)*AN51,0)</f>
        <v>279</v>
      </c>
      <c r="AS51" s="268"/>
    </row>
    <row r="52" spans="1:45" ht="14.25">
      <c r="A52" s="243">
        <v>71</v>
      </c>
      <c r="B52" s="411" t="s">
        <v>3492</v>
      </c>
      <c r="C52" s="244" t="s">
        <v>3493</v>
      </c>
      <c r="D52" s="375"/>
      <c r="E52" s="278"/>
      <c r="F52" s="279"/>
      <c r="G52" s="245"/>
      <c r="H52" s="208"/>
      <c r="I52" s="208"/>
      <c r="J52" s="385"/>
      <c r="K52" s="245"/>
      <c r="L52" s="208"/>
      <c r="M52" s="208"/>
      <c r="N52" s="208"/>
      <c r="O52" s="208"/>
      <c r="P52" s="208"/>
      <c r="Q52" s="352"/>
      <c r="R52" s="352"/>
      <c r="S52" s="208"/>
      <c r="T52" s="385"/>
      <c r="U52" s="245"/>
      <c r="V52" s="344"/>
      <c r="W52" s="344"/>
      <c r="X52" s="344"/>
      <c r="Y52" s="344"/>
      <c r="Z52" s="344"/>
      <c r="AA52" s="344"/>
      <c r="AB52" s="344"/>
      <c r="AC52" s="344"/>
      <c r="AD52" s="344"/>
      <c r="AE52" s="344"/>
      <c r="AF52" s="345"/>
      <c r="AG52" s="375"/>
      <c r="AH52" s="214"/>
      <c r="AI52" s="609"/>
      <c r="AJ52" s="610"/>
      <c r="AK52" s="364"/>
      <c r="AL52" s="396"/>
      <c r="AM52" s="362"/>
      <c r="AN52" s="356"/>
      <c r="AO52" s="1533" t="s">
        <v>167</v>
      </c>
      <c r="AP52" s="362">
        <v>5</v>
      </c>
      <c r="AQ52" s="363" t="s">
        <v>168</v>
      </c>
      <c r="AR52" s="358">
        <f>ROUND(ROUND(Q44*AD50,0)*$AI$20,0)-AP52</f>
        <v>553</v>
      </c>
      <c r="AS52" s="268"/>
    </row>
    <row r="53" spans="1:45" ht="14.25">
      <c r="A53" s="243">
        <v>71</v>
      </c>
      <c r="B53" s="411" t="s">
        <v>3494</v>
      </c>
      <c r="C53" s="244" t="s">
        <v>3495</v>
      </c>
      <c r="D53" s="375"/>
      <c r="E53" s="278"/>
      <c r="F53" s="279"/>
      <c r="G53" s="245"/>
      <c r="H53" s="208"/>
      <c r="I53" s="208"/>
      <c r="J53" s="385"/>
      <c r="K53" s="245"/>
      <c r="L53" s="208"/>
      <c r="M53" s="208"/>
      <c r="N53" s="208"/>
      <c r="O53" s="208"/>
      <c r="P53" s="208"/>
      <c r="Q53" s="352"/>
      <c r="R53" s="352"/>
      <c r="S53" s="208"/>
      <c r="T53" s="385"/>
      <c r="U53" s="245"/>
      <c r="V53" s="344"/>
      <c r="W53" s="344"/>
      <c r="X53" s="344"/>
      <c r="Y53" s="344"/>
      <c r="Z53" s="344"/>
      <c r="AA53" s="344"/>
      <c r="AB53" s="344"/>
      <c r="AC53" s="344"/>
      <c r="AD53" s="344"/>
      <c r="AE53" s="344"/>
      <c r="AF53" s="345"/>
      <c r="AG53" s="375"/>
      <c r="AH53" s="214"/>
      <c r="AI53" s="609"/>
      <c r="AJ53" s="610"/>
      <c r="AK53" s="1536" t="s">
        <v>161</v>
      </c>
      <c r="AL53" s="364" t="s">
        <v>162</v>
      </c>
      <c r="AM53" s="362" t="s">
        <v>163</v>
      </c>
      <c r="AN53" s="356">
        <v>0.7</v>
      </c>
      <c r="AO53" s="1534"/>
      <c r="AP53" s="365"/>
      <c r="AQ53" s="366"/>
      <c r="AR53" s="358">
        <f>ROUND(ROUND(ROUND(Q44*AD50,0)*$AI$20,0)*AN53,0)-AP52</f>
        <v>386</v>
      </c>
      <c r="AS53" s="268"/>
    </row>
    <row r="54" spans="1:45" ht="14.25">
      <c r="A54" s="243">
        <v>71</v>
      </c>
      <c r="B54" s="411" t="s">
        <v>3496</v>
      </c>
      <c r="C54" s="244" t="s">
        <v>3497</v>
      </c>
      <c r="D54" s="375"/>
      <c r="E54" s="278"/>
      <c r="F54" s="279"/>
      <c r="G54" s="281"/>
      <c r="H54" s="216"/>
      <c r="I54" s="216"/>
      <c r="J54" s="226"/>
      <c r="K54" s="281"/>
      <c r="L54" s="216"/>
      <c r="M54" s="216"/>
      <c r="N54" s="216"/>
      <c r="O54" s="216"/>
      <c r="P54" s="216"/>
      <c r="Q54" s="387"/>
      <c r="R54" s="387"/>
      <c r="S54" s="216"/>
      <c r="T54" s="226"/>
      <c r="U54" s="281"/>
      <c r="V54" s="380"/>
      <c r="W54" s="380"/>
      <c r="X54" s="380"/>
      <c r="Y54" s="380"/>
      <c r="Z54" s="380"/>
      <c r="AA54" s="380"/>
      <c r="AB54" s="380"/>
      <c r="AC54" s="380"/>
      <c r="AD54" s="380"/>
      <c r="AE54" s="380"/>
      <c r="AF54" s="381"/>
      <c r="AG54" s="375"/>
      <c r="AH54" s="214"/>
      <c r="AI54" s="609"/>
      <c r="AJ54" s="610"/>
      <c r="AK54" s="1537"/>
      <c r="AL54" s="353" t="s">
        <v>165</v>
      </c>
      <c r="AM54" s="354" t="s">
        <v>163</v>
      </c>
      <c r="AN54" s="355">
        <v>0.5</v>
      </c>
      <c r="AO54" s="1535"/>
      <c r="AP54" s="367"/>
      <c r="AQ54" s="368"/>
      <c r="AR54" s="358">
        <f>ROUND(ROUND(ROUND(Q44*AD50,0)*$AI$20,0)*AN54,0)-AP52</f>
        <v>274</v>
      </c>
      <c r="AS54" s="268"/>
    </row>
    <row r="55" spans="1:45" ht="14.25">
      <c r="A55" s="229">
        <v>71</v>
      </c>
      <c r="B55" s="408">
        <v>8621</v>
      </c>
      <c r="C55" s="254" t="s">
        <v>3498</v>
      </c>
      <c r="D55" s="375"/>
      <c r="E55" s="278"/>
      <c r="F55" s="279"/>
      <c r="G55" s="231" t="s">
        <v>625</v>
      </c>
      <c r="H55" s="232"/>
      <c r="I55" s="232"/>
      <c r="J55" s="314"/>
      <c r="K55" s="231" t="s">
        <v>181</v>
      </c>
      <c r="L55" s="232"/>
      <c r="M55" s="232"/>
      <c r="N55" s="232"/>
      <c r="O55" s="232"/>
      <c r="P55" s="232"/>
      <c r="Q55" s="382"/>
      <c r="R55" s="382"/>
      <c r="S55" s="232"/>
      <c r="T55" s="314"/>
      <c r="U55" s="231"/>
      <c r="V55" s="338"/>
      <c r="W55" s="338"/>
      <c r="X55" s="338"/>
      <c r="Y55" s="338"/>
      <c r="Z55" s="338"/>
      <c r="AA55" s="338"/>
      <c r="AB55" s="338"/>
      <c r="AC55" s="338"/>
      <c r="AD55" s="338"/>
      <c r="AE55" s="338"/>
      <c r="AF55" s="339"/>
      <c r="AG55" s="611"/>
      <c r="AH55" s="392"/>
      <c r="AI55" s="392"/>
      <c r="AJ55" s="393"/>
      <c r="AK55" s="340"/>
      <c r="AL55" s="338"/>
      <c r="AM55" s="334"/>
      <c r="AN55" s="383"/>
      <c r="AO55" s="383"/>
      <c r="AP55" s="383"/>
      <c r="AQ55" s="384"/>
      <c r="AR55" s="342">
        <f>ROUND(Q56*$AI$20,0)</f>
        <v>546</v>
      </c>
      <c r="AS55" s="268"/>
    </row>
    <row r="56" spans="1:45" ht="14.25">
      <c r="A56" s="229">
        <v>71</v>
      </c>
      <c r="B56" s="408">
        <v>8622</v>
      </c>
      <c r="C56" s="254" t="s">
        <v>3499</v>
      </c>
      <c r="D56" s="375"/>
      <c r="E56" s="278"/>
      <c r="F56" s="279"/>
      <c r="G56" s="245"/>
      <c r="H56" s="208"/>
      <c r="I56" s="208"/>
      <c r="J56" s="385"/>
      <c r="K56" s="245" t="s">
        <v>2179</v>
      </c>
      <c r="L56" s="208"/>
      <c r="M56" s="208"/>
      <c r="N56" s="208"/>
      <c r="O56" s="208"/>
      <c r="P56" s="208"/>
      <c r="Q56" s="1538">
        <f>'26障害児入所施設(基本４)'!$Q$56</f>
        <v>780</v>
      </c>
      <c r="R56" s="1538"/>
      <c r="S56" s="208" t="s">
        <v>18</v>
      </c>
      <c r="T56" s="385"/>
      <c r="U56" s="245"/>
      <c r="V56" s="344"/>
      <c r="W56" s="344"/>
      <c r="X56" s="344"/>
      <c r="Y56" s="344"/>
      <c r="Z56" s="344"/>
      <c r="AA56" s="344"/>
      <c r="AB56" s="344"/>
      <c r="AC56" s="344"/>
      <c r="AD56" s="344"/>
      <c r="AE56" s="344"/>
      <c r="AF56" s="345"/>
      <c r="AG56" s="379"/>
      <c r="AH56" s="344"/>
      <c r="AI56" s="344"/>
      <c r="AJ56" s="345"/>
      <c r="AK56" s="1539" t="s">
        <v>161</v>
      </c>
      <c r="AL56" s="346" t="s">
        <v>162</v>
      </c>
      <c r="AM56" s="347" t="s">
        <v>163</v>
      </c>
      <c r="AN56" s="348">
        <v>0.7</v>
      </c>
      <c r="AO56" s="348"/>
      <c r="AP56" s="348"/>
      <c r="AQ56" s="349"/>
      <c r="AR56" s="350">
        <f>ROUND(ROUND(Q56*$AI$20,0)*AN56,0)</f>
        <v>382</v>
      </c>
      <c r="AS56" s="268"/>
    </row>
    <row r="57" spans="1:45" ht="14.25">
      <c r="A57" s="243">
        <v>71</v>
      </c>
      <c r="B57" s="411" t="s">
        <v>3500</v>
      </c>
      <c r="C57" s="244" t="s">
        <v>3501</v>
      </c>
      <c r="D57" s="375"/>
      <c r="E57" s="278"/>
      <c r="F57" s="279"/>
      <c r="G57" s="245"/>
      <c r="H57" s="208"/>
      <c r="I57" s="208"/>
      <c r="J57" s="385"/>
      <c r="K57" s="245"/>
      <c r="L57" s="208"/>
      <c r="M57" s="208"/>
      <c r="N57" s="208"/>
      <c r="O57" s="208"/>
      <c r="P57" s="208"/>
      <c r="Q57" s="352"/>
      <c r="R57" s="352"/>
      <c r="S57" s="208"/>
      <c r="T57" s="385"/>
      <c r="U57" s="245"/>
      <c r="V57" s="344"/>
      <c r="W57" s="344"/>
      <c r="X57" s="344"/>
      <c r="Y57" s="344"/>
      <c r="Z57" s="344"/>
      <c r="AA57" s="344"/>
      <c r="AB57" s="344"/>
      <c r="AC57" s="344"/>
      <c r="AD57" s="344"/>
      <c r="AE57" s="344"/>
      <c r="AF57" s="345"/>
      <c r="AG57" s="375"/>
      <c r="AH57" s="214"/>
      <c r="AI57" s="609"/>
      <c r="AJ57" s="610"/>
      <c r="AK57" s="1540"/>
      <c r="AL57" s="353" t="s">
        <v>165</v>
      </c>
      <c r="AM57" s="354" t="s">
        <v>163</v>
      </c>
      <c r="AN57" s="355">
        <v>0.5</v>
      </c>
      <c r="AO57" s="356"/>
      <c r="AP57" s="356"/>
      <c r="AQ57" s="395"/>
      <c r="AR57" s="358">
        <f>ROUND(ROUND(Q56*$AI$20,0)*AN57,0)</f>
        <v>273</v>
      </c>
      <c r="AS57" s="268"/>
    </row>
    <row r="58" spans="1:45" ht="14.25">
      <c r="A58" s="243">
        <v>71</v>
      </c>
      <c r="B58" s="411" t="s">
        <v>3502</v>
      </c>
      <c r="C58" s="244" t="s">
        <v>3503</v>
      </c>
      <c r="D58" s="375"/>
      <c r="E58" s="278"/>
      <c r="F58" s="279"/>
      <c r="G58" s="245"/>
      <c r="H58" s="208"/>
      <c r="I58" s="208"/>
      <c r="J58" s="385"/>
      <c r="K58" s="245"/>
      <c r="L58" s="208"/>
      <c r="M58" s="208"/>
      <c r="N58" s="208"/>
      <c r="O58" s="208"/>
      <c r="P58" s="208"/>
      <c r="Q58" s="352"/>
      <c r="R58" s="352"/>
      <c r="S58" s="208"/>
      <c r="T58" s="385"/>
      <c r="U58" s="245"/>
      <c r="V58" s="344"/>
      <c r="W58" s="344"/>
      <c r="X58" s="344"/>
      <c r="Y58" s="344"/>
      <c r="Z58" s="344"/>
      <c r="AA58" s="344"/>
      <c r="AB58" s="344"/>
      <c r="AC58" s="344"/>
      <c r="AD58" s="344"/>
      <c r="AE58" s="344"/>
      <c r="AF58" s="345"/>
      <c r="AG58" s="375"/>
      <c r="AH58" s="214"/>
      <c r="AI58" s="609"/>
      <c r="AJ58" s="610"/>
      <c r="AK58" s="364"/>
      <c r="AL58" s="396"/>
      <c r="AM58" s="362"/>
      <c r="AN58" s="356"/>
      <c r="AO58" s="1533" t="s">
        <v>167</v>
      </c>
      <c r="AP58" s="362">
        <v>5</v>
      </c>
      <c r="AQ58" s="363" t="s">
        <v>168</v>
      </c>
      <c r="AR58" s="358">
        <f>ROUND(Q56*$AI$20,0)-AP58</f>
        <v>541</v>
      </c>
      <c r="AS58" s="268"/>
    </row>
    <row r="59" spans="1:45" ht="14.25">
      <c r="A59" s="243">
        <v>71</v>
      </c>
      <c r="B59" s="411" t="s">
        <v>3504</v>
      </c>
      <c r="C59" s="244" t="s">
        <v>3505</v>
      </c>
      <c r="D59" s="375"/>
      <c r="E59" s="278"/>
      <c r="F59" s="279"/>
      <c r="G59" s="245"/>
      <c r="H59" s="208"/>
      <c r="I59" s="208"/>
      <c r="J59" s="385"/>
      <c r="K59" s="245"/>
      <c r="L59" s="208"/>
      <c r="M59" s="208"/>
      <c r="N59" s="208"/>
      <c r="O59" s="208"/>
      <c r="P59" s="208"/>
      <c r="Q59" s="352"/>
      <c r="R59" s="352"/>
      <c r="S59" s="208"/>
      <c r="T59" s="385"/>
      <c r="U59" s="245"/>
      <c r="V59" s="344"/>
      <c r="W59" s="344"/>
      <c r="X59" s="344"/>
      <c r="Y59" s="344"/>
      <c r="Z59" s="344"/>
      <c r="AA59" s="344"/>
      <c r="AB59" s="344"/>
      <c r="AC59" s="344"/>
      <c r="AD59" s="344"/>
      <c r="AE59" s="344"/>
      <c r="AF59" s="345"/>
      <c r="AG59" s="375"/>
      <c r="AH59" s="214"/>
      <c r="AI59" s="609"/>
      <c r="AJ59" s="610"/>
      <c r="AK59" s="1536" t="s">
        <v>161</v>
      </c>
      <c r="AL59" s="364" t="s">
        <v>162</v>
      </c>
      <c r="AM59" s="362" t="s">
        <v>163</v>
      </c>
      <c r="AN59" s="356">
        <v>0.7</v>
      </c>
      <c r="AO59" s="1534"/>
      <c r="AP59" s="365"/>
      <c r="AQ59" s="366"/>
      <c r="AR59" s="358">
        <f>ROUND(ROUND(Q56*$AI$20,0)*AN59,0)-AP58</f>
        <v>377</v>
      </c>
      <c r="AS59" s="268"/>
    </row>
    <row r="60" spans="1:45" ht="14.25">
      <c r="A60" s="243">
        <v>71</v>
      </c>
      <c r="B60" s="411" t="s">
        <v>3506</v>
      </c>
      <c r="C60" s="244" t="s">
        <v>3507</v>
      </c>
      <c r="D60" s="375"/>
      <c r="E60" s="278"/>
      <c r="F60" s="279"/>
      <c r="G60" s="245"/>
      <c r="H60" s="208"/>
      <c r="I60" s="208"/>
      <c r="J60" s="385"/>
      <c r="K60" s="245"/>
      <c r="L60" s="208"/>
      <c r="M60" s="208"/>
      <c r="N60" s="208"/>
      <c r="O60" s="208"/>
      <c r="P60" s="208"/>
      <c r="Q60" s="352"/>
      <c r="R60" s="352"/>
      <c r="S60" s="208"/>
      <c r="T60" s="385"/>
      <c r="U60" s="245"/>
      <c r="V60" s="344"/>
      <c r="W60" s="344"/>
      <c r="X60" s="344"/>
      <c r="Y60" s="344"/>
      <c r="Z60" s="344"/>
      <c r="AA60" s="344"/>
      <c r="AB60" s="344"/>
      <c r="AC60" s="344"/>
      <c r="AD60" s="344"/>
      <c r="AE60" s="344"/>
      <c r="AF60" s="345"/>
      <c r="AG60" s="375"/>
      <c r="AH60" s="214"/>
      <c r="AI60" s="609"/>
      <c r="AJ60" s="610"/>
      <c r="AK60" s="1537"/>
      <c r="AL60" s="353" t="s">
        <v>165</v>
      </c>
      <c r="AM60" s="354" t="s">
        <v>163</v>
      </c>
      <c r="AN60" s="355">
        <v>0.5</v>
      </c>
      <c r="AO60" s="1535"/>
      <c r="AP60" s="367"/>
      <c r="AQ60" s="368"/>
      <c r="AR60" s="358">
        <f>ROUND(ROUND(Q56*$AI$20,0)*AN60,0)-AP58</f>
        <v>268</v>
      </c>
      <c r="AS60" s="268"/>
    </row>
    <row r="61" spans="1:45" ht="14.25">
      <c r="A61" s="229">
        <v>71</v>
      </c>
      <c r="B61" s="408">
        <v>8623</v>
      </c>
      <c r="C61" s="254" t="s">
        <v>3508</v>
      </c>
      <c r="D61" s="375"/>
      <c r="E61" s="278"/>
      <c r="F61" s="279"/>
      <c r="G61" s="245"/>
      <c r="H61" s="208"/>
      <c r="I61" s="208"/>
      <c r="J61" s="385"/>
      <c r="K61" s="245"/>
      <c r="L61" s="208"/>
      <c r="M61" s="208"/>
      <c r="N61" s="208"/>
      <c r="O61" s="208"/>
      <c r="P61" s="208"/>
      <c r="Q61" s="386"/>
      <c r="R61" s="386"/>
      <c r="S61" s="301"/>
      <c r="T61" s="385"/>
      <c r="U61" s="369" t="s">
        <v>172</v>
      </c>
      <c r="V61" s="370"/>
      <c r="W61" s="370"/>
      <c r="X61" s="370"/>
      <c r="Y61" s="370"/>
      <c r="Z61" s="370"/>
      <c r="AA61" s="370"/>
      <c r="AB61" s="370"/>
      <c r="AC61" s="370"/>
      <c r="AD61" s="370"/>
      <c r="AE61" s="370"/>
      <c r="AF61" s="371"/>
      <c r="AG61" s="379"/>
      <c r="AH61" s="344"/>
      <c r="AI61" s="344"/>
      <c r="AJ61" s="345"/>
      <c r="AK61" s="369"/>
      <c r="AL61" s="370"/>
      <c r="AM61" s="372"/>
      <c r="AN61" s="373"/>
      <c r="AO61" s="373"/>
      <c r="AP61" s="373"/>
      <c r="AQ61" s="374"/>
      <c r="AR61" s="342">
        <f>ROUND(ROUND(Q56*AD62,0)*$AI$20,0)</f>
        <v>527</v>
      </c>
      <c r="AS61" s="268"/>
    </row>
    <row r="62" spans="1:45" ht="14.25">
      <c r="A62" s="229">
        <v>71</v>
      </c>
      <c r="B62" s="408">
        <v>8624</v>
      </c>
      <c r="C62" s="254" t="s">
        <v>3509</v>
      </c>
      <c r="D62" s="375"/>
      <c r="E62" s="278"/>
      <c r="F62" s="279"/>
      <c r="G62" s="245"/>
      <c r="H62" s="208"/>
      <c r="I62" s="208"/>
      <c r="J62" s="385"/>
      <c r="K62" s="343"/>
      <c r="L62" s="301"/>
      <c r="M62" s="301"/>
      <c r="N62" s="301"/>
      <c r="O62" s="301"/>
      <c r="P62" s="208"/>
      <c r="Q62" s="386"/>
      <c r="R62" s="386"/>
      <c r="S62" s="301"/>
      <c r="T62" s="385"/>
      <c r="U62" s="379" t="s">
        <v>174</v>
      </c>
      <c r="V62" s="344"/>
      <c r="W62" s="344"/>
      <c r="X62" s="344"/>
      <c r="Y62" s="344"/>
      <c r="Z62" s="344"/>
      <c r="AA62" s="344"/>
      <c r="AB62" s="344"/>
      <c r="AC62" s="214" t="s">
        <v>163</v>
      </c>
      <c r="AD62" s="1541">
        <v>0.96499999999999997</v>
      </c>
      <c r="AE62" s="1541"/>
      <c r="AF62" s="345"/>
      <c r="AG62" s="379"/>
      <c r="AH62" s="344"/>
      <c r="AI62" s="344"/>
      <c r="AJ62" s="345"/>
      <c r="AK62" s="1539" t="s">
        <v>161</v>
      </c>
      <c r="AL62" s="346" t="s">
        <v>162</v>
      </c>
      <c r="AM62" s="347" t="s">
        <v>163</v>
      </c>
      <c r="AN62" s="348">
        <v>0.7</v>
      </c>
      <c r="AO62" s="348"/>
      <c r="AP62" s="348"/>
      <c r="AQ62" s="349"/>
      <c r="AR62" s="350">
        <f>ROUND(ROUND(ROUND(Q56*AD62:AD62,0)*$AI$20,0)*AN62,0)</f>
        <v>369</v>
      </c>
      <c r="AS62" s="268"/>
    </row>
    <row r="63" spans="1:45" ht="14.25">
      <c r="A63" s="243">
        <v>71</v>
      </c>
      <c r="B63" s="411" t="s">
        <v>3510</v>
      </c>
      <c r="C63" s="244" t="s">
        <v>3511</v>
      </c>
      <c r="D63" s="375"/>
      <c r="E63" s="278"/>
      <c r="F63" s="279"/>
      <c r="G63" s="245"/>
      <c r="H63" s="208"/>
      <c r="I63" s="208"/>
      <c r="J63" s="385"/>
      <c r="K63" s="245"/>
      <c r="L63" s="208"/>
      <c r="M63" s="208"/>
      <c r="N63" s="208"/>
      <c r="O63" s="208"/>
      <c r="P63" s="208"/>
      <c r="Q63" s="352"/>
      <c r="R63" s="352"/>
      <c r="S63" s="208"/>
      <c r="T63" s="385"/>
      <c r="U63" s="245"/>
      <c r="V63" s="344"/>
      <c r="W63" s="344"/>
      <c r="X63" s="344"/>
      <c r="Y63" s="344"/>
      <c r="Z63" s="344"/>
      <c r="AA63" s="344"/>
      <c r="AB63" s="344"/>
      <c r="AC63" s="344"/>
      <c r="AD63" s="344"/>
      <c r="AE63" s="344"/>
      <c r="AF63" s="345"/>
      <c r="AG63" s="375"/>
      <c r="AH63" s="214"/>
      <c r="AI63" s="609"/>
      <c r="AJ63" s="610"/>
      <c r="AK63" s="1540"/>
      <c r="AL63" s="353" t="s">
        <v>165</v>
      </c>
      <c r="AM63" s="354" t="s">
        <v>163</v>
      </c>
      <c r="AN63" s="355">
        <v>0.5</v>
      </c>
      <c r="AO63" s="356"/>
      <c r="AP63" s="356"/>
      <c r="AQ63" s="395"/>
      <c r="AR63" s="358">
        <f>ROUND(ROUND(ROUND(Q56*AD62,0)*$AI$20,0)*AN63,0)</f>
        <v>264</v>
      </c>
      <c r="AS63" s="268"/>
    </row>
    <row r="64" spans="1:45" ht="14.25">
      <c r="A64" s="243">
        <v>71</v>
      </c>
      <c r="B64" s="411" t="s">
        <v>3512</v>
      </c>
      <c r="C64" s="244" t="s">
        <v>3513</v>
      </c>
      <c r="D64" s="375"/>
      <c r="E64" s="278"/>
      <c r="F64" s="279"/>
      <c r="G64" s="245"/>
      <c r="H64" s="208"/>
      <c r="I64" s="208"/>
      <c r="J64" s="385"/>
      <c r="K64" s="245"/>
      <c r="L64" s="208"/>
      <c r="M64" s="208"/>
      <c r="N64" s="208"/>
      <c r="O64" s="208"/>
      <c r="P64" s="208"/>
      <c r="Q64" s="352"/>
      <c r="R64" s="352"/>
      <c r="S64" s="208"/>
      <c r="T64" s="385"/>
      <c r="U64" s="245"/>
      <c r="V64" s="344"/>
      <c r="W64" s="344"/>
      <c r="X64" s="344"/>
      <c r="Y64" s="344"/>
      <c r="Z64" s="344"/>
      <c r="AA64" s="344"/>
      <c r="AB64" s="344"/>
      <c r="AC64" s="344"/>
      <c r="AD64" s="344"/>
      <c r="AE64" s="344"/>
      <c r="AF64" s="345"/>
      <c r="AG64" s="375"/>
      <c r="AH64" s="214"/>
      <c r="AI64" s="609"/>
      <c r="AJ64" s="610"/>
      <c r="AK64" s="364"/>
      <c r="AL64" s="396"/>
      <c r="AM64" s="362"/>
      <c r="AN64" s="356"/>
      <c r="AO64" s="1533" t="s">
        <v>167</v>
      </c>
      <c r="AP64" s="362">
        <v>5</v>
      </c>
      <c r="AQ64" s="363" t="s">
        <v>168</v>
      </c>
      <c r="AR64" s="358">
        <f>ROUND(ROUND(Q56*AD62,0)*$AI$20,0)-AP64</f>
        <v>522</v>
      </c>
      <c r="AS64" s="268"/>
    </row>
    <row r="65" spans="1:45" ht="14.25">
      <c r="A65" s="243">
        <v>71</v>
      </c>
      <c r="B65" s="411" t="s">
        <v>3514</v>
      </c>
      <c r="C65" s="244" t="s">
        <v>3515</v>
      </c>
      <c r="D65" s="375"/>
      <c r="E65" s="278"/>
      <c r="F65" s="279"/>
      <c r="G65" s="245"/>
      <c r="H65" s="208"/>
      <c r="I65" s="208"/>
      <c r="J65" s="385"/>
      <c r="K65" s="245"/>
      <c r="L65" s="208"/>
      <c r="M65" s="208"/>
      <c r="N65" s="208"/>
      <c r="O65" s="208"/>
      <c r="P65" s="208"/>
      <c r="Q65" s="352"/>
      <c r="R65" s="352"/>
      <c r="S65" s="208"/>
      <c r="T65" s="385"/>
      <c r="U65" s="245"/>
      <c r="V65" s="344"/>
      <c r="W65" s="344"/>
      <c r="X65" s="344"/>
      <c r="Y65" s="344"/>
      <c r="Z65" s="344"/>
      <c r="AA65" s="344"/>
      <c r="AB65" s="344"/>
      <c r="AC65" s="344"/>
      <c r="AD65" s="344"/>
      <c r="AE65" s="344"/>
      <c r="AF65" s="345"/>
      <c r="AG65" s="375"/>
      <c r="AH65" s="214"/>
      <c r="AI65" s="609"/>
      <c r="AJ65" s="610"/>
      <c r="AK65" s="1536" t="s">
        <v>161</v>
      </c>
      <c r="AL65" s="364" t="s">
        <v>162</v>
      </c>
      <c r="AM65" s="362" t="s">
        <v>163</v>
      </c>
      <c r="AN65" s="356">
        <v>0.7</v>
      </c>
      <c r="AO65" s="1534"/>
      <c r="AP65" s="365"/>
      <c r="AQ65" s="366"/>
      <c r="AR65" s="358">
        <f>ROUND(ROUND(ROUND(Q56*AD62,0)*$AI$20,0)*AN65,0)-AP64</f>
        <v>364</v>
      </c>
      <c r="AS65" s="268"/>
    </row>
    <row r="66" spans="1:45" ht="14.25">
      <c r="A66" s="243">
        <v>71</v>
      </c>
      <c r="B66" s="411" t="s">
        <v>3516</v>
      </c>
      <c r="C66" s="244" t="s">
        <v>3517</v>
      </c>
      <c r="D66" s="375"/>
      <c r="E66" s="278"/>
      <c r="F66" s="279"/>
      <c r="G66" s="245"/>
      <c r="H66" s="208"/>
      <c r="I66" s="208"/>
      <c r="J66" s="385"/>
      <c r="K66" s="281"/>
      <c r="L66" s="216"/>
      <c r="M66" s="216"/>
      <c r="N66" s="216"/>
      <c r="O66" s="216"/>
      <c r="P66" s="216"/>
      <c r="Q66" s="387"/>
      <c r="R66" s="387"/>
      <c r="S66" s="216"/>
      <c r="T66" s="226"/>
      <c r="U66" s="281"/>
      <c r="V66" s="380"/>
      <c r="W66" s="380"/>
      <c r="X66" s="380"/>
      <c r="Y66" s="380"/>
      <c r="Z66" s="380"/>
      <c r="AA66" s="380"/>
      <c r="AB66" s="380"/>
      <c r="AC66" s="380"/>
      <c r="AD66" s="380"/>
      <c r="AE66" s="380"/>
      <c r="AF66" s="381"/>
      <c r="AG66" s="375"/>
      <c r="AH66" s="214"/>
      <c r="AI66" s="609"/>
      <c r="AJ66" s="610"/>
      <c r="AK66" s="1537"/>
      <c r="AL66" s="353" t="s">
        <v>165</v>
      </c>
      <c r="AM66" s="354" t="s">
        <v>163</v>
      </c>
      <c r="AN66" s="355">
        <v>0.5</v>
      </c>
      <c r="AO66" s="1535"/>
      <c r="AP66" s="367"/>
      <c r="AQ66" s="368"/>
      <c r="AR66" s="358">
        <f>ROUND(ROUND(ROUND(Q56*AD62,0)*$AI$20,0)*AN66,0)-AP64</f>
        <v>259</v>
      </c>
      <c r="AS66" s="268"/>
    </row>
    <row r="67" spans="1:45" ht="14.25">
      <c r="A67" s="229">
        <v>71</v>
      </c>
      <c r="B67" s="408">
        <v>8625</v>
      </c>
      <c r="C67" s="254" t="s">
        <v>3518</v>
      </c>
      <c r="D67" s="375"/>
      <c r="E67" s="278"/>
      <c r="F67" s="279"/>
      <c r="G67" s="245"/>
      <c r="H67" s="208"/>
      <c r="I67" s="208"/>
      <c r="J67" s="388"/>
      <c r="K67" s="208" t="s">
        <v>195</v>
      </c>
      <c r="L67" s="301"/>
      <c r="M67" s="301"/>
      <c r="N67" s="301"/>
      <c r="O67" s="301"/>
      <c r="P67" s="301"/>
      <c r="Q67" s="386"/>
      <c r="R67" s="386"/>
      <c r="S67" s="208"/>
      <c r="T67" s="385"/>
      <c r="U67" s="245"/>
      <c r="V67" s="392"/>
      <c r="W67" s="392"/>
      <c r="X67" s="392"/>
      <c r="Y67" s="392"/>
      <c r="Z67" s="392"/>
      <c r="AA67" s="392"/>
      <c r="AB67" s="392"/>
      <c r="AC67" s="392"/>
      <c r="AD67" s="392"/>
      <c r="AE67" s="392"/>
      <c r="AF67" s="393"/>
      <c r="AG67" s="611"/>
      <c r="AH67" s="392"/>
      <c r="AI67" s="392"/>
      <c r="AJ67" s="393"/>
      <c r="AK67" s="340"/>
      <c r="AL67" s="338"/>
      <c r="AM67" s="334"/>
      <c r="AN67" s="383"/>
      <c r="AO67" s="383"/>
      <c r="AP67" s="383"/>
      <c r="AQ67" s="384"/>
      <c r="AR67" s="342">
        <f>ROUND(Q68*$AI$20,0)</f>
        <v>1111</v>
      </c>
      <c r="AS67" s="268"/>
    </row>
    <row r="68" spans="1:45" ht="14.25">
      <c r="A68" s="229">
        <v>71</v>
      </c>
      <c r="B68" s="408">
        <v>8626</v>
      </c>
      <c r="C68" s="254" t="s">
        <v>3519</v>
      </c>
      <c r="D68" s="375"/>
      <c r="E68" s="278"/>
      <c r="F68" s="279"/>
      <c r="G68" s="245"/>
      <c r="H68" s="208"/>
      <c r="I68" s="208"/>
      <c r="J68" s="388"/>
      <c r="K68" s="343"/>
      <c r="L68" s="301"/>
      <c r="M68" s="301"/>
      <c r="N68" s="301"/>
      <c r="O68" s="301"/>
      <c r="P68" s="301"/>
      <c r="Q68" s="1538">
        <f>'26障害児入所施設(基本４)'!$Q$68</f>
        <v>1587</v>
      </c>
      <c r="R68" s="1538"/>
      <c r="S68" s="208" t="s">
        <v>18</v>
      </c>
      <c r="T68" s="385"/>
      <c r="U68" s="245"/>
      <c r="V68" s="344"/>
      <c r="W68" s="344"/>
      <c r="X68" s="344"/>
      <c r="Y68" s="344"/>
      <c r="Z68" s="344"/>
      <c r="AA68" s="344"/>
      <c r="AB68" s="344"/>
      <c r="AC68" s="344"/>
      <c r="AD68" s="344"/>
      <c r="AE68" s="344"/>
      <c r="AF68" s="345"/>
      <c r="AG68" s="379"/>
      <c r="AH68" s="344"/>
      <c r="AI68" s="344"/>
      <c r="AJ68" s="345"/>
      <c r="AK68" s="1539" t="s">
        <v>161</v>
      </c>
      <c r="AL68" s="346" t="s">
        <v>162</v>
      </c>
      <c r="AM68" s="347" t="s">
        <v>163</v>
      </c>
      <c r="AN68" s="348">
        <v>0.7</v>
      </c>
      <c r="AO68" s="348"/>
      <c r="AP68" s="348"/>
      <c r="AQ68" s="349"/>
      <c r="AR68" s="350">
        <f>ROUND(ROUND(Q68*$AI$20,0)*AN68,0)</f>
        <v>778</v>
      </c>
      <c r="AS68" s="268"/>
    </row>
    <row r="69" spans="1:45" ht="14.25">
      <c r="A69" s="243">
        <v>71</v>
      </c>
      <c r="B69" s="411" t="s">
        <v>3520</v>
      </c>
      <c r="C69" s="244" t="s">
        <v>3521</v>
      </c>
      <c r="D69" s="375"/>
      <c r="E69" s="278"/>
      <c r="F69" s="279"/>
      <c r="G69" s="245"/>
      <c r="H69" s="208"/>
      <c r="I69" s="208"/>
      <c r="J69" s="385"/>
      <c r="K69" s="245"/>
      <c r="L69" s="208"/>
      <c r="M69" s="208"/>
      <c r="N69" s="208"/>
      <c r="O69" s="208"/>
      <c r="P69" s="208"/>
      <c r="Q69" s="352"/>
      <c r="R69" s="352"/>
      <c r="S69" s="208"/>
      <c r="T69" s="385"/>
      <c r="U69" s="245"/>
      <c r="V69" s="344"/>
      <c r="W69" s="344"/>
      <c r="X69" s="344"/>
      <c r="Y69" s="344"/>
      <c r="Z69" s="344"/>
      <c r="AA69" s="344"/>
      <c r="AB69" s="344"/>
      <c r="AC69" s="344"/>
      <c r="AD69" s="344"/>
      <c r="AE69" s="344"/>
      <c r="AF69" s="345"/>
      <c r="AG69" s="375"/>
      <c r="AH69" s="214"/>
      <c r="AI69" s="609"/>
      <c r="AJ69" s="610"/>
      <c r="AK69" s="1540"/>
      <c r="AL69" s="353" t="s">
        <v>165</v>
      </c>
      <c r="AM69" s="354" t="s">
        <v>163</v>
      </c>
      <c r="AN69" s="355">
        <v>0.5</v>
      </c>
      <c r="AO69" s="356"/>
      <c r="AP69" s="356"/>
      <c r="AQ69" s="395"/>
      <c r="AR69" s="358">
        <f>ROUND(ROUND(Q68*$AI$20,0)*AN69,0)</f>
        <v>556</v>
      </c>
      <c r="AS69" s="268"/>
    </row>
    <row r="70" spans="1:45" ht="14.25">
      <c r="A70" s="243">
        <v>71</v>
      </c>
      <c r="B70" s="411" t="s">
        <v>3522</v>
      </c>
      <c r="C70" s="244" t="s">
        <v>3523</v>
      </c>
      <c r="D70" s="375"/>
      <c r="E70" s="278"/>
      <c r="F70" s="279"/>
      <c r="G70" s="245"/>
      <c r="H70" s="208"/>
      <c r="I70" s="208"/>
      <c r="J70" s="385"/>
      <c r="K70" s="245"/>
      <c r="L70" s="208"/>
      <c r="M70" s="208"/>
      <c r="N70" s="208"/>
      <c r="O70" s="208"/>
      <c r="P70" s="208"/>
      <c r="Q70" s="352"/>
      <c r="R70" s="352"/>
      <c r="S70" s="208"/>
      <c r="T70" s="385"/>
      <c r="U70" s="245"/>
      <c r="V70" s="344"/>
      <c r="W70" s="344"/>
      <c r="X70" s="344"/>
      <c r="Y70" s="344"/>
      <c r="Z70" s="344"/>
      <c r="AA70" s="344"/>
      <c r="AB70" s="344"/>
      <c r="AC70" s="344"/>
      <c r="AD70" s="344"/>
      <c r="AE70" s="344"/>
      <c r="AF70" s="345"/>
      <c r="AG70" s="375"/>
      <c r="AH70" s="214"/>
      <c r="AI70" s="609"/>
      <c r="AJ70" s="610"/>
      <c r="AK70" s="364"/>
      <c r="AL70" s="396"/>
      <c r="AM70" s="362"/>
      <c r="AN70" s="356"/>
      <c r="AO70" s="1533" t="s">
        <v>167</v>
      </c>
      <c r="AP70" s="362">
        <v>5</v>
      </c>
      <c r="AQ70" s="363" t="s">
        <v>168</v>
      </c>
      <c r="AR70" s="358">
        <f>ROUND(Q68*$AI$20,0)-AP70</f>
        <v>1106</v>
      </c>
      <c r="AS70" s="268"/>
    </row>
    <row r="71" spans="1:45" ht="14.25">
      <c r="A71" s="243">
        <v>71</v>
      </c>
      <c r="B71" s="411" t="s">
        <v>3524</v>
      </c>
      <c r="C71" s="244" t="s">
        <v>3525</v>
      </c>
      <c r="D71" s="375"/>
      <c r="E71" s="278"/>
      <c r="F71" s="279"/>
      <c r="G71" s="245"/>
      <c r="H71" s="208"/>
      <c r="I71" s="208"/>
      <c r="J71" s="385"/>
      <c r="K71" s="245"/>
      <c r="L71" s="208"/>
      <c r="M71" s="208"/>
      <c r="N71" s="208"/>
      <c r="O71" s="208"/>
      <c r="P71" s="208"/>
      <c r="Q71" s="352"/>
      <c r="R71" s="352"/>
      <c r="S71" s="208"/>
      <c r="T71" s="385"/>
      <c r="U71" s="245"/>
      <c r="V71" s="344"/>
      <c r="W71" s="344"/>
      <c r="X71" s="344"/>
      <c r="Y71" s="344"/>
      <c r="Z71" s="344"/>
      <c r="AA71" s="344"/>
      <c r="AB71" s="344"/>
      <c r="AC71" s="344"/>
      <c r="AD71" s="344"/>
      <c r="AE71" s="344"/>
      <c r="AF71" s="345"/>
      <c r="AG71" s="375"/>
      <c r="AH71" s="214"/>
      <c r="AI71" s="609"/>
      <c r="AJ71" s="610"/>
      <c r="AK71" s="1536" t="s">
        <v>161</v>
      </c>
      <c r="AL71" s="364" t="s">
        <v>162</v>
      </c>
      <c r="AM71" s="362" t="s">
        <v>163</v>
      </c>
      <c r="AN71" s="356">
        <v>0.7</v>
      </c>
      <c r="AO71" s="1534"/>
      <c r="AP71" s="365"/>
      <c r="AQ71" s="366"/>
      <c r="AR71" s="358">
        <f>ROUND(ROUND(Q68*$AI$20,0)*AN71,0)-AP70</f>
        <v>773</v>
      </c>
      <c r="AS71" s="268"/>
    </row>
    <row r="72" spans="1:45" ht="14.25">
      <c r="A72" s="243">
        <v>71</v>
      </c>
      <c r="B72" s="411" t="s">
        <v>3526</v>
      </c>
      <c r="C72" s="244" t="s">
        <v>3527</v>
      </c>
      <c r="D72" s="375"/>
      <c r="E72" s="278"/>
      <c r="F72" s="279"/>
      <c r="G72" s="245"/>
      <c r="H72" s="208"/>
      <c r="I72" s="208"/>
      <c r="J72" s="385"/>
      <c r="K72" s="245"/>
      <c r="L72" s="208"/>
      <c r="M72" s="208"/>
      <c r="N72" s="208"/>
      <c r="O72" s="208"/>
      <c r="P72" s="208"/>
      <c r="Q72" s="352"/>
      <c r="R72" s="352"/>
      <c r="S72" s="208"/>
      <c r="T72" s="385"/>
      <c r="U72" s="281"/>
      <c r="V72" s="380"/>
      <c r="W72" s="380"/>
      <c r="X72" s="380"/>
      <c r="Y72" s="380"/>
      <c r="Z72" s="380"/>
      <c r="AA72" s="380"/>
      <c r="AB72" s="380"/>
      <c r="AC72" s="380"/>
      <c r="AD72" s="380"/>
      <c r="AE72" s="380"/>
      <c r="AF72" s="381"/>
      <c r="AG72" s="375"/>
      <c r="AH72" s="214"/>
      <c r="AI72" s="609"/>
      <c r="AJ72" s="610"/>
      <c r="AK72" s="1537"/>
      <c r="AL72" s="353" t="s">
        <v>165</v>
      </c>
      <c r="AM72" s="354" t="s">
        <v>163</v>
      </c>
      <c r="AN72" s="355">
        <v>0.5</v>
      </c>
      <c r="AO72" s="1535"/>
      <c r="AP72" s="367"/>
      <c r="AQ72" s="368"/>
      <c r="AR72" s="358">
        <f>ROUND(ROUND(Q68*$AI$20,0)*AN72,0)-AP70</f>
        <v>551</v>
      </c>
      <c r="AS72" s="268"/>
    </row>
    <row r="73" spans="1:45" ht="14.25">
      <c r="A73" s="229">
        <v>71</v>
      </c>
      <c r="B73" s="408">
        <v>8627</v>
      </c>
      <c r="C73" s="254" t="s">
        <v>3528</v>
      </c>
      <c r="D73" s="375"/>
      <c r="E73" s="278"/>
      <c r="F73" s="279"/>
      <c r="G73" s="245"/>
      <c r="H73" s="208"/>
      <c r="I73" s="208"/>
      <c r="J73" s="388"/>
      <c r="K73" s="343"/>
      <c r="L73" s="301"/>
      <c r="M73" s="301"/>
      <c r="N73" s="301"/>
      <c r="O73" s="301"/>
      <c r="P73" s="301"/>
      <c r="Q73" s="352"/>
      <c r="R73" s="352"/>
      <c r="S73" s="208"/>
      <c r="T73" s="385"/>
      <c r="U73" s="379" t="s">
        <v>172</v>
      </c>
      <c r="V73" s="344"/>
      <c r="W73" s="344"/>
      <c r="X73" s="344"/>
      <c r="Y73" s="344"/>
      <c r="Z73" s="344"/>
      <c r="AA73" s="344"/>
      <c r="AB73" s="344"/>
      <c r="AC73" s="344"/>
      <c r="AD73" s="344"/>
      <c r="AE73" s="344"/>
      <c r="AF73" s="345"/>
      <c r="AG73" s="379"/>
      <c r="AH73" s="344"/>
      <c r="AI73" s="344"/>
      <c r="AJ73" s="345"/>
      <c r="AK73" s="369"/>
      <c r="AL73" s="370"/>
      <c r="AM73" s="372"/>
      <c r="AN73" s="373"/>
      <c r="AO73" s="373"/>
      <c r="AP73" s="373"/>
      <c r="AQ73" s="374"/>
      <c r="AR73" s="342">
        <f>ROUND(ROUND(Q68*AD74,0)*$AI$20,0)</f>
        <v>1072</v>
      </c>
      <c r="AS73" s="268"/>
    </row>
    <row r="74" spans="1:45" ht="14.25">
      <c r="A74" s="229">
        <v>71</v>
      </c>
      <c r="B74" s="408">
        <v>8628</v>
      </c>
      <c r="C74" s="254" t="s">
        <v>3529</v>
      </c>
      <c r="D74" s="375"/>
      <c r="E74" s="278"/>
      <c r="F74" s="279"/>
      <c r="G74" s="245"/>
      <c r="H74" s="208"/>
      <c r="I74" s="208"/>
      <c r="J74" s="388"/>
      <c r="K74" s="343"/>
      <c r="L74" s="301"/>
      <c r="M74" s="301"/>
      <c r="N74" s="301"/>
      <c r="O74" s="301"/>
      <c r="P74" s="301"/>
      <c r="Q74" s="352"/>
      <c r="R74" s="352"/>
      <c r="S74" s="208"/>
      <c r="T74" s="385"/>
      <c r="U74" s="379" t="s">
        <v>174</v>
      </c>
      <c r="V74" s="344"/>
      <c r="W74" s="344"/>
      <c r="X74" s="344"/>
      <c r="Y74" s="344"/>
      <c r="Z74" s="344"/>
      <c r="AA74" s="344"/>
      <c r="AB74" s="344"/>
      <c r="AC74" s="214" t="s">
        <v>163</v>
      </c>
      <c r="AD74" s="1541">
        <v>0.96499999999999997</v>
      </c>
      <c r="AE74" s="1541"/>
      <c r="AF74" s="345"/>
      <c r="AG74" s="379"/>
      <c r="AH74" s="344"/>
      <c r="AI74" s="344"/>
      <c r="AJ74" s="345"/>
      <c r="AK74" s="1539" t="s">
        <v>161</v>
      </c>
      <c r="AL74" s="346" t="s">
        <v>162</v>
      </c>
      <c r="AM74" s="347" t="s">
        <v>163</v>
      </c>
      <c r="AN74" s="348">
        <v>0.7</v>
      </c>
      <c r="AO74" s="348"/>
      <c r="AP74" s="348"/>
      <c r="AQ74" s="349"/>
      <c r="AR74" s="350">
        <f>ROUND(ROUND(ROUND(Q68*AD74:AD74,0)*$AI$20,0)*AN74,0)</f>
        <v>750</v>
      </c>
      <c r="AS74" s="268"/>
    </row>
    <row r="75" spans="1:45" ht="14.25">
      <c r="A75" s="243">
        <v>71</v>
      </c>
      <c r="B75" s="411" t="s">
        <v>3530</v>
      </c>
      <c r="C75" s="244" t="s">
        <v>3531</v>
      </c>
      <c r="D75" s="375"/>
      <c r="E75" s="278"/>
      <c r="F75" s="279"/>
      <c r="G75" s="245"/>
      <c r="H75" s="208"/>
      <c r="I75" s="208"/>
      <c r="J75" s="385"/>
      <c r="K75" s="245"/>
      <c r="L75" s="208"/>
      <c r="M75" s="208"/>
      <c r="N75" s="208"/>
      <c r="O75" s="208"/>
      <c r="P75" s="208"/>
      <c r="Q75" s="352"/>
      <c r="R75" s="352"/>
      <c r="S75" s="208"/>
      <c r="T75" s="385"/>
      <c r="U75" s="245"/>
      <c r="V75" s="344"/>
      <c r="W75" s="344"/>
      <c r="X75" s="344"/>
      <c r="Y75" s="344"/>
      <c r="Z75" s="344"/>
      <c r="AA75" s="344"/>
      <c r="AB75" s="344"/>
      <c r="AC75" s="344"/>
      <c r="AD75" s="344"/>
      <c r="AE75" s="344"/>
      <c r="AF75" s="345"/>
      <c r="AG75" s="375"/>
      <c r="AH75" s="214"/>
      <c r="AI75" s="609"/>
      <c r="AJ75" s="610"/>
      <c r="AK75" s="1540"/>
      <c r="AL75" s="353" t="s">
        <v>165</v>
      </c>
      <c r="AM75" s="354" t="s">
        <v>163</v>
      </c>
      <c r="AN75" s="355">
        <v>0.5</v>
      </c>
      <c r="AO75" s="356"/>
      <c r="AP75" s="356"/>
      <c r="AQ75" s="395"/>
      <c r="AR75" s="358">
        <f>ROUND(ROUND(ROUND(Q68*AD74,0)*$AI$20,0)*AN75,0)</f>
        <v>536</v>
      </c>
      <c r="AS75" s="268"/>
    </row>
    <row r="76" spans="1:45" ht="14.25">
      <c r="A76" s="243">
        <v>71</v>
      </c>
      <c r="B76" s="411" t="s">
        <v>3532</v>
      </c>
      <c r="C76" s="244" t="s">
        <v>3533</v>
      </c>
      <c r="D76" s="375"/>
      <c r="E76" s="278"/>
      <c r="F76" s="279"/>
      <c r="G76" s="245"/>
      <c r="H76" s="208"/>
      <c r="I76" s="208"/>
      <c r="J76" s="385"/>
      <c r="K76" s="245"/>
      <c r="L76" s="208"/>
      <c r="M76" s="208"/>
      <c r="N76" s="208"/>
      <c r="O76" s="208"/>
      <c r="P76" s="208"/>
      <c r="Q76" s="352"/>
      <c r="R76" s="352"/>
      <c r="S76" s="208"/>
      <c r="T76" s="385"/>
      <c r="U76" s="245"/>
      <c r="V76" s="344"/>
      <c r="W76" s="344"/>
      <c r="X76" s="344"/>
      <c r="Y76" s="344"/>
      <c r="Z76" s="344"/>
      <c r="AA76" s="344"/>
      <c r="AB76" s="344"/>
      <c r="AC76" s="344"/>
      <c r="AD76" s="344"/>
      <c r="AE76" s="344"/>
      <c r="AF76" s="345"/>
      <c r="AG76" s="375"/>
      <c r="AH76" s="214"/>
      <c r="AI76" s="609"/>
      <c r="AJ76" s="610"/>
      <c r="AK76" s="364"/>
      <c r="AL76" s="396"/>
      <c r="AM76" s="362"/>
      <c r="AN76" s="356"/>
      <c r="AO76" s="1533" t="s">
        <v>167</v>
      </c>
      <c r="AP76" s="362">
        <v>5</v>
      </c>
      <c r="AQ76" s="363" t="s">
        <v>168</v>
      </c>
      <c r="AR76" s="358">
        <f>ROUND(ROUND(Q68*AD74,0)*$AI$20,0)-AP76</f>
        <v>1067</v>
      </c>
      <c r="AS76" s="268"/>
    </row>
    <row r="77" spans="1:45" ht="14.25">
      <c r="A77" s="243">
        <v>71</v>
      </c>
      <c r="B77" s="411" t="s">
        <v>3534</v>
      </c>
      <c r="C77" s="244" t="s">
        <v>3535</v>
      </c>
      <c r="D77" s="375"/>
      <c r="E77" s="278"/>
      <c r="F77" s="279"/>
      <c r="G77" s="245"/>
      <c r="H77" s="208"/>
      <c r="I77" s="208"/>
      <c r="J77" s="385"/>
      <c r="K77" s="245"/>
      <c r="L77" s="208"/>
      <c r="M77" s="208"/>
      <c r="N77" s="208"/>
      <c r="O77" s="208"/>
      <c r="P77" s="208"/>
      <c r="Q77" s="352"/>
      <c r="R77" s="352"/>
      <c r="S77" s="208"/>
      <c r="T77" s="385"/>
      <c r="U77" s="245"/>
      <c r="V77" s="344"/>
      <c r="W77" s="344"/>
      <c r="X77" s="344"/>
      <c r="Y77" s="344"/>
      <c r="Z77" s="344"/>
      <c r="AA77" s="344"/>
      <c r="AB77" s="344"/>
      <c r="AC77" s="344"/>
      <c r="AD77" s="344"/>
      <c r="AE77" s="344"/>
      <c r="AF77" s="345"/>
      <c r="AG77" s="375"/>
      <c r="AH77" s="214"/>
      <c r="AI77" s="609"/>
      <c r="AJ77" s="610"/>
      <c r="AK77" s="1536" t="s">
        <v>161</v>
      </c>
      <c r="AL77" s="364" t="s">
        <v>162</v>
      </c>
      <c r="AM77" s="362" t="s">
        <v>163</v>
      </c>
      <c r="AN77" s="356">
        <v>0.7</v>
      </c>
      <c r="AO77" s="1534"/>
      <c r="AP77" s="365"/>
      <c r="AQ77" s="366"/>
      <c r="AR77" s="358">
        <f>ROUND(ROUND(ROUND(Q68*AD74,0)*$AI$20,0)*AN77,0)-AP76</f>
        <v>745</v>
      </c>
      <c r="AS77" s="268"/>
    </row>
    <row r="78" spans="1:45" ht="14.25">
      <c r="A78" s="243">
        <v>71</v>
      </c>
      <c r="B78" s="411" t="s">
        <v>3536</v>
      </c>
      <c r="C78" s="244" t="s">
        <v>3537</v>
      </c>
      <c r="D78" s="375"/>
      <c r="E78" s="278"/>
      <c r="F78" s="279"/>
      <c r="G78" s="245"/>
      <c r="H78" s="208"/>
      <c r="I78" s="208"/>
      <c r="J78" s="385"/>
      <c r="K78" s="245"/>
      <c r="L78" s="208"/>
      <c r="M78" s="208"/>
      <c r="N78" s="208"/>
      <c r="O78" s="208"/>
      <c r="P78" s="208"/>
      <c r="Q78" s="352"/>
      <c r="R78" s="352"/>
      <c r="S78" s="208"/>
      <c r="T78" s="385"/>
      <c r="U78" s="245"/>
      <c r="V78" s="344"/>
      <c r="W78" s="344"/>
      <c r="X78" s="344"/>
      <c r="Y78" s="344"/>
      <c r="Z78" s="344"/>
      <c r="AA78" s="344"/>
      <c r="AB78" s="344"/>
      <c r="AC78" s="344"/>
      <c r="AD78" s="344"/>
      <c r="AE78" s="344"/>
      <c r="AF78" s="345"/>
      <c r="AG78" s="375"/>
      <c r="AH78" s="214"/>
      <c r="AI78" s="609"/>
      <c r="AJ78" s="610"/>
      <c r="AK78" s="1537"/>
      <c r="AL78" s="353" t="s">
        <v>165</v>
      </c>
      <c r="AM78" s="354" t="s">
        <v>163</v>
      </c>
      <c r="AN78" s="355">
        <v>0.5</v>
      </c>
      <c r="AO78" s="1535"/>
      <c r="AP78" s="367"/>
      <c r="AQ78" s="368"/>
      <c r="AR78" s="358">
        <f>ROUND(ROUND(ROUND(Q68*AD74,0)*$AI$20,0)*AN78,0)-AP76</f>
        <v>531</v>
      </c>
      <c r="AS78" s="268"/>
    </row>
    <row r="79" spans="1:45" ht="14.25">
      <c r="A79" s="229">
        <v>71</v>
      </c>
      <c r="B79" s="408">
        <v>8629</v>
      </c>
      <c r="C79" s="254" t="s">
        <v>3538</v>
      </c>
      <c r="D79" s="375"/>
      <c r="E79" s="278"/>
      <c r="F79" s="279"/>
      <c r="G79" s="245"/>
      <c r="H79" s="208"/>
      <c r="I79" s="208"/>
      <c r="J79" s="388"/>
      <c r="K79" s="231" t="s">
        <v>208</v>
      </c>
      <c r="L79" s="334"/>
      <c r="M79" s="334"/>
      <c r="N79" s="334"/>
      <c r="O79" s="334"/>
      <c r="P79" s="334"/>
      <c r="Q79" s="390"/>
      <c r="R79" s="390"/>
      <c r="S79" s="232"/>
      <c r="T79" s="232"/>
      <c r="U79" s="231"/>
      <c r="V79" s="338"/>
      <c r="W79" s="338"/>
      <c r="X79" s="338"/>
      <c r="Y79" s="338"/>
      <c r="Z79" s="338"/>
      <c r="AA79" s="338"/>
      <c r="AB79" s="338"/>
      <c r="AC79" s="338"/>
      <c r="AD79" s="338"/>
      <c r="AE79" s="338"/>
      <c r="AF79" s="339"/>
      <c r="AG79" s="611"/>
      <c r="AH79" s="392"/>
      <c r="AI79" s="392"/>
      <c r="AJ79" s="393"/>
      <c r="AK79" s="340"/>
      <c r="AL79" s="338"/>
      <c r="AM79" s="334"/>
      <c r="AN79" s="383"/>
      <c r="AO79" s="383"/>
      <c r="AP79" s="383"/>
      <c r="AQ79" s="384"/>
      <c r="AR79" s="342">
        <f>ROUND(Q80*$AI$20,0)</f>
        <v>578</v>
      </c>
      <c r="AS79" s="268"/>
    </row>
    <row r="80" spans="1:45" ht="14.25">
      <c r="A80" s="229">
        <v>71</v>
      </c>
      <c r="B80" s="408">
        <v>8630</v>
      </c>
      <c r="C80" s="254" t="s">
        <v>3539</v>
      </c>
      <c r="D80" s="375"/>
      <c r="E80" s="278"/>
      <c r="F80" s="279"/>
      <c r="G80" s="245"/>
      <c r="H80" s="208"/>
      <c r="I80" s="208"/>
      <c r="J80" s="388"/>
      <c r="K80" s="343"/>
      <c r="L80" s="301"/>
      <c r="M80" s="301"/>
      <c r="N80" s="301"/>
      <c r="O80" s="301"/>
      <c r="P80" s="301"/>
      <c r="Q80" s="1538">
        <f>'26障害児入所施設(基本４)'!$Q$80</f>
        <v>826</v>
      </c>
      <c r="R80" s="1538"/>
      <c r="S80" s="208" t="s">
        <v>18</v>
      </c>
      <c r="T80" s="385"/>
      <c r="U80" s="245"/>
      <c r="V80" s="344"/>
      <c r="W80" s="344"/>
      <c r="X80" s="344"/>
      <c r="Y80" s="344"/>
      <c r="Z80" s="344"/>
      <c r="AA80" s="344"/>
      <c r="AB80" s="344"/>
      <c r="AC80" s="344"/>
      <c r="AD80" s="344"/>
      <c r="AE80" s="344"/>
      <c r="AF80" s="345"/>
      <c r="AG80" s="379"/>
      <c r="AH80" s="344"/>
      <c r="AI80" s="344"/>
      <c r="AJ80" s="345"/>
      <c r="AK80" s="1539" t="s">
        <v>161</v>
      </c>
      <c r="AL80" s="346" t="s">
        <v>162</v>
      </c>
      <c r="AM80" s="347" t="s">
        <v>163</v>
      </c>
      <c r="AN80" s="348">
        <v>0.7</v>
      </c>
      <c r="AO80" s="348"/>
      <c r="AP80" s="348"/>
      <c r="AQ80" s="349"/>
      <c r="AR80" s="350">
        <f>ROUND(ROUND(Q80*$AI$20,0)*AN80,0)</f>
        <v>405</v>
      </c>
      <c r="AS80" s="268"/>
    </row>
    <row r="81" spans="1:45" ht="14.25">
      <c r="A81" s="243">
        <v>71</v>
      </c>
      <c r="B81" s="411" t="s">
        <v>3540</v>
      </c>
      <c r="C81" s="244" t="s">
        <v>3541</v>
      </c>
      <c r="D81" s="375"/>
      <c r="E81" s="278"/>
      <c r="F81" s="279"/>
      <c r="G81" s="245"/>
      <c r="H81" s="208"/>
      <c r="I81" s="208"/>
      <c r="J81" s="385"/>
      <c r="K81" s="245"/>
      <c r="L81" s="208"/>
      <c r="M81" s="208"/>
      <c r="N81" s="208"/>
      <c r="O81" s="208"/>
      <c r="P81" s="208"/>
      <c r="Q81" s="352"/>
      <c r="R81" s="352"/>
      <c r="S81" s="208"/>
      <c r="T81" s="385"/>
      <c r="U81" s="245"/>
      <c r="V81" s="344"/>
      <c r="W81" s="344"/>
      <c r="X81" s="344"/>
      <c r="Y81" s="344"/>
      <c r="Z81" s="344"/>
      <c r="AA81" s="344"/>
      <c r="AB81" s="344"/>
      <c r="AC81" s="344"/>
      <c r="AD81" s="344"/>
      <c r="AE81" s="344"/>
      <c r="AF81" s="345"/>
      <c r="AG81" s="375"/>
      <c r="AH81" s="214"/>
      <c r="AI81" s="609"/>
      <c r="AJ81" s="610"/>
      <c r="AK81" s="1540"/>
      <c r="AL81" s="353" t="s">
        <v>165</v>
      </c>
      <c r="AM81" s="354" t="s">
        <v>163</v>
      </c>
      <c r="AN81" s="355">
        <v>0.5</v>
      </c>
      <c r="AO81" s="356"/>
      <c r="AP81" s="356"/>
      <c r="AQ81" s="395"/>
      <c r="AR81" s="358">
        <f>ROUND(ROUND(Q80*$AI$20,0)*AN81,0)</f>
        <v>289</v>
      </c>
      <c r="AS81" s="268"/>
    </row>
    <row r="82" spans="1:45" ht="14.25">
      <c r="A82" s="243">
        <v>71</v>
      </c>
      <c r="B82" s="411" t="s">
        <v>3542</v>
      </c>
      <c r="C82" s="244" t="s">
        <v>3543</v>
      </c>
      <c r="D82" s="375"/>
      <c r="E82" s="278"/>
      <c r="F82" s="279"/>
      <c r="G82" s="245"/>
      <c r="H82" s="208"/>
      <c r="I82" s="208"/>
      <c r="J82" s="385"/>
      <c r="K82" s="245"/>
      <c r="L82" s="208"/>
      <c r="M82" s="208"/>
      <c r="N82" s="208"/>
      <c r="O82" s="208"/>
      <c r="P82" s="208"/>
      <c r="Q82" s="352"/>
      <c r="R82" s="352"/>
      <c r="S82" s="208"/>
      <c r="T82" s="385"/>
      <c r="U82" s="245"/>
      <c r="V82" s="344"/>
      <c r="W82" s="344"/>
      <c r="X82" s="344"/>
      <c r="Y82" s="344"/>
      <c r="Z82" s="344"/>
      <c r="AA82" s="344"/>
      <c r="AB82" s="344"/>
      <c r="AC82" s="344"/>
      <c r="AD82" s="344"/>
      <c r="AE82" s="344"/>
      <c r="AF82" s="345"/>
      <c r="AG82" s="375"/>
      <c r="AH82" s="214"/>
      <c r="AI82" s="609"/>
      <c r="AJ82" s="610"/>
      <c r="AK82" s="364"/>
      <c r="AL82" s="396"/>
      <c r="AM82" s="362"/>
      <c r="AN82" s="356"/>
      <c r="AO82" s="1533" t="s">
        <v>167</v>
      </c>
      <c r="AP82" s="362">
        <v>5</v>
      </c>
      <c r="AQ82" s="363" t="s">
        <v>168</v>
      </c>
      <c r="AR82" s="358">
        <f>ROUND(Q80*$AI$20,0)-AP82</f>
        <v>573</v>
      </c>
      <c r="AS82" s="268"/>
    </row>
    <row r="83" spans="1:45" ht="14.25">
      <c r="A83" s="243">
        <v>71</v>
      </c>
      <c r="B83" s="411" t="s">
        <v>3544</v>
      </c>
      <c r="C83" s="244" t="s">
        <v>3545</v>
      </c>
      <c r="D83" s="375"/>
      <c r="E83" s="278"/>
      <c r="F83" s="279"/>
      <c r="G83" s="245"/>
      <c r="H83" s="208"/>
      <c r="I83" s="208"/>
      <c r="J83" s="385"/>
      <c r="K83" s="245"/>
      <c r="L83" s="208"/>
      <c r="M83" s="208"/>
      <c r="N83" s="208"/>
      <c r="O83" s="208"/>
      <c r="P83" s="208"/>
      <c r="Q83" s="352"/>
      <c r="R83" s="352"/>
      <c r="S83" s="208"/>
      <c r="T83" s="385"/>
      <c r="U83" s="245"/>
      <c r="V83" s="344"/>
      <c r="W83" s="344"/>
      <c r="X83" s="344"/>
      <c r="Y83" s="344"/>
      <c r="Z83" s="344"/>
      <c r="AA83" s="344"/>
      <c r="AB83" s="344"/>
      <c r="AC83" s="344"/>
      <c r="AD83" s="344"/>
      <c r="AE83" s="344"/>
      <c r="AF83" s="345"/>
      <c r="AG83" s="375"/>
      <c r="AH83" s="214"/>
      <c r="AI83" s="609"/>
      <c r="AJ83" s="610"/>
      <c r="AK83" s="1536" t="s">
        <v>161</v>
      </c>
      <c r="AL83" s="364" t="s">
        <v>162</v>
      </c>
      <c r="AM83" s="362" t="s">
        <v>163</v>
      </c>
      <c r="AN83" s="356">
        <v>0.7</v>
      </c>
      <c r="AO83" s="1534"/>
      <c r="AP83" s="365"/>
      <c r="AQ83" s="366"/>
      <c r="AR83" s="358">
        <f>ROUND(ROUND(Q80*$AI$20,0)*AN83,0)-AP82</f>
        <v>400</v>
      </c>
      <c r="AS83" s="268"/>
    </row>
    <row r="84" spans="1:45" ht="14.25">
      <c r="A84" s="243">
        <v>71</v>
      </c>
      <c r="B84" s="411" t="s">
        <v>3546</v>
      </c>
      <c r="C84" s="244" t="s">
        <v>3547</v>
      </c>
      <c r="D84" s="375"/>
      <c r="E84" s="278"/>
      <c r="F84" s="279"/>
      <c r="G84" s="245"/>
      <c r="H84" s="208"/>
      <c r="I84" s="208"/>
      <c r="J84" s="385"/>
      <c r="K84" s="245"/>
      <c r="L84" s="208"/>
      <c r="M84" s="208"/>
      <c r="N84" s="208"/>
      <c r="O84" s="208"/>
      <c r="P84" s="208"/>
      <c r="Q84" s="352"/>
      <c r="R84" s="352"/>
      <c r="S84" s="208"/>
      <c r="T84" s="385"/>
      <c r="U84" s="245"/>
      <c r="V84" s="344"/>
      <c r="W84" s="344"/>
      <c r="X84" s="344"/>
      <c r="Y84" s="344"/>
      <c r="Z84" s="344"/>
      <c r="AA84" s="344"/>
      <c r="AB84" s="344"/>
      <c r="AC84" s="344"/>
      <c r="AD84" s="344"/>
      <c r="AE84" s="344"/>
      <c r="AF84" s="345"/>
      <c r="AG84" s="375"/>
      <c r="AH84" s="214"/>
      <c r="AI84" s="609"/>
      <c r="AJ84" s="610"/>
      <c r="AK84" s="1537"/>
      <c r="AL84" s="353" t="s">
        <v>165</v>
      </c>
      <c r="AM84" s="354" t="s">
        <v>163</v>
      </c>
      <c r="AN84" s="355">
        <v>0.5</v>
      </c>
      <c r="AO84" s="1535"/>
      <c r="AP84" s="367"/>
      <c r="AQ84" s="368"/>
      <c r="AR84" s="358">
        <f>ROUND(ROUND(Q80*$AI$20,0)*AN84,0)-AP82</f>
        <v>284</v>
      </c>
      <c r="AS84" s="268"/>
    </row>
    <row r="85" spans="1:45" ht="14.25">
      <c r="A85" s="229">
        <v>71</v>
      </c>
      <c r="B85" s="408">
        <v>8631</v>
      </c>
      <c r="C85" s="254" t="s">
        <v>3548</v>
      </c>
      <c r="D85" s="375"/>
      <c r="E85" s="278"/>
      <c r="F85" s="279"/>
      <c r="G85" s="245"/>
      <c r="H85" s="208"/>
      <c r="I85" s="208"/>
      <c r="J85" s="388"/>
      <c r="K85" s="343"/>
      <c r="L85" s="301"/>
      <c r="M85" s="301"/>
      <c r="N85" s="301"/>
      <c r="O85" s="301"/>
      <c r="P85" s="301"/>
      <c r="Q85" s="352"/>
      <c r="R85" s="352"/>
      <c r="S85" s="208"/>
      <c r="T85" s="385"/>
      <c r="U85" s="369" t="s">
        <v>172</v>
      </c>
      <c r="V85" s="370"/>
      <c r="W85" s="370"/>
      <c r="X85" s="370"/>
      <c r="Y85" s="370"/>
      <c r="Z85" s="370"/>
      <c r="AA85" s="370"/>
      <c r="AB85" s="370"/>
      <c r="AC85" s="370"/>
      <c r="AD85" s="370"/>
      <c r="AE85" s="370"/>
      <c r="AF85" s="371"/>
      <c r="AG85" s="379"/>
      <c r="AH85" s="344"/>
      <c r="AI85" s="344"/>
      <c r="AJ85" s="345"/>
      <c r="AK85" s="369"/>
      <c r="AL85" s="370"/>
      <c r="AM85" s="372"/>
      <c r="AN85" s="373"/>
      <c r="AO85" s="373"/>
      <c r="AP85" s="373"/>
      <c r="AQ85" s="374"/>
      <c r="AR85" s="342">
        <f>ROUND(ROUND(Q80*AD86,0)*$AI$20,0)</f>
        <v>558</v>
      </c>
      <c r="AS85" s="268"/>
    </row>
    <row r="86" spans="1:45" ht="14.25">
      <c r="A86" s="229">
        <v>71</v>
      </c>
      <c r="B86" s="408">
        <v>8632</v>
      </c>
      <c r="C86" s="254" t="s">
        <v>3549</v>
      </c>
      <c r="D86" s="375"/>
      <c r="E86" s="278"/>
      <c r="F86" s="279"/>
      <c r="G86" s="245"/>
      <c r="H86" s="208"/>
      <c r="I86" s="208"/>
      <c r="J86" s="388"/>
      <c r="K86" s="343"/>
      <c r="L86" s="301"/>
      <c r="M86" s="301"/>
      <c r="N86" s="301"/>
      <c r="O86" s="301"/>
      <c r="P86" s="301"/>
      <c r="Q86" s="352"/>
      <c r="R86" s="352"/>
      <c r="S86" s="208"/>
      <c r="T86" s="385"/>
      <c r="U86" s="379" t="s">
        <v>174</v>
      </c>
      <c r="V86" s="344"/>
      <c r="W86" s="344"/>
      <c r="X86" s="344"/>
      <c r="Y86" s="344"/>
      <c r="Z86" s="344"/>
      <c r="AA86" s="344"/>
      <c r="AB86" s="344"/>
      <c r="AC86" s="214" t="s">
        <v>163</v>
      </c>
      <c r="AD86" s="1541">
        <v>0.96499999999999997</v>
      </c>
      <c r="AE86" s="1541"/>
      <c r="AF86" s="345"/>
      <c r="AG86" s="379"/>
      <c r="AH86" s="344"/>
      <c r="AI86" s="344"/>
      <c r="AJ86" s="345"/>
      <c r="AK86" s="1539" t="s">
        <v>161</v>
      </c>
      <c r="AL86" s="346" t="s">
        <v>162</v>
      </c>
      <c r="AM86" s="347" t="s">
        <v>163</v>
      </c>
      <c r="AN86" s="348">
        <v>0.7</v>
      </c>
      <c r="AO86" s="348"/>
      <c r="AP86" s="348"/>
      <c r="AQ86" s="349"/>
      <c r="AR86" s="350">
        <f>ROUND(ROUND(ROUND(Q80*AD86:AD86,0)*$AI$20,0)*AN86,0)</f>
        <v>391</v>
      </c>
      <c r="AS86" s="268"/>
    </row>
    <row r="87" spans="1:45" ht="14.25">
      <c r="A87" s="243">
        <v>71</v>
      </c>
      <c r="B87" s="411" t="s">
        <v>3550</v>
      </c>
      <c r="C87" s="244" t="s">
        <v>3551</v>
      </c>
      <c r="D87" s="375"/>
      <c r="E87" s="278"/>
      <c r="F87" s="279"/>
      <c r="G87" s="245"/>
      <c r="H87" s="208"/>
      <c r="I87" s="208"/>
      <c r="J87" s="385"/>
      <c r="K87" s="245"/>
      <c r="L87" s="208"/>
      <c r="M87" s="208"/>
      <c r="N87" s="208"/>
      <c r="O87" s="208"/>
      <c r="P87" s="208"/>
      <c r="Q87" s="352"/>
      <c r="R87" s="352"/>
      <c r="S87" s="208"/>
      <c r="T87" s="385"/>
      <c r="U87" s="245"/>
      <c r="V87" s="344"/>
      <c r="W87" s="344"/>
      <c r="X87" s="344"/>
      <c r="Y87" s="344"/>
      <c r="Z87" s="344"/>
      <c r="AA87" s="344"/>
      <c r="AB87" s="344"/>
      <c r="AC87" s="344"/>
      <c r="AD87" s="344"/>
      <c r="AE87" s="344"/>
      <c r="AF87" s="345"/>
      <c r="AG87" s="375"/>
      <c r="AH87" s="214"/>
      <c r="AI87" s="609"/>
      <c r="AJ87" s="610"/>
      <c r="AK87" s="1540"/>
      <c r="AL87" s="353" t="s">
        <v>165</v>
      </c>
      <c r="AM87" s="354" t="s">
        <v>163</v>
      </c>
      <c r="AN87" s="355">
        <v>0.5</v>
      </c>
      <c r="AO87" s="356"/>
      <c r="AP87" s="356"/>
      <c r="AQ87" s="395"/>
      <c r="AR87" s="358">
        <f>ROUND(ROUND(ROUND(Q80*AD86,0)*$AI$20,0)*AN87,0)</f>
        <v>279</v>
      </c>
      <c r="AS87" s="268"/>
    </row>
    <row r="88" spans="1:45" ht="14.25">
      <c r="A88" s="243">
        <v>71</v>
      </c>
      <c r="B88" s="411" t="s">
        <v>3552</v>
      </c>
      <c r="C88" s="244" t="s">
        <v>3553</v>
      </c>
      <c r="D88" s="375"/>
      <c r="E88" s="278"/>
      <c r="F88" s="279"/>
      <c r="G88" s="245"/>
      <c r="H88" s="208"/>
      <c r="I88" s="208"/>
      <c r="J88" s="385"/>
      <c r="K88" s="245"/>
      <c r="L88" s="208"/>
      <c r="M88" s="208"/>
      <c r="N88" s="208"/>
      <c r="O88" s="208"/>
      <c r="P88" s="208"/>
      <c r="Q88" s="352"/>
      <c r="R88" s="352"/>
      <c r="S88" s="208"/>
      <c r="T88" s="385"/>
      <c r="U88" s="245"/>
      <c r="V88" s="344"/>
      <c r="W88" s="344"/>
      <c r="X88" s="344"/>
      <c r="Y88" s="344"/>
      <c r="Z88" s="344"/>
      <c r="AA88" s="344"/>
      <c r="AB88" s="344"/>
      <c r="AC88" s="344"/>
      <c r="AD88" s="344"/>
      <c r="AE88" s="344"/>
      <c r="AF88" s="345"/>
      <c r="AG88" s="375"/>
      <c r="AH88" s="214"/>
      <c r="AI88" s="609"/>
      <c r="AJ88" s="610"/>
      <c r="AK88" s="364"/>
      <c r="AL88" s="396"/>
      <c r="AM88" s="362"/>
      <c r="AN88" s="356"/>
      <c r="AO88" s="1533" t="s">
        <v>167</v>
      </c>
      <c r="AP88" s="362">
        <v>5</v>
      </c>
      <c r="AQ88" s="363" t="s">
        <v>168</v>
      </c>
      <c r="AR88" s="358">
        <f>ROUND(ROUND(Q80*AD86,0)*$AI$20,0)-AP88</f>
        <v>553</v>
      </c>
      <c r="AS88" s="268"/>
    </row>
    <row r="89" spans="1:45" ht="14.25">
      <c r="A89" s="243">
        <v>71</v>
      </c>
      <c r="B89" s="411" t="s">
        <v>3554</v>
      </c>
      <c r="C89" s="244" t="s">
        <v>3555</v>
      </c>
      <c r="D89" s="375"/>
      <c r="E89" s="278"/>
      <c r="F89" s="279"/>
      <c r="G89" s="245"/>
      <c r="H89" s="208"/>
      <c r="I89" s="208"/>
      <c r="J89" s="385"/>
      <c r="K89" s="245"/>
      <c r="L89" s="208"/>
      <c r="M89" s="208"/>
      <c r="N89" s="208"/>
      <c r="O89" s="208"/>
      <c r="P89" s="208"/>
      <c r="Q89" s="352"/>
      <c r="R89" s="352"/>
      <c r="S89" s="208"/>
      <c r="T89" s="385"/>
      <c r="U89" s="245"/>
      <c r="V89" s="344"/>
      <c r="W89" s="344"/>
      <c r="X89" s="344"/>
      <c r="Y89" s="344"/>
      <c r="Z89" s="344"/>
      <c r="AA89" s="344"/>
      <c r="AB89" s="344"/>
      <c r="AC89" s="344"/>
      <c r="AD89" s="344"/>
      <c r="AE89" s="344"/>
      <c r="AF89" s="345"/>
      <c r="AG89" s="375"/>
      <c r="AH89" s="214"/>
      <c r="AI89" s="609"/>
      <c r="AJ89" s="610"/>
      <c r="AK89" s="1536" t="s">
        <v>161</v>
      </c>
      <c r="AL89" s="364" t="s">
        <v>162</v>
      </c>
      <c r="AM89" s="362" t="s">
        <v>163</v>
      </c>
      <c r="AN89" s="356">
        <v>0.7</v>
      </c>
      <c r="AO89" s="1534"/>
      <c r="AP89" s="365"/>
      <c r="AQ89" s="366"/>
      <c r="AR89" s="358">
        <f>ROUND(ROUND(ROUND(Q80*AD86,0)*$AI$20,0)*AN89,0)-AP88</f>
        <v>386</v>
      </c>
      <c r="AS89" s="268"/>
    </row>
    <row r="90" spans="1:45" ht="14.25">
      <c r="A90" s="243">
        <v>71</v>
      </c>
      <c r="B90" s="411" t="s">
        <v>3556</v>
      </c>
      <c r="C90" s="244" t="s">
        <v>3557</v>
      </c>
      <c r="D90" s="375"/>
      <c r="E90" s="278"/>
      <c r="F90" s="279"/>
      <c r="G90" s="281"/>
      <c r="H90" s="216"/>
      <c r="I90" s="216"/>
      <c r="J90" s="226"/>
      <c r="K90" s="281"/>
      <c r="L90" s="216"/>
      <c r="M90" s="216"/>
      <c r="N90" s="216"/>
      <c r="O90" s="216"/>
      <c r="P90" s="216"/>
      <c r="Q90" s="387"/>
      <c r="R90" s="387"/>
      <c r="S90" s="216"/>
      <c r="T90" s="226"/>
      <c r="U90" s="281"/>
      <c r="V90" s="380"/>
      <c r="W90" s="380"/>
      <c r="X90" s="380"/>
      <c r="Y90" s="380"/>
      <c r="Z90" s="380"/>
      <c r="AA90" s="380"/>
      <c r="AB90" s="380"/>
      <c r="AC90" s="380"/>
      <c r="AD90" s="380"/>
      <c r="AE90" s="380"/>
      <c r="AF90" s="381"/>
      <c r="AG90" s="375"/>
      <c r="AH90" s="214"/>
      <c r="AI90" s="609"/>
      <c r="AJ90" s="610"/>
      <c r="AK90" s="1537"/>
      <c r="AL90" s="353" t="s">
        <v>165</v>
      </c>
      <c r="AM90" s="354" t="s">
        <v>163</v>
      </c>
      <c r="AN90" s="355">
        <v>0.5</v>
      </c>
      <c r="AO90" s="1535"/>
      <c r="AP90" s="367"/>
      <c r="AQ90" s="368"/>
      <c r="AR90" s="358">
        <f>ROUND(ROUND(ROUND(Q80*AD86,0)*$AI$20,0)*AN90,0)-AP88</f>
        <v>274</v>
      </c>
      <c r="AS90" s="268"/>
    </row>
    <row r="91" spans="1:45" ht="14.25">
      <c r="A91" s="229">
        <v>71</v>
      </c>
      <c r="B91" s="408">
        <v>8641</v>
      </c>
      <c r="C91" s="254" t="s">
        <v>3558</v>
      </c>
      <c r="D91" s="375"/>
      <c r="E91" s="278"/>
      <c r="F91" s="279"/>
      <c r="G91" s="1542" t="s">
        <v>662</v>
      </c>
      <c r="H91" s="1543"/>
      <c r="I91" s="1543"/>
      <c r="J91" s="1544"/>
      <c r="K91" s="231" t="s">
        <v>181</v>
      </c>
      <c r="L91" s="232"/>
      <c r="M91" s="232"/>
      <c r="N91" s="232"/>
      <c r="O91" s="232"/>
      <c r="P91" s="232"/>
      <c r="Q91" s="382"/>
      <c r="R91" s="382"/>
      <c r="S91" s="232"/>
      <c r="T91" s="314"/>
      <c r="U91" s="231"/>
      <c r="V91" s="338"/>
      <c r="W91" s="338"/>
      <c r="X91" s="338"/>
      <c r="Y91" s="338"/>
      <c r="Z91" s="338"/>
      <c r="AA91" s="338"/>
      <c r="AB91" s="338"/>
      <c r="AC91" s="338"/>
      <c r="AD91" s="338"/>
      <c r="AE91" s="338"/>
      <c r="AF91" s="339"/>
      <c r="AG91" s="611"/>
      <c r="AH91" s="392"/>
      <c r="AI91" s="392"/>
      <c r="AJ91" s="393"/>
      <c r="AK91" s="340"/>
      <c r="AL91" s="338"/>
      <c r="AM91" s="334"/>
      <c r="AN91" s="383"/>
      <c r="AO91" s="383"/>
      <c r="AP91" s="383"/>
      <c r="AQ91" s="384"/>
      <c r="AR91" s="342">
        <f>ROUND(Q92*$AI$20,0)</f>
        <v>408</v>
      </c>
      <c r="AS91" s="268"/>
    </row>
    <row r="92" spans="1:45" ht="14.25">
      <c r="A92" s="229">
        <v>71</v>
      </c>
      <c r="B92" s="408">
        <v>8642</v>
      </c>
      <c r="C92" s="254" t="s">
        <v>3559</v>
      </c>
      <c r="D92" s="375"/>
      <c r="E92" s="278"/>
      <c r="F92" s="279"/>
      <c r="G92" s="1545"/>
      <c r="H92" s="1546"/>
      <c r="I92" s="1546"/>
      <c r="J92" s="1547"/>
      <c r="K92" s="245" t="s">
        <v>2179</v>
      </c>
      <c r="L92" s="208"/>
      <c r="M92" s="208"/>
      <c r="N92" s="208"/>
      <c r="O92" s="208"/>
      <c r="P92" s="208"/>
      <c r="Q92" s="1538">
        <f>'26障害児入所施設(基本４)'!$Q$92</f>
        <v>583</v>
      </c>
      <c r="R92" s="1538"/>
      <c r="S92" s="208" t="s">
        <v>18</v>
      </c>
      <c r="T92" s="385"/>
      <c r="U92" s="245"/>
      <c r="V92" s="344"/>
      <c r="W92" s="344"/>
      <c r="X92" s="344"/>
      <c r="Y92" s="344"/>
      <c r="Z92" s="344"/>
      <c r="AA92" s="344"/>
      <c r="AB92" s="344"/>
      <c r="AC92" s="344"/>
      <c r="AD92" s="344"/>
      <c r="AE92" s="344"/>
      <c r="AF92" s="345"/>
      <c r="AG92" s="379"/>
      <c r="AH92" s="344"/>
      <c r="AI92" s="344"/>
      <c r="AJ92" s="345"/>
      <c r="AK92" s="1539" t="s">
        <v>161</v>
      </c>
      <c r="AL92" s="346" t="s">
        <v>162</v>
      </c>
      <c r="AM92" s="347" t="s">
        <v>163</v>
      </c>
      <c r="AN92" s="348">
        <v>0.7</v>
      </c>
      <c r="AO92" s="348"/>
      <c r="AP92" s="348"/>
      <c r="AQ92" s="349"/>
      <c r="AR92" s="350">
        <f>ROUND(ROUND(Q92*$AI$20,0)*AN92,0)</f>
        <v>286</v>
      </c>
      <c r="AS92" s="268"/>
    </row>
    <row r="93" spans="1:45" ht="14.25">
      <c r="A93" s="243">
        <v>71</v>
      </c>
      <c r="B93" s="411" t="s">
        <v>3560</v>
      </c>
      <c r="C93" s="244" t="s">
        <v>3561</v>
      </c>
      <c r="D93" s="375"/>
      <c r="E93" s="278"/>
      <c r="F93" s="279"/>
      <c r="G93" s="1545"/>
      <c r="H93" s="1546"/>
      <c r="I93" s="1546"/>
      <c r="J93" s="1547"/>
      <c r="K93" s="245"/>
      <c r="L93" s="208"/>
      <c r="M93" s="208"/>
      <c r="N93" s="208"/>
      <c r="O93" s="208"/>
      <c r="P93" s="208"/>
      <c r="Q93" s="352"/>
      <c r="R93" s="352"/>
      <c r="S93" s="208"/>
      <c r="T93" s="385"/>
      <c r="U93" s="245"/>
      <c r="V93" s="344"/>
      <c r="W93" s="344"/>
      <c r="X93" s="344"/>
      <c r="Y93" s="344"/>
      <c r="Z93" s="344"/>
      <c r="AA93" s="344"/>
      <c r="AB93" s="344"/>
      <c r="AC93" s="344"/>
      <c r="AD93" s="344"/>
      <c r="AE93" s="344"/>
      <c r="AF93" s="345"/>
      <c r="AG93" s="375"/>
      <c r="AH93" s="214"/>
      <c r="AI93" s="609"/>
      <c r="AJ93" s="610"/>
      <c r="AK93" s="1540"/>
      <c r="AL93" s="353" t="s">
        <v>165</v>
      </c>
      <c r="AM93" s="354" t="s">
        <v>163</v>
      </c>
      <c r="AN93" s="355">
        <v>0.5</v>
      </c>
      <c r="AO93" s="356"/>
      <c r="AP93" s="356"/>
      <c r="AQ93" s="395"/>
      <c r="AR93" s="358">
        <f>ROUND(ROUND(Q92*$AI$20,0)*AN93,0)</f>
        <v>204</v>
      </c>
      <c r="AS93" s="268"/>
    </row>
    <row r="94" spans="1:45" ht="14.25">
      <c r="A94" s="243">
        <v>71</v>
      </c>
      <c r="B94" s="411" t="s">
        <v>3562</v>
      </c>
      <c r="C94" s="244" t="s">
        <v>3563</v>
      </c>
      <c r="D94" s="375"/>
      <c r="E94" s="278"/>
      <c r="F94" s="279"/>
      <c r="G94" s="1545"/>
      <c r="H94" s="1546"/>
      <c r="I94" s="1546"/>
      <c r="J94" s="1547"/>
      <c r="K94" s="245"/>
      <c r="L94" s="208"/>
      <c r="M94" s="208"/>
      <c r="N94" s="208"/>
      <c r="O94" s="208"/>
      <c r="P94" s="208"/>
      <c r="Q94" s="352"/>
      <c r="R94" s="352"/>
      <c r="S94" s="208"/>
      <c r="T94" s="385"/>
      <c r="U94" s="245"/>
      <c r="V94" s="344"/>
      <c r="W94" s="344"/>
      <c r="X94" s="344"/>
      <c r="Y94" s="344"/>
      <c r="Z94" s="344"/>
      <c r="AA94" s="344"/>
      <c r="AB94" s="344"/>
      <c r="AC94" s="344"/>
      <c r="AD94" s="344"/>
      <c r="AE94" s="344"/>
      <c r="AF94" s="345"/>
      <c r="AG94" s="375"/>
      <c r="AH94" s="214"/>
      <c r="AI94" s="609"/>
      <c r="AJ94" s="610"/>
      <c r="AK94" s="364"/>
      <c r="AL94" s="396"/>
      <c r="AM94" s="362"/>
      <c r="AN94" s="356"/>
      <c r="AO94" s="1533" t="s">
        <v>167</v>
      </c>
      <c r="AP94" s="362">
        <v>5</v>
      </c>
      <c r="AQ94" s="363" t="s">
        <v>168</v>
      </c>
      <c r="AR94" s="358">
        <f>ROUND(Q92*$AI$20,0)-AP94</f>
        <v>403</v>
      </c>
      <c r="AS94" s="268"/>
    </row>
    <row r="95" spans="1:45" ht="14.25">
      <c r="A95" s="243">
        <v>71</v>
      </c>
      <c r="B95" s="411" t="s">
        <v>3564</v>
      </c>
      <c r="C95" s="244" t="s">
        <v>3565</v>
      </c>
      <c r="D95" s="375"/>
      <c r="E95" s="278"/>
      <c r="F95" s="279"/>
      <c r="G95" s="1545"/>
      <c r="H95" s="1546"/>
      <c r="I95" s="1546"/>
      <c r="J95" s="1547"/>
      <c r="K95" s="245"/>
      <c r="L95" s="208"/>
      <c r="M95" s="208"/>
      <c r="N95" s="208"/>
      <c r="O95" s="208"/>
      <c r="P95" s="208"/>
      <c r="Q95" s="352"/>
      <c r="R95" s="352"/>
      <c r="S95" s="208"/>
      <c r="T95" s="385"/>
      <c r="U95" s="245"/>
      <c r="V95" s="344"/>
      <c r="W95" s="344"/>
      <c r="X95" s="344"/>
      <c r="Y95" s="344"/>
      <c r="Z95" s="344"/>
      <c r="AA95" s="344"/>
      <c r="AB95" s="344"/>
      <c r="AC95" s="344"/>
      <c r="AD95" s="344"/>
      <c r="AE95" s="344"/>
      <c r="AF95" s="345"/>
      <c r="AG95" s="375"/>
      <c r="AH95" s="214"/>
      <c r="AI95" s="609"/>
      <c r="AJ95" s="610"/>
      <c r="AK95" s="1536" t="s">
        <v>161</v>
      </c>
      <c r="AL95" s="364" t="s">
        <v>162</v>
      </c>
      <c r="AM95" s="362" t="s">
        <v>163</v>
      </c>
      <c r="AN95" s="356">
        <v>0.7</v>
      </c>
      <c r="AO95" s="1534"/>
      <c r="AP95" s="365"/>
      <c r="AQ95" s="366"/>
      <c r="AR95" s="358">
        <f>ROUND(ROUND(Q92*$AI$20,0)*AN95,0)-AP94</f>
        <v>281</v>
      </c>
      <c r="AS95" s="268"/>
    </row>
    <row r="96" spans="1:45" ht="14.25">
      <c r="A96" s="243">
        <v>71</v>
      </c>
      <c r="B96" s="411" t="s">
        <v>3566</v>
      </c>
      <c r="C96" s="244" t="s">
        <v>3567</v>
      </c>
      <c r="D96" s="375"/>
      <c r="E96" s="278"/>
      <c r="F96" s="279"/>
      <c r="G96" s="1545"/>
      <c r="H96" s="1546"/>
      <c r="I96" s="1546"/>
      <c r="J96" s="1547"/>
      <c r="K96" s="245"/>
      <c r="L96" s="208"/>
      <c r="M96" s="208"/>
      <c r="N96" s="208"/>
      <c r="O96" s="208"/>
      <c r="P96" s="208"/>
      <c r="Q96" s="352"/>
      <c r="R96" s="352"/>
      <c r="S96" s="208"/>
      <c r="T96" s="385"/>
      <c r="U96" s="281"/>
      <c r="V96" s="380"/>
      <c r="W96" s="380"/>
      <c r="X96" s="380"/>
      <c r="Y96" s="380"/>
      <c r="Z96" s="380"/>
      <c r="AA96" s="380"/>
      <c r="AB96" s="380"/>
      <c r="AC96" s="380"/>
      <c r="AD96" s="380"/>
      <c r="AE96" s="380"/>
      <c r="AF96" s="381"/>
      <c r="AG96" s="375"/>
      <c r="AH96" s="214"/>
      <c r="AI96" s="609"/>
      <c r="AJ96" s="610"/>
      <c r="AK96" s="1537"/>
      <c r="AL96" s="353" t="s">
        <v>165</v>
      </c>
      <c r="AM96" s="354" t="s">
        <v>163</v>
      </c>
      <c r="AN96" s="355">
        <v>0.5</v>
      </c>
      <c r="AO96" s="1535"/>
      <c r="AP96" s="367"/>
      <c r="AQ96" s="368"/>
      <c r="AR96" s="358">
        <f>ROUND(ROUND(Q92*$AI$20,0)*AN96,0)-AP94</f>
        <v>199</v>
      </c>
      <c r="AS96" s="268"/>
    </row>
    <row r="97" spans="1:45" ht="14.25">
      <c r="A97" s="229">
        <v>71</v>
      </c>
      <c r="B97" s="408">
        <v>8643</v>
      </c>
      <c r="C97" s="254" t="s">
        <v>3568</v>
      </c>
      <c r="D97" s="375"/>
      <c r="E97" s="278"/>
      <c r="F97" s="279"/>
      <c r="G97" s="1545"/>
      <c r="H97" s="1546"/>
      <c r="I97" s="1546"/>
      <c r="J97" s="1547"/>
      <c r="K97" s="245"/>
      <c r="L97" s="208"/>
      <c r="M97" s="208"/>
      <c r="N97" s="208"/>
      <c r="O97" s="208"/>
      <c r="P97" s="208"/>
      <c r="Q97" s="386"/>
      <c r="R97" s="386"/>
      <c r="S97" s="301"/>
      <c r="T97" s="385"/>
      <c r="U97" s="379" t="s">
        <v>172</v>
      </c>
      <c r="V97" s="344"/>
      <c r="W97" s="344"/>
      <c r="X97" s="344"/>
      <c r="Y97" s="344"/>
      <c r="Z97" s="344"/>
      <c r="AA97" s="344"/>
      <c r="AB97" s="344"/>
      <c r="AC97" s="344"/>
      <c r="AD97" s="344"/>
      <c r="AE97" s="344"/>
      <c r="AF97" s="345"/>
      <c r="AG97" s="379"/>
      <c r="AH97" s="344"/>
      <c r="AI97" s="344"/>
      <c r="AJ97" s="345"/>
      <c r="AK97" s="369"/>
      <c r="AL97" s="370"/>
      <c r="AM97" s="372"/>
      <c r="AN97" s="373"/>
      <c r="AO97" s="373"/>
      <c r="AP97" s="373"/>
      <c r="AQ97" s="374"/>
      <c r="AR97" s="342">
        <f>ROUND(ROUND(Q92*AD98,0)*$AI$20,0)</f>
        <v>394</v>
      </c>
      <c r="AS97" s="268"/>
    </row>
    <row r="98" spans="1:45" ht="14.25">
      <c r="A98" s="229">
        <v>71</v>
      </c>
      <c r="B98" s="408">
        <v>8644</v>
      </c>
      <c r="C98" s="254" t="s">
        <v>3569</v>
      </c>
      <c r="D98" s="375"/>
      <c r="E98" s="278"/>
      <c r="F98" s="279"/>
      <c r="G98" s="245"/>
      <c r="H98" s="208"/>
      <c r="I98" s="208"/>
      <c r="J98" s="385"/>
      <c r="K98" s="343"/>
      <c r="L98" s="301"/>
      <c r="M98" s="301"/>
      <c r="N98" s="301"/>
      <c r="O98" s="301"/>
      <c r="P98" s="208"/>
      <c r="Q98" s="386"/>
      <c r="R98" s="386"/>
      <c r="S98" s="301"/>
      <c r="T98" s="385"/>
      <c r="U98" s="379" t="s">
        <v>174</v>
      </c>
      <c r="V98" s="344"/>
      <c r="W98" s="344"/>
      <c r="X98" s="344"/>
      <c r="Y98" s="344"/>
      <c r="Z98" s="344"/>
      <c r="AA98" s="344"/>
      <c r="AB98" s="344"/>
      <c r="AC98" s="214" t="s">
        <v>163</v>
      </c>
      <c r="AD98" s="1541">
        <v>0.96499999999999997</v>
      </c>
      <c r="AE98" s="1541"/>
      <c r="AF98" s="345"/>
      <c r="AG98" s="379"/>
      <c r="AH98" s="344"/>
      <c r="AI98" s="344"/>
      <c r="AJ98" s="345"/>
      <c r="AK98" s="1539" t="s">
        <v>161</v>
      </c>
      <c r="AL98" s="346" t="s">
        <v>162</v>
      </c>
      <c r="AM98" s="347" t="s">
        <v>163</v>
      </c>
      <c r="AN98" s="348">
        <v>0.7</v>
      </c>
      <c r="AO98" s="348"/>
      <c r="AP98" s="348"/>
      <c r="AQ98" s="349"/>
      <c r="AR98" s="350">
        <f>ROUND(ROUND(ROUND(Q92*AD98:AD98,0)*$AI$20,0)*AN98,0)</f>
        <v>276</v>
      </c>
      <c r="AS98" s="268"/>
    </row>
    <row r="99" spans="1:45" ht="14.25">
      <c r="A99" s="243">
        <v>71</v>
      </c>
      <c r="B99" s="411" t="s">
        <v>3570</v>
      </c>
      <c r="C99" s="244" t="s">
        <v>3571</v>
      </c>
      <c r="D99" s="375"/>
      <c r="E99" s="278"/>
      <c r="F99" s="279"/>
      <c r="G99" s="245"/>
      <c r="H99" s="208"/>
      <c r="I99" s="208"/>
      <c r="J99" s="385"/>
      <c r="K99" s="245"/>
      <c r="L99" s="208"/>
      <c r="M99" s="208"/>
      <c r="N99" s="208"/>
      <c r="O99" s="208"/>
      <c r="P99" s="208"/>
      <c r="Q99" s="352"/>
      <c r="R99" s="352"/>
      <c r="S99" s="208"/>
      <c r="T99" s="385"/>
      <c r="U99" s="245"/>
      <c r="V99" s="344"/>
      <c r="W99" s="344"/>
      <c r="X99" s="344"/>
      <c r="Y99" s="344"/>
      <c r="Z99" s="344"/>
      <c r="AA99" s="344"/>
      <c r="AB99" s="344"/>
      <c r="AC99" s="344"/>
      <c r="AD99" s="344"/>
      <c r="AE99" s="344"/>
      <c r="AF99" s="345"/>
      <c r="AG99" s="375"/>
      <c r="AH99" s="214"/>
      <c r="AI99" s="609"/>
      <c r="AJ99" s="610"/>
      <c r="AK99" s="1540"/>
      <c r="AL99" s="353" t="s">
        <v>165</v>
      </c>
      <c r="AM99" s="354" t="s">
        <v>163</v>
      </c>
      <c r="AN99" s="355">
        <v>0.5</v>
      </c>
      <c r="AO99" s="356"/>
      <c r="AP99" s="356"/>
      <c r="AQ99" s="395"/>
      <c r="AR99" s="358">
        <f>ROUND(ROUND(ROUND(Q92*AD98,0)*$AI$20,0)*AN99,0)</f>
        <v>197</v>
      </c>
      <c r="AS99" s="268"/>
    </row>
    <row r="100" spans="1:45" ht="14.25">
      <c r="A100" s="243">
        <v>71</v>
      </c>
      <c r="B100" s="411" t="s">
        <v>3572</v>
      </c>
      <c r="C100" s="244" t="s">
        <v>3573</v>
      </c>
      <c r="D100" s="375"/>
      <c r="E100" s="278"/>
      <c r="F100" s="279"/>
      <c r="G100" s="245"/>
      <c r="H100" s="208"/>
      <c r="I100" s="208"/>
      <c r="J100" s="385"/>
      <c r="K100" s="245"/>
      <c r="L100" s="208"/>
      <c r="M100" s="208"/>
      <c r="N100" s="208"/>
      <c r="O100" s="208"/>
      <c r="P100" s="208"/>
      <c r="Q100" s="352"/>
      <c r="R100" s="352"/>
      <c r="S100" s="208"/>
      <c r="T100" s="385"/>
      <c r="U100" s="245"/>
      <c r="V100" s="344"/>
      <c r="W100" s="344"/>
      <c r="X100" s="344"/>
      <c r="Y100" s="344"/>
      <c r="Z100" s="344"/>
      <c r="AA100" s="344"/>
      <c r="AB100" s="344"/>
      <c r="AC100" s="344"/>
      <c r="AD100" s="344"/>
      <c r="AE100" s="344"/>
      <c r="AF100" s="345"/>
      <c r="AG100" s="375"/>
      <c r="AH100" s="214"/>
      <c r="AI100" s="609"/>
      <c r="AJ100" s="610"/>
      <c r="AK100" s="364"/>
      <c r="AL100" s="396"/>
      <c r="AM100" s="362"/>
      <c r="AN100" s="356"/>
      <c r="AO100" s="1533" t="s">
        <v>167</v>
      </c>
      <c r="AP100" s="362">
        <v>5</v>
      </c>
      <c r="AQ100" s="363" t="s">
        <v>168</v>
      </c>
      <c r="AR100" s="358">
        <f>ROUND(ROUND(Q92*AD98,0)*$AI$20,0)-AP100</f>
        <v>389</v>
      </c>
      <c r="AS100" s="268"/>
    </row>
    <row r="101" spans="1:45" ht="14.25">
      <c r="A101" s="243">
        <v>71</v>
      </c>
      <c r="B101" s="411" t="s">
        <v>3574</v>
      </c>
      <c r="C101" s="244" t="s">
        <v>3575</v>
      </c>
      <c r="D101" s="375"/>
      <c r="E101" s="278"/>
      <c r="F101" s="279"/>
      <c r="G101" s="245"/>
      <c r="H101" s="208"/>
      <c r="I101" s="208"/>
      <c r="J101" s="385"/>
      <c r="K101" s="245"/>
      <c r="L101" s="208"/>
      <c r="M101" s="208"/>
      <c r="N101" s="208"/>
      <c r="O101" s="208"/>
      <c r="P101" s="208"/>
      <c r="Q101" s="352"/>
      <c r="R101" s="352"/>
      <c r="S101" s="208"/>
      <c r="T101" s="385"/>
      <c r="U101" s="245"/>
      <c r="V101" s="344"/>
      <c r="W101" s="344"/>
      <c r="X101" s="344"/>
      <c r="Y101" s="344"/>
      <c r="Z101" s="344"/>
      <c r="AA101" s="344"/>
      <c r="AB101" s="344"/>
      <c r="AC101" s="344"/>
      <c r="AD101" s="344"/>
      <c r="AE101" s="344"/>
      <c r="AF101" s="345"/>
      <c r="AG101" s="375"/>
      <c r="AH101" s="214"/>
      <c r="AI101" s="609"/>
      <c r="AJ101" s="610"/>
      <c r="AK101" s="1536" t="s">
        <v>161</v>
      </c>
      <c r="AL101" s="364" t="s">
        <v>162</v>
      </c>
      <c r="AM101" s="362" t="s">
        <v>163</v>
      </c>
      <c r="AN101" s="356">
        <v>0.7</v>
      </c>
      <c r="AO101" s="1534"/>
      <c r="AP101" s="365"/>
      <c r="AQ101" s="366"/>
      <c r="AR101" s="358">
        <f>ROUND(ROUND(ROUND(Q92*AD98,0)*$AI$20,0)*AN101,0)-AP100</f>
        <v>271</v>
      </c>
      <c r="AS101" s="268"/>
    </row>
    <row r="102" spans="1:45" ht="14.25">
      <c r="A102" s="243">
        <v>71</v>
      </c>
      <c r="B102" s="411" t="s">
        <v>3576</v>
      </c>
      <c r="C102" s="244" t="s">
        <v>3577</v>
      </c>
      <c r="D102" s="375"/>
      <c r="E102" s="278"/>
      <c r="F102" s="279"/>
      <c r="G102" s="245"/>
      <c r="H102" s="208"/>
      <c r="I102" s="208"/>
      <c r="J102" s="385"/>
      <c r="K102" s="281"/>
      <c r="L102" s="216"/>
      <c r="M102" s="216"/>
      <c r="N102" s="216"/>
      <c r="O102" s="216"/>
      <c r="P102" s="216"/>
      <c r="Q102" s="387"/>
      <c r="R102" s="387"/>
      <c r="S102" s="216"/>
      <c r="T102" s="226"/>
      <c r="U102" s="281"/>
      <c r="V102" s="380"/>
      <c r="W102" s="380"/>
      <c r="X102" s="380"/>
      <c r="Y102" s="380"/>
      <c r="Z102" s="380"/>
      <c r="AA102" s="380"/>
      <c r="AB102" s="380"/>
      <c r="AC102" s="380"/>
      <c r="AD102" s="380"/>
      <c r="AE102" s="380"/>
      <c r="AF102" s="381"/>
      <c r="AG102" s="375"/>
      <c r="AH102" s="214"/>
      <c r="AI102" s="609"/>
      <c r="AJ102" s="610"/>
      <c r="AK102" s="1537"/>
      <c r="AL102" s="353" t="s">
        <v>165</v>
      </c>
      <c r="AM102" s="354" t="s">
        <v>163</v>
      </c>
      <c r="AN102" s="355">
        <v>0.5</v>
      </c>
      <c r="AO102" s="1535"/>
      <c r="AP102" s="367"/>
      <c r="AQ102" s="368"/>
      <c r="AR102" s="358">
        <f>ROUND(ROUND(ROUND(Q92*AD98,0)*$AI$20,0)*AN102,0)-AP100</f>
        <v>192</v>
      </c>
      <c r="AS102" s="268"/>
    </row>
    <row r="103" spans="1:45" ht="14.25">
      <c r="A103" s="229">
        <v>71</v>
      </c>
      <c r="B103" s="408">
        <v>8645</v>
      </c>
      <c r="C103" s="254" t="s">
        <v>3578</v>
      </c>
      <c r="D103" s="375"/>
      <c r="E103" s="278"/>
      <c r="F103" s="279"/>
      <c r="G103" s="245"/>
      <c r="H103" s="208"/>
      <c r="I103" s="208"/>
      <c r="J103" s="388"/>
      <c r="K103" s="208" t="s">
        <v>195</v>
      </c>
      <c r="L103" s="301"/>
      <c r="M103" s="301"/>
      <c r="N103" s="301"/>
      <c r="O103" s="301"/>
      <c r="P103" s="301"/>
      <c r="Q103" s="386"/>
      <c r="R103" s="386"/>
      <c r="S103" s="208"/>
      <c r="T103" s="385"/>
      <c r="U103" s="245"/>
      <c r="V103" s="392"/>
      <c r="W103" s="392"/>
      <c r="X103" s="392"/>
      <c r="Y103" s="392"/>
      <c r="Z103" s="392"/>
      <c r="AA103" s="392"/>
      <c r="AB103" s="392"/>
      <c r="AC103" s="392"/>
      <c r="AD103" s="392"/>
      <c r="AE103" s="392"/>
      <c r="AF103" s="393"/>
      <c r="AG103" s="611"/>
      <c r="AH103" s="392"/>
      <c r="AI103" s="392"/>
      <c r="AJ103" s="393"/>
      <c r="AK103" s="340"/>
      <c r="AL103" s="338"/>
      <c r="AM103" s="334"/>
      <c r="AN103" s="383"/>
      <c r="AO103" s="383"/>
      <c r="AP103" s="383"/>
      <c r="AQ103" s="384"/>
      <c r="AR103" s="342">
        <f>ROUND(Q104*$AI$20,0)</f>
        <v>794</v>
      </c>
      <c r="AS103" s="268"/>
    </row>
    <row r="104" spans="1:45" ht="14.25">
      <c r="A104" s="229">
        <v>71</v>
      </c>
      <c r="B104" s="408">
        <v>8646</v>
      </c>
      <c r="C104" s="254" t="s">
        <v>3579</v>
      </c>
      <c r="D104" s="375"/>
      <c r="E104" s="278"/>
      <c r="F104" s="279"/>
      <c r="G104" s="245"/>
      <c r="H104" s="208"/>
      <c r="I104" s="208"/>
      <c r="J104" s="388"/>
      <c r="K104" s="343"/>
      <c r="L104" s="301"/>
      <c r="M104" s="301"/>
      <c r="N104" s="301"/>
      <c r="O104" s="301"/>
      <c r="P104" s="301"/>
      <c r="Q104" s="1538">
        <f>'26障害児入所施設(基本４)'!$Q$104</f>
        <v>1134</v>
      </c>
      <c r="R104" s="1538"/>
      <c r="S104" s="208" t="s">
        <v>18</v>
      </c>
      <c r="T104" s="385"/>
      <c r="U104" s="245"/>
      <c r="V104" s="344"/>
      <c r="W104" s="344"/>
      <c r="X104" s="344"/>
      <c r="Y104" s="344"/>
      <c r="Z104" s="344"/>
      <c r="AA104" s="344"/>
      <c r="AB104" s="344"/>
      <c r="AC104" s="344"/>
      <c r="AD104" s="344"/>
      <c r="AE104" s="344"/>
      <c r="AF104" s="345"/>
      <c r="AG104" s="379"/>
      <c r="AH104" s="344"/>
      <c r="AI104" s="344"/>
      <c r="AJ104" s="345"/>
      <c r="AK104" s="1539" t="s">
        <v>161</v>
      </c>
      <c r="AL104" s="346" t="s">
        <v>162</v>
      </c>
      <c r="AM104" s="347" t="s">
        <v>163</v>
      </c>
      <c r="AN104" s="348">
        <v>0.7</v>
      </c>
      <c r="AO104" s="348"/>
      <c r="AP104" s="348"/>
      <c r="AQ104" s="349"/>
      <c r="AR104" s="350">
        <f>ROUND(ROUND(Q104*$AI$20,0)*AN104,0)</f>
        <v>556</v>
      </c>
      <c r="AS104" s="268"/>
    </row>
    <row r="105" spans="1:45" ht="14.25">
      <c r="A105" s="243">
        <v>71</v>
      </c>
      <c r="B105" s="411" t="s">
        <v>3580</v>
      </c>
      <c r="C105" s="244" t="s">
        <v>3581</v>
      </c>
      <c r="D105" s="375"/>
      <c r="E105" s="278"/>
      <c r="F105" s="279"/>
      <c r="G105" s="245"/>
      <c r="H105" s="208"/>
      <c r="I105" s="208"/>
      <c r="J105" s="385"/>
      <c r="K105" s="245"/>
      <c r="L105" s="208"/>
      <c r="M105" s="208"/>
      <c r="N105" s="208"/>
      <c r="O105" s="208"/>
      <c r="P105" s="208"/>
      <c r="Q105" s="352"/>
      <c r="R105" s="352"/>
      <c r="S105" s="208"/>
      <c r="T105" s="385"/>
      <c r="U105" s="245"/>
      <c r="V105" s="344"/>
      <c r="W105" s="344"/>
      <c r="X105" s="344"/>
      <c r="Y105" s="344"/>
      <c r="Z105" s="344"/>
      <c r="AA105" s="344"/>
      <c r="AB105" s="344"/>
      <c r="AC105" s="344"/>
      <c r="AD105" s="344"/>
      <c r="AE105" s="344"/>
      <c r="AF105" s="345"/>
      <c r="AG105" s="375"/>
      <c r="AH105" s="214"/>
      <c r="AI105" s="609"/>
      <c r="AJ105" s="610"/>
      <c r="AK105" s="1540"/>
      <c r="AL105" s="353" t="s">
        <v>165</v>
      </c>
      <c r="AM105" s="354" t="s">
        <v>163</v>
      </c>
      <c r="AN105" s="355">
        <v>0.5</v>
      </c>
      <c r="AO105" s="356"/>
      <c r="AP105" s="356"/>
      <c r="AQ105" s="395"/>
      <c r="AR105" s="358">
        <f>ROUND(ROUND(Q104*$AI$20,0)*AN105,0)</f>
        <v>397</v>
      </c>
      <c r="AS105" s="268"/>
    </row>
    <row r="106" spans="1:45" ht="14.25">
      <c r="A106" s="243">
        <v>71</v>
      </c>
      <c r="B106" s="411" t="s">
        <v>3582</v>
      </c>
      <c r="C106" s="244" t="s">
        <v>3583</v>
      </c>
      <c r="D106" s="375"/>
      <c r="E106" s="278"/>
      <c r="F106" s="279"/>
      <c r="G106" s="245"/>
      <c r="H106" s="208"/>
      <c r="I106" s="208"/>
      <c r="J106" s="385"/>
      <c r="K106" s="245"/>
      <c r="L106" s="208"/>
      <c r="M106" s="208"/>
      <c r="N106" s="208"/>
      <c r="O106" s="208"/>
      <c r="P106" s="208"/>
      <c r="Q106" s="352"/>
      <c r="R106" s="352"/>
      <c r="S106" s="208"/>
      <c r="T106" s="385"/>
      <c r="U106" s="245"/>
      <c r="V106" s="344"/>
      <c r="W106" s="344"/>
      <c r="X106" s="344"/>
      <c r="Y106" s="344"/>
      <c r="Z106" s="344"/>
      <c r="AA106" s="344"/>
      <c r="AB106" s="344"/>
      <c r="AC106" s="344"/>
      <c r="AD106" s="344"/>
      <c r="AE106" s="344"/>
      <c r="AF106" s="345"/>
      <c r="AG106" s="375"/>
      <c r="AH106" s="214"/>
      <c r="AI106" s="609"/>
      <c r="AJ106" s="610"/>
      <c r="AK106" s="364"/>
      <c r="AL106" s="396"/>
      <c r="AM106" s="362"/>
      <c r="AN106" s="356"/>
      <c r="AO106" s="1533" t="s">
        <v>167</v>
      </c>
      <c r="AP106" s="362">
        <v>5</v>
      </c>
      <c r="AQ106" s="363" t="s">
        <v>168</v>
      </c>
      <c r="AR106" s="358">
        <f>ROUND(Q104*$AI$20,0)-AP106</f>
        <v>789</v>
      </c>
      <c r="AS106" s="268"/>
    </row>
    <row r="107" spans="1:45" ht="14.25">
      <c r="A107" s="243">
        <v>71</v>
      </c>
      <c r="B107" s="411" t="s">
        <v>3584</v>
      </c>
      <c r="C107" s="244" t="s">
        <v>3585</v>
      </c>
      <c r="D107" s="375"/>
      <c r="E107" s="278"/>
      <c r="F107" s="279"/>
      <c r="G107" s="245"/>
      <c r="H107" s="208"/>
      <c r="I107" s="208"/>
      <c r="J107" s="385"/>
      <c r="K107" s="245"/>
      <c r="L107" s="208"/>
      <c r="M107" s="208"/>
      <c r="N107" s="208"/>
      <c r="O107" s="208"/>
      <c r="P107" s="208"/>
      <c r="Q107" s="352"/>
      <c r="R107" s="352"/>
      <c r="S107" s="208"/>
      <c r="T107" s="385"/>
      <c r="U107" s="245"/>
      <c r="V107" s="344"/>
      <c r="W107" s="344"/>
      <c r="X107" s="344"/>
      <c r="Y107" s="344"/>
      <c r="Z107" s="344"/>
      <c r="AA107" s="344"/>
      <c r="AB107" s="344"/>
      <c r="AC107" s="344"/>
      <c r="AD107" s="344"/>
      <c r="AE107" s="344"/>
      <c r="AF107" s="345"/>
      <c r="AG107" s="375"/>
      <c r="AH107" s="214"/>
      <c r="AI107" s="609"/>
      <c r="AJ107" s="610"/>
      <c r="AK107" s="1536" t="s">
        <v>161</v>
      </c>
      <c r="AL107" s="364" t="s">
        <v>162</v>
      </c>
      <c r="AM107" s="362" t="s">
        <v>163</v>
      </c>
      <c r="AN107" s="356">
        <v>0.7</v>
      </c>
      <c r="AO107" s="1534"/>
      <c r="AP107" s="365"/>
      <c r="AQ107" s="366"/>
      <c r="AR107" s="358">
        <f>ROUND(ROUND(Q104*$AI$20,0)*AN107,0)-AP106</f>
        <v>551</v>
      </c>
      <c r="AS107" s="268"/>
    </row>
    <row r="108" spans="1:45" ht="14.25">
      <c r="A108" s="243">
        <v>71</v>
      </c>
      <c r="B108" s="411" t="s">
        <v>3586</v>
      </c>
      <c r="C108" s="244" t="s">
        <v>3587</v>
      </c>
      <c r="D108" s="375"/>
      <c r="E108" s="278"/>
      <c r="F108" s="279"/>
      <c r="G108" s="245"/>
      <c r="H108" s="208"/>
      <c r="I108" s="208"/>
      <c r="J108" s="385"/>
      <c r="K108" s="245"/>
      <c r="L108" s="208"/>
      <c r="M108" s="208"/>
      <c r="N108" s="208"/>
      <c r="O108" s="208"/>
      <c r="P108" s="208"/>
      <c r="Q108" s="352"/>
      <c r="R108" s="352"/>
      <c r="S108" s="208"/>
      <c r="T108" s="385"/>
      <c r="U108" s="245"/>
      <c r="V108" s="344"/>
      <c r="W108" s="344"/>
      <c r="X108" s="344"/>
      <c r="Y108" s="344"/>
      <c r="Z108" s="344"/>
      <c r="AA108" s="344"/>
      <c r="AB108" s="344"/>
      <c r="AC108" s="344"/>
      <c r="AD108" s="344"/>
      <c r="AE108" s="344"/>
      <c r="AF108" s="345"/>
      <c r="AG108" s="375"/>
      <c r="AH108" s="214"/>
      <c r="AI108" s="609"/>
      <c r="AJ108" s="610"/>
      <c r="AK108" s="1537"/>
      <c r="AL108" s="353" t="s">
        <v>165</v>
      </c>
      <c r="AM108" s="354" t="s">
        <v>163</v>
      </c>
      <c r="AN108" s="355">
        <v>0.5</v>
      </c>
      <c r="AO108" s="1535"/>
      <c r="AP108" s="367"/>
      <c r="AQ108" s="368"/>
      <c r="AR108" s="358">
        <f>ROUND(ROUND(Q104*$AI$20,0)*AN108,0)-AP106</f>
        <v>392</v>
      </c>
      <c r="AS108" s="268"/>
    </row>
    <row r="109" spans="1:45" ht="14.25">
      <c r="A109" s="229">
        <v>71</v>
      </c>
      <c r="B109" s="408">
        <v>8647</v>
      </c>
      <c r="C109" s="254" t="s">
        <v>3588</v>
      </c>
      <c r="D109" s="375"/>
      <c r="E109" s="278"/>
      <c r="F109" s="279"/>
      <c r="G109" s="245"/>
      <c r="H109" s="208"/>
      <c r="I109" s="208"/>
      <c r="J109" s="388"/>
      <c r="K109" s="343"/>
      <c r="L109" s="301"/>
      <c r="M109" s="301"/>
      <c r="N109" s="301"/>
      <c r="O109" s="301"/>
      <c r="P109" s="301"/>
      <c r="Q109" s="352"/>
      <c r="R109" s="352"/>
      <c r="S109" s="208"/>
      <c r="T109" s="385"/>
      <c r="U109" s="369" t="s">
        <v>172</v>
      </c>
      <c r="V109" s="370"/>
      <c r="W109" s="370"/>
      <c r="X109" s="370"/>
      <c r="Y109" s="370"/>
      <c r="Z109" s="370"/>
      <c r="AA109" s="370"/>
      <c r="AB109" s="370"/>
      <c r="AC109" s="370"/>
      <c r="AD109" s="370"/>
      <c r="AE109" s="370"/>
      <c r="AF109" s="371"/>
      <c r="AG109" s="379"/>
      <c r="AH109" s="344"/>
      <c r="AI109" s="344"/>
      <c r="AJ109" s="345"/>
      <c r="AK109" s="369"/>
      <c r="AL109" s="370"/>
      <c r="AM109" s="372"/>
      <c r="AN109" s="373"/>
      <c r="AO109" s="373"/>
      <c r="AP109" s="373"/>
      <c r="AQ109" s="374"/>
      <c r="AR109" s="342">
        <f>ROUND(ROUND(Q104*AD110,0)*$AI$20,0)</f>
        <v>766</v>
      </c>
      <c r="AS109" s="268"/>
    </row>
    <row r="110" spans="1:45" ht="14.25">
      <c r="A110" s="229">
        <v>71</v>
      </c>
      <c r="B110" s="408">
        <v>8648</v>
      </c>
      <c r="C110" s="254" t="s">
        <v>3589</v>
      </c>
      <c r="D110" s="375"/>
      <c r="E110" s="278"/>
      <c r="F110" s="279"/>
      <c r="G110" s="245"/>
      <c r="H110" s="208"/>
      <c r="I110" s="208"/>
      <c r="J110" s="388"/>
      <c r="K110" s="343"/>
      <c r="L110" s="301"/>
      <c r="M110" s="301"/>
      <c r="N110" s="301"/>
      <c r="O110" s="301"/>
      <c r="P110" s="301"/>
      <c r="Q110" s="352"/>
      <c r="R110" s="352"/>
      <c r="S110" s="208"/>
      <c r="T110" s="385"/>
      <c r="U110" s="379" t="s">
        <v>174</v>
      </c>
      <c r="V110" s="344"/>
      <c r="W110" s="344"/>
      <c r="X110" s="344"/>
      <c r="Y110" s="344"/>
      <c r="Z110" s="344"/>
      <c r="AA110" s="344"/>
      <c r="AB110" s="344"/>
      <c r="AC110" s="214" t="s">
        <v>163</v>
      </c>
      <c r="AD110" s="1541">
        <v>0.96499999999999997</v>
      </c>
      <c r="AE110" s="1541"/>
      <c r="AF110" s="345"/>
      <c r="AG110" s="379"/>
      <c r="AH110" s="344"/>
      <c r="AI110" s="344"/>
      <c r="AJ110" s="345"/>
      <c r="AK110" s="1539" t="s">
        <v>161</v>
      </c>
      <c r="AL110" s="346" t="s">
        <v>162</v>
      </c>
      <c r="AM110" s="347" t="s">
        <v>163</v>
      </c>
      <c r="AN110" s="348">
        <v>0.7</v>
      </c>
      <c r="AO110" s="348"/>
      <c r="AP110" s="348"/>
      <c r="AQ110" s="349"/>
      <c r="AR110" s="350">
        <f>ROUND(ROUND(ROUND(Q104*AD110:AD110,0)*$AI$20,0)*AN110,0)</f>
        <v>536</v>
      </c>
      <c r="AS110" s="268"/>
    </row>
    <row r="111" spans="1:45" ht="14.25">
      <c r="A111" s="243">
        <v>71</v>
      </c>
      <c r="B111" s="411" t="s">
        <v>3590</v>
      </c>
      <c r="C111" s="244" t="s">
        <v>3591</v>
      </c>
      <c r="D111" s="375"/>
      <c r="E111" s="278"/>
      <c r="F111" s="279"/>
      <c r="G111" s="245"/>
      <c r="H111" s="208"/>
      <c r="I111" s="208"/>
      <c r="J111" s="385"/>
      <c r="K111" s="245"/>
      <c r="L111" s="208"/>
      <c r="M111" s="208"/>
      <c r="N111" s="208"/>
      <c r="O111" s="208"/>
      <c r="P111" s="208"/>
      <c r="Q111" s="352"/>
      <c r="R111" s="352"/>
      <c r="S111" s="208"/>
      <c r="T111" s="385"/>
      <c r="U111" s="245"/>
      <c r="V111" s="344"/>
      <c r="W111" s="344"/>
      <c r="X111" s="344"/>
      <c r="Y111" s="344"/>
      <c r="Z111" s="344"/>
      <c r="AA111" s="344"/>
      <c r="AB111" s="344"/>
      <c r="AC111" s="344"/>
      <c r="AD111" s="344"/>
      <c r="AE111" s="344"/>
      <c r="AF111" s="345"/>
      <c r="AG111" s="375"/>
      <c r="AH111" s="214"/>
      <c r="AI111" s="609"/>
      <c r="AJ111" s="610"/>
      <c r="AK111" s="1540"/>
      <c r="AL111" s="353" t="s">
        <v>165</v>
      </c>
      <c r="AM111" s="354" t="s">
        <v>163</v>
      </c>
      <c r="AN111" s="355">
        <v>0.5</v>
      </c>
      <c r="AO111" s="356"/>
      <c r="AP111" s="356"/>
      <c r="AQ111" s="395"/>
      <c r="AR111" s="358">
        <f>ROUND(ROUND(ROUND(Q104*AD110,0)*$AI$20,0)*AN111,0)</f>
        <v>383</v>
      </c>
      <c r="AS111" s="268"/>
    </row>
    <row r="112" spans="1:45" ht="14.25">
      <c r="A112" s="243">
        <v>71</v>
      </c>
      <c r="B112" s="411" t="s">
        <v>3592</v>
      </c>
      <c r="C112" s="244" t="s">
        <v>3593</v>
      </c>
      <c r="D112" s="375"/>
      <c r="E112" s="278"/>
      <c r="F112" s="279"/>
      <c r="G112" s="245"/>
      <c r="H112" s="208"/>
      <c r="I112" s="208"/>
      <c r="J112" s="385"/>
      <c r="K112" s="245"/>
      <c r="L112" s="208"/>
      <c r="M112" s="208"/>
      <c r="N112" s="208"/>
      <c r="O112" s="208"/>
      <c r="P112" s="208"/>
      <c r="Q112" s="352"/>
      <c r="R112" s="352"/>
      <c r="S112" s="208"/>
      <c r="T112" s="385"/>
      <c r="U112" s="245"/>
      <c r="V112" s="344"/>
      <c r="W112" s="344"/>
      <c r="X112" s="344"/>
      <c r="Y112" s="344"/>
      <c r="Z112" s="344"/>
      <c r="AA112" s="344"/>
      <c r="AB112" s="344"/>
      <c r="AC112" s="344"/>
      <c r="AD112" s="344"/>
      <c r="AE112" s="344"/>
      <c r="AF112" s="345"/>
      <c r="AG112" s="375"/>
      <c r="AH112" s="214"/>
      <c r="AI112" s="609"/>
      <c r="AJ112" s="610"/>
      <c r="AK112" s="364"/>
      <c r="AL112" s="396"/>
      <c r="AM112" s="362"/>
      <c r="AN112" s="356"/>
      <c r="AO112" s="1533" t="s">
        <v>167</v>
      </c>
      <c r="AP112" s="362">
        <v>5</v>
      </c>
      <c r="AQ112" s="363" t="s">
        <v>168</v>
      </c>
      <c r="AR112" s="358">
        <f>ROUND(ROUND(Q104*AD110,0)*$AI$20,0)-AP112</f>
        <v>761</v>
      </c>
      <c r="AS112" s="268"/>
    </row>
    <row r="113" spans="1:45" ht="14.25">
      <c r="A113" s="243">
        <v>71</v>
      </c>
      <c r="B113" s="411" t="s">
        <v>3594</v>
      </c>
      <c r="C113" s="244" t="s">
        <v>3595</v>
      </c>
      <c r="D113" s="375"/>
      <c r="E113" s="278"/>
      <c r="F113" s="279"/>
      <c r="G113" s="245"/>
      <c r="H113" s="208"/>
      <c r="I113" s="208"/>
      <c r="J113" s="385"/>
      <c r="K113" s="245"/>
      <c r="L113" s="208"/>
      <c r="M113" s="208"/>
      <c r="N113" s="208"/>
      <c r="O113" s="208"/>
      <c r="P113" s="208"/>
      <c r="Q113" s="352"/>
      <c r="R113" s="352"/>
      <c r="S113" s="208"/>
      <c r="T113" s="385"/>
      <c r="U113" s="245"/>
      <c r="V113" s="344"/>
      <c r="W113" s="344"/>
      <c r="X113" s="344"/>
      <c r="Y113" s="344"/>
      <c r="Z113" s="344"/>
      <c r="AA113" s="344"/>
      <c r="AB113" s="344"/>
      <c r="AC113" s="344"/>
      <c r="AD113" s="344"/>
      <c r="AE113" s="344"/>
      <c r="AF113" s="345"/>
      <c r="AG113" s="375"/>
      <c r="AH113" s="214"/>
      <c r="AI113" s="609"/>
      <c r="AJ113" s="610"/>
      <c r="AK113" s="1536" t="s">
        <v>161</v>
      </c>
      <c r="AL113" s="364" t="s">
        <v>162</v>
      </c>
      <c r="AM113" s="362" t="s">
        <v>163</v>
      </c>
      <c r="AN113" s="356">
        <v>0.7</v>
      </c>
      <c r="AO113" s="1534"/>
      <c r="AP113" s="365"/>
      <c r="AQ113" s="366"/>
      <c r="AR113" s="358">
        <f>ROUND(ROUND(ROUND(Q104*AD110,0)*$AI$20,0)*AN113,0)-AP112</f>
        <v>531</v>
      </c>
      <c r="AS113" s="268"/>
    </row>
    <row r="114" spans="1:45" ht="14.25">
      <c r="A114" s="243">
        <v>71</v>
      </c>
      <c r="B114" s="411" t="s">
        <v>3596</v>
      </c>
      <c r="C114" s="244" t="s">
        <v>3597</v>
      </c>
      <c r="D114" s="375"/>
      <c r="E114" s="278"/>
      <c r="F114" s="279"/>
      <c r="G114" s="245"/>
      <c r="H114" s="208"/>
      <c r="I114" s="208"/>
      <c r="J114" s="385"/>
      <c r="K114" s="245"/>
      <c r="L114" s="208"/>
      <c r="M114" s="208"/>
      <c r="N114" s="208"/>
      <c r="O114" s="208"/>
      <c r="P114" s="208"/>
      <c r="Q114" s="352"/>
      <c r="R114" s="352"/>
      <c r="S114" s="208"/>
      <c r="T114" s="385"/>
      <c r="U114" s="245"/>
      <c r="V114" s="344"/>
      <c r="W114" s="344"/>
      <c r="X114" s="344"/>
      <c r="Y114" s="344"/>
      <c r="Z114" s="344"/>
      <c r="AA114" s="344"/>
      <c r="AB114" s="344"/>
      <c r="AC114" s="344"/>
      <c r="AD114" s="344"/>
      <c r="AE114" s="344"/>
      <c r="AF114" s="345"/>
      <c r="AG114" s="375"/>
      <c r="AH114" s="214"/>
      <c r="AI114" s="609"/>
      <c r="AJ114" s="610"/>
      <c r="AK114" s="1537"/>
      <c r="AL114" s="353" t="s">
        <v>165</v>
      </c>
      <c r="AM114" s="354" t="s">
        <v>163</v>
      </c>
      <c r="AN114" s="355">
        <v>0.5</v>
      </c>
      <c r="AO114" s="1535"/>
      <c r="AP114" s="367"/>
      <c r="AQ114" s="368"/>
      <c r="AR114" s="358">
        <f>ROUND(ROUND(ROUND(Q104*AD110,0)*$AI$20,0)*AN114,0)-AP112</f>
        <v>378</v>
      </c>
      <c r="AS114" s="268"/>
    </row>
    <row r="115" spans="1:45" ht="14.25">
      <c r="A115" s="229">
        <v>71</v>
      </c>
      <c r="B115" s="408">
        <v>8649</v>
      </c>
      <c r="C115" s="254" t="s">
        <v>3598</v>
      </c>
      <c r="D115" s="375"/>
      <c r="E115" s="278"/>
      <c r="F115" s="279"/>
      <c r="G115" s="245"/>
      <c r="H115" s="208"/>
      <c r="I115" s="208"/>
      <c r="J115" s="388"/>
      <c r="K115" s="231" t="s">
        <v>208</v>
      </c>
      <c r="L115" s="334"/>
      <c r="M115" s="334"/>
      <c r="N115" s="334"/>
      <c r="O115" s="334"/>
      <c r="P115" s="334"/>
      <c r="Q115" s="390"/>
      <c r="R115" s="390"/>
      <c r="S115" s="232"/>
      <c r="T115" s="232"/>
      <c r="U115" s="231"/>
      <c r="V115" s="338"/>
      <c r="W115" s="338"/>
      <c r="X115" s="338"/>
      <c r="Y115" s="338"/>
      <c r="Z115" s="338"/>
      <c r="AA115" s="338"/>
      <c r="AB115" s="338"/>
      <c r="AC115" s="338"/>
      <c r="AD115" s="338"/>
      <c r="AE115" s="338"/>
      <c r="AF115" s="339"/>
      <c r="AG115" s="611"/>
      <c r="AH115" s="392"/>
      <c r="AI115" s="392"/>
      <c r="AJ115" s="393"/>
      <c r="AK115" s="340"/>
      <c r="AL115" s="338"/>
      <c r="AM115" s="334"/>
      <c r="AN115" s="383"/>
      <c r="AO115" s="383"/>
      <c r="AP115" s="383"/>
      <c r="AQ115" s="384"/>
      <c r="AR115" s="342">
        <f>ROUND(Q116*$AI$20,0)</f>
        <v>526</v>
      </c>
      <c r="AS115" s="268"/>
    </row>
    <row r="116" spans="1:45" ht="14.25">
      <c r="A116" s="229">
        <v>71</v>
      </c>
      <c r="B116" s="408">
        <v>8650</v>
      </c>
      <c r="C116" s="254" t="s">
        <v>3599</v>
      </c>
      <c r="D116" s="375"/>
      <c r="E116" s="278"/>
      <c r="F116" s="279"/>
      <c r="G116" s="245"/>
      <c r="H116" s="208"/>
      <c r="I116" s="208"/>
      <c r="J116" s="388"/>
      <c r="K116" s="343"/>
      <c r="L116" s="301"/>
      <c r="M116" s="301"/>
      <c r="N116" s="301"/>
      <c r="O116" s="301"/>
      <c r="P116" s="301"/>
      <c r="Q116" s="1538">
        <f>'26障害児入所施設(基本４)'!$Q$116</f>
        <v>752</v>
      </c>
      <c r="R116" s="1538"/>
      <c r="S116" s="208" t="s">
        <v>18</v>
      </c>
      <c r="T116" s="385"/>
      <c r="U116" s="245"/>
      <c r="V116" s="344"/>
      <c r="W116" s="344"/>
      <c r="X116" s="344"/>
      <c r="Y116" s="344"/>
      <c r="Z116" s="344"/>
      <c r="AA116" s="344"/>
      <c r="AB116" s="344"/>
      <c r="AC116" s="344"/>
      <c r="AD116" s="344"/>
      <c r="AE116" s="344"/>
      <c r="AF116" s="345"/>
      <c r="AG116" s="379"/>
      <c r="AH116" s="344"/>
      <c r="AI116" s="344"/>
      <c r="AJ116" s="345"/>
      <c r="AK116" s="1539" t="s">
        <v>161</v>
      </c>
      <c r="AL116" s="346" t="s">
        <v>162</v>
      </c>
      <c r="AM116" s="347" t="s">
        <v>163</v>
      </c>
      <c r="AN116" s="348">
        <v>0.7</v>
      </c>
      <c r="AO116" s="348"/>
      <c r="AP116" s="348"/>
      <c r="AQ116" s="349"/>
      <c r="AR116" s="350">
        <f>ROUND(ROUND(Q116*$AI$20,0)*AN116,0)</f>
        <v>368</v>
      </c>
      <c r="AS116" s="268"/>
    </row>
    <row r="117" spans="1:45" ht="14.25">
      <c r="A117" s="243">
        <v>71</v>
      </c>
      <c r="B117" s="411" t="s">
        <v>3600</v>
      </c>
      <c r="C117" s="244" t="s">
        <v>3601</v>
      </c>
      <c r="D117" s="375"/>
      <c r="E117" s="278"/>
      <c r="F117" s="279"/>
      <c r="G117" s="245"/>
      <c r="H117" s="208"/>
      <c r="I117" s="208"/>
      <c r="J117" s="385"/>
      <c r="K117" s="245"/>
      <c r="L117" s="208"/>
      <c r="M117" s="208"/>
      <c r="N117" s="208"/>
      <c r="O117" s="208"/>
      <c r="P117" s="208"/>
      <c r="Q117" s="352"/>
      <c r="R117" s="352"/>
      <c r="S117" s="208"/>
      <c r="T117" s="385"/>
      <c r="U117" s="245"/>
      <c r="V117" s="344"/>
      <c r="W117" s="344"/>
      <c r="X117" s="344"/>
      <c r="Y117" s="344"/>
      <c r="Z117" s="344"/>
      <c r="AA117" s="344"/>
      <c r="AB117" s="344"/>
      <c r="AC117" s="344"/>
      <c r="AD117" s="344"/>
      <c r="AE117" s="344"/>
      <c r="AF117" s="345"/>
      <c r="AG117" s="375"/>
      <c r="AH117" s="214"/>
      <c r="AI117" s="609"/>
      <c r="AJ117" s="610"/>
      <c r="AK117" s="1540"/>
      <c r="AL117" s="353" t="s">
        <v>165</v>
      </c>
      <c r="AM117" s="354" t="s">
        <v>163</v>
      </c>
      <c r="AN117" s="355">
        <v>0.5</v>
      </c>
      <c r="AO117" s="356"/>
      <c r="AP117" s="356"/>
      <c r="AQ117" s="395"/>
      <c r="AR117" s="358">
        <f>ROUND(ROUND(Q116*$AI$20,0)*AN117,0)</f>
        <v>263</v>
      </c>
      <c r="AS117" s="268"/>
    </row>
    <row r="118" spans="1:45" ht="14.25">
      <c r="A118" s="243">
        <v>71</v>
      </c>
      <c r="B118" s="411" t="s">
        <v>3602</v>
      </c>
      <c r="C118" s="244" t="s">
        <v>3603</v>
      </c>
      <c r="D118" s="375"/>
      <c r="E118" s="278"/>
      <c r="F118" s="279"/>
      <c r="G118" s="245"/>
      <c r="H118" s="208"/>
      <c r="I118" s="208"/>
      <c r="J118" s="385"/>
      <c r="K118" s="245"/>
      <c r="L118" s="208"/>
      <c r="M118" s="208"/>
      <c r="N118" s="208"/>
      <c r="O118" s="208"/>
      <c r="P118" s="208"/>
      <c r="Q118" s="352"/>
      <c r="R118" s="352"/>
      <c r="S118" s="208"/>
      <c r="T118" s="385"/>
      <c r="U118" s="245"/>
      <c r="V118" s="344"/>
      <c r="W118" s="344"/>
      <c r="X118" s="344"/>
      <c r="Y118" s="344"/>
      <c r="Z118" s="344"/>
      <c r="AA118" s="344"/>
      <c r="AB118" s="344"/>
      <c r="AC118" s="344"/>
      <c r="AD118" s="344"/>
      <c r="AE118" s="344"/>
      <c r="AF118" s="345"/>
      <c r="AG118" s="375"/>
      <c r="AH118" s="214"/>
      <c r="AI118" s="609"/>
      <c r="AJ118" s="610"/>
      <c r="AK118" s="364"/>
      <c r="AL118" s="396"/>
      <c r="AM118" s="362"/>
      <c r="AN118" s="356"/>
      <c r="AO118" s="1533" t="s">
        <v>167</v>
      </c>
      <c r="AP118" s="362">
        <v>5</v>
      </c>
      <c r="AQ118" s="363" t="s">
        <v>168</v>
      </c>
      <c r="AR118" s="358">
        <f>ROUND(Q116*$AI$20,0)-AP118</f>
        <v>521</v>
      </c>
      <c r="AS118" s="268"/>
    </row>
    <row r="119" spans="1:45" ht="14.25">
      <c r="A119" s="243">
        <v>71</v>
      </c>
      <c r="B119" s="411" t="s">
        <v>3604</v>
      </c>
      <c r="C119" s="244" t="s">
        <v>3605</v>
      </c>
      <c r="D119" s="375"/>
      <c r="E119" s="278"/>
      <c r="F119" s="279"/>
      <c r="G119" s="245"/>
      <c r="H119" s="208"/>
      <c r="I119" s="208"/>
      <c r="J119" s="385"/>
      <c r="K119" s="245"/>
      <c r="L119" s="208"/>
      <c r="M119" s="208"/>
      <c r="N119" s="208"/>
      <c r="O119" s="208"/>
      <c r="P119" s="208"/>
      <c r="Q119" s="352"/>
      <c r="R119" s="352"/>
      <c r="S119" s="208"/>
      <c r="T119" s="385"/>
      <c r="U119" s="245"/>
      <c r="V119" s="344"/>
      <c r="W119" s="344"/>
      <c r="X119" s="344"/>
      <c r="Y119" s="344"/>
      <c r="Z119" s="344"/>
      <c r="AA119" s="344"/>
      <c r="AB119" s="344"/>
      <c r="AC119" s="344"/>
      <c r="AD119" s="344"/>
      <c r="AE119" s="344"/>
      <c r="AF119" s="345"/>
      <c r="AG119" s="375"/>
      <c r="AH119" s="214"/>
      <c r="AI119" s="609"/>
      <c r="AJ119" s="610"/>
      <c r="AK119" s="1536" t="s">
        <v>161</v>
      </c>
      <c r="AL119" s="364" t="s">
        <v>162</v>
      </c>
      <c r="AM119" s="362" t="s">
        <v>163</v>
      </c>
      <c r="AN119" s="356">
        <v>0.7</v>
      </c>
      <c r="AO119" s="1534"/>
      <c r="AP119" s="365"/>
      <c r="AQ119" s="366"/>
      <c r="AR119" s="358">
        <f>ROUND(ROUND(Q116*$AI$20,0)*AN119,0)-AP118</f>
        <v>363</v>
      </c>
      <c r="AS119" s="268"/>
    </row>
    <row r="120" spans="1:45" ht="14.25">
      <c r="A120" s="243">
        <v>71</v>
      </c>
      <c r="B120" s="411" t="s">
        <v>3606</v>
      </c>
      <c r="C120" s="244" t="s">
        <v>3607</v>
      </c>
      <c r="D120" s="375"/>
      <c r="E120" s="278"/>
      <c r="F120" s="279"/>
      <c r="G120" s="245"/>
      <c r="H120" s="208"/>
      <c r="I120" s="208"/>
      <c r="J120" s="385"/>
      <c r="K120" s="245"/>
      <c r="L120" s="208"/>
      <c r="M120" s="208"/>
      <c r="N120" s="208"/>
      <c r="O120" s="208"/>
      <c r="P120" s="208"/>
      <c r="Q120" s="352"/>
      <c r="R120" s="352"/>
      <c r="S120" s="208"/>
      <c r="T120" s="385"/>
      <c r="U120" s="281"/>
      <c r="V120" s="380"/>
      <c r="W120" s="380"/>
      <c r="X120" s="380"/>
      <c r="Y120" s="380"/>
      <c r="Z120" s="380"/>
      <c r="AA120" s="380"/>
      <c r="AB120" s="380"/>
      <c r="AC120" s="380"/>
      <c r="AD120" s="380"/>
      <c r="AE120" s="380"/>
      <c r="AF120" s="381"/>
      <c r="AG120" s="375"/>
      <c r="AH120" s="214"/>
      <c r="AI120" s="609"/>
      <c r="AJ120" s="610"/>
      <c r="AK120" s="1537"/>
      <c r="AL120" s="353" t="s">
        <v>165</v>
      </c>
      <c r="AM120" s="354" t="s">
        <v>163</v>
      </c>
      <c r="AN120" s="355">
        <v>0.5</v>
      </c>
      <c r="AO120" s="1535"/>
      <c r="AP120" s="367"/>
      <c r="AQ120" s="368"/>
      <c r="AR120" s="358">
        <f>ROUND(ROUND(Q116*$AI$20,0)*AN120,0)-AP118</f>
        <v>258</v>
      </c>
      <c r="AS120" s="268"/>
    </row>
    <row r="121" spans="1:45" ht="14.25">
      <c r="A121" s="229">
        <v>71</v>
      </c>
      <c r="B121" s="408">
        <v>8651</v>
      </c>
      <c r="C121" s="254" t="s">
        <v>3608</v>
      </c>
      <c r="D121" s="375"/>
      <c r="E121" s="278"/>
      <c r="F121" s="279"/>
      <c r="G121" s="245"/>
      <c r="H121" s="208"/>
      <c r="I121" s="208"/>
      <c r="J121" s="388"/>
      <c r="K121" s="343"/>
      <c r="L121" s="301"/>
      <c r="M121" s="301"/>
      <c r="N121" s="301"/>
      <c r="O121" s="301"/>
      <c r="P121" s="301"/>
      <c r="Q121" s="352"/>
      <c r="R121" s="352"/>
      <c r="S121" s="208"/>
      <c r="T121" s="385"/>
      <c r="U121" s="379" t="s">
        <v>172</v>
      </c>
      <c r="V121" s="344"/>
      <c r="W121" s="344"/>
      <c r="X121" s="344"/>
      <c r="Y121" s="344"/>
      <c r="Z121" s="344"/>
      <c r="AA121" s="344"/>
      <c r="AB121" s="344"/>
      <c r="AC121" s="344"/>
      <c r="AD121" s="344"/>
      <c r="AE121" s="344"/>
      <c r="AF121" s="345"/>
      <c r="AG121" s="379"/>
      <c r="AH121" s="344"/>
      <c r="AI121" s="344"/>
      <c r="AJ121" s="345"/>
      <c r="AK121" s="369"/>
      <c r="AL121" s="370"/>
      <c r="AM121" s="372"/>
      <c r="AN121" s="373"/>
      <c r="AO121" s="373"/>
      <c r="AP121" s="373"/>
      <c r="AQ121" s="374"/>
      <c r="AR121" s="342">
        <f>ROUND(ROUND(Q116*AD122,0)*$AI$20,0)</f>
        <v>508</v>
      </c>
      <c r="AS121" s="268"/>
    </row>
    <row r="122" spans="1:45" ht="14.25">
      <c r="A122" s="229">
        <v>71</v>
      </c>
      <c r="B122" s="408">
        <v>8652</v>
      </c>
      <c r="C122" s="254" t="s">
        <v>3609</v>
      </c>
      <c r="D122" s="375"/>
      <c r="E122" s="278"/>
      <c r="F122" s="279"/>
      <c r="G122" s="245"/>
      <c r="H122" s="208"/>
      <c r="I122" s="208"/>
      <c r="J122" s="388"/>
      <c r="K122" s="343"/>
      <c r="L122" s="301"/>
      <c r="M122" s="301"/>
      <c r="N122" s="301"/>
      <c r="O122" s="301"/>
      <c r="P122" s="301"/>
      <c r="Q122" s="352"/>
      <c r="R122" s="352"/>
      <c r="S122" s="208"/>
      <c r="T122" s="385"/>
      <c r="U122" s="379" t="s">
        <v>174</v>
      </c>
      <c r="V122" s="344"/>
      <c r="W122" s="344"/>
      <c r="X122" s="344"/>
      <c r="Y122" s="344"/>
      <c r="Z122" s="344"/>
      <c r="AA122" s="344"/>
      <c r="AB122" s="344"/>
      <c r="AC122" s="214" t="s">
        <v>163</v>
      </c>
      <c r="AD122" s="1541">
        <v>0.96499999999999997</v>
      </c>
      <c r="AE122" s="1541"/>
      <c r="AF122" s="345"/>
      <c r="AG122" s="379"/>
      <c r="AH122" s="344"/>
      <c r="AI122" s="344"/>
      <c r="AJ122" s="345"/>
      <c r="AK122" s="1539" t="s">
        <v>161</v>
      </c>
      <c r="AL122" s="346" t="s">
        <v>162</v>
      </c>
      <c r="AM122" s="347" t="s">
        <v>163</v>
      </c>
      <c r="AN122" s="348">
        <v>0.7</v>
      </c>
      <c r="AO122" s="348"/>
      <c r="AP122" s="348"/>
      <c r="AQ122" s="349"/>
      <c r="AR122" s="350">
        <f>ROUND(ROUND(ROUND(Q116*AD122:AD122,0)*$AI$20,0)*AN122,0)</f>
        <v>356</v>
      </c>
      <c r="AS122" s="268"/>
    </row>
    <row r="123" spans="1:45" ht="14.25">
      <c r="A123" s="243">
        <v>71</v>
      </c>
      <c r="B123" s="411" t="s">
        <v>3610</v>
      </c>
      <c r="C123" s="244" t="s">
        <v>3611</v>
      </c>
      <c r="D123" s="375"/>
      <c r="E123" s="278"/>
      <c r="F123" s="279"/>
      <c r="G123" s="245"/>
      <c r="H123" s="208"/>
      <c r="I123" s="208"/>
      <c r="J123" s="385"/>
      <c r="K123" s="245"/>
      <c r="L123" s="208"/>
      <c r="M123" s="208"/>
      <c r="N123" s="208"/>
      <c r="O123" s="208"/>
      <c r="P123" s="208"/>
      <c r="Q123" s="352"/>
      <c r="R123" s="352"/>
      <c r="S123" s="208"/>
      <c r="T123" s="385"/>
      <c r="U123" s="245"/>
      <c r="V123" s="344"/>
      <c r="W123" s="344"/>
      <c r="X123" s="344"/>
      <c r="Y123" s="344"/>
      <c r="Z123" s="344"/>
      <c r="AA123" s="344"/>
      <c r="AB123" s="344"/>
      <c r="AC123" s="344"/>
      <c r="AD123" s="344"/>
      <c r="AE123" s="344"/>
      <c r="AF123" s="345"/>
      <c r="AG123" s="375"/>
      <c r="AH123" s="214"/>
      <c r="AI123" s="609"/>
      <c r="AJ123" s="610"/>
      <c r="AK123" s="1540"/>
      <c r="AL123" s="353" t="s">
        <v>165</v>
      </c>
      <c r="AM123" s="354" t="s">
        <v>163</v>
      </c>
      <c r="AN123" s="355">
        <v>0.5</v>
      </c>
      <c r="AO123" s="356"/>
      <c r="AP123" s="356"/>
      <c r="AQ123" s="395"/>
      <c r="AR123" s="358">
        <f>ROUND(ROUND(ROUND(Q116*AD122,0)*$AI$20,0)*AN123,0)</f>
        <v>254</v>
      </c>
      <c r="AS123" s="268"/>
    </row>
    <row r="124" spans="1:45" ht="14.25">
      <c r="A124" s="243">
        <v>71</v>
      </c>
      <c r="B124" s="411" t="s">
        <v>3612</v>
      </c>
      <c r="C124" s="244" t="s">
        <v>3613</v>
      </c>
      <c r="D124" s="375"/>
      <c r="E124" s="278"/>
      <c r="F124" s="279"/>
      <c r="G124" s="245"/>
      <c r="H124" s="208"/>
      <c r="I124" s="208"/>
      <c r="J124" s="385"/>
      <c r="K124" s="245"/>
      <c r="L124" s="208"/>
      <c r="M124" s="208"/>
      <c r="N124" s="208"/>
      <c r="O124" s="208"/>
      <c r="P124" s="208"/>
      <c r="Q124" s="352"/>
      <c r="R124" s="352"/>
      <c r="S124" s="208"/>
      <c r="T124" s="385"/>
      <c r="U124" s="245"/>
      <c r="V124" s="344"/>
      <c r="W124" s="344"/>
      <c r="X124" s="344"/>
      <c r="Y124" s="344"/>
      <c r="Z124" s="344"/>
      <c r="AA124" s="344"/>
      <c r="AB124" s="344"/>
      <c r="AC124" s="344"/>
      <c r="AD124" s="344"/>
      <c r="AE124" s="344"/>
      <c r="AF124" s="345"/>
      <c r="AG124" s="375"/>
      <c r="AH124" s="214"/>
      <c r="AI124" s="609"/>
      <c r="AJ124" s="610"/>
      <c r="AK124" s="364"/>
      <c r="AL124" s="396"/>
      <c r="AM124" s="362"/>
      <c r="AN124" s="356"/>
      <c r="AO124" s="1533" t="s">
        <v>167</v>
      </c>
      <c r="AP124" s="362">
        <v>5</v>
      </c>
      <c r="AQ124" s="363" t="s">
        <v>168</v>
      </c>
      <c r="AR124" s="358">
        <f>ROUND(ROUND(Q116*AD122,0)*$AI$20,0)-AP124</f>
        <v>503</v>
      </c>
      <c r="AS124" s="268"/>
    </row>
    <row r="125" spans="1:45" ht="14.25">
      <c r="A125" s="243">
        <v>71</v>
      </c>
      <c r="B125" s="411" t="s">
        <v>3614</v>
      </c>
      <c r="C125" s="244" t="s">
        <v>3615</v>
      </c>
      <c r="D125" s="375"/>
      <c r="E125" s="278"/>
      <c r="F125" s="279"/>
      <c r="G125" s="245"/>
      <c r="H125" s="208"/>
      <c r="I125" s="208"/>
      <c r="J125" s="385"/>
      <c r="K125" s="245"/>
      <c r="L125" s="208"/>
      <c r="M125" s="208"/>
      <c r="N125" s="208"/>
      <c r="O125" s="208"/>
      <c r="P125" s="208"/>
      <c r="Q125" s="352"/>
      <c r="R125" s="352"/>
      <c r="S125" s="208"/>
      <c r="T125" s="385"/>
      <c r="U125" s="245"/>
      <c r="V125" s="344"/>
      <c r="W125" s="344"/>
      <c r="X125" s="344"/>
      <c r="Y125" s="344"/>
      <c r="Z125" s="344"/>
      <c r="AA125" s="344"/>
      <c r="AB125" s="344"/>
      <c r="AC125" s="344"/>
      <c r="AD125" s="344"/>
      <c r="AE125" s="344"/>
      <c r="AF125" s="345"/>
      <c r="AG125" s="375"/>
      <c r="AH125" s="214"/>
      <c r="AI125" s="609"/>
      <c r="AJ125" s="610"/>
      <c r="AK125" s="1536" t="s">
        <v>161</v>
      </c>
      <c r="AL125" s="364" t="s">
        <v>162</v>
      </c>
      <c r="AM125" s="362" t="s">
        <v>163</v>
      </c>
      <c r="AN125" s="356">
        <v>0.7</v>
      </c>
      <c r="AO125" s="1534"/>
      <c r="AP125" s="365"/>
      <c r="AQ125" s="366"/>
      <c r="AR125" s="358">
        <f>ROUND(ROUND(ROUND(Q116*AD122,0)*$AI$20,0)*AN125,0)-AP124</f>
        <v>351</v>
      </c>
      <c r="AS125" s="268"/>
    </row>
    <row r="126" spans="1:45" ht="14.25">
      <c r="A126" s="243">
        <v>71</v>
      </c>
      <c r="B126" s="411" t="s">
        <v>3616</v>
      </c>
      <c r="C126" s="244" t="s">
        <v>3617</v>
      </c>
      <c r="D126" s="375"/>
      <c r="E126" s="278"/>
      <c r="F126" s="279"/>
      <c r="G126" s="281"/>
      <c r="H126" s="216"/>
      <c r="I126" s="216"/>
      <c r="J126" s="226"/>
      <c r="K126" s="281"/>
      <c r="L126" s="216"/>
      <c r="M126" s="216"/>
      <c r="N126" s="216"/>
      <c r="O126" s="216"/>
      <c r="P126" s="216"/>
      <c r="Q126" s="387"/>
      <c r="R126" s="387"/>
      <c r="S126" s="216"/>
      <c r="T126" s="226"/>
      <c r="U126" s="281"/>
      <c r="V126" s="380"/>
      <c r="W126" s="380"/>
      <c r="X126" s="380"/>
      <c r="Y126" s="380"/>
      <c r="Z126" s="380"/>
      <c r="AA126" s="380"/>
      <c r="AB126" s="380"/>
      <c r="AC126" s="380"/>
      <c r="AD126" s="380"/>
      <c r="AE126" s="380"/>
      <c r="AF126" s="381"/>
      <c r="AG126" s="375"/>
      <c r="AH126" s="214"/>
      <c r="AI126" s="609"/>
      <c r="AJ126" s="610"/>
      <c r="AK126" s="1537"/>
      <c r="AL126" s="353" t="s">
        <v>165</v>
      </c>
      <c r="AM126" s="354" t="s">
        <v>163</v>
      </c>
      <c r="AN126" s="355">
        <v>0.5</v>
      </c>
      <c r="AO126" s="1535"/>
      <c r="AP126" s="367"/>
      <c r="AQ126" s="368"/>
      <c r="AR126" s="391">
        <f>ROUND(ROUND(ROUND(Q116*AD122,0)*$AI$20,0)*AN126,0)-AP124</f>
        <v>249</v>
      </c>
      <c r="AS126" s="268"/>
    </row>
    <row r="127" spans="1:45" ht="14.25">
      <c r="A127" s="229">
        <v>71</v>
      </c>
      <c r="B127" s="408">
        <v>8661</v>
      </c>
      <c r="C127" s="254" t="s">
        <v>3618</v>
      </c>
      <c r="D127" s="375"/>
      <c r="E127" s="278"/>
      <c r="F127" s="279"/>
      <c r="G127" s="1542" t="s">
        <v>699</v>
      </c>
      <c r="H127" s="1543"/>
      <c r="I127" s="1543"/>
      <c r="J127" s="1544"/>
      <c r="K127" s="231" t="s">
        <v>181</v>
      </c>
      <c r="L127" s="232"/>
      <c r="M127" s="232"/>
      <c r="N127" s="232"/>
      <c r="O127" s="232"/>
      <c r="P127" s="232"/>
      <c r="Q127" s="382"/>
      <c r="R127" s="382"/>
      <c r="S127" s="232"/>
      <c r="T127" s="314"/>
      <c r="U127" s="231"/>
      <c r="V127" s="338"/>
      <c r="W127" s="338"/>
      <c r="X127" s="338"/>
      <c r="Y127" s="338"/>
      <c r="Z127" s="338"/>
      <c r="AA127" s="338"/>
      <c r="AB127" s="338"/>
      <c r="AC127" s="338"/>
      <c r="AD127" s="338"/>
      <c r="AE127" s="338"/>
      <c r="AF127" s="339"/>
      <c r="AG127" s="611"/>
      <c r="AH127" s="392"/>
      <c r="AI127" s="392"/>
      <c r="AJ127" s="393"/>
      <c r="AK127" s="340"/>
      <c r="AL127" s="338"/>
      <c r="AM127" s="334"/>
      <c r="AN127" s="383"/>
      <c r="AO127" s="383"/>
      <c r="AP127" s="383"/>
      <c r="AQ127" s="384"/>
      <c r="AR127" s="342">
        <f>ROUND(Q128*$AI$20,0)</f>
        <v>380</v>
      </c>
      <c r="AS127" s="268"/>
    </row>
    <row r="128" spans="1:45" ht="14.25">
      <c r="A128" s="229">
        <v>71</v>
      </c>
      <c r="B128" s="408">
        <v>8662</v>
      </c>
      <c r="C128" s="254" t="s">
        <v>3619</v>
      </c>
      <c r="D128" s="375"/>
      <c r="E128" s="278"/>
      <c r="F128" s="279"/>
      <c r="G128" s="1545"/>
      <c r="H128" s="1546"/>
      <c r="I128" s="1546"/>
      <c r="J128" s="1547"/>
      <c r="K128" s="245" t="s">
        <v>2179</v>
      </c>
      <c r="L128" s="208"/>
      <c r="M128" s="208"/>
      <c r="N128" s="208"/>
      <c r="O128" s="208"/>
      <c r="P128" s="208"/>
      <c r="Q128" s="1538">
        <f>'26障害児入所施設(基本４)'!$Q$128</f>
        <v>543</v>
      </c>
      <c r="R128" s="1538"/>
      <c r="S128" s="208" t="s">
        <v>18</v>
      </c>
      <c r="T128" s="385"/>
      <c r="U128" s="245"/>
      <c r="V128" s="344"/>
      <c r="W128" s="344"/>
      <c r="X128" s="344"/>
      <c r="Y128" s="344"/>
      <c r="Z128" s="344"/>
      <c r="AA128" s="344"/>
      <c r="AB128" s="344"/>
      <c r="AC128" s="344"/>
      <c r="AD128" s="344"/>
      <c r="AE128" s="344"/>
      <c r="AF128" s="345"/>
      <c r="AG128" s="379"/>
      <c r="AH128" s="344"/>
      <c r="AI128" s="344"/>
      <c r="AJ128" s="345"/>
      <c r="AK128" s="1539" t="s">
        <v>161</v>
      </c>
      <c r="AL128" s="346" t="s">
        <v>162</v>
      </c>
      <c r="AM128" s="347" t="s">
        <v>163</v>
      </c>
      <c r="AN128" s="348">
        <v>0.7</v>
      </c>
      <c r="AO128" s="348"/>
      <c r="AP128" s="348"/>
      <c r="AQ128" s="349"/>
      <c r="AR128" s="350">
        <f>ROUND(ROUND(Q128*$AI$20,0)*AN128,0)</f>
        <v>266</v>
      </c>
      <c r="AS128" s="268"/>
    </row>
    <row r="129" spans="1:45" ht="14.25">
      <c r="A129" s="243">
        <v>71</v>
      </c>
      <c r="B129" s="411" t="s">
        <v>3620</v>
      </c>
      <c r="C129" s="244" t="s">
        <v>3621</v>
      </c>
      <c r="D129" s="375"/>
      <c r="E129" s="278"/>
      <c r="F129" s="279"/>
      <c r="G129" s="1545"/>
      <c r="H129" s="1546"/>
      <c r="I129" s="1546"/>
      <c r="J129" s="1547"/>
      <c r="K129" s="245"/>
      <c r="L129" s="208"/>
      <c r="M129" s="208"/>
      <c r="N129" s="208"/>
      <c r="O129" s="208"/>
      <c r="P129" s="208"/>
      <c r="Q129" s="352"/>
      <c r="R129" s="352"/>
      <c r="S129" s="208"/>
      <c r="T129" s="385"/>
      <c r="U129" s="245"/>
      <c r="V129" s="344"/>
      <c r="W129" s="344"/>
      <c r="X129" s="344"/>
      <c r="Y129" s="344"/>
      <c r="Z129" s="344"/>
      <c r="AA129" s="344"/>
      <c r="AB129" s="344"/>
      <c r="AC129" s="344"/>
      <c r="AD129" s="344"/>
      <c r="AE129" s="344"/>
      <c r="AF129" s="345"/>
      <c r="AG129" s="375"/>
      <c r="AH129" s="214"/>
      <c r="AI129" s="609"/>
      <c r="AJ129" s="610"/>
      <c r="AK129" s="1540"/>
      <c r="AL129" s="353" t="s">
        <v>165</v>
      </c>
      <c r="AM129" s="354" t="s">
        <v>163</v>
      </c>
      <c r="AN129" s="355">
        <v>0.5</v>
      </c>
      <c r="AO129" s="356"/>
      <c r="AP129" s="356"/>
      <c r="AQ129" s="395"/>
      <c r="AR129" s="358">
        <f>ROUND(ROUND(Q128*$AI$20,0)*AN129,0)</f>
        <v>190</v>
      </c>
      <c r="AS129" s="268"/>
    </row>
    <row r="130" spans="1:45" ht="14.25">
      <c r="A130" s="243">
        <v>71</v>
      </c>
      <c r="B130" s="411" t="s">
        <v>3622</v>
      </c>
      <c r="C130" s="244" t="s">
        <v>3623</v>
      </c>
      <c r="D130" s="375"/>
      <c r="E130" s="278"/>
      <c r="F130" s="279"/>
      <c r="G130" s="1545"/>
      <c r="H130" s="1546"/>
      <c r="I130" s="1546"/>
      <c r="J130" s="1547"/>
      <c r="K130" s="245"/>
      <c r="L130" s="208"/>
      <c r="M130" s="208"/>
      <c r="N130" s="208"/>
      <c r="O130" s="208"/>
      <c r="P130" s="208"/>
      <c r="Q130" s="352"/>
      <c r="R130" s="352"/>
      <c r="S130" s="208"/>
      <c r="T130" s="385"/>
      <c r="U130" s="245"/>
      <c r="V130" s="344"/>
      <c r="W130" s="344"/>
      <c r="X130" s="344"/>
      <c r="Y130" s="344"/>
      <c r="Z130" s="344"/>
      <c r="AA130" s="344"/>
      <c r="AB130" s="344"/>
      <c r="AC130" s="344"/>
      <c r="AD130" s="344"/>
      <c r="AE130" s="344"/>
      <c r="AF130" s="345"/>
      <c r="AG130" s="375"/>
      <c r="AH130" s="214"/>
      <c r="AI130" s="609"/>
      <c r="AJ130" s="610"/>
      <c r="AK130" s="364"/>
      <c r="AL130" s="396"/>
      <c r="AM130" s="362"/>
      <c r="AN130" s="356"/>
      <c r="AO130" s="1533" t="s">
        <v>167</v>
      </c>
      <c r="AP130" s="362">
        <v>5</v>
      </c>
      <c r="AQ130" s="363" t="s">
        <v>168</v>
      </c>
      <c r="AR130" s="358">
        <f>ROUND(Q128*$AI$20,0)-AP130</f>
        <v>375</v>
      </c>
      <c r="AS130" s="268"/>
    </row>
    <row r="131" spans="1:45" ht="14.25">
      <c r="A131" s="243">
        <v>71</v>
      </c>
      <c r="B131" s="411" t="s">
        <v>3624</v>
      </c>
      <c r="C131" s="244" t="s">
        <v>3625</v>
      </c>
      <c r="D131" s="375"/>
      <c r="E131" s="278"/>
      <c r="F131" s="279"/>
      <c r="G131" s="1545"/>
      <c r="H131" s="1546"/>
      <c r="I131" s="1546"/>
      <c r="J131" s="1547"/>
      <c r="K131" s="245"/>
      <c r="L131" s="208"/>
      <c r="M131" s="208"/>
      <c r="N131" s="208"/>
      <c r="O131" s="208"/>
      <c r="P131" s="208"/>
      <c r="Q131" s="352"/>
      <c r="R131" s="352"/>
      <c r="S131" s="208"/>
      <c r="T131" s="385"/>
      <c r="U131" s="245"/>
      <c r="V131" s="344"/>
      <c r="W131" s="344"/>
      <c r="X131" s="344"/>
      <c r="Y131" s="344"/>
      <c r="Z131" s="344"/>
      <c r="AA131" s="344"/>
      <c r="AB131" s="344"/>
      <c r="AC131" s="344"/>
      <c r="AD131" s="344"/>
      <c r="AE131" s="344"/>
      <c r="AF131" s="345"/>
      <c r="AG131" s="375"/>
      <c r="AH131" s="214"/>
      <c r="AI131" s="609"/>
      <c r="AJ131" s="610"/>
      <c r="AK131" s="1536" t="s">
        <v>161</v>
      </c>
      <c r="AL131" s="364" t="s">
        <v>162</v>
      </c>
      <c r="AM131" s="362" t="s">
        <v>163</v>
      </c>
      <c r="AN131" s="356">
        <v>0.7</v>
      </c>
      <c r="AO131" s="1534"/>
      <c r="AP131" s="365"/>
      <c r="AQ131" s="366"/>
      <c r="AR131" s="358">
        <f>ROUND(ROUND(Q128*$AI$20,0)*AN131,0)-AP130</f>
        <v>261</v>
      </c>
      <c r="AS131" s="268"/>
    </row>
    <row r="132" spans="1:45" ht="14.25">
      <c r="A132" s="243">
        <v>71</v>
      </c>
      <c r="B132" s="411" t="s">
        <v>3626</v>
      </c>
      <c r="C132" s="244" t="s">
        <v>3627</v>
      </c>
      <c r="D132" s="375"/>
      <c r="E132" s="278"/>
      <c r="F132" s="279"/>
      <c r="G132" s="1545"/>
      <c r="H132" s="1546"/>
      <c r="I132" s="1546"/>
      <c r="J132" s="1547"/>
      <c r="K132" s="245"/>
      <c r="L132" s="208"/>
      <c r="M132" s="208"/>
      <c r="N132" s="208"/>
      <c r="O132" s="208"/>
      <c r="P132" s="208"/>
      <c r="Q132" s="352"/>
      <c r="R132" s="352"/>
      <c r="S132" s="208"/>
      <c r="T132" s="385"/>
      <c r="U132" s="245"/>
      <c r="V132" s="344"/>
      <c r="W132" s="344"/>
      <c r="X132" s="344"/>
      <c r="Y132" s="344"/>
      <c r="Z132" s="344"/>
      <c r="AA132" s="344"/>
      <c r="AB132" s="344"/>
      <c r="AC132" s="344"/>
      <c r="AD132" s="344"/>
      <c r="AE132" s="344"/>
      <c r="AF132" s="345"/>
      <c r="AG132" s="375"/>
      <c r="AH132" s="214"/>
      <c r="AI132" s="609"/>
      <c r="AJ132" s="610"/>
      <c r="AK132" s="1537"/>
      <c r="AL132" s="353" t="s">
        <v>165</v>
      </c>
      <c r="AM132" s="354" t="s">
        <v>163</v>
      </c>
      <c r="AN132" s="355">
        <v>0.5</v>
      </c>
      <c r="AO132" s="1535"/>
      <c r="AP132" s="367"/>
      <c r="AQ132" s="368"/>
      <c r="AR132" s="358">
        <f>ROUND(ROUND(Q128*$AI$20,0)*AN132,0)-AP130</f>
        <v>185</v>
      </c>
      <c r="AS132" s="268"/>
    </row>
    <row r="133" spans="1:45" ht="14.25">
      <c r="A133" s="229">
        <v>71</v>
      </c>
      <c r="B133" s="408">
        <v>8663</v>
      </c>
      <c r="C133" s="254" t="s">
        <v>3628</v>
      </c>
      <c r="D133" s="375"/>
      <c r="E133" s="278"/>
      <c r="F133" s="279"/>
      <c r="G133" s="1545"/>
      <c r="H133" s="1546"/>
      <c r="I133" s="1546"/>
      <c r="J133" s="1547"/>
      <c r="K133" s="245"/>
      <c r="L133" s="208"/>
      <c r="M133" s="208"/>
      <c r="N133" s="208"/>
      <c r="O133" s="208"/>
      <c r="P133" s="208"/>
      <c r="Q133" s="386"/>
      <c r="R133" s="386"/>
      <c r="S133" s="301"/>
      <c r="T133" s="385"/>
      <c r="U133" s="369" t="s">
        <v>172</v>
      </c>
      <c r="V133" s="370"/>
      <c r="W133" s="370"/>
      <c r="X133" s="370"/>
      <c r="Y133" s="370"/>
      <c r="Z133" s="370"/>
      <c r="AA133" s="370"/>
      <c r="AB133" s="370"/>
      <c r="AC133" s="370"/>
      <c r="AD133" s="370"/>
      <c r="AE133" s="370"/>
      <c r="AF133" s="371"/>
      <c r="AG133" s="379"/>
      <c r="AH133" s="344"/>
      <c r="AI133" s="344"/>
      <c r="AJ133" s="345"/>
      <c r="AK133" s="369"/>
      <c r="AL133" s="370"/>
      <c r="AM133" s="372"/>
      <c r="AN133" s="373"/>
      <c r="AO133" s="373"/>
      <c r="AP133" s="373"/>
      <c r="AQ133" s="374"/>
      <c r="AR133" s="342">
        <f>ROUND(ROUND(Q128*AD134,0)*$AI$20,0)</f>
        <v>367</v>
      </c>
      <c r="AS133" s="268"/>
    </row>
    <row r="134" spans="1:45" ht="14.25">
      <c r="A134" s="229">
        <v>71</v>
      </c>
      <c r="B134" s="408">
        <v>8664</v>
      </c>
      <c r="C134" s="254" t="s">
        <v>3629</v>
      </c>
      <c r="D134" s="375"/>
      <c r="E134" s="278"/>
      <c r="F134" s="279"/>
      <c r="G134" s="245"/>
      <c r="H134" s="208"/>
      <c r="I134" s="208"/>
      <c r="J134" s="385"/>
      <c r="K134" s="343"/>
      <c r="L134" s="301"/>
      <c r="M134" s="301"/>
      <c r="N134" s="301"/>
      <c r="O134" s="301"/>
      <c r="P134" s="208"/>
      <c r="Q134" s="386"/>
      <c r="R134" s="386"/>
      <c r="S134" s="301"/>
      <c r="T134" s="385"/>
      <c r="U134" s="379" t="s">
        <v>174</v>
      </c>
      <c r="V134" s="344"/>
      <c r="W134" s="344"/>
      <c r="X134" s="344"/>
      <c r="Y134" s="344"/>
      <c r="Z134" s="344"/>
      <c r="AA134" s="344"/>
      <c r="AB134" s="344"/>
      <c r="AC134" s="214" t="s">
        <v>163</v>
      </c>
      <c r="AD134" s="1541">
        <v>0.96499999999999997</v>
      </c>
      <c r="AE134" s="1541"/>
      <c r="AF134" s="345"/>
      <c r="AG134" s="379"/>
      <c r="AH134" s="344"/>
      <c r="AI134" s="344"/>
      <c r="AJ134" s="345"/>
      <c r="AK134" s="1539" t="s">
        <v>161</v>
      </c>
      <c r="AL134" s="346" t="s">
        <v>162</v>
      </c>
      <c r="AM134" s="347" t="s">
        <v>163</v>
      </c>
      <c r="AN134" s="348">
        <v>0.7</v>
      </c>
      <c r="AO134" s="348"/>
      <c r="AP134" s="348"/>
      <c r="AQ134" s="349"/>
      <c r="AR134" s="350">
        <f>ROUND(ROUND(ROUND(Q128*AD134:AD134,0)*$AI$20,0)*AN134,0)</f>
        <v>257</v>
      </c>
      <c r="AS134" s="268"/>
    </row>
    <row r="135" spans="1:45" ht="14.25">
      <c r="A135" s="243">
        <v>71</v>
      </c>
      <c r="B135" s="411" t="s">
        <v>3630</v>
      </c>
      <c r="C135" s="244" t="s">
        <v>3631</v>
      </c>
      <c r="D135" s="375"/>
      <c r="E135" s="278"/>
      <c r="F135" s="279"/>
      <c r="G135" s="245"/>
      <c r="H135" s="208"/>
      <c r="I135" s="208"/>
      <c r="J135" s="385"/>
      <c r="K135" s="245"/>
      <c r="L135" s="208"/>
      <c r="M135" s="208"/>
      <c r="N135" s="208"/>
      <c r="O135" s="208"/>
      <c r="P135" s="208"/>
      <c r="Q135" s="352"/>
      <c r="R135" s="352"/>
      <c r="S135" s="208"/>
      <c r="T135" s="385"/>
      <c r="U135" s="245"/>
      <c r="V135" s="344"/>
      <c r="W135" s="344"/>
      <c r="X135" s="344"/>
      <c r="Y135" s="344"/>
      <c r="Z135" s="344"/>
      <c r="AA135" s="344"/>
      <c r="AB135" s="344"/>
      <c r="AC135" s="344"/>
      <c r="AD135" s="344"/>
      <c r="AE135" s="344"/>
      <c r="AF135" s="345"/>
      <c r="AG135" s="375"/>
      <c r="AH135" s="214"/>
      <c r="AI135" s="609"/>
      <c r="AJ135" s="610"/>
      <c r="AK135" s="1540"/>
      <c r="AL135" s="353" t="s">
        <v>165</v>
      </c>
      <c r="AM135" s="354" t="s">
        <v>163</v>
      </c>
      <c r="AN135" s="355">
        <v>0.5</v>
      </c>
      <c r="AO135" s="356"/>
      <c r="AP135" s="356"/>
      <c r="AQ135" s="395"/>
      <c r="AR135" s="358">
        <f>ROUND(ROUND(ROUND(Q128*AD134,0)*$AI$20,0)*AN135,0)</f>
        <v>184</v>
      </c>
      <c r="AS135" s="268"/>
    </row>
    <row r="136" spans="1:45" ht="14.25">
      <c r="A136" s="243">
        <v>71</v>
      </c>
      <c r="B136" s="411" t="s">
        <v>3632</v>
      </c>
      <c r="C136" s="244" t="s">
        <v>3633</v>
      </c>
      <c r="D136" s="375"/>
      <c r="E136" s="278"/>
      <c r="F136" s="279"/>
      <c r="G136" s="245"/>
      <c r="H136" s="208"/>
      <c r="I136" s="208"/>
      <c r="J136" s="385"/>
      <c r="K136" s="245"/>
      <c r="L136" s="208"/>
      <c r="M136" s="208"/>
      <c r="N136" s="208"/>
      <c r="O136" s="208"/>
      <c r="P136" s="208"/>
      <c r="Q136" s="352"/>
      <c r="R136" s="352"/>
      <c r="S136" s="208"/>
      <c r="T136" s="385"/>
      <c r="U136" s="245"/>
      <c r="V136" s="344"/>
      <c r="W136" s="344"/>
      <c r="X136" s="344"/>
      <c r="Y136" s="344"/>
      <c r="Z136" s="344"/>
      <c r="AA136" s="344"/>
      <c r="AB136" s="344"/>
      <c r="AC136" s="344"/>
      <c r="AD136" s="344"/>
      <c r="AE136" s="344"/>
      <c r="AF136" s="345"/>
      <c r="AG136" s="375"/>
      <c r="AH136" s="214"/>
      <c r="AI136" s="609"/>
      <c r="AJ136" s="610"/>
      <c r="AK136" s="364"/>
      <c r="AL136" s="396"/>
      <c r="AM136" s="362"/>
      <c r="AN136" s="356"/>
      <c r="AO136" s="1533" t="s">
        <v>167</v>
      </c>
      <c r="AP136" s="362">
        <v>5</v>
      </c>
      <c r="AQ136" s="363" t="s">
        <v>168</v>
      </c>
      <c r="AR136" s="358">
        <f>ROUND(ROUND(Q128*AD134,0)*$AI$20,0)-AP136</f>
        <v>362</v>
      </c>
      <c r="AS136" s="268"/>
    </row>
    <row r="137" spans="1:45" ht="14.25">
      <c r="A137" s="243">
        <v>71</v>
      </c>
      <c r="B137" s="411" t="s">
        <v>3634</v>
      </c>
      <c r="C137" s="244" t="s">
        <v>3635</v>
      </c>
      <c r="D137" s="375"/>
      <c r="E137" s="278"/>
      <c r="F137" s="279"/>
      <c r="G137" s="245"/>
      <c r="H137" s="208"/>
      <c r="I137" s="208"/>
      <c r="J137" s="385"/>
      <c r="K137" s="245"/>
      <c r="L137" s="208"/>
      <c r="M137" s="208"/>
      <c r="N137" s="208"/>
      <c r="O137" s="208"/>
      <c r="P137" s="208"/>
      <c r="Q137" s="352"/>
      <c r="R137" s="352"/>
      <c r="S137" s="208"/>
      <c r="T137" s="385"/>
      <c r="U137" s="245"/>
      <c r="V137" s="344"/>
      <c r="W137" s="344"/>
      <c r="X137" s="344"/>
      <c r="Y137" s="344"/>
      <c r="Z137" s="344"/>
      <c r="AA137" s="344"/>
      <c r="AB137" s="344"/>
      <c r="AC137" s="344"/>
      <c r="AD137" s="344"/>
      <c r="AE137" s="344"/>
      <c r="AF137" s="345"/>
      <c r="AG137" s="375"/>
      <c r="AH137" s="214"/>
      <c r="AI137" s="609"/>
      <c r="AJ137" s="610"/>
      <c r="AK137" s="1536" t="s">
        <v>161</v>
      </c>
      <c r="AL137" s="364" t="s">
        <v>162</v>
      </c>
      <c r="AM137" s="362" t="s">
        <v>163</v>
      </c>
      <c r="AN137" s="356">
        <v>0.7</v>
      </c>
      <c r="AO137" s="1534"/>
      <c r="AP137" s="365"/>
      <c r="AQ137" s="366"/>
      <c r="AR137" s="358">
        <f>ROUND(ROUND(ROUND(Q128*AD134,0)*$AI$20,0)*AN137,0)-AP136</f>
        <v>252</v>
      </c>
      <c r="AS137" s="268"/>
    </row>
    <row r="138" spans="1:45" ht="14.25">
      <c r="A138" s="243">
        <v>71</v>
      </c>
      <c r="B138" s="411" t="s">
        <v>3636</v>
      </c>
      <c r="C138" s="244" t="s">
        <v>3637</v>
      </c>
      <c r="D138" s="375"/>
      <c r="E138" s="278"/>
      <c r="F138" s="279"/>
      <c r="G138" s="245"/>
      <c r="H138" s="208"/>
      <c r="I138" s="208"/>
      <c r="J138" s="385"/>
      <c r="K138" s="281"/>
      <c r="L138" s="216"/>
      <c r="M138" s="216"/>
      <c r="N138" s="216"/>
      <c r="O138" s="216"/>
      <c r="P138" s="216"/>
      <c r="Q138" s="387"/>
      <c r="R138" s="387"/>
      <c r="S138" s="216"/>
      <c r="T138" s="226"/>
      <c r="U138" s="281"/>
      <c r="V138" s="380"/>
      <c r="W138" s="380"/>
      <c r="X138" s="380"/>
      <c r="Y138" s="380"/>
      <c r="Z138" s="380"/>
      <c r="AA138" s="380"/>
      <c r="AB138" s="380"/>
      <c r="AC138" s="380"/>
      <c r="AD138" s="380"/>
      <c r="AE138" s="380"/>
      <c r="AF138" s="381"/>
      <c r="AG138" s="375"/>
      <c r="AH138" s="214"/>
      <c r="AI138" s="609"/>
      <c r="AJ138" s="610"/>
      <c r="AK138" s="1537"/>
      <c r="AL138" s="353" t="s">
        <v>165</v>
      </c>
      <c r="AM138" s="354" t="s">
        <v>163</v>
      </c>
      <c r="AN138" s="355">
        <v>0.5</v>
      </c>
      <c r="AO138" s="1535"/>
      <c r="AP138" s="367"/>
      <c r="AQ138" s="368"/>
      <c r="AR138" s="358">
        <f>ROUND(ROUND(ROUND(Q128*AD134,0)*$AI$20,0)*AN138,0)-AP136</f>
        <v>179</v>
      </c>
      <c r="AS138" s="268"/>
    </row>
    <row r="139" spans="1:45" ht="14.25">
      <c r="A139" s="229">
        <v>71</v>
      </c>
      <c r="B139" s="408">
        <v>8665</v>
      </c>
      <c r="C139" s="254" t="s">
        <v>3638</v>
      </c>
      <c r="D139" s="375"/>
      <c r="E139" s="278"/>
      <c r="F139" s="279"/>
      <c r="G139" s="245"/>
      <c r="H139" s="208"/>
      <c r="I139" s="208"/>
      <c r="J139" s="388"/>
      <c r="K139" s="208" t="s">
        <v>195</v>
      </c>
      <c r="L139" s="301"/>
      <c r="M139" s="301"/>
      <c r="N139" s="301"/>
      <c r="O139" s="301"/>
      <c r="P139" s="301"/>
      <c r="Q139" s="386"/>
      <c r="R139" s="386"/>
      <c r="S139" s="208"/>
      <c r="T139" s="385"/>
      <c r="U139" s="245"/>
      <c r="V139" s="392"/>
      <c r="W139" s="392"/>
      <c r="X139" s="392"/>
      <c r="Y139" s="392"/>
      <c r="Z139" s="392"/>
      <c r="AA139" s="392"/>
      <c r="AB139" s="392"/>
      <c r="AC139" s="392"/>
      <c r="AD139" s="392"/>
      <c r="AE139" s="392"/>
      <c r="AF139" s="393"/>
      <c r="AG139" s="611"/>
      <c r="AH139" s="392"/>
      <c r="AI139" s="392"/>
      <c r="AJ139" s="393"/>
      <c r="AK139" s="340"/>
      <c r="AL139" s="338"/>
      <c r="AM139" s="334"/>
      <c r="AN139" s="383"/>
      <c r="AO139" s="383"/>
      <c r="AP139" s="383"/>
      <c r="AQ139" s="384"/>
      <c r="AR139" s="342">
        <f>ROUND(Q140*$AI$20,0)</f>
        <v>670</v>
      </c>
      <c r="AS139" s="268"/>
    </row>
    <row r="140" spans="1:45" ht="14.25">
      <c r="A140" s="229">
        <v>71</v>
      </c>
      <c r="B140" s="408">
        <v>8666</v>
      </c>
      <c r="C140" s="254" t="s">
        <v>3639</v>
      </c>
      <c r="D140" s="375"/>
      <c r="E140" s="278"/>
      <c r="F140" s="279"/>
      <c r="G140" s="245"/>
      <c r="H140" s="208"/>
      <c r="I140" s="208"/>
      <c r="J140" s="388"/>
      <c r="K140" s="343"/>
      <c r="L140" s="301"/>
      <c r="M140" s="301"/>
      <c r="N140" s="301"/>
      <c r="O140" s="301"/>
      <c r="P140" s="301"/>
      <c r="Q140" s="1538">
        <f>'26障害児入所施設(基本４)'!$Q$140</f>
        <v>957</v>
      </c>
      <c r="R140" s="1538"/>
      <c r="S140" s="208" t="s">
        <v>18</v>
      </c>
      <c r="T140" s="385"/>
      <c r="U140" s="245"/>
      <c r="V140" s="344"/>
      <c r="W140" s="344"/>
      <c r="X140" s="344"/>
      <c r="Y140" s="344"/>
      <c r="Z140" s="344"/>
      <c r="AA140" s="344"/>
      <c r="AB140" s="344"/>
      <c r="AC140" s="344"/>
      <c r="AD140" s="344"/>
      <c r="AE140" s="344"/>
      <c r="AF140" s="345"/>
      <c r="AG140" s="379"/>
      <c r="AH140" s="344"/>
      <c r="AI140" s="344"/>
      <c r="AJ140" s="345"/>
      <c r="AK140" s="1539" t="s">
        <v>161</v>
      </c>
      <c r="AL140" s="346" t="s">
        <v>162</v>
      </c>
      <c r="AM140" s="347" t="s">
        <v>163</v>
      </c>
      <c r="AN140" s="348">
        <v>0.7</v>
      </c>
      <c r="AO140" s="348"/>
      <c r="AP140" s="348"/>
      <c r="AQ140" s="349"/>
      <c r="AR140" s="350">
        <f>ROUND(ROUND(Q140*$AI$20,0)*AN140,0)</f>
        <v>469</v>
      </c>
      <c r="AS140" s="268"/>
    </row>
    <row r="141" spans="1:45" ht="14.25">
      <c r="A141" s="243">
        <v>71</v>
      </c>
      <c r="B141" s="411" t="s">
        <v>3640</v>
      </c>
      <c r="C141" s="244" t="s">
        <v>3641</v>
      </c>
      <c r="D141" s="375"/>
      <c r="E141" s="278"/>
      <c r="F141" s="279"/>
      <c r="G141" s="245"/>
      <c r="H141" s="208"/>
      <c r="I141" s="208"/>
      <c r="J141" s="385"/>
      <c r="K141" s="245"/>
      <c r="L141" s="208"/>
      <c r="M141" s="208"/>
      <c r="N141" s="208"/>
      <c r="O141" s="208"/>
      <c r="P141" s="208"/>
      <c r="Q141" s="352"/>
      <c r="R141" s="352"/>
      <c r="S141" s="208"/>
      <c r="T141" s="385"/>
      <c r="U141" s="245"/>
      <c r="V141" s="344"/>
      <c r="W141" s="344"/>
      <c r="X141" s="344"/>
      <c r="Y141" s="344"/>
      <c r="Z141" s="344"/>
      <c r="AA141" s="344"/>
      <c r="AB141" s="344"/>
      <c r="AC141" s="344"/>
      <c r="AD141" s="344"/>
      <c r="AE141" s="344"/>
      <c r="AF141" s="345"/>
      <c r="AG141" s="375"/>
      <c r="AH141" s="214"/>
      <c r="AI141" s="609"/>
      <c r="AJ141" s="610"/>
      <c r="AK141" s="1540"/>
      <c r="AL141" s="353" t="s">
        <v>165</v>
      </c>
      <c r="AM141" s="354" t="s">
        <v>163</v>
      </c>
      <c r="AN141" s="355">
        <v>0.5</v>
      </c>
      <c r="AO141" s="356"/>
      <c r="AP141" s="356"/>
      <c r="AQ141" s="395"/>
      <c r="AR141" s="358">
        <f>ROUND(ROUND(Q140*$AI$20,0)*AN141,0)</f>
        <v>335</v>
      </c>
      <c r="AS141" s="268"/>
    </row>
    <row r="142" spans="1:45" ht="14.25">
      <c r="A142" s="243">
        <v>71</v>
      </c>
      <c r="B142" s="411" t="s">
        <v>3642</v>
      </c>
      <c r="C142" s="244" t="s">
        <v>3643</v>
      </c>
      <c r="D142" s="375"/>
      <c r="E142" s="278"/>
      <c r="F142" s="279"/>
      <c r="G142" s="245"/>
      <c r="H142" s="208"/>
      <c r="I142" s="208"/>
      <c r="J142" s="385"/>
      <c r="K142" s="245"/>
      <c r="L142" s="208"/>
      <c r="M142" s="208"/>
      <c r="N142" s="208"/>
      <c r="O142" s="208"/>
      <c r="P142" s="208"/>
      <c r="Q142" s="352"/>
      <c r="R142" s="352"/>
      <c r="S142" s="208"/>
      <c r="T142" s="385"/>
      <c r="U142" s="245"/>
      <c r="V142" s="344"/>
      <c r="W142" s="344"/>
      <c r="X142" s="344"/>
      <c r="Y142" s="344"/>
      <c r="Z142" s="344"/>
      <c r="AA142" s="344"/>
      <c r="AB142" s="344"/>
      <c r="AC142" s="344"/>
      <c r="AD142" s="344"/>
      <c r="AE142" s="344"/>
      <c r="AF142" s="345"/>
      <c r="AG142" s="375"/>
      <c r="AH142" s="214"/>
      <c r="AI142" s="609"/>
      <c r="AJ142" s="610"/>
      <c r="AK142" s="364"/>
      <c r="AL142" s="396"/>
      <c r="AM142" s="362"/>
      <c r="AN142" s="356"/>
      <c r="AO142" s="1533" t="s">
        <v>167</v>
      </c>
      <c r="AP142" s="362">
        <v>5</v>
      </c>
      <c r="AQ142" s="363" t="s">
        <v>168</v>
      </c>
      <c r="AR142" s="358">
        <f>ROUND(Q140*$AI$20,0)-AP142</f>
        <v>665</v>
      </c>
      <c r="AS142" s="268"/>
    </row>
    <row r="143" spans="1:45" ht="14.25">
      <c r="A143" s="243">
        <v>71</v>
      </c>
      <c r="B143" s="411" t="s">
        <v>3644</v>
      </c>
      <c r="C143" s="244" t="s">
        <v>3645</v>
      </c>
      <c r="D143" s="375"/>
      <c r="E143" s="278"/>
      <c r="F143" s="279"/>
      <c r="G143" s="245"/>
      <c r="H143" s="208"/>
      <c r="I143" s="208"/>
      <c r="J143" s="385"/>
      <c r="K143" s="245"/>
      <c r="L143" s="208"/>
      <c r="M143" s="208"/>
      <c r="N143" s="208"/>
      <c r="O143" s="208"/>
      <c r="P143" s="208"/>
      <c r="Q143" s="352"/>
      <c r="R143" s="352"/>
      <c r="S143" s="208"/>
      <c r="T143" s="385"/>
      <c r="U143" s="245"/>
      <c r="V143" s="344"/>
      <c r="W143" s="344"/>
      <c r="X143" s="344"/>
      <c r="Y143" s="344"/>
      <c r="Z143" s="344"/>
      <c r="AA143" s="344"/>
      <c r="AB143" s="344"/>
      <c r="AC143" s="344"/>
      <c r="AD143" s="344"/>
      <c r="AE143" s="344"/>
      <c r="AF143" s="345"/>
      <c r="AG143" s="375"/>
      <c r="AH143" s="214"/>
      <c r="AI143" s="609"/>
      <c r="AJ143" s="610"/>
      <c r="AK143" s="1536" t="s">
        <v>161</v>
      </c>
      <c r="AL143" s="364" t="s">
        <v>162</v>
      </c>
      <c r="AM143" s="362" t="s">
        <v>163</v>
      </c>
      <c r="AN143" s="356">
        <v>0.7</v>
      </c>
      <c r="AO143" s="1534"/>
      <c r="AP143" s="365"/>
      <c r="AQ143" s="366"/>
      <c r="AR143" s="358">
        <f>ROUND(ROUND(Q140*$AI$20,0)*AN143,0)-AP142</f>
        <v>464</v>
      </c>
      <c r="AS143" s="268"/>
    </row>
    <row r="144" spans="1:45" ht="14.25">
      <c r="A144" s="243">
        <v>71</v>
      </c>
      <c r="B144" s="411" t="s">
        <v>3646</v>
      </c>
      <c r="C144" s="244" t="s">
        <v>3647</v>
      </c>
      <c r="D144" s="375"/>
      <c r="E144" s="278"/>
      <c r="F144" s="279"/>
      <c r="G144" s="245"/>
      <c r="H144" s="208"/>
      <c r="I144" s="208"/>
      <c r="J144" s="385"/>
      <c r="K144" s="245"/>
      <c r="L144" s="208"/>
      <c r="M144" s="208"/>
      <c r="N144" s="208"/>
      <c r="O144" s="208"/>
      <c r="P144" s="208"/>
      <c r="Q144" s="352"/>
      <c r="R144" s="352"/>
      <c r="S144" s="208"/>
      <c r="T144" s="385"/>
      <c r="U144" s="281"/>
      <c r="V144" s="380"/>
      <c r="W144" s="380"/>
      <c r="X144" s="380"/>
      <c r="Y144" s="380"/>
      <c r="Z144" s="380"/>
      <c r="AA144" s="380"/>
      <c r="AB144" s="380"/>
      <c r="AC144" s="380"/>
      <c r="AD144" s="380"/>
      <c r="AE144" s="380"/>
      <c r="AF144" s="381"/>
      <c r="AG144" s="375"/>
      <c r="AH144" s="214"/>
      <c r="AI144" s="609"/>
      <c r="AJ144" s="610"/>
      <c r="AK144" s="1537"/>
      <c r="AL144" s="353" t="s">
        <v>165</v>
      </c>
      <c r="AM144" s="354" t="s">
        <v>163</v>
      </c>
      <c r="AN144" s="355">
        <v>0.5</v>
      </c>
      <c r="AO144" s="1535"/>
      <c r="AP144" s="367"/>
      <c r="AQ144" s="368"/>
      <c r="AR144" s="358">
        <f>ROUND(ROUND(Q140*$AI$20,0)*AN144,0)-AP142</f>
        <v>330</v>
      </c>
      <c r="AS144" s="268"/>
    </row>
    <row r="145" spans="1:45" ht="14.25">
      <c r="A145" s="229">
        <v>71</v>
      </c>
      <c r="B145" s="408">
        <v>8667</v>
      </c>
      <c r="C145" s="254" t="s">
        <v>3648</v>
      </c>
      <c r="D145" s="375"/>
      <c r="E145" s="278"/>
      <c r="F145" s="279"/>
      <c r="G145" s="245"/>
      <c r="H145" s="208"/>
      <c r="I145" s="208"/>
      <c r="J145" s="388"/>
      <c r="K145" s="343"/>
      <c r="L145" s="301"/>
      <c r="M145" s="301"/>
      <c r="N145" s="301"/>
      <c r="O145" s="301"/>
      <c r="P145" s="301"/>
      <c r="Q145" s="352"/>
      <c r="R145" s="352"/>
      <c r="S145" s="208"/>
      <c r="T145" s="385"/>
      <c r="U145" s="379" t="s">
        <v>172</v>
      </c>
      <c r="V145" s="344"/>
      <c r="W145" s="344"/>
      <c r="X145" s="344"/>
      <c r="Y145" s="344"/>
      <c r="Z145" s="344"/>
      <c r="AA145" s="344"/>
      <c r="AB145" s="344"/>
      <c r="AC145" s="344"/>
      <c r="AD145" s="344"/>
      <c r="AE145" s="344"/>
      <c r="AF145" s="345"/>
      <c r="AG145" s="379"/>
      <c r="AH145" s="344"/>
      <c r="AI145" s="344"/>
      <c r="AJ145" s="345"/>
      <c r="AK145" s="369"/>
      <c r="AL145" s="370"/>
      <c r="AM145" s="372"/>
      <c r="AN145" s="373"/>
      <c r="AO145" s="373"/>
      <c r="AP145" s="373"/>
      <c r="AQ145" s="374"/>
      <c r="AR145" s="342">
        <f>ROUND(ROUND(Q140*AD146,0)*$AI$20,0)</f>
        <v>647</v>
      </c>
      <c r="AS145" s="268"/>
    </row>
    <row r="146" spans="1:45" ht="14.25">
      <c r="A146" s="229">
        <v>71</v>
      </c>
      <c r="B146" s="408">
        <v>8668</v>
      </c>
      <c r="C146" s="254" t="s">
        <v>3649</v>
      </c>
      <c r="D146" s="375"/>
      <c r="E146" s="278"/>
      <c r="F146" s="279"/>
      <c r="G146" s="245"/>
      <c r="H146" s="208"/>
      <c r="I146" s="208"/>
      <c r="J146" s="388"/>
      <c r="K146" s="343"/>
      <c r="L146" s="301"/>
      <c r="M146" s="301"/>
      <c r="N146" s="301"/>
      <c r="O146" s="301"/>
      <c r="P146" s="301"/>
      <c r="Q146" s="352"/>
      <c r="R146" s="352"/>
      <c r="S146" s="208"/>
      <c r="T146" s="385"/>
      <c r="U146" s="379" t="s">
        <v>174</v>
      </c>
      <c r="V146" s="344"/>
      <c r="W146" s="344"/>
      <c r="X146" s="344"/>
      <c r="Y146" s="344"/>
      <c r="Z146" s="344"/>
      <c r="AA146" s="344"/>
      <c r="AB146" s="344"/>
      <c r="AC146" s="214" t="s">
        <v>163</v>
      </c>
      <c r="AD146" s="1541">
        <v>0.96499999999999997</v>
      </c>
      <c r="AE146" s="1541"/>
      <c r="AF146" s="345"/>
      <c r="AG146" s="379"/>
      <c r="AH146" s="344"/>
      <c r="AI146" s="344"/>
      <c r="AJ146" s="345"/>
      <c r="AK146" s="1539" t="s">
        <v>161</v>
      </c>
      <c r="AL146" s="346" t="s">
        <v>162</v>
      </c>
      <c r="AM146" s="347" t="s">
        <v>163</v>
      </c>
      <c r="AN146" s="348">
        <v>0.7</v>
      </c>
      <c r="AO146" s="348"/>
      <c r="AP146" s="348"/>
      <c r="AQ146" s="349"/>
      <c r="AR146" s="350">
        <f>ROUND(ROUND(ROUND(Q140*AD146:AD146,0)*$AI$20,0)*AN146,0)</f>
        <v>453</v>
      </c>
      <c r="AS146" s="268"/>
    </row>
    <row r="147" spans="1:45" ht="14.25">
      <c r="A147" s="243">
        <v>71</v>
      </c>
      <c r="B147" s="411" t="s">
        <v>3650</v>
      </c>
      <c r="C147" s="244" t="s">
        <v>3651</v>
      </c>
      <c r="D147" s="375"/>
      <c r="E147" s="278"/>
      <c r="F147" s="279"/>
      <c r="G147" s="245"/>
      <c r="H147" s="208"/>
      <c r="I147" s="208"/>
      <c r="J147" s="385"/>
      <c r="K147" s="245"/>
      <c r="L147" s="208"/>
      <c r="M147" s="208"/>
      <c r="N147" s="208"/>
      <c r="O147" s="208"/>
      <c r="P147" s="208"/>
      <c r="Q147" s="352"/>
      <c r="R147" s="352"/>
      <c r="S147" s="208"/>
      <c r="T147" s="385"/>
      <c r="U147" s="245"/>
      <c r="V147" s="344"/>
      <c r="W147" s="344"/>
      <c r="X147" s="344"/>
      <c r="Y147" s="344"/>
      <c r="Z147" s="344"/>
      <c r="AA147" s="344"/>
      <c r="AB147" s="344"/>
      <c r="AC147" s="344"/>
      <c r="AD147" s="344"/>
      <c r="AE147" s="344"/>
      <c r="AF147" s="345"/>
      <c r="AG147" s="375"/>
      <c r="AH147" s="214"/>
      <c r="AI147" s="609"/>
      <c r="AJ147" s="610"/>
      <c r="AK147" s="1540"/>
      <c r="AL147" s="353" t="s">
        <v>165</v>
      </c>
      <c r="AM147" s="354" t="s">
        <v>163</v>
      </c>
      <c r="AN147" s="355">
        <v>0.5</v>
      </c>
      <c r="AO147" s="356"/>
      <c r="AP147" s="356"/>
      <c r="AQ147" s="395"/>
      <c r="AR147" s="358">
        <f>ROUND(ROUND(ROUND(Q140*AD146,0)*$AI$20,0)*AN147,0)</f>
        <v>324</v>
      </c>
      <c r="AS147" s="268"/>
    </row>
    <row r="148" spans="1:45" ht="14.25">
      <c r="A148" s="243">
        <v>71</v>
      </c>
      <c r="B148" s="411" t="s">
        <v>3652</v>
      </c>
      <c r="C148" s="244" t="s">
        <v>3653</v>
      </c>
      <c r="D148" s="375"/>
      <c r="E148" s="278"/>
      <c r="F148" s="279"/>
      <c r="G148" s="245"/>
      <c r="H148" s="208"/>
      <c r="I148" s="208"/>
      <c r="J148" s="385"/>
      <c r="K148" s="245"/>
      <c r="L148" s="208"/>
      <c r="M148" s="208"/>
      <c r="N148" s="208"/>
      <c r="O148" s="208"/>
      <c r="P148" s="208"/>
      <c r="Q148" s="352"/>
      <c r="R148" s="352"/>
      <c r="S148" s="208"/>
      <c r="T148" s="385"/>
      <c r="U148" s="245"/>
      <c r="V148" s="344"/>
      <c r="W148" s="344"/>
      <c r="X148" s="344"/>
      <c r="Y148" s="344"/>
      <c r="Z148" s="344"/>
      <c r="AA148" s="344"/>
      <c r="AB148" s="344"/>
      <c r="AC148" s="344"/>
      <c r="AD148" s="344"/>
      <c r="AE148" s="344"/>
      <c r="AF148" s="345"/>
      <c r="AG148" s="375"/>
      <c r="AH148" s="214"/>
      <c r="AI148" s="609"/>
      <c r="AJ148" s="610"/>
      <c r="AK148" s="364"/>
      <c r="AL148" s="396"/>
      <c r="AM148" s="362"/>
      <c r="AN148" s="356"/>
      <c r="AO148" s="1533" t="s">
        <v>167</v>
      </c>
      <c r="AP148" s="362">
        <v>5</v>
      </c>
      <c r="AQ148" s="363" t="s">
        <v>168</v>
      </c>
      <c r="AR148" s="358">
        <f>ROUND(ROUND(Q140*AD146,0)*$AI$20,0)-AP148</f>
        <v>642</v>
      </c>
      <c r="AS148" s="268"/>
    </row>
    <row r="149" spans="1:45" ht="14.25">
      <c r="A149" s="243">
        <v>71</v>
      </c>
      <c r="B149" s="411" t="s">
        <v>3654</v>
      </c>
      <c r="C149" s="244" t="s">
        <v>3655</v>
      </c>
      <c r="D149" s="375"/>
      <c r="E149" s="278"/>
      <c r="F149" s="279"/>
      <c r="G149" s="245"/>
      <c r="H149" s="208"/>
      <c r="I149" s="208"/>
      <c r="J149" s="385"/>
      <c r="K149" s="245"/>
      <c r="L149" s="208"/>
      <c r="M149" s="208"/>
      <c r="N149" s="208"/>
      <c r="O149" s="208"/>
      <c r="P149" s="208"/>
      <c r="Q149" s="352"/>
      <c r="R149" s="352"/>
      <c r="S149" s="208"/>
      <c r="T149" s="385"/>
      <c r="U149" s="245"/>
      <c r="V149" s="344"/>
      <c r="W149" s="344"/>
      <c r="X149" s="344"/>
      <c r="Y149" s="344"/>
      <c r="Z149" s="344"/>
      <c r="AA149" s="344"/>
      <c r="AB149" s="344"/>
      <c r="AC149" s="344"/>
      <c r="AD149" s="344"/>
      <c r="AE149" s="344"/>
      <c r="AF149" s="345"/>
      <c r="AG149" s="375"/>
      <c r="AH149" s="214"/>
      <c r="AI149" s="609"/>
      <c r="AJ149" s="610"/>
      <c r="AK149" s="1536" t="s">
        <v>161</v>
      </c>
      <c r="AL149" s="364" t="s">
        <v>162</v>
      </c>
      <c r="AM149" s="362" t="s">
        <v>163</v>
      </c>
      <c r="AN149" s="356">
        <v>0.7</v>
      </c>
      <c r="AO149" s="1534"/>
      <c r="AP149" s="365"/>
      <c r="AQ149" s="366"/>
      <c r="AR149" s="358">
        <f>ROUND(ROUND(ROUND(Q140*AD146,0)*$AI$20,0)*AN149,0)-AP148</f>
        <v>448</v>
      </c>
      <c r="AS149" s="268"/>
    </row>
    <row r="150" spans="1:45" ht="14.25">
      <c r="A150" s="243">
        <v>71</v>
      </c>
      <c r="B150" s="411" t="s">
        <v>3656</v>
      </c>
      <c r="C150" s="244" t="s">
        <v>3657</v>
      </c>
      <c r="D150" s="375"/>
      <c r="E150" s="278"/>
      <c r="F150" s="279"/>
      <c r="G150" s="245"/>
      <c r="H150" s="208"/>
      <c r="I150" s="208"/>
      <c r="J150" s="385"/>
      <c r="K150" s="245"/>
      <c r="L150" s="208"/>
      <c r="M150" s="208"/>
      <c r="N150" s="208"/>
      <c r="O150" s="208"/>
      <c r="P150" s="208"/>
      <c r="Q150" s="352"/>
      <c r="R150" s="352"/>
      <c r="S150" s="208"/>
      <c r="T150" s="385"/>
      <c r="U150" s="245"/>
      <c r="V150" s="344"/>
      <c r="W150" s="344"/>
      <c r="X150" s="344"/>
      <c r="Y150" s="344"/>
      <c r="Z150" s="344"/>
      <c r="AA150" s="344"/>
      <c r="AB150" s="344"/>
      <c r="AC150" s="344"/>
      <c r="AD150" s="344"/>
      <c r="AE150" s="344"/>
      <c r="AF150" s="345"/>
      <c r="AG150" s="375"/>
      <c r="AH150" s="214"/>
      <c r="AI150" s="609"/>
      <c r="AJ150" s="610"/>
      <c r="AK150" s="1537"/>
      <c r="AL150" s="353" t="s">
        <v>165</v>
      </c>
      <c r="AM150" s="354" t="s">
        <v>163</v>
      </c>
      <c r="AN150" s="355">
        <v>0.5</v>
      </c>
      <c r="AO150" s="1535"/>
      <c r="AP150" s="367"/>
      <c r="AQ150" s="368"/>
      <c r="AR150" s="358">
        <f>ROUND(ROUND(ROUND(Q140*AD146,0)*$AI$20,0)*AN150,0)-AP148</f>
        <v>319</v>
      </c>
      <c r="AS150" s="268"/>
    </row>
    <row r="151" spans="1:45" ht="14.25">
      <c r="A151" s="229">
        <v>71</v>
      </c>
      <c r="B151" s="408">
        <v>8669</v>
      </c>
      <c r="C151" s="254" t="s">
        <v>3658</v>
      </c>
      <c r="D151" s="375"/>
      <c r="E151" s="278"/>
      <c r="F151" s="279"/>
      <c r="G151" s="245"/>
      <c r="H151" s="208"/>
      <c r="I151" s="208"/>
      <c r="J151" s="388"/>
      <c r="K151" s="231" t="s">
        <v>208</v>
      </c>
      <c r="L151" s="334"/>
      <c r="M151" s="334"/>
      <c r="N151" s="334"/>
      <c r="O151" s="334"/>
      <c r="P151" s="334"/>
      <c r="Q151" s="390"/>
      <c r="R151" s="390"/>
      <c r="S151" s="232"/>
      <c r="T151" s="232"/>
      <c r="U151" s="231"/>
      <c r="V151" s="338"/>
      <c r="W151" s="338"/>
      <c r="X151" s="338"/>
      <c r="Y151" s="338"/>
      <c r="Z151" s="338"/>
      <c r="AA151" s="338"/>
      <c r="AB151" s="338"/>
      <c r="AC151" s="338"/>
      <c r="AD151" s="338"/>
      <c r="AE151" s="338"/>
      <c r="AF151" s="339"/>
      <c r="AG151" s="611"/>
      <c r="AH151" s="392"/>
      <c r="AI151" s="392"/>
      <c r="AJ151" s="393"/>
      <c r="AK151" s="340"/>
      <c r="AL151" s="338"/>
      <c r="AM151" s="334"/>
      <c r="AN151" s="383"/>
      <c r="AO151" s="383"/>
      <c r="AP151" s="383"/>
      <c r="AQ151" s="384"/>
      <c r="AR151" s="342">
        <f>ROUND(Q152*$AI$20,0)</f>
        <v>526</v>
      </c>
      <c r="AS151" s="268"/>
    </row>
    <row r="152" spans="1:45" ht="14.25">
      <c r="A152" s="229">
        <v>71</v>
      </c>
      <c r="B152" s="408">
        <v>8670</v>
      </c>
      <c r="C152" s="254" t="s">
        <v>3659</v>
      </c>
      <c r="D152" s="375"/>
      <c r="E152" s="278"/>
      <c r="F152" s="279"/>
      <c r="G152" s="245"/>
      <c r="H152" s="208"/>
      <c r="I152" s="208"/>
      <c r="J152" s="388"/>
      <c r="K152" s="343"/>
      <c r="L152" s="301"/>
      <c r="M152" s="301"/>
      <c r="N152" s="301"/>
      <c r="O152" s="301"/>
      <c r="P152" s="301"/>
      <c r="Q152" s="1538">
        <f>'26障害児入所施設(基本４)'!$Q$152</f>
        <v>752</v>
      </c>
      <c r="R152" s="1538"/>
      <c r="S152" s="208" t="s">
        <v>18</v>
      </c>
      <c r="T152" s="385"/>
      <c r="U152" s="245"/>
      <c r="V152" s="344"/>
      <c r="W152" s="344"/>
      <c r="X152" s="344"/>
      <c r="Y152" s="344"/>
      <c r="Z152" s="344"/>
      <c r="AA152" s="344"/>
      <c r="AB152" s="344"/>
      <c r="AC152" s="344"/>
      <c r="AD152" s="344"/>
      <c r="AE152" s="344"/>
      <c r="AF152" s="345"/>
      <c r="AG152" s="379"/>
      <c r="AH152" s="344"/>
      <c r="AI152" s="344"/>
      <c r="AJ152" s="345"/>
      <c r="AK152" s="1539" t="s">
        <v>161</v>
      </c>
      <c r="AL152" s="346" t="s">
        <v>162</v>
      </c>
      <c r="AM152" s="347" t="s">
        <v>163</v>
      </c>
      <c r="AN152" s="348">
        <v>0.7</v>
      </c>
      <c r="AO152" s="348"/>
      <c r="AP152" s="348"/>
      <c r="AQ152" s="349"/>
      <c r="AR152" s="350">
        <f>ROUND(ROUND(Q152*$AI$20,0)*AN152,0)</f>
        <v>368</v>
      </c>
      <c r="AS152" s="268"/>
    </row>
    <row r="153" spans="1:45" ht="14.25">
      <c r="A153" s="243">
        <v>71</v>
      </c>
      <c r="B153" s="411" t="s">
        <v>3660</v>
      </c>
      <c r="C153" s="244" t="s">
        <v>3661</v>
      </c>
      <c r="D153" s="375"/>
      <c r="E153" s="278"/>
      <c r="F153" s="279"/>
      <c r="G153" s="245"/>
      <c r="H153" s="208"/>
      <c r="I153" s="208"/>
      <c r="J153" s="385"/>
      <c r="K153" s="245"/>
      <c r="L153" s="208"/>
      <c r="M153" s="208"/>
      <c r="N153" s="208"/>
      <c r="O153" s="208"/>
      <c r="P153" s="208"/>
      <c r="Q153" s="352"/>
      <c r="R153" s="352"/>
      <c r="S153" s="208"/>
      <c r="T153" s="385"/>
      <c r="U153" s="245"/>
      <c r="V153" s="344"/>
      <c r="W153" s="344"/>
      <c r="X153" s="344"/>
      <c r="Y153" s="344"/>
      <c r="Z153" s="344"/>
      <c r="AA153" s="344"/>
      <c r="AB153" s="344"/>
      <c r="AC153" s="344"/>
      <c r="AD153" s="344"/>
      <c r="AE153" s="344"/>
      <c r="AF153" s="345"/>
      <c r="AG153" s="375"/>
      <c r="AH153" s="214"/>
      <c r="AI153" s="609"/>
      <c r="AJ153" s="610"/>
      <c r="AK153" s="1540"/>
      <c r="AL153" s="353" t="s">
        <v>165</v>
      </c>
      <c r="AM153" s="354" t="s">
        <v>163</v>
      </c>
      <c r="AN153" s="355">
        <v>0.5</v>
      </c>
      <c r="AO153" s="356"/>
      <c r="AP153" s="356"/>
      <c r="AQ153" s="395"/>
      <c r="AR153" s="358">
        <f>ROUND(ROUND(Q152*$AI$20,0)*AN153,0)</f>
        <v>263</v>
      </c>
      <c r="AS153" s="268"/>
    </row>
    <row r="154" spans="1:45" ht="14.25">
      <c r="A154" s="243">
        <v>71</v>
      </c>
      <c r="B154" s="411" t="s">
        <v>3662</v>
      </c>
      <c r="C154" s="244" t="s">
        <v>3663</v>
      </c>
      <c r="D154" s="375"/>
      <c r="E154" s="278"/>
      <c r="F154" s="279"/>
      <c r="G154" s="245"/>
      <c r="H154" s="208"/>
      <c r="I154" s="208"/>
      <c r="J154" s="385"/>
      <c r="K154" s="245"/>
      <c r="L154" s="208"/>
      <c r="M154" s="208"/>
      <c r="N154" s="208"/>
      <c r="O154" s="208"/>
      <c r="P154" s="208"/>
      <c r="Q154" s="352"/>
      <c r="R154" s="352"/>
      <c r="S154" s="208"/>
      <c r="T154" s="385"/>
      <c r="U154" s="245"/>
      <c r="V154" s="344"/>
      <c r="W154" s="344"/>
      <c r="X154" s="344"/>
      <c r="Y154" s="344"/>
      <c r="Z154" s="344"/>
      <c r="AA154" s="344"/>
      <c r="AB154" s="344"/>
      <c r="AC154" s="344"/>
      <c r="AD154" s="344"/>
      <c r="AE154" s="344"/>
      <c r="AF154" s="345"/>
      <c r="AG154" s="375"/>
      <c r="AH154" s="214"/>
      <c r="AI154" s="609"/>
      <c r="AJ154" s="610"/>
      <c r="AK154" s="364"/>
      <c r="AL154" s="396"/>
      <c r="AM154" s="362"/>
      <c r="AN154" s="356"/>
      <c r="AO154" s="1533" t="s">
        <v>167</v>
      </c>
      <c r="AP154" s="362">
        <v>5</v>
      </c>
      <c r="AQ154" s="363" t="s">
        <v>168</v>
      </c>
      <c r="AR154" s="358">
        <f>ROUND(Q152*$AI$20,0)-AP154</f>
        <v>521</v>
      </c>
      <c r="AS154" s="268"/>
    </row>
    <row r="155" spans="1:45" ht="14.25">
      <c r="A155" s="243">
        <v>71</v>
      </c>
      <c r="B155" s="411" t="s">
        <v>3664</v>
      </c>
      <c r="C155" s="244" t="s">
        <v>3665</v>
      </c>
      <c r="D155" s="375"/>
      <c r="E155" s="278"/>
      <c r="F155" s="279"/>
      <c r="G155" s="245"/>
      <c r="H155" s="208"/>
      <c r="I155" s="208"/>
      <c r="J155" s="385"/>
      <c r="K155" s="245"/>
      <c r="L155" s="208"/>
      <c r="M155" s="208"/>
      <c r="N155" s="208"/>
      <c r="O155" s="208"/>
      <c r="P155" s="208"/>
      <c r="Q155" s="352"/>
      <c r="R155" s="352"/>
      <c r="S155" s="208"/>
      <c r="T155" s="385"/>
      <c r="U155" s="245"/>
      <c r="V155" s="344"/>
      <c r="W155" s="344"/>
      <c r="X155" s="344"/>
      <c r="Y155" s="344"/>
      <c r="Z155" s="344"/>
      <c r="AA155" s="344"/>
      <c r="AB155" s="344"/>
      <c r="AC155" s="344"/>
      <c r="AD155" s="344"/>
      <c r="AE155" s="344"/>
      <c r="AF155" s="345"/>
      <c r="AG155" s="375"/>
      <c r="AH155" s="214"/>
      <c r="AI155" s="609"/>
      <c r="AJ155" s="610"/>
      <c r="AK155" s="1536" t="s">
        <v>161</v>
      </c>
      <c r="AL155" s="364" t="s">
        <v>162</v>
      </c>
      <c r="AM155" s="362" t="s">
        <v>163</v>
      </c>
      <c r="AN155" s="356">
        <v>0.7</v>
      </c>
      <c r="AO155" s="1534"/>
      <c r="AP155" s="365"/>
      <c r="AQ155" s="366"/>
      <c r="AR155" s="358">
        <f>ROUND(ROUND(Q152*$AI$20,0)*AN155,0)-AP154</f>
        <v>363</v>
      </c>
      <c r="AS155" s="268"/>
    </row>
    <row r="156" spans="1:45" ht="14.25">
      <c r="A156" s="243">
        <v>71</v>
      </c>
      <c r="B156" s="411" t="s">
        <v>3666</v>
      </c>
      <c r="C156" s="244" t="s">
        <v>3667</v>
      </c>
      <c r="D156" s="375"/>
      <c r="E156" s="278"/>
      <c r="F156" s="279"/>
      <c r="G156" s="245"/>
      <c r="H156" s="208"/>
      <c r="I156" s="208"/>
      <c r="J156" s="385"/>
      <c r="K156" s="245"/>
      <c r="L156" s="208"/>
      <c r="M156" s="208"/>
      <c r="N156" s="208"/>
      <c r="O156" s="208"/>
      <c r="P156" s="208"/>
      <c r="Q156" s="352"/>
      <c r="R156" s="352"/>
      <c r="S156" s="208"/>
      <c r="T156" s="385"/>
      <c r="U156" s="245"/>
      <c r="V156" s="344"/>
      <c r="W156" s="344"/>
      <c r="X156" s="344"/>
      <c r="Y156" s="344"/>
      <c r="Z156" s="344"/>
      <c r="AA156" s="344"/>
      <c r="AB156" s="344"/>
      <c r="AC156" s="344"/>
      <c r="AD156" s="344"/>
      <c r="AE156" s="344"/>
      <c r="AF156" s="345"/>
      <c r="AG156" s="375"/>
      <c r="AH156" s="214"/>
      <c r="AI156" s="609"/>
      <c r="AJ156" s="610"/>
      <c r="AK156" s="1537"/>
      <c r="AL156" s="353" t="s">
        <v>165</v>
      </c>
      <c r="AM156" s="354" t="s">
        <v>163</v>
      </c>
      <c r="AN156" s="355">
        <v>0.5</v>
      </c>
      <c r="AO156" s="1535"/>
      <c r="AP156" s="367"/>
      <c r="AQ156" s="368"/>
      <c r="AR156" s="358">
        <f>ROUND(ROUND(Q152*$AI$20,0)*AN156,0)-AP154</f>
        <v>258</v>
      </c>
      <c r="AS156" s="268"/>
    </row>
    <row r="157" spans="1:45" ht="14.25">
      <c r="A157" s="229">
        <v>71</v>
      </c>
      <c r="B157" s="408">
        <v>8671</v>
      </c>
      <c r="C157" s="254" t="s">
        <v>3668</v>
      </c>
      <c r="D157" s="375"/>
      <c r="E157" s="278"/>
      <c r="F157" s="279"/>
      <c r="G157" s="245"/>
      <c r="H157" s="208"/>
      <c r="I157" s="208"/>
      <c r="J157" s="388"/>
      <c r="K157" s="343"/>
      <c r="L157" s="301"/>
      <c r="M157" s="301"/>
      <c r="N157" s="301"/>
      <c r="O157" s="301"/>
      <c r="P157" s="301"/>
      <c r="Q157" s="352"/>
      <c r="R157" s="352"/>
      <c r="S157" s="208"/>
      <c r="T157" s="385"/>
      <c r="U157" s="369" t="s">
        <v>172</v>
      </c>
      <c r="V157" s="370"/>
      <c r="W157" s="370"/>
      <c r="X157" s="370"/>
      <c r="Y157" s="370"/>
      <c r="Z157" s="370"/>
      <c r="AA157" s="370"/>
      <c r="AB157" s="370"/>
      <c r="AC157" s="370"/>
      <c r="AD157" s="370"/>
      <c r="AE157" s="370"/>
      <c r="AF157" s="371"/>
      <c r="AG157" s="379"/>
      <c r="AH157" s="344"/>
      <c r="AI157" s="344"/>
      <c r="AJ157" s="345"/>
      <c r="AK157" s="369"/>
      <c r="AL157" s="370"/>
      <c r="AM157" s="372"/>
      <c r="AN157" s="373"/>
      <c r="AO157" s="373"/>
      <c r="AP157" s="373"/>
      <c r="AQ157" s="374"/>
      <c r="AR157" s="342">
        <f>ROUND(ROUND(Q152*AD158,0)*$AI$20,0)</f>
        <v>508</v>
      </c>
      <c r="AS157" s="268"/>
    </row>
    <row r="158" spans="1:45" ht="14.25">
      <c r="A158" s="229">
        <v>71</v>
      </c>
      <c r="B158" s="408">
        <v>8672</v>
      </c>
      <c r="C158" s="254" t="s">
        <v>3669</v>
      </c>
      <c r="D158" s="375"/>
      <c r="E158" s="278"/>
      <c r="F158" s="279"/>
      <c r="G158" s="245"/>
      <c r="H158" s="208"/>
      <c r="I158" s="208"/>
      <c r="J158" s="388"/>
      <c r="K158" s="343"/>
      <c r="L158" s="301"/>
      <c r="M158" s="301"/>
      <c r="N158" s="301"/>
      <c r="O158" s="301"/>
      <c r="P158" s="301"/>
      <c r="Q158" s="352"/>
      <c r="R158" s="352"/>
      <c r="S158" s="208"/>
      <c r="T158" s="385"/>
      <c r="U158" s="379" t="s">
        <v>174</v>
      </c>
      <c r="V158" s="344"/>
      <c r="W158" s="344"/>
      <c r="X158" s="344"/>
      <c r="Y158" s="344"/>
      <c r="Z158" s="344"/>
      <c r="AA158" s="344"/>
      <c r="AB158" s="344"/>
      <c r="AC158" s="214" t="s">
        <v>163</v>
      </c>
      <c r="AD158" s="1541">
        <v>0.96499999999999997</v>
      </c>
      <c r="AE158" s="1541"/>
      <c r="AF158" s="345"/>
      <c r="AG158" s="379"/>
      <c r="AH158" s="344"/>
      <c r="AI158" s="344"/>
      <c r="AJ158" s="345"/>
      <c r="AK158" s="1539" t="s">
        <v>161</v>
      </c>
      <c r="AL158" s="346" t="s">
        <v>162</v>
      </c>
      <c r="AM158" s="347" t="s">
        <v>163</v>
      </c>
      <c r="AN158" s="348">
        <v>0.7</v>
      </c>
      <c r="AO158" s="348"/>
      <c r="AP158" s="348"/>
      <c r="AQ158" s="349"/>
      <c r="AR158" s="350">
        <f>ROUND(ROUND(ROUND(Q152*AD158:AD158,0)*$AI$20,0)*AN158,0)</f>
        <v>356</v>
      </c>
      <c r="AS158" s="268"/>
    </row>
    <row r="159" spans="1:45" ht="14.25">
      <c r="A159" s="243">
        <v>71</v>
      </c>
      <c r="B159" s="411" t="s">
        <v>3670</v>
      </c>
      <c r="C159" s="244" t="s">
        <v>3671</v>
      </c>
      <c r="D159" s="375"/>
      <c r="E159" s="278"/>
      <c r="F159" s="279"/>
      <c r="G159" s="245"/>
      <c r="H159" s="208"/>
      <c r="I159" s="208"/>
      <c r="J159" s="385"/>
      <c r="K159" s="245"/>
      <c r="L159" s="208"/>
      <c r="M159" s="208"/>
      <c r="N159" s="208"/>
      <c r="O159" s="208"/>
      <c r="P159" s="208"/>
      <c r="Q159" s="352"/>
      <c r="R159" s="352"/>
      <c r="S159" s="208"/>
      <c r="T159" s="385"/>
      <c r="U159" s="245"/>
      <c r="V159" s="344"/>
      <c r="W159" s="344"/>
      <c r="X159" s="344"/>
      <c r="Y159" s="344"/>
      <c r="Z159" s="344"/>
      <c r="AA159" s="344"/>
      <c r="AB159" s="344"/>
      <c r="AC159" s="344"/>
      <c r="AD159" s="344"/>
      <c r="AE159" s="344"/>
      <c r="AF159" s="345"/>
      <c r="AG159" s="375"/>
      <c r="AH159" s="214"/>
      <c r="AI159" s="609"/>
      <c r="AJ159" s="610"/>
      <c r="AK159" s="1540"/>
      <c r="AL159" s="353" t="s">
        <v>165</v>
      </c>
      <c r="AM159" s="354" t="s">
        <v>163</v>
      </c>
      <c r="AN159" s="355">
        <v>0.5</v>
      </c>
      <c r="AO159" s="356"/>
      <c r="AP159" s="356"/>
      <c r="AQ159" s="395"/>
      <c r="AR159" s="358">
        <f>ROUND(ROUND(ROUND(Q152*AD158,0)*$AI$20,0)*AN159,0)</f>
        <v>254</v>
      </c>
      <c r="AS159" s="268"/>
    </row>
    <row r="160" spans="1:45" ht="14.25">
      <c r="A160" s="243">
        <v>71</v>
      </c>
      <c r="B160" s="411" t="s">
        <v>3672</v>
      </c>
      <c r="C160" s="244" t="s">
        <v>3673</v>
      </c>
      <c r="D160" s="375"/>
      <c r="E160" s="278"/>
      <c r="F160" s="279"/>
      <c r="G160" s="245"/>
      <c r="H160" s="208"/>
      <c r="I160" s="208"/>
      <c r="J160" s="385"/>
      <c r="K160" s="245"/>
      <c r="L160" s="208"/>
      <c r="M160" s="208"/>
      <c r="N160" s="208"/>
      <c r="O160" s="208"/>
      <c r="P160" s="208"/>
      <c r="Q160" s="352"/>
      <c r="R160" s="352"/>
      <c r="S160" s="208"/>
      <c r="T160" s="385"/>
      <c r="U160" s="245"/>
      <c r="V160" s="344"/>
      <c r="W160" s="344"/>
      <c r="X160" s="344"/>
      <c r="Y160" s="344"/>
      <c r="Z160" s="344"/>
      <c r="AA160" s="344"/>
      <c r="AB160" s="344"/>
      <c r="AC160" s="344"/>
      <c r="AD160" s="344"/>
      <c r="AE160" s="344"/>
      <c r="AF160" s="345"/>
      <c r="AG160" s="375"/>
      <c r="AH160" s="214"/>
      <c r="AI160" s="609"/>
      <c r="AJ160" s="610"/>
      <c r="AK160" s="364"/>
      <c r="AL160" s="396"/>
      <c r="AM160" s="362"/>
      <c r="AN160" s="356"/>
      <c r="AO160" s="1533" t="s">
        <v>167</v>
      </c>
      <c r="AP160" s="362">
        <v>5</v>
      </c>
      <c r="AQ160" s="363" t="s">
        <v>168</v>
      </c>
      <c r="AR160" s="358">
        <f>ROUND(ROUND(Q152*AD158,0)*$AI$20,0)-AP160</f>
        <v>503</v>
      </c>
      <c r="AS160" s="268"/>
    </row>
    <row r="161" spans="1:45" ht="14.25">
      <c r="A161" s="243">
        <v>71</v>
      </c>
      <c r="B161" s="411" t="s">
        <v>3674</v>
      </c>
      <c r="C161" s="244" t="s">
        <v>3675</v>
      </c>
      <c r="D161" s="375"/>
      <c r="E161" s="278"/>
      <c r="F161" s="279"/>
      <c r="G161" s="245"/>
      <c r="H161" s="208"/>
      <c r="I161" s="208"/>
      <c r="J161" s="385"/>
      <c r="K161" s="245"/>
      <c r="L161" s="208"/>
      <c r="M161" s="208"/>
      <c r="N161" s="208"/>
      <c r="O161" s="208"/>
      <c r="P161" s="208"/>
      <c r="Q161" s="352"/>
      <c r="R161" s="352"/>
      <c r="S161" s="208"/>
      <c r="T161" s="385"/>
      <c r="U161" s="245"/>
      <c r="V161" s="344"/>
      <c r="W161" s="344"/>
      <c r="X161" s="344"/>
      <c r="Y161" s="344"/>
      <c r="Z161" s="344"/>
      <c r="AA161" s="344"/>
      <c r="AB161" s="344"/>
      <c r="AC161" s="344"/>
      <c r="AD161" s="344"/>
      <c r="AE161" s="344"/>
      <c r="AF161" s="345"/>
      <c r="AG161" s="375"/>
      <c r="AH161" s="214"/>
      <c r="AI161" s="609"/>
      <c r="AJ161" s="610"/>
      <c r="AK161" s="1536" t="s">
        <v>161</v>
      </c>
      <c r="AL161" s="364" t="s">
        <v>162</v>
      </c>
      <c r="AM161" s="362" t="s">
        <v>163</v>
      </c>
      <c r="AN161" s="356">
        <v>0.7</v>
      </c>
      <c r="AO161" s="1534"/>
      <c r="AP161" s="365"/>
      <c r="AQ161" s="366"/>
      <c r="AR161" s="358">
        <f>ROUND(ROUND(ROUND(Q152*AD158,0)*$AI$20,0)*AN161,0)-AP160</f>
        <v>351</v>
      </c>
      <c r="AS161" s="268"/>
    </row>
    <row r="162" spans="1:45" ht="14.25">
      <c r="A162" s="243">
        <v>71</v>
      </c>
      <c r="B162" s="411" t="s">
        <v>3676</v>
      </c>
      <c r="C162" s="244" t="s">
        <v>3677</v>
      </c>
      <c r="D162" s="375"/>
      <c r="E162" s="278"/>
      <c r="F162" s="279"/>
      <c r="G162" s="281"/>
      <c r="H162" s="216"/>
      <c r="I162" s="216"/>
      <c r="J162" s="226"/>
      <c r="K162" s="281"/>
      <c r="L162" s="216"/>
      <c r="M162" s="216"/>
      <c r="N162" s="216"/>
      <c r="O162" s="216"/>
      <c r="P162" s="216"/>
      <c r="Q162" s="387"/>
      <c r="R162" s="387"/>
      <c r="S162" s="216"/>
      <c r="T162" s="226"/>
      <c r="U162" s="281"/>
      <c r="V162" s="380"/>
      <c r="W162" s="380"/>
      <c r="X162" s="380"/>
      <c r="Y162" s="380"/>
      <c r="Z162" s="380"/>
      <c r="AA162" s="380"/>
      <c r="AB162" s="380"/>
      <c r="AC162" s="380"/>
      <c r="AD162" s="380"/>
      <c r="AE162" s="380"/>
      <c r="AF162" s="381"/>
      <c r="AG162" s="375"/>
      <c r="AH162" s="214"/>
      <c r="AI162" s="609"/>
      <c r="AJ162" s="610"/>
      <c r="AK162" s="1537"/>
      <c r="AL162" s="353" t="s">
        <v>165</v>
      </c>
      <c r="AM162" s="354" t="s">
        <v>163</v>
      </c>
      <c r="AN162" s="355">
        <v>0.5</v>
      </c>
      <c r="AO162" s="1535"/>
      <c r="AP162" s="367"/>
      <c r="AQ162" s="368"/>
      <c r="AR162" s="358">
        <f>ROUND(ROUND(ROUND(Q152*AD158,0)*$AI$20,0)*AN162,0)-AP160</f>
        <v>249</v>
      </c>
      <c r="AS162" s="268"/>
    </row>
    <row r="163" spans="1:45" ht="14.25">
      <c r="A163" s="229">
        <v>71</v>
      </c>
      <c r="B163" s="408">
        <v>8681</v>
      </c>
      <c r="C163" s="254" t="s">
        <v>3678</v>
      </c>
      <c r="D163" s="375"/>
      <c r="E163" s="278"/>
      <c r="F163" s="279"/>
      <c r="G163" s="1542" t="s">
        <v>736</v>
      </c>
      <c r="H163" s="1543"/>
      <c r="I163" s="1543"/>
      <c r="J163" s="1544"/>
      <c r="K163" s="231" t="s">
        <v>181</v>
      </c>
      <c r="L163" s="232"/>
      <c r="M163" s="232"/>
      <c r="N163" s="232"/>
      <c r="O163" s="232"/>
      <c r="P163" s="232"/>
      <c r="Q163" s="382"/>
      <c r="R163" s="382"/>
      <c r="S163" s="232"/>
      <c r="T163" s="314"/>
      <c r="U163" s="231"/>
      <c r="V163" s="338"/>
      <c r="W163" s="338"/>
      <c r="X163" s="338"/>
      <c r="Y163" s="338"/>
      <c r="Z163" s="338"/>
      <c r="AA163" s="338"/>
      <c r="AB163" s="338"/>
      <c r="AC163" s="338"/>
      <c r="AD163" s="338"/>
      <c r="AE163" s="338"/>
      <c r="AF163" s="339"/>
      <c r="AG163" s="611"/>
      <c r="AH163" s="392"/>
      <c r="AI163" s="392"/>
      <c r="AJ163" s="393"/>
      <c r="AK163" s="340"/>
      <c r="AL163" s="392"/>
      <c r="AM163" s="301"/>
      <c r="AN163" s="409"/>
      <c r="AO163" s="409"/>
      <c r="AP163" s="409"/>
      <c r="AQ163" s="410"/>
      <c r="AR163" s="342">
        <f>ROUND(Q164*$AI$20,0)</f>
        <v>337</v>
      </c>
      <c r="AS163" s="268"/>
    </row>
    <row r="164" spans="1:45" ht="14.25">
      <c r="A164" s="229">
        <v>71</v>
      </c>
      <c r="B164" s="408">
        <v>8682</v>
      </c>
      <c r="C164" s="254" t="s">
        <v>3679</v>
      </c>
      <c r="D164" s="375"/>
      <c r="E164" s="278"/>
      <c r="F164" s="279"/>
      <c r="G164" s="1545"/>
      <c r="H164" s="1546"/>
      <c r="I164" s="1546"/>
      <c r="J164" s="1547"/>
      <c r="K164" s="245" t="s">
        <v>2179</v>
      </c>
      <c r="L164" s="208"/>
      <c r="M164" s="208"/>
      <c r="N164" s="208"/>
      <c r="O164" s="208"/>
      <c r="P164" s="208"/>
      <c r="Q164" s="1538">
        <f>'26障害児入所施設(基本４)'!$Q$164</f>
        <v>481</v>
      </c>
      <c r="R164" s="1538"/>
      <c r="S164" s="208" t="s">
        <v>18</v>
      </c>
      <c r="T164" s="385"/>
      <c r="U164" s="245"/>
      <c r="V164" s="344"/>
      <c r="W164" s="344"/>
      <c r="X164" s="344"/>
      <c r="Y164" s="344"/>
      <c r="Z164" s="344"/>
      <c r="AA164" s="344"/>
      <c r="AB164" s="344"/>
      <c r="AC164" s="344"/>
      <c r="AD164" s="344"/>
      <c r="AE164" s="344"/>
      <c r="AF164" s="345"/>
      <c r="AG164" s="379"/>
      <c r="AH164" s="344"/>
      <c r="AI164" s="344"/>
      <c r="AJ164" s="345"/>
      <c r="AK164" s="1539" t="s">
        <v>161</v>
      </c>
      <c r="AL164" s="346" t="s">
        <v>162</v>
      </c>
      <c r="AM164" s="347" t="s">
        <v>163</v>
      </c>
      <c r="AN164" s="348">
        <v>0.7</v>
      </c>
      <c r="AO164" s="348"/>
      <c r="AP164" s="348"/>
      <c r="AQ164" s="349"/>
      <c r="AR164" s="350">
        <f>ROUND(ROUND(Q164*$AI$20,0)*AN164,0)</f>
        <v>236</v>
      </c>
      <c r="AS164" s="268"/>
    </row>
    <row r="165" spans="1:45" ht="14.25">
      <c r="A165" s="243">
        <v>71</v>
      </c>
      <c r="B165" s="411" t="s">
        <v>3680</v>
      </c>
      <c r="C165" s="244" t="s">
        <v>3681</v>
      </c>
      <c r="D165" s="375"/>
      <c r="E165" s="278"/>
      <c r="F165" s="279"/>
      <c r="G165" s="1545"/>
      <c r="H165" s="1546"/>
      <c r="I165" s="1546"/>
      <c r="J165" s="1547"/>
      <c r="K165" s="245"/>
      <c r="L165" s="208"/>
      <c r="M165" s="208"/>
      <c r="N165" s="208"/>
      <c r="O165" s="208"/>
      <c r="P165" s="208"/>
      <c r="Q165" s="352"/>
      <c r="R165" s="352"/>
      <c r="S165" s="208"/>
      <c r="T165" s="385"/>
      <c r="U165" s="245"/>
      <c r="V165" s="344"/>
      <c r="W165" s="344"/>
      <c r="X165" s="344"/>
      <c r="Y165" s="344"/>
      <c r="Z165" s="344"/>
      <c r="AA165" s="344"/>
      <c r="AB165" s="344"/>
      <c r="AC165" s="344"/>
      <c r="AD165" s="344"/>
      <c r="AE165" s="344"/>
      <c r="AF165" s="345"/>
      <c r="AG165" s="375"/>
      <c r="AH165" s="214"/>
      <c r="AI165" s="609"/>
      <c r="AJ165" s="610"/>
      <c r="AK165" s="1540"/>
      <c r="AL165" s="353" t="s">
        <v>165</v>
      </c>
      <c r="AM165" s="354" t="s">
        <v>163</v>
      </c>
      <c r="AN165" s="355">
        <v>0.5</v>
      </c>
      <c r="AO165" s="356"/>
      <c r="AP165" s="356"/>
      <c r="AQ165" s="395"/>
      <c r="AR165" s="358">
        <f>ROUND(ROUND(Q164*$AI$20,0)*AN165,0)</f>
        <v>169</v>
      </c>
      <c r="AS165" s="268"/>
    </row>
    <row r="166" spans="1:45" ht="14.25">
      <c r="A166" s="243">
        <v>71</v>
      </c>
      <c r="B166" s="411" t="s">
        <v>3682</v>
      </c>
      <c r="C166" s="244" t="s">
        <v>3683</v>
      </c>
      <c r="D166" s="375"/>
      <c r="E166" s="278"/>
      <c r="F166" s="279"/>
      <c r="G166" s="1545"/>
      <c r="H166" s="1546"/>
      <c r="I166" s="1546"/>
      <c r="J166" s="1547"/>
      <c r="K166" s="245"/>
      <c r="L166" s="208"/>
      <c r="M166" s="208"/>
      <c r="N166" s="208"/>
      <c r="O166" s="208"/>
      <c r="P166" s="208"/>
      <c r="Q166" s="352"/>
      <c r="R166" s="352"/>
      <c r="S166" s="208"/>
      <c r="T166" s="385"/>
      <c r="U166" s="245"/>
      <c r="V166" s="344"/>
      <c r="W166" s="344"/>
      <c r="X166" s="344"/>
      <c r="Y166" s="344"/>
      <c r="Z166" s="344"/>
      <c r="AA166" s="344"/>
      <c r="AB166" s="344"/>
      <c r="AC166" s="344"/>
      <c r="AD166" s="344"/>
      <c r="AE166" s="344"/>
      <c r="AF166" s="345"/>
      <c r="AG166" s="375"/>
      <c r="AH166" s="214"/>
      <c r="AI166" s="609"/>
      <c r="AJ166" s="610"/>
      <c r="AK166" s="364"/>
      <c r="AL166" s="396"/>
      <c r="AM166" s="362"/>
      <c r="AN166" s="356"/>
      <c r="AO166" s="1533" t="s">
        <v>167</v>
      </c>
      <c r="AP166" s="362">
        <v>5</v>
      </c>
      <c r="AQ166" s="363" t="s">
        <v>168</v>
      </c>
      <c r="AR166" s="358">
        <f>ROUND(Q164*$AI$20,0)-AP166</f>
        <v>332</v>
      </c>
      <c r="AS166" s="268"/>
    </row>
    <row r="167" spans="1:45" ht="14.25">
      <c r="A167" s="243">
        <v>71</v>
      </c>
      <c r="B167" s="411" t="s">
        <v>3684</v>
      </c>
      <c r="C167" s="244" t="s">
        <v>3685</v>
      </c>
      <c r="D167" s="375"/>
      <c r="E167" s="278"/>
      <c r="F167" s="279"/>
      <c r="G167" s="1545"/>
      <c r="H167" s="1546"/>
      <c r="I167" s="1546"/>
      <c r="J167" s="1547"/>
      <c r="K167" s="245"/>
      <c r="L167" s="208"/>
      <c r="M167" s="208"/>
      <c r="N167" s="208"/>
      <c r="O167" s="208"/>
      <c r="P167" s="208"/>
      <c r="Q167" s="352"/>
      <c r="R167" s="352"/>
      <c r="S167" s="208"/>
      <c r="T167" s="385"/>
      <c r="U167" s="245"/>
      <c r="V167" s="344"/>
      <c r="W167" s="344"/>
      <c r="X167" s="344"/>
      <c r="Y167" s="344"/>
      <c r="Z167" s="344"/>
      <c r="AA167" s="344"/>
      <c r="AB167" s="344"/>
      <c r="AC167" s="344"/>
      <c r="AD167" s="344"/>
      <c r="AE167" s="344"/>
      <c r="AF167" s="345"/>
      <c r="AG167" s="375"/>
      <c r="AH167" s="214"/>
      <c r="AI167" s="609"/>
      <c r="AJ167" s="610"/>
      <c r="AK167" s="1536" t="s">
        <v>161</v>
      </c>
      <c r="AL167" s="364" t="s">
        <v>162</v>
      </c>
      <c r="AM167" s="362" t="s">
        <v>163</v>
      </c>
      <c r="AN167" s="356">
        <v>0.7</v>
      </c>
      <c r="AO167" s="1534"/>
      <c r="AP167" s="365"/>
      <c r="AQ167" s="366"/>
      <c r="AR167" s="358">
        <f>ROUND(ROUND(Q164*$AI$20,0)*AN167,0)-AP166</f>
        <v>231</v>
      </c>
      <c r="AS167" s="268"/>
    </row>
    <row r="168" spans="1:45" ht="14.25">
      <c r="A168" s="243">
        <v>71</v>
      </c>
      <c r="B168" s="411" t="s">
        <v>3686</v>
      </c>
      <c r="C168" s="244" t="s">
        <v>3687</v>
      </c>
      <c r="D168" s="375"/>
      <c r="E168" s="278"/>
      <c r="F168" s="279"/>
      <c r="G168" s="1545"/>
      <c r="H168" s="1546"/>
      <c r="I168" s="1546"/>
      <c r="J168" s="1547"/>
      <c r="K168" s="245"/>
      <c r="L168" s="208"/>
      <c r="M168" s="208"/>
      <c r="N168" s="208"/>
      <c r="O168" s="208"/>
      <c r="P168" s="208"/>
      <c r="Q168" s="352"/>
      <c r="R168" s="352"/>
      <c r="S168" s="208"/>
      <c r="T168" s="385"/>
      <c r="U168" s="281"/>
      <c r="V168" s="380"/>
      <c r="W168" s="380"/>
      <c r="X168" s="380"/>
      <c r="Y168" s="380"/>
      <c r="Z168" s="380"/>
      <c r="AA168" s="380"/>
      <c r="AB168" s="380"/>
      <c r="AC168" s="380"/>
      <c r="AD168" s="380"/>
      <c r="AE168" s="380"/>
      <c r="AF168" s="381"/>
      <c r="AG168" s="375"/>
      <c r="AH168" s="214"/>
      <c r="AI168" s="609"/>
      <c r="AJ168" s="610"/>
      <c r="AK168" s="1537"/>
      <c r="AL168" s="353" t="s">
        <v>165</v>
      </c>
      <c r="AM168" s="354" t="s">
        <v>163</v>
      </c>
      <c r="AN168" s="355">
        <v>0.5</v>
      </c>
      <c r="AO168" s="1535"/>
      <c r="AP168" s="367"/>
      <c r="AQ168" s="368"/>
      <c r="AR168" s="358">
        <f>ROUND(ROUND(Q164*$AI$20,0)*AN168,0)-AP166</f>
        <v>164</v>
      </c>
      <c r="AS168" s="268"/>
    </row>
    <row r="169" spans="1:45" ht="14.25">
      <c r="A169" s="229">
        <v>71</v>
      </c>
      <c r="B169" s="408">
        <v>8683</v>
      </c>
      <c r="C169" s="254" t="s">
        <v>3688</v>
      </c>
      <c r="D169" s="375"/>
      <c r="E169" s="278"/>
      <c r="F169" s="279"/>
      <c r="G169" s="1545"/>
      <c r="H169" s="1546"/>
      <c r="I169" s="1546"/>
      <c r="J169" s="1547"/>
      <c r="K169" s="245"/>
      <c r="L169" s="208"/>
      <c r="M169" s="208"/>
      <c r="N169" s="208"/>
      <c r="O169" s="208"/>
      <c r="P169" s="208"/>
      <c r="Q169" s="386"/>
      <c r="R169" s="386"/>
      <c r="S169" s="301"/>
      <c r="T169" s="385"/>
      <c r="U169" s="379" t="s">
        <v>172</v>
      </c>
      <c r="V169" s="344"/>
      <c r="W169" s="344"/>
      <c r="X169" s="344"/>
      <c r="Y169" s="344"/>
      <c r="Z169" s="344"/>
      <c r="AA169" s="344"/>
      <c r="AB169" s="344"/>
      <c r="AC169" s="344"/>
      <c r="AD169" s="344"/>
      <c r="AE169" s="344"/>
      <c r="AF169" s="345"/>
      <c r="AG169" s="379"/>
      <c r="AH169" s="344"/>
      <c r="AI169" s="344"/>
      <c r="AJ169" s="345"/>
      <c r="AK169" s="369"/>
      <c r="AL169" s="370"/>
      <c r="AM169" s="372"/>
      <c r="AN169" s="373"/>
      <c r="AO169" s="373"/>
      <c r="AP169" s="373"/>
      <c r="AQ169" s="374"/>
      <c r="AR169" s="342">
        <f>ROUND(ROUND(Q164*AD170,0)*$AI$20,0)</f>
        <v>325</v>
      </c>
      <c r="AS169" s="268"/>
    </row>
    <row r="170" spans="1:45" ht="14.25">
      <c r="A170" s="229">
        <v>71</v>
      </c>
      <c r="B170" s="408">
        <v>8684</v>
      </c>
      <c r="C170" s="254" t="s">
        <v>3689</v>
      </c>
      <c r="D170" s="375"/>
      <c r="E170" s="278"/>
      <c r="F170" s="279"/>
      <c r="G170" s="245"/>
      <c r="H170" s="208"/>
      <c r="I170" s="208"/>
      <c r="J170" s="385"/>
      <c r="K170" s="343"/>
      <c r="L170" s="301"/>
      <c r="M170" s="301"/>
      <c r="N170" s="301"/>
      <c r="O170" s="301"/>
      <c r="P170" s="208"/>
      <c r="Q170" s="386"/>
      <c r="R170" s="386"/>
      <c r="S170" s="301"/>
      <c r="T170" s="385"/>
      <c r="U170" s="379" t="s">
        <v>174</v>
      </c>
      <c r="V170" s="344"/>
      <c r="W170" s="344"/>
      <c r="X170" s="344"/>
      <c r="Y170" s="344"/>
      <c r="Z170" s="344"/>
      <c r="AA170" s="344"/>
      <c r="AB170" s="344"/>
      <c r="AC170" s="214" t="s">
        <v>163</v>
      </c>
      <c r="AD170" s="1541">
        <v>0.96499999999999997</v>
      </c>
      <c r="AE170" s="1541"/>
      <c r="AF170" s="345"/>
      <c r="AG170" s="379"/>
      <c r="AH170" s="344"/>
      <c r="AI170" s="344"/>
      <c r="AJ170" s="345"/>
      <c r="AK170" s="1539" t="s">
        <v>161</v>
      </c>
      <c r="AL170" s="346" t="s">
        <v>162</v>
      </c>
      <c r="AM170" s="347" t="s">
        <v>163</v>
      </c>
      <c r="AN170" s="348">
        <v>0.7</v>
      </c>
      <c r="AO170" s="348"/>
      <c r="AP170" s="348"/>
      <c r="AQ170" s="349"/>
      <c r="AR170" s="350">
        <f>ROUND(ROUND(ROUND(Q164*AD170:AD170,0)*$AI$20,0)*AN170,0)</f>
        <v>228</v>
      </c>
      <c r="AS170" s="268"/>
    </row>
    <row r="171" spans="1:45" ht="14.25">
      <c r="A171" s="243">
        <v>71</v>
      </c>
      <c r="B171" s="411" t="s">
        <v>3690</v>
      </c>
      <c r="C171" s="244" t="s">
        <v>3691</v>
      </c>
      <c r="D171" s="375"/>
      <c r="E171" s="278"/>
      <c r="F171" s="279"/>
      <c r="G171" s="245"/>
      <c r="H171" s="208"/>
      <c r="I171" s="208"/>
      <c r="J171" s="385"/>
      <c r="K171" s="245"/>
      <c r="L171" s="208"/>
      <c r="M171" s="208"/>
      <c r="N171" s="208"/>
      <c r="O171" s="208"/>
      <c r="P171" s="208"/>
      <c r="Q171" s="352"/>
      <c r="R171" s="352"/>
      <c r="S171" s="208"/>
      <c r="T171" s="385"/>
      <c r="U171" s="245"/>
      <c r="V171" s="344"/>
      <c r="W171" s="344"/>
      <c r="X171" s="344"/>
      <c r="Y171" s="344"/>
      <c r="Z171" s="344"/>
      <c r="AA171" s="344"/>
      <c r="AB171" s="344"/>
      <c r="AC171" s="344"/>
      <c r="AD171" s="344"/>
      <c r="AE171" s="344"/>
      <c r="AF171" s="345"/>
      <c r="AG171" s="375"/>
      <c r="AH171" s="214"/>
      <c r="AI171" s="609"/>
      <c r="AJ171" s="610"/>
      <c r="AK171" s="1540"/>
      <c r="AL171" s="353" t="s">
        <v>165</v>
      </c>
      <c r="AM171" s="354" t="s">
        <v>163</v>
      </c>
      <c r="AN171" s="355">
        <v>0.5</v>
      </c>
      <c r="AO171" s="356"/>
      <c r="AP171" s="356"/>
      <c r="AQ171" s="395"/>
      <c r="AR171" s="358">
        <f>ROUND(ROUND(ROUND(Q164*AD170,0)*$AI$20,0)*AN171,0)</f>
        <v>163</v>
      </c>
      <c r="AS171" s="268"/>
    </row>
    <row r="172" spans="1:45" ht="14.25">
      <c r="A172" s="243">
        <v>71</v>
      </c>
      <c r="B172" s="411" t="s">
        <v>3692</v>
      </c>
      <c r="C172" s="244" t="s">
        <v>3693</v>
      </c>
      <c r="D172" s="375"/>
      <c r="E172" s="278"/>
      <c r="F172" s="279"/>
      <c r="G172" s="245"/>
      <c r="H172" s="208"/>
      <c r="I172" s="208"/>
      <c r="J172" s="385"/>
      <c r="K172" s="245"/>
      <c r="L172" s="208"/>
      <c r="M172" s="208"/>
      <c r="N172" s="208"/>
      <c r="O172" s="208"/>
      <c r="P172" s="208"/>
      <c r="Q172" s="352"/>
      <c r="R172" s="352"/>
      <c r="S172" s="208"/>
      <c r="T172" s="385"/>
      <c r="U172" s="245"/>
      <c r="V172" s="344"/>
      <c r="W172" s="344"/>
      <c r="X172" s="344"/>
      <c r="Y172" s="344"/>
      <c r="Z172" s="344"/>
      <c r="AA172" s="344"/>
      <c r="AB172" s="344"/>
      <c r="AC172" s="344"/>
      <c r="AD172" s="344"/>
      <c r="AE172" s="344"/>
      <c r="AF172" s="345"/>
      <c r="AG172" s="375"/>
      <c r="AH172" s="214"/>
      <c r="AI172" s="609"/>
      <c r="AJ172" s="610"/>
      <c r="AK172" s="364"/>
      <c r="AL172" s="396"/>
      <c r="AM172" s="362"/>
      <c r="AN172" s="356"/>
      <c r="AO172" s="1533" t="s">
        <v>167</v>
      </c>
      <c r="AP172" s="362">
        <v>5</v>
      </c>
      <c r="AQ172" s="363" t="s">
        <v>168</v>
      </c>
      <c r="AR172" s="358">
        <f>ROUND(ROUND(Q164*AD170,0)*$AI$20,0)-AP172</f>
        <v>320</v>
      </c>
      <c r="AS172" s="268"/>
    </row>
    <row r="173" spans="1:45" ht="14.25">
      <c r="A173" s="243">
        <v>71</v>
      </c>
      <c r="B173" s="411" t="s">
        <v>3694</v>
      </c>
      <c r="C173" s="244" t="s">
        <v>3695</v>
      </c>
      <c r="D173" s="375"/>
      <c r="E173" s="278"/>
      <c r="F173" s="279"/>
      <c r="G173" s="245"/>
      <c r="H173" s="208"/>
      <c r="I173" s="208"/>
      <c r="J173" s="385"/>
      <c r="K173" s="245"/>
      <c r="L173" s="208"/>
      <c r="M173" s="208"/>
      <c r="N173" s="208"/>
      <c r="O173" s="208"/>
      <c r="P173" s="208"/>
      <c r="Q173" s="352"/>
      <c r="R173" s="352"/>
      <c r="S173" s="208"/>
      <c r="T173" s="385"/>
      <c r="U173" s="245"/>
      <c r="V173" s="344"/>
      <c r="W173" s="344"/>
      <c r="X173" s="344"/>
      <c r="Y173" s="344"/>
      <c r="Z173" s="344"/>
      <c r="AA173" s="344"/>
      <c r="AB173" s="344"/>
      <c r="AC173" s="344"/>
      <c r="AD173" s="344"/>
      <c r="AE173" s="344"/>
      <c r="AF173" s="345"/>
      <c r="AG173" s="375"/>
      <c r="AH173" s="214"/>
      <c r="AI173" s="609"/>
      <c r="AJ173" s="610"/>
      <c r="AK173" s="1536" t="s">
        <v>161</v>
      </c>
      <c r="AL173" s="364" t="s">
        <v>162</v>
      </c>
      <c r="AM173" s="362" t="s">
        <v>163</v>
      </c>
      <c r="AN173" s="356">
        <v>0.7</v>
      </c>
      <c r="AO173" s="1534"/>
      <c r="AP173" s="365"/>
      <c r="AQ173" s="366"/>
      <c r="AR173" s="358">
        <f>ROUND(ROUND(ROUND(Q164*AD170,0)*$AI$20,0)*AN173,0)-AP172</f>
        <v>223</v>
      </c>
      <c r="AS173" s="268"/>
    </row>
    <row r="174" spans="1:45" ht="14.25">
      <c r="A174" s="243">
        <v>71</v>
      </c>
      <c r="B174" s="411" t="s">
        <v>3696</v>
      </c>
      <c r="C174" s="244" t="s">
        <v>3697</v>
      </c>
      <c r="D174" s="375"/>
      <c r="E174" s="278"/>
      <c r="F174" s="279"/>
      <c r="G174" s="245"/>
      <c r="H174" s="208"/>
      <c r="I174" s="208"/>
      <c r="J174" s="385"/>
      <c r="K174" s="281"/>
      <c r="L174" s="216"/>
      <c r="M174" s="216"/>
      <c r="N174" s="216"/>
      <c r="O174" s="216"/>
      <c r="P174" s="216"/>
      <c r="Q174" s="387"/>
      <c r="R174" s="387"/>
      <c r="S174" s="216"/>
      <c r="T174" s="226"/>
      <c r="U174" s="281"/>
      <c r="V174" s="380"/>
      <c r="W174" s="380"/>
      <c r="X174" s="380"/>
      <c r="Y174" s="380"/>
      <c r="Z174" s="380"/>
      <c r="AA174" s="380"/>
      <c r="AB174" s="380"/>
      <c r="AC174" s="380"/>
      <c r="AD174" s="380"/>
      <c r="AE174" s="380"/>
      <c r="AF174" s="381"/>
      <c r="AG174" s="375"/>
      <c r="AH174" s="214"/>
      <c r="AI174" s="609"/>
      <c r="AJ174" s="610"/>
      <c r="AK174" s="1537"/>
      <c r="AL174" s="353" t="s">
        <v>165</v>
      </c>
      <c r="AM174" s="354" t="s">
        <v>163</v>
      </c>
      <c r="AN174" s="355">
        <v>0.5</v>
      </c>
      <c r="AO174" s="1535"/>
      <c r="AP174" s="367"/>
      <c r="AQ174" s="368"/>
      <c r="AR174" s="358">
        <f>ROUND(ROUND(ROUND(Q164*AD170,0)*$AI$20,0)*AN174,0)-AP172</f>
        <v>158</v>
      </c>
      <c r="AS174" s="268"/>
    </row>
    <row r="175" spans="1:45" ht="14.25">
      <c r="A175" s="229">
        <v>71</v>
      </c>
      <c r="B175" s="408">
        <v>8685</v>
      </c>
      <c r="C175" s="254" t="s">
        <v>3698</v>
      </c>
      <c r="D175" s="375"/>
      <c r="E175" s="278"/>
      <c r="F175" s="279"/>
      <c r="G175" s="245"/>
      <c r="H175" s="208"/>
      <c r="I175" s="208"/>
      <c r="J175" s="388"/>
      <c r="K175" s="208" t="s">
        <v>195</v>
      </c>
      <c r="L175" s="301"/>
      <c r="M175" s="301"/>
      <c r="N175" s="301"/>
      <c r="O175" s="301"/>
      <c r="P175" s="301"/>
      <c r="Q175" s="386"/>
      <c r="R175" s="386"/>
      <c r="S175" s="208"/>
      <c r="T175" s="385"/>
      <c r="U175" s="245"/>
      <c r="V175" s="392"/>
      <c r="W175" s="392"/>
      <c r="X175" s="392"/>
      <c r="Y175" s="392"/>
      <c r="Z175" s="392"/>
      <c r="AA175" s="392"/>
      <c r="AB175" s="392"/>
      <c r="AC175" s="392"/>
      <c r="AD175" s="392"/>
      <c r="AE175" s="392"/>
      <c r="AF175" s="393"/>
      <c r="AG175" s="611"/>
      <c r="AH175" s="392"/>
      <c r="AI175" s="392"/>
      <c r="AJ175" s="393"/>
      <c r="AK175" s="340"/>
      <c r="AL175" s="338"/>
      <c r="AM175" s="334"/>
      <c r="AN175" s="383"/>
      <c r="AO175" s="383"/>
      <c r="AP175" s="383"/>
      <c r="AQ175" s="384"/>
      <c r="AR175" s="342">
        <f>ROUND(Q176*$AI$20,0)</f>
        <v>568</v>
      </c>
      <c r="AS175" s="268"/>
    </row>
    <row r="176" spans="1:45" ht="14.25">
      <c r="A176" s="229">
        <v>71</v>
      </c>
      <c r="B176" s="408">
        <v>8686</v>
      </c>
      <c r="C176" s="254" t="s">
        <v>3699</v>
      </c>
      <c r="D176" s="375"/>
      <c r="E176" s="278"/>
      <c r="F176" s="279"/>
      <c r="G176" s="245"/>
      <c r="H176" s="208"/>
      <c r="I176" s="208"/>
      <c r="J176" s="388"/>
      <c r="K176" s="343"/>
      <c r="L176" s="301"/>
      <c r="M176" s="301"/>
      <c r="N176" s="301"/>
      <c r="O176" s="301"/>
      <c r="P176" s="301"/>
      <c r="Q176" s="1538">
        <f>'26障害児入所施設(基本４)'!$Q$176</f>
        <v>811</v>
      </c>
      <c r="R176" s="1538"/>
      <c r="S176" s="208" t="s">
        <v>18</v>
      </c>
      <c r="T176" s="385"/>
      <c r="U176" s="245"/>
      <c r="V176" s="344"/>
      <c r="W176" s="344"/>
      <c r="X176" s="344"/>
      <c r="Y176" s="344"/>
      <c r="Z176" s="344"/>
      <c r="AA176" s="344"/>
      <c r="AB176" s="344"/>
      <c r="AC176" s="344"/>
      <c r="AD176" s="344"/>
      <c r="AE176" s="344"/>
      <c r="AF176" s="345"/>
      <c r="AG176" s="379"/>
      <c r="AH176" s="344"/>
      <c r="AI176" s="344"/>
      <c r="AJ176" s="345"/>
      <c r="AK176" s="1539" t="s">
        <v>161</v>
      </c>
      <c r="AL176" s="346" t="s">
        <v>162</v>
      </c>
      <c r="AM176" s="347" t="s">
        <v>163</v>
      </c>
      <c r="AN176" s="348">
        <v>0.7</v>
      </c>
      <c r="AO176" s="348"/>
      <c r="AP176" s="348"/>
      <c r="AQ176" s="349"/>
      <c r="AR176" s="350">
        <f>ROUND(ROUND(Q176*$AI$20,0)*AN176,0)</f>
        <v>398</v>
      </c>
      <c r="AS176" s="268"/>
    </row>
    <row r="177" spans="1:45" ht="14.25">
      <c r="A177" s="243">
        <v>71</v>
      </c>
      <c r="B177" s="411" t="s">
        <v>3700</v>
      </c>
      <c r="C177" s="244" t="s">
        <v>3701</v>
      </c>
      <c r="D177" s="375"/>
      <c r="E177" s="278"/>
      <c r="F177" s="279"/>
      <c r="G177" s="245"/>
      <c r="H177" s="208"/>
      <c r="I177" s="208"/>
      <c r="J177" s="385"/>
      <c r="K177" s="245"/>
      <c r="L177" s="208"/>
      <c r="M177" s="208"/>
      <c r="N177" s="208"/>
      <c r="O177" s="208"/>
      <c r="P177" s="208"/>
      <c r="Q177" s="352"/>
      <c r="R177" s="352"/>
      <c r="S177" s="208"/>
      <c r="T177" s="385"/>
      <c r="U177" s="245"/>
      <c r="V177" s="344"/>
      <c r="W177" s="344"/>
      <c r="X177" s="344"/>
      <c r="Y177" s="344"/>
      <c r="Z177" s="344"/>
      <c r="AA177" s="344"/>
      <c r="AB177" s="344"/>
      <c r="AC177" s="344"/>
      <c r="AD177" s="344"/>
      <c r="AE177" s="344"/>
      <c r="AF177" s="345"/>
      <c r="AG177" s="375"/>
      <c r="AH177" s="214"/>
      <c r="AI177" s="609"/>
      <c r="AJ177" s="610"/>
      <c r="AK177" s="1540"/>
      <c r="AL177" s="353" t="s">
        <v>165</v>
      </c>
      <c r="AM177" s="354" t="s">
        <v>163</v>
      </c>
      <c r="AN177" s="355">
        <v>0.5</v>
      </c>
      <c r="AO177" s="356"/>
      <c r="AP177" s="356"/>
      <c r="AQ177" s="395"/>
      <c r="AR177" s="358">
        <f>ROUND(ROUND(Q176*$AI$20,0)*AN177,0)</f>
        <v>284</v>
      </c>
      <c r="AS177" s="268"/>
    </row>
    <row r="178" spans="1:45" ht="14.25">
      <c r="A178" s="243">
        <v>71</v>
      </c>
      <c r="B178" s="411" t="s">
        <v>3702</v>
      </c>
      <c r="C178" s="244" t="s">
        <v>3703</v>
      </c>
      <c r="D178" s="375"/>
      <c r="E178" s="278"/>
      <c r="F178" s="279"/>
      <c r="G178" s="245"/>
      <c r="H178" s="208"/>
      <c r="I178" s="208"/>
      <c r="J178" s="385"/>
      <c r="K178" s="245"/>
      <c r="L178" s="208"/>
      <c r="M178" s="208"/>
      <c r="N178" s="208"/>
      <c r="O178" s="208"/>
      <c r="P178" s="208"/>
      <c r="Q178" s="352"/>
      <c r="R178" s="352"/>
      <c r="S178" s="208"/>
      <c r="T178" s="385"/>
      <c r="U178" s="245"/>
      <c r="V178" s="344"/>
      <c r="W178" s="344"/>
      <c r="X178" s="344"/>
      <c r="Y178" s="344"/>
      <c r="Z178" s="344"/>
      <c r="AA178" s="344"/>
      <c r="AB178" s="344"/>
      <c r="AC178" s="344"/>
      <c r="AD178" s="344"/>
      <c r="AE178" s="344"/>
      <c r="AF178" s="345"/>
      <c r="AG178" s="375"/>
      <c r="AH178" s="214"/>
      <c r="AI178" s="609"/>
      <c r="AJ178" s="610"/>
      <c r="AK178" s="364"/>
      <c r="AL178" s="396"/>
      <c r="AM178" s="362"/>
      <c r="AN178" s="356"/>
      <c r="AO178" s="1533" t="s">
        <v>167</v>
      </c>
      <c r="AP178" s="362">
        <v>5</v>
      </c>
      <c r="AQ178" s="363" t="s">
        <v>168</v>
      </c>
      <c r="AR178" s="358">
        <f>ROUND(Q176*$AI$20,0)-AP178</f>
        <v>563</v>
      </c>
      <c r="AS178" s="268"/>
    </row>
    <row r="179" spans="1:45" ht="14.25">
      <c r="A179" s="243">
        <v>71</v>
      </c>
      <c r="B179" s="411" t="s">
        <v>3704</v>
      </c>
      <c r="C179" s="244" t="s">
        <v>3705</v>
      </c>
      <c r="D179" s="375"/>
      <c r="E179" s="278"/>
      <c r="F179" s="279"/>
      <c r="G179" s="245"/>
      <c r="H179" s="208"/>
      <c r="I179" s="208"/>
      <c r="J179" s="385"/>
      <c r="K179" s="245"/>
      <c r="L179" s="208"/>
      <c r="M179" s="208"/>
      <c r="N179" s="208"/>
      <c r="O179" s="208"/>
      <c r="P179" s="208"/>
      <c r="Q179" s="352"/>
      <c r="R179" s="352"/>
      <c r="S179" s="208"/>
      <c r="T179" s="385"/>
      <c r="U179" s="245"/>
      <c r="V179" s="344"/>
      <c r="W179" s="344"/>
      <c r="X179" s="344"/>
      <c r="Y179" s="344"/>
      <c r="Z179" s="344"/>
      <c r="AA179" s="344"/>
      <c r="AB179" s="344"/>
      <c r="AC179" s="344"/>
      <c r="AD179" s="344"/>
      <c r="AE179" s="344"/>
      <c r="AF179" s="345"/>
      <c r="AG179" s="375"/>
      <c r="AH179" s="214"/>
      <c r="AI179" s="609"/>
      <c r="AJ179" s="610"/>
      <c r="AK179" s="1536" t="s">
        <v>161</v>
      </c>
      <c r="AL179" s="364" t="s">
        <v>162</v>
      </c>
      <c r="AM179" s="362" t="s">
        <v>163</v>
      </c>
      <c r="AN179" s="356">
        <v>0.7</v>
      </c>
      <c r="AO179" s="1534"/>
      <c r="AP179" s="365"/>
      <c r="AQ179" s="366"/>
      <c r="AR179" s="358">
        <f>ROUND(ROUND(Q176*$AI$20,0)*AN179,0)-AP178</f>
        <v>393</v>
      </c>
      <c r="AS179" s="268"/>
    </row>
    <row r="180" spans="1:45" ht="14.25">
      <c r="A180" s="243">
        <v>71</v>
      </c>
      <c r="B180" s="411" t="s">
        <v>3706</v>
      </c>
      <c r="C180" s="244" t="s">
        <v>3707</v>
      </c>
      <c r="D180" s="375"/>
      <c r="E180" s="278"/>
      <c r="F180" s="279"/>
      <c r="G180" s="245"/>
      <c r="H180" s="208"/>
      <c r="I180" s="208"/>
      <c r="J180" s="385"/>
      <c r="K180" s="245"/>
      <c r="L180" s="208"/>
      <c r="M180" s="208"/>
      <c r="N180" s="208"/>
      <c r="O180" s="208"/>
      <c r="P180" s="208"/>
      <c r="Q180" s="352"/>
      <c r="R180" s="352"/>
      <c r="S180" s="208"/>
      <c r="T180" s="385"/>
      <c r="U180" s="245"/>
      <c r="V180" s="344"/>
      <c r="W180" s="344"/>
      <c r="X180" s="344"/>
      <c r="Y180" s="344"/>
      <c r="Z180" s="344"/>
      <c r="AA180" s="344"/>
      <c r="AB180" s="344"/>
      <c r="AC180" s="344"/>
      <c r="AD180" s="344"/>
      <c r="AE180" s="344"/>
      <c r="AF180" s="345"/>
      <c r="AG180" s="375"/>
      <c r="AH180" s="214"/>
      <c r="AI180" s="609"/>
      <c r="AJ180" s="610"/>
      <c r="AK180" s="1537"/>
      <c r="AL180" s="353" t="s">
        <v>165</v>
      </c>
      <c r="AM180" s="354" t="s">
        <v>163</v>
      </c>
      <c r="AN180" s="355">
        <v>0.5</v>
      </c>
      <c r="AO180" s="1535"/>
      <c r="AP180" s="367"/>
      <c r="AQ180" s="368"/>
      <c r="AR180" s="358">
        <f>ROUND(ROUND(Q176*$AI$20,0)*AN180,0)-AP178</f>
        <v>279</v>
      </c>
      <c r="AS180" s="268"/>
    </row>
    <row r="181" spans="1:45" ht="14.25">
      <c r="A181" s="229">
        <v>71</v>
      </c>
      <c r="B181" s="408">
        <v>8687</v>
      </c>
      <c r="C181" s="254" t="s">
        <v>3708</v>
      </c>
      <c r="D181" s="375"/>
      <c r="E181" s="278"/>
      <c r="F181" s="279"/>
      <c r="G181" s="245"/>
      <c r="H181" s="208"/>
      <c r="I181" s="208"/>
      <c r="J181" s="388"/>
      <c r="K181" s="343"/>
      <c r="L181" s="301"/>
      <c r="M181" s="301"/>
      <c r="N181" s="301"/>
      <c r="O181" s="301"/>
      <c r="P181" s="301"/>
      <c r="Q181" s="352"/>
      <c r="R181" s="352"/>
      <c r="S181" s="208"/>
      <c r="T181" s="385"/>
      <c r="U181" s="369" t="s">
        <v>172</v>
      </c>
      <c r="V181" s="370"/>
      <c r="W181" s="370"/>
      <c r="X181" s="370"/>
      <c r="Y181" s="370"/>
      <c r="Z181" s="370"/>
      <c r="AA181" s="370"/>
      <c r="AB181" s="370"/>
      <c r="AC181" s="370"/>
      <c r="AD181" s="370"/>
      <c r="AE181" s="370"/>
      <c r="AF181" s="371"/>
      <c r="AG181" s="379"/>
      <c r="AH181" s="344"/>
      <c r="AI181" s="344"/>
      <c r="AJ181" s="345"/>
      <c r="AK181" s="369"/>
      <c r="AL181" s="370"/>
      <c r="AM181" s="372"/>
      <c r="AN181" s="373"/>
      <c r="AO181" s="373"/>
      <c r="AP181" s="373"/>
      <c r="AQ181" s="374"/>
      <c r="AR181" s="342">
        <f>ROUND(ROUND(Q176*AD182,0)*$AI$20,0)</f>
        <v>548</v>
      </c>
      <c r="AS181" s="268"/>
    </row>
    <row r="182" spans="1:45" ht="14.25">
      <c r="A182" s="229">
        <v>71</v>
      </c>
      <c r="B182" s="408">
        <v>8688</v>
      </c>
      <c r="C182" s="254" t="s">
        <v>3709</v>
      </c>
      <c r="D182" s="375"/>
      <c r="E182" s="278"/>
      <c r="F182" s="279"/>
      <c r="G182" s="245"/>
      <c r="H182" s="208"/>
      <c r="I182" s="208"/>
      <c r="J182" s="388"/>
      <c r="K182" s="343"/>
      <c r="L182" s="301"/>
      <c r="M182" s="301"/>
      <c r="N182" s="301"/>
      <c r="O182" s="301"/>
      <c r="P182" s="301"/>
      <c r="Q182" s="352"/>
      <c r="R182" s="352"/>
      <c r="S182" s="208"/>
      <c r="T182" s="385"/>
      <c r="U182" s="379" t="s">
        <v>174</v>
      </c>
      <c r="V182" s="344"/>
      <c r="W182" s="344"/>
      <c r="X182" s="344"/>
      <c r="Y182" s="344"/>
      <c r="Z182" s="344"/>
      <c r="AA182" s="344"/>
      <c r="AB182" s="344"/>
      <c r="AC182" s="214" t="s">
        <v>163</v>
      </c>
      <c r="AD182" s="1541">
        <v>0.96499999999999997</v>
      </c>
      <c r="AE182" s="1541"/>
      <c r="AF182" s="345"/>
      <c r="AG182" s="379"/>
      <c r="AH182" s="344"/>
      <c r="AI182" s="344"/>
      <c r="AJ182" s="345"/>
      <c r="AK182" s="1539" t="s">
        <v>161</v>
      </c>
      <c r="AL182" s="346" t="s">
        <v>162</v>
      </c>
      <c r="AM182" s="347" t="s">
        <v>163</v>
      </c>
      <c r="AN182" s="348">
        <v>0.7</v>
      </c>
      <c r="AO182" s="348"/>
      <c r="AP182" s="348"/>
      <c r="AQ182" s="349"/>
      <c r="AR182" s="350">
        <f>ROUND(ROUND(ROUND(Q176*AD182:AD182,0)*$AI$20,0)*AN182,0)</f>
        <v>384</v>
      </c>
      <c r="AS182" s="268"/>
    </row>
    <row r="183" spans="1:45" ht="14.25">
      <c r="A183" s="243">
        <v>71</v>
      </c>
      <c r="B183" s="411" t="s">
        <v>3710</v>
      </c>
      <c r="C183" s="244" t="s">
        <v>3711</v>
      </c>
      <c r="D183" s="375"/>
      <c r="E183" s="278"/>
      <c r="F183" s="279"/>
      <c r="G183" s="245"/>
      <c r="H183" s="208"/>
      <c r="I183" s="208"/>
      <c r="J183" s="385"/>
      <c r="K183" s="245"/>
      <c r="L183" s="208"/>
      <c r="M183" s="208"/>
      <c r="N183" s="208"/>
      <c r="O183" s="208"/>
      <c r="P183" s="208"/>
      <c r="Q183" s="352"/>
      <c r="R183" s="352"/>
      <c r="S183" s="208"/>
      <c r="T183" s="385"/>
      <c r="U183" s="245"/>
      <c r="V183" s="344"/>
      <c r="W183" s="344"/>
      <c r="X183" s="344"/>
      <c r="Y183" s="344"/>
      <c r="Z183" s="344"/>
      <c r="AA183" s="344"/>
      <c r="AB183" s="344"/>
      <c r="AC183" s="344"/>
      <c r="AD183" s="344"/>
      <c r="AE183" s="344"/>
      <c r="AF183" s="345"/>
      <c r="AG183" s="375"/>
      <c r="AH183" s="214"/>
      <c r="AI183" s="609"/>
      <c r="AJ183" s="610"/>
      <c r="AK183" s="1540"/>
      <c r="AL183" s="353" t="s">
        <v>165</v>
      </c>
      <c r="AM183" s="354" t="s">
        <v>163</v>
      </c>
      <c r="AN183" s="355">
        <v>0.5</v>
      </c>
      <c r="AO183" s="356"/>
      <c r="AP183" s="356"/>
      <c r="AQ183" s="395"/>
      <c r="AR183" s="358">
        <f>ROUND(ROUND(ROUND(Q176*AD182,0)*$AI$20,0)*AN183,0)</f>
        <v>274</v>
      </c>
      <c r="AS183" s="268"/>
    </row>
    <row r="184" spans="1:45" ht="14.25">
      <c r="A184" s="243">
        <v>71</v>
      </c>
      <c r="B184" s="411" t="s">
        <v>3712</v>
      </c>
      <c r="C184" s="244" t="s">
        <v>3713</v>
      </c>
      <c r="D184" s="375"/>
      <c r="E184" s="278"/>
      <c r="F184" s="279"/>
      <c r="G184" s="245"/>
      <c r="H184" s="208"/>
      <c r="I184" s="208"/>
      <c r="J184" s="385"/>
      <c r="K184" s="245"/>
      <c r="L184" s="208"/>
      <c r="M184" s="208"/>
      <c r="N184" s="208"/>
      <c r="O184" s="208"/>
      <c r="P184" s="208"/>
      <c r="Q184" s="352"/>
      <c r="R184" s="352"/>
      <c r="S184" s="208"/>
      <c r="T184" s="385"/>
      <c r="U184" s="245"/>
      <c r="V184" s="344"/>
      <c r="W184" s="344"/>
      <c r="X184" s="344"/>
      <c r="Y184" s="344"/>
      <c r="Z184" s="344"/>
      <c r="AA184" s="344"/>
      <c r="AB184" s="344"/>
      <c r="AC184" s="344"/>
      <c r="AD184" s="344"/>
      <c r="AE184" s="344"/>
      <c r="AF184" s="345"/>
      <c r="AG184" s="375"/>
      <c r="AH184" s="214"/>
      <c r="AI184" s="609"/>
      <c r="AJ184" s="610"/>
      <c r="AK184" s="364"/>
      <c r="AL184" s="396"/>
      <c r="AM184" s="362"/>
      <c r="AN184" s="356"/>
      <c r="AO184" s="1533" t="s">
        <v>167</v>
      </c>
      <c r="AP184" s="362">
        <v>5</v>
      </c>
      <c r="AQ184" s="363" t="s">
        <v>168</v>
      </c>
      <c r="AR184" s="358">
        <f>ROUND(ROUND(Q176*AD182,0)*$AI$20,0)-AP184</f>
        <v>543</v>
      </c>
      <c r="AS184" s="268"/>
    </row>
    <row r="185" spans="1:45" ht="14.25">
      <c r="A185" s="243">
        <v>71</v>
      </c>
      <c r="B185" s="411" t="s">
        <v>3714</v>
      </c>
      <c r="C185" s="244" t="s">
        <v>3715</v>
      </c>
      <c r="D185" s="375"/>
      <c r="E185" s="278"/>
      <c r="F185" s="279"/>
      <c r="G185" s="245"/>
      <c r="H185" s="208"/>
      <c r="I185" s="208"/>
      <c r="J185" s="385"/>
      <c r="K185" s="245"/>
      <c r="L185" s="208"/>
      <c r="M185" s="208"/>
      <c r="N185" s="208"/>
      <c r="O185" s="208"/>
      <c r="P185" s="208"/>
      <c r="Q185" s="352"/>
      <c r="R185" s="352"/>
      <c r="S185" s="208"/>
      <c r="T185" s="385"/>
      <c r="U185" s="245"/>
      <c r="V185" s="344"/>
      <c r="W185" s="344"/>
      <c r="X185" s="344"/>
      <c r="Y185" s="344"/>
      <c r="Z185" s="344"/>
      <c r="AA185" s="344"/>
      <c r="AB185" s="344"/>
      <c r="AC185" s="344"/>
      <c r="AD185" s="344"/>
      <c r="AE185" s="344"/>
      <c r="AF185" s="345"/>
      <c r="AG185" s="375"/>
      <c r="AH185" s="214"/>
      <c r="AI185" s="609"/>
      <c r="AJ185" s="610"/>
      <c r="AK185" s="1536" t="s">
        <v>161</v>
      </c>
      <c r="AL185" s="364" t="s">
        <v>162</v>
      </c>
      <c r="AM185" s="362" t="s">
        <v>163</v>
      </c>
      <c r="AN185" s="356">
        <v>0.7</v>
      </c>
      <c r="AO185" s="1534"/>
      <c r="AP185" s="365"/>
      <c r="AQ185" s="366"/>
      <c r="AR185" s="358">
        <f>ROUND(ROUND(ROUND(Q176*AD182,0)*$AI$20,0)*AN185,0)-AP184</f>
        <v>379</v>
      </c>
      <c r="AS185" s="268"/>
    </row>
    <row r="186" spans="1:45" ht="14.25">
      <c r="A186" s="243">
        <v>71</v>
      </c>
      <c r="B186" s="411" t="s">
        <v>3716</v>
      </c>
      <c r="C186" s="244" t="s">
        <v>3717</v>
      </c>
      <c r="D186" s="375"/>
      <c r="E186" s="278"/>
      <c r="F186" s="279"/>
      <c r="G186" s="245"/>
      <c r="H186" s="208"/>
      <c r="I186" s="208"/>
      <c r="J186" s="385"/>
      <c r="K186" s="245"/>
      <c r="L186" s="208"/>
      <c r="M186" s="208"/>
      <c r="N186" s="208"/>
      <c r="O186" s="208"/>
      <c r="P186" s="208"/>
      <c r="Q186" s="352"/>
      <c r="R186" s="352"/>
      <c r="S186" s="208"/>
      <c r="T186" s="385"/>
      <c r="U186" s="245"/>
      <c r="V186" s="344"/>
      <c r="W186" s="344"/>
      <c r="X186" s="344"/>
      <c r="Y186" s="344"/>
      <c r="Z186" s="344"/>
      <c r="AA186" s="344"/>
      <c r="AB186" s="344"/>
      <c r="AC186" s="344"/>
      <c r="AD186" s="344"/>
      <c r="AE186" s="344"/>
      <c r="AF186" s="345"/>
      <c r="AG186" s="375"/>
      <c r="AH186" s="214"/>
      <c r="AI186" s="609"/>
      <c r="AJ186" s="610"/>
      <c r="AK186" s="1537"/>
      <c r="AL186" s="353" t="s">
        <v>165</v>
      </c>
      <c r="AM186" s="354" t="s">
        <v>163</v>
      </c>
      <c r="AN186" s="355">
        <v>0.5</v>
      </c>
      <c r="AO186" s="1535"/>
      <c r="AP186" s="367"/>
      <c r="AQ186" s="368"/>
      <c r="AR186" s="358">
        <f>ROUND(ROUND(ROUND(Q176*AD182,0)*$AI$20,0)*AN186,0)-AP184</f>
        <v>269</v>
      </c>
      <c r="AS186" s="268"/>
    </row>
    <row r="187" spans="1:45" ht="14.25">
      <c r="A187" s="229">
        <v>71</v>
      </c>
      <c r="B187" s="408">
        <v>8689</v>
      </c>
      <c r="C187" s="254" t="s">
        <v>3718</v>
      </c>
      <c r="D187" s="375"/>
      <c r="E187" s="278"/>
      <c r="F187" s="279"/>
      <c r="G187" s="245"/>
      <c r="H187" s="208"/>
      <c r="I187" s="208"/>
      <c r="J187" s="388"/>
      <c r="K187" s="231" t="s">
        <v>208</v>
      </c>
      <c r="L187" s="334"/>
      <c r="M187" s="334"/>
      <c r="N187" s="334"/>
      <c r="O187" s="334"/>
      <c r="P187" s="334"/>
      <c r="Q187" s="390"/>
      <c r="R187" s="390"/>
      <c r="S187" s="232"/>
      <c r="T187" s="232"/>
      <c r="U187" s="231"/>
      <c r="V187" s="338"/>
      <c r="W187" s="338"/>
      <c r="X187" s="338"/>
      <c r="Y187" s="338"/>
      <c r="Z187" s="338"/>
      <c r="AA187" s="338"/>
      <c r="AB187" s="338"/>
      <c r="AC187" s="338"/>
      <c r="AD187" s="338"/>
      <c r="AE187" s="338"/>
      <c r="AF187" s="339"/>
      <c r="AG187" s="611"/>
      <c r="AH187" s="392"/>
      <c r="AI187" s="392"/>
      <c r="AJ187" s="393"/>
      <c r="AK187" s="340"/>
      <c r="AL187" s="338"/>
      <c r="AM187" s="334"/>
      <c r="AN187" s="383"/>
      <c r="AO187" s="383"/>
      <c r="AP187" s="383"/>
      <c r="AQ187" s="384"/>
      <c r="AR187" s="342">
        <f>ROUND(Q188*$AI$20,0)</f>
        <v>509</v>
      </c>
      <c r="AS187" s="268"/>
    </row>
    <row r="188" spans="1:45" ht="14.25">
      <c r="A188" s="229">
        <v>71</v>
      </c>
      <c r="B188" s="408">
        <v>8690</v>
      </c>
      <c r="C188" s="254" t="s">
        <v>3719</v>
      </c>
      <c r="D188" s="375"/>
      <c r="E188" s="278"/>
      <c r="F188" s="279"/>
      <c r="G188" s="245"/>
      <c r="H188" s="208"/>
      <c r="I188" s="208"/>
      <c r="J188" s="388"/>
      <c r="K188" s="343"/>
      <c r="L188" s="301"/>
      <c r="M188" s="301"/>
      <c r="N188" s="301"/>
      <c r="O188" s="301"/>
      <c r="P188" s="301"/>
      <c r="Q188" s="1538">
        <f>'26障害児入所施設(基本４)'!$Q$188</f>
        <v>727</v>
      </c>
      <c r="R188" s="1538"/>
      <c r="S188" s="208" t="s">
        <v>18</v>
      </c>
      <c r="T188" s="385"/>
      <c r="U188" s="245"/>
      <c r="V188" s="344"/>
      <c r="W188" s="344"/>
      <c r="X188" s="344"/>
      <c r="Y188" s="344"/>
      <c r="Z188" s="344"/>
      <c r="AA188" s="344"/>
      <c r="AB188" s="344"/>
      <c r="AC188" s="344"/>
      <c r="AD188" s="344"/>
      <c r="AE188" s="344"/>
      <c r="AF188" s="345"/>
      <c r="AG188" s="379"/>
      <c r="AH188" s="344"/>
      <c r="AI188" s="344"/>
      <c r="AJ188" s="345"/>
      <c r="AK188" s="1539" t="s">
        <v>161</v>
      </c>
      <c r="AL188" s="346" t="s">
        <v>162</v>
      </c>
      <c r="AM188" s="347" t="s">
        <v>163</v>
      </c>
      <c r="AN188" s="348">
        <v>0.7</v>
      </c>
      <c r="AO188" s="348"/>
      <c r="AP188" s="348"/>
      <c r="AQ188" s="349"/>
      <c r="AR188" s="350">
        <f>ROUND(ROUND(Q188*$AI$20,0)*AN188,0)</f>
        <v>356</v>
      </c>
      <c r="AS188" s="268"/>
    </row>
    <row r="189" spans="1:45" ht="14.25">
      <c r="A189" s="243">
        <v>71</v>
      </c>
      <c r="B189" s="411" t="s">
        <v>3720</v>
      </c>
      <c r="C189" s="244" t="s">
        <v>3721</v>
      </c>
      <c r="D189" s="375"/>
      <c r="E189" s="278"/>
      <c r="F189" s="279"/>
      <c r="G189" s="245"/>
      <c r="H189" s="208"/>
      <c r="I189" s="208"/>
      <c r="J189" s="385"/>
      <c r="K189" s="245"/>
      <c r="L189" s="208"/>
      <c r="M189" s="208"/>
      <c r="N189" s="208"/>
      <c r="O189" s="208"/>
      <c r="P189" s="208"/>
      <c r="Q189" s="352"/>
      <c r="R189" s="352"/>
      <c r="S189" s="208"/>
      <c r="T189" s="385"/>
      <c r="U189" s="245"/>
      <c r="V189" s="344"/>
      <c r="W189" s="344"/>
      <c r="X189" s="344"/>
      <c r="Y189" s="344"/>
      <c r="Z189" s="344"/>
      <c r="AA189" s="344"/>
      <c r="AB189" s="344"/>
      <c r="AC189" s="344"/>
      <c r="AD189" s="344"/>
      <c r="AE189" s="344"/>
      <c r="AF189" s="345"/>
      <c r="AG189" s="375"/>
      <c r="AH189" s="214"/>
      <c r="AI189" s="609"/>
      <c r="AJ189" s="610"/>
      <c r="AK189" s="1540"/>
      <c r="AL189" s="353" t="s">
        <v>165</v>
      </c>
      <c r="AM189" s="354" t="s">
        <v>163</v>
      </c>
      <c r="AN189" s="355">
        <v>0.5</v>
      </c>
      <c r="AO189" s="356"/>
      <c r="AP189" s="356"/>
      <c r="AQ189" s="395"/>
      <c r="AR189" s="358">
        <f>ROUND(ROUND(Q188*$AI$20,0)*AN189,0)</f>
        <v>255</v>
      </c>
      <c r="AS189" s="268"/>
    </row>
    <row r="190" spans="1:45" ht="14.25">
      <c r="A190" s="243">
        <v>71</v>
      </c>
      <c r="B190" s="411" t="s">
        <v>3722</v>
      </c>
      <c r="C190" s="244" t="s">
        <v>3723</v>
      </c>
      <c r="D190" s="375"/>
      <c r="E190" s="278"/>
      <c r="F190" s="279"/>
      <c r="G190" s="245"/>
      <c r="H190" s="208"/>
      <c r="I190" s="208"/>
      <c r="J190" s="385"/>
      <c r="K190" s="245"/>
      <c r="L190" s="208"/>
      <c r="M190" s="208"/>
      <c r="N190" s="208"/>
      <c r="O190" s="208"/>
      <c r="P190" s="208"/>
      <c r="Q190" s="352"/>
      <c r="R190" s="352"/>
      <c r="S190" s="208"/>
      <c r="T190" s="385"/>
      <c r="U190" s="245"/>
      <c r="V190" s="344"/>
      <c r="W190" s="344"/>
      <c r="X190" s="344"/>
      <c r="Y190" s="344"/>
      <c r="Z190" s="344"/>
      <c r="AA190" s="344"/>
      <c r="AB190" s="344"/>
      <c r="AC190" s="344"/>
      <c r="AD190" s="344"/>
      <c r="AE190" s="344"/>
      <c r="AF190" s="345"/>
      <c r="AG190" s="375"/>
      <c r="AH190" s="214"/>
      <c r="AI190" s="609"/>
      <c r="AJ190" s="610"/>
      <c r="AK190" s="364"/>
      <c r="AL190" s="396"/>
      <c r="AM190" s="362"/>
      <c r="AN190" s="356"/>
      <c r="AO190" s="1533" t="s">
        <v>167</v>
      </c>
      <c r="AP190" s="362">
        <v>5</v>
      </c>
      <c r="AQ190" s="363" t="s">
        <v>168</v>
      </c>
      <c r="AR190" s="358">
        <f>ROUND(Q188*$AI$20,0)-AP190</f>
        <v>504</v>
      </c>
      <c r="AS190" s="268"/>
    </row>
    <row r="191" spans="1:45" ht="14.25">
      <c r="A191" s="243">
        <v>71</v>
      </c>
      <c r="B191" s="411" t="s">
        <v>3724</v>
      </c>
      <c r="C191" s="244" t="s">
        <v>3725</v>
      </c>
      <c r="D191" s="375"/>
      <c r="E191" s="278"/>
      <c r="F191" s="279"/>
      <c r="G191" s="245"/>
      <c r="H191" s="208"/>
      <c r="I191" s="208"/>
      <c r="J191" s="385"/>
      <c r="K191" s="245"/>
      <c r="L191" s="208"/>
      <c r="M191" s="208"/>
      <c r="N191" s="208"/>
      <c r="O191" s="208"/>
      <c r="P191" s="208"/>
      <c r="Q191" s="352"/>
      <c r="R191" s="352"/>
      <c r="S191" s="208"/>
      <c r="T191" s="385"/>
      <c r="U191" s="245"/>
      <c r="V191" s="344"/>
      <c r="W191" s="344"/>
      <c r="X191" s="344"/>
      <c r="Y191" s="344"/>
      <c r="Z191" s="344"/>
      <c r="AA191" s="344"/>
      <c r="AB191" s="344"/>
      <c r="AC191" s="344"/>
      <c r="AD191" s="344"/>
      <c r="AE191" s="344"/>
      <c r="AF191" s="345"/>
      <c r="AG191" s="375"/>
      <c r="AH191" s="214"/>
      <c r="AI191" s="609"/>
      <c r="AJ191" s="610"/>
      <c r="AK191" s="1536" t="s">
        <v>161</v>
      </c>
      <c r="AL191" s="364" t="s">
        <v>162</v>
      </c>
      <c r="AM191" s="362" t="s">
        <v>163</v>
      </c>
      <c r="AN191" s="356">
        <v>0.7</v>
      </c>
      <c r="AO191" s="1534"/>
      <c r="AP191" s="365"/>
      <c r="AQ191" s="366"/>
      <c r="AR191" s="358">
        <f>ROUND(ROUND(Q188*$AI$20,0)*AN191,0)-AP190</f>
        <v>351</v>
      </c>
      <c r="AS191" s="268"/>
    </row>
    <row r="192" spans="1:45" ht="14.25">
      <c r="A192" s="243">
        <v>71</v>
      </c>
      <c r="B192" s="411" t="s">
        <v>3726</v>
      </c>
      <c r="C192" s="244" t="s">
        <v>3727</v>
      </c>
      <c r="D192" s="375"/>
      <c r="E192" s="278"/>
      <c r="F192" s="279"/>
      <c r="G192" s="245"/>
      <c r="H192" s="208"/>
      <c r="I192" s="208"/>
      <c r="J192" s="385"/>
      <c r="K192" s="245"/>
      <c r="L192" s="208"/>
      <c r="M192" s="208"/>
      <c r="N192" s="208"/>
      <c r="O192" s="208"/>
      <c r="P192" s="208"/>
      <c r="Q192" s="352"/>
      <c r="R192" s="352"/>
      <c r="S192" s="208"/>
      <c r="T192" s="385"/>
      <c r="U192" s="281"/>
      <c r="V192" s="380"/>
      <c r="W192" s="380"/>
      <c r="X192" s="380"/>
      <c r="Y192" s="380"/>
      <c r="Z192" s="380"/>
      <c r="AA192" s="380"/>
      <c r="AB192" s="380"/>
      <c r="AC192" s="380"/>
      <c r="AD192" s="380"/>
      <c r="AE192" s="380"/>
      <c r="AF192" s="381"/>
      <c r="AG192" s="375"/>
      <c r="AH192" s="214"/>
      <c r="AI192" s="609"/>
      <c r="AJ192" s="610"/>
      <c r="AK192" s="1537"/>
      <c r="AL192" s="353" t="s">
        <v>165</v>
      </c>
      <c r="AM192" s="354" t="s">
        <v>163</v>
      </c>
      <c r="AN192" s="355">
        <v>0.5</v>
      </c>
      <c r="AO192" s="1535"/>
      <c r="AP192" s="367"/>
      <c r="AQ192" s="368"/>
      <c r="AR192" s="358">
        <f>ROUND(ROUND(Q188*$AI$20,0)*AN192,0)-AP190</f>
        <v>250</v>
      </c>
      <c r="AS192" s="268"/>
    </row>
    <row r="193" spans="1:45" ht="14.25">
      <c r="A193" s="229">
        <v>71</v>
      </c>
      <c r="B193" s="408">
        <v>8691</v>
      </c>
      <c r="C193" s="254" t="s">
        <v>3728</v>
      </c>
      <c r="D193" s="375"/>
      <c r="E193" s="278"/>
      <c r="F193" s="279"/>
      <c r="G193" s="245"/>
      <c r="H193" s="208"/>
      <c r="I193" s="208"/>
      <c r="J193" s="388"/>
      <c r="K193" s="343"/>
      <c r="L193" s="301"/>
      <c r="M193" s="301"/>
      <c r="N193" s="301"/>
      <c r="O193" s="301"/>
      <c r="P193" s="301"/>
      <c r="Q193" s="352"/>
      <c r="R193" s="352"/>
      <c r="S193" s="208"/>
      <c r="T193" s="385"/>
      <c r="U193" s="379" t="s">
        <v>172</v>
      </c>
      <c r="V193" s="344"/>
      <c r="W193" s="344"/>
      <c r="X193" s="344"/>
      <c r="Y193" s="344"/>
      <c r="Z193" s="344"/>
      <c r="AA193" s="344"/>
      <c r="AB193" s="344"/>
      <c r="AC193" s="344"/>
      <c r="AD193" s="344"/>
      <c r="AE193" s="344"/>
      <c r="AF193" s="345"/>
      <c r="AG193" s="379"/>
      <c r="AH193" s="344"/>
      <c r="AI193" s="344"/>
      <c r="AJ193" s="345"/>
      <c r="AK193" s="369"/>
      <c r="AL193" s="370"/>
      <c r="AM193" s="372"/>
      <c r="AN193" s="373"/>
      <c r="AO193" s="373"/>
      <c r="AP193" s="373"/>
      <c r="AQ193" s="374"/>
      <c r="AR193" s="342">
        <f>ROUND(ROUND(Q188*AD194,0)*$AI$20,0)</f>
        <v>491</v>
      </c>
      <c r="AS193" s="268"/>
    </row>
    <row r="194" spans="1:45" ht="14.25">
      <c r="A194" s="229">
        <v>71</v>
      </c>
      <c r="B194" s="408">
        <v>8692</v>
      </c>
      <c r="C194" s="254" t="s">
        <v>3729</v>
      </c>
      <c r="D194" s="375"/>
      <c r="E194" s="278"/>
      <c r="F194" s="279"/>
      <c r="G194" s="245"/>
      <c r="H194" s="208"/>
      <c r="I194" s="208"/>
      <c r="J194" s="388"/>
      <c r="K194" s="343"/>
      <c r="L194" s="301"/>
      <c r="M194" s="301"/>
      <c r="N194" s="301"/>
      <c r="O194" s="301"/>
      <c r="P194" s="301"/>
      <c r="Q194" s="352"/>
      <c r="R194" s="352"/>
      <c r="S194" s="208"/>
      <c r="T194" s="385"/>
      <c r="U194" s="379" t="s">
        <v>174</v>
      </c>
      <c r="V194" s="344"/>
      <c r="W194" s="344"/>
      <c r="X194" s="344"/>
      <c r="Y194" s="344"/>
      <c r="Z194" s="344"/>
      <c r="AA194" s="344"/>
      <c r="AB194" s="344"/>
      <c r="AC194" s="214" t="s">
        <v>163</v>
      </c>
      <c r="AD194" s="1541">
        <v>0.96499999999999997</v>
      </c>
      <c r="AE194" s="1541"/>
      <c r="AF194" s="345"/>
      <c r="AG194" s="379"/>
      <c r="AH194" s="344"/>
      <c r="AI194" s="344"/>
      <c r="AJ194" s="345"/>
      <c r="AK194" s="1539" t="s">
        <v>161</v>
      </c>
      <c r="AL194" s="346" t="s">
        <v>162</v>
      </c>
      <c r="AM194" s="347" t="s">
        <v>163</v>
      </c>
      <c r="AN194" s="348">
        <v>0.7</v>
      </c>
      <c r="AO194" s="348"/>
      <c r="AP194" s="348"/>
      <c r="AQ194" s="349"/>
      <c r="AR194" s="350">
        <f>ROUND(ROUND(ROUND(Q188*AD194:AD194,0)*$AI$20,0)*AN194,0)</f>
        <v>344</v>
      </c>
      <c r="AS194" s="268"/>
    </row>
    <row r="195" spans="1:45" ht="14.25">
      <c r="A195" s="243">
        <v>71</v>
      </c>
      <c r="B195" s="411" t="s">
        <v>3730</v>
      </c>
      <c r="C195" s="244" t="s">
        <v>3731</v>
      </c>
      <c r="D195" s="375"/>
      <c r="E195" s="278"/>
      <c r="F195" s="279"/>
      <c r="G195" s="245"/>
      <c r="H195" s="208"/>
      <c r="I195" s="208"/>
      <c r="J195" s="385"/>
      <c r="K195" s="245"/>
      <c r="L195" s="208"/>
      <c r="M195" s="208"/>
      <c r="N195" s="208"/>
      <c r="O195" s="208"/>
      <c r="P195" s="208"/>
      <c r="Q195" s="352"/>
      <c r="R195" s="352"/>
      <c r="S195" s="208"/>
      <c r="T195" s="385"/>
      <c r="U195" s="245"/>
      <c r="V195" s="344"/>
      <c r="W195" s="344"/>
      <c r="X195" s="344"/>
      <c r="Y195" s="344"/>
      <c r="Z195" s="344"/>
      <c r="AA195" s="344"/>
      <c r="AB195" s="344"/>
      <c r="AC195" s="344"/>
      <c r="AD195" s="344"/>
      <c r="AE195" s="344"/>
      <c r="AF195" s="345"/>
      <c r="AG195" s="375"/>
      <c r="AH195" s="214"/>
      <c r="AI195" s="609"/>
      <c r="AJ195" s="610"/>
      <c r="AK195" s="1540"/>
      <c r="AL195" s="353" t="s">
        <v>165</v>
      </c>
      <c r="AM195" s="354" t="s">
        <v>163</v>
      </c>
      <c r="AN195" s="355">
        <v>0.5</v>
      </c>
      <c r="AO195" s="356"/>
      <c r="AP195" s="356"/>
      <c r="AQ195" s="395"/>
      <c r="AR195" s="358">
        <f>ROUND(ROUND(ROUND(Q188*AD194,0)*$AI$20,0)*AN195,0)</f>
        <v>246</v>
      </c>
      <c r="AS195" s="268"/>
    </row>
    <row r="196" spans="1:45" ht="14.25">
      <c r="A196" s="243">
        <v>71</v>
      </c>
      <c r="B196" s="411" t="s">
        <v>3732</v>
      </c>
      <c r="C196" s="244" t="s">
        <v>3733</v>
      </c>
      <c r="D196" s="375"/>
      <c r="E196" s="278"/>
      <c r="F196" s="279"/>
      <c r="G196" s="245"/>
      <c r="H196" s="208"/>
      <c r="I196" s="208"/>
      <c r="J196" s="385"/>
      <c r="K196" s="245"/>
      <c r="L196" s="208"/>
      <c r="M196" s="208"/>
      <c r="N196" s="208"/>
      <c r="O196" s="208"/>
      <c r="P196" s="208"/>
      <c r="Q196" s="352"/>
      <c r="R196" s="352"/>
      <c r="S196" s="208"/>
      <c r="T196" s="385"/>
      <c r="U196" s="245"/>
      <c r="V196" s="344"/>
      <c r="W196" s="344"/>
      <c r="X196" s="344"/>
      <c r="Y196" s="344"/>
      <c r="Z196" s="344"/>
      <c r="AA196" s="344"/>
      <c r="AB196" s="344"/>
      <c r="AC196" s="344"/>
      <c r="AD196" s="344"/>
      <c r="AE196" s="344"/>
      <c r="AF196" s="345"/>
      <c r="AG196" s="375"/>
      <c r="AH196" s="214"/>
      <c r="AI196" s="609"/>
      <c r="AJ196" s="610"/>
      <c r="AK196" s="364"/>
      <c r="AL196" s="396"/>
      <c r="AM196" s="362"/>
      <c r="AN196" s="356"/>
      <c r="AO196" s="1533" t="s">
        <v>167</v>
      </c>
      <c r="AP196" s="362">
        <v>5</v>
      </c>
      <c r="AQ196" s="363" t="s">
        <v>168</v>
      </c>
      <c r="AR196" s="358">
        <f>ROUND(ROUND(Q188*AD194,0)*$AI$20,0)-AP196</f>
        <v>486</v>
      </c>
      <c r="AS196" s="268"/>
    </row>
    <row r="197" spans="1:45" ht="14.25">
      <c r="A197" s="243">
        <v>71</v>
      </c>
      <c r="B197" s="411" t="s">
        <v>3734</v>
      </c>
      <c r="C197" s="244" t="s">
        <v>3735</v>
      </c>
      <c r="D197" s="375"/>
      <c r="E197" s="278"/>
      <c r="F197" s="279"/>
      <c r="G197" s="245"/>
      <c r="H197" s="208"/>
      <c r="I197" s="208"/>
      <c r="J197" s="385"/>
      <c r="K197" s="245"/>
      <c r="L197" s="208"/>
      <c r="M197" s="208"/>
      <c r="N197" s="208"/>
      <c r="O197" s="208"/>
      <c r="P197" s="208"/>
      <c r="Q197" s="352"/>
      <c r="R197" s="352"/>
      <c r="S197" s="208"/>
      <c r="T197" s="385"/>
      <c r="U197" s="245"/>
      <c r="V197" s="344"/>
      <c r="W197" s="344"/>
      <c r="X197" s="344"/>
      <c r="Y197" s="344"/>
      <c r="Z197" s="344"/>
      <c r="AA197" s="344"/>
      <c r="AB197" s="344"/>
      <c r="AC197" s="344"/>
      <c r="AD197" s="344"/>
      <c r="AE197" s="344"/>
      <c r="AF197" s="345"/>
      <c r="AG197" s="375"/>
      <c r="AH197" s="214"/>
      <c r="AI197" s="609"/>
      <c r="AJ197" s="610"/>
      <c r="AK197" s="1536" t="s">
        <v>161</v>
      </c>
      <c r="AL197" s="364" t="s">
        <v>162</v>
      </c>
      <c r="AM197" s="362" t="s">
        <v>163</v>
      </c>
      <c r="AN197" s="356">
        <v>0.7</v>
      </c>
      <c r="AO197" s="1534"/>
      <c r="AP197" s="365"/>
      <c r="AQ197" s="366"/>
      <c r="AR197" s="358">
        <f>ROUND(ROUND(ROUND(Q188*AD194,0)*$AI$20,0)*AN197,0)-AP196</f>
        <v>339</v>
      </c>
      <c r="AS197" s="268"/>
    </row>
    <row r="198" spans="1:45" ht="14.25">
      <c r="A198" s="243">
        <v>71</v>
      </c>
      <c r="B198" s="411" t="s">
        <v>3736</v>
      </c>
      <c r="C198" s="244" t="s">
        <v>3737</v>
      </c>
      <c r="D198" s="375"/>
      <c r="E198" s="278"/>
      <c r="F198" s="279"/>
      <c r="G198" s="281"/>
      <c r="H198" s="216"/>
      <c r="I198" s="216"/>
      <c r="J198" s="226"/>
      <c r="K198" s="281"/>
      <c r="L198" s="216"/>
      <c r="M198" s="216"/>
      <c r="N198" s="216"/>
      <c r="O198" s="216"/>
      <c r="P198" s="216"/>
      <c r="Q198" s="387"/>
      <c r="R198" s="387"/>
      <c r="S198" s="216"/>
      <c r="T198" s="226"/>
      <c r="U198" s="281"/>
      <c r="V198" s="380"/>
      <c r="W198" s="380"/>
      <c r="X198" s="380"/>
      <c r="Y198" s="380"/>
      <c r="Z198" s="380"/>
      <c r="AA198" s="380"/>
      <c r="AB198" s="380"/>
      <c r="AC198" s="380"/>
      <c r="AD198" s="380"/>
      <c r="AE198" s="380"/>
      <c r="AF198" s="381"/>
      <c r="AG198" s="375"/>
      <c r="AH198" s="214"/>
      <c r="AI198" s="609"/>
      <c r="AJ198" s="610"/>
      <c r="AK198" s="1537"/>
      <c r="AL198" s="353" t="s">
        <v>165</v>
      </c>
      <c r="AM198" s="354" t="s">
        <v>163</v>
      </c>
      <c r="AN198" s="355">
        <v>0.5</v>
      </c>
      <c r="AO198" s="1535"/>
      <c r="AP198" s="367"/>
      <c r="AQ198" s="368"/>
      <c r="AR198" s="358">
        <f>ROUND(ROUND(ROUND(Q188*AD194,0)*$AI$20,0)*AN198,0)-AP196</f>
        <v>241</v>
      </c>
      <c r="AS198" s="268"/>
    </row>
    <row r="199" spans="1:45" ht="14.25">
      <c r="A199" s="229">
        <v>71</v>
      </c>
      <c r="B199" s="408">
        <v>8701</v>
      </c>
      <c r="C199" s="254" t="s">
        <v>3738</v>
      </c>
      <c r="D199" s="375"/>
      <c r="E199" s="278"/>
      <c r="F199" s="279"/>
      <c r="G199" s="1542" t="s">
        <v>773</v>
      </c>
      <c r="H199" s="1543"/>
      <c r="I199" s="1543"/>
      <c r="J199" s="1544"/>
      <c r="K199" s="231" t="s">
        <v>181</v>
      </c>
      <c r="L199" s="232"/>
      <c r="M199" s="232"/>
      <c r="N199" s="232"/>
      <c r="O199" s="232"/>
      <c r="P199" s="232"/>
      <c r="Q199" s="382"/>
      <c r="R199" s="382"/>
      <c r="S199" s="232"/>
      <c r="T199" s="314"/>
      <c r="U199" s="231"/>
      <c r="V199" s="338"/>
      <c r="W199" s="338"/>
      <c r="X199" s="338"/>
      <c r="Y199" s="338"/>
      <c r="Z199" s="338"/>
      <c r="AA199" s="338"/>
      <c r="AB199" s="338"/>
      <c r="AC199" s="338"/>
      <c r="AD199" s="338"/>
      <c r="AE199" s="338"/>
      <c r="AF199" s="339"/>
      <c r="AG199" s="611"/>
      <c r="AH199" s="392"/>
      <c r="AI199" s="392"/>
      <c r="AJ199" s="393"/>
      <c r="AK199" s="340"/>
      <c r="AL199" s="338"/>
      <c r="AM199" s="334"/>
      <c r="AN199" s="383"/>
      <c r="AO199" s="383"/>
      <c r="AP199" s="383"/>
      <c r="AQ199" s="384"/>
      <c r="AR199" s="342">
        <f>ROUND(Q200*$AI$20,0)</f>
        <v>321</v>
      </c>
      <c r="AS199" s="268"/>
    </row>
    <row r="200" spans="1:45" ht="14.25">
      <c r="A200" s="229">
        <v>71</v>
      </c>
      <c r="B200" s="408">
        <v>8702</v>
      </c>
      <c r="C200" s="254" t="s">
        <v>3739</v>
      </c>
      <c r="D200" s="375"/>
      <c r="E200" s="278"/>
      <c r="F200" s="279"/>
      <c r="G200" s="1545"/>
      <c r="H200" s="1546"/>
      <c r="I200" s="1546"/>
      <c r="J200" s="1547"/>
      <c r="K200" s="245" t="s">
        <v>2179</v>
      </c>
      <c r="L200" s="208"/>
      <c r="M200" s="208"/>
      <c r="N200" s="208"/>
      <c r="O200" s="208"/>
      <c r="P200" s="208"/>
      <c r="Q200" s="1538">
        <f>'26障害児入所施設(基本４)'!$Q$200</f>
        <v>458</v>
      </c>
      <c r="R200" s="1538"/>
      <c r="S200" s="208" t="s">
        <v>18</v>
      </c>
      <c r="T200" s="385"/>
      <c r="U200" s="245"/>
      <c r="V200" s="344"/>
      <c r="W200" s="344"/>
      <c r="X200" s="344"/>
      <c r="Y200" s="344"/>
      <c r="Z200" s="344"/>
      <c r="AA200" s="344"/>
      <c r="AB200" s="344"/>
      <c r="AC200" s="344"/>
      <c r="AD200" s="344"/>
      <c r="AE200" s="344"/>
      <c r="AF200" s="345"/>
      <c r="AG200" s="379"/>
      <c r="AH200" s="344"/>
      <c r="AI200" s="344"/>
      <c r="AJ200" s="345"/>
      <c r="AK200" s="1539" t="s">
        <v>161</v>
      </c>
      <c r="AL200" s="346" t="s">
        <v>162</v>
      </c>
      <c r="AM200" s="347" t="s">
        <v>163</v>
      </c>
      <c r="AN200" s="348">
        <v>0.7</v>
      </c>
      <c r="AO200" s="348"/>
      <c r="AP200" s="348"/>
      <c r="AQ200" s="349"/>
      <c r="AR200" s="350">
        <f>ROUND(ROUND(Q200*$AI$20,0)*AN200,0)</f>
        <v>225</v>
      </c>
      <c r="AS200" s="268"/>
    </row>
    <row r="201" spans="1:45" ht="14.25">
      <c r="A201" s="243">
        <v>71</v>
      </c>
      <c r="B201" s="411" t="s">
        <v>3740</v>
      </c>
      <c r="C201" s="244" t="s">
        <v>3741</v>
      </c>
      <c r="D201" s="375"/>
      <c r="E201" s="278"/>
      <c r="F201" s="279"/>
      <c r="G201" s="1545"/>
      <c r="H201" s="1546"/>
      <c r="I201" s="1546"/>
      <c r="J201" s="1547"/>
      <c r="K201" s="245"/>
      <c r="L201" s="208"/>
      <c r="M201" s="208"/>
      <c r="N201" s="208"/>
      <c r="O201" s="208"/>
      <c r="P201" s="208"/>
      <c r="Q201" s="352"/>
      <c r="R201" s="352"/>
      <c r="S201" s="208"/>
      <c r="T201" s="385"/>
      <c r="U201" s="245"/>
      <c r="V201" s="344"/>
      <c r="W201" s="344"/>
      <c r="X201" s="344"/>
      <c r="Y201" s="344"/>
      <c r="Z201" s="344"/>
      <c r="AA201" s="344"/>
      <c r="AB201" s="344"/>
      <c r="AC201" s="344"/>
      <c r="AD201" s="344"/>
      <c r="AE201" s="344"/>
      <c r="AF201" s="345"/>
      <c r="AG201" s="375"/>
      <c r="AH201" s="214"/>
      <c r="AI201" s="609"/>
      <c r="AJ201" s="610"/>
      <c r="AK201" s="1540"/>
      <c r="AL201" s="353" t="s">
        <v>165</v>
      </c>
      <c r="AM201" s="354" t="s">
        <v>163</v>
      </c>
      <c r="AN201" s="355">
        <v>0.5</v>
      </c>
      <c r="AO201" s="356"/>
      <c r="AP201" s="356"/>
      <c r="AQ201" s="395"/>
      <c r="AR201" s="358">
        <f>ROUND(ROUND(Q200*$AI$20,0)*AN201,0)</f>
        <v>161</v>
      </c>
      <c r="AS201" s="268"/>
    </row>
    <row r="202" spans="1:45" ht="14.25">
      <c r="A202" s="243">
        <v>71</v>
      </c>
      <c r="B202" s="411" t="s">
        <v>3742</v>
      </c>
      <c r="C202" s="244" t="s">
        <v>3743</v>
      </c>
      <c r="D202" s="375"/>
      <c r="E202" s="278"/>
      <c r="F202" s="279"/>
      <c r="G202" s="1545"/>
      <c r="H202" s="1546"/>
      <c r="I202" s="1546"/>
      <c r="J202" s="1547"/>
      <c r="K202" s="245"/>
      <c r="L202" s="208"/>
      <c r="M202" s="208"/>
      <c r="N202" s="208"/>
      <c r="O202" s="208"/>
      <c r="P202" s="208"/>
      <c r="Q202" s="352"/>
      <c r="R202" s="352"/>
      <c r="S202" s="208"/>
      <c r="T202" s="385"/>
      <c r="U202" s="245"/>
      <c r="V202" s="344"/>
      <c r="W202" s="344"/>
      <c r="X202" s="344"/>
      <c r="Y202" s="344"/>
      <c r="Z202" s="344"/>
      <c r="AA202" s="344"/>
      <c r="AB202" s="344"/>
      <c r="AC202" s="344"/>
      <c r="AD202" s="344"/>
      <c r="AE202" s="344"/>
      <c r="AF202" s="345"/>
      <c r="AG202" s="375"/>
      <c r="AH202" s="214"/>
      <c r="AI202" s="609"/>
      <c r="AJ202" s="610"/>
      <c r="AK202" s="364"/>
      <c r="AL202" s="396"/>
      <c r="AM202" s="362"/>
      <c r="AN202" s="356"/>
      <c r="AO202" s="1533" t="s">
        <v>167</v>
      </c>
      <c r="AP202" s="362">
        <v>5</v>
      </c>
      <c r="AQ202" s="363" t="s">
        <v>168</v>
      </c>
      <c r="AR202" s="358">
        <f>ROUND(Q200*$AI$20,0)-AP202</f>
        <v>316</v>
      </c>
      <c r="AS202" s="268"/>
    </row>
    <row r="203" spans="1:45" ht="14.25">
      <c r="A203" s="243">
        <v>71</v>
      </c>
      <c r="B203" s="411" t="s">
        <v>3744</v>
      </c>
      <c r="C203" s="244" t="s">
        <v>3745</v>
      </c>
      <c r="D203" s="375"/>
      <c r="E203" s="278"/>
      <c r="F203" s="279"/>
      <c r="G203" s="1545"/>
      <c r="H203" s="1546"/>
      <c r="I203" s="1546"/>
      <c r="J203" s="1547"/>
      <c r="K203" s="245"/>
      <c r="L203" s="208"/>
      <c r="M203" s="208"/>
      <c r="N203" s="208"/>
      <c r="O203" s="208"/>
      <c r="P203" s="208"/>
      <c r="Q203" s="352"/>
      <c r="R203" s="352"/>
      <c r="S203" s="208"/>
      <c r="T203" s="385"/>
      <c r="U203" s="245"/>
      <c r="V203" s="344"/>
      <c r="W203" s="344"/>
      <c r="X203" s="344"/>
      <c r="Y203" s="344"/>
      <c r="Z203" s="344"/>
      <c r="AA203" s="344"/>
      <c r="AB203" s="344"/>
      <c r="AC203" s="344"/>
      <c r="AD203" s="344"/>
      <c r="AE203" s="344"/>
      <c r="AF203" s="345"/>
      <c r="AG203" s="375"/>
      <c r="AH203" s="214"/>
      <c r="AI203" s="609"/>
      <c r="AJ203" s="610"/>
      <c r="AK203" s="1536" t="s">
        <v>161</v>
      </c>
      <c r="AL203" s="364" t="s">
        <v>162</v>
      </c>
      <c r="AM203" s="362" t="s">
        <v>163</v>
      </c>
      <c r="AN203" s="356">
        <v>0.7</v>
      </c>
      <c r="AO203" s="1534"/>
      <c r="AP203" s="365"/>
      <c r="AQ203" s="366"/>
      <c r="AR203" s="358">
        <f>ROUND(ROUND(Q200*$AI$20,0)*AN203,0)-AP202</f>
        <v>220</v>
      </c>
      <c r="AS203" s="268"/>
    </row>
    <row r="204" spans="1:45" ht="14.25">
      <c r="A204" s="243">
        <v>71</v>
      </c>
      <c r="B204" s="411" t="s">
        <v>3746</v>
      </c>
      <c r="C204" s="244" t="s">
        <v>3747</v>
      </c>
      <c r="D204" s="375"/>
      <c r="E204" s="278"/>
      <c r="F204" s="279"/>
      <c r="G204" s="1545"/>
      <c r="H204" s="1546"/>
      <c r="I204" s="1546"/>
      <c r="J204" s="1547"/>
      <c r="K204" s="245"/>
      <c r="L204" s="208"/>
      <c r="M204" s="208"/>
      <c r="N204" s="208"/>
      <c r="O204" s="208"/>
      <c r="P204" s="208"/>
      <c r="Q204" s="352"/>
      <c r="R204" s="352"/>
      <c r="S204" s="208"/>
      <c r="T204" s="385"/>
      <c r="U204" s="245"/>
      <c r="V204" s="344"/>
      <c r="W204" s="344"/>
      <c r="X204" s="344"/>
      <c r="Y204" s="344"/>
      <c r="Z204" s="344"/>
      <c r="AA204" s="344"/>
      <c r="AB204" s="344"/>
      <c r="AC204" s="344"/>
      <c r="AD204" s="344"/>
      <c r="AE204" s="344"/>
      <c r="AF204" s="345"/>
      <c r="AG204" s="375"/>
      <c r="AH204" s="214"/>
      <c r="AI204" s="609"/>
      <c r="AJ204" s="610"/>
      <c r="AK204" s="1537"/>
      <c r="AL204" s="353" t="s">
        <v>165</v>
      </c>
      <c r="AM204" s="354" t="s">
        <v>163</v>
      </c>
      <c r="AN204" s="355">
        <v>0.5</v>
      </c>
      <c r="AO204" s="1535"/>
      <c r="AP204" s="367"/>
      <c r="AQ204" s="368"/>
      <c r="AR204" s="358">
        <f>ROUND(ROUND(Q200*$AI$20,0)*AN204,0)-AP202</f>
        <v>156</v>
      </c>
      <c r="AS204" s="268"/>
    </row>
    <row r="205" spans="1:45" ht="14.25">
      <c r="A205" s="229">
        <v>71</v>
      </c>
      <c r="B205" s="408">
        <v>8703</v>
      </c>
      <c r="C205" s="254" t="s">
        <v>3748</v>
      </c>
      <c r="D205" s="375"/>
      <c r="E205" s="278"/>
      <c r="F205" s="279"/>
      <c r="G205" s="1545"/>
      <c r="H205" s="1546"/>
      <c r="I205" s="1546"/>
      <c r="J205" s="1547"/>
      <c r="K205" s="245"/>
      <c r="L205" s="208"/>
      <c r="M205" s="208"/>
      <c r="N205" s="208"/>
      <c r="O205" s="208"/>
      <c r="P205" s="208"/>
      <c r="Q205" s="386"/>
      <c r="R205" s="386"/>
      <c r="S205" s="301"/>
      <c r="T205" s="385"/>
      <c r="U205" s="369" t="s">
        <v>172</v>
      </c>
      <c r="V205" s="370"/>
      <c r="W205" s="370"/>
      <c r="X205" s="370"/>
      <c r="Y205" s="370"/>
      <c r="Z205" s="370"/>
      <c r="AA205" s="370"/>
      <c r="AB205" s="370"/>
      <c r="AC205" s="370"/>
      <c r="AD205" s="370"/>
      <c r="AE205" s="370"/>
      <c r="AF205" s="371"/>
      <c r="AG205" s="379"/>
      <c r="AH205" s="344"/>
      <c r="AI205" s="344"/>
      <c r="AJ205" s="345"/>
      <c r="AK205" s="369"/>
      <c r="AL205" s="370"/>
      <c r="AM205" s="372"/>
      <c r="AN205" s="373"/>
      <c r="AO205" s="373"/>
      <c r="AP205" s="373"/>
      <c r="AQ205" s="374"/>
      <c r="AR205" s="342">
        <f>ROUND(ROUND(Q200*AD206,0)*$AI$20,0)</f>
        <v>309</v>
      </c>
      <c r="AS205" s="268"/>
    </row>
    <row r="206" spans="1:45" ht="14.25">
      <c r="A206" s="229">
        <v>71</v>
      </c>
      <c r="B206" s="408">
        <v>8704</v>
      </c>
      <c r="C206" s="254" t="s">
        <v>3749</v>
      </c>
      <c r="D206" s="375"/>
      <c r="E206" s="278"/>
      <c r="F206" s="279"/>
      <c r="G206" s="245"/>
      <c r="H206" s="208"/>
      <c r="I206" s="208"/>
      <c r="J206" s="385"/>
      <c r="K206" s="343"/>
      <c r="L206" s="301"/>
      <c r="M206" s="301"/>
      <c r="N206" s="301"/>
      <c r="O206" s="301"/>
      <c r="P206" s="208"/>
      <c r="Q206" s="386"/>
      <c r="R206" s="386"/>
      <c r="S206" s="301"/>
      <c r="T206" s="385"/>
      <c r="U206" s="379" t="s">
        <v>174</v>
      </c>
      <c r="V206" s="344"/>
      <c r="W206" s="344"/>
      <c r="X206" s="344"/>
      <c r="Y206" s="344"/>
      <c r="Z206" s="344"/>
      <c r="AA206" s="344"/>
      <c r="AB206" s="344"/>
      <c r="AC206" s="214" t="s">
        <v>163</v>
      </c>
      <c r="AD206" s="1541">
        <v>0.96499999999999997</v>
      </c>
      <c r="AE206" s="1541"/>
      <c r="AF206" s="345"/>
      <c r="AG206" s="379"/>
      <c r="AH206" s="344"/>
      <c r="AI206" s="344"/>
      <c r="AJ206" s="345"/>
      <c r="AK206" s="1539" t="s">
        <v>161</v>
      </c>
      <c r="AL206" s="346" t="s">
        <v>162</v>
      </c>
      <c r="AM206" s="347" t="s">
        <v>163</v>
      </c>
      <c r="AN206" s="348">
        <v>0.7</v>
      </c>
      <c r="AO206" s="348"/>
      <c r="AP206" s="348"/>
      <c r="AQ206" s="349"/>
      <c r="AR206" s="350">
        <f>ROUND(ROUND(ROUND(Q200*AD206:AD206,0)*$AI$20,0)*AN206,0)</f>
        <v>216</v>
      </c>
      <c r="AS206" s="268"/>
    </row>
    <row r="207" spans="1:45" ht="14.25">
      <c r="A207" s="243">
        <v>71</v>
      </c>
      <c r="B207" s="411" t="s">
        <v>3750</v>
      </c>
      <c r="C207" s="244" t="s">
        <v>3751</v>
      </c>
      <c r="D207" s="375"/>
      <c r="E207" s="278"/>
      <c r="F207" s="279"/>
      <c r="G207" s="245"/>
      <c r="H207" s="208"/>
      <c r="I207" s="208"/>
      <c r="J207" s="385"/>
      <c r="K207" s="245"/>
      <c r="L207" s="208"/>
      <c r="M207" s="208"/>
      <c r="N207" s="208"/>
      <c r="O207" s="208"/>
      <c r="P207" s="208"/>
      <c r="Q207" s="352"/>
      <c r="R207" s="352"/>
      <c r="S207" s="208"/>
      <c r="T207" s="385"/>
      <c r="U207" s="245"/>
      <c r="V207" s="344"/>
      <c r="W207" s="344"/>
      <c r="X207" s="344"/>
      <c r="Y207" s="344"/>
      <c r="Z207" s="344"/>
      <c r="AA207" s="344"/>
      <c r="AB207" s="344"/>
      <c r="AC207" s="344"/>
      <c r="AD207" s="344"/>
      <c r="AE207" s="344"/>
      <c r="AF207" s="345"/>
      <c r="AG207" s="375"/>
      <c r="AH207" s="214"/>
      <c r="AI207" s="609"/>
      <c r="AJ207" s="610"/>
      <c r="AK207" s="1540"/>
      <c r="AL207" s="353" t="s">
        <v>165</v>
      </c>
      <c r="AM207" s="354" t="s">
        <v>163</v>
      </c>
      <c r="AN207" s="355">
        <v>0.5</v>
      </c>
      <c r="AO207" s="356"/>
      <c r="AP207" s="356"/>
      <c r="AQ207" s="395"/>
      <c r="AR207" s="358">
        <f>ROUND(ROUND(ROUND(Q200*AD206,0)*$AI$20,0)*AN207,0)</f>
        <v>155</v>
      </c>
      <c r="AS207" s="268"/>
    </row>
    <row r="208" spans="1:45" ht="14.25">
      <c r="A208" s="243">
        <v>71</v>
      </c>
      <c r="B208" s="411" t="s">
        <v>3752</v>
      </c>
      <c r="C208" s="244" t="s">
        <v>3753</v>
      </c>
      <c r="D208" s="375"/>
      <c r="E208" s="278"/>
      <c r="F208" s="279"/>
      <c r="G208" s="245"/>
      <c r="H208" s="208"/>
      <c r="I208" s="208"/>
      <c r="J208" s="385"/>
      <c r="K208" s="245"/>
      <c r="L208" s="208"/>
      <c r="M208" s="208"/>
      <c r="N208" s="208"/>
      <c r="O208" s="208"/>
      <c r="P208" s="208"/>
      <c r="Q208" s="352"/>
      <c r="R208" s="352"/>
      <c r="S208" s="208"/>
      <c r="T208" s="385"/>
      <c r="U208" s="245"/>
      <c r="V208" s="344"/>
      <c r="W208" s="344"/>
      <c r="X208" s="344"/>
      <c r="Y208" s="344"/>
      <c r="Z208" s="344"/>
      <c r="AA208" s="344"/>
      <c r="AB208" s="344"/>
      <c r="AC208" s="344"/>
      <c r="AD208" s="344"/>
      <c r="AE208" s="344"/>
      <c r="AF208" s="345"/>
      <c r="AG208" s="375"/>
      <c r="AH208" s="214"/>
      <c r="AI208" s="609"/>
      <c r="AJ208" s="610"/>
      <c r="AK208" s="364"/>
      <c r="AL208" s="396"/>
      <c r="AM208" s="362"/>
      <c r="AN208" s="356"/>
      <c r="AO208" s="1533" t="s">
        <v>167</v>
      </c>
      <c r="AP208" s="362">
        <v>5</v>
      </c>
      <c r="AQ208" s="363" t="s">
        <v>168</v>
      </c>
      <c r="AR208" s="358">
        <f>ROUND(ROUND(Q200*AD206,0)*$AI$20,0)-AP208</f>
        <v>304</v>
      </c>
      <c r="AS208" s="268"/>
    </row>
    <row r="209" spans="1:45" ht="14.25">
      <c r="A209" s="243">
        <v>71</v>
      </c>
      <c r="B209" s="411" t="s">
        <v>3754</v>
      </c>
      <c r="C209" s="244" t="s">
        <v>3755</v>
      </c>
      <c r="D209" s="375"/>
      <c r="E209" s="278"/>
      <c r="F209" s="279"/>
      <c r="G209" s="245"/>
      <c r="H209" s="208"/>
      <c r="I209" s="208"/>
      <c r="J209" s="385"/>
      <c r="K209" s="245"/>
      <c r="L209" s="208"/>
      <c r="M209" s="208"/>
      <c r="N209" s="208"/>
      <c r="O209" s="208"/>
      <c r="P209" s="208"/>
      <c r="Q209" s="352"/>
      <c r="R209" s="352"/>
      <c r="S209" s="208"/>
      <c r="T209" s="385"/>
      <c r="U209" s="245"/>
      <c r="V209" s="344"/>
      <c r="W209" s="344"/>
      <c r="X209" s="344"/>
      <c r="Y209" s="344"/>
      <c r="Z209" s="344"/>
      <c r="AA209" s="344"/>
      <c r="AB209" s="344"/>
      <c r="AC209" s="344"/>
      <c r="AD209" s="344"/>
      <c r="AE209" s="344"/>
      <c r="AF209" s="345"/>
      <c r="AG209" s="375"/>
      <c r="AH209" s="214"/>
      <c r="AI209" s="609"/>
      <c r="AJ209" s="610"/>
      <c r="AK209" s="1536" t="s">
        <v>161</v>
      </c>
      <c r="AL209" s="364" t="s">
        <v>162</v>
      </c>
      <c r="AM209" s="362" t="s">
        <v>163</v>
      </c>
      <c r="AN209" s="356">
        <v>0.7</v>
      </c>
      <c r="AO209" s="1534"/>
      <c r="AP209" s="365"/>
      <c r="AQ209" s="366"/>
      <c r="AR209" s="358">
        <f>ROUND(ROUND(ROUND(Q200*AD206,0)*$AI$20,0)*AN209,0)-AP208</f>
        <v>211</v>
      </c>
      <c r="AS209" s="268"/>
    </row>
    <row r="210" spans="1:45" ht="14.25">
      <c r="A210" s="243">
        <v>71</v>
      </c>
      <c r="B210" s="411" t="s">
        <v>3756</v>
      </c>
      <c r="C210" s="244" t="s">
        <v>3757</v>
      </c>
      <c r="D210" s="375"/>
      <c r="E210" s="278"/>
      <c r="F210" s="279"/>
      <c r="G210" s="245"/>
      <c r="H210" s="208"/>
      <c r="I210" s="208"/>
      <c r="J210" s="385"/>
      <c r="K210" s="281"/>
      <c r="L210" s="216"/>
      <c r="M210" s="216"/>
      <c r="N210" s="216"/>
      <c r="O210" s="216"/>
      <c r="P210" s="216"/>
      <c r="Q210" s="387"/>
      <c r="R210" s="387"/>
      <c r="S210" s="216"/>
      <c r="T210" s="226"/>
      <c r="U210" s="281"/>
      <c r="V210" s="380"/>
      <c r="W210" s="380"/>
      <c r="X210" s="380"/>
      <c r="Y210" s="380"/>
      <c r="Z210" s="380"/>
      <c r="AA210" s="380"/>
      <c r="AB210" s="380"/>
      <c r="AC210" s="380"/>
      <c r="AD210" s="380"/>
      <c r="AE210" s="380"/>
      <c r="AF210" s="381"/>
      <c r="AG210" s="375"/>
      <c r="AH210" s="214"/>
      <c r="AI210" s="609"/>
      <c r="AJ210" s="610"/>
      <c r="AK210" s="1537"/>
      <c r="AL210" s="353" t="s">
        <v>165</v>
      </c>
      <c r="AM210" s="354" t="s">
        <v>163</v>
      </c>
      <c r="AN210" s="355">
        <v>0.5</v>
      </c>
      <c r="AO210" s="1535"/>
      <c r="AP210" s="367"/>
      <c r="AQ210" s="368"/>
      <c r="AR210" s="358">
        <f>ROUND(ROUND(ROUND(Q200*AD206,0)*$AI$20,0)*AN210,0)-AP208</f>
        <v>150</v>
      </c>
      <c r="AS210" s="268"/>
    </row>
    <row r="211" spans="1:45" ht="14.25">
      <c r="A211" s="229">
        <v>71</v>
      </c>
      <c r="B211" s="408">
        <v>8705</v>
      </c>
      <c r="C211" s="254" t="s">
        <v>3758</v>
      </c>
      <c r="D211" s="375"/>
      <c r="E211" s="278"/>
      <c r="F211" s="279"/>
      <c r="G211" s="245"/>
      <c r="H211" s="208"/>
      <c r="I211" s="208"/>
      <c r="J211" s="388"/>
      <c r="K211" s="208" t="s">
        <v>195</v>
      </c>
      <c r="L211" s="301"/>
      <c r="M211" s="301"/>
      <c r="N211" s="301"/>
      <c r="O211" s="301"/>
      <c r="P211" s="301"/>
      <c r="Q211" s="386"/>
      <c r="R211" s="386"/>
      <c r="S211" s="208"/>
      <c r="T211" s="385"/>
      <c r="U211" s="245"/>
      <c r="V211" s="392"/>
      <c r="W211" s="392"/>
      <c r="X211" s="392"/>
      <c r="Y211" s="392"/>
      <c r="Z211" s="392"/>
      <c r="AA211" s="392"/>
      <c r="AB211" s="392"/>
      <c r="AC211" s="392"/>
      <c r="AD211" s="392"/>
      <c r="AE211" s="392"/>
      <c r="AF211" s="393"/>
      <c r="AG211" s="611"/>
      <c r="AH211" s="392"/>
      <c r="AI211" s="392"/>
      <c r="AJ211" s="393"/>
      <c r="AK211" s="340"/>
      <c r="AL211" s="338"/>
      <c r="AM211" s="334"/>
      <c r="AN211" s="383"/>
      <c r="AO211" s="383"/>
      <c r="AP211" s="383"/>
      <c r="AQ211" s="384"/>
      <c r="AR211" s="342">
        <f>ROUND(Q212*$AI$20,0)</f>
        <v>509</v>
      </c>
      <c r="AS211" s="268"/>
    </row>
    <row r="212" spans="1:45" ht="14.25">
      <c r="A212" s="229">
        <v>71</v>
      </c>
      <c r="B212" s="408">
        <v>8706</v>
      </c>
      <c r="C212" s="254" t="s">
        <v>3759</v>
      </c>
      <c r="D212" s="375"/>
      <c r="E212" s="278"/>
      <c r="F212" s="279"/>
      <c r="G212" s="245"/>
      <c r="H212" s="208"/>
      <c r="I212" s="208"/>
      <c r="J212" s="388"/>
      <c r="K212" s="343"/>
      <c r="L212" s="301"/>
      <c r="M212" s="301"/>
      <c r="N212" s="301"/>
      <c r="O212" s="301"/>
      <c r="P212" s="301"/>
      <c r="Q212" s="1538">
        <f>'26障害児入所施設(基本４)'!$Q$212</f>
        <v>727</v>
      </c>
      <c r="R212" s="1538"/>
      <c r="S212" s="208" t="s">
        <v>18</v>
      </c>
      <c r="T212" s="385"/>
      <c r="U212" s="245"/>
      <c r="V212" s="344"/>
      <c r="W212" s="344"/>
      <c r="X212" s="344"/>
      <c r="Y212" s="344"/>
      <c r="Z212" s="344"/>
      <c r="AA212" s="344"/>
      <c r="AB212" s="344"/>
      <c r="AC212" s="344"/>
      <c r="AD212" s="344"/>
      <c r="AE212" s="344"/>
      <c r="AF212" s="345"/>
      <c r="AG212" s="379"/>
      <c r="AH212" s="344"/>
      <c r="AI212" s="344"/>
      <c r="AJ212" s="345"/>
      <c r="AK212" s="1539" t="s">
        <v>161</v>
      </c>
      <c r="AL212" s="346" t="s">
        <v>162</v>
      </c>
      <c r="AM212" s="347" t="s">
        <v>163</v>
      </c>
      <c r="AN212" s="348">
        <v>0.7</v>
      </c>
      <c r="AO212" s="348"/>
      <c r="AP212" s="348"/>
      <c r="AQ212" s="349"/>
      <c r="AR212" s="350">
        <f>ROUND(ROUND(Q212*$AI$20,0)*AN212,0)</f>
        <v>356</v>
      </c>
      <c r="AS212" s="268"/>
    </row>
    <row r="213" spans="1:45" ht="14.25">
      <c r="A213" s="243">
        <v>71</v>
      </c>
      <c r="B213" s="411" t="s">
        <v>3760</v>
      </c>
      <c r="C213" s="244" t="s">
        <v>3761</v>
      </c>
      <c r="D213" s="375"/>
      <c r="E213" s="278"/>
      <c r="F213" s="279"/>
      <c r="G213" s="245"/>
      <c r="H213" s="208"/>
      <c r="I213" s="208"/>
      <c r="J213" s="385"/>
      <c r="K213" s="245"/>
      <c r="L213" s="208"/>
      <c r="M213" s="208"/>
      <c r="N213" s="208"/>
      <c r="O213" s="208"/>
      <c r="P213" s="208"/>
      <c r="Q213" s="352"/>
      <c r="R213" s="352"/>
      <c r="S213" s="208"/>
      <c r="T213" s="385"/>
      <c r="U213" s="245"/>
      <c r="V213" s="344"/>
      <c r="W213" s="344"/>
      <c r="X213" s="344"/>
      <c r="Y213" s="344"/>
      <c r="Z213" s="344"/>
      <c r="AA213" s="344"/>
      <c r="AB213" s="344"/>
      <c r="AC213" s="344"/>
      <c r="AD213" s="344"/>
      <c r="AE213" s="344"/>
      <c r="AF213" s="345"/>
      <c r="AG213" s="375"/>
      <c r="AH213" s="214"/>
      <c r="AI213" s="609"/>
      <c r="AJ213" s="610"/>
      <c r="AK213" s="1540"/>
      <c r="AL213" s="353" t="s">
        <v>165</v>
      </c>
      <c r="AM213" s="354" t="s">
        <v>163</v>
      </c>
      <c r="AN213" s="355">
        <v>0.5</v>
      </c>
      <c r="AO213" s="356"/>
      <c r="AP213" s="356"/>
      <c r="AQ213" s="395"/>
      <c r="AR213" s="358">
        <f>ROUND(ROUND(Q212*$AI$20,0)*AN213,0)</f>
        <v>255</v>
      </c>
      <c r="AS213" s="268"/>
    </row>
    <row r="214" spans="1:45" ht="14.25">
      <c r="A214" s="243">
        <v>71</v>
      </c>
      <c r="B214" s="411" t="s">
        <v>3762</v>
      </c>
      <c r="C214" s="244" t="s">
        <v>3763</v>
      </c>
      <c r="D214" s="375"/>
      <c r="E214" s="278"/>
      <c r="F214" s="279"/>
      <c r="G214" s="245"/>
      <c r="H214" s="208"/>
      <c r="I214" s="208"/>
      <c r="J214" s="385"/>
      <c r="K214" s="245"/>
      <c r="L214" s="208"/>
      <c r="M214" s="208"/>
      <c r="N214" s="208"/>
      <c r="O214" s="208"/>
      <c r="P214" s="208"/>
      <c r="Q214" s="352"/>
      <c r="R214" s="352"/>
      <c r="S214" s="208"/>
      <c r="T214" s="385"/>
      <c r="U214" s="245"/>
      <c r="V214" s="344"/>
      <c r="W214" s="344"/>
      <c r="X214" s="344"/>
      <c r="Y214" s="344"/>
      <c r="Z214" s="344"/>
      <c r="AA214" s="344"/>
      <c r="AB214" s="344"/>
      <c r="AC214" s="344"/>
      <c r="AD214" s="344"/>
      <c r="AE214" s="344"/>
      <c r="AF214" s="345"/>
      <c r="AG214" s="375"/>
      <c r="AH214" s="214"/>
      <c r="AI214" s="609"/>
      <c r="AJ214" s="610"/>
      <c r="AK214" s="364"/>
      <c r="AL214" s="396"/>
      <c r="AM214" s="362"/>
      <c r="AN214" s="356"/>
      <c r="AO214" s="1533" t="s">
        <v>167</v>
      </c>
      <c r="AP214" s="362">
        <v>5</v>
      </c>
      <c r="AQ214" s="363" t="s">
        <v>168</v>
      </c>
      <c r="AR214" s="358">
        <f>ROUND(Q212*$AI$20,0)-AP214</f>
        <v>504</v>
      </c>
      <c r="AS214" s="268"/>
    </row>
    <row r="215" spans="1:45" ht="14.25">
      <c r="A215" s="243">
        <v>71</v>
      </c>
      <c r="B215" s="411" t="s">
        <v>3764</v>
      </c>
      <c r="C215" s="244" t="s">
        <v>3765</v>
      </c>
      <c r="D215" s="375"/>
      <c r="E215" s="278"/>
      <c r="F215" s="279"/>
      <c r="G215" s="245"/>
      <c r="H215" s="208"/>
      <c r="I215" s="208"/>
      <c r="J215" s="385"/>
      <c r="K215" s="245"/>
      <c r="L215" s="208"/>
      <c r="M215" s="208"/>
      <c r="N215" s="208"/>
      <c r="O215" s="208"/>
      <c r="P215" s="208"/>
      <c r="Q215" s="352"/>
      <c r="R215" s="352"/>
      <c r="S215" s="208"/>
      <c r="T215" s="385"/>
      <c r="U215" s="245"/>
      <c r="V215" s="344"/>
      <c r="W215" s="344"/>
      <c r="X215" s="344"/>
      <c r="Y215" s="344"/>
      <c r="Z215" s="344"/>
      <c r="AA215" s="344"/>
      <c r="AB215" s="344"/>
      <c r="AC215" s="344"/>
      <c r="AD215" s="344"/>
      <c r="AE215" s="344"/>
      <c r="AF215" s="345"/>
      <c r="AG215" s="375"/>
      <c r="AH215" s="214"/>
      <c r="AI215" s="609"/>
      <c r="AJ215" s="610"/>
      <c r="AK215" s="1536" t="s">
        <v>161</v>
      </c>
      <c r="AL215" s="364" t="s">
        <v>162</v>
      </c>
      <c r="AM215" s="362" t="s">
        <v>163</v>
      </c>
      <c r="AN215" s="356">
        <v>0.7</v>
      </c>
      <c r="AO215" s="1534"/>
      <c r="AP215" s="365"/>
      <c r="AQ215" s="366"/>
      <c r="AR215" s="358">
        <f>ROUND(ROUND(Q212*$AI$20,0)*AN215,0)-AP214</f>
        <v>351</v>
      </c>
      <c r="AS215" s="268"/>
    </row>
    <row r="216" spans="1:45" ht="14.25">
      <c r="A216" s="243">
        <v>71</v>
      </c>
      <c r="B216" s="411" t="s">
        <v>3766</v>
      </c>
      <c r="C216" s="244" t="s">
        <v>3767</v>
      </c>
      <c r="D216" s="375"/>
      <c r="E216" s="278"/>
      <c r="F216" s="279"/>
      <c r="G216" s="245"/>
      <c r="H216" s="208"/>
      <c r="I216" s="208"/>
      <c r="J216" s="385"/>
      <c r="K216" s="245"/>
      <c r="L216" s="208"/>
      <c r="M216" s="208"/>
      <c r="N216" s="208"/>
      <c r="O216" s="208"/>
      <c r="P216" s="208"/>
      <c r="Q216" s="352"/>
      <c r="R216" s="352"/>
      <c r="S216" s="208"/>
      <c r="T216" s="385"/>
      <c r="U216" s="281"/>
      <c r="V216" s="380"/>
      <c r="W216" s="380"/>
      <c r="X216" s="380"/>
      <c r="Y216" s="380"/>
      <c r="Z216" s="380"/>
      <c r="AA216" s="380"/>
      <c r="AB216" s="380"/>
      <c r="AC216" s="380"/>
      <c r="AD216" s="380"/>
      <c r="AE216" s="380"/>
      <c r="AF216" s="381"/>
      <c r="AG216" s="375"/>
      <c r="AH216" s="214"/>
      <c r="AI216" s="609"/>
      <c r="AJ216" s="610"/>
      <c r="AK216" s="1537"/>
      <c r="AL216" s="353" t="s">
        <v>165</v>
      </c>
      <c r="AM216" s="354" t="s">
        <v>163</v>
      </c>
      <c r="AN216" s="355">
        <v>0.5</v>
      </c>
      <c r="AO216" s="1535"/>
      <c r="AP216" s="367"/>
      <c r="AQ216" s="368"/>
      <c r="AR216" s="358">
        <f>ROUND(ROUND(Q212*$AI$20,0)*AN216,0)-AP214</f>
        <v>250</v>
      </c>
      <c r="AS216" s="268"/>
    </row>
    <row r="217" spans="1:45" ht="14.25">
      <c r="A217" s="229">
        <v>71</v>
      </c>
      <c r="B217" s="408">
        <v>8707</v>
      </c>
      <c r="C217" s="254" t="s">
        <v>3768</v>
      </c>
      <c r="D217" s="375"/>
      <c r="E217" s="278"/>
      <c r="F217" s="279"/>
      <c r="G217" s="245"/>
      <c r="H217" s="208"/>
      <c r="I217" s="208"/>
      <c r="J217" s="388"/>
      <c r="K217" s="343"/>
      <c r="L217" s="301"/>
      <c r="M217" s="301"/>
      <c r="N217" s="301"/>
      <c r="O217" s="301"/>
      <c r="P217" s="301"/>
      <c r="Q217" s="352"/>
      <c r="R217" s="352"/>
      <c r="S217" s="208"/>
      <c r="T217" s="385"/>
      <c r="U217" s="379" t="s">
        <v>172</v>
      </c>
      <c r="V217" s="344"/>
      <c r="W217" s="344"/>
      <c r="X217" s="344"/>
      <c r="Y217" s="344"/>
      <c r="Z217" s="344"/>
      <c r="AA217" s="344"/>
      <c r="AB217" s="344"/>
      <c r="AC217" s="344"/>
      <c r="AD217" s="344"/>
      <c r="AE217" s="344"/>
      <c r="AF217" s="345"/>
      <c r="AG217" s="379"/>
      <c r="AH217" s="344"/>
      <c r="AI217" s="344"/>
      <c r="AJ217" s="345"/>
      <c r="AK217" s="369"/>
      <c r="AL217" s="370"/>
      <c r="AM217" s="372"/>
      <c r="AN217" s="373"/>
      <c r="AO217" s="373"/>
      <c r="AP217" s="373"/>
      <c r="AQ217" s="374"/>
      <c r="AR217" s="342">
        <f>ROUND(ROUND(Q212*AD218,0)*$AI$20,0)</f>
        <v>491</v>
      </c>
      <c r="AS217" s="268"/>
    </row>
    <row r="218" spans="1:45" ht="14.25">
      <c r="A218" s="229">
        <v>71</v>
      </c>
      <c r="B218" s="408">
        <v>8708</v>
      </c>
      <c r="C218" s="254" t="s">
        <v>3769</v>
      </c>
      <c r="D218" s="375"/>
      <c r="E218" s="278"/>
      <c r="F218" s="279"/>
      <c r="G218" s="245"/>
      <c r="H218" s="208"/>
      <c r="I218" s="208"/>
      <c r="J218" s="388"/>
      <c r="K218" s="343"/>
      <c r="L218" s="301"/>
      <c r="M218" s="301"/>
      <c r="N218" s="301"/>
      <c r="O218" s="301"/>
      <c r="P218" s="301"/>
      <c r="Q218" s="352"/>
      <c r="R218" s="352"/>
      <c r="S218" s="208"/>
      <c r="T218" s="385"/>
      <c r="U218" s="379" t="s">
        <v>174</v>
      </c>
      <c r="V218" s="344"/>
      <c r="W218" s="344"/>
      <c r="X218" s="344"/>
      <c r="Y218" s="344"/>
      <c r="Z218" s="344"/>
      <c r="AA218" s="344"/>
      <c r="AB218" s="344"/>
      <c r="AC218" s="214" t="s">
        <v>163</v>
      </c>
      <c r="AD218" s="1541">
        <v>0.96499999999999997</v>
      </c>
      <c r="AE218" s="1541"/>
      <c r="AF218" s="345"/>
      <c r="AG218" s="379"/>
      <c r="AH218" s="344"/>
      <c r="AI218" s="344"/>
      <c r="AJ218" s="345"/>
      <c r="AK218" s="1539" t="s">
        <v>161</v>
      </c>
      <c r="AL218" s="346" t="s">
        <v>162</v>
      </c>
      <c r="AM218" s="347" t="s">
        <v>163</v>
      </c>
      <c r="AN218" s="348">
        <v>0.7</v>
      </c>
      <c r="AO218" s="348"/>
      <c r="AP218" s="348"/>
      <c r="AQ218" s="349"/>
      <c r="AR218" s="350">
        <f>ROUND(ROUND(ROUND(Q212*AD218:AD218,0)*$AI$20,0)*AN218,0)</f>
        <v>344</v>
      </c>
      <c r="AS218" s="268"/>
    </row>
    <row r="219" spans="1:45" ht="14.25">
      <c r="A219" s="243">
        <v>71</v>
      </c>
      <c r="B219" s="411" t="s">
        <v>3770</v>
      </c>
      <c r="C219" s="244" t="s">
        <v>3771</v>
      </c>
      <c r="D219" s="375"/>
      <c r="E219" s="278"/>
      <c r="F219" s="279"/>
      <c r="G219" s="245"/>
      <c r="H219" s="208"/>
      <c r="I219" s="208"/>
      <c r="J219" s="385"/>
      <c r="K219" s="245"/>
      <c r="L219" s="208"/>
      <c r="M219" s="208"/>
      <c r="N219" s="208"/>
      <c r="O219" s="208"/>
      <c r="P219" s="208"/>
      <c r="Q219" s="352"/>
      <c r="R219" s="352"/>
      <c r="S219" s="208"/>
      <c r="T219" s="385"/>
      <c r="U219" s="245"/>
      <c r="V219" s="344"/>
      <c r="W219" s="344"/>
      <c r="X219" s="344"/>
      <c r="Y219" s="344"/>
      <c r="Z219" s="344"/>
      <c r="AA219" s="344"/>
      <c r="AB219" s="344"/>
      <c r="AC219" s="344"/>
      <c r="AD219" s="344"/>
      <c r="AE219" s="344"/>
      <c r="AF219" s="345"/>
      <c r="AG219" s="375"/>
      <c r="AH219" s="214"/>
      <c r="AI219" s="609"/>
      <c r="AJ219" s="610"/>
      <c r="AK219" s="1540"/>
      <c r="AL219" s="353" t="s">
        <v>165</v>
      </c>
      <c r="AM219" s="354" t="s">
        <v>163</v>
      </c>
      <c r="AN219" s="355">
        <v>0.5</v>
      </c>
      <c r="AO219" s="356"/>
      <c r="AP219" s="356"/>
      <c r="AQ219" s="395"/>
      <c r="AR219" s="358">
        <f>ROUND(ROUND(ROUND(Q212*AD218,0)*$AI$20,0)*AN219,0)</f>
        <v>246</v>
      </c>
      <c r="AS219" s="268"/>
    </row>
    <row r="220" spans="1:45" ht="14.25">
      <c r="A220" s="243">
        <v>71</v>
      </c>
      <c r="B220" s="411" t="s">
        <v>3772</v>
      </c>
      <c r="C220" s="244" t="s">
        <v>3773</v>
      </c>
      <c r="D220" s="375"/>
      <c r="E220" s="278"/>
      <c r="F220" s="279"/>
      <c r="G220" s="245"/>
      <c r="H220" s="208"/>
      <c r="I220" s="208"/>
      <c r="J220" s="385"/>
      <c r="K220" s="245"/>
      <c r="L220" s="208"/>
      <c r="M220" s="208"/>
      <c r="N220" s="208"/>
      <c r="O220" s="208"/>
      <c r="P220" s="208"/>
      <c r="Q220" s="352"/>
      <c r="R220" s="352"/>
      <c r="S220" s="208"/>
      <c r="T220" s="385"/>
      <c r="U220" s="245"/>
      <c r="V220" s="344"/>
      <c r="W220" s="344"/>
      <c r="X220" s="344"/>
      <c r="Y220" s="344"/>
      <c r="Z220" s="344"/>
      <c r="AA220" s="344"/>
      <c r="AB220" s="344"/>
      <c r="AC220" s="344"/>
      <c r="AD220" s="344"/>
      <c r="AE220" s="344"/>
      <c r="AF220" s="345"/>
      <c r="AG220" s="375"/>
      <c r="AH220" s="214"/>
      <c r="AI220" s="609"/>
      <c r="AJ220" s="610"/>
      <c r="AK220" s="364"/>
      <c r="AL220" s="396"/>
      <c r="AM220" s="362"/>
      <c r="AN220" s="356"/>
      <c r="AO220" s="1533" t="s">
        <v>167</v>
      </c>
      <c r="AP220" s="362">
        <v>5</v>
      </c>
      <c r="AQ220" s="363" t="s">
        <v>168</v>
      </c>
      <c r="AR220" s="358">
        <f>ROUND(ROUND(Q212*AD218,0)*$AI$20,0)-AP220</f>
        <v>486</v>
      </c>
      <c r="AS220" s="268"/>
    </row>
    <row r="221" spans="1:45" ht="14.25">
      <c r="A221" s="243">
        <v>71</v>
      </c>
      <c r="B221" s="411" t="s">
        <v>3774</v>
      </c>
      <c r="C221" s="244" t="s">
        <v>3775</v>
      </c>
      <c r="D221" s="375"/>
      <c r="E221" s="278"/>
      <c r="F221" s="279"/>
      <c r="G221" s="245"/>
      <c r="H221" s="208"/>
      <c r="I221" s="208"/>
      <c r="J221" s="385"/>
      <c r="K221" s="245"/>
      <c r="L221" s="208"/>
      <c r="M221" s="208"/>
      <c r="N221" s="208"/>
      <c r="O221" s="208"/>
      <c r="P221" s="208"/>
      <c r="Q221" s="352"/>
      <c r="R221" s="352"/>
      <c r="S221" s="208"/>
      <c r="T221" s="385"/>
      <c r="U221" s="245"/>
      <c r="V221" s="344"/>
      <c r="W221" s="344"/>
      <c r="X221" s="344"/>
      <c r="Y221" s="344"/>
      <c r="Z221" s="344"/>
      <c r="AA221" s="344"/>
      <c r="AB221" s="344"/>
      <c r="AC221" s="344"/>
      <c r="AD221" s="344"/>
      <c r="AE221" s="344"/>
      <c r="AF221" s="345"/>
      <c r="AG221" s="375"/>
      <c r="AH221" s="214"/>
      <c r="AI221" s="609"/>
      <c r="AJ221" s="610"/>
      <c r="AK221" s="1536" t="s">
        <v>161</v>
      </c>
      <c r="AL221" s="364" t="s">
        <v>162</v>
      </c>
      <c r="AM221" s="362" t="s">
        <v>163</v>
      </c>
      <c r="AN221" s="356">
        <v>0.7</v>
      </c>
      <c r="AO221" s="1534"/>
      <c r="AP221" s="365"/>
      <c r="AQ221" s="366"/>
      <c r="AR221" s="358">
        <f>ROUND(ROUND(ROUND(Q212*AD218,0)*$AI$20,0)*AN221,0)-AP220</f>
        <v>339</v>
      </c>
      <c r="AS221" s="268"/>
    </row>
    <row r="222" spans="1:45" ht="14.25">
      <c r="A222" s="243">
        <v>71</v>
      </c>
      <c r="B222" s="411" t="s">
        <v>3776</v>
      </c>
      <c r="C222" s="244" t="s">
        <v>3777</v>
      </c>
      <c r="D222" s="375"/>
      <c r="E222" s="278"/>
      <c r="F222" s="279"/>
      <c r="G222" s="245"/>
      <c r="H222" s="208"/>
      <c r="I222" s="208"/>
      <c r="J222" s="385"/>
      <c r="K222" s="245"/>
      <c r="L222" s="208"/>
      <c r="M222" s="208"/>
      <c r="N222" s="208"/>
      <c r="O222" s="208"/>
      <c r="P222" s="208"/>
      <c r="Q222" s="352"/>
      <c r="R222" s="352"/>
      <c r="S222" s="208"/>
      <c r="T222" s="385"/>
      <c r="U222" s="245"/>
      <c r="V222" s="344"/>
      <c r="W222" s="344"/>
      <c r="X222" s="344"/>
      <c r="Y222" s="344"/>
      <c r="Z222" s="344"/>
      <c r="AA222" s="344"/>
      <c r="AB222" s="344"/>
      <c r="AC222" s="344"/>
      <c r="AD222" s="344"/>
      <c r="AE222" s="344"/>
      <c r="AF222" s="345"/>
      <c r="AG222" s="375"/>
      <c r="AH222" s="214"/>
      <c r="AI222" s="609"/>
      <c r="AJ222" s="610"/>
      <c r="AK222" s="1537"/>
      <c r="AL222" s="353" t="s">
        <v>165</v>
      </c>
      <c r="AM222" s="354" t="s">
        <v>163</v>
      </c>
      <c r="AN222" s="355">
        <v>0.5</v>
      </c>
      <c r="AO222" s="1535"/>
      <c r="AP222" s="367"/>
      <c r="AQ222" s="368"/>
      <c r="AR222" s="358">
        <f>ROUND(ROUND(ROUND(Q212*AD218,0)*$AI$20,0)*AN222,0)-AP220</f>
        <v>241</v>
      </c>
      <c r="AS222" s="268"/>
    </row>
    <row r="223" spans="1:45" ht="14.25">
      <c r="A223" s="229">
        <v>71</v>
      </c>
      <c r="B223" s="408">
        <v>8709</v>
      </c>
      <c r="C223" s="254" t="s">
        <v>3778</v>
      </c>
      <c r="D223" s="375"/>
      <c r="E223" s="278"/>
      <c r="F223" s="279"/>
      <c r="G223" s="245"/>
      <c r="H223" s="208"/>
      <c r="I223" s="208"/>
      <c r="J223" s="388"/>
      <c r="K223" s="231" t="s">
        <v>208</v>
      </c>
      <c r="L223" s="334"/>
      <c r="M223" s="334"/>
      <c r="N223" s="334"/>
      <c r="O223" s="334"/>
      <c r="P223" s="334"/>
      <c r="Q223" s="390"/>
      <c r="R223" s="390"/>
      <c r="S223" s="232"/>
      <c r="T223" s="232"/>
      <c r="U223" s="231"/>
      <c r="V223" s="338"/>
      <c r="W223" s="338"/>
      <c r="X223" s="338"/>
      <c r="Y223" s="338"/>
      <c r="Z223" s="338"/>
      <c r="AA223" s="338"/>
      <c r="AB223" s="338"/>
      <c r="AC223" s="338"/>
      <c r="AD223" s="338"/>
      <c r="AE223" s="338"/>
      <c r="AF223" s="339"/>
      <c r="AG223" s="611"/>
      <c r="AH223" s="392"/>
      <c r="AI223" s="392"/>
      <c r="AJ223" s="393"/>
      <c r="AK223" s="340"/>
      <c r="AL223" s="338"/>
      <c r="AM223" s="334"/>
      <c r="AN223" s="383"/>
      <c r="AO223" s="383"/>
      <c r="AP223" s="383"/>
      <c r="AQ223" s="384"/>
      <c r="AR223" s="342">
        <f>ROUND(Q224*$AI$20,0)</f>
        <v>509</v>
      </c>
      <c r="AS223" s="268"/>
    </row>
    <row r="224" spans="1:45" ht="14.25">
      <c r="A224" s="229">
        <v>71</v>
      </c>
      <c r="B224" s="408">
        <v>8710</v>
      </c>
      <c r="C224" s="254" t="s">
        <v>3779</v>
      </c>
      <c r="D224" s="375"/>
      <c r="E224" s="278"/>
      <c r="F224" s="279"/>
      <c r="G224" s="245"/>
      <c r="H224" s="208"/>
      <c r="I224" s="208"/>
      <c r="J224" s="388"/>
      <c r="K224" s="343"/>
      <c r="L224" s="301"/>
      <c r="M224" s="301"/>
      <c r="N224" s="301"/>
      <c r="O224" s="301"/>
      <c r="P224" s="301"/>
      <c r="Q224" s="1538">
        <f>'26障害児入所施設(基本４)'!$Q$224</f>
        <v>727</v>
      </c>
      <c r="R224" s="1538"/>
      <c r="S224" s="208" t="s">
        <v>18</v>
      </c>
      <c r="T224" s="385"/>
      <c r="U224" s="245"/>
      <c r="V224" s="344"/>
      <c r="W224" s="344"/>
      <c r="X224" s="344"/>
      <c r="Y224" s="344"/>
      <c r="Z224" s="344"/>
      <c r="AA224" s="344"/>
      <c r="AB224" s="344"/>
      <c r="AC224" s="344"/>
      <c r="AD224" s="344"/>
      <c r="AE224" s="344"/>
      <c r="AF224" s="345"/>
      <c r="AG224" s="379"/>
      <c r="AH224" s="344"/>
      <c r="AI224" s="344"/>
      <c r="AJ224" s="345"/>
      <c r="AK224" s="1539" t="s">
        <v>161</v>
      </c>
      <c r="AL224" s="346" t="s">
        <v>162</v>
      </c>
      <c r="AM224" s="347" t="s">
        <v>163</v>
      </c>
      <c r="AN224" s="348">
        <v>0.7</v>
      </c>
      <c r="AO224" s="348"/>
      <c r="AP224" s="348"/>
      <c r="AQ224" s="349"/>
      <c r="AR224" s="350">
        <f>ROUND(ROUND(Q224*$AI$20,0)*AN224,0)</f>
        <v>356</v>
      </c>
      <c r="AS224" s="268"/>
    </row>
    <row r="225" spans="1:45" ht="14.25">
      <c r="A225" s="243">
        <v>71</v>
      </c>
      <c r="B225" s="411" t="s">
        <v>3780</v>
      </c>
      <c r="C225" s="244" t="s">
        <v>3781</v>
      </c>
      <c r="D225" s="375"/>
      <c r="E225" s="278"/>
      <c r="F225" s="279"/>
      <c r="G225" s="245"/>
      <c r="H225" s="208"/>
      <c r="I225" s="208"/>
      <c r="J225" s="385"/>
      <c r="K225" s="245"/>
      <c r="L225" s="208"/>
      <c r="M225" s="208"/>
      <c r="N225" s="208"/>
      <c r="O225" s="208"/>
      <c r="P225" s="208"/>
      <c r="Q225" s="352"/>
      <c r="R225" s="352"/>
      <c r="S225" s="208"/>
      <c r="T225" s="385"/>
      <c r="U225" s="245"/>
      <c r="V225" s="344"/>
      <c r="W225" s="344"/>
      <c r="X225" s="344"/>
      <c r="Y225" s="344"/>
      <c r="Z225" s="344"/>
      <c r="AA225" s="344"/>
      <c r="AB225" s="344"/>
      <c r="AC225" s="344"/>
      <c r="AD225" s="344"/>
      <c r="AE225" s="344"/>
      <c r="AF225" s="345"/>
      <c r="AG225" s="375"/>
      <c r="AH225" s="214"/>
      <c r="AI225" s="609"/>
      <c r="AJ225" s="610"/>
      <c r="AK225" s="1540"/>
      <c r="AL225" s="353" t="s">
        <v>165</v>
      </c>
      <c r="AM225" s="354" t="s">
        <v>163</v>
      </c>
      <c r="AN225" s="355">
        <v>0.5</v>
      </c>
      <c r="AO225" s="356"/>
      <c r="AP225" s="356"/>
      <c r="AQ225" s="395"/>
      <c r="AR225" s="358">
        <f>ROUND(ROUND(Q224*$AI$20,0)*AN225,0)</f>
        <v>255</v>
      </c>
      <c r="AS225" s="268"/>
    </row>
    <row r="226" spans="1:45" ht="14.25">
      <c r="A226" s="243">
        <v>71</v>
      </c>
      <c r="B226" s="411" t="s">
        <v>3782</v>
      </c>
      <c r="C226" s="244" t="s">
        <v>3783</v>
      </c>
      <c r="D226" s="375"/>
      <c r="E226" s="278"/>
      <c r="F226" s="279"/>
      <c r="G226" s="245"/>
      <c r="H226" s="208"/>
      <c r="I226" s="208"/>
      <c r="J226" s="385"/>
      <c r="K226" s="245"/>
      <c r="L226" s="208"/>
      <c r="M226" s="208"/>
      <c r="N226" s="208"/>
      <c r="O226" s="208"/>
      <c r="P226" s="208"/>
      <c r="Q226" s="352"/>
      <c r="R226" s="352"/>
      <c r="S226" s="208"/>
      <c r="T226" s="385"/>
      <c r="U226" s="245"/>
      <c r="V226" s="344"/>
      <c r="W226" s="344"/>
      <c r="X226" s="344"/>
      <c r="Y226" s="344"/>
      <c r="Z226" s="344"/>
      <c r="AA226" s="344"/>
      <c r="AB226" s="344"/>
      <c r="AC226" s="344"/>
      <c r="AD226" s="344"/>
      <c r="AE226" s="344"/>
      <c r="AF226" s="345"/>
      <c r="AG226" s="375"/>
      <c r="AH226" s="214"/>
      <c r="AI226" s="609"/>
      <c r="AJ226" s="610"/>
      <c r="AK226" s="364"/>
      <c r="AL226" s="396"/>
      <c r="AM226" s="362"/>
      <c r="AN226" s="356"/>
      <c r="AO226" s="1533" t="s">
        <v>167</v>
      </c>
      <c r="AP226" s="362">
        <v>5</v>
      </c>
      <c r="AQ226" s="363" t="s">
        <v>168</v>
      </c>
      <c r="AR226" s="358">
        <f>ROUND(Q224*$AI$20,0)-AP226</f>
        <v>504</v>
      </c>
      <c r="AS226" s="268"/>
    </row>
    <row r="227" spans="1:45" ht="14.25">
      <c r="A227" s="243">
        <v>71</v>
      </c>
      <c r="B227" s="411" t="s">
        <v>3784</v>
      </c>
      <c r="C227" s="244" t="s">
        <v>3785</v>
      </c>
      <c r="D227" s="375"/>
      <c r="E227" s="278"/>
      <c r="F227" s="279"/>
      <c r="G227" s="245"/>
      <c r="H227" s="208"/>
      <c r="I227" s="208"/>
      <c r="J227" s="385"/>
      <c r="K227" s="245"/>
      <c r="L227" s="208"/>
      <c r="M227" s="208"/>
      <c r="N227" s="208"/>
      <c r="O227" s="208"/>
      <c r="P227" s="208"/>
      <c r="Q227" s="352"/>
      <c r="R227" s="352"/>
      <c r="S227" s="208"/>
      <c r="T227" s="385"/>
      <c r="U227" s="245"/>
      <c r="V227" s="344"/>
      <c r="W227" s="344"/>
      <c r="X227" s="344"/>
      <c r="Y227" s="344"/>
      <c r="Z227" s="344"/>
      <c r="AA227" s="344"/>
      <c r="AB227" s="344"/>
      <c r="AC227" s="344"/>
      <c r="AD227" s="344"/>
      <c r="AE227" s="344"/>
      <c r="AF227" s="345"/>
      <c r="AG227" s="375"/>
      <c r="AH227" s="214"/>
      <c r="AI227" s="609"/>
      <c r="AJ227" s="610"/>
      <c r="AK227" s="1536" t="s">
        <v>161</v>
      </c>
      <c r="AL227" s="364" t="s">
        <v>162</v>
      </c>
      <c r="AM227" s="362" t="s">
        <v>163</v>
      </c>
      <c r="AN227" s="356">
        <v>0.7</v>
      </c>
      <c r="AO227" s="1534"/>
      <c r="AP227" s="365"/>
      <c r="AQ227" s="366"/>
      <c r="AR227" s="358">
        <f>ROUND(ROUND(Q224*$AI$20,0)*AN227,0)-AP226</f>
        <v>351</v>
      </c>
      <c r="AS227" s="268"/>
    </row>
    <row r="228" spans="1:45" ht="14.25">
      <c r="A228" s="243">
        <v>71</v>
      </c>
      <c r="B228" s="411" t="s">
        <v>3786</v>
      </c>
      <c r="C228" s="244" t="s">
        <v>3787</v>
      </c>
      <c r="D228" s="375"/>
      <c r="E228" s="278"/>
      <c r="F228" s="279"/>
      <c r="G228" s="245"/>
      <c r="H228" s="208"/>
      <c r="I228" s="208"/>
      <c r="J228" s="385"/>
      <c r="K228" s="245"/>
      <c r="L228" s="208"/>
      <c r="M228" s="208"/>
      <c r="N228" s="208"/>
      <c r="O228" s="208"/>
      <c r="P228" s="208"/>
      <c r="Q228" s="352"/>
      <c r="R228" s="352"/>
      <c r="S228" s="208"/>
      <c r="T228" s="385"/>
      <c r="U228" s="245"/>
      <c r="V228" s="344"/>
      <c r="W228" s="344"/>
      <c r="X228" s="344"/>
      <c r="Y228" s="344"/>
      <c r="Z228" s="344"/>
      <c r="AA228" s="344"/>
      <c r="AB228" s="344"/>
      <c r="AC228" s="344"/>
      <c r="AD228" s="344"/>
      <c r="AE228" s="344"/>
      <c r="AF228" s="345"/>
      <c r="AG228" s="375"/>
      <c r="AH228" s="214"/>
      <c r="AI228" s="609"/>
      <c r="AJ228" s="610"/>
      <c r="AK228" s="1537"/>
      <c r="AL228" s="353" t="s">
        <v>165</v>
      </c>
      <c r="AM228" s="354" t="s">
        <v>163</v>
      </c>
      <c r="AN228" s="355">
        <v>0.5</v>
      </c>
      <c r="AO228" s="1535"/>
      <c r="AP228" s="367"/>
      <c r="AQ228" s="368"/>
      <c r="AR228" s="358">
        <f>ROUND(ROUND(Q224*$AI$20,0)*AN228,0)-AP226</f>
        <v>250</v>
      </c>
      <c r="AS228" s="268"/>
    </row>
    <row r="229" spans="1:45" ht="14.25">
      <c r="A229" s="229">
        <v>71</v>
      </c>
      <c r="B229" s="408">
        <v>8711</v>
      </c>
      <c r="C229" s="254" t="s">
        <v>3788</v>
      </c>
      <c r="D229" s="375"/>
      <c r="E229" s="278"/>
      <c r="F229" s="279"/>
      <c r="G229" s="245"/>
      <c r="H229" s="208"/>
      <c r="I229" s="208"/>
      <c r="J229" s="388"/>
      <c r="K229" s="343"/>
      <c r="L229" s="301"/>
      <c r="M229" s="301"/>
      <c r="N229" s="301"/>
      <c r="O229" s="301"/>
      <c r="P229" s="301"/>
      <c r="Q229" s="352"/>
      <c r="R229" s="352"/>
      <c r="S229" s="208"/>
      <c r="T229" s="385"/>
      <c r="U229" s="369" t="s">
        <v>172</v>
      </c>
      <c r="V229" s="370"/>
      <c r="W229" s="370"/>
      <c r="X229" s="370"/>
      <c r="Y229" s="370"/>
      <c r="Z229" s="370"/>
      <c r="AA229" s="370"/>
      <c r="AB229" s="370"/>
      <c r="AC229" s="370"/>
      <c r="AD229" s="370"/>
      <c r="AE229" s="370"/>
      <c r="AF229" s="371"/>
      <c r="AG229" s="379"/>
      <c r="AH229" s="344"/>
      <c r="AI229" s="344"/>
      <c r="AJ229" s="345"/>
      <c r="AK229" s="369"/>
      <c r="AL229" s="370"/>
      <c r="AM229" s="372"/>
      <c r="AN229" s="373"/>
      <c r="AO229" s="373"/>
      <c r="AP229" s="373"/>
      <c r="AQ229" s="374"/>
      <c r="AR229" s="342">
        <f>ROUND(ROUND(Q224*AD230,0)*$AI$20,0)</f>
        <v>491</v>
      </c>
      <c r="AS229" s="268"/>
    </row>
    <row r="230" spans="1:45" ht="14.25">
      <c r="A230" s="229">
        <v>71</v>
      </c>
      <c r="B230" s="408">
        <v>8712</v>
      </c>
      <c r="C230" s="254" t="s">
        <v>3789</v>
      </c>
      <c r="D230" s="375"/>
      <c r="E230" s="278"/>
      <c r="F230" s="279"/>
      <c r="G230" s="245"/>
      <c r="H230" s="208"/>
      <c r="I230" s="208"/>
      <c r="J230" s="388"/>
      <c r="K230" s="343"/>
      <c r="L230" s="301"/>
      <c r="M230" s="301"/>
      <c r="N230" s="301"/>
      <c r="O230" s="301"/>
      <c r="P230" s="301"/>
      <c r="Q230" s="352"/>
      <c r="R230" s="352"/>
      <c r="S230" s="208"/>
      <c r="T230" s="385"/>
      <c r="U230" s="379" t="s">
        <v>174</v>
      </c>
      <c r="V230" s="344"/>
      <c r="W230" s="344"/>
      <c r="X230" s="344"/>
      <c r="Y230" s="344"/>
      <c r="Z230" s="344"/>
      <c r="AA230" s="344"/>
      <c r="AB230" s="344"/>
      <c r="AC230" s="214" t="s">
        <v>163</v>
      </c>
      <c r="AD230" s="1541">
        <v>0.96499999999999997</v>
      </c>
      <c r="AE230" s="1541"/>
      <c r="AF230" s="345"/>
      <c r="AG230" s="379"/>
      <c r="AH230" s="344"/>
      <c r="AI230" s="344"/>
      <c r="AJ230" s="345"/>
      <c r="AK230" s="1539" t="s">
        <v>161</v>
      </c>
      <c r="AL230" s="346" t="s">
        <v>162</v>
      </c>
      <c r="AM230" s="347" t="s">
        <v>163</v>
      </c>
      <c r="AN230" s="348">
        <v>0.7</v>
      </c>
      <c r="AO230" s="348"/>
      <c r="AP230" s="348"/>
      <c r="AQ230" s="349"/>
      <c r="AR230" s="350">
        <f>ROUND(ROUND(ROUND(Q224*AD230:AD230,0)*$AI$20,0)*AN230,0)</f>
        <v>344</v>
      </c>
      <c r="AS230" s="268"/>
    </row>
    <row r="231" spans="1:45" ht="14.25">
      <c r="A231" s="243">
        <v>71</v>
      </c>
      <c r="B231" s="411" t="s">
        <v>3790</v>
      </c>
      <c r="C231" s="244" t="s">
        <v>3791</v>
      </c>
      <c r="D231" s="375"/>
      <c r="E231" s="278"/>
      <c r="F231" s="279"/>
      <c r="G231" s="245"/>
      <c r="H231" s="208"/>
      <c r="I231" s="208"/>
      <c r="J231" s="385"/>
      <c r="K231" s="245"/>
      <c r="L231" s="208"/>
      <c r="M231" s="208"/>
      <c r="N231" s="208"/>
      <c r="O231" s="208"/>
      <c r="P231" s="208"/>
      <c r="Q231" s="352"/>
      <c r="R231" s="352"/>
      <c r="S231" s="208"/>
      <c r="T231" s="385"/>
      <c r="U231" s="245"/>
      <c r="V231" s="344"/>
      <c r="W231" s="344"/>
      <c r="X231" s="344"/>
      <c r="Y231" s="344"/>
      <c r="Z231" s="344"/>
      <c r="AA231" s="344"/>
      <c r="AB231" s="344"/>
      <c r="AC231" s="344"/>
      <c r="AD231" s="344"/>
      <c r="AE231" s="344"/>
      <c r="AF231" s="345"/>
      <c r="AG231" s="375"/>
      <c r="AH231" s="214"/>
      <c r="AI231" s="609"/>
      <c r="AJ231" s="610"/>
      <c r="AK231" s="1540"/>
      <c r="AL231" s="353" t="s">
        <v>165</v>
      </c>
      <c r="AM231" s="354" t="s">
        <v>163</v>
      </c>
      <c r="AN231" s="355">
        <v>0.5</v>
      </c>
      <c r="AO231" s="356"/>
      <c r="AP231" s="356"/>
      <c r="AQ231" s="395"/>
      <c r="AR231" s="358">
        <f>ROUND(ROUND(ROUND(Q224*AD230,0)*$AI$20,0)*AN231,0)</f>
        <v>246</v>
      </c>
      <c r="AS231" s="268"/>
    </row>
    <row r="232" spans="1:45" ht="14.25">
      <c r="A232" s="243">
        <v>71</v>
      </c>
      <c r="B232" s="411" t="s">
        <v>3792</v>
      </c>
      <c r="C232" s="244" t="s">
        <v>3793</v>
      </c>
      <c r="D232" s="375"/>
      <c r="E232" s="278"/>
      <c r="F232" s="279"/>
      <c r="G232" s="245"/>
      <c r="H232" s="208"/>
      <c r="I232" s="208"/>
      <c r="J232" s="385"/>
      <c r="K232" s="245"/>
      <c r="L232" s="208"/>
      <c r="M232" s="208"/>
      <c r="N232" s="208"/>
      <c r="O232" s="208"/>
      <c r="P232" s="208"/>
      <c r="Q232" s="352"/>
      <c r="R232" s="352"/>
      <c r="S232" s="208"/>
      <c r="T232" s="385"/>
      <c r="U232" s="245"/>
      <c r="V232" s="344"/>
      <c r="W232" s="344"/>
      <c r="X232" s="344"/>
      <c r="Y232" s="344"/>
      <c r="Z232" s="344"/>
      <c r="AA232" s="344"/>
      <c r="AB232" s="344"/>
      <c r="AC232" s="344"/>
      <c r="AD232" s="344"/>
      <c r="AE232" s="344"/>
      <c r="AF232" s="345"/>
      <c r="AG232" s="375"/>
      <c r="AH232" s="214"/>
      <c r="AI232" s="609"/>
      <c r="AJ232" s="610"/>
      <c r="AK232" s="364"/>
      <c r="AL232" s="396"/>
      <c r="AM232" s="362"/>
      <c r="AN232" s="356"/>
      <c r="AO232" s="1533" t="s">
        <v>167</v>
      </c>
      <c r="AP232" s="362">
        <v>5</v>
      </c>
      <c r="AQ232" s="363" t="s">
        <v>168</v>
      </c>
      <c r="AR232" s="358">
        <f>ROUND(ROUND(Q224*AD230,0)*$AI$20,0)-AP232</f>
        <v>486</v>
      </c>
      <c r="AS232" s="268"/>
    </row>
    <row r="233" spans="1:45" ht="14.25">
      <c r="A233" s="243">
        <v>71</v>
      </c>
      <c r="B233" s="411" t="s">
        <v>3794</v>
      </c>
      <c r="C233" s="244" t="s">
        <v>3795</v>
      </c>
      <c r="D233" s="375"/>
      <c r="E233" s="278"/>
      <c r="F233" s="279"/>
      <c r="G233" s="245"/>
      <c r="H233" s="208"/>
      <c r="I233" s="208"/>
      <c r="J233" s="385"/>
      <c r="K233" s="245"/>
      <c r="L233" s="208"/>
      <c r="M233" s="208"/>
      <c r="N233" s="208"/>
      <c r="O233" s="208"/>
      <c r="P233" s="208"/>
      <c r="Q233" s="352"/>
      <c r="R233" s="352"/>
      <c r="S233" s="208"/>
      <c r="T233" s="385"/>
      <c r="U233" s="245"/>
      <c r="V233" s="344"/>
      <c r="W233" s="344"/>
      <c r="X233" s="344"/>
      <c r="Y233" s="344"/>
      <c r="Z233" s="344"/>
      <c r="AA233" s="344"/>
      <c r="AB233" s="344"/>
      <c r="AC233" s="344"/>
      <c r="AD233" s="344"/>
      <c r="AE233" s="344"/>
      <c r="AF233" s="345"/>
      <c r="AG233" s="375"/>
      <c r="AH233" s="214"/>
      <c r="AI233" s="609"/>
      <c r="AJ233" s="610"/>
      <c r="AK233" s="1536" t="s">
        <v>161</v>
      </c>
      <c r="AL233" s="364" t="s">
        <v>162</v>
      </c>
      <c r="AM233" s="362" t="s">
        <v>163</v>
      </c>
      <c r="AN233" s="356">
        <v>0.7</v>
      </c>
      <c r="AO233" s="1534"/>
      <c r="AP233" s="365"/>
      <c r="AQ233" s="366"/>
      <c r="AR233" s="358">
        <f>ROUND(ROUND(ROUND(Q224*AD230,0)*$AI$20,0)*AN233,0)-AP232</f>
        <v>339</v>
      </c>
      <c r="AS233" s="268"/>
    </row>
    <row r="234" spans="1:45" ht="14.25">
      <c r="A234" s="243">
        <v>71</v>
      </c>
      <c r="B234" s="411" t="s">
        <v>3796</v>
      </c>
      <c r="C234" s="244" t="s">
        <v>3797</v>
      </c>
      <c r="D234" s="375"/>
      <c r="E234" s="278"/>
      <c r="F234" s="279"/>
      <c r="G234" s="281"/>
      <c r="H234" s="216"/>
      <c r="I234" s="216"/>
      <c r="J234" s="226"/>
      <c r="K234" s="281"/>
      <c r="L234" s="216"/>
      <c r="M234" s="216"/>
      <c r="N234" s="216"/>
      <c r="O234" s="216"/>
      <c r="P234" s="216"/>
      <c r="Q234" s="387"/>
      <c r="R234" s="387"/>
      <c r="S234" s="216"/>
      <c r="T234" s="226"/>
      <c r="U234" s="281"/>
      <c r="V234" s="380"/>
      <c r="W234" s="380"/>
      <c r="X234" s="380"/>
      <c r="Y234" s="380"/>
      <c r="Z234" s="380"/>
      <c r="AA234" s="380"/>
      <c r="AB234" s="380"/>
      <c r="AC234" s="380"/>
      <c r="AD234" s="380"/>
      <c r="AE234" s="380"/>
      <c r="AF234" s="381"/>
      <c r="AG234" s="375"/>
      <c r="AH234" s="214"/>
      <c r="AI234" s="609"/>
      <c r="AJ234" s="610"/>
      <c r="AK234" s="1537"/>
      <c r="AL234" s="353" t="s">
        <v>165</v>
      </c>
      <c r="AM234" s="354" t="s">
        <v>163</v>
      </c>
      <c r="AN234" s="355">
        <v>0.5</v>
      </c>
      <c r="AO234" s="1535"/>
      <c r="AP234" s="367"/>
      <c r="AQ234" s="368"/>
      <c r="AR234" s="358">
        <f>ROUND(ROUND(ROUND(Q224*AD230,0)*$AI$20,0)*AN234,0)-AP232</f>
        <v>241</v>
      </c>
      <c r="AS234" s="268"/>
    </row>
    <row r="235" spans="1:45" ht="14.25">
      <c r="A235" s="229">
        <v>71</v>
      </c>
      <c r="B235" s="408">
        <v>8721</v>
      </c>
      <c r="C235" s="254" t="s">
        <v>3798</v>
      </c>
      <c r="D235" s="375"/>
      <c r="E235" s="278"/>
      <c r="F235" s="279"/>
      <c r="G235" s="1542" t="s">
        <v>810</v>
      </c>
      <c r="H235" s="1543"/>
      <c r="I235" s="1543"/>
      <c r="J235" s="1544"/>
      <c r="K235" s="231" t="s">
        <v>811</v>
      </c>
      <c r="L235" s="334"/>
      <c r="M235" s="334"/>
      <c r="N235" s="334"/>
      <c r="O235" s="334"/>
      <c r="P235" s="334"/>
      <c r="Q235" s="389"/>
      <c r="R235" s="389"/>
      <c r="S235" s="232"/>
      <c r="T235" s="314"/>
      <c r="U235" s="231"/>
      <c r="V235" s="338"/>
      <c r="W235" s="338"/>
      <c r="X235" s="338"/>
      <c r="Y235" s="338"/>
      <c r="Z235" s="338"/>
      <c r="AA235" s="338"/>
      <c r="AB235" s="338"/>
      <c r="AC235" s="338"/>
      <c r="AD235" s="338"/>
      <c r="AE235" s="338"/>
      <c r="AF235" s="339"/>
      <c r="AG235" s="611"/>
      <c r="AH235" s="392"/>
      <c r="AI235" s="392"/>
      <c r="AJ235" s="393"/>
      <c r="AK235" s="340"/>
      <c r="AL235" s="338"/>
      <c r="AM235" s="334"/>
      <c r="AN235" s="383"/>
      <c r="AO235" s="383"/>
      <c r="AP235" s="383"/>
      <c r="AQ235" s="384"/>
      <c r="AR235" s="342">
        <f>ROUND(Q236*$AI$20,0)</f>
        <v>449</v>
      </c>
      <c r="AS235" s="268"/>
    </row>
    <row r="236" spans="1:45" ht="14.25">
      <c r="A236" s="229">
        <v>71</v>
      </c>
      <c r="B236" s="408">
        <v>8722</v>
      </c>
      <c r="C236" s="254" t="s">
        <v>3799</v>
      </c>
      <c r="D236" s="375"/>
      <c r="E236" s="278"/>
      <c r="F236" s="279"/>
      <c r="G236" s="1545"/>
      <c r="H236" s="1546"/>
      <c r="I236" s="1546"/>
      <c r="J236" s="1547"/>
      <c r="K236" s="343"/>
      <c r="L236" s="301"/>
      <c r="M236" s="301"/>
      <c r="N236" s="301"/>
      <c r="O236" s="301"/>
      <c r="P236" s="301"/>
      <c r="Q236" s="1538">
        <f>'26障害児入所施設(基本４)'!$Q$236</f>
        <v>641</v>
      </c>
      <c r="R236" s="1538"/>
      <c r="S236" s="208" t="s">
        <v>18</v>
      </c>
      <c r="T236" s="385"/>
      <c r="U236" s="245"/>
      <c r="V236" s="344"/>
      <c r="W236" s="344"/>
      <c r="X236" s="344"/>
      <c r="Y236" s="344"/>
      <c r="Z236" s="344"/>
      <c r="AA236" s="344"/>
      <c r="AB236" s="344"/>
      <c r="AC236" s="344"/>
      <c r="AD236" s="344"/>
      <c r="AE236" s="344"/>
      <c r="AF236" s="345"/>
      <c r="AG236" s="379"/>
      <c r="AH236" s="344"/>
      <c r="AI236" s="344"/>
      <c r="AJ236" s="345"/>
      <c r="AK236" s="1539" t="s">
        <v>161</v>
      </c>
      <c r="AL236" s="346" t="s">
        <v>162</v>
      </c>
      <c r="AM236" s="347" t="s">
        <v>163</v>
      </c>
      <c r="AN236" s="348">
        <v>0.7</v>
      </c>
      <c r="AO236" s="348"/>
      <c r="AP236" s="348"/>
      <c r="AQ236" s="349"/>
      <c r="AR236" s="350">
        <f>ROUND(ROUND(Q236*$AI$20,0)*AN236,0)</f>
        <v>314</v>
      </c>
      <c r="AS236" s="268"/>
    </row>
    <row r="237" spans="1:45" ht="14.25">
      <c r="A237" s="243">
        <v>71</v>
      </c>
      <c r="B237" s="411" t="s">
        <v>3800</v>
      </c>
      <c r="C237" s="244" t="s">
        <v>3801</v>
      </c>
      <c r="D237" s="375"/>
      <c r="E237" s="278"/>
      <c r="F237" s="279"/>
      <c r="G237" s="1545"/>
      <c r="H237" s="1546"/>
      <c r="I237" s="1546"/>
      <c r="J237" s="1547"/>
      <c r="K237" s="245"/>
      <c r="L237" s="208"/>
      <c r="M237" s="208"/>
      <c r="N237" s="208"/>
      <c r="O237" s="208"/>
      <c r="P237" s="208"/>
      <c r="Q237" s="352"/>
      <c r="R237" s="352"/>
      <c r="S237" s="208"/>
      <c r="T237" s="385"/>
      <c r="U237" s="245"/>
      <c r="V237" s="344"/>
      <c r="W237" s="344"/>
      <c r="X237" s="344"/>
      <c r="Y237" s="344"/>
      <c r="Z237" s="344"/>
      <c r="AA237" s="344"/>
      <c r="AB237" s="344"/>
      <c r="AC237" s="344"/>
      <c r="AD237" s="344"/>
      <c r="AE237" s="344"/>
      <c r="AF237" s="345"/>
      <c r="AG237" s="375"/>
      <c r="AH237" s="214"/>
      <c r="AI237" s="609"/>
      <c r="AJ237" s="610"/>
      <c r="AK237" s="1540"/>
      <c r="AL237" s="353" t="s">
        <v>165</v>
      </c>
      <c r="AM237" s="354" t="s">
        <v>163</v>
      </c>
      <c r="AN237" s="355">
        <v>0.5</v>
      </c>
      <c r="AO237" s="356"/>
      <c r="AP237" s="356"/>
      <c r="AQ237" s="395"/>
      <c r="AR237" s="358">
        <f>ROUND(ROUND(Q236*$AI$20,0)*AN237,0)</f>
        <v>225</v>
      </c>
      <c r="AS237" s="268"/>
    </row>
    <row r="238" spans="1:45" ht="14.25">
      <c r="A238" s="243">
        <v>71</v>
      </c>
      <c r="B238" s="411" t="s">
        <v>3802</v>
      </c>
      <c r="C238" s="244" t="s">
        <v>3803</v>
      </c>
      <c r="D238" s="375"/>
      <c r="E238" s="278"/>
      <c r="F238" s="279"/>
      <c r="G238" s="1545"/>
      <c r="H238" s="1546"/>
      <c r="I238" s="1546"/>
      <c r="J238" s="1547"/>
      <c r="K238" s="245"/>
      <c r="L238" s="208"/>
      <c r="M238" s="208"/>
      <c r="N238" s="208"/>
      <c r="O238" s="208"/>
      <c r="P238" s="208"/>
      <c r="Q238" s="352"/>
      <c r="R238" s="352"/>
      <c r="S238" s="208"/>
      <c r="T238" s="385"/>
      <c r="U238" s="245"/>
      <c r="V238" s="344"/>
      <c r="W238" s="344"/>
      <c r="X238" s="344"/>
      <c r="Y238" s="344"/>
      <c r="Z238" s="344"/>
      <c r="AA238" s="344"/>
      <c r="AB238" s="344"/>
      <c r="AC238" s="344"/>
      <c r="AD238" s="344"/>
      <c r="AE238" s="344"/>
      <c r="AF238" s="345"/>
      <c r="AG238" s="375"/>
      <c r="AH238" s="214"/>
      <c r="AI238" s="609"/>
      <c r="AJ238" s="610"/>
      <c r="AK238" s="364"/>
      <c r="AL238" s="396"/>
      <c r="AM238" s="362"/>
      <c r="AN238" s="356"/>
      <c r="AO238" s="1533" t="s">
        <v>167</v>
      </c>
      <c r="AP238" s="362">
        <v>5</v>
      </c>
      <c r="AQ238" s="363" t="s">
        <v>168</v>
      </c>
      <c r="AR238" s="358">
        <f>ROUND(Q236*$AI$20,0)-AP238</f>
        <v>444</v>
      </c>
      <c r="AS238" s="268"/>
    </row>
    <row r="239" spans="1:45" ht="14.25">
      <c r="A239" s="243">
        <v>71</v>
      </c>
      <c r="B239" s="411" t="s">
        <v>3804</v>
      </c>
      <c r="C239" s="244" t="s">
        <v>3805</v>
      </c>
      <c r="D239" s="375"/>
      <c r="E239" s="278"/>
      <c r="F239" s="279"/>
      <c r="G239" s="1545"/>
      <c r="H239" s="1546"/>
      <c r="I239" s="1546"/>
      <c r="J239" s="1547"/>
      <c r="K239" s="245"/>
      <c r="L239" s="208"/>
      <c r="M239" s="208"/>
      <c r="N239" s="208"/>
      <c r="O239" s="208"/>
      <c r="P239" s="208"/>
      <c r="Q239" s="352"/>
      <c r="R239" s="352"/>
      <c r="S239" s="208"/>
      <c r="T239" s="385"/>
      <c r="U239" s="245"/>
      <c r="V239" s="344"/>
      <c r="W239" s="344"/>
      <c r="X239" s="344"/>
      <c r="Y239" s="344"/>
      <c r="Z239" s="344"/>
      <c r="AA239" s="344"/>
      <c r="AB239" s="344"/>
      <c r="AC239" s="344"/>
      <c r="AD239" s="344"/>
      <c r="AE239" s="344"/>
      <c r="AF239" s="345"/>
      <c r="AG239" s="375"/>
      <c r="AH239" s="214"/>
      <c r="AI239" s="609"/>
      <c r="AJ239" s="610"/>
      <c r="AK239" s="1536" t="s">
        <v>161</v>
      </c>
      <c r="AL239" s="364" t="s">
        <v>162</v>
      </c>
      <c r="AM239" s="362" t="s">
        <v>163</v>
      </c>
      <c r="AN239" s="356">
        <v>0.7</v>
      </c>
      <c r="AO239" s="1534"/>
      <c r="AP239" s="365"/>
      <c r="AQ239" s="366"/>
      <c r="AR239" s="358">
        <f>ROUND(ROUND(Q236*$AI$20,0)*AN239,0)-AP238</f>
        <v>309</v>
      </c>
      <c r="AS239" s="268"/>
    </row>
    <row r="240" spans="1:45" ht="14.25">
      <c r="A240" s="243">
        <v>71</v>
      </c>
      <c r="B240" s="411" t="s">
        <v>3806</v>
      </c>
      <c r="C240" s="244" t="s">
        <v>3807</v>
      </c>
      <c r="D240" s="375"/>
      <c r="E240" s="278"/>
      <c r="F240" s="279"/>
      <c r="G240" s="1545"/>
      <c r="H240" s="1546"/>
      <c r="I240" s="1546"/>
      <c r="J240" s="1547"/>
      <c r="K240" s="245"/>
      <c r="L240" s="208"/>
      <c r="M240" s="208"/>
      <c r="N240" s="208"/>
      <c r="O240" s="208"/>
      <c r="P240" s="208"/>
      <c r="Q240" s="352"/>
      <c r="R240" s="352"/>
      <c r="S240" s="208"/>
      <c r="T240" s="385"/>
      <c r="U240" s="281"/>
      <c r="V240" s="380"/>
      <c r="W240" s="380"/>
      <c r="X240" s="380"/>
      <c r="Y240" s="380"/>
      <c r="Z240" s="380"/>
      <c r="AA240" s="380"/>
      <c r="AB240" s="380"/>
      <c r="AC240" s="380"/>
      <c r="AD240" s="380"/>
      <c r="AE240" s="380"/>
      <c r="AF240" s="381"/>
      <c r="AG240" s="375"/>
      <c r="AH240" s="214"/>
      <c r="AI240" s="609"/>
      <c r="AJ240" s="610"/>
      <c r="AK240" s="1537"/>
      <c r="AL240" s="353" t="s">
        <v>165</v>
      </c>
      <c r="AM240" s="354" t="s">
        <v>163</v>
      </c>
      <c r="AN240" s="355">
        <v>0.5</v>
      </c>
      <c r="AO240" s="1535"/>
      <c r="AP240" s="367"/>
      <c r="AQ240" s="368"/>
      <c r="AR240" s="358">
        <f>ROUND(ROUND(Q236*$AI$20,0)*AN240,0)-AP238</f>
        <v>220</v>
      </c>
      <c r="AS240" s="268"/>
    </row>
    <row r="241" spans="1:45" ht="14.25">
      <c r="A241" s="229">
        <v>71</v>
      </c>
      <c r="B241" s="408">
        <v>8723</v>
      </c>
      <c r="C241" s="254" t="s">
        <v>3808</v>
      </c>
      <c r="D241" s="375"/>
      <c r="E241" s="278"/>
      <c r="F241" s="279"/>
      <c r="G241" s="1545"/>
      <c r="H241" s="1546"/>
      <c r="I241" s="1546"/>
      <c r="J241" s="1547"/>
      <c r="K241" s="245"/>
      <c r="L241" s="208"/>
      <c r="M241" s="208"/>
      <c r="N241" s="208"/>
      <c r="O241" s="208"/>
      <c r="P241" s="208"/>
      <c r="Q241" s="386"/>
      <c r="R241" s="386"/>
      <c r="S241" s="301"/>
      <c r="T241" s="385"/>
      <c r="U241" s="379" t="s">
        <v>172</v>
      </c>
      <c r="V241" s="344"/>
      <c r="W241" s="344"/>
      <c r="X241" s="344"/>
      <c r="Y241" s="344"/>
      <c r="Z241" s="344"/>
      <c r="AA241" s="344"/>
      <c r="AB241" s="344"/>
      <c r="AC241" s="344"/>
      <c r="AD241" s="344"/>
      <c r="AE241" s="344"/>
      <c r="AF241" s="345"/>
      <c r="AG241" s="379"/>
      <c r="AH241" s="344"/>
      <c r="AI241" s="344"/>
      <c r="AJ241" s="345"/>
      <c r="AK241" s="369"/>
      <c r="AL241" s="370"/>
      <c r="AM241" s="372"/>
      <c r="AN241" s="373"/>
      <c r="AO241" s="373"/>
      <c r="AP241" s="373"/>
      <c r="AQ241" s="374"/>
      <c r="AR241" s="342">
        <f>ROUND(ROUND(Q236*AD242,0)*$AI$20,0)</f>
        <v>433</v>
      </c>
      <c r="AS241" s="268"/>
    </row>
    <row r="242" spans="1:45" ht="14.25">
      <c r="A242" s="229">
        <v>71</v>
      </c>
      <c r="B242" s="408">
        <v>8724</v>
      </c>
      <c r="C242" s="254" t="s">
        <v>3809</v>
      </c>
      <c r="D242" s="375"/>
      <c r="E242" s="278"/>
      <c r="F242" s="279"/>
      <c r="G242" s="245"/>
      <c r="H242" s="208"/>
      <c r="I242" s="208"/>
      <c r="J242" s="385"/>
      <c r="K242" s="343"/>
      <c r="L242" s="301"/>
      <c r="M242" s="301"/>
      <c r="N242" s="301"/>
      <c r="O242" s="301"/>
      <c r="P242" s="208"/>
      <c r="Q242" s="386"/>
      <c r="R242" s="386"/>
      <c r="S242" s="301"/>
      <c r="T242" s="385"/>
      <c r="U242" s="379" t="s">
        <v>174</v>
      </c>
      <c r="V242" s="344"/>
      <c r="W242" s="344"/>
      <c r="X242" s="344"/>
      <c r="Y242" s="344"/>
      <c r="Z242" s="344"/>
      <c r="AA242" s="344"/>
      <c r="AB242" s="344"/>
      <c r="AC242" s="214" t="s">
        <v>163</v>
      </c>
      <c r="AD242" s="1541">
        <v>0.96499999999999997</v>
      </c>
      <c r="AE242" s="1541"/>
      <c r="AF242" s="345"/>
      <c r="AG242" s="379"/>
      <c r="AH242" s="344"/>
      <c r="AI242" s="344"/>
      <c r="AJ242" s="345"/>
      <c r="AK242" s="1539" t="s">
        <v>161</v>
      </c>
      <c r="AL242" s="346" t="s">
        <v>162</v>
      </c>
      <c r="AM242" s="347" t="s">
        <v>163</v>
      </c>
      <c r="AN242" s="348">
        <v>0.7</v>
      </c>
      <c r="AO242" s="348"/>
      <c r="AP242" s="348"/>
      <c r="AQ242" s="349"/>
      <c r="AR242" s="350">
        <f>ROUND(ROUND(ROUND(Q236*AD242:AD242,0)*$AI$20,0)*AN242,0)</f>
        <v>303</v>
      </c>
      <c r="AS242" s="268"/>
    </row>
    <row r="243" spans="1:45" ht="14.25">
      <c r="A243" s="243">
        <v>71</v>
      </c>
      <c r="B243" s="411" t="s">
        <v>3810</v>
      </c>
      <c r="C243" s="244" t="s">
        <v>3811</v>
      </c>
      <c r="D243" s="375"/>
      <c r="E243" s="278"/>
      <c r="F243" s="279"/>
      <c r="G243" s="245"/>
      <c r="H243" s="208"/>
      <c r="I243" s="208"/>
      <c r="J243" s="385"/>
      <c r="K243" s="245"/>
      <c r="L243" s="208"/>
      <c r="M243" s="208"/>
      <c r="N243" s="208"/>
      <c r="O243" s="208"/>
      <c r="P243" s="208"/>
      <c r="Q243" s="352"/>
      <c r="R243" s="352"/>
      <c r="S243" s="208"/>
      <c r="T243" s="385"/>
      <c r="U243" s="245"/>
      <c r="V243" s="344"/>
      <c r="W243" s="344"/>
      <c r="X243" s="344"/>
      <c r="Y243" s="344"/>
      <c r="Z243" s="344"/>
      <c r="AA243" s="344"/>
      <c r="AB243" s="344"/>
      <c r="AC243" s="344"/>
      <c r="AD243" s="344"/>
      <c r="AE243" s="344"/>
      <c r="AF243" s="345"/>
      <c r="AG243" s="375"/>
      <c r="AH243" s="214"/>
      <c r="AI243" s="609"/>
      <c r="AJ243" s="610"/>
      <c r="AK243" s="1540"/>
      <c r="AL243" s="353" t="s">
        <v>165</v>
      </c>
      <c r="AM243" s="354" t="s">
        <v>163</v>
      </c>
      <c r="AN243" s="355">
        <v>0.5</v>
      </c>
      <c r="AO243" s="356"/>
      <c r="AP243" s="356"/>
      <c r="AQ243" s="395"/>
      <c r="AR243" s="358">
        <f>ROUND(ROUND(ROUND(Q236*AD242,0)*$AI$20,0)*AN243,0)</f>
        <v>217</v>
      </c>
      <c r="AS243" s="268"/>
    </row>
    <row r="244" spans="1:45" ht="14.25">
      <c r="A244" s="243">
        <v>71</v>
      </c>
      <c r="B244" s="411" t="s">
        <v>3812</v>
      </c>
      <c r="C244" s="244" t="s">
        <v>3813</v>
      </c>
      <c r="D244" s="375"/>
      <c r="E244" s="278"/>
      <c r="F244" s="279"/>
      <c r="G244" s="245"/>
      <c r="H244" s="208"/>
      <c r="I244" s="208"/>
      <c r="J244" s="385"/>
      <c r="K244" s="245"/>
      <c r="L244" s="208"/>
      <c r="M244" s="208"/>
      <c r="N244" s="208"/>
      <c r="O244" s="208"/>
      <c r="P244" s="208"/>
      <c r="Q244" s="352"/>
      <c r="R244" s="352"/>
      <c r="S244" s="208"/>
      <c r="T244" s="385"/>
      <c r="U244" s="245"/>
      <c r="V244" s="344"/>
      <c r="W244" s="344"/>
      <c r="X244" s="344"/>
      <c r="Y244" s="344"/>
      <c r="Z244" s="344"/>
      <c r="AA244" s="344"/>
      <c r="AB244" s="344"/>
      <c r="AC244" s="344"/>
      <c r="AD244" s="344"/>
      <c r="AE244" s="344"/>
      <c r="AF244" s="345"/>
      <c r="AG244" s="375"/>
      <c r="AH244" s="214"/>
      <c r="AI244" s="609"/>
      <c r="AJ244" s="610"/>
      <c r="AK244" s="364"/>
      <c r="AL244" s="396"/>
      <c r="AM244" s="362"/>
      <c r="AN244" s="356"/>
      <c r="AO244" s="1533" t="s">
        <v>167</v>
      </c>
      <c r="AP244" s="362">
        <v>5</v>
      </c>
      <c r="AQ244" s="363" t="s">
        <v>168</v>
      </c>
      <c r="AR244" s="358">
        <f>ROUND(ROUND(Q236*AD242,0)*$AI$20,0)-AP244</f>
        <v>428</v>
      </c>
      <c r="AS244" s="268"/>
    </row>
    <row r="245" spans="1:45" ht="14.25">
      <c r="A245" s="243">
        <v>71</v>
      </c>
      <c r="B245" s="411" t="s">
        <v>3814</v>
      </c>
      <c r="C245" s="244" t="s">
        <v>3815</v>
      </c>
      <c r="D245" s="375"/>
      <c r="E245" s="278"/>
      <c r="F245" s="279"/>
      <c r="G245" s="245"/>
      <c r="H245" s="208"/>
      <c r="I245" s="208"/>
      <c r="J245" s="385"/>
      <c r="K245" s="245"/>
      <c r="L245" s="208"/>
      <c r="M245" s="208"/>
      <c r="N245" s="208"/>
      <c r="O245" s="208"/>
      <c r="P245" s="208"/>
      <c r="Q245" s="352"/>
      <c r="R245" s="352"/>
      <c r="S245" s="208"/>
      <c r="T245" s="385"/>
      <c r="U245" s="245"/>
      <c r="V245" s="344"/>
      <c r="W245" s="344"/>
      <c r="X245" s="344"/>
      <c r="Y245" s="344"/>
      <c r="Z245" s="344"/>
      <c r="AA245" s="344"/>
      <c r="AB245" s="344"/>
      <c r="AC245" s="344"/>
      <c r="AD245" s="344"/>
      <c r="AE245" s="344"/>
      <c r="AF245" s="345"/>
      <c r="AG245" s="375"/>
      <c r="AH245" s="214"/>
      <c r="AI245" s="609"/>
      <c r="AJ245" s="610"/>
      <c r="AK245" s="1536" t="s">
        <v>161</v>
      </c>
      <c r="AL245" s="364" t="s">
        <v>162</v>
      </c>
      <c r="AM245" s="362" t="s">
        <v>163</v>
      </c>
      <c r="AN245" s="356">
        <v>0.7</v>
      </c>
      <c r="AO245" s="1534"/>
      <c r="AP245" s="365"/>
      <c r="AQ245" s="366"/>
      <c r="AR245" s="358">
        <f>ROUND(ROUND(ROUND(Q236*AD242,0)*$AI$20,0)*AN245,0)-AP244</f>
        <v>298</v>
      </c>
      <c r="AS245" s="268"/>
    </row>
    <row r="246" spans="1:45" ht="14.25">
      <c r="A246" s="243">
        <v>71</v>
      </c>
      <c r="B246" s="411" t="s">
        <v>3816</v>
      </c>
      <c r="C246" s="244" t="s">
        <v>3817</v>
      </c>
      <c r="D246" s="375"/>
      <c r="E246" s="278"/>
      <c r="F246" s="279"/>
      <c r="G246" s="245"/>
      <c r="H246" s="208"/>
      <c r="I246" s="208"/>
      <c r="J246" s="385"/>
      <c r="K246" s="281"/>
      <c r="L246" s="216"/>
      <c r="M246" s="216"/>
      <c r="N246" s="216"/>
      <c r="O246" s="216"/>
      <c r="P246" s="216"/>
      <c r="Q246" s="387"/>
      <c r="R246" s="387"/>
      <c r="S246" s="216"/>
      <c r="T246" s="226"/>
      <c r="U246" s="281"/>
      <c r="V246" s="380"/>
      <c r="W246" s="380"/>
      <c r="X246" s="380"/>
      <c r="Y246" s="380"/>
      <c r="Z246" s="380"/>
      <c r="AA246" s="380"/>
      <c r="AB246" s="380"/>
      <c r="AC246" s="380"/>
      <c r="AD246" s="380"/>
      <c r="AE246" s="380"/>
      <c r="AF246" s="381"/>
      <c r="AG246" s="375"/>
      <c r="AH246" s="214"/>
      <c r="AI246" s="609"/>
      <c r="AJ246" s="610"/>
      <c r="AK246" s="1537"/>
      <c r="AL246" s="353" t="s">
        <v>165</v>
      </c>
      <c r="AM246" s="354" t="s">
        <v>163</v>
      </c>
      <c r="AN246" s="355">
        <v>0.5</v>
      </c>
      <c r="AO246" s="1535"/>
      <c r="AP246" s="367"/>
      <c r="AQ246" s="368"/>
      <c r="AR246" s="391">
        <f>ROUND(ROUND(ROUND(Q236*AD242,0)*$AI$20,0)*AN246,0)-AP244</f>
        <v>212</v>
      </c>
      <c r="AS246" s="268"/>
    </row>
    <row r="247" spans="1:45" ht="14.25">
      <c r="A247" s="229">
        <v>71</v>
      </c>
      <c r="B247" s="408">
        <v>8725</v>
      </c>
      <c r="C247" s="254" t="s">
        <v>3818</v>
      </c>
      <c r="D247" s="375"/>
      <c r="E247" s="278"/>
      <c r="F247" s="279"/>
      <c r="G247" s="245"/>
      <c r="H247" s="208"/>
      <c r="I247" s="208"/>
      <c r="J247" s="388"/>
      <c r="K247" s="208" t="s">
        <v>824</v>
      </c>
      <c r="L247" s="301"/>
      <c r="M247" s="301"/>
      <c r="N247" s="301"/>
      <c r="O247" s="301"/>
      <c r="P247" s="301"/>
      <c r="Q247" s="386"/>
      <c r="R247" s="386"/>
      <c r="S247" s="208"/>
      <c r="T247" s="385"/>
      <c r="U247" s="245"/>
      <c r="V247" s="392"/>
      <c r="W247" s="392"/>
      <c r="X247" s="392"/>
      <c r="Y247" s="392"/>
      <c r="Z247" s="392"/>
      <c r="AA247" s="392"/>
      <c r="AB247" s="392"/>
      <c r="AC247" s="392"/>
      <c r="AD247" s="392"/>
      <c r="AE247" s="392"/>
      <c r="AF247" s="393"/>
      <c r="AG247" s="611"/>
      <c r="AH247" s="392"/>
      <c r="AI247" s="392"/>
      <c r="AJ247" s="393"/>
      <c r="AK247" s="340"/>
      <c r="AL247" s="338"/>
      <c r="AM247" s="334"/>
      <c r="AN247" s="383"/>
      <c r="AO247" s="383"/>
      <c r="AP247" s="383"/>
      <c r="AQ247" s="384"/>
      <c r="AR247" s="342">
        <f>ROUND(Q248*$AI$20,0)</f>
        <v>449</v>
      </c>
      <c r="AS247" s="268"/>
    </row>
    <row r="248" spans="1:45" ht="14.25">
      <c r="A248" s="229">
        <v>71</v>
      </c>
      <c r="B248" s="408">
        <v>8726</v>
      </c>
      <c r="C248" s="254" t="s">
        <v>3819</v>
      </c>
      <c r="D248" s="375"/>
      <c r="E248" s="278"/>
      <c r="F248" s="279"/>
      <c r="G248" s="245"/>
      <c r="H248" s="208"/>
      <c r="I248" s="208"/>
      <c r="J248" s="388"/>
      <c r="K248" s="343"/>
      <c r="L248" s="301"/>
      <c r="M248" s="301"/>
      <c r="N248" s="301"/>
      <c r="O248" s="301"/>
      <c r="P248" s="301"/>
      <c r="Q248" s="1538">
        <f>'26障害児入所施設(基本４)'!$Q$248</f>
        <v>641</v>
      </c>
      <c r="R248" s="1538"/>
      <c r="S248" s="208" t="s">
        <v>18</v>
      </c>
      <c r="T248" s="385"/>
      <c r="U248" s="245"/>
      <c r="V248" s="344"/>
      <c r="W248" s="344"/>
      <c r="X248" s="344"/>
      <c r="Y248" s="344"/>
      <c r="Z248" s="344"/>
      <c r="AA248" s="344"/>
      <c r="AB248" s="344"/>
      <c r="AC248" s="344"/>
      <c r="AD248" s="344"/>
      <c r="AE248" s="344"/>
      <c r="AF248" s="345"/>
      <c r="AG248" s="379"/>
      <c r="AH248" s="344"/>
      <c r="AI248" s="344"/>
      <c r="AJ248" s="345"/>
      <c r="AK248" s="1539" t="s">
        <v>161</v>
      </c>
      <c r="AL248" s="346" t="s">
        <v>162</v>
      </c>
      <c r="AM248" s="347" t="s">
        <v>163</v>
      </c>
      <c r="AN248" s="348">
        <v>0.7</v>
      </c>
      <c r="AO248" s="348"/>
      <c r="AP248" s="348"/>
      <c r="AQ248" s="349"/>
      <c r="AR248" s="350">
        <f>ROUND(ROUND(Q248*$AI$20,0)*AN248,0)</f>
        <v>314</v>
      </c>
      <c r="AS248" s="268"/>
    </row>
    <row r="249" spans="1:45" ht="14.25">
      <c r="A249" s="243">
        <v>71</v>
      </c>
      <c r="B249" s="411" t="s">
        <v>3820</v>
      </c>
      <c r="C249" s="244" t="s">
        <v>3821</v>
      </c>
      <c r="D249" s="375"/>
      <c r="E249" s="278"/>
      <c r="F249" s="279"/>
      <c r="G249" s="245"/>
      <c r="H249" s="208"/>
      <c r="I249" s="208"/>
      <c r="J249" s="385"/>
      <c r="K249" s="245"/>
      <c r="L249" s="208"/>
      <c r="M249" s="208"/>
      <c r="N249" s="208"/>
      <c r="O249" s="208"/>
      <c r="P249" s="208"/>
      <c r="Q249" s="352"/>
      <c r="R249" s="352"/>
      <c r="S249" s="208"/>
      <c r="T249" s="385"/>
      <c r="U249" s="245"/>
      <c r="V249" s="344"/>
      <c r="W249" s="344"/>
      <c r="X249" s="344"/>
      <c r="Y249" s="344"/>
      <c r="Z249" s="344"/>
      <c r="AA249" s="344"/>
      <c r="AB249" s="344"/>
      <c r="AC249" s="344"/>
      <c r="AD249" s="344"/>
      <c r="AE249" s="344"/>
      <c r="AF249" s="345"/>
      <c r="AG249" s="375"/>
      <c r="AH249" s="214"/>
      <c r="AI249" s="609"/>
      <c r="AJ249" s="610"/>
      <c r="AK249" s="1540"/>
      <c r="AL249" s="353" t="s">
        <v>165</v>
      </c>
      <c r="AM249" s="354" t="s">
        <v>163</v>
      </c>
      <c r="AN249" s="355">
        <v>0.5</v>
      </c>
      <c r="AO249" s="356"/>
      <c r="AP249" s="356"/>
      <c r="AQ249" s="395"/>
      <c r="AR249" s="358">
        <f>ROUND(ROUND(Q248*$AI$20,0)*AN249,0)</f>
        <v>225</v>
      </c>
      <c r="AS249" s="268"/>
    </row>
    <row r="250" spans="1:45" ht="14.25">
      <c r="A250" s="243">
        <v>71</v>
      </c>
      <c r="B250" s="411" t="s">
        <v>3822</v>
      </c>
      <c r="C250" s="244" t="s">
        <v>3823</v>
      </c>
      <c r="D250" s="375"/>
      <c r="E250" s="278"/>
      <c r="F250" s="279"/>
      <c r="G250" s="245"/>
      <c r="H250" s="208"/>
      <c r="I250" s="208"/>
      <c r="J250" s="385"/>
      <c r="K250" s="245"/>
      <c r="L250" s="208"/>
      <c r="M250" s="208"/>
      <c r="N250" s="208"/>
      <c r="O250" s="208"/>
      <c r="P250" s="208"/>
      <c r="Q250" s="352"/>
      <c r="R250" s="352"/>
      <c r="S250" s="208"/>
      <c r="T250" s="385"/>
      <c r="U250" s="245"/>
      <c r="V250" s="344"/>
      <c r="W250" s="344"/>
      <c r="X250" s="344"/>
      <c r="Y250" s="344"/>
      <c r="Z250" s="344"/>
      <c r="AA250" s="344"/>
      <c r="AB250" s="344"/>
      <c r="AC250" s="344"/>
      <c r="AD250" s="344"/>
      <c r="AE250" s="344"/>
      <c r="AF250" s="345"/>
      <c r="AG250" s="375"/>
      <c r="AH250" s="214"/>
      <c r="AI250" s="609"/>
      <c r="AJ250" s="610"/>
      <c r="AK250" s="364"/>
      <c r="AL250" s="396"/>
      <c r="AM250" s="362"/>
      <c r="AN250" s="356"/>
      <c r="AO250" s="1549" t="s">
        <v>167</v>
      </c>
      <c r="AP250" s="362">
        <v>5</v>
      </c>
      <c r="AQ250" s="363" t="s">
        <v>168</v>
      </c>
      <c r="AR250" s="358">
        <f>ROUND(Q248*$AI$20,0)-AP250</f>
        <v>444</v>
      </c>
      <c r="AS250" s="268"/>
    </row>
    <row r="251" spans="1:45" ht="14.25">
      <c r="A251" s="243">
        <v>71</v>
      </c>
      <c r="B251" s="411" t="s">
        <v>3824</v>
      </c>
      <c r="C251" s="244" t="s">
        <v>3825</v>
      </c>
      <c r="D251" s="375"/>
      <c r="E251" s="278"/>
      <c r="F251" s="279"/>
      <c r="G251" s="245"/>
      <c r="H251" s="208"/>
      <c r="I251" s="208"/>
      <c r="J251" s="385"/>
      <c r="K251" s="245"/>
      <c r="L251" s="208"/>
      <c r="M251" s="208"/>
      <c r="N251" s="208"/>
      <c r="O251" s="208"/>
      <c r="P251" s="208"/>
      <c r="Q251" s="352"/>
      <c r="R251" s="352"/>
      <c r="S251" s="208"/>
      <c r="T251" s="385"/>
      <c r="U251" s="245"/>
      <c r="V251" s="344"/>
      <c r="W251" s="344"/>
      <c r="X251" s="344"/>
      <c r="Y251" s="344"/>
      <c r="Z251" s="344"/>
      <c r="AA251" s="344"/>
      <c r="AB251" s="344"/>
      <c r="AC251" s="344"/>
      <c r="AD251" s="344"/>
      <c r="AE251" s="344"/>
      <c r="AF251" s="345"/>
      <c r="AG251" s="375"/>
      <c r="AH251" s="214"/>
      <c r="AI251" s="609"/>
      <c r="AJ251" s="610"/>
      <c r="AK251" s="1536" t="s">
        <v>161</v>
      </c>
      <c r="AL251" s="364" t="s">
        <v>162</v>
      </c>
      <c r="AM251" s="362" t="s">
        <v>163</v>
      </c>
      <c r="AN251" s="356">
        <v>0.7</v>
      </c>
      <c r="AO251" s="1550"/>
      <c r="AP251" s="365"/>
      <c r="AQ251" s="366"/>
      <c r="AR251" s="358">
        <f>ROUND(ROUND(Q248*$AI$20,0)*AN251,0)-AP250</f>
        <v>309</v>
      </c>
      <c r="AS251" s="268"/>
    </row>
    <row r="252" spans="1:45" ht="14.25">
      <c r="A252" s="243">
        <v>71</v>
      </c>
      <c r="B252" s="411" t="s">
        <v>3826</v>
      </c>
      <c r="C252" s="244" t="s">
        <v>3827</v>
      </c>
      <c r="D252" s="375"/>
      <c r="E252" s="278"/>
      <c r="F252" s="279"/>
      <c r="G252" s="245"/>
      <c r="H252" s="208"/>
      <c r="I252" s="208"/>
      <c r="J252" s="385"/>
      <c r="K252" s="245"/>
      <c r="L252" s="208"/>
      <c r="M252" s="208"/>
      <c r="N252" s="208"/>
      <c r="O252" s="208"/>
      <c r="P252" s="208"/>
      <c r="Q252" s="352"/>
      <c r="R252" s="352"/>
      <c r="S252" s="208"/>
      <c r="T252" s="385"/>
      <c r="U252" s="245"/>
      <c r="V252" s="344"/>
      <c r="W252" s="344"/>
      <c r="X252" s="344"/>
      <c r="Y252" s="344"/>
      <c r="Z252" s="344"/>
      <c r="AA252" s="344"/>
      <c r="AB252" s="344"/>
      <c r="AC252" s="344"/>
      <c r="AD252" s="344"/>
      <c r="AE252" s="344"/>
      <c r="AF252" s="345"/>
      <c r="AG252" s="375"/>
      <c r="AH252" s="214"/>
      <c r="AI252" s="609"/>
      <c r="AJ252" s="610"/>
      <c r="AK252" s="1537"/>
      <c r="AL252" s="353" t="s">
        <v>165</v>
      </c>
      <c r="AM252" s="354" t="s">
        <v>163</v>
      </c>
      <c r="AN252" s="355">
        <v>0.5</v>
      </c>
      <c r="AO252" s="1551"/>
      <c r="AP252" s="367"/>
      <c r="AQ252" s="368"/>
      <c r="AR252" s="358">
        <f>ROUND(ROUND(Q248*$AI$20,0)*AN252,0)-AP250</f>
        <v>220</v>
      </c>
      <c r="AS252" s="268"/>
    </row>
    <row r="253" spans="1:45" ht="14.25">
      <c r="A253" s="229">
        <v>71</v>
      </c>
      <c r="B253" s="408">
        <v>8727</v>
      </c>
      <c r="C253" s="254" t="s">
        <v>3828</v>
      </c>
      <c r="D253" s="375"/>
      <c r="E253" s="278"/>
      <c r="F253" s="279"/>
      <c r="G253" s="245"/>
      <c r="H253" s="208"/>
      <c r="I253" s="208"/>
      <c r="J253" s="388"/>
      <c r="K253" s="343"/>
      <c r="L253" s="301"/>
      <c r="M253" s="301"/>
      <c r="N253" s="301"/>
      <c r="O253" s="301"/>
      <c r="P253" s="301"/>
      <c r="Q253" s="352"/>
      <c r="R253" s="352"/>
      <c r="S253" s="208"/>
      <c r="T253" s="385"/>
      <c r="U253" s="369" t="s">
        <v>172</v>
      </c>
      <c r="V253" s="370"/>
      <c r="W253" s="370"/>
      <c r="X253" s="370"/>
      <c r="Y253" s="370"/>
      <c r="Z253" s="370"/>
      <c r="AA253" s="370"/>
      <c r="AB253" s="370"/>
      <c r="AC253" s="370"/>
      <c r="AD253" s="370"/>
      <c r="AE253" s="370"/>
      <c r="AF253" s="371"/>
      <c r="AG253" s="379"/>
      <c r="AH253" s="344"/>
      <c r="AI253" s="344"/>
      <c r="AJ253" s="345"/>
      <c r="AK253" s="369"/>
      <c r="AL253" s="370"/>
      <c r="AM253" s="372"/>
      <c r="AN253" s="373"/>
      <c r="AO253" s="373"/>
      <c r="AP253" s="373"/>
      <c r="AQ253" s="374"/>
      <c r="AR253" s="342">
        <f>ROUND(ROUND(Q248*AD254,0)*$AI$20,0)</f>
        <v>433</v>
      </c>
      <c r="AS253" s="268"/>
    </row>
    <row r="254" spans="1:45" ht="14.25">
      <c r="A254" s="229">
        <v>71</v>
      </c>
      <c r="B254" s="408">
        <v>8728</v>
      </c>
      <c r="C254" s="254" t="s">
        <v>3829</v>
      </c>
      <c r="D254" s="375"/>
      <c r="E254" s="278"/>
      <c r="F254" s="279"/>
      <c r="G254" s="245"/>
      <c r="H254" s="208"/>
      <c r="I254" s="208"/>
      <c r="J254" s="388"/>
      <c r="K254" s="343"/>
      <c r="L254" s="301"/>
      <c r="M254" s="301"/>
      <c r="N254" s="301"/>
      <c r="O254" s="301"/>
      <c r="P254" s="301"/>
      <c r="Q254" s="352"/>
      <c r="R254" s="352"/>
      <c r="S254" s="208"/>
      <c r="T254" s="385"/>
      <c r="U254" s="379" t="s">
        <v>174</v>
      </c>
      <c r="V254" s="344"/>
      <c r="W254" s="344"/>
      <c r="X254" s="344"/>
      <c r="Y254" s="344"/>
      <c r="Z254" s="344"/>
      <c r="AA254" s="344"/>
      <c r="AB254" s="344"/>
      <c r="AC254" s="214" t="s">
        <v>163</v>
      </c>
      <c r="AD254" s="1541">
        <v>0.96499999999999997</v>
      </c>
      <c r="AE254" s="1541"/>
      <c r="AF254" s="345"/>
      <c r="AG254" s="379"/>
      <c r="AH254" s="344"/>
      <c r="AI254" s="344"/>
      <c r="AJ254" s="345"/>
      <c r="AK254" s="1539" t="s">
        <v>161</v>
      </c>
      <c r="AL254" s="346" t="s">
        <v>162</v>
      </c>
      <c r="AM254" s="347" t="s">
        <v>163</v>
      </c>
      <c r="AN254" s="348">
        <v>0.7</v>
      </c>
      <c r="AO254" s="348"/>
      <c r="AP254" s="348"/>
      <c r="AQ254" s="349"/>
      <c r="AR254" s="350">
        <f>ROUND(ROUND(ROUND(Q248*AD254:AD254,0)*$AI$20,0)*AN254,0)</f>
        <v>303</v>
      </c>
      <c r="AS254" s="268"/>
    </row>
    <row r="255" spans="1:45" ht="14.25">
      <c r="A255" s="243">
        <v>71</v>
      </c>
      <c r="B255" s="411" t="s">
        <v>3830</v>
      </c>
      <c r="C255" s="244" t="s">
        <v>3831</v>
      </c>
      <c r="D255" s="375"/>
      <c r="E255" s="278"/>
      <c r="F255" s="279"/>
      <c r="G255" s="245"/>
      <c r="H255" s="208"/>
      <c r="I255" s="208"/>
      <c r="J255" s="385"/>
      <c r="K255" s="245"/>
      <c r="L255" s="208"/>
      <c r="M255" s="208"/>
      <c r="N255" s="208"/>
      <c r="O255" s="208"/>
      <c r="P255" s="208"/>
      <c r="Q255" s="352"/>
      <c r="R255" s="352"/>
      <c r="S255" s="208"/>
      <c r="T255" s="385"/>
      <c r="U255" s="245"/>
      <c r="V255" s="344"/>
      <c r="W255" s="344"/>
      <c r="X255" s="344"/>
      <c r="Y255" s="344"/>
      <c r="Z255" s="344"/>
      <c r="AA255" s="344"/>
      <c r="AB255" s="344"/>
      <c r="AC255" s="344"/>
      <c r="AD255" s="344"/>
      <c r="AE255" s="344"/>
      <c r="AF255" s="345"/>
      <c r="AG255" s="375"/>
      <c r="AH255" s="214"/>
      <c r="AI255" s="609"/>
      <c r="AJ255" s="610"/>
      <c r="AK255" s="1540"/>
      <c r="AL255" s="353" t="s">
        <v>165</v>
      </c>
      <c r="AM255" s="354" t="s">
        <v>163</v>
      </c>
      <c r="AN255" s="355">
        <v>0.5</v>
      </c>
      <c r="AO255" s="356"/>
      <c r="AP255" s="356"/>
      <c r="AQ255" s="395"/>
      <c r="AR255" s="358">
        <f>ROUND(ROUND(ROUND(Q248*AD254,0)*$AI$20,0)*AN255,0)</f>
        <v>217</v>
      </c>
      <c r="AS255" s="268"/>
    </row>
    <row r="256" spans="1:45" ht="14.25">
      <c r="A256" s="243">
        <v>71</v>
      </c>
      <c r="B256" s="411" t="s">
        <v>3832</v>
      </c>
      <c r="C256" s="244" t="s">
        <v>3833</v>
      </c>
      <c r="D256" s="375"/>
      <c r="E256" s="278"/>
      <c r="F256" s="279"/>
      <c r="G256" s="245"/>
      <c r="H256" s="208"/>
      <c r="I256" s="208"/>
      <c r="J256" s="385"/>
      <c r="K256" s="245"/>
      <c r="L256" s="208"/>
      <c r="M256" s="208"/>
      <c r="N256" s="208"/>
      <c r="O256" s="208"/>
      <c r="P256" s="208"/>
      <c r="Q256" s="352"/>
      <c r="R256" s="352"/>
      <c r="S256" s="208"/>
      <c r="T256" s="385"/>
      <c r="U256" s="245"/>
      <c r="V256" s="344"/>
      <c r="W256" s="344"/>
      <c r="X256" s="344"/>
      <c r="Y256" s="344"/>
      <c r="Z256" s="344"/>
      <c r="AA256" s="344"/>
      <c r="AB256" s="344"/>
      <c r="AC256" s="344"/>
      <c r="AD256" s="344"/>
      <c r="AE256" s="344"/>
      <c r="AF256" s="345"/>
      <c r="AG256" s="375"/>
      <c r="AH256" s="214"/>
      <c r="AI256" s="609"/>
      <c r="AJ256" s="610"/>
      <c r="AK256" s="364"/>
      <c r="AL256" s="396"/>
      <c r="AM256" s="362"/>
      <c r="AN256" s="356"/>
      <c r="AO256" s="1549" t="s">
        <v>167</v>
      </c>
      <c r="AP256" s="362">
        <v>5</v>
      </c>
      <c r="AQ256" s="363" t="s">
        <v>168</v>
      </c>
      <c r="AR256" s="358">
        <f>ROUND(ROUND(Q248*AD254,0)*$AI$20,0)-AP256</f>
        <v>428</v>
      </c>
      <c r="AS256" s="268"/>
    </row>
    <row r="257" spans="1:45" ht="14.25">
      <c r="A257" s="243">
        <v>71</v>
      </c>
      <c r="B257" s="411" t="s">
        <v>3834</v>
      </c>
      <c r="C257" s="244" t="s">
        <v>3835</v>
      </c>
      <c r="D257" s="375"/>
      <c r="E257" s="278"/>
      <c r="F257" s="279"/>
      <c r="G257" s="245"/>
      <c r="H257" s="208"/>
      <c r="I257" s="208"/>
      <c r="J257" s="385"/>
      <c r="K257" s="245"/>
      <c r="L257" s="208"/>
      <c r="M257" s="208"/>
      <c r="N257" s="208"/>
      <c r="O257" s="208"/>
      <c r="P257" s="208"/>
      <c r="Q257" s="352"/>
      <c r="R257" s="352"/>
      <c r="S257" s="208"/>
      <c r="T257" s="385"/>
      <c r="U257" s="245"/>
      <c r="V257" s="344"/>
      <c r="W257" s="344"/>
      <c r="X257" s="344"/>
      <c r="Y257" s="344"/>
      <c r="Z257" s="344"/>
      <c r="AA257" s="344"/>
      <c r="AB257" s="344"/>
      <c r="AC257" s="344"/>
      <c r="AD257" s="344"/>
      <c r="AE257" s="344"/>
      <c r="AF257" s="345"/>
      <c r="AG257" s="375"/>
      <c r="AH257" s="214"/>
      <c r="AI257" s="609"/>
      <c r="AJ257" s="610"/>
      <c r="AK257" s="1536" t="s">
        <v>161</v>
      </c>
      <c r="AL257" s="364" t="s">
        <v>162</v>
      </c>
      <c r="AM257" s="362" t="s">
        <v>163</v>
      </c>
      <c r="AN257" s="356">
        <v>0.7</v>
      </c>
      <c r="AO257" s="1550"/>
      <c r="AP257" s="365"/>
      <c r="AQ257" s="366"/>
      <c r="AR257" s="358">
        <f>ROUND(ROUND(ROUND(Q248*AD254,0)*$AI$20,0)*AN257,0)-AP256</f>
        <v>298</v>
      </c>
      <c r="AS257" s="268"/>
    </row>
    <row r="258" spans="1:45" ht="14.25">
      <c r="A258" s="243">
        <v>71</v>
      </c>
      <c r="B258" s="411" t="s">
        <v>3836</v>
      </c>
      <c r="C258" s="244" t="s">
        <v>3837</v>
      </c>
      <c r="D258" s="375"/>
      <c r="E258" s="278"/>
      <c r="F258" s="279"/>
      <c r="G258" s="281"/>
      <c r="H258" s="216"/>
      <c r="I258" s="216"/>
      <c r="J258" s="226"/>
      <c r="K258" s="281"/>
      <c r="L258" s="216"/>
      <c r="M258" s="216"/>
      <c r="N258" s="216"/>
      <c r="O258" s="216"/>
      <c r="P258" s="216"/>
      <c r="Q258" s="387"/>
      <c r="R258" s="387"/>
      <c r="S258" s="216"/>
      <c r="T258" s="226"/>
      <c r="U258" s="281"/>
      <c r="V258" s="380"/>
      <c r="W258" s="380"/>
      <c r="X258" s="380"/>
      <c r="Y258" s="380"/>
      <c r="Z258" s="380"/>
      <c r="AA258" s="380"/>
      <c r="AB258" s="380"/>
      <c r="AC258" s="380"/>
      <c r="AD258" s="380"/>
      <c r="AE258" s="380"/>
      <c r="AF258" s="381"/>
      <c r="AG258" s="375"/>
      <c r="AH258" s="214"/>
      <c r="AI258" s="609"/>
      <c r="AJ258" s="610"/>
      <c r="AK258" s="1537"/>
      <c r="AL258" s="353" t="s">
        <v>165</v>
      </c>
      <c r="AM258" s="354" t="s">
        <v>163</v>
      </c>
      <c r="AN258" s="355">
        <v>0.5</v>
      </c>
      <c r="AO258" s="1551"/>
      <c r="AP258" s="367"/>
      <c r="AQ258" s="368"/>
      <c r="AR258" s="358">
        <f>ROUND(ROUND(ROUND(Q248*AD254,0)*$AI$20,0)*AN258,0)-AP256</f>
        <v>212</v>
      </c>
      <c r="AS258" s="268"/>
    </row>
    <row r="259" spans="1:45" ht="14.25">
      <c r="A259" s="229">
        <v>71</v>
      </c>
      <c r="B259" s="408">
        <v>8731</v>
      </c>
      <c r="C259" s="254" t="s">
        <v>3838</v>
      </c>
      <c r="D259" s="375"/>
      <c r="E259" s="278"/>
      <c r="F259" s="279"/>
      <c r="G259" s="1542" t="s">
        <v>837</v>
      </c>
      <c r="H259" s="1543"/>
      <c r="I259" s="1543"/>
      <c r="J259" s="1544"/>
      <c r="K259" s="232" t="s">
        <v>811</v>
      </c>
      <c r="L259" s="334"/>
      <c r="M259" s="334"/>
      <c r="N259" s="334"/>
      <c r="O259" s="334"/>
      <c r="P259" s="334"/>
      <c r="Q259" s="389"/>
      <c r="R259" s="389"/>
      <c r="S259" s="232"/>
      <c r="T259" s="314"/>
      <c r="U259" s="231"/>
      <c r="V259" s="338"/>
      <c r="W259" s="338"/>
      <c r="X259" s="338"/>
      <c r="Y259" s="338"/>
      <c r="Z259" s="338"/>
      <c r="AA259" s="338"/>
      <c r="AB259" s="338"/>
      <c r="AC259" s="338"/>
      <c r="AD259" s="338"/>
      <c r="AE259" s="338"/>
      <c r="AF259" s="339"/>
      <c r="AG259" s="379"/>
      <c r="AH259" s="344"/>
      <c r="AI259" s="344"/>
      <c r="AJ259" s="345"/>
      <c r="AK259" s="340"/>
      <c r="AL259" s="338"/>
      <c r="AM259" s="334"/>
      <c r="AN259" s="383"/>
      <c r="AO259" s="383"/>
      <c r="AP259" s="383"/>
      <c r="AQ259" s="384"/>
      <c r="AR259" s="342">
        <f>ROUND(Q260*$AI$20,0)</f>
        <v>417</v>
      </c>
      <c r="AS259" s="268"/>
    </row>
    <row r="260" spans="1:45" ht="14.25">
      <c r="A260" s="229">
        <v>71</v>
      </c>
      <c r="B260" s="408">
        <v>8732</v>
      </c>
      <c r="C260" s="254" t="s">
        <v>3839</v>
      </c>
      <c r="D260" s="375"/>
      <c r="E260" s="278"/>
      <c r="F260" s="279"/>
      <c r="G260" s="1545"/>
      <c r="H260" s="1546"/>
      <c r="I260" s="1546"/>
      <c r="J260" s="1547"/>
      <c r="K260" s="343"/>
      <c r="L260" s="301"/>
      <c r="M260" s="301"/>
      <c r="N260" s="301"/>
      <c r="O260" s="301"/>
      <c r="P260" s="301"/>
      <c r="Q260" s="1538">
        <f>'26障害児入所施設(基本４)'!$Q$260</f>
        <v>596</v>
      </c>
      <c r="R260" s="1538"/>
      <c r="S260" s="208" t="s">
        <v>18</v>
      </c>
      <c r="T260" s="385"/>
      <c r="U260" s="245"/>
      <c r="V260" s="344"/>
      <c r="W260" s="344"/>
      <c r="X260" s="344"/>
      <c r="Y260" s="344"/>
      <c r="Z260" s="344"/>
      <c r="AA260" s="344"/>
      <c r="AB260" s="344"/>
      <c r="AC260" s="344"/>
      <c r="AD260" s="344"/>
      <c r="AE260" s="344"/>
      <c r="AF260" s="345"/>
      <c r="AG260" s="379"/>
      <c r="AH260" s="344"/>
      <c r="AI260" s="344"/>
      <c r="AJ260" s="345"/>
      <c r="AK260" s="1539" t="s">
        <v>161</v>
      </c>
      <c r="AL260" s="346" t="s">
        <v>162</v>
      </c>
      <c r="AM260" s="347" t="s">
        <v>163</v>
      </c>
      <c r="AN260" s="348">
        <v>0.7</v>
      </c>
      <c r="AO260" s="348"/>
      <c r="AP260" s="348"/>
      <c r="AQ260" s="349"/>
      <c r="AR260" s="350">
        <f>ROUND(ROUND(Q260*$AI$20,0)*AN260,0)</f>
        <v>292</v>
      </c>
      <c r="AS260" s="268"/>
    </row>
    <row r="261" spans="1:45" ht="14.25">
      <c r="A261" s="243">
        <v>71</v>
      </c>
      <c r="B261" s="411" t="s">
        <v>3840</v>
      </c>
      <c r="C261" s="244" t="s">
        <v>3841</v>
      </c>
      <c r="D261" s="375"/>
      <c r="E261" s="278"/>
      <c r="F261" s="279"/>
      <c r="G261" s="1545"/>
      <c r="H261" s="1546"/>
      <c r="I261" s="1546"/>
      <c r="J261" s="1547"/>
      <c r="K261" s="245"/>
      <c r="L261" s="208"/>
      <c r="M261" s="208"/>
      <c r="N261" s="208"/>
      <c r="O261" s="208"/>
      <c r="P261" s="208"/>
      <c r="Q261" s="352"/>
      <c r="R261" s="352"/>
      <c r="S261" s="208"/>
      <c r="T261" s="385"/>
      <c r="U261" s="245"/>
      <c r="V261" s="344"/>
      <c r="W261" s="344"/>
      <c r="X261" s="344"/>
      <c r="Y261" s="344"/>
      <c r="Z261" s="344"/>
      <c r="AA261" s="344"/>
      <c r="AB261" s="344"/>
      <c r="AC261" s="344"/>
      <c r="AD261" s="344"/>
      <c r="AE261" s="344"/>
      <c r="AF261" s="345"/>
      <c r="AG261" s="375"/>
      <c r="AH261" s="214"/>
      <c r="AI261" s="609"/>
      <c r="AJ261" s="610"/>
      <c r="AK261" s="1540"/>
      <c r="AL261" s="353" t="s">
        <v>165</v>
      </c>
      <c r="AM261" s="354" t="s">
        <v>163</v>
      </c>
      <c r="AN261" s="355">
        <v>0.5</v>
      </c>
      <c r="AO261" s="356"/>
      <c r="AP261" s="356"/>
      <c r="AQ261" s="395"/>
      <c r="AR261" s="358">
        <f>ROUND(ROUND(Q260*$AI$20,0)*AN261,0)</f>
        <v>209</v>
      </c>
      <c r="AS261" s="268"/>
    </row>
    <row r="262" spans="1:45" ht="14.25">
      <c r="A262" s="243">
        <v>71</v>
      </c>
      <c r="B262" s="411" t="s">
        <v>3842</v>
      </c>
      <c r="C262" s="244" t="s">
        <v>3843</v>
      </c>
      <c r="D262" s="375"/>
      <c r="E262" s="278"/>
      <c r="F262" s="279"/>
      <c r="G262" s="1545"/>
      <c r="H262" s="1546"/>
      <c r="I262" s="1546"/>
      <c r="J262" s="1547"/>
      <c r="K262" s="245"/>
      <c r="L262" s="208"/>
      <c r="M262" s="208"/>
      <c r="N262" s="208"/>
      <c r="O262" s="208"/>
      <c r="P262" s="208"/>
      <c r="Q262" s="352"/>
      <c r="R262" s="352"/>
      <c r="S262" s="208"/>
      <c r="T262" s="385"/>
      <c r="U262" s="245"/>
      <c r="V262" s="344"/>
      <c r="W262" s="344"/>
      <c r="X262" s="344"/>
      <c r="Y262" s="344"/>
      <c r="Z262" s="344"/>
      <c r="AA262" s="344"/>
      <c r="AB262" s="344"/>
      <c r="AC262" s="344"/>
      <c r="AD262" s="344"/>
      <c r="AE262" s="344"/>
      <c r="AF262" s="345"/>
      <c r="AG262" s="375"/>
      <c r="AH262" s="214"/>
      <c r="AI262" s="609"/>
      <c r="AJ262" s="610"/>
      <c r="AK262" s="364"/>
      <c r="AL262" s="396"/>
      <c r="AM262" s="362"/>
      <c r="AN262" s="356"/>
      <c r="AO262" s="1549" t="s">
        <v>167</v>
      </c>
      <c r="AP262" s="362">
        <v>5</v>
      </c>
      <c r="AQ262" s="363" t="s">
        <v>168</v>
      </c>
      <c r="AR262" s="358">
        <f>ROUND(Q260*$AI$20,0)-AP262</f>
        <v>412</v>
      </c>
      <c r="AS262" s="268"/>
    </row>
    <row r="263" spans="1:45" ht="14.25">
      <c r="A263" s="243">
        <v>71</v>
      </c>
      <c r="B263" s="411" t="s">
        <v>3844</v>
      </c>
      <c r="C263" s="244" t="s">
        <v>3845</v>
      </c>
      <c r="D263" s="375"/>
      <c r="E263" s="278"/>
      <c r="F263" s="279"/>
      <c r="G263" s="1545"/>
      <c r="H263" s="1546"/>
      <c r="I263" s="1546"/>
      <c r="J263" s="1547"/>
      <c r="K263" s="245"/>
      <c r="L263" s="208"/>
      <c r="M263" s="208"/>
      <c r="N263" s="208"/>
      <c r="O263" s="208"/>
      <c r="P263" s="208"/>
      <c r="Q263" s="352"/>
      <c r="R263" s="352"/>
      <c r="S263" s="208"/>
      <c r="T263" s="385"/>
      <c r="U263" s="245"/>
      <c r="V263" s="344"/>
      <c r="W263" s="344"/>
      <c r="X263" s="344"/>
      <c r="Y263" s="344"/>
      <c r="Z263" s="344"/>
      <c r="AA263" s="344"/>
      <c r="AB263" s="344"/>
      <c r="AC263" s="344"/>
      <c r="AD263" s="344"/>
      <c r="AE263" s="344"/>
      <c r="AF263" s="345"/>
      <c r="AG263" s="375"/>
      <c r="AH263" s="214"/>
      <c r="AI263" s="609"/>
      <c r="AJ263" s="610"/>
      <c r="AK263" s="1536" t="s">
        <v>161</v>
      </c>
      <c r="AL263" s="364" t="s">
        <v>162</v>
      </c>
      <c r="AM263" s="362" t="s">
        <v>163</v>
      </c>
      <c r="AN263" s="356">
        <v>0.7</v>
      </c>
      <c r="AO263" s="1550"/>
      <c r="AP263" s="365"/>
      <c r="AQ263" s="366"/>
      <c r="AR263" s="358">
        <f>ROUND(ROUND(Q260*$AI$20,0)*AN263,0)-AP262</f>
        <v>287</v>
      </c>
      <c r="AS263" s="268"/>
    </row>
    <row r="264" spans="1:45" ht="14.25">
      <c r="A264" s="243">
        <v>71</v>
      </c>
      <c r="B264" s="411" t="s">
        <v>3846</v>
      </c>
      <c r="C264" s="244" t="s">
        <v>3847</v>
      </c>
      <c r="D264" s="375"/>
      <c r="E264" s="278"/>
      <c r="F264" s="279"/>
      <c r="G264" s="1545"/>
      <c r="H264" s="1546"/>
      <c r="I264" s="1546"/>
      <c r="J264" s="1547"/>
      <c r="K264" s="245"/>
      <c r="L264" s="208"/>
      <c r="M264" s="208"/>
      <c r="N264" s="208"/>
      <c r="O264" s="208"/>
      <c r="P264" s="208"/>
      <c r="Q264" s="352"/>
      <c r="R264" s="352"/>
      <c r="S264" s="208"/>
      <c r="T264" s="385"/>
      <c r="U264" s="281"/>
      <c r="V264" s="380"/>
      <c r="W264" s="380"/>
      <c r="X264" s="380"/>
      <c r="Y264" s="380"/>
      <c r="Z264" s="380"/>
      <c r="AA264" s="380"/>
      <c r="AB264" s="380"/>
      <c r="AC264" s="380"/>
      <c r="AD264" s="380"/>
      <c r="AE264" s="380"/>
      <c r="AF264" s="381"/>
      <c r="AG264" s="375"/>
      <c r="AH264" s="214"/>
      <c r="AI264" s="609"/>
      <c r="AJ264" s="610"/>
      <c r="AK264" s="1537"/>
      <c r="AL264" s="353" t="s">
        <v>165</v>
      </c>
      <c r="AM264" s="354" t="s">
        <v>163</v>
      </c>
      <c r="AN264" s="355">
        <v>0.5</v>
      </c>
      <c r="AO264" s="1551"/>
      <c r="AP264" s="367"/>
      <c r="AQ264" s="368"/>
      <c r="AR264" s="358">
        <f>ROUND(ROUND(Q260*$AI$20,0)*AN264,0)-AP262</f>
        <v>204</v>
      </c>
      <c r="AS264" s="268"/>
    </row>
    <row r="265" spans="1:45" ht="14.25">
      <c r="A265" s="229">
        <v>71</v>
      </c>
      <c r="B265" s="408">
        <v>8733</v>
      </c>
      <c r="C265" s="254" t="s">
        <v>3848</v>
      </c>
      <c r="D265" s="375"/>
      <c r="E265" s="278"/>
      <c r="F265" s="279"/>
      <c r="G265" s="1545"/>
      <c r="H265" s="1546"/>
      <c r="I265" s="1546"/>
      <c r="J265" s="1547"/>
      <c r="K265" s="245"/>
      <c r="L265" s="208"/>
      <c r="M265" s="208"/>
      <c r="N265" s="208"/>
      <c r="O265" s="208"/>
      <c r="P265" s="208"/>
      <c r="Q265" s="386"/>
      <c r="R265" s="386"/>
      <c r="S265" s="301"/>
      <c r="T265" s="385"/>
      <c r="U265" s="379" t="s">
        <v>172</v>
      </c>
      <c r="V265" s="344"/>
      <c r="W265" s="344"/>
      <c r="X265" s="344"/>
      <c r="Y265" s="344"/>
      <c r="Z265" s="344"/>
      <c r="AA265" s="344"/>
      <c r="AB265" s="344"/>
      <c r="AC265" s="344"/>
      <c r="AD265" s="344"/>
      <c r="AE265" s="344"/>
      <c r="AF265" s="345"/>
      <c r="AG265" s="379"/>
      <c r="AH265" s="344"/>
      <c r="AI265" s="344"/>
      <c r="AJ265" s="345"/>
      <c r="AK265" s="369"/>
      <c r="AL265" s="370"/>
      <c r="AM265" s="372"/>
      <c r="AN265" s="373"/>
      <c r="AO265" s="373"/>
      <c r="AP265" s="373"/>
      <c r="AQ265" s="374"/>
      <c r="AR265" s="342">
        <f>ROUND(ROUND(Q260*AD266,0)*$AI$20,0)</f>
        <v>403</v>
      </c>
      <c r="AS265" s="268"/>
    </row>
    <row r="266" spans="1:45" ht="14.25">
      <c r="A266" s="229">
        <v>71</v>
      </c>
      <c r="B266" s="408">
        <v>8734</v>
      </c>
      <c r="C266" s="254" t="s">
        <v>3849</v>
      </c>
      <c r="D266" s="375"/>
      <c r="E266" s="278"/>
      <c r="F266" s="279"/>
      <c r="G266" s="245"/>
      <c r="H266" s="208"/>
      <c r="I266" s="208"/>
      <c r="J266" s="385"/>
      <c r="K266" s="343"/>
      <c r="L266" s="301"/>
      <c r="M266" s="301"/>
      <c r="N266" s="301"/>
      <c r="O266" s="301"/>
      <c r="P266" s="208"/>
      <c r="Q266" s="386"/>
      <c r="R266" s="386"/>
      <c r="S266" s="301"/>
      <c r="T266" s="385"/>
      <c r="U266" s="379" t="s">
        <v>174</v>
      </c>
      <c r="V266" s="344"/>
      <c r="W266" s="344"/>
      <c r="X266" s="344"/>
      <c r="Y266" s="344"/>
      <c r="Z266" s="344"/>
      <c r="AA266" s="344"/>
      <c r="AB266" s="344"/>
      <c r="AC266" s="214" t="s">
        <v>163</v>
      </c>
      <c r="AD266" s="1541">
        <v>0.96499999999999997</v>
      </c>
      <c r="AE266" s="1541"/>
      <c r="AF266" s="345"/>
      <c r="AG266" s="379"/>
      <c r="AH266" s="344"/>
      <c r="AI266" s="344"/>
      <c r="AJ266" s="345"/>
      <c r="AK266" s="1539" t="s">
        <v>161</v>
      </c>
      <c r="AL266" s="346" t="s">
        <v>162</v>
      </c>
      <c r="AM266" s="347" t="s">
        <v>163</v>
      </c>
      <c r="AN266" s="348">
        <v>0.7</v>
      </c>
      <c r="AO266" s="348"/>
      <c r="AP266" s="348"/>
      <c r="AQ266" s="349"/>
      <c r="AR266" s="350">
        <f>ROUND(ROUND(ROUND(Q260*AD266:AD266,0)*$AI$20,0)*AN266,0)</f>
        <v>282</v>
      </c>
      <c r="AS266" s="268"/>
    </row>
    <row r="267" spans="1:45" ht="14.25">
      <c r="A267" s="243">
        <v>71</v>
      </c>
      <c r="B267" s="411" t="s">
        <v>3850</v>
      </c>
      <c r="C267" s="244" t="s">
        <v>3851</v>
      </c>
      <c r="D267" s="375"/>
      <c r="E267" s="278"/>
      <c r="F267" s="279"/>
      <c r="G267" s="245"/>
      <c r="H267" s="208"/>
      <c r="I267" s="208"/>
      <c r="J267" s="385"/>
      <c r="K267" s="245"/>
      <c r="L267" s="208"/>
      <c r="M267" s="208"/>
      <c r="N267" s="208"/>
      <c r="O267" s="208"/>
      <c r="P267" s="208"/>
      <c r="Q267" s="352"/>
      <c r="R267" s="352"/>
      <c r="S267" s="208"/>
      <c r="T267" s="385"/>
      <c r="U267" s="245"/>
      <c r="V267" s="344"/>
      <c r="W267" s="344"/>
      <c r="X267" s="344"/>
      <c r="Y267" s="344"/>
      <c r="Z267" s="344"/>
      <c r="AA267" s="344"/>
      <c r="AB267" s="344"/>
      <c r="AC267" s="344"/>
      <c r="AD267" s="344"/>
      <c r="AE267" s="344"/>
      <c r="AF267" s="345"/>
      <c r="AG267" s="375"/>
      <c r="AH267" s="214"/>
      <c r="AI267" s="609"/>
      <c r="AJ267" s="610"/>
      <c r="AK267" s="1540"/>
      <c r="AL267" s="353" t="s">
        <v>165</v>
      </c>
      <c r="AM267" s="354" t="s">
        <v>163</v>
      </c>
      <c r="AN267" s="355">
        <v>0.5</v>
      </c>
      <c r="AO267" s="356"/>
      <c r="AP267" s="356"/>
      <c r="AQ267" s="395"/>
      <c r="AR267" s="358">
        <f>ROUND(ROUND(ROUND(Q260*AD266,0)*$AI$20,0)*AN267,0)</f>
        <v>202</v>
      </c>
      <c r="AS267" s="268"/>
    </row>
    <row r="268" spans="1:45" ht="14.25">
      <c r="A268" s="243">
        <v>71</v>
      </c>
      <c r="B268" s="411" t="s">
        <v>3852</v>
      </c>
      <c r="C268" s="244" t="s">
        <v>3853</v>
      </c>
      <c r="D268" s="375"/>
      <c r="E268" s="278"/>
      <c r="F268" s="279"/>
      <c r="G268" s="245"/>
      <c r="H268" s="208"/>
      <c r="I268" s="208"/>
      <c r="J268" s="385"/>
      <c r="K268" s="245"/>
      <c r="L268" s="208"/>
      <c r="M268" s="208"/>
      <c r="N268" s="208"/>
      <c r="O268" s="208"/>
      <c r="P268" s="208"/>
      <c r="Q268" s="352"/>
      <c r="R268" s="352"/>
      <c r="S268" s="208"/>
      <c r="T268" s="385"/>
      <c r="U268" s="245"/>
      <c r="V268" s="344"/>
      <c r="W268" s="344"/>
      <c r="X268" s="344"/>
      <c r="Y268" s="344"/>
      <c r="Z268" s="344"/>
      <c r="AA268" s="344"/>
      <c r="AB268" s="344"/>
      <c r="AC268" s="344"/>
      <c r="AD268" s="344"/>
      <c r="AE268" s="344"/>
      <c r="AF268" s="345"/>
      <c r="AG268" s="375"/>
      <c r="AH268" s="214"/>
      <c r="AI268" s="609"/>
      <c r="AJ268" s="610"/>
      <c r="AK268" s="364"/>
      <c r="AL268" s="396"/>
      <c r="AM268" s="362"/>
      <c r="AN268" s="356"/>
      <c r="AO268" s="1549" t="s">
        <v>167</v>
      </c>
      <c r="AP268" s="362">
        <v>5</v>
      </c>
      <c r="AQ268" s="363" t="s">
        <v>168</v>
      </c>
      <c r="AR268" s="358">
        <f>ROUND(ROUND(Q260*AD266,0)*$AI$20,0)-AP268</f>
        <v>398</v>
      </c>
      <c r="AS268" s="268"/>
    </row>
    <row r="269" spans="1:45" ht="14.25">
      <c r="A269" s="243">
        <v>71</v>
      </c>
      <c r="B269" s="411" t="s">
        <v>3854</v>
      </c>
      <c r="C269" s="244" t="s">
        <v>3855</v>
      </c>
      <c r="D269" s="375"/>
      <c r="E269" s="278"/>
      <c r="F269" s="279"/>
      <c r="G269" s="245"/>
      <c r="H269" s="208"/>
      <c r="I269" s="208"/>
      <c r="J269" s="385"/>
      <c r="K269" s="245"/>
      <c r="L269" s="208"/>
      <c r="M269" s="208"/>
      <c r="N269" s="208"/>
      <c r="O269" s="208"/>
      <c r="P269" s="208"/>
      <c r="Q269" s="352"/>
      <c r="R269" s="352"/>
      <c r="S269" s="208"/>
      <c r="T269" s="385"/>
      <c r="U269" s="245"/>
      <c r="V269" s="344"/>
      <c r="W269" s="344"/>
      <c r="X269" s="344"/>
      <c r="Y269" s="344"/>
      <c r="Z269" s="344"/>
      <c r="AA269" s="344"/>
      <c r="AB269" s="344"/>
      <c r="AC269" s="344"/>
      <c r="AD269" s="344"/>
      <c r="AE269" s="344"/>
      <c r="AF269" s="345"/>
      <c r="AG269" s="375"/>
      <c r="AH269" s="214"/>
      <c r="AI269" s="609"/>
      <c r="AJ269" s="610"/>
      <c r="AK269" s="1536" t="s">
        <v>161</v>
      </c>
      <c r="AL269" s="364" t="s">
        <v>162</v>
      </c>
      <c r="AM269" s="362" t="s">
        <v>163</v>
      </c>
      <c r="AN269" s="356">
        <v>0.7</v>
      </c>
      <c r="AO269" s="1550"/>
      <c r="AP269" s="365"/>
      <c r="AQ269" s="366"/>
      <c r="AR269" s="358">
        <f>ROUND(ROUND(ROUND(Q260*AD266,0)*$AI$20,0)*AN269,0)-AP268</f>
        <v>277</v>
      </c>
      <c r="AS269" s="268"/>
    </row>
    <row r="270" spans="1:45" ht="14.25">
      <c r="A270" s="243">
        <v>71</v>
      </c>
      <c r="B270" s="411" t="s">
        <v>3856</v>
      </c>
      <c r="C270" s="244" t="s">
        <v>3857</v>
      </c>
      <c r="D270" s="375"/>
      <c r="E270" s="278"/>
      <c r="F270" s="279"/>
      <c r="G270" s="245"/>
      <c r="H270" s="208"/>
      <c r="I270" s="208"/>
      <c r="J270" s="385"/>
      <c r="K270" s="245"/>
      <c r="L270" s="208"/>
      <c r="M270" s="208"/>
      <c r="N270" s="208"/>
      <c r="O270" s="208"/>
      <c r="P270" s="208"/>
      <c r="Q270" s="352"/>
      <c r="R270" s="352"/>
      <c r="S270" s="208"/>
      <c r="T270" s="385"/>
      <c r="U270" s="245"/>
      <c r="V270" s="344"/>
      <c r="W270" s="344"/>
      <c r="X270" s="344"/>
      <c r="Y270" s="344"/>
      <c r="Z270" s="344"/>
      <c r="AA270" s="344"/>
      <c r="AB270" s="344"/>
      <c r="AC270" s="344"/>
      <c r="AD270" s="344"/>
      <c r="AE270" s="344"/>
      <c r="AF270" s="345"/>
      <c r="AG270" s="375"/>
      <c r="AH270" s="214"/>
      <c r="AI270" s="609"/>
      <c r="AJ270" s="610"/>
      <c r="AK270" s="1537"/>
      <c r="AL270" s="353" t="s">
        <v>165</v>
      </c>
      <c r="AM270" s="354" t="s">
        <v>163</v>
      </c>
      <c r="AN270" s="355">
        <v>0.5</v>
      </c>
      <c r="AO270" s="1551"/>
      <c r="AP270" s="367"/>
      <c r="AQ270" s="368"/>
      <c r="AR270" s="358">
        <f>ROUND(ROUND(ROUND(Q260*AD266,0)*$AI$20,0)*AN270,0)-AP268</f>
        <v>197</v>
      </c>
      <c r="AS270" s="268"/>
    </row>
    <row r="271" spans="1:45" ht="14.25">
      <c r="A271" s="229">
        <v>71</v>
      </c>
      <c r="B271" s="408">
        <v>8735</v>
      </c>
      <c r="C271" s="254" t="s">
        <v>3858</v>
      </c>
      <c r="D271" s="375"/>
      <c r="E271" s="278"/>
      <c r="F271" s="279"/>
      <c r="G271" s="245"/>
      <c r="H271" s="208"/>
      <c r="I271" s="208"/>
      <c r="J271" s="388"/>
      <c r="K271" s="231" t="s">
        <v>824</v>
      </c>
      <c r="L271" s="334"/>
      <c r="M271" s="334"/>
      <c r="N271" s="334"/>
      <c r="O271" s="334"/>
      <c r="P271" s="334"/>
      <c r="Q271" s="389"/>
      <c r="R271" s="389"/>
      <c r="S271" s="232"/>
      <c r="T271" s="314"/>
      <c r="U271" s="231"/>
      <c r="V271" s="338"/>
      <c r="W271" s="338"/>
      <c r="X271" s="338"/>
      <c r="Y271" s="338"/>
      <c r="Z271" s="338"/>
      <c r="AA271" s="338"/>
      <c r="AB271" s="338"/>
      <c r="AC271" s="338"/>
      <c r="AD271" s="338"/>
      <c r="AE271" s="338"/>
      <c r="AF271" s="339"/>
      <c r="AG271" s="379"/>
      <c r="AH271" s="344"/>
      <c r="AI271" s="344"/>
      <c r="AJ271" s="345"/>
      <c r="AK271" s="340"/>
      <c r="AL271" s="338"/>
      <c r="AM271" s="334"/>
      <c r="AN271" s="383"/>
      <c r="AO271" s="383"/>
      <c r="AP271" s="383"/>
      <c r="AQ271" s="384"/>
      <c r="AR271" s="342">
        <f>ROUND(Q272*$AI$20,0)</f>
        <v>417</v>
      </c>
      <c r="AS271" s="268"/>
    </row>
    <row r="272" spans="1:45" ht="14.25">
      <c r="A272" s="229">
        <v>71</v>
      </c>
      <c r="B272" s="408">
        <v>8736</v>
      </c>
      <c r="C272" s="254" t="s">
        <v>3859</v>
      </c>
      <c r="D272" s="375"/>
      <c r="E272" s="278"/>
      <c r="F272" s="279"/>
      <c r="G272" s="245"/>
      <c r="H272" s="208"/>
      <c r="I272" s="208"/>
      <c r="J272" s="388"/>
      <c r="K272" s="343"/>
      <c r="L272" s="301"/>
      <c r="M272" s="301"/>
      <c r="N272" s="301"/>
      <c r="O272" s="301"/>
      <c r="P272" s="301"/>
      <c r="Q272" s="1538">
        <f>'26障害児入所施設(基本４)'!$Q$272</f>
        <v>596</v>
      </c>
      <c r="R272" s="1538"/>
      <c r="S272" s="208" t="s">
        <v>18</v>
      </c>
      <c r="T272" s="385"/>
      <c r="U272" s="245"/>
      <c r="V272" s="344"/>
      <c r="W272" s="344"/>
      <c r="X272" s="344"/>
      <c r="Y272" s="344"/>
      <c r="Z272" s="344"/>
      <c r="AA272" s="344"/>
      <c r="AB272" s="344"/>
      <c r="AC272" s="344"/>
      <c r="AD272" s="344"/>
      <c r="AE272" s="344"/>
      <c r="AF272" s="345"/>
      <c r="AG272" s="379"/>
      <c r="AH272" s="344"/>
      <c r="AI272" s="344"/>
      <c r="AJ272" s="345"/>
      <c r="AK272" s="1539" t="s">
        <v>161</v>
      </c>
      <c r="AL272" s="346" t="s">
        <v>162</v>
      </c>
      <c r="AM272" s="347" t="s">
        <v>163</v>
      </c>
      <c r="AN272" s="348">
        <v>0.7</v>
      </c>
      <c r="AO272" s="348"/>
      <c r="AP272" s="348"/>
      <c r="AQ272" s="349"/>
      <c r="AR272" s="350">
        <f>ROUND(ROUND(Q272*$AI$20,0)*AN272,0)</f>
        <v>292</v>
      </c>
      <c r="AS272" s="268"/>
    </row>
    <row r="273" spans="1:45" ht="14.25">
      <c r="A273" s="243">
        <v>71</v>
      </c>
      <c r="B273" s="411" t="s">
        <v>3860</v>
      </c>
      <c r="C273" s="244" t="s">
        <v>3861</v>
      </c>
      <c r="D273" s="375"/>
      <c r="E273" s="278"/>
      <c r="F273" s="279"/>
      <c r="G273" s="245"/>
      <c r="H273" s="208"/>
      <c r="I273" s="208"/>
      <c r="J273" s="385"/>
      <c r="K273" s="245"/>
      <c r="L273" s="208"/>
      <c r="M273" s="208"/>
      <c r="N273" s="208"/>
      <c r="O273" s="208"/>
      <c r="P273" s="208"/>
      <c r="Q273" s="352"/>
      <c r="R273" s="352"/>
      <c r="S273" s="208"/>
      <c r="T273" s="385"/>
      <c r="U273" s="245"/>
      <c r="V273" s="344"/>
      <c r="W273" s="344"/>
      <c r="X273" s="344"/>
      <c r="Y273" s="344"/>
      <c r="Z273" s="344"/>
      <c r="AA273" s="344"/>
      <c r="AB273" s="344"/>
      <c r="AC273" s="344"/>
      <c r="AD273" s="344"/>
      <c r="AE273" s="344"/>
      <c r="AF273" s="345"/>
      <c r="AG273" s="375"/>
      <c r="AH273" s="214"/>
      <c r="AI273" s="609"/>
      <c r="AJ273" s="610"/>
      <c r="AK273" s="1540"/>
      <c r="AL273" s="353" t="s">
        <v>165</v>
      </c>
      <c r="AM273" s="354" t="s">
        <v>163</v>
      </c>
      <c r="AN273" s="355">
        <v>0.5</v>
      </c>
      <c r="AO273" s="356"/>
      <c r="AP273" s="356"/>
      <c r="AQ273" s="395"/>
      <c r="AR273" s="358">
        <f>ROUND(ROUND(Q272*$AI$20,0)*AN273,0)</f>
        <v>209</v>
      </c>
      <c r="AS273" s="268"/>
    </row>
    <row r="274" spans="1:45" ht="14.25">
      <c r="A274" s="243">
        <v>71</v>
      </c>
      <c r="B274" s="411" t="s">
        <v>3862</v>
      </c>
      <c r="C274" s="244" t="s">
        <v>3863</v>
      </c>
      <c r="D274" s="375"/>
      <c r="E274" s="278"/>
      <c r="F274" s="279"/>
      <c r="G274" s="245"/>
      <c r="H274" s="208"/>
      <c r="I274" s="208"/>
      <c r="J274" s="385"/>
      <c r="K274" s="245"/>
      <c r="L274" s="208"/>
      <c r="M274" s="208"/>
      <c r="N274" s="208"/>
      <c r="O274" s="208"/>
      <c r="P274" s="208"/>
      <c r="Q274" s="352"/>
      <c r="R274" s="352"/>
      <c r="S274" s="208"/>
      <c r="T274" s="385"/>
      <c r="U274" s="245"/>
      <c r="V274" s="344"/>
      <c r="W274" s="344"/>
      <c r="X274" s="344"/>
      <c r="Y274" s="344"/>
      <c r="Z274" s="344"/>
      <c r="AA274" s="344"/>
      <c r="AB274" s="344"/>
      <c r="AC274" s="344"/>
      <c r="AD274" s="344"/>
      <c r="AE274" s="344"/>
      <c r="AF274" s="345"/>
      <c r="AG274" s="375"/>
      <c r="AH274" s="214"/>
      <c r="AI274" s="609"/>
      <c r="AJ274" s="610"/>
      <c r="AK274" s="364"/>
      <c r="AL274" s="396"/>
      <c r="AM274" s="362"/>
      <c r="AN274" s="356"/>
      <c r="AO274" s="1549" t="s">
        <v>167</v>
      </c>
      <c r="AP274" s="362">
        <v>5</v>
      </c>
      <c r="AQ274" s="363" t="s">
        <v>168</v>
      </c>
      <c r="AR274" s="358">
        <f>ROUND(Q272*$AI$20,0)-AP274</f>
        <v>412</v>
      </c>
      <c r="AS274" s="268"/>
    </row>
    <row r="275" spans="1:45" ht="14.25">
      <c r="A275" s="243">
        <v>71</v>
      </c>
      <c r="B275" s="411" t="s">
        <v>3864</v>
      </c>
      <c r="C275" s="244" t="s">
        <v>3865</v>
      </c>
      <c r="D275" s="375"/>
      <c r="E275" s="278"/>
      <c r="F275" s="279"/>
      <c r="G275" s="245"/>
      <c r="H275" s="208"/>
      <c r="I275" s="208"/>
      <c r="J275" s="385"/>
      <c r="K275" s="245"/>
      <c r="L275" s="208"/>
      <c r="M275" s="208"/>
      <c r="N275" s="208"/>
      <c r="O275" s="208"/>
      <c r="P275" s="208"/>
      <c r="Q275" s="352"/>
      <c r="R275" s="352"/>
      <c r="S275" s="208"/>
      <c r="T275" s="385"/>
      <c r="U275" s="245"/>
      <c r="V275" s="344"/>
      <c r="W275" s="344"/>
      <c r="X275" s="344"/>
      <c r="Y275" s="344"/>
      <c r="Z275" s="344"/>
      <c r="AA275" s="344"/>
      <c r="AB275" s="344"/>
      <c r="AC275" s="344"/>
      <c r="AD275" s="344"/>
      <c r="AE275" s="344"/>
      <c r="AF275" s="345"/>
      <c r="AG275" s="375"/>
      <c r="AH275" s="214"/>
      <c r="AI275" s="609"/>
      <c r="AJ275" s="610"/>
      <c r="AK275" s="1536" t="s">
        <v>161</v>
      </c>
      <c r="AL275" s="364" t="s">
        <v>162</v>
      </c>
      <c r="AM275" s="362" t="s">
        <v>163</v>
      </c>
      <c r="AN275" s="356">
        <v>0.7</v>
      </c>
      <c r="AO275" s="1550"/>
      <c r="AP275" s="365"/>
      <c r="AQ275" s="366"/>
      <c r="AR275" s="358">
        <f>ROUND(ROUND(Q272*$AI$20,0)*AN275,0)-AP274</f>
        <v>287</v>
      </c>
      <c r="AS275" s="268"/>
    </row>
    <row r="276" spans="1:45" ht="14.25">
      <c r="A276" s="243">
        <v>71</v>
      </c>
      <c r="B276" s="411" t="s">
        <v>3866</v>
      </c>
      <c r="C276" s="244" t="s">
        <v>3867</v>
      </c>
      <c r="D276" s="375"/>
      <c r="E276" s="278"/>
      <c r="F276" s="279"/>
      <c r="G276" s="245"/>
      <c r="H276" s="208"/>
      <c r="I276" s="208"/>
      <c r="J276" s="385"/>
      <c r="K276" s="245"/>
      <c r="L276" s="208"/>
      <c r="M276" s="208"/>
      <c r="N276" s="208"/>
      <c r="O276" s="208"/>
      <c r="P276" s="208"/>
      <c r="Q276" s="352"/>
      <c r="R276" s="352"/>
      <c r="S276" s="208"/>
      <c r="T276" s="385"/>
      <c r="U276" s="245"/>
      <c r="V276" s="344"/>
      <c r="W276" s="344"/>
      <c r="X276" s="344"/>
      <c r="Y276" s="344"/>
      <c r="Z276" s="344"/>
      <c r="AA276" s="344"/>
      <c r="AB276" s="344"/>
      <c r="AC276" s="344"/>
      <c r="AD276" s="344"/>
      <c r="AE276" s="344"/>
      <c r="AF276" s="345"/>
      <c r="AG276" s="375"/>
      <c r="AH276" s="214"/>
      <c r="AI276" s="609"/>
      <c r="AJ276" s="610"/>
      <c r="AK276" s="1537"/>
      <c r="AL276" s="353" t="s">
        <v>165</v>
      </c>
      <c r="AM276" s="354" t="s">
        <v>163</v>
      </c>
      <c r="AN276" s="355">
        <v>0.5</v>
      </c>
      <c r="AO276" s="1551"/>
      <c r="AP276" s="367"/>
      <c r="AQ276" s="368"/>
      <c r="AR276" s="358">
        <f>ROUND(ROUND(Q272*$AI$20,0)*AN276,0)-AP274</f>
        <v>204</v>
      </c>
      <c r="AS276" s="268"/>
    </row>
    <row r="277" spans="1:45" ht="14.25">
      <c r="A277" s="229">
        <v>71</v>
      </c>
      <c r="B277" s="408">
        <v>8737</v>
      </c>
      <c r="C277" s="254" t="s">
        <v>3868</v>
      </c>
      <c r="D277" s="375"/>
      <c r="E277" s="278"/>
      <c r="F277" s="279"/>
      <c r="G277" s="245"/>
      <c r="H277" s="208"/>
      <c r="I277" s="208"/>
      <c r="J277" s="388"/>
      <c r="K277" s="343"/>
      <c r="L277" s="301"/>
      <c r="M277" s="301"/>
      <c r="N277" s="301"/>
      <c r="O277" s="301"/>
      <c r="P277" s="301"/>
      <c r="Q277" s="352"/>
      <c r="R277" s="352"/>
      <c r="S277" s="208"/>
      <c r="T277" s="385"/>
      <c r="U277" s="369" t="s">
        <v>172</v>
      </c>
      <c r="V277" s="370"/>
      <c r="W277" s="370"/>
      <c r="X277" s="370"/>
      <c r="Y277" s="370"/>
      <c r="Z277" s="370"/>
      <c r="AA277" s="370"/>
      <c r="AB277" s="370"/>
      <c r="AC277" s="370"/>
      <c r="AD277" s="370"/>
      <c r="AE277" s="370"/>
      <c r="AF277" s="371"/>
      <c r="AG277" s="379"/>
      <c r="AH277" s="344"/>
      <c r="AI277" s="344"/>
      <c r="AJ277" s="345"/>
      <c r="AK277" s="369"/>
      <c r="AL277" s="370"/>
      <c r="AM277" s="372"/>
      <c r="AN277" s="373"/>
      <c r="AO277" s="373"/>
      <c r="AP277" s="373"/>
      <c r="AQ277" s="374"/>
      <c r="AR277" s="342">
        <f>ROUND(ROUND(Q272*AD278,0)*$AI$20,0)</f>
        <v>403</v>
      </c>
      <c r="AS277" s="268"/>
    </row>
    <row r="278" spans="1:45" ht="14.25">
      <c r="A278" s="229">
        <v>71</v>
      </c>
      <c r="B278" s="408">
        <v>8738</v>
      </c>
      <c r="C278" s="254" t="s">
        <v>3869</v>
      </c>
      <c r="D278" s="375"/>
      <c r="E278" s="278"/>
      <c r="F278" s="279"/>
      <c r="G278" s="245"/>
      <c r="H278" s="208"/>
      <c r="I278" s="208"/>
      <c r="J278" s="388"/>
      <c r="K278" s="343"/>
      <c r="L278" s="301"/>
      <c r="M278" s="301"/>
      <c r="N278" s="301"/>
      <c r="O278" s="301"/>
      <c r="P278" s="301"/>
      <c r="Q278" s="352"/>
      <c r="R278" s="352"/>
      <c r="S278" s="208"/>
      <c r="T278" s="385"/>
      <c r="U278" s="379" t="s">
        <v>174</v>
      </c>
      <c r="V278" s="344"/>
      <c r="W278" s="344"/>
      <c r="X278" s="344"/>
      <c r="Y278" s="344"/>
      <c r="Z278" s="344"/>
      <c r="AA278" s="344"/>
      <c r="AB278" s="344"/>
      <c r="AC278" s="214" t="s">
        <v>163</v>
      </c>
      <c r="AD278" s="1541">
        <v>0.96499999999999997</v>
      </c>
      <c r="AE278" s="1541"/>
      <c r="AF278" s="345"/>
      <c r="AG278" s="379"/>
      <c r="AH278" s="344"/>
      <c r="AI278" s="344"/>
      <c r="AJ278" s="345"/>
      <c r="AK278" s="1539" t="s">
        <v>161</v>
      </c>
      <c r="AL278" s="346" t="s">
        <v>162</v>
      </c>
      <c r="AM278" s="347" t="s">
        <v>163</v>
      </c>
      <c r="AN278" s="348">
        <v>0.7</v>
      </c>
      <c r="AO278" s="348"/>
      <c r="AP278" s="348"/>
      <c r="AQ278" s="349"/>
      <c r="AR278" s="350">
        <f>ROUND(ROUND(ROUND(Q272*AD278:AD278,0)*$AI$20,0)*AN278,0)</f>
        <v>282</v>
      </c>
      <c r="AS278" s="268"/>
    </row>
    <row r="279" spans="1:45" ht="14.25">
      <c r="A279" s="243">
        <v>71</v>
      </c>
      <c r="B279" s="411" t="s">
        <v>3870</v>
      </c>
      <c r="C279" s="244" t="s">
        <v>3871</v>
      </c>
      <c r="D279" s="375"/>
      <c r="E279" s="278"/>
      <c r="F279" s="279"/>
      <c r="G279" s="245"/>
      <c r="H279" s="208"/>
      <c r="I279" s="208"/>
      <c r="J279" s="385"/>
      <c r="K279" s="245"/>
      <c r="L279" s="208"/>
      <c r="M279" s="208"/>
      <c r="N279" s="208"/>
      <c r="O279" s="208"/>
      <c r="P279" s="208"/>
      <c r="Q279" s="352"/>
      <c r="R279" s="352"/>
      <c r="S279" s="208"/>
      <c r="T279" s="385"/>
      <c r="U279" s="245"/>
      <c r="V279" s="344"/>
      <c r="W279" s="344"/>
      <c r="X279" s="344"/>
      <c r="Y279" s="344"/>
      <c r="Z279" s="344"/>
      <c r="AA279" s="344"/>
      <c r="AB279" s="344"/>
      <c r="AC279" s="344"/>
      <c r="AD279" s="344"/>
      <c r="AE279" s="344"/>
      <c r="AF279" s="345"/>
      <c r="AG279" s="375"/>
      <c r="AH279" s="214"/>
      <c r="AI279" s="609"/>
      <c r="AJ279" s="610"/>
      <c r="AK279" s="1540"/>
      <c r="AL279" s="353" t="s">
        <v>165</v>
      </c>
      <c r="AM279" s="354" t="s">
        <v>163</v>
      </c>
      <c r="AN279" s="355">
        <v>0.5</v>
      </c>
      <c r="AO279" s="356"/>
      <c r="AP279" s="356"/>
      <c r="AQ279" s="395"/>
      <c r="AR279" s="358">
        <f>ROUND(ROUND(ROUND(Q272*AD278,0)*$AI$20,0)*AN279,0)</f>
        <v>202</v>
      </c>
      <c r="AS279" s="268"/>
    </row>
    <row r="280" spans="1:45" ht="14.25">
      <c r="A280" s="243">
        <v>71</v>
      </c>
      <c r="B280" s="411" t="s">
        <v>3872</v>
      </c>
      <c r="C280" s="244" t="s">
        <v>3873</v>
      </c>
      <c r="D280" s="375"/>
      <c r="E280" s="278"/>
      <c r="F280" s="279"/>
      <c r="G280" s="245"/>
      <c r="H280" s="208"/>
      <c r="I280" s="208"/>
      <c r="J280" s="385"/>
      <c r="K280" s="245"/>
      <c r="L280" s="208"/>
      <c r="M280" s="208"/>
      <c r="N280" s="208"/>
      <c r="O280" s="208"/>
      <c r="P280" s="208"/>
      <c r="Q280" s="352"/>
      <c r="R280" s="352"/>
      <c r="S280" s="208"/>
      <c r="T280" s="385"/>
      <c r="U280" s="245"/>
      <c r="V280" s="344"/>
      <c r="W280" s="344"/>
      <c r="X280" s="344"/>
      <c r="Y280" s="344"/>
      <c r="Z280" s="344"/>
      <c r="AA280" s="344"/>
      <c r="AB280" s="344"/>
      <c r="AC280" s="344"/>
      <c r="AD280" s="344"/>
      <c r="AE280" s="344"/>
      <c r="AF280" s="345"/>
      <c r="AG280" s="375"/>
      <c r="AH280" s="214"/>
      <c r="AI280" s="609"/>
      <c r="AJ280" s="610"/>
      <c r="AK280" s="364"/>
      <c r="AL280" s="396"/>
      <c r="AM280" s="362"/>
      <c r="AN280" s="356"/>
      <c r="AO280" s="1549" t="s">
        <v>167</v>
      </c>
      <c r="AP280" s="362">
        <v>5</v>
      </c>
      <c r="AQ280" s="363" t="s">
        <v>168</v>
      </c>
      <c r="AR280" s="358">
        <f>ROUND(ROUND(Q272*AD278,0)*$AI$20,0)-AP280</f>
        <v>398</v>
      </c>
      <c r="AS280" s="268"/>
    </row>
    <row r="281" spans="1:45" ht="14.25">
      <c r="A281" s="243">
        <v>71</v>
      </c>
      <c r="B281" s="411" t="s">
        <v>3874</v>
      </c>
      <c r="C281" s="244" t="s">
        <v>3875</v>
      </c>
      <c r="D281" s="375"/>
      <c r="E281" s="278"/>
      <c r="F281" s="279"/>
      <c r="G281" s="245"/>
      <c r="H281" s="208"/>
      <c r="I281" s="208"/>
      <c r="J281" s="385"/>
      <c r="K281" s="245"/>
      <c r="L281" s="208"/>
      <c r="M281" s="208"/>
      <c r="N281" s="208"/>
      <c r="O281" s="208"/>
      <c r="P281" s="208"/>
      <c r="Q281" s="352"/>
      <c r="R281" s="352"/>
      <c r="S281" s="208"/>
      <c r="T281" s="385"/>
      <c r="U281" s="245"/>
      <c r="V281" s="344"/>
      <c r="W281" s="344"/>
      <c r="X281" s="344"/>
      <c r="Y281" s="344"/>
      <c r="Z281" s="344"/>
      <c r="AA281" s="344"/>
      <c r="AB281" s="344"/>
      <c r="AC281" s="344"/>
      <c r="AD281" s="344"/>
      <c r="AE281" s="344"/>
      <c r="AF281" s="345"/>
      <c r="AG281" s="375"/>
      <c r="AH281" s="214"/>
      <c r="AI281" s="609"/>
      <c r="AJ281" s="610"/>
      <c r="AK281" s="1536" t="s">
        <v>161</v>
      </c>
      <c r="AL281" s="364" t="s">
        <v>162</v>
      </c>
      <c r="AM281" s="362" t="s">
        <v>163</v>
      </c>
      <c r="AN281" s="356">
        <v>0.7</v>
      </c>
      <c r="AO281" s="1550"/>
      <c r="AP281" s="365"/>
      <c r="AQ281" s="366"/>
      <c r="AR281" s="358">
        <f>ROUND(ROUND(ROUND(Q272*AD278,0)*$AI$20,0)*AN281,0)-AP280</f>
        <v>277</v>
      </c>
      <c r="AS281" s="268"/>
    </row>
    <row r="282" spans="1:45" ht="14.25">
      <c r="A282" s="243">
        <v>71</v>
      </c>
      <c r="B282" s="411" t="s">
        <v>3876</v>
      </c>
      <c r="C282" s="244" t="s">
        <v>3877</v>
      </c>
      <c r="D282" s="375"/>
      <c r="E282" s="278"/>
      <c r="F282" s="279"/>
      <c r="G282" s="281"/>
      <c r="H282" s="216"/>
      <c r="I282" s="216"/>
      <c r="J282" s="226"/>
      <c r="K282" s="281"/>
      <c r="L282" s="216"/>
      <c r="M282" s="216"/>
      <c r="N282" s="216"/>
      <c r="O282" s="216"/>
      <c r="P282" s="216"/>
      <c r="Q282" s="387"/>
      <c r="R282" s="387"/>
      <c r="S282" s="216"/>
      <c r="T282" s="226"/>
      <c r="U282" s="281"/>
      <c r="V282" s="380"/>
      <c r="W282" s="380"/>
      <c r="X282" s="380"/>
      <c r="Y282" s="380"/>
      <c r="Z282" s="380"/>
      <c r="AA282" s="380"/>
      <c r="AB282" s="380"/>
      <c r="AC282" s="380"/>
      <c r="AD282" s="380"/>
      <c r="AE282" s="380"/>
      <c r="AF282" s="381"/>
      <c r="AG282" s="375"/>
      <c r="AH282" s="214"/>
      <c r="AI282" s="609"/>
      <c r="AJ282" s="610"/>
      <c r="AK282" s="1537"/>
      <c r="AL282" s="353" t="s">
        <v>165</v>
      </c>
      <c r="AM282" s="354" t="s">
        <v>163</v>
      </c>
      <c r="AN282" s="355">
        <v>0.5</v>
      </c>
      <c r="AO282" s="1551"/>
      <c r="AP282" s="367"/>
      <c r="AQ282" s="368"/>
      <c r="AR282" s="358">
        <f>ROUND(ROUND(ROUND(Q272*AD278,0)*$AI$20,0)*AN282,0)-AP280</f>
        <v>197</v>
      </c>
      <c r="AS282" s="268"/>
    </row>
    <row r="283" spans="1:45" ht="14.25">
      <c r="A283" s="229">
        <v>71</v>
      </c>
      <c r="B283" s="408">
        <v>8741</v>
      </c>
      <c r="C283" s="254" t="s">
        <v>3878</v>
      </c>
      <c r="D283" s="375"/>
      <c r="E283" s="278"/>
      <c r="F283" s="279"/>
      <c r="G283" s="1542" t="s">
        <v>862</v>
      </c>
      <c r="H283" s="1543"/>
      <c r="I283" s="1543"/>
      <c r="J283" s="1544"/>
      <c r="K283" s="231" t="s">
        <v>811</v>
      </c>
      <c r="L283" s="334"/>
      <c r="M283" s="334"/>
      <c r="N283" s="334"/>
      <c r="O283" s="334"/>
      <c r="P283" s="334"/>
      <c r="Q283" s="389"/>
      <c r="R283" s="389"/>
      <c r="S283" s="232"/>
      <c r="T283" s="314"/>
      <c r="U283" s="231"/>
      <c r="V283" s="338"/>
      <c r="W283" s="338"/>
      <c r="X283" s="338"/>
      <c r="Y283" s="338"/>
      <c r="Z283" s="338"/>
      <c r="AA283" s="338"/>
      <c r="AB283" s="338"/>
      <c r="AC283" s="338"/>
      <c r="AD283" s="338"/>
      <c r="AE283" s="338"/>
      <c r="AF283" s="339"/>
      <c r="AG283" s="611"/>
      <c r="AH283" s="392"/>
      <c r="AI283" s="392"/>
      <c r="AJ283" s="393"/>
      <c r="AK283" s="340"/>
      <c r="AL283" s="338"/>
      <c r="AM283" s="334"/>
      <c r="AN283" s="383"/>
      <c r="AO283" s="383"/>
      <c r="AP283" s="383"/>
      <c r="AQ283" s="384"/>
      <c r="AR283" s="342">
        <f>ROUND(Q284*$AI$20,0)</f>
        <v>366</v>
      </c>
      <c r="AS283" s="268"/>
    </row>
    <row r="284" spans="1:45" ht="14.25">
      <c r="A284" s="229">
        <v>71</v>
      </c>
      <c r="B284" s="408">
        <v>8742</v>
      </c>
      <c r="C284" s="254" t="s">
        <v>3879</v>
      </c>
      <c r="D284" s="375"/>
      <c r="E284" s="278"/>
      <c r="F284" s="279"/>
      <c r="G284" s="1545"/>
      <c r="H284" s="1546"/>
      <c r="I284" s="1546"/>
      <c r="J284" s="1547"/>
      <c r="K284" s="343"/>
      <c r="L284" s="301"/>
      <c r="M284" s="301"/>
      <c r="N284" s="301"/>
      <c r="O284" s="301"/>
      <c r="P284" s="301"/>
      <c r="Q284" s="1538">
        <f>'26障害児入所施設(基本４)'!$Q$284</f>
        <v>523</v>
      </c>
      <c r="R284" s="1538"/>
      <c r="S284" s="208" t="s">
        <v>18</v>
      </c>
      <c r="T284" s="385"/>
      <c r="U284" s="245"/>
      <c r="V284" s="344"/>
      <c r="W284" s="344"/>
      <c r="X284" s="344"/>
      <c r="Y284" s="344"/>
      <c r="Z284" s="344"/>
      <c r="AA284" s="344"/>
      <c r="AB284" s="344"/>
      <c r="AC284" s="344"/>
      <c r="AD284" s="344"/>
      <c r="AE284" s="344"/>
      <c r="AF284" s="345"/>
      <c r="AG284" s="379"/>
      <c r="AH284" s="344"/>
      <c r="AI284" s="344"/>
      <c r="AJ284" s="345"/>
      <c r="AK284" s="1539" t="s">
        <v>161</v>
      </c>
      <c r="AL284" s="346" t="s">
        <v>162</v>
      </c>
      <c r="AM284" s="347" t="s">
        <v>163</v>
      </c>
      <c r="AN284" s="348">
        <v>0.7</v>
      </c>
      <c r="AO284" s="348"/>
      <c r="AP284" s="348"/>
      <c r="AQ284" s="349"/>
      <c r="AR284" s="350">
        <f>ROUND(ROUND(Q284*$AI$20,0)*AN284,0)</f>
        <v>256</v>
      </c>
      <c r="AS284" s="268"/>
    </row>
    <row r="285" spans="1:45" ht="14.25">
      <c r="A285" s="243">
        <v>71</v>
      </c>
      <c r="B285" s="411" t="s">
        <v>3880</v>
      </c>
      <c r="C285" s="244" t="s">
        <v>3881</v>
      </c>
      <c r="D285" s="375"/>
      <c r="E285" s="278"/>
      <c r="F285" s="279"/>
      <c r="G285" s="1545"/>
      <c r="H285" s="1546"/>
      <c r="I285" s="1546"/>
      <c r="J285" s="1547"/>
      <c r="K285" s="245"/>
      <c r="L285" s="208"/>
      <c r="M285" s="208"/>
      <c r="N285" s="208"/>
      <c r="O285" s="208"/>
      <c r="P285" s="208"/>
      <c r="Q285" s="352"/>
      <c r="R285" s="352"/>
      <c r="S285" s="208"/>
      <c r="T285" s="385"/>
      <c r="U285" s="245"/>
      <c r="V285" s="344"/>
      <c r="W285" s="344"/>
      <c r="X285" s="344"/>
      <c r="Y285" s="344"/>
      <c r="Z285" s="344"/>
      <c r="AA285" s="344"/>
      <c r="AB285" s="344"/>
      <c r="AC285" s="344"/>
      <c r="AD285" s="344"/>
      <c r="AE285" s="344"/>
      <c r="AF285" s="345"/>
      <c r="AG285" s="375"/>
      <c r="AH285" s="214"/>
      <c r="AI285" s="609"/>
      <c r="AJ285" s="610"/>
      <c r="AK285" s="1540"/>
      <c r="AL285" s="353" t="s">
        <v>165</v>
      </c>
      <c r="AM285" s="354" t="s">
        <v>163</v>
      </c>
      <c r="AN285" s="355">
        <v>0.5</v>
      </c>
      <c r="AO285" s="356"/>
      <c r="AP285" s="356"/>
      <c r="AQ285" s="395"/>
      <c r="AR285" s="358">
        <f>ROUND(ROUND(Q284*$AI$20,0)*AN285,0)</f>
        <v>183</v>
      </c>
      <c r="AS285" s="268"/>
    </row>
    <row r="286" spans="1:45" ht="14.25">
      <c r="A286" s="243">
        <v>71</v>
      </c>
      <c r="B286" s="411" t="s">
        <v>3882</v>
      </c>
      <c r="C286" s="244" t="s">
        <v>3883</v>
      </c>
      <c r="D286" s="375"/>
      <c r="E286" s="278"/>
      <c r="F286" s="279"/>
      <c r="G286" s="1545"/>
      <c r="H286" s="1546"/>
      <c r="I286" s="1546"/>
      <c r="J286" s="1547"/>
      <c r="K286" s="245"/>
      <c r="L286" s="208"/>
      <c r="M286" s="208"/>
      <c r="N286" s="208"/>
      <c r="O286" s="208"/>
      <c r="P286" s="208"/>
      <c r="Q286" s="352"/>
      <c r="R286" s="352"/>
      <c r="S286" s="208"/>
      <c r="T286" s="385"/>
      <c r="U286" s="245"/>
      <c r="V286" s="344"/>
      <c r="W286" s="344"/>
      <c r="X286" s="344"/>
      <c r="Y286" s="344"/>
      <c r="Z286" s="344"/>
      <c r="AA286" s="344"/>
      <c r="AB286" s="344"/>
      <c r="AC286" s="344"/>
      <c r="AD286" s="344"/>
      <c r="AE286" s="344"/>
      <c r="AF286" s="345"/>
      <c r="AG286" s="375"/>
      <c r="AH286" s="214"/>
      <c r="AI286" s="609"/>
      <c r="AJ286" s="610"/>
      <c r="AK286" s="364"/>
      <c r="AL286" s="396"/>
      <c r="AM286" s="362"/>
      <c r="AN286" s="356"/>
      <c r="AO286" s="1533" t="s">
        <v>167</v>
      </c>
      <c r="AP286" s="362">
        <v>5</v>
      </c>
      <c r="AQ286" s="363" t="s">
        <v>168</v>
      </c>
      <c r="AR286" s="358">
        <f>ROUND(Q284*$AI$20,0)-AP286</f>
        <v>361</v>
      </c>
      <c r="AS286" s="268"/>
    </row>
    <row r="287" spans="1:45" ht="14.25">
      <c r="A287" s="243">
        <v>71</v>
      </c>
      <c r="B287" s="411" t="s">
        <v>3884</v>
      </c>
      <c r="C287" s="244" t="s">
        <v>3885</v>
      </c>
      <c r="D287" s="375"/>
      <c r="E287" s="278"/>
      <c r="F287" s="279"/>
      <c r="G287" s="1545"/>
      <c r="H287" s="1546"/>
      <c r="I287" s="1546"/>
      <c r="J287" s="1547"/>
      <c r="K287" s="245"/>
      <c r="L287" s="208"/>
      <c r="M287" s="208"/>
      <c r="N287" s="208"/>
      <c r="O287" s="208"/>
      <c r="P287" s="208"/>
      <c r="Q287" s="352"/>
      <c r="R287" s="352"/>
      <c r="S287" s="208"/>
      <c r="T287" s="385"/>
      <c r="U287" s="245"/>
      <c r="V287" s="344"/>
      <c r="W287" s="344"/>
      <c r="X287" s="344"/>
      <c r="Y287" s="344"/>
      <c r="Z287" s="344"/>
      <c r="AA287" s="344"/>
      <c r="AB287" s="344"/>
      <c r="AC287" s="344"/>
      <c r="AD287" s="344"/>
      <c r="AE287" s="344"/>
      <c r="AF287" s="345"/>
      <c r="AG287" s="375"/>
      <c r="AH287" s="214"/>
      <c r="AI287" s="609"/>
      <c r="AJ287" s="610"/>
      <c r="AK287" s="1536" t="s">
        <v>161</v>
      </c>
      <c r="AL287" s="364" t="s">
        <v>162</v>
      </c>
      <c r="AM287" s="362" t="s">
        <v>163</v>
      </c>
      <c r="AN287" s="356">
        <v>0.7</v>
      </c>
      <c r="AO287" s="1534"/>
      <c r="AP287" s="365"/>
      <c r="AQ287" s="366"/>
      <c r="AR287" s="358">
        <f>ROUND(ROUND(Q284*$AI$20,0)*AN287,0)-AP286</f>
        <v>251</v>
      </c>
      <c r="AS287" s="268"/>
    </row>
    <row r="288" spans="1:45" ht="14.25">
      <c r="A288" s="243">
        <v>71</v>
      </c>
      <c r="B288" s="411" t="s">
        <v>3886</v>
      </c>
      <c r="C288" s="244" t="s">
        <v>3887</v>
      </c>
      <c r="D288" s="375"/>
      <c r="E288" s="278"/>
      <c r="F288" s="279"/>
      <c r="G288" s="1545"/>
      <c r="H288" s="1546"/>
      <c r="I288" s="1546"/>
      <c r="J288" s="1547"/>
      <c r="K288" s="245"/>
      <c r="L288" s="208"/>
      <c r="M288" s="208"/>
      <c r="N288" s="208"/>
      <c r="O288" s="208"/>
      <c r="P288" s="208"/>
      <c r="Q288" s="352"/>
      <c r="R288" s="352"/>
      <c r="S288" s="208"/>
      <c r="T288" s="385"/>
      <c r="U288" s="281"/>
      <c r="V288" s="380"/>
      <c r="W288" s="380"/>
      <c r="X288" s="380"/>
      <c r="Y288" s="380"/>
      <c r="Z288" s="380"/>
      <c r="AA288" s="380"/>
      <c r="AB288" s="380"/>
      <c r="AC288" s="380"/>
      <c r="AD288" s="380"/>
      <c r="AE288" s="380"/>
      <c r="AF288" s="381"/>
      <c r="AG288" s="375"/>
      <c r="AH288" s="214"/>
      <c r="AI288" s="609"/>
      <c r="AJ288" s="610"/>
      <c r="AK288" s="1537"/>
      <c r="AL288" s="353" t="s">
        <v>165</v>
      </c>
      <c r="AM288" s="354" t="s">
        <v>163</v>
      </c>
      <c r="AN288" s="355">
        <v>0.5</v>
      </c>
      <c r="AO288" s="1535"/>
      <c r="AP288" s="367"/>
      <c r="AQ288" s="368"/>
      <c r="AR288" s="358">
        <f>ROUND(ROUND(Q284*$AI$20,0)*AN288,0)-AP286</f>
        <v>178</v>
      </c>
      <c r="AS288" s="268"/>
    </row>
    <row r="289" spans="1:45" ht="14.25">
      <c r="A289" s="229">
        <v>71</v>
      </c>
      <c r="B289" s="408">
        <v>8743</v>
      </c>
      <c r="C289" s="254" t="s">
        <v>3888</v>
      </c>
      <c r="D289" s="375"/>
      <c r="E289" s="278"/>
      <c r="F289" s="279"/>
      <c r="G289" s="1545"/>
      <c r="H289" s="1546"/>
      <c r="I289" s="1546"/>
      <c r="J289" s="1547"/>
      <c r="K289" s="245"/>
      <c r="L289" s="208"/>
      <c r="M289" s="208"/>
      <c r="N289" s="208"/>
      <c r="O289" s="208"/>
      <c r="P289" s="208"/>
      <c r="Q289" s="386"/>
      <c r="R289" s="386"/>
      <c r="S289" s="301"/>
      <c r="T289" s="385"/>
      <c r="U289" s="379" t="s">
        <v>172</v>
      </c>
      <c r="V289" s="344"/>
      <c r="W289" s="344"/>
      <c r="X289" s="344"/>
      <c r="Y289" s="344"/>
      <c r="Z289" s="344"/>
      <c r="AA289" s="344"/>
      <c r="AB289" s="344"/>
      <c r="AC289" s="344"/>
      <c r="AD289" s="344"/>
      <c r="AE289" s="344"/>
      <c r="AF289" s="345"/>
      <c r="AG289" s="379"/>
      <c r="AH289" s="344"/>
      <c r="AI289" s="344"/>
      <c r="AJ289" s="345"/>
      <c r="AK289" s="369"/>
      <c r="AL289" s="370"/>
      <c r="AM289" s="372"/>
      <c r="AN289" s="373"/>
      <c r="AO289" s="373"/>
      <c r="AP289" s="373"/>
      <c r="AQ289" s="374"/>
      <c r="AR289" s="342">
        <f>ROUND(ROUND(Q284*AD290,0)*$AI$20,0)</f>
        <v>354</v>
      </c>
      <c r="AS289" s="268"/>
    </row>
    <row r="290" spans="1:45" ht="14.25">
      <c r="A290" s="229">
        <v>71</v>
      </c>
      <c r="B290" s="408">
        <v>8744</v>
      </c>
      <c r="C290" s="254" t="s">
        <v>3889</v>
      </c>
      <c r="D290" s="375"/>
      <c r="E290" s="278"/>
      <c r="F290" s="279"/>
      <c r="G290" s="245"/>
      <c r="H290" s="208"/>
      <c r="I290" s="208"/>
      <c r="J290" s="385"/>
      <c r="K290" s="343"/>
      <c r="L290" s="301"/>
      <c r="M290" s="301"/>
      <c r="N290" s="301"/>
      <c r="O290" s="301"/>
      <c r="P290" s="208"/>
      <c r="Q290" s="386"/>
      <c r="R290" s="386"/>
      <c r="S290" s="301"/>
      <c r="T290" s="385"/>
      <c r="U290" s="379" t="s">
        <v>174</v>
      </c>
      <c r="V290" s="344"/>
      <c r="W290" s="344"/>
      <c r="X290" s="344"/>
      <c r="Y290" s="344"/>
      <c r="Z290" s="344"/>
      <c r="AA290" s="344"/>
      <c r="AB290" s="344"/>
      <c r="AC290" s="214" t="s">
        <v>163</v>
      </c>
      <c r="AD290" s="1541">
        <v>0.96499999999999997</v>
      </c>
      <c r="AE290" s="1541"/>
      <c r="AF290" s="345"/>
      <c r="AG290" s="379"/>
      <c r="AH290" s="344"/>
      <c r="AI290" s="344"/>
      <c r="AJ290" s="345"/>
      <c r="AK290" s="1539" t="s">
        <v>161</v>
      </c>
      <c r="AL290" s="346" t="s">
        <v>162</v>
      </c>
      <c r="AM290" s="347" t="s">
        <v>163</v>
      </c>
      <c r="AN290" s="348">
        <v>0.7</v>
      </c>
      <c r="AO290" s="348"/>
      <c r="AP290" s="348"/>
      <c r="AQ290" s="349"/>
      <c r="AR290" s="350">
        <f>ROUND(ROUND(ROUND(Q284*AD290:AD290,0)*$AI$20,0)*AN290,0)</f>
        <v>248</v>
      </c>
      <c r="AS290" s="268"/>
    </row>
    <row r="291" spans="1:45" ht="14.25">
      <c r="A291" s="243">
        <v>71</v>
      </c>
      <c r="B291" s="411" t="s">
        <v>3890</v>
      </c>
      <c r="C291" s="244" t="s">
        <v>3891</v>
      </c>
      <c r="D291" s="375"/>
      <c r="E291" s="278"/>
      <c r="F291" s="279"/>
      <c r="G291" s="245"/>
      <c r="H291" s="208"/>
      <c r="I291" s="208"/>
      <c r="J291" s="385"/>
      <c r="K291" s="245"/>
      <c r="L291" s="208"/>
      <c r="M291" s="208"/>
      <c r="N291" s="208"/>
      <c r="O291" s="208"/>
      <c r="P291" s="208"/>
      <c r="Q291" s="352"/>
      <c r="R291" s="352"/>
      <c r="S291" s="208"/>
      <c r="T291" s="385"/>
      <c r="U291" s="245"/>
      <c r="V291" s="344"/>
      <c r="W291" s="344"/>
      <c r="X291" s="344"/>
      <c r="Y291" s="344"/>
      <c r="Z291" s="344"/>
      <c r="AA291" s="344"/>
      <c r="AB291" s="344"/>
      <c r="AC291" s="344"/>
      <c r="AD291" s="344"/>
      <c r="AE291" s="344"/>
      <c r="AF291" s="345"/>
      <c r="AG291" s="375"/>
      <c r="AH291" s="214"/>
      <c r="AI291" s="609"/>
      <c r="AJ291" s="610"/>
      <c r="AK291" s="1540"/>
      <c r="AL291" s="353" t="s">
        <v>165</v>
      </c>
      <c r="AM291" s="354" t="s">
        <v>163</v>
      </c>
      <c r="AN291" s="355">
        <v>0.5</v>
      </c>
      <c r="AO291" s="356"/>
      <c r="AP291" s="356"/>
      <c r="AQ291" s="395"/>
      <c r="AR291" s="358">
        <f>ROUND(ROUND(ROUND(Q284*AD290,0)*$AI$20,0)*AN291,0)</f>
        <v>177</v>
      </c>
      <c r="AS291" s="268"/>
    </row>
    <row r="292" spans="1:45" ht="14.25">
      <c r="A292" s="243">
        <v>71</v>
      </c>
      <c r="B292" s="411" t="s">
        <v>3892</v>
      </c>
      <c r="C292" s="244" t="s">
        <v>3893</v>
      </c>
      <c r="D292" s="375"/>
      <c r="E292" s="278"/>
      <c r="F292" s="279"/>
      <c r="G292" s="245"/>
      <c r="H292" s="208"/>
      <c r="I292" s="208"/>
      <c r="J292" s="385"/>
      <c r="K292" s="245"/>
      <c r="L292" s="208"/>
      <c r="M292" s="208"/>
      <c r="N292" s="208"/>
      <c r="O292" s="208"/>
      <c r="P292" s="208"/>
      <c r="Q292" s="352"/>
      <c r="R292" s="352"/>
      <c r="S292" s="208"/>
      <c r="T292" s="385"/>
      <c r="U292" s="245"/>
      <c r="V292" s="344"/>
      <c r="W292" s="344"/>
      <c r="X292" s="344"/>
      <c r="Y292" s="344"/>
      <c r="Z292" s="344"/>
      <c r="AA292" s="344"/>
      <c r="AB292" s="344"/>
      <c r="AC292" s="344"/>
      <c r="AD292" s="344"/>
      <c r="AE292" s="344"/>
      <c r="AF292" s="345"/>
      <c r="AG292" s="375"/>
      <c r="AH292" s="214"/>
      <c r="AI292" s="609"/>
      <c r="AJ292" s="610"/>
      <c r="AK292" s="364"/>
      <c r="AL292" s="396"/>
      <c r="AM292" s="362"/>
      <c r="AN292" s="356"/>
      <c r="AO292" s="1533" t="s">
        <v>167</v>
      </c>
      <c r="AP292" s="362">
        <v>5</v>
      </c>
      <c r="AQ292" s="363" t="s">
        <v>168</v>
      </c>
      <c r="AR292" s="358">
        <f>ROUND(ROUND(Q284*AD290,0)*$AI$20,0)-AP292</f>
        <v>349</v>
      </c>
      <c r="AS292" s="268"/>
    </row>
    <row r="293" spans="1:45" ht="14.25">
      <c r="A293" s="243">
        <v>71</v>
      </c>
      <c r="B293" s="411" t="s">
        <v>3894</v>
      </c>
      <c r="C293" s="244" t="s">
        <v>3895</v>
      </c>
      <c r="D293" s="375"/>
      <c r="E293" s="278"/>
      <c r="F293" s="279"/>
      <c r="G293" s="245"/>
      <c r="H293" s="208"/>
      <c r="I293" s="208"/>
      <c r="J293" s="385"/>
      <c r="K293" s="245"/>
      <c r="L293" s="208"/>
      <c r="M293" s="208"/>
      <c r="N293" s="208"/>
      <c r="O293" s="208"/>
      <c r="P293" s="208"/>
      <c r="Q293" s="352"/>
      <c r="R293" s="352"/>
      <c r="S293" s="208"/>
      <c r="T293" s="385"/>
      <c r="U293" s="245"/>
      <c r="V293" s="344"/>
      <c r="W293" s="344"/>
      <c r="X293" s="344"/>
      <c r="Y293" s="344"/>
      <c r="Z293" s="344"/>
      <c r="AA293" s="344"/>
      <c r="AB293" s="344"/>
      <c r="AC293" s="344"/>
      <c r="AD293" s="344"/>
      <c r="AE293" s="344"/>
      <c r="AF293" s="345"/>
      <c r="AG293" s="375"/>
      <c r="AH293" s="214"/>
      <c r="AI293" s="609"/>
      <c r="AJ293" s="610"/>
      <c r="AK293" s="1536" t="s">
        <v>161</v>
      </c>
      <c r="AL293" s="364" t="s">
        <v>162</v>
      </c>
      <c r="AM293" s="362" t="s">
        <v>163</v>
      </c>
      <c r="AN293" s="356">
        <v>0.7</v>
      </c>
      <c r="AO293" s="1534"/>
      <c r="AP293" s="365"/>
      <c r="AQ293" s="366"/>
      <c r="AR293" s="358">
        <f>ROUND(ROUND(ROUND(Q284*AD290,0)*$AI$20,0)*AN293,0)-AP292</f>
        <v>243</v>
      </c>
      <c r="AS293" s="268"/>
    </row>
    <row r="294" spans="1:45" ht="14.25">
      <c r="A294" s="243">
        <v>71</v>
      </c>
      <c r="B294" s="411" t="s">
        <v>3896</v>
      </c>
      <c r="C294" s="244" t="s">
        <v>3897</v>
      </c>
      <c r="D294" s="375"/>
      <c r="E294" s="278"/>
      <c r="F294" s="279"/>
      <c r="G294" s="245"/>
      <c r="H294" s="208"/>
      <c r="I294" s="208"/>
      <c r="J294" s="385"/>
      <c r="K294" s="281"/>
      <c r="L294" s="216"/>
      <c r="M294" s="216"/>
      <c r="N294" s="216"/>
      <c r="O294" s="216"/>
      <c r="P294" s="216"/>
      <c r="Q294" s="387"/>
      <c r="R294" s="387"/>
      <c r="S294" s="216"/>
      <c r="T294" s="226"/>
      <c r="U294" s="281"/>
      <c r="V294" s="380"/>
      <c r="W294" s="380"/>
      <c r="X294" s="380"/>
      <c r="Y294" s="380"/>
      <c r="Z294" s="380"/>
      <c r="AA294" s="380"/>
      <c r="AB294" s="380"/>
      <c r="AC294" s="380"/>
      <c r="AD294" s="380"/>
      <c r="AE294" s="380"/>
      <c r="AF294" s="381"/>
      <c r="AG294" s="375"/>
      <c r="AH294" s="214"/>
      <c r="AI294" s="609"/>
      <c r="AJ294" s="610"/>
      <c r="AK294" s="1537"/>
      <c r="AL294" s="353" t="s">
        <v>165</v>
      </c>
      <c r="AM294" s="354" t="s">
        <v>163</v>
      </c>
      <c r="AN294" s="355">
        <v>0.5</v>
      </c>
      <c r="AO294" s="1535"/>
      <c r="AP294" s="367"/>
      <c r="AQ294" s="368"/>
      <c r="AR294" s="358">
        <f>ROUND(ROUND(ROUND(Q284*AD290,0)*$AI$20,0)*AN294,0)-AP292</f>
        <v>172</v>
      </c>
      <c r="AS294" s="268"/>
    </row>
    <row r="295" spans="1:45" ht="14.25">
      <c r="A295" s="229">
        <v>71</v>
      </c>
      <c r="B295" s="408">
        <v>8745</v>
      </c>
      <c r="C295" s="254" t="s">
        <v>3898</v>
      </c>
      <c r="D295" s="375"/>
      <c r="E295" s="278"/>
      <c r="F295" s="279"/>
      <c r="G295" s="245"/>
      <c r="H295" s="208"/>
      <c r="I295" s="208"/>
      <c r="J295" s="388"/>
      <c r="K295" s="208" t="s">
        <v>824</v>
      </c>
      <c r="L295" s="301"/>
      <c r="M295" s="301"/>
      <c r="N295" s="301"/>
      <c r="O295" s="301"/>
      <c r="P295" s="301"/>
      <c r="Q295" s="386"/>
      <c r="R295" s="386"/>
      <c r="S295" s="208"/>
      <c r="T295" s="385"/>
      <c r="U295" s="245"/>
      <c r="V295" s="392"/>
      <c r="W295" s="392"/>
      <c r="X295" s="392"/>
      <c r="Y295" s="392"/>
      <c r="Z295" s="392"/>
      <c r="AA295" s="392"/>
      <c r="AB295" s="392"/>
      <c r="AC295" s="392"/>
      <c r="AD295" s="392"/>
      <c r="AE295" s="392"/>
      <c r="AF295" s="393"/>
      <c r="AG295" s="611"/>
      <c r="AH295" s="392"/>
      <c r="AI295" s="392"/>
      <c r="AJ295" s="393"/>
      <c r="AK295" s="340"/>
      <c r="AL295" s="338"/>
      <c r="AM295" s="334"/>
      <c r="AN295" s="383"/>
      <c r="AO295" s="383"/>
      <c r="AP295" s="383"/>
      <c r="AQ295" s="384"/>
      <c r="AR295" s="342">
        <f>ROUND(Q296*$AI$20,0)</f>
        <v>366</v>
      </c>
      <c r="AS295" s="268"/>
    </row>
    <row r="296" spans="1:45" ht="14.25">
      <c r="A296" s="229">
        <v>71</v>
      </c>
      <c r="B296" s="408">
        <v>8746</v>
      </c>
      <c r="C296" s="254" t="s">
        <v>3899</v>
      </c>
      <c r="D296" s="375"/>
      <c r="E296" s="278"/>
      <c r="F296" s="279"/>
      <c r="G296" s="245"/>
      <c r="H296" s="208"/>
      <c r="I296" s="208"/>
      <c r="J296" s="388"/>
      <c r="K296" s="343"/>
      <c r="L296" s="301"/>
      <c r="M296" s="301"/>
      <c r="N296" s="301"/>
      <c r="O296" s="301"/>
      <c r="P296" s="301"/>
      <c r="Q296" s="1538">
        <f>'26障害児入所施設(基本４)'!$Q$296</f>
        <v>523</v>
      </c>
      <c r="R296" s="1538"/>
      <c r="S296" s="208" t="s">
        <v>18</v>
      </c>
      <c r="T296" s="385"/>
      <c r="U296" s="245"/>
      <c r="V296" s="344"/>
      <c r="W296" s="344"/>
      <c r="X296" s="344"/>
      <c r="Y296" s="344"/>
      <c r="Z296" s="344"/>
      <c r="AA296" s="344"/>
      <c r="AB296" s="344"/>
      <c r="AC296" s="344"/>
      <c r="AD296" s="344"/>
      <c r="AE296" s="344"/>
      <c r="AF296" s="345"/>
      <c r="AG296" s="379"/>
      <c r="AH296" s="344"/>
      <c r="AI296" s="344"/>
      <c r="AJ296" s="345"/>
      <c r="AK296" s="1539" t="s">
        <v>161</v>
      </c>
      <c r="AL296" s="346" t="s">
        <v>162</v>
      </c>
      <c r="AM296" s="347" t="s">
        <v>163</v>
      </c>
      <c r="AN296" s="348">
        <v>0.7</v>
      </c>
      <c r="AO296" s="348"/>
      <c r="AP296" s="348"/>
      <c r="AQ296" s="349"/>
      <c r="AR296" s="350">
        <f>ROUND(ROUND(Q296*$AI$20,0)*AN296,0)</f>
        <v>256</v>
      </c>
      <c r="AS296" s="268"/>
    </row>
    <row r="297" spans="1:45" ht="14.25">
      <c r="A297" s="243">
        <v>71</v>
      </c>
      <c r="B297" s="411" t="s">
        <v>3900</v>
      </c>
      <c r="C297" s="244" t="s">
        <v>3901</v>
      </c>
      <c r="D297" s="375"/>
      <c r="E297" s="278"/>
      <c r="F297" s="279"/>
      <c r="G297" s="245"/>
      <c r="H297" s="208"/>
      <c r="I297" s="208"/>
      <c r="J297" s="385"/>
      <c r="K297" s="245"/>
      <c r="L297" s="208"/>
      <c r="M297" s="208"/>
      <c r="N297" s="208"/>
      <c r="O297" s="208"/>
      <c r="P297" s="208"/>
      <c r="Q297" s="352"/>
      <c r="R297" s="352"/>
      <c r="S297" s="208"/>
      <c r="T297" s="385"/>
      <c r="U297" s="245"/>
      <c r="V297" s="344"/>
      <c r="W297" s="344"/>
      <c r="X297" s="344"/>
      <c r="Y297" s="344"/>
      <c r="Z297" s="344"/>
      <c r="AA297" s="344"/>
      <c r="AB297" s="344"/>
      <c r="AC297" s="344"/>
      <c r="AD297" s="344"/>
      <c r="AE297" s="344"/>
      <c r="AF297" s="345"/>
      <c r="AG297" s="375"/>
      <c r="AH297" s="214"/>
      <c r="AI297" s="609"/>
      <c r="AJ297" s="610"/>
      <c r="AK297" s="1540"/>
      <c r="AL297" s="353" t="s">
        <v>165</v>
      </c>
      <c r="AM297" s="354" t="s">
        <v>163</v>
      </c>
      <c r="AN297" s="355">
        <v>0.5</v>
      </c>
      <c r="AO297" s="356"/>
      <c r="AP297" s="356"/>
      <c r="AQ297" s="395"/>
      <c r="AR297" s="358">
        <f>ROUND(ROUND(Q296*$AI$20,0)*AN297,0)</f>
        <v>183</v>
      </c>
      <c r="AS297" s="268"/>
    </row>
    <row r="298" spans="1:45" ht="14.25">
      <c r="A298" s="243">
        <v>71</v>
      </c>
      <c r="B298" s="411" t="s">
        <v>3902</v>
      </c>
      <c r="C298" s="244" t="s">
        <v>3903</v>
      </c>
      <c r="D298" s="375"/>
      <c r="E298" s="278"/>
      <c r="F298" s="279"/>
      <c r="G298" s="245"/>
      <c r="H298" s="208"/>
      <c r="I298" s="208"/>
      <c r="J298" s="385"/>
      <c r="K298" s="245"/>
      <c r="L298" s="208"/>
      <c r="M298" s="208"/>
      <c r="N298" s="208"/>
      <c r="O298" s="208"/>
      <c r="P298" s="208"/>
      <c r="Q298" s="352"/>
      <c r="R298" s="352"/>
      <c r="S298" s="208"/>
      <c r="T298" s="385"/>
      <c r="U298" s="245"/>
      <c r="V298" s="344"/>
      <c r="W298" s="344"/>
      <c r="X298" s="344"/>
      <c r="Y298" s="344"/>
      <c r="Z298" s="344"/>
      <c r="AA298" s="344"/>
      <c r="AB298" s="344"/>
      <c r="AC298" s="344"/>
      <c r="AD298" s="344"/>
      <c r="AE298" s="344"/>
      <c r="AF298" s="345"/>
      <c r="AG298" s="375"/>
      <c r="AH298" s="214"/>
      <c r="AI298" s="609"/>
      <c r="AJ298" s="610"/>
      <c r="AK298" s="364"/>
      <c r="AL298" s="396"/>
      <c r="AM298" s="362"/>
      <c r="AN298" s="356"/>
      <c r="AO298" s="1533" t="s">
        <v>167</v>
      </c>
      <c r="AP298" s="362">
        <v>5</v>
      </c>
      <c r="AQ298" s="363" t="s">
        <v>168</v>
      </c>
      <c r="AR298" s="358">
        <f>ROUND(Q296*$AI$20,0)-AP298</f>
        <v>361</v>
      </c>
      <c r="AS298" s="268"/>
    </row>
    <row r="299" spans="1:45" ht="14.25">
      <c r="A299" s="243">
        <v>71</v>
      </c>
      <c r="B299" s="411" t="s">
        <v>3904</v>
      </c>
      <c r="C299" s="244" t="s">
        <v>3905</v>
      </c>
      <c r="D299" s="375"/>
      <c r="E299" s="278"/>
      <c r="F299" s="279"/>
      <c r="G299" s="245"/>
      <c r="H299" s="208"/>
      <c r="I299" s="208"/>
      <c r="J299" s="385"/>
      <c r="K299" s="245"/>
      <c r="L299" s="208"/>
      <c r="M299" s="208"/>
      <c r="N299" s="208"/>
      <c r="O299" s="208"/>
      <c r="P299" s="208"/>
      <c r="Q299" s="352"/>
      <c r="R299" s="352"/>
      <c r="S299" s="208"/>
      <c r="T299" s="385"/>
      <c r="U299" s="245"/>
      <c r="V299" s="344"/>
      <c r="W299" s="344"/>
      <c r="X299" s="344"/>
      <c r="Y299" s="344"/>
      <c r="Z299" s="344"/>
      <c r="AA299" s="344"/>
      <c r="AB299" s="344"/>
      <c r="AC299" s="344"/>
      <c r="AD299" s="344"/>
      <c r="AE299" s="344"/>
      <c r="AF299" s="345"/>
      <c r="AG299" s="375"/>
      <c r="AH299" s="214"/>
      <c r="AI299" s="609"/>
      <c r="AJ299" s="610"/>
      <c r="AK299" s="1536" t="s">
        <v>161</v>
      </c>
      <c r="AL299" s="364" t="s">
        <v>162</v>
      </c>
      <c r="AM299" s="362" t="s">
        <v>163</v>
      </c>
      <c r="AN299" s="356">
        <v>0.7</v>
      </c>
      <c r="AO299" s="1534"/>
      <c r="AP299" s="365"/>
      <c r="AQ299" s="366"/>
      <c r="AR299" s="358">
        <f>ROUND(ROUND(Q296*$AI$20,0)*AN299,0)-AP298</f>
        <v>251</v>
      </c>
      <c r="AS299" s="268"/>
    </row>
    <row r="300" spans="1:45" ht="14.25">
      <c r="A300" s="243">
        <v>71</v>
      </c>
      <c r="B300" s="411" t="s">
        <v>3906</v>
      </c>
      <c r="C300" s="244" t="s">
        <v>3907</v>
      </c>
      <c r="D300" s="375"/>
      <c r="E300" s="278"/>
      <c r="F300" s="279"/>
      <c r="G300" s="245"/>
      <c r="H300" s="208"/>
      <c r="I300" s="208"/>
      <c r="J300" s="385"/>
      <c r="K300" s="245"/>
      <c r="L300" s="208"/>
      <c r="M300" s="208"/>
      <c r="N300" s="208"/>
      <c r="O300" s="208"/>
      <c r="P300" s="208"/>
      <c r="Q300" s="352"/>
      <c r="R300" s="352"/>
      <c r="S300" s="208"/>
      <c r="T300" s="385"/>
      <c r="U300" s="245"/>
      <c r="V300" s="344"/>
      <c r="W300" s="344"/>
      <c r="X300" s="344"/>
      <c r="Y300" s="344"/>
      <c r="Z300" s="344"/>
      <c r="AA300" s="344"/>
      <c r="AB300" s="344"/>
      <c r="AC300" s="344"/>
      <c r="AD300" s="344"/>
      <c r="AE300" s="344"/>
      <c r="AF300" s="345"/>
      <c r="AG300" s="375"/>
      <c r="AH300" s="214"/>
      <c r="AI300" s="609"/>
      <c r="AJ300" s="610"/>
      <c r="AK300" s="1537"/>
      <c r="AL300" s="353" t="s">
        <v>165</v>
      </c>
      <c r="AM300" s="354" t="s">
        <v>163</v>
      </c>
      <c r="AN300" s="355">
        <v>0.5</v>
      </c>
      <c r="AO300" s="1535"/>
      <c r="AP300" s="367"/>
      <c r="AQ300" s="368"/>
      <c r="AR300" s="358">
        <f>ROUND(ROUND(Q296*$AI$20,0)*AN300,0)-AP298</f>
        <v>178</v>
      </c>
      <c r="AS300" s="268"/>
    </row>
    <row r="301" spans="1:45" ht="14.25">
      <c r="A301" s="229">
        <v>71</v>
      </c>
      <c r="B301" s="408">
        <v>8747</v>
      </c>
      <c r="C301" s="254" t="s">
        <v>3908</v>
      </c>
      <c r="D301" s="375"/>
      <c r="E301" s="278"/>
      <c r="F301" s="279"/>
      <c r="G301" s="245"/>
      <c r="H301" s="208"/>
      <c r="I301" s="208"/>
      <c r="J301" s="388"/>
      <c r="K301" s="343"/>
      <c r="L301" s="301"/>
      <c r="M301" s="301"/>
      <c r="N301" s="301"/>
      <c r="O301" s="301"/>
      <c r="P301" s="301"/>
      <c r="Q301" s="406"/>
      <c r="R301" s="406"/>
      <c r="S301" s="208"/>
      <c r="T301" s="385"/>
      <c r="U301" s="369" t="s">
        <v>172</v>
      </c>
      <c r="V301" s="370"/>
      <c r="W301" s="370"/>
      <c r="X301" s="370"/>
      <c r="Y301" s="370"/>
      <c r="Z301" s="370"/>
      <c r="AA301" s="370"/>
      <c r="AB301" s="370"/>
      <c r="AC301" s="370"/>
      <c r="AD301" s="370"/>
      <c r="AE301" s="370"/>
      <c r="AF301" s="371"/>
      <c r="AG301" s="379"/>
      <c r="AH301" s="344"/>
      <c r="AI301" s="344"/>
      <c r="AJ301" s="345"/>
      <c r="AK301" s="369"/>
      <c r="AL301" s="370"/>
      <c r="AM301" s="372"/>
      <c r="AN301" s="373"/>
      <c r="AO301" s="373"/>
      <c r="AP301" s="373"/>
      <c r="AQ301" s="374"/>
      <c r="AR301" s="342">
        <f>ROUND(ROUND(Q296*AD302,0)*$AI$20,0)</f>
        <v>354</v>
      </c>
      <c r="AS301" s="268"/>
    </row>
    <row r="302" spans="1:45" ht="14.25">
      <c r="A302" s="229">
        <v>71</v>
      </c>
      <c r="B302" s="408">
        <v>8748</v>
      </c>
      <c r="C302" s="254" t="s">
        <v>3909</v>
      </c>
      <c r="D302" s="375"/>
      <c r="E302" s="278"/>
      <c r="F302" s="279"/>
      <c r="G302" s="245"/>
      <c r="H302" s="208"/>
      <c r="I302" s="208"/>
      <c r="J302" s="388"/>
      <c r="K302" s="343"/>
      <c r="L302" s="301"/>
      <c r="M302" s="301"/>
      <c r="N302" s="301"/>
      <c r="O302" s="301"/>
      <c r="P302" s="301"/>
      <c r="Q302" s="406"/>
      <c r="R302" s="406"/>
      <c r="S302" s="208"/>
      <c r="T302" s="385"/>
      <c r="U302" s="379" t="s">
        <v>174</v>
      </c>
      <c r="V302" s="344"/>
      <c r="W302" s="344"/>
      <c r="X302" s="344"/>
      <c r="Y302" s="344"/>
      <c r="Z302" s="344"/>
      <c r="AA302" s="344"/>
      <c r="AB302" s="344"/>
      <c r="AC302" s="214" t="s">
        <v>163</v>
      </c>
      <c r="AD302" s="1541">
        <v>0.96499999999999997</v>
      </c>
      <c r="AE302" s="1541"/>
      <c r="AF302" s="345"/>
      <c r="AG302" s="379"/>
      <c r="AH302" s="344"/>
      <c r="AI302" s="344"/>
      <c r="AJ302" s="345"/>
      <c r="AK302" s="1539" t="s">
        <v>161</v>
      </c>
      <c r="AL302" s="346" t="s">
        <v>162</v>
      </c>
      <c r="AM302" s="347" t="s">
        <v>163</v>
      </c>
      <c r="AN302" s="348">
        <v>0.7</v>
      </c>
      <c r="AO302" s="348"/>
      <c r="AP302" s="348"/>
      <c r="AQ302" s="349"/>
      <c r="AR302" s="350">
        <f>ROUND(ROUND(ROUND(Q296*AD302:AD302,0)*$AI$20,0)*AN302,0)</f>
        <v>248</v>
      </c>
      <c r="AS302" s="268"/>
    </row>
    <row r="303" spans="1:45" ht="14.25">
      <c r="A303" s="243">
        <v>71</v>
      </c>
      <c r="B303" s="411" t="s">
        <v>3910</v>
      </c>
      <c r="C303" s="244" t="s">
        <v>3911</v>
      </c>
      <c r="D303" s="375"/>
      <c r="E303" s="278"/>
      <c r="F303" s="279"/>
      <c r="G303" s="245"/>
      <c r="H303" s="208"/>
      <c r="I303" s="208"/>
      <c r="J303" s="385"/>
      <c r="K303" s="245"/>
      <c r="L303" s="208"/>
      <c r="M303" s="208"/>
      <c r="N303" s="208"/>
      <c r="O303" s="208"/>
      <c r="P303" s="208"/>
      <c r="Q303" s="352"/>
      <c r="R303" s="352"/>
      <c r="S303" s="208"/>
      <c r="T303" s="385"/>
      <c r="U303" s="245"/>
      <c r="V303" s="344"/>
      <c r="W303" s="344"/>
      <c r="X303" s="344"/>
      <c r="Y303" s="344"/>
      <c r="Z303" s="344"/>
      <c r="AA303" s="344"/>
      <c r="AB303" s="344"/>
      <c r="AC303" s="344"/>
      <c r="AD303" s="344"/>
      <c r="AE303" s="344"/>
      <c r="AF303" s="345"/>
      <c r="AG303" s="375"/>
      <c r="AH303" s="214"/>
      <c r="AI303" s="609"/>
      <c r="AJ303" s="610"/>
      <c r="AK303" s="1540"/>
      <c r="AL303" s="353" t="s">
        <v>165</v>
      </c>
      <c r="AM303" s="354" t="s">
        <v>163</v>
      </c>
      <c r="AN303" s="355">
        <v>0.5</v>
      </c>
      <c r="AO303" s="356"/>
      <c r="AP303" s="356"/>
      <c r="AQ303" s="395"/>
      <c r="AR303" s="358">
        <f>ROUND(ROUND(ROUND(Q296*AD302,0)*$AI$20,0)*AN303,0)</f>
        <v>177</v>
      </c>
      <c r="AS303" s="268"/>
    </row>
    <row r="304" spans="1:45" ht="14.25">
      <c r="A304" s="243">
        <v>71</v>
      </c>
      <c r="B304" s="411" t="s">
        <v>3912</v>
      </c>
      <c r="C304" s="244" t="s">
        <v>3913</v>
      </c>
      <c r="D304" s="375"/>
      <c r="E304" s="278"/>
      <c r="F304" s="279"/>
      <c r="G304" s="245"/>
      <c r="H304" s="208"/>
      <c r="I304" s="208"/>
      <c r="J304" s="385"/>
      <c r="K304" s="245"/>
      <c r="L304" s="208"/>
      <c r="M304" s="208"/>
      <c r="N304" s="208"/>
      <c r="O304" s="208"/>
      <c r="P304" s="208"/>
      <c r="Q304" s="352"/>
      <c r="R304" s="352"/>
      <c r="S304" s="208"/>
      <c r="T304" s="385"/>
      <c r="U304" s="245"/>
      <c r="V304" s="344"/>
      <c r="W304" s="344"/>
      <c r="X304" s="344"/>
      <c r="Y304" s="344"/>
      <c r="Z304" s="344"/>
      <c r="AA304" s="344"/>
      <c r="AB304" s="344"/>
      <c r="AC304" s="344"/>
      <c r="AD304" s="344"/>
      <c r="AE304" s="344"/>
      <c r="AF304" s="345"/>
      <c r="AG304" s="375"/>
      <c r="AH304" s="214"/>
      <c r="AI304" s="609"/>
      <c r="AJ304" s="610"/>
      <c r="AK304" s="364"/>
      <c r="AL304" s="396"/>
      <c r="AM304" s="362"/>
      <c r="AN304" s="356"/>
      <c r="AO304" s="1533" t="s">
        <v>167</v>
      </c>
      <c r="AP304" s="362">
        <v>5</v>
      </c>
      <c r="AQ304" s="363" t="s">
        <v>168</v>
      </c>
      <c r="AR304" s="358">
        <f>ROUND(ROUND(Q296*AD302,0)*$AI$20,0)-AP304</f>
        <v>349</v>
      </c>
      <c r="AS304" s="268"/>
    </row>
    <row r="305" spans="1:45" ht="14.25">
      <c r="A305" s="243">
        <v>71</v>
      </c>
      <c r="B305" s="411" t="s">
        <v>3914</v>
      </c>
      <c r="C305" s="244" t="s">
        <v>3915</v>
      </c>
      <c r="D305" s="375"/>
      <c r="E305" s="278"/>
      <c r="F305" s="279"/>
      <c r="G305" s="245"/>
      <c r="H305" s="208"/>
      <c r="I305" s="208"/>
      <c r="J305" s="385"/>
      <c r="K305" s="245"/>
      <c r="L305" s="208"/>
      <c r="M305" s="208"/>
      <c r="N305" s="208"/>
      <c r="O305" s="208"/>
      <c r="P305" s="208"/>
      <c r="Q305" s="352"/>
      <c r="R305" s="352"/>
      <c r="S305" s="208"/>
      <c r="T305" s="385"/>
      <c r="U305" s="245"/>
      <c r="V305" s="344"/>
      <c r="W305" s="344"/>
      <c r="X305" s="344"/>
      <c r="Y305" s="344"/>
      <c r="Z305" s="344"/>
      <c r="AA305" s="344"/>
      <c r="AB305" s="344"/>
      <c r="AC305" s="344"/>
      <c r="AD305" s="344"/>
      <c r="AE305" s="344"/>
      <c r="AF305" s="345"/>
      <c r="AG305" s="375"/>
      <c r="AH305" s="214"/>
      <c r="AI305" s="609"/>
      <c r="AJ305" s="610"/>
      <c r="AK305" s="1536" t="s">
        <v>161</v>
      </c>
      <c r="AL305" s="364" t="s">
        <v>162</v>
      </c>
      <c r="AM305" s="362" t="s">
        <v>163</v>
      </c>
      <c r="AN305" s="356">
        <v>0.7</v>
      </c>
      <c r="AO305" s="1534"/>
      <c r="AP305" s="365"/>
      <c r="AQ305" s="366"/>
      <c r="AR305" s="358">
        <f>ROUND(ROUND(ROUND(Q296*AD302,0)*$AI$20,0)*AN305,0)-AP304</f>
        <v>243</v>
      </c>
      <c r="AS305" s="268"/>
    </row>
    <row r="306" spans="1:45" ht="14.25">
      <c r="A306" s="243">
        <v>71</v>
      </c>
      <c r="B306" s="411" t="s">
        <v>3916</v>
      </c>
      <c r="C306" s="244" t="s">
        <v>3917</v>
      </c>
      <c r="D306" s="394"/>
      <c r="E306" s="282"/>
      <c r="F306" s="283"/>
      <c r="G306" s="281"/>
      <c r="H306" s="216"/>
      <c r="I306" s="216"/>
      <c r="J306" s="226"/>
      <c r="K306" s="281"/>
      <c r="L306" s="216"/>
      <c r="M306" s="216"/>
      <c r="N306" s="216"/>
      <c r="O306" s="216"/>
      <c r="P306" s="216"/>
      <c r="Q306" s="387"/>
      <c r="R306" s="387"/>
      <c r="S306" s="216"/>
      <c r="T306" s="226"/>
      <c r="U306" s="281"/>
      <c r="V306" s="380"/>
      <c r="W306" s="380"/>
      <c r="X306" s="380"/>
      <c r="Y306" s="380"/>
      <c r="Z306" s="380"/>
      <c r="AA306" s="380"/>
      <c r="AB306" s="380"/>
      <c r="AC306" s="380"/>
      <c r="AD306" s="380"/>
      <c r="AE306" s="380"/>
      <c r="AF306" s="381"/>
      <c r="AG306" s="394"/>
      <c r="AH306" s="400"/>
      <c r="AI306" s="615"/>
      <c r="AJ306" s="616"/>
      <c r="AK306" s="1537"/>
      <c r="AL306" s="353" t="s">
        <v>165</v>
      </c>
      <c r="AM306" s="354" t="s">
        <v>163</v>
      </c>
      <c r="AN306" s="355">
        <v>0.5</v>
      </c>
      <c r="AO306" s="1535"/>
      <c r="AP306" s="367"/>
      <c r="AQ306" s="368"/>
      <c r="AR306" s="391">
        <f>ROUND(ROUND(ROUND(Q296*AD302,0)*$AI$20,0)*AN306,0)-AP304</f>
        <v>172</v>
      </c>
      <c r="AS306" s="330"/>
    </row>
  </sheetData>
  <mergeCells count="211">
    <mergeCell ref="Q20:R20"/>
    <mergeCell ref="AI20:AJ20"/>
    <mergeCell ref="AK20:AK21"/>
    <mergeCell ref="AO22:AO24"/>
    <mergeCell ref="AK23:AK24"/>
    <mergeCell ref="AD26:AE26"/>
    <mergeCell ref="AK26:AK27"/>
    <mergeCell ref="D7:F13"/>
    <mergeCell ref="Q8:R8"/>
    <mergeCell ref="AG8:AJ19"/>
    <mergeCell ref="AK8:AK9"/>
    <mergeCell ref="AO10:AO12"/>
    <mergeCell ref="AK11:AK12"/>
    <mergeCell ref="AD14:AE14"/>
    <mergeCell ref="AK14:AK15"/>
    <mergeCell ref="AO16:AO18"/>
    <mergeCell ref="AK17:AK18"/>
    <mergeCell ref="AD38:AE38"/>
    <mergeCell ref="AK38:AK39"/>
    <mergeCell ref="AO40:AO42"/>
    <mergeCell ref="AK41:AK42"/>
    <mergeCell ref="Q44:R44"/>
    <mergeCell ref="AK44:AK45"/>
    <mergeCell ref="AO28:AO30"/>
    <mergeCell ref="AK29:AK30"/>
    <mergeCell ref="G31:J37"/>
    <mergeCell ref="Q32:R32"/>
    <mergeCell ref="AK32:AK33"/>
    <mergeCell ref="AO34:AO36"/>
    <mergeCell ref="AK35:AK36"/>
    <mergeCell ref="Q56:R56"/>
    <mergeCell ref="AK56:AK57"/>
    <mergeCell ref="AO58:AO60"/>
    <mergeCell ref="AK59:AK60"/>
    <mergeCell ref="AD62:AE62"/>
    <mergeCell ref="AK62:AK63"/>
    <mergeCell ref="AO46:AO48"/>
    <mergeCell ref="AK47:AK48"/>
    <mergeCell ref="AD50:AE50"/>
    <mergeCell ref="AK50:AK51"/>
    <mergeCell ref="AO52:AO54"/>
    <mergeCell ref="AK53:AK54"/>
    <mergeCell ref="AD74:AE74"/>
    <mergeCell ref="AK74:AK75"/>
    <mergeCell ref="AO76:AO78"/>
    <mergeCell ref="AK77:AK78"/>
    <mergeCell ref="Q80:R80"/>
    <mergeCell ref="AK80:AK81"/>
    <mergeCell ref="AO64:AO66"/>
    <mergeCell ref="AK65:AK66"/>
    <mergeCell ref="Q68:R68"/>
    <mergeCell ref="AK68:AK69"/>
    <mergeCell ref="AO70:AO72"/>
    <mergeCell ref="AK71:AK72"/>
    <mergeCell ref="G91:J97"/>
    <mergeCell ref="Q92:R92"/>
    <mergeCell ref="AK92:AK93"/>
    <mergeCell ref="AO94:AO96"/>
    <mergeCell ref="AK95:AK96"/>
    <mergeCell ref="AD98:AE98"/>
    <mergeCell ref="AK98:AK99"/>
    <mergeCell ref="AO82:AO84"/>
    <mergeCell ref="AK83:AK84"/>
    <mergeCell ref="AD86:AE86"/>
    <mergeCell ref="AK86:AK87"/>
    <mergeCell ref="AO88:AO90"/>
    <mergeCell ref="AK89:AK90"/>
    <mergeCell ref="AD110:AE110"/>
    <mergeCell ref="AK110:AK111"/>
    <mergeCell ref="AO112:AO114"/>
    <mergeCell ref="AK113:AK114"/>
    <mergeCell ref="Q116:R116"/>
    <mergeCell ref="AK116:AK117"/>
    <mergeCell ref="AO100:AO102"/>
    <mergeCell ref="AK101:AK102"/>
    <mergeCell ref="Q104:R104"/>
    <mergeCell ref="AK104:AK105"/>
    <mergeCell ref="AO106:AO108"/>
    <mergeCell ref="AK107:AK108"/>
    <mergeCell ref="G127:J133"/>
    <mergeCell ref="Q128:R128"/>
    <mergeCell ref="AK128:AK129"/>
    <mergeCell ref="AO130:AO132"/>
    <mergeCell ref="AK131:AK132"/>
    <mergeCell ref="AD134:AE134"/>
    <mergeCell ref="AK134:AK135"/>
    <mergeCell ref="AO118:AO120"/>
    <mergeCell ref="AK119:AK120"/>
    <mergeCell ref="AD122:AE122"/>
    <mergeCell ref="AK122:AK123"/>
    <mergeCell ref="AO124:AO126"/>
    <mergeCell ref="AK125:AK126"/>
    <mergeCell ref="AD146:AE146"/>
    <mergeCell ref="AK146:AK147"/>
    <mergeCell ref="AO148:AO150"/>
    <mergeCell ref="AK149:AK150"/>
    <mergeCell ref="Q152:R152"/>
    <mergeCell ref="AK152:AK153"/>
    <mergeCell ref="AO136:AO138"/>
    <mergeCell ref="AK137:AK138"/>
    <mergeCell ref="Q140:R140"/>
    <mergeCell ref="AK140:AK141"/>
    <mergeCell ref="AO142:AO144"/>
    <mergeCell ref="AK143:AK144"/>
    <mergeCell ref="G163:J169"/>
    <mergeCell ref="Q164:R164"/>
    <mergeCell ref="AK164:AK165"/>
    <mergeCell ref="AO166:AO168"/>
    <mergeCell ref="AK167:AK168"/>
    <mergeCell ref="AD170:AE170"/>
    <mergeCell ref="AK170:AK171"/>
    <mergeCell ref="AO154:AO156"/>
    <mergeCell ref="AK155:AK156"/>
    <mergeCell ref="AD158:AE158"/>
    <mergeCell ref="AK158:AK159"/>
    <mergeCell ref="AO160:AO162"/>
    <mergeCell ref="AK161:AK162"/>
    <mergeCell ref="AD182:AE182"/>
    <mergeCell ref="AK182:AK183"/>
    <mergeCell ref="AO184:AO186"/>
    <mergeCell ref="AK185:AK186"/>
    <mergeCell ref="Q188:R188"/>
    <mergeCell ref="AK188:AK189"/>
    <mergeCell ref="AO172:AO174"/>
    <mergeCell ref="AK173:AK174"/>
    <mergeCell ref="Q176:R176"/>
    <mergeCell ref="AK176:AK177"/>
    <mergeCell ref="AO178:AO180"/>
    <mergeCell ref="AK179:AK180"/>
    <mergeCell ref="G199:J205"/>
    <mergeCell ref="Q200:R200"/>
    <mergeCell ref="AK200:AK201"/>
    <mergeCell ref="AO202:AO204"/>
    <mergeCell ref="AK203:AK204"/>
    <mergeCell ref="AD206:AE206"/>
    <mergeCell ref="AK206:AK207"/>
    <mergeCell ref="AO190:AO192"/>
    <mergeCell ref="AK191:AK192"/>
    <mergeCell ref="AD194:AE194"/>
    <mergeCell ref="AK194:AK195"/>
    <mergeCell ref="AO196:AO198"/>
    <mergeCell ref="AK197:AK198"/>
    <mergeCell ref="AD218:AE218"/>
    <mergeCell ref="AK218:AK219"/>
    <mergeCell ref="AO220:AO222"/>
    <mergeCell ref="AK221:AK222"/>
    <mergeCell ref="Q224:R224"/>
    <mergeCell ref="AK224:AK225"/>
    <mergeCell ref="AO208:AO210"/>
    <mergeCell ref="AK209:AK210"/>
    <mergeCell ref="Q212:R212"/>
    <mergeCell ref="AK212:AK213"/>
    <mergeCell ref="AO214:AO216"/>
    <mergeCell ref="AK215:AK216"/>
    <mergeCell ref="G235:J241"/>
    <mergeCell ref="Q236:R236"/>
    <mergeCell ref="AK236:AK237"/>
    <mergeCell ref="AO238:AO240"/>
    <mergeCell ref="AK239:AK240"/>
    <mergeCell ref="AD242:AE242"/>
    <mergeCell ref="AK242:AK243"/>
    <mergeCell ref="AO226:AO228"/>
    <mergeCell ref="AK227:AK228"/>
    <mergeCell ref="AD230:AE230"/>
    <mergeCell ref="AK230:AK231"/>
    <mergeCell ref="AO232:AO234"/>
    <mergeCell ref="AK233:AK234"/>
    <mergeCell ref="G259:J265"/>
    <mergeCell ref="Q260:R260"/>
    <mergeCell ref="AK260:AK261"/>
    <mergeCell ref="AO262:AO264"/>
    <mergeCell ref="AK263:AK264"/>
    <mergeCell ref="AO244:AO246"/>
    <mergeCell ref="AK245:AK246"/>
    <mergeCell ref="Q248:R248"/>
    <mergeCell ref="AK248:AK249"/>
    <mergeCell ref="AO250:AO252"/>
    <mergeCell ref="AK251:AK252"/>
    <mergeCell ref="AD266:AE266"/>
    <mergeCell ref="AK266:AK267"/>
    <mergeCell ref="AO268:AO270"/>
    <mergeCell ref="AK269:AK270"/>
    <mergeCell ref="Q272:R272"/>
    <mergeCell ref="AK272:AK273"/>
    <mergeCell ref="AD254:AE254"/>
    <mergeCell ref="AK254:AK255"/>
    <mergeCell ref="AO256:AO258"/>
    <mergeCell ref="AK257:AK258"/>
    <mergeCell ref="G283:J289"/>
    <mergeCell ref="Q284:R284"/>
    <mergeCell ref="AK284:AK285"/>
    <mergeCell ref="AO286:AO288"/>
    <mergeCell ref="AK287:AK288"/>
    <mergeCell ref="AD290:AE290"/>
    <mergeCell ref="AK290:AK291"/>
    <mergeCell ref="AO274:AO276"/>
    <mergeCell ref="AK275:AK276"/>
    <mergeCell ref="AD278:AE278"/>
    <mergeCell ref="AK278:AK279"/>
    <mergeCell ref="AO280:AO282"/>
    <mergeCell ref="AK281:AK282"/>
    <mergeCell ref="AD302:AE302"/>
    <mergeCell ref="AK302:AK303"/>
    <mergeCell ref="AO304:AO306"/>
    <mergeCell ref="AK305:AK306"/>
    <mergeCell ref="AO292:AO294"/>
    <mergeCell ref="AK293:AK294"/>
    <mergeCell ref="Q296:R296"/>
    <mergeCell ref="AK296:AK297"/>
    <mergeCell ref="AO298:AO300"/>
    <mergeCell ref="AK299:AK300"/>
  </mergeCells>
  <phoneticPr fontId="1"/>
  <printOptions horizontalCentered="1"/>
  <pageMargins left="0.59055118110236227" right="0.59055118110236227" top="0.62992125984251968" bottom="0.39370078740157483" header="0.51181102362204722" footer="0.31496062992125984"/>
  <pageSetup paperSize="9" scale="46" orientation="portrait" r:id="rId1"/>
  <headerFooter>
    <oddHeader>&amp;R&amp;9福祉型障害児入所施設</oddHeader>
    <oddFooter>&amp;C&amp;14&amp;P</oddFooter>
  </headerFooter>
  <rowBreaks count="2" manualBreakCount="2">
    <brk id="126" max="44" man="1"/>
    <brk id="246" max="4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pageSetUpPr autoPageBreaks="0"/>
  </sheetPr>
  <dimension ref="A1:AS22"/>
  <sheetViews>
    <sheetView view="pageBreakPreview" zoomScaleNormal="100" zoomScaleSheetLayoutView="100" workbookViewId="0"/>
  </sheetViews>
  <sheetFormatPr defaultRowHeight="16.5" customHeight="1"/>
  <cols>
    <col min="1" max="1" width="4.625" style="2" customWidth="1"/>
    <col min="2" max="2" width="7.625" style="2" customWidth="1"/>
    <col min="3" max="3" width="33.375" style="3" customWidth="1"/>
    <col min="4" max="7" width="2.375" style="2" customWidth="1"/>
    <col min="8" max="11" width="2.375" style="3" customWidth="1"/>
    <col min="12" max="12" width="2.375" style="2" customWidth="1"/>
    <col min="13" max="14" width="2.375" style="4" customWidth="1"/>
    <col min="15" max="42" width="2.375" style="2" customWidth="1"/>
    <col min="43" max="43" width="8.625" style="5" customWidth="1"/>
    <col min="44" max="44" width="8.625" style="2" customWidth="1"/>
    <col min="45" max="45" width="2.75" style="2" customWidth="1"/>
    <col min="46" max="256" width="9" style="2"/>
    <col min="257" max="257" width="4.625" style="2" customWidth="1"/>
    <col min="258" max="258" width="7.625" style="2" customWidth="1"/>
    <col min="259" max="259" width="33.375" style="2" customWidth="1"/>
    <col min="260" max="298" width="2.375" style="2" customWidth="1"/>
    <col min="299" max="300" width="8.625" style="2" customWidth="1"/>
    <col min="301" max="301" width="2.75" style="2" customWidth="1"/>
    <col min="302" max="512" width="9" style="2"/>
    <col min="513" max="513" width="4.625" style="2" customWidth="1"/>
    <col min="514" max="514" width="7.625" style="2" customWidth="1"/>
    <col min="515" max="515" width="33.375" style="2" customWidth="1"/>
    <col min="516" max="554" width="2.375" style="2" customWidth="1"/>
    <col min="555" max="556" width="8.625" style="2" customWidth="1"/>
    <col min="557" max="557" width="2.75" style="2" customWidth="1"/>
    <col min="558" max="768" width="9" style="2"/>
    <col min="769" max="769" width="4.625" style="2" customWidth="1"/>
    <col min="770" max="770" width="7.625" style="2" customWidth="1"/>
    <col min="771" max="771" width="33.375" style="2" customWidth="1"/>
    <col min="772" max="810" width="2.375" style="2" customWidth="1"/>
    <col min="811" max="812" width="8.625" style="2" customWidth="1"/>
    <col min="813" max="813" width="2.75" style="2" customWidth="1"/>
    <col min="814" max="1024" width="9" style="2"/>
    <col min="1025" max="1025" width="4.625" style="2" customWidth="1"/>
    <col min="1026" max="1026" width="7.625" style="2" customWidth="1"/>
    <col min="1027" max="1027" width="33.375" style="2" customWidth="1"/>
    <col min="1028" max="1066" width="2.375" style="2" customWidth="1"/>
    <col min="1067" max="1068" width="8.625" style="2" customWidth="1"/>
    <col min="1069" max="1069" width="2.75" style="2" customWidth="1"/>
    <col min="1070" max="1280" width="9" style="2"/>
    <col min="1281" max="1281" width="4.625" style="2" customWidth="1"/>
    <col min="1282" max="1282" width="7.625" style="2" customWidth="1"/>
    <col min="1283" max="1283" width="33.375" style="2" customWidth="1"/>
    <col min="1284" max="1322" width="2.375" style="2" customWidth="1"/>
    <col min="1323" max="1324" width="8.625" style="2" customWidth="1"/>
    <col min="1325" max="1325" width="2.75" style="2" customWidth="1"/>
    <col min="1326" max="1536" width="9" style="2"/>
    <col min="1537" max="1537" width="4.625" style="2" customWidth="1"/>
    <col min="1538" max="1538" width="7.625" style="2" customWidth="1"/>
    <col min="1539" max="1539" width="33.375" style="2" customWidth="1"/>
    <col min="1540" max="1578" width="2.375" style="2" customWidth="1"/>
    <col min="1579" max="1580" width="8.625" style="2" customWidth="1"/>
    <col min="1581" max="1581" width="2.75" style="2" customWidth="1"/>
    <col min="1582" max="1792" width="9" style="2"/>
    <col min="1793" max="1793" width="4.625" style="2" customWidth="1"/>
    <col min="1794" max="1794" width="7.625" style="2" customWidth="1"/>
    <col min="1795" max="1795" width="33.375" style="2" customWidth="1"/>
    <col min="1796" max="1834" width="2.375" style="2" customWidth="1"/>
    <col min="1835" max="1836" width="8.625" style="2" customWidth="1"/>
    <col min="1837" max="1837" width="2.75" style="2" customWidth="1"/>
    <col min="1838" max="2048" width="9" style="2"/>
    <col min="2049" max="2049" width="4.625" style="2" customWidth="1"/>
    <col min="2050" max="2050" width="7.625" style="2" customWidth="1"/>
    <col min="2051" max="2051" width="33.375" style="2" customWidth="1"/>
    <col min="2052" max="2090" width="2.375" style="2" customWidth="1"/>
    <col min="2091" max="2092" width="8.625" style="2" customWidth="1"/>
    <col min="2093" max="2093" width="2.75" style="2" customWidth="1"/>
    <col min="2094" max="2304" width="9" style="2"/>
    <col min="2305" max="2305" width="4.625" style="2" customWidth="1"/>
    <col min="2306" max="2306" width="7.625" style="2" customWidth="1"/>
    <col min="2307" max="2307" width="33.375" style="2" customWidth="1"/>
    <col min="2308" max="2346" width="2.375" style="2" customWidth="1"/>
    <col min="2347" max="2348" width="8.625" style="2" customWidth="1"/>
    <col min="2349" max="2349" width="2.75" style="2" customWidth="1"/>
    <col min="2350" max="2560" width="9" style="2"/>
    <col min="2561" max="2561" width="4.625" style="2" customWidth="1"/>
    <col min="2562" max="2562" width="7.625" style="2" customWidth="1"/>
    <col min="2563" max="2563" width="33.375" style="2" customWidth="1"/>
    <col min="2564" max="2602" width="2.375" style="2" customWidth="1"/>
    <col min="2603" max="2604" width="8.625" style="2" customWidth="1"/>
    <col min="2605" max="2605" width="2.75" style="2" customWidth="1"/>
    <col min="2606" max="2816" width="9" style="2"/>
    <col min="2817" max="2817" width="4.625" style="2" customWidth="1"/>
    <col min="2818" max="2818" width="7.625" style="2" customWidth="1"/>
    <col min="2819" max="2819" width="33.375" style="2" customWidth="1"/>
    <col min="2820" max="2858" width="2.375" style="2" customWidth="1"/>
    <col min="2859" max="2860" width="8.625" style="2" customWidth="1"/>
    <col min="2861" max="2861" width="2.75" style="2" customWidth="1"/>
    <col min="2862" max="3072" width="9" style="2"/>
    <col min="3073" max="3073" width="4.625" style="2" customWidth="1"/>
    <col min="3074" max="3074" width="7.625" style="2" customWidth="1"/>
    <col min="3075" max="3075" width="33.375" style="2" customWidth="1"/>
    <col min="3076" max="3114" width="2.375" style="2" customWidth="1"/>
    <col min="3115" max="3116" width="8.625" style="2" customWidth="1"/>
    <col min="3117" max="3117" width="2.75" style="2" customWidth="1"/>
    <col min="3118" max="3328" width="9" style="2"/>
    <col min="3329" max="3329" width="4.625" style="2" customWidth="1"/>
    <col min="3330" max="3330" width="7.625" style="2" customWidth="1"/>
    <col min="3331" max="3331" width="33.375" style="2" customWidth="1"/>
    <col min="3332" max="3370" width="2.375" style="2" customWidth="1"/>
    <col min="3371" max="3372" width="8.625" style="2" customWidth="1"/>
    <col min="3373" max="3373" width="2.75" style="2" customWidth="1"/>
    <col min="3374" max="3584" width="9" style="2"/>
    <col min="3585" max="3585" width="4.625" style="2" customWidth="1"/>
    <col min="3586" max="3586" width="7.625" style="2" customWidth="1"/>
    <col min="3587" max="3587" width="33.375" style="2" customWidth="1"/>
    <col min="3588" max="3626" width="2.375" style="2" customWidth="1"/>
    <col min="3627" max="3628" width="8.625" style="2" customWidth="1"/>
    <col min="3629" max="3629" width="2.75" style="2" customWidth="1"/>
    <col min="3630" max="3840" width="9" style="2"/>
    <col min="3841" max="3841" width="4.625" style="2" customWidth="1"/>
    <col min="3842" max="3842" width="7.625" style="2" customWidth="1"/>
    <col min="3843" max="3843" width="33.375" style="2" customWidth="1"/>
    <col min="3844" max="3882" width="2.375" style="2" customWidth="1"/>
    <col min="3883" max="3884" width="8.625" style="2" customWidth="1"/>
    <col min="3885" max="3885" width="2.75" style="2" customWidth="1"/>
    <col min="3886" max="4096" width="9" style="2"/>
    <col min="4097" max="4097" width="4.625" style="2" customWidth="1"/>
    <col min="4098" max="4098" width="7.625" style="2" customWidth="1"/>
    <col min="4099" max="4099" width="33.375" style="2" customWidth="1"/>
    <col min="4100" max="4138" width="2.375" style="2" customWidth="1"/>
    <col min="4139" max="4140" width="8.625" style="2" customWidth="1"/>
    <col min="4141" max="4141" width="2.75" style="2" customWidth="1"/>
    <col min="4142" max="4352" width="9" style="2"/>
    <col min="4353" max="4353" width="4.625" style="2" customWidth="1"/>
    <col min="4354" max="4354" width="7.625" style="2" customWidth="1"/>
    <col min="4355" max="4355" width="33.375" style="2" customWidth="1"/>
    <col min="4356" max="4394" width="2.375" style="2" customWidth="1"/>
    <col min="4395" max="4396" width="8.625" style="2" customWidth="1"/>
    <col min="4397" max="4397" width="2.75" style="2" customWidth="1"/>
    <col min="4398" max="4608" width="9" style="2"/>
    <col min="4609" max="4609" width="4.625" style="2" customWidth="1"/>
    <col min="4610" max="4610" width="7.625" style="2" customWidth="1"/>
    <col min="4611" max="4611" width="33.375" style="2" customWidth="1"/>
    <col min="4612" max="4650" width="2.375" style="2" customWidth="1"/>
    <col min="4651" max="4652" width="8.625" style="2" customWidth="1"/>
    <col min="4653" max="4653" width="2.75" style="2" customWidth="1"/>
    <col min="4654" max="4864" width="9" style="2"/>
    <col min="4865" max="4865" width="4.625" style="2" customWidth="1"/>
    <col min="4866" max="4866" width="7.625" style="2" customWidth="1"/>
    <col min="4867" max="4867" width="33.375" style="2" customWidth="1"/>
    <col min="4868" max="4906" width="2.375" style="2" customWidth="1"/>
    <col min="4907" max="4908" width="8.625" style="2" customWidth="1"/>
    <col min="4909" max="4909" width="2.75" style="2" customWidth="1"/>
    <col min="4910" max="5120" width="9" style="2"/>
    <col min="5121" max="5121" width="4.625" style="2" customWidth="1"/>
    <col min="5122" max="5122" width="7.625" style="2" customWidth="1"/>
    <col min="5123" max="5123" width="33.375" style="2" customWidth="1"/>
    <col min="5124" max="5162" width="2.375" style="2" customWidth="1"/>
    <col min="5163" max="5164" width="8.625" style="2" customWidth="1"/>
    <col min="5165" max="5165" width="2.75" style="2" customWidth="1"/>
    <col min="5166" max="5376" width="9" style="2"/>
    <col min="5377" max="5377" width="4.625" style="2" customWidth="1"/>
    <col min="5378" max="5378" width="7.625" style="2" customWidth="1"/>
    <col min="5379" max="5379" width="33.375" style="2" customWidth="1"/>
    <col min="5380" max="5418" width="2.375" style="2" customWidth="1"/>
    <col min="5419" max="5420" width="8.625" style="2" customWidth="1"/>
    <col min="5421" max="5421" width="2.75" style="2" customWidth="1"/>
    <col min="5422" max="5632" width="9" style="2"/>
    <col min="5633" max="5633" width="4.625" style="2" customWidth="1"/>
    <col min="5634" max="5634" width="7.625" style="2" customWidth="1"/>
    <col min="5635" max="5635" width="33.375" style="2" customWidth="1"/>
    <col min="5636" max="5674" width="2.375" style="2" customWidth="1"/>
    <col min="5675" max="5676" width="8.625" style="2" customWidth="1"/>
    <col min="5677" max="5677" width="2.75" style="2" customWidth="1"/>
    <col min="5678" max="5888" width="9" style="2"/>
    <col min="5889" max="5889" width="4.625" style="2" customWidth="1"/>
    <col min="5890" max="5890" width="7.625" style="2" customWidth="1"/>
    <col min="5891" max="5891" width="33.375" style="2" customWidth="1"/>
    <col min="5892" max="5930" width="2.375" style="2" customWidth="1"/>
    <col min="5931" max="5932" width="8.625" style="2" customWidth="1"/>
    <col min="5933" max="5933" width="2.75" style="2" customWidth="1"/>
    <col min="5934" max="6144" width="9" style="2"/>
    <col min="6145" max="6145" width="4.625" style="2" customWidth="1"/>
    <col min="6146" max="6146" width="7.625" style="2" customWidth="1"/>
    <col min="6147" max="6147" width="33.375" style="2" customWidth="1"/>
    <col min="6148" max="6186" width="2.375" style="2" customWidth="1"/>
    <col min="6187" max="6188" width="8.625" style="2" customWidth="1"/>
    <col min="6189" max="6189" width="2.75" style="2" customWidth="1"/>
    <col min="6190" max="6400" width="9" style="2"/>
    <col min="6401" max="6401" width="4.625" style="2" customWidth="1"/>
    <col min="6402" max="6402" width="7.625" style="2" customWidth="1"/>
    <col min="6403" max="6403" width="33.375" style="2" customWidth="1"/>
    <col min="6404" max="6442" width="2.375" style="2" customWidth="1"/>
    <col min="6443" max="6444" width="8.625" style="2" customWidth="1"/>
    <col min="6445" max="6445" width="2.75" style="2" customWidth="1"/>
    <col min="6446" max="6656" width="9" style="2"/>
    <col min="6657" max="6657" width="4.625" style="2" customWidth="1"/>
    <col min="6658" max="6658" width="7.625" style="2" customWidth="1"/>
    <col min="6659" max="6659" width="33.375" style="2" customWidth="1"/>
    <col min="6660" max="6698" width="2.375" style="2" customWidth="1"/>
    <col min="6699" max="6700" width="8.625" style="2" customWidth="1"/>
    <col min="6701" max="6701" width="2.75" style="2" customWidth="1"/>
    <col min="6702" max="6912" width="9" style="2"/>
    <col min="6913" max="6913" width="4.625" style="2" customWidth="1"/>
    <col min="6914" max="6914" width="7.625" style="2" customWidth="1"/>
    <col min="6915" max="6915" width="33.375" style="2" customWidth="1"/>
    <col min="6916" max="6954" width="2.375" style="2" customWidth="1"/>
    <col min="6955" max="6956" width="8.625" style="2" customWidth="1"/>
    <col min="6957" max="6957" width="2.75" style="2" customWidth="1"/>
    <col min="6958" max="7168" width="9" style="2"/>
    <col min="7169" max="7169" width="4.625" style="2" customWidth="1"/>
    <col min="7170" max="7170" width="7.625" style="2" customWidth="1"/>
    <col min="7171" max="7171" width="33.375" style="2" customWidth="1"/>
    <col min="7172" max="7210" width="2.375" style="2" customWidth="1"/>
    <col min="7211" max="7212" width="8.625" style="2" customWidth="1"/>
    <col min="7213" max="7213" width="2.75" style="2" customWidth="1"/>
    <col min="7214" max="7424" width="9" style="2"/>
    <col min="7425" max="7425" width="4.625" style="2" customWidth="1"/>
    <col min="7426" max="7426" width="7.625" style="2" customWidth="1"/>
    <col min="7427" max="7427" width="33.375" style="2" customWidth="1"/>
    <col min="7428" max="7466" width="2.375" style="2" customWidth="1"/>
    <col min="7467" max="7468" width="8.625" style="2" customWidth="1"/>
    <col min="7469" max="7469" width="2.75" style="2" customWidth="1"/>
    <col min="7470" max="7680" width="9" style="2"/>
    <col min="7681" max="7681" width="4.625" style="2" customWidth="1"/>
    <col min="7682" max="7682" width="7.625" style="2" customWidth="1"/>
    <col min="7683" max="7683" width="33.375" style="2" customWidth="1"/>
    <col min="7684" max="7722" width="2.375" style="2" customWidth="1"/>
    <col min="7723" max="7724" width="8.625" style="2" customWidth="1"/>
    <col min="7725" max="7725" width="2.75" style="2" customWidth="1"/>
    <col min="7726" max="7936" width="9" style="2"/>
    <col min="7937" max="7937" width="4.625" style="2" customWidth="1"/>
    <col min="7938" max="7938" width="7.625" style="2" customWidth="1"/>
    <col min="7939" max="7939" width="33.375" style="2" customWidth="1"/>
    <col min="7940" max="7978" width="2.375" style="2" customWidth="1"/>
    <col min="7979" max="7980" width="8.625" style="2" customWidth="1"/>
    <col min="7981" max="7981" width="2.75" style="2" customWidth="1"/>
    <col min="7982" max="8192" width="9" style="2"/>
    <col min="8193" max="8193" width="4.625" style="2" customWidth="1"/>
    <col min="8194" max="8194" width="7.625" style="2" customWidth="1"/>
    <col min="8195" max="8195" width="33.375" style="2" customWidth="1"/>
    <col min="8196" max="8234" width="2.375" style="2" customWidth="1"/>
    <col min="8235" max="8236" width="8.625" style="2" customWidth="1"/>
    <col min="8237" max="8237" width="2.75" style="2" customWidth="1"/>
    <col min="8238" max="8448" width="9" style="2"/>
    <col min="8449" max="8449" width="4.625" style="2" customWidth="1"/>
    <col min="8450" max="8450" width="7.625" style="2" customWidth="1"/>
    <col min="8451" max="8451" width="33.375" style="2" customWidth="1"/>
    <col min="8452" max="8490" width="2.375" style="2" customWidth="1"/>
    <col min="8491" max="8492" width="8.625" style="2" customWidth="1"/>
    <col min="8493" max="8493" width="2.75" style="2" customWidth="1"/>
    <col min="8494" max="8704" width="9" style="2"/>
    <col min="8705" max="8705" width="4.625" style="2" customWidth="1"/>
    <col min="8706" max="8706" width="7.625" style="2" customWidth="1"/>
    <col min="8707" max="8707" width="33.375" style="2" customWidth="1"/>
    <col min="8708" max="8746" width="2.375" style="2" customWidth="1"/>
    <col min="8747" max="8748" width="8.625" style="2" customWidth="1"/>
    <col min="8749" max="8749" width="2.75" style="2" customWidth="1"/>
    <col min="8750" max="8960" width="9" style="2"/>
    <col min="8961" max="8961" width="4.625" style="2" customWidth="1"/>
    <col min="8962" max="8962" width="7.625" style="2" customWidth="1"/>
    <col min="8963" max="8963" width="33.375" style="2" customWidth="1"/>
    <col min="8964" max="9002" width="2.375" style="2" customWidth="1"/>
    <col min="9003" max="9004" width="8.625" style="2" customWidth="1"/>
    <col min="9005" max="9005" width="2.75" style="2" customWidth="1"/>
    <col min="9006" max="9216" width="9" style="2"/>
    <col min="9217" max="9217" width="4.625" style="2" customWidth="1"/>
    <col min="9218" max="9218" width="7.625" style="2" customWidth="1"/>
    <col min="9219" max="9219" width="33.375" style="2" customWidth="1"/>
    <col min="9220" max="9258" width="2.375" style="2" customWidth="1"/>
    <col min="9259" max="9260" width="8.625" style="2" customWidth="1"/>
    <col min="9261" max="9261" width="2.75" style="2" customWidth="1"/>
    <col min="9262" max="9472" width="9" style="2"/>
    <col min="9473" max="9473" width="4.625" style="2" customWidth="1"/>
    <col min="9474" max="9474" width="7.625" style="2" customWidth="1"/>
    <col min="9475" max="9475" width="33.375" style="2" customWidth="1"/>
    <col min="9476" max="9514" width="2.375" style="2" customWidth="1"/>
    <col min="9515" max="9516" width="8.625" style="2" customWidth="1"/>
    <col min="9517" max="9517" width="2.75" style="2" customWidth="1"/>
    <col min="9518" max="9728" width="9" style="2"/>
    <col min="9729" max="9729" width="4.625" style="2" customWidth="1"/>
    <col min="9730" max="9730" width="7.625" style="2" customWidth="1"/>
    <col min="9731" max="9731" width="33.375" style="2" customWidth="1"/>
    <col min="9732" max="9770" width="2.375" style="2" customWidth="1"/>
    <col min="9771" max="9772" width="8.625" style="2" customWidth="1"/>
    <col min="9773" max="9773" width="2.75" style="2" customWidth="1"/>
    <col min="9774" max="9984" width="9" style="2"/>
    <col min="9985" max="9985" width="4.625" style="2" customWidth="1"/>
    <col min="9986" max="9986" width="7.625" style="2" customWidth="1"/>
    <col min="9987" max="9987" width="33.375" style="2" customWidth="1"/>
    <col min="9988" max="10026" width="2.375" style="2" customWidth="1"/>
    <col min="10027" max="10028" width="8.625" style="2" customWidth="1"/>
    <col min="10029" max="10029" width="2.75" style="2" customWidth="1"/>
    <col min="10030" max="10240" width="9" style="2"/>
    <col min="10241" max="10241" width="4.625" style="2" customWidth="1"/>
    <col min="10242" max="10242" width="7.625" style="2" customWidth="1"/>
    <col min="10243" max="10243" width="33.375" style="2" customWidth="1"/>
    <col min="10244" max="10282" width="2.375" style="2" customWidth="1"/>
    <col min="10283" max="10284" width="8.625" style="2" customWidth="1"/>
    <col min="10285" max="10285" width="2.75" style="2" customWidth="1"/>
    <col min="10286" max="10496" width="9" style="2"/>
    <col min="10497" max="10497" width="4.625" style="2" customWidth="1"/>
    <col min="10498" max="10498" width="7.625" style="2" customWidth="1"/>
    <col min="10499" max="10499" width="33.375" style="2" customWidth="1"/>
    <col min="10500" max="10538" width="2.375" style="2" customWidth="1"/>
    <col min="10539" max="10540" width="8.625" style="2" customWidth="1"/>
    <col min="10541" max="10541" width="2.75" style="2" customWidth="1"/>
    <col min="10542" max="10752" width="9" style="2"/>
    <col min="10753" max="10753" width="4.625" style="2" customWidth="1"/>
    <col min="10754" max="10754" width="7.625" style="2" customWidth="1"/>
    <col min="10755" max="10755" width="33.375" style="2" customWidth="1"/>
    <col min="10756" max="10794" width="2.375" style="2" customWidth="1"/>
    <col min="10795" max="10796" width="8.625" style="2" customWidth="1"/>
    <col min="10797" max="10797" width="2.75" style="2" customWidth="1"/>
    <col min="10798" max="11008" width="9" style="2"/>
    <col min="11009" max="11009" width="4.625" style="2" customWidth="1"/>
    <col min="11010" max="11010" width="7.625" style="2" customWidth="1"/>
    <col min="11011" max="11011" width="33.375" style="2" customWidth="1"/>
    <col min="11012" max="11050" width="2.375" style="2" customWidth="1"/>
    <col min="11051" max="11052" width="8.625" style="2" customWidth="1"/>
    <col min="11053" max="11053" width="2.75" style="2" customWidth="1"/>
    <col min="11054" max="11264" width="9" style="2"/>
    <col min="11265" max="11265" width="4.625" style="2" customWidth="1"/>
    <col min="11266" max="11266" width="7.625" style="2" customWidth="1"/>
    <col min="11267" max="11267" width="33.375" style="2" customWidth="1"/>
    <col min="11268" max="11306" width="2.375" style="2" customWidth="1"/>
    <col min="11307" max="11308" width="8.625" style="2" customWidth="1"/>
    <col min="11309" max="11309" width="2.75" style="2" customWidth="1"/>
    <col min="11310" max="11520" width="9" style="2"/>
    <col min="11521" max="11521" width="4.625" style="2" customWidth="1"/>
    <col min="11522" max="11522" width="7.625" style="2" customWidth="1"/>
    <col min="11523" max="11523" width="33.375" style="2" customWidth="1"/>
    <col min="11524" max="11562" width="2.375" style="2" customWidth="1"/>
    <col min="11563" max="11564" width="8.625" style="2" customWidth="1"/>
    <col min="11565" max="11565" width="2.75" style="2" customWidth="1"/>
    <col min="11566" max="11776" width="9" style="2"/>
    <col min="11777" max="11777" width="4.625" style="2" customWidth="1"/>
    <col min="11778" max="11778" width="7.625" style="2" customWidth="1"/>
    <col min="11779" max="11779" width="33.375" style="2" customWidth="1"/>
    <col min="11780" max="11818" width="2.375" style="2" customWidth="1"/>
    <col min="11819" max="11820" width="8.625" style="2" customWidth="1"/>
    <col min="11821" max="11821" width="2.75" style="2" customWidth="1"/>
    <col min="11822" max="12032" width="9" style="2"/>
    <col min="12033" max="12033" width="4.625" style="2" customWidth="1"/>
    <col min="12034" max="12034" width="7.625" style="2" customWidth="1"/>
    <col min="12035" max="12035" width="33.375" style="2" customWidth="1"/>
    <col min="12036" max="12074" width="2.375" style="2" customWidth="1"/>
    <col min="12075" max="12076" width="8.625" style="2" customWidth="1"/>
    <col min="12077" max="12077" width="2.75" style="2" customWidth="1"/>
    <col min="12078" max="12288" width="9" style="2"/>
    <col min="12289" max="12289" width="4.625" style="2" customWidth="1"/>
    <col min="12290" max="12290" width="7.625" style="2" customWidth="1"/>
    <col min="12291" max="12291" width="33.375" style="2" customWidth="1"/>
    <col min="12292" max="12330" width="2.375" style="2" customWidth="1"/>
    <col min="12331" max="12332" width="8.625" style="2" customWidth="1"/>
    <col min="12333" max="12333" width="2.75" style="2" customWidth="1"/>
    <col min="12334" max="12544" width="9" style="2"/>
    <col min="12545" max="12545" width="4.625" style="2" customWidth="1"/>
    <col min="12546" max="12546" width="7.625" style="2" customWidth="1"/>
    <col min="12547" max="12547" width="33.375" style="2" customWidth="1"/>
    <col min="12548" max="12586" width="2.375" style="2" customWidth="1"/>
    <col min="12587" max="12588" width="8.625" style="2" customWidth="1"/>
    <col min="12589" max="12589" width="2.75" style="2" customWidth="1"/>
    <col min="12590" max="12800" width="9" style="2"/>
    <col min="12801" max="12801" width="4.625" style="2" customWidth="1"/>
    <col min="12802" max="12802" width="7.625" style="2" customWidth="1"/>
    <col min="12803" max="12803" width="33.375" style="2" customWidth="1"/>
    <col min="12804" max="12842" width="2.375" style="2" customWidth="1"/>
    <col min="12843" max="12844" width="8.625" style="2" customWidth="1"/>
    <col min="12845" max="12845" width="2.75" style="2" customWidth="1"/>
    <col min="12846" max="13056" width="9" style="2"/>
    <col min="13057" max="13057" width="4.625" style="2" customWidth="1"/>
    <col min="13058" max="13058" width="7.625" style="2" customWidth="1"/>
    <col min="13059" max="13059" width="33.375" style="2" customWidth="1"/>
    <col min="13060" max="13098" width="2.375" style="2" customWidth="1"/>
    <col min="13099" max="13100" width="8.625" style="2" customWidth="1"/>
    <col min="13101" max="13101" width="2.75" style="2" customWidth="1"/>
    <col min="13102" max="13312" width="9" style="2"/>
    <col min="13313" max="13313" width="4.625" style="2" customWidth="1"/>
    <col min="13314" max="13314" width="7.625" style="2" customWidth="1"/>
    <col min="13315" max="13315" width="33.375" style="2" customWidth="1"/>
    <col min="13316" max="13354" width="2.375" style="2" customWidth="1"/>
    <col min="13355" max="13356" width="8.625" style="2" customWidth="1"/>
    <col min="13357" max="13357" width="2.75" style="2" customWidth="1"/>
    <col min="13358" max="13568" width="9" style="2"/>
    <col min="13569" max="13569" width="4.625" style="2" customWidth="1"/>
    <col min="13570" max="13570" width="7.625" style="2" customWidth="1"/>
    <col min="13571" max="13571" width="33.375" style="2" customWidth="1"/>
    <col min="13572" max="13610" width="2.375" style="2" customWidth="1"/>
    <col min="13611" max="13612" width="8.625" style="2" customWidth="1"/>
    <col min="13613" max="13613" width="2.75" style="2" customWidth="1"/>
    <col min="13614" max="13824" width="9" style="2"/>
    <col min="13825" max="13825" width="4.625" style="2" customWidth="1"/>
    <col min="13826" max="13826" width="7.625" style="2" customWidth="1"/>
    <col min="13827" max="13827" width="33.375" style="2" customWidth="1"/>
    <col min="13828" max="13866" width="2.375" style="2" customWidth="1"/>
    <col min="13867" max="13868" width="8.625" style="2" customWidth="1"/>
    <col min="13869" max="13869" width="2.75" style="2" customWidth="1"/>
    <col min="13870" max="14080" width="9" style="2"/>
    <col min="14081" max="14081" width="4.625" style="2" customWidth="1"/>
    <col min="14082" max="14082" width="7.625" style="2" customWidth="1"/>
    <col min="14083" max="14083" width="33.375" style="2" customWidth="1"/>
    <col min="14084" max="14122" width="2.375" style="2" customWidth="1"/>
    <col min="14123" max="14124" width="8.625" style="2" customWidth="1"/>
    <col min="14125" max="14125" width="2.75" style="2" customWidth="1"/>
    <col min="14126" max="14336" width="9" style="2"/>
    <col min="14337" max="14337" width="4.625" style="2" customWidth="1"/>
    <col min="14338" max="14338" width="7.625" style="2" customWidth="1"/>
    <col min="14339" max="14339" width="33.375" style="2" customWidth="1"/>
    <col min="14340" max="14378" width="2.375" style="2" customWidth="1"/>
    <col min="14379" max="14380" width="8.625" style="2" customWidth="1"/>
    <col min="14381" max="14381" width="2.75" style="2" customWidth="1"/>
    <col min="14382" max="14592" width="9" style="2"/>
    <col min="14593" max="14593" width="4.625" style="2" customWidth="1"/>
    <col min="14594" max="14594" width="7.625" style="2" customWidth="1"/>
    <col min="14595" max="14595" width="33.375" style="2" customWidth="1"/>
    <col min="14596" max="14634" width="2.375" style="2" customWidth="1"/>
    <col min="14635" max="14636" width="8.625" style="2" customWidth="1"/>
    <col min="14637" max="14637" width="2.75" style="2" customWidth="1"/>
    <col min="14638" max="14848" width="9" style="2"/>
    <col min="14849" max="14849" width="4.625" style="2" customWidth="1"/>
    <col min="14850" max="14850" width="7.625" style="2" customWidth="1"/>
    <col min="14851" max="14851" width="33.375" style="2" customWidth="1"/>
    <col min="14852" max="14890" width="2.375" style="2" customWidth="1"/>
    <col min="14891" max="14892" width="8.625" style="2" customWidth="1"/>
    <col min="14893" max="14893" width="2.75" style="2" customWidth="1"/>
    <col min="14894" max="15104" width="9" style="2"/>
    <col min="15105" max="15105" width="4.625" style="2" customWidth="1"/>
    <col min="15106" max="15106" width="7.625" style="2" customWidth="1"/>
    <col min="15107" max="15107" width="33.375" style="2" customWidth="1"/>
    <col min="15108" max="15146" width="2.375" style="2" customWidth="1"/>
    <col min="15147" max="15148" width="8.625" style="2" customWidth="1"/>
    <col min="15149" max="15149" width="2.75" style="2" customWidth="1"/>
    <col min="15150" max="15360" width="9" style="2"/>
    <col min="15361" max="15361" width="4.625" style="2" customWidth="1"/>
    <col min="15362" max="15362" width="7.625" style="2" customWidth="1"/>
    <col min="15363" max="15363" width="33.375" style="2" customWidth="1"/>
    <col min="15364" max="15402" width="2.375" style="2" customWidth="1"/>
    <col min="15403" max="15404" width="8.625" style="2" customWidth="1"/>
    <col min="15405" max="15405" width="2.75" style="2" customWidth="1"/>
    <col min="15406" max="15616" width="9" style="2"/>
    <col min="15617" max="15617" width="4.625" style="2" customWidth="1"/>
    <col min="15618" max="15618" width="7.625" style="2" customWidth="1"/>
    <col min="15619" max="15619" width="33.375" style="2" customWidth="1"/>
    <col min="15620" max="15658" width="2.375" style="2" customWidth="1"/>
    <col min="15659" max="15660" width="8.625" style="2" customWidth="1"/>
    <col min="15661" max="15661" width="2.75" style="2" customWidth="1"/>
    <col min="15662" max="15872" width="9" style="2"/>
    <col min="15873" max="15873" width="4.625" style="2" customWidth="1"/>
    <col min="15874" max="15874" width="7.625" style="2" customWidth="1"/>
    <col min="15875" max="15875" width="33.375" style="2" customWidth="1"/>
    <col min="15876" max="15914" width="2.375" style="2" customWidth="1"/>
    <col min="15915" max="15916" width="8.625" style="2" customWidth="1"/>
    <col min="15917" max="15917" width="2.75" style="2" customWidth="1"/>
    <col min="15918" max="16128" width="9" style="2"/>
    <col min="16129" max="16129" width="4.625" style="2" customWidth="1"/>
    <col min="16130" max="16130" width="7.625" style="2" customWidth="1"/>
    <col min="16131" max="16131" width="33.375" style="2" customWidth="1"/>
    <col min="16132" max="16170" width="2.375" style="2" customWidth="1"/>
    <col min="16171" max="16172" width="8.625" style="2" customWidth="1"/>
    <col min="16173" max="16173" width="2.75" style="2" customWidth="1"/>
    <col min="16174" max="16384" width="9" style="2"/>
  </cols>
  <sheetData>
    <row r="1" spans="1:45" ht="16.5" customHeight="1">
      <c r="A1" s="1"/>
    </row>
    <row r="2" spans="1:45" ht="16.5" customHeight="1">
      <c r="A2" s="6"/>
    </row>
    <row r="3" spans="1:45" ht="16.5" customHeight="1">
      <c r="A3" s="6"/>
    </row>
    <row r="4" spans="1:45" ht="16.5" customHeight="1">
      <c r="A4" s="6"/>
    </row>
    <row r="5" spans="1:45" ht="16.5" customHeight="1">
      <c r="A5" s="7" t="s">
        <v>92</v>
      </c>
      <c r="B5" s="8"/>
      <c r="C5" s="9" t="s">
        <v>2</v>
      </c>
      <c r="D5" s="1502" t="s">
        <v>3</v>
      </c>
      <c r="E5" s="1503"/>
      <c r="F5" s="1503"/>
      <c r="G5" s="1503"/>
      <c r="H5" s="1503"/>
      <c r="I5" s="1503"/>
      <c r="J5" s="1503"/>
      <c r="K5" s="1503"/>
      <c r="L5" s="1503"/>
      <c r="M5" s="1503"/>
      <c r="N5" s="1503"/>
      <c r="O5" s="1503"/>
      <c r="P5" s="1503"/>
      <c r="Q5" s="1503"/>
      <c r="R5" s="1503"/>
      <c r="S5" s="1503"/>
      <c r="T5" s="1503"/>
      <c r="U5" s="1503"/>
      <c r="V5" s="1503"/>
      <c r="W5" s="1503"/>
      <c r="X5" s="1503"/>
      <c r="Y5" s="1503"/>
      <c r="Z5" s="1503"/>
      <c r="AA5" s="1503"/>
      <c r="AB5" s="1503"/>
      <c r="AC5" s="1503"/>
      <c r="AD5" s="1503"/>
      <c r="AE5" s="1503"/>
      <c r="AF5" s="1503"/>
      <c r="AG5" s="1503"/>
      <c r="AH5" s="1503"/>
      <c r="AI5" s="1503"/>
      <c r="AJ5" s="1503"/>
      <c r="AK5" s="1503"/>
      <c r="AL5" s="1503"/>
      <c r="AM5" s="1503"/>
      <c r="AN5" s="1503"/>
      <c r="AO5" s="1503"/>
      <c r="AP5" s="1504"/>
      <c r="AQ5" s="10" t="s">
        <v>4</v>
      </c>
      <c r="AR5" s="10" t="s">
        <v>5</v>
      </c>
      <c r="AS5" s="11"/>
    </row>
    <row r="6" spans="1:45" ht="16.5" customHeight="1">
      <c r="A6" s="12" t="s">
        <v>6</v>
      </c>
      <c r="B6" s="13" t="s">
        <v>7</v>
      </c>
      <c r="C6" s="14"/>
      <c r="D6" s="15"/>
      <c r="E6" s="16"/>
      <c r="F6" s="16"/>
      <c r="G6" s="16"/>
      <c r="H6" s="17"/>
      <c r="I6" s="17"/>
      <c r="J6" s="17"/>
      <c r="K6" s="17"/>
      <c r="L6" s="16"/>
      <c r="M6" s="18"/>
      <c r="N6" s="18"/>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9" t="s">
        <v>8</v>
      </c>
      <c r="AR6" s="19" t="s">
        <v>9</v>
      </c>
      <c r="AS6" s="11"/>
    </row>
    <row r="7" spans="1:45" ht="16.5" customHeight="1">
      <c r="A7" s="30">
        <v>55</v>
      </c>
      <c r="B7" s="31">
        <v>1311</v>
      </c>
      <c r="C7" s="32" t="s">
        <v>93</v>
      </c>
      <c r="D7" s="1496" t="s">
        <v>94</v>
      </c>
      <c r="E7" s="1508"/>
      <c r="F7" s="1508"/>
      <c r="G7" s="1508"/>
      <c r="H7" s="1508"/>
      <c r="I7" s="1508"/>
      <c r="J7" s="1508"/>
      <c r="K7" s="1508"/>
      <c r="L7" s="1508"/>
      <c r="M7" s="1509"/>
      <c r="N7" s="183"/>
      <c r="O7" s="184"/>
      <c r="P7" s="41"/>
      <c r="Q7" s="41"/>
      <c r="R7" s="41"/>
      <c r="S7" s="41"/>
      <c r="T7" s="41"/>
      <c r="U7" s="49"/>
      <c r="V7" s="41"/>
      <c r="W7" s="41"/>
      <c r="X7" s="41"/>
      <c r="Y7" s="41"/>
      <c r="Z7" s="41"/>
      <c r="AA7" s="49"/>
      <c r="AB7" s="41"/>
      <c r="AC7" s="41"/>
      <c r="AD7" s="41"/>
      <c r="AE7" s="41"/>
      <c r="AF7" s="50"/>
      <c r="AG7" s="49"/>
      <c r="AH7" s="41"/>
      <c r="AI7" s="41"/>
      <c r="AJ7" s="41"/>
      <c r="AK7" s="41"/>
      <c r="AL7" s="41"/>
      <c r="AM7" s="41"/>
      <c r="AN7" s="41"/>
      <c r="AO7" s="41"/>
      <c r="AP7" s="50"/>
      <c r="AQ7" s="45">
        <f>I10</f>
        <v>2921</v>
      </c>
      <c r="AR7" s="185" t="s">
        <v>13</v>
      </c>
    </row>
    <row r="8" spans="1:45" ht="16.5" customHeight="1">
      <c r="A8" s="30">
        <v>55</v>
      </c>
      <c r="B8" s="31">
        <v>1315</v>
      </c>
      <c r="C8" s="32" t="s">
        <v>95</v>
      </c>
      <c r="D8" s="1510"/>
      <c r="E8" s="1511"/>
      <c r="F8" s="1511"/>
      <c r="G8" s="1511"/>
      <c r="H8" s="1511"/>
      <c r="I8" s="1511"/>
      <c r="J8" s="1511"/>
      <c r="K8" s="1511"/>
      <c r="L8" s="1511"/>
      <c r="M8" s="1512"/>
      <c r="N8" s="58"/>
      <c r="O8" s="60"/>
      <c r="P8" s="75"/>
      <c r="Q8" s="75"/>
      <c r="R8" s="75"/>
      <c r="S8" s="75"/>
      <c r="T8" s="75"/>
      <c r="U8" s="74"/>
      <c r="V8" s="75"/>
      <c r="W8" s="75"/>
      <c r="X8" s="75"/>
      <c r="Y8" s="75"/>
      <c r="Z8" s="75"/>
      <c r="AA8" s="51"/>
      <c r="AB8" s="53"/>
      <c r="AC8" s="53"/>
      <c r="AD8" s="53"/>
      <c r="AE8" s="53"/>
      <c r="AF8" s="57"/>
      <c r="AG8" s="40" t="s">
        <v>15</v>
      </c>
      <c r="AH8" s="41"/>
      <c r="AI8" s="41"/>
      <c r="AJ8" s="41"/>
      <c r="AK8" s="41"/>
      <c r="AL8" s="1462">
        <v>600</v>
      </c>
      <c r="AM8" s="1462"/>
      <c r="AN8" s="42" t="s">
        <v>16</v>
      </c>
      <c r="AO8" s="43"/>
      <c r="AP8" s="44"/>
      <c r="AQ8" s="45">
        <f>I10+AL8</f>
        <v>3521</v>
      </c>
      <c r="AR8" s="186"/>
    </row>
    <row r="9" spans="1:45" ht="16.5" customHeight="1">
      <c r="A9" s="30">
        <v>55</v>
      </c>
      <c r="B9" s="31">
        <v>1316</v>
      </c>
      <c r="C9" s="32" t="s">
        <v>96</v>
      </c>
      <c r="D9" s="58"/>
      <c r="E9" s="60"/>
      <c r="F9" s="60"/>
      <c r="G9" s="60"/>
      <c r="H9" s="60"/>
      <c r="I9" s="1516"/>
      <c r="J9" s="1516"/>
      <c r="K9" s="59"/>
      <c r="L9" s="60"/>
      <c r="M9" s="61"/>
      <c r="N9" s="58"/>
      <c r="O9" s="60"/>
      <c r="P9" s="75"/>
      <c r="Q9" s="75"/>
      <c r="R9" s="75"/>
      <c r="S9" s="75"/>
      <c r="T9" s="75"/>
      <c r="U9" s="74"/>
      <c r="V9" s="75"/>
      <c r="W9" s="75"/>
      <c r="X9" s="75"/>
      <c r="Y9" s="75"/>
      <c r="Z9" s="75"/>
      <c r="AA9" s="40" t="s">
        <v>19</v>
      </c>
      <c r="AB9" s="41"/>
      <c r="AC9" s="41"/>
      <c r="AD9" s="41"/>
      <c r="AE9" s="41"/>
      <c r="AF9" s="41"/>
      <c r="AG9" s="49"/>
      <c r="AH9" s="41"/>
      <c r="AI9" s="41"/>
      <c r="AJ9" s="41"/>
      <c r="AK9" s="41"/>
      <c r="AL9" s="41"/>
      <c r="AM9" s="41"/>
      <c r="AN9" s="41"/>
      <c r="AO9" s="41"/>
      <c r="AP9" s="50"/>
      <c r="AQ9" s="45">
        <f>I10+AB10</f>
        <v>3421</v>
      </c>
      <c r="AR9" s="186"/>
    </row>
    <row r="10" spans="1:45" ht="16.5" customHeight="1">
      <c r="A10" s="30">
        <v>55</v>
      </c>
      <c r="B10" s="31">
        <v>1317</v>
      </c>
      <c r="C10" s="32" t="s">
        <v>97</v>
      </c>
      <c r="D10" s="58"/>
      <c r="E10" s="60"/>
      <c r="F10" s="60"/>
      <c r="G10" s="60"/>
      <c r="H10" s="60"/>
      <c r="I10" s="1516">
        <v>2921</v>
      </c>
      <c r="J10" s="1516"/>
      <c r="K10" s="59" t="s">
        <v>18</v>
      </c>
      <c r="L10" s="60"/>
      <c r="M10" s="61"/>
      <c r="N10" s="58"/>
      <c r="O10" s="60"/>
      <c r="P10" s="75"/>
      <c r="Q10" s="75"/>
      <c r="R10" s="75"/>
      <c r="S10" s="75"/>
      <c r="T10" s="75"/>
      <c r="U10" s="51"/>
      <c r="V10" s="75"/>
      <c r="W10" s="75"/>
      <c r="X10" s="75"/>
      <c r="Y10" s="75"/>
      <c r="Z10" s="75"/>
      <c r="AA10" s="51"/>
      <c r="AB10" s="1476">
        <v>500</v>
      </c>
      <c r="AC10" s="1476"/>
      <c r="AD10" s="52" t="s">
        <v>16</v>
      </c>
      <c r="AE10" s="53"/>
      <c r="AF10" s="53"/>
      <c r="AG10" s="40" t="s">
        <v>15</v>
      </c>
      <c r="AH10" s="41"/>
      <c r="AI10" s="41"/>
      <c r="AJ10" s="41"/>
      <c r="AK10" s="41"/>
      <c r="AL10" s="1462">
        <f>AL8</f>
        <v>600</v>
      </c>
      <c r="AM10" s="1462"/>
      <c r="AN10" s="42" t="s">
        <v>16</v>
      </c>
      <c r="AO10" s="41"/>
      <c r="AP10" s="50"/>
      <c r="AQ10" s="45">
        <f>I10+AB10+AL10</f>
        <v>4021</v>
      </c>
      <c r="AR10" s="186"/>
    </row>
    <row r="11" spans="1:45" ht="16.5" customHeight="1">
      <c r="A11" s="30">
        <v>55</v>
      </c>
      <c r="B11" s="31">
        <v>1312</v>
      </c>
      <c r="C11" s="32" t="s">
        <v>98</v>
      </c>
      <c r="D11" s="58"/>
      <c r="E11" s="60"/>
      <c r="F11" s="60"/>
      <c r="G11" s="60"/>
      <c r="H11" s="60"/>
      <c r="I11" s="60"/>
      <c r="J11" s="60"/>
      <c r="K11" s="60"/>
      <c r="L11" s="60"/>
      <c r="M11" s="61"/>
      <c r="N11" s="58"/>
      <c r="O11" s="60"/>
      <c r="P11" s="75"/>
      <c r="Q11" s="75"/>
      <c r="R11" s="75"/>
      <c r="S11" s="75"/>
      <c r="T11" s="75"/>
      <c r="U11" s="1496" t="s">
        <v>22</v>
      </c>
      <c r="V11" s="1508"/>
      <c r="W11" s="1508"/>
      <c r="X11" s="1508"/>
      <c r="Y11" s="1508"/>
      <c r="Z11" s="1509"/>
      <c r="AA11" s="49"/>
      <c r="AB11" s="41"/>
      <c r="AC11" s="41"/>
      <c r="AD11" s="41"/>
      <c r="AE11" s="41"/>
      <c r="AF11" s="50"/>
      <c r="AG11" s="55"/>
      <c r="AH11" s="41"/>
      <c r="AI11" s="41"/>
      <c r="AJ11" s="41"/>
      <c r="AK11" s="41"/>
      <c r="AL11" s="41"/>
      <c r="AM11" s="41"/>
      <c r="AN11" s="41"/>
      <c r="AO11" s="41"/>
      <c r="AP11" s="50"/>
      <c r="AQ11" s="45">
        <f>I10+V13</f>
        <v>3071</v>
      </c>
      <c r="AR11" s="186"/>
    </row>
    <row r="12" spans="1:45" ht="16.5" customHeight="1">
      <c r="A12" s="30">
        <v>55</v>
      </c>
      <c r="B12" s="31">
        <v>1318</v>
      </c>
      <c r="C12" s="32" t="s">
        <v>99</v>
      </c>
      <c r="D12" s="58"/>
      <c r="E12" s="60"/>
      <c r="F12" s="60"/>
      <c r="G12" s="60"/>
      <c r="H12" s="60"/>
      <c r="I12" s="60"/>
      <c r="J12" s="60"/>
      <c r="K12" s="60"/>
      <c r="L12" s="60"/>
      <c r="M12" s="61"/>
      <c r="N12" s="58"/>
      <c r="O12" s="60"/>
      <c r="P12" s="76"/>
      <c r="Q12" s="59"/>
      <c r="R12" s="59"/>
      <c r="S12" s="59"/>
      <c r="T12" s="59"/>
      <c r="U12" s="1510"/>
      <c r="V12" s="1511"/>
      <c r="W12" s="1511"/>
      <c r="X12" s="1511"/>
      <c r="Y12" s="1511"/>
      <c r="Z12" s="1512"/>
      <c r="AA12" s="51"/>
      <c r="AB12" s="53"/>
      <c r="AC12" s="53"/>
      <c r="AD12" s="53"/>
      <c r="AE12" s="53"/>
      <c r="AF12" s="57"/>
      <c r="AG12" s="40" t="s">
        <v>15</v>
      </c>
      <c r="AH12" s="41"/>
      <c r="AI12" s="41"/>
      <c r="AJ12" s="41"/>
      <c r="AK12" s="41"/>
      <c r="AL12" s="1462">
        <f>AL8</f>
        <v>600</v>
      </c>
      <c r="AM12" s="1462"/>
      <c r="AN12" s="42" t="s">
        <v>16</v>
      </c>
      <c r="AO12" s="41"/>
      <c r="AP12" s="50"/>
      <c r="AQ12" s="45">
        <f>I10+V13+AL12</f>
        <v>3671</v>
      </c>
      <c r="AR12" s="186"/>
    </row>
    <row r="13" spans="1:45" ht="16.5" customHeight="1">
      <c r="A13" s="30">
        <v>55</v>
      </c>
      <c r="B13" s="31">
        <v>1319</v>
      </c>
      <c r="C13" s="32" t="s">
        <v>100</v>
      </c>
      <c r="D13" s="58"/>
      <c r="E13" s="60"/>
      <c r="F13" s="60"/>
      <c r="G13" s="60"/>
      <c r="H13" s="60"/>
      <c r="I13" s="60"/>
      <c r="J13" s="60"/>
      <c r="K13" s="60"/>
      <c r="L13" s="60"/>
      <c r="M13" s="61"/>
      <c r="N13" s="58"/>
      <c r="O13" s="60"/>
      <c r="P13" s="76"/>
      <c r="Q13" s="59"/>
      <c r="R13" s="59"/>
      <c r="S13" s="59"/>
      <c r="T13" s="59"/>
      <c r="U13" s="58"/>
      <c r="V13" s="1466">
        <v>150</v>
      </c>
      <c r="W13" s="1466"/>
      <c r="X13" s="59" t="s">
        <v>16</v>
      </c>
      <c r="Y13" s="60"/>
      <c r="Z13" s="61"/>
      <c r="AA13" s="40" t="s">
        <v>19</v>
      </c>
      <c r="AB13" s="41"/>
      <c r="AC13" s="41"/>
      <c r="AD13" s="41"/>
      <c r="AE13" s="41"/>
      <c r="AF13" s="41"/>
      <c r="AG13" s="40"/>
      <c r="AH13" s="62"/>
      <c r="AI13" s="63"/>
      <c r="AJ13" s="63"/>
      <c r="AK13" s="63"/>
      <c r="AL13" s="64"/>
      <c r="AM13" s="64"/>
      <c r="AN13" s="65"/>
      <c r="AO13" s="65"/>
      <c r="AP13" s="66"/>
      <c r="AQ13" s="67">
        <f>I10+V13+AB14</f>
        <v>3571</v>
      </c>
      <c r="AR13" s="186"/>
    </row>
    <row r="14" spans="1:45" ht="16.5" customHeight="1">
      <c r="A14" s="30">
        <v>55</v>
      </c>
      <c r="B14" s="31">
        <v>1320</v>
      </c>
      <c r="C14" s="32" t="s">
        <v>101</v>
      </c>
      <c r="D14" s="58"/>
      <c r="E14" s="60"/>
      <c r="F14" s="60"/>
      <c r="G14" s="60"/>
      <c r="H14" s="60"/>
      <c r="I14" s="60"/>
      <c r="J14" s="60"/>
      <c r="K14" s="60"/>
      <c r="L14" s="60"/>
      <c r="M14" s="61"/>
      <c r="N14" s="187"/>
      <c r="O14" s="96"/>
      <c r="P14" s="72"/>
      <c r="Q14" s="52"/>
      <c r="R14" s="52"/>
      <c r="S14" s="52"/>
      <c r="T14" s="52"/>
      <c r="U14" s="71"/>
      <c r="V14" s="72"/>
      <c r="W14" s="72"/>
      <c r="X14" s="72"/>
      <c r="Y14" s="52"/>
      <c r="Z14" s="73"/>
      <c r="AA14" s="51"/>
      <c r="AB14" s="1476">
        <v>500</v>
      </c>
      <c r="AC14" s="1476"/>
      <c r="AD14" s="52" t="s">
        <v>16</v>
      </c>
      <c r="AE14" s="53"/>
      <c r="AF14" s="53"/>
      <c r="AG14" s="40" t="s">
        <v>15</v>
      </c>
      <c r="AH14" s="41"/>
      <c r="AI14" s="41"/>
      <c r="AJ14" s="41"/>
      <c r="AK14" s="41"/>
      <c r="AL14" s="1462">
        <f>AL8</f>
        <v>600</v>
      </c>
      <c r="AM14" s="1462"/>
      <c r="AN14" s="42" t="s">
        <v>16</v>
      </c>
      <c r="AO14" s="41"/>
      <c r="AP14" s="50"/>
      <c r="AQ14" s="67">
        <f>I10+V13+AB14+AL14</f>
        <v>4171</v>
      </c>
      <c r="AR14" s="186"/>
    </row>
    <row r="15" spans="1:45" ht="16.5" customHeight="1">
      <c r="A15" s="30">
        <v>55</v>
      </c>
      <c r="B15" s="31">
        <v>1313</v>
      </c>
      <c r="C15" s="32" t="s">
        <v>102</v>
      </c>
      <c r="D15" s="58"/>
      <c r="E15" s="60"/>
      <c r="F15" s="60"/>
      <c r="G15" s="60"/>
      <c r="H15" s="60"/>
      <c r="I15" s="60"/>
      <c r="J15" s="60"/>
      <c r="K15" s="60"/>
      <c r="L15" s="60"/>
      <c r="M15" s="60"/>
      <c r="N15" s="1492" t="s">
        <v>45</v>
      </c>
      <c r="O15" s="1513"/>
      <c r="P15" s="1513"/>
      <c r="Q15" s="1513"/>
      <c r="R15" s="1513"/>
      <c r="S15" s="1513"/>
      <c r="T15" s="1513"/>
      <c r="U15" s="49"/>
      <c r="V15" s="41"/>
      <c r="W15" s="41"/>
      <c r="X15" s="41"/>
      <c r="Y15" s="41"/>
      <c r="Z15" s="41"/>
      <c r="AA15" s="49"/>
      <c r="AB15" s="41"/>
      <c r="AC15" s="41"/>
      <c r="AD15" s="41"/>
      <c r="AE15" s="41"/>
      <c r="AF15" s="50"/>
      <c r="AG15" s="49"/>
      <c r="AH15" s="41"/>
      <c r="AI15" s="41"/>
      <c r="AJ15" s="41"/>
      <c r="AK15" s="41"/>
      <c r="AL15" s="41"/>
      <c r="AM15" s="41"/>
      <c r="AN15" s="41"/>
      <c r="AO15" s="41"/>
      <c r="AP15" s="50"/>
      <c r="AQ15" s="67">
        <f>ROUND(I10*S17,0)</f>
        <v>3359</v>
      </c>
      <c r="AR15" s="186"/>
    </row>
    <row r="16" spans="1:45" ht="16.5" customHeight="1">
      <c r="A16" s="30">
        <v>55</v>
      </c>
      <c r="B16" s="31">
        <v>1321</v>
      </c>
      <c r="C16" s="32" t="s">
        <v>103</v>
      </c>
      <c r="D16" s="188"/>
      <c r="E16" s="189"/>
      <c r="F16" s="190"/>
      <c r="G16" s="190"/>
      <c r="H16" s="59"/>
      <c r="I16" s="59"/>
      <c r="J16" s="59"/>
      <c r="K16" s="190"/>
      <c r="L16" s="190"/>
      <c r="M16" s="59"/>
      <c r="N16" s="1514"/>
      <c r="O16" s="1515"/>
      <c r="P16" s="1515"/>
      <c r="Q16" s="1515"/>
      <c r="R16" s="1515"/>
      <c r="S16" s="1515"/>
      <c r="T16" s="1515"/>
      <c r="U16" s="74"/>
      <c r="V16" s="75"/>
      <c r="W16" s="75"/>
      <c r="X16" s="75"/>
      <c r="Y16" s="75"/>
      <c r="Z16" s="75"/>
      <c r="AA16" s="51"/>
      <c r="AB16" s="53"/>
      <c r="AC16" s="53"/>
      <c r="AD16" s="53"/>
      <c r="AE16" s="53"/>
      <c r="AF16" s="57"/>
      <c r="AG16" s="40" t="s">
        <v>15</v>
      </c>
      <c r="AH16" s="41"/>
      <c r="AI16" s="41"/>
      <c r="AJ16" s="41"/>
      <c r="AK16" s="41"/>
      <c r="AL16" s="1462">
        <f>AL8</f>
        <v>600</v>
      </c>
      <c r="AM16" s="1462"/>
      <c r="AN16" s="42" t="s">
        <v>16</v>
      </c>
      <c r="AO16" s="43"/>
      <c r="AP16" s="44"/>
      <c r="AQ16" s="67">
        <f>ROUND(I10*S17,0)+AL16</f>
        <v>3959</v>
      </c>
      <c r="AR16" s="186"/>
    </row>
    <row r="17" spans="1:44" ht="16.5" customHeight="1">
      <c r="A17" s="30">
        <v>55</v>
      </c>
      <c r="B17" s="30">
        <v>1322</v>
      </c>
      <c r="C17" s="32" t="s">
        <v>104</v>
      </c>
      <c r="D17" s="188"/>
      <c r="E17" s="59"/>
      <c r="F17" s="59"/>
      <c r="G17" s="59"/>
      <c r="H17" s="59"/>
      <c r="I17" s="59"/>
      <c r="J17" s="59"/>
      <c r="K17" s="191"/>
      <c r="L17" s="191"/>
      <c r="M17" s="191"/>
      <c r="N17" s="58"/>
      <c r="O17" s="60"/>
      <c r="P17" s="76"/>
      <c r="Q17" s="59"/>
      <c r="R17" s="77" t="s">
        <v>105</v>
      </c>
      <c r="S17" s="1464">
        <v>1.1499999999999999</v>
      </c>
      <c r="T17" s="1507"/>
      <c r="U17" s="74"/>
      <c r="V17" s="75"/>
      <c r="W17" s="75"/>
      <c r="X17" s="75"/>
      <c r="Y17" s="75"/>
      <c r="Z17" s="75"/>
      <c r="AA17" s="40" t="s">
        <v>19</v>
      </c>
      <c r="AB17" s="41"/>
      <c r="AC17" s="41"/>
      <c r="AD17" s="41"/>
      <c r="AE17" s="41"/>
      <c r="AF17" s="41"/>
      <c r="AG17" s="49"/>
      <c r="AH17" s="41"/>
      <c r="AI17" s="41"/>
      <c r="AJ17" s="41"/>
      <c r="AK17" s="41"/>
      <c r="AL17" s="41"/>
      <c r="AM17" s="41"/>
      <c r="AN17" s="41"/>
      <c r="AO17" s="41"/>
      <c r="AP17" s="50"/>
      <c r="AQ17" s="67">
        <f>ROUND(I10*S17,0)+AB18</f>
        <v>3859</v>
      </c>
      <c r="AR17" s="186"/>
    </row>
    <row r="18" spans="1:44" ht="16.5" customHeight="1">
      <c r="A18" s="30">
        <v>55</v>
      </c>
      <c r="B18" s="30">
        <v>1323</v>
      </c>
      <c r="C18" s="32" t="s">
        <v>106</v>
      </c>
      <c r="D18" s="192"/>
      <c r="E18" s="76"/>
      <c r="F18" s="76"/>
      <c r="G18" s="76"/>
      <c r="H18" s="193"/>
      <c r="I18" s="193"/>
      <c r="J18" s="193"/>
      <c r="K18" s="193"/>
      <c r="L18" s="76"/>
      <c r="M18" s="194"/>
      <c r="N18" s="58"/>
      <c r="O18" s="60"/>
      <c r="P18" s="76"/>
      <c r="Q18" s="59"/>
      <c r="R18" s="77"/>
      <c r="S18" s="78"/>
      <c r="T18" s="78"/>
      <c r="U18" s="51"/>
      <c r="V18" s="75"/>
      <c r="W18" s="75"/>
      <c r="X18" s="75"/>
      <c r="Y18" s="75"/>
      <c r="Z18" s="75"/>
      <c r="AA18" s="51"/>
      <c r="AB18" s="1476">
        <v>500</v>
      </c>
      <c r="AC18" s="1476"/>
      <c r="AD18" s="52" t="s">
        <v>16</v>
      </c>
      <c r="AE18" s="53"/>
      <c r="AF18" s="53"/>
      <c r="AG18" s="40" t="s">
        <v>15</v>
      </c>
      <c r="AH18" s="41"/>
      <c r="AI18" s="41"/>
      <c r="AJ18" s="41"/>
      <c r="AK18" s="41"/>
      <c r="AL18" s="1462">
        <f>AL8</f>
        <v>600</v>
      </c>
      <c r="AM18" s="1462"/>
      <c r="AN18" s="42" t="s">
        <v>16</v>
      </c>
      <c r="AO18" s="41"/>
      <c r="AP18" s="50"/>
      <c r="AQ18" s="67">
        <f>ROUND(I10*S17,0)+AB18+AL18</f>
        <v>4459</v>
      </c>
      <c r="AR18" s="195"/>
    </row>
    <row r="19" spans="1:44" ht="16.5" customHeight="1">
      <c r="A19" s="30">
        <v>55</v>
      </c>
      <c r="B19" s="30">
        <v>1314</v>
      </c>
      <c r="C19" s="32" t="s">
        <v>107</v>
      </c>
      <c r="D19" s="192"/>
      <c r="E19" s="76"/>
      <c r="F19" s="76"/>
      <c r="G19" s="76"/>
      <c r="H19" s="193"/>
      <c r="I19" s="193"/>
      <c r="J19" s="193"/>
      <c r="K19" s="193"/>
      <c r="L19" s="76"/>
      <c r="M19" s="194"/>
      <c r="N19" s="58"/>
      <c r="O19" s="60"/>
      <c r="P19" s="76"/>
      <c r="Q19" s="59"/>
      <c r="R19" s="77"/>
      <c r="S19" s="78"/>
      <c r="T19" s="78"/>
      <c r="U19" s="1496" t="s">
        <v>22</v>
      </c>
      <c r="V19" s="1508"/>
      <c r="W19" s="1508"/>
      <c r="X19" s="1508"/>
      <c r="Y19" s="1508"/>
      <c r="Z19" s="1509"/>
      <c r="AA19" s="49"/>
      <c r="AB19" s="41"/>
      <c r="AC19" s="41"/>
      <c r="AD19" s="41"/>
      <c r="AE19" s="41"/>
      <c r="AF19" s="50"/>
      <c r="AG19" s="55"/>
      <c r="AH19" s="41"/>
      <c r="AI19" s="41"/>
      <c r="AJ19" s="41"/>
      <c r="AK19" s="41"/>
      <c r="AL19" s="41"/>
      <c r="AM19" s="41"/>
      <c r="AN19" s="41"/>
      <c r="AO19" s="41"/>
      <c r="AP19" s="50"/>
      <c r="AQ19" s="67">
        <f>ROUND(I10*S17,0)+V21</f>
        <v>3509</v>
      </c>
      <c r="AR19" s="195"/>
    </row>
    <row r="20" spans="1:44" ht="16.5" customHeight="1">
      <c r="A20" s="30">
        <v>55</v>
      </c>
      <c r="B20" s="30">
        <v>1324</v>
      </c>
      <c r="C20" s="32" t="s">
        <v>108</v>
      </c>
      <c r="D20" s="192"/>
      <c r="E20" s="76"/>
      <c r="F20" s="76"/>
      <c r="G20" s="76"/>
      <c r="H20" s="193"/>
      <c r="I20" s="193"/>
      <c r="J20" s="193"/>
      <c r="K20" s="193"/>
      <c r="L20" s="76"/>
      <c r="M20" s="194"/>
      <c r="N20" s="58"/>
      <c r="O20" s="60"/>
      <c r="P20" s="76"/>
      <c r="Q20" s="59"/>
      <c r="R20" s="77"/>
      <c r="S20" s="78"/>
      <c r="T20" s="78"/>
      <c r="U20" s="1510"/>
      <c r="V20" s="1511"/>
      <c r="W20" s="1511"/>
      <c r="X20" s="1511"/>
      <c r="Y20" s="1511"/>
      <c r="Z20" s="1512"/>
      <c r="AA20" s="51"/>
      <c r="AB20" s="53"/>
      <c r="AC20" s="53"/>
      <c r="AD20" s="53"/>
      <c r="AE20" s="53"/>
      <c r="AF20" s="57"/>
      <c r="AG20" s="40" t="s">
        <v>15</v>
      </c>
      <c r="AH20" s="41"/>
      <c r="AI20" s="41"/>
      <c r="AJ20" s="41"/>
      <c r="AK20" s="41"/>
      <c r="AL20" s="1462">
        <f>AL8</f>
        <v>600</v>
      </c>
      <c r="AM20" s="1462"/>
      <c r="AN20" s="42" t="s">
        <v>16</v>
      </c>
      <c r="AO20" s="41"/>
      <c r="AP20" s="50"/>
      <c r="AQ20" s="67">
        <f>ROUND(I10*S17,0)+V21+AL20</f>
        <v>4109</v>
      </c>
      <c r="AR20" s="195"/>
    </row>
    <row r="21" spans="1:44" ht="16.5" customHeight="1">
      <c r="A21" s="30">
        <v>55</v>
      </c>
      <c r="B21" s="30">
        <v>1325</v>
      </c>
      <c r="C21" s="32" t="s">
        <v>109</v>
      </c>
      <c r="D21" s="192"/>
      <c r="E21" s="76"/>
      <c r="F21" s="76"/>
      <c r="G21" s="76"/>
      <c r="H21" s="193"/>
      <c r="I21" s="193"/>
      <c r="J21" s="193"/>
      <c r="K21" s="193"/>
      <c r="L21" s="76"/>
      <c r="M21" s="194"/>
      <c r="N21" s="58"/>
      <c r="O21" s="60"/>
      <c r="P21" s="76"/>
      <c r="Q21" s="59"/>
      <c r="R21" s="77"/>
      <c r="S21" s="78"/>
      <c r="T21" s="78"/>
      <c r="U21" s="58"/>
      <c r="V21" s="1466">
        <v>150</v>
      </c>
      <c r="W21" s="1466"/>
      <c r="X21" s="59" t="s">
        <v>16</v>
      </c>
      <c r="Y21" s="60"/>
      <c r="Z21" s="61"/>
      <c r="AA21" s="40" t="s">
        <v>19</v>
      </c>
      <c r="AB21" s="41"/>
      <c r="AC21" s="41"/>
      <c r="AD21" s="41"/>
      <c r="AE21" s="41"/>
      <c r="AF21" s="41"/>
      <c r="AG21" s="40"/>
      <c r="AH21" s="62"/>
      <c r="AI21" s="63"/>
      <c r="AJ21" s="63"/>
      <c r="AK21" s="63"/>
      <c r="AL21" s="64"/>
      <c r="AM21" s="64"/>
      <c r="AN21" s="65"/>
      <c r="AO21" s="65"/>
      <c r="AP21" s="66"/>
      <c r="AQ21" s="67">
        <f>ROUND(I10*S17,0)+V21+AB22</f>
        <v>4009</v>
      </c>
      <c r="AR21" s="195"/>
    </row>
    <row r="22" spans="1:44" ht="16.5" customHeight="1">
      <c r="A22" s="30">
        <v>55</v>
      </c>
      <c r="B22" s="30">
        <v>1326</v>
      </c>
      <c r="C22" s="32" t="s">
        <v>110</v>
      </c>
      <c r="D22" s="196"/>
      <c r="E22" s="72"/>
      <c r="F22" s="72"/>
      <c r="G22" s="72"/>
      <c r="H22" s="197"/>
      <c r="I22" s="197"/>
      <c r="J22" s="197"/>
      <c r="K22" s="197"/>
      <c r="L22" s="72"/>
      <c r="M22" s="198"/>
      <c r="N22" s="187"/>
      <c r="O22" s="96"/>
      <c r="P22" s="72"/>
      <c r="Q22" s="52"/>
      <c r="R22" s="199"/>
      <c r="S22" s="200"/>
      <c r="T22" s="200"/>
      <c r="U22" s="71"/>
      <c r="V22" s="72"/>
      <c r="W22" s="72"/>
      <c r="X22" s="72"/>
      <c r="Y22" s="52"/>
      <c r="Z22" s="73"/>
      <c r="AA22" s="51"/>
      <c r="AB22" s="1476">
        <v>500</v>
      </c>
      <c r="AC22" s="1476"/>
      <c r="AD22" s="52" t="s">
        <v>16</v>
      </c>
      <c r="AE22" s="53"/>
      <c r="AF22" s="53"/>
      <c r="AG22" s="201" t="s">
        <v>15</v>
      </c>
      <c r="AH22" s="202"/>
      <c r="AI22" s="202"/>
      <c r="AJ22" s="202"/>
      <c r="AK22" s="202"/>
      <c r="AL22" s="1462">
        <f>AL8</f>
        <v>600</v>
      </c>
      <c r="AM22" s="1462"/>
      <c r="AN22" s="42" t="s">
        <v>16</v>
      </c>
      <c r="AO22" s="202"/>
      <c r="AP22" s="203"/>
      <c r="AQ22" s="45">
        <f>ROUND(I10*S17,0)+V21+AB22+AL22</f>
        <v>4609</v>
      </c>
      <c r="AR22" s="204"/>
    </row>
  </sheetData>
  <mergeCells count="22">
    <mergeCell ref="N15:T16"/>
    <mergeCell ref="AL16:AM16"/>
    <mergeCell ref="D5:AP5"/>
    <mergeCell ref="D7:M8"/>
    <mergeCell ref="AL8:AM8"/>
    <mergeCell ref="I9:J9"/>
    <mergeCell ref="I10:J10"/>
    <mergeCell ref="AB10:AC10"/>
    <mergeCell ref="AL10:AM10"/>
    <mergeCell ref="U11:Z12"/>
    <mergeCell ref="AL12:AM12"/>
    <mergeCell ref="V13:W13"/>
    <mergeCell ref="AB14:AC14"/>
    <mergeCell ref="AL14:AM14"/>
    <mergeCell ref="AB22:AC22"/>
    <mergeCell ref="AL22:AM22"/>
    <mergeCell ref="S17:T17"/>
    <mergeCell ref="AB18:AC18"/>
    <mergeCell ref="AL18:AM18"/>
    <mergeCell ref="U19:Z20"/>
    <mergeCell ref="AL20:AM20"/>
    <mergeCell ref="V21:W21"/>
  </mergeCells>
  <phoneticPr fontId="1"/>
  <pageMargins left="0.51181102362204722" right="0.51181102362204722" top="0.74803149606299213" bottom="0.74803149606299213" header="0.59055118110236227" footer="0.31496062992125984"/>
  <pageSetup paperSize="9" scale="55" orientation="portrait" r:id="rId1"/>
  <headerFooter>
    <oddHeader>&amp;R&amp;9障害児相談支援</oddHeader>
    <oddFooter>&amp;C&amp;14&amp;P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sheetPr>
  <dimension ref="A1:AT174"/>
  <sheetViews>
    <sheetView view="pageBreakPreview" zoomScaleNormal="100" zoomScaleSheetLayoutView="100" workbookViewId="0"/>
  </sheetViews>
  <sheetFormatPr defaultColWidth="9" defaultRowHeight="13.5"/>
  <cols>
    <col min="1" max="1" width="4.625" style="300" customWidth="1"/>
    <col min="2" max="2" width="6.625" style="300" customWidth="1"/>
    <col min="3" max="3" width="30.625" style="207" customWidth="1"/>
    <col min="4" max="7" width="2.375" style="300" customWidth="1"/>
    <col min="8" max="18" width="2.375" style="207" customWidth="1"/>
    <col min="19" max="22" width="2.375" style="300" customWidth="1"/>
    <col min="23" max="36" width="2.375" style="331" customWidth="1"/>
    <col min="37" max="37" width="14.625" style="331" customWidth="1"/>
    <col min="38" max="38" width="25.375" style="331" bestFit="1" customWidth="1"/>
    <col min="39" max="39" width="2.625" style="331" customWidth="1"/>
    <col min="40" max="40" width="4.125" style="300" bestFit="1" customWidth="1"/>
    <col min="41" max="41" width="8.625" style="300" customWidth="1"/>
    <col min="42" max="42" width="2.25" style="300" bestFit="1" customWidth="1"/>
    <col min="43" max="43" width="4.75" style="300" bestFit="1" customWidth="1"/>
    <col min="44" max="44" width="7.625" style="300" customWidth="1"/>
    <col min="45" max="45" width="8.625" style="300" customWidth="1"/>
    <col min="46" max="46" width="2.75" style="300" customWidth="1"/>
    <col min="47" max="16384" width="9" style="300"/>
  </cols>
  <sheetData>
    <row r="1" spans="1:46" ht="17.25">
      <c r="A1" s="205"/>
    </row>
    <row r="2" spans="1:46" ht="17.25">
      <c r="A2" s="205"/>
    </row>
    <row r="3" spans="1:46" ht="17.25">
      <c r="A3" s="205"/>
    </row>
    <row r="4" spans="1:46" ht="17.25">
      <c r="A4" s="205"/>
      <c r="B4" s="332"/>
    </row>
    <row r="5" spans="1:46">
      <c r="A5" s="220" t="s">
        <v>92</v>
      </c>
      <c r="B5" s="307"/>
      <c r="C5" s="222" t="s">
        <v>2</v>
      </c>
      <c r="D5" s="333"/>
      <c r="E5" s="334"/>
      <c r="F5" s="334"/>
      <c r="G5" s="334"/>
      <c r="H5" s="232"/>
      <c r="I5" s="232"/>
      <c r="J5" s="232"/>
      <c r="K5" s="232"/>
      <c r="L5" s="232"/>
      <c r="M5" s="232"/>
      <c r="N5" s="232"/>
      <c r="O5" s="232"/>
      <c r="P5" s="232"/>
      <c r="Q5" s="232"/>
      <c r="R5" s="232"/>
      <c r="S5" s="334"/>
      <c r="T5" s="334"/>
      <c r="U5" s="334"/>
      <c r="V5" s="335"/>
      <c r="W5" s="334"/>
      <c r="X5" s="334"/>
      <c r="Y5" s="334"/>
      <c r="Z5" s="334"/>
      <c r="AA5" s="334"/>
      <c r="AB5" s="334"/>
      <c r="AC5" s="334"/>
      <c r="AD5" s="334" t="s">
        <v>112</v>
      </c>
      <c r="AE5" s="336"/>
      <c r="AF5" s="336"/>
      <c r="AG5" s="336"/>
      <c r="AH5" s="336"/>
      <c r="AI5" s="336"/>
      <c r="AJ5" s="336"/>
      <c r="AK5" s="336"/>
      <c r="AL5" s="336"/>
      <c r="AM5" s="336"/>
      <c r="AN5" s="334"/>
      <c r="AO5" s="334"/>
      <c r="AP5" s="334"/>
      <c r="AQ5" s="334"/>
      <c r="AR5" s="223" t="s">
        <v>4</v>
      </c>
      <c r="AS5" s="223" t="s">
        <v>5</v>
      </c>
      <c r="AT5" s="301"/>
    </row>
    <row r="6" spans="1:46">
      <c r="A6" s="224" t="s">
        <v>6</v>
      </c>
      <c r="B6" s="225" t="s">
        <v>7</v>
      </c>
      <c r="C6" s="226"/>
      <c r="D6" s="308"/>
      <c r="E6" s="304"/>
      <c r="F6" s="304"/>
      <c r="G6" s="304"/>
      <c r="H6" s="216"/>
      <c r="I6" s="216"/>
      <c r="J6" s="216"/>
      <c r="K6" s="216"/>
      <c r="L6" s="216"/>
      <c r="M6" s="216"/>
      <c r="N6" s="216"/>
      <c r="O6" s="216"/>
      <c r="P6" s="216"/>
      <c r="Q6" s="216"/>
      <c r="R6" s="216"/>
      <c r="S6" s="304"/>
      <c r="T6" s="304"/>
      <c r="U6" s="304"/>
      <c r="V6" s="304"/>
      <c r="W6" s="305"/>
      <c r="X6" s="305"/>
      <c r="Y6" s="305"/>
      <c r="Z6" s="305"/>
      <c r="AA6" s="305"/>
      <c r="AB6" s="305"/>
      <c r="AC6" s="305"/>
      <c r="AD6" s="305"/>
      <c r="AE6" s="305"/>
      <c r="AF6" s="305"/>
      <c r="AG6" s="305"/>
      <c r="AH6" s="305"/>
      <c r="AI6" s="305"/>
      <c r="AJ6" s="305"/>
      <c r="AK6" s="305"/>
      <c r="AL6" s="305"/>
      <c r="AM6" s="305"/>
      <c r="AN6" s="304"/>
      <c r="AO6" s="304"/>
      <c r="AP6" s="304"/>
      <c r="AQ6" s="304"/>
      <c r="AR6" s="228" t="s">
        <v>8</v>
      </c>
      <c r="AS6" s="228" t="s">
        <v>9</v>
      </c>
      <c r="AT6" s="301"/>
    </row>
    <row r="7" spans="1:46" ht="14.25">
      <c r="A7" s="229">
        <v>71</v>
      </c>
      <c r="B7" s="408">
        <v>8751</v>
      </c>
      <c r="C7" s="254" t="s">
        <v>3918</v>
      </c>
      <c r="D7" s="1542" t="s">
        <v>1012</v>
      </c>
      <c r="E7" s="1543"/>
      <c r="F7" s="1544"/>
      <c r="G7" s="1542" t="s">
        <v>887</v>
      </c>
      <c r="H7" s="1543"/>
      <c r="I7" s="1543"/>
      <c r="J7" s="1544"/>
      <c r="K7" s="232" t="s">
        <v>811</v>
      </c>
      <c r="L7" s="334"/>
      <c r="M7" s="334"/>
      <c r="N7" s="334"/>
      <c r="O7" s="334"/>
      <c r="P7" s="334"/>
      <c r="Q7" s="334"/>
      <c r="R7" s="334"/>
      <c r="S7" s="232"/>
      <c r="T7" s="314"/>
      <c r="U7" s="231"/>
      <c r="V7" s="338"/>
      <c r="W7" s="338"/>
      <c r="X7" s="338"/>
      <c r="Y7" s="338"/>
      <c r="Z7" s="338"/>
      <c r="AA7" s="338"/>
      <c r="AB7" s="338"/>
      <c r="AC7" s="338"/>
      <c r="AD7" s="338"/>
      <c r="AE7" s="338"/>
      <c r="AF7" s="339"/>
      <c r="AG7" s="611"/>
      <c r="AH7" s="392"/>
      <c r="AI7" s="392"/>
      <c r="AJ7" s="393"/>
      <c r="AK7" s="340"/>
      <c r="AL7" s="338"/>
      <c r="AM7" s="334"/>
      <c r="AN7" s="334"/>
      <c r="AO7" s="334"/>
      <c r="AP7" s="334"/>
      <c r="AQ7" s="341"/>
      <c r="AR7" s="342">
        <f>ROUND(Q8*$AI$20,0)</f>
        <v>353</v>
      </c>
      <c r="AS7" s="268" t="s">
        <v>159</v>
      </c>
    </row>
    <row r="8" spans="1:46" ht="14.25">
      <c r="A8" s="229">
        <v>71</v>
      </c>
      <c r="B8" s="408">
        <v>8752</v>
      </c>
      <c r="C8" s="254" t="s">
        <v>3919</v>
      </c>
      <c r="D8" s="1545"/>
      <c r="E8" s="1546"/>
      <c r="F8" s="1547"/>
      <c r="G8" s="1545"/>
      <c r="H8" s="1546"/>
      <c r="I8" s="1546"/>
      <c r="J8" s="1547"/>
      <c r="K8" s="343"/>
      <c r="L8" s="301"/>
      <c r="M8" s="301"/>
      <c r="N8" s="301"/>
      <c r="O8" s="301"/>
      <c r="P8" s="301"/>
      <c r="Q8" s="1548">
        <f>'26障害児入所施設(基本５）'!$Q$8</f>
        <v>504</v>
      </c>
      <c r="R8" s="1548"/>
      <c r="S8" s="208" t="s">
        <v>18</v>
      </c>
      <c r="T8" s="385"/>
      <c r="U8" s="245"/>
      <c r="V8" s="344"/>
      <c r="W8" s="344"/>
      <c r="X8" s="344"/>
      <c r="Y8" s="344"/>
      <c r="Z8" s="344"/>
      <c r="AA8" s="344"/>
      <c r="AB8" s="344"/>
      <c r="AC8" s="344"/>
      <c r="AD8" s="344"/>
      <c r="AE8" s="344"/>
      <c r="AF8" s="345"/>
      <c r="AG8" s="1545" t="s">
        <v>2098</v>
      </c>
      <c r="AH8" s="1546"/>
      <c r="AI8" s="1546"/>
      <c r="AJ8" s="1547"/>
      <c r="AK8" s="1539" t="s">
        <v>161</v>
      </c>
      <c r="AL8" s="346" t="s">
        <v>162</v>
      </c>
      <c r="AM8" s="347" t="s">
        <v>163</v>
      </c>
      <c r="AN8" s="348">
        <v>0.7</v>
      </c>
      <c r="AO8" s="348"/>
      <c r="AP8" s="348"/>
      <c r="AQ8" s="349"/>
      <c r="AR8" s="350">
        <f>ROUND(ROUND(Q8*$AI$20,0)*AN8,0)</f>
        <v>247</v>
      </c>
      <c r="AS8" s="268"/>
    </row>
    <row r="9" spans="1:46" ht="14.25">
      <c r="A9" s="243">
        <v>71</v>
      </c>
      <c r="B9" s="411" t="s">
        <v>3920</v>
      </c>
      <c r="C9" s="244" t="s">
        <v>3921</v>
      </c>
      <c r="D9" s="1545"/>
      <c r="E9" s="1546"/>
      <c r="F9" s="1547"/>
      <c r="G9" s="1545"/>
      <c r="H9" s="1546"/>
      <c r="I9" s="1546"/>
      <c r="J9" s="1547"/>
      <c r="K9" s="343"/>
      <c r="L9" s="301"/>
      <c r="M9" s="301"/>
      <c r="N9" s="301"/>
      <c r="O9" s="301"/>
      <c r="P9" s="301"/>
      <c r="Q9" s="392"/>
      <c r="R9" s="392"/>
      <c r="S9" s="208"/>
      <c r="T9" s="385"/>
      <c r="U9" s="245"/>
      <c r="V9" s="344"/>
      <c r="W9" s="344"/>
      <c r="X9" s="344"/>
      <c r="Y9" s="344"/>
      <c r="Z9" s="344"/>
      <c r="AA9" s="344"/>
      <c r="AB9" s="344"/>
      <c r="AC9" s="344"/>
      <c r="AD9" s="344"/>
      <c r="AE9" s="344"/>
      <c r="AF9" s="345"/>
      <c r="AG9" s="1545"/>
      <c r="AH9" s="1546"/>
      <c r="AI9" s="1546"/>
      <c r="AJ9" s="1547"/>
      <c r="AK9" s="1540"/>
      <c r="AL9" s="353" t="s">
        <v>165</v>
      </c>
      <c r="AM9" s="354" t="s">
        <v>163</v>
      </c>
      <c r="AN9" s="355">
        <v>0.5</v>
      </c>
      <c r="AO9" s="356"/>
      <c r="AP9" s="356"/>
      <c r="AQ9" s="395"/>
      <c r="AR9" s="358">
        <f>ROUND(ROUND(Q8*$AI$20,0)*AN9,0)</f>
        <v>177</v>
      </c>
      <c r="AS9" s="268"/>
    </row>
    <row r="10" spans="1:46" ht="14.25">
      <c r="A10" s="243">
        <v>71</v>
      </c>
      <c r="B10" s="411" t="s">
        <v>3922</v>
      </c>
      <c r="C10" s="244" t="s">
        <v>3923</v>
      </c>
      <c r="D10" s="1545"/>
      <c r="E10" s="1546"/>
      <c r="F10" s="1547"/>
      <c r="G10" s="1545"/>
      <c r="H10" s="1546"/>
      <c r="I10" s="1546"/>
      <c r="J10" s="1547"/>
      <c r="K10" s="343"/>
      <c r="L10" s="301"/>
      <c r="M10" s="301"/>
      <c r="N10" s="301"/>
      <c r="O10" s="301"/>
      <c r="P10" s="301"/>
      <c r="Q10" s="392"/>
      <c r="R10" s="392"/>
      <c r="S10" s="208"/>
      <c r="T10" s="385"/>
      <c r="U10" s="245"/>
      <c r="V10" s="344"/>
      <c r="W10" s="344"/>
      <c r="X10" s="344"/>
      <c r="Y10" s="344"/>
      <c r="Z10" s="344"/>
      <c r="AA10" s="344"/>
      <c r="AB10" s="344"/>
      <c r="AC10" s="344"/>
      <c r="AD10" s="344"/>
      <c r="AE10" s="344"/>
      <c r="AF10" s="345"/>
      <c r="AG10" s="1545"/>
      <c r="AH10" s="1546"/>
      <c r="AI10" s="1546"/>
      <c r="AJ10" s="1547"/>
      <c r="AK10" s="364"/>
      <c r="AL10" s="396"/>
      <c r="AM10" s="362"/>
      <c r="AN10" s="356"/>
      <c r="AO10" s="1533" t="s">
        <v>167</v>
      </c>
      <c r="AP10" s="362">
        <v>5</v>
      </c>
      <c r="AQ10" s="363" t="s">
        <v>168</v>
      </c>
      <c r="AR10" s="358">
        <f>ROUND(Q8*$AI$20,0)-AP10</f>
        <v>348</v>
      </c>
      <c r="AS10" s="268"/>
    </row>
    <row r="11" spans="1:46" ht="14.25">
      <c r="A11" s="243">
        <v>71</v>
      </c>
      <c r="B11" s="411" t="s">
        <v>3924</v>
      </c>
      <c r="C11" s="244" t="s">
        <v>3925</v>
      </c>
      <c r="D11" s="1545"/>
      <c r="E11" s="1546"/>
      <c r="F11" s="1547"/>
      <c r="G11" s="1545"/>
      <c r="H11" s="1546"/>
      <c r="I11" s="1546"/>
      <c r="J11" s="1547"/>
      <c r="K11" s="343"/>
      <c r="L11" s="301"/>
      <c r="M11" s="301"/>
      <c r="N11" s="301"/>
      <c r="O11" s="301"/>
      <c r="P11" s="301"/>
      <c r="Q11" s="392"/>
      <c r="R11" s="392"/>
      <c r="S11" s="208"/>
      <c r="T11" s="385"/>
      <c r="U11" s="245"/>
      <c r="V11" s="344"/>
      <c r="W11" s="344"/>
      <c r="X11" s="344"/>
      <c r="Y11" s="344"/>
      <c r="Z11" s="344"/>
      <c r="AA11" s="344"/>
      <c r="AB11" s="344"/>
      <c r="AC11" s="344"/>
      <c r="AD11" s="344"/>
      <c r="AE11" s="344"/>
      <c r="AF11" s="345"/>
      <c r="AG11" s="1545"/>
      <c r="AH11" s="1546"/>
      <c r="AI11" s="1546"/>
      <c r="AJ11" s="1547"/>
      <c r="AK11" s="1536" t="s">
        <v>161</v>
      </c>
      <c r="AL11" s="364" t="s">
        <v>162</v>
      </c>
      <c r="AM11" s="362" t="s">
        <v>163</v>
      </c>
      <c r="AN11" s="356">
        <v>0.7</v>
      </c>
      <c r="AO11" s="1534"/>
      <c r="AP11" s="365"/>
      <c r="AQ11" s="366"/>
      <c r="AR11" s="358">
        <f>ROUND(ROUND(Q8*$AI$20,0)*AN11,0)-AP10</f>
        <v>242</v>
      </c>
      <c r="AS11" s="268"/>
    </row>
    <row r="12" spans="1:46" ht="14.25">
      <c r="A12" s="243">
        <v>71</v>
      </c>
      <c r="B12" s="411" t="s">
        <v>3926</v>
      </c>
      <c r="C12" s="244" t="s">
        <v>3927</v>
      </c>
      <c r="D12" s="1545"/>
      <c r="E12" s="1546"/>
      <c r="F12" s="1547"/>
      <c r="G12" s="1545"/>
      <c r="H12" s="1546"/>
      <c r="I12" s="1546"/>
      <c r="J12" s="1547"/>
      <c r="K12" s="343"/>
      <c r="L12" s="301"/>
      <c r="M12" s="301"/>
      <c r="N12" s="301"/>
      <c r="O12" s="301"/>
      <c r="P12" s="301"/>
      <c r="Q12" s="392"/>
      <c r="R12" s="392"/>
      <c r="S12" s="208"/>
      <c r="T12" s="385"/>
      <c r="U12" s="245"/>
      <c r="V12" s="344"/>
      <c r="W12" s="344"/>
      <c r="X12" s="344"/>
      <c r="Y12" s="344"/>
      <c r="Z12" s="344"/>
      <c r="AA12" s="344"/>
      <c r="AB12" s="344"/>
      <c r="AC12" s="344"/>
      <c r="AD12" s="344"/>
      <c r="AE12" s="344"/>
      <c r="AF12" s="345"/>
      <c r="AG12" s="1545"/>
      <c r="AH12" s="1546"/>
      <c r="AI12" s="1546"/>
      <c r="AJ12" s="1547"/>
      <c r="AK12" s="1537"/>
      <c r="AL12" s="353" t="s">
        <v>165</v>
      </c>
      <c r="AM12" s="354" t="s">
        <v>163</v>
      </c>
      <c r="AN12" s="355">
        <v>0.5</v>
      </c>
      <c r="AO12" s="1535"/>
      <c r="AP12" s="367"/>
      <c r="AQ12" s="368"/>
      <c r="AR12" s="358">
        <f>ROUND(ROUND(Q8*$AI$20,0)*AN12,0)-AP10</f>
        <v>172</v>
      </c>
      <c r="AS12" s="268"/>
    </row>
    <row r="13" spans="1:46" ht="14.25" customHeight="1">
      <c r="A13" s="229">
        <v>71</v>
      </c>
      <c r="B13" s="408">
        <v>8753</v>
      </c>
      <c r="C13" s="254" t="s">
        <v>3928</v>
      </c>
      <c r="D13" s="1545"/>
      <c r="E13" s="1546"/>
      <c r="F13" s="1547"/>
      <c r="G13" s="1545"/>
      <c r="H13" s="1546"/>
      <c r="I13" s="1546"/>
      <c r="J13" s="1547"/>
      <c r="K13" s="245"/>
      <c r="L13" s="208"/>
      <c r="M13" s="208"/>
      <c r="N13" s="208"/>
      <c r="O13" s="208"/>
      <c r="P13" s="208"/>
      <c r="Q13" s="301"/>
      <c r="R13" s="301"/>
      <c r="S13" s="301"/>
      <c r="T13" s="385"/>
      <c r="U13" s="369" t="s">
        <v>172</v>
      </c>
      <c r="V13" s="370"/>
      <c r="W13" s="370"/>
      <c r="X13" s="370"/>
      <c r="Y13" s="370"/>
      <c r="Z13" s="370"/>
      <c r="AA13" s="370"/>
      <c r="AB13" s="370"/>
      <c r="AC13" s="370"/>
      <c r="AD13" s="370"/>
      <c r="AE13" s="370"/>
      <c r="AF13" s="371"/>
      <c r="AG13" s="1545"/>
      <c r="AH13" s="1546"/>
      <c r="AI13" s="1546"/>
      <c r="AJ13" s="1547"/>
      <c r="AK13" s="369"/>
      <c r="AL13" s="370"/>
      <c r="AM13" s="372"/>
      <c r="AN13" s="373"/>
      <c r="AO13" s="373"/>
      <c r="AP13" s="373"/>
      <c r="AQ13" s="374"/>
      <c r="AR13" s="342">
        <f>ROUND(ROUND(Q8*AD14,0)*$AI$20,0)</f>
        <v>340</v>
      </c>
      <c r="AS13" s="268"/>
    </row>
    <row r="14" spans="1:46" ht="14.25">
      <c r="A14" s="229">
        <v>71</v>
      </c>
      <c r="B14" s="408">
        <v>8754</v>
      </c>
      <c r="C14" s="254" t="s">
        <v>3929</v>
      </c>
      <c r="D14" s="375"/>
      <c r="E14" s="278"/>
      <c r="F14" s="279"/>
      <c r="G14" s="245"/>
      <c r="H14" s="208"/>
      <c r="I14" s="208"/>
      <c r="J14" s="385"/>
      <c r="K14" s="343"/>
      <c r="L14" s="301"/>
      <c r="M14" s="301"/>
      <c r="N14" s="301"/>
      <c r="O14" s="301"/>
      <c r="P14" s="208"/>
      <c r="Q14" s="301"/>
      <c r="R14" s="301"/>
      <c r="S14" s="301"/>
      <c r="T14" s="385"/>
      <c r="U14" s="379" t="s">
        <v>174</v>
      </c>
      <c r="V14" s="344"/>
      <c r="W14" s="344"/>
      <c r="X14" s="344"/>
      <c r="Y14" s="344"/>
      <c r="Z14" s="344"/>
      <c r="AA14" s="344"/>
      <c r="AB14" s="344"/>
      <c r="AC14" s="214" t="s">
        <v>163</v>
      </c>
      <c r="AD14" s="1541">
        <v>0.96499999999999997</v>
      </c>
      <c r="AE14" s="1541"/>
      <c r="AF14" s="345"/>
      <c r="AG14" s="1545"/>
      <c r="AH14" s="1546"/>
      <c r="AI14" s="1546"/>
      <c r="AJ14" s="1547"/>
      <c r="AK14" s="1539" t="s">
        <v>161</v>
      </c>
      <c r="AL14" s="346" t="s">
        <v>162</v>
      </c>
      <c r="AM14" s="347" t="s">
        <v>163</v>
      </c>
      <c r="AN14" s="348">
        <v>0.7</v>
      </c>
      <c r="AO14" s="348"/>
      <c r="AP14" s="348"/>
      <c r="AQ14" s="349"/>
      <c r="AR14" s="350">
        <f>ROUND(ROUND(ROUND(Q8*AD14:AD14,0)*$AI$20,0)*AN14,0)</f>
        <v>238</v>
      </c>
      <c r="AS14" s="268"/>
    </row>
    <row r="15" spans="1:46" ht="14.25">
      <c r="A15" s="243">
        <v>71</v>
      </c>
      <c r="B15" s="411" t="s">
        <v>3930</v>
      </c>
      <c r="C15" s="244" t="s">
        <v>3931</v>
      </c>
      <c r="D15" s="375"/>
      <c r="E15" s="278"/>
      <c r="F15" s="279"/>
      <c r="G15" s="245"/>
      <c r="H15" s="208"/>
      <c r="I15" s="208"/>
      <c r="J15" s="385"/>
      <c r="K15" s="343"/>
      <c r="L15" s="301"/>
      <c r="M15" s="301"/>
      <c r="N15" s="301"/>
      <c r="O15" s="301"/>
      <c r="P15" s="301"/>
      <c r="Q15" s="392"/>
      <c r="R15" s="392"/>
      <c r="S15" s="208"/>
      <c r="T15" s="385"/>
      <c r="U15" s="245"/>
      <c r="V15" s="344"/>
      <c r="W15" s="344"/>
      <c r="X15" s="344"/>
      <c r="Y15" s="344"/>
      <c r="Z15" s="344"/>
      <c r="AA15" s="344"/>
      <c r="AB15" s="344"/>
      <c r="AC15" s="344"/>
      <c r="AD15" s="344"/>
      <c r="AE15" s="344"/>
      <c r="AF15" s="345"/>
      <c r="AG15" s="1545"/>
      <c r="AH15" s="1546"/>
      <c r="AI15" s="1546"/>
      <c r="AJ15" s="1547"/>
      <c r="AK15" s="1540"/>
      <c r="AL15" s="353" t="s">
        <v>237</v>
      </c>
      <c r="AM15" s="354" t="s">
        <v>30</v>
      </c>
      <c r="AN15" s="355">
        <v>0.5</v>
      </c>
      <c r="AO15" s="356"/>
      <c r="AP15" s="356"/>
      <c r="AQ15" s="395"/>
      <c r="AR15" s="358">
        <f>ROUND(ROUND(ROUND(Q8*AD14,0)*$AI$20,0)*AN15,0)</f>
        <v>170</v>
      </c>
      <c r="AS15" s="268"/>
    </row>
    <row r="16" spans="1:46" ht="14.25">
      <c r="A16" s="243">
        <v>71</v>
      </c>
      <c r="B16" s="411" t="s">
        <v>3932</v>
      </c>
      <c r="C16" s="244" t="s">
        <v>3933</v>
      </c>
      <c r="D16" s="375"/>
      <c r="E16" s="278"/>
      <c r="F16" s="279"/>
      <c r="G16" s="245"/>
      <c r="H16" s="208"/>
      <c r="I16" s="208"/>
      <c r="J16" s="385"/>
      <c r="K16" s="343"/>
      <c r="L16" s="301"/>
      <c r="M16" s="301"/>
      <c r="N16" s="301"/>
      <c r="O16" s="301"/>
      <c r="P16" s="301"/>
      <c r="Q16" s="392"/>
      <c r="R16" s="392"/>
      <c r="S16" s="208"/>
      <c r="T16" s="385"/>
      <c r="U16" s="245"/>
      <c r="V16" s="344"/>
      <c r="W16" s="344"/>
      <c r="X16" s="344"/>
      <c r="Y16" s="344"/>
      <c r="Z16" s="344"/>
      <c r="AA16" s="344"/>
      <c r="AB16" s="344"/>
      <c r="AC16" s="344"/>
      <c r="AD16" s="344"/>
      <c r="AE16" s="344"/>
      <c r="AF16" s="345"/>
      <c r="AG16" s="1545"/>
      <c r="AH16" s="1546"/>
      <c r="AI16" s="1546"/>
      <c r="AJ16" s="1547"/>
      <c r="AK16" s="364"/>
      <c r="AL16" s="396"/>
      <c r="AM16" s="362"/>
      <c r="AN16" s="356"/>
      <c r="AO16" s="1533" t="s">
        <v>167</v>
      </c>
      <c r="AP16" s="362">
        <v>5</v>
      </c>
      <c r="AQ16" s="363" t="s">
        <v>168</v>
      </c>
      <c r="AR16" s="358">
        <f>ROUND(ROUND(Q8*AD14,0)*$AI$20,0)-AP16</f>
        <v>335</v>
      </c>
      <c r="AS16" s="268"/>
    </row>
    <row r="17" spans="1:45" ht="14.25">
      <c r="A17" s="243">
        <v>71</v>
      </c>
      <c r="B17" s="411" t="s">
        <v>3934</v>
      </c>
      <c r="C17" s="244" t="s">
        <v>3935</v>
      </c>
      <c r="D17" s="375"/>
      <c r="E17" s="278"/>
      <c r="F17" s="279"/>
      <c r="G17" s="245"/>
      <c r="H17" s="208"/>
      <c r="I17" s="208"/>
      <c r="J17" s="385"/>
      <c r="K17" s="343"/>
      <c r="L17" s="301"/>
      <c r="M17" s="301"/>
      <c r="N17" s="301"/>
      <c r="O17" s="301"/>
      <c r="P17" s="301"/>
      <c r="Q17" s="392"/>
      <c r="R17" s="392"/>
      <c r="S17" s="208"/>
      <c r="T17" s="385"/>
      <c r="U17" s="245"/>
      <c r="V17" s="344"/>
      <c r="W17" s="344"/>
      <c r="X17" s="344"/>
      <c r="Y17" s="344"/>
      <c r="Z17" s="344"/>
      <c r="AA17" s="344"/>
      <c r="AB17" s="344"/>
      <c r="AC17" s="344"/>
      <c r="AD17" s="344"/>
      <c r="AE17" s="344"/>
      <c r="AF17" s="345"/>
      <c r="AG17" s="1545"/>
      <c r="AH17" s="1546"/>
      <c r="AI17" s="1546"/>
      <c r="AJ17" s="1547"/>
      <c r="AK17" s="1536" t="s">
        <v>161</v>
      </c>
      <c r="AL17" s="364" t="s">
        <v>235</v>
      </c>
      <c r="AM17" s="362" t="s">
        <v>30</v>
      </c>
      <c r="AN17" s="356">
        <v>0.7</v>
      </c>
      <c r="AO17" s="1534"/>
      <c r="AP17" s="365"/>
      <c r="AQ17" s="366"/>
      <c r="AR17" s="358">
        <f>ROUND(ROUND(ROUND(Q8*AD14,0)*$AI$20,0)*AN17,0)-AP16</f>
        <v>233</v>
      </c>
      <c r="AS17" s="268"/>
    </row>
    <row r="18" spans="1:45" ht="14.25">
      <c r="A18" s="243">
        <v>71</v>
      </c>
      <c r="B18" s="411" t="s">
        <v>3936</v>
      </c>
      <c r="C18" s="244" t="s">
        <v>3937</v>
      </c>
      <c r="D18" s="375"/>
      <c r="E18" s="278"/>
      <c r="F18" s="279"/>
      <c r="G18" s="245"/>
      <c r="H18" s="208"/>
      <c r="I18" s="208"/>
      <c r="J18" s="385"/>
      <c r="K18" s="343"/>
      <c r="L18" s="301"/>
      <c r="M18" s="301"/>
      <c r="N18" s="301"/>
      <c r="O18" s="301"/>
      <c r="P18" s="301"/>
      <c r="Q18" s="392"/>
      <c r="R18" s="392"/>
      <c r="S18" s="208"/>
      <c r="T18" s="385"/>
      <c r="U18" s="245"/>
      <c r="V18" s="344"/>
      <c r="W18" s="344"/>
      <c r="X18" s="344"/>
      <c r="Y18" s="344"/>
      <c r="Z18" s="344"/>
      <c r="AA18" s="344"/>
      <c r="AB18" s="344"/>
      <c r="AC18" s="344"/>
      <c r="AD18" s="344"/>
      <c r="AE18" s="344"/>
      <c r="AF18" s="345"/>
      <c r="AG18" s="1545"/>
      <c r="AH18" s="1546"/>
      <c r="AI18" s="1546"/>
      <c r="AJ18" s="1547"/>
      <c r="AK18" s="1537"/>
      <c r="AL18" s="353" t="s">
        <v>237</v>
      </c>
      <c r="AM18" s="354" t="s">
        <v>30</v>
      </c>
      <c r="AN18" s="355">
        <v>0.5</v>
      </c>
      <c r="AO18" s="1535"/>
      <c r="AP18" s="367"/>
      <c r="AQ18" s="368"/>
      <c r="AR18" s="358">
        <f>ROUND(ROUND(ROUND(Q8*AD14,0)*$AI$20,0)*AN18,0)-AP16</f>
        <v>165</v>
      </c>
      <c r="AS18" s="268"/>
    </row>
    <row r="19" spans="1:45" ht="14.25">
      <c r="A19" s="229">
        <v>71</v>
      </c>
      <c r="B19" s="408">
        <v>8755</v>
      </c>
      <c r="C19" s="254" t="s">
        <v>3938</v>
      </c>
      <c r="D19" s="375"/>
      <c r="E19" s="278"/>
      <c r="F19" s="279"/>
      <c r="G19" s="245"/>
      <c r="H19" s="208"/>
      <c r="I19" s="208"/>
      <c r="J19" s="388"/>
      <c r="K19" s="231" t="s">
        <v>824</v>
      </c>
      <c r="L19" s="334"/>
      <c r="M19" s="334"/>
      <c r="N19" s="334"/>
      <c r="O19" s="334"/>
      <c r="P19" s="334"/>
      <c r="Q19" s="334"/>
      <c r="R19" s="334"/>
      <c r="S19" s="232"/>
      <c r="T19" s="314"/>
      <c r="U19" s="231"/>
      <c r="V19" s="338"/>
      <c r="W19" s="338"/>
      <c r="X19" s="338"/>
      <c r="Y19" s="338"/>
      <c r="Z19" s="338"/>
      <c r="AA19" s="338"/>
      <c r="AB19" s="338"/>
      <c r="AC19" s="338"/>
      <c r="AD19" s="338"/>
      <c r="AE19" s="338"/>
      <c r="AF19" s="339"/>
      <c r="AG19" s="1545"/>
      <c r="AH19" s="1546"/>
      <c r="AI19" s="1546"/>
      <c r="AJ19" s="1547"/>
      <c r="AK19" s="340"/>
      <c r="AL19" s="338"/>
      <c r="AM19" s="334"/>
      <c r="AN19" s="383"/>
      <c r="AO19" s="383"/>
      <c r="AP19" s="383"/>
      <c r="AQ19" s="384"/>
      <c r="AR19" s="342">
        <f>ROUND(Q20*$AI$20,0)</f>
        <v>353</v>
      </c>
      <c r="AS19" s="268"/>
    </row>
    <row r="20" spans="1:45" ht="14.25">
      <c r="A20" s="229">
        <v>71</v>
      </c>
      <c r="B20" s="408">
        <v>8756</v>
      </c>
      <c r="C20" s="254" t="s">
        <v>3939</v>
      </c>
      <c r="D20" s="375"/>
      <c r="E20" s="278"/>
      <c r="F20" s="279"/>
      <c r="G20" s="245"/>
      <c r="H20" s="208"/>
      <c r="I20" s="208"/>
      <c r="J20" s="388"/>
      <c r="K20" s="343"/>
      <c r="L20" s="301"/>
      <c r="M20" s="301"/>
      <c r="N20" s="301"/>
      <c r="O20" s="301"/>
      <c r="P20" s="301"/>
      <c r="Q20" s="1548">
        <f>'26障害児入所施設(基本５）'!$Q$20</f>
        <v>504</v>
      </c>
      <c r="R20" s="1548"/>
      <c r="S20" s="208" t="s">
        <v>18</v>
      </c>
      <c r="T20" s="385"/>
      <c r="U20" s="245"/>
      <c r="V20" s="344"/>
      <c r="W20" s="344"/>
      <c r="X20" s="344"/>
      <c r="Y20" s="344"/>
      <c r="Z20" s="344"/>
      <c r="AA20" s="344"/>
      <c r="AB20" s="344"/>
      <c r="AC20" s="344"/>
      <c r="AD20" s="344"/>
      <c r="AE20" s="344"/>
      <c r="AF20" s="345"/>
      <c r="AG20" s="375"/>
      <c r="AH20" s="214" t="s">
        <v>163</v>
      </c>
      <c r="AI20" s="1599">
        <v>0.7</v>
      </c>
      <c r="AJ20" s="1600"/>
      <c r="AK20" s="1539" t="s">
        <v>161</v>
      </c>
      <c r="AL20" s="346" t="s">
        <v>162</v>
      </c>
      <c r="AM20" s="347" t="s">
        <v>163</v>
      </c>
      <c r="AN20" s="348">
        <v>0.7</v>
      </c>
      <c r="AO20" s="348"/>
      <c r="AP20" s="348"/>
      <c r="AQ20" s="349"/>
      <c r="AR20" s="350">
        <f>ROUND(ROUND(Q20*$AI$20,0)*AN20,0)</f>
        <v>247</v>
      </c>
      <c r="AS20" s="268"/>
    </row>
    <row r="21" spans="1:45" ht="14.25">
      <c r="A21" s="243">
        <v>71</v>
      </c>
      <c r="B21" s="411" t="s">
        <v>3940</v>
      </c>
      <c r="C21" s="244" t="s">
        <v>3941</v>
      </c>
      <c r="D21" s="375"/>
      <c r="E21" s="278"/>
      <c r="F21" s="279"/>
      <c r="G21" s="245"/>
      <c r="H21" s="208"/>
      <c r="I21" s="208"/>
      <c r="J21" s="385"/>
      <c r="K21" s="343"/>
      <c r="L21" s="301"/>
      <c r="M21" s="301"/>
      <c r="N21" s="301"/>
      <c r="O21" s="301"/>
      <c r="P21" s="301"/>
      <c r="Q21" s="392"/>
      <c r="R21" s="392"/>
      <c r="S21" s="208"/>
      <c r="T21" s="385"/>
      <c r="U21" s="245"/>
      <c r="V21" s="344"/>
      <c r="W21" s="344"/>
      <c r="X21" s="344"/>
      <c r="Y21" s="344"/>
      <c r="Z21" s="344"/>
      <c r="AA21" s="344"/>
      <c r="AB21" s="344"/>
      <c r="AC21" s="344"/>
      <c r="AD21" s="344"/>
      <c r="AE21" s="344"/>
      <c r="AF21" s="345"/>
      <c r="AG21" s="375"/>
      <c r="AH21" s="214"/>
      <c r="AI21" s="609"/>
      <c r="AJ21" s="610"/>
      <c r="AK21" s="1540"/>
      <c r="AL21" s="353" t="s">
        <v>165</v>
      </c>
      <c r="AM21" s="354" t="s">
        <v>163</v>
      </c>
      <c r="AN21" s="355">
        <v>0.5</v>
      </c>
      <c r="AO21" s="356"/>
      <c r="AP21" s="356"/>
      <c r="AQ21" s="395"/>
      <c r="AR21" s="358">
        <f>ROUND(ROUND(Q20*$AI$20,0)*AN21,0)</f>
        <v>177</v>
      </c>
      <c r="AS21" s="268"/>
    </row>
    <row r="22" spans="1:45" ht="14.25">
      <c r="A22" s="243">
        <v>71</v>
      </c>
      <c r="B22" s="411" t="s">
        <v>3942</v>
      </c>
      <c r="C22" s="244" t="s">
        <v>3943</v>
      </c>
      <c r="D22" s="375"/>
      <c r="E22" s="278"/>
      <c r="F22" s="279"/>
      <c r="G22" s="245"/>
      <c r="H22" s="208"/>
      <c r="I22" s="208"/>
      <c r="J22" s="385"/>
      <c r="K22" s="343"/>
      <c r="L22" s="301"/>
      <c r="M22" s="301"/>
      <c r="N22" s="301"/>
      <c r="O22" s="301"/>
      <c r="P22" s="301"/>
      <c r="Q22" s="392"/>
      <c r="R22" s="392"/>
      <c r="S22" s="208"/>
      <c r="T22" s="385"/>
      <c r="U22" s="245"/>
      <c r="V22" s="344"/>
      <c r="W22" s="344"/>
      <c r="X22" s="344"/>
      <c r="Y22" s="344"/>
      <c r="Z22" s="344"/>
      <c r="AA22" s="344"/>
      <c r="AB22" s="344"/>
      <c r="AC22" s="344"/>
      <c r="AD22" s="344"/>
      <c r="AE22" s="344"/>
      <c r="AF22" s="345"/>
      <c r="AG22" s="375"/>
      <c r="AH22" s="214"/>
      <c r="AI22" s="609"/>
      <c r="AJ22" s="610"/>
      <c r="AK22" s="364"/>
      <c r="AL22" s="396"/>
      <c r="AM22" s="362"/>
      <c r="AN22" s="356"/>
      <c r="AO22" s="1533" t="s">
        <v>167</v>
      </c>
      <c r="AP22" s="362">
        <v>5</v>
      </c>
      <c r="AQ22" s="363" t="s">
        <v>168</v>
      </c>
      <c r="AR22" s="358">
        <f>ROUND(Q20*$AI$20,0)-AP22</f>
        <v>348</v>
      </c>
      <c r="AS22" s="268"/>
    </row>
    <row r="23" spans="1:45" ht="14.25">
      <c r="A23" s="243">
        <v>71</v>
      </c>
      <c r="B23" s="411" t="s">
        <v>3944</v>
      </c>
      <c r="C23" s="244" t="s">
        <v>3945</v>
      </c>
      <c r="D23" s="375"/>
      <c r="E23" s="278"/>
      <c r="F23" s="279"/>
      <c r="G23" s="245"/>
      <c r="H23" s="208"/>
      <c r="I23" s="208"/>
      <c r="J23" s="385"/>
      <c r="K23" s="343"/>
      <c r="L23" s="301"/>
      <c r="M23" s="301"/>
      <c r="N23" s="301"/>
      <c r="O23" s="301"/>
      <c r="P23" s="301"/>
      <c r="Q23" s="392"/>
      <c r="R23" s="392"/>
      <c r="S23" s="208"/>
      <c r="T23" s="385"/>
      <c r="U23" s="245"/>
      <c r="V23" s="344"/>
      <c r="W23" s="344"/>
      <c r="X23" s="344"/>
      <c r="Y23" s="344"/>
      <c r="Z23" s="344"/>
      <c r="AA23" s="344"/>
      <c r="AB23" s="344"/>
      <c r="AC23" s="344"/>
      <c r="AD23" s="344"/>
      <c r="AE23" s="344"/>
      <c r="AF23" s="345"/>
      <c r="AG23" s="375"/>
      <c r="AH23" s="214"/>
      <c r="AI23" s="609"/>
      <c r="AJ23" s="610"/>
      <c r="AK23" s="1536" t="s">
        <v>161</v>
      </c>
      <c r="AL23" s="364" t="s">
        <v>162</v>
      </c>
      <c r="AM23" s="362" t="s">
        <v>163</v>
      </c>
      <c r="AN23" s="356">
        <v>0.7</v>
      </c>
      <c r="AO23" s="1534"/>
      <c r="AP23" s="365"/>
      <c r="AQ23" s="366"/>
      <c r="AR23" s="358">
        <f>ROUND(ROUND(Q20*$AI$20,0)*AN23,0)-AP22</f>
        <v>242</v>
      </c>
      <c r="AS23" s="268"/>
    </row>
    <row r="24" spans="1:45" ht="14.25">
      <c r="A24" s="243">
        <v>71</v>
      </c>
      <c r="B24" s="411" t="s">
        <v>3946</v>
      </c>
      <c r="C24" s="244" t="s">
        <v>3947</v>
      </c>
      <c r="D24" s="375"/>
      <c r="E24" s="278"/>
      <c r="F24" s="279"/>
      <c r="G24" s="245"/>
      <c r="H24" s="208"/>
      <c r="I24" s="208"/>
      <c r="J24" s="385"/>
      <c r="K24" s="343"/>
      <c r="L24" s="301"/>
      <c r="M24" s="301"/>
      <c r="N24" s="301"/>
      <c r="O24" s="301"/>
      <c r="P24" s="301"/>
      <c r="Q24" s="392"/>
      <c r="R24" s="392"/>
      <c r="S24" s="208"/>
      <c r="T24" s="385"/>
      <c r="U24" s="281"/>
      <c r="V24" s="380"/>
      <c r="W24" s="380"/>
      <c r="X24" s="380"/>
      <c r="Y24" s="380"/>
      <c r="Z24" s="380"/>
      <c r="AA24" s="380"/>
      <c r="AB24" s="380"/>
      <c r="AC24" s="380"/>
      <c r="AD24" s="380"/>
      <c r="AE24" s="380"/>
      <c r="AF24" s="381"/>
      <c r="AG24" s="375"/>
      <c r="AH24" s="214"/>
      <c r="AI24" s="609"/>
      <c r="AJ24" s="610"/>
      <c r="AK24" s="1537"/>
      <c r="AL24" s="353" t="s">
        <v>165</v>
      </c>
      <c r="AM24" s="354" t="s">
        <v>163</v>
      </c>
      <c r="AN24" s="355">
        <v>0.5</v>
      </c>
      <c r="AO24" s="1535"/>
      <c r="AP24" s="367"/>
      <c r="AQ24" s="368"/>
      <c r="AR24" s="358">
        <f>ROUND(ROUND(Q20*$AI$20,0)*AN24,0)-AP22</f>
        <v>172</v>
      </c>
      <c r="AS24" s="268"/>
    </row>
    <row r="25" spans="1:45" ht="14.25">
      <c r="A25" s="229">
        <v>71</v>
      </c>
      <c r="B25" s="408">
        <v>8757</v>
      </c>
      <c r="C25" s="254" t="s">
        <v>3948</v>
      </c>
      <c r="D25" s="375"/>
      <c r="E25" s="278"/>
      <c r="F25" s="279"/>
      <c r="G25" s="245"/>
      <c r="H25" s="208"/>
      <c r="I25" s="208"/>
      <c r="J25" s="388"/>
      <c r="K25" s="343"/>
      <c r="L25" s="301"/>
      <c r="M25" s="301"/>
      <c r="N25" s="301"/>
      <c r="O25" s="301"/>
      <c r="P25" s="301"/>
      <c r="Q25" s="406"/>
      <c r="R25" s="406"/>
      <c r="S25" s="208"/>
      <c r="T25" s="385"/>
      <c r="U25" s="379" t="s">
        <v>172</v>
      </c>
      <c r="V25" s="344"/>
      <c r="W25" s="344"/>
      <c r="X25" s="344"/>
      <c r="Y25" s="344"/>
      <c r="Z25" s="344"/>
      <c r="AA25" s="344"/>
      <c r="AB25" s="344"/>
      <c r="AC25" s="344"/>
      <c r="AD25" s="344"/>
      <c r="AE25" s="344"/>
      <c r="AF25" s="345"/>
      <c r="AG25" s="379"/>
      <c r="AH25" s="344"/>
      <c r="AI25" s="344"/>
      <c r="AJ25" s="345"/>
      <c r="AK25" s="369"/>
      <c r="AL25" s="370"/>
      <c r="AM25" s="372"/>
      <c r="AN25" s="373"/>
      <c r="AO25" s="373"/>
      <c r="AP25" s="373"/>
      <c r="AQ25" s="374"/>
      <c r="AR25" s="342">
        <f>ROUND(ROUND(Q20*AD26,0)*$AI$20,0)</f>
        <v>340</v>
      </c>
      <c r="AS25" s="268"/>
    </row>
    <row r="26" spans="1:45" ht="14.25">
      <c r="A26" s="229">
        <v>71</v>
      </c>
      <c r="B26" s="408">
        <v>8758</v>
      </c>
      <c r="C26" s="254" t="s">
        <v>3949</v>
      </c>
      <c r="D26" s="375"/>
      <c r="E26" s="278"/>
      <c r="F26" s="279"/>
      <c r="G26" s="245"/>
      <c r="H26" s="208"/>
      <c r="I26" s="208"/>
      <c r="J26" s="388"/>
      <c r="K26" s="343"/>
      <c r="L26" s="301"/>
      <c r="M26" s="301"/>
      <c r="N26" s="301"/>
      <c r="O26" s="301"/>
      <c r="P26" s="301"/>
      <c r="Q26" s="406"/>
      <c r="R26" s="406"/>
      <c r="S26" s="208"/>
      <c r="T26" s="385"/>
      <c r="U26" s="379" t="s">
        <v>174</v>
      </c>
      <c r="V26" s="344"/>
      <c r="W26" s="344"/>
      <c r="X26" s="344"/>
      <c r="Y26" s="344"/>
      <c r="Z26" s="344"/>
      <c r="AA26" s="344"/>
      <c r="AB26" s="344"/>
      <c r="AC26" s="214" t="s">
        <v>163</v>
      </c>
      <c r="AD26" s="1541">
        <v>0.96499999999999997</v>
      </c>
      <c r="AE26" s="1541"/>
      <c r="AF26" s="345"/>
      <c r="AG26" s="379"/>
      <c r="AH26" s="344"/>
      <c r="AI26" s="344"/>
      <c r="AJ26" s="345"/>
      <c r="AK26" s="1539" t="s">
        <v>161</v>
      </c>
      <c r="AL26" s="346" t="s">
        <v>162</v>
      </c>
      <c r="AM26" s="347" t="s">
        <v>163</v>
      </c>
      <c r="AN26" s="348">
        <v>0.7</v>
      </c>
      <c r="AO26" s="348"/>
      <c r="AP26" s="348"/>
      <c r="AQ26" s="349"/>
      <c r="AR26" s="350">
        <f>ROUND(ROUND(ROUND(Q20*AD26:AD26,0)*$AI$20,0)*AN26,0)</f>
        <v>238</v>
      </c>
      <c r="AS26" s="268"/>
    </row>
    <row r="27" spans="1:45" ht="14.25">
      <c r="A27" s="243">
        <v>71</v>
      </c>
      <c r="B27" s="411" t="s">
        <v>3950</v>
      </c>
      <c r="C27" s="244" t="s">
        <v>3951</v>
      </c>
      <c r="D27" s="375"/>
      <c r="E27" s="278"/>
      <c r="F27" s="279"/>
      <c r="G27" s="245"/>
      <c r="H27" s="208"/>
      <c r="I27" s="208"/>
      <c r="J27" s="385"/>
      <c r="K27" s="343"/>
      <c r="L27" s="301"/>
      <c r="M27" s="301"/>
      <c r="N27" s="301"/>
      <c r="O27" s="301"/>
      <c r="P27" s="301"/>
      <c r="Q27" s="392"/>
      <c r="R27" s="392"/>
      <c r="S27" s="208"/>
      <c r="T27" s="385"/>
      <c r="U27" s="245"/>
      <c r="V27" s="344"/>
      <c r="W27" s="344"/>
      <c r="X27" s="344"/>
      <c r="Y27" s="344"/>
      <c r="Z27" s="344"/>
      <c r="AA27" s="344"/>
      <c r="AB27" s="344"/>
      <c r="AC27" s="344"/>
      <c r="AD27" s="344"/>
      <c r="AE27" s="344"/>
      <c r="AF27" s="345"/>
      <c r="AG27" s="375"/>
      <c r="AH27" s="214"/>
      <c r="AI27" s="609"/>
      <c r="AJ27" s="610"/>
      <c r="AK27" s="1540"/>
      <c r="AL27" s="353" t="s">
        <v>165</v>
      </c>
      <c r="AM27" s="354" t="s">
        <v>163</v>
      </c>
      <c r="AN27" s="355">
        <v>0.5</v>
      </c>
      <c r="AO27" s="356"/>
      <c r="AP27" s="356"/>
      <c r="AQ27" s="395"/>
      <c r="AR27" s="358">
        <f>ROUND(ROUND(ROUND(Q20*AD26,0)*$AI$20,0)*AN27,0)</f>
        <v>170</v>
      </c>
      <c r="AS27" s="268"/>
    </row>
    <row r="28" spans="1:45" ht="14.25">
      <c r="A28" s="243">
        <v>71</v>
      </c>
      <c r="B28" s="411" t="s">
        <v>3952</v>
      </c>
      <c r="C28" s="244" t="s">
        <v>3953</v>
      </c>
      <c r="D28" s="375"/>
      <c r="E28" s="278"/>
      <c r="F28" s="279"/>
      <c r="G28" s="245"/>
      <c r="H28" s="208"/>
      <c r="I28" s="208"/>
      <c r="J28" s="385"/>
      <c r="K28" s="343"/>
      <c r="L28" s="301"/>
      <c r="M28" s="301"/>
      <c r="N28" s="301"/>
      <c r="O28" s="301"/>
      <c r="P28" s="301"/>
      <c r="Q28" s="392"/>
      <c r="R28" s="392"/>
      <c r="S28" s="208"/>
      <c r="T28" s="385"/>
      <c r="U28" s="245"/>
      <c r="V28" s="344"/>
      <c r="W28" s="344"/>
      <c r="X28" s="344"/>
      <c r="Y28" s="344"/>
      <c r="Z28" s="344"/>
      <c r="AA28" s="344"/>
      <c r="AB28" s="344"/>
      <c r="AC28" s="344"/>
      <c r="AD28" s="344"/>
      <c r="AE28" s="344"/>
      <c r="AF28" s="345"/>
      <c r="AG28" s="375"/>
      <c r="AH28" s="214"/>
      <c r="AI28" s="609"/>
      <c r="AJ28" s="610"/>
      <c r="AK28" s="364"/>
      <c r="AL28" s="396"/>
      <c r="AM28" s="362"/>
      <c r="AN28" s="356"/>
      <c r="AO28" s="1533" t="s">
        <v>167</v>
      </c>
      <c r="AP28" s="362">
        <v>5</v>
      </c>
      <c r="AQ28" s="363" t="s">
        <v>168</v>
      </c>
      <c r="AR28" s="358">
        <f>ROUND(ROUND(Q20*AD26,0)*$AI$20,0)-AP28</f>
        <v>335</v>
      </c>
      <c r="AS28" s="268"/>
    </row>
    <row r="29" spans="1:45" ht="14.25">
      <c r="A29" s="243">
        <v>71</v>
      </c>
      <c r="B29" s="411" t="s">
        <v>3954</v>
      </c>
      <c r="C29" s="244" t="s">
        <v>3955</v>
      </c>
      <c r="D29" s="375"/>
      <c r="E29" s="278"/>
      <c r="F29" s="279"/>
      <c r="G29" s="245"/>
      <c r="H29" s="208"/>
      <c r="I29" s="208"/>
      <c r="J29" s="385"/>
      <c r="K29" s="343"/>
      <c r="L29" s="301"/>
      <c r="M29" s="301"/>
      <c r="N29" s="301"/>
      <c r="O29" s="301"/>
      <c r="P29" s="301"/>
      <c r="Q29" s="392"/>
      <c r="R29" s="392"/>
      <c r="S29" s="208"/>
      <c r="T29" s="385"/>
      <c r="U29" s="245"/>
      <c r="V29" s="344"/>
      <c r="W29" s="344"/>
      <c r="X29" s="344"/>
      <c r="Y29" s="344"/>
      <c r="Z29" s="344"/>
      <c r="AA29" s="344"/>
      <c r="AB29" s="344"/>
      <c r="AC29" s="344"/>
      <c r="AD29" s="344"/>
      <c r="AE29" s="344"/>
      <c r="AF29" s="345"/>
      <c r="AG29" s="375"/>
      <c r="AH29" s="214"/>
      <c r="AI29" s="609"/>
      <c r="AJ29" s="610"/>
      <c r="AK29" s="1536" t="s">
        <v>161</v>
      </c>
      <c r="AL29" s="364" t="s">
        <v>162</v>
      </c>
      <c r="AM29" s="362" t="s">
        <v>163</v>
      </c>
      <c r="AN29" s="356">
        <v>0.7</v>
      </c>
      <c r="AO29" s="1534"/>
      <c r="AP29" s="365"/>
      <c r="AQ29" s="366"/>
      <c r="AR29" s="358">
        <f>ROUND(ROUND(ROUND(Q20*AD26,0)*$AI$20,0)*AN29,0)-AP28</f>
        <v>233</v>
      </c>
      <c r="AS29" s="268"/>
    </row>
    <row r="30" spans="1:45" ht="14.25">
      <c r="A30" s="243">
        <v>71</v>
      </c>
      <c r="B30" s="411" t="s">
        <v>3956</v>
      </c>
      <c r="C30" s="244" t="s">
        <v>3957</v>
      </c>
      <c r="D30" s="375"/>
      <c r="E30" s="278"/>
      <c r="F30" s="279"/>
      <c r="G30" s="281"/>
      <c r="H30" s="216"/>
      <c r="I30" s="216"/>
      <c r="J30" s="226"/>
      <c r="K30" s="308"/>
      <c r="L30" s="304"/>
      <c r="M30" s="304"/>
      <c r="N30" s="304"/>
      <c r="O30" s="304"/>
      <c r="P30" s="304"/>
      <c r="Q30" s="407"/>
      <c r="R30" s="407"/>
      <c r="S30" s="216"/>
      <c r="T30" s="226"/>
      <c r="U30" s="281"/>
      <c r="V30" s="380"/>
      <c r="W30" s="380"/>
      <c r="X30" s="380"/>
      <c r="Y30" s="380"/>
      <c r="Z30" s="380"/>
      <c r="AA30" s="380"/>
      <c r="AB30" s="380"/>
      <c r="AC30" s="380"/>
      <c r="AD30" s="380"/>
      <c r="AE30" s="380"/>
      <c r="AF30" s="381"/>
      <c r="AG30" s="375"/>
      <c r="AH30" s="214"/>
      <c r="AI30" s="609"/>
      <c r="AJ30" s="610"/>
      <c r="AK30" s="1537"/>
      <c r="AL30" s="353" t="s">
        <v>165</v>
      </c>
      <c r="AM30" s="354" t="s">
        <v>163</v>
      </c>
      <c r="AN30" s="355">
        <v>0.5</v>
      </c>
      <c r="AO30" s="1535"/>
      <c r="AP30" s="367"/>
      <c r="AQ30" s="368"/>
      <c r="AR30" s="358">
        <f>ROUND(ROUND(ROUND(Q20*AD26,0)*$AI$20,0)*AN30,0)-AP28</f>
        <v>165</v>
      </c>
      <c r="AS30" s="268"/>
    </row>
    <row r="31" spans="1:45" ht="14.25">
      <c r="A31" s="229">
        <v>71</v>
      </c>
      <c r="B31" s="337">
        <v>8761</v>
      </c>
      <c r="C31" s="254" t="s">
        <v>3958</v>
      </c>
      <c r="D31" s="375"/>
      <c r="E31" s="278"/>
      <c r="F31" s="279"/>
      <c r="G31" s="1542" t="s">
        <v>912</v>
      </c>
      <c r="H31" s="1543"/>
      <c r="I31" s="1543"/>
      <c r="J31" s="1544"/>
      <c r="K31" s="232" t="s">
        <v>811</v>
      </c>
      <c r="L31" s="334"/>
      <c r="M31" s="334"/>
      <c r="N31" s="334"/>
      <c r="O31" s="334"/>
      <c r="P31" s="334"/>
      <c r="Q31" s="334"/>
      <c r="R31" s="334"/>
      <c r="S31" s="232"/>
      <c r="T31" s="314"/>
      <c r="U31" s="231"/>
      <c r="V31" s="338"/>
      <c r="W31" s="338"/>
      <c r="X31" s="338"/>
      <c r="Y31" s="338"/>
      <c r="Z31" s="338"/>
      <c r="AA31" s="338"/>
      <c r="AB31" s="338"/>
      <c r="AC31" s="338"/>
      <c r="AD31" s="338"/>
      <c r="AE31" s="338"/>
      <c r="AF31" s="339"/>
      <c r="AG31" s="611"/>
      <c r="AH31" s="392"/>
      <c r="AI31" s="392"/>
      <c r="AJ31" s="393"/>
      <c r="AK31" s="340"/>
      <c r="AL31" s="338"/>
      <c r="AM31" s="334"/>
      <c r="AN31" s="383"/>
      <c r="AO31" s="383"/>
      <c r="AP31" s="383"/>
      <c r="AQ31" s="384"/>
      <c r="AR31" s="342">
        <f>ROUND(Q32*$AI$20,0)</f>
        <v>341</v>
      </c>
      <c r="AS31" s="268"/>
    </row>
    <row r="32" spans="1:45" ht="14.25">
      <c r="A32" s="229">
        <v>71</v>
      </c>
      <c r="B32" s="337">
        <v>8762</v>
      </c>
      <c r="C32" s="254" t="s">
        <v>3959</v>
      </c>
      <c r="D32" s="375"/>
      <c r="E32" s="278"/>
      <c r="F32" s="279"/>
      <c r="G32" s="1545"/>
      <c r="H32" s="1546"/>
      <c r="I32" s="1546"/>
      <c r="J32" s="1547"/>
      <c r="K32" s="343"/>
      <c r="L32" s="301"/>
      <c r="M32" s="301"/>
      <c r="N32" s="301"/>
      <c r="O32" s="301"/>
      <c r="P32" s="301"/>
      <c r="Q32" s="1548">
        <f>'26障害児入所施設(基本５）'!$Q$32</f>
        <v>487</v>
      </c>
      <c r="R32" s="1548"/>
      <c r="S32" s="208" t="s">
        <v>18</v>
      </c>
      <c r="T32" s="385"/>
      <c r="U32" s="245"/>
      <c r="V32" s="344"/>
      <c r="W32" s="344"/>
      <c r="X32" s="344"/>
      <c r="Y32" s="344"/>
      <c r="Z32" s="344"/>
      <c r="AA32" s="344"/>
      <c r="AB32" s="344"/>
      <c r="AC32" s="344"/>
      <c r="AD32" s="344"/>
      <c r="AE32" s="344"/>
      <c r="AF32" s="345"/>
      <c r="AG32" s="379"/>
      <c r="AH32" s="344"/>
      <c r="AI32" s="344"/>
      <c r="AJ32" s="345"/>
      <c r="AK32" s="1539" t="s">
        <v>161</v>
      </c>
      <c r="AL32" s="346" t="s">
        <v>162</v>
      </c>
      <c r="AM32" s="347" t="s">
        <v>163</v>
      </c>
      <c r="AN32" s="348">
        <v>0.7</v>
      </c>
      <c r="AO32" s="348"/>
      <c r="AP32" s="348"/>
      <c r="AQ32" s="349"/>
      <c r="AR32" s="350">
        <f>ROUND(ROUND(Q32*$AI$20,0)*AN32,0)</f>
        <v>239</v>
      </c>
      <c r="AS32" s="268"/>
    </row>
    <row r="33" spans="1:45" ht="14.25">
      <c r="A33" s="243">
        <v>71</v>
      </c>
      <c r="B33" s="411" t="s">
        <v>3960</v>
      </c>
      <c r="C33" s="244" t="s">
        <v>3961</v>
      </c>
      <c r="D33" s="375"/>
      <c r="E33" s="278"/>
      <c r="F33" s="279"/>
      <c r="G33" s="1545"/>
      <c r="H33" s="1546"/>
      <c r="I33" s="1546"/>
      <c r="J33" s="1547"/>
      <c r="K33" s="343"/>
      <c r="L33" s="301"/>
      <c r="M33" s="301"/>
      <c r="N33" s="301"/>
      <c r="O33" s="301"/>
      <c r="P33" s="301"/>
      <c r="Q33" s="392"/>
      <c r="R33" s="392"/>
      <c r="S33" s="208"/>
      <c r="T33" s="385"/>
      <c r="U33" s="245"/>
      <c r="V33" s="344"/>
      <c r="W33" s="344"/>
      <c r="X33" s="344"/>
      <c r="Y33" s="344"/>
      <c r="Z33" s="344"/>
      <c r="AA33" s="344"/>
      <c r="AB33" s="344"/>
      <c r="AC33" s="344"/>
      <c r="AD33" s="344"/>
      <c r="AE33" s="344"/>
      <c r="AF33" s="345"/>
      <c r="AG33" s="375"/>
      <c r="AH33" s="214"/>
      <c r="AI33" s="609"/>
      <c r="AJ33" s="610"/>
      <c r="AK33" s="1540"/>
      <c r="AL33" s="353" t="s">
        <v>165</v>
      </c>
      <c r="AM33" s="354" t="s">
        <v>163</v>
      </c>
      <c r="AN33" s="355">
        <v>0.5</v>
      </c>
      <c r="AO33" s="356"/>
      <c r="AP33" s="356"/>
      <c r="AQ33" s="395"/>
      <c r="AR33" s="358">
        <f>ROUND(ROUND(Q32*$AI$20,0)*AN33,0)</f>
        <v>171</v>
      </c>
      <c r="AS33" s="268"/>
    </row>
    <row r="34" spans="1:45" ht="14.25">
      <c r="A34" s="243">
        <v>71</v>
      </c>
      <c r="B34" s="411" t="s">
        <v>3962</v>
      </c>
      <c r="C34" s="244" t="s">
        <v>3963</v>
      </c>
      <c r="D34" s="375"/>
      <c r="E34" s="278"/>
      <c r="F34" s="279"/>
      <c r="G34" s="1545"/>
      <c r="H34" s="1546"/>
      <c r="I34" s="1546"/>
      <c r="J34" s="1547"/>
      <c r="K34" s="343"/>
      <c r="L34" s="301"/>
      <c r="M34" s="301"/>
      <c r="N34" s="301"/>
      <c r="O34" s="301"/>
      <c r="P34" s="301"/>
      <c r="Q34" s="392"/>
      <c r="R34" s="392"/>
      <c r="S34" s="208"/>
      <c r="T34" s="385"/>
      <c r="U34" s="245"/>
      <c r="V34" s="344"/>
      <c r="W34" s="344"/>
      <c r="X34" s="344"/>
      <c r="Y34" s="344"/>
      <c r="Z34" s="344"/>
      <c r="AA34" s="344"/>
      <c r="AB34" s="344"/>
      <c r="AC34" s="344"/>
      <c r="AD34" s="344"/>
      <c r="AE34" s="344"/>
      <c r="AF34" s="345"/>
      <c r="AG34" s="375"/>
      <c r="AH34" s="214"/>
      <c r="AI34" s="609"/>
      <c r="AJ34" s="610"/>
      <c r="AK34" s="364"/>
      <c r="AL34" s="396"/>
      <c r="AM34" s="362"/>
      <c r="AN34" s="356"/>
      <c r="AO34" s="1533" t="s">
        <v>167</v>
      </c>
      <c r="AP34" s="362">
        <v>5</v>
      </c>
      <c r="AQ34" s="363" t="s">
        <v>168</v>
      </c>
      <c r="AR34" s="358">
        <f>ROUND(Q32*$AI$20,0)-AP34</f>
        <v>336</v>
      </c>
      <c r="AS34" s="268"/>
    </row>
    <row r="35" spans="1:45" ht="14.25">
      <c r="A35" s="243">
        <v>71</v>
      </c>
      <c r="B35" s="411" t="s">
        <v>3964</v>
      </c>
      <c r="C35" s="244" t="s">
        <v>3965</v>
      </c>
      <c r="D35" s="375"/>
      <c r="E35" s="278"/>
      <c r="F35" s="279"/>
      <c r="G35" s="1545"/>
      <c r="H35" s="1546"/>
      <c r="I35" s="1546"/>
      <c r="J35" s="1547"/>
      <c r="K35" s="343"/>
      <c r="L35" s="301"/>
      <c r="M35" s="301"/>
      <c r="N35" s="301"/>
      <c r="O35" s="301"/>
      <c r="P35" s="301"/>
      <c r="Q35" s="392"/>
      <c r="R35" s="392"/>
      <c r="S35" s="208"/>
      <c r="T35" s="385"/>
      <c r="U35" s="245"/>
      <c r="V35" s="344"/>
      <c r="W35" s="344"/>
      <c r="X35" s="344"/>
      <c r="Y35" s="344"/>
      <c r="Z35" s="344"/>
      <c r="AA35" s="344"/>
      <c r="AB35" s="344"/>
      <c r="AC35" s="344"/>
      <c r="AD35" s="344"/>
      <c r="AE35" s="344"/>
      <c r="AF35" s="345"/>
      <c r="AG35" s="375"/>
      <c r="AH35" s="214"/>
      <c r="AI35" s="609"/>
      <c r="AJ35" s="610"/>
      <c r="AK35" s="1536" t="s">
        <v>161</v>
      </c>
      <c r="AL35" s="364" t="s">
        <v>162</v>
      </c>
      <c r="AM35" s="362" t="s">
        <v>163</v>
      </c>
      <c r="AN35" s="356">
        <v>0.7</v>
      </c>
      <c r="AO35" s="1534"/>
      <c r="AP35" s="365"/>
      <c r="AQ35" s="366"/>
      <c r="AR35" s="358">
        <f>ROUND(ROUND(Q32*$AI$20,0)*AN35,0)-AP34</f>
        <v>234</v>
      </c>
      <c r="AS35" s="268"/>
    </row>
    <row r="36" spans="1:45" ht="14.25">
      <c r="A36" s="243">
        <v>71</v>
      </c>
      <c r="B36" s="411" t="s">
        <v>3966</v>
      </c>
      <c r="C36" s="244" t="s">
        <v>3967</v>
      </c>
      <c r="D36" s="375"/>
      <c r="E36" s="278"/>
      <c r="F36" s="279"/>
      <c r="G36" s="1545"/>
      <c r="H36" s="1546"/>
      <c r="I36" s="1546"/>
      <c r="J36" s="1547"/>
      <c r="K36" s="343"/>
      <c r="L36" s="301"/>
      <c r="M36" s="301"/>
      <c r="N36" s="301"/>
      <c r="O36" s="301"/>
      <c r="P36" s="301"/>
      <c r="Q36" s="392"/>
      <c r="R36" s="392"/>
      <c r="S36" s="208"/>
      <c r="T36" s="385"/>
      <c r="U36" s="245"/>
      <c r="V36" s="344"/>
      <c r="W36" s="344"/>
      <c r="X36" s="344"/>
      <c r="Y36" s="344"/>
      <c r="Z36" s="344"/>
      <c r="AA36" s="344"/>
      <c r="AB36" s="344"/>
      <c r="AC36" s="344"/>
      <c r="AD36" s="344"/>
      <c r="AE36" s="344"/>
      <c r="AF36" s="345"/>
      <c r="AG36" s="375"/>
      <c r="AH36" s="214"/>
      <c r="AI36" s="609"/>
      <c r="AJ36" s="610"/>
      <c r="AK36" s="1537"/>
      <c r="AL36" s="353" t="s">
        <v>165</v>
      </c>
      <c r="AM36" s="354" t="s">
        <v>163</v>
      </c>
      <c r="AN36" s="355">
        <v>0.5</v>
      </c>
      <c r="AO36" s="1535"/>
      <c r="AP36" s="367"/>
      <c r="AQ36" s="368"/>
      <c r="AR36" s="358">
        <f>ROUND(ROUND(Q32*$AI$20,0)*AN36,0)-AP34</f>
        <v>166</v>
      </c>
      <c r="AS36" s="268"/>
    </row>
    <row r="37" spans="1:45" ht="14.25">
      <c r="A37" s="229">
        <v>71</v>
      </c>
      <c r="B37" s="337">
        <v>8763</v>
      </c>
      <c r="C37" s="254" t="s">
        <v>3968</v>
      </c>
      <c r="D37" s="375"/>
      <c r="E37" s="278"/>
      <c r="F37" s="279"/>
      <c r="G37" s="1545"/>
      <c r="H37" s="1546"/>
      <c r="I37" s="1546"/>
      <c r="J37" s="1547"/>
      <c r="K37" s="245"/>
      <c r="L37" s="208"/>
      <c r="M37" s="208"/>
      <c r="N37" s="208"/>
      <c r="O37" s="208"/>
      <c r="P37" s="208"/>
      <c r="Q37" s="301"/>
      <c r="R37" s="301"/>
      <c r="S37" s="301"/>
      <c r="T37" s="385"/>
      <c r="U37" s="369" t="s">
        <v>172</v>
      </c>
      <c r="V37" s="370"/>
      <c r="W37" s="370"/>
      <c r="X37" s="370"/>
      <c r="Y37" s="370"/>
      <c r="Z37" s="370"/>
      <c r="AA37" s="370"/>
      <c r="AB37" s="370"/>
      <c r="AC37" s="370"/>
      <c r="AD37" s="370"/>
      <c r="AE37" s="370"/>
      <c r="AF37" s="371"/>
      <c r="AG37" s="300"/>
      <c r="AH37" s="300"/>
      <c r="AI37" s="300"/>
      <c r="AJ37" s="300"/>
      <c r="AK37" s="369"/>
      <c r="AL37" s="370"/>
      <c r="AM37" s="372"/>
      <c r="AN37" s="373"/>
      <c r="AO37" s="373"/>
      <c r="AP37" s="373"/>
      <c r="AQ37" s="374"/>
      <c r="AR37" s="342">
        <f>ROUND(ROUND(Q32*AD38,0)*$AI$20,0)</f>
        <v>329</v>
      </c>
      <c r="AS37" s="268"/>
    </row>
    <row r="38" spans="1:45" ht="14.25">
      <c r="A38" s="229">
        <v>71</v>
      </c>
      <c r="B38" s="337">
        <v>8764</v>
      </c>
      <c r="C38" s="254" t="s">
        <v>3969</v>
      </c>
      <c r="D38" s="375"/>
      <c r="E38" s="278"/>
      <c r="F38" s="279"/>
      <c r="G38" s="245"/>
      <c r="H38" s="208"/>
      <c r="I38" s="208"/>
      <c r="J38" s="385"/>
      <c r="K38" s="343"/>
      <c r="L38" s="301"/>
      <c r="M38" s="301"/>
      <c r="N38" s="301"/>
      <c r="O38" s="301"/>
      <c r="P38" s="208"/>
      <c r="Q38" s="301"/>
      <c r="R38" s="301"/>
      <c r="S38" s="301"/>
      <c r="T38" s="385"/>
      <c r="U38" s="379" t="s">
        <v>174</v>
      </c>
      <c r="V38" s="344"/>
      <c r="W38" s="344"/>
      <c r="X38" s="344"/>
      <c r="Y38" s="344"/>
      <c r="Z38" s="344"/>
      <c r="AA38" s="344"/>
      <c r="AB38" s="344"/>
      <c r="AC38" s="214" t="s">
        <v>163</v>
      </c>
      <c r="AD38" s="1541">
        <v>0.96499999999999997</v>
      </c>
      <c r="AE38" s="1541"/>
      <c r="AF38" s="345"/>
      <c r="AG38" s="300"/>
      <c r="AH38" s="300"/>
      <c r="AI38" s="300"/>
      <c r="AJ38" s="300"/>
      <c r="AK38" s="1539" t="s">
        <v>161</v>
      </c>
      <c r="AL38" s="346" t="s">
        <v>162</v>
      </c>
      <c r="AM38" s="347" t="s">
        <v>163</v>
      </c>
      <c r="AN38" s="348">
        <v>0.7</v>
      </c>
      <c r="AO38" s="348"/>
      <c r="AP38" s="348"/>
      <c r="AQ38" s="349"/>
      <c r="AR38" s="350">
        <f>ROUND(ROUND(ROUND(Q32*AD38:AD38,0)*$AI$20,0)*AN38,0)</f>
        <v>230</v>
      </c>
      <c r="AS38" s="268"/>
    </row>
    <row r="39" spans="1:45" ht="14.25">
      <c r="A39" s="243">
        <v>71</v>
      </c>
      <c r="B39" s="411" t="s">
        <v>3970</v>
      </c>
      <c r="C39" s="244" t="s">
        <v>3971</v>
      </c>
      <c r="D39" s="375"/>
      <c r="E39" s="278"/>
      <c r="F39" s="279"/>
      <c r="G39" s="245"/>
      <c r="H39" s="208"/>
      <c r="I39" s="208"/>
      <c r="J39" s="385"/>
      <c r="K39" s="343"/>
      <c r="L39" s="301"/>
      <c r="M39" s="301"/>
      <c r="N39" s="301"/>
      <c r="O39" s="301"/>
      <c r="P39" s="301"/>
      <c r="Q39" s="392"/>
      <c r="R39" s="392"/>
      <c r="S39" s="208"/>
      <c r="T39" s="385"/>
      <c r="U39" s="245"/>
      <c r="V39" s="344"/>
      <c r="W39" s="344"/>
      <c r="X39" s="344"/>
      <c r="Y39" s="344"/>
      <c r="Z39" s="344"/>
      <c r="AA39" s="344"/>
      <c r="AB39" s="344"/>
      <c r="AC39" s="344"/>
      <c r="AD39" s="344"/>
      <c r="AE39" s="344"/>
      <c r="AF39" s="345"/>
      <c r="AG39" s="375"/>
      <c r="AH39" s="214"/>
      <c r="AI39" s="609"/>
      <c r="AJ39" s="610"/>
      <c r="AK39" s="1540"/>
      <c r="AL39" s="353" t="s">
        <v>165</v>
      </c>
      <c r="AM39" s="354" t="s">
        <v>163</v>
      </c>
      <c r="AN39" s="355">
        <v>0.5</v>
      </c>
      <c r="AO39" s="356"/>
      <c r="AP39" s="356"/>
      <c r="AQ39" s="395"/>
      <c r="AR39" s="358">
        <f>ROUND(ROUND(ROUND(Q32*AD38,0)*$AI$20,0)*AN39,0)</f>
        <v>165</v>
      </c>
      <c r="AS39" s="268"/>
    </row>
    <row r="40" spans="1:45" ht="14.25">
      <c r="A40" s="243">
        <v>71</v>
      </c>
      <c r="B40" s="411" t="s">
        <v>3972</v>
      </c>
      <c r="C40" s="244" t="s">
        <v>3973</v>
      </c>
      <c r="D40" s="375"/>
      <c r="E40" s="278"/>
      <c r="F40" s="279"/>
      <c r="G40" s="245"/>
      <c r="H40" s="208"/>
      <c r="I40" s="208"/>
      <c r="J40" s="385"/>
      <c r="K40" s="343"/>
      <c r="L40" s="301"/>
      <c r="M40" s="301"/>
      <c r="N40" s="301"/>
      <c r="O40" s="301"/>
      <c r="P40" s="301"/>
      <c r="Q40" s="392"/>
      <c r="R40" s="392"/>
      <c r="S40" s="208"/>
      <c r="T40" s="385"/>
      <c r="U40" s="245"/>
      <c r="V40" s="344"/>
      <c r="W40" s="344"/>
      <c r="X40" s="344"/>
      <c r="Y40" s="344"/>
      <c r="Z40" s="344"/>
      <c r="AA40" s="344"/>
      <c r="AB40" s="344"/>
      <c r="AC40" s="344"/>
      <c r="AD40" s="344"/>
      <c r="AE40" s="344"/>
      <c r="AF40" s="345"/>
      <c r="AG40" s="375"/>
      <c r="AH40" s="214"/>
      <c r="AI40" s="609"/>
      <c r="AJ40" s="610"/>
      <c r="AK40" s="364"/>
      <c r="AL40" s="396"/>
      <c r="AM40" s="362"/>
      <c r="AN40" s="356"/>
      <c r="AO40" s="1533" t="s">
        <v>167</v>
      </c>
      <c r="AP40" s="362">
        <v>5</v>
      </c>
      <c r="AQ40" s="363" t="s">
        <v>168</v>
      </c>
      <c r="AR40" s="358">
        <f>ROUND(ROUND(Q32*AD38,0)*$AI$20,0)-AP40</f>
        <v>324</v>
      </c>
      <c r="AS40" s="268"/>
    </row>
    <row r="41" spans="1:45" ht="14.25">
      <c r="A41" s="243">
        <v>71</v>
      </c>
      <c r="B41" s="411" t="s">
        <v>3974</v>
      </c>
      <c r="C41" s="244" t="s">
        <v>3975</v>
      </c>
      <c r="D41" s="375"/>
      <c r="E41" s="278"/>
      <c r="F41" s="279"/>
      <c r="G41" s="245"/>
      <c r="H41" s="208"/>
      <c r="I41" s="208"/>
      <c r="J41" s="385"/>
      <c r="K41" s="343"/>
      <c r="L41" s="301"/>
      <c r="M41" s="301"/>
      <c r="N41" s="301"/>
      <c r="O41" s="301"/>
      <c r="P41" s="301"/>
      <c r="Q41" s="392"/>
      <c r="R41" s="392"/>
      <c r="S41" s="208"/>
      <c r="T41" s="385"/>
      <c r="U41" s="245"/>
      <c r="V41" s="344"/>
      <c r="W41" s="344"/>
      <c r="X41" s="344"/>
      <c r="Y41" s="344"/>
      <c r="Z41" s="344"/>
      <c r="AA41" s="344"/>
      <c r="AB41" s="344"/>
      <c r="AC41" s="344"/>
      <c r="AD41" s="344"/>
      <c r="AE41" s="344"/>
      <c r="AF41" s="345"/>
      <c r="AG41" s="375"/>
      <c r="AH41" s="214"/>
      <c r="AI41" s="609"/>
      <c r="AJ41" s="610"/>
      <c r="AK41" s="1536" t="s">
        <v>161</v>
      </c>
      <c r="AL41" s="364" t="s">
        <v>162</v>
      </c>
      <c r="AM41" s="362" t="s">
        <v>163</v>
      </c>
      <c r="AN41" s="356">
        <v>0.7</v>
      </c>
      <c r="AO41" s="1534"/>
      <c r="AP41" s="365"/>
      <c r="AQ41" s="366"/>
      <c r="AR41" s="358">
        <f>ROUND(ROUND(ROUND(Q32*AD38,0)*$AI$20,0)*AN41,0)-AP40</f>
        <v>225</v>
      </c>
      <c r="AS41" s="268"/>
    </row>
    <row r="42" spans="1:45" ht="14.25">
      <c r="A42" s="243">
        <v>71</v>
      </c>
      <c r="B42" s="411" t="s">
        <v>3976</v>
      </c>
      <c r="C42" s="244" t="s">
        <v>3977</v>
      </c>
      <c r="D42" s="375"/>
      <c r="E42" s="278"/>
      <c r="F42" s="279"/>
      <c r="G42" s="245"/>
      <c r="H42" s="208"/>
      <c r="I42" s="208"/>
      <c r="J42" s="385"/>
      <c r="K42" s="343"/>
      <c r="L42" s="301"/>
      <c r="M42" s="301"/>
      <c r="N42" s="301"/>
      <c r="O42" s="301"/>
      <c r="P42" s="301"/>
      <c r="Q42" s="392"/>
      <c r="R42" s="392"/>
      <c r="S42" s="208"/>
      <c r="T42" s="385"/>
      <c r="U42" s="245"/>
      <c r="V42" s="344"/>
      <c r="W42" s="344"/>
      <c r="X42" s="344"/>
      <c r="Y42" s="344"/>
      <c r="Z42" s="344"/>
      <c r="AA42" s="344"/>
      <c r="AB42" s="344"/>
      <c r="AC42" s="344"/>
      <c r="AD42" s="344"/>
      <c r="AE42" s="344"/>
      <c r="AF42" s="345"/>
      <c r="AG42" s="375"/>
      <c r="AH42" s="214"/>
      <c r="AI42" s="609"/>
      <c r="AJ42" s="610"/>
      <c r="AK42" s="1537"/>
      <c r="AL42" s="353" t="s">
        <v>165</v>
      </c>
      <c r="AM42" s="354" t="s">
        <v>163</v>
      </c>
      <c r="AN42" s="355">
        <v>0.5</v>
      </c>
      <c r="AO42" s="1535"/>
      <c r="AP42" s="367"/>
      <c r="AQ42" s="368"/>
      <c r="AR42" s="358">
        <f>ROUND(ROUND(ROUND(Q32*AD38,0)*$AI$20,0)*AN42,0)-AP40</f>
        <v>160</v>
      </c>
      <c r="AS42" s="268"/>
    </row>
    <row r="43" spans="1:45" ht="14.25">
      <c r="A43" s="229">
        <v>71</v>
      </c>
      <c r="B43" s="337">
        <v>8765</v>
      </c>
      <c r="C43" s="254" t="s">
        <v>3978</v>
      </c>
      <c r="D43" s="375"/>
      <c r="E43" s="278"/>
      <c r="F43" s="279"/>
      <c r="G43" s="245"/>
      <c r="H43" s="208"/>
      <c r="I43" s="208"/>
      <c r="J43" s="388"/>
      <c r="K43" s="231" t="s">
        <v>824</v>
      </c>
      <c r="L43" s="334"/>
      <c r="M43" s="334"/>
      <c r="N43" s="334"/>
      <c r="O43" s="334"/>
      <c r="P43" s="334"/>
      <c r="Q43" s="334"/>
      <c r="R43" s="334"/>
      <c r="S43" s="232"/>
      <c r="T43" s="314"/>
      <c r="U43" s="231"/>
      <c r="V43" s="338"/>
      <c r="W43" s="338"/>
      <c r="X43" s="338"/>
      <c r="Y43" s="338"/>
      <c r="Z43" s="338"/>
      <c r="AA43" s="338"/>
      <c r="AB43" s="338"/>
      <c r="AC43" s="338"/>
      <c r="AD43" s="338"/>
      <c r="AE43" s="338"/>
      <c r="AF43" s="339"/>
      <c r="AG43" s="300"/>
      <c r="AH43" s="300"/>
      <c r="AI43" s="300"/>
      <c r="AJ43" s="300"/>
      <c r="AK43" s="340"/>
      <c r="AL43" s="338"/>
      <c r="AM43" s="334"/>
      <c r="AN43" s="383"/>
      <c r="AO43" s="383"/>
      <c r="AP43" s="383"/>
      <c r="AQ43" s="384"/>
      <c r="AR43" s="342">
        <f>ROUND(Q44*$AI$20,0)</f>
        <v>341</v>
      </c>
      <c r="AS43" s="268"/>
    </row>
    <row r="44" spans="1:45" ht="14.25">
      <c r="A44" s="229">
        <v>71</v>
      </c>
      <c r="B44" s="337">
        <v>8766</v>
      </c>
      <c r="C44" s="254" t="s">
        <v>3979</v>
      </c>
      <c r="D44" s="375"/>
      <c r="E44" s="278"/>
      <c r="F44" s="279"/>
      <c r="G44" s="245"/>
      <c r="H44" s="208"/>
      <c r="I44" s="208"/>
      <c r="J44" s="388"/>
      <c r="K44" s="343"/>
      <c r="L44" s="301"/>
      <c r="M44" s="301"/>
      <c r="N44" s="301"/>
      <c r="O44" s="301"/>
      <c r="P44" s="301"/>
      <c r="Q44" s="1548">
        <f>'26障害児入所施設(基本５）'!$Q$44</f>
        <v>487</v>
      </c>
      <c r="R44" s="1548"/>
      <c r="S44" s="208" t="s">
        <v>18</v>
      </c>
      <c r="T44" s="385"/>
      <c r="U44" s="245"/>
      <c r="V44" s="344"/>
      <c r="W44" s="344"/>
      <c r="X44" s="344"/>
      <c r="Y44" s="344"/>
      <c r="Z44" s="344"/>
      <c r="AA44" s="344"/>
      <c r="AB44" s="344"/>
      <c r="AC44" s="344"/>
      <c r="AD44" s="344"/>
      <c r="AE44" s="344"/>
      <c r="AF44" s="345"/>
      <c r="AG44" s="300"/>
      <c r="AH44" s="300"/>
      <c r="AI44" s="300"/>
      <c r="AJ44" s="300"/>
      <c r="AK44" s="1539" t="s">
        <v>161</v>
      </c>
      <c r="AL44" s="346" t="s">
        <v>162</v>
      </c>
      <c r="AM44" s="347" t="s">
        <v>163</v>
      </c>
      <c r="AN44" s="348">
        <v>0.7</v>
      </c>
      <c r="AO44" s="348"/>
      <c r="AP44" s="348"/>
      <c r="AQ44" s="349"/>
      <c r="AR44" s="350">
        <f>ROUND(ROUND(Q44*$AI$20,0)*AN44,0)</f>
        <v>239</v>
      </c>
      <c r="AS44" s="268"/>
    </row>
    <row r="45" spans="1:45" ht="14.25">
      <c r="A45" s="243">
        <v>71</v>
      </c>
      <c r="B45" s="411" t="s">
        <v>3980</v>
      </c>
      <c r="C45" s="244" t="s">
        <v>3981</v>
      </c>
      <c r="D45" s="375"/>
      <c r="E45" s="278"/>
      <c r="F45" s="279"/>
      <c r="G45" s="245"/>
      <c r="H45" s="208"/>
      <c r="I45" s="208"/>
      <c r="J45" s="385"/>
      <c r="K45" s="343"/>
      <c r="L45" s="301"/>
      <c r="M45" s="301"/>
      <c r="N45" s="301"/>
      <c r="O45" s="301"/>
      <c r="P45" s="301"/>
      <c r="Q45" s="392"/>
      <c r="R45" s="392"/>
      <c r="S45" s="208"/>
      <c r="T45" s="385"/>
      <c r="U45" s="245"/>
      <c r="V45" s="344"/>
      <c r="W45" s="344"/>
      <c r="X45" s="344"/>
      <c r="Y45" s="344"/>
      <c r="Z45" s="344"/>
      <c r="AA45" s="344"/>
      <c r="AB45" s="344"/>
      <c r="AC45" s="344"/>
      <c r="AD45" s="344"/>
      <c r="AE45" s="344"/>
      <c r="AF45" s="345"/>
      <c r="AG45" s="375"/>
      <c r="AH45" s="214"/>
      <c r="AI45" s="609"/>
      <c r="AJ45" s="610"/>
      <c r="AK45" s="1540"/>
      <c r="AL45" s="353" t="s">
        <v>165</v>
      </c>
      <c r="AM45" s="354" t="s">
        <v>163</v>
      </c>
      <c r="AN45" s="355">
        <v>0.5</v>
      </c>
      <c r="AO45" s="356"/>
      <c r="AP45" s="356"/>
      <c r="AQ45" s="395"/>
      <c r="AR45" s="358">
        <f>ROUND(ROUND(Q44*$AI$20,0)*AN45,0)</f>
        <v>171</v>
      </c>
      <c r="AS45" s="268"/>
    </row>
    <row r="46" spans="1:45" ht="14.25">
      <c r="A46" s="243">
        <v>71</v>
      </c>
      <c r="B46" s="411" t="s">
        <v>3982</v>
      </c>
      <c r="C46" s="244" t="s">
        <v>3983</v>
      </c>
      <c r="D46" s="375"/>
      <c r="E46" s="278"/>
      <c r="F46" s="279"/>
      <c r="G46" s="245"/>
      <c r="H46" s="208"/>
      <c r="I46" s="208"/>
      <c r="J46" s="385"/>
      <c r="K46" s="343"/>
      <c r="L46" s="301"/>
      <c r="M46" s="301"/>
      <c r="N46" s="301"/>
      <c r="O46" s="301"/>
      <c r="P46" s="301"/>
      <c r="Q46" s="392"/>
      <c r="R46" s="392"/>
      <c r="S46" s="208"/>
      <c r="T46" s="385"/>
      <c r="U46" s="245"/>
      <c r="V46" s="344"/>
      <c r="W46" s="344"/>
      <c r="X46" s="344"/>
      <c r="Y46" s="344"/>
      <c r="Z46" s="344"/>
      <c r="AA46" s="344"/>
      <c r="AB46" s="344"/>
      <c r="AC46" s="344"/>
      <c r="AD46" s="344"/>
      <c r="AE46" s="344"/>
      <c r="AF46" s="345"/>
      <c r="AG46" s="375"/>
      <c r="AH46" s="214"/>
      <c r="AI46" s="609"/>
      <c r="AJ46" s="610"/>
      <c r="AK46" s="364"/>
      <c r="AL46" s="396"/>
      <c r="AM46" s="362"/>
      <c r="AN46" s="356"/>
      <c r="AO46" s="1533" t="s">
        <v>167</v>
      </c>
      <c r="AP46" s="362">
        <v>5</v>
      </c>
      <c r="AQ46" s="363" t="s">
        <v>168</v>
      </c>
      <c r="AR46" s="358">
        <f>ROUND(Q44*$AI$20,0)-AP46</f>
        <v>336</v>
      </c>
      <c r="AS46" s="268"/>
    </row>
    <row r="47" spans="1:45" ht="14.25">
      <c r="A47" s="243">
        <v>71</v>
      </c>
      <c r="B47" s="411" t="s">
        <v>3984</v>
      </c>
      <c r="C47" s="244" t="s">
        <v>3985</v>
      </c>
      <c r="D47" s="375"/>
      <c r="E47" s="278"/>
      <c r="F47" s="279"/>
      <c r="G47" s="245"/>
      <c r="H47" s="208"/>
      <c r="I47" s="208"/>
      <c r="J47" s="385"/>
      <c r="K47" s="343"/>
      <c r="L47" s="301"/>
      <c r="M47" s="301"/>
      <c r="N47" s="301"/>
      <c r="O47" s="301"/>
      <c r="P47" s="301"/>
      <c r="Q47" s="392"/>
      <c r="R47" s="392"/>
      <c r="S47" s="208"/>
      <c r="T47" s="385"/>
      <c r="U47" s="245"/>
      <c r="V47" s="344"/>
      <c r="W47" s="344"/>
      <c r="X47" s="344"/>
      <c r="Y47" s="344"/>
      <c r="Z47" s="344"/>
      <c r="AA47" s="344"/>
      <c r="AB47" s="344"/>
      <c r="AC47" s="344"/>
      <c r="AD47" s="344"/>
      <c r="AE47" s="344"/>
      <c r="AF47" s="345"/>
      <c r="AG47" s="375"/>
      <c r="AH47" s="214"/>
      <c r="AI47" s="609"/>
      <c r="AJ47" s="610"/>
      <c r="AK47" s="1536" t="s">
        <v>161</v>
      </c>
      <c r="AL47" s="364" t="s">
        <v>162</v>
      </c>
      <c r="AM47" s="362" t="s">
        <v>163</v>
      </c>
      <c r="AN47" s="356">
        <v>0.7</v>
      </c>
      <c r="AO47" s="1534"/>
      <c r="AP47" s="365"/>
      <c r="AQ47" s="366"/>
      <c r="AR47" s="358">
        <f>ROUND(ROUND(Q44*$AI$20,0)*AN47,0)-AP46</f>
        <v>234</v>
      </c>
      <c r="AS47" s="268"/>
    </row>
    <row r="48" spans="1:45" ht="14.25">
      <c r="A48" s="243">
        <v>71</v>
      </c>
      <c r="B48" s="411" t="s">
        <v>3986</v>
      </c>
      <c r="C48" s="244" t="s">
        <v>3987</v>
      </c>
      <c r="D48" s="375"/>
      <c r="E48" s="278"/>
      <c r="F48" s="279"/>
      <c r="G48" s="245"/>
      <c r="H48" s="208"/>
      <c r="I48" s="208"/>
      <c r="J48" s="385"/>
      <c r="K48" s="343"/>
      <c r="L48" s="301"/>
      <c r="M48" s="301"/>
      <c r="N48" s="301"/>
      <c r="O48" s="301"/>
      <c r="P48" s="301"/>
      <c r="Q48" s="392"/>
      <c r="R48" s="392"/>
      <c r="S48" s="208"/>
      <c r="T48" s="385"/>
      <c r="U48" s="281"/>
      <c r="V48" s="380"/>
      <c r="W48" s="380"/>
      <c r="X48" s="380"/>
      <c r="Y48" s="380"/>
      <c r="Z48" s="380"/>
      <c r="AA48" s="380"/>
      <c r="AB48" s="380"/>
      <c r="AC48" s="380"/>
      <c r="AD48" s="380"/>
      <c r="AE48" s="380"/>
      <c r="AF48" s="381"/>
      <c r="AG48" s="375"/>
      <c r="AH48" s="214"/>
      <c r="AI48" s="609"/>
      <c r="AJ48" s="610"/>
      <c r="AK48" s="1537"/>
      <c r="AL48" s="353" t="s">
        <v>165</v>
      </c>
      <c r="AM48" s="354" t="s">
        <v>163</v>
      </c>
      <c r="AN48" s="355">
        <v>0.5</v>
      </c>
      <c r="AO48" s="1535"/>
      <c r="AP48" s="367"/>
      <c r="AQ48" s="368"/>
      <c r="AR48" s="358">
        <f>ROUND(ROUND(Q44*$AI$20,0)*AN48,0)-AP46</f>
        <v>166</v>
      </c>
      <c r="AS48" s="268"/>
    </row>
    <row r="49" spans="1:45" ht="14.25">
      <c r="A49" s="229">
        <v>71</v>
      </c>
      <c r="B49" s="337">
        <v>8767</v>
      </c>
      <c r="C49" s="254" t="s">
        <v>3988</v>
      </c>
      <c r="D49" s="375"/>
      <c r="E49" s="278"/>
      <c r="F49" s="279"/>
      <c r="G49" s="245"/>
      <c r="H49" s="208"/>
      <c r="I49" s="208"/>
      <c r="J49" s="388"/>
      <c r="K49" s="343"/>
      <c r="L49" s="301"/>
      <c r="M49" s="301"/>
      <c r="N49" s="301"/>
      <c r="O49" s="301"/>
      <c r="P49" s="301"/>
      <c r="Q49" s="406"/>
      <c r="R49" s="406"/>
      <c r="S49" s="208"/>
      <c r="T49" s="385"/>
      <c r="U49" s="379" t="s">
        <v>172</v>
      </c>
      <c r="V49" s="344"/>
      <c r="W49" s="344"/>
      <c r="X49" s="344"/>
      <c r="Y49" s="344"/>
      <c r="Z49" s="344"/>
      <c r="AA49" s="344"/>
      <c r="AB49" s="344"/>
      <c r="AC49" s="344"/>
      <c r="AD49" s="344"/>
      <c r="AE49" s="344"/>
      <c r="AF49" s="345"/>
      <c r="AG49" s="379"/>
      <c r="AH49" s="344"/>
      <c r="AI49" s="344"/>
      <c r="AJ49" s="345"/>
      <c r="AK49" s="369"/>
      <c r="AL49" s="370"/>
      <c r="AM49" s="372"/>
      <c r="AN49" s="373"/>
      <c r="AO49" s="373"/>
      <c r="AP49" s="373"/>
      <c r="AQ49" s="374"/>
      <c r="AR49" s="342">
        <f>ROUND(ROUND(Q44*AD50,0)*$AI$20,0)</f>
        <v>329</v>
      </c>
      <c r="AS49" s="268"/>
    </row>
    <row r="50" spans="1:45" ht="14.25">
      <c r="A50" s="229">
        <v>71</v>
      </c>
      <c r="B50" s="337">
        <v>8768</v>
      </c>
      <c r="C50" s="254" t="s">
        <v>3989</v>
      </c>
      <c r="D50" s="375"/>
      <c r="E50" s="278"/>
      <c r="F50" s="279"/>
      <c r="G50" s="245"/>
      <c r="H50" s="208"/>
      <c r="I50" s="208"/>
      <c r="J50" s="388"/>
      <c r="K50" s="343"/>
      <c r="L50" s="301"/>
      <c r="M50" s="301"/>
      <c r="N50" s="301"/>
      <c r="O50" s="301"/>
      <c r="P50" s="301"/>
      <c r="Q50" s="406"/>
      <c r="R50" s="406"/>
      <c r="S50" s="208"/>
      <c r="T50" s="385"/>
      <c r="U50" s="379" t="s">
        <v>174</v>
      </c>
      <c r="V50" s="344"/>
      <c r="W50" s="344"/>
      <c r="X50" s="344"/>
      <c r="Y50" s="344"/>
      <c r="Z50" s="344"/>
      <c r="AA50" s="344"/>
      <c r="AB50" s="344"/>
      <c r="AC50" s="214" t="s">
        <v>163</v>
      </c>
      <c r="AD50" s="1541">
        <v>0.96499999999999997</v>
      </c>
      <c r="AE50" s="1541"/>
      <c r="AF50" s="345"/>
      <c r="AG50" s="379"/>
      <c r="AH50" s="344"/>
      <c r="AI50" s="344"/>
      <c r="AJ50" s="345"/>
      <c r="AK50" s="1539" t="s">
        <v>161</v>
      </c>
      <c r="AL50" s="346" t="s">
        <v>162</v>
      </c>
      <c r="AM50" s="347" t="s">
        <v>163</v>
      </c>
      <c r="AN50" s="348">
        <v>0.7</v>
      </c>
      <c r="AO50" s="348"/>
      <c r="AP50" s="348"/>
      <c r="AQ50" s="349"/>
      <c r="AR50" s="350">
        <f>ROUND(ROUND(ROUND(Q44*AD50:AD50,0)*$AI$20,0)*AN50,0)</f>
        <v>230</v>
      </c>
      <c r="AS50" s="268"/>
    </row>
    <row r="51" spans="1:45" ht="14.25">
      <c r="A51" s="243">
        <v>71</v>
      </c>
      <c r="B51" s="411" t="s">
        <v>3990</v>
      </c>
      <c r="C51" s="244" t="s">
        <v>3991</v>
      </c>
      <c r="D51" s="375"/>
      <c r="E51" s="278"/>
      <c r="F51" s="279"/>
      <c r="G51" s="245"/>
      <c r="H51" s="208"/>
      <c r="I51" s="208"/>
      <c r="J51" s="385"/>
      <c r="K51" s="343"/>
      <c r="L51" s="301"/>
      <c r="M51" s="301"/>
      <c r="N51" s="301"/>
      <c r="O51" s="301"/>
      <c r="P51" s="301"/>
      <c r="Q51" s="392"/>
      <c r="R51" s="392"/>
      <c r="S51" s="208"/>
      <c r="T51" s="385"/>
      <c r="U51" s="245"/>
      <c r="V51" s="344"/>
      <c r="W51" s="344"/>
      <c r="X51" s="344"/>
      <c r="Y51" s="344"/>
      <c r="Z51" s="344"/>
      <c r="AA51" s="344"/>
      <c r="AB51" s="344"/>
      <c r="AC51" s="344"/>
      <c r="AD51" s="344"/>
      <c r="AE51" s="344"/>
      <c r="AF51" s="345"/>
      <c r="AG51" s="375"/>
      <c r="AH51" s="214"/>
      <c r="AI51" s="609"/>
      <c r="AJ51" s="610"/>
      <c r="AK51" s="1540"/>
      <c r="AL51" s="353" t="s">
        <v>165</v>
      </c>
      <c r="AM51" s="354" t="s">
        <v>163</v>
      </c>
      <c r="AN51" s="355">
        <v>0.5</v>
      </c>
      <c r="AO51" s="356"/>
      <c r="AP51" s="356"/>
      <c r="AQ51" s="395"/>
      <c r="AR51" s="358">
        <f>ROUND(ROUND(ROUND(Q44*AD50,0)*$AI$20,0)*AN51,0)</f>
        <v>165</v>
      </c>
      <c r="AS51" s="268"/>
    </row>
    <row r="52" spans="1:45" ht="14.25">
      <c r="A52" s="243">
        <v>71</v>
      </c>
      <c r="B52" s="411" t="s">
        <v>3992</v>
      </c>
      <c r="C52" s="244" t="s">
        <v>3993</v>
      </c>
      <c r="D52" s="375"/>
      <c r="E52" s="278"/>
      <c r="F52" s="279"/>
      <c r="G52" s="245"/>
      <c r="H52" s="208"/>
      <c r="I52" s="208"/>
      <c r="J52" s="385"/>
      <c r="K52" s="343"/>
      <c r="L52" s="301"/>
      <c r="M52" s="301"/>
      <c r="N52" s="301"/>
      <c r="O52" s="301"/>
      <c r="P52" s="301"/>
      <c r="Q52" s="392"/>
      <c r="R52" s="392"/>
      <c r="S52" s="208"/>
      <c r="T52" s="385"/>
      <c r="U52" s="245"/>
      <c r="V52" s="344"/>
      <c r="W52" s="344"/>
      <c r="X52" s="344"/>
      <c r="Y52" s="344"/>
      <c r="Z52" s="344"/>
      <c r="AA52" s="344"/>
      <c r="AB52" s="344"/>
      <c r="AC52" s="344"/>
      <c r="AD52" s="344"/>
      <c r="AE52" s="344"/>
      <c r="AF52" s="345"/>
      <c r="AG52" s="375"/>
      <c r="AH52" s="214"/>
      <c r="AI52" s="609"/>
      <c r="AJ52" s="610"/>
      <c r="AK52" s="364"/>
      <c r="AL52" s="396"/>
      <c r="AM52" s="362"/>
      <c r="AN52" s="356"/>
      <c r="AO52" s="1533" t="s">
        <v>167</v>
      </c>
      <c r="AP52" s="362">
        <v>5</v>
      </c>
      <c r="AQ52" s="363" t="s">
        <v>168</v>
      </c>
      <c r="AR52" s="358">
        <f>ROUND(ROUND(Q44*AD50,0)*$AI$20,0)-AP52</f>
        <v>324</v>
      </c>
      <c r="AS52" s="268"/>
    </row>
    <row r="53" spans="1:45" ht="14.25">
      <c r="A53" s="243">
        <v>71</v>
      </c>
      <c r="B53" s="411" t="s">
        <v>3994</v>
      </c>
      <c r="C53" s="244" t="s">
        <v>3995</v>
      </c>
      <c r="D53" s="375"/>
      <c r="E53" s="278"/>
      <c r="F53" s="279"/>
      <c r="G53" s="245"/>
      <c r="H53" s="208"/>
      <c r="I53" s="208"/>
      <c r="J53" s="385"/>
      <c r="K53" s="343"/>
      <c r="L53" s="301"/>
      <c r="M53" s="301"/>
      <c r="N53" s="301"/>
      <c r="O53" s="301"/>
      <c r="P53" s="301"/>
      <c r="Q53" s="392"/>
      <c r="R53" s="392"/>
      <c r="S53" s="208"/>
      <c r="T53" s="385"/>
      <c r="U53" s="245"/>
      <c r="V53" s="344"/>
      <c r="W53" s="344"/>
      <c r="X53" s="344"/>
      <c r="Y53" s="344"/>
      <c r="Z53" s="344"/>
      <c r="AA53" s="344"/>
      <c r="AB53" s="344"/>
      <c r="AC53" s="344"/>
      <c r="AD53" s="344"/>
      <c r="AE53" s="344"/>
      <c r="AF53" s="345"/>
      <c r="AG53" s="375"/>
      <c r="AH53" s="214"/>
      <c r="AI53" s="609"/>
      <c r="AJ53" s="610"/>
      <c r="AK53" s="1536" t="s">
        <v>161</v>
      </c>
      <c r="AL53" s="364" t="s">
        <v>162</v>
      </c>
      <c r="AM53" s="362" t="s">
        <v>163</v>
      </c>
      <c r="AN53" s="356">
        <v>0.7</v>
      </c>
      <c r="AO53" s="1534"/>
      <c r="AP53" s="365"/>
      <c r="AQ53" s="366"/>
      <c r="AR53" s="358">
        <f>ROUND(ROUND(ROUND(Q44*AD50,0)*$AI$20,0)*AN53,0)-AP52</f>
        <v>225</v>
      </c>
      <c r="AS53" s="268"/>
    </row>
    <row r="54" spans="1:45" ht="14.25">
      <c r="A54" s="243">
        <v>71</v>
      </c>
      <c r="B54" s="411" t="s">
        <v>3996</v>
      </c>
      <c r="C54" s="244" t="s">
        <v>3997</v>
      </c>
      <c r="D54" s="375"/>
      <c r="E54" s="278"/>
      <c r="F54" s="279"/>
      <c r="G54" s="281"/>
      <c r="H54" s="216"/>
      <c r="I54" s="216"/>
      <c r="J54" s="226"/>
      <c r="K54" s="308"/>
      <c r="L54" s="304"/>
      <c r="M54" s="304"/>
      <c r="N54" s="304"/>
      <c r="O54" s="304"/>
      <c r="P54" s="304"/>
      <c r="Q54" s="407"/>
      <c r="R54" s="407"/>
      <c r="S54" s="216"/>
      <c r="T54" s="226"/>
      <c r="U54" s="281"/>
      <c r="V54" s="380"/>
      <c r="W54" s="380"/>
      <c r="X54" s="380"/>
      <c r="Y54" s="380"/>
      <c r="Z54" s="380"/>
      <c r="AA54" s="380"/>
      <c r="AB54" s="380"/>
      <c r="AC54" s="380"/>
      <c r="AD54" s="380"/>
      <c r="AE54" s="380"/>
      <c r="AF54" s="381"/>
      <c r="AG54" s="375"/>
      <c r="AH54" s="214"/>
      <c r="AI54" s="609"/>
      <c r="AJ54" s="610"/>
      <c r="AK54" s="1537"/>
      <c r="AL54" s="353" t="s">
        <v>165</v>
      </c>
      <c r="AM54" s="354" t="s">
        <v>163</v>
      </c>
      <c r="AN54" s="355">
        <v>0.5</v>
      </c>
      <c r="AO54" s="1535"/>
      <c r="AP54" s="367"/>
      <c r="AQ54" s="368"/>
      <c r="AR54" s="358">
        <f>ROUND(ROUND(ROUND(Q44*AD50,0)*$AI$20,0)*AN54,0)-AP52</f>
        <v>160</v>
      </c>
      <c r="AS54" s="268"/>
    </row>
    <row r="55" spans="1:45" ht="14.25">
      <c r="A55" s="229">
        <v>71</v>
      </c>
      <c r="B55" s="337">
        <v>8771</v>
      </c>
      <c r="C55" s="254" t="s">
        <v>3998</v>
      </c>
      <c r="D55" s="375"/>
      <c r="E55" s="278"/>
      <c r="F55" s="279"/>
      <c r="G55" s="1542" t="s">
        <v>937</v>
      </c>
      <c r="H55" s="1543"/>
      <c r="I55" s="1543"/>
      <c r="J55" s="1544"/>
      <c r="K55" s="231" t="s">
        <v>811</v>
      </c>
      <c r="L55" s="334"/>
      <c r="M55" s="334"/>
      <c r="N55" s="334"/>
      <c r="O55" s="334"/>
      <c r="P55" s="334"/>
      <c r="Q55" s="334"/>
      <c r="R55" s="334"/>
      <c r="S55" s="232"/>
      <c r="T55" s="314"/>
      <c r="U55" s="231"/>
      <c r="V55" s="338"/>
      <c r="W55" s="338"/>
      <c r="X55" s="338"/>
      <c r="Y55" s="338"/>
      <c r="Z55" s="338"/>
      <c r="AA55" s="338"/>
      <c r="AB55" s="338"/>
      <c r="AC55" s="338"/>
      <c r="AD55" s="338"/>
      <c r="AE55" s="338"/>
      <c r="AF55" s="339"/>
      <c r="AG55" s="611"/>
      <c r="AH55" s="392"/>
      <c r="AI55" s="392"/>
      <c r="AJ55" s="393"/>
      <c r="AK55" s="340"/>
      <c r="AL55" s="338"/>
      <c r="AM55" s="334"/>
      <c r="AN55" s="383"/>
      <c r="AO55" s="383"/>
      <c r="AP55" s="383"/>
      <c r="AQ55" s="384"/>
      <c r="AR55" s="342">
        <f>ROUND(Q56*$AI$20,0)</f>
        <v>328</v>
      </c>
      <c r="AS55" s="268"/>
    </row>
    <row r="56" spans="1:45" ht="14.25">
      <c r="A56" s="229">
        <v>71</v>
      </c>
      <c r="B56" s="337">
        <v>8772</v>
      </c>
      <c r="C56" s="254" t="s">
        <v>3999</v>
      </c>
      <c r="D56" s="375"/>
      <c r="E56" s="278"/>
      <c r="F56" s="279"/>
      <c r="G56" s="1545"/>
      <c r="H56" s="1546"/>
      <c r="I56" s="1546"/>
      <c r="J56" s="1547"/>
      <c r="K56" s="343"/>
      <c r="L56" s="301"/>
      <c r="M56" s="301"/>
      <c r="N56" s="301"/>
      <c r="O56" s="301"/>
      <c r="P56" s="301"/>
      <c r="Q56" s="1548">
        <f>'26障害児入所施設(基本５）'!$Q$56</f>
        <v>468</v>
      </c>
      <c r="R56" s="1548"/>
      <c r="S56" s="208" t="s">
        <v>18</v>
      </c>
      <c r="T56" s="385"/>
      <c r="U56" s="245"/>
      <c r="V56" s="344"/>
      <c r="W56" s="344"/>
      <c r="X56" s="344"/>
      <c r="Y56" s="344"/>
      <c r="Z56" s="344"/>
      <c r="AA56" s="344"/>
      <c r="AB56" s="344"/>
      <c r="AC56" s="344"/>
      <c r="AD56" s="344"/>
      <c r="AE56" s="344"/>
      <c r="AF56" s="345"/>
      <c r="AG56" s="379"/>
      <c r="AH56" s="344"/>
      <c r="AI56" s="344"/>
      <c r="AJ56" s="345"/>
      <c r="AK56" s="1539" t="s">
        <v>161</v>
      </c>
      <c r="AL56" s="346" t="s">
        <v>162</v>
      </c>
      <c r="AM56" s="347" t="s">
        <v>163</v>
      </c>
      <c r="AN56" s="348">
        <v>0.7</v>
      </c>
      <c r="AO56" s="348"/>
      <c r="AP56" s="348"/>
      <c r="AQ56" s="349"/>
      <c r="AR56" s="350">
        <f>ROUND(ROUND(Q56*$AI$20,0)*AN56,0)</f>
        <v>230</v>
      </c>
      <c r="AS56" s="268"/>
    </row>
    <row r="57" spans="1:45" ht="14.25">
      <c r="A57" s="243">
        <v>71</v>
      </c>
      <c r="B57" s="411" t="s">
        <v>4000</v>
      </c>
      <c r="C57" s="244" t="s">
        <v>4001</v>
      </c>
      <c r="D57" s="375"/>
      <c r="E57" s="278"/>
      <c r="F57" s="279"/>
      <c r="G57" s="1545"/>
      <c r="H57" s="1546"/>
      <c r="I57" s="1546"/>
      <c r="J57" s="1547"/>
      <c r="K57" s="343"/>
      <c r="L57" s="301"/>
      <c r="M57" s="301"/>
      <c r="N57" s="301"/>
      <c r="O57" s="301"/>
      <c r="P57" s="301"/>
      <c r="Q57" s="392"/>
      <c r="R57" s="392"/>
      <c r="S57" s="208"/>
      <c r="T57" s="385"/>
      <c r="U57" s="245"/>
      <c r="V57" s="344"/>
      <c r="W57" s="344"/>
      <c r="X57" s="344"/>
      <c r="Y57" s="344"/>
      <c r="Z57" s="344"/>
      <c r="AA57" s="344"/>
      <c r="AB57" s="344"/>
      <c r="AC57" s="344"/>
      <c r="AD57" s="344"/>
      <c r="AE57" s="344"/>
      <c r="AF57" s="345"/>
      <c r="AG57" s="375"/>
      <c r="AH57" s="214"/>
      <c r="AI57" s="609"/>
      <c r="AJ57" s="610"/>
      <c r="AK57" s="1540"/>
      <c r="AL57" s="353" t="s">
        <v>165</v>
      </c>
      <c r="AM57" s="354" t="s">
        <v>163</v>
      </c>
      <c r="AN57" s="355">
        <v>0.5</v>
      </c>
      <c r="AO57" s="356"/>
      <c r="AP57" s="356"/>
      <c r="AQ57" s="395"/>
      <c r="AR57" s="358">
        <f>ROUND(ROUND(Q56*$AI$20,0)*AN57,0)</f>
        <v>164</v>
      </c>
      <c r="AS57" s="268"/>
    </row>
    <row r="58" spans="1:45" ht="14.25">
      <c r="A58" s="243">
        <v>71</v>
      </c>
      <c r="B58" s="411" t="s">
        <v>4002</v>
      </c>
      <c r="C58" s="244" t="s">
        <v>4003</v>
      </c>
      <c r="D58" s="375"/>
      <c r="E58" s="278"/>
      <c r="F58" s="279"/>
      <c r="G58" s="1545"/>
      <c r="H58" s="1546"/>
      <c r="I58" s="1546"/>
      <c r="J58" s="1547"/>
      <c r="K58" s="343"/>
      <c r="L58" s="301"/>
      <c r="M58" s="301"/>
      <c r="N58" s="301"/>
      <c r="O58" s="301"/>
      <c r="P58" s="301"/>
      <c r="Q58" s="392"/>
      <c r="R58" s="392"/>
      <c r="S58" s="208"/>
      <c r="T58" s="385"/>
      <c r="U58" s="245"/>
      <c r="V58" s="344"/>
      <c r="W58" s="344"/>
      <c r="X58" s="344"/>
      <c r="Y58" s="344"/>
      <c r="Z58" s="344"/>
      <c r="AA58" s="344"/>
      <c r="AB58" s="344"/>
      <c r="AC58" s="344"/>
      <c r="AD58" s="344"/>
      <c r="AE58" s="344"/>
      <c r="AF58" s="345"/>
      <c r="AG58" s="375"/>
      <c r="AH58" s="214"/>
      <c r="AI58" s="609"/>
      <c r="AJ58" s="610"/>
      <c r="AK58" s="364"/>
      <c r="AL58" s="396"/>
      <c r="AM58" s="362"/>
      <c r="AN58" s="356"/>
      <c r="AO58" s="1533" t="s">
        <v>167</v>
      </c>
      <c r="AP58" s="362">
        <v>5</v>
      </c>
      <c r="AQ58" s="363" t="s">
        <v>168</v>
      </c>
      <c r="AR58" s="358">
        <f>ROUND(Q56*$AI$20,0)-AP58</f>
        <v>323</v>
      </c>
      <c r="AS58" s="268"/>
    </row>
    <row r="59" spans="1:45" ht="14.25">
      <c r="A59" s="243">
        <v>71</v>
      </c>
      <c r="B59" s="411" t="s">
        <v>4004</v>
      </c>
      <c r="C59" s="244" t="s">
        <v>4005</v>
      </c>
      <c r="D59" s="375"/>
      <c r="E59" s="278"/>
      <c r="F59" s="279"/>
      <c r="G59" s="1545"/>
      <c r="H59" s="1546"/>
      <c r="I59" s="1546"/>
      <c r="J59" s="1547"/>
      <c r="K59" s="343"/>
      <c r="L59" s="301"/>
      <c r="M59" s="301"/>
      <c r="N59" s="301"/>
      <c r="O59" s="301"/>
      <c r="P59" s="301"/>
      <c r="Q59" s="392"/>
      <c r="R59" s="392"/>
      <c r="S59" s="208"/>
      <c r="T59" s="385"/>
      <c r="U59" s="245"/>
      <c r="V59" s="344"/>
      <c r="W59" s="344"/>
      <c r="X59" s="344"/>
      <c r="Y59" s="344"/>
      <c r="Z59" s="344"/>
      <c r="AA59" s="344"/>
      <c r="AB59" s="344"/>
      <c r="AC59" s="344"/>
      <c r="AD59" s="344"/>
      <c r="AE59" s="344"/>
      <c r="AF59" s="345"/>
      <c r="AG59" s="375"/>
      <c r="AH59" s="214"/>
      <c r="AI59" s="609"/>
      <c r="AJ59" s="610"/>
      <c r="AK59" s="1536" t="s">
        <v>161</v>
      </c>
      <c r="AL59" s="364" t="s">
        <v>162</v>
      </c>
      <c r="AM59" s="362" t="s">
        <v>163</v>
      </c>
      <c r="AN59" s="356">
        <v>0.7</v>
      </c>
      <c r="AO59" s="1534"/>
      <c r="AP59" s="365"/>
      <c r="AQ59" s="366"/>
      <c r="AR59" s="358">
        <f>ROUND(ROUND(Q56*$AI$20,0)*AN59,0)-AP58</f>
        <v>225</v>
      </c>
      <c r="AS59" s="268"/>
    </row>
    <row r="60" spans="1:45" ht="14.25">
      <c r="A60" s="243">
        <v>71</v>
      </c>
      <c r="B60" s="411" t="s">
        <v>4006</v>
      </c>
      <c r="C60" s="244" t="s">
        <v>4007</v>
      </c>
      <c r="D60" s="375"/>
      <c r="E60" s="278"/>
      <c r="F60" s="279"/>
      <c r="G60" s="1545"/>
      <c r="H60" s="1546"/>
      <c r="I60" s="1546"/>
      <c r="J60" s="1547"/>
      <c r="K60" s="343"/>
      <c r="L60" s="301"/>
      <c r="M60" s="301"/>
      <c r="N60" s="301"/>
      <c r="O60" s="301"/>
      <c r="P60" s="301"/>
      <c r="Q60" s="392"/>
      <c r="R60" s="392"/>
      <c r="S60" s="208"/>
      <c r="T60" s="385"/>
      <c r="U60" s="245"/>
      <c r="V60" s="344"/>
      <c r="W60" s="344"/>
      <c r="X60" s="344"/>
      <c r="Y60" s="344"/>
      <c r="Z60" s="344"/>
      <c r="AA60" s="344"/>
      <c r="AB60" s="344"/>
      <c r="AC60" s="344"/>
      <c r="AD60" s="344"/>
      <c r="AE60" s="344"/>
      <c r="AF60" s="345"/>
      <c r="AG60" s="375"/>
      <c r="AH60" s="214"/>
      <c r="AI60" s="609"/>
      <c r="AJ60" s="610"/>
      <c r="AK60" s="1537"/>
      <c r="AL60" s="353" t="s">
        <v>165</v>
      </c>
      <c r="AM60" s="354" t="s">
        <v>163</v>
      </c>
      <c r="AN60" s="355">
        <v>0.5</v>
      </c>
      <c r="AO60" s="1535"/>
      <c r="AP60" s="367"/>
      <c r="AQ60" s="368"/>
      <c r="AR60" s="358">
        <f>ROUND(ROUND(Q56*$AI$20,0)*AN60,0)-AP58</f>
        <v>159</v>
      </c>
      <c r="AS60" s="268"/>
    </row>
    <row r="61" spans="1:45" ht="14.25">
      <c r="A61" s="229">
        <v>71</v>
      </c>
      <c r="B61" s="337">
        <v>8773</v>
      </c>
      <c r="C61" s="254" t="s">
        <v>4008</v>
      </c>
      <c r="D61" s="375"/>
      <c r="E61" s="278"/>
      <c r="F61" s="279"/>
      <c r="G61" s="1545"/>
      <c r="H61" s="1546"/>
      <c r="I61" s="1546"/>
      <c r="J61" s="1547"/>
      <c r="K61" s="245"/>
      <c r="L61" s="208"/>
      <c r="M61" s="208"/>
      <c r="N61" s="208"/>
      <c r="O61" s="208"/>
      <c r="P61" s="208"/>
      <c r="Q61" s="301"/>
      <c r="R61" s="301"/>
      <c r="S61" s="301"/>
      <c r="T61" s="385"/>
      <c r="U61" s="369" t="s">
        <v>172</v>
      </c>
      <c r="V61" s="370"/>
      <c r="W61" s="370"/>
      <c r="X61" s="370"/>
      <c r="Y61" s="370"/>
      <c r="Z61" s="370"/>
      <c r="AA61" s="370"/>
      <c r="AB61" s="370"/>
      <c r="AC61" s="370"/>
      <c r="AD61" s="370"/>
      <c r="AE61" s="370"/>
      <c r="AF61" s="371"/>
      <c r="AG61" s="379"/>
      <c r="AH61" s="344"/>
      <c r="AI61" s="344"/>
      <c r="AJ61" s="345"/>
      <c r="AK61" s="369"/>
      <c r="AL61" s="370"/>
      <c r="AM61" s="372"/>
      <c r="AN61" s="373"/>
      <c r="AO61" s="373"/>
      <c r="AP61" s="373"/>
      <c r="AQ61" s="374"/>
      <c r="AR61" s="342">
        <f>ROUND(ROUND(Q56*AD62,0)*$AI$20,0)</f>
        <v>316</v>
      </c>
      <c r="AS61" s="268"/>
    </row>
    <row r="62" spans="1:45" ht="14.25">
      <c r="A62" s="229">
        <v>71</v>
      </c>
      <c r="B62" s="337">
        <v>8774</v>
      </c>
      <c r="C62" s="254" t="s">
        <v>4009</v>
      </c>
      <c r="D62" s="375"/>
      <c r="E62" s="278"/>
      <c r="F62" s="279"/>
      <c r="G62" s="245"/>
      <c r="H62" s="208"/>
      <c r="I62" s="208"/>
      <c r="J62" s="385"/>
      <c r="K62" s="343"/>
      <c r="L62" s="301"/>
      <c r="M62" s="301"/>
      <c r="N62" s="301"/>
      <c r="O62" s="301"/>
      <c r="P62" s="208"/>
      <c r="Q62" s="301"/>
      <c r="R62" s="301"/>
      <c r="S62" s="301"/>
      <c r="T62" s="385"/>
      <c r="U62" s="379" t="s">
        <v>174</v>
      </c>
      <c r="V62" s="344"/>
      <c r="W62" s="344"/>
      <c r="X62" s="344"/>
      <c r="Y62" s="344"/>
      <c r="Z62" s="344"/>
      <c r="AA62" s="344"/>
      <c r="AB62" s="344"/>
      <c r="AC62" s="214" t="s">
        <v>163</v>
      </c>
      <c r="AD62" s="1541">
        <v>0.96499999999999997</v>
      </c>
      <c r="AE62" s="1541"/>
      <c r="AF62" s="345"/>
      <c r="AG62" s="379"/>
      <c r="AH62" s="344"/>
      <c r="AI62" s="344"/>
      <c r="AJ62" s="345"/>
      <c r="AK62" s="1539" t="s">
        <v>161</v>
      </c>
      <c r="AL62" s="346" t="s">
        <v>162</v>
      </c>
      <c r="AM62" s="347" t="s">
        <v>163</v>
      </c>
      <c r="AN62" s="348">
        <v>0.7</v>
      </c>
      <c r="AO62" s="348"/>
      <c r="AP62" s="348"/>
      <c r="AQ62" s="349"/>
      <c r="AR62" s="350">
        <f>ROUND(ROUND(ROUND(Q56*AD62:AD62,0)*$AI$20,0)*AN62,0)</f>
        <v>221</v>
      </c>
      <c r="AS62" s="268"/>
    </row>
    <row r="63" spans="1:45" ht="14.25">
      <c r="A63" s="243">
        <v>71</v>
      </c>
      <c r="B63" s="411" t="s">
        <v>4010</v>
      </c>
      <c r="C63" s="244" t="s">
        <v>4011</v>
      </c>
      <c r="D63" s="375"/>
      <c r="E63" s="278"/>
      <c r="F63" s="279"/>
      <c r="G63" s="245"/>
      <c r="H63" s="208"/>
      <c r="I63" s="208"/>
      <c r="J63" s="385"/>
      <c r="K63" s="343"/>
      <c r="L63" s="301"/>
      <c r="M63" s="301"/>
      <c r="N63" s="301"/>
      <c r="O63" s="301"/>
      <c r="P63" s="301"/>
      <c r="Q63" s="392"/>
      <c r="R63" s="392"/>
      <c r="S63" s="208"/>
      <c r="T63" s="385"/>
      <c r="U63" s="245"/>
      <c r="V63" s="344"/>
      <c r="W63" s="344"/>
      <c r="X63" s="344"/>
      <c r="Y63" s="344"/>
      <c r="Z63" s="344"/>
      <c r="AA63" s="344"/>
      <c r="AB63" s="344"/>
      <c r="AC63" s="344"/>
      <c r="AD63" s="344"/>
      <c r="AE63" s="344"/>
      <c r="AF63" s="345"/>
      <c r="AG63" s="375"/>
      <c r="AH63" s="214"/>
      <c r="AI63" s="609"/>
      <c r="AJ63" s="610"/>
      <c r="AK63" s="1540"/>
      <c r="AL63" s="353" t="s">
        <v>165</v>
      </c>
      <c r="AM63" s="354" t="s">
        <v>163</v>
      </c>
      <c r="AN63" s="355">
        <v>0.5</v>
      </c>
      <c r="AO63" s="356"/>
      <c r="AP63" s="356"/>
      <c r="AQ63" s="395"/>
      <c r="AR63" s="358">
        <f>ROUND(ROUND(ROUND(Q56*AD62,0)*$AI$20,0)*AN63,0)</f>
        <v>158</v>
      </c>
      <c r="AS63" s="268"/>
    </row>
    <row r="64" spans="1:45" ht="14.25">
      <c r="A64" s="243">
        <v>71</v>
      </c>
      <c r="B64" s="411" t="s">
        <v>4012</v>
      </c>
      <c r="C64" s="244" t="s">
        <v>4013</v>
      </c>
      <c r="D64" s="375"/>
      <c r="E64" s="278"/>
      <c r="F64" s="279"/>
      <c r="G64" s="245"/>
      <c r="H64" s="208"/>
      <c r="I64" s="208"/>
      <c r="J64" s="385"/>
      <c r="K64" s="343"/>
      <c r="L64" s="301"/>
      <c r="M64" s="301"/>
      <c r="N64" s="301"/>
      <c r="O64" s="301"/>
      <c r="P64" s="301"/>
      <c r="Q64" s="392"/>
      <c r="R64" s="392"/>
      <c r="S64" s="208"/>
      <c r="T64" s="385"/>
      <c r="U64" s="245"/>
      <c r="V64" s="344"/>
      <c r="W64" s="344"/>
      <c r="X64" s="344"/>
      <c r="Y64" s="344"/>
      <c r="Z64" s="344"/>
      <c r="AA64" s="344"/>
      <c r="AB64" s="344"/>
      <c r="AC64" s="344"/>
      <c r="AD64" s="344"/>
      <c r="AE64" s="344"/>
      <c r="AF64" s="345"/>
      <c r="AG64" s="375"/>
      <c r="AH64" s="214"/>
      <c r="AI64" s="609"/>
      <c r="AJ64" s="610"/>
      <c r="AK64" s="364"/>
      <c r="AL64" s="396"/>
      <c r="AM64" s="362"/>
      <c r="AN64" s="356"/>
      <c r="AO64" s="1533" t="s">
        <v>167</v>
      </c>
      <c r="AP64" s="362">
        <v>5</v>
      </c>
      <c r="AQ64" s="363" t="s">
        <v>168</v>
      </c>
      <c r="AR64" s="358">
        <f>ROUND(ROUND(Q56*AD62,0)*$AI$20,0)-AP64</f>
        <v>311</v>
      </c>
      <c r="AS64" s="268"/>
    </row>
    <row r="65" spans="1:45" ht="14.25">
      <c r="A65" s="243">
        <v>71</v>
      </c>
      <c r="B65" s="411" t="s">
        <v>4014</v>
      </c>
      <c r="C65" s="244" t="s">
        <v>4015</v>
      </c>
      <c r="D65" s="375"/>
      <c r="E65" s="278"/>
      <c r="F65" s="279"/>
      <c r="G65" s="245"/>
      <c r="H65" s="208"/>
      <c r="I65" s="208"/>
      <c r="J65" s="385"/>
      <c r="K65" s="343"/>
      <c r="L65" s="301"/>
      <c r="M65" s="301"/>
      <c r="N65" s="301"/>
      <c r="O65" s="301"/>
      <c r="P65" s="301"/>
      <c r="Q65" s="392"/>
      <c r="R65" s="392"/>
      <c r="S65" s="208"/>
      <c r="T65" s="385"/>
      <c r="U65" s="245"/>
      <c r="V65" s="344"/>
      <c r="W65" s="344"/>
      <c r="X65" s="344"/>
      <c r="Y65" s="344"/>
      <c r="Z65" s="344"/>
      <c r="AA65" s="344"/>
      <c r="AB65" s="344"/>
      <c r="AC65" s="344"/>
      <c r="AD65" s="344"/>
      <c r="AE65" s="344"/>
      <c r="AF65" s="345"/>
      <c r="AG65" s="375"/>
      <c r="AH65" s="214"/>
      <c r="AI65" s="609"/>
      <c r="AJ65" s="610"/>
      <c r="AK65" s="1536" t="s">
        <v>161</v>
      </c>
      <c r="AL65" s="364" t="s">
        <v>162</v>
      </c>
      <c r="AM65" s="362" t="s">
        <v>163</v>
      </c>
      <c r="AN65" s="356">
        <v>0.7</v>
      </c>
      <c r="AO65" s="1534"/>
      <c r="AP65" s="365"/>
      <c r="AQ65" s="366"/>
      <c r="AR65" s="358">
        <f>ROUND(ROUND(ROUND(Q56*AD62,0)*$AI$20,0)*AN65,0)-AP64</f>
        <v>216</v>
      </c>
      <c r="AS65" s="268"/>
    </row>
    <row r="66" spans="1:45" ht="14.25">
      <c r="A66" s="243">
        <v>71</v>
      </c>
      <c r="B66" s="411" t="s">
        <v>4016</v>
      </c>
      <c r="C66" s="244" t="s">
        <v>4017</v>
      </c>
      <c r="D66" s="375"/>
      <c r="E66" s="278"/>
      <c r="F66" s="279"/>
      <c r="G66" s="245"/>
      <c r="H66" s="208"/>
      <c r="I66" s="208"/>
      <c r="J66" s="385"/>
      <c r="K66" s="308"/>
      <c r="L66" s="304"/>
      <c r="M66" s="304"/>
      <c r="N66" s="304"/>
      <c r="O66" s="304"/>
      <c r="P66" s="304"/>
      <c r="Q66" s="407"/>
      <c r="R66" s="407"/>
      <c r="S66" s="216"/>
      <c r="T66" s="226"/>
      <c r="U66" s="281"/>
      <c r="V66" s="380"/>
      <c r="W66" s="380"/>
      <c r="X66" s="380"/>
      <c r="Y66" s="380"/>
      <c r="Z66" s="380"/>
      <c r="AA66" s="380"/>
      <c r="AB66" s="380"/>
      <c r="AC66" s="380"/>
      <c r="AD66" s="380"/>
      <c r="AE66" s="380"/>
      <c r="AF66" s="381"/>
      <c r="AG66" s="375"/>
      <c r="AH66" s="214"/>
      <c r="AI66" s="609"/>
      <c r="AJ66" s="610"/>
      <c r="AK66" s="1537"/>
      <c r="AL66" s="353" t="s">
        <v>165</v>
      </c>
      <c r="AM66" s="354" t="s">
        <v>163</v>
      </c>
      <c r="AN66" s="355">
        <v>0.5</v>
      </c>
      <c r="AO66" s="1535"/>
      <c r="AP66" s="367"/>
      <c r="AQ66" s="368"/>
      <c r="AR66" s="358">
        <f>ROUND(ROUND(ROUND(Q56*AD62,0)*$AI$20,0)*AN66,0)-AP64</f>
        <v>153</v>
      </c>
      <c r="AS66" s="268"/>
    </row>
    <row r="67" spans="1:45" ht="14.25">
      <c r="A67" s="229">
        <v>71</v>
      </c>
      <c r="B67" s="337">
        <v>8775</v>
      </c>
      <c r="C67" s="254" t="s">
        <v>4018</v>
      </c>
      <c r="D67" s="375"/>
      <c r="E67" s="278"/>
      <c r="F67" s="279"/>
      <c r="G67" s="245"/>
      <c r="H67" s="208"/>
      <c r="I67" s="208"/>
      <c r="J67" s="388"/>
      <c r="K67" s="208" t="s">
        <v>824</v>
      </c>
      <c r="L67" s="301"/>
      <c r="M67" s="301"/>
      <c r="N67" s="301"/>
      <c r="O67" s="301"/>
      <c r="P67" s="301"/>
      <c r="Q67" s="301"/>
      <c r="R67" s="301"/>
      <c r="S67" s="208"/>
      <c r="T67" s="385"/>
      <c r="U67" s="245"/>
      <c r="V67" s="392"/>
      <c r="W67" s="392"/>
      <c r="X67" s="392"/>
      <c r="Y67" s="392"/>
      <c r="Z67" s="392"/>
      <c r="AA67" s="392"/>
      <c r="AB67" s="392"/>
      <c r="AC67" s="392"/>
      <c r="AD67" s="392"/>
      <c r="AE67" s="392"/>
      <c r="AF67" s="393"/>
      <c r="AG67" s="611"/>
      <c r="AH67" s="392"/>
      <c r="AI67" s="392"/>
      <c r="AJ67" s="393"/>
      <c r="AK67" s="340"/>
      <c r="AL67" s="338"/>
      <c r="AM67" s="334"/>
      <c r="AN67" s="383"/>
      <c r="AO67" s="383"/>
      <c r="AP67" s="383"/>
      <c r="AQ67" s="384"/>
      <c r="AR67" s="342">
        <f>ROUND(Q68*$AI$20,0)</f>
        <v>328</v>
      </c>
      <c r="AS67" s="268"/>
    </row>
    <row r="68" spans="1:45" ht="14.25">
      <c r="A68" s="229">
        <v>71</v>
      </c>
      <c r="B68" s="337">
        <v>8776</v>
      </c>
      <c r="C68" s="254" t="s">
        <v>4019</v>
      </c>
      <c r="D68" s="375"/>
      <c r="E68" s="278"/>
      <c r="F68" s="279"/>
      <c r="G68" s="245"/>
      <c r="H68" s="208"/>
      <c r="I68" s="208"/>
      <c r="J68" s="388"/>
      <c r="K68" s="343"/>
      <c r="L68" s="301"/>
      <c r="M68" s="301"/>
      <c r="N68" s="301"/>
      <c r="O68" s="301"/>
      <c r="P68" s="301"/>
      <c r="Q68" s="1548">
        <f>'26障害児入所施設(基本５）'!$Q$68</f>
        <v>468</v>
      </c>
      <c r="R68" s="1548"/>
      <c r="S68" s="208" t="s">
        <v>18</v>
      </c>
      <c r="T68" s="385"/>
      <c r="U68" s="245"/>
      <c r="V68" s="344"/>
      <c r="W68" s="344"/>
      <c r="X68" s="344"/>
      <c r="Y68" s="344"/>
      <c r="Z68" s="344"/>
      <c r="AA68" s="344"/>
      <c r="AB68" s="344"/>
      <c r="AC68" s="344"/>
      <c r="AD68" s="344"/>
      <c r="AE68" s="344"/>
      <c r="AF68" s="345"/>
      <c r="AG68" s="379"/>
      <c r="AH68" s="344"/>
      <c r="AI68" s="344"/>
      <c r="AJ68" s="345"/>
      <c r="AK68" s="1539" t="s">
        <v>161</v>
      </c>
      <c r="AL68" s="346" t="s">
        <v>162</v>
      </c>
      <c r="AM68" s="347" t="s">
        <v>163</v>
      </c>
      <c r="AN68" s="348">
        <v>0.7</v>
      </c>
      <c r="AO68" s="348"/>
      <c r="AP68" s="348"/>
      <c r="AQ68" s="349"/>
      <c r="AR68" s="350">
        <f>ROUND(ROUND(Q68*$AI$20,0)*AN68,0)</f>
        <v>230</v>
      </c>
      <c r="AS68" s="268"/>
    </row>
    <row r="69" spans="1:45" ht="14.25">
      <c r="A69" s="243">
        <v>71</v>
      </c>
      <c r="B69" s="411" t="s">
        <v>4020</v>
      </c>
      <c r="C69" s="244" t="s">
        <v>4021</v>
      </c>
      <c r="D69" s="375"/>
      <c r="E69" s="278"/>
      <c r="F69" s="279"/>
      <c r="G69" s="245"/>
      <c r="H69" s="208"/>
      <c r="I69" s="208"/>
      <c r="J69" s="385"/>
      <c r="K69" s="343"/>
      <c r="L69" s="301"/>
      <c r="M69" s="301"/>
      <c r="N69" s="301"/>
      <c r="O69" s="301"/>
      <c r="P69" s="301"/>
      <c r="Q69" s="392"/>
      <c r="R69" s="392"/>
      <c r="S69" s="208"/>
      <c r="T69" s="385"/>
      <c r="U69" s="245"/>
      <c r="V69" s="344"/>
      <c r="W69" s="344"/>
      <c r="X69" s="344"/>
      <c r="Y69" s="344"/>
      <c r="Z69" s="344"/>
      <c r="AA69" s="344"/>
      <c r="AB69" s="344"/>
      <c r="AC69" s="344"/>
      <c r="AD69" s="344"/>
      <c r="AE69" s="344"/>
      <c r="AF69" s="345"/>
      <c r="AG69" s="375"/>
      <c r="AH69" s="214"/>
      <c r="AI69" s="609"/>
      <c r="AJ69" s="610"/>
      <c r="AK69" s="1540"/>
      <c r="AL69" s="353" t="s">
        <v>165</v>
      </c>
      <c r="AM69" s="354" t="s">
        <v>163</v>
      </c>
      <c r="AN69" s="355">
        <v>0.5</v>
      </c>
      <c r="AO69" s="356"/>
      <c r="AP69" s="356"/>
      <c r="AQ69" s="395"/>
      <c r="AR69" s="358">
        <f>ROUND(ROUND(Q68*$AI$20,0)*AN69,0)</f>
        <v>164</v>
      </c>
      <c r="AS69" s="268"/>
    </row>
    <row r="70" spans="1:45" ht="14.25">
      <c r="A70" s="243">
        <v>71</v>
      </c>
      <c r="B70" s="411" t="s">
        <v>4022</v>
      </c>
      <c r="C70" s="244" t="s">
        <v>4023</v>
      </c>
      <c r="D70" s="375"/>
      <c r="E70" s="278"/>
      <c r="F70" s="279"/>
      <c r="G70" s="245"/>
      <c r="H70" s="208"/>
      <c r="I70" s="208"/>
      <c r="J70" s="385"/>
      <c r="K70" s="343"/>
      <c r="L70" s="301"/>
      <c r="M70" s="301"/>
      <c r="N70" s="301"/>
      <c r="O70" s="301"/>
      <c r="P70" s="301"/>
      <c r="Q70" s="392"/>
      <c r="R70" s="392"/>
      <c r="S70" s="208"/>
      <c r="T70" s="385"/>
      <c r="U70" s="245"/>
      <c r="V70" s="344"/>
      <c r="W70" s="344"/>
      <c r="X70" s="344"/>
      <c r="Y70" s="344"/>
      <c r="Z70" s="344"/>
      <c r="AA70" s="344"/>
      <c r="AB70" s="344"/>
      <c r="AC70" s="344"/>
      <c r="AD70" s="344"/>
      <c r="AE70" s="344"/>
      <c r="AF70" s="345"/>
      <c r="AG70" s="375"/>
      <c r="AH70" s="214"/>
      <c r="AI70" s="609"/>
      <c r="AJ70" s="610"/>
      <c r="AK70" s="364"/>
      <c r="AL70" s="396"/>
      <c r="AM70" s="362"/>
      <c r="AN70" s="356"/>
      <c r="AO70" s="1533" t="s">
        <v>167</v>
      </c>
      <c r="AP70" s="362">
        <v>5</v>
      </c>
      <c r="AQ70" s="363" t="s">
        <v>168</v>
      </c>
      <c r="AR70" s="358">
        <f>ROUND(Q68*$AI$20,0)-AP70</f>
        <v>323</v>
      </c>
      <c r="AS70" s="268"/>
    </row>
    <row r="71" spans="1:45" ht="14.25">
      <c r="A71" s="243">
        <v>71</v>
      </c>
      <c r="B71" s="411" t="s">
        <v>4024</v>
      </c>
      <c r="C71" s="244" t="s">
        <v>4025</v>
      </c>
      <c r="D71" s="375"/>
      <c r="E71" s="278"/>
      <c r="F71" s="279"/>
      <c r="G71" s="245"/>
      <c r="H71" s="208"/>
      <c r="I71" s="208"/>
      <c r="J71" s="385"/>
      <c r="K71" s="343"/>
      <c r="L71" s="301"/>
      <c r="M71" s="301"/>
      <c r="N71" s="301"/>
      <c r="O71" s="301"/>
      <c r="P71" s="301"/>
      <c r="Q71" s="392"/>
      <c r="R71" s="392"/>
      <c r="S71" s="208"/>
      <c r="T71" s="385"/>
      <c r="U71" s="245"/>
      <c r="V71" s="344"/>
      <c r="W71" s="344"/>
      <c r="X71" s="344"/>
      <c r="Y71" s="344"/>
      <c r="Z71" s="344"/>
      <c r="AA71" s="344"/>
      <c r="AB71" s="344"/>
      <c r="AC71" s="344"/>
      <c r="AD71" s="344"/>
      <c r="AE71" s="344"/>
      <c r="AF71" s="345"/>
      <c r="AG71" s="375"/>
      <c r="AH71" s="214"/>
      <c r="AI71" s="609"/>
      <c r="AJ71" s="610"/>
      <c r="AK71" s="1536" t="s">
        <v>161</v>
      </c>
      <c r="AL71" s="364" t="s">
        <v>162</v>
      </c>
      <c r="AM71" s="362" t="s">
        <v>163</v>
      </c>
      <c r="AN71" s="356">
        <v>0.7</v>
      </c>
      <c r="AO71" s="1534"/>
      <c r="AP71" s="365"/>
      <c r="AQ71" s="366"/>
      <c r="AR71" s="358">
        <f>ROUND(ROUND(Q68*$AI$20,0)*AN71,0)-AP70</f>
        <v>225</v>
      </c>
      <c r="AS71" s="268"/>
    </row>
    <row r="72" spans="1:45" ht="14.25">
      <c r="A72" s="243">
        <v>71</v>
      </c>
      <c r="B72" s="411" t="s">
        <v>4026</v>
      </c>
      <c r="C72" s="244" t="s">
        <v>4027</v>
      </c>
      <c r="D72" s="375"/>
      <c r="E72" s="278"/>
      <c r="F72" s="279"/>
      <c r="G72" s="245"/>
      <c r="H72" s="208"/>
      <c r="I72" s="208"/>
      <c r="J72" s="385"/>
      <c r="K72" s="343"/>
      <c r="L72" s="301"/>
      <c r="M72" s="301"/>
      <c r="N72" s="301"/>
      <c r="O72" s="301"/>
      <c r="P72" s="301"/>
      <c r="Q72" s="392"/>
      <c r="R72" s="392"/>
      <c r="S72" s="208"/>
      <c r="T72" s="385"/>
      <c r="U72" s="281"/>
      <c r="V72" s="380"/>
      <c r="W72" s="380"/>
      <c r="X72" s="380"/>
      <c r="Y72" s="380"/>
      <c r="Z72" s="380"/>
      <c r="AA72" s="380"/>
      <c r="AB72" s="380"/>
      <c r="AC72" s="380"/>
      <c r="AD72" s="380"/>
      <c r="AE72" s="380"/>
      <c r="AF72" s="381"/>
      <c r="AG72" s="375"/>
      <c r="AH72" s="214"/>
      <c r="AI72" s="609"/>
      <c r="AJ72" s="610"/>
      <c r="AK72" s="1537"/>
      <c r="AL72" s="353" t="s">
        <v>165</v>
      </c>
      <c r="AM72" s="354" t="s">
        <v>163</v>
      </c>
      <c r="AN72" s="355">
        <v>0.5</v>
      </c>
      <c r="AO72" s="1535"/>
      <c r="AP72" s="367"/>
      <c r="AQ72" s="368"/>
      <c r="AR72" s="358">
        <f>ROUND(ROUND(Q68*$AI$20,0)*AN72,0)-AP70</f>
        <v>159</v>
      </c>
      <c r="AS72" s="268"/>
    </row>
    <row r="73" spans="1:45" ht="14.25">
      <c r="A73" s="229">
        <v>71</v>
      </c>
      <c r="B73" s="337">
        <v>8777</v>
      </c>
      <c r="C73" s="254" t="s">
        <v>4028</v>
      </c>
      <c r="D73" s="375"/>
      <c r="E73" s="278"/>
      <c r="F73" s="279"/>
      <c r="G73" s="245"/>
      <c r="H73" s="208"/>
      <c r="I73" s="208"/>
      <c r="J73" s="388"/>
      <c r="K73" s="343"/>
      <c r="L73" s="301"/>
      <c r="M73" s="301"/>
      <c r="N73" s="301"/>
      <c r="O73" s="301"/>
      <c r="P73" s="301"/>
      <c r="Q73" s="406"/>
      <c r="R73" s="406"/>
      <c r="S73" s="208"/>
      <c r="T73" s="385"/>
      <c r="U73" s="379" t="s">
        <v>172</v>
      </c>
      <c r="V73" s="344"/>
      <c r="W73" s="344"/>
      <c r="X73" s="344"/>
      <c r="Y73" s="344"/>
      <c r="Z73" s="344"/>
      <c r="AA73" s="344"/>
      <c r="AB73" s="344"/>
      <c r="AC73" s="344"/>
      <c r="AD73" s="344"/>
      <c r="AE73" s="344"/>
      <c r="AF73" s="345"/>
      <c r="AG73" s="379"/>
      <c r="AH73" s="344"/>
      <c r="AI73" s="344"/>
      <c r="AJ73" s="345"/>
      <c r="AK73" s="369"/>
      <c r="AL73" s="370"/>
      <c r="AM73" s="372"/>
      <c r="AN73" s="373"/>
      <c r="AO73" s="373"/>
      <c r="AP73" s="373"/>
      <c r="AQ73" s="374"/>
      <c r="AR73" s="342">
        <f>ROUND(ROUND(Q68*AD74,0)*$AI$20,0)</f>
        <v>316</v>
      </c>
      <c r="AS73" s="268"/>
    </row>
    <row r="74" spans="1:45" ht="14.25">
      <c r="A74" s="229">
        <v>71</v>
      </c>
      <c r="B74" s="337">
        <v>8778</v>
      </c>
      <c r="C74" s="254" t="s">
        <v>4029</v>
      </c>
      <c r="D74" s="375"/>
      <c r="E74" s="278"/>
      <c r="F74" s="279"/>
      <c r="G74" s="245"/>
      <c r="H74" s="208"/>
      <c r="I74" s="208"/>
      <c r="J74" s="388"/>
      <c r="K74" s="343"/>
      <c r="L74" s="301"/>
      <c r="M74" s="301"/>
      <c r="N74" s="301"/>
      <c r="O74" s="301"/>
      <c r="P74" s="301"/>
      <c r="Q74" s="406"/>
      <c r="R74" s="406"/>
      <c r="S74" s="208"/>
      <c r="T74" s="385"/>
      <c r="U74" s="379" t="s">
        <v>174</v>
      </c>
      <c r="V74" s="344"/>
      <c r="W74" s="344"/>
      <c r="X74" s="344"/>
      <c r="Y74" s="344"/>
      <c r="Z74" s="344"/>
      <c r="AA74" s="344"/>
      <c r="AB74" s="344"/>
      <c r="AC74" s="214" t="s">
        <v>163</v>
      </c>
      <c r="AD74" s="1541">
        <v>0.96499999999999997</v>
      </c>
      <c r="AE74" s="1541"/>
      <c r="AF74" s="345"/>
      <c r="AG74" s="379"/>
      <c r="AH74" s="344"/>
      <c r="AI74" s="344"/>
      <c r="AJ74" s="345"/>
      <c r="AK74" s="1539" t="s">
        <v>161</v>
      </c>
      <c r="AL74" s="346" t="s">
        <v>162</v>
      </c>
      <c r="AM74" s="347" t="s">
        <v>163</v>
      </c>
      <c r="AN74" s="348">
        <v>0.7</v>
      </c>
      <c r="AO74" s="348"/>
      <c r="AP74" s="348"/>
      <c r="AQ74" s="349"/>
      <c r="AR74" s="350">
        <f>ROUND(ROUND(ROUND(Q68*AD74:AD74,0)*$AI$20,0)*AN74,0)</f>
        <v>221</v>
      </c>
      <c r="AS74" s="268"/>
    </row>
    <row r="75" spans="1:45" ht="14.25">
      <c r="A75" s="243">
        <v>71</v>
      </c>
      <c r="B75" s="411" t="s">
        <v>4030</v>
      </c>
      <c r="C75" s="244" t="s">
        <v>4031</v>
      </c>
      <c r="D75" s="375"/>
      <c r="E75" s="278"/>
      <c r="F75" s="279"/>
      <c r="G75" s="245"/>
      <c r="H75" s="208"/>
      <c r="I75" s="208"/>
      <c r="J75" s="385"/>
      <c r="K75" s="343"/>
      <c r="L75" s="301"/>
      <c r="M75" s="301"/>
      <c r="N75" s="301"/>
      <c r="O75" s="301"/>
      <c r="P75" s="301"/>
      <c r="Q75" s="392"/>
      <c r="R75" s="392"/>
      <c r="S75" s="208"/>
      <c r="T75" s="385"/>
      <c r="U75" s="245"/>
      <c r="V75" s="344"/>
      <c r="W75" s="344"/>
      <c r="X75" s="344"/>
      <c r="Y75" s="344"/>
      <c r="Z75" s="344"/>
      <c r="AA75" s="344"/>
      <c r="AB75" s="344"/>
      <c r="AC75" s="344"/>
      <c r="AD75" s="344"/>
      <c r="AE75" s="344"/>
      <c r="AF75" s="345"/>
      <c r="AG75" s="375"/>
      <c r="AH75" s="214"/>
      <c r="AI75" s="609"/>
      <c r="AJ75" s="610"/>
      <c r="AK75" s="1540"/>
      <c r="AL75" s="353" t="s">
        <v>165</v>
      </c>
      <c r="AM75" s="354" t="s">
        <v>163</v>
      </c>
      <c r="AN75" s="355">
        <v>0.5</v>
      </c>
      <c r="AO75" s="356"/>
      <c r="AP75" s="356"/>
      <c r="AQ75" s="395"/>
      <c r="AR75" s="358">
        <f>ROUND(ROUND(ROUND(Q68*AD74,0)*$AI$20,0)*AN75,0)</f>
        <v>158</v>
      </c>
      <c r="AS75" s="268"/>
    </row>
    <row r="76" spans="1:45" ht="14.25">
      <c r="A76" s="243">
        <v>71</v>
      </c>
      <c r="B76" s="411" t="s">
        <v>4032</v>
      </c>
      <c r="C76" s="244" t="s">
        <v>4033</v>
      </c>
      <c r="D76" s="375"/>
      <c r="E76" s="278"/>
      <c r="F76" s="279"/>
      <c r="G76" s="245"/>
      <c r="H76" s="208"/>
      <c r="I76" s="208"/>
      <c r="J76" s="385"/>
      <c r="K76" s="343"/>
      <c r="L76" s="301"/>
      <c r="M76" s="301"/>
      <c r="N76" s="301"/>
      <c r="O76" s="301"/>
      <c r="P76" s="301"/>
      <c r="Q76" s="392"/>
      <c r="R76" s="392"/>
      <c r="S76" s="208"/>
      <c r="T76" s="385"/>
      <c r="U76" s="245"/>
      <c r="V76" s="344"/>
      <c r="W76" s="344"/>
      <c r="X76" s="344"/>
      <c r="Y76" s="344"/>
      <c r="Z76" s="344"/>
      <c r="AA76" s="344"/>
      <c r="AB76" s="344"/>
      <c r="AC76" s="344"/>
      <c r="AD76" s="344"/>
      <c r="AE76" s="344"/>
      <c r="AF76" s="345"/>
      <c r="AG76" s="375"/>
      <c r="AH76" s="214"/>
      <c r="AI76" s="609"/>
      <c r="AJ76" s="610"/>
      <c r="AK76" s="364"/>
      <c r="AL76" s="396"/>
      <c r="AM76" s="362"/>
      <c r="AN76" s="356"/>
      <c r="AO76" s="1533" t="s">
        <v>167</v>
      </c>
      <c r="AP76" s="362">
        <v>5</v>
      </c>
      <c r="AQ76" s="363" t="s">
        <v>168</v>
      </c>
      <c r="AR76" s="358">
        <f>ROUND(ROUND(Q68*AD74,0)*$AI$20,0)-AP76</f>
        <v>311</v>
      </c>
      <c r="AS76" s="268"/>
    </row>
    <row r="77" spans="1:45" ht="14.25">
      <c r="A77" s="243">
        <v>71</v>
      </c>
      <c r="B77" s="411" t="s">
        <v>4034</v>
      </c>
      <c r="C77" s="244" t="s">
        <v>4035</v>
      </c>
      <c r="D77" s="375"/>
      <c r="E77" s="278"/>
      <c r="F77" s="279"/>
      <c r="G77" s="245"/>
      <c r="H77" s="208"/>
      <c r="I77" s="208"/>
      <c r="J77" s="385"/>
      <c r="K77" s="343"/>
      <c r="L77" s="301"/>
      <c r="M77" s="301"/>
      <c r="N77" s="301"/>
      <c r="O77" s="301"/>
      <c r="P77" s="301"/>
      <c r="Q77" s="392"/>
      <c r="R77" s="392"/>
      <c r="S77" s="208"/>
      <c r="T77" s="385"/>
      <c r="U77" s="245"/>
      <c r="V77" s="344"/>
      <c r="W77" s="344"/>
      <c r="X77" s="344"/>
      <c r="Y77" s="344"/>
      <c r="Z77" s="344"/>
      <c r="AA77" s="344"/>
      <c r="AB77" s="344"/>
      <c r="AC77" s="344"/>
      <c r="AD77" s="344"/>
      <c r="AE77" s="344"/>
      <c r="AF77" s="345"/>
      <c r="AG77" s="375"/>
      <c r="AH77" s="214"/>
      <c r="AI77" s="609"/>
      <c r="AJ77" s="610"/>
      <c r="AK77" s="1536" t="s">
        <v>161</v>
      </c>
      <c r="AL77" s="364" t="s">
        <v>162</v>
      </c>
      <c r="AM77" s="362" t="s">
        <v>163</v>
      </c>
      <c r="AN77" s="356">
        <v>0.7</v>
      </c>
      <c r="AO77" s="1534"/>
      <c r="AP77" s="365"/>
      <c r="AQ77" s="366"/>
      <c r="AR77" s="358">
        <f>ROUND(ROUND(ROUND(Q68*AD74,0)*$AI$20,0)*AN77,0)-AP76</f>
        <v>216</v>
      </c>
      <c r="AS77" s="268"/>
    </row>
    <row r="78" spans="1:45" ht="14.25">
      <c r="A78" s="243">
        <v>71</v>
      </c>
      <c r="B78" s="411" t="s">
        <v>4036</v>
      </c>
      <c r="C78" s="244" t="s">
        <v>4037</v>
      </c>
      <c r="D78" s="375"/>
      <c r="E78" s="278"/>
      <c r="F78" s="279"/>
      <c r="G78" s="281"/>
      <c r="H78" s="216"/>
      <c r="I78" s="216"/>
      <c r="J78" s="226"/>
      <c r="K78" s="308"/>
      <c r="L78" s="304"/>
      <c r="M78" s="304"/>
      <c r="N78" s="304"/>
      <c r="O78" s="304"/>
      <c r="P78" s="304"/>
      <c r="Q78" s="407"/>
      <c r="R78" s="407"/>
      <c r="S78" s="216"/>
      <c r="T78" s="226"/>
      <c r="U78" s="281"/>
      <c r="V78" s="380"/>
      <c r="W78" s="380"/>
      <c r="X78" s="380"/>
      <c r="Y78" s="380"/>
      <c r="Z78" s="380"/>
      <c r="AA78" s="380"/>
      <c r="AB78" s="380"/>
      <c r="AC78" s="380"/>
      <c r="AD78" s="380"/>
      <c r="AE78" s="380"/>
      <c r="AF78" s="381"/>
      <c r="AG78" s="375"/>
      <c r="AH78" s="214"/>
      <c r="AI78" s="609"/>
      <c r="AJ78" s="610"/>
      <c r="AK78" s="1537"/>
      <c r="AL78" s="353" t="s">
        <v>165</v>
      </c>
      <c r="AM78" s="354" t="s">
        <v>163</v>
      </c>
      <c r="AN78" s="355">
        <v>0.5</v>
      </c>
      <c r="AO78" s="1535"/>
      <c r="AP78" s="367"/>
      <c r="AQ78" s="368"/>
      <c r="AR78" s="358">
        <f>ROUND(ROUND(ROUND(Q68*AD74,0)*$AI$20,0)*AN78,0)-AP76</f>
        <v>153</v>
      </c>
      <c r="AS78" s="268"/>
    </row>
    <row r="79" spans="1:45" ht="14.25">
      <c r="A79" s="229">
        <v>71</v>
      </c>
      <c r="B79" s="337">
        <v>8781</v>
      </c>
      <c r="C79" s="254" t="s">
        <v>4038</v>
      </c>
      <c r="D79" s="375"/>
      <c r="E79" s="278"/>
      <c r="F79" s="279"/>
      <c r="G79" s="1542" t="s">
        <v>962</v>
      </c>
      <c r="H79" s="1543"/>
      <c r="I79" s="1543"/>
      <c r="J79" s="1544"/>
      <c r="K79" s="232" t="s">
        <v>811</v>
      </c>
      <c r="L79" s="334"/>
      <c r="M79" s="334"/>
      <c r="N79" s="334"/>
      <c r="O79" s="334"/>
      <c r="P79" s="334"/>
      <c r="Q79" s="334"/>
      <c r="R79" s="334"/>
      <c r="S79" s="232"/>
      <c r="T79" s="314"/>
      <c r="U79" s="231"/>
      <c r="V79" s="338"/>
      <c r="W79" s="338"/>
      <c r="X79" s="338"/>
      <c r="Y79" s="338"/>
      <c r="Z79" s="338"/>
      <c r="AA79" s="338"/>
      <c r="AB79" s="338"/>
      <c r="AC79" s="338"/>
      <c r="AD79" s="338"/>
      <c r="AE79" s="338"/>
      <c r="AF79" s="339"/>
      <c r="AG79" s="611"/>
      <c r="AH79" s="392"/>
      <c r="AI79" s="392"/>
      <c r="AJ79" s="393"/>
      <c r="AK79" s="340"/>
      <c r="AL79" s="338"/>
      <c r="AM79" s="334"/>
      <c r="AN79" s="383"/>
      <c r="AO79" s="383"/>
      <c r="AP79" s="383"/>
      <c r="AQ79" s="384"/>
      <c r="AR79" s="342">
        <f>ROUND(Q80*$AI$20,0)</f>
        <v>316</v>
      </c>
      <c r="AS79" s="268"/>
    </row>
    <row r="80" spans="1:45" ht="14.25">
      <c r="A80" s="229">
        <v>71</v>
      </c>
      <c r="B80" s="337">
        <v>8782</v>
      </c>
      <c r="C80" s="254" t="s">
        <v>4039</v>
      </c>
      <c r="D80" s="375"/>
      <c r="E80" s="278"/>
      <c r="F80" s="279"/>
      <c r="G80" s="1545"/>
      <c r="H80" s="1546"/>
      <c r="I80" s="1546"/>
      <c r="J80" s="1547"/>
      <c r="K80" s="343"/>
      <c r="L80" s="301"/>
      <c r="M80" s="301"/>
      <c r="N80" s="301"/>
      <c r="O80" s="301"/>
      <c r="P80" s="301"/>
      <c r="Q80" s="1548">
        <f>'26障害児入所施設(基本５）'!$Q$80</f>
        <v>451</v>
      </c>
      <c r="R80" s="1548"/>
      <c r="S80" s="208" t="s">
        <v>18</v>
      </c>
      <c r="T80" s="385"/>
      <c r="U80" s="245"/>
      <c r="V80" s="344"/>
      <c r="W80" s="344"/>
      <c r="X80" s="344"/>
      <c r="Y80" s="344"/>
      <c r="Z80" s="344"/>
      <c r="AA80" s="344"/>
      <c r="AB80" s="344"/>
      <c r="AC80" s="344"/>
      <c r="AD80" s="344"/>
      <c r="AE80" s="344"/>
      <c r="AF80" s="345"/>
      <c r="AG80" s="379"/>
      <c r="AH80" s="344"/>
      <c r="AI80" s="344"/>
      <c r="AJ80" s="345"/>
      <c r="AK80" s="1539" t="s">
        <v>161</v>
      </c>
      <c r="AL80" s="346" t="s">
        <v>162</v>
      </c>
      <c r="AM80" s="347" t="s">
        <v>163</v>
      </c>
      <c r="AN80" s="348">
        <v>0.7</v>
      </c>
      <c r="AO80" s="348"/>
      <c r="AP80" s="348"/>
      <c r="AQ80" s="349"/>
      <c r="AR80" s="350">
        <f>ROUND(ROUND(Q80*$AI$20,0)*AN80,0)</f>
        <v>221</v>
      </c>
      <c r="AS80" s="268"/>
    </row>
    <row r="81" spans="1:45" ht="14.25">
      <c r="A81" s="243">
        <v>71</v>
      </c>
      <c r="B81" s="411" t="s">
        <v>4040</v>
      </c>
      <c r="C81" s="244" t="s">
        <v>4041</v>
      </c>
      <c r="D81" s="375"/>
      <c r="E81" s="278"/>
      <c r="F81" s="279"/>
      <c r="G81" s="1545"/>
      <c r="H81" s="1546"/>
      <c r="I81" s="1546"/>
      <c r="J81" s="1547"/>
      <c r="K81" s="343"/>
      <c r="L81" s="301"/>
      <c r="M81" s="301"/>
      <c r="N81" s="301"/>
      <c r="O81" s="301"/>
      <c r="P81" s="301"/>
      <c r="Q81" s="392"/>
      <c r="R81" s="392"/>
      <c r="S81" s="208"/>
      <c r="T81" s="385"/>
      <c r="U81" s="245"/>
      <c r="V81" s="344"/>
      <c r="W81" s="344"/>
      <c r="X81" s="344"/>
      <c r="Y81" s="344"/>
      <c r="Z81" s="344"/>
      <c r="AA81" s="344"/>
      <c r="AB81" s="344"/>
      <c r="AC81" s="344"/>
      <c r="AD81" s="344"/>
      <c r="AE81" s="344"/>
      <c r="AF81" s="345"/>
      <c r="AG81" s="375"/>
      <c r="AH81" s="214"/>
      <c r="AI81" s="609"/>
      <c r="AJ81" s="610"/>
      <c r="AK81" s="1540"/>
      <c r="AL81" s="353" t="s">
        <v>165</v>
      </c>
      <c r="AM81" s="354" t="s">
        <v>163</v>
      </c>
      <c r="AN81" s="355">
        <v>0.5</v>
      </c>
      <c r="AO81" s="356"/>
      <c r="AP81" s="356"/>
      <c r="AQ81" s="395"/>
      <c r="AR81" s="358">
        <f>ROUND(ROUND(Q80*$AI$20,0)*AN81,0)</f>
        <v>158</v>
      </c>
      <c r="AS81" s="268"/>
    </row>
    <row r="82" spans="1:45" ht="14.25">
      <c r="A82" s="243">
        <v>71</v>
      </c>
      <c r="B82" s="411" t="s">
        <v>4042</v>
      </c>
      <c r="C82" s="244" t="s">
        <v>4043</v>
      </c>
      <c r="D82" s="375"/>
      <c r="E82" s="278"/>
      <c r="F82" s="279"/>
      <c r="G82" s="1545"/>
      <c r="H82" s="1546"/>
      <c r="I82" s="1546"/>
      <c r="J82" s="1547"/>
      <c r="K82" s="343"/>
      <c r="L82" s="301"/>
      <c r="M82" s="301"/>
      <c r="N82" s="301"/>
      <c r="O82" s="301"/>
      <c r="P82" s="301"/>
      <c r="Q82" s="392"/>
      <c r="R82" s="392"/>
      <c r="S82" s="208"/>
      <c r="T82" s="385"/>
      <c r="U82" s="245"/>
      <c r="V82" s="344"/>
      <c r="W82" s="344"/>
      <c r="X82" s="344"/>
      <c r="Y82" s="344"/>
      <c r="Z82" s="344"/>
      <c r="AA82" s="344"/>
      <c r="AB82" s="344"/>
      <c r="AC82" s="344"/>
      <c r="AD82" s="344"/>
      <c r="AE82" s="344"/>
      <c r="AF82" s="345"/>
      <c r="AG82" s="375"/>
      <c r="AH82" s="214"/>
      <c r="AI82" s="609"/>
      <c r="AJ82" s="610"/>
      <c r="AK82" s="364"/>
      <c r="AL82" s="396"/>
      <c r="AM82" s="362"/>
      <c r="AN82" s="356"/>
      <c r="AO82" s="1533" t="s">
        <v>167</v>
      </c>
      <c r="AP82" s="362">
        <v>5</v>
      </c>
      <c r="AQ82" s="363" t="s">
        <v>168</v>
      </c>
      <c r="AR82" s="358">
        <f>ROUND(Q80*$AI$20,0)-AP82</f>
        <v>311</v>
      </c>
      <c r="AS82" s="268"/>
    </row>
    <row r="83" spans="1:45" ht="14.25">
      <c r="A83" s="243">
        <v>71</v>
      </c>
      <c r="B83" s="411" t="s">
        <v>4044</v>
      </c>
      <c r="C83" s="244" t="s">
        <v>4045</v>
      </c>
      <c r="D83" s="375"/>
      <c r="E83" s="278"/>
      <c r="F83" s="279"/>
      <c r="G83" s="1545"/>
      <c r="H83" s="1546"/>
      <c r="I83" s="1546"/>
      <c r="J83" s="1547"/>
      <c r="K83" s="343"/>
      <c r="L83" s="301"/>
      <c r="M83" s="301"/>
      <c r="N83" s="301"/>
      <c r="O83" s="301"/>
      <c r="P83" s="301"/>
      <c r="Q83" s="392"/>
      <c r="R83" s="392"/>
      <c r="S83" s="208"/>
      <c r="T83" s="385"/>
      <c r="U83" s="245"/>
      <c r="V83" s="344"/>
      <c r="W83" s="344"/>
      <c r="X83" s="344"/>
      <c r="Y83" s="344"/>
      <c r="Z83" s="344"/>
      <c r="AA83" s="344"/>
      <c r="AB83" s="344"/>
      <c r="AC83" s="344"/>
      <c r="AD83" s="344"/>
      <c r="AE83" s="344"/>
      <c r="AF83" s="345"/>
      <c r="AG83" s="375"/>
      <c r="AH83" s="214"/>
      <c r="AI83" s="609"/>
      <c r="AJ83" s="610"/>
      <c r="AK83" s="1536" t="s">
        <v>161</v>
      </c>
      <c r="AL83" s="364" t="s">
        <v>162</v>
      </c>
      <c r="AM83" s="362" t="s">
        <v>163</v>
      </c>
      <c r="AN83" s="356">
        <v>0.7</v>
      </c>
      <c r="AO83" s="1534"/>
      <c r="AP83" s="365"/>
      <c r="AQ83" s="366"/>
      <c r="AR83" s="358">
        <f>ROUND(ROUND(Q80*$AI$20,0)*AN83,0)-AP82</f>
        <v>216</v>
      </c>
      <c r="AS83" s="268"/>
    </row>
    <row r="84" spans="1:45" ht="14.25">
      <c r="A84" s="243">
        <v>71</v>
      </c>
      <c r="B84" s="411" t="s">
        <v>4046</v>
      </c>
      <c r="C84" s="244" t="s">
        <v>4047</v>
      </c>
      <c r="D84" s="375"/>
      <c r="E84" s="278"/>
      <c r="F84" s="279"/>
      <c r="G84" s="1545"/>
      <c r="H84" s="1546"/>
      <c r="I84" s="1546"/>
      <c r="J84" s="1547"/>
      <c r="K84" s="343"/>
      <c r="L84" s="301"/>
      <c r="M84" s="301"/>
      <c r="N84" s="301"/>
      <c r="O84" s="301"/>
      <c r="P84" s="301"/>
      <c r="Q84" s="392"/>
      <c r="R84" s="392"/>
      <c r="S84" s="208"/>
      <c r="T84" s="385"/>
      <c r="U84" s="245"/>
      <c r="V84" s="344"/>
      <c r="W84" s="344"/>
      <c r="X84" s="344"/>
      <c r="Y84" s="344"/>
      <c r="Z84" s="344"/>
      <c r="AA84" s="344"/>
      <c r="AB84" s="344"/>
      <c r="AC84" s="344"/>
      <c r="AD84" s="344"/>
      <c r="AE84" s="344"/>
      <c r="AF84" s="345"/>
      <c r="AG84" s="375"/>
      <c r="AH84" s="214"/>
      <c r="AI84" s="609"/>
      <c r="AJ84" s="610"/>
      <c r="AK84" s="1537"/>
      <c r="AL84" s="353" t="s">
        <v>165</v>
      </c>
      <c r="AM84" s="354" t="s">
        <v>163</v>
      </c>
      <c r="AN84" s="355">
        <v>0.5</v>
      </c>
      <c r="AO84" s="1535"/>
      <c r="AP84" s="367"/>
      <c r="AQ84" s="368"/>
      <c r="AR84" s="358">
        <f>ROUND(ROUND(Q80*$AI$20,0)*AN84,0)-AP82</f>
        <v>153</v>
      </c>
      <c r="AS84" s="268"/>
    </row>
    <row r="85" spans="1:45" ht="14.25">
      <c r="A85" s="229">
        <v>71</v>
      </c>
      <c r="B85" s="337">
        <v>8783</v>
      </c>
      <c r="C85" s="254" t="s">
        <v>4048</v>
      </c>
      <c r="D85" s="375"/>
      <c r="E85" s="278"/>
      <c r="F85" s="279"/>
      <c r="G85" s="1545"/>
      <c r="H85" s="1546"/>
      <c r="I85" s="1546"/>
      <c r="J85" s="1547"/>
      <c r="K85" s="245"/>
      <c r="L85" s="208"/>
      <c r="M85" s="208"/>
      <c r="N85" s="208"/>
      <c r="O85" s="208"/>
      <c r="P85" s="208"/>
      <c r="Q85" s="301"/>
      <c r="R85" s="301"/>
      <c r="S85" s="301"/>
      <c r="T85" s="385"/>
      <c r="U85" s="369" t="s">
        <v>172</v>
      </c>
      <c r="V85" s="370"/>
      <c r="W85" s="370"/>
      <c r="X85" s="370"/>
      <c r="Y85" s="370"/>
      <c r="Z85" s="370"/>
      <c r="AA85" s="370"/>
      <c r="AB85" s="370"/>
      <c r="AC85" s="370"/>
      <c r="AD85" s="370"/>
      <c r="AE85" s="370"/>
      <c r="AF85" s="371"/>
      <c r="AG85" s="379"/>
      <c r="AH85" s="344"/>
      <c r="AI85" s="344"/>
      <c r="AJ85" s="345"/>
      <c r="AK85" s="369"/>
      <c r="AL85" s="370"/>
      <c r="AM85" s="372"/>
      <c r="AN85" s="373"/>
      <c r="AO85" s="373"/>
      <c r="AP85" s="373"/>
      <c r="AQ85" s="374"/>
      <c r="AR85" s="342">
        <f>ROUND(ROUND(Q80*AD86,0)*$AI$20,0)</f>
        <v>305</v>
      </c>
      <c r="AS85" s="268"/>
    </row>
    <row r="86" spans="1:45" ht="14.25">
      <c r="A86" s="229">
        <v>71</v>
      </c>
      <c r="B86" s="337">
        <v>8784</v>
      </c>
      <c r="C86" s="254" t="s">
        <v>4049</v>
      </c>
      <c r="D86" s="375"/>
      <c r="E86" s="278"/>
      <c r="F86" s="279"/>
      <c r="G86" s="245"/>
      <c r="H86" s="208"/>
      <c r="I86" s="208"/>
      <c r="J86" s="385"/>
      <c r="K86" s="343"/>
      <c r="L86" s="301"/>
      <c r="M86" s="301"/>
      <c r="N86" s="301"/>
      <c r="O86" s="301"/>
      <c r="P86" s="208"/>
      <c r="Q86" s="301"/>
      <c r="R86" s="301"/>
      <c r="S86" s="301"/>
      <c r="T86" s="385"/>
      <c r="U86" s="379" t="s">
        <v>174</v>
      </c>
      <c r="V86" s="344"/>
      <c r="W86" s="344"/>
      <c r="X86" s="344"/>
      <c r="Y86" s="344"/>
      <c r="Z86" s="344"/>
      <c r="AA86" s="344"/>
      <c r="AB86" s="344"/>
      <c r="AC86" s="214" t="s">
        <v>163</v>
      </c>
      <c r="AD86" s="1541">
        <v>0.96499999999999997</v>
      </c>
      <c r="AE86" s="1541"/>
      <c r="AF86" s="345"/>
      <c r="AG86" s="379"/>
      <c r="AH86" s="344"/>
      <c r="AI86" s="344"/>
      <c r="AJ86" s="345"/>
      <c r="AK86" s="1539" t="s">
        <v>161</v>
      </c>
      <c r="AL86" s="346" t="s">
        <v>162</v>
      </c>
      <c r="AM86" s="347" t="s">
        <v>163</v>
      </c>
      <c r="AN86" s="348">
        <v>0.7</v>
      </c>
      <c r="AO86" s="348"/>
      <c r="AP86" s="348"/>
      <c r="AQ86" s="349"/>
      <c r="AR86" s="350">
        <f>ROUND(ROUND(ROUND(Q80*AD86:AD86,0)*$AI$20,0)*AN86,0)</f>
        <v>214</v>
      </c>
      <c r="AS86" s="268"/>
    </row>
    <row r="87" spans="1:45" ht="14.25">
      <c r="A87" s="243">
        <v>71</v>
      </c>
      <c r="B87" s="411" t="s">
        <v>4050</v>
      </c>
      <c r="C87" s="244" t="s">
        <v>4051</v>
      </c>
      <c r="D87" s="375"/>
      <c r="E87" s="278"/>
      <c r="F87" s="279"/>
      <c r="G87" s="245"/>
      <c r="H87" s="208"/>
      <c r="I87" s="208"/>
      <c r="J87" s="385"/>
      <c r="K87" s="343"/>
      <c r="L87" s="301"/>
      <c r="M87" s="301"/>
      <c r="N87" s="301"/>
      <c r="O87" s="301"/>
      <c r="P87" s="301"/>
      <c r="Q87" s="392"/>
      <c r="R87" s="392"/>
      <c r="S87" s="208"/>
      <c r="T87" s="385"/>
      <c r="U87" s="245"/>
      <c r="V87" s="344"/>
      <c r="W87" s="344"/>
      <c r="X87" s="344"/>
      <c r="Y87" s="344"/>
      <c r="Z87" s="344"/>
      <c r="AA87" s="344"/>
      <c r="AB87" s="344"/>
      <c r="AC87" s="344"/>
      <c r="AD87" s="344"/>
      <c r="AE87" s="344"/>
      <c r="AF87" s="345"/>
      <c r="AG87" s="375"/>
      <c r="AH87" s="214"/>
      <c r="AI87" s="609"/>
      <c r="AJ87" s="610"/>
      <c r="AK87" s="1540"/>
      <c r="AL87" s="353" t="s">
        <v>165</v>
      </c>
      <c r="AM87" s="354" t="s">
        <v>163</v>
      </c>
      <c r="AN87" s="355">
        <v>0.5</v>
      </c>
      <c r="AO87" s="356"/>
      <c r="AP87" s="356"/>
      <c r="AQ87" s="395"/>
      <c r="AR87" s="358">
        <f>ROUND(ROUND(ROUND(Q80*AD86,0)*$AI$20,0)*AN87,0)</f>
        <v>153</v>
      </c>
      <c r="AS87" s="268"/>
    </row>
    <row r="88" spans="1:45" ht="14.25">
      <c r="A88" s="243">
        <v>71</v>
      </c>
      <c r="B88" s="411" t="s">
        <v>4052</v>
      </c>
      <c r="C88" s="244" t="s">
        <v>4053</v>
      </c>
      <c r="D88" s="375"/>
      <c r="E88" s="278"/>
      <c r="F88" s="279"/>
      <c r="G88" s="245"/>
      <c r="H88" s="208"/>
      <c r="I88" s="208"/>
      <c r="J88" s="385"/>
      <c r="K88" s="343"/>
      <c r="L88" s="301"/>
      <c r="M88" s="301"/>
      <c r="N88" s="301"/>
      <c r="O88" s="301"/>
      <c r="P88" s="301"/>
      <c r="Q88" s="392"/>
      <c r="R88" s="392"/>
      <c r="S88" s="208"/>
      <c r="T88" s="385"/>
      <c r="U88" s="245"/>
      <c r="V88" s="344"/>
      <c r="W88" s="344"/>
      <c r="X88" s="344"/>
      <c r="Y88" s="344"/>
      <c r="Z88" s="344"/>
      <c r="AA88" s="344"/>
      <c r="AB88" s="344"/>
      <c r="AC88" s="344"/>
      <c r="AD88" s="344"/>
      <c r="AE88" s="344"/>
      <c r="AF88" s="345"/>
      <c r="AG88" s="375"/>
      <c r="AH88" s="214"/>
      <c r="AI88" s="609"/>
      <c r="AJ88" s="610"/>
      <c r="AK88" s="364"/>
      <c r="AL88" s="396"/>
      <c r="AM88" s="362"/>
      <c r="AN88" s="356"/>
      <c r="AO88" s="1533" t="s">
        <v>167</v>
      </c>
      <c r="AP88" s="362">
        <v>5</v>
      </c>
      <c r="AQ88" s="363" t="s">
        <v>168</v>
      </c>
      <c r="AR88" s="358">
        <f>ROUND(ROUND(Q80*AD86,0)*$AI$20,0)-AP88</f>
        <v>300</v>
      </c>
      <c r="AS88" s="268"/>
    </row>
    <row r="89" spans="1:45" ht="14.25">
      <c r="A89" s="243">
        <v>71</v>
      </c>
      <c r="B89" s="411" t="s">
        <v>4054</v>
      </c>
      <c r="C89" s="244" t="s">
        <v>4055</v>
      </c>
      <c r="D89" s="375"/>
      <c r="E89" s="278"/>
      <c r="F89" s="279"/>
      <c r="G89" s="245"/>
      <c r="H89" s="208"/>
      <c r="I89" s="208"/>
      <c r="J89" s="385"/>
      <c r="K89" s="343"/>
      <c r="L89" s="301"/>
      <c r="M89" s="301"/>
      <c r="N89" s="301"/>
      <c r="O89" s="301"/>
      <c r="P89" s="301"/>
      <c r="Q89" s="392"/>
      <c r="R89" s="392"/>
      <c r="S89" s="208"/>
      <c r="T89" s="385"/>
      <c r="U89" s="245"/>
      <c r="V89" s="344"/>
      <c r="W89" s="344"/>
      <c r="X89" s="344"/>
      <c r="Y89" s="344"/>
      <c r="Z89" s="344"/>
      <c r="AA89" s="344"/>
      <c r="AB89" s="344"/>
      <c r="AC89" s="344"/>
      <c r="AD89" s="344"/>
      <c r="AE89" s="344"/>
      <c r="AF89" s="345"/>
      <c r="AG89" s="375"/>
      <c r="AH89" s="214"/>
      <c r="AI89" s="609"/>
      <c r="AJ89" s="610"/>
      <c r="AK89" s="1536" t="s">
        <v>161</v>
      </c>
      <c r="AL89" s="364" t="s">
        <v>162</v>
      </c>
      <c r="AM89" s="362" t="s">
        <v>163</v>
      </c>
      <c r="AN89" s="356">
        <v>0.7</v>
      </c>
      <c r="AO89" s="1534"/>
      <c r="AP89" s="365"/>
      <c r="AQ89" s="366"/>
      <c r="AR89" s="358">
        <f>ROUND(ROUND(ROUND(Q80*AD86,0)*$AI$20,0)*AN89,0)-AP88</f>
        <v>209</v>
      </c>
      <c r="AS89" s="268"/>
    </row>
    <row r="90" spans="1:45" ht="14.25">
      <c r="A90" s="243">
        <v>71</v>
      </c>
      <c r="B90" s="411" t="s">
        <v>4056</v>
      </c>
      <c r="C90" s="244" t="s">
        <v>4057</v>
      </c>
      <c r="D90" s="375"/>
      <c r="E90" s="278"/>
      <c r="F90" s="279"/>
      <c r="G90" s="245"/>
      <c r="H90" s="208"/>
      <c r="I90" s="208"/>
      <c r="J90" s="385"/>
      <c r="K90" s="343"/>
      <c r="L90" s="301"/>
      <c r="M90" s="301"/>
      <c r="N90" s="301"/>
      <c r="O90" s="301"/>
      <c r="P90" s="301"/>
      <c r="Q90" s="392"/>
      <c r="R90" s="392"/>
      <c r="S90" s="208"/>
      <c r="T90" s="385"/>
      <c r="U90" s="245"/>
      <c r="V90" s="344"/>
      <c r="W90" s="344"/>
      <c r="X90" s="344"/>
      <c r="Y90" s="344"/>
      <c r="Z90" s="344"/>
      <c r="AA90" s="344"/>
      <c r="AB90" s="344"/>
      <c r="AC90" s="344"/>
      <c r="AD90" s="344"/>
      <c r="AE90" s="344"/>
      <c r="AF90" s="345"/>
      <c r="AG90" s="375"/>
      <c r="AH90" s="214"/>
      <c r="AI90" s="609"/>
      <c r="AJ90" s="610"/>
      <c r="AK90" s="1537"/>
      <c r="AL90" s="353" t="s">
        <v>165</v>
      </c>
      <c r="AM90" s="354" t="s">
        <v>163</v>
      </c>
      <c r="AN90" s="355">
        <v>0.5</v>
      </c>
      <c r="AO90" s="1535"/>
      <c r="AP90" s="367"/>
      <c r="AQ90" s="368"/>
      <c r="AR90" s="358">
        <f>ROUND(ROUND(ROUND(Q80*AD86,0)*$AI$20,0)*AN90,0)-AP88</f>
        <v>148</v>
      </c>
      <c r="AS90" s="268"/>
    </row>
    <row r="91" spans="1:45" ht="14.25">
      <c r="A91" s="229">
        <v>71</v>
      </c>
      <c r="B91" s="337">
        <v>8785</v>
      </c>
      <c r="C91" s="254" t="s">
        <v>4058</v>
      </c>
      <c r="D91" s="375"/>
      <c r="E91" s="278"/>
      <c r="F91" s="279"/>
      <c r="G91" s="245"/>
      <c r="H91" s="208"/>
      <c r="I91" s="208"/>
      <c r="J91" s="388"/>
      <c r="K91" s="231" t="s">
        <v>824</v>
      </c>
      <c r="L91" s="334"/>
      <c r="M91" s="334"/>
      <c r="N91" s="334"/>
      <c r="O91" s="334"/>
      <c r="P91" s="334"/>
      <c r="Q91" s="334"/>
      <c r="R91" s="334"/>
      <c r="S91" s="232"/>
      <c r="T91" s="314"/>
      <c r="U91" s="231"/>
      <c r="V91" s="338"/>
      <c r="W91" s="338"/>
      <c r="X91" s="338"/>
      <c r="Y91" s="338"/>
      <c r="Z91" s="338"/>
      <c r="AA91" s="338"/>
      <c r="AB91" s="338"/>
      <c r="AC91" s="338"/>
      <c r="AD91" s="338"/>
      <c r="AE91" s="338"/>
      <c r="AF91" s="339"/>
      <c r="AG91" s="611"/>
      <c r="AH91" s="392"/>
      <c r="AI91" s="392"/>
      <c r="AJ91" s="393"/>
      <c r="AK91" s="340"/>
      <c r="AL91" s="338"/>
      <c r="AM91" s="334"/>
      <c r="AN91" s="383"/>
      <c r="AO91" s="383"/>
      <c r="AP91" s="383"/>
      <c r="AQ91" s="384"/>
      <c r="AR91" s="342">
        <f>ROUND(Q92*$AI$20,0)</f>
        <v>316</v>
      </c>
      <c r="AS91" s="268"/>
    </row>
    <row r="92" spans="1:45" ht="14.25">
      <c r="A92" s="229">
        <v>71</v>
      </c>
      <c r="B92" s="337">
        <v>8786</v>
      </c>
      <c r="C92" s="254" t="s">
        <v>4059</v>
      </c>
      <c r="D92" s="375"/>
      <c r="E92" s="278"/>
      <c r="F92" s="279"/>
      <c r="G92" s="245"/>
      <c r="H92" s="208"/>
      <c r="I92" s="208"/>
      <c r="J92" s="388"/>
      <c r="K92" s="343"/>
      <c r="L92" s="301"/>
      <c r="M92" s="301"/>
      <c r="N92" s="301"/>
      <c r="O92" s="301"/>
      <c r="P92" s="301"/>
      <c r="Q92" s="1548">
        <f>'26障害児入所施設(基本５）'!$Q$92</f>
        <v>451</v>
      </c>
      <c r="R92" s="1548"/>
      <c r="S92" s="208" t="s">
        <v>18</v>
      </c>
      <c r="T92" s="385"/>
      <c r="U92" s="245"/>
      <c r="V92" s="344"/>
      <c r="W92" s="344"/>
      <c r="X92" s="344"/>
      <c r="Y92" s="344"/>
      <c r="Z92" s="344"/>
      <c r="AA92" s="344"/>
      <c r="AB92" s="344"/>
      <c r="AC92" s="344"/>
      <c r="AD92" s="344"/>
      <c r="AE92" s="344"/>
      <c r="AF92" s="345"/>
      <c r="AG92" s="379"/>
      <c r="AH92" s="344"/>
      <c r="AI92" s="344"/>
      <c r="AJ92" s="345"/>
      <c r="AK92" s="1539" t="s">
        <v>161</v>
      </c>
      <c r="AL92" s="346" t="s">
        <v>162</v>
      </c>
      <c r="AM92" s="347" t="s">
        <v>163</v>
      </c>
      <c r="AN92" s="348">
        <v>0.7</v>
      </c>
      <c r="AO92" s="348"/>
      <c r="AP92" s="348"/>
      <c r="AQ92" s="349"/>
      <c r="AR92" s="350">
        <f>ROUND(ROUND(Q92*$AI$20,0)*AN92,0)</f>
        <v>221</v>
      </c>
      <c r="AS92" s="268"/>
    </row>
    <row r="93" spans="1:45" ht="14.25">
      <c r="A93" s="243">
        <v>71</v>
      </c>
      <c r="B93" s="411" t="s">
        <v>4060</v>
      </c>
      <c r="C93" s="244" t="s">
        <v>4061</v>
      </c>
      <c r="D93" s="375"/>
      <c r="E93" s="278"/>
      <c r="F93" s="279"/>
      <c r="G93" s="245"/>
      <c r="H93" s="208"/>
      <c r="I93" s="208"/>
      <c r="J93" s="385"/>
      <c r="K93" s="343"/>
      <c r="L93" s="301"/>
      <c r="M93" s="301"/>
      <c r="N93" s="301"/>
      <c r="O93" s="301"/>
      <c r="P93" s="301"/>
      <c r="Q93" s="392"/>
      <c r="R93" s="392"/>
      <c r="S93" s="208"/>
      <c r="T93" s="385"/>
      <c r="U93" s="245"/>
      <c r="V93" s="344"/>
      <c r="W93" s="344"/>
      <c r="X93" s="344"/>
      <c r="Y93" s="344"/>
      <c r="Z93" s="344"/>
      <c r="AA93" s="344"/>
      <c r="AB93" s="344"/>
      <c r="AC93" s="344"/>
      <c r="AD93" s="344"/>
      <c r="AE93" s="344"/>
      <c r="AF93" s="345"/>
      <c r="AG93" s="375"/>
      <c r="AH93" s="214"/>
      <c r="AI93" s="609"/>
      <c r="AJ93" s="610"/>
      <c r="AK93" s="1540"/>
      <c r="AL93" s="353" t="s">
        <v>165</v>
      </c>
      <c r="AM93" s="354" t="s">
        <v>163</v>
      </c>
      <c r="AN93" s="355">
        <v>0.5</v>
      </c>
      <c r="AO93" s="356"/>
      <c r="AP93" s="356"/>
      <c r="AQ93" s="395"/>
      <c r="AR93" s="358">
        <f>ROUND(ROUND(Q92*$AI$20,0)*AN93,0)</f>
        <v>158</v>
      </c>
      <c r="AS93" s="268"/>
    </row>
    <row r="94" spans="1:45" ht="14.25">
      <c r="A94" s="243">
        <v>71</v>
      </c>
      <c r="B94" s="411" t="s">
        <v>4062</v>
      </c>
      <c r="C94" s="244" t="s">
        <v>4063</v>
      </c>
      <c r="D94" s="375"/>
      <c r="E94" s="278"/>
      <c r="F94" s="279"/>
      <c r="G94" s="245"/>
      <c r="H94" s="208"/>
      <c r="I94" s="208"/>
      <c r="J94" s="385"/>
      <c r="K94" s="343"/>
      <c r="L94" s="301"/>
      <c r="M94" s="301"/>
      <c r="N94" s="301"/>
      <c r="O94" s="301"/>
      <c r="P94" s="301"/>
      <c r="Q94" s="392"/>
      <c r="R94" s="392"/>
      <c r="S94" s="208"/>
      <c r="T94" s="385"/>
      <c r="U94" s="245"/>
      <c r="V94" s="344"/>
      <c r="W94" s="344"/>
      <c r="X94" s="344"/>
      <c r="Y94" s="344"/>
      <c r="Z94" s="344"/>
      <c r="AA94" s="344"/>
      <c r="AB94" s="344"/>
      <c r="AC94" s="344"/>
      <c r="AD94" s="344"/>
      <c r="AE94" s="344"/>
      <c r="AF94" s="345"/>
      <c r="AG94" s="375"/>
      <c r="AH94" s="214"/>
      <c r="AI94" s="609"/>
      <c r="AJ94" s="610"/>
      <c r="AK94" s="364"/>
      <c r="AL94" s="396"/>
      <c r="AM94" s="362"/>
      <c r="AN94" s="356"/>
      <c r="AO94" s="1533" t="s">
        <v>167</v>
      </c>
      <c r="AP94" s="362">
        <v>5</v>
      </c>
      <c r="AQ94" s="363" t="s">
        <v>168</v>
      </c>
      <c r="AR94" s="358">
        <f>ROUND(Q92*$AI$20,0)-AP94</f>
        <v>311</v>
      </c>
      <c r="AS94" s="268"/>
    </row>
    <row r="95" spans="1:45" ht="14.25">
      <c r="A95" s="243">
        <v>71</v>
      </c>
      <c r="B95" s="411" t="s">
        <v>4064</v>
      </c>
      <c r="C95" s="244" t="s">
        <v>4065</v>
      </c>
      <c r="D95" s="375"/>
      <c r="E95" s="278"/>
      <c r="F95" s="279"/>
      <c r="G95" s="245"/>
      <c r="H95" s="208"/>
      <c r="I95" s="208"/>
      <c r="J95" s="385"/>
      <c r="K95" s="343"/>
      <c r="L95" s="301"/>
      <c r="M95" s="301"/>
      <c r="N95" s="301"/>
      <c r="O95" s="301"/>
      <c r="P95" s="301"/>
      <c r="Q95" s="392"/>
      <c r="R95" s="392"/>
      <c r="S95" s="208"/>
      <c r="T95" s="385"/>
      <c r="U95" s="245"/>
      <c r="V95" s="344"/>
      <c r="W95" s="344"/>
      <c r="X95" s="344"/>
      <c r="Y95" s="344"/>
      <c r="Z95" s="344"/>
      <c r="AA95" s="344"/>
      <c r="AB95" s="344"/>
      <c r="AC95" s="344"/>
      <c r="AD95" s="344"/>
      <c r="AE95" s="344"/>
      <c r="AF95" s="345"/>
      <c r="AG95" s="375"/>
      <c r="AH95" s="214"/>
      <c r="AI95" s="609"/>
      <c r="AJ95" s="610"/>
      <c r="AK95" s="1536" t="s">
        <v>161</v>
      </c>
      <c r="AL95" s="364" t="s">
        <v>162</v>
      </c>
      <c r="AM95" s="362" t="s">
        <v>163</v>
      </c>
      <c r="AN95" s="356">
        <v>0.7</v>
      </c>
      <c r="AO95" s="1534"/>
      <c r="AP95" s="365"/>
      <c r="AQ95" s="366"/>
      <c r="AR95" s="358">
        <f>ROUND(ROUND(Q92*$AI$20,0)*AN95,0)-AP94</f>
        <v>216</v>
      </c>
      <c r="AS95" s="268"/>
    </row>
    <row r="96" spans="1:45" ht="14.25">
      <c r="A96" s="243">
        <v>71</v>
      </c>
      <c r="B96" s="411" t="s">
        <v>4066</v>
      </c>
      <c r="C96" s="244" t="s">
        <v>4067</v>
      </c>
      <c r="D96" s="375"/>
      <c r="E96" s="278"/>
      <c r="F96" s="279"/>
      <c r="G96" s="245"/>
      <c r="H96" s="208"/>
      <c r="I96" s="208"/>
      <c r="J96" s="385"/>
      <c r="K96" s="343"/>
      <c r="L96" s="301"/>
      <c r="M96" s="301"/>
      <c r="N96" s="301"/>
      <c r="O96" s="301"/>
      <c r="P96" s="301"/>
      <c r="Q96" s="392"/>
      <c r="R96" s="392"/>
      <c r="S96" s="208"/>
      <c r="T96" s="385"/>
      <c r="U96" s="281"/>
      <c r="V96" s="380"/>
      <c r="W96" s="380"/>
      <c r="X96" s="380"/>
      <c r="Y96" s="380"/>
      <c r="Z96" s="380"/>
      <c r="AA96" s="380"/>
      <c r="AB96" s="380"/>
      <c r="AC96" s="380"/>
      <c r="AD96" s="380"/>
      <c r="AE96" s="380"/>
      <c r="AF96" s="381"/>
      <c r="AG96" s="375"/>
      <c r="AH96" s="214"/>
      <c r="AI96" s="609"/>
      <c r="AJ96" s="610"/>
      <c r="AK96" s="1537"/>
      <c r="AL96" s="353" t="s">
        <v>165</v>
      </c>
      <c r="AM96" s="354" t="s">
        <v>163</v>
      </c>
      <c r="AN96" s="355">
        <v>0.5</v>
      </c>
      <c r="AO96" s="1535"/>
      <c r="AP96" s="367"/>
      <c r="AQ96" s="368"/>
      <c r="AR96" s="358">
        <f>ROUND(ROUND(Q92*$AI$20,0)*AN96,0)-AP94</f>
        <v>153</v>
      </c>
      <c r="AS96" s="268"/>
    </row>
    <row r="97" spans="1:45" ht="14.25">
      <c r="A97" s="229">
        <v>71</v>
      </c>
      <c r="B97" s="337">
        <v>8787</v>
      </c>
      <c r="C97" s="254" t="s">
        <v>4068</v>
      </c>
      <c r="D97" s="375"/>
      <c r="E97" s="278"/>
      <c r="F97" s="279"/>
      <c r="G97" s="245"/>
      <c r="H97" s="208"/>
      <c r="I97" s="208"/>
      <c r="J97" s="388"/>
      <c r="K97" s="343"/>
      <c r="L97" s="301"/>
      <c r="M97" s="301"/>
      <c r="N97" s="301"/>
      <c r="O97" s="301"/>
      <c r="P97" s="301"/>
      <c r="Q97" s="406"/>
      <c r="R97" s="406"/>
      <c r="S97" s="208"/>
      <c r="T97" s="385"/>
      <c r="U97" s="379" t="s">
        <v>172</v>
      </c>
      <c r="V97" s="344"/>
      <c r="W97" s="344"/>
      <c r="X97" s="344"/>
      <c r="Y97" s="344"/>
      <c r="Z97" s="344"/>
      <c r="AA97" s="344"/>
      <c r="AB97" s="344"/>
      <c r="AC97" s="344"/>
      <c r="AD97" s="344"/>
      <c r="AE97" s="344"/>
      <c r="AF97" s="345"/>
      <c r="AG97" s="379"/>
      <c r="AH97" s="344"/>
      <c r="AI97" s="344"/>
      <c r="AJ97" s="345"/>
      <c r="AK97" s="369"/>
      <c r="AL97" s="370"/>
      <c r="AM97" s="372"/>
      <c r="AN97" s="373"/>
      <c r="AO97" s="373"/>
      <c r="AP97" s="373"/>
      <c r="AQ97" s="374"/>
      <c r="AR97" s="342">
        <f>ROUND(ROUND(Q92*AD98,0)*$AI$20,0)</f>
        <v>305</v>
      </c>
      <c r="AS97" s="268"/>
    </row>
    <row r="98" spans="1:45" ht="14.25">
      <c r="A98" s="229">
        <v>71</v>
      </c>
      <c r="B98" s="337">
        <v>8788</v>
      </c>
      <c r="C98" s="254" t="s">
        <v>4069</v>
      </c>
      <c r="D98" s="375"/>
      <c r="E98" s="278"/>
      <c r="F98" s="279"/>
      <c r="G98" s="245"/>
      <c r="H98" s="208"/>
      <c r="I98" s="208"/>
      <c r="J98" s="388"/>
      <c r="K98" s="343"/>
      <c r="L98" s="301"/>
      <c r="M98" s="301"/>
      <c r="N98" s="301"/>
      <c r="O98" s="301"/>
      <c r="P98" s="301"/>
      <c r="Q98" s="406"/>
      <c r="R98" s="406"/>
      <c r="S98" s="208"/>
      <c r="T98" s="385"/>
      <c r="U98" s="379" t="s">
        <v>174</v>
      </c>
      <c r="V98" s="344"/>
      <c r="W98" s="344"/>
      <c r="X98" s="344"/>
      <c r="Y98" s="344"/>
      <c r="Z98" s="344"/>
      <c r="AA98" s="344"/>
      <c r="AB98" s="344"/>
      <c r="AC98" s="214" t="s">
        <v>163</v>
      </c>
      <c r="AD98" s="1541">
        <v>0.96499999999999997</v>
      </c>
      <c r="AE98" s="1541"/>
      <c r="AF98" s="345"/>
      <c r="AG98" s="379"/>
      <c r="AH98" s="344"/>
      <c r="AI98" s="344"/>
      <c r="AJ98" s="345"/>
      <c r="AK98" s="1539" t="s">
        <v>161</v>
      </c>
      <c r="AL98" s="346" t="s">
        <v>162</v>
      </c>
      <c r="AM98" s="347" t="s">
        <v>163</v>
      </c>
      <c r="AN98" s="348">
        <v>0.7</v>
      </c>
      <c r="AO98" s="348"/>
      <c r="AP98" s="348"/>
      <c r="AQ98" s="349"/>
      <c r="AR98" s="350">
        <f>ROUND(ROUND(ROUND(Q92*AD98:AD98,0)*$AI$20,0)*AN98,0)</f>
        <v>214</v>
      </c>
      <c r="AS98" s="268"/>
    </row>
    <row r="99" spans="1:45" ht="14.25">
      <c r="A99" s="243">
        <v>71</v>
      </c>
      <c r="B99" s="411" t="s">
        <v>4070</v>
      </c>
      <c r="C99" s="244" t="s">
        <v>4071</v>
      </c>
      <c r="D99" s="375"/>
      <c r="E99" s="278"/>
      <c r="F99" s="279"/>
      <c r="G99" s="245"/>
      <c r="H99" s="208"/>
      <c r="I99" s="208"/>
      <c r="J99" s="385"/>
      <c r="K99" s="343"/>
      <c r="L99" s="301"/>
      <c r="M99" s="301"/>
      <c r="N99" s="301"/>
      <c r="O99" s="301"/>
      <c r="P99" s="301"/>
      <c r="Q99" s="392"/>
      <c r="R99" s="392"/>
      <c r="S99" s="208"/>
      <c r="T99" s="385"/>
      <c r="U99" s="245"/>
      <c r="V99" s="344"/>
      <c r="W99" s="344"/>
      <c r="X99" s="344"/>
      <c r="Y99" s="344"/>
      <c r="Z99" s="344"/>
      <c r="AA99" s="344"/>
      <c r="AB99" s="344"/>
      <c r="AC99" s="344"/>
      <c r="AD99" s="344"/>
      <c r="AE99" s="344"/>
      <c r="AF99" s="345"/>
      <c r="AG99" s="375"/>
      <c r="AH99" s="214"/>
      <c r="AI99" s="609"/>
      <c r="AJ99" s="610"/>
      <c r="AK99" s="1540"/>
      <c r="AL99" s="353" t="s">
        <v>165</v>
      </c>
      <c r="AM99" s="354" t="s">
        <v>163</v>
      </c>
      <c r="AN99" s="355">
        <v>0.5</v>
      </c>
      <c r="AO99" s="356"/>
      <c r="AP99" s="356"/>
      <c r="AQ99" s="395"/>
      <c r="AR99" s="358">
        <f>ROUND(ROUND(ROUND(Q92*AD98,0)*$AI$20,0)*AN99,0)</f>
        <v>153</v>
      </c>
      <c r="AS99" s="268"/>
    </row>
    <row r="100" spans="1:45" ht="14.25">
      <c r="A100" s="243">
        <v>71</v>
      </c>
      <c r="B100" s="411" t="s">
        <v>4072</v>
      </c>
      <c r="C100" s="244" t="s">
        <v>4073</v>
      </c>
      <c r="D100" s="375"/>
      <c r="E100" s="278"/>
      <c r="F100" s="279"/>
      <c r="G100" s="245"/>
      <c r="H100" s="208"/>
      <c r="I100" s="208"/>
      <c r="J100" s="385"/>
      <c r="K100" s="343"/>
      <c r="L100" s="301"/>
      <c r="M100" s="301"/>
      <c r="N100" s="301"/>
      <c r="O100" s="301"/>
      <c r="P100" s="301"/>
      <c r="Q100" s="392"/>
      <c r="R100" s="392"/>
      <c r="S100" s="208"/>
      <c r="T100" s="385"/>
      <c r="U100" s="245"/>
      <c r="V100" s="344"/>
      <c r="W100" s="344"/>
      <c r="X100" s="344"/>
      <c r="Y100" s="344"/>
      <c r="Z100" s="344"/>
      <c r="AA100" s="344"/>
      <c r="AB100" s="344"/>
      <c r="AC100" s="344"/>
      <c r="AD100" s="344"/>
      <c r="AE100" s="344"/>
      <c r="AF100" s="345"/>
      <c r="AG100" s="375"/>
      <c r="AH100" s="214"/>
      <c r="AI100" s="609"/>
      <c r="AJ100" s="610"/>
      <c r="AK100" s="364"/>
      <c r="AL100" s="396"/>
      <c r="AM100" s="362"/>
      <c r="AN100" s="356"/>
      <c r="AO100" s="1533" t="s">
        <v>167</v>
      </c>
      <c r="AP100" s="362">
        <v>5</v>
      </c>
      <c r="AQ100" s="363" t="s">
        <v>168</v>
      </c>
      <c r="AR100" s="358">
        <f>ROUND(ROUND(Q92*AD98,0)*$AI$20,0)-AP100</f>
        <v>300</v>
      </c>
      <c r="AS100" s="268"/>
    </row>
    <row r="101" spans="1:45" ht="14.25">
      <c r="A101" s="243">
        <v>71</v>
      </c>
      <c r="B101" s="411" t="s">
        <v>4074</v>
      </c>
      <c r="C101" s="244" t="s">
        <v>4075</v>
      </c>
      <c r="D101" s="375"/>
      <c r="E101" s="278"/>
      <c r="F101" s="279"/>
      <c r="G101" s="245"/>
      <c r="H101" s="208"/>
      <c r="I101" s="208"/>
      <c r="J101" s="385"/>
      <c r="K101" s="343"/>
      <c r="L101" s="301"/>
      <c r="M101" s="301"/>
      <c r="N101" s="301"/>
      <c r="O101" s="301"/>
      <c r="P101" s="301"/>
      <c r="Q101" s="392"/>
      <c r="R101" s="392"/>
      <c r="S101" s="208"/>
      <c r="T101" s="385"/>
      <c r="U101" s="245"/>
      <c r="V101" s="344"/>
      <c r="W101" s="344"/>
      <c r="X101" s="344"/>
      <c r="Y101" s="344"/>
      <c r="Z101" s="344"/>
      <c r="AA101" s="344"/>
      <c r="AB101" s="344"/>
      <c r="AC101" s="344"/>
      <c r="AD101" s="344"/>
      <c r="AE101" s="344"/>
      <c r="AF101" s="345"/>
      <c r="AG101" s="375"/>
      <c r="AH101" s="214"/>
      <c r="AI101" s="609"/>
      <c r="AJ101" s="610"/>
      <c r="AK101" s="1536" t="s">
        <v>161</v>
      </c>
      <c r="AL101" s="364" t="s">
        <v>162</v>
      </c>
      <c r="AM101" s="362" t="s">
        <v>163</v>
      </c>
      <c r="AN101" s="356">
        <v>0.7</v>
      </c>
      <c r="AO101" s="1534"/>
      <c r="AP101" s="365"/>
      <c r="AQ101" s="366"/>
      <c r="AR101" s="358">
        <f>ROUND(ROUND(ROUND(Q92*AD98,0)*$AI$20,0)*AN101,0)-AP100</f>
        <v>209</v>
      </c>
      <c r="AS101" s="268"/>
    </row>
    <row r="102" spans="1:45" ht="14.25">
      <c r="A102" s="243">
        <v>71</v>
      </c>
      <c r="B102" s="411" t="s">
        <v>4076</v>
      </c>
      <c r="C102" s="244" t="s">
        <v>4077</v>
      </c>
      <c r="D102" s="375"/>
      <c r="E102" s="278"/>
      <c r="F102" s="279"/>
      <c r="G102" s="281"/>
      <c r="H102" s="216"/>
      <c r="I102" s="216"/>
      <c r="J102" s="226"/>
      <c r="K102" s="308"/>
      <c r="L102" s="304"/>
      <c r="M102" s="304"/>
      <c r="N102" s="304"/>
      <c r="O102" s="304"/>
      <c r="P102" s="304"/>
      <c r="Q102" s="407"/>
      <c r="R102" s="407"/>
      <c r="S102" s="216"/>
      <c r="T102" s="226"/>
      <c r="U102" s="281"/>
      <c r="V102" s="380"/>
      <c r="W102" s="380"/>
      <c r="X102" s="380"/>
      <c r="Y102" s="380"/>
      <c r="Z102" s="380"/>
      <c r="AA102" s="380"/>
      <c r="AB102" s="380"/>
      <c r="AC102" s="380"/>
      <c r="AD102" s="380"/>
      <c r="AE102" s="380"/>
      <c r="AF102" s="381"/>
      <c r="AG102" s="375"/>
      <c r="AH102" s="214"/>
      <c r="AI102" s="609"/>
      <c r="AJ102" s="610"/>
      <c r="AK102" s="1537"/>
      <c r="AL102" s="353" t="s">
        <v>165</v>
      </c>
      <c r="AM102" s="354" t="s">
        <v>163</v>
      </c>
      <c r="AN102" s="355">
        <v>0.5</v>
      </c>
      <c r="AO102" s="1535"/>
      <c r="AP102" s="367"/>
      <c r="AQ102" s="368"/>
      <c r="AR102" s="391">
        <f>ROUND(ROUND(ROUND(Q92*AD98,0)*$AI$20,0)*AN102,0)-AP100</f>
        <v>148</v>
      </c>
      <c r="AS102" s="268"/>
    </row>
    <row r="103" spans="1:45" ht="14.25">
      <c r="A103" s="229">
        <v>71</v>
      </c>
      <c r="B103" s="337">
        <v>8791</v>
      </c>
      <c r="C103" s="254" t="s">
        <v>4078</v>
      </c>
      <c r="D103" s="375"/>
      <c r="E103" s="278"/>
      <c r="F103" s="279"/>
      <c r="G103" s="1542" t="s">
        <v>987</v>
      </c>
      <c r="H103" s="1543"/>
      <c r="I103" s="1543"/>
      <c r="J103" s="1544"/>
      <c r="K103" s="231" t="s">
        <v>811</v>
      </c>
      <c r="L103" s="334"/>
      <c r="M103" s="334"/>
      <c r="N103" s="334"/>
      <c r="O103" s="334"/>
      <c r="P103" s="334"/>
      <c r="Q103" s="334"/>
      <c r="R103" s="334"/>
      <c r="S103" s="232"/>
      <c r="T103" s="314"/>
      <c r="U103" s="231"/>
      <c r="V103" s="338"/>
      <c r="W103" s="338"/>
      <c r="X103" s="338"/>
      <c r="Y103" s="338"/>
      <c r="Z103" s="338"/>
      <c r="AA103" s="338"/>
      <c r="AB103" s="338"/>
      <c r="AC103" s="338"/>
      <c r="AD103" s="338"/>
      <c r="AE103" s="338"/>
      <c r="AF103" s="339"/>
      <c r="AG103" s="611"/>
      <c r="AH103" s="392"/>
      <c r="AI103" s="392"/>
      <c r="AJ103" s="393"/>
      <c r="AK103" s="340"/>
      <c r="AL103" s="338"/>
      <c r="AM103" s="334"/>
      <c r="AN103" s="383"/>
      <c r="AO103" s="383"/>
      <c r="AP103" s="383"/>
      <c r="AQ103" s="384"/>
      <c r="AR103" s="342">
        <f>ROUND(Q104*$AI$20,0)</f>
        <v>304</v>
      </c>
      <c r="AS103" s="268"/>
    </row>
    <row r="104" spans="1:45" ht="14.25">
      <c r="A104" s="229">
        <v>71</v>
      </c>
      <c r="B104" s="337">
        <v>8792</v>
      </c>
      <c r="C104" s="254" t="s">
        <v>4079</v>
      </c>
      <c r="D104" s="375"/>
      <c r="E104" s="278"/>
      <c r="F104" s="279"/>
      <c r="G104" s="1545"/>
      <c r="H104" s="1546"/>
      <c r="I104" s="1546"/>
      <c r="J104" s="1547"/>
      <c r="K104" s="343"/>
      <c r="L104" s="301"/>
      <c r="M104" s="301"/>
      <c r="N104" s="301"/>
      <c r="O104" s="301"/>
      <c r="P104" s="301"/>
      <c r="Q104" s="1548">
        <f>'26障害児入所施設(基本５）'!$Q$104</f>
        <v>434</v>
      </c>
      <c r="R104" s="1548"/>
      <c r="S104" s="208" t="s">
        <v>18</v>
      </c>
      <c r="T104" s="385"/>
      <c r="U104" s="245"/>
      <c r="V104" s="344"/>
      <c r="W104" s="344"/>
      <c r="X104" s="344"/>
      <c r="Y104" s="344"/>
      <c r="Z104" s="344"/>
      <c r="AA104" s="344"/>
      <c r="AB104" s="344"/>
      <c r="AC104" s="344"/>
      <c r="AD104" s="344"/>
      <c r="AE104" s="344"/>
      <c r="AF104" s="345"/>
      <c r="AG104" s="379"/>
      <c r="AH104" s="344"/>
      <c r="AI104" s="344"/>
      <c r="AJ104" s="345"/>
      <c r="AK104" s="1539" t="s">
        <v>161</v>
      </c>
      <c r="AL104" s="346" t="s">
        <v>162</v>
      </c>
      <c r="AM104" s="347" t="s">
        <v>163</v>
      </c>
      <c r="AN104" s="348">
        <v>0.7</v>
      </c>
      <c r="AO104" s="348"/>
      <c r="AP104" s="348"/>
      <c r="AQ104" s="349"/>
      <c r="AR104" s="350">
        <f>ROUND(ROUND(Q104*$AI$20,0)*AN104,0)</f>
        <v>213</v>
      </c>
      <c r="AS104" s="268"/>
    </row>
    <row r="105" spans="1:45" ht="14.25">
      <c r="A105" s="243">
        <v>71</v>
      </c>
      <c r="B105" s="411" t="s">
        <v>4080</v>
      </c>
      <c r="C105" s="244" t="s">
        <v>4081</v>
      </c>
      <c r="D105" s="375"/>
      <c r="E105" s="278"/>
      <c r="F105" s="279"/>
      <c r="G105" s="1545"/>
      <c r="H105" s="1546"/>
      <c r="I105" s="1546"/>
      <c r="J105" s="1547"/>
      <c r="K105" s="343"/>
      <c r="L105" s="301"/>
      <c r="M105" s="301"/>
      <c r="N105" s="301"/>
      <c r="O105" s="301"/>
      <c r="P105" s="301"/>
      <c r="Q105" s="392"/>
      <c r="R105" s="392"/>
      <c r="S105" s="208"/>
      <c r="T105" s="385"/>
      <c r="U105" s="245"/>
      <c r="V105" s="344"/>
      <c r="W105" s="344"/>
      <c r="X105" s="344"/>
      <c r="Y105" s="344"/>
      <c r="Z105" s="344"/>
      <c r="AA105" s="344"/>
      <c r="AB105" s="344"/>
      <c r="AC105" s="344"/>
      <c r="AD105" s="344"/>
      <c r="AE105" s="344"/>
      <c r="AF105" s="345"/>
      <c r="AG105" s="375"/>
      <c r="AH105" s="214"/>
      <c r="AI105" s="609"/>
      <c r="AJ105" s="610"/>
      <c r="AK105" s="1540"/>
      <c r="AL105" s="353" t="s">
        <v>165</v>
      </c>
      <c r="AM105" s="354" t="s">
        <v>163</v>
      </c>
      <c r="AN105" s="355">
        <v>0.5</v>
      </c>
      <c r="AO105" s="356"/>
      <c r="AP105" s="356"/>
      <c r="AQ105" s="395"/>
      <c r="AR105" s="358">
        <f>ROUND(ROUND(Q104*$AI$20,0)*AN105,0)</f>
        <v>152</v>
      </c>
      <c r="AS105" s="268"/>
    </row>
    <row r="106" spans="1:45" ht="14.25">
      <c r="A106" s="243">
        <v>71</v>
      </c>
      <c r="B106" s="411" t="s">
        <v>4082</v>
      </c>
      <c r="C106" s="244" t="s">
        <v>4083</v>
      </c>
      <c r="D106" s="375"/>
      <c r="E106" s="278"/>
      <c r="F106" s="279"/>
      <c r="G106" s="1545"/>
      <c r="H106" s="1546"/>
      <c r="I106" s="1546"/>
      <c r="J106" s="1547"/>
      <c r="K106" s="343"/>
      <c r="L106" s="301"/>
      <c r="M106" s="301"/>
      <c r="N106" s="301"/>
      <c r="O106" s="301"/>
      <c r="P106" s="301"/>
      <c r="Q106" s="392"/>
      <c r="R106" s="392"/>
      <c r="S106" s="208"/>
      <c r="T106" s="385"/>
      <c r="U106" s="245"/>
      <c r="V106" s="344"/>
      <c r="W106" s="344"/>
      <c r="X106" s="344"/>
      <c r="Y106" s="344"/>
      <c r="Z106" s="344"/>
      <c r="AA106" s="344"/>
      <c r="AB106" s="344"/>
      <c r="AC106" s="344"/>
      <c r="AD106" s="344"/>
      <c r="AE106" s="344"/>
      <c r="AF106" s="345"/>
      <c r="AG106" s="375"/>
      <c r="AH106" s="214"/>
      <c r="AI106" s="609"/>
      <c r="AJ106" s="610"/>
      <c r="AK106" s="364"/>
      <c r="AL106" s="396"/>
      <c r="AM106" s="362"/>
      <c r="AN106" s="356"/>
      <c r="AO106" s="1533" t="s">
        <v>167</v>
      </c>
      <c r="AP106" s="362">
        <v>5</v>
      </c>
      <c r="AQ106" s="363" t="s">
        <v>168</v>
      </c>
      <c r="AR106" s="358">
        <f>ROUND(Q104*$AI$20,0)-AP106</f>
        <v>299</v>
      </c>
      <c r="AS106" s="268"/>
    </row>
    <row r="107" spans="1:45" ht="14.25">
      <c r="A107" s="243">
        <v>71</v>
      </c>
      <c r="B107" s="411" t="s">
        <v>4084</v>
      </c>
      <c r="C107" s="244" t="s">
        <v>4085</v>
      </c>
      <c r="D107" s="375"/>
      <c r="E107" s="278"/>
      <c r="F107" s="279"/>
      <c r="G107" s="1545"/>
      <c r="H107" s="1546"/>
      <c r="I107" s="1546"/>
      <c r="J107" s="1547"/>
      <c r="K107" s="343"/>
      <c r="L107" s="301"/>
      <c r="M107" s="301"/>
      <c r="N107" s="301"/>
      <c r="O107" s="301"/>
      <c r="P107" s="301"/>
      <c r="Q107" s="392"/>
      <c r="R107" s="392"/>
      <c r="S107" s="208"/>
      <c r="T107" s="385"/>
      <c r="U107" s="245"/>
      <c r="V107" s="344"/>
      <c r="W107" s="344"/>
      <c r="X107" s="344"/>
      <c r="Y107" s="344"/>
      <c r="Z107" s="344"/>
      <c r="AA107" s="344"/>
      <c r="AB107" s="344"/>
      <c r="AC107" s="344"/>
      <c r="AD107" s="344"/>
      <c r="AE107" s="344"/>
      <c r="AF107" s="345"/>
      <c r="AG107" s="375"/>
      <c r="AH107" s="214"/>
      <c r="AI107" s="609"/>
      <c r="AJ107" s="610"/>
      <c r="AK107" s="1536" t="s">
        <v>161</v>
      </c>
      <c r="AL107" s="364" t="s">
        <v>162</v>
      </c>
      <c r="AM107" s="362" t="s">
        <v>163</v>
      </c>
      <c r="AN107" s="356">
        <v>0.7</v>
      </c>
      <c r="AO107" s="1534"/>
      <c r="AP107" s="365"/>
      <c r="AQ107" s="366"/>
      <c r="AR107" s="358">
        <f>ROUND(ROUND(Q104*$AI$20,0)*AN107,0)-AP106</f>
        <v>208</v>
      </c>
      <c r="AS107" s="268"/>
    </row>
    <row r="108" spans="1:45" ht="14.25">
      <c r="A108" s="243">
        <v>71</v>
      </c>
      <c r="B108" s="411" t="s">
        <v>4086</v>
      </c>
      <c r="C108" s="244" t="s">
        <v>4087</v>
      </c>
      <c r="D108" s="375"/>
      <c r="E108" s="278"/>
      <c r="F108" s="279"/>
      <c r="G108" s="1545"/>
      <c r="H108" s="1546"/>
      <c r="I108" s="1546"/>
      <c r="J108" s="1547"/>
      <c r="K108" s="343"/>
      <c r="L108" s="301"/>
      <c r="M108" s="301"/>
      <c r="N108" s="301"/>
      <c r="O108" s="301"/>
      <c r="P108" s="301"/>
      <c r="Q108" s="392"/>
      <c r="R108" s="392"/>
      <c r="S108" s="208"/>
      <c r="T108" s="385"/>
      <c r="U108" s="245"/>
      <c r="V108" s="344"/>
      <c r="W108" s="344"/>
      <c r="X108" s="344"/>
      <c r="Y108" s="344"/>
      <c r="Z108" s="344"/>
      <c r="AA108" s="344"/>
      <c r="AB108" s="344"/>
      <c r="AC108" s="344"/>
      <c r="AD108" s="344"/>
      <c r="AE108" s="344"/>
      <c r="AF108" s="345"/>
      <c r="AG108" s="375"/>
      <c r="AH108" s="214"/>
      <c r="AI108" s="609"/>
      <c r="AJ108" s="610"/>
      <c r="AK108" s="1537"/>
      <c r="AL108" s="353" t="s">
        <v>165</v>
      </c>
      <c r="AM108" s="354" t="s">
        <v>163</v>
      </c>
      <c r="AN108" s="355">
        <v>0.5</v>
      </c>
      <c r="AO108" s="1535"/>
      <c r="AP108" s="367"/>
      <c r="AQ108" s="368"/>
      <c r="AR108" s="358">
        <f>ROUND(ROUND(Q104*$AI$20,0)*AN108,0)-AP106</f>
        <v>147</v>
      </c>
      <c r="AS108" s="268"/>
    </row>
    <row r="109" spans="1:45" ht="14.25">
      <c r="A109" s="229">
        <v>71</v>
      </c>
      <c r="B109" s="337">
        <v>8793</v>
      </c>
      <c r="C109" s="254" t="s">
        <v>4088</v>
      </c>
      <c r="D109" s="375"/>
      <c r="E109" s="278"/>
      <c r="F109" s="279"/>
      <c r="G109" s="1545"/>
      <c r="H109" s="1546"/>
      <c r="I109" s="1546"/>
      <c r="J109" s="1547"/>
      <c r="K109" s="245"/>
      <c r="L109" s="208"/>
      <c r="M109" s="208"/>
      <c r="N109" s="208"/>
      <c r="O109" s="208"/>
      <c r="P109" s="208"/>
      <c r="Q109" s="301"/>
      <c r="R109" s="301"/>
      <c r="S109" s="301"/>
      <c r="T109" s="385"/>
      <c r="U109" s="369" t="s">
        <v>172</v>
      </c>
      <c r="V109" s="370"/>
      <c r="W109" s="370"/>
      <c r="X109" s="370"/>
      <c r="Y109" s="370"/>
      <c r="Z109" s="370"/>
      <c r="AA109" s="370"/>
      <c r="AB109" s="370"/>
      <c r="AC109" s="370"/>
      <c r="AD109" s="370"/>
      <c r="AE109" s="370"/>
      <c r="AF109" s="371"/>
      <c r="AG109" s="379"/>
      <c r="AH109" s="344"/>
      <c r="AI109" s="344"/>
      <c r="AJ109" s="345"/>
      <c r="AK109" s="369"/>
      <c r="AL109" s="370"/>
      <c r="AM109" s="372"/>
      <c r="AN109" s="373"/>
      <c r="AO109" s="373"/>
      <c r="AP109" s="373"/>
      <c r="AQ109" s="374"/>
      <c r="AR109" s="342">
        <f>ROUND(ROUND(Q104*AD110,0)*$AI$20,0)</f>
        <v>293</v>
      </c>
      <c r="AS109" s="268"/>
    </row>
    <row r="110" spans="1:45" ht="14.25">
      <c r="A110" s="229">
        <v>71</v>
      </c>
      <c r="B110" s="337">
        <v>8794</v>
      </c>
      <c r="C110" s="254" t="s">
        <v>4089</v>
      </c>
      <c r="D110" s="375"/>
      <c r="E110" s="278"/>
      <c r="F110" s="279"/>
      <c r="G110" s="245"/>
      <c r="H110" s="208"/>
      <c r="I110" s="208"/>
      <c r="J110" s="385"/>
      <c r="K110" s="343"/>
      <c r="L110" s="301"/>
      <c r="M110" s="301"/>
      <c r="N110" s="301"/>
      <c r="O110" s="301"/>
      <c r="P110" s="208"/>
      <c r="Q110" s="301"/>
      <c r="R110" s="301"/>
      <c r="S110" s="301"/>
      <c r="T110" s="385"/>
      <c r="U110" s="379" t="s">
        <v>174</v>
      </c>
      <c r="V110" s="344"/>
      <c r="W110" s="344"/>
      <c r="X110" s="344"/>
      <c r="Y110" s="344"/>
      <c r="Z110" s="344"/>
      <c r="AA110" s="344"/>
      <c r="AB110" s="344"/>
      <c r="AC110" s="214" t="s">
        <v>163</v>
      </c>
      <c r="AD110" s="1541">
        <v>0.96499999999999997</v>
      </c>
      <c r="AE110" s="1541"/>
      <c r="AF110" s="345"/>
      <c r="AG110" s="379"/>
      <c r="AH110" s="344"/>
      <c r="AI110" s="344"/>
      <c r="AJ110" s="345"/>
      <c r="AK110" s="1539" t="s">
        <v>161</v>
      </c>
      <c r="AL110" s="346" t="s">
        <v>162</v>
      </c>
      <c r="AM110" s="347" t="s">
        <v>163</v>
      </c>
      <c r="AN110" s="348">
        <v>0.7</v>
      </c>
      <c r="AO110" s="348"/>
      <c r="AP110" s="348"/>
      <c r="AQ110" s="349"/>
      <c r="AR110" s="350">
        <f>ROUND(ROUND(ROUND(Q104*AD110:AD110,0)*$AI$20,0)*AN110,0)</f>
        <v>205</v>
      </c>
      <c r="AS110" s="268"/>
    </row>
    <row r="111" spans="1:45" ht="14.25">
      <c r="A111" s="243">
        <v>71</v>
      </c>
      <c r="B111" s="411" t="s">
        <v>4090</v>
      </c>
      <c r="C111" s="244" t="s">
        <v>4091</v>
      </c>
      <c r="D111" s="375"/>
      <c r="E111" s="278"/>
      <c r="F111" s="279"/>
      <c r="G111" s="245"/>
      <c r="H111" s="208"/>
      <c r="I111" s="208"/>
      <c r="J111" s="385"/>
      <c r="K111" s="343"/>
      <c r="L111" s="301"/>
      <c r="M111" s="301"/>
      <c r="N111" s="301"/>
      <c r="O111" s="301"/>
      <c r="P111" s="301"/>
      <c r="Q111" s="392"/>
      <c r="R111" s="392"/>
      <c r="S111" s="208"/>
      <c r="T111" s="385"/>
      <c r="U111" s="245"/>
      <c r="V111" s="344"/>
      <c r="W111" s="344"/>
      <c r="X111" s="344"/>
      <c r="Y111" s="344"/>
      <c r="Z111" s="344"/>
      <c r="AA111" s="344"/>
      <c r="AB111" s="344"/>
      <c r="AC111" s="344"/>
      <c r="AD111" s="344"/>
      <c r="AE111" s="344"/>
      <c r="AF111" s="345"/>
      <c r="AG111" s="375"/>
      <c r="AH111" s="214"/>
      <c r="AI111" s="609"/>
      <c r="AJ111" s="610"/>
      <c r="AK111" s="1540"/>
      <c r="AL111" s="353" t="s">
        <v>165</v>
      </c>
      <c r="AM111" s="354" t="s">
        <v>163</v>
      </c>
      <c r="AN111" s="355">
        <v>0.5</v>
      </c>
      <c r="AO111" s="356"/>
      <c r="AP111" s="356"/>
      <c r="AQ111" s="395"/>
      <c r="AR111" s="358">
        <f>ROUND(ROUND(ROUND(Q104*AD110,0)*$AI$20,0)*AN111,0)</f>
        <v>147</v>
      </c>
      <c r="AS111" s="268"/>
    </row>
    <row r="112" spans="1:45" ht="14.25">
      <c r="A112" s="243">
        <v>71</v>
      </c>
      <c r="B112" s="411" t="s">
        <v>4092</v>
      </c>
      <c r="C112" s="244" t="s">
        <v>4093</v>
      </c>
      <c r="D112" s="375"/>
      <c r="E112" s="278"/>
      <c r="F112" s="279"/>
      <c r="G112" s="245"/>
      <c r="H112" s="208"/>
      <c r="I112" s="208"/>
      <c r="J112" s="385"/>
      <c r="K112" s="343"/>
      <c r="L112" s="301"/>
      <c r="M112" s="301"/>
      <c r="N112" s="301"/>
      <c r="O112" s="301"/>
      <c r="P112" s="301"/>
      <c r="Q112" s="392"/>
      <c r="R112" s="392"/>
      <c r="S112" s="208"/>
      <c r="T112" s="385"/>
      <c r="U112" s="245"/>
      <c r="V112" s="344"/>
      <c r="W112" s="344"/>
      <c r="X112" s="344"/>
      <c r="Y112" s="344"/>
      <c r="Z112" s="344"/>
      <c r="AA112" s="344"/>
      <c r="AB112" s="344"/>
      <c r="AC112" s="344"/>
      <c r="AD112" s="344"/>
      <c r="AE112" s="344"/>
      <c r="AF112" s="345"/>
      <c r="AG112" s="375"/>
      <c r="AH112" s="214"/>
      <c r="AI112" s="609"/>
      <c r="AJ112" s="610"/>
      <c r="AK112" s="364"/>
      <c r="AL112" s="396"/>
      <c r="AM112" s="362"/>
      <c r="AN112" s="356"/>
      <c r="AO112" s="1533" t="s">
        <v>167</v>
      </c>
      <c r="AP112" s="362">
        <v>5</v>
      </c>
      <c r="AQ112" s="363" t="s">
        <v>168</v>
      </c>
      <c r="AR112" s="358">
        <f>ROUND(ROUND(Q104*AD110,0)*$AI$20,0)-AP112</f>
        <v>288</v>
      </c>
      <c r="AS112" s="268"/>
    </row>
    <row r="113" spans="1:45" ht="14.25">
      <c r="A113" s="243">
        <v>71</v>
      </c>
      <c r="B113" s="411" t="s">
        <v>4094</v>
      </c>
      <c r="C113" s="244" t="s">
        <v>4095</v>
      </c>
      <c r="D113" s="375"/>
      <c r="E113" s="278"/>
      <c r="F113" s="279"/>
      <c r="G113" s="245"/>
      <c r="H113" s="208"/>
      <c r="I113" s="208"/>
      <c r="J113" s="385"/>
      <c r="K113" s="343"/>
      <c r="L113" s="301"/>
      <c r="M113" s="301"/>
      <c r="N113" s="301"/>
      <c r="O113" s="301"/>
      <c r="P113" s="301"/>
      <c r="Q113" s="392"/>
      <c r="R113" s="392"/>
      <c r="S113" s="208"/>
      <c r="T113" s="385"/>
      <c r="U113" s="245"/>
      <c r="V113" s="344"/>
      <c r="W113" s="344"/>
      <c r="X113" s="344"/>
      <c r="Y113" s="344"/>
      <c r="Z113" s="344"/>
      <c r="AA113" s="344"/>
      <c r="AB113" s="344"/>
      <c r="AC113" s="344"/>
      <c r="AD113" s="344"/>
      <c r="AE113" s="344"/>
      <c r="AF113" s="345"/>
      <c r="AG113" s="375"/>
      <c r="AH113" s="214"/>
      <c r="AI113" s="609"/>
      <c r="AJ113" s="610"/>
      <c r="AK113" s="1536" t="s">
        <v>161</v>
      </c>
      <c r="AL113" s="364" t="s">
        <v>162</v>
      </c>
      <c r="AM113" s="362" t="s">
        <v>163</v>
      </c>
      <c r="AN113" s="356">
        <v>0.7</v>
      </c>
      <c r="AO113" s="1534"/>
      <c r="AP113" s="365"/>
      <c r="AQ113" s="366"/>
      <c r="AR113" s="358">
        <f>ROUND(ROUND(ROUND(Q104*AD110,0)*$AI$20,0)*AN113,0)-AP112</f>
        <v>200</v>
      </c>
      <c r="AS113" s="268"/>
    </row>
    <row r="114" spans="1:45" ht="14.25">
      <c r="A114" s="243">
        <v>71</v>
      </c>
      <c r="B114" s="411" t="s">
        <v>4096</v>
      </c>
      <c r="C114" s="244" t="s">
        <v>4097</v>
      </c>
      <c r="D114" s="375"/>
      <c r="E114" s="278"/>
      <c r="F114" s="279"/>
      <c r="G114" s="245"/>
      <c r="H114" s="208"/>
      <c r="I114" s="208"/>
      <c r="J114" s="385"/>
      <c r="K114" s="308"/>
      <c r="L114" s="304"/>
      <c r="M114" s="304"/>
      <c r="N114" s="304"/>
      <c r="O114" s="304"/>
      <c r="P114" s="304"/>
      <c r="Q114" s="407"/>
      <c r="R114" s="407"/>
      <c r="S114" s="216"/>
      <c r="T114" s="226"/>
      <c r="U114" s="281"/>
      <c r="V114" s="380"/>
      <c r="W114" s="380"/>
      <c r="X114" s="380"/>
      <c r="Y114" s="380"/>
      <c r="Z114" s="380"/>
      <c r="AA114" s="380"/>
      <c r="AB114" s="380"/>
      <c r="AC114" s="380"/>
      <c r="AD114" s="380"/>
      <c r="AE114" s="380"/>
      <c r="AF114" s="381"/>
      <c r="AG114" s="375"/>
      <c r="AH114" s="214"/>
      <c r="AI114" s="609"/>
      <c r="AJ114" s="610"/>
      <c r="AK114" s="1537"/>
      <c r="AL114" s="353" t="s">
        <v>165</v>
      </c>
      <c r="AM114" s="354" t="s">
        <v>163</v>
      </c>
      <c r="AN114" s="355">
        <v>0.5</v>
      </c>
      <c r="AO114" s="1535"/>
      <c r="AP114" s="367"/>
      <c r="AQ114" s="368"/>
      <c r="AR114" s="358">
        <f>ROUND(ROUND(ROUND(Q104*AD110,0)*$AI$20,0)*AN114,0)-AP112</f>
        <v>142</v>
      </c>
      <c r="AS114" s="268"/>
    </row>
    <row r="115" spans="1:45" ht="14.25">
      <c r="A115" s="229">
        <v>71</v>
      </c>
      <c r="B115" s="337">
        <v>8795</v>
      </c>
      <c r="C115" s="254" t="s">
        <v>4098</v>
      </c>
      <c r="D115" s="375"/>
      <c r="E115" s="278"/>
      <c r="F115" s="279"/>
      <c r="G115" s="245"/>
      <c r="H115" s="208"/>
      <c r="I115" s="208"/>
      <c r="J115" s="388"/>
      <c r="K115" s="208" t="s">
        <v>824</v>
      </c>
      <c r="L115" s="301"/>
      <c r="M115" s="301"/>
      <c r="N115" s="301"/>
      <c r="O115" s="301"/>
      <c r="P115" s="301"/>
      <c r="Q115" s="301"/>
      <c r="R115" s="301"/>
      <c r="S115" s="208"/>
      <c r="T115" s="385"/>
      <c r="U115" s="245"/>
      <c r="V115" s="392"/>
      <c r="W115" s="392"/>
      <c r="X115" s="392"/>
      <c r="Y115" s="392"/>
      <c r="Z115" s="392"/>
      <c r="AA115" s="392"/>
      <c r="AB115" s="392"/>
      <c r="AC115" s="392"/>
      <c r="AD115" s="392"/>
      <c r="AE115" s="392"/>
      <c r="AF115" s="393"/>
      <c r="AG115" s="611"/>
      <c r="AH115" s="392"/>
      <c r="AI115" s="392"/>
      <c r="AJ115" s="393"/>
      <c r="AK115" s="340"/>
      <c r="AL115" s="338"/>
      <c r="AM115" s="334"/>
      <c r="AN115" s="383"/>
      <c r="AO115" s="383"/>
      <c r="AP115" s="383"/>
      <c r="AQ115" s="384"/>
      <c r="AR115" s="342">
        <f>ROUND(Q116*$AI$20,0)</f>
        <v>304</v>
      </c>
      <c r="AS115" s="268"/>
    </row>
    <row r="116" spans="1:45" ht="14.25">
      <c r="A116" s="229">
        <v>71</v>
      </c>
      <c r="B116" s="337">
        <v>8796</v>
      </c>
      <c r="C116" s="254" t="s">
        <v>4099</v>
      </c>
      <c r="D116" s="375"/>
      <c r="E116" s="278"/>
      <c r="F116" s="279"/>
      <c r="G116" s="245"/>
      <c r="H116" s="208"/>
      <c r="I116" s="208"/>
      <c r="J116" s="388"/>
      <c r="K116" s="343"/>
      <c r="L116" s="301"/>
      <c r="M116" s="301"/>
      <c r="N116" s="301"/>
      <c r="O116" s="301"/>
      <c r="P116" s="301"/>
      <c r="Q116" s="1548">
        <f>'26障害児入所施設(基本５）'!$Q$116</f>
        <v>434</v>
      </c>
      <c r="R116" s="1548"/>
      <c r="S116" s="208" t="s">
        <v>18</v>
      </c>
      <c r="T116" s="385"/>
      <c r="U116" s="245"/>
      <c r="V116" s="344"/>
      <c r="W116" s="344"/>
      <c r="X116" s="344"/>
      <c r="Y116" s="344"/>
      <c r="Z116" s="344"/>
      <c r="AA116" s="344"/>
      <c r="AB116" s="344"/>
      <c r="AC116" s="344"/>
      <c r="AD116" s="344"/>
      <c r="AE116" s="344"/>
      <c r="AF116" s="345"/>
      <c r="AG116" s="379"/>
      <c r="AH116" s="344"/>
      <c r="AI116" s="344"/>
      <c r="AJ116" s="345"/>
      <c r="AK116" s="1539" t="s">
        <v>161</v>
      </c>
      <c r="AL116" s="346" t="s">
        <v>162</v>
      </c>
      <c r="AM116" s="347" t="s">
        <v>163</v>
      </c>
      <c r="AN116" s="348">
        <v>0.7</v>
      </c>
      <c r="AO116" s="348"/>
      <c r="AP116" s="348"/>
      <c r="AQ116" s="349"/>
      <c r="AR116" s="350">
        <f>ROUND(ROUND(Q116*$AI$20,0)*AN116,0)</f>
        <v>213</v>
      </c>
      <c r="AS116" s="268"/>
    </row>
    <row r="117" spans="1:45" ht="14.25">
      <c r="A117" s="243">
        <v>71</v>
      </c>
      <c r="B117" s="411" t="s">
        <v>4100</v>
      </c>
      <c r="C117" s="244" t="s">
        <v>4101</v>
      </c>
      <c r="D117" s="375"/>
      <c r="E117" s="278"/>
      <c r="F117" s="279"/>
      <c r="G117" s="245"/>
      <c r="H117" s="208"/>
      <c r="I117" s="208"/>
      <c r="J117" s="385"/>
      <c r="K117" s="343"/>
      <c r="L117" s="301"/>
      <c r="M117" s="301"/>
      <c r="N117" s="301"/>
      <c r="O117" s="301"/>
      <c r="P117" s="301"/>
      <c r="Q117" s="392"/>
      <c r="R117" s="392"/>
      <c r="S117" s="208"/>
      <c r="T117" s="385"/>
      <c r="U117" s="245"/>
      <c r="V117" s="344"/>
      <c r="W117" s="344"/>
      <c r="X117" s="344"/>
      <c r="Y117" s="344"/>
      <c r="Z117" s="344"/>
      <c r="AA117" s="344"/>
      <c r="AB117" s="344"/>
      <c r="AC117" s="344"/>
      <c r="AD117" s="344"/>
      <c r="AE117" s="344"/>
      <c r="AF117" s="345"/>
      <c r="AG117" s="375"/>
      <c r="AH117" s="214"/>
      <c r="AI117" s="609"/>
      <c r="AJ117" s="610"/>
      <c r="AK117" s="1540"/>
      <c r="AL117" s="353" t="s">
        <v>165</v>
      </c>
      <c r="AM117" s="354" t="s">
        <v>163</v>
      </c>
      <c r="AN117" s="355">
        <v>0.5</v>
      </c>
      <c r="AO117" s="356"/>
      <c r="AP117" s="356"/>
      <c r="AQ117" s="395"/>
      <c r="AR117" s="358">
        <f>ROUND(ROUND(Q116*$AI$20,0)*AN117,0)</f>
        <v>152</v>
      </c>
      <c r="AS117" s="268"/>
    </row>
    <row r="118" spans="1:45" ht="14.25">
      <c r="A118" s="243">
        <v>71</v>
      </c>
      <c r="B118" s="411" t="s">
        <v>4102</v>
      </c>
      <c r="C118" s="244" t="s">
        <v>4103</v>
      </c>
      <c r="D118" s="375"/>
      <c r="E118" s="278"/>
      <c r="F118" s="279"/>
      <c r="G118" s="245"/>
      <c r="H118" s="208"/>
      <c r="I118" s="208"/>
      <c r="J118" s="385"/>
      <c r="K118" s="343"/>
      <c r="L118" s="301"/>
      <c r="M118" s="301"/>
      <c r="N118" s="301"/>
      <c r="O118" s="301"/>
      <c r="P118" s="301"/>
      <c r="Q118" s="392"/>
      <c r="R118" s="392"/>
      <c r="S118" s="208"/>
      <c r="T118" s="385"/>
      <c r="U118" s="245"/>
      <c r="V118" s="344"/>
      <c r="W118" s="344"/>
      <c r="X118" s="344"/>
      <c r="Y118" s="344"/>
      <c r="Z118" s="344"/>
      <c r="AA118" s="344"/>
      <c r="AB118" s="344"/>
      <c r="AC118" s="344"/>
      <c r="AD118" s="344"/>
      <c r="AE118" s="344"/>
      <c r="AF118" s="345"/>
      <c r="AG118" s="375"/>
      <c r="AH118" s="214"/>
      <c r="AI118" s="609"/>
      <c r="AJ118" s="610"/>
      <c r="AK118" s="364"/>
      <c r="AL118" s="396"/>
      <c r="AM118" s="362"/>
      <c r="AN118" s="356"/>
      <c r="AO118" s="1533" t="s">
        <v>167</v>
      </c>
      <c r="AP118" s="362">
        <v>5</v>
      </c>
      <c r="AQ118" s="363" t="s">
        <v>168</v>
      </c>
      <c r="AR118" s="358">
        <f>ROUND(Q116*$AI$20,0)-AP118</f>
        <v>299</v>
      </c>
      <c r="AS118" s="268"/>
    </row>
    <row r="119" spans="1:45" ht="14.25">
      <c r="A119" s="243">
        <v>71</v>
      </c>
      <c r="B119" s="411" t="s">
        <v>4104</v>
      </c>
      <c r="C119" s="244" t="s">
        <v>4105</v>
      </c>
      <c r="D119" s="375"/>
      <c r="E119" s="278"/>
      <c r="F119" s="279"/>
      <c r="G119" s="245"/>
      <c r="H119" s="208"/>
      <c r="I119" s="208"/>
      <c r="J119" s="385"/>
      <c r="K119" s="343"/>
      <c r="L119" s="301"/>
      <c r="M119" s="301"/>
      <c r="N119" s="301"/>
      <c r="O119" s="301"/>
      <c r="P119" s="301"/>
      <c r="Q119" s="392"/>
      <c r="R119" s="392"/>
      <c r="S119" s="208"/>
      <c r="T119" s="385"/>
      <c r="U119" s="245"/>
      <c r="V119" s="344"/>
      <c r="W119" s="344"/>
      <c r="X119" s="344"/>
      <c r="Y119" s="344"/>
      <c r="Z119" s="344"/>
      <c r="AA119" s="344"/>
      <c r="AB119" s="344"/>
      <c r="AC119" s="344"/>
      <c r="AD119" s="344"/>
      <c r="AE119" s="344"/>
      <c r="AF119" s="345"/>
      <c r="AG119" s="375"/>
      <c r="AH119" s="214"/>
      <c r="AI119" s="609"/>
      <c r="AJ119" s="610"/>
      <c r="AK119" s="1536" t="s">
        <v>161</v>
      </c>
      <c r="AL119" s="364" t="s">
        <v>162</v>
      </c>
      <c r="AM119" s="362" t="s">
        <v>163</v>
      </c>
      <c r="AN119" s="356">
        <v>0.7</v>
      </c>
      <c r="AO119" s="1534"/>
      <c r="AP119" s="365"/>
      <c r="AQ119" s="366"/>
      <c r="AR119" s="358">
        <f>ROUND(ROUND(Q116*$AI$20,0)*AN119,0)-AP118</f>
        <v>208</v>
      </c>
      <c r="AS119" s="268"/>
    </row>
    <row r="120" spans="1:45" ht="14.25">
      <c r="A120" s="243">
        <v>71</v>
      </c>
      <c r="B120" s="411" t="s">
        <v>4106</v>
      </c>
      <c r="C120" s="244" t="s">
        <v>4107</v>
      </c>
      <c r="D120" s="375"/>
      <c r="E120" s="278"/>
      <c r="F120" s="279"/>
      <c r="G120" s="245"/>
      <c r="H120" s="208"/>
      <c r="I120" s="208"/>
      <c r="J120" s="385"/>
      <c r="K120" s="343"/>
      <c r="L120" s="301"/>
      <c r="M120" s="301"/>
      <c r="N120" s="301"/>
      <c r="O120" s="301"/>
      <c r="P120" s="301"/>
      <c r="Q120" s="392"/>
      <c r="R120" s="392"/>
      <c r="S120" s="208"/>
      <c r="T120" s="385"/>
      <c r="U120" s="281"/>
      <c r="V120" s="380"/>
      <c r="W120" s="380"/>
      <c r="X120" s="380"/>
      <c r="Y120" s="380"/>
      <c r="Z120" s="380"/>
      <c r="AA120" s="380"/>
      <c r="AB120" s="380"/>
      <c r="AC120" s="380"/>
      <c r="AD120" s="380"/>
      <c r="AE120" s="380"/>
      <c r="AF120" s="381"/>
      <c r="AG120" s="375"/>
      <c r="AH120" s="214"/>
      <c r="AI120" s="609"/>
      <c r="AJ120" s="610"/>
      <c r="AK120" s="1537"/>
      <c r="AL120" s="353" t="s">
        <v>165</v>
      </c>
      <c r="AM120" s="354" t="s">
        <v>163</v>
      </c>
      <c r="AN120" s="355">
        <v>0.5</v>
      </c>
      <c r="AO120" s="1535"/>
      <c r="AP120" s="367"/>
      <c r="AQ120" s="368"/>
      <c r="AR120" s="358">
        <f>ROUND(ROUND(Q116*$AI$20,0)*AN120,0)-AP118</f>
        <v>147</v>
      </c>
      <c r="AS120" s="268"/>
    </row>
    <row r="121" spans="1:45" ht="14.25">
      <c r="A121" s="229">
        <v>71</v>
      </c>
      <c r="B121" s="337">
        <v>8797</v>
      </c>
      <c r="C121" s="254" t="s">
        <v>4108</v>
      </c>
      <c r="D121" s="375"/>
      <c r="E121" s="278"/>
      <c r="F121" s="279"/>
      <c r="G121" s="245"/>
      <c r="H121" s="208"/>
      <c r="I121" s="208"/>
      <c r="J121" s="388"/>
      <c r="K121" s="343"/>
      <c r="L121" s="301"/>
      <c r="M121" s="301"/>
      <c r="N121" s="301"/>
      <c r="O121" s="301"/>
      <c r="P121" s="301"/>
      <c r="Q121" s="406"/>
      <c r="R121" s="406"/>
      <c r="S121" s="208"/>
      <c r="T121" s="385"/>
      <c r="U121" s="379" t="s">
        <v>172</v>
      </c>
      <c r="V121" s="344"/>
      <c r="W121" s="344"/>
      <c r="X121" s="344"/>
      <c r="Y121" s="344"/>
      <c r="Z121" s="344"/>
      <c r="AA121" s="344"/>
      <c r="AB121" s="344"/>
      <c r="AC121" s="344"/>
      <c r="AD121" s="344"/>
      <c r="AE121" s="344"/>
      <c r="AF121" s="345"/>
      <c r="AG121" s="379"/>
      <c r="AH121" s="344"/>
      <c r="AI121" s="344"/>
      <c r="AJ121" s="345"/>
      <c r="AK121" s="369"/>
      <c r="AL121" s="370"/>
      <c r="AM121" s="372"/>
      <c r="AN121" s="373"/>
      <c r="AO121" s="373"/>
      <c r="AP121" s="373"/>
      <c r="AQ121" s="374"/>
      <c r="AR121" s="342">
        <f>ROUND(ROUND(Q116*AD122,0)*$AI$20,0)</f>
        <v>293</v>
      </c>
      <c r="AS121" s="268"/>
    </row>
    <row r="122" spans="1:45" ht="14.25">
      <c r="A122" s="229">
        <v>71</v>
      </c>
      <c r="B122" s="337">
        <v>8798</v>
      </c>
      <c r="C122" s="254" t="s">
        <v>4109</v>
      </c>
      <c r="D122" s="375"/>
      <c r="E122" s="278"/>
      <c r="F122" s="279"/>
      <c r="G122" s="245"/>
      <c r="H122" s="208"/>
      <c r="I122" s="208"/>
      <c r="J122" s="388"/>
      <c r="K122" s="343"/>
      <c r="L122" s="301"/>
      <c r="M122" s="301"/>
      <c r="N122" s="301"/>
      <c r="O122" s="301"/>
      <c r="P122" s="301"/>
      <c r="Q122" s="406"/>
      <c r="R122" s="406"/>
      <c r="S122" s="208"/>
      <c r="T122" s="385"/>
      <c r="U122" s="379" t="s">
        <v>174</v>
      </c>
      <c r="V122" s="344"/>
      <c r="W122" s="344"/>
      <c r="X122" s="344"/>
      <c r="Y122" s="344"/>
      <c r="Z122" s="344"/>
      <c r="AA122" s="344"/>
      <c r="AB122" s="344"/>
      <c r="AC122" s="214" t="s">
        <v>163</v>
      </c>
      <c r="AD122" s="1541">
        <v>0.96499999999999997</v>
      </c>
      <c r="AE122" s="1541"/>
      <c r="AF122" s="345"/>
      <c r="AG122" s="379"/>
      <c r="AH122" s="344"/>
      <c r="AI122" s="344"/>
      <c r="AJ122" s="345"/>
      <c r="AK122" s="1539" t="s">
        <v>161</v>
      </c>
      <c r="AL122" s="346" t="s">
        <v>162</v>
      </c>
      <c r="AM122" s="347" t="s">
        <v>163</v>
      </c>
      <c r="AN122" s="348">
        <v>0.7</v>
      </c>
      <c r="AO122" s="348"/>
      <c r="AP122" s="348"/>
      <c r="AQ122" s="349"/>
      <c r="AR122" s="350">
        <f>ROUND(ROUND(ROUND(Q116*AD122:AD122,0)*$AI$20,0)*AN122,0)</f>
        <v>205</v>
      </c>
      <c r="AS122" s="268"/>
    </row>
    <row r="123" spans="1:45" ht="14.25">
      <c r="A123" s="243">
        <v>71</v>
      </c>
      <c r="B123" s="411" t="s">
        <v>4110</v>
      </c>
      <c r="C123" s="244" t="s">
        <v>4111</v>
      </c>
      <c r="D123" s="375"/>
      <c r="E123" s="278"/>
      <c r="F123" s="279"/>
      <c r="G123" s="245"/>
      <c r="H123" s="208"/>
      <c r="I123" s="208"/>
      <c r="J123" s="385"/>
      <c r="K123" s="343"/>
      <c r="L123" s="301"/>
      <c r="M123" s="301"/>
      <c r="N123" s="301"/>
      <c r="O123" s="301"/>
      <c r="P123" s="301"/>
      <c r="Q123" s="392"/>
      <c r="R123" s="392"/>
      <c r="S123" s="208"/>
      <c r="T123" s="385"/>
      <c r="U123" s="245"/>
      <c r="V123" s="344"/>
      <c r="W123" s="344"/>
      <c r="X123" s="344"/>
      <c r="Y123" s="344"/>
      <c r="Z123" s="344"/>
      <c r="AA123" s="344"/>
      <c r="AB123" s="344"/>
      <c r="AC123" s="344"/>
      <c r="AD123" s="344"/>
      <c r="AE123" s="344"/>
      <c r="AF123" s="345"/>
      <c r="AG123" s="375"/>
      <c r="AH123" s="214"/>
      <c r="AI123" s="609"/>
      <c r="AJ123" s="610"/>
      <c r="AK123" s="1540"/>
      <c r="AL123" s="353" t="s">
        <v>165</v>
      </c>
      <c r="AM123" s="354" t="s">
        <v>163</v>
      </c>
      <c r="AN123" s="355">
        <v>0.5</v>
      </c>
      <c r="AO123" s="356"/>
      <c r="AP123" s="356"/>
      <c r="AQ123" s="395"/>
      <c r="AR123" s="358">
        <f>ROUND(ROUND(ROUND(Q116*AD122,0)*$AI$20,0)*AN123,0)</f>
        <v>147</v>
      </c>
      <c r="AS123" s="268"/>
    </row>
    <row r="124" spans="1:45" ht="14.25">
      <c r="A124" s="243">
        <v>71</v>
      </c>
      <c r="B124" s="411" t="s">
        <v>4112</v>
      </c>
      <c r="C124" s="244" t="s">
        <v>4113</v>
      </c>
      <c r="D124" s="375"/>
      <c r="E124" s="278"/>
      <c r="F124" s="279"/>
      <c r="G124" s="245"/>
      <c r="H124" s="208"/>
      <c r="I124" s="208"/>
      <c r="J124" s="385"/>
      <c r="K124" s="343"/>
      <c r="L124" s="301"/>
      <c r="M124" s="301"/>
      <c r="N124" s="301"/>
      <c r="O124" s="301"/>
      <c r="P124" s="301"/>
      <c r="Q124" s="392"/>
      <c r="R124" s="392"/>
      <c r="S124" s="208"/>
      <c r="T124" s="385"/>
      <c r="U124" s="245"/>
      <c r="V124" s="344"/>
      <c r="W124" s="344"/>
      <c r="X124" s="344"/>
      <c r="Y124" s="344"/>
      <c r="Z124" s="344"/>
      <c r="AA124" s="344"/>
      <c r="AB124" s="344"/>
      <c r="AC124" s="344"/>
      <c r="AD124" s="344"/>
      <c r="AE124" s="344"/>
      <c r="AF124" s="345"/>
      <c r="AG124" s="375"/>
      <c r="AH124" s="214"/>
      <c r="AI124" s="609"/>
      <c r="AJ124" s="610"/>
      <c r="AK124" s="364"/>
      <c r="AL124" s="396"/>
      <c r="AM124" s="362"/>
      <c r="AN124" s="356"/>
      <c r="AO124" s="1533" t="s">
        <v>167</v>
      </c>
      <c r="AP124" s="362">
        <v>5</v>
      </c>
      <c r="AQ124" s="363" t="s">
        <v>168</v>
      </c>
      <c r="AR124" s="358">
        <f>ROUND(ROUND(Q116*AD122,0)*$AI$20,0)-AP124</f>
        <v>288</v>
      </c>
      <c r="AS124" s="268"/>
    </row>
    <row r="125" spans="1:45" ht="14.25">
      <c r="A125" s="243">
        <v>71</v>
      </c>
      <c r="B125" s="411" t="s">
        <v>4114</v>
      </c>
      <c r="C125" s="244" t="s">
        <v>4115</v>
      </c>
      <c r="D125" s="375"/>
      <c r="E125" s="278"/>
      <c r="F125" s="279"/>
      <c r="G125" s="245"/>
      <c r="H125" s="208"/>
      <c r="I125" s="208"/>
      <c r="J125" s="385"/>
      <c r="K125" s="343"/>
      <c r="L125" s="301"/>
      <c r="M125" s="301"/>
      <c r="N125" s="301"/>
      <c r="O125" s="301"/>
      <c r="P125" s="301"/>
      <c r="Q125" s="392"/>
      <c r="R125" s="392"/>
      <c r="S125" s="208"/>
      <c r="T125" s="385"/>
      <c r="U125" s="245"/>
      <c r="V125" s="344"/>
      <c r="W125" s="344"/>
      <c r="X125" s="344"/>
      <c r="Y125" s="344"/>
      <c r="Z125" s="344"/>
      <c r="AA125" s="344"/>
      <c r="AB125" s="344"/>
      <c r="AC125" s="344"/>
      <c r="AD125" s="344"/>
      <c r="AE125" s="344"/>
      <c r="AF125" s="345"/>
      <c r="AG125" s="375"/>
      <c r="AH125" s="214"/>
      <c r="AI125" s="609"/>
      <c r="AJ125" s="610"/>
      <c r="AK125" s="1536" t="s">
        <v>161</v>
      </c>
      <c r="AL125" s="364" t="s">
        <v>162</v>
      </c>
      <c r="AM125" s="362" t="s">
        <v>163</v>
      </c>
      <c r="AN125" s="356">
        <v>0.7</v>
      </c>
      <c r="AO125" s="1534"/>
      <c r="AP125" s="365"/>
      <c r="AQ125" s="366"/>
      <c r="AR125" s="358">
        <f>ROUND(ROUND(ROUND(Q116*AD122,0)*$AI$20,0)*AN125,0)-AP124</f>
        <v>200</v>
      </c>
      <c r="AS125" s="268"/>
    </row>
    <row r="126" spans="1:45" ht="14.25">
      <c r="A126" s="243">
        <v>71</v>
      </c>
      <c r="B126" s="411" t="s">
        <v>4116</v>
      </c>
      <c r="C126" s="244" t="s">
        <v>4117</v>
      </c>
      <c r="D126" s="375"/>
      <c r="E126" s="278"/>
      <c r="F126" s="279"/>
      <c r="G126" s="281"/>
      <c r="H126" s="216"/>
      <c r="I126" s="216"/>
      <c r="J126" s="226"/>
      <c r="K126" s="308"/>
      <c r="L126" s="304"/>
      <c r="M126" s="304"/>
      <c r="N126" s="304"/>
      <c r="O126" s="304"/>
      <c r="P126" s="304"/>
      <c r="Q126" s="407"/>
      <c r="R126" s="407"/>
      <c r="S126" s="216"/>
      <c r="T126" s="226"/>
      <c r="U126" s="281"/>
      <c r="V126" s="380"/>
      <c r="W126" s="380"/>
      <c r="X126" s="380"/>
      <c r="Y126" s="380"/>
      <c r="Z126" s="380"/>
      <c r="AA126" s="380"/>
      <c r="AB126" s="380"/>
      <c r="AC126" s="380"/>
      <c r="AD126" s="380"/>
      <c r="AE126" s="380"/>
      <c r="AF126" s="381"/>
      <c r="AG126" s="375"/>
      <c r="AH126" s="214"/>
      <c r="AI126" s="609"/>
      <c r="AJ126" s="610"/>
      <c r="AK126" s="1537"/>
      <c r="AL126" s="353" t="s">
        <v>165</v>
      </c>
      <c r="AM126" s="354" t="s">
        <v>163</v>
      </c>
      <c r="AN126" s="355">
        <v>0.5</v>
      </c>
      <c r="AO126" s="1535"/>
      <c r="AP126" s="367"/>
      <c r="AQ126" s="368"/>
      <c r="AR126" s="358">
        <f>ROUND(ROUND(ROUND(Q116*AD122,0)*$AI$20,0)*AN126,0)-AP124</f>
        <v>142</v>
      </c>
      <c r="AS126" s="268"/>
    </row>
    <row r="127" spans="1:45" ht="14.25" customHeight="1">
      <c r="A127" s="229">
        <v>71</v>
      </c>
      <c r="B127" s="337">
        <v>8801</v>
      </c>
      <c r="C127" s="254" t="s">
        <v>4118</v>
      </c>
      <c r="D127" s="1542" t="s">
        <v>1433</v>
      </c>
      <c r="E127" s="1543"/>
      <c r="F127" s="1544"/>
      <c r="G127" s="231" t="s">
        <v>1434</v>
      </c>
      <c r="H127" s="232"/>
      <c r="I127" s="232"/>
      <c r="J127" s="334"/>
      <c r="K127" s="232"/>
      <c r="L127" s="334"/>
      <c r="M127" s="334"/>
      <c r="N127" s="334"/>
      <c r="O127" s="334"/>
      <c r="P127" s="334"/>
      <c r="Q127" s="338"/>
      <c r="R127" s="338"/>
      <c r="S127" s="232"/>
      <c r="T127" s="232"/>
      <c r="U127" s="231"/>
      <c r="V127" s="338"/>
      <c r="W127" s="338"/>
      <c r="X127" s="338"/>
      <c r="Y127" s="338"/>
      <c r="Z127" s="338"/>
      <c r="AA127" s="338"/>
      <c r="AB127" s="338"/>
      <c r="AC127" s="338"/>
      <c r="AD127" s="338"/>
      <c r="AE127" s="338"/>
      <c r="AF127" s="339"/>
      <c r="AG127" s="611"/>
      <c r="AH127" s="392"/>
      <c r="AI127" s="392"/>
      <c r="AJ127" s="393"/>
      <c r="AK127" s="340"/>
      <c r="AL127" s="338"/>
      <c r="AM127" s="334"/>
      <c r="AN127" s="383"/>
      <c r="AO127" s="383"/>
      <c r="AP127" s="383"/>
      <c r="AQ127" s="384"/>
      <c r="AR127" s="342">
        <f>ROUND(Q128*$AI$20,0)</f>
        <v>523</v>
      </c>
      <c r="AS127" s="268"/>
    </row>
    <row r="128" spans="1:45" ht="14.25">
      <c r="A128" s="229">
        <v>71</v>
      </c>
      <c r="B128" s="337">
        <v>8802</v>
      </c>
      <c r="C128" s="254" t="s">
        <v>4119</v>
      </c>
      <c r="D128" s="1545"/>
      <c r="E128" s="1546"/>
      <c r="F128" s="1547"/>
      <c r="G128" s="245"/>
      <c r="H128" s="208"/>
      <c r="I128" s="208"/>
      <c r="J128" s="301"/>
      <c r="K128" s="208"/>
      <c r="L128" s="301"/>
      <c r="M128" s="301"/>
      <c r="N128" s="301"/>
      <c r="O128" s="301"/>
      <c r="P128" s="301"/>
      <c r="Q128" s="1548">
        <f>'26障害児入所施設(基本５）'!$Q$128</f>
        <v>747</v>
      </c>
      <c r="R128" s="1548"/>
      <c r="S128" s="208" t="s">
        <v>18</v>
      </c>
      <c r="T128" s="385"/>
      <c r="U128" s="245"/>
      <c r="V128" s="344"/>
      <c r="W128" s="344"/>
      <c r="X128" s="344"/>
      <c r="Y128" s="344"/>
      <c r="Z128" s="344"/>
      <c r="AA128" s="344"/>
      <c r="AB128" s="344"/>
      <c r="AC128" s="344"/>
      <c r="AD128" s="344"/>
      <c r="AE128" s="344"/>
      <c r="AF128" s="345"/>
      <c r="AG128" s="379"/>
      <c r="AH128" s="344"/>
      <c r="AI128" s="344"/>
      <c r="AJ128" s="345"/>
      <c r="AK128" s="1539" t="s">
        <v>161</v>
      </c>
      <c r="AL128" s="346" t="s">
        <v>162</v>
      </c>
      <c r="AM128" s="347" t="s">
        <v>163</v>
      </c>
      <c r="AN128" s="348">
        <v>0.7</v>
      </c>
      <c r="AO128" s="348"/>
      <c r="AP128" s="348"/>
      <c r="AQ128" s="349"/>
      <c r="AR128" s="350">
        <f>ROUND(ROUND(Q128*$AI$20,0)*AN128,0)</f>
        <v>366</v>
      </c>
      <c r="AS128" s="268"/>
    </row>
    <row r="129" spans="1:45" ht="14.25">
      <c r="A129" s="243">
        <v>71</v>
      </c>
      <c r="B129" s="351" t="s">
        <v>4120</v>
      </c>
      <c r="C129" s="244" t="s">
        <v>4121</v>
      </c>
      <c r="D129" s="1545"/>
      <c r="E129" s="1546"/>
      <c r="F129" s="1547"/>
      <c r="G129" s="245"/>
      <c r="H129" s="208"/>
      <c r="I129" s="208"/>
      <c r="J129" s="301"/>
      <c r="K129" s="208"/>
      <c r="L129" s="301"/>
      <c r="M129" s="301"/>
      <c r="N129" s="301"/>
      <c r="O129" s="301"/>
      <c r="P129" s="301"/>
      <c r="Q129" s="392"/>
      <c r="R129" s="392"/>
      <c r="S129" s="208"/>
      <c r="T129" s="385"/>
      <c r="U129" s="245"/>
      <c r="V129" s="344"/>
      <c r="W129" s="344"/>
      <c r="X129" s="344"/>
      <c r="Y129" s="344"/>
      <c r="Z129" s="344"/>
      <c r="AA129" s="344"/>
      <c r="AB129" s="344"/>
      <c r="AC129" s="344"/>
      <c r="AD129" s="344"/>
      <c r="AE129" s="344"/>
      <c r="AF129" s="345"/>
      <c r="AG129" s="379"/>
      <c r="AH129" s="344"/>
      <c r="AI129" s="344"/>
      <c r="AJ129" s="345"/>
      <c r="AK129" s="1540"/>
      <c r="AL129" s="353" t="s">
        <v>165</v>
      </c>
      <c r="AM129" s="354" t="s">
        <v>163</v>
      </c>
      <c r="AN129" s="355">
        <v>0.5</v>
      </c>
      <c r="AO129" s="356"/>
      <c r="AP129" s="356"/>
      <c r="AQ129" s="395"/>
      <c r="AR129" s="358">
        <f>ROUND(ROUND(Q128*$AI$20,0)*AN129,0)</f>
        <v>262</v>
      </c>
      <c r="AS129" s="268"/>
    </row>
    <row r="130" spans="1:45" ht="14.25">
      <c r="A130" s="243">
        <v>71</v>
      </c>
      <c r="B130" s="351" t="s">
        <v>4122</v>
      </c>
      <c r="C130" s="244" t="s">
        <v>4123</v>
      </c>
      <c r="D130" s="1545"/>
      <c r="E130" s="1546"/>
      <c r="F130" s="1547"/>
      <c r="G130" s="245"/>
      <c r="H130" s="208"/>
      <c r="I130" s="208"/>
      <c r="J130" s="301"/>
      <c r="K130" s="208"/>
      <c r="L130" s="301"/>
      <c r="M130" s="301"/>
      <c r="N130" s="301"/>
      <c r="O130" s="301"/>
      <c r="P130" s="301"/>
      <c r="Q130" s="392"/>
      <c r="R130" s="392"/>
      <c r="S130" s="208"/>
      <c r="T130" s="385"/>
      <c r="U130" s="245"/>
      <c r="V130" s="344"/>
      <c r="W130" s="344"/>
      <c r="X130" s="344"/>
      <c r="Y130" s="344"/>
      <c r="Z130" s="344"/>
      <c r="AA130" s="344"/>
      <c r="AB130" s="344"/>
      <c r="AC130" s="344"/>
      <c r="AD130" s="344"/>
      <c r="AE130" s="344"/>
      <c r="AF130" s="345"/>
      <c r="AG130" s="379"/>
      <c r="AH130" s="344"/>
      <c r="AI130" s="344"/>
      <c r="AJ130" s="345"/>
      <c r="AK130" s="364"/>
      <c r="AL130" s="396"/>
      <c r="AM130" s="362"/>
      <c r="AN130" s="356"/>
      <c r="AO130" s="1533" t="s">
        <v>167</v>
      </c>
      <c r="AP130" s="362">
        <v>5</v>
      </c>
      <c r="AQ130" s="363" t="s">
        <v>168</v>
      </c>
      <c r="AR130" s="358">
        <f>ROUND(Q128*$AI$20,0)-AP130</f>
        <v>518</v>
      </c>
      <c r="AS130" s="268"/>
    </row>
    <row r="131" spans="1:45" ht="14.25">
      <c r="A131" s="243">
        <v>71</v>
      </c>
      <c r="B131" s="351" t="s">
        <v>4124</v>
      </c>
      <c r="C131" s="244" t="s">
        <v>4125</v>
      </c>
      <c r="D131" s="1545"/>
      <c r="E131" s="1546"/>
      <c r="F131" s="1547"/>
      <c r="G131" s="245"/>
      <c r="H131" s="208"/>
      <c r="I131" s="208"/>
      <c r="J131" s="301"/>
      <c r="K131" s="208"/>
      <c r="L131" s="301"/>
      <c r="M131" s="301"/>
      <c r="N131" s="301"/>
      <c r="O131" s="301"/>
      <c r="P131" s="301"/>
      <c r="Q131" s="392"/>
      <c r="R131" s="392"/>
      <c r="S131" s="208"/>
      <c r="T131" s="385"/>
      <c r="U131" s="245"/>
      <c r="V131" s="344"/>
      <c r="W131" s="344"/>
      <c r="X131" s="344"/>
      <c r="Y131" s="344"/>
      <c r="Z131" s="344"/>
      <c r="AA131" s="344"/>
      <c r="AB131" s="344"/>
      <c r="AC131" s="344"/>
      <c r="AD131" s="344"/>
      <c r="AE131" s="344"/>
      <c r="AF131" s="345"/>
      <c r="AG131" s="379"/>
      <c r="AH131" s="344"/>
      <c r="AI131" s="344"/>
      <c r="AJ131" s="345"/>
      <c r="AK131" s="1536" t="s">
        <v>161</v>
      </c>
      <c r="AL131" s="364" t="s">
        <v>162</v>
      </c>
      <c r="AM131" s="362" t="s">
        <v>163</v>
      </c>
      <c r="AN131" s="356">
        <v>0.7</v>
      </c>
      <c r="AO131" s="1534"/>
      <c r="AP131" s="365"/>
      <c r="AQ131" s="366"/>
      <c r="AR131" s="358">
        <f>ROUND(ROUND(Q128*$AI$20,0)*AN131,0)-AP130</f>
        <v>361</v>
      </c>
      <c r="AS131" s="268"/>
    </row>
    <row r="132" spans="1:45" ht="14.25">
      <c r="A132" s="243">
        <v>71</v>
      </c>
      <c r="B132" s="351" t="s">
        <v>4126</v>
      </c>
      <c r="C132" s="244" t="s">
        <v>4127</v>
      </c>
      <c r="D132" s="1545"/>
      <c r="E132" s="1546"/>
      <c r="F132" s="1547"/>
      <c r="G132" s="245"/>
      <c r="H132" s="208"/>
      <c r="I132" s="208"/>
      <c r="J132" s="301"/>
      <c r="K132" s="208"/>
      <c r="L132" s="301"/>
      <c r="M132" s="301"/>
      <c r="N132" s="301"/>
      <c r="O132" s="301"/>
      <c r="P132" s="301"/>
      <c r="Q132" s="392"/>
      <c r="R132" s="392"/>
      <c r="S132" s="208"/>
      <c r="T132" s="385"/>
      <c r="U132" s="245"/>
      <c r="V132" s="344"/>
      <c r="W132" s="344"/>
      <c r="X132" s="344"/>
      <c r="Y132" s="344"/>
      <c r="Z132" s="344"/>
      <c r="AA132" s="344"/>
      <c r="AB132" s="344"/>
      <c r="AC132" s="344"/>
      <c r="AD132" s="344"/>
      <c r="AE132" s="344"/>
      <c r="AF132" s="345"/>
      <c r="AG132" s="379"/>
      <c r="AH132" s="344"/>
      <c r="AI132" s="344"/>
      <c r="AJ132" s="345"/>
      <c r="AK132" s="1537"/>
      <c r="AL132" s="353" t="s">
        <v>165</v>
      </c>
      <c r="AM132" s="354" t="s">
        <v>163</v>
      </c>
      <c r="AN132" s="355">
        <v>0.5</v>
      </c>
      <c r="AO132" s="1535"/>
      <c r="AP132" s="367"/>
      <c r="AQ132" s="368"/>
      <c r="AR132" s="358">
        <f>ROUND(ROUND(Q128*$AI$20,0)*AN132,0)-AP130</f>
        <v>257</v>
      </c>
      <c r="AS132" s="268"/>
    </row>
    <row r="133" spans="1:45" ht="14.25">
      <c r="A133" s="229">
        <v>71</v>
      </c>
      <c r="B133" s="337">
        <v>8803</v>
      </c>
      <c r="C133" s="254" t="s">
        <v>4128</v>
      </c>
      <c r="D133" s="1545"/>
      <c r="E133" s="1546"/>
      <c r="F133" s="1547"/>
      <c r="G133" s="245"/>
      <c r="H133" s="208"/>
      <c r="I133" s="208"/>
      <c r="J133" s="301"/>
      <c r="K133" s="208"/>
      <c r="L133" s="301"/>
      <c r="M133" s="301"/>
      <c r="N133" s="301"/>
      <c r="O133" s="301"/>
      <c r="P133" s="301"/>
      <c r="Q133" s="392"/>
      <c r="R133" s="392"/>
      <c r="S133" s="208"/>
      <c r="T133" s="385"/>
      <c r="U133" s="369" t="s">
        <v>172</v>
      </c>
      <c r="V133" s="370"/>
      <c r="W133" s="370"/>
      <c r="X133" s="370"/>
      <c r="Y133" s="370"/>
      <c r="Z133" s="370"/>
      <c r="AA133" s="370"/>
      <c r="AB133" s="370"/>
      <c r="AC133" s="370"/>
      <c r="AD133" s="370"/>
      <c r="AE133" s="370"/>
      <c r="AF133" s="371"/>
      <c r="AG133" s="379"/>
      <c r="AH133" s="344"/>
      <c r="AI133" s="344"/>
      <c r="AJ133" s="345"/>
      <c r="AK133" s="369"/>
      <c r="AL133" s="370"/>
      <c r="AM133" s="372"/>
      <c r="AN133" s="373"/>
      <c r="AO133" s="373"/>
      <c r="AP133" s="373"/>
      <c r="AQ133" s="374"/>
      <c r="AR133" s="342">
        <f>ROUND(ROUND(Q128*AD134,0)*$AI$20,0)</f>
        <v>505</v>
      </c>
      <c r="AS133" s="268"/>
    </row>
    <row r="134" spans="1:45" ht="14.25">
      <c r="A134" s="229">
        <v>71</v>
      </c>
      <c r="B134" s="337">
        <v>8804</v>
      </c>
      <c r="C134" s="254" t="s">
        <v>4129</v>
      </c>
      <c r="D134" s="1545"/>
      <c r="E134" s="1546"/>
      <c r="F134" s="1547"/>
      <c r="G134" s="245"/>
      <c r="H134" s="208"/>
      <c r="I134" s="208"/>
      <c r="J134" s="301"/>
      <c r="K134" s="208"/>
      <c r="L134" s="301"/>
      <c r="M134" s="301"/>
      <c r="N134" s="301"/>
      <c r="O134" s="301"/>
      <c r="P134" s="301"/>
      <c r="Q134" s="392"/>
      <c r="R134" s="392"/>
      <c r="S134" s="208"/>
      <c r="T134" s="385"/>
      <c r="U134" s="379" t="s">
        <v>174</v>
      </c>
      <c r="V134" s="344"/>
      <c r="W134" s="344"/>
      <c r="X134" s="344"/>
      <c r="Y134" s="344"/>
      <c r="Z134" s="344"/>
      <c r="AA134" s="344"/>
      <c r="AB134" s="344"/>
      <c r="AC134" s="214" t="s">
        <v>163</v>
      </c>
      <c r="AD134" s="1541">
        <v>0.96499999999999997</v>
      </c>
      <c r="AE134" s="1541"/>
      <c r="AF134" s="345"/>
      <c r="AG134" s="379"/>
      <c r="AH134" s="344"/>
      <c r="AI134" s="344"/>
      <c r="AJ134" s="345"/>
      <c r="AK134" s="1539" t="s">
        <v>161</v>
      </c>
      <c r="AL134" s="346" t="s">
        <v>162</v>
      </c>
      <c r="AM134" s="347" t="s">
        <v>163</v>
      </c>
      <c r="AN134" s="348">
        <v>0.7</v>
      </c>
      <c r="AO134" s="348"/>
      <c r="AP134" s="348"/>
      <c r="AQ134" s="349"/>
      <c r="AR134" s="350">
        <f>ROUND(ROUND(ROUND(Q128*AD134:AD134,0)*$AI$20,0)*AN134,0)</f>
        <v>354</v>
      </c>
      <c r="AS134" s="268"/>
    </row>
    <row r="135" spans="1:45" ht="14.25">
      <c r="A135" s="243">
        <v>71</v>
      </c>
      <c r="B135" s="351" t="s">
        <v>4130</v>
      </c>
      <c r="C135" s="244" t="s">
        <v>4131</v>
      </c>
      <c r="D135" s="376"/>
      <c r="E135" s="377"/>
      <c r="F135" s="378"/>
      <c r="G135" s="245"/>
      <c r="H135" s="208"/>
      <c r="I135" s="208"/>
      <c r="J135" s="301"/>
      <c r="K135" s="208"/>
      <c r="L135" s="301"/>
      <c r="M135" s="301"/>
      <c r="N135" s="301"/>
      <c r="O135" s="301"/>
      <c r="P135" s="301"/>
      <c r="Q135" s="392"/>
      <c r="R135" s="392"/>
      <c r="S135" s="208"/>
      <c r="T135" s="385"/>
      <c r="U135" s="245"/>
      <c r="V135" s="344"/>
      <c r="W135" s="344"/>
      <c r="X135" s="344"/>
      <c r="Y135" s="344"/>
      <c r="Z135" s="344"/>
      <c r="AA135" s="344"/>
      <c r="AB135" s="344"/>
      <c r="AC135" s="344"/>
      <c r="AD135" s="344"/>
      <c r="AE135" s="344"/>
      <c r="AF135" s="345"/>
      <c r="AG135" s="379"/>
      <c r="AH135" s="344"/>
      <c r="AI135" s="344"/>
      <c r="AJ135" s="345"/>
      <c r="AK135" s="1540"/>
      <c r="AL135" s="353" t="s">
        <v>165</v>
      </c>
      <c r="AM135" s="354" t="s">
        <v>163</v>
      </c>
      <c r="AN135" s="355">
        <v>0.5</v>
      </c>
      <c r="AO135" s="356"/>
      <c r="AP135" s="356"/>
      <c r="AQ135" s="395"/>
      <c r="AR135" s="358">
        <f>ROUND(ROUND(ROUND(Q128*AD134,0)*$AI$20,0)*AN135,0)</f>
        <v>253</v>
      </c>
      <c r="AS135" s="268"/>
    </row>
    <row r="136" spans="1:45" ht="14.25">
      <c r="A136" s="243">
        <v>71</v>
      </c>
      <c r="B136" s="351" t="s">
        <v>4132</v>
      </c>
      <c r="C136" s="244" t="s">
        <v>4133</v>
      </c>
      <c r="D136" s="376"/>
      <c r="E136" s="377"/>
      <c r="F136" s="378"/>
      <c r="G136" s="245"/>
      <c r="H136" s="208"/>
      <c r="I136" s="208"/>
      <c r="J136" s="301"/>
      <c r="K136" s="208"/>
      <c r="L136" s="301"/>
      <c r="M136" s="301"/>
      <c r="N136" s="301"/>
      <c r="O136" s="301"/>
      <c r="P136" s="301"/>
      <c r="Q136" s="392"/>
      <c r="R136" s="392"/>
      <c r="S136" s="208"/>
      <c r="T136" s="385"/>
      <c r="U136" s="245"/>
      <c r="V136" s="344"/>
      <c r="W136" s="344"/>
      <c r="X136" s="344"/>
      <c r="Y136" s="344"/>
      <c r="Z136" s="344"/>
      <c r="AA136" s="344"/>
      <c r="AB136" s="344"/>
      <c r="AC136" s="344"/>
      <c r="AD136" s="344"/>
      <c r="AE136" s="344"/>
      <c r="AF136" s="345"/>
      <c r="AG136" s="379"/>
      <c r="AH136" s="344"/>
      <c r="AI136" s="344"/>
      <c r="AJ136" s="345"/>
      <c r="AK136" s="364"/>
      <c r="AL136" s="396"/>
      <c r="AM136" s="362"/>
      <c r="AN136" s="356"/>
      <c r="AO136" s="1533" t="s">
        <v>167</v>
      </c>
      <c r="AP136" s="362">
        <v>5</v>
      </c>
      <c r="AQ136" s="363" t="s">
        <v>168</v>
      </c>
      <c r="AR136" s="358">
        <f>ROUND(ROUND(Q128*AD134,0)*$AI$20,0)-AP136</f>
        <v>500</v>
      </c>
      <c r="AS136" s="268"/>
    </row>
    <row r="137" spans="1:45" ht="14.25">
      <c r="A137" s="243">
        <v>71</v>
      </c>
      <c r="B137" s="351" t="s">
        <v>4134</v>
      </c>
      <c r="C137" s="244" t="s">
        <v>4135</v>
      </c>
      <c r="D137" s="376"/>
      <c r="E137" s="377"/>
      <c r="F137" s="378"/>
      <c r="G137" s="245"/>
      <c r="H137" s="208"/>
      <c r="I137" s="208"/>
      <c r="J137" s="301"/>
      <c r="K137" s="208"/>
      <c r="L137" s="301"/>
      <c r="M137" s="301"/>
      <c r="N137" s="301"/>
      <c r="O137" s="301"/>
      <c r="P137" s="301"/>
      <c r="Q137" s="392"/>
      <c r="R137" s="392"/>
      <c r="S137" s="208"/>
      <c r="T137" s="385"/>
      <c r="U137" s="245"/>
      <c r="V137" s="344"/>
      <c r="W137" s="344"/>
      <c r="X137" s="344"/>
      <c r="Y137" s="344"/>
      <c r="Z137" s="344"/>
      <c r="AA137" s="344"/>
      <c r="AB137" s="344"/>
      <c r="AC137" s="344"/>
      <c r="AD137" s="344"/>
      <c r="AE137" s="344"/>
      <c r="AF137" s="345"/>
      <c r="AG137" s="379"/>
      <c r="AH137" s="344"/>
      <c r="AI137" s="344"/>
      <c r="AJ137" s="345"/>
      <c r="AK137" s="1536" t="s">
        <v>161</v>
      </c>
      <c r="AL137" s="364" t="s">
        <v>162</v>
      </c>
      <c r="AM137" s="362" t="s">
        <v>163</v>
      </c>
      <c r="AN137" s="356">
        <v>0.7</v>
      </c>
      <c r="AO137" s="1534"/>
      <c r="AP137" s="365"/>
      <c r="AQ137" s="366"/>
      <c r="AR137" s="358">
        <f>ROUND(ROUND(ROUND(Q128*AD134,0)*$AI$20,0)*AN137,0)-AP136</f>
        <v>349</v>
      </c>
      <c r="AS137" s="268"/>
    </row>
    <row r="138" spans="1:45" ht="14.25">
      <c r="A138" s="243">
        <v>71</v>
      </c>
      <c r="B138" s="351" t="s">
        <v>4136</v>
      </c>
      <c r="C138" s="244" t="s">
        <v>4137</v>
      </c>
      <c r="D138" s="376"/>
      <c r="E138" s="377"/>
      <c r="F138" s="378"/>
      <c r="G138" s="281"/>
      <c r="H138" s="216"/>
      <c r="I138" s="216"/>
      <c r="J138" s="304"/>
      <c r="K138" s="216"/>
      <c r="L138" s="304"/>
      <c r="M138" s="304"/>
      <c r="N138" s="304"/>
      <c r="O138" s="304"/>
      <c r="P138" s="304"/>
      <c r="Q138" s="407"/>
      <c r="R138" s="407"/>
      <c r="S138" s="216"/>
      <c r="T138" s="226"/>
      <c r="U138" s="281"/>
      <c r="V138" s="380"/>
      <c r="W138" s="380"/>
      <c r="X138" s="380"/>
      <c r="Y138" s="380"/>
      <c r="Z138" s="380"/>
      <c r="AA138" s="380"/>
      <c r="AB138" s="380"/>
      <c r="AC138" s="380"/>
      <c r="AD138" s="380"/>
      <c r="AE138" s="380"/>
      <c r="AF138" s="381"/>
      <c r="AG138" s="379"/>
      <c r="AH138" s="344"/>
      <c r="AI138" s="344"/>
      <c r="AJ138" s="345"/>
      <c r="AK138" s="1537"/>
      <c r="AL138" s="353" t="s">
        <v>165</v>
      </c>
      <c r="AM138" s="354" t="s">
        <v>163</v>
      </c>
      <c r="AN138" s="355">
        <v>0.5</v>
      </c>
      <c r="AO138" s="1535"/>
      <c r="AP138" s="367"/>
      <c r="AQ138" s="368"/>
      <c r="AR138" s="358">
        <f>ROUND(ROUND(ROUND(Q128*AD134,0)*$AI$20,0)*AN138,0)-AP136</f>
        <v>248</v>
      </c>
      <c r="AS138" s="268"/>
    </row>
    <row r="139" spans="1:45" ht="14.25">
      <c r="A139" s="229">
        <v>71</v>
      </c>
      <c r="B139" s="337">
        <v>8811</v>
      </c>
      <c r="C139" s="254" t="s">
        <v>4138</v>
      </c>
      <c r="D139" s="375"/>
      <c r="E139" s="278"/>
      <c r="F139" s="279"/>
      <c r="G139" s="231" t="s">
        <v>1447</v>
      </c>
      <c r="H139" s="232"/>
      <c r="I139" s="232"/>
      <c r="J139" s="334"/>
      <c r="K139" s="232"/>
      <c r="L139" s="334"/>
      <c r="M139" s="334"/>
      <c r="N139" s="334"/>
      <c r="O139" s="334"/>
      <c r="P139" s="334"/>
      <c r="Q139" s="338"/>
      <c r="R139" s="338"/>
      <c r="S139" s="232"/>
      <c r="T139" s="232"/>
      <c r="U139" s="231"/>
      <c r="V139" s="338"/>
      <c r="W139" s="338"/>
      <c r="X139" s="338"/>
      <c r="Y139" s="338"/>
      <c r="Z139" s="338"/>
      <c r="AA139" s="338"/>
      <c r="AB139" s="338"/>
      <c r="AC139" s="338"/>
      <c r="AD139" s="338"/>
      <c r="AE139" s="338"/>
      <c r="AF139" s="339"/>
      <c r="AG139" s="611"/>
      <c r="AH139" s="392"/>
      <c r="AI139" s="392"/>
      <c r="AJ139" s="393"/>
      <c r="AK139" s="340"/>
      <c r="AL139" s="338"/>
      <c r="AM139" s="334"/>
      <c r="AN139" s="383"/>
      <c r="AO139" s="383"/>
      <c r="AP139" s="383"/>
      <c r="AQ139" s="384"/>
      <c r="AR139" s="342">
        <f>ROUND(Q140*$AI$20,0)</f>
        <v>513</v>
      </c>
      <c r="AS139" s="268"/>
    </row>
    <row r="140" spans="1:45" ht="14.25">
      <c r="A140" s="229">
        <v>71</v>
      </c>
      <c r="B140" s="337">
        <v>8812</v>
      </c>
      <c r="C140" s="254" t="s">
        <v>4139</v>
      </c>
      <c r="D140" s="375"/>
      <c r="E140" s="278"/>
      <c r="F140" s="279"/>
      <c r="G140" s="245"/>
      <c r="H140" s="208"/>
      <c r="I140" s="208"/>
      <c r="J140" s="301"/>
      <c r="K140" s="208"/>
      <c r="L140" s="301"/>
      <c r="M140" s="301"/>
      <c r="N140" s="301"/>
      <c r="O140" s="301"/>
      <c r="P140" s="301"/>
      <c r="Q140" s="1548">
        <f>'26障害児入所施設(基本５）'!$Q$140</f>
        <v>733</v>
      </c>
      <c r="R140" s="1548"/>
      <c r="S140" s="208" t="s">
        <v>18</v>
      </c>
      <c r="T140" s="385"/>
      <c r="U140" s="245"/>
      <c r="V140" s="344"/>
      <c r="W140" s="344"/>
      <c r="X140" s="344"/>
      <c r="Y140" s="344"/>
      <c r="Z140" s="344"/>
      <c r="AA140" s="344"/>
      <c r="AB140" s="344"/>
      <c r="AC140" s="344"/>
      <c r="AD140" s="344"/>
      <c r="AE140" s="344"/>
      <c r="AF140" s="345"/>
      <c r="AG140" s="379"/>
      <c r="AH140" s="344"/>
      <c r="AI140" s="344"/>
      <c r="AJ140" s="345"/>
      <c r="AK140" s="1539" t="s">
        <v>161</v>
      </c>
      <c r="AL140" s="346" t="s">
        <v>162</v>
      </c>
      <c r="AM140" s="347" t="s">
        <v>163</v>
      </c>
      <c r="AN140" s="348">
        <v>0.7</v>
      </c>
      <c r="AO140" s="348"/>
      <c r="AP140" s="348"/>
      <c r="AQ140" s="349"/>
      <c r="AR140" s="350">
        <f>ROUND(ROUND(Q140*$AI$20,0)*AN140,0)</f>
        <v>359</v>
      </c>
      <c r="AS140" s="268"/>
    </row>
    <row r="141" spans="1:45" ht="14.25">
      <c r="A141" s="243">
        <v>71</v>
      </c>
      <c r="B141" s="351" t="s">
        <v>4140</v>
      </c>
      <c r="C141" s="244" t="s">
        <v>4141</v>
      </c>
      <c r="D141" s="376"/>
      <c r="E141" s="377"/>
      <c r="F141" s="378"/>
      <c r="G141" s="245"/>
      <c r="H141" s="208"/>
      <c r="I141" s="208"/>
      <c r="J141" s="301"/>
      <c r="K141" s="208"/>
      <c r="L141" s="301"/>
      <c r="M141" s="301"/>
      <c r="N141" s="301"/>
      <c r="O141" s="301"/>
      <c r="P141" s="301"/>
      <c r="Q141" s="392"/>
      <c r="R141" s="392"/>
      <c r="S141" s="208"/>
      <c r="T141" s="385"/>
      <c r="U141" s="245"/>
      <c r="V141" s="344"/>
      <c r="W141" s="344"/>
      <c r="X141" s="344"/>
      <c r="Y141" s="344"/>
      <c r="Z141" s="344"/>
      <c r="AA141" s="344"/>
      <c r="AB141" s="344"/>
      <c r="AC141" s="344"/>
      <c r="AD141" s="344"/>
      <c r="AE141" s="344"/>
      <c r="AF141" s="345"/>
      <c r="AG141" s="379"/>
      <c r="AH141" s="344"/>
      <c r="AI141" s="344"/>
      <c r="AJ141" s="345"/>
      <c r="AK141" s="1540"/>
      <c r="AL141" s="353" t="s">
        <v>165</v>
      </c>
      <c r="AM141" s="354" t="s">
        <v>163</v>
      </c>
      <c r="AN141" s="355">
        <v>0.5</v>
      </c>
      <c r="AO141" s="356"/>
      <c r="AP141" s="356"/>
      <c r="AQ141" s="395"/>
      <c r="AR141" s="358">
        <f>ROUND(ROUND(Q140*$AI$20,0)*AN141,0)</f>
        <v>257</v>
      </c>
      <c r="AS141" s="268"/>
    </row>
    <row r="142" spans="1:45" ht="14.25">
      <c r="A142" s="243">
        <v>71</v>
      </c>
      <c r="B142" s="351" t="s">
        <v>4142</v>
      </c>
      <c r="C142" s="244" t="s">
        <v>4143</v>
      </c>
      <c r="D142" s="376"/>
      <c r="E142" s="377"/>
      <c r="F142" s="378"/>
      <c r="G142" s="245"/>
      <c r="H142" s="208"/>
      <c r="I142" s="208"/>
      <c r="J142" s="301"/>
      <c r="K142" s="208"/>
      <c r="L142" s="301"/>
      <c r="M142" s="301"/>
      <c r="N142" s="301"/>
      <c r="O142" s="301"/>
      <c r="P142" s="301"/>
      <c r="Q142" s="392"/>
      <c r="R142" s="392"/>
      <c r="S142" s="208"/>
      <c r="T142" s="385"/>
      <c r="U142" s="245"/>
      <c r="V142" s="344"/>
      <c r="W142" s="344"/>
      <c r="X142" s="344"/>
      <c r="Y142" s="344"/>
      <c r="Z142" s="344"/>
      <c r="AA142" s="344"/>
      <c r="AB142" s="344"/>
      <c r="AC142" s="344"/>
      <c r="AD142" s="344"/>
      <c r="AE142" s="344"/>
      <c r="AF142" s="345"/>
      <c r="AG142" s="379"/>
      <c r="AH142" s="344"/>
      <c r="AI142" s="344"/>
      <c r="AJ142" s="345"/>
      <c r="AK142" s="364"/>
      <c r="AL142" s="396"/>
      <c r="AM142" s="362"/>
      <c r="AN142" s="356"/>
      <c r="AO142" s="1533" t="s">
        <v>167</v>
      </c>
      <c r="AP142" s="362">
        <v>5</v>
      </c>
      <c r="AQ142" s="363" t="s">
        <v>168</v>
      </c>
      <c r="AR142" s="358">
        <f>ROUND(Q140*$AI$20,0)-AP142</f>
        <v>508</v>
      </c>
      <c r="AS142" s="268"/>
    </row>
    <row r="143" spans="1:45" ht="14.25">
      <c r="A143" s="243">
        <v>71</v>
      </c>
      <c r="B143" s="351" t="s">
        <v>4144</v>
      </c>
      <c r="C143" s="244" t="s">
        <v>4145</v>
      </c>
      <c r="D143" s="376"/>
      <c r="E143" s="377"/>
      <c r="F143" s="378"/>
      <c r="G143" s="245"/>
      <c r="H143" s="208"/>
      <c r="I143" s="208"/>
      <c r="J143" s="301"/>
      <c r="K143" s="208"/>
      <c r="L143" s="301"/>
      <c r="M143" s="301"/>
      <c r="N143" s="301"/>
      <c r="O143" s="301"/>
      <c r="P143" s="301"/>
      <c r="Q143" s="392"/>
      <c r="R143" s="392"/>
      <c r="S143" s="208"/>
      <c r="T143" s="385"/>
      <c r="U143" s="245"/>
      <c r="V143" s="344"/>
      <c r="W143" s="344"/>
      <c r="X143" s="344"/>
      <c r="Y143" s="344"/>
      <c r="Z143" s="344"/>
      <c r="AA143" s="344"/>
      <c r="AB143" s="344"/>
      <c r="AC143" s="344"/>
      <c r="AD143" s="344"/>
      <c r="AE143" s="344"/>
      <c r="AF143" s="345"/>
      <c r="AG143" s="379"/>
      <c r="AH143" s="344"/>
      <c r="AI143" s="344"/>
      <c r="AJ143" s="345"/>
      <c r="AK143" s="1536" t="s">
        <v>161</v>
      </c>
      <c r="AL143" s="364" t="s">
        <v>162</v>
      </c>
      <c r="AM143" s="362" t="s">
        <v>163</v>
      </c>
      <c r="AN143" s="356">
        <v>0.7</v>
      </c>
      <c r="AO143" s="1534"/>
      <c r="AP143" s="365"/>
      <c r="AQ143" s="366"/>
      <c r="AR143" s="358">
        <f>ROUND(ROUND(Q140*$AI$20,0)*AN143,0)-AP142</f>
        <v>354</v>
      </c>
      <c r="AS143" s="268"/>
    </row>
    <row r="144" spans="1:45" ht="14.25">
      <c r="A144" s="243">
        <v>71</v>
      </c>
      <c r="B144" s="351" t="s">
        <v>4146</v>
      </c>
      <c r="C144" s="244" t="s">
        <v>4147</v>
      </c>
      <c r="D144" s="376"/>
      <c r="E144" s="377"/>
      <c r="F144" s="378"/>
      <c r="G144" s="245"/>
      <c r="H144" s="208"/>
      <c r="I144" s="208"/>
      <c r="J144" s="301"/>
      <c r="K144" s="208"/>
      <c r="L144" s="301"/>
      <c r="M144" s="301"/>
      <c r="N144" s="301"/>
      <c r="O144" s="301"/>
      <c r="P144" s="301"/>
      <c r="Q144" s="392"/>
      <c r="R144" s="392"/>
      <c r="S144" s="208"/>
      <c r="T144" s="385"/>
      <c r="U144" s="281"/>
      <c r="V144" s="380"/>
      <c r="W144" s="380"/>
      <c r="X144" s="380"/>
      <c r="Y144" s="380"/>
      <c r="Z144" s="380"/>
      <c r="AA144" s="380"/>
      <c r="AB144" s="380"/>
      <c r="AC144" s="380"/>
      <c r="AD144" s="380"/>
      <c r="AE144" s="380"/>
      <c r="AF144" s="381"/>
      <c r="AG144" s="379"/>
      <c r="AH144" s="344"/>
      <c r="AI144" s="344"/>
      <c r="AJ144" s="345"/>
      <c r="AK144" s="1537"/>
      <c r="AL144" s="353" t="s">
        <v>165</v>
      </c>
      <c r="AM144" s="354" t="s">
        <v>163</v>
      </c>
      <c r="AN144" s="355">
        <v>0.5</v>
      </c>
      <c r="AO144" s="1535"/>
      <c r="AP144" s="367"/>
      <c r="AQ144" s="368"/>
      <c r="AR144" s="358">
        <f>ROUND(ROUND(Q140*$AI$20,0)*AN144,0)-AP142</f>
        <v>252</v>
      </c>
      <c r="AS144" s="268"/>
    </row>
    <row r="145" spans="1:45" ht="14.25">
      <c r="A145" s="229">
        <v>71</v>
      </c>
      <c r="B145" s="337">
        <v>8813</v>
      </c>
      <c r="C145" s="254" t="s">
        <v>4148</v>
      </c>
      <c r="D145" s="375"/>
      <c r="E145" s="278"/>
      <c r="F145" s="279"/>
      <c r="G145" s="245"/>
      <c r="H145" s="208"/>
      <c r="I145" s="208"/>
      <c r="J145" s="301"/>
      <c r="K145" s="208"/>
      <c r="L145" s="301"/>
      <c r="M145" s="301"/>
      <c r="N145" s="301"/>
      <c r="O145" s="301"/>
      <c r="P145" s="301"/>
      <c r="Q145" s="392"/>
      <c r="R145" s="392"/>
      <c r="S145" s="208"/>
      <c r="T145" s="385"/>
      <c r="U145" s="379" t="s">
        <v>172</v>
      </c>
      <c r="V145" s="344"/>
      <c r="W145" s="344"/>
      <c r="X145" s="344"/>
      <c r="Y145" s="344"/>
      <c r="Z145" s="344"/>
      <c r="AA145" s="344"/>
      <c r="AB145" s="344"/>
      <c r="AC145" s="344"/>
      <c r="AD145" s="344"/>
      <c r="AE145" s="344"/>
      <c r="AF145" s="345"/>
      <c r="AG145" s="379"/>
      <c r="AH145" s="344"/>
      <c r="AI145" s="344"/>
      <c r="AJ145" s="345"/>
      <c r="AK145" s="369"/>
      <c r="AL145" s="370"/>
      <c r="AM145" s="372"/>
      <c r="AN145" s="373"/>
      <c r="AO145" s="373"/>
      <c r="AP145" s="373"/>
      <c r="AQ145" s="374"/>
      <c r="AR145" s="342">
        <f>ROUND(ROUND(Q140*AD146,0)*$AI$20,0)</f>
        <v>495</v>
      </c>
      <c r="AS145" s="268"/>
    </row>
    <row r="146" spans="1:45" ht="14.25">
      <c r="A146" s="229">
        <v>71</v>
      </c>
      <c r="B146" s="337">
        <v>8814</v>
      </c>
      <c r="C146" s="254" t="s">
        <v>4149</v>
      </c>
      <c r="D146" s="375"/>
      <c r="E146" s="278"/>
      <c r="F146" s="279"/>
      <c r="G146" s="245"/>
      <c r="H146" s="208"/>
      <c r="I146" s="208"/>
      <c r="J146" s="301"/>
      <c r="K146" s="208"/>
      <c r="L146" s="301"/>
      <c r="M146" s="301"/>
      <c r="N146" s="301"/>
      <c r="O146" s="301"/>
      <c r="P146" s="301"/>
      <c r="Q146" s="392"/>
      <c r="R146" s="392"/>
      <c r="S146" s="208"/>
      <c r="T146" s="385"/>
      <c r="U146" s="379" t="s">
        <v>174</v>
      </c>
      <c r="V146" s="344"/>
      <c r="W146" s="344"/>
      <c r="X146" s="344"/>
      <c r="Y146" s="344"/>
      <c r="Z146" s="344"/>
      <c r="AA146" s="344"/>
      <c r="AB146" s="344"/>
      <c r="AC146" s="214" t="s">
        <v>163</v>
      </c>
      <c r="AD146" s="1541">
        <v>0.96499999999999997</v>
      </c>
      <c r="AE146" s="1541"/>
      <c r="AF146" s="345"/>
      <c r="AG146" s="379"/>
      <c r="AH146" s="344"/>
      <c r="AI146" s="344"/>
      <c r="AJ146" s="345"/>
      <c r="AK146" s="1539" t="s">
        <v>161</v>
      </c>
      <c r="AL146" s="346" t="s">
        <v>162</v>
      </c>
      <c r="AM146" s="347" t="s">
        <v>163</v>
      </c>
      <c r="AN146" s="348">
        <v>0.7</v>
      </c>
      <c r="AO146" s="348"/>
      <c r="AP146" s="348"/>
      <c r="AQ146" s="349"/>
      <c r="AR146" s="350">
        <f>ROUND(ROUND(ROUND(Q140*AD146:AD146,0)*$AI$20,0)*AN146,0)</f>
        <v>347</v>
      </c>
      <c r="AS146" s="268"/>
    </row>
    <row r="147" spans="1:45" ht="14.25">
      <c r="A147" s="243">
        <v>71</v>
      </c>
      <c r="B147" s="351" t="s">
        <v>4150</v>
      </c>
      <c r="C147" s="244" t="s">
        <v>4151</v>
      </c>
      <c r="D147" s="376"/>
      <c r="E147" s="377"/>
      <c r="F147" s="378"/>
      <c r="G147" s="245"/>
      <c r="H147" s="208"/>
      <c r="I147" s="208"/>
      <c r="J147" s="301"/>
      <c r="K147" s="208"/>
      <c r="L147" s="301"/>
      <c r="M147" s="301"/>
      <c r="N147" s="301"/>
      <c r="O147" s="301"/>
      <c r="P147" s="301"/>
      <c r="Q147" s="392"/>
      <c r="R147" s="392"/>
      <c r="S147" s="208"/>
      <c r="T147" s="385"/>
      <c r="U147" s="245"/>
      <c r="V147" s="344"/>
      <c r="W147" s="344"/>
      <c r="X147" s="344"/>
      <c r="Y147" s="344"/>
      <c r="Z147" s="344"/>
      <c r="AA147" s="344"/>
      <c r="AB147" s="344"/>
      <c r="AC147" s="344"/>
      <c r="AD147" s="344"/>
      <c r="AE147" s="344"/>
      <c r="AF147" s="345"/>
      <c r="AG147" s="379"/>
      <c r="AH147" s="344"/>
      <c r="AI147" s="344"/>
      <c r="AJ147" s="345"/>
      <c r="AK147" s="1540"/>
      <c r="AL147" s="353" t="s">
        <v>165</v>
      </c>
      <c r="AM147" s="354" t="s">
        <v>163</v>
      </c>
      <c r="AN147" s="355">
        <v>0.5</v>
      </c>
      <c r="AO147" s="356"/>
      <c r="AP147" s="356"/>
      <c r="AQ147" s="395"/>
      <c r="AR147" s="358">
        <f>ROUND(ROUND(ROUND(Q140*AD146,0)*$AI$20,0)*AN147,0)</f>
        <v>248</v>
      </c>
      <c r="AS147" s="268"/>
    </row>
    <row r="148" spans="1:45" ht="14.25">
      <c r="A148" s="243">
        <v>71</v>
      </c>
      <c r="B148" s="351" t="s">
        <v>4152</v>
      </c>
      <c r="C148" s="244" t="s">
        <v>4153</v>
      </c>
      <c r="D148" s="376"/>
      <c r="E148" s="377"/>
      <c r="F148" s="378"/>
      <c r="G148" s="245"/>
      <c r="H148" s="208"/>
      <c r="I148" s="208"/>
      <c r="J148" s="301"/>
      <c r="K148" s="208"/>
      <c r="L148" s="301"/>
      <c r="M148" s="301"/>
      <c r="N148" s="301"/>
      <c r="O148" s="301"/>
      <c r="P148" s="301"/>
      <c r="Q148" s="392"/>
      <c r="R148" s="392"/>
      <c r="S148" s="208"/>
      <c r="T148" s="385"/>
      <c r="U148" s="245"/>
      <c r="V148" s="344"/>
      <c r="W148" s="344"/>
      <c r="X148" s="344"/>
      <c r="Y148" s="344"/>
      <c r="Z148" s="344"/>
      <c r="AA148" s="344"/>
      <c r="AB148" s="344"/>
      <c r="AC148" s="344"/>
      <c r="AD148" s="344"/>
      <c r="AE148" s="344"/>
      <c r="AF148" s="345"/>
      <c r="AG148" s="379"/>
      <c r="AH148" s="344"/>
      <c r="AI148" s="344"/>
      <c r="AJ148" s="345"/>
      <c r="AK148" s="364"/>
      <c r="AL148" s="396"/>
      <c r="AM148" s="362"/>
      <c r="AN148" s="356"/>
      <c r="AO148" s="1533" t="s">
        <v>167</v>
      </c>
      <c r="AP148" s="362">
        <v>5</v>
      </c>
      <c r="AQ148" s="363" t="s">
        <v>168</v>
      </c>
      <c r="AR148" s="358">
        <f>ROUND(ROUND(Q140*AD146,0)*$AI$20,0)-AP148</f>
        <v>490</v>
      </c>
      <c r="AS148" s="268"/>
    </row>
    <row r="149" spans="1:45" ht="14.25">
      <c r="A149" s="243">
        <v>71</v>
      </c>
      <c r="B149" s="351" t="s">
        <v>4154</v>
      </c>
      <c r="C149" s="244" t="s">
        <v>4155</v>
      </c>
      <c r="D149" s="376"/>
      <c r="E149" s="377"/>
      <c r="F149" s="378"/>
      <c r="G149" s="245"/>
      <c r="H149" s="208"/>
      <c r="I149" s="208"/>
      <c r="J149" s="301"/>
      <c r="K149" s="208"/>
      <c r="L149" s="301"/>
      <c r="M149" s="301"/>
      <c r="N149" s="301"/>
      <c r="O149" s="301"/>
      <c r="P149" s="301"/>
      <c r="Q149" s="392"/>
      <c r="R149" s="392"/>
      <c r="S149" s="208"/>
      <c r="T149" s="385"/>
      <c r="U149" s="245"/>
      <c r="V149" s="344"/>
      <c r="W149" s="344"/>
      <c r="X149" s="344"/>
      <c r="Y149" s="344"/>
      <c r="Z149" s="344"/>
      <c r="AA149" s="344"/>
      <c r="AB149" s="344"/>
      <c r="AC149" s="344"/>
      <c r="AD149" s="344"/>
      <c r="AE149" s="344"/>
      <c r="AF149" s="345"/>
      <c r="AG149" s="379"/>
      <c r="AH149" s="344"/>
      <c r="AI149" s="344"/>
      <c r="AJ149" s="345"/>
      <c r="AK149" s="1536" t="s">
        <v>161</v>
      </c>
      <c r="AL149" s="364" t="s">
        <v>162</v>
      </c>
      <c r="AM149" s="362" t="s">
        <v>163</v>
      </c>
      <c r="AN149" s="356">
        <v>0.7</v>
      </c>
      <c r="AO149" s="1534"/>
      <c r="AP149" s="365"/>
      <c r="AQ149" s="366"/>
      <c r="AR149" s="358">
        <f>ROUND(ROUND(ROUND(Q140*AD146,0)*$AI$20,0)*AN149,0)-AP148</f>
        <v>342</v>
      </c>
      <c r="AS149" s="268"/>
    </row>
    <row r="150" spans="1:45" ht="14.25">
      <c r="A150" s="243">
        <v>71</v>
      </c>
      <c r="B150" s="351" t="s">
        <v>4156</v>
      </c>
      <c r="C150" s="244" t="s">
        <v>4157</v>
      </c>
      <c r="D150" s="376"/>
      <c r="E150" s="377"/>
      <c r="F150" s="378"/>
      <c r="G150" s="281"/>
      <c r="H150" s="216"/>
      <c r="I150" s="216"/>
      <c r="J150" s="304"/>
      <c r="K150" s="216"/>
      <c r="L150" s="304"/>
      <c r="M150" s="304"/>
      <c r="N150" s="304"/>
      <c r="O150" s="304"/>
      <c r="P150" s="304"/>
      <c r="Q150" s="407"/>
      <c r="R150" s="407"/>
      <c r="S150" s="216"/>
      <c r="T150" s="226"/>
      <c r="U150" s="281"/>
      <c r="V150" s="380"/>
      <c r="W150" s="380"/>
      <c r="X150" s="380"/>
      <c r="Y150" s="380"/>
      <c r="Z150" s="380"/>
      <c r="AA150" s="380"/>
      <c r="AB150" s="380"/>
      <c r="AC150" s="380"/>
      <c r="AD150" s="380"/>
      <c r="AE150" s="380"/>
      <c r="AF150" s="381"/>
      <c r="AG150" s="379"/>
      <c r="AH150" s="344"/>
      <c r="AI150" s="344"/>
      <c r="AJ150" s="345"/>
      <c r="AK150" s="1537"/>
      <c r="AL150" s="353" t="s">
        <v>165</v>
      </c>
      <c r="AM150" s="354" t="s">
        <v>163</v>
      </c>
      <c r="AN150" s="355">
        <v>0.5</v>
      </c>
      <c r="AO150" s="1535"/>
      <c r="AP150" s="367"/>
      <c r="AQ150" s="368"/>
      <c r="AR150" s="358">
        <f>ROUND(ROUND(ROUND(Q140*AD146,0)*$AI$20,0)*AN150,0)-AP148</f>
        <v>243</v>
      </c>
      <c r="AS150" s="268"/>
    </row>
    <row r="151" spans="1:45" ht="14.25">
      <c r="A151" s="229">
        <v>71</v>
      </c>
      <c r="B151" s="337">
        <v>8821</v>
      </c>
      <c r="C151" s="254" t="s">
        <v>4158</v>
      </c>
      <c r="D151" s="375"/>
      <c r="E151" s="278"/>
      <c r="F151" s="279"/>
      <c r="G151" s="231" t="s">
        <v>1460</v>
      </c>
      <c r="H151" s="232"/>
      <c r="I151" s="232"/>
      <c r="J151" s="334"/>
      <c r="K151" s="232"/>
      <c r="L151" s="334"/>
      <c r="M151" s="334"/>
      <c r="N151" s="334"/>
      <c r="O151" s="334"/>
      <c r="P151" s="334"/>
      <c r="Q151" s="338"/>
      <c r="R151" s="338"/>
      <c r="S151" s="232"/>
      <c r="T151" s="232"/>
      <c r="U151" s="231"/>
      <c r="V151" s="338"/>
      <c r="W151" s="338"/>
      <c r="X151" s="338"/>
      <c r="Y151" s="338"/>
      <c r="Z151" s="338"/>
      <c r="AA151" s="338"/>
      <c r="AB151" s="338"/>
      <c r="AC151" s="338"/>
      <c r="AD151" s="338"/>
      <c r="AE151" s="338"/>
      <c r="AF151" s="339"/>
      <c r="AG151" s="611"/>
      <c r="AH151" s="392"/>
      <c r="AI151" s="392"/>
      <c r="AJ151" s="393"/>
      <c r="AK151" s="340"/>
      <c r="AL151" s="338"/>
      <c r="AM151" s="334"/>
      <c r="AN151" s="383"/>
      <c r="AO151" s="383"/>
      <c r="AP151" s="383"/>
      <c r="AQ151" s="384"/>
      <c r="AR151" s="342">
        <f>ROUND(Q152*$AI$20,0)</f>
        <v>503</v>
      </c>
      <c r="AS151" s="268"/>
    </row>
    <row r="152" spans="1:45" ht="14.25">
      <c r="A152" s="229">
        <v>71</v>
      </c>
      <c r="B152" s="337">
        <v>8822</v>
      </c>
      <c r="C152" s="254" t="s">
        <v>4159</v>
      </c>
      <c r="D152" s="375"/>
      <c r="E152" s="278"/>
      <c r="F152" s="279"/>
      <c r="G152" s="245"/>
      <c r="H152" s="208"/>
      <c r="I152" s="208"/>
      <c r="J152" s="301"/>
      <c r="K152" s="208"/>
      <c r="L152" s="301"/>
      <c r="M152" s="301"/>
      <c r="N152" s="301"/>
      <c r="O152" s="301"/>
      <c r="P152" s="301"/>
      <c r="Q152" s="1548">
        <f>'26障害児入所施設(基本５）'!$Q$152</f>
        <v>718</v>
      </c>
      <c r="R152" s="1548"/>
      <c r="S152" s="208" t="s">
        <v>18</v>
      </c>
      <c r="T152" s="385"/>
      <c r="U152" s="245"/>
      <c r="V152" s="344"/>
      <c r="W152" s="344"/>
      <c r="X152" s="344"/>
      <c r="Y152" s="344"/>
      <c r="Z152" s="344"/>
      <c r="AA152" s="344"/>
      <c r="AB152" s="344"/>
      <c r="AC152" s="344"/>
      <c r="AD152" s="344"/>
      <c r="AE152" s="344"/>
      <c r="AF152" s="345"/>
      <c r="AG152" s="379"/>
      <c r="AH152" s="344"/>
      <c r="AI152" s="344"/>
      <c r="AJ152" s="345"/>
      <c r="AK152" s="1539" t="s">
        <v>161</v>
      </c>
      <c r="AL152" s="346" t="s">
        <v>162</v>
      </c>
      <c r="AM152" s="347" t="s">
        <v>163</v>
      </c>
      <c r="AN152" s="348">
        <v>0.7</v>
      </c>
      <c r="AO152" s="348"/>
      <c r="AP152" s="348"/>
      <c r="AQ152" s="349"/>
      <c r="AR152" s="350">
        <f>ROUND(ROUND(Q152*$AI$20,0)*AN152,0)</f>
        <v>352</v>
      </c>
      <c r="AS152" s="268"/>
    </row>
    <row r="153" spans="1:45" ht="14.25">
      <c r="A153" s="243">
        <v>71</v>
      </c>
      <c r="B153" s="351" t="s">
        <v>4160</v>
      </c>
      <c r="C153" s="244" t="s">
        <v>4161</v>
      </c>
      <c r="D153" s="376"/>
      <c r="E153" s="377"/>
      <c r="F153" s="378"/>
      <c r="G153" s="245"/>
      <c r="H153" s="208"/>
      <c r="I153" s="208"/>
      <c r="J153" s="301"/>
      <c r="K153" s="208"/>
      <c r="L153" s="301"/>
      <c r="M153" s="301"/>
      <c r="N153" s="301"/>
      <c r="O153" s="301"/>
      <c r="P153" s="301"/>
      <c r="Q153" s="392"/>
      <c r="R153" s="392"/>
      <c r="S153" s="208"/>
      <c r="T153" s="385"/>
      <c r="U153" s="245"/>
      <c r="V153" s="344"/>
      <c r="W153" s="344"/>
      <c r="X153" s="344"/>
      <c r="Y153" s="344"/>
      <c r="Z153" s="344"/>
      <c r="AA153" s="344"/>
      <c r="AB153" s="344"/>
      <c r="AC153" s="344"/>
      <c r="AD153" s="344"/>
      <c r="AE153" s="344"/>
      <c r="AF153" s="345"/>
      <c r="AG153" s="379"/>
      <c r="AH153" s="344"/>
      <c r="AI153" s="344"/>
      <c r="AJ153" s="345"/>
      <c r="AK153" s="1540"/>
      <c r="AL153" s="353" t="s">
        <v>165</v>
      </c>
      <c r="AM153" s="354" t="s">
        <v>163</v>
      </c>
      <c r="AN153" s="355">
        <v>0.5</v>
      </c>
      <c r="AO153" s="356"/>
      <c r="AP153" s="356"/>
      <c r="AQ153" s="395"/>
      <c r="AR153" s="358">
        <f>ROUND(ROUND(Q152*$AI$20,0)*AN153,0)</f>
        <v>252</v>
      </c>
      <c r="AS153" s="268"/>
    </row>
    <row r="154" spans="1:45" ht="14.25">
      <c r="A154" s="243">
        <v>71</v>
      </c>
      <c r="B154" s="351" t="s">
        <v>4162</v>
      </c>
      <c r="C154" s="244" t="s">
        <v>4163</v>
      </c>
      <c r="D154" s="376"/>
      <c r="E154" s="377"/>
      <c r="F154" s="378"/>
      <c r="G154" s="245"/>
      <c r="H154" s="208"/>
      <c r="I154" s="208"/>
      <c r="J154" s="301"/>
      <c r="K154" s="208"/>
      <c r="L154" s="301"/>
      <c r="M154" s="301"/>
      <c r="N154" s="301"/>
      <c r="O154" s="301"/>
      <c r="P154" s="301"/>
      <c r="Q154" s="392"/>
      <c r="R154" s="392"/>
      <c r="S154" s="208"/>
      <c r="T154" s="385"/>
      <c r="U154" s="245"/>
      <c r="V154" s="344"/>
      <c r="W154" s="344"/>
      <c r="X154" s="344"/>
      <c r="Y154" s="344"/>
      <c r="Z154" s="344"/>
      <c r="AA154" s="344"/>
      <c r="AB154" s="344"/>
      <c r="AC154" s="344"/>
      <c r="AD154" s="344"/>
      <c r="AE154" s="344"/>
      <c r="AF154" s="345"/>
      <c r="AG154" s="379"/>
      <c r="AH154" s="344"/>
      <c r="AI154" s="344"/>
      <c r="AJ154" s="345"/>
      <c r="AK154" s="364"/>
      <c r="AL154" s="396"/>
      <c r="AM154" s="362"/>
      <c r="AN154" s="356"/>
      <c r="AO154" s="1533" t="s">
        <v>167</v>
      </c>
      <c r="AP154" s="362">
        <v>5</v>
      </c>
      <c r="AQ154" s="363" t="s">
        <v>168</v>
      </c>
      <c r="AR154" s="358">
        <f>ROUND(Q152*$AI$20,0)-AP154</f>
        <v>498</v>
      </c>
      <c r="AS154" s="268"/>
    </row>
    <row r="155" spans="1:45" ht="14.25">
      <c r="A155" s="243">
        <v>71</v>
      </c>
      <c r="B155" s="351" t="s">
        <v>4164</v>
      </c>
      <c r="C155" s="244" t="s">
        <v>4165</v>
      </c>
      <c r="D155" s="376"/>
      <c r="E155" s="377"/>
      <c r="F155" s="378"/>
      <c r="G155" s="245"/>
      <c r="H155" s="208"/>
      <c r="I155" s="208"/>
      <c r="J155" s="301"/>
      <c r="K155" s="208"/>
      <c r="L155" s="301"/>
      <c r="M155" s="301"/>
      <c r="N155" s="301"/>
      <c r="O155" s="301"/>
      <c r="P155" s="301"/>
      <c r="Q155" s="392"/>
      <c r="R155" s="392"/>
      <c r="S155" s="208"/>
      <c r="T155" s="385"/>
      <c r="U155" s="245"/>
      <c r="V155" s="344"/>
      <c r="W155" s="344"/>
      <c r="X155" s="344"/>
      <c r="Y155" s="344"/>
      <c r="Z155" s="344"/>
      <c r="AA155" s="344"/>
      <c r="AB155" s="344"/>
      <c r="AC155" s="344"/>
      <c r="AD155" s="344"/>
      <c r="AE155" s="344"/>
      <c r="AF155" s="345"/>
      <c r="AG155" s="379"/>
      <c r="AH155" s="344"/>
      <c r="AI155" s="344"/>
      <c r="AJ155" s="345"/>
      <c r="AK155" s="1536" t="s">
        <v>161</v>
      </c>
      <c r="AL155" s="364" t="s">
        <v>162</v>
      </c>
      <c r="AM155" s="362" t="s">
        <v>163</v>
      </c>
      <c r="AN155" s="356">
        <v>0.7</v>
      </c>
      <c r="AO155" s="1534"/>
      <c r="AP155" s="365"/>
      <c r="AQ155" s="366"/>
      <c r="AR155" s="358">
        <f>ROUND(ROUND(Q152*$AI$20,0)*AN155,0)-AP154</f>
        <v>347</v>
      </c>
      <c r="AS155" s="268"/>
    </row>
    <row r="156" spans="1:45" ht="14.25">
      <c r="A156" s="243">
        <v>71</v>
      </c>
      <c r="B156" s="351" t="s">
        <v>4166</v>
      </c>
      <c r="C156" s="244" t="s">
        <v>4167</v>
      </c>
      <c r="D156" s="376"/>
      <c r="E156" s="377"/>
      <c r="F156" s="378"/>
      <c r="G156" s="245"/>
      <c r="H156" s="208"/>
      <c r="I156" s="208"/>
      <c r="J156" s="301"/>
      <c r="K156" s="208"/>
      <c r="L156" s="301"/>
      <c r="M156" s="301"/>
      <c r="N156" s="301"/>
      <c r="O156" s="301"/>
      <c r="P156" s="301"/>
      <c r="Q156" s="392"/>
      <c r="R156" s="392"/>
      <c r="S156" s="208"/>
      <c r="T156" s="385"/>
      <c r="U156" s="245"/>
      <c r="V156" s="344"/>
      <c r="W156" s="344"/>
      <c r="X156" s="344"/>
      <c r="Y156" s="344"/>
      <c r="Z156" s="344"/>
      <c r="AA156" s="344"/>
      <c r="AB156" s="344"/>
      <c r="AC156" s="344"/>
      <c r="AD156" s="344"/>
      <c r="AE156" s="344"/>
      <c r="AF156" s="345"/>
      <c r="AG156" s="379"/>
      <c r="AH156" s="344"/>
      <c r="AI156" s="344"/>
      <c r="AJ156" s="345"/>
      <c r="AK156" s="1537"/>
      <c r="AL156" s="353" t="s">
        <v>165</v>
      </c>
      <c r="AM156" s="354" t="s">
        <v>163</v>
      </c>
      <c r="AN156" s="355">
        <v>0.5</v>
      </c>
      <c r="AO156" s="1535"/>
      <c r="AP156" s="367"/>
      <c r="AQ156" s="368"/>
      <c r="AR156" s="358">
        <f>ROUND(ROUND(Q152*$AI$20,0)*AN156,0)-AP154</f>
        <v>247</v>
      </c>
      <c r="AS156" s="268"/>
    </row>
    <row r="157" spans="1:45" ht="14.25">
      <c r="A157" s="229">
        <v>71</v>
      </c>
      <c r="B157" s="337">
        <v>8823</v>
      </c>
      <c r="C157" s="254" t="s">
        <v>4168</v>
      </c>
      <c r="D157" s="375"/>
      <c r="E157" s="278"/>
      <c r="F157" s="279"/>
      <c r="G157" s="245"/>
      <c r="H157" s="208"/>
      <c r="I157" s="208"/>
      <c r="J157" s="301"/>
      <c r="K157" s="208"/>
      <c r="L157" s="301"/>
      <c r="M157" s="301"/>
      <c r="N157" s="301"/>
      <c r="O157" s="301"/>
      <c r="P157" s="301"/>
      <c r="Q157" s="392"/>
      <c r="R157" s="392"/>
      <c r="S157" s="208"/>
      <c r="T157" s="385"/>
      <c r="U157" s="369" t="s">
        <v>172</v>
      </c>
      <c r="V157" s="370"/>
      <c r="W157" s="370"/>
      <c r="X157" s="370"/>
      <c r="Y157" s="370"/>
      <c r="Z157" s="370"/>
      <c r="AA157" s="370"/>
      <c r="AB157" s="370"/>
      <c r="AC157" s="370"/>
      <c r="AD157" s="370"/>
      <c r="AE157" s="370"/>
      <c r="AF157" s="371"/>
      <c r="AG157" s="379"/>
      <c r="AH157" s="344"/>
      <c r="AI157" s="344"/>
      <c r="AJ157" s="345"/>
      <c r="AK157" s="369"/>
      <c r="AL157" s="370"/>
      <c r="AM157" s="372"/>
      <c r="AN157" s="373"/>
      <c r="AO157" s="373"/>
      <c r="AP157" s="373"/>
      <c r="AQ157" s="374"/>
      <c r="AR157" s="342">
        <f>ROUND(ROUND(Q152*AD158,0)*$AI$20,0)</f>
        <v>485</v>
      </c>
      <c r="AS157" s="268"/>
    </row>
    <row r="158" spans="1:45" ht="14.25">
      <c r="A158" s="229">
        <v>71</v>
      </c>
      <c r="B158" s="337">
        <v>8824</v>
      </c>
      <c r="C158" s="254" t="s">
        <v>4169</v>
      </c>
      <c r="D158" s="375"/>
      <c r="E158" s="278"/>
      <c r="F158" s="279"/>
      <c r="G158" s="245"/>
      <c r="H158" s="208"/>
      <c r="I158" s="208"/>
      <c r="J158" s="301"/>
      <c r="K158" s="208"/>
      <c r="L158" s="301"/>
      <c r="M158" s="301"/>
      <c r="N158" s="301"/>
      <c r="O158" s="301"/>
      <c r="P158" s="301"/>
      <c r="Q158" s="392"/>
      <c r="R158" s="392"/>
      <c r="S158" s="208"/>
      <c r="T158" s="385"/>
      <c r="U158" s="379" t="s">
        <v>174</v>
      </c>
      <c r="V158" s="344"/>
      <c r="W158" s="344"/>
      <c r="X158" s="344"/>
      <c r="Y158" s="344"/>
      <c r="Z158" s="344"/>
      <c r="AA158" s="344"/>
      <c r="AB158" s="344"/>
      <c r="AC158" s="214" t="s">
        <v>163</v>
      </c>
      <c r="AD158" s="1541">
        <v>0.96499999999999997</v>
      </c>
      <c r="AE158" s="1541"/>
      <c r="AF158" s="345"/>
      <c r="AG158" s="379"/>
      <c r="AH158" s="344"/>
      <c r="AI158" s="344"/>
      <c r="AJ158" s="345"/>
      <c r="AK158" s="1539" t="s">
        <v>161</v>
      </c>
      <c r="AL158" s="346" t="s">
        <v>162</v>
      </c>
      <c r="AM158" s="347" t="s">
        <v>163</v>
      </c>
      <c r="AN158" s="348">
        <v>0.7</v>
      </c>
      <c r="AO158" s="348"/>
      <c r="AP158" s="348"/>
      <c r="AQ158" s="349"/>
      <c r="AR158" s="350">
        <f>ROUND(ROUND(ROUND(Q152*AD158:AD158,0)*$AI$20,0)*AN158,0)</f>
        <v>340</v>
      </c>
      <c r="AS158" s="268"/>
    </row>
    <row r="159" spans="1:45" ht="14.25">
      <c r="A159" s="243">
        <v>71</v>
      </c>
      <c r="B159" s="351" t="s">
        <v>4170</v>
      </c>
      <c r="C159" s="244" t="s">
        <v>4171</v>
      </c>
      <c r="D159" s="376"/>
      <c r="E159" s="377"/>
      <c r="F159" s="378"/>
      <c r="G159" s="245"/>
      <c r="H159" s="208"/>
      <c r="I159" s="208"/>
      <c r="J159" s="301"/>
      <c r="K159" s="208"/>
      <c r="L159" s="301"/>
      <c r="M159" s="301"/>
      <c r="N159" s="301"/>
      <c r="O159" s="301"/>
      <c r="P159" s="301"/>
      <c r="Q159" s="392"/>
      <c r="R159" s="392"/>
      <c r="S159" s="208"/>
      <c r="T159" s="385"/>
      <c r="U159" s="245"/>
      <c r="V159" s="344"/>
      <c r="W159" s="344"/>
      <c r="X159" s="344"/>
      <c r="Y159" s="344"/>
      <c r="Z159" s="344"/>
      <c r="AA159" s="344"/>
      <c r="AB159" s="344"/>
      <c r="AC159" s="344"/>
      <c r="AD159" s="344"/>
      <c r="AE159" s="344"/>
      <c r="AF159" s="345"/>
      <c r="AG159" s="379"/>
      <c r="AH159" s="344"/>
      <c r="AI159" s="344"/>
      <c r="AJ159" s="345"/>
      <c r="AK159" s="1540"/>
      <c r="AL159" s="353" t="s">
        <v>165</v>
      </c>
      <c r="AM159" s="354" t="s">
        <v>163</v>
      </c>
      <c r="AN159" s="355">
        <v>0.5</v>
      </c>
      <c r="AO159" s="356"/>
      <c r="AP159" s="356"/>
      <c r="AQ159" s="395"/>
      <c r="AR159" s="358">
        <f>ROUND(ROUND(ROUND(Q152*AD158,0)*$AI$20,0)*AN159,0)</f>
        <v>243</v>
      </c>
      <c r="AS159" s="268"/>
    </row>
    <row r="160" spans="1:45" ht="14.25">
      <c r="A160" s="243">
        <v>71</v>
      </c>
      <c r="B160" s="351" t="s">
        <v>4172</v>
      </c>
      <c r="C160" s="244" t="s">
        <v>4173</v>
      </c>
      <c r="D160" s="376"/>
      <c r="E160" s="377"/>
      <c r="F160" s="378"/>
      <c r="G160" s="245"/>
      <c r="H160" s="208"/>
      <c r="I160" s="208"/>
      <c r="J160" s="301"/>
      <c r="K160" s="208"/>
      <c r="L160" s="301"/>
      <c r="M160" s="301"/>
      <c r="N160" s="301"/>
      <c r="O160" s="301"/>
      <c r="P160" s="301"/>
      <c r="Q160" s="392"/>
      <c r="R160" s="392"/>
      <c r="S160" s="208"/>
      <c r="T160" s="385"/>
      <c r="U160" s="245"/>
      <c r="V160" s="344"/>
      <c r="W160" s="344"/>
      <c r="X160" s="344"/>
      <c r="Y160" s="344"/>
      <c r="Z160" s="344"/>
      <c r="AA160" s="344"/>
      <c r="AB160" s="344"/>
      <c r="AC160" s="344"/>
      <c r="AD160" s="344"/>
      <c r="AE160" s="344"/>
      <c r="AF160" s="345"/>
      <c r="AG160" s="379"/>
      <c r="AH160" s="344"/>
      <c r="AI160" s="344"/>
      <c r="AJ160" s="345"/>
      <c r="AK160" s="364"/>
      <c r="AL160" s="396"/>
      <c r="AM160" s="362"/>
      <c r="AN160" s="356"/>
      <c r="AO160" s="1533" t="s">
        <v>167</v>
      </c>
      <c r="AP160" s="362">
        <v>5</v>
      </c>
      <c r="AQ160" s="363" t="s">
        <v>168</v>
      </c>
      <c r="AR160" s="358">
        <f>ROUND(ROUND(Q152*AD158,0)*$AI$20,0)-AP160</f>
        <v>480</v>
      </c>
      <c r="AS160" s="268"/>
    </row>
    <row r="161" spans="1:45" ht="14.25">
      <c r="A161" s="243">
        <v>71</v>
      </c>
      <c r="B161" s="351" t="s">
        <v>4174</v>
      </c>
      <c r="C161" s="244" t="s">
        <v>4175</v>
      </c>
      <c r="D161" s="376"/>
      <c r="E161" s="377"/>
      <c r="F161" s="378"/>
      <c r="G161" s="245"/>
      <c r="H161" s="208"/>
      <c r="I161" s="208"/>
      <c r="J161" s="301"/>
      <c r="K161" s="208"/>
      <c r="L161" s="301"/>
      <c r="M161" s="301"/>
      <c r="N161" s="301"/>
      <c r="O161" s="301"/>
      <c r="P161" s="301"/>
      <c r="Q161" s="392"/>
      <c r="R161" s="392"/>
      <c r="S161" s="208"/>
      <c r="T161" s="385"/>
      <c r="U161" s="245"/>
      <c r="V161" s="344"/>
      <c r="W161" s="344"/>
      <c r="X161" s="344"/>
      <c r="Y161" s="344"/>
      <c r="Z161" s="344"/>
      <c r="AA161" s="344"/>
      <c r="AB161" s="344"/>
      <c r="AC161" s="344"/>
      <c r="AD161" s="344"/>
      <c r="AE161" s="344"/>
      <c r="AF161" s="345"/>
      <c r="AG161" s="379"/>
      <c r="AH161" s="344"/>
      <c r="AI161" s="344"/>
      <c r="AJ161" s="345"/>
      <c r="AK161" s="1536" t="s">
        <v>161</v>
      </c>
      <c r="AL161" s="364" t="s">
        <v>162</v>
      </c>
      <c r="AM161" s="362" t="s">
        <v>163</v>
      </c>
      <c r="AN161" s="356">
        <v>0.7</v>
      </c>
      <c r="AO161" s="1534"/>
      <c r="AP161" s="365"/>
      <c r="AQ161" s="366"/>
      <c r="AR161" s="358">
        <f>ROUND(ROUND(ROUND(Q152*AD158,0)*$AI$20,0)*AN161,0)-AP160</f>
        <v>335</v>
      </c>
      <c r="AS161" s="268"/>
    </row>
    <row r="162" spans="1:45" ht="14.25">
      <c r="A162" s="243">
        <v>71</v>
      </c>
      <c r="B162" s="351" t="s">
        <v>4176</v>
      </c>
      <c r="C162" s="244" t="s">
        <v>4177</v>
      </c>
      <c r="D162" s="376"/>
      <c r="E162" s="377"/>
      <c r="F162" s="378"/>
      <c r="G162" s="281"/>
      <c r="H162" s="216"/>
      <c r="I162" s="216"/>
      <c r="J162" s="304"/>
      <c r="K162" s="216"/>
      <c r="L162" s="304"/>
      <c r="M162" s="304"/>
      <c r="N162" s="304"/>
      <c r="O162" s="304"/>
      <c r="P162" s="304"/>
      <c r="Q162" s="407"/>
      <c r="R162" s="407"/>
      <c r="S162" s="216"/>
      <c r="T162" s="226"/>
      <c r="U162" s="281"/>
      <c r="V162" s="380"/>
      <c r="W162" s="380"/>
      <c r="X162" s="380"/>
      <c r="Y162" s="380"/>
      <c r="Z162" s="380"/>
      <c r="AA162" s="380"/>
      <c r="AB162" s="380"/>
      <c r="AC162" s="380"/>
      <c r="AD162" s="380"/>
      <c r="AE162" s="380"/>
      <c r="AF162" s="381"/>
      <c r="AG162" s="379"/>
      <c r="AH162" s="344"/>
      <c r="AI162" s="344"/>
      <c r="AJ162" s="345"/>
      <c r="AK162" s="1537"/>
      <c r="AL162" s="353" t="s">
        <v>165</v>
      </c>
      <c r="AM162" s="354" t="s">
        <v>163</v>
      </c>
      <c r="AN162" s="355">
        <v>0.5</v>
      </c>
      <c r="AO162" s="1535"/>
      <c r="AP162" s="367"/>
      <c r="AQ162" s="368"/>
      <c r="AR162" s="358">
        <f>ROUND(ROUND(ROUND(Q152*AD158,0)*$AI$20,0)*AN162,0)-AP160</f>
        <v>238</v>
      </c>
      <c r="AS162" s="268"/>
    </row>
    <row r="163" spans="1:45" ht="14.25">
      <c r="A163" s="229">
        <v>71</v>
      </c>
      <c r="B163" s="337">
        <v>8831</v>
      </c>
      <c r="C163" s="254" t="s">
        <v>4178</v>
      </c>
      <c r="D163" s="375"/>
      <c r="E163" s="278"/>
      <c r="F163" s="279"/>
      <c r="G163" s="231" t="s">
        <v>1473</v>
      </c>
      <c r="H163" s="232"/>
      <c r="I163" s="232"/>
      <c r="J163" s="334"/>
      <c r="K163" s="232"/>
      <c r="L163" s="334"/>
      <c r="M163" s="334"/>
      <c r="N163" s="334"/>
      <c r="O163" s="334"/>
      <c r="P163" s="334"/>
      <c r="Q163" s="338"/>
      <c r="R163" s="338"/>
      <c r="S163" s="232"/>
      <c r="T163" s="232"/>
      <c r="U163" s="231"/>
      <c r="V163" s="338"/>
      <c r="W163" s="338"/>
      <c r="X163" s="338"/>
      <c r="Y163" s="338"/>
      <c r="Z163" s="338"/>
      <c r="AA163" s="338"/>
      <c r="AB163" s="338"/>
      <c r="AC163" s="338"/>
      <c r="AD163" s="338"/>
      <c r="AE163" s="338"/>
      <c r="AF163" s="339"/>
      <c r="AG163" s="611"/>
      <c r="AH163" s="392"/>
      <c r="AI163" s="392"/>
      <c r="AJ163" s="393"/>
      <c r="AK163" s="340"/>
      <c r="AL163" s="338"/>
      <c r="AM163" s="334"/>
      <c r="AN163" s="383"/>
      <c r="AO163" s="383"/>
      <c r="AP163" s="383"/>
      <c r="AQ163" s="384"/>
      <c r="AR163" s="342">
        <f>ROUND(Q164*$AI$20,0)</f>
        <v>491</v>
      </c>
      <c r="AS163" s="268"/>
    </row>
    <row r="164" spans="1:45" ht="14.25">
      <c r="A164" s="229">
        <v>71</v>
      </c>
      <c r="B164" s="337">
        <v>8832</v>
      </c>
      <c r="C164" s="254" t="s">
        <v>4179</v>
      </c>
      <c r="D164" s="375"/>
      <c r="E164" s="278"/>
      <c r="F164" s="279"/>
      <c r="G164" s="245"/>
      <c r="H164" s="208"/>
      <c r="I164" s="208"/>
      <c r="J164" s="301"/>
      <c r="K164" s="208"/>
      <c r="L164" s="301"/>
      <c r="M164" s="301"/>
      <c r="N164" s="301"/>
      <c r="O164" s="301"/>
      <c r="P164" s="301"/>
      <c r="Q164" s="1548">
        <f>'26障害児入所施設(基本５）'!$Q$164</f>
        <v>702</v>
      </c>
      <c r="R164" s="1548"/>
      <c r="S164" s="208" t="s">
        <v>18</v>
      </c>
      <c r="T164" s="385"/>
      <c r="U164" s="245"/>
      <c r="V164" s="344"/>
      <c r="W164" s="344"/>
      <c r="X164" s="344"/>
      <c r="Y164" s="344"/>
      <c r="Z164" s="344"/>
      <c r="AA164" s="344"/>
      <c r="AB164" s="344"/>
      <c r="AC164" s="344"/>
      <c r="AD164" s="344"/>
      <c r="AE164" s="344"/>
      <c r="AF164" s="345"/>
      <c r="AG164" s="379"/>
      <c r="AH164" s="344"/>
      <c r="AI164" s="344"/>
      <c r="AJ164" s="345"/>
      <c r="AK164" s="1539" t="s">
        <v>161</v>
      </c>
      <c r="AL164" s="346" t="s">
        <v>235</v>
      </c>
      <c r="AM164" s="347" t="s">
        <v>30</v>
      </c>
      <c r="AN164" s="348">
        <v>0.7</v>
      </c>
      <c r="AO164" s="348"/>
      <c r="AP164" s="348"/>
      <c r="AQ164" s="349"/>
      <c r="AR164" s="350">
        <f>ROUND(ROUND(Q164*$AI$20,0)*AN164,0)</f>
        <v>344</v>
      </c>
      <c r="AS164" s="268"/>
    </row>
    <row r="165" spans="1:45" ht="14.25">
      <c r="A165" s="243">
        <v>71</v>
      </c>
      <c r="B165" s="351" t="s">
        <v>4180</v>
      </c>
      <c r="C165" s="244" t="s">
        <v>4181</v>
      </c>
      <c r="D165" s="376"/>
      <c r="E165" s="377"/>
      <c r="F165" s="378"/>
      <c r="G165" s="245"/>
      <c r="H165" s="208"/>
      <c r="I165" s="208"/>
      <c r="J165" s="301"/>
      <c r="K165" s="208"/>
      <c r="L165" s="301"/>
      <c r="M165" s="301"/>
      <c r="N165" s="301"/>
      <c r="O165" s="301"/>
      <c r="P165" s="301"/>
      <c r="Q165" s="392"/>
      <c r="R165" s="392"/>
      <c r="S165" s="208"/>
      <c r="T165" s="385"/>
      <c r="U165" s="245"/>
      <c r="V165" s="344"/>
      <c r="W165" s="344"/>
      <c r="X165" s="344"/>
      <c r="Y165" s="344"/>
      <c r="Z165" s="344"/>
      <c r="AA165" s="344"/>
      <c r="AB165" s="344"/>
      <c r="AC165" s="344"/>
      <c r="AD165" s="344"/>
      <c r="AE165" s="344"/>
      <c r="AF165" s="345"/>
      <c r="AG165" s="379"/>
      <c r="AH165" s="344"/>
      <c r="AI165" s="344"/>
      <c r="AJ165" s="345"/>
      <c r="AK165" s="1540"/>
      <c r="AL165" s="353" t="s">
        <v>237</v>
      </c>
      <c r="AM165" s="354" t="s">
        <v>30</v>
      </c>
      <c r="AN165" s="355">
        <v>0.5</v>
      </c>
      <c r="AO165" s="356"/>
      <c r="AP165" s="356"/>
      <c r="AQ165" s="395"/>
      <c r="AR165" s="358">
        <f>ROUND(ROUND(Q164*$AI$20,0)*AN165,0)</f>
        <v>246</v>
      </c>
      <c r="AS165" s="268"/>
    </row>
    <row r="166" spans="1:45" ht="14.25">
      <c r="A166" s="243">
        <v>71</v>
      </c>
      <c r="B166" s="351" t="s">
        <v>4182</v>
      </c>
      <c r="C166" s="244" t="s">
        <v>4183</v>
      </c>
      <c r="D166" s="376"/>
      <c r="E166" s="377"/>
      <c r="F166" s="378"/>
      <c r="G166" s="245"/>
      <c r="H166" s="208"/>
      <c r="I166" s="208"/>
      <c r="J166" s="301"/>
      <c r="K166" s="208"/>
      <c r="L166" s="301"/>
      <c r="M166" s="301"/>
      <c r="N166" s="301"/>
      <c r="O166" s="301"/>
      <c r="P166" s="301"/>
      <c r="Q166" s="392"/>
      <c r="R166" s="392"/>
      <c r="S166" s="208"/>
      <c r="T166" s="385"/>
      <c r="U166" s="245"/>
      <c r="V166" s="344"/>
      <c r="W166" s="344"/>
      <c r="X166" s="344"/>
      <c r="Y166" s="344"/>
      <c r="Z166" s="344"/>
      <c r="AA166" s="344"/>
      <c r="AB166" s="344"/>
      <c r="AC166" s="344"/>
      <c r="AD166" s="344"/>
      <c r="AE166" s="344"/>
      <c r="AF166" s="345"/>
      <c r="AG166" s="379"/>
      <c r="AH166" s="344"/>
      <c r="AI166" s="344"/>
      <c r="AJ166" s="345"/>
      <c r="AK166" s="364"/>
      <c r="AL166" s="396"/>
      <c r="AM166" s="362"/>
      <c r="AN166" s="356"/>
      <c r="AO166" s="1533" t="s">
        <v>167</v>
      </c>
      <c r="AP166" s="362">
        <v>5</v>
      </c>
      <c r="AQ166" s="363" t="s">
        <v>168</v>
      </c>
      <c r="AR166" s="358">
        <f>ROUND(Q164*$AI$20,0)-AP166</f>
        <v>486</v>
      </c>
      <c r="AS166" s="268"/>
    </row>
    <row r="167" spans="1:45" ht="14.25">
      <c r="A167" s="243">
        <v>71</v>
      </c>
      <c r="B167" s="351" t="s">
        <v>4184</v>
      </c>
      <c r="C167" s="244" t="s">
        <v>4185</v>
      </c>
      <c r="D167" s="376"/>
      <c r="E167" s="377"/>
      <c r="F167" s="378"/>
      <c r="G167" s="245"/>
      <c r="H167" s="208"/>
      <c r="I167" s="208"/>
      <c r="J167" s="301"/>
      <c r="K167" s="208"/>
      <c r="L167" s="301"/>
      <c r="M167" s="301"/>
      <c r="N167" s="301"/>
      <c r="O167" s="301"/>
      <c r="P167" s="301"/>
      <c r="Q167" s="392"/>
      <c r="R167" s="392"/>
      <c r="S167" s="208"/>
      <c r="T167" s="385"/>
      <c r="U167" s="245"/>
      <c r="V167" s="344"/>
      <c r="W167" s="344"/>
      <c r="X167" s="344"/>
      <c r="Y167" s="344"/>
      <c r="Z167" s="344"/>
      <c r="AA167" s="344"/>
      <c r="AB167" s="344"/>
      <c r="AC167" s="344"/>
      <c r="AD167" s="344"/>
      <c r="AE167" s="344"/>
      <c r="AF167" s="345"/>
      <c r="AG167" s="379"/>
      <c r="AH167" s="344"/>
      <c r="AI167" s="344"/>
      <c r="AJ167" s="345"/>
      <c r="AK167" s="1536" t="s">
        <v>161</v>
      </c>
      <c r="AL167" s="364" t="s">
        <v>235</v>
      </c>
      <c r="AM167" s="362" t="s">
        <v>30</v>
      </c>
      <c r="AN167" s="356">
        <v>0.7</v>
      </c>
      <c r="AO167" s="1534"/>
      <c r="AP167" s="365"/>
      <c r="AQ167" s="366"/>
      <c r="AR167" s="358">
        <f>ROUND(ROUND(Q164*$AI$20,0)*AN167,0)-AP166</f>
        <v>339</v>
      </c>
      <c r="AS167" s="268"/>
    </row>
    <row r="168" spans="1:45" ht="14.25">
      <c r="A168" s="243">
        <v>71</v>
      </c>
      <c r="B168" s="351" t="s">
        <v>4186</v>
      </c>
      <c r="C168" s="244" t="s">
        <v>4187</v>
      </c>
      <c r="D168" s="376"/>
      <c r="E168" s="377"/>
      <c r="F168" s="378"/>
      <c r="G168" s="245"/>
      <c r="H168" s="208"/>
      <c r="I168" s="208"/>
      <c r="J168" s="301"/>
      <c r="K168" s="208"/>
      <c r="L168" s="301"/>
      <c r="M168" s="301"/>
      <c r="N168" s="301"/>
      <c r="O168" s="301"/>
      <c r="P168" s="301"/>
      <c r="Q168" s="392"/>
      <c r="R168" s="392"/>
      <c r="S168" s="208"/>
      <c r="T168" s="385"/>
      <c r="U168" s="281"/>
      <c r="V168" s="380"/>
      <c r="W168" s="380"/>
      <c r="X168" s="380"/>
      <c r="Y168" s="380"/>
      <c r="Z168" s="380"/>
      <c r="AA168" s="380"/>
      <c r="AB168" s="380"/>
      <c r="AC168" s="380"/>
      <c r="AD168" s="380"/>
      <c r="AE168" s="380"/>
      <c r="AF168" s="381"/>
      <c r="AG168" s="379"/>
      <c r="AH168" s="344"/>
      <c r="AI168" s="344"/>
      <c r="AJ168" s="345"/>
      <c r="AK168" s="1537"/>
      <c r="AL168" s="353" t="s">
        <v>237</v>
      </c>
      <c r="AM168" s="354" t="s">
        <v>30</v>
      </c>
      <c r="AN168" s="355">
        <v>0.5</v>
      </c>
      <c r="AO168" s="1535"/>
      <c r="AP168" s="367"/>
      <c r="AQ168" s="368"/>
      <c r="AR168" s="358">
        <f>ROUND(ROUND(Q164*$AI$20,0)*AN168,0)-AP166</f>
        <v>241</v>
      </c>
      <c r="AS168" s="268"/>
    </row>
    <row r="169" spans="1:45" ht="14.25">
      <c r="A169" s="229">
        <v>71</v>
      </c>
      <c r="B169" s="337">
        <v>8833</v>
      </c>
      <c r="C169" s="254" t="s">
        <v>4188</v>
      </c>
      <c r="D169" s="375"/>
      <c r="E169" s="278"/>
      <c r="F169" s="279"/>
      <c r="G169" s="245"/>
      <c r="H169" s="208"/>
      <c r="I169" s="208"/>
      <c r="J169" s="301"/>
      <c r="K169" s="208"/>
      <c r="L169" s="301"/>
      <c r="M169" s="301"/>
      <c r="N169" s="301"/>
      <c r="O169" s="301"/>
      <c r="P169" s="301"/>
      <c r="Q169" s="392"/>
      <c r="R169" s="392"/>
      <c r="S169" s="208"/>
      <c r="T169" s="385"/>
      <c r="U169" s="379" t="s">
        <v>172</v>
      </c>
      <c r="V169" s="344"/>
      <c r="W169" s="344"/>
      <c r="X169" s="344"/>
      <c r="Y169" s="344"/>
      <c r="Z169" s="344"/>
      <c r="AA169" s="344"/>
      <c r="AB169" s="344"/>
      <c r="AC169" s="344"/>
      <c r="AD169" s="344"/>
      <c r="AE169" s="344"/>
      <c r="AF169" s="345"/>
      <c r="AG169" s="379"/>
      <c r="AH169" s="344"/>
      <c r="AI169" s="344"/>
      <c r="AJ169" s="345"/>
      <c r="AK169" s="369"/>
      <c r="AL169" s="370"/>
      <c r="AM169" s="372"/>
      <c r="AN169" s="373"/>
      <c r="AO169" s="373"/>
      <c r="AP169" s="373"/>
      <c r="AQ169" s="374"/>
      <c r="AR169" s="342">
        <f>ROUND(ROUND(Q164*AD170,0)*$AI$20,0)</f>
        <v>474</v>
      </c>
      <c r="AS169" s="268"/>
    </row>
    <row r="170" spans="1:45" ht="14.25">
      <c r="A170" s="229">
        <v>71</v>
      </c>
      <c r="B170" s="337">
        <v>8834</v>
      </c>
      <c r="C170" s="254" t="s">
        <v>4189</v>
      </c>
      <c r="D170" s="375"/>
      <c r="E170" s="278"/>
      <c r="F170" s="279"/>
      <c r="G170" s="245"/>
      <c r="H170" s="208"/>
      <c r="I170" s="208"/>
      <c r="J170" s="301"/>
      <c r="K170" s="208"/>
      <c r="L170" s="301"/>
      <c r="M170" s="301"/>
      <c r="N170" s="301"/>
      <c r="O170" s="301"/>
      <c r="P170" s="301"/>
      <c r="Q170" s="392"/>
      <c r="R170" s="392"/>
      <c r="S170" s="208"/>
      <c r="T170" s="385"/>
      <c r="U170" s="379" t="s">
        <v>174</v>
      </c>
      <c r="V170" s="344"/>
      <c r="W170" s="344"/>
      <c r="X170" s="344"/>
      <c r="Y170" s="344"/>
      <c r="Z170" s="344"/>
      <c r="AA170" s="344"/>
      <c r="AB170" s="344"/>
      <c r="AC170" s="214" t="s">
        <v>30</v>
      </c>
      <c r="AD170" s="1541">
        <v>0.96499999999999997</v>
      </c>
      <c r="AE170" s="1541"/>
      <c r="AF170" s="345"/>
      <c r="AG170" s="379"/>
      <c r="AH170" s="344"/>
      <c r="AI170" s="344"/>
      <c r="AJ170" s="345"/>
      <c r="AK170" s="1539" t="s">
        <v>161</v>
      </c>
      <c r="AL170" s="346" t="s">
        <v>235</v>
      </c>
      <c r="AM170" s="347" t="s">
        <v>30</v>
      </c>
      <c r="AN170" s="348">
        <v>0.7</v>
      </c>
      <c r="AO170" s="348"/>
      <c r="AP170" s="348"/>
      <c r="AQ170" s="349"/>
      <c r="AR170" s="350">
        <f>ROUND(ROUND(ROUND(Q164*AD170:AD170,0)*$AI$20,0)*AN170,0)</f>
        <v>332</v>
      </c>
      <c r="AS170" s="268"/>
    </row>
    <row r="171" spans="1:45" ht="14.25">
      <c r="A171" s="243">
        <v>71</v>
      </c>
      <c r="B171" s="351" t="s">
        <v>4190</v>
      </c>
      <c r="C171" s="244" t="s">
        <v>4191</v>
      </c>
      <c r="D171" s="376"/>
      <c r="E171" s="377"/>
      <c r="F171" s="378"/>
      <c r="G171" s="245"/>
      <c r="H171" s="208"/>
      <c r="I171" s="208"/>
      <c r="J171" s="301"/>
      <c r="K171" s="208"/>
      <c r="L171" s="301"/>
      <c r="M171" s="301"/>
      <c r="N171" s="301"/>
      <c r="O171" s="301"/>
      <c r="P171" s="301"/>
      <c r="Q171" s="392"/>
      <c r="R171" s="392"/>
      <c r="S171" s="208"/>
      <c r="T171" s="385"/>
      <c r="U171" s="245"/>
      <c r="V171" s="344"/>
      <c r="W171" s="344"/>
      <c r="X171" s="344"/>
      <c r="Y171" s="344"/>
      <c r="Z171" s="344"/>
      <c r="AA171" s="344"/>
      <c r="AB171" s="344"/>
      <c r="AC171" s="344"/>
      <c r="AD171" s="344"/>
      <c r="AE171" s="344"/>
      <c r="AF171" s="345"/>
      <c r="AG171" s="379"/>
      <c r="AH171" s="344"/>
      <c r="AI171" s="344"/>
      <c r="AJ171" s="345"/>
      <c r="AK171" s="1540"/>
      <c r="AL171" s="353" t="s">
        <v>237</v>
      </c>
      <c r="AM171" s="354" t="s">
        <v>30</v>
      </c>
      <c r="AN171" s="355">
        <v>0.5</v>
      </c>
      <c r="AO171" s="356"/>
      <c r="AP171" s="356"/>
      <c r="AQ171" s="395"/>
      <c r="AR171" s="358">
        <f>ROUND(ROUND(ROUND(Q164*AD170,0)*$AI$20,0)*AN171,0)</f>
        <v>237</v>
      </c>
      <c r="AS171" s="268"/>
    </row>
    <row r="172" spans="1:45" ht="14.25">
      <c r="A172" s="243">
        <v>71</v>
      </c>
      <c r="B172" s="351" t="s">
        <v>4192</v>
      </c>
      <c r="C172" s="244" t="s">
        <v>4193</v>
      </c>
      <c r="D172" s="376"/>
      <c r="E172" s="377"/>
      <c r="F172" s="378"/>
      <c r="G172" s="245"/>
      <c r="H172" s="208"/>
      <c r="I172" s="208"/>
      <c r="J172" s="301"/>
      <c r="K172" s="208"/>
      <c r="L172" s="301"/>
      <c r="M172" s="301"/>
      <c r="N172" s="301"/>
      <c r="O172" s="301"/>
      <c r="P172" s="301"/>
      <c r="Q172" s="392"/>
      <c r="R172" s="392"/>
      <c r="S172" s="208"/>
      <c r="T172" s="385"/>
      <c r="U172" s="245"/>
      <c r="V172" s="344"/>
      <c r="W172" s="344"/>
      <c r="X172" s="344"/>
      <c r="Y172" s="344"/>
      <c r="Z172" s="344"/>
      <c r="AA172" s="344"/>
      <c r="AB172" s="344"/>
      <c r="AC172" s="344"/>
      <c r="AD172" s="344"/>
      <c r="AE172" s="344"/>
      <c r="AF172" s="345"/>
      <c r="AG172" s="379"/>
      <c r="AH172" s="344"/>
      <c r="AI172" s="344"/>
      <c r="AJ172" s="345"/>
      <c r="AK172" s="364"/>
      <c r="AL172" s="396"/>
      <c r="AM172" s="362"/>
      <c r="AN172" s="356"/>
      <c r="AO172" s="1533" t="s">
        <v>167</v>
      </c>
      <c r="AP172" s="362">
        <v>5</v>
      </c>
      <c r="AQ172" s="363" t="s">
        <v>168</v>
      </c>
      <c r="AR172" s="358">
        <f>ROUND(ROUND(Q164*AD170,0)*$AI$20,0)-AP172</f>
        <v>469</v>
      </c>
      <c r="AS172" s="268"/>
    </row>
    <row r="173" spans="1:45" ht="14.25">
      <c r="A173" s="243">
        <v>71</v>
      </c>
      <c r="B173" s="351" t="s">
        <v>4194</v>
      </c>
      <c r="C173" s="244" t="s">
        <v>4195</v>
      </c>
      <c r="D173" s="376"/>
      <c r="E173" s="377"/>
      <c r="F173" s="378"/>
      <c r="G173" s="245"/>
      <c r="H173" s="208"/>
      <c r="I173" s="208"/>
      <c r="J173" s="301"/>
      <c r="K173" s="208"/>
      <c r="L173" s="301"/>
      <c r="M173" s="301"/>
      <c r="N173" s="301"/>
      <c r="O173" s="301"/>
      <c r="P173" s="301"/>
      <c r="Q173" s="392"/>
      <c r="R173" s="392"/>
      <c r="S173" s="208"/>
      <c r="T173" s="385"/>
      <c r="U173" s="245"/>
      <c r="V173" s="344"/>
      <c r="W173" s="344"/>
      <c r="X173" s="344"/>
      <c r="Y173" s="344"/>
      <c r="Z173" s="344"/>
      <c r="AA173" s="344"/>
      <c r="AB173" s="344"/>
      <c r="AC173" s="344"/>
      <c r="AD173" s="344"/>
      <c r="AE173" s="344"/>
      <c r="AF173" s="345"/>
      <c r="AG173" s="379"/>
      <c r="AH173" s="344"/>
      <c r="AI173" s="344"/>
      <c r="AJ173" s="345"/>
      <c r="AK173" s="1536" t="s">
        <v>161</v>
      </c>
      <c r="AL173" s="364" t="s">
        <v>235</v>
      </c>
      <c r="AM173" s="362" t="s">
        <v>30</v>
      </c>
      <c r="AN173" s="356">
        <v>0.7</v>
      </c>
      <c r="AO173" s="1534"/>
      <c r="AP173" s="365"/>
      <c r="AQ173" s="366"/>
      <c r="AR173" s="358">
        <f>ROUND(ROUND(ROUND(Q164*AD170,0)*$AI$20,0)*AN173,0)-AP172</f>
        <v>327</v>
      </c>
      <c r="AS173" s="268"/>
    </row>
    <row r="174" spans="1:45" ht="14.25">
      <c r="A174" s="243">
        <v>71</v>
      </c>
      <c r="B174" s="351" t="s">
        <v>4196</v>
      </c>
      <c r="C174" s="244" t="s">
        <v>4197</v>
      </c>
      <c r="D174" s="612"/>
      <c r="E174" s="479"/>
      <c r="F174" s="480"/>
      <c r="G174" s="281"/>
      <c r="H174" s="216"/>
      <c r="I174" s="216"/>
      <c r="J174" s="304"/>
      <c r="K174" s="216"/>
      <c r="L174" s="304"/>
      <c r="M174" s="304"/>
      <c r="N174" s="304"/>
      <c r="O174" s="304"/>
      <c r="P174" s="304"/>
      <c r="Q174" s="407"/>
      <c r="R174" s="407"/>
      <c r="S174" s="216"/>
      <c r="T174" s="226"/>
      <c r="U174" s="281"/>
      <c r="V174" s="380"/>
      <c r="W174" s="380"/>
      <c r="X174" s="380"/>
      <c r="Y174" s="380"/>
      <c r="Z174" s="380"/>
      <c r="AA174" s="380"/>
      <c r="AB174" s="380"/>
      <c r="AC174" s="380"/>
      <c r="AD174" s="380"/>
      <c r="AE174" s="380"/>
      <c r="AF174" s="381"/>
      <c r="AG174" s="399"/>
      <c r="AH174" s="380"/>
      <c r="AI174" s="380"/>
      <c r="AJ174" s="381"/>
      <c r="AK174" s="1537"/>
      <c r="AL174" s="353" t="s">
        <v>237</v>
      </c>
      <c r="AM174" s="354" t="s">
        <v>30</v>
      </c>
      <c r="AN174" s="355">
        <v>0.5</v>
      </c>
      <c r="AO174" s="1535"/>
      <c r="AP174" s="367"/>
      <c r="AQ174" s="368"/>
      <c r="AR174" s="391">
        <f>ROUND(ROUND(ROUND(Q164*AD170,0)*$AI$20,0)*AN174,0)-AP172</f>
        <v>232</v>
      </c>
      <c r="AS174" s="330"/>
    </row>
  </sheetData>
  <mergeCells count="121">
    <mergeCell ref="AK17:AK18"/>
    <mergeCell ref="Q20:R20"/>
    <mergeCell ref="AI20:AJ20"/>
    <mergeCell ref="AK20:AK21"/>
    <mergeCell ref="AO22:AO24"/>
    <mergeCell ref="AK23:AK24"/>
    <mergeCell ref="D7:F13"/>
    <mergeCell ref="G7:J13"/>
    <mergeCell ref="Q8:R8"/>
    <mergeCell ref="AG8:AJ19"/>
    <mergeCell ref="AK8:AK9"/>
    <mergeCell ref="AO10:AO12"/>
    <mergeCell ref="AK11:AK12"/>
    <mergeCell ref="AD14:AE14"/>
    <mergeCell ref="AK14:AK15"/>
    <mergeCell ref="AO16:AO18"/>
    <mergeCell ref="Q44:R44"/>
    <mergeCell ref="AK44:AK45"/>
    <mergeCell ref="AD26:AE26"/>
    <mergeCell ref="AK26:AK27"/>
    <mergeCell ref="AO28:AO30"/>
    <mergeCell ref="AK29:AK30"/>
    <mergeCell ref="G31:J37"/>
    <mergeCell ref="Q32:R32"/>
    <mergeCell ref="AK32:AK33"/>
    <mergeCell ref="AO34:AO36"/>
    <mergeCell ref="AK35:AK36"/>
    <mergeCell ref="AO46:AO48"/>
    <mergeCell ref="AK47:AK48"/>
    <mergeCell ref="AD50:AE50"/>
    <mergeCell ref="AK50:AK51"/>
    <mergeCell ref="AO52:AO54"/>
    <mergeCell ref="AK53:AK54"/>
    <mergeCell ref="AD38:AE38"/>
    <mergeCell ref="AK38:AK39"/>
    <mergeCell ref="AO40:AO42"/>
    <mergeCell ref="AK41:AK42"/>
    <mergeCell ref="AO64:AO66"/>
    <mergeCell ref="AK65:AK66"/>
    <mergeCell ref="Q68:R68"/>
    <mergeCell ref="AK68:AK69"/>
    <mergeCell ref="AO70:AO72"/>
    <mergeCell ref="AK71:AK72"/>
    <mergeCell ref="G55:J61"/>
    <mergeCell ref="Q56:R56"/>
    <mergeCell ref="AK56:AK57"/>
    <mergeCell ref="AO58:AO60"/>
    <mergeCell ref="AK59:AK60"/>
    <mergeCell ref="AD62:AE62"/>
    <mergeCell ref="AK62:AK63"/>
    <mergeCell ref="Q92:R92"/>
    <mergeCell ref="AK92:AK93"/>
    <mergeCell ref="AD74:AE74"/>
    <mergeCell ref="AK74:AK75"/>
    <mergeCell ref="AO76:AO78"/>
    <mergeCell ref="AK77:AK78"/>
    <mergeCell ref="G79:J85"/>
    <mergeCell ref="Q80:R80"/>
    <mergeCell ref="AK80:AK81"/>
    <mergeCell ref="AO82:AO84"/>
    <mergeCell ref="AK83:AK84"/>
    <mergeCell ref="AO94:AO96"/>
    <mergeCell ref="AK95:AK96"/>
    <mergeCell ref="AD98:AE98"/>
    <mergeCell ref="AK98:AK99"/>
    <mergeCell ref="AO100:AO102"/>
    <mergeCell ref="AK101:AK102"/>
    <mergeCell ref="AD86:AE86"/>
    <mergeCell ref="AK86:AK87"/>
    <mergeCell ref="AO88:AO90"/>
    <mergeCell ref="AK89:AK90"/>
    <mergeCell ref="AO112:AO114"/>
    <mergeCell ref="AK113:AK114"/>
    <mergeCell ref="Q116:R116"/>
    <mergeCell ref="AK116:AK117"/>
    <mergeCell ref="AO118:AO120"/>
    <mergeCell ref="AK119:AK120"/>
    <mergeCell ref="G103:J109"/>
    <mergeCell ref="Q104:R104"/>
    <mergeCell ref="AK104:AK105"/>
    <mergeCell ref="AO106:AO108"/>
    <mergeCell ref="AK107:AK108"/>
    <mergeCell ref="AD110:AE110"/>
    <mergeCell ref="AK110:AK111"/>
    <mergeCell ref="AD122:AE122"/>
    <mergeCell ref="AK122:AK123"/>
    <mergeCell ref="AO124:AO126"/>
    <mergeCell ref="AK125:AK126"/>
    <mergeCell ref="D127:F134"/>
    <mergeCell ref="Q128:R128"/>
    <mergeCell ref="AK128:AK129"/>
    <mergeCell ref="AO130:AO132"/>
    <mergeCell ref="AK131:AK132"/>
    <mergeCell ref="AD134:AE134"/>
    <mergeCell ref="AD146:AE146"/>
    <mergeCell ref="AK146:AK147"/>
    <mergeCell ref="AO148:AO150"/>
    <mergeCell ref="AK149:AK150"/>
    <mergeCell ref="Q152:R152"/>
    <mergeCell ref="AK152:AK153"/>
    <mergeCell ref="AK134:AK135"/>
    <mergeCell ref="AO136:AO138"/>
    <mergeCell ref="AK137:AK138"/>
    <mergeCell ref="Q140:R140"/>
    <mergeCell ref="AK140:AK141"/>
    <mergeCell ref="AO142:AO144"/>
    <mergeCell ref="AK143:AK144"/>
    <mergeCell ref="AO172:AO174"/>
    <mergeCell ref="AK173:AK174"/>
    <mergeCell ref="Q164:R164"/>
    <mergeCell ref="AK164:AK165"/>
    <mergeCell ref="AO166:AO168"/>
    <mergeCell ref="AK167:AK168"/>
    <mergeCell ref="AD170:AE170"/>
    <mergeCell ref="AK170:AK171"/>
    <mergeCell ref="AO154:AO156"/>
    <mergeCell ref="AK155:AK156"/>
    <mergeCell ref="AD158:AE158"/>
    <mergeCell ref="AK158:AK159"/>
    <mergeCell ref="AO160:AO162"/>
    <mergeCell ref="AK161:AK162"/>
  </mergeCells>
  <phoneticPr fontId="1"/>
  <printOptions horizontalCentered="1"/>
  <pageMargins left="0.59055118110236227" right="0.59055118110236227" top="0.62992125984251968" bottom="0.39370078740157483" header="0.51181102362204722" footer="0.31496062992125984"/>
  <pageSetup paperSize="9" scale="46" orientation="portrait" r:id="rId1"/>
  <headerFooter>
    <oddHeader>&amp;R&amp;9福祉型障害児入所施設</oddHeader>
    <oddFooter>&amp;C&amp;14&amp;P</oddFooter>
  </headerFooter>
  <rowBreaks count="1" manualBreakCount="1">
    <brk id="102" max="44"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AD417"/>
  <sheetViews>
    <sheetView view="pageBreakPreview" zoomScaleNormal="70" zoomScaleSheetLayoutView="100" workbookViewId="0">
      <pane xSplit="3" ySplit="6" topLeftCell="D7" activePane="bottomRight" state="frozen"/>
      <selection pane="topRight"/>
      <selection pane="bottomLeft"/>
      <selection pane="bottomRight"/>
    </sheetView>
  </sheetViews>
  <sheetFormatPr defaultColWidth="9" defaultRowHeight="17.100000000000001" customHeight="1"/>
  <cols>
    <col min="1" max="1" width="4.625" style="206" customWidth="1"/>
    <col min="2" max="2" width="7.625" style="206" customWidth="1"/>
    <col min="3" max="3" width="33.875" style="207" bestFit="1" customWidth="1"/>
    <col min="4" max="5" width="8.625" style="206" customWidth="1"/>
    <col min="6" max="6" width="5" style="206" customWidth="1"/>
    <col min="7" max="7" width="5" style="207" bestFit="1" customWidth="1"/>
    <col min="8" max="8" width="5.625" style="207" customWidth="1"/>
    <col min="9" max="9" width="5" style="206" bestFit="1" customWidth="1"/>
    <col min="10" max="10" width="10.625" style="206" customWidth="1"/>
    <col min="11" max="11" width="3.125" style="299" bestFit="1" customWidth="1"/>
    <col min="12" max="12" width="5" style="299" customWidth="1"/>
    <col min="13" max="13" width="9.5" style="299" customWidth="1"/>
    <col min="14" max="14" width="3.125" style="299" bestFit="1" customWidth="1"/>
    <col min="15" max="15" width="3.875" style="206" bestFit="1" customWidth="1"/>
    <col min="16" max="16" width="13.5" style="206" customWidth="1"/>
    <col min="17" max="17" width="25.375" style="206" bestFit="1" customWidth="1"/>
    <col min="18" max="18" width="6" style="206" bestFit="1" customWidth="1"/>
    <col min="19" max="19" width="8.5" style="206" bestFit="1" customWidth="1"/>
    <col min="20" max="20" width="12.125" style="206" customWidth="1"/>
    <col min="21" max="21" width="2.75" style="206" bestFit="1" customWidth="1"/>
    <col min="22" max="22" width="5.25" style="206" bestFit="1" customWidth="1"/>
    <col min="23" max="23" width="7" style="206" bestFit="1" customWidth="1"/>
    <col min="24" max="24" width="7.75" style="206" bestFit="1" customWidth="1"/>
    <col min="25" max="25" width="2.75" style="206" customWidth="1"/>
    <col min="26" max="16384" width="9" style="206"/>
  </cols>
  <sheetData>
    <row r="1" spans="1:25" ht="17.100000000000001" customHeight="1">
      <c r="A1" s="205"/>
    </row>
    <row r="2" spans="1:25" ht="17.100000000000001" customHeight="1">
      <c r="A2" s="205" t="s">
        <v>4198</v>
      </c>
    </row>
    <row r="3" spans="1:25" ht="17.100000000000001" customHeight="1">
      <c r="A3" s="205"/>
    </row>
    <row r="4" spans="1:25" ht="17.100000000000001" customHeight="1">
      <c r="A4" s="205"/>
      <c r="B4" s="205"/>
    </row>
    <row r="5" spans="1:25" ht="17.100000000000001" customHeight="1">
      <c r="A5" s="220" t="s">
        <v>92</v>
      </c>
      <c r="B5" s="221"/>
      <c r="C5" s="222" t="s">
        <v>2</v>
      </c>
      <c r="D5" s="481"/>
      <c r="E5" s="233"/>
      <c r="F5" s="233"/>
      <c r="G5" s="232"/>
      <c r="H5" s="232"/>
      <c r="I5" s="233"/>
      <c r="J5" s="233"/>
      <c r="K5" s="482"/>
      <c r="L5" s="482"/>
      <c r="M5" s="617" t="s">
        <v>112</v>
      </c>
      <c r="N5" s="482"/>
      <c r="O5" s="233"/>
      <c r="P5" s="233"/>
      <c r="Q5" s="233"/>
      <c r="R5" s="233"/>
      <c r="S5" s="233"/>
      <c r="T5" s="233"/>
      <c r="U5" s="233"/>
      <c r="V5" s="233"/>
      <c r="W5" s="223" t="s">
        <v>4</v>
      </c>
      <c r="X5" s="223" t="s">
        <v>5</v>
      </c>
      <c r="Y5" s="209"/>
    </row>
    <row r="6" spans="1:25" ht="17.100000000000001" customHeight="1">
      <c r="A6" s="224" t="s">
        <v>6</v>
      </c>
      <c r="B6" s="225" t="s">
        <v>7</v>
      </c>
      <c r="C6" s="226"/>
      <c r="D6" s="227"/>
      <c r="E6" s="217"/>
      <c r="F6" s="217"/>
      <c r="G6" s="216"/>
      <c r="H6" s="216"/>
      <c r="I6" s="217"/>
      <c r="J6" s="217"/>
      <c r="K6" s="218"/>
      <c r="L6" s="218"/>
      <c r="M6" s="218"/>
      <c r="N6" s="218"/>
      <c r="O6" s="217"/>
      <c r="P6" s="217"/>
      <c r="Q6" s="217"/>
      <c r="R6" s="217"/>
      <c r="S6" s="217"/>
      <c r="T6" s="217"/>
      <c r="U6" s="217"/>
      <c r="V6" s="217"/>
      <c r="W6" s="228" t="s">
        <v>8</v>
      </c>
      <c r="X6" s="228" t="s">
        <v>9</v>
      </c>
      <c r="Y6" s="209"/>
    </row>
    <row r="7" spans="1:25" ht="17.100000000000001" customHeight="1">
      <c r="A7" s="229">
        <v>72</v>
      </c>
      <c r="B7" s="337">
        <v>1111</v>
      </c>
      <c r="C7" s="254" t="s">
        <v>4199</v>
      </c>
      <c r="D7" s="1539" t="s">
        <v>4200</v>
      </c>
      <c r="E7" s="1542" t="s">
        <v>4201</v>
      </c>
      <c r="F7" s="558"/>
      <c r="G7" s="558"/>
      <c r="H7" s="231"/>
      <c r="I7" s="232"/>
      <c r="J7" s="232"/>
      <c r="K7" s="338"/>
      <c r="L7" s="233"/>
      <c r="M7" s="372"/>
      <c r="N7" s="372"/>
      <c r="O7" s="314"/>
      <c r="P7" s="257"/>
      <c r="Q7" s="257"/>
      <c r="R7" s="257"/>
      <c r="S7" s="257"/>
      <c r="T7" s="232"/>
      <c r="U7" s="232"/>
      <c r="V7" s="232"/>
      <c r="W7" s="342">
        <f>ROUND(F10,0)</f>
        <v>349</v>
      </c>
      <c r="X7" s="242" t="s">
        <v>131</v>
      </c>
    </row>
    <row r="8" spans="1:25" ht="17.100000000000001" customHeight="1">
      <c r="A8" s="229">
        <v>72</v>
      </c>
      <c r="B8" s="337">
        <v>1112</v>
      </c>
      <c r="C8" s="254" t="s">
        <v>4202</v>
      </c>
      <c r="D8" s="1631"/>
      <c r="E8" s="1545"/>
      <c r="F8" s="618"/>
      <c r="G8" s="618"/>
      <c r="H8" s="245"/>
      <c r="I8" s="208"/>
      <c r="J8" s="208"/>
      <c r="K8" s="392"/>
      <c r="L8" s="209"/>
      <c r="M8" s="209"/>
      <c r="N8" s="209"/>
      <c r="O8" s="385"/>
      <c r="P8" s="1604" t="s">
        <v>4203</v>
      </c>
      <c r="Q8" s="275" t="s">
        <v>235</v>
      </c>
      <c r="R8" s="619" t="s">
        <v>30</v>
      </c>
      <c r="S8" s="620">
        <v>0.7</v>
      </c>
      <c r="T8" s="621"/>
      <c r="U8" s="621"/>
      <c r="V8" s="622"/>
      <c r="W8" s="350">
        <f>ROUND(F10*S8,0)</f>
        <v>244</v>
      </c>
      <c r="X8" s="268"/>
    </row>
    <row r="9" spans="1:25" ht="17.100000000000001" customHeight="1">
      <c r="A9" s="243">
        <v>72</v>
      </c>
      <c r="B9" s="351">
        <v>1115</v>
      </c>
      <c r="C9" s="244" t="s">
        <v>4204</v>
      </c>
      <c r="D9" s="1631"/>
      <c r="E9" s="623"/>
      <c r="F9" s="618"/>
      <c r="G9" s="618"/>
      <c r="H9" s="245"/>
      <c r="I9" s="208"/>
      <c r="J9" s="208"/>
      <c r="K9" s="392"/>
      <c r="L9" s="209"/>
      <c r="M9" s="209"/>
      <c r="N9" s="209"/>
      <c r="O9" s="385"/>
      <c r="P9" s="1605"/>
      <c r="Q9" s="288" t="s">
        <v>237</v>
      </c>
      <c r="R9" s="512" t="s">
        <v>30</v>
      </c>
      <c r="S9" s="367">
        <v>0.5</v>
      </c>
      <c r="T9" s="355"/>
      <c r="U9" s="355"/>
      <c r="V9" s="357"/>
      <c r="W9" s="358">
        <f>ROUND(F10*S9,0)</f>
        <v>175</v>
      </c>
      <c r="X9" s="268"/>
    </row>
    <row r="10" spans="1:25" ht="17.100000000000001" customHeight="1">
      <c r="A10" s="243">
        <v>72</v>
      </c>
      <c r="B10" s="351">
        <v>1151</v>
      </c>
      <c r="C10" s="244" t="s">
        <v>4205</v>
      </c>
      <c r="D10" s="623"/>
      <c r="E10" s="623"/>
      <c r="F10" s="624">
        <v>349</v>
      </c>
      <c r="G10" s="208" t="s">
        <v>18</v>
      </c>
      <c r="H10" s="245"/>
      <c r="I10" s="208"/>
      <c r="J10" s="208"/>
      <c r="K10" s="392"/>
      <c r="L10" s="209"/>
      <c r="M10" s="209"/>
      <c r="N10" s="209"/>
      <c r="O10" s="385"/>
      <c r="P10" s="288"/>
      <c r="Q10" s="288"/>
      <c r="R10" s="512"/>
      <c r="S10" s="367"/>
      <c r="T10" s="1533" t="s">
        <v>4206</v>
      </c>
      <c r="U10" s="362">
        <v>5</v>
      </c>
      <c r="V10" s="363" t="s">
        <v>168</v>
      </c>
      <c r="W10" s="358">
        <f>ROUND(F10,0)-U10</f>
        <v>344</v>
      </c>
      <c r="X10" s="268"/>
    </row>
    <row r="11" spans="1:25" ht="17.100000000000001" customHeight="1">
      <c r="A11" s="243">
        <v>72</v>
      </c>
      <c r="B11" s="351">
        <v>1152</v>
      </c>
      <c r="C11" s="244" t="s">
        <v>4207</v>
      </c>
      <c r="D11" s="623"/>
      <c r="E11" s="623"/>
      <c r="F11" s="618"/>
      <c r="G11" s="618"/>
      <c r="H11" s="245"/>
      <c r="I11" s="208"/>
      <c r="J11" s="208"/>
      <c r="K11" s="392"/>
      <c r="L11" s="209"/>
      <c r="M11" s="209"/>
      <c r="N11" s="209"/>
      <c r="O11" s="385"/>
      <c r="P11" s="1606" t="s">
        <v>4203</v>
      </c>
      <c r="Q11" s="288" t="s">
        <v>162</v>
      </c>
      <c r="R11" s="512" t="s">
        <v>163</v>
      </c>
      <c r="S11" s="367">
        <v>0.7</v>
      </c>
      <c r="T11" s="1534"/>
      <c r="U11" s="365"/>
      <c r="V11" s="366"/>
      <c r="W11" s="358">
        <f>ROUND(F10*S11,0)-U10</f>
        <v>239</v>
      </c>
      <c r="X11" s="268"/>
    </row>
    <row r="12" spans="1:25" ht="17.100000000000001" customHeight="1">
      <c r="A12" s="243">
        <v>72</v>
      </c>
      <c r="B12" s="351">
        <v>1153</v>
      </c>
      <c r="C12" s="244" t="s">
        <v>4208</v>
      </c>
      <c r="D12" s="623"/>
      <c r="E12" s="623"/>
      <c r="F12" s="618"/>
      <c r="G12" s="618"/>
      <c r="H12" s="245"/>
      <c r="I12" s="208"/>
      <c r="J12" s="208"/>
      <c r="K12" s="392"/>
      <c r="L12" s="209"/>
      <c r="M12" s="209"/>
      <c r="N12" s="209"/>
      <c r="O12" s="385"/>
      <c r="P12" s="1607"/>
      <c r="Q12" s="288" t="s">
        <v>165</v>
      </c>
      <c r="R12" s="512" t="s">
        <v>163</v>
      </c>
      <c r="S12" s="367">
        <v>0.5</v>
      </c>
      <c r="T12" s="1535"/>
      <c r="U12" s="367"/>
      <c r="V12" s="368"/>
      <c r="W12" s="358">
        <f>ROUND(F10*S12,0)-U10</f>
        <v>170</v>
      </c>
      <c r="X12" s="268"/>
    </row>
    <row r="13" spans="1:25" ht="17.100000000000001" customHeight="1">
      <c r="A13" s="229">
        <v>72</v>
      </c>
      <c r="B13" s="337">
        <v>1113</v>
      </c>
      <c r="C13" s="254" t="s">
        <v>4209</v>
      </c>
      <c r="D13" s="597"/>
      <c r="E13" s="501"/>
      <c r="H13" s="1611" t="s">
        <v>4210</v>
      </c>
      <c r="I13" s="1612"/>
      <c r="J13" s="1612"/>
      <c r="K13" s="562"/>
      <c r="L13" s="370"/>
      <c r="M13" s="372"/>
      <c r="N13" s="372"/>
      <c r="O13" s="314"/>
      <c r="P13" s="257"/>
      <c r="Q13" s="257"/>
      <c r="R13" s="491"/>
      <c r="S13" s="625"/>
      <c r="T13" s="625"/>
      <c r="U13" s="625"/>
      <c r="V13" s="626"/>
      <c r="W13" s="342">
        <f>ROUND(F10*L14,0)</f>
        <v>337</v>
      </c>
      <c r="X13" s="268"/>
    </row>
    <row r="14" spans="1:25" ht="17.100000000000001" customHeight="1">
      <c r="A14" s="229">
        <v>72</v>
      </c>
      <c r="B14" s="337">
        <v>1114</v>
      </c>
      <c r="C14" s="254" t="s">
        <v>4211</v>
      </c>
      <c r="D14" s="597"/>
      <c r="E14" s="627"/>
      <c r="F14" s="208"/>
      <c r="G14" s="385"/>
      <c r="H14" s="1613"/>
      <c r="I14" s="1614"/>
      <c r="J14" s="1614"/>
      <c r="K14" s="214" t="s">
        <v>163</v>
      </c>
      <c r="L14" s="628">
        <v>0.96499999999999997</v>
      </c>
      <c r="M14" s="628"/>
      <c r="N14" s="628"/>
      <c r="O14" s="385"/>
      <c r="P14" s="1604" t="s">
        <v>4203</v>
      </c>
      <c r="Q14" s="275" t="s">
        <v>162</v>
      </c>
      <c r="R14" s="619" t="s">
        <v>163</v>
      </c>
      <c r="S14" s="620">
        <v>0.7</v>
      </c>
      <c r="T14" s="621"/>
      <c r="U14" s="621"/>
      <c r="V14" s="622"/>
      <c r="W14" s="350">
        <f>ROUND(ROUND(F10*L14,0)*S14,0)</f>
        <v>236</v>
      </c>
      <c r="X14" s="268"/>
    </row>
    <row r="15" spans="1:25" ht="17.100000000000001" customHeight="1">
      <c r="A15" s="243">
        <v>72</v>
      </c>
      <c r="B15" s="351">
        <v>1116</v>
      </c>
      <c r="C15" s="244" t="s">
        <v>4212</v>
      </c>
      <c r="D15" s="597"/>
      <c r="E15" s="627"/>
      <c r="F15" s="208"/>
      <c r="G15" s="385"/>
      <c r="H15" s="629"/>
      <c r="I15" s="630"/>
      <c r="J15" s="630"/>
      <c r="K15" s="214"/>
      <c r="L15" s="628"/>
      <c r="M15" s="628"/>
      <c r="N15" s="628"/>
      <c r="O15" s="385"/>
      <c r="P15" s="1605"/>
      <c r="Q15" s="288" t="s">
        <v>165</v>
      </c>
      <c r="R15" s="512" t="s">
        <v>163</v>
      </c>
      <c r="S15" s="367">
        <v>0.5</v>
      </c>
      <c r="T15" s="355"/>
      <c r="U15" s="355"/>
      <c r="V15" s="357"/>
      <c r="W15" s="358">
        <f>ROUND(ROUND(F10*L14,0)*S15,0)</f>
        <v>169</v>
      </c>
      <c r="X15" s="268"/>
    </row>
    <row r="16" spans="1:25" ht="17.100000000000001" customHeight="1">
      <c r="A16" s="243">
        <v>72</v>
      </c>
      <c r="B16" s="351">
        <v>1154</v>
      </c>
      <c r="C16" s="244" t="s">
        <v>4213</v>
      </c>
      <c r="D16" s="597"/>
      <c r="E16" s="627"/>
      <c r="F16" s="208"/>
      <c r="G16" s="208"/>
      <c r="H16" s="629"/>
      <c r="I16" s="630"/>
      <c r="J16" s="630"/>
      <c r="K16" s="214"/>
      <c r="L16" s="628"/>
      <c r="M16" s="628"/>
      <c r="N16" s="628"/>
      <c r="O16" s="385"/>
      <c r="P16" s="288"/>
      <c r="Q16" s="288"/>
      <c r="R16" s="512"/>
      <c r="S16" s="367"/>
      <c r="T16" s="1533" t="s">
        <v>4206</v>
      </c>
      <c r="U16" s="362">
        <v>5</v>
      </c>
      <c r="V16" s="363" t="s">
        <v>168</v>
      </c>
      <c r="W16" s="358">
        <f>ROUND(ROUND(F10*L14,0),0)-U16</f>
        <v>332</v>
      </c>
      <c r="X16" s="268"/>
    </row>
    <row r="17" spans="1:24" ht="17.100000000000001" customHeight="1">
      <c r="A17" s="243">
        <v>72</v>
      </c>
      <c r="B17" s="351">
        <v>1155</v>
      </c>
      <c r="C17" s="244" t="s">
        <v>4214</v>
      </c>
      <c r="D17" s="597"/>
      <c r="E17" s="627"/>
      <c r="F17" s="208"/>
      <c r="G17" s="208"/>
      <c r="H17" s="629"/>
      <c r="I17" s="630"/>
      <c r="J17" s="630"/>
      <c r="K17" s="214"/>
      <c r="L17" s="628"/>
      <c r="M17" s="628"/>
      <c r="N17" s="628"/>
      <c r="O17" s="385"/>
      <c r="P17" s="1606" t="s">
        <v>4203</v>
      </c>
      <c r="Q17" s="288" t="s">
        <v>162</v>
      </c>
      <c r="R17" s="512" t="s">
        <v>163</v>
      </c>
      <c r="S17" s="367">
        <v>0.7</v>
      </c>
      <c r="T17" s="1534"/>
      <c r="U17" s="365"/>
      <c r="V17" s="366"/>
      <c r="W17" s="358">
        <f>ROUND(ROUND(F10*L14,0)*S17,0)-U16</f>
        <v>231</v>
      </c>
      <c r="X17" s="268"/>
    </row>
    <row r="18" spans="1:24" ht="17.100000000000001" customHeight="1">
      <c r="A18" s="243">
        <v>72</v>
      </c>
      <c r="B18" s="351">
        <v>1156</v>
      </c>
      <c r="C18" s="244" t="s">
        <v>4215</v>
      </c>
      <c r="D18" s="597"/>
      <c r="E18" s="627"/>
      <c r="F18" s="208"/>
      <c r="G18" s="208"/>
      <c r="H18" s="629"/>
      <c r="I18" s="630"/>
      <c r="J18" s="630"/>
      <c r="K18" s="214"/>
      <c r="L18" s="628"/>
      <c r="M18" s="628"/>
      <c r="N18" s="628"/>
      <c r="O18" s="385"/>
      <c r="P18" s="1607"/>
      <c r="Q18" s="288" t="s">
        <v>165</v>
      </c>
      <c r="R18" s="512" t="s">
        <v>163</v>
      </c>
      <c r="S18" s="367">
        <v>0.5</v>
      </c>
      <c r="T18" s="1535"/>
      <c r="U18" s="367"/>
      <c r="V18" s="368"/>
      <c r="W18" s="358">
        <f>ROUND(ROUND(F10*L14,0)*S18,0)-U16</f>
        <v>164</v>
      </c>
      <c r="X18" s="268"/>
    </row>
    <row r="19" spans="1:24" ht="17.100000000000001" customHeight="1">
      <c r="A19" s="229">
        <v>72</v>
      </c>
      <c r="B19" s="337">
        <v>1121</v>
      </c>
      <c r="C19" s="254" t="s">
        <v>4216</v>
      </c>
      <c r="D19" s="597"/>
      <c r="E19" s="1542" t="s">
        <v>4217</v>
      </c>
      <c r="F19" s="558"/>
      <c r="G19" s="558"/>
      <c r="H19" s="231"/>
      <c r="I19" s="232"/>
      <c r="J19" s="232"/>
      <c r="K19" s="232"/>
      <c r="L19" s="372"/>
      <c r="M19" s="372"/>
      <c r="N19" s="372"/>
      <c r="O19" s="314"/>
      <c r="P19" s="257"/>
      <c r="Q19" s="257"/>
      <c r="R19" s="491"/>
      <c r="S19" s="631"/>
      <c r="T19" s="631"/>
      <c r="U19" s="631"/>
      <c r="V19" s="632"/>
      <c r="W19" s="342">
        <f>ROUND(F22,0)</f>
        <v>173</v>
      </c>
      <c r="X19" s="268"/>
    </row>
    <row r="20" spans="1:24" ht="17.100000000000001" customHeight="1">
      <c r="A20" s="229">
        <v>72</v>
      </c>
      <c r="B20" s="337">
        <v>1122</v>
      </c>
      <c r="C20" s="254" t="s">
        <v>4218</v>
      </c>
      <c r="D20" s="597"/>
      <c r="E20" s="1545"/>
      <c r="F20" s="618"/>
      <c r="G20" s="618"/>
      <c r="H20" s="245"/>
      <c r="I20" s="208"/>
      <c r="J20" s="208"/>
      <c r="K20" s="209"/>
      <c r="L20" s="209"/>
      <c r="M20" s="209"/>
      <c r="N20" s="209"/>
      <c r="O20" s="385"/>
      <c r="P20" s="1604" t="s">
        <v>4203</v>
      </c>
      <c r="Q20" s="275" t="s">
        <v>235</v>
      </c>
      <c r="R20" s="619" t="s">
        <v>30</v>
      </c>
      <c r="S20" s="620">
        <v>0.7</v>
      </c>
      <c r="T20" s="621"/>
      <c r="U20" s="621"/>
      <c r="V20" s="622"/>
      <c r="W20" s="350">
        <f>ROUND(F22*S20,0)</f>
        <v>121</v>
      </c>
      <c r="X20" s="268"/>
    </row>
    <row r="21" spans="1:24" ht="17.100000000000001" customHeight="1">
      <c r="A21" s="243">
        <v>72</v>
      </c>
      <c r="B21" s="351">
        <v>1125</v>
      </c>
      <c r="C21" s="244" t="s">
        <v>4219</v>
      </c>
      <c r="D21" s="597"/>
      <c r="E21" s="623"/>
      <c r="F21" s="618"/>
      <c r="G21" s="618"/>
      <c r="H21" s="245"/>
      <c r="I21" s="208"/>
      <c r="J21" s="208"/>
      <c r="K21" s="209"/>
      <c r="L21" s="209"/>
      <c r="M21" s="209"/>
      <c r="N21" s="209"/>
      <c r="O21" s="385"/>
      <c r="P21" s="1605"/>
      <c r="Q21" s="288" t="s">
        <v>237</v>
      </c>
      <c r="R21" s="512" t="s">
        <v>30</v>
      </c>
      <c r="S21" s="367">
        <v>0.5</v>
      </c>
      <c r="T21" s="355"/>
      <c r="U21" s="355"/>
      <c r="V21" s="357"/>
      <c r="W21" s="358">
        <f>ROUND(F22*S21,0)</f>
        <v>87</v>
      </c>
      <c r="X21" s="268"/>
    </row>
    <row r="22" spans="1:24" ht="17.100000000000001" customHeight="1">
      <c r="A22" s="243">
        <v>72</v>
      </c>
      <c r="B22" s="351">
        <v>1157</v>
      </c>
      <c r="C22" s="244" t="s">
        <v>4220</v>
      </c>
      <c r="D22" s="597"/>
      <c r="E22" s="623"/>
      <c r="F22" s="624">
        <v>173</v>
      </c>
      <c r="G22" s="208" t="s">
        <v>18</v>
      </c>
      <c r="H22" s="245"/>
      <c r="I22" s="208"/>
      <c r="J22" s="208"/>
      <c r="K22" s="209"/>
      <c r="L22" s="209"/>
      <c r="M22" s="209"/>
      <c r="N22" s="209"/>
      <c r="O22" s="385"/>
      <c r="P22" s="288"/>
      <c r="Q22" s="288"/>
      <c r="R22" s="512"/>
      <c r="S22" s="367"/>
      <c r="T22" s="1533" t="s">
        <v>4206</v>
      </c>
      <c r="U22" s="362">
        <v>5</v>
      </c>
      <c r="V22" s="363" t="s">
        <v>168</v>
      </c>
      <c r="W22" s="358">
        <f>ROUND(F22,0)-U22</f>
        <v>168</v>
      </c>
      <c r="X22" s="268"/>
    </row>
    <row r="23" spans="1:24" ht="17.100000000000001" customHeight="1">
      <c r="A23" s="243">
        <v>72</v>
      </c>
      <c r="B23" s="351">
        <v>1158</v>
      </c>
      <c r="C23" s="244" t="s">
        <v>4221</v>
      </c>
      <c r="D23" s="597"/>
      <c r="E23" s="623"/>
      <c r="F23" s="618"/>
      <c r="G23" s="618"/>
      <c r="H23" s="245"/>
      <c r="I23" s="208"/>
      <c r="J23" s="208"/>
      <c r="K23" s="209"/>
      <c r="L23" s="209"/>
      <c r="M23" s="209"/>
      <c r="N23" s="209"/>
      <c r="O23" s="385"/>
      <c r="P23" s="1606" t="s">
        <v>4203</v>
      </c>
      <c r="Q23" s="288" t="s">
        <v>162</v>
      </c>
      <c r="R23" s="512" t="s">
        <v>163</v>
      </c>
      <c r="S23" s="367">
        <v>0.7</v>
      </c>
      <c r="T23" s="1534"/>
      <c r="U23" s="365"/>
      <c r="V23" s="366"/>
      <c r="W23" s="358">
        <f>ROUND(F22*S23,0)-U22</f>
        <v>116</v>
      </c>
      <c r="X23" s="268"/>
    </row>
    <row r="24" spans="1:24" ht="17.100000000000001" customHeight="1">
      <c r="A24" s="243">
        <v>72</v>
      </c>
      <c r="B24" s="351">
        <v>1159</v>
      </c>
      <c r="C24" s="244" t="s">
        <v>4222</v>
      </c>
      <c r="D24" s="597"/>
      <c r="E24" s="623"/>
      <c r="F24" s="618"/>
      <c r="G24" s="618"/>
      <c r="H24" s="245"/>
      <c r="I24" s="208"/>
      <c r="J24" s="208"/>
      <c r="K24" s="209"/>
      <c r="L24" s="209"/>
      <c r="M24" s="209"/>
      <c r="N24" s="209"/>
      <c r="O24" s="385"/>
      <c r="P24" s="1607"/>
      <c r="Q24" s="288" t="s">
        <v>165</v>
      </c>
      <c r="R24" s="512" t="s">
        <v>163</v>
      </c>
      <c r="S24" s="367">
        <v>0.5</v>
      </c>
      <c r="T24" s="1535"/>
      <c r="U24" s="367"/>
      <c r="V24" s="368"/>
      <c r="W24" s="358">
        <f>ROUND(F22*S24,0)-U22</f>
        <v>82</v>
      </c>
      <c r="X24" s="268"/>
    </row>
    <row r="25" spans="1:24" ht="17.100000000000001" customHeight="1">
      <c r="A25" s="229">
        <v>72</v>
      </c>
      <c r="B25" s="337">
        <v>1123</v>
      </c>
      <c r="C25" s="254" t="s">
        <v>4223</v>
      </c>
      <c r="D25" s="597"/>
      <c r="E25" s="501"/>
      <c r="H25" s="1611" t="s">
        <v>4210</v>
      </c>
      <c r="I25" s="1612"/>
      <c r="J25" s="1612"/>
      <c r="K25" s="232"/>
      <c r="L25" s="372"/>
      <c r="M25" s="372"/>
      <c r="N25" s="372"/>
      <c r="O25" s="314"/>
      <c r="P25" s="257"/>
      <c r="Q25" s="257"/>
      <c r="R25" s="491"/>
      <c r="S25" s="631"/>
      <c r="T25" s="631"/>
      <c r="U25" s="631"/>
      <c r="V25" s="632"/>
      <c r="W25" s="342">
        <f>ROUND(F22*L26,0)</f>
        <v>167</v>
      </c>
      <c r="X25" s="268"/>
    </row>
    <row r="26" spans="1:24" ht="17.100000000000001" customHeight="1">
      <c r="A26" s="229">
        <v>72</v>
      </c>
      <c r="B26" s="337">
        <v>1124</v>
      </c>
      <c r="C26" s="254" t="s">
        <v>4224</v>
      </c>
      <c r="D26" s="597"/>
      <c r="E26" s="627"/>
      <c r="F26" s="208"/>
      <c r="G26" s="385"/>
      <c r="H26" s="1613"/>
      <c r="I26" s="1614"/>
      <c r="J26" s="1614"/>
      <c r="K26" s="214" t="s">
        <v>163</v>
      </c>
      <c r="L26" s="628">
        <v>0.96499999999999997</v>
      </c>
      <c r="M26" s="628"/>
      <c r="N26" s="628"/>
      <c r="O26" s="385"/>
      <c r="P26" s="1604" t="s">
        <v>4203</v>
      </c>
      <c r="Q26" s="275" t="s">
        <v>162</v>
      </c>
      <c r="R26" s="619" t="s">
        <v>163</v>
      </c>
      <c r="S26" s="620">
        <v>0.7</v>
      </c>
      <c r="T26" s="621"/>
      <c r="U26" s="621"/>
      <c r="V26" s="622"/>
      <c r="W26" s="350">
        <f>ROUND(ROUND(F22*L26,0)*S26,0)</f>
        <v>117</v>
      </c>
      <c r="X26" s="268"/>
    </row>
    <row r="27" spans="1:24" ht="17.100000000000001" customHeight="1">
      <c r="A27" s="243">
        <v>72</v>
      </c>
      <c r="B27" s="351">
        <v>1126</v>
      </c>
      <c r="C27" s="244" t="s">
        <v>4225</v>
      </c>
      <c r="D27" s="597"/>
      <c r="E27" s="627"/>
      <c r="F27" s="208"/>
      <c r="G27" s="385"/>
      <c r="H27" s="629"/>
      <c r="I27" s="630"/>
      <c r="J27" s="630"/>
      <c r="K27" s="214"/>
      <c r="L27" s="628"/>
      <c r="M27" s="628"/>
      <c r="N27" s="628"/>
      <c r="O27" s="385"/>
      <c r="P27" s="1605"/>
      <c r="Q27" s="288" t="s">
        <v>165</v>
      </c>
      <c r="R27" s="512" t="s">
        <v>163</v>
      </c>
      <c r="S27" s="367">
        <v>0.5</v>
      </c>
      <c r="T27" s="355"/>
      <c r="U27" s="355"/>
      <c r="V27" s="357"/>
      <c r="W27" s="358">
        <f>ROUND(ROUND(F22*L26,0)*S27,0)</f>
        <v>84</v>
      </c>
      <c r="X27" s="268"/>
    </row>
    <row r="28" spans="1:24" ht="17.100000000000001" customHeight="1">
      <c r="A28" s="243">
        <v>72</v>
      </c>
      <c r="B28" s="351">
        <v>1160</v>
      </c>
      <c r="C28" s="244" t="s">
        <v>4226</v>
      </c>
      <c r="D28" s="597"/>
      <c r="E28" s="627"/>
      <c r="F28" s="208"/>
      <c r="G28" s="208"/>
      <c r="H28" s="629"/>
      <c r="I28" s="630"/>
      <c r="J28" s="630"/>
      <c r="K28" s="214"/>
      <c r="L28" s="628"/>
      <c r="M28" s="628"/>
      <c r="N28" s="628"/>
      <c r="O28" s="385"/>
      <c r="P28" s="288"/>
      <c r="Q28" s="288"/>
      <c r="R28" s="512"/>
      <c r="S28" s="367"/>
      <c r="T28" s="1533" t="s">
        <v>4206</v>
      </c>
      <c r="U28" s="362">
        <v>5</v>
      </c>
      <c r="V28" s="363" t="s">
        <v>168</v>
      </c>
      <c r="W28" s="358">
        <f>ROUND(ROUND(F22*L26,0),0)-U28</f>
        <v>162</v>
      </c>
      <c r="X28" s="268"/>
    </row>
    <row r="29" spans="1:24" ht="17.100000000000001" customHeight="1">
      <c r="A29" s="243">
        <v>72</v>
      </c>
      <c r="B29" s="351">
        <v>1161</v>
      </c>
      <c r="C29" s="244" t="s">
        <v>4227</v>
      </c>
      <c r="D29" s="597"/>
      <c r="E29" s="627"/>
      <c r="F29" s="208"/>
      <c r="G29" s="208"/>
      <c r="H29" s="629"/>
      <c r="I29" s="630"/>
      <c r="J29" s="630"/>
      <c r="K29" s="214"/>
      <c r="L29" s="628"/>
      <c r="M29" s="628"/>
      <c r="N29" s="628"/>
      <c r="O29" s="385"/>
      <c r="P29" s="1606" t="s">
        <v>4203</v>
      </c>
      <c r="Q29" s="288" t="s">
        <v>162</v>
      </c>
      <c r="R29" s="512" t="s">
        <v>163</v>
      </c>
      <c r="S29" s="367">
        <v>0.7</v>
      </c>
      <c r="T29" s="1534"/>
      <c r="U29" s="365"/>
      <c r="V29" s="366"/>
      <c r="W29" s="358">
        <f>ROUND(ROUND(F22*L26,0)*S29,0)-U28</f>
        <v>112</v>
      </c>
      <c r="X29" s="268"/>
    </row>
    <row r="30" spans="1:24" ht="17.100000000000001" customHeight="1">
      <c r="A30" s="243">
        <v>72</v>
      </c>
      <c r="B30" s="351">
        <v>1162</v>
      </c>
      <c r="C30" s="244" t="s">
        <v>4228</v>
      </c>
      <c r="D30" s="597"/>
      <c r="E30" s="627"/>
      <c r="F30" s="208"/>
      <c r="G30" s="208"/>
      <c r="H30" s="629"/>
      <c r="I30" s="630"/>
      <c r="J30" s="630"/>
      <c r="K30" s="214"/>
      <c r="L30" s="628"/>
      <c r="M30" s="628"/>
      <c r="N30" s="628"/>
      <c r="O30" s="385"/>
      <c r="P30" s="1607"/>
      <c r="Q30" s="288" t="s">
        <v>165</v>
      </c>
      <c r="R30" s="512" t="s">
        <v>163</v>
      </c>
      <c r="S30" s="367">
        <v>0.5</v>
      </c>
      <c r="T30" s="1535"/>
      <c r="U30" s="367"/>
      <c r="V30" s="368"/>
      <c r="W30" s="358">
        <f>ROUND(ROUND(F22*L26,0)*S30,0)-U28</f>
        <v>79</v>
      </c>
      <c r="X30" s="268"/>
    </row>
    <row r="31" spans="1:24" ht="17.100000000000001" customHeight="1">
      <c r="A31" s="229">
        <v>72</v>
      </c>
      <c r="B31" s="337">
        <v>1131</v>
      </c>
      <c r="C31" s="254" t="s">
        <v>4229</v>
      </c>
      <c r="D31" s="597"/>
      <c r="E31" s="1542" t="s">
        <v>4230</v>
      </c>
      <c r="F31" s="558"/>
      <c r="G31" s="558"/>
      <c r="H31" s="231"/>
      <c r="I31" s="232"/>
      <c r="J31" s="232"/>
      <c r="K31" s="232"/>
      <c r="L31" s="372"/>
      <c r="M31" s="372"/>
      <c r="N31" s="372"/>
      <c r="O31" s="314"/>
      <c r="P31" s="257"/>
      <c r="Q31" s="257"/>
      <c r="R31" s="491"/>
      <c r="S31" s="631"/>
      <c r="T31" s="631"/>
      <c r="U31" s="631"/>
      <c r="V31" s="632"/>
      <c r="W31" s="342">
        <f>ROUND(F34,0)</f>
        <v>909</v>
      </c>
      <c r="X31" s="268"/>
    </row>
    <row r="32" spans="1:24" ht="17.100000000000001" customHeight="1">
      <c r="A32" s="229">
        <v>72</v>
      </c>
      <c r="B32" s="337">
        <v>1132</v>
      </c>
      <c r="C32" s="254" t="s">
        <v>4231</v>
      </c>
      <c r="D32" s="597"/>
      <c r="E32" s="1545"/>
      <c r="F32" s="618"/>
      <c r="G32" s="618"/>
      <c r="H32" s="245"/>
      <c r="I32" s="208"/>
      <c r="J32" s="208"/>
      <c r="K32" s="209"/>
      <c r="L32" s="209"/>
      <c r="M32" s="209"/>
      <c r="N32" s="209"/>
      <c r="O32" s="385"/>
      <c r="P32" s="1604" t="s">
        <v>4203</v>
      </c>
      <c r="Q32" s="275" t="s">
        <v>235</v>
      </c>
      <c r="R32" s="619" t="s">
        <v>30</v>
      </c>
      <c r="S32" s="620">
        <v>0.7</v>
      </c>
      <c r="T32" s="621"/>
      <c r="U32" s="621"/>
      <c r="V32" s="622"/>
      <c r="W32" s="350">
        <f>ROUND(F34*S32,0)</f>
        <v>636</v>
      </c>
      <c r="X32" s="268"/>
    </row>
    <row r="33" spans="1:24" ht="17.100000000000001" customHeight="1">
      <c r="A33" s="243">
        <v>72</v>
      </c>
      <c r="B33" s="351">
        <v>1135</v>
      </c>
      <c r="C33" s="244" t="s">
        <v>4232</v>
      </c>
      <c r="D33" s="597"/>
      <c r="E33" s="623"/>
      <c r="F33" s="618"/>
      <c r="G33" s="618"/>
      <c r="H33" s="245"/>
      <c r="I33" s="208"/>
      <c r="J33" s="208"/>
      <c r="K33" s="209"/>
      <c r="L33" s="209"/>
      <c r="M33" s="209"/>
      <c r="N33" s="209"/>
      <c r="O33" s="385"/>
      <c r="P33" s="1605"/>
      <c r="Q33" s="288" t="s">
        <v>237</v>
      </c>
      <c r="R33" s="512" t="s">
        <v>30</v>
      </c>
      <c r="S33" s="367">
        <v>0.5</v>
      </c>
      <c r="T33" s="355"/>
      <c r="U33" s="355"/>
      <c r="V33" s="357"/>
      <c r="W33" s="358">
        <f>ROUND(F34*S33,0)</f>
        <v>455</v>
      </c>
      <c r="X33" s="268"/>
    </row>
    <row r="34" spans="1:24" ht="17.100000000000001" customHeight="1">
      <c r="A34" s="243">
        <v>72</v>
      </c>
      <c r="B34" s="351">
        <v>1163</v>
      </c>
      <c r="C34" s="244" t="s">
        <v>4233</v>
      </c>
      <c r="D34" s="597"/>
      <c r="E34" s="623"/>
      <c r="F34" s="624">
        <v>909</v>
      </c>
      <c r="G34" s="208" t="s">
        <v>18</v>
      </c>
      <c r="H34" s="245"/>
      <c r="I34" s="208"/>
      <c r="J34" s="208"/>
      <c r="K34" s="209"/>
      <c r="L34" s="209"/>
      <c r="M34" s="209"/>
      <c r="N34" s="209"/>
      <c r="O34" s="385"/>
      <c r="P34" s="288"/>
      <c r="Q34" s="288"/>
      <c r="R34" s="512"/>
      <c r="S34" s="367"/>
      <c r="T34" s="1533" t="s">
        <v>4206</v>
      </c>
      <c r="U34" s="362">
        <v>5</v>
      </c>
      <c r="V34" s="363" t="s">
        <v>168</v>
      </c>
      <c r="W34" s="358">
        <f>ROUND(F34,0)-U34</f>
        <v>904</v>
      </c>
      <c r="X34" s="268"/>
    </row>
    <row r="35" spans="1:24" ht="17.100000000000001" customHeight="1">
      <c r="A35" s="243">
        <v>72</v>
      </c>
      <c r="B35" s="351">
        <v>1164</v>
      </c>
      <c r="C35" s="244" t="s">
        <v>4234</v>
      </c>
      <c r="D35" s="597"/>
      <c r="E35" s="623"/>
      <c r="F35" s="618"/>
      <c r="G35" s="618"/>
      <c r="H35" s="245"/>
      <c r="I35" s="208"/>
      <c r="J35" s="208"/>
      <c r="K35" s="209"/>
      <c r="L35" s="209"/>
      <c r="M35" s="209"/>
      <c r="N35" s="209"/>
      <c r="O35" s="385"/>
      <c r="P35" s="1606" t="s">
        <v>4203</v>
      </c>
      <c r="Q35" s="288" t="s">
        <v>162</v>
      </c>
      <c r="R35" s="512" t="s">
        <v>163</v>
      </c>
      <c r="S35" s="367">
        <v>0.7</v>
      </c>
      <c r="T35" s="1534"/>
      <c r="U35" s="365"/>
      <c r="V35" s="366"/>
      <c r="W35" s="358">
        <f>ROUND(F34*S35,0)-U34</f>
        <v>631</v>
      </c>
      <c r="X35" s="268"/>
    </row>
    <row r="36" spans="1:24" ht="17.100000000000001" customHeight="1">
      <c r="A36" s="243">
        <v>72</v>
      </c>
      <c r="B36" s="351">
        <v>1165</v>
      </c>
      <c r="C36" s="244" t="s">
        <v>4235</v>
      </c>
      <c r="D36" s="597"/>
      <c r="E36" s="623"/>
      <c r="F36" s="618"/>
      <c r="G36" s="618"/>
      <c r="H36" s="245"/>
      <c r="I36" s="208"/>
      <c r="J36" s="208"/>
      <c r="K36" s="209"/>
      <c r="L36" s="209"/>
      <c r="M36" s="209"/>
      <c r="N36" s="209"/>
      <c r="O36" s="385"/>
      <c r="P36" s="1607"/>
      <c r="Q36" s="288" t="s">
        <v>165</v>
      </c>
      <c r="R36" s="512" t="s">
        <v>163</v>
      </c>
      <c r="S36" s="367">
        <v>0.5</v>
      </c>
      <c r="T36" s="1535"/>
      <c r="U36" s="367"/>
      <c r="V36" s="368"/>
      <c r="W36" s="358">
        <f>ROUND(F34*S36,0)-U34</f>
        <v>450</v>
      </c>
      <c r="X36" s="268"/>
    </row>
    <row r="37" spans="1:24" ht="17.100000000000001" customHeight="1">
      <c r="A37" s="229">
        <v>72</v>
      </c>
      <c r="B37" s="337">
        <v>1133</v>
      </c>
      <c r="C37" s="254" t="s">
        <v>4236</v>
      </c>
      <c r="D37" s="597"/>
      <c r="E37" s="501"/>
      <c r="H37" s="1611" t="s">
        <v>4210</v>
      </c>
      <c r="I37" s="1612"/>
      <c r="J37" s="1612"/>
      <c r="K37" s="232"/>
      <c r="L37" s="372"/>
      <c r="M37" s="372"/>
      <c r="N37" s="372"/>
      <c r="O37" s="314"/>
      <c r="P37" s="257"/>
      <c r="Q37" s="257"/>
      <c r="R37" s="491"/>
      <c r="S37" s="631"/>
      <c r="T37" s="631"/>
      <c r="U37" s="631"/>
      <c r="V37" s="632"/>
      <c r="W37" s="342">
        <f>ROUND(F34*L38,0)</f>
        <v>877</v>
      </c>
      <c r="X37" s="268"/>
    </row>
    <row r="38" spans="1:24" ht="17.100000000000001" customHeight="1">
      <c r="A38" s="229">
        <v>72</v>
      </c>
      <c r="B38" s="337">
        <v>1134</v>
      </c>
      <c r="C38" s="254" t="s">
        <v>4237</v>
      </c>
      <c r="D38" s="597"/>
      <c r="E38" s="627"/>
      <c r="F38" s="209"/>
      <c r="G38" s="385"/>
      <c r="H38" s="1613"/>
      <c r="I38" s="1614"/>
      <c r="J38" s="1614"/>
      <c r="K38" s="214" t="s">
        <v>163</v>
      </c>
      <c r="L38" s="628">
        <v>0.96499999999999997</v>
      </c>
      <c r="M38" s="628"/>
      <c r="N38" s="628"/>
      <c r="O38" s="385"/>
      <c r="P38" s="1604" t="s">
        <v>4203</v>
      </c>
      <c r="Q38" s="275" t="s">
        <v>162</v>
      </c>
      <c r="R38" s="619" t="s">
        <v>163</v>
      </c>
      <c r="S38" s="620">
        <v>0.7</v>
      </c>
      <c r="T38" s="621"/>
      <c r="U38" s="621"/>
      <c r="V38" s="622"/>
      <c r="W38" s="350">
        <f>ROUND(ROUND(F34*L38,0)*S38,0)</f>
        <v>614</v>
      </c>
      <c r="X38" s="268"/>
    </row>
    <row r="39" spans="1:24" ht="17.100000000000001" customHeight="1">
      <c r="A39" s="243">
        <v>72</v>
      </c>
      <c r="B39" s="351">
        <v>1136</v>
      </c>
      <c r="C39" s="244" t="s">
        <v>4238</v>
      </c>
      <c r="D39" s="597"/>
      <c r="E39" s="627"/>
      <c r="F39" s="209"/>
      <c r="G39" s="385"/>
      <c r="H39" s="629"/>
      <c r="I39" s="630"/>
      <c r="J39" s="630"/>
      <c r="K39" s="214"/>
      <c r="L39" s="628"/>
      <c r="M39" s="628"/>
      <c r="N39" s="628"/>
      <c r="O39" s="385"/>
      <c r="P39" s="1605"/>
      <c r="Q39" s="288" t="s">
        <v>165</v>
      </c>
      <c r="R39" s="512" t="s">
        <v>163</v>
      </c>
      <c r="S39" s="367">
        <v>0.5</v>
      </c>
      <c r="T39" s="355"/>
      <c r="U39" s="355"/>
      <c r="V39" s="357"/>
      <c r="W39" s="358">
        <f>ROUND(ROUND(F34*L38,0)*S39,0)</f>
        <v>439</v>
      </c>
      <c r="X39" s="268"/>
    </row>
    <row r="40" spans="1:24" ht="17.100000000000001" customHeight="1">
      <c r="A40" s="243">
        <v>72</v>
      </c>
      <c r="B40" s="351">
        <v>1166</v>
      </c>
      <c r="C40" s="244" t="s">
        <v>4239</v>
      </c>
      <c r="D40" s="597"/>
      <c r="E40" s="627"/>
      <c r="F40" s="209"/>
      <c r="G40" s="208"/>
      <c r="H40" s="629"/>
      <c r="I40" s="630"/>
      <c r="J40" s="630"/>
      <c r="K40" s="214"/>
      <c r="L40" s="628"/>
      <c r="M40" s="628"/>
      <c r="N40" s="628"/>
      <c r="O40" s="385"/>
      <c r="P40" s="288"/>
      <c r="Q40" s="288"/>
      <c r="R40" s="512"/>
      <c r="S40" s="367"/>
      <c r="T40" s="1533" t="s">
        <v>4206</v>
      </c>
      <c r="U40" s="362">
        <v>5</v>
      </c>
      <c r="V40" s="363" t="s">
        <v>168</v>
      </c>
      <c r="W40" s="358">
        <f>ROUND(ROUND(F34*L38,0),0)-U40</f>
        <v>872</v>
      </c>
      <c r="X40" s="268"/>
    </row>
    <row r="41" spans="1:24" ht="17.100000000000001" customHeight="1">
      <c r="A41" s="243">
        <v>72</v>
      </c>
      <c r="B41" s="351">
        <v>1167</v>
      </c>
      <c r="C41" s="244" t="s">
        <v>4240</v>
      </c>
      <c r="D41" s="597"/>
      <c r="E41" s="627"/>
      <c r="F41" s="209"/>
      <c r="G41" s="208"/>
      <c r="H41" s="629"/>
      <c r="I41" s="630"/>
      <c r="J41" s="630"/>
      <c r="K41" s="214"/>
      <c r="L41" s="628"/>
      <c r="M41" s="628"/>
      <c r="N41" s="628"/>
      <c r="O41" s="208"/>
      <c r="P41" s="1606" t="s">
        <v>4203</v>
      </c>
      <c r="Q41" s="288" t="s">
        <v>162</v>
      </c>
      <c r="R41" s="512" t="s">
        <v>163</v>
      </c>
      <c r="S41" s="367">
        <v>0.7</v>
      </c>
      <c r="T41" s="1534"/>
      <c r="U41" s="365"/>
      <c r="V41" s="366"/>
      <c r="W41" s="358">
        <f>ROUND(ROUND(F34*L38,0)*S41,0)-U40</f>
        <v>609</v>
      </c>
      <c r="X41" s="268"/>
    </row>
    <row r="42" spans="1:24" ht="17.100000000000001" customHeight="1">
      <c r="A42" s="243">
        <v>72</v>
      </c>
      <c r="B42" s="351">
        <v>1168</v>
      </c>
      <c r="C42" s="244" t="s">
        <v>4241</v>
      </c>
      <c r="D42" s="597"/>
      <c r="E42" s="627"/>
      <c r="F42" s="209"/>
      <c r="G42" s="208"/>
      <c r="H42" s="629"/>
      <c r="I42" s="630"/>
      <c r="J42" s="630"/>
      <c r="K42" s="214"/>
      <c r="L42" s="628"/>
      <c r="M42" s="628"/>
      <c r="N42" s="628"/>
      <c r="O42" s="208"/>
      <c r="P42" s="1607"/>
      <c r="Q42" s="288" t="s">
        <v>165</v>
      </c>
      <c r="R42" s="512" t="s">
        <v>163</v>
      </c>
      <c r="S42" s="367">
        <v>0.5</v>
      </c>
      <c r="T42" s="1535"/>
      <c r="U42" s="367"/>
      <c r="V42" s="368"/>
      <c r="W42" s="358">
        <f>ROUND(ROUND(F34*L38,0)*S42,0)-U40</f>
        <v>434</v>
      </c>
      <c r="X42" s="268"/>
    </row>
    <row r="43" spans="1:24" ht="17.100000000000001" customHeight="1">
      <c r="A43" s="243">
        <v>72</v>
      </c>
      <c r="B43" s="351">
        <v>1371</v>
      </c>
      <c r="C43" s="244" t="s">
        <v>4242</v>
      </c>
      <c r="D43" s="1539" t="s">
        <v>4243</v>
      </c>
      <c r="E43" s="1542" t="s">
        <v>4201</v>
      </c>
      <c r="F43" s="558"/>
      <c r="G43" s="558"/>
      <c r="H43" s="603" t="s">
        <v>4244</v>
      </c>
      <c r="I43" s="633"/>
      <c r="J43" s="524"/>
      <c r="K43" s="360"/>
      <c r="L43" s="634"/>
      <c r="M43" s="362"/>
      <c r="N43" s="362"/>
      <c r="O43" s="524"/>
      <c r="P43" s="246"/>
      <c r="Q43" s="247"/>
      <c r="R43" s="354"/>
      <c r="S43" s="635"/>
      <c r="T43" s="635"/>
      <c r="U43" s="635"/>
      <c r="V43" s="636"/>
      <c r="W43" s="358">
        <f>ROUND(H46,0)</f>
        <v>417</v>
      </c>
      <c r="X43" s="268"/>
    </row>
    <row r="44" spans="1:24" ht="17.100000000000001" customHeight="1">
      <c r="A44" s="243">
        <v>72</v>
      </c>
      <c r="B44" s="351">
        <v>1372</v>
      </c>
      <c r="C44" s="244" t="s">
        <v>4245</v>
      </c>
      <c r="D44" s="1631"/>
      <c r="E44" s="1545"/>
      <c r="F44" s="618"/>
      <c r="G44" s="618"/>
      <c r="H44" s="637"/>
      <c r="I44" s="638"/>
      <c r="J44" s="517"/>
      <c r="K44" s="639"/>
      <c r="L44" s="546"/>
      <c r="M44" s="546"/>
      <c r="N44" s="546"/>
      <c r="O44" s="517"/>
      <c r="P44" s="1606" t="s">
        <v>4203</v>
      </c>
      <c r="Q44" s="288" t="s">
        <v>235</v>
      </c>
      <c r="R44" s="512" t="s">
        <v>30</v>
      </c>
      <c r="S44" s="367">
        <v>0.7</v>
      </c>
      <c r="T44" s="355"/>
      <c r="U44" s="355"/>
      <c r="V44" s="357"/>
      <c r="W44" s="358">
        <f>ROUND(H46*S44,0)</f>
        <v>292</v>
      </c>
      <c r="X44" s="268"/>
    </row>
    <row r="45" spans="1:24" ht="17.100000000000001" customHeight="1">
      <c r="A45" s="243">
        <v>72</v>
      </c>
      <c r="B45" s="351">
        <v>1373</v>
      </c>
      <c r="C45" s="244" t="s">
        <v>4246</v>
      </c>
      <c r="D45" s="1631"/>
      <c r="E45" s="623"/>
      <c r="F45" s="618"/>
      <c r="G45" s="618"/>
      <c r="H45" s="637"/>
      <c r="I45" s="638"/>
      <c r="J45" s="517"/>
      <c r="K45" s="639"/>
      <c r="L45" s="546"/>
      <c r="M45" s="546"/>
      <c r="N45" s="546"/>
      <c r="O45" s="517"/>
      <c r="P45" s="1607"/>
      <c r="Q45" s="288" t="s">
        <v>237</v>
      </c>
      <c r="R45" s="512" t="s">
        <v>30</v>
      </c>
      <c r="S45" s="367">
        <v>0.5</v>
      </c>
      <c r="T45" s="355"/>
      <c r="U45" s="355"/>
      <c r="V45" s="357"/>
      <c r="W45" s="358">
        <f>ROUND(H46*S45,0)</f>
        <v>209</v>
      </c>
      <c r="X45" s="268"/>
    </row>
    <row r="46" spans="1:24" ht="17.100000000000001" customHeight="1">
      <c r="A46" s="243">
        <v>72</v>
      </c>
      <c r="B46" s="351">
        <v>1511</v>
      </c>
      <c r="C46" s="244" t="s">
        <v>4247</v>
      </c>
      <c r="D46" s="1631"/>
      <c r="E46" s="623"/>
      <c r="F46" s="618"/>
      <c r="G46" s="618"/>
      <c r="H46" s="640">
        <v>417</v>
      </c>
      <c r="I46" s="517" t="s">
        <v>18</v>
      </c>
      <c r="J46" s="517"/>
      <c r="K46" s="639"/>
      <c r="L46" s="546"/>
      <c r="M46" s="546"/>
      <c r="N46" s="546"/>
      <c r="O46" s="517"/>
      <c r="P46" s="246"/>
      <c r="Q46" s="247"/>
      <c r="R46" s="354"/>
      <c r="S46" s="357"/>
      <c r="T46" s="1533" t="s">
        <v>4206</v>
      </c>
      <c r="U46" s="362">
        <v>5</v>
      </c>
      <c r="V46" s="363" t="s">
        <v>168</v>
      </c>
      <c r="W46" s="358">
        <f>ROUND(H46,0)-U46</f>
        <v>412</v>
      </c>
      <c r="X46" s="268"/>
    </row>
    <row r="47" spans="1:24" ht="17.100000000000001" customHeight="1">
      <c r="A47" s="243">
        <v>72</v>
      </c>
      <c r="B47" s="351">
        <v>1512</v>
      </c>
      <c r="C47" s="244" t="s">
        <v>4248</v>
      </c>
      <c r="D47" s="623"/>
      <c r="E47" s="623"/>
      <c r="F47" s="618"/>
      <c r="G47" s="618"/>
      <c r="H47" s="637"/>
      <c r="I47" s="638"/>
      <c r="J47" s="517"/>
      <c r="K47" s="639"/>
      <c r="L47" s="546"/>
      <c r="M47" s="546"/>
      <c r="N47" s="546"/>
      <c r="O47" s="517"/>
      <c r="P47" s="1606" t="s">
        <v>4203</v>
      </c>
      <c r="Q47" s="288" t="s">
        <v>162</v>
      </c>
      <c r="R47" s="512" t="s">
        <v>163</v>
      </c>
      <c r="S47" s="367">
        <v>0.7</v>
      </c>
      <c r="T47" s="1534"/>
      <c r="U47" s="365"/>
      <c r="V47" s="366"/>
      <c r="W47" s="358">
        <f>ROUND(H46*S47,0)-U46</f>
        <v>287</v>
      </c>
      <c r="X47" s="268"/>
    </row>
    <row r="48" spans="1:24" ht="17.100000000000001" customHeight="1">
      <c r="A48" s="243">
        <v>72</v>
      </c>
      <c r="B48" s="351">
        <v>1513</v>
      </c>
      <c r="C48" s="244" t="s">
        <v>4249</v>
      </c>
      <c r="D48" s="623"/>
      <c r="E48" s="623"/>
      <c r="F48" s="618"/>
      <c r="G48" s="618"/>
      <c r="H48" s="637"/>
      <c r="I48" s="638"/>
      <c r="J48" s="517"/>
      <c r="K48" s="639"/>
      <c r="L48" s="546"/>
      <c r="M48" s="546"/>
      <c r="N48" s="546"/>
      <c r="O48" s="517"/>
      <c r="P48" s="1607"/>
      <c r="Q48" s="288" t="s">
        <v>165</v>
      </c>
      <c r="R48" s="512" t="s">
        <v>163</v>
      </c>
      <c r="S48" s="367">
        <v>0.5</v>
      </c>
      <c r="T48" s="1535"/>
      <c r="U48" s="367"/>
      <c r="V48" s="368"/>
      <c r="W48" s="358">
        <f>ROUND(H46*S48,0)-U46</f>
        <v>204</v>
      </c>
      <c r="X48" s="268"/>
    </row>
    <row r="49" spans="1:24" ht="17.100000000000001" customHeight="1">
      <c r="A49" s="243">
        <v>72</v>
      </c>
      <c r="B49" s="351">
        <v>1374</v>
      </c>
      <c r="C49" s="244" t="s">
        <v>4250</v>
      </c>
      <c r="D49" s="597"/>
      <c r="E49" s="501"/>
      <c r="F49" s="209"/>
      <c r="G49" s="406"/>
      <c r="H49" s="604"/>
      <c r="I49" s="605"/>
      <c r="J49" s="1622" t="s">
        <v>4210</v>
      </c>
      <c r="K49" s="641"/>
      <c r="L49" s="396"/>
      <c r="M49" s="362"/>
      <c r="N49" s="362"/>
      <c r="O49" s="642"/>
      <c r="P49" s="246"/>
      <c r="Q49" s="247"/>
      <c r="R49" s="354"/>
      <c r="S49" s="635"/>
      <c r="T49" s="635"/>
      <c r="U49" s="635"/>
      <c r="V49" s="636"/>
      <c r="W49" s="358">
        <f>ROUND(H46*L50,0)</f>
        <v>402</v>
      </c>
      <c r="X49" s="268"/>
    </row>
    <row r="50" spans="1:24" ht="17.100000000000001" customHeight="1">
      <c r="A50" s="243">
        <v>72</v>
      </c>
      <c r="B50" s="351">
        <v>1375</v>
      </c>
      <c r="C50" s="244" t="s">
        <v>4251</v>
      </c>
      <c r="D50" s="597"/>
      <c r="E50" s="627"/>
      <c r="F50" s="209"/>
      <c r="G50" s="385"/>
      <c r="H50" s="604"/>
      <c r="I50" s="605"/>
      <c r="J50" s="1624"/>
      <c r="K50" s="643" t="s">
        <v>163</v>
      </c>
      <c r="L50" s="644">
        <f>$L$14</f>
        <v>0.96499999999999997</v>
      </c>
      <c r="M50" s="645"/>
      <c r="N50" s="643"/>
      <c r="O50" s="518"/>
      <c r="P50" s="1606" t="s">
        <v>4203</v>
      </c>
      <c r="Q50" s="288" t="s">
        <v>235</v>
      </c>
      <c r="R50" s="512" t="s">
        <v>30</v>
      </c>
      <c r="S50" s="367">
        <v>0.7</v>
      </c>
      <c r="T50" s="355"/>
      <c r="U50" s="355"/>
      <c r="V50" s="357"/>
      <c r="W50" s="358">
        <f>ROUND(ROUND(H46*L50,0)*S50,0)</f>
        <v>281</v>
      </c>
      <c r="X50" s="268"/>
    </row>
    <row r="51" spans="1:24" ht="17.100000000000001" customHeight="1">
      <c r="A51" s="243">
        <v>72</v>
      </c>
      <c r="B51" s="351">
        <v>1376</v>
      </c>
      <c r="C51" s="244" t="s">
        <v>4252</v>
      </c>
      <c r="D51" s="597"/>
      <c r="E51" s="627"/>
      <c r="F51" s="209"/>
      <c r="G51" s="385"/>
      <c r="H51" s="640"/>
      <c r="I51" s="517"/>
      <c r="J51" s="1624"/>
      <c r="K51" s="643"/>
      <c r="L51" s="644"/>
      <c r="M51" s="645"/>
      <c r="N51" s="643"/>
      <c r="O51" s="518"/>
      <c r="P51" s="1607"/>
      <c r="Q51" s="288" t="s">
        <v>237</v>
      </c>
      <c r="R51" s="512" t="s">
        <v>30</v>
      </c>
      <c r="S51" s="367">
        <v>0.5</v>
      </c>
      <c r="T51" s="355"/>
      <c r="U51" s="355"/>
      <c r="V51" s="357"/>
      <c r="W51" s="358">
        <f>ROUND(ROUND(H46*L50,0)*S51,0)</f>
        <v>201</v>
      </c>
      <c r="X51" s="268"/>
    </row>
    <row r="52" spans="1:24" ht="17.100000000000001" customHeight="1">
      <c r="A52" s="243">
        <v>72</v>
      </c>
      <c r="B52" s="351">
        <v>1514</v>
      </c>
      <c r="C52" s="244" t="s">
        <v>4253</v>
      </c>
      <c r="D52" s="597"/>
      <c r="E52" s="627"/>
      <c r="F52" s="209"/>
      <c r="G52" s="385"/>
      <c r="H52" s="640"/>
      <c r="I52" s="517"/>
      <c r="J52" s="1624"/>
      <c r="K52" s="643"/>
      <c r="L52" s="644"/>
      <c r="M52" s="645"/>
      <c r="N52" s="643"/>
      <c r="O52" s="518"/>
      <c r="P52" s="288"/>
      <c r="Q52" s="288"/>
      <c r="R52" s="512"/>
      <c r="S52" s="367"/>
      <c r="T52" s="1533" t="s">
        <v>4254</v>
      </c>
      <c r="U52" s="362">
        <v>5</v>
      </c>
      <c r="V52" s="363" t="s">
        <v>168</v>
      </c>
      <c r="W52" s="358">
        <f>ROUND(ROUND(H46*L50,0),0)-U52</f>
        <v>397</v>
      </c>
      <c r="X52" s="268"/>
    </row>
    <row r="53" spans="1:24" ht="17.100000000000001" customHeight="1">
      <c r="A53" s="243">
        <v>72</v>
      </c>
      <c r="B53" s="351">
        <v>1515</v>
      </c>
      <c r="C53" s="244" t="s">
        <v>4255</v>
      </c>
      <c r="D53" s="597"/>
      <c r="E53" s="627"/>
      <c r="F53" s="209"/>
      <c r="G53" s="385"/>
      <c r="H53" s="640"/>
      <c r="I53" s="517"/>
      <c r="J53" s="646"/>
      <c r="K53" s="643"/>
      <c r="L53" s="644"/>
      <c r="M53" s="645"/>
      <c r="N53" s="643"/>
      <c r="O53" s="518"/>
      <c r="P53" s="1606" t="s">
        <v>4203</v>
      </c>
      <c r="Q53" s="288" t="s">
        <v>235</v>
      </c>
      <c r="R53" s="512" t="s">
        <v>30</v>
      </c>
      <c r="S53" s="367">
        <v>0.7</v>
      </c>
      <c r="T53" s="1534"/>
      <c r="U53" s="365"/>
      <c r="V53" s="366"/>
      <c r="W53" s="358">
        <f>ROUND(ROUND(H46*L50,0)*S53,0)-U52</f>
        <v>276</v>
      </c>
      <c r="X53" s="268"/>
    </row>
    <row r="54" spans="1:24" ht="17.100000000000001" customHeight="1">
      <c r="A54" s="243">
        <v>72</v>
      </c>
      <c r="B54" s="351">
        <v>1516</v>
      </c>
      <c r="C54" s="244" t="s">
        <v>4256</v>
      </c>
      <c r="D54" s="597"/>
      <c r="E54" s="627"/>
      <c r="F54" s="209"/>
      <c r="G54" s="385"/>
      <c r="H54" s="640"/>
      <c r="I54" s="517"/>
      <c r="J54" s="647"/>
      <c r="K54" s="512"/>
      <c r="L54" s="648"/>
      <c r="M54" s="649"/>
      <c r="N54" s="512"/>
      <c r="O54" s="526"/>
      <c r="P54" s="1607"/>
      <c r="Q54" s="288" t="s">
        <v>237</v>
      </c>
      <c r="R54" s="512" t="s">
        <v>30</v>
      </c>
      <c r="S54" s="367">
        <v>0.5</v>
      </c>
      <c r="T54" s="1535"/>
      <c r="U54" s="367"/>
      <c r="V54" s="368"/>
      <c r="W54" s="358">
        <f>ROUND(ROUND(H46*L50,0)*S54,0)-U52</f>
        <v>196</v>
      </c>
      <c r="X54" s="268"/>
    </row>
    <row r="55" spans="1:24" ht="17.100000000000001" customHeight="1">
      <c r="A55" s="262">
        <v>72</v>
      </c>
      <c r="B55" s="492">
        <v>1311</v>
      </c>
      <c r="C55" s="230" t="s">
        <v>4257</v>
      </c>
      <c r="D55" s="623"/>
      <c r="E55" s="623"/>
      <c r="F55" s="618"/>
      <c r="G55" s="650"/>
      <c r="H55" s="651" t="s">
        <v>4258</v>
      </c>
      <c r="I55" s="652"/>
      <c r="J55" s="272"/>
      <c r="K55" s="338"/>
      <c r="L55" s="233"/>
      <c r="M55" s="372"/>
      <c r="N55" s="372"/>
      <c r="O55" s="232"/>
      <c r="P55" s="255"/>
      <c r="Q55" s="257"/>
      <c r="R55" s="491"/>
      <c r="S55" s="625"/>
      <c r="T55" s="625"/>
      <c r="U55" s="625"/>
      <c r="V55" s="626"/>
      <c r="W55" s="342">
        <f>ROUND(H58,0)</f>
        <v>381</v>
      </c>
      <c r="X55" s="268"/>
    </row>
    <row r="56" spans="1:24" ht="17.100000000000001" customHeight="1">
      <c r="A56" s="262">
        <v>72</v>
      </c>
      <c r="B56" s="492">
        <v>1312</v>
      </c>
      <c r="C56" s="230" t="s">
        <v>4259</v>
      </c>
      <c r="D56" s="623"/>
      <c r="E56" s="623"/>
      <c r="F56" s="618"/>
      <c r="G56" s="618"/>
      <c r="H56" s="623"/>
      <c r="I56" s="618"/>
      <c r="J56" s="208"/>
      <c r="K56" s="392"/>
      <c r="L56" s="209"/>
      <c r="M56" s="209"/>
      <c r="N56" s="209"/>
      <c r="O56" s="208"/>
      <c r="P56" s="1604" t="s">
        <v>4203</v>
      </c>
      <c r="Q56" s="275" t="s">
        <v>235</v>
      </c>
      <c r="R56" s="619" t="s">
        <v>30</v>
      </c>
      <c r="S56" s="620">
        <v>0.7</v>
      </c>
      <c r="T56" s="621"/>
      <c r="U56" s="621"/>
      <c r="V56" s="622"/>
      <c r="W56" s="350">
        <f>ROUND(H58*S56,0)</f>
        <v>267</v>
      </c>
      <c r="X56" s="268"/>
    </row>
    <row r="57" spans="1:24" ht="17.100000000000001" customHeight="1">
      <c r="A57" s="243">
        <v>72</v>
      </c>
      <c r="B57" s="351">
        <v>1323</v>
      </c>
      <c r="C57" s="244" t="s">
        <v>4260</v>
      </c>
      <c r="D57" s="623"/>
      <c r="E57" s="623"/>
      <c r="F57" s="618"/>
      <c r="G57" s="618"/>
      <c r="H57" s="623"/>
      <c r="I57" s="618"/>
      <c r="J57" s="208"/>
      <c r="K57" s="392"/>
      <c r="L57" s="209"/>
      <c r="M57" s="209"/>
      <c r="N57" s="209"/>
      <c r="O57" s="208"/>
      <c r="P57" s="1605"/>
      <c r="Q57" s="288" t="s">
        <v>237</v>
      </c>
      <c r="R57" s="512" t="s">
        <v>30</v>
      </c>
      <c r="S57" s="367">
        <v>0.5</v>
      </c>
      <c r="T57" s="355"/>
      <c r="U57" s="355"/>
      <c r="V57" s="357"/>
      <c r="W57" s="358">
        <f>ROUND(H58*S57,0)</f>
        <v>191</v>
      </c>
      <c r="X57" s="268"/>
    </row>
    <row r="58" spans="1:24" ht="17.100000000000001" customHeight="1">
      <c r="A58" s="243">
        <v>72</v>
      </c>
      <c r="B58" s="351">
        <v>1517</v>
      </c>
      <c r="C58" s="244" t="s">
        <v>4261</v>
      </c>
      <c r="D58" s="623"/>
      <c r="E58" s="623"/>
      <c r="F58" s="618"/>
      <c r="G58" s="618"/>
      <c r="H58" s="653">
        <v>381</v>
      </c>
      <c r="I58" s="208" t="s">
        <v>18</v>
      </c>
      <c r="J58" s="208"/>
      <c r="K58" s="392"/>
      <c r="L58" s="209"/>
      <c r="M58" s="209"/>
      <c r="N58" s="209"/>
      <c r="O58" s="385"/>
      <c r="P58" s="288"/>
      <c r="Q58" s="247"/>
      <c r="R58" s="354"/>
      <c r="S58" s="357"/>
      <c r="T58" s="1533" t="s">
        <v>4206</v>
      </c>
      <c r="U58" s="362">
        <v>5</v>
      </c>
      <c r="V58" s="363" t="s">
        <v>168</v>
      </c>
      <c r="W58" s="358">
        <f>ROUND(H58,0)-U58</f>
        <v>376</v>
      </c>
      <c r="X58" s="268"/>
    </row>
    <row r="59" spans="1:24" ht="17.100000000000001" customHeight="1">
      <c r="A59" s="243">
        <v>72</v>
      </c>
      <c r="B59" s="351">
        <v>1518</v>
      </c>
      <c r="C59" s="244" t="s">
        <v>4262</v>
      </c>
      <c r="D59" s="623"/>
      <c r="E59" s="623"/>
      <c r="F59" s="618"/>
      <c r="G59" s="618"/>
      <c r="H59" s="623"/>
      <c r="I59" s="618"/>
      <c r="J59" s="208"/>
      <c r="K59" s="392"/>
      <c r="L59" s="209"/>
      <c r="M59" s="209"/>
      <c r="N59" s="209"/>
      <c r="O59" s="208"/>
      <c r="P59" s="1606" t="s">
        <v>4203</v>
      </c>
      <c r="Q59" s="288" t="s">
        <v>162</v>
      </c>
      <c r="R59" s="512" t="s">
        <v>163</v>
      </c>
      <c r="S59" s="367">
        <v>0.7</v>
      </c>
      <c r="T59" s="1534"/>
      <c r="U59" s="365"/>
      <c r="V59" s="366"/>
      <c r="W59" s="358">
        <f>ROUND(H58*S59,0)-U58</f>
        <v>262</v>
      </c>
      <c r="X59" s="268"/>
    </row>
    <row r="60" spans="1:24" ht="17.100000000000001" customHeight="1">
      <c r="A60" s="243">
        <v>72</v>
      </c>
      <c r="B60" s="351">
        <v>1519</v>
      </c>
      <c r="C60" s="244" t="s">
        <v>4263</v>
      </c>
      <c r="D60" s="623"/>
      <c r="E60" s="623"/>
      <c r="F60" s="618"/>
      <c r="G60" s="618"/>
      <c r="H60" s="623"/>
      <c r="I60" s="618"/>
      <c r="J60" s="208"/>
      <c r="K60" s="392"/>
      <c r="L60" s="209"/>
      <c r="M60" s="209"/>
      <c r="N60" s="209"/>
      <c r="O60" s="208"/>
      <c r="P60" s="1607"/>
      <c r="Q60" s="288" t="s">
        <v>165</v>
      </c>
      <c r="R60" s="512" t="s">
        <v>163</v>
      </c>
      <c r="S60" s="367">
        <v>0.5</v>
      </c>
      <c r="T60" s="1535"/>
      <c r="U60" s="367"/>
      <c r="V60" s="368"/>
      <c r="W60" s="358">
        <f>ROUND(H58*S60,0)-U58</f>
        <v>186</v>
      </c>
      <c r="X60" s="268"/>
    </row>
    <row r="61" spans="1:24" ht="17.100000000000001" customHeight="1">
      <c r="A61" s="262">
        <v>72</v>
      </c>
      <c r="B61" s="492">
        <v>1313</v>
      </c>
      <c r="C61" s="230" t="s">
        <v>4264</v>
      </c>
      <c r="D61" s="597"/>
      <c r="E61" s="501"/>
      <c r="F61" s="209"/>
      <c r="G61" s="406"/>
      <c r="H61" s="597"/>
      <c r="I61" s="654"/>
      <c r="J61" s="1611" t="s">
        <v>4210</v>
      </c>
      <c r="K61" s="562"/>
      <c r="L61" s="370"/>
      <c r="M61" s="372"/>
      <c r="N61" s="372"/>
      <c r="O61" s="314"/>
      <c r="P61" s="255"/>
      <c r="Q61" s="257"/>
      <c r="R61" s="491"/>
      <c r="S61" s="625"/>
      <c r="T61" s="625"/>
      <c r="U61" s="625"/>
      <c r="V61" s="626"/>
      <c r="W61" s="342">
        <f>ROUND(H58*L62,0)</f>
        <v>368</v>
      </c>
      <c r="X61" s="268"/>
    </row>
    <row r="62" spans="1:24" ht="17.100000000000001" customHeight="1">
      <c r="A62" s="262">
        <v>72</v>
      </c>
      <c r="B62" s="492">
        <v>1314</v>
      </c>
      <c r="C62" s="230" t="s">
        <v>4265</v>
      </c>
      <c r="D62" s="597"/>
      <c r="E62" s="627"/>
      <c r="F62" s="209"/>
      <c r="G62" s="208"/>
      <c r="H62" s="655"/>
      <c r="I62" s="208"/>
      <c r="J62" s="1613"/>
      <c r="K62" s="214" t="s">
        <v>163</v>
      </c>
      <c r="L62" s="656">
        <f>$L$14</f>
        <v>0.96499999999999997</v>
      </c>
      <c r="M62" s="215"/>
      <c r="N62" s="214"/>
      <c r="O62" s="385"/>
      <c r="P62" s="1604" t="s">
        <v>4203</v>
      </c>
      <c r="Q62" s="275" t="s">
        <v>235</v>
      </c>
      <c r="R62" s="619" t="s">
        <v>30</v>
      </c>
      <c r="S62" s="620">
        <v>0.7</v>
      </c>
      <c r="T62" s="621"/>
      <c r="U62" s="621"/>
      <c r="V62" s="622"/>
      <c r="W62" s="657">
        <f>ROUND(ROUND(H58*L62,0)*S62,0)</f>
        <v>258</v>
      </c>
      <c r="X62" s="268"/>
    </row>
    <row r="63" spans="1:24" ht="17.100000000000001" customHeight="1">
      <c r="A63" s="243">
        <v>72</v>
      </c>
      <c r="B63" s="351">
        <v>1324</v>
      </c>
      <c r="C63" s="244" t="s">
        <v>4266</v>
      </c>
      <c r="D63" s="597"/>
      <c r="E63" s="627"/>
      <c r="F63" s="209"/>
      <c r="G63" s="208"/>
      <c r="H63" s="655"/>
      <c r="I63" s="208"/>
      <c r="J63" s="1613"/>
      <c r="K63" s="214"/>
      <c r="L63" s="656"/>
      <c r="M63" s="215"/>
      <c r="N63" s="214"/>
      <c r="O63" s="385"/>
      <c r="P63" s="1605"/>
      <c r="Q63" s="288" t="s">
        <v>237</v>
      </c>
      <c r="R63" s="512" t="s">
        <v>30</v>
      </c>
      <c r="S63" s="367">
        <v>0.5</v>
      </c>
      <c r="T63" s="355"/>
      <c r="U63" s="355"/>
      <c r="V63" s="357"/>
      <c r="W63" s="358">
        <f>ROUND(ROUND(H58*L62,0)*S63,0)</f>
        <v>184</v>
      </c>
      <c r="X63" s="268"/>
    </row>
    <row r="64" spans="1:24" ht="17.100000000000001" customHeight="1">
      <c r="A64" s="243">
        <v>72</v>
      </c>
      <c r="B64" s="351">
        <v>1520</v>
      </c>
      <c r="C64" s="244" t="s">
        <v>4267</v>
      </c>
      <c r="D64" s="597"/>
      <c r="E64" s="627"/>
      <c r="F64" s="209"/>
      <c r="G64" s="208"/>
      <c r="H64" s="655"/>
      <c r="I64" s="208"/>
      <c r="J64" s="1613"/>
      <c r="K64" s="214"/>
      <c r="L64" s="656"/>
      <c r="M64" s="215"/>
      <c r="N64" s="214"/>
      <c r="O64" s="385"/>
      <c r="P64" s="288"/>
      <c r="Q64" s="288"/>
      <c r="R64" s="512"/>
      <c r="S64" s="367"/>
      <c r="T64" s="1533" t="s">
        <v>4254</v>
      </c>
      <c r="U64" s="362">
        <v>5</v>
      </c>
      <c r="V64" s="363" t="s">
        <v>168</v>
      </c>
      <c r="W64" s="358">
        <f>ROUND(ROUND(H58*L62,0),0)-U64</f>
        <v>363</v>
      </c>
      <c r="X64" s="268"/>
    </row>
    <row r="65" spans="1:24" ht="17.100000000000001" customHeight="1">
      <c r="A65" s="243">
        <v>72</v>
      </c>
      <c r="B65" s="351">
        <v>1521</v>
      </c>
      <c r="C65" s="244" t="s">
        <v>4268</v>
      </c>
      <c r="D65" s="597"/>
      <c r="E65" s="627"/>
      <c r="F65" s="209"/>
      <c r="G65" s="208"/>
      <c r="H65" s="655"/>
      <c r="I65" s="208"/>
      <c r="J65" s="629"/>
      <c r="K65" s="214"/>
      <c r="L65" s="656"/>
      <c r="M65" s="215"/>
      <c r="N65" s="214"/>
      <c r="O65" s="385"/>
      <c r="P65" s="1606" t="s">
        <v>4203</v>
      </c>
      <c r="Q65" s="288" t="s">
        <v>235</v>
      </c>
      <c r="R65" s="512" t="s">
        <v>30</v>
      </c>
      <c r="S65" s="367">
        <v>0.7</v>
      </c>
      <c r="T65" s="1534"/>
      <c r="U65" s="365"/>
      <c r="V65" s="366"/>
      <c r="W65" s="358">
        <f>ROUND(ROUND(H58*L62,0)*S65,0)-U64</f>
        <v>253</v>
      </c>
      <c r="X65" s="268"/>
    </row>
    <row r="66" spans="1:24" ht="17.100000000000001" customHeight="1">
      <c r="A66" s="243">
        <v>72</v>
      </c>
      <c r="B66" s="351">
        <v>1522</v>
      </c>
      <c r="C66" s="244" t="s">
        <v>4269</v>
      </c>
      <c r="D66" s="597"/>
      <c r="E66" s="627"/>
      <c r="F66" s="209"/>
      <c r="G66" s="208"/>
      <c r="H66" s="655"/>
      <c r="I66" s="208"/>
      <c r="J66" s="658"/>
      <c r="K66" s="400"/>
      <c r="L66" s="659"/>
      <c r="M66" s="660"/>
      <c r="N66" s="400"/>
      <c r="O66" s="226"/>
      <c r="P66" s="1607"/>
      <c r="Q66" s="288" t="s">
        <v>237</v>
      </c>
      <c r="R66" s="512" t="s">
        <v>30</v>
      </c>
      <c r="S66" s="367">
        <v>0.5</v>
      </c>
      <c r="T66" s="1535"/>
      <c r="U66" s="367"/>
      <c r="V66" s="368"/>
      <c r="W66" s="358">
        <f>ROUND(ROUND(H58*L62,0)*S66,0)-U64</f>
        <v>179</v>
      </c>
      <c r="X66" s="268"/>
    </row>
    <row r="67" spans="1:24" ht="17.100000000000001" customHeight="1">
      <c r="A67" s="262">
        <v>72</v>
      </c>
      <c r="B67" s="492">
        <v>1315</v>
      </c>
      <c r="C67" s="230" t="s">
        <v>4270</v>
      </c>
      <c r="D67" s="623"/>
      <c r="E67" s="623"/>
      <c r="F67" s="618"/>
      <c r="G67" s="618"/>
      <c r="H67" s="651" t="s">
        <v>4271</v>
      </c>
      <c r="I67" s="652"/>
      <c r="J67" s="272"/>
      <c r="K67" s="372"/>
      <c r="L67" s="232"/>
      <c r="M67" s="372"/>
      <c r="N67" s="372"/>
      <c r="O67" s="232"/>
      <c r="P67" s="255"/>
      <c r="Q67" s="257"/>
      <c r="R67" s="491"/>
      <c r="S67" s="625"/>
      <c r="T67" s="625"/>
      <c r="U67" s="625"/>
      <c r="V67" s="626"/>
      <c r="W67" s="342">
        <f>ROUND(H70,0)</f>
        <v>349</v>
      </c>
      <c r="X67" s="268"/>
    </row>
    <row r="68" spans="1:24" ht="17.100000000000001" customHeight="1">
      <c r="A68" s="262">
        <v>72</v>
      </c>
      <c r="B68" s="492">
        <v>1316</v>
      </c>
      <c r="C68" s="230" t="s">
        <v>4272</v>
      </c>
      <c r="D68" s="623"/>
      <c r="E68" s="623"/>
      <c r="F68" s="618"/>
      <c r="G68" s="618"/>
      <c r="H68" s="623"/>
      <c r="I68" s="618"/>
      <c r="J68" s="208"/>
      <c r="K68" s="209"/>
      <c r="L68" s="208"/>
      <c r="M68" s="209"/>
      <c r="N68" s="209"/>
      <c r="O68" s="208"/>
      <c r="P68" s="1604" t="s">
        <v>4203</v>
      </c>
      <c r="Q68" s="275" t="s">
        <v>4273</v>
      </c>
      <c r="R68" s="619" t="s">
        <v>4274</v>
      </c>
      <c r="S68" s="620">
        <v>0.7</v>
      </c>
      <c r="T68" s="621"/>
      <c r="U68" s="621"/>
      <c r="V68" s="622"/>
      <c r="W68" s="350">
        <f>ROUND(H70*S68,0)</f>
        <v>244</v>
      </c>
      <c r="X68" s="268"/>
    </row>
    <row r="69" spans="1:24" ht="17.100000000000001" customHeight="1">
      <c r="A69" s="243">
        <v>72</v>
      </c>
      <c r="B69" s="351">
        <v>1325</v>
      </c>
      <c r="C69" s="244" t="s">
        <v>4275</v>
      </c>
      <c r="D69" s="623"/>
      <c r="E69" s="623"/>
      <c r="F69" s="618"/>
      <c r="G69" s="618"/>
      <c r="H69" s="623"/>
      <c r="I69" s="618"/>
      <c r="J69" s="208"/>
      <c r="K69" s="209"/>
      <c r="L69" s="208"/>
      <c r="M69" s="209"/>
      <c r="N69" s="209"/>
      <c r="O69" s="208"/>
      <c r="P69" s="1605"/>
      <c r="Q69" s="288" t="s">
        <v>4276</v>
      </c>
      <c r="R69" s="512" t="s">
        <v>4274</v>
      </c>
      <c r="S69" s="367">
        <v>0.5</v>
      </c>
      <c r="T69" s="355"/>
      <c r="U69" s="355"/>
      <c r="V69" s="357"/>
      <c r="W69" s="358">
        <f>ROUND(H70*S69,0)</f>
        <v>175</v>
      </c>
      <c r="X69" s="268"/>
    </row>
    <row r="70" spans="1:24" ht="17.100000000000001" customHeight="1">
      <c r="A70" s="243">
        <v>72</v>
      </c>
      <c r="B70" s="351">
        <v>1523</v>
      </c>
      <c r="C70" s="244" t="s">
        <v>4277</v>
      </c>
      <c r="D70" s="623"/>
      <c r="E70" s="623"/>
      <c r="F70" s="618"/>
      <c r="G70" s="618"/>
      <c r="H70" s="653">
        <v>349</v>
      </c>
      <c r="I70" s="208" t="s">
        <v>18</v>
      </c>
      <c r="J70" s="208"/>
      <c r="K70" s="209"/>
      <c r="L70" s="208"/>
      <c r="M70" s="209"/>
      <c r="N70" s="209"/>
      <c r="O70" s="385"/>
      <c r="P70" s="288"/>
      <c r="Q70" s="247"/>
      <c r="R70" s="354"/>
      <c r="S70" s="357"/>
      <c r="T70" s="1533" t="s">
        <v>4206</v>
      </c>
      <c r="U70" s="362">
        <v>5</v>
      </c>
      <c r="V70" s="363" t="s">
        <v>168</v>
      </c>
      <c r="W70" s="358">
        <f>ROUND(H70,0)-U70</f>
        <v>344</v>
      </c>
      <c r="X70" s="268"/>
    </row>
    <row r="71" spans="1:24" ht="17.100000000000001" customHeight="1">
      <c r="A71" s="243">
        <v>72</v>
      </c>
      <c r="B71" s="351">
        <v>1524</v>
      </c>
      <c r="C71" s="244" t="s">
        <v>4278</v>
      </c>
      <c r="D71" s="623"/>
      <c r="E71" s="623"/>
      <c r="F71" s="618"/>
      <c r="G71" s="618"/>
      <c r="H71" s="623"/>
      <c r="I71" s="618"/>
      <c r="J71" s="208"/>
      <c r="K71" s="209"/>
      <c r="L71" s="208"/>
      <c r="M71" s="209"/>
      <c r="N71" s="209"/>
      <c r="O71" s="208"/>
      <c r="P71" s="1606" t="s">
        <v>4203</v>
      </c>
      <c r="Q71" s="288" t="s">
        <v>162</v>
      </c>
      <c r="R71" s="512" t="s">
        <v>163</v>
      </c>
      <c r="S71" s="367">
        <v>0.7</v>
      </c>
      <c r="T71" s="1534"/>
      <c r="U71" s="365"/>
      <c r="V71" s="366"/>
      <c r="W71" s="358">
        <f>ROUND(H70*S71,0)-U70</f>
        <v>239</v>
      </c>
      <c r="X71" s="268"/>
    </row>
    <row r="72" spans="1:24" ht="17.100000000000001" customHeight="1">
      <c r="A72" s="243">
        <v>72</v>
      </c>
      <c r="B72" s="351">
        <v>1525</v>
      </c>
      <c r="C72" s="244" t="s">
        <v>4279</v>
      </c>
      <c r="D72" s="623"/>
      <c r="E72" s="623"/>
      <c r="F72" s="618"/>
      <c r="G72" s="618"/>
      <c r="H72" s="623"/>
      <c r="I72" s="618"/>
      <c r="J72" s="208"/>
      <c r="K72" s="209"/>
      <c r="L72" s="208"/>
      <c r="M72" s="209"/>
      <c r="N72" s="209"/>
      <c r="O72" s="208"/>
      <c r="P72" s="1607"/>
      <c r="Q72" s="288" t="s">
        <v>165</v>
      </c>
      <c r="R72" s="512" t="s">
        <v>163</v>
      </c>
      <c r="S72" s="367">
        <v>0.5</v>
      </c>
      <c r="T72" s="1535"/>
      <c r="U72" s="367"/>
      <c r="V72" s="368"/>
      <c r="W72" s="358">
        <f>ROUND(H70*S72,0)-U70</f>
        <v>170</v>
      </c>
      <c r="X72" s="268"/>
    </row>
    <row r="73" spans="1:24" ht="17.100000000000001" customHeight="1">
      <c r="A73" s="262">
        <v>72</v>
      </c>
      <c r="B73" s="492">
        <v>1317</v>
      </c>
      <c r="C73" s="230" t="s">
        <v>4280</v>
      </c>
      <c r="D73" s="597"/>
      <c r="E73" s="501"/>
      <c r="F73" s="209"/>
      <c r="G73" s="406"/>
      <c r="H73" s="597"/>
      <c r="I73" s="654"/>
      <c r="J73" s="1611" t="s">
        <v>4210</v>
      </c>
      <c r="K73" s="372"/>
      <c r="L73" s="232"/>
      <c r="M73" s="372"/>
      <c r="N73" s="372"/>
      <c r="O73" s="314"/>
      <c r="P73" s="255"/>
      <c r="Q73" s="257"/>
      <c r="R73" s="491"/>
      <c r="S73" s="625"/>
      <c r="T73" s="625"/>
      <c r="U73" s="625"/>
      <c r="V73" s="626"/>
      <c r="W73" s="342">
        <f>ROUND(H70*L74,0)</f>
        <v>337</v>
      </c>
      <c r="X73" s="268"/>
    </row>
    <row r="74" spans="1:24" ht="17.100000000000001" customHeight="1">
      <c r="A74" s="262">
        <v>72</v>
      </c>
      <c r="B74" s="492">
        <v>1318</v>
      </c>
      <c r="C74" s="230" t="s">
        <v>4281</v>
      </c>
      <c r="D74" s="597"/>
      <c r="E74" s="627"/>
      <c r="F74" s="209"/>
      <c r="G74" s="208"/>
      <c r="H74" s="655"/>
      <c r="I74" s="208"/>
      <c r="J74" s="1613"/>
      <c r="K74" s="214" t="s">
        <v>163</v>
      </c>
      <c r="L74" s="656">
        <f>$L$14</f>
        <v>0.96499999999999997</v>
      </c>
      <c r="M74" s="215"/>
      <c r="N74" s="214"/>
      <c r="O74" s="385"/>
      <c r="P74" s="1604" t="s">
        <v>4203</v>
      </c>
      <c r="Q74" s="275" t="s">
        <v>4273</v>
      </c>
      <c r="R74" s="619" t="s">
        <v>4274</v>
      </c>
      <c r="S74" s="620">
        <v>0.7</v>
      </c>
      <c r="T74" s="621"/>
      <c r="U74" s="621"/>
      <c r="V74" s="622"/>
      <c r="W74" s="657">
        <f>ROUND(ROUND(H70*L74,0)*S74,0)</f>
        <v>236</v>
      </c>
      <c r="X74" s="268"/>
    </row>
    <row r="75" spans="1:24" ht="17.100000000000001" customHeight="1">
      <c r="A75" s="243">
        <v>72</v>
      </c>
      <c r="B75" s="351">
        <v>1326</v>
      </c>
      <c r="C75" s="244" t="s">
        <v>4282</v>
      </c>
      <c r="D75" s="597"/>
      <c r="E75" s="627"/>
      <c r="F75" s="209"/>
      <c r="G75" s="208"/>
      <c r="H75" s="655"/>
      <c r="I75" s="208"/>
      <c r="J75" s="1613"/>
      <c r="K75" s="214"/>
      <c r="L75" s="656"/>
      <c r="M75" s="215"/>
      <c r="N75" s="214"/>
      <c r="O75" s="385"/>
      <c r="P75" s="1605"/>
      <c r="Q75" s="288" t="s">
        <v>4276</v>
      </c>
      <c r="R75" s="512" t="s">
        <v>4274</v>
      </c>
      <c r="S75" s="367">
        <v>0.5</v>
      </c>
      <c r="T75" s="355"/>
      <c r="U75" s="355"/>
      <c r="V75" s="357"/>
      <c r="W75" s="358">
        <f>ROUND(ROUND(H70*L74,0)*S75,0)</f>
        <v>169</v>
      </c>
      <c r="X75" s="268"/>
    </row>
    <row r="76" spans="1:24" ht="17.100000000000001" customHeight="1">
      <c r="A76" s="243">
        <v>72</v>
      </c>
      <c r="B76" s="351">
        <v>1526</v>
      </c>
      <c r="C76" s="244" t="s">
        <v>4283</v>
      </c>
      <c r="D76" s="597"/>
      <c r="E76" s="627"/>
      <c r="F76" s="209"/>
      <c r="G76" s="208"/>
      <c r="H76" s="655"/>
      <c r="I76" s="208"/>
      <c r="J76" s="1613"/>
      <c r="K76" s="214"/>
      <c r="L76" s="656"/>
      <c r="M76" s="215"/>
      <c r="N76" s="214"/>
      <c r="O76" s="385"/>
      <c r="P76" s="288"/>
      <c r="Q76" s="288"/>
      <c r="R76" s="512"/>
      <c r="S76" s="367"/>
      <c r="T76" s="1533" t="s">
        <v>4284</v>
      </c>
      <c r="U76" s="362">
        <v>5</v>
      </c>
      <c r="V76" s="363" t="s">
        <v>168</v>
      </c>
      <c r="W76" s="358">
        <f>ROUND(ROUND(H70*L74,0),0)-U76</f>
        <v>332</v>
      </c>
      <c r="X76" s="268"/>
    </row>
    <row r="77" spans="1:24" ht="17.100000000000001" customHeight="1">
      <c r="A77" s="243">
        <v>72</v>
      </c>
      <c r="B77" s="351">
        <v>1527</v>
      </c>
      <c r="C77" s="244" t="s">
        <v>4285</v>
      </c>
      <c r="D77" s="597"/>
      <c r="E77" s="627"/>
      <c r="F77" s="209"/>
      <c r="G77" s="208"/>
      <c r="H77" s="655"/>
      <c r="I77" s="208"/>
      <c r="J77" s="629"/>
      <c r="K77" s="214"/>
      <c r="L77" s="656"/>
      <c r="M77" s="215"/>
      <c r="N77" s="214"/>
      <c r="O77" s="385"/>
      <c r="P77" s="1606" t="s">
        <v>4203</v>
      </c>
      <c r="Q77" s="288" t="s">
        <v>4273</v>
      </c>
      <c r="R77" s="512" t="s">
        <v>4274</v>
      </c>
      <c r="S77" s="367">
        <v>0.7</v>
      </c>
      <c r="T77" s="1534"/>
      <c r="U77" s="365"/>
      <c r="V77" s="366"/>
      <c r="W77" s="358">
        <f>ROUND(ROUND(H70*L74,0)*S77,0)-U76</f>
        <v>231</v>
      </c>
      <c r="X77" s="268"/>
    </row>
    <row r="78" spans="1:24" ht="17.100000000000001" customHeight="1">
      <c r="A78" s="243">
        <v>72</v>
      </c>
      <c r="B78" s="351">
        <v>1528</v>
      </c>
      <c r="C78" s="244" t="s">
        <v>4286</v>
      </c>
      <c r="D78" s="597"/>
      <c r="E78" s="627"/>
      <c r="F78" s="209"/>
      <c r="G78" s="208"/>
      <c r="H78" s="655"/>
      <c r="I78" s="208"/>
      <c r="J78" s="658"/>
      <c r="K78" s="400"/>
      <c r="L78" s="659"/>
      <c r="M78" s="660"/>
      <c r="N78" s="400"/>
      <c r="O78" s="226"/>
      <c r="P78" s="1607"/>
      <c r="Q78" s="288" t="s">
        <v>4276</v>
      </c>
      <c r="R78" s="512" t="s">
        <v>4274</v>
      </c>
      <c r="S78" s="367">
        <v>0.5</v>
      </c>
      <c r="T78" s="1535"/>
      <c r="U78" s="367"/>
      <c r="V78" s="368"/>
      <c r="W78" s="358">
        <f>ROUND(ROUND(H70*L74,0)*S78,0)-U76</f>
        <v>164</v>
      </c>
      <c r="X78" s="268"/>
    </row>
    <row r="79" spans="1:24" ht="17.100000000000001" customHeight="1">
      <c r="A79" s="262">
        <v>72</v>
      </c>
      <c r="B79" s="492">
        <v>1319</v>
      </c>
      <c r="C79" s="230" t="s">
        <v>4287</v>
      </c>
      <c r="D79" s="623"/>
      <c r="E79" s="623"/>
      <c r="F79" s="618"/>
      <c r="G79" s="618"/>
      <c r="H79" s="651" t="s">
        <v>4288</v>
      </c>
      <c r="I79" s="652"/>
      <c r="J79" s="272"/>
      <c r="K79" s="372"/>
      <c r="L79" s="232"/>
      <c r="M79" s="372"/>
      <c r="N79" s="372"/>
      <c r="O79" s="232"/>
      <c r="P79" s="255"/>
      <c r="Q79" s="257"/>
      <c r="R79" s="491"/>
      <c r="S79" s="625"/>
      <c r="T79" s="625"/>
      <c r="U79" s="625"/>
      <c r="V79" s="626"/>
      <c r="W79" s="342">
        <f>ROUND(H82,0)</f>
        <v>317</v>
      </c>
      <c r="X79" s="268"/>
    </row>
    <row r="80" spans="1:24" ht="17.100000000000001" customHeight="1">
      <c r="A80" s="262">
        <v>72</v>
      </c>
      <c r="B80" s="492">
        <v>1320</v>
      </c>
      <c r="C80" s="230" t="s">
        <v>4289</v>
      </c>
      <c r="D80" s="623"/>
      <c r="E80" s="623"/>
      <c r="F80" s="618"/>
      <c r="G80" s="618"/>
      <c r="H80" s="623"/>
      <c r="I80" s="618"/>
      <c r="J80" s="208"/>
      <c r="K80" s="209"/>
      <c r="L80" s="208"/>
      <c r="M80" s="209"/>
      <c r="N80" s="209"/>
      <c r="O80" s="208"/>
      <c r="P80" s="1604" t="s">
        <v>4203</v>
      </c>
      <c r="Q80" s="275" t="s">
        <v>4290</v>
      </c>
      <c r="R80" s="619" t="s">
        <v>4291</v>
      </c>
      <c r="S80" s="620">
        <v>0.7</v>
      </c>
      <c r="T80" s="621"/>
      <c r="U80" s="621"/>
      <c r="V80" s="622"/>
      <c r="W80" s="350">
        <f>ROUND(H82*S80,0)</f>
        <v>222</v>
      </c>
      <c r="X80" s="268"/>
    </row>
    <row r="81" spans="1:24" ht="17.100000000000001" customHeight="1">
      <c r="A81" s="243">
        <v>72</v>
      </c>
      <c r="B81" s="351">
        <v>1327</v>
      </c>
      <c r="C81" s="244" t="s">
        <v>4292</v>
      </c>
      <c r="D81" s="623"/>
      <c r="E81" s="623"/>
      <c r="F81" s="618"/>
      <c r="G81" s="618"/>
      <c r="H81" s="623"/>
      <c r="I81" s="618"/>
      <c r="J81" s="208"/>
      <c r="K81" s="209"/>
      <c r="L81" s="208"/>
      <c r="M81" s="209"/>
      <c r="N81" s="209"/>
      <c r="O81" s="208"/>
      <c r="P81" s="1605"/>
      <c r="Q81" s="288" t="s">
        <v>4293</v>
      </c>
      <c r="R81" s="512" t="s">
        <v>4291</v>
      </c>
      <c r="S81" s="367">
        <v>0.5</v>
      </c>
      <c r="T81" s="355"/>
      <c r="U81" s="355"/>
      <c r="V81" s="357"/>
      <c r="W81" s="358">
        <f>ROUND(H82*S81,0)</f>
        <v>159</v>
      </c>
      <c r="X81" s="268"/>
    </row>
    <row r="82" spans="1:24" ht="17.100000000000001" customHeight="1">
      <c r="A82" s="243">
        <v>72</v>
      </c>
      <c r="B82" s="351">
        <v>1529</v>
      </c>
      <c r="C82" s="244" t="s">
        <v>4294</v>
      </c>
      <c r="D82" s="623"/>
      <c r="E82" s="623"/>
      <c r="F82" s="618"/>
      <c r="G82" s="618"/>
      <c r="H82" s="653">
        <v>317</v>
      </c>
      <c r="I82" s="208" t="s">
        <v>18</v>
      </c>
      <c r="J82" s="208"/>
      <c r="K82" s="209"/>
      <c r="L82" s="208"/>
      <c r="M82" s="209"/>
      <c r="N82" s="209"/>
      <c r="O82" s="385"/>
      <c r="P82" s="288"/>
      <c r="Q82" s="247"/>
      <c r="R82" s="354"/>
      <c r="S82" s="357"/>
      <c r="T82" s="1533" t="s">
        <v>4206</v>
      </c>
      <c r="U82" s="362">
        <v>5</v>
      </c>
      <c r="V82" s="363" t="s">
        <v>168</v>
      </c>
      <c r="W82" s="358">
        <f>ROUND(H82,0)-U82</f>
        <v>312</v>
      </c>
      <c r="X82" s="268"/>
    </row>
    <row r="83" spans="1:24" ht="17.100000000000001" customHeight="1">
      <c r="A83" s="243">
        <v>72</v>
      </c>
      <c r="B83" s="351">
        <v>1530</v>
      </c>
      <c r="C83" s="244" t="s">
        <v>4295</v>
      </c>
      <c r="D83" s="623"/>
      <c r="E83" s="623"/>
      <c r="F83" s="618"/>
      <c r="G83" s="618"/>
      <c r="H83" s="623"/>
      <c r="I83" s="618"/>
      <c r="J83" s="208"/>
      <c r="K83" s="209"/>
      <c r="L83" s="208"/>
      <c r="M83" s="209"/>
      <c r="N83" s="209"/>
      <c r="O83" s="208"/>
      <c r="P83" s="1606" t="s">
        <v>4203</v>
      </c>
      <c r="Q83" s="288" t="s">
        <v>162</v>
      </c>
      <c r="R83" s="512" t="s">
        <v>163</v>
      </c>
      <c r="S83" s="367">
        <v>0.7</v>
      </c>
      <c r="T83" s="1534"/>
      <c r="U83" s="365"/>
      <c r="V83" s="366"/>
      <c r="W83" s="358">
        <f>ROUND(H82*S83,0)-U82</f>
        <v>217</v>
      </c>
      <c r="X83" s="268"/>
    </row>
    <row r="84" spans="1:24" ht="17.100000000000001" customHeight="1">
      <c r="A84" s="243">
        <v>72</v>
      </c>
      <c r="B84" s="351">
        <v>1531</v>
      </c>
      <c r="C84" s="244" t="s">
        <v>4296</v>
      </c>
      <c r="D84" s="623"/>
      <c r="E84" s="623"/>
      <c r="F84" s="618"/>
      <c r="G84" s="618"/>
      <c r="H84" s="623"/>
      <c r="I84" s="618"/>
      <c r="J84" s="208"/>
      <c r="K84" s="209"/>
      <c r="L84" s="208"/>
      <c r="M84" s="209"/>
      <c r="N84" s="209"/>
      <c r="O84" s="208"/>
      <c r="P84" s="1607"/>
      <c r="Q84" s="288" t="s">
        <v>165</v>
      </c>
      <c r="R84" s="512" t="s">
        <v>163</v>
      </c>
      <c r="S84" s="367">
        <v>0.5</v>
      </c>
      <c r="T84" s="1535"/>
      <c r="U84" s="367"/>
      <c r="V84" s="368"/>
      <c r="W84" s="358">
        <f>ROUND(H82*S84,0)-U82</f>
        <v>154</v>
      </c>
      <c r="X84" s="268"/>
    </row>
    <row r="85" spans="1:24" ht="17.100000000000001" customHeight="1">
      <c r="A85" s="262">
        <v>72</v>
      </c>
      <c r="B85" s="492">
        <v>1321</v>
      </c>
      <c r="C85" s="230" t="s">
        <v>4297</v>
      </c>
      <c r="D85" s="597"/>
      <c r="E85" s="501"/>
      <c r="F85" s="209"/>
      <c r="G85" s="406"/>
      <c r="H85" s="597"/>
      <c r="I85" s="654"/>
      <c r="J85" s="1611" t="s">
        <v>4210</v>
      </c>
      <c r="K85" s="372"/>
      <c r="L85" s="232"/>
      <c r="M85" s="372"/>
      <c r="N85" s="372"/>
      <c r="O85" s="314"/>
      <c r="P85" s="255"/>
      <c r="Q85" s="257"/>
      <c r="R85" s="491"/>
      <c r="S85" s="625"/>
      <c r="T85" s="625"/>
      <c r="U85" s="625"/>
      <c r="V85" s="626"/>
      <c r="W85" s="342">
        <f>ROUND(H82*L86,0)</f>
        <v>306</v>
      </c>
      <c r="X85" s="268"/>
    </row>
    <row r="86" spans="1:24" ht="17.100000000000001" customHeight="1">
      <c r="A86" s="262">
        <v>72</v>
      </c>
      <c r="B86" s="492">
        <v>1322</v>
      </c>
      <c r="C86" s="230" t="s">
        <v>4298</v>
      </c>
      <c r="D86" s="597"/>
      <c r="E86" s="627"/>
      <c r="F86" s="209"/>
      <c r="G86" s="385"/>
      <c r="J86" s="1613"/>
      <c r="K86" s="214" t="s">
        <v>163</v>
      </c>
      <c r="L86" s="656">
        <f>$L$14</f>
        <v>0.96499999999999997</v>
      </c>
      <c r="M86" s="215"/>
      <c r="N86" s="214"/>
      <c r="O86" s="385"/>
      <c r="P86" s="1604" t="s">
        <v>4203</v>
      </c>
      <c r="Q86" s="275" t="s">
        <v>4299</v>
      </c>
      <c r="R86" s="619" t="s">
        <v>4300</v>
      </c>
      <c r="S86" s="620">
        <v>0.7</v>
      </c>
      <c r="T86" s="621"/>
      <c r="U86" s="621"/>
      <c r="V86" s="622"/>
      <c r="W86" s="657">
        <f>ROUND(ROUND(H82*L86,0)*S86,0)</f>
        <v>214</v>
      </c>
      <c r="X86" s="268"/>
    </row>
    <row r="87" spans="1:24" ht="17.100000000000001" customHeight="1">
      <c r="A87" s="243">
        <v>72</v>
      </c>
      <c r="B87" s="351">
        <v>1328</v>
      </c>
      <c r="C87" s="244" t="s">
        <v>4301</v>
      </c>
      <c r="D87" s="597"/>
      <c r="E87" s="627"/>
      <c r="F87" s="209"/>
      <c r="G87" s="385"/>
      <c r="H87" s="655"/>
      <c r="I87" s="208"/>
      <c r="J87" s="1613"/>
      <c r="K87" s="214"/>
      <c r="L87" s="656"/>
      <c r="M87" s="215"/>
      <c r="N87" s="214"/>
      <c r="O87" s="385"/>
      <c r="P87" s="1605"/>
      <c r="Q87" s="288" t="s">
        <v>4302</v>
      </c>
      <c r="R87" s="512" t="s">
        <v>4300</v>
      </c>
      <c r="S87" s="367">
        <v>0.5</v>
      </c>
      <c r="T87" s="355"/>
      <c r="U87" s="355"/>
      <c r="V87" s="357"/>
      <c r="W87" s="358">
        <f>ROUND(ROUND(H82*L86,0)*S87,0)</f>
        <v>153</v>
      </c>
      <c r="X87" s="268"/>
    </row>
    <row r="88" spans="1:24" ht="17.100000000000001" customHeight="1">
      <c r="A88" s="243">
        <v>72</v>
      </c>
      <c r="B88" s="351">
        <v>1532</v>
      </c>
      <c r="C88" s="244" t="s">
        <v>4303</v>
      </c>
      <c r="D88" s="597"/>
      <c r="E88" s="627"/>
      <c r="F88" s="209"/>
      <c r="G88" s="208"/>
      <c r="H88" s="655"/>
      <c r="I88" s="208"/>
      <c r="J88" s="1613"/>
      <c r="K88" s="214"/>
      <c r="L88" s="656"/>
      <c r="M88" s="215"/>
      <c r="N88" s="214"/>
      <c r="O88" s="385"/>
      <c r="P88" s="288"/>
      <c r="Q88" s="288"/>
      <c r="R88" s="512"/>
      <c r="S88" s="367"/>
      <c r="T88" s="1533" t="s">
        <v>4304</v>
      </c>
      <c r="U88" s="362">
        <v>5</v>
      </c>
      <c r="V88" s="363" t="s">
        <v>168</v>
      </c>
      <c r="W88" s="358">
        <f>ROUND(ROUND(H82*L86,0),0)-U88</f>
        <v>301</v>
      </c>
      <c r="X88" s="268"/>
    </row>
    <row r="89" spans="1:24" ht="17.100000000000001" customHeight="1">
      <c r="A89" s="243">
        <v>72</v>
      </c>
      <c r="B89" s="351">
        <v>1533</v>
      </c>
      <c r="C89" s="244" t="s">
        <v>4305</v>
      </c>
      <c r="D89" s="597"/>
      <c r="E89" s="627"/>
      <c r="F89" s="209"/>
      <c r="G89" s="208"/>
      <c r="H89" s="655"/>
      <c r="I89" s="208"/>
      <c r="J89" s="629"/>
      <c r="K89" s="214"/>
      <c r="L89" s="656"/>
      <c r="M89" s="215"/>
      <c r="N89" s="214"/>
      <c r="O89" s="385"/>
      <c r="P89" s="1606" t="s">
        <v>4203</v>
      </c>
      <c r="Q89" s="288" t="s">
        <v>4299</v>
      </c>
      <c r="R89" s="512" t="s">
        <v>4300</v>
      </c>
      <c r="S89" s="367">
        <v>0.7</v>
      </c>
      <c r="T89" s="1534"/>
      <c r="U89" s="365"/>
      <c r="V89" s="366"/>
      <c r="W89" s="358">
        <f>ROUND(ROUND(H82*L86,0)*S89,0)-U88</f>
        <v>209</v>
      </c>
      <c r="X89" s="268"/>
    </row>
    <row r="90" spans="1:24" ht="17.100000000000001" customHeight="1">
      <c r="A90" s="243">
        <v>72</v>
      </c>
      <c r="B90" s="351">
        <v>1534</v>
      </c>
      <c r="C90" s="244" t="s">
        <v>4306</v>
      </c>
      <c r="D90" s="597"/>
      <c r="E90" s="627"/>
      <c r="F90" s="209"/>
      <c r="G90" s="208"/>
      <c r="H90" s="655"/>
      <c r="I90" s="208"/>
      <c r="J90" s="658"/>
      <c r="K90" s="400"/>
      <c r="L90" s="659"/>
      <c r="M90" s="660"/>
      <c r="N90" s="400"/>
      <c r="O90" s="226"/>
      <c r="P90" s="1607"/>
      <c r="Q90" s="288" t="s">
        <v>4302</v>
      </c>
      <c r="R90" s="512" t="s">
        <v>4300</v>
      </c>
      <c r="S90" s="367">
        <v>0.5</v>
      </c>
      <c r="T90" s="1535"/>
      <c r="U90" s="367"/>
      <c r="V90" s="368"/>
      <c r="W90" s="358">
        <f>ROUND(ROUND(H82*L86,0)*S90,0)-U88</f>
        <v>148</v>
      </c>
      <c r="X90" s="268"/>
    </row>
    <row r="91" spans="1:24" ht="17.100000000000001" customHeight="1">
      <c r="A91" s="243">
        <v>72</v>
      </c>
      <c r="B91" s="351">
        <v>1381</v>
      </c>
      <c r="C91" s="244" t="s">
        <v>4307</v>
      </c>
      <c r="D91" s="623"/>
      <c r="E91" s="1542" t="s">
        <v>4308</v>
      </c>
      <c r="F91" s="558"/>
      <c r="G91" s="558"/>
      <c r="H91" s="603" t="s">
        <v>4244</v>
      </c>
      <c r="I91" s="633"/>
      <c r="J91" s="524"/>
      <c r="K91" s="362"/>
      <c r="L91" s="524"/>
      <c r="M91" s="362"/>
      <c r="N91" s="362"/>
      <c r="O91" s="524"/>
      <c r="P91" s="246"/>
      <c r="Q91" s="247"/>
      <c r="R91" s="354"/>
      <c r="S91" s="635"/>
      <c r="T91" s="635"/>
      <c r="U91" s="635"/>
      <c r="V91" s="636"/>
      <c r="W91" s="358">
        <f>ROUND(H94,0)</f>
        <v>204</v>
      </c>
      <c r="X91" s="268"/>
    </row>
    <row r="92" spans="1:24" ht="17.100000000000001" customHeight="1">
      <c r="A92" s="243">
        <v>72</v>
      </c>
      <c r="B92" s="351">
        <v>1382</v>
      </c>
      <c r="C92" s="244" t="s">
        <v>4309</v>
      </c>
      <c r="D92" s="623"/>
      <c r="E92" s="1545"/>
      <c r="F92" s="618"/>
      <c r="G92" s="618"/>
      <c r="H92" s="637"/>
      <c r="I92" s="638"/>
      <c r="J92" s="517"/>
      <c r="K92" s="546"/>
      <c r="L92" s="517"/>
      <c r="M92" s="546"/>
      <c r="N92" s="546"/>
      <c r="O92" s="517"/>
      <c r="P92" s="1606" t="s">
        <v>4203</v>
      </c>
      <c r="Q92" s="288" t="s">
        <v>4299</v>
      </c>
      <c r="R92" s="512" t="s">
        <v>4300</v>
      </c>
      <c r="S92" s="367">
        <v>0.7</v>
      </c>
      <c r="T92" s="355"/>
      <c r="U92" s="355"/>
      <c r="V92" s="357"/>
      <c r="W92" s="358">
        <f>ROUND(H94*S92,0)</f>
        <v>143</v>
      </c>
      <c r="X92" s="268"/>
    </row>
    <row r="93" spans="1:24" ht="17.100000000000001" customHeight="1">
      <c r="A93" s="243">
        <v>72</v>
      </c>
      <c r="B93" s="351">
        <v>1383</v>
      </c>
      <c r="C93" s="244" t="s">
        <v>4310</v>
      </c>
      <c r="D93" s="623"/>
      <c r="E93" s="623"/>
      <c r="F93" s="618"/>
      <c r="G93" s="618"/>
      <c r="H93" s="637"/>
      <c r="I93" s="638"/>
      <c r="J93" s="517"/>
      <c r="K93" s="546"/>
      <c r="L93" s="517"/>
      <c r="M93" s="546"/>
      <c r="N93" s="546"/>
      <c r="O93" s="517"/>
      <c r="P93" s="1607"/>
      <c r="Q93" s="288" t="s">
        <v>4302</v>
      </c>
      <c r="R93" s="512" t="s">
        <v>4300</v>
      </c>
      <c r="S93" s="367">
        <v>0.5</v>
      </c>
      <c r="T93" s="355"/>
      <c r="U93" s="355"/>
      <c r="V93" s="357"/>
      <c r="W93" s="358">
        <f>ROUND(H94*S93,0)</f>
        <v>102</v>
      </c>
      <c r="X93" s="268"/>
    </row>
    <row r="94" spans="1:24" ht="17.100000000000001" customHeight="1">
      <c r="A94" s="243">
        <v>72</v>
      </c>
      <c r="B94" s="351">
        <v>1535</v>
      </c>
      <c r="C94" s="244" t="s">
        <v>4311</v>
      </c>
      <c r="D94" s="623"/>
      <c r="E94" s="623"/>
      <c r="F94" s="618"/>
      <c r="G94" s="618"/>
      <c r="H94" s="640">
        <v>204</v>
      </c>
      <c r="I94" s="517" t="s">
        <v>18</v>
      </c>
      <c r="J94" s="517"/>
      <c r="K94" s="546"/>
      <c r="L94" s="517"/>
      <c r="M94" s="546"/>
      <c r="N94" s="546"/>
      <c r="O94" s="517"/>
      <c r="P94" s="246"/>
      <c r="Q94" s="247"/>
      <c r="R94" s="354"/>
      <c r="S94" s="357"/>
      <c r="T94" s="1533" t="s">
        <v>4206</v>
      </c>
      <c r="U94" s="362">
        <v>5</v>
      </c>
      <c r="V94" s="363" t="s">
        <v>168</v>
      </c>
      <c r="W94" s="358">
        <f>ROUND(H94,0)-U94</f>
        <v>199</v>
      </c>
      <c r="X94" s="268"/>
    </row>
    <row r="95" spans="1:24" ht="17.100000000000001" customHeight="1">
      <c r="A95" s="243">
        <v>72</v>
      </c>
      <c r="B95" s="351">
        <v>1536</v>
      </c>
      <c r="C95" s="244" t="s">
        <v>4312</v>
      </c>
      <c r="D95" s="623"/>
      <c r="E95" s="623"/>
      <c r="F95" s="618"/>
      <c r="G95" s="618"/>
      <c r="H95" s="637"/>
      <c r="I95" s="638"/>
      <c r="J95" s="517"/>
      <c r="K95" s="546"/>
      <c r="L95" s="517"/>
      <c r="M95" s="546"/>
      <c r="N95" s="546"/>
      <c r="O95" s="517"/>
      <c r="P95" s="1606" t="s">
        <v>4203</v>
      </c>
      <c r="Q95" s="288" t="s">
        <v>162</v>
      </c>
      <c r="R95" s="512" t="s">
        <v>163</v>
      </c>
      <c r="S95" s="367">
        <v>0.7</v>
      </c>
      <c r="T95" s="1534"/>
      <c r="U95" s="365"/>
      <c r="V95" s="366"/>
      <c r="W95" s="358">
        <f>ROUND(H94*S95,0)-U94</f>
        <v>138</v>
      </c>
      <c r="X95" s="268"/>
    </row>
    <row r="96" spans="1:24" ht="17.100000000000001" customHeight="1">
      <c r="A96" s="243">
        <v>72</v>
      </c>
      <c r="B96" s="351">
        <v>1537</v>
      </c>
      <c r="C96" s="244" t="s">
        <v>4313</v>
      </c>
      <c r="D96" s="623"/>
      <c r="E96" s="623"/>
      <c r="F96" s="618"/>
      <c r="G96" s="618"/>
      <c r="H96" s="637"/>
      <c r="I96" s="638"/>
      <c r="J96" s="517"/>
      <c r="K96" s="546"/>
      <c r="L96" s="517"/>
      <c r="M96" s="546"/>
      <c r="N96" s="546"/>
      <c r="O96" s="517"/>
      <c r="P96" s="1607"/>
      <c r="Q96" s="288" t="s">
        <v>165</v>
      </c>
      <c r="R96" s="512" t="s">
        <v>163</v>
      </c>
      <c r="S96" s="367">
        <v>0.5</v>
      </c>
      <c r="T96" s="1535"/>
      <c r="U96" s="367"/>
      <c r="V96" s="368"/>
      <c r="W96" s="358">
        <f>ROUND(H94*S96,0)-U94</f>
        <v>97</v>
      </c>
      <c r="X96" s="268"/>
    </row>
    <row r="97" spans="1:24" ht="17.100000000000001" customHeight="1">
      <c r="A97" s="243">
        <v>72</v>
      </c>
      <c r="B97" s="351">
        <v>1384</v>
      </c>
      <c r="C97" s="244" t="s">
        <v>4314</v>
      </c>
      <c r="D97" s="597"/>
      <c r="E97" s="501"/>
      <c r="F97" s="209"/>
      <c r="G97" s="406"/>
      <c r="H97" s="604"/>
      <c r="I97" s="605"/>
      <c r="J97" s="1622" t="s">
        <v>4210</v>
      </c>
      <c r="K97" s="362"/>
      <c r="L97" s="524"/>
      <c r="M97" s="362"/>
      <c r="N97" s="362"/>
      <c r="O97" s="642"/>
      <c r="P97" s="246"/>
      <c r="Q97" s="247"/>
      <c r="R97" s="354"/>
      <c r="S97" s="635"/>
      <c r="T97" s="635"/>
      <c r="U97" s="635"/>
      <c r="V97" s="636"/>
      <c r="W97" s="358">
        <f>ROUND(H94*L98,0)</f>
        <v>197</v>
      </c>
      <c r="X97" s="268"/>
    </row>
    <row r="98" spans="1:24" ht="17.100000000000001" customHeight="1">
      <c r="A98" s="243">
        <v>72</v>
      </c>
      <c r="B98" s="351">
        <v>1385</v>
      </c>
      <c r="C98" s="244" t="s">
        <v>4315</v>
      </c>
      <c r="D98" s="597"/>
      <c r="E98" s="627"/>
      <c r="F98" s="209"/>
      <c r="G98" s="385"/>
      <c r="H98" s="640"/>
      <c r="I98" s="517"/>
      <c r="J98" s="1624"/>
      <c r="K98" s="643" t="s">
        <v>163</v>
      </c>
      <c r="L98" s="644">
        <f>$L$14</f>
        <v>0.96499999999999997</v>
      </c>
      <c r="M98" s="645"/>
      <c r="N98" s="643"/>
      <c r="O98" s="518"/>
      <c r="P98" s="1606" t="s">
        <v>4203</v>
      </c>
      <c r="Q98" s="288" t="s">
        <v>4316</v>
      </c>
      <c r="R98" s="512" t="s">
        <v>4317</v>
      </c>
      <c r="S98" s="367">
        <v>0.7</v>
      </c>
      <c r="T98" s="355"/>
      <c r="U98" s="355"/>
      <c r="V98" s="357"/>
      <c r="W98" s="358">
        <f>ROUND(ROUND(H94*L98,0)*S98,0)</f>
        <v>138</v>
      </c>
      <c r="X98" s="268"/>
    </row>
    <row r="99" spans="1:24" ht="17.100000000000001" customHeight="1">
      <c r="A99" s="243">
        <v>72</v>
      </c>
      <c r="B99" s="351">
        <v>1386</v>
      </c>
      <c r="C99" s="244" t="s">
        <v>4318</v>
      </c>
      <c r="D99" s="597"/>
      <c r="E99" s="627"/>
      <c r="F99" s="209"/>
      <c r="G99" s="385"/>
      <c r="H99" s="640"/>
      <c r="I99" s="517"/>
      <c r="J99" s="1624"/>
      <c r="K99" s="643"/>
      <c r="L99" s="644"/>
      <c r="M99" s="645"/>
      <c r="N99" s="643"/>
      <c r="O99" s="518"/>
      <c r="P99" s="1607"/>
      <c r="Q99" s="288" t="s">
        <v>4319</v>
      </c>
      <c r="R99" s="512" t="s">
        <v>4317</v>
      </c>
      <c r="S99" s="367">
        <v>0.5</v>
      </c>
      <c r="T99" s="355"/>
      <c r="U99" s="355"/>
      <c r="V99" s="357"/>
      <c r="W99" s="358">
        <f>ROUND(ROUND(H94*L98,0)*S99,0)</f>
        <v>99</v>
      </c>
      <c r="X99" s="268"/>
    </row>
    <row r="100" spans="1:24" ht="17.100000000000001" customHeight="1">
      <c r="A100" s="243">
        <v>72</v>
      </c>
      <c r="B100" s="351">
        <v>1538</v>
      </c>
      <c r="C100" s="244" t="s">
        <v>4320</v>
      </c>
      <c r="D100" s="597"/>
      <c r="E100" s="627"/>
      <c r="F100" s="209"/>
      <c r="G100" s="385"/>
      <c r="H100" s="640"/>
      <c r="I100" s="517"/>
      <c r="J100" s="1624"/>
      <c r="K100" s="643"/>
      <c r="L100" s="644"/>
      <c r="M100" s="645"/>
      <c r="N100" s="643"/>
      <c r="O100" s="518"/>
      <c r="P100" s="288"/>
      <c r="Q100" s="288"/>
      <c r="R100" s="512"/>
      <c r="S100" s="367"/>
      <c r="T100" s="1533" t="s">
        <v>4321</v>
      </c>
      <c r="U100" s="362">
        <v>5</v>
      </c>
      <c r="V100" s="363" t="s">
        <v>168</v>
      </c>
      <c r="W100" s="358">
        <f>ROUND(ROUND(H94*L98,0),0)-U100</f>
        <v>192</v>
      </c>
      <c r="X100" s="268"/>
    </row>
    <row r="101" spans="1:24" ht="17.100000000000001" customHeight="1">
      <c r="A101" s="243">
        <v>72</v>
      </c>
      <c r="B101" s="351">
        <v>1539</v>
      </c>
      <c r="C101" s="244" t="s">
        <v>4322</v>
      </c>
      <c r="D101" s="597"/>
      <c r="E101" s="627"/>
      <c r="F101" s="209"/>
      <c r="G101" s="385"/>
      <c r="H101" s="640"/>
      <c r="I101" s="517"/>
      <c r="J101" s="646"/>
      <c r="K101" s="643"/>
      <c r="L101" s="644"/>
      <c r="M101" s="645"/>
      <c r="N101" s="643"/>
      <c r="O101" s="518"/>
      <c r="P101" s="1606" t="s">
        <v>4203</v>
      </c>
      <c r="Q101" s="288" t="s">
        <v>4316</v>
      </c>
      <c r="R101" s="512" t="s">
        <v>4317</v>
      </c>
      <c r="S101" s="367">
        <v>0.7</v>
      </c>
      <c r="T101" s="1534"/>
      <c r="U101" s="365"/>
      <c r="V101" s="366"/>
      <c r="W101" s="358">
        <f>ROUND(ROUND(H94*L98,0)*S101,0)-U100</f>
        <v>133</v>
      </c>
      <c r="X101" s="268"/>
    </row>
    <row r="102" spans="1:24" ht="17.100000000000001" customHeight="1">
      <c r="A102" s="243">
        <v>72</v>
      </c>
      <c r="B102" s="351">
        <v>1540</v>
      </c>
      <c r="C102" s="244" t="s">
        <v>4323</v>
      </c>
      <c r="D102" s="597"/>
      <c r="E102" s="627"/>
      <c r="F102" s="209"/>
      <c r="G102" s="385"/>
      <c r="H102" s="640"/>
      <c r="I102" s="517"/>
      <c r="J102" s="647"/>
      <c r="K102" s="512"/>
      <c r="L102" s="648"/>
      <c r="M102" s="649"/>
      <c r="N102" s="512"/>
      <c r="O102" s="526"/>
      <c r="P102" s="1607"/>
      <c r="Q102" s="288" t="s">
        <v>4319</v>
      </c>
      <c r="R102" s="512" t="s">
        <v>4317</v>
      </c>
      <c r="S102" s="367">
        <v>0.5</v>
      </c>
      <c r="T102" s="1535"/>
      <c r="U102" s="367"/>
      <c r="V102" s="368"/>
      <c r="W102" s="358">
        <f>ROUND(ROUND(H94*L98,0)*S102,0)-U100</f>
        <v>94</v>
      </c>
      <c r="X102" s="268"/>
    </row>
    <row r="103" spans="1:24" ht="17.100000000000001" customHeight="1">
      <c r="A103" s="262">
        <v>72</v>
      </c>
      <c r="B103" s="492">
        <v>1331</v>
      </c>
      <c r="C103" s="230" t="s">
        <v>4324</v>
      </c>
      <c r="D103" s="623"/>
      <c r="E103" s="623"/>
      <c r="F103" s="618"/>
      <c r="G103" s="650"/>
      <c r="H103" s="651" t="s">
        <v>4258</v>
      </c>
      <c r="I103" s="652"/>
      <c r="J103" s="272"/>
      <c r="K103" s="372"/>
      <c r="L103" s="232"/>
      <c r="M103" s="372"/>
      <c r="N103" s="372"/>
      <c r="O103" s="232"/>
      <c r="P103" s="255"/>
      <c r="Q103" s="257"/>
      <c r="R103" s="491"/>
      <c r="S103" s="625"/>
      <c r="T103" s="625"/>
      <c r="U103" s="625"/>
      <c r="V103" s="626"/>
      <c r="W103" s="342">
        <f>ROUND(H106,0)</f>
        <v>188</v>
      </c>
      <c r="X103" s="268"/>
    </row>
    <row r="104" spans="1:24" ht="17.100000000000001" customHeight="1">
      <c r="A104" s="262">
        <v>72</v>
      </c>
      <c r="B104" s="492">
        <v>1332</v>
      </c>
      <c r="C104" s="230" t="s">
        <v>4325</v>
      </c>
      <c r="D104" s="623"/>
      <c r="E104" s="623"/>
      <c r="F104" s="618"/>
      <c r="G104" s="618"/>
      <c r="H104" s="623"/>
      <c r="I104" s="618"/>
      <c r="J104" s="208"/>
      <c r="K104" s="209"/>
      <c r="L104" s="208"/>
      <c r="M104" s="209"/>
      <c r="N104" s="209"/>
      <c r="O104" s="385"/>
      <c r="P104" s="1610" t="s">
        <v>4203</v>
      </c>
      <c r="Q104" s="275" t="s">
        <v>4326</v>
      </c>
      <c r="R104" s="619" t="s">
        <v>4327</v>
      </c>
      <c r="S104" s="620">
        <v>0.7</v>
      </c>
      <c r="T104" s="621"/>
      <c r="U104" s="621"/>
      <c r="V104" s="622"/>
      <c r="W104" s="350">
        <f>ROUND(H106*S104,0)</f>
        <v>132</v>
      </c>
      <c r="X104" s="268"/>
    </row>
    <row r="105" spans="1:24" ht="17.100000000000001" customHeight="1">
      <c r="A105" s="243">
        <v>72</v>
      </c>
      <c r="B105" s="351">
        <v>1343</v>
      </c>
      <c r="C105" s="244" t="s">
        <v>4328</v>
      </c>
      <c r="D105" s="623"/>
      <c r="E105" s="623"/>
      <c r="F105" s="618"/>
      <c r="G105" s="618"/>
      <c r="H105" s="623"/>
      <c r="I105" s="618"/>
      <c r="J105" s="208"/>
      <c r="K105" s="209"/>
      <c r="L105" s="208"/>
      <c r="M105" s="209"/>
      <c r="N105" s="209"/>
      <c r="O105" s="385"/>
      <c r="P105" s="1617"/>
      <c r="Q105" s="288" t="s">
        <v>4329</v>
      </c>
      <c r="R105" s="512" t="s">
        <v>4327</v>
      </c>
      <c r="S105" s="367">
        <v>0.5</v>
      </c>
      <c r="T105" s="355"/>
      <c r="U105" s="355"/>
      <c r="V105" s="357"/>
      <c r="W105" s="358">
        <f>ROUND(H106*S105,0)</f>
        <v>94</v>
      </c>
      <c r="X105" s="268"/>
    </row>
    <row r="106" spans="1:24" ht="17.100000000000001" customHeight="1">
      <c r="A106" s="243">
        <v>72</v>
      </c>
      <c r="B106" s="351">
        <v>1541</v>
      </c>
      <c r="C106" s="244" t="s">
        <v>4330</v>
      </c>
      <c r="D106" s="623"/>
      <c r="E106" s="623"/>
      <c r="F106" s="618"/>
      <c r="G106" s="618"/>
      <c r="H106" s="653">
        <v>188</v>
      </c>
      <c r="I106" s="208" t="s">
        <v>18</v>
      </c>
      <c r="J106" s="208"/>
      <c r="K106" s="209"/>
      <c r="L106" s="208"/>
      <c r="M106" s="209"/>
      <c r="N106" s="209"/>
      <c r="O106" s="385"/>
      <c r="P106" s="288"/>
      <c r="Q106" s="247"/>
      <c r="R106" s="354"/>
      <c r="S106" s="357"/>
      <c r="T106" s="1533" t="s">
        <v>4206</v>
      </c>
      <c r="U106" s="362">
        <v>5</v>
      </c>
      <c r="V106" s="363" t="s">
        <v>168</v>
      </c>
      <c r="W106" s="358">
        <f>ROUND(H106,0)-U106</f>
        <v>183</v>
      </c>
      <c r="X106" s="268"/>
    </row>
    <row r="107" spans="1:24" ht="17.100000000000001" customHeight="1">
      <c r="A107" s="243">
        <v>72</v>
      </c>
      <c r="B107" s="351">
        <v>1542</v>
      </c>
      <c r="C107" s="244" t="s">
        <v>4331</v>
      </c>
      <c r="D107" s="623"/>
      <c r="E107" s="623"/>
      <c r="F107" s="618"/>
      <c r="G107" s="618"/>
      <c r="H107" s="623"/>
      <c r="I107" s="618"/>
      <c r="J107" s="208"/>
      <c r="K107" s="209"/>
      <c r="L107" s="208"/>
      <c r="M107" s="209"/>
      <c r="N107" s="209"/>
      <c r="O107" s="385"/>
      <c r="P107" s="1615" t="s">
        <v>4203</v>
      </c>
      <c r="Q107" s="288" t="s">
        <v>162</v>
      </c>
      <c r="R107" s="512" t="s">
        <v>163</v>
      </c>
      <c r="S107" s="367">
        <v>0.7</v>
      </c>
      <c r="T107" s="1534"/>
      <c r="U107" s="365"/>
      <c r="V107" s="366"/>
      <c r="W107" s="358">
        <f>ROUND(H106*S107,0)-U106</f>
        <v>127</v>
      </c>
      <c r="X107" s="268"/>
    </row>
    <row r="108" spans="1:24" ht="17.100000000000001" customHeight="1">
      <c r="A108" s="243">
        <v>72</v>
      </c>
      <c r="B108" s="351">
        <v>1543</v>
      </c>
      <c r="C108" s="244" t="s">
        <v>4332</v>
      </c>
      <c r="D108" s="623"/>
      <c r="E108" s="623"/>
      <c r="F108" s="618"/>
      <c r="G108" s="618"/>
      <c r="H108" s="623"/>
      <c r="I108" s="618"/>
      <c r="J108" s="208"/>
      <c r="K108" s="209"/>
      <c r="L108" s="208"/>
      <c r="M108" s="209"/>
      <c r="N108" s="209"/>
      <c r="O108" s="385"/>
      <c r="P108" s="1616"/>
      <c r="Q108" s="288" t="s">
        <v>165</v>
      </c>
      <c r="R108" s="512" t="s">
        <v>163</v>
      </c>
      <c r="S108" s="367">
        <v>0.5</v>
      </c>
      <c r="T108" s="1535"/>
      <c r="U108" s="367"/>
      <c r="V108" s="368"/>
      <c r="W108" s="358">
        <f>ROUND(H106*S108,0)-U106</f>
        <v>89</v>
      </c>
      <c r="X108" s="268"/>
    </row>
    <row r="109" spans="1:24" ht="17.100000000000001" customHeight="1">
      <c r="A109" s="262">
        <v>72</v>
      </c>
      <c r="B109" s="492">
        <v>1333</v>
      </c>
      <c r="C109" s="230" t="s">
        <v>4333</v>
      </c>
      <c r="D109" s="597"/>
      <c r="E109" s="501"/>
      <c r="F109" s="209"/>
      <c r="G109" s="406"/>
      <c r="H109" s="597"/>
      <c r="I109" s="654"/>
      <c r="J109" s="1611" t="s">
        <v>4210</v>
      </c>
      <c r="K109" s="372"/>
      <c r="L109" s="232"/>
      <c r="M109" s="372"/>
      <c r="N109" s="372"/>
      <c r="O109" s="314"/>
      <c r="P109" s="257"/>
      <c r="Q109" s="257"/>
      <c r="R109" s="491"/>
      <c r="S109" s="625"/>
      <c r="T109" s="625"/>
      <c r="U109" s="625"/>
      <c r="V109" s="626"/>
      <c r="W109" s="342">
        <f>ROUND(H106*L110,0)</f>
        <v>181</v>
      </c>
      <c r="X109" s="268"/>
    </row>
    <row r="110" spans="1:24" ht="17.100000000000001" customHeight="1">
      <c r="A110" s="262">
        <v>72</v>
      </c>
      <c r="B110" s="492">
        <v>1334</v>
      </c>
      <c r="C110" s="230" t="s">
        <v>4334</v>
      </c>
      <c r="D110" s="597"/>
      <c r="E110" s="627"/>
      <c r="F110" s="209"/>
      <c r="G110" s="208"/>
      <c r="H110" s="655"/>
      <c r="I110" s="208"/>
      <c r="J110" s="1613"/>
      <c r="K110" s="214" t="s">
        <v>163</v>
      </c>
      <c r="L110" s="656">
        <f>$L$14</f>
        <v>0.96499999999999997</v>
      </c>
      <c r="M110" s="215"/>
      <c r="N110" s="214"/>
      <c r="O110" s="385"/>
      <c r="P110" s="1610" t="s">
        <v>4203</v>
      </c>
      <c r="Q110" s="275" t="s">
        <v>4335</v>
      </c>
      <c r="R110" s="619" t="s">
        <v>4336</v>
      </c>
      <c r="S110" s="620">
        <v>0.7</v>
      </c>
      <c r="T110" s="621"/>
      <c r="U110" s="621"/>
      <c r="V110" s="622"/>
      <c r="W110" s="657">
        <f>ROUND(ROUND(H106*L110,0)*S110,0)</f>
        <v>127</v>
      </c>
      <c r="X110" s="268"/>
    </row>
    <row r="111" spans="1:24" ht="17.100000000000001" customHeight="1">
      <c r="A111" s="243">
        <v>72</v>
      </c>
      <c r="B111" s="351">
        <v>1344</v>
      </c>
      <c r="C111" s="244" t="s">
        <v>4337</v>
      </c>
      <c r="D111" s="597"/>
      <c r="E111" s="627"/>
      <c r="F111" s="209"/>
      <c r="G111" s="208"/>
      <c r="H111" s="655"/>
      <c r="I111" s="208"/>
      <c r="J111" s="1613"/>
      <c r="K111" s="214"/>
      <c r="L111" s="656"/>
      <c r="M111" s="215"/>
      <c r="N111" s="214"/>
      <c r="O111" s="385"/>
      <c r="P111" s="1617"/>
      <c r="Q111" s="288" t="s">
        <v>4338</v>
      </c>
      <c r="R111" s="512" t="s">
        <v>4336</v>
      </c>
      <c r="S111" s="367">
        <v>0.5</v>
      </c>
      <c r="T111" s="355"/>
      <c r="U111" s="355"/>
      <c r="V111" s="357"/>
      <c r="W111" s="358">
        <f>ROUND(ROUND(H106*L110,0)*S111,0)</f>
        <v>91</v>
      </c>
      <c r="X111" s="268"/>
    </row>
    <row r="112" spans="1:24" ht="17.100000000000001" customHeight="1">
      <c r="A112" s="243">
        <v>72</v>
      </c>
      <c r="B112" s="351">
        <v>1544</v>
      </c>
      <c r="C112" s="244" t="s">
        <v>4339</v>
      </c>
      <c r="D112" s="597"/>
      <c r="E112" s="627"/>
      <c r="F112" s="209"/>
      <c r="G112" s="208"/>
      <c r="H112" s="655"/>
      <c r="I112" s="208"/>
      <c r="J112" s="1613"/>
      <c r="K112" s="214"/>
      <c r="L112" s="656"/>
      <c r="M112" s="215"/>
      <c r="N112" s="214"/>
      <c r="O112" s="385"/>
      <c r="P112" s="288"/>
      <c r="Q112" s="288"/>
      <c r="R112" s="512"/>
      <c r="S112" s="367"/>
      <c r="T112" s="1533" t="s">
        <v>4340</v>
      </c>
      <c r="U112" s="362">
        <v>5</v>
      </c>
      <c r="V112" s="363" t="s">
        <v>168</v>
      </c>
      <c r="W112" s="358">
        <f>ROUND(ROUND(H106*L110,0),0)-U112</f>
        <v>176</v>
      </c>
      <c r="X112" s="268"/>
    </row>
    <row r="113" spans="1:24" ht="17.100000000000001" customHeight="1">
      <c r="A113" s="243">
        <v>72</v>
      </c>
      <c r="B113" s="351">
        <v>1545</v>
      </c>
      <c r="C113" s="244" t="s">
        <v>4341</v>
      </c>
      <c r="D113" s="597"/>
      <c r="E113" s="627"/>
      <c r="F113" s="209"/>
      <c r="G113" s="208"/>
      <c r="H113" s="655"/>
      <c r="I113" s="208"/>
      <c r="J113" s="629"/>
      <c r="K113" s="214"/>
      <c r="L113" s="656"/>
      <c r="M113" s="215"/>
      <c r="N113" s="214"/>
      <c r="O113" s="385"/>
      <c r="P113" s="1615" t="s">
        <v>4203</v>
      </c>
      <c r="Q113" s="288" t="s">
        <v>4335</v>
      </c>
      <c r="R113" s="512" t="s">
        <v>4336</v>
      </c>
      <c r="S113" s="367">
        <v>0.7</v>
      </c>
      <c r="T113" s="1534"/>
      <c r="U113" s="365"/>
      <c r="V113" s="366"/>
      <c r="W113" s="358">
        <f>ROUND(ROUND(H106*L110,0)*S113,0)-U112</f>
        <v>122</v>
      </c>
      <c r="X113" s="268"/>
    </row>
    <row r="114" spans="1:24" ht="17.100000000000001" customHeight="1">
      <c r="A114" s="243">
        <v>72</v>
      </c>
      <c r="B114" s="351">
        <v>1546</v>
      </c>
      <c r="C114" s="244" t="s">
        <v>4342</v>
      </c>
      <c r="D114" s="597"/>
      <c r="E114" s="627"/>
      <c r="F114" s="209"/>
      <c r="G114" s="208"/>
      <c r="H114" s="655"/>
      <c r="I114" s="208"/>
      <c r="J114" s="658"/>
      <c r="K114" s="400"/>
      <c r="L114" s="659"/>
      <c r="M114" s="660"/>
      <c r="N114" s="400"/>
      <c r="O114" s="226"/>
      <c r="P114" s="1616"/>
      <c r="Q114" s="288" t="s">
        <v>4338</v>
      </c>
      <c r="R114" s="512" t="s">
        <v>4336</v>
      </c>
      <c r="S114" s="367">
        <v>0.5</v>
      </c>
      <c r="T114" s="1535"/>
      <c r="U114" s="367"/>
      <c r="V114" s="368"/>
      <c r="W114" s="358">
        <f>ROUND(ROUND(H106*L110,0)*S114,0)-U112</f>
        <v>86</v>
      </c>
      <c r="X114" s="268"/>
    </row>
    <row r="115" spans="1:24" ht="17.100000000000001" customHeight="1">
      <c r="A115" s="262">
        <v>72</v>
      </c>
      <c r="B115" s="492">
        <v>1335</v>
      </c>
      <c r="C115" s="230" t="s">
        <v>4343</v>
      </c>
      <c r="D115" s="623"/>
      <c r="E115" s="623"/>
      <c r="F115" s="618"/>
      <c r="G115" s="618"/>
      <c r="H115" s="651" t="s">
        <v>4271</v>
      </c>
      <c r="I115" s="558"/>
      <c r="J115" s="232"/>
      <c r="K115" s="372"/>
      <c r="L115" s="232"/>
      <c r="M115" s="372"/>
      <c r="N115" s="372"/>
      <c r="O115" s="314"/>
      <c r="P115" s="257"/>
      <c r="Q115" s="257"/>
      <c r="R115" s="491"/>
      <c r="S115" s="625"/>
      <c r="T115" s="625"/>
      <c r="U115" s="625"/>
      <c r="V115" s="626"/>
      <c r="W115" s="342">
        <f>ROUND(H118,0)</f>
        <v>173</v>
      </c>
      <c r="X115" s="268"/>
    </row>
    <row r="116" spans="1:24" ht="17.100000000000001" customHeight="1">
      <c r="A116" s="262">
        <v>72</v>
      </c>
      <c r="B116" s="492">
        <v>1336</v>
      </c>
      <c r="C116" s="230" t="s">
        <v>4344</v>
      </c>
      <c r="D116" s="623"/>
      <c r="E116" s="623"/>
      <c r="F116" s="618"/>
      <c r="G116" s="618"/>
      <c r="H116" s="623"/>
      <c r="I116" s="618"/>
      <c r="J116" s="208"/>
      <c r="K116" s="209"/>
      <c r="L116" s="208"/>
      <c r="M116" s="209"/>
      <c r="N116" s="209"/>
      <c r="O116" s="385"/>
      <c r="P116" s="1610" t="s">
        <v>4203</v>
      </c>
      <c r="Q116" s="275" t="s">
        <v>235</v>
      </c>
      <c r="R116" s="619" t="s">
        <v>30</v>
      </c>
      <c r="S116" s="620">
        <v>0.7</v>
      </c>
      <c r="T116" s="621"/>
      <c r="U116" s="621"/>
      <c r="V116" s="622"/>
      <c r="W116" s="350">
        <f>ROUND(H118*S116,0)</f>
        <v>121</v>
      </c>
      <c r="X116" s="268"/>
    </row>
    <row r="117" spans="1:24" ht="17.100000000000001" customHeight="1">
      <c r="A117" s="243">
        <v>72</v>
      </c>
      <c r="B117" s="351">
        <v>1345</v>
      </c>
      <c r="C117" s="244" t="s">
        <v>4345</v>
      </c>
      <c r="D117" s="623"/>
      <c r="E117" s="623"/>
      <c r="F117" s="618"/>
      <c r="G117" s="618"/>
      <c r="H117" s="623"/>
      <c r="I117" s="618"/>
      <c r="J117" s="208"/>
      <c r="K117" s="209"/>
      <c r="L117" s="208"/>
      <c r="M117" s="209"/>
      <c r="N117" s="209"/>
      <c r="O117" s="385"/>
      <c r="P117" s="1617"/>
      <c r="Q117" s="288" t="s">
        <v>237</v>
      </c>
      <c r="R117" s="512" t="s">
        <v>30</v>
      </c>
      <c r="S117" s="367">
        <v>0.5</v>
      </c>
      <c r="T117" s="355"/>
      <c r="U117" s="355"/>
      <c r="V117" s="357"/>
      <c r="W117" s="358">
        <f>ROUND(H118*S117,0)</f>
        <v>87</v>
      </c>
      <c r="X117" s="268"/>
    </row>
    <row r="118" spans="1:24" ht="17.100000000000001" customHeight="1">
      <c r="A118" s="243">
        <v>72</v>
      </c>
      <c r="B118" s="351">
        <v>1547</v>
      </c>
      <c r="C118" s="244" t="s">
        <v>4346</v>
      </c>
      <c r="D118" s="623"/>
      <c r="E118" s="623"/>
      <c r="F118" s="618"/>
      <c r="G118" s="618"/>
      <c r="H118" s="653">
        <v>173</v>
      </c>
      <c r="I118" s="208" t="s">
        <v>18</v>
      </c>
      <c r="J118" s="208"/>
      <c r="K118" s="209"/>
      <c r="L118" s="208"/>
      <c r="M118" s="209"/>
      <c r="N118" s="209"/>
      <c r="O118" s="385"/>
      <c r="P118" s="288"/>
      <c r="Q118" s="247"/>
      <c r="R118" s="354"/>
      <c r="S118" s="357"/>
      <c r="T118" s="1533" t="s">
        <v>4206</v>
      </c>
      <c r="U118" s="362">
        <v>5</v>
      </c>
      <c r="V118" s="363" t="s">
        <v>168</v>
      </c>
      <c r="W118" s="358">
        <f>ROUND(H118,0)-U118</f>
        <v>168</v>
      </c>
      <c r="X118" s="268"/>
    </row>
    <row r="119" spans="1:24" ht="17.100000000000001" customHeight="1">
      <c r="A119" s="243">
        <v>72</v>
      </c>
      <c r="B119" s="351">
        <v>1548</v>
      </c>
      <c r="C119" s="244" t="s">
        <v>4347</v>
      </c>
      <c r="D119" s="623"/>
      <c r="E119" s="623"/>
      <c r="F119" s="618"/>
      <c r="G119" s="618"/>
      <c r="H119" s="623"/>
      <c r="I119" s="618"/>
      <c r="J119" s="208"/>
      <c r="K119" s="209"/>
      <c r="L119" s="208"/>
      <c r="M119" s="209"/>
      <c r="N119" s="209"/>
      <c r="O119" s="385"/>
      <c r="P119" s="1615" t="s">
        <v>4203</v>
      </c>
      <c r="Q119" s="288" t="s">
        <v>162</v>
      </c>
      <c r="R119" s="512" t="s">
        <v>163</v>
      </c>
      <c r="S119" s="367">
        <v>0.7</v>
      </c>
      <c r="T119" s="1534"/>
      <c r="U119" s="365"/>
      <c r="V119" s="366"/>
      <c r="W119" s="358">
        <f>ROUND(H118*S119,0)-U118</f>
        <v>116</v>
      </c>
      <c r="X119" s="268"/>
    </row>
    <row r="120" spans="1:24" ht="17.100000000000001" customHeight="1">
      <c r="A120" s="243">
        <v>72</v>
      </c>
      <c r="B120" s="351">
        <v>1549</v>
      </c>
      <c r="C120" s="244" t="s">
        <v>4348</v>
      </c>
      <c r="D120" s="623"/>
      <c r="E120" s="623"/>
      <c r="F120" s="618"/>
      <c r="G120" s="618"/>
      <c r="H120" s="623"/>
      <c r="I120" s="618"/>
      <c r="J120" s="208"/>
      <c r="K120" s="209"/>
      <c r="L120" s="208"/>
      <c r="M120" s="209"/>
      <c r="N120" s="209"/>
      <c r="O120" s="385"/>
      <c r="P120" s="1616"/>
      <c r="Q120" s="288" t="s">
        <v>165</v>
      </c>
      <c r="R120" s="512" t="s">
        <v>163</v>
      </c>
      <c r="S120" s="367">
        <v>0.5</v>
      </c>
      <c r="T120" s="1535"/>
      <c r="U120" s="367"/>
      <c r="V120" s="368"/>
      <c r="W120" s="358">
        <f>ROUND(H118*S120,0)-U118</f>
        <v>82</v>
      </c>
      <c r="X120" s="268"/>
    </row>
    <row r="121" spans="1:24" ht="17.100000000000001" customHeight="1">
      <c r="A121" s="262">
        <v>72</v>
      </c>
      <c r="B121" s="492">
        <v>1337</v>
      </c>
      <c r="C121" s="230" t="s">
        <v>4349</v>
      </c>
      <c r="D121" s="597"/>
      <c r="E121" s="501"/>
      <c r="F121" s="209"/>
      <c r="G121" s="406"/>
      <c r="H121" s="597"/>
      <c r="I121" s="654"/>
      <c r="J121" s="1611" t="s">
        <v>4210</v>
      </c>
      <c r="K121" s="372"/>
      <c r="L121" s="232"/>
      <c r="M121" s="372"/>
      <c r="N121" s="372"/>
      <c r="O121" s="314"/>
      <c r="P121" s="257"/>
      <c r="Q121" s="257"/>
      <c r="R121" s="491"/>
      <c r="S121" s="625"/>
      <c r="T121" s="625"/>
      <c r="U121" s="625"/>
      <c r="V121" s="626"/>
      <c r="W121" s="342">
        <f>ROUND(H118*L122,0)</f>
        <v>167</v>
      </c>
      <c r="X121" s="268"/>
    </row>
    <row r="122" spans="1:24" ht="17.100000000000001" customHeight="1">
      <c r="A122" s="262">
        <v>72</v>
      </c>
      <c r="B122" s="492">
        <v>1338</v>
      </c>
      <c r="C122" s="230" t="s">
        <v>4350</v>
      </c>
      <c r="D122" s="597"/>
      <c r="E122" s="627"/>
      <c r="F122" s="209"/>
      <c r="G122" s="208"/>
      <c r="H122" s="655"/>
      <c r="I122" s="208"/>
      <c r="J122" s="1613"/>
      <c r="K122" s="214" t="s">
        <v>163</v>
      </c>
      <c r="L122" s="656">
        <f>$L$14</f>
        <v>0.96499999999999997</v>
      </c>
      <c r="M122" s="215"/>
      <c r="N122" s="214"/>
      <c r="O122" s="385"/>
      <c r="P122" s="1610" t="s">
        <v>4203</v>
      </c>
      <c r="Q122" s="275" t="s">
        <v>4351</v>
      </c>
      <c r="R122" s="619" t="s">
        <v>4352</v>
      </c>
      <c r="S122" s="620">
        <v>0.7</v>
      </c>
      <c r="T122" s="621"/>
      <c r="U122" s="621"/>
      <c r="V122" s="622"/>
      <c r="W122" s="657">
        <f>ROUND(ROUND(H118*L122,0)*S122,0)</f>
        <v>117</v>
      </c>
      <c r="X122" s="268"/>
    </row>
    <row r="123" spans="1:24" ht="17.100000000000001" customHeight="1">
      <c r="A123" s="243">
        <v>72</v>
      </c>
      <c r="B123" s="351">
        <v>1346</v>
      </c>
      <c r="C123" s="244" t="s">
        <v>4353</v>
      </c>
      <c r="D123" s="597"/>
      <c r="E123" s="627"/>
      <c r="F123" s="209"/>
      <c r="G123" s="208"/>
      <c r="H123" s="655"/>
      <c r="I123" s="208"/>
      <c r="J123" s="1613"/>
      <c r="K123" s="214"/>
      <c r="L123" s="656"/>
      <c r="M123" s="215"/>
      <c r="N123" s="214"/>
      <c r="O123" s="385"/>
      <c r="P123" s="1617"/>
      <c r="Q123" s="288" t="s">
        <v>4354</v>
      </c>
      <c r="R123" s="512" t="s">
        <v>4352</v>
      </c>
      <c r="S123" s="367">
        <v>0.5</v>
      </c>
      <c r="T123" s="355"/>
      <c r="U123" s="355"/>
      <c r="V123" s="357"/>
      <c r="W123" s="358">
        <f>ROUND(ROUND(H118*L122,0)*S123,0)</f>
        <v>84</v>
      </c>
      <c r="X123" s="268"/>
    </row>
    <row r="124" spans="1:24" ht="17.100000000000001" customHeight="1">
      <c r="A124" s="243">
        <v>72</v>
      </c>
      <c r="B124" s="351">
        <v>1550</v>
      </c>
      <c r="C124" s="244" t="s">
        <v>4355</v>
      </c>
      <c r="D124" s="597"/>
      <c r="E124" s="627"/>
      <c r="F124" s="209"/>
      <c r="G124" s="208"/>
      <c r="H124" s="655"/>
      <c r="I124" s="208"/>
      <c r="J124" s="1613"/>
      <c r="K124" s="214"/>
      <c r="L124" s="656"/>
      <c r="M124" s="215"/>
      <c r="N124" s="214"/>
      <c r="O124" s="385"/>
      <c r="P124" s="288"/>
      <c r="Q124" s="288"/>
      <c r="R124" s="512"/>
      <c r="S124" s="367"/>
      <c r="T124" s="1533" t="s">
        <v>4356</v>
      </c>
      <c r="U124" s="362">
        <v>5</v>
      </c>
      <c r="V124" s="363" t="s">
        <v>168</v>
      </c>
      <c r="W124" s="358">
        <f>ROUND(ROUND(H118*L122,0),0)-U124</f>
        <v>162</v>
      </c>
      <c r="X124" s="268"/>
    </row>
    <row r="125" spans="1:24" ht="17.100000000000001" customHeight="1">
      <c r="A125" s="243">
        <v>72</v>
      </c>
      <c r="B125" s="351">
        <v>1551</v>
      </c>
      <c r="C125" s="244" t="s">
        <v>4357</v>
      </c>
      <c r="D125" s="597"/>
      <c r="E125" s="627"/>
      <c r="F125" s="209"/>
      <c r="G125" s="208"/>
      <c r="H125" s="655"/>
      <c r="I125" s="208"/>
      <c r="J125" s="629"/>
      <c r="K125" s="214"/>
      <c r="L125" s="656"/>
      <c r="M125" s="215"/>
      <c r="N125" s="214"/>
      <c r="O125" s="385"/>
      <c r="P125" s="1615" t="s">
        <v>4203</v>
      </c>
      <c r="Q125" s="288" t="s">
        <v>4351</v>
      </c>
      <c r="R125" s="512" t="s">
        <v>4352</v>
      </c>
      <c r="S125" s="367">
        <v>0.7</v>
      </c>
      <c r="T125" s="1534"/>
      <c r="U125" s="365"/>
      <c r="V125" s="366"/>
      <c r="W125" s="358">
        <f>ROUND(ROUND(H118*L122,0)*S125,0)-U124</f>
        <v>112</v>
      </c>
      <c r="X125" s="268"/>
    </row>
    <row r="126" spans="1:24" ht="17.100000000000001" customHeight="1">
      <c r="A126" s="243">
        <v>72</v>
      </c>
      <c r="B126" s="351">
        <v>1552</v>
      </c>
      <c r="C126" s="244" t="s">
        <v>4358</v>
      </c>
      <c r="D126" s="597"/>
      <c r="E126" s="627"/>
      <c r="F126" s="209"/>
      <c r="G126" s="208"/>
      <c r="H126" s="655"/>
      <c r="I126" s="208"/>
      <c r="J126" s="658"/>
      <c r="K126" s="400"/>
      <c r="L126" s="659"/>
      <c r="M126" s="660"/>
      <c r="N126" s="400"/>
      <c r="O126" s="226"/>
      <c r="P126" s="1616"/>
      <c r="Q126" s="288" t="s">
        <v>4354</v>
      </c>
      <c r="R126" s="512" t="s">
        <v>4352</v>
      </c>
      <c r="S126" s="367">
        <v>0.5</v>
      </c>
      <c r="T126" s="1535"/>
      <c r="U126" s="367"/>
      <c r="V126" s="368"/>
      <c r="W126" s="358">
        <f>ROUND(ROUND(H118*L122,0)*S126,0)-U124</f>
        <v>79</v>
      </c>
      <c r="X126" s="268"/>
    </row>
    <row r="127" spans="1:24" ht="17.100000000000001" customHeight="1">
      <c r="A127" s="262">
        <v>72</v>
      </c>
      <c r="B127" s="492">
        <v>1339</v>
      </c>
      <c r="C127" s="230" t="s">
        <v>4359</v>
      </c>
      <c r="D127" s="623"/>
      <c r="E127" s="623"/>
      <c r="F127" s="618"/>
      <c r="G127" s="618"/>
      <c r="H127" s="651" t="s">
        <v>4288</v>
      </c>
      <c r="I127" s="558"/>
      <c r="J127" s="232"/>
      <c r="K127" s="372"/>
      <c r="L127" s="232"/>
      <c r="M127" s="372"/>
      <c r="N127" s="372"/>
      <c r="O127" s="314"/>
      <c r="P127" s="257"/>
      <c r="Q127" s="257"/>
      <c r="R127" s="491"/>
      <c r="S127" s="625"/>
      <c r="T127" s="625"/>
      <c r="U127" s="625"/>
      <c r="V127" s="626"/>
      <c r="W127" s="342">
        <f>ROUND(H130,0)</f>
        <v>158</v>
      </c>
      <c r="X127" s="268"/>
    </row>
    <row r="128" spans="1:24" ht="17.100000000000001" customHeight="1">
      <c r="A128" s="262">
        <v>72</v>
      </c>
      <c r="B128" s="492">
        <v>1340</v>
      </c>
      <c r="C128" s="230" t="s">
        <v>4360</v>
      </c>
      <c r="D128" s="623"/>
      <c r="E128" s="623"/>
      <c r="F128" s="618"/>
      <c r="G128" s="618"/>
      <c r="H128" s="623"/>
      <c r="I128" s="618"/>
      <c r="J128" s="208"/>
      <c r="K128" s="209"/>
      <c r="L128" s="208"/>
      <c r="M128" s="209"/>
      <c r="N128" s="209"/>
      <c r="O128" s="385"/>
      <c r="P128" s="1610" t="s">
        <v>4203</v>
      </c>
      <c r="Q128" s="275" t="s">
        <v>4273</v>
      </c>
      <c r="R128" s="619" t="s">
        <v>4274</v>
      </c>
      <c r="S128" s="620">
        <v>0.7</v>
      </c>
      <c r="T128" s="621"/>
      <c r="U128" s="621"/>
      <c r="V128" s="622"/>
      <c r="W128" s="350">
        <f>ROUND(H130*S128,0)</f>
        <v>111</v>
      </c>
      <c r="X128" s="268"/>
    </row>
    <row r="129" spans="1:24" ht="17.100000000000001" customHeight="1">
      <c r="A129" s="243">
        <v>72</v>
      </c>
      <c r="B129" s="351">
        <v>1347</v>
      </c>
      <c r="C129" s="244" t="s">
        <v>4361</v>
      </c>
      <c r="D129" s="623"/>
      <c r="E129" s="623"/>
      <c r="F129" s="618"/>
      <c r="G129" s="618"/>
      <c r="H129" s="623"/>
      <c r="I129" s="618"/>
      <c r="J129" s="208"/>
      <c r="K129" s="209"/>
      <c r="L129" s="208"/>
      <c r="M129" s="209"/>
      <c r="N129" s="209"/>
      <c r="O129" s="385"/>
      <c r="P129" s="1617"/>
      <c r="Q129" s="288" t="s">
        <v>4276</v>
      </c>
      <c r="R129" s="512" t="s">
        <v>4274</v>
      </c>
      <c r="S129" s="367">
        <v>0.5</v>
      </c>
      <c r="T129" s="355"/>
      <c r="U129" s="355"/>
      <c r="V129" s="357"/>
      <c r="W129" s="358">
        <f>ROUND(H130*S129,0)</f>
        <v>79</v>
      </c>
      <c r="X129" s="268"/>
    </row>
    <row r="130" spans="1:24" ht="17.100000000000001" customHeight="1">
      <c r="A130" s="243">
        <v>72</v>
      </c>
      <c r="B130" s="351">
        <v>1553</v>
      </c>
      <c r="C130" s="244" t="s">
        <v>4362</v>
      </c>
      <c r="D130" s="623"/>
      <c r="E130" s="623"/>
      <c r="F130" s="618"/>
      <c r="G130" s="618"/>
      <c r="H130" s="653">
        <v>158</v>
      </c>
      <c r="I130" s="208" t="s">
        <v>18</v>
      </c>
      <c r="J130" s="208"/>
      <c r="K130" s="209"/>
      <c r="L130" s="208"/>
      <c r="M130" s="209"/>
      <c r="N130" s="209"/>
      <c r="O130" s="385"/>
      <c r="P130" s="288"/>
      <c r="Q130" s="247"/>
      <c r="R130" s="354"/>
      <c r="S130" s="357"/>
      <c r="T130" s="1533" t="s">
        <v>4206</v>
      </c>
      <c r="U130" s="362">
        <v>5</v>
      </c>
      <c r="V130" s="363" t="s">
        <v>168</v>
      </c>
      <c r="W130" s="358">
        <f>ROUND(H130,0)-U130</f>
        <v>153</v>
      </c>
      <c r="X130" s="268"/>
    </row>
    <row r="131" spans="1:24" ht="17.100000000000001" customHeight="1">
      <c r="A131" s="243">
        <v>72</v>
      </c>
      <c r="B131" s="351">
        <v>1554</v>
      </c>
      <c r="C131" s="244" t="s">
        <v>4363</v>
      </c>
      <c r="D131" s="623"/>
      <c r="E131" s="623"/>
      <c r="F131" s="618"/>
      <c r="G131" s="618"/>
      <c r="H131" s="623"/>
      <c r="I131" s="618"/>
      <c r="J131" s="208"/>
      <c r="K131" s="209"/>
      <c r="L131" s="208"/>
      <c r="M131" s="209"/>
      <c r="N131" s="209"/>
      <c r="O131" s="385"/>
      <c r="P131" s="1615" t="s">
        <v>4203</v>
      </c>
      <c r="Q131" s="288" t="s">
        <v>162</v>
      </c>
      <c r="R131" s="512" t="s">
        <v>163</v>
      </c>
      <c r="S131" s="367">
        <v>0.7</v>
      </c>
      <c r="T131" s="1534"/>
      <c r="U131" s="365"/>
      <c r="V131" s="366"/>
      <c r="W131" s="358">
        <f>ROUND(H130*S131,0)-U130</f>
        <v>106</v>
      </c>
      <c r="X131" s="268"/>
    </row>
    <row r="132" spans="1:24" ht="17.100000000000001" customHeight="1">
      <c r="A132" s="243">
        <v>72</v>
      </c>
      <c r="B132" s="351">
        <v>1555</v>
      </c>
      <c r="C132" s="244" t="s">
        <v>4364</v>
      </c>
      <c r="D132" s="623"/>
      <c r="E132" s="623"/>
      <c r="F132" s="618"/>
      <c r="G132" s="618"/>
      <c r="H132" s="623"/>
      <c r="I132" s="618"/>
      <c r="J132" s="208"/>
      <c r="K132" s="209"/>
      <c r="L132" s="208"/>
      <c r="M132" s="209"/>
      <c r="N132" s="209"/>
      <c r="O132" s="385"/>
      <c r="P132" s="1616"/>
      <c r="Q132" s="288" t="s">
        <v>165</v>
      </c>
      <c r="R132" s="512" t="s">
        <v>163</v>
      </c>
      <c r="S132" s="367">
        <v>0.5</v>
      </c>
      <c r="T132" s="1535"/>
      <c r="U132" s="367"/>
      <c r="V132" s="368"/>
      <c r="W132" s="358">
        <f>ROUND(H130*S132,0)-U130</f>
        <v>74</v>
      </c>
      <c r="X132" s="268"/>
    </row>
    <row r="133" spans="1:24" ht="17.100000000000001" customHeight="1">
      <c r="A133" s="262">
        <v>72</v>
      </c>
      <c r="B133" s="492">
        <v>1341</v>
      </c>
      <c r="C133" s="230" t="s">
        <v>4365</v>
      </c>
      <c r="D133" s="597"/>
      <c r="E133" s="501"/>
      <c r="F133" s="209"/>
      <c r="G133" s="406"/>
      <c r="H133" s="597"/>
      <c r="I133" s="654"/>
      <c r="J133" s="1611" t="s">
        <v>4210</v>
      </c>
      <c r="K133" s="372"/>
      <c r="L133" s="232"/>
      <c r="M133" s="372"/>
      <c r="N133" s="372"/>
      <c r="O133" s="314"/>
      <c r="P133" s="257"/>
      <c r="Q133" s="257"/>
      <c r="R133" s="491"/>
      <c r="S133" s="625"/>
      <c r="T133" s="625"/>
      <c r="U133" s="625"/>
      <c r="V133" s="626"/>
      <c r="W133" s="342">
        <f>ROUND(H130*L134,0)</f>
        <v>152</v>
      </c>
      <c r="X133" s="268"/>
    </row>
    <row r="134" spans="1:24" ht="17.100000000000001" customHeight="1">
      <c r="A134" s="262">
        <v>72</v>
      </c>
      <c r="B134" s="492">
        <v>1342</v>
      </c>
      <c r="C134" s="230" t="s">
        <v>4366</v>
      </c>
      <c r="D134" s="597"/>
      <c r="E134" s="627"/>
      <c r="F134" s="209"/>
      <c r="G134" s="385"/>
      <c r="J134" s="1613"/>
      <c r="K134" s="214" t="s">
        <v>163</v>
      </c>
      <c r="L134" s="656">
        <f>$L$14</f>
        <v>0.96499999999999997</v>
      </c>
      <c r="M134" s="215"/>
      <c r="N134" s="214"/>
      <c r="O134" s="385"/>
      <c r="P134" s="1610" t="s">
        <v>4203</v>
      </c>
      <c r="Q134" s="275" t="s">
        <v>4367</v>
      </c>
      <c r="R134" s="619" t="s">
        <v>4368</v>
      </c>
      <c r="S134" s="620">
        <v>0.7</v>
      </c>
      <c r="T134" s="621"/>
      <c r="U134" s="621"/>
      <c r="V134" s="622"/>
      <c r="W134" s="657">
        <f>ROUND(ROUND(H130*L134,0)*S134,0)</f>
        <v>106</v>
      </c>
      <c r="X134" s="268"/>
    </row>
    <row r="135" spans="1:24" ht="17.100000000000001" customHeight="1">
      <c r="A135" s="243">
        <v>72</v>
      </c>
      <c r="B135" s="351">
        <v>1348</v>
      </c>
      <c r="C135" s="244" t="s">
        <v>4369</v>
      </c>
      <c r="D135" s="597"/>
      <c r="E135" s="627"/>
      <c r="F135" s="209"/>
      <c r="G135" s="385"/>
      <c r="H135" s="655"/>
      <c r="I135" s="208"/>
      <c r="J135" s="1613"/>
      <c r="K135" s="214"/>
      <c r="L135" s="656"/>
      <c r="M135" s="215"/>
      <c r="N135" s="214"/>
      <c r="O135" s="385"/>
      <c r="P135" s="1617"/>
      <c r="Q135" s="288" t="s">
        <v>4370</v>
      </c>
      <c r="R135" s="512" t="s">
        <v>4368</v>
      </c>
      <c r="S135" s="367">
        <v>0.5</v>
      </c>
      <c r="T135" s="355"/>
      <c r="U135" s="355"/>
      <c r="V135" s="357"/>
      <c r="W135" s="358">
        <f>ROUND(ROUND(H130*L134,0)*S135,0)</f>
        <v>76</v>
      </c>
      <c r="X135" s="268"/>
    </row>
    <row r="136" spans="1:24" ht="17.100000000000001" customHeight="1">
      <c r="A136" s="243">
        <v>72</v>
      </c>
      <c r="B136" s="351">
        <v>1556</v>
      </c>
      <c r="C136" s="244" t="s">
        <v>4371</v>
      </c>
      <c r="D136" s="597"/>
      <c r="E136" s="627"/>
      <c r="F136" s="209"/>
      <c r="G136" s="208"/>
      <c r="H136" s="655"/>
      <c r="I136" s="208"/>
      <c r="J136" s="1613"/>
      <c r="K136" s="214"/>
      <c r="L136" s="656"/>
      <c r="M136" s="215"/>
      <c r="N136" s="214"/>
      <c r="O136" s="385"/>
      <c r="P136" s="288"/>
      <c r="Q136" s="288"/>
      <c r="R136" s="512"/>
      <c r="S136" s="367"/>
      <c r="T136" s="1533" t="s">
        <v>4372</v>
      </c>
      <c r="U136" s="362">
        <v>5</v>
      </c>
      <c r="V136" s="363" t="s">
        <v>168</v>
      </c>
      <c r="W136" s="358">
        <f>ROUND(ROUND(H130*L134,0),0)-U136</f>
        <v>147</v>
      </c>
      <c r="X136" s="268"/>
    </row>
    <row r="137" spans="1:24" ht="17.100000000000001" customHeight="1">
      <c r="A137" s="243">
        <v>72</v>
      </c>
      <c r="B137" s="351">
        <v>1557</v>
      </c>
      <c r="C137" s="244" t="s">
        <v>4373</v>
      </c>
      <c r="D137" s="597"/>
      <c r="E137" s="627"/>
      <c r="F137" s="209"/>
      <c r="G137" s="208"/>
      <c r="H137" s="655"/>
      <c r="I137" s="208"/>
      <c r="J137" s="629"/>
      <c r="K137" s="214"/>
      <c r="L137" s="656"/>
      <c r="M137" s="215"/>
      <c r="N137" s="214"/>
      <c r="O137" s="385"/>
      <c r="P137" s="1615" t="s">
        <v>4203</v>
      </c>
      <c r="Q137" s="288" t="s">
        <v>4367</v>
      </c>
      <c r="R137" s="512" t="s">
        <v>4368</v>
      </c>
      <c r="S137" s="367">
        <v>0.7</v>
      </c>
      <c r="T137" s="1534"/>
      <c r="U137" s="365"/>
      <c r="V137" s="366"/>
      <c r="W137" s="358">
        <f>ROUND(ROUND(H130*L134,0)*S137,0)-U136</f>
        <v>101</v>
      </c>
      <c r="X137" s="268"/>
    </row>
    <row r="138" spans="1:24" ht="17.100000000000001" customHeight="1">
      <c r="A138" s="243">
        <v>72</v>
      </c>
      <c r="B138" s="351">
        <v>1558</v>
      </c>
      <c r="C138" s="244" t="s">
        <v>4374</v>
      </c>
      <c r="D138" s="597"/>
      <c r="E138" s="627"/>
      <c r="F138" s="209"/>
      <c r="G138" s="208"/>
      <c r="H138" s="655"/>
      <c r="I138" s="208"/>
      <c r="J138" s="658"/>
      <c r="K138" s="400"/>
      <c r="L138" s="659"/>
      <c r="M138" s="660"/>
      <c r="N138" s="400"/>
      <c r="O138" s="226"/>
      <c r="P138" s="1616"/>
      <c r="Q138" s="288" t="s">
        <v>4370</v>
      </c>
      <c r="R138" s="512" t="s">
        <v>4368</v>
      </c>
      <c r="S138" s="367">
        <v>0.5</v>
      </c>
      <c r="T138" s="1535"/>
      <c r="U138" s="367"/>
      <c r="V138" s="368"/>
      <c r="W138" s="358">
        <f>ROUND(ROUND(H130*L134,0)*S138,0)-U136</f>
        <v>71</v>
      </c>
      <c r="X138" s="268"/>
    </row>
    <row r="139" spans="1:24" ht="17.100000000000001" customHeight="1">
      <c r="A139" s="243">
        <v>72</v>
      </c>
      <c r="B139" s="351">
        <v>1391</v>
      </c>
      <c r="C139" s="244" t="s">
        <v>4375</v>
      </c>
      <c r="D139" s="623"/>
      <c r="E139" s="1542" t="s">
        <v>4376</v>
      </c>
      <c r="F139" s="558"/>
      <c r="G139" s="558"/>
      <c r="H139" s="603" t="s">
        <v>4244</v>
      </c>
      <c r="I139" s="633"/>
      <c r="J139" s="524"/>
      <c r="K139" s="362"/>
      <c r="L139" s="524"/>
      <c r="M139" s="362"/>
      <c r="N139" s="362"/>
      <c r="O139" s="642"/>
      <c r="P139" s="247"/>
      <c r="Q139" s="247"/>
      <c r="R139" s="354"/>
      <c r="S139" s="635"/>
      <c r="T139" s="635"/>
      <c r="U139" s="635"/>
      <c r="V139" s="636"/>
      <c r="W139" s="358">
        <f>ROUND(H142,0)</f>
        <v>1095</v>
      </c>
      <c r="X139" s="268"/>
    </row>
    <row r="140" spans="1:24" ht="17.100000000000001" customHeight="1">
      <c r="A140" s="243">
        <v>72</v>
      </c>
      <c r="B140" s="351">
        <v>1392</v>
      </c>
      <c r="C140" s="244" t="s">
        <v>4377</v>
      </c>
      <c r="D140" s="623"/>
      <c r="E140" s="1545"/>
      <c r="F140" s="618"/>
      <c r="G140" s="618"/>
      <c r="H140" s="637"/>
      <c r="I140" s="638"/>
      <c r="J140" s="517"/>
      <c r="K140" s="546"/>
      <c r="L140" s="517"/>
      <c r="M140" s="546"/>
      <c r="N140" s="546"/>
      <c r="O140" s="518"/>
      <c r="P140" s="1615" t="s">
        <v>4203</v>
      </c>
      <c r="Q140" s="288" t="s">
        <v>4378</v>
      </c>
      <c r="R140" s="512" t="s">
        <v>4379</v>
      </c>
      <c r="S140" s="367">
        <v>0.7</v>
      </c>
      <c r="T140" s="355"/>
      <c r="U140" s="355"/>
      <c r="V140" s="357"/>
      <c r="W140" s="358">
        <f>ROUND(H142*S140,0)</f>
        <v>767</v>
      </c>
      <c r="X140" s="268"/>
    </row>
    <row r="141" spans="1:24" ht="17.100000000000001" customHeight="1">
      <c r="A141" s="243">
        <v>72</v>
      </c>
      <c r="B141" s="351">
        <v>1393</v>
      </c>
      <c r="C141" s="244" t="s">
        <v>4380</v>
      </c>
      <c r="D141" s="623"/>
      <c r="E141" s="623"/>
      <c r="F141" s="618"/>
      <c r="G141" s="618"/>
      <c r="H141" s="637"/>
      <c r="I141" s="638"/>
      <c r="J141" s="517"/>
      <c r="K141" s="546"/>
      <c r="L141" s="517"/>
      <c r="M141" s="546"/>
      <c r="N141" s="546"/>
      <c r="O141" s="518"/>
      <c r="P141" s="1616"/>
      <c r="Q141" s="288" t="s">
        <v>4381</v>
      </c>
      <c r="R141" s="512" t="s">
        <v>4379</v>
      </c>
      <c r="S141" s="367">
        <v>0.5</v>
      </c>
      <c r="T141" s="355"/>
      <c r="U141" s="355"/>
      <c r="V141" s="357"/>
      <c r="W141" s="358">
        <f>ROUND(H142*S141,0)</f>
        <v>548</v>
      </c>
      <c r="X141" s="268"/>
    </row>
    <row r="142" spans="1:24" ht="17.100000000000001" customHeight="1">
      <c r="A142" s="243">
        <v>72</v>
      </c>
      <c r="B142" s="351">
        <v>1559</v>
      </c>
      <c r="C142" s="244" t="s">
        <v>4382</v>
      </c>
      <c r="D142" s="623"/>
      <c r="E142" s="623"/>
      <c r="F142" s="618"/>
      <c r="G142" s="618"/>
      <c r="H142" s="640">
        <v>1095</v>
      </c>
      <c r="I142" s="517" t="s">
        <v>18</v>
      </c>
      <c r="J142" s="517"/>
      <c r="K142" s="546"/>
      <c r="L142" s="517"/>
      <c r="M142" s="546"/>
      <c r="N142" s="546"/>
      <c r="O142" s="518"/>
      <c r="P142" s="247"/>
      <c r="Q142" s="247"/>
      <c r="R142" s="354"/>
      <c r="S142" s="357"/>
      <c r="T142" s="1533" t="s">
        <v>4206</v>
      </c>
      <c r="U142" s="362">
        <v>5</v>
      </c>
      <c r="V142" s="363" t="s">
        <v>168</v>
      </c>
      <c r="W142" s="358">
        <f>ROUND(H142,0)-U142</f>
        <v>1090</v>
      </c>
      <c r="X142" s="268"/>
    </row>
    <row r="143" spans="1:24" ht="17.100000000000001" customHeight="1">
      <c r="A143" s="243">
        <v>72</v>
      </c>
      <c r="B143" s="351">
        <v>1560</v>
      </c>
      <c r="C143" s="244" t="s">
        <v>4383</v>
      </c>
      <c r="D143" s="623"/>
      <c r="E143" s="623"/>
      <c r="F143" s="618"/>
      <c r="G143" s="618"/>
      <c r="H143" s="637"/>
      <c r="I143" s="638"/>
      <c r="J143" s="517"/>
      <c r="K143" s="546"/>
      <c r="L143" s="517"/>
      <c r="M143" s="546"/>
      <c r="N143" s="546"/>
      <c r="O143" s="518"/>
      <c r="P143" s="1615" t="s">
        <v>4203</v>
      </c>
      <c r="Q143" s="288" t="s">
        <v>162</v>
      </c>
      <c r="R143" s="512" t="s">
        <v>163</v>
      </c>
      <c r="S143" s="367">
        <v>0.7</v>
      </c>
      <c r="T143" s="1534"/>
      <c r="U143" s="365"/>
      <c r="V143" s="366"/>
      <c r="W143" s="358">
        <f>ROUND(H142*S143,0)-U142</f>
        <v>762</v>
      </c>
      <c r="X143" s="268"/>
    </row>
    <row r="144" spans="1:24" ht="17.100000000000001" customHeight="1">
      <c r="A144" s="243">
        <v>72</v>
      </c>
      <c r="B144" s="351">
        <v>1561</v>
      </c>
      <c r="C144" s="244" t="s">
        <v>4384</v>
      </c>
      <c r="D144" s="623"/>
      <c r="E144" s="623"/>
      <c r="F144" s="618"/>
      <c r="G144" s="618"/>
      <c r="H144" s="637"/>
      <c r="I144" s="638"/>
      <c r="J144" s="517"/>
      <c r="K144" s="546"/>
      <c r="L144" s="517"/>
      <c r="M144" s="546"/>
      <c r="N144" s="546"/>
      <c r="O144" s="518"/>
      <c r="P144" s="1616"/>
      <c r="Q144" s="288" t="s">
        <v>165</v>
      </c>
      <c r="R144" s="512" t="s">
        <v>163</v>
      </c>
      <c r="S144" s="367">
        <v>0.5</v>
      </c>
      <c r="T144" s="1535"/>
      <c r="U144" s="367"/>
      <c r="V144" s="368"/>
      <c r="W144" s="358">
        <f>ROUND(H142*S144,0)-U142</f>
        <v>543</v>
      </c>
      <c r="X144" s="268"/>
    </row>
    <row r="145" spans="1:24" ht="17.100000000000001" customHeight="1">
      <c r="A145" s="243">
        <v>72</v>
      </c>
      <c r="B145" s="351">
        <v>1394</v>
      </c>
      <c r="C145" s="244" t="s">
        <v>4385</v>
      </c>
      <c r="D145" s="623"/>
      <c r="E145" s="623"/>
      <c r="F145" s="618"/>
      <c r="G145" s="618"/>
      <c r="H145" s="637"/>
      <c r="I145" s="638"/>
      <c r="J145" s="1622" t="s">
        <v>4210</v>
      </c>
      <c r="K145" s="362"/>
      <c r="L145" s="524"/>
      <c r="M145" s="362"/>
      <c r="N145" s="362"/>
      <c r="O145" s="642"/>
      <c r="P145" s="247"/>
      <c r="Q145" s="247"/>
      <c r="R145" s="354"/>
      <c r="S145" s="635"/>
      <c r="T145" s="635"/>
      <c r="U145" s="635"/>
      <c r="V145" s="636"/>
      <c r="W145" s="358">
        <f>ROUND(H142*L146,0)</f>
        <v>1057</v>
      </c>
      <c r="X145" s="268"/>
    </row>
    <row r="146" spans="1:24" ht="17.100000000000001" customHeight="1">
      <c r="A146" s="243">
        <v>72</v>
      </c>
      <c r="B146" s="351">
        <v>1395</v>
      </c>
      <c r="C146" s="244" t="s">
        <v>4386</v>
      </c>
      <c r="D146" s="623"/>
      <c r="E146" s="623"/>
      <c r="F146" s="618"/>
      <c r="G146" s="650"/>
      <c r="H146" s="640"/>
      <c r="I146" s="517"/>
      <c r="J146" s="1624"/>
      <c r="K146" s="643" t="s">
        <v>163</v>
      </c>
      <c r="L146" s="644">
        <f>$L$14</f>
        <v>0.96499999999999997</v>
      </c>
      <c r="M146" s="645"/>
      <c r="N146" s="643"/>
      <c r="O146" s="518"/>
      <c r="P146" s="1615" t="s">
        <v>4203</v>
      </c>
      <c r="Q146" s="288" t="s">
        <v>4387</v>
      </c>
      <c r="R146" s="512" t="s">
        <v>105</v>
      </c>
      <c r="S146" s="367">
        <v>0.7</v>
      </c>
      <c r="T146" s="355"/>
      <c r="U146" s="355"/>
      <c r="V146" s="357"/>
      <c r="W146" s="358">
        <f>ROUND(ROUND(H142*L146,0)*S146,0)</f>
        <v>740</v>
      </c>
      <c r="X146" s="268"/>
    </row>
    <row r="147" spans="1:24" ht="17.100000000000001" customHeight="1">
      <c r="A147" s="243">
        <v>72</v>
      </c>
      <c r="B147" s="351">
        <v>1396</v>
      </c>
      <c r="C147" s="244" t="s">
        <v>4388</v>
      </c>
      <c r="D147" s="623"/>
      <c r="E147" s="623"/>
      <c r="F147" s="618"/>
      <c r="G147" s="650"/>
      <c r="H147" s="640"/>
      <c r="I147" s="517"/>
      <c r="J147" s="1624"/>
      <c r="K147" s="643"/>
      <c r="L147" s="644"/>
      <c r="M147" s="645"/>
      <c r="N147" s="643"/>
      <c r="O147" s="518"/>
      <c r="P147" s="1616"/>
      <c r="Q147" s="288" t="s">
        <v>4389</v>
      </c>
      <c r="R147" s="512" t="s">
        <v>105</v>
      </c>
      <c r="S147" s="367">
        <v>0.5</v>
      </c>
      <c r="T147" s="355"/>
      <c r="U147" s="355"/>
      <c r="V147" s="357"/>
      <c r="W147" s="358">
        <f>ROUND(ROUND(H142*L146,0)*S147,0)</f>
        <v>529</v>
      </c>
      <c r="X147" s="268"/>
    </row>
    <row r="148" spans="1:24" ht="17.100000000000001" customHeight="1">
      <c r="A148" s="243">
        <v>72</v>
      </c>
      <c r="B148" s="351">
        <v>1562</v>
      </c>
      <c r="C148" s="244" t="s">
        <v>4390</v>
      </c>
      <c r="D148" s="623"/>
      <c r="E148" s="623"/>
      <c r="F148" s="618"/>
      <c r="G148" s="650"/>
      <c r="H148" s="640"/>
      <c r="I148" s="517"/>
      <c r="J148" s="1624"/>
      <c r="K148" s="643"/>
      <c r="L148" s="644"/>
      <c r="M148" s="645"/>
      <c r="N148" s="643"/>
      <c r="O148" s="518"/>
      <c r="P148" s="288"/>
      <c r="Q148" s="288"/>
      <c r="R148" s="512"/>
      <c r="S148" s="367"/>
      <c r="T148" s="1533" t="s">
        <v>4391</v>
      </c>
      <c r="U148" s="362">
        <v>5</v>
      </c>
      <c r="V148" s="363" t="s">
        <v>168</v>
      </c>
      <c r="W148" s="358">
        <f>ROUND(ROUND(H142*L146,0),0)-U148</f>
        <v>1052</v>
      </c>
      <c r="X148" s="268"/>
    </row>
    <row r="149" spans="1:24" ht="17.100000000000001" customHeight="1">
      <c r="A149" s="243">
        <v>72</v>
      </c>
      <c r="B149" s="351">
        <v>1563</v>
      </c>
      <c r="C149" s="244" t="s">
        <v>4392</v>
      </c>
      <c r="D149" s="623"/>
      <c r="E149" s="623"/>
      <c r="F149" s="618"/>
      <c r="G149" s="650"/>
      <c r="H149" s="640"/>
      <c r="I149" s="517"/>
      <c r="J149" s="646"/>
      <c r="K149" s="643"/>
      <c r="L149" s="644"/>
      <c r="M149" s="645"/>
      <c r="N149" s="643"/>
      <c r="O149" s="518"/>
      <c r="P149" s="1615" t="s">
        <v>4203</v>
      </c>
      <c r="Q149" s="288" t="s">
        <v>4387</v>
      </c>
      <c r="R149" s="512" t="s">
        <v>105</v>
      </c>
      <c r="S149" s="367">
        <v>0.7</v>
      </c>
      <c r="T149" s="1534"/>
      <c r="U149" s="365"/>
      <c r="V149" s="366"/>
      <c r="W149" s="358">
        <f>ROUND(ROUND(H142*L146,0)*S149,0)-U148</f>
        <v>735</v>
      </c>
      <c r="X149" s="268"/>
    </row>
    <row r="150" spans="1:24" ht="17.100000000000001" customHeight="1">
      <c r="A150" s="243">
        <v>72</v>
      </c>
      <c r="B150" s="351">
        <v>1564</v>
      </c>
      <c r="C150" s="244" t="s">
        <v>4393</v>
      </c>
      <c r="D150" s="623"/>
      <c r="E150" s="623"/>
      <c r="F150" s="618"/>
      <c r="G150" s="650"/>
      <c r="H150" s="640"/>
      <c r="I150" s="517"/>
      <c r="J150" s="647"/>
      <c r="K150" s="512"/>
      <c r="L150" s="648"/>
      <c r="M150" s="649"/>
      <c r="N150" s="512"/>
      <c r="O150" s="526"/>
      <c r="P150" s="1616"/>
      <c r="Q150" s="288" t="s">
        <v>4389</v>
      </c>
      <c r="R150" s="512" t="s">
        <v>105</v>
      </c>
      <c r="S150" s="367">
        <v>0.5</v>
      </c>
      <c r="T150" s="1535"/>
      <c r="U150" s="367"/>
      <c r="V150" s="368"/>
      <c r="W150" s="358">
        <f>ROUND(ROUND(H142*L146,0)*S150,0)-U148</f>
        <v>524</v>
      </c>
      <c r="X150" s="268"/>
    </row>
    <row r="151" spans="1:24" ht="17.100000000000001" customHeight="1">
      <c r="A151" s="262">
        <v>72</v>
      </c>
      <c r="B151" s="492">
        <v>1351</v>
      </c>
      <c r="C151" s="230" t="s">
        <v>4394</v>
      </c>
      <c r="D151" s="623"/>
      <c r="E151" s="623"/>
      <c r="F151" s="618"/>
      <c r="G151" s="650"/>
      <c r="H151" s="651" t="s">
        <v>4258</v>
      </c>
      <c r="I151" s="652"/>
      <c r="J151" s="272"/>
      <c r="K151" s="372"/>
      <c r="L151" s="232"/>
      <c r="M151" s="372"/>
      <c r="N151" s="372"/>
      <c r="O151" s="314"/>
      <c r="P151" s="257"/>
      <c r="Q151" s="257"/>
      <c r="R151" s="491"/>
      <c r="S151" s="625"/>
      <c r="T151" s="625"/>
      <c r="U151" s="625"/>
      <c r="V151" s="626"/>
      <c r="W151" s="342">
        <f>ROUND(H154,0)</f>
        <v>997</v>
      </c>
      <c r="X151" s="268"/>
    </row>
    <row r="152" spans="1:24" ht="17.100000000000001" customHeight="1">
      <c r="A152" s="262">
        <v>72</v>
      </c>
      <c r="B152" s="492">
        <v>1352</v>
      </c>
      <c r="C152" s="230" t="s">
        <v>4395</v>
      </c>
      <c r="D152" s="623"/>
      <c r="E152" s="623"/>
      <c r="F152" s="618"/>
      <c r="G152" s="618"/>
      <c r="H152" s="623"/>
      <c r="I152" s="618"/>
      <c r="J152" s="208"/>
      <c r="K152" s="209"/>
      <c r="L152" s="208"/>
      <c r="M152" s="209"/>
      <c r="N152" s="209"/>
      <c r="O152" s="385"/>
      <c r="P152" s="1610" t="s">
        <v>4203</v>
      </c>
      <c r="Q152" s="275" t="s">
        <v>235</v>
      </c>
      <c r="R152" s="619" t="s">
        <v>30</v>
      </c>
      <c r="S152" s="620">
        <v>0.7</v>
      </c>
      <c r="T152" s="621"/>
      <c r="U152" s="621"/>
      <c r="V152" s="622"/>
      <c r="W152" s="350">
        <f>ROUND(H154*S152,0)</f>
        <v>698</v>
      </c>
      <c r="X152" s="268"/>
    </row>
    <row r="153" spans="1:24" ht="17.100000000000001" customHeight="1">
      <c r="A153" s="243">
        <v>72</v>
      </c>
      <c r="B153" s="351">
        <v>1363</v>
      </c>
      <c r="C153" s="244" t="s">
        <v>4396</v>
      </c>
      <c r="D153" s="623"/>
      <c r="E153" s="623"/>
      <c r="F153" s="618"/>
      <c r="G153" s="618"/>
      <c r="H153" s="623"/>
      <c r="I153" s="618"/>
      <c r="J153" s="208"/>
      <c r="K153" s="209"/>
      <c r="L153" s="208"/>
      <c r="M153" s="209"/>
      <c r="N153" s="209"/>
      <c r="O153" s="385"/>
      <c r="P153" s="1617"/>
      <c r="Q153" s="288" t="s">
        <v>237</v>
      </c>
      <c r="R153" s="512" t="s">
        <v>30</v>
      </c>
      <c r="S153" s="367">
        <v>0.5</v>
      </c>
      <c r="T153" s="355"/>
      <c r="U153" s="355"/>
      <c r="V153" s="357"/>
      <c r="W153" s="358">
        <f>ROUND(H154*S153,0)</f>
        <v>499</v>
      </c>
      <c r="X153" s="268"/>
    </row>
    <row r="154" spans="1:24" ht="17.100000000000001" customHeight="1">
      <c r="A154" s="243">
        <v>72</v>
      </c>
      <c r="B154" s="351">
        <v>1565</v>
      </c>
      <c r="C154" s="244" t="s">
        <v>4397</v>
      </c>
      <c r="D154" s="623"/>
      <c r="E154" s="623"/>
      <c r="F154" s="618"/>
      <c r="G154" s="618"/>
      <c r="H154" s="653">
        <v>997</v>
      </c>
      <c r="I154" s="208" t="s">
        <v>18</v>
      </c>
      <c r="J154" s="208"/>
      <c r="K154" s="209"/>
      <c r="L154" s="208"/>
      <c r="M154" s="209"/>
      <c r="N154" s="209"/>
      <c r="O154" s="385"/>
      <c r="P154" s="288"/>
      <c r="Q154" s="247"/>
      <c r="R154" s="354"/>
      <c r="S154" s="357"/>
      <c r="T154" s="1533" t="s">
        <v>4206</v>
      </c>
      <c r="U154" s="362">
        <v>5</v>
      </c>
      <c r="V154" s="363" t="s">
        <v>168</v>
      </c>
      <c r="W154" s="358">
        <f>ROUND(H154,0)-U154</f>
        <v>992</v>
      </c>
      <c r="X154" s="268"/>
    </row>
    <row r="155" spans="1:24" ht="17.100000000000001" customHeight="1">
      <c r="A155" s="243">
        <v>72</v>
      </c>
      <c r="B155" s="351">
        <v>1566</v>
      </c>
      <c r="C155" s="244" t="s">
        <v>4398</v>
      </c>
      <c r="D155" s="623"/>
      <c r="E155" s="623"/>
      <c r="F155" s="618"/>
      <c r="G155" s="618"/>
      <c r="H155" s="623"/>
      <c r="I155" s="618"/>
      <c r="J155" s="208"/>
      <c r="K155" s="209"/>
      <c r="L155" s="208"/>
      <c r="M155" s="209"/>
      <c r="N155" s="209"/>
      <c r="O155" s="385"/>
      <c r="P155" s="1615" t="s">
        <v>4203</v>
      </c>
      <c r="Q155" s="288" t="s">
        <v>162</v>
      </c>
      <c r="R155" s="512" t="s">
        <v>163</v>
      </c>
      <c r="S155" s="367">
        <v>0.7</v>
      </c>
      <c r="T155" s="1534"/>
      <c r="U155" s="365"/>
      <c r="V155" s="366"/>
      <c r="W155" s="358">
        <f>ROUND(H154*S155,0)-U154</f>
        <v>693</v>
      </c>
      <c r="X155" s="268"/>
    </row>
    <row r="156" spans="1:24" ht="17.100000000000001" customHeight="1">
      <c r="A156" s="243">
        <v>72</v>
      </c>
      <c r="B156" s="351">
        <v>1567</v>
      </c>
      <c r="C156" s="244" t="s">
        <v>4399</v>
      </c>
      <c r="D156" s="623"/>
      <c r="E156" s="623"/>
      <c r="F156" s="618"/>
      <c r="G156" s="618"/>
      <c r="H156" s="623"/>
      <c r="I156" s="618"/>
      <c r="J156" s="208"/>
      <c r="K156" s="209"/>
      <c r="L156" s="208"/>
      <c r="M156" s="209"/>
      <c r="N156" s="209"/>
      <c r="O156" s="385"/>
      <c r="P156" s="1616"/>
      <c r="Q156" s="288" t="s">
        <v>165</v>
      </c>
      <c r="R156" s="512" t="s">
        <v>163</v>
      </c>
      <c r="S156" s="367">
        <v>0.5</v>
      </c>
      <c r="T156" s="1535"/>
      <c r="U156" s="367"/>
      <c r="V156" s="368"/>
      <c r="W156" s="358">
        <f>ROUND(H154*S156,0)-U154</f>
        <v>494</v>
      </c>
      <c r="X156" s="268"/>
    </row>
    <row r="157" spans="1:24" ht="17.100000000000001" customHeight="1">
      <c r="A157" s="262">
        <v>72</v>
      </c>
      <c r="B157" s="492">
        <v>1353</v>
      </c>
      <c r="C157" s="230" t="s">
        <v>4400</v>
      </c>
      <c r="D157" s="623"/>
      <c r="E157" s="623"/>
      <c r="F157" s="618"/>
      <c r="G157" s="618"/>
      <c r="H157" s="623"/>
      <c r="I157" s="618"/>
      <c r="J157" s="1611" t="s">
        <v>4210</v>
      </c>
      <c r="K157" s="372"/>
      <c r="L157" s="232"/>
      <c r="M157" s="372"/>
      <c r="N157" s="372"/>
      <c r="O157" s="314"/>
      <c r="P157" s="257"/>
      <c r="Q157" s="257"/>
      <c r="R157" s="491"/>
      <c r="S157" s="625"/>
      <c r="T157" s="625"/>
      <c r="U157" s="625"/>
      <c r="V157" s="626"/>
      <c r="W157" s="342">
        <f>ROUND(H154*L158,0)</f>
        <v>962</v>
      </c>
      <c r="X157" s="268"/>
    </row>
    <row r="158" spans="1:24" ht="17.100000000000001" customHeight="1">
      <c r="A158" s="262">
        <v>72</v>
      </c>
      <c r="B158" s="492">
        <v>1354</v>
      </c>
      <c r="C158" s="230" t="s">
        <v>4401</v>
      </c>
      <c r="D158" s="623"/>
      <c r="E158" s="623"/>
      <c r="F158" s="618"/>
      <c r="G158" s="618"/>
      <c r="H158" s="655"/>
      <c r="I158" s="208"/>
      <c r="J158" s="1613"/>
      <c r="K158" s="214" t="s">
        <v>163</v>
      </c>
      <c r="L158" s="656">
        <f>$L$14</f>
        <v>0.96499999999999997</v>
      </c>
      <c r="M158" s="215"/>
      <c r="N158" s="214"/>
      <c r="O158" s="385"/>
      <c r="P158" s="1610" t="s">
        <v>4203</v>
      </c>
      <c r="Q158" s="275" t="s">
        <v>235</v>
      </c>
      <c r="R158" s="619" t="s">
        <v>30</v>
      </c>
      <c r="S158" s="620">
        <v>0.7</v>
      </c>
      <c r="T158" s="621"/>
      <c r="U158" s="621"/>
      <c r="V158" s="622"/>
      <c r="W158" s="657">
        <f>ROUND(ROUND(H154*L158,0)*S158,0)</f>
        <v>673</v>
      </c>
      <c r="X158" s="268"/>
    </row>
    <row r="159" spans="1:24" ht="17.100000000000001" customHeight="1">
      <c r="A159" s="243">
        <v>72</v>
      </c>
      <c r="B159" s="351">
        <v>1364</v>
      </c>
      <c r="C159" s="244" t="s">
        <v>4402</v>
      </c>
      <c r="D159" s="623"/>
      <c r="E159" s="623"/>
      <c r="F159" s="618"/>
      <c r="G159" s="618"/>
      <c r="H159" s="655"/>
      <c r="I159" s="208"/>
      <c r="J159" s="1613"/>
      <c r="K159" s="214"/>
      <c r="L159" s="656"/>
      <c r="M159" s="215"/>
      <c r="N159" s="214"/>
      <c r="O159" s="385"/>
      <c r="P159" s="1617"/>
      <c r="Q159" s="288" t="s">
        <v>237</v>
      </c>
      <c r="R159" s="512" t="s">
        <v>30</v>
      </c>
      <c r="S159" s="367">
        <v>0.5</v>
      </c>
      <c r="T159" s="355"/>
      <c r="U159" s="355"/>
      <c r="V159" s="357"/>
      <c r="W159" s="358">
        <f>ROUND(ROUND(H154*L158,0)*S159,0)</f>
        <v>481</v>
      </c>
      <c r="X159" s="268"/>
    </row>
    <row r="160" spans="1:24" ht="17.100000000000001" customHeight="1">
      <c r="A160" s="243">
        <v>72</v>
      </c>
      <c r="B160" s="351">
        <v>1568</v>
      </c>
      <c r="C160" s="244" t="s">
        <v>4403</v>
      </c>
      <c r="D160" s="623"/>
      <c r="E160" s="623"/>
      <c r="F160" s="618"/>
      <c r="G160" s="618"/>
      <c r="H160" s="655"/>
      <c r="I160" s="208"/>
      <c r="J160" s="1613"/>
      <c r="K160" s="214"/>
      <c r="L160" s="656"/>
      <c r="M160" s="215"/>
      <c r="N160" s="214"/>
      <c r="O160" s="385"/>
      <c r="P160" s="288"/>
      <c r="Q160" s="288"/>
      <c r="R160" s="512"/>
      <c r="S160" s="367"/>
      <c r="T160" s="1533" t="s">
        <v>4254</v>
      </c>
      <c r="U160" s="362">
        <v>5</v>
      </c>
      <c r="V160" s="363" t="s">
        <v>168</v>
      </c>
      <c r="W160" s="358">
        <f>ROUND(ROUND(H154*L158,0),0)-U160</f>
        <v>957</v>
      </c>
      <c r="X160" s="268"/>
    </row>
    <row r="161" spans="1:24" ht="17.100000000000001" customHeight="1">
      <c r="A161" s="243">
        <v>72</v>
      </c>
      <c r="B161" s="351">
        <v>1569</v>
      </c>
      <c r="C161" s="244" t="s">
        <v>4404</v>
      </c>
      <c r="D161" s="623"/>
      <c r="E161" s="623"/>
      <c r="F161" s="618"/>
      <c r="G161" s="618"/>
      <c r="H161" s="655"/>
      <c r="I161" s="208"/>
      <c r="J161" s="629"/>
      <c r="K161" s="214"/>
      <c r="L161" s="656"/>
      <c r="M161" s="215"/>
      <c r="N161" s="214"/>
      <c r="O161" s="385"/>
      <c r="P161" s="1615" t="s">
        <v>4203</v>
      </c>
      <c r="Q161" s="288" t="s">
        <v>235</v>
      </c>
      <c r="R161" s="512" t="s">
        <v>30</v>
      </c>
      <c r="S161" s="367">
        <v>0.7</v>
      </c>
      <c r="T161" s="1534"/>
      <c r="U161" s="365"/>
      <c r="V161" s="366"/>
      <c r="W161" s="358">
        <f>ROUND(ROUND(H154*L158,0)*S161,0)-U160</f>
        <v>668</v>
      </c>
      <c r="X161" s="268"/>
    </row>
    <row r="162" spans="1:24" ht="17.100000000000001" customHeight="1">
      <c r="A162" s="243">
        <v>72</v>
      </c>
      <c r="B162" s="351">
        <v>1570</v>
      </c>
      <c r="C162" s="244" t="s">
        <v>4405</v>
      </c>
      <c r="D162" s="623"/>
      <c r="E162" s="623"/>
      <c r="F162" s="618"/>
      <c r="G162" s="618"/>
      <c r="H162" s="655"/>
      <c r="I162" s="208"/>
      <c r="J162" s="658"/>
      <c r="K162" s="400"/>
      <c r="L162" s="659"/>
      <c r="M162" s="660"/>
      <c r="N162" s="400"/>
      <c r="O162" s="226"/>
      <c r="P162" s="1616"/>
      <c r="Q162" s="288" t="s">
        <v>237</v>
      </c>
      <c r="R162" s="512" t="s">
        <v>30</v>
      </c>
      <c r="S162" s="367">
        <v>0.5</v>
      </c>
      <c r="T162" s="1535"/>
      <c r="U162" s="367"/>
      <c r="V162" s="368"/>
      <c r="W162" s="358">
        <f>ROUND(ROUND(H154*L158,0)*S162,0)-U160</f>
        <v>476</v>
      </c>
      <c r="X162" s="268"/>
    </row>
    <row r="163" spans="1:24" ht="17.100000000000001" customHeight="1">
      <c r="A163" s="262">
        <v>72</v>
      </c>
      <c r="B163" s="492">
        <v>1355</v>
      </c>
      <c r="C163" s="230" t="s">
        <v>4406</v>
      </c>
      <c r="D163" s="623"/>
      <c r="E163" s="623"/>
      <c r="F163" s="618"/>
      <c r="G163" s="618"/>
      <c r="H163" s="651" t="s">
        <v>4271</v>
      </c>
      <c r="I163" s="652"/>
      <c r="J163" s="272"/>
      <c r="K163" s="372"/>
      <c r="L163" s="232"/>
      <c r="M163" s="372"/>
      <c r="N163" s="372"/>
      <c r="O163" s="314"/>
      <c r="P163" s="257"/>
      <c r="Q163" s="257"/>
      <c r="R163" s="491"/>
      <c r="S163" s="625"/>
      <c r="T163" s="625"/>
      <c r="U163" s="625"/>
      <c r="V163" s="626"/>
      <c r="W163" s="342">
        <f>ROUND(H166,0)</f>
        <v>909</v>
      </c>
      <c r="X163" s="268"/>
    </row>
    <row r="164" spans="1:24" ht="17.100000000000001" customHeight="1">
      <c r="A164" s="262">
        <v>72</v>
      </c>
      <c r="B164" s="492">
        <v>1356</v>
      </c>
      <c r="C164" s="230" t="s">
        <v>4407</v>
      </c>
      <c r="D164" s="623"/>
      <c r="E164" s="623"/>
      <c r="F164" s="618"/>
      <c r="G164" s="618"/>
      <c r="H164" s="623"/>
      <c r="I164" s="618"/>
      <c r="J164" s="208"/>
      <c r="K164" s="209"/>
      <c r="L164" s="208"/>
      <c r="M164" s="209"/>
      <c r="N164" s="209"/>
      <c r="O164" s="385"/>
      <c r="P164" s="1610" t="s">
        <v>4203</v>
      </c>
      <c r="Q164" s="275" t="s">
        <v>235</v>
      </c>
      <c r="R164" s="619" t="s">
        <v>30</v>
      </c>
      <c r="S164" s="620">
        <v>0.7</v>
      </c>
      <c r="T164" s="621"/>
      <c r="U164" s="621"/>
      <c r="V164" s="622"/>
      <c r="W164" s="350">
        <f>ROUND(H166*S164,0)</f>
        <v>636</v>
      </c>
      <c r="X164" s="268"/>
    </row>
    <row r="165" spans="1:24" ht="17.100000000000001" customHeight="1">
      <c r="A165" s="243">
        <v>72</v>
      </c>
      <c r="B165" s="351">
        <v>1365</v>
      </c>
      <c r="C165" s="244" t="s">
        <v>4408</v>
      </c>
      <c r="D165" s="623"/>
      <c r="E165" s="623"/>
      <c r="F165" s="618"/>
      <c r="G165" s="618"/>
      <c r="H165" s="623"/>
      <c r="I165" s="618"/>
      <c r="J165" s="208"/>
      <c r="K165" s="209"/>
      <c r="L165" s="208"/>
      <c r="M165" s="209"/>
      <c r="N165" s="209"/>
      <c r="O165" s="385"/>
      <c r="P165" s="1617"/>
      <c r="Q165" s="288" t="s">
        <v>237</v>
      </c>
      <c r="R165" s="512" t="s">
        <v>30</v>
      </c>
      <c r="S165" s="367">
        <v>0.5</v>
      </c>
      <c r="T165" s="355"/>
      <c r="U165" s="355"/>
      <c r="V165" s="357"/>
      <c r="W165" s="358">
        <f>ROUND(H166*S165,0)</f>
        <v>455</v>
      </c>
      <c r="X165" s="268"/>
    </row>
    <row r="166" spans="1:24" ht="17.100000000000001" customHeight="1">
      <c r="A166" s="243">
        <v>72</v>
      </c>
      <c r="B166" s="351">
        <v>1571</v>
      </c>
      <c r="C166" s="244" t="s">
        <v>4409</v>
      </c>
      <c r="D166" s="623"/>
      <c r="E166" s="623"/>
      <c r="F166" s="618"/>
      <c r="G166" s="618"/>
      <c r="H166" s="653">
        <v>909</v>
      </c>
      <c r="I166" s="208" t="s">
        <v>18</v>
      </c>
      <c r="J166" s="208"/>
      <c r="K166" s="209"/>
      <c r="L166" s="208"/>
      <c r="M166" s="209"/>
      <c r="N166" s="209"/>
      <c r="O166" s="385"/>
      <c r="P166" s="288"/>
      <c r="Q166" s="247"/>
      <c r="R166" s="354"/>
      <c r="S166" s="357"/>
      <c r="T166" s="1533" t="s">
        <v>4206</v>
      </c>
      <c r="U166" s="362">
        <v>5</v>
      </c>
      <c r="V166" s="363" t="s">
        <v>168</v>
      </c>
      <c r="W166" s="358">
        <f>ROUND(H166,0)-U166</f>
        <v>904</v>
      </c>
      <c r="X166" s="268"/>
    </row>
    <row r="167" spans="1:24" ht="17.100000000000001" customHeight="1">
      <c r="A167" s="243">
        <v>72</v>
      </c>
      <c r="B167" s="351">
        <v>1572</v>
      </c>
      <c r="C167" s="244" t="s">
        <v>4410</v>
      </c>
      <c r="D167" s="623"/>
      <c r="E167" s="623"/>
      <c r="F167" s="618"/>
      <c r="G167" s="618"/>
      <c r="H167" s="623"/>
      <c r="I167" s="618"/>
      <c r="J167" s="208"/>
      <c r="K167" s="209"/>
      <c r="L167" s="208"/>
      <c r="M167" s="209"/>
      <c r="N167" s="209"/>
      <c r="O167" s="385"/>
      <c r="P167" s="1615" t="s">
        <v>4203</v>
      </c>
      <c r="Q167" s="288" t="s">
        <v>162</v>
      </c>
      <c r="R167" s="512" t="s">
        <v>163</v>
      </c>
      <c r="S167" s="367">
        <v>0.7</v>
      </c>
      <c r="T167" s="1534"/>
      <c r="U167" s="365"/>
      <c r="V167" s="366"/>
      <c r="W167" s="358">
        <f>ROUND(H166*S167,0)-U166</f>
        <v>631</v>
      </c>
      <c r="X167" s="268"/>
    </row>
    <row r="168" spans="1:24" ht="17.100000000000001" customHeight="1">
      <c r="A168" s="243">
        <v>72</v>
      </c>
      <c r="B168" s="351">
        <v>1573</v>
      </c>
      <c r="C168" s="244" t="s">
        <v>4411</v>
      </c>
      <c r="D168" s="623"/>
      <c r="E168" s="623"/>
      <c r="F168" s="618"/>
      <c r="G168" s="618"/>
      <c r="H168" s="623"/>
      <c r="I168" s="618"/>
      <c r="J168" s="208"/>
      <c r="K168" s="209"/>
      <c r="L168" s="208"/>
      <c r="M168" s="209"/>
      <c r="N168" s="209"/>
      <c r="O168" s="385"/>
      <c r="P168" s="1616"/>
      <c r="Q168" s="288" t="s">
        <v>165</v>
      </c>
      <c r="R168" s="512" t="s">
        <v>163</v>
      </c>
      <c r="S168" s="367">
        <v>0.5</v>
      </c>
      <c r="T168" s="1535"/>
      <c r="U168" s="367"/>
      <c r="V168" s="368"/>
      <c r="W168" s="358">
        <f>ROUND(H166*S168,0)-U166</f>
        <v>450</v>
      </c>
      <c r="X168" s="268"/>
    </row>
    <row r="169" spans="1:24" ht="17.100000000000001" customHeight="1">
      <c r="A169" s="262">
        <v>72</v>
      </c>
      <c r="B169" s="492">
        <v>1357</v>
      </c>
      <c r="C169" s="230" t="s">
        <v>4412</v>
      </c>
      <c r="D169" s="623"/>
      <c r="E169" s="623"/>
      <c r="F169" s="618"/>
      <c r="G169" s="618"/>
      <c r="H169" s="623"/>
      <c r="I169" s="618"/>
      <c r="J169" s="1611" t="s">
        <v>4210</v>
      </c>
      <c r="K169" s="372"/>
      <c r="L169" s="232"/>
      <c r="M169" s="372"/>
      <c r="N169" s="372"/>
      <c r="O169" s="314"/>
      <c r="P169" s="257"/>
      <c r="Q169" s="257"/>
      <c r="R169" s="491"/>
      <c r="S169" s="625"/>
      <c r="T169" s="625"/>
      <c r="U169" s="625"/>
      <c r="V169" s="626"/>
      <c r="W169" s="342">
        <f>ROUND(H166*L170,0)</f>
        <v>877</v>
      </c>
      <c r="X169" s="268"/>
    </row>
    <row r="170" spans="1:24" ht="17.100000000000001" customHeight="1">
      <c r="A170" s="262">
        <v>72</v>
      </c>
      <c r="B170" s="492">
        <v>1358</v>
      </c>
      <c r="C170" s="230" t="s">
        <v>4413</v>
      </c>
      <c r="D170" s="623"/>
      <c r="E170" s="623"/>
      <c r="F170" s="618"/>
      <c r="G170" s="618"/>
      <c r="H170" s="655"/>
      <c r="I170" s="208"/>
      <c r="J170" s="1613"/>
      <c r="K170" s="214" t="s">
        <v>163</v>
      </c>
      <c r="L170" s="656">
        <f>$L$14</f>
        <v>0.96499999999999997</v>
      </c>
      <c r="M170" s="215"/>
      <c r="N170" s="214"/>
      <c r="O170" s="385"/>
      <c r="P170" s="1610" t="s">
        <v>4203</v>
      </c>
      <c r="Q170" s="275" t="s">
        <v>235</v>
      </c>
      <c r="R170" s="619" t="s">
        <v>30</v>
      </c>
      <c r="S170" s="620">
        <v>0.7</v>
      </c>
      <c r="T170" s="621"/>
      <c r="U170" s="621"/>
      <c r="V170" s="622"/>
      <c r="W170" s="657">
        <f>ROUND(ROUND(H166*L170,0)*S170,0)</f>
        <v>614</v>
      </c>
      <c r="X170" s="268"/>
    </row>
    <row r="171" spans="1:24" ht="17.100000000000001" customHeight="1">
      <c r="A171" s="243">
        <v>72</v>
      </c>
      <c r="B171" s="351">
        <v>1366</v>
      </c>
      <c r="C171" s="244" t="s">
        <v>4414</v>
      </c>
      <c r="D171" s="623"/>
      <c r="E171" s="623"/>
      <c r="F171" s="618"/>
      <c r="G171" s="618"/>
      <c r="H171" s="655"/>
      <c r="I171" s="208"/>
      <c r="J171" s="1613"/>
      <c r="K171" s="214"/>
      <c r="L171" s="656"/>
      <c r="M171" s="215"/>
      <c r="N171" s="214"/>
      <c r="O171" s="385"/>
      <c r="P171" s="1617"/>
      <c r="Q171" s="288" t="s">
        <v>237</v>
      </c>
      <c r="R171" s="512" t="s">
        <v>30</v>
      </c>
      <c r="S171" s="367">
        <v>0.5</v>
      </c>
      <c r="T171" s="355"/>
      <c r="U171" s="355"/>
      <c r="V171" s="357"/>
      <c r="W171" s="358">
        <f>ROUND(ROUND(H166*L170,0)*S171,0)</f>
        <v>439</v>
      </c>
      <c r="X171" s="268"/>
    </row>
    <row r="172" spans="1:24" ht="17.100000000000001" customHeight="1">
      <c r="A172" s="243">
        <v>72</v>
      </c>
      <c r="B172" s="351">
        <v>1574</v>
      </c>
      <c r="C172" s="244" t="s">
        <v>4415</v>
      </c>
      <c r="D172" s="623"/>
      <c r="E172" s="623"/>
      <c r="F172" s="618"/>
      <c r="G172" s="618"/>
      <c r="H172" s="655"/>
      <c r="I172" s="208"/>
      <c r="J172" s="1613"/>
      <c r="K172" s="214"/>
      <c r="L172" s="656"/>
      <c r="M172" s="215"/>
      <c r="N172" s="214"/>
      <c r="O172" s="385"/>
      <c r="P172" s="288"/>
      <c r="Q172" s="288"/>
      <c r="R172" s="512"/>
      <c r="S172" s="367"/>
      <c r="T172" s="1533" t="s">
        <v>4254</v>
      </c>
      <c r="U172" s="362">
        <v>5</v>
      </c>
      <c r="V172" s="363" t="s">
        <v>168</v>
      </c>
      <c r="W172" s="358">
        <f>ROUND(ROUND(H166*L170,0),0)-U172</f>
        <v>872</v>
      </c>
      <c r="X172" s="268"/>
    </row>
    <row r="173" spans="1:24" ht="17.100000000000001" customHeight="1">
      <c r="A173" s="243">
        <v>72</v>
      </c>
      <c r="B173" s="351">
        <v>1575</v>
      </c>
      <c r="C173" s="244" t="s">
        <v>4416</v>
      </c>
      <c r="D173" s="623"/>
      <c r="E173" s="623"/>
      <c r="F173" s="618"/>
      <c r="G173" s="618"/>
      <c r="H173" s="655"/>
      <c r="I173" s="208"/>
      <c r="J173" s="629"/>
      <c r="K173" s="214"/>
      <c r="L173" s="656"/>
      <c r="M173" s="215"/>
      <c r="N173" s="214"/>
      <c r="O173" s="385"/>
      <c r="P173" s="1615" t="s">
        <v>4203</v>
      </c>
      <c r="Q173" s="288" t="s">
        <v>235</v>
      </c>
      <c r="R173" s="512" t="s">
        <v>30</v>
      </c>
      <c r="S173" s="367">
        <v>0.7</v>
      </c>
      <c r="T173" s="1534"/>
      <c r="U173" s="365"/>
      <c r="V173" s="366"/>
      <c r="W173" s="358">
        <f>ROUND(ROUND(H166*L170,0)*S173,0)-U172</f>
        <v>609</v>
      </c>
      <c r="X173" s="268"/>
    </row>
    <row r="174" spans="1:24" ht="17.100000000000001" customHeight="1">
      <c r="A174" s="243">
        <v>72</v>
      </c>
      <c r="B174" s="351">
        <v>1576</v>
      </c>
      <c r="C174" s="244" t="s">
        <v>4417</v>
      </c>
      <c r="D174" s="623"/>
      <c r="E174" s="623"/>
      <c r="F174" s="618"/>
      <c r="G174" s="618"/>
      <c r="H174" s="655"/>
      <c r="I174" s="208"/>
      <c r="J174" s="658"/>
      <c r="K174" s="400"/>
      <c r="L174" s="659"/>
      <c r="M174" s="660"/>
      <c r="N174" s="400"/>
      <c r="O174" s="226"/>
      <c r="P174" s="1616"/>
      <c r="Q174" s="288" t="s">
        <v>237</v>
      </c>
      <c r="R174" s="512" t="s">
        <v>30</v>
      </c>
      <c r="S174" s="367">
        <v>0.5</v>
      </c>
      <c r="T174" s="1535"/>
      <c r="U174" s="367"/>
      <c r="V174" s="368"/>
      <c r="W174" s="358">
        <f>ROUND(ROUND(H166*L170,0)*S174,0)-U172</f>
        <v>434</v>
      </c>
      <c r="X174" s="268"/>
    </row>
    <row r="175" spans="1:24" ht="17.100000000000001" customHeight="1">
      <c r="A175" s="262">
        <v>72</v>
      </c>
      <c r="B175" s="492">
        <v>1359</v>
      </c>
      <c r="C175" s="230" t="s">
        <v>4418</v>
      </c>
      <c r="D175" s="623"/>
      <c r="E175" s="623"/>
      <c r="F175" s="618"/>
      <c r="G175" s="618"/>
      <c r="H175" s="651" t="s">
        <v>4288</v>
      </c>
      <c r="I175" s="652"/>
      <c r="J175" s="272"/>
      <c r="K175" s="372"/>
      <c r="L175" s="232"/>
      <c r="M175" s="372"/>
      <c r="N175" s="372"/>
      <c r="O175" s="314"/>
      <c r="P175" s="257"/>
      <c r="Q175" s="257"/>
      <c r="R175" s="491"/>
      <c r="S175" s="625"/>
      <c r="T175" s="625"/>
      <c r="U175" s="625"/>
      <c r="V175" s="626"/>
      <c r="W175" s="342">
        <f>ROUND(H178,0)</f>
        <v>820</v>
      </c>
      <c r="X175" s="268"/>
    </row>
    <row r="176" spans="1:24" ht="17.100000000000001" customHeight="1">
      <c r="A176" s="262">
        <v>72</v>
      </c>
      <c r="B176" s="492">
        <v>1360</v>
      </c>
      <c r="C176" s="230" t="s">
        <v>4419</v>
      </c>
      <c r="D176" s="623"/>
      <c r="E176" s="623"/>
      <c r="F176" s="618"/>
      <c r="G176" s="618"/>
      <c r="H176" s="623"/>
      <c r="I176" s="618"/>
      <c r="J176" s="208"/>
      <c r="K176" s="209"/>
      <c r="L176" s="208"/>
      <c r="M176" s="209"/>
      <c r="N176" s="209"/>
      <c r="O176" s="385"/>
      <c r="P176" s="1610" t="s">
        <v>4203</v>
      </c>
      <c r="Q176" s="275" t="s">
        <v>235</v>
      </c>
      <c r="R176" s="619" t="s">
        <v>30</v>
      </c>
      <c r="S176" s="620">
        <v>0.7</v>
      </c>
      <c r="T176" s="621"/>
      <c r="U176" s="621"/>
      <c r="V176" s="622"/>
      <c r="W176" s="350">
        <f>ROUND(H178*S176,0)</f>
        <v>574</v>
      </c>
      <c r="X176" s="268"/>
    </row>
    <row r="177" spans="1:24" ht="17.100000000000001" customHeight="1">
      <c r="A177" s="243">
        <v>72</v>
      </c>
      <c r="B177" s="351">
        <v>1367</v>
      </c>
      <c r="C177" s="244" t="s">
        <v>4420</v>
      </c>
      <c r="D177" s="623"/>
      <c r="E177" s="623"/>
      <c r="F177" s="618"/>
      <c r="G177" s="618"/>
      <c r="H177" s="623"/>
      <c r="I177" s="618"/>
      <c r="J177" s="208"/>
      <c r="K177" s="209"/>
      <c r="L177" s="208"/>
      <c r="M177" s="209"/>
      <c r="N177" s="209"/>
      <c r="O177" s="385"/>
      <c r="P177" s="1617"/>
      <c r="Q177" s="288" t="s">
        <v>237</v>
      </c>
      <c r="R177" s="512" t="s">
        <v>30</v>
      </c>
      <c r="S177" s="367">
        <v>0.5</v>
      </c>
      <c r="T177" s="355"/>
      <c r="U177" s="355"/>
      <c r="V177" s="357"/>
      <c r="W177" s="358">
        <f>ROUND(H178*S177,0)</f>
        <v>410</v>
      </c>
      <c r="X177" s="268"/>
    </row>
    <row r="178" spans="1:24" ht="17.100000000000001" customHeight="1">
      <c r="A178" s="243">
        <v>72</v>
      </c>
      <c r="B178" s="351">
        <v>1577</v>
      </c>
      <c r="C178" s="244" t="s">
        <v>4421</v>
      </c>
      <c r="D178" s="623"/>
      <c r="E178" s="623"/>
      <c r="F178" s="618"/>
      <c r="G178" s="618"/>
      <c r="H178" s="653">
        <v>820</v>
      </c>
      <c r="I178" s="208" t="s">
        <v>18</v>
      </c>
      <c r="J178" s="208"/>
      <c r="K178" s="209"/>
      <c r="L178" s="208"/>
      <c r="M178" s="209"/>
      <c r="N178" s="209"/>
      <c r="O178" s="385"/>
      <c r="P178" s="288"/>
      <c r="Q178" s="288"/>
      <c r="R178" s="512"/>
      <c r="S178" s="367"/>
      <c r="T178" s="1533" t="s">
        <v>4206</v>
      </c>
      <c r="U178" s="362">
        <v>5</v>
      </c>
      <c r="V178" s="363" t="s">
        <v>168</v>
      </c>
      <c r="W178" s="358">
        <f>ROUND(H178,0)-U178</f>
        <v>815</v>
      </c>
      <c r="X178" s="268"/>
    </row>
    <row r="179" spans="1:24" ht="17.100000000000001" customHeight="1">
      <c r="A179" s="243">
        <v>72</v>
      </c>
      <c r="B179" s="351">
        <v>1578</v>
      </c>
      <c r="C179" s="244" t="s">
        <v>4422</v>
      </c>
      <c r="D179" s="623"/>
      <c r="E179" s="623"/>
      <c r="F179" s="618"/>
      <c r="G179" s="618"/>
      <c r="H179" s="623"/>
      <c r="I179" s="618"/>
      <c r="J179" s="208"/>
      <c r="K179" s="209"/>
      <c r="L179" s="208"/>
      <c r="M179" s="209"/>
      <c r="N179" s="209"/>
      <c r="O179" s="385"/>
      <c r="P179" s="1615" t="s">
        <v>4203</v>
      </c>
      <c r="Q179" s="288" t="s">
        <v>162</v>
      </c>
      <c r="R179" s="512" t="s">
        <v>163</v>
      </c>
      <c r="S179" s="367">
        <v>0.7</v>
      </c>
      <c r="T179" s="1534"/>
      <c r="U179" s="365"/>
      <c r="V179" s="366"/>
      <c r="W179" s="358">
        <f>ROUND(H178*S179,0)-U178</f>
        <v>569</v>
      </c>
      <c r="X179" s="268"/>
    </row>
    <row r="180" spans="1:24" ht="17.100000000000001" customHeight="1">
      <c r="A180" s="243">
        <v>72</v>
      </c>
      <c r="B180" s="351">
        <v>1579</v>
      </c>
      <c r="C180" s="244" t="s">
        <v>4423</v>
      </c>
      <c r="D180" s="623"/>
      <c r="E180" s="623"/>
      <c r="F180" s="618"/>
      <c r="G180" s="618"/>
      <c r="H180" s="623"/>
      <c r="I180" s="618"/>
      <c r="J180" s="208"/>
      <c r="K180" s="209"/>
      <c r="L180" s="208"/>
      <c r="M180" s="209"/>
      <c r="N180" s="209"/>
      <c r="O180" s="385"/>
      <c r="P180" s="1616"/>
      <c r="Q180" s="288" t="s">
        <v>165</v>
      </c>
      <c r="R180" s="512" t="s">
        <v>163</v>
      </c>
      <c r="S180" s="367">
        <v>0.5</v>
      </c>
      <c r="T180" s="1535"/>
      <c r="U180" s="367"/>
      <c r="V180" s="368"/>
      <c r="W180" s="358">
        <f>ROUND(H178*S180,0)-U178</f>
        <v>405</v>
      </c>
      <c r="X180" s="268"/>
    </row>
    <row r="181" spans="1:24" ht="17.100000000000001" customHeight="1">
      <c r="A181" s="262">
        <v>72</v>
      </c>
      <c r="B181" s="492">
        <v>1361</v>
      </c>
      <c r="C181" s="230" t="s">
        <v>4424</v>
      </c>
      <c r="D181" s="623"/>
      <c r="E181" s="623"/>
      <c r="F181" s="618"/>
      <c r="G181" s="618"/>
      <c r="H181" s="597"/>
      <c r="I181" s="661"/>
      <c r="J181" s="1611" t="s">
        <v>4210</v>
      </c>
      <c r="K181" s="372"/>
      <c r="L181" s="232"/>
      <c r="M181" s="372"/>
      <c r="N181" s="372"/>
      <c r="O181" s="314"/>
      <c r="P181" s="257"/>
      <c r="Q181" s="257"/>
      <c r="R181" s="491"/>
      <c r="S181" s="625"/>
      <c r="T181" s="625"/>
      <c r="U181" s="625"/>
      <c r="V181" s="626"/>
      <c r="W181" s="342">
        <f>ROUND(H178*L182,0)</f>
        <v>791</v>
      </c>
      <c r="X181" s="268"/>
    </row>
    <row r="182" spans="1:24" ht="17.100000000000001" customHeight="1">
      <c r="A182" s="262">
        <v>72</v>
      </c>
      <c r="B182" s="492">
        <v>1362</v>
      </c>
      <c r="C182" s="230" t="s">
        <v>4425</v>
      </c>
      <c r="D182" s="623"/>
      <c r="E182" s="623"/>
      <c r="F182" s="618"/>
      <c r="G182" s="650"/>
      <c r="J182" s="1613"/>
      <c r="K182" s="214" t="s">
        <v>163</v>
      </c>
      <c r="L182" s="656">
        <f>$L$14</f>
        <v>0.96499999999999997</v>
      </c>
      <c r="M182" s="215"/>
      <c r="N182" s="214"/>
      <c r="O182" s="385"/>
      <c r="P182" s="1610" t="s">
        <v>4203</v>
      </c>
      <c r="Q182" s="275" t="s">
        <v>4273</v>
      </c>
      <c r="R182" s="619" t="s">
        <v>4274</v>
      </c>
      <c r="S182" s="620">
        <v>0.7</v>
      </c>
      <c r="T182" s="621"/>
      <c r="U182" s="621"/>
      <c r="V182" s="622"/>
      <c r="W182" s="657">
        <f>ROUND(ROUND(H178*L182,0)*S182,0)</f>
        <v>554</v>
      </c>
      <c r="X182" s="268"/>
    </row>
    <row r="183" spans="1:24" ht="17.100000000000001" customHeight="1">
      <c r="A183" s="243">
        <v>72</v>
      </c>
      <c r="B183" s="351">
        <v>1368</v>
      </c>
      <c r="C183" s="244" t="s">
        <v>4426</v>
      </c>
      <c r="D183" s="623"/>
      <c r="E183" s="623"/>
      <c r="F183" s="618"/>
      <c r="G183" s="650"/>
      <c r="H183" s="655"/>
      <c r="I183" s="385"/>
      <c r="J183" s="1613"/>
      <c r="K183" s="214"/>
      <c r="L183" s="656"/>
      <c r="M183" s="215"/>
      <c r="N183" s="214"/>
      <c r="O183" s="385"/>
      <c r="P183" s="1617"/>
      <c r="Q183" s="288" t="s">
        <v>4276</v>
      </c>
      <c r="R183" s="512" t="s">
        <v>4274</v>
      </c>
      <c r="S183" s="367">
        <v>0.5</v>
      </c>
      <c r="T183" s="355"/>
      <c r="U183" s="355"/>
      <c r="V183" s="357"/>
      <c r="W183" s="358">
        <f>ROUND(ROUND(H178*L182,0)*S183,0)</f>
        <v>396</v>
      </c>
      <c r="X183" s="268"/>
    </row>
    <row r="184" spans="1:24" ht="17.100000000000001" customHeight="1">
      <c r="A184" s="243">
        <v>72</v>
      </c>
      <c r="B184" s="351">
        <v>1580</v>
      </c>
      <c r="C184" s="244" t="s">
        <v>4427</v>
      </c>
      <c r="D184" s="623"/>
      <c r="E184" s="623"/>
      <c r="F184" s="618"/>
      <c r="G184" s="650"/>
      <c r="H184" s="655"/>
      <c r="I184" s="385"/>
      <c r="J184" s="1613"/>
      <c r="K184" s="214"/>
      <c r="L184" s="656"/>
      <c r="M184" s="215"/>
      <c r="N184" s="214"/>
      <c r="O184" s="385"/>
      <c r="P184" s="288"/>
      <c r="Q184" s="288"/>
      <c r="R184" s="512"/>
      <c r="S184" s="367"/>
      <c r="T184" s="1533" t="s">
        <v>4284</v>
      </c>
      <c r="U184" s="362">
        <v>5</v>
      </c>
      <c r="V184" s="363" t="s">
        <v>168</v>
      </c>
      <c r="W184" s="358">
        <f>ROUND(ROUND(H178*L182,0),0)-U184</f>
        <v>786</v>
      </c>
      <c r="X184" s="268"/>
    </row>
    <row r="185" spans="1:24" ht="16.5" customHeight="1">
      <c r="A185" s="243">
        <v>72</v>
      </c>
      <c r="B185" s="351">
        <v>1581</v>
      </c>
      <c r="C185" s="244" t="s">
        <v>4428</v>
      </c>
      <c r="D185" s="623"/>
      <c r="E185" s="623"/>
      <c r="F185" s="618"/>
      <c r="G185" s="650"/>
      <c r="H185" s="655"/>
      <c r="I185" s="385"/>
      <c r="J185" s="629"/>
      <c r="K185" s="214"/>
      <c r="L185" s="656"/>
      <c r="M185" s="215"/>
      <c r="N185" s="214"/>
      <c r="O185" s="385"/>
      <c r="P185" s="1615" t="s">
        <v>4203</v>
      </c>
      <c r="Q185" s="288" t="s">
        <v>4273</v>
      </c>
      <c r="R185" s="512" t="s">
        <v>4274</v>
      </c>
      <c r="S185" s="367">
        <v>0.7</v>
      </c>
      <c r="T185" s="1534"/>
      <c r="U185" s="365"/>
      <c r="V185" s="366"/>
      <c r="W185" s="358">
        <f>ROUND(ROUND(H178*L182,0)*S185,0)-U184</f>
        <v>549</v>
      </c>
      <c r="X185" s="268"/>
    </row>
    <row r="186" spans="1:24" ht="16.5" customHeight="1">
      <c r="A186" s="243">
        <v>72</v>
      </c>
      <c r="B186" s="351">
        <v>1582</v>
      </c>
      <c r="C186" s="244" t="s">
        <v>4429</v>
      </c>
      <c r="D186" s="623"/>
      <c r="E186" s="567"/>
      <c r="F186" s="568"/>
      <c r="G186" s="662"/>
      <c r="H186" s="663"/>
      <c r="I186" s="226"/>
      <c r="J186" s="658"/>
      <c r="K186" s="400"/>
      <c r="L186" s="659"/>
      <c r="M186" s="660"/>
      <c r="N186" s="400"/>
      <c r="O186" s="226"/>
      <c r="P186" s="1616"/>
      <c r="Q186" s="288" t="s">
        <v>4276</v>
      </c>
      <c r="R186" s="512" t="s">
        <v>4274</v>
      </c>
      <c r="S186" s="367">
        <v>0.5</v>
      </c>
      <c r="T186" s="1535"/>
      <c r="U186" s="367"/>
      <c r="V186" s="368"/>
      <c r="W186" s="358">
        <f>ROUND(ROUND(H178*L182,0)*S186,0)-U184</f>
        <v>391</v>
      </c>
      <c r="X186" s="268"/>
    </row>
    <row r="187" spans="1:24" ht="17.100000000000001" customHeight="1">
      <c r="A187" s="229">
        <v>72</v>
      </c>
      <c r="B187" s="337">
        <v>1211</v>
      </c>
      <c r="C187" s="254" t="s">
        <v>4430</v>
      </c>
      <c r="D187" s="1604" t="s">
        <v>4431</v>
      </c>
      <c r="E187" s="1542" t="s">
        <v>4432</v>
      </c>
      <c r="F187" s="664"/>
      <c r="G187" s="664"/>
      <c r="H187" s="232"/>
      <c r="I187" s="232"/>
      <c r="J187" s="232"/>
      <c r="K187" s="338"/>
      <c r="L187" s="233"/>
      <c r="M187" s="372"/>
      <c r="N187" s="372"/>
      <c r="O187" s="232"/>
      <c r="P187" s="232"/>
      <c r="Q187" s="232"/>
      <c r="R187" s="665">
        <v>125</v>
      </c>
      <c r="S187" s="335" t="s">
        <v>18</v>
      </c>
      <c r="T187" s="335"/>
      <c r="U187" s="335"/>
      <c r="V187" s="666"/>
      <c r="W187" s="342">
        <f>ROUND(R187,0)</f>
        <v>125</v>
      </c>
      <c r="X187" s="268"/>
    </row>
    <row r="188" spans="1:24" ht="22.5">
      <c r="A188" s="243">
        <v>72</v>
      </c>
      <c r="B188" s="351">
        <v>1212</v>
      </c>
      <c r="C188" s="244" t="s">
        <v>4433</v>
      </c>
      <c r="D188" s="1618"/>
      <c r="E188" s="1545"/>
      <c r="F188" s="667"/>
      <c r="G188" s="667"/>
      <c r="H188" s="216"/>
      <c r="I188" s="216"/>
      <c r="J188" s="216"/>
      <c r="K188" s="407"/>
      <c r="L188" s="217"/>
      <c r="M188" s="400"/>
      <c r="N188" s="400"/>
      <c r="O188" s="216"/>
      <c r="P188" s="216"/>
      <c r="Q188" s="216"/>
      <c r="R188" s="668"/>
      <c r="S188" s="468"/>
      <c r="T188" s="669" t="s">
        <v>4254</v>
      </c>
      <c r="U188" s="670">
        <v>5</v>
      </c>
      <c r="V188" s="671" t="s">
        <v>168</v>
      </c>
      <c r="W188" s="358">
        <f>ROUND(R187,0)-U188</f>
        <v>120</v>
      </c>
      <c r="X188" s="268"/>
    </row>
    <row r="189" spans="1:24" ht="17.100000000000001" customHeight="1">
      <c r="A189" s="229">
        <v>72</v>
      </c>
      <c r="B189" s="337">
        <v>1221</v>
      </c>
      <c r="C189" s="254" t="s">
        <v>4434</v>
      </c>
      <c r="D189" s="1618"/>
      <c r="E189" s="1542" t="s">
        <v>4435</v>
      </c>
      <c r="F189" s="664"/>
      <c r="G189" s="664"/>
      <c r="H189" s="232"/>
      <c r="I189" s="232"/>
      <c r="J189" s="232"/>
      <c r="K189" s="338"/>
      <c r="L189" s="233"/>
      <c r="M189" s="233"/>
      <c r="N189" s="233"/>
      <c r="O189" s="672"/>
      <c r="P189" s="232"/>
      <c r="Q189" s="232"/>
      <c r="R189" s="665">
        <v>885</v>
      </c>
      <c r="S189" s="335" t="s">
        <v>18</v>
      </c>
      <c r="T189" s="335"/>
      <c r="U189" s="335"/>
      <c r="V189" s="666"/>
      <c r="W189" s="342">
        <f>ROUND(R189,0)</f>
        <v>885</v>
      </c>
      <c r="X189" s="268"/>
    </row>
    <row r="190" spans="1:24" ht="22.5">
      <c r="A190" s="243">
        <v>72</v>
      </c>
      <c r="B190" s="351">
        <v>1222</v>
      </c>
      <c r="C190" s="244" t="s">
        <v>4436</v>
      </c>
      <c r="D190" s="673"/>
      <c r="E190" s="1545"/>
      <c r="F190" s="667"/>
      <c r="G190" s="667"/>
      <c r="H190" s="216"/>
      <c r="I190" s="216"/>
      <c r="J190" s="216"/>
      <c r="K190" s="407"/>
      <c r="L190" s="217"/>
      <c r="M190" s="217"/>
      <c r="N190" s="217"/>
      <c r="O190" s="564"/>
      <c r="P190" s="216"/>
      <c r="Q190" s="216"/>
      <c r="R190" s="668"/>
      <c r="S190" s="468"/>
      <c r="T190" s="669" t="s">
        <v>4437</v>
      </c>
      <c r="U190" s="670">
        <v>5</v>
      </c>
      <c r="V190" s="671" t="s">
        <v>168</v>
      </c>
      <c r="W190" s="358">
        <f>ROUND(R189,0)-U190</f>
        <v>880</v>
      </c>
      <c r="X190" s="268"/>
    </row>
    <row r="191" spans="1:24" ht="17.100000000000001" customHeight="1">
      <c r="A191" s="243">
        <v>72</v>
      </c>
      <c r="B191" s="351">
        <v>1434</v>
      </c>
      <c r="C191" s="244" t="s">
        <v>4438</v>
      </c>
      <c r="D191" s="1604" t="s">
        <v>4439</v>
      </c>
      <c r="E191" s="1626" t="s">
        <v>4440</v>
      </c>
      <c r="F191" s="558"/>
      <c r="G191" s="674"/>
      <c r="H191" s="603" t="s">
        <v>4441</v>
      </c>
      <c r="I191" s="633"/>
      <c r="J191" s="524"/>
      <c r="K191" s="360"/>
      <c r="L191" s="634"/>
      <c r="M191" s="362"/>
      <c r="N191" s="362"/>
      <c r="O191" s="524"/>
      <c r="P191" s="524"/>
      <c r="Q191" s="524"/>
      <c r="R191" s="675">
        <v>151</v>
      </c>
      <c r="S191" s="676" t="s">
        <v>18</v>
      </c>
      <c r="T191" s="676"/>
      <c r="U191" s="676"/>
      <c r="V191" s="676"/>
      <c r="W191" s="358">
        <f>ROUND(R191,0)</f>
        <v>151</v>
      </c>
      <c r="X191" s="268"/>
    </row>
    <row r="192" spans="1:24" ht="22.5">
      <c r="A192" s="243">
        <v>72</v>
      </c>
      <c r="B192" s="351">
        <v>1435</v>
      </c>
      <c r="C192" s="244" t="s">
        <v>4442</v>
      </c>
      <c r="D192" s="1618"/>
      <c r="E192" s="1627"/>
      <c r="F192" s="618"/>
      <c r="G192" s="650"/>
      <c r="H192" s="677"/>
      <c r="I192" s="678"/>
      <c r="J192" s="288"/>
      <c r="K192" s="525"/>
      <c r="L192" s="289"/>
      <c r="M192" s="512"/>
      <c r="N192" s="512"/>
      <c r="O192" s="288"/>
      <c r="P192" s="288"/>
      <c r="Q192" s="288"/>
      <c r="R192" s="679"/>
      <c r="S192" s="511"/>
      <c r="T192" s="669" t="s">
        <v>4304</v>
      </c>
      <c r="U192" s="670">
        <v>5</v>
      </c>
      <c r="V192" s="671" t="s">
        <v>168</v>
      </c>
      <c r="W192" s="358">
        <f>ROUND(R191,0)-U192</f>
        <v>146</v>
      </c>
      <c r="X192" s="268"/>
    </row>
    <row r="193" spans="1:24" ht="17.100000000000001" customHeight="1">
      <c r="A193" s="262">
        <v>72</v>
      </c>
      <c r="B193" s="492">
        <v>1431</v>
      </c>
      <c r="C193" s="230" t="s">
        <v>4443</v>
      </c>
      <c r="D193" s="1618"/>
      <c r="E193" s="1627"/>
      <c r="F193" s="618"/>
      <c r="G193" s="650"/>
      <c r="H193" s="651" t="s">
        <v>4444</v>
      </c>
      <c r="I193" s="652"/>
      <c r="J193" s="272"/>
      <c r="K193" s="338"/>
      <c r="L193" s="233"/>
      <c r="M193" s="372"/>
      <c r="N193" s="372"/>
      <c r="O193" s="232"/>
      <c r="P193" s="232"/>
      <c r="Q193" s="232"/>
      <c r="R193" s="665">
        <v>137</v>
      </c>
      <c r="S193" s="335" t="s">
        <v>18</v>
      </c>
      <c r="T193" s="335"/>
      <c r="U193" s="335"/>
      <c r="V193" s="335"/>
      <c r="W193" s="342">
        <f>ROUND(R193,0)</f>
        <v>137</v>
      </c>
      <c r="X193" s="268"/>
    </row>
    <row r="194" spans="1:24" ht="22.5">
      <c r="A194" s="243">
        <v>72</v>
      </c>
      <c r="B194" s="351">
        <v>1436</v>
      </c>
      <c r="C194" s="244" t="s">
        <v>4445</v>
      </c>
      <c r="D194" s="1618"/>
      <c r="E194" s="623"/>
      <c r="F194" s="618"/>
      <c r="G194" s="618"/>
      <c r="H194" s="567"/>
      <c r="I194" s="568"/>
      <c r="J194" s="216"/>
      <c r="K194" s="407"/>
      <c r="L194" s="217"/>
      <c r="M194" s="400"/>
      <c r="N194" s="400"/>
      <c r="O194" s="216"/>
      <c r="P194" s="216"/>
      <c r="Q194" s="216"/>
      <c r="R194" s="668"/>
      <c r="S194" s="468"/>
      <c r="T194" s="669" t="s">
        <v>4372</v>
      </c>
      <c r="U194" s="670">
        <v>5</v>
      </c>
      <c r="V194" s="671" t="s">
        <v>168</v>
      </c>
      <c r="W194" s="358">
        <f>ROUND(R193,0)-U194</f>
        <v>132</v>
      </c>
      <c r="X194" s="268"/>
    </row>
    <row r="195" spans="1:24" ht="17.100000000000001" customHeight="1">
      <c r="A195" s="262">
        <v>72</v>
      </c>
      <c r="B195" s="492">
        <v>1432</v>
      </c>
      <c r="C195" s="230" t="s">
        <v>4446</v>
      </c>
      <c r="D195" s="623"/>
      <c r="E195" s="623"/>
      <c r="F195" s="618"/>
      <c r="G195" s="618"/>
      <c r="H195" s="651" t="s">
        <v>4447</v>
      </c>
      <c r="I195" s="652"/>
      <c r="J195" s="272"/>
      <c r="K195" s="338"/>
      <c r="L195" s="233"/>
      <c r="M195" s="372"/>
      <c r="N195" s="372"/>
      <c r="O195" s="232"/>
      <c r="P195" s="232"/>
      <c r="Q195" s="232"/>
      <c r="R195" s="665">
        <v>125</v>
      </c>
      <c r="S195" s="335" t="s">
        <v>18</v>
      </c>
      <c r="T195" s="335"/>
      <c r="U195" s="335"/>
      <c r="V195" s="335"/>
      <c r="W195" s="342">
        <f>ROUND(R195,0)</f>
        <v>125</v>
      </c>
      <c r="X195" s="268"/>
    </row>
    <row r="196" spans="1:24" ht="22.5">
      <c r="A196" s="243">
        <v>72</v>
      </c>
      <c r="B196" s="351">
        <v>1437</v>
      </c>
      <c r="C196" s="244" t="s">
        <v>4448</v>
      </c>
      <c r="D196" s="623"/>
      <c r="E196" s="623"/>
      <c r="F196" s="618"/>
      <c r="G196" s="618"/>
      <c r="H196" s="567"/>
      <c r="I196" s="568"/>
      <c r="J196" s="216"/>
      <c r="K196" s="407"/>
      <c r="L196" s="217"/>
      <c r="M196" s="400"/>
      <c r="N196" s="400"/>
      <c r="O196" s="216"/>
      <c r="P196" s="216"/>
      <c r="Q196" s="216"/>
      <c r="R196" s="668"/>
      <c r="S196" s="468"/>
      <c r="T196" s="669" t="s">
        <v>4321</v>
      </c>
      <c r="U196" s="670">
        <v>5</v>
      </c>
      <c r="V196" s="671" t="s">
        <v>168</v>
      </c>
      <c r="W196" s="358">
        <f>ROUND(R195,0)-U196</f>
        <v>120</v>
      </c>
      <c r="X196" s="268"/>
    </row>
    <row r="197" spans="1:24" ht="17.100000000000001" customHeight="1">
      <c r="A197" s="262">
        <v>72</v>
      </c>
      <c r="B197" s="492">
        <v>1433</v>
      </c>
      <c r="C197" s="230" t="s">
        <v>4449</v>
      </c>
      <c r="D197" s="623"/>
      <c r="E197" s="623"/>
      <c r="F197" s="618"/>
      <c r="G197" s="650"/>
      <c r="H197" s="651" t="s">
        <v>4450</v>
      </c>
      <c r="I197" s="652"/>
      <c r="J197" s="272"/>
      <c r="K197" s="338"/>
      <c r="L197" s="233"/>
      <c r="M197" s="372"/>
      <c r="N197" s="372"/>
      <c r="O197" s="232"/>
      <c r="P197" s="232"/>
      <c r="Q197" s="232"/>
      <c r="R197" s="665">
        <v>113</v>
      </c>
      <c r="S197" s="335" t="s">
        <v>18</v>
      </c>
      <c r="T197" s="335"/>
      <c r="U197" s="335"/>
      <c r="V197" s="335"/>
      <c r="W197" s="342">
        <f>ROUND(R197,0)</f>
        <v>113</v>
      </c>
      <c r="X197" s="268"/>
    </row>
    <row r="198" spans="1:24" ht="22.5">
      <c r="A198" s="243">
        <v>72</v>
      </c>
      <c r="B198" s="351">
        <v>1438</v>
      </c>
      <c r="C198" s="244" t="s">
        <v>4451</v>
      </c>
      <c r="D198" s="623"/>
      <c r="E198" s="567"/>
      <c r="F198" s="568"/>
      <c r="G198" s="662"/>
      <c r="H198" s="567"/>
      <c r="I198" s="568"/>
      <c r="J198" s="216"/>
      <c r="K198" s="407"/>
      <c r="L198" s="217"/>
      <c r="M198" s="400"/>
      <c r="N198" s="400"/>
      <c r="O198" s="216"/>
      <c r="P198" s="216"/>
      <c r="Q198" s="216"/>
      <c r="R198" s="668"/>
      <c r="S198" s="468"/>
      <c r="T198" s="669" t="s">
        <v>4452</v>
      </c>
      <c r="U198" s="670">
        <v>5</v>
      </c>
      <c r="V198" s="671" t="s">
        <v>168</v>
      </c>
      <c r="W198" s="358">
        <f>ROUND(R197,0)-U198</f>
        <v>108</v>
      </c>
      <c r="X198" s="268"/>
    </row>
    <row r="199" spans="1:24" ht="17.100000000000001" customHeight="1">
      <c r="A199" s="243">
        <v>72</v>
      </c>
      <c r="B199" s="351">
        <v>1454</v>
      </c>
      <c r="C199" s="244" t="s">
        <v>4453</v>
      </c>
      <c r="D199" s="623"/>
      <c r="E199" s="1626" t="s">
        <v>4454</v>
      </c>
      <c r="F199" s="558"/>
      <c r="G199" s="674"/>
      <c r="H199" s="603" t="s">
        <v>4455</v>
      </c>
      <c r="I199" s="633"/>
      <c r="J199" s="524"/>
      <c r="K199" s="360"/>
      <c r="L199" s="634"/>
      <c r="M199" s="362"/>
      <c r="N199" s="362"/>
      <c r="O199" s="524"/>
      <c r="P199" s="524"/>
      <c r="Q199" s="524"/>
      <c r="R199" s="675">
        <v>1071</v>
      </c>
      <c r="S199" s="676" t="s">
        <v>18</v>
      </c>
      <c r="T199" s="676"/>
      <c r="U199" s="676"/>
      <c r="V199" s="676"/>
      <c r="W199" s="358">
        <f>ROUND(R199,0)</f>
        <v>1071</v>
      </c>
      <c r="X199" s="268"/>
    </row>
    <row r="200" spans="1:24" ht="22.5">
      <c r="A200" s="243">
        <v>72</v>
      </c>
      <c r="B200" s="351">
        <v>1455</v>
      </c>
      <c r="C200" s="244" t="s">
        <v>4456</v>
      </c>
      <c r="D200" s="623"/>
      <c r="E200" s="1627"/>
      <c r="F200" s="618"/>
      <c r="G200" s="650"/>
      <c r="H200" s="677"/>
      <c r="I200" s="678"/>
      <c r="J200" s="288"/>
      <c r="K200" s="525"/>
      <c r="L200" s="289"/>
      <c r="M200" s="512"/>
      <c r="N200" s="512"/>
      <c r="O200" s="288"/>
      <c r="P200" s="288"/>
      <c r="Q200" s="288"/>
      <c r="R200" s="679"/>
      <c r="S200" s="511"/>
      <c r="T200" s="669" t="s">
        <v>4340</v>
      </c>
      <c r="U200" s="670">
        <v>5</v>
      </c>
      <c r="V200" s="671" t="s">
        <v>168</v>
      </c>
      <c r="W200" s="358">
        <f>ROUND(R199,0)-U200</f>
        <v>1066</v>
      </c>
      <c r="X200" s="268"/>
    </row>
    <row r="201" spans="1:24" ht="17.100000000000001" customHeight="1">
      <c r="A201" s="262">
        <v>72</v>
      </c>
      <c r="B201" s="492">
        <v>1451</v>
      </c>
      <c r="C201" s="230" t="s">
        <v>4457</v>
      </c>
      <c r="D201" s="623"/>
      <c r="E201" s="1627"/>
      <c r="F201" s="618"/>
      <c r="G201" s="650"/>
      <c r="H201" s="651" t="s">
        <v>4458</v>
      </c>
      <c r="I201" s="652"/>
      <c r="J201" s="272"/>
      <c r="K201" s="338"/>
      <c r="L201" s="233"/>
      <c r="M201" s="372"/>
      <c r="N201" s="372"/>
      <c r="O201" s="232"/>
      <c r="P201" s="232"/>
      <c r="Q201" s="232"/>
      <c r="R201" s="665">
        <v>973</v>
      </c>
      <c r="S201" s="335" t="s">
        <v>18</v>
      </c>
      <c r="T201" s="335"/>
      <c r="U201" s="335"/>
      <c r="V201" s="335"/>
      <c r="W201" s="342">
        <f>ROUND(R201,0)</f>
        <v>973</v>
      </c>
      <c r="X201" s="268"/>
    </row>
    <row r="202" spans="1:24" ht="22.5">
      <c r="A202" s="243">
        <v>72</v>
      </c>
      <c r="B202" s="351">
        <v>1456</v>
      </c>
      <c r="C202" s="244" t="s">
        <v>4459</v>
      </c>
      <c r="D202" s="623"/>
      <c r="E202" s="623"/>
      <c r="F202" s="618"/>
      <c r="G202" s="618"/>
      <c r="H202" s="567"/>
      <c r="I202" s="568"/>
      <c r="J202" s="216"/>
      <c r="K202" s="407"/>
      <c r="L202" s="217"/>
      <c r="M202" s="400"/>
      <c r="N202" s="400"/>
      <c r="O202" s="216"/>
      <c r="P202" s="216"/>
      <c r="Q202" s="216"/>
      <c r="R202" s="668"/>
      <c r="S202" s="468"/>
      <c r="T202" s="669" t="s">
        <v>4254</v>
      </c>
      <c r="U202" s="670">
        <v>5</v>
      </c>
      <c r="V202" s="671" t="s">
        <v>168</v>
      </c>
      <c r="W202" s="358">
        <f>ROUND(R201,0)-U202</f>
        <v>968</v>
      </c>
      <c r="X202" s="268"/>
    </row>
    <row r="203" spans="1:24" ht="17.100000000000001" customHeight="1">
      <c r="A203" s="262">
        <v>72</v>
      </c>
      <c r="B203" s="492">
        <v>1452</v>
      </c>
      <c r="C203" s="230" t="s">
        <v>4460</v>
      </c>
      <c r="D203" s="623"/>
      <c r="E203" s="623"/>
      <c r="F203" s="618"/>
      <c r="G203" s="618"/>
      <c r="H203" s="651" t="s">
        <v>4461</v>
      </c>
      <c r="I203" s="652"/>
      <c r="J203" s="272"/>
      <c r="K203" s="338"/>
      <c r="L203" s="233"/>
      <c r="M203" s="372"/>
      <c r="N203" s="372"/>
      <c r="O203" s="232"/>
      <c r="P203" s="232"/>
      <c r="Q203" s="232"/>
      <c r="R203" s="665">
        <v>885</v>
      </c>
      <c r="S203" s="335" t="s">
        <v>18</v>
      </c>
      <c r="T203" s="335"/>
      <c r="U203" s="335"/>
      <c r="V203" s="335"/>
      <c r="W203" s="342">
        <f>ROUND(R203,0)</f>
        <v>885</v>
      </c>
      <c r="X203" s="268"/>
    </row>
    <row r="204" spans="1:24" ht="22.5">
      <c r="A204" s="243">
        <v>72</v>
      </c>
      <c r="B204" s="351">
        <v>1457</v>
      </c>
      <c r="C204" s="244" t="s">
        <v>4462</v>
      </c>
      <c r="D204" s="623"/>
      <c r="E204" s="623"/>
      <c r="F204" s="618"/>
      <c r="G204" s="618"/>
      <c r="H204" s="567"/>
      <c r="I204" s="568"/>
      <c r="J204" s="216"/>
      <c r="K204" s="407"/>
      <c r="L204" s="217"/>
      <c r="M204" s="400"/>
      <c r="N204" s="400"/>
      <c r="O204" s="216"/>
      <c r="P204" s="216"/>
      <c r="Q204" s="216"/>
      <c r="R204" s="668"/>
      <c r="S204" s="468"/>
      <c r="T204" s="669" t="s">
        <v>4356</v>
      </c>
      <c r="U204" s="670">
        <v>5</v>
      </c>
      <c r="V204" s="671" t="s">
        <v>168</v>
      </c>
      <c r="W204" s="358">
        <f>ROUND(R203,0)-U204</f>
        <v>880</v>
      </c>
      <c r="X204" s="268"/>
    </row>
    <row r="205" spans="1:24" ht="17.100000000000001" customHeight="1">
      <c r="A205" s="262">
        <v>72</v>
      </c>
      <c r="B205" s="492">
        <v>1453</v>
      </c>
      <c r="C205" s="230" t="s">
        <v>4463</v>
      </c>
      <c r="D205" s="623"/>
      <c r="E205" s="623"/>
      <c r="F205" s="618"/>
      <c r="G205" s="650"/>
      <c r="H205" s="651" t="s">
        <v>4464</v>
      </c>
      <c r="I205" s="652"/>
      <c r="J205" s="272"/>
      <c r="K205" s="338"/>
      <c r="L205" s="233"/>
      <c r="M205" s="372"/>
      <c r="N205" s="372"/>
      <c r="O205" s="232"/>
      <c r="P205" s="232"/>
      <c r="Q205" s="232"/>
      <c r="R205" s="665">
        <v>796</v>
      </c>
      <c r="S205" s="335" t="s">
        <v>18</v>
      </c>
      <c r="T205" s="335"/>
      <c r="U205" s="335"/>
      <c r="V205" s="335"/>
      <c r="W205" s="342">
        <f>ROUND(R205,0)</f>
        <v>796</v>
      </c>
      <c r="X205" s="268"/>
    </row>
    <row r="206" spans="1:24" ht="22.5">
      <c r="A206" s="243">
        <v>72</v>
      </c>
      <c r="B206" s="351">
        <v>1458</v>
      </c>
      <c r="C206" s="244" t="s">
        <v>4465</v>
      </c>
      <c r="D206" s="623"/>
      <c r="E206" s="567"/>
      <c r="F206" s="568"/>
      <c r="G206" s="662"/>
      <c r="H206" s="567"/>
      <c r="I206" s="568"/>
      <c r="J206" s="216"/>
      <c r="K206" s="407"/>
      <c r="L206" s="217"/>
      <c r="M206" s="400"/>
      <c r="N206" s="400"/>
      <c r="O206" s="216"/>
      <c r="P206" s="216"/>
      <c r="Q206" s="216"/>
      <c r="R206" s="668"/>
      <c r="S206" s="468"/>
      <c r="T206" s="669" t="s">
        <v>4437</v>
      </c>
      <c r="U206" s="670">
        <v>5</v>
      </c>
      <c r="V206" s="671" t="s">
        <v>168</v>
      </c>
      <c r="W206" s="358">
        <f>ROUND(R205,0)-U206</f>
        <v>791</v>
      </c>
      <c r="X206" s="268"/>
    </row>
    <row r="207" spans="1:24" ht="17.100000000000001" customHeight="1">
      <c r="A207" s="680">
        <v>72</v>
      </c>
      <c r="B207" s="681">
        <v>6000</v>
      </c>
      <c r="C207" s="682" t="s">
        <v>4466</v>
      </c>
      <c r="D207" s="1628" t="s">
        <v>1486</v>
      </c>
      <c r="E207" s="683" t="s">
        <v>4201</v>
      </c>
      <c r="F207" s="684"/>
      <c r="G207" s="685"/>
      <c r="H207" s="686"/>
      <c r="I207" s="686"/>
      <c r="J207" s="686"/>
      <c r="K207" s="686"/>
      <c r="L207" s="687"/>
      <c r="M207" s="688"/>
      <c r="N207" s="688"/>
      <c r="O207" s="689"/>
      <c r="P207" s="689"/>
      <c r="Q207" s="689"/>
      <c r="R207" s="690">
        <v>24</v>
      </c>
      <c r="S207" s="691" t="s">
        <v>16</v>
      </c>
      <c r="T207" s="692"/>
      <c r="U207" s="692"/>
      <c r="V207" s="692"/>
      <c r="W207" s="693">
        <f>ROUND(R207,0)</f>
        <v>24</v>
      </c>
      <c r="X207" s="268"/>
    </row>
    <row r="208" spans="1:24" ht="17.100000000000001" customHeight="1">
      <c r="A208" s="680">
        <v>72</v>
      </c>
      <c r="B208" s="681">
        <v>6001</v>
      </c>
      <c r="C208" s="682" t="s">
        <v>4467</v>
      </c>
      <c r="D208" s="1629"/>
      <c r="E208" s="683" t="s">
        <v>4217</v>
      </c>
      <c r="F208" s="684"/>
      <c r="G208" s="685"/>
      <c r="H208" s="686"/>
      <c r="I208" s="686"/>
      <c r="J208" s="686"/>
      <c r="K208" s="686"/>
      <c r="L208" s="687"/>
      <c r="M208" s="688"/>
      <c r="N208" s="688"/>
      <c r="O208" s="694"/>
      <c r="P208" s="694"/>
      <c r="Q208" s="694"/>
      <c r="R208" s="690">
        <v>24</v>
      </c>
      <c r="S208" s="691" t="s">
        <v>16</v>
      </c>
      <c r="T208" s="692"/>
      <c r="U208" s="692"/>
      <c r="V208" s="692"/>
      <c r="W208" s="693">
        <f>ROUND(R208,0)</f>
        <v>24</v>
      </c>
      <c r="X208" s="268"/>
    </row>
    <row r="209" spans="1:30" ht="17.100000000000001" customHeight="1">
      <c r="A209" s="680">
        <v>72</v>
      </c>
      <c r="B209" s="681">
        <v>6002</v>
      </c>
      <c r="C209" s="682" t="s">
        <v>4468</v>
      </c>
      <c r="D209" s="1630"/>
      <c r="E209" s="695" t="s">
        <v>4230</v>
      </c>
      <c r="F209" s="696"/>
      <c r="G209" s="694"/>
      <c r="H209" s="697"/>
      <c r="I209" s="697"/>
      <c r="J209" s="697"/>
      <c r="K209" s="697"/>
      <c r="L209" s="698"/>
      <c r="M209" s="699"/>
      <c r="N209" s="699"/>
      <c r="O209" s="700"/>
      <c r="P209" s="694"/>
      <c r="Q209" s="694"/>
      <c r="R209" s="690">
        <v>24</v>
      </c>
      <c r="S209" s="691" t="s">
        <v>16</v>
      </c>
      <c r="T209" s="692"/>
      <c r="U209" s="692"/>
      <c r="V209" s="692"/>
      <c r="W209" s="693">
        <f>ROUND(R209,0)</f>
        <v>24</v>
      </c>
      <c r="X209" s="268"/>
    </row>
    <row r="210" spans="1:30" ht="17.100000000000001" customHeight="1">
      <c r="A210" s="229">
        <v>72</v>
      </c>
      <c r="B210" s="337">
        <v>6200</v>
      </c>
      <c r="C210" s="254" t="s">
        <v>4469</v>
      </c>
      <c r="D210" s="1539" t="s">
        <v>1648</v>
      </c>
      <c r="E210" s="701" t="s">
        <v>4201</v>
      </c>
      <c r="F210" s="562"/>
      <c r="G210" s="562"/>
      <c r="H210" s="702" t="s">
        <v>4470</v>
      </c>
      <c r="I210" s="703"/>
      <c r="J210" s="703"/>
      <c r="K210" s="472"/>
      <c r="L210" s="257"/>
      <c r="M210" s="491"/>
      <c r="N210" s="491"/>
      <c r="O210" s="257"/>
      <c r="P210" s="257"/>
      <c r="Q210" s="257"/>
      <c r="R210" s="704">
        <v>165</v>
      </c>
      <c r="S210" s="474" t="s">
        <v>16</v>
      </c>
      <c r="T210" s="335"/>
      <c r="U210" s="335"/>
      <c r="V210" s="335"/>
      <c r="W210" s="705">
        <f>ROUND(R210,0)</f>
        <v>165</v>
      </c>
      <c r="X210" s="268"/>
    </row>
    <row r="211" spans="1:30" ht="17.100000000000001" customHeight="1">
      <c r="A211" s="229">
        <v>72</v>
      </c>
      <c r="B211" s="337">
        <v>6201</v>
      </c>
      <c r="C211" s="254" t="s">
        <v>4471</v>
      </c>
      <c r="D211" s="1631"/>
      <c r="E211" s="658"/>
      <c r="F211" s="706"/>
      <c r="G211" s="706"/>
      <c r="H211" s="702" t="s">
        <v>4472</v>
      </c>
      <c r="I211" s="703"/>
      <c r="J211" s="703"/>
      <c r="K211" s="472"/>
      <c r="L211" s="257"/>
      <c r="M211" s="491"/>
      <c r="N211" s="491"/>
      <c r="O211" s="216"/>
      <c r="P211" s="216"/>
      <c r="Q211" s="216"/>
      <c r="R211" s="704">
        <v>198</v>
      </c>
      <c r="S211" s="474" t="s">
        <v>16</v>
      </c>
      <c r="T211" s="335"/>
      <c r="U211" s="335"/>
      <c r="V211" s="335"/>
      <c r="W211" s="705">
        <f t="shared" ref="W211:W225" si="0">ROUND(R211,0)</f>
        <v>198</v>
      </c>
      <c r="X211" s="268"/>
    </row>
    <row r="212" spans="1:30" ht="17.100000000000001" customHeight="1">
      <c r="A212" s="229">
        <v>72</v>
      </c>
      <c r="B212" s="337">
        <v>6202</v>
      </c>
      <c r="C212" s="254" t="s">
        <v>4473</v>
      </c>
      <c r="D212" s="623"/>
      <c r="E212" s="707" t="s">
        <v>4217</v>
      </c>
      <c r="F212" s="217"/>
      <c r="G212" s="216"/>
      <c r="H212" s="702" t="s">
        <v>4474</v>
      </c>
      <c r="I212" s="708"/>
      <c r="J212" s="708"/>
      <c r="K212" s="668"/>
      <c r="L212" s="400"/>
      <c r="M212" s="709"/>
      <c r="N212" s="709"/>
      <c r="O212" s="564"/>
      <c r="P212" s="216"/>
      <c r="Q212" s="216"/>
      <c r="R212" s="704">
        <v>198</v>
      </c>
      <c r="S212" s="474" t="s">
        <v>16</v>
      </c>
      <c r="T212" s="335"/>
      <c r="U212" s="335"/>
      <c r="V212" s="335"/>
      <c r="W212" s="705">
        <f t="shared" si="0"/>
        <v>198</v>
      </c>
      <c r="X212" s="268"/>
    </row>
    <row r="213" spans="1:30" ht="17.100000000000001" customHeight="1">
      <c r="A213" s="262">
        <v>72</v>
      </c>
      <c r="B213" s="492">
        <v>6203</v>
      </c>
      <c r="C213" s="263" t="s">
        <v>4475</v>
      </c>
      <c r="D213" s="567"/>
      <c r="E213" s="707" t="s">
        <v>1667</v>
      </c>
      <c r="F213" s="706"/>
      <c r="G213" s="706"/>
      <c r="H213" s="706"/>
      <c r="I213" s="561"/>
      <c r="J213" s="561"/>
      <c r="K213" s="561"/>
      <c r="L213" s="472"/>
      <c r="M213" s="491"/>
      <c r="N213" s="491"/>
      <c r="O213" s="216"/>
      <c r="P213" s="216"/>
      <c r="Q213" s="216"/>
      <c r="R213" s="704">
        <v>11</v>
      </c>
      <c r="S213" s="474" t="s">
        <v>16</v>
      </c>
      <c r="T213" s="335"/>
      <c r="U213" s="335"/>
      <c r="V213" s="335"/>
      <c r="W213" s="705">
        <f t="shared" si="0"/>
        <v>11</v>
      </c>
      <c r="X213" s="268"/>
    </row>
    <row r="214" spans="1:30" ht="21">
      <c r="A214" s="586">
        <v>72</v>
      </c>
      <c r="B214" s="408">
        <v>5110</v>
      </c>
      <c r="C214" s="467" t="s">
        <v>4476</v>
      </c>
      <c r="D214" s="1458" t="s">
        <v>4477</v>
      </c>
      <c r="E214" s="710" t="s">
        <v>4478</v>
      </c>
      <c r="F214" s="217"/>
      <c r="G214" s="216"/>
      <c r="H214" s="706"/>
      <c r="I214" s="706"/>
      <c r="J214" s="561"/>
      <c r="K214" s="561"/>
      <c r="L214" s="704"/>
      <c r="M214" s="631"/>
      <c r="N214" s="631"/>
      <c r="O214" s="564"/>
      <c r="P214" s="216"/>
      <c r="Q214" s="216"/>
      <c r="R214" s="704">
        <v>111</v>
      </c>
      <c r="S214" s="474" t="s">
        <v>16</v>
      </c>
      <c r="T214" s="335"/>
      <c r="U214" s="335"/>
      <c r="V214" s="335"/>
      <c r="W214" s="705">
        <f t="shared" si="0"/>
        <v>111</v>
      </c>
      <c r="X214" s="268"/>
    </row>
    <row r="215" spans="1:30" ht="17.100000000000001" customHeight="1">
      <c r="A215" s="229">
        <v>72</v>
      </c>
      <c r="B215" s="337">
        <v>5330</v>
      </c>
      <c r="C215" s="254" t="s">
        <v>4479</v>
      </c>
      <c r="D215" s="556" t="s">
        <v>4480</v>
      </c>
      <c r="E215" s="710" t="s">
        <v>4481</v>
      </c>
      <c r="F215" s="259"/>
      <c r="G215" s="257"/>
      <c r="H215" s="562"/>
      <c r="I215" s="562"/>
      <c r="J215" s="562"/>
      <c r="K215" s="562"/>
      <c r="L215" s="711"/>
      <c r="M215" s="712"/>
      <c r="N215" s="712"/>
      <c r="O215" s="216"/>
      <c r="P215" s="216"/>
      <c r="Q215" s="216"/>
      <c r="R215" s="713">
        <v>70</v>
      </c>
      <c r="S215" s="257" t="s">
        <v>16</v>
      </c>
      <c r="T215" s="232"/>
      <c r="U215" s="232"/>
      <c r="V215" s="232"/>
      <c r="W215" s="705">
        <f t="shared" si="0"/>
        <v>70</v>
      </c>
      <c r="X215" s="268"/>
    </row>
    <row r="216" spans="1:30" ht="17.100000000000001" customHeight="1">
      <c r="A216" s="262">
        <v>72</v>
      </c>
      <c r="B216" s="492">
        <v>6280</v>
      </c>
      <c r="C216" s="263" t="s">
        <v>4482</v>
      </c>
      <c r="D216" s="1539" t="s">
        <v>4483</v>
      </c>
      <c r="E216" s="710" t="s">
        <v>4478</v>
      </c>
      <c r="F216" s="256"/>
      <c r="G216" s="257"/>
      <c r="H216" s="562"/>
      <c r="I216" s="562"/>
      <c r="J216" s="562"/>
      <c r="K216" s="562"/>
      <c r="L216" s="563"/>
      <c r="M216" s="373"/>
      <c r="N216" s="373"/>
      <c r="O216" s="564"/>
      <c r="P216" s="216"/>
      <c r="Q216" s="216"/>
      <c r="R216" s="704">
        <v>26</v>
      </c>
      <c r="S216" s="474" t="s">
        <v>16</v>
      </c>
      <c r="T216" s="335"/>
      <c r="U216" s="335"/>
      <c r="V216" s="335"/>
      <c r="W216" s="705">
        <f t="shared" si="0"/>
        <v>26</v>
      </c>
      <c r="X216" s="268"/>
    </row>
    <row r="217" spans="1:30" ht="17.100000000000001" customHeight="1">
      <c r="A217" s="243">
        <v>72</v>
      </c>
      <c r="B217" s="351">
        <v>6341</v>
      </c>
      <c r="C217" s="244" t="s">
        <v>4484</v>
      </c>
      <c r="D217" s="1540"/>
      <c r="E217" s="714" t="s">
        <v>4485</v>
      </c>
      <c r="F217" s="248"/>
      <c r="G217" s="247"/>
      <c r="H217" s="641"/>
      <c r="I217" s="641"/>
      <c r="J217" s="641"/>
      <c r="K217" s="641"/>
      <c r="L217" s="675"/>
      <c r="M217" s="356"/>
      <c r="N217" s="356"/>
      <c r="O217" s="715"/>
      <c r="P217" s="288"/>
      <c r="Q217" s="288"/>
      <c r="R217" s="716">
        <v>10</v>
      </c>
      <c r="S217" s="532" t="s">
        <v>16</v>
      </c>
      <c r="T217" s="676"/>
      <c r="U217" s="676"/>
      <c r="V217" s="676"/>
      <c r="W217" s="358">
        <f t="shared" si="0"/>
        <v>10</v>
      </c>
      <c r="X217" s="268"/>
    </row>
    <row r="218" spans="1:30" ht="17.100000000000001" customHeight="1">
      <c r="A218" s="229">
        <v>72</v>
      </c>
      <c r="B218" s="337">
        <v>5020</v>
      </c>
      <c r="C218" s="254" t="s">
        <v>4486</v>
      </c>
      <c r="D218" s="1604" t="s">
        <v>1880</v>
      </c>
      <c r="E218" s="556" t="s">
        <v>4487</v>
      </c>
      <c r="F218" s="256"/>
      <c r="G218" s="257"/>
      <c r="H218" s="561"/>
      <c r="I218" s="561"/>
      <c r="J218" s="562"/>
      <c r="K218" s="562"/>
      <c r="L218" s="563"/>
      <c r="M218" s="373"/>
      <c r="N218" s="373"/>
      <c r="O218" s="564"/>
      <c r="P218" s="216"/>
      <c r="Q218" s="216"/>
      <c r="R218" s="704">
        <v>337</v>
      </c>
      <c r="S218" s="474" t="s">
        <v>16</v>
      </c>
      <c r="T218" s="335"/>
      <c r="U218" s="335"/>
      <c r="V218" s="335"/>
      <c r="W218" s="705">
        <f t="shared" si="0"/>
        <v>337</v>
      </c>
      <c r="X218" s="268"/>
    </row>
    <row r="219" spans="1:30" ht="17.100000000000001" customHeight="1">
      <c r="A219" s="229">
        <v>72</v>
      </c>
      <c r="B219" s="337">
        <v>5021</v>
      </c>
      <c r="C219" s="254" t="s">
        <v>4488</v>
      </c>
      <c r="D219" s="1632"/>
      <c r="E219" s="556" t="s">
        <v>4489</v>
      </c>
      <c r="F219" s="256"/>
      <c r="G219" s="257"/>
      <c r="H219" s="561"/>
      <c r="I219" s="561"/>
      <c r="J219" s="562"/>
      <c r="K219" s="562"/>
      <c r="L219" s="563"/>
      <c r="M219" s="373"/>
      <c r="N219" s="373"/>
      <c r="O219" s="564"/>
      <c r="P219" s="216"/>
      <c r="Q219" s="216"/>
      <c r="R219" s="704">
        <v>448</v>
      </c>
      <c r="S219" s="474" t="s">
        <v>16</v>
      </c>
      <c r="T219" s="335"/>
      <c r="U219" s="335"/>
      <c r="V219" s="335"/>
      <c r="W219" s="705">
        <f t="shared" si="0"/>
        <v>448</v>
      </c>
      <c r="X219" s="268"/>
    </row>
    <row r="220" spans="1:30" ht="17.100000000000001" customHeight="1">
      <c r="A220" s="262">
        <v>72</v>
      </c>
      <c r="B220" s="492">
        <v>5492</v>
      </c>
      <c r="C220" s="263" t="s">
        <v>4490</v>
      </c>
      <c r="D220" s="1539" t="s">
        <v>4491</v>
      </c>
      <c r="E220" s="556" t="s">
        <v>4492</v>
      </c>
      <c r="F220" s="257"/>
      <c r="G220" s="257"/>
      <c r="H220" s="561"/>
      <c r="I220" s="561"/>
      <c r="J220" s="562"/>
      <c r="K220" s="562"/>
      <c r="L220" s="704"/>
      <c r="M220" s="631"/>
      <c r="N220" s="631"/>
      <c r="O220" s="717"/>
      <c r="P220" s="216"/>
      <c r="Q220" s="216"/>
      <c r="R220" s="704">
        <v>10</v>
      </c>
      <c r="S220" s="474" t="s">
        <v>16</v>
      </c>
      <c r="T220" s="335"/>
      <c r="U220" s="335"/>
      <c r="V220" s="335"/>
      <c r="W220" s="705">
        <f t="shared" si="0"/>
        <v>10</v>
      </c>
      <c r="X220" s="268"/>
    </row>
    <row r="221" spans="1:30" ht="17.100000000000001" customHeight="1">
      <c r="A221" s="229">
        <v>72</v>
      </c>
      <c r="B221" s="337">
        <v>5490</v>
      </c>
      <c r="C221" s="263" t="s">
        <v>4493</v>
      </c>
      <c r="D221" s="1631"/>
      <c r="E221" s="556" t="s">
        <v>4494</v>
      </c>
      <c r="F221" s="257"/>
      <c r="G221" s="257"/>
      <c r="H221" s="561"/>
      <c r="I221" s="561"/>
      <c r="J221" s="562"/>
      <c r="K221" s="562"/>
      <c r="L221" s="563"/>
      <c r="M221" s="373"/>
      <c r="N221" s="373"/>
      <c r="O221" s="564"/>
      <c r="P221" s="216"/>
      <c r="Q221" s="216"/>
      <c r="R221" s="704">
        <v>7</v>
      </c>
      <c r="S221" s="474" t="s">
        <v>16</v>
      </c>
      <c r="T221" s="335"/>
      <c r="U221" s="335"/>
      <c r="V221" s="335"/>
      <c r="W221" s="705">
        <f t="shared" si="0"/>
        <v>7</v>
      </c>
      <c r="X221" s="268"/>
    </row>
    <row r="222" spans="1:30" ht="17.100000000000001" customHeight="1">
      <c r="A222" s="229">
        <v>72</v>
      </c>
      <c r="B222" s="337">
        <v>5491</v>
      </c>
      <c r="C222" s="263" t="s">
        <v>4495</v>
      </c>
      <c r="D222" s="567"/>
      <c r="E222" s="556" t="s">
        <v>4496</v>
      </c>
      <c r="F222" s="257"/>
      <c r="G222" s="257"/>
      <c r="H222" s="561"/>
      <c r="I222" s="561"/>
      <c r="J222" s="562"/>
      <c r="K222" s="562"/>
      <c r="L222" s="704"/>
      <c r="M222" s="631"/>
      <c r="N222" s="631"/>
      <c r="O222" s="717"/>
      <c r="P222" s="216"/>
      <c r="Q222" s="216"/>
      <c r="R222" s="704">
        <v>4</v>
      </c>
      <c r="S222" s="474" t="s">
        <v>16</v>
      </c>
      <c r="T222" s="335"/>
      <c r="U222" s="335"/>
      <c r="V222" s="335"/>
      <c r="W222" s="705">
        <f t="shared" si="0"/>
        <v>4</v>
      </c>
      <c r="X222" s="268"/>
    </row>
    <row r="223" spans="1:30" ht="17.100000000000001" customHeight="1">
      <c r="A223" s="243">
        <v>72</v>
      </c>
      <c r="B223" s="351">
        <v>6750</v>
      </c>
      <c r="C223" s="506" t="s">
        <v>4497</v>
      </c>
      <c r="D223" s="353" t="s">
        <v>4498</v>
      </c>
      <c r="E223" s="247"/>
      <c r="F223" s="247"/>
      <c r="G223" s="247"/>
      <c r="H223" s="247"/>
      <c r="I223" s="247"/>
      <c r="J223" s="247"/>
      <c r="K223" s="247"/>
      <c r="L223" s="545"/>
      <c r="M223" s="545"/>
      <c r="N223" s="545"/>
      <c r="O223" s="545"/>
      <c r="P223" s="545"/>
      <c r="Q223" s="545"/>
      <c r="R223" s="716">
        <v>20</v>
      </c>
      <c r="S223" s="532" t="s">
        <v>16</v>
      </c>
      <c r="T223" s="532"/>
      <c r="U223" s="532"/>
      <c r="V223" s="532"/>
      <c r="W223" s="391">
        <f>ROUND(R223,0)</f>
        <v>20</v>
      </c>
      <c r="X223" s="330"/>
      <c r="Y223" s="718"/>
      <c r="Z223" s="719"/>
      <c r="AA223" s="208"/>
      <c r="AB223" s="208"/>
      <c r="AC223" s="720"/>
      <c r="AD223" s="721"/>
    </row>
    <row r="224" spans="1:30" ht="17.100000000000001" customHeight="1">
      <c r="A224" s="229">
        <v>72</v>
      </c>
      <c r="B224" s="337">
        <v>5480</v>
      </c>
      <c r="C224" s="254" t="s">
        <v>4499</v>
      </c>
      <c r="D224" s="722" t="s">
        <v>4500</v>
      </c>
      <c r="E224" s="723"/>
      <c r="F224" s="724"/>
      <c r="G224" s="725"/>
      <c r="H224" s="726"/>
      <c r="I224" s="630"/>
      <c r="J224" s="561"/>
      <c r="K224" s="562"/>
      <c r="L224" s="563"/>
      <c r="M224" s="373"/>
      <c r="N224" s="373"/>
      <c r="O224" s="564"/>
      <c r="P224" s="216"/>
      <c r="Q224" s="216"/>
      <c r="R224" s="704">
        <v>500</v>
      </c>
      <c r="S224" s="474" t="s">
        <v>16</v>
      </c>
      <c r="T224" s="335"/>
      <c r="U224" s="335"/>
      <c r="V224" s="335"/>
      <c r="W224" s="705">
        <f t="shared" si="0"/>
        <v>500</v>
      </c>
      <c r="X224" s="261" t="s">
        <v>4501</v>
      </c>
    </row>
    <row r="225" spans="1:30" ht="17.100000000000001" customHeight="1">
      <c r="A225" s="229">
        <v>72</v>
      </c>
      <c r="B225" s="337">
        <v>6590</v>
      </c>
      <c r="C225" s="254" t="s">
        <v>4502</v>
      </c>
      <c r="D225" s="556" t="s">
        <v>1956</v>
      </c>
      <c r="E225" s="727"/>
      <c r="F225" s="256"/>
      <c r="G225" s="257"/>
      <c r="H225" s="561"/>
      <c r="I225" s="561"/>
      <c r="J225" s="561"/>
      <c r="K225" s="561"/>
      <c r="L225" s="704"/>
      <c r="M225" s="631"/>
      <c r="N225" s="631"/>
      <c r="O225" s="717"/>
      <c r="P225" s="216"/>
      <c r="Q225" s="216"/>
      <c r="R225" s="704">
        <v>240</v>
      </c>
      <c r="S225" s="474" t="s">
        <v>16</v>
      </c>
      <c r="T225" s="474"/>
      <c r="U225" s="474"/>
      <c r="V225" s="474"/>
      <c r="W225" s="705">
        <f t="shared" si="0"/>
        <v>240</v>
      </c>
      <c r="X225" s="261" t="s">
        <v>131</v>
      </c>
    </row>
    <row r="226" spans="1:30" ht="17.100000000000001" customHeight="1">
      <c r="A226" s="229">
        <v>72</v>
      </c>
      <c r="B226" s="337">
        <v>6621</v>
      </c>
      <c r="C226" s="467" t="s">
        <v>4503</v>
      </c>
      <c r="D226" s="1604" t="s">
        <v>1958</v>
      </c>
      <c r="E226" s="556" t="s">
        <v>1959</v>
      </c>
      <c r="F226" s="591"/>
      <c r="G226" s="591"/>
      <c r="H226" s="591"/>
      <c r="I226" s="233"/>
      <c r="J226" s="257"/>
      <c r="K226" s="257"/>
      <c r="L226" s="505"/>
      <c r="M226" s="505"/>
      <c r="N226" s="505"/>
      <c r="O226" s="505"/>
      <c r="P226" s="505"/>
      <c r="Q226" s="505"/>
      <c r="R226" s="728"/>
      <c r="S226" s="474" t="s">
        <v>16</v>
      </c>
      <c r="T226" s="335"/>
      <c r="U226" s="335"/>
      <c r="V226" s="335"/>
      <c r="W226" s="705"/>
      <c r="X226" s="268" t="s">
        <v>116</v>
      </c>
      <c r="Y226" s="718"/>
      <c r="Z226" s="719"/>
      <c r="AA226" s="208"/>
      <c r="AB226" s="208"/>
      <c r="AC226" s="720"/>
      <c r="AD226" s="721"/>
    </row>
    <row r="227" spans="1:30" ht="17.100000000000001" customHeight="1">
      <c r="A227" s="229">
        <v>72</v>
      </c>
      <c r="B227" s="337">
        <v>6616</v>
      </c>
      <c r="C227" s="467" t="s">
        <v>4504</v>
      </c>
      <c r="D227" s="1618"/>
      <c r="E227" s="556" t="s">
        <v>1961</v>
      </c>
      <c r="F227" s="598"/>
      <c r="G227" s="598"/>
      <c r="H227" s="598"/>
      <c r="I227" s="256"/>
      <c r="J227" s="257"/>
      <c r="K227" s="257"/>
      <c r="L227" s="505"/>
      <c r="M227" s="505"/>
      <c r="N227" s="505"/>
      <c r="O227" s="505"/>
      <c r="P227" s="505"/>
      <c r="Q227" s="505"/>
      <c r="R227" s="728"/>
      <c r="S227" s="474" t="s">
        <v>16</v>
      </c>
      <c r="T227" s="335"/>
      <c r="U227" s="335"/>
      <c r="V227" s="335"/>
      <c r="W227" s="705"/>
      <c r="X227" s="268"/>
      <c r="Y227" s="718"/>
      <c r="Z227" s="719"/>
      <c r="AA227" s="208"/>
      <c r="AB227" s="208"/>
      <c r="AC227" s="720"/>
      <c r="AD227" s="721"/>
    </row>
    <row r="228" spans="1:30" ht="17.100000000000001" customHeight="1">
      <c r="A228" s="229">
        <v>72</v>
      </c>
      <c r="B228" s="229">
        <v>6596</v>
      </c>
      <c r="C228" s="467" t="s">
        <v>4505</v>
      </c>
      <c r="D228" s="589"/>
      <c r="E228" s="399" t="s">
        <v>1963</v>
      </c>
      <c r="F228" s="598"/>
      <c r="G228" s="598"/>
      <c r="H228" s="598"/>
      <c r="I228" s="256"/>
      <c r="J228" s="257"/>
      <c r="K228" s="257"/>
      <c r="L228" s="505"/>
      <c r="M228" s="505"/>
      <c r="N228" s="505"/>
      <c r="O228" s="505"/>
      <c r="P228" s="505"/>
      <c r="Q228" s="505"/>
      <c r="R228" s="728"/>
      <c r="S228" s="474" t="s">
        <v>16</v>
      </c>
      <c r="T228" s="474"/>
      <c r="U228" s="474"/>
      <c r="V228" s="474"/>
      <c r="W228" s="473"/>
      <c r="X228" s="729"/>
      <c r="Y228" s="718"/>
      <c r="Z228" s="719"/>
      <c r="AA228" s="208"/>
      <c r="AB228" s="208"/>
      <c r="AC228" s="720"/>
      <c r="AD228" s="721"/>
    </row>
    <row r="229" spans="1:30" ht="17.100000000000001" customHeight="1">
      <c r="A229" s="229">
        <v>72</v>
      </c>
      <c r="B229" s="229">
        <v>6601</v>
      </c>
      <c r="C229" s="467" t="s">
        <v>4506</v>
      </c>
      <c r="D229" s="589"/>
      <c r="E229" s="399" t="s">
        <v>1965</v>
      </c>
      <c r="F229" s="591"/>
      <c r="G229" s="591"/>
      <c r="H229" s="591"/>
      <c r="I229" s="256"/>
      <c r="J229" s="257"/>
      <c r="K229" s="257"/>
      <c r="L229" s="505"/>
      <c r="M229" s="505"/>
      <c r="N229" s="505"/>
      <c r="O229" s="505"/>
      <c r="P229" s="505"/>
      <c r="Q229" s="505"/>
      <c r="R229" s="728"/>
      <c r="S229" s="474" t="s">
        <v>16</v>
      </c>
      <c r="T229" s="335"/>
      <c r="U229" s="335"/>
      <c r="V229" s="335"/>
      <c r="W229" s="705"/>
      <c r="X229" s="729"/>
      <c r="Y229" s="718"/>
      <c r="Z229" s="719"/>
      <c r="AA229" s="208"/>
      <c r="AB229" s="208"/>
      <c r="AC229" s="720"/>
      <c r="AD229" s="721"/>
    </row>
    <row r="230" spans="1:30" ht="17.100000000000001" customHeight="1">
      <c r="A230" s="229">
        <v>72</v>
      </c>
      <c r="B230" s="337">
        <v>6606</v>
      </c>
      <c r="C230" s="467" t="s">
        <v>4507</v>
      </c>
      <c r="D230" s="589"/>
      <c r="E230" s="399" t="s">
        <v>1967</v>
      </c>
      <c r="F230" s="591"/>
      <c r="G230" s="591"/>
      <c r="H230" s="591"/>
      <c r="I230" s="256"/>
      <c r="J230" s="257"/>
      <c r="K230" s="257"/>
      <c r="L230" s="505"/>
      <c r="M230" s="505"/>
      <c r="N230" s="505"/>
      <c r="O230" s="505"/>
      <c r="P230" s="505"/>
      <c r="Q230" s="505"/>
      <c r="R230" s="728"/>
      <c r="S230" s="474" t="s">
        <v>16</v>
      </c>
      <c r="T230" s="335"/>
      <c r="U230" s="335"/>
      <c r="V230" s="335"/>
      <c r="W230" s="705"/>
      <c r="X230" s="729"/>
      <c r="Y230" s="718"/>
      <c r="Z230" s="719"/>
      <c r="AA230" s="208"/>
      <c r="AB230" s="208"/>
      <c r="AC230" s="720"/>
      <c r="AD230" s="721"/>
    </row>
    <row r="231" spans="1:30" ht="17.100000000000001" customHeight="1">
      <c r="A231" s="229">
        <v>72</v>
      </c>
      <c r="B231" s="337">
        <v>6611</v>
      </c>
      <c r="C231" s="467" t="s">
        <v>4508</v>
      </c>
      <c r="D231" s="556" t="s">
        <v>1969</v>
      </c>
      <c r="E231" s="257"/>
      <c r="F231" s="257"/>
      <c r="G231" s="257"/>
      <c r="H231" s="257"/>
      <c r="I231" s="257"/>
      <c r="J231" s="257"/>
      <c r="K231" s="257"/>
      <c r="L231" s="505"/>
      <c r="M231" s="505"/>
      <c r="N231" s="505"/>
      <c r="O231" s="505"/>
      <c r="P231" s="505"/>
      <c r="Q231" s="505"/>
      <c r="R231" s="728"/>
      <c r="S231" s="474" t="s">
        <v>16</v>
      </c>
      <c r="T231" s="474"/>
      <c r="U231" s="474"/>
      <c r="V231" s="474"/>
      <c r="W231" s="473"/>
      <c r="X231" s="730"/>
      <c r="Y231" s="718"/>
      <c r="Z231" s="719"/>
      <c r="AA231" s="208"/>
      <c r="AB231" s="208"/>
      <c r="AC231" s="720"/>
      <c r="AD231" s="721"/>
    </row>
    <row r="232" spans="1:30" ht="17.100000000000001" customHeight="1">
      <c r="A232" s="731"/>
      <c r="B232" s="731"/>
      <c r="C232" s="208"/>
      <c r="D232" s="208"/>
      <c r="E232" s="208"/>
      <c r="F232" s="208"/>
      <c r="G232" s="208"/>
      <c r="H232" s="208"/>
      <c r="I232" s="208"/>
      <c r="J232" s="208"/>
      <c r="K232" s="214"/>
      <c r="L232" s="214"/>
      <c r="M232" s="214"/>
      <c r="N232" s="392"/>
      <c r="O232" s="208"/>
      <c r="P232" s="208"/>
      <c r="Q232" s="208"/>
      <c r="R232" s="344"/>
      <c r="S232" s="344"/>
      <c r="T232" s="344"/>
      <c r="U232" s="344"/>
      <c r="V232" s="344"/>
      <c r="W232" s="720"/>
      <c r="X232" s="209"/>
    </row>
    <row r="233" spans="1:30" ht="17.100000000000001" customHeight="1">
      <c r="A233" s="731"/>
      <c r="B233" s="731"/>
      <c r="C233" s="208"/>
      <c r="D233" s="208"/>
      <c r="E233" s="208"/>
      <c r="F233" s="208"/>
      <c r="G233" s="208"/>
      <c r="H233" s="208"/>
      <c r="I233" s="208"/>
      <c r="J233" s="208"/>
      <c r="K233" s="214"/>
      <c r="L233" s="214"/>
      <c r="M233" s="214"/>
      <c r="N233" s="392"/>
      <c r="O233" s="208"/>
      <c r="P233" s="208"/>
      <c r="Q233" s="208"/>
      <c r="R233" s="208"/>
      <c r="S233" s="208"/>
      <c r="T233" s="208"/>
      <c r="U233" s="208"/>
      <c r="V233" s="208"/>
      <c r="W233" s="720"/>
      <c r="X233" s="209"/>
    </row>
    <row r="234" spans="1:30" ht="17.100000000000001" customHeight="1">
      <c r="A234" s="731"/>
      <c r="B234" s="731"/>
      <c r="C234" s="208"/>
      <c r="D234" s="208"/>
      <c r="E234" s="208"/>
      <c r="F234" s="208"/>
      <c r="G234" s="208"/>
      <c r="H234" s="208"/>
      <c r="I234" s="208"/>
      <c r="J234" s="208"/>
      <c r="K234" s="210"/>
      <c r="L234" s="210"/>
      <c r="M234" s="210"/>
      <c r="N234" s="392"/>
      <c r="O234" s="208"/>
      <c r="P234" s="208"/>
      <c r="Q234" s="208"/>
      <c r="R234" s="344"/>
      <c r="S234" s="344"/>
      <c r="T234" s="344"/>
      <c r="U234" s="344"/>
      <c r="V234" s="344"/>
      <c r="W234" s="720"/>
      <c r="X234" s="209"/>
    </row>
    <row r="235" spans="1:30" ht="17.100000000000001" customHeight="1">
      <c r="A235" s="205"/>
      <c r="B235" s="205" t="s">
        <v>2095</v>
      </c>
      <c r="F235" s="207"/>
      <c r="H235" s="206"/>
      <c r="J235" s="299"/>
      <c r="K235" s="206"/>
      <c r="O235" s="299"/>
    </row>
    <row r="236" spans="1:30" ht="17.100000000000001" customHeight="1">
      <c r="A236" s="220" t="s">
        <v>92</v>
      </c>
      <c r="B236" s="221"/>
      <c r="C236" s="222" t="s">
        <v>2</v>
      </c>
      <c r="D236" s="481"/>
      <c r="E236" s="233"/>
      <c r="F236" s="232"/>
      <c r="G236" s="232"/>
      <c r="H236" s="233"/>
      <c r="I236" s="335"/>
      <c r="J236" s="482"/>
      <c r="K236" s="233"/>
      <c r="L236" s="617" t="s">
        <v>112</v>
      </c>
      <c r="M236" s="482"/>
      <c r="N236" s="482"/>
      <c r="O236" s="482"/>
      <c r="P236" s="233"/>
      <c r="Q236" s="233"/>
      <c r="R236" s="233"/>
      <c r="S236" s="233"/>
      <c r="T236" s="233"/>
      <c r="U236" s="233"/>
      <c r="V236" s="233"/>
      <c r="W236" s="223" t="s">
        <v>4</v>
      </c>
      <c r="X236" s="223" t="s">
        <v>5</v>
      </c>
      <c r="Y236" s="209"/>
    </row>
    <row r="237" spans="1:30" ht="17.100000000000001" customHeight="1">
      <c r="A237" s="224" t="s">
        <v>6</v>
      </c>
      <c r="B237" s="225" t="s">
        <v>7</v>
      </c>
      <c r="C237" s="226"/>
      <c r="D237" s="227"/>
      <c r="E237" s="217"/>
      <c r="F237" s="216"/>
      <c r="G237" s="216"/>
      <c r="H237" s="217"/>
      <c r="I237" s="217"/>
      <c r="J237" s="218"/>
      <c r="K237" s="217"/>
      <c r="L237" s="218"/>
      <c r="M237" s="218"/>
      <c r="N237" s="218"/>
      <c r="O237" s="218"/>
      <c r="P237" s="217"/>
      <c r="Q237" s="217"/>
      <c r="R237" s="217"/>
      <c r="S237" s="217"/>
      <c r="T237" s="217"/>
      <c r="U237" s="217"/>
      <c r="V237" s="217"/>
      <c r="W237" s="228" t="s">
        <v>8</v>
      </c>
      <c r="X237" s="228" t="s">
        <v>9</v>
      </c>
      <c r="Y237" s="209"/>
    </row>
    <row r="238" spans="1:30" ht="17.100000000000001" customHeight="1">
      <c r="A238" s="229">
        <v>72</v>
      </c>
      <c r="B238" s="337">
        <v>8111</v>
      </c>
      <c r="C238" s="254" t="s">
        <v>4509</v>
      </c>
      <c r="D238" s="1604" t="s">
        <v>4200</v>
      </c>
      <c r="E238" s="1626" t="s">
        <v>4201</v>
      </c>
      <c r="F238" s="664"/>
      <c r="G238" s="732"/>
      <c r="H238" s="231"/>
      <c r="I238" s="338"/>
      <c r="J238" s="338"/>
      <c r="K238" s="232"/>
      <c r="L238" s="733"/>
      <c r="M238" s="734"/>
      <c r="N238" s="372"/>
      <c r="O238" s="733"/>
      <c r="P238" s="257"/>
      <c r="Q238" s="257"/>
      <c r="R238" s="257"/>
      <c r="S238" s="257"/>
      <c r="T238" s="232"/>
      <c r="U238" s="232"/>
      <c r="V238" s="232"/>
      <c r="W238" s="342">
        <f>ROUND(F242*O243,0)</f>
        <v>244</v>
      </c>
      <c r="X238" s="242" t="s">
        <v>131</v>
      </c>
    </row>
    <row r="239" spans="1:30" ht="17.100000000000001" customHeight="1">
      <c r="A239" s="229">
        <v>72</v>
      </c>
      <c r="B239" s="337">
        <v>8112</v>
      </c>
      <c r="C239" s="254" t="s">
        <v>4510</v>
      </c>
      <c r="D239" s="1618"/>
      <c r="E239" s="1627"/>
      <c r="F239" s="654"/>
      <c r="G239" s="661"/>
      <c r="H239" s="245"/>
      <c r="I239" s="392"/>
      <c r="J239" s="392"/>
      <c r="K239" s="209"/>
      <c r="L239" s="292"/>
      <c r="M239" s="501"/>
      <c r="N239" s="209"/>
      <c r="O239" s="292"/>
      <c r="P239" s="1610" t="s">
        <v>4203</v>
      </c>
      <c r="Q239" s="275" t="s">
        <v>235</v>
      </c>
      <c r="R239" s="619" t="s">
        <v>30</v>
      </c>
      <c r="S239" s="620">
        <v>0.7</v>
      </c>
      <c r="T239" s="621"/>
      <c r="U239" s="621"/>
      <c r="V239" s="622"/>
      <c r="W239" s="350">
        <f>ROUND(ROUND(F242*O243,0)*S239,0)</f>
        <v>171</v>
      </c>
      <c r="X239" s="268"/>
    </row>
    <row r="240" spans="1:30" ht="17.100000000000001" customHeight="1">
      <c r="A240" s="243">
        <v>72</v>
      </c>
      <c r="B240" s="351">
        <v>8115</v>
      </c>
      <c r="C240" s="244" t="s">
        <v>4511</v>
      </c>
      <c r="D240" s="1618"/>
      <c r="E240" s="1627"/>
      <c r="F240" s="654"/>
      <c r="G240" s="661"/>
      <c r="H240" s="245"/>
      <c r="I240" s="392"/>
      <c r="J240" s="392"/>
      <c r="K240" s="209"/>
      <c r="L240" s="292"/>
      <c r="M240" s="1545" t="s">
        <v>2098</v>
      </c>
      <c r="N240" s="209"/>
      <c r="O240" s="292"/>
      <c r="P240" s="1617"/>
      <c r="Q240" s="288" t="s">
        <v>237</v>
      </c>
      <c r="R240" s="512" t="s">
        <v>30</v>
      </c>
      <c r="S240" s="367">
        <v>0.5</v>
      </c>
      <c r="T240" s="355"/>
      <c r="U240" s="355"/>
      <c r="V240" s="357"/>
      <c r="W240" s="358">
        <f>ROUND(ROUND(F242*O243,0)*S240,0)</f>
        <v>122</v>
      </c>
      <c r="X240" s="268"/>
    </row>
    <row r="241" spans="1:24" ht="17.100000000000001" customHeight="1">
      <c r="A241" s="243">
        <v>72</v>
      </c>
      <c r="B241" s="351">
        <v>8151</v>
      </c>
      <c r="C241" s="244" t="s">
        <v>4512</v>
      </c>
      <c r="D241" s="597"/>
      <c r="E241" s="597"/>
      <c r="F241" s="654"/>
      <c r="G241" s="661"/>
      <c r="H241" s="245"/>
      <c r="I241" s="392"/>
      <c r="J241" s="392"/>
      <c r="K241" s="209"/>
      <c r="L241" s="292"/>
      <c r="M241" s="1545"/>
      <c r="N241" s="209"/>
      <c r="O241" s="292"/>
      <c r="P241" s="288"/>
      <c r="Q241" s="288"/>
      <c r="R241" s="512"/>
      <c r="S241" s="367"/>
      <c r="T241" s="1533" t="s">
        <v>4254</v>
      </c>
      <c r="U241" s="362">
        <v>5</v>
      </c>
      <c r="V241" s="363" t="s">
        <v>168</v>
      </c>
      <c r="W241" s="358">
        <f>ROUND(F242*O243,0)-U241</f>
        <v>239</v>
      </c>
      <c r="X241" s="268"/>
    </row>
    <row r="242" spans="1:24" ht="17.100000000000001" customHeight="1">
      <c r="A242" s="243">
        <v>72</v>
      </c>
      <c r="B242" s="351">
        <v>8152</v>
      </c>
      <c r="C242" s="244" t="s">
        <v>4513</v>
      </c>
      <c r="D242" s="597"/>
      <c r="E242" s="597"/>
      <c r="F242" s="624">
        <f>$F$10</f>
        <v>349</v>
      </c>
      <c r="G242" s="385" t="s">
        <v>18</v>
      </c>
      <c r="H242" s="245"/>
      <c r="I242" s="392"/>
      <c r="J242" s="392"/>
      <c r="K242" s="209"/>
      <c r="L242" s="292"/>
      <c r="M242" s="1545"/>
      <c r="N242" s="209"/>
      <c r="O242" s="292"/>
      <c r="P242" s="1615" t="s">
        <v>4203</v>
      </c>
      <c r="Q242" s="288" t="s">
        <v>162</v>
      </c>
      <c r="R242" s="512" t="s">
        <v>163</v>
      </c>
      <c r="S242" s="367">
        <v>0.7</v>
      </c>
      <c r="T242" s="1534"/>
      <c r="U242" s="365"/>
      <c r="V242" s="366"/>
      <c r="W242" s="358">
        <f>ROUND(ROUND(F242*O243,0)*S242,0)-U241</f>
        <v>166</v>
      </c>
      <c r="X242" s="268"/>
    </row>
    <row r="243" spans="1:24" ht="17.100000000000001" customHeight="1">
      <c r="A243" s="243">
        <v>72</v>
      </c>
      <c r="B243" s="351">
        <v>8153</v>
      </c>
      <c r="C243" s="244" t="s">
        <v>4514</v>
      </c>
      <c r="D243" s="597"/>
      <c r="E243" s="597"/>
      <c r="F243" s="654"/>
      <c r="G243" s="661"/>
      <c r="H243" s="245"/>
      <c r="I243" s="392"/>
      <c r="J243" s="392"/>
      <c r="K243" s="209"/>
      <c r="L243" s="292"/>
      <c r="M243" s="501"/>
      <c r="N243" s="214" t="s">
        <v>163</v>
      </c>
      <c r="O243" s="735">
        <v>0.7</v>
      </c>
      <c r="P243" s="1616"/>
      <c r="Q243" s="288" t="s">
        <v>165</v>
      </c>
      <c r="R243" s="512" t="s">
        <v>163</v>
      </c>
      <c r="S243" s="367">
        <v>0.5</v>
      </c>
      <c r="T243" s="1535"/>
      <c r="U243" s="367"/>
      <c r="V243" s="368"/>
      <c r="W243" s="358">
        <f>ROUND(ROUND(F242*O243,0)*S243,0)-U241</f>
        <v>117</v>
      </c>
      <c r="X243" s="268"/>
    </row>
    <row r="244" spans="1:24" ht="17.100000000000001" customHeight="1">
      <c r="A244" s="229">
        <v>72</v>
      </c>
      <c r="B244" s="337">
        <v>8113</v>
      </c>
      <c r="C244" s="254" t="s">
        <v>4515</v>
      </c>
      <c r="D244" s="597"/>
      <c r="E244" s="501"/>
      <c r="H244" s="1611" t="s">
        <v>4210</v>
      </c>
      <c r="I244" s="1612"/>
      <c r="J244" s="1612"/>
      <c r="K244" s="232"/>
      <c r="L244" s="733"/>
      <c r="M244" s="623"/>
      <c r="N244" s="618"/>
      <c r="O244" s="650"/>
      <c r="P244" s="257"/>
      <c r="Q244" s="257"/>
      <c r="R244" s="491"/>
      <c r="S244" s="631"/>
      <c r="T244" s="631"/>
      <c r="U244" s="631"/>
      <c r="V244" s="632"/>
      <c r="W244" s="342">
        <f>ROUND(ROUND(F242*L245,0)*O243,0)</f>
        <v>236</v>
      </c>
      <c r="X244" s="268"/>
    </row>
    <row r="245" spans="1:24" ht="17.100000000000001" customHeight="1">
      <c r="A245" s="229">
        <v>72</v>
      </c>
      <c r="B245" s="337">
        <v>8114</v>
      </c>
      <c r="C245" s="254" t="s">
        <v>4516</v>
      </c>
      <c r="D245" s="597"/>
      <c r="E245" s="627"/>
      <c r="F245" s="208"/>
      <c r="G245" s="385"/>
      <c r="H245" s="1613"/>
      <c r="I245" s="1614"/>
      <c r="J245" s="1614"/>
      <c r="K245" s="214" t="s">
        <v>163</v>
      </c>
      <c r="L245" s="736">
        <v>0.96499999999999997</v>
      </c>
      <c r="M245" s="623"/>
      <c r="N245" s="618"/>
      <c r="O245" s="650"/>
      <c r="P245" s="1610" t="s">
        <v>4203</v>
      </c>
      <c r="Q245" s="275" t="s">
        <v>162</v>
      </c>
      <c r="R245" s="619" t="s">
        <v>163</v>
      </c>
      <c r="S245" s="620">
        <v>0.7</v>
      </c>
      <c r="T245" s="621"/>
      <c r="U245" s="621"/>
      <c r="V245" s="622"/>
      <c r="W245" s="350">
        <f>ROUND(ROUND(ROUND(F242*L245,0)*O243,0)*S245,0)</f>
        <v>165</v>
      </c>
      <c r="X245" s="268"/>
    </row>
    <row r="246" spans="1:24" ht="17.100000000000001" customHeight="1">
      <c r="A246" s="243">
        <v>72</v>
      </c>
      <c r="B246" s="351">
        <v>8116</v>
      </c>
      <c r="C246" s="244" t="s">
        <v>4517</v>
      </c>
      <c r="D246" s="597"/>
      <c r="E246" s="627"/>
      <c r="F246" s="208"/>
      <c r="G246" s="385"/>
      <c r="H246" s="629"/>
      <c r="I246" s="630"/>
      <c r="J246" s="630"/>
      <c r="K246" s="214"/>
      <c r="L246" s="736"/>
      <c r="M246" s="623"/>
      <c r="N246" s="618"/>
      <c r="O246" s="650"/>
      <c r="P246" s="1617"/>
      <c r="Q246" s="288" t="s">
        <v>165</v>
      </c>
      <c r="R246" s="512" t="s">
        <v>163</v>
      </c>
      <c r="S246" s="367">
        <v>0.5</v>
      </c>
      <c r="T246" s="355"/>
      <c r="U246" s="355"/>
      <c r="V246" s="357"/>
      <c r="W246" s="358">
        <f>ROUND(ROUND(ROUND(F242*L245,0)*O243,0)*S246,0)</f>
        <v>118</v>
      </c>
      <c r="X246" s="268"/>
    </row>
    <row r="247" spans="1:24" ht="17.100000000000001" customHeight="1">
      <c r="A247" s="243">
        <v>72</v>
      </c>
      <c r="B247" s="351">
        <v>8154</v>
      </c>
      <c r="C247" s="244" t="s">
        <v>4518</v>
      </c>
      <c r="D247" s="597"/>
      <c r="E247" s="627"/>
      <c r="F247" s="208"/>
      <c r="G247" s="385"/>
      <c r="H247" s="629"/>
      <c r="I247" s="630"/>
      <c r="J247" s="630"/>
      <c r="K247" s="214"/>
      <c r="L247" s="736"/>
      <c r="M247" s="597"/>
      <c r="O247" s="292"/>
      <c r="P247" s="288"/>
      <c r="Q247" s="288"/>
      <c r="R247" s="512"/>
      <c r="S247" s="367"/>
      <c r="T247" s="1533" t="s">
        <v>4206</v>
      </c>
      <c r="U247" s="362">
        <v>5</v>
      </c>
      <c r="V247" s="363" t="s">
        <v>168</v>
      </c>
      <c r="W247" s="358">
        <f>ROUND(ROUND(F242*L245,0)*O243,0)-U247</f>
        <v>231</v>
      </c>
      <c r="X247" s="268"/>
    </row>
    <row r="248" spans="1:24" ht="17.100000000000001" customHeight="1">
      <c r="A248" s="243">
        <v>72</v>
      </c>
      <c r="B248" s="351">
        <v>8155</v>
      </c>
      <c r="C248" s="244" t="s">
        <v>4519</v>
      </c>
      <c r="D248" s="597"/>
      <c r="E248" s="627"/>
      <c r="F248" s="208"/>
      <c r="G248" s="385"/>
      <c r="H248" s="629"/>
      <c r="I248" s="630"/>
      <c r="J248" s="630"/>
      <c r="K248" s="214"/>
      <c r="L248" s="736"/>
      <c r="M248" s="597"/>
      <c r="N248" s="618"/>
      <c r="O248" s="650"/>
      <c r="P248" s="1615" t="s">
        <v>4203</v>
      </c>
      <c r="Q248" s="288" t="s">
        <v>162</v>
      </c>
      <c r="R248" s="512" t="s">
        <v>163</v>
      </c>
      <c r="S248" s="367">
        <v>0.7</v>
      </c>
      <c r="T248" s="1534"/>
      <c r="U248" s="365"/>
      <c r="V248" s="366"/>
      <c r="W248" s="358">
        <f>ROUND(ROUND(ROUND(F242*L245,0)*O243,0)*S248,0)-U247</f>
        <v>160</v>
      </c>
      <c r="X248" s="268"/>
    </row>
    <row r="249" spans="1:24" ht="17.100000000000001" customHeight="1">
      <c r="A249" s="243">
        <v>72</v>
      </c>
      <c r="B249" s="351">
        <v>8156</v>
      </c>
      <c r="C249" s="244" t="s">
        <v>4520</v>
      </c>
      <c r="D249" s="597"/>
      <c r="E249" s="627"/>
      <c r="F249" s="208"/>
      <c r="G249" s="385"/>
      <c r="H249" s="629"/>
      <c r="I249" s="630"/>
      <c r="J249" s="630"/>
      <c r="K249" s="214"/>
      <c r="L249" s="736"/>
      <c r="M249" s="623"/>
      <c r="N249" s="618"/>
      <c r="O249" s="650"/>
      <c r="P249" s="1616"/>
      <c r="Q249" s="288" t="s">
        <v>165</v>
      </c>
      <c r="R249" s="512" t="s">
        <v>163</v>
      </c>
      <c r="S249" s="367">
        <v>0.5</v>
      </c>
      <c r="T249" s="1535"/>
      <c r="U249" s="367"/>
      <c r="V249" s="368"/>
      <c r="W249" s="358">
        <f>ROUND(ROUND(ROUND(F242*L245,0)*O243,0)*S249,0)-U247</f>
        <v>113</v>
      </c>
      <c r="X249" s="268"/>
    </row>
    <row r="250" spans="1:24" ht="17.100000000000001" customHeight="1">
      <c r="A250" s="229">
        <v>72</v>
      </c>
      <c r="B250" s="337">
        <v>8121</v>
      </c>
      <c r="C250" s="254" t="s">
        <v>4521</v>
      </c>
      <c r="D250" s="597"/>
      <c r="E250" s="1626" t="s">
        <v>4217</v>
      </c>
      <c r="F250" s="664"/>
      <c r="G250" s="732"/>
      <c r="H250" s="231"/>
      <c r="I250" s="338"/>
      <c r="J250" s="338"/>
      <c r="K250" s="232"/>
      <c r="L250" s="733"/>
      <c r="M250" s="623"/>
      <c r="N250" s="618"/>
      <c r="O250" s="650"/>
      <c r="P250" s="257"/>
      <c r="Q250" s="257"/>
      <c r="R250" s="491"/>
      <c r="S250" s="631"/>
      <c r="T250" s="631"/>
      <c r="U250" s="631"/>
      <c r="V250" s="632"/>
      <c r="W250" s="342">
        <f>ROUND(F254*O243,0)</f>
        <v>121</v>
      </c>
      <c r="X250" s="268"/>
    </row>
    <row r="251" spans="1:24" ht="17.100000000000001" customHeight="1">
      <c r="A251" s="229">
        <v>72</v>
      </c>
      <c r="B251" s="337">
        <v>8122</v>
      </c>
      <c r="C251" s="254" t="s">
        <v>4522</v>
      </c>
      <c r="D251" s="597"/>
      <c r="E251" s="1627"/>
      <c r="F251" s="654"/>
      <c r="G251" s="661"/>
      <c r="H251" s="245"/>
      <c r="I251" s="392"/>
      <c r="J251" s="392"/>
      <c r="K251" s="209"/>
      <c r="L251" s="292"/>
      <c r="M251" s="597"/>
      <c r="O251" s="292"/>
      <c r="P251" s="1610" t="s">
        <v>4203</v>
      </c>
      <c r="Q251" s="275" t="s">
        <v>162</v>
      </c>
      <c r="R251" s="619" t="s">
        <v>163</v>
      </c>
      <c r="S251" s="620">
        <v>0.7</v>
      </c>
      <c r="T251" s="621"/>
      <c r="U251" s="621"/>
      <c r="V251" s="622"/>
      <c r="W251" s="350">
        <f>ROUND(ROUND(F254*O243,0)*S251,0)</f>
        <v>85</v>
      </c>
      <c r="X251" s="268"/>
    </row>
    <row r="252" spans="1:24" ht="17.100000000000001" customHeight="1">
      <c r="A252" s="243">
        <v>72</v>
      </c>
      <c r="B252" s="351">
        <v>8125</v>
      </c>
      <c r="C252" s="244" t="s">
        <v>4523</v>
      </c>
      <c r="D252" s="597"/>
      <c r="E252" s="1627"/>
      <c r="F252" s="654"/>
      <c r="G252" s="661"/>
      <c r="H252" s="245"/>
      <c r="I252" s="392"/>
      <c r="J252" s="392"/>
      <c r="K252" s="209"/>
      <c r="L252" s="292"/>
      <c r="M252" s="597"/>
      <c r="N252" s="214"/>
      <c r="O252" s="735"/>
      <c r="P252" s="1617"/>
      <c r="Q252" s="288" t="s">
        <v>165</v>
      </c>
      <c r="R252" s="512" t="s">
        <v>163</v>
      </c>
      <c r="S252" s="367">
        <v>0.5</v>
      </c>
      <c r="T252" s="355"/>
      <c r="U252" s="355"/>
      <c r="V252" s="357"/>
      <c r="W252" s="358">
        <f>ROUND(ROUND(F254*O243,0)*S252,0)</f>
        <v>61</v>
      </c>
      <c r="X252" s="268"/>
    </row>
    <row r="253" spans="1:24" ht="17.100000000000001" customHeight="1">
      <c r="A253" s="243">
        <v>72</v>
      </c>
      <c r="B253" s="351">
        <v>8157</v>
      </c>
      <c r="C253" s="244" t="s">
        <v>4524</v>
      </c>
      <c r="D253" s="597"/>
      <c r="E253" s="597"/>
      <c r="F253" s="654"/>
      <c r="G253" s="661"/>
      <c r="H253" s="245"/>
      <c r="I253" s="392"/>
      <c r="J253" s="392"/>
      <c r="K253" s="209"/>
      <c r="L253" s="292"/>
      <c r="M253" s="597"/>
      <c r="N253" s="214"/>
      <c r="O253" s="735"/>
      <c r="P253" s="288"/>
      <c r="Q253" s="288"/>
      <c r="R253" s="512"/>
      <c r="S253" s="367"/>
      <c r="T253" s="1533" t="s">
        <v>4206</v>
      </c>
      <c r="U253" s="362">
        <v>5</v>
      </c>
      <c r="V253" s="363" t="s">
        <v>168</v>
      </c>
      <c r="W253" s="358">
        <f>ROUND(F254*O243,0)-U253</f>
        <v>116</v>
      </c>
      <c r="X253" s="268"/>
    </row>
    <row r="254" spans="1:24" ht="17.100000000000001" customHeight="1">
      <c r="A254" s="243">
        <v>72</v>
      </c>
      <c r="B254" s="351">
        <v>8158</v>
      </c>
      <c r="C254" s="244" t="s">
        <v>4525</v>
      </c>
      <c r="D254" s="597"/>
      <c r="E254" s="597"/>
      <c r="F254" s="624">
        <f>$F$22</f>
        <v>173</v>
      </c>
      <c r="G254" s="385" t="s">
        <v>18</v>
      </c>
      <c r="H254" s="245"/>
      <c r="I254" s="392"/>
      <c r="J254" s="392"/>
      <c r="K254" s="209"/>
      <c r="L254" s="292"/>
      <c r="M254" s="597"/>
      <c r="N254" s="214"/>
      <c r="O254" s="735"/>
      <c r="P254" s="1615" t="s">
        <v>4203</v>
      </c>
      <c r="Q254" s="288" t="s">
        <v>162</v>
      </c>
      <c r="R254" s="512" t="s">
        <v>163</v>
      </c>
      <c r="S254" s="367">
        <v>0.7</v>
      </c>
      <c r="T254" s="1534"/>
      <c r="U254" s="365"/>
      <c r="V254" s="366"/>
      <c r="W254" s="358">
        <f>ROUND(ROUND(F254*O243,0)*S254,0)-U253</f>
        <v>80</v>
      </c>
      <c r="X254" s="268"/>
    </row>
    <row r="255" spans="1:24" ht="17.100000000000001" customHeight="1">
      <c r="A255" s="243">
        <v>72</v>
      </c>
      <c r="B255" s="351">
        <v>8159</v>
      </c>
      <c r="C255" s="244" t="s">
        <v>4526</v>
      </c>
      <c r="D255" s="597"/>
      <c r="E255" s="597"/>
      <c r="F255" s="654"/>
      <c r="G255" s="661"/>
      <c r="H255" s="245"/>
      <c r="I255" s="392"/>
      <c r="J255" s="392"/>
      <c r="K255" s="209"/>
      <c r="L255" s="292"/>
      <c r="M255" s="597"/>
      <c r="N255" s="214"/>
      <c r="O255" s="735"/>
      <c r="P255" s="1616"/>
      <c r="Q255" s="288" t="s">
        <v>165</v>
      </c>
      <c r="R255" s="512" t="s">
        <v>163</v>
      </c>
      <c r="S255" s="367">
        <v>0.5</v>
      </c>
      <c r="T255" s="1535"/>
      <c r="U255" s="367"/>
      <c r="V255" s="368"/>
      <c r="W255" s="358">
        <f>ROUND(ROUND(F254*O243,0)*S255,0)-U253</f>
        <v>56</v>
      </c>
      <c r="X255" s="268"/>
    </row>
    <row r="256" spans="1:24" ht="17.100000000000001" customHeight="1">
      <c r="A256" s="229">
        <v>72</v>
      </c>
      <c r="B256" s="337">
        <v>8123</v>
      </c>
      <c r="C256" s="254" t="s">
        <v>4527</v>
      </c>
      <c r="D256" s="597"/>
      <c r="E256" s="501"/>
      <c r="H256" s="1611" t="s">
        <v>4210</v>
      </c>
      <c r="I256" s="1612"/>
      <c r="J256" s="1612"/>
      <c r="K256" s="232"/>
      <c r="L256" s="733"/>
      <c r="M256" s="737"/>
      <c r="N256" s="214"/>
      <c r="O256" s="738"/>
      <c r="P256" s="257"/>
      <c r="Q256" s="257"/>
      <c r="R256" s="491"/>
      <c r="S256" s="631"/>
      <c r="T256" s="631"/>
      <c r="U256" s="631"/>
      <c r="V256" s="632"/>
      <c r="W256" s="342">
        <f>ROUND(ROUND(F254*L257,0)*O243,0)</f>
        <v>117</v>
      </c>
      <c r="X256" s="268"/>
    </row>
    <row r="257" spans="1:24" ht="17.100000000000001" customHeight="1">
      <c r="A257" s="229">
        <v>72</v>
      </c>
      <c r="B257" s="337">
        <v>8124</v>
      </c>
      <c r="C257" s="254" t="s">
        <v>4528</v>
      </c>
      <c r="D257" s="597"/>
      <c r="E257" s="627"/>
      <c r="F257" s="208"/>
      <c r="G257" s="385"/>
      <c r="H257" s="1613"/>
      <c r="I257" s="1614"/>
      <c r="J257" s="1614"/>
      <c r="K257" s="214" t="s">
        <v>163</v>
      </c>
      <c r="L257" s="736">
        <v>0.96499999999999997</v>
      </c>
      <c r="M257" s="739"/>
      <c r="N257" s="628"/>
      <c r="O257" s="736"/>
      <c r="P257" s="1610" t="s">
        <v>4203</v>
      </c>
      <c r="Q257" s="275" t="s">
        <v>162</v>
      </c>
      <c r="R257" s="619" t="s">
        <v>163</v>
      </c>
      <c r="S257" s="620">
        <v>0.7</v>
      </c>
      <c r="T257" s="621"/>
      <c r="U257" s="621"/>
      <c r="V257" s="622"/>
      <c r="W257" s="350">
        <f>ROUND(ROUND(ROUND(F254*L257,0)*O243,0)*S257,0)</f>
        <v>82</v>
      </c>
      <c r="X257" s="268"/>
    </row>
    <row r="258" spans="1:24" ht="17.100000000000001" customHeight="1">
      <c r="A258" s="243">
        <v>72</v>
      </c>
      <c r="B258" s="351">
        <v>8126</v>
      </c>
      <c r="C258" s="244" t="s">
        <v>4529</v>
      </c>
      <c r="D258" s="597"/>
      <c r="E258" s="627"/>
      <c r="F258" s="208"/>
      <c r="G258" s="385"/>
      <c r="H258" s="629"/>
      <c r="I258" s="630"/>
      <c r="J258" s="630"/>
      <c r="K258" s="214"/>
      <c r="L258" s="736"/>
      <c r="M258" s="739"/>
      <c r="N258" s="628"/>
      <c r="O258" s="736"/>
      <c r="P258" s="1617"/>
      <c r="Q258" s="288" t="s">
        <v>165</v>
      </c>
      <c r="R258" s="512" t="s">
        <v>163</v>
      </c>
      <c r="S258" s="367">
        <v>0.5</v>
      </c>
      <c r="T258" s="355"/>
      <c r="U258" s="355"/>
      <c r="V258" s="357"/>
      <c r="W258" s="358">
        <f>ROUND(ROUND(ROUND(F254*L257,0)*O243,0)*S258,0)</f>
        <v>59</v>
      </c>
      <c r="X258" s="268"/>
    </row>
    <row r="259" spans="1:24" ht="17.100000000000001" customHeight="1">
      <c r="A259" s="243">
        <v>72</v>
      </c>
      <c r="B259" s="351">
        <v>8160</v>
      </c>
      <c r="C259" s="244" t="s">
        <v>4530</v>
      </c>
      <c r="D259" s="597"/>
      <c r="E259" s="627"/>
      <c r="F259" s="208"/>
      <c r="G259" s="385"/>
      <c r="H259" s="629"/>
      <c r="I259" s="630"/>
      <c r="J259" s="630"/>
      <c r="K259" s="214"/>
      <c r="L259" s="736"/>
      <c r="M259" s="739"/>
      <c r="N259" s="628"/>
      <c r="O259" s="736"/>
      <c r="P259" s="288"/>
      <c r="Q259" s="288"/>
      <c r="R259" s="512"/>
      <c r="S259" s="367"/>
      <c r="T259" s="1533" t="s">
        <v>4206</v>
      </c>
      <c r="U259" s="362">
        <v>5</v>
      </c>
      <c r="V259" s="363" t="s">
        <v>168</v>
      </c>
      <c r="W259" s="358">
        <f>ROUND(ROUND(F254*L257,0)*O243,0)-U259</f>
        <v>112</v>
      </c>
      <c r="X259" s="268"/>
    </row>
    <row r="260" spans="1:24" ht="17.100000000000001" customHeight="1">
      <c r="A260" s="243">
        <v>72</v>
      </c>
      <c r="B260" s="351">
        <v>8161</v>
      </c>
      <c r="C260" s="244" t="s">
        <v>4531</v>
      </c>
      <c r="D260" s="597"/>
      <c r="E260" s="627"/>
      <c r="F260" s="208"/>
      <c r="G260" s="385"/>
      <c r="H260" s="629"/>
      <c r="I260" s="630"/>
      <c r="J260" s="630"/>
      <c r="K260" s="214"/>
      <c r="L260" s="736"/>
      <c r="M260" s="739"/>
      <c r="N260" s="628"/>
      <c r="O260" s="736"/>
      <c r="P260" s="1615" t="s">
        <v>4203</v>
      </c>
      <c r="Q260" s="288" t="s">
        <v>162</v>
      </c>
      <c r="R260" s="512" t="s">
        <v>163</v>
      </c>
      <c r="S260" s="367">
        <v>0.7</v>
      </c>
      <c r="T260" s="1534"/>
      <c r="U260" s="365"/>
      <c r="V260" s="366"/>
      <c r="W260" s="358">
        <f>ROUND(ROUND(ROUND(F254*L257,0)*O243,0)*S260,0)-U259</f>
        <v>77</v>
      </c>
      <c r="X260" s="268"/>
    </row>
    <row r="261" spans="1:24" ht="17.100000000000001" customHeight="1">
      <c r="A261" s="243">
        <v>72</v>
      </c>
      <c r="B261" s="351">
        <v>8162</v>
      </c>
      <c r="C261" s="244" t="s">
        <v>4532</v>
      </c>
      <c r="D261" s="597"/>
      <c r="E261" s="627"/>
      <c r="F261" s="208"/>
      <c r="G261" s="385"/>
      <c r="H261" s="629"/>
      <c r="I261" s="630"/>
      <c r="J261" s="630"/>
      <c r="K261" s="214"/>
      <c r="L261" s="736"/>
      <c r="M261" s="739"/>
      <c r="N261" s="628"/>
      <c r="O261" s="736"/>
      <c r="P261" s="1616"/>
      <c r="Q261" s="288" t="s">
        <v>165</v>
      </c>
      <c r="R261" s="512" t="s">
        <v>163</v>
      </c>
      <c r="S261" s="367">
        <v>0.5</v>
      </c>
      <c r="T261" s="1535"/>
      <c r="U261" s="367"/>
      <c r="V261" s="368"/>
      <c r="W261" s="358">
        <f>ROUND(ROUND(ROUND(F254*L257,0)*O243,0)*S261,0)-U259</f>
        <v>54</v>
      </c>
      <c r="X261" s="268"/>
    </row>
    <row r="262" spans="1:24" ht="17.100000000000001" customHeight="1">
      <c r="A262" s="229">
        <v>72</v>
      </c>
      <c r="B262" s="337">
        <v>8131</v>
      </c>
      <c r="C262" s="254" t="s">
        <v>4533</v>
      </c>
      <c r="D262" s="597"/>
      <c r="E262" s="1626" t="s">
        <v>4230</v>
      </c>
      <c r="F262" s="664"/>
      <c r="G262" s="732"/>
      <c r="H262" s="231"/>
      <c r="I262" s="338"/>
      <c r="J262" s="338"/>
      <c r="K262" s="232"/>
      <c r="L262" s="733"/>
      <c r="M262" s="737"/>
      <c r="N262" s="214"/>
      <c r="O262" s="740"/>
      <c r="P262" s="257"/>
      <c r="Q262" s="257"/>
      <c r="R262" s="491"/>
      <c r="S262" s="631"/>
      <c r="T262" s="631"/>
      <c r="U262" s="631"/>
      <c r="V262" s="632"/>
      <c r="W262" s="342">
        <f>ROUND(F266*O243,0)</f>
        <v>636</v>
      </c>
      <c r="X262" s="268"/>
    </row>
    <row r="263" spans="1:24" ht="17.100000000000001" customHeight="1">
      <c r="A263" s="229">
        <v>72</v>
      </c>
      <c r="B263" s="337">
        <v>8132</v>
      </c>
      <c r="C263" s="254" t="s">
        <v>4534</v>
      </c>
      <c r="D263" s="597"/>
      <c r="E263" s="1627"/>
      <c r="F263" s="654"/>
      <c r="G263" s="661"/>
      <c r="H263" s="245"/>
      <c r="I263" s="392"/>
      <c r="J263" s="392"/>
      <c r="K263" s="209"/>
      <c r="L263" s="292"/>
      <c r="M263" s="501"/>
      <c r="N263" s="209"/>
      <c r="O263" s="292"/>
      <c r="P263" s="1610" t="s">
        <v>4203</v>
      </c>
      <c r="Q263" s="275" t="s">
        <v>162</v>
      </c>
      <c r="R263" s="619" t="s">
        <v>163</v>
      </c>
      <c r="S263" s="620">
        <v>0.7</v>
      </c>
      <c r="T263" s="621"/>
      <c r="U263" s="621"/>
      <c r="V263" s="622"/>
      <c r="W263" s="350">
        <f>ROUND(ROUND(F266*O243,0)*S263,0)</f>
        <v>445</v>
      </c>
      <c r="X263" s="268"/>
    </row>
    <row r="264" spans="1:24" ht="17.100000000000001" customHeight="1">
      <c r="A264" s="243">
        <v>72</v>
      </c>
      <c r="B264" s="351">
        <v>8135</v>
      </c>
      <c r="C264" s="244" t="s">
        <v>4535</v>
      </c>
      <c r="D264" s="597"/>
      <c r="E264" s="1627"/>
      <c r="F264" s="654"/>
      <c r="G264" s="661"/>
      <c r="H264" s="245"/>
      <c r="I264" s="392"/>
      <c r="J264" s="392"/>
      <c r="K264" s="209"/>
      <c r="L264" s="292"/>
      <c r="M264" s="501"/>
      <c r="N264" s="209"/>
      <c r="O264" s="292"/>
      <c r="P264" s="1617"/>
      <c r="Q264" s="288" t="s">
        <v>165</v>
      </c>
      <c r="R264" s="512" t="s">
        <v>163</v>
      </c>
      <c r="S264" s="367">
        <v>0.5</v>
      </c>
      <c r="T264" s="355"/>
      <c r="U264" s="355"/>
      <c r="V264" s="357"/>
      <c r="W264" s="358">
        <f>ROUND(ROUND(F266*O243,0)*S264,0)</f>
        <v>318</v>
      </c>
      <c r="X264" s="268"/>
    </row>
    <row r="265" spans="1:24" ht="17.100000000000001" customHeight="1">
      <c r="A265" s="243">
        <v>72</v>
      </c>
      <c r="B265" s="351">
        <v>8163</v>
      </c>
      <c r="C265" s="244" t="s">
        <v>4536</v>
      </c>
      <c r="D265" s="597"/>
      <c r="E265" s="597"/>
      <c r="F265" s="654"/>
      <c r="G265" s="661"/>
      <c r="H265" s="245"/>
      <c r="I265" s="392"/>
      <c r="J265" s="392"/>
      <c r="K265" s="209"/>
      <c r="L265" s="292"/>
      <c r="M265" s="501"/>
      <c r="N265" s="209"/>
      <c r="O265" s="292"/>
      <c r="P265" s="288"/>
      <c r="Q265" s="288"/>
      <c r="R265" s="512"/>
      <c r="S265" s="367"/>
      <c r="T265" s="1533" t="s">
        <v>4206</v>
      </c>
      <c r="U265" s="362">
        <v>5</v>
      </c>
      <c r="V265" s="363" t="s">
        <v>168</v>
      </c>
      <c r="W265" s="358">
        <f>ROUND(F266*O243,0)-U265</f>
        <v>631</v>
      </c>
      <c r="X265" s="268"/>
    </row>
    <row r="266" spans="1:24" ht="17.100000000000001" customHeight="1">
      <c r="A266" s="243">
        <v>72</v>
      </c>
      <c r="B266" s="351">
        <v>8164</v>
      </c>
      <c r="C266" s="244" t="s">
        <v>4537</v>
      </c>
      <c r="D266" s="597"/>
      <c r="E266" s="597"/>
      <c r="F266" s="624">
        <f>$F$34</f>
        <v>909</v>
      </c>
      <c r="G266" s="385" t="s">
        <v>18</v>
      </c>
      <c r="H266" s="245"/>
      <c r="I266" s="392"/>
      <c r="J266" s="392"/>
      <c r="K266" s="209"/>
      <c r="L266" s="292"/>
      <c r="M266" s="501"/>
      <c r="N266" s="209"/>
      <c r="O266" s="292"/>
      <c r="P266" s="1615" t="s">
        <v>4203</v>
      </c>
      <c r="Q266" s="288" t="s">
        <v>162</v>
      </c>
      <c r="R266" s="512" t="s">
        <v>163</v>
      </c>
      <c r="S266" s="367">
        <v>0.7</v>
      </c>
      <c r="T266" s="1534"/>
      <c r="U266" s="365"/>
      <c r="V266" s="366"/>
      <c r="W266" s="358">
        <f>ROUND(ROUND(F266*O243,0)*S266,0)-U265</f>
        <v>440</v>
      </c>
      <c r="X266" s="268"/>
    </row>
    <row r="267" spans="1:24" ht="17.100000000000001" customHeight="1">
      <c r="A267" s="243">
        <v>72</v>
      </c>
      <c r="B267" s="351">
        <v>8165</v>
      </c>
      <c r="C267" s="244" t="s">
        <v>4538</v>
      </c>
      <c r="D267" s="597"/>
      <c r="E267" s="597"/>
      <c r="F267" s="654"/>
      <c r="G267" s="661"/>
      <c r="H267" s="245"/>
      <c r="I267" s="392"/>
      <c r="J267" s="392"/>
      <c r="K267" s="209"/>
      <c r="L267" s="292"/>
      <c r="M267" s="501"/>
      <c r="N267" s="209"/>
      <c r="O267" s="292"/>
      <c r="P267" s="1616"/>
      <c r="Q267" s="288" t="s">
        <v>165</v>
      </c>
      <c r="R267" s="512" t="s">
        <v>163</v>
      </c>
      <c r="S267" s="367">
        <v>0.5</v>
      </c>
      <c r="T267" s="1535"/>
      <c r="U267" s="367"/>
      <c r="V267" s="368"/>
      <c r="W267" s="358">
        <f>ROUND(ROUND(F266*O243,0)*S267,0)-U265</f>
        <v>313</v>
      </c>
      <c r="X267" s="268"/>
    </row>
    <row r="268" spans="1:24" ht="17.100000000000001" customHeight="1">
      <c r="A268" s="229">
        <v>72</v>
      </c>
      <c r="B268" s="337">
        <v>8133</v>
      </c>
      <c r="C268" s="254" t="s">
        <v>4539</v>
      </c>
      <c r="D268" s="597"/>
      <c r="E268" s="501"/>
      <c r="H268" s="1611" t="s">
        <v>4210</v>
      </c>
      <c r="I268" s="1612"/>
      <c r="J268" s="1612"/>
      <c r="K268" s="232"/>
      <c r="L268" s="733"/>
      <c r="M268" s="737"/>
      <c r="N268" s="214"/>
      <c r="O268" s="740"/>
      <c r="P268" s="257"/>
      <c r="Q268" s="257"/>
      <c r="R268" s="491"/>
      <c r="S268" s="631"/>
      <c r="T268" s="631"/>
      <c r="U268" s="631"/>
      <c r="V268" s="632"/>
      <c r="W268" s="342">
        <f>ROUND(ROUND(F266*L269,0)*O243,0)</f>
        <v>614</v>
      </c>
      <c r="X268" s="268"/>
    </row>
    <row r="269" spans="1:24" ht="17.100000000000001" customHeight="1">
      <c r="A269" s="229">
        <v>72</v>
      </c>
      <c r="B269" s="337">
        <v>8134</v>
      </c>
      <c r="C269" s="254" t="s">
        <v>4540</v>
      </c>
      <c r="D269" s="597"/>
      <c r="E269" s="627"/>
      <c r="F269" s="208"/>
      <c r="G269" s="385"/>
      <c r="H269" s="1613"/>
      <c r="I269" s="1614"/>
      <c r="J269" s="1614"/>
      <c r="K269" s="214" t="s">
        <v>163</v>
      </c>
      <c r="L269" s="736">
        <v>0.96499999999999997</v>
      </c>
      <c r="M269" s="739"/>
      <c r="N269" s="628"/>
      <c r="O269" s="736"/>
      <c r="P269" s="1610" t="s">
        <v>4203</v>
      </c>
      <c r="Q269" s="275" t="s">
        <v>162</v>
      </c>
      <c r="R269" s="619" t="s">
        <v>163</v>
      </c>
      <c r="S269" s="620">
        <v>0.7</v>
      </c>
      <c r="T269" s="621"/>
      <c r="U269" s="621"/>
      <c r="V269" s="622"/>
      <c r="W269" s="350">
        <f>ROUND(ROUND(ROUND(F266*L269,0)*O243,0)*S269,0)</f>
        <v>430</v>
      </c>
      <c r="X269" s="268"/>
    </row>
    <row r="270" spans="1:24" ht="17.100000000000001" customHeight="1">
      <c r="A270" s="243">
        <v>72</v>
      </c>
      <c r="B270" s="351">
        <v>8136</v>
      </c>
      <c r="C270" s="244" t="s">
        <v>4541</v>
      </c>
      <c r="D270" s="741"/>
      <c r="E270" s="627"/>
      <c r="F270" s="208"/>
      <c r="G270" s="385"/>
      <c r="H270" s="629"/>
      <c r="I270" s="630"/>
      <c r="J270" s="630"/>
      <c r="K270" s="214"/>
      <c r="L270" s="736"/>
      <c r="M270" s="739"/>
      <c r="N270" s="628"/>
      <c r="O270" s="736"/>
      <c r="P270" s="1617"/>
      <c r="Q270" s="288" t="s">
        <v>165</v>
      </c>
      <c r="R270" s="512" t="s">
        <v>163</v>
      </c>
      <c r="S270" s="367">
        <v>0.5</v>
      </c>
      <c r="T270" s="355"/>
      <c r="U270" s="355"/>
      <c r="V270" s="357"/>
      <c r="W270" s="358">
        <f>ROUND(ROUND(ROUND(F266*L269,0)*O243,0)*S270,0)</f>
        <v>307</v>
      </c>
      <c r="X270" s="268"/>
    </row>
    <row r="271" spans="1:24" ht="17.100000000000001" customHeight="1">
      <c r="A271" s="243">
        <v>72</v>
      </c>
      <c r="B271" s="351">
        <v>8166</v>
      </c>
      <c r="C271" s="244" t="s">
        <v>4542</v>
      </c>
      <c r="D271" s="741"/>
      <c r="E271" s="627"/>
      <c r="F271" s="208"/>
      <c r="G271" s="385"/>
      <c r="H271" s="629"/>
      <c r="I271" s="630"/>
      <c r="J271" s="630"/>
      <c r="K271" s="214"/>
      <c r="L271" s="736"/>
      <c r="M271" s="739"/>
      <c r="N271" s="628"/>
      <c r="O271" s="736"/>
      <c r="P271" s="288"/>
      <c r="Q271" s="288"/>
      <c r="R271" s="512"/>
      <c r="S271" s="367"/>
      <c r="T271" s="1533" t="s">
        <v>4206</v>
      </c>
      <c r="U271" s="362">
        <v>5</v>
      </c>
      <c r="V271" s="363" t="s">
        <v>168</v>
      </c>
      <c r="W271" s="358">
        <f>ROUND(ROUND(F266*L269,0)*O243,0)-U271</f>
        <v>609</v>
      </c>
      <c r="X271" s="268"/>
    </row>
    <row r="272" spans="1:24" ht="17.100000000000001" customHeight="1">
      <c r="A272" s="243">
        <v>72</v>
      </c>
      <c r="B272" s="351">
        <v>8167</v>
      </c>
      <c r="C272" s="244" t="s">
        <v>4543</v>
      </c>
      <c r="D272" s="597"/>
      <c r="E272" s="627"/>
      <c r="F272" s="208"/>
      <c r="G272" s="385"/>
      <c r="H272" s="629"/>
      <c r="I272" s="630"/>
      <c r="J272" s="630"/>
      <c r="K272" s="214"/>
      <c r="L272" s="736"/>
      <c r="M272" s="739"/>
      <c r="N272" s="628"/>
      <c r="O272" s="736"/>
      <c r="P272" s="1615" t="s">
        <v>4203</v>
      </c>
      <c r="Q272" s="288" t="s">
        <v>162</v>
      </c>
      <c r="R272" s="512" t="s">
        <v>163</v>
      </c>
      <c r="S272" s="367">
        <v>0.7</v>
      </c>
      <c r="T272" s="1534"/>
      <c r="U272" s="365"/>
      <c r="V272" s="366"/>
      <c r="W272" s="358">
        <f>ROUND(ROUND(ROUND(F266*L269,0)*O243,0)*S272,0)-U271</f>
        <v>425</v>
      </c>
      <c r="X272" s="268"/>
    </row>
    <row r="273" spans="1:24" ht="17.100000000000001" customHeight="1">
      <c r="A273" s="243">
        <v>72</v>
      </c>
      <c r="B273" s="351">
        <v>8168</v>
      </c>
      <c r="C273" s="244" t="s">
        <v>4544</v>
      </c>
      <c r="D273" s="597"/>
      <c r="E273" s="627"/>
      <c r="F273" s="208"/>
      <c r="G273" s="385"/>
      <c r="H273" s="629"/>
      <c r="I273" s="630"/>
      <c r="J273" s="630"/>
      <c r="K273" s="214"/>
      <c r="L273" s="736"/>
      <c r="M273" s="739"/>
      <c r="N273" s="628"/>
      <c r="O273" s="736"/>
      <c r="P273" s="1616"/>
      <c r="Q273" s="288" t="s">
        <v>165</v>
      </c>
      <c r="R273" s="512" t="s">
        <v>163</v>
      </c>
      <c r="S273" s="367">
        <v>0.5</v>
      </c>
      <c r="T273" s="1535"/>
      <c r="U273" s="367"/>
      <c r="V273" s="368"/>
      <c r="W273" s="358">
        <f>ROUND(ROUND(ROUND(F266*L269,0)*O243,0)*S273,0)-U271</f>
        <v>302</v>
      </c>
      <c r="X273" s="268"/>
    </row>
    <row r="274" spans="1:24" ht="17.100000000000001" customHeight="1">
      <c r="A274" s="243">
        <v>72</v>
      </c>
      <c r="B274" s="351">
        <v>8371</v>
      </c>
      <c r="C274" s="244" t="s">
        <v>4545</v>
      </c>
      <c r="D274" s="1604" t="s">
        <v>4243</v>
      </c>
      <c r="E274" s="1604" t="s">
        <v>4201</v>
      </c>
      <c r="F274" s="1580" t="s">
        <v>4244</v>
      </c>
      <c r="G274" s="1619"/>
      <c r="H274" s="523"/>
      <c r="I274" s="360"/>
      <c r="J274" s="360"/>
      <c r="K274" s="524"/>
      <c r="L274" s="742"/>
      <c r="M274" s="737"/>
      <c r="N274" s="214"/>
      <c r="O274" s="740"/>
      <c r="P274" s="247"/>
      <c r="Q274" s="247"/>
      <c r="R274" s="354"/>
      <c r="S274" s="635"/>
      <c r="T274" s="635"/>
      <c r="U274" s="635"/>
      <c r="V274" s="636"/>
      <c r="W274" s="358">
        <f>ROUND(F278*O243,0)</f>
        <v>292</v>
      </c>
      <c r="X274" s="268"/>
    </row>
    <row r="275" spans="1:24" ht="17.100000000000001" customHeight="1">
      <c r="A275" s="243">
        <v>72</v>
      </c>
      <c r="B275" s="351">
        <v>8372</v>
      </c>
      <c r="C275" s="244" t="s">
        <v>4546</v>
      </c>
      <c r="D275" s="1618"/>
      <c r="E275" s="1618"/>
      <c r="F275" s="1620"/>
      <c r="G275" s="1621"/>
      <c r="H275" s="516"/>
      <c r="I275" s="639"/>
      <c r="J275" s="639"/>
      <c r="K275" s="546"/>
      <c r="L275" s="743"/>
      <c r="M275" s="501"/>
      <c r="N275" s="209"/>
      <c r="O275" s="292"/>
      <c r="P275" s="1615" t="s">
        <v>4203</v>
      </c>
      <c r="Q275" s="288" t="s">
        <v>162</v>
      </c>
      <c r="R275" s="512" t="s">
        <v>163</v>
      </c>
      <c r="S275" s="367">
        <v>0.7</v>
      </c>
      <c r="T275" s="355"/>
      <c r="U275" s="355"/>
      <c r="V275" s="357"/>
      <c r="W275" s="358">
        <f>ROUND(ROUND(F278*O243,0)*S275,0)</f>
        <v>204</v>
      </c>
      <c r="X275" s="268"/>
    </row>
    <row r="276" spans="1:24" ht="17.100000000000001" customHeight="1">
      <c r="A276" s="243">
        <v>72</v>
      </c>
      <c r="B276" s="351">
        <v>8373</v>
      </c>
      <c r="C276" s="244" t="s">
        <v>4547</v>
      </c>
      <c r="D276" s="1618"/>
      <c r="E276" s="1618"/>
      <c r="F276" s="637"/>
      <c r="G276" s="744"/>
      <c r="H276" s="516"/>
      <c r="I276" s="639"/>
      <c r="J276" s="639"/>
      <c r="K276" s="546"/>
      <c r="L276" s="743"/>
      <c r="M276" s="501"/>
      <c r="N276" s="209"/>
      <c r="O276" s="292"/>
      <c r="P276" s="1616"/>
      <c r="Q276" s="288" t="s">
        <v>165</v>
      </c>
      <c r="R276" s="512" t="s">
        <v>163</v>
      </c>
      <c r="S276" s="367">
        <v>0.5</v>
      </c>
      <c r="T276" s="355"/>
      <c r="U276" s="355"/>
      <c r="V276" s="357"/>
      <c r="W276" s="358">
        <f>ROUND(ROUND(F278*O243,0)*S276,0)</f>
        <v>146</v>
      </c>
      <c r="X276" s="268"/>
    </row>
    <row r="277" spans="1:24" ht="17.100000000000001" customHeight="1">
      <c r="A277" s="243">
        <v>72</v>
      </c>
      <c r="B277" s="351">
        <v>8374</v>
      </c>
      <c r="C277" s="244" t="s">
        <v>4548</v>
      </c>
      <c r="D277" s="1618"/>
      <c r="E277" s="597"/>
      <c r="F277" s="637"/>
      <c r="G277" s="744"/>
      <c r="H277" s="516"/>
      <c r="I277" s="639"/>
      <c r="J277" s="639"/>
      <c r="K277" s="546"/>
      <c r="L277" s="743"/>
      <c r="M277" s="501"/>
      <c r="N277" s="209"/>
      <c r="O277" s="292"/>
      <c r="P277" s="288"/>
      <c r="Q277" s="288"/>
      <c r="R277" s="512"/>
      <c r="S277" s="367"/>
      <c r="T277" s="1533" t="s">
        <v>4206</v>
      </c>
      <c r="U277" s="362">
        <v>5</v>
      </c>
      <c r="V277" s="363" t="s">
        <v>168</v>
      </c>
      <c r="W277" s="358">
        <f>ROUND(ROUND(F278*O243,0),0)-U277</f>
        <v>287</v>
      </c>
      <c r="X277" s="268"/>
    </row>
    <row r="278" spans="1:24" ht="17.100000000000001" customHeight="1">
      <c r="A278" s="243">
        <v>72</v>
      </c>
      <c r="B278" s="351">
        <v>8375</v>
      </c>
      <c r="C278" s="244" t="s">
        <v>4549</v>
      </c>
      <c r="D278" s="597"/>
      <c r="E278" s="597"/>
      <c r="F278" s="640">
        <f>$H$46</f>
        <v>417</v>
      </c>
      <c r="G278" s="518" t="s">
        <v>18</v>
      </c>
      <c r="H278" s="516"/>
      <c r="I278" s="639"/>
      <c r="J278" s="639"/>
      <c r="K278" s="546"/>
      <c r="L278" s="743"/>
      <c r="M278" s="501"/>
      <c r="N278" s="209"/>
      <c r="O278" s="292"/>
      <c r="P278" s="1615" t="s">
        <v>4203</v>
      </c>
      <c r="Q278" s="288" t="s">
        <v>162</v>
      </c>
      <c r="R278" s="512" t="s">
        <v>163</v>
      </c>
      <c r="S278" s="367">
        <v>0.7</v>
      </c>
      <c r="T278" s="1534"/>
      <c r="U278" s="365"/>
      <c r="V278" s="366"/>
      <c r="W278" s="358">
        <f>ROUND(ROUND(F278*O243,0)*S278,0)-U277</f>
        <v>199</v>
      </c>
      <c r="X278" s="268"/>
    </row>
    <row r="279" spans="1:24" ht="17.100000000000001" customHeight="1">
      <c r="A279" s="243">
        <v>72</v>
      </c>
      <c r="B279" s="351">
        <v>8376</v>
      </c>
      <c r="C279" s="244" t="s">
        <v>4550</v>
      </c>
      <c r="D279" s="597"/>
      <c r="E279" s="597"/>
      <c r="F279" s="637"/>
      <c r="G279" s="744"/>
      <c r="H279" s="516"/>
      <c r="I279" s="639"/>
      <c r="J279" s="639"/>
      <c r="K279" s="546"/>
      <c r="L279" s="743"/>
      <c r="M279" s="501"/>
      <c r="N279" s="209"/>
      <c r="O279" s="292"/>
      <c r="P279" s="1616"/>
      <c r="Q279" s="288" t="s">
        <v>165</v>
      </c>
      <c r="R279" s="512" t="s">
        <v>163</v>
      </c>
      <c r="S279" s="367">
        <v>0.5</v>
      </c>
      <c r="T279" s="1535"/>
      <c r="U279" s="367"/>
      <c r="V279" s="368"/>
      <c r="W279" s="358">
        <f>ROUND(ROUND(F278*O243,0)*S279,0)-U277</f>
        <v>141</v>
      </c>
      <c r="X279" s="268"/>
    </row>
    <row r="280" spans="1:24" ht="17.100000000000001" customHeight="1">
      <c r="A280" s="243">
        <v>72</v>
      </c>
      <c r="B280" s="351">
        <v>8377</v>
      </c>
      <c r="C280" s="244" t="s">
        <v>4551</v>
      </c>
      <c r="D280" s="597"/>
      <c r="E280" s="501"/>
      <c r="F280" s="516"/>
      <c r="G280" s="518"/>
      <c r="H280" s="1622" t="s">
        <v>4210</v>
      </c>
      <c r="I280" s="1623"/>
      <c r="J280" s="1623"/>
      <c r="K280" s="524"/>
      <c r="L280" s="742"/>
      <c r="M280" s="745"/>
      <c r="N280" s="210"/>
      <c r="O280" s="292"/>
      <c r="P280" s="247"/>
      <c r="Q280" s="247"/>
      <c r="R280" s="354"/>
      <c r="S280" s="355"/>
      <c r="T280" s="355"/>
      <c r="U280" s="355"/>
      <c r="V280" s="357"/>
      <c r="W280" s="358">
        <f>ROUND(ROUND(F278*L281,0)*O243,0)</f>
        <v>281</v>
      </c>
      <c r="X280" s="268"/>
    </row>
    <row r="281" spans="1:24" ht="17.100000000000001" customHeight="1">
      <c r="A281" s="243">
        <v>72</v>
      </c>
      <c r="B281" s="351">
        <v>8378</v>
      </c>
      <c r="C281" s="244" t="s">
        <v>4552</v>
      </c>
      <c r="D281" s="597"/>
      <c r="E281" s="746"/>
      <c r="F281" s="516"/>
      <c r="G281" s="518"/>
      <c r="H281" s="1624"/>
      <c r="I281" s="1625"/>
      <c r="J281" s="1625"/>
      <c r="K281" s="643" t="s">
        <v>163</v>
      </c>
      <c r="L281" s="747">
        <v>0.96499999999999997</v>
      </c>
      <c r="M281" s="745"/>
      <c r="N281" s="210"/>
      <c r="O281" s="292"/>
      <c r="P281" s="1615" t="s">
        <v>4203</v>
      </c>
      <c r="Q281" s="288" t="s">
        <v>162</v>
      </c>
      <c r="R281" s="512" t="s">
        <v>163</v>
      </c>
      <c r="S281" s="367">
        <v>0.7</v>
      </c>
      <c r="T281" s="355"/>
      <c r="U281" s="355"/>
      <c r="V281" s="357"/>
      <c r="W281" s="358">
        <f>ROUND(ROUND(ROUND(F278*L281,0)*O243,0)*S281,0)</f>
        <v>197</v>
      </c>
      <c r="X281" s="268"/>
    </row>
    <row r="282" spans="1:24" ht="17.100000000000001" customHeight="1">
      <c r="A282" s="243">
        <v>72</v>
      </c>
      <c r="B282" s="351">
        <v>8379</v>
      </c>
      <c r="C282" s="244" t="s">
        <v>4553</v>
      </c>
      <c r="D282" s="597"/>
      <c r="E282" s="746"/>
      <c r="F282" s="516"/>
      <c r="G282" s="518"/>
      <c r="H282" s="646"/>
      <c r="I282" s="748"/>
      <c r="J282" s="748"/>
      <c r="K282" s="643"/>
      <c r="L282" s="747"/>
      <c r="M282" s="745"/>
      <c r="N282" s="210"/>
      <c r="O282" s="292"/>
      <c r="P282" s="1616"/>
      <c r="Q282" s="288" t="s">
        <v>165</v>
      </c>
      <c r="R282" s="512" t="s">
        <v>163</v>
      </c>
      <c r="S282" s="367">
        <v>0.5</v>
      </c>
      <c r="T282" s="355"/>
      <c r="U282" s="355"/>
      <c r="V282" s="357"/>
      <c r="W282" s="358">
        <f>ROUND(ROUND(ROUND(F278*L281,0)*O243,0)*S282,0)</f>
        <v>141</v>
      </c>
      <c r="X282" s="268"/>
    </row>
    <row r="283" spans="1:24" ht="17.100000000000001" customHeight="1">
      <c r="A283" s="243">
        <v>72</v>
      </c>
      <c r="B283" s="351">
        <v>8380</v>
      </c>
      <c r="C283" s="244" t="s">
        <v>4554</v>
      </c>
      <c r="D283" s="597"/>
      <c r="E283" s="746"/>
      <c r="F283" s="516"/>
      <c r="G283" s="518"/>
      <c r="H283" s="646"/>
      <c r="I283" s="748"/>
      <c r="J283" s="748"/>
      <c r="K283" s="643"/>
      <c r="L283" s="747"/>
      <c r="M283" s="745"/>
      <c r="N283" s="210"/>
      <c r="O283" s="292"/>
      <c r="P283" s="288"/>
      <c r="Q283" s="288"/>
      <c r="R283" s="512"/>
      <c r="S283" s="367"/>
      <c r="T283" s="1533" t="s">
        <v>4206</v>
      </c>
      <c r="U283" s="362">
        <v>5</v>
      </c>
      <c r="V283" s="363" t="s">
        <v>168</v>
      </c>
      <c r="W283" s="358">
        <f>ROUND(ROUND(ROUND(F278*L281,0)*O243,0),0)-U283</f>
        <v>276</v>
      </c>
      <c r="X283" s="268"/>
    </row>
    <row r="284" spans="1:24" ht="17.100000000000001" customHeight="1">
      <c r="A284" s="243">
        <v>72</v>
      </c>
      <c r="B284" s="351">
        <v>8381</v>
      </c>
      <c r="C284" s="244" t="s">
        <v>4555</v>
      </c>
      <c r="D284" s="597"/>
      <c r="E284" s="746"/>
      <c r="F284" s="516"/>
      <c r="G284" s="518"/>
      <c r="H284" s="646"/>
      <c r="I284" s="748"/>
      <c r="J284" s="748"/>
      <c r="K284" s="643"/>
      <c r="L284" s="747"/>
      <c r="M284" s="745"/>
      <c r="N284" s="210"/>
      <c r="O284" s="292"/>
      <c r="P284" s="1615" t="s">
        <v>4203</v>
      </c>
      <c r="Q284" s="288" t="s">
        <v>162</v>
      </c>
      <c r="R284" s="512" t="s">
        <v>163</v>
      </c>
      <c r="S284" s="367">
        <v>0.7</v>
      </c>
      <c r="T284" s="1534"/>
      <c r="U284" s="365"/>
      <c r="V284" s="366"/>
      <c r="W284" s="358">
        <f>ROUND(ROUND(ROUND(F278*L281,0)*O243,0)*S284,0)-U283</f>
        <v>192</v>
      </c>
      <c r="X284" s="268"/>
    </row>
    <row r="285" spans="1:24" ht="17.100000000000001" customHeight="1">
      <c r="A285" s="243">
        <v>72</v>
      </c>
      <c r="B285" s="351">
        <v>8382</v>
      </c>
      <c r="C285" s="244" t="s">
        <v>4556</v>
      </c>
      <c r="D285" s="597"/>
      <c r="E285" s="746"/>
      <c r="F285" s="516"/>
      <c r="G285" s="518"/>
      <c r="H285" s="646"/>
      <c r="I285" s="748"/>
      <c r="J285" s="748"/>
      <c r="K285" s="643"/>
      <c r="L285" s="747"/>
      <c r="M285" s="745"/>
      <c r="N285" s="210"/>
      <c r="O285" s="292"/>
      <c r="P285" s="1616"/>
      <c r="Q285" s="288" t="s">
        <v>165</v>
      </c>
      <c r="R285" s="512" t="s">
        <v>163</v>
      </c>
      <c r="S285" s="367">
        <v>0.5</v>
      </c>
      <c r="T285" s="1535"/>
      <c r="U285" s="367"/>
      <c r="V285" s="368"/>
      <c r="W285" s="358">
        <f>ROUND(ROUND(ROUND(F278*L281,0)*O243,0)*S285,0)-U283</f>
        <v>136</v>
      </c>
      <c r="X285" s="268"/>
    </row>
    <row r="286" spans="1:24" ht="17.100000000000001" customHeight="1">
      <c r="A286" s="262">
        <v>72</v>
      </c>
      <c r="B286" s="492">
        <v>8311</v>
      </c>
      <c r="C286" s="230" t="s">
        <v>4557</v>
      </c>
      <c r="D286" s="597"/>
      <c r="E286" s="741"/>
      <c r="F286" s="1608" t="s">
        <v>4258</v>
      </c>
      <c r="G286" s="1609"/>
      <c r="H286" s="231"/>
      <c r="I286" s="338"/>
      <c r="J286" s="338"/>
      <c r="K286" s="232"/>
      <c r="L286" s="733"/>
      <c r="M286" s="737"/>
      <c r="N286" s="214"/>
      <c r="O286" s="740"/>
      <c r="P286" s="257"/>
      <c r="Q286" s="257"/>
      <c r="R286" s="491"/>
      <c r="S286" s="625"/>
      <c r="T286" s="625"/>
      <c r="U286" s="625"/>
      <c r="V286" s="626"/>
      <c r="W286" s="342">
        <f>ROUND(F290*O243,0)</f>
        <v>267</v>
      </c>
      <c r="X286" s="268"/>
    </row>
    <row r="287" spans="1:24" ht="17.100000000000001" customHeight="1">
      <c r="A287" s="262">
        <v>72</v>
      </c>
      <c r="B287" s="492">
        <v>8312</v>
      </c>
      <c r="C287" s="230" t="s">
        <v>4558</v>
      </c>
      <c r="D287" s="597"/>
      <c r="E287" s="597"/>
      <c r="F287" s="1586"/>
      <c r="G287" s="1588"/>
      <c r="H287" s="245"/>
      <c r="I287" s="392"/>
      <c r="J287" s="392"/>
      <c r="K287" s="209"/>
      <c r="L287" s="292"/>
      <c r="M287" s="501"/>
      <c r="N287" s="209"/>
      <c r="O287" s="292"/>
      <c r="P287" s="1610" t="s">
        <v>4203</v>
      </c>
      <c r="Q287" s="275" t="s">
        <v>162</v>
      </c>
      <c r="R287" s="619" t="s">
        <v>163</v>
      </c>
      <c r="S287" s="620">
        <v>0.7</v>
      </c>
      <c r="T287" s="621"/>
      <c r="U287" s="621"/>
      <c r="V287" s="622"/>
      <c r="W287" s="350">
        <f>ROUND(ROUND(F290*O243,0)*S287,0)</f>
        <v>187</v>
      </c>
      <c r="X287" s="268"/>
    </row>
    <row r="288" spans="1:24" ht="17.100000000000001" customHeight="1">
      <c r="A288" s="243">
        <v>72</v>
      </c>
      <c r="B288" s="351">
        <v>8323</v>
      </c>
      <c r="C288" s="244" t="s">
        <v>4559</v>
      </c>
      <c r="D288" s="597"/>
      <c r="E288" s="597"/>
      <c r="F288" s="623"/>
      <c r="G288" s="650"/>
      <c r="H288" s="245"/>
      <c r="I288" s="392"/>
      <c r="J288" s="392"/>
      <c r="K288" s="209"/>
      <c r="L288" s="292"/>
      <c r="M288" s="501"/>
      <c r="N288" s="209"/>
      <c r="O288" s="292"/>
      <c r="P288" s="1617"/>
      <c r="Q288" s="288" t="s">
        <v>165</v>
      </c>
      <c r="R288" s="512" t="s">
        <v>163</v>
      </c>
      <c r="S288" s="367">
        <v>0.5</v>
      </c>
      <c r="T288" s="355"/>
      <c r="U288" s="355"/>
      <c r="V288" s="357"/>
      <c r="W288" s="358">
        <f>ROUND(ROUND(F290*O243,0)*S288,0)</f>
        <v>134</v>
      </c>
      <c r="X288" s="268"/>
    </row>
    <row r="289" spans="1:24" ht="17.100000000000001" customHeight="1">
      <c r="A289" s="243">
        <v>72</v>
      </c>
      <c r="B289" s="351">
        <v>8383</v>
      </c>
      <c r="C289" s="244" t="s">
        <v>4560</v>
      </c>
      <c r="D289" s="597"/>
      <c r="E289" s="597"/>
      <c r="F289" s="623"/>
      <c r="G289" s="650"/>
      <c r="H289" s="245"/>
      <c r="I289" s="392"/>
      <c r="J289" s="392"/>
      <c r="K289" s="209"/>
      <c r="L289" s="292"/>
      <c r="M289" s="501"/>
      <c r="N289" s="209"/>
      <c r="O289" s="292"/>
      <c r="P289" s="288"/>
      <c r="Q289" s="288"/>
      <c r="R289" s="512"/>
      <c r="S289" s="367"/>
      <c r="T289" s="1533" t="s">
        <v>4206</v>
      </c>
      <c r="U289" s="362">
        <v>5</v>
      </c>
      <c r="V289" s="363" t="s">
        <v>168</v>
      </c>
      <c r="W289" s="358">
        <f>ROUND(ROUND(F290*O243,0),0)-U289</f>
        <v>262</v>
      </c>
      <c r="X289" s="268"/>
    </row>
    <row r="290" spans="1:24" ht="17.100000000000001" customHeight="1">
      <c r="A290" s="243">
        <v>72</v>
      </c>
      <c r="B290" s="351">
        <v>8384</v>
      </c>
      <c r="C290" s="244" t="s">
        <v>4561</v>
      </c>
      <c r="D290" s="597"/>
      <c r="E290" s="597"/>
      <c r="F290" s="653">
        <f>$H$58</f>
        <v>381</v>
      </c>
      <c r="G290" s="385" t="s">
        <v>18</v>
      </c>
      <c r="H290" s="245"/>
      <c r="I290" s="392"/>
      <c r="J290" s="392"/>
      <c r="K290" s="209"/>
      <c r="L290" s="292"/>
      <c r="M290" s="501"/>
      <c r="N290" s="209"/>
      <c r="O290" s="292"/>
      <c r="P290" s="1615" t="s">
        <v>4203</v>
      </c>
      <c r="Q290" s="288" t="s">
        <v>162</v>
      </c>
      <c r="R290" s="512" t="s">
        <v>163</v>
      </c>
      <c r="S290" s="367">
        <v>0.7</v>
      </c>
      <c r="T290" s="1534"/>
      <c r="U290" s="365"/>
      <c r="V290" s="366"/>
      <c r="W290" s="358">
        <f>ROUND(ROUND(F290*O243,0)*S290,0)-U289</f>
        <v>182</v>
      </c>
      <c r="X290" s="268"/>
    </row>
    <row r="291" spans="1:24" ht="17.100000000000001" customHeight="1">
      <c r="A291" s="243">
        <v>72</v>
      </c>
      <c r="B291" s="351">
        <v>8385</v>
      </c>
      <c r="C291" s="244" t="s">
        <v>4562</v>
      </c>
      <c r="D291" s="597"/>
      <c r="E291" s="597"/>
      <c r="F291" s="623"/>
      <c r="G291" s="650"/>
      <c r="H291" s="245"/>
      <c r="I291" s="392"/>
      <c r="J291" s="392"/>
      <c r="K291" s="209"/>
      <c r="L291" s="292"/>
      <c r="M291" s="501"/>
      <c r="N291" s="209"/>
      <c r="O291" s="292"/>
      <c r="P291" s="1616"/>
      <c r="Q291" s="288" t="s">
        <v>165</v>
      </c>
      <c r="R291" s="512" t="s">
        <v>163</v>
      </c>
      <c r="S291" s="367">
        <v>0.5</v>
      </c>
      <c r="T291" s="1535"/>
      <c r="U291" s="367"/>
      <c r="V291" s="368"/>
      <c r="W291" s="358">
        <f>ROUND(ROUND(F290*O243,0)*S291,0)-U289</f>
        <v>129</v>
      </c>
      <c r="X291" s="268"/>
    </row>
    <row r="292" spans="1:24" ht="17.100000000000001" customHeight="1">
      <c r="A292" s="262">
        <v>72</v>
      </c>
      <c r="B292" s="492">
        <v>8313</v>
      </c>
      <c r="C292" s="230" t="s">
        <v>4563</v>
      </c>
      <c r="D292" s="597"/>
      <c r="E292" s="501"/>
      <c r="F292" s="245"/>
      <c r="G292" s="385"/>
      <c r="H292" s="1611" t="s">
        <v>4210</v>
      </c>
      <c r="I292" s="1612"/>
      <c r="J292" s="1612"/>
      <c r="K292" s="232"/>
      <c r="L292" s="733"/>
      <c r="M292" s="745"/>
      <c r="N292" s="210"/>
      <c r="O292" s="292"/>
      <c r="P292" s="257"/>
      <c r="Q292" s="257"/>
      <c r="R292" s="491"/>
      <c r="S292" s="631"/>
      <c r="T292" s="631"/>
      <c r="U292" s="631"/>
      <c r="V292" s="632"/>
      <c r="W292" s="342">
        <f>ROUND(ROUND(F290*L293,0)*O243,0)</f>
        <v>258</v>
      </c>
      <c r="X292" s="268"/>
    </row>
    <row r="293" spans="1:24" ht="17.100000000000001" customHeight="1">
      <c r="A293" s="262">
        <v>72</v>
      </c>
      <c r="B293" s="492">
        <v>8314</v>
      </c>
      <c r="C293" s="230" t="s">
        <v>4564</v>
      </c>
      <c r="D293" s="597"/>
      <c r="E293" s="627"/>
      <c r="F293" s="245"/>
      <c r="G293" s="385"/>
      <c r="H293" s="1613"/>
      <c r="I293" s="1614"/>
      <c r="J293" s="1614"/>
      <c r="K293" s="214" t="s">
        <v>163</v>
      </c>
      <c r="L293" s="736">
        <v>0.96499999999999997</v>
      </c>
      <c r="M293" s="745"/>
      <c r="N293" s="210"/>
      <c r="O293" s="292"/>
      <c r="P293" s="1610" t="s">
        <v>4203</v>
      </c>
      <c r="Q293" s="275" t="s">
        <v>162</v>
      </c>
      <c r="R293" s="619" t="s">
        <v>163</v>
      </c>
      <c r="S293" s="620">
        <v>0.7</v>
      </c>
      <c r="T293" s="621"/>
      <c r="U293" s="621"/>
      <c r="V293" s="622"/>
      <c r="W293" s="657">
        <f>ROUND(ROUND(ROUND(F290*L293,0)*O243,0)*S293,0)</f>
        <v>181</v>
      </c>
      <c r="X293" s="268"/>
    </row>
    <row r="294" spans="1:24" ht="17.100000000000001" customHeight="1">
      <c r="A294" s="243">
        <v>72</v>
      </c>
      <c r="B294" s="351">
        <v>8324</v>
      </c>
      <c r="C294" s="244" t="s">
        <v>4565</v>
      </c>
      <c r="D294" s="597"/>
      <c r="E294" s="627"/>
      <c r="F294" s="245"/>
      <c r="G294" s="385"/>
      <c r="H294" s="629"/>
      <c r="I294" s="630"/>
      <c r="J294" s="630"/>
      <c r="K294" s="214"/>
      <c r="L294" s="736"/>
      <c r="M294" s="745"/>
      <c r="N294" s="210"/>
      <c r="O294" s="292"/>
      <c r="P294" s="1617"/>
      <c r="Q294" s="288" t="s">
        <v>165</v>
      </c>
      <c r="R294" s="512" t="s">
        <v>163</v>
      </c>
      <c r="S294" s="367">
        <v>0.5</v>
      </c>
      <c r="T294" s="355"/>
      <c r="U294" s="355"/>
      <c r="V294" s="357"/>
      <c r="W294" s="358">
        <f>ROUND(ROUND(ROUND(F290*L293,0)*O243,0)*S294,0)</f>
        <v>129</v>
      </c>
      <c r="X294" s="268"/>
    </row>
    <row r="295" spans="1:24" ht="17.100000000000001" customHeight="1">
      <c r="A295" s="243">
        <v>72</v>
      </c>
      <c r="B295" s="351">
        <v>8386</v>
      </c>
      <c r="C295" s="244" t="s">
        <v>4566</v>
      </c>
      <c r="D295" s="597"/>
      <c r="E295" s="627"/>
      <c r="F295" s="245"/>
      <c r="G295" s="385"/>
      <c r="H295" s="629"/>
      <c r="I295" s="630"/>
      <c r="J295" s="630"/>
      <c r="K295" s="214"/>
      <c r="L295" s="736"/>
      <c r="M295" s="745"/>
      <c r="N295" s="210"/>
      <c r="O295" s="292"/>
      <c r="P295" s="288"/>
      <c r="Q295" s="288"/>
      <c r="R295" s="512"/>
      <c r="S295" s="367"/>
      <c r="T295" s="1533" t="s">
        <v>4206</v>
      </c>
      <c r="U295" s="362">
        <v>5</v>
      </c>
      <c r="V295" s="363" t="s">
        <v>168</v>
      </c>
      <c r="W295" s="358">
        <f>ROUND(ROUND(ROUND(F290*L293,0)*O243,0),0)-U295</f>
        <v>253</v>
      </c>
      <c r="X295" s="268"/>
    </row>
    <row r="296" spans="1:24" ht="17.100000000000001" customHeight="1">
      <c r="A296" s="243">
        <v>72</v>
      </c>
      <c r="B296" s="351">
        <v>8387</v>
      </c>
      <c r="C296" s="244" t="s">
        <v>4567</v>
      </c>
      <c r="D296" s="597"/>
      <c r="E296" s="627"/>
      <c r="F296" s="245"/>
      <c r="G296" s="385"/>
      <c r="H296" s="629"/>
      <c r="I296" s="630"/>
      <c r="J296" s="630"/>
      <c r="K296" s="214"/>
      <c r="L296" s="736"/>
      <c r="M296" s="745"/>
      <c r="N296" s="210"/>
      <c r="O296" s="292"/>
      <c r="P296" s="1615" t="s">
        <v>4203</v>
      </c>
      <c r="Q296" s="288" t="s">
        <v>162</v>
      </c>
      <c r="R296" s="512" t="s">
        <v>163</v>
      </c>
      <c r="S296" s="367">
        <v>0.7</v>
      </c>
      <c r="T296" s="1534"/>
      <c r="U296" s="365"/>
      <c r="V296" s="366"/>
      <c r="W296" s="358">
        <f>ROUND(ROUND(ROUND(F290*L293,0)*O243,0)*S296,0)-U295</f>
        <v>176</v>
      </c>
      <c r="X296" s="268"/>
    </row>
    <row r="297" spans="1:24" ht="17.100000000000001" customHeight="1">
      <c r="A297" s="243">
        <v>72</v>
      </c>
      <c r="B297" s="351">
        <v>8388</v>
      </c>
      <c r="C297" s="244" t="s">
        <v>4568</v>
      </c>
      <c r="D297" s="597"/>
      <c r="E297" s="627"/>
      <c r="F297" s="245"/>
      <c r="G297" s="385"/>
      <c r="H297" s="629"/>
      <c r="I297" s="630"/>
      <c r="J297" s="630"/>
      <c r="K297" s="214"/>
      <c r="L297" s="736"/>
      <c r="M297" s="745"/>
      <c r="N297" s="210"/>
      <c r="O297" s="292"/>
      <c r="P297" s="1616"/>
      <c r="Q297" s="288" t="s">
        <v>165</v>
      </c>
      <c r="R297" s="512" t="s">
        <v>163</v>
      </c>
      <c r="S297" s="367">
        <v>0.5</v>
      </c>
      <c r="T297" s="1535"/>
      <c r="U297" s="367"/>
      <c r="V297" s="368"/>
      <c r="W297" s="358">
        <f>ROUND(ROUND(ROUND(F290*L293,0)*O243,0)*S297,0)-U295</f>
        <v>124</v>
      </c>
      <c r="X297" s="268"/>
    </row>
    <row r="298" spans="1:24" ht="17.100000000000001" customHeight="1">
      <c r="A298" s="262">
        <v>72</v>
      </c>
      <c r="B298" s="492">
        <v>8315</v>
      </c>
      <c r="C298" s="230" t="s">
        <v>4569</v>
      </c>
      <c r="D298" s="623"/>
      <c r="E298" s="749"/>
      <c r="F298" s="1608" t="s">
        <v>4271</v>
      </c>
      <c r="G298" s="1609"/>
      <c r="H298" s="231"/>
      <c r="I298" s="338"/>
      <c r="J298" s="338"/>
      <c r="K298" s="232"/>
      <c r="L298" s="733"/>
      <c r="M298" s="737"/>
      <c r="N298" s="214"/>
      <c r="O298" s="740"/>
      <c r="P298" s="257"/>
      <c r="Q298" s="257"/>
      <c r="R298" s="491"/>
      <c r="S298" s="625"/>
      <c r="T298" s="625"/>
      <c r="U298" s="625"/>
      <c r="V298" s="626"/>
      <c r="W298" s="342">
        <f>ROUND(F302*O243,0)</f>
        <v>244</v>
      </c>
      <c r="X298" s="268"/>
    </row>
    <row r="299" spans="1:24" ht="17.100000000000001" customHeight="1">
      <c r="A299" s="262">
        <v>72</v>
      </c>
      <c r="B299" s="492">
        <v>8316</v>
      </c>
      <c r="C299" s="230" t="s">
        <v>4570</v>
      </c>
      <c r="D299" s="623"/>
      <c r="E299" s="749"/>
      <c r="F299" s="1586"/>
      <c r="G299" s="1588"/>
      <c r="H299" s="245"/>
      <c r="I299" s="392"/>
      <c r="J299" s="392"/>
      <c r="K299" s="209"/>
      <c r="L299" s="292"/>
      <c r="M299" s="501"/>
      <c r="N299" s="209"/>
      <c r="O299" s="292"/>
      <c r="P299" s="1610" t="s">
        <v>4203</v>
      </c>
      <c r="Q299" s="275" t="s">
        <v>162</v>
      </c>
      <c r="R299" s="619" t="s">
        <v>163</v>
      </c>
      <c r="S299" s="620">
        <v>0.7</v>
      </c>
      <c r="T299" s="621"/>
      <c r="U299" s="621"/>
      <c r="V299" s="622"/>
      <c r="W299" s="350">
        <f>ROUND(ROUND(F302*O243,0)*S299,0)</f>
        <v>171</v>
      </c>
      <c r="X299" s="268"/>
    </row>
    <row r="300" spans="1:24" ht="17.100000000000001" customHeight="1">
      <c r="A300" s="243">
        <v>72</v>
      </c>
      <c r="B300" s="351">
        <v>8325</v>
      </c>
      <c r="C300" s="244" t="s">
        <v>4571</v>
      </c>
      <c r="D300" s="623"/>
      <c r="E300" s="749"/>
      <c r="F300" s="623"/>
      <c r="G300" s="650"/>
      <c r="H300" s="245"/>
      <c r="I300" s="392"/>
      <c r="J300" s="392"/>
      <c r="K300" s="209"/>
      <c r="L300" s="292"/>
      <c r="M300" s="501"/>
      <c r="N300" s="209"/>
      <c r="O300" s="292"/>
      <c r="P300" s="1617"/>
      <c r="Q300" s="288" t="s">
        <v>165</v>
      </c>
      <c r="R300" s="512" t="s">
        <v>163</v>
      </c>
      <c r="S300" s="367">
        <v>0.5</v>
      </c>
      <c r="T300" s="355"/>
      <c r="U300" s="355"/>
      <c r="V300" s="357"/>
      <c r="W300" s="358">
        <f>ROUND(ROUND(F302*O243,0)*S300,0)</f>
        <v>122</v>
      </c>
      <c r="X300" s="268"/>
    </row>
    <row r="301" spans="1:24" ht="17.100000000000001" customHeight="1">
      <c r="A301" s="243">
        <v>72</v>
      </c>
      <c r="B301" s="351">
        <v>8389</v>
      </c>
      <c r="C301" s="244" t="s">
        <v>4572</v>
      </c>
      <c r="D301" s="623"/>
      <c r="E301" s="749"/>
      <c r="F301" s="623"/>
      <c r="G301" s="650"/>
      <c r="H301" s="245"/>
      <c r="I301" s="392"/>
      <c r="J301" s="392"/>
      <c r="K301" s="209"/>
      <c r="L301" s="292"/>
      <c r="M301" s="501"/>
      <c r="N301" s="209"/>
      <c r="O301" s="292"/>
      <c r="P301" s="288"/>
      <c r="Q301" s="288"/>
      <c r="R301" s="512"/>
      <c r="S301" s="367"/>
      <c r="T301" s="1533" t="s">
        <v>4206</v>
      </c>
      <c r="U301" s="362">
        <v>5</v>
      </c>
      <c r="V301" s="363" t="s">
        <v>168</v>
      </c>
      <c r="W301" s="358">
        <f>ROUND(ROUND(F302*O243,0),0)-U301</f>
        <v>239</v>
      </c>
      <c r="X301" s="268"/>
    </row>
    <row r="302" spans="1:24" ht="17.100000000000001" customHeight="1">
      <c r="A302" s="243">
        <v>72</v>
      </c>
      <c r="B302" s="351">
        <v>8390</v>
      </c>
      <c r="C302" s="244" t="s">
        <v>4573</v>
      </c>
      <c r="D302" s="623"/>
      <c r="E302" s="749"/>
      <c r="F302" s="653">
        <f>$H$70</f>
        <v>349</v>
      </c>
      <c r="G302" s="385" t="s">
        <v>18</v>
      </c>
      <c r="H302" s="245"/>
      <c r="I302" s="392"/>
      <c r="J302" s="392"/>
      <c r="K302" s="209"/>
      <c r="L302" s="292"/>
      <c r="M302" s="501"/>
      <c r="N302" s="209"/>
      <c r="O302" s="292"/>
      <c r="P302" s="1615" t="s">
        <v>4203</v>
      </c>
      <c r="Q302" s="288" t="s">
        <v>162</v>
      </c>
      <c r="R302" s="512" t="s">
        <v>163</v>
      </c>
      <c r="S302" s="367">
        <v>0.7</v>
      </c>
      <c r="T302" s="1534"/>
      <c r="U302" s="365"/>
      <c r="V302" s="366"/>
      <c r="W302" s="358">
        <f>ROUND(ROUND(F302*O243,0)*S302,0)-U301</f>
        <v>166</v>
      </c>
      <c r="X302" s="268"/>
    </row>
    <row r="303" spans="1:24" ht="17.100000000000001" customHeight="1">
      <c r="A303" s="243">
        <v>72</v>
      </c>
      <c r="B303" s="351">
        <v>8391</v>
      </c>
      <c r="C303" s="244" t="s">
        <v>4574</v>
      </c>
      <c r="D303" s="623"/>
      <c r="E303" s="749"/>
      <c r="F303" s="623"/>
      <c r="G303" s="650"/>
      <c r="H303" s="245"/>
      <c r="I303" s="392"/>
      <c r="J303" s="392"/>
      <c r="K303" s="209"/>
      <c r="L303" s="292"/>
      <c r="M303" s="501"/>
      <c r="N303" s="209"/>
      <c r="O303" s="292"/>
      <c r="P303" s="1616"/>
      <c r="Q303" s="288" t="s">
        <v>165</v>
      </c>
      <c r="R303" s="512" t="s">
        <v>163</v>
      </c>
      <c r="S303" s="367">
        <v>0.5</v>
      </c>
      <c r="T303" s="1535"/>
      <c r="U303" s="367"/>
      <c r="V303" s="368"/>
      <c r="W303" s="358">
        <f>ROUND(ROUND(F302*O243,0)*S303,0)-U301</f>
        <v>117</v>
      </c>
      <c r="X303" s="268"/>
    </row>
    <row r="304" spans="1:24" ht="17.100000000000001" customHeight="1">
      <c r="A304" s="262">
        <v>72</v>
      </c>
      <c r="B304" s="492">
        <v>8317</v>
      </c>
      <c r="C304" s="230" t="s">
        <v>4575</v>
      </c>
      <c r="D304" s="597"/>
      <c r="E304" s="501"/>
      <c r="F304" s="245"/>
      <c r="G304" s="385"/>
      <c r="H304" s="1611" t="s">
        <v>4210</v>
      </c>
      <c r="I304" s="1612"/>
      <c r="J304" s="1612"/>
      <c r="K304" s="232"/>
      <c r="L304" s="733"/>
      <c r="M304" s="745"/>
      <c r="N304" s="210"/>
      <c r="O304" s="292"/>
      <c r="P304" s="257"/>
      <c r="Q304" s="257"/>
      <c r="R304" s="491"/>
      <c r="S304" s="631"/>
      <c r="T304" s="631"/>
      <c r="U304" s="631"/>
      <c r="V304" s="632"/>
      <c r="W304" s="342">
        <f>ROUND(ROUND(F302*L305,0)*O243,0)</f>
        <v>236</v>
      </c>
      <c r="X304" s="268"/>
    </row>
    <row r="305" spans="1:24" ht="17.100000000000001" customHeight="1">
      <c r="A305" s="262">
        <v>72</v>
      </c>
      <c r="B305" s="492">
        <v>8318</v>
      </c>
      <c r="C305" s="230" t="s">
        <v>4576</v>
      </c>
      <c r="D305" s="597"/>
      <c r="E305" s="627"/>
      <c r="F305" s="245"/>
      <c r="G305" s="385"/>
      <c r="H305" s="1613"/>
      <c r="I305" s="1614"/>
      <c r="J305" s="1614"/>
      <c r="K305" s="214" t="s">
        <v>163</v>
      </c>
      <c r="L305" s="736">
        <v>0.96499999999999997</v>
      </c>
      <c r="M305" s="745"/>
      <c r="N305" s="210"/>
      <c r="O305" s="292"/>
      <c r="P305" s="1610" t="s">
        <v>4203</v>
      </c>
      <c r="Q305" s="275" t="s">
        <v>162</v>
      </c>
      <c r="R305" s="619" t="s">
        <v>163</v>
      </c>
      <c r="S305" s="620">
        <v>0.7</v>
      </c>
      <c r="T305" s="621"/>
      <c r="U305" s="621"/>
      <c r="V305" s="622"/>
      <c r="W305" s="657">
        <f>ROUND(ROUND(ROUND(F302*L305,0)*O243,0)*S305,0)</f>
        <v>165</v>
      </c>
      <c r="X305" s="268"/>
    </row>
    <row r="306" spans="1:24" ht="17.100000000000001" customHeight="1">
      <c r="A306" s="243">
        <v>72</v>
      </c>
      <c r="B306" s="351">
        <v>8326</v>
      </c>
      <c r="C306" s="244" t="s">
        <v>4577</v>
      </c>
      <c r="D306" s="597"/>
      <c r="E306" s="627"/>
      <c r="F306" s="245"/>
      <c r="G306" s="385"/>
      <c r="H306" s="629"/>
      <c r="I306" s="630"/>
      <c r="J306" s="630"/>
      <c r="K306" s="214"/>
      <c r="L306" s="736"/>
      <c r="M306" s="745"/>
      <c r="N306" s="210"/>
      <c r="O306" s="292"/>
      <c r="P306" s="1617"/>
      <c r="Q306" s="288" t="s">
        <v>165</v>
      </c>
      <c r="R306" s="512" t="s">
        <v>163</v>
      </c>
      <c r="S306" s="367">
        <v>0.5</v>
      </c>
      <c r="T306" s="355"/>
      <c r="U306" s="355"/>
      <c r="V306" s="357"/>
      <c r="W306" s="358">
        <f>ROUND(ROUND(ROUND(F302*L305,0)*O243,0)*S306,0)</f>
        <v>118</v>
      </c>
      <c r="X306" s="268"/>
    </row>
    <row r="307" spans="1:24" ht="17.100000000000001" customHeight="1">
      <c r="A307" s="243">
        <v>72</v>
      </c>
      <c r="B307" s="351">
        <v>8392</v>
      </c>
      <c r="C307" s="244" t="s">
        <v>4578</v>
      </c>
      <c r="D307" s="597"/>
      <c r="E307" s="627"/>
      <c r="F307" s="245"/>
      <c r="G307" s="385"/>
      <c r="H307" s="629"/>
      <c r="I307" s="630"/>
      <c r="J307" s="630"/>
      <c r="K307" s="214"/>
      <c r="L307" s="736"/>
      <c r="M307" s="745"/>
      <c r="N307" s="210"/>
      <c r="O307" s="292"/>
      <c r="P307" s="288"/>
      <c r="Q307" s="288"/>
      <c r="R307" s="512"/>
      <c r="S307" s="367"/>
      <c r="T307" s="1533" t="s">
        <v>4206</v>
      </c>
      <c r="U307" s="362">
        <v>5</v>
      </c>
      <c r="V307" s="363" t="s">
        <v>168</v>
      </c>
      <c r="W307" s="358">
        <f>ROUND(ROUND(ROUND(F302*L305,0)*O243,0),0)-U307</f>
        <v>231</v>
      </c>
      <c r="X307" s="268"/>
    </row>
    <row r="308" spans="1:24" ht="17.100000000000001" customHeight="1">
      <c r="A308" s="243">
        <v>72</v>
      </c>
      <c r="B308" s="351">
        <v>8393</v>
      </c>
      <c r="C308" s="244" t="s">
        <v>4579</v>
      </c>
      <c r="D308" s="597"/>
      <c r="E308" s="627"/>
      <c r="F308" s="245"/>
      <c r="G308" s="385"/>
      <c r="H308" s="629"/>
      <c r="I308" s="630"/>
      <c r="J308" s="630"/>
      <c r="K308" s="214"/>
      <c r="L308" s="736"/>
      <c r="M308" s="745"/>
      <c r="N308" s="210"/>
      <c r="O308" s="292"/>
      <c r="P308" s="1615" t="s">
        <v>4203</v>
      </c>
      <c r="Q308" s="288" t="s">
        <v>162</v>
      </c>
      <c r="R308" s="512" t="s">
        <v>163</v>
      </c>
      <c r="S308" s="367">
        <v>0.7</v>
      </c>
      <c r="T308" s="1534"/>
      <c r="U308" s="365"/>
      <c r="V308" s="366"/>
      <c r="W308" s="358">
        <f>ROUND(ROUND(ROUND(F302*L305,0)*O243,0)*S308,0)-U307</f>
        <v>160</v>
      </c>
      <c r="X308" s="268"/>
    </row>
    <row r="309" spans="1:24" ht="17.100000000000001" customHeight="1">
      <c r="A309" s="243">
        <v>72</v>
      </c>
      <c r="B309" s="351">
        <v>8394</v>
      </c>
      <c r="C309" s="244" t="s">
        <v>4580</v>
      </c>
      <c r="D309" s="597"/>
      <c r="E309" s="627"/>
      <c r="F309" s="245"/>
      <c r="G309" s="385"/>
      <c r="H309" s="629"/>
      <c r="I309" s="630"/>
      <c r="J309" s="630"/>
      <c r="K309" s="214"/>
      <c r="L309" s="736"/>
      <c r="M309" s="745"/>
      <c r="N309" s="210"/>
      <c r="O309" s="292"/>
      <c r="P309" s="1616"/>
      <c r="Q309" s="288" t="s">
        <v>165</v>
      </c>
      <c r="R309" s="512" t="s">
        <v>163</v>
      </c>
      <c r="S309" s="367">
        <v>0.5</v>
      </c>
      <c r="T309" s="1535"/>
      <c r="U309" s="367"/>
      <c r="V309" s="368"/>
      <c r="W309" s="358">
        <f>ROUND(ROUND(ROUND(F302*L305,0)*O243,0)*S309,0)-U307</f>
        <v>113</v>
      </c>
      <c r="X309" s="268"/>
    </row>
    <row r="310" spans="1:24" ht="17.100000000000001" customHeight="1">
      <c r="A310" s="262">
        <v>72</v>
      </c>
      <c r="B310" s="492">
        <v>8319</v>
      </c>
      <c r="C310" s="230" t="s">
        <v>4581</v>
      </c>
      <c r="D310" s="597"/>
      <c r="E310" s="749"/>
      <c r="F310" s="1608" t="s">
        <v>4288</v>
      </c>
      <c r="G310" s="1609"/>
      <c r="H310" s="231"/>
      <c r="I310" s="338"/>
      <c r="J310" s="338"/>
      <c r="K310" s="232"/>
      <c r="L310" s="733"/>
      <c r="M310" s="737"/>
      <c r="N310" s="214"/>
      <c r="O310" s="740"/>
      <c r="P310" s="257"/>
      <c r="Q310" s="257"/>
      <c r="R310" s="491"/>
      <c r="S310" s="625"/>
      <c r="T310" s="625"/>
      <c r="U310" s="625"/>
      <c r="V310" s="626"/>
      <c r="W310" s="342">
        <f>ROUND(F314*O243,0)</f>
        <v>222</v>
      </c>
      <c r="X310" s="268"/>
    </row>
    <row r="311" spans="1:24" ht="17.100000000000001" customHeight="1">
      <c r="A311" s="262">
        <v>72</v>
      </c>
      <c r="B311" s="492">
        <v>8320</v>
      </c>
      <c r="C311" s="230" t="s">
        <v>4582</v>
      </c>
      <c r="D311" s="597"/>
      <c r="E311" s="749"/>
      <c r="F311" s="1586"/>
      <c r="G311" s="1588"/>
      <c r="H311" s="245"/>
      <c r="I311" s="392"/>
      <c r="J311" s="392"/>
      <c r="K311" s="209"/>
      <c r="L311" s="292"/>
      <c r="M311" s="501"/>
      <c r="N311" s="209"/>
      <c r="O311" s="292"/>
      <c r="P311" s="1610" t="s">
        <v>4203</v>
      </c>
      <c r="Q311" s="275" t="s">
        <v>162</v>
      </c>
      <c r="R311" s="619" t="s">
        <v>163</v>
      </c>
      <c r="S311" s="620">
        <v>0.7</v>
      </c>
      <c r="T311" s="621"/>
      <c r="U311" s="621"/>
      <c r="V311" s="622"/>
      <c r="W311" s="350">
        <f>ROUND(ROUND(F314*O243,0)*S311,0)</f>
        <v>155</v>
      </c>
      <c r="X311" s="268"/>
    </row>
    <row r="312" spans="1:24" ht="17.100000000000001" customHeight="1">
      <c r="A312" s="243">
        <v>72</v>
      </c>
      <c r="B312" s="351">
        <v>8327</v>
      </c>
      <c r="C312" s="244" t="s">
        <v>4583</v>
      </c>
      <c r="D312" s="597"/>
      <c r="E312" s="749"/>
      <c r="F312" s="623"/>
      <c r="G312" s="650"/>
      <c r="H312" s="245"/>
      <c r="I312" s="392"/>
      <c r="J312" s="392"/>
      <c r="K312" s="209"/>
      <c r="L312" s="292"/>
      <c r="M312" s="501"/>
      <c r="N312" s="209"/>
      <c r="O312" s="292"/>
      <c r="P312" s="1617"/>
      <c r="Q312" s="288" t="s">
        <v>165</v>
      </c>
      <c r="R312" s="512" t="s">
        <v>163</v>
      </c>
      <c r="S312" s="367">
        <v>0.5</v>
      </c>
      <c r="T312" s="355"/>
      <c r="U312" s="355"/>
      <c r="V312" s="357"/>
      <c r="W312" s="358">
        <f>ROUND(ROUND(F314*O243,0)*S312,0)</f>
        <v>111</v>
      </c>
      <c r="X312" s="268"/>
    </row>
    <row r="313" spans="1:24" ht="17.100000000000001" customHeight="1">
      <c r="A313" s="243">
        <v>72</v>
      </c>
      <c r="B313" s="351">
        <v>8395</v>
      </c>
      <c r="C313" s="244" t="s">
        <v>4584</v>
      </c>
      <c r="D313" s="597"/>
      <c r="E313" s="749"/>
      <c r="F313" s="623"/>
      <c r="G313" s="650"/>
      <c r="H313" s="245"/>
      <c r="I313" s="392"/>
      <c r="J313" s="392"/>
      <c r="K313" s="209"/>
      <c r="L313" s="292"/>
      <c r="M313" s="501"/>
      <c r="N313" s="209"/>
      <c r="O313" s="292"/>
      <c r="P313" s="288"/>
      <c r="Q313" s="288"/>
      <c r="R313" s="512"/>
      <c r="S313" s="367"/>
      <c r="T313" s="1533" t="s">
        <v>4206</v>
      </c>
      <c r="U313" s="362">
        <v>5</v>
      </c>
      <c r="V313" s="363" t="s">
        <v>168</v>
      </c>
      <c r="W313" s="358">
        <f>ROUND(ROUND(F314*O243,0),0)-U313</f>
        <v>217</v>
      </c>
      <c r="X313" s="268"/>
    </row>
    <row r="314" spans="1:24" ht="17.100000000000001" customHeight="1">
      <c r="A314" s="243">
        <v>72</v>
      </c>
      <c r="B314" s="351">
        <v>8396</v>
      </c>
      <c r="C314" s="244" t="s">
        <v>4585</v>
      </c>
      <c r="D314" s="597"/>
      <c r="E314" s="749"/>
      <c r="F314" s="653">
        <f>$H$82</f>
        <v>317</v>
      </c>
      <c r="G314" s="385" t="s">
        <v>18</v>
      </c>
      <c r="H314" s="245"/>
      <c r="I314" s="392"/>
      <c r="J314" s="392"/>
      <c r="K314" s="209"/>
      <c r="L314" s="292"/>
      <c r="M314" s="501"/>
      <c r="N314" s="209"/>
      <c r="O314" s="292"/>
      <c r="P314" s="1615" t="s">
        <v>4203</v>
      </c>
      <c r="Q314" s="288" t="s">
        <v>162</v>
      </c>
      <c r="R314" s="512" t="s">
        <v>163</v>
      </c>
      <c r="S314" s="367">
        <v>0.7</v>
      </c>
      <c r="T314" s="1534"/>
      <c r="U314" s="365"/>
      <c r="V314" s="366"/>
      <c r="W314" s="358">
        <f>ROUND(ROUND(F314*O243,0)*S314,0)-U313</f>
        <v>150</v>
      </c>
      <c r="X314" s="268"/>
    </row>
    <row r="315" spans="1:24" ht="17.100000000000001" customHeight="1">
      <c r="A315" s="243">
        <v>72</v>
      </c>
      <c r="B315" s="351">
        <v>8397</v>
      </c>
      <c r="C315" s="244" t="s">
        <v>4586</v>
      </c>
      <c r="D315" s="597"/>
      <c r="E315" s="749"/>
      <c r="F315" s="623"/>
      <c r="G315" s="650"/>
      <c r="H315" s="245"/>
      <c r="I315" s="392"/>
      <c r="J315" s="392"/>
      <c r="K315" s="209"/>
      <c r="L315" s="292"/>
      <c r="M315" s="501"/>
      <c r="N315" s="209"/>
      <c r="O315" s="292"/>
      <c r="P315" s="1616"/>
      <c r="Q315" s="288" t="s">
        <v>165</v>
      </c>
      <c r="R315" s="512" t="s">
        <v>163</v>
      </c>
      <c r="S315" s="367">
        <v>0.5</v>
      </c>
      <c r="T315" s="1535"/>
      <c r="U315" s="367"/>
      <c r="V315" s="368"/>
      <c r="W315" s="358">
        <f>ROUND(ROUND(F314*O243,0)*S315,0)-U313</f>
        <v>106</v>
      </c>
      <c r="X315" s="268"/>
    </row>
    <row r="316" spans="1:24" ht="17.100000000000001" customHeight="1">
      <c r="A316" s="262">
        <v>72</v>
      </c>
      <c r="B316" s="492">
        <v>8321</v>
      </c>
      <c r="C316" s="230" t="s">
        <v>4587</v>
      </c>
      <c r="D316" s="597"/>
      <c r="E316" s="501"/>
      <c r="F316" s="245"/>
      <c r="G316" s="385"/>
      <c r="H316" s="1611" t="s">
        <v>4210</v>
      </c>
      <c r="I316" s="1612"/>
      <c r="J316" s="1612"/>
      <c r="K316" s="232"/>
      <c r="L316" s="733"/>
      <c r="M316" s="745"/>
      <c r="N316" s="210"/>
      <c r="O316" s="292"/>
      <c r="P316" s="257"/>
      <c r="Q316" s="257"/>
      <c r="R316" s="491"/>
      <c r="S316" s="631"/>
      <c r="T316" s="631"/>
      <c r="U316" s="631"/>
      <c r="V316" s="632"/>
      <c r="W316" s="342">
        <f>ROUND(ROUND(F314*L317,0)*O243,0)</f>
        <v>214</v>
      </c>
      <c r="X316" s="268"/>
    </row>
    <row r="317" spans="1:24" ht="17.100000000000001" customHeight="1">
      <c r="A317" s="262">
        <v>72</v>
      </c>
      <c r="B317" s="492">
        <v>8322</v>
      </c>
      <c r="C317" s="230" t="s">
        <v>4588</v>
      </c>
      <c r="D317" s="597"/>
      <c r="E317" s="627"/>
      <c r="F317" s="245"/>
      <c r="G317" s="385"/>
      <c r="H317" s="1613"/>
      <c r="I317" s="1614"/>
      <c r="J317" s="1614"/>
      <c r="K317" s="214" t="s">
        <v>163</v>
      </c>
      <c r="L317" s="736">
        <v>0.96499999999999997</v>
      </c>
      <c r="M317" s="745"/>
      <c r="N317" s="210"/>
      <c r="O317" s="292"/>
      <c r="P317" s="1610" t="s">
        <v>4203</v>
      </c>
      <c r="Q317" s="275" t="s">
        <v>162</v>
      </c>
      <c r="R317" s="619" t="s">
        <v>163</v>
      </c>
      <c r="S317" s="620">
        <v>0.7</v>
      </c>
      <c r="T317" s="621"/>
      <c r="U317" s="621"/>
      <c r="V317" s="622"/>
      <c r="W317" s="657">
        <f>ROUND(ROUND(ROUND(F314*L317,0)*O243,0)*S317,0)</f>
        <v>150</v>
      </c>
      <c r="X317" s="268"/>
    </row>
    <row r="318" spans="1:24" ht="17.100000000000001" customHeight="1">
      <c r="A318" s="243">
        <v>72</v>
      </c>
      <c r="B318" s="351">
        <v>8328</v>
      </c>
      <c r="C318" s="244" t="s">
        <v>4589</v>
      </c>
      <c r="D318" s="597"/>
      <c r="E318" s="627"/>
      <c r="F318" s="245"/>
      <c r="G318" s="385"/>
      <c r="H318" s="629"/>
      <c r="I318" s="630"/>
      <c r="J318" s="630"/>
      <c r="K318" s="214"/>
      <c r="L318" s="736"/>
      <c r="M318" s="745"/>
      <c r="N318" s="210"/>
      <c r="O318" s="292"/>
      <c r="P318" s="1617"/>
      <c r="Q318" s="288" t="s">
        <v>165</v>
      </c>
      <c r="R318" s="512" t="s">
        <v>163</v>
      </c>
      <c r="S318" s="367">
        <v>0.5</v>
      </c>
      <c r="T318" s="355"/>
      <c r="U318" s="355"/>
      <c r="V318" s="357"/>
      <c r="W318" s="358">
        <f>ROUND(ROUND(ROUND(F314*L317,0)*O243,0)*S318,0)</f>
        <v>107</v>
      </c>
      <c r="X318" s="268"/>
    </row>
    <row r="319" spans="1:24" ht="17.100000000000001" customHeight="1">
      <c r="A319" s="243">
        <v>72</v>
      </c>
      <c r="B319" s="351">
        <v>8398</v>
      </c>
      <c r="C319" s="244" t="s">
        <v>4590</v>
      </c>
      <c r="D319" s="597"/>
      <c r="E319" s="627"/>
      <c r="F319" s="245"/>
      <c r="G319" s="385"/>
      <c r="H319" s="629"/>
      <c r="I319" s="630"/>
      <c r="J319" s="630"/>
      <c r="K319" s="214"/>
      <c r="L319" s="736"/>
      <c r="M319" s="745"/>
      <c r="N319" s="210"/>
      <c r="O319" s="292"/>
      <c r="P319" s="288"/>
      <c r="Q319" s="288"/>
      <c r="R319" s="512"/>
      <c r="S319" s="367"/>
      <c r="T319" s="1533" t="s">
        <v>4206</v>
      </c>
      <c r="U319" s="362">
        <v>5</v>
      </c>
      <c r="V319" s="363" t="s">
        <v>168</v>
      </c>
      <c r="W319" s="358">
        <f>ROUND(ROUND(ROUND(F314*L317,0)*O243,0),0)-U319</f>
        <v>209</v>
      </c>
      <c r="X319" s="268"/>
    </row>
    <row r="320" spans="1:24" ht="17.100000000000001" customHeight="1">
      <c r="A320" s="243">
        <v>72</v>
      </c>
      <c r="B320" s="351">
        <v>8399</v>
      </c>
      <c r="C320" s="244" t="s">
        <v>4591</v>
      </c>
      <c r="D320" s="597"/>
      <c r="E320" s="627"/>
      <c r="F320" s="245"/>
      <c r="G320" s="385"/>
      <c r="H320" s="629"/>
      <c r="I320" s="630"/>
      <c r="J320" s="630"/>
      <c r="K320" s="214"/>
      <c r="L320" s="736"/>
      <c r="M320" s="745"/>
      <c r="N320" s="210"/>
      <c r="O320" s="292"/>
      <c r="P320" s="1615" t="s">
        <v>4203</v>
      </c>
      <c r="Q320" s="288" t="s">
        <v>162</v>
      </c>
      <c r="R320" s="512" t="s">
        <v>163</v>
      </c>
      <c r="S320" s="367">
        <v>0.7</v>
      </c>
      <c r="T320" s="1534"/>
      <c r="U320" s="365"/>
      <c r="V320" s="366"/>
      <c r="W320" s="358">
        <f>ROUND(ROUND(ROUND(F314*L317,0)*O243,0)*S320,0)-U319</f>
        <v>145</v>
      </c>
      <c r="X320" s="268"/>
    </row>
    <row r="321" spans="1:24" ht="17.100000000000001" customHeight="1">
      <c r="A321" s="243">
        <v>72</v>
      </c>
      <c r="B321" s="351">
        <v>8400</v>
      </c>
      <c r="C321" s="244" t="s">
        <v>4592</v>
      </c>
      <c r="D321" s="597"/>
      <c r="E321" s="627"/>
      <c r="F321" s="245"/>
      <c r="G321" s="385"/>
      <c r="H321" s="629"/>
      <c r="I321" s="630"/>
      <c r="J321" s="630"/>
      <c r="K321" s="214"/>
      <c r="L321" s="736"/>
      <c r="M321" s="745"/>
      <c r="N321" s="210"/>
      <c r="O321" s="292"/>
      <c r="P321" s="1616"/>
      <c r="Q321" s="288" t="s">
        <v>165</v>
      </c>
      <c r="R321" s="512" t="s">
        <v>163</v>
      </c>
      <c r="S321" s="367">
        <v>0.5</v>
      </c>
      <c r="T321" s="1535"/>
      <c r="U321" s="367"/>
      <c r="V321" s="368"/>
      <c r="W321" s="358">
        <f>ROUND(ROUND(ROUND(F314*L317,0)*O243,0)*S321,0)-U319</f>
        <v>102</v>
      </c>
      <c r="X321" s="268"/>
    </row>
    <row r="322" spans="1:24" ht="17.100000000000001" customHeight="1">
      <c r="A322" s="243">
        <v>72</v>
      </c>
      <c r="B322" s="351">
        <v>8411</v>
      </c>
      <c r="C322" s="244" t="s">
        <v>4593</v>
      </c>
      <c r="D322" s="623"/>
      <c r="E322" s="1604" t="s">
        <v>4594</v>
      </c>
      <c r="F322" s="1580" t="s">
        <v>4244</v>
      </c>
      <c r="G322" s="1619"/>
      <c r="H322" s="523"/>
      <c r="I322" s="360"/>
      <c r="J322" s="360"/>
      <c r="K322" s="524"/>
      <c r="L322" s="742"/>
      <c r="M322" s="737"/>
      <c r="N322" s="214"/>
      <c r="O322" s="740"/>
      <c r="P322" s="247"/>
      <c r="Q322" s="247"/>
      <c r="R322" s="354"/>
      <c r="S322" s="635"/>
      <c r="T322" s="635"/>
      <c r="U322" s="635"/>
      <c r="V322" s="636"/>
      <c r="W322" s="358">
        <f>ROUND(F326*O243,0)</f>
        <v>143</v>
      </c>
      <c r="X322" s="268"/>
    </row>
    <row r="323" spans="1:24" ht="17.100000000000001" customHeight="1">
      <c r="A323" s="243">
        <v>72</v>
      </c>
      <c r="B323" s="351">
        <v>8412</v>
      </c>
      <c r="C323" s="244" t="s">
        <v>4595</v>
      </c>
      <c r="D323" s="623"/>
      <c r="E323" s="1618"/>
      <c r="F323" s="1620"/>
      <c r="G323" s="1621"/>
      <c r="H323" s="516"/>
      <c r="I323" s="639"/>
      <c r="J323" s="639"/>
      <c r="K323" s="546"/>
      <c r="L323" s="743"/>
      <c r="M323" s="501"/>
      <c r="N323" s="209"/>
      <c r="O323" s="292"/>
      <c r="P323" s="1615" t="s">
        <v>4203</v>
      </c>
      <c r="Q323" s="288" t="s">
        <v>162</v>
      </c>
      <c r="R323" s="512" t="s">
        <v>163</v>
      </c>
      <c r="S323" s="367">
        <v>0.7</v>
      </c>
      <c r="T323" s="355"/>
      <c r="U323" s="355"/>
      <c r="V323" s="357"/>
      <c r="W323" s="358">
        <f>ROUND(ROUND(F326*O243,0)*S323,0)</f>
        <v>100</v>
      </c>
      <c r="X323" s="268"/>
    </row>
    <row r="324" spans="1:24" ht="17.100000000000001" customHeight="1">
      <c r="A324" s="243">
        <v>72</v>
      </c>
      <c r="B324" s="351">
        <v>8413</v>
      </c>
      <c r="C324" s="244" t="s">
        <v>4596</v>
      </c>
      <c r="D324" s="623"/>
      <c r="E324" s="1618"/>
      <c r="F324" s="637"/>
      <c r="G324" s="744"/>
      <c r="H324" s="516"/>
      <c r="I324" s="639"/>
      <c r="J324" s="639"/>
      <c r="K324" s="546"/>
      <c r="L324" s="743"/>
      <c r="M324" s="501"/>
      <c r="N324" s="209"/>
      <c r="O324" s="292"/>
      <c r="P324" s="1616"/>
      <c r="Q324" s="288" t="s">
        <v>165</v>
      </c>
      <c r="R324" s="512" t="s">
        <v>163</v>
      </c>
      <c r="S324" s="367">
        <v>0.5</v>
      </c>
      <c r="T324" s="355"/>
      <c r="U324" s="355"/>
      <c r="V324" s="357"/>
      <c r="W324" s="358">
        <f>ROUND(ROUND(F326*O243,0)*S324,0)</f>
        <v>72</v>
      </c>
      <c r="X324" s="268"/>
    </row>
    <row r="325" spans="1:24" ht="17.100000000000001" customHeight="1">
      <c r="A325" s="243">
        <v>72</v>
      </c>
      <c r="B325" s="351">
        <v>8414</v>
      </c>
      <c r="C325" s="244" t="s">
        <v>4597</v>
      </c>
      <c r="D325" s="623"/>
      <c r="E325" s="597"/>
      <c r="F325" s="637"/>
      <c r="G325" s="744"/>
      <c r="H325" s="516"/>
      <c r="I325" s="639"/>
      <c r="J325" s="639"/>
      <c r="K325" s="546"/>
      <c r="L325" s="743"/>
      <c r="M325" s="501"/>
      <c r="N325" s="209"/>
      <c r="O325" s="292"/>
      <c r="P325" s="288"/>
      <c r="Q325" s="288"/>
      <c r="R325" s="512"/>
      <c r="S325" s="367"/>
      <c r="T325" s="1533" t="s">
        <v>4206</v>
      </c>
      <c r="U325" s="362">
        <v>5</v>
      </c>
      <c r="V325" s="363" t="s">
        <v>168</v>
      </c>
      <c r="W325" s="358">
        <f>ROUND(ROUND(F326*O243,0),0)-U325</f>
        <v>138</v>
      </c>
      <c r="X325" s="268"/>
    </row>
    <row r="326" spans="1:24" ht="17.100000000000001" customHeight="1">
      <c r="A326" s="243">
        <v>72</v>
      </c>
      <c r="B326" s="351">
        <v>8415</v>
      </c>
      <c r="C326" s="244" t="s">
        <v>4598</v>
      </c>
      <c r="D326" s="623"/>
      <c r="E326" s="597"/>
      <c r="F326" s="640">
        <f>$H$94</f>
        <v>204</v>
      </c>
      <c r="G326" s="518" t="s">
        <v>18</v>
      </c>
      <c r="H326" s="516"/>
      <c r="I326" s="639"/>
      <c r="J326" s="639"/>
      <c r="K326" s="546"/>
      <c r="L326" s="743"/>
      <c r="M326" s="501"/>
      <c r="N326" s="209"/>
      <c r="O326" s="292"/>
      <c r="P326" s="1615" t="s">
        <v>4203</v>
      </c>
      <c r="Q326" s="288" t="s">
        <v>162</v>
      </c>
      <c r="R326" s="512" t="s">
        <v>163</v>
      </c>
      <c r="S326" s="367">
        <v>0.7</v>
      </c>
      <c r="T326" s="1534"/>
      <c r="U326" s="365"/>
      <c r="V326" s="366"/>
      <c r="W326" s="358">
        <f>ROUND(ROUND(F326*O243,0)*S326,0)-U325</f>
        <v>95</v>
      </c>
      <c r="X326" s="268"/>
    </row>
    <row r="327" spans="1:24" ht="17.100000000000001" customHeight="1">
      <c r="A327" s="243">
        <v>72</v>
      </c>
      <c r="B327" s="351">
        <v>8416</v>
      </c>
      <c r="C327" s="244" t="s">
        <v>4599</v>
      </c>
      <c r="D327" s="623"/>
      <c r="E327" s="597"/>
      <c r="F327" s="637"/>
      <c r="G327" s="744"/>
      <c r="H327" s="516"/>
      <c r="I327" s="639"/>
      <c r="J327" s="639"/>
      <c r="K327" s="546"/>
      <c r="L327" s="743"/>
      <c r="M327" s="501"/>
      <c r="N327" s="209"/>
      <c r="O327" s="292"/>
      <c r="P327" s="1616"/>
      <c r="Q327" s="288" t="s">
        <v>165</v>
      </c>
      <c r="R327" s="512" t="s">
        <v>163</v>
      </c>
      <c r="S327" s="367">
        <v>0.5</v>
      </c>
      <c r="T327" s="1535"/>
      <c r="U327" s="367"/>
      <c r="V327" s="368"/>
      <c r="W327" s="358">
        <f>ROUND(ROUND(F326*O243,0)*S327,0)-U325</f>
        <v>67</v>
      </c>
      <c r="X327" s="268"/>
    </row>
    <row r="328" spans="1:24" ht="17.100000000000001" customHeight="1">
      <c r="A328" s="243">
        <v>72</v>
      </c>
      <c r="B328" s="351">
        <v>8417</v>
      </c>
      <c r="C328" s="244" t="s">
        <v>4600</v>
      </c>
      <c r="D328" s="597"/>
      <c r="E328" s="597"/>
      <c r="F328" s="516"/>
      <c r="G328" s="518"/>
      <c r="H328" s="1622" t="s">
        <v>4210</v>
      </c>
      <c r="I328" s="1623"/>
      <c r="J328" s="1623"/>
      <c r="K328" s="524"/>
      <c r="L328" s="742"/>
      <c r="M328" s="745"/>
      <c r="N328" s="210"/>
      <c r="O328" s="292"/>
      <c r="P328" s="247"/>
      <c r="Q328" s="247"/>
      <c r="R328" s="354"/>
      <c r="S328" s="355"/>
      <c r="T328" s="355"/>
      <c r="U328" s="355"/>
      <c r="V328" s="357"/>
      <c r="W328" s="358">
        <f>ROUND(ROUND(F326*L329,0)*O243,0)</f>
        <v>138</v>
      </c>
      <c r="X328" s="268"/>
    </row>
    <row r="329" spans="1:24" ht="17.100000000000001" customHeight="1">
      <c r="A329" s="243">
        <v>72</v>
      </c>
      <c r="B329" s="351">
        <v>8418</v>
      </c>
      <c r="C329" s="244" t="s">
        <v>4601</v>
      </c>
      <c r="D329" s="597"/>
      <c r="E329" s="746"/>
      <c r="F329" s="516"/>
      <c r="G329" s="518"/>
      <c r="H329" s="1624"/>
      <c r="I329" s="1625"/>
      <c r="J329" s="1625"/>
      <c r="K329" s="643" t="s">
        <v>163</v>
      </c>
      <c r="L329" s="747">
        <v>0.96499999999999997</v>
      </c>
      <c r="M329" s="745"/>
      <c r="N329" s="210"/>
      <c r="O329" s="292"/>
      <c r="P329" s="1615" t="s">
        <v>4203</v>
      </c>
      <c r="Q329" s="288" t="s">
        <v>162</v>
      </c>
      <c r="R329" s="512" t="s">
        <v>163</v>
      </c>
      <c r="S329" s="367">
        <v>0.7</v>
      </c>
      <c r="T329" s="355"/>
      <c r="U329" s="355"/>
      <c r="V329" s="357"/>
      <c r="W329" s="358">
        <f>ROUND(ROUND(ROUND(F326*L329,0)*O243,0)*S329,0)</f>
        <v>97</v>
      </c>
      <c r="X329" s="268"/>
    </row>
    <row r="330" spans="1:24" ht="17.100000000000001" customHeight="1">
      <c r="A330" s="243">
        <v>72</v>
      </c>
      <c r="B330" s="351">
        <v>8419</v>
      </c>
      <c r="C330" s="244" t="s">
        <v>4602</v>
      </c>
      <c r="D330" s="597"/>
      <c r="E330" s="746"/>
      <c r="F330" s="516"/>
      <c r="G330" s="518"/>
      <c r="H330" s="646"/>
      <c r="I330" s="748"/>
      <c r="J330" s="748"/>
      <c r="K330" s="643"/>
      <c r="L330" s="747"/>
      <c r="M330" s="745"/>
      <c r="N330" s="210"/>
      <c r="O330" s="292"/>
      <c r="P330" s="1616"/>
      <c r="Q330" s="288" t="s">
        <v>165</v>
      </c>
      <c r="R330" s="512" t="s">
        <v>163</v>
      </c>
      <c r="S330" s="367">
        <v>0.5</v>
      </c>
      <c r="T330" s="355"/>
      <c r="U330" s="355"/>
      <c r="V330" s="357"/>
      <c r="W330" s="358">
        <f>ROUND(ROUND(ROUND(F326*L329,0)*O243,0)*S330,0)</f>
        <v>69</v>
      </c>
      <c r="X330" s="268"/>
    </row>
    <row r="331" spans="1:24" ht="17.100000000000001" customHeight="1">
      <c r="A331" s="243">
        <v>72</v>
      </c>
      <c r="B331" s="351">
        <v>8420</v>
      </c>
      <c r="C331" s="244" t="s">
        <v>4603</v>
      </c>
      <c r="D331" s="597"/>
      <c r="E331" s="746"/>
      <c r="F331" s="516"/>
      <c r="G331" s="518"/>
      <c r="H331" s="646"/>
      <c r="I331" s="748"/>
      <c r="J331" s="748"/>
      <c r="K331" s="643"/>
      <c r="L331" s="747"/>
      <c r="M331" s="745"/>
      <c r="N331" s="210"/>
      <c r="O331" s="292"/>
      <c r="P331" s="288"/>
      <c r="Q331" s="288"/>
      <c r="R331" s="512"/>
      <c r="S331" s="367"/>
      <c r="T331" s="1533" t="s">
        <v>4206</v>
      </c>
      <c r="U331" s="362">
        <v>5</v>
      </c>
      <c r="V331" s="363" t="s">
        <v>168</v>
      </c>
      <c r="W331" s="358">
        <f>ROUND(ROUND(ROUND(F326*L329,0)*O243,0),0)-U331</f>
        <v>133</v>
      </c>
      <c r="X331" s="268"/>
    </row>
    <row r="332" spans="1:24" ht="17.100000000000001" customHeight="1">
      <c r="A332" s="243">
        <v>72</v>
      </c>
      <c r="B332" s="351">
        <v>8421</v>
      </c>
      <c r="C332" s="244" t="s">
        <v>4604</v>
      </c>
      <c r="D332" s="597"/>
      <c r="E332" s="746"/>
      <c r="F332" s="516"/>
      <c r="G332" s="518"/>
      <c r="H332" s="646"/>
      <c r="I332" s="748"/>
      <c r="J332" s="748"/>
      <c r="K332" s="643"/>
      <c r="L332" s="747"/>
      <c r="M332" s="745"/>
      <c r="N332" s="210"/>
      <c r="O332" s="292"/>
      <c r="P332" s="1615" t="s">
        <v>4203</v>
      </c>
      <c r="Q332" s="288" t="s">
        <v>162</v>
      </c>
      <c r="R332" s="512" t="s">
        <v>163</v>
      </c>
      <c r="S332" s="367">
        <v>0.7</v>
      </c>
      <c r="T332" s="1534"/>
      <c r="U332" s="365"/>
      <c r="V332" s="366"/>
      <c r="W332" s="358">
        <f>ROUND(ROUND(ROUND(F326*L329,0)*O243,0)*S332,0)-U331</f>
        <v>92</v>
      </c>
      <c r="X332" s="268"/>
    </row>
    <row r="333" spans="1:24" ht="17.100000000000001" customHeight="1">
      <c r="A333" s="243">
        <v>72</v>
      </c>
      <c r="B333" s="351">
        <v>8422</v>
      </c>
      <c r="C333" s="244" t="s">
        <v>4605</v>
      </c>
      <c r="D333" s="597"/>
      <c r="E333" s="746"/>
      <c r="F333" s="516"/>
      <c r="G333" s="518"/>
      <c r="H333" s="646"/>
      <c r="I333" s="748"/>
      <c r="J333" s="748"/>
      <c r="K333" s="643"/>
      <c r="L333" s="747"/>
      <c r="M333" s="745"/>
      <c r="N333" s="210"/>
      <c r="O333" s="292"/>
      <c r="P333" s="1616"/>
      <c r="Q333" s="288" t="s">
        <v>165</v>
      </c>
      <c r="R333" s="512" t="s">
        <v>163</v>
      </c>
      <c r="S333" s="367">
        <v>0.5</v>
      </c>
      <c r="T333" s="1535"/>
      <c r="U333" s="367"/>
      <c r="V333" s="368"/>
      <c r="W333" s="358">
        <f>ROUND(ROUND(ROUND(F326*L329,0)*O243,0)*S333,0)-U331</f>
        <v>64</v>
      </c>
      <c r="X333" s="268"/>
    </row>
    <row r="334" spans="1:24" ht="17.100000000000001" customHeight="1">
      <c r="A334" s="262">
        <v>72</v>
      </c>
      <c r="B334" s="492">
        <v>8331</v>
      </c>
      <c r="C334" s="230" t="s">
        <v>4606</v>
      </c>
      <c r="D334" s="623"/>
      <c r="E334" s="741"/>
      <c r="F334" s="1608" t="s">
        <v>4258</v>
      </c>
      <c r="G334" s="1609"/>
      <c r="H334" s="231"/>
      <c r="I334" s="338"/>
      <c r="J334" s="338"/>
      <c r="K334" s="232"/>
      <c r="L334" s="733"/>
      <c r="M334" s="737"/>
      <c r="N334" s="214"/>
      <c r="O334" s="740"/>
      <c r="P334" s="257"/>
      <c r="Q334" s="257"/>
      <c r="R334" s="491"/>
      <c r="S334" s="625"/>
      <c r="T334" s="625"/>
      <c r="U334" s="625"/>
      <c r="V334" s="626"/>
      <c r="W334" s="342">
        <f>ROUND(F338*O243,0)</f>
        <v>132</v>
      </c>
      <c r="X334" s="268"/>
    </row>
    <row r="335" spans="1:24" ht="17.100000000000001" customHeight="1">
      <c r="A335" s="262">
        <v>72</v>
      </c>
      <c r="B335" s="492">
        <v>8332</v>
      </c>
      <c r="C335" s="230" t="s">
        <v>4607</v>
      </c>
      <c r="D335" s="623"/>
      <c r="E335" s="597"/>
      <c r="F335" s="1586"/>
      <c r="G335" s="1588"/>
      <c r="H335" s="245"/>
      <c r="I335" s="392"/>
      <c r="J335" s="392"/>
      <c r="K335" s="209"/>
      <c r="L335" s="292"/>
      <c r="M335" s="501"/>
      <c r="N335" s="209"/>
      <c r="O335" s="292"/>
      <c r="P335" s="1610" t="s">
        <v>4203</v>
      </c>
      <c r="Q335" s="275" t="s">
        <v>162</v>
      </c>
      <c r="R335" s="619" t="s">
        <v>163</v>
      </c>
      <c r="S335" s="620">
        <v>0.7</v>
      </c>
      <c r="T335" s="621"/>
      <c r="U335" s="621"/>
      <c r="V335" s="622"/>
      <c r="W335" s="350">
        <f>ROUND(ROUND(F338*O243,0)*S335,0)</f>
        <v>92</v>
      </c>
      <c r="X335" s="268"/>
    </row>
    <row r="336" spans="1:24" ht="17.100000000000001" customHeight="1">
      <c r="A336" s="243">
        <v>72</v>
      </c>
      <c r="B336" s="351">
        <v>8343</v>
      </c>
      <c r="C336" s="244" t="s">
        <v>4608</v>
      </c>
      <c r="D336" s="623"/>
      <c r="E336" s="597"/>
      <c r="F336" s="623"/>
      <c r="G336" s="650"/>
      <c r="H336" s="245"/>
      <c r="I336" s="392"/>
      <c r="J336" s="392"/>
      <c r="K336" s="209"/>
      <c r="L336" s="292"/>
      <c r="M336" s="501"/>
      <c r="N336" s="209"/>
      <c r="O336" s="292"/>
      <c r="P336" s="1617"/>
      <c r="Q336" s="288" t="s">
        <v>165</v>
      </c>
      <c r="R336" s="512" t="s">
        <v>163</v>
      </c>
      <c r="S336" s="367">
        <v>0.5</v>
      </c>
      <c r="T336" s="355"/>
      <c r="U336" s="355"/>
      <c r="V336" s="357"/>
      <c r="W336" s="358">
        <f>ROUND(ROUND(F338*O243,0)*S336,0)</f>
        <v>66</v>
      </c>
      <c r="X336" s="268"/>
    </row>
    <row r="337" spans="1:24" ht="17.100000000000001" customHeight="1">
      <c r="A337" s="243">
        <v>72</v>
      </c>
      <c r="B337" s="351">
        <v>8423</v>
      </c>
      <c r="C337" s="244" t="s">
        <v>4609</v>
      </c>
      <c r="D337" s="623"/>
      <c r="E337" s="597"/>
      <c r="F337" s="623"/>
      <c r="G337" s="650"/>
      <c r="H337" s="245"/>
      <c r="I337" s="392"/>
      <c r="J337" s="392"/>
      <c r="K337" s="209"/>
      <c r="L337" s="292"/>
      <c r="M337" s="501"/>
      <c r="N337" s="209"/>
      <c r="O337" s="292"/>
      <c r="P337" s="288"/>
      <c r="Q337" s="288"/>
      <c r="R337" s="512"/>
      <c r="S337" s="367"/>
      <c r="T337" s="1533" t="s">
        <v>4206</v>
      </c>
      <c r="U337" s="362">
        <v>5</v>
      </c>
      <c r="V337" s="363" t="s">
        <v>168</v>
      </c>
      <c r="W337" s="358">
        <f>ROUND(ROUND(F338*O243,0),0)-U337</f>
        <v>127</v>
      </c>
      <c r="X337" s="268"/>
    </row>
    <row r="338" spans="1:24" ht="17.100000000000001" customHeight="1">
      <c r="A338" s="243">
        <v>72</v>
      </c>
      <c r="B338" s="351">
        <v>8424</v>
      </c>
      <c r="C338" s="244" t="s">
        <v>4610</v>
      </c>
      <c r="D338" s="623"/>
      <c r="E338" s="597"/>
      <c r="F338" s="653">
        <f>$H$106</f>
        <v>188</v>
      </c>
      <c r="G338" s="385" t="s">
        <v>18</v>
      </c>
      <c r="H338" s="245"/>
      <c r="I338" s="392"/>
      <c r="J338" s="392"/>
      <c r="K338" s="209"/>
      <c r="L338" s="292"/>
      <c r="M338" s="501"/>
      <c r="N338" s="209"/>
      <c r="O338" s="292"/>
      <c r="P338" s="1615" t="s">
        <v>4203</v>
      </c>
      <c r="Q338" s="288" t="s">
        <v>162</v>
      </c>
      <c r="R338" s="512" t="s">
        <v>163</v>
      </c>
      <c r="S338" s="367">
        <v>0.7</v>
      </c>
      <c r="T338" s="1534"/>
      <c r="U338" s="365"/>
      <c r="V338" s="366"/>
      <c r="W338" s="358">
        <f>ROUND(ROUND(F338*O243,0)*S338,0)-U337</f>
        <v>87</v>
      </c>
      <c r="X338" s="268"/>
    </row>
    <row r="339" spans="1:24" ht="17.100000000000001" customHeight="1">
      <c r="A339" s="243">
        <v>72</v>
      </c>
      <c r="B339" s="351">
        <v>8425</v>
      </c>
      <c r="C339" s="244" t="s">
        <v>4611</v>
      </c>
      <c r="D339" s="623"/>
      <c r="E339" s="597"/>
      <c r="F339" s="623"/>
      <c r="G339" s="650"/>
      <c r="H339" s="245"/>
      <c r="I339" s="392"/>
      <c r="J339" s="392"/>
      <c r="K339" s="209"/>
      <c r="L339" s="292"/>
      <c r="M339" s="501"/>
      <c r="N339" s="209"/>
      <c r="O339" s="292"/>
      <c r="P339" s="1616"/>
      <c r="Q339" s="288" t="s">
        <v>165</v>
      </c>
      <c r="R339" s="512" t="s">
        <v>163</v>
      </c>
      <c r="S339" s="367">
        <v>0.5</v>
      </c>
      <c r="T339" s="1535"/>
      <c r="U339" s="367"/>
      <c r="V339" s="368"/>
      <c r="W339" s="358">
        <f>ROUND(ROUND(F338*O243,0)*S339,0)-U337</f>
        <v>61</v>
      </c>
      <c r="X339" s="268"/>
    </row>
    <row r="340" spans="1:24" ht="17.100000000000001" customHeight="1">
      <c r="A340" s="262">
        <v>72</v>
      </c>
      <c r="B340" s="492">
        <v>8333</v>
      </c>
      <c r="C340" s="230" t="s">
        <v>4612</v>
      </c>
      <c r="D340" s="597"/>
      <c r="E340" s="597"/>
      <c r="F340" s="245"/>
      <c r="G340" s="385"/>
      <c r="H340" s="1611" t="s">
        <v>4210</v>
      </c>
      <c r="I340" s="1612"/>
      <c r="J340" s="1612"/>
      <c r="K340" s="232"/>
      <c r="L340" s="733"/>
      <c r="M340" s="745"/>
      <c r="N340" s="210"/>
      <c r="O340" s="292"/>
      <c r="P340" s="257"/>
      <c r="Q340" s="257"/>
      <c r="R340" s="491"/>
      <c r="S340" s="631"/>
      <c r="T340" s="631"/>
      <c r="U340" s="631"/>
      <c r="V340" s="632"/>
      <c r="W340" s="342">
        <f>ROUND(ROUND(F338*L341,0)*O243,0)</f>
        <v>127</v>
      </c>
      <c r="X340" s="268"/>
    </row>
    <row r="341" spans="1:24" ht="17.100000000000001" customHeight="1">
      <c r="A341" s="262">
        <v>72</v>
      </c>
      <c r="B341" s="492">
        <v>8334</v>
      </c>
      <c r="C341" s="230" t="s">
        <v>4613</v>
      </c>
      <c r="D341" s="597"/>
      <c r="E341" s="627"/>
      <c r="F341" s="245"/>
      <c r="G341" s="385"/>
      <c r="H341" s="1613"/>
      <c r="I341" s="1614"/>
      <c r="J341" s="1614"/>
      <c r="K341" s="214" t="s">
        <v>163</v>
      </c>
      <c r="L341" s="736">
        <v>0.96499999999999997</v>
      </c>
      <c r="M341" s="745"/>
      <c r="N341" s="210"/>
      <c r="O341" s="292"/>
      <c r="P341" s="1610" t="s">
        <v>4203</v>
      </c>
      <c r="Q341" s="275" t="s">
        <v>162</v>
      </c>
      <c r="R341" s="619" t="s">
        <v>163</v>
      </c>
      <c r="S341" s="620">
        <v>0.7</v>
      </c>
      <c r="T341" s="621"/>
      <c r="U341" s="621"/>
      <c r="V341" s="622"/>
      <c r="W341" s="657">
        <f>ROUND(ROUND(ROUND(F338*L341,0)*O243,0)*S341,0)</f>
        <v>89</v>
      </c>
      <c r="X341" s="268"/>
    </row>
    <row r="342" spans="1:24" ht="17.100000000000001" customHeight="1">
      <c r="A342" s="243">
        <v>72</v>
      </c>
      <c r="B342" s="351">
        <v>8344</v>
      </c>
      <c r="C342" s="244" t="s">
        <v>4614</v>
      </c>
      <c r="D342" s="597"/>
      <c r="E342" s="627"/>
      <c r="F342" s="245"/>
      <c r="G342" s="385"/>
      <c r="H342" s="629"/>
      <c r="I342" s="630"/>
      <c r="J342" s="630"/>
      <c r="K342" s="214"/>
      <c r="L342" s="736"/>
      <c r="M342" s="745"/>
      <c r="N342" s="210"/>
      <c r="O342" s="292"/>
      <c r="P342" s="1617"/>
      <c r="Q342" s="288" t="s">
        <v>165</v>
      </c>
      <c r="R342" s="512" t="s">
        <v>163</v>
      </c>
      <c r="S342" s="367">
        <v>0.5</v>
      </c>
      <c r="T342" s="355"/>
      <c r="U342" s="355"/>
      <c r="V342" s="357"/>
      <c r="W342" s="358">
        <f>ROUND(ROUND(ROUND(F338*L341,0)*O243,0)*S342,0)</f>
        <v>64</v>
      </c>
      <c r="X342" s="268"/>
    </row>
    <row r="343" spans="1:24" ht="17.100000000000001" customHeight="1">
      <c r="A343" s="243">
        <v>72</v>
      </c>
      <c r="B343" s="351">
        <v>8426</v>
      </c>
      <c r="C343" s="244" t="s">
        <v>4615</v>
      </c>
      <c r="D343" s="597"/>
      <c r="E343" s="627"/>
      <c r="F343" s="245"/>
      <c r="G343" s="385"/>
      <c r="H343" s="629"/>
      <c r="I343" s="630"/>
      <c r="J343" s="630"/>
      <c r="K343" s="214"/>
      <c r="L343" s="736"/>
      <c r="M343" s="745"/>
      <c r="N343" s="210"/>
      <c r="O343" s="292"/>
      <c r="P343" s="288"/>
      <c r="Q343" s="288"/>
      <c r="R343" s="512"/>
      <c r="S343" s="367"/>
      <c r="T343" s="1533" t="s">
        <v>4206</v>
      </c>
      <c r="U343" s="362">
        <v>5</v>
      </c>
      <c r="V343" s="363" t="s">
        <v>168</v>
      </c>
      <c r="W343" s="358">
        <f>ROUND(ROUND(ROUND(F338*L341,0)*O243,0),0)-U343</f>
        <v>122</v>
      </c>
      <c r="X343" s="268"/>
    </row>
    <row r="344" spans="1:24" ht="17.100000000000001" customHeight="1">
      <c r="A344" s="243">
        <v>72</v>
      </c>
      <c r="B344" s="351">
        <v>8427</v>
      </c>
      <c r="C344" s="244" t="s">
        <v>4616</v>
      </c>
      <c r="D344" s="597"/>
      <c r="E344" s="627"/>
      <c r="F344" s="245"/>
      <c r="G344" s="385"/>
      <c r="H344" s="629"/>
      <c r="I344" s="630"/>
      <c r="J344" s="630"/>
      <c r="K344" s="214"/>
      <c r="L344" s="736"/>
      <c r="M344" s="745"/>
      <c r="N344" s="210"/>
      <c r="O344" s="292"/>
      <c r="P344" s="1615" t="s">
        <v>4203</v>
      </c>
      <c r="Q344" s="288" t="s">
        <v>162</v>
      </c>
      <c r="R344" s="512" t="s">
        <v>163</v>
      </c>
      <c r="S344" s="367">
        <v>0.7</v>
      </c>
      <c r="T344" s="1534"/>
      <c r="U344" s="365"/>
      <c r="V344" s="366"/>
      <c r="W344" s="358">
        <f>ROUND(ROUND(ROUND(F338*L341,0)*O243,0)*S344,0)-U343</f>
        <v>84</v>
      </c>
      <c r="X344" s="268"/>
    </row>
    <row r="345" spans="1:24" ht="17.100000000000001" customHeight="1">
      <c r="A345" s="243">
        <v>72</v>
      </c>
      <c r="B345" s="351">
        <v>8428</v>
      </c>
      <c r="C345" s="244" t="s">
        <v>4617</v>
      </c>
      <c r="D345" s="597"/>
      <c r="E345" s="627"/>
      <c r="F345" s="245"/>
      <c r="G345" s="385"/>
      <c r="H345" s="629"/>
      <c r="I345" s="630"/>
      <c r="J345" s="630"/>
      <c r="K345" s="214"/>
      <c r="L345" s="736"/>
      <c r="M345" s="745"/>
      <c r="N345" s="210"/>
      <c r="O345" s="292"/>
      <c r="P345" s="1616"/>
      <c r="Q345" s="288" t="s">
        <v>165</v>
      </c>
      <c r="R345" s="512" t="s">
        <v>163</v>
      </c>
      <c r="S345" s="367">
        <v>0.5</v>
      </c>
      <c r="T345" s="1535"/>
      <c r="U345" s="367"/>
      <c r="V345" s="368"/>
      <c r="W345" s="358">
        <f>ROUND(ROUND(ROUND(F338*L341,0)*O243,0)*S345,0)-U343</f>
        <v>59</v>
      </c>
      <c r="X345" s="268"/>
    </row>
    <row r="346" spans="1:24" ht="17.100000000000001" customHeight="1">
      <c r="A346" s="262">
        <v>72</v>
      </c>
      <c r="B346" s="492">
        <v>8335</v>
      </c>
      <c r="C346" s="230" t="s">
        <v>4618</v>
      </c>
      <c r="D346" s="623"/>
      <c r="E346" s="749"/>
      <c r="F346" s="1608" t="s">
        <v>4271</v>
      </c>
      <c r="G346" s="1609"/>
      <c r="H346" s="231"/>
      <c r="I346" s="338"/>
      <c r="J346" s="338"/>
      <c r="K346" s="232"/>
      <c r="L346" s="733"/>
      <c r="M346" s="737"/>
      <c r="N346" s="214"/>
      <c r="O346" s="740"/>
      <c r="P346" s="257"/>
      <c r="Q346" s="257"/>
      <c r="R346" s="491"/>
      <c r="S346" s="625"/>
      <c r="T346" s="625"/>
      <c r="U346" s="625"/>
      <c r="V346" s="626"/>
      <c r="W346" s="342">
        <f>ROUND(F350*O243,0)</f>
        <v>121</v>
      </c>
      <c r="X346" s="268"/>
    </row>
    <row r="347" spans="1:24" ht="17.100000000000001" customHeight="1">
      <c r="A347" s="262">
        <v>72</v>
      </c>
      <c r="B347" s="492">
        <v>8336</v>
      </c>
      <c r="C347" s="230" t="s">
        <v>4619</v>
      </c>
      <c r="D347" s="623"/>
      <c r="E347" s="749"/>
      <c r="F347" s="1586"/>
      <c r="G347" s="1588"/>
      <c r="H347" s="245"/>
      <c r="I347" s="392"/>
      <c r="J347" s="392"/>
      <c r="K347" s="209"/>
      <c r="L347" s="292"/>
      <c r="M347" s="501"/>
      <c r="N347" s="209"/>
      <c r="O347" s="292"/>
      <c r="P347" s="1610" t="s">
        <v>4203</v>
      </c>
      <c r="Q347" s="275" t="s">
        <v>162</v>
      </c>
      <c r="R347" s="619" t="s">
        <v>163</v>
      </c>
      <c r="S347" s="620">
        <v>0.7</v>
      </c>
      <c r="T347" s="621"/>
      <c r="U347" s="621"/>
      <c r="V347" s="622"/>
      <c r="W347" s="350">
        <f>ROUND(ROUND(F350*O243,0)*S347,0)</f>
        <v>85</v>
      </c>
      <c r="X347" s="268"/>
    </row>
    <row r="348" spans="1:24" ht="17.100000000000001" customHeight="1">
      <c r="A348" s="243">
        <v>72</v>
      </c>
      <c r="B348" s="351">
        <v>8345</v>
      </c>
      <c r="C348" s="244" t="s">
        <v>4620</v>
      </c>
      <c r="D348" s="623"/>
      <c r="E348" s="749"/>
      <c r="F348" s="623"/>
      <c r="G348" s="650"/>
      <c r="H348" s="245"/>
      <c r="I348" s="392"/>
      <c r="J348" s="392"/>
      <c r="K348" s="209"/>
      <c r="L348" s="292"/>
      <c r="M348" s="501"/>
      <c r="N348" s="209"/>
      <c r="O348" s="292"/>
      <c r="P348" s="1617"/>
      <c r="Q348" s="288" t="s">
        <v>165</v>
      </c>
      <c r="R348" s="512" t="s">
        <v>163</v>
      </c>
      <c r="S348" s="367">
        <v>0.5</v>
      </c>
      <c r="T348" s="355"/>
      <c r="U348" s="355"/>
      <c r="V348" s="357"/>
      <c r="W348" s="358">
        <f>ROUND(ROUND(F350*O243,0)*S348,0)</f>
        <v>61</v>
      </c>
      <c r="X348" s="268"/>
    </row>
    <row r="349" spans="1:24" ht="17.100000000000001" customHeight="1">
      <c r="A349" s="243">
        <v>72</v>
      </c>
      <c r="B349" s="351">
        <v>8429</v>
      </c>
      <c r="C349" s="244" t="s">
        <v>4621</v>
      </c>
      <c r="D349" s="623"/>
      <c r="E349" s="749"/>
      <c r="F349" s="623"/>
      <c r="G349" s="650"/>
      <c r="H349" s="245"/>
      <c r="I349" s="392"/>
      <c r="J349" s="392"/>
      <c r="K349" s="209"/>
      <c r="L349" s="292"/>
      <c r="M349" s="501"/>
      <c r="N349" s="209"/>
      <c r="O349" s="292"/>
      <c r="P349" s="288"/>
      <c r="Q349" s="288"/>
      <c r="R349" s="512"/>
      <c r="S349" s="367"/>
      <c r="T349" s="1533" t="s">
        <v>4206</v>
      </c>
      <c r="U349" s="362">
        <v>5</v>
      </c>
      <c r="V349" s="363" t="s">
        <v>168</v>
      </c>
      <c r="W349" s="358">
        <f>ROUND(ROUND(F350*O243,0),0)-U349</f>
        <v>116</v>
      </c>
      <c r="X349" s="268"/>
    </row>
    <row r="350" spans="1:24" ht="17.100000000000001" customHeight="1">
      <c r="A350" s="243">
        <v>72</v>
      </c>
      <c r="B350" s="351">
        <v>8430</v>
      </c>
      <c r="C350" s="244" t="s">
        <v>4622</v>
      </c>
      <c r="D350" s="623"/>
      <c r="E350" s="749"/>
      <c r="F350" s="653">
        <f>$H$118</f>
        <v>173</v>
      </c>
      <c r="G350" s="385" t="s">
        <v>18</v>
      </c>
      <c r="H350" s="245"/>
      <c r="I350" s="392"/>
      <c r="J350" s="392"/>
      <c r="K350" s="209"/>
      <c r="L350" s="292"/>
      <c r="M350" s="501"/>
      <c r="N350" s="209"/>
      <c r="O350" s="292"/>
      <c r="P350" s="1615" t="s">
        <v>4203</v>
      </c>
      <c r="Q350" s="288" t="s">
        <v>162</v>
      </c>
      <c r="R350" s="512" t="s">
        <v>163</v>
      </c>
      <c r="S350" s="367">
        <v>0.7</v>
      </c>
      <c r="T350" s="1534"/>
      <c r="U350" s="365"/>
      <c r="V350" s="366"/>
      <c r="W350" s="358">
        <f>ROUND(ROUND(F350*O243,0)*S350,0)-U349</f>
        <v>80</v>
      </c>
      <c r="X350" s="268"/>
    </row>
    <row r="351" spans="1:24" ht="17.100000000000001" customHeight="1">
      <c r="A351" s="243">
        <v>72</v>
      </c>
      <c r="B351" s="351">
        <v>8431</v>
      </c>
      <c r="C351" s="244" t="s">
        <v>4623</v>
      </c>
      <c r="D351" s="623"/>
      <c r="E351" s="749"/>
      <c r="F351" s="623"/>
      <c r="G351" s="650"/>
      <c r="H351" s="245"/>
      <c r="I351" s="392"/>
      <c r="J351" s="392"/>
      <c r="K351" s="209"/>
      <c r="L351" s="292"/>
      <c r="M351" s="501"/>
      <c r="N351" s="209"/>
      <c r="O351" s="292"/>
      <c r="P351" s="1616"/>
      <c r="Q351" s="288" t="s">
        <v>165</v>
      </c>
      <c r="R351" s="512" t="s">
        <v>163</v>
      </c>
      <c r="S351" s="367">
        <v>0.5</v>
      </c>
      <c r="T351" s="1535"/>
      <c r="U351" s="367"/>
      <c r="V351" s="368"/>
      <c r="W351" s="358">
        <f>ROUND(ROUND(F350*O243,0)*S351,0)-U349</f>
        <v>56</v>
      </c>
      <c r="X351" s="268"/>
    </row>
    <row r="352" spans="1:24" ht="17.100000000000001" customHeight="1">
      <c r="A352" s="262">
        <v>72</v>
      </c>
      <c r="B352" s="492">
        <v>8337</v>
      </c>
      <c r="C352" s="230" t="s">
        <v>4624</v>
      </c>
      <c r="D352" s="597"/>
      <c r="E352" s="501"/>
      <c r="F352" s="245"/>
      <c r="G352" s="385"/>
      <c r="H352" s="1611" t="s">
        <v>4210</v>
      </c>
      <c r="I352" s="1612"/>
      <c r="J352" s="1612"/>
      <c r="K352" s="232"/>
      <c r="L352" s="733"/>
      <c r="M352" s="745"/>
      <c r="N352" s="210"/>
      <c r="O352" s="292"/>
      <c r="P352" s="257"/>
      <c r="Q352" s="257"/>
      <c r="R352" s="491"/>
      <c r="S352" s="631"/>
      <c r="T352" s="631"/>
      <c r="U352" s="631"/>
      <c r="V352" s="632"/>
      <c r="W352" s="342">
        <f>ROUND(ROUND(F350*L353,0)*O243,0)</f>
        <v>117</v>
      </c>
      <c r="X352" s="268"/>
    </row>
    <row r="353" spans="1:24" ht="17.100000000000001" customHeight="1">
      <c r="A353" s="262">
        <v>72</v>
      </c>
      <c r="B353" s="492">
        <v>8338</v>
      </c>
      <c r="C353" s="230" t="s">
        <v>4625</v>
      </c>
      <c r="D353" s="597"/>
      <c r="E353" s="627"/>
      <c r="F353" s="245"/>
      <c r="G353" s="385"/>
      <c r="H353" s="1613"/>
      <c r="I353" s="1614"/>
      <c r="J353" s="1614"/>
      <c r="K353" s="214" t="s">
        <v>163</v>
      </c>
      <c r="L353" s="736">
        <v>0.96499999999999997</v>
      </c>
      <c r="M353" s="745"/>
      <c r="N353" s="210"/>
      <c r="O353" s="292"/>
      <c r="P353" s="1610" t="s">
        <v>4203</v>
      </c>
      <c r="Q353" s="275" t="s">
        <v>162</v>
      </c>
      <c r="R353" s="619" t="s">
        <v>163</v>
      </c>
      <c r="S353" s="620">
        <v>0.7</v>
      </c>
      <c r="T353" s="621"/>
      <c r="U353" s="621"/>
      <c r="V353" s="622"/>
      <c r="W353" s="657">
        <f>ROUND(ROUND(ROUND(F350*L353,0)*O243,0)*S353,0)</f>
        <v>82</v>
      </c>
      <c r="X353" s="268"/>
    </row>
    <row r="354" spans="1:24" ht="17.100000000000001" customHeight="1">
      <c r="A354" s="243">
        <v>72</v>
      </c>
      <c r="B354" s="351">
        <v>8346</v>
      </c>
      <c r="C354" s="244" t="s">
        <v>4626</v>
      </c>
      <c r="D354" s="597"/>
      <c r="E354" s="627"/>
      <c r="F354" s="245"/>
      <c r="G354" s="385"/>
      <c r="H354" s="629"/>
      <c r="I354" s="630"/>
      <c r="J354" s="630"/>
      <c r="K354" s="214"/>
      <c r="L354" s="736"/>
      <c r="M354" s="745"/>
      <c r="N354" s="210"/>
      <c r="O354" s="292"/>
      <c r="P354" s="1617"/>
      <c r="Q354" s="288" t="s">
        <v>165</v>
      </c>
      <c r="R354" s="512" t="s">
        <v>163</v>
      </c>
      <c r="S354" s="367">
        <v>0.5</v>
      </c>
      <c r="T354" s="355"/>
      <c r="U354" s="355"/>
      <c r="V354" s="357"/>
      <c r="W354" s="358">
        <f>ROUND(ROUND(ROUND(F350*L353,0)*O243,0)*S354,0)</f>
        <v>59</v>
      </c>
      <c r="X354" s="268"/>
    </row>
    <row r="355" spans="1:24" ht="17.100000000000001" customHeight="1">
      <c r="A355" s="243">
        <v>72</v>
      </c>
      <c r="B355" s="351">
        <v>8432</v>
      </c>
      <c r="C355" s="244" t="s">
        <v>4627</v>
      </c>
      <c r="D355" s="597"/>
      <c r="E355" s="627"/>
      <c r="F355" s="245"/>
      <c r="G355" s="385"/>
      <c r="H355" s="629"/>
      <c r="I355" s="630"/>
      <c r="J355" s="630"/>
      <c r="K355" s="214"/>
      <c r="L355" s="736"/>
      <c r="M355" s="745"/>
      <c r="N355" s="210"/>
      <c r="O355" s="292"/>
      <c r="P355" s="288"/>
      <c r="Q355" s="288"/>
      <c r="R355" s="512"/>
      <c r="S355" s="367"/>
      <c r="T355" s="1533" t="s">
        <v>4206</v>
      </c>
      <c r="U355" s="362">
        <v>5</v>
      </c>
      <c r="V355" s="363" t="s">
        <v>168</v>
      </c>
      <c r="W355" s="358">
        <f>ROUND(ROUND(ROUND(F350*L353,0)*O243,0),0)-U355</f>
        <v>112</v>
      </c>
      <c r="X355" s="268"/>
    </row>
    <row r="356" spans="1:24" ht="17.100000000000001" customHeight="1">
      <c r="A356" s="243">
        <v>72</v>
      </c>
      <c r="B356" s="351">
        <v>8433</v>
      </c>
      <c r="C356" s="244" t="s">
        <v>4628</v>
      </c>
      <c r="D356" s="597"/>
      <c r="E356" s="627"/>
      <c r="F356" s="245"/>
      <c r="G356" s="385"/>
      <c r="H356" s="629"/>
      <c r="I356" s="630"/>
      <c r="J356" s="630"/>
      <c r="K356" s="214"/>
      <c r="L356" s="736"/>
      <c r="M356" s="745"/>
      <c r="N356" s="210"/>
      <c r="O356" s="292"/>
      <c r="P356" s="1615" t="s">
        <v>4203</v>
      </c>
      <c r="Q356" s="288" t="s">
        <v>162</v>
      </c>
      <c r="R356" s="512" t="s">
        <v>163</v>
      </c>
      <c r="S356" s="367">
        <v>0.7</v>
      </c>
      <c r="T356" s="1534"/>
      <c r="U356" s="365"/>
      <c r="V356" s="366"/>
      <c r="W356" s="358">
        <f>ROUND(ROUND(ROUND(F350*L353,0)*O243,0)*S356,0)-U355</f>
        <v>77</v>
      </c>
      <c r="X356" s="268"/>
    </row>
    <row r="357" spans="1:24" ht="17.100000000000001" customHeight="1">
      <c r="A357" s="243">
        <v>72</v>
      </c>
      <c r="B357" s="351">
        <v>8434</v>
      </c>
      <c r="C357" s="244" t="s">
        <v>4629</v>
      </c>
      <c r="D357" s="597"/>
      <c r="E357" s="627"/>
      <c r="F357" s="245"/>
      <c r="G357" s="385"/>
      <c r="H357" s="629"/>
      <c r="I357" s="630"/>
      <c r="J357" s="630"/>
      <c r="K357" s="214"/>
      <c r="L357" s="736"/>
      <c r="M357" s="745"/>
      <c r="N357" s="210"/>
      <c r="O357" s="292"/>
      <c r="P357" s="1616"/>
      <c r="Q357" s="288" t="s">
        <v>165</v>
      </c>
      <c r="R357" s="512" t="s">
        <v>163</v>
      </c>
      <c r="S357" s="367">
        <v>0.5</v>
      </c>
      <c r="T357" s="1535"/>
      <c r="U357" s="367"/>
      <c r="V357" s="368"/>
      <c r="W357" s="358">
        <f>ROUND(ROUND(ROUND(F350*L353,0)*O243,0)*S357,0)-U355</f>
        <v>54</v>
      </c>
      <c r="X357" s="268"/>
    </row>
    <row r="358" spans="1:24" ht="17.100000000000001" customHeight="1">
      <c r="A358" s="262">
        <v>72</v>
      </c>
      <c r="B358" s="492">
        <v>8339</v>
      </c>
      <c r="C358" s="230" t="s">
        <v>4630</v>
      </c>
      <c r="D358" s="623"/>
      <c r="E358" s="749"/>
      <c r="F358" s="1608" t="s">
        <v>4288</v>
      </c>
      <c r="G358" s="1609"/>
      <c r="H358" s="231"/>
      <c r="I358" s="338"/>
      <c r="J358" s="338"/>
      <c r="K358" s="232"/>
      <c r="L358" s="733"/>
      <c r="M358" s="737"/>
      <c r="N358" s="214"/>
      <c r="O358" s="740"/>
      <c r="P358" s="257"/>
      <c r="Q358" s="257"/>
      <c r="R358" s="491"/>
      <c r="S358" s="625"/>
      <c r="T358" s="625"/>
      <c r="U358" s="625"/>
      <c r="V358" s="626"/>
      <c r="W358" s="342">
        <f>ROUND(F362*O243,0)</f>
        <v>111</v>
      </c>
      <c r="X358" s="268"/>
    </row>
    <row r="359" spans="1:24" ht="17.100000000000001" customHeight="1">
      <c r="A359" s="262">
        <v>72</v>
      </c>
      <c r="B359" s="492">
        <v>8340</v>
      </c>
      <c r="C359" s="230" t="s">
        <v>4631</v>
      </c>
      <c r="D359" s="623"/>
      <c r="E359" s="749"/>
      <c r="F359" s="1586"/>
      <c r="G359" s="1588"/>
      <c r="H359" s="245"/>
      <c r="I359" s="392"/>
      <c r="J359" s="392"/>
      <c r="K359" s="209"/>
      <c r="L359" s="292"/>
      <c r="M359" s="501"/>
      <c r="N359" s="209"/>
      <c r="O359" s="292"/>
      <c r="P359" s="1610" t="s">
        <v>4203</v>
      </c>
      <c r="Q359" s="275" t="s">
        <v>162</v>
      </c>
      <c r="R359" s="619" t="s">
        <v>163</v>
      </c>
      <c r="S359" s="620">
        <v>0.7</v>
      </c>
      <c r="T359" s="621"/>
      <c r="U359" s="621"/>
      <c r="V359" s="622"/>
      <c r="W359" s="350">
        <f>ROUND(ROUND(F362*O243,0)*S359,0)</f>
        <v>78</v>
      </c>
      <c r="X359" s="268"/>
    </row>
    <row r="360" spans="1:24" ht="17.100000000000001" customHeight="1">
      <c r="A360" s="243">
        <v>72</v>
      </c>
      <c r="B360" s="351">
        <v>8347</v>
      </c>
      <c r="C360" s="244" t="s">
        <v>4632</v>
      </c>
      <c r="D360" s="623"/>
      <c r="E360" s="749"/>
      <c r="F360" s="623"/>
      <c r="G360" s="650"/>
      <c r="H360" s="245"/>
      <c r="I360" s="392"/>
      <c r="J360" s="392"/>
      <c r="K360" s="209"/>
      <c r="L360" s="292"/>
      <c r="M360" s="501"/>
      <c r="N360" s="209"/>
      <c r="O360" s="292"/>
      <c r="P360" s="1617"/>
      <c r="Q360" s="288" t="s">
        <v>165</v>
      </c>
      <c r="R360" s="512" t="s">
        <v>163</v>
      </c>
      <c r="S360" s="367">
        <v>0.5</v>
      </c>
      <c r="T360" s="355"/>
      <c r="U360" s="355"/>
      <c r="V360" s="357"/>
      <c r="W360" s="358">
        <f>ROUND(ROUND(F362*O243,0)*S360,0)</f>
        <v>56</v>
      </c>
      <c r="X360" s="268"/>
    </row>
    <row r="361" spans="1:24" ht="17.100000000000001" customHeight="1">
      <c r="A361" s="243">
        <v>72</v>
      </c>
      <c r="B361" s="351">
        <v>8435</v>
      </c>
      <c r="C361" s="244" t="s">
        <v>4633</v>
      </c>
      <c r="D361" s="623"/>
      <c r="E361" s="749"/>
      <c r="F361" s="623"/>
      <c r="G361" s="650"/>
      <c r="H361" s="245"/>
      <c r="I361" s="392"/>
      <c r="J361" s="392"/>
      <c r="K361" s="209"/>
      <c r="L361" s="292"/>
      <c r="M361" s="501"/>
      <c r="N361" s="209"/>
      <c r="O361" s="292"/>
      <c r="P361" s="288"/>
      <c r="Q361" s="288"/>
      <c r="R361" s="512"/>
      <c r="S361" s="367"/>
      <c r="T361" s="1533" t="s">
        <v>4206</v>
      </c>
      <c r="U361" s="362">
        <v>5</v>
      </c>
      <c r="V361" s="363" t="s">
        <v>168</v>
      </c>
      <c r="W361" s="358">
        <f>ROUND(ROUND(F362*O243,0),0)-U361</f>
        <v>106</v>
      </c>
      <c r="X361" s="268"/>
    </row>
    <row r="362" spans="1:24" ht="17.100000000000001" customHeight="1">
      <c r="A362" s="243">
        <v>72</v>
      </c>
      <c r="B362" s="351">
        <v>8436</v>
      </c>
      <c r="C362" s="244" t="s">
        <v>4634</v>
      </c>
      <c r="D362" s="623"/>
      <c r="E362" s="749"/>
      <c r="F362" s="653">
        <f>$H$130</f>
        <v>158</v>
      </c>
      <c r="G362" s="385" t="s">
        <v>18</v>
      </c>
      <c r="H362" s="245"/>
      <c r="I362" s="392"/>
      <c r="J362" s="392"/>
      <c r="K362" s="209"/>
      <c r="L362" s="292"/>
      <c r="M362" s="501"/>
      <c r="N362" s="209"/>
      <c r="O362" s="292"/>
      <c r="P362" s="1615" t="s">
        <v>4203</v>
      </c>
      <c r="Q362" s="288" t="s">
        <v>162</v>
      </c>
      <c r="R362" s="512" t="s">
        <v>163</v>
      </c>
      <c r="S362" s="367">
        <v>0.7</v>
      </c>
      <c r="T362" s="1534"/>
      <c r="U362" s="365"/>
      <c r="V362" s="366"/>
      <c r="W362" s="358">
        <f>ROUND(ROUND(F362*O243,0)*S362,0)-U361</f>
        <v>73</v>
      </c>
      <c r="X362" s="268"/>
    </row>
    <row r="363" spans="1:24" ht="17.100000000000001" customHeight="1">
      <c r="A363" s="243">
        <v>72</v>
      </c>
      <c r="B363" s="351">
        <v>8437</v>
      </c>
      <c r="C363" s="244" t="s">
        <v>4635</v>
      </c>
      <c r="D363" s="623"/>
      <c r="E363" s="749"/>
      <c r="F363" s="623"/>
      <c r="G363" s="650"/>
      <c r="H363" s="245"/>
      <c r="I363" s="392"/>
      <c r="J363" s="392"/>
      <c r="K363" s="209"/>
      <c r="L363" s="292"/>
      <c r="M363" s="501"/>
      <c r="N363" s="209"/>
      <c r="O363" s="292"/>
      <c r="P363" s="1616"/>
      <c r="Q363" s="288" t="s">
        <v>165</v>
      </c>
      <c r="R363" s="512" t="s">
        <v>163</v>
      </c>
      <c r="S363" s="367">
        <v>0.5</v>
      </c>
      <c r="T363" s="1535"/>
      <c r="U363" s="367"/>
      <c r="V363" s="368"/>
      <c r="W363" s="358">
        <f>ROUND(ROUND(F362*O243,0)*S363,0)-U361</f>
        <v>51</v>
      </c>
      <c r="X363" s="268"/>
    </row>
    <row r="364" spans="1:24" ht="17.100000000000001" customHeight="1">
      <c r="A364" s="262">
        <v>72</v>
      </c>
      <c r="B364" s="492">
        <v>8341</v>
      </c>
      <c r="C364" s="230" t="s">
        <v>4636</v>
      </c>
      <c r="D364" s="597"/>
      <c r="E364" s="501"/>
      <c r="F364" s="245"/>
      <c r="G364" s="385"/>
      <c r="H364" s="1611" t="s">
        <v>4210</v>
      </c>
      <c r="I364" s="1612"/>
      <c r="J364" s="1612"/>
      <c r="K364" s="232"/>
      <c r="L364" s="733"/>
      <c r="M364" s="745"/>
      <c r="N364" s="210"/>
      <c r="O364" s="292"/>
      <c r="P364" s="257"/>
      <c r="Q364" s="257"/>
      <c r="R364" s="491"/>
      <c r="S364" s="631"/>
      <c r="T364" s="631"/>
      <c r="U364" s="631"/>
      <c r="V364" s="632"/>
      <c r="W364" s="342">
        <f>ROUND(ROUND(F362*L365,0)*O243,0)</f>
        <v>106</v>
      </c>
      <c r="X364" s="268"/>
    </row>
    <row r="365" spans="1:24" ht="17.100000000000001" customHeight="1">
      <c r="A365" s="262">
        <v>72</v>
      </c>
      <c r="B365" s="492">
        <v>8342</v>
      </c>
      <c r="C365" s="230" t="s">
        <v>4637</v>
      </c>
      <c r="D365" s="597"/>
      <c r="E365" s="627"/>
      <c r="F365" s="245"/>
      <c r="G365" s="385"/>
      <c r="H365" s="1613"/>
      <c r="I365" s="1614"/>
      <c r="J365" s="1614"/>
      <c r="K365" s="214" t="s">
        <v>163</v>
      </c>
      <c r="L365" s="736">
        <v>0.96499999999999997</v>
      </c>
      <c r="M365" s="745"/>
      <c r="N365" s="210"/>
      <c r="O365" s="292"/>
      <c r="P365" s="1610" t="s">
        <v>4203</v>
      </c>
      <c r="Q365" s="275" t="s">
        <v>162</v>
      </c>
      <c r="R365" s="619" t="s">
        <v>163</v>
      </c>
      <c r="S365" s="620">
        <v>0.7</v>
      </c>
      <c r="T365" s="621"/>
      <c r="U365" s="621"/>
      <c r="V365" s="622"/>
      <c r="W365" s="657">
        <f>ROUND(ROUND(ROUND(F362*L365,0)*O243,0)*S365,0)</f>
        <v>74</v>
      </c>
      <c r="X365" s="268"/>
    </row>
    <row r="366" spans="1:24" ht="17.100000000000001" customHeight="1">
      <c r="A366" s="243">
        <v>72</v>
      </c>
      <c r="B366" s="351">
        <v>8348</v>
      </c>
      <c r="C366" s="244" t="s">
        <v>4638</v>
      </c>
      <c r="D366" s="597"/>
      <c r="E366" s="627"/>
      <c r="F366" s="245"/>
      <c r="G366" s="385"/>
      <c r="H366" s="629"/>
      <c r="I366" s="630"/>
      <c r="J366" s="630"/>
      <c r="K366" s="214"/>
      <c r="L366" s="736"/>
      <c r="M366" s="745"/>
      <c r="N366" s="210"/>
      <c r="O366" s="292"/>
      <c r="P366" s="1617"/>
      <c r="Q366" s="288" t="s">
        <v>165</v>
      </c>
      <c r="R366" s="512" t="s">
        <v>163</v>
      </c>
      <c r="S366" s="367">
        <v>0.5</v>
      </c>
      <c r="T366" s="355"/>
      <c r="U366" s="355"/>
      <c r="V366" s="357"/>
      <c r="W366" s="358">
        <f>ROUND(ROUND(ROUND(F362*L365,0)*O243,0)*S366,0)</f>
        <v>53</v>
      </c>
      <c r="X366" s="268"/>
    </row>
    <row r="367" spans="1:24" ht="17.100000000000001" customHeight="1">
      <c r="A367" s="243">
        <v>72</v>
      </c>
      <c r="B367" s="351">
        <v>8438</v>
      </c>
      <c r="C367" s="244" t="s">
        <v>4639</v>
      </c>
      <c r="D367" s="597"/>
      <c r="E367" s="627"/>
      <c r="F367" s="245"/>
      <c r="G367" s="385"/>
      <c r="H367" s="629"/>
      <c r="I367" s="630"/>
      <c r="J367" s="630"/>
      <c r="K367" s="214"/>
      <c r="L367" s="736"/>
      <c r="M367" s="745"/>
      <c r="N367" s="210"/>
      <c r="O367" s="292"/>
      <c r="P367" s="288"/>
      <c r="Q367" s="288"/>
      <c r="R367" s="512"/>
      <c r="S367" s="367"/>
      <c r="T367" s="1533" t="s">
        <v>4206</v>
      </c>
      <c r="U367" s="362">
        <v>5</v>
      </c>
      <c r="V367" s="363" t="s">
        <v>168</v>
      </c>
      <c r="W367" s="358">
        <f>ROUND(ROUND(ROUND(F362*L365,0)*O243,0),0)-U367</f>
        <v>101</v>
      </c>
      <c r="X367" s="268"/>
    </row>
    <row r="368" spans="1:24" ht="17.100000000000001" customHeight="1">
      <c r="A368" s="243">
        <v>72</v>
      </c>
      <c r="B368" s="351">
        <v>8439</v>
      </c>
      <c r="C368" s="244" t="s">
        <v>4640</v>
      </c>
      <c r="D368" s="597"/>
      <c r="E368" s="627"/>
      <c r="F368" s="245"/>
      <c r="G368" s="385"/>
      <c r="H368" s="629"/>
      <c r="I368" s="630"/>
      <c r="J368" s="630"/>
      <c r="K368" s="214"/>
      <c r="L368" s="736"/>
      <c r="M368" s="745"/>
      <c r="N368" s="210"/>
      <c r="O368" s="292"/>
      <c r="P368" s="1615" t="s">
        <v>4203</v>
      </c>
      <c r="Q368" s="288" t="s">
        <v>162</v>
      </c>
      <c r="R368" s="512" t="s">
        <v>163</v>
      </c>
      <c r="S368" s="367">
        <v>0.7</v>
      </c>
      <c r="T368" s="1534"/>
      <c r="U368" s="365"/>
      <c r="V368" s="366"/>
      <c r="W368" s="358">
        <f>ROUND(ROUND(ROUND(F362*L365,0)*O243,0)*S368,0)-U367</f>
        <v>69</v>
      </c>
      <c r="X368" s="268"/>
    </row>
    <row r="369" spans="1:24" ht="17.100000000000001" customHeight="1">
      <c r="A369" s="243">
        <v>72</v>
      </c>
      <c r="B369" s="351">
        <v>8440</v>
      </c>
      <c r="C369" s="244" t="s">
        <v>4641</v>
      </c>
      <c r="D369" s="597"/>
      <c r="E369" s="627"/>
      <c r="F369" s="245"/>
      <c r="G369" s="385"/>
      <c r="H369" s="629"/>
      <c r="I369" s="630"/>
      <c r="J369" s="630"/>
      <c r="K369" s="214"/>
      <c r="L369" s="736"/>
      <c r="M369" s="745"/>
      <c r="N369" s="210"/>
      <c r="O369" s="292"/>
      <c r="P369" s="1616"/>
      <c r="Q369" s="288" t="s">
        <v>165</v>
      </c>
      <c r="R369" s="512" t="s">
        <v>163</v>
      </c>
      <c r="S369" s="367">
        <v>0.5</v>
      </c>
      <c r="T369" s="1535"/>
      <c r="U369" s="367"/>
      <c r="V369" s="368"/>
      <c r="W369" s="358">
        <f>ROUND(ROUND(ROUND(F362*L365,0)*O243,0)*S369,0)-U367</f>
        <v>48</v>
      </c>
      <c r="X369" s="268"/>
    </row>
    <row r="370" spans="1:24" ht="17.100000000000001" customHeight="1">
      <c r="A370" s="243">
        <v>72</v>
      </c>
      <c r="B370" s="351">
        <v>8511</v>
      </c>
      <c r="C370" s="244" t="s">
        <v>4642</v>
      </c>
      <c r="D370" s="597"/>
      <c r="E370" s="1604" t="s">
        <v>4643</v>
      </c>
      <c r="F370" s="1580" t="s">
        <v>4244</v>
      </c>
      <c r="G370" s="1619"/>
      <c r="H370" s="523"/>
      <c r="I370" s="360"/>
      <c r="J370" s="360"/>
      <c r="K370" s="524"/>
      <c r="L370" s="742"/>
      <c r="M370" s="737"/>
      <c r="N370" s="214"/>
      <c r="O370" s="740"/>
      <c r="P370" s="247"/>
      <c r="Q370" s="247"/>
      <c r="R370" s="354"/>
      <c r="S370" s="635"/>
      <c r="T370" s="635"/>
      <c r="U370" s="635"/>
      <c r="V370" s="636"/>
      <c r="W370" s="358">
        <f>ROUND(F374*O243,0)</f>
        <v>767</v>
      </c>
      <c r="X370" s="268"/>
    </row>
    <row r="371" spans="1:24" ht="17.100000000000001" customHeight="1">
      <c r="A371" s="243">
        <v>72</v>
      </c>
      <c r="B371" s="351">
        <v>8512</v>
      </c>
      <c r="C371" s="244" t="s">
        <v>4644</v>
      </c>
      <c r="D371" s="597"/>
      <c r="E371" s="1618"/>
      <c r="F371" s="1620"/>
      <c r="G371" s="1621"/>
      <c r="H371" s="516"/>
      <c r="I371" s="639"/>
      <c r="J371" s="639"/>
      <c r="K371" s="546"/>
      <c r="L371" s="743"/>
      <c r="M371" s="501"/>
      <c r="N371" s="209"/>
      <c r="O371" s="292"/>
      <c r="P371" s="1615" t="s">
        <v>4203</v>
      </c>
      <c r="Q371" s="288" t="s">
        <v>162</v>
      </c>
      <c r="R371" s="512" t="s">
        <v>163</v>
      </c>
      <c r="S371" s="367">
        <v>0.7</v>
      </c>
      <c r="T371" s="355"/>
      <c r="U371" s="355"/>
      <c r="V371" s="357"/>
      <c r="W371" s="358">
        <f>ROUND(ROUND(F374*O243,0)*S371,0)</f>
        <v>537</v>
      </c>
      <c r="X371" s="268"/>
    </row>
    <row r="372" spans="1:24" ht="17.100000000000001" customHeight="1">
      <c r="A372" s="243">
        <v>72</v>
      </c>
      <c r="B372" s="351">
        <v>8513</v>
      </c>
      <c r="C372" s="244" t="s">
        <v>4645</v>
      </c>
      <c r="D372" s="597"/>
      <c r="E372" s="1618"/>
      <c r="F372" s="637"/>
      <c r="G372" s="744"/>
      <c r="H372" s="516"/>
      <c r="I372" s="639"/>
      <c r="J372" s="639"/>
      <c r="K372" s="546"/>
      <c r="L372" s="743"/>
      <c r="M372" s="501"/>
      <c r="N372" s="209"/>
      <c r="O372" s="292"/>
      <c r="P372" s="1616"/>
      <c r="Q372" s="288" t="s">
        <v>165</v>
      </c>
      <c r="R372" s="512" t="s">
        <v>163</v>
      </c>
      <c r="S372" s="367">
        <v>0.5</v>
      </c>
      <c r="T372" s="355"/>
      <c r="U372" s="355"/>
      <c r="V372" s="357"/>
      <c r="W372" s="358">
        <f>ROUND(ROUND(F374*O243,0)*S372,0)</f>
        <v>384</v>
      </c>
      <c r="X372" s="268"/>
    </row>
    <row r="373" spans="1:24" ht="17.100000000000001" customHeight="1">
      <c r="A373" s="243">
        <v>72</v>
      </c>
      <c r="B373" s="351">
        <v>8514</v>
      </c>
      <c r="C373" s="244" t="s">
        <v>4646</v>
      </c>
      <c r="D373" s="597"/>
      <c r="E373" s="750"/>
      <c r="F373" s="637"/>
      <c r="G373" s="744"/>
      <c r="H373" s="516"/>
      <c r="I373" s="639"/>
      <c r="J373" s="639"/>
      <c r="K373" s="546"/>
      <c r="L373" s="743"/>
      <c r="M373" s="501"/>
      <c r="N373" s="209"/>
      <c r="O373" s="292"/>
      <c r="P373" s="288"/>
      <c r="Q373" s="288"/>
      <c r="R373" s="512"/>
      <c r="S373" s="367"/>
      <c r="T373" s="1533" t="s">
        <v>4206</v>
      </c>
      <c r="U373" s="362">
        <v>5</v>
      </c>
      <c r="V373" s="363" t="s">
        <v>168</v>
      </c>
      <c r="W373" s="358">
        <f>ROUND(ROUND(F374*O243,0),0)-U373</f>
        <v>762</v>
      </c>
      <c r="X373" s="268"/>
    </row>
    <row r="374" spans="1:24" ht="17.100000000000001" customHeight="1">
      <c r="A374" s="243">
        <v>72</v>
      </c>
      <c r="B374" s="351">
        <v>8515</v>
      </c>
      <c r="C374" s="244" t="s">
        <v>4647</v>
      </c>
      <c r="D374" s="597"/>
      <c r="E374" s="750"/>
      <c r="F374" s="640">
        <f>$H$142</f>
        <v>1095</v>
      </c>
      <c r="G374" s="518" t="s">
        <v>18</v>
      </c>
      <c r="H374" s="516"/>
      <c r="I374" s="639"/>
      <c r="J374" s="639"/>
      <c r="K374" s="546"/>
      <c r="L374" s="743"/>
      <c r="M374" s="501"/>
      <c r="N374" s="209"/>
      <c r="O374" s="292"/>
      <c r="P374" s="1615" t="s">
        <v>4203</v>
      </c>
      <c r="Q374" s="288" t="s">
        <v>162</v>
      </c>
      <c r="R374" s="512" t="s">
        <v>163</v>
      </c>
      <c r="S374" s="367">
        <v>0.7</v>
      </c>
      <c r="T374" s="1534"/>
      <c r="U374" s="365"/>
      <c r="V374" s="366"/>
      <c r="W374" s="358">
        <f>ROUND(ROUND(F374*O243,0)*S374,0)-U373</f>
        <v>532</v>
      </c>
      <c r="X374" s="268"/>
    </row>
    <row r="375" spans="1:24" ht="17.100000000000001" customHeight="1">
      <c r="A375" s="243">
        <v>72</v>
      </c>
      <c r="B375" s="351">
        <v>8516</v>
      </c>
      <c r="C375" s="244" t="s">
        <v>4648</v>
      </c>
      <c r="D375" s="597"/>
      <c r="E375" s="750"/>
      <c r="F375" s="637"/>
      <c r="G375" s="744"/>
      <c r="H375" s="516"/>
      <c r="I375" s="639"/>
      <c r="J375" s="639"/>
      <c r="K375" s="546"/>
      <c r="L375" s="743"/>
      <c r="M375" s="501"/>
      <c r="N375" s="209"/>
      <c r="O375" s="292"/>
      <c r="P375" s="1616"/>
      <c r="Q375" s="288" t="s">
        <v>165</v>
      </c>
      <c r="R375" s="512" t="s">
        <v>163</v>
      </c>
      <c r="S375" s="367">
        <v>0.5</v>
      </c>
      <c r="T375" s="1535"/>
      <c r="U375" s="367"/>
      <c r="V375" s="368"/>
      <c r="W375" s="358">
        <f>ROUND(ROUND(F374*O243,0)*S375,0)-U373</f>
        <v>379</v>
      </c>
      <c r="X375" s="268"/>
    </row>
    <row r="376" spans="1:24" ht="17.100000000000001" customHeight="1">
      <c r="A376" s="243">
        <v>72</v>
      </c>
      <c r="B376" s="351">
        <v>8517</v>
      </c>
      <c r="C376" s="244" t="s">
        <v>4649</v>
      </c>
      <c r="D376" s="597"/>
      <c r="E376" s="750"/>
      <c r="F376" s="516"/>
      <c r="G376" s="518"/>
      <c r="H376" s="1622" t="s">
        <v>4210</v>
      </c>
      <c r="I376" s="1623"/>
      <c r="J376" s="1623"/>
      <c r="K376" s="524"/>
      <c r="L376" s="742"/>
      <c r="M376" s="745"/>
      <c r="N376" s="210"/>
      <c r="O376" s="292"/>
      <c r="P376" s="247"/>
      <c r="Q376" s="247"/>
      <c r="R376" s="354"/>
      <c r="S376" s="355"/>
      <c r="T376" s="355"/>
      <c r="U376" s="355"/>
      <c r="V376" s="357"/>
      <c r="W376" s="358">
        <f>ROUND(ROUND(F374*L377,0)*O243,0)</f>
        <v>740</v>
      </c>
      <c r="X376" s="268"/>
    </row>
    <row r="377" spans="1:24" ht="17.100000000000001" customHeight="1">
      <c r="A377" s="243">
        <v>72</v>
      </c>
      <c r="B377" s="351">
        <v>8518</v>
      </c>
      <c r="C377" s="244" t="s">
        <v>4650</v>
      </c>
      <c r="D377" s="597"/>
      <c r="E377" s="746"/>
      <c r="F377" s="516"/>
      <c r="G377" s="518"/>
      <c r="H377" s="1624"/>
      <c r="I377" s="1625"/>
      <c r="J377" s="1625"/>
      <c r="K377" s="643" t="s">
        <v>163</v>
      </c>
      <c r="L377" s="747">
        <v>0.96499999999999997</v>
      </c>
      <c r="M377" s="745"/>
      <c r="N377" s="210"/>
      <c r="O377" s="292"/>
      <c r="P377" s="1615" t="s">
        <v>4203</v>
      </c>
      <c r="Q377" s="288" t="s">
        <v>162</v>
      </c>
      <c r="R377" s="512" t="s">
        <v>163</v>
      </c>
      <c r="S377" s="367">
        <v>0.7</v>
      </c>
      <c r="T377" s="355"/>
      <c r="U377" s="355"/>
      <c r="V377" s="357"/>
      <c r="W377" s="358">
        <f>ROUND(ROUND(ROUND(F374*L377,0)*O243,0)*S377,0)</f>
        <v>518</v>
      </c>
      <c r="X377" s="268"/>
    </row>
    <row r="378" spans="1:24" ht="17.100000000000001" customHeight="1">
      <c r="A378" s="243">
        <v>72</v>
      </c>
      <c r="B378" s="351">
        <v>8519</v>
      </c>
      <c r="C378" s="244" t="s">
        <v>4651</v>
      </c>
      <c r="D378" s="597"/>
      <c r="E378" s="746"/>
      <c r="F378" s="516"/>
      <c r="G378" s="518"/>
      <c r="H378" s="646"/>
      <c r="I378" s="748"/>
      <c r="J378" s="748"/>
      <c r="K378" s="643"/>
      <c r="L378" s="747"/>
      <c r="M378" s="745"/>
      <c r="N378" s="210"/>
      <c r="O378" s="292"/>
      <c r="P378" s="1616"/>
      <c r="Q378" s="288" t="s">
        <v>165</v>
      </c>
      <c r="R378" s="512" t="s">
        <v>163</v>
      </c>
      <c r="S378" s="367">
        <v>0.5</v>
      </c>
      <c r="T378" s="355"/>
      <c r="U378" s="355"/>
      <c r="V378" s="357"/>
      <c r="W378" s="358">
        <f>ROUND(ROUND(ROUND(F374*L377,0)*O243,0)*S378,0)</f>
        <v>370</v>
      </c>
      <c r="X378" s="268"/>
    </row>
    <row r="379" spans="1:24" ht="17.100000000000001" customHeight="1">
      <c r="A379" s="243">
        <v>72</v>
      </c>
      <c r="B379" s="351">
        <v>8520</v>
      </c>
      <c r="C379" s="244" t="s">
        <v>4652</v>
      </c>
      <c r="D379" s="597"/>
      <c r="E379" s="746"/>
      <c r="F379" s="516"/>
      <c r="G379" s="518"/>
      <c r="H379" s="646"/>
      <c r="I379" s="748"/>
      <c r="J379" s="748"/>
      <c r="K379" s="643"/>
      <c r="L379" s="747"/>
      <c r="M379" s="745"/>
      <c r="N379" s="210"/>
      <c r="O379" s="292"/>
      <c r="P379" s="288"/>
      <c r="Q379" s="288"/>
      <c r="R379" s="512"/>
      <c r="S379" s="367"/>
      <c r="T379" s="1533" t="s">
        <v>4206</v>
      </c>
      <c r="U379" s="362">
        <v>5</v>
      </c>
      <c r="V379" s="363" t="s">
        <v>168</v>
      </c>
      <c r="W379" s="358">
        <f>ROUND(ROUND(ROUND(F374*L377,0)*O243,0),0)-U379</f>
        <v>735</v>
      </c>
      <c r="X379" s="268"/>
    </row>
    <row r="380" spans="1:24" ht="17.100000000000001" customHeight="1">
      <c r="A380" s="243">
        <v>72</v>
      </c>
      <c r="B380" s="351">
        <v>8521</v>
      </c>
      <c r="C380" s="244" t="s">
        <v>4653</v>
      </c>
      <c r="D380" s="597"/>
      <c r="E380" s="746"/>
      <c r="F380" s="516"/>
      <c r="G380" s="518"/>
      <c r="H380" s="646"/>
      <c r="I380" s="748"/>
      <c r="J380" s="748"/>
      <c r="K380" s="643"/>
      <c r="L380" s="747"/>
      <c r="M380" s="745"/>
      <c r="N380" s="210"/>
      <c r="O380" s="292"/>
      <c r="P380" s="1615" t="s">
        <v>4203</v>
      </c>
      <c r="Q380" s="288" t="s">
        <v>162</v>
      </c>
      <c r="R380" s="512" t="s">
        <v>163</v>
      </c>
      <c r="S380" s="367">
        <v>0.7</v>
      </c>
      <c r="T380" s="1534"/>
      <c r="U380" s="365"/>
      <c r="V380" s="366"/>
      <c r="W380" s="358">
        <f>ROUND(ROUND(ROUND(F374*L377,0)*O243,0)*S380,0)-U379</f>
        <v>513</v>
      </c>
      <c r="X380" s="268"/>
    </row>
    <row r="381" spans="1:24" ht="17.100000000000001" customHeight="1">
      <c r="A381" s="243">
        <v>72</v>
      </c>
      <c r="B381" s="351">
        <v>8522</v>
      </c>
      <c r="C381" s="244" t="s">
        <v>4654</v>
      </c>
      <c r="D381" s="597"/>
      <c r="E381" s="746"/>
      <c r="F381" s="516"/>
      <c r="G381" s="518"/>
      <c r="H381" s="646"/>
      <c r="I381" s="748"/>
      <c r="J381" s="748"/>
      <c r="K381" s="643"/>
      <c r="L381" s="747"/>
      <c r="M381" s="745"/>
      <c r="N381" s="210"/>
      <c r="O381" s="292"/>
      <c r="P381" s="1616"/>
      <c r="Q381" s="288" t="s">
        <v>165</v>
      </c>
      <c r="R381" s="512" t="s">
        <v>163</v>
      </c>
      <c r="S381" s="367">
        <v>0.5</v>
      </c>
      <c r="T381" s="1535"/>
      <c r="U381" s="367"/>
      <c r="V381" s="368"/>
      <c r="W381" s="358">
        <f>ROUND(ROUND(ROUND(F374*L377,0)*O243,0)*S381,0)-U379</f>
        <v>365</v>
      </c>
      <c r="X381" s="268"/>
    </row>
    <row r="382" spans="1:24" ht="17.100000000000001" customHeight="1">
      <c r="A382" s="262">
        <v>72</v>
      </c>
      <c r="B382" s="492">
        <v>8351</v>
      </c>
      <c r="C382" s="263" t="s">
        <v>4655</v>
      </c>
      <c r="D382" s="597"/>
      <c r="E382" s="750"/>
      <c r="F382" s="1608" t="s">
        <v>4258</v>
      </c>
      <c r="G382" s="1609"/>
      <c r="H382" s="231"/>
      <c r="I382" s="338"/>
      <c r="J382" s="338"/>
      <c r="K382" s="232"/>
      <c r="L382" s="733"/>
      <c r="M382" s="737"/>
      <c r="N382" s="214"/>
      <c r="O382" s="740"/>
      <c r="P382" s="257"/>
      <c r="Q382" s="257"/>
      <c r="R382" s="491"/>
      <c r="S382" s="625"/>
      <c r="T382" s="625"/>
      <c r="U382" s="625"/>
      <c r="V382" s="626"/>
      <c r="W382" s="342">
        <f>ROUND(F386*O243,0)</f>
        <v>698</v>
      </c>
      <c r="X382" s="268"/>
    </row>
    <row r="383" spans="1:24" ht="17.100000000000001" customHeight="1">
      <c r="A383" s="262">
        <v>72</v>
      </c>
      <c r="B383" s="492">
        <v>8352</v>
      </c>
      <c r="C383" s="263" t="s">
        <v>4656</v>
      </c>
      <c r="D383" s="597"/>
      <c r="E383" s="750"/>
      <c r="F383" s="1586"/>
      <c r="G383" s="1588"/>
      <c r="H383" s="245"/>
      <c r="I383" s="392"/>
      <c r="J383" s="392"/>
      <c r="K383" s="209"/>
      <c r="L383" s="292"/>
      <c r="M383" s="501"/>
      <c r="N383" s="209"/>
      <c r="O383" s="292"/>
      <c r="P383" s="1610" t="s">
        <v>4203</v>
      </c>
      <c r="Q383" s="275" t="s">
        <v>162</v>
      </c>
      <c r="R383" s="619" t="s">
        <v>163</v>
      </c>
      <c r="S383" s="620">
        <v>0.7</v>
      </c>
      <c r="T383" s="621"/>
      <c r="U383" s="621"/>
      <c r="V383" s="622"/>
      <c r="W383" s="350">
        <f>ROUND(ROUND(F386*O243,0)*S383,0)</f>
        <v>489</v>
      </c>
      <c r="X383" s="268"/>
    </row>
    <row r="384" spans="1:24" ht="17.100000000000001" customHeight="1">
      <c r="A384" s="243">
        <v>72</v>
      </c>
      <c r="B384" s="351">
        <v>8363</v>
      </c>
      <c r="C384" s="244" t="s">
        <v>4657</v>
      </c>
      <c r="D384" s="597"/>
      <c r="E384" s="750"/>
      <c r="F384" s="623"/>
      <c r="G384" s="650"/>
      <c r="H384" s="245"/>
      <c r="I384" s="392"/>
      <c r="J384" s="392"/>
      <c r="K384" s="209"/>
      <c r="L384" s="292"/>
      <c r="M384" s="501"/>
      <c r="N384" s="209"/>
      <c r="O384" s="292"/>
      <c r="P384" s="1617"/>
      <c r="Q384" s="288" t="s">
        <v>165</v>
      </c>
      <c r="R384" s="512" t="s">
        <v>163</v>
      </c>
      <c r="S384" s="367">
        <v>0.5</v>
      </c>
      <c r="T384" s="355"/>
      <c r="U384" s="355"/>
      <c r="V384" s="357"/>
      <c r="W384" s="358">
        <f>ROUND(ROUND(F386*O243,0)*S384,0)</f>
        <v>349</v>
      </c>
      <c r="X384" s="268"/>
    </row>
    <row r="385" spans="1:24" ht="17.100000000000001" customHeight="1">
      <c r="A385" s="243">
        <v>72</v>
      </c>
      <c r="B385" s="351">
        <v>8523</v>
      </c>
      <c r="C385" s="244" t="s">
        <v>4658</v>
      </c>
      <c r="D385" s="597"/>
      <c r="E385" s="750"/>
      <c r="F385" s="623"/>
      <c r="G385" s="650"/>
      <c r="H385" s="245"/>
      <c r="I385" s="392"/>
      <c r="J385" s="392"/>
      <c r="K385" s="209"/>
      <c r="L385" s="292"/>
      <c r="M385" s="501"/>
      <c r="N385" s="209"/>
      <c r="O385" s="292"/>
      <c r="P385" s="288"/>
      <c r="Q385" s="288"/>
      <c r="R385" s="512"/>
      <c r="S385" s="367"/>
      <c r="T385" s="1533" t="s">
        <v>4206</v>
      </c>
      <c r="U385" s="362">
        <v>5</v>
      </c>
      <c r="V385" s="363" t="s">
        <v>168</v>
      </c>
      <c r="W385" s="358">
        <f>ROUND(ROUND(F386*O243,0),0)-U385</f>
        <v>693</v>
      </c>
      <c r="X385" s="268"/>
    </row>
    <row r="386" spans="1:24" ht="17.100000000000001" customHeight="1">
      <c r="A386" s="243">
        <v>72</v>
      </c>
      <c r="B386" s="351">
        <v>8524</v>
      </c>
      <c r="C386" s="244" t="s">
        <v>4659</v>
      </c>
      <c r="D386" s="597"/>
      <c r="E386" s="750"/>
      <c r="F386" s="653">
        <f>$H$154</f>
        <v>997</v>
      </c>
      <c r="G386" s="385" t="s">
        <v>18</v>
      </c>
      <c r="H386" s="245"/>
      <c r="I386" s="392"/>
      <c r="J386" s="392"/>
      <c r="K386" s="209"/>
      <c r="L386" s="292"/>
      <c r="M386" s="501"/>
      <c r="N386" s="209"/>
      <c r="O386" s="292"/>
      <c r="P386" s="1615" t="s">
        <v>4203</v>
      </c>
      <c r="Q386" s="288" t="s">
        <v>162</v>
      </c>
      <c r="R386" s="512" t="s">
        <v>163</v>
      </c>
      <c r="S386" s="367">
        <v>0.7</v>
      </c>
      <c r="T386" s="1534"/>
      <c r="U386" s="365"/>
      <c r="V386" s="366"/>
      <c r="W386" s="358">
        <f>ROUND(ROUND(F386*O243,0)*S386,0)-U385</f>
        <v>484</v>
      </c>
      <c r="X386" s="268"/>
    </row>
    <row r="387" spans="1:24" ht="17.100000000000001" customHeight="1">
      <c r="A387" s="243">
        <v>72</v>
      </c>
      <c r="B387" s="351">
        <v>8525</v>
      </c>
      <c r="C387" s="244" t="s">
        <v>4660</v>
      </c>
      <c r="D387" s="597"/>
      <c r="E387" s="750"/>
      <c r="F387" s="623"/>
      <c r="G387" s="650"/>
      <c r="H387" s="245"/>
      <c r="I387" s="392"/>
      <c r="J387" s="392"/>
      <c r="K387" s="209"/>
      <c r="L387" s="292"/>
      <c r="M387" s="501"/>
      <c r="N387" s="209"/>
      <c r="O387" s="292"/>
      <c r="P387" s="1616"/>
      <c r="Q387" s="288" t="s">
        <v>165</v>
      </c>
      <c r="R387" s="512" t="s">
        <v>163</v>
      </c>
      <c r="S387" s="367">
        <v>0.5</v>
      </c>
      <c r="T387" s="1535"/>
      <c r="U387" s="367"/>
      <c r="V387" s="368"/>
      <c r="W387" s="358">
        <f>ROUND(ROUND(F386*O243,0)*S387,0)-U385</f>
        <v>344</v>
      </c>
      <c r="X387" s="268"/>
    </row>
    <row r="388" spans="1:24" ht="17.100000000000001" customHeight="1">
      <c r="A388" s="262">
        <v>72</v>
      </c>
      <c r="B388" s="492">
        <v>8353</v>
      </c>
      <c r="C388" s="263" t="s">
        <v>4661</v>
      </c>
      <c r="D388" s="597"/>
      <c r="E388" s="750"/>
      <c r="H388" s="1611" t="s">
        <v>4210</v>
      </c>
      <c r="I388" s="1612"/>
      <c r="J388" s="1612"/>
      <c r="K388" s="232"/>
      <c r="L388" s="733"/>
      <c r="M388" s="745"/>
      <c r="N388" s="210"/>
      <c r="O388" s="292"/>
      <c r="P388" s="257"/>
      <c r="Q388" s="257"/>
      <c r="R388" s="491"/>
      <c r="S388" s="631"/>
      <c r="T388" s="631"/>
      <c r="U388" s="631"/>
      <c r="V388" s="632"/>
      <c r="W388" s="342">
        <f>ROUND(ROUND(F386*L389,0)*O243,0)</f>
        <v>673</v>
      </c>
      <c r="X388" s="268"/>
    </row>
    <row r="389" spans="1:24" ht="17.100000000000001" customHeight="1">
      <c r="A389" s="262">
        <v>72</v>
      </c>
      <c r="B389" s="492">
        <v>8354</v>
      </c>
      <c r="C389" s="263" t="s">
        <v>4662</v>
      </c>
      <c r="D389" s="597"/>
      <c r="E389" s="746"/>
      <c r="F389" s="245"/>
      <c r="G389" s="385"/>
      <c r="H389" s="1613"/>
      <c r="I389" s="1614"/>
      <c r="J389" s="1614"/>
      <c r="K389" s="214" t="s">
        <v>163</v>
      </c>
      <c r="L389" s="736">
        <v>0.96499999999999997</v>
      </c>
      <c r="M389" s="745"/>
      <c r="N389" s="210"/>
      <c r="O389" s="292"/>
      <c r="P389" s="1610" t="s">
        <v>4203</v>
      </c>
      <c r="Q389" s="275" t="s">
        <v>162</v>
      </c>
      <c r="R389" s="619" t="s">
        <v>163</v>
      </c>
      <c r="S389" s="620">
        <v>0.7</v>
      </c>
      <c r="T389" s="621"/>
      <c r="U389" s="621"/>
      <c r="V389" s="622"/>
      <c r="W389" s="657">
        <f>ROUND(ROUND(ROUND(F386*L389,0)*O243,0)*S389,0)</f>
        <v>471</v>
      </c>
      <c r="X389" s="268"/>
    </row>
    <row r="390" spans="1:24" ht="17.100000000000001" customHeight="1">
      <c r="A390" s="243">
        <v>72</v>
      </c>
      <c r="B390" s="351">
        <v>8364</v>
      </c>
      <c r="C390" s="244" t="s">
        <v>4663</v>
      </c>
      <c r="D390" s="597"/>
      <c r="E390" s="746"/>
      <c r="F390" s="245"/>
      <c r="G390" s="385"/>
      <c r="H390" s="629"/>
      <c r="I390" s="630"/>
      <c r="J390" s="630"/>
      <c r="K390" s="214"/>
      <c r="L390" s="736"/>
      <c r="M390" s="745"/>
      <c r="N390" s="210"/>
      <c r="O390" s="292"/>
      <c r="P390" s="1617"/>
      <c r="Q390" s="288" t="s">
        <v>165</v>
      </c>
      <c r="R390" s="512" t="s">
        <v>163</v>
      </c>
      <c r="S390" s="367">
        <v>0.5</v>
      </c>
      <c r="T390" s="355"/>
      <c r="U390" s="355"/>
      <c r="V390" s="357"/>
      <c r="W390" s="358">
        <f>ROUND(ROUND(ROUND(F386*L389,0)*O243,0)*S390,0)</f>
        <v>337</v>
      </c>
      <c r="X390" s="268"/>
    </row>
    <row r="391" spans="1:24" ht="17.100000000000001" customHeight="1">
      <c r="A391" s="243">
        <v>72</v>
      </c>
      <c r="B391" s="351">
        <v>8526</v>
      </c>
      <c r="C391" s="244" t="s">
        <v>4664</v>
      </c>
      <c r="D391" s="597"/>
      <c r="E391" s="746"/>
      <c r="F391" s="245"/>
      <c r="G391" s="385"/>
      <c r="H391" s="629"/>
      <c r="I391" s="630"/>
      <c r="J391" s="630"/>
      <c r="K391" s="214"/>
      <c r="L391" s="736"/>
      <c r="M391" s="745"/>
      <c r="N391" s="210"/>
      <c r="O391" s="292"/>
      <c r="P391" s="288"/>
      <c r="Q391" s="288"/>
      <c r="R391" s="512"/>
      <c r="S391" s="367"/>
      <c r="T391" s="1533" t="s">
        <v>4206</v>
      </c>
      <c r="U391" s="362">
        <v>5</v>
      </c>
      <c r="V391" s="363" t="s">
        <v>168</v>
      </c>
      <c r="W391" s="358">
        <f>ROUND(ROUND(ROUND(F386*L389,0)*O243,0),0)-U391</f>
        <v>668</v>
      </c>
      <c r="X391" s="268"/>
    </row>
    <row r="392" spans="1:24" ht="17.100000000000001" customHeight="1">
      <c r="A392" s="243">
        <v>72</v>
      </c>
      <c r="B392" s="351">
        <v>8527</v>
      </c>
      <c r="C392" s="244" t="s">
        <v>4665</v>
      </c>
      <c r="D392" s="597"/>
      <c r="E392" s="746"/>
      <c r="F392" s="245"/>
      <c r="G392" s="385"/>
      <c r="H392" s="629"/>
      <c r="I392" s="630"/>
      <c r="J392" s="630"/>
      <c r="K392" s="214"/>
      <c r="L392" s="736"/>
      <c r="M392" s="745"/>
      <c r="N392" s="210"/>
      <c r="O392" s="292"/>
      <c r="P392" s="1615" t="s">
        <v>4203</v>
      </c>
      <c r="Q392" s="288" t="s">
        <v>162</v>
      </c>
      <c r="R392" s="512" t="s">
        <v>163</v>
      </c>
      <c r="S392" s="367">
        <v>0.7</v>
      </c>
      <c r="T392" s="1534"/>
      <c r="U392" s="365"/>
      <c r="V392" s="366"/>
      <c r="W392" s="358">
        <f>ROUND(ROUND(ROUND(F386*L389,0)*O243,0)*S392,0)-U391</f>
        <v>466</v>
      </c>
      <c r="X392" s="268"/>
    </row>
    <row r="393" spans="1:24" ht="17.100000000000001" customHeight="1">
      <c r="A393" s="243">
        <v>72</v>
      </c>
      <c r="B393" s="351">
        <v>8528</v>
      </c>
      <c r="C393" s="244" t="s">
        <v>4666</v>
      </c>
      <c r="D393" s="597"/>
      <c r="E393" s="746"/>
      <c r="F393" s="245"/>
      <c r="G393" s="385"/>
      <c r="H393" s="629"/>
      <c r="I393" s="630"/>
      <c r="J393" s="630"/>
      <c r="K393" s="214"/>
      <c r="L393" s="736"/>
      <c r="M393" s="745"/>
      <c r="N393" s="210"/>
      <c r="O393" s="292"/>
      <c r="P393" s="1616"/>
      <c r="Q393" s="288" t="s">
        <v>165</v>
      </c>
      <c r="R393" s="512" t="s">
        <v>163</v>
      </c>
      <c r="S393" s="367">
        <v>0.5</v>
      </c>
      <c r="T393" s="1535"/>
      <c r="U393" s="367"/>
      <c r="V393" s="368"/>
      <c r="W393" s="358">
        <f>ROUND(ROUND(ROUND(F386*L389,0)*O243,0)*S393,0)-U391</f>
        <v>332</v>
      </c>
      <c r="X393" s="268"/>
    </row>
    <row r="394" spans="1:24" ht="17.100000000000001" customHeight="1">
      <c r="A394" s="262">
        <v>72</v>
      </c>
      <c r="B394" s="492">
        <v>8355</v>
      </c>
      <c r="C394" s="263" t="s">
        <v>4667</v>
      </c>
      <c r="D394" s="623"/>
      <c r="E394" s="751"/>
      <c r="F394" s="1608" t="s">
        <v>4271</v>
      </c>
      <c r="G394" s="1609"/>
      <c r="H394" s="231"/>
      <c r="I394" s="338"/>
      <c r="J394" s="338"/>
      <c r="K394" s="232"/>
      <c r="L394" s="733"/>
      <c r="M394" s="737"/>
      <c r="N394" s="214"/>
      <c r="O394" s="740"/>
      <c r="P394" s="257"/>
      <c r="Q394" s="257"/>
      <c r="R394" s="491"/>
      <c r="S394" s="625"/>
      <c r="T394" s="625"/>
      <c r="U394" s="625"/>
      <c r="V394" s="626"/>
      <c r="W394" s="342">
        <f>ROUND(F398*O243,0)</f>
        <v>636</v>
      </c>
      <c r="X394" s="268"/>
    </row>
    <row r="395" spans="1:24" ht="17.100000000000001" customHeight="1">
      <c r="A395" s="262">
        <v>72</v>
      </c>
      <c r="B395" s="492">
        <v>8356</v>
      </c>
      <c r="C395" s="263" t="s">
        <v>4668</v>
      </c>
      <c r="D395" s="623"/>
      <c r="E395" s="751"/>
      <c r="F395" s="1586"/>
      <c r="G395" s="1588"/>
      <c r="H395" s="245"/>
      <c r="I395" s="392"/>
      <c r="J395" s="392"/>
      <c r="K395" s="209"/>
      <c r="L395" s="292"/>
      <c r="M395" s="501"/>
      <c r="N395" s="209"/>
      <c r="O395" s="292"/>
      <c r="P395" s="1610" t="s">
        <v>4203</v>
      </c>
      <c r="Q395" s="275" t="s">
        <v>162</v>
      </c>
      <c r="R395" s="619" t="s">
        <v>163</v>
      </c>
      <c r="S395" s="620">
        <v>0.7</v>
      </c>
      <c r="T395" s="621"/>
      <c r="U395" s="621"/>
      <c r="V395" s="622"/>
      <c r="W395" s="350">
        <f>ROUND(ROUND(F398*O243,0)*S395,0)</f>
        <v>445</v>
      </c>
      <c r="X395" s="268"/>
    </row>
    <row r="396" spans="1:24" ht="17.100000000000001" customHeight="1">
      <c r="A396" s="243">
        <v>72</v>
      </c>
      <c r="B396" s="351">
        <v>8365</v>
      </c>
      <c r="C396" s="244" t="s">
        <v>4669</v>
      </c>
      <c r="D396" s="623"/>
      <c r="E396" s="751"/>
      <c r="F396" s="623"/>
      <c r="G396" s="650"/>
      <c r="H396" s="245"/>
      <c r="I396" s="392"/>
      <c r="J396" s="392"/>
      <c r="K396" s="209"/>
      <c r="L396" s="292"/>
      <c r="M396" s="501"/>
      <c r="N396" s="209"/>
      <c r="O396" s="292"/>
      <c r="P396" s="1617"/>
      <c r="Q396" s="288" t="s">
        <v>165</v>
      </c>
      <c r="R396" s="512" t="s">
        <v>163</v>
      </c>
      <c r="S396" s="367">
        <v>0.5</v>
      </c>
      <c r="T396" s="355"/>
      <c r="U396" s="355"/>
      <c r="V396" s="357"/>
      <c r="W396" s="358">
        <f>ROUND(ROUND(F398*O243,0)*S396,0)</f>
        <v>318</v>
      </c>
      <c r="X396" s="268"/>
    </row>
    <row r="397" spans="1:24" ht="17.100000000000001" customHeight="1">
      <c r="A397" s="243">
        <v>72</v>
      </c>
      <c r="B397" s="351">
        <v>8529</v>
      </c>
      <c r="C397" s="244" t="s">
        <v>4670</v>
      </c>
      <c r="D397" s="623"/>
      <c r="E397" s="751"/>
      <c r="F397" s="623"/>
      <c r="G397" s="650"/>
      <c r="H397" s="245"/>
      <c r="I397" s="392"/>
      <c r="J397" s="392"/>
      <c r="K397" s="209"/>
      <c r="L397" s="292"/>
      <c r="M397" s="501"/>
      <c r="N397" s="209"/>
      <c r="O397" s="292"/>
      <c r="P397" s="288"/>
      <c r="Q397" s="288"/>
      <c r="R397" s="512"/>
      <c r="S397" s="367"/>
      <c r="T397" s="1533" t="s">
        <v>4206</v>
      </c>
      <c r="U397" s="362">
        <v>5</v>
      </c>
      <c r="V397" s="363" t="s">
        <v>168</v>
      </c>
      <c r="W397" s="358">
        <f>ROUND(ROUND(F398*O243,0),0)-U397</f>
        <v>631</v>
      </c>
      <c r="X397" s="268"/>
    </row>
    <row r="398" spans="1:24" ht="17.100000000000001" customHeight="1">
      <c r="A398" s="243">
        <v>72</v>
      </c>
      <c r="B398" s="351">
        <v>8530</v>
      </c>
      <c r="C398" s="244" t="s">
        <v>4671</v>
      </c>
      <c r="D398" s="623"/>
      <c r="E398" s="751"/>
      <c r="F398" s="653">
        <f>$H$166</f>
        <v>909</v>
      </c>
      <c r="G398" s="385" t="s">
        <v>18</v>
      </c>
      <c r="H398" s="245"/>
      <c r="I398" s="392"/>
      <c r="J398" s="392"/>
      <c r="K398" s="209"/>
      <c r="L398" s="292"/>
      <c r="M398" s="501"/>
      <c r="N398" s="209"/>
      <c r="O398" s="292"/>
      <c r="P398" s="1615" t="s">
        <v>4203</v>
      </c>
      <c r="Q398" s="288" t="s">
        <v>162</v>
      </c>
      <c r="R398" s="512" t="s">
        <v>163</v>
      </c>
      <c r="S398" s="367">
        <v>0.7</v>
      </c>
      <c r="T398" s="1534"/>
      <c r="U398" s="365"/>
      <c r="V398" s="366"/>
      <c r="W398" s="358">
        <f>ROUND(ROUND(F398*O243,0)*S398,0)-U397</f>
        <v>440</v>
      </c>
      <c r="X398" s="268"/>
    </row>
    <row r="399" spans="1:24" ht="17.100000000000001" customHeight="1">
      <c r="A399" s="243">
        <v>72</v>
      </c>
      <c r="B399" s="351">
        <v>8531</v>
      </c>
      <c r="C399" s="244" t="s">
        <v>4672</v>
      </c>
      <c r="D399" s="623"/>
      <c r="E399" s="751"/>
      <c r="F399" s="623"/>
      <c r="G399" s="650"/>
      <c r="H399" s="245"/>
      <c r="I399" s="392"/>
      <c r="J399" s="392"/>
      <c r="K399" s="209"/>
      <c r="L399" s="292"/>
      <c r="M399" s="501"/>
      <c r="N399" s="209"/>
      <c r="O399" s="292"/>
      <c r="P399" s="1616"/>
      <c r="Q399" s="288" t="s">
        <v>165</v>
      </c>
      <c r="R399" s="512" t="s">
        <v>163</v>
      </c>
      <c r="S399" s="367">
        <v>0.5</v>
      </c>
      <c r="T399" s="1535"/>
      <c r="U399" s="367"/>
      <c r="V399" s="368"/>
      <c r="W399" s="358">
        <f>ROUND(ROUND(F398*O243,0)*S399,0)-U397</f>
        <v>313</v>
      </c>
      <c r="X399" s="268"/>
    </row>
    <row r="400" spans="1:24" ht="17.100000000000001" customHeight="1">
      <c r="A400" s="262">
        <v>72</v>
      </c>
      <c r="B400" s="492">
        <v>8357</v>
      </c>
      <c r="C400" s="263" t="s">
        <v>4673</v>
      </c>
      <c r="D400" s="597"/>
      <c r="E400" s="490"/>
      <c r="H400" s="1611" t="s">
        <v>4210</v>
      </c>
      <c r="I400" s="1612"/>
      <c r="J400" s="1612"/>
      <c r="K400" s="232"/>
      <c r="L400" s="733"/>
      <c r="M400" s="745"/>
      <c r="N400" s="210"/>
      <c r="O400" s="292"/>
      <c r="P400" s="257"/>
      <c r="Q400" s="257"/>
      <c r="R400" s="491"/>
      <c r="S400" s="631"/>
      <c r="T400" s="631"/>
      <c r="U400" s="631"/>
      <c r="V400" s="632"/>
      <c r="W400" s="342">
        <f>ROUND(ROUND(F398*L401,0)*O243,0)</f>
        <v>614</v>
      </c>
      <c r="X400" s="268"/>
    </row>
    <row r="401" spans="1:24" ht="17.100000000000001" customHeight="1">
      <c r="A401" s="262">
        <v>72</v>
      </c>
      <c r="B401" s="492">
        <v>8358</v>
      </c>
      <c r="C401" s="263" t="s">
        <v>4674</v>
      </c>
      <c r="D401" s="597"/>
      <c r="E401" s="746"/>
      <c r="F401" s="245"/>
      <c r="G401" s="385"/>
      <c r="H401" s="1613"/>
      <c r="I401" s="1614"/>
      <c r="J401" s="1614"/>
      <c r="K401" s="214" t="s">
        <v>163</v>
      </c>
      <c r="L401" s="736">
        <v>0.96499999999999997</v>
      </c>
      <c r="M401" s="745"/>
      <c r="N401" s="210"/>
      <c r="O401" s="292"/>
      <c r="P401" s="1610" t="s">
        <v>4203</v>
      </c>
      <c r="Q401" s="275" t="s">
        <v>162</v>
      </c>
      <c r="R401" s="619" t="s">
        <v>163</v>
      </c>
      <c r="S401" s="620">
        <v>0.7</v>
      </c>
      <c r="T401" s="621"/>
      <c r="U401" s="621"/>
      <c r="V401" s="622"/>
      <c r="W401" s="657">
        <f>ROUND(ROUND(ROUND(F398*L401,0)*O243,0)*S401,0)</f>
        <v>430</v>
      </c>
      <c r="X401" s="268"/>
    </row>
    <row r="402" spans="1:24" ht="17.100000000000001" customHeight="1">
      <c r="A402" s="243">
        <v>72</v>
      </c>
      <c r="B402" s="351">
        <v>8366</v>
      </c>
      <c r="C402" s="244" t="s">
        <v>4675</v>
      </c>
      <c r="D402" s="597"/>
      <c r="E402" s="746"/>
      <c r="F402" s="245"/>
      <c r="G402" s="385"/>
      <c r="H402" s="629"/>
      <c r="I402" s="630"/>
      <c r="J402" s="630"/>
      <c r="K402" s="214"/>
      <c r="L402" s="736"/>
      <c r="M402" s="745"/>
      <c r="N402" s="210"/>
      <c r="O402" s="292"/>
      <c r="P402" s="1617"/>
      <c r="Q402" s="288" t="s">
        <v>165</v>
      </c>
      <c r="R402" s="512" t="s">
        <v>163</v>
      </c>
      <c r="S402" s="367">
        <v>0.5</v>
      </c>
      <c r="T402" s="355"/>
      <c r="U402" s="355"/>
      <c r="V402" s="357"/>
      <c r="W402" s="358">
        <f>ROUND(ROUND(ROUND(F398*L401,0)*O243,0)*S402,0)</f>
        <v>307</v>
      </c>
      <c r="X402" s="268"/>
    </row>
    <row r="403" spans="1:24" ht="17.100000000000001" customHeight="1">
      <c r="A403" s="243">
        <v>72</v>
      </c>
      <c r="B403" s="351">
        <v>8532</v>
      </c>
      <c r="C403" s="244" t="s">
        <v>4676</v>
      </c>
      <c r="D403" s="597"/>
      <c r="E403" s="746"/>
      <c r="F403" s="245"/>
      <c r="G403" s="385"/>
      <c r="H403" s="629"/>
      <c r="I403" s="630"/>
      <c r="J403" s="630"/>
      <c r="K403" s="214"/>
      <c r="L403" s="736"/>
      <c r="M403" s="745"/>
      <c r="N403" s="210"/>
      <c r="O403" s="292"/>
      <c r="P403" s="288"/>
      <c r="Q403" s="288"/>
      <c r="R403" s="512"/>
      <c r="S403" s="367"/>
      <c r="T403" s="1533" t="s">
        <v>4206</v>
      </c>
      <c r="U403" s="362">
        <v>5</v>
      </c>
      <c r="V403" s="363" t="s">
        <v>168</v>
      </c>
      <c r="W403" s="358">
        <f>ROUND(ROUND(ROUND(F398*L401,0)*O243,0),0)-U403</f>
        <v>609</v>
      </c>
      <c r="X403" s="268"/>
    </row>
    <row r="404" spans="1:24" ht="17.100000000000001" customHeight="1">
      <c r="A404" s="243">
        <v>72</v>
      </c>
      <c r="B404" s="351">
        <v>8533</v>
      </c>
      <c r="C404" s="244" t="s">
        <v>4677</v>
      </c>
      <c r="D404" s="597"/>
      <c r="E404" s="746"/>
      <c r="F404" s="245"/>
      <c r="G404" s="385"/>
      <c r="H404" s="629"/>
      <c r="I404" s="630"/>
      <c r="J404" s="630"/>
      <c r="K404" s="214"/>
      <c r="L404" s="736"/>
      <c r="M404" s="745"/>
      <c r="N404" s="210"/>
      <c r="O404" s="292"/>
      <c r="P404" s="1615" t="s">
        <v>4203</v>
      </c>
      <c r="Q404" s="288" t="s">
        <v>162</v>
      </c>
      <c r="R404" s="512" t="s">
        <v>163</v>
      </c>
      <c r="S404" s="367">
        <v>0.7</v>
      </c>
      <c r="T404" s="1534"/>
      <c r="U404" s="365"/>
      <c r="V404" s="366"/>
      <c r="W404" s="358">
        <f>ROUND(ROUND(ROUND(F398*L401,0)*O243,0)*S404,0)-U403</f>
        <v>425</v>
      </c>
      <c r="X404" s="268"/>
    </row>
    <row r="405" spans="1:24" ht="17.100000000000001" customHeight="1">
      <c r="A405" s="243">
        <v>72</v>
      </c>
      <c r="B405" s="351">
        <v>8534</v>
      </c>
      <c r="C405" s="244" t="s">
        <v>4678</v>
      </c>
      <c r="D405" s="597"/>
      <c r="E405" s="746"/>
      <c r="F405" s="245"/>
      <c r="G405" s="385"/>
      <c r="H405" s="629"/>
      <c r="I405" s="630"/>
      <c r="J405" s="630"/>
      <c r="K405" s="214"/>
      <c r="L405" s="736"/>
      <c r="M405" s="745"/>
      <c r="N405" s="210"/>
      <c r="O405" s="292"/>
      <c r="P405" s="1616"/>
      <c r="Q405" s="288" t="s">
        <v>165</v>
      </c>
      <c r="R405" s="512" t="s">
        <v>163</v>
      </c>
      <c r="S405" s="367">
        <v>0.5</v>
      </c>
      <c r="T405" s="1535"/>
      <c r="U405" s="367"/>
      <c r="V405" s="368"/>
      <c r="W405" s="358">
        <f>ROUND(ROUND(ROUND(F398*L401,0)*O243,0)*S405,0)-U403</f>
        <v>302</v>
      </c>
      <c r="X405" s="268"/>
    </row>
    <row r="406" spans="1:24" ht="17.100000000000001" customHeight="1">
      <c r="A406" s="262">
        <v>72</v>
      </c>
      <c r="B406" s="492">
        <v>8359</v>
      </c>
      <c r="C406" s="263" t="s">
        <v>4679</v>
      </c>
      <c r="D406" s="623"/>
      <c r="E406" s="751"/>
      <c r="F406" s="1608" t="s">
        <v>4288</v>
      </c>
      <c r="G406" s="1609"/>
      <c r="H406" s="231"/>
      <c r="I406" s="338"/>
      <c r="J406" s="338"/>
      <c r="K406" s="232"/>
      <c r="L406" s="733"/>
      <c r="M406" s="737"/>
      <c r="N406" s="214"/>
      <c r="O406" s="740"/>
      <c r="P406" s="257"/>
      <c r="Q406" s="257"/>
      <c r="R406" s="491"/>
      <c r="S406" s="625"/>
      <c r="T406" s="625"/>
      <c r="U406" s="625"/>
      <c r="V406" s="626"/>
      <c r="W406" s="342">
        <f>ROUND(F410*O243,0)</f>
        <v>574</v>
      </c>
      <c r="X406" s="268"/>
    </row>
    <row r="407" spans="1:24" ht="17.100000000000001" customHeight="1">
      <c r="A407" s="262">
        <v>72</v>
      </c>
      <c r="B407" s="492">
        <v>8360</v>
      </c>
      <c r="C407" s="263" t="s">
        <v>4680</v>
      </c>
      <c r="D407" s="623"/>
      <c r="E407" s="751"/>
      <c r="F407" s="1586"/>
      <c r="G407" s="1588"/>
      <c r="H407" s="245"/>
      <c r="I407" s="392"/>
      <c r="J407" s="392"/>
      <c r="K407" s="209"/>
      <c r="L407" s="292"/>
      <c r="M407" s="501"/>
      <c r="N407" s="209"/>
      <c r="O407" s="292"/>
      <c r="P407" s="1610" t="s">
        <v>4203</v>
      </c>
      <c r="Q407" s="275" t="s">
        <v>162</v>
      </c>
      <c r="R407" s="619" t="s">
        <v>163</v>
      </c>
      <c r="S407" s="620">
        <v>0.7</v>
      </c>
      <c r="T407" s="621"/>
      <c r="U407" s="621"/>
      <c r="V407" s="622"/>
      <c r="W407" s="350">
        <f>ROUND(ROUND(F410*O243,0)*S407,0)</f>
        <v>402</v>
      </c>
      <c r="X407" s="268"/>
    </row>
    <row r="408" spans="1:24" ht="17.100000000000001" customHeight="1">
      <c r="A408" s="243">
        <v>72</v>
      </c>
      <c r="B408" s="351">
        <v>8367</v>
      </c>
      <c r="C408" s="244" t="s">
        <v>4681</v>
      </c>
      <c r="D408" s="623"/>
      <c r="E408" s="751"/>
      <c r="F408" s="623"/>
      <c r="G408" s="650"/>
      <c r="H408" s="245"/>
      <c r="I408" s="392"/>
      <c r="J408" s="392"/>
      <c r="K408" s="209"/>
      <c r="L408" s="292"/>
      <c r="M408" s="501"/>
      <c r="N408" s="209"/>
      <c r="O408" s="292"/>
      <c r="P408" s="1605"/>
      <c r="Q408" s="288" t="s">
        <v>165</v>
      </c>
      <c r="R408" s="512" t="s">
        <v>163</v>
      </c>
      <c r="S408" s="367">
        <v>0.5</v>
      </c>
      <c r="T408" s="355"/>
      <c r="U408" s="355"/>
      <c r="V408" s="357"/>
      <c r="W408" s="358">
        <f>ROUND(ROUND(F410*O243,0)*S408,0)</f>
        <v>287</v>
      </c>
      <c r="X408" s="268"/>
    </row>
    <row r="409" spans="1:24" ht="17.100000000000001" customHeight="1">
      <c r="A409" s="243">
        <v>72</v>
      </c>
      <c r="B409" s="351">
        <v>8535</v>
      </c>
      <c r="C409" s="244" t="s">
        <v>4682</v>
      </c>
      <c r="D409" s="623"/>
      <c r="E409" s="751"/>
      <c r="F409" s="623"/>
      <c r="G409" s="650"/>
      <c r="H409" s="245"/>
      <c r="I409" s="392"/>
      <c r="J409" s="392"/>
      <c r="K409" s="209"/>
      <c r="L409" s="292"/>
      <c r="M409" s="501"/>
      <c r="N409" s="209"/>
      <c r="O409" s="292"/>
      <c r="P409" s="288"/>
      <c r="Q409" s="288"/>
      <c r="R409" s="512"/>
      <c r="S409" s="367"/>
      <c r="T409" s="1533" t="s">
        <v>4206</v>
      </c>
      <c r="U409" s="362">
        <v>5</v>
      </c>
      <c r="V409" s="363" t="s">
        <v>168</v>
      </c>
      <c r="W409" s="358">
        <f>ROUND(ROUND(F410*O243,0),0)-U409</f>
        <v>569</v>
      </c>
      <c r="X409" s="268"/>
    </row>
    <row r="410" spans="1:24" ht="17.100000000000001" customHeight="1">
      <c r="A410" s="243">
        <v>72</v>
      </c>
      <c r="B410" s="351">
        <v>8536</v>
      </c>
      <c r="C410" s="244" t="s">
        <v>4683</v>
      </c>
      <c r="D410" s="623"/>
      <c r="E410" s="751"/>
      <c r="F410" s="653">
        <f>$H$178</f>
        <v>820</v>
      </c>
      <c r="G410" s="385" t="s">
        <v>18</v>
      </c>
      <c r="H410" s="245"/>
      <c r="I410" s="392"/>
      <c r="J410" s="392"/>
      <c r="K410" s="209"/>
      <c r="L410" s="292"/>
      <c r="M410" s="501"/>
      <c r="N410" s="209"/>
      <c r="O410" s="292"/>
      <c r="P410" s="1606" t="s">
        <v>4203</v>
      </c>
      <c r="Q410" s="288" t="s">
        <v>162</v>
      </c>
      <c r="R410" s="512" t="s">
        <v>163</v>
      </c>
      <c r="S410" s="367">
        <v>0.7</v>
      </c>
      <c r="T410" s="1534"/>
      <c r="U410" s="365"/>
      <c r="V410" s="366"/>
      <c r="W410" s="358">
        <f>ROUND(ROUND(F410*O243,0)*S410,0)-U409</f>
        <v>397</v>
      </c>
      <c r="X410" s="268"/>
    </row>
    <row r="411" spans="1:24" ht="17.100000000000001" customHeight="1">
      <c r="A411" s="243">
        <v>72</v>
      </c>
      <c r="B411" s="351">
        <v>8537</v>
      </c>
      <c r="C411" s="244" t="s">
        <v>4684</v>
      </c>
      <c r="D411" s="623"/>
      <c r="E411" s="751"/>
      <c r="F411" s="623"/>
      <c r="G411" s="650"/>
      <c r="H411" s="245"/>
      <c r="I411" s="392"/>
      <c r="J411" s="392"/>
      <c r="K411" s="209"/>
      <c r="L411" s="292"/>
      <c r="M411" s="501"/>
      <c r="N411" s="209"/>
      <c r="O411" s="292"/>
      <c r="P411" s="1607"/>
      <c r="Q411" s="288" t="s">
        <v>165</v>
      </c>
      <c r="R411" s="512" t="s">
        <v>163</v>
      </c>
      <c r="S411" s="367">
        <v>0.5</v>
      </c>
      <c r="T411" s="1535"/>
      <c r="U411" s="367"/>
      <c r="V411" s="368"/>
      <c r="W411" s="358">
        <f>ROUND(ROUND(F410*O243,0)*S411,0)-U409</f>
        <v>282</v>
      </c>
      <c r="X411" s="268"/>
    </row>
    <row r="412" spans="1:24" ht="17.100000000000001" customHeight="1">
      <c r="A412" s="262">
        <v>72</v>
      </c>
      <c r="B412" s="492">
        <v>8361</v>
      </c>
      <c r="C412" s="263" t="s">
        <v>4685</v>
      </c>
      <c r="D412" s="597"/>
      <c r="E412" s="490"/>
      <c r="H412" s="1611" t="s">
        <v>4210</v>
      </c>
      <c r="I412" s="1612"/>
      <c r="J412" s="1612"/>
      <c r="K412" s="232"/>
      <c r="L412" s="733"/>
      <c r="M412" s="745"/>
      <c r="N412" s="210"/>
      <c r="O412" s="292"/>
      <c r="P412" s="257"/>
      <c r="Q412" s="257"/>
      <c r="R412" s="491"/>
      <c r="S412" s="631"/>
      <c r="T412" s="631"/>
      <c r="U412" s="631"/>
      <c r="V412" s="632"/>
      <c r="W412" s="342">
        <f>ROUND(ROUND(F410*L413,0)*O243,0)</f>
        <v>554</v>
      </c>
      <c r="X412" s="268"/>
    </row>
    <row r="413" spans="1:24" ht="17.100000000000001" customHeight="1">
      <c r="A413" s="262">
        <v>72</v>
      </c>
      <c r="B413" s="492">
        <v>8362</v>
      </c>
      <c r="C413" s="483" t="s">
        <v>4686</v>
      </c>
      <c r="D413" s="741"/>
      <c r="E413" s="746"/>
      <c r="F413" s="245"/>
      <c r="G413" s="385"/>
      <c r="H413" s="1613"/>
      <c r="I413" s="1614"/>
      <c r="J413" s="1614"/>
      <c r="K413" s="214" t="s">
        <v>163</v>
      </c>
      <c r="L413" s="736">
        <v>0.96499999999999997</v>
      </c>
      <c r="M413" s="745"/>
      <c r="N413" s="210"/>
      <c r="O413" s="292"/>
      <c r="P413" s="1604" t="s">
        <v>4203</v>
      </c>
      <c r="Q413" s="275" t="s">
        <v>162</v>
      </c>
      <c r="R413" s="619" t="s">
        <v>163</v>
      </c>
      <c r="S413" s="620">
        <v>0.7</v>
      </c>
      <c r="T413" s="621"/>
      <c r="U413" s="621"/>
      <c r="V413" s="622"/>
      <c r="W413" s="657">
        <f>ROUND(ROUND(ROUND(F410*L413,0)*O243,0)*S413,0)</f>
        <v>388</v>
      </c>
      <c r="X413" s="268"/>
    </row>
    <row r="414" spans="1:24" ht="17.100000000000001" customHeight="1">
      <c r="A414" s="243">
        <v>72</v>
      </c>
      <c r="B414" s="243">
        <v>8368</v>
      </c>
      <c r="C414" s="244" t="s">
        <v>4687</v>
      </c>
      <c r="D414" s="741"/>
      <c r="E414" s="746"/>
      <c r="F414" s="245"/>
      <c r="G414" s="385"/>
      <c r="H414" s="629"/>
      <c r="I414" s="630"/>
      <c r="J414" s="630"/>
      <c r="K414" s="214"/>
      <c r="L414" s="736"/>
      <c r="M414" s="745"/>
      <c r="N414" s="210"/>
      <c r="O414" s="292"/>
      <c r="P414" s="1605"/>
      <c r="Q414" s="288" t="s">
        <v>165</v>
      </c>
      <c r="R414" s="512" t="s">
        <v>163</v>
      </c>
      <c r="S414" s="367">
        <v>0.5</v>
      </c>
      <c r="T414" s="355"/>
      <c r="U414" s="355"/>
      <c r="V414" s="357"/>
      <c r="W414" s="358">
        <f>ROUND(ROUND(ROUND(F410*L413,0)*O243,0)*S414,0)</f>
        <v>277</v>
      </c>
      <c r="X414" s="268"/>
    </row>
    <row r="415" spans="1:24" ht="17.100000000000001" customHeight="1">
      <c r="A415" s="243">
        <v>72</v>
      </c>
      <c r="B415" s="243">
        <v>8538</v>
      </c>
      <c r="C415" s="244" t="s">
        <v>4688</v>
      </c>
      <c r="D415" s="741"/>
      <c r="E415" s="746"/>
      <c r="F415" s="245"/>
      <c r="G415" s="385"/>
      <c r="H415" s="629"/>
      <c r="I415" s="630"/>
      <c r="J415" s="630"/>
      <c r="K415" s="214"/>
      <c r="L415" s="736"/>
      <c r="M415" s="745"/>
      <c r="N415" s="210"/>
      <c r="O415" s="292"/>
      <c r="P415" s="288"/>
      <c r="Q415" s="288"/>
      <c r="R415" s="512"/>
      <c r="S415" s="367"/>
      <c r="T415" s="1533" t="s">
        <v>4206</v>
      </c>
      <c r="U415" s="362">
        <v>5</v>
      </c>
      <c r="V415" s="363" t="s">
        <v>168</v>
      </c>
      <c r="W415" s="358">
        <f>ROUND(ROUND(ROUND(F410*L413,0)*O243,0),0)-U415</f>
        <v>549</v>
      </c>
      <c r="X415" s="268"/>
    </row>
    <row r="416" spans="1:24" ht="17.100000000000001" customHeight="1">
      <c r="A416" s="243">
        <v>72</v>
      </c>
      <c r="B416" s="243">
        <v>8539</v>
      </c>
      <c r="C416" s="244" t="s">
        <v>4689</v>
      </c>
      <c r="D416" s="741"/>
      <c r="E416" s="746"/>
      <c r="F416" s="245"/>
      <c r="G416" s="385"/>
      <c r="H416" s="629"/>
      <c r="I416" s="630"/>
      <c r="J416" s="630"/>
      <c r="K416" s="214"/>
      <c r="L416" s="736"/>
      <c r="M416" s="745"/>
      <c r="N416" s="210"/>
      <c r="O416" s="292"/>
      <c r="P416" s="1606" t="s">
        <v>4203</v>
      </c>
      <c r="Q416" s="288" t="s">
        <v>162</v>
      </c>
      <c r="R416" s="512" t="s">
        <v>163</v>
      </c>
      <c r="S416" s="367">
        <v>0.7</v>
      </c>
      <c r="T416" s="1534"/>
      <c r="U416" s="365"/>
      <c r="V416" s="366"/>
      <c r="W416" s="358">
        <f>ROUND(ROUND(ROUND(F410*L413,0)*O243,0)*S416,0)-U415</f>
        <v>383</v>
      </c>
      <c r="X416" s="268"/>
    </row>
    <row r="417" spans="1:24" ht="17.100000000000001" customHeight="1">
      <c r="A417" s="243">
        <v>72</v>
      </c>
      <c r="B417" s="243">
        <v>8540</v>
      </c>
      <c r="C417" s="244" t="s">
        <v>4690</v>
      </c>
      <c r="D417" s="752"/>
      <c r="E417" s="753"/>
      <c r="F417" s="281"/>
      <c r="G417" s="226"/>
      <c r="H417" s="658"/>
      <c r="I417" s="706"/>
      <c r="J417" s="706"/>
      <c r="K417" s="400"/>
      <c r="L417" s="470"/>
      <c r="M417" s="754"/>
      <c r="N417" s="218"/>
      <c r="O417" s="294"/>
      <c r="P417" s="1607"/>
      <c r="Q417" s="288" t="s">
        <v>165</v>
      </c>
      <c r="R417" s="512" t="s">
        <v>163</v>
      </c>
      <c r="S417" s="367">
        <v>0.5</v>
      </c>
      <c r="T417" s="1535"/>
      <c r="U417" s="367"/>
      <c r="V417" s="368"/>
      <c r="W417" s="391">
        <f>ROUND(ROUND(ROUND(F410*L413,0)*O243,0)*S417,0)-U415</f>
        <v>272</v>
      </c>
      <c r="X417" s="330"/>
    </row>
  </sheetData>
  <mergeCells count="251">
    <mergeCell ref="E31:E32"/>
    <mergeCell ref="P32:P33"/>
    <mergeCell ref="T16:T18"/>
    <mergeCell ref="P17:P18"/>
    <mergeCell ref="E19:E20"/>
    <mergeCell ref="P20:P21"/>
    <mergeCell ref="T22:T24"/>
    <mergeCell ref="P23:P24"/>
    <mergeCell ref="D7:D9"/>
    <mergeCell ref="E7:E8"/>
    <mergeCell ref="P8:P9"/>
    <mergeCell ref="T10:T12"/>
    <mergeCell ref="P11:P12"/>
    <mergeCell ref="H13:J14"/>
    <mergeCell ref="P14:P15"/>
    <mergeCell ref="T34:T36"/>
    <mergeCell ref="P35:P36"/>
    <mergeCell ref="H37:J38"/>
    <mergeCell ref="P38:P39"/>
    <mergeCell ref="T40:T42"/>
    <mergeCell ref="P41:P42"/>
    <mergeCell ref="H25:J26"/>
    <mergeCell ref="P26:P27"/>
    <mergeCell ref="T28:T30"/>
    <mergeCell ref="P29:P30"/>
    <mergeCell ref="P56:P57"/>
    <mergeCell ref="T58:T60"/>
    <mergeCell ref="P59:P60"/>
    <mergeCell ref="J61:J64"/>
    <mergeCell ref="P62:P63"/>
    <mergeCell ref="T64:T66"/>
    <mergeCell ref="P65:P66"/>
    <mergeCell ref="D43:D46"/>
    <mergeCell ref="E43:E44"/>
    <mergeCell ref="P44:P45"/>
    <mergeCell ref="T46:T48"/>
    <mergeCell ref="P47:P48"/>
    <mergeCell ref="J49:J52"/>
    <mergeCell ref="P50:P51"/>
    <mergeCell ref="T52:T54"/>
    <mergeCell ref="P53:P54"/>
    <mergeCell ref="P80:P81"/>
    <mergeCell ref="T82:T84"/>
    <mergeCell ref="P83:P84"/>
    <mergeCell ref="J85:J88"/>
    <mergeCell ref="P86:P87"/>
    <mergeCell ref="T88:T90"/>
    <mergeCell ref="P89:P90"/>
    <mergeCell ref="P68:P69"/>
    <mergeCell ref="T70:T72"/>
    <mergeCell ref="P71:P72"/>
    <mergeCell ref="J73:J76"/>
    <mergeCell ref="P74:P75"/>
    <mergeCell ref="T76:T78"/>
    <mergeCell ref="P77:P78"/>
    <mergeCell ref="P104:P105"/>
    <mergeCell ref="T106:T108"/>
    <mergeCell ref="P107:P108"/>
    <mergeCell ref="J109:J112"/>
    <mergeCell ref="P110:P111"/>
    <mergeCell ref="T112:T114"/>
    <mergeCell ref="P113:P114"/>
    <mergeCell ref="E91:E92"/>
    <mergeCell ref="P92:P93"/>
    <mergeCell ref="T94:T96"/>
    <mergeCell ref="P95:P96"/>
    <mergeCell ref="J97:J100"/>
    <mergeCell ref="P98:P99"/>
    <mergeCell ref="T100:T102"/>
    <mergeCell ref="P101:P102"/>
    <mergeCell ref="P128:P129"/>
    <mergeCell ref="T130:T132"/>
    <mergeCell ref="P131:P132"/>
    <mergeCell ref="J133:J136"/>
    <mergeCell ref="P134:P135"/>
    <mergeCell ref="T136:T138"/>
    <mergeCell ref="P137:P138"/>
    <mergeCell ref="P116:P117"/>
    <mergeCell ref="T118:T120"/>
    <mergeCell ref="P119:P120"/>
    <mergeCell ref="J121:J124"/>
    <mergeCell ref="P122:P123"/>
    <mergeCell ref="T124:T126"/>
    <mergeCell ref="P125:P126"/>
    <mergeCell ref="P152:P153"/>
    <mergeCell ref="T154:T156"/>
    <mergeCell ref="P155:P156"/>
    <mergeCell ref="J157:J160"/>
    <mergeCell ref="P158:P159"/>
    <mergeCell ref="T160:T162"/>
    <mergeCell ref="P161:P162"/>
    <mergeCell ref="E139:E140"/>
    <mergeCell ref="P140:P141"/>
    <mergeCell ref="T142:T144"/>
    <mergeCell ref="P143:P144"/>
    <mergeCell ref="J145:J148"/>
    <mergeCell ref="P146:P147"/>
    <mergeCell ref="T148:T150"/>
    <mergeCell ref="P149:P150"/>
    <mergeCell ref="P176:P177"/>
    <mergeCell ref="T178:T180"/>
    <mergeCell ref="P179:P180"/>
    <mergeCell ref="J181:J184"/>
    <mergeCell ref="P182:P183"/>
    <mergeCell ref="T184:T186"/>
    <mergeCell ref="P185:P186"/>
    <mergeCell ref="P164:P165"/>
    <mergeCell ref="T166:T168"/>
    <mergeCell ref="P167:P168"/>
    <mergeCell ref="J169:J172"/>
    <mergeCell ref="P170:P171"/>
    <mergeCell ref="T172:T174"/>
    <mergeCell ref="P173:P174"/>
    <mergeCell ref="D207:D209"/>
    <mergeCell ref="D210:D211"/>
    <mergeCell ref="D216:D217"/>
    <mergeCell ref="D220:D221"/>
    <mergeCell ref="D226:D227"/>
    <mergeCell ref="D238:D240"/>
    <mergeCell ref="D187:D189"/>
    <mergeCell ref="E187:E188"/>
    <mergeCell ref="E189:E190"/>
    <mergeCell ref="E191:E193"/>
    <mergeCell ref="E199:E201"/>
    <mergeCell ref="D191:D194"/>
    <mergeCell ref="D218:D219"/>
    <mergeCell ref="E262:E264"/>
    <mergeCell ref="P263:P264"/>
    <mergeCell ref="T247:T249"/>
    <mergeCell ref="P248:P249"/>
    <mergeCell ref="E250:E252"/>
    <mergeCell ref="P251:P252"/>
    <mergeCell ref="T253:T255"/>
    <mergeCell ref="P254:P255"/>
    <mergeCell ref="E238:E240"/>
    <mergeCell ref="P239:P240"/>
    <mergeCell ref="M240:M242"/>
    <mergeCell ref="T241:T243"/>
    <mergeCell ref="P242:P243"/>
    <mergeCell ref="H244:J245"/>
    <mergeCell ref="P245:P246"/>
    <mergeCell ref="T265:T267"/>
    <mergeCell ref="P266:P267"/>
    <mergeCell ref="H268:J269"/>
    <mergeCell ref="P269:P270"/>
    <mergeCell ref="T271:T273"/>
    <mergeCell ref="P272:P273"/>
    <mergeCell ref="H256:J257"/>
    <mergeCell ref="P257:P258"/>
    <mergeCell ref="T259:T261"/>
    <mergeCell ref="P260:P261"/>
    <mergeCell ref="H280:J281"/>
    <mergeCell ref="P281:P282"/>
    <mergeCell ref="T283:T285"/>
    <mergeCell ref="P284:P285"/>
    <mergeCell ref="F286:G287"/>
    <mergeCell ref="P287:P288"/>
    <mergeCell ref="D274:D277"/>
    <mergeCell ref="E274:E276"/>
    <mergeCell ref="F274:G275"/>
    <mergeCell ref="P275:P276"/>
    <mergeCell ref="T277:T279"/>
    <mergeCell ref="P278:P279"/>
    <mergeCell ref="F298:G299"/>
    <mergeCell ref="P299:P300"/>
    <mergeCell ref="T301:T303"/>
    <mergeCell ref="P302:P303"/>
    <mergeCell ref="H304:J305"/>
    <mergeCell ref="P305:P306"/>
    <mergeCell ref="T289:T291"/>
    <mergeCell ref="P290:P291"/>
    <mergeCell ref="H292:J293"/>
    <mergeCell ref="P293:P294"/>
    <mergeCell ref="T295:T297"/>
    <mergeCell ref="P296:P297"/>
    <mergeCell ref="H316:J317"/>
    <mergeCell ref="P317:P318"/>
    <mergeCell ref="T319:T321"/>
    <mergeCell ref="P320:P321"/>
    <mergeCell ref="E322:E324"/>
    <mergeCell ref="F322:G323"/>
    <mergeCell ref="P323:P324"/>
    <mergeCell ref="T307:T309"/>
    <mergeCell ref="P308:P309"/>
    <mergeCell ref="F310:G311"/>
    <mergeCell ref="P311:P312"/>
    <mergeCell ref="T313:T315"/>
    <mergeCell ref="P314:P315"/>
    <mergeCell ref="F334:G335"/>
    <mergeCell ref="P335:P336"/>
    <mergeCell ref="T337:T339"/>
    <mergeCell ref="P338:P339"/>
    <mergeCell ref="H340:J341"/>
    <mergeCell ref="P341:P342"/>
    <mergeCell ref="T325:T327"/>
    <mergeCell ref="P326:P327"/>
    <mergeCell ref="H328:J329"/>
    <mergeCell ref="P329:P330"/>
    <mergeCell ref="T331:T333"/>
    <mergeCell ref="P332:P333"/>
    <mergeCell ref="H352:J353"/>
    <mergeCell ref="P353:P354"/>
    <mergeCell ref="T355:T357"/>
    <mergeCell ref="P356:P357"/>
    <mergeCell ref="F358:G359"/>
    <mergeCell ref="P359:P360"/>
    <mergeCell ref="T343:T345"/>
    <mergeCell ref="P344:P345"/>
    <mergeCell ref="F346:G347"/>
    <mergeCell ref="P347:P348"/>
    <mergeCell ref="T349:T351"/>
    <mergeCell ref="P350:P351"/>
    <mergeCell ref="E370:E372"/>
    <mergeCell ref="F370:G371"/>
    <mergeCell ref="P371:P372"/>
    <mergeCell ref="T373:T375"/>
    <mergeCell ref="P374:P375"/>
    <mergeCell ref="H376:J377"/>
    <mergeCell ref="P377:P378"/>
    <mergeCell ref="T361:T363"/>
    <mergeCell ref="P362:P363"/>
    <mergeCell ref="H364:J365"/>
    <mergeCell ref="P365:P366"/>
    <mergeCell ref="T367:T369"/>
    <mergeCell ref="P368:P369"/>
    <mergeCell ref="H388:J389"/>
    <mergeCell ref="P389:P390"/>
    <mergeCell ref="T391:T393"/>
    <mergeCell ref="P392:P393"/>
    <mergeCell ref="F394:G395"/>
    <mergeCell ref="P395:P396"/>
    <mergeCell ref="T379:T381"/>
    <mergeCell ref="P380:P381"/>
    <mergeCell ref="F382:G383"/>
    <mergeCell ref="P383:P384"/>
    <mergeCell ref="T385:T387"/>
    <mergeCell ref="P386:P387"/>
    <mergeCell ref="T415:T417"/>
    <mergeCell ref="P416:P417"/>
    <mergeCell ref="F406:G407"/>
    <mergeCell ref="P407:P408"/>
    <mergeCell ref="T409:T411"/>
    <mergeCell ref="P410:P411"/>
    <mergeCell ref="H412:J413"/>
    <mergeCell ref="P413:P414"/>
    <mergeCell ref="T397:T399"/>
    <mergeCell ref="P398:P399"/>
    <mergeCell ref="H400:J401"/>
    <mergeCell ref="P401:P402"/>
    <mergeCell ref="T403:T405"/>
    <mergeCell ref="P404:P405"/>
  </mergeCells>
  <phoneticPr fontId="1"/>
  <printOptions horizontalCentered="1"/>
  <pageMargins left="0.39370078740157483" right="0.39370078740157483" top="0.39370078740157483" bottom="0.39370078740157483" header="0.51181102362204722" footer="0.31496062992125984"/>
  <pageSetup paperSize="9" scale="46" fitToHeight="0" orientation="portrait" r:id="rId1"/>
  <headerFooter>
    <oddHeader>&amp;R&amp;9医療型障害児入所施設</oddHeader>
    <oddFooter>&amp;C&amp;14&amp;P</oddFooter>
  </headerFooter>
  <rowBreaks count="4" manualBreakCount="4">
    <brk id="102" max="23" man="1"/>
    <brk id="190" max="23" man="1"/>
    <brk id="273" max="23" man="1"/>
    <brk id="369" max="2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AE1734"/>
  <sheetViews>
    <sheetView zoomScaleNormal="100" zoomScaleSheetLayoutView="100" workbookViewId="0">
      <pane xSplit="3" ySplit="6" topLeftCell="D7" activePane="bottomRight" state="frozen"/>
      <selection pane="topRight"/>
      <selection pane="bottomLeft"/>
      <selection pane="bottomRight"/>
    </sheetView>
  </sheetViews>
  <sheetFormatPr defaultColWidth="9" defaultRowHeight="13.5"/>
  <cols>
    <col min="1" max="1" width="4.625" style="300" customWidth="1"/>
    <col min="2" max="2" width="7.625" style="300" customWidth="1"/>
    <col min="3" max="3" width="38.5" style="207" customWidth="1"/>
    <col min="4" max="5" width="7.625" style="300" customWidth="1"/>
    <col min="6" max="7" width="8.625" style="300" customWidth="1"/>
    <col min="8" max="8" width="5.625" style="300" bestFit="1" customWidth="1"/>
    <col min="9" max="9" width="4.625" style="300" bestFit="1" customWidth="1"/>
    <col min="10" max="10" width="8.625" style="207" customWidth="1"/>
    <col min="11" max="11" width="2.375" style="207" customWidth="1"/>
    <col min="12" max="12" width="3.125" style="207" bestFit="1" customWidth="1"/>
    <col min="13" max="13" width="7.5" style="207" bestFit="1" customWidth="1"/>
    <col min="14" max="15" width="8.625" style="300" customWidth="1"/>
    <col min="16" max="16" width="3" style="300" bestFit="1" customWidth="1"/>
    <col min="17" max="17" width="4.125" style="300" bestFit="1" customWidth="1"/>
    <col min="18" max="19" width="2.375" style="300" customWidth="1"/>
    <col min="20" max="20" width="2.375" style="331" customWidth="1"/>
    <col min="21" max="21" width="3" style="331" bestFit="1" customWidth="1"/>
    <col min="22" max="22" width="4.125" style="300" bestFit="1" customWidth="1"/>
    <col min="23" max="23" width="8.625" style="300" customWidth="1"/>
    <col min="24" max="24" width="3" style="300" bestFit="1" customWidth="1"/>
    <col min="25" max="25" width="4.125" style="300" bestFit="1" customWidth="1"/>
    <col min="26" max="26" width="18.875" style="300" bestFit="1" customWidth="1"/>
    <col min="27" max="27" width="2.25" style="300" bestFit="1" customWidth="1"/>
    <col min="28" max="28" width="4.75" style="300" bestFit="1" customWidth="1"/>
    <col min="29" max="30" width="8.625" style="300" customWidth="1"/>
    <col min="31" max="31" width="2.75" style="300" customWidth="1"/>
    <col min="32" max="16384" width="9" style="300"/>
  </cols>
  <sheetData>
    <row r="1" spans="1:31" ht="17.100000000000001" customHeight="1">
      <c r="A1" s="205"/>
      <c r="L1" s="208"/>
      <c r="M1" s="208"/>
      <c r="N1" s="301"/>
      <c r="O1" s="301"/>
      <c r="P1" s="301"/>
      <c r="Q1" s="301"/>
      <c r="R1" s="301"/>
      <c r="S1" s="301"/>
      <c r="T1" s="302"/>
      <c r="U1" s="302"/>
      <c r="V1" s="301"/>
      <c r="W1" s="211"/>
      <c r="X1" s="211"/>
      <c r="Y1" s="211"/>
      <c r="Z1" s="211"/>
      <c r="AA1" s="211"/>
      <c r="AB1" s="211"/>
    </row>
    <row r="2" spans="1:31" ht="17.100000000000001" customHeight="1">
      <c r="A2" s="205" t="s">
        <v>4691</v>
      </c>
      <c r="L2" s="208"/>
      <c r="M2" s="208"/>
      <c r="N2" s="301"/>
      <c r="O2" s="301"/>
      <c r="P2" s="301"/>
      <c r="Q2" s="301"/>
      <c r="R2" s="301"/>
      <c r="S2" s="301"/>
      <c r="T2" s="302"/>
      <c r="U2" s="302"/>
      <c r="V2" s="301"/>
      <c r="W2" s="1653"/>
      <c r="X2" s="1653"/>
      <c r="Y2" s="208"/>
      <c r="Z2" s="208"/>
      <c r="AA2" s="208"/>
      <c r="AB2" s="208"/>
    </row>
    <row r="3" spans="1:31" ht="17.100000000000001" customHeight="1">
      <c r="A3" s="205"/>
      <c r="L3" s="208"/>
      <c r="M3" s="208"/>
      <c r="N3" s="301"/>
      <c r="O3" s="301"/>
      <c r="P3" s="301"/>
      <c r="Q3" s="301"/>
      <c r="R3" s="301"/>
      <c r="S3" s="301"/>
      <c r="T3" s="301"/>
      <c r="U3" s="302"/>
      <c r="V3" s="301"/>
      <c r="W3" s="301"/>
      <c r="X3" s="301"/>
      <c r="Y3" s="214"/>
      <c r="Z3" s="215"/>
      <c r="AA3" s="215"/>
      <c r="AB3" s="215"/>
    </row>
    <row r="4" spans="1:31" ht="17.100000000000001" customHeight="1">
      <c r="A4" s="205"/>
      <c r="B4" s="205"/>
      <c r="L4" s="216"/>
      <c r="M4" s="216"/>
      <c r="N4" s="304"/>
      <c r="O4" s="304"/>
      <c r="P4" s="304"/>
      <c r="Q4" s="304"/>
      <c r="R4" s="304"/>
      <c r="S4" s="304"/>
      <c r="T4" s="305"/>
      <c r="U4" s="305"/>
      <c r="V4" s="304"/>
      <c r="W4" s="306"/>
      <c r="X4" s="306"/>
      <c r="Y4" s="306"/>
      <c r="Z4" s="304"/>
      <c r="AA4" s="304"/>
      <c r="AB4" s="304"/>
    </row>
    <row r="5" spans="1:31" ht="17.100000000000001" customHeight="1">
      <c r="A5" s="220" t="s">
        <v>4692</v>
      </c>
      <c r="B5" s="307"/>
      <c r="C5" s="222" t="s">
        <v>2</v>
      </c>
      <c r="D5" s="333"/>
      <c r="E5" s="334"/>
      <c r="F5" s="334"/>
      <c r="G5" s="334"/>
      <c r="H5" s="334"/>
      <c r="I5" s="334"/>
      <c r="J5" s="232"/>
      <c r="K5" s="232"/>
      <c r="L5" s="232"/>
      <c r="M5" s="232"/>
      <c r="N5" s="334"/>
      <c r="O5" s="755" t="s">
        <v>4693</v>
      </c>
      <c r="P5" s="334"/>
      <c r="R5" s="335"/>
      <c r="S5" s="335"/>
      <c r="T5" s="336"/>
      <c r="U5" s="336"/>
      <c r="V5" s="334"/>
      <c r="W5" s="755"/>
      <c r="X5" s="334"/>
      <c r="Y5" s="334"/>
      <c r="Z5" s="334"/>
      <c r="AA5" s="334"/>
      <c r="AB5" s="334"/>
      <c r="AC5" s="223" t="s">
        <v>4</v>
      </c>
      <c r="AD5" s="223" t="s">
        <v>5</v>
      </c>
      <c r="AE5" s="301"/>
    </row>
    <row r="6" spans="1:31" ht="17.100000000000001" customHeight="1">
      <c r="A6" s="224" t="s">
        <v>6</v>
      </c>
      <c r="B6" s="225" t="s">
        <v>7</v>
      </c>
      <c r="C6" s="226"/>
      <c r="D6" s="308"/>
      <c r="E6" s="304"/>
      <c r="F6" s="304"/>
      <c r="G6" s="304"/>
      <c r="H6" s="304"/>
      <c r="I6" s="304"/>
      <c r="J6" s="216"/>
      <c r="K6" s="216"/>
      <c r="L6" s="216"/>
      <c r="M6" s="216"/>
      <c r="N6" s="304"/>
      <c r="O6" s="304"/>
      <c r="P6" s="304"/>
      <c r="Q6" s="304"/>
      <c r="R6" s="304"/>
      <c r="S6" s="304"/>
      <c r="T6" s="305"/>
      <c r="U6" s="305"/>
      <c r="V6" s="304"/>
      <c r="W6" s="304"/>
      <c r="X6" s="304"/>
      <c r="Y6" s="304"/>
      <c r="Z6" s="304"/>
      <c r="AA6" s="304"/>
      <c r="AB6" s="304"/>
      <c r="AC6" s="228" t="s">
        <v>8</v>
      </c>
      <c r="AD6" s="228" t="s">
        <v>9</v>
      </c>
      <c r="AE6" s="301"/>
    </row>
    <row r="7" spans="1:31" ht="17.100000000000001" customHeight="1">
      <c r="A7" s="229">
        <v>61</v>
      </c>
      <c r="B7" s="229">
        <v>1111</v>
      </c>
      <c r="C7" s="254" t="s">
        <v>4694</v>
      </c>
      <c r="D7" s="1539" t="s">
        <v>4695</v>
      </c>
      <c r="E7" s="1539" t="s">
        <v>4696</v>
      </c>
      <c r="F7" s="1542" t="s">
        <v>4697</v>
      </c>
      <c r="G7" s="477"/>
      <c r="H7" s="477"/>
      <c r="I7" s="478"/>
      <c r="J7" s="756"/>
      <c r="K7" s="664"/>
      <c r="L7" s="664"/>
      <c r="M7" s="232"/>
      <c r="N7" s="231"/>
      <c r="O7" s="232"/>
      <c r="P7" s="232"/>
      <c r="Q7" s="232"/>
      <c r="R7" s="340"/>
      <c r="S7" s="338"/>
      <c r="T7" s="338"/>
      <c r="U7" s="334"/>
      <c r="V7" s="232"/>
      <c r="W7" s="231"/>
      <c r="X7" s="232"/>
      <c r="Y7" s="314"/>
      <c r="Z7" s="257"/>
      <c r="AA7" s="257"/>
      <c r="AB7" s="257"/>
      <c r="AC7" s="473">
        <f>ROUND(H8,0)</f>
        <v>1081</v>
      </c>
      <c r="AD7" s="242" t="s">
        <v>131</v>
      </c>
    </row>
    <row r="8" spans="1:31" ht="17.100000000000001" customHeight="1">
      <c r="A8" s="229">
        <v>61</v>
      </c>
      <c r="B8" s="229">
        <v>1112</v>
      </c>
      <c r="C8" s="230" t="s">
        <v>4698</v>
      </c>
      <c r="D8" s="1631"/>
      <c r="E8" s="1631"/>
      <c r="F8" s="1545"/>
      <c r="G8" s="377"/>
      <c r="H8" s="757">
        <v>1081</v>
      </c>
      <c r="I8" s="208" t="s">
        <v>18</v>
      </c>
      <c r="J8" s="597"/>
      <c r="K8" s="654"/>
      <c r="L8" s="654"/>
      <c r="M8" s="208"/>
      <c r="N8" s="245"/>
      <c r="O8" s="208"/>
      <c r="P8" s="208"/>
      <c r="Q8" s="208"/>
      <c r="R8" s="611"/>
      <c r="S8" s="392"/>
      <c r="T8" s="392"/>
      <c r="U8" s="301"/>
      <c r="V8" s="208"/>
      <c r="W8" s="245"/>
      <c r="X8" s="208"/>
      <c r="Y8" s="226"/>
      <c r="Z8" s="758" t="s">
        <v>167</v>
      </c>
      <c r="AA8" s="759">
        <v>5</v>
      </c>
      <c r="AB8" s="760" t="s">
        <v>168</v>
      </c>
      <c r="AC8" s="473">
        <f>ROUND(H8,0)-AA8</f>
        <v>1076</v>
      </c>
      <c r="AD8" s="268"/>
    </row>
    <row r="9" spans="1:31" ht="17.100000000000001" customHeight="1">
      <c r="A9" s="243">
        <v>61</v>
      </c>
      <c r="B9" s="243">
        <v>1250</v>
      </c>
      <c r="C9" s="244" t="s">
        <v>4699</v>
      </c>
      <c r="D9" s="1631"/>
      <c r="E9" s="1631"/>
      <c r="F9" s="1545"/>
      <c r="G9" s="377"/>
      <c r="H9" s="377"/>
      <c r="I9" s="378"/>
      <c r="J9" s="597"/>
      <c r="K9" s="654"/>
      <c r="L9" s="654"/>
      <c r="M9" s="208"/>
      <c r="N9" s="245"/>
      <c r="O9" s="208"/>
      <c r="P9" s="208"/>
      <c r="Q9" s="208"/>
      <c r="R9" s="611"/>
      <c r="S9" s="392"/>
      <c r="T9" s="392"/>
      <c r="U9" s="301"/>
      <c r="V9" s="385"/>
      <c r="W9" s="1650" t="s">
        <v>4700</v>
      </c>
      <c r="X9" s="362" t="s">
        <v>163</v>
      </c>
      <c r="Y9" s="395">
        <v>0.85</v>
      </c>
      <c r="Z9" s="355"/>
      <c r="AA9" s="247"/>
      <c r="AB9" s="247"/>
      <c r="AC9" s="391">
        <f>ROUND(H8*Y9,0)</f>
        <v>919</v>
      </c>
      <c r="AD9" s="268"/>
    </row>
    <row r="10" spans="1:31" ht="17.100000000000001" customHeight="1">
      <c r="A10" s="243">
        <v>61</v>
      </c>
      <c r="B10" s="243">
        <v>1251</v>
      </c>
      <c r="C10" s="244" t="s">
        <v>4701</v>
      </c>
      <c r="D10" s="1631"/>
      <c r="E10" s="1631"/>
      <c r="F10" s="377"/>
      <c r="G10" s="377"/>
      <c r="H10" s="377"/>
      <c r="I10" s="377"/>
      <c r="J10" s="597"/>
      <c r="K10" s="654"/>
      <c r="L10" s="654"/>
      <c r="M10" s="208"/>
      <c r="N10" s="245"/>
      <c r="O10" s="208"/>
      <c r="P10" s="208"/>
      <c r="Q10" s="208"/>
      <c r="R10" s="761"/>
      <c r="S10" s="407"/>
      <c r="T10" s="407"/>
      <c r="U10" s="304"/>
      <c r="V10" s="226"/>
      <c r="W10" s="1656"/>
      <c r="X10" s="512"/>
      <c r="Y10" s="368"/>
      <c r="Z10" s="762" t="s">
        <v>167</v>
      </c>
      <c r="AA10" s="354">
        <v>5</v>
      </c>
      <c r="AB10" s="763" t="s">
        <v>168</v>
      </c>
      <c r="AC10" s="391">
        <f>ROUND(H8*Y9,0)-AA10</f>
        <v>914</v>
      </c>
      <c r="AD10" s="268"/>
    </row>
    <row r="11" spans="1:31" ht="17.100000000000001" customHeight="1">
      <c r="A11" s="229">
        <v>61</v>
      </c>
      <c r="B11" s="229">
        <v>1113</v>
      </c>
      <c r="C11" s="254" t="s">
        <v>4702</v>
      </c>
      <c r="D11" s="1631"/>
      <c r="E11" s="1631"/>
      <c r="F11" s="278"/>
      <c r="G11" s="278"/>
      <c r="J11" s="597"/>
      <c r="K11" s="654"/>
      <c r="L11" s="654"/>
      <c r="M11" s="208"/>
      <c r="N11" s="245"/>
      <c r="O11" s="208"/>
      <c r="P11" s="208"/>
      <c r="Q11" s="208"/>
      <c r="R11" s="1542" t="s">
        <v>4703</v>
      </c>
      <c r="S11" s="1543"/>
      <c r="T11" s="1543"/>
      <c r="U11" s="372" t="s">
        <v>163</v>
      </c>
      <c r="V11" s="373">
        <v>0.7</v>
      </c>
      <c r="W11" s="231"/>
      <c r="X11" s="232"/>
      <c r="Y11" s="314"/>
      <c r="Z11" s="257"/>
      <c r="AA11" s="257"/>
      <c r="AB11" s="257"/>
      <c r="AC11" s="473">
        <f>ROUND(H8*V11,0)</f>
        <v>757</v>
      </c>
      <c r="AD11" s="268"/>
    </row>
    <row r="12" spans="1:31" ht="17.100000000000001" customHeight="1">
      <c r="A12" s="229">
        <v>61</v>
      </c>
      <c r="B12" s="229">
        <v>1114</v>
      </c>
      <c r="C12" s="230" t="s">
        <v>4704</v>
      </c>
      <c r="D12" s="764"/>
      <c r="E12" s="764"/>
      <c r="F12" s="278"/>
      <c r="G12" s="278"/>
      <c r="H12" s="208"/>
      <c r="I12" s="388"/>
      <c r="J12" s="597"/>
      <c r="K12" s="654"/>
      <c r="L12" s="654"/>
      <c r="M12" s="208"/>
      <c r="N12" s="245"/>
      <c r="O12" s="208"/>
      <c r="P12" s="208"/>
      <c r="Q12" s="208"/>
      <c r="R12" s="1545"/>
      <c r="S12" s="1546"/>
      <c r="T12" s="1546"/>
      <c r="U12" s="214"/>
      <c r="V12" s="609"/>
      <c r="W12" s="281"/>
      <c r="X12" s="216"/>
      <c r="Y12" s="226"/>
      <c r="Z12" s="758" t="s">
        <v>167</v>
      </c>
      <c r="AA12" s="759">
        <v>5</v>
      </c>
      <c r="AB12" s="760" t="s">
        <v>168</v>
      </c>
      <c r="AC12" s="473">
        <f>ROUND(H8*V11,0)-AA12</f>
        <v>752</v>
      </c>
      <c r="AD12" s="268"/>
    </row>
    <row r="13" spans="1:31" ht="17.100000000000001" customHeight="1">
      <c r="A13" s="243">
        <v>61</v>
      </c>
      <c r="B13" s="243">
        <v>1252</v>
      </c>
      <c r="C13" s="244" t="s">
        <v>4705</v>
      </c>
      <c r="D13" s="765"/>
      <c r="E13" s="764"/>
      <c r="F13" s="406"/>
      <c r="G13" s="406"/>
      <c r="H13" s="208"/>
      <c r="I13" s="388"/>
      <c r="J13" s="597"/>
      <c r="K13" s="654"/>
      <c r="L13" s="654"/>
      <c r="M13" s="208"/>
      <c r="N13" s="245"/>
      <c r="O13" s="208"/>
      <c r="P13" s="208"/>
      <c r="Q13" s="208"/>
      <c r="R13" s="1545"/>
      <c r="S13" s="1546"/>
      <c r="T13" s="1546"/>
      <c r="U13" s="302"/>
      <c r="V13" s="766"/>
      <c r="W13" s="1650" t="s">
        <v>4700</v>
      </c>
      <c r="X13" s="362" t="s">
        <v>163</v>
      </c>
      <c r="Y13" s="395">
        <v>0.85</v>
      </c>
      <c r="Z13" s="355"/>
      <c r="AA13" s="247"/>
      <c r="AB13" s="247"/>
      <c r="AC13" s="391">
        <f>ROUND(ROUND(H8*V11,0)*Y13,0)</f>
        <v>643</v>
      </c>
      <c r="AD13" s="268"/>
    </row>
    <row r="14" spans="1:31" ht="17.100000000000001" customHeight="1">
      <c r="A14" s="243">
        <v>61</v>
      </c>
      <c r="B14" s="243">
        <v>1253</v>
      </c>
      <c r="C14" s="244" t="s">
        <v>4706</v>
      </c>
      <c r="D14" s="765"/>
      <c r="E14" s="764"/>
      <c r="F14" s="406"/>
      <c r="G14" s="406"/>
      <c r="H14" s="208"/>
      <c r="I14" s="388"/>
      <c r="J14" s="597"/>
      <c r="K14" s="654"/>
      <c r="L14" s="654"/>
      <c r="M14" s="208"/>
      <c r="N14" s="245"/>
      <c r="O14" s="208"/>
      <c r="P14" s="208"/>
      <c r="Q14" s="208"/>
      <c r="R14" s="399"/>
      <c r="S14" s="767"/>
      <c r="T14" s="305"/>
      <c r="U14" s="305"/>
      <c r="V14" s="768"/>
      <c r="W14" s="1656"/>
      <c r="X14" s="512"/>
      <c r="Y14" s="368"/>
      <c r="Z14" s="762" t="s">
        <v>167</v>
      </c>
      <c r="AA14" s="354">
        <v>5</v>
      </c>
      <c r="AB14" s="763" t="s">
        <v>168</v>
      </c>
      <c r="AC14" s="391">
        <f>ROUND(ROUND(H8*V11,0)*Y13,0)-AA14</f>
        <v>638</v>
      </c>
      <c r="AD14" s="268"/>
    </row>
    <row r="15" spans="1:31" ht="17.100000000000001" customHeight="1">
      <c r="A15" s="229">
        <v>61</v>
      </c>
      <c r="B15" s="229">
        <v>1701</v>
      </c>
      <c r="C15" s="254" t="s">
        <v>4707</v>
      </c>
      <c r="D15" s="765"/>
      <c r="E15" s="764"/>
      <c r="F15" s="406"/>
      <c r="G15" s="406"/>
      <c r="H15" s="208"/>
      <c r="I15" s="388"/>
      <c r="J15" s="597"/>
      <c r="K15" s="654"/>
      <c r="L15" s="654"/>
      <c r="M15" s="208"/>
      <c r="N15" s="245"/>
      <c r="O15" s="208"/>
      <c r="P15" s="208"/>
      <c r="Q15" s="385"/>
      <c r="R15" s="1542" t="s">
        <v>4708</v>
      </c>
      <c r="S15" s="1543"/>
      <c r="T15" s="1543"/>
      <c r="U15" s="214" t="s">
        <v>163</v>
      </c>
      <c r="V15" s="609">
        <v>0.85</v>
      </c>
      <c r="W15" s="231"/>
      <c r="X15" s="232"/>
      <c r="Y15" s="314"/>
      <c r="Z15" s="257"/>
      <c r="AA15" s="257"/>
      <c r="AB15" s="257"/>
      <c r="AC15" s="473">
        <f>ROUND(H8*V15,0)</f>
        <v>919</v>
      </c>
      <c r="AD15" s="268"/>
    </row>
    <row r="16" spans="1:31" ht="17.100000000000001" customHeight="1">
      <c r="A16" s="229">
        <v>61</v>
      </c>
      <c r="B16" s="229">
        <v>1702</v>
      </c>
      <c r="C16" s="230" t="s">
        <v>4709</v>
      </c>
      <c r="D16" s="765"/>
      <c r="E16" s="764"/>
      <c r="F16" s="406"/>
      <c r="G16" s="406"/>
      <c r="H16" s="208"/>
      <c r="I16" s="388"/>
      <c r="J16" s="597"/>
      <c r="K16" s="654"/>
      <c r="L16" s="654"/>
      <c r="M16" s="208"/>
      <c r="N16" s="245"/>
      <c r="O16" s="208"/>
      <c r="P16" s="208"/>
      <c r="Q16" s="208"/>
      <c r="R16" s="1545"/>
      <c r="S16" s="1546"/>
      <c r="T16" s="1546"/>
      <c r="U16" s="214"/>
      <c r="V16" s="609"/>
      <c r="W16" s="281"/>
      <c r="X16" s="216"/>
      <c r="Y16" s="226"/>
      <c r="Z16" s="758" t="s">
        <v>167</v>
      </c>
      <c r="AA16" s="759">
        <v>5</v>
      </c>
      <c r="AB16" s="760" t="s">
        <v>168</v>
      </c>
      <c r="AC16" s="473">
        <f>ROUND(H8*V15,0)-AA16</f>
        <v>914</v>
      </c>
      <c r="AD16" s="268"/>
    </row>
    <row r="17" spans="1:30" ht="17.100000000000001" customHeight="1">
      <c r="A17" s="243">
        <v>61</v>
      </c>
      <c r="B17" s="243">
        <v>1254</v>
      </c>
      <c r="C17" s="244" t="s">
        <v>4710</v>
      </c>
      <c r="D17" s="765"/>
      <c r="E17" s="764"/>
      <c r="F17" s="278"/>
      <c r="G17" s="278"/>
      <c r="H17" s="278"/>
      <c r="I17" s="279"/>
      <c r="J17" s="597"/>
      <c r="K17" s="654"/>
      <c r="L17" s="654"/>
      <c r="M17" s="208"/>
      <c r="N17" s="245"/>
      <c r="O17" s="208"/>
      <c r="P17" s="208"/>
      <c r="Q17" s="208"/>
      <c r="R17" s="1545"/>
      <c r="S17" s="1546"/>
      <c r="T17" s="1546"/>
      <c r="U17" s="302"/>
      <c r="V17" s="766"/>
      <c r="W17" s="1650" t="s">
        <v>4700</v>
      </c>
      <c r="X17" s="362" t="s">
        <v>163</v>
      </c>
      <c r="Y17" s="395">
        <v>0.85</v>
      </c>
      <c r="Z17" s="355"/>
      <c r="AA17" s="247"/>
      <c r="AB17" s="247"/>
      <c r="AC17" s="391">
        <f>ROUND(ROUND(H8*V15,0)*Y17,0)</f>
        <v>781</v>
      </c>
      <c r="AD17" s="268"/>
    </row>
    <row r="18" spans="1:30" ht="17.100000000000001" customHeight="1">
      <c r="A18" s="243">
        <v>61</v>
      </c>
      <c r="B18" s="243">
        <v>1255</v>
      </c>
      <c r="C18" s="244" t="s">
        <v>4711</v>
      </c>
      <c r="D18" s="765"/>
      <c r="E18" s="764"/>
      <c r="F18" s="278"/>
      <c r="G18" s="278"/>
      <c r="H18" s="278"/>
      <c r="I18" s="279"/>
      <c r="J18" s="597"/>
      <c r="K18" s="654"/>
      <c r="L18" s="654"/>
      <c r="M18" s="208"/>
      <c r="N18" s="281"/>
      <c r="O18" s="216"/>
      <c r="P18" s="216"/>
      <c r="Q18" s="216"/>
      <c r="R18" s="1563"/>
      <c r="S18" s="1564"/>
      <c r="T18" s="1564"/>
      <c r="U18" s="305"/>
      <c r="V18" s="768"/>
      <c r="W18" s="1656"/>
      <c r="X18" s="512"/>
      <c r="Y18" s="368"/>
      <c r="Z18" s="762" t="s">
        <v>167</v>
      </c>
      <c r="AA18" s="354">
        <v>5</v>
      </c>
      <c r="AB18" s="763" t="s">
        <v>168</v>
      </c>
      <c r="AC18" s="391">
        <f>ROUND(ROUND(H8*V15,0)*Y17,0)-AA18</f>
        <v>776</v>
      </c>
      <c r="AD18" s="268"/>
    </row>
    <row r="19" spans="1:30" ht="17.100000000000001" customHeight="1">
      <c r="A19" s="229">
        <v>61</v>
      </c>
      <c r="B19" s="229">
        <v>1115</v>
      </c>
      <c r="C19" s="254" t="s">
        <v>4712</v>
      </c>
      <c r="D19" s="765"/>
      <c r="E19" s="765"/>
      <c r="F19" s="278"/>
      <c r="G19" s="278"/>
      <c r="H19" s="278"/>
      <c r="I19" s="279"/>
      <c r="J19" s="597"/>
      <c r="K19" s="654"/>
      <c r="L19" s="654"/>
      <c r="M19" s="208"/>
      <c r="N19" s="1539" t="s">
        <v>4713</v>
      </c>
      <c r="O19" s="1608" t="s">
        <v>162</v>
      </c>
      <c r="P19" s="769"/>
      <c r="Q19" s="769"/>
      <c r="R19" s="340"/>
      <c r="S19" s="338"/>
      <c r="T19" s="338"/>
      <c r="U19" s="334"/>
      <c r="V19" s="232"/>
      <c r="W19" s="231"/>
      <c r="X19" s="232"/>
      <c r="Y19" s="314"/>
      <c r="Z19" s="257"/>
      <c r="AA19" s="257"/>
      <c r="AB19" s="257"/>
      <c r="AC19" s="473">
        <f>ROUND(H8*Q20,0)</f>
        <v>757</v>
      </c>
      <c r="AD19" s="268"/>
    </row>
    <row r="20" spans="1:30" ht="17.100000000000001" customHeight="1">
      <c r="A20" s="229">
        <v>61</v>
      </c>
      <c r="B20" s="229">
        <v>1116</v>
      </c>
      <c r="C20" s="230" t="s">
        <v>4714</v>
      </c>
      <c r="D20" s="765"/>
      <c r="E20" s="765"/>
      <c r="F20" s="278"/>
      <c r="G20" s="278"/>
      <c r="H20" s="278"/>
      <c r="I20" s="279"/>
      <c r="J20" s="597"/>
      <c r="K20" s="654"/>
      <c r="L20" s="654"/>
      <c r="M20" s="208"/>
      <c r="N20" s="1631"/>
      <c r="O20" s="1586"/>
      <c r="P20" s="214" t="s">
        <v>163</v>
      </c>
      <c r="Q20" s="770">
        <v>0.7</v>
      </c>
      <c r="R20" s="611"/>
      <c r="S20" s="392"/>
      <c r="T20" s="392"/>
      <c r="U20" s="301"/>
      <c r="V20" s="208"/>
      <c r="W20" s="771"/>
      <c r="X20" s="208"/>
      <c r="Y20" s="226"/>
      <c r="Z20" s="758" t="s">
        <v>167</v>
      </c>
      <c r="AA20" s="759">
        <v>5</v>
      </c>
      <c r="AB20" s="760" t="s">
        <v>168</v>
      </c>
      <c r="AC20" s="473">
        <f>ROUND(H8*Q20,0)-AA20</f>
        <v>752</v>
      </c>
      <c r="AD20" s="268"/>
    </row>
    <row r="21" spans="1:30" ht="17.100000000000001" customHeight="1">
      <c r="A21" s="243">
        <v>61</v>
      </c>
      <c r="B21" s="243">
        <v>1256</v>
      </c>
      <c r="C21" s="244" t="s">
        <v>4715</v>
      </c>
      <c r="D21" s="765"/>
      <c r="E21" s="765"/>
      <c r="F21" s="278"/>
      <c r="G21" s="278"/>
      <c r="H21" s="278"/>
      <c r="I21" s="279"/>
      <c r="J21" s="597"/>
      <c r="K21" s="654"/>
      <c r="L21" s="654"/>
      <c r="M21" s="208"/>
      <c r="N21" s="1631"/>
      <c r="O21" s="1586"/>
      <c r="R21" s="611"/>
      <c r="S21" s="392"/>
      <c r="T21" s="392"/>
      <c r="U21" s="301"/>
      <c r="V21" s="385"/>
      <c r="W21" s="1650" t="s">
        <v>4700</v>
      </c>
      <c r="X21" s="362" t="s">
        <v>163</v>
      </c>
      <c r="Y21" s="395">
        <v>0.85</v>
      </c>
      <c r="Z21" s="355"/>
      <c r="AA21" s="247"/>
      <c r="AB21" s="247"/>
      <c r="AC21" s="391">
        <f>ROUND(ROUND(H8*Q20,0)*Y21,0)</f>
        <v>643</v>
      </c>
      <c r="AD21" s="268"/>
    </row>
    <row r="22" spans="1:30" ht="17.100000000000001" customHeight="1">
      <c r="A22" s="243">
        <v>61</v>
      </c>
      <c r="B22" s="243">
        <v>1257</v>
      </c>
      <c r="C22" s="244" t="s">
        <v>4716</v>
      </c>
      <c r="D22" s="765"/>
      <c r="E22" s="765"/>
      <c r="F22" s="278"/>
      <c r="G22" s="278"/>
      <c r="H22" s="278"/>
      <c r="I22" s="279"/>
      <c r="J22" s="597"/>
      <c r="K22" s="654"/>
      <c r="L22" s="654"/>
      <c r="M22" s="208"/>
      <c r="N22" s="772"/>
      <c r="P22" s="214"/>
      <c r="Q22" s="214"/>
      <c r="R22" s="761"/>
      <c r="S22" s="407"/>
      <c r="T22" s="407"/>
      <c r="U22" s="304"/>
      <c r="V22" s="226"/>
      <c r="W22" s="1656"/>
      <c r="X22" s="512"/>
      <c r="Y22" s="368"/>
      <c r="Z22" s="762" t="s">
        <v>167</v>
      </c>
      <c r="AA22" s="354">
        <v>5</v>
      </c>
      <c r="AB22" s="763" t="s">
        <v>168</v>
      </c>
      <c r="AC22" s="391">
        <f>ROUND(ROUND(H8*Q20,0)*Y21,0)-AA22</f>
        <v>638</v>
      </c>
      <c r="AD22" s="268"/>
    </row>
    <row r="23" spans="1:30" ht="17.100000000000001" customHeight="1">
      <c r="A23" s="229">
        <v>61</v>
      </c>
      <c r="B23" s="229">
        <v>1117</v>
      </c>
      <c r="C23" s="254" t="s">
        <v>4717</v>
      </c>
      <c r="D23" s="765"/>
      <c r="E23" s="765"/>
      <c r="F23" s="278"/>
      <c r="G23" s="278"/>
      <c r="H23" s="278"/>
      <c r="I23" s="279"/>
      <c r="J23" s="597"/>
      <c r="K23" s="654"/>
      <c r="L23" s="654"/>
      <c r="M23" s="208"/>
      <c r="N23" s="773"/>
      <c r="R23" s="1542" t="s">
        <v>4703</v>
      </c>
      <c r="S23" s="1543"/>
      <c r="T23" s="1543"/>
      <c r="U23" s="372" t="s">
        <v>163</v>
      </c>
      <c r="V23" s="373">
        <v>0.7</v>
      </c>
      <c r="W23" s="231"/>
      <c r="X23" s="232"/>
      <c r="Y23" s="314"/>
      <c r="Z23" s="257"/>
      <c r="AA23" s="257"/>
      <c r="AB23" s="257"/>
      <c r="AC23" s="473">
        <f>ROUND(ROUND(H8*Q20,0)*V23,0)</f>
        <v>530</v>
      </c>
      <c r="AD23" s="268"/>
    </row>
    <row r="24" spans="1:30" ht="17.100000000000001" customHeight="1">
      <c r="A24" s="229">
        <v>61</v>
      </c>
      <c r="B24" s="229">
        <v>1118</v>
      </c>
      <c r="C24" s="230" t="s">
        <v>4718</v>
      </c>
      <c r="D24" s="765"/>
      <c r="E24" s="765"/>
      <c r="F24" s="278"/>
      <c r="G24" s="278"/>
      <c r="H24" s="278"/>
      <c r="I24" s="279"/>
      <c r="J24" s="597"/>
      <c r="K24" s="654"/>
      <c r="L24" s="654"/>
      <c r="M24" s="208"/>
      <c r="N24" s="773"/>
      <c r="R24" s="1545"/>
      <c r="S24" s="1546"/>
      <c r="T24" s="1546"/>
      <c r="U24" s="214"/>
      <c r="V24" s="609"/>
      <c r="W24" s="281"/>
      <c r="X24" s="216"/>
      <c r="Y24" s="226"/>
      <c r="Z24" s="758" t="s">
        <v>167</v>
      </c>
      <c r="AA24" s="759">
        <v>5</v>
      </c>
      <c r="AB24" s="760" t="s">
        <v>168</v>
      </c>
      <c r="AC24" s="473">
        <f>ROUND(ROUND(H8*Q20,0)*V23,0)-AA24</f>
        <v>525</v>
      </c>
      <c r="AD24" s="268"/>
    </row>
    <row r="25" spans="1:30" ht="17.100000000000001" customHeight="1">
      <c r="A25" s="243">
        <v>61</v>
      </c>
      <c r="B25" s="243">
        <v>1258</v>
      </c>
      <c r="C25" s="244" t="s">
        <v>4719</v>
      </c>
      <c r="D25" s="765"/>
      <c r="E25" s="765"/>
      <c r="F25" s="278"/>
      <c r="G25" s="278"/>
      <c r="H25" s="278"/>
      <c r="I25" s="279"/>
      <c r="J25" s="597"/>
      <c r="K25" s="654"/>
      <c r="L25" s="654"/>
      <c r="M25" s="208"/>
      <c r="N25" s="774"/>
      <c r="O25" s="214"/>
      <c r="P25" s="1653"/>
      <c r="Q25" s="1653"/>
      <c r="R25" s="1545"/>
      <c r="S25" s="1546"/>
      <c r="T25" s="1546"/>
      <c r="U25" s="302"/>
      <c r="V25" s="766"/>
      <c r="W25" s="1650" t="s">
        <v>4700</v>
      </c>
      <c r="X25" s="362" t="s">
        <v>163</v>
      </c>
      <c r="Y25" s="395">
        <v>0.85</v>
      </c>
      <c r="Z25" s="355"/>
      <c r="AA25" s="247"/>
      <c r="AB25" s="247"/>
      <c r="AC25" s="391">
        <f>ROUND(ROUND(ROUND(H8*Q20,0)*V23,0)*Y25,0)</f>
        <v>451</v>
      </c>
      <c r="AD25" s="268"/>
    </row>
    <row r="26" spans="1:30" ht="17.100000000000001" customHeight="1">
      <c r="A26" s="243">
        <v>61</v>
      </c>
      <c r="B26" s="243">
        <v>1259</v>
      </c>
      <c r="C26" s="244" t="s">
        <v>4720</v>
      </c>
      <c r="D26" s="765"/>
      <c r="E26" s="765"/>
      <c r="F26" s="278"/>
      <c r="G26" s="278"/>
      <c r="H26" s="278"/>
      <c r="I26" s="279"/>
      <c r="J26" s="597"/>
      <c r="K26" s="654"/>
      <c r="L26" s="654"/>
      <c r="M26" s="208"/>
      <c r="N26" s="774"/>
      <c r="O26" s="214"/>
      <c r="P26" s="214"/>
      <c r="Q26" s="214"/>
      <c r="R26" s="399"/>
      <c r="S26" s="767"/>
      <c r="T26" s="305"/>
      <c r="U26" s="305"/>
      <c r="V26" s="768"/>
      <c r="W26" s="1656"/>
      <c r="X26" s="512"/>
      <c r="Y26" s="368"/>
      <c r="Z26" s="762" t="s">
        <v>167</v>
      </c>
      <c r="AA26" s="354">
        <v>5</v>
      </c>
      <c r="AB26" s="763" t="s">
        <v>168</v>
      </c>
      <c r="AC26" s="391">
        <f>ROUND(ROUND(ROUND(H8*Q20,0)*V23,0)*Y25,0)-AA26</f>
        <v>446</v>
      </c>
      <c r="AD26" s="268"/>
    </row>
    <row r="27" spans="1:30" ht="17.100000000000001" customHeight="1">
      <c r="A27" s="229">
        <v>61</v>
      </c>
      <c r="B27" s="229">
        <v>1703</v>
      </c>
      <c r="C27" s="254" t="s">
        <v>4721</v>
      </c>
      <c r="D27" s="765"/>
      <c r="E27" s="765"/>
      <c r="F27" s="278"/>
      <c r="G27" s="278"/>
      <c r="H27" s="278"/>
      <c r="I27" s="279"/>
      <c r="J27" s="597"/>
      <c r="K27" s="654"/>
      <c r="L27" s="654"/>
      <c r="M27" s="208"/>
      <c r="N27" s="773"/>
      <c r="O27" s="214"/>
      <c r="P27" s="1599"/>
      <c r="Q27" s="1600"/>
      <c r="R27" s="1542" t="s">
        <v>4708</v>
      </c>
      <c r="S27" s="1543"/>
      <c r="T27" s="1543"/>
      <c r="U27" s="214" t="s">
        <v>163</v>
      </c>
      <c r="V27" s="609">
        <v>0.85</v>
      </c>
      <c r="W27" s="231"/>
      <c r="X27" s="232"/>
      <c r="Y27" s="314"/>
      <c r="Z27" s="257"/>
      <c r="AA27" s="257"/>
      <c r="AB27" s="257"/>
      <c r="AC27" s="473">
        <f>ROUND(ROUND(H8*Q20,0)*V27,0)</f>
        <v>643</v>
      </c>
      <c r="AD27" s="268"/>
    </row>
    <row r="28" spans="1:30" ht="17.100000000000001" customHeight="1">
      <c r="A28" s="229">
        <v>61</v>
      </c>
      <c r="B28" s="229">
        <v>1704</v>
      </c>
      <c r="C28" s="230" t="s">
        <v>4722</v>
      </c>
      <c r="D28" s="765"/>
      <c r="E28" s="765"/>
      <c r="F28" s="278"/>
      <c r="G28" s="278"/>
      <c r="H28" s="278"/>
      <c r="I28" s="279"/>
      <c r="J28" s="597"/>
      <c r="K28" s="654"/>
      <c r="L28" s="654"/>
      <c r="M28" s="208"/>
      <c r="N28" s="773"/>
      <c r="O28" s="214"/>
      <c r="P28" s="609"/>
      <c r="Q28" s="609"/>
      <c r="R28" s="1545"/>
      <c r="S28" s="1546"/>
      <c r="T28" s="1546"/>
      <c r="U28" s="214"/>
      <c r="V28" s="609"/>
      <c r="W28" s="281"/>
      <c r="X28" s="216"/>
      <c r="Y28" s="226"/>
      <c r="Z28" s="758" t="s">
        <v>167</v>
      </c>
      <c r="AA28" s="759">
        <v>5</v>
      </c>
      <c r="AB28" s="760" t="s">
        <v>168</v>
      </c>
      <c r="AC28" s="473">
        <f>ROUND(ROUND(H8*Q20,0)*V27,0)-AA28</f>
        <v>638</v>
      </c>
      <c r="AD28" s="268"/>
    </row>
    <row r="29" spans="1:30" ht="17.100000000000001" customHeight="1">
      <c r="A29" s="243">
        <v>61</v>
      </c>
      <c r="B29" s="243">
        <v>1260</v>
      </c>
      <c r="C29" s="244" t="s">
        <v>4723</v>
      </c>
      <c r="D29" s="765"/>
      <c r="E29" s="765"/>
      <c r="F29" s="278"/>
      <c r="G29" s="278"/>
      <c r="H29" s="278"/>
      <c r="I29" s="279"/>
      <c r="J29" s="597"/>
      <c r="K29" s="654"/>
      <c r="L29" s="654"/>
      <c r="M29" s="208"/>
      <c r="N29" s="774"/>
      <c r="O29" s="214"/>
      <c r="P29" s="609"/>
      <c r="Q29" s="609"/>
      <c r="R29" s="1545"/>
      <c r="S29" s="1546"/>
      <c r="T29" s="1546"/>
      <c r="U29" s="302"/>
      <c r="V29" s="766"/>
      <c r="W29" s="1650" t="s">
        <v>4700</v>
      </c>
      <c r="X29" s="362" t="s">
        <v>163</v>
      </c>
      <c r="Y29" s="395">
        <v>0.85</v>
      </c>
      <c r="Z29" s="355"/>
      <c r="AA29" s="247"/>
      <c r="AB29" s="247"/>
      <c r="AC29" s="391">
        <f>ROUND(ROUND(ROUND(H8*Q20,0)*V27,0)*Y29,0)</f>
        <v>547</v>
      </c>
      <c r="AD29" s="268"/>
    </row>
    <row r="30" spans="1:30" ht="17.100000000000001" customHeight="1">
      <c r="A30" s="243">
        <v>61</v>
      </c>
      <c r="B30" s="243">
        <v>1261</v>
      </c>
      <c r="C30" s="244" t="s">
        <v>4724</v>
      </c>
      <c r="D30" s="765"/>
      <c r="E30" s="765"/>
      <c r="F30" s="278"/>
      <c r="G30" s="278"/>
      <c r="H30" s="278"/>
      <c r="I30" s="279"/>
      <c r="J30" s="597"/>
      <c r="K30" s="654"/>
      <c r="L30" s="654"/>
      <c r="M30" s="208"/>
      <c r="N30" s="773"/>
      <c r="O30" s="214"/>
      <c r="P30" s="214"/>
      <c r="Q30" s="214"/>
      <c r="R30" s="1563"/>
      <c r="S30" s="1564"/>
      <c r="T30" s="1564"/>
      <c r="U30" s="305"/>
      <c r="V30" s="768"/>
      <c r="W30" s="1656"/>
      <c r="X30" s="512"/>
      <c r="Y30" s="368"/>
      <c r="Z30" s="762" t="s">
        <v>167</v>
      </c>
      <c r="AA30" s="354">
        <v>5</v>
      </c>
      <c r="AB30" s="763" t="s">
        <v>168</v>
      </c>
      <c r="AC30" s="391">
        <f>ROUND(ROUND(ROUND(H8*Q20,0)*V27,0)*Y29,0)-AA30</f>
        <v>542</v>
      </c>
      <c r="AD30" s="268"/>
    </row>
    <row r="31" spans="1:30" ht="17.100000000000001" customHeight="1">
      <c r="A31" s="243">
        <v>61</v>
      </c>
      <c r="B31" s="243">
        <v>1262</v>
      </c>
      <c r="C31" s="244" t="s">
        <v>4725</v>
      </c>
      <c r="D31" s="765"/>
      <c r="E31" s="765"/>
      <c r="F31" s="278"/>
      <c r="G31" s="278"/>
      <c r="H31" s="278"/>
      <c r="I31" s="279"/>
      <c r="J31" s="597"/>
      <c r="K31" s="654"/>
      <c r="L31" s="654"/>
      <c r="M31" s="208"/>
      <c r="N31" s="773"/>
      <c r="O31" s="1580" t="s">
        <v>165</v>
      </c>
      <c r="P31" s="775"/>
      <c r="Q31" s="775"/>
      <c r="R31" s="359"/>
      <c r="S31" s="360"/>
      <c r="T31" s="776"/>
      <c r="U31" s="360"/>
      <c r="V31" s="361"/>
      <c r="W31" s="523"/>
      <c r="X31" s="524"/>
      <c r="Y31" s="642"/>
      <c r="Z31" s="247"/>
      <c r="AA31" s="247"/>
      <c r="AB31" s="247"/>
      <c r="AC31" s="391">
        <f>ROUND(H8*Q32,0)</f>
        <v>541</v>
      </c>
      <c r="AD31" s="268"/>
    </row>
    <row r="32" spans="1:30" ht="17.100000000000001" customHeight="1">
      <c r="A32" s="243">
        <v>61</v>
      </c>
      <c r="B32" s="243">
        <v>1263</v>
      </c>
      <c r="C32" s="244" t="s">
        <v>4726</v>
      </c>
      <c r="D32" s="765"/>
      <c r="E32" s="765"/>
      <c r="F32" s="278"/>
      <c r="G32" s="278"/>
      <c r="H32" s="278"/>
      <c r="I32" s="279"/>
      <c r="J32" s="597"/>
      <c r="K32" s="654"/>
      <c r="L32" s="654"/>
      <c r="M32" s="208"/>
      <c r="N32" s="772"/>
      <c r="O32" s="1620"/>
      <c r="P32" s="643" t="s">
        <v>163</v>
      </c>
      <c r="Q32" s="365">
        <v>0.5</v>
      </c>
      <c r="R32" s="777"/>
      <c r="S32" s="639"/>
      <c r="T32" s="776"/>
      <c r="U32" s="639"/>
      <c r="V32" s="529"/>
      <c r="W32" s="516"/>
      <c r="X32" s="517"/>
      <c r="Y32" s="526"/>
      <c r="Z32" s="762" t="s">
        <v>167</v>
      </c>
      <c r="AA32" s="354">
        <v>5</v>
      </c>
      <c r="AB32" s="763" t="s">
        <v>168</v>
      </c>
      <c r="AC32" s="391">
        <f>ROUND(H8*Q32,0)-AA32</f>
        <v>536</v>
      </c>
      <c r="AD32" s="268"/>
    </row>
    <row r="33" spans="1:30" ht="17.100000000000001" customHeight="1">
      <c r="A33" s="243">
        <v>61</v>
      </c>
      <c r="B33" s="243">
        <v>1264</v>
      </c>
      <c r="C33" s="244" t="s">
        <v>4727</v>
      </c>
      <c r="D33" s="765"/>
      <c r="E33" s="765"/>
      <c r="F33" s="278"/>
      <c r="G33" s="278"/>
      <c r="H33" s="278"/>
      <c r="I33" s="279"/>
      <c r="J33" s="597"/>
      <c r="K33" s="654"/>
      <c r="L33" s="654"/>
      <c r="M33" s="208"/>
      <c r="N33" s="772"/>
      <c r="O33" s="1620"/>
      <c r="P33" s="530"/>
      <c r="Q33" s="530"/>
      <c r="R33" s="777"/>
      <c r="S33" s="639"/>
      <c r="T33" s="776"/>
      <c r="U33" s="639"/>
      <c r="V33" s="529"/>
      <c r="W33" s="1650" t="s">
        <v>4700</v>
      </c>
      <c r="X33" s="362" t="s">
        <v>163</v>
      </c>
      <c r="Y33" s="395">
        <v>0.85</v>
      </c>
      <c r="Z33" s="355"/>
      <c r="AA33" s="247"/>
      <c r="AB33" s="247"/>
      <c r="AC33" s="391">
        <f>ROUND(ROUND(H8*Q32,0)*Y33,0)</f>
        <v>460</v>
      </c>
      <c r="AD33" s="268"/>
    </row>
    <row r="34" spans="1:30" ht="17.100000000000001" customHeight="1">
      <c r="A34" s="243">
        <v>61</v>
      </c>
      <c r="B34" s="243">
        <v>1265</v>
      </c>
      <c r="C34" s="244" t="s">
        <v>4728</v>
      </c>
      <c r="D34" s="765"/>
      <c r="E34" s="765"/>
      <c r="F34" s="278"/>
      <c r="G34" s="278"/>
      <c r="H34" s="278"/>
      <c r="I34" s="279"/>
      <c r="J34" s="597"/>
      <c r="K34" s="654"/>
      <c r="L34" s="654"/>
      <c r="M34" s="208"/>
      <c r="N34" s="772"/>
      <c r="O34" s="530"/>
      <c r="P34" s="643"/>
      <c r="Q34" s="643"/>
      <c r="R34" s="778"/>
      <c r="S34" s="525"/>
      <c r="T34" s="537"/>
      <c r="U34" s="525"/>
      <c r="V34" s="539"/>
      <c r="W34" s="1656"/>
      <c r="X34" s="512"/>
      <c r="Y34" s="368"/>
      <c r="Z34" s="762" t="s">
        <v>167</v>
      </c>
      <c r="AA34" s="354">
        <v>5</v>
      </c>
      <c r="AB34" s="763" t="s">
        <v>168</v>
      </c>
      <c r="AC34" s="391">
        <f>ROUND(ROUND(H8*Q32,0)*Y33,0)-AA34</f>
        <v>455</v>
      </c>
      <c r="AD34" s="268"/>
    </row>
    <row r="35" spans="1:30" ht="17.100000000000001" customHeight="1">
      <c r="A35" s="243">
        <v>61</v>
      </c>
      <c r="B35" s="243">
        <v>1266</v>
      </c>
      <c r="C35" s="244" t="s">
        <v>4729</v>
      </c>
      <c r="D35" s="765"/>
      <c r="E35" s="765"/>
      <c r="F35" s="278"/>
      <c r="G35" s="278"/>
      <c r="H35" s="278"/>
      <c r="I35" s="279"/>
      <c r="J35" s="597"/>
      <c r="K35" s="654"/>
      <c r="L35" s="654"/>
      <c r="M35" s="208"/>
      <c r="N35" s="773"/>
      <c r="O35" s="530"/>
      <c r="P35" s="530"/>
      <c r="Q35" s="530"/>
      <c r="R35" s="1580" t="s">
        <v>4703</v>
      </c>
      <c r="S35" s="1633"/>
      <c r="T35" s="1633"/>
      <c r="U35" s="362" t="s">
        <v>163</v>
      </c>
      <c r="V35" s="356">
        <v>0.7</v>
      </c>
      <c r="W35" s="523"/>
      <c r="X35" s="524"/>
      <c r="Y35" s="642"/>
      <c r="Z35" s="247"/>
      <c r="AA35" s="247"/>
      <c r="AB35" s="247"/>
      <c r="AC35" s="391">
        <f>ROUND(ROUND(H8*Q32,0)*V35,0)</f>
        <v>379</v>
      </c>
      <c r="AD35" s="268"/>
    </row>
    <row r="36" spans="1:30" ht="17.100000000000001" customHeight="1">
      <c r="A36" s="243">
        <v>61</v>
      </c>
      <c r="B36" s="243">
        <v>1267</v>
      </c>
      <c r="C36" s="244" t="s">
        <v>4730</v>
      </c>
      <c r="D36" s="765"/>
      <c r="E36" s="765"/>
      <c r="F36" s="278"/>
      <c r="G36" s="278"/>
      <c r="H36" s="278"/>
      <c r="I36" s="279"/>
      <c r="J36" s="597"/>
      <c r="K36" s="654"/>
      <c r="L36" s="654"/>
      <c r="M36" s="208"/>
      <c r="N36" s="773"/>
      <c r="O36" s="530"/>
      <c r="P36" s="530"/>
      <c r="Q36" s="530"/>
      <c r="R36" s="1620"/>
      <c r="S36" s="1634"/>
      <c r="T36" s="1634"/>
      <c r="U36" s="643"/>
      <c r="V36" s="365"/>
      <c r="W36" s="319"/>
      <c r="X36" s="288"/>
      <c r="Y36" s="526"/>
      <c r="Z36" s="762" t="s">
        <v>167</v>
      </c>
      <c r="AA36" s="354">
        <v>5</v>
      </c>
      <c r="AB36" s="763" t="s">
        <v>168</v>
      </c>
      <c r="AC36" s="391">
        <f>ROUND(ROUND(H8*Q32,0)*V35,0)-AA36</f>
        <v>374</v>
      </c>
      <c r="AD36" s="268"/>
    </row>
    <row r="37" spans="1:30" ht="17.100000000000001" customHeight="1">
      <c r="A37" s="243">
        <v>61</v>
      </c>
      <c r="B37" s="243">
        <v>1268</v>
      </c>
      <c r="C37" s="244" t="s">
        <v>4731</v>
      </c>
      <c r="D37" s="765"/>
      <c r="E37" s="765"/>
      <c r="F37" s="278"/>
      <c r="G37" s="278"/>
      <c r="H37" s="278"/>
      <c r="I37" s="279"/>
      <c r="J37" s="597"/>
      <c r="K37" s="654"/>
      <c r="L37" s="654"/>
      <c r="M37" s="208"/>
      <c r="N37" s="774"/>
      <c r="O37" s="643"/>
      <c r="P37" s="1644"/>
      <c r="Q37" s="1652"/>
      <c r="R37" s="1620"/>
      <c r="S37" s="1634"/>
      <c r="T37" s="1634"/>
      <c r="U37" s="779"/>
      <c r="V37" s="780"/>
      <c r="W37" s="1650" t="s">
        <v>4700</v>
      </c>
      <c r="X37" s="362" t="s">
        <v>163</v>
      </c>
      <c r="Y37" s="395">
        <v>0.85</v>
      </c>
      <c r="Z37" s="355"/>
      <c r="AA37" s="247"/>
      <c r="AB37" s="247"/>
      <c r="AC37" s="391">
        <f>ROUND(ROUND(ROUND(H8*Q32,0)*V35,0)*Y37,0)</f>
        <v>322</v>
      </c>
      <c r="AD37" s="268"/>
    </row>
    <row r="38" spans="1:30" ht="17.100000000000001" customHeight="1">
      <c r="A38" s="243">
        <v>61</v>
      </c>
      <c r="B38" s="243">
        <v>1269</v>
      </c>
      <c r="C38" s="244" t="s">
        <v>4732</v>
      </c>
      <c r="D38" s="765"/>
      <c r="E38" s="765"/>
      <c r="F38" s="278"/>
      <c r="G38" s="278"/>
      <c r="H38" s="278"/>
      <c r="I38" s="279"/>
      <c r="J38" s="597"/>
      <c r="K38" s="654"/>
      <c r="L38" s="654"/>
      <c r="M38" s="208"/>
      <c r="N38" s="774"/>
      <c r="O38" s="643"/>
      <c r="P38" s="643"/>
      <c r="Q38" s="643"/>
      <c r="R38" s="781"/>
      <c r="S38" s="782"/>
      <c r="T38" s="537"/>
      <c r="U38" s="537"/>
      <c r="V38" s="783"/>
      <c r="W38" s="1656"/>
      <c r="X38" s="512"/>
      <c r="Y38" s="368"/>
      <c r="Z38" s="762" t="s">
        <v>167</v>
      </c>
      <c r="AA38" s="354">
        <v>5</v>
      </c>
      <c r="AB38" s="763" t="s">
        <v>168</v>
      </c>
      <c r="AC38" s="391">
        <f>ROUND(ROUND(ROUND(H8*Q32,0)*V35,0)*Y37,0)-AA38</f>
        <v>317</v>
      </c>
      <c r="AD38" s="268"/>
    </row>
    <row r="39" spans="1:30" ht="17.100000000000001" customHeight="1">
      <c r="A39" s="243">
        <v>61</v>
      </c>
      <c r="B39" s="243">
        <v>1270</v>
      </c>
      <c r="C39" s="244" t="s">
        <v>4733</v>
      </c>
      <c r="D39" s="765"/>
      <c r="E39" s="765"/>
      <c r="F39" s="278"/>
      <c r="G39" s="278"/>
      <c r="H39" s="278"/>
      <c r="I39" s="279"/>
      <c r="J39" s="597"/>
      <c r="K39" s="654"/>
      <c r="L39" s="654"/>
      <c r="M39" s="208"/>
      <c r="N39" s="773"/>
      <c r="O39" s="643"/>
      <c r="P39" s="1646"/>
      <c r="Q39" s="1649"/>
      <c r="R39" s="1580" t="s">
        <v>4708</v>
      </c>
      <c r="S39" s="1633"/>
      <c r="T39" s="1633"/>
      <c r="U39" s="643" t="s">
        <v>163</v>
      </c>
      <c r="V39" s="365">
        <v>0.85</v>
      </c>
      <c r="W39" s="523"/>
      <c r="X39" s="524"/>
      <c r="Y39" s="642"/>
      <c r="Z39" s="247"/>
      <c r="AA39" s="247"/>
      <c r="AB39" s="247"/>
      <c r="AC39" s="391">
        <f>ROUND(ROUND(H8*Q32,0)*V39,0)</f>
        <v>460</v>
      </c>
      <c r="AD39" s="268"/>
    </row>
    <row r="40" spans="1:30" ht="17.100000000000001" customHeight="1">
      <c r="A40" s="243">
        <v>61</v>
      </c>
      <c r="B40" s="243">
        <v>1271</v>
      </c>
      <c r="C40" s="244" t="s">
        <v>4734</v>
      </c>
      <c r="D40" s="765"/>
      <c r="E40" s="765"/>
      <c r="F40" s="278"/>
      <c r="G40" s="278"/>
      <c r="H40" s="278"/>
      <c r="I40" s="279"/>
      <c r="J40" s="597"/>
      <c r="K40" s="654"/>
      <c r="L40" s="654"/>
      <c r="M40" s="208"/>
      <c r="N40" s="773"/>
      <c r="O40" s="643"/>
      <c r="P40" s="365"/>
      <c r="Q40" s="365"/>
      <c r="R40" s="1620"/>
      <c r="S40" s="1634"/>
      <c r="T40" s="1634"/>
      <c r="U40" s="643"/>
      <c r="V40" s="365"/>
      <c r="W40" s="319"/>
      <c r="X40" s="288"/>
      <c r="Y40" s="526"/>
      <c r="Z40" s="762" t="s">
        <v>167</v>
      </c>
      <c r="AA40" s="354">
        <v>5</v>
      </c>
      <c r="AB40" s="763" t="s">
        <v>168</v>
      </c>
      <c r="AC40" s="391">
        <f>ROUND(ROUND(H8*Q32,0)*V39,0)-AA40</f>
        <v>455</v>
      </c>
      <c r="AD40" s="268"/>
    </row>
    <row r="41" spans="1:30" ht="17.100000000000001" customHeight="1">
      <c r="A41" s="243">
        <v>61</v>
      </c>
      <c r="B41" s="243">
        <v>1272</v>
      </c>
      <c r="C41" s="244" t="s">
        <v>4735</v>
      </c>
      <c r="D41" s="765"/>
      <c r="E41" s="765"/>
      <c r="F41" s="278"/>
      <c r="G41" s="278"/>
      <c r="H41" s="278"/>
      <c r="I41" s="279"/>
      <c r="J41" s="597"/>
      <c r="K41" s="654"/>
      <c r="L41" s="654"/>
      <c r="M41" s="208"/>
      <c r="N41" s="774"/>
      <c r="O41" s="643"/>
      <c r="P41" s="365"/>
      <c r="Q41" s="365"/>
      <c r="R41" s="1620"/>
      <c r="S41" s="1634"/>
      <c r="T41" s="1634"/>
      <c r="U41" s="779"/>
      <c r="V41" s="780"/>
      <c r="W41" s="1650" t="s">
        <v>4700</v>
      </c>
      <c r="X41" s="362" t="s">
        <v>163</v>
      </c>
      <c r="Y41" s="395">
        <v>0.85</v>
      </c>
      <c r="Z41" s="355"/>
      <c r="AA41" s="247"/>
      <c r="AB41" s="247"/>
      <c r="AC41" s="391">
        <f>ROUND(ROUND(ROUND(H8*Q32,0)*V39,0)*Y41,0)</f>
        <v>391</v>
      </c>
      <c r="AD41" s="268"/>
    </row>
    <row r="42" spans="1:30" ht="17.100000000000001" customHeight="1">
      <c r="A42" s="243">
        <v>61</v>
      </c>
      <c r="B42" s="243">
        <v>1273</v>
      </c>
      <c r="C42" s="244" t="s">
        <v>4736</v>
      </c>
      <c r="D42" s="765"/>
      <c r="E42" s="765"/>
      <c r="F42" s="278"/>
      <c r="G42" s="278"/>
      <c r="H42" s="278"/>
      <c r="I42" s="279"/>
      <c r="J42" s="597"/>
      <c r="K42" s="654"/>
      <c r="L42" s="654"/>
      <c r="M42" s="208"/>
      <c r="N42" s="467"/>
      <c r="O42" s="643"/>
      <c r="P42" s="643"/>
      <c r="Q42" s="643"/>
      <c r="R42" s="1642"/>
      <c r="S42" s="1643"/>
      <c r="T42" s="1643"/>
      <c r="U42" s="537"/>
      <c r="V42" s="783"/>
      <c r="W42" s="1656"/>
      <c r="X42" s="512"/>
      <c r="Y42" s="368"/>
      <c r="Z42" s="762" t="s">
        <v>167</v>
      </c>
      <c r="AA42" s="354">
        <v>5</v>
      </c>
      <c r="AB42" s="763" t="s">
        <v>168</v>
      </c>
      <c r="AC42" s="391">
        <f>ROUND(ROUND(ROUND(H8*Q32,0)*V39,0)*Y41,0)-AA42</f>
        <v>386</v>
      </c>
      <c r="AD42" s="268"/>
    </row>
    <row r="43" spans="1:30" ht="17.100000000000001" customHeight="1">
      <c r="A43" s="229">
        <v>61</v>
      </c>
      <c r="B43" s="229">
        <v>1119</v>
      </c>
      <c r="C43" s="254" t="s">
        <v>4737</v>
      </c>
      <c r="D43" s="765"/>
      <c r="E43" s="765"/>
      <c r="F43" s="278"/>
      <c r="G43" s="278"/>
      <c r="H43" s="278"/>
      <c r="I43" s="279"/>
      <c r="J43" s="1611" t="s">
        <v>4738</v>
      </c>
      <c r="K43" s="784"/>
      <c r="L43" s="784"/>
      <c r="M43" s="784"/>
      <c r="N43" s="231"/>
      <c r="O43" s="232"/>
      <c r="P43" s="232"/>
      <c r="Q43" s="232"/>
      <c r="R43" s="340"/>
      <c r="S43" s="338"/>
      <c r="T43" s="338"/>
      <c r="U43" s="334"/>
      <c r="V43" s="232"/>
      <c r="W43" s="231"/>
      <c r="X43" s="232"/>
      <c r="Y43" s="314"/>
      <c r="Z43" s="257"/>
      <c r="AA43" s="257"/>
      <c r="AB43" s="257"/>
      <c r="AC43" s="473">
        <f>ROUND(H8*M44,0)</f>
        <v>1043</v>
      </c>
      <c r="AD43" s="268"/>
    </row>
    <row r="44" spans="1:30" ht="17.100000000000001" customHeight="1">
      <c r="A44" s="229">
        <v>61</v>
      </c>
      <c r="B44" s="229">
        <v>1120</v>
      </c>
      <c r="C44" s="230" t="s">
        <v>4739</v>
      </c>
      <c r="D44" s="764"/>
      <c r="E44" s="764"/>
      <c r="F44" s="377"/>
      <c r="G44" s="377"/>
      <c r="H44" s="377"/>
      <c r="I44" s="378"/>
      <c r="J44" s="1613"/>
      <c r="K44" s="785"/>
      <c r="L44" s="214" t="s">
        <v>163</v>
      </c>
      <c r="M44" s="397">
        <v>0.96499999999999997</v>
      </c>
      <c r="N44" s="245"/>
      <c r="O44" s="208"/>
      <c r="P44" s="208"/>
      <c r="Q44" s="208"/>
      <c r="R44" s="611"/>
      <c r="S44" s="392"/>
      <c r="T44" s="392"/>
      <c r="U44" s="301"/>
      <c r="V44" s="208"/>
      <c r="W44" s="245"/>
      <c r="X44" s="208"/>
      <c r="Y44" s="226"/>
      <c r="Z44" s="758" t="s">
        <v>167</v>
      </c>
      <c r="AA44" s="759">
        <v>5</v>
      </c>
      <c r="AB44" s="760" t="s">
        <v>168</v>
      </c>
      <c r="AC44" s="473">
        <f>ROUND(H8*M44,0)-AA44</f>
        <v>1038</v>
      </c>
      <c r="AD44" s="268"/>
    </row>
    <row r="45" spans="1:30" ht="17.100000000000001" customHeight="1">
      <c r="A45" s="243">
        <v>61</v>
      </c>
      <c r="B45" s="243">
        <v>1274</v>
      </c>
      <c r="C45" s="244" t="s">
        <v>4740</v>
      </c>
      <c r="D45" s="764"/>
      <c r="E45" s="764"/>
      <c r="F45" s="377"/>
      <c r="G45" s="377"/>
      <c r="H45" s="377"/>
      <c r="I45" s="378"/>
      <c r="J45" s="1613"/>
      <c r="K45" s="654"/>
      <c r="L45" s="654"/>
      <c r="M45" s="208"/>
      <c r="N45" s="245"/>
      <c r="O45" s="208"/>
      <c r="P45" s="208"/>
      <c r="Q45" s="208"/>
      <c r="R45" s="611"/>
      <c r="S45" s="392"/>
      <c r="T45" s="392"/>
      <c r="U45" s="301"/>
      <c r="V45" s="385"/>
      <c r="W45" s="1650" t="s">
        <v>4700</v>
      </c>
      <c r="X45" s="362" t="s">
        <v>163</v>
      </c>
      <c r="Y45" s="395">
        <v>0.85</v>
      </c>
      <c r="Z45" s="355"/>
      <c r="AA45" s="247"/>
      <c r="AB45" s="247"/>
      <c r="AC45" s="391">
        <f>ROUND(ROUND(H8*M44,0)*Y45,0)</f>
        <v>887</v>
      </c>
      <c r="AD45" s="268"/>
    </row>
    <row r="46" spans="1:30" ht="17.100000000000001" customHeight="1">
      <c r="A46" s="243">
        <v>61</v>
      </c>
      <c r="B46" s="243">
        <v>1275</v>
      </c>
      <c r="C46" s="244" t="s">
        <v>4741</v>
      </c>
      <c r="D46" s="764"/>
      <c r="E46" s="764"/>
      <c r="F46" s="278"/>
      <c r="G46" s="278"/>
      <c r="H46" s="278"/>
      <c r="I46" s="279"/>
      <c r="J46" s="597"/>
      <c r="K46" s="654"/>
      <c r="L46" s="654"/>
      <c r="M46" s="208"/>
      <c r="N46" s="245"/>
      <c r="O46" s="208"/>
      <c r="P46" s="208"/>
      <c r="Q46" s="208"/>
      <c r="R46" s="761"/>
      <c r="S46" s="407"/>
      <c r="T46" s="407"/>
      <c r="U46" s="304"/>
      <c r="V46" s="226"/>
      <c r="W46" s="1656"/>
      <c r="X46" s="512"/>
      <c r="Y46" s="368"/>
      <c r="Z46" s="762" t="s">
        <v>167</v>
      </c>
      <c r="AA46" s="354">
        <v>5</v>
      </c>
      <c r="AB46" s="763" t="s">
        <v>168</v>
      </c>
      <c r="AC46" s="391">
        <f>ROUND(ROUND(H8*M44,0)*Y45,0)-AA46</f>
        <v>882</v>
      </c>
      <c r="AD46" s="268"/>
    </row>
    <row r="47" spans="1:30" ht="17.100000000000001" customHeight="1">
      <c r="A47" s="229">
        <v>61</v>
      </c>
      <c r="B47" s="229">
        <v>1121</v>
      </c>
      <c r="C47" s="254" t="s">
        <v>4742</v>
      </c>
      <c r="D47" s="764"/>
      <c r="E47" s="764"/>
      <c r="F47" s="278"/>
      <c r="G47" s="278"/>
      <c r="H47" s="278"/>
      <c r="I47" s="279"/>
      <c r="J47" s="597"/>
      <c r="K47" s="654"/>
      <c r="L47" s="654"/>
      <c r="M47" s="208"/>
      <c r="N47" s="245"/>
      <c r="O47" s="208"/>
      <c r="P47" s="208"/>
      <c r="Q47" s="208"/>
      <c r="R47" s="1542" t="s">
        <v>4703</v>
      </c>
      <c r="S47" s="1543"/>
      <c r="T47" s="1543"/>
      <c r="U47" s="372" t="s">
        <v>163</v>
      </c>
      <c r="V47" s="373">
        <v>0.7</v>
      </c>
      <c r="W47" s="231"/>
      <c r="X47" s="232"/>
      <c r="Y47" s="314"/>
      <c r="Z47" s="257"/>
      <c r="AA47" s="257"/>
      <c r="AB47" s="257"/>
      <c r="AC47" s="473">
        <f>ROUND(ROUND(H8*M44,0)*V47,0)</f>
        <v>730</v>
      </c>
      <c r="AD47" s="268"/>
    </row>
    <row r="48" spans="1:30" ht="17.100000000000001" customHeight="1">
      <c r="A48" s="229">
        <v>61</v>
      </c>
      <c r="B48" s="229">
        <v>1122</v>
      </c>
      <c r="C48" s="230" t="s">
        <v>4743</v>
      </c>
      <c r="D48" s="764"/>
      <c r="E48" s="764"/>
      <c r="F48" s="278"/>
      <c r="G48" s="278"/>
      <c r="H48" s="208"/>
      <c r="I48" s="388"/>
      <c r="J48" s="597"/>
      <c r="K48" s="654"/>
      <c r="L48" s="654"/>
      <c r="M48" s="208"/>
      <c r="N48" s="245"/>
      <c r="O48" s="208"/>
      <c r="P48" s="208"/>
      <c r="Q48" s="208"/>
      <c r="R48" s="1545"/>
      <c r="S48" s="1546"/>
      <c r="T48" s="1546"/>
      <c r="U48" s="214"/>
      <c r="V48" s="609"/>
      <c r="W48" s="281"/>
      <c r="X48" s="216"/>
      <c r="Y48" s="226"/>
      <c r="Z48" s="758" t="s">
        <v>167</v>
      </c>
      <c r="AA48" s="759">
        <v>5</v>
      </c>
      <c r="AB48" s="760" t="s">
        <v>168</v>
      </c>
      <c r="AC48" s="473">
        <f>ROUND(ROUND(H8*M44,0)*V47,0)-AA48</f>
        <v>725</v>
      </c>
      <c r="AD48" s="268"/>
    </row>
    <row r="49" spans="1:30" ht="17.100000000000001" customHeight="1">
      <c r="A49" s="243">
        <v>61</v>
      </c>
      <c r="B49" s="243">
        <v>1276</v>
      </c>
      <c r="C49" s="244" t="s">
        <v>4744</v>
      </c>
      <c r="D49" s="765"/>
      <c r="E49" s="764"/>
      <c r="F49" s="406"/>
      <c r="G49" s="406"/>
      <c r="H49" s="208"/>
      <c r="I49" s="388"/>
      <c r="J49" s="597"/>
      <c r="K49" s="654"/>
      <c r="L49" s="654"/>
      <c r="M49" s="208"/>
      <c r="N49" s="245"/>
      <c r="O49" s="208"/>
      <c r="P49" s="208"/>
      <c r="Q49" s="208"/>
      <c r="R49" s="1545"/>
      <c r="S49" s="1546"/>
      <c r="T49" s="1546"/>
      <c r="U49" s="302"/>
      <c r="V49" s="766"/>
      <c r="W49" s="1650" t="s">
        <v>4700</v>
      </c>
      <c r="X49" s="362" t="s">
        <v>163</v>
      </c>
      <c r="Y49" s="395">
        <v>0.85</v>
      </c>
      <c r="Z49" s="355"/>
      <c r="AA49" s="247"/>
      <c r="AB49" s="247"/>
      <c r="AC49" s="391">
        <f>ROUND(ROUND(ROUND(H8*M44,0)*V47,0)*Y49,0)</f>
        <v>621</v>
      </c>
      <c r="AD49" s="268"/>
    </row>
    <row r="50" spans="1:30" ht="17.100000000000001" customHeight="1">
      <c r="A50" s="243">
        <v>61</v>
      </c>
      <c r="B50" s="243">
        <v>1277</v>
      </c>
      <c r="C50" s="244" t="s">
        <v>4745</v>
      </c>
      <c r="D50" s="765"/>
      <c r="E50" s="764"/>
      <c r="F50" s="406"/>
      <c r="G50" s="406"/>
      <c r="H50" s="208"/>
      <c r="I50" s="388"/>
      <c r="J50" s="597"/>
      <c r="K50" s="654"/>
      <c r="L50" s="654"/>
      <c r="M50" s="208"/>
      <c r="N50" s="245"/>
      <c r="O50" s="208"/>
      <c r="P50" s="208"/>
      <c r="Q50" s="208"/>
      <c r="R50" s="399"/>
      <c r="S50" s="767"/>
      <c r="T50" s="305"/>
      <c r="U50" s="305"/>
      <c r="V50" s="768"/>
      <c r="W50" s="1656"/>
      <c r="X50" s="512"/>
      <c r="Y50" s="368"/>
      <c r="Z50" s="762" t="s">
        <v>167</v>
      </c>
      <c r="AA50" s="354">
        <v>5</v>
      </c>
      <c r="AB50" s="763" t="s">
        <v>168</v>
      </c>
      <c r="AC50" s="391">
        <f>ROUND(ROUND(ROUND(H8*M44,0)*V47,0)*Y49,0)-AA50</f>
        <v>616</v>
      </c>
      <c r="AD50" s="268"/>
    </row>
    <row r="51" spans="1:30" ht="17.100000000000001" customHeight="1">
      <c r="A51" s="229">
        <v>61</v>
      </c>
      <c r="B51" s="229">
        <v>1705</v>
      </c>
      <c r="C51" s="254" t="s">
        <v>4746</v>
      </c>
      <c r="D51" s="765"/>
      <c r="E51" s="764"/>
      <c r="F51" s="406"/>
      <c r="G51" s="406"/>
      <c r="H51" s="208"/>
      <c r="I51" s="388"/>
      <c r="J51" s="597"/>
      <c r="K51" s="654"/>
      <c r="L51" s="654"/>
      <c r="M51" s="208"/>
      <c r="N51" s="245"/>
      <c r="O51" s="208"/>
      <c r="P51" s="208"/>
      <c r="Q51" s="385"/>
      <c r="R51" s="1542" t="s">
        <v>4708</v>
      </c>
      <c r="S51" s="1543"/>
      <c r="T51" s="1543"/>
      <c r="U51" s="214" t="s">
        <v>163</v>
      </c>
      <c r="V51" s="609">
        <v>0.85</v>
      </c>
      <c r="W51" s="231"/>
      <c r="X51" s="232"/>
      <c r="Y51" s="314"/>
      <c r="Z51" s="257"/>
      <c r="AA51" s="257"/>
      <c r="AB51" s="257"/>
      <c r="AC51" s="473">
        <f>ROUND(ROUND(H8*M44,0)*V51,0)</f>
        <v>887</v>
      </c>
      <c r="AD51" s="268"/>
    </row>
    <row r="52" spans="1:30" ht="17.100000000000001" customHeight="1">
      <c r="A52" s="229">
        <v>61</v>
      </c>
      <c r="B52" s="229">
        <v>1706</v>
      </c>
      <c r="C52" s="230" t="s">
        <v>4747</v>
      </c>
      <c r="D52" s="765"/>
      <c r="E52" s="764"/>
      <c r="F52" s="406"/>
      <c r="G52" s="406"/>
      <c r="H52" s="208"/>
      <c r="I52" s="388"/>
      <c r="J52" s="597"/>
      <c r="K52" s="654"/>
      <c r="L52" s="654"/>
      <c r="M52" s="208"/>
      <c r="N52" s="245"/>
      <c r="O52" s="208"/>
      <c r="P52" s="208"/>
      <c r="Q52" s="208"/>
      <c r="R52" s="1545"/>
      <c r="S52" s="1546"/>
      <c r="T52" s="1546"/>
      <c r="U52" s="214"/>
      <c r="V52" s="609"/>
      <c r="W52" s="281"/>
      <c r="X52" s="216"/>
      <c r="Y52" s="226"/>
      <c r="Z52" s="758" t="s">
        <v>167</v>
      </c>
      <c r="AA52" s="759">
        <v>5</v>
      </c>
      <c r="AB52" s="760" t="s">
        <v>168</v>
      </c>
      <c r="AC52" s="473">
        <f>ROUND(ROUND(H8*M44,0)*V51,0)-AA52</f>
        <v>882</v>
      </c>
      <c r="AD52" s="268"/>
    </row>
    <row r="53" spans="1:30" ht="17.100000000000001" customHeight="1">
      <c r="A53" s="243">
        <v>61</v>
      </c>
      <c r="B53" s="243">
        <v>1278</v>
      </c>
      <c r="C53" s="244" t="s">
        <v>4748</v>
      </c>
      <c r="D53" s="765"/>
      <c r="E53" s="764"/>
      <c r="F53" s="278"/>
      <c r="G53" s="278"/>
      <c r="H53" s="278"/>
      <c r="I53" s="279"/>
      <c r="J53" s="597"/>
      <c r="K53" s="654"/>
      <c r="L53" s="654"/>
      <c r="M53" s="208"/>
      <c r="N53" s="245"/>
      <c r="O53" s="208"/>
      <c r="P53" s="208"/>
      <c r="Q53" s="208"/>
      <c r="R53" s="1545"/>
      <c r="S53" s="1546"/>
      <c r="T53" s="1546"/>
      <c r="U53" s="302"/>
      <c r="V53" s="766"/>
      <c r="W53" s="1650" t="s">
        <v>4700</v>
      </c>
      <c r="X53" s="362" t="s">
        <v>163</v>
      </c>
      <c r="Y53" s="395">
        <v>0.85</v>
      </c>
      <c r="Z53" s="355"/>
      <c r="AA53" s="247"/>
      <c r="AB53" s="247"/>
      <c r="AC53" s="391">
        <f>ROUND(ROUND(ROUND(H8*M44,0)*V51,0)*Y53,0)</f>
        <v>754</v>
      </c>
      <c r="AD53" s="268"/>
    </row>
    <row r="54" spans="1:30" ht="17.100000000000001" customHeight="1">
      <c r="A54" s="243">
        <v>61</v>
      </c>
      <c r="B54" s="243">
        <v>1279</v>
      </c>
      <c r="C54" s="244" t="s">
        <v>4749</v>
      </c>
      <c r="D54" s="765"/>
      <c r="E54" s="764"/>
      <c r="F54" s="278"/>
      <c r="G54" s="278"/>
      <c r="H54" s="278"/>
      <c r="I54" s="279"/>
      <c r="J54" s="597"/>
      <c r="K54" s="654"/>
      <c r="L54" s="654"/>
      <c r="M54" s="208"/>
      <c r="N54" s="281"/>
      <c r="O54" s="216"/>
      <c r="P54" s="216"/>
      <c r="Q54" s="216"/>
      <c r="R54" s="1563"/>
      <c r="S54" s="1564"/>
      <c r="T54" s="1564"/>
      <c r="U54" s="305"/>
      <c r="V54" s="768"/>
      <c r="W54" s="1656"/>
      <c r="X54" s="512"/>
      <c r="Y54" s="368"/>
      <c r="Z54" s="762" t="s">
        <v>167</v>
      </c>
      <c r="AA54" s="354">
        <v>5</v>
      </c>
      <c r="AB54" s="763" t="s">
        <v>168</v>
      </c>
      <c r="AC54" s="391">
        <f>ROUND(ROUND(ROUND(H8*M44,0)*V51,0)*Y53,0)-AA54</f>
        <v>749</v>
      </c>
      <c r="AD54" s="268"/>
    </row>
    <row r="55" spans="1:30" ht="17.100000000000001" customHeight="1">
      <c r="A55" s="229">
        <v>61</v>
      </c>
      <c r="B55" s="229">
        <v>1123</v>
      </c>
      <c r="C55" s="254" t="s">
        <v>4750</v>
      </c>
      <c r="D55" s="765"/>
      <c r="E55" s="765"/>
      <c r="F55" s="278"/>
      <c r="G55" s="278"/>
      <c r="H55" s="278"/>
      <c r="I55" s="279"/>
      <c r="J55" s="597"/>
      <c r="K55" s="654"/>
      <c r="L55" s="654"/>
      <c r="M55" s="208"/>
      <c r="N55" s="1539" t="s">
        <v>4713</v>
      </c>
      <c r="O55" s="1608" t="s">
        <v>162</v>
      </c>
      <c r="P55" s="769"/>
      <c r="Q55" s="769"/>
      <c r="R55" s="340"/>
      <c r="S55" s="338"/>
      <c r="T55" s="338"/>
      <c r="U55" s="334"/>
      <c r="V55" s="232"/>
      <c r="W55" s="231"/>
      <c r="X55" s="232"/>
      <c r="Y55" s="314"/>
      <c r="Z55" s="257"/>
      <c r="AA55" s="257"/>
      <c r="AB55" s="257"/>
      <c r="AC55" s="473">
        <f>ROUND(ROUND(H8*M44,0)*Q56,0)</f>
        <v>730</v>
      </c>
      <c r="AD55" s="268"/>
    </row>
    <row r="56" spans="1:30" ht="17.100000000000001" customHeight="1">
      <c r="A56" s="229">
        <v>61</v>
      </c>
      <c r="B56" s="229">
        <v>1124</v>
      </c>
      <c r="C56" s="230" t="s">
        <v>4751</v>
      </c>
      <c r="D56" s="765"/>
      <c r="E56" s="765"/>
      <c r="F56" s="278"/>
      <c r="G56" s="278"/>
      <c r="H56" s="278"/>
      <c r="I56" s="279"/>
      <c r="J56" s="597"/>
      <c r="K56" s="654"/>
      <c r="L56" s="654"/>
      <c r="M56" s="208"/>
      <c r="N56" s="1631"/>
      <c r="O56" s="1586"/>
      <c r="P56" s="214" t="s">
        <v>163</v>
      </c>
      <c r="Q56" s="770">
        <v>0.7</v>
      </c>
      <c r="R56" s="611"/>
      <c r="S56" s="392"/>
      <c r="T56" s="392"/>
      <c r="U56" s="301"/>
      <c r="V56" s="208"/>
      <c r="W56" s="245"/>
      <c r="X56" s="208"/>
      <c r="Y56" s="226"/>
      <c r="Z56" s="758" t="s">
        <v>167</v>
      </c>
      <c r="AA56" s="759">
        <v>5</v>
      </c>
      <c r="AB56" s="760" t="s">
        <v>168</v>
      </c>
      <c r="AC56" s="473">
        <f>ROUND(ROUND(H8*M44,0)*Q56,0)-AA56</f>
        <v>725</v>
      </c>
      <c r="AD56" s="268"/>
    </row>
    <row r="57" spans="1:30" ht="17.100000000000001" customHeight="1">
      <c r="A57" s="243">
        <v>61</v>
      </c>
      <c r="B57" s="243">
        <v>1280</v>
      </c>
      <c r="C57" s="244" t="s">
        <v>4752</v>
      </c>
      <c r="D57" s="765"/>
      <c r="E57" s="765"/>
      <c r="F57" s="278"/>
      <c r="G57" s="278"/>
      <c r="H57" s="278"/>
      <c r="I57" s="279"/>
      <c r="J57" s="597"/>
      <c r="K57" s="654"/>
      <c r="L57" s="654"/>
      <c r="M57" s="208"/>
      <c r="N57" s="1631"/>
      <c r="O57" s="1586"/>
      <c r="R57" s="611"/>
      <c r="S57" s="392"/>
      <c r="T57" s="392"/>
      <c r="U57" s="301"/>
      <c r="V57" s="385"/>
      <c r="W57" s="1650" t="s">
        <v>4700</v>
      </c>
      <c r="X57" s="362" t="s">
        <v>163</v>
      </c>
      <c r="Y57" s="395">
        <v>0.85</v>
      </c>
      <c r="Z57" s="355"/>
      <c r="AA57" s="247"/>
      <c r="AB57" s="247"/>
      <c r="AC57" s="391">
        <f>ROUND(ROUND(ROUND(H8*M44,0)*Q56,0)*Y57,0)</f>
        <v>621</v>
      </c>
      <c r="AD57" s="268"/>
    </row>
    <row r="58" spans="1:30" ht="17.100000000000001" customHeight="1">
      <c r="A58" s="243">
        <v>61</v>
      </c>
      <c r="B58" s="243">
        <v>1281</v>
      </c>
      <c r="C58" s="244" t="s">
        <v>4753</v>
      </c>
      <c r="D58" s="765"/>
      <c r="E58" s="765"/>
      <c r="F58" s="278"/>
      <c r="G58" s="278"/>
      <c r="H58" s="278"/>
      <c r="I58" s="279"/>
      <c r="J58" s="597"/>
      <c r="K58" s="654"/>
      <c r="L58" s="654"/>
      <c r="M58" s="208"/>
      <c r="N58" s="772"/>
      <c r="P58" s="214"/>
      <c r="Q58" s="214"/>
      <c r="R58" s="761"/>
      <c r="S58" s="407"/>
      <c r="T58" s="407"/>
      <c r="U58" s="304"/>
      <c r="V58" s="226"/>
      <c r="W58" s="1656"/>
      <c r="X58" s="512"/>
      <c r="Y58" s="368"/>
      <c r="Z58" s="762" t="s">
        <v>167</v>
      </c>
      <c r="AA58" s="354">
        <v>5</v>
      </c>
      <c r="AB58" s="763" t="s">
        <v>168</v>
      </c>
      <c r="AC58" s="391">
        <f>ROUND(ROUND(ROUND(H8*M44,0)*Q56,0)*Y57,0)-AA58</f>
        <v>616</v>
      </c>
      <c r="AD58" s="268"/>
    </row>
    <row r="59" spans="1:30" ht="17.100000000000001" customHeight="1">
      <c r="A59" s="229">
        <v>61</v>
      </c>
      <c r="B59" s="229">
        <v>1125</v>
      </c>
      <c r="C59" s="254" t="s">
        <v>4754</v>
      </c>
      <c r="D59" s="765"/>
      <c r="E59" s="765"/>
      <c r="F59" s="278"/>
      <c r="G59" s="278"/>
      <c r="H59" s="278"/>
      <c r="I59" s="279"/>
      <c r="J59" s="597"/>
      <c r="K59" s="654"/>
      <c r="L59" s="654"/>
      <c r="M59" s="208"/>
      <c r="N59" s="773"/>
      <c r="R59" s="1542" t="s">
        <v>4703</v>
      </c>
      <c r="S59" s="1543"/>
      <c r="T59" s="1543"/>
      <c r="U59" s="372" t="s">
        <v>163</v>
      </c>
      <c r="V59" s="373">
        <v>0.7</v>
      </c>
      <c r="W59" s="231"/>
      <c r="X59" s="232"/>
      <c r="Y59" s="314"/>
      <c r="Z59" s="257"/>
      <c r="AA59" s="257"/>
      <c r="AB59" s="257"/>
      <c r="AC59" s="473">
        <f>ROUND(ROUND(ROUND(H8*M44,0)*Q56,0)*V59,0)</f>
        <v>511</v>
      </c>
      <c r="AD59" s="268"/>
    </row>
    <row r="60" spans="1:30" ht="17.100000000000001" customHeight="1">
      <c r="A60" s="229">
        <v>61</v>
      </c>
      <c r="B60" s="229">
        <v>1126</v>
      </c>
      <c r="C60" s="230" t="s">
        <v>4755</v>
      </c>
      <c r="D60" s="765"/>
      <c r="E60" s="765"/>
      <c r="F60" s="278"/>
      <c r="G60" s="278"/>
      <c r="H60" s="278"/>
      <c r="I60" s="279"/>
      <c r="J60" s="597"/>
      <c r="K60" s="654"/>
      <c r="L60" s="654"/>
      <c r="M60" s="208"/>
      <c r="N60" s="773"/>
      <c r="R60" s="1545"/>
      <c r="S60" s="1546"/>
      <c r="T60" s="1546"/>
      <c r="U60" s="214"/>
      <c r="V60" s="609"/>
      <c r="W60" s="281"/>
      <c r="X60" s="216"/>
      <c r="Y60" s="226"/>
      <c r="Z60" s="758" t="s">
        <v>167</v>
      </c>
      <c r="AA60" s="759">
        <v>5</v>
      </c>
      <c r="AB60" s="760" t="s">
        <v>168</v>
      </c>
      <c r="AC60" s="473">
        <f>ROUND(ROUND(ROUND(H8*M44,0)*Q56,0)*V59,0)-AA60</f>
        <v>506</v>
      </c>
      <c r="AD60" s="268"/>
    </row>
    <row r="61" spans="1:30" ht="17.100000000000001" customHeight="1">
      <c r="A61" s="243">
        <v>61</v>
      </c>
      <c r="B61" s="243">
        <v>1282</v>
      </c>
      <c r="C61" s="244" t="s">
        <v>4756</v>
      </c>
      <c r="D61" s="765"/>
      <c r="E61" s="765"/>
      <c r="F61" s="278"/>
      <c r="G61" s="278"/>
      <c r="H61" s="278"/>
      <c r="I61" s="279"/>
      <c r="J61" s="597"/>
      <c r="K61" s="654"/>
      <c r="L61" s="654"/>
      <c r="M61" s="208"/>
      <c r="N61" s="774"/>
      <c r="O61" s="214"/>
      <c r="P61" s="1653"/>
      <c r="Q61" s="1653"/>
      <c r="R61" s="1545"/>
      <c r="S61" s="1546"/>
      <c r="T61" s="1546"/>
      <c r="U61" s="302"/>
      <c r="V61" s="766"/>
      <c r="W61" s="1650" t="s">
        <v>4700</v>
      </c>
      <c r="X61" s="362" t="s">
        <v>163</v>
      </c>
      <c r="Y61" s="395">
        <v>0.85</v>
      </c>
      <c r="Z61" s="355"/>
      <c r="AA61" s="247"/>
      <c r="AB61" s="247"/>
      <c r="AC61" s="391">
        <f>ROUND(ROUND(ROUND(ROUND(H8*M44,0)*Q56,0)*V59,0)*Y61,0)</f>
        <v>434</v>
      </c>
      <c r="AD61" s="268"/>
    </row>
    <row r="62" spans="1:30" ht="17.100000000000001" customHeight="1">
      <c r="A62" s="243">
        <v>61</v>
      </c>
      <c r="B62" s="243">
        <v>1283</v>
      </c>
      <c r="C62" s="244" t="s">
        <v>4757</v>
      </c>
      <c r="D62" s="765"/>
      <c r="E62" s="765"/>
      <c r="F62" s="278"/>
      <c r="G62" s="278"/>
      <c r="H62" s="278"/>
      <c r="I62" s="279"/>
      <c r="J62" s="597"/>
      <c r="K62" s="654"/>
      <c r="L62" s="654"/>
      <c r="M62" s="208"/>
      <c r="N62" s="774"/>
      <c r="O62" s="214"/>
      <c r="P62" s="214"/>
      <c r="Q62" s="214"/>
      <c r="R62" s="399"/>
      <c r="S62" s="767"/>
      <c r="T62" s="305"/>
      <c r="U62" s="305"/>
      <c r="V62" s="768"/>
      <c r="W62" s="1656"/>
      <c r="X62" s="512"/>
      <c r="Y62" s="368"/>
      <c r="Z62" s="762" t="s">
        <v>167</v>
      </c>
      <c r="AA62" s="354">
        <v>5</v>
      </c>
      <c r="AB62" s="763" t="s">
        <v>168</v>
      </c>
      <c r="AC62" s="391">
        <f>ROUND(ROUND(ROUND(ROUND(H8*M44,0)*Q56,0)*V59,0)*Y61,0)-AA62</f>
        <v>429</v>
      </c>
      <c r="AD62" s="268"/>
    </row>
    <row r="63" spans="1:30" ht="17.100000000000001" customHeight="1">
      <c r="A63" s="229">
        <v>61</v>
      </c>
      <c r="B63" s="229">
        <v>1707</v>
      </c>
      <c r="C63" s="254" t="s">
        <v>4758</v>
      </c>
      <c r="D63" s="765"/>
      <c r="E63" s="765"/>
      <c r="F63" s="278"/>
      <c r="G63" s="278"/>
      <c r="H63" s="278"/>
      <c r="I63" s="279"/>
      <c r="J63" s="597"/>
      <c r="K63" s="654"/>
      <c r="L63" s="654"/>
      <c r="M63" s="208"/>
      <c r="N63" s="773"/>
      <c r="O63" s="214"/>
      <c r="P63" s="1599"/>
      <c r="Q63" s="1600"/>
      <c r="R63" s="1542" t="s">
        <v>4708</v>
      </c>
      <c r="S63" s="1543"/>
      <c r="T63" s="1543"/>
      <c r="U63" s="214" t="s">
        <v>163</v>
      </c>
      <c r="V63" s="609">
        <v>0.85</v>
      </c>
      <c r="W63" s="231"/>
      <c r="X63" s="232"/>
      <c r="Y63" s="314"/>
      <c r="Z63" s="257"/>
      <c r="AA63" s="257"/>
      <c r="AB63" s="257"/>
      <c r="AC63" s="473">
        <f>ROUND(ROUND(ROUND(H8*M44,0)*Q56,0)*V63,0)</f>
        <v>621</v>
      </c>
      <c r="AD63" s="268"/>
    </row>
    <row r="64" spans="1:30" ht="17.100000000000001" customHeight="1">
      <c r="A64" s="229">
        <v>61</v>
      </c>
      <c r="B64" s="229">
        <v>1708</v>
      </c>
      <c r="C64" s="230" t="s">
        <v>4759</v>
      </c>
      <c r="D64" s="765"/>
      <c r="E64" s="765"/>
      <c r="F64" s="278"/>
      <c r="G64" s="278"/>
      <c r="H64" s="278"/>
      <c r="I64" s="279"/>
      <c r="J64" s="597"/>
      <c r="K64" s="654"/>
      <c r="L64" s="654"/>
      <c r="M64" s="208"/>
      <c r="N64" s="773"/>
      <c r="O64" s="214"/>
      <c r="P64" s="609"/>
      <c r="Q64" s="609"/>
      <c r="R64" s="1545"/>
      <c r="S64" s="1546"/>
      <c r="T64" s="1546"/>
      <c r="U64" s="214"/>
      <c r="V64" s="609"/>
      <c r="W64" s="281"/>
      <c r="X64" s="216"/>
      <c r="Y64" s="226"/>
      <c r="Z64" s="758" t="s">
        <v>167</v>
      </c>
      <c r="AA64" s="759">
        <v>5</v>
      </c>
      <c r="AB64" s="760" t="s">
        <v>168</v>
      </c>
      <c r="AC64" s="473">
        <f>ROUND(ROUND(ROUND(H8*M44,0)*Q56,0)*V63,0)-AA64</f>
        <v>616</v>
      </c>
      <c r="AD64" s="268"/>
    </row>
    <row r="65" spans="1:30" ht="17.100000000000001" customHeight="1">
      <c r="A65" s="243">
        <v>61</v>
      </c>
      <c r="B65" s="243">
        <v>1284</v>
      </c>
      <c r="C65" s="244" t="s">
        <v>4760</v>
      </c>
      <c r="D65" s="765"/>
      <c r="E65" s="765"/>
      <c r="F65" s="278"/>
      <c r="G65" s="278"/>
      <c r="H65" s="278"/>
      <c r="I65" s="279"/>
      <c r="J65" s="597"/>
      <c r="K65" s="654"/>
      <c r="L65" s="654"/>
      <c r="M65" s="208"/>
      <c r="N65" s="774"/>
      <c r="O65" s="214"/>
      <c r="P65" s="609"/>
      <c r="Q65" s="609"/>
      <c r="R65" s="1545"/>
      <c r="S65" s="1546"/>
      <c r="T65" s="1546"/>
      <c r="U65" s="302"/>
      <c r="V65" s="766"/>
      <c r="W65" s="1650" t="s">
        <v>4700</v>
      </c>
      <c r="X65" s="362" t="s">
        <v>163</v>
      </c>
      <c r="Y65" s="395">
        <v>0.85</v>
      </c>
      <c r="Z65" s="355"/>
      <c r="AA65" s="247"/>
      <c r="AB65" s="247"/>
      <c r="AC65" s="391">
        <f>ROUND(ROUND(ROUND(ROUND(H8*M44,0)*Q56,0)*V63,0)*Y65,0)</f>
        <v>528</v>
      </c>
      <c r="AD65" s="268"/>
    </row>
    <row r="66" spans="1:30" ht="17.100000000000001" customHeight="1">
      <c r="A66" s="243">
        <v>61</v>
      </c>
      <c r="B66" s="243">
        <v>1285</v>
      </c>
      <c r="C66" s="244" t="s">
        <v>4761</v>
      </c>
      <c r="D66" s="765"/>
      <c r="E66" s="765"/>
      <c r="F66" s="278"/>
      <c r="G66" s="278"/>
      <c r="H66" s="278"/>
      <c r="I66" s="279"/>
      <c r="J66" s="597"/>
      <c r="K66" s="654"/>
      <c r="L66" s="654"/>
      <c r="M66" s="208"/>
      <c r="N66" s="773"/>
      <c r="O66" s="214"/>
      <c r="P66" s="214"/>
      <c r="Q66" s="214"/>
      <c r="R66" s="1563"/>
      <c r="S66" s="1564"/>
      <c r="T66" s="1564"/>
      <c r="U66" s="305"/>
      <c r="V66" s="768"/>
      <c r="W66" s="1656"/>
      <c r="X66" s="512"/>
      <c r="Y66" s="368"/>
      <c r="Z66" s="762" t="s">
        <v>167</v>
      </c>
      <c r="AA66" s="354">
        <v>5</v>
      </c>
      <c r="AB66" s="763" t="s">
        <v>168</v>
      </c>
      <c r="AC66" s="391">
        <f>ROUND(ROUND(ROUND(ROUND(H8*M44,0)*Q56,0)*V63,0)*Y65,0)-AA66</f>
        <v>523</v>
      </c>
      <c r="AD66" s="268"/>
    </row>
    <row r="67" spans="1:30" ht="17.100000000000001" customHeight="1">
      <c r="A67" s="243">
        <v>61</v>
      </c>
      <c r="B67" s="243">
        <v>1286</v>
      </c>
      <c r="C67" s="244" t="s">
        <v>4762</v>
      </c>
      <c r="D67" s="765"/>
      <c r="E67" s="765"/>
      <c r="F67" s="278"/>
      <c r="G67" s="278"/>
      <c r="H67" s="278"/>
      <c r="I67" s="279"/>
      <c r="J67" s="597"/>
      <c r="K67" s="654"/>
      <c r="L67" s="654"/>
      <c r="M67" s="208"/>
      <c r="N67" s="773"/>
      <c r="O67" s="1580" t="s">
        <v>165</v>
      </c>
      <c r="P67" s="775"/>
      <c r="Q67" s="775"/>
      <c r="R67" s="359"/>
      <c r="S67" s="360"/>
      <c r="T67" s="776"/>
      <c r="U67" s="360"/>
      <c r="V67" s="361"/>
      <c r="W67" s="523"/>
      <c r="X67" s="524"/>
      <c r="Y67" s="642"/>
      <c r="Z67" s="247"/>
      <c r="AA67" s="247"/>
      <c r="AB67" s="247"/>
      <c r="AC67" s="391">
        <f>ROUND(ROUND(H8*M44,0)*Q68,0)</f>
        <v>522</v>
      </c>
      <c r="AD67" s="268"/>
    </row>
    <row r="68" spans="1:30" ht="17.100000000000001" customHeight="1">
      <c r="A68" s="243">
        <v>61</v>
      </c>
      <c r="B68" s="243">
        <v>1287</v>
      </c>
      <c r="C68" s="244" t="s">
        <v>4763</v>
      </c>
      <c r="D68" s="765"/>
      <c r="E68" s="765"/>
      <c r="F68" s="278"/>
      <c r="G68" s="278"/>
      <c r="H68" s="278"/>
      <c r="I68" s="279"/>
      <c r="J68" s="597"/>
      <c r="K68" s="654"/>
      <c r="L68" s="654"/>
      <c r="M68" s="208"/>
      <c r="N68" s="772"/>
      <c r="O68" s="1620"/>
      <c r="P68" s="643" t="s">
        <v>163</v>
      </c>
      <c r="Q68" s="365">
        <v>0.5</v>
      </c>
      <c r="R68" s="777"/>
      <c r="S68" s="639"/>
      <c r="T68" s="776"/>
      <c r="U68" s="639"/>
      <c r="V68" s="529"/>
      <c r="W68" s="516"/>
      <c r="X68" s="517"/>
      <c r="Y68" s="526"/>
      <c r="Z68" s="762" t="s">
        <v>167</v>
      </c>
      <c r="AA68" s="354">
        <v>5</v>
      </c>
      <c r="AB68" s="763" t="s">
        <v>168</v>
      </c>
      <c r="AC68" s="391">
        <f>ROUND(ROUND(H8*M44,0)*Q68,0)-AA68</f>
        <v>517</v>
      </c>
      <c r="AD68" s="268"/>
    </row>
    <row r="69" spans="1:30" ht="17.100000000000001" customHeight="1">
      <c r="A69" s="243">
        <v>61</v>
      </c>
      <c r="B69" s="243">
        <v>1288</v>
      </c>
      <c r="C69" s="244" t="s">
        <v>4764</v>
      </c>
      <c r="D69" s="765"/>
      <c r="E69" s="765"/>
      <c r="F69" s="278"/>
      <c r="G69" s="278"/>
      <c r="H69" s="278"/>
      <c r="I69" s="279"/>
      <c r="J69" s="597"/>
      <c r="K69" s="654"/>
      <c r="L69" s="654"/>
      <c r="M69" s="208"/>
      <c r="N69" s="772"/>
      <c r="O69" s="1620"/>
      <c r="P69" s="530"/>
      <c r="Q69" s="530"/>
      <c r="R69" s="777"/>
      <c r="S69" s="639"/>
      <c r="T69" s="776"/>
      <c r="U69" s="639"/>
      <c r="V69" s="529"/>
      <c r="W69" s="1650" t="s">
        <v>4700</v>
      </c>
      <c r="X69" s="362" t="s">
        <v>163</v>
      </c>
      <c r="Y69" s="395">
        <v>0.85</v>
      </c>
      <c r="Z69" s="355"/>
      <c r="AA69" s="247"/>
      <c r="AB69" s="247"/>
      <c r="AC69" s="391">
        <f>ROUND(ROUND(ROUND(H8*M44,0)*Q68,0)*Y69,0)</f>
        <v>444</v>
      </c>
      <c r="AD69" s="268"/>
    </row>
    <row r="70" spans="1:30" ht="17.100000000000001" customHeight="1">
      <c r="A70" s="243">
        <v>61</v>
      </c>
      <c r="B70" s="243">
        <v>1289</v>
      </c>
      <c r="C70" s="244" t="s">
        <v>4765</v>
      </c>
      <c r="D70" s="765"/>
      <c r="E70" s="765"/>
      <c r="F70" s="278"/>
      <c r="G70" s="278"/>
      <c r="H70" s="278"/>
      <c r="I70" s="279"/>
      <c r="J70" s="597"/>
      <c r="K70" s="654"/>
      <c r="L70" s="654"/>
      <c r="M70" s="208"/>
      <c r="N70" s="772"/>
      <c r="O70" s="530"/>
      <c r="P70" s="643"/>
      <c r="Q70" s="643"/>
      <c r="R70" s="778"/>
      <c r="S70" s="525"/>
      <c r="T70" s="537"/>
      <c r="U70" s="525"/>
      <c r="V70" s="539"/>
      <c r="W70" s="1656"/>
      <c r="X70" s="512"/>
      <c r="Y70" s="368"/>
      <c r="Z70" s="762" t="s">
        <v>167</v>
      </c>
      <c r="AA70" s="354">
        <v>5</v>
      </c>
      <c r="AB70" s="763" t="s">
        <v>168</v>
      </c>
      <c r="AC70" s="391">
        <f>ROUND(ROUND(ROUND(H8*M44,0)*Q68,0)*Y69,0)-AA70</f>
        <v>439</v>
      </c>
      <c r="AD70" s="268"/>
    </row>
    <row r="71" spans="1:30" ht="17.100000000000001" customHeight="1">
      <c r="A71" s="243">
        <v>61</v>
      </c>
      <c r="B71" s="243">
        <v>1290</v>
      </c>
      <c r="C71" s="244" t="s">
        <v>4766</v>
      </c>
      <c r="D71" s="765"/>
      <c r="E71" s="765"/>
      <c r="F71" s="278"/>
      <c r="G71" s="278"/>
      <c r="H71" s="278"/>
      <c r="I71" s="279"/>
      <c r="J71" s="597"/>
      <c r="K71" s="654"/>
      <c r="L71" s="654"/>
      <c r="M71" s="208"/>
      <c r="N71" s="773"/>
      <c r="O71" s="530"/>
      <c r="P71" s="530"/>
      <c r="Q71" s="530"/>
      <c r="R71" s="1580" t="s">
        <v>4703</v>
      </c>
      <c r="S71" s="1633"/>
      <c r="T71" s="1633"/>
      <c r="U71" s="362" t="s">
        <v>163</v>
      </c>
      <c r="V71" s="356">
        <v>0.7</v>
      </c>
      <c r="W71" s="523"/>
      <c r="X71" s="524"/>
      <c r="Y71" s="642"/>
      <c r="Z71" s="247"/>
      <c r="AA71" s="247"/>
      <c r="AB71" s="247"/>
      <c r="AC71" s="391">
        <f>ROUND(ROUND(ROUND(H8*M44,0)*Q68,0)*V71,0)</f>
        <v>365</v>
      </c>
      <c r="AD71" s="268"/>
    </row>
    <row r="72" spans="1:30" ht="17.100000000000001" customHeight="1">
      <c r="A72" s="243">
        <v>61</v>
      </c>
      <c r="B72" s="243">
        <v>1291</v>
      </c>
      <c r="C72" s="244" t="s">
        <v>4767</v>
      </c>
      <c r="D72" s="765"/>
      <c r="E72" s="765"/>
      <c r="F72" s="278"/>
      <c r="G72" s="278"/>
      <c r="H72" s="278"/>
      <c r="I72" s="279"/>
      <c r="J72" s="597"/>
      <c r="K72" s="654"/>
      <c r="L72" s="654"/>
      <c r="M72" s="208"/>
      <c r="N72" s="773"/>
      <c r="O72" s="530"/>
      <c r="P72" s="530"/>
      <c r="Q72" s="530"/>
      <c r="R72" s="1620"/>
      <c r="S72" s="1634"/>
      <c r="T72" s="1634"/>
      <c r="U72" s="643"/>
      <c r="V72" s="365"/>
      <c r="W72" s="319"/>
      <c r="X72" s="288"/>
      <c r="Y72" s="526"/>
      <c r="Z72" s="762" t="s">
        <v>167</v>
      </c>
      <c r="AA72" s="354">
        <v>5</v>
      </c>
      <c r="AB72" s="763" t="s">
        <v>168</v>
      </c>
      <c r="AC72" s="391">
        <f>ROUND(ROUND(ROUND(H8*M44,0)*Q68,0)*V71,0)-AA72</f>
        <v>360</v>
      </c>
      <c r="AD72" s="268"/>
    </row>
    <row r="73" spans="1:30" ht="17.100000000000001" customHeight="1">
      <c r="A73" s="243">
        <v>61</v>
      </c>
      <c r="B73" s="243">
        <v>1292</v>
      </c>
      <c r="C73" s="244" t="s">
        <v>4768</v>
      </c>
      <c r="D73" s="765"/>
      <c r="E73" s="765"/>
      <c r="F73" s="278"/>
      <c r="G73" s="278"/>
      <c r="H73" s="278"/>
      <c r="I73" s="279"/>
      <c r="J73" s="597"/>
      <c r="K73" s="654"/>
      <c r="L73" s="654"/>
      <c r="M73" s="208"/>
      <c r="N73" s="774"/>
      <c r="O73" s="643"/>
      <c r="P73" s="1644"/>
      <c r="Q73" s="1652"/>
      <c r="R73" s="1620"/>
      <c r="S73" s="1634"/>
      <c r="T73" s="1634"/>
      <c r="U73" s="779"/>
      <c r="V73" s="780"/>
      <c r="W73" s="1650" t="s">
        <v>4700</v>
      </c>
      <c r="X73" s="362" t="s">
        <v>163</v>
      </c>
      <c r="Y73" s="395">
        <v>0.85</v>
      </c>
      <c r="Z73" s="355"/>
      <c r="AA73" s="247"/>
      <c r="AB73" s="247"/>
      <c r="AC73" s="391">
        <f>ROUND(ROUND(ROUND(ROUND(H8*M44,0)*Q68,0)*V71,0)*Y73,0)</f>
        <v>310</v>
      </c>
      <c r="AD73" s="268"/>
    </row>
    <row r="74" spans="1:30" ht="17.100000000000001" customHeight="1">
      <c r="A74" s="243">
        <v>61</v>
      </c>
      <c r="B74" s="243">
        <v>1293</v>
      </c>
      <c r="C74" s="244" t="s">
        <v>4769</v>
      </c>
      <c r="D74" s="765"/>
      <c r="E74" s="765"/>
      <c r="F74" s="278"/>
      <c r="G74" s="278"/>
      <c r="H74" s="278"/>
      <c r="I74" s="279"/>
      <c r="J74" s="597"/>
      <c r="K74" s="654"/>
      <c r="L74" s="654"/>
      <c r="M74" s="208"/>
      <c r="N74" s="774"/>
      <c r="O74" s="643"/>
      <c r="P74" s="643"/>
      <c r="Q74" s="643"/>
      <c r="R74" s="781"/>
      <c r="S74" s="782"/>
      <c r="T74" s="537"/>
      <c r="U74" s="537"/>
      <c r="V74" s="783"/>
      <c r="W74" s="1656"/>
      <c r="X74" s="512"/>
      <c r="Y74" s="368"/>
      <c r="Z74" s="762" t="s">
        <v>167</v>
      </c>
      <c r="AA74" s="354">
        <v>5</v>
      </c>
      <c r="AB74" s="763" t="s">
        <v>168</v>
      </c>
      <c r="AC74" s="391">
        <f>ROUND(ROUND(ROUND(ROUND(H8*M44,0)*Q68,0)*V71,0)*Y73,0)-AA74</f>
        <v>305</v>
      </c>
      <c r="AD74" s="268"/>
    </row>
    <row r="75" spans="1:30" ht="17.100000000000001" customHeight="1">
      <c r="A75" s="243">
        <v>61</v>
      </c>
      <c r="B75" s="243">
        <v>1294</v>
      </c>
      <c r="C75" s="244" t="s">
        <v>4770</v>
      </c>
      <c r="D75" s="765"/>
      <c r="E75" s="765"/>
      <c r="F75" s="278"/>
      <c r="G75" s="278"/>
      <c r="H75" s="278"/>
      <c r="I75" s="279"/>
      <c r="J75" s="597"/>
      <c r="K75" s="654"/>
      <c r="L75" s="654"/>
      <c r="M75" s="208"/>
      <c r="N75" s="773"/>
      <c r="O75" s="643"/>
      <c r="P75" s="1646"/>
      <c r="Q75" s="1649"/>
      <c r="R75" s="1580" t="s">
        <v>4708</v>
      </c>
      <c r="S75" s="1633"/>
      <c r="T75" s="1633"/>
      <c r="U75" s="643" t="s">
        <v>163</v>
      </c>
      <c r="V75" s="365">
        <v>0.85</v>
      </c>
      <c r="W75" s="523"/>
      <c r="X75" s="524"/>
      <c r="Y75" s="642"/>
      <c r="Z75" s="247"/>
      <c r="AA75" s="247"/>
      <c r="AB75" s="247"/>
      <c r="AC75" s="391">
        <f>ROUND(ROUND(ROUND(H8*M44,0)*Q68,0)*V75,0)</f>
        <v>444</v>
      </c>
      <c r="AD75" s="268"/>
    </row>
    <row r="76" spans="1:30" ht="17.100000000000001" customHeight="1">
      <c r="A76" s="243">
        <v>61</v>
      </c>
      <c r="B76" s="243">
        <v>1295</v>
      </c>
      <c r="C76" s="244" t="s">
        <v>4771</v>
      </c>
      <c r="D76" s="765"/>
      <c r="E76" s="765"/>
      <c r="F76" s="278"/>
      <c r="G76" s="278"/>
      <c r="H76" s="278"/>
      <c r="I76" s="279"/>
      <c r="J76" s="597"/>
      <c r="K76" s="654"/>
      <c r="L76" s="654"/>
      <c r="M76" s="208"/>
      <c r="N76" s="773"/>
      <c r="O76" s="643"/>
      <c r="P76" s="365"/>
      <c r="Q76" s="365"/>
      <c r="R76" s="1620"/>
      <c r="S76" s="1634"/>
      <c r="T76" s="1634"/>
      <c r="U76" s="643"/>
      <c r="V76" s="365"/>
      <c r="W76" s="319"/>
      <c r="X76" s="288"/>
      <c r="Y76" s="526"/>
      <c r="Z76" s="762" t="s">
        <v>167</v>
      </c>
      <c r="AA76" s="354">
        <v>5</v>
      </c>
      <c r="AB76" s="763" t="s">
        <v>168</v>
      </c>
      <c r="AC76" s="391">
        <f>ROUND(ROUND(ROUND(H8*M44,0)*Q68,0)*V75,0)-AA76</f>
        <v>439</v>
      </c>
      <c r="AD76" s="268"/>
    </row>
    <row r="77" spans="1:30" ht="17.100000000000001" customHeight="1">
      <c r="A77" s="243">
        <v>61</v>
      </c>
      <c r="B77" s="243">
        <v>1296</v>
      </c>
      <c r="C77" s="244" t="s">
        <v>4772</v>
      </c>
      <c r="D77" s="765"/>
      <c r="E77" s="765"/>
      <c r="F77" s="278"/>
      <c r="G77" s="278"/>
      <c r="H77" s="278"/>
      <c r="I77" s="279"/>
      <c r="J77" s="597"/>
      <c r="K77" s="654"/>
      <c r="L77" s="654"/>
      <c r="M77" s="208"/>
      <c r="N77" s="774"/>
      <c r="O77" s="643"/>
      <c r="P77" s="365"/>
      <c r="Q77" s="365"/>
      <c r="R77" s="1620"/>
      <c r="S77" s="1634"/>
      <c r="T77" s="1634"/>
      <c r="U77" s="779"/>
      <c r="V77" s="780"/>
      <c r="W77" s="1650" t="s">
        <v>4700</v>
      </c>
      <c r="X77" s="362" t="s">
        <v>163</v>
      </c>
      <c r="Y77" s="395">
        <v>0.85</v>
      </c>
      <c r="Z77" s="355"/>
      <c r="AA77" s="247"/>
      <c r="AB77" s="247"/>
      <c r="AC77" s="391">
        <f>ROUND(ROUND(ROUND(ROUND(H8*M44,0)*Q68,0)*V75,0)*Y77,0)</f>
        <v>377</v>
      </c>
      <c r="AD77" s="268"/>
    </row>
    <row r="78" spans="1:30" ht="17.100000000000001" customHeight="1">
      <c r="A78" s="243">
        <v>61</v>
      </c>
      <c r="B78" s="243">
        <v>1297</v>
      </c>
      <c r="C78" s="244" t="s">
        <v>4773</v>
      </c>
      <c r="D78" s="765"/>
      <c r="E78" s="765"/>
      <c r="F78" s="278"/>
      <c r="G78" s="278"/>
      <c r="H78" s="278"/>
      <c r="I78" s="279"/>
      <c r="J78" s="597"/>
      <c r="K78" s="654"/>
      <c r="L78" s="654"/>
      <c r="M78" s="208"/>
      <c r="N78" s="467"/>
      <c r="O78" s="643"/>
      <c r="P78" s="643"/>
      <c r="Q78" s="643"/>
      <c r="R78" s="1642"/>
      <c r="S78" s="1643"/>
      <c r="T78" s="1643"/>
      <c r="U78" s="537"/>
      <c r="V78" s="783"/>
      <c r="W78" s="1656"/>
      <c r="X78" s="512"/>
      <c r="Y78" s="368"/>
      <c r="Z78" s="762" t="s">
        <v>167</v>
      </c>
      <c r="AA78" s="354">
        <v>5</v>
      </c>
      <c r="AB78" s="763" t="s">
        <v>168</v>
      </c>
      <c r="AC78" s="391">
        <f>ROUND(ROUND(ROUND(ROUND(H8*M44,0)*Q68,0)*V75,0)*Y77,0)-AA78</f>
        <v>372</v>
      </c>
      <c r="AD78" s="268"/>
    </row>
    <row r="79" spans="1:30" ht="17.100000000000001" customHeight="1">
      <c r="A79" s="229">
        <v>61</v>
      </c>
      <c r="B79" s="229">
        <v>1131</v>
      </c>
      <c r="C79" s="254" t="s">
        <v>4774</v>
      </c>
      <c r="D79" s="765"/>
      <c r="E79" s="765"/>
      <c r="F79" s="1542" t="s">
        <v>4775</v>
      </c>
      <c r="G79" s="477"/>
      <c r="H79" s="477"/>
      <c r="I79" s="478"/>
      <c r="J79" s="756"/>
      <c r="K79" s="664"/>
      <c r="L79" s="664"/>
      <c r="M79" s="232"/>
      <c r="N79" s="231"/>
      <c r="O79" s="232"/>
      <c r="P79" s="232"/>
      <c r="Q79" s="232"/>
      <c r="R79" s="340"/>
      <c r="S79" s="338"/>
      <c r="T79" s="338"/>
      <c r="U79" s="334"/>
      <c r="V79" s="232"/>
      <c r="W79" s="231"/>
      <c r="X79" s="232"/>
      <c r="Y79" s="314"/>
      <c r="Z79" s="257"/>
      <c r="AA79" s="257"/>
      <c r="AB79" s="257"/>
      <c r="AC79" s="473">
        <f>ROUND(H80,0)</f>
        <v>1000</v>
      </c>
      <c r="AD79" s="268"/>
    </row>
    <row r="80" spans="1:30" ht="17.100000000000001" customHeight="1">
      <c r="A80" s="229">
        <v>61</v>
      </c>
      <c r="B80" s="229">
        <v>1132</v>
      </c>
      <c r="C80" s="230" t="s">
        <v>4776</v>
      </c>
      <c r="D80" s="764"/>
      <c r="E80" s="764"/>
      <c r="F80" s="1545"/>
      <c r="G80" s="377"/>
      <c r="H80" s="757">
        <v>1000</v>
      </c>
      <c r="I80" s="208" t="s">
        <v>18</v>
      </c>
      <c r="J80" s="597"/>
      <c r="K80" s="654"/>
      <c r="L80" s="654"/>
      <c r="M80" s="208"/>
      <c r="N80" s="245"/>
      <c r="O80" s="208"/>
      <c r="P80" s="208"/>
      <c r="Q80" s="208"/>
      <c r="R80" s="611"/>
      <c r="S80" s="392"/>
      <c r="T80" s="392"/>
      <c r="U80" s="301"/>
      <c r="V80" s="208"/>
      <c r="W80" s="245"/>
      <c r="X80" s="208"/>
      <c r="Y80" s="226"/>
      <c r="Z80" s="758" t="s">
        <v>167</v>
      </c>
      <c r="AA80" s="759">
        <v>5</v>
      </c>
      <c r="AB80" s="760" t="s">
        <v>168</v>
      </c>
      <c r="AC80" s="473">
        <f>ROUND(H80,0)-AA80</f>
        <v>995</v>
      </c>
      <c r="AD80" s="268"/>
    </row>
    <row r="81" spans="1:30" ht="17.100000000000001" customHeight="1">
      <c r="A81" s="243">
        <v>61</v>
      </c>
      <c r="B81" s="243">
        <v>1300</v>
      </c>
      <c r="C81" s="244" t="s">
        <v>4777</v>
      </c>
      <c r="D81" s="764"/>
      <c r="E81" s="764"/>
      <c r="F81" s="1545"/>
      <c r="G81" s="377"/>
      <c r="H81" s="377"/>
      <c r="I81" s="378"/>
      <c r="J81" s="597"/>
      <c r="K81" s="654"/>
      <c r="L81" s="654"/>
      <c r="M81" s="208"/>
      <c r="N81" s="245"/>
      <c r="O81" s="208"/>
      <c r="P81" s="208"/>
      <c r="Q81" s="208"/>
      <c r="R81" s="611"/>
      <c r="S81" s="392"/>
      <c r="T81" s="392"/>
      <c r="U81" s="301"/>
      <c r="V81" s="385"/>
      <c r="W81" s="1650" t="s">
        <v>4700</v>
      </c>
      <c r="X81" s="362" t="s">
        <v>163</v>
      </c>
      <c r="Y81" s="395">
        <v>0.85</v>
      </c>
      <c r="Z81" s="355"/>
      <c r="AA81" s="247"/>
      <c r="AB81" s="247"/>
      <c r="AC81" s="391">
        <f>ROUND(H80*Y81,0)</f>
        <v>850</v>
      </c>
      <c r="AD81" s="268"/>
    </row>
    <row r="82" spans="1:30" ht="17.100000000000001" customHeight="1">
      <c r="A82" s="243">
        <v>61</v>
      </c>
      <c r="B82" s="243">
        <v>1301</v>
      </c>
      <c r="C82" s="244" t="s">
        <v>4778</v>
      </c>
      <c r="D82" s="764"/>
      <c r="E82" s="764"/>
      <c r="F82" s="377"/>
      <c r="G82" s="377"/>
      <c r="H82" s="377"/>
      <c r="I82" s="377"/>
      <c r="J82" s="597"/>
      <c r="K82" s="654"/>
      <c r="L82" s="654"/>
      <c r="M82" s="208"/>
      <c r="N82" s="245"/>
      <c r="O82" s="208"/>
      <c r="P82" s="208"/>
      <c r="Q82" s="208"/>
      <c r="R82" s="761"/>
      <c r="S82" s="407"/>
      <c r="T82" s="407"/>
      <c r="U82" s="304"/>
      <c r="V82" s="226"/>
      <c r="W82" s="1656"/>
      <c r="X82" s="512"/>
      <c r="Y82" s="368"/>
      <c r="Z82" s="762" t="s">
        <v>167</v>
      </c>
      <c r="AA82" s="354">
        <v>5</v>
      </c>
      <c r="AB82" s="763" t="s">
        <v>168</v>
      </c>
      <c r="AC82" s="391">
        <f>ROUND(H80*Y81,0)-AA82</f>
        <v>845</v>
      </c>
      <c r="AD82" s="268"/>
    </row>
    <row r="83" spans="1:30" ht="17.100000000000001" customHeight="1">
      <c r="A83" s="229">
        <v>61</v>
      </c>
      <c r="B83" s="229">
        <v>1133</v>
      </c>
      <c r="C83" s="254" t="s">
        <v>4779</v>
      </c>
      <c r="D83" s="764"/>
      <c r="E83" s="764"/>
      <c r="F83" s="278"/>
      <c r="G83" s="278"/>
      <c r="J83" s="597"/>
      <c r="K83" s="654"/>
      <c r="L83" s="654"/>
      <c r="M83" s="208"/>
      <c r="N83" s="245"/>
      <c r="O83" s="208"/>
      <c r="P83" s="208"/>
      <c r="Q83" s="208"/>
      <c r="R83" s="1542" t="s">
        <v>4703</v>
      </c>
      <c r="S83" s="1543"/>
      <c r="T83" s="1543"/>
      <c r="U83" s="372" t="s">
        <v>163</v>
      </c>
      <c r="V83" s="373">
        <v>0.7</v>
      </c>
      <c r="W83" s="231"/>
      <c r="X83" s="232"/>
      <c r="Y83" s="314"/>
      <c r="Z83" s="257"/>
      <c r="AA83" s="257"/>
      <c r="AB83" s="257"/>
      <c r="AC83" s="473">
        <f>ROUND(H80*V83,0)</f>
        <v>700</v>
      </c>
      <c r="AD83" s="268"/>
    </row>
    <row r="84" spans="1:30" ht="17.100000000000001" customHeight="1">
      <c r="A84" s="229">
        <v>61</v>
      </c>
      <c r="B84" s="229">
        <v>1134</v>
      </c>
      <c r="C84" s="230" t="s">
        <v>4780</v>
      </c>
      <c r="D84" s="764"/>
      <c r="E84" s="764"/>
      <c r="F84" s="278"/>
      <c r="G84" s="278"/>
      <c r="H84" s="208"/>
      <c r="I84" s="388"/>
      <c r="J84" s="597"/>
      <c r="K84" s="654"/>
      <c r="L84" s="654"/>
      <c r="M84" s="208"/>
      <c r="N84" s="245"/>
      <c r="O84" s="208"/>
      <c r="P84" s="208"/>
      <c r="Q84" s="208"/>
      <c r="R84" s="1545"/>
      <c r="S84" s="1546"/>
      <c r="T84" s="1546"/>
      <c r="U84" s="214"/>
      <c r="V84" s="609"/>
      <c r="W84" s="281"/>
      <c r="X84" s="216"/>
      <c r="Y84" s="226"/>
      <c r="Z84" s="758" t="s">
        <v>167</v>
      </c>
      <c r="AA84" s="759">
        <v>5</v>
      </c>
      <c r="AB84" s="760" t="s">
        <v>168</v>
      </c>
      <c r="AC84" s="473">
        <f>ROUND(H80*V83,0)-AA84</f>
        <v>695</v>
      </c>
      <c r="AD84" s="268"/>
    </row>
    <row r="85" spans="1:30" ht="17.100000000000001" customHeight="1">
      <c r="A85" s="243">
        <v>61</v>
      </c>
      <c r="B85" s="243">
        <v>1302</v>
      </c>
      <c r="C85" s="244" t="s">
        <v>4781</v>
      </c>
      <c r="D85" s="765"/>
      <c r="E85" s="764"/>
      <c r="F85" s="406"/>
      <c r="G85" s="406"/>
      <c r="H85" s="208"/>
      <c r="I85" s="388"/>
      <c r="J85" s="597"/>
      <c r="K85" s="654"/>
      <c r="L85" s="654"/>
      <c r="M85" s="208"/>
      <c r="N85" s="245"/>
      <c r="O85" s="208"/>
      <c r="P85" s="208"/>
      <c r="Q85" s="208"/>
      <c r="R85" s="1545"/>
      <c r="S85" s="1546"/>
      <c r="T85" s="1546"/>
      <c r="U85" s="302"/>
      <c r="V85" s="766"/>
      <c r="W85" s="1650" t="s">
        <v>4700</v>
      </c>
      <c r="X85" s="362" t="s">
        <v>163</v>
      </c>
      <c r="Y85" s="395">
        <v>0.85</v>
      </c>
      <c r="Z85" s="355"/>
      <c r="AA85" s="247"/>
      <c r="AB85" s="247"/>
      <c r="AC85" s="391">
        <f>ROUND(ROUND(H80*V83,0)*Y85,0)</f>
        <v>595</v>
      </c>
      <c r="AD85" s="268"/>
    </row>
    <row r="86" spans="1:30" ht="17.100000000000001" customHeight="1">
      <c r="A86" s="243">
        <v>61</v>
      </c>
      <c r="B86" s="243">
        <v>1303</v>
      </c>
      <c r="C86" s="244" t="s">
        <v>4782</v>
      </c>
      <c r="D86" s="765"/>
      <c r="E86" s="764"/>
      <c r="F86" s="406"/>
      <c r="G86" s="406"/>
      <c r="H86" s="208"/>
      <c r="I86" s="388"/>
      <c r="J86" s="597"/>
      <c r="K86" s="654"/>
      <c r="L86" s="654"/>
      <c r="M86" s="208"/>
      <c r="N86" s="245"/>
      <c r="O86" s="208"/>
      <c r="P86" s="208"/>
      <c r="Q86" s="208"/>
      <c r="R86" s="399"/>
      <c r="S86" s="767"/>
      <c r="T86" s="305"/>
      <c r="U86" s="305"/>
      <c r="V86" s="768"/>
      <c r="W86" s="1656"/>
      <c r="X86" s="512"/>
      <c r="Y86" s="368"/>
      <c r="Z86" s="762" t="s">
        <v>167</v>
      </c>
      <c r="AA86" s="354">
        <v>5</v>
      </c>
      <c r="AB86" s="763" t="s">
        <v>168</v>
      </c>
      <c r="AC86" s="391">
        <f>ROUND(ROUND(H80*V83,0)*Y85,0)-AA86</f>
        <v>590</v>
      </c>
      <c r="AD86" s="268"/>
    </row>
    <row r="87" spans="1:30" ht="17.100000000000001" customHeight="1">
      <c r="A87" s="229">
        <v>61</v>
      </c>
      <c r="B87" s="229">
        <v>1709</v>
      </c>
      <c r="C87" s="254" t="s">
        <v>4783</v>
      </c>
      <c r="D87" s="765"/>
      <c r="E87" s="764"/>
      <c r="F87" s="406"/>
      <c r="G87" s="406"/>
      <c r="H87" s="208"/>
      <c r="I87" s="388"/>
      <c r="J87" s="597"/>
      <c r="K87" s="654"/>
      <c r="L87" s="654"/>
      <c r="M87" s="208"/>
      <c r="N87" s="245"/>
      <c r="O87" s="208"/>
      <c r="P87" s="208"/>
      <c r="Q87" s="385"/>
      <c r="R87" s="1542" t="s">
        <v>4708</v>
      </c>
      <c r="S87" s="1543"/>
      <c r="T87" s="1543"/>
      <c r="U87" s="214" t="s">
        <v>163</v>
      </c>
      <c r="V87" s="609">
        <v>0.85</v>
      </c>
      <c r="W87" s="231"/>
      <c r="X87" s="232"/>
      <c r="Y87" s="314"/>
      <c r="Z87" s="257"/>
      <c r="AA87" s="257"/>
      <c r="AB87" s="257"/>
      <c r="AC87" s="473">
        <f>ROUND(H80*V87,0)</f>
        <v>850</v>
      </c>
      <c r="AD87" s="268"/>
    </row>
    <row r="88" spans="1:30" ht="17.100000000000001" customHeight="1">
      <c r="A88" s="229">
        <v>61</v>
      </c>
      <c r="B88" s="229">
        <v>1710</v>
      </c>
      <c r="C88" s="230" t="s">
        <v>4784</v>
      </c>
      <c r="D88" s="765"/>
      <c r="E88" s="764"/>
      <c r="F88" s="406"/>
      <c r="G88" s="406"/>
      <c r="H88" s="208"/>
      <c r="I88" s="388"/>
      <c r="J88" s="597"/>
      <c r="K88" s="654"/>
      <c r="L88" s="654"/>
      <c r="M88" s="208"/>
      <c r="N88" s="245"/>
      <c r="O88" s="208"/>
      <c r="P88" s="208"/>
      <c r="Q88" s="208"/>
      <c r="R88" s="1545"/>
      <c r="S88" s="1546"/>
      <c r="T88" s="1546"/>
      <c r="U88" s="214"/>
      <c r="V88" s="609"/>
      <c r="W88" s="281"/>
      <c r="X88" s="216"/>
      <c r="Y88" s="226"/>
      <c r="Z88" s="758" t="s">
        <v>167</v>
      </c>
      <c r="AA88" s="759">
        <v>5</v>
      </c>
      <c r="AB88" s="760" t="s">
        <v>168</v>
      </c>
      <c r="AC88" s="473">
        <f>ROUND(H80*V87,0)-AA88</f>
        <v>845</v>
      </c>
      <c r="AD88" s="268"/>
    </row>
    <row r="89" spans="1:30" ht="17.100000000000001" customHeight="1">
      <c r="A89" s="243">
        <v>61</v>
      </c>
      <c r="B89" s="243">
        <v>1304</v>
      </c>
      <c r="C89" s="244" t="s">
        <v>4785</v>
      </c>
      <c r="D89" s="765"/>
      <c r="E89" s="764"/>
      <c r="F89" s="278"/>
      <c r="G89" s="278"/>
      <c r="H89" s="278"/>
      <c r="I89" s="279"/>
      <c r="J89" s="597"/>
      <c r="K89" s="654"/>
      <c r="L89" s="654"/>
      <c r="M89" s="208"/>
      <c r="N89" s="245"/>
      <c r="O89" s="208"/>
      <c r="P89" s="208"/>
      <c r="Q89" s="208"/>
      <c r="R89" s="1545"/>
      <c r="S89" s="1546"/>
      <c r="T89" s="1546"/>
      <c r="U89" s="302"/>
      <c r="V89" s="766"/>
      <c r="W89" s="1650" t="s">
        <v>4700</v>
      </c>
      <c r="X89" s="362" t="s">
        <v>163</v>
      </c>
      <c r="Y89" s="395">
        <v>0.85</v>
      </c>
      <c r="Z89" s="355"/>
      <c r="AA89" s="247"/>
      <c r="AB89" s="247"/>
      <c r="AC89" s="391">
        <f>ROUND(ROUND(H80*V87,0)*Y89,0)</f>
        <v>723</v>
      </c>
      <c r="AD89" s="268"/>
    </row>
    <row r="90" spans="1:30" ht="17.100000000000001" customHeight="1">
      <c r="A90" s="243">
        <v>61</v>
      </c>
      <c r="B90" s="243">
        <v>1305</v>
      </c>
      <c r="C90" s="244" t="s">
        <v>4786</v>
      </c>
      <c r="D90" s="765"/>
      <c r="E90" s="764"/>
      <c r="F90" s="278"/>
      <c r="G90" s="278"/>
      <c r="H90" s="278"/>
      <c r="I90" s="279"/>
      <c r="J90" s="597"/>
      <c r="K90" s="654"/>
      <c r="L90" s="654"/>
      <c r="M90" s="208"/>
      <c r="N90" s="281"/>
      <c r="O90" s="216"/>
      <c r="P90" s="216"/>
      <c r="Q90" s="216"/>
      <c r="R90" s="1563"/>
      <c r="S90" s="1564"/>
      <c r="T90" s="1564"/>
      <c r="U90" s="305"/>
      <c r="V90" s="768"/>
      <c r="W90" s="1656"/>
      <c r="X90" s="512"/>
      <c r="Y90" s="368"/>
      <c r="Z90" s="762" t="s">
        <v>167</v>
      </c>
      <c r="AA90" s="354">
        <v>5</v>
      </c>
      <c r="AB90" s="763" t="s">
        <v>168</v>
      </c>
      <c r="AC90" s="391">
        <f>ROUND(ROUND(H80*V87,0)*Y89,0)-AA90</f>
        <v>718</v>
      </c>
      <c r="AD90" s="268"/>
    </row>
    <row r="91" spans="1:30" ht="17.100000000000001" customHeight="1">
      <c r="A91" s="229">
        <v>61</v>
      </c>
      <c r="B91" s="229">
        <v>1135</v>
      </c>
      <c r="C91" s="254" t="s">
        <v>4787</v>
      </c>
      <c r="D91" s="765"/>
      <c r="E91" s="765"/>
      <c r="F91" s="278"/>
      <c r="G91" s="278"/>
      <c r="H91" s="278"/>
      <c r="I91" s="279"/>
      <c r="J91" s="597"/>
      <c r="K91" s="654"/>
      <c r="L91" s="654"/>
      <c r="M91" s="208"/>
      <c r="N91" s="1539" t="s">
        <v>4713</v>
      </c>
      <c r="O91" s="1608" t="s">
        <v>162</v>
      </c>
      <c r="P91" s="769"/>
      <c r="Q91" s="769"/>
      <c r="R91" s="340"/>
      <c r="S91" s="338"/>
      <c r="T91" s="338"/>
      <c r="U91" s="334"/>
      <c r="V91" s="232"/>
      <c r="W91" s="231"/>
      <c r="X91" s="232"/>
      <c r="Y91" s="314"/>
      <c r="Z91" s="257"/>
      <c r="AA91" s="257"/>
      <c r="AB91" s="257"/>
      <c r="AC91" s="473">
        <f>ROUND(H80*Q92,0)</f>
        <v>700</v>
      </c>
      <c r="AD91" s="268"/>
    </row>
    <row r="92" spans="1:30" ht="17.100000000000001" customHeight="1">
      <c r="A92" s="229">
        <v>61</v>
      </c>
      <c r="B92" s="229">
        <v>1136</v>
      </c>
      <c r="C92" s="230" t="s">
        <v>4788</v>
      </c>
      <c r="D92" s="765"/>
      <c r="E92" s="765"/>
      <c r="F92" s="278"/>
      <c r="G92" s="278"/>
      <c r="H92" s="278"/>
      <c r="I92" s="279"/>
      <c r="J92" s="597"/>
      <c r="K92" s="654"/>
      <c r="L92" s="654"/>
      <c r="M92" s="208"/>
      <c r="N92" s="1631"/>
      <c r="O92" s="1586"/>
      <c r="P92" s="214" t="s">
        <v>163</v>
      </c>
      <c r="Q92" s="770">
        <v>0.7</v>
      </c>
      <c r="R92" s="611"/>
      <c r="S92" s="392"/>
      <c r="T92" s="392"/>
      <c r="U92" s="301"/>
      <c r="V92" s="208"/>
      <c r="W92" s="245"/>
      <c r="X92" s="208"/>
      <c r="Y92" s="226"/>
      <c r="Z92" s="758" t="s">
        <v>167</v>
      </c>
      <c r="AA92" s="759">
        <v>5</v>
      </c>
      <c r="AB92" s="760" t="s">
        <v>168</v>
      </c>
      <c r="AC92" s="473">
        <f>ROUND(H80*Q92,0)-AA92</f>
        <v>695</v>
      </c>
      <c r="AD92" s="268"/>
    </row>
    <row r="93" spans="1:30" ht="17.100000000000001" customHeight="1">
      <c r="A93" s="243">
        <v>61</v>
      </c>
      <c r="B93" s="243">
        <v>1306</v>
      </c>
      <c r="C93" s="244" t="s">
        <v>4789</v>
      </c>
      <c r="D93" s="765"/>
      <c r="E93" s="765"/>
      <c r="F93" s="278"/>
      <c r="G93" s="278"/>
      <c r="H93" s="278"/>
      <c r="I93" s="279"/>
      <c r="J93" s="597"/>
      <c r="K93" s="654"/>
      <c r="L93" s="654"/>
      <c r="M93" s="208"/>
      <c r="N93" s="1631"/>
      <c r="O93" s="1586"/>
      <c r="R93" s="611"/>
      <c r="S93" s="392"/>
      <c r="T93" s="392"/>
      <c r="U93" s="301"/>
      <c r="V93" s="385"/>
      <c r="W93" s="1650" t="s">
        <v>4700</v>
      </c>
      <c r="X93" s="362" t="s">
        <v>163</v>
      </c>
      <c r="Y93" s="395">
        <v>0.85</v>
      </c>
      <c r="Z93" s="355"/>
      <c r="AA93" s="247"/>
      <c r="AB93" s="247"/>
      <c r="AC93" s="391">
        <f>ROUND(ROUND(H80*Q92,0)*Y93,0)</f>
        <v>595</v>
      </c>
      <c r="AD93" s="268"/>
    </row>
    <row r="94" spans="1:30" ht="17.100000000000001" customHeight="1">
      <c r="A94" s="243">
        <v>61</v>
      </c>
      <c r="B94" s="243">
        <v>1307</v>
      </c>
      <c r="C94" s="244" t="s">
        <v>4790</v>
      </c>
      <c r="D94" s="765"/>
      <c r="E94" s="765"/>
      <c r="F94" s="278"/>
      <c r="G94" s="278"/>
      <c r="H94" s="278"/>
      <c r="I94" s="279"/>
      <c r="J94" s="597"/>
      <c r="K94" s="654"/>
      <c r="L94" s="654"/>
      <c r="M94" s="208"/>
      <c r="N94" s="772"/>
      <c r="P94" s="214"/>
      <c r="Q94" s="214"/>
      <c r="R94" s="761"/>
      <c r="S94" s="407"/>
      <c r="T94" s="407"/>
      <c r="U94" s="304"/>
      <c r="V94" s="226"/>
      <c r="W94" s="1656"/>
      <c r="X94" s="512"/>
      <c r="Y94" s="368"/>
      <c r="Z94" s="762" t="s">
        <v>167</v>
      </c>
      <c r="AA94" s="354">
        <v>5</v>
      </c>
      <c r="AB94" s="763" t="s">
        <v>168</v>
      </c>
      <c r="AC94" s="391">
        <f>ROUND(ROUND(H80*Q92,0)*Y93,0)-AA94</f>
        <v>590</v>
      </c>
      <c r="AD94" s="268"/>
    </row>
    <row r="95" spans="1:30" ht="17.100000000000001" customHeight="1">
      <c r="A95" s="229">
        <v>61</v>
      </c>
      <c r="B95" s="229">
        <v>1137</v>
      </c>
      <c r="C95" s="254" t="s">
        <v>4791</v>
      </c>
      <c r="D95" s="765"/>
      <c r="E95" s="765"/>
      <c r="F95" s="278"/>
      <c r="G95" s="278"/>
      <c r="H95" s="278"/>
      <c r="I95" s="279"/>
      <c r="J95" s="597"/>
      <c r="K95" s="654"/>
      <c r="L95" s="654"/>
      <c r="M95" s="208"/>
      <c r="N95" s="773"/>
      <c r="R95" s="1542" t="s">
        <v>4703</v>
      </c>
      <c r="S95" s="1543"/>
      <c r="T95" s="1543"/>
      <c r="U95" s="372" t="s">
        <v>163</v>
      </c>
      <c r="V95" s="373">
        <v>0.7</v>
      </c>
      <c r="W95" s="231"/>
      <c r="X95" s="232"/>
      <c r="Y95" s="314"/>
      <c r="Z95" s="257"/>
      <c r="AA95" s="257"/>
      <c r="AB95" s="257"/>
      <c r="AC95" s="473">
        <f>ROUND(ROUND(H80*Q92,0)*V95,0)</f>
        <v>490</v>
      </c>
      <c r="AD95" s="268"/>
    </row>
    <row r="96" spans="1:30" ht="17.100000000000001" customHeight="1">
      <c r="A96" s="229">
        <v>61</v>
      </c>
      <c r="B96" s="229">
        <v>1138</v>
      </c>
      <c r="C96" s="230" t="s">
        <v>4792</v>
      </c>
      <c r="D96" s="765"/>
      <c r="E96" s="765"/>
      <c r="F96" s="278"/>
      <c r="G96" s="278"/>
      <c r="H96" s="278"/>
      <c r="I96" s="279"/>
      <c r="J96" s="597"/>
      <c r="K96" s="654"/>
      <c r="L96" s="654"/>
      <c r="M96" s="208"/>
      <c r="N96" s="773"/>
      <c r="R96" s="1545"/>
      <c r="S96" s="1546"/>
      <c r="T96" s="1546"/>
      <c r="U96" s="214"/>
      <c r="V96" s="609"/>
      <c r="W96" s="281"/>
      <c r="X96" s="216"/>
      <c r="Y96" s="226"/>
      <c r="Z96" s="758" t="s">
        <v>167</v>
      </c>
      <c r="AA96" s="759">
        <v>5</v>
      </c>
      <c r="AB96" s="760" t="s">
        <v>168</v>
      </c>
      <c r="AC96" s="473">
        <f>ROUND(ROUND(H80*Q92,0)*V95,0)-AA96</f>
        <v>485</v>
      </c>
      <c r="AD96" s="268"/>
    </row>
    <row r="97" spans="1:30" ht="17.100000000000001" customHeight="1">
      <c r="A97" s="243">
        <v>61</v>
      </c>
      <c r="B97" s="243">
        <v>1308</v>
      </c>
      <c r="C97" s="244" t="s">
        <v>4793</v>
      </c>
      <c r="D97" s="765"/>
      <c r="E97" s="765"/>
      <c r="F97" s="278"/>
      <c r="G97" s="278"/>
      <c r="H97" s="278"/>
      <c r="I97" s="279"/>
      <c r="J97" s="597"/>
      <c r="K97" s="654"/>
      <c r="L97" s="654"/>
      <c r="M97" s="208"/>
      <c r="N97" s="774"/>
      <c r="O97" s="214"/>
      <c r="P97" s="1653"/>
      <c r="Q97" s="1653"/>
      <c r="R97" s="1545"/>
      <c r="S97" s="1546"/>
      <c r="T97" s="1546"/>
      <c r="U97" s="302"/>
      <c r="V97" s="766"/>
      <c r="W97" s="1650" t="s">
        <v>4700</v>
      </c>
      <c r="X97" s="362" t="s">
        <v>163</v>
      </c>
      <c r="Y97" s="395">
        <v>0.85</v>
      </c>
      <c r="Z97" s="355"/>
      <c r="AA97" s="247"/>
      <c r="AB97" s="247"/>
      <c r="AC97" s="391">
        <f>ROUND(ROUND(ROUND(H80*Q92,0)*V95,0)*Y97,0)</f>
        <v>417</v>
      </c>
      <c r="AD97" s="268"/>
    </row>
    <row r="98" spans="1:30" ht="17.100000000000001" customHeight="1">
      <c r="A98" s="243">
        <v>61</v>
      </c>
      <c r="B98" s="243">
        <v>1309</v>
      </c>
      <c r="C98" s="244" t="s">
        <v>4794</v>
      </c>
      <c r="D98" s="765"/>
      <c r="E98" s="765"/>
      <c r="F98" s="278"/>
      <c r="G98" s="278"/>
      <c r="H98" s="278"/>
      <c r="I98" s="279"/>
      <c r="J98" s="597"/>
      <c r="K98" s="654"/>
      <c r="L98" s="654"/>
      <c r="M98" s="208"/>
      <c r="N98" s="774"/>
      <c r="O98" s="214"/>
      <c r="P98" s="214"/>
      <c r="Q98" s="214"/>
      <c r="R98" s="399"/>
      <c r="S98" s="767"/>
      <c r="T98" s="305"/>
      <c r="U98" s="305"/>
      <c r="V98" s="768"/>
      <c r="W98" s="1656"/>
      <c r="X98" s="512"/>
      <c r="Y98" s="368"/>
      <c r="Z98" s="762" t="s">
        <v>167</v>
      </c>
      <c r="AA98" s="354">
        <v>5</v>
      </c>
      <c r="AB98" s="763" t="s">
        <v>168</v>
      </c>
      <c r="AC98" s="391">
        <f>ROUND(ROUND(ROUND(H80*Q92,0)*V95,0)*Y97,0)-AA98</f>
        <v>412</v>
      </c>
      <c r="AD98" s="268"/>
    </row>
    <row r="99" spans="1:30" ht="17.100000000000001" customHeight="1">
      <c r="A99" s="229">
        <v>61</v>
      </c>
      <c r="B99" s="229">
        <v>1711</v>
      </c>
      <c r="C99" s="254" t="s">
        <v>4795</v>
      </c>
      <c r="D99" s="765"/>
      <c r="E99" s="765"/>
      <c r="F99" s="278"/>
      <c r="G99" s="278"/>
      <c r="H99" s="278"/>
      <c r="I99" s="279"/>
      <c r="J99" s="597"/>
      <c r="K99" s="654"/>
      <c r="L99" s="654"/>
      <c r="M99" s="208"/>
      <c r="N99" s="773"/>
      <c r="O99" s="214"/>
      <c r="P99" s="1599"/>
      <c r="Q99" s="1600"/>
      <c r="R99" s="1542" t="s">
        <v>4708</v>
      </c>
      <c r="S99" s="1543"/>
      <c r="T99" s="1543"/>
      <c r="U99" s="214" t="s">
        <v>163</v>
      </c>
      <c r="V99" s="609">
        <v>0.85</v>
      </c>
      <c r="W99" s="231"/>
      <c r="X99" s="232"/>
      <c r="Y99" s="314"/>
      <c r="Z99" s="257"/>
      <c r="AA99" s="257"/>
      <c r="AB99" s="257"/>
      <c r="AC99" s="473">
        <f>ROUND(ROUND(H80*Q92,0)*V99,0)</f>
        <v>595</v>
      </c>
      <c r="AD99" s="268"/>
    </row>
    <row r="100" spans="1:30" ht="17.100000000000001" customHeight="1">
      <c r="A100" s="229">
        <v>61</v>
      </c>
      <c r="B100" s="229">
        <v>1712</v>
      </c>
      <c r="C100" s="230" t="s">
        <v>4796</v>
      </c>
      <c r="D100" s="765"/>
      <c r="E100" s="765"/>
      <c r="F100" s="278"/>
      <c r="G100" s="278"/>
      <c r="H100" s="278"/>
      <c r="I100" s="279"/>
      <c r="J100" s="597"/>
      <c r="K100" s="654"/>
      <c r="L100" s="654"/>
      <c r="M100" s="208"/>
      <c r="N100" s="773"/>
      <c r="O100" s="214"/>
      <c r="P100" s="609"/>
      <c r="Q100" s="609"/>
      <c r="R100" s="1545"/>
      <c r="S100" s="1546"/>
      <c r="T100" s="1546"/>
      <c r="U100" s="214"/>
      <c r="V100" s="609"/>
      <c r="W100" s="281"/>
      <c r="X100" s="216"/>
      <c r="Y100" s="226"/>
      <c r="Z100" s="758" t="s">
        <v>167</v>
      </c>
      <c r="AA100" s="759">
        <v>5</v>
      </c>
      <c r="AB100" s="760" t="s">
        <v>168</v>
      </c>
      <c r="AC100" s="473">
        <f>ROUND(ROUND(H80*Q92,0)*V99,0)-AA100</f>
        <v>590</v>
      </c>
      <c r="AD100" s="268"/>
    </row>
    <row r="101" spans="1:30" ht="17.100000000000001" customHeight="1">
      <c r="A101" s="243">
        <v>61</v>
      </c>
      <c r="B101" s="243">
        <v>1310</v>
      </c>
      <c r="C101" s="244" t="s">
        <v>4797</v>
      </c>
      <c r="D101" s="765"/>
      <c r="E101" s="765"/>
      <c r="F101" s="278"/>
      <c r="G101" s="278"/>
      <c r="H101" s="278"/>
      <c r="I101" s="279"/>
      <c r="J101" s="597"/>
      <c r="K101" s="654"/>
      <c r="L101" s="654"/>
      <c r="M101" s="208"/>
      <c r="N101" s="774"/>
      <c r="O101" s="214"/>
      <c r="P101" s="609"/>
      <c r="Q101" s="609"/>
      <c r="R101" s="1545"/>
      <c r="S101" s="1546"/>
      <c r="T101" s="1546"/>
      <c r="U101" s="302"/>
      <c r="V101" s="766"/>
      <c r="W101" s="1650" t="s">
        <v>4700</v>
      </c>
      <c r="X101" s="362" t="s">
        <v>163</v>
      </c>
      <c r="Y101" s="395">
        <v>0.85</v>
      </c>
      <c r="Z101" s="355"/>
      <c r="AA101" s="247"/>
      <c r="AB101" s="247"/>
      <c r="AC101" s="391">
        <f>ROUND(ROUND(ROUND(H80*Q92,0)*V99,0)*Y101,0)</f>
        <v>506</v>
      </c>
      <c r="AD101" s="268"/>
    </row>
    <row r="102" spans="1:30" ht="17.100000000000001" customHeight="1">
      <c r="A102" s="243">
        <v>61</v>
      </c>
      <c r="B102" s="243">
        <v>1350</v>
      </c>
      <c r="C102" s="244" t="s">
        <v>4798</v>
      </c>
      <c r="D102" s="765"/>
      <c r="E102" s="765"/>
      <c r="F102" s="278"/>
      <c r="G102" s="278"/>
      <c r="H102" s="278"/>
      <c r="I102" s="279"/>
      <c r="J102" s="597"/>
      <c r="K102" s="654"/>
      <c r="L102" s="654"/>
      <c r="M102" s="208"/>
      <c r="N102" s="773"/>
      <c r="O102" s="786"/>
      <c r="P102" s="400"/>
      <c r="Q102" s="787"/>
      <c r="R102" s="1563"/>
      <c r="S102" s="1564"/>
      <c r="T102" s="1564"/>
      <c r="U102" s="305"/>
      <c r="V102" s="768"/>
      <c r="W102" s="1656"/>
      <c r="X102" s="512"/>
      <c r="Y102" s="368"/>
      <c r="Z102" s="762" t="s">
        <v>167</v>
      </c>
      <c r="AA102" s="354">
        <v>5</v>
      </c>
      <c r="AB102" s="763" t="s">
        <v>168</v>
      </c>
      <c r="AC102" s="391">
        <f>ROUND(ROUND(ROUND(H80*Q92,0)*V99,0)*Y101,0)-AA102</f>
        <v>501</v>
      </c>
      <c r="AD102" s="268"/>
    </row>
    <row r="103" spans="1:30" ht="17.100000000000001" customHeight="1">
      <c r="A103" s="243">
        <v>61</v>
      </c>
      <c r="B103" s="243">
        <v>1351</v>
      </c>
      <c r="C103" s="244" t="s">
        <v>4799</v>
      </c>
      <c r="D103" s="765"/>
      <c r="E103" s="765"/>
      <c r="F103" s="278"/>
      <c r="G103" s="278"/>
      <c r="H103" s="278"/>
      <c r="I103" s="279"/>
      <c r="J103" s="597"/>
      <c r="K103" s="654"/>
      <c r="L103" s="654"/>
      <c r="M103" s="208"/>
      <c r="N103" s="773"/>
      <c r="O103" s="1580" t="s">
        <v>165</v>
      </c>
      <c r="P103" s="775"/>
      <c r="Q103" s="775"/>
      <c r="R103" s="359"/>
      <c r="S103" s="360"/>
      <c r="T103" s="776"/>
      <c r="U103" s="360"/>
      <c r="V103" s="361"/>
      <c r="W103" s="523"/>
      <c r="X103" s="524"/>
      <c r="Y103" s="642"/>
      <c r="Z103" s="247"/>
      <c r="AA103" s="247"/>
      <c r="AB103" s="247"/>
      <c r="AC103" s="391">
        <f>ROUND(H80*Q104,0)</f>
        <v>500</v>
      </c>
      <c r="AD103" s="268"/>
    </row>
    <row r="104" spans="1:30" ht="17.100000000000001" customHeight="1">
      <c r="A104" s="243">
        <v>61</v>
      </c>
      <c r="B104" s="243">
        <v>1352</v>
      </c>
      <c r="C104" s="244" t="s">
        <v>4800</v>
      </c>
      <c r="D104" s="765"/>
      <c r="E104" s="765"/>
      <c r="F104" s="278"/>
      <c r="G104" s="278"/>
      <c r="H104" s="278"/>
      <c r="I104" s="279"/>
      <c r="J104" s="597"/>
      <c r="K104" s="654"/>
      <c r="L104" s="654"/>
      <c r="M104" s="208"/>
      <c r="N104" s="772"/>
      <c r="O104" s="1620"/>
      <c r="P104" s="643" t="s">
        <v>163</v>
      </c>
      <c r="Q104" s="365">
        <v>0.5</v>
      </c>
      <c r="R104" s="777"/>
      <c r="S104" s="639"/>
      <c r="T104" s="776"/>
      <c r="U104" s="639"/>
      <c r="V104" s="529"/>
      <c r="W104" s="516"/>
      <c r="X104" s="517"/>
      <c r="Y104" s="526"/>
      <c r="Z104" s="762" t="s">
        <v>167</v>
      </c>
      <c r="AA104" s="354">
        <v>5</v>
      </c>
      <c r="AB104" s="763" t="s">
        <v>168</v>
      </c>
      <c r="AC104" s="391">
        <f>ROUND(H80*Q104,0)-AA104</f>
        <v>495</v>
      </c>
      <c r="AD104" s="268"/>
    </row>
    <row r="105" spans="1:30" ht="17.100000000000001" customHeight="1">
      <c r="A105" s="243">
        <v>61</v>
      </c>
      <c r="B105" s="243">
        <v>1353</v>
      </c>
      <c r="C105" s="244" t="s">
        <v>4801</v>
      </c>
      <c r="D105" s="765"/>
      <c r="E105" s="765"/>
      <c r="F105" s="278"/>
      <c r="G105" s="278"/>
      <c r="H105" s="278"/>
      <c r="I105" s="279"/>
      <c r="J105" s="597"/>
      <c r="K105" s="654"/>
      <c r="L105" s="654"/>
      <c r="M105" s="208"/>
      <c r="N105" s="772"/>
      <c r="O105" s="1620"/>
      <c r="P105" s="530"/>
      <c r="Q105" s="530"/>
      <c r="R105" s="777"/>
      <c r="S105" s="639"/>
      <c r="T105" s="776"/>
      <c r="U105" s="639"/>
      <c r="V105" s="529"/>
      <c r="W105" s="1650" t="s">
        <v>4700</v>
      </c>
      <c r="X105" s="362" t="s">
        <v>163</v>
      </c>
      <c r="Y105" s="395">
        <v>0.85</v>
      </c>
      <c r="Z105" s="355"/>
      <c r="AA105" s="247"/>
      <c r="AB105" s="247"/>
      <c r="AC105" s="391">
        <f>ROUND(ROUND(H80*Q104,0)*Y105,0)</f>
        <v>425</v>
      </c>
      <c r="AD105" s="268"/>
    </row>
    <row r="106" spans="1:30" ht="17.100000000000001" customHeight="1">
      <c r="A106" s="243">
        <v>61</v>
      </c>
      <c r="B106" s="243">
        <v>1354</v>
      </c>
      <c r="C106" s="244" t="s">
        <v>4802</v>
      </c>
      <c r="D106" s="765"/>
      <c r="E106" s="765"/>
      <c r="F106" s="278"/>
      <c r="G106" s="278"/>
      <c r="H106" s="278"/>
      <c r="I106" s="279"/>
      <c r="J106" s="597"/>
      <c r="K106" s="654"/>
      <c r="L106" s="654"/>
      <c r="M106" s="208"/>
      <c r="N106" s="772"/>
      <c r="O106" s="530"/>
      <c r="P106" s="643"/>
      <c r="Q106" s="643"/>
      <c r="R106" s="778"/>
      <c r="S106" s="525"/>
      <c r="T106" s="537"/>
      <c r="U106" s="525"/>
      <c r="V106" s="539"/>
      <c r="W106" s="1656"/>
      <c r="X106" s="512"/>
      <c r="Y106" s="368"/>
      <c r="Z106" s="762" t="s">
        <v>167</v>
      </c>
      <c r="AA106" s="354">
        <v>5</v>
      </c>
      <c r="AB106" s="763" t="s">
        <v>168</v>
      </c>
      <c r="AC106" s="391">
        <f>ROUND(ROUND(H80*Q104,0)*Y105,0)-AA106</f>
        <v>420</v>
      </c>
      <c r="AD106" s="268"/>
    </row>
    <row r="107" spans="1:30" ht="17.100000000000001" customHeight="1">
      <c r="A107" s="243">
        <v>61</v>
      </c>
      <c r="B107" s="243">
        <v>1355</v>
      </c>
      <c r="C107" s="244" t="s">
        <v>4803</v>
      </c>
      <c r="D107" s="765"/>
      <c r="E107" s="765"/>
      <c r="F107" s="278"/>
      <c r="G107" s="278"/>
      <c r="H107" s="278"/>
      <c r="I107" s="279"/>
      <c r="J107" s="597"/>
      <c r="K107" s="654"/>
      <c r="L107" s="654"/>
      <c r="M107" s="208"/>
      <c r="N107" s="773"/>
      <c r="O107" s="530"/>
      <c r="P107" s="530"/>
      <c r="Q107" s="530"/>
      <c r="R107" s="1580" t="s">
        <v>4703</v>
      </c>
      <c r="S107" s="1633"/>
      <c r="T107" s="1633"/>
      <c r="U107" s="362" t="s">
        <v>163</v>
      </c>
      <c r="V107" s="356">
        <v>0.7</v>
      </c>
      <c r="W107" s="523"/>
      <c r="X107" s="524"/>
      <c r="Y107" s="642"/>
      <c r="Z107" s="247"/>
      <c r="AA107" s="247"/>
      <c r="AB107" s="247"/>
      <c r="AC107" s="391">
        <f>ROUND(ROUND(H80*Q104,0)*V107,0)</f>
        <v>350</v>
      </c>
      <c r="AD107" s="268"/>
    </row>
    <row r="108" spans="1:30" ht="17.100000000000001" customHeight="1">
      <c r="A108" s="243">
        <v>61</v>
      </c>
      <c r="B108" s="243">
        <v>1356</v>
      </c>
      <c r="C108" s="244" t="s">
        <v>4804</v>
      </c>
      <c r="D108" s="765"/>
      <c r="E108" s="765"/>
      <c r="F108" s="278"/>
      <c r="G108" s="278"/>
      <c r="H108" s="278"/>
      <c r="I108" s="279"/>
      <c r="J108" s="597"/>
      <c r="K108" s="654"/>
      <c r="L108" s="654"/>
      <c r="M108" s="208"/>
      <c r="N108" s="773"/>
      <c r="O108" s="530"/>
      <c r="P108" s="530"/>
      <c r="Q108" s="530"/>
      <c r="R108" s="1620"/>
      <c r="S108" s="1634"/>
      <c r="T108" s="1634"/>
      <c r="U108" s="643"/>
      <c r="V108" s="365"/>
      <c r="W108" s="319"/>
      <c r="X108" s="288"/>
      <c r="Y108" s="526"/>
      <c r="Z108" s="762" t="s">
        <v>167</v>
      </c>
      <c r="AA108" s="354">
        <v>5</v>
      </c>
      <c r="AB108" s="763" t="s">
        <v>168</v>
      </c>
      <c r="AC108" s="391">
        <f>ROUND(ROUND(H80*Q104,0)*V107,0)-AA108</f>
        <v>345</v>
      </c>
      <c r="AD108" s="268"/>
    </row>
    <row r="109" spans="1:30" ht="17.100000000000001" customHeight="1">
      <c r="A109" s="243">
        <v>61</v>
      </c>
      <c r="B109" s="243">
        <v>1357</v>
      </c>
      <c r="C109" s="244" t="s">
        <v>4805</v>
      </c>
      <c r="D109" s="765"/>
      <c r="E109" s="765"/>
      <c r="F109" s="278"/>
      <c r="G109" s="278"/>
      <c r="H109" s="278"/>
      <c r="I109" s="279"/>
      <c r="J109" s="597"/>
      <c r="K109" s="654"/>
      <c r="L109" s="654"/>
      <c r="M109" s="208"/>
      <c r="N109" s="774"/>
      <c r="O109" s="643"/>
      <c r="P109" s="1644"/>
      <c r="Q109" s="1652"/>
      <c r="R109" s="1620"/>
      <c r="S109" s="1634"/>
      <c r="T109" s="1634"/>
      <c r="U109" s="779"/>
      <c r="V109" s="780"/>
      <c r="W109" s="1650" t="s">
        <v>4700</v>
      </c>
      <c r="X109" s="362" t="s">
        <v>163</v>
      </c>
      <c r="Y109" s="395">
        <v>0.85</v>
      </c>
      <c r="Z109" s="355"/>
      <c r="AA109" s="247"/>
      <c r="AB109" s="247"/>
      <c r="AC109" s="391">
        <f>ROUND(ROUND(ROUND(H80*Q104,0)*V107,0)*Y109,0)</f>
        <v>298</v>
      </c>
      <c r="AD109" s="268"/>
    </row>
    <row r="110" spans="1:30" ht="17.100000000000001" customHeight="1">
      <c r="A110" s="243">
        <v>61</v>
      </c>
      <c r="B110" s="243">
        <v>1358</v>
      </c>
      <c r="C110" s="244" t="s">
        <v>4806</v>
      </c>
      <c r="D110" s="765"/>
      <c r="E110" s="765"/>
      <c r="F110" s="278"/>
      <c r="G110" s="278"/>
      <c r="H110" s="278"/>
      <c r="I110" s="279"/>
      <c r="J110" s="597"/>
      <c r="K110" s="654"/>
      <c r="L110" s="654"/>
      <c r="M110" s="208"/>
      <c r="N110" s="774"/>
      <c r="O110" s="643"/>
      <c r="P110" s="643"/>
      <c r="Q110" s="643"/>
      <c r="R110" s="781"/>
      <c r="S110" s="782"/>
      <c r="T110" s="537"/>
      <c r="U110" s="537"/>
      <c r="V110" s="783"/>
      <c r="W110" s="1656"/>
      <c r="X110" s="512"/>
      <c r="Y110" s="368"/>
      <c r="Z110" s="762" t="s">
        <v>167</v>
      </c>
      <c r="AA110" s="354">
        <v>5</v>
      </c>
      <c r="AB110" s="763" t="s">
        <v>168</v>
      </c>
      <c r="AC110" s="391">
        <f>ROUND(ROUND(ROUND(H80*Q104,0)*V107,0)*Y109,0)-AA110</f>
        <v>293</v>
      </c>
      <c r="AD110" s="268"/>
    </row>
    <row r="111" spans="1:30" ht="17.100000000000001" customHeight="1">
      <c r="A111" s="243">
        <v>61</v>
      </c>
      <c r="B111" s="243">
        <v>1359</v>
      </c>
      <c r="C111" s="244" t="s">
        <v>4807</v>
      </c>
      <c r="D111" s="765"/>
      <c r="E111" s="765"/>
      <c r="F111" s="278"/>
      <c r="G111" s="278"/>
      <c r="H111" s="278"/>
      <c r="I111" s="279"/>
      <c r="J111" s="597"/>
      <c r="K111" s="654"/>
      <c r="L111" s="654"/>
      <c r="M111" s="208"/>
      <c r="N111" s="773"/>
      <c r="O111" s="643"/>
      <c r="P111" s="1646"/>
      <c r="Q111" s="1647"/>
      <c r="R111" s="1580" t="s">
        <v>4708</v>
      </c>
      <c r="S111" s="1633"/>
      <c r="T111" s="1633"/>
      <c r="U111" s="643" t="s">
        <v>163</v>
      </c>
      <c r="V111" s="365">
        <v>0.85</v>
      </c>
      <c r="W111" s="523"/>
      <c r="X111" s="524"/>
      <c r="Y111" s="642"/>
      <c r="Z111" s="247"/>
      <c r="AA111" s="247"/>
      <c r="AB111" s="247"/>
      <c r="AC111" s="391">
        <f>ROUND(ROUND(H80*Q104,0)*V111,0)</f>
        <v>425</v>
      </c>
      <c r="AD111" s="268"/>
    </row>
    <row r="112" spans="1:30" ht="17.100000000000001" customHeight="1">
      <c r="A112" s="243">
        <v>61</v>
      </c>
      <c r="B112" s="243">
        <v>1360</v>
      </c>
      <c r="C112" s="244" t="s">
        <v>4808</v>
      </c>
      <c r="D112" s="765"/>
      <c r="E112" s="765"/>
      <c r="F112" s="278"/>
      <c r="G112" s="278"/>
      <c r="H112" s="278"/>
      <c r="I112" s="279"/>
      <c r="J112" s="597"/>
      <c r="K112" s="654"/>
      <c r="L112" s="654"/>
      <c r="M112" s="208"/>
      <c r="N112" s="773"/>
      <c r="O112" s="643"/>
      <c r="P112" s="365"/>
      <c r="Q112" s="365"/>
      <c r="R112" s="1620"/>
      <c r="S112" s="1634"/>
      <c r="T112" s="1634"/>
      <c r="U112" s="643"/>
      <c r="V112" s="365"/>
      <c r="W112" s="319"/>
      <c r="X112" s="288"/>
      <c r="Y112" s="526"/>
      <c r="Z112" s="762" t="s">
        <v>167</v>
      </c>
      <c r="AA112" s="354">
        <v>5</v>
      </c>
      <c r="AB112" s="763" t="s">
        <v>168</v>
      </c>
      <c r="AC112" s="391">
        <f>ROUND(ROUND(H80*Q104,0)*V111,0)-AA112</f>
        <v>420</v>
      </c>
      <c r="AD112" s="268"/>
    </row>
    <row r="113" spans="1:30" ht="17.100000000000001" customHeight="1">
      <c r="A113" s="243">
        <v>61</v>
      </c>
      <c r="B113" s="243">
        <v>1361</v>
      </c>
      <c r="C113" s="244" t="s">
        <v>4809</v>
      </c>
      <c r="D113" s="765"/>
      <c r="E113" s="765"/>
      <c r="F113" s="278"/>
      <c r="G113" s="278"/>
      <c r="H113" s="278"/>
      <c r="I113" s="279"/>
      <c r="J113" s="597"/>
      <c r="K113" s="654"/>
      <c r="L113" s="654"/>
      <c r="M113" s="208"/>
      <c r="N113" s="774"/>
      <c r="O113" s="643"/>
      <c r="P113" s="365"/>
      <c r="Q113" s="365"/>
      <c r="R113" s="1620"/>
      <c r="S113" s="1634"/>
      <c r="T113" s="1634"/>
      <c r="U113" s="779"/>
      <c r="V113" s="780"/>
      <c r="W113" s="1650" t="s">
        <v>4700</v>
      </c>
      <c r="X113" s="362" t="s">
        <v>163</v>
      </c>
      <c r="Y113" s="395">
        <v>0.85</v>
      </c>
      <c r="Z113" s="355"/>
      <c r="AA113" s="247"/>
      <c r="AB113" s="247"/>
      <c r="AC113" s="391">
        <f>ROUND(ROUND(ROUND(H80*Q104,0)*V111,0)*Y113,0)</f>
        <v>361</v>
      </c>
      <c r="AD113" s="268"/>
    </row>
    <row r="114" spans="1:30" ht="17.100000000000001" customHeight="1">
      <c r="A114" s="243">
        <v>61</v>
      </c>
      <c r="B114" s="243">
        <v>1362</v>
      </c>
      <c r="C114" s="244" t="s">
        <v>4810</v>
      </c>
      <c r="D114" s="765"/>
      <c r="E114" s="765"/>
      <c r="F114" s="278"/>
      <c r="G114" s="278"/>
      <c r="H114" s="278"/>
      <c r="I114" s="279"/>
      <c r="J114" s="597"/>
      <c r="K114" s="654"/>
      <c r="L114" s="654"/>
      <c r="M114" s="208"/>
      <c r="N114" s="467"/>
      <c r="O114" s="643"/>
      <c r="P114" s="643"/>
      <c r="Q114" s="643"/>
      <c r="R114" s="1642"/>
      <c r="S114" s="1643"/>
      <c r="T114" s="1643"/>
      <c r="U114" s="537"/>
      <c r="V114" s="783"/>
      <c r="W114" s="1656"/>
      <c r="X114" s="512"/>
      <c r="Y114" s="368"/>
      <c r="Z114" s="762" t="s">
        <v>167</v>
      </c>
      <c r="AA114" s="354">
        <v>5</v>
      </c>
      <c r="AB114" s="763" t="s">
        <v>168</v>
      </c>
      <c r="AC114" s="391">
        <f>ROUND(ROUND(ROUND(H80*Q104,0)*V111,0)*Y113,0)-AA114</f>
        <v>356</v>
      </c>
      <c r="AD114" s="268"/>
    </row>
    <row r="115" spans="1:30" ht="17.100000000000001" customHeight="1">
      <c r="A115" s="229">
        <v>61</v>
      </c>
      <c r="B115" s="229">
        <v>1139</v>
      </c>
      <c r="C115" s="254" t="s">
        <v>4811</v>
      </c>
      <c r="D115" s="765"/>
      <c r="E115" s="765"/>
      <c r="F115" s="278"/>
      <c r="G115" s="278"/>
      <c r="H115" s="278"/>
      <c r="I115" s="279"/>
      <c r="J115" s="1611" t="s">
        <v>4738</v>
      </c>
      <c r="K115" s="784"/>
      <c r="L115" s="784"/>
      <c r="M115" s="784"/>
      <c r="N115" s="231"/>
      <c r="O115" s="232"/>
      <c r="P115" s="232"/>
      <c r="Q115" s="232"/>
      <c r="R115" s="340"/>
      <c r="S115" s="338"/>
      <c r="T115" s="338"/>
      <c r="U115" s="334"/>
      <c r="V115" s="232"/>
      <c r="W115" s="231"/>
      <c r="X115" s="232"/>
      <c r="Y115" s="314"/>
      <c r="Z115" s="257"/>
      <c r="AA115" s="257"/>
      <c r="AB115" s="257"/>
      <c r="AC115" s="473">
        <f>ROUND(H80*M116,0)</f>
        <v>965</v>
      </c>
      <c r="AD115" s="268"/>
    </row>
    <row r="116" spans="1:30" ht="17.100000000000001" customHeight="1">
      <c r="A116" s="229">
        <v>61</v>
      </c>
      <c r="B116" s="229">
        <v>1140</v>
      </c>
      <c r="C116" s="230" t="s">
        <v>4812</v>
      </c>
      <c r="D116" s="764"/>
      <c r="E116" s="764"/>
      <c r="F116" s="377"/>
      <c r="G116" s="377"/>
      <c r="H116" s="377"/>
      <c r="I116" s="378"/>
      <c r="J116" s="1613"/>
      <c r="K116" s="785"/>
      <c r="L116" s="214" t="s">
        <v>163</v>
      </c>
      <c r="M116" s="397">
        <v>0.96499999999999997</v>
      </c>
      <c r="N116" s="245"/>
      <c r="O116" s="208"/>
      <c r="P116" s="208"/>
      <c r="Q116" s="208"/>
      <c r="R116" s="611"/>
      <c r="S116" s="392"/>
      <c r="T116" s="392"/>
      <c r="U116" s="301"/>
      <c r="V116" s="208"/>
      <c r="W116" s="245"/>
      <c r="X116" s="208"/>
      <c r="Y116" s="226"/>
      <c r="Z116" s="758" t="s">
        <v>167</v>
      </c>
      <c r="AA116" s="759">
        <v>5</v>
      </c>
      <c r="AB116" s="760" t="s">
        <v>168</v>
      </c>
      <c r="AC116" s="473">
        <f>ROUND(H80*M116,0)-AA116</f>
        <v>960</v>
      </c>
      <c r="AD116" s="268"/>
    </row>
    <row r="117" spans="1:30" ht="17.100000000000001" customHeight="1">
      <c r="A117" s="243">
        <v>61</v>
      </c>
      <c r="B117" s="243">
        <v>1363</v>
      </c>
      <c r="C117" s="244" t="s">
        <v>4813</v>
      </c>
      <c r="D117" s="764"/>
      <c r="E117" s="764"/>
      <c r="F117" s="377"/>
      <c r="G117" s="377"/>
      <c r="H117" s="377"/>
      <c r="I117" s="378"/>
      <c r="J117" s="1613"/>
      <c r="K117" s="654"/>
      <c r="L117" s="654"/>
      <c r="M117" s="208"/>
      <c r="N117" s="245"/>
      <c r="O117" s="208"/>
      <c r="P117" s="208"/>
      <c r="Q117" s="208"/>
      <c r="R117" s="611"/>
      <c r="S117" s="392"/>
      <c r="T117" s="392"/>
      <c r="U117" s="301"/>
      <c r="V117" s="385"/>
      <c r="W117" s="1650" t="s">
        <v>4700</v>
      </c>
      <c r="X117" s="362" t="s">
        <v>163</v>
      </c>
      <c r="Y117" s="395">
        <v>0.85</v>
      </c>
      <c r="Z117" s="355"/>
      <c r="AA117" s="247"/>
      <c r="AB117" s="247"/>
      <c r="AC117" s="391">
        <f>ROUND(ROUND(H80*M116,0)*Y117,0)</f>
        <v>820</v>
      </c>
      <c r="AD117" s="268"/>
    </row>
    <row r="118" spans="1:30" ht="17.100000000000001" customHeight="1">
      <c r="A118" s="243">
        <v>61</v>
      </c>
      <c r="B118" s="243">
        <v>1364</v>
      </c>
      <c r="C118" s="244" t="s">
        <v>4814</v>
      </c>
      <c r="D118" s="764"/>
      <c r="E118" s="764"/>
      <c r="F118" s="278"/>
      <c r="G118" s="278"/>
      <c r="H118" s="278"/>
      <c r="I118" s="279"/>
      <c r="J118" s="597"/>
      <c r="K118" s="654"/>
      <c r="L118" s="654"/>
      <c r="M118" s="208"/>
      <c r="N118" s="245"/>
      <c r="O118" s="208"/>
      <c r="P118" s="208"/>
      <c r="Q118" s="208"/>
      <c r="R118" s="761"/>
      <c r="S118" s="407"/>
      <c r="T118" s="407"/>
      <c r="U118" s="304"/>
      <c r="V118" s="226"/>
      <c r="W118" s="1656"/>
      <c r="X118" s="512"/>
      <c r="Y118" s="368"/>
      <c r="Z118" s="762" t="s">
        <v>167</v>
      </c>
      <c r="AA118" s="354">
        <v>5</v>
      </c>
      <c r="AB118" s="763" t="s">
        <v>168</v>
      </c>
      <c r="AC118" s="391">
        <f>ROUND(ROUND(H80*M116,0)*Y117,0)-AA118</f>
        <v>815</v>
      </c>
      <c r="AD118" s="268"/>
    </row>
    <row r="119" spans="1:30" ht="17.100000000000001" customHeight="1">
      <c r="A119" s="229">
        <v>61</v>
      </c>
      <c r="B119" s="229">
        <v>1141</v>
      </c>
      <c r="C119" s="254" t="s">
        <v>4815</v>
      </c>
      <c r="D119" s="764"/>
      <c r="E119" s="764"/>
      <c r="F119" s="278"/>
      <c r="G119" s="278"/>
      <c r="H119" s="278"/>
      <c r="I119" s="279"/>
      <c r="J119" s="597"/>
      <c r="K119" s="654"/>
      <c r="L119" s="654"/>
      <c r="M119" s="208"/>
      <c r="N119" s="245"/>
      <c r="O119" s="208"/>
      <c r="P119" s="208"/>
      <c r="Q119" s="208"/>
      <c r="R119" s="1542" t="s">
        <v>4703</v>
      </c>
      <c r="S119" s="1543"/>
      <c r="T119" s="1543"/>
      <c r="U119" s="372" t="s">
        <v>163</v>
      </c>
      <c r="V119" s="373">
        <v>0.7</v>
      </c>
      <c r="W119" s="231"/>
      <c r="X119" s="232"/>
      <c r="Y119" s="314"/>
      <c r="Z119" s="257"/>
      <c r="AA119" s="257"/>
      <c r="AB119" s="257"/>
      <c r="AC119" s="473">
        <f>ROUND(ROUND(H80*M116,0)*V119,0)</f>
        <v>676</v>
      </c>
      <c r="AD119" s="268"/>
    </row>
    <row r="120" spans="1:30" ht="17.100000000000001" customHeight="1">
      <c r="A120" s="229">
        <v>61</v>
      </c>
      <c r="B120" s="229">
        <v>1142</v>
      </c>
      <c r="C120" s="230" t="s">
        <v>4816</v>
      </c>
      <c r="D120" s="764"/>
      <c r="E120" s="764"/>
      <c r="F120" s="278"/>
      <c r="G120" s="278"/>
      <c r="H120" s="208"/>
      <c r="I120" s="388"/>
      <c r="J120" s="597"/>
      <c r="K120" s="654"/>
      <c r="L120" s="654"/>
      <c r="M120" s="208"/>
      <c r="N120" s="245"/>
      <c r="O120" s="208"/>
      <c r="P120" s="208"/>
      <c r="Q120" s="208"/>
      <c r="R120" s="1545"/>
      <c r="S120" s="1546"/>
      <c r="T120" s="1546"/>
      <c r="U120" s="214"/>
      <c r="V120" s="609"/>
      <c r="W120" s="281"/>
      <c r="X120" s="216"/>
      <c r="Y120" s="226"/>
      <c r="Z120" s="758" t="s">
        <v>167</v>
      </c>
      <c r="AA120" s="759">
        <v>5</v>
      </c>
      <c r="AB120" s="760" t="s">
        <v>168</v>
      </c>
      <c r="AC120" s="473">
        <f>ROUND(ROUND(H80*M116,0)*V119,0)-AA120</f>
        <v>671</v>
      </c>
      <c r="AD120" s="268"/>
    </row>
    <row r="121" spans="1:30" ht="17.100000000000001" customHeight="1">
      <c r="A121" s="243">
        <v>61</v>
      </c>
      <c r="B121" s="243">
        <v>1365</v>
      </c>
      <c r="C121" s="244" t="s">
        <v>4817</v>
      </c>
      <c r="D121" s="765"/>
      <c r="E121" s="764"/>
      <c r="F121" s="406"/>
      <c r="G121" s="406"/>
      <c r="H121" s="208"/>
      <c r="I121" s="388"/>
      <c r="J121" s="597"/>
      <c r="K121" s="654"/>
      <c r="L121" s="654"/>
      <c r="M121" s="208"/>
      <c r="N121" s="245"/>
      <c r="O121" s="208"/>
      <c r="P121" s="208"/>
      <c r="Q121" s="208"/>
      <c r="R121" s="1545"/>
      <c r="S121" s="1546"/>
      <c r="T121" s="1546"/>
      <c r="U121" s="302"/>
      <c r="V121" s="766"/>
      <c r="W121" s="1650" t="s">
        <v>4700</v>
      </c>
      <c r="X121" s="362" t="s">
        <v>163</v>
      </c>
      <c r="Y121" s="395">
        <v>0.85</v>
      </c>
      <c r="Z121" s="355"/>
      <c r="AA121" s="247"/>
      <c r="AB121" s="247"/>
      <c r="AC121" s="391">
        <f>ROUND(ROUND(ROUND(H80*M116,0)*V119,0)*Y121,0)</f>
        <v>575</v>
      </c>
      <c r="AD121" s="268"/>
    </row>
    <row r="122" spans="1:30" ht="17.100000000000001" customHeight="1">
      <c r="A122" s="243">
        <v>61</v>
      </c>
      <c r="B122" s="243">
        <v>1366</v>
      </c>
      <c r="C122" s="244" t="s">
        <v>4818</v>
      </c>
      <c r="D122" s="765"/>
      <c r="E122" s="764"/>
      <c r="F122" s="406"/>
      <c r="G122" s="406"/>
      <c r="H122" s="208"/>
      <c r="I122" s="388"/>
      <c r="J122" s="597"/>
      <c r="K122" s="654"/>
      <c r="L122" s="654"/>
      <c r="M122" s="208"/>
      <c r="N122" s="245"/>
      <c r="O122" s="208"/>
      <c r="P122" s="208"/>
      <c r="Q122" s="208"/>
      <c r="R122" s="399"/>
      <c r="S122" s="767"/>
      <c r="T122" s="305"/>
      <c r="U122" s="305"/>
      <c r="V122" s="768"/>
      <c r="W122" s="1656"/>
      <c r="X122" s="512"/>
      <c r="Y122" s="368"/>
      <c r="Z122" s="762" t="s">
        <v>167</v>
      </c>
      <c r="AA122" s="354">
        <v>5</v>
      </c>
      <c r="AB122" s="763" t="s">
        <v>168</v>
      </c>
      <c r="AC122" s="391">
        <f>ROUND(ROUND(ROUND(H80*M116,0)*V119,0)*Y121,0)-AA122</f>
        <v>570</v>
      </c>
      <c r="AD122" s="268"/>
    </row>
    <row r="123" spans="1:30" ht="17.100000000000001" customHeight="1">
      <c r="A123" s="229">
        <v>61</v>
      </c>
      <c r="B123" s="229">
        <v>1713</v>
      </c>
      <c r="C123" s="254" t="s">
        <v>4819</v>
      </c>
      <c r="D123" s="765"/>
      <c r="E123" s="764"/>
      <c r="F123" s="406"/>
      <c r="G123" s="406"/>
      <c r="H123" s="208"/>
      <c r="I123" s="388"/>
      <c r="J123" s="597"/>
      <c r="K123" s="654"/>
      <c r="L123" s="654"/>
      <c r="M123" s="208"/>
      <c r="N123" s="245"/>
      <c r="O123" s="208"/>
      <c r="P123" s="208"/>
      <c r="Q123" s="385"/>
      <c r="R123" s="1542" t="s">
        <v>4708</v>
      </c>
      <c r="S123" s="1543"/>
      <c r="T123" s="1543"/>
      <c r="U123" s="214" t="s">
        <v>163</v>
      </c>
      <c r="V123" s="609">
        <v>0.85</v>
      </c>
      <c r="W123" s="231"/>
      <c r="X123" s="232"/>
      <c r="Y123" s="314"/>
      <c r="Z123" s="257"/>
      <c r="AA123" s="257"/>
      <c r="AB123" s="257"/>
      <c r="AC123" s="473">
        <f>ROUND(ROUND(H80*M116,0)*V123,0)</f>
        <v>820</v>
      </c>
      <c r="AD123" s="268"/>
    </row>
    <row r="124" spans="1:30" ht="17.100000000000001" customHeight="1">
      <c r="A124" s="229">
        <v>61</v>
      </c>
      <c r="B124" s="229">
        <v>1714</v>
      </c>
      <c r="C124" s="230" t="s">
        <v>4820</v>
      </c>
      <c r="D124" s="765"/>
      <c r="E124" s="764"/>
      <c r="F124" s="406"/>
      <c r="G124" s="406"/>
      <c r="H124" s="208"/>
      <c r="I124" s="388"/>
      <c r="J124" s="597"/>
      <c r="K124" s="654"/>
      <c r="L124" s="654"/>
      <c r="M124" s="208"/>
      <c r="N124" s="245"/>
      <c r="O124" s="208"/>
      <c r="P124" s="208"/>
      <c r="Q124" s="208"/>
      <c r="R124" s="1545"/>
      <c r="S124" s="1546"/>
      <c r="T124" s="1546"/>
      <c r="U124" s="214"/>
      <c r="V124" s="609"/>
      <c r="W124" s="281"/>
      <c r="X124" s="216"/>
      <c r="Y124" s="226"/>
      <c r="Z124" s="758" t="s">
        <v>167</v>
      </c>
      <c r="AA124" s="759">
        <v>5</v>
      </c>
      <c r="AB124" s="760" t="s">
        <v>168</v>
      </c>
      <c r="AC124" s="473">
        <f>ROUND(ROUND(H80*M116,0)*V123,0)-AA124</f>
        <v>815</v>
      </c>
      <c r="AD124" s="268"/>
    </row>
    <row r="125" spans="1:30" ht="17.100000000000001" customHeight="1">
      <c r="A125" s="243">
        <v>61</v>
      </c>
      <c r="B125" s="243">
        <v>1367</v>
      </c>
      <c r="C125" s="244" t="s">
        <v>4821</v>
      </c>
      <c r="D125" s="765"/>
      <c r="E125" s="764"/>
      <c r="F125" s="278"/>
      <c r="G125" s="278"/>
      <c r="H125" s="278"/>
      <c r="I125" s="279"/>
      <c r="J125" s="597"/>
      <c r="K125" s="654"/>
      <c r="L125" s="654"/>
      <c r="M125" s="208"/>
      <c r="N125" s="245"/>
      <c r="O125" s="208"/>
      <c r="P125" s="208"/>
      <c r="Q125" s="208"/>
      <c r="R125" s="1545"/>
      <c r="S125" s="1546"/>
      <c r="T125" s="1546"/>
      <c r="U125" s="302"/>
      <c r="V125" s="766"/>
      <c r="W125" s="1650" t="s">
        <v>4700</v>
      </c>
      <c r="X125" s="362" t="s">
        <v>163</v>
      </c>
      <c r="Y125" s="395">
        <v>0.85</v>
      </c>
      <c r="Z125" s="355"/>
      <c r="AA125" s="247"/>
      <c r="AB125" s="247"/>
      <c r="AC125" s="391">
        <f>ROUND(ROUND(ROUND(H80*M116,0)*V123,0)*Y125,0)</f>
        <v>697</v>
      </c>
      <c r="AD125" s="268"/>
    </row>
    <row r="126" spans="1:30" ht="17.100000000000001" customHeight="1">
      <c r="A126" s="243">
        <v>61</v>
      </c>
      <c r="B126" s="243">
        <v>1368</v>
      </c>
      <c r="C126" s="244" t="s">
        <v>4822</v>
      </c>
      <c r="D126" s="765"/>
      <c r="E126" s="764"/>
      <c r="F126" s="278"/>
      <c r="G126" s="278"/>
      <c r="H126" s="278"/>
      <c r="I126" s="279"/>
      <c r="J126" s="597"/>
      <c r="K126" s="654"/>
      <c r="L126" s="654"/>
      <c r="M126" s="208"/>
      <c r="N126" s="281"/>
      <c r="O126" s="216"/>
      <c r="P126" s="216"/>
      <c r="Q126" s="216"/>
      <c r="R126" s="1563"/>
      <c r="S126" s="1564"/>
      <c r="T126" s="1564"/>
      <c r="U126" s="305"/>
      <c r="V126" s="768"/>
      <c r="W126" s="1656"/>
      <c r="X126" s="512"/>
      <c r="Y126" s="368"/>
      <c r="Z126" s="762" t="s">
        <v>167</v>
      </c>
      <c r="AA126" s="354">
        <v>5</v>
      </c>
      <c r="AB126" s="763" t="s">
        <v>168</v>
      </c>
      <c r="AC126" s="391">
        <f>ROUND(ROUND(ROUND(H80*M116,0)*V123,0)*Y125,0)-AA126</f>
        <v>692</v>
      </c>
      <c r="AD126" s="268"/>
    </row>
    <row r="127" spans="1:30" ht="17.100000000000001" customHeight="1">
      <c r="A127" s="229">
        <v>61</v>
      </c>
      <c r="B127" s="229">
        <v>1143</v>
      </c>
      <c r="C127" s="254" t="s">
        <v>4823</v>
      </c>
      <c r="D127" s="765"/>
      <c r="E127" s="765"/>
      <c r="F127" s="278"/>
      <c r="G127" s="278"/>
      <c r="H127" s="278"/>
      <c r="I127" s="279"/>
      <c r="J127" s="597"/>
      <c r="K127" s="654"/>
      <c r="L127" s="654"/>
      <c r="M127" s="208"/>
      <c r="N127" s="1539" t="s">
        <v>4713</v>
      </c>
      <c r="O127" s="1608" t="s">
        <v>162</v>
      </c>
      <c r="P127" s="769"/>
      <c r="Q127" s="769"/>
      <c r="R127" s="340"/>
      <c r="S127" s="338"/>
      <c r="T127" s="338"/>
      <c r="U127" s="334"/>
      <c r="V127" s="232"/>
      <c r="W127" s="231"/>
      <c r="X127" s="232"/>
      <c r="Y127" s="314"/>
      <c r="Z127" s="257"/>
      <c r="AA127" s="257"/>
      <c r="AB127" s="257"/>
      <c r="AC127" s="473">
        <f>ROUND(ROUND(H80*M116,0)*Q128,0)</f>
        <v>676</v>
      </c>
      <c r="AD127" s="268"/>
    </row>
    <row r="128" spans="1:30" ht="17.100000000000001" customHeight="1">
      <c r="A128" s="229">
        <v>61</v>
      </c>
      <c r="B128" s="229">
        <v>1144</v>
      </c>
      <c r="C128" s="230" t="s">
        <v>4824</v>
      </c>
      <c r="D128" s="765"/>
      <c r="E128" s="765"/>
      <c r="F128" s="278"/>
      <c r="G128" s="278"/>
      <c r="H128" s="278"/>
      <c r="I128" s="279"/>
      <c r="J128" s="597"/>
      <c r="K128" s="654"/>
      <c r="L128" s="654"/>
      <c r="M128" s="208"/>
      <c r="N128" s="1631"/>
      <c r="O128" s="1586"/>
      <c r="P128" s="214" t="s">
        <v>163</v>
      </c>
      <c r="Q128" s="770">
        <v>0.7</v>
      </c>
      <c r="R128" s="611"/>
      <c r="S128" s="392"/>
      <c r="T128" s="392"/>
      <c r="U128" s="301"/>
      <c r="V128" s="208"/>
      <c r="W128" s="245"/>
      <c r="X128" s="208"/>
      <c r="Y128" s="226"/>
      <c r="Z128" s="758" t="s">
        <v>167</v>
      </c>
      <c r="AA128" s="759">
        <v>5</v>
      </c>
      <c r="AB128" s="760" t="s">
        <v>168</v>
      </c>
      <c r="AC128" s="473">
        <f>ROUND(ROUND(H80*M116,0)*Q128,0)-AA128</f>
        <v>671</v>
      </c>
      <c r="AD128" s="268"/>
    </row>
    <row r="129" spans="1:30" ht="17.100000000000001" customHeight="1">
      <c r="A129" s="243">
        <v>61</v>
      </c>
      <c r="B129" s="243">
        <v>1369</v>
      </c>
      <c r="C129" s="244" t="s">
        <v>4825</v>
      </c>
      <c r="D129" s="765"/>
      <c r="E129" s="765"/>
      <c r="F129" s="278"/>
      <c r="G129" s="278"/>
      <c r="H129" s="278"/>
      <c r="I129" s="279"/>
      <c r="J129" s="597"/>
      <c r="K129" s="654"/>
      <c r="L129" s="654"/>
      <c r="M129" s="208"/>
      <c r="N129" s="1631"/>
      <c r="O129" s="1586"/>
      <c r="R129" s="611"/>
      <c r="S129" s="392"/>
      <c r="T129" s="392"/>
      <c r="U129" s="301"/>
      <c r="V129" s="385"/>
      <c r="W129" s="1650" t="s">
        <v>4700</v>
      </c>
      <c r="X129" s="362" t="s">
        <v>163</v>
      </c>
      <c r="Y129" s="395">
        <v>0.85</v>
      </c>
      <c r="Z129" s="355"/>
      <c r="AA129" s="247"/>
      <c r="AB129" s="247"/>
      <c r="AC129" s="391">
        <f>ROUND(ROUND(ROUND(H80*M116,0)*Q128,0)*Y129,0)</f>
        <v>575</v>
      </c>
      <c r="AD129" s="268"/>
    </row>
    <row r="130" spans="1:30" ht="17.100000000000001" customHeight="1">
      <c r="A130" s="243">
        <v>61</v>
      </c>
      <c r="B130" s="243">
        <v>1370</v>
      </c>
      <c r="C130" s="244" t="s">
        <v>4826</v>
      </c>
      <c r="D130" s="765"/>
      <c r="E130" s="765"/>
      <c r="F130" s="278"/>
      <c r="G130" s="278"/>
      <c r="H130" s="278"/>
      <c r="I130" s="279"/>
      <c r="J130" s="597"/>
      <c r="K130" s="654"/>
      <c r="L130" s="654"/>
      <c r="M130" s="208"/>
      <c r="N130" s="772"/>
      <c r="P130" s="214"/>
      <c r="Q130" s="214"/>
      <c r="R130" s="761"/>
      <c r="S130" s="407"/>
      <c r="T130" s="407"/>
      <c r="U130" s="304"/>
      <c r="V130" s="226"/>
      <c r="W130" s="1656"/>
      <c r="X130" s="512"/>
      <c r="Y130" s="368"/>
      <c r="Z130" s="762" t="s">
        <v>167</v>
      </c>
      <c r="AA130" s="354">
        <v>5</v>
      </c>
      <c r="AB130" s="763" t="s">
        <v>168</v>
      </c>
      <c r="AC130" s="391">
        <f>ROUND(ROUND(ROUND(H80*M116,0)*Q128,0)*Y129,0)-AA130</f>
        <v>570</v>
      </c>
      <c r="AD130" s="268"/>
    </row>
    <row r="131" spans="1:30" ht="17.100000000000001" customHeight="1">
      <c r="A131" s="229">
        <v>61</v>
      </c>
      <c r="B131" s="229">
        <v>1145</v>
      </c>
      <c r="C131" s="254" t="s">
        <v>4827</v>
      </c>
      <c r="D131" s="765"/>
      <c r="E131" s="765"/>
      <c r="F131" s="278"/>
      <c r="G131" s="278"/>
      <c r="H131" s="278"/>
      <c r="I131" s="279"/>
      <c r="J131" s="597"/>
      <c r="K131" s="654"/>
      <c r="L131" s="654"/>
      <c r="M131" s="208"/>
      <c r="N131" s="773"/>
      <c r="R131" s="1542" t="s">
        <v>4703</v>
      </c>
      <c r="S131" s="1543"/>
      <c r="T131" s="1543"/>
      <c r="U131" s="372" t="s">
        <v>163</v>
      </c>
      <c r="V131" s="373">
        <v>0.7</v>
      </c>
      <c r="W131" s="231"/>
      <c r="X131" s="232"/>
      <c r="Y131" s="314"/>
      <c r="Z131" s="257"/>
      <c r="AA131" s="257"/>
      <c r="AB131" s="257"/>
      <c r="AC131" s="473">
        <f>ROUND(ROUND(ROUND(H80*M116,0)*Q128,0)*V131,0)</f>
        <v>473</v>
      </c>
      <c r="AD131" s="268"/>
    </row>
    <row r="132" spans="1:30" ht="17.100000000000001" customHeight="1">
      <c r="A132" s="229">
        <v>61</v>
      </c>
      <c r="B132" s="229">
        <v>1146</v>
      </c>
      <c r="C132" s="230" t="s">
        <v>4828</v>
      </c>
      <c r="D132" s="765"/>
      <c r="E132" s="765"/>
      <c r="F132" s="278"/>
      <c r="G132" s="278"/>
      <c r="H132" s="278"/>
      <c r="I132" s="279"/>
      <c r="J132" s="597"/>
      <c r="K132" s="654"/>
      <c r="L132" s="654"/>
      <c r="M132" s="208"/>
      <c r="N132" s="773"/>
      <c r="R132" s="1545"/>
      <c r="S132" s="1546"/>
      <c r="T132" s="1546"/>
      <c r="U132" s="214"/>
      <c r="V132" s="609"/>
      <c r="W132" s="281"/>
      <c r="X132" s="216"/>
      <c r="Y132" s="226"/>
      <c r="Z132" s="758" t="s">
        <v>167</v>
      </c>
      <c r="AA132" s="759">
        <v>5</v>
      </c>
      <c r="AB132" s="760" t="s">
        <v>168</v>
      </c>
      <c r="AC132" s="473">
        <f>ROUND(ROUND(ROUND(H80*M116,0)*Q128,0)*V131,0)-AA132</f>
        <v>468</v>
      </c>
      <c r="AD132" s="268"/>
    </row>
    <row r="133" spans="1:30" ht="17.100000000000001" customHeight="1">
      <c r="A133" s="243">
        <v>61</v>
      </c>
      <c r="B133" s="243">
        <v>1371</v>
      </c>
      <c r="C133" s="244" t="s">
        <v>4829</v>
      </c>
      <c r="D133" s="765"/>
      <c r="E133" s="765"/>
      <c r="F133" s="278"/>
      <c r="G133" s="278"/>
      <c r="H133" s="278"/>
      <c r="I133" s="279"/>
      <c r="J133" s="597"/>
      <c r="K133" s="654"/>
      <c r="L133" s="654"/>
      <c r="M133" s="208"/>
      <c r="N133" s="774"/>
      <c r="O133" s="214"/>
      <c r="P133" s="1653"/>
      <c r="Q133" s="1653"/>
      <c r="R133" s="1545"/>
      <c r="S133" s="1546"/>
      <c r="T133" s="1546"/>
      <c r="U133" s="302"/>
      <c r="V133" s="766"/>
      <c r="W133" s="1650" t="s">
        <v>4700</v>
      </c>
      <c r="X133" s="362" t="s">
        <v>163</v>
      </c>
      <c r="Y133" s="395">
        <v>0.85</v>
      </c>
      <c r="Z133" s="355"/>
      <c r="AA133" s="247"/>
      <c r="AB133" s="247"/>
      <c r="AC133" s="391">
        <f>ROUND(ROUND(ROUND(ROUND(H80*M116,0)*Q128,0)*V131,0)*Y133,0)</f>
        <v>402</v>
      </c>
      <c r="AD133" s="268"/>
    </row>
    <row r="134" spans="1:30" ht="17.100000000000001" customHeight="1">
      <c r="A134" s="243">
        <v>61</v>
      </c>
      <c r="B134" s="243">
        <v>1372</v>
      </c>
      <c r="C134" s="244" t="s">
        <v>4830</v>
      </c>
      <c r="D134" s="765"/>
      <c r="E134" s="765"/>
      <c r="F134" s="278"/>
      <c r="G134" s="278"/>
      <c r="H134" s="278"/>
      <c r="I134" s="279"/>
      <c r="J134" s="597"/>
      <c r="K134" s="654"/>
      <c r="L134" s="654"/>
      <c r="M134" s="208"/>
      <c r="N134" s="774"/>
      <c r="O134" s="214"/>
      <c r="P134" s="214"/>
      <c r="Q134" s="214"/>
      <c r="R134" s="399"/>
      <c r="S134" s="767"/>
      <c r="T134" s="305"/>
      <c r="U134" s="305"/>
      <c r="V134" s="768"/>
      <c r="W134" s="1656"/>
      <c r="X134" s="512"/>
      <c r="Y134" s="368"/>
      <c r="Z134" s="762" t="s">
        <v>167</v>
      </c>
      <c r="AA134" s="354">
        <v>5</v>
      </c>
      <c r="AB134" s="763" t="s">
        <v>168</v>
      </c>
      <c r="AC134" s="391">
        <f>ROUND(ROUND(ROUND(ROUND(H80*M116,0)*Q128,0)*V131,0)*Y133,0)-AA134</f>
        <v>397</v>
      </c>
      <c r="AD134" s="268"/>
    </row>
    <row r="135" spans="1:30" ht="17.100000000000001" customHeight="1">
      <c r="A135" s="229">
        <v>61</v>
      </c>
      <c r="B135" s="229">
        <v>1715</v>
      </c>
      <c r="C135" s="254" t="s">
        <v>4831</v>
      </c>
      <c r="D135" s="765"/>
      <c r="E135" s="765"/>
      <c r="F135" s="278"/>
      <c r="G135" s="278"/>
      <c r="H135" s="278"/>
      <c r="I135" s="279"/>
      <c r="J135" s="597"/>
      <c r="K135" s="654"/>
      <c r="L135" s="654"/>
      <c r="M135" s="208"/>
      <c r="N135" s="773"/>
      <c r="O135" s="214"/>
      <c r="P135" s="1599"/>
      <c r="Q135" s="1600"/>
      <c r="R135" s="1542" t="s">
        <v>4708</v>
      </c>
      <c r="S135" s="1543"/>
      <c r="T135" s="1543"/>
      <c r="U135" s="214" t="s">
        <v>163</v>
      </c>
      <c r="V135" s="609">
        <v>0.85</v>
      </c>
      <c r="W135" s="231"/>
      <c r="X135" s="232"/>
      <c r="Y135" s="314"/>
      <c r="Z135" s="257"/>
      <c r="AA135" s="257"/>
      <c r="AB135" s="257"/>
      <c r="AC135" s="473">
        <f>ROUND(ROUND(ROUND(H80*M116,0)*Q128,0)*V135,0)</f>
        <v>575</v>
      </c>
      <c r="AD135" s="268"/>
    </row>
    <row r="136" spans="1:30" ht="17.100000000000001" customHeight="1">
      <c r="A136" s="229">
        <v>61</v>
      </c>
      <c r="B136" s="229">
        <v>1716</v>
      </c>
      <c r="C136" s="230" t="s">
        <v>4832</v>
      </c>
      <c r="D136" s="765"/>
      <c r="E136" s="765"/>
      <c r="F136" s="278"/>
      <c r="G136" s="278"/>
      <c r="H136" s="278"/>
      <c r="I136" s="279"/>
      <c r="J136" s="597"/>
      <c r="K136" s="654"/>
      <c r="L136" s="654"/>
      <c r="M136" s="208"/>
      <c r="N136" s="773"/>
      <c r="O136" s="214"/>
      <c r="P136" s="609"/>
      <c r="Q136" s="609"/>
      <c r="R136" s="1545"/>
      <c r="S136" s="1546"/>
      <c r="T136" s="1546"/>
      <c r="U136" s="214"/>
      <c r="V136" s="609"/>
      <c r="W136" s="281"/>
      <c r="X136" s="216"/>
      <c r="Y136" s="226"/>
      <c r="Z136" s="758" t="s">
        <v>167</v>
      </c>
      <c r="AA136" s="759">
        <v>5</v>
      </c>
      <c r="AB136" s="760" t="s">
        <v>168</v>
      </c>
      <c r="AC136" s="473">
        <f>ROUND(ROUND(ROUND(H80*M116,0)*Q128,0)*V135,0)-AA136</f>
        <v>570</v>
      </c>
      <c r="AD136" s="268"/>
    </row>
    <row r="137" spans="1:30" ht="17.100000000000001" customHeight="1">
      <c r="A137" s="243">
        <v>61</v>
      </c>
      <c r="B137" s="243">
        <v>1373</v>
      </c>
      <c r="C137" s="244" t="s">
        <v>4833</v>
      </c>
      <c r="D137" s="765"/>
      <c r="E137" s="765"/>
      <c r="F137" s="278"/>
      <c r="G137" s="278"/>
      <c r="H137" s="278"/>
      <c r="I137" s="279"/>
      <c r="J137" s="597"/>
      <c r="K137" s="654"/>
      <c r="L137" s="654"/>
      <c r="M137" s="208"/>
      <c r="N137" s="774"/>
      <c r="O137" s="214"/>
      <c r="P137" s="609"/>
      <c r="Q137" s="609"/>
      <c r="R137" s="1545"/>
      <c r="S137" s="1546"/>
      <c r="T137" s="1546"/>
      <c r="U137" s="302"/>
      <c r="V137" s="766"/>
      <c r="W137" s="1650" t="s">
        <v>4700</v>
      </c>
      <c r="X137" s="362" t="s">
        <v>163</v>
      </c>
      <c r="Y137" s="395">
        <v>0.85</v>
      </c>
      <c r="Z137" s="355"/>
      <c r="AA137" s="247"/>
      <c r="AB137" s="247"/>
      <c r="AC137" s="391">
        <f>ROUND(ROUND(ROUND(ROUND(H80*M116,0)*Q128,0)*V135,0)*Y137,0)</f>
        <v>489</v>
      </c>
      <c r="AD137" s="268"/>
    </row>
    <row r="138" spans="1:30" ht="17.100000000000001" customHeight="1">
      <c r="A138" s="243">
        <v>61</v>
      </c>
      <c r="B138" s="243">
        <v>1374</v>
      </c>
      <c r="C138" s="244" t="s">
        <v>4834</v>
      </c>
      <c r="D138" s="765"/>
      <c r="E138" s="765"/>
      <c r="F138" s="278"/>
      <c r="G138" s="278"/>
      <c r="H138" s="278"/>
      <c r="I138" s="279"/>
      <c r="J138" s="597"/>
      <c r="K138" s="654"/>
      <c r="L138" s="654"/>
      <c r="M138" s="208"/>
      <c r="N138" s="773"/>
      <c r="O138" s="214"/>
      <c r="P138" s="214"/>
      <c r="Q138" s="214"/>
      <c r="R138" s="1563"/>
      <c r="S138" s="1564"/>
      <c r="T138" s="1564"/>
      <c r="U138" s="305"/>
      <c r="V138" s="768"/>
      <c r="W138" s="1656"/>
      <c r="X138" s="512"/>
      <c r="Y138" s="368"/>
      <c r="Z138" s="762" t="s">
        <v>167</v>
      </c>
      <c r="AA138" s="354">
        <v>5</v>
      </c>
      <c r="AB138" s="763" t="s">
        <v>168</v>
      </c>
      <c r="AC138" s="391">
        <f>ROUND(ROUND(ROUND(ROUND(H80*M116,0)*Q128,0)*V135,0)*Y137,0)-AA138</f>
        <v>484</v>
      </c>
      <c r="AD138" s="268"/>
    </row>
    <row r="139" spans="1:30" ht="17.100000000000001" customHeight="1">
      <c r="A139" s="243">
        <v>61</v>
      </c>
      <c r="B139" s="243">
        <v>1375</v>
      </c>
      <c r="C139" s="244" t="s">
        <v>4835</v>
      </c>
      <c r="D139" s="765"/>
      <c r="E139" s="765"/>
      <c r="F139" s="278"/>
      <c r="G139" s="278"/>
      <c r="H139" s="278"/>
      <c r="I139" s="279"/>
      <c r="J139" s="597"/>
      <c r="K139" s="654"/>
      <c r="L139" s="654"/>
      <c r="M139" s="208"/>
      <c r="N139" s="773"/>
      <c r="O139" s="1580" t="s">
        <v>165</v>
      </c>
      <c r="P139" s="775"/>
      <c r="Q139" s="775"/>
      <c r="R139" s="359"/>
      <c r="S139" s="360"/>
      <c r="T139" s="776"/>
      <c r="U139" s="360"/>
      <c r="V139" s="361"/>
      <c r="W139" s="523"/>
      <c r="X139" s="524"/>
      <c r="Y139" s="642"/>
      <c r="Z139" s="247"/>
      <c r="AA139" s="247"/>
      <c r="AB139" s="247"/>
      <c r="AC139" s="391">
        <f>ROUND(ROUND(H80*M116,0)*Q140,0)</f>
        <v>483</v>
      </c>
      <c r="AD139" s="268"/>
    </row>
    <row r="140" spans="1:30" ht="17.100000000000001" customHeight="1">
      <c r="A140" s="243">
        <v>61</v>
      </c>
      <c r="B140" s="243">
        <v>1376</v>
      </c>
      <c r="C140" s="244" t="s">
        <v>4836</v>
      </c>
      <c r="D140" s="765"/>
      <c r="E140" s="765"/>
      <c r="F140" s="278"/>
      <c r="G140" s="278"/>
      <c r="H140" s="278"/>
      <c r="I140" s="279"/>
      <c r="J140" s="597"/>
      <c r="K140" s="654"/>
      <c r="L140" s="654"/>
      <c r="M140" s="208"/>
      <c r="N140" s="772"/>
      <c r="O140" s="1620"/>
      <c r="P140" s="643" t="s">
        <v>163</v>
      </c>
      <c r="Q140" s="365">
        <v>0.5</v>
      </c>
      <c r="R140" s="777"/>
      <c r="S140" s="639"/>
      <c r="T140" s="776"/>
      <c r="U140" s="639"/>
      <c r="V140" s="529"/>
      <c r="W140" s="516"/>
      <c r="X140" s="517"/>
      <c r="Y140" s="526"/>
      <c r="Z140" s="762" t="s">
        <v>167</v>
      </c>
      <c r="AA140" s="354">
        <v>5</v>
      </c>
      <c r="AB140" s="763" t="s">
        <v>168</v>
      </c>
      <c r="AC140" s="391">
        <f>ROUND(ROUND(H80*M116,0)*Q140,0)-AA140</f>
        <v>478</v>
      </c>
      <c r="AD140" s="268"/>
    </row>
    <row r="141" spans="1:30" ht="17.100000000000001" customHeight="1">
      <c r="A141" s="243">
        <v>61</v>
      </c>
      <c r="B141" s="243">
        <v>1377</v>
      </c>
      <c r="C141" s="244" t="s">
        <v>4837</v>
      </c>
      <c r="D141" s="765"/>
      <c r="E141" s="765"/>
      <c r="F141" s="278"/>
      <c r="G141" s="278"/>
      <c r="H141" s="278"/>
      <c r="I141" s="279"/>
      <c r="J141" s="597"/>
      <c r="K141" s="654"/>
      <c r="L141" s="654"/>
      <c r="M141" s="208"/>
      <c r="N141" s="772"/>
      <c r="O141" s="1620"/>
      <c r="P141" s="530"/>
      <c r="Q141" s="530"/>
      <c r="R141" s="777"/>
      <c r="S141" s="639"/>
      <c r="T141" s="776"/>
      <c r="U141" s="639"/>
      <c r="V141" s="529"/>
      <c r="W141" s="1650" t="s">
        <v>4700</v>
      </c>
      <c r="X141" s="362" t="s">
        <v>163</v>
      </c>
      <c r="Y141" s="395">
        <v>0.85</v>
      </c>
      <c r="Z141" s="355"/>
      <c r="AA141" s="247"/>
      <c r="AB141" s="247"/>
      <c r="AC141" s="391">
        <f>ROUND(ROUND(ROUND(H80*M116,0)*Q140,0)*Y141,0)</f>
        <v>411</v>
      </c>
      <c r="AD141" s="268"/>
    </row>
    <row r="142" spans="1:30" ht="17.100000000000001" customHeight="1">
      <c r="A142" s="243">
        <v>61</v>
      </c>
      <c r="B142" s="243">
        <v>1378</v>
      </c>
      <c r="C142" s="244" t="s">
        <v>4838</v>
      </c>
      <c r="D142" s="765"/>
      <c r="E142" s="765"/>
      <c r="F142" s="278"/>
      <c r="G142" s="278"/>
      <c r="H142" s="278"/>
      <c r="I142" s="279"/>
      <c r="J142" s="597"/>
      <c r="K142" s="654"/>
      <c r="L142" s="654"/>
      <c r="M142" s="208"/>
      <c r="N142" s="772"/>
      <c r="O142" s="530"/>
      <c r="P142" s="643"/>
      <c r="Q142" s="643"/>
      <c r="R142" s="778"/>
      <c r="S142" s="525"/>
      <c r="T142" s="537"/>
      <c r="U142" s="525"/>
      <c r="V142" s="539"/>
      <c r="W142" s="1656"/>
      <c r="X142" s="512"/>
      <c r="Y142" s="368"/>
      <c r="Z142" s="762" t="s">
        <v>167</v>
      </c>
      <c r="AA142" s="354">
        <v>5</v>
      </c>
      <c r="AB142" s="763" t="s">
        <v>168</v>
      </c>
      <c r="AC142" s="391">
        <f>ROUND(ROUND(ROUND(H80*M116,0)*Q140,0)*Y141,0)-AA142</f>
        <v>406</v>
      </c>
      <c r="AD142" s="268"/>
    </row>
    <row r="143" spans="1:30" ht="17.100000000000001" customHeight="1">
      <c r="A143" s="243">
        <v>61</v>
      </c>
      <c r="B143" s="243">
        <v>1379</v>
      </c>
      <c r="C143" s="244" t="s">
        <v>4839</v>
      </c>
      <c r="D143" s="765"/>
      <c r="E143" s="765"/>
      <c r="F143" s="278"/>
      <c r="G143" s="278"/>
      <c r="H143" s="278"/>
      <c r="I143" s="279"/>
      <c r="J143" s="597"/>
      <c r="K143" s="654"/>
      <c r="L143" s="654"/>
      <c r="M143" s="208"/>
      <c r="N143" s="773"/>
      <c r="O143" s="530"/>
      <c r="P143" s="530"/>
      <c r="Q143" s="530"/>
      <c r="R143" s="1580" t="s">
        <v>4703</v>
      </c>
      <c r="S143" s="1633"/>
      <c r="T143" s="1633"/>
      <c r="U143" s="362" t="s">
        <v>163</v>
      </c>
      <c r="V143" s="356">
        <v>0.7</v>
      </c>
      <c r="W143" s="523"/>
      <c r="X143" s="524"/>
      <c r="Y143" s="642"/>
      <c r="Z143" s="247"/>
      <c r="AA143" s="247"/>
      <c r="AB143" s="247"/>
      <c r="AC143" s="391">
        <f>ROUND(ROUND(ROUND(H80*M116,0)*Q140,0)*V143,0)</f>
        <v>338</v>
      </c>
      <c r="AD143" s="268"/>
    </row>
    <row r="144" spans="1:30" ht="17.100000000000001" customHeight="1">
      <c r="A144" s="243">
        <v>61</v>
      </c>
      <c r="B144" s="243">
        <v>1380</v>
      </c>
      <c r="C144" s="244" t="s">
        <v>4840</v>
      </c>
      <c r="D144" s="765"/>
      <c r="E144" s="765"/>
      <c r="F144" s="278"/>
      <c r="G144" s="278"/>
      <c r="H144" s="278"/>
      <c r="I144" s="279"/>
      <c r="J144" s="597"/>
      <c r="K144" s="654"/>
      <c r="L144" s="654"/>
      <c r="M144" s="208"/>
      <c r="N144" s="773"/>
      <c r="O144" s="530"/>
      <c r="P144" s="530"/>
      <c r="Q144" s="530"/>
      <c r="R144" s="1620"/>
      <c r="S144" s="1634"/>
      <c r="T144" s="1634"/>
      <c r="U144" s="643"/>
      <c r="V144" s="365"/>
      <c r="W144" s="319"/>
      <c r="X144" s="288"/>
      <c r="Y144" s="526"/>
      <c r="Z144" s="762" t="s">
        <v>167</v>
      </c>
      <c r="AA144" s="354">
        <v>5</v>
      </c>
      <c r="AB144" s="763" t="s">
        <v>168</v>
      </c>
      <c r="AC144" s="391">
        <f>ROUND(ROUND(ROUND(H80*M116,0)*Q140,0)*V143,0)-AA144</f>
        <v>333</v>
      </c>
      <c r="AD144" s="268"/>
    </row>
    <row r="145" spans="1:30" ht="17.100000000000001" customHeight="1">
      <c r="A145" s="243">
        <v>61</v>
      </c>
      <c r="B145" s="243">
        <v>1381</v>
      </c>
      <c r="C145" s="244" t="s">
        <v>4841</v>
      </c>
      <c r="D145" s="765"/>
      <c r="E145" s="765"/>
      <c r="F145" s="278"/>
      <c r="G145" s="278"/>
      <c r="H145" s="278"/>
      <c r="I145" s="279"/>
      <c r="J145" s="597"/>
      <c r="K145" s="654"/>
      <c r="L145" s="654"/>
      <c r="M145" s="208"/>
      <c r="N145" s="774"/>
      <c r="O145" s="643"/>
      <c r="P145" s="1644"/>
      <c r="Q145" s="1652"/>
      <c r="R145" s="1620"/>
      <c r="S145" s="1634"/>
      <c r="T145" s="1634"/>
      <c r="U145" s="779"/>
      <c r="V145" s="780"/>
      <c r="W145" s="1650" t="s">
        <v>4700</v>
      </c>
      <c r="X145" s="362" t="s">
        <v>163</v>
      </c>
      <c r="Y145" s="395">
        <v>0.85</v>
      </c>
      <c r="Z145" s="355"/>
      <c r="AA145" s="247"/>
      <c r="AB145" s="247"/>
      <c r="AC145" s="391">
        <f>ROUND(ROUND(ROUND(ROUND(H80*M116,0)*Q140,0)*V143,0)*Y145,0)</f>
        <v>287</v>
      </c>
      <c r="AD145" s="268"/>
    </row>
    <row r="146" spans="1:30" ht="17.100000000000001" customHeight="1">
      <c r="A146" s="243">
        <v>61</v>
      </c>
      <c r="B146" s="243">
        <v>1382</v>
      </c>
      <c r="C146" s="244" t="s">
        <v>4842</v>
      </c>
      <c r="D146" s="765"/>
      <c r="E146" s="765"/>
      <c r="F146" s="278"/>
      <c r="G146" s="278"/>
      <c r="H146" s="278"/>
      <c r="I146" s="279"/>
      <c r="J146" s="597"/>
      <c r="K146" s="654"/>
      <c r="L146" s="654"/>
      <c r="M146" s="208"/>
      <c r="N146" s="774"/>
      <c r="O146" s="643"/>
      <c r="P146" s="643"/>
      <c r="Q146" s="643"/>
      <c r="R146" s="781"/>
      <c r="S146" s="782"/>
      <c r="T146" s="537"/>
      <c r="U146" s="537"/>
      <c r="V146" s="783"/>
      <c r="W146" s="1656"/>
      <c r="X146" s="512"/>
      <c r="Y146" s="368"/>
      <c r="Z146" s="762" t="s">
        <v>167</v>
      </c>
      <c r="AA146" s="354">
        <v>5</v>
      </c>
      <c r="AB146" s="763" t="s">
        <v>168</v>
      </c>
      <c r="AC146" s="391">
        <f>ROUND(ROUND(ROUND(ROUND(H80*M116,0)*Q140,0)*V143,0)*Y145,0)-AA146</f>
        <v>282</v>
      </c>
      <c r="AD146" s="268"/>
    </row>
    <row r="147" spans="1:30" ht="17.100000000000001" customHeight="1">
      <c r="A147" s="243">
        <v>61</v>
      </c>
      <c r="B147" s="243">
        <v>1383</v>
      </c>
      <c r="C147" s="244" t="s">
        <v>4843</v>
      </c>
      <c r="D147" s="765"/>
      <c r="E147" s="765"/>
      <c r="F147" s="278"/>
      <c r="G147" s="278"/>
      <c r="H147" s="278"/>
      <c r="I147" s="279"/>
      <c r="J147" s="597"/>
      <c r="K147" s="654"/>
      <c r="L147" s="654"/>
      <c r="M147" s="208"/>
      <c r="N147" s="773"/>
      <c r="O147" s="643"/>
      <c r="P147" s="1646"/>
      <c r="Q147" s="1649"/>
      <c r="R147" s="1580" t="s">
        <v>4708</v>
      </c>
      <c r="S147" s="1633"/>
      <c r="T147" s="1633"/>
      <c r="U147" s="643" t="s">
        <v>163</v>
      </c>
      <c r="V147" s="365">
        <v>0.85</v>
      </c>
      <c r="W147" s="523"/>
      <c r="X147" s="524"/>
      <c r="Y147" s="642"/>
      <c r="Z147" s="247"/>
      <c r="AA147" s="247"/>
      <c r="AB147" s="247"/>
      <c r="AC147" s="391">
        <f>ROUND(ROUND(ROUND(H80*M116,0)*Q140,0)*V147,0)</f>
        <v>411</v>
      </c>
      <c r="AD147" s="268"/>
    </row>
    <row r="148" spans="1:30" ht="17.100000000000001" customHeight="1">
      <c r="A148" s="243">
        <v>61</v>
      </c>
      <c r="B148" s="243">
        <v>1384</v>
      </c>
      <c r="C148" s="244" t="s">
        <v>4844</v>
      </c>
      <c r="D148" s="765"/>
      <c r="E148" s="765"/>
      <c r="F148" s="278"/>
      <c r="G148" s="278"/>
      <c r="H148" s="278"/>
      <c r="I148" s="279"/>
      <c r="J148" s="597"/>
      <c r="K148" s="654"/>
      <c r="L148" s="654"/>
      <c r="M148" s="208"/>
      <c r="N148" s="773"/>
      <c r="O148" s="643"/>
      <c r="P148" s="365"/>
      <c r="Q148" s="365"/>
      <c r="R148" s="1620"/>
      <c r="S148" s="1634"/>
      <c r="T148" s="1634"/>
      <c r="U148" s="643"/>
      <c r="V148" s="365"/>
      <c r="W148" s="319"/>
      <c r="X148" s="288"/>
      <c r="Y148" s="526"/>
      <c r="Z148" s="762" t="s">
        <v>167</v>
      </c>
      <c r="AA148" s="354">
        <v>5</v>
      </c>
      <c r="AB148" s="763" t="s">
        <v>168</v>
      </c>
      <c r="AC148" s="391">
        <f>ROUND(ROUND(ROUND(H80*M116,0)*Q140,0)*V147,0)-AA148</f>
        <v>406</v>
      </c>
      <c r="AD148" s="268"/>
    </row>
    <row r="149" spans="1:30" ht="17.100000000000001" customHeight="1">
      <c r="A149" s="243">
        <v>61</v>
      </c>
      <c r="B149" s="243">
        <v>1385</v>
      </c>
      <c r="C149" s="244" t="s">
        <v>4845</v>
      </c>
      <c r="D149" s="765"/>
      <c r="E149" s="765"/>
      <c r="F149" s="278"/>
      <c r="G149" s="278"/>
      <c r="H149" s="278"/>
      <c r="I149" s="279"/>
      <c r="J149" s="597"/>
      <c r="K149" s="654"/>
      <c r="L149" s="654"/>
      <c r="M149" s="208"/>
      <c r="N149" s="774"/>
      <c r="O149" s="643"/>
      <c r="P149" s="365"/>
      <c r="Q149" s="365"/>
      <c r="R149" s="1620"/>
      <c r="S149" s="1634"/>
      <c r="T149" s="1634"/>
      <c r="U149" s="779"/>
      <c r="V149" s="780"/>
      <c r="W149" s="1650" t="s">
        <v>4700</v>
      </c>
      <c r="X149" s="362" t="s">
        <v>163</v>
      </c>
      <c r="Y149" s="395">
        <v>0.85</v>
      </c>
      <c r="Z149" s="355"/>
      <c r="AA149" s="247"/>
      <c r="AB149" s="247"/>
      <c r="AC149" s="391">
        <f>ROUND(ROUND(ROUND(ROUND(H80*M116,0)*Q140,0)*V147,0)*Y149,0)</f>
        <v>349</v>
      </c>
      <c r="AD149" s="268"/>
    </row>
    <row r="150" spans="1:30" ht="17.100000000000001" customHeight="1">
      <c r="A150" s="243">
        <v>61</v>
      </c>
      <c r="B150" s="243">
        <v>1386</v>
      </c>
      <c r="C150" s="244" t="s">
        <v>4846</v>
      </c>
      <c r="D150" s="765"/>
      <c r="E150" s="765"/>
      <c r="F150" s="278"/>
      <c r="G150" s="278"/>
      <c r="H150" s="278"/>
      <c r="I150" s="279"/>
      <c r="J150" s="597"/>
      <c r="K150" s="654"/>
      <c r="L150" s="654"/>
      <c r="M150" s="208"/>
      <c r="N150" s="467"/>
      <c r="O150" s="643"/>
      <c r="P150" s="643"/>
      <c r="Q150" s="643"/>
      <c r="R150" s="1642"/>
      <c r="S150" s="1643"/>
      <c r="T150" s="1643"/>
      <c r="U150" s="537"/>
      <c r="V150" s="783"/>
      <c r="W150" s="1656"/>
      <c r="X150" s="512"/>
      <c r="Y150" s="368"/>
      <c r="Z150" s="762" t="s">
        <v>167</v>
      </c>
      <c r="AA150" s="354">
        <v>5</v>
      </c>
      <c r="AB150" s="763" t="s">
        <v>168</v>
      </c>
      <c r="AC150" s="391">
        <f>ROUND(ROUND(ROUND(ROUND(H80*M116,0)*Q140,0)*V147,0)*Y149,0)-AA150</f>
        <v>344</v>
      </c>
      <c r="AD150" s="268"/>
    </row>
    <row r="151" spans="1:30" ht="17.100000000000001" customHeight="1">
      <c r="A151" s="229">
        <v>61</v>
      </c>
      <c r="B151" s="229">
        <v>1151</v>
      </c>
      <c r="C151" s="254" t="s">
        <v>4847</v>
      </c>
      <c r="D151" s="765"/>
      <c r="E151" s="765"/>
      <c r="F151" s="1542" t="s">
        <v>4848</v>
      </c>
      <c r="G151" s="477"/>
      <c r="H151" s="477"/>
      <c r="I151" s="478"/>
      <c r="J151" s="756"/>
      <c r="K151" s="664"/>
      <c r="L151" s="664"/>
      <c r="M151" s="232"/>
      <c r="N151" s="231"/>
      <c r="O151" s="232"/>
      <c r="P151" s="232"/>
      <c r="Q151" s="232"/>
      <c r="R151" s="340"/>
      <c r="S151" s="338"/>
      <c r="T151" s="338"/>
      <c r="U151" s="334"/>
      <c r="V151" s="232"/>
      <c r="W151" s="231"/>
      <c r="X151" s="232"/>
      <c r="Y151" s="314"/>
      <c r="Z151" s="257"/>
      <c r="AA151" s="257"/>
      <c r="AB151" s="257"/>
      <c r="AC151" s="473">
        <f>ROUND(H152,0)</f>
        <v>925</v>
      </c>
      <c r="AD151" s="268"/>
    </row>
    <row r="152" spans="1:30" ht="17.100000000000001" customHeight="1">
      <c r="A152" s="229">
        <v>61</v>
      </c>
      <c r="B152" s="229">
        <v>1152</v>
      </c>
      <c r="C152" s="230" t="s">
        <v>4849</v>
      </c>
      <c r="D152" s="764"/>
      <c r="E152" s="764"/>
      <c r="F152" s="1545"/>
      <c r="G152" s="377"/>
      <c r="H152" s="757">
        <v>925</v>
      </c>
      <c r="I152" s="208" t="s">
        <v>18</v>
      </c>
      <c r="J152" s="597"/>
      <c r="K152" s="654"/>
      <c r="L152" s="654"/>
      <c r="M152" s="208"/>
      <c r="N152" s="245"/>
      <c r="O152" s="208"/>
      <c r="P152" s="208"/>
      <c r="Q152" s="208"/>
      <c r="R152" s="611"/>
      <c r="S152" s="392"/>
      <c r="T152" s="392"/>
      <c r="U152" s="301"/>
      <c r="V152" s="208"/>
      <c r="W152" s="245"/>
      <c r="X152" s="208"/>
      <c r="Y152" s="226"/>
      <c r="Z152" s="758" t="s">
        <v>167</v>
      </c>
      <c r="AA152" s="759">
        <v>5</v>
      </c>
      <c r="AB152" s="760" t="s">
        <v>168</v>
      </c>
      <c r="AC152" s="473">
        <f>ROUND(H152,0)-AA152</f>
        <v>920</v>
      </c>
      <c r="AD152" s="268"/>
    </row>
    <row r="153" spans="1:30" ht="17.100000000000001" customHeight="1">
      <c r="A153" s="243">
        <v>61</v>
      </c>
      <c r="B153" s="243">
        <v>1390</v>
      </c>
      <c r="C153" s="244" t="s">
        <v>4850</v>
      </c>
      <c r="D153" s="764"/>
      <c r="E153" s="764"/>
      <c r="F153" s="1545"/>
      <c r="G153" s="377"/>
      <c r="H153" s="377"/>
      <c r="I153" s="378"/>
      <c r="J153" s="597"/>
      <c r="K153" s="654"/>
      <c r="L153" s="654"/>
      <c r="M153" s="208"/>
      <c r="N153" s="245"/>
      <c r="O153" s="208"/>
      <c r="P153" s="208"/>
      <c r="Q153" s="208"/>
      <c r="R153" s="611"/>
      <c r="S153" s="392"/>
      <c r="T153" s="392"/>
      <c r="U153" s="301"/>
      <c r="V153" s="385"/>
      <c r="W153" s="1650" t="s">
        <v>4700</v>
      </c>
      <c r="X153" s="362" t="s">
        <v>163</v>
      </c>
      <c r="Y153" s="395">
        <v>0.85</v>
      </c>
      <c r="Z153" s="355"/>
      <c r="AA153" s="247"/>
      <c r="AB153" s="247"/>
      <c r="AC153" s="391">
        <f>ROUND(H152*Y153,0)</f>
        <v>786</v>
      </c>
      <c r="AD153" s="268"/>
    </row>
    <row r="154" spans="1:30" ht="17.100000000000001" customHeight="1">
      <c r="A154" s="243">
        <v>61</v>
      </c>
      <c r="B154" s="243">
        <v>1391</v>
      </c>
      <c r="C154" s="244" t="s">
        <v>4851</v>
      </c>
      <c r="D154" s="764"/>
      <c r="E154" s="764"/>
      <c r="F154" s="377"/>
      <c r="G154" s="377"/>
      <c r="H154" s="377"/>
      <c r="I154" s="377"/>
      <c r="J154" s="597"/>
      <c r="K154" s="654"/>
      <c r="L154" s="654"/>
      <c r="M154" s="208"/>
      <c r="N154" s="245"/>
      <c r="O154" s="208"/>
      <c r="P154" s="208"/>
      <c r="Q154" s="208"/>
      <c r="R154" s="761"/>
      <c r="S154" s="407"/>
      <c r="T154" s="407"/>
      <c r="U154" s="304"/>
      <c r="V154" s="226"/>
      <c r="W154" s="1656"/>
      <c r="X154" s="512"/>
      <c r="Y154" s="368"/>
      <c r="Z154" s="762" t="s">
        <v>167</v>
      </c>
      <c r="AA154" s="354">
        <v>5</v>
      </c>
      <c r="AB154" s="763" t="s">
        <v>168</v>
      </c>
      <c r="AC154" s="391">
        <f>ROUND(H152*Y153,0)-AA154</f>
        <v>781</v>
      </c>
      <c r="AD154" s="268"/>
    </row>
    <row r="155" spans="1:30" ht="17.100000000000001" customHeight="1">
      <c r="A155" s="229">
        <v>61</v>
      </c>
      <c r="B155" s="229">
        <v>1153</v>
      </c>
      <c r="C155" s="254" t="s">
        <v>4852</v>
      </c>
      <c r="D155" s="764"/>
      <c r="E155" s="764"/>
      <c r="F155" s="278"/>
      <c r="G155" s="278"/>
      <c r="J155" s="597"/>
      <c r="K155" s="654"/>
      <c r="L155" s="654"/>
      <c r="M155" s="208"/>
      <c r="N155" s="245"/>
      <c r="O155" s="208"/>
      <c r="P155" s="208"/>
      <c r="Q155" s="208"/>
      <c r="R155" s="1542" t="s">
        <v>4703</v>
      </c>
      <c r="S155" s="1543"/>
      <c r="T155" s="1543"/>
      <c r="U155" s="372" t="s">
        <v>163</v>
      </c>
      <c r="V155" s="373">
        <v>0.7</v>
      </c>
      <c r="W155" s="231"/>
      <c r="X155" s="232"/>
      <c r="Y155" s="314"/>
      <c r="Z155" s="257"/>
      <c r="AA155" s="257"/>
      <c r="AB155" s="257"/>
      <c r="AC155" s="473">
        <f>ROUND(H152*V155,0)</f>
        <v>648</v>
      </c>
      <c r="AD155" s="268"/>
    </row>
    <row r="156" spans="1:30" ht="17.100000000000001" customHeight="1">
      <c r="A156" s="229">
        <v>61</v>
      </c>
      <c r="B156" s="229">
        <v>1154</v>
      </c>
      <c r="C156" s="230" t="s">
        <v>4853</v>
      </c>
      <c r="D156" s="764"/>
      <c r="E156" s="764"/>
      <c r="F156" s="278"/>
      <c r="G156" s="278"/>
      <c r="H156" s="208"/>
      <c r="I156" s="388"/>
      <c r="J156" s="597"/>
      <c r="K156" s="654"/>
      <c r="L156" s="654"/>
      <c r="M156" s="208"/>
      <c r="N156" s="245"/>
      <c r="O156" s="208"/>
      <c r="P156" s="208"/>
      <c r="Q156" s="208"/>
      <c r="R156" s="1545"/>
      <c r="S156" s="1546"/>
      <c r="T156" s="1546"/>
      <c r="U156" s="214"/>
      <c r="V156" s="609"/>
      <c r="W156" s="281"/>
      <c r="X156" s="216"/>
      <c r="Y156" s="226"/>
      <c r="Z156" s="758" t="s">
        <v>167</v>
      </c>
      <c r="AA156" s="759">
        <v>5</v>
      </c>
      <c r="AB156" s="760" t="s">
        <v>168</v>
      </c>
      <c r="AC156" s="473">
        <f>ROUND(H152*V155,0)-AA156</f>
        <v>643</v>
      </c>
      <c r="AD156" s="268"/>
    </row>
    <row r="157" spans="1:30" ht="17.100000000000001" customHeight="1">
      <c r="A157" s="243">
        <v>61</v>
      </c>
      <c r="B157" s="243">
        <v>1392</v>
      </c>
      <c r="C157" s="244" t="s">
        <v>4854</v>
      </c>
      <c r="D157" s="765"/>
      <c r="E157" s="764"/>
      <c r="F157" s="406"/>
      <c r="G157" s="406"/>
      <c r="H157" s="208"/>
      <c r="I157" s="388"/>
      <c r="J157" s="597"/>
      <c r="K157" s="654"/>
      <c r="L157" s="654"/>
      <c r="M157" s="208"/>
      <c r="N157" s="245"/>
      <c r="O157" s="208"/>
      <c r="P157" s="208"/>
      <c r="Q157" s="208"/>
      <c r="R157" s="1545"/>
      <c r="S157" s="1546"/>
      <c r="T157" s="1546"/>
      <c r="U157" s="302"/>
      <c r="V157" s="766"/>
      <c r="W157" s="1650" t="s">
        <v>4700</v>
      </c>
      <c r="X157" s="362" t="s">
        <v>163</v>
      </c>
      <c r="Y157" s="395">
        <v>0.85</v>
      </c>
      <c r="Z157" s="355"/>
      <c r="AA157" s="247"/>
      <c r="AB157" s="247"/>
      <c r="AC157" s="391">
        <f>ROUND(ROUND(H152*V155,0)*Y157,0)</f>
        <v>551</v>
      </c>
      <c r="AD157" s="268"/>
    </row>
    <row r="158" spans="1:30" ht="17.100000000000001" customHeight="1">
      <c r="A158" s="243">
        <v>61</v>
      </c>
      <c r="B158" s="243">
        <v>1393</v>
      </c>
      <c r="C158" s="244" t="s">
        <v>4855</v>
      </c>
      <c r="D158" s="765"/>
      <c r="E158" s="764"/>
      <c r="F158" s="406"/>
      <c r="G158" s="406"/>
      <c r="H158" s="208"/>
      <c r="I158" s="388"/>
      <c r="J158" s="597"/>
      <c r="K158" s="654"/>
      <c r="L158" s="654"/>
      <c r="M158" s="208"/>
      <c r="N158" s="245"/>
      <c r="O158" s="208"/>
      <c r="P158" s="208"/>
      <c r="Q158" s="208"/>
      <c r="R158" s="399"/>
      <c r="S158" s="767"/>
      <c r="T158" s="305"/>
      <c r="U158" s="305"/>
      <c r="V158" s="768"/>
      <c r="W158" s="1656"/>
      <c r="X158" s="512"/>
      <c r="Y158" s="368"/>
      <c r="Z158" s="762" t="s">
        <v>167</v>
      </c>
      <c r="AA158" s="354">
        <v>5</v>
      </c>
      <c r="AB158" s="763" t="s">
        <v>168</v>
      </c>
      <c r="AC158" s="391">
        <f>ROUND(ROUND(H152*V155,0)*Y157,0)-AA158</f>
        <v>546</v>
      </c>
      <c r="AD158" s="268"/>
    </row>
    <row r="159" spans="1:30" ht="17.100000000000001" customHeight="1">
      <c r="A159" s="229">
        <v>61</v>
      </c>
      <c r="B159" s="229">
        <v>1717</v>
      </c>
      <c r="C159" s="254" t="s">
        <v>4856</v>
      </c>
      <c r="D159" s="765"/>
      <c r="E159" s="764"/>
      <c r="F159" s="406"/>
      <c r="G159" s="406"/>
      <c r="H159" s="208"/>
      <c r="I159" s="388"/>
      <c r="J159" s="597"/>
      <c r="K159" s="654"/>
      <c r="L159" s="654"/>
      <c r="M159" s="208"/>
      <c r="N159" s="245"/>
      <c r="O159" s="208"/>
      <c r="P159" s="208"/>
      <c r="Q159" s="385"/>
      <c r="R159" s="1542" t="s">
        <v>4708</v>
      </c>
      <c r="S159" s="1543"/>
      <c r="T159" s="1543"/>
      <c r="U159" s="214" t="s">
        <v>163</v>
      </c>
      <c r="V159" s="609">
        <v>0.85</v>
      </c>
      <c r="W159" s="231"/>
      <c r="X159" s="232"/>
      <c r="Y159" s="314"/>
      <c r="Z159" s="257"/>
      <c r="AA159" s="257"/>
      <c r="AB159" s="257"/>
      <c r="AC159" s="473">
        <f>ROUND(H152*V159,0)</f>
        <v>786</v>
      </c>
      <c r="AD159" s="268"/>
    </row>
    <row r="160" spans="1:30" ht="17.100000000000001" customHeight="1">
      <c r="A160" s="229">
        <v>61</v>
      </c>
      <c r="B160" s="229">
        <v>1718</v>
      </c>
      <c r="C160" s="230" t="s">
        <v>4857</v>
      </c>
      <c r="D160" s="765"/>
      <c r="E160" s="764"/>
      <c r="F160" s="406"/>
      <c r="G160" s="406"/>
      <c r="H160" s="208"/>
      <c r="I160" s="388"/>
      <c r="J160" s="597"/>
      <c r="K160" s="654"/>
      <c r="L160" s="654"/>
      <c r="M160" s="208"/>
      <c r="N160" s="245"/>
      <c r="O160" s="208"/>
      <c r="P160" s="208"/>
      <c r="Q160" s="208"/>
      <c r="R160" s="1545"/>
      <c r="S160" s="1546"/>
      <c r="T160" s="1546"/>
      <c r="U160" s="214"/>
      <c r="V160" s="609"/>
      <c r="W160" s="281"/>
      <c r="X160" s="216"/>
      <c r="Y160" s="226"/>
      <c r="Z160" s="758" t="s">
        <v>167</v>
      </c>
      <c r="AA160" s="759">
        <v>5</v>
      </c>
      <c r="AB160" s="760" t="s">
        <v>168</v>
      </c>
      <c r="AC160" s="473">
        <f>ROUND(H152*V159,0)-AA160</f>
        <v>781</v>
      </c>
      <c r="AD160" s="268"/>
    </row>
    <row r="161" spans="1:30" ht="17.100000000000001" customHeight="1">
      <c r="A161" s="243">
        <v>61</v>
      </c>
      <c r="B161" s="243">
        <v>1394</v>
      </c>
      <c r="C161" s="244" t="s">
        <v>4858</v>
      </c>
      <c r="D161" s="765"/>
      <c r="E161" s="764"/>
      <c r="F161" s="278"/>
      <c r="G161" s="278"/>
      <c r="H161" s="278"/>
      <c r="I161" s="279"/>
      <c r="J161" s="597"/>
      <c r="K161" s="654"/>
      <c r="L161" s="654"/>
      <c r="M161" s="208"/>
      <c r="N161" s="245"/>
      <c r="O161" s="208"/>
      <c r="P161" s="208"/>
      <c r="Q161" s="208"/>
      <c r="R161" s="1545"/>
      <c r="S161" s="1546"/>
      <c r="T161" s="1546"/>
      <c r="U161" s="302"/>
      <c r="V161" s="766"/>
      <c r="W161" s="1650" t="s">
        <v>4700</v>
      </c>
      <c r="X161" s="362" t="s">
        <v>163</v>
      </c>
      <c r="Y161" s="395">
        <v>0.85</v>
      </c>
      <c r="Z161" s="355"/>
      <c r="AA161" s="247"/>
      <c r="AB161" s="247"/>
      <c r="AC161" s="391">
        <f>ROUND(ROUND(H152*V159,0)*Y161,0)</f>
        <v>668</v>
      </c>
      <c r="AD161" s="268"/>
    </row>
    <row r="162" spans="1:30" ht="17.100000000000001" customHeight="1">
      <c r="A162" s="243">
        <v>61</v>
      </c>
      <c r="B162" s="243">
        <v>1395</v>
      </c>
      <c r="C162" s="244" t="s">
        <v>4859</v>
      </c>
      <c r="D162" s="765"/>
      <c r="E162" s="764"/>
      <c r="F162" s="278"/>
      <c r="G162" s="278"/>
      <c r="H162" s="278"/>
      <c r="I162" s="279"/>
      <c r="J162" s="597"/>
      <c r="K162" s="654"/>
      <c r="L162" s="654"/>
      <c r="M162" s="208"/>
      <c r="N162" s="281"/>
      <c r="O162" s="216"/>
      <c r="P162" s="216"/>
      <c r="Q162" s="216"/>
      <c r="R162" s="1563"/>
      <c r="S162" s="1564"/>
      <c r="T162" s="1564"/>
      <c r="U162" s="305"/>
      <c r="V162" s="768"/>
      <c r="W162" s="1656"/>
      <c r="X162" s="512"/>
      <c r="Y162" s="368"/>
      <c r="Z162" s="762" t="s">
        <v>167</v>
      </c>
      <c r="AA162" s="354">
        <v>5</v>
      </c>
      <c r="AB162" s="763" t="s">
        <v>168</v>
      </c>
      <c r="AC162" s="391">
        <f>ROUND(ROUND(H152*V159,0)*Y161,0)-AA162</f>
        <v>663</v>
      </c>
      <c r="AD162" s="268"/>
    </row>
    <row r="163" spans="1:30" ht="17.100000000000001" customHeight="1">
      <c r="A163" s="229">
        <v>61</v>
      </c>
      <c r="B163" s="229">
        <v>1155</v>
      </c>
      <c r="C163" s="254" t="s">
        <v>4860</v>
      </c>
      <c r="D163" s="765"/>
      <c r="E163" s="765"/>
      <c r="F163" s="278"/>
      <c r="G163" s="278"/>
      <c r="H163" s="278"/>
      <c r="I163" s="279"/>
      <c r="J163" s="597"/>
      <c r="K163" s="654"/>
      <c r="L163" s="654"/>
      <c r="M163" s="208"/>
      <c r="N163" s="1539" t="s">
        <v>4713</v>
      </c>
      <c r="O163" s="1608" t="s">
        <v>162</v>
      </c>
      <c r="P163" s="769"/>
      <c r="Q163" s="769"/>
      <c r="R163" s="340"/>
      <c r="S163" s="338"/>
      <c r="T163" s="338"/>
      <c r="U163" s="334"/>
      <c r="V163" s="232"/>
      <c r="W163" s="231"/>
      <c r="X163" s="232"/>
      <c r="Y163" s="314"/>
      <c r="Z163" s="257"/>
      <c r="AA163" s="257"/>
      <c r="AB163" s="257"/>
      <c r="AC163" s="473">
        <f>ROUND(H152*Q164,0)</f>
        <v>648</v>
      </c>
      <c r="AD163" s="268"/>
    </row>
    <row r="164" spans="1:30" ht="17.100000000000001" customHeight="1">
      <c r="A164" s="229">
        <v>61</v>
      </c>
      <c r="B164" s="229">
        <v>1156</v>
      </c>
      <c r="C164" s="230" t="s">
        <v>4861</v>
      </c>
      <c r="D164" s="765"/>
      <c r="E164" s="765"/>
      <c r="F164" s="278"/>
      <c r="G164" s="278"/>
      <c r="H164" s="278"/>
      <c r="I164" s="279"/>
      <c r="J164" s="597"/>
      <c r="K164" s="654"/>
      <c r="L164" s="654"/>
      <c r="M164" s="208"/>
      <c r="N164" s="1631"/>
      <c r="O164" s="1586"/>
      <c r="P164" s="214" t="s">
        <v>163</v>
      </c>
      <c r="Q164" s="770">
        <v>0.7</v>
      </c>
      <c r="R164" s="611"/>
      <c r="S164" s="392"/>
      <c r="T164" s="392"/>
      <c r="U164" s="301"/>
      <c r="V164" s="208"/>
      <c r="W164" s="245"/>
      <c r="X164" s="208"/>
      <c r="Y164" s="226"/>
      <c r="Z164" s="758" t="s">
        <v>167</v>
      </c>
      <c r="AA164" s="759">
        <v>5</v>
      </c>
      <c r="AB164" s="760" t="s">
        <v>168</v>
      </c>
      <c r="AC164" s="473">
        <f>ROUND(H152*Q164,0)-AA164</f>
        <v>643</v>
      </c>
      <c r="AD164" s="268"/>
    </row>
    <row r="165" spans="1:30" ht="17.100000000000001" customHeight="1">
      <c r="A165" s="243">
        <v>61</v>
      </c>
      <c r="B165" s="243">
        <v>1396</v>
      </c>
      <c r="C165" s="244" t="s">
        <v>4862</v>
      </c>
      <c r="D165" s="765"/>
      <c r="E165" s="765"/>
      <c r="F165" s="278"/>
      <c r="G165" s="278"/>
      <c r="H165" s="278"/>
      <c r="I165" s="279"/>
      <c r="J165" s="597"/>
      <c r="K165" s="654"/>
      <c r="L165" s="654"/>
      <c r="M165" s="208"/>
      <c r="N165" s="1631"/>
      <c r="O165" s="1586"/>
      <c r="R165" s="611"/>
      <c r="S165" s="392"/>
      <c r="T165" s="392"/>
      <c r="U165" s="301"/>
      <c r="V165" s="385"/>
      <c r="W165" s="1650" t="s">
        <v>4700</v>
      </c>
      <c r="X165" s="362" t="s">
        <v>163</v>
      </c>
      <c r="Y165" s="395">
        <v>0.85</v>
      </c>
      <c r="Z165" s="355"/>
      <c r="AA165" s="247"/>
      <c r="AB165" s="247"/>
      <c r="AC165" s="391">
        <f>ROUND(ROUND(H152*Q164,0)*Y165,0)</f>
        <v>551</v>
      </c>
      <c r="AD165" s="268"/>
    </row>
    <row r="166" spans="1:30" ht="17.100000000000001" customHeight="1">
      <c r="A166" s="243">
        <v>61</v>
      </c>
      <c r="B166" s="243">
        <v>1397</v>
      </c>
      <c r="C166" s="244" t="s">
        <v>4863</v>
      </c>
      <c r="D166" s="765"/>
      <c r="E166" s="765"/>
      <c r="F166" s="278"/>
      <c r="G166" s="278"/>
      <c r="H166" s="278"/>
      <c r="I166" s="279"/>
      <c r="J166" s="597"/>
      <c r="K166" s="654"/>
      <c r="L166" s="654"/>
      <c r="M166" s="208"/>
      <c r="N166" s="772"/>
      <c r="P166" s="214"/>
      <c r="Q166" s="214"/>
      <c r="R166" s="761"/>
      <c r="S166" s="407"/>
      <c r="T166" s="407"/>
      <c r="U166" s="304"/>
      <c r="V166" s="226"/>
      <c r="W166" s="1656"/>
      <c r="X166" s="512"/>
      <c r="Y166" s="368"/>
      <c r="Z166" s="762" t="s">
        <v>167</v>
      </c>
      <c r="AA166" s="354">
        <v>5</v>
      </c>
      <c r="AB166" s="763" t="s">
        <v>168</v>
      </c>
      <c r="AC166" s="391">
        <f>ROUND(ROUND(H152*Q164,0)*Y165,0)-AA166</f>
        <v>546</v>
      </c>
      <c r="AD166" s="268"/>
    </row>
    <row r="167" spans="1:30" ht="17.100000000000001" customHeight="1">
      <c r="A167" s="229">
        <v>61</v>
      </c>
      <c r="B167" s="229">
        <v>1157</v>
      </c>
      <c r="C167" s="254" t="s">
        <v>4864</v>
      </c>
      <c r="D167" s="765"/>
      <c r="E167" s="765"/>
      <c r="F167" s="278"/>
      <c r="G167" s="278"/>
      <c r="H167" s="278"/>
      <c r="I167" s="279"/>
      <c r="J167" s="597"/>
      <c r="K167" s="654"/>
      <c r="L167" s="654"/>
      <c r="M167" s="208"/>
      <c r="N167" s="773"/>
      <c r="R167" s="1542" t="s">
        <v>4703</v>
      </c>
      <c r="S167" s="1543"/>
      <c r="T167" s="1543"/>
      <c r="U167" s="372" t="s">
        <v>163</v>
      </c>
      <c r="V167" s="373">
        <v>0.7</v>
      </c>
      <c r="W167" s="231"/>
      <c r="X167" s="232"/>
      <c r="Y167" s="314"/>
      <c r="Z167" s="257"/>
      <c r="AA167" s="257"/>
      <c r="AB167" s="257"/>
      <c r="AC167" s="473">
        <f>ROUND(ROUND(H152*Q164,0)*V167,0)</f>
        <v>454</v>
      </c>
      <c r="AD167" s="268"/>
    </row>
    <row r="168" spans="1:30" ht="17.100000000000001" customHeight="1">
      <c r="A168" s="229">
        <v>61</v>
      </c>
      <c r="B168" s="229">
        <v>1158</v>
      </c>
      <c r="C168" s="230" t="s">
        <v>4865</v>
      </c>
      <c r="D168" s="765"/>
      <c r="E168" s="765"/>
      <c r="F168" s="278"/>
      <c r="G168" s="278"/>
      <c r="H168" s="278"/>
      <c r="I168" s="279"/>
      <c r="J168" s="597"/>
      <c r="K168" s="654"/>
      <c r="L168" s="654"/>
      <c r="M168" s="208"/>
      <c r="N168" s="773"/>
      <c r="R168" s="1545"/>
      <c r="S168" s="1546"/>
      <c r="T168" s="1546"/>
      <c r="U168" s="214"/>
      <c r="V168" s="609"/>
      <c r="W168" s="281"/>
      <c r="X168" s="216"/>
      <c r="Y168" s="226"/>
      <c r="Z168" s="758" t="s">
        <v>167</v>
      </c>
      <c r="AA168" s="759">
        <v>5</v>
      </c>
      <c r="AB168" s="760" t="s">
        <v>168</v>
      </c>
      <c r="AC168" s="473">
        <f>ROUND(ROUND(H152*Q164,0)*V167,0)-AA168</f>
        <v>449</v>
      </c>
      <c r="AD168" s="268"/>
    </row>
    <row r="169" spans="1:30" ht="17.100000000000001" customHeight="1">
      <c r="A169" s="243">
        <v>61</v>
      </c>
      <c r="B169" s="243">
        <v>1398</v>
      </c>
      <c r="C169" s="244" t="s">
        <v>4866</v>
      </c>
      <c r="D169" s="765"/>
      <c r="E169" s="765"/>
      <c r="F169" s="278"/>
      <c r="G169" s="278"/>
      <c r="H169" s="278"/>
      <c r="I169" s="279"/>
      <c r="J169" s="597"/>
      <c r="K169" s="654"/>
      <c r="L169" s="654"/>
      <c r="M169" s="208"/>
      <c r="N169" s="774"/>
      <c r="O169" s="214"/>
      <c r="P169" s="1653"/>
      <c r="Q169" s="1653"/>
      <c r="R169" s="1545"/>
      <c r="S169" s="1546"/>
      <c r="T169" s="1546"/>
      <c r="U169" s="302"/>
      <c r="V169" s="766"/>
      <c r="W169" s="1650" t="s">
        <v>4700</v>
      </c>
      <c r="X169" s="362" t="s">
        <v>163</v>
      </c>
      <c r="Y169" s="395">
        <v>0.85</v>
      </c>
      <c r="Z169" s="355"/>
      <c r="AA169" s="247"/>
      <c r="AB169" s="247"/>
      <c r="AC169" s="391">
        <f>ROUND(ROUND(ROUND(H152*Q164,0)*V167,0)*Y169,0)</f>
        <v>386</v>
      </c>
      <c r="AD169" s="268"/>
    </row>
    <row r="170" spans="1:30" ht="17.100000000000001" customHeight="1">
      <c r="A170" s="243">
        <v>61</v>
      </c>
      <c r="B170" s="243">
        <v>1399</v>
      </c>
      <c r="C170" s="244" t="s">
        <v>4867</v>
      </c>
      <c r="D170" s="765"/>
      <c r="E170" s="765"/>
      <c r="F170" s="278"/>
      <c r="G170" s="278"/>
      <c r="H170" s="278"/>
      <c r="I170" s="279"/>
      <c r="J170" s="597"/>
      <c r="K170" s="654"/>
      <c r="L170" s="654"/>
      <c r="M170" s="208"/>
      <c r="N170" s="774"/>
      <c r="O170" s="214"/>
      <c r="P170" s="214"/>
      <c r="Q170" s="214"/>
      <c r="R170" s="399"/>
      <c r="S170" s="767"/>
      <c r="T170" s="305"/>
      <c r="U170" s="305"/>
      <c r="V170" s="768"/>
      <c r="W170" s="1656"/>
      <c r="X170" s="512"/>
      <c r="Y170" s="368"/>
      <c r="Z170" s="762" t="s">
        <v>167</v>
      </c>
      <c r="AA170" s="354">
        <v>5</v>
      </c>
      <c r="AB170" s="763" t="s">
        <v>168</v>
      </c>
      <c r="AC170" s="391">
        <f>ROUND(ROUND(ROUND(H152*Q164,0)*V167,0)*Y169,0)-AA170</f>
        <v>381</v>
      </c>
      <c r="AD170" s="268"/>
    </row>
    <row r="171" spans="1:30" ht="17.100000000000001" customHeight="1">
      <c r="A171" s="229">
        <v>61</v>
      </c>
      <c r="B171" s="229">
        <v>1719</v>
      </c>
      <c r="C171" s="254" t="s">
        <v>4868</v>
      </c>
      <c r="D171" s="765"/>
      <c r="E171" s="765"/>
      <c r="F171" s="278"/>
      <c r="G171" s="278"/>
      <c r="H171" s="278"/>
      <c r="I171" s="279"/>
      <c r="J171" s="597"/>
      <c r="K171" s="654"/>
      <c r="L171" s="654"/>
      <c r="M171" s="208"/>
      <c r="N171" s="773"/>
      <c r="O171" s="214"/>
      <c r="P171" s="1599"/>
      <c r="Q171" s="1600"/>
      <c r="R171" s="1542" t="s">
        <v>4708</v>
      </c>
      <c r="S171" s="1543"/>
      <c r="T171" s="1543"/>
      <c r="U171" s="214" t="s">
        <v>163</v>
      </c>
      <c r="V171" s="609">
        <v>0.85</v>
      </c>
      <c r="W171" s="231"/>
      <c r="X171" s="232"/>
      <c r="Y171" s="314"/>
      <c r="Z171" s="257"/>
      <c r="AA171" s="257"/>
      <c r="AB171" s="257"/>
      <c r="AC171" s="473">
        <f>ROUND(ROUND(H152*Q164,0)*V171,0)</f>
        <v>551</v>
      </c>
      <c r="AD171" s="268"/>
    </row>
    <row r="172" spans="1:30" ht="17.100000000000001" customHeight="1">
      <c r="A172" s="229">
        <v>61</v>
      </c>
      <c r="B172" s="229">
        <v>1720</v>
      </c>
      <c r="C172" s="230" t="s">
        <v>4869</v>
      </c>
      <c r="D172" s="765"/>
      <c r="E172" s="765"/>
      <c r="F172" s="278"/>
      <c r="G172" s="278"/>
      <c r="H172" s="278"/>
      <c r="I172" s="279"/>
      <c r="J172" s="597"/>
      <c r="K172" s="654"/>
      <c r="L172" s="654"/>
      <c r="M172" s="208"/>
      <c r="N172" s="773"/>
      <c r="O172" s="214"/>
      <c r="P172" s="609"/>
      <c r="Q172" s="609"/>
      <c r="R172" s="1545"/>
      <c r="S172" s="1546"/>
      <c r="T172" s="1546"/>
      <c r="U172" s="214"/>
      <c r="V172" s="609"/>
      <c r="W172" s="281"/>
      <c r="X172" s="216"/>
      <c r="Y172" s="226"/>
      <c r="Z172" s="758" t="s">
        <v>167</v>
      </c>
      <c r="AA172" s="759">
        <v>5</v>
      </c>
      <c r="AB172" s="760" t="s">
        <v>168</v>
      </c>
      <c r="AC172" s="473">
        <f>ROUND(ROUND(H152*Q164,0)*V171,0)-AA172</f>
        <v>546</v>
      </c>
      <c r="AD172" s="268"/>
    </row>
    <row r="173" spans="1:30" ht="17.100000000000001" customHeight="1">
      <c r="A173" s="243">
        <v>61</v>
      </c>
      <c r="B173" s="243">
        <v>1400</v>
      </c>
      <c r="C173" s="244" t="s">
        <v>4870</v>
      </c>
      <c r="D173" s="765"/>
      <c r="E173" s="765"/>
      <c r="F173" s="278"/>
      <c r="G173" s="278"/>
      <c r="H173" s="278"/>
      <c r="I173" s="279"/>
      <c r="J173" s="597"/>
      <c r="K173" s="654"/>
      <c r="L173" s="654"/>
      <c r="M173" s="208"/>
      <c r="N173" s="774"/>
      <c r="O173" s="214"/>
      <c r="P173" s="609"/>
      <c r="Q173" s="609"/>
      <c r="R173" s="1545"/>
      <c r="S173" s="1546"/>
      <c r="T173" s="1546"/>
      <c r="U173" s="302"/>
      <c r="V173" s="766"/>
      <c r="W173" s="1650" t="s">
        <v>4700</v>
      </c>
      <c r="X173" s="362" t="s">
        <v>163</v>
      </c>
      <c r="Y173" s="395">
        <v>0.85</v>
      </c>
      <c r="Z173" s="355"/>
      <c r="AA173" s="247"/>
      <c r="AB173" s="247"/>
      <c r="AC173" s="391">
        <f>ROUND(ROUND(ROUND(H152*Q164,0)*V171,0)*Y173,0)</f>
        <v>468</v>
      </c>
      <c r="AD173" s="268"/>
    </row>
    <row r="174" spans="1:30" ht="17.100000000000001" customHeight="1">
      <c r="A174" s="243">
        <v>61</v>
      </c>
      <c r="B174" s="243">
        <v>1401</v>
      </c>
      <c r="C174" s="244" t="s">
        <v>4871</v>
      </c>
      <c r="D174" s="765"/>
      <c r="E174" s="765"/>
      <c r="F174" s="278"/>
      <c r="G174" s="278"/>
      <c r="H174" s="278"/>
      <c r="I174" s="279"/>
      <c r="J174" s="597"/>
      <c r="K174" s="654"/>
      <c r="L174" s="654"/>
      <c r="M174" s="208"/>
      <c r="N174" s="773"/>
      <c r="O174" s="214"/>
      <c r="P174" s="214"/>
      <c r="Q174" s="214"/>
      <c r="R174" s="1563"/>
      <c r="S174" s="1564"/>
      <c r="T174" s="1564"/>
      <c r="U174" s="305"/>
      <c r="V174" s="768"/>
      <c r="W174" s="1656"/>
      <c r="X174" s="512"/>
      <c r="Y174" s="368"/>
      <c r="Z174" s="762" t="s">
        <v>167</v>
      </c>
      <c r="AA174" s="354">
        <v>5</v>
      </c>
      <c r="AB174" s="763" t="s">
        <v>168</v>
      </c>
      <c r="AC174" s="391">
        <f>ROUND(ROUND(ROUND(H152*Q164,0)*V171,0)*Y173,0)-AA174</f>
        <v>463</v>
      </c>
      <c r="AD174" s="268"/>
    </row>
    <row r="175" spans="1:30" ht="17.100000000000001" customHeight="1">
      <c r="A175" s="243">
        <v>61</v>
      </c>
      <c r="B175" s="243">
        <v>1402</v>
      </c>
      <c r="C175" s="244" t="s">
        <v>4872</v>
      </c>
      <c r="D175" s="765"/>
      <c r="E175" s="765"/>
      <c r="F175" s="278"/>
      <c r="G175" s="278"/>
      <c r="H175" s="278"/>
      <c r="I175" s="279"/>
      <c r="J175" s="597"/>
      <c r="K175" s="654"/>
      <c r="L175" s="654"/>
      <c r="M175" s="208"/>
      <c r="N175" s="773"/>
      <c r="O175" s="1580" t="s">
        <v>165</v>
      </c>
      <c r="P175" s="775"/>
      <c r="Q175" s="775"/>
      <c r="R175" s="359"/>
      <c r="S175" s="360"/>
      <c r="T175" s="776"/>
      <c r="U175" s="360"/>
      <c r="V175" s="361"/>
      <c r="W175" s="523"/>
      <c r="X175" s="524"/>
      <c r="Y175" s="642"/>
      <c r="Z175" s="247"/>
      <c r="AA175" s="247"/>
      <c r="AB175" s="247"/>
      <c r="AC175" s="391">
        <f>ROUND(H152*Q176,0)</f>
        <v>463</v>
      </c>
      <c r="AD175" s="268"/>
    </row>
    <row r="176" spans="1:30" ht="17.100000000000001" customHeight="1">
      <c r="A176" s="243">
        <v>61</v>
      </c>
      <c r="B176" s="243">
        <v>1403</v>
      </c>
      <c r="C176" s="244" t="s">
        <v>4873</v>
      </c>
      <c r="D176" s="765"/>
      <c r="E176" s="765"/>
      <c r="F176" s="278"/>
      <c r="G176" s="278"/>
      <c r="H176" s="278"/>
      <c r="I176" s="279"/>
      <c r="J176" s="597"/>
      <c r="K176" s="654"/>
      <c r="L176" s="654"/>
      <c r="M176" s="208"/>
      <c r="N176" s="772"/>
      <c r="O176" s="1620"/>
      <c r="P176" s="643" t="s">
        <v>163</v>
      </c>
      <c r="Q176" s="365">
        <v>0.5</v>
      </c>
      <c r="R176" s="777"/>
      <c r="S176" s="639"/>
      <c r="T176" s="776"/>
      <c r="U176" s="639"/>
      <c r="V176" s="529"/>
      <c r="W176" s="516"/>
      <c r="X176" s="517"/>
      <c r="Y176" s="526"/>
      <c r="Z176" s="762" t="s">
        <v>167</v>
      </c>
      <c r="AA176" s="354">
        <v>5</v>
      </c>
      <c r="AB176" s="763" t="s">
        <v>168</v>
      </c>
      <c r="AC176" s="391">
        <f>ROUND(H152*Q176,0)-AA176</f>
        <v>458</v>
      </c>
      <c r="AD176" s="268"/>
    </row>
    <row r="177" spans="1:30" ht="17.100000000000001" customHeight="1">
      <c r="A177" s="243">
        <v>61</v>
      </c>
      <c r="B177" s="243">
        <v>1404</v>
      </c>
      <c r="C177" s="244" t="s">
        <v>4874</v>
      </c>
      <c r="D177" s="765"/>
      <c r="E177" s="765"/>
      <c r="F177" s="278"/>
      <c r="G177" s="278"/>
      <c r="H177" s="278"/>
      <c r="I177" s="279"/>
      <c r="J177" s="597"/>
      <c r="K177" s="654"/>
      <c r="L177" s="654"/>
      <c r="M177" s="208"/>
      <c r="N177" s="772"/>
      <c r="O177" s="1620"/>
      <c r="P177" s="530"/>
      <c r="Q177" s="530"/>
      <c r="R177" s="777"/>
      <c r="S177" s="639"/>
      <c r="T177" s="776"/>
      <c r="U177" s="639"/>
      <c r="V177" s="529"/>
      <c r="W177" s="1650" t="s">
        <v>4700</v>
      </c>
      <c r="X177" s="362" t="s">
        <v>163</v>
      </c>
      <c r="Y177" s="395">
        <v>0.85</v>
      </c>
      <c r="Z177" s="355"/>
      <c r="AA177" s="247"/>
      <c r="AB177" s="247"/>
      <c r="AC177" s="391">
        <f>ROUND(ROUND(H152*Q176,0)*Y177,0)</f>
        <v>394</v>
      </c>
      <c r="AD177" s="268"/>
    </row>
    <row r="178" spans="1:30" ht="17.100000000000001" customHeight="1">
      <c r="A178" s="243">
        <v>61</v>
      </c>
      <c r="B178" s="243">
        <v>1405</v>
      </c>
      <c r="C178" s="244" t="s">
        <v>4875</v>
      </c>
      <c r="D178" s="765"/>
      <c r="E178" s="765"/>
      <c r="F178" s="278"/>
      <c r="G178" s="278"/>
      <c r="H178" s="278"/>
      <c r="I178" s="279"/>
      <c r="J178" s="597"/>
      <c r="K178" s="654"/>
      <c r="L178" s="654"/>
      <c r="M178" s="208"/>
      <c r="N178" s="772"/>
      <c r="O178" s="530"/>
      <c r="P178" s="643"/>
      <c r="Q178" s="643"/>
      <c r="R178" s="778"/>
      <c r="S178" s="525"/>
      <c r="T178" s="537"/>
      <c r="U178" s="525"/>
      <c r="V178" s="539"/>
      <c r="W178" s="1656"/>
      <c r="X178" s="512"/>
      <c r="Y178" s="368"/>
      <c r="Z178" s="762" t="s">
        <v>167</v>
      </c>
      <c r="AA178" s="354">
        <v>5</v>
      </c>
      <c r="AB178" s="763" t="s">
        <v>168</v>
      </c>
      <c r="AC178" s="391">
        <f>ROUND(ROUND(H152*Q176,0)*Y177,0)-AA178</f>
        <v>389</v>
      </c>
      <c r="AD178" s="268"/>
    </row>
    <row r="179" spans="1:30" ht="17.100000000000001" customHeight="1">
      <c r="A179" s="243">
        <v>61</v>
      </c>
      <c r="B179" s="243">
        <v>1406</v>
      </c>
      <c r="C179" s="244" t="s">
        <v>4876</v>
      </c>
      <c r="D179" s="765"/>
      <c r="E179" s="765"/>
      <c r="F179" s="278"/>
      <c r="G179" s="278"/>
      <c r="H179" s="278"/>
      <c r="I179" s="279"/>
      <c r="J179" s="597"/>
      <c r="K179" s="654"/>
      <c r="L179" s="654"/>
      <c r="M179" s="208"/>
      <c r="N179" s="773"/>
      <c r="O179" s="530"/>
      <c r="P179" s="530"/>
      <c r="Q179" s="530"/>
      <c r="R179" s="1580" t="s">
        <v>4703</v>
      </c>
      <c r="S179" s="1633"/>
      <c r="T179" s="1633"/>
      <c r="U179" s="362" t="s">
        <v>163</v>
      </c>
      <c r="V179" s="356">
        <v>0.7</v>
      </c>
      <c r="W179" s="523"/>
      <c r="X179" s="524"/>
      <c r="Y179" s="642"/>
      <c r="Z179" s="247"/>
      <c r="AA179" s="247"/>
      <c r="AB179" s="247"/>
      <c r="AC179" s="391">
        <f>ROUND(ROUND(H152*Q176,0)*V179,0)</f>
        <v>324</v>
      </c>
      <c r="AD179" s="268"/>
    </row>
    <row r="180" spans="1:30" ht="17.100000000000001" customHeight="1">
      <c r="A180" s="243">
        <v>61</v>
      </c>
      <c r="B180" s="243">
        <v>1407</v>
      </c>
      <c r="C180" s="244" t="s">
        <v>4877</v>
      </c>
      <c r="D180" s="765"/>
      <c r="E180" s="765"/>
      <c r="F180" s="278"/>
      <c r="G180" s="278"/>
      <c r="H180" s="278"/>
      <c r="I180" s="279"/>
      <c r="J180" s="597"/>
      <c r="K180" s="654"/>
      <c r="L180" s="654"/>
      <c r="M180" s="208"/>
      <c r="N180" s="773"/>
      <c r="O180" s="530"/>
      <c r="P180" s="530"/>
      <c r="Q180" s="530"/>
      <c r="R180" s="1620"/>
      <c r="S180" s="1634"/>
      <c r="T180" s="1634"/>
      <c r="U180" s="643"/>
      <c r="V180" s="365"/>
      <c r="W180" s="319"/>
      <c r="X180" s="288"/>
      <c r="Y180" s="526"/>
      <c r="Z180" s="762" t="s">
        <v>167</v>
      </c>
      <c r="AA180" s="354">
        <v>5</v>
      </c>
      <c r="AB180" s="763" t="s">
        <v>168</v>
      </c>
      <c r="AC180" s="391">
        <f>ROUND(ROUND(H152*Q176,0)*V179,0)-AA180</f>
        <v>319</v>
      </c>
      <c r="AD180" s="268"/>
    </row>
    <row r="181" spans="1:30" ht="17.100000000000001" customHeight="1">
      <c r="A181" s="243">
        <v>61</v>
      </c>
      <c r="B181" s="243">
        <v>1408</v>
      </c>
      <c r="C181" s="244" t="s">
        <v>4878</v>
      </c>
      <c r="D181" s="765"/>
      <c r="E181" s="765"/>
      <c r="F181" s="278"/>
      <c r="G181" s="278"/>
      <c r="H181" s="278"/>
      <c r="I181" s="279"/>
      <c r="J181" s="597"/>
      <c r="K181" s="654"/>
      <c r="L181" s="654"/>
      <c r="M181" s="208"/>
      <c r="N181" s="774"/>
      <c r="O181" s="643"/>
      <c r="P181" s="1644"/>
      <c r="Q181" s="1652"/>
      <c r="R181" s="1620"/>
      <c r="S181" s="1634"/>
      <c r="T181" s="1634"/>
      <c r="U181" s="779"/>
      <c r="V181" s="780"/>
      <c r="W181" s="1650" t="s">
        <v>4700</v>
      </c>
      <c r="X181" s="362" t="s">
        <v>163</v>
      </c>
      <c r="Y181" s="395">
        <v>0.85</v>
      </c>
      <c r="Z181" s="355"/>
      <c r="AA181" s="247"/>
      <c r="AB181" s="247"/>
      <c r="AC181" s="391">
        <f>ROUND(ROUND(ROUND(H152*Q176,0)*V179,0)*Y181,0)</f>
        <v>275</v>
      </c>
      <c r="AD181" s="268"/>
    </row>
    <row r="182" spans="1:30" ht="17.100000000000001" customHeight="1">
      <c r="A182" s="243">
        <v>61</v>
      </c>
      <c r="B182" s="243">
        <v>1409</v>
      </c>
      <c r="C182" s="244" t="s">
        <v>4879</v>
      </c>
      <c r="D182" s="765"/>
      <c r="E182" s="765"/>
      <c r="F182" s="278"/>
      <c r="G182" s="278"/>
      <c r="H182" s="278"/>
      <c r="I182" s="279"/>
      <c r="J182" s="597"/>
      <c r="K182" s="654"/>
      <c r="L182" s="654"/>
      <c r="M182" s="208"/>
      <c r="N182" s="774"/>
      <c r="O182" s="643"/>
      <c r="P182" s="643"/>
      <c r="Q182" s="643"/>
      <c r="R182" s="781"/>
      <c r="S182" s="782"/>
      <c r="T182" s="537"/>
      <c r="U182" s="537"/>
      <c r="V182" s="783"/>
      <c r="W182" s="1656"/>
      <c r="X182" s="512"/>
      <c r="Y182" s="368"/>
      <c r="Z182" s="762" t="s">
        <v>167</v>
      </c>
      <c r="AA182" s="354">
        <v>5</v>
      </c>
      <c r="AB182" s="763" t="s">
        <v>168</v>
      </c>
      <c r="AC182" s="391">
        <f>ROUND(ROUND(ROUND(H152*Q176,0)*V179,0)*Y181,0)-AA182</f>
        <v>270</v>
      </c>
      <c r="AD182" s="268"/>
    </row>
    <row r="183" spans="1:30" ht="17.100000000000001" customHeight="1">
      <c r="A183" s="243">
        <v>61</v>
      </c>
      <c r="B183" s="243">
        <v>1410</v>
      </c>
      <c r="C183" s="244" t="s">
        <v>4880</v>
      </c>
      <c r="D183" s="765"/>
      <c r="E183" s="765"/>
      <c r="F183" s="278"/>
      <c r="G183" s="278"/>
      <c r="H183" s="278"/>
      <c r="I183" s="279"/>
      <c r="J183" s="597"/>
      <c r="K183" s="654"/>
      <c r="L183" s="654"/>
      <c r="M183" s="208"/>
      <c r="N183" s="773"/>
      <c r="O183" s="643"/>
      <c r="P183" s="1646"/>
      <c r="Q183" s="1649"/>
      <c r="R183" s="1580" t="s">
        <v>4708</v>
      </c>
      <c r="S183" s="1633"/>
      <c r="T183" s="1633"/>
      <c r="U183" s="643" t="s">
        <v>163</v>
      </c>
      <c r="V183" s="365">
        <v>0.85</v>
      </c>
      <c r="W183" s="523"/>
      <c r="X183" s="524"/>
      <c r="Y183" s="642"/>
      <c r="Z183" s="247"/>
      <c r="AA183" s="247"/>
      <c r="AB183" s="247"/>
      <c r="AC183" s="391">
        <f>ROUND(ROUND(H152*Q176,0)*V183,0)</f>
        <v>394</v>
      </c>
      <c r="AD183" s="268"/>
    </row>
    <row r="184" spans="1:30" ht="17.100000000000001" customHeight="1">
      <c r="A184" s="243">
        <v>61</v>
      </c>
      <c r="B184" s="243">
        <v>1450</v>
      </c>
      <c r="C184" s="244" t="s">
        <v>4881</v>
      </c>
      <c r="D184" s="765"/>
      <c r="E184" s="765"/>
      <c r="F184" s="278"/>
      <c r="G184" s="278"/>
      <c r="H184" s="278"/>
      <c r="I184" s="279"/>
      <c r="J184" s="597"/>
      <c r="K184" s="654"/>
      <c r="L184" s="654"/>
      <c r="M184" s="208"/>
      <c r="N184" s="773"/>
      <c r="O184" s="643"/>
      <c r="P184" s="365"/>
      <c r="Q184" s="365"/>
      <c r="R184" s="1620"/>
      <c r="S184" s="1634"/>
      <c r="T184" s="1634"/>
      <c r="U184" s="643"/>
      <c r="V184" s="365"/>
      <c r="W184" s="319"/>
      <c r="X184" s="288"/>
      <c r="Y184" s="526"/>
      <c r="Z184" s="762" t="s">
        <v>167</v>
      </c>
      <c r="AA184" s="354">
        <v>5</v>
      </c>
      <c r="AB184" s="763" t="s">
        <v>168</v>
      </c>
      <c r="AC184" s="391">
        <f>ROUND(ROUND(H152*Q176,0)*V183,0)-AA184</f>
        <v>389</v>
      </c>
      <c r="AD184" s="268"/>
    </row>
    <row r="185" spans="1:30" ht="17.100000000000001" customHeight="1">
      <c r="A185" s="243">
        <v>61</v>
      </c>
      <c r="B185" s="243">
        <v>1451</v>
      </c>
      <c r="C185" s="244" t="s">
        <v>4882</v>
      </c>
      <c r="D185" s="765"/>
      <c r="E185" s="765"/>
      <c r="F185" s="278"/>
      <c r="G185" s="278"/>
      <c r="H185" s="278"/>
      <c r="I185" s="279"/>
      <c r="J185" s="597"/>
      <c r="K185" s="654"/>
      <c r="L185" s="654"/>
      <c r="M185" s="208"/>
      <c r="N185" s="774"/>
      <c r="O185" s="643"/>
      <c r="P185" s="365"/>
      <c r="Q185" s="365"/>
      <c r="R185" s="1620"/>
      <c r="S185" s="1634"/>
      <c r="T185" s="1634"/>
      <c r="U185" s="779"/>
      <c r="V185" s="780"/>
      <c r="W185" s="1650" t="s">
        <v>4700</v>
      </c>
      <c r="X185" s="362" t="s">
        <v>163</v>
      </c>
      <c r="Y185" s="395">
        <v>0.85</v>
      </c>
      <c r="Z185" s="355"/>
      <c r="AA185" s="247"/>
      <c r="AB185" s="247"/>
      <c r="AC185" s="391">
        <f>ROUND(ROUND(ROUND(H152*Q176,0)*V183,0)*Y185,0)</f>
        <v>335</v>
      </c>
      <c r="AD185" s="268"/>
    </row>
    <row r="186" spans="1:30" ht="17.100000000000001" customHeight="1">
      <c r="A186" s="243">
        <v>61</v>
      </c>
      <c r="B186" s="243">
        <v>1452</v>
      </c>
      <c r="C186" s="244" t="s">
        <v>4883</v>
      </c>
      <c r="D186" s="765"/>
      <c r="E186" s="765"/>
      <c r="F186" s="278"/>
      <c r="G186" s="278"/>
      <c r="H186" s="278"/>
      <c r="I186" s="279"/>
      <c r="J186" s="597"/>
      <c r="K186" s="654"/>
      <c r="L186" s="654"/>
      <c r="M186" s="208"/>
      <c r="N186" s="467"/>
      <c r="O186" s="643"/>
      <c r="P186" s="643"/>
      <c r="Q186" s="643"/>
      <c r="R186" s="1642"/>
      <c r="S186" s="1643"/>
      <c r="T186" s="1643"/>
      <c r="U186" s="537"/>
      <c r="V186" s="783"/>
      <c r="W186" s="1656"/>
      <c r="X186" s="512"/>
      <c r="Y186" s="368"/>
      <c r="Z186" s="762" t="s">
        <v>167</v>
      </c>
      <c r="AA186" s="354">
        <v>5</v>
      </c>
      <c r="AB186" s="763" t="s">
        <v>168</v>
      </c>
      <c r="AC186" s="391">
        <f>ROUND(ROUND(ROUND(H152*Q176,0)*V183,0)*Y185,0)-AA186</f>
        <v>330</v>
      </c>
      <c r="AD186" s="268"/>
    </row>
    <row r="187" spans="1:30" ht="17.100000000000001" customHeight="1">
      <c r="A187" s="229">
        <v>61</v>
      </c>
      <c r="B187" s="229">
        <v>1159</v>
      </c>
      <c r="C187" s="254" t="s">
        <v>4884</v>
      </c>
      <c r="D187" s="765"/>
      <c r="E187" s="765"/>
      <c r="F187" s="278"/>
      <c r="G187" s="278"/>
      <c r="H187" s="278"/>
      <c r="I187" s="279"/>
      <c r="J187" s="1611" t="s">
        <v>4738</v>
      </c>
      <c r="K187" s="784"/>
      <c r="L187" s="784"/>
      <c r="M187" s="784"/>
      <c r="N187" s="231"/>
      <c r="O187" s="232"/>
      <c r="P187" s="232"/>
      <c r="Q187" s="232"/>
      <c r="R187" s="340"/>
      <c r="S187" s="338"/>
      <c r="T187" s="338"/>
      <c r="U187" s="334"/>
      <c r="V187" s="232"/>
      <c r="W187" s="231"/>
      <c r="X187" s="232"/>
      <c r="Y187" s="314"/>
      <c r="Z187" s="257"/>
      <c r="AA187" s="257"/>
      <c r="AB187" s="257"/>
      <c r="AC187" s="473">
        <f>ROUND(H152*M188,0)</f>
        <v>893</v>
      </c>
      <c r="AD187" s="268"/>
    </row>
    <row r="188" spans="1:30" ht="17.100000000000001" customHeight="1">
      <c r="A188" s="229">
        <v>61</v>
      </c>
      <c r="B188" s="229">
        <v>1160</v>
      </c>
      <c r="C188" s="230" t="s">
        <v>4885</v>
      </c>
      <c r="D188" s="764"/>
      <c r="E188" s="764"/>
      <c r="F188" s="377"/>
      <c r="G188" s="377"/>
      <c r="H188" s="377"/>
      <c r="I188" s="378"/>
      <c r="J188" s="1613"/>
      <c r="K188" s="785"/>
      <c r="L188" s="214" t="s">
        <v>163</v>
      </c>
      <c r="M188" s="397">
        <v>0.96499999999999997</v>
      </c>
      <c r="N188" s="245"/>
      <c r="O188" s="208"/>
      <c r="P188" s="208"/>
      <c r="Q188" s="208"/>
      <c r="R188" s="611"/>
      <c r="S188" s="392"/>
      <c r="T188" s="392"/>
      <c r="U188" s="301"/>
      <c r="V188" s="208"/>
      <c r="W188" s="245"/>
      <c r="X188" s="208"/>
      <c r="Y188" s="226"/>
      <c r="Z188" s="758" t="s">
        <v>167</v>
      </c>
      <c r="AA188" s="759">
        <v>5</v>
      </c>
      <c r="AB188" s="760" t="s">
        <v>168</v>
      </c>
      <c r="AC188" s="473">
        <f>ROUND(H152*M188,0)-AA188</f>
        <v>888</v>
      </c>
      <c r="AD188" s="268"/>
    </row>
    <row r="189" spans="1:30" ht="17.100000000000001" customHeight="1">
      <c r="A189" s="243">
        <v>61</v>
      </c>
      <c r="B189" s="243">
        <v>1453</v>
      </c>
      <c r="C189" s="244" t="s">
        <v>4886</v>
      </c>
      <c r="D189" s="764"/>
      <c r="E189" s="764"/>
      <c r="F189" s="377"/>
      <c r="G189" s="377"/>
      <c r="H189" s="377"/>
      <c r="I189" s="378"/>
      <c r="J189" s="1613"/>
      <c r="K189" s="654"/>
      <c r="L189" s="654"/>
      <c r="M189" s="208"/>
      <c r="N189" s="245"/>
      <c r="O189" s="208"/>
      <c r="P189" s="208"/>
      <c r="Q189" s="208"/>
      <c r="R189" s="611"/>
      <c r="S189" s="392"/>
      <c r="T189" s="392"/>
      <c r="U189" s="301"/>
      <c r="V189" s="385"/>
      <c r="W189" s="1650" t="s">
        <v>4700</v>
      </c>
      <c r="X189" s="362" t="s">
        <v>163</v>
      </c>
      <c r="Y189" s="395">
        <v>0.85</v>
      </c>
      <c r="Z189" s="355"/>
      <c r="AA189" s="247"/>
      <c r="AB189" s="247"/>
      <c r="AC189" s="391">
        <f>ROUND(ROUND(H152*M188,0)*Y189,0)</f>
        <v>759</v>
      </c>
      <c r="AD189" s="268"/>
    </row>
    <row r="190" spans="1:30" ht="17.100000000000001" customHeight="1">
      <c r="A190" s="243">
        <v>61</v>
      </c>
      <c r="B190" s="243">
        <v>1454</v>
      </c>
      <c r="C190" s="244" t="s">
        <v>4887</v>
      </c>
      <c r="D190" s="764"/>
      <c r="E190" s="764"/>
      <c r="F190" s="278"/>
      <c r="G190" s="278"/>
      <c r="H190" s="278"/>
      <c r="I190" s="279"/>
      <c r="J190" s="597"/>
      <c r="K190" s="654"/>
      <c r="L190" s="654"/>
      <c r="M190" s="208"/>
      <c r="N190" s="245"/>
      <c r="O190" s="208"/>
      <c r="P190" s="208"/>
      <c r="Q190" s="208"/>
      <c r="R190" s="761"/>
      <c r="S190" s="407"/>
      <c r="T190" s="407"/>
      <c r="U190" s="304"/>
      <c r="V190" s="226"/>
      <c r="W190" s="1656"/>
      <c r="X190" s="512"/>
      <c r="Y190" s="368"/>
      <c r="Z190" s="762" t="s">
        <v>167</v>
      </c>
      <c r="AA190" s="354">
        <v>5</v>
      </c>
      <c r="AB190" s="763" t="s">
        <v>168</v>
      </c>
      <c r="AC190" s="391">
        <f>ROUND(ROUND(H152*M188,0)*Y189,0)-AA190</f>
        <v>754</v>
      </c>
      <c r="AD190" s="268"/>
    </row>
    <row r="191" spans="1:30" ht="17.100000000000001" customHeight="1">
      <c r="A191" s="229">
        <v>61</v>
      </c>
      <c r="B191" s="229">
        <v>1161</v>
      </c>
      <c r="C191" s="254" t="s">
        <v>4888</v>
      </c>
      <c r="D191" s="764"/>
      <c r="E191" s="764"/>
      <c r="F191" s="278"/>
      <c r="G191" s="278"/>
      <c r="H191" s="278"/>
      <c r="I191" s="279"/>
      <c r="J191" s="597"/>
      <c r="K191" s="654"/>
      <c r="L191" s="654"/>
      <c r="M191" s="208"/>
      <c r="N191" s="245"/>
      <c r="O191" s="208"/>
      <c r="P191" s="208"/>
      <c r="Q191" s="208"/>
      <c r="R191" s="1542" t="s">
        <v>4703</v>
      </c>
      <c r="S191" s="1543"/>
      <c r="T191" s="1543"/>
      <c r="U191" s="372" t="s">
        <v>163</v>
      </c>
      <c r="V191" s="373">
        <v>0.7</v>
      </c>
      <c r="W191" s="231"/>
      <c r="X191" s="232"/>
      <c r="Y191" s="314"/>
      <c r="Z191" s="257"/>
      <c r="AA191" s="257"/>
      <c r="AB191" s="257"/>
      <c r="AC191" s="473">
        <f>ROUND(ROUND(H152*M188,0)*V191,0)</f>
        <v>625</v>
      </c>
      <c r="AD191" s="268"/>
    </row>
    <row r="192" spans="1:30" ht="17.100000000000001" customHeight="1">
      <c r="A192" s="229">
        <v>61</v>
      </c>
      <c r="B192" s="229">
        <v>1162</v>
      </c>
      <c r="C192" s="230" t="s">
        <v>4889</v>
      </c>
      <c r="D192" s="764"/>
      <c r="E192" s="764"/>
      <c r="F192" s="278"/>
      <c r="G192" s="278"/>
      <c r="H192" s="208"/>
      <c r="I192" s="388"/>
      <c r="J192" s="597"/>
      <c r="K192" s="654"/>
      <c r="L192" s="654"/>
      <c r="M192" s="208"/>
      <c r="N192" s="245"/>
      <c r="O192" s="208"/>
      <c r="P192" s="208"/>
      <c r="Q192" s="208"/>
      <c r="R192" s="1545"/>
      <c r="S192" s="1546"/>
      <c r="T192" s="1546"/>
      <c r="U192" s="214"/>
      <c r="V192" s="609"/>
      <c r="W192" s="281"/>
      <c r="X192" s="216"/>
      <c r="Y192" s="226"/>
      <c r="Z192" s="758" t="s">
        <v>167</v>
      </c>
      <c r="AA192" s="759">
        <v>5</v>
      </c>
      <c r="AB192" s="760" t="s">
        <v>168</v>
      </c>
      <c r="AC192" s="473">
        <f>ROUND(ROUND(H152*M188,0)*V191,0)-AA192</f>
        <v>620</v>
      </c>
      <c r="AD192" s="268"/>
    </row>
    <row r="193" spans="1:30" ht="17.100000000000001" customHeight="1">
      <c r="A193" s="243">
        <v>61</v>
      </c>
      <c r="B193" s="243">
        <v>1455</v>
      </c>
      <c r="C193" s="244" t="s">
        <v>4890</v>
      </c>
      <c r="D193" s="765"/>
      <c r="E193" s="764"/>
      <c r="F193" s="406"/>
      <c r="G193" s="406"/>
      <c r="H193" s="208"/>
      <c r="I193" s="388"/>
      <c r="J193" s="597"/>
      <c r="K193" s="654"/>
      <c r="L193" s="654"/>
      <c r="M193" s="208"/>
      <c r="N193" s="245"/>
      <c r="O193" s="208"/>
      <c r="P193" s="208"/>
      <c r="Q193" s="208"/>
      <c r="R193" s="1545"/>
      <c r="S193" s="1546"/>
      <c r="T193" s="1546"/>
      <c r="U193" s="302"/>
      <c r="V193" s="766"/>
      <c r="W193" s="1650" t="s">
        <v>4700</v>
      </c>
      <c r="X193" s="362" t="s">
        <v>163</v>
      </c>
      <c r="Y193" s="395">
        <v>0.85</v>
      </c>
      <c r="Z193" s="355"/>
      <c r="AA193" s="247"/>
      <c r="AB193" s="247"/>
      <c r="AC193" s="391">
        <f>ROUND(ROUND(ROUND(H152*M188,0)*V191,0)*Y193,0)</f>
        <v>531</v>
      </c>
      <c r="AD193" s="268"/>
    </row>
    <row r="194" spans="1:30" ht="17.100000000000001" customHeight="1">
      <c r="A194" s="243">
        <v>61</v>
      </c>
      <c r="B194" s="243">
        <v>1456</v>
      </c>
      <c r="C194" s="244" t="s">
        <v>4891</v>
      </c>
      <c r="D194" s="765"/>
      <c r="E194" s="764"/>
      <c r="F194" s="406"/>
      <c r="G194" s="406"/>
      <c r="H194" s="208"/>
      <c r="I194" s="388"/>
      <c r="J194" s="597"/>
      <c r="K194" s="654"/>
      <c r="L194" s="654"/>
      <c r="M194" s="208"/>
      <c r="N194" s="245"/>
      <c r="O194" s="208"/>
      <c r="P194" s="208"/>
      <c r="Q194" s="208"/>
      <c r="R194" s="399"/>
      <c r="S194" s="767"/>
      <c r="T194" s="305"/>
      <c r="U194" s="305"/>
      <c r="V194" s="768"/>
      <c r="W194" s="1656"/>
      <c r="X194" s="512"/>
      <c r="Y194" s="368"/>
      <c r="Z194" s="762" t="s">
        <v>167</v>
      </c>
      <c r="AA194" s="354">
        <v>5</v>
      </c>
      <c r="AB194" s="763" t="s">
        <v>168</v>
      </c>
      <c r="AC194" s="391">
        <f>ROUND(ROUND(ROUND(H152*M188,0)*V191,0)*Y193,0)-AA194</f>
        <v>526</v>
      </c>
      <c r="AD194" s="268"/>
    </row>
    <row r="195" spans="1:30" ht="17.100000000000001" customHeight="1">
      <c r="A195" s="229">
        <v>61</v>
      </c>
      <c r="B195" s="229">
        <v>1721</v>
      </c>
      <c r="C195" s="254" t="s">
        <v>4892</v>
      </c>
      <c r="D195" s="765"/>
      <c r="E195" s="764"/>
      <c r="F195" s="406"/>
      <c r="G195" s="406"/>
      <c r="H195" s="208"/>
      <c r="I195" s="388"/>
      <c r="J195" s="597"/>
      <c r="K195" s="654"/>
      <c r="L195" s="654"/>
      <c r="M195" s="208"/>
      <c r="N195" s="245"/>
      <c r="O195" s="208"/>
      <c r="P195" s="208"/>
      <c r="Q195" s="385"/>
      <c r="R195" s="1542" t="s">
        <v>4708</v>
      </c>
      <c r="S195" s="1543"/>
      <c r="T195" s="1543"/>
      <c r="U195" s="214" t="s">
        <v>163</v>
      </c>
      <c r="V195" s="609">
        <v>0.85</v>
      </c>
      <c r="W195" s="231"/>
      <c r="X195" s="232"/>
      <c r="Y195" s="314"/>
      <c r="Z195" s="257"/>
      <c r="AA195" s="257"/>
      <c r="AB195" s="257"/>
      <c r="AC195" s="473">
        <f>ROUND(ROUND(H152*M188,0)*V195,0)</f>
        <v>759</v>
      </c>
      <c r="AD195" s="268"/>
    </row>
    <row r="196" spans="1:30" ht="17.100000000000001" customHeight="1">
      <c r="A196" s="229">
        <v>61</v>
      </c>
      <c r="B196" s="229">
        <v>1722</v>
      </c>
      <c r="C196" s="230" t="s">
        <v>4893</v>
      </c>
      <c r="D196" s="765"/>
      <c r="E196" s="764"/>
      <c r="F196" s="406"/>
      <c r="G196" s="406"/>
      <c r="H196" s="208"/>
      <c r="I196" s="388"/>
      <c r="J196" s="597"/>
      <c r="K196" s="654"/>
      <c r="L196" s="654"/>
      <c r="M196" s="208"/>
      <c r="N196" s="245"/>
      <c r="O196" s="208"/>
      <c r="P196" s="208"/>
      <c r="Q196" s="208"/>
      <c r="R196" s="1545"/>
      <c r="S196" s="1546"/>
      <c r="T196" s="1546"/>
      <c r="U196" s="214"/>
      <c r="V196" s="609"/>
      <c r="W196" s="281"/>
      <c r="X196" s="216"/>
      <c r="Y196" s="226"/>
      <c r="Z196" s="758" t="s">
        <v>167</v>
      </c>
      <c r="AA196" s="759">
        <v>5</v>
      </c>
      <c r="AB196" s="760" t="s">
        <v>168</v>
      </c>
      <c r="AC196" s="473">
        <f>ROUND(ROUND(H152*M188,0)*V195,0)-AA196</f>
        <v>754</v>
      </c>
      <c r="AD196" s="268"/>
    </row>
    <row r="197" spans="1:30" ht="17.100000000000001" customHeight="1">
      <c r="A197" s="243">
        <v>61</v>
      </c>
      <c r="B197" s="243">
        <v>1457</v>
      </c>
      <c r="C197" s="244" t="s">
        <v>4894</v>
      </c>
      <c r="D197" s="765"/>
      <c r="E197" s="764"/>
      <c r="F197" s="278"/>
      <c r="G197" s="278"/>
      <c r="H197" s="278"/>
      <c r="I197" s="279"/>
      <c r="J197" s="597"/>
      <c r="K197" s="654"/>
      <c r="L197" s="654"/>
      <c r="M197" s="208"/>
      <c r="N197" s="245"/>
      <c r="O197" s="208"/>
      <c r="P197" s="208"/>
      <c r="Q197" s="208"/>
      <c r="R197" s="1545"/>
      <c r="S197" s="1546"/>
      <c r="T197" s="1546"/>
      <c r="U197" s="302"/>
      <c r="V197" s="766"/>
      <c r="W197" s="1650" t="s">
        <v>4700</v>
      </c>
      <c r="X197" s="362" t="s">
        <v>163</v>
      </c>
      <c r="Y197" s="395">
        <v>0.85</v>
      </c>
      <c r="Z197" s="355"/>
      <c r="AA197" s="247"/>
      <c r="AB197" s="247"/>
      <c r="AC197" s="391">
        <f>ROUND(ROUND(ROUND(H152*M188,0)*V195,0)*Y197,0)</f>
        <v>645</v>
      </c>
      <c r="AD197" s="268"/>
    </row>
    <row r="198" spans="1:30" ht="17.100000000000001" customHeight="1">
      <c r="A198" s="243">
        <v>61</v>
      </c>
      <c r="B198" s="243">
        <v>1458</v>
      </c>
      <c r="C198" s="244" t="s">
        <v>4895</v>
      </c>
      <c r="D198" s="765"/>
      <c r="E198" s="764"/>
      <c r="F198" s="278"/>
      <c r="G198" s="278"/>
      <c r="H198" s="278"/>
      <c r="I198" s="279"/>
      <c r="J198" s="597"/>
      <c r="K198" s="654"/>
      <c r="L198" s="654"/>
      <c r="M198" s="208"/>
      <c r="N198" s="281"/>
      <c r="O198" s="216"/>
      <c r="P198" s="216"/>
      <c r="Q198" s="226"/>
      <c r="R198" s="1563"/>
      <c r="S198" s="1564"/>
      <c r="T198" s="1564"/>
      <c r="U198" s="305"/>
      <c r="V198" s="768"/>
      <c r="W198" s="1656"/>
      <c r="X198" s="512"/>
      <c r="Y198" s="368"/>
      <c r="Z198" s="762" t="s">
        <v>167</v>
      </c>
      <c r="AA198" s="354">
        <v>5</v>
      </c>
      <c r="AB198" s="763" t="s">
        <v>168</v>
      </c>
      <c r="AC198" s="391">
        <f>ROUND(ROUND(ROUND(H152*M188,0)*V195,0)*Y197,0)-AA198</f>
        <v>640</v>
      </c>
      <c r="AD198" s="268"/>
    </row>
    <row r="199" spans="1:30" ht="17.100000000000001" customHeight="1">
      <c r="A199" s="229">
        <v>61</v>
      </c>
      <c r="B199" s="229">
        <v>1163</v>
      </c>
      <c r="C199" s="254" t="s">
        <v>4896</v>
      </c>
      <c r="D199" s="765"/>
      <c r="E199" s="765"/>
      <c r="F199" s="278"/>
      <c r="G199" s="278"/>
      <c r="H199" s="278"/>
      <c r="I199" s="279"/>
      <c r="J199" s="597"/>
      <c r="K199" s="654"/>
      <c r="L199" s="654"/>
      <c r="M199" s="208"/>
      <c r="N199" s="1539" t="s">
        <v>4713</v>
      </c>
      <c r="O199" s="1608" t="s">
        <v>162</v>
      </c>
      <c r="P199" s="769"/>
      <c r="Q199" s="769"/>
      <c r="R199" s="340"/>
      <c r="S199" s="338"/>
      <c r="T199" s="338"/>
      <c r="U199" s="334"/>
      <c r="V199" s="232"/>
      <c r="W199" s="231"/>
      <c r="X199" s="232"/>
      <c r="Y199" s="314"/>
      <c r="Z199" s="257"/>
      <c r="AA199" s="257"/>
      <c r="AB199" s="257"/>
      <c r="AC199" s="473">
        <f>ROUND(ROUND(H152*M188,0)*Q200,0)</f>
        <v>625</v>
      </c>
      <c r="AD199" s="268"/>
    </row>
    <row r="200" spans="1:30" ht="17.100000000000001" customHeight="1">
      <c r="A200" s="229">
        <v>61</v>
      </c>
      <c r="B200" s="229">
        <v>1164</v>
      </c>
      <c r="C200" s="230" t="s">
        <v>4897</v>
      </c>
      <c r="D200" s="765"/>
      <c r="E200" s="765"/>
      <c r="F200" s="278"/>
      <c r="G200" s="278"/>
      <c r="H200" s="278"/>
      <c r="I200" s="279"/>
      <c r="J200" s="597"/>
      <c r="K200" s="654"/>
      <c r="L200" s="654"/>
      <c r="M200" s="208"/>
      <c r="N200" s="1631"/>
      <c r="O200" s="1586"/>
      <c r="P200" s="214" t="s">
        <v>163</v>
      </c>
      <c r="Q200" s="770">
        <v>0.7</v>
      </c>
      <c r="R200" s="611"/>
      <c r="S200" s="392"/>
      <c r="T200" s="392"/>
      <c r="U200" s="301"/>
      <c r="V200" s="208"/>
      <c r="W200" s="245"/>
      <c r="X200" s="208"/>
      <c r="Y200" s="226"/>
      <c r="Z200" s="758" t="s">
        <v>167</v>
      </c>
      <c r="AA200" s="759">
        <v>5</v>
      </c>
      <c r="AB200" s="760" t="s">
        <v>168</v>
      </c>
      <c r="AC200" s="473">
        <f>ROUND(ROUND(H152*M188,0)*Q200,0)-AA200</f>
        <v>620</v>
      </c>
      <c r="AD200" s="268"/>
    </row>
    <row r="201" spans="1:30" ht="17.100000000000001" customHeight="1">
      <c r="A201" s="243">
        <v>61</v>
      </c>
      <c r="B201" s="243">
        <v>1459</v>
      </c>
      <c r="C201" s="244" t="s">
        <v>4898</v>
      </c>
      <c r="D201" s="765"/>
      <c r="E201" s="765"/>
      <c r="F201" s="278"/>
      <c r="G201" s="278"/>
      <c r="H201" s="278"/>
      <c r="I201" s="279"/>
      <c r="J201" s="597"/>
      <c r="K201" s="654"/>
      <c r="L201" s="654"/>
      <c r="M201" s="208"/>
      <c r="N201" s="1631"/>
      <c r="O201" s="1586"/>
      <c r="R201" s="611"/>
      <c r="S201" s="392"/>
      <c r="T201" s="392"/>
      <c r="U201" s="301"/>
      <c r="V201" s="385"/>
      <c r="W201" s="1650" t="s">
        <v>4700</v>
      </c>
      <c r="X201" s="362" t="s">
        <v>163</v>
      </c>
      <c r="Y201" s="395">
        <v>0.85</v>
      </c>
      <c r="Z201" s="355"/>
      <c r="AA201" s="247"/>
      <c r="AB201" s="247"/>
      <c r="AC201" s="391">
        <f>ROUND(ROUND(ROUND(H152*M188,0)*Q200,0)*Y201,0)</f>
        <v>531</v>
      </c>
      <c r="AD201" s="268"/>
    </row>
    <row r="202" spans="1:30" ht="17.100000000000001" customHeight="1">
      <c r="A202" s="243">
        <v>61</v>
      </c>
      <c r="B202" s="243">
        <v>1460</v>
      </c>
      <c r="C202" s="244" t="s">
        <v>4899</v>
      </c>
      <c r="D202" s="765"/>
      <c r="E202" s="765"/>
      <c r="F202" s="278"/>
      <c r="G202" s="278"/>
      <c r="H202" s="278"/>
      <c r="I202" s="279"/>
      <c r="J202" s="597"/>
      <c r="K202" s="654"/>
      <c r="L202" s="654"/>
      <c r="M202" s="208"/>
      <c r="N202" s="772"/>
      <c r="P202" s="214"/>
      <c r="Q202" s="214"/>
      <c r="R202" s="761"/>
      <c r="S202" s="407"/>
      <c r="T202" s="407"/>
      <c r="U202" s="304"/>
      <c r="V202" s="226"/>
      <c r="W202" s="1656"/>
      <c r="X202" s="512"/>
      <c r="Y202" s="368"/>
      <c r="Z202" s="762" t="s">
        <v>167</v>
      </c>
      <c r="AA202" s="354">
        <v>5</v>
      </c>
      <c r="AB202" s="763" t="s">
        <v>168</v>
      </c>
      <c r="AC202" s="391">
        <f>ROUND(ROUND(ROUND(H152*M188,0)*Q200,0)*Y201,0)-AA202</f>
        <v>526</v>
      </c>
      <c r="AD202" s="268"/>
    </row>
    <row r="203" spans="1:30" ht="17.100000000000001" customHeight="1">
      <c r="A203" s="229">
        <v>61</v>
      </c>
      <c r="B203" s="229">
        <v>1165</v>
      </c>
      <c r="C203" s="254" t="s">
        <v>4900</v>
      </c>
      <c r="D203" s="765"/>
      <c r="E203" s="765"/>
      <c r="F203" s="278"/>
      <c r="G203" s="278"/>
      <c r="H203" s="278"/>
      <c r="I203" s="279"/>
      <c r="J203" s="597"/>
      <c r="K203" s="654"/>
      <c r="L203" s="654"/>
      <c r="M203" s="208"/>
      <c r="N203" s="773"/>
      <c r="R203" s="1542" t="s">
        <v>4703</v>
      </c>
      <c r="S203" s="1543"/>
      <c r="T203" s="1543"/>
      <c r="U203" s="372" t="s">
        <v>163</v>
      </c>
      <c r="V203" s="373">
        <v>0.7</v>
      </c>
      <c r="W203" s="231"/>
      <c r="X203" s="232"/>
      <c r="Y203" s="314"/>
      <c r="Z203" s="257"/>
      <c r="AA203" s="257"/>
      <c r="AB203" s="257"/>
      <c r="AC203" s="473">
        <f>ROUND(ROUND(ROUND(H152*M188,0)*Q200,0)*V203,0)</f>
        <v>438</v>
      </c>
      <c r="AD203" s="268"/>
    </row>
    <row r="204" spans="1:30" ht="17.100000000000001" customHeight="1">
      <c r="A204" s="229">
        <v>61</v>
      </c>
      <c r="B204" s="229">
        <v>1166</v>
      </c>
      <c r="C204" s="230" t="s">
        <v>4901</v>
      </c>
      <c r="D204" s="765"/>
      <c r="E204" s="765"/>
      <c r="F204" s="278"/>
      <c r="G204" s="278"/>
      <c r="H204" s="278"/>
      <c r="I204" s="279"/>
      <c r="J204" s="597"/>
      <c r="K204" s="654"/>
      <c r="L204" s="654"/>
      <c r="M204" s="208"/>
      <c r="N204" s="773"/>
      <c r="R204" s="1545"/>
      <c r="S204" s="1546"/>
      <c r="T204" s="1546"/>
      <c r="U204" s="214"/>
      <c r="V204" s="609"/>
      <c r="W204" s="281"/>
      <c r="X204" s="216"/>
      <c r="Y204" s="226"/>
      <c r="Z204" s="758" t="s">
        <v>167</v>
      </c>
      <c r="AA204" s="759">
        <v>5</v>
      </c>
      <c r="AB204" s="760" t="s">
        <v>168</v>
      </c>
      <c r="AC204" s="473">
        <f>ROUND(ROUND(ROUND(H152*M188,0)*Q200,0)*V203,0)-AA204</f>
        <v>433</v>
      </c>
      <c r="AD204" s="268"/>
    </row>
    <row r="205" spans="1:30" ht="17.100000000000001" customHeight="1">
      <c r="A205" s="243">
        <v>61</v>
      </c>
      <c r="B205" s="243">
        <v>1461</v>
      </c>
      <c r="C205" s="244" t="s">
        <v>4902</v>
      </c>
      <c r="D205" s="765"/>
      <c r="E205" s="765"/>
      <c r="F205" s="278"/>
      <c r="G205" s="278"/>
      <c r="H205" s="278"/>
      <c r="I205" s="279"/>
      <c r="J205" s="597"/>
      <c r="K205" s="654"/>
      <c r="L205" s="654"/>
      <c r="M205" s="208"/>
      <c r="N205" s="774"/>
      <c r="O205" s="214"/>
      <c r="P205" s="1653"/>
      <c r="Q205" s="1653"/>
      <c r="R205" s="1545"/>
      <c r="S205" s="1546"/>
      <c r="T205" s="1546"/>
      <c r="U205" s="302"/>
      <c r="V205" s="766"/>
      <c r="W205" s="1650" t="s">
        <v>4700</v>
      </c>
      <c r="X205" s="362" t="s">
        <v>163</v>
      </c>
      <c r="Y205" s="395">
        <v>0.85</v>
      </c>
      <c r="Z205" s="355"/>
      <c r="AA205" s="247"/>
      <c r="AB205" s="247"/>
      <c r="AC205" s="391">
        <f>ROUND(ROUND(ROUND(ROUND(H152*M188,0)*Q200,0)*V203,0)*Y205,0)</f>
        <v>372</v>
      </c>
      <c r="AD205" s="268"/>
    </row>
    <row r="206" spans="1:30" ht="17.100000000000001" customHeight="1">
      <c r="A206" s="243">
        <v>61</v>
      </c>
      <c r="B206" s="243">
        <v>1462</v>
      </c>
      <c r="C206" s="244" t="s">
        <v>4903</v>
      </c>
      <c r="D206" s="765"/>
      <c r="E206" s="765"/>
      <c r="F206" s="278"/>
      <c r="G206" s="278"/>
      <c r="H206" s="278"/>
      <c r="I206" s="279"/>
      <c r="J206" s="597"/>
      <c r="K206" s="654"/>
      <c r="L206" s="654"/>
      <c r="M206" s="208"/>
      <c r="N206" s="774"/>
      <c r="O206" s="214"/>
      <c r="P206" s="214"/>
      <c r="Q206" s="214"/>
      <c r="R206" s="399"/>
      <c r="S206" s="767"/>
      <c r="T206" s="305"/>
      <c r="U206" s="305"/>
      <c r="V206" s="768"/>
      <c r="W206" s="1656"/>
      <c r="X206" s="512"/>
      <c r="Y206" s="368"/>
      <c r="Z206" s="762" t="s">
        <v>167</v>
      </c>
      <c r="AA206" s="354">
        <v>5</v>
      </c>
      <c r="AB206" s="763" t="s">
        <v>168</v>
      </c>
      <c r="AC206" s="391">
        <f>ROUND(ROUND(ROUND(ROUND(H152*M188,0)*Q200,0)*V203,0)*Y205,0)-AA206</f>
        <v>367</v>
      </c>
      <c r="AD206" s="268"/>
    </row>
    <row r="207" spans="1:30" ht="17.100000000000001" customHeight="1">
      <c r="A207" s="229">
        <v>61</v>
      </c>
      <c r="B207" s="229">
        <v>1723</v>
      </c>
      <c r="C207" s="254" t="s">
        <v>4904</v>
      </c>
      <c r="D207" s="765"/>
      <c r="E207" s="765"/>
      <c r="F207" s="278"/>
      <c r="G207" s="278"/>
      <c r="H207" s="278"/>
      <c r="I207" s="279"/>
      <c r="J207" s="597"/>
      <c r="K207" s="654"/>
      <c r="L207" s="654"/>
      <c r="M207" s="208"/>
      <c r="N207" s="773"/>
      <c r="O207" s="214"/>
      <c r="P207" s="1599"/>
      <c r="Q207" s="1600"/>
      <c r="R207" s="1542" t="s">
        <v>4708</v>
      </c>
      <c r="S207" s="1543"/>
      <c r="T207" s="1543"/>
      <c r="U207" s="214" t="s">
        <v>163</v>
      </c>
      <c r="V207" s="609">
        <v>0.85</v>
      </c>
      <c r="W207" s="231"/>
      <c r="X207" s="232"/>
      <c r="Y207" s="314"/>
      <c r="Z207" s="257"/>
      <c r="AA207" s="257"/>
      <c r="AB207" s="257"/>
      <c r="AC207" s="473">
        <f>ROUND(ROUND(ROUND(H152*M188,0)*Q200,0)*V207,0)</f>
        <v>531</v>
      </c>
      <c r="AD207" s="268"/>
    </row>
    <row r="208" spans="1:30" ht="17.100000000000001" customHeight="1">
      <c r="A208" s="229">
        <v>61</v>
      </c>
      <c r="B208" s="229">
        <v>1724</v>
      </c>
      <c r="C208" s="230" t="s">
        <v>4905</v>
      </c>
      <c r="D208" s="765"/>
      <c r="E208" s="765"/>
      <c r="F208" s="278"/>
      <c r="G208" s="278"/>
      <c r="H208" s="278"/>
      <c r="I208" s="279"/>
      <c r="J208" s="597"/>
      <c r="K208" s="654"/>
      <c r="L208" s="654"/>
      <c r="M208" s="208"/>
      <c r="N208" s="773"/>
      <c r="O208" s="214"/>
      <c r="P208" s="609"/>
      <c r="Q208" s="609"/>
      <c r="R208" s="1545"/>
      <c r="S208" s="1546"/>
      <c r="T208" s="1546"/>
      <c r="U208" s="214"/>
      <c r="V208" s="609"/>
      <c r="W208" s="281"/>
      <c r="X208" s="216"/>
      <c r="Y208" s="226"/>
      <c r="Z208" s="758" t="s">
        <v>167</v>
      </c>
      <c r="AA208" s="759">
        <v>5</v>
      </c>
      <c r="AB208" s="760" t="s">
        <v>168</v>
      </c>
      <c r="AC208" s="473">
        <f>ROUND(ROUND(ROUND(H152*M188,0)*Q200,0)*V207,0)-AA208</f>
        <v>526</v>
      </c>
      <c r="AD208" s="268"/>
    </row>
    <row r="209" spans="1:30" ht="17.100000000000001" customHeight="1">
      <c r="A209" s="243">
        <v>61</v>
      </c>
      <c r="B209" s="243">
        <v>1463</v>
      </c>
      <c r="C209" s="244" t="s">
        <v>4906</v>
      </c>
      <c r="D209" s="765"/>
      <c r="E209" s="765"/>
      <c r="F209" s="278"/>
      <c r="G209" s="278"/>
      <c r="H209" s="278"/>
      <c r="I209" s="279"/>
      <c r="J209" s="597"/>
      <c r="K209" s="654"/>
      <c r="L209" s="654"/>
      <c r="M209" s="208"/>
      <c r="N209" s="774"/>
      <c r="O209" s="214"/>
      <c r="P209" s="609"/>
      <c r="Q209" s="609"/>
      <c r="R209" s="1545"/>
      <c r="S209" s="1546"/>
      <c r="T209" s="1546"/>
      <c r="U209" s="302"/>
      <c r="V209" s="766"/>
      <c r="W209" s="1650" t="s">
        <v>4700</v>
      </c>
      <c r="X209" s="362" t="s">
        <v>163</v>
      </c>
      <c r="Y209" s="395">
        <v>0.85</v>
      </c>
      <c r="Z209" s="355"/>
      <c r="AA209" s="247"/>
      <c r="AB209" s="247"/>
      <c r="AC209" s="391">
        <f>ROUND(ROUND(ROUND(ROUND(H152*M188,0)*Q200,0)*V207,0)*Y209,0)</f>
        <v>451</v>
      </c>
      <c r="AD209" s="268"/>
    </row>
    <row r="210" spans="1:30" ht="17.100000000000001" customHeight="1">
      <c r="A210" s="243">
        <v>61</v>
      </c>
      <c r="B210" s="243">
        <v>1464</v>
      </c>
      <c r="C210" s="244" t="s">
        <v>4907</v>
      </c>
      <c r="D210" s="765"/>
      <c r="E210" s="765"/>
      <c r="F210" s="278"/>
      <c r="G210" s="278"/>
      <c r="H210" s="278"/>
      <c r="I210" s="279"/>
      <c r="J210" s="597"/>
      <c r="K210" s="654"/>
      <c r="L210" s="654"/>
      <c r="M210" s="208"/>
      <c r="N210" s="773"/>
      <c r="O210" s="214"/>
      <c r="P210" s="214"/>
      <c r="Q210" s="214"/>
      <c r="R210" s="1563"/>
      <c r="S210" s="1564"/>
      <c r="T210" s="1564"/>
      <c r="U210" s="305"/>
      <c r="V210" s="768"/>
      <c r="W210" s="1656"/>
      <c r="X210" s="512"/>
      <c r="Y210" s="368"/>
      <c r="Z210" s="762" t="s">
        <v>167</v>
      </c>
      <c r="AA210" s="354">
        <v>5</v>
      </c>
      <c r="AB210" s="763" t="s">
        <v>168</v>
      </c>
      <c r="AC210" s="391">
        <f>ROUND(ROUND(ROUND(ROUND(H152*M188,0)*Q200,0)*V207,0)*Y209,0)-AA210</f>
        <v>446</v>
      </c>
      <c r="AD210" s="268"/>
    </row>
    <row r="211" spans="1:30" ht="17.100000000000001" customHeight="1">
      <c r="A211" s="243">
        <v>61</v>
      </c>
      <c r="B211" s="243">
        <v>1465</v>
      </c>
      <c r="C211" s="244" t="s">
        <v>4908</v>
      </c>
      <c r="D211" s="765"/>
      <c r="E211" s="765"/>
      <c r="F211" s="278"/>
      <c r="G211" s="278"/>
      <c r="H211" s="278"/>
      <c r="I211" s="279"/>
      <c r="J211" s="597"/>
      <c r="K211" s="654"/>
      <c r="L211" s="654"/>
      <c r="M211" s="208"/>
      <c r="N211" s="773"/>
      <c r="O211" s="1580" t="s">
        <v>165</v>
      </c>
      <c r="P211" s="775"/>
      <c r="Q211" s="775"/>
      <c r="R211" s="359"/>
      <c r="S211" s="360"/>
      <c r="T211" s="776"/>
      <c r="U211" s="360"/>
      <c r="V211" s="361"/>
      <c r="W211" s="523"/>
      <c r="X211" s="524"/>
      <c r="Y211" s="642"/>
      <c r="Z211" s="247"/>
      <c r="AA211" s="247"/>
      <c r="AB211" s="247"/>
      <c r="AC211" s="391">
        <f>ROUND(ROUND(H152*M188,0)*Q212,0)</f>
        <v>447</v>
      </c>
      <c r="AD211" s="268"/>
    </row>
    <row r="212" spans="1:30" ht="17.100000000000001" customHeight="1">
      <c r="A212" s="243">
        <v>61</v>
      </c>
      <c r="B212" s="243">
        <v>1466</v>
      </c>
      <c r="C212" s="244" t="s">
        <v>4909</v>
      </c>
      <c r="D212" s="765"/>
      <c r="E212" s="765"/>
      <c r="F212" s="278"/>
      <c r="G212" s="278"/>
      <c r="H212" s="278"/>
      <c r="I212" s="279"/>
      <c r="J212" s="597"/>
      <c r="K212" s="654"/>
      <c r="L212" s="654"/>
      <c r="M212" s="208"/>
      <c r="N212" s="772"/>
      <c r="O212" s="1620"/>
      <c r="P212" s="643" t="s">
        <v>163</v>
      </c>
      <c r="Q212" s="365">
        <v>0.5</v>
      </c>
      <c r="R212" s="777"/>
      <c r="S212" s="639"/>
      <c r="T212" s="776"/>
      <c r="U212" s="639"/>
      <c r="V212" s="529"/>
      <c r="W212" s="516"/>
      <c r="X212" s="517"/>
      <c r="Y212" s="526"/>
      <c r="Z212" s="762" t="s">
        <v>167</v>
      </c>
      <c r="AA212" s="354">
        <v>5</v>
      </c>
      <c r="AB212" s="763" t="s">
        <v>168</v>
      </c>
      <c r="AC212" s="391">
        <f>ROUND(ROUND(H152*M188,0)*Q212,0)-AA212</f>
        <v>442</v>
      </c>
      <c r="AD212" s="268"/>
    </row>
    <row r="213" spans="1:30" ht="17.100000000000001" customHeight="1">
      <c r="A213" s="243">
        <v>61</v>
      </c>
      <c r="B213" s="243">
        <v>1467</v>
      </c>
      <c r="C213" s="244" t="s">
        <v>4910</v>
      </c>
      <c r="D213" s="765"/>
      <c r="E213" s="765"/>
      <c r="F213" s="278"/>
      <c r="G213" s="278"/>
      <c r="H213" s="278"/>
      <c r="I213" s="279"/>
      <c r="J213" s="597"/>
      <c r="K213" s="654"/>
      <c r="L213" s="654"/>
      <c r="M213" s="208"/>
      <c r="N213" s="772"/>
      <c r="O213" s="1620"/>
      <c r="P213" s="530"/>
      <c r="Q213" s="530"/>
      <c r="R213" s="777"/>
      <c r="S213" s="639"/>
      <c r="T213" s="776"/>
      <c r="U213" s="639"/>
      <c r="V213" s="529"/>
      <c r="W213" s="1650" t="s">
        <v>4700</v>
      </c>
      <c r="X213" s="362" t="s">
        <v>163</v>
      </c>
      <c r="Y213" s="395">
        <v>0.85</v>
      </c>
      <c r="Z213" s="355"/>
      <c r="AA213" s="247"/>
      <c r="AB213" s="247"/>
      <c r="AC213" s="391">
        <f>ROUND(ROUND(ROUND(H152*M188,0)*Q212,0)*Y213,0)</f>
        <v>380</v>
      </c>
      <c r="AD213" s="268"/>
    </row>
    <row r="214" spans="1:30" ht="17.100000000000001" customHeight="1">
      <c r="A214" s="243">
        <v>61</v>
      </c>
      <c r="B214" s="243">
        <v>1468</v>
      </c>
      <c r="C214" s="244" t="s">
        <v>4911</v>
      </c>
      <c r="D214" s="765"/>
      <c r="E214" s="765"/>
      <c r="F214" s="278"/>
      <c r="G214" s="278"/>
      <c r="H214" s="278"/>
      <c r="I214" s="279"/>
      <c r="J214" s="597"/>
      <c r="K214" s="654"/>
      <c r="L214" s="654"/>
      <c r="M214" s="208"/>
      <c r="N214" s="772"/>
      <c r="O214" s="530"/>
      <c r="P214" s="643"/>
      <c r="Q214" s="643"/>
      <c r="R214" s="778"/>
      <c r="S214" s="525"/>
      <c r="T214" s="537"/>
      <c r="U214" s="525"/>
      <c r="V214" s="539"/>
      <c r="W214" s="1656"/>
      <c r="X214" s="512"/>
      <c r="Y214" s="368"/>
      <c r="Z214" s="762" t="s">
        <v>167</v>
      </c>
      <c r="AA214" s="354">
        <v>5</v>
      </c>
      <c r="AB214" s="763" t="s">
        <v>168</v>
      </c>
      <c r="AC214" s="391">
        <f>ROUND(ROUND(ROUND(H152*M188,0)*Q212,0)*Y213,0)-AA214</f>
        <v>375</v>
      </c>
      <c r="AD214" s="268"/>
    </row>
    <row r="215" spans="1:30" ht="17.100000000000001" customHeight="1">
      <c r="A215" s="243">
        <v>61</v>
      </c>
      <c r="B215" s="243">
        <v>1469</v>
      </c>
      <c r="C215" s="244" t="s">
        <v>4912</v>
      </c>
      <c r="D215" s="765"/>
      <c r="E215" s="765"/>
      <c r="F215" s="278"/>
      <c r="G215" s="278"/>
      <c r="H215" s="278"/>
      <c r="I215" s="279"/>
      <c r="J215" s="597"/>
      <c r="K215" s="654"/>
      <c r="L215" s="654"/>
      <c r="M215" s="208"/>
      <c r="N215" s="773"/>
      <c r="O215" s="530"/>
      <c r="P215" s="530"/>
      <c r="Q215" s="530"/>
      <c r="R215" s="1580" t="s">
        <v>4703</v>
      </c>
      <c r="S215" s="1633"/>
      <c r="T215" s="1633"/>
      <c r="U215" s="362" t="s">
        <v>163</v>
      </c>
      <c r="V215" s="356">
        <v>0.7</v>
      </c>
      <c r="W215" s="523"/>
      <c r="X215" s="524"/>
      <c r="Y215" s="642"/>
      <c r="Z215" s="247"/>
      <c r="AA215" s="247"/>
      <c r="AB215" s="247"/>
      <c r="AC215" s="391">
        <f>ROUND(ROUND(ROUND(H152*M188,0)*Q212,0)*V215,0)</f>
        <v>313</v>
      </c>
      <c r="AD215" s="268"/>
    </row>
    <row r="216" spans="1:30" ht="17.100000000000001" customHeight="1">
      <c r="A216" s="243">
        <v>61</v>
      </c>
      <c r="B216" s="243">
        <v>1470</v>
      </c>
      <c r="C216" s="244" t="s">
        <v>4913</v>
      </c>
      <c r="D216" s="765"/>
      <c r="E216" s="765"/>
      <c r="F216" s="278"/>
      <c r="G216" s="278"/>
      <c r="H216" s="278"/>
      <c r="I216" s="279"/>
      <c r="J216" s="597"/>
      <c r="K216" s="654"/>
      <c r="L216" s="654"/>
      <c r="M216" s="208"/>
      <c r="N216" s="773"/>
      <c r="O216" s="530"/>
      <c r="P216" s="530"/>
      <c r="Q216" s="530"/>
      <c r="R216" s="1620"/>
      <c r="S216" s="1634"/>
      <c r="T216" s="1634"/>
      <c r="U216" s="643"/>
      <c r="V216" s="365"/>
      <c r="W216" s="319"/>
      <c r="X216" s="288"/>
      <c r="Y216" s="526"/>
      <c r="Z216" s="762" t="s">
        <v>167</v>
      </c>
      <c r="AA216" s="354">
        <v>5</v>
      </c>
      <c r="AB216" s="763" t="s">
        <v>168</v>
      </c>
      <c r="AC216" s="391">
        <f>ROUND(ROUND(ROUND(H152*M188,0)*Q212,0)*V215,0)-AA216</f>
        <v>308</v>
      </c>
      <c r="AD216" s="268"/>
    </row>
    <row r="217" spans="1:30" ht="17.100000000000001" customHeight="1">
      <c r="A217" s="243">
        <v>61</v>
      </c>
      <c r="B217" s="243">
        <v>1471</v>
      </c>
      <c r="C217" s="244" t="s">
        <v>4914</v>
      </c>
      <c r="D217" s="765"/>
      <c r="E217" s="765"/>
      <c r="F217" s="278"/>
      <c r="G217" s="278"/>
      <c r="H217" s="278"/>
      <c r="I217" s="279"/>
      <c r="J217" s="597"/>
      <c r="K217" s="654"/>
      <c r="L217" s="654"/>
      <c r="M217" s="208"/>
      <c r="N217" s="774"/>
      <c r="O217" s="643"/>
      <c r="P217" s="1644"/>
      <c r="Q217" s="1652"/>
      <c r="R217" s="1620"/>
      <c r="S217" s="1634"/>
      <c r="T217" s="1634"/>
      <c r="U217" s="779"/>
      <c r="V217" s="780"/>
      <c r="W217" s="1650" t="s">
        <v>4700</v>
      </c>
      <c r="X217" s="362" t="s">
        <v>163</v>
      </c>
      <c r="Y217" s="395">
        <v>0.85</v>
      </c>
      <c r="Z217" s="355"/>
      <c r="AA217" s="247"/>
      <c r="AB217" s="247"/>
      <c r="AC217" s="391">
        <f>ROUND(ROUND(ROUND(ROUND(H152*M188,0)*Q212,0)*V215,0)*Y217,0)</f>
        <v>266</v>
      </c>
      <c r="AD217" s="268"/>
    </row>
    <row r="218" spans="1:30" ht="17.100000000000001" customHeight="1">
      <c r="A218" s="243">
        <v>61</v>
      </c>
      <c r="B218" s="243">
        <v>1472</v>
      </c>
      <c r="C218" s="244" t="s">
        <v>4915</v>
      </c>
      <c r="D218" s="765"/>
      <c r="E218" s="765"/>
      <c r="F218" s="278"/>
      <c r="G218" s="278"/>
      <c r="H218" s="278"/>
      <c r="I218" s="279"/>
      <c r="J218" s="597"/>
      <c r="K218" s="654"/>
      <c r="L218" s="654"/>
      <c r="M218" s="208"/>
      <c r="N218" s="774"/>
      <c r="O218" s="643"/>
      <c r="P218" s="643"/>
      <c r="Q218" s="643"/>
      <c r="R218" s="781"/>
      <c r="S218" s="782"/>
      <c r="T218" s="537"/>
      <c r="U218" s="537"/>
      <c r="V218" s="783"/>
      <c r="W218" s="1656"/>
      <c r="X218" s="512"/>
      <c r="Y218" s="368"/>
      <c r="Z218" s="762" t="s">
        <v>167</v>
      </c>
      <c r="AA218" s="354">
        <v>5</v>
      </c>
      <c r="AB218" s="763" t="s">
        <v>168</v>
      </c>
      <c r="AC218" s="391">
        <f>ROUND(ROUND(ROUND(ROUND(H152*M188,0)*Q212,0)*V215,0)*Y217,0)-AA218</f>
        <v>261</v>
      </c>
      <c r="AD218" s="268"/>
    </row>
    <row r="219" spans="1:30" ht="17.100000000000001" customHeight="1">
      <c r="A219" s="243">
        <v>61</v>
      </c>
      <c r="B219" s="243">
        <v>1473</v>
      </c>
      <c r="C219" s="244" t="s">
        <v>4916</v>
      </c>
      <c r="D219" s="765"/>
      <c r="E219" s="765"/>
      <c r="F219" s="278"/>
      <c r="G219" s="278"/>
      <c r="H219" s="278"/>
      <c r="I219" s="279"/>
      <c r="J219" s="597"/>
      <c r="K219" s="654"/>
      <c r="L219" s="654"/>
      <c r="M219" s="208"/>
      <c r="N219" s="773"/>
      <c r="O219" s="643"/>
      <c r="P219" s="1646"/>
      <c r="Q219" s="1649"/>
      <c r="R219" s="1580" t="s">
        <v>4708</v>
      </c>
      <c r="S219" s="1633"/>
      <c r="T219" s="1633"/>
      <c r="U219" s="643" t="s">
        <v>163</v>
      </c>
      <c r="V219" s="365">
        <v>0.85</v>
      </c>
      <c r="W219" s="523"/>
      <c r="X219" s="524"/>
      <c r="Y219" s="642"/>
      <c r="Z219" s="247"/>
      <c r="AA219" s="247"/>
      <c r="AB219" s="247"/>
      <c r="AC219" s="391">
        <f>ROUND(ROUND(ROUND(H152*M188,0)*Q212,0)*V219,0)</f>
        <v>380</v>
      </c>
      <c r="AD219" s="268"/>
    </row>
    <row r="220" spans="1:30" ht="17.100000000000001" customHeight="1">
      <c r="A220" s="243">
        <v>61</v>
      </c>
      <c r="B220" s="243">
        <v>1474</v>
      </c>
      <c r="C220" s="244" t="s">
        <v>4917</v>
      </c>
      <c r="D220" s="765"/>
      <c r="E220" s="765"/>
      <c r="F220" s="278"/>
      <c r="G220" s="278"/>
      <c r="H220" s="278"/>
      <c r="I220" s="279"/>
      <c r="J220" s="597"/>
      <c r="K220" s="654"/>
      <c r="L220" s="654"/>
      <c r="M220" s="208"/>
      <c r="N220" s="773"/>
      <c r="O220" s="643"/>
      <c r="P220" s="365"/>
      <c r="Q220" s="365"/>
      <c r="R220" s="1620"/>
      <c r="S220" s="1634"/>
      <c r="T220" s="1634"/>
      <c r="U220" s="643"/>
      <c r="V220" s="365"/>
      <c r="W220" s="319"/>
      <c r="X220" s="288"/>
      <c r="Y220" s="526"/>
      <c r="Z220" s="762" t="s">
        <v>167</v>
      </c>
      <c r="AA220" s="354">
        <v>5</v>
      </c>
      <c r="AB220" s="763" t="s">
        <v>168</v>
      </c>
      <c r="AC220" s="391">
        <f>ROUND(ROUND(ROUND(H152*M188,0)*Q212,0)*V219,0)-AA220</f>
        <v>375</v>
      </c>
      <c r="AD220" s="268"/>
    </row>
    <row r="221" spans="1:30" ht="17.100000000000001" customHeight="1">
      <c r="A221" s="243">
        <v>61</v>
      </c>
      <c r="B221" s="243">
        <v>1475</v>
      </c>
      <c r="C221" s="244" t="s">
        <v>4918</v>
      </c>
      <c r="D221" s="765"/>
      <c r="E221" s="765"/>
      <c r="F221" s="278"/>
      <c r="G221" s="278"/>
      <c r="H221" s="278"/>
      <c r="I221" s="279"/>
      <c r="J221" s="597"/>
      <c r="K221" s="654"/>
      <c r="L221" s="654"/>
      <c r="M221" s="208"/>
      <c r="N221" s="774"/>
      <c r="O221" s="643"/>
      <c r="P221" s="365"/>
      <c r="Q221" s="365"/>
      <c r="R221" s="1620"/>
      <c r="S221" s="1634"/>
      <c r="T221" s="1634"/>
      <c r="U221" s="779"/>
      <c r="V221" s="780"/>
      <c r="W221" s="1650" t="s">
        <v>4700</v>
      </c>
      <c r="X221" s="362" t="s">
        <v>163</v>
      </c>
      <c r="Y221" s="395">
        <v>0.85</v>
      </c>
      <c r="Z221" s="355"/>
      <c r="AA221" s="247"/>
      <c r="AB221" s="247"/>
      <c r="AC221" s="391">
        <f>ROUND(ROUND(ROUND(ROUND(H152*M188,0)*Q212,0)*V219,0)*Y221,0)</f>
        <v>323</v>
      </c>
      <c r="AD221" s="268"/>
    </row>
    <row r="222" spans="1:30" ht="17.100000000000001" customHeight="1">
      <c r="A222" s="243">
        <v>61</v>
      </c>
      <c r="B222" s="243">
        <v>1476</v>
      </c>
      <c r="C222" s="244" t="s">
        <v>4919</v>
      </c>
      <c r="D222" s="765"/>
      <c r="E222" s="765"/>
      <c r="F222" s="278"/>
      <c r="G222" s="278"/>
      <c r="H222" s="278"/>
      <c r="I222" s="279"/>
      <c r="J222" s="597"/>
      <c r="K222" s="654"/>
      <c r="L222" s="654"/>
      <c r="M222" s="208"/>
      <c r="N222" s="467"/>
      <c r="O222" s="643"/>
      <c r="P222" s="643"/>
      <c r="Q222" s="643"/>
      <c r="R222" s="1642"/>
      <c r="S222" s="1643"/>
      <c r="T222" s="1643"/>
      <c r="U222" s="537"/>
      <c r="V222" s="783"/>
      <c r="W222" s="1656"/>
      <c r="X222" s="512"/>
      <c r="Y222" s="368"/>
      <c r="Z222" s="762" t="s">
        <v>167</v>
      </c>
      <c r="AA222" s="354">
        <v>5</v>
      </c>
      <c r="AB222" s="763" t="s">
        <v>168</v>
      </c>
      <c r="AC222" s="391">
        <f>ROUND(ROUND(ROUND(ROUND(H152*M188,0)*Q212,0)*V219,0)*Y221,0)-AA222</f>
        <v>318</v>
      </c>
      <c r="AD222" s="268"/>
    </row>
    <row r="223" spans="1:30" ht="17.100000000000001" customHeight="1">
      <c r="A223" s="229">
        <v>61</v>
      </c>
      <c r="B223" s="229">
        <v>1171</v>
      </c>
      <c r="C223" s="254" t="s">
        <v>4920</v>
      </c>
      <c r="D223" s="765"/>
      <c r="E223" s="765"/>
      <c r="F223" s="1542" t="s">
        <v>4921</v>
      </c>
      <c r="G223" s="477"/>
      <c r="H223" s="477"/>
      <c r="I223" s="478"/>
      <c r="J223" s="756"/>
      <c r="K223" s="664"/>
      <c r="L223" s="664"/>
      <c r="M223" s="232"/>
      <c r="N223" s="231"/>
      <c r="O223" s="232"/>
      <c r="P223" s="232"/>
      <c r="Q223" s="232"/>
      <c r="R223" s="340"/>
      <c r="S223" s="338"/>
      <c r="T223" s="338"/>
      <c r="U223" s="334"/>
      <c r="V223" s="232"/>
      <c r="W223" s="231"/>
      <c r="X223" s="232"/>
      <c r="Y223" s="314"/>
      <c r="Z223" s="257"/>
      <c r="AA223" s="257"/>
      <c r="AB223" s="257"/>
      <c r="AC223" s="473">
        <f>ROUND(H224,0)</f>
        <v>855</v>
      </c>
      <c r="AD223" s="268"/>
    </row>
    <row r="224" spans="1:30" ht="17.100000000000001" customHeight="1">
      <c r="A224" s="229">
        <v>61</v>
      </c>
      <c r="B224" s="229">
        <v>1172</v>
      </c>
      <c r="C224" s="230" t="s">
        <v>4922</v>
      </c>
      <c r="D224" s="764"/>
      <c r="E224" s="764"/>
      <c r="F224" s="1545"/>
      <c r="G224" s="377"/>
      <c r="H224" s="757">
        <v>855</v>
      </c>
      <c r="I224" s="208" t="s">
        <v>18</v>
      </c>
      <c r="J224" s="597"/>
      <c r="K224" s="654"/>
      <c r="L224" s="654"/>
      <c r="M224" s="208"/>
      <c r="N224" s="245"/>
      <c r="O224" s="208"/>
      <c r="P224" s="208"/>
      <c r="Q224" s="208"/>
      <c r="R224" s="611"/>
      <c r="S224" s="392"/>
      <c r="T224" s="392"/>
      <c r="U224" s="301"/>
      <c r="V224" s="208"/>
      <c r="W224" s="245"/>
      <c r="X224" s="208"/>
      <c r="Y224" s="226"/>
      <c r="Z224" s="758" t="s">
        <v>167</v>
      </c>
      <c r="AA224" s="759">
        <v>5</v>
      </c>
      <c r="AB224" s="760" t="s">
        <v>168</v>
      </c>
      <c r="AC224" s="473">
        <f>ROUND(H224,0)-AA224</f>
        <v>850</v>
      </c>
      <c r="AD224" s="268"/>
    </row>
    <row r="225" spans="1:30" ht="17.100000000000001" customHeight="1">
      <c r="A225" s="243">
        <v>61</v>
      </c>
      <c r="B225" s="243">
        <v>1480</v>
      </c>
      <c r="C225" s="244" t="s">
        <v>4923</v>
      </c>
      <c r="D225" s="764"/>
      <c r="E225" s="764"/>
      <c r="F225" s="1545"/>
      <c r="G225" s="377"/>
      <c r="H225" s="377"/>
      <c r="I225" s="378"/>
      <c r="J225" s="597"/>
      <c r="K225" s="654"/>
      <c r="L225" s="654"/>
      <c r="M225" s="208"/>
      <c r="N225" s="245"/>
      <c r="O225" s="208"/>
      <c r="P225" s="208"/>
      <c r="Q225" s="208"/>
      <c r="R225" s="611"/>
      <c r="S225" s="392"/>
      <c r="T225" s="392"/>
      <c r="U225" s="301"/>
      <c r="V225" s="385"/>
      <c r="W225" s="1650" t="s">
        <v>4700</v>
      </c>
      <c r="X225" s="362" t="s">
        <v>163</v>
      </c>
      <c r="Y225" s="395">
        <v>0.85</v>
      </c>
      <c r="Z225" s="355"/>
      <c r="AA225" s="247"/>
      <c r="AB225" s="247"/>
      <c r="AC225" s="391">
        <f>ROUND(H224*Y225,0)</f>
        <v>727</v>
      </c>
      <c r="AD225" s="268"/>
    </row>
    <row r="226" spans="1:30" ht="17.100000000000001" customHeight="1">
      <c r="A226" s="243">
        <v>61</v>
      </c>
      <c r="B226" s="243">
        <v>1481</v>
      </c>
      <c r="C226" s="244" t="s">
        <v>4924</v>
      </c>
      <c r="D226" s="764"/>
      <c r="E226" s="764"/>
      <c r="F226" s="377"/>
      <c r="G226" s="377"/>
      <c r="H226" s="377"/>
      <c r="I226" s="377"/>
      <c r="J226" s="597"/>
      <c r="K226" s="654"/>
      <c r="L226" s="654"/>
      <c r="M226" s="208"/>
      <c r="N226" s="245"/>
      <c r="O226" s="208"/>
      <c r="P226" s="208"/>
      <c r="Q226" s="208"/>
      <c r="R226" s="761"/>
      <c r="S226" s="407"/>
      <c r="T226" s="407"/>
      <c r="U226" s="304"/>
      <c r="V226" s="226"/>
      <c r="W226" s="1656"/>
      <c r="X226" s="512"/>
      <c r="Y226" s="368"/>
      <c r="Z226" s="762" t="s">
        <v>167</v>
      </c>
      <c r="AA226" s="354">
        <v>5</v>
      </c>
      <c r="AB226" s="763" t="s">
        <v>168</v>
      </c>
      <c r="AC226" s="391">
        <f>ROUND(H224*Y225,0)-AA226</f>
        <v>722</v>
      </c>
      <c r="AD226" s="268"/>
    </row>
    <row r="227" spans="1:30" ht="17.100000000000001" customHeight="1">
      <c r="A227" s="229">
        <v>61</v>
      </c>
      <c r="B227" s="229">
        <v>1173</v>
      </c>
      <c r="C227" s="254" t="s">
        <v>4925</v>
      </c>
      <c r="D227" s="764"/>
      <c r="E227" s="764"/>
      <c r="F227" s="278"/>
      <c r="G227" s="278"/>
      <c r="J227" s="597"/>
      <c r="K227" s="654"/>
      <c r="L227" s="654"/>
      <c r="M227" s="208"/>
      <c r="N227" s="245"/>
      <c r="O227" s="208"/>
      <c r="P227" s="208"/>
      <c r="Q227" s="208"/>
      <c r="R227" s="1542" t="s">
        <v>4703</v>
      </c>
      <c r="S227" s="1543"/>
      <c r="T227" s="1543"/>
      <c r="U227" s="372" t="s">
        <v>163</v>
      </c>
      <c r="V227" s="373">
        <v>0.7</v>
      </c>
      <c r="W227" s="231"/>
      <c r="X227" s="232"/>
      <c r="Y227" s="314"/>
      <c r="Z227" s="257"/>
      <c r="AA227" s="257"/>
      <c r="AB227" s="257"/>
      <c r="AC227" s="473">
        <f>ROUND(H224*V227,0)</f>
        <v>599</v>
      </c>
      <c r="AD227" s="268"/>
    </row>
    <row r="228" spans="1:30" ht="17.100000000000001" customHeight="1">
      <c r="A228" s="229">
        <v>61</v>
      </c>
      <c r="B228" s="229">
        <v>1174</v>
      </c>
      <c r="C228" s="230" t="s">
        <v>4926</v>
      </c>
      <c r="D228" s="764"/>
      <c r="E228" s="764"/>
      <c r="F228" s="278"/>
      <c r="G228" s="278"/>
      <c r="H228" s="208"/>
      <c r="I228" s="388"/>
      <c r="J228" s="597"/>
      <c r="K228" s="654"/>
      <c r="L228" s="654"/>
      <c r="M228" s="208"/>
      <c r="N228" s="245"/>
      <c r="O228" s="208"/>
      <c r="P228" s="208"/>
      <c r="Q228" s="208"/>
      <c r="R228" s="1545"/>
      <c r="S228" s="1546"/>
      <c r="T228" s="1546"/>
      <c r="U228" s="214"/>
      <c r="V228" s="609"/>
      <c r="W228" s="281"/>
      <c r="X228" s="216"/>
      <c r="Y228" s="226"/>
      <c r="Z228" s="758" t="s">
        <v>167</v>
      </c>
      <c r="AA228" s="759">
        <v>5</v>
      </c>
      <c r="AB228" s="760" t="s">
        <v>168</v>
      </c>
      <c r="AC228" s="473">
        <f>ROUND(H224*V227,0)-AA228</f>
        <v>594</v>
      </c>
      <c r="AD228" s="268"/>
    </row>
    <row r="229" spans="1:30" ht="17.100000000000001" customHeight="1">
      <c r="A229" s="243">
        <v>61</v>
      </c>
      <c r="B229" s="243">
        <v>1482</v>
      </c>
      <c r="C229" s="244" t="s">
        <v>4927</v>
      </c>
      <c r="D229" s="765"/>
      <c r="E229" s="764"/>
      <c r="F229" s="406"/>
      <c r="G229" s="406"/>
      <c r="H229" s="208"/>
      <c r="I229" s="388"/>
      <c r="J229" s="597"/>
      <c r="K229" s="654"/>
      <c r="L229" s="654"/>
      <c r="M229" s="208"/>
      <c r="N229" s="245"/>
      <c r="O229" s="208"/>
      <c r="P229" s="208"/>
      <c r="Q229" s="208"/>
      <c r="R229" s="1545"/>
      <c r="S229" s="1546"/>
      <c r="T229" s="1546"/>
      <c r="U229" s="302"/>
      <c r="V229" s="766"/>
      <c r="W229" s="1650" t="s">
        <v>4700</v>
      </c>
      <c r="X229" s="362" t="s">
        <v>163</v>
      </c>
      <c r="Y229" s="395">
        <v>0.85</v>
      </c>
      <c r="Z229" s="355"/>
      <c r="AA229" s="247"/>
      <c r="AB229" s="247"/>
      <c r="AC229" s="391">
        <f>ROUND(ROUND(H224*V227,0)*Y229,0)</f>
        <v>509</v>
      </c>
      <c r="AD229" s="268"/>
    </row>
    <row r="230" spans="1:30" ht="17.100000000000001" customHeight="1">
      <c r="A230" s="243">
        <v>61</v>
      </c>
      <c r="B230" s="243">
        <v>1483</v>
      </c>
      <c r="C230" s="244" t="s">
        <v>4928</v>
      </c>
      <c r="D230" s="765"/>
      <c r="E230" s="764"/>
      <c r="F230" s="406"/>
      <c r="G230" s="406"/>
      <c r="H230" s="208"/>
      <c r="I230" s="388"/>
      <c r="J230" s="597"/>
      <c r="K230" s="654"/>
      <c r="L230" s="654"/>
      <c r="M230" s="208"/>
      <c r="N230" s="245"/>
      <c r="O230" s="208"/>
      <c r="P230" s="208"/>
      <c r="Q230" s="208"/>
      <c r="R230" s="399"/>
      <c r="S230" s="767"/>
      <c r="T230" s="305"/>
      <c r="U230" s="305"/>
      <c r="V230" s="768"/>
      <c r="W230" s="1656"/>
      <c r="X230" s="512"/>
      <c r="Y230" s="368"/>
      <c r="Z230" s="762" t="s">
        <v>167</v>
      </c>
      <c r="AA230" s="354">
        <v>5</v>
      </c>
      <c r="AB230" s="763" t="s">
        <v>168</v>
      </c>
      <c r="AC230" s="391">
        <f>ROUND(ROUND(H224*V227,0)*Y229,0)-AA230</f>
        <v>504</v>
      </c>
      <c r="AD230" s="268"/>
    </row>
    <row r="231" spans="1:30" ht="17.100000000000001" customHeight="1">
      <c r="A231" s="229">
        <v>61</v>
      </c>
      <c r="B231" s="229">
        <v>1725</v>
      </c>
      <c r="C231" s="254" t="s">
        <v>4929</v>
      </c>
      <c r="D231" s="765"/>
      <c r="E231" s="764"/>
      <c r="F231" s="406"/>
      <c r="G231" s="406"/>
      <c r="H231" s="208"/>
      <c r="I231" s="388"/>
      <c r="J231" s="597"/>
      <c r="K231" s="654"/>
      <c r="L231" s="654"/>
      <c r="M231" s="208"/>
      <c r="N231" s="245"/>
      <c r="O231" s="208"/>
      <c r="P231" s="208"/>
      <c r="Q231" s="385"/>
      <c r="R231" s="1542" t="s">
        <v>4708</v>
      </c>
      <c r="S231" s="1543"/>
      <c r="T231" s="1543"/>
      <c r="U231" s="214" t="s">
        <v>163</v>
      </c>
      <c r="V231" s="609">
        <v>0.85</v>
      </c>
      <c r="W231" s="231"/>
      <c r="X231" s="232"/>
      <c r="Y231" s="314"/>
      <c r="Z231" s="257"/>
      <c r="AA231" s="257"/>
      <c r="AB231" s="257"/>
      <c r="AC231" s="473">
        <f>ROUND(H224*V231,0)</f>
        <v>727</v>
      </c>
      <c r="AD231" s="268"/>
    </row>
    <row r="232" spans="1:30" ht="17.100000000000001" customHeight="1">
      <c r="A232" s="229">
        <v>61</v>
      </c>
      <c r="B232" s="229">
        <v>1726</v>
      </c>
      <c r="C232" s="230" t="s">
        <v>4930</v>
      </c>
      <c r="D232" s="765"/>
      <c r="E232" s="764"/>
      <c r="F232" s="406"/>
      <c r="G232" s="406"/>
      <c r="H232" s="208"/>
      <c r="I232" s="388"/>
      <c r="J232" s="597"/>
      <c r="K232" s="654"/>
      <c r="L232" s="654"/>
      <c r="M232" s="208"/>
      <c r="N232" s="245"/>
      <c r="O232" s="208"/>
      <c r="P232" s="208"/>
      <c r="Q232" s="208"/>
      <c r="R232" s="1545"/>
      <c r="S232" s="1546"/>
      <c r="T232" s="1546"/>
      <c r="U232" s="214"/>
      <c r="V232" s="609"/>
      <c r="W232" s="281"/>
      <c r="X232" s="216"/>
      <c r="Y232" s="226"/>
      <c r="Z232" s="758" t="s">
        <v>167</v>
      </c>
      <c r="AA232" s="759">
        <v>5</v>
      </c>
      <c r="AB232" s="760" t="s">
        <v>168</v>
      </c>
      <c r="AC232" s="473">
        <f>ROUND(H224*V231,0)-AA232</f>
        <v>722</v>
      </c>
      <c r="AD232" s="268"/>
    </row>
    <row r="233" spans="1:30" ht="17.100000000000001" customHeight="1">
      <c r="A233" s="243">
        <v>61</v>
      </c>
      <c r="B233" s="243">
        <v>1484</v>
      </c>
      <c r="C233" s="244" t="s">
        <v>4931</v>
      </c>
      <c r="D233" s="765"/>
      <c r="E233" s="764"/>
      <c r="F233" s="278"/>
      <c r="G233" s="278"/>
      <c r="H233" s="278"/>
      <c r="I233" s="279"/>
      <c r="J233" s="597"/>
      <c r="K233" s="654"/>
      <c r="L233" s="654"/>
      <c r="M233" s="208"/>
      <c r="N233" s="245"/>
      <c r="O233" s="208"/>
      <c r="P233" s="208"/>
      <c r="Q233" s="208"/>
      <c r="R233" s="1545"/>
      <c r="S233" s="1546"/>
      <c r="T233" s="1546"/>
      <c r="U233" s="302"/>
      <c r="V233" s="766"/>
      <c r="W233" s="1650" t="s">
        <v>4700</v>
      </c>
      <c r="X233" s="362" t="s">
        <v>163</v>
      </c>
      <c r="Y233" s="395">
        <v>0.85</v>
      </c>
      <c r="Z233" s="355"/>
      <c r="AA233" s="247"/>
      <c r="AB233" s="247"/>
      <c r="AC233" s="391">
        <f>ROUND(ROUND(H224*V231,0)*Y233,0)</f>
        <v>618</v>
      </c>
      <c r="AD233" s="268"/>
    </row>
    <row r="234" spans="1:30" ht="17.100000000000001" customHeight="1">
      <c r="A234" s="243">
        <v>61</v>
      </c>
      <c r="B234" s="243">
        <v>1485</v>
      </c>
      <c r="C234" s="244" t="s">
        <v>4932</v>
      </c>
      <c r="D234" s="765"/>
      <c r="E234" s="764"/>
      <c r="F234" s="278"/>
      <c r="G234" s="278"/>
      <c r="H234" s="278"/>
      <c r="I234" s="279"/>
      <c r="J234" s="597"/>
      <c r="K234" s="654"/>
      <c r="L234" s="654"/>
      <c r="M234" s="208"/>
      <c r="N234" s="281"/>
      <c r="O234" s="216"/>
      <c r="P234" s="216"/>
      <c r="Q234" s="216"/>
      <c r="R234" s="1563"/>
      <c r="S234" s="1564"/>
      <c r="T234" s="1564"/>
      <c r="U234" s="305"/>
      <c r="V234" s="768"/>
      <c r="W234" s="1656"/>
      <c r="X234" s="512"/>
      <c r="Y234" s="368"/>
      <c r="Z234" s="762" t="s">
        <v>167</v>
      </c>
      <c r="AA234" s="354">
        <v>5</v>
      </c>
      <c r="AB234" s="763" t="s">
        <v>168</v>
      </c>
      <c r="AC234" s="391">
        <f>ROUND(ROUND(H224*V231,0)*Y233,0)-AA234</f>
        <v>613</v>
      </c>
      <c r="AD234" s="268"/>
    </row>
    <row r="235" spans="1:30" ht="17.100000000000001" customHeight="1">
      <c r="A235" s="229">
        <v>61</v>
      </c>
      <c r="B235" s="229">
        <v>1175</v>
      </c>
      <c r="C235" s="254" t="s">
        <v>4933</v>
      </c>
      <c r="D235" s="765"/>
      <c r="E235" s="765"/>
      <c r="F235" s="278"/>
      <c r="G235" s="278"/>
      <c r="H235" s="278"/>
      <c r="I235" s="279"/>
      <c r="J235" s="597"/>
      <c r="K235" s="654"/>
      <c r="L235" s="654"/>
      <c r="M235" s="208"/>
      <c r="N235" s="1539" t="s">
        <v>4713</v>
      </c>
      <c r="O235" s="1608" t="s">
        <v>162</v>
      </c>
      <c r="P235" s="769"/>
      <c r="Q235" s="769"/>
      <c r="R235" s="340"/>
      <c r="S235" s="338"/>
      <c r="T235" s="338"/>
      <c r="U235" s="334"/>
      <c r="V235" s="232"/>
      <c r="W235" s="231"/>
      <c r="X235" s="232"/>
      <c r="Y235" s="314"/>
      <c r="Z235" s="257"/>
      <c r="AA235" s="257"/>
      <c r="AB235" s="257"/>
      <c r="AC235" s="473">
        <f>ROUND(H224*Q236,0)</f>
        <v>599</v>
      </c>
      <c r="AD235" s="268"/>
    </row>
    <row r="236" spans="1:30" ht="17.100000000000001" customHeight="1">
      <c r="A236" s="229">
        <v>61</v>
      </c>
      <c r="B236" s="229">
        <v>1176</v>
      </c>
      <c r="C236" s="230" t="s">
        <v>4934</v>
      </c>
      <c r="D236" s="765"/>
      <c r="E236" s="765"/>
      <c r="F236" s="278"/>
      <c r="G236" s="278"/>
      <c r="H236" s="278"/>
      <c r="I236" s="279"/>
      <c r="J236" s="597"/>
      <c r="K236" s="654"/>
      <c r="L236" s="654"/>
      <c r="M236" s="208"/>
      <c r="N236" s="1631"/>
      <c r="O236" s="1586"/>
      <c r="P236" s="214" t="s">
        <v>163</v>
      </c>
      <c r="Q236" s="770">
        <v>0.7</v>
      </c>
      <c r="R236" s="611"/>
      <c r="S236" s="392"/>
      <c r="T236" s="392"/>
      <c r="U236" s="301"/>
      <c r="V236" s="208"/>
      <c r="W236" s="245"/>
      <c r="X236" s="208"/>
      <c r="Y236" s="226"/>
      <c r="Z236" s="758" t="s">
        <v>167</v>
      </c>
      <c r="AA236" s="759">
        <v>5</v>
      </c>
      <c r="AB236" s="760" t="s">
        <v>168</v>
      </c>
      <c r="AC236" s="473">
        <f>ROUND(H224*Q236,0)-AA236</f>
        <v>594</v>
      </c>
      <c r="AD236" s="268"/>
    </row>
    <row r="237" spans="1:30" ht="17.100000000000001" customHeight="1">
      <c r="A237" s="243">
        <v>61</v>
      </c>
      <c r="B237" s="243">
        <v>1486</v>
      </c>
      <c r="C237" s="244" t="s">
        <v>4935</v>
      </c>
      <c r="D237" s="765"/>
      <c r="E237" s="765"/>
      <c r="F237" s="278"/>
      <c r="G237" s="278"/>
      <c r="H237" s="278"/>
      <c r="I237" s="279"/>
      <c r="J237" s="597"/>
      <c r="K237" s="654"/>
      <c r="L237" s="654"/>
      <c r="M237" s="208"/>
      <c r="N237" s="1631"/>
      <c r="O237" s="1586"/>
      <c r="R237" s="611"/>
      <c r="S237" s="392"/>
      <c r="T237" s="392"/>
      <c r="U237" s="301"/>
      <c r="V237" s="385"/>
      <c r="W237" s="1650" t="s">
        <v>4700</v>
      </c>
      <c r="X237" s="362" t="s">
        <v>163</v>
      </c>
      <c r="Y237" s="395">
        <v>0.85</v>
      </c>
      <c r="Z237" s="355"/>
      <c r="AA237" s="247"/>
      <c r="AB237" s="247"/>
      <c r="AC237" s="391">
        <f>ROUND(ROUND(H224*Q236,0)*Y237,0)</f>
        <v>509</v>
      </c>
      <c r="AD237" s="268"/>
    </row>
    <row r="238" spans="1:30" ht="17.100000000000001" customHeight="1">
      <c r="A238" s="243">
        <v>61</v>
      </c>
      <c r="B238" s="243">
        <v>1487</v>
      </c>
      <c r="C238" s="244" t="s">
        <v>4936</v>
      </c>
      <c r="D238" s="765"/>
      <c r="E238" s="765"/>
      <c r="F238" s="278"/>
      <c r="G238" s="278"/>
      <c r="H238" s="278"/>
      <c r="I238" s="279"/>
      <c r="J238" s="597"/>
      <c r="K238" s="654"/>
      <c r="L238" s="654"/>
      <c r="M238" s="208"/>
      <c r="N238" s="772"/>
      <c r="P238" s="214"/>
      <c r="Q238" s="214"/>
      <c r="R238" s="761"/>
      <c r="S238" s="407"/>
      <c r="T238" s="407"/>
      <c r="U238" s="304"/>
      <c r="V238" s="226"/>
      <c r="W238" s="1656"/>
      <c r="X238" s="512"/>
      <c r="Y238" s="368"/>
      <c r="Z238" s="762" t="s">
        <v>167</v>
      </c>
      <c r="AA238" s="354">
        <v>5</v>
      </c>
      <c r="AB238" s="763" t="s">
        <v>168</v>
      </c>
      <c r="AC238" s="391">
        <f>ROUND(ROUND(H224*Q236,0)*Y237,0)-AA238</f>
        <v>504</v>
      </c>
      <c r="AD238" s="268"/>
    </row>
    <row r="239" spans="1:30" ht="17.100000000000001" customHeight="1">
      <c r="A239" s="229">
        <v>61</v>
      </c>
      <c r="B239" s="229">
        <v>1177</v>
      </c>
      <c r="C239" s="254" t="s">
        <v>4937</v>
      </c>
      <c r="D239" s="765"/>
      <c r="E239" s="765"/>
      <c r="F239" s="278"/>
      <c r="G239" s="278"/>
      <c r="H239" s="278"/>
      <c r="I239" s="279"/>
      <c r="J239" s="597"/>
      <c r="K239" s="654"/>
      <c r="L239" s="654"/>
      <c r="M239" s="208"/>
      <c r="N239" s="773"/>
      <c r="R239" s="1542" t="s">
        <v>4703</v>
      </c>
      <c r="S239" s="1543"/>
      <c r="T239" s="1543"/>
      <c r="U239" s="372" t="s">
        <v>163</v>
      </c>
      <c r="V239" s="373">
        <v>0.7</v>
      </c>
      <c r="W239" s="231"/>
      <c r="X239" s="232"/>
      <c r="Y239" s="314"/>
      <c r="Z239" s="257"/>
      <c r="AA239" s="257"/>
      <c r="AB239" s="257"/>
      <c r="AC239" s="473">
        <f>ROUND(ROUND(H224*Q236,0)*V239,0)</f>
        <v>419</v>
      </c>
      <c r="AD239" s="268"/>
    </row>
    <row r="240" spans="1:30" ht="17.100000000000001" customHeight="1">
      <c r="A240" s="229">
        <v>61</v>
      </c>
      <c r="B240" s="229">
        <v>1178</v>
      </c>
      <c r="C240" s="230" t="s">
        <v>4938</v>
      </c>
      <c r="D240" s="765"/>
      <c r="E240" s="765"/>
      <c r="F240" s="278"/>
      <c r="G240" s="278"/>
      <c r="H240" s="278"/>
      <c r="I240" s="279"/>
      <c r="J240" s="597"/>
      <c r="K240" s="654"/>
      <c r="L240" s="654"/>
      <c r="M240" s="208"/>
      <c r="N240" s="773"/>
      <c r="R240" s="1545"/>
      <c r="S240" s="1546"/>
      <c r="T240" s="1546"/>
      <c r="U240" s="214"/>
      <c r="V240" s="609"/>
      <c r="W240" s="281"/>
      <c r="X240" s="216"/>
      <c r="Y240" s="226"/>
      <c r="Z240" s="758" t="s">
        <v>167</v>
      </c>
      <c r="AA240" s="759">
        <v>5</v>
      </c>
      <c r="AB240" s="760" t="s">
        <v>168</v>
      </c>
      <c r="AC240" s="473">
        <f>ROUND(ROUND(H224*Q236,0)*V239,0)-AA240</f>
        <v>414</v>
      </c>
      <c r="AD240" s="268"/>
    </row>
    <row r="241" spans="1:30" ht="17.100000000000001" customHeight="1">
      <c r="A241" s="243">
        <v>61</v>
      </c>
      <c r="B241" s="243">
        <v>1488</v>
      </c>
      <c r="C241" s="244" t="s">
        <v>4939</v>
      </c>
      <c r="D241" s="765"/>
      <c r="E241" s="765"/>
      <c r="F241" s="278"/>
      <c r="G241" s="278"/>
      <c r="H241" s="278"/>
      <c r="I241" s="279"/>
      <c r="J241" s="597"/>
      <c r="K241" s="654"/>
      <c r="L241" s="654"/>
      <c r="M241" s="208"/>
      <c r="N241" s="774"/>
      <c r="O241" s="214"/>
      <c r="P241" s="1653"/>
      <c r="Q241" s="1653"/>
      <c r="R241" s="1545"/>
      <c r="S241" s="1546"/>
      <c r="T241" s="1546"/>
      <c r="U241" s="302"/>
      <c r="V241" s="766"/>
      <c r="W241" s="1650" t="s">
        <v>4700</v>
      </c>
      <c r="X241" s="362" t="s">
        <v>163</v>
      </c>
      <c r="Y241" s="395">
        <v>0.85</v>
      </c>
      <c r="Z241" s="355"/>
      <c r="AA241" s="247"/>
      <c r="AB241" s="247"/>
      <c r="AC241" s="391">
        <f>ROUND(ROUND(ROUND(H224*Q236,0)*V239,0)*Y241,0)</f>
        <v>356</v>
      </c>
      <c r="AD241" s="268"/>
    </row>
    <row r="242" spans="1:30" ht="17.100000000000001" customHeight="1">
      <c r="A242" s="243">
        <v>61</v>
      </c>
      <c r="B242" s="243">
        <v>1489</v>
      </c>
      <c r="C242" s="244" t="s">
        <v>4940</v>
      </c>
      <c r="D242" s="765"/>
      <c r="E242" s="765"/>
      <c r="F242" s="278"/>
      <c r="G242" s="278"/>
      <c r="H242" s="278"/>
      <c r="I242" s="279"/>
      <c r="J242" s="597"/>
      <c r="K242" s="654"/>
      <c r="L242" s="654"/>
      <c r="M242" s="208"/>
      <c r="N242" s="774"/>
      <c r="O242" s="214"/>
      <c r="P242" s="214"/>
      <c r="Q242" s="214"/>
      <c r="R242" s="399"/>
      <c r="S242" s="767"/>
      <c r="T242" s="305"/>
      <c r="U242" s="305"/>
      <c r="V242" s="768"/>
      <c r="W242" s="1656"/>
      <c r="X242" s="512"/>
      <c r="Y242" s="368"/>
      <c r="Z242" s="762" t="s">
        <v>167</v>
      </c>
      <c r="AA242" s="354">
        <v>5</v>
      </c>
      <c r="AB242" s="763" t="s">
        <v>168</v>
      </c>
      <c r="AC242" s="391">
        <f>ROUND(ROUND(ROUND(H224*Q236,0)*V239,0)*Y241,0)-AA242</f>
        <v>351</v>
      </c>
      <c r="AD242" s="268"/>
    </row>
    <row r="243" spans="1:30" ht="17.100000000000001" customHeight="1">
      <c r="A243" s="229">
        <v>61</v>
      </c>
      <c r="B243" s="229">
        <v>1727</v>
      </c>
      <c r="C243" s="254" t="s">
        <v>4941</v>
      </c>
      <c r="D243" s="765"/>
      <c r="E243" s="765"/>
      <c r="F243" s="278"/>
      <c r="G243" s="278"/>
      <c r="H243" s="278"/>
      <c r="I243" s="279"/>
      <c r="J243" s="597"/>
      <c r="K243" s="654"/>
      <c r="L243" s="654"/>
      <c r="M243" s="208"/>
      <c r="N243" s="773"/>
      <c r="O243" s="214"/>
      <c r="P243" s="1599"/>
      <c r="Q243" s="1600"/>
      <c r="R243" s="1542" t="s">
        <v>4708</v>
      </c>
      <c r="S243" s="1543"/>
      <c r="T243" s="1543"/>
      <c r="U243" s="214" t="s">
        <v>163</v>
      </c>
      <c r="V243" s="609">
        <v>0.85</v>
      </c>
      <c r="W243" s="231"/>
      <c r="X243" s="232"/>
      <c r="Y243" s="314"/>
      <c r="Z243" s="257"/>
      <c r="AA243" s="257"/>
      <c r="AB243" s="257"/>
      <c r="AC243" s="473">
        <f>ROUND(ROUND(H224*Q236,0)*V243,0)</f>
        <v>509</v>
      </c>
      <c r="AD243" s="268"/>
    </row>
    <row r="244" spans="1:30" ht="17.100000000000001" customHeight="1">
      <c r="A244" s="229">
        <v>61</v>
      </c>
      <c r="B244" s="229">
        <v>1728</v>
      </c>
      <c r="C244" s="230" t="s">
        <v>4942</v>
      </c>
      <c r="D244" s="765"/>
      <c r="E244" s="765"/>
      <c r="F244" s="278"/>
      <c r="G244" s="278"/>
      <c r="H244" s="278"/>
      <c r="I244" s="279"/>
      <c r="J244" s="597"/>
      <c r="K244" s="654"/>
      <c r="L244" s="654"/>
      <c r="M244" s="208"/>
      <c r="N244" s="773"/>
      <c r="O244" s="214"/>
      <c r="P244" s="609"/>
      <c r="Q244" s="609"/>
      <c r="R244" s="1545"/>
      <c r="S244" s="1546"/>
      <c r="T244" s="1546"/>
      <c r="U244" s="214"/>
      <c r="V244" s="609"/>
      <c r="W244" s="281"/>
      <c r="X244" s="216"/>
      <c r="Y244" s="226"/>
      <c r="Z244" s="758" t="s">
        <v>167</v>
      </c>
      <c r="AA244" s="759">
        <v>5</v>
      </c>
      <c r="AB244" s="760" t="s">
        <v>168</v>
      </c>
      <c r="AC244" s="473">
        <f>ROUND(ROUND(H224*Q236,0)*V243,0)-AA244</f>
        <v>504</v>
      </c>
      <c r="AD244" s="268"/>
    </row>
    <row r="245" spans="1:30" ht="17.100000000000001" customHeight="1">
      <c r="A245" s="243">
        <v>61</v>
      </c>
      <c r="B245" s="243">
        <v>1490</v>
      </c>
      <c r="C245" s="244" t="s">
        <v>4943</v>
      </c>
      <c r="D245" s="765"/>
      <c r="E245" s="765"/>
      <c r="F245" s="278"/>
      <c r="G245" s="278"/>
      <c r="H245" s="278"/>
      <c r="I245" s="279"/>
      <c r="J245" s="597"/>
      <c r="K245" s="654"/>
      <c r="L245" s="654"/>
      <c r="M245" s="208"/>
      <c r="N245" s="774"/>
      <c r="O245" s="214"/>
      <c r="P245" s="609"/>
      <c r="Q245" s="609"/>
      <c r="R245" s="1545"/>
      <c r="S245" s="1546"/>
      <c r="T245" s="1546"/>
      <c r="U245" s="302"/>
      <c r="V245" s="766"/>
      <c r="W245" s="1650" t="s">
        <v>4700</v>
      </c>
      <c r="X245" s="362" t="s">
        <v>163</v>
      </c>
      <c r="Y245" s="395">
        <v>0.85</v>
      </c>
      <c r="Z245" s="355"/>
      <c r="AA245" s="247"/>
      <c r="AB245" s="247"/>
      <c r="AC245" s="391">
        <f>ROUND(ROUND(ROUND(H224*Q236,0)*V243,0)*Y245,0)</f>
        <v>433</v>
      </c>
      <c r="AD245" s="268"/>
    </row>
    <row r="246" spans="1:30" ht="17.100000000000001" customHeight="1">
      <c r="A246" s="243">
        <v>61</v>
      </c>
      <c r="B246" s="243">
        <v>1491</v>
      </c>
      <c r="C246" s="244" t="s">
        <v>4944</v>
      </c>
      <c r="D246" s="765"/>
      <c r="E246" s="765"/>
      <c r="F246" s="278"/>
      <c r="G246" s="278"/>
      <c r="H246" s="278"/>
      <c r="I246" s="279"/>
      <c r="J246" s="597"/>
      <c r="K246" s="654"/>
      <c r="L246" s="654"/>
      <c r="M246" s="208"/>
      <c r="N246" s="773"/>
      <c r="O246" s="214"/>
      <c r="P246" s="214"/>
      <c r="Q246" s="214"/>
      <c r="R246" s="1563"/>
      <c r="S246" s="1564"/>
      <c r="T246" s="1564"/>
      <c r="U246" s="305"/>
      <c r="V246" s="768"/>
      <c r="W246" s="1656"/>
      <c r="X246" s="512"/>
      <c r="Y246" s="368"/>
      <c r="Z246" s="762" t="s">
        <v>167</v>
      </c>
      <c r="AA246" s="354">
        <v>5</v>
      </c>
      <c r="AB246" s="763" t="s">
        <v>168</v>
      </c>
      <c r="AC246" s="391">
        <f>ROUND(ROUND(ROUND(H224*Q236,0)*V243,0)*Y245,0)-AA246</f>
        <v>428</v>
      </c>
      <c r="AD246" s="268"/>
    </row>
    <row r="247" spans="1:30" ht="17.100000000000001" customHeight="1">
      <c r="A247" s="243">
        <v>61</v>
      </c>
      <c r="B247" s="243">
        <v>1492</v>
      </c>
      <c r="C247" s="244" t="s">
        <v>4945</v>
      </c>
      <c r="D247" s="765"/>
      <c r="E247" s="765"/>
      <c r="F247" s="278"/>
      <c r="G247" s="278"/>
      <c r="H247" s="278"/>
      <c r="I247" s="279"/>
      <c r="J247" s="597"/>
      <c r="K247" s="654"/>
      <c r="L247" s="654"/>
      <c r="M247" s="208"/>
      <c r="N247" s="773"/>
      <c r="O247" s="1580" t="s">
        <v>165</v>
      </c>
      <c r="P247" s="775"/>
      <c r="Q247" s="775"/>
      <c r="R247" s="359"/>
      <c r="S247" s="360"/>
      <c r="T247" s="360"/>
      <c r="U247" s="360"/>
      <c r="V247" s="361"/>
      <c r="W247" s="523"/>
      <c r="X247" s="524"/>
      <c r="Y247" s="642"/>
      <c r="Z247" s="247"/>
      <c r="AA247" s="247"/>
      <c r="AB247" s="247"/>
      <c r="AC247" s="391">
        <f>ROUND(H224*Q248,0)</f>
        <v>428</v>
      </c>
      <c r="AD247" s="268"/>
    </row>
    <row r="248" spans="1:30" ht="17.100000000000001" customHeight="1">
      <c r="A248" s="243">
        <v>61</v>
      </c>
      <c r="B248" s="243">
        <v>1493</v>
      </c>
      <c r="C248" s="244" t="s">
        <v>4946</v>
      </c>
      <c r="D248" s="765"/>
      <c r="E248" s="765"/>
      <c r="F248" s="278"/>
      <c r="G248" s="278"/>
      <c r="H248" s="278"/>
      <c r="I248" s="279"/>
      <c r="J248" s="597"/>
      <c r="K248" s="654"/>
      <c r="L248" s="654"/>
      <c r="M248" s="208"/>
      <c r="N248" s="772"/>
      <c r="O248" s="1620"/>
      <c r="P248" s="643" t="s">
        <v>163</v>
      </c>
      <c r="Q248" s="365">
        <v>0.5</v>
      </c>
      <c r="R248" s="777"/>
      <c r="S248" s="639"/>
      <c r="T248" s="639"/>
      <c r="U248" s="639"/>
      <c r="V248" s="529"/>
      <c r="W248" s="516"/>
      <c r="X248" s="517"/>
      <c r="Y248" s="526"/>
      <c r="Z248" s="762" t="s">
        <v>167</v>
      </c>
      <c r="AA248" s="354">
        <v>5</v>
      </c>
      <c r="AB248" s="763" t="s">
        <v>168</v>
      </c>
      <c r="AC248" s="391">
        <f>ROUND(H224*Q248,0)-AA248</f>
        <v>423</v>
      </c>
      <c r="AD248" s="268"/>
    </row>
    <row r="249" spans="1:30" ht="17.100000000000001" customHeight="1">
      <c r="A249" s="243">
        <v>61</v>
      </c>
      <c r="B249" s="243">
        <v>1494</v>
      </c>
      <c r="C249" s="244" t="s">
        <v>4947</v>
      </c>
      <c r="D249" s="765"/>
      <c r="E249" s="765"/>
      <c r="F249" s="278"/>
      <c r="G249" s="278"/>
      <c r="H249" s="278"/>
      <c r="I249" s="279"/>
      <c r="J249" s="597"/>
      <c r="K249" s="654"/>
      <c r="L249" s="654"/>
      <c r="M249" s="208"/>
      <c r="N249" s="772"/>
      <c r="O249" s="1620"/>
      <c r="P249" s="530"/>
      <c r="Q249" s="530"/>
      <c r="R249" s="777"/>
      <c r="S249" s="639"/>
      <c r="T249" s="639"/>
      <c r="U249" s="639"/>
      <c r="V249" s="529"/>
      <c r="W249" s="1650" t="s">
        <v>4700</v>
      </c>
      <c r="X249" s="362" t="s">
        <v>163</v>
      </c>
      <c r="Y249" s="395">
        <v>0.85</v>
      </c>
      <c r="Z249" s="355"/>
      <c r="AA249" s="247"/>
      <c r="AB249" s="247"/>
      <c r="AC249" s="391">
        <f>ROUND(ROUND(H224*Q248,0)*Y249,0)</f>
        <v>364</v>
      </c>
      <c r="AD249" s="268"/>
    </row>
    <row r="250" spans="1:30" ht="17.100000000000001" customHeight="1">
      <c r="A250" s="243">
        <v>61</v>
      </c>
      <c r="B250" s="243">
        <v>1495</v>
      </c>
      <c r="C250" s="244" t="s">
        <v>4948</v>
      </c>
      <c r="D250" s="765"/>
      <c r="E250" s="765"/>
      <c r="F250" s="278"/>
      <c r="G250" s="278"/>
      <c r="H250" s="278"/>
      <c r="I250" s="279"/>
      <c r="J250" s="597"/>
      <c r="K250" s="654"/>
      <c r="L250" s="654"/>
      <c r="M250" s="208"/>
      <c r="N250" s="772"/>
      <c r="O250" s="530"/>
      <c r="P250" s="643"/>
      <c r="Q250" s="643"/>
      <c r="R250" s="778"/>
      <c r="S250" s="525"/>
      <c r="T250" s="525"/>
      <c r="U250" s="525"/>
      <c r="V250" s="539"/>
      <c r="W250" s="1656"/>
      <c r="X250" s="512"/>
      <c r="Y250" s="368"/>
      <c r="Z250" s="762" t="s">
        <v>167</v>
      </c>
      <c r="AA250" s="354">
        <v>5</v>
      </c>
      <c r="AB250" s="763" t="s">
        <v>168</v>
      </c>
      <c r="AC250" s="391">
        <f>ROUND(ROUND(H224*Q248,0)*Y249,0)-AA250</f>
        <v>359</v>
      </c>
      <c r="AD250" s="268"/>
    </row>
    <row r="251" spans="1:30" ht="17.100000000000001" customHeight="1">
      <c r="A251" s="243">
        <v>61</v>
      </c>
      <c r="B251" s="243">
        <v>1496</v>
      </c>
      <c r="C251" s="244" t="s">
        <v>4949</v>
      </c>
      <c r="D251" s="765"/>
      <c r="E251" s="765"/>
      <c r="F251" s="278"/>
      <c r="G251" s="278"/>
      <c r="H251" s="278"/>
      <c r="I251" s="279"/>
      <c r="J251" s="597"/>
      <c r="K251" s="654"/>
      <c r="L251" s="654"/>
      <c r="M251" s="208"/>
      <c r="N251" s="773"/>
      <c r="O251" s="530"/>
      <c r="P251" s="530"/>
      <c r="Q251" s="530"/>
      <c r="R251" s="1580" t="s">
        <v>4703</v>
      </c>
      <c r="S251" s="1633"/>
      <c r="T251" s="1633"/>
      <c r="U251" s="362" t="s">
        <v>163</v>
      </c>
      <c r="V251" s="356">
        <v>0.7</v>
      </c>
      <c r="W251" s="523"/>
      <c r="X251" s="524"/>
      <c r="Y251" s="642"/>
      <c r="Z251" s="247"/>
      <c r="AA251" s="247"/>
      <c r="AB251" s="247"/>
      <c r="AC251" s="391">
        <f>ROUND(ROUND(H224*Q248,0)*V251,0)</f>
        <v>300</v>
      </c>
      <c r="AD251" s="268"/>
    </row>
    <row r="252" spans="1:30" ht="17.100000000000001" customHeight="1">
      <c r="A252" s="243">
        <v>61</v>
      </c>
      <c r="B252" s="243">
        <v>1497</v>
      </c>
      <c r="C252" s="244" t="s">
        <v>4950</v>
      </c>
      <c r="D252" s="765"/>
      <c r="E252" s="765"/>
      <c r="F252" s="278"/>
      <c r="G252" s="278"/>
      <c r="H252" s="278"/>
      <c r="I252" s="279"/>
      <c r="J252" s="597"/>
      <c r="K252" s="654"/>
      <c r="L252" s="654"/>
      <c r="M252" s="208"/>
      <c r="N252" s="773"/>
      <c r="O252" s="530"/>
      <c r="P252" s="530"/>
      <c r="Q252" s="530"/>
      <c r="R252" s="1620"/>
      <c r="S252" s="1634"/>
      <c r="T252" s="1634"/>
      <c r="U252" s="643"/>
      <c r="V252" s="365"/>
      <c r="W252" s="319"/>
      <c r="X252" s="288"/>
      <c r="Y252" s="526"/>
      <c r="Z252" s="762" t="s">
        <v>167</v>
      </c>
      <c r="AA252" s="354">
        <v>5</v>
      </c>
      <c r="AB252" s="763" t="s">
        <v>168</v>
      </c>
      <c r="AC252" s="391">
        <f>ROUND(ROUND(H224*Q248,0)*V251,0)-AA252</f>
        <v>295</v>
      </c>
      <c r="AD252" s="268"/>
    </row>
    <row r="253" spans="1:30" ht="17.100000000000001" customHeight="1">
      <c r="A253" s="243">
        <v>61</v>
      </c>
      <c r="B253" s="243">
        <v>1498</v>
      </c>
      <c r="C253" s="244" t="s">
        <v>4951</v>
      </c>
      <c r="D253" s="765"/>
      <c r="E253" s="765"/>
      <c r="F253" s="278"/>
      <c r="G253" s="278"/>
      <c r="H253" s="278"/>
      <c r="I253" s="279"/>
      <c r="J253" s="597"/>
      <c r="K253" s="654"/>
      <c r="L253" s="654"/>
      <c r="M253" s="208"/>
      <c r="N253" s="774"/>
      <c r="O253" s="643"/>
      <c r="P253" s="1644"/>
      <c r="Q253" s="1652"/>
      <c r="R253" s="1620"/>
      <c r="S253" s="1634"/>
      <c r="T253" s="1634"/>
      <c r="U253" s="779"/>
      <c r="V253" s="780"/>
      <c r="W253" s="1650" t="s">
        <v>4700</v>
      </c>
      <c r="X253" s="362" t="s">
        <v>163</v>
      </c>
      <c r="Y253" s="395">
        <v>0.85</v>
      </c>
      <c r="Z253" s="355"/>
      <c r="AA253" s="247"/>
      <c r="AB253" s="247"/>
      <c r="AC253" s="391">
        <f>ROUND(ROUND(ROUND(H224*Q248,0)*V251,0)*Y253,0)</f>
        <v>255</v>
      </c>
      <c r="AD253" s="268"/>
    </row>
    <row r="254" spans="1:30" ht="17.100000000000001" customHeight="1">
      <c r="A254" s="243">
        <v>61</v>
      </c>
      <c r="B254" s="243">
        <v>1499</v>
      </c>
      <c r="C254" s="244" t="s">
        <v>4952</v>
      </c>
      <c r="D254" s="765"/>
      <c r="E254" s="765"/>
      <c r="F254" s="278"/>
      <c r="G254" s="278"/>
      <c r="H254" s="278"/>
      <c r="I254" s="279"/>
      <c r="J254" s="597"/>
      <c r="K254" s="654"/>
      <c r="L254" s="654"/>
      <c r="M254" s="208"/>
      <c r="N254" s="774"/>
      <c r="O254" s="643"/>
      <c r="P254" s="643"/>
      <c r="Q254" s="643"/>
      <c r="R254" s="781"/>
      <c r="S254" s="782"/>
      <c r="T254" s="537"/>
      <c r="U254" s="537"/>
      <c r="V254" s="783"/>
      <c r="W254" s="1656"/>
      <c r="X254" s="512"/>
      <c r="Y254" s="368"/>
      <c r="Z254" s="762" t="s">
        <v>167</v>
      </c>
      <c r="AA254" s="354">
        <v>5</v>
      </c>
      <c r="AB254" s="763" t="s">
        <v>168</v>
      </c>
      <c r="AC254" s="391">
        <f>ROUND(ROUND(ROUND(H224*Q248,0)*V251,0)*Y253,0)-AA254</f>
        <v>250</v>
      </c>
      <c r="AD254" s="268"/>
    </row>
    <row r="255" spans="1:30" ht="17.100000000000001" customHeight="1">
      <c r="A255" s="243">
        <v>61</v>
      </c>
      <c r="B255" s="243">
        <v>1500</v>
      </c>
      <c r="C255" s="244" t="s">
        <v>4953</v>
      </c>
      <c r="D255" s="765"/>
      <c r="E255" s="765"/>
      <c r="F255" s="278"/>
      <c r="G255" s="278"/>
      <c r="H255" s="278"/>
      <c r="I255" s="279"/>
      <c r="J255" s="597"/>
      <c r="K255" s="654"/>
      <c r="L255" s="654"/>
      <c r="M255" s="208"/>
      <c r="N255" s="773"/>
      <c r="O255" s="643"/>
      <c r="P255" s="1646"/>
      <c r="Q255" s="1649"/>
      <c r="R255" s="1580" t="s">
        <v>4708</v>
      </c>
      <c r="S255" s="1633"/>
      <c r="T255" s="1633"/>
      <c r="U255" s="643" t="s">
        <v>163</v>
      </c>
      <c r="V255" s="365">
        <v>0.85</v>
      </c>
      <c r="W255" s="523"/>
      <c r="X255" s="524"/>
      <c r="Y255" s="642"/>
      <c r="Z255" s="247"/>
      <c r="AA255" s="247"/>
      <c r="AB255" s="247"/>
      <c r="AC255" s="391">
        <f>ROUND(ROUND(H224*Q248,0)*V255,0)</f>
        <v>364</v>
      </c>
      <c r="AD255" s="268"/>
    </row>
    <row r="256" spans="1:30" ht="17.100000000000001" customHeight="1">
      <c r="A256" s="243">
        <v>61</v>
      </c>
      <c r="B256" s="243">
        <v>1501</v>
      </c>
      <c r="C256" s="244" t="s">
        <v>4954</v>
      </c>
      <c r="D256" s="765"/>
      <c r="E256" s="765"/>
      <c r="F256" s="278"/>
      <c r="G256" s="278"/>
      <c r="H256" s="278"/>
      <c r="I256" s="279"/>
      <c r="J256" s="597"/>
      <c r="K256" s="654"/>
      <c r="L256" s="654"/>
      <c r="M256" s="208"/>
      <c r="N256" s="773"/>
      <c r="O256" s="643"/>
      <c r="P256" s="365"/>
      <c r="Q256" s="365"/>
      <c r="R256" s="1620"/>
      <c r="S256" s="1634"/>
      <c r="T256" s="1634"/>
      <c r="U256" s="643"/>
      <c r="V256" s="365"/>
      <c r="W256" s="319"/>
      <c r="X256" s="288"/>
      <c r="Y256" s="526"/>
      <c r="Z256" s="762" t="s">
        <v>167</v>
      </c>
      <c r="AA256" s="354">
        <v>5</v>
      </c>
      <c r="AB256" s="763" t="s">
        <v>168</v>
      </c>
      <c r="AC256" s="391">
        <f>ROUND(ROUND(H224*Q248,0)*V255,0)-AA256</f>
        <v>359</v>
      </c>
      <c r="AD256" s="268"/>
    </row>
    <row r="257" spans="1:30" ht="17.100000000000001" customHeight="1">
      <c r="A257" s="243">
        <v>61</v>
      </c>
      <c r="B257" s="243">
        <v>1502</v>
      </c>
      <c r="C257" s="244" t="s">
        <v>4955</v>
      </c>
      <c r="D257" s="765"/>
      <c r="E257" s="765"/>
      <c r="F257" s="278"/>
      <c r="G257" s="278"/>
      <c r="H257" s="278"/>
      <c r="I257" s="279"/>
      <c r="J257" s="597"/>
      <c r="K257" s="654"/>
      <c r="L257" s="654"/>
      <c r="M257" s="208"/>
      <c r="N257" s="774"/>
      <c r="O257" s="643"/>
      <c r="P257" s="365"/>
      <c r="Q257" s="365"/>
      <c r="R257" s="1620"/>
      <c r="S257" s="1634"/>
      <c r="T257" s="1634"/>
      <c r="U257" s="779"/>
      <c r="V257" s="780"/>
      <c r="W257" s="1650" t="s">
        <v>4700</v>
      </c>
      <c r="X257" s="362" t="s">
        <v>163</v>
      </c>
      <c r="Y257" s="395">
        <v>0.85</v>
      </c>
      <c r="Z257" s="355"/>
      <c r="AA257" s="247"/>
      <c r="AB257" s="247"/>
      <c r="AC257" s="391">
        <f>ROUND(ROUND(ROUND(H224*Q248,0)*V255,0)*Y257,0)</f>
        <v>309</v>
      </c>
      <c r="AD257" s="268"/>
    </row>
    <row r="258" spans="1:30" ht="17.100000000000001" customHeight="1">
      <c r="A258" s="243">
        <v>61</v>
      </c>
      <c r="B258" s="243">
        <v>1503</v>
      </c>
      <c r="C258" s="244" t="s">
        <v>4956</v>
      </c>
      <c r="D258" s="765"/>
      <c r="E258" s="765"/>
      <c r="F258" s="278"/>
      <c r="G258" s="278"/>
      <c r="H258" s="278"/>
      <c r="I258" s="279"/>
      <c r="J258" s="597"/>
      <c r="K258" s="654"/>
      <c r="L258" s="654"/>
      <c r="M258" s="208"/>
      <c r="N258" s="467"/>
      <c r="O258" s="643"/>
      <c r="P258" s="643"/>
      <c r="Q258" s="643"/>
      <c r="R258" s="1642"/>
      <c r="S258" s="1643"/>
      <c r="T258" s="1643"/>
      <c r="U258" s="537"/>
      <c r="V258" s="783"/>
      <c r="W258" s="1656"/>
      <c r="X258" s="512"/>
      <c r="Y258" s="368"/>
      <c r="Z258" s="762" t="s">
        <v>167</v>
      </c>
      <c r="AA258" s="354">
        <v>5</v>
      </c>
      <c r="AB258" s="763" t="s">
        <v>168</v>
      </c>
      <c r="AC258" s="391">
        <f>ROUND(ROUND(ROUND(H224*Q248,0)*V255,0)*Y257,0)-AA258</f>
        <v>304</v>
      </c>
      <c r="AD258" s="268"/>
    </row>
    <row r="259" spans="1:30" ht="17.100000000000001" customHeight="1">
      <c r="A259" s="229">
        <v>61</v>
      </c>
      <c r="B259" s="229">
        <v>1179</v>
      </c>
      <c r="C259" s="254" t="s">
        <v>4957</v>
      </c>
      <c r="D259" s="765"/>
      <c r="E259" s="765"/>
      <c r="F259" s="278"/>
      <c r="G259" s="278"/>
      <c r="H259" s="278"/>
      <c r="I259" s="279"/>
      <c r="J259" s="1611" t="s">
        <v>4738</v>
      </c>
      <c r="K259" s="784"/>
      <c r="L259" s="784"/>
      <c r="M259" s="784"/>
      <c r="N259" s="231"/>
      <c r="O259" s="232"/>
      <c r="P259" s="232"/>
      <c r="Q259" s="232"/>
      <c r="R259" s="340"/>
      <c r="S259" s="338"/>
      <c r="T259" s="338"/>
      <c r="U259" s="334"/>
      <c r="V259" s="232"/>
      <c r="W259" s="231"/>
      <c r="X259" s="232"/>
      <c r="Y259" s="314"/>
      <c r="Z259" s="257"/>
      <c r="AA259" s="257"/>
      <c r="AB259" s="257"/>
      <c r="AC259" s="473">
        <f>ROUND(H224*M260,0)</f>
        <v>825</v>
      </c>
      <c r="AD259" s="268"/>
    </row>
    <row r="260" spans="1:30" ht="17.100000000000001" customHeight="1">
      <c r="A260" s="229">
        <v>61</v>
      </c>
      <c r="B260" s="229">
        <v>1180</v>
      </c>
      <c r="C260" s="230" t="s">
        <v>4958</v>
      </c>
      <c r="D260" s="764"/>
      <c r="E260" s="764"/>
      <c r="F260" s="377"/>
      <c r="G260" s="377"/>
      <c r="H260" s="377"/>
      <c r="I260" s="378"/>
      <c r="J260" s="1613"/>
      <c r="K260" s="785"/>
      <c r="L260" s="214" t="s">
        <v>163</v>
      </c>
      <c r="M260" s="397">
        <v>0.96499999999999997</v>
      </c>
      <c r="N260" s="245"/>
      <c r="O260" s="208"/>
      <c r="P260" s="208"/>
      <c r="Q260" s="208"/>
      <c r="R260" s="611"/>
      <c r="S260" s="392"/>
      <c r="T260" s="392"/>
      <c r="U260" s="301"/>
      <c r="V260" s="208"/>
      <c r="W260" s="245"/>
      <c r="X260" s="208"/>
      <c r="Y260" s="226"/>
      <c r="Z260" s="758" t="s">
        <v>167</v>
      </c>
      <c r="AA260" s="759">
        <v>5</v>
      </c>
      <c r="AB260" s="760" t="s">
        <v>168</v>
      </c>
      <c r="AC260" s="473">
        <f>ROUND(H224*M260,0)-AA260</f>
        <v>820</v>
      </c>
      <c r="AD260" s="268"/>
    </row>
    <row r="261" spans="1:30" ht="17.100000000000001" customHeight="1">
      <c r="A261" s="243">
        <v>61</v>
      </c>
      <c r="B261" s="243">
        <v>1504</v>
      </c>
      <c r="C261" s="244" t="s">
        <v>4959</v>
      </c>
      <c r="D261" s="764"/>
      <c r="E261" s="764"/>
      <c r="F261" s="377"/>
      <c r="G261" s="377"/>
      <c r="H261" s="377"/>
      <c r="I261" s="378"/>
      <c r="J261" s="1613"/>
      <c r="K261" s="654"/>
      <c r="L261" s="654"/>
      <c r="M261" s="208"/>
      <c r="N261" s="245"/>
      <c r="O261" s="208"/>
      <c r="P261" s="208"/>
      <c r="Q261" s="208"/>
      <c r="R261" s="611"/>
      <c r="S261" s="392"/>
      <c r="T261" s="392"/>
      <c r="U261" s="301"/>
      <c r="V261" s="385"/>
      <c r="W261" s="1650" t="s">
        <v>4700</v>
      </c>
      <c r="X261" s="362" t="s">
        <v>163</v>
      </c>
      <c r="Y261" s="395">
        <v>0.85</v>
      </c>
      <c r="Z261" s="355"/>
      <c r="AA261" s="247"/>
      <c r="AB261" s="247"/>
      <c r="AC261" s="391">
        <f>ROUND(ROUND(H224*M260,0)*Y261,0)</f>
        <v>701</v>
      </c>
      <c r="AD261" s="268"/>
    </row>
    <row r="262" spans="1:30" ht="17.100000000000001" customHeight="1">
      <c r="A262" s="243">
        <v>61</v>
      </c>
      <c r="B262" s="243">
        <v>1505</v>
      </c>
      <c r="C262" s="244" t="s">
        <v>4960</v>
      </c>
      <c r="D262" s="764"/>
      <c r="E262" s="764"/>
      <c r="F262" s="278"/>
      <c r="G262" s="278"/>
      <c r="H262" s="278"/>
      <c r="I262" s="279"/>
      <c r="J262" s="597"/>
      <c r="K262" s="654"/>
      <c r="L262" s="654"/>
      <c r="M262" s="208"/>
      <c r="N262" s="245"/>
      <c r="O262" s="208"/>
      <c r="P262" s="208"/>
      <c r="Q262" s="208"/>
      <c r="R262" s="761"/>
      <c r="S262" s="407"/>
      <c r="T262" s="407"/>
      <c r="U262" s="304"/>
      <c r="V262" s="226"/>
      <c r="W262" s="1651"/>
      <c r="X262" s="512"/>
      <c r="Y262" s="368"/>
      <c r="Z262" s="762" t="s">
        <v>167</v>
      </c>
      <c r="AA262" s="354">
        <v>5</v>
      </c>
      <c r="AB262" s="763" t="s">
        <v>168</v>
      </c>
      <c r="AC262" s="391">
        <f>ROUND(ROUND(H224*M260,0)*Y261,0)-AA262</f>
        <v>696</v>
      </c>
      <c r="AD262" s="268"/>
    </row>
    <row r="263" spans="1:30" ht="17.100000000000001" customHeight="1">
      <c r="A263" s="229">
        <v>61</v>
      </c>
      <c r="B263" s="229">
        <v>1181</v>
      </c>
      <c r="C263" s="254" t="s">
        <v>4961</v>
      </c>
      <c r="D263" s="764"/>
      <c r="E263" s="764"/>
      <c r="F263" s="278"/>
      <c r="G263" s="278"/>
      <c r="H263" s="278"/>
      <c r="I263" s="279"/>
      <c r="J263" s="597"/>
      <c r="K263" s="654"/>
      <c r="L263" s="654"/>
      <c r="M263" s="208"/>
      <c r="N263" s="245"/>
      <c r="O263" s="208"/>
      <c r="P263" s="208"/>
      <c r="Q263" s="208"/>
      <c r="R263" s="1542" t="s">
        <v>4703</v>
      </c>
      <c r="S263" s="1543"/>
      <c r="T263" s="1543"/>
      <c r="U263" s="372" t="s">
        <v>163</v>
      </c>
      <c r="V263" s="373">
        <v>0.7</v>
      </c>
      <c r="W263" s="231"/>
      <c r="X263" s="232"/>
      <c r="Y263" s="314"/>
      <c r="Z263" s="257"/>
      <c r="AA263" s="257"/>
      <c r="AB263" s="257"/>
      <c r="AC263" s="473">
        <f>ROUND(ROUND(H224*M260,0)*V263,0)</f>
        <v>578</v>
      </c>
      <c r="AD263" s="268"/>
    </row>
    <row r="264" spans="1:30" ht="17.100000000000001" customHeight="1">
      <c r="A264" s="229">
        <v>61</v>
      </c>
      <c r="B264" s="229">
        <v>1182</v>
      </c>
      <c r="C264" s="230" t="s">
        <v>4962</v>
      </c>
      <c r="D264" s="764"/>
      <c r="E264" s="764"/>
      <c r="F264" s="278"/>
      <c r="G264" s="278"/>
      <c r="H264" s="208"/>
      <c r="I264" s="388"/>
      <c r="J264" s="597"/>
      <c r="K264" s="654"/>
      <c r="L264" s="654"/>
      <c r="M264" s="208"/>
      <c r="N264" s="245"/>
      <c r="O264" s="208"/>
      <c r="P264" s="208"/>
      <c r="Q264" s="208"/>
      <c r="R264" s="1545"/>
      <c r="S264" s="1546"/>
      <c r="T264" s="1546"/>
      <c r="U264" s="214"/>
      <c r="V264" s="609"/>
      <c r="W264" s="281"/>
      <c r="X264" s="216"/>
      <c r="Y264" s="226"/>
      <c r="Z264" s="758" t="s">
        <v>167</v>
      </c>
      <c r="AA264" s="759">
        <v>5</v>
      </c>
      <c r="AB264" s="760" t="s">
        <v>168</v>
      </c>
      <c r="AC264" s="473">
        <f>ROUND(ROUND(H224*M260,0)*V263,0)-AA264</f>
        <v>573</v>
      </c>
      <c r="AD264" s="268"/>
    </row>
    <row r="265" spans="1:30" ht="17.100000000000001" customHeight="1">
      <c r="A265" s="243">
        <v>61</v>
      </c>
      <c r="B265" s="243">
        <v>1506</v>
      </c>
      <c r="C265" s="244" t="s">
        <v>4963</v>
      </c>
      <c r="D265" s="765"/>
      <c r="E265" s="764"/>
      <c r="F265" s="406"/>
      <c r="G265" s="406"/>
      <c r="H265" s="208"/>
      <c r="I265" s="388"/>
      <c r="J265" s="597"/>
      <c r="K265" s="654"/>
      <c r="L265" s="654"/>
      <c r="M265" s="208"/>
      <c r="N265" s="245"/>
      <c r="O265" s="208"/>
      <c r="P265" s="208"/>
      <c r="Q265" s="208"/>
      <c r="R265" s="1545"/>
      <c r="S265" s="1546"/>
      <c r="T265" s="1546"/>
      <c r="U265" s="302"/>
      <c r="V265" s="766"/>
      <c r="W265" s="1650" t="s">
        <v>4700</v>
      </c>
      <c r="X265" s="362" t="s">
        <v>163</v>
      </c>
      <c r="Y265" s="395">
        <v>0.85</v>
      </c>
      <c r="Z265" s="355"/>
      <c r="AA265" s="247"/>
      <c r="AB265" s="247"/>
      <c r="AC265" s="391">
        <f>ROUND(ROUND(ROUND(H224*M260,0)*V263,0)*Y265,0)</f>
        <v>491</v>
      </c>
      <c r="AD265" s="268"/>
    </row>
    <row r="266" spans="1:30" ht="17.100000000000001" customHeight="1">
      <c r="A266" s="243">
        <v>61</v>
      </c>
      <c r="B266" s="243">
        <v>1507</v>
      </c>
      <c r="C266" s="244" t="s">
        <v>4964</v>
      </c>
      <c r="D266" s="765"/>
      <c r="E266" s="764"/>
      <c r="F266" s="406"/>
      <c r="G266" s="406"/>
      <c r="H266" s="208"/>
      <c r="I266" s="388"/>
      <c r="J266" s="597"/>
      <c r="K266" s="654"/>
      <c r="L266" s="654"/>
      <c r="M266" s="208"/>
      <c r="N266" s="245"/>
      <c r="O266" s="208"/>
      <c r="P266" s="208"/>
      <c r="Q266" s="208"/>
      <c r="R266" s="399"/>
      <c r="S266" s="767"/>
      <c r="T266" s="305"/>
      <c r="U266" s="305"/>
      <c r="V266" s="768"/>
      <c r="W266" s="1651"/>
      <c r="X266" s="512"/>
      <c r="Y266" s="368"/>
      <c r="Z266" s="762" t="s">
        <v>167</v>
      </c>
      <c r="AA266" s="354">
        <v>5</v>
      </c>
      <c r="AB266" s="763" t="s">
        <v>168</v>
      </c>
      <c r="AC266" s="391">
        <f>ROUND(ROUND(ROUND(H224*M260,0)*V263,0)*Y265,0)-AA266</f>
        <v>486</v>
      </c>
      <c r="AD266" s="268"/>
    </row>
    <row r="267" spans="1:30" ht="17.100000000000001" customHeight="1">
      <c r="A267" s="229">
        <v>61</v>
      </c>
      <c r="B267" s="229">
        <v>1729</v>
      </c>
      <c r="C267" s="254" t="s">
        <v>4965</v>
      </c>
      <c r="D267" s="765"/>
      <c r="E267" s="764"/>
      <c r="F267" s="406"/>
      <c r="G267" s="406"/>
      <c r="H267" s="208"/>
      <c r="I267" s="388"/>
      <c r="J267" s="597"/>
      <c r="K267" s="654"/>
      <c r="L267" s="654"/>
      <c r="M267" s="208"/>
      <c r="N267" s="245"/>
      <c r="O267" s="208"/>
      <c r="P267" s="208"/>
      <c r="Q267" s="385"/>
      <c r="R267" s="1542" t="s">
        <v>4708</v>
      </c>
      <c r="S267" s="1543"/>
      <c r="T267" s="1543"/>
      <c r="U267" s="214" t="s">
        <v>163</v>
      </c>
      <c r="V267" s="609">
        <v>0.85</v>
      </c>
      <c r="W267" s="231"/>
      <c r="X267" s="232"/>
      <c r="Y267" s="314"/>
      <c r="Z267" s="257"/>
      <c r="AA267" s="257"/>
      <c r="AB267" s="257"/>
      <c r="AC267" s="473">
        <f>ROUND(ROUND(H224*M260,0)*V267,0)</f>
        <v>701</v>
      </c>
      <c r="AD267" s="268"/>
    </row>
    <row r="268" spans="1:30" ht="17.100000000000001" customHeight="1">
      <c r="A268" s="229">
        <v>61</v>
      </c>
      <c r="B268" s="229">
        <v>1730</v>
      </c>
      <c r="C268" s="230" t="s">
        <v>4966</v>
      </c>
      <c r="D268" s="765"/>
      <c r="E268" s="764"/>
      <c r="F268" s="406"/>
      <c r="G268" s="406"/>
      <c r="H268" s="208"/>
      <c r="I268" s="388"/>
      <c r="J268" s="597"/>
      <c r="K268" s="654"/>
      <c r="L268" s="654"/>
      <c r="M268" s="208"/>
      <c r="N268" s="245"/>
      <c r="O268" s="208"/>
      <c r="P268" s="208"/>
      <c r="Q268" s="208"/>
      <c r="R268" s="1545"/>
      <c r="S268" s="1546"/>
      <c r="T268" s="1546"/>
      <c r="U268" s="214"/>
      <c r="V268" s="609"/>
      <c r="W268" s="281"/>
      <c r="X268" s="216"/>
      <c r="Y268" s="226"/>
      <c r="Z268" s="758" t="s">
        <v>167</v>
      </c>
      <c r="AA268" s="759">
        <v>5</v>
      </c>
      <c r="AB268" s="760" t="s">
        <v>168</v>
      </c>
      <c r="AC268" s="473">
        <f>ROUND(ROUND(H224*M260,0)*V267,0)-AA268</f>
        <v>696</v>
      </c>
      <c r="AD268" s="268"/>
    </row>
    <row r="269" spans="1:30" ht="17.100000000000001" customHeight="1">
      <c r="A269" s="243">
        <v>61</v>
      </c>
      <c r="B269" s="243">
        <v>1508</v>
      </c>
      <c r="C269" s="244" t="s">
        <v>4967</v>
      </c>
      <c r="D269" s="765"/>
      <c r="E269" s="764"/>
      <c r="F269" s="278"/>
      <c r="G269" s="278"/>
      <c r="H269" s="278"/>
      <c r="I269" s="279"/>
      <c r="J269" s="597"/>
      <c r="K269" s="654"/>
      <c r="L269" s="654"/>
      <c r="M269" s="208"/>
      <c r="N269" s="245"/>
      <c r="O269" s="208"/>
      <c r="P269" s="208"/>
      <c r="Q269" s="208"/>
      <c r="R269" s="1545"/>
      <c r="S269" s="1546"/>
      <c r="T269" s="1546"/>
      <c r="U269" s="302"/>
      <c r="V269" s="766"/>
      <c r="W269" s="1650" t="s">
        <v>4700</v>
      </c>
      <c r="X269" s="362" t="s">
        <v>163</v>
      </c>
      <c r="Y269" s="395">
        <v>0.85</v>
      </c>
      <c r="Z269" s="355"/>
      <c r="AA269" s="247"/>
      <c r="AB269" s="247"/>
      <c r="AC269" s="391">
        <f>ROUND(ROUND(ROUND(H224*M260,0)*V267,0)*Y269,0)</f>
        <v>596</v>
      </c>
      <c r="AD269" s="268"/>
    </row>
    <row r="270" spans="1:30" ht="17.100000000000001" customHeight="1">
      <c r="A270" s="243">
        <v>61</v>
      </c>
      <c r="B270" s="243">
        <v>1509</v>
      </c>
      <c r="C270" s="244" t="s">
        <v>4968</v>
      </c>
      <c r="D270" s="765"/>
      <c r="E270" s="764"/>
      <c r="F270" s="278"/>
      <c r="G270" s="278"/>
      <c r="H270" s="278"/>
      <c r="I270" s="279"/>
      <c r="J270" s="597"/>
      <c r="K270" s="654"/>
      <c r="L270" s="654"/>
      <c r="M270" s="208"/>
      <c r="N270" s="281"/>
      <c r="O270" s="216"/>
      <c r="P270" s="216"/>
      <c r="Q270" s="216"/>
      <c r="R270" s="1563"/>
      <c r="S270" s="1564"/>
      <c r="T270" s="1564"/>
      <c r="U270" s="305"/>
      <c r="V270" s="768"/>
      <c r="W270" s="1651"/>
      <c r="X270" s="512"/>
      <c r="Y270" s="368"/>
      <c r="Z270" s="762" t="s">
        <v>167</v>
      </c>
      <c r="AA270" s="354">
        <v>5</v>
      </c>
      <c r="AB270" s="763" t="s">
        <v>168</v>
      </c>
      <c r="AC270" s="391">
        <f>ROUND(ROUND(ROUND(H224*M260,0)*V267,0)*Y269,0)-AA270</f>
        <v>591</v>
      </c>
      <c r="AD270" s="268"/>
    </row>
    <row r="271" spans="1:30" ht="17.100000000000001" customHeight="1">
      <c r="A271" s="229">
        <v>61</v>
      </c>
      <c r="B271" s="229">
        <v>1183</v>
      </c>
      <c r="C271" s="254" t="s">
        <v>4969</v>
      </c>
      <c r="D271" s="765"/>
      <c r="E271" s="765"/>
      <c r="F271" s="278"/>
      <c r="G271" s="278"/>
      <c r="H271" s="278"/>
      <c r="I271" s="279"/>
      <c r="J271" s="597"/>
      <c r="K271" s="654"/>
      <c r="L271" s="654"/>
      <c r="M271" s="208"/>
      <c r="N271" s="1539" t="s">
        <v>4713</v>
      </c>
      <c r="O271" s="1608" t="s">
        <v>162</v>
      </c>
      <c r="P271" s="769"/>
      <c r="Q271" s="769"/>
      <c r="R271" s="340"/>
      <c r="S271" s="338"/>
      <c r="T271" s="338"/>
      <c r="U271" s="334"/>
      <c r="V271" s="232"/>
      <c r="W271" s="231"/>
      <c r="X271" s="232"/>
      <c r="Y271" s="314"/>
      <c r="Z271" s="257"/>
      <c r="AA271" s="257"/>
      <c r="AB271" s="257"/>
      <c r="AC271" s="473">
        <f>ROUND(ROUND(H224*M260,0)*Q272,0)</f>
        <v>578</v>
      </c>
      <c r="AD271" s="268"/>
    </row>
    <row r="272" spans="1:30" ht="17.100000000000001" customHeight="1">
      <c r="A272" s="229">
        <v>61</v>
      </c>
      <c r="B272" s="229">
        <v>1184</v>
      </c>
      <c r="C272" s="230" t="s">
        <v>4970</v>
      </c>
      <c r="D272" s="765"/>
      <c r="E272" s="765"/>
      <c r="F272" s="278"/>
      <c r="G272" s="278"/>
      <c r="H272" s="278"/>
      <c r="I272" s="279"/>
      <c r="J272" s="597"/>
      <c r="K272" s="654"/>
      <c r="L272" s="654"/>
      <c r="M272" s="208"/>
      <c r="N272" s="1631"/>
      <c r="O272" s="1586"/>
      <c r="P272" s="214" t="s">
        <v>163</v>
      </c>
      <c r="Q272" s="770">
        <v>0.7</v>
      </c>
      <c r="R272" s="611"/>
      <c r="S272" s="392"/>
      <c r="T272" s="392"/>
      <c r="U272" s="301"/>
      <c r="V272" s="208"/>
      <c r="W272" s="245"/>
      <c r="X272" s="208"/>
      <c r="Y272" s="226"/>
      <c r="Z272" s="758" t="s">
        <v>167</v>
      </c>
      <c r="AA272" s="759">
        <v>5</v>
      </c>
      <c r="AB272" s="760" t="s">
        <v>168</v>
      </c>
      <c r="AC272" s="473">
        <f>ROUND(ROUND(H224*M260,0)*Q272,0)-AA272</f>
        <v>573</v>
      </c>
      <c r="AD272" s="268"/>
    </row>
    <row r="273" spans="1:30" ht="17.100000000000001" customHeight="1">
      <c r="A273" s="243">
        <v>61</v>
      </c>
      <c r="B273" s="243">
        <v>1510</v>
      </c>
      <c r="C273" s="244" t="s">
        <v>4971</v>
      </c>
      <c r="D273" s="765"/>
      <c r="E273" s="765"/>
      <c r="F273" s="278"/>
      <c r="G273" s="278"/>
      <c r="H273" s="278"/>
      <c r="I273" s="279"/>
      <c r="J273" s="597"/>
      <c r="K273" s="654"/>
      <c r="L273" s="654"/>
      <c r="M273" s="208"/>
      <c r="N273" s="1631"/>
      <c r="O273" s="1586"/>
      <c r="R273" s="611"/>
      <c r="S273" s="392"/>
      <c r="T273" s="392"/>
      <c r="U273" s="301"/>
      <c r="V273" s="385"/>
      <c r="W273" s="1650" t="s">
        <v>4700</v>
      </c>
      <c r="X273" s="362" t="s">
        <v>163</v>
      </c>
      <c r="Y273" s="395">
        <v>0.85</v>
      </c>
      <c r="Z273" s="355"/>
      <c r="AA273" s="247"/>
      <c r="AB273" s="247"/>
      <c r="AC273" s="391">
        <f>ROUND(ROUND(ROUND(H224*M260,0)*Q272,0)*Y273,0)</f>
        <v>491</v>
      </c>
      <c r="AD273" s="268"/>
    </row>
    <row r="274" spans="1:30" ht="17.100000000000001" customHeight="1">
      <c r="A274" s="243">
        <v>61</v>
      </c>
      <c r="B274" s="243">
        <v>1550</v>
      </c>
      <c r="C274" s="244" t="s">
        <v>4972</v>
      </c>
      <c r="D274" s="765"/>
      <c r="E274" s="765"/>
      <c r="F274" s="278"/>
      <c r="G274" s="278"/>
      <c r="H274" s="278"/>
      <c r="I274" s="279"/>
      <c r="J274" s="597"/>
      <c r="K274" s="654"/>
      <c r="L274" s="654"/>
      <c r="M274" s="208"/>
      <c r="N274" s="772"/>
      <c r="P274" s="214"/>
      <c r="Q274" s="214"/>
      <c r="R274" s="761"/>
      <c r="S274" s="407"/>
      <c r="T274" s="407"/>
      <c r="U274" s="304"/>
      <c r="V274" s="226"/>
      <c r="W274" s="1651"/>
      <c r="X274" s="512"/>
      <c r="Y274" s="368"/>
      <c r="Z274" s="762" t="s">
        <v>167</v>
      </c>
      <c r="AA274" s="354">
        <v>5</v>
      </c>
      <c r="AB274" s="763" t="s">
        <v>168</v>
      </c>
      <c r="AC274" s="391">
        <f>ROUND(ROUND(ROUND(H224*M260,0)*Q272,0)*Y273,0)-AA274</f>
        <v>486</v>
      </c>
      <c r="AD274" s="268"/>
    </row>
    <row r="275" spans="1:30" ht="17.100000000000001" customHeight="1">
      <c r="A275" s="229">
        <v>61</v>
      </c>
      <c r="B275" s="229">
        <v>1185</v>
      </c>
      <c r="C275" s="254" t="s">
        <v>4973</v>
      </c>
      <c r="D275" s="765"/>
      <c r="E275" s="765"/>
      <c r="F275" s="278"/>
      <c r="G275" s="278"/>
      <c r="H275" s="278"/>
      <c r="I275" s="279"/>
      <c r="J275" s="597"/>
      <c r="K275" s="654"/>
      <c r="L275" s="654"/>
      <c r="M275" s="208"/>
      <c r="N275" s="773"/>
      <c r="R275" s="1542" t="s">
        <v>4703</v>
      </c>
      <c r="S275" s="1543"/>
      <c r="T275" s="1543"/>
      <c r="U275" s="372" t="s">
        <v>163</v>
      </c>
      <c r="V275" s="373">
        <v>0.7</v>
      </c>
      <c r="W275" s="231"/>
      <c r="X275" s="232"/>
      <c r="Y275" s="314"/>
      <c r="Z275" s="257"/>
      <c r="AA275" s="257"/>
      <c r="AB275" s="257"/>
      <c r="AC275" s="473">
        <f>ROUND(ROUND(ROUND(H224*M260,0)*Q272,0)*V275,0)</f>
        <v>405</v>
      </c>
      <c r="AD275" s="268"/>
    </row>
    <row r="276" spans="1:30" ht="17.100000000000001" customHeight="1">
      <c r="A276" s="229">
        <v>61</v>
      </c>
      <c r="B276" s="229">
        <v>1186</v>
      </c>
      <c r="C276" s="230" t="s">
        <v>4974</v>
      </c>
      <c r="D276" s="765"/>
      <c r="E276" s="765"/>
      <c r="F276" s="278"/>
      <c r="G276" s="278"/>
      <c r="H276" s="278"/>
      <c r="I276" s="279"/>
      <c r="J276" s="597"/>
      <c r="K276" s="654"/>
      <c r="L276" s="654"/>
      <c r="M276" s="208"/>
      <c r="N276" s="773"/>
      <c r="R276" s="1545"/>
      <c r="S276" s="1546"/>
      <c r="T276" s="1546"/>
      <c r="U276" s="214"/>
      <c r="V276" s="609"/>
      <c r="W276" s="281"/>
      <c r="X276" s="216"/>
      <c r="Y276" s="226"/>
      <c r="Z276" s="758" t="s">
        <v>167</v>
      </c>
      <c r="AA276" s="759">
        <v>5</v>
      </c>
      <c r="AB276" s="760" t="s">
        <v>168</v>
      </c>
      <c r="AC276" s="473">
        <f>ROUND(ROUND(ROUND(H224*M260,0)*Q272,0)*V275,0)-AA276</f>
        <v>400</v>
      </c>
      <c r="AD276" s="268"/>
    </row>
    <row r="277" spans="1:30" ht="17.100000000000001" customHeight="1">
      <c r="A277" s="243">
        <v>61</v>
      </c>
      <c r="B277" s="243">
        <v>1551</v>
      </c>
      <c r="C277" s="244" t="s">
        <v>4975</v>
      </c>
      <c r="D277" s="765"/>
      <c r="E277" s="765"/>
      <c r="F277" s="278"/>
      <c r="G277" s="278"/>
      <c r="H277" s="278"/>
      <c r="I277" s="279"/>
      <c r="J277" s="597"/>
      <c r="K277" s="654"/>
      <c r="L277" s="654"/>
      <c r="M277" s="208"/>
      <c r="N277" s="774"/>
      <c r="O277" s="214"/>
      <c r="P277" s="1653"/>
      <c r="Q277" s="1653"/>
      <c r="R277" s="1545"/>
      <c r="S277" s="1546"/>
      <c r="T277" s="1546"/>
      <c r="U277" s="302"/>
      <c r="V277" s="766"/>
      <c r="W277" s="1650" t="s">
        <v>4700</v>
      </c>
      <c r="X277" s="362" t="s">
        <v>163</v>
      </c>
      <c r="Y277" s="395">
        <v>0.85</v>
      </c>
      <c r="Z277" s="355"/>
      <c r="AA277" s="247"/>
      <c r="AB277" s="247"/>
      <c r="AC277" s="391">
        <f>ROUND(ROUND(ROUND(ROUND(H224*M260,0)*Q272,0)*V275,0)*Y277,0)</f>
        <v>344</v>
      </c>
      <c r="AD277" s="268"/>
    </row>
    <row r="278" spans="1:30" ht="17.100000000000001" customHeight="1">
      <c r="A278" s="243">
        <v>61</v>
      </c>
      <c r="B278" s="243">
        <v>1552</v>
      </c>
      <c r="C278" s="244" t="s">
        <v>4976</v>
      </c>
      <c r="D278" s="765"/>
      <c r="E278" s="765"/>
      <c r="F278" s="278"/>
      <c r="G278" s="278"/>
      <c r="H278" s="278"/>
      <c r="I278" s="279"/>
      <c r="J278" s="597"/>
      <c r="K278" s="654"/>
      <c r="L278" s="654"/>
      <c r="M278" s="208"/>
      <c r="N278" s="774"/>
      <c r="O278" s="214"/>
      <c r="P278" s="214"/>
      <c r="Q278" s="214"/>
      <c r="R278" s="399"/>
      <c r="S278" s="767"/>
      <c r="T278" s="305"/>
      <c r="U278" s="305"/>
      <c r="V278" s="768"/>
      <c r="W278" s="1651"/>
      <c r="X278" s="512"/>
      <c r="Y278" s="368"/>
      <c r="Z278" s="762" t="s">
        <v>167</v>
      </c>
      <c r="AA278" s="354">
        <v>5</v>
      </c>
      <c r="AB278" s="763" t="s">
        <v>168</v>
      </c>
      <c r="AC278" s="391">
        <f>ROUND(ROUND(ROUND(ROUND(H224*M260,0)*Q272,0)*V275,0)*Y277,0)-AA278</f>
        <v>339</v>
      </c>
      <c r="AD278" s="268"/>
    </row>
    <row r="279" spans="1:30" ht="17.100000000000001" customHeight="1">
      <c r="A279" s="229">
        <v>61</v>
      </c>
      <c r="B279" s="229">
        <v>1731</v>
      </c>
      <c r="C279" s="254" t="s">
        <v>4977</v>
      </c>
      <c r="D279" s="765"/>
      <c r="E279" s="765"/>
      <c r="F279" s="278"/>
      <c r="G279" s="278"/>
      <c r="H279" s="278"/>
      <c r="I279" s="279"/>
      <c r="J279" s="597"/>
      <c r="K279" s="654"/>
      <c r="L279" s="654"/>
      <c r="M279" s="208"/>
      <c r="N279" s="773"/>
      <c r="O279" s="214"/>
      <c r="P279" s="1599"/>
      <c r="Q279" s="1600"/>
      <c r="R279" s="1542" t="s">
        <v>4708</v>
      </c>
      <c r="S279" s="1543"/>
      <c r="T279" s="1543"/>
      <c r="U279" s="214" t="s">
        <v>163</v>
      </c>
      <c r="V279" s="609">
        <v>0.85</v>
      </c>
      <c r="W279" s="231"/>
      <c r="X279" s="232"/>
      <c r="Y279" s="314"/>
      <c r="Z279" s="257"/>
      <c r="AA279" s="257"/>
      <c r="AB279" s="257"/>
      <c r="AC279" s="473">
        <f>ROUND(ROUND(ROUND(H224*M260,0)*Q272,0)*V279,0)</f>
        <v>491</v>
      </c>
      <c r="AD279" s="268"/>
    </row>
    <row r="280" spans="1:30" ht="17.100000000000001" customHeight="1">
      <c r="A280" s="229">
        <v>61</v>
      </c>
      <c r="B280" s="229">
        <v>1732</v>
      </c>
      <c r="C280" s="230" t="s">
        <v>4978</v>
      </c>
      <c r="D280" s="765"/>
      <c r="E280" s="765"/>
      <c r="F280" s="278"/>
      <c r="G280" s="278"/>
      <c r="H280" s="278"/>
      <c r="I280" s="279"/>
      <c r="J280" s="597"/>
      <c r="K280" s="654"/>
      <c r="L280" s="654"/>
      <c r="M280" s="208"/>
      <c r="N280" s="773"/>
      <c r="O280" s="214"/>
      <c r="P280" s="609"/>
      <c r="Q280" s="609"/>
      <c r="R280" s="1545"/>
      <c r="S280" s="1546"/>
      <c r="T280" s="1546"/>
      <c r="U280" s="214"/>
      <c r="V280" s="609"/>
      <c r="W280" s="281"/>
      <c r="X280" s="216"/>
      <c r="Y280" s="226"/>
      <c r="Z280" s="758" t="s">
        <v>167</v>
      </c>
      <c r="AA280" s="759">
        <v>5</v>
      </c>
      <c r="AB280" s="760" t="s">
        <v>168</v>
      </c>
      <c r="AC280" s="473">
        <f>ROUND(ROUND(ROUND(H224*M260,0)*Q272,0)*V279,0)-AA280</f>
        <v>486</v>
      </c>
      <c r="AD280" s="268"/>
    </row>
    <row r="281" spans="1:30" ht="17.100000000000001" customHeight="1">
      <c r="A281" s="243">
        <v>61</v>
      </c>
      <c r="B281" s="243">
        <v>1553</v>
      </c>
      <c r="C281" s="244" t="s">
        <v>4979</v>
      </c>
      <c r="D281" s="765"/>
      <c r="E281" s="765"/>
      <c r="F281" s="278"/>
      <c r="G281" s="278"/>
      <c r="H281" s="278"/>
      <c r="I281" s="279"/>
      <c r="J281" s="597"/>
      <c r="K281" s="654"/>
      <c r="L281" s="654"/>
      <c r="M281" s="208"/>
      <c r="N281" s="774"/>
      <c r="O281" s="214"/>
      <c r="P281" s="609"/>
      <c r="Q281" s="609"/>
      <c r="R281" s="1545"/>
      <c r="S281" s="1546"/>
      <c r="T281" s="1546"/>
      <c r="U281" s="302"/>
      <c r="V281" s="766"/>
      <c r="W281" s="1650" t="s">
        <v>4700</v>
      </c>
      <c r="X281" s="362" t="s">
        <v>163</v>
      </c>
      <c r="Y281" s="395">
        <v>0.85</v>
      </c>
      <c r="Z281" s="355"/>
      <c r="AA281" s="247"/>
      <c r="AB281" s="247"/>
      <c r="AC281" s="391">
        <f>ROUND(ROUND(ROUND(ROUND(H224*M260,0)*Q272,0)*V279,0)*Y281,0)</f>
        <v>417</v>
      </c>
      <c r="AD281" s="268"/>
    </row>
    <row r="282" spans="1:30" ht="17.100000000000001" customHeight="1">
      <c r="A282" s="243">
        <v>61</v>
      </c>
      <c r="B282" s="243">
        <v>1554</v>
      </c>
      <c r="C282" s="244" t="s">
        <v>4980</v>
      </c>
      <c r="D282" s="765"/>
      <c r="E282" s="765"/>
      <c r="F282" s="278"/>
      <c r="G282" s="278"/>
      <c r="H282" s="278"/>
      <c r="I282" s="279"/>
      <c r="J282" s="597"/>
      <c r="K282" s="654"/>
      <c r="L282" s="654"/>
      <c r="M282" s="208"/>
      <c r="N282" s="773"/>
      <c r="O282" s="214"/>
      <c r="P282" s="214"/>
      <c r="Q282" s="214"/>
      <c r="R282" s="1563"/>
      <c r="S282" s="1564"/>
      <c r="T282" s="1564"/>
      <c r="U282" s="305"/>
      <c r="V282" s="768"/>
      <c r="W282" s="1651"/>
      <c r="X282" s="512"/>
      <c r="Y282" s="368"/>
      <c r="Z282" s="762" t="s">
        <v>167</v>
      </c>
      <c r="AA282" s="354">
        <v>5</v>
      </c>
      <c r="AB282" s="763" t="s">
        <v>168</v>
      </c>
      <c r="AC282" s="391">
        <f>ROUND(ROUND(ROUND(ROUND(H224*M260,0)*Q272,0)*V279,0)*Y281,0)-AA282</f>
        <v>412</v>
      </c>
      <c r="AD282" s="268"/>
    </row>
    <row r="283" spans="1:30" ht="17.100000000000001" customHeight="1">
      <c r="A283" s="243">
        <v>61</v>
      </c>
      <c r="B283" s="243">
        <v>1555</v>
      </c>
      <c r="C283" s="244" t="s">
        <v>4981</v>
      </c>
      <c r="D283" s="765"/>
      <c r="E283" s="765"/>
      <c r="F283" s="278"/>
      <c r="G283" s="278"/>
      <c r="H283" s="278"/>
      <c r="I283" s="279"/>
      <c r="J283" s="597"/>
      <c r="K283" s="654"/>
      <c r="L283" s="654"/>
      <c r="M283" s="208"/>
      <c r="N283" s="773"/>
      <c r="O283" s="1580" t="s">
        <v>165</v>
      </c>
      <c r="P283" s="775"/>
      <c r="Q283" s="775"/>
      <c r="R283" s="359"/>
      <c r="S283" s="360"/>
      <c r="T283" s="360"/>
      <c r="U283" s="360"/>
      <c r="V283" s="361"/>
      <c r="W283" s="523"/>
      <c r="X283" s="524"/>
      <c r="Y283" s="642"/>
      <c r="Z283" s="247"/>
      <c r="AA283" s="247"/>
      <c r="AB283" s="247"/>
      <c r="AC283" s="391">
        <f>ROUND(ROUND(H224*M260,0)*Q284,0)</f>
        <v>413</v>
      </c>
      <c r="AD283" s="268"/>
    </row>
    <row r="284" spans="1:30" ht="17.100000000000001" customHeight="1">
      <c r="A284" s="243">
        <v>61</v>
      </c>
      <c r="B284" s="243">
        <v>1556</v>
      </c>
      <c r="C284" s="244" t="s">
        <v>4982</v>
      </c>
      <c r="D284" s="765"/>
      <c r="E284" s="765"/>
      <c r="F284" s="278"/>
      <c r="G284" s="278"/>
      <c r="H284" s="278"/>
      <c r="I284" s="279"/>
      <c r="J284" s="597"/>
      <c r="K284" s="654"/>
      <c r="L284" s="654"/>
      <c r="M284" s="208"/>
      <c r="N284" s="772"/>
      <c r="O284" s="1620"/>
      <c r="P284" s="643" t="s">
        <v>163</v>
      </c>
      <c r="Q284" s="365">
        <v>0.5</v>
      </c>
      <c r="R284" s="777"/>
      <c r="S284" s="639"/>
      <c r="T284" s="639"/>
      <c r="U284" s="639"/>
      <c r="V284" s="529"/>
      <c r="W284" s="516"/>
      <c r="X284" s="517"/>
      <c r="Y284" s="526"/>
      <c r="Z284" s="762" t="s">
        <v>167</v>
      </c>
      <c r="AA284" s="354">
        <v>5</v>
      </c>
      <c r="AB284" s="763" t="s">
        <v>168</v>
      </c>
      <c r="AC284" s="391">
        <f>ROUND(ROUND(H224*M260,0)*Q284,0)-AA284</f>
        <v>408</v>
      </c>
      <c r="AD284" s="268"/>
    </row>
    <row r="285" spans="1:30" ht="17.100000000000001" customHeight="1">
      <c r="A285" s="243">
        <v>61</v>
      </c>
      <c r="B285" s="243">
        <v>1557</v>
      </c>
      <c r="C285" s="244" t="s">
        <v>4983</v>
      </c>
      <c r="D285" s="765"/>
      <c r="E285" s="765"/>
      <c r="F285" s="278"/>
      <c r="G285" s="278"/>
      <c r="H285" s="278"/>
      <c r="I285" s="279"/>
      <c r="J285" s="597"/>
      <c r="K285" s="654"/>
      <c r="L285" s="654"/>
      <c r="M285" s="208"/>
      <c r="N285" s="772"/>
      <c r="O285" s="1620"/>
      <c r="P285" s="530"/>
      <c r="Q285" s="530"/>
      <c r="R285" s="777"/>
      <c r="S285" s="639"/>
      <c r="T285" s="639"/>
      <c r="U285" s="639"/>
      <c r="V285" s="529"/>
      <c r="W285" s="1650" t="s">
        <v>4700</v>
      </c>
      <c r="X285" s="362" t="s">
        <v>163</v>
      </c>
      <c r="Y285" s="395">
        <v>0.85</v>
      </c>
      <c r="Z285" s="355"/>
      <c r="AA285" s="247"/>
      <c r="AB285" s="247"/>
      <c r="AC285" s="391">
        <f>ROUND(ROUND(ROUND(H224*M260,0)*Q284,0)*Y285,0)</f>
        <v>351</v>
      </c>
      <c r="AD285" s="268"/>
    </row>
    <row r="286" spans="1:30" ht="17.100000000000001" customHeight="1">
      <c r="A286" s="243">
        <v>61</v>
      </c>
      <c r="B286" s="243">
        <v>1558</v>
      </c>
      <c r="C286" s="244" t="s">
        <v>4984</v>
      </c>
      <c r="D286" s="765"/>
      <c r="E286" s="765"/>
      <c r="F286" s="278"/>
      <c r="G286" s="278"/>
      <c r="H286" s="278"/>
      <c r="I286" s="279"/>
      <c r="J286" s="597"/>
      <c r="K286" s="654"/>
      <c r="L286" s="654"/>
      <c r="M286" s="208"/>
      <c r="N286" s="772"/>
      <c r="O286" s="530"/>
      <c r="P286" s="643"/>
      <c r="Q286" s="643"/>
      <c r="R286" s="778"/>
      <c r="S286" s="525"/>
      <c r="T286" s="525"/>
      <c r="U286" s="525"/>
      <c r="V286" s="539"/>
      <c r="W286" s="1651"/>
      <c r="X286" s="512"/>
      <c r="Y286" s="368"/>
      <c r="Z286" s="762" t="s">
        <v>167</v>
      </c>
      <c r="AA286" s="354">
        <v>5</v>
      </c>
      <c r="AB286" s="763" t="s">
        <v>168</v>
      </c>
      <c r="AC286" s="391">
        <f>ROUND(ROUND(ROUND(H224*M260,0)*Q284,0)*Y285,0)-AA286</f>
        <v>346</v>
      </c>
      <c r="AD286" s="268"/>
    </row>
    <row r="287" spans="1:30" ht="17.100000000000001" customHeight="1">
      <c r="A287" s="243">
        <v>61</v>
      </c>
      <c r="B287" s="243">
        <v>1559</v>
      </c>
      <c r="C287" s="244" t="s">
        <v>4985</v>
      </c>
      <c r="D287" s="765"/>
      <c r="E287" s="765"/>
      <c r="F287" s="278"/>
      <c r="G287" s="278"/>
      <c r="H287" s="278"/>
      <c r="I287" s="279"/>
      <c r="J287" s="597"/>
      <c r="K287" s="654"/>
      <c r="L287" s="654"/>
      <c r="M287" s="208"/>
      <c r="N287" s="773"/>
      <c r="O287" s="530"/>
      <c r="P287" s="530"/>
      <c r="Q287" s="530"/>
      <c r="R287" s="1580" t="s">
        <v>4703</v>
      </c>
      <c r="S287" s="1633"/>
      <c r="T287" s="1633"/>
      <c r="U287" s="362" t="s">
        <v>163</v>
      </c>
      <c r="V287" s="356">
        <v>0.7</v>
      </c>
      <c r="W287" s="523"/>
      <c r="X287" s="524"/>
      <c r="Y287" s="642"/>
      <c r="Z287" s="247"/>
      <c r="AA287" s="247"/>
      <c r="AB287" s="247"/>
      <c r="AC287" s="391">
        <f>ROUND(ROUND(ROUND(H224*M260,0)*Q284,0)*V287,0)</f>
        <v>289</v>
      </c>
      <c r="AD287" s="268"/>
    </row>
    <row r="288" spans="1:30" ht="17.100000000000001" customHeight="1">
      <c r="A288" s="243">
        <v>61</v>
      </c>
      <c r="B288" s="243">
        <v>1560</v>
      </c>
      <c r="C288" s="244" t="s">
        <v>4986</v>
      </c>
      <c r="D288" s="765"/>
      <c r="E288" s="765"/>
      <c r="F288" s="278"/>
      <c r="G288" s="278"/>
      <c r="H288" s="278"/>
      <c r="I288" s="279"/>
      <c r="J288" s="597"/>
      <c r="K288" s="654"/>
      <c r="L288" s="654"/>
      <c r="M288" s="208"/>
      <c r="N288" s="773"/>
      <c r="O288" s="530"/>
      <c r="P288" s="530"/>
      <c r="Q288" s="530"/>
      <c r="R288" s="1620"/>
      <c r="S288" s="1634"/>
      <c r="T288" s="1634"/>
      <c r="U288" s="643"/>
      <c r="V288" s="365"/>
      <c r="W288" s="319"/>
      <c r="X288" s="288"/>
      <c r="Y288" s="526"/>
      <c r="Z288" s="762" t="s">
        <v>167</v>
      </c>
      <c r="AA288" s="354">
        <v>5</v>
      </c>
      <c r="AB288" s="763" t="s">
        <v>168</v>
      </c>
      <c r="AC288" s="391">
        <f>ROUND(ROUND(ROUND(H224*M260,0)*Q284,0)*V287,0)-AA288</f>
        <v>284</v>
      </c>
      <c r="AD288" s="268"/>
    </row>
    <row r="289" spans="1:30" ht="17.100000000000001" customHeight="1">
      <c r="A289" s="243">
        <v>61</v>
      </c>
      <c r="B289" s="243">
        <v>1561</v>
      </c>
      <c r="C289" s="244" t="s">
        <v>4987</v>
      </c>
      <c r="D289" s="765"/>
      <c r="E289" s="765"/>
      <c r="F289" s="278"/>
      <c r="G289" s="278"/>
      <c r="H289" s="278"/>
      <c r="I289" s="279"/>
      <c r="J289" s="597"/>
      <c r="K289" s="654"/>
      <c r="L289" s="654"/>
      <c r="M289" s="208"/>
      <c r="N289" s="774"/>
      <c r="O289" s="643"/>
      <c r="P289" s="1644"/>
      <c r="Q289" s="1652"/>
      <c r="R289" s="1620"/>
      <c r="S289" s="1634"/>
      <c r="T289" s="1634"/>
      <c r="U289" s="779"/>
      <c r="V289" s="780"/>
      <c r="W289" s="1650" t="s">
        <v>4700</v>
      </c>
      <c r="X289" s="362" t="s">
        <v>163</v>
      </c>
      <c r="Y289" s="395">
        <v>0.85</v>
      </c>
      <c r="Z289" s="355"/>
      <c r="AA289" s="247"/>
      <c r="AB289" s="247"/>
      <c r="AC289" s="391">
        <f>ROUND(ROUND(ROUND(ROUND(H224*M260,0)*Q284,0)*V287,0)*Y289,0)</f>
        <v>246</v>
      </c>
      <c r="AD289" s="268"/>
    </row>
    <row r="290" spans="1:30" ht="17.100000000000001" customHeight="1">
      <c r="A290" s="243">
        <v>61</v>
      </c>
      <c r="B290" s="243">
        <v>1562</v>
      </c>
      <c r="C290" s="244" t="s">
        <v>4988</v>
      </c>
      <c r="D290" s="765"/>
      <c r="E290" s="765"/>
      <c r="F290" s="278"/>
      <c r="G290" s="278"/>
      <c r="H290" s="278"/>
      <c r="I290" s="279"/>
      <c r="J290" s="597"/>
      <c r="K290" s="654"/>
      <c r="L290" s="654"/>
      <c r="M290" s="208"/>
      <c r="N290" s="774"/>
      <c r="O290" s="643"/>
      <c r="P290" s="643"/>
      <c r="Q290" s="643"/>
      <c r="R290" s="781"/>
      <c r="S290" s="782"/>
      <c r="T290" s="537"/>
      <c r="U290" s="537"/>
      <c r="V290" s="783"/>
      <c r="W290" s="1651"/>
      <c r="X290" s="512"/>
      <c r="Y290" s="368"/>
      <c r="Z290" s="762" t="s">
        <v>167</v>
      </c>
      <c r="AA290" s="354">
        <v>5</v>
      </c>
      <c r="AB290" s="763" t="s">
        <v>168</v>
      </c>
      <c r="AC290" s="391">
        <f>ROUND(ROUND(ROUND(ROUND(H224*M260,0)*Q284,0)*V287,0)*Y289,0)-AA290</f>
        <v>241</v>
      </c>
      <c r="AD290" s="268"/>
    </row>
    <row r="291" spans="1:30" ht="17.100000000000001" customHeight="1">
      <c r="A291" s="243">
        <v>61</v>
      </c>
      <c r="B291" s="243">
        <v>1563</v>
      </c>
      <c r="C291" s="244" t="s">
        <v>4989</v>
      </c>
      <c r="D291" s="765"/>
      <c r="E291" s="765"/>
      <c r="F291" s="278"/>
      <c r="G291" s="278"/>
      <c r="H291" s="278"/>
      <c r="I291" s="279"/>
      <c r="J291" s="597"/>
      <c r="K291" s="654"/>
      <c r="L291" s="654"/>
      <c r="M291" s="208"/>
      <c r="N291" s="773"/>
      <c r="O291" s="643"/>
      <c r="P291" s="1646"/>
      <c r="Q291" s="1649"/>
      <c r="R291" s="1580" t="s">
        <v>4708</v>
      </c>
      <c r="S291" s="1633"/>
      <c r="T291" s="1633"/>
      <c r="U291" s="643" t="s">
        <v>163</v>
      </c>
      <c r="V291" s="365">
        <v>0.85</v>
      </c>
      <c r="W291" s="523"/>
      <c r="X291" s="524"/>
      <c r="Y291" s="642"/>
      <c r="Z291" s="247"/>
      <c r="AA291" s="247"/>
      <c r="AB291" s="247"/>
      <c r="AC291" s="391">
        <f>ROUND(ROUND(ROUND(H224*M260,0)*Q284,0)*V291,0)</f>
        <v>351</v>
      </c>
      <c r="AD291" s="268"/>
    </row>
    <row r="292" spans="1:30" ht="17.100000000000001" customHeight="1">
      <c r="A292" s="243">
        <v>61</v>
      </c>
      <c r="B292" s="243">
        <v>1564</v>
      </c>
      <c r="C292" s="244" t="s">
        <v>4990</v>
      </c>
      <c r="D292" s="765"/>
      <c r="E292" s="765"/>
      <c r="F292" s="278"/>
      <c r="G292" s="278"/>
      <c r="H292" s="278"/>
      <c r="I292" s="279"/>
      <c r="J292" s="597"/>
      <c r="K292" s="654"/>
      <c r="L292" s="654"/>
      <c r="M292" s="208"/>
      <c r="N292" s="773"/>
      <c r="O292" s="643"/>
      <c r="P292" s="365"/>
      <c r="Q292" s="365"/>
      <c r="R292" s="1620"/>
      <c r="S292" s="1634"/>
      <c r="T292" s="1634"/>
      <c r="U292" s="643"/>
      <c r="V292" s="365"/>
      <c r="W292" s="319"/>
      <c r="X292" s="288"/>
      <c r="Y292" s="526"/>
      <c r="Z292" s="762" t="s">
        <v>167</v>
      </c>
      <c r="AA292" s="354">
        <v>5</v>
      </c>
      <c r="AB292" s="763" t="s">
        <v>168</v>
      </c>
      <c r="AC292" s="391">
        <f>ROUND(ROUND(ROUND(H224*M260,0)*Q284,0)*V291,0)-AA292</f>
        <v>346</v>
      </c>
      <c r="AD292" s="268"/>
    </row>
    <row r="293" spans="1:30" ht="17.100000000000001" customHeight="1">
      <c r="A293" s="243">
        <v>61</v>
      </c>
      <c r="B293" s="243">
        <v>1565</v>
      </c>
      <c r="C293" s="244" t="s">
        <v>4991</v>
      </c>
      <c r="D293" s="765"/>
      <c r="E293" s="765"/>
      <c r="F293" s="278"/>
      <c r="G293" s="278"/>
      <c r="H293" s="278"/>
      <c r="I293" s="279"/>
      <c r="J293" s="597"/>
      <c r="K293" s="654"/>
      <c r="L293" s="654"/>
      <c r="M293" s="208"/>
      <c r="N293" s="774"/>
      <c r="O293" s="643"/>
      <c r="P293" s="365"/>
      <c r="Q293" s="365"/>
      <c r="R293" s="1620"/>
      <c r="S293" s="1634"/>
      <c r="T293" s="1634"/>
      <c r="U293" s="779"/>
      <c r="V293" s="780"/>
      <c r="W293" s="1650" t="s">
        <v>4700</v>
      </c>
      <c r="X293" s="362" t="s">
        <v>163</v>
      </c>
      <c r="Y293" s="395">
        <v>0.85</v>
      </c>
      <c r="Z293" s="355"/>
      <c r="AA293" s="247"/>
      <c r="AB293" s="247"/>
      <c r="AC293" s="391">
        <f>ROUND(ROUND(ROUND(ROUND(H224*M260,0)*Q284,0)*V291,0)*Y293,0)</f>
        <v>298</v>
      </c>
      <c r="AD293" s="268"/>
    </row>
    <row r="294" spans="1:30" ht="17.100000000000001" customHeight="1">
      <c r="A294" s="243">
        <v>61</v>
      </c>
      <c r="B294" s="243">
        <v>1566</v>
      </c>
      <c r="C294" s="244" t="s">
        <v>4992</v>
      </c>
      <c r="D294" s="765"/>
      <c r="E294" s="765"/>
      <c r="F294" s="278"/>
      <c r="G294" s="278"/>
      <c r="H294" s="278"/>
      <c r="I294" s="279"/>
      <c r="J294" s="597"/>
      <c r="K294" s="654"/>
      <c r="L294" s="654"/>
      <c r="M294" s="208"/>
      <c r="N294" s="467"/>
      <c r="O294" s="788"/>
      <c r="P294" s="512"/>
      <c r="Q294" s="789"/>
      <c r="R294" s="1642"/>
      <c r="S294" s="1643"/>
      <c r="T294" s="1643"/>
      <c r="U294" s="537"/>
      <c r="V294" s="783"/>
      <c r="W294" s="1651"/>
      <c r="X294" s="512"/>
      <c r="Y294" s="368"/>
      <c r="Z294" s="762" t="s">
        <v>167</v>
      </c>
      <c r="AA294" s="354">
        <v>5</v>
      </c>
      <c r="AB294" s="763" t="s">
        <v>168</v>
      </c>
      <c r="AC294" s="391">
        <f>ROUND(ROUND(ROUND(ROUND(H224*M260,0)*Q284,0)*V291,0)*Y293,0)-AA294</f>
        <v>293</v>
      </c>
      <c r="AD294" s="268"/>
    </row>
    <row r="295" spans="1:30" ht="17.100000000000001" customHeight="1">
      <c r="A295" s="229">
        <v>61</v>
      </c>
      <c r="B295" s="229">
        <v>1191</v>
      </c>
      <c r="C295" s="254" t="s">
        <v>4993</v>
      </c>
      <c r="D295" s="765"/>
      <c r="E295" s="765"/>
      <c r="F295" s="1542" t="s">
        <v>4994</v>
      </c>
      <c r="G295" s="477"/>
      <c r="H295" s="477"/>
      <c r="I295" s="478"/>
      <c r="J295" s="756"/>
      <c r="K295" s="664"/>
      <c r="L295" s="664"/>
      <c r="M295" s="232"/>
      <c r="N295" s="231"/>
      <c r="O295" s="232"/>
      <c r="P295" s="232"/>
      <c r="Q295" s="232"/>
      <c r="R295" s="340"/>
      <c r="S295" s="338"/>
      <c r="T295" s="338"/>
      <c r="U295" s="334"/>
      <c r="V295" s="232"/>
      <c r="W295" s="231"/>
      <c r="X295" s="232"/>
      <c r="Y295" s="314"/>
      <c r="Z295" s="257"/>
      <c r="AA295" s="257"/>
      <c r="AB295" s="257"/>
      <c r="AC295" s="473">
        <f>ROUND(H296,0)</f>
        <v>826</v>
      </c>
      <c r="AD295" s="268"/>
    </row>
    <row r="296" spans="1:30" ht="17.100000000000001" customHeight="1">
      <c r="A296" s="229">
        <v>61</v>
      </c>
      <c r="B296" s="229">
        <v>1192</v>
      </c>
      <c r="C296" s="230" t="s">
        <v>4995</v>
      </c>
      <c r="D296" s="764"/>
      <c r="E296" s="764"/>
      <c r="F296" s="1545"/>
      <c r="G296" s="377"/>
      <c r="H296" s="757">
        <v>826</v>
      </c>
      <c r="I296" s="208" t="s">
        <v>18</v>
      </c>
      <c r="J296" s="597"/>
      <c r="K296" s="654"/>
      <c r="L296" s="654"/>
      <c r="M296" s="208"/>
      <c r="N296" s="245"/>
      <c r="O296" s="208"/>
      <c r="P296" s="208"/>
      <c r="Q296" s="208"/>
      <c r="R296" s="611"/>
      <c r="S296" s="392"/>
      <c r="T296" s="392"/>
      <c r="U296" s="301"/>
      <c r="V296" s="208"/>
      <c r="W296" s="245"/>
      <c r="X296" s="208"/>
      <c r="Y296" s="226"/>
      <c r="Z296" s="758" t="s">
        <v>167</v>
      </c>
      <c r="AA296" s="759">
        <v>5</v>
      </c>
      <c r="AB296" s="760" t="s">
        <v>168</v>
      </c>
      <c r="AC296" s="473">
        <f>ROUND(H296,0)-AA296</f>
        <v>821</v>
      </c>
      <c r="AD296" s="268"/>
    </row>
    <row r="297" spans="1:30" ht="17.100000000000001" customHeight="1">
      <c r="A297" s="243">
        <v>61</v>
      </c>
      <c r="B297" s="243">
        <v>1567</v>
      </c>
      <c r="C297" s="244" t="s">
        <v>4996</v>
      </c>
      <c r="D297" s="764"/>
      <c r="E297" s="764"/>
      <c r="F297" s="1545"/>
      <c r="G297" s="377"/>
      <c r="H297" s="377"/>
      <c r="I297" s="378"/>
      <c r="J297" s="597"/>
      <c r="K297" s="654"/>
      <c r="L297" s="654"/>
      <c r="M297" s="208"/>
      <c r="N297" s="245"/>
      <c r="O297" s="208"/>
      <c r="P297" s="208"/>
      <c r="Q297" s="208"/>
      <c r="R297" s="611"/>
      <c r="S297" s="392"/>
      <c r="T297" s="392"/>
      <c r="U297" s="301"/>
      <c r="V297" s="385"/>
      <c r="W297" s="1650" t="s">
        <v>4700</v>
      </c>
      <c r="X297" s="362" t="s">
        <v>163</v>
      </c>
      <c r="Y297" s="395">
        <v>0.85</v>
      </c>
      <c r="Z297" s="355"/>
      <c r="AA297" s="247"/>
      <c r="AB297" s="247"/>
      <c r="AC297" s="391">
        <f>ROUND(H296*Y297,0)</f>
        <v>702</v>
      </c>
      <c r="AD297" s="268"/>
    </row>
    <row r="298" spans="1:30" ht="17.100000000000001" customHeight="1">
      <c r="A298" s="243">
        <v>61</v>
      </c>
      <c r="B298" s="243">
        <v>1568</v>
      </c>
      <c r="C298" s="244" t="s">
        <v>4997</v>
      </c>
      <c r="D298" s="764"/>
      <c r="E298" s="764"/>
      <c r="F298" s="377"/>
      <c r="G298" s="377"/>
      <c r="H298" s="377"/>
      <c r="I298" s="377"/>
      <c r="J298" s="597"/>
      <c r="K298" s="654"/>
      <c r="L298" s="654"/>
      <c r="M298" s="208"/>
      <c r="N298" s="245"/>
      <c r="O298" s="208"/>
      <c r="P298" s="208"/>
      <c r="Q298" s="208"/>
      <c r="R298" s="761"/>
      <c r="S298" s="407"/>
      <c r="T298" s="407"/>
      <c r="U298" s="304"/>
      <c r="V298" s="226"/>
      <c r="W298" s="1651"/>
      <c r="X298" s="512"/>
      <c r="Y298" s="368"/>
      <c r="Z298" s="762" t="s">
        <v>167</v>
      </c>
      <c r="AA298" s="354">
        <v>5</v>
      </c>
      <c r="AB298" s="763" t="s">
        <v>168</v>
      </c>
      <c r="AC298" s="391">
        <f>ROUND(H296*Y297,0)-AA298</f>
        <v>697</v>
      </c>
      <c r="AD298" s="268"/>
    </row>
    <row r="299" spans="1:30" ht="17.100000000000001" customHeight="1">
      <c r="A299" s="229">
        <v>61</v>
      </c>
      <c r="B299" s="229">
        <v>1193</v>
      </c>
      <c r="C299" s="254" t="s">
        <v>4998</v>
      </c>
      <c r="D299" s="764"/>
      <c r="E299" s="764"/>
      <c r="F299" s="278"/>
      <c r="G299" s="278"/>
      <c r="J299" s="597"/>
      <c r="K299" s="654"/>
      <c r="L299" s="654"/>
      <c r="M299" s="208"/>
      <c r="N299" s="245"/>
      <c r="O299" s="208"/>
      <c r="P299" s="208"/>
      <c r="Q299" s="208"/>
      <c r="R299" s="1542" t="s">
        <v>4703</v>
      </c>
      <c r="S299" s="1543"/>
      <c r="T299" s="1543"/>
      <c r="U299" s="372" t="s">
        <v>163</v>
      </c>
      <c r="V299" s="373">
        <v>0.7</v>
      </c>
      <c r="W299" s="231"/>
      <c r="X299" s="232"/>
      <c r="Y299" s="314"/>
      <c r="Z299" s="257"/>
      <c r="AA299" s="257"/>
      <c r="AB299" s="257"/>
      <c r="AC299" s="473">
        <f>ROUND(H296*V299,0)</f>
        <v>578</v>
      </c>
      <c r="AD299" s="268"/>
    </row>
    <row r="300" spans="1:30" ht="17.100000000000001" customHeight="1">
      <c r="A300" s="229">
        <v>61</v>
      </c>
      <c r="B300" s="229">
        <v>1194</v>
      </c>
      <c r="C300" s="230" t="s">
        <v>4999</v>
      </c>
      <c r="D300" s="764"/>
      <c r="E300" s="764"/>
      <c r="F300" s="278"/>
      <c r="G300" s="278"/>
      <c r="H300" s="208"/>
      <c r="I300" s="388"/>
      <c r="J300" s="597"/>
      <c r="K300" s="654"/>
      <c r="L300" s="654"/>
      <c r="M300" s="208"/>
      <c r="N300" s="245"/>
      <c r="O300" s="208"/>
      <c r="P300" s="208"/>
      <c r="Q300" s="208"/>
      <c r="R300" s="1545"/>
      <c r="S300" s="1546"/>
      <c r="T300" s="1546"/>
      <c r="U300" s="214"/>
      <c r="V300" s="609"/>
      <c r="W300" s="281"/>
      <c r="X300" s="216"/>
      <c r="Y300" s="226"/>
      <c r="Z300" s="758" t="s">
        <v>167</v>
      </c>
      <c r="AA300" s="759">
        <v>5</v>
      </c>
      <c r="AB300" s="760" t="s">
        <v>168</v>
      </c>
      <c r="AC300" s="473">
        <f>ROUND(H296*V299,0)-AA300</f>
        <v>573</v>
      </c>
      <c r="AD300" s="268"/>
    </row>
    <row r="301" spans="1:30" ht="17.100000000000001" customHeight="1">
      <c r="A301" s="243">
        <v>61</v>
      </c>
      <c r="B301" s="243">
        <v>1569</v>
      </c>
      <c r="C301" s="244" t="s">
        <v>5000</v>
      </c>
      <c r="D301" s="765"/>
      <c r="E301" s="764"/>
      <c r="F301" s="406"/>
      <c r="G301" s="406"/>
      <c r="H301" s="208"/>
      <c r="I301" s="388"/>
      <c r="J301" s="597"/>
      <c r="K301" s="654"/>
      <c r="L301" s="654"/>
      <c r="M301" s="208"/>
      <c r="N301" s="245"/>
      <c r="O301" s="208"/>
      <c r="P301" s="208"/>
      <c r="Q301" s="208"/>
      <c r="R301" s="1545"/>
      <c r="S301" s="1546"/>
      <c r="T301" s="1546"/>
      <c r="U301" s="302"/>
      <c r="V301" s="766"/>
      <c r="W301" s="1650" t="s">
        <v>4700</v>
      </c>
      <c r="X301" s="362" t="s">
        <v>163</v>
      </c>
      <c r="Y301" s="395">
        <v>0.85</v>
      </c>
      <c r="Z301" s="355"/>
      <c r="AA301" s="247"/>
      <c r="AB301" s="247"/>
      <c r="AC301" s="391">
        <f>ROUND(ROUND(H296*V299,0)*Y301,0)</f>
        <v>491</v>
      </c>
      <c r="AD301" s="268"/>
    </row>
    <row r="302" spans="1:30" ht="17.100000000000001" customHeight="1">
      <c r="A302" s="243">
        <v>61</v>
      </c>
      <c r="B302" s="243">
        <v>1570</v>
      </c>
      <c r="C302" s="244" t="s">
        <v>5001</v>
      </c>
      <c r="D302" s="765"/>
      <c r="E302" s="764"/>
      <c r="F302" s="406"/>
      <c r="G302" s="406"/>
      <c r="H302" s="208"/>
      <c r="I302" s="388"/>
      <c r="J302" s="597"/>
      <c r="K302" s="654"/>
      <c r="L302" s="654"/>
      <c r="M302" s="208"/>
      <c r="N302" s="245"/>
      <c r="O302" s="208"/>
      <c r="P302" s="208"/>
      <c r="Q302" s="208"/>
      <c r="R302" s="399"/>
      <c r="S302" s="767"/>
      <c r="T302" s="305"/>
      <c r="U302" s="305"/>
      <c r="V302" s="768"/>
      <c r="W302" s="1651"/>
      <c r="X302" s="512"/>
      <c r="Y302" s="368"/>
      <c r="Z302" s="762" t="s">
        <v>167</v>
      </c>
      <c r="AA302" s="354">
        <v>5</v>
      </c>
      <c r="AB302" s="763" t="s">
        <v>168</v>
      </c>
      <c r="AC302" s="391">
        <f>ROUND(ROUND(H296*V299,0)*Y301,0)-AA302</f>
        <v>486</v>
      </c>
      <c r="AD302" s="268"/>
    </row>
    <row r="303" spans="1:30" ht="17.100000000000001" customHeight="1">
      <c r="A303" s="229">
        <v>61</v>
      </c>
      <c r="B303" s="229">
        <v>1733</v>
      </c>
      <c r="C303" s="254" t="s">
        <v>5002</v>
      </c>
      <c r="D303" s="765"/>
      <c r="E303" s="764"/>
      <c r="F303" s="406"/>
      <c r="G303" s="406"/>
      <c r="H303" s="208"/>
      <c r="I303" s="388"/>
      <c r="J303" s="597"/>
      <c r="K303" s="654"/>
      <c r="L303" s="654"/>
      <c r="M303" s="208"/>
      <c r="N303" s="245"/>
      <c r="O303" s="208"/>
      <c r="P303" s="208"/>
      <c r="Q303" s="385"/>
      <c r="R303" s="1542" t="s">
        <v>4708</v>
      </c>
      <c r="S303" s="1543"/>
      <c r="T303" s="1543"/>
      <c r="U303" s="214" t="s">
        <v>163</v>
      </c>
      <c r="V303" s="609">
        <v>0.85</v>
      </c>
      <c r="W303" s="231"/>
      <c r="X303" s="232"/>
      <c r="Y303" s="314"/>
      <c r="Z303" s="257"/>
      <c r="AA303" s="257"/>
      <c r="AB303" s="257"/>
      <c r="AC303" s="473">
        <f>ROUND(H296*V303,0)</f>
        <v>702</v>
      </c>
      <c r="AD303" s="268"/>
    </row>
    <row r="304" spans="1:30" ht="17.100000000000001" customHeight="1">
      <c r="A304" s="229">
        <v>61</v>
      </c>
      <c r="B304" s="229">
        <v>1734</v>
      </c>
      <c r="C304" s="230" t="s">
        <v>5003</v>
      </c>
      <c r="D304" s="765"/>
      <c r="E304" s="764"/>
      <c r="F304" s="406"/>
      <c r="G304" s="406"/>
      <c r="H304" s="208"/>
      <c r="I304" s="388"/>
      <c r="J304" s="597"/>
      <c r="K304" s="654"/>
      <c r="L304" s="654"/>
      <c r="M304" s="208"/>
      <c r="N304" s="245"/>
      <c r="O304" s="208"/>
      <c r="P304" s="208"/>
      <c r="Q304" s="208"/>
      <c r="R304" s="1545"/>
      <c r="S304" s="1546"/>
      <c r="T304" s="1546"/>
      <c r="U304" s="214"/>
      <c r="V304" s="609"/>
      <c r="W304" s="281"/>
      <c r="X304" s="216"/>
      <c r="Y304" s="226"/>
      <c r="Z304" s="758" t="s">
        <v>167</v>
      </c>
      <c r="AA304" s="759">
        <v>5</v>
      </c>
      <c r="AB304" s="760" t="s">
        <v>168</v>
      </c>
      <c r="AC304" s="473">
        <f>ROUND(H296*V303,0)-AA304</f>
        <v>697</v>
      </c>
      <c r="AD304" s="268"/>
    </row>
    <row r="305" spans="1:30" ht="17.100000000000001" customHeight="1">
      <c r="A305" s="243">
        <v>61</v>
      </c>
      <c r="B305" s="243">
        <v>1571</v>
      </c>
      <c r="C305" s="244" t="s">
        <v>5004</v>
      </c>
      <c r="D305" s="765"/>
      <c r="E305" s="764"/>
      <c r="F305" s="278"/>
      <c r="G305" s="278"/>
      <c r="H305" s="278"/>
      <c r="I305" s="279"/>
      <c r="J305" s="597"/>
      <c r="K305" s="654"/>
      <c r="L305" s="654"/>
      <c r="M305" s="208"/>
      <c r="N305" s="245"/>
      <c r="O305" s="208"/>
      <c r="P305" s="208"/>
      <c r="Q305" s="208"/>
      <c r="R305" s="1545"/>
      <c r="S305" s="1546"/>
      <c r="T305" s="1546"/>
      <c r="U305" s="302"/>
      <c r="V305" s="766"/>
      <c r="W305" s="1650" t="s">
        <v>4700</v>
      </c>
      <c r="X305" s="362" t="s">
        <v>163</v>
      </c>
      <c r="Y305" s="395">
        <v>0.85</v>
      </c>
      <c r="Z305" s="355"/>
      <c r="AA305" s="247"/>
      <c r="AB305" s="247"/>
      <c r="AC305" s="391">
        <f>ROUND(ROUND(H296*V303,0)*Y305,0)</f>
        <v>597</v>
      </c>
      <c r="AD305" s="268"/>
    </row>
    <row r="306" spans="1:30" ht="17.100000000000001" customHeight="1">
      <c r="A306" s="243">
        <v>61</v>
      </c>
      <c r="B306" s="243">
        <v>1572</v>
      </c>
      <c r="C306" s="244" t="s">
        <v>5005</v>
      </c>
      <c r="D306" s="765"/>
      <c r="E306" s="764"/>
      <c r="F306" s="278"/>
      <c r="G306" s="278"/>
      <c r="H306" s="278"/>
      <c r="I306" s="279"/>
      <c r="J306" s="597"/>
      <c r="K306" s="654"/>
      <c r="L306" s="654"/>
      <c r="M306" s="208"/>
      <c r="N306" s="281"/>
      <c r="O306" s="216"/>
      <c r="P306" s="216"/>
      <c r="Q306" s="216"/>
      <c r="R306" s="1563"/>
      <c r="S306" s="1564"/>
      <c r="T306" s="1564"/>
      <c r="U306" s="305"/>
      <c r="V306" s="768"/>
      <c r="W306" s="1651"/>
      <c r="X306" s="512"/>
      <c r="Y306" s="368"/>
      <c r="Z306" s="762" t="s">
        <v>167</v>
      </c>
      <c r="AA306" s="354">
        <v>5</v>
      </c>
      <c r="AB306" s="763" t="s">
        <v>168</v>
      </c>
      <c r="AC306" s="391">
        <f>ROUND(ROUND(H296*V303,0)*Y305,0)-AA306</f>
        <v>592</v>
      </c>
      <c r="AD306" s="268"/>
    </row>
    <row r="307" spans="1:30" ht="17.100000000000001" customHeight="1">
      <c r="A307" s="229">
        <v>61</v>
      </c>
      <c r="B307" s="229">
        <v>1195</v>
      </c>
      <c r="C307" s="254" t="s">
        <v>5006</v>
      </c>
      <c r="D307" s="765"/>
      <c r="E307" s="765"/>
      <c r="F307" s="278"/>
      <c r="G307" s="278"/>
      <c r="H307" s="278"/>
      <c r="I307" s="279"/>
      <c r="J307" s="597"/>
      <c r="K307" s="654"/>
      <c r="L307" s="654"/>
      <c r="M307" s="208"/>
      <c r="N307" s="1539" t="s">
        <v>4713</v>
      </c>
      <c r="O307" s="1608" t="s">
        <v>162</v>
      </c>
      <c r="P307" s="769"/>
      <c r="Q307" s="769"/>
      <c r="R307" s="340"/>
      <c r="S307" s="338"/>
      <c r="T307" s="338"/>
      <c r="U307" s="334"/>
      <c r="V307" s="232"/>
      <c r="W307" s="231"/>
      <c r="X307" s="232"/>
      <c r="Y307" s="314"/>
      <c r="Z307" s="257"/>
      <c r="AA307" s="257"/>
      <c r="AB307" s="257"/>
      <c r="AC307" s="473">
        <f>ROUND(H296*Q308,0)</f>
        <v>578</v>
      </c>
      <c r="AD307" s="268"/>
    </row>
    <row r="308" spans="1:30" ht="17.100000000000001" customHeight="1">
      <c r="A308" s="229">
        <v>61</v>
      </c>
      <c r="B308" s="229">
        <v>1196</v>
      </c>
      <c r="C308" s="230" t="s">
        <v>5007</v>
      </c>
      <c r="D308" s="765"/>
      <c r="E308" s="765"/>
      <c r="F308" s="278"/>
      <c r="G308" s="278"/>
      <c r="H308" s="278"/>
      <c r="I308" s="279"/>
      <c r="J308" s="597"/>
      <c r="K308" s="654"/>
      <c r="L308" s="654"/>
      <c r="M308" s="208"/>
      <c r="N308" s="1631"/>
      <c r="O308" s="1586"/>
      <c r="P308" s="214" t="s">
        <v>163</v>
      </c>
      <c r="Q308" s="770">
        <v>0.7</v>
      </c>
      <c r="R308" s="611"/>
      <c r="S308" s="392"/>
      <c r="T308" s="392"/>
      <c r="U308" s="301"/>
      <c r="V308" s="208"/>
      <c r="W308" s="245"/>
      <c r="X308" s="208"/>
      <c r="Y308" s="226"/>
      <c r="Z308" s="758" t="s">
        <v>167</v>
      </c>
      <c r="AA308" s="759">
        <v>5</v>
      </c>
      <c r="AB308" s="760" t="s">
        <v>168</v>
      </c>
      <c r="AC308" s="473">
        <f>ROUND(H296*Q308,0)-AA308</f>
        <v>573</v>
      </c>
      <c r="AD308" s="268"/>
    </row>
    <row r="309" spans="1:30" ht="17.100000000000001" customHeight="1">
      <c r="A309" s="243">
        <v>61</v>
      </c>
      <c r="B309" s="243">
        <v>1573</v>
      </c>
      <c r="C309" s="244" t="s">
        <v>5008</v>
      </c>
      <c r="D309" s="765"/>
      <c r="E309" s="765"/>
      <c r="F309" s="278"/>
      <c r="G309" s="278"/>
      <c r="H309" s="278"/>
      <c r="I309" s="279"/>
      <c r="J309" s="597"/>
      <c r="K309" s="654"/>
      <c r="L309" s="654"/>
      <c r="M309" s="208"/>
      <c r="N309" s="1631"/>
      <c r="O309" s="1586"/>
      <c r="R309" s="611"/>
      <c r="S309" s="392"/>
      <c r="T309" s="392"/>
      <c r="U309" s="301"/>
      <c r="V309" s="385"/>
      <c r="W309" s="1650" t="s">
        <v>4700</v>
      </c>
      <c r="X309" s="362" t="s">
        <v>163</v>
      </c>
      <c r="Y309" s="395">
        <v>0.85</v>
      </c>
      <c r="Z309" s="355"/>
      <c r="AA309" s="247"/>
      <c r="AB309" s="247"/>
      <c r="AC309" s="391">
        <f>ROUND(ROUND(H296*Q308,0)*Y309,0)</f>
        <v>491</v>
      </c>
      <c r="AD309" s="268"/>
    </row>
    <row r="310" spans="1:30" ht="17.100000000000001" customHeight="1">
      <c r="A310" s="243">
        <v>61</v>
      </c>
      <c r="B310" s="243">
        <v>1574</v>
      </c>
      <c r="C310" s="244" t="s">
        <v>5009</v>
      </c>
      <c r="D310" s="765"/>
      <c r="E310" s="765"/>
      <c r="F310" s="278"/>
      <c r="G310" s="278"/>
      <c r="H310" s="278"/>
      <c r="I310" s="279"/>
      <c r="J310" s="597"/>
      <c r="K310" s="654"/>
      <c r="L310" s="654"/>
      <c r="M310" s="208"/>
      <c r="N310" s="772"/>
      <c r="P310" s="214"/>
      <c r="Q310" s="214"/>
      <c r="R310" s="761"/>
      <c r="S310" s="407"/>
      <c r="T310" s="407"/>
      <c r="U310" s="304"/>
      <c r="V310" s="226"/>
      <c r="W310" s="1651"/>
      <c r="X310" s="512"/>
      <c r="Y310" s="368"/>
      <c r="Z310" s="762" t="s">
        <v>167</v>
      </c>
      <c r="AA310" s="354">
        <v>5</v>
      </c>
      <c r="AB310" s="763" t="s">
        <v>168</v>
      </c>
      <c r="AC310" s="391">
        <f>ROUND(ROUND(H296*Q308,0)*Y309,0)-AA310</f>
        <v>486</v>
      </c>
      <c r="AD310" s="268"/>
    </row>
    <row r="311" spans="1:30" ht="17.100000000000001" customHeight="1">
      <c r="A311" s="229">
        <v>61</v>
      </c>
      <c r="B311" s="229">
        <v>1197</v>
      </c>
      <c r="C311" s="254" t="s">
        <v>5010</v>
      </c>
      <c r="D311" s="765"/>
      <c r="E311" s="765"/>
      <c r="F311" s="278"/>
      <c r="G311" s="278"/>
      <c r="H311" s="278"/>
      <c r="I311" s="279"/>
      <c r="J311" s="597"/>
      <c r="K311" s="654"/>
      <c r="L311" s="654"/>
      <c r="M311" s="208"/>
      <c r="N311" s="773"/>
      <c r="R311" s="1542" t="s">
        <v>4703</v>
      </c>
      <c r="S311" s="1543"/>
      <c r="T311" s="1543"/>
      <c r="U311" s="372" t="s">
        <v>163</v>
      </c>
      <c r="V311" s="373">
        <v>0.7</v>
      </c>
      <c r="W311" s="231"/>
      <c r="X311" s="232"/>
      <c r="Y311" s="314"/>
      <c r="Z311" s="257"/>
      <c r="AA311" s="257"/>
      <c r="AB311" s="257"/>
      <c r="AC311" s="473">
        <f>ROUND(ROUND(H296*Q308,0)*V311,0)</f>
        <v>405</v>
      </c>
      <c r="AD311" s="268"/>
    </row>
    <row r="312" spans="1:30" ht="17.100000000000001" customHeight="1">
      <c r="A312" s="229">
        <v>61</v>
      </c>
      <c r="B312" s="229">
        <v>1198</v>
      </c>
      <c r="C312" s="230" t="s">
        <v>5011</v>
      </c>
      <c r="D312" s="765"/>
      <c r="E312" s="765"/>
      <c r="F312" s="278"/>
      <c r="G312" s="278"/>
      <c r="H312" s="278"/>
      <c r="I312" s="279"/>
      <c r="J312" s="597"/>
      <c r="K312" s="654"/>
      <c r="L312" s="654"/>
      <c r="M312" s="208"/>
      <c r="N312" s="773"/>
      <c r="R312" s="1545"/>
      <c r="S312" s="1546"/>
      <c r="T312" s="1546"/>
      <c r="U312" s="214"/>
      <c r="V312" s="609"/>
      <c r="W312" s="281"/>
      <c r="X312" s="216"/>
      <c r="Y312" s="226"/>
      <c r="Z312" s="758" t="s">
        <v>167</v>
      </c>
      <c r="AA312" s="759">
        <v>5</v>
      </c>
      <c r="AB312" s="760" t="s">
        <v>168</v>
      </c>
      <c r="AC312" s="473">
        <f>ROUND(ROUND(H296*Q308,0)*V311,0)-AA312</f>
        <v>400</v>
      </c>
      <c r="AD312" s="268"/>
    </row>
    <row r="313" spans="1:30" ht="17.100000000000001" customHeight="1">
      <c r="A313" s="243">
        <v>61</v>
      </c>
      <c r="B313" s="243">
        <v>1575</v>
      </c>
      <c r="C313" s="244" t="s">
        <v>5012</v>
      </c>
      <c r="D313" s="765"/>
      <c r="E313" s="765"/>
      <c r="F313" s="278"/>
      <c r="G313" s="278"/>
      <c r="H313" s="278"/>
      <c r="I313" s="279"/>
      <c r="J313" s="597"/>
      <c r="K313" s="654"/>
      <c r="L313" s="654"/>
      <c r="M313" s="208"/>
      <c r="N313" s="774"/>
      <c r="O313" s="214"/>
      <c r="P313" s="1653"/>
      <c r="Q313" s="1653"/>
      <c r="R313" s="1545"/>
      <c r="S313" s="1546"/>
      <c r="T313" s="1546"/>
      <c r="U313" s="302"/>
      <c r="V313" s="766"/>
      <c r="W313" s="1650" t="s">
        <v>4700</v>
      </c>
      <c r="X313" s="362" t="s">
        <v>163</v>
      </c>
      <c r="Y313" s="395">
        <v>0.85</v>
      </c>
      <c r="Z313" s="355"/>
      <c r="AA313" s="247"/>
      <c r="AB313" s="247"/>
      <c r="AC313" s="391">
        <f>ROUND(ROUND(ROUND(H296*Q308,0)*V311,0)*Y313,0)</f>
        <v>344</v>
      </c>
      <c r="AD313" s="268"/>
    </row>
    <row r="314" spans="1:30" ht="17.100000000000001" customHeight="1">
      <c r="A314" s="243">
        <v>61</v>
      </c>
      <c r="B314" s="243">
        <v>1576</v>
      </c>
      <c r="C314" s="244" t="s">
        <v>5013</v>
      </c>
      <c r="D314" s="765"/>
      <c r="E314" s="765"/>
      <c r="F314" s="278"/>
      <c r="G314" s="278"/>
      <c r="H314" s="278"/>
      <c r="I314" s="279"/>
      <c r="J314" s="597"/>
      <c r="K314" s="654"/>
      <c r="L314" s="654"/>
      <c r="M314" s="208"/>
      <c r="N314" s="774"/>
      <c r="O314" s="214"/>
      <c r="P314" s="214"/>
      <c r="Q314" s="214"/>
      <c r="R314" s="399"/>
      <c r="S314" s="767"/>
      <c r="T314" s="305"/>
      <c r="U314" s="305"/>
      <c r="V314" s="768"/>
      <c r="W314" s="1651"/>
      <c r="X314" s="512"/>
      <c r="Y314" s="368"/>
      <c r="Z314" s="762" t="s">
        <v>167</v>
      </c>
      <c r="AA314" s="354">
        <v>5</v>
      </c>
      <c r="AB314" s="763" t="s">
        <v>168</v>
      </c>
      <c r="AC314" s="391">
        <f>ROUND(ROUND(ROUND(H296*Q308,0)*V311,0)*Y313,0)-AA314</f>
        <v>339</v>
      </c>
      <c r="AD314" s="268"/>
    </row>
    <row r="315" spans="1:30" ht="17.100000000000001" customHeight="1">
      <c r="A315" s="229">
        <v>61</v>
      </c>
      <c r="B315" s="229">
        <v>1735</v>
      </c>
      <c r="C315" s="254" t="s">
        <v>5014</v>
      </c>
      <c r="D315" s="765"/>
      <c r="E315" s="765"/>
      <c r="F315" s="278"/>
      <c r="G315" s="278"/>
      <c r="H315" s="278"/>
      <c r="I315" s="279"/>
      <c r="J315" s="597"/>
      <c r="K315" s="654"/>
      <c r="L315" s="654"/>
      <c r="M315" s="208"/>
      <c r="N315" s="773"/>
      <c r="O315" s="214"/>
      <c r="P315" s="1599"/>
      <c r="Q315" s="1600"/>
      <c r="R315" s="1542" t="s">
        <v>4708</v>
      </c>
      <c r="S315" s="1543"/>
      <c r="T315" s="1543"/>
      <c r="U315" s="214" t="s">
        <v>163</v>
      </c>
      <c r="V315" s="609">
        <v>0.85</v>
      </c>
      <c r="W315" s="231"/>
      <c r="X315" s="232"/>
      <c r="Y315" s="314"/>
      <c r="Z315" s="257"/>
      <c r="AA315" s="257"/>
      <c r="AB315" s="257"/>
      <c r="AC315" s="473">
        <f>ROUND(ROUND(H296*Q308,0)*V315,0)</f>
        <v>491</v>
      </c>
      <c r="AD315" s="268"/>
    </row>
    <row r="316" spans="1:30" ht="17.100000000000001" customHeight="1">
      <c r="A316" s="229">
        <v>61</v>
      </c>
      <c r="B316" s="229">
        <v>1736</v>
      </c>
      <c r="C316" s="230" t="s">
        <v>5015</v>
      </c>
      <c r="D316" s="765"/>
      <c r="E316" s="765"/>
      <c r="F316" s="278"/>
      <c r="G316" s="278"/>
      <c r="H316" s="278"/>
      <c r="I316" s="279"/>
      <c r="J316" s="597"/>
      <c r="K316" s="654"/>
      <c r="L316" s="654"/>
      <c r="M316" s="208"/>
      <c r="N316" s="773"/>
      <c r="O316" s="214"/>
      <c r="P316" s="609"/>
      <c r="Q316" s="609"/>
      <c r="R316" s="1545"/>
      <c r="S316" s="1546"/>
      <c r="T316" s="1546"/>
      <c r="U316" s="214"/>
      <c r="V316" s="609"/>
      <c r="W316" s="281"/>
      <c r="X316" s="216"/>
      <c r="Y316" s="226"/>
      <c r="Z316" s="758" t="s">
        <v>167</v>
      </c>
      <c r="AA316" s="759">
        <v>5</v>
      </c>
      <c r="AB316" s="760" t="s">
        <v>168</v>
      </c>
      <c r="AC316" s="473">
        <f>ROUND(ROUND(H296*Q308,0)*V315,0)-AA316</f>
        <v>486</v>
      </c>
      <c r="AD316" s="268"/>
    </row>
    <row r="317" spans="1:30" ht="17.100000000000001" customHeight="1">
      <c r="A317" s="243">
        <v>61</v>
      </c>
      <c r="B317" s="243">
        <v>1577</v>
      </c>
      <c r="C317" s="244" t="s">
        <v>5016</v>
      </c>
      <c r="D317" s="765"/>
      <c r="E317" s="765"/>
      <c r="F317" s="278"/>
      <c r="G317" s="278"/>
      <c r="H317" s="278"/>
      <c r="I317" s="279"/>
      <c r="J317" s="597"/>
      <c r="K317" s="654"/>
      <c r="L317" s="654"/>
      <c r="M317" s="208"/>
      <c r="N317" s="774"/>
      <c r="O317" s="214"/>
      <c r="P317" s="609"/>
      <c r="Q317" s="609"/>
      <c r="R317" s="1545"/>
      <c r="S317" s="1546"/>
      <c r="T317" s="1546"/>
      <c r="U317" s="302"/>
      <c r="V317" s="766"/>
      <c r="W317" s="1650" t="s">
        <v>4700</v>
      </c>
      <c r="X317" s="362" t="s">
        <v>163</v>
      </c>
      <c r="Y317" s="395">
        <v>0.85</v>
      </c>
      <c r="Z317" s="355"/>
      <c r="AA317" s="247"/>
      <c r="AB317" s="247"/>
      <c r="AC317" s="391">
        <f>ROUND(ROUND(ROUND(H296*Q308,0)*V315,0)*Y317,0)</f>
        <v>417</v>
      </c>
      <c r="AD317" s="268"/>
    </row>
    <row r="318" spans="1:30" ht="17.100000000000001" customHeight="1">
      <c r="A318" s="243">
        <v>61</v>
      </c>
      <c r="B318" s="243">
        <v>1578</v>
      </c>
      <c r="C318" s="244" t="s">
        <v>5017</v>
      </c>
      <c r="D318" s="765"/>
      <c r="E318" s="765"/>
      <c r="F318" s="278"/>
      <c r="G318" s="278"/>
      <c r="H318" s="278"/>
      <c r="I318" s="279"/>
      <c r="J318" s="597"/>
      <c r="K318" s="654"/>
      <c r="L318" s="654"/>
      <c r="M318" s="208"/>
      <c r="N318" s="773"/>
      <c r="O318" s="214"/>
      <c r="P318" s="214"/>
      <c r="Q318" s="214"/>
      <c r="R318" s="1563"/>
      <c r="S318" s="1564"/>
      <c r="T318" s="1564"/>
      <c r="U318" s="305"/>
      <c r="V318" s="768"/>
      <c r="W318" s="1651"/>
      <c r="X318" s="512"/>
      <c r="Y318" s="368"/>
      <c r="Z318" s="762" t="s">
        <v>167</v>
      </c>
      <c r="AA318" s="354">
        <v>5</v>
      </c>
      <c r="AB318" s="763" t="s">
        <v>168</v>
      </c>
      <c r="AC318" s="391">
        <f>ROUND(ROUND(ROUND(H296*Q308,0)*V315,0)*Y317,0)-AA318</f>
        <v>412</v>
      </c>
      <c r="AD318" s="268"/>
    </row>
    <row r="319" spans="1:30" ht="17.100000000000001" customHeight="1">
      <c r="A319" s="243">
        <v>61</v>
      </c>
      <c r="B319" s="243">
        <v>1579</v>
      </c>
      <c r="C319" s="244" t="s">
        <v>5018</v>
      </c>
      <c r="D319" s="765"/>
      <c r="E319" s="765"/>
      <c r="F319" s="278"/>
      <c r="G319" s="278"/>
      <c r="H319" s="278"/>
      <c r="I319" s="279"/>
      <c r="J319" s="597"/>
      <c r="K319" s="654"/>
      <c r="L319" s="654"/>
      <c r="M319" s="208"/>
      <c r="N319" s="773"/>
      <c r="O319" s="1580" t="s">
        <v>165</v>
      </c>
      <c r="P319" s="775"/>
      <c r="Q319" s="775"/>
      <c r="R319" s="359"/>
      <c r="S319" s="360"/>
      <c r="T319" s="776"/>
      <c r="U319" s="360"/>
      <c r="V319" s="361"/>
      <c r="W319" s="523"/>
      <c r="X319" s="524"/>
      <c r="Y319" s="642"/>
      <c r="Z319" s="247"/>
      <c r="AA319" s="247"/>
      <c r="AB319" s="247"/>
      <c r="AC319" s="391">
        <f>ROUND(H296*Q320,0)</f>
        <v>413</v>
      </c>
      <c r="AD319" s="268"/>
    </row>
    <row r="320" spans="1:30" ht="17.100000000000001" customHeight="1">
      <c r="A320" s="243">
        <v>61</v>
      </c>
      <c r="B320" s="243">
        <v>1580</v>
      </c>
      <c r="C320" s="244" t="s">
        <v>5019</v>
      </c>
      <c r="D320" s="765"/>
      <c r="E320" s="765"/>
      <c r="F320" s="278"/>
      <c r="G320" s="278"/>
      <c r="H320" s="278"/>
      <c r="I320" s="279"/>
      <c r="J320" s="597"/>
      <c r="K320" s="654"/>
      <c r="L320" s="654"/>
      <c r="M320" s="208"/>
      <c r="N320" s="772"/>
      <c r="O320" s="1620"/>
      <c r="P320" s="643" t="s">
        <v>163</v>
      </c>
      <c r="Q320" s="365">
        <v>0.5</v>
      </c>
      <c r="R320" s="777"/>
      <c r="S320" s="639"/>
      <c r="T320" s="776"/>
      <c r="U320" s="639"/>
      <c r="V320" s="529"/>
      <c r="W320" s="516"/>
      <c r="X320" s="517"/>
      <c r="Y320" s="526"/>
      <c r="Z320" s="762" t="s">
        <v>167</v>
      </c>
      <c r="AA320" s="354">
        <v>5</v>
      </c>
      <c r="AB320" s="763" t="s">
        <v>168</v>
      </c>
      <c r="AC320" s="391">
        <f>ROUND(H296*Q320,0)-AA320</f>
        <v>408</v>
      </c>
      <c r="AD320" s="268"/>
    </row>
    <row r="321" spans="1:30" ht="17.100000000000001" customHeight="1">
      <c r="A321" s="243">
        <v>61</v>
      </c>
      <c r="B321" s="243">
        <v>1581</v>
      </c>
      <c r="C321" s="244" t="s">
        <v>5020</v>
      </c>
      <c r="D321" s="765"/>
      <c r="E321" s="765"/>
      <c r="F321" s="278"/>
      <c r="G321" s="278"/>
      <c r="H321" s="278"/>
      <c r="I321" s="279"/>
      <c r="J321" s="597"/>
      <c r="K321" s="654"/>
      <c r="L321" s="654"/>
      <c r="M321" s="208"/>
      <c r="N321" s="772"/>
      <c r="O321" s="1620"/>
      <c r="P321" s="530"/>
      <c r="Q321" s="530"/>
      <c r="R321" s="777"/>
      <c r="S321" s="639"/>
      <c r="T321" s="776"/>
      <c r="U321" s="639"/>
      <c r="V321" s="529"/>
      <c r="W321" s="1650" t="s">
        <v>4700</v>
      </c>
      <c r="X321" s="362" t="s">
        <v>163</v>
      </c>
      <c r="Y321" s="395">
        <v>0.85</v>
      </c>
      <c r="Z321" s="355"/>
      <c r="AA321" s="247"/>
      <c r="AB321" s="247"/>
      <c r="AC321" s="391">
        <f>ROUND(ROUND(H296*Q320,0)*Y321,0)</f>
        <v>351</v>
      </c>
      <c r="AD321" s="268"/>
    </row>
    <row r="322" spans="1:30" ht="17.100000000000001" customHeight="1">
      <c r="A322" s="243">
        <v>61</v>
      </c>
      <c r="B322" s="243">
        <v>1582</v>
      </c>
      <c r="C322" s="244" t="s">
        <v>5021</v>
      </c>
      <c r="D322" s="765"/>
      <c r="E322" s="765"/>
      <c r="F322" s="278"/>
      <c r="G322" s="278"/>
      <c r="H322" s="278"/>
      <c r="I322" s="279"/>
      <c r="J322" s="597"/>
      <c r="K322" s="654"/>
      <c r="L322" s="654"/>
      <c r="M322" s="208"/>
      <c r="N322" s="772"/>
      <c r="O322" s="530"/>
      <c r="P322" s="643"/>
      <c r="Q322" s="643"/>
      <c r="R322" s="778"/>
      <c r="S322" s="525"/>
      <c r="T322" s="537"/>
      <c r="U322" s="525"/>
      <c r="V322" s="539"/>
      <c r="W322" s="1651"/>
      <c r="X322" s="512"/>
      <c r="Y322" s="368"/>
      <c r="Z322" s="762" t="s">
        <v>167</v>
      </c>
      <c r="AA322" s="354">
        <v>5</v>
      </c>
      <c r="AB322" s="763" t="s">
        <v>168</v>
      </c>
      <c r="AC322" s="391">
        <f>ROUND(ROUND(H296*Q320,0)*Y321,0)-AA322</f>
        <v>346</v>
      </c>
      <c r="AD322" s="268"/>
    </row>
    <row r="323" spans="1:30" ht="17.100000000000001" customHeight="1">
      <c r="A323" s="243">
        <v>61</v>
      </c>
      <c r="B323" s="243">
        <v>1583</v>
      </c>
      <c r="C323" s="244" t="s">
        <v>5022</v>
      </c>
      <c r="D323" s="765"/>
      <c r="E323" s="765"/>
      <c r="F323" s="278"/>
      <c r="G323" s="278"/>
      <c r="H323" s="278"/>
      <c r="I323" s="279"/>
      <c r="J323" s="597"/>
      <c r="K323" s="654"/>
      <c r="L323" s="654"/>
      <c r="M323" s="208"/>
      <c r="N323" s="773"/>
      <c r="O323" s="530"/>
      <c r="P323" s="530"/>
      <c r="Q323" s="530"/>
      <c r="R323" s="1580" t="s">
        <v>4703</v>
      </c>
      <c r="S323" s="1633"/>
      <c r="T323" s="1633"/>
      <c r="U323" s="362" t="s">
        <v>163</v>
      </c>
      <c r="V323" s="356">
        <v>0.7</v>
      </c>
      <c r="W323" s="523"/>
      <c r="X323" s="524"/>
      <c r="Y323" s="642"/>
      <c r="Z323" s="247"/>
      <c r="AA323" s="247"/>
      <c r="AB323" s="247"/>
      <c r="AC323" s="391">
        <f>ROUND(ROUND(H296*Q320,0)*V323,0)</f>
        <v>289</v>
      </c>
      <c r="AD323" s="268"/>
    </row>
    <row r="324" spans="1:30" ht="17.100000000000001" customHeight="1">
      <c r="A324" s="243">
        <v>61</v>
      </c>
      <c r="B324" s="243">
        <v>1584</v>
      </c>
      <c r="C324" s="244" t="s">
        <v>5023</v>
      </c>
      <c r="D324" s="765"/>
      <c r="E324" s="765"/>
      <c r="F324" s="278"/>
      <c r="G324" s="278"/>
      <c r="H324" s="278"/>
      <c r="I324" s="279"/>
      <c r="J324" s="597"/>
      <c r="K324" s="654"/>
      <c r="L324" s="654"/>
      <c r="M324" s="208"/>
      <c r="N324" s="773"/>
      <c r="O324" s="530"/>
      <c r="P324" s="530"/>
      <c r="Q324" s="530"/>
      <c r="R324" s="1620"/>
      <c r="S324" s="1634"/>
      <c r="T324" s="1634"/>
      <c r="U324" s="643"/>
      <c r="V324" s="365"/>
      <c r="W324" s="319"/>
      <c r="X324" s="288"/>
      <c r="Y324" s="526"/>
      <c r="Z324" s="762" t="s">
        <v>167</v>
      </c>
      <c r="AA324" s="354">
        <v>5</v>
      </c>
      <c r="AB324" s="763" t="s">
        <v>168</v>
      </c>
      <c r="AC324" s="391">
        <f>ROUND(ROUND(H296*Q320,0)*V323,0)-AA324</f>
        <v>284</v>
      </c>
      <c r="AD324" s="268"/>
    </row>
    <row r="325" spans="1:30" ht="17.100000000000001" customHeight="1">
      <c r="A325" s="243">
        <v>61</v>
      </c>
      <c r="B325" s="243">
        <v>1585</v>
      </c>
      <c r="C325" s="244" t="s">
        <v>5024</v>
      </c>
      <c r="D325" s="765"/>
      <c r="E325" s="765"/>
      <c r="F325" s="278"/>
      <c r="G325" s="278"/>
      <c r="H325" s="278"/>
      <c r="I325" s="279"/>
      <c r="J325" s="597"/>
      <c r="K325" s="654"/>
      <c r="L325" s="654"/>
      <c r="M325" s="208"/>
      <c r="N325" s="774"/>
      <c r="O325" s="643"/>
      <c r="P325" s="1644"/>
      <c r="Q325" s="1652"/>
      <c r="R325" s="1620"/>
      <c r="S325" s="1634"/>
      <c r="T325" s="1634"/>
      <c r="U325" s="779"/>
      <c r="V325" s="780"/>
      <c r="W325" s="1650" t="s">
        <v>4700</v>
      </c>
      <c r="X325" s="362" t="s">
        <v>163</v>
      </c>
      <c r="Y325" s="395">
        <v>0.85</v>
      </c>
      <c r="Z325" s="355"/>
      <c r="AA325" s="247"/>
      <c r="AB325" s="247"/>
      <c r="AC325" s="391">
        <f>ROUND(ROUND(ROUND(H296*Q320,0)*V323,0)*Y325,0)</f>
        <v>246</v>
      </c>
      <c r="AD325" s="268"/>
    </row>
    <row r="326" spans="1:30" ht="17.100000000000001" customHeight="1">
      <c r="A326" s="243">
        <v>61</v>
      </c>
      <c r="B326" s="243">
        <v>1586</v>
      </c>
      <c r="C326" s="244" t="s">
        <v>5025</v>
      </c>
      <c r="D326" s="765"/>
      <c r="E326" s="765"/>
      <c r="F326" s="278"/>
      <c r="G326" s="278"/>
      <c r="H326" s="278"/>
      <c r="I326" s="279"/>
      <c r="J326" s="597"/>
      <c r="K326" s="654"/>
      <c r="L326" s="654"/>
      <c r="M326" s="208"/>
      <c r="N326" s="774"/>
      <c r="O326" s="643"/>
      <c r="P326" s="643"/>
      <c r="Q326" s="643"/>
      <c r="R326" s="781"/>
      <c r="S326" s="782"/>
      <c r="T326" s="537"/>
      <c r="U326" s="537"/>
      <c r="V326" s="783"/>
      <c r="W326" s="1651"/>
      <c r="X326" s="512"/>
      <c r="Y326" s="368"/>
      <c r="Z326" s="762" t="s">
        <v>167</v>
      </c>
      <c r="AA326" s="354">
        <v>5</v>
      </c>
      <c r="AB326" s="763" t="s">
        <v>168</v>
      </c>
      <c r="AC326" s="391">
        <f>ROUND(ROUND(ROUND(H296*Q320,0)*V323,0)*Y325,0)-AA326</f>
        <v>241</v>
      </c>
      <c r="AD326" s="268"/>
    </row>
    <row r="327" spans="1:30" ht="17.100000000000001" customHeight="1">
      <c r="A327" s="243">
        <v>61</v>
      </c>
      <c r="B327" s="243">
        <v>1587</v>
      </c>
      <c r="C327" s="244" t="s">
        <v>5026</v>
      </c>
      <c r="D327" s="765"/>
      <c r="E327" s="765"/>
      <c r="F327" s="278"/>
      <c r="G327" s="278"/>
      <c r="H327" s="278"/>
      <c r="I327" s="279"/>
      <c r="J327" s="597"/>
      <c r="K327" s="654"/>
      <c r="L327" s="654"/>
      <c r="M327" s="208"/>
      <c r="N327" s="773"/>
      <c r="O327" s="643"/>
      <c r="P327" s="1646"/>
      <c r="Q327" s="1649"/>
      <c r="R327" s="1580" t="s">
        <v>4708</v>
      </c>
      <c r="S327" s="1633"/>
      <c r="T327" s="1633"/>
      <c r="U327" s="643" t="s">
        <v>163</v>
      </c>
      <c r="V327" s="365">
        <v>0.85</v>
      </c>
      <c r="W327" s="523"/>
      <c r="X327" s="524"/>
      <c r="Y327" s="642"/>
      <c r="Z327" s="247"/>
      <c r="AA327" s="247"/>
      <c r="AB327" s="247"/>
      <c r="AC327" s="391">
        <f>ROUND(ROUND(H296*Q320,0)*V327,0)</f>
        <v>351</v>
      </c>
      <c r="AD327" s="268"/>
    </row>
    <row r="328" spans="1:30" ht="17.100000000000001" customHeight="1">
      <c r="A328" s="243">
        <v>61</v>
      </c>
      <c r="B328" s="243">
        <v>1588</v>
      </c>
      <c r="C328" s="244" t="s">
        <v>5027</v>
      </c>
      <c r="D328" s="765"/>
      <c r="E328" s="765"/>
      <c r="F328" s="278"/>
      <c r="G328" s="278"/>
      <c r="H328" s="278"/>
      <c r="I328" s="279"/>
      <c r="J328" s="597"/>
      <c r="K328" s="654"/>
      <c r="L328" s="654"/>
      <c r="M328" s="208"/>
      <c r="N328" s="773"/>
      <c r="O328" s="643"/>
      <c r="P328" s="365"/>
      <c r="Q328" s="365"/>
      <c r="R328" s="1620"/>
      <c r="S328" s="1634"/>
      <c r="T328" s="1634"/>
      <c r="U328" s="643"/>
      <c r="V328" s="365"/>
      <c r="W328" s="319"/>
      <c r="X328" s="288"/>
      <c r="Y328" s="526"/>
      <c r="Z328" s="762" t="s">
        <v>167</v>
      </c>
      <c r="AA328" s="354">
        <v>5</v>
      </c>
      <c r="AB328" s="763" t="s">
        <v>168</v>
      </c>
      <c r="AC328" s="391">
        <f>ROUND(ROUND(H296*Q320,0)*V327,0)-AA328</f>
        <v>346</v>
      </c>
      <c r="AD328" s="268"/>
    </row>
    <row r="329" spans="1:30" ht="17.100000000000001" customHeight="1">
      <c r="A329" s="243">
        <v>61</v>
      </c>
      <c r="B329" s="243">
        <v>1589</v>
      </c>
      <c r="C329" s="244" t="s">
        <v>5028</v>
      </c>
      <c r="D329" s="765"/>
      <c r="E329" s="765"/>
      <c r="F329" s="278"/>
      <c r="G329" s="278"/>
      <c r="H329" s="278"/>
      <c r="I329" s="279"/>
      <c r="J329" s="597"/>
      <c r="K329" s="654"/>
      <c r="L329" s="654"/>
      <c r="M329" s="208"/>
      <c r="N329" s="774"/>
      <c r="O329" s="643"/>
      <c r="P329" s="365"/>
      <c r="Q329" s="365"/>
      <c r="R329" s="1620"/>
      <c r="S329" s="1634"/>
      <c r="T329" s="1634"/>
      <c r="U329" s="779"/>
      <c r="V329" s="780"/>
      <c r="W329" s="1650" t="s">
        <v>4700</v>
      </c>
      <c r="X329" s="362" t="s">
        <v>163</v>
      </c>
      <c r="Y329" s="395">
        <v>0.85</v>
      </c>
      <c r="Z329" s="355"/>
      <c r="AA329" s="247"/>
      <c r="AB329" s="247"/>
      <c r="AC329" s="391">
        <f>ROUND(ROUND(ROUND(H296*Q320,0)*V327,0)*Y329,0)</f>
        <v>298</v>
      </c>
      <c r="AD329" s="268"/>
    </row>
    <row r="330" spans="1:30" ht="17.100000000000001" customHeight="1">
      <c r="A330" s="243">
        <v>61</v>
      </c>
      <c r="B330" s="243">
        <v>1590</v>
      </c>
      <c r="C330" s="244" t="s">
        <v>5029</v>
      </c>
      <c r="D330" s="765"/>
      <c r="E330" s="765"/>
      <c r="F330" s="278"/>
      <c r="G330" s="278"/>
      <c r="H330" s="278"/>
      <c r="I330" s="279"/>
      <c r="J330" s="597"/>
      <c r="K330" s="654"/>
      <c r="L330" s="654"/>
      <c r="M330" s="208"/>
      <c r="N330" s="467"/>
      <c r="O330" s="643"/>
      <c r="P330" s="643"/>
      <c r="Q330" s="643"/>
      <c r="R330" s="1642"/>
      <c r="S330" s="1643"/>
      <c r="T330" s="1643"/>
      <c r="U330" s="537"/>
      <c r="V330" s="783"/>
      <c r="W330" s="1651"/>
      <c r="X330" s="512"/>
      <c r="Y330" s="368"/>
      <c r="Z330" s="762" t="s">
        <v>167</v>
      </c>
      <c r="AA330" s="354">
        <v>5</v>
      </c>
      <c r="AB330" s="763" t="s">
        <v>168</v>
      </c>
      <c r="AC330" s="391">
        <f>ROUND(ROUND(ROUND(H296*Q320,0)*V327,0)*Y329,0)-AA330</f>
        <v>293</v>
      </c>
      <c r="AD330" s="268"/>
    </row>
    <row r="331" spans="1:30" ht="17.100000000000001" customHeight="1">
      <c r="A331" s="229">
        <v>61</v>
      </c>
      <c r="B331" s="229">
        <v>1199</v>
      </c>
      <c r="C331" s="254" t="s">
        <v>5030</v>
      </c>
      <c r="D331" s="765"/>
      <c r="E331" s="765"/>
      <c r="F331" s="278"/>
      <c r="G331" s="278"/>
      <c r="H331" s="278"/>
      <c r="I331" s="279"/>
      <c r="J331" s="1611" t="s">
        <v>4738</v>
      </c>
      <c r="K331" s="784"/>
      <c r="L331" s="784"/>
      <c r="M331" s="784"/>
      <c r="N331" s="231"/>
      <c r="O331" s="232"/>
      <c r="P331" s="232"/>
      <c r="Q331" s="232"/>
      <c r="R331" s="340"/>
      <c r="S331" s="338"/>
      <c r="T331" s="338"/>
      <c r="U331" s="334"/>
      <c r="V331" s="232"/>
      <c r="W331" s="231"/>
      <c r="X331" s="232"/>
      <c r="Y331" s="314"/>
      <c r="Z331" s="257"/>
      <c r="AA331" s="257"/>
      <c r="AB331" s="257"/>
      <c r="AC331" s="473">
        <f>ROUND(H296*M332,0)</f>
        <v>797</v>
      </c>
      <c r="AD331" s="268"/>
    </row>
    <row r="332" spans="1:30" ht="17.100000000000001" customHeight="1">
      <c r="A332" s="229">
        <v>61</v>
      </c>
      <c r="B332" s="229">
        <v>1200</v>
      </c>
      <c r="C332" s="230" t="s">
        <v>5031</v>
      </c>
      <c r="D332" s="764"/>
      <c r="E332" s="764"/>
      <c r="F332" s="377"/>
      <c r="G332" s="377"/>
      <c r="H332" s="377"/>
      <c r="I332" s="378"/>
      <c r="J332" s="1613"/>
      <c r="K332" s="785"/>
      <c r="L332" s="214" t="s">
        <v>163</v>
      </c>
      <c r="M332" s="397">
        <v>0.96499999999999997</v>
      </c>
      <c r="N332" s="245"/>
      <c r="O332" s="208"/>
      <c r="P332" s="208"/>
      <c r="Q332" s="208"/>
      <c r="R332" s="611"/>
      <c r="S332" s="392"/>
      <c r="T332" s="392"/>
      <c r="U332" s="301"/>
      <c r="V332" s="208"/>
      <c r="W332" s="245"/>
      <c r="X332" s="208"/>
      <c r="Y332" s="226"/>
      <c r="Z332" s="758" t="s">
        <v>167</v>
      </c>
      <c r="AA332" s="759">
        <v>5</v>
      </c>
      <c r="AB332" s="760" t="s">
        <v>168</v>
      </c>
      <c r="AC332" s="473">
        <f>ROUND(H296*M332,0)-AA332</f>
        <v>792</v>
      </c>
      <c r="AD332" s="268"/>
    </row>
    <row r="333" spans="1:30" ht="17.100000000000001" customHeight="1">
      <c r="A333" s="243">
        <v>61</v>
      </c>
      <c r="B333" s="243">
        <v>1591</v>
      </c>
      <c r="C333" s="244" t="s">
        <v>5032</v>
      </c>
      <c r="D333" s="764"/>
      <c r="E333" s="764"/>
      <c r="F333" s="377"/>
      <c r="G333" s="377"/>
      <c r="H333" s="377"/>
      <c r="I333" s="378"/>
      <c r="J333" s="1613"/>
      <c r="K333" s="654"/>
      <c r="L333" s="654"/>
      <c r="M333" s="208"/>
      <c r="N333" s="245"/>
      <c r="O333" s="208"/>
      <c r="P333" s="208"/>
      <c r="Q333" s="208"/>
      <c r="R333" s="611"/>
      <c r="S333" s="392"/>
      <c r="T333" s="392"/>
      <c r="U333" s="301"/>
      <c r="V333" s="385"/>
      <c r="W333" s="1650" t="s">
        <v>4700</v>
      </c>
      <c r="X333" s="362" t="s">
        <v>163</v>
      </c>
      <c r="Y333" s="395">
        <v>0.85</v>
      </c>
      <c r="Z333" s="355"/>
      <c r="AA333" s="247"/>
      <c r="AB333" s="247"/>
      <c r="AC333" s="391">
        <f>ROUND(ROUND(H296*M332,0)*Y333,0)</f>
        <v>677</v>
      </c>
      <c r="AD333" s="268"/>
    </row>
    <row r="334" spans="1:30" ht="17.100000000000001" customHeight="1">
      <c r="A334" s="243">
        <v>61</v>
      </c>
      <c r="B334" s="243">
        <v>1592</v>
      </c>
      <c r="C334" s="244" t="s">
        <v>5033</v>
      </c>
      <c r="D334" s="764"/>
      <c r="E334" s="764"/>
      <c r="F334" s="278"/>
      <c r="G334" s="278"/>
      <c r="H334" s="278"/>
      <c r="I334" s="279"/>
      <c r="J334" s="597"/>
      <c r="K334" s="654"/>
      <c r="L334" s="654"/>
      <c r="M334" s="208"/>
      <c r="N334" s="245"/>
      <c r="O334" s="208"/>
      <c r="P334" s="208"/>
      <c r="Q334" s="208"/>
      <c r="R334" s="761"/>
      <c r="S334" s="407"/>
      <c r="T334" s="407"/>
      <c r="U334" s="304"/>
      <c r="V334" s="226"/>
      <c r="W334" s="1651"/>
      <c r="X334" s="512"/>
      <c r="Y334" s="368"/>
      <c r="Z334" s="762" t="s">
        <v>167</v>
      </c>
      <c r="AA334" s="354">
        <v>5</v>
      </c>
      <c r="AB334" s="763" t="s">
        <v>168</v>
      </c>
      <c r="AC334" s="391">
        <f>ROUND(ROUND(H296*M332,0)*Y333,0)-AA334</f>
        <v>672</v>
      </c>
      <c r="AD334" s="268"/>
    </row>
    <row r="335" spans="1:30" ht="17.100000000000001" customHeight="1">
      <c r="A335" s="229">
        <v>61</v>
      </c>
      <c r="B335" s="229">
        <v>1201</v>
      </c>
      <c r="C335" s="254" t="s">
        <v>5034</v>
      </c>
      <c r="D335" s="764"/>
      <c r="E335" s="764"/>
      <c r="F335" s="278"/>
      <c r="G335" s="278"/>
      <c r="H335" s="278"/>
      <c r="I335" s="279"/>
      <c r="J335" s="597"/>
      <c r="K335" s="654"/>
      <c r="L335" s="654"/>
      <c r="M335" s="208"/>
      <c r="N335" s="245"/>
      <c r="O335" s="208"/>
      <c r="P335" s="208"/>
      <c r="Q335" s="208"/>
      <c r="R335" s="1542" t="s">
        <v>4703</v>
      </c>
      <c r="S335" s="1543"/>
      <c r="T335" s="1543"/>
      <c r="U335" s="372" t="s">
        <v>163</v>
      </c>
      <c r="V335" s="373">
        <v>0.7</v>
      </c>
      <c r="W335" s="231"/>
      <c r="X335" s="232"/>
      <c r="Y335" s="314"/>
      <c r="Z335" s="257"/>
      <c r="AA335" s="257"/>
      <c r="AB335" s="257"/>
      <c r="AC335" s="473">
        <f>ROUND(ROUND(H296*M332,0)*V335,0)</f>
        <v>558</v>
      </c>
      <c r="AD335" s="268"/>
    </row>
    <row r="336" spans="1:30" ht="17.100000000000001" customHeight="1">
      <c r="A336" s="229">
        <v>61</v>
      </c>
      <c r="B336" s="229">
        <v>1202</v>
      </c>
      <c r="C336" s="230" t="s">
        <v>5035</v>
      </c>
      <c r="D336" s="764"/>
      <c r="E336" s="764"/>
      <c r="F336" s="278"/>
      <c r="G336" s="278"/>
      <c r="H336" s="208"/>
      <c r="I336" s="388"/>
      <c r="J336" s="597"/>
      <c r="K336" s="654"/>
      <c r="L336" s="654"/>
      <c r="M336" s="208"/>
      <c r="N336" s="245"/>
      <c r="O336" s="208"/>
      <c r="P336" s="208"/>
      <c r="Q336" s="208"/>
      <c r="R336" s="1545"/>
      <c r="S336" s="1546"/>
      <c r="T336" s="1546"/>
      <c r="U336" s="214"/>
      <c r="V336" s="609"/>
      <c r="W336" s="281"/>
      <c r="X336" s="216"/>
      <c r="Y336" s="226"/>
      <c r="Z336" s="758" t="s">
        <v>167</v>
      </c>
      <c r="AA336" s="759">
        <v>5</v>
      </c>
      <c r="AB336" s="760" t="s">
        <v>168</v>
      </c>
      <c r="AC336" s="473">
        <f>ROUND(ROUND(H296*M332,0)*V335,0)-AA336</f>
        <v>553</v>
      </c>
      <c r="AD336" s="268"/>
    </row>
    <row r="337" spans="1:30" ht="17.100000000000001" customHeight="1">
      <c r="A337" s="243">
        <v>61</v>
      </c>
      <c r="B337" s="243">
        <v>1593</v>
      </c>
      <c r="C337" s="244" t="s">
        <v>5036</v>
      </c>
      <c r="D337" s="765"/>
      <c r="E337" s="764"/>
      <c r="F337" s="406"/>
      <c r="G337" s="406"/>
      <c r="H337" s="208"/>
      <c r="I337" s="388"/>
      <c r="J337" s="597"/>
      <c r="K337" s="654"/>
      <c r="L337" s="654"/>
      <c r="M337" s="208"/>
      <c r="N337" s="245"/>
      <c r="O337" s="208"/>
      <c r="P337" s="208"/>
      <c r="Q337" s="208"/>
      <c r="R337" s="1545"/>
      <c r="S337" s="1546"/>
      <c r="T337" s="1546"/>
      <c r="U337" s="302"/>
      <c r="V337" s="766"/>
      <c r="W337" s="1650" t="s">
        <v>4700</v>
      </c>
      <c r="X337" s="362" t="s">
        <v>163</v>
      </c>
      <c r="Y337" s="395">
        <v>0.85</v>
      </c>
      <c r="Z337" s="355"/>
      <c r="AA337" s="247"/>
      <c r="AB337" s="247"/>
      <c r="AC337" s="391">
        <f>ROUND(ROUND(ROUND(H296*M332,0)*V335,0)*Y337,0)</f>
        <v>474</v>
      </c>
      <c r="AD337" s="268"/>
    </row>
    <row r="338" spans="1:30" ht="17.100000000000001" customHeight="1">
      <c r="A338" s="243">
        <v>61</v>
      </c>
      <c r="B338" s="243">
        <v>1594</v>
      </c>
      <c r="C338" s="244" t="s">
        <v>5037</v>
      </c>
      <c r="D338" s="765"/>
      <c r="E338" s="764"/>
      <c r="F338" s="406"/>
      <c r="G338" s="406"/>
      <c r="H338" s="208"/>
      <c r="I338" s="388"/>
      <c r="J338" s="597"/>
      <c r="K338" s="654"/>
      <c r="L338" s="654"/>
      <c r="M338" s="208"/>
      <c r="N338" s="245"/>
      <c r="O338" s="208"/>
      <c r="P338" s="208"/>
      <c r="Q338" s="208"/>
      <c r="R338" s="399"/>
      <c r="S338" s="767"/>
      <c r="T338" s="305"/>
      <c r="U338" s="305"/>
      <c r="V338" s="768"/>
      <c r="W338" s="1651"/>
      <c r="X338" s="512"/>
      <c r="Y338" s="368"/>
      <c r="Z338" s="762" t="s">
        <v>167</v>
      </c>
      <c r="AA338" s="354">
        <v>5</v>
      </c>
      <c r="AB338" s="763" t="s">
        <v>168</v>
      </c>
      <c r="AC338" s="391">
        <f>ROUND(ROUND(ROUND(H296*M332,0)*V335,0)*Y337,0)-AA338</f>
        <v>469</v>
      </c>
      <c r="AD338" s="268"/>
    </row>
    <row r="339" spans="1:30" ht="17.100000000000001" customHeight="1">
      <c r="A339" s="229">
        <v>61</v>
      </c>
      <c r="B339" s="229">
        <v>1737</v>
      </c>
      <c r="C339" s="254" t="s">
        <v>5038</v>
      </c>
      <c r="D339" s="765"/>
      <c r="E339" s="764"/>
      <c r="F339" s="406"/>
      <c r="G339" s="406"/>
      <c r="H339" s="208"/>
      <c r="I339" s="388"/>
      <c r="J339" s="597"/>
      <c r="K339" s="654"/>
      <c r="L339" s="654"/>
      <c r="M339" s="208"/>
      <c r="N339" s="245"/>
      <c r="O339" s="208"/>
      <c r="P339" s="208"/>
      <c r="Q339" s="385"/>
      <c r="R339" s="1542" t="s">
        <v>4708</v>
      </c>
      <c r="S339" s="1543"/>
      <c r="T339" s="1543"/>
      <c r="U339" s="214" t="s">
        <v>163</v>
      </c>
      <c r="V339" s="609">
        <v>0.85</v>
      </c>
      <c r="W339" s="231"/>
      <c r="X339" s="232"/>
      <c r="Y339" s="314"/>
      <c r="Z339" s="257"/>
      <c r="AA339" s="257"/>
      <c r="AB339" s="257"/>
      <c r="AC339" s="473">
        <f>ROUND(ROUND(H296*M332,0)*V339,0)</f>
        <v>677</v>
      </c>
      <c r="AD339" s="268"/>
    </row>
    <row r="340" spans="1:30" ht="17.100000000000001" customHeight="1">
      <c r="A340" s="229">
        <v>61</v>
      </c>
      <c r="B340" s="229">
        <v>1738</v>
      </c>
      <c r="C340" s="230" t="s">
        <v>5039</v>
      </c>
      <c r="D340" s="765"/>
      <c r="E340" s="764"/>
      <c r="F340" s="406"/>
      <c r="G340" s="406"/>
      <c r="H340" s="208"/>
      <c r="I340" s="388"/>
      <c r="J340" s="597"/>
      <c r="K340" s="654"/>
      <c r="L340" s="654"/>
      <c r="M340" s="208"/>
      <c r="N340" s="245"/>
      <c r="O340" s="208"/>
      <c r="P340" s="208"/>
      <c r="Q340" s="208"/>
      <c r="R340" s="1545"/>
      <c r="S340" s="1546"/>
      <c r="T340" s="1546"/>
      <c r="U340" s="214"/>
      <c r="V340" s="609"/>
      <c r="W340" s="281"/>
      <c r="X340" s="216"/>
      <c r="Y340" s="226"/>
      <c r="Z340" s="758" t="s">
        <v>167</v>
      </c>
      <c r="AA340" s="759">
        <v>5</v>
      </c>
      <c r="AB340" s="760" t="s">
        <v>168</v>
      </c>
      <c r="AC340" s="473">
        <f>ROUND(ROUND(H296*M332,0)*V339,0)-AA340</f>
        <v>672</v>
      </c>
      <c r="AD340" s="268"/>
    </row>
    <row r="341" spans="1:30" ht="17.100000000000001" customHeight="1">
      <c r="A341" s="243">
        <v>61</v>
      </c>
      <c r="B341" s="243">
        <v>1595</v>
      </c>
      <c r="C341" s="244" t="s">
        <v>5040</v>
      </c>
      <c r="D341" s="765"/>
      <c r="E341" s="764"/>
      <c r="F341" s="278"/>
      <c r="G341" s="278"/>
      <c r="H341" s="278"/>
      <c r="I341" s="279"/>
      <c r="J341" s="597"/>
      <c r="K341" s="654"/>
      <c r="L341" s="654"/>
      <c r="M341" s="208"/>
      <c r="N341" s="245"/>
      <c r="O341" s="208"/>
      <c r="P341" s="208"/>
      <c r="Q341" s="208"/>
      <c r="R341" s="1545"/>
      <c r="S341" s="1546"/>
      <c r="T341" s="1546"/>
      <c r="U341" s="302"/>
      <c r="V341" s="766"/>
      <c r="W341" s="1650" t="s">
        <v>4700</v>
      </c>
      <c r="X341" s="362" t="s">
        <v>163</v>
      </c>
      <c r="Y341" s="395">
        <v>0.85</v>
      </c>
      <c r="Z341" s="355"/>
      <c r="AA341" s="247"/>
      <c r="AB341" s="247"/>
      <c r="AC341" s="391">
        <f>ROUND(ROUND(ROUND(H296*M332,0)*V339,0)*Y341,0)</f>
        <v>575</v>
      </c>
      <c r="AD341" s="268"/>
    </row>
    <row r="342" spans="1:30" ht="17.100000000000001" customHeight="1">
      <c r="A342" s="243">
        <v>61</v>
      </c>
      <c r="B342" s="243">
        <v>1596</v>
      </c>
      <c r="C342" s="244" t="s">
        <v>5041</v>
      </c>
      <c r="D342" s="765"/>
      <c r="E342" s="764"/>
      <c r="F342" s="278"/>
      <c r="G342" s="278"/>
      <c r="H342" s="278"/>
      <c r="I342" s="279"/>
      <c r="J342" s="597"/>
      <c r="K342" s="654"/>
      <c r="L342" s="654"/>
      <c r="M342" s="208"/>
      <c r="N342" s="281"/>
      <c r="O342" s="216"/>
      <c r="P342" s="216"/>
      <c r="Q342" s="216"/>
      <c r="R342" s="1563"/>
      <c r="S342" s="1564"/>
      <c r="T342" s="1564"/>
      <c r="U342" s="305"/>
      <c r="V342" s="768"/>
      <c r="W342" s="1651"/>
      <c r="X342" s="512"/>
      <c r="Y342" s="368"/>
      <c r="Z342" s="762" t="s">
        <v>167</v>
      </c>
      <c r="AA342" s="354">
        <v>5</v>
      </c>
      <c r="AB342" s="763" t="s">
        <v>168</v>
      </c>
      <c r="AC342" s="391">
        <f>ROUND(ROUND(ROUND(H296*M332,0)*V339,0)*Y341,0)-AA342</f>
        <v>570</v>
      </c>
      <c r="AD342" s="268"/>
    </row>
    <row r="343" spans="1:30" ht="17.100000000000001" customHeight="1">
      <c r="A343" s="229">
        <v>61</v>
      </c>
      <c r="B343" s="229">
        <v>1203</v>
      </c>
      <c r="C343" s="254" t="s">
        <v>5042</v>
      </c>
      <c r="D343" s="765"/>
      <c r="E343" s="765"/>
      <c r="F343" s="278"/>
      <c r="G343" s="278"/>
      <c r="H343" s="278"/>
      <c r="I343" s="279"/>
      <c r="J343" s="597"/>
      <c r="K343" s="654"/>
      <c r="L343" s="654"/>
      <c r="M343" s="208"/>
      <c r="N343" s="1539" t="s">
        <v>4713</v>
      </c>
      <c r="O343" s="1608" t="s">
        <v>162</v>
      </c>
      <c r="P343" s="769"/>
      <c r="Q343" s="769"/>
      <c r="R343" s="340"/>
      <c r="S343" s="338"/>
      <c r="T343" s="338"/>
      <c r="U343" s="334"/>
      <c r="V343" s="232"/>
      <c r="W343" s="231"/>
      <c r="X343" s="232"/>
      <c r="Y343" s="314"/>
      <c r="Z343" s="257"/>
      <c r="AA343" s="257"/>
      <c r="AB343" s="257"/>
      <c r="AC343" s="473">
        <f>ROUND(ROUND(H296*M332,0)*Q344,0)</f>
        <v>558</v>
      </c>
      <c r="AD343" s="268"/>
    </row>
    <row r="344" spans="1:30" ht="17.100000000000001" customHeight="1">
      <c r="A344" s="229">
        <v>61</v>
      </c>
      <c r="B344" s="229">
        <v>1204</v>
      </c>
      <c r="C344" s="230" t="s">
        <v>5043</v>
      </c>
      <c r="D344" s="765"/>
      <c r="E344" s="765"/>
      <c r="F344" s="278"/>
      <c r="G344" s="278"/>
      <c r="H344" s="278"/>
      <c r="I344" s="279"/>
      <c r="J344" s="597"/>
      <c r="K344" s="654"/>
      <c r="L344" s="654"/>
      <c r="M344" s="208"/>
      <c r="N344" s="1631"/>
      <c r="O344" s="1586"/>
      <c r="P344" s="214" t="s">
        <v>163</v>
      </c>
      <c r="Q344" s="770">
        <v>0.7</v>
      </c>
      <c r="R344" s="611"/>
      <c r="S344" s="392"/>
      <c r="T344" s="392"/>
      <c r="U344" s="301"/>
      <c r="V344" s="208"/>
      <c r="W344" s="245"/>
      <c r="X344" s="208"/>
      <c r="Y344" s="226"/>
      <c r="Z344" s="758" t="s">
        <v>167</v>
      </c>
      <c r="AA344" s="759">
        <v>5</v>
      </c>
      <c r="AB344" s="760" t="s">
        <v>168</v>
      </c>
      <c r="AC344" s="473">
        <f>ROUND(ROUND(H296*M332,0)*Q344,0)-AA344</f>
        <v>553</v>
      </c>
      <c r="AD344" s="268"/>
    </row>
    <row r="345" spans="1:30" ht="17.100000000000001" customHeight="1">
      <c r="A345" s="243">
        <v>61</v>
      </c>
      <c r="B345" s="243">
        <v>1597</v>
      </c>
      <c r="C345" s="244" t="s">
        <v>5044</v>
      </c>
      <c r="D345" s="765"/>
      <c r="E345" s="765"/>
      <c r="F345" s="278"/>
      <c r="G345" s="278"/>
      <c r="H345" s="278"/>
      <c r="I345" s="279"/>
      <c r="J345" s="597"/>
      <c r="K345" s="654"/>
      <c r="L345" s="654"/>
      <c r="M345" s="208"/>
      <c r="N345" s="1631"/>
      <c r="O345" s="1586"/>
      <c r="R345" s="611"/>
      <c r="S345" s="392"/>
      <c r="T345" s="392"/>
      <c r="U345" s="301"/>
      <c r="V345" s="385"/>
      <c r="W345" s="1650" t="s">
        <v>4700</v>
      </c>
      <c r="X345" s="362" t="s">
        <v>163</v>
      </c>
      <c r="Y345" s="395">
        <v>0.85</v>
      </c>
      <c r="Z345" s="355"/>
      <c r="AA345" s="247"/>
      <c r="AB345" s="247"/>
      <c r="AC345" s="391">
        <f>ROUND(ROUND(ROUND(H296*M332,0)*Q344,0)*Y345,0)</f>
        <v>474</v>
      </c>
      <c r="AD345" s="268"/>
    </row>
    <row r="346" spans="1:30" ht="17.100000000000001" customHeight="1">
      <c r="A346" s="243">
        <v>61</v>
      </c>
      <c r="B346" s="243">
        <v>1598</v>
      </c>
      <c r="C346" s="244" t="s">
        <v>5045</v>
      </c>
      <c r="D346" s="765"/>
      <c r="E346" s="765"/>
      <c r="F346" s="278"/>
      <c r="G346" s="278"/>
      <c r="H346" s="278"/>
      <c r="I346" s="279"/>
      <c r="J346" s="597"/>
      <c r="K346" s="654"/>
      <c r="L346" s="654"/>
      <c r="M346" s="208"/>
      <c r="N346" s="772"/>
      <c r="P346" s="214"/>
      <c r="Q346" s="214"/>
      <c r="R346" s="761"/>
      <c r="S346" s="407"/>
      <c r="T346" s="407"/>
      <c r="U346" s="304"/>
      <c r="V346" s="226"/>
      <c r="W346" s="1651"/>
      <c r="X346" s="512"/>
      <c r="Y346" s="368"/>
      <c r="Z346" s="762" t="s">
        <v>167</v>
      </c>
      <c r="AA346" s="354">
        <v>5</v>
      </c>
      <c r="AB346" s="763" t="s">
        <v>168</v>
      </c>
      <c r="AC346" s="391">
        <f>ROUND(ROUND(ROUND(H296*M332,0)*Q344,0)*Y345,0)-AA346</f>
        <v>469</v>
      </c>
      <c r="AD346" s="268"/>
    </row>
    <row r="347" spans="1:30" ht="17.100000000000001" customHeight="1">
      <c r="A347" s="229">
        <v>61</v>
      </c>
      <c r="B347" s="229">
        <v>1205</v>
      </c>
      <c r="C347" s="254" t="s">
        <v>5046</v>
      </c>
      <c r="D347" s="765"/>
      <c r="E347" s="765"/>
      <c r="F347" s="278"/>
      <c r="G347" s="278"/>
      <c r="H347" s="278"/>
      <c r="I347" s="279"/>
      <c r="J347" s="597"/>
      <c r="K347" s="654"/>
      <c r="L347" s="654"/>
      <c r="M347" s="208"/>
      <c r="N347" s="773"/>
      <c r="R347" s="1542" t="s">
        <v>4703</v>
      </c>
      <c r="S347" s="1543"/>
      <c r="T347" s="1543"/>
      <c r="U347" s="372" t="s">
        <v>163</v>
      </c>
      <c r="V347" s="373">
        <v>0.7</v>
      </c>
      <c r="W347" s="231"/>
      <c r="X347" s="232"/>
      <c r="Y347" s="314"/>
      <c r="Z347" s="257"/>
      <c r="AA347" s="257"/>
      <c r="AB347" s="257"/>
      <c r="AC347" s="473">
        <f>ROUND(ROUND(ROUND(H296*M332,0)*Q344,0)*V347,0)</f>
        <v>391</v>
      </c>
      <c r="AD347" s="268"/>
    </row>
    <row r="348" spans="1:30" ht="17.100000000000001" customHeight="1">
      <c r="A348" s="229">
        <v>61</v>
      </c>
      <c r="B348" s="229">
        <v>1206</v>
      </c>
      <c r="C348" s="230" t="s">
        <v>5047</v>
      </c>
      <c r="D348" s="765"/>
      <c r="E348" s="765"/>
      <c r="F348" s="278"/>
      <c r="G348" s="278"/>
      <c r="H348" s="278"/>
      <c r="I348" s="279"/>
      <c r="J348" s="597"/>
      <c r="K348" s="654"/>
      <c r="L348" s="654"/>
      <c r="M348" s="208"/>
      <c r="N348" s="773"/>
      <c r="R348" s="1545"/>
      <c r="S348" s="1546"/>
      <c r="T348" s="1546"/>
      <c r="U348" s="214"/>
      <c r="V348" s="609"/>
      <c r="W348" s="281"/>
      <c r="X348" s="216"/>
      <c r="Y348" s="226"/>
      <c r="Z348" s="758" t="s">
        <v>167</v>
      </c>
      <c r="AA348" s="759">
        <v>5</v>
      </c>
      <c r="AB348" s="760" t="s">
        <v>168</v>
      </c>
      <c r="AC348" s="473">
        <f>ROUND(ROUND(ROUND(H296*M332,0)*Q344,0)*V347,0)-AA348</f>
        <v>386</v>
      </c>
      <c r="AD348" s="268"/>
    </row>
    <row r="349" spans="1:30" ht="17.100000000000001" customHeight="1">
      <c r="A349" s="243">
        <v>61</v>
      </c>
      <c r="B349" s="243">
        <v>1599</v>
      </c>
      <c r="C349" s="244" t="s">
        <v>5048</v>
      </c>
      <c r="D349" s="765"/>
      <c r="E349" s="765"/>
      <c r="F349" s="278"/>
      <c r="G349" s="278"/>
      <c r="H349" s="278"/>
      <c r="I349" s="279"/>
      <c r="J349" s="597"/>
      <c r="K349" s="654"/>
      <c r="L349" s="654"/>
      <c r="M349" s="208"/>
      <c r="N349" s="774"/>
      <c r="O349" s="214"/>
      <c r="P349" s="1653"/>
      <c r="Q349" s="1653"/>
      <c r="R349" s="1545"/>
      <c r="S349" s="1546"/>
      <c r="T349" s="1546"/>
      <c r="U349" s="302"/>
      <c r="V349" s="766"/>
      <c r="W349" s="1650" t="s">
        <v>4700</v>
      </c>
      <c r="X349" s="362" t="s">
        <v>163</v>
      </c>
      <c r="Y349" s="395">
        <v>0.85</v>
      </c>
      <c r="Z349" s="355"/>
      <c r="AA349" s="247"/>
      <c r="AB349" s="247"/>
      <c r="AC349" s="391">
        <f>ROUND(ROUND(ROUND(ROUND(H296*M332,0)*Q344,0)*V347,0)*Y349,0)</f>
        <v>332</v>
      </c>
      <c r="AD349" s="268"/>
    </row>
    <row r="350" spans="1:30" ht="17.100000000000001" customHeight="1">
      <c r="A350" s="243">
        <v>61</v>
      </c>
      <c r="B350" s="243">
        <v>1600</v>
      </c>
      <c r="C350" s="244" t="s">
        <v>5049</v>
      </c>
      <c r="D350" s="765"/>
      <c r="E350" s="765"/>
      <c r="F350" s="278"/>
      <c r="G350" s="278"/>
      <c r="H350" s="278"/>
      <c r="I350" s="279"/>
      <c r="J350" s="597"/>
      <c r="K350" s="654"/>
      <c r="L350" s="654"/>
      <c r="M350" s="208"/>
      <c r="N350" s="774"/>
      <c r="O350" s="214"/>
      <c r="P350" s="214"/>
      <c r="Q350" s="214"/>
      <c r="R350" s="399"/>
      <c r="S350" s="767"/>
      <c r="T350" s="305"/>
      <c r="U350" s="305"/>
      <c r="V350" s="768"/>
      <c r="W350" s="1651"/>
      <c r="X350" s="512"/>
      <c r="Y350" s="368"/>
      <c r="Z350" s="762" t="s">
        <v>167</v>
      </c>
      <c r="AA350" s="354">
        <v>5</v>
      </c>
      <c r="AB350" s="763" t="s">
        <v>168</v>
      </c>
      <c r="AC350" s="391">
        <f>ROUND(ROUND(ROUND(ROUND(H296*M332,0)*Q344,0)*V347,0)*Y349,0)-AA350</f>
        <v>327</v>
      </c>
      <c r="AD350" s="268"/>
    </row>
    <row r="351" spans="1:30" ht="17.100000000000001" customHeight="1">
      <c r="A351" s="229">
        <v>61</v>
      </c>
      <c r="B351" s="229">
        <v>1739</v>
      </c>
      <c r="C351" s="254" t="s">
        <v>5050</v>
      </c>
      <c r="D351" s="765"/>
      <c r="E351" s="765"/>
      <c r="F351" s="278"/>
      <c r="G351" s="278"/>
      <c r="H351" s="278"/>
      <c r="I351" s="279"/>
      <c r="J351" s="597"/>
      <c r="K351" s="654"/>
      <c r="L351" s="654"/>
      <c r="M351" s="208"/>
      <c r="N351" s="773"/>
      <c r="O351" s="214"/>
      <c r="P351" s="1599"/>
      <c r="Q351" s="1600"/>
      <c r="R351" s="1542" t="s">
        <v>4708</v>
      </c>
      <c r="S351" s="1543"/>
      <c r="T351" s="1543"/>
      <c r="U351" s="214" t="s">
        <v>163</v>
      </c>
      <c r="V351" s="609">
        <v>0.85</v>
      </c>
      <c r="W351" s="231"/>
      <c r="X351" s="232"/>
      <c r="Y351" s="314"/>
      <c r="Z351" s="257"/>
      <c r="AA351" s="257"/>
      <c r="AB351" s="257"/>
      <c r="AC351" s="473">
        <f>ROUND(ROUND(ROUND(H296*M332,0)*Q344,0)*V351,0)</f>
        <v>474</v>
      </c>
      <c r="AD351" s="268"/>
    </row>
    <row r="352" spans="1:30" ht="17.100000000000001" customHeight="1">
      <c r="A352" s="229">
        <v>61</v>
      </c>
      <c r="B352" s="229">
        <v>1740</v>
      </c>
      <c r="C352" s="230" t="s">
        <v>5051</v>
      </c>
      <c r="D352" s="765"/>
      <c r="E352" s="765"/>
      <c r="F352" s="278"/>
      <c r="G352" s="278"/>
      <c r="H352" s="278"/>
      <c r="I352" s="279"/>
      <c r="J352" s="597"/>
      <c r="K352" s="654"/>
      <c r="L352" s="654"/>
      <c r="M352" s="208"/>
      <c r="N352" s="773"/>
      <c r="O352" s="214"/>
      <c r="P352" s="609"/>
      <c r="Q352" s="609"/>
      <c r="R352" s="1545"/>
      <c r="S352" s="1546"/>
      <c r="T352" s="1546"/>
      <c r="U352" s="214"/>
      <c r="V352" s="609"/>
      <c r="W352" s="281"/>
      <c r="X352" s="216"/>
      <c r="Y352" s="226"/>
      <c r="Z352" s="758" t="s">
        <v>167</v>
      </c>
      <c r="AA352" s="759">
        <v>5</v>
      </c>
      <c r="AB352" s="760" t="s">
        <v>168</v>
      </c>
      <c r="AC352" s="473">
        <f>ROUND(ROUND(ROUND(H296*M332,0)*Q344,0)*V351,0)-AA352</f>
        <v>469</v>
      </c>
      <c r="AD352" s="268"/>
    </row>
    <row r="353" spans="1:30" ht="17.100000000000001" customHeight="1">
      <c r="A353" s="243">
        <v>61</v>
      </c>
      <c r="B353" s="243">
        <v>1601</v>
      </c>
      <c r="C353" s="244" t="s">
        <v>5052</v>
      </c>
      <c r="D353" s="765"/>
      <c r="E353" s="765"/>
      <c r="F353" s="278"/>
      <c r="G353" s="278"/>
      <c r="H353" s="278"/>
      <c r="I353" s="279"/>
      <c r="J353" s="597"/>
      <c r="K353" s="654"/>
      <c r="L353" s="654"/>
      <c r="M353" s="208"/>
      <c r="N353" s="774"/>
      <c r="O353" s="214"/>
      <c r="P353" s="609"/>
      <c r="Q353" s="609"/>
      <c r="R353" s="1545"/>
      <c r="S353" s="1546"/>
      <c r="T353" s="1546"/>
      <c r="U353" s="302"/>
      <c r="V353" s="766"/>
      <c r="W353" s="1650" t="s">
        <v>4700</v>
      </c>
      <c r="X353" s="362" t="s">
        <v>163</v>
      </c>
      <c r="Y353" s="395">
        <v>0.85</v>
      </c>
      <c r="Z353" s="355"/>
      <c r="AA353" s="247"/>
      <c r="AB353" s="247"/>
      <c r="AC353" s="391">
        <f>ROUND(ROUND(ROUND(ROUND(H296*M332,0)*Q344,0)*V351,0)*Y353,0)</f>
        <v>403</v>
      </c>
      <c r="AD353" s="268"/>
    </row>
    <row r="354" spans="1:30" ht="17.100000000000001" customHeight="1">
      <c r="A354" s="243">
        <v>61</v>
      </c>
      <c r="B354" s="243">
        <v>1602</v>
      </c>
      <c r="C354" s="244" t="s">
        <v>5053</v>
      </c>
      <c r="D354" s="765"/>
      <c r="E354" s="765"/>
      <c r="F354" s="278"/>
      <c r="G354" s="278"/>
      <c r="H354" s="278"/>
      <c r="I354" s="279"/>
      <c r="J354" s="597"/>
      <c r="K354" s="654"/>
      <c r="L354" s="654"/>
      <c r="M354" s="208"/>
      <c r="N354" s="773"/>
      <c r="O354" s="214"/>
      <c r="P354" s="214"/>
      <c r="Q354" s="214"/>
      <c r="R354" s="1563"/>
      <c r="S354" s="1564"/>
      <c r="T354" s="1564"/>
      <c r="U354" s="305"/>
      <c r="V354" s="768"/>
      <c r="W354" s="1651"/>
      <c r="X354" s="512"/>
      <c r="Y354" s="368"/>
      <c r="Z354" s="762" t="s">
        <v>167</v>
      </c>
      <c r="AA354" s="354">
        <v>5</v>
      </c>
      <c r="AB354" s="763" t="s">
        <v>168</v>
      </c>
      <c r="AC354" s="391">
        <f>ROUND(ROUND(ROUND(ROUND(H296*M332,0)*Q344,0)*V351,0)*Y353,0)-AA354</f>
        <v>398</v>
      </c>
      <c r="AD354" s="268"/>
    </row>
    <row r="355" spans="1:30" ht="17.100000000000001" customHeight="1">
      <c r="A355" s="243">
        <v>61</v>
      </c>
      <c r="B355" s="243">
        <v>1603</v>
      </c>
      <c r="C355" s="244" t="s">
        <v>5054</v>
      </c>
      <c r="D355" s="765"/>
      <c r="E355" s="765"/>
      <c r="F355" s="278"/>
      <c r="G355" s="278"/>
      <c r="H355" s="278"/>
      <c r="I355" s="279"/>
      <c r="J355" s="597"/>
      <c r="K355" s="654"/>
      <c r="L355" s="654"/>
      <c r="M355" s="208"/>
      <c r="N355" s="773"/>
      <c r="O355" s="1580" t="s">
        <v>165</v>
      </c>
      <c r="P355" s="775"/>
      <c r="Q355" s="775"/>
      <c r="R355" s="359"/>
      <c r="S355" s="360"/>
      <c r="T355" s="776"/>
      <c r="U355" s="360"/>
      <c r="V355" s="361"/>
      <c r="W355" s="523"/>
      <c r="X355" s="524"/>
      <c r="Y355" s="642"/>
      <c r="Z355" s="247"/>
      <c r="AA355" s="247"/>
      <c r="AB355" s="247"/>
      <c r="AC355" s="391">
        <f>ROUND(ROUND(H296*M332,0)*Q356,0)</f>
        <v>399</v>
      </c>
      <c r="AD355" s="268"/>
    </row>
    <row r="356" spans="1:30" ht="17.100000000000001" customHeight="1">
      <c r="A356" s="243">
        <v>61</v>
      </c>
      <c r="B356" s="243">
        <v>1604</v>
      </c>
      <c r="C356" s="244" t="s">
        <v>5055</v>
      </c>
      <c r="D356" s="765"/>
      <c r="E356" s="765"/>
      <c r="F356" s="278"/>
      <c r="G356" s="278"/>
      <c r="H356" s="278"/>
      <c r="I356" s="279"/>
      <c r="J356" s="597"/>
      <c r="K356" s="654"/>
      <c r="L356" s="654"/>
      <c r="M356" s="208"/>
      <c r="N356" s="772"/>
      <c r="O356" s="1620"/>
      <c r="P356" s="643" t="s">
        <v>163</v>
      </c>
      <c r="Q356" s="365">
        <v>0.5</v>
      </c>
      <c r="R356" s="777"/>
      <c r="S356" s="639"/>
      <c r="T356" s="776"/>
      <c r="U356" s="639"/>
      <c r="V356" s="529"/>
      <c r="W356" s="516"/>
      <c r="X356" s="517"/>
      <c r="Y356" s="526"/>
      <c r="Z356" s="762" t="s">
        <v>167</v>
      </c>
      <c r="AA356" s="354">
        <v>5</v>
      </c>
      <c r="AB356" s="763" t="s">
        <v>168</v>
      </c>
      <c r="AC356" s="391">
        <f>ROUND(ROUND(H296*M332,0)*Q356,0)-AA356</f>
        <v>394</v>
      </c>
      <c r="AD356" s="268"/>
    </row>
    <row r="357" spans="1:30" ht="17.100000000000001" customHeight="1">
      <c r="A357" s="243">
        <v>61</v>
      </c>
      <c r="B357" s="243">
        <v>1605</v>
      </c>
      <c r="C357" s="244" t="s">
        <v>5056</v>
      </c>
      <c r="D357" s="765"/>
      <c r="E357" s="765"/>
      <c r="F357" s="278"/>
      <c r="G357" s="278"/>
      <c r="H357" s="278"/>
      <c r="I357" s="279"/>
      <c r="J357" s="597"/>
      <c r="K357" s="654"/>
      <c r="L357" s="654"/>
      <c r="M357" s="208"/>
      <c r="N357" s="772"/>
      <c r="O357" s="1620"/>
      <c r="P357" s="530"/>
      <c r="Q357" s="530"/>
      <c r="R357" s="777"/>
      <c r="S357" s="639"/>
      <c r="T357" s="776"/>
      <c r="U357" s="639"/>
      <c r="V357" s="529"/>
      <c r="W357" s="1650" t="s">
        <v>4700</v>
      </c>
      <c r="X357" s="362" t="s">
        <v>163</v>
      </c>
      <c r="Y357" s="395">
        <v>0.85</v>
      </c>
      <c r="Z357" s="355"/>
      <c r="AA357" s="247"/>
      <c r="AB357" s="247"/>
      <c r="AC357" s="391">
        <f>ROUND(ROUND(ROUND(H296*M332,0)*Q356,0)*Y357,0)</f>
        <v>339</v>
      </c>
      <c r="AD357" s="268"/>
    </row>
    <row r="358" spans="1:30" ht="17.100000000000001" customHeight="1">
      <c r="A358" s="243">
        <v>61</v>
      </c>
      <c r="B358" s="243">
        <v>1606</v>
      </c>
      <c r="C358" s="244" t="s">
        <v>5057</v>
      </c>
      <c r="D358" s="765"/>
      <c r="E358" s="765"/>
      <c r="F358" s="278"/>
      <c r="G358" s="278"/>
      <c r="H358" s="278"/>
      <c r="I358" s="279"/>
      <c r="J358" s="597"/>
      <c r="K358" s="654"/>
      <c r="L358" s="654"/>
      <c r="M358" s="208"/>
      <c r="N358" s="772"/>
      <c r="O358" s="530"/>
      <c r="P358" s="643"/>
      <c r="Q358" s="643"/>
      <c r="R358" s="778"/>
      <c r="S358" s="525"/>
      <c r="T358" s="537"/>
      <c r="U358" s="525"/>
      <c r="V358" s="539"/>
      <c r="W358" s="1651"/>
      <c r="X358" s="512"/>
      <c r="Y358" s="368"/>
      <c r="Z358" s="762" t="s">
        <v>167</v>
      </c>
      <c r="AA358" s="354">
        <v>5</v>
      </c>
      <c r="AB358" s="763" t="s">
        <v>168</v>
      </c>
      <c r="AC358" s="391">
        <f>ROUND(ROUND(ROUND(H296*M332,0)*Q356,0)*Y357,0)-AA358</f>
        <v>334</v>
      </c>
      <c r="AD358" s="268"/>
    </row>
    <row r="359" spans="1:30" ht="17.100000000000001" customHeight="1">
      <c r="A359" s="243">
        <v>61</v>
      </c>
      <c r="B359" s="243">
        <v>1607</v>
      </c>
      <c r="C359" s="244" t="s">
        <v>5058</v>
      </c>
      <c r="D359" s="765"/>
      <c r="E359" s="765"/>
      <c r="F359" s="278"/>
      <c r="G359" s="278"/>
      <c r="H359" s="278"/>
      <c r="I359" s="279"/>
      <c r="J359" s="597"/>
      <c r="K359" s="654"/>
      <c r="L359" s="654"/>
      <c r="M359" s="208"/>
      <c r="N359" s="773"/>
      <c r="O359" s="530"/>
      <c r="P359" s="530"/>
      <c r="Q359" s="530"/>
      <c r="R359" s="1580" t="s">
        <v>4703</v>
      </c>
      <c r="S359" s="1633"/>
      <c r="T359" s="1633"/>
      <c r="U359" s="362" t="s">
        <v>163</v>
      </c>
      <c r="V359" s="356">
        <v>0.7</v>
      </c>
      <c r="W359" s="523"/>
      <c r="X359" s="524"/>
      <c r="Y359" s="642"/>
      <c r="Z359" s="247"/>
      <c r="AA359" s="247"/>
      <c r="AB359" s="247"/>
      <c r="AC359" s="391">
        <f>ROUND(ROUND(ROUND(H296*M332,0)*Q356,0)*V359,0)</f>
        <v>279</v>
      </c>
      <c r="AD359" s="268"/>
    </row>
    <row r="360" spans="1:30" ht="17.100000000000001" customHeight="1">
      <c r="A360" s="243">
        <v>61</v>
      </c>
      <c r="B360" s="243">
        <v>1608</v>
      </c>
      <c r="C360" s="244" t="s">
        <v>5059</v>
      </c>
      <c r="D360" s="765"/>
      <c r="E360" s="765"/>
      <c r="F360" s="278"/>
      <c r="G360" s="278"/>
      <c r="H360" s="278"/>
      <c r="I360" s="279"/>
      <c r="J360" s="597"/>
      <c r="K360" s="654"/>
      <c r="L360" s="654"/>
      <c r="M360" s="208"/>
      <c r="N360" s="773"/>
      <c r="O360" s="530"/>
      <c r="P360" s="530"/>
      <c r="Q360" s="530"/>
      <c r="R360" s="1620"/>
      <c r="S360" s="1634"/>
      <c r="T360" s="1634"/>
      <c r="U360" s="643"/>
      <c r="V360" s="365"/>
      <c r="W360" s="319"/>
      <c r="X360" s="288"/>
      <c r="Y360" s="526"/>
      <c r="Z360" s="762" t="s">
        <v>167</v>
      </c>
      <c r="AA360" s="354">
        <v>5</v>
      </c>
      <c r="AB360" s="763" t="s">
        <v>168</v>
      </c>
      <c r="AC360" s="391">
        <f>ROUND(ROUND(ROUND(H296*M332,0)*Q356,0)*V359,0)-AA360</f>
        <v>274</v>
      </c>
      <c r="AD360" s="268"/>
    </row>
    <row r="361" spans="1:30" ht="17.100000000000001" customHeight="1">
      <c r="A361" s="243">
        <v>61</v>
      </c>
      <c r="B361" s="243">
        <v>1609</v>
      </c>
      <c r="C361" s="244" t="s">
        <v>5060</v>
      </c>
      <c r="D361" s="765"/>
      <c r="E361" s="765"/>
      <c r="F361" s="278"/>
      <c r="G361" s="278"/>
      <c r="H361" s="278"/>
      <c r="I361" s="279"/>
      <c r="J361" s="597"/>
      <c r="K361" s="654"/>
      <c r="L361" s="654"/>
      <c r="M361" s="208"/>
      <c r="N361" s="774"/>
      <c r="O361" s="643"/>
      <c r="P361" s="1644"/>
      <c r="Q361" s="1652"/>
      <c r="R361" s="1620"/>
      <c r="S361" s="1634"/>
      <c r="T361" s="1634"/>
      <c r="U361" s="779"/>
      <c r="V361" s="780"/>
      <c r="W361" s="1650" t="s">
        <v>4700</v>
      </c>
      <c r="X361" s="362" t="s">
        <v>163</v>
      </c>
      <c r="Y361" s="395">
        <v>0.85</v>
      </c>
      <c r="Z361" s="355"/>
      <c r="AA361" s="247"/>
      <c r="AB361" s="247"/>
      <c r="AC361" s="391">
        <f>ROUND(ROUND(ROUND(ROUND(H296*M332,0)*Q356,0)*V359,0)*Y361,0)</f>
        <v>237</v>
      </c>
      <c r="AD361" s="268"/>
    </row>
    <row r="362" spans="1:30" ht="17.100000000000001" customHeight="1">
      <c r="A362" s="243">
        <v>61</v>
      </c>
      <c r="B362" s="243">
        <v>1610</v>
      </c>
      <c r="C362" s="244" t="s">
        <v>5061</v>
      </c>
      <c r="D362" s="765"/>
      <c r="E362" s="765"/>
      <c r="F362" s="278"/>
      <c r="G362" s="278"/>
      <c r="H362" s="278"/>
      <c r="I362" s="279"/>
      <c r="J362" s="597"/>
      <c r="K362" s="654"/>
      <c r="L362" s="654"/>
      <c r="M362" s="208"/>
      <c r="N362" s="774"/>
      <c r="O362" s="643"/>
      <c r="P362" s="643"/>
      <c r="Q362" s="643"/>
      <c r="R362" s="781"/>
      <c r="S362" s="782"/>
      <c r="T362" s="537"/>
      <c r="U362" s="537"/>
      <c r="V362" s="783"/>
      <c r="W362" s="1651"/>
      <c r="X362" s="512"/>
      <c r="Y362" s="368"/>
      <c r="Z362" s="762" t="s">
        <v>167</v>
      </c>
      <c r="AA362" s="354">
        <v>5</v>
      </c>
      <c r="AB362" s="763" t="s">
        <v>168</v>
      </c>
      <c r="AC362" s="391">
        <f>ROUND(ROUND(ROUND(ROUND(H296*M332,0)*Q356,0)*V359,0)*Y361,0)-AA362</f>
        <v>232</v>
      </c>
      <c r="AD362" s="268"/>
    </row>
    <row r="363" spans="1:30" ht="17.100000000000001" customHeight="1">
      <c r="A363" s="243">
        <v>61</v>
      </c>
      <c r="B363" s="243">
        <v>1680</v>
      </c>
      <c r="C363" s="244" t="s">
        <v>5062</v>
      </c>
      <c r="D363" s="765"/>
      <c r="E363" s="765"/>
      <c r="F363" s="278"/>
      <c r="G363" s="278"/>
      <c r="H363" s="278"/>
      <c r="I363" s="279"/>
      <c r="J363" s="597"/>
      <c r="K363" s="654"/>
      <c r="L363" s="654"/>
      <c r="M363" s="208"/>
      <c r="N363" s="773"/>
      <c r="O363" s="643"/>
      <c r="P363" s="1646"/>
      <c r="Q363" s="1649"/>
      <c r="R363" s="1580" t="s">
        <v>4708</v>
      </c>
      <c r="S363" s="1633"/>
      <c r="T363" s="1633"/>
      <c r="U363" s="643" t="s">
        <v>163</v>
      </c>
      <c r="V363" s="365">
        <v>0.85</v>
      </c>
      <c r="W363" s="523"/>
      <c r="X363" s="524"/>
      <c r="Y363" s="642"/>
      <c r="Z363" s="247"/>
      <c r="AA363" s="247"/>
      <c r="AB363" s="247"/>
      <c r="AC363" s="391">
        <f>ROUND(ROUND(ROUND(H296*M332,0)*Q356,0)*V363,0)</f>
        <v>339</v>
      </c>
      <c r="AD363" s="268"/>
    </row>
    <row r="364" spans="1:30" ht="17.100000000000001" customHeight="1">
      <c r="A364" s="243">
        <v>61</v>
      </c>
      <c r="B364" s="243">
        <v>1681</v>
      </c>
      <c r="C364" s="244" t="s">
        <v>5063</v>
      </c>
      <c r="D364" s="765"/>
      <c r="E364" s="765"/>
      <c r="F364" s="278"/>
      <c r="G364" s="278"/>
      <c r="H364" s="278"/>
      <c r="I364" s="279"/>
      <c r="J364" s="597"/>
      <c r="K364" s="654"/>
      <c r="L364" s="654"/>
      <c r="M364" s="208"/>
      <c r="N364" s="773"/>
      <c r="O364" s="643"/>
      <c r="P364" s="365"/>
      <c r="Q364" s="365"/>
      <c r="R364" s="1620"/>
      <c r="S364" s="1634"/>
      <c r="T364" s="1634"/>
      <c r="U364" s="643"/>
      <c r="V364" s="365"/>
      <c r="W364" s="319"/>
      <c r="X364" s="288"/>
      <c r="Y364" s="526"/>
      <c r="Z364" s="762" t="s">
        <v>167</v>
      </c>
      <c r="AA364" s="354">
        <v>5</v>
      </c>
      <c r="AB364" s="763" t="s">
        <v>168</v>
      </c>
      <c r="AC364" s="391">
        <f>ROUND(ROUND(ROUND(H296*M332,0)*Q356,0)*V363,0)-AA364</f>
        <v>334</v>
      </c>
      <c r="AD364" s="268"/>
    </row>
    <row r="365" spans="1:30" ht="17.100000000000001" customHeight="1">
      <c r="A365" s="243">
        <v>61</v>
      </c>
      <c r="B365" s="243">
        <v>1682</v>
      </c>
      <c r="C365" s="244" t="s">
        <v>5064</v>
      </c>
      <c r="D365" s="765"/>
      <c r="E365" s="765"/>
      <c r="F365" s="278"/>
      <c r="G365" s="278"/>
      <c r="H365" s="278"/>
      <c r="I365" s="279"/>
      <c r="J365" s="597"/>
      <c r="K365" s="654"/>
      <c r="L365" s="654"/>
      <c r="M365" s="208"/>
      <c r="N365" s="774"/>
      <c r="O365" s="643"/>
      <c r="P365" s="365"/>
      <c r="Q365" s="365"/>
      <c r="R365" s="1620"/>
      <c r="S365" s="1634"/>
      <c r="T365" s="1634"/>
      <c r="U365" s="779"/>
      <c r="V365" s="780"/>
      <c r="W365" s="1650" t="s">
        <v>4700</v>
      </c>
      <c r="X365" s="362" t="s">
        <v>163</v>
      </c>
      <c r="Y365" s="395">
        <v>0.85</v>
      </c>
      <c r="Z365" s="355"/>
      <c r="AA365" s="247"/>
      <c r="AB365" s="247"/>
      <c r="AC365" s="391">
        <f>ROUND(ROUND(ROUND(ROUND(H296*M332,0)*Q356,0)*V363,0)*Y365,0)</f>
        <v>288</v>
      </c>
      <c r="AD365" s="268"/>
    </row>
    <row r="366" spans="1:30" ht="17.100000000000001" customHeight="1">
      <c r="A366" s="243">
        <v>61</v>
      </c>
      <c r="B366" s="243">
        <v>1683</v>
      </c>
      <c r="C366" s="244" t="s">
        <v>5065</v>
      </c>
      <c r="D366" s="765"/>
      <c r="E366" s="765"/>
      <c r="F366" s="278"/>
      <c r="G366" s="278"/>
      <c r="H366" s="278"/>
      <c r="I366" s="279"/>
      <c r="J366" s="597"/>
      <c r="K366" s="654"/>
      <c r="L366" s="654"/>
      <c r="M366" s="208"/>
      <c r="N366" s="467"/>
      <c r="O366" s="643"/>
      <c r="P366" s="643"/>
      <c r="Q366" s="643"/>
      <c r="R366" s="1642"/>
      <c r="S366" s="1643"/>
      <c r="T366" s="1643"/>
      <c r="U366" s="537"/>
      <c r="V366" s="783"/>
      <c r="W366" s="1651"/>
      <c r="X366" s="512"/>
      <c r="Y366" s="368"/>
      <c r="Z366" s="762" t="s">
        <v>167</v>
      </c>
      <c r="AA366" s="354">
        <v>5</v>
      </c>
      <c r="AB366" s="763" t="s">
        <v>168</v>
      </c>
      <c r="AC366" s="391">
        <f>ROUND(ROUND(ROUND(ROUND(H296*M332,0)*Q356,0)*V363,0)*Y365,0)-AA366</f>
        <v>283</v>
      </c>
      <c r="AD366" s="268"/>
    </row>
    <row r="367" spans="1:30" ht="17.100000000000001" customHeight="1">
      <c r="A367" s="229">
        <v>61</v>
      </c>
      <c r="B367" s="229">
        <v>1211</v>
      </c>
      <c r="C367" s="254" t="s">
        <v>5066</v>
      </c>
      <c r="D367" s="765"/>
      <c r="E367" s="765"/>
      <c r="F367" s="1542" t="s">
        <v>5067</v>
      </c>
      <c r="G367" s="477"/>
      <c r="H367" s="477"/>
      <c r="I367" s="478"/>
      <c r="J367" s="756"/>
      <c r="K367" s="664"/>
      <c r="L367" s="664"/>
      <c r="M367" s="232"/>
      <c r="N367" s="231"/>
      <c r="O367" s="232"/>
      <c r="P367" s="232"/>
      <c r="Q367" s="232"/>
      <c r="R367" s="340"/>
      <c r="S367" s="338"/>
      <c r="T367" s="338"/>
      <c r="U367" s="334"/>
      <c r="V367" s="232"/>
      <c r="W367" s="231"/>
      <c r="X367" s="232"/>
      <c r="Y367" s="314"/>
      <c r="Z367" s="257"/>
      <c r="AA367" s="257"/>
      <c r="AB367" s="257"/>
      <c r="AC367" s="473">
        <f>ROUND(H368,0)</f>
        <v>800</v>
      </c>
      <c r="AD367" s="268"/>
    </row>
    <row r="368" spans="1:30" ht="17.100000000000001" customHeight="1">
      <c r="A368" s="229">
        <v>61</v>
      </c>
      <c r="B368" s="229">
        <v>1212</v>
      </c>
      <c r="C368" s="230" t="s">
        <v>5068</v>
      </c>
      <c r="D368" s="764"/>
      <c r="E368" s="764"/>
      <c r="F368" s="1545"/>
      <c r="G368" s="377"/>
      <c r="H368" s="757">
        <v>800</v>
      </c>
      <c r="I368" s="208" t="s">
        <v>18</v>
      </c>
      <c r="J368" s="597"/>
      <c r="K368" s="654"/>
      <c r="L368" s="654"/>
      <c r="M368" s="208"/>
      <c r="N368" s="245"/>
      <c r="O368" s="208"/>
      <c r="P368" s="208"/>
      <c r="Q368" s="208"/>
      <c r="R368" s="611"/>
      <c r="S368" s="392"/>
      <c r="T368" s="392"/>
      <c r="U368" s="301"/>
      <c r="V368" s="208"/>
      <c r="W368" s="245"/>
      <c r="X368" s="208"/>
      <c r="Y368" s="226"/>
      <c r="Z368" s="758" t="s">
        <v>167</v>
      </c>
      <c r="AA368" s="759">
        <v>5</v>
      </c>
      <c r="AB368" s="760" t="s">
        <v>168</v>
      </c>
      <c r="AC368" s="473">
        <f>ROUND(H368,0)-AA368</f>
        <v>795</v>
      </c>
      <c r="AD368" s="268"/>
    </row>
    <row r="369" spans="1:30" ht="17.100000000000001" customHeight="1">
      <c r="A369" s="243">
        <v>61</v>
      </c>
      <c r="B369" s="243">
        <v>1684</v>
      </c>
      <c r="C369" s="244" t="s">
        <v>5069</v>
      </c>
      <c r="D369" s="764"/>
      <c r="E369" s="764"/>
      <c r="F369" s="1545"/>
      <c r="G369" s="377"/>
      <c r="H369" s="377"/>
      <c r="I369" s="378"/>
      <c r="J369" s="597"/>
      <c r="K369" s="654"/>
      <c r="L369" s="654"/>
      <c r="M369" s="208"/>
      <c r="N369" s="245"/>
      <c r="O369" s="208"/>
      <c r="P369" s="208"/>
      <c r="Q369" s="208"/>
      <c r="R369" s="611"/>
      <c r="S369" s="392"/>
      <c r="T369" s="392"/>
      <c r="U369" s="301"/>
      <c r="V369" s="385"/>
      <c r="W369" s="1650" t="s">
        <v>4700</v>
      </c>
      <c r="X369" s="362" t="s">
        <v>163</v>
      </c>
      <c r="Y369" s="395">
        <v>0.85</v>
      </c>
      <c r="Z369" s="355"/>
      <c r="AA369" s="247"/>
      <c r="AB369" s="247"/>
      <c r="AC369" s="391">
        <f>ROUND(H368*Y369,0)</f>
        <v>680</v>
      </c>
      <c r="AD369" s="268"/>
    </row>
    <row r="370" spans="1:30" ht="17.100000000000001" customHeight="1">
      <c r="A370" s="243">
        <v>61</v>
      </c>
      <c r="B370" s="243">
        <v>1685</v>
      </c>
      <c r="C370" s="244" t="s">
        <v>5070</v>
      </c>
      <c r="D370" s="764"/>
      <c r="E370" s="764"/>
      <c r="F370" s="377"/>
      <c r="G370" s="377"/>
      <c r="H370" s="377"/>
      <c r="I370" s="377"/>
      <c r="J370" s="597"/>
      <c r="K370" s="654"/>
      <c r="L370" s="654"/>
      <c r="M370" s="208"/>
      <c r="N370" s="245"/>
      <c r="O370" s="208"/>
      <c r="P370" s="208"/>
      <c r="Q370" s="208"/>
      <c r="R370" s="761"/>
      <c r="S370" s="407"/>
      <c r="T370" s="407"/>
      <c r="U370" s="304"/>
      <c r="V370" s="226"/>
      <c r="W370" s="1651"/>
      <c r="X370" s="512"/>
      <c r="Y370" s="368"/>
      <c r="Z370" s="762" t="s">
        <v>167</v>
      </c>
      <c r="AA370" s="354">
        <v>5</v>
      </c>
      <c r="AB370" s="763" t="s">
        <v>168</v>
      </c>
      <c r="AC370" s="391">
        <f>ROUND(H368*Y369,0)-AA370</f>
        <v>675</v>
      </c>
      <c r="AD370" s="268"/>
    </row>
    <row r="371" spans="1:30" ht="17.100000000000001" customHeight="1">
      <c r="A371" s="229">
        <v>61</v>
      </c>
      <c r="B371" s="229">
        <v>1213</v>
      </c>
      <c r="C371" s="254" t="s">
        <v>5071</v>
      </c>
      <c r="D371" s="764"/>
      <c r="E371" s="764"/>
      <c r="F371" s="278"/>
      <c r="G371" s="278"/>
      <c r="J371" s="597"/>
      <c r="K371" s="654"/>
      <c r="L371" s="654"/>
      <c r="M371" s="208"/>
      <c r="N371" s="245"/>
      <c r="O371" s="208"/>
      <c r="P371" s="208"/>
      <c r="Q371" s="208"/>
      <c r="R371" s="1542" t="s">
        <v>4703</v>
      </c>
      <c r="S371" s="1543"/>
      <c r="T371" s="1543"/>
      <c r="U371" s="372" t="s">
        <v>163</v>
      </c>
      <c r="V371" s="373">
        <v>0.7</v>
      </c>
      <c r="W371" s="231"/>
      <c r="X371" s="232"/>
      <c r="Y371" s="314"/>
      <c r="Z371" s="257"/>
      <c r="AA371" s="257"/>
      <c r="AB371" s="257"/>
      <c r="AC371" s="473">
        <f>ROUND(H368*V371,0)</f>
        <v>560</v>
      </c>
      <c r="AD371" s="268"/>
    </row>
    <row r="372" spans="1:30" ht="17.100000000000001" customHeight="1">
      <c r="A372" s="229">
        <v>61</v>
      </c>
      <c r="B372" s="229">
        <v>1214</v>
      </c>
      <c r="C372" s="230" t="s">
        <v>5072</v>
      </c>
      <c r="D372" s="764"/>
      <c r="E372" s="764"/>
      <c r="F372" s="278"/>
      <c r="G372" s="278"/>
      <c r="H372" s="208"/>
      <c r="I372" s="388"/>
      <c r="J372" s="597"/>
      <c r="K372" s="654"/>
      <c r="L372" s="654"/>
      <c r="M372" s="208"/>
      <c r="N372" s="245"/>
      <c r="O372" s="208"/>
      <c r="P372" s="208"/>
      <c r="Q372" s="208"/>
      <c r="R372" s="1545"/>
      <c r="S372" s="1546"/>
      <c r="T372" s="1546"/>
      <c r="U372" s="214"/>
      <c r="V372" s="609"/>
      <c r="W372" s="281"/>
      <c r="X372" s="216"/>
      <c r="Y372" s="226"/>
      <c r="Z372" s="758" t="s">
        <v>167</v>
      </c>
      <c r="AA372" s="759">
        <v>5</v>
      </c>
      <c r="AB372" s="760" t="s">
        <v>168</v>
      </c>
      <c r="AC372" s="473">
        <f>ROUND(H368*V371,0)-AA372</f>
        <v>555</v>
      </c>
      <c r="AD372" s="268"/>
    </row>
    <row r="373" spans="1:30" ht="17.100000000000001" customHeight="1">
      <c r="A373" s="243">
        <v>61</v>
      </c>
      <c r="B373" s="243">
        <v>1686</v>
      </c>
      <c r="C373" s="244" t="s">
        <v>5073</v>
      </c>
      <c r="D373" s="765"/>
      <c r="E373" s="764"/>
      <c r="F373" s="406"/>
      <c r="G373" s="406"/>
      <c r="H373" s="208"/>
      <c r="I373" s="388"/>
      <c r="J373" s="597"/>
      <c r="K373" s="654"/>
      <c r="L373" s="654"/>
      <c r="M373" s="208"/>
      <c r="N373" s="245"/>
      <c r="O373" s="208"/>
      <c r="P373" s="208"/>
      <c r="Q373" s="208"/>
      <c r="R373" s="1545"/>
      <c r="S373" s="1546"/>
      <c r="T373" s="1546"/>
      <c r="U373" s="302"/>
      <c r="V373" s="766"/>
      <c r="W373" s="1650" t="s">
        <v>4700</v>
      </c>
      <c r="X373" s="362" t="s">
        <v>163</v>
      </c>
      <c r="Y373" s="395">
        <v>0.85</v>
      </c>
      <c r="Z373" s="355"/>
      <c r="AA373" s="247"/>
      <c r="AB373" s="247"/>
      <c r="AC373" s="391">
        <f>ROUND(ROUND(H368*V371,0)*Y373,0)</f>
        <v>476</v>
      </c>
      <c r="AD373" s="268"/>
    </row>
    <row r="374" spans="1:30" ht="17.100000000000001" customHeight="1">
      <c r="A374" s="243">
        <v>61</v>
      </c>
      <c r="B374" s="243">
        <v>1687</v>
      </c>
      <c r="C374" s="244" t="s">
        <v>5074</v>
      </c>
      <c r="D374" s="765"/>
      <c r="E374" s="764"/>
      <c r="F374" s="406"/>
      <c r="G374" s="406"/>
      <c r="H374" s="208"/>
      <c r="I374" s="388"/>
      <c r="J374" s="597"/>
      <c r="K374" s="654"/>
      <c r="L374" s="654"/>
      <c r="M374" s="208"/>
      <c r="N374" s="245"/>
      <c r="O374" s="208"/>
      <c r="P374" s="208"/>
      <c r="Q374" s="208"/>
      <c r="R374" s="399"/>
      <c r="S374" s="767"/>
      <c r="T374" s="305"/>
      <c r="U374" s="305"/>
      <c r="V374" s="768"/>
      <c r="W374" s="1651"/>
      <c r="X374" s="512"/>
      <c r="Y374" s="368"/>
      <c r="Z374" s="762" t="s">
        <v>167</v>
      </c>
      <c r="AA374" s="354">
        <v>5</v>
      </c>
      <c r="AB374" s="763" t="s">
        <v>168</v>
      </c>
      <c r="AC374" s="391">
        <f>ROUND(ROUND(H368*V371,0)*Y373,0)-AA374</f>
        <v>471</v>
      </c>
      <c r="AD374" s="268"/>
    </row>
    <row r="375" spans="1:30" ht="17.100000000000001" customHeight="1">
      <c r="A375" s="229">
        <v>61</v>
      </c>
      <c r="B375" s="229">
        <v>1741</v>
      </c>
      <c r="C375" s="254" t="s">
        <v>5075</v>
      </c>
      <c r="D375" s="765"/>
      <c r="E375" s="764"/>
      <c r="F375" s="406"/>
      <c r="G375" s="406"/>
      <c r="H375" s="208"/>
      <c r="I375" s="388"/>
      <c r="J375" s="597"/>
      <c r="K375" s="654"/>
      <c r="L375" s="654"/>
      <c r="M375" s="208"/>
      <c r="N375" s="245"/>
      <c r="O375" s="208"/>
      <c r="P375" s="208"/>
      <c r="Q375" s="385"/>
      <c r="R375" s="1542" t="s">
        <v>4708</v>
      </c>
      <c r="S375" s="1543"/>
      <c r="T375" s="1543"/>
      <c r="U375" s="214" t="s">
        <v>163</v>
      </c>
      <c r="V375" s="609">
        <v>0.85</v>
      </c>
      <c r="W375" s="231"/>
      <c r="X375" s="232"/>
      <c r="Y375" s="314"/>
      <c r="Z375" s="257"/>
      <c r="AA375" s="257"/>
      <c r="AB375" s="257"/>
      <c r="AC375" s="473">
        <f>ROUND(H368*V375,0)</f>
        <v>680</v>
      </c>
      <c r="AD375" s="268"/>
    </row>
    <row r="376" spans="1:30" ht="17.100000000000001" customHeight="1">
      <c r="A376" s="229">
        <v>61</v>
      </c>
      <c r="B376" s="229">
        <v>1742</v>
      </c>
      <c r="C376" s="230" t="s">
        <v>5076</v>
      </c>
      <c r="D376" s="765"/>
      <c r="E376" s="764"/>
      <c r="F376" s="406"/>
      <c r="G376" s="406"/>
      <c r="H376" s="208"/>
      <c r="I376" s="388"/>
      <c r="J376" s="597"/>
      <c r="K376" s="654"/>
      <c r="L376" s="654"/>
      <c r="M376" s="208"/>
      <c r="N376" s="245"/>
      <c r="O376" s="208"/>
      <c r="P376" s="208"/>
      <c r="Q376" s="208"/>
      <c r="R376" s="1545"/>
      <c r="S376" s="1546"/>
      <c r="T376" s="1546"/>
      <c r="U376" s="214"/>
      <c r="V376" s="609"/>
      <c r="W376" s="281"/>
      <c r="X376" s="216"/>
      <c r="Y376" s="226"/>
      <c r="Z376" s="758" t="s">
        <v>167</v>
      </c>
      <c r="AA376" s="759">
        <v>5</v>
      </c>
      <c r="AB376" s="760" t="s">
        <v>168</v>
      </c>
      <c r="AC376" s="473">
        <f>ROUND(H368*V375,0)-AA376</f>
        <v>675</v>
      </c>
      <c r="AD376" s="268"/>
    </row>
    <row r="377" spans="1:30" ht="17.100000000000001" customHeight="1">
      <c r="A377" s="243">
        <v>61</v>
      </c>
      <c r="B377" s="243">
        <v>1688</v>
      </c>
      <c r="C377" s="244" t="s">
        <v>5077</v>
      </c>
      <c r="D377" s="765"/>
      <c r="E377" s="764"/>
      <c r="F377" s="278"/>
      <c r="G377" s="278"/>
      <c r="H377" s="278"/>
      <c r="I377" s="279"/>
      <c r="J377" s="597"/>
      <c r="K377" s="654"/>
      <c r="L377" s="654"/>
      <c r="M377" s="208"/>
      <c r="N377" s="245"/>
      <c r="O377" s="208"/>
      <c r="P377" s="208"/>
      <c r="Q377" s="208"/>
      <c r="R377" s="1545"/>
      <c r="S377" s="1546"/>
      <c r="T377" s="1546"/>
      <c r="U377" s="302"/>
      <c r="V377" s="766"/>
      <c r="W377" s="1650" t="s">
        <v>4700</v>
      </c>
      <c r="X377" s="362" t="s">
        <v>163</v>
      </c>
      <c r="Y377" s="395">
        <v>0.85</v>
      </c>
      <c r="Z377" s="355"/>
      <c r="AA377" s="247"/>
      <c r="AB377" s="247"/>
      <c r="AC377" s="391">
        <f>ROUND(ROUND(H368*V375,0)*Y377,0)</f>
        <v>578</v>
      </c>
      <c r="AD377" s="268"/>
    </row>
    <row r="378" spans="1:30" ht="17.100000000000001" customHeight="1">
      <c r="A378" s="243">
        <v>61</v>
      </c>
      <c r="B378" s="243">
        <v>1689</v>
      </c>
      <c r="C378" s="244" t="s">
        <v>5078</v>
      </c>
      <c r="D378" s="765"/>
      <c r="E378" s="764"/>
      <c r="F378" s="278"/>
      <c r="G378" s="278"/>
      <c r="H378" s="278"/>
      <c r="I378" s="279"/>
      <c r="J378" s="597"/>
      <c r="K378" s="654"/>
      <c r="L378" s="654"/>
      <c r="M378" s="208"/>
      <c r="N378" s="281"/>
      <c r="O378" s="216"/>
      <c r="P378" s="216"/>
      <c r="Q378" s="216"/>
      <c r="R378" s="1563"/>
      <c r="S378" s="1564"/>
      <c r="T378" s="1564"/>
      <c r="U378" s="305"/>
      <c r="V378" s="768"/>
      <c r="W378" s="1651"/>
      <c r="X378" s="512"/>
      <c r="Y378" s="368"/>
      <c r="Z378" s="762" t="s">
        <v>167</v>
      </c>
      <c r="AA378" s="354">
        <v>5</v>
      </c>
      <c r="AB378" s="763" t="s">
        <v>168</v>
      </c>
      <c r="AC378" s="391">
        <f>ROUND(ROUND(H368*V375,0)*Y377,0)-AA378</f>
        <v>573</v>
      </c>
      <c r="AD378" s="268"/>
    </row>
    <row r="379" spans="1:30" ht="17.100000000000001" customHeight="1">
      <c r="A379" s="229">
        <v>61</v>
      </c>
      <c r="B379" s="229">
        <v>1215</v>
      </c>
      <c r="C379" s="254" t="s">
        <v>5079</v>
      </c>
      <c r="D379" s="765"/>
      <c r="E379" s="765"/>
      <c r="F379" s="278"/>
      <c r="G379" s="278"/>
      <c r="H379" s="278"/>
      <c r="I379" s="279"/>
      <c r="J379" s="597"/>
      <c r="K379" s="654"/>
      <c r="L379" s="654"/>
      <c r="M379" s="208"/>
      <c r="N379" s="1539" t="s">
        <v>4713</v>
      </c>
      <c r="O379" s="1608" t="s">
        <v>162</v>
      </c>
      <c r="P379" s="769"/>
      <c r="Q379" s="769"/>
      <c r="R379" s="340"/>
      <c r="S379" s="338"/>
      <c r="T379" s="338"/>
      <c r="U379" s="334"/>
      <c r="V379" s="232"/>
      <c r="W379" s="231"/>
      <c r="X379" s="232"/>
      <c r="Y379" s="314"/>
      <c r="Z379" s="257"/>
      <c r="AA379" s="257"/>
      <c r="AB379" s="257"/>
      <c r="AC379" s="473">
        <f>ROUND(H368*Q380,0)</f>
        <v>560</v>
      </c>
      <c r="AD379" s="268"/>
    </row>
    <row r="380" spans="1:30" ht="17.100000000000001" customHeight="1">
      <c r="A380" s="229">
        <v>61</v>
      </c>
      <c r="B380" s="229">
        <v>1216</v>
      </c>
      <c r="C380" s="230" t="s">
        <v>5080</v>
      </c>
      <c r="D380" s="765"/>
      <c r="E380" s="765"/>
      <c r="F380" s="278"/>
      <c r="G380" s="278"/>
      <c r="H380" s="278"/>
      <c r="I380" s="279"/>
      <c r="J380" s="597"/>
      <c r="K380" s="654"/>
      <c r="L380" s="654"/>
      <c r="M380" s="208"/>
      <c r="N380" s="1631"/>
      <c r="O380" s="1586"/>
      <c r="P380" s="214" t="s">
        <v>163</v>
      </c>
      <c r="Q380" s="770">
        <v>0.7</v>
      </c>
      <c r="R380" s="611"/>
      <c r="S380" s="392"/>
      <c r="T380" s="392"/>
      <c r="U380" s="301"/>
      <c r="V380" s="208"/>
      <c r="W380" s="245"/>
      <c r="X380" s="208"/>
      <c r="Y380" s="226"/>
      <c r="Z380" s="758" t="s">
        <v>167</v>
      </c>
      <c r="AA380" s="759">
        <v>5</v>
      </c>
      <c r="AB380" s="760" t="s">
        <v>168</v>
      </c>
      <c r="AC380" s="473">
        <f>ROUND(H368*Q380,0)-AA380</f>
        <v>555</v>
      </c>
      <c r="AD380" s="268"/>
    </row>
    <row r="381" spans="1:30" ht="17.100000000000001" customHeight="1">
      <c r="A381" s="243">
        <v>61</v>
      </c>
      <c r="B381" s="243">
        <v>1690</v>
      </c>
      <c r="C381" s="244" t="s">
        <v>5081</v>
      </c>
      <c r="D381" s="765"/>
      <c r="E381" s="765"/>
      <c r="F381" s="278"/>
      <c r="G381" s="278"/>
      <c r="H381" s="278"/>
      <c r="I381" s="279"/>
      <c r="J381" s="597"/>
      <c r="K381" s="654"/>
      <c r="L381" s="654"/>
      <c r="M381" s="208"/>
      <c r="N381" s="1631"/>
      <c r="O381" s="1586"/>
      <c r="R381" s="611"/>
      <c r="S381" s="392"/>
      <c r="T381" s="392"/>
      <c r="U381" s="301"/>
      <c r="V381" s="385"/>
      <c r="W381" s="1650" t="s">
        <v>4700</v>
      </c>
      <c r="X381" s="362" t="s">
        <v>163</v>
      </c>
      <c r="Y381" s="395">
        <v>0.85</v>
      </c>
      <c r="Z381" s="355"/>
      <c r="AA381" s="247"/>
      <c r="AB381" s="247"/>
      <c r="AC381" s="391">
        <f>ROUND(ROUND(H368*Q380,0)*Y381,0)</f>
        <v>476</v>
      </c>
      <c r="AD381" s="268"/>
    </row>
    <row r="382" spans="1:30" ht="17.100000000000001" customHeight="1">
      <c r="A382" s="243">
        <v>61</v>
      </c>
      <c r="B382" s="243">
        <v>1691</v>
      </c>
      <c r="C382" s="244" t="s">
        <v>5082</v>
      </c>
      <c r="D382" s="765"/>
      <c r="E382" s="765"/>
      <c r="F382" s="278"/>
      <c r="G382" s="278"/>
      <c r="H382" s="278"/>
      <c r="I382" s="279"/>
      <c r="J382" s="597"/>
      <c r="K382" s="654"/>
      <c r="L382" s="654"/>
      <c r="M382" s="208"/>
      <c r="N382" s="772"/>
      <c r="P382" s="214"/>
      <c r="Q382" s="214"/>
      <c r="R382" s="761"/>
      <c r="S382" s="407"/>
      <c r="T382" s="407"/>
      <c r="U382" s="304"/>
      <c r="V382" s="226"/>
      <c r="W382" s="1651"/>
      <c r="X382" s="512"/>
      <c r="Y382" s="368"/>
      <c r="Z382" s="762" t="s">
        <v>167</v>
      </c>
      <c r="AA382" s="354">
        <v>5</v>
      </c>
      <c r="AB382" s="763" t="s">
        <v>168</v>
      </c>
      <c r="AC382" s="391">
        <f>ROUND(ROUND(H368*Q380,0)*Y381,0)-AA382</f>
        <v>471</v>
      </c>
      <c r="AD382" s="268"/>
    </row>
    <row r="383" spans="1:30" ht="17.100000000000001" customHeight="1">
      <c r="A383" s="229">
        <v>61</v>
      </c>
      <c r="B383" s="229">
        <v>1217</v>
      </c>
      <c r="C383" s="254" t="s">
        <v>5083</v>
      </c>
      <c r="D383" s="765"/>
      <c r="E383" s="765"/>
      <c r="F383" s="278"/>
      <c r="G383" s="278"/>
      <c r="H383" s="278"/>
      <c r="I383" s="279"/>
      <c r="J383" s="597"/>
      <c r="K383" s="654"/>
      <c r="L383" s="654"/>
      <c r="M383" s="208"/>
      <c r="N383" s="773"/>
      <c r="R383" s="1542" t="s">
        <v>4703</v>
      </c>
      <c r="S383" s="1543"/>
      <c r="T383" s="1543"/>
      <c r="U383" s="372" t="s">
        <v>163</v>
      </c>
      <c r="V383" s="373">
        <v>0.7</v>
      </c>
      <c r="W383" s="231"/>
      <c r="X383" s="232"/>
      <c r="Y383" s="314"/>
      <c r="Z383" s="257"/>
      <c r="AA383" s="257"/>
      <c r="AB383" s="257"/>
      <c r="AC383" s="473">
        <f>ROUND(ROUND(H368*Q380,0)*V383,0)</f>
        <v>392</v>
      </c>
      <c r="AD383" s="268"/>
    </row>
    <row r="384" spans="1:30" ht="17.100000000000001" customHeight="1">
      <c r="A384" s="229">
        <v>61</v>
      </c>
      <c r="B384" s="229">
        <v>1218</v>
      </c>
      <c r="C384" s="230" t="s">
        <v>5084</v>
      </c>
      <c r="D384" s="765"/>
      <c r="E384" s="765"/>
      <c r="F384" s="278"/>
      <c r="G384" s="278"/>
      <c r="H384" s="278"/>
      <c r="I384" s="279"/>
      <c r="J384" s="597"/>
      <c r="K384" s="654"/>
      <c r="L384" s="654"/>
      <c r="M384" s="208"/>
      <c r="N384" s="773"/>
      <c r="R384" s="1545"/>
      <c r="S384" s="1546"/>
      <c r="T384" s="1546"/>
      <c r="U384" s="214"/>
      <c r="V384" s="609"/>
      <c r="W384" s="281"/>
      <c r="X384" s="216"/>
      <c r="Y384" s="226"/>
      <c r="Z384" s="758" t="s">
        <v>167</v>
      </c>
      <c r="AA384" s="759">
        <v>5</v>
      </c>
      <c r="AB384" s="760" t="s">
        <v>168</v>
      </c>
      <c r="AC384" s="473">
        <f>ROUND(ROUND(H368*Q380,0)*V383,0)-AA384</f>
        <v>387</v>
      </c>
      <c r="AD384" s="268"/>
    </row>
    <row r="385" spans="1:30" ht="17.100000000000001" customHeight="1">
      <c r="A385" s="243">
        <v>61</v>
      </c>
      <c r="B385" s="243">
        <v>1692</v>
      </c>
      <c r="C385" s="244" t="s">
        <v>5085</v>
      </c>
      <c r="D385" s="765"/>
      <c r="E385" s="765"/>
      <c r="F385" s="278"/>
      <c r="G385" s="278"/>
      <c r="H385" s="278"/>
      <c r="I385" s="279"/>
      <c r="J385" s="597"/>
      <c r="K385" s="654"/>
      <c r="L385" s="654"/>
      <c r="M385" s="208"/>
      <c r="N385" s="774"/>
      <c r="O385" s="214"/>
      <c r="P385" s="1653"/>
      <c r="Q385" s="1653"/>
      <c r="R385" s="1545"/>
      <c r="S385" s="1546"/>
      <c r="T385" s="1546"/>
      <c r="U385" s="302"/>
      <c r="V385" s="766"/>
      <c r="W385" s="1650" t="s">
        <v>4700</v>
      </c>
      <c r="X385" s="362" t="s">
        <v>163</v>
      </c>
      <c r="Y385" s="395">
        <v>0.85</v>
      </c>
      <c r="Z385" s="355"/>
      <c r="AA385" s="247"/>
      <c r="AB385" s="247"/>
      <c r="AC385" s="391">
        <f>ROUND(ROUND(ROUND(H368*Q380,0)*V383,0)*Y385,0)</f>
        <v>333</v>
      </c>
      <c r="AD385" s="268"/>
    </row>
    <row r="386" spans="1:30" ht="17.100000000000001" customHeight="1">
      <c r="A386" s="243">
        <v>61</v>
      </c>
      <c r="B386" s="243">
        <v>1693</v>
      </c>
      <c r="C386" s="244" t="s">
        <v>5086</v>
      </c>
      <c r="D386" s="765"/>
      <c r="E386" s="765"/>
      <c r="F386" s="278"/>
      <c r="G386" s="278"/>
      <c r="H386" s="278"/>
      <c r="I386" s="279"/>
      <c r="J386" s="597"/>
      <c r="K386" s="654"/>
      <c r="L386" s="654"/>
      <c r="M386" s="208"/>
      <c r="N386" s="774"/>
      <c r="O386" s="214"/>
      <c r="P386" s="214"/>
      <c r="Q386" s="214"/>
      <c r="R386" s="399"/>
      <c r="S386" s="767"/>
      <c r="T386" s="305"/>
      <c r="U386" s="305"/>
      <c r="V386" s="768"/>
      <c r="W386" s="1651"/>
      <c r="X386" s="512"/>
      <c r="Y386" s="368"/>
      <c r="Z386" s="762" t="s">
        <v>167</v>
      </c>
      <c r="AA386" s="354">
        <v>5</v>
      </c>
      <c r="AB386" s="763" t="s">
        <v>168</v>
      </c>
      <c r="AC386" s="391">
        <f>ROUND(ROUND(ROUND(H368*Q380,0)*V383,0)*Y385,0)-AA386</f>
        <v>328</v>
      </c>
      <c r="AD386" s="268"/>
    </row>
    <row r="387" spans="1:30" ht="17.100000000000001" customHeight="1">
      <c r="A387" s="229">
        <v>61</v>
      </c>
      <c r="B387" s="229">
        <v>1743</v>
      </c>
      <c r="C387" s="254" t="s">
        <v>5087</v>
      </c>
      <c r="D387" s="765"/>
      <c r="E387" s="765"/>
      <c r="F387" s="278"/>
      <c r="G387" s="278"/>
      <c r="H387" s="278"/>
      <c r="I387" s="279"/>
      <c r="J387" s="597"/>
      <c r="K387" s="654"/>
      <c r="L387" s="654"/>
      <c r="M387" s="208"/>
      <c r="N387" s="773"/>
      <c r="O387" s="214"/>
      <c r="P387" s="1599"/>
      <c r="Q387" s="1600"/>
      <c r="R387" s="1542" t="s">
        <v>4708</v>
      </c>
      <c r="S387" s="1543"/>
      <c r="T387" s="1543"/>
      <c r="U387" s="214" t="s">
        <v>163</v>
      </c>
      <c r="V387" s="609">
        <v>0.85</v>
      </c>
      <c r="W387" s="231"/>
      <c r="X387" s="232"/>
      <c r="Y387" s="314"/>
      <c r="Z387" s="257"/>
      <c r="AA387" s="257"/>
      <c r="AB387" s="257"/>
      <c r="AC387" s="473">
        <f>ROUND(ROUND(H368*Q380,0)*V387,0)</f>
        <v>476</v>
      </c>
      <c r="AD387" s="268"/>
    </row>
    <row r="388" spans="1:30" ht="17.100000000000001" customHeight="1">
      <c r="A388" s="229">
        <v>61</v>
      </c>
      <c r="B388" s="229">
        <v>1744</v>
      </c>
      <c r="C388" s="230" t="s">
        <v>5088</v>
      </c>
      <c r="D388" s="765"/>
      <c r="E388" s="765"/>
      <c r="F388" s="278"/>
      <c r="G388" s="278"/>
      <c r="H388" s="278"/>
      <c r="I388" s="279"/>
      <c r="J388" s="597"/>
      <c r="K388" s="654"/>
      <c r="L388" s="654"/>
      <c r="M388" s="208"/>
      <c r="N388" s="773"/>
      <c r="O388" s="214"/>
      <c r="P388" s="609"/>
      <c r="Q388" s="609"/>
      <c r="R388" s="1545"/>
      <c r="S388" s="1546"/>
      <c r="T388" s="1546"/>
      <c r="U388" s="214"/>
      <c r="V388" s="609"/>
      <c r="W388" s="281"/>
      <c r="X388" s="216"/>
      <c r="Y388" s="226"/>
      <c r="Z388" s="758" t="s">
        <v>167</v>
      </c>
      <c r="AA388" s="759">
        <v>5</v>
      </c>
      <c r="AB388" s="760" t="s">
        <v>168</v>
      </c>
      <c r="AC388" s="473">
        <f>ROUND(ROUND(H368*Q380,0)*V387,0)-AA388</f>
        <v>471</v>
      </c>
      <c r="AD388" s="268"/>
    </row>
    <row r="389" spans="1:30" ht="17.100000000000001" customHeight="1">
      <c r="A389" s="243">
        <v>61</v>
      </c>
      <c r="B389" s="243">
        <v>1694</v>
      </c>
      <c r="C389" s="244" t="s">
        <v>5089</v>
      </c>
      <c r="D389" s="765"/>
      <c r="E389" s="765"/>
      <c r="F389" s="278"/>
      <c r="G389" s="278"/>
      <c r="H389" s="278"/>
      <c r="I389" s="279"/>
      <c r="J389" s="597"/>
      <c r="K389" s="654"/>
      <c r="L389" s="654"/>
      <c r="M389" s="208"/>
      <c r="N389" s="774"/>
      <c r="O389" s="214"/>
      <c r="P389" s="609"/>
      <c r="Q389" s="609"/>
      <c r="R389" s="1545"/>
      <c r="S389" s="1546"/>
      <c r="T389" s="1546"/>
      <c r="U389" s="302"/>
      <c r="V389" s="766"/>
      <c r="W389" s="1650" t="s">
        <v>4700</v>
      </c>
      <c r="X389" s="362" t="s">
        <v>163</v>
      </c>
      <c r="Y389" s="395">
        <v>0.85</v>
      </c>
      <c r="Z389" s="355"/>
      <c r="AA389" s="247"/>
      <c r="AB389" s="247"/>
      <c r="AC389" s="391">
        <f>ROUND(ROUND(ROUND(H368*Q380,0)*V387,0)*Y389,0)</f>
        <v>405</v>
      </c>
      <c r="AD389" s="268"/>
    </row>
    <row r="390" spans="1:30" ht="17.100000000000001" customHeight="1">
      <c r="A390" s="243">
        <v>61</v>
      </c>
      <c r="B390" s="243">
        <v>1695</v>
      </c>
      <c r="C390" s="244" t="s">
        <v>5090</v>
      </c>
      <c r="D390" s="765"/>
      <c r="E390" s="765"/>
      <c r="F390" s="278"/>
      <c r="G390" s="278"/>
      <c r="H390" s="278"/>
      <c r="I390" s="279"/>
      <c r="J390" s="597"/>
      <c r="K390" s="654"/>
      <c r="L390" s="654"/>
      <c r="M390" s="208"/>
      <c r="N390" s="773"/>
      <c r="O390" s="786"/>
      <c r="P390" s="400"/>
      <c r="Q390" s="787"/>
      <c r="R390" s="1563"/>
      <c r="S390" s="1564"/>
      <c r="T390" s="1564"/>
      <c r="U390" s="305"/>
      <c r="V390" s="768"/>
      <c r="W390" s="1651"/>
      <c r="X390" s="512"/>
      <c r="Y390" s="368"/>
      <c r="Z390" s="762" t="s">
        <v>167</v>
      </c>
      <c r="AA390" s="354">
        <v>5</v>
      </c>
      <c r="AB390" s="763" t="s">
        <v>168</v>
      </c>
      <c r="AC390" s="391">
        <f>ROUND(ROUND(ROUND(H368*Q380,0)*V387,0)*Y389,0)-AA390</f>
        <v>400</v>
      </c>
      <c r="AD390" s="268"/>
    </row>
    <row r="391" spans="1:30" ht="17.100000000000001" customHeight="1">
      <c r="A391" s="243">
        <v>61</v>
      </c>
      <c r="B391" s="243">
        <v>1696</v>
      </c>
      <c r="C391" s="244" t="s">
        <v>5091</v>
      </c>
      <c r="D391" s="765"/>
      <c r="E391" s="765"/>
      <c r="F391" s="278"/>
      <c r="G391" s="278"/>
      <c r="H391" s="278"/>
      <c r="I391" s="279"/>
      <c r="J391" s="597"/>
      <c r="K391" s="654"/>
      <c r="L391" s="654"/>
      <c r="M391" s="208"/>
      <c r="N391" s="773"/>
      <c r="O391" s="1580" t="s">
        <v>165</v>
      </c>
      <c r="P391" s="775"/>
      <c r="Q391" s="775"/>
      <c r="R391" s="359"/>
      <c r="S391" s="360"/>
      <c r="T391" s="776"/>
      <c r="U391" s="360"/>
      <c r="V391" s="361"/>
      <c r="W391" s="523"/>
      <c r="X391" s="524"/>
      <c r="Y391" s="642"/>
      <c r="Z391" s="247"/>
      <c r="AA391" s="247"/>
      <c r="AB391" s="247"/>
      <c r="AC391" s="391">
        <f>ROUND(H368*Q392,0)</f>
        <v>400</v>
      </c>
      <c r="AD391" s="268"/>
    </row>
    <row r="392" spans="1:30" ht="17.100000000000001" customHeight="1">
      <c r="A392" s="243">
        <v>61</v>
      </c>
      <c r="B392" s="243">
        <v>1697</v>
      </c>
      <c r="C392" s="244" t="s">
        <v>5092</v>
      </c>
      <c r="D392" s="765"/>
      <c r="E392" s="765"/>
      <c r="F392" s="278"/>
      <c r="G392" s="278"/>
      <c r="H392" s="278"/>
      <c r="I392" s="279"/>
      <c r="J392" s="597"/>
      <c r="K392" s="654"/>
      <c r="L392" s="654"/>
      <c r="M392" s="208"/>
      <c r="N392" s="772"/>
      <c r="O392" s="1620"/>
      <c r="P392" s="643" t="s">
        <v>163</v>
      </c>
      <c r="Q392" s="365">
        <v>0.5</v>
      </c>
      <c r="R392" s="777"/>
      <c r="S392" s="639"/>
      <c r="T392" s="776"/>
      <c r="U392" s="639"/>
      <c r="V392" s="529"/>
      <c r="W392" s="516"/>
      <c r="X392" s="517"/>
      <c r="Y392" s="526"/>
      <c r="Z392" s="762" t="s">
        <v>167</v>
      </c>
      <c r="AA392" s="354">
        <v>5</v>
      </c>
      <c r="AB392" s="763" t="s">
        <v>168</v>
      </c>
      <c r="AC392" s="391">
        <f>ROUND(H368*Q392,0)-AA392</f>
        <v>395</v>
      </c>
      <c r="AD392" s="268"/>
    </row>
    <row r="393" spans="1:30" ht="17.100000000000001" customHeight="1">
      <c r="A393" s="243">
        <v>61</v>
      </c>
      <c r="B393" s="243">
        <v>1698</v>
      </c>
      <c r="C393" s="244" t="s">
        <v>5093</v>
      </c>
      <c r="D393" s="765"/>
      <c r="E393" s="765"/>
      <c r="F393" s="278"/>
      <c r="G393" s="278"/>
      <c r="H393" s="278"/>
      <c r="I393" s="279"/>
      <c r="J393" s="597"/>
      <c r="K393" s="654"/>
      <c r="L393" s="654"/>
      <c r="M393" s="208"/>
      <c r="N393" s="772"/>
      <c r="O393" s="1620"/>
      <c r="P393" s="530"/>
      <c r="Q393" s="530"/>
      <c r="R393" s="777"/>
      <c r="S393" s="639"/>
      <c r="T393" s="776"/>
      <c r="U393" s="639"/>
      <c r="V393" s="529"/>
      <c r="W393" s="1650" t="s">
        <v>4700</v>
      </c>
      <c r="X393" s="362" t="s">
        <v>163</v>
      </c>
      <c r="Y393" s="395">
        <v>0.85</v>
      </c>
      <c r="Z393" s="355"/>
      <c r="AA393" s="247"/>
      <c r="AB393" s="247"/>
      <c r="AC393" s="391">
        <f>ROUND(ROUND(H368*Q392,0)*Y393,0)</f>
        <v>340</v>
      </c>
      <c r="AD393" s="268"/>
    </row>
    <row r="394" spans="1:30" ht="17.100000000000001" customHeight="1">
      <c r="A394" s="243">
        <v>61</v>
      </c>
      <c r="B394" s="243">
        <v>1699</v>
      </c>
      <c r="C394" s="244" t="s">
        <v>5094</v>
      </c>
      <c r="D394" s="765"/>
      <c r="E394" s="765"/>
      <c r="F394" s="278"/>
      <c r="G394" s="278"/>
      <c r="H394" s="278"/>
      <c r="I394" s="279"/>
      <c r="J394" s="597"/>
      <c r="K394" s="654"/>
      <c r="L394" s="654"/>
      <c r="M394" s="208"/>
      <c r="N394" s="772"/>
      <c r="O394" s="530"/>
      <c r="P394" s="643"/>
      <c r="Q394" s="643"/>
      <c r="R394" s="778"/>
      <c r="S394" s="525"/>
      <c r="T394" s="537"/>
      <c r="U394" s="525"/>
      <c r="V394" s="539"/>
      <c r="W394" s="1651"/>
      <c r="X394" s="512"/>
      <c r="Y394" s="368"/>
      <c r="Z394" s="762" t="s">
        <v>167</v>
      </c>
      <c r="AA394" s="354">
        <v>5</v>
      </c>
      <c r="AB394" s="763" t="s">
        <v>168</v>
      </c>
      <c r="AC394" s="391">
        <f>ROUND(ROUND(H368*Q392,0)*Y393,0)-AA394</f>
        <v>335</v>
      </c>
      <c r="AD394" s="268"/>
    </row>
    <row r="395" spans="1:30" ht="17.100000000000001" customHeight="1">
      <c r="A395" s="243">
        <v>61</v>
      </c>
      <c r="B395" s="243">
        <v>1700</v>
      </c>
      <c r="C395" s="244" t="s">
        <v>5095</v>
      </c>
      <c r="D395" s="765"/>
      <c r="E395" s="765"/>
      <c r="F395" s="278"/>
      <c r="G395" s="278"/>
      <c r="H395" s="278"/>
      <c r="I395" s="279"/>
      <c r="J395" s="597"/>
      <c r="K395" s="654"/>
      <c r="L395" s="654"/>
      <c r="M395" s="208"/>
      <c r="N395" s="773"/>
      <c r="O395" s="530"/>
      <c r="P395" s="530"/>
      <c r="Q395" s="530"/>
      <c r="R395" s="1580" t="s">
        <v>4703</v>
      </c>
      <c r="S395" s="1633"/>
      <c r="T395" s="1633"/>
      <c r="U395" s="362" t="s">
        <v>163</v>
      </c>
      <c r="V395" s="356">
        <v>0.7</v>
      </c>
      <c r="W395" s="523"/>
      <c r="X395" s="524"/>
      <c r="Y395" s="642"/>
      <c r="Z395" s="247"/>
      <c r="AA395" s="247"/>
      <c r="AB395" s="247"/>
      <c r="AC395" s="391">
        <f>ROUND(ROUND(H368*Q392,0)*V395,0)</f>
        <v>280</v>
      </c>
      <c r="AD395" s="268"/>
    </row>
    <row r="396" spans="1:30" ht="17.100000000000001" customHeight="1">
      <c r="A396" s="243">
        <v>61</v>
      </c>
      <c r="B396" s="243">
        <v>1810</v>
      </c>
      <c r="C396" s="244" t="s">
        <v>5096</v>
      </c>
      <c r="D396" s="765"/>
      <c r="E396" s="765"/>
      <c r="F396" s="278"/>
      <c r="G396" s="278"/>
      <c r="H396" s="278"/>
      <c r="I396" s="279"/>
      <c r="J396" s="597"/>
      <c r="K396" s="654"/>
      <c r="L396" s="654"/>
      <c r="M396" s="208"/>
      <c r="N396" s="773"/>
      <c r="O396" s="530"/>
      <c r="P396" s="530"/>
      <c r="Q396" s="530"/>
      <c r="R396" s="1620"/>
      <c r="S396" s="1634"/>
      <c r="T396" s="1634"/>
      <c r="U396" s="643"/>
      <c r="V396" s="365"/>
      <c r="W396" s="319"/>
      <c r="X396" s="288"/>
      <c r="Y396" s="526"/>
      <c r="Z396" s="762" t="s">
        <v>167</v>
      </c>
      <c r="AA396" s="354">
        <v>5</v>
      </c>
      <c r="AB396" s="763" t="s">
        <v>168</v>
      </c>
      <c r="AC396" s="391">
        <f>ROUND(ROUND(H368*Q392,0)*V395,0)-AA396</f>
        <v>275</v>
      </c>
      <c r="AD396" s="268"/>
    </row>
    <row r="397" spans="1:30" ht="17.100000000000001" customHeight="1">
      <c r="A397" s="243">
        <v>61</v>
      </c>
      <c r="B397" s="243">
        <v>1811</v>
      </c>
      <c r="C397" s="244" t="s">
        <v>5097</v>
      </c>
      <c r="D397" s="765"/>
      <c r="E397" s="765"/>
      <c r="F397" s="278"/>
      <c r="G397" s="278"/>
      <c r="H397" s="278"/>
      <c r="I397" s="279"/>
      <c r="J397" s="597"/>
      <c r="K397" s="654"/>
      <c r="L397" s="654"/>
      <c r="M397" s="208"/>
      <c r="N397" s="774"/>
      <c r="O397" s="643"/>
      <c r="P397" s="1644"/>
      <c r="Q397" s="1652"/>
      <c r="R397" s="1620"/>
      <c r="S397" s="1634"/>
      <c r="T397" s="1634"/>
      <c r="U397" s="779"/>
      <c r="V397" s="780"/>
      <c r="W397" s="1650" t="s">
        <v>4700</v>
      </c>
      <c r="X397" s="362" t="s">
        <v>163</v>
      </c>
      <c r="Y397" s="395">
        <v>0.85</v>
      </c>
      <c r="Z397" s="355"/>
      <c r="AA397" s="247"/>
      <c r="AB397" s="247"/>
      <c r="AC397" s="391">
        <f>ROUND(ROUND(ROUND(H368*Q392,0)*V395,0)*Y397,0)</f>
        <v>238</v>
      </c>
      <c r="AD397" s="268"/>
    </row>
    <row r="398" spans="1:30" ht="17.100000000000001" customHeight="1">
      <c r="A398" s="243">
        <v>61</v>
      </c>
      <c r="B398" s="243">
        <v>1812</v>
      </c>
      <c r="C398" s="244" t="s">
        <v>5098</v>
      </c>
      <c r="D398" s="765"/>
      <c r="E398" s="765"/>
      <c r="F398" s="278"/>
      <c r="G398" s="278"/>
      <c r="H398" s="278"/>
      <c r="I398" s="279"/>
      <c r="J398" s="597"/>
      <c r="K398" s="654"/>
      <c r="L398" s="654"/>
      <c r="M398" s="208"/>
      <c r="N398" s="774"/>
      <c r="O398" s="643"/>
      <c r="P398" s="643"/>
      <c r="Q398" s="643"/>
      <c r="R398" s="781"/>
      <c r="S398" s="782"/>
      <c r="T398" s="537"/>
      <c r="U398" s="537"/>
      <c r="V398" s="783"/>
      <c r="W398" s="1651"/>
      <c r="X398" s="512"/>
      <c r="Y398" s="368"/>
      <c r="Z398" s="762" t="s">
        <v>167</v>
      </c>
      <c r="AA398" s="354">
        <v>5</v>
      </c>
      <c r="AB398" s="763" t="s">
        <v>168</v>
      </c>
      <c r="AC398" s="391">
        <f>ROUND(ROUND(ROUND(H368*Q392,0)*V395,0)*Y397,0)-AA398</f>
        <v>233</v>
      </c>
      <c r="AD398" s="268"/>
    </row>
    <row r="399" spans="1:30" ht="17.100000000000001" customHeight="1">
      <c r="A399" s="243">
        <v>61</v>
      </c>
      <c r="B399" s="243">
        <v>1813</v>
      </c>
      <c r="C399" s="244" t="s">
        <v>5099</v>
      </c>
      <c r="D399" s="765"/>
      <c r="E399" s="765"/>
      <c r="F399" s="278"/>
      <c r="G399" s="278"/>
      <c r="H399" s="278"/>
      <c r="I399" s="279"/>
      <c r="J399" s="597"/>
      <c r="K399" s="654"/>
      <c r="L399" s="654"/>
      <c r="M399" s="208"/>
      <c r="N399" s="773"/>
      <c r="O399" s="643"/>
      <c r="P399" s="1646"/>
      <c r="Q399" s="1649"/>
      <c r="R399" s="1580" t="s">
        <v>4708</v>
      </c>
      <c r="S399" s="1633"/>
      <c r="T399" s="1633"/>
      <c r="U399" s="643" t="s">
        <v>163</v>
      </c>
      <c r="V399" s="365">
        <v>0.85</v>
      </c>
      <c r="W399" s="523"/>
      <c r="X399" s="524"/>
      <c r="Y399" s="642"/>
      <c r="Z399" s="247"/>
      <c r="AA399" s="247"/>
      <c r="AB399" s="247"/>
      <c r="AC399" s="391">
        <f>ROUND(ROUND(H368*Q392,0)*V399,0)</f>
        <v>340</v>
      </c>
      <c r="AD399" s="268"/>
    </row>
    <row r="400" spans="1:30" ht="17.100000000000001" customHeight="1">
      <c r="A400" s="243">
        <v>61</v>
      </c>
      <c r="B400" s="243">
        <v>1814</v>
      </c>
      <c r="C400" s="244" t="s">
        <v>5100</v>
      </c>
      <c r="D400" s="765"/>
      <c r="E400" s="765"/>
      <c r="F400" s="278"/>
      <c r="G400" s="278"/>
      <c r="H400" s="278"/>
      <c r="I400" s="279"/>
      <c r="J400" s="597"/>
      <c r="K400" s="654"/>
      <c r="L400" s="654"/>
      <c r="M400" s="208"/>
      <c r="N400" s="773"/>
      <c r="O400" s="643"/>
      <c r="P400" s="365"/>
      <c r="Q400" s="365"/>
      <c r="R400" s="1620"/>
      <c r="S400" s="1634"/>
      <c r="T400" s="1634"/>
      <c r="U400" s="643"/>
      <c r="V400" s="365"/>
      <c r="W400" s="319"/>
      <c r="X400" s="288"/>
      <c r="Y400" s="526"/>
      <c r="Z400" s="762" t="s">
        <v>167</v>
      </c>
      <c r="AA400" s="354">
        <v>5</v>
      </c>
      <c r="AB400" s="763" t="s">
        <v>168</v>
      </c>
      <c r="AC400" s="391">
        <f>ROUND(ROUND(H368*Q392,0)*V399,0)-AA400</f>
        <v>335</v>
      </c>
      <c r="AD400" s="268"/>
    </row>
    <row r="401" spans="1:30" ht="17.100000000000001" customHeight="1">
      <c r="A401" s="243">
        <v>61</v>
      </c>
      <c r="B401" s="243">
        <v>1815</v>
      </c>
      <c r="C401" s="244" t="s">
        <v>5101</v>
      </c>
      <c r="D401" s="765"/>
      <c r="E401" s="765"/>
      <c r="F401" s="278"/>
      <c r="G401" s="278"/>
      <c r="H401" s="278"/>
      <c r="I401" s="279"/>
      <c r="J401" s="597"/>
      <c r="K401" s="654"/>
      <c r="L401" s="654"/>
      <c r="M401" s="208"/>
      <c r="N401" s="774"/>
      <c r="O401" s="643"/>
      <c r="P401" s="365"/>
      <c r="Q401" s="365"/>
      <c r="R401" s="1620"/>
      <c r="S401" s="1634"/>
      <c r="T401" s="1634"/>
      <c r="U401" s="779"/>
      <c r="V401" s="780"/>
      <c r="W401" s="1650" t="s">
        <v>4700</v>
      </c>
      <c r="X401" s="362" t="s">
        <v>163</v>
      </c>
      <c r="Y401" s="395">
        <v>0.85</v>
      </c>
      <c r="Z401" s="355"/>
      <c r="AA401" s="247"/>
      <c r="AB401" s="247"/>
      <c r="AC401" s="391">
        <f>ROUND(ROUND(ROUND(H368*Q392,0)*V399,0)*Y401,0)</f>
        <v>289</v>
      </c>
      <c r="AD401" s="268"/>
    </row>
    <row r="402" spans="1:30" ht="17.100000000000001" customHeight="1">
      <c r="A402" s="243">
        <v>61</v>
      </c>
      <c r="B402" s="243">
        <v>1816</v>
      </c>
      <c r="C402" s="244" t="s">
        <v>5102</v>
      </c>
      <c r="D402" s="765"/>
      <c r="E402" s="765"/>
      <c r="F402" s="278"/>
      <c r="G402" s="278"/>
      <c r="H402" s="278"/>
      <c r="I402" s="279"/>
      <c r="J402" s="597"/>
      <c r="K402" s="654"/>
      <c r="L402" s="654"/>
      <c r="M402" s="208"/>
      <c r="N402" s="467"/>
      <c r="O402" s="643"/>
      <c r="P402" s="643"/>
      <c r="Q402" s="643"/>
      <c r="R402" s="1642"/>
      <c r="S402" s="1643"/>
      <c r="T402" s="1643"/>
      <c r="U402" s="537"/>
      <c r="V402" s="783"/>
      <c r="W402" s="1651"/>
      <c r="X402" s="512"/>
      <c r="Y402" s="368"/>
      <c r="Z402" s="762" t="s">
        <v>167</v>
      </c>
      <c r="AA402" s="354">
        <v>5</v>
      </c>
      <c r="AB402" s="763" t="s">
        <v>168</v>
      </c>
      <c r="AC402" s="391">
        <f>ROUND(ROUND(ROUND(H368*Q392,0)*V399,0)*Y401,0)-AA402</f>
        <v>284</v>
      </c>
      <c r="AD402" s="268"/>
    </row>
    <row r="403" spans="1:30" ht="17.100000000000001" customHeight="1">
      <c r="A403" s="229">
        <v>61</v>
      </c>
      <c r="B403" s="229">
        <v>1219</v>
      </c>
      <c r="C403" s="254" t="s">
        <v>5103</v>
      </c>
      <c r="D403" s="765"/>
      <c r="E403" s="765"/>
      <c r="F403" s="278"/>
      <c r="G403" s="278"/>
      <c r="H403" s="278"/>
      <c r="I403" s="279"/>
      <c r="J403" s="1611" t="s">
        <v>4738</v>
      </c>
      <c r="K403" s="784"/>
      <c r="L403" s="784"/>
      <c r="M403" s="784"/>
      <c r="N403" s="231"/>
      <c r="O403" s="232"/>
      <c r="P403" s="232"/>
      <c r="Q403" s="232"/>
      <c r="R403" s="340"/>
      <c r="S403" s="338"/>
      <c r="T403" s="338"/>
      <c r="U403" s="334"/>
      <c r="V403" s="232"/>
      <c r="W403" s="231"/>
      <c r="X403" s="232"/>
      <c r="Y403" s="314"/>
      <c r="Z403" s="257"/>
      <c r="AA403" s="257"/>
      <c r="AB403" s="257"/>
      <c r="AC403" s="473">
        <f>ROUND(H368*M404,0)</f>
        <v>772</v>
      </c>
      <c r="AD403" s="268"/>
    </row>
    <row r="404" spans="1:30" ht="17.100000000000001" customHeight="1">
      <c r="A404" s="229">
        <v>61</v>
      </c>
      <c r="B404" s="229">
        <v>1220</v>
      </c>
      <c r="C404" s="230" t="s">
        <v>5104</v>
      </c>
      <c r="D404" s="764"/>
      <c r="E404" s="764"/>
      <c r="F404" s="377"/>
      <c r="G404" s="377"/>
      <c r="H404" s="377"/>
      <c r="I404" s="378"/>
      <c r="J404" s="1613"/>
      <c r="K404" s="785"/>
      <c r="L404" s="214" t="s">
        <v>163</v>
      </c>
      <c r="M404" s="397">
        <v>0.96499999999999997</v>
      </c>
      <c r="N404" s="245"/>
      <c r="O404" s="208"/>
      <c r="P404" s="208"/>
      <c r="Q404" s="208"/>
      <c r="R404" s="611"/>
      <c r="S404" s="392"/>
      <c r="T404" s="392"/>
      <c r="U404" s="301"/>
      <c r="V404" s="208"/>
      <c r="W404" s="245"/>
      <c r="X404" s="208"/>
      <c r="Y404" s="226"/>
      <c r="Z404" s="758" t="s">
        <v>167</v>
      </c>
      <c r="AA404" s="759">
        <v>5</v>
      </c>
      <c r="AB404" s="760" t="s">
        <v>168</v>
      </c>
      <c r="AC404" s="473">
        <f>ROUND(H368*M404,0)-AA404</f>
        <v>767</v>
      </c>
      <c r="AD404" s="268"/>
    </row>
    <row r="405" spans="1:30" ht="17.100000000000001" customHeight="1">
      <c r="A405" s="243">
        <v>61</v>
      </c>
      <c r="B405" s="243">
        <v>1817</v>
      </c>
      <c r="C405" s="244" t="s">
        <v>5105</v>
      </c>
      <c r="D405" s="764"/>
      <c r="E405" s="764"/>
      <c r="F405" s="377"/>
      <c r="G405" s="377"/>
      <c r="H405" s="377"/>
      <c r="I405" s="378"/>
      <c r="J405" s="1613"/>
      <c r="K405" s="654"/>
      <c r="L405" s="654"/>
      <c r="M405" s="208"/>
      <c r="N405" s="245"/>
      <c r="O405" s="208"/>
      <c r="P405" s="208"/>
      <c r="Q405" s="208"/>
      <c r="R405" s="611"/>
      <c r="S405" s="392"/>
      <c r="T405" s="392"/>
      <c r="U405" s="301"/>
      <c r="V405" s="385"/>
      <c r="W405" s="1650" t="s">
        <v>4700</v>
      </c>
      <c r="X405" s="362" t="s">
        <v>163</v>
      </c>
      <c r="Y405" s="395">
        <v>0.85</v>
      </c>
      <c r="Z405" s="355"/>
      <c r="AA405" s="247"/>
      <c r="AB405" s="247"/>
      <c r="AC405" s="391">
        <f>ROUND(ROUND(H368*M404,0)*Y405,0)</f>
        <v>656</v>
      </c>
      <c r="AD405" s="268"/>
    </row>
    <row r="406" spans="1:30" ht="17.100000000000001" customHeight="1">
      <c r="A406" s="243">
        <v>61</v>
      </c>
      <c r="B406" s="243">
        <v>1818</v>
      </c>
      <c r="C406" s="244" t="s">
        <v>5106</v>
      </c>
      <c r="D406" s="764"/>
      <c r="E406" s="764"/>
      <c r="F406" s="278"/>
      <c r="G406" s="278"/>
      <c r="H406" s="278"/>
      <c r="I406" s="279"/>
      <c r="J406" s="597"/>
      <c r="K406" s="654"/>
      <c r="L406" s="654"/>
      <c r="M406" s="208"/>
      <c r="N406" s="245"/>
      <c r="O406" s="208"/>
      <c r="P406" s="208"/>
      <c r="Q406" s="208"/>
      <c r="R406" s="761"/>
      <c r="S406" s="407"/>
      <c r="T406" s="407"/>
      <c r="U406" s="304"/>
      <c r="V406" s="226"/>
      <c r="W406" s="1651"/>
      <c r="X406" s="512"/>
      <c r="Y406" s="368"/>
      <c r="Z406" s="762" t="s">
        <v>167</v>
      </c>
      <c r="AA406" s="354">
        <v>5</v>
      </c>
      <c r="AB406" s="763" t="s">
        <v>168</v>
      </c>
      <c r="AC406" s="391">
        <f>ROUND(ROUND(H368*M404,0)*Y405,0)-AA406</f>
        <v>651</v>
      </c>
      <c r="AD406" s="268"/>
    </row>
    <row r="407" spans="1:30" ht="17.100000000000001" customHeight="1">
      <c r="A407" s="229">
        <v>61</v>
      </c>
      <c r="B407" s="229">
        <v>1221</v>
      </c>
      <c r="C407" s="254" t="s">
        <v>5107</v>
      </c>
      <c r="D407" s="764"/>
      <c r="E407" s="764"/>
      <c r="F407" s="278"/>
      <c r="G407" s="278"/>
      <c r="H407" s="278"/>
      <c r="I407" s="279"/>
      <c r="J407" s="597"/>
      <c r="K407" s="654"/>
      <c r="L407" s="654"/>
      <c r="M407" s="208"/>
      <c r="N407" s="245"/>
      <c r="O407" s="208"/>
      <c r="P407" s="208"/>
      <c r="Q407" s="208"/>
      <c r="R407" s="1542" t="s">
        <v>4703</v>
      </c>
      <c r="S407" s="1543"/>
      <c r="T407" s="1543"/>
      <c r="U407" s="372" t="s">
        <v>163</v>
      </c>
      <c r="V407" s="373">
        <v>0.7</v>
      </c>
      <c r="W407" s="231"/>
      <c r="X407" s="232"/>
      <c r="Y407" s="314"/>
      <c r="Z407" s="257"/>
      <c r="AA407" s="257"/>
      <c r="AB407" s="257"/>
      <c r="AC407" s="473">
        <f>ROUND(ROUND(H368*M404,0)*V407,0)</f>
        <v>540</v>
      </c>
      <c r="AD407" s="268"/>
    </row>
    <row r="408" spans="1:30" ht="17.100000000000001" customHeight="1">
      <c r="A408" s="229">
        <v>61</v>
      </c>
      <c r="B408" s="229">
        <v>1222</v>
      </c>
      <c r="C408" s="230" t="s">
        <v>5108</v>
      </c>
      <c r="D408" s="764"/>
      <c r="E408" s="764"/>
      <c r="F408" s="278"/>
      <c r="G408" s="278"/>
      <c r="H408" s="208"/>
      <c r="I408" s="388"/>
      <c r="J408" s="597"/>
      <c r="K408" s="654"/>
      <c r="L408" s="654"/>
      <c r="M408" s="208"/>
      <c r="N408" s="245"/>
      <c r="O408" s="208"/>
      <c r="P408" s="208"/>
      <c r="Q408" s="208"/>
      <c r="R408" s="1545"/>
      <c r="S408" s="1546"/>
      <c r="T408" s="1546"/>
      <c r="U408" s="214"/>
      <c r="V408" s="609"/>
      <c r="W408" s="281"/>
      <c r="X408" s="216"/>
      <c r="Y408" s="226"/>
      <c r="Z408" s="758" t="s">
        <v>167</v>
      </c>
      <c r="AA408" s="759">
        <v>5</v>
      </c>
      <c r="AB408" s="760" t="s">
        <v>168</v>
      </c>
      <c r="AC408" s="473">
        <f>ROUND(ROUND(H368*M404,0)*V407,0)-AA408</f>
        <v>535</v>
      </c>
      <c r="AD408" s="268"/>
    </row>
    <row r="409" spans="1:30" ht="17.100000000000001" customHeight="1">
      <c r="A409" s="243">
        <v>61</v>
      </c>
      <c r="B409" s="243">
        <v>1819</v>
      </c>
      <c r="C409" s="244" t="s">
        <v>5109</v>
      </c>
      <c r="D409" s="765"/>
      <c r="E409" s="764"/>
      <c r="F409" s="406"/>
      <c r="G409" s="406"/>
      <c r="H409" s="208"/>
      <c r="I409" s="388"/>
      <c r="J409" s="597"/>
      <c r="K409" s="654"/>
      <c r="L409" s="654"/>
      <c r="M409" s="208"/>
      <c r="N409" s="245"/>
      <c r="O409" s="208"/>
      <c r="P409" s="208"/>
      <c r="Q409" s="208"/>
      <c r="R409" s="1545"/>
      <c r="S409" s="1546"/>
      <c r="T409" s="1546"/>
      <c r="U409" s="302"/>
      <c r="V409" s="766"/>
      <c r="W409" s="1650" t="s">
        <v>4700</v>
      </c>
      <c r="X409" s="362" t="s">
        <v>163</v>
      </c>
      <c r="Y409" s="395">
        <v>0.85</v>
      </c>
      <c r="Z409" s="355"/>
      <c r="AA409" s="247"/>
      <c r="AB409" s="247"/>
      <c r="AC409" s="391">
        <f>ROUND(ROUND(ROUND(H368*M404,0)*V407,0)*Y409,0)</f>
        <v>459</v>
      </c>
      <c r="AD409" s="268"/>
    </row>
    <row r="410" spans="1:30" ht="17.100000000000001" customHeight="1">
      <c r="A410" s="243">
        <v>61</v>
      </c>
      <c r="B410" s="243">
        <v>1820</v>
      </c>
      <c r="C410" s="244" t="s">
        <v>5110</v>
      </c>
      <c r="D410" s="765"/>
      <c r="E410" s="764"/>
      <c r="F410" s="406"/>
      <c r="G410" s="406"/>
      <c r="H410" s="208"/>
      <c r="I410" s="388"/>
      <c r="J410" s="597"/>
      <c r="K410" s="654"/>
      <c r="L410" s="654"/>
      <c r="M410" s="208"/>
      <c r="N410" s="245"/>
      <c r="O410" s="208"/>
      <c r="P410" s="208"/>
      <c r="Q410" s="208"/>
      <c r="R410" s="399"/>
      <c r="S410" s="767"/>
      <c r="T410" s="305"/>
      <c r="U410" s="305"/>
      <c r="V410" s="768"/>
      <c r="W410" s="1651"/>
      <c r="X410" s="512"/>
      <c r="Y410" s="368"/>
      <c r="Z410" s="762" t="s">
        <v>167</v>
      </c>
      <c r="AA410" s="354">
        <v>5</v>
      </c>
      <c r="AB410" s="763" t="s">
        <v>168</v>
      </c>
      <c r="AC410" s="391">
        <f>ROUND(ROUND(ROUND(H368*M404,0)*V407,0)*Y409,0)-AA410</f>
        <v>454</v>
      </c>
      <c r="AD410" s="268"/>
    </row>
    <row r="411" spans="1:30" ht="17.100000000000001" customHeight="1">
      <c r="A411" s="229">
        <v>61</v>
      </c>
      <c r="B411" s="229">
        <v>1745</v>
      </c>
      <c r="C411" s="254" t="s">
        <v>5111</v>
      </c>
      <c r="D411" s="765"/>
      <c r="E411" s="764"/>
      <c r="F411" s="406"/>
      <c r="G411" s="406"/>
      <c r="H411" s="208"/>
      <c r="I411" s="388"/>
      <c r="J411" s="597"/>
      <c r="K411" s="654"/>
      <c r="L411" s="654"/>
      <c r="M411" s="208"/>
      <c r="N411" s="245"/>
      <c r="O411" s="208"/>
      <c r="P411" s="208"/>
      <c r="Q411" s="385"/>
      <c r="R411" s="1542" t="s">
        <v>4708</v>
      </c>
      <c r="S411" s="1543"/>
      <c r="T411" s="1543"/>
      <c r="U411" s="214" t="s">
        <v>163</v>
      </c>
      <c r="V411" s="609">
        <v>0.85</v>
      </c>
      <c r="W411" s="231"/>
      <c r="X411" s="232"/>
      <c r="Y411" s="314"/>
      <c r="Z411" s="257"/>
      <c r="AA411" s="257"/>
      <c r="AB411" s="257"/>
      <c r="AC411" s="473">
        <f>ROUND(ROUND(H368*M404,0)*V411,0)</f>
        <v>656</v>
      </c>
      <c r="AD411" s="268"/>
    </row>
    <row r="412" spans="1:30" ht="17.100000000000001" customHeight="1">
      <c r="A412" s="229">
        <v>61</v>
      </c>
      <c r="B412" s="229">
        <v>1746</v>
      </c>
      <c r="C412" s="230" t="s">
        <v>5112</v>
      </c>
      <c r="D412" s="765"/>
      <c r="E412" s="764"/>
      <c r="F412" s="406"/>
      <c r="G412" s="406"/>
      <c r="H412" s="208"/>
      <c r="I412" s="388"/>
      <c r="J412" s="597"/>
      <c r="K412" s="654"/>
      <c r="L412" s="654"/>
      <c r="M412" s="208"/>
      <c r="N412" s="245"/>
      <c r="O412" s="208"/>
      <c r="P412" s="208"/>
      <c r="Q412" s="208"/>
      <c r="R412" s="1545"/>
      <c r="S412" s="1546"/>
      <c r="T412" s="1546"/>
      <c r="U412" s="214"/>
      <c r="V412" s="609"/>
      <c r="W412" s="281"/>
      <c r="X412" s="216"/>
      <c r="Y412" s="226"/>
      <c r="Z412" s="758" t="s">
        <v>167</v>
      </c>
      <c r="AA412" s="759">
        <v>5</v>
      </c>
      <c r="AB412" s="760" t="s">
        <v>168</v>
      </c>
      <c r="AC412" s="473">
        <f>ROUND(ROUND(H368*M404,0)*V411,0)-AA412</f>
        <v>651</v>
      </c>
      <c r="AD412" s="268"/>
    </row>
    <row r="413" spans="1:30" ht="17.100000000000001" customHeight="1">
      <c r="A413" s="243">
        <v>61</v>
      </c>
      <c r="B413" s="243">
        <v>1821</v>
      </c>
      <c r="C413" s="244" t="s">
        <v>5113</v>
      </c>
      <c r="D413" s="765"/>
      <c r="E413" s="764"/>
      <c r="F413" s="278"/>
      <c r="G413" s="278"/>
      <c r="H413" s="278"/>
      <c r="I413" s="279"/>
      <c r="J413" s="597"/>
      <c r="K413" s="654"/>
      <c r="L413" s="654"/>
      <c r="M413" s="208"/>
      <c r="N413" s="245"/>
      <c r="O413" s="208"/>
      <c r="P413" s="208"/>
      <c r="Q413" s="208"/>
      <c r="R413" s="1545"/>
      <c r="S413" s="1546"/>
      <c r="T413" s="1546"/>
      <c r="U413" s="302"/>
      <c r="V413" s="766"/>
      <c r="W413" s="1650" t="s">
        <v>4700</v>
      </c>
      <c r="X413" s="362" t="s">
        <v>163</v>
      </c>
      <c r="Y413" s="395">
        <v>0.85</v>
      </c>
      <c r="Z413" s="355"/>
      <c r="AA413" s="247"/>
      <c r="AB413" s="247"/>
      <c r="AC413" s="391">
        <f>ROUND(ROUND(ROUND(H368*M404,0)*V411,0)*Y413,0)</f>
        <v>558</v>
      </c>
      <c r="AD413" s="268"/>
    </row>
    <row r="414" spans="1:30" ht="17.100000000000001" customHeight="1">
      <c r="A414" s="243">
        <v>61</v>
      </c>
      <c r="B414" s="243">
        <v>1822</v>
      </c>
      <c r="C414" s="244" t="s">
        <v>5114</v>
      </c>
      <c r="D414" s="765"/>
      <c r="E414" s="764"/>
      <c r="F414" s="278"/>
      <c r="G414" s="278"/>
      <c r="H414" s="278"/>
      <c r="I414" s="279"/>
      <c r="J414" s="597"/>
      <c r="K414" s="654"/>
      <c r="L414" s="654"/>
      <c r="M414" s="208"/>
      <c r="N414" s="281"/>
      <c r="O414" s="216"/>
      <c r="P414" s="216"/>
      <c r="Q414" s="216"/>
      <c r="R414" s="1563"/>
      <c r="S414" s="1564"/>
      <c r="T414" s="1564"/>
      <c r="U414" s="305"/>
      <c r="V414" s="768"/>
      <c r="W414" s="1651"/>
      <c r="X414" s="512"/>
      <c r="Y414" s="368"/>
      <c r="Z414" s="762" t="s">
        <v>167</v>
      </c>
      <c r="AA414" s="354">
        <v>5</v>
      </c>
      <c r="AB414" s="763" t="s">
        <v>168</v>
      </c>
      <c r="AC414" s="391">
        <f>ROUND(ROUND(ROUND(H368*M404,0)*V411,0)*Y413,0)-AA414</f>
        <v>553</v>
      </c>
      <c r="AD414" s="268"/>
    </row>
    <row r="415" spans="1:30" ht="17.100000000000001" customHeight="1">
      <c r="A415" s="229">
        <v>61</v>
      </c>
      <c r="B415" s="229">
        <v>1223</v>
      </c>
      <c r="C415" s="254" t="s">
        <v>5115</v>
      </c>
      <c r="D415" s="765"/>
      <c r="E415" s="765"/>
      <c r="F415" s="278"/>
      <c r="G415" s="278"/>
      <c r="H415" s="278"/>
      <c r="I415" s="279"/>
      <c r="J415" s="597"/>
      <c r="K415" s="654"/>
      <c r="L415" s="654"/>
      <c r="M415" s="208"/>
      <c r="N415" s="1539" t="s">
        <v>4713</v>
      </c>
      <c r="O415" s="1608" t="s">
        <v>162</v>
      </c>
      <c r="P415" s="769"/>
      <c r="Q415" s="769"/>
      <c r="R415" s="340"/>
      <c r="S415" s="338"/>
      <c r="T415" s="338"/>
      <c r="U415" s="334"/>
      <c r="V415" s="232"/>
      <c r="W415" s="231"/>
      <c r="X415" s="232"/>
      <c r="Y415" s="314"/>
      <c r="Z415" s="257"/>
      <c r="AA415" s="257"/>
      <c r="AB415" s="257"/>
      <c r="AC415" s="473">
        <f>ROUND(ROUND(H368*M404,0)*Q416,0)</f>
        <v>540</v>
      </c>
      <c r="AD415" s="268"/>
    </row>
    <row r="416" spans="1:30" ht="17.100000000000001" customHeight="1">
      <c r="A416" s="229">
        <v>61</v>
      </c>
      <c r="B416" s="229">
        <v>1224</v>
      </c>
      <c r="C416" s="230" t="s">
        <v>5116</v>
      </c>
      <c r="D416" s="765"/>
      <c r="E416" s="765"/>
      <c r="F416" s="278"/>
      <c r="G416" s="278"/>
      <c r="H416" s="278"/>
      <c r="I416" s="279"/>
      <c r="J416" s="597"/>
      <c r="K416" s="654"/>
      <c r="L416" s="654"/>
      <c r="M416" s="208"/>
      <c r="N416" s="1631"/>
      <c r="O416" s="1586"/>
      <c r="P416" s="214" t="s">
        <v>163</v>
      </c>
      <c r="Q416" s="770">
        <v>0.7</v>
      </c>
      <c r="R416" s="611"/>
      <c r="S416" s="392"/>
      <c r="T416" s="392"/>
      <c r="U416" s="301"/>
      <c r="V416" s="208"/>
      <c r="W416" s="245"/>
      <c r="X416" s="208"/>
      <c r="Y416" s="226"/>
      <c r="Z416" s="758" t="s">
        <v>167</v>
      </c>
      <c r="AA416" s="759">
        <v>5</v>
      </c>
      <c r="AB416" s="760" t="s">
        <v>168</v>
      </c>
      <c r="AC416" s="473">
        <f>ROUND(ROUND(H368*M404,0)*Q416,0)-AA416</f>
        <v>535</v>
      </c>
      <c r="AD416" s="268"/>
    </row>
    <row r="417" spans="1:30" ht="17.100000000000001" customHeight="1">
      <c r="A417" s="243">
        <v>61</v>
      </c>
      <c r="B417" s="243">
        <v>1823</v>
      </c>
      <c r="C417" s="244" t="s">
        <v>5117</v>
      </c>
      <c r="D417" s="765"/>
      <c r="E417" s="765"/>
      <c r="F417" s="278"/>
      <c r="G417" s="278"/>
      <c r="H417" s="278"/>
      <c r="I417" s="279"/>
      <c r="J417" s="597"/>
      <c r="K417" s="654"/>
      <c r="L417" s="654"/>
      <c r="M417" s="208"/>
      <c r="N417" s="1631"/>
      <c r="O417" s="1586"/>
      <c r="R417" s="611"/>
      <c r="S417" s="392"/>
      <c r="T417" s="392"/>
      <c r="U417" s="301"/>
      <c r="V417" s="385"/>
      <c r="W417" s="1650" t="s">
        <v>4700</v>
      </c>
      <c r="X417" s="362" t="s">
        <v>163</v>
      </c>
      <c r="Y417" s="395">
        <v>0.85</v>
      </c>
      <c r="Z417" s="355"/>
      <c r="AA417" s="247"/>
      <c r="AB417" s="247"/>
      <c r="AC417" s="391">
        <f>ROUND(ROUND(ROUND(H368*M404,0)*Q416,0)*Y417,0)</f>
        <v>459</v>
      </c>
      <c r="AD417" s="268"/>
    </row>
    <row r="418" spans="1:30" ht="17.100000000000001" customHeight="1">
      <c r="A418" s="243">
        <v>61</v>
      </c>
      <c r="B418" s="243">
        <v>1824</v>
      </c>
      <c r="C418" s="244" t="s">
        <v>5118</v>
      </c>
      <c r="D418" s="765"/>
      <c r="E418" s="765"/>
      <c r="F418" s="278"/>
      <c r="G418" s="278"/>
      <c r="H418" s="278"/>
      <c r="I418" s="279"/>
      <c r="J418" s="597"/>
      <c r="K418" s="654"/>
      <c r="L418" s="654"/>
      <c r="M418" s="208"/>
      <c r="N418" s="772"/>
      <c r="P418" s="214"/>
      <c r="Q418" s="214"/>
      <c r="R418" s="761"/>
      <c r="S418" s="407"/>
      <c r="T418" s="407"/>
      <c r="U418" s="304"/>
      <c r="V418" s="226"/>
      <c r="W418" s="1651"/>
      <c r="X418" s="512"/>
      <c r="Y418" s="368"/>
      <c r="Z418" s="762" t="s">
        <v>167</v>
      </c>
      <c r="AA418" s="354">
        <v>5</v>
      </c>
      <c r="AB418" s="763" t="s">
        <v>168</v>
      </c>
      <c r="AC418" s="391">
        <f>ROUND(ROUND(ROUND(H368*M404,0)*Q416,0)*Y417,0)-AA418</f>
        <v>454</v>
      </c>
      <c r="AD418" s="268"/>
    </row>
    <row r="419" spans="1:30" ht="17.100000000000001" customHeight="1">
      <c r="A419" s="229">
        <v>61</v>
      </c>
      <c r="B419" s="229">
        <v>1225</v>
      </c>
      <c r="C419" s="254" t="s">
        <v>5119</v>
      </c>
      <c r="D419" s="765"/>
      <c r="E419" s="765"/>
      <c r="F419" s="278"/>
      <c r="G419" s="278"/>
      <c r="H419" s="278"/>
      <c r="I419" s="279"/>
      <c r="J419" s="597"/>
      <c r="K419" s="654"/>
      <c r="L419" s="654"/>
      <c r="M419" s="208"/>
      <c r="N419" s="773"/>
      <c r="R419" s="1542" t="s">
        <v>4703</v>
      </c>
      <c r="S419" s="1543"/>
      <c r="T419" s="1543"/>
      <c r="U419" s="372" t="s">
        <v>163</v>
      </c>
      <c r="V419" s="373">
        <v>0.7</v>
      </c>
      <c r="W419" s="231"/>
      <c r="X419" s="232"/>
      <c r="Y419" s="314"/>
      <c r="Z419" s="257"/>
      <c r="AA419" s="257"/>
      <c r="AB419" s="257"/>
      <c r="AC419" s="473">
        <f>ROUND(ROUND(ROUND(H368*M404,0)*Q416,0)*V419,0)</f>
        <v>378</v>
      </c>
      <c r="AD419" s="268"/>
    </row>
    <row r="420" spans="1:30" ht="17.100000000000001" customHeight="1">
      <c r="A420" s="229">
        <v>61</v>
      </c>
      <c r="B420" s="229">
        <v>1226</v>
      </c>
      <c r="C420" s="230" t="s">
        <v>5120</v>
      </c>
      <c r="D420" s="765"/>
      <c r="E420" s="765"/>
      <c r="F420" s="278"/>
      <c r="G420" s="278"/>
      <c r="H420" s="278"/>
      <c r="I420" s="279"/>
      <c r="J420" s="597"/>
      <c r="K420" s="654"/>
      <c r="L420" s="654"/>
      <c r="M420" s="208"/>
      <c r="N420" s="773"/>
      <c r="R420" s="1545"/>
      <c r="S420" s="1546"/>
      <c r="T420" s="1546"/>
      <c r="U420" s="214"/>
      <c r="V420" s="609"/>
      <c r="W420" s="281"/>
      <c r="X420" s="216"/>
      <c r="Y420" s="226"/>
      <c r="Z420" s="758" t="s">
        <v>167</v>
      </c>
      <c r="AA420" s="759">
        <v>5</v>
      </c>
      <c r="AB420" s="760" t="s">
        <v>168</v>
      </c>
      <c r="AC420" s="473">
        <f>ROUND(ROUND(ROUND(H368*M404,0)*Q416,0)*V419,0)-AA420</f>
        <v>373</v>
      </c>
      <c r="AD420" s="268"/>
    </row>
    <row r="421" spans="1:30" ht="17.100000000000001" customHeight="1">
      <c r="A421" s="243">
        <v>61</v>
      </c>
      <c r="B421" s="243">
        <v>1825</v>
      </c>
      <c r="C421" s="244" t="s">
        <v>5121</v>
      </c>
      <c r="D421" s="765"/>
      <c r="E421" s="765"/>
      <c r="F421" s="278"/>
      <c r="G421" s="278"/>
      <c r="H421" s="278"/>
      <c r="I421" s="279"/>
      <c r="J421" s="597"/>
      <c r="K421" s="654"/>
      <c r="L421" s="654"/>
      <c r="M421" s="208"/>
      <c r="N421" s="774"/>
      <c r="O421" s="214"/>
      <c r="P421" s="1653"/>
      <c r="Q421" s="1653"/>
      <c r="R421" s="1545"/>
      <c r="S421" s="1546"/>
      <c r="T421" s="1546"/>
      <c r="U421" s="302"/>
      <c r="V421" s="766"/>
      <c r="W421" s="1650" t="s">
        <v>4700</v>
      </c>
      <c r="X421" s="362" t="s">
        <v>163</v>
      </c>
      <c r="Y421" s="395">
        <v>0.85</v>
      </c>
      <c r="Z421" s="355"/>
      <c r="AA421" s="247"/>
      <c r="AB421" s="247"/>
      <c r="AC421" s="391">
        <f>ROUND(ROUND(ROUND(ROUND(H368*M404,0)*Q416,0)*V419,0)*Y421,0)</f>
        <v>321</v>
      </c>
      <c r="AD421" s="268"/>
    </row>
    <row r="422" spans="1:30" ht="17.100000000000001" customHeight="1">
      <c r="A422" s="243">
        <v>61</v>
      </c>
      <c r="B422" s="243">
        <v>1826</v>
      </c>
      <c r="C422" s="244" t="s">
        <v>5122</v>
      </c>
      <c r="D422" s="765"/>
      <c r="E422" s="765"/>
      <c r="F422" s="278"/>
      <c r="G422" s="278"/>
      <c r="H422" s="278"/>
      <c r="I422" s="279"/>
      <c r="J422" s="597"/>
      <c r="K422" s="654"/>
      <c r="L422" s="654"/>
      <c r="M422" s="208"/>
      <c r="N422" s="774"/>
      <c r="O422" s="214"/>
      <c r="P422" s="214"/>
      <c r="Q422" s="214"/>
      <c r="R422" s="399"/>
      <c r="S422" s="767"/>
      <c r="T422" s="305"/>
      <c r="U422" s="305"/>
      <c r="V422" s="768"/>
      <c r="W422" s="1651"/>
      <c r="X422" s="512"/>
      <c r="Y422" s="368"/>
      <c r="Z422" s="762" t="s">
        <v>167</v>
      </c>
      <c r="AA422" s="354">
        <v>5</v>
      </c>
      <c r="AB422" s="763" t="s">
        <v>168</v>
      </c>
      <c r="AC422" s="391">
        <f>ROUND(ROUND(ROUND(ROUND(H368*M404,0)*Q416,0)*V419,0)*Y421,0)-AA422</f>
        <v>316</v>
      </c>
      <c r="AD422" s="268"/>
    </row>
    <row r="423" spans="1:30" ht="17.100000000000001" customHeight="1">
      <c r="A423" s="229">
        <v>61</v>
      </c>
      <c r="B423" s="229">
        <v>1747</v>
      </c>
      <c r="C423" s="254" t="s">
        <v>5123</v>
      </c>
      <c r="D423" s="765"/>
      <c r="E423" s="765"/>
      <c r="F423" s="278"/>
      <c r="G423" s="278"/>
      <c r="H423" s="278"/>
      <c r="I423" s="279"/>
      <c r="J423" s="597"/>
      <c r="K423" s="654"/>
      <c r="L423" s="654"/>
      <c r="M423" s="208"/>
      <c r="N423" s="773"/>
      <c r="O423" s="214"/>
      <c r="P423" s="1599"/>
      <c r="Q423" s="1600"/>
      <c r="R423" s="1542" t="s">
        <v>4708</v>
      </c>
      <c r="S423" s="1543"/>
      <c r="T423" s="1543"/>
      <c r="U423" s="214" t="s">
        <v>163</v>
      </c>
      <c r="V423" s="609">
        <v>0.85</v>
      </c>
      <c r="W423" s="231"/>
      <c r="X423" s="232"/>
      <c r="Y423" s="314"/>
      <c r="Z423" s="257"/>
      <c r="AA423" s="257"/>
      <c r="AB423" s="257"/>
      <c r="AC423" s="473">
        <f>ROUND(ROUND(ROUND(H368*M404,0)*Q416,0)*V423,0)</f>
        <v>459</v>
      </c>
      <c r="AD423" s="268"/>
    </row>
    <row r="424" spans="1:30" ht="17.100000000000001" customHeight="1">
      <c r="A424" s="229">
        <v>61</v>
      </c>
      <c r="B424" s="229">
        <v>1748</v>
      </c>
      <c r="C424" s="230" t="s">
        <v>5124</v>
      </c>
      <c r="D424" s="765"/>
      <c r="E424" s="765"/>
      <c r="F424" s="278"/>
      <c r="G424" s="278"/>
      <c r="H424" s="278"/>
      <c r="I424" s="279"/>
      <c r="J424" s="597"/>
      <c r="K424" s="654"/>
      <c r="L424" s="654"/>
      <c r="M424" s="208"/>
      <c r="N424" s="773"/>
      <c r="O424" s="214"/>
      <c r="P424" s="609"/>
      <c r="Q424" s="609"/>
      <c r="R424" s="1545"/>
      <c r="S424" s="1546"/>
      <c r="T424" s="1546"/>
      <c r="U424" s="214"/>
      <c r="V424" s="609"/>
      <c r="W424" s="281"/>
      <c r="X424" s="216"/>
      <c r="Y424" s="226"/>
      <c r="Z424" s="758" t="s">
        <v>167</v>
      </c>
      <c r="AA424" s="759">
        <v>5</v>
      </c>
      <c r="AB424" s="760" t="s">
        <v>168</v>
      </c>
      <c r="AC424" s="473">
        <f>ROUND(ROUND(ROUND(H368*M404,0)*Q416,0)*V423,0)-AA424</f>
        <v>454</v>
      </c>
      <c r="AD424" s="268"/>
    </row>
    <row r="425" spans="1:30" ht="17.100000000000001" customHeight="1">
      <c r="A425" s="243">
        <v>61</v>
      </c>
      <c r="B425" s="243">
        <v>1827</v>
      </c>
      <c r="C425" s="244" t="s">
        <v>5125</v>
      </c>
      <c r="D425" s="765"/>
      <c r="E425" s="765"/>
      <c r="F425" s="278"/>
      <c r="G425" s="278"/>
      <c r="H425" s="278"/>
      <c r="I425" s="279"/>
      <c r="J425" s="597"/>
      <c r="K425" s="654"/>
      <c r="L425" s="654"/>
      <c r="M425" s="208"/>
      <c r="N425" s="774"/>
      <c r="O425" s="214"/>
      <c r="P425" s="609"/>
      <c r="Q425" s="609"/>
      <c r="R425" s="1545"/>
      <c r="S425" s="1546"/>
      <c r="T425" s="1546"/>
      <c r="U425" s="302"/>
      <c r="V425" s="766"/>
      <c r="W425" s="1650" t="s">
        <v>4700</v>
      </c>
      <c r="X425" s="362" t="s">
        <v>163</v>
      </c>
      <c r="Y425" s="395">
        <v>0.85</v>
      </c>
      <c r="Z425" s="355"/>
      <c r="AA425" s="247"/>
      <c r="AB425" s="247"/>
      <c r="AC425" s="391">
        <f>ROUND(ROUND(ROUND(ROUND(H368*M404,0)*Q416,0)*V423,0)*Y425,0)</f>
        <v>390</v>
      </c>
      <c r="AD425" s="268"/>
    </row>
    <row r="426" spans="1:30" ht="17.100000000000001" customHeight="1">
      <c r="A426" s="243">
        <v>61</v>
      </c>
      <c r="B426" s="243">
        <v>1828</v>
      </c>
      <c r="C426" s="244" t="s">
        <v>5126</v>
      </c>
      <c r="D426" s="765"/>
      <c r="E426" s="765"/>
      <c r="F426" s="278"/>
      <c r="G426" s="278"/>
      <c r="H426" s="278"/>
      <c r="I426" s="279"/>
      <c r="J426" s="597"/>
      <c r="K426" s="654"/>
      <c r="L426" s="654"/>
      <c r="M426" s="208"/>
      <c r="N426" s="773"/>
      <c r="O426" s="214"/>
      <c r="P426" s="214"/>
      <c r="Q426" s="214"/>
      <c r="R426" s="1563"/>
      <c r="S426" s="1564"/>
      <c r="T426" s="1564"/>
      <c r="U426" s="305"/>
      <c r="V426" s="768"/>
      <c r="W426" s="1651"/>
      <c r="X426" s="512"/>
      <c r="Y426" s="368"/>
      <c r="Z426" s="762" t="s">
        <v>167</v>
      </c>
      <c r="AA426" s="354">
        <v>5</v>
      </c>
      <c r="AB426" s="763" t="s">
        <v>168</v>
      </c>
      <c r="AC426" s="391">
        <f>ROUND(ROUND(ROUND(ROUND(H368*M404,0)*Q416,0)*V423,0)*Y425,0)-AA426</f>
        <v>385</v>
      </c>
      <c r="AD426" s="268"/>
    </row>
    <row r="427" spans="1:30" ht="17.100000000000001" customHeight="1">
      <c r="A427" s="243">
        <v>61</v>
      </c>
      <c r="B427" s="243">
        <v>1829</v>
      </c>
      <c r="C427" s="244" t="s">
        <v>5127</v>
      </c>
      <c r="D427" s="765"/>
      <c r="E427" s="765"/>
      <c r="F427" s="278"/>
      <c r="G427" s="278"/>
      <c r="H427" s="278"/>
      <c r="I427" s="279"/>
      <c r="J427" s="597"/>
      <c r="K427" s="654"/>
      <c r="L427" s="654"/>
      <c r="M427" s="208"/>
      <c r="N427" s="773"/>
      <c r="O427" s="1580" t="s">
        <v>165</v>
      </c>
      <c r="P427" s="775"/>
      <c r="Q427" s="775"/>
      <c r="R427" s="359"/>
      <c r="S427" s="360"/>
      <c r="T427" s="360"/>
      <c r="U427" s="360"/>
      <c r="V427" s="361"/>
      <c r="W427" s="523"/>
      <c r="X427" s="524"/>
      <c r="Y427" s="642"/>
      <c r="Z427" s="247"/>
      <c r="AA427" s="247"/>
      <c r="AB427" s="247"/>
      <c r="AC427" s="391">
        <f>ROUND(ROUND(H368*M404,0)*Q428,0)</f>
        <v>386</v>
      </c>
      <c r="AD427" s="268"/>
    </row>
    <row r="428" spans="1:30" ht="17.100000000000001" customHeight="1">
      <c r="A428" s="243">
        <v>61</v>
      </c>
      <c r="B428" s="243">
        <v>1830</v>
      </c>
      <c r="C428" s="244" t="s">
        <v>5128</v>
      </c>
      <c r="D428" s="765"/>
      <c r="E428" s="765"/>
      <c r="F428" s="278"/>
      <c r="G428" s="278"/>
      <c r="H428" s="278"/>
      <c r="I428" s="279"/>
      <c r="J428" s="597"/>
      <c r="K428" s="654"/>
      <c r="L428" s="654"/>
      <c r="M428" s="208"/>
      <c r="N428" s="772"/>
      <c r="O428" s="1620"/>
      <c r="P428" s="643" t="s">
        <v>163</v>
      </c>
      <c r="Q428" s="365">
        <v>0.5</v>
      </c>
      <c r="R428" s="777"/>
      <c r="S428" s="639"/>
      <c r="T428" s="639"/>
      <c r="U428" s="639"/>
      <c r="V428" s="529"/>
      <c r="W428" s="516"/>
      <c r="X428" s="517"/>
      <c r="Y428" s="526"/>
      <c r="Z428" s="762" t="s">
        <v>167</v>
      </c>
      <c r="AA428" s="354">
        <v>5</v>
      </c>
      <c r="AB428" s="763" t="s">
        <v>168</v>
      </c>
      <c r="AC428" s="391">
        <f>ROUND(ROUND(H368*M404,0)*Q428,0)-AA428</f>
        <v>381</v>
      </c>
      <c r="AD428" s="268"/>
    </row>
    <row r="429" spans="1:30" ht="17.100000000000001" customHeight="1">
      <c r="A429" s="243">
        <v>61</v>
      </c>
      <c r="B429" s="243">
        <v>1831</v>
      </c>
      <c r="C429" s="244" t="s">
        <v>5129</v>
      </c>
      <c r="D429" s="765"/>
      <c r="E429" s="765"/>
      <c r="F429" s="278"/>
      <c r="G429" s="278"/>
      <c r="H429" s="278"/>
      <c r="I429" s="279"/>
      <c r="J429" s="597"/>
      <c r="K429" s="654"/>
      <c r="L429" s="654"/>
      <c r="M429" s="208"/>
      <c r="N429" s="772"/>
      <c r="O429" s="1620"/>
      <c r="P429" s="530"/>
      <c r="Q429" s="530"/>
      <c r="R429" s="777"/>
      <c r="S429" s="639"/>
      <c r="T429" s="639"/>
      <c r="U429" s="639"/>
      <c r="V429" s="529"/>
      <c r="W429" s="1650" t="s">
        <v>4700</v>
      </c>
      <c r="X429" s="362" t="s">
        <v>163</v>
      </c>
      <c r="Y429" s="395">
        <v>0.85</v>
      </c>
      <c r="Z429" s="355"/>
      <c r="AA429" s="247"/>
      <c r="AB429" s="247"/>
      <c r="AC429" s="391">
        <f>ROUND(ROUND(ROUND(H368*M404,0)*Q428,0)*Y429,0)</f>
        <v>328</v>
      </c>
      <c r="AD429" s="268"/>
    </row>
    <row r="430" spans="1:30" ht="17.100000000000001" customHeight="1">
      <c r="A430" s="243">
        <v>61</v>
      </c>
      <c r="B430" s="243">
        <v>1832</v>
      </c>
      <c r="C430" s="244" t="s">
        <v>5130</v>
      </c>
      <c r="D430" s="765"/>
      <c r="E430" s="765"/>
      <c r="F430" s="278"/>
      <c r="G430" s="278"/>
      <c r="H430" s="278"/>
      <c r="I430" s="279"/>
      <c r="J430" s="597"/>
      <c r="K430" s="654"/>
      <c r="L430" s="654"/>
      <c r="M430" s="208"/>
      <c r="N430" s="772"/>
      <c r="O430" s="530"/>
      <c r="P430" s="643"/>
      <c r="Q430" s="643"/>
      <c r="R430" s="778"/>
      <c r="S430" s="525"/>
      <c r="T430" s="525"/>
      <c r="U430" s="525"/>
      <c r="V430" s="539"/>
      <c r="W430" s="1651"/>
      <c r="X430" s="512"/>
      <c r="Y430" s="368"/>
      <c r="Z430" s="762" t="s">
        <v>167</v>
      </c>
      <c r="AA430" s="354">
        <v>5</v>
      </c>
      <c r="AB430" s="763" t="s">
        <v>168</v>
      </c>
      <c r="AC430" s="391">
        <f>ROUND(ROUND(ROUND(H368*M404,0)*Q428,0)*Y429,0)-AA430</f>
        <v>323</v>
      </c>
      <c r="AD430" s="268"/>
    </row>
    <row r="431" spans="1:30" ht="17.100000000000001" customHeight="1">
      <c r="A431" s="243">
        <v>61</v>
      </c>
      <c r="B431" s="243">
        <v>1833</v>
      </c>
      <c r="C431" s="244" t="s">
        <v>5131</v>
      </c>
      <c r="D431" s="765"/>
      <c r="E431" s="765"/>
      <c r="F431" s="278"/>
      <c r="G431" s="278"/>
      <c r="H431" s="278"/>
      <c r="I431" s="279"/>
      <c r="J431" s="597"/>
      <c r="K431" s="654"/>
      <c r="L431" s="654"/>
      <c r="M431" s="208"/>
      <c r="N431" s="773"/>
      <c r="O431" s="530"/>
      <c r="P431" s="530"/>
      <c r="Q431" s="530"/>
      <c r="R431" s="1580" t="s">
        <v>4703</v>
      </c>
      <c r="S431" s="1633"/>
      <c r="T431" s="1633"/>
      <c r="U431" s="362" t="s">
        <v>163</v>
      </c>
      <c r="V431" s="356">
        <v>0.7</v>
      </c>
      <c r="W431" s="523"/>
      <c r="X431" s="524"/>
      <c r="Y431" s="642"/>
      <c r="Z431" s="247"/>
      <c r="AA431" s="247"/>
      <c r="AB431" s="247"/>
      <c r="AC431" s="391">
        <f>ROUND(ROUND(ROUND(H368*M404,0)*Q428,0)*V431,0)</f>
        <v>270</v>
      </c>
      <c r="AD431" s="268"/>
    </row>
    <row r="432" spans="1:30" ht="17.100000000000001" customHeight="1">
      <c r="A432" s="243">
        <v>61</v>
      </c>
      <c r="B432" s="243">
        <v>1834</v>
      </c>
      <c r="C432" s="244" t="s">
        <v>5132</v>
      </c>
      <c r="D432" s="765"/>
      <c r="E432" s="765"/>
      <c r="F432" s="278"/>
      <c r="G432" s="278"/>
      <c r="H432" s="278"/>
      <c r="I432" s="279"/>
      <c r="J432" s="597"/>
      <c r="K432" s="654"/>
      <c r="L432" s="654"/>
      <c r="M432" s="208"/>
      <c r="N432" s="773"/>
      <c r="O432" s="530"/>
      <c r="P432" s="530"/>
      <c r="Q432" s="530"/>
      <c r="R432" s="1620"/>
      <c r="S432" s="1634"/>
      <c r="T432" s="1634"/>
      <c r="U432" s="643"/>
      <c r="V432" s="365"/>
      <c r="W432" s="319"/>
      <c r="X432" s="288"/>
      <c r="Y432" s="526"/>
      <c r="Z432" s="762" t="s">
        <v>167</v>
      </c>
      <c r="AA432" s="354">
        <v>5</v>
      </c>
      <c r="AB432" s="763" t="s">
        <v>168</v>
      </c>
      <c r="AC432" s="391">
        <f>ROUND(ROUND(ROUND(H368*M404,0)*Q428,0)*V431,0)-AA432</f>
        <v>265</v>
      </c>
      <c r="AD432" s="268"/>
    </row>
    <row r="433" spans="1:30" ht="17.100000000000001" customHeight="1">
      <c r="A433" s="243">
        <v>61</v>
      </c>
      <c r="B433" s="243">
        <v>1835</v>
      </c>
      <c r="C433" s="244" t="s">
        <v>5133</v>
      </c>
      <c r="D433" s="765"/>
      <c r="E433" s="765"/>
      <c r="F433" s="278"/>
      <c r="G433" s="278"/>
      <c r="H433" s="278"/>
      <c r="I433" s="279"/>
      <c r="J433" s="597"/>
      <c r="K433" s="654"/>
      <c r="L433" s="654"/>
      <c r="M433" s="208"/>
      <c r="N433" s="774"/>
      <c r="O433" s="643"/>
      <c r="P433" s="1644"/>
      <c r="Q433" s="1652"/>
      <c r="R433" s="1620"/>
      <c r="S433" s="1634"/>
      <c r="T433" s="1634"/>
      <c r="U433" s="779"/>
      <c r="V433" s="780"/>
      <c r="W433" s="1650" t="s">
        <v>4700</v>
      </c>
      <c r="X433" s="362" t="s">
        <v>163</v>
      </c>
      <c r="Y433" s="395">
        <v>0.85</v>
      </c>
      <c r="Z433" s="355"/>
      <c r="AA433" s="247"/>
      <c r="AB433" s="247"/>
      <c r="AC433" s="391">
        <f>ROUND(ROUND(ROUND(ROUND(H368*M404,0)*Q428,0)*V431,0)*Y433,0)</f>
        <v>230</v>
      </c>
      <c r="AD433" s="268"/>
    </row>
    <row r="434" spans="1:30" ht="17.100000000000001" customHeight="1">
      <c r="A434" s="243">
        <v>61</v>
      </c>
      <c r="B434" s="243">
        <v>1836</v>
      </c>
      <c r="C434" s="244" t="s">
        <v>5134</v>
      </c>
      <c r="D434" s="765"/>
      <c r="E434" s="765"/>
      <c r="F434" s="278"/>
      <c r="G434" s="278"/>
      <c r="H434" s="278"/>
      <c r="I434" s="279"/>
      <c r="J434" s="597"/>
      <c r="K434" s="654"/>
      <c r="L434" s="654"/>
      <c r="M434" s="208"/>
      <c r="N434" s="774"/>
      <c r="O434" s="643"/>
      <c r="P434" s="643"/>
      <c r="Q434" s="643"/>
      <c r="R434" s="781"/>
      <c r="S434" s="782"/>
      <c r="T434" s="537"/>
      <c r="U434" s="537"/>
      <c r="V434" s="783"/>
      <c r="W434" s="1651"/>
      <c r="X434" s="512"/>
      <c r="Y434" s="368"/>
      <c r="Z434" s="762" t="s">
        <v>167</v>
      </c>
      <c r="AA434" s="354">
        <v>5</v>
      </c>
      <c r="AB434" s="763" t="s">
        <v>168</v>
      </c>
      <c r="AC434" s="391">
        <f>ROUND(ROUND(ROUND(ROUND(H368*M404,0)*Q428,0)*V431,0)*Y433,0)-AA434</f>
        <v>225</v>
      </c>
      <c r="AD434" s="268"/>
    </row>
    <row r="435" spans="1:30" ht="17.100000000000001" customHeight="1">
      <c r="A435" s="243">
        <v>61</v>
      </c>
      <c r="B435" s="243">
        <v>1837</v>
      </c>
      <c r="C435" s="244" t="s">
        <v>5135</v>
      </c>
      <c r="D435" s="765"/>
      <c r="E435" s="765"/>
      <c r="F435" s="278"/>
      <c r="G435" s="278"/>
      <c r="H435" s="278"/>
      <c r="I435" s="279"/>
      <c r="J435" s="597"/>
      <c r="K435" s="654"/>
      <c r="L435" s="654"/>
      <c r="M435" s="208"/>
      <c r="N435" s="773"/>
      <c r="O435" s="643"/>
      <c r="P435" s="1646"/>
      <c r="Q435" s="1649"/>
      <c r="R435" s="1580" t="s">
        <v>4708</v>
      </c>
      <c r="S435" s="1633"/>
      <c r="T435" s="1633"/>
      <c r="U435" s="643" t="s">
        <v>163</v>
      </c>
      <c r="V435" s="365">
        <v>0.85</v>
      </c>
      <c r="W435" s="523"/>
      <c r="X435" s="524"/>
      <c r="Y435" s="642"/>
      <c r="Z435" s="247"/>
      <c r="AA435" s="247"/>
      <c r="AB435" s="247"/>
      <c r="AC435" s="391">
        <f>ROUND(ROUND(ROUND(H368*M404,0)*Q428,0)*V435,0)</f>
        <v>328</v>
      </c>
      <c r="AD435" s="268"/>
    </row>
    <row r="436" spans="1:30" ht="17.100000000000001" customHeight="1">
      <c r="A436" s="243">
        <v>61</v>
      </c>
      <c r="B436" s="243">
        <v>1838</v>
      </c>
      <c r="C436" s="244" t="s">
        <v>5136</v>
      </c>
      <c r="D436" s="765"/>
      <c r="E436" s="765"/>
      <c r="F436" s="278"/>
      <c r="G436" s="278"/>
      <c r="H436" s="278"/>
      <c r="I436" s="279"/>
      <c r="J436" s="597"/>
      <c r="K436" s="654"/>
      <c r="L436" s="654"/>
      <c r="M436" s="208"/>
      <c r="N436" s="773"/>
      <c r="O436" s="643"/>
      <c r="P436" s="365"/>
      <c r="Q436" s="365"/>
      <c r="R436" s="1620"/>
      <c r="S436" s="1634"/>
      <c r="T436" s="1634"/>
      <c r="U436" s="643"/>
      <c r="V436" s="365"/>
      <c r="W436" s="319"/>
      <c r="X436" s="288"/>
      <c r="Y436" s="526"/>
      <c r="Z436" s="762" t="s">
        <v>167</v>
      </c>
      <c r="AA436" s="354">
        <v>5</v>
      </c>
      <c r="AB436" s="763" t="s">
        <v>168</v>
      </c>
      <c r="AC436" s="391">
        <f>ROUND(ROUND(ROUND(H368*M404,0)*Q428,0)*V435,0)-AA436</f>
        <v>323</v>
      </c>
      <c r="AD436" s="268"/>
    </row>
    <row r="437" spans="1:30" ht="17.100000000000001" customHeight="1">
      <c r="A437" s="243">
        <v>61</v>
      </c>
      <c r="B437" s="243">
        <v>1839</v>
      </c>
      <c r="C437" s="244" t="s">
        <v>5137</v>
      </c>
      <c r="D437" s="765"/>
      <c r="E437" s="765"/>
      <c r="F437" s="278"/>
      <c r="G437" s="278"/>
      <c r="H437" s="278"/>
      <c r="I437" s="279"/>
      <c r="J437" s="597"/>
      <c r="K437" s="654"/>
      <c r="L437" s="654"/>
      <c r="M437" s="208"/>
      <c r="N437" s="774"/>
      <c r="O437" s="643"/>
      <c r="P437" s="365"/>
      <c r="Q437" s="365"/>
      <c r="R437" s="1620"/>
      <c r="S437" s="1634"/>
      <c r="T437" s="1634"/>
      <c r="U437" s="779"/>
      <c r="V437" s="780"/>
      <c r="W437" s="1650" t="s">
        <v>4700</v>
      </c>
      <c r="X437" s="362" t="s">
        <v>163</v>
      </c>
      <c r="Y437" s="395">
        <v>0.85</v>
      </c>
      <c r="Z437" s="355"/>
      <c r="AA437" s="247"/>
      <c r="AB437" s="247"/>
      <c r="AC437" s="391">
        <f>ROUND(ROUND(ROUND(ROUND(H368*M404,0)*Q428,0)*V435,0)*Y437,0)</f>
        <v>279</v>
      </c>
      <c r="AD437" s="268"/>
    </row>
    <row r="438" spans="1:30" ht="17.100000000000001" customHeight="1">
      <c r="A438" s="243">
        <v>61</v>
      </c>
      <c r="B438" s="243">
        <v>1840</v>
      </c>
      <c r="C438" s="244" t="s">
        <v>5138</v>
      </c>
      <c r="D438" s="765"/>
      <c r="E438" s="765"/>
      <c r="F438" s="278"/>
      <c r="G438" s="278"/>
      <c r="H438" s="278"/>
      <c r="I438" s="279"/>
      <c r="J438" s="597"/>
      <c r="K438" s="654"/>
      <c r="L438" s="654"/>
      <c r="M438" s="208"/>
      <c r="N438" s="467"/>
      <c r="O438" s="643"/>
      <c r="P438" s="643"/>
      <c r="Q438" s="643"/>
      <c r="R438" s="1642"/>
      <c r="S438" s="1643"/>
      <c r="T438" s="1643"/>
      <c r="U438" s="537"/>
      <c r="V438" s="783"/>
      <c r="W438" s="1651"/>
      <c r="X438" s="512"/>
      <c r="Y438" s="368"/>
      <c r="Z438" s="762" t="s">
        <v>167</v>
      </c>
      <c r="AA438" s="354">
        <v>5</v>
      </c>
      <c r="AB438" s="763" t="s">
        <v>168</v>
      </c>
      <c r="AC438" s="391">
        <f>ROUND(ROUND(ROUND(ROUND(H368*M404,0)*Q428,0)*V435,0)*Y437,0)-AA438</f>
        <v>274</v>
      </c>
      <c r="AD438" s="268"/>
    </row>
    <row r="439" spans="1:30" ht="17.100000000000001" customHeight="1">
      <c r="A439" s="229">
        <v>61</v>
      </c>
      <c r="B439" s="229">
        <v>1231</v>
      </c>
      <c r="C439" s="254" t="s">
        <v>5139</v>
      </c>
      <c r="D439" s="765"/>
      <c r="E439" s="765"/>
      <c r="F439" s="1542" t="s">
        <v>5140</v>
      </c>
      <c r="G439" s="477"/>
      <c r="H439" s="477"/>
      <c r="I439" s="478"/>
      <c r="J439" s="756"/>
      <c r="K439" s="664"/>
      <c r="L439" s="664"/>
      <c r="M439" s="232"/>
      <c r="N439" s="231"/>
      <c r="O439" s="232"/>
      <c r="P439" s="232"/>
      <c r="Q439" s="232"/>
      <c r="R439" s="340"/>
      <c r="S439" s="338"/>
      <c r="T439" s="338"/>
      <c r="U439" s="334"/>
      <c r="V439" s="232"/>
      <c r="W439" s="231"/>
      <c r="X439" s="232"/>
      <c r="Y439" s="314"/>
      <c r="Z439" s="257"/>
      <c r="AA439" s="257"/>
      <c r="AB439" s="257"/>
      <c r="AC439" s="473">
        <f>ROUND(H440,0)</f>
        <v>774</v>
      </c>
      <c r="AD439" s="268"/>
    </row>
    <row r="440" spans="1:30" ht="17.100000000000001" customHeight="1">
      <c r="A440" s="229">
        <v>61</v>
      </c>
      <c r="B440" s="229">
        <v>1232</v>
      </c>
      <c r="C440" s="230" t="s">
        <v>5141</v>
      </c>
      <c r="D440" s="764"/>
      <c r="E440" s="764"/>
      <c r="F440" s="1545"/>
      <c r="G440" s="377"/>
      <c r="H440" s="757">
        <v>774</v>
      </c>
      <c r="I440" s="208" t="s">
        <v>18</v>
      </c>
      <c r="J440" s="597"/>
      <c r="K440" s="654"/>
      <c r="L440" s="654"/>
      <c r="M440" s="208"/>
      <c r="N440" s="245"/>
      <c r="O440" s="208"/>
      <c r="P440" s="208"/>
      <c r="Q440" s="208"/>
      <c r="R440" s="611"/>
      <c r="S440" s="392"/>
      <c r="T440" s="392"/>
      <c r="U440" s="301"/>
      <c r="V440" s="208"/>
      <c r="W440" s="245"/>
      <c r="X440" s="208"/>
      <c r="Y440" s="226"/>
      <c r="Z440" s="758" t="s">
        <v>167</v>
      </c>
      <c r="AA440" s="759">
        <v>5</v>
      </c>
      <c r="AB440" s="760" t="s">
        <v>168</v>
      </c>
      <c r="AC440" s="473">
        <f>ROUND(H440,0)-AA440</f>
        <v>769</v>
      </c>
      <c r="AD440" s="268"/>
    </row>
    <row r="441" spans="1:30" ht="17.100000000000001" customHeight="1">
      <c r="A441" s="243">
        <v>61</v>
      </c>
      <c r="B441" s="243">
        <v>1841</v>
      </c>
      <c r="C441" s="244" t="s">
        <v>5142</v>
      </c>
      <c r="D441" s="764"/>
      <c r="E441" s="764"/>
      <c r="F441" s="1545"/>
      <c r="G441" s="377"/>
      <c r="H441" s="377"/>
      <c r="I441" s="378"/>
      <c r="J441" s="597"/>
      <c r="K441" s="654"/>
      <c r="L441" s="654"/>
      <c r="M441" s="208"/>
      <c r="N441" s="245"/>
      <c r="O441" s="208"/>
      <c r="P441" s="208"/>
      <c r="Q441" s="208"/>
      <c r="R441" s="611"/>
      <c r="S441" s="392"/>
      <c r="T441" s="392"/>
      <c r="U441" s="301"/>
      <c r="V441" s="385"/>
      <c r="W441" s="1650" t="s">
        <v>4700</v>
      </c>
      <c r="X441" s="362" t="s">
        <v>163</v>
      </c>
      <c r="Y441" s="395">
        <v>0.85</v>
      </c>
      <c r="Z441" s="355"/>
      <c r="AA441" s="247"/>
      <c r="AB441" s="247"/>
      <c r="AC441" s="391">
        <f>ROUND(H440*Y441,0)</f>
        <v>658</v>
      </c>
      <c r="AD441" s="268"/>
    </row>
    <row r="442" spans="1:30" ht="17.100000000000001" customHeight="1">
      <c r="A442" s="243">
        <v>61</v>
      </c>
      <c r="B442" s="243">
        <v>1842</v>
      </c>
      <c r="C442" s="244" t="s">
        <v>5143</v>
      </c>
      <c r="D442" s="764"/>
      <c r="E442" s="764"/>
      <c r="F442" s="377"/>
      <c r="G442" s="377"/>
      <c r="H442" s="377"/>
      <c r="I442" s="377"/>
      <c r="J442" s="597"/>
      <c r="K442" s="654"/>
      <c r="L442" s="654"/>
      <c r="M442" s="208"/>
      <c r="N442" s="245"/>
      <c r="O442" s="208"/>
      <c r="P442" s="208"/>
      <c r="Q442" s="208"/>
      <c r="R442" s="761"/>
      <c r="S442" s="407"/>
      <c r="T442" s="407"/>
      <c r="U442" s="304"/>
      <c r="V442" s="226"/>
      <c r="W442" s="1651"/>
      <c r="X442" s="512"/>
      <c r="Y442" s="368"/>
      <c r="Z442" s="762" t="s">
        <v>167</v>
      </c>
      <c r="AA442" s="354">
        <v>5</v>
      </c>
      <c r="AB442" s="763" t="s">
        <v>168</v>
      </c>
      <c r="AC442" s="391">
        <f>ROUND(H440*Y441,0)-AA442</f>
        <v>653</v>
      </c>
      <c r="AD442" s="268"/>
    </row>
    <row r="443" spans="1:30" ht="17.100000000000001" customHeight="1">
      <c r="A443" s="229">
        <v>61</v>
      </c>
      <c r="B443" s="229">
        <v>1233</v>
      </c>
      <c r="C443" s="254" t="s">
        <v>5144</v>
      </c>
      <c r="D443" s="764"/>
      <c r="E443" s="764"/>
      <c r="F443" s="278"/>
      <c r="G443" s="278"/>
      <c r="J443" s="597"/>
      <c r="K443" s="654"/>
      <c r="L443" s="654"/>
      <c r="M443" s="208"/>
      <c r="N443" s="245"/>
      <c r="O443" s="208"/>
      <c r="P443" s="208"/>
      <c r="Q443" s="208"/>
      <c r="R443" s="1542" t="s">
        <v>4703</v>
      </c>
      <c r="S443" s="1543"/>
      <c r="T443" s="1543"/>
      <c r="U443" s="372" t="s">
        <v>163</v>
      </c>
      <c r="V443" s="373">
        <v>0.7</v>
      </c>
      <c r="W443" s="231"/>
      <c r="X443" s="232"/>
      <c r="Y443" s="314"/>
      <c r="Z443" s="257"/>
      <c r="AA443" s="257"/>
      <c r="AB443" s="257"/>
      <c r="AC443" s="473">
        <f>ROUND(H440*V443,0)</f>
        <v>542</v>
      </c>
      <c r="AD443" s="268"/>
    </row>
    <row r="444" spans="1:30" ht="17.100000000000001" customHeight="1">
      <c r="A444" s="229">
        <v>61</v>
      </c>
      <c r="B444" s="229">
        <v>1234</v>
      </c>
      <c r="C444" s="230" t="s">
        <v>5145</v>
      </c>
      <c r="D444" s="764"/>
      <c r="E444" s="764"/>
      <c r="F444" s="278"/>
      <c r="G444" s="278"/>
      <c r="H444" s="208"/>
      <c r="I444" s="388"/>
      <c r="J444" s="597"/>
      <c r="K444" s="654"/>
      <c r="L444" s="654"/>
      <c r="M444" s="208"/>
      <c r="N444" s="245"/>
      <c r="O444" s="208"/>
      <c r="P444" s="208"/>
      <c r="Q444" s="208"/>
      <c r="R444" s="1545"/>
      <c r="S444" s="1546"/>
      <c r="T444" s="1546"/>
      <c r="U444" s="214"/>
      <c r="V444" s="609"/>
      <c r="W444" s="281"/>
      <c r="X444" s="216"/>
      <c r="Y444" s="226"/>
      <c r="Z444" s="758" t="s">
        <v>167</v>
      </c>
      <c r="AA444" s="759">
        <v>5</v>
      </c>
      <c r="AB444" s="760" t="s">
        <v>168</v>
      </c>
      <c r="AC444" s="473">
        <f>ROUND(H440*V443,0)-AA444</f>
        <v>537</v>
      </c>
      <c r="AD444" s="268"/>
    </row>
    <row r="445" spans="1:30" ht="17.100000000000001" customHeight="1">
      <c r="A445" s="243">
        <v>61</v>
      </c>
      <c r="B445" s="243">
        <v>1843</v>
      </c>
      <c r="C445" s="244" t="s">
        <v>5146</v>
      </c>
      <c r="D445" s="765"/>
      <c r="E445" s="764"/>
      <c r="F445" s="406"/>
      <c r="G445" s="406"/>
      <c r="H445" s="208"/>
      <c r="I445" s="388"/>
      <c r="J445" s="597"/>
      <c r="K445" s="654"/>
      <c r="L445" s="654"/>
      <c r="M445" s="208"/>
      <c r="N445" s="245"/>
      <c r="O445" s="208"/>
      <c r="P445" s="208"/>
      <c r="Q445" s="208"/>
      <c r="R445" s="1545"/>
      <c r="S445" s="1546"/>
      <c r="T445" s="1546"/>
      <c r="U445" s="302"/>
      <c r="V445" s="766"/>
      <c r="W445" s="1650" t="s">
        <v>4700</v>
      </c>
      <c r="X445" s="362" t="s">
        <v>163</v>
      </c>
      <c r="Y445" s="395">
        <v>0.85</v>
      </c>
      <c r="Z445" s="355"/>
      <c r="AA445" s="247"/>
      <c r="AB445" s="247"/>
      <c r="AC445" s="391">
        <f>ROUND(ROUND(H440*V443,0)*Y445,0)</f>
        <v>461</v>
      </c>
      <c r="AD445" s="268"/>
    </row>
    <row r="446" spans="1:30" ht="17.100000000000001" customHeight="1">
      <c r="A446" s="243">
        <v>61</v>
      </c>
      <c r="B446" s="243">
        <v>1844</v>
      </c>
      <c r="C446" s="244" t="s">
        <v>5147</v>
      </c>
      <c r="D446" s="765"/>
      <c r="E446" s="764"/>
      <c r="F446" s="406"/>
      <c r="G446" s="406"/>
      <c r="H446" s="208"/>
      <c r="I446" s="388"/>
      <c r="J446" s="597"/>
      <c r="K446" s="654"/>
      <c r="L446" s="654"/>
      <c r="M446" s="208"/>
      <c r="N446" s="245"/>
      <c r="O446" s="208"/>
      <c r="P446" s="208"/>
      <c r="Q446" s="208"/>
      <c r="R446" s="399"/>
      <c r="S446" s="767"/>
      <c r="T446" s="305"/>
      <c r="U446" s="305"/>
      <c r="V446" s="768"/>
      <c r="W446" s="1651"/>
      <c r="X446" s="512"/>
      <c r="Y446" s="368"/>
      <c r="Z446" s="762" t="s">
        <v>167</v>
      </c>
      <c r="AA446" s="354">
        <v>5</v>
      </c>
      <c r="AB446" s="763" t="s">
        <v>168</v>
      </c>
      <c r="AC446" s="391">
        <f>ROUND(ROUND(H440*V443,0)*Y445,0)-AA446</f>
        <v>456</v>
      </c>
      <c r="AD446" s="268"/>
    </row>
    <row r="447" spans="1:30" ht="17.100000000000001" customHeight="1">
      <c r="A447" s="229">
        <v>61</v>
      </c>
      <c r="B447" s="229">
        <v>1749</v>
      </c>
      <c r="C447" s="254" t="s">
        <v>5148</v>
      </c>
      <c r="D447" s="765"/>
      <c r="E447" s="764"/>
      <c r="F447" s="406"/>
      <c r="G447" s="406"/>
      <c r="H447" s="208"/>
      <c r="I447" s="388"/>
      <c r="J447" s="597"/>
      <c r="K447" s="654"/>
      <c r="L447" s="654"/>
      <c r="M447" s="208"/>
      <c r="N447" s="245"/>
      <c r="O447" s="208"/>
      <c r="P447" s="208"/>
      <c r="Q447" s="385"/>
      <c r="R447" s="1542" t="s">
        <v>4708</v>
      </c>
      <c r="S447" s="1543"/>
      <c r="T447" s="1543"/>
      <c r="U447" s="214" t="s">
        <v>163</v>
      </c>
      <c r="V447" s="609">
        <v>0.85</v>
      </c>
      <c r="W447" s="231"/>
      <c r="X447" s="232"/>
      <c r="Y447" s="314"/>
      <c r="Z447" s="257"/>
      <c r="AA447" s="257"/>
      <c r="AB447" s="257"/>
      <c r="AC447" s="473">
        <f>ROUND(H440*V447,0)</f>
        <v>658</v>
      </c>
      <c r="AD447" s="268"/>
    </row>
    <row r="448" spans="1:30" ht="17.100000000000001" customHeight="1">
      <c r="A448" s="229">
        <v>61</v>
      </c>
      <c r="B448" s="229">
        <v>1750</v>
      </c>
      <c r="C448" s="230" t="s">
        <v>5149</v>
      </c>
      <c r="D448" s="765"/>
      <c r="E448" s="764"/>
      <c r="F448" s="406"/>
      <c r="G448" s="406"/>
      <c r="H448" s="208"/>
      <c r="I448" s="388"/>
      <c r="J448" s="597"/>
      <c r="K448" s="654"/>
      <c r="L448" s="654"/>
      <c r="M448" s="208"/>
      <c r="N448" s="245"/>
      <c r="O448" s="208"/>
      <c r="P448" s="208"/>
      <c r="Q448" s="208"/>
      <c r="R448" s="1545"/>
      <c r="S448" s="1546"/>
      <c r="T448" s="1546"/>
      <c r="U448" s="214"/>
      <c r="V448" s="609"/>
      <c r="W448" s="281"/>
      <c r="X448" s="216"/>
      <c r="Y448" s="226"/>
      <c r="Z448" s="758" t="s">
        <v>167</v>
      </c>
      <c r="AA448" s="759">
        <v>5</v>
      </c>
      <c r="AB448" s="760" t="s">
        <v>168</v>
      </c>
      <c r="AC448" s="473">
        <f>ROUND(H440*V447,0)-AA448</f>
        <v>653</v>
      </c>
      <c r="AD448" s="268"/>
    </row>
    <row r="449" spans="1:30" ht="17.100000000000001" customHeight="1">
      <c r="A449" s="243">
        <v>61</v>
      </c>
      <c r="B449" s="243">
        <v>1845</v>
      </c>
      <c r="C449" s="244" t="s">
        <v>5150</v>
      </c>
      <c r="D449" s="765"/>
      <c r="E449" s="764"/>
      <c r="F449" s="278"/>
      <c r="G449" s="278"/>
      <c r="H449" s="278"/>
      <c r="I449" s="279"/>
      <c r="J449" s="597"/>
      <c r="K449" s="654"/>
      <c r="L449" s="654"/>
      <c r="M449" s="208"/>
      <c r="N449" s="245"/>
      <c r="O449" s="208"/>
      <c r="P449" s="208"/>
      <c r="Q449" s="208"/>
      <c r="R449" s="1545"/>
      <c r="S449" s="1546"/>
      <c r="T449" s="1546"/>
      <c r="U449" s="302"/>
      <c r="V449" s="766"/>
      <c r="W449" s="1650" t="s">
        <v>4700</v>
      </c>
      <c r="X449" s="362" t="s">
        <v>163</v>
      </c>
      <c r="Y449" s="395">
        <v>0.85</v>
      </c>
      <c r="Z449" s="355"/>
      <c r="AA449" s="247"/>
      <c r="AB449" s="247"/>
      <c r="AC449" s="391">
        <f>ROUND(ROUND(H440*V447,0)*Y449,0)</f>
        <v>559</v>
      </c>
      <c r="AD449" s="268"/>
    </row>
    <row r="450" spans="1:30" ht="17.100000000000001" customHeight="1">
      <c r="A450" s="243">
        <v>61</v>
      </c>
      <c r="B450" s="243">
        <v>1846</v>
      </c>
      <c r="C450" s="244" t="s">
        <v>5151</v>
      </c>
      <c r="D450" s="765"/>
      <c r="E450" s="764"/>
      <c r="F450" s="278"/>
      <c r="G450" s="278"/>
      <c r="H450" s="278"/>
      <c r="I450" s="279"/>
      <c r="J450" s="597"/>
      <c r="K450" s="654"/>
      <c r="L450" s="654"/>
      <c r="M450" s="208"/>
      <c r="N450" s="281"/>
      <c r="O450" s="216"/>
      <c r="P450" s="216"/>
      <c r="Q450" s="216"/>
      <c r="R450" s="1563"/>
      <c r="S450" s="1564"/>
      <c r="T450" s="1564"/>
      <c r="U450" s="305"/>
      <c r="V450" s="768"/>
      <c r="W450" s="1651"/>
      <c r="X450" s="512"/>
      <c r="Y450" s="368"/>
      <c r="Z450" s="762" t="s">
        <v>167</v>
      </c>
      <c r="AA450" s="354">
        <v>5</v>
      </c>
      <c r="AB450" s="763" t="s">
        <v>168</v>
      </c>
      <c r="AC450" s="391">
        <f>ROUND(ROUND(H440*V447,0)*Y449,0)-AA450</f>
        <v>554</v>
      </c>
      <c r="AD450" s="268"/>
    </row>
    <row r="451" spans="1:30" ht="17.100000000000001" customHeight="1">
      <c r="A451" s="229">
        <v>61</v>
      </c>
      <c r="B451" s="229">
        <v>1235</v>
      </c>
      <c r="C451" s="254" t="s">
        <v>5152</v>
      </c>
      <c r="D451" s="765"/>
      <c r="E451" s="765"/>
      <c r="F451" s="278"/>
      <c r="G451" s="278"/>
      <c r="H451" s="278"/>
      <c r="I451" s="279"/>
      <c r="J451" s="597"/>
      <c r="K451" s="654"/>
      <c r="L451" s="654"/>
      <c r="M451" s="208"/>
      <c r="N451" s="1539" t="s">
        <v>4713</v>
      </c>
      <c r="O451" s="1608" t="s">
        <v>162</v>
      </c>
      <c r="P451" s="769"/>
      <c r="Q451" s="769"/>
      <c r="R451" s="340"/>
      <c r="S451" s="338"/>
      <c r="T451" s="338"/>
      <c r="U451" s="334"/>
      <c r="V451" s="232"/>
      <c r="W451" s="231"/>
      <c r="X451" s="232"/>
      <c r="Y451" s="314"/>
      <c r="Z451" s="257"/>
      <c r="AA451" s="257"/>
      <c r="AB451" s="257"/>
      <c r="AC451" s="473">
        <f>ROUND(H440*Q452,0)</f>
        <v>542</v>
      </c>
      <c r="AD451" s="268"/>
    </row>
    <row r="452" spans="1:30" ht="17.100000000000001" customHeight="1">
      <c r="A452" s="229">
        <v>61</v>
      </c>
      <c r="B452" s="229">
        <v>1236</v>
      </c>
      <c r="C452" s="230" t="s">
        <v>5153</v>
      </c>
      <c r="D452" s="765"/>
      <c r="E452" s="765"/>
      <c r="F452" s="278"/>
      <c r="G452" s="278"/>
      <c r="H452" s="278"/>
      <c r="I452" s="279"/>
      <c r="J452" s="597"/>
      <c r="K452" s="654"/>
      <c r="L452" s="654"/>
      <c r="M452" s="208"/>
      <c r="N452" s="1631"/>
      <c r="O452" s="1586"/>
      <c r="P452" s="214" t="s">
        <v>163</v>
      </c>
      <c r="Q452" s="770">
        <v>0.7</v>
      </c>
      <c r="R452" s="611"/>
      <c r="S452" s="392"/>
      <c r="T452" s="392"/>
      <c r="U452" s="301"/>
      <c r="V452" s="208"/>
      <c r="W452" s="245"/>
      <c r="X452" s="208"/>
      <c r="Y452" s="226"/>
      <c r="Z452" s="758" t="s">
        <v>167</v>
      </c>
      <c r="AA452" s="759">
        <v>5</v>
      </c>
      <c r="AB452" s="760" t="s">
        <v>168</v>
      </c>
      <c r="AC452" s="473">
        <f>ROUND(H440*Q452,0)-AA452</f>
        <v>537</v>
      </c>
      <c r="AD452" s="268"/>
    </row>
    <row r="453" spans="1:30" ht="17.100000000000001" customHeight="1">
      <c r="A453" s="243">
        <v>61</v>
      </c>
      <c r="B453" s="243">
        <v>1847</v>
      </c>
      <c r="C453" s="244" t="s">
        <v>5154</v>
      </c>
      <c r="D453" s="765"/>
      <c r="E453" s="765"/>
      <c r="F453" s="278"/>
      <c r="G453" s="278"/>
      <c r="H453" s="278"/>
      <c r="I453" s="279"/>
      <c r="J453" s="597"/>
      <c r="K453" s="654"/>
      <c r="L453" s="654"/>
      <c r="M453" s="208"/>
      <c r="N453" s="1631"/>
      <c r="O453" s="1586"/>
      <c r="R453" s="611"/>
      <c r="S453" s="392"/>
      <c r="T453" s="392"/>
      <c r="U453" s="301"/>
      <c r="V453" s="385"/>
      <c r="W453" s="1650" t="s">
        <v>4700</v>
      </c>
      <c r="X453" s="362" t="s">
        <v>163</v>
      </c>
      <c r="Y453" s="395">
        <v>0.85</v>
      </c>
      <c r="Z453" s="355"/>
      <c r="AA453" s="247"/>
      <c r="AB453" s="247"/>
      <c r="AC453" s="391">
        <f>ROUND(ROUND(H440*Q452,0)*Y453,0)</f>
        <v>461</v>
      </c>
      <c r="AD453" s="268"/>
    </row>
    <row r="454" spans="1:30" ht="17.100000000000001" customHeight="1">
      <c r="A454" s="243">
        <v>61</v>
      </c>
      <c r="B454" s="243">
        <v>1848</v>
      </c>
      <c r="C454" s="244" t="s">
        <v>5155</v>
      </c>
      <c r="D454" s="765"/>
      <c r="E454" s="765"/>
      <c r="F454" s="278"/>
      <c r="G454" s="278"/>
      <c r="H454" s="278"/>
      <c r="I454" s="279"/>
      <c r="J454" s="597"/>
      <c r="K454" s="654"/>
      <c r="L454" s="654"/>
      <c r="M454" s="208"/>
      <c r="N454" s="772"/>
      <c r="P454" s="214"/>
      <c r="Q454" s="214"/>
      <c r="R454" s="761"/>
      <c r="S454" s="407"/>
      <c r="T454" s="407"/>
      <c r="U454" s="304"/>
      <c r="V454" s="226"/>
      <c r="W454" s="1651"/>
      <c r="X454" s="512"/>
      <c r="Y454" s="368"/>
      <c r="Z454" s="762" t="s">
        <v>167</v>
      </c>
      <c r="AA454" s="354">
        <v>5</v>
      </c>
      <c r="AB454" s="763" t="s">
        <v>168</v>
      </c>
      <c r="AC454" s="391">
        <f>ROUND(ROUND(H440*Q452,0)*Y453,0)-AA454</f>
        <v>456</v>
      </c>
      <c r="AD454" s="268"/>
    </row>
    <row r="455" spans="1:30" ht="17.100000000000001" customHeight="1">
      <c r="A455" s="229">
        <v>61</v>
      </c>
      <c r="B455" s="229">
        <v>1237</v>
      </c>
      <c r="C455" s="254" t="s">
        <v>5156</v>
      </c>
      <c r="D455" s="765"/>
      <c r="E455" s="765"/>
      <c r="F455" s="278"/>
      <c r="G455" s="278"/>
      <c r="H455" s="278"/>
      <c r="I455" s="279"/>
      <c r="J455" s="597"/>
      <c r="K455" s="654"/>
      <c r="L455" s="654"/>
      <c r="M455" s="208"/>
      <c r="N455" s="773"/>
      <c r="R455" s="1542" t="s">
        <v>4703</v>
      </c>
      <c r="S455" s="1543"/>
      <c r="T455" s="1543"/>
      <c r="U455" s="372" t="s">
        <v>163</v>
      </c>
      <c r="V455" s="373">
        <v>0.7</v>
      </c>
      <c r="W455" s="231"/>
      <c r="X455" s="232"/>
      <c r="Y455" s="314"/>
      <c r="Z455" s="257"/>
      <c r="AA455" s="257"/>
      <c r="AB455" s="257"/>
      <c r="AC455" s="473">
        <f>ROUND(ROUND(H440*Q452,0)*V455,0)</f>
        <v>379</v>
      </c>
      <c r="AD455" s="268"/>
    </row>
    <row r="456" spans="1:30" ht="17.100000000000001" customHeight="1">
      <c r="A456" s="229">
        <v>61</v>
      </c>
      <c r="B456" s="229">
        <v>1238</v>
      </c>
      <c r="C456" s="230" t="s">
        <v>5157</v>
      </c>
      <c r="D456" s="765"/>
      <c r="E456" s="765"/>
      <c r="F456" s="278"/>
      <c r="G456" s="278"/>
      <c r="H456" s="278"/>
      <c r="I456" s="279"/>
      <c r="J456" s="597"/>
      <c r="K456" s="654"/>
      <c r="L456" s="654"/>
      <c r="M456" s="208"/>
      <c r="N456" s="773"/>
      <c r="R456" s="1545"/>
      <c r="S456" s="1546"/>
      <c r="T456" s="1546"/>
      <c r="U456" s="214"/>
      <c r="V456" s="609"/>
      <c r="W456" s="281"/>
      <c r="X456" s="216"/>
      <c r="Y456" s="226"/>
      <c r="Z456" s="758" t="s">
        <v>167</v>
      </c>
      <c r="AA456" s="759">
        <v>5</v>
      </c>
      <c r="AB456" s="760" t="s">
        <v>168</v>
      </c>
      <c r="AC456" s="473">
        <f>ROUND(ROUND(H440*Q452,0)*V455,0)-AA456</f>
        <v>374</v>
      </c>
      <c r="AD456" s="268"/>
    </row>
    <row r="457" spans="1:30" ht="17.100000000000001" customHeight="1">
      <c r="A457" s="243">
        <v>61</v>
      </c>
      <c r="B457" s="243">
        <v>1849</v>
      </c>
      <c r="C457" s="244" t="s">
        <v>5158</v>
      </c>
      <c r="D457" s="765"/>
      <c r="E457" s="765"/>
      <c r="F457" s="278"/>
      <c r="G457" s="278"/>
      <c r="H457" s="278"/>
      <c r="I457" s="279"/>
      <c r="J457" s="597"/>
      <c r="K457" s="654"/>
      <c r="L457" s="654"/>
      <c r="M457" s="208"/>
      <c r="N457" s="774"/>
      <c r="O457" s="214"/>
      <c r="P457" s="1653"/>
      <c r="Q457" s="1653"/>
      <c r="R457" s="1545"/>
      <c r="S457" s="1546"/>
      <c r="T457" s="1546"/>
      <c r="U457" s="302"/>
      <c r="V457" s="766"/>
      <c r="W457" s="1650" t="s">
        <v>4700</v>
      </c>
      <c r="X457" s="362" t="s">
        <v>163</v>
      </c>
      <c r="Y457" s="395">
        <v>0.85</v>
      </c>
      <c r="Z457" s="355"/>
      <c r="AA457" s="247"/>
      <c r="AB457" s="247"/>
      <c r="AC457" s="391">
        <f>ROUND(ROUND(ROUND(H440*Q452,0)*V455,0)*Y457,0)</f>
        <v>322</v>
      </c>
      <c r="AD457" s="268"/>
    </row>
    <row r="458" spans="1:30" ht="17.100000000000001" customHeight="1">
      <c r="A458" s="243">
        <v>61</v>
      </c>
      <c r="B458" s="243">
        <v>1850</v>
      </c>
      <c r="C458" s="244" t="s">
        <v>5159</v>
      </c>
      <c r="D458" s="765"/>
      <c r="E458" s="765"/>
      <c r="F458" s="278"/>
      <c r="G458" s="278"/>
      <c r="H458" s="278"/>
      <c r="I458" s="279"/>
      <c r="J458" s="597"/>
      <c r="K458" s="654"/>
      <c r="L458" s="654"/>
      <c r="M458" s="208"/>
      <c r="N458" s="774"/>
      <c r="O458" s="214"/>
      <c r="P458" s="214"/>
      <c r="Q458" s="214"/>
      <c r="R458" s="399"/>
      <c r="S458" s="767"/>
      <c r="T458" s="305"/>
      <c r="U458" s="305"/>
      <c r="V458" s="768"/>
      <c r="W458" s="1651"/>
      <c r="X458" s="512"/>
      <c r="Y458" s="368"/>
      <c r="Z458" s="762" t="s">
        <v>167</v>
      </c>
      <c r="AA458" s="354">
        <v>5</v>
      </c>
      <c r="AB458" s="763" t="s">
        <v>168</v>
      </c>
      <c r="AC458" s="391">
        <f>ROUND(ROUND(ROUND(H440*Q452,0)*V455,0)*Y457,0)-AA458</f>
        <v>317</v>
      </c>
      <c r="AD458" s="268"/>
    </row>
    <row r="459" spans="1:30" ht="17.100000000000001" customHeight="1">
      <c r="A459" s="229">
        <v>61</v>
      </c>
      <c r="B459" s="229">
        <v>1751</v>
      </c>
      <c r="C459" s="254" t="s">
        <v>5160</v>
      </c>
      <c r="D459" s="765"/>
      <c r="E459" s="765"/>
      <c r="F459" s="278"/>
      <c r="G459" s="278"/>
      <c r="H459" s="278"/>
      <c r="I459" s="279"/>
      <c r="J459" s="597"/>
      <c r="K459" s="654"/>
      <c r="L459" s="654"/>
      <c r="M459" s="208"/>
      <c r="N459" s="773"/>
      <c r="O459" s="214"/>
      <c r="P459" s="1599"/>
      <c r="Q459" s="1600"/>
      <c r="R459" s="1542" t="s">
        <v>4708</v>
      </c>
      <c r="S459" s="1543"/>
      <c r="T459" s="1543"/>
      <c r="U459" s="214" t="s">
        <v>163</v>
      </c>
      <c r="V459" s="609">
        <v>0.85</v>
      </c>
      <c r="W459" s="231"/>
      <c r="X459" s="232"/>
      <c r="Y459" s="314"/>
      <c r="Z459" s="257"/>
      <c r="AA459" s="257"/>
      <c r="AB459" s="257"/>
      <c r="AC459" s="473">
        <f>ROUND(ROUND(H440*Q452,0)*V459,0)</f>
        <v>461</v>
      </c>
      <c r="AD459" s="268"/>
    </row>
    <row r="460" spans="1:30" ht="17.100000000000001" customHeight="1">
      <c r="A460" s="229">
        <v>61</v>
      </c>
      <c r="B460" s="229">
        <v>1752</v>
      </c>
      <c r="C460" s="230" t="s">
        <v>5161</v>
      </c>
      <c r="D460" s="765"/>
      <c r="E460" s="765"/>
      <c r="F460" s="278"/>
      <c r="G460" s="278"/>
      <c r="H460" s="278"/>
      <c r="I460" s="279"/>
      <c r="J460" s="597"/>
      <c r="K460" s="654"/>
      <c r="L460" s="654"/>
      <c r="M460" s="208"/>
      <c r="N460" s="773"/>
      <c r="O460" s="214"/>
      <c r="P460" s="609"/>
      <c r="Q460" s="609"/>
      <c r="R460" s="1545"/>
      <c r="S460" s="1546"/>
      <c r="T460" s="1546"/>
      <c r="U460" s="214"/>
      <c r="V460" s="609"/>
      <c r="W460" s="281"/>
      <c r="X460" s="216"/>
      <c r="Y460" s="226"/>
      <c r="Z460" s="758" t="s">
        <v>167</v>
      </c>
      <c r="AA460" s="759">
        <v>5</v>
      </c>
      <c r="AB460" s="760" t="s">
        <v>168</v>
      </c>
      <c r="AC460" s="473">
        <f>ROUND(ROUND(H440*Q452,0)*V459,0)-AA460</f>
        <v>456</v>
      </c>
      <c r="AD460" s="268"/>
    </row>
    <row r="461" spans="1:30" ht="17.100000000000001" customHeight="1">
      <c r="A461" s="243">
        <v>61</v>
      </c>
      <c r="B461" s="243">
        <v>1851</v>
      </c>
      <c r="C461" s="244" t="s">
        <v>5162</v>
      </c>
      <c r="D461" s="765"/>
      <c r="E461" s="765"/>
      <c r="F461" s="278"/>
      <c r="G461" s="278"/>
      <c r="H461" s="278"/>
      <c r="I461" s="279"/>
      <c r="J461" s="597"/>
      <c r="K461" s="654"/>
      <c r="L461" s="654"/>
      <c r="M461" s="208"/>
      <c r="N461" s="774"/>
      <c r="O461" s="214"/>
      <c r="P461" s="609"/>
      <c r="Q461" s="609"/>
      <c r="R461" s="1545"/>
      <c r="S461" s="1546"/>
      <c r="T461" s="1546"/>
      <c r="U461" s="302"/>
      <c r="V461" s="766"/>
      <c r="W461" s="1650" t="s">
        <v>4700</v>
      </c>
      <c r="X461" s="362" t="s">
        <v>163</v>
      </c>
      <c r="Y461" s="395">
        <v>0.85</v>
      </c>
      <c r="Z461" s="355"/>
      <c r="AA461" s="247"/>
      <c r="AB461" s="247"/>
      <c r="AC461" s="391">
        <f>ROUND(ROUND(ROUND(H440*Q452,0)*V459,0)*Y461,0)</f>
        <v>392</v>
      </c>
      <c r="AD461" s="268"/>
    </row>
    <row r="462" spans="1:30" ht="17.100000000000001" customHeight="1">
      <c r="A462" s="243">
        <v>61</v>
      </c>
      <c r="B462" s="243">
        <v>1852</v>
      </c>
      <c r="C462" s="244" t="s">
        <v>5163</v>
      </c>
      <c r="D462" s="765"/>
      <c r="E462" s="765"/>
      <c r="F462" s="278"/>
      <c r="G462" s="278"/>
      <c r="H462" s="278"/>
      <c r="I462" s="279"/>
      <c r="J462" s="597"/>
      <c r="K462" s="654"/>
      <c r="L462" s="654"/>
      <c r="M462" s="208"/>
      <c r="N462" s="773"/>
      <c r="O462" s="214"/>
      <c r="P462" s="214"/>
      <c r="Q462" s="214"/>
      <c r="R462" s="1563"/>
      <c r="S462" s="1564"/>
      <c r="T462" s="1564"/>
      <c r="U462" s="305"/>
      <c r="V462" s="768"/>
      <c r="W462" s="1651"/>
      <c r="X462" s="512"/>
      <c r="Y462" s="368"/>
      <c r="Z462" s="762" t="s">
        <v>167</v>
      </c>
      <c r="AA462" s="354">
        <v>5</v>
      </c>
      <c r="AB462" s="763" t="s">
        <v>168</v>
      </c>
      <c r="AC462" s="391">
        <f>ROUND(ROUND(ROUND(H440*Q452,0)*V459,0)*Y461,0)-AA462</f>
        <v>387</v>
      </c>
      <c r="AD462" s="268"/>
    </row>
    <row r="463" spans="1:30" ht="17.100000000000001" customHeight="1">
      <c r="A463" s="243">
        <v>61</v>
      </c>
      <c r="B463" s="243">
        <v>1853</v>
      </c>
      <c r="C463" s="244" t="s">
        <v>5164</v>
      </c>
      <c r="D463" s="765"/>
      <c r="E463" s="765"/>
      <c r="F463" s="278"/>
      <c r="G463" s="278"/>
      <c r="H463" s="278"/>
      <c r="I463" s="279"/>
      <c r="J463" s="597"/>
      <c r="K463" s="654"/>
      <c r="L463" s="654"/>
      <c r="M463" s="208"/>
      <c r="N463" s="773"/>
      <c r="O463" s="1580" t="s">
        <v>165</v>
      </c>
      <c r="P463" s="775"/>
      <c r="Q463" s="775"/>
      <c r="R463" s="359"/>
      <c r="S463" s="360"/>
      <c r="T463" s="360"/>
      <c r="U463" s="360"/>
      <c r="V463" s="361"/>
      <c r="W463" s="523"/>
      <c r="X463" s="524"/>
      <c r="Y463" s="642"/>
      <c r="Z463" s="247"/>
      <c r="AA463" s="247"/>
      <c r="AB463" s="247"/>
      <c r="AC463" s="391">
        <f>ROUND(H440*Q464,0)</f>
        <v>387</v>
      </c>
      <c r="AD463" s="268"/>
    </row>
    <row r="464" spans="1:30" ht="17.100000000000001" customHeight="1">
      <c r="A464" s="243">
        <v>61</v>
      </c>
      <c r="B464" s="243">
        <v>1854</v>
      </c>
      <c r="C464" s="244" t="s">
        <v>5165</v>
      </c>
      <c r="D464" s="765"/>
      <c r="E464" s="765"/>
      <c r="F464" s="278"/>
      <c r="G464" s="278"/>
      <c r="H464" s="278"/>
      <c r="I464" s="279"/>
      <c r="J464" s="597"/>
      <c r="K464" s="654"/>
      <c r="L464" s="654"/>
      <c r="M464" s="208"/>
      <c r="N464" s="772"/>
      <c r="O464" s="1620"/>
      <c r="P464" s="643" t="s">
        <v>163</v>
      </c>
      <c r="Q464" s="365">
        <v>0.5</v>
      </c>
      <c r="R464" s="777"/>
      <c r="S464" s="639"/>
      <c r="T464" s="639"/>
      <c r="U464" s="639"/>
      <c r="V464" s="529"/>
      <c r="W464" s="516"/>
      <c r="X464" s="517"/>
      <c r="Y464" s="526"/>
      <c r="Z464" s="762" t="s">
        <v>167</v>
      </c>
      <c r="AA464" s="354">
        <v>5</v>
      </c>
      <c r="AB464" s="763" t="s">
        <v>168</v>
      </c>
      <c r="AC464" s="391">
        <f>ROUND(H440*Q464,0)-AA464</f>
        <v>382</v>
      </c>
      <c r="AD464" s="268"/>
    </row>
    <row r="465" spans="1:30" ht="17.100000000000001" customHeight="1">
      <c r="A465" s="243">
        <v>61</v>
      </c>
      <c r="B465" s="243">
        <v>1855</v>
      </c>
      <c r="C465" s="244" t="s">
        <v>5166</v>
      </c>
      <c r="D465" s="765"/>
      <c r="E465" s="765"/>
      <c r="F465" s="278"/>
      <c r="G465" s="278"/>
      <c r="H465" s="278"/>
      <c r="I465" s="279"/>
      <c r="J465" s="597"/>
      <c r="K465" s="654"/>
      <c r="L465" s="654"/>
      <c r="M465" s="208"/>
      <c r="N465" s="772"/>
      <c r="O465" s="1620"/>
      <c r="P465" s="530"/>
      <c r="Q465" s="530"/>
      <c r="R465" s="777"/>
      <c r="S465" s="639"/>
      <c r="T465" s="639"/>
      <c r="U465" s="639"/>
      <c r="V465" s="529"/>
      <c r="W465" s="1650" t="s">
        <v>4700</v>
      </c>
      <c r="X465" s="362" t="s">
        <v>163</v>
      </c>
      <c r="Y465" s="395">
        <v>0.85</v>
      </c>
      <c r="Z465" s="355"/>
      <c r="AA465" s="247"/>
      <c r="AB465" s="247"/>
      <c r="AC465" s="391">
        <f>ROUND(ROUND(H440*Q464,0)*Y465,0)</f>
        <v>329</v>
      </c>
      <c r="AD465" s="268"/>
    </row>
    <row r="466" spans="1:30" ht="17.100000000000001" customHeight="1">
      <c r="A466" s="243">
        <v>61</v>
      </c>
      <c r="B466" s="243">
        <v>1856</v>
      </c>
      <c r="C466" s="244" t="s">
        <v>5167</v>
      </c>
      <c r="D466" s="765"/>
      <c r="E466" s="765"/>
      <c r="F466" s="278"/>
      <c r="G466" s="278"/>
      <c r="H466" s="278"/>
      <c r="I466" s="279"/>
      <c r="J466" s="597"/>
      <c r="K466" s="654"/>
      <c r="L466" s="654"/>
      <c r="M466" s="208"/>
      <c r="N466" s="772"/>
      <c r="O466" s="530"/>
      <c r="P466" s="643"/>
      <c r="Q466" s="643"/>
      <c r="R466" s="778"/>
      <c r="S466" s="525"/>
      <c r="T466" s="525"/>
      <c r="U466" s="525"/>
      <c r="V466" s="539"/>
      <c r="W466" s="1651"/>
      <c r="X466" s="512"/>
      <c r="Y466" s="368"/>
      <c r="Z466" s="762" t="s">
        <v>167</v>
      </c>
      <c r="AA466" s="354">
        <v>5</v>
      </c>
      <c r="AB466" s="763" t="s">
        <v>168</v>
      </c>
      <c r="AC466" s="391">
        <f>ROUND(ROUND(H440*Q464,0)*Y465,0)-AA466</f>
        <v>324</v>
      </c>
      <c r="AD466" s="268"/>
    </row>
    <row r="467" spans="1:30" ht="17.100000000000001" customHeight="1">
      <c r="A467" s="243">
        <v>61</v>
      </c>
      <c r="B467" s="243">
        <v>1857</v>
      </c>
      <c r="C467" s="244" t="s">
        <v>5168</v>
      </c>
      <c r="D467" s="765"/>
      <c r="E467" s="765"/>
      <c r="F467" s="278"/>
      <c r="G467" s="278"/>
      <c r="H467" s="278"/>
      <c r="I467" s="279"/>
      <c r="J467" s="597"/>
      <c r="K467" s="654"/>
      <c r="L467" s="654"/>
      <c r="M467" s="208"/>
      <c r="N467" s="773"/>
      <c r="O467" s="530"/>
      <c r="P467" s="530"/>
      <c r="Q467" s="530"/>
      <c r="R467" s="1580" t="s">
        <v>4703</v>
      </c>
      <c r="S467" s="1633"/>
      <c r="T467" s="1633"/>
      <c r="U467" s="362" t="s">
        <v>163</v>
      </c>
      <c r="V467" s="356">
        <v>0.7</v>
      </c>
      <c r="W467" s="523"/>
      <c r="X467" s="524"/>
      <c r="Y467" s="642"/>
      <c r="Z467" s="247"/>
      <c r="AA467" s="247"/>
      <c r="AB467" s="247"/>
      <c r="AC467" s="391">
        <f>ROUND(ROUND(H440*Q464,0)*V467,0)</f>
        <v>271</v>
      </c>
      <c r="AD467" s="268"/>
    </row>
    <row r="468" spans="1:30" ht="17.100000000000001" customHeight="1">
      <c r="A468" s="243">
        <v>61</v>
      </c>
      <c r="B468" s="243">
        <v>1858</v>
      </c>
      <c r="C468" s="244" t="s">
        <v>5169</v>
      </c>
      <c r="D468" s="765"/>
      <c r="E468" s="765"/>
      <c r="F468" s="278"/>
      <c r="G468" s="278"/>
      <c r="H468" s="278"/>
      <c r="I468" s="279"/>
      <c r="J468" s="597"/>
      <c r="K468" s="654"/>
      <c r="L468" s="654"/>
      <c r="M468" s="208"/>
      <c r="N468" s="773"/>
      <c r="O468" s="530"/>
      <c r="P468" s="530"/>
      <c r="Q468" s="530"/>
      <c r="R468" s="1620"/>
      <c r="S468" s="1634"/>
      <c r="T468" s="1634"/>
      <c r="U468" s="643"/>
      <c r="V468" s="365"/>
      <c r="W468" s="319"/>
      <c r="X468" s="288"/>
      <c r="Y468" s="526"/>
      <c r="Z468" s="762" t="s">
        <v>167</v>
      </c>
      <c r="AA468" s="354">
        <v>5</v>
      </c>
      <c r="AB468" s="763" t="s">
        <v>168</v>
      </c>
      <c r="AC468" s="391">
        <f>ROUND(ROUND(H440*Q464,0)*V467,0)-AA468</f>
        <v>266</v>
      </c>
      <c r="AD468" s="268"/>
    </row>
    <row r="469" spans="1:30" ht="17.100000000000001" customHeight="1">
      <c r="A469" s="243">
        <v>61</v>
      </c>
      <c r="B469" s="243">
        <v>1859</v>
      </c>
      <c r="C469" s="244" t="s">
        <v>5170</v>
      </c>
      <c r="D469" s="765"/>
      <c r="E469" s="765"/>
      <c r="F469" s="278"/>
      <c r="G469" s="278"/>
      <c r="H469" s="278"/>
      <c r="I469" s="279"/>
      <c r="J469" s="597"/>
      <c r="K469" s="654"/>
      <c r="L469" s="654"/>
      <c r="M469" s="208"/>
      <c r="N469" s="774"/>
      <c r="O469" s="643"/>
      <c r="P469" s="1644"/>
      <c r="Q469" s="1652"/>
      <c r="R469" s="1620"/>
      <c r="S469" s="1634"/>
      <c r="T469" s="1634"/>
      <c r="U469" s="779"/>
      <c r="V469" s="780"/>
      <c r="W469" s="1650" t="s">
        <v>4700</v>
      </c>
      <c r="X469" s="362" t="s">
        <v>163</v>
      </c>
      <c r="Y469" s="395">
        <v>0.85</v>
      </c>
      <c r="Z469" s="355"/>
      <c r="AA469" s="247"/>
      <c r="AB469" s="247"/>
      <c r="AC469" s="391">
        <f>ROUND(ROUND(ROUND(H440*Q464,0)*V467,0)*Y469,0)</f>
        <v>230</v>
      </c>
      <c r="AD469" s="268"/>
    </row>
    <row r="470" spans="1:30" ht="17.100000000000001" customHeight="1">
      <c r="A470" s="243">
        <v>61</v>
      </c>
      <c r="B470" s="243">
        <v>1860</v>
      </c>
      <c r="C470" s="244" t="s">
        <v>5171</v>
      </c>
      <c r="D470" s="765"/>
      <c r="E470" s="765"/>
      <c r="F470" s="278"/>
      <c r="G470" s="278"/>
      <c r="H470" s="278"/>
      <c r="I470" s="279"/>
      <c r="J470" s="597"/>
      <c r="K470" s="654"/>
      <c r="L470" s="654"/>
      <c r="M470" s="208"/>
      <c r="N470" s="774"/>
      <c r="O470" s="643"/>
      <c r="P470" s="643"/>
      <c r="Q470" s="643"/>
      <c r="R470" s="781"/>
      <c r="S470" s="782"/>
      <c r="T470" s="537"/>
      <c r="U470" s="537"/>
      <c r="V470" s="783"/>
      <c r="W470" s="1651"/>
      <c r="X470" s="512"/>
      <c r="Y470" s="368"/>
      <c r="Z470" s="762" t="s">
        <v>167</v>
      </c>
      <c r="AA470" s="354">
        <v>5</v>
      </c>
      <c r="AB470" s="763" t="s">
        <v>168</v>
      </c>
      <c r="AC470" s="391">
        <f>ROUND(ROUND(ROUND(H440*Q464,0)*V467,0)*Y469,0)-AA470</f>
        <v>225</v>
      </c>
      <c r="AD470" s="268"/>
    </row>
    <row r="471" spans="1:30" ht="17.100000000000001" customHeight="1">
      <c r="A471" s="243">
        <v>61</v>
      </c>
      <c r="B471" s="243">
        <v>1861</v>
      </c>
      <c r="C471" s="244" t="s">
        <v>5172</v>
      </c>
      <c r="D471" s="765"/>
      <c r="E471" s="765"/>
      <c r="F471" s="278"/>
      <c r="G471" s="278"/>
      <c r="H471" s="278"/>
      <c r="I471" s="279"/>
      <c r="J471" s="597"/>
      <c r="K471" s="654"/>
      <c r="L471" s="654"/>
      <c r="M471" s="208"/>
      <c r="N471" s="773"/>
      <c r="O471" s="643"/>
      <c r="P471" s="1646"/>
      <c r="Q471" s="1649"/>
      <c r="R471" s="1580" t="s">
        <v>4708</v>
      </c>
      <c r="S471" s="1633"/>
      <c r="T471" s="1633"/>
      <c r="U471" s="643" t="s">
        <v>163</v>
      </c>
      <c r="V471" s="365">
        <v>0.85</v>
      </c>
      <c r="W471" s="523"/>
      <c r="X471" s="524"/>
      <c r="Y471" s="642"/>
      <c r="Z471" s="247"/>
      <c r="AA471" s="247"/>
      <c r="AB471" s="247"/>
      <c r="AC471" s="391">
        <f>ROUND(ROUND(H440*Q464,0)*V471,0)</f>
        <v>329</v>
      </c>
      <c r="AD471" s="268"/>
    </row>
    <row r="472" spans="1:30" ht="17.100000000000001" customHeight="1">
      <c r="A472" s="243">
        <v>61</v>
      </c>
      <c r="B472" s="243">
        <v>1862</v>
      </c>
      <c r="C472" s="244" t="s">
        <v>5173</v>
      </c>
      <c r="D472" s="765"/>
      <c r="E472" s="765"/>
      <c r="F472" s="278"/>
      <c r="G472" s="278"/>
      <c r="H472" s="278"/>
      <c r="I472" s="279"/>
      <c r="J472" s="597"/>
      <c r="K472" s="654"/>
      <c r="L472" s="654"/>
      <c r="M472" s="208"/>
      <c r="N472" s="773"/>
      <c r="O472" s="643"/>
      <c r="P472" s="365"/>
      <c r="Q472" s="365"/>
      <c r="R472" s="1620"/>
      <c r="S472" s="1634"/>
      <c r="T472" s="1634"/>
      <c r="U472" s="643"/>
      <c r="V472" s="365"/>
      <c r="W472" s="319"/>
      <c r="X472" s="288"/>
      <c r="Y472" s="526"/>
      <c r="Z472" s="762" t="s">
        <v>167</v>
      </c>
      <c r="AA472" s="354">
        <v>5</v>
      </c>
      <c r="AB472" s="763" t="s">
        <v>168</v>
      </c>
      <c r="AC472" s="391">
        <f>ROUND(ROUND(H440*Q464,0)*V471,0)-AA472</f>
        <v>324</v>
      </c>
      <c r="AD472" s="268"/>
    </row>
    <row r="473" spans="1:30" ht="17.100000000000001" customHeight="1">
      <c r="A473" s="243">
        <v>61</v>
      </c>
      <c r="B473" s="243">
        <v>1863</v>
      </c>
      <c r="C473" s="244" t="s">
        <v>5174</v>
      </c>
      <c r="D473" s="765"/>
      <c r="E473" s="765"/>
      <c r="F473" s="278"/>
      <c r="G473" s="278"/>
      <c r="H473" s="278"/>
      <c r="I473" s="279"/>
      <c r="J473" s="597"/>
      <c r="K473" s="654"/>
      <c r="L473" s="654"/>
      <c r="M473" s="208"/>
      <c r="N473" s="774"/>
      <c r="O473" s="643"/>
      <c r="P473" s="365"/>
      <c r="Q473" s="365"/>
      <c r="R473" s="1620"/>
      <c r="S473" s="1634"/>
      <c r="T473" s="1634"/>
      <c r="U473" s="779"/>
      <c r="V473" s="780"/>
      <c r="W473" s="1650" t="s">
        <v>4700</v>
      </c>
      <c r="X473" s="362" t="s">
        <v>163</v>
      </c>
      <c r="Y473" s="395">
        <v>0.85</v>
      </c>
      <c r="Z473" s="355"/>
      <c r="AA473" s="247"/>
      <c r="AB473" s="247"/>
      <c r="AC473" s="391">
        <f>ROUND(ROUND(ROUND(H440*Q464,0)*V471,0)*Y473,0)</f>
        <v>280</v>
      </c>
      <c r="AD473" s="268"/>
    </row>
    <row r="474" spans="1:30" ht="17.100000000000001" customHeight="1">
      <c r="A474" s="243">
        <v>61</v>
      </c>
      <c r="B474" s="243">
        <v>1864</v>
      </c>
      <c r="C474" s="244" t="s">
        <v>5175</v>
      </c>
      <c r="D474" s="765"/>
      <c r="E474" s="765"/>
      <c r="F474" s="278"/>
      <c r="G474" s="278"/>
      <c r="H474" s="278"/>
      <c r="I474" s="279"/>
      <c r="J474" s="597"/>
      <c r="K474" s="654"/>
      <c r="L474" s="654"/>
      <c r="M474" s="208"/>
      <c r="N474" s="467"/>
      <c r="O474" s="643"/>
      <c r="P474" s="643"/>
      <c r="Q474" s="643"/>
      <c r="R474" s="1642"/>
      <c r="S474" s="1643"/>
      <c r="T474" s="1643"/>
      <c r="U474" s="537"/>
      <c r="V474" s="783"/>
      <c r="W474" s="1651"/>
      <c r="X474" s="512"/>
      <c r="Y474" s="368"/>
      <c r="Z474" s="762" t="s">
        <v>167</v>
      </c>
      <c r="AA474" s="354">
        <v>5</v>
      </c>
      <c r="AB474" s="763" t="s">
        <v>168</v>
      </c>
      <c r="AC474" s="391">
        <f>ROUND(ROUND(ROUND(H440*Q464,0)*V471,0)*Y473,0)-AA474</f>
        <v>275</v>
      </c>
      <c r="AD474" s="268"/>
    </row>
    <row r="475" spans="1:30" ht="17.100000000000001" customHeight="1">
      <c r="A475" s="229">
        <v>61</v>
      </c>
      <c r="B475" s="229">
        <v>1239</v>
      </c>
      <c r="C475" s="254" t="s">
        <v>5176</v>
      </c>
      <c r="D475" s="765"/>
      <c r="E475" s="765"/>
      <c r="F475" s="278"/>
      <c r="G475" s="278"/>
      <c r="H475" s="278"/>
      <c r="I475" s="279"/>
      <c r="J475" s="1611" t="s">
        <v>4738</v>
      </c>
      <c r="K475" s="784"/>
      <c r="L475" s="784"/>
      <c r="M475" s="784"/>
      <c r="N475" s="231"/>
      <c r="O475" s="232"/>
      <c r="P475" s="232"/>
      <c r="Q475" s="232"/>
      <c r="R475" s="340"/>
      <c r="S475" s="338"/>
      <c r="T475" s="338"/>
      <c r="U475" s="334"/>
      <c r="V475" s="232"/>
      <c r="W475" s="231"/>
      <c r="X475" s="232"/>
      <c r="Y475" s="314"/>
      <c r="Z475" s="257"/>
      <c r="AA475" s="257"/>
      <c r="AB475" s="257"/>
      <c r="AC475" s="473">
        <f>ROUND(H440*M476,0)</f>
        <v>747</v>
      </c>
      <c r="AD475" s="268"/>
    </row>
    <row r="476" spans="1:30" ht="17.100000000000001" customHeight="1">
      <c r="A476" s="229">
        <v>61</v>
      </c>
      <c r="B476" s="229">
        <v>1240</v>
      </c>
      <c r="C476" s="230" t="s">
        <v>5177</v>
      </c>
      <c r="D476" s="764"/>
      <c r="E476" s="764"/>
      <c r="F476" s="377"/>
      <c r="G476" s="377"/>
      <c r="H476" s="377"/>
      <c r="I476" s="378"/>
      <c r="J476" s="1613"/>
      <c r="K476" s="785"/>
      <c r="L476" s="214" t="s">
        <v>163</v>
      </c>
      <c r="M476" s="397">
        <v>0.96499999999999997</v>
      </c>
      <c r="N476" s="245"/>
      <c r="O476" s="208"/>
      <c r="P476" s="208"/>
      <c r="Q476" s="208"/>
      <c r="R476" s="611"/>
      <c r="S476" s="392"/>
      <c r="T476" s="392"/>
      <c r="U476" s="301"/>
      <c r="V476" s="208"/>
      <c r="W476" s="245"/>
      <c r="X476" s="208"/>
      <c r="Y476" s="226"/>
      <c r="Z476" s="758" t="s">
        <v>167</v>
      </c>
      <c r="AA476" s="759">
        <v>5</v>
      </c>
      <c r="AB476" s="760" t="s">
        <v>168</v>
      </c>
      <c r="AC476" s="473">
        <f>ROUND(H440*M476,0)-AA476</f>
        <v>742</v>
      </c>
      <c r="AD476" s="268"/>
    </row>
    <row r="477" spans="1:30" ht="17.100000000000001" customHeight="1">
      <c r="A477" s="243">
        <v>61</v>
      </c>
      <c r="B477" s="243">
        <v>1865</v>
      </c>
      <c r="C477" s="244" t="s">
        <v>5178</v>
      </c>
      <c r="D477" s="764"/>
      <c r="E477" s="764"/>
      <c r="F477" s="377"/>
      <c r="G477" s="377"/>
      <c r="H477" s="377"/>
      <c r="I477" s="378"/>
      <c r="J477" s="1613"/>
      <c r="K477" s="654"/>
      <c r="L477" s="654"/>
      <c r="M477" s="208"/>
      <c r="N477" s="245"/>
      <c r="O477" s="208"/>
      <c r="P477" s="208"/>
      <c r="Q477" s="208"/>
      <c r="R477" s="611"/>
      <c r="S477" s="392"/>
      <c r="T477" s="392"/>
      <c r="U477" s="301"/>
      <c r="V477" s="385"/>
      <c r="W477" s="1650" t="s">
        <v>4700</v>
      </c>
      <c r="X477" s="362" t="s">
        <v>163</v>
      </c>
      <c r="Y477" s="395">
        <v>0.85</v>
      </c>
      <c r="Z477" s="355"/>
      <c r="AA477" s="247"/>
      <c r="AB477" s="247"/>
      <c r="AC477" s="391">
        <f>ROUND(ROUND(H440*M476,0)*Y477,0)</f>
        <v>635</v>
      </c>
      <c r="AD477" s="268"/>
    </row>
    <row r="478" spans="1:30" ht="17.100000000000001" customHeight="1">
      <c r="A478" s="243">
        <v>61</v>
      </c>
      <c r="B478" s="243">
        <v>1866</v>
      </c>
      <c r="C478" s="244" t="s">
        <v>5179</v>
      </c>
      <c r="D478" s="764"/>
      <c r="E478" s="764"/>
      <c r="F478" s="278"/>
      <c r="G478" s="278"/>
      <c r="H478" s="278"/>
      <c r="I478" s="279"/>
      <c r="J478" s="597"/>
      <c r="K478" s="654"/>
      <c r="L478" s="654"/>
      <c r="M478" s="208"/>
      <c r="N478" s="245"/>
      <c r="O478" s="208"/>
      <c r="P478" s="208"/>
      <c r="Q478" s="208"/>
      <c r="R478" s="761"/>
      <c r="S478" s="407"/>
      <c r="T478" s="407"/>
      <c r="U478" s="304"/>
      <c r="V478" s="226"/>
      <c r="W478" s="1651"/>
      <c r="X478" s="512"/>
      <c r="Y478" s="368"/>
      <c r="Z478" s="762" t="s">
        <v>167</v>
      </c>
      <c r="AA478" s="354">
        <v>5</v>
      </c>
      <c r="AB478" s="763" t="s">
        <v>168</v>
      </c>
      <c r="AC478" s="391">
        <f>ROUND(ROUND(H440*M476,0)*Y477,0)-AA478</f>
        <v>630</v>
      </c>
      <c r="AD478" s="268"/>
    </row>
    <row r="479" spans="1:30" ht="17.100000000000001" customHeight="1">
      <c r="A479" s="229">
        <v>61</v>
      </c>
      <c r="B479" s="229">
        <v>1241</v>
      </c>
      <c r="C479" s="254" t="s">
        <v>5180</v>
      </c>
      <c r="D479" s="764"/>
      <c r="E479" s="764"/>
      <c r="F479" s="278"/>
      <c r="G479" s="278"/>
      <c r="H479" s="278"/>
      <c r="I479" s="279"/>
      <c r="J479" s="597"/>
      <c r="K479" s="654"/>
      <c r="L479" s="654"/>
      <c r="M479" s="208"/>
      <c r="N479" s="245"/>
      <c r="O479" s="208"/>
      <c r="P479" s="208"/>
      <c r="Q479" s="208"/>
      <c r="R479" s="1542" t="s">
        <v>4703</v>
      </c>
      <c r="S479" s="1543"/>
      <c r="T479" s="1543"/>
      <c r="U479" s="372" t="s">
        <v>163</v>
      </c>
      <c r="V479" s="373">
        <v>0.7</v>
      </c>
      <c r="W479" s="231"/>
      <c r="X479" s="232"/>
      <c r="Y479" s="314"/>
      <c r="Z479" s="257"/>
      <c r="AA479" s="257"/>
      <c r="AB479" s="257"/>
      <c r="AC479" s="473">
        <f>ROUND(ROUND(H440*M476,0)*V479,0)</f>
        <v>523</v>
      </c>
      <c r="AD479" s="268"/>
    </row>
    <row r="480" spans="1:30" ht="17.100000000000001" customHeight="1">
      <c r="A480" s="229">
        <v>61</v>
      </c>
      <c r="B480" s="229">
        <v>1242</v>
      </c>
      <c r="C480" s="230" t="s">
        <v>5181</v>
      </c>
      <c r="D480" s="764"/>
      <c r="E480" s="764"/>
      <c r="F480" s="278"/>
      <c r="G480" s="278"/>
      <c r="H480" s="208"/>
      <c r="I480" s="388"/>
      <c r="J480" s="597"/>
      <c r="K480" s="654"/>
      <c r="L480" s="654"/>
      <c r="M480" s="208"/>
      <c r="N480" s="245"/>
      <c r="O480" s="208"/>
      <c r="P480" s="208"/>
      <c r="Q480" s="208"/>
      <c r="R480" s="1545"/>
      <c r="S480" s="1546"/>
      <c r="T480" s="1546"/>
      <c r="U480" s="214"/>
      <c r="V480" s="609"/>
      <c r="W480" s="281"/>
      <c r="X480" s="216"/>
      <c r="Y480" s="226"/>
      <c r="Z480" s="758" t="s">
        <v>167</v>
      </c>
      <c r="AA480" s="759">
        <v>5</v>
      </c>
      <c r="AB480" s="760" t="s">
        <v>168</v>
      </c>
      <c r="AC480" s="473">
        <f>ROUND(ROUND(H440*M476,0)*V479,0)-AA480</f>
        <v>518</v>
      </c>
      <c r="AD480" s="268"/>
    </row>
    <row r="481" spans="1:30" ht="17.100000000000001" customHeight="1">
      <c r="A481" s="243">
        <v>61</v>
      </c>
      <c r="B481" s="243">
        <v>1867</v>
      </c>
      <c r="C481" s="244" t="s">
        <v>5182</v>
      </c>
      <c r="D481" s="765"/>
      <c r="E481" s="764"/>
      <c r="F481" s="406"/>
      <c r="G481" s="406"/>
      <c r="H481" s="208"/>
      <c r="I481" s="388"/>
      <c r="J481" s="597"/>
      <c r="K481" s="654"/>
      <c r="L481" s="654"/>
      <c r="M481" s="208"/>
      <c r="N481" s="245"/>
      <c r="O481" s="208"/>
      <c r="P481" s="208"/>
      <c r="Q481" s="208"/>
      <c r="R481" s="1545"/>
      <c r="S481" s="1546"/>
      <c r="T481" s="1546"/>
      <c r="U481" s="302"/>
      <c r="V481" s="766"/>
      <c r="W481" s="1650" t="s">
        <v>4700</v>
      </c>
      <c r="X481" s="362" t="s">
        <v>163</v>
      </c>
      <c r="Y481" s="395">
        <v>0.85</v>
      </c>
      <c r="Z481" s="355"/>
      <c r="AA481" s="247"/>
      <c r="AB481" s="247"/>
      <c r="AC481" s="391">
        <f>ROUND(ROUND(ROUND(H440*M476,0)*V479,0)*Y481,0)</f>
        <v>445</v>
      </c>
      <c r="AD481" s="268"/>
    </row>
    <row r="482" spans="1:30" ht="17.100000000000001" customHeight="1">
      <c r="A482" s="243">
        <v>61</v>
      </c>
      <c r="B482" s="243">
        <v>1868</v>
      </c>
      <c r="C482" s="244" t="s">
        <v>5183</v>
      </c>
      <c r="D482" s="765"/>
      <c r="E482" s="764"/>
      <c r="F482" s="406"/>
      <c r="G482" s="406"/>
      <c r="H482" s="208"/>
      <c r="I482" s="388"/>
      <c r="J482" s="597"/>
      <c r="K482" s="654"/>
      <c r="L482" s="654"/>
      <c r="M482" s="208"/>
      <c r="N482" s="245"/>
      <c r="O482" s="208"/>
      <c r="P482" s="208"/>
      <c r="Q482" s="208"/>
      <c r="R482" s="399"/>
      <c r="S482" s="767"/>
      <c r="T482" s="305"/>
      <c r="U482" s="305"/>
      <c r="V482" s="768"/>
      <c r="W482" s="1651"/>
      <c r="X482" s="512"/>
      <c r="Y482" s="368"/>
      <c r="Z482" s="762" t="s">
        <v>167</v>
      </c>
      <c r="AA482" s="354">
        <v>5</v>
      </c>
      <c r="AB482" s="763" t="s">
        <v>168</v>
      </c>
      <c r="AC482" s="391">
        <f>ROUND(ROUND(ROUND(H440*M476,0)*V479,0)*Y481,0)-AA482</f>
        <v>440</v>
      </c>
      <c r="AD482" s="268"/>
    </row>
    <row r="483" spans="1:30" ht="17.100000000000001" customHeight="1">
      <c r="A483" s="229">
        <v>61</v>
      </c>
      <c r="B483" s="229">
        <v>1753</v>
      </c>
      <c r="C483" s="254" t="s">
        <v>5184</v>
      </c>
      <c r="D483" s="765"/>
      <c r="E483" s="764"/>
      <c r="F483" s="406"/>
      <c r="G483" s="406"/>
      <c r="H483" s="208"/>
      <c r="I483" s="388"/>
      <c r="J483" s="597"/>
      <c r="K483" s="654"/>
      <c r="L483" s="654"/>
      <c r="M483" s="208"/>
      <c r="N483" s="245"/>
      <c r="O483" s="208"/>
      <c r="P483" s="208"/>
      <c r="Q483" s="385"/>
      <c r="R483" s="1542" t="s">
        <v>4708</v>
      </c>
      <c r="S483" s="1543"/>
      <c r="T483" s="1543"/>
      <c r="U483" s="214" t="s">
        <v>163</v>
      </c>
      <c r="V483" s="609">
        <v>0.85</v>
      </c>
      <c r="W483" s="231"/>
      <c r="X483" s="232"/>
      <c r="Y483" s="314"/>
      <c r="Z483" s="257"/>
      <c r="AA483" s="257"/>
      <c r="AB483" s="257"/>
      <c r="AC483" s="473">
        <f>ROUND(ROUND(H440*M476,0)*V483,0)</f>
        <v>635</v>
      </c>
      <c r="AD483" s="268"/>
    </row>
    <row r="484" spans="1:30" ht="17.100000000000001" customHeight="1">
      <c r="A484" s="229">
        <v>61</v>
      </c>
      <c r="B484" s="229">
        <v>1754</v>
      </c>
      <c r="C484" s="230" t="s">
        <v>5185</v>
      </c>
      <c r="D484" s="765"/>
      <c r="E484" s="764"/>
      <c r="F484" s="406"/>
      <c r="G484" s="406"/>
      <c r="H484" s="208"/>
      <c r="I484" s="388"/>
      <c r="J484" s="597"/>
      <c r="K484" s="654"/>
      <c r="L484" s="654"/>
      <c r="M484" s="208"/>
      <c r="N484" s="245"/>
      <c r="O484" s="208"/>
      <c r="P484" s="208"/>
      <c r="Q484" s="208"/>
      <c r="R484" s="1545"/>
      <c r="S484" s="1546"/>
      <c r="T484" s="1546"/>
      <c r="U484" s="214"/>
      <c r="V484" s="609"/>
      <c r="W484" s="281"/>
      <c r="X484" s="216"/>
      <c r="Y484" s="226"/>
      <c r="Z484" s="758" t="s">
        <v>167</v>
      </c>
      <c r="AA484" s="759">
        <v>5</v>
      </c>
      <c r="AB484" s="760" t="s">
        <v>168</v>
      </c>
      <c r="AC484" s="473">
        <f>ROUND(ROUND(H440*M476,0)*V483,0)-AA484</f>
        <v>630</v>
      </c>
      <c r="AD484" s="268"/>
    </row>
    <row r="485" spans="1:30" ht="17.100000000000001" customHeight="1">
      <c r="A485" s="243">
        <v>61</v>
      </c>
      <c r="B485" s="243">
        <v>1869</v>
      </c>
      <c r="C485" s="244" t="s">
        <v>5186</v>
      </c>
      <c r="D485" s="765"/>
      <c r="E485" s="764"/>
      <c r="F485" s="278"/>
      <c r="G485" s="278"/>
      <c r="H485" s="278"/>
      <c r="I485" s="279"/>
      <c r="J485" s="597"/>
      <c r="K485" s="654"/>
      <c r="L485" s="654"/>
      <c r="M485" s="208"/>
      <c r="N485" s="245"/>
      <c r="O485" s="208"/>
      <c r="P485" s="208"/>
      <c r="Q485" s="208"/>
      <c r="R485" s="1545"/>
      <c r="S485" s="1546"/>
      <c r="T485" s="1546"/>
      <c r="U485" s="302"/>
      <c r="V485" s="766"/>
      <c r="W485" s="1650" t="s">
        <v>4700</v>
      </c>
      <c r="X485" s="362" t="s">
        <v>163</v>
      </c>
      <c r="Y485" s="395">
        <v>0.85</v>
      </c>
      <c r="Z485" s="355"/>
      <c r="AA485" s="247"/>
      <c r="AB485" s="247"/>
      <c r="AC485" s="391">
        <f>ROUND(ROUND(ROUND(H440*M476,0)*V483,0)*Y485,0)</f>
        <v>540</v>
      </c>
      <c r="AD485" s="268"/>
    </row>
    <row r="486" spans="1:30" ht="17.100000000000001" customHeight="1">
      <c r="A486" s="243">
        <v>61</v>
      </c>
      <c r="B486" s="243">
        <v>1870</v>
      </c>
      <c r="C486" s="244" t="s">
        <v>5187</v>
      </c>
      <c r="D486" s="765"/>
      <c r="E486" s="764"/>
      <c r="F486" s="278"/>
      <c r="G486" s="278"/>
      <c r="H486" s="278"/>
      <c r="I486" s="279"/>
      <c r="J486" s="597"/>
      <c r="K486" s="654"/>
      <c r="L486" s="654"/>
      <c r="M486" s="208"/>
      <c r="N486" s="281"/>
      <c r="O486" s="216"/>
      <c r="P486" s="216"/>
      <c r="Q486" s="226"/>
      <c r="R486" s="1563"/>
      <c r="S486" s="1564"/>
      <c r="T486" s="1564"/>
      <c r="U486" s="305"/>
      <c r="V486" s="768"/>
      <c r="W486" s="1651"/>
      <c r="X486" s="512"/>
      <c r="Y486" s="368"/>
      <c r="Z486" s="762" t="s">
        <v>167</v>
      </c>
      <c r="AA486" s="354">
        <v>5</v>
      </c>
      <c r="AB486" s="763" t="s">
        <v>168</v>
      </c>
      <c r="AC486" s="391">
        <f>ROUND(ROUND(ROUND(H440*M476,0)*V483,0)*Y485,0)-AA486</f>
        <v>535</v>
      </c>
      <c r="AD486" s="268"/>
    </row>
    <row r="487" spans="1:30" ht="17.100000000000001" customHeight="1">
      <c r="A487" s="229">
        <v>61</v>
      </c>
      <c r="B487" s="229">
        <v>1243</v>
      </c>
      <c r="C487" s="254" t="s">
        <v>5188</v>
      </c>
      <c r="D487" s="765"/>
      <c r="E487" s="765"/>
      <c r="F487" s="278"/>
      <c r="G487" s="278"/>
      <c r="H487" s="278"/>
      <c r="I487" s="279"/>
      <c r="J487" s="597"/>
      <c r="K487" s="654"/>
      <c r="L487" s="654"/>
      <c r="M487" s="208"/>
      <c r="N487" s="1539" t="s">
        <v>4713</v>
      </c>
      <c r="O487" s="1608" t="s">
        <v>162</v>
      </c>
      <c r="P487" s="769"/>
      <c r="Q487" s="769"/>
      <c r="R487" s="340"/>
      <c r="S487" s="338"/>
      <c r="T487" s="338"/>
      <c r="U487" s="334"/>
      <c r="V487" s="232"/>
      <c r="W487" s="231"/>
      <c r="X487" s="232"/>
      <c r="Y487" s="314"/>
      <c r="Z487" s="257"/>
      <c r="AA487" s="257"/>
      <c r="AB487" s="257"/>
      <c r="AC487" s="473">
        <f>ROUND(ROUND(H440*M476,0)*Q488,0)</f>
        <v>523</v>
      </c>
      <c r="AD487" s="268"/>
    </row>
    <row r="488" spans="1:30" ht="17.100000000000001" customHeight="1">
      <c r="A488" s="229">
        <v>61</v>
      </c>
      <c r="B488" s="229">
        <v>1244</v>
      </c>
      <c r="C488" s="230" t="s">
        <v>5189</v>
      </c>
      <c r="D488" s="765"/>
      <c r="E488" s="765"/>
      <c r="F488" s="278"/>
      <c r="G488" s="278"/>
      <c r="H488" s="278"/>
      <c r="I488" s="279"/>
      <c r="J488" s="597"/>
      <c r="K488" s="654"/>
      <c r="L488" s="654"/>
      <c r="M488" s="208"/>
      <c r="N488" s="1631"/>
      <c r="O488" s="1586"/>
      <c r="P488" s="214" t="s">
        <v>163</v>
      </c>
      <c r="Q488" s="770">
        <v>0.7</v>
      </c>
      <c r="R488" s="611"/>
      <c r="S488" s="392"/>
      <c r="T488" s="392"/>
      <c r="U488" s="301"/>
      <c r="V488" s="208"/>
      <c r="W488" s="245"/>
      <c r="X488" s="208"/>
      <c r="Y488" s="226"/>
      <c r="Z488" s="758" t="s">
        <v>167</v>
      </c>
      <c r="AA488" s="759">
        <v>5</v>
      </c>
      <c r="AB488" s="760" t="s">
        <v>168</v>
      </c>
      <c r="AC488" s="473">
        <f>ROUND(ROUND(H440*M476,0)*Q488,0)-AA488</f>
        <v>518</v>
      </c>
      <c r="AD488" s="268"/>
    </row>
    <row r="489" spans="1:30" ht="17.100000000000001" customHeight="1">
      <c r="A489" s="243">
        <v>61</v>
      </c>
      <c r="B489" s="243">
        <v>1871</v>
      </c>
      <c r="C489" s="244" t="s">
        <v>5190</v>
      </c>
      <c r="D489" s="765"/>
      <c r="E489" s="765"/>
      <c r="F489" s="278"/>
      <c r="G489" s="278"/>
      <c r="H489" s="278"/>
      <c r="I489" s="279"/>
      <c r="J489" s="597"/>
      <c r="K489" s="654"/>
      <c r="L489" s="654"/>
      <c r="M489" s="208"/>
      <c r="N489" s="1631"/>
      <c r="O489" s="1586"/>
      <c r="R489" s="611"/>
      <c r="S489" s="392"/>
      <c r="T489" s="392"/>
      <c r="U489" s="301"/>
      <c r="V489" s="385"/>
      <c r="W489" s="1650" t="s">
        <v>4700</v>
      </c>
      <c r="X489" s="362" t="s">
        <v>163</v>
      </c>
      <c r="Y489" s="395">
        <v>0.85</v>
      </c>
      <c r="Z489" s="355"/>
      <c r="AA489" s="247"/>
      <c r="AB489" s="247"/>
      <c r="AC489" s="391">
        <f>ROUND(ROUND(ROUND(H440*M476,0)*Q488,0)*Y489,0)</f>
        <v>445</v>
      </c>
      <c r="AD489" s="268"/>
    </row>
    <row r="490" spans="1:30" ht="17.100000000000001" customHeight="1">
      <c r="A490" s="243">
        <v>61</v>
      </c>
      <c r="B490" s="243">
        <v>1872</v>
      </c>
      <c r="C490" s="244" t="s">
        <v>5191</v>
      </c>
      <c r="D490" s="765"/>
      <c r="E490" s="765"/>
      <c r="F490" s="278"/>
      <c r="G490" s="278"/>
      <c r="H490" s="278"/>
      <c r="I490" s="279"/>
      <c r="J490" s="597"/>
      <c r="K490" s="654"/>
      <c r="L490" s="654"/>
      <c r="M490" s="208"/>
      <c r="N490" s="772"/>
      <c r="P490" s="214"/>
      <c r="Q490" s="214"/>
      <c r="R490" s="761"/>
      <c r="S490" s="407"/>
      <c r="T490" s="407"/>
      <c r="U490" s="304"/>
      <c r="V490" s="226"/>
      <c r="W490" s="1651"/>
      <c r="X490" s="512"/>
      <c r="Y490" s="368"/>
      <c r="Z490" s="762" t="s">
        <v>167</v>
      </c>
      <c r="AA490" s="354">
        <v>5</v>
      </c>
      <c r="AB490" s="763" t="s">
        <v>168</v>
      </c>
      <c r="AC490" s="391">
        <f>ROUND(ROUND(ROUND(H440*M476,0)*Q488,0)*Y489,0)-AA490</f>
        <v>440</v>
      </c>
      <c r="AD490" s="268"/>
    </row>
    <row r="491" spans="1:30" ht="17.100000000000001" customHeight="1">
      <c r="A491" s="229">
        <v>61</v>
      </c>
      <c r="B491" s="229">
        <v>1245</v>
      </c>
      <c r="C491" s="254" t="s">
        <v>5192</v>
      </c>
      <c r="D491" s="765"/>
      <c r="E491" s="765"/>
      <c r="F491" s="278"/>
      <c r="G491" s="278"/>
      <c r="H491" s="278"/>
      <c r="I491" s="279"/>
      <c r="J491" s="597"/>
      <c r="K491" s="654"/>
      <c r="L491" s="654"/>
      <c r="M491" s="208"/>
      <c r="N491" s="773"/>
      <c r="R491" s="1542" t="s">
        <v>4703</v>
      </c>
      <c r="S491" s="1543"/>
      <c r="T491" s="1543"/>
      <c r="U491" s="372" t="s">
        <v>163</v>
      </c>
      <c r="V491" s="373">
        <v>0.7</v>
      </c>
      <c r="W491" s="231"/>
      <c r="X491" s="232"/>
      <c r="Y491" s="314"/>
      <c r="Z491" s="257"/>
      <c r="AA491" s="257"/>
      <c r="AB491" s="257"/>
      <c r="AC491" s="473">
        <f>ROUND(ROUND(ROUND(H440*M476,0)*Q488,0)*V491,0)</f>
        <v>366</v>
      </c>
      <c r="AD491" s="268"/>
    </row>
    <row r="492" spans="1:30" ht="17.100000000000001" customHeight="1">
      <c r="A492" s="229">
        <v>61</v>
      </c>
      <c r="B492" s="229">
        <v>1246</v>
      </c>
      <c r="C492" s="230" t="s">
        <v>5193</v>
      </c>
      <c r="D492" s="765"/>
      <c r="E492" s="765"/>
      <c r="F492" s="278"/>
      <c r="G492" s="278"/>
      <c r="H492" s="278"/>
      <c r="I492" s="279"/>
      <c r="J492" s="597"/>
      <c r="K492" s="654"/>
      <c r="L492" s="654"/>
      <c r="M492" s="208"/>
      <c r="N492" s="773"/>
      <c r="R492" s="1545"/>
      <c r="S492" s="1546"/>
      <c r="T492" s="1546"/>
      <c r="U492" s="214"/>
      <c r="V492" s="609"/>
      <c r="W492" s="281"/>
      <c r="X492" s="216"/>
      <c r="Y492" s="226"/>
      <c r="Z492" s="758" t="s">
        <v>167</v>
      </c>
      <c r="AA492" s="759">
        <v>5</v>
      </c>
      <c r="AB492" s="760" t="s">
        <v>168</v>
      </c>
      <c r="AC492" s="473">
        <f>ROUND(ROUND(ROUND(H440*M476,0)*Q488,0)*V491,0)-AA492</f>
        <v>361</v>
      </c>
      <c r="AD492" s="268"/>
    </row>
    <row r="493" spans="1:30" ht="17.100000000000001" customHeight="1">
      <c r="A493" s="243">
        <v>61</v>
      </c>
      <c r="B493" s="243">
        <v>1873</v>
      </c>
      <c r="C493" s="244" t="s">
        <v>5194</v>
      </c>
      <c r="D493" s="765"/>
      <c r="E493" s="765"/>
      <c r="F493" s="278"/>
      <c r="G493" s="278"/>
      <c r="H493" s="278"/>
      <c r="I493" s="279"/>
      <c r="J493" s="597"/>
      <c r="K493" s="654"/>
      <c r="L493" s="654"/>
      <c r="M493" s="208"/>
      <c r="N493" s="774"/>
      <c r="O493" s="214"/>
      <c r="P493" s="1653"/>
      <c r="Q493" s="1653"/>
      <c r="R493" s="1545"/>
      <c r="S493" s="1546"/>
      <c r="T493" s="1546"/>
      <c r="U493" s="302"/>
      <c r="V493" s="766"/>
      <c r="W493" s="1650" t="s">
        <v>4700</v>
      </c>
      <c r="X493" s="362" t="s">
        <v>163</v>
      </c>
      <c r="Y493" s="395">
        <v>0.85</v>
      </c>
      <c r="Z493" s="355"/>
      <c r="AA493" s="247"/>
      <c r="AB493" s="247"/>
      <c r="AC493" s="391">
        <f>ROUND(ROUND(ROUND(ROUND(H440*M476,0)*Q488,0)*V491,0)*Y493,0)</f>
        <v>311</v>
      </c>
      <c r="AD493" s="268"/>
    </row>
    <row r="494" spans="1:30" ht="17.100000000000001" customHeight="1">
      <c r="A494" s="243">
        <v>61</v>
      </c>
      <c r="B494" s="243">
        <v>1874</v>
      </c>
      <c r="C494" s="244" t="s">
        <v>5195</v>
      </c>
      <c r="D494" s="765"/>
      <c r="E494" s="765"/>
      <c r="F494" s="278"/>
      <c r="G494" s="278"/>
      <c r="H494" s="278"/>
      <c r="I494" s="279"/>
      <c r="J494" s="597"/>
      <c r="K494" s="654"/>
      <c r="L494" s="654"/>
      <c r="M494" s="208"/>
      <c r="N494" s="774"/>
      <c r="O494" s="214"/>
      <c r="P494" s="214"/>
      <c r="Q494" s="214"/>
      <c r="R494" s="399"/>
      <c r="S494" s="767"/>
      <c r="T494" s="305"/>
      <c r="U494" s="305"/>
      <c r="V494" s="768"/>
      <c r="W494" s="1651"/>
      <c r="X494" s="512"/>
      <c r="Y494" s="368"/>
      <c r="Z494" s="762" t="s">
        <v>167</v>
      </c>
      <c r="AA494" s="354">
        <v>5</v>
      </c>
      <c r="AB494" s="763" t="s">
        <v>168</v>
      </c>
      <c r="AC494" s="391">
        <f>ROUND(ROUND(ROUND(ROUND(H440*M476,0)*Q488,0)*V491,0)*Y493,0)-AA494</f>
        <v>306</v>
      </c>
      <c r="AD494" s="268"/>
    </row>
    <row r="495" spans="1:30" ht="17.100000000000001" customHeight="1">
      <c r="A495" s="229">
        <v>61</v>
      </c>
      <c r="B495" s="229">
        <v>1755</v>
      </c>
      <c r="C495" s="254" t="s">
        <v>5196</v>
      </c>
      <c r="D495" s="765"/>
      <c r="E495" s="765"/>
      <c r="F495" s="278"/>
      <c r="G495" s="278"/>
      <c r="H495" s="278"/>
      <c r="I495" s="279"/>
      <c r="J495" s="597"/>
      <c r="K495" s="654"/>
      <c r="L495" s="654"/>
      <c r="M495" s="208"/>
      <c r="N495" s="773"/>
      <c r="O495" s="214"/>
      <c r="P495" s="1599"/>
      <c r="Q495" s="1600"/>
      <c r="R495" s="1542" t="s">
        <v>4708</v>
      </c>
      <c r="S495" s="1543"/>
      <c r="T495" s="1543"/>
      <c r="U495" s="214" t="s">
        <v>163</v>
      </c>
      <c r="V495" s="609">
        <v>0.85</v>
      </c>
      <c r="W495" s="231"/>
      <c r="X495" s="232"/>
      <c r="Y495" s="314"/>
      <c r="Z495" s="257"/>
      <c r="AA495" s="257"/>
      <c r="AB495" s="257"/>
      <c r="AC495" s="473">
        <f>ROUND(ROUND(ROUND(H440*M476,0)*Q488,0)*V495,0)</f>
        <v>445</v>
      </c>
      <c r="AD495" s="268"/>
    </row>
    <row r="496" spans="1:30" ht="17.100000000000001" customHeight="1">
      <c r="A496" s="229">
        <v>61</v>
      </c>
      <c r="B496" s="229">
        <v>1756</v>
      </c>
      <c r="C496" s="230" t="s">
        <v>5197</v>
      </c>
      <c r="D496" s="765"/>
      <c r="E496" s="765"/>
      <c r="F496" s="278"/>
      <c r="G496" s="278"/>
      <c r="H496" s="278"/>
      <c r="I496" s="279"/>
      <c r="J496" s="597"/>
      <c r="K496" s="654"/>
      <c r="L496" s="654"/>
      <c r="M496" s="208"/>
      <c r="N496" s="773"/>
      <c r="O496" s="214"/>
      <c r="P496" s="609"/>
      <c r="Q496" s="609"/>
      <c r="R496" s="1545"/>
      <c r="S496" s="1546"/>
      <c r="T496" s="1546"/>
      <c r="U496" s="214"/>
      <c r="V496" s="609"/>
      <c r="W496" s="281"/>
      <c r="X496" s="216"/>
      <c r="Y496" s="226"/>
      <c r="Z496" s="758" t="s">
        <v>167</v>
      </c>
      <c r="AA496" s="759">
        <v>5</v>
      </c>
      <c r="AB496" s="760" t="s">
        <v>168</v>
      </c>
      <c r="AC496" s="473">
        <f>ROUND(ROUND(ROUND(H440*M476,0)*Q488,0)*V495,0)-AA496</f>
        <v>440</v>
      </c>
      <c r="AD496" s="268"/>
    </row>
    <row r="497" spans="1:30" ht="17.100000000000001" customHeight="1">
      <c r="A497" s="243">
        <v>61</v>
      </c>
      <c r="B497" s="243">
        <v>1875</v>
      </c>
      <c r="C497" s="244" t="s">
        <v>5198</v>
      </c>
      <c r="D497" s="765"/>
      <c r="E497" s="765"/>
      <c r="F497" s="278"/>
      <c r="G497" s="278"/>
      <c r="H497" s="278"/>
      <c r="I497" s="279"/>
      <c r="J497" s="597"/>
      <c r="K497" s="654"/>
      <c r="L497" s="654"/>
      <c r="M497" s="208"/>
      <c r="N497" s="774"/>
      <c r="O497" s="214"/>
      <c r="P497" s="609"/>
      <c r="Q497" s="609"/>
      <c r="R497" s="1545"/>
      <c r="S497" s="1546"/>
      <c r="T497" s="1546"/>
      <c r="U497" s="302"/>
      <c r="V497" s="766"/>
      <c r="W497" s="1650" t="s">
        <v>4700</v>
      </c>
      <c r="X497" s="362" t="s">
        <v>163</v>
      </c>
      <c r="Y497" s="395">
        <v>0.85</v>
      </c>
      <c r="Z497" s="355"/>
      <c r="AA497" s="247"/>
      <c r="AB497" s="247"/>
      <c r="AC497" s="391">
        <f>ROUND(ROUND(ROUND(ROUND(H440*M476,0)*Q488,0)*V495,0)*Y497,0)</f>
        <v>378</v>
      </c>
      <c r="AD497" s="268"/>
    </row>
    <row r="498" spans="1:30" ht="17.100000000000001" customHeight="1">
      <c r="A498" s="243">
        <v>61</v>
      </c>
      <c r="B498" s="243">
        <v>1876</v>
      </c>
      <c r="C498" s="244" t="s">
        <v>5199</v>
      </c>
      <c r="D498" s="765"/>
      <c r="E498" s="765"/>
      <c r="F498" s="278"/>
      <c r="G498" s="278"/>
      <c r="H498" s="278"/>
      <c r="I498" s="279"/>
      <c r="J498" s="597"/>
      <c r="K498" s="654"/>
      <c r="L498" s="654"/>
      <c r="M498" s="208"/>
      <c r="N498" s="773"/>
      <c r="O498" s="214"/>
      <c r="P498" s="214"/>
      <c r="Q498" s="214"/>
      <c r="R498" s="1563"/>
      <c r="S498" s="1564"/>
      <c r="T498" s="1564"/>
      <c r="U498" s="305"/>
      <c r="V498" s="768"/>
      <c r="W498" s="1651"/>
      <c r="X498" s="512"/>
      <c r="Y498" s="368"/>
      <c r="Z498" s="762" t="s">
        <v>167</v>
      </c>
      <c r="AA498" s="354">
        <v>5</v>
      </c>
      <c r="AB498" s="763" t="s">
        <v>168</v>
      </c>
      <c r="AC498" s="391">
        <f>ROUND(ROUND(ROUND(ROUND(H440*M476,0)*Q488,0)*V495,0)*Y497,0)-AA498</f>
        <v>373</v>
      </c>
      <c r="AD498" s="268"/>
    </row>
    <row r="499" spans="1:30" ht="17.100000000000001" customHeight="1">
      <c r="A499" s="243">
        <v>61</v>
      </c>
      <c r="B499" s="243">
        <v>1877</v>
      </c>
      <c r="C499" s="244" t="s">
        <v>5200</v>
      </c>
      <c r="D499" s="765"/>
      <c r="E499" s="765"/>
      <c r="F499" s="278"/>
      <c r="G499" s="278"/>
      <c r="H499" s="278"/>
      <c r="I499" s="279"/>
      <c r="J499" s="597"/>
      <c r="K499" s="654"/>
      <c r="L499" s="654"/>
      <c r="M499" s="208"/>
      <c r="N499" s="773"/>
      <c r="O499" s="1580" t="s">
        <v>165</v>
      </c>
      <c r="P499" s="775"/>
      <c r="Q499" s="775"/>
      <c r="R499" s="359"/>
      <c r="S499" s="360"/>
      <c r="T499" s="776"/>
      <c r="U499" s="360"/>
      <c r="V499" s="361"/>
      <c r="W499" s="523"/>
      <c r="X499" s="524"/>
      <c r="Y499" s="642"/>
      <c r="Z499" s="247"/>
      <c r="AA499" s="247"/>
      <c r="AB499" s="247"/>
      <c r="AC499" s="391">
        <f>ROUND(ROUND(H440*M476,0)*Q500,0)</f>
        <v>374</v>
      </c>
      <c r="AD499" s="268"/>
    </row>
    <row r="500" spans="1:30" ht="17.100000000000001" customHeight="1">
      <c r="A500" s="243">
        <v>61</v>
      </c>
      <c r="B500" s="243">
        <v>1878</v>
      </c>
      <c r="C500" s="244" t="s">
        <v>5201</v>
      </c>
      <c r="D500" s="765"/>
      <c r="E500" s="765"/>
      <c r="F500" s="278"/>
      <c r="G500" s="278"/>
      <c r="H500" s="278"/>
      <c r="I500" s="279"/>
      <c r="J500" s="597"/>
      <c r="K500" s="654"/>
      <c r="L500" s="654"/>
      <c r="M500" s="208"/>
      <c r="N500" s="772"/>
      <c r="O500" s="1620"/>
      <c r="P500" s="643" t="s">
        <v>163</v>
      </c>
      <c r="Q500" s="365">
        <v>0.5</v>
      </c>
      <c r="R500" s="777"/>
      <c r="S500" s="639"/>
      <c r="T500" s="776"/>
      <c r="U500" s="639"/>
      <c r="V500" s="529"/>
      <c r="W500" s="516"/>
      <c r="X500" s="517"/>
      <c r="Y500" s="526"/>
      <c r="Z500" s="762" t="s">
        <v>167</v>
      </c>
      <c r="AA500" s="354">
        <v>5</v>
      </c>
      <c r="AB500" s="763" t="s">
        <v>168</v>
      </c>
      <c r="AC500" s="391">
        <f>ROUND(ROUND(H440*M476,0)*Q500,0)-AA500</f>
        <v>369</v>
      </c>
      <c r="AD500" s="268"/>
    </row>
    <row r="501" spans="1:30" ht="17.100000000000001" customHeight="1">
      <c r="A501" s="243">
        <v>61</v>
      </c>
      <c r="B501" s="243">
        <v>1879</v>
      </c>
      <c r="C501" s="244" t="s">
        <v>5202</v>
      </c>
      <c r="D501" s="765"/>
      <c r="E501" s="765"/>
      <c r="F501" s="278"/>
      <c r="G501" s="278"/>
      <c r="H501" s="278"/>
      <c r="I501" s="279"/>
      <c r="J501" s="597"/>
      <c r="K501" s="654"/>
      <c r="L501" s="654"/>
      <c r="M501" s="208"/>
      <c r="N501" s="772"/>
      <c r="O501" s="1620"/>
      <c r="P501" s="530"/>
      <c r="Q501" s="530"/>
      <c r="R501" s="777"/>
      <c r="S501" s="639"/>
      <c r="T501" s="776"/>
      <c r="U501" s="639"/>
      <c r="V501" s="529"/>
      <c r="W501" s="1650" t="s">
        <v>4700</v>
      </c>
      <c r="X501" s="362" t="s">
        <v>163</v>
      </c>
      <c r="Y501" s="395">
        <v>0.85</v>
      </c>
      <c r="Z501" s="355"/>
      <c r="AA501" s="247"/>
      <c r="AB501" s="247"/>
      <c r="AC501" s="391">
        <f>ROUND(ROUND(ROUND(H440*M476,0)*Q500,0)*Y501,0)</f>
        <v>318</v>
      </c>
      <c r="AD501" s="268"/>
    </row>
    <row r="502" spans="1:30" ht="17.100000000000001" customHeight="1">
      <c r="A502" s="243">
        <v>61</v>
      </c>
      <c r="B502" s="243">
        <v>1880</v>
      </c>
      <c r="C502" s="244" t="s">
        <v>5203</v>
      </c>
      <c r="D502" s="765"/>
      <c r="E502" s="765"/>
      <c r="F502" s="278"/>
      <c r="G502" s="278"/>
      <c r="H502" s="278"/>
      <c r="I502" s="279"/>
      <c r="J502" s="597"/>
      <c r="K502" s="654"/>
      <c r="L502" s="654"/>
      <c r="M502" s="208"/>
      <c r="N502" s="772"/>
      <c r="O502" s="530"/>
      <c r="P502" s="643"/>
      <c r="Q502" s="643"/>
      <c r="R502" s="778"/>
      <c r="S502" s="525"/>
      <c r="T502" s="537"/>
      <c r="U502" s="525"/>
      <c r="V502" s="539"/>
      <c r="W502" s="1651"/>
      <c r="X502" s="512"/>
      <c r="Y502" s="368"/>
      <c r="Z502" s="762" t="s">
        <v>167</v>
      </c>
      <c r="AA502" s="354">
        <v>5</v>
      </c>
      <c r="AB502" s="763" t="s">
        <v>168</v>
      </c>
      <c r="AC502" s="391">
        <f>ROUND(ROUND(ROUND(H440*M476,0)*Q500,0)*Y501,0)-AA502</f>
        <v>313</v>
      </c>
      <c r="AD502" s="268"/>
    </row>
    <row r="503" spans="1:30" ht="17.100000000000001" customHeight="1">
      <c r="A503" s="243">
        <v>61</v>
      </c>
      <c r="B503" s="243">
        <v>1881</v>
      </c>
      <c r="C503" s="244" t="s">
        <v>5204</v>
      </c>
      <c r="D503" s="765"/>
      <c r="E503" s="765"/>
      <c r="F503" s="278"/>
      <c r="G503" s="278"/>
      <c r="H503" s="278"/>
      <c r="I503" s="279"/>
      <c r="J503" s="597"/>
      <c r="K503" s="654"/>
      <c r="L503" s="654"/>
      <c r="M503" s="208"/>
      <c r="N503" s="773"/>
      <c r="O503" s="530"/>
      <c r="P503" s="530"/>
      <c r="Q503" s="530"/>
      <c r="R503" s="1580" t="s">
        <v>4703</v>
      </c>
      <c r="S503" s="1633"/>
      <c r="T503" s="1633"/>
      <c r="U503" s="362" t="s">
        <v>163</v>
      </c>
      <c r="V503" s="356">
        <v>0.7</v>
      </c>
      <c r="W503" s="523"/>
      <c r="X503" s="524"/>
      <c r="Y503" s="642"/>
      <c r="Z503" s="247"/>
      <c r="AA503" s="247"/>
      <c r="AB503" s="247"/>
      <c r="AC503" s="391">
        <f>ROUND(ROUND(ROUND(H440*M476,0)*Q500,0)*V503,0)</f>
        <v>262</v>
      </c>
      <c r="AD503" s="268"/>
    </row>
    <row r="504" spans="1:30" ht="17.100000000000001" customHeight="1">
      <c r="A504" s="243">
        <v>61</v>
      </c>
      <c r="B504" s="243">
        <v>1882</v>
      </c>
      <c r="C504" s="244" t="s">
        <v>5205</v>
      </c>
      <c r="D504" s="765"/>
      <c r="E504" s="765"/>
      <c r="F504" s="278"/>
      <c r="G504" s="278"/>
      <c r="H504" s="278"/>
      <c r="I504" s="279"/>
      <c r="J504" s="597"/>
      <c r="K504" s="654"/>
      <c r="L504" s="654"/>
      <c r="M504" s="208"/>
      <c r="N504" s="773"/>
      <c r="O504" s="530"/>
      <c r="P504" s="530"/>
      <c r="Q504" s="530"/>
      <c r="R504" s="1620"/>
      <c r="S504" s="1634"/>
      <c r="T504" s="1634"/>
      <c r="U504" s="643"/>
      <c r="V504" s="365"/>
      <c r="W504" s="319"/>
      <c r="X504" s="288"/>
      <c r="Y504" s="526"/>
      <c r="Z504" s="762" t="s">
        <v>167</v>
      </c>
      <c r="AA504" s="354">
        <v>5</v>
      </c>
      <c r="AB504" s="763" t="s">
        <v>168</v>
      </c>
      <c r="AC504" s="391">
        <f>ROUND(ROUND(ROUND(H440*M476,0)*Q500,0)*V503,0)-AA504</f>
        <v>257</v>
      </c>
      <c r="AD504" s="268"/>
    </row>
    <row r="505" spans="1:30" ht="17.100000000000001" customHeight="1">
      <c r="A505" s="243">
        <v>61</v>
      </c>
      <c r="B505" s="243">
        <v>1883</v>
      </c>
      <c r="C505" s="244" t="s">
        <v>5206</v>
      </c>
      <c r="D505" s="765"/>
      <c r="E505" s="765"/>
      <c r="F505" s="278"/>
      <c r="G505" s="278"/>
      <c r="H505" s="278"/>
      <c r="I505" s="279"/>
      <c r="J505" s="597"/>
      <c r="K505" s="654"/>
      <c r="L505" s="654"/>
      <c r="M505" s="208"/>
      <c r="N505" s="774"/>
      <c r="O505" s="643"/>
      <c r="P505" s="1644"/>
      <c r="Q505" s="1652"/>
      <c r="R505" s="1620"/>
      <c r="S505" s="1634"/>
      <c r="T505" s="1634"/>
      <c r="U505" s="779"/>
      <c r="V505" s="780"/>
      <c r="W505" s="1650" t="s">
        <v>4700</v>
      </c>
      <c r="X505" s="362" t="s">
        <v>163</v>
      </c>
      <c r="Y505" s="395">
        <v>0.85</v>
      </c>
      <c r="Z505" s="355"/>
      <c r="AA505" s="247"/>
      <c r="AB505" s="247"/>
      <c r="AC505" s="391">
        <f>ROUND(ROUND(ROUND(ROUND(H440*M476,0)*Q500,0)*V503,0)*Y505,0)</f>
        <v>223</v>
      </c>
      <c r="AD505" s="268"/>
    </row>
    <row r="506" spans="1:30" ht="17.100000000000001" customHeight="1">
      <c r="A506" s="243">
        <v>61</v>
      </c>
      <c r="B506" s="243">
        <v>1884</v>
      </c>
      <c r="C506" s="244" t="s">
        <v>5207</v>
      </c>
      <c r="D506" s="765"/>
      <c r="E506" s="765"/>
      <c r="F506" s="278"/>
      <c r="G506" s="278"/>
      <c r="H506" s="278"/>
      <c r="I506" s="279"/>
      <c r="J506" s="597"/>
      <c r="K506" s="654"/>
      <c r="L506" s="654"/>
      <c r="M506" s="208"/>
      <c r="N506" s="774"/>
      <c r="O506" s="643"/>
      <c r="P506" s="643"/>
      <c r="Q506" s="643"/>
      <c r="R506" s="781"/>
      <c r="S506" s="782"/>
      <c r="T506" s="537"/>
      <c r="U506" s="537"/>
      <c r="V506" s="783"/>
      <c r="W506" s="1651"/>
      <c r="X506" s="512"/>
      <c r="Y506" s="368"/>
      <c r="Z506" s="762" t="s">
        <v>167</v>
      </c>
      <c r="AA506" s="354">
        <v>5</v>
      </c>
      <c r="AB506" s="763" t="s">
        <v>168</v>
      </c>
      <c r="AC506" s="391">
        <f>ROUND(ROUND(ROUND(ROUND(H440*M476,0)*Q500,0)*V503,0)*Y505,0)-AA506</f>
        <v>218</v>
      </c>
      <c r="AD506" s="268"/>
    </row>
    <row r="507" spans="1:30" ht="17.100000000000001" customHeight="1">
      <c r="A507" s="243">
        <v>61</v>
      </c>
      <c r="B507" s="243">
        <v>1885</v>
      </c>
      <c r="C507" s="244" t="s">
        <v>5208</v>
      </c>
      <c r="D507" s="765"/>
      <c r="E507" s="765"/>
      <c r="F507" s="278"/>
      <c r="G507" s="278"/>
      <c r="H507" s="278"/>
      <c r="I507" s="279"/>
      <c r="J507" s="597"/>
      <c r="K507" s="654"/>
      <c r="L507" s="654"/>
      <c r="M507" s="208"/>
      <c r="N507" s="773"/>
      <c r="O507" s="643"/>
      <c r="P507" s="1646"/>
      <c r="Q507" s="1649"/>
      <c r="R507" s="1580" t="s">
        <v>4708</v>
      </c>
      <c r="S507" s="1633"/>
      <c r="T507" s="1633"/>
      <c r="U507" s="643" t="s">
        <v>163</v>
      </c>
      <c r="V507" s="365">
        <v>0.85</v>
      </c>
      <c r="W507" s="523"/>
      <c r="X507" s="524"/>
      <c r="Y507" s="642"/>
      <c r="Z507" s="247"/>
      <c r="AA507" s="247"/>
      <c r="AB507" s="247"/>
      <c r="AC507" s="391">
        <f>ROUND(ROUND(ROUND(H440*M476,0)*Q500,0)*V507,0)</f>
        <v>318</v>
      </c>
      <c r="AD507" s="268"/>
    </row>
    <row r="508" spans="1:30" ht="17.100000000000001" customHeight="1">
      <c r="A508" s="243">
        <v>61</v>
      </c>
      <c r="B508" s="243">
        <v>1886</v>
      </c>
      <c r="C508" s="244" t="s">
        <v>5209</v>
      </c>
      <c r="D508" s="765"/>
      <c r="E508" s="765"/>
      <c r="F508" s="278"/>
      <c r="G508" s="278"/>
      <c r="H508" s="278"/>
      <c r="I508" s="279"/>
      <c r="J508" s="597"/>
      <c r="K508" s="654"/>
      <c r="L508" s="654"/>
      <c r="M508" s="208"/>
      <c r="N508" s="773"/>
      <c r="O508" s="643"/>
      <c r="P508" s="365"/>
      <c r="Q508" s="365"/>
      <c r="R508" s="1620"/>
      <c r="S508" s="1634"/>
      <c r="T508" s="1634"/>
      <c r="U508" s="643"/>
      <c r="V508" s="365"/>
      <c r="W508" s="319"/>
      <c r="X508" s="288"/>
      <c r="Y508" s="526"/>
      <c r="Z508" s="762" t="s">
        <v>167</v>
      </c>
      <c r="AA508" s="354">
        <v>5</v>
      </c>
      <c r="AB508" s="763" t="s">
        <v>168</v>
      </c>
      <c r="AC508" s="391">
        <f>ROUND(ROUND(ROUND(H440*M476,0)*Q500,0)*V507,0)-AA508</f>
        <v>313</v>
      </c>
      <c r="AD508" s="268"/>
    </row>
    <row r="509" spans="1:30" ht="17.100000000000001" customHeight="1">
      <c r="A509" s="243">
        <v>61</v>
      </c>
      <c r="B509" s="243">
        <v>1887</v>
      </c>
      <c r="C509" s="244" t="s">
        <v>5210</v>
      </c>
      <c r="D509" s="765"/>
      <c r="E509" s="765"/>
      <c r="F509" s="278"/>
      <c r="G509" s="278"/>
      <c r="H509" s="278"/>
      <c r="I509" s="279"/>
      <c r="J509" s="597"/>
      <c r="K509" s="654"/>
      <c r="L509" s="654"/>
      <c r="M509" s="208"/>
      <c r="N509" s="774"/>
      <c r="O509" s="643"/>
      <c r="P509" s="365"/>
      <c r="Q509" s="365"/>
      <c r="R509" s="1620"/>
      <c r="S509" s="1634"/>
      <c r="T509" s="1634"/>
      <c r="U509" s="779"/>
      <c r="V509" s="780"/>
      <c r="W509" s="1650" t="s">
        <v>4700</v>
      </c>
      <c r="X509" s="362" t="s">
        <v>163</v>
      </c>
      <c r="Y509" s="395">
        <v>0.85</v>
      </c>
      <c r="Z509" s="355"/>
      <c r="AA509" s="247"/>
      <c r="AB509" s="247"/>
      <c r="AC509" s="391">
        <f>ROUND(ROUND(ROUND(ROUND(H440*M476,0)*Q500,0)*V507,0)*Y509,0)</f>
        <v>270</v>
      </c>
      <c r="AD509" s="268"/>
    </row>
    <row r="510" spans="1:30" ht="17.100000000000001" customHeight="1">
      <c r="A510" s="243">
        <v>61</v>
      </c>
      <c r="B510" s="243">
        <v>1888</v>
      </c>
      <c r="C510" s="244" t="s">
        <v>5211</v>
      </c>
      <c r="D510" s="765"/>
      <c r="E510" s="765"/>
      <c r="F510" s="278"/>
      <c r="G510" s="278"/>
      <c r="H510" s="278"/>
      <c r="I510" s="279"/>
      <c r="J510" s="597"/>
      <c r="K510" s="654"/>
      <c r="L510" s="654"/>
      <c r="M510" s="208"/>
      <c r="N510" s="467"/>
      <c r="O510" s="643"/>
      <c r="P510" s="643"/>
      <c r="Q510" s="643"/>
      <c r="R510" s="1642"/>
      <c r="S510" s="1643"/>
      <c r="T510" s="1643"/>
      <c r="U510" s="537"/>
      <c r="V510" s="783"/>
      <c r="W510" s="1651"/>
      <c r="X510" s="512"/>
      <c r="Y510" s="368"/>
      <c r="Z510" s="762" t="s">
        <v>167</v>
      </c>
      <c r="AA510" s="354">
        <v>5</v>
      </c>
      <c r="AB510" s="763" t="s">
        <v>168</v>
      </c>
      <c r="AC510" s="391">
        <f>ROUND(ROUND(ROUND(ROUND(H440*M476,0)*Q500,0)*V507,0)*Y509,0)-AA510</f>
        <v>265</v>
      </c>
      <c r="AD510" s="268"/>
    </row>
    <row r="511" spans="1:30" ht="17.100000000000001" customHeight="1">
      <c r="A511" s="229">
        <v>61</v>
      </c>
      <c r="B511" s="229">
        <v>1311</v>
      </c>
      <c r="C511" s="254" t="s">
        <v>5212</v>
      </c>
      <c r="D511" s="765"/>
      <c r="E511" s="1539" t="s">
        <v>5213</v>
      </c>
      <c r="F511" s="1542" t="s">
        <v>5214</v>
      </c>
      <c r="G511" s="477"/>
      <c r="H511" s="477"/>
      <c r="I511" s="478"/>
      <c r="J511" s="756"/>
      <c r="K511" s="664"/>
      <c r="L511" s="664"/>
      <c r="M511" s="232"/>
      <c r="N511" s="231"/>
      <c r="O511" s="232"/>
      <c r="P511" s="232"/>
      <c r="Q511" s="232"/>
      <c r="R511" s="340"/>
      <c r="S511" s="338"/>
      <c r="T511" s="338"/>
      <c r="U511" s="334"/>
      <c r="V511" s="232"/>
      <c r="W511" s="231"/>
      <c r="X511" s="232"/>
      <c r="Y511" s="314"/>
      <c r="Z511" s="257"/>
      <c r="AA511" s="257"/>
      <c r="AB511" s="257"/>
      <c r="AC511" s="473">
        <f>ROUND(H512,0)</f>
        <v>1377</v>
      </c>
      <c r="AD511" s="268"/>
    </row>
    <row r="512" spans="1:30" ht="17.100000000000001" customHeight="1">
      <c r="A512" s="243">
        <v>61</v>
      </c>
      <c r="B512" s="243">
        <v>1890</v>
      </c>
      <c r="C512" s="244" t="s">
        <v>5215</v>
      </c>
      <c r="D512" s="764"/>
      <c r="E512" s="1631"/>
      <c r="F512" s="1545"/>
      <c r="G512" s="377"/>
      <c r="H512" s="757">
        <v>1377</v>
      </c>
      <c r="I512" s="208" t="s">
        <v>18</v>
      </c>
      <c r="J512" s="597"/>
      <c r="K512" s="654"/>
      <c r="L512" s="654"/>
      <c r="M512" s="208"/>
      <c r="N512" s="245"/>
      <c r="O512" s="208"/>
      <c r="P512" s="208"/>
      <c r="Q512" s="208"/>
      <c r="R512" s="611"/>
      <c r="S512" s="392"/>
      <c r="T512" s="392"/>
      <c r="U512" s="301"/>
      <c r="V512" s="208"/>
      <c r="W512" s="245"/>
      <c r="X512" s="208"/>
      <c r="Y512" s="226"/>
      <c r="Z512" s="762" t="s">
        <v>167</v>
      </c>
      <c r="AA512" s="354">
        <v>5</v>
      </c>
      <c r="AB512" s="763" t="s">
        <v>168</v>
      </c>
      <c r="AC512" s="391">
        <f>ROUND(H512,0)-AA512</f>
        <v>1372</v>
      </c>
      <c r="AD512" s="268"/>
    </row>
    <row r="513" spans="1:30" ht="17.100000000000001" customHeight="1">
      <c r="A513" s="243">
        <v>61</v>
      </c>
      <c r="B513" s="243">
        <v>1891</v>
      </c>
      <c r="C513" s="244" t="s">
        <v>5216</v>
      </c>
      <c r="D513" s="764"/>
      <c r="E513" s="1631"/>
      <c r="F513" s="1545"/>
      <c r="G513" s="377"/>
      <c r="H513" s="377"/>
      <c r="I513" s="378"/>
      <c r="J513" s="597"/>
      <c r="K513" s="654"/>
      <c r="L513" s="654"/>
      <c r="M513" s="208"/>
      <c r="N513" s="245"/>
      <c r="O513" s="208"/>
      <c r="P513" s="208"/>
      <c r="Q513" s="208"/>
      <c r="R513" s="611"/>
      <c r="S513" s="392"/>
      <c r="T513" s="392"/>
      <c r="U513" s="301"/>
      <c r="V513" s="385"/>
      <c r="W513" s="1650" t="s">
        <v>4700</v>
      </c>
      <c r="X513" s="362" t="s">
        <v>163</v>
      </c>
      <c r="Y513" s="395">
        <v>0.85</v>
      </c>
      <c r="Z513" s="355"/>
      <c r="AA513" s="247"/>
      <c r="AB513" s="247"/>
      <c r="AC513" s="391">
        <f>ROUND(H512*Y513,0)</f>
        <v>1170</v>
      </c>
      <c r="AD513" s="268"/>
    </row>
    <row r="514" spans="1:30" ht="17.100000000000001" customHeight="1">
      <c r="A514" s="243">
        <v>61</v>
      </c>
      <c r="B514" s="243">
        <v>1892</v>
      </c>
      <c r="C514" s="244" t="s">
        <v>5217</v>
      </c>
      <c r="D514" s="764"/>
      <c r="E514" s="764"/>
      <c r="F514" s="377"/>
      <c r="G514" s="377"/>
      <c r="H514" s="377"/>
      <c r="I514" s="377"/>
      <c r="J514" s="597"/>
      <c r="K514" s="654"/>
      <c r="L514" s="654"/>
      <c r="M514" s="208"/>
      <c r="N514" s="245"/>
      <c r="O514" s="208"/>
      <c r="P514" s="208"/>
      <c r="Q514" s="208"/>
      <c r="R514" s="761"/>
      <c r="S514" s="407"/>
      <c r="T514" s="407"/>
      <c r="U514" s="304"/>
      <c r="V514" s="226"/>
      <c r="W514" s="1651"/>
      <c r="X514" s="512"/>
      <c r="Y514" s="368"/>
      <c r="Z514" s="762" t="s">
        <v>167</v>
      </c>
      <c r="AA514" s="354">
        <v>5</v>
      </c>
      <c r="AB514" s="763" t="s">
        <v>168</v>
      </c>
      <c r="AC514" s="391">
        <f>ROUND(H512*Y513,0)-AA514</f>
        <v>1165</v>
      </c>
      <c r="AD514" s="268"/>
    </row>
    <row r="515" spans="1:30" ht="17.100000000000001" customHeight="1">
      <c r="A515" s="229">
        <v>61</v>
      </c>
      <c r="B515" s="229">
        <v>1312</v>
      </c>
      <c r="C515" s="254" t="s">
        <v>5218</v>
      </c>
      <c r="D515" s="764"/>
      <c r="E515" s="764"/>
      <c r="F515" s="278"/>
      <c r="G515" s="278"/>
      <c r="J515" s="597"/>
      <c r="K515" s="654"/>
      <c r="L515" s="654"/>
      <c r="M515" s="208"/>
      <c r="N515" s="245"/>
      <c r="O515" s="208"/>
      <c r="P515" s="208"/>
      <c r="Q515" s="208"/>
      <c r="R515" s="1542" t="s">
        <v>4703</v>
      </c>
      <c r="S515" s="1543"/>
      <c r="T515" s="1543"/>
      <c r="U515" s="372" t="s">
        <v>163</v>
      </c>
      <c r="V515" s="373">
        <v>0.7</v>
      </c>
      <c r="W515" s="231"/>
      <c r="X515" s="232"/>
      <c r="Y515" s="314"/>
      <c r="Z515" s="257"/>
      <c r="AA515" s="257"/>
      <c r="AB515" s="257"/>
      <c r="AC515" s="473">
        <f>ROUND(H512*V515,0)</f>
        <v>964</v>
      </c>
      <c r="AD515" s="268"/>
    </row>
    <row r="516" spans="1:30" ht="17.100000000000001" customHeight="1">
      <c r="A516" s="243">
        <v>61</v>
      </c>
      <c r="B516" s="243">
        <v>1893</v>
      </c>
      <c r="C516" s="244" t="s">
        <v>5219</v>
      </c>
      <c r="D516" s="764"/>
      <c r="E516" s="764"/>
      <c r="F516" s="278"/>
      <c r="G516" s="278"/>
      <c r="H516" s="208"/>
      <c r="I516" s="388"/>
      <c r="J516" s="597"/>
      <c r="K516" s="654"/>
      <c r="L516" s="654"/>
      <c r="M516" s="208"/>
      <c r="N516" s="245"/>
      <c r="O516" s="208"/>
      <c r="P516" s="208"/>
      <c r="Q516" s="208"/>
      <c r="R516" s="1545"/>
      <c r="S516" s="1546"/>
      <c r="T516" s="1546"/>
      <c r="U516" s="214"/>
      <c r="V516" s="609"/>
      <c r="W516" s="281"/>
      <c r="X516" s="216"/>
      <c r="Y516" s="226"/>
      <c r="Z516" s="762" t="s">
        <v>167</v>
      </c>
      <c r="AA516" s="354">
        <v>5</v>
      </c>
      <c r="AB516" s="763" t="s">
        <v>168</v>
      </c>
      <c r="AC516" s="391">
        <f>ROUND(H512*V515,0)-AA516</f>
        <v>959</v>
      </c>
      <c r="AD516" s="268"/>
    </row>
    <row r="517" spans="1:30" ht="17.100000000000001" customHeight="1">
      <c r="A517" s="243">
        <v>61</v>
      </c>
      <c r="B517" s="243">
        <v>1894</v>
      </c>
      <c r="C517" s="244" t="s">
        <v>5220</v>
      </c>
      <c r="D517" s="765"/>
      <c r="E517" s="764"/>
      <c r="F517" s="406"/>
      <c r="G517" s="406"/>
      <c r="H517" s="208"/>
      <c r="I517" s="388"/>
      <c r="J517" s="597"/>
      <c r="K517" s="654"/>
      <c r="L517" s="654"/>
      <c r="M517" s="208"/>
      <c r="N517" s="245"/>
      <c r="O517" s="208"/>
      <c r="P517" s="208"/>
      <c r="Q517" s="208"/>
      <c r="R517" s="1545"/>
      <c r="S517" s="1546"/>
      <c r="T517" s="1546"/>
      <c r="U517" s="302"/>
      <c r="V517" s="766"/>
      <c r="W517" s="1650" t="s">
        <v>4700</v>
      </c>
      <c r="X517" s="362" t="s">
        <v>163</v>
      </c>
      <c r="Y517" s="395">
        <v>0.85</v>
      </c>
      <c r="Z517" s="355"/>
      <c r="AA517" s="247"/>
      <c r="AB517" s="247"/>
      <c r="AC517" s="391">
        <f>ROUND(ROUND(H512*V515,0)*Y517,0)</f>
        <v>819</v>
      </c>
      <c r="AD517" s="268"/>
    </row>
    <row r="518" spans="1:30" ht="17.100000000000001" customHeight="1">
      <c r="A518" s="243">
        <v>61</v>
      </c>
      <c r="B518" s="243">
        <v>1895</v>
      </c>
      <c r="C518" s="244" t="s">
        <v>5221</v>
      </c>
      <c r="D518" s="765"/>
      <c r="E518" s="764"/>
      <c r="F518" s="406"/>
      <c r="G518" s="406"/>
      <c r="H518" s="208"/>
      <c r="I518" s="388"/>
      <c r="J518" s="597"/>
      <c r="K518" s="654"/>
      <c r="L518" s="654"/>
      <c r="M518" s="208"/>
      <c r="N518" s="245"/>
      <c r="O518" s="208"/>
      <c r="P518" s="208"/>
      <c r="Q518" s="208"/>
      <c r="R518" s="399"/>
      <c r="S518" s="767"/>
      <c r="T518" s="305"/>
      <c r="U518" s="305"/>
      <c r="V518" s="768"/>
      <c r="W518" s="1651"/>
      <c r="X518" s="512"/>
      <c r="Y518" s="368"/>
      <c r="Z518" s="762" t="s">
        <v>167</v>
      </c>
      <c r="AA518" s="354">
        <v>5</v>
      </c>
      <c r="AB518" s="763" t="s">
        <v>168</v>
      </c>
      <c r="AC518" s="391">
        <f>ROUND(ROUND(H512*V515,0)*Y517,0)-AA518</f>
        <v>814</v>
      </c>
      <c r="AD518" s="268"/>
    </row>
    <row r="519" spans="1:30" ht="17.100000000000001" customHeight="1">
      <c r="A519" s="229">
        <v>61</v>
      </c>
      <c r="B519" s="229">
        <v>1757</v>
      </c>
      <c r="C519" s="254" t="s">
        <v>5222</v>
      </c>
      <c r="D519" s="765"/>
      <c r="E519" s="764"/>
      <c r="F519" s="406"/>
      <c r="G519" s="406"/>
      <c r="H519" s="208"/>
      <c r="I519" s="388"/>
      <c r="J519" s="597"/>
      <c r="K519" s="654"/>
      <c r="L519" s="654"/>
      <c r="M519" s="208"/>
      <c r="N519" s="245"/>
      <c r="O519" s="208"/>
      <c r="P519" s="208"/>
      <c r="Q519" s="385"/>
      <c r="R519" s="1542" t="s">
        <v>4708</v>
      </c>
      <c r="S519" s="1543"/>
      <c r="T519" s="1543"/>
      <c r="U519" s="214" t="s">
        <v>163</v>
      </c>
      <c r="V519" s="609">
        <v>0.85</v>
      </c>
      <c r="W519" s="231"/>
      <c r="X519" s="232"/>
      <c r="Y519" s="314"/>
      <c r="Z519" s="257"/>
      <c r="AA519" s="257"/>
      <c r="AB519" s="257"/>
      <c r="AC519" s="473">
        <f>ROUND(H512*V519,0)</f>
        <v>1170</v>
      </c>
      <c r="AD519" s="268"/>
    </row>
    <row r="520" spans="1:30" ht="17.100000000000001" customHeight="1">
      <c r="A520" s="243">
        <v>61</v>
      </c>
      <c r="B520" s="243">
        <v>1896</v>
      </c>
      <c r="C520" s="244" t="s">
        <v>5223</v>
      </c>
      <c r="D520" s="765"/>
      <c r="E520" s="764"/>
      <c r="F520" s="406"/>
      <c r="G520" s="406"/>
      <c r="H520" s="208"/>
      <c r="I520" s="388"/>
      <c r="J520" s="597"/>
      <c r="K520" s="654"/>
      <c r="L520" s="654"/>
      <c r="M520" s="208"/>
      <c r="N520" s="245"/>
      <c r="O520" s="208"/>
      <c r="P520" s="208"/>
      <c r="Q520" s="208"/>
      <c r="R520" s="1545"/>
      <c r="S520" s="1546"/>
      <c r="T520" s="1546"/>
      <c r="U520" s="214"/>
      <c r="V520" s="609"/>
      <c r="W520" s="281"/>
      <c r="X520" s="216"/>
      <c r="Y520" s="226"/>
      <c r="Z520" s="762" t="s">
        <v>167</v>
      </c>
      <c r="AA520" s="354">
        <v>5</v>
      </c>
      <c r="AB520" s="763" t="s">
        <v>168</v>
      </c>
      <c r="AC520" s="391">
        <f>ROUND(H512*V519,0)-AA520</f>
        <v>1165</v>
      </c>
      <c r="AD520" s="268"/>
    </row>
    <row r="521" spans="1:30" ht="17.100000000000001" customHeight="1">
      <c r="A521" s="243">
        <v>61</v>
      </c>
      <c r="B521" s="243">
        <v>1897</v>
      </c>
      <c r="C521" s="244" t="s">
        <v>5224</v>
      </c>
      <c r="D521" s="765"/>
      <c r="E521" s="764"/>
      <c r="F521" s="278"/>
      <c r="G521" s="278"/>
      <c r="H521" s="278"/>
      <c r="I521" s="279"/>
      <c r="J521" s="597"/>
      <c r="K521" s="654"/>
      <c r="L521" s="654"/>
      <c r="M521" s="208"/>
      <c r="N521" s="245"/>
      <c r="O521" s="208"/>
      <c r="P521" s="208"/>
      <c r="Q521" s="208"/>
      <c r="R521" s="1545"/>
      <c r="S521" s="1546"/>
      <c r="T521" s="1546"/>
      <c r="U521" s="302"/>
      <c r="V521" s="766"/>
      <c r="W521" s="1650" t="s">
        <v>4700</v>
      </c>
      <c r="X521" s="362" t="s">
        <v>163</v>
      </c>
      <c r="Y521" s="395">
        <v>0.85</v>
      </c>
      <c r="Z521" s="355"/>
      <c r="AA521" s="247"/>
      <c r="AB521" s="247"/>
      <c r="AC521" s="391">
        <f>ROUND(ROUND(H512*V519,0)*Y521,0)</f>
        <v>995</v>
      </c>
      <c r="AD521" s="268"/>
    </row>
    <row r="522" spans="1:30" ht="17.100000000000001" customHeight="1">
      <c r="A522" s="243">
        <v>61</v>
      </c>
      <c r="B522" s="243">
        <v>1898</v>
      </c>
      <c r="C522" s="244" t="s">
        <v>5225</v>
      </c>
      <c r="D522" s="765"/>
      <c r="E522" s="764"/>
      <c r="F522" s="278"/>
      <c r="G522" s="278"/>
      <c r="H522" s="278"/>
      <c r="I522" s="279"/>
      <c r="J522" s="597"/>
      <c r="K522" s="654"/>
      <c r="L522" s="654"/>
      <c r="M522" s="208"/>
      <c r="N522" s="281"/>
      <c r="O522" s="216"/>
      <c r="P522" s="216"/>
      <c r="Q522" s="216"/>
      <c r="R522" s="1563"/>
      <c r="S522" s="1564"/>
      <c r="T522" s="1564"/>
      <c r="U522" s="305"/>
      <c r="V522" s="768"/>
      <c r="W522" s="1651"/>
      <c r="X522" s="512"/>
      <c r="Y522" s="368"/>
      <c r="Z522" s="762" t="s">
        <v>167</v>
      </c>
      <c r="AA522" s="354">
        <v>5</v>
      </c>
      <c r="AB522" s="763" t="s">
        <v>168</v>
      </c>
      <c r="AC522" s="391">
        <f>ROUND(ROUND(H512*V519,0)*Y521,0)-AA522</f>
        <v>990</v>
      </c>
      <c r="AD522" s="268"/>
    </row>
    <row r="523" spans="1:30" ht="17.100000000000001" customHeight="1">
      <c r="A523" s="229">
        <v>61</v>
      </c>
      <c r="B523" s="229">
        <v>1313</v>
      </c>
      <c r="C523" s="254" t="s">
        <v>5226</v>
      </c>
      <c r="D523" s="765"/>
      <c r="E523" s="765"/>
      <c r="F523" s="278"/>
      <c r="G523" s="278"/>
      <c r="H523" s="278"/>
      <c r="I523" s="279"/>
      <c r="J523" s="597"/>
      <c r="K523" s="654"/>
      <c r="L523" s="654"/>
      <c r="M523" s="208"/>
      <c r="N523" s="1539" t="s">
        <v>4713</v>
      </c>
      <c r="O523" s="1608" t="s">
        <v>162</v>
      </c>
      <c r="P523" s="769"/>
      <c r="Q523" s="769"/>
      <c r="R523" s="340"/>
      <c r="S523" s="338"/>
      <c r="T523" s="338"/>
      <c r="U523" s="334"/>
      <c r="V523" s="232"/>
      <c r="W523" s="231"/>
      <c r="X523" s="232"/>
      <c r="Y523" s="314"/>
      <c r="Z523" s="257"/>
      <c r="AA523" s="257"/>
      <c r="AB523" s="257"/>
      <c r="AC523" s="473">
        <f>ROUND(H512*Q524,0)</f>
        <v>964</v>
      </c>
      <c r="AD523" s="268"/>
    </row>
    <row r="524" spans="1:30" ht="17.100000000000001" customHeight="1">
      <c r="A524" s="243">
        <v>61</v>
      </c>
      <c r="B524" s="243">
        <v>1899</v>
      </c>
      <c r="C524" s="244" t="s">
        <v>5227</v>
      </c>
      <c r="D524" s="765"/>
      <c r="E524" s="765"/>
      <c r="F524" s="278"/>
      <c r="G524" s="278"/>
      <c r="H524" s="278"/>
      <c r="I524" s="279"/>
      <c r="J524" s="597"/>
      <c r="K524" s="654"/>
      <c r="L524" s="654"/>
      <c r="M524" s="208"/>
      <c r="N524" s="1631"/>
      <c r="O524" s="1586"/>
      <c r="P524" s="214" t="s">
        <v>163</v>
      </c>
      <c r="Q524" s="770">
        <v>0.7</v>
      </c>
      <c r="R524" s="611"/>
      <c r="S524" s="392"/>
      <c r="T524" s="392"/>
      <c r="U524" s="301"/>
      <c r="V524" s="208"/>
      <c r="W524" s="245"/>
      <c r="X524" s="208"/>
      <c r="Y524" s="226"/>
      <c r="Z524" s="762" t="s">
        <v>167</v>
      </c>
      <c r="AA524" s="354">
        <v>5</v>
      </c>
      <c r="AB524" s="763" t="s">
        <v>168</v>
      </c>
      <c r="AC524" s="391">
        <f>ROUND(H512*Q524,0)-AA524</f>
        <v>959</v>
      </c>
      <c r="AD524" s="268"/>
    </row>
    <row r="525" spans="1:30" ht="17.100000000000001" customHeight="1">
      <c r="A525" s="243">
        <v>61</v>
      </c>
      <c r="B525" s="243">
        <v>1900</v>
      </c>
      <c r="C525" s="244" t="s">
        <v>5228</v>
      </c>
      <c r="D525" s="765"/>
      <c r="E525" s="765"/>
      <c r="F525" s="278"/>
      <c r="G525" s="278"/>
      <c r="H525" s="278"/>
      <c r="I525" s="279"/>
      <c r="J525" s="597"/>
      <c r="K525" s="654"/>
      <c r="L525" s="654"/>
      <c r="M525" s="208"/>
      <c r="N525" s="1631"/>
      <c r="O525" s="1586"/>
      <c r="R525" s="611"/>
      <c r="S525" s="392"/>
      <c r="T525" s="392"/>
      <c r="U525" s="301"/>
      <c r="V525" s="385"/>
      <c r="W525" s="1650" t="s">
        <v>4700</v>
      </c>
      <c r="X525" s="362" t="s">
        <v>163</v>
      </c>
      <c r="Y525" s="395">
        <v>0.85</v>
      </c>
      <c r="Z525" s="355"/>
      <c r="AA525" s="247"/>
      <c r="AB525" s="247"/>
      <c r="AC525" s="391">
        <f>ROUND(ROUND(H512*Q524,0)*Y525,0)</f>
        <v>819</v>
      </c>
      <c r="AD525" s="268"/>
    </row>
    <row r="526" spans="1:30" ht="17.100000000000001" customHeight="1">
      <c r="A526" s="243">
        <v>61</v>
      </c>
      <c r="B526" s="243">
        <v>1901</v>
      </c>
      <c r="C526" s="244" t="s">
        <v>5229</v>
      </c>
      <c r="D526" s="765"/>
      <c r="E526" s="765"/>
      <c r="F526" s="278"/>
      <c r="G526" s="278"/>
      <c r="H526" s="278"/>
      <c r="I526" s="279"/>
      <c r="J526" s="597"/>
      <c r="K526" s="654"/>
      <c r="L526" s="654"/>
      <c r="M526" s="208"/>
      <c r="N526" s="772"/>
      <c r="P526" s="214"/>
      <c r="Q526" s="214"/>
      <c r="R526" s="761"/>
      <c r="S526" s="407"/>
      <c r="T526" s="407"/>
      <c r="U526" s="304"/>
      <c r="V526" s="226"/>
      <c r="W526" s="1651"/>
      <c r="X526" s="512"/>
      <c r="Y526" s="368"/>
      <c r="Z526" s="762" t="s">
        <v>167</v>
      </c>
      <c r="AA526" s="354">
        <v>5</v>
      </c>
      <c r="AB526" s="763" t="s">
        <v>168</v>
      </c>
      <c r="AC526" s="391">
        <f>ROUND(ROUND(H512*Q524,0)*Y525,0)-AA526</f>
        <v>814</v>
      </c>
      <c r="AD526" s="268"/>
    </row>
    <row r="527" spans="1:30" ht="17.100000000000001" customHeight="1">
      <c r="A527" s="229">
        <v>61</v>
      </c>
      <c r="B527" s="229">
        <v>1314</v>
      </c>
      <c r="C527" s="254" t="s">
        <v>5230</v>
      </c>
      <c r="D527" s="765"/>
      <c r="E527" s="765"/>
      <c r="F527" s="278"/>
      <c r="G527" s="278"/>
      <c r="H527" s="278"/>
      <c r="I527" s="279"/>
      <c r="J527" s="597"/>
      <c r="K527" s="654"/>
      <c r="L527" s="654"/>
      <c r="M527" s="208"/>
      <c r="N527" s="773"/>
      <c r="R527" s="1542" t="s">
        <v>4703</v>
      </c>
      <c r="S527" s="1543"/>
      <c r="T527" s="1543"/>
      <c r="U527" s="372" t="s">
        <v>163</v>
      </c>
      <c r="V527" s="373">
        <v>0.7</v>
      </c>
      <c r="W527" s="231"/>
      <c r="X527" s="232"/>
      <c r="Y527" s="314"/>
      <c r="Z527" s="257"/>
      <c r="AA527" s="257"/>
      <c r="AB527" s="257"/>
      <c r="AC527" s="473">
        <f>ROUND(ROUND(H512*Q524,0)*V527,0)</f>
        <v>675</v>
      </c>
      <c r="AD527" s="268"/>
    </row>
    <row r="528" spans="1:30" ht="17.100000000000001" customHeight="1">
      <c r="A528" s="243">
        <v>61</v>
      </c>
      <c r="B528" s="243">
        <v>1902</v>
      </c>
      <c r="C528" s="244" t="s">
        <v>5231</v>
      </c>
      <c r="D528" s="765"/>
      <c r="E528" s="765"/>
      <c r="F528" s="278"/>
      <c r="G528" s="278"/>
      <c r="H528" s="278"/>
      <c r="I528" s="279"/>
      <c r="J528" s="597"/>
      <c r="K528" s="654"/>
      <c r="L528" s="654"/>
      <c r="M528" s="208"/>
      <c r="N528" s="773"/>
      <c r="R528" s="1545"/>
      <c r="S528" s="1546"/>
      <c r="T528" s="1546"/>
      <c r="U528" s="214"/>
      <c r="V528" s="609"/>
      <c r="W528" s="281"/>
      <c r="X528" s="216"/>
      <c r="Y528" s="226"/>
      <c r="Z528" s="762" t="s">
        <v>167</v>
      </c>
      <c r="AA528" s="354">
        <v>5</v>
      </c>
      <c r="AB528" s="763" t="s">
        <v>168</v>
      </c>
      <c r="AC528" s="391">
        <f>ROUND(ROUND(H512*Q524,0)*V527,0)-AA528</f>
        <v>670</v>
      </c>
      <c r="AD528" s="268"/>
    </row>
    <row r="529" spans="1:30" ht="17.100000000000001" customHeight="1">
      <c r="A529" s="243">
        <v>61</v>
      </c>
      <c r="B529" s="243">
        <v>1903</v>
      </c>
      <c r="C529" s="244" t="s">
        <v>5232</v>
      </c>
      <c r="D529" s="765"/>
      <c r="E529" s="765"/>
      <c r="F529" s="278"/>
      <c r="G529" s="278"/>
      <c r="H529" s="278"/>
      <c r="I529" s="279"/>
      <c r="J529" s="597"/>
      <c r="K529" s="654"/>
      <c r="L529" s="654"/>
      <c r="M529" s="208"/>
      <c r="N529" s="774"/>
      <c r="O529" s="214"/>
      <c r="P529" s="1653"/>
      <c r="Q529" s="1653"/>
      <c r="R529" s="1545"/>
      <c r="S529" s="1546"/>
      <c r="T529" s="1546"/>
      <c r="U529" s="302"/>
      <c r="V529" s="766"/>
      <c r="W529" s="1650" t="s">
        <v>4700</v>
      </c>
      <c r="X529" s="362" t="s">
        <v>163</v>
      </c>
      <c r="Y529" s="395">
        <v>0.85</v>
      </c>
      <c r="Z529" s="355"/>
      <c r="AA529" s="247"/>
      <c r="AB529" s="247"/>
      <c r="AC529" s="391">
        <f>ROUND(ROUND(ROUND(H512*Q524,0)*V527,0)*Y529,0)</f>
        <v>574</v>
      </c>
      <c r="AD529" s="268"/>
    </row>
    <row r="530" spans="1:30" ht="17.100000000000001" customHeight="1">
      <c r="A530" s="243">
        <v>61</v>
      </c>
      <c r="B530" s="243">
        <v>1904</v>
      </c>
      <c r="C530" s="244" t="s">
        <v>5233</v>
      </c>
      <c r="D530" s="765"/>
      <c r="E530" s="765"/>
      <c r="F530" s="278"/>
      <c r="G530" s="278"/>
      <c r="H530" s="278"/>
      <c r="I530" s="279"/>
      <c r="J530" s="597"/>
      <c r="K530" s="654"/>
      <c r="L530" s="654"/>
      <c r="M530" s="208"/>
      <c r="N530" s="774"/>
      <c r="O530" s="214"/>
      <c r="P530" s="214"/>
      <c r="Q530" s="214"/>
      <c r="R530" s="399"/>
      <c r="S530" s="767"/>
      <c r="T530" s="305"/>
      <c r="U530" s="305"/>
      <c r="V530" s="768"/>
      <c r="W530" s="1651"/>
      <c r="X530" s="512"/>
      <c r="Y530" s="368"/>
      <c r="Z530" s="762" t="s">
        <v>167</v>
      </c>
      <c r="AA530" s="354">
        <v>5</v>
      </c>
      <c r="AB530" s="763" t="s">
        <v>168</v>
      </c>
      <c r="AC530" s="391">
        <f>ROUND(ROUND(ROUND(H512*Q524,0)*V527,0)*Y529,0)-AA530</f>
        <v>569</v>
      </c>
      <c r="AD530" s="268"/>
    </row>
    <row r="531" spans="1:30" ht="17.100000000000001" customHeight="1">
      <c r="A531" s="229">
        <v>61</v>
      </c>
      <c r="B531" s="229">
        <v>1758</v>
      </c>
      <c r="C531" s="254" t="s">
        <v>5234</v>
      </c>
      <c r="D531" s="765"/>
      <c r="E531" s="765"/>
      <c r="F531" s="278"/>
      <c r="G531" s="278"/>
      <c r="H531" s="278"/>
      <c r="I531" s="279"/>
      <c r="J531" s="597"/>
      <c r="K531" s="654"/>
      <c r="L531" s="654"/>
      <c r="M531" s="208"/>
      <c r="N531" s="773"/>
      <c r="O531" s="214"/>
      <c r="P531" s="1599"/>
      <c r="Q531" s="1600"/>
      <c r="R531" s="1542" t="s">
        <v>4708</v>
      </c>
      <c r="S531" s="1543"/>
      <c r="T531" s="1543"/>
      <c r="U531" s="214" t="s">
        <v>163</v>
      </c>
      <c r="V531" s="609">
        <v>0.85</v>
      </c>
      <c r="W531" s="231"/>
      <c r="X531" s="232"/>
      <c r="Y531" s="314"/>
      <c r="Z531" s="257"/>
      <c r="AA531" s="257"/>
      <c r="AB531" s="257"/>
      <c r="AC531" s="473">
        <f>ROUND(ROUND(H512*Q524,0)*V531,0)</f>
        <v>819</v>
      </c>
      <c r="AD531" s="268"/>
    </row>
    <row r="532" spans="1:30" ht="17.100000000000001" customHeight="1">
      <c r="A532" s="243">
        <v>61</v>
      </c>
      <c r="B532" s="243">
        <v>1905</v>
      </c>
      <c r="C532" s="244" t="s">
        <v>5235</v>
      </c>
      <c r="D532" s="765"/>
      <c r="E532" s="765"/>
      <c r="F532" s="278"/>
      <c r="G532" s="278"/>
      <c r="H532" s="278"/>
      <c r="I532" s="279"/>
      <c r="J532" s="597"/>
      <c r="K532" s="654"/>
      <c r="L532" s="654"/>
      <c r="M532" s="208"/>
      <c r="N532" s="773"/>
      <c r="O532" s="214"/>
      <c r="P532" s="609"/>
      <c r="Q532" s="609"/>
      <c r="R532" s="1545"/>
      <c r="S532" s="1546"/>
      <c r="T532" s="1546"/>
      <c r="U532" s="214"/>
      <c r="V532" s="609"/>
      <c r="W532" s="281"/>
      <c r="X532" s="216"/>
      <c r="Y532" s="226"/>
      <c r="Z532" s="762" t="s">
        <v>167</v>
      </c>
      <c r="AA532" s="354">
        <v>5</v>
      </c>
      <c r="AB532" s="763" t="s">
        <v>168</v>
      </c>
      <c r="AC532" s="391">
        <f>ROUND(ROUND(H512*Q524,0)*V531,0)-AA532</f>
        <v>814</v>
      </c>
      <c r="AD532" s="268"/>
    </row>
    <row r="533" spans="1:30" ht="17.100000000000001" customHeight="1">
      <c r="A533" s="243">
        <v>61</v>
      </c>
      <c r="B533" s="243">
        <v>1906</v>
      </c>
      <c r="C533" s="244" t="s">
        <v>5236</v>
      </c>
      <c r="D533" s="765"/>
      <c r="E533" s="765"/>
      <c r="F533" s="278"/>
      <c r="G533" s="278"/>
      <c r="H533" s="278"/>
      <c r="I533" s="279"/>
      <c r="J533" s="597"/>
      <c r="K533" s="654"/>
      <c r="L533" s="654"/>
      <c r="M533" s="208"/>
      <c r="N533" s="774"/>
      <c r="O533" s="214"/>
      <c r="P533" s="609"/>
      <c r="Q533" s="609"/>
      <c r="R533" s="1545"/>
      <c r="S533" s="1546"/>
      <c r="T533" s="1546"/>
      <c r="U533" s="302"/>
      <c r="V533" s="766"/>
      <c r="W533" s="1650" t="s">
        <v>4700</v>
      </c>
      <c r="X533" s="362" t="s">
        <v>163</v>
      </c>
      <c r="Y533" s="395">
        <v>0.85</v>
      </c>
      <c r="Z533" s="355"/>
      <c r="AA533" s="247"/>
      <c r="AB533" s="247"/>
      <c r="AC533" s="391">
        <f>ROUND(ROUND(ROUND(H512*Q524,0)*V531,0)*Y533,0)</f>
        <v>696</v>
      </c>
      <c r="AD533" s="268"/>
    </row>
    <row r="534" spans="1:30" ht="17.100000000000001" customHeight="1">
      <c r="A534" s="243">
        <v>61</v>
      </c>
      <c r="B534" s="243">
        <v>1907</v>
      </c>
      <c r="C534" s="244" t="s">
        <v>5237</v>
      </c>
      <c r="D534" s="765"/>
      <c r="E534" s="765"/>
      <c r="F534" s="278"/>
      <c r="G534" s="278"/>
      <c r="H534" s="278"/>
      <c r="I534" s="279"/>
      <c r="J534" s="597"/>
      <c r="K534" s="654"/>
      <c r="L534" s="654"/>
      <c r="M534" s="208"/>
      <c r="N534" s="773"/>
      <c r="O534" s="214"/>
      <c r="P534" s="214"/>
      <c r="Q534" s="214"/>
      <c r="R534" s="1563"/>
      <c r="S534" s="1564"/>
      <c r="T534" s="1564"/>
      <c r="U534" s="305"/>
      <c r="V534" s="768"/>
      <c r="W534" s="1651"/>
      <c r="X534" s="512"/>
      <c r="Y534" s="368"/>
      <c r="Z534" s="762" t="s">
        <v>167</v>
      </c>
      <c r="AA534" s="354">
        <v>5</v>
      </c>
      <c r="AB534" s="763" t="s">
        <v>168</v>
      </c>
      <c r="AC534" s="391">
        <f>ROUND(ROUND(ROUND(H512*Q524,0)*V531,0)*Y533,0)-AA534</f>
        <v>691</v>
      </c>
      <c r="AD534" s="268"/>
    </row>
    <row r="535" spans="1:30" ht="17.100000000000001" customHeight="1">
      <c r="A535" s="243">
        <v>61</v>
      </c>
      <c r="B535" s="243">
        <v>1908</v>
      </c>
      <c r="C535" s="244" t="s">
        <v>5238</v>
      </c>
      <c r="D535" s="765"/>
      <c r="E535" s="765"/>
      <c r="F535" s="278"/>
      <c r="G535" s="278"/>
      <c r="H535" s="278"/>
      <c r="I535" s="279"/>
      <c r="J535" s="597"/>
      <c r="K535" s="654"/>
      <c r="L535" s="654"/>
      <c r="M535" s="208"/>
      <c r="N535" s="773"/>
      <c r="O535" s="1580" t="s">
        <v>165</v>
      </c>
      <c r="P535" s="775"/>
      <c r="Q535" s="775"/>
      <c r="R535" s="359"/>
      <c r="S535" s="360"/>
      <c r="T535" s="776"/>
      <c r="U535" s="360"/>
      <c r="V535" s="361"/>
      <c r="W535" s="523"/>
      <c r="X535" s="524"/>
      <c r="Y535" s="642"/>
      <c r="Z535" s="247"/>
      <c r="AA535" s="247"/>
      <c r="AB535" s="247"/>
      <c r="AC535" s="391">
        <f>ROUND(H512*Q536,0)</f>
        <v>689</v>
      </c>
      <c r="AD535" s="268"/>
    </row>
    <row r="536" spans="1:30" ht="17.100000000000001" customHeight="1">
      <c r="A536" s="243">
        <v>61</v>
      </c>
      <c r="B536" s="243">
        <v>1909</v>
      </c>
      <c r="C536" s="244" t="s">
        <v>5239</v>
      </c>
      <c r="D536" s="765"/>
      <c r="E536" s="765"/>
      <c r="F536" s="278"/>
      <c r="G536" s="278"/>
      <c r="H536" s="278"/>
      <c r="I536" s="279"/>
      <c r="J536" s="597"/>
      <c r="K536" s="654"/>
      <c r="L536" s="654"/>
      <c r="M536" s="208"/>
      <c r="N536" s="772"/>
      <c r="O536" s="1620"/>
      <c r="P536" s="643" t="s">
        <v>163</v>
      </c>
      <c r="Q536" s="365">
        <v>0.5</v>
      </c>
      <c r="R536" s="777"/>
      <c r="S536" s="639"/>
      <c r="T536" s="776"/>
      <c r="U536" s="639"/>
      <c r="V536" s="529"/>
      <c r="W536" s="516"/>
      <c r="X536" s="517"/>
      <c r="Y536" s="526"/>
      <c r="Z536" s="762" t="s">
        <v>167</v>
      </c>
      <c r="AA536" s="354">
        <v>5</v>
      </c>
      <c r="AB536" s="763" t="s">
        <v>168</v>
      </c>
      <c r="AC536" s="391">
        <f>ROUND(H512*Q536,0)-AA536</f>
        <v>684</v>
      </c>
      <c r="AD536" s="268"/>
    </row>
    <row r="537" spans="1:30" ht="17.100000000000001" customHeight="1">
      <c r="A537" s="243">
        <v>61</v>
      </c>
      <c r="B537" s="243">
        <v>1910</v>
      </c>
      <c r="C537" s="244" t="s">
        <v>5240</v>
      </c>
      <c r="D537" s="765"/>
      <c r="E537" s="765"/>
      <c r="F537" s="278"/>
      <c r="G537" s="278"/>
      <c r="H537" s="278"/>
      <c r="I537" s="279"/>
      <c r="J537" s="597"/>
      <c r="K537" s="654"/>
      <c r="L537" s="654"/>
      <c r="M537" s="208"/>
      <c r="N537" s="772"/>
      <c r="O537" s="1620"/>
      <c r="P537" s="530"/>
      <c r="Q537" s="530"/>
      <c r="R537" s="777"/>
      <c r="S537" s="639"/>
      <c r="T537" s="776"/>
      <c r="U537" s="639"/>
      <c r="V537" s="529"/>
      <c r="W537" s="1650" t="s">
        <v>4700</v>
      </c>
      <c r="X537" s="362" t="s">
        <v>163</v>
      </c>
      <c r="Y537" s="395">
        <v>0.85</v>
      </c>
      <c r="Z537" s="355"/>
      <c r="AA537" s="247"/>
      <c r="AB537" s="247"/>
      <c r="AC537" s="391">
        <f>ROUND(ROUND(H512*Q536,0)*Y537,0)</f>
        <v>586</v>
      </c>
      <c r="AD537" s="268"/>
    </row>
    <row r="538" spans="1:30" ht="17.100000000000001" customHeight="1">
      <c r="A538" s="243">
        <v>61</v>
      </c>
      <c r="B538" s="243">
        <v>1911</v>
      </c>
      <c r="C538" s="244" t="s">
        <v>5241</v>
      </c>
      <c r="D538" s="765"/>
      <c r="E538" s="765"/>
      <c r="F538" s="278"/>
      <c r="G538" s="278"/>
      <c r="H538" s="278"/>
      <c r="I538" s="279"/>
      <c r="J538" s="597"/>
      <c r="K538" s="654"/>
      <c r="L538" s="654"/>
      <c r="M538" s="208"/>
      <c r="N538" s="772"/>
      <c r="O538" s="530"/>
      <c r="P538" s="643"/>
      <c r="Q538" s="643"/>
      <c r="R538" s="778"/>
      <c r="S538" s="525"/>
      <c r="T538" s="537"/>
      <c r="U538" s="525"/>
      <c r="V538" s="539"/>
      <c r="W538" s="1651"/>
      <c r="X538" s="512"/>
      <c r="Y538" s="368"/>
      <c r="Z538" s="762" t="s">
        <v>167</v>
      </c>
      <c r="AA538" s="354">
        <v>5</v>
      </c>
      <c r="AB538" s="763" t="s">
        <v>168</v>
      </c>
      <c r="AC538" s="391">
        <f>ROUND(ROUND(H512*Q536,0)*Y537,0)-AA538</f>
        <v>581</v>
      </c>
      <c r="AD538" s="268"/>
    </row>
    <row r="539" spans="1:30" ht="17.100000000000001" customHeight="1">
      <c r="A539" s="243">
        <v>61</v>
      </c>
      <c r="B539" s="243">
        <v>1912</v>
      </c>
      <c r="C539" s="244" t="s">
        <v>5242</v>
      </c>
      <c r="D539" s="765"/>
      <c r="E539" s="765"/>
      <c r="F539" s="278"/>
      <c r="G539" s="278"/>
      <c r="H539" s="278"/>
      <c r="I539" s="279"/>
      <c r="J539" s="597"/>
      <c r="K539" s="654"/>
      <c r="L539" s="654"/>
      <c r="M539" s="208"/>
      <c r="N539" s="773"/>
      <c r="O539" s="530"/>
      <c r="P539" s="530"/>
      <c r="Q539" s="530"/>
      <c r="R539" s="1580" t="s">
        <v>4703</v>
      </c>
      <c r="S539" s="1633"/>
      <c r="T539" s="1633"/>
      <c r="U539" s="362" t="s">
        <v>163</v>
      </c>
      <c r="V539" s="356">
        <v>0.7</v>
      </c>
      <c r="W539" s="523"/>
      <c r="X539" s="524"/>
      <c r="Y539" s="642"/>
      <c r="Z539" s="247"/>
      <c r="AA539" s="247"/>
      <c r="AB539" s="247"/>
      <c r="AC539" s="391">
        <f>ROUND(ROUND(H512*Q536,0)*V539,0)</f>
        <v>482</v>
      </c>
      <c r="AD539" s="268"/>
    </row>
    <row r="540" spans="1:30" ht="17.100000000000001" customHeight="1">
      <c r="A540" s="243">
        <v>61</v>
      </c>
      <c r="B540" s="243">
        <v>1913</v>
      </c>
      <c r="C540" s="244" t="s">
        <v>5243</v>
      </c>
      <c r="D540" s="765"/>
      <c r="E540" s="765"/>
      <c r="F540" s="278"/>
      <c r="G540" s="278"/>
      <c r="H540" s="278"/>
      <c r="I540" s="279"/>
      <c r="J540" s="597"/>
      <c r="K540" s="654"/>
      <c r="L540" s="654"/>
      <c r="M540" s="208"/>
      <c r="N540" s="773"/>
      <c r="O540" s="530"/>
      <c r="P540" s="530"/>
      <c r="Q540" s="530"/>
      <c r="R540" s="1620"/>
      <c r="S540" s="1634"/>
      <c r="T540" s="1634"/>
      <c r="U540" s="643"/>
      <c r="V540" s="365"/>
      <c r="W540" s="319"/>
      <c r="X540" s="288"/>
      <c r="Y540" s="526"/>
      <c r="Z540" s="762" t="s">
        <v>167</v>
      </c>
      <c r="AA540" s="354">
        <v>5</v>
      </c>
      <c r="AB540" s="763" t="s">
        <v>168</v>
      </c>
      <c r="AC540" s="391">
        <f>ROUND(ROUND(H512*Q536,0)*V539,0)-AA540</f>
        <v>477</v>
      </c>
      <c r="AD540" s="268"/>
    </row>
    <row r="541" spans="1:30" ht="17.100000000000001" customHeight="1">
      <c r="A541" s="243">
        <v>61</v>
      </c>
      <c r="B541" s="243">
        <v>1914</v>
      </c>
      <c r="C541" s="244" t="s">
        <v>5244</v>
      </c>
      <c r="D541" s="765"/>
      <c r="E541" s="765"/>
      <c r="F541" s="278"/>
      <c r="G541" s="278"/>
      <c r="H541" s="278"/>
      <c r="I541" s="279"/>
      <c r="J541" s="597"/>
      <c r="K541" s="654"/>
      <c r="L541" s="654"/>
      <c r="M541" s="208"/>
      <c r="N541" s="774"/>
      <c r="O541" s="643"/>
      <c r="P541" s="1644"/>
      <c r="Q541" s="1652"/>
      <c r="R541" s="1620"/>
      <c r="S541" s="1634"/>
      <c r="T541" s="1634"/>
      <c r="U541" s="779"/>
      <c r="V541" s="780"/>
      <c r="W541" s="1650" t="s">
        <v>4700</v>
      </c>
      <c r="X541" s="362" t="s">
        <v>163</v>
      </c>
      <c r="Y541" s="395">
        <v>0.85</v>
      </c>
      <c r="Z541" s="355"/>
      <c r="AA541" s="247"/>
      <c r="AB541" s="247"/>
      <c r="AC541" s="391">
        <f>ROUND(ROUND(ROUND(H512*Q536,0)*V539,0)*Y541,0)</f>
        <v>410</v>
      </c>
      <c r="AD541" s="268"/>
    </row>
    <row r="542" spans="1:30" ht="17.100000000000001" customHeight="1">
      <c r="A542" s="243">
        <v>61</v>
      </c>
      <c r="B542" s="243">
        <v>1915</v>
      </c>
      <c r="C542" s="244" t="s">
        <v>5245</v>
      </c>
      <c r="D542" s="765"/>
      <c r="E542" s="765"/>
      <c r="F542" s="278"/>
      <c r="G542" s="278"/>
      <c r="H542" s="278"/>
      <c r="I542" s="279"/>
      <c r="J542" s="597"/>
      <c r="K542" s="654"/>
      <c r="L542" s="654"/>
      <c r="M542" s="208"/>
      <c r="N542" s="774"/>
      <c r="O542" s="643"/>
      <c r="P542" s="643"/>
      <c r="Q542" s="643"/>
      <c r="R542" s="781"/>
      <c r="S542" s="782"/>
      <c r="T542" s="537"/>
      <c r="U542" s="537"/>
      <c r="V542" s="783"/>
      <c r="W542" s="1651"/>
      <c r="X542" s="512"/>
      <c r="Y542" s="368"/>
      <c r="Z542" s="762" t="s">
        <v>167</v>
      </c>
      <c r="AA542" s="354">
        <v>5</v>
      </c>
      <c r="AB542" s="763" t="s">
        <v>168</v>
      </c>
      <c r="AC542" s="391">
        <f>ROUND(ROUND(ROUND(H512*Q536,0)*V539,0)*Y541,0)-AA542</f>
        <v>405</v>
      </c>
      <c r="AD542" s="268"/>
    </row>
    <row r="543" spans="1:30" ht="17.100000000000001" customHeight="1">
      <c r="A543" s="243">
        <v>61</v>
      </c>
      <c r="B543" s="243">
        <v>1916</v>
      </c>
      <c r="C543" s="244" t="s">
        <v>5246</v>
      </c>
      <c r="D543" s="765"/>
      <c r="E543" s="765"/>
      <c r="F543" s="278"/>
      <c r="G543" s="278"/>
      <c r="H543" s="278"/>
      <c r="I543" s="279"/>
      <c r="J543" s="597"/>
      <c r="K543" s="654"/>
      <c r="L543" s="654"/>
      <c r="M543" s="208"/>
      <c r="N543" s="773"/>
      <c r="O543" s="643"/>
      <c r="P543" s="1646"/>
      <c r="Q543" s="1649"/>
      <c r="R543" s="1580" t="s">
        <v>4708</v>
      </c>
      <c r="S543" s="1633"/>
      <c r="T543" s="1633"/>
      <c r="U543" s="643" t="s">
        <v>163</v>
      </c>
      <c r="V543" s="365">
        <v>0.85</v>
      </c>
      <c r="W543" s="523"/>
      <c r="X543" s="524"/>
      <c r="Y543" s="642"/>
      <c r="Z543" s="247"/>
      <c r="AA543" s="247"/>
      <c r="AB543" s="247"/>
      <c r="AC543" s="391">
        <f>ROUND(ROUND(H512*Q536,0)*V543,0)</f>
        <v>586</v>
      </c>
      <c r="AD543" s="268"/>
    </row>
    <row r="544" spans="1:30" ht="17.100000000000001" customHeight="1">
      <c r="A544" s="243">
        <v>61</v>
      </c>
      <c r="B544" s="243">
        <v>1917</v>
      </c>
      <c r="C544" s="244" t="s">
        <v>5247</v>
      </c>
      <c r="D544" s="765"/>
      <c r="E544" s="765"/>
      <c r="F544" s="278"/>
      <c r="G544" s="278"/>
      <c r="H544" s="278"/>
      <c r="I544" s="279"/>
      <c r="J544" s="597"/>
      <c r="K544" s="654"/>
      <c r="L544" s="654"/>
      <c r="M544" s="208"/>
      <c r="N544" s="773"/>
      <c r="O544" s="643"/>
      <c r="P544" s="365"/>
      <c r="Q544" s="365"/>
      <c r="R544" s="1620"/>
      <c r="S544" s="1634"/>
      <c r="T544" s="1634"/>
      <c r="U544" s="643"/>
      <c r="V544" s="365"/>
      <c r="W544" s="319"/>
      <c r="X544" s="288"/>
      <c r="Y544" s="526"/>
      <c r="Z544" s="762" t="s">
        <v>167</v>
      </c>
      <c r="AA544" s="354">
        <v>5</v>
      </c>
      <c r="AB544" s="763" t="s">
        <v>168</v>
      </c>
      <c r="AC544" s="391">
        <f>ROUND(ROUND(H512*Q536,0)*V543,0)-AA544</f>
        <v>581</v>
      </c>
      <c r="AD544" s="268"/>
    </row>
    <row r="545" spans="1:30" ht="17.100000000000001" customHeight="1">
      <c r="A545" s="243">
        <v>61</v>
      </c>
      <c r="B545" s="243">
        <v>1918</v>
      </c>
      <c r="C545" s="244" t="s">
        <v>5248</v>
      </c>
      <c r="D545" s="765"/>
      <c r="E545" s="765"/>
      <c r="F545" s="278"/>
      <c r="G545" s="278"/>
      <c r="H545" s="278"/>
      <c r="I545" s="279"/>
      <c r="J545" s="597"/>
      <c r="K545" s="654"/>
      <c r="L545" s="654"/>
      <c r="M545" s="208"/>
      <c r="N545" s="774"/>
      <c r="O545" s="643"/>
      <c r="P545" s="365"/>
      <c r="Q545" s="365"/>
      <c r="R545" s="1620"/>
      <c r="S545" s="1634"/>
      <c r="T545" s="1634"/>
      <c r="U545" s="779"/>
      <c r="V545" s="780"/>
      <c r="W545" s="1650" t="s">
        <v>4700</v>
      </c>
      <c r="X545" s="362" t="s">
        <v>163</v>
      </c>
      <c r="Y545" s="395">
        <v>0.85</v>
      </c>
      <c r="Z545" s="355"/>
      <c r="AA545" s="247"/>
      <c r="AB545" s="247"/>
      <c r="AC545" s="391">
        <f>ROUND(ROUND(ROUND(H512*Q536,0)*V543,0)*Y545,0)</f>
        <v>498</v>
      </c>
      <c r="AD545" s="268"/>
    </row>
    <row r="546" spans="1:30" ht="17.100000000000001" customHeight="1">
      <c r="A546" s="243">
        <v>61</v>
      </c>
      <c r="B546" s="243">
        <v>1919</v>
      </c>
      <c r="C546" s="244" t="s">
        <v>5249</v>
      </c>
      <c r="D546" s="765"/>
      <c r="E546" s="765"/>
      <c r="F546" s="278"/>
      <c r="G546" s="278"/>
      <c r="H546" s="278"/>
      <c r="I546" s="279"/>
      <c r="J546" s="597"/>
      <c r="K546" s="654"/>
      <c r="L546" s="654"/>
      <c r="M546" s="208"/>
      <c r="N546" s="467"/>
      <c r="O546" s="643"/>
      <c r="P546" s="643"/>
      <c r="Q546" s="643"/>
      <c r="R546" s="1642"/>
      <c r="S546" s="1643"/>
      <c r="T546" s="1643"/>
      <c r="U546" s="537"/>
      <c r="V546" s="783"/>
      <c r="W546" s="1651"/>
      <c r="X546" s="512"/>
      <c r="Y546" s="368"/>
      <c r="Z546" s="762" t="s">
        <v>167</v>
      </c>
      <c r="AA546" s="354">
        <v>5</v>
      </c>
      <c r="AB546" s="763" t="s">
        <v>168</v>
      </c>
      <c r="AC546" s="391">
        <f>ROUND(ROUND(ROUND(H512*Q536,0)*V543,0)*Y545,0)-AA546</f>
        <v>493</v>
      </c>
      <c r="AD546" s="268"/>
    </row>
    <row r="547" spans="1:30" ht="17.100000000000001" customHeight="1">
      <c r="A547" s="229">
        <v>61</v>
      </c>
      <c r="B547" s="229">
        <v>1315</v>
      </c>
      <c r="C547" s="254" t="s">
        <v>5250</v>
      </c>
      <c r="D547" s="765"/>
      <c r="E547" s="765"/>
      <c r="F547" s="278"/>
      <c r="G547" s="278"/>
      <c r="H547" s="278"/>
      <c r="I547" s="279"/>
      <c r="J547" s="1611" t="s">
        <v>4738</v>
      </c>
      <c r="K547" s="784"/>
      <c r="L547" s="784"/>
      <c r="M547" s="784"/>
      <c r="N547" s="231"/>
      <c r="O547" s="232"/>
      <c r="P547" s="232"/>
      <c r="Q547" s="232"/>
      <c r="R547" s="340"/>
      <c r="S547" s="338"/>
      <c r="T547" s="338"/>
      <c r="U547" s="334"/>
      <c r="V547" s="232"/>
      <c r="W547" s="231"/>
      <c r="X547" s="232"/>
      <c r="Y547" s="314"/>
      <c r="Z547" s="257"/>
      <c r="AA547" s="257"/>
      <c r="AB547" s="257"/>
      <c r="AC547" s="473">
        <f>ROUND(H512*M548,0)</f>
        <v>1329</v>
      </c>
      <c r="AD547" s="268"/>
    </row>
    <row r="548" spans="1:30" ht="17.100000000000001" customHeight="1">
      <c r="A548" s="243">
        <v>61</v>
      </c>
      <c r="B548" s="243">
        <v>1920</v>
      </c>
      <c r="C548" s="244" t="s">
        <v>5251</v>
      </c>
      <c r="D548" s="764"/>
      <c r="E548" s="764"/>
      <c r="F548" s="377"/>
      <c r="G548" s="377"/>
      <c r="H548" s="377"/>
      <c r="I548" s="378"/>
      <c r="J548" s="1613"/>
      <c r="K548" s="785"/>
      <c r="L548" s="214" t="s">
        <v>163</v>
      </c>
      <c r="M548" s="397">
        <v>0.96499999999999997</v>
      </c>
      <c r="N548" s="245"/>
      <c r="O548" s="208"/>
      <c r="P548" s="208"/>
      <c r="Q548" s="208"/>
      <c r="R548" s="611"/>
      <c r="S548" s="392"/>
      <c r="T548" s="392"/>
      <c r="U548" s="301"/>
      <c r="V548" s="208"/>
      <c r="W548" s="245"/>
      <c r="X548" s="208"/>
      <c r="Y548" s="226"/>
      <c r="Z548" s="762" t="s">
        <v>167</v>
      </c>
      <c r="AA548" s="354">
        <v>5</v>
      </c>
      <c r="AB548" s="763" t="s">
        <v>168</v>
      </c>
      <c r="AC548" s="391">
        <f>ROUND(H512*M548,0)-AA548</f>
        <v>1324</v>
      </c>
      <c r="AD548" s="268"/>
    </row>
    <row r="549" spans="1:30" ht="17.100000000000001" customHeight="1">
      <c r="A549" s="243">
        <v>61</v>
      </c>
      <c r="B549" s="243">
        <v>1921</v>
      </c>
      <c r="C549" s="244" t="s">
        <v>5252</v>
      </c>
      <c r="D549" s="764"/>
      <c r="E549" s="764"/>
      <c r="F549" s="377"/>
      <c r="G549" s="377"/>
      <c r="H549" s="377"/>
      <c r="I549" s="378"/>
      <c r="J549" s="1613"/>
      <c r="K549" s="654"/>
      <c r="L549" s="654"/>
      <c r="M549" s="208"/>
      <c r="N549" s="245"/>
      <c r="O549" s="208"/>
      <c r="P549" s="208"/>
      <c r="Q549" s="208"/>
      <c r="R549" s="611"/>
      <c r="S549" s="392"/>
      <c r="T549" s="392"/>
      <c r="U549" s="301"/>
      <c r="V549" s="385"/>
      <c r="W549" s="1650" t="s">
        <v>4700</v>
      </c>
      <c r="X549" s="362" t="s">
        <v>163</v>
      </c>
      <c r="Y549" s="395">
        <v>0.85</v>
      </c>
      <c r="Z549" s="355"/>
      <c r="AA549" s="247"/>
      <c r="AB549" s="247"/>
      <c r="AC549" s="391">
        <f>ROUND(ROUND(H512*M548,0)*Y549,0)</f>
        <v>1130</v>
      </c>
      <c r="AD549" s="268"/>
    </row>
    <row r="550" spans="1:30" ht="17.100000000000001" customHeight="1">
      <c r="A550" s="243">
        <v>61</v>
      </c>
      <c r="B550" s="243">
        <v>1922</v>
      </c>
      <c r="C550" s="244" t="s">
        <v>5253</v>
      </c>
      <c r="D550" s="764"/>
      <c r="E550" s="764"/>
      <c r="F550" s="278"/>
      <c r="G550" s="278"/>
      <c r="H550" s="278"/>
      <c r="I550" s="279"/>
      <c r="J550" s="597"/>
      <c r="K550" s="654"/>
      <c r="L550" s="654"/>
      <c r="M550" s="208"/>
      <c r="N550" s="245"/>
      <c r="O550" s="208"/>
      <c r="P550" s="208"/>
      <c r="Q550" s="208"/>
      <c r="R550" s="761"/>
      <c r="S550" s="407"/>
      <c r="T550" s="407"/>
      <c r="U550" s="304"/>
      <c r="V550" s="226"/>
      <c r="W550" s="1651"/>
      <c r="X550" s="512"/>
      <c r="Y550" s="368"/>
      <c r="Z550" s="762" t="s">
        <v>167</v>
      </c>
      <c r="AA550" s="354">
        <v>5</v>
      </c>
      <c r="AB550" s="763" t="s">
        <v>168</v>
      </c>
      <c r="AC550" s="391">
        <f>ROUND(ROUND(H512*M548,0)*Y549,0)-AA550</f>
        <v>1125</v>
      </c>
      <c r="AD550" s="268"/>
    </row>
    <row r="551" spans="1:30" ht="17.100000000000001" customHeight="1">
      <c r="A551" s="229">
        <v>61</v>
      </c>
      <c r="B551" s="229">
        <v>1316</v>
      </c>
      <c r="C551" s="254" t="s">
        <v>5254</v>
      </c>
      <c r="D551" s="764"/>
      <c r="E551" s="764"/>
      <c r="F551" s="278"/>
      <c r="G551" s="278"/>
      <c r="H551" s="278"/>
      <c r="I551" s="279"/>
      <c r="J551" s="597"/>
      <c r="K551" s="654"/>
      <c r="L551" s="654"/>
      <c r="M551" s="208"/>
      <c r="N551" s="245"/>
      <c r="O551" s="208"/>
      <c r="P551" s="208"/>
      <c r="Q551" s="208"/>
      <c r="R551" s="1542" t="s">
        <v>4703</v>
      </c>
      <c r="S551" s="1543"/>
      <c r="T551" s="1543"/>
      <c r="U551" s="372" t="s">
        <v>163</v>
      </c>
      <c r="V551" s="373">
        <v>0.7</v>
      </c>
      <c r="W551" s="231"/>
      <c r="X551" s="232"/>
      <c r="Y551" s="314"/>
      <c r="Z551" s="257"/>
      <c r="AA551" s="257"/>
      <c r="AB551" s="257"/>
      <c r="AC551" s="473">
        <f>ROUND(ROUND(H512*M548,0)*V551,0)</f>
        <v>930</v>
      </c>
      <c r="AD551" s="268"/>
    </row>
    <row r="552" spans="1:30" ht="17.100000000000001" customHeight="1">
      <c r="A552" s="243">
        <v>61</v>
      </c>
      <c r="B552" s="243">
        <v>1923</v>
      </c>
      <c r="C552" s="244" t="s">
        <v>5255</v>
      </c>
      <c r="D552" s="764"/>
      <c r="E552" s="764"/>
      <c r="F552" s="278"/>
      <c r="G552" s="278"/>
      <c r="H552" s="208"/>
      <c r="I552" s="388"/>
      <c r="J552" s="597"/>
      <c r="K552" s="654"/>
      <c r="L552" s="654"/>
      <c r="M552" s="208"/>
      <c r="N552" s="245"/>
      <c r="O552" s="208"/>
      <c r="P552" s="208"/>
      <c r="Q552" s="208"/>
      <c r="R552" s="1545"/>
      <c r="S552" s="1546"/>
      <c r="T552" s="1546"/>
      <c r="U552" s="214"/>
      <c r="V552" s="609"/>
      <c r="W552" s="281"/>
      <c r="X552" s="216"/>
      <c r="Y552" s="226"/>
      <c r="Z552" s="762" t="s">
        <v>167</v>
      </c>
      <c r="AA552" s="354">
        <v>5</v>
      </c>
      <c r="AB552" s="763" t="s">
        <v>168</v>
      </c>
      <c r="AC552" s="391">
        <f>ROUND(ROUND(H512*M548,0)*V551,0)-AA552</f>
        <v>925</v>
      </c>
      <c r="AD552" s="268"/>
    </row>
    <row r="553" spans="1:30" ht="17.100000000000001" customHeight="1">
      <c r="A553" s="243">
        <v>61</v>
      </c>
      <c r="B553" s="243">
        <v>1924</v>
      </c>
      <c r="C553" s="244" t="s">
        <v>5256</v>
      </c>
      <c r="D553" s="765"/>
      <c r="E553" s="764"/>
      <c r="F553" s="406"/>
      <c r="G553" s="406"/>
      <c r="H553" s="208"/>
      <c r="I553" s="388"/>
      <c r="J553" s="597"/>
      <c r="K553" s="654"/>
      <c r="L553" s="654"/>
      <c r="M553" s="208"/>
      <c r="N553" s="245"/>
      <c r="O553" s="208"/>
      <c r="P553" s="208"/>
      <c r="Q553" s="208"/>
      <c r="R553" s="1545"/>
      <c r="S553" s="1546"/>
      <c r="T553" s="1546"/>
      <c r="U553" s="302"/>
      <c r="V553" s="766"/>
      <c r="W553" s="1650" t="s">
        <v>4700</v>
      </c>
      <c r="X553" s="362" t="s">
        <v>163</v>
      </c>
      <c r="Y553" s="395">
        <v>0.85</v>
      </c>
      <c r="Z553" s="355"/>
      <c r="AA553" s="247"/>
      <c r="AB553" s="247"/>
      <c r="AC553" s="391">
        <f>ROUND(ROUND(ROUND(H512*M548,0)*V551,0)*Y553,0)</f>
        <v>791</v>
      </c>
      <c r="AD553" s="268"/>
    </row>
    <row r="554" spans="1:30" ht="17.100000000000001" customHeight="1">
      <c r="A554" s="243">
        <v>61</v>
      </c>
      <c r="B554" s="243">
        <v>1925</v>
      </c>
      <c r="C554" s="244" t="s">
        <v>5257</v>
      </c>
      <c r="D554" s="765"/>
      <c r="E554" s="764"/>
      <c r="F554" s="406"/>
      <c r="G554" s="406"/>
      <c r="H554" s="208"/>
      <c r="I554" s="388"/>
      <c r="J554" s="597"/>
      <c r="K554" s="654"/>
      <c r="L554" s="654"/>
      <c r="M554" s="208"/>
      <c r="N554" s="245"/>
      <c r="O554" s="208"/>
      <c r="P554" s="208"/>
      <c r="Q554" s="208"/>
      <c r="R554" s="399"/>
      <c r="S554" s="767"/>
      <c r="T554" s="305"/>
      <c r="U554" s="305"/>
      <c r="V554" s="768"/>
      <c r="W554" s="1651"/>
      <c r="X554" s="512"/>
      <c r="Y554" s="368"/>
      <c r="Z554" s="762" t="s">
        <v>167</v>
      </c>
      <c r="AA554" s="354">
        <v>5</v>
      </c>
      <c r="AB554" s="763" t="s">
        <v>168</v>
      </c>
      <c r="AC554" s="391">
        <f>ROUND(ROUND(ROUND(H512*M548,0)*V551,0)*Y553,0)-AA554</f>
        <v>786</v>
      </c>
      <c r="AD554" s="268"/>
    </row>
    <row r="555" spans="1:30" ht="17.100000000000001" customHeight="1">
      <c r="A555" s="229">
        <v>61</v>
      </c>
      <c r="B555" s="229">
        <v>1759</v>
      </c>
      <c r="C555" s="254" t="s">
        <v>5258</v>
      </c>
      <c r="D555" s="765"/>
      <c r="E555" s="764"/>
      <c r="F555" s="406"/>
      <c r="G555" s="406"/>
      <c r="H555" s="208"/>
      <c r="I555" s="388"/>
      <c r="J555" s="597"/>
      <c r="K555" s="654"/>
      <c r="L555" s="654"/>
      <c r="M555" s="208"/>
      <c r="N555" s="245"/>
      <c r="O555" s="208"/>
      <c r="P555" s="208"/>
      <c r="Q555" s="385"/>
      <c r="R555" s="1542" t="s">
        <v>4708</v>
      </c>
      <c r="S555" s="1543"/>
      <c r="T555" s="1543"/>
      <c r="U555" s="214" t="s">
        <v>163</v>
      </c>
      <c r="V555" s="609">
        <v>0.85</v>
      </c>
      <c r="W555" s="231"/>
      <c r="X555" s="232"/>
      <c r="Y555" s="314"/>
      <c r="Z555" s="257"/>
      <c r="AA555" s="257"/>
      <c r="AB555" s="257"/>
      <c r="AC555" s="473">
        <f>ROUND(ROUND(H512*M548,0)*V555,0)</f>
        <v>1130</v>
      </c>
      <c r="AD555" s="268"/>
    </row>
    <row r="556" spans="1:30" ht="17.100000000000001" customHeight="1">
      <c r="A556" s="243">
        <v>61</v>
      </c>
      <c r="B556" s="243">
        <v>1926</v>
      </c>
      <c r="C556" s="244" t="s">
        <v>5259</v>
      </c>
      <c r="D556" s="765"/>
      <c r="E556" s="764"/>
      <c r="F556" s="406"/>
      <c r="G556" s="406"/>
      <c r="H556" s="208"/>
      <c r="I556" s="388"/>
      <c r="J556" s="597"/>
      <c r="K556" s="654"/>
      <c r="L556" s="654"/>
      <c r="M556" s="208"/>
      <c r="N556" s="245"/>
      <c r="O556" s="208"/>
      <c r="P556" s="208"/>
      <c r="Q556" s="208"/>
      <c r="R556" s="1545"/>
      <c r="S556" s="1546"/>
      <c r="T556" s="1546"/>
      <c r="U556" s="214"/>
      <c r="V556" s="609"/>
      <c r="W556" s="281"/>
      <c r="X556" s="216"/>
      <c r="Y556" s="226"/>
      <c r="Z556" s="762" t="s">
        <v>167</v>
      </c>
      <c r="AA556" s="354">
        <v>5</v>
      </c>
      <c r="AB556" s="763" t="s">
        <v>168</v>
      </c>
      <c r="AC556" s="391">
        <f>ROUND(ROUND(H512*M548,0)*V555,0)-AA556</f>
        <v>1125</v>
      </c>
      <c r="AD556" s="268"/>
    </row>
    <row r="557" spans="1:30" ht="17.100000000000001" customHeight="1">
      <c r="A557" s="243">
        <v>61</v>
      </c>
      <c r="B557" s="243">
        <v>1927</v>
      </c>
      <c r="C557" s="244" t="s">
        <v>5260</v>
      </c>
      <c r="D557" s="765"/>
      <c r="E557" s="764"/>
      <c r="F557" s="278"/>
      <c r="G557" s="278"/>
      <c r="H557" s="278"/>
      <c r="I557" s="279"/>
      <c r="J557" s="597"/>
      <c r="K557" s="654"/>
      <c r="L557" s="654"/>
      <c r="M557" s="208"/>
      <c r="N557" s="245"/>
      <c r="O557" s="208"/>
      <c r="P557" s="208"/>
      <c r="Q557" s="208"/>
      <c r="R557" s="1545"/>
      <c r="S557" s="1546"/>
      <c r="T557" s="1546"/>
      <c r="U557" s="302"/>
      <c r="V557" s="766"/>
      <c r="W557" s="1650" t="s">
        <v>4700</v>
      </c>
      <c r="X557" s="362" t="s">
        <v>163</v>
      </c>
      <c r="Y557" s="395">
        <v>0.85</v>
      </c>
      <c r="Z557" s="355"/>
      <c r="AA557" s="247"/>
      <c r="AB557" s="247"/>
      <c r="AC557" s="391">
        <f>ROUND(ROUND(ROUND(H512*M548,0)*V555,0)*Y557,0)</f>
        <v>961</v>
      </c>
      <c r="AD557" s="268"/>
    </row>
    <row r="558" spans="1:30" ht="17.100000000000001" customHeight="1">
      <c r="A558" s="243">
        <v>61</v>
      </c>
      <c r="B558" s="243">
        <v>1928</v>
      </c>
      <c r="C558" s="244" t="s">
        <v>5261</v>
      </c>
      <c r="D558" s="765"/>
      <c r="E558" s="764"/>
      <c r="F558" s="278"/>
      <c r="G558" s="278"/>
      <c r="H558" s="278"/>
      <c r="I558" s="279"/>
      <c r="J558" s="597"/>
      <c r="K558" s="654"/>
      <c r="L558" s="654"/>
      <c r="M558" s="208"/>
      <c r="N558" s="281"/>
      <c r="O558" s="216"/>
      <c r="P558" s="216"/>
      <c r="Q558" s="216"/>
      <c r="R558" s="1563"/>
      <c r="S558" s="1564"/>
      <c r="T558" s="1564"/>
      <c r="U558" s="305"/>
      <c r="V558" s="768"/>
      <c r="W558" s="1651"/>
      <c r="X558" s="512"/>
      <c r="Y558" s="368"/>
      <c r="Z558" s="762" t="s">
        <v>167</v>
      </c>
      <c r="AA558" s="354">
        <v>5</v>
      </c>
      <c r="AB558" s="763" t="s">
        <v>168</v>
      </c>
      <c r="AC558" s="391">
        <f>ROUND(ROUND(ROUND(H512*M548,0)*V555,0)*Y557,0)-AA558</f>
        <v>956</v>
      </c>
      <c r="AD558" s="268"/>
    </row>
    <row r="559" spans="1:30" ht="17.100000000000001" customHeight="1">
      <c r="A559" s="229">
        <v>61</v>
      </c>
      <c r="B559" s="229">
        <v>1317</v>
      </c>
      <c r="C559" s="254" t="s">
        <v>5262</v>
      </c>
      <c r="D559" s="765"/>
      <c r="E559" s="765"/>
      <c r="F559" s="278"/>
      <c r="G559" s="278"/>
      <c r="H559" s="278"/>
      <c r="I559" s="279"/>
      <c r="J559" s="597"/>
      <c r="K559" s="654"/>
      <c r="L559" s="654"/>
      <c r="M559" s="208"/>
      <c r="N559" s="1539" t="s">
        <v>4713</v>
      </c>
      <c r="O559" s="1608" t="s">
        <v>162</v>
      </c>
      <c r="P559" s="769"/>
      <c r="Q559" s="769"/>
      <c r="R559" s="340"/>
      <c r="S559" s="338"/>
      <c r="T559" s="338"/>
      <c r="U559" s="334"/>
      <c r="V559" s="232"/>
      <c r="W559" s="231"/>
      <c r="X559" s="232"/>
      <c r="Y559" s="314"/>
      <c r="Z559" s="257"/>
      <c r="AA559" s="257"/>
      <c r="AB559" s="257"/>
      <c r="AC559" s="473">
        <f>ROUND(ROUND(H512*M548,0)*Q560,0)</f>
        <v>930</v>
      </c>
      <c r="AD559" s="268"/>
    </row>
    <row r="560" spans="1:30" ht="17.100000000000001" customHeight="1">
      <c r="A560" s="243">
        <v>61</v>
      </c>
      <c r="B560" s="243">
        <v>1929</v>
      </c>
      <c r="C560" s="244" t="s">
        <v>5263</v>
      </c>
      <c r="D560" s="765"/>
      <c r="E560" s="765"/>
      <c r="F560" s="278"/>
      <c r="G560" s="278"/>
      <c r="H560" s="278"/>
      <c r="I560" s="279"/>
      <c r="J560" s="597"/>
      <c r="K560" s="654"/>
      <c r="L560" s="654"/>
      <c r="M560" s="208"/>
      <c r="N560" s="1631"/>
      <c r="O560" s="1586"/>
      <c r="P560" s="214" t="s">
        <v>163</v>
      </c>
      <c r="Q560" s="770">
        <v>0.7</v>
      </c>
      <c r="R560" s="611"/>
      <c r="S560" s="392"/>
      <c r="T560" s="392"/>
      <c r="U560" s="301"/>
      <c r="V560" s="208"/>
      <c r="W560" s="245"/>
      <c r="X560" s="208"/>
      <c r="Y560" s="226"/>
      <c r="Z560" s="762" t="s">
        <v>167</v>
      </c>
      <c r="AA560" s="354">
        <v>5</v>
      </c>
      <c r="AB560" s="763" t="s">
        <v>168</v>
      </c>
      <c r="AC560" s="391">
        <f>ROUND(ROUND(H512*M548,0)*Q560,0)-AA560</f>
        <v>925</v>
      </c>
      <c r="AD560" s="268"/>
    </row>
    <row r="561" spans="1:30" ht="17.100000000000001" customHeight="1">
      <c r="A561" s="243">
        <v>61</v>
      </c>
      <c r="B561" s="243">
        <v>1930</v>
      </c>
      <c r="C561" s="244" t="s">
        <v>5264</v>
      </c>
      <c r="D561" s="765"/>
      <c r="E561" s="765"/>
      <c r="F561" s="278"/>
      <c r="G561" s="278"/>
      <c r="H561" s="278"/>
      <c r="I561" s="279"/>
      <c r="J561" s="597"/>
      <c r="K561" s="654"/>
      <c r="L561" s="654"/>
      <c r="M561" s="208"/>
      <c r="N561" s="1631"/>
      <c r="O561" s="1586"/>
      <c r="R561" s="611"/>
      <c r="S561" s="392"/>
      <c r="T561" s="392"/>
      <c r="U561" s="301"/>
      <c r="V561" s="385"/>
      <c r="W561" s="1650" t="s">
        <v>4700</v>
      </c>
      <c r="X561" s="362" t="s">
        <v>163</v>
      </c>
      <c r="Y561" s="395">
        <v>0.85</v>
      </c>
      <c r="Z561" s="355"/>
      <c r="AA561" s="247"/>
      <c r="AB561" s="247"/>
      <c r="AC561" s="391">
        <f>ROUND(ROUND(ROUND(H512*M548,0)*Q560,0)*Y561,0)</f>
        <v>791</v>
      </c>
      <c r="AD561" s="268"/>
    </row>
    <row r="562" spans="1:30" ht="17.100000000000001" customHeight="1">
      <c r="A562" s="243">
        <v>61</v>
      </c>
      <c r="B562" s="243">
        <v>1931</v>
      </c>
      <c r="C562" s="244" t="s">
        <v>5265</v>
      </c>
      <c r="D562" s="765"/>
      <c r="E562" s="765"/>
      <c r="F562" s="278"/>
      <c r="G562" s="278"/>
      <c r="H562" s="278"/>
      <c r="I562" s="279"/>
      <c r="J562" s="597"/>
      <c r="K562" s="654"/>
      <c r="L562" s="654"/>
      <c r="M562" s="208"/>
      <c r="N562" s="772"/>
      <c r="P562" s="214"/>
      <c r="Q562" s="214"/>
      <c r="R562" s="761"/>
      <c r="S562" s="407"/>
      <c r="T562" s="407"/>
      <c r="U562" s="304"/>
      <c r="V562" s="226"/>
      <c r="W562" s="1651"/>
      <c r="X562" s="512"/>
      <c r="Y562" s="368"/>
      <c r="Z562" s="762" t="s">
        <v>167</v>
      </c>
      <c r="AA562" s="354">
        <v>5</v>
      </c>
      <c r="AB562" s="763" t="s">
        <v>168</v>
      </c>
      <c r="AC562" s="391">
        <f>ROUND(ROUND(ROUND(H512*M548,0)*Q560,0)*Y561,0)-AA562</f>
        <v>786</v>
      </c>
      <c r="AD562" s="268"/>
    </row>
    <row r="563" spans="1:30" ht="17.100000000000001" customHeight="1">
      <c r="A563" s="229">
        <v>61</v>
      </c>
      <c r="B563" s="229">
        <v>1318</v>
      </c>
      <c r="C563" s="254" t="s">
        <v>5266</v>
      </c>
      <c r="D563" s="765"/>
      <c r="E563" s="765"/>
      <c r="F563" s="278"/>
      <c r="G563" s="278"/>
      <c r="H563" s="278"/>
      <c r="I563" s="279"/>
      <c r="J563" s="597"/>
      <c r="K563" s="654"/>
      <c r="L563" s="654"/>
      <c r="M563" s="208"/>
      <c r="N563" s="773"/>
      <c r="R563" s="1542" t="s">
        <v>4703</v>
      </c>
      <c r="S563" s="1543"/>
      <c r="T563" s="1543"/>
      <c r="U563" s="372" t="s">
        <v>163</v>
      </c>
      <c r="V563" s="373">
        <v>0.7</v>
      </c>
      <c r="W563" s="231"/>
      <c r="X563" s="232"/>
      <c r="Y563" s="314"/>
      <c r="Z563" s="257"/>
      <c r="AA563" s="257"/>
      <c r="AB563" s="257"/>
      <c r="AC563" s="473">
        <f>ROUND(ROUND(ROUND(H512*M548,0)*Q560,0)*V563,0)</f>
        <v>651</v>
      </c>
      <c r="AD563" s="268"/>
    </row>
    <row r="564" spans="1:30" ht="17.100000000000001" customHeight="1">
      <c r="A564" s="243">
        <v>61</v>
      </c>
      <c r="B564" s="243">
        <v>1932</v>
      </c>
      <c r="C564" s="244" t="s">
        <v>5267</v>
      </c>
      <c r="D564" s="765"/>
      <c r="E564" s="765"/>
      <c r="F564" s="278"/>
      <c r="G564" s="278"/>
      <c r="H564" s="278"/>
      <c r="I564" s="279"/>
      <c r="J564" s="597"/>
      <c r="K564" s="654"/>
      <c r="L564" s="654"/>
      <c r="M564" s="208"/>
      <c r="N564" s="773"/>
      <c r="R564" s="1545"/>
      <c r="S564" s="1546"/>
      <c r="T564" s="1546"/>
      <c r="U564" s="214"/>
      <c r="V564" s="609"/>
      <c r="W564" s="281"/>
      <c r="X564" s="216"/>
      <c r="Y564" s="226"/>
      <c r="Z564" s="762" t="s">
        <v>167</v>
      </c>
      <c r="AA564" s="354">
        <v>5</v>
      </c>
      <c r="AB564" s="763" t="s">
        <v>168</v>
      </c>
      <c r="AC564" s="391">
        <f>ROUND(ROUND(ROUND(H512*M548,0)*Q560,0)*V563,0)-AA564</f>
        <v>646</v>
      </c>
      <c r="AD564" s="268"/>
    </row>
    <row r="565" spans="1:30" ht="17.100000000000001" customHeight="1">
      <c r="A565" s="243">
        <v>61</v>
      </c>
      <c r="B565" s="243">
        <v>1933</v>
      </c>
      <c r="C565" s="244" t="s">
        <v>5268</v>
      </c>
      <c r="D565" s="765"/>
      <c r="E565" s="765"/>
      <c r="F565" s="278"/>
      <c r="G565" s="278"/>
      <c r="H565" s="278"/>
      <c r="I565" s="279"/>
      <c r="J565" s="597"/>
      <c r="K565" s="654"/>
      <c r="L565" s="654"/>
      <c r="M565" s="208"/>
      <c r="N565" s="774"/>
      <c r="O565" s="214"/>
      <c r="P565" s="1653"/>
      <c r="Q565" s="1653"/>
      <c r="R565" s="1545"/>
      <c r="S565" s="1546"/>
      <c r="T565" s="1546"/>
      <c r="U565" s="302"/>
      <c r="V565" s="766"/>
      <c r="W565" s="1650" t="s">
        <v>4700</v>
      </c>
      <c r="X565" s="362" t="s">
        <v>163</v>
      </c>
      <c r="Y565" s="395">
        <v>0.85</v>
      </c>
      <c r="Z565" s="355"/>
      <c r="AA565" s="247"/>
      <c r="AB565" s="247"/>
      <c r="AC565" s="391">
        <f>ROUND(ROUND(ROUND(ROUND(H512*M548,0)*Q560,0)*V563,0)*Y565,0)</f>
        <v>553</v>
      </c>
      <c r="AD565" s="268"/>
    </row>
    <row r="566" spans="1:30" ht="17.100000000000001" customHeight="1">
      <c r="A566" s="243">
        <v>61</v>
      </c>
      <c r="B566" s="243">
        <v>1934</v>
      </c>
      <c r="C566" s="244" t="s">
        <v>5269</v>
      </c>
      <c r="D566" s="765"/>
      <c r="E566" s="765"/>
      <c r="F566" s="278"/>
      <c r="G566" s="278"/>
      <c r="H566" s="278"/>
      <c r="I566" s="279"/>
      <c r="J566" s="597"/>
      <c r="K566" s="654"/>
      <c r="L566" s="654"/>
      <c r="M566" s="208"/>
      <c r="N566" s="774"/>
      <c r="O566" s="214"/>
      <c r="P566" s="214"/>
      <c r="Q566" s="214"/>
      <c r="R566" s="399"/>
      <c r="S566" s="767"/>
      <c r="T566" s="305"/>
      <c r="U566" s="305"/>
      <c r="V566" s="768"/>
      <c r="W566" s="1651"/>
      <c r="X566" s="512"/>
      <c r="Y566" s="368"/>
      <c r="Z566" s="762" t="s">
        <v>167</v>
      </c>
      <c r="AA566" s="354">
        <v>5</v>
      </c>
      <c r="AB566" s="763" t="s">
        <v>168</v>
      </c>
      <c r="AC566" s="391">
        <f>ROUND(ROUND(ROUND(ROUND(H512*M548,0)*Q560,0)*V563,0)*Y565,0)-AA566</f>
        <v>548</v>
      </c>
      <c r="AD566" s="268"/>
    </row>
    <row r="567" spans="1:30" ht="17.100000000000001" customHeight="1">
      <c r="A567" s="229">
        <v>61</v>
      </c>
      <c r="B567" s="229">
        <v>1760</v>
      </c>
      <c r="C567" s="254" t="s">
        <v>5270</v>
      </c>
      <c r="D567" s="765"/>
      <c r="E567" s="765"/>
      <c r="F567" s="278"/>
      <c r="G567" s="278"/>
      <c r="H567" s="278"/>
      <c r="I567" s="279"/>
      <c r="J567" s="597"/>
      <c r="K567" s="654"/>
      <c r="L567" s="654"/>
      <c r="M567" s="208"/>
      <c r="N567" s="773"/>
      <c r="O567" s="214"/>
      <c r="P567" s="1599"/>
      <c r="Q567" s="1600"/>
      <c r="R567" s="1542" t="s">
        <v>4708</v>
      </c>
      <c r="S567" s="1543"/>
      <c r="T567" s="1543"/>
      <c r="U567" s="214" t="s">
        <v>163</v>
      </c>
      <c r="V567" s="609">
        <v>0.85</v>
      </c>
      <c r="W567" s="231"/>
      <c r="X567" s="232"/>
      <c r="Y567" s="314"/>
      <c r="Z567" s="257"/>
      <c r="AA567" s="257"/>
      <c r="AB567" s="257"/>
      <c r="AC567" s="473">
        <f>ROUND(ROUND(ROUND(H512*M548,0)*Q560,0)*V567,0)</f>
        <v>791</v>
      </c>
      <c r="AD567" s="268"/>
    </row>
    <row r="568" spans="1:30" ht="17.100000000000001" customHeight="1">
      <c r="A568" s="243">
        <v>61</v>
      </c>
      <c r="B568" s="243">
        <v>1935</v>
      </c>
      <c r="C568" s="244" t="s">
        <v>5271</v>
      </c>
      <c r="D568" s="765"/>
      <c r="E568" s="765"/>
      <c r="F568" s="278"/>
      <c r="G568" s="278"/>
      <c r="H568" s="278"/>
      <c r="I568" s="279"/>
      <c r="J568" s="597"/>
      <c r="K568" s="654"/>
      <c r="L568" s="654"/>
      <c r="M568" s="208"/>
      <c r="N568" s="773"/>
      <c r="O568" s="214"/>
      <c r="P568" s="609"/>
      <c r="Q568" s="609"/>
      <c r="R568" s="1545"/>
      <c r="S568" s="1546"/>
      <c r="T568" s="1546"/>
      <c r="U568" s="214"/>
      <c r="V568" s="609"/>
      <c r="W568" s="281"/>
      <c r="X568" s="216"/>
      <c r="Y568" s="226"/>
      <c r="Z568" s="762" t="s">
        <v>167</v>
      </c>
      <c r="AA568" s="354">
        <v>5</v>
      </c>
      <c r="AB568" s="763" t="s">
        <v>168</v>
      </c>
      <c r="AC568" s="391">
        <f>ROUND(ROUND(ROUND(H512*M548,0)*Q560,0)*V567,0)-AA568</f>
        <v>786</v>
      </c>
      <c r="AD568" s="268"/>
    </row>
    <row r="569" spans="1:30" ht="17.100000000000001" customHeight="1">
      <c r="A569" s="243">
        <v>61</v>
      </c>
      <c r="B569" s="243">
        <v>1936</v>
      </c>
      <c r="C569" s="244" t="s">
        <v>5272</v>
      </c>
      <c r="D569" s="765"/>
      <c r="E569" s="765"/>
      <c r="F569" s="278"/>
      <c r="G569" s="278"/>
      <c r="H569" s="278"/>
      <c r="I569" s="279"/>
      <c r="J569" s="597"/>
      <c r="K569" s="654"/>
      <c r="L569" s="654"/>
      <c r="M569" s="208"/>
      <c r="N569" s="774"/>
      <c r="O569" s="214"/>
      <c r="P569" s="609"/>
      <c r="Q569" s="609"/>
      <c r="R569" s="1545"/>
      <c r="S569" s="1546"/>
      <c r="T569" s="1546"/>
      <c r="U569" s="302"/>
      <c r="V569" s="766"/>
      <c r="W569" s="1650" t="s">
        <v>4700</v>
      </c>
      <c r="X569" s="362" t="s">
        <v>163</v>
      </c>
      <c r="Y569" s="395">
        <v>0.85</v>
      </c>
      <c r="Z569" s="355"/>
      <c r="AA569" s="247"/>
      <c r="AB569" s="247"/>
      <c r="AC569" s="391">
        <f>ROUND(ROUND(ROUND(ROUND(H512*M548,0)*Q560,0)*V567,0)*Y569,0)</f>
        <v>672</v>
      </c>
      <c r="AD569" s="268"/>
    </row>
    <row r="570" spans="1:30" ht="17.100000000000001" customHeight="1">
      <c r="A570" s="243">
        <v>61</v>
      </c>
      <c r="B570" s="243">
        <v>1937</v>
      </c>
      <c r="C570" s="244" t="s">
        <v>5273</v>
      </c>
      <c r="D570" s="765"/>
      <c r="E570" s="765"/>
      <c r="F570" s="278"/>
      <c r="G570" s="278"/>
      <c r="H570" s="278"/>
      <c r="I570" s="279"/>
      <c r="J570" s="597"/>
      <c r="K570" s="654"/>
      <c r="L570" s="654"/>
      <c r="M570" s="208"/>
      <c r="N570" s="773"/>
      <c r="O570" s="214"/>
      <c r="P570" s="214"/>
      <c r="Q570" s="214"/>
      <c r="R570" s="1563"/>
      <c r="S570" s="1564"/>
      <c r="T570" s="1564"/>
      <c r="U570" s="305"/>
      <c r="V570" s="768"/>
      <c r="W570" s="1651"/>
      <c r="X570" s="512"/>
      <c r="Y570" s="368"/>
      <c r="Z570" s="762" t="s">
        <v>167</v>
      </c>
      <c r="AA570" s="354">
        <v>5</v>
      </c>
      <c r="AB570" s="763" t="s">
        <v>168</v>
      </c>
      <c r="AC570" s="391">
        <f>ROUND(ROUND(ROUND(ROUND(H512*M548,0)*Q560,0)*V567,0)*Y569,0)-AA570</f>
        <v>667</v>
      </c>
      <c r="AD570" s="268"/>
    </row>
    <row r="571" spans="1:30" ht="17.100000000000001" customHeight="1">
      <c r="A571" s="243">
        <v>61</v>
      </c>
      <c r="B571" s="243">
        <v>1938</v>
      </c>
      <c r="C571" s="244" t="s">
        <v>5274</v>
      </c>
      <c r="D571" s="765"/>
      <c r="E571" s="765"/>
      <c r="F571" s="278"/>
      <c r="G571" s="278"/>
      <c r="H571" s="278"/>
      <c r="I571" s="279"/>
      <c r="J571" s="597"/>
      <c r="K571" s="654"/>
      <c r="L571" s="654"/>
      <c r="M571" s="208"/>
      <c r="N571" s="773"/>
      <c r="O571" s="1580" t="s">
        <v>165</v>
      </c>
      <c r="P571" s="775"/>
      <c r="Q571" s="775"/>
      <c r="R571" s="359"/>
      <c r="S571" s="360"/>
      <c r="T571" s="776"/>
      <c r="U571" s="360"/>
      <c r="V571" s="361"/>
      <c r="W571" s="523"/>
      <c r="X571" s="524"/>
      <c r="Y571" s="642"/>
      <c r="Z571" s="247"/>
      <c r="AA571" s="247"/>
      <c r="AB571" s="247"/>
      <c r="AC571" s="391">
        <f>ROUND(ROUND(H512*M548,0)*Q572,0)</f>
        <v>665</v>
      </c>
      <c r="AD571" s="268"/>
    </row>
    <row r="572" spans="1:30" ht="17.100000000000001" customHeight="1">
      <c r="A572" s="243">
        <v>61</v>
      </c>
      <c r="B572" s="243">
        <v>1939</v>
      </c>
      <c r="C572" s="244" t="s">
        <v>5275</v>
      </c>
      <c r="D572" s="765"/>
      <c r="E572" s="765"/>
      <c r="F572" s="278"/>
      <c r="G572" s="278"/>
      <c r="H572" s="278"/>
      <c r="I572" s="279"/>
      <c r="J572" s="597"/>
      <c r="K572" s="654"/>
      <c r="L572" s="654"/>
      <c r="M572" s="208"/>
      <c r="N572" s="772"/>
      <c r="O572" s="1620"/>
      <c r="P572" s="643" t="s">
        <v>163</v>
      </c>
      <c r="Q572" s="365">
        <v>0.5</v>
      </c>
      <c r="R572" s="777"/>
      <c r="S572" s="639"/>
      <c r="T572" s="776"/>
      <c r="U572" s="639"/>
      <c r="V572" s="529"/>
      <c r="W572" s="516"/>
      <c r="X572" s="517"/>
      <c r="Y572" s="526"/>
      <c r="Z572" s="762" t="s">
        <v>167</v>
      </c>
      <c r="AA572" s="354">
        <v>5</v>
      </c>
      <c r="AB572" s="763" t="s">
        <v>168</v>
      </c>
      <c r="AC572" s="391">
        <f>ROUND(ROUND(H512*M548,0)*Q572,0)-AA572</f>
        <v>660</v>
      </c>
      <c r="AD572" s="268"/>
    </row>
    <row r="573" spans="1:30" ht="17.100000000000001" customHeight="1">
      <c r="A573" s="243">
        <v>61</v>
      </c>
      <c r="B573" s="243">
        <v>1940</v>
      </c>
      <c r="C573" s="244" t="s">
        <v>5276</v>
      </c>
      <c r="D573" s="765"/>
      <c r="E573" s="765"/>
      <c r="F573" s="278"/>
      <c r="G573" s="278"/>
      <c r="H573" s="278"/>
      <c r="I573" s="279"/>
      <c r="J573" s="597"/>
      <c r="K573" s="654"/>
      <c r="L573" s="654"/>
      <c r="M573" s="208"/>
      <c r="N573" s="772"/>
      <c r="O573" s="1620"/>
      <c r="P573" s="530"/>
      <c r="Q573" s="530"/>
      <c r="R573" s="777"/>
      <c r="S573" s="639"/>
      <c r="T573" s="776"/>
      <c r="U573" s="639"/>
      <c r="V573" s="529"/>
      <c r="W573" s="1650" t="s">
        <v>4700</v>
      </c>
      <c r="X573" s="362" t="s">
        <v>163</v>
      </c>
      <c r="Y573" s="395">
        <v>0.85</v>
      </c>
      <c r="Z573" s="355"/>
      <c r="AA573" s="247"/>
      <c r="AB573" s="247"/>
      <c r="AC573" s="391">
        <f>ROUND(ROUND(ROUND(H512*M548,0)*Q572,0)*Y573,0)</f>
        <v>565</v>
      </c>
      <c r="AD573" s="268"/>
    </row>
    <row r="574" spans="1:30" ht="17.100000000000001" customHeight="1">
      <c r="A574" s="243">
        <v>61</v>
      </c>
      <c r="B574" s="243">
        <v>1941</v>
      </c>
      <c r="C574" s="244" t="s">
        <v>5277</v>
      </c>
      <c r="D574" s="765"/>
      <c r="E574" s="765"/>
      <c r="F574" s="278"/>
      <c r="G574" s="278"/>
      <c r="H574" s="278"/>
      <c r="I574" s="279"/>
      <c r="J574" s="597"/>
      <c r="K574" s="654"/>
      <c r="L574" s="654"/>
      <c r="M574" s="208"/>
      <c r="N574" s="772"/>
      <c r="O574" s="530"/>
      <c r="P574" s="643"/>
      <c r="Q574" s="643"/>
      <c r="R574" s="778"/>
      <c r="S574" s="525"/>
      <c r="T574" s="537"/>
      <c r="U574" s="525"/>
      <c r="V574" s="539"/>
      <c r="W574" s="1651"/>
      <c r="X574" s="512"/>
      <c r="Y574" s="368"/>
      <c r="Z574" s="762" t="s">
        <v>167</v>
      </c>
      <c r="AA574" s="354">
        <v>5</v>
      </c>
      <c r="AB574" s="763" t="s">
        <v>168</v>
      </c>
      <c r="AC574" s="391">
        <f>ROUND(ROUND(ROUND(H512*M548,0)*Q572,0)*Y573,0)-AA574</f>
        <v>560</v>
      </c>
      <c r="AD574" s="268"/>
    </row>
    <row r="575" spans="1:30" ht="17.100000000000001" customHeight="1">
      <c r="A575" s="243">
        <v>61</v>
      </c>
      <c r="B575" s="243">
        <v>1942</v>
      </c>
      <c r="C575" s="244" t="s">
        <v>5278</v>
      </c>
      <c r="D575" s="765"/>
      <c r="E575" s="765"/>
      <c r="F575" s="278"/>
      <c r="G575" s="278"/>
      <c r="H575" s="278"/>
      <c r="I575" s="279"/>
      <c r="J575" s="597"/>
      <c r="K575" s="654"/>
      <c r="L575" s="654"/>
      <c r="M575" s="208"/>
      <c r="N575" s="773"/>
      <c r="O575" s="530"/>
      <c r="P575" s="530"/>
      <c r="Q575" s="530"/>
      <c r="R575" s="1580" t="s">
        <v>4703</v>
      </c>
      <c r="S575" s="1633"/>
      <c r="T575" s="1633"/>
      <c r="U575" s="362" t="s">
        <v>163</v>
      </c>
      <c r="V575" s="356">
        <v>0.7</v>
      </c>
      <c r="W575" s="523"/>
      <c r="X575" s="524"/>
      <c r="Y575" s="642"/>
      <c r="Z575" s="247"/>
      <c r="AA575" s="247"/>
      <c r="AB575" s="247"/>
      <c r="AC575" s="391">
        <f>ROUND(ROUND(ROUND(H512*M548,0)*Q572,0)*V575,0)</f>
        <v>466</v>
      </c>
      <c r="AD575" s="268"/>
    </row>
    <row r="576" spans="1:30" ht="17.100000000000001" customHeight="1">
      <c r="A576" s="243">
        <v>61</v>
      </c>
      <c r="B576" s="243">
        <v>1943</v>
      </c>
      <c r="C576" s="244" t="s">
        <v>5279</v>
      </c>
      <c r="D576" s="765"/>
      <c r="E576" s="765"/>
      <c r="F576" s="278"/>
      <c r="G576" s="278"/>
      <c r="H576" s="278"/>
      <c r="I576" s="279"/>
      <c r="J576" s="597"/>
      <c r="K576" s="654"/>
      <c r="L576" s="654"/>
      <c r="M576" s="208"/>
      <c r="N576" s="773"/>
      <c r="O576" s="530"/>
      <c r="P576" s="530"/>
      <c r="Q576" s="530"/>
      <c r="R576" s="1620"/>
      <c r="S576" s="1634"/>
      <c r="T576" s="1634"/>
      <c r="U576" s="643"/>
      <c r="V576" s="365"/>
      <c r="W576" s="319"/>
      <c r="X576" s="288"/>
      <c r="Y576" s="526"/>
      <c r="Z576" s="762" t="s">
        <v>167</v>
      </c>
      <c r="AA576" s="354">
        <v>5</v>
      </c>
      <c r="AB576" s="763" t="s">
        <v>168</v>
      </c>
      <c r="AC576" s="391">
        <f>ROUND(ROUND(ROUND(H512*M548,0)*Q572,0)*V575,0)-AA576</f>
        <v>461</v>
      </c>
      <c r="AD576" s="268"/>
    </row>
    <row r="577" spans="1:30" ht="17.100000000000001" customHeight="1">
      <c r="A577" s="243">
        <v>61</v>
      </c>
      <c r="B577" s="243">
        <v>1944</v>
      </c>
      <c r="C577" s="244" t="s">
        <v>5280</v>
      </c>
      <c r="D577" s="765"/>
      <c r="E577" s="765"/>
      <c r="F577" s="278"/>
      <c r="G577" s="278"/>
      <c r="H577" s="278"/>
      <c r="I577" s="279"/>
      <c r="J577" s="597"/>
      <c r="K577" s="654"/>
      <c r="L577" s="654"/>
      <c r="M577" s="208"/>
      <c r="N577" s="774"/>
      <c r="O577" s="643"/>
      <c r="P577" s="1644"/>
      <c r="Q577" s="1652"/>
      <c r="R577" s="1620"/>
      <c r="S577" s="1634"/>
      <c r="T577" s="1634"/>
      <c r="U577" s="779"/>
      <c r="V577" s="780"/>
      <c r="W577" s="1650" t="s">
        <v>4700</v>
      </c>
      <c r="X577" s="362" t="s">
        <v>163</v>
      </c>
      <c r="Y577" s="395">
        <v>0.85</v>
      </c>
      <c r="Z577" s="355"/>
      <c r="AA577" s="247"/>
      <c r="AB577" s="247"/>
      <c r="AC577" s="391">
        <f>ROUND(ROUND(ROUND(ROUND(H512*M548,0)*Q572,0)*V575,0)*Y577,0)</f>
        <v>396</v>
      </c>
      <c r="AD577" s="268"/>
    </row>
    <row r="578" spans="1:30" ht="17.100000000000001" customHeight="1">
      <c r="A578" s="243">
        <v>61</v>
      </c>
      <c r="B578" s="243">
        <v>1945</v>
      </c>
      <c r="C578" s="244" t="s">
        <v>5281</v>
      </c>
      <c r="D578" s="765"/>
      <c r="E578" s="765"/>
      <c r="F578" s="278"/>
      <c r="G578" s="278"/>
      <c r="H578" s="278"/>
      <c r="I578" s="279"/>
      <c r="J578" s="597"/>
      <c r="K578" s="654"/>
      <c r="L578" s="654"/>
      <c r="M578" s="208"/>
      <c r="N578" s="774"/>
      <c r="O578" s="643"/>
      <c r="P578" s="643"/>
      <c r="Q578" s="643"/>
      <c r="R578" s="781"/>
      <c r="S578" s="782"/>
      <c r="T578" s="537"/>
      <c r="U578" s="537"/>
      <c r="V578" s="783"/>
      <c r="W578" s="1651"/>
      <c r="X578" s="512"/>
      <c r="Y578" s="368"/>
      <c r="Z578" s="762" t="s">
        <v>167</v>
      </c>
      <c r="AA578" s="354">
        <v>5</v>
      </c>
      <c r="AB578" s="763" t="s">
        <v>168</v>
      </c>
      <c r="AC578" s="391">
        <f>ROUND(ROUND(ROUND(ROUND(H512*M548,0)*Q572,0)*V575,0)*Y577,0)-AA578</f>
        <v>391</v>
      </c>
      <c r="AD578" s="268"/>
    </row>
    <row r="579" spans="1:30" ht="17.100000000000001" customHeight="1">
      <c r="A579" s="243">
        <v>61</v>
      </c>
      <c r="B579" s="243">
        <v>1946</v>
      </c>
      <c r="C579" s="244" t="s">
        <v>5282</v>
      </c>
      <c r="D579" s="765"/>
      <c r="E579" s="765"/>
      <c r="F579" s="278"/>
      <c r="G579" s="278"/>
      <c r="H579" s="278"/>
      <c r="I579" s="279"/>
      <c r="J579" s="597"/>
      <c r="K579" s="654"/>
      <c r="L579" s="654"/>
      <c r="M579" s="208"/>
      <c r="N579" s="773"/>
      <c r="O579" s="643"/>
      <c r="P579" s="1646"/>
      <c r="Q579" s="1649"/>
      <c r="R579" s="1580" t="s">
        <v>4708</v>
      </c>
      <c r="S579" s="1633"/>
      <c r="T579" s="1633"/>
      <c r="U579" s="643" t="s">
        <v>163</v>
      </c>
      <c r="V579" s="365">
        <v>0.85</v>
      </c>
      <c r="W579" s="523"/>
      <c r="X579" s="524"/>
      <c r="Y579" s="642"/>
      <c r="Z579" s="247"/>
      <c r="AA579" s="247"/>
      <c r="AB579" s="247"/>
      <c r="AC579" s="391">
        <f>ROUND(ROUND(ROUND(H512*M548,0)*Q572,0)*V579,0)</f>
        <v>565</v>
      </c>
      <c r="AD579" s="268"/>
    </row>
    <row r="580" spans="1:30" ht="17.100000000000001" customHeight="1">
      <c r="A580" s="243">
        <v>61</v>
      </c>
      <c r="B580" s="243">
        <v>1947</v>
      </c>
      <c r="C580" s="244" t="s">
        <v>5283</v>
      </c>
      <c r="D580" s="765"/>
      <c r="E580" s="765"/>
      <c r="F580" s="278"/>
      <c r="G580" s="278"/>
      <c r="H580" s="278"/>
      <c r="I580" s="279"/>
      <c r="J580" s="597"/>
      <c r="K580" s="654"/>
      <c r="L580" s="654"/>
      <c r="M580" s="208"/>
      <c r="N580" s="773"/>
      <c r="O580" s="643"/>
      <c r="P580" s="365"/>
      <c r="Q580" s="365"/>
      <c r="R580" s="1620"/>
      <c r="S580" s="1634"/>
      <c r="T580" s="1634"/>
      <c r="U580" s="643"/>
      <c r="V580" s="365"/>
      <c r="W580" s="319"/>
      <c r="X580" s="288"/>
      <c r="Y580" s="526"/>
      <c r="Z580" s="762" t="s">
        <v>167</v>
      </c>
      <c r="AA580" s="354">
        <v>5</v>
      </c>
      <c r="AB580" s="763" t="s">
        <v>168</v>
      </c>
      <c r="AC580" s="391">
        <f>ROUND(ROUND(ROUND(H512*M548,0)*Q572,0)*V579,0)-AA580</f>
        <v>560</v>
      </c>
      <c r="AD580" s="268"/>
    </row>
    <row r="581" spans="1:30" ht="17.100000000000001" customHeight="1">
      <c r="A581" s="243">
        <v>61</v>
      </c>
      <c r="B581" s="243">
        <v>1948</v>
      </c>
      <c r="C581" s="244" t="s">
        <v>5284</v>
      </c>
      <c r="D581" s="765"/>
      <c r="E581" s="765"/>
      <c r="F581" s="278"/>
      <c r="G581" s="278"/>
      <c r="H581" s="278"/>
      <c r="I581" s="279"/>
      <c r="J581" s="597"/>
      <c r="K581" s="654"/>
      <c r="L581" s="654"/>
      <c r="M581" s="208"/>
      <c r="N581" s="774"/>
      <c r="O581" s="643"/>
      <c r="P581" s="365"/>
      <c r="Q581" s="365"/>
      <c r="R581" s="1620"/>
      <c r="S581" s="1634"/>
      <c r="T581" s="1634"/>
      <c r="U581" s="779"/>
      <c r="V581" s="780"/>
      <c r="W581" s="1650" t="s">
        <v>4700</v>
      </c>
      <c r="X581" s="362" t="s">
        <v>163</v>
      </c>
      <c r="Y581" s="395">
        <v>0.85</v>
      </c>
      <c r="Z581" s="355"/>
      <c r="AA581" s="247"/>
      <c r="AB581" s="247"/>
      <c r="AC581" s="391">
        <f>ROUND(ROUND(ROUND(ROUND(H512*M548,0)*Q572,0)*V579,0)*Y581,0)</f>
        <v>480</v>
      </c>
      <c r="AD581" s="268"/>
    </row>
    <row r="582" spans="1:30" ht="17.100000000000001" customHeight="1">
      <c r="A582" s="243">
        <v>61</v>
      </c>
      <c r="B582" s="243">
        <v>1949</v>
      </c>
      <c r="C582" s="244" t="s">
        <v>5285</v>
      </c>
      <c r="D582" s="765"/>
      <c r="E582" s="764"/>
      <c r="F582" s="278"/>
      <c r="G582" s="278"/>
      <c r="H582" s="278"/>
      <c r="I582" s="279"/>
      <c r="J582" s="597"/>
      <c r="K582" s="654"/>
      <c r="L582" s="654"/>
      <c r="M582" s="208"/>
      <c r="N582" s="467"/>
      <c r="O582" s="512"/>
      <c r="P582" s="512"/>
      <c r="Q582" s="789"/>
      <c r="R582" s="1642"/>
      <c r="S582" s="1643"/>
      <c r="T582" s="1643"/>
      <c r="U582" s="537"/>
      <c r="V582" s="783"/>
      <c r="W582" s="1651"/>
      <c r="X582" s="512"/>
      <c r="Y582" s="368"/>
      <c r="Z582" s="762" t="s">
        <v>167</v>
      </c>
      <c r="AA582" s="354">
        <v>5</v>
      </c>
      <c r="AB582" s="763" t="s">
        <v>168</v>
      </c>
      <c r="AC582" s="391">
        <f>ROUND(ROUND(ROUND(ROUND(H512*M548,0)*Q572,0)*V579,0)*Y581,0)-AA582</f>
        <v>475</v>
      </c>
      <c r="AD582" s="268"/>
    </row>
    <row r="583" spans="1:30" ht="17.100000000000001" customHeight="1">
      <c r="A583" s="229">
        <v>61</v>
      </c>
      <c r="B583" s="229">
        <v>1321</v>
      </c>
      <c r="C583" s="254" t="s">
        <v>5286</v>
      </c>
      <c r="D583" s="765"/>
      <c r="E583" s="764"/>
      <c r="F583" s="1542" t="s">
        <v>5287</v>
      </c>
      <c r="G583" s="477"/>
      <c r="H583" s="477"/>
      <c r="I583" s="478"/>
      <c r="J583" s="756"/>
      <c r="K583" s="664"/>
      <c r="L583" s="664"/>
      <c r="M583" s="232"/>
      <c r="N583" s="231"/>
      <c r="O583" s="232"/>
      <c r="P583" s="232"/>
      <c r="Q583" s="232"/>
      <c r="R583" s="340"/>
      <c r="S583" s="338"/>
      <c r="T583" s="338"/>
      <c r="U583" s="334"/>
      <c r="V583" s="232"/>
      <c r="W583" s="231"/>
      <c r="X583" s="232"/>
      <c r="Y583" s="314"/>
      <c r="Z583" s="257"/>
      <c r="AA583" s="257"/>
      <c r="AB583" s="257"/>
      <c r="AC583" s="473">
        <f>ROUND(H584,0)</f>
        <v>1185</v>
      </c>
      <c r="AD583" s="268"/>
    </row>
    <row r="584" spans="1:30" ht="17.100000000000001" customHeight="1">
      <c r="A584" s="243">
        <v>61</v>
      </c>
      <c r="B584" s="243">
        <v>1950</v>
      </c>
      <c r="C584" s="244" t="s">
        <v>5288</v>
      </c>
      <c r="D584" s="764"/>
      <c r="E584" s="764"/>
      <c r="F584" s="1545"/>
      <c r="G584" s="377"/>
      <c r="H584" s="757">
        <v>1185</v>
      </c>
      <c r="I584" s="208" t="s">
        <v>18</v>
      </c>
      <c r="J584" s="597"/>
      <c r="K584" s="654"/>
      <c r="L584" s="654"/>
      <c r="M584" s="208"/>
      <c r="N584" s="245"/>
      <c r="O584" s="208"/>
      <c r="P584" s="208"/>
      <c r="Q584" s="208"/>
      <c r="R584" s="611"/>
      <c r="S584" s="392"/>
      <c r="T584" s="392"/>
      <c r="U584" s="301"/>
      <c r="V584" s="208"/>
      <c r="W584" s="245"/>
      <c r="X584" s="208"/>
      <c r="Y584" s="226"/>
      <c r="Z584" s="762" t="s">
        <v>167</v>
      </c>
      <c r="AA584" s="354">
        <v>5</v>
      </c>
      <c r="AB584" s="763" t="s">
        <v>168</v>
      </c>
      <c r="AC584" s="391">
        <f>ROUND(H584,0)-AA584</f>
        <v>1180</v>
      </c>
      <c r="AD584" s="268"/>
    </row>
    <row r="585" spans="1:30" ht="17.100000000000001" customHeight="1">
      <c r="A585" s="243">
        <v>61</v>
      </c>
      <c r="B585" s="243">
        <v>1951</v>
      </c>
      <c r="C585" s="244" t="s">
        <v>5289</v>
      </c>
      <c r="D585" s="764"/>
      <c r="E585" s="764"/>
      <c r="F585" s="1545"/>
      <c r="G585" s="377"/>
      <c r="H585" s="377"/>
      <c r="I585" s="378"/>
      <c r="J585" s="597"/>
      <c r="K585" s="654"/>
      <c r="L585" s="654"/>
      <c r="M585" s="208"/>
      <c r="N585" s="245"/>
      <c r="O585" s="208"/>
      <c r="P585" s="208"/>
      <c r="Q585" s="208"/>
      <c r="R585" s="611"/>
      <c r="S585" s="392"/>
      <c r="T585" s="392"/>
      <c r="U585" s="301"/>
      <c r="V585" s="385"/>
      <c r="W585" s="1650" t="s">
        <v>4700</v>
      </c>
      <c r="X585" s="362" t="s">
        <v>163</v>
      </c>
      <c r="Y585" s="395">
        <v>0.85</v>
      </c>
      <c r="Z585" s="355"/>
      <c r="AA585" s="247"/>
      <c r="AB585" s="247"/>
      <c r="AC585" s="391">
        <f>ROUND(H584*Y585,0)</f>
        <v>1007</v>
      </c>
      <c r="AD585" s="268"/>
    </row>
    <row r="586" spans="1:30" ht="17.100000000000001" customHeight="1">
      <c r="A586" s="243">
        <v>61</v>
      </c>
      <c r="B586" s="243">
        <v>1952</v>
      </c>
      <c r="C586" s="244" t="s">
        <v>5290</v>
      </c>
      <c r="D586" s="764"/>
      <c r="E586" s="764"/>
      <c r="F586" s="377"/>
      <c r="G586" s="377"/>
      <c r="H586" s="377"/>
      <c r="I586" s="377"/>
      <c r="J586" s="597"/>
      <c r="K586" s="654"/>
      <c r="L586" s="654"/>
      <c r="M586" s="208"/>
      <c r="N586" s="245"/>
      <c r="O586" s="208"/>
      <c r="P586" s="208"/>
      <c r="Q586" s="208"/>
      <c r="R586" s="761"/>
      <c r="S586" s="407"/>
      <c r="T586" s="407"/>
      <c r="U586" s="304"/>
      <c r="V586" s="226"/>
      <c r="W586" s="1651"/>
      <c r="X586" s="512"/>
      <c r="Y586" s="368"/>
      <c r="Z586" s="762" t="s">
        <v>167</v>
      </c>
      <c r="AA586" s="354">
        <v>5</v>
      </c>
      <c r="AB586" s="763" t="s">
        <v>168</v>
      </c>
      <c r="AC586" s="391">
        <f>ROUND(H584*Y585,0)-AA586</f>
        <v>1002</v>
      </c>
      <c r="AD586" s="268"/>
    </row>
    <row r="587" spans="1:30" ht="17.100000000000001" customHeight="1">
      <c r="A587" s="229">
        <v>61</v>
      </c>
      <c r="B587" s="229">
        <v>1322</v>
      </c>
      <c r="C587" s="254" t="s">
        <v>5291</v>
      </c>
      <c r="D587" s="764"/>
      <c r="E587" s="764"/>
      <c r="F587" s="278"/>
      <c r="G587" s="278"/>
      <c r="J587" s="597"/>
      <c r="K587" s="654"/>
      <c r="L587" s="654"/>
      <c r="M587" s="208"/>
      <c r="N587" s="245"/>
      <c r="O587" s="208"/>
      <c r="P587" s="208"/>
      <c r="Q587" s="208"/>
      <c r="R587" s="1542" t="s">
        <v>4703</v>
      </c>
      <c r="S587" s="1543"/>
      <c r="T587" s="1543"/>
      <c r="U587" s="372" t="s">
        <v>163</v>
      </c>
      <c r="V587" s="373">
        <v>0.7</v>
      </c>
      <c r="W587" s="231"/>
      <c r="X587" s="232"/>
      <c r="Y587" s="314"/>
      <c r="Z587" s="257"/>
      <c r="AA587" s="257"/>
      <c r="AB587" s="257"/>
      <c r="AC587" s="473">
        <f>ROUND(H584*V587,0)</f>
        <v>830</v>
      </c>
      <c r="AD587" s="268"/>
    </row>
    <row r="588" spans="1:30" ht="17.100000000000001" customHeight="1">
      <c r="A588" s="243">
        <v>61</v>
      </c>
      <c r="B588" s="243">
        <v>1953</v>
      </c>
      <c r="C588" s="244" t="s">
        <v>5292</v>
      </c>
      <c r="D588" s="764"/>
      <c r="E588" s="764"/>
      <c r="F588" s="278"/>
      <c r="G588" s="278"/>
      <c r="H588" s="208"/>
      <c r="I588" s="388"/>
      <c r="J588" s="597"/>
      <c r="K588" s="654"/>
      <c r="L588" s="654"/>
      <c r="M588" s="208"/>
      <c r="N588" s="245"/>
      <c r="O588" s="208"/>
      <c r="P588" s="208"/>
      <c r="Q588" s="208"/>
      <c r="R588" s="1545"/>
      <c r="S588" s="1546"/>
      <c r="T588" s="1546"/>
      <c r="U588" s="214"/>
      <c r="V588" s="609"/>
      <c r="W588" s="281"/>
      <c r="X588" s="216"/>
      <c r="Y588" s="226"/>
      <c r="Z588" s="762" t="s">
        <v>167</v>
      </c>
      <c r="AA588" s="354">
        <v>5</v>
      </c>
      <c r="AB588" s="763" t="s">
        <v>168</v>
      </c>
      <c r="AC588" s="391">
        <f>ROUND(H584*V587,0)-AA588</f>
        <v>825</v>
      </c>
      <c r="AD588" s="268"/>
    </row>
    <row r="589" spans="1:30" ht="17.100000000000001" customHeight="1">
      <c r="A589" s="243">
        <v>61</v>
      </c>
      <c r="B589" s="243">
        <v>1954</v>
      </c>
      <c r="C589" s="244" t="s">
        <v>5293</v>
      </c>
      <c r="D589" s="765"/>
      <c r="E589" s="764"/>
      <c r="F589" s="406"/>
      <c r="G589" s="406"/>
      <c r="H589" s="208"/>
      <c r="I589" s="388"/>
      <c r="J589" s="597"/>
      <c r="K589" s="654"/>
      <c r="L589" s="654"/>
      <c r="M589" s="208"/>
      <c r="N589" s="245"/>
      <c r="O589" s="208"/>
      <c r="P589" s="208"/>
      <c r="Q589" s="208"/>
      <c r="R589" s="1545"/>
      <c r="S589" s="1546"/>
      <c r="T589" s="1546"/>
      <c r="U589" s="302"/>
      <c r="V589" s="766"/>
      <c r="W589" s="1650" t="s">
        <v>4700</v>
      </c>
      <c r="X589" s="362" t="s">
        <v>163</v>
      </c>
      <c r="Y589" s="395">
        <v>0.85</v>
      </c>
      <c r="Z589" s="355"/>
      <c r="AA589" s="247"/>
      <c r="AB589" s="247"/>
      <c r="AC589" s="391">
        <f>ROUND(ROUND(H584*V587,0)*Y589,0)</f>
        <v>706</v>
      </c>
      <c r="AD589" s="268"/>
    </row>
    <row r="590" spans="1:30" ht="17.100000000000001" customHeight="1">
      <c r="A590" s="243">
        <v>61</v>
      </c>
      <c r="B590" s="243">
        <v>1955</v>
      </c>
      <c r="C590" s="244" t="s">
        <v>5294</v>
      </c>
      <c r="D590" s="765"/>
      <c r="E590" s="764"/>
      <c r="F590" s="406"/>
      <c r="G590" s="406"/>
      <c r="H590" s="208"/>
      <c r="I590" s="388"/>
      <c r="J590" s="597"/>
      <c r="K590" s="654"/>
      <c r="L590" s="654"/>
      <c r="M590" s="208"/>
      <c r="N590" s="245"/>
      <c r="O590" s="208"/>
      <c r="P590" s="208"/>
      <c r="Q590" s="208"/>
      <c r="R590" s="399"/>
      <c r="S590" s="767"/>
      <c r="T590" s="305"/>
      <c r="U590" s="305"/>
      <c r="V590" s="768"/>
      <c r="W590" s="1651"/>
      <c r="X590" s="512"/>
      <c r="Y590" s="368"/>
      <c r="Z590" s="762" t="s">
        <v>167</v>
      </c>
      <c r="AA590" s="354">
        <v>5</v>
      </c>
      <c r="AB590" s="763" t="s">
        <v>168</v>
      </c>
      <c r="AC590" s="391">
        <f>ROUND(ROUND(H584*V587,0)*Y589,0)-AA590</f>
        <v>701</v>
      </c>
      <c r="AD590" s="268"/>
    </row>
    <row r="591" spans="1:30" ht="17.100000000000001" customHeight="1">
      <c r="A591" s="229">
        <v>61</v>
      </c>
      <c r="B591" s="229">
        <v>1761</v>
      </c>
      <c r="C591" s="254" t="s">
        <v>5295</v>
      </c>
      <c r="D591" s="765"/>
      <c r="E591" s="764"/>
      <c r="F591" s="406"/>
      <c r="G591" s="406"/>
      <c r="H591" s="208"/>
      <c r="I591" s="388"/>
      <c r="J591" s="597"/>
      <c r="K591" s="654"/>
      <c r="L591" s="654"/>
      <c r="M591" s="208"/>
      <c r="N591" s="245"/>
      <c r="O591" s="208"/>
      <c r="P591" s="208"/>
      <c r="Q591" s="385"/>
      <c r="R591" s="1542" t="s">
        <v>4708</v>
      </c>
      <c r="S591" s="1543"/>
      <c r="T591" s="1543"/>
      <c r="U591" s="214" t="s">
        <v>163</v>
      </c>
      <c r="V591" s="609">
        <v>0.85</v>
      </c>
      <c r="W591" s="231"/>
      <c r="X591" s="232"/>
      <c r="Y591" s="314"/>
      <c r="Z591" s="257"/>
      <c r="AA591" s="257"/>
      <c r="AB591" s="257"/>
      <c r="AC591" s="473">
        <f>ROUND(H584*V591,0)</f>
        <v>1007</v>
      </c>
      <c r="AD591" s="268"/>
    </row>
    <row r="592" spans="1:30" ht="17.100000000000001" customHeight="1">
      <c r="A592" s="243">
        <v>61</v>
      </c>
      <c r="B592" s="243">
        <v>1956</v>
      </c>
      <c r="C592" s="244" t="s">
        <v>5296</v>
      </c>
      <c r="D592" s="765"/>
      <c r="E592" s="764"/>
      <c r="F592" s="406"/>
      <c r="G592" s="406"/>
      <c r="H592" s="208"/>
      <c r="I592" s="388"/>
      <c r="J592" s="597"/>
      <c r="K592" s="654"/>
      <c r="L592" s="654"/>
      <c r="M592" s="208"/>
      <c r="N592" s="245"/>
      <c r="O592" s="208"/>
      <c r="P592" s="208"/>
      <c r="Q592" s="208"/>
      <c r="R592" s="1545"/>
      <c r="S592" s="1546"/>
      <c r="T592" s="1546"/>
      <c r="U592" s="214"/>
      <c r="V592" s="609"/>
      <c r="W592" s="281"/>
      <c r="X592" s="216"/>
      <c r="Y592" s="226"/>
      <c r="Z592" s="762" t="s">
        <v>167</v>
      </c>
      <c r="AA592" s="354">
        <v>5</v>
      </c>
      <c r="AB592" s="763" t="s">
        <v>168</v>
      </c>
      <c r="AC592" s="391">
        <f>ROUND(H584*V591,0)-AA592</f>
        <v>1002</v>
      </c>
      <c r="AD592" s="268"/>
    </row>
    <row r="593" spans="1:30" ht="17.100000000000001" customHeight="1">
      <c r="A593" s="243">
        <v>61</v>
      </c>
      <c r="B593" s="243">
        <v>1957</v>
      </c>
      <c r="C593" s="244" t="s">
        <v>5297</v>
      </c>
      <c r="D593" s="765"/>
      <c r="E593" s="764"/>
      <c r="F593" s="278"/>
      <c r="G593" s="278"/>
      <c r="H593" s="278"/>
      <c r="I593" s="279"/>
      <c r="J593" s="597"/>
      <c r="K593" s="654"/>
      <c r="L593" s="654"/>
      <c r="M593" s="208"/>
      <c r="N593" s="245"/>
      <c r="O593" s="208"/>
      <c r="P593" s="208"/>
      <c r="Q593" s="208"/>
      <c r="R593" s="1545"/>
      <c r="S593" s="1546"/>
      <c r="T593" s="1546"/>
      <c r="U593" s="302"/>
      <c r="V593" s="766"/>
      <c r="W593" s="1650" t="s">
        <v>4700</v>
      </c>
      <c r="X593" s="362" t="s">
        <v>163</v>
      </c>
      <c r="Y593" s="395">
        <v>0.85</v>
      </c>
      <c r="Z593" s="355"/>
      <c r="AA593" s="247"/>
      <c r="AB593" s="247"/>
      <c r="AC593" s="391">
        <f>ROUND(ROUND(H584*V591,0)*Y593,0)</f>
        <v>856</v>
      </c>
      <c r="AD593" s="268"/>
    </row>
    <row r="594" spans="1:30" ht="17.100000000000001" customHeight="1">
      <c r="A594" s="243">
        <v>61</v>
      </c>
      <c r="B594" s="243">
        <v>1958</v>
      </c>
      <c r="C594" s="244" t="s">
        <v>5298</v>
      </c>
      <c r="D594" s="765"/>
      <c r="E594" s="764"/>
      <c r="F594" s="278"/>
      <c r="G594" s="278"/>
      <c r="H594" s="278"/>
      <c r="I594" s="279"/>
      <c r="J594" s="597"/>
      <c r="K594" s="654"/>
      <c r="L594" s="654"/>
      <c r="M594" s="208"/>
      <c r="N594" s="281"/>
      <c r="O594" s="216"/>
      <c r="P594" s="216"/>
      <c r="Q594" s="216"/>
      <c r="R594" s="1563"/>
      <c r="S594" s="1564"/>
      <c r="T594" s="1564"/>
      <c r="U594" s="305"/>
      <c r="V594" s="768"/>
      <c r="W594" s="1651"/>
      <c r="X594" s="512"/>
      <c r="Y594" s="368"/>
      <c r="Z594" s="762" t="s">
        <v>167</v>
      </c>
      <c r="AA594" s="354">
        <v>5</v>
      </c>
      <c r="AB594" s="763" t="s">
        <v>168</v>
      </c>
      <c r="AC594" s="391">
        <f>ROUND(ROUND(H584*V591,0)*Y593,0)-AA594</f>
        <v>851</v>
      </c>
      <c r="AD594" s="268"/>
    </row>
    <row r="595" spans="1:30" ht="17.100000000000001" customHeight="1">
      <c r="A595" s="229">
        <v>61</v>
      </c>
      <c r="B595" s="229">
        <v>1323</v>
      </c>
      <c r="C595" s="254" t="s">
        <v>5299</v>
      </c>
      <c r="D595" s="765"/>
      <c r="E595" s="765"/>
      <c r="F595" s="278"/>
      <c r="G595" s="278"/>
      <c r="H595" s="278"/>
      <c r="I595" s="279"/>
      <c r="J595" s="597"/>
      <c r="K595" s="654"/>
      <c r="L595" s="654"/>
      <c r="M595" s="208"/>
      <c r="N595" s="1539" t="s">
        <v>4713</v>
      </c>
      <c r="O595" s="1608" t="s">
        <v>162</v>
      </c>
      <c r="P595" s="769"/>
      <c r="Q595" s="769"/>
      <c r="R595" s="340"/>
      <c r="S595" s="338"/>
      <c r="T595" s="338"/>
      <c r="U595" s="334"/>
      <c r="V595" s="232"/>
      <c r="W595" s="231"/>
      <c r="X595" s="232"/>
      <c r="Y595" s="314"/>
      <c r="Z595" s="257"/>
      <c r="AA595" s="257"/>
      <c r="AB595" s="257"/>
      <c r="AC595" s="473">
        <f>ROUND(H584*Q596,0)</f>
        <v>830</v>
      </c>
      <c r="AD595" s="268"/>
    </row>
    <row r="596" spans="1:30" ht="17.100000000000001" customHeight="1">
      <c r="A596" s="243">
        <v>61</v>
      </c>
      <c r="B596" s="243">
        <v>1959</v>
      </c>
      <c r="C596" s="244" t="s">
        <v>5300</v>
      </c>
      <c r="D596" s="765"/>
      <c r="E596" s="765"/>
      <c r="F596" s="278"/>
      <c r="G596" s="278"/>
      <c r="H596" s="278"/>
      <c r="I596" s="279"/>
      <c r="J596" s="597"/>
      <c r="K596" s="654"/>
      <c r="L596" s="654"/>
      <c r="M596" s="208"/>
      <c r="N596" s="1631"/>
      <c r="O596" s="1586"/>
      <c r="P596" s="214" t="s">
        <v>163</v>
      </c>
      <c r="Q596" s="770">
        <v>0.7</v>
      </c>
      <c r="R596" s="611"/>
      <c r="S596" s="392"/>
      <c r="T596" s="392"/>
      <c r="U596" s="301"/>
      <c r="V596" s="208"/>
      <c r="W596" s="245"/>
      <c r="X596" s="208"/>
      <c r="Y596" s="226"/>
      <c r="Z596" s="762" t="s">
        <v>167</v>
      </c>
      <c r="AA596" s="354">
        <v>5</v>
      </c>
      <c r="AB596" s="763" t="s">
        <v>168</v>
      </c>
      <c r="AC596" s="391">
        <f>ROUND(H584*Q596,0)-AA596</f>
        <v>825</v>
      </c>
      <c r="AD596" s="268"/>
    </row>
    <row r="597" spans="1:30" ht="17.100000000000001" customHeight="1">
      <c r="A597" s="243">
        <v>61</v>
      </c>
      <c r="B597" s="243">
        <v>1960</v>
      </c>
      <c r="C597" s="244" t="s">
        <v>5301</v>
      </c>
      <c r="D597" s="765"/>
      <c r="E597" s="765"/>
      <c r="F597" s="278"/>
      <c r="G597" s="278"/>
      <c r="H597" s="278"/>
      <c r="I597" s="279"/>
      <c r="J597" s="597"/>
      <c r="K597" s="654"/>
      <c r="L597" s="654"/>
      <c r="M597" s="208"/>
      <c r="N597" s="1631"/>
      <c r="O597" s="1586"/>
      <c r="R597" s="611"/>
      <c r="S597" s="392"/>
      <c r="T597" s="392"/>
      <c r="U597" s="301"/>
      <c r="V597" s="385"/>
      <c r="W597" s="1650" t="s">
        <v>4700</v>
      </c>
      <c r="X597" s="362" t="s">
        <v>163</v>
      </c>
      <c r="Y597" s="395">
        <v>0.85</v>
      </c>
      <c r="Z597" s="355"/>
      <c r="AA597" s="247"/>
      <c r="AB597" s="247"/>
      <c r="AC597" s="391">
        <f>ROUND(ROUND(H584*Q596,0)*Y597,0)</f>
        <v>706</v>
      </c>
      <c r="AD597" s="268"/>
    </row>
    <row r="598" spans="1:30" ht="17.100000000000001" customHeight="1">
      <c r="A598" s="243">
        <v>61</v>
      </c>
      <c r="B598" s="243">
        <v>1961</v>
      </c>
      <c r="C598" s="244" t="s">
        <v>5302</v>
      </c>
      <c r="D598" s="765"/>
      <c r="E598" s="765"/>
      <c r="F598" s="278"/>
      <c r="G598" s="278"/>
      <c r="H598" s="278"/>
      <c r="I598" s="279"/>
      <c r="J598" s="597"/>
      <c r="K598" s="654"/>
      <c r="L598" s="654"/>
      <c r="M598" s="208"/>
      <c r="N598" s="772"/>
      <c r="P598" s="214"/>
      <c r="Q598" s="214"/>
      <c r="R598" s="761"/>
      <c r="S598" s="407"/>
      <c r="T598" s="407"/>
      <c r="U598" s="304"/>
      <c r="V598" s="226"/>
      <c r="W598" s="1651"/>
      <c r="X598" s="512"/>
      <c r="Y598" s="368"/>
      <c r="Z598" s="762" t="s">
        <v>167</v>
      </c>
      <c r="AA598" s="354">
        <v>5</v>
      </c>
      <c r="AB598" s="763" t="s">
        <v>168</v>
      </c>
      <c r="AC598" s="391">
        <f>ROUND(ROUND(H584*Q596,0)*Y597,0)-AA598</f>
        <v>701</v>
      </c>
      <c r="AD598" s="268"/>
    </row>
    <row r="599" spans="1:30" ht="17.100000000000001" customHeight="1">
      <c r="A599" s="229">
        <v>61</v>
      </c>
      <c r="B599" s="229">
        <v>1324</v>
      </c>
      <c r="C599" s="254" t="s">
        <v>5303</v>
      </c>
      <c r="D599" s="765"/>
      <c r="E599" s="765"/>
      <c r="F599" s="278"/>
      <c r="G599" s="278"/>
      <c r="H599" s="278"/>
      <c r="I599" s="279"/>
      <c r="J599" s="597"/>
      <c r="K599" s="654"/>
      <c r="L599" s="654"/>
      <c r="M599" s="208"/>
      <c r="N599" s="773"/>
      <c r="R599" s="1542" t="s">
        <v>4703</v>
      </c>
      <c r="S599" s="1543"/>
      <c r="T599" s="1543"/>
      <c r="U599" s="372" t="s">
        <v>163</v>
      </c>
      <c r="V599" s="373">
        <v>0.7</v>
      </c>
      <c r="W599" s="231"/>
      <c r="X599" s="232"/>
      <c r="Y599" s="314"/>
      <c r="Z599" s="257"/>
      <c r="AA599" s="257"/>
      <c r="AB599" s="257"/>
      <c r="AC599" s="473">
        <f>ROUND(ROUND(H584*Q596,0)*V599,0)</f>
        <v>581</v>
      </c>
      <c r="AD599" s="268"/>
    </row>
    <row r="600" spans="1:30" ht="17.100000000000001" customHeight="1">
      <c r="A600" s="243">
        <v>61</v>
      </c>
      <c r="B600" s="243">
        <v>1962</v>
      </c>
      <c r="C600" s="244" t="s">
        <v>5304</v>
      </c>
      <c r="D600" s="765"/>
      <c r="E600" s="765"/>
      <c r="F600" s="278"/>
      <c r="G600" s="278"/>
      <c r="H600" s="278"/>
      <c r="I600" s="279"/>
      <c r="J600" s="597"/>
      <c r="K600" s="654"/>
      <c r="L600" s="654"/>
      <c r="M600" s="208"/>
      <c r="N600" s="773"/>
      <c r="R600" s="1545"/>
      <c r="S600" s="1546"/>
      <c r="T600" s="1546"/>
      <c r="U600" s="214"/>
      <c r="V600" s="609"/>
      <c r="W600" s="281"/>
      <c r="X600" s="216"/>
      <c r="Y600" s="226"/>
      <c r="Z600" s="762" t="s">
        <v>167</v>
      </c>
      <c r="AA600" s="354">
        <v>5</v>
      </c>
      <c r="AB600" s="763" t="s">
        <v>168</v>
      </c>
      <c r="AC600" s="391">
        <f>ROUND(ROUND(H584*Q596,0)*V599,0)-AA600</f>
        <v>576</v>
      </c>
      <c r="AD600" s="268"/>
    </row>
    <row r="601" spans="1:30" ht="17.100000000000001" customHeight="1">
      <c r="A601" s="243">
        <v>61</v>
      </c>
      <c r="B601" s="243">
        <v>1963</v>
      </c>
      <c r="C601" s="244" t="s">
        <v>5305</v>
      </c>
      <c r="D601" s="765"/>
      <c r="E601" s="765"/>
      <c r="F601" s="278"/>
      <c r="G601" s="278"/>
      <c r="H601" s="278"/>
      <c r="I601" s="279"/>
      <c r="J601" s="597"/>
      <c r="K601" s="654"/>
      <c r="L601" s="654"/>
      <c r="M601" s="208"/>
      <c r="N601" s="774"/>
      <c r="O601" s="214"/>
      <c r="P601" s="1653"/>
      <c r="Q601" s="1653"/>
      <c r="R601" s="1545"/>
      <c r="S601" s="1546"/>
      <c r="T601" s="1546"/>
      <c r="U601" s="302"/>
      <c r="V601" s="766"/>
      <c r="W601" s="1650" t="s">
        <v>4700</v>
      </c>
      <c r="X601" s="362" t="s">
        <v>163</v>
      </c>
      <c r="Y601" s="395">
        <v>0.85</v>
      </c>
      <c r="Z601" s="355"/>
      <c r="AA601" s="247"/>
      <c r="AB601" s="247"/>
      <c r="AC601" s="391">
        <f>ROUND(ROUND(ROUND(H584*Q596,0)*V599,0)*Y601,0)</f>
        <v>494</v>
      </c>
      <c r="AD601" s="268"/>
    </row>
    <row r="602" spans="1:30" ht="17.100000000000001" customHeight="1">
      <c r="A602" s="243">
        <v>61</v>
      </c>
      <c r="B602" s="243">
        <v>1964</v>
      </c>
      <c r="C602" s="244" t="s">
        <v>5306</v>
      </c>
      <c r="D602" s="765"/>
      <c r="E602" s="765"/>
      <c r="F602" s="278"/>
      <c r="G602" s="278"/>
      <c r="H602" s="278"/>
      <c r="I602" s="279"/>
      <c r="J602" s="597"/>
      <c r="K602" s="654"/>
      <c r="L602" s="654"/>
      <c r="M602" s="208"/>
      <c r="N602" s="774"/>
      <c r="O602" s="214"/>
      <c r="P602" s="214"/>
      <c r="Q602" s="214"/>
      <c r="R602" s="399"/>
      <c r="S602" s="767"/>
      <c r="T602" s="305"/>
      <c r="U602" s="305"/>
      <c r="V602" s="768"/>
      <c r="W602" s="1651"/>
      <c r="X602" s="512"/>
      <c r="Y602" s="368"/>
      <c r="Z602" s="762" t="s">
        <v>167</v>
      </c>
      <c r="AA602" s="354">
        <v>5</v>
      </c>
      <c r="AB602" s="763" t="s">
        <v>168</v>
      </c>
      <c r="AC602" s="391">
        <f>ROUND(ROUND(ROUND(H584*Q596,0)*V599,0)*Y601,0)-AA602</f>
        <v>489</v>
      </c>
      <c r="AD602" s="268"/>
    </row>
    <row r="603" spans="1:30" ht="17.100000000000001" customHeight="1">
      <c r="A603" s="229">
        <v>61</v>
      </c>
      <c r="B603" s="229">
        <v>1762</v>
      </c>
      <c r="C603" s="254" t="s">
        <v>5307</v>
      </c>
      <c r="D603" s="765"/>
      <c r="E603" s="765"/>
      <c r="F603" s="278"/>
      <c r="G603" s="278"/>
      <c r="H603" s="278"/>
      <c r="I603" s="279"/>
      <c r="J603" s="597"/>
      <c r="K603" s="654"/>
      <c r="L603" s="654"/>
      <c r="M603" s="208"/>
      <c r="N603" s="773"/>
      <c r="O603" s="214"/>
      <c r="P603" s="1599"/>
      <c r="Q603" s="1600"/>
      <c r="R603" s="1542" t="s">
        <v>4708</v>
      </c>
      <c r="S603" s="1543"/>
      <c r="T603" s="1543"/>
      <c r="U603" s="214" t="s">
        <v>163</v>
      </c>
      <c r="V603" s="609">
        <v>0.85</v>
      </c>
      <c r="W603" s="231"/>
      <c r="X603" s="232"/>
      <c r="Y603" s="314"/>
      <c r="Z603" s="257"/>
      <c r="AA603" s="257"/>
      <c r="AB603" s="257"/>
      <c r="AC603" s="473">
        <f>ROUND(ROUND(H584*Q596,0)*V603,0)</f>
        <v>706</v>
      </c>
      <c r="AD603" s="268"/>
    </row>
    <row r="604" spans="1:30" ht="17.100000000000001" customHeight="1">
      <c r="A604" s="243">
        <v>61</v>
      </c>
      <c r="B604" s="243">
        <v>1965</v>
      </c>
      <c r="C604" s="244" t="s">
        <v>5308</v>
      </c>
      <c r="D604" s="765"/>
      <c r="E604" s="765"/>
      <c r="F604" s="278"/>
      <c r="G604" s="278"/>
      <c r="H604" s="278"/>
      <c r="I604" s="279"/>
      <c r="J604" s="597"/>
      <c r="K604" s="654"/>
      <c r="L604" s="654"/>
      <c r="M604" s="208"/>
      <c r="N604" s="773"/>
      <c r="O604" s="214"/>
      <c r="P604" s="609"/>
      <c r="Q604" s="609"/>
      <c r="R604" s="1545"/>
      <c r="S604" s="1546"/>
      <c r="T604" s="1546"/>
      <c r="U604" s="214"/>
      <c r="V604" s="609"/>
      <c r="W604" s="281"/>
      <c r="X604" s="216"/>
      <c r="Y604" s="226"/>
      <c r="Z604" s="762" t="s">
        <v>167</v>
      </c>
      <c r="AA604" s="354">
        <v>5</v>
      </c>
      <c r="AB604" s="763" t="s">
        <v>168</v>
      </c>
      <c r="AC604" s="391">
        <f>ROUND(ROUND(H584*Q596,0)*V603,0)-AA604</f>
        <v>701</v>
      </c>
      <c r="AD604" s="268"/>
    </row>
    <row r="605" spans="1:30" ht="17.100000000000001" customHeight="1">
      <c r="A605" s="243">
        <v>61</v>
      </c>
      <c r="B605" s="243">
        <v>1966</v>
      </c>
      <c r="C605" s="244" t="s">
        <v>5309</v>
      </c>
      <c r="D605" s="765"/>
      <c r="E605" s="765"/>
      <c r="F605" s="278"/>
      <c r="G605" s="278"/>
      <c r="H605" s="278"/>
      <c r="I605" s="279"/>
      <c r="J605" s="597"/>
      <c r="K605" s="654"/>
      <c r="L605" s="654"/>
      <c r="M605" s="208"/>
      <c r="N605" s="774"/>
      <c r="O605" s="214"/>
      <c r="P605" s="609"/>
      <c r="Q605" s="609"/>
      <c r="R605" s="1545"/>
      <c r="S605" s="1546"/>
      <c r="T605" s="1546"/>
      <c r="U605" s="302"/>
      <c r="V605" s="766"/>
      <c r="W605" s="1650" t="s">
        <v>4700</v>
      </c>
      <c r="X605" s="362" t="s">
        <v>163</v>
      </c>
      <c r="Y605" s="395">
        <v>0.85</v>
      </c>
      <c r="Z605" s="355"/>
      <c r="AA605" s="247"/>
      <c r="AB605" s="247"/>
      <c r="AC605" s="391">
        <f>ROUND(ROUND(ROUND(H584*Q596,0)*V603,0)*Y605,0)</f>
        <v>600</v>
      </c>
      <c r="AD605" s="268"/>
    </row>
    <row r="606" spans="1:30" ht="17.100000000000001" customHeight="1">
      <c r="A606" s="243">
        <v>61</v>
      </c>
      <c r="B606" s="243">
        <v>1967</v>
      </c>
      <c r="C606" s="244" t="s">
        <v>5310</v>
      </c>
      <c r="D606" s="765"/>
      <c r="E606" s="765"/>
      <c r="F606" s="278"/>
      <c r="G606" s="278"/>
      <c r="H606" s="278"/>
      <c r="I606" s="279"/>
      <c r="J606" s="597"/>
      <c r="K606" s="654"/>
      <c r="L606" s="654"/>
      <c r="M606" s="208"/>
      <c r="N606" s="773"/>
      <c r="O606" s="214"/>
      <c r="P606" s="214"/>
      <c r="Q606" s="214"/>
      <c r="R606" s="1563"/>
      <c r="S606" s="1564"/>
      <c r="T606" s="1564"/>
      <c r="U606" s="305"/>
      <c r="V606" s="768"/>
      <c r="W606" s="1651"/>
      <c r="X606" s="512"/>
      <c r="Y606" s="368"/>
      <c r="Z606" s="762" t="s">
        <v>167</v>
      </c>
      <c r="AA606" s="354">
        <v>5</v>
      </c>
      <c r="AB606" s="763" t="s">
        <v>168</v>
      </c>
      <c r="AC606" s="391">
        <f>ROUND(ROUND(ROUND(H584*Q596,0)*V603,0)*Y605,0)-AA606</f>
        <v>595</v>
      </c>
      <c r="AD606" s="268"/>
    </row>
    <row r="607" spans="1:30" ht="17.100000000000001" customHeight="1">
      <c r="A607" s="243">
        <v>61</v>
      </c>
      <c r="B607" s="243">
        <v>1968</v>
      </c>
      <c r="C607" s="244" t="s">
        <v>5311</v>
      </c>
      <c r="D607" s="765"/>
      <c r="E607" s="765"/>
      <c r="F607" s="278"/>
      <c r="G607" s="278"/>
      <c r="H607" s="278"/>
      <c r="I607" s="279"/>
      <c r="J607" s="597"/>
      <c r="K607" s="654"/>
      <c r="L607" s="654"/>
      <c r="M607" s="208"/>
      <c r="N607" s="773"/>
      <c r="O607" s="1580" t="s">
        <v>165</v>
      </c>
      <c r="P607" s="775"/>
      <c r="Q607" s="775"/>
      <c r="R607" s="359"/>
      <c r="S607" s="360"/>
      <c r="T607" s="360"/>
      <c r="U607" s="360"/>
      <c r="V607" s="361"/>
      <c r="W607" s="523"/>
      <c r="X607" s="524"/>
      <c r="Y607" s="642"/>
      <c r="Z607" s="247"/>
      <c r="AA607" s="247"/>
      <c r="AB607" s="247"/>
      <c r="AC607" s="391">
        <f>ROUND(H584*Q608,0)</f>
        <v>593</v>
      </c>
      <c r="AD607" s="268"/>
    </row>
    <row r="608" spans="1:30" ht="17.100000000000001" customHeight="1">
      <c r="A608" s="243">
        <v>61</v>
      </c>
      <c r="B608" s="243">
        <v>1969</v>
      </c>
      <c r="C608" s="244" t="s">
        <v>5312</v>
      </c>
      <c r="D608" s="765"/>
      <c r="E608" s="765"/>
      <c r="F608" s="278"/>
      <c r="G608" s="278"/>
      <c r="H608" s="278"/>
      <c r="I608" s="279"/>
      <c r="J608" s="597"/>
      <c r="K608" s="654"/>
      <c r="L608" s="654"/>
      <c r="M608" s="208"/>
      <c r="N608" s="772"/>
      <c r="O608" s="1620"/>
      <c r="P608" s="643" t="s">
        <v>163</v>
      </c>
      <c r="Q608" s="365">
        <v>0.5</v>
      </c>
      <c r="R608" s="777"/>
      <c r="S608" s="639"/>
      <c r="T608" s="639"/>
      <c r="U608" s="639"/>
      <c r="V608" s="529"/>
      <c r="W608" s="516"/>
      <c r="X608" s="517"/>
      <c r="Y608" s="526"/>
      <c r="Z608" s="762" t="s">
        <v>167</v>
      </c>
      <c r="AA608" s="354">
        <v>5</v>
      </c>
      <c r="AB608" s="763" t="s">
        <v>168</v>
      </c>
      <c r="AC608" s="391">
        <f>ROUND(H584*Q608,0)-AA608</f>
        <v>588</v>
      </c>
      <c r="AD608" s="268"/>
    </row>
    <row r="609" spans="1:30" ht="17.100000000000001" customHeight="1">
      <c r="A609" s="243">
        <v>61</v>
      </c>
      <c r="B609" s="243">
        <v>1970</v>
      </c>
      <c r="C609" s="244" t="s">
        <v>5313</v>
      </c>
      <c r="D609" s="765"/>
      <c r="E609" s="765"/>
      <c r="F609" s="278"/>
      <c r="G609" s="278"/>
      <c r="H609" s="278"/>
      <c r="I609" s="279"/>
      <c r="J609" s="597"/>
      <c r="K609" s="654"/>
      <c r="L609" s="654"/>
      <c r="M609" s="208"/>
      <c r="N609" s="772"/>
      <c r="O609" s="1620"/>
      <c r="P609" s="530"/>
      <c r="Q609" s="530"/>
      <c r="R609" s="777"/>
      <c r="S609" s="639"/>
      <c r="T609" s="639"/>
      <c r="U609" s="639"/>
      <c r="V609" s="529"/>
      <c r="W609" s="1650" t="s">
        <v>4700</v>
      </c>
      <c r="X609" s="362" t="s">
        <v>163</v>
      </c>
      <c r="Y609" s="395">
        <v>0.85</v>
      </c>
      <c r="Z609" s="355"/>
      <c r="AA609" s="247"/>
      <c r="AB609" s="247"/>
      <c r="AC609" s="391">
        <f>ROUND(ROUND(H584*Q608,0)*Y609,0)</f>
        <v>504</v>
      </c>
      <c r="AD609" s="268"/>
    </row>
    <row r="610" spans="1:30" ht="17.100000000000001" customHeight="1">
      <c r="A610" s="243">
        <v>61</v>
      </c>
      <c r="B610" s="243">
        <v>1971</v>
      </c>
      <c r="C610" s="244" t="s">
        <v>5314</v>
      </c>
      <c r="D610" s="765"/>
      <c r="E610" s="765"/>
      <c r="F610" s="278"/>
      <c r="G610" s="278"/>
      <c r="H610" s="278"/>
      <c r="I610" s="279"/>
      <c r="J610" s="597"/>
      <c r="K610" s="654"/>
      <c r="L610" s="654"/>
      <c r="M610" s="208"/>
      <c r="N610" s="772"/>
      <c r="O610" s="530"/>
      <c r="P610" s="643"/>
      <c r="Q610" s="643"/>
      <c r="R610" s="778"/>
      <c r="S610" s="525"/>
      <c r="T610" s="525"/>
      <c r="U610" s="525"/>
      <c r="V610" s="539"/>
      <c r="W610" s="1651"/>
      <c r="X610" s="512"/>
      <c r="Y610" s="368"/>
      <c r="Z610" s="762" t="s">
        <v>167</v>
      </c>
      <c r="AA610" s="354">
        <v>5</v>
      </c>
      <c r="AB610" s="763" t="s">
        <v>168</v>
      </c>
      <c r="AC610" s="391">
        <f>ROUND(ROUND(H584*Q608,0)*Y609,0)-AA610</f>
        <v>499</v>
      </c>
      <c r="AD610" s="268"/>
    </row>
    <row r="611" spans="1:30" ht="17.100000000000001" customHeight="1">
      <c r="A611" s="243">
        <v>61</v>
      </c>
      <c r="B611" s="243">
        <v>1972</v>
      </c>
      <c r="C611" s="244" t="s">
        <v>5315</v>
      </c>
      <c r="D611" s="765"/>
      <c r="E611" s="765"/>
      <c r="F611" s="278"/>
      <c r="G611" s="278"/>
      <c r="H611" s="278"/>
      <c r="I611" s="279"/>
      <c r="J611" s="597"/>
      <c r="K611" s="654"/>
      <c r="L611" s="654"/>
      <c r="M611" s="208"/>
      <c r="N611" s="773"/>
      <c r="O611" s="530"/>
      <c r="P611" s="530"/>
      <c r="Q611" s="530"/>
      <c r="R611" s="1580" t="s">
        <v>4703</v>
      </c>
      <c r="S611" s="1633"/>
      <c r="T611" s="1633"/>
      <c r="U611" s="362" t="s">
        <v>163</v>
      </c>
      <c r="V611" s="356">
        <v>0.7</v>
      </c>
      <c r="W611" s="523"/>
      <c r="X611" s="524"/>
      <c r="Y611" s="642"/>
      <c r="Z611" s="247"/>
      <c r="AA611" s="247"/>
      <c r="AB611" s="247"/>
      <c r="AC611" s="391">
        <f>ROUND(ROUND(H584*Q608,0)*V611,0)</f>
        <v>415</v>
      </c>
      <c r="AD611" s="268"/>
    </row>
    <row r="612" spans="1:30" ht="17.100000000000001" customHeight="1">
      <c r="A612" s="243">
        <v>61</v>
      </c>
      <c r="B612" s="243">
        <v>1973</v>
      </c>
      <c r="C612" s="244" t="s">
        <v>5316</v>
      </c>
      <c r="D612" s="765"/>
      <c r="E612" s="765"/>
      <c r="F612" s="278"/>
      <c r="G612" s="278"/>
      <c r="H612" s="278"/>
      <c r="I612" s="279"/>
      <c r="J612" s="597"/>
      <c r="K612" s="654"/>
      <c r="L612" s="654"/>
      <c r="M612" s="208"/>
      <c r="N612" s="773"/>
      <c r="O612" s="530"/>
      <c r="P612" s="530"/>
      <c r="Q612" s="530"/>
      <c r="R612" s="1620"/>
      <c r="S612" s="1634"/>
      <c r="T612" s="1634"/>
      <c r="U612" s="643"/>
      <c r="V612" s="365"/>
      <c r="W612" s="319"/>
      <c r="X612" s="288"/>
      <c r="Y612" s="526"/>
      <c r="Z612" s="762" t="s">
        <v>167</v>
      </c>
      <c r="AA612" s="354">
        <v>5</v>
      </c>
      <c r="AB612" s="763" t="s">
        <v>168</v>
      </c>
      <c r="AC612" s="391">
        <f>ROUND(ROUND(H584*Q608,0)*V611,0)-AA612</f>
        <v>410</v>
      </c>
      <c r="AD612" s="268"/>
    </row>
    <row r="613" spans="1:30" ht="17.100000000000001" customHeight="1">
      <c r="A613" s="243">
        <v>61</v>
      </c>
      <c r="B613" s="243">
        <v>1974</v>
      </c>
      <c r="C613" s="244" t="s">
        <v>5317</v>
      </c>
      <c r="D613" s="765"/>
      <c r="E613" s="765"/>
      <c r="F613" s="278"/>
      <c r="G613" s="278"/>
      <c r="H613" s="278"/>
      <c r="I613" s="279"/>
      <c r="J613" s="597"/>
      <c r="K613" s="654"/>
      <c r="L613" s="654"/>
      <c r="M613" s="208"/>
      <c r="N613" s="774"/>
      <c r="O613" s="643"/>
      <c r="P613" s="1644"/>
      <c r="Q613" s="1652"/>
      <c r="R613" s="1620"/>
      <c r="S613" s="1634"/>
      <c r="T613" s="1634"/>
      <c r="U613" s="779"/>
      <c r="V613" s="780"/>
      <c r="W613" s="1650" t="s">
        <v>4700</v>
      </c>
      <c r="X613" s="362" t="s">
        <v>163</v>
      </c>
      <c r="Y613" s="395">
        <v>0.85</v>
      </c>
      <c r="Z613" s="355"/>
      <c r="AA613" s="247"/>
      <c r="AB613" s="247"/>
      <c r="AC613" s="391">
        <f>ROUND(ROUND(ROUND(H584*Q608,0)*V611,0)*Y613,0)</f>
        <v>353</v>
      </c>
      <c r="AD613" s="268"/>
    </row>
    <row r="614" spans="1:30" ht="17.100000000000001" customHeight="1">
      <c r="A614" s="243">
        <v>61</v>
      </c>
      <c r="B614" s="243">
        <v>1975</v>
      </c>
      <c r="C614" s="244" t="s">
        <v>5318</v>
      </c>
      <c r="D614" s="765"/>
      <c r="E614" s="765"/>
      <c r="F614" s="278"/>
      <c r="G614" s="278"/>
      <c r="H614" s="278"/>
      <c r="I614" s="279"/>
      <c r="J614" s="597"/>
      <c r="K614" s="654"/>
      <c r="L614" s="654"/>
      <c r="M614" s="208"/>
      <c r="N614" s="774"/>
      <c r="O614" s="643"/>
      <c r="P614" s="643"/>
      <c r="Q614" s="643"/>
      <c r="R614" s="781"/>
      <c r="S614" s="782"/>
      <c r="T614" s="537"/>
      <c r="U614" s="537"/>
      <c r="V614" s="783"/>
      <c r="W614" s="1651"/>
      <c r="X614" s="512"/>
      <c r="Y614" s="368"/>
      <c r="Z614" s="762" t="s">
        <v>167</v>
      </c>
      <c r="AA614" s="354">
        <v>5</v>
      </c>
      <c r="AB614" s="763" t="s">
        <v>168</v>
      </c>
      <c r="AC614" s="391">
        <f>ROUND(ROUND(ROUND(H584*Q608,0)*V611,0)*Y613,0)-AA614</f>
        <v>348</v>
      </c>
      <c r="AD614" s="268"/>
    </row>
    <row r="615" spans="1:30" ht="17.100000000000001" customHeight="1">
      <c r="A615" s="243">
        <v>61</v>
      </c>
      <c r="B615" s="243">
        <v>1976</v>
      </c>
      <c r="C615" s="244" t="s">
        <v>5319</v>
      </c>
      <c r="D615" s="765"/>
      <c r="E615" s="765"/>
      <c r="F615" s="278"/>
      <c r="G615" s="278"/>
      <c r="H615" s="278"/>
      <c r="I615" s="279"/>
      <c r="J615" s="597"/>
      <c r="K615" s="654"/>
      <c r="L615" s="654"/>
      <c r="M615" s="208"/>
      <c r="N615" s="773"/>
      <c r="O615" s="643"/>
      <c r="P615" s="1646"/>
      <c r="Q615" s="1649"/>
      <c r="R615" s="1580" t="s">
        <v>4708</v>
      </c>
      <c r="S615" s="1633"/>
      <c r="T615" s="1633"/>
      <c r="U615" s="643" t="s">
        <v>163</v>
      </c>
      <c r="V615" s="365">
        <v>0.85</v>
      </c>
      <c r="W615" s="523"/>
      <c r="X615" s="524"/>
      <c r="Y615" s="642"/>
      <c r="Z615" s="247"/>
      <c r="AA615" s="247"/>
      <c r="AB615" s="247"/>
      <c r="AC615" s="391">
        <f>ROUND(ROUND(H584*Q608,0)*V615,0)</f>
        <v>504</v>
      </c>
      <c r="AD615" s="268"/>
    </row>
    <row r="616" spans="1:30" ht="17.100000000000001" customHeight="1">
      <c r="A616" s="243">
        <v>61</v>
      </c>
      <c r="B616" s="243">
        <v>1977</v>
      </c>
      <c r="C616" s="244" t="s">
        <v>5320</v>
      </c>
      <c r="D616" s="765"/>
      <c r="E616" s="765"/>
      <c r="F616" s="278"/>
      <c r="G616" s="278"/>
      <c r="H616" s="278"/>
      <c r="I616" s="279"/>
      <c r="J616" s="597"/>
      <c r="K616" s="654"/>
      <c r="L616" s="654"/>
      <c r="M616" s="208"/>
      <c r="N616" s="773"/>
      <c r="O616" s="643"/>
      <c r="P616" s="365"/>
      <c r="Q616" s="365"/>
      <c r="R616" s="1620"/>
      <c r="S616" s="1634"/>
      <c r="T616" s="1634"/>
      <c r="U616" s="643"/>
      <c r="V616" s="365"/>
      <c r="W616" s="319"/>
      <c r="X616" s="288"/>
      <c r="Y616" s="526"/>
      <c r="Z616" s="762" t="s">
        <v>167</v>
      </c>
      <c r="AA616" s="354">
        <v>5</v>
      </c>
      <c r="AB616" s="763" t="s">
        <v>168</v>
      </c>
      <c r="AC616" s="391">
        <f>ROUND(ROUND(H584*Q608,0)*V615,0)-AA616</f>
        <v>499</v>
      </c>
      <c r="AD616" s="268"/>
    </row>
    <row r="617" spans="1:30" ht="17.100000000000001" customHeight="1">
      <c r="A617" s="243">
        <v>61</v>
      </c>
      <c r="B617" s="243">
        <v>1978</v>
      </c>
      <c r="C617" s="244" t="s">
        <v>5321</v>
      </c>
      <c r="D617" s="765"/>
      <c r="E617" s="765"/>
      <c r="F617" s="278"/>
      <c r="G617" s="278"/>
      <c r="H617" s="278"/>
      <c r="I617" s="279"/>
      <c r="J617" s="597"/>
      <c r="K617" s="654"/>
      <c r="L617" s="654"/>
      <c r="M617" s="208"/>
      <c r="N617" s="774"/>
      <c r="O617" s="643"/>
      <c r="P617" s="365"/>
      <c r="Q617" s="365"/>
      <c r="R617" s="1620"/>
      <c r="S617" s="1634"/>
      <c r="T617" s="1634"/>
      <c r="U617" s="779"/>
      <c r="V617" s="780"/>
      <c r="W617" s="1650" t="s">
        <v>4700</v>
      </c>
      <c r="X617" s="362" t="s">
        <v>163</v>
      </c>
      <c r="Y617" s="395">
        <v>0.85</v>
      </c>
      <c r="Z617" s="355"/>
      <c r="AA617" s="247"/>
      <c r="AB617" s="247"/>
      <c r="AC617" s="391">
        <f>ROUND(ROUND(ROUND(H584*Q608,0)*V615,0)*Y617,0)</f>
        <v>428</v>
      </c>
      <c r="AD617" s="268"/>
    </row>
    <row r="618" spans="1:30" ht="17.100000000000001" customHeight="1">
      <c r="A618" s="243">
        <v>61</v>
      </c>
      <c r="B618" s="243">
        <v>1979</v>
      </c>
      <c r="C618" s="244" t="s">
        <v>5322</v>
      </c>
      <c r="D618" s="765"/>
      <c r="E618" s="765"/>
      <c r="F618" s="278"/>
      <c r="G618" s="278"/>
      <c r="H618" s="278"/>
      <c r="I618" s="279"/>
      <c r="J618" s="597"/>
      <c r="K618" s="654"/>
      <c r="L618" s="654"/>
      <c r="M618" s="208"/>
      <c r="N618" s="467"/>
      <c r="O618" s="643"/>
      <c r="P618" s="643"/>
      <c r="Q618" s="643"/>
      <c r="R618" s="1642"/>
      <c r="S618" s="1643"/>
      <c r="T618" s="1643"/>
      <c r="U618" s="537"/>
      <c r="V618" s="783"/>
      <c r="W618" s="1651"/>
      <c r="X618" s="512"/>
      <c r="Y618" s="368"/>
      <c r="Z618" s="762" t="s">
        <v>167</v>
      </c>
      <c r="AA618" s="354">
        <v>5</v>
      </c>
      <c r="AB618" s="763" t="s">
        <v>168</v>
      </c>
      <c r="AC618" s="391">
        <f>ROUND(ROUND(ROUND(H584*Q608,0)*V615,0)*Y617,0)-AA618</f>
        <v>423</v>
      </c>
      <c r="AD618" s="268"/>
    </row>
    <row r="619" spans="1:30" ht="17.100000000000001" customHeight="1">
      <c r="A619" s="229">
        <v>61</v>
      </c>
      <c r="B619" s="229">
        <v>1325</v>
      </c>
      <c r="C619" s="254" t="s">
        <v>5323</v>
      </c>
      <c r="D619" s="765"/>
      <c r="E619" s="765"/>
      <c r="F619" s="278"/>
      <c r="G619" s="278"/>
      <c r="H619" s="278"/>
      <c r="I619" s="279"/>
      <c r="J619" s="1611" t="s">
        <v>4738</v>
      </c>
      <c r="K619" s="784"/>
      <c r="L619" s="784"/>
      <c r="M619" s="784"/>
      <c r="N619" s="231"/>
      <c r="O619" s="232"/>
      <c r="P619" s="232"/>
      <c r="Q619" s="232"/>
      <c r="R619" s="340"/>
      <c r="S619" s="338"/>
      <c r="T619" s="338"/>
      <c r="U619" s="334"/>
      <c r="V619" s="232"/>
      <c r="W619" s="231"/>
      <c r="X619" s="232"/>
      <c r="Y619" s="314"/>
      <c r="Z619" s="257"/>
      <c r="AA619" s="257"/>
      <c r="AB619" s="257"/>
      <c r="AC619" s="473">
        <f>ROUND(H584*M620,0)</f>
        <v>1144</v>
      </c>
      <c r="AD619" s="268"/>
    </row>
    <row r="620" spans="1:30" ht="17.100000000000001" customHeight="1">
      <c r="A620" s="243">
        <v>61</v>
      </c>
      <c r="B620" s="243">
        <v>1980</v>
      </c>
      <c r="C620" s="244" t="s">
        <v>5324</v>
      </c>
      <c r="D620" s="764"/>
      <c r="E620" s="764"/>
      <c r="F620" s="377"/>
      <c r="G620" s="377"/>
      <c r="H620" s="377"/>
      <c r="I620" s="378"/>
      <c r="J620" s="1613"/>
      <c r="K620" s="785"/>
      <c r="L620" s="214" t="s">
        <v>163</v>
      </c>
      <c r="M620" s="397">
        <v>0.96499999999999997</v>
      </c>
      <c r="N620" s="245"/>
      <c r="O620" s="208"/>
      <c r="P620" s="208"/>
      <c r="Q620" s="208"/>
      <c r="R620" s="611"/>
      <c r="S620" s="392"/>
      <c r="T620" s="392"/>
      <c r="U620" s="301"/>
      <c r="V620" s="208"/>
      <c r="W620" s="245"/>
      <c r="X620" s="208"/>
      <c r="Y620" s="226"/>
      <c r="Z620" s="762" t="s">
        <v>167</v>
      </c>
      <c r="AA620" s="354">
        <v>5</v>
      </c>
      <c r="AB620" s="763" t="s">
        <v>168</v>
      </c>
      <c r="AC620" s="391">
        <f>ROUND(H584*M620,0)-AA620</f>
        <v>1139</v>
      </c>
      <c r="AD620" s="268"/>
    </row>
    <row r="621" spans="1:30" ht="17.100000000000001" customHeight="1">
      <c r="A621" s="243">
        <v>61</v>
      </c>
      <c r="B621" s="243">
        <v>1981</v>
      </c>
      <c r="C621" s="244" t="s">
        <v>5325</v>
      </c>
      <c r="D621" s="764"/>
      <c r="E621" s="764"/>
      <c r="F621" s="377"/>
      <c r="G621" s="377"/>
      <c r="H621" s="377"/>
      <c r="I621" s="378"/>
      <c r="J621" s="1613"/>
      <c r="K621" s="654"/>
      <c r="L621" s="654"/>
      <c r="M621" s="208"/>
      <c r="N621" s="245"/>
      <c r="O621" s="208"/>
      <c r="P621" s="208"/>
      <c r="Q621" s="208"/>
      <c r="R621" s="611"/>
      <c r="S621" s="392"/>
      <c r="T621" s="392"/>
      <c r="U621" s="301"/>
      <c r="V621" s="385"/>
      <c r="W621" s="1650" t="s">
        <v>4700</v>
      </c>
      <c r="X621" s="362" t="s">
        <v>163</v>
      </c>
      <c r="Y621" s="395">
        <v>0.85</v>
      </c>
      <c r="Z621" s="355"/>
      <c r="AA621" s="247"/>
      <c r="AB621" s="247"/>
      <c r="AC621" s="391">
        <f>ROUND(ROUND(H584*M620,0)*Y621,0)</f>
        <v>972</v>
      </c>
      <c r="AD621" s="268"/>
    </row>
    <row r="622" spans="1:30" ht="17.100000000000001" customHeight="1">
      <c r="A622" s="243">
        <v>61</v>
      </c>
      <c r="B622" s="243">
        <v>1982</v>
      </c>
      <c r="C622" s="244" t="s">
        <v>5326</v>
      </c>
      <c r="D622" s="764"/>
      <c r="E622" s="764"/>
      <c r="F622" s="278"/>
      <c r="G622" s="278"/>
      <c r="H622" s="278"/>
      <c r="I622" s="279"/>
      <c r="J622" s="597"/>
      <c r="K622" s="654"/>
      <c r="L622" s="654"/>
      <c r="M622" s="208"/>
      <c r="N622" s="245"/>
      <c r="O622" s="208"/>
      <c r="P622" s="208"/>
      <c r="Q622" s="208"/>
      <c r="R622" s="761"/>
      <c r="S622" s="407"/>
      <c r="T622" s="407"/>
      <c r="U622" s="304"/>
      <c r="V622" s="226"/>
      <c r="W622" s="1651"/>
      <c r="X622" s="512"/>
      <c r="Y622" s="368"/>
      <c r="Z622" s="762" t="s">
        <v>167</v>
      </c>
      <c r="AA622" s="354">
        <v>5</v>
      </c>
      <c r="AB622" s="763" t="s">
        <v>168</v>
      </c>
      <c r="AC622" s="391">
        <f>ROUND(ROUND(H584*M620,0)*Y621,0)-AA622</f>
        <v>967</v>
      </c>
      <c r="AD622" s="268"/>
    </row>
    <row r="623" spans="1:30" ht="17.100000000000001" customHeight="1">
      <c r="A623" s="229">
        <v>61</v>
      </c>
      <c r="B623" s="229">
        <v>1326</v>
      </c>
      <c r="C623" s="254" t="s">
        <v>5327</v>
      </c>
      <c r="D623" s="764"/>
      <c r="E623" s="764"/>
      <c r="F623" s="278"/>
      <c r="G623" s="278"/>
      <c r="H623" s="278"/>
      <c r="I623" s="279"/>
      <c r="J623" s="597"/>
      <c r="K623" s="654"/>
      <c r="L623" s="654"/>
      <c r="M623" s="208"/>
      <c r="N623" s="245"/>
      <c r="O623" s="208"/>
      <c r="P623" s="208"/>
      <c r="Q623" s="208"/>
      <c r="R623" s="1542" t="s">
        <v>4703</v>
      </c>
      <c r="S623" s="1543"/>
      <c r="T623" s="1543"/>
      <c r="U623" s="372" t="s">
        <v>163</v>
      </c>
      <c r="V623" s="373">
        <v>0.7</v>
      </c>
      <c r="W623" s="231"/>
      <c r="X623" s="232"/>
      <c r="Y623" s="314"/>
      <c r="Z623" s="257"/>
      <c r="AA623" s="257"/>
      <c r="AB623" s="257"/>
      <c r="AC623" s="473">
        <f>ROUND(ROUND(H584*M620,0)*V623,0)</f>
        <v>801</v>
      </c>
      <c r="AD623" s="268"/>
    </row>
    <row r="624" spans="1:30" ht="17.100000000000001" customHeight="1">
      <c r="A624" s="243">
        <v>61</v>
      </c>
      <c r="B624" s="243">
        <v>1983</v>
      </c>
      <c r="C624" s="244" t="s">
        <v>5328</v>
      </c>
      <c r="D624" s="764"/>
      <c r="E624" s="764"/>
      <c r="F624" s="278"/>
      <c r="G624" s="278"/>
      <c r="H624" s="208"/>
      <c r="I624" s="388"/>
      <c r="J624" s="597"/>
      <c r="K624" s="654"/>
      <c r="L624" s="654"/>
      <c r="M624" s="208"/>
      <c r="N624" s="245"/>
      <c r="O624" s="208"/>
      <c r="P624" s="208"/>
      <c r="Q624" s="208"/>
      <c r="R624" s="1545"/>
      <c r="S624" s="1546"/>
      <c r="T624" s="1546"/>
      <c r="U624" s="214"/>
      <c r="V624" s="609"/>
      <c r="W624" s="281"/>
      <c r="X624" s="216"/>
      <c r="Y624" s="226"/>
      <c r="Z624" s="762" t="s">
        <v>167</v>
      </c>
      <c r="AA624" s="354">
        <v>5</v>
      </c>
      <c r="AB624" s="763" t="s">
        <v>168</v>
      </c>
      <c r="AC624" s="391">
        <f>ROUND(ROUND(H584*M620,0)*V623,0)-AA624</f>
        <v>796</v>
      </c>
      <c r="AD624" s="268"/>
    </row>
    <row r="625" spans="1:30" ht="17.100000000000001" customHeight="1">
      <c r="A625" s="243">
        <v>61</v>
      </c>
      <c r="B625" s="243">
        <v>1984</v>
      </c>
      <c r="C625" s="244" t="s">
        <v>5329</v>
      </c>
      <c r="D625" s="765"/>
      <c r="E625" s="764"/>
      <c r="F625" s="406"/>
      <c r="G625" s="406"/>
      <c r="H625" s="208"/>
      <c r="I625" s="388"/>
      <c r="J625" s="597"/>
      <c r="K625" s="654"/>
      <c r="L625" s="654"/>
      <c r="M625" s="208"/>
      <c r="N625" s="245"/>
      <c r="O625" s="208"/>
      <c r="P625" s="208"/>
      <c r="Q625" s="208"/>
      <c r="R625" s="1545"/>
      <c r="S625" s="1546"/>
      <c r="T625" s="1546"/>
      <c r="U625" s="302"/>
      <c r="V625" s="766"/>
      <c r="W625" s="1650" t="s">
        <v>4700</v>
      </c>
      <c r="X625" s="362" t="s">
        <v>163</v>
      </c>
      <c r="Y625" s="395">
        <v>0.85</v>
      </c>
      <c r="Z625" s="355"/>
      <c r="AA625" s="247"/>
      <c r="AB625" s="247"/>
      <c r="AC625" s="391">
        <f>ROUND(ROUND(ROUND(H584*M620,0)*V623,0)*Y625,0)</f>
        <v>681</v>
      </c>
      <c r="AD625" s="268"/>
    </row>
    <row r="626" spans="1:30" ht="17.100000000000001" customHeight="1">
      <c r="A626" s="243">
        <v>61</v>
      </c>
      <c r="B626" s="243">
        <v>1985</v>
      </c>
      <c r="C626" s="244" t="s">
        <v>5330</v>
      </c>
      <c r="D626" s="765"/>
      <c r="E626" s="764"/>
      <c r="F626" s="406"/>
      <c r="G626" s="406"/>
      <c r="H626" s="208"/>
      <c r="I626" s="388"/>
      <c r="J626" s="597"/>
      <c r="K626" s="654"/>
      <c r="L626" s="654"/>
      <c r="M626" s="208"/>
      <c r="N626" s="245"/>
      <c r="O626" s="208"/>
      <c r="P626" s="208"/>
      <c r="Q626" s="208"/>
      <c r="R626" s="399"/>
      <c r="S626" s="767"/>
      <c r="T626" s="305"/>
      <c r="U626" s="305"/>
      <c r="V626" s="768"/>
      <c r="W626" s="1651"/>
      <c r="X626" s="512"/>
      <c r="Y626" s="368"/>
      <c r="Z626" s="762" t="s">
        <v>167</v>
      </c>
      <c r="AA626" s="354">
        <v>5</v>
      </c>
      <c r="AB626" s="763" t="s">
        <v>168</v>
      </c>
      <c r="AC626" s="391">
        <f>ROUND(ROUND(ROUND(H584*M620,0)*V623,0)*Y625,0)-AA626</f>
        <v>676</v>
      </c>
      <c r="AD626" s="268"/>
    </row>
    <row r="627" spans="1:30" ht="17.100000000000001" customHeight="1">
      <c r="A627" s="229">
        <v>61</v>
      </c>
      <c r="B627" s="229">
        <v>1763</v>
      </c>
      <c r="C627" s="254" t="s">
        <v>5331</v>
      </c>
      <c r="D627" s="765"/>
      <c r="E627" s="764"/>
      <c r="F627" s="406"/>
      <c r="G627" s="406"/>
      <c r="H627" s="208"/>
      <c r="I627" s="388"/>
      <c r="J627" s="597"/>
      <c r="K627" s="654"/>
      <c r="L627" s="654"/>
      <c r="M627" s="208"/>
      <c r="N627" s="245"/>
      <c r="O627" s="208"/>
      <c r="P627" s="208"/>
      <c r="Q627" s="385"/>
      <c r="R627" s="1542" t="s">
        <v>4708</v>
      </c>
      <c r="S627" s="1543"/>
      <c r="T627" s="1543"/>
      <c r="U627" s="214" t="s">
        <v>163</v>
      </c>
      <c r="V627" s="609">
        <v>0.85</v>
      </c>
      <c r="W627" s="231"/>
      <c r="X627" s="232"/>
      <c r="Y627" s="314"/>
      <c r="Z627" s="257"/>
      <c r="AA627" s="257"/>
      <c r="AB627" s="257"/>
      <c r="AC627" s="473">
        <f>ROUND(ROUND(H584*M620,0)*V627,0)</f>
        <v>972</v>
      </c>
      <c r="AD627" s="268"/>
    </row>
    <row r="628" spans="1:30" ht="17.100000000000001" customHeight="1">
      <c r="A628" s="243">
        <v>61</v>
      </c>
      <c r="B628" s="243">
        <v>1986</v>
      </c>
      <c r="C628" s="244" t="s">
        <v>5332</v>
      </c>
      <c r="D628" s="765"/>
      <c r="E628" s="764"/>
      <c r="F628" s="406"/>
      <c r="G628" s="406"/>
      <c r="H628" s="208"/>
      <c r="I628" s="388"/>
      <c r="J628" s="597"/>
      <c r="K628" s="654"/>
      <c r="L628" s="654"/>
      <c r="M628" s="208"/>
      <c r="N628" s="245"/>
      <c r="O628" s="208"/>
      <c r="P628" s="208"/>
      <c r="Q628" s="208"/>
      <c r="R628" s="1545"/>
      <c r="S628" s="1546"/>
      <c r="T628" s="1546"/>
      <c r="U628" s="214"/>
      <c r="V628" s="609"/>
      <c r="W628" s="281"/>
      <c r="X628" s="216"/>
      <c r="Y628" s="226"/>
      <c r="Z628" s="762" t="s">
        <v>167</v>
      </c>
      <c r="AA628" s="354">
        <v>5</v>
      </c>
      <c r="AB628" s="763" t="s">
        <v>168</v>
      </c>
      <c r="AC628" s="391">
        <f>ROUND(ROUND(H584*M620,0)*V627,0)-AA628</f>
        <v>967</v>
      </c>
      <c r="AD628" s="268"/>
    </row>
    <row r="629" spans="1:30" ht="17.100000000000001" customHeight="1">
      <c r="A629" s="243">
        <v>61</v>
      </c>
      <c r="B629" s="243">
        <v>1987</v>
      </c>
      <c r="C629" s="244" t="s">
        <v>5333</v>
      </c>
      <c r="D629" s="765"/>
      <c r="E629" s="764"/>
      <c r="F629" s="278"/>
      <c r="G629" s="278"/>
      <c r="H629" s="278"/>
      <c r="I629" s="279"/>
      <c r="J629" s="597"/>
      <c r="K629" s="654"/>
      <c r="L629" s="654"/>
      <c r="M629" s="208"/>
      <c r="N629" s="245"/>
      <c r="O629" s="208"/>
      <c r="P629" s="208"/>
      <c r="Q629" s="208"/>
      <c r="R629" s="1545"/>
      <c r="S629" s="1546"/>
      <c r="T629" s="1546"/>
      <c r="U629" s="302"/>
      <c r="V629" s="766"/>
      <c r="W629" s="1650" t="s">
        <v>4700</v>
      </c>
      <c r="X629" s="362" t="s">
        <v>163</v>
      </c>
      <c r="Y629" s="395">
        <v>0.85</v>
      </c>
      <c r="Z629" s="355"/>
      <c r="AA629" s="247"/>
      <c r="AB629" s="247"/>
      <c r="AC629" s="391">
        <f>ROUND(ROUND(ROUND(H584*M620,0)*V627,0)*Y629,0)</f>
        <v>826</v>
      </c>
      <c r="AD629" s="268"/>
    </row>
    <row r="630" spans="1:30" ht="17.100000000000001" customHeight="1">
      <c r="A630" s="243">
        <v>61</v>
      </c>
      <c r="B630" s="243">
        <v>1988</v>
      </c>
      <c r="C630" s="244" t="s">
        <v>5334</v>
      </c>
      <c r="D630" s="765"/>
      <c r="E630" s="764"/>
      <c r="F630" s="278"/>
      <c r="G630" s="278"/>
      <c r="H630" s="278"/>
      <c r="I630" s="279"/>
      <c r="J630" s="597"/>
      <c r="K630" s="654"/>
      <c r="L630" s="654"/>
      <c r="M630" s="208"/>
      <c r="N630" s="281"/>
      <c r="O630" s="216"/>
      <c r="P630" s="216"/>
      <c r="Q630" s="216"/>
      <c r="R630" s="1563"/>
      <c r="S630" s="1564"/>
      <c r="T630" s="1564"/>
      <c r="U630" s="305"/>
      <c r="V630" s="768"/>
      <c r="W630" s="1651"/>
      <c r="X630" s="512"/>
      <c r="Y630" s="368"/>
      <c r="Z630" s="762" t="s">
        <v>167</v>
      </c>
      <c r="AA630" s="354">
        <v>5</v>
      </c>
      <c r="AB630" s="763" t="s">
        <v>168</v>
      </c>
      <c r="AC630" s="391">
        <f>ROUND(ROUND(ROUND(H584*M620,0)*V627,0)*Y629,0)-AA630</f>
        <v>821</v>
      </c>
      <c r="AD630" s="268"/>
    </row>
    <row r="631" spans="1:30" ht="17.100000000000001" customHeight="1">
      <c r="A631" s="229">
        <v>61</v>
      </c>
      <c r="B631" s="229">
        <v>1327</v>
      </c>
      <c r="C631" s="254" t="s">
        <v>5335</v>
      </c>
      <c r="D631" s="765"/>
      <c r="E631" s="765"/>
      <c r="F631" s="278"/>
      <c r="G631" s="278"/>
      <c r="H631" s="278"/>
      <c r="I631" s="279"/>
      <c r="J631" s="597"/>
      <c r="K631" s="654"/>
      <c r="L631" s="654"/>
      <c r="M631" s="208"/>
      <c r="N631" s="1539" t="s">
        <v>4713</v>
      </c>
      <c r="O631" s="1608" t="s">
        <v>162</v>
      </c>
      <c r="P631" s="769"/>
      <c r="Q631" s="769"/>
      <c r="R631" s="340"/>
      <c r="S631" s="338"/>
      <c r="T631" s="338"/>
      <c r="U631" s="334"/>
      <c r="V631" s="232"/>
      <c r="W631" s="231"/>
      <c r="X631" s="232"/>
      <c r="Y631" s="314"/>
      <c r="Z631" s="257"/>
      <c r="AA631" s="257"/>
      <c r="AB631" s="257"/>
      <c r="AC631" s="473">
        <f>ROUND(ROUND(H584*M620,0)*Q632,0)</f>
        <v>801</v>
      </c>
      <c r="AD631" s="268"/>
    </row>
    <row r="632" spans="1:30" ht="17.100000000000001" customHeight="1">
      <c r="A632" s="243">
        <v>61</v>
      </c>
      <c r="B632" s="243">
        <v>1989</v>
      </c>
      <c r="C632" s="244" t="s">
        <v>5336</v>
      </c>
      <c r="D632" s="765"/>
      <c r="E632" s="765"/>
      <c r="F632" s="278"/>
      <c r="G632" s="278"/>
      <c r="H632" s="278"/>
      <c r="I632" s="279"/>
      <c r="J632" s="597"/>
      <c r="K632" s="654"/>
      <c r="L632" s="654"/>
      <c r="M632" s="208"/>
      <c r="N632" s="1631"/>
      <c r="O632" s="1586"/>
      <c r="P632" s="214" t="s">
        <v>163</v>
      </c>
      <c r="Q632" s="770">
        <v>0.7</v>
      </c>
      <c r="R632" s="611"/>
      <c r="S632" s="392"/>
      <c r="T632" s="392"/>
      <c r="U632" s="301"/>
      <c r="V632" s="208"/>
      <c r="W632" s="245"/>
      <c r="X632" s="208"/>
      <c r="Y632" s="226"/>
      <c r="Z632" s="762" t="s">
        <v>167</v>
      </c>
      <c r="AA632" s="354">
        <v>5</v>
      </c>
      <c r="AB632" s="763" t="s">
        <v>168</v>
      </c>
      <c r="AC632" s="391">
        <f>ROUND(ROUND(H584*M620,0)*Q632,0)-AA632</f>
        <v>796</v>
      </c>
      <c r="AD632" s="268"/>
    </row>
    <row r="633" spans="1:30" ht="17.100000000000001" customHeight="1">
      <c r="A633" s="243">
        <v>61</v>
      </c>
      <c r="B633" s="243">
        <v>1990</v>
      </c>
      <c r="C633" s="244" t="s">
        <v>5337</v>
      </c>
      <c r="D633" s="765"/>
      <c r="E633" s="765"/>
      <c r="F633" s="278"/>
      <c r="G633" s="278"/>
      <c r="H633" s="278"/>
      <c r="I633" s="279"/>
      <c r="J633" s="597"/>
      <c r="K633" s="654"/>
      <c r="L633" s="654"/>
      <c r="M633" s="208"/>
      <c r="N633" s="1631"/>
      <c r="O633" s="1586"/>
      <c r="R633" s="611"/>
      <c r="S633" s="392"/>
      <c r="T633" s="392"/>
      <c r="U633" s="301"/>
      <c r="V633" s="385"/>
      <c r="W633" s="1650" t="s">
        <v>4700</v>
      </c>
      <c r="X633" s="362" t="s">
        <v>163</v>
      </c>
      <c r="Y633" s="395">
        <v>0.85</v>
      </c>
      <c r="Z633" s="355"/>
      <c r="AA633" s="247"/>
      <c r="AB633" s="247"/>
      <c r="AC633" s="391">
        <f>ROUND(ROUND(ROUND(H584*M620,0)*Q632,0)*Y633,0)</f>
        <v>681</v>
      </c>
      <c r="AD633" s="268"/>
    </row>
    <row r="634" spans="1:30" ht="17.100000000000001" customHeight="1">
      <c r="A634" s="243">
        <v>61</v>
      </c>
      <c r="B634" s="243">
        <v>1991</v>
      </c>
      <c r="C634" s="244" t="s">
        <v>5338</v>
      </c>
      <c r="D634" s="765"/>
      <c r="E634" s="765"/>
      <c r="F634" s="278"/>
      <c r="G634" s="278"/>
      <c r="H634" s="278"/>
      <c r="I634" s="279"/>
      <c r="J634" s="597"/>
      <c r="K634" s="654"/>
      <c r="L634" s="654"/>
      <c r="M634" s="208"/>
      <c r="N634" s="772"/>
      <c r="P634" s="214"/>
      <c r="Q634" s="214"/>
      <c r="R634" s="761"/>
      <c r="S634" s="407"/>
      <c r="T634" s="407"/>
      <c r="U634" s="304"/>
      <c r="V634" s="226"/>
      <c r="W634" s="1651"/>
      <c r="X634" s="512"/>
      <c r="Y634" s="368"/>
      <c r="Z634" s="762" t="s">
        <v>167</v>
      </c>
      <c r="AA634" s="354">
        <v>5</v>
      </c>
      <c r="AB634" s="763" t="s">
        <v>168</v>
      </c>
      <c r="AC634" s="391">
        <f>ROUND(ROUND(ROUND(H584*M620,0)*Q632,0)*Y633,0)-AA634</f>
        <v>676</v>
      </c>
      <c r="AD634" s="268"/>
    </row>
    <row r="635" spans="1:30" ht="17.100000000000001" customHeight="1">
      <c r="A635" s="229">
        <v>61</v>
      </c>
      <c r="B635" s="229">
        <v>1328</v>
      </c>
      <c r="C635" s="254" t="s">
        <v>5339</v>
      </c>
      <c r="D635" s="765"/>
      <c r="E635" s="765"/>
      <c r="F635" s="278"/>
      <c r="G635" s="278"/>
      <c r="H635" s="278"/>
      <c r="I635" s="279"/>
      <c r="J635" s="597"/>
      <c r="K635" s="654"/>
      <c r="L635" s="654"/>
      <c r="M635" s="208"/>
      <c r="N635" s="773"/>
      <c r="R635" s="1542" t="s">
        <v>4703</v>
      </c>
      <c r="S635" s="1543"/>
      <c r="T635" s="1543"/>
      <c r="U635" s="372" t="s">
        <v>163</v>
      </c>
      <c r="V635" s="373">
        <v>0.7</v>
      </c>
      <c r="W635" s="231"/>
      <c r="X635" s="232"/>
      <c r="Y635" s="314"/>
      <c r="Z635" s="257"/>
      <c r="AA635" s="257"/>
      <c r="AB635" s="257"/>
      <c r="AC635" s="473">
        <f>ROUND(ROUND(ROUND(H584*M620,0)*Q632,0)*V635,0)</f>
        <v>561</v>
      </c>
      <c r="AD635" s="268"/>
    </row>
    <row r="636" spans="1:30" ht="17.100000000000001" customHeight="1">
      <c r="A636" s="243">
        <v>61</v>
      </c>
      <c r="B636" s="243">
        <v>1992</v>
      </c>
      <c r="C636" s="244" t="s">
        <v>5340</v>
      </c>
      <c r="D636" s="765"/>
      <c r="E636" s="765"/>
      <c r="F636" s="278"/>
      <c r="G636" s="278"/>
      <c r="H636" s="278"/>
      <c r="I636" s="279"/>
      <c r="J636" s="597"/>
      <c r="K636" s="654"/>
      <c r="L636" s="654"/>
      <c r="M636" s="208"/>
      <c r="N636" s="773"/>
      <c r="R636" s="1545"/>
      <c r="S636" s="1546"/>
      <c r="T636" s="1546"/>
      <c r="U636" s="214"/>
      <c r="V636" s="609"/>
      <c r="W636" s="281"/>
      <c r="X636" s="216"/>
      <c r="Y636" s="226"/>
      <c r="Z636" s="762" t="s">
        <v>167</v>
      </c>
      <c r="AA636" s="354">
        <v>5</v>
      </c>
      <c r="AB636" s="763" t="s">
        <v>168</v>
      </c>
      <c r="AC636" s="391">
        <f>ROUND(ROUND(ROUND(H584*M620,0)*Q632,0)*V635,0)-AA636</f>
        <v>556</v>
      </c>
      <c r="AD636" s="268"/>
    </row>
    <row r="637" spans="1:30" ht="17.100000000000001" customHeight="1">
      <c r="A637" s="243">
        <v>61</v>
      </c>
      <c r="B637" s="243">
        <v>1993</v>
      </c>
      <c r="C637" s="244" t="s">
        <v>5341</v>
      </c>
      <c r="D637" s="765"/>
      <c r="E637" s="765"/>
      <c r="F637" s="278"/>
      <c r="G637" s="278"/>
      <c r="H637" s="278"/>
      <c r="I637" s="279"/>
      <c r="J637" s="597"/>
      <c r="K637" s="654"/>
      <c r="L637" s="654"/>
      <c r="M637" s="208"/>
      <c r="N637" s="774"/>
      <c r="O637" s="214"/>
      <c r="P637" s="1653"/>
      <c r="Q637" s="1653"/>
      <c r="R637" s="1545"/>
      <c r="S637" s="1546"/>
      <c r="T637" s="1546"/>
      <c r="U637" s="302"/>
      <c r="V637" s="766"/>
      <c r="W637" s="1650" t="s">
        <v>4700</v>
      </c>
      <c r="X637" s="362" t="s">
        <v>163</v>
      </c>
      <c r="Y637" s="395">
        <v>0.85</v>
      </c>
      <c r="Z637" s="355"/>
      <c r="AA637" s="247"/>
      <c r="AB637" s="247"/>
      <c r="AC637" s="391">
        <f>ROUND(ROUND(ROUND(ROUND(H584*M620,0)*Q632,0)*V635,0)*Y637,0)</f>
        <v>477</v>
      </c>
      <c r="AD637" s="268"/>
    </row>
    <row r="638" spans="1:30" ht="17.100000000000001" customHeight="1">
      <c r="A638" s="243">
        <v>61</v>
      </c>
      <c r="B638" s="243">
        <v>1994</v>
      </c>
      <c r="C638" s="244" t="s">
        <v>5342</v>
      </c>
      <c r="D638" s="765"/>
      <c r="E638" s="765"/>
      <c r="F638" s="278"/>
      <c r="G638" s="278"/>
      <c r="H638" s="278"/>
      <c r="I638" s="279"/>
      <c r="J638" s="597"/>
      <c r="K638" s="654"/>
      <c r="L638" s="654"/>
      <c r="M638" s="208"/>
      <c r="N638" s="774"/>
      <c r="O638" s="214"/>
      <c r="P638" s="214"/>
      <c r="Q638" s="214"/>
      <c r="R638" s="399"/>
      <c r="S638" s="767"/>
      <c r="T638" s="305"/>
      <c r="U638" s="305"/>
      <c r="V638" s="768"/>
      <c r="W638" s="1651"/>
      <c r="X638" s="512"/>
      <c r="Y638" s="368"/>
      <c r="Z638" s="762" t="s">
        <v>167</v>
      </c>
      <c r="AA638" s="354">
        <v>5</v>
      </c>
      <c r="AB638" s="763" t="s">
        <v>168</v>
      </c>
      <c r="AC638" s="391">
        <f>ROUND(ROUND(ROUND(ROUND(H584*M620,0)*Q632,0)*V635,0)*Y637,0)-AA638</f>
        <v>472</v>
      </c>
      <c r="AD638" s="268"/>
    </row>
    <row r="639" spans="1:30" ht="17.100000000000001" customHeight="1">
      <c r="A639" s="229">
        <v>61</v>
      </c>
      <c r="B639" s="229">
        <v>1764</v>
      </c>
      <c r="C639" s="254" t="s">
        <v>5343</v>
      </c>
      <c r="D639" s="765"/>
      <c r="E639" s="765"/>
      <c r="F639" s="278"/>
      <c r="G639" s="278"/>
      <c r="H639" s="278"/>
      <c r="I639" s="279"/>
      <c r="J639" s="597"/>
      <c r="K639" s="654"/>
      <c r="L639" s="654"/>
      <c r="M639" s="208"/>
      <c r="N639" s="773"/>
      <c r="O639" s="214"/>
      <c r="P639" s="1599"/>
      <c r="Q639" s="1600"/>
      <c r="R639" s="1542" t="s">
        <v>4708</v>
      </c>
      <c r="S639" s="1543"/>
      <c r="T639" s="1543"/>
      <c r="U639" s="214" t="s">
        <v>163</v>
      </c>
      <c r="V639" s="609">
        <v>0.85</v>
      </c>
      <c r="W639" s="231"/>
      <c r="X639" s="232"/>
      <c r="Y639" s="314"/>
      <c r="Z639" s="257"/>
      <c r="AA639" s="257"/>
      <c r="AB639" s="257"/>
      <c r="AC639" s="473">
        <f>ROUND(ROUND(ROUND(H584*M620,0)*Q632,0)*V639,0)</f>
        <v>681</v>
      </c>
      <c r="AD639" s="268"/>
    </row>
    <row r="640" spans="1:30" ht="17.100000000000001" customHeight="1">
      <c r="A640" s="243">
        <v>61</v>
      </c>
      <c r="B640" s="243">
        <v>1995</v>
      </c>
      <c r="C640" s="244" t="s">
        <v>5344</v>
      </c>
      <c r="D640" s="765"/>
      <c r="E640" s="765"/>
      <c r="F640" s="278"/>
      <c r="G640" s="278"/>
      <c r="H640" s="278"/>
      <c r="I640" s="279"/>
      <c r="J640" s="597"/>
      <c r="K640" s="654"/>
      <c r="L640" s="654"/>
      <c r="M640" s="208"/>
      <c r="N640" s="773"/>
      <c r="O640" s="214"/>
      <c r="P640" s="609"/>
      <c r="Q640" s="609"/>
      <c r="R640" s="1545"/>
      <c r="S640" s="1546"/>
      <c r="T640" s="1546"/>
      <c r="U640" s="214"/>
      <c r="V640" s="609"/>
      <c r="W640" s="281"/>
      <c r="X640" s="216"/>
      <c r="Y640" s="226"/>
      <c r="Z640" s="762" t="s">
        <v>167</v>
      </c>
      <c r="AA640" s="354">
        <v>5</v>
      </c>
      <c r="AB640" s="763" t="s">
        <v>168</v>
      </c>
      <c r="AC640" s="391">
        <f>ROUND(ROUND(ROUND(H584*M620,0)*Q632,0)*V639,0)-AA640</f>
        <v>676</v>
      </c>
      <c r="AD640" s="268"/>
    </row>
    <row r="641" spans="1:30" ht="17.100000000000001" customHeight="1">
      <c r="A641" s="243">
        <v>61</v>
      </c>
      <c r="B641" s="243">
        <v>1996</v>
      </c>
      <c r="C641" s="244" t="s">
        <v>5345</v>
      </c>
      <c r="D641" s="765"/>
      <c r="E641" s="765"/>
      <c r="F641" s="278"/>
      <c r="G641" s="278"/>
      <c r="H641" s="278"/>
      <c r="I641" s="279"/>
      <c r="J641" s="597"/>
      <c r="K641" s="654"/>
      <c r="L641" s="654"/>
      <c r="M641" s="208"/>
      <c r="N641" s="774"/>
      <c r="O641" s="214"/>
      <c r="P641" s="609"/>
      <c r="Q641" s="609"/>
      <c r="R641" s="1545"/>
      <c r="S641" s="1546"/>
      <c r="T641" s="1546"/>
      <c r="U641" s="302"/>
      <c r="V641" s="766"/>
      <c r="W641" s="1650" t="s">
        <v>4700</v>
      </c>
      <c r="X641" s="362" t="s">
        <v>163</v>
      </c>
      <c r="Y641" s="395">
        <v>0.85</v>
      </c>
      <c r="Z641" s="355"/>
      <c r="AA641" s="247"/>
      <c r="AB641" s="247"/>
      <c r="AC641" s="391">
        <f>ROUND(ROUND(ROUND(ROUND(H584*M620,0)*Q632,0)*V639,0)*Y641,0)</f>
        <v>579</v>
      </c>
      <c r="AD641" s="268"/>
    </row>
    <row r="642" spans="1:30" ht="17.100000000000001" customHeight="1">
      <c r="A642" s="243">
        <v>61</v>
      </c>
      <c r="B642" s="243">
        <v>1997</v>
      </c>
      <c r="C642" s="244" t="s">
        <v>5346</v>
      </c>
      <c r="D642" s="765"/>
      <c r="E642" s="765"/>
      <c r="F642" s="278"/>
      <c r="G642" s="278"/>
      <c r="H642" s="278"/>
      <c r="I642" s="279"/>
      <c r="J642" s="597"/>
      <c r="K642" s="654"/>
      <c r="L642" s="654"/>
      <c r="M642" s="208"/>
      <c r="N642" s="773"/>
      <c r="O642" s="214"/>
      <c r="P642" s="214"/>
      <c r="Q642" s="214"/>
      <c r="R642" s="1563"/>
      <c r="S642" s="1564"/>
      <c r="T642" s="1564"/>
      <c r="U642" s="305"/>
      <c r="V642" s="768"/>
      <c r="W642" s="1651"/>
      <c r="X642" s="512"/>
      <c r="Y642" s="368"/>
      <c r="Z642" s="762" t="s">
        <v>167</v>
      </c>
      <c r="AA642" s="354">
        <v>5</v>
      </c>
      <c r="AB642" s="763" t="s">
        <v>168</v>
      </c>
      <c r="AC642" s="391">
        <f>ROUND(ROUND(ROUND(ROUND(H584*M620,0)*Q632,0)*V639,0)*Y641,0)-AA642</f>
        <v>574</v>
      </c>
      <c r="AD642" s="268"/>
    </row>
    <row r="643" spans="1:30" ht="17.100000000000001" customHeight="1">
      <c r="A643" s="243">
        <v>61</v>
      </c>
      <c r="B643" s="243">
        <v>1998</v>
      </c>
      <c r="C643" s="244" t="s">
        <v>5347</v>
      </c>
      <c r="D643" s="765"/>
      <c r="E643" s="765"/>
      <c r="F643" s="278"/>
      <c r="G643" s="278"/>
      <c r="H643" s="278"/>
      <c r="I643" s="279"/>
      <c r="J643" s="597"/>
      <c r="K643" s="654"/>
      <c r="L643" s="654"/>
      <c r="M643" s="208"/>
      <c r="N643" s="773"/>
      <c r="O643" s="1580" t="s">
        <v>165</v>
      </c>
      <c r="P643" s="775"/>
      <c r="Q643" s="775"/>
      <c r="R643" s="359"/>
      <c r="S643" s="360"/>
      <c r="T643" s="360"/>
      <c r="U643" s="360"/>
      <c r="V643" s="361"/>
      <c r="W643" s="523"/>
      <c r="X643" s="524"/>
      <c r="Y643" s="642"/>
      <c r="Z643" s="247"/>
      <c r="AA643" s="247"/>
      <c r="AB643" s="247"/>
      <c r="AC643" s="391">
        <f>ROUND(ROUND(H584*M620,0)*Q644,0)</f>
        <v>572</v>
      </c>
      <c r="AD643" s="268"/>
    </row>
    <row r="644" spans="1:30" ht="17.100000000000001" customHeight="1">
      <c r="A644" s="243">
        <v>61</v>
      </c>
      <c r="B644" s="243">
        <v>1999</v>
      </c>
      <c r="C644" s="244" t="s">
        <v>5348</v>
      </c>
      <c r="D644" s="765"/>
      <c r="E644" s="765"/>
      <c r="F644" s="278"/>
      <c r="G644" s="278"/>
      <c r="H644" s="278"/>
      <c r="I644" s="279"/>
      <c r="J644" s="597"/>
      <c r="K644" s="654"/>
      <c r="L644" s="654"/>
      <c r="M644" s="208"/>
      <c r="N644" s="772"/>
      <c r="O644" s="1620"/>
      <c r="P644" s="643" t="s">
        <v>163</v>
      </c>
      <c r="Q644" s="365">
        <v>0.5</v>
      </c>
      <c r="R644" s="777"/>
      <c r="S644" s="639"/>
      <c r="T644" s="639"/>
      <c r="U644" s="639"/>
      <c r="V644" s="529"/>
      <c r="W644" s="516"/>
      <c r="X644" s="517"/>
      <c r="Y644" s="526"/>
      <c r="Z644" s="762" t="s">
        <v>167</v>
      </c>
      <c r="AA644" s="354">
        <v>5</v>
      </c>
      <c r="AB644" s="763" t="s">
        <v>168</v>
      </c>
      <c r="AC644" s="391">
        <f>ROUND(ROUND(H584*M620,0)*Q644,0)-AA644</f>
        <v>567</v>
      </c>
      <c r="AD644" s="268"/>
    </row>
    <row r="645" spans="1:30" ht="17.100000000000001" customHeight="1">
      <c r="A645" s="243">
        <v>61</v>
      </c>
      <c r="B645" s="243">
        <v>2000</v>
      </c>
      <c r="C645" s="244" t="s">
        <v>5349</v>
      </c>
      <c r="D645" s="765"/>
      <c r="E645" s="765"/>
      <c r="F645" s="278"/>
      <c r="G645" s="278"/>
      <c r="H645" s="278"/>
      <c r="I645" s="279"/>
      <c r="J645" s="597"/>
      <c r="K645" s="654"/>
      <c r="L645" s="654"/>
      <c r="M645" s="208"/>
      <c r="N645" s="772"/>
      <c r="O645" s="1620"/>
      <c r="P645" s="530"/>
      <c r="Q645" s="530"/>
      <c r="R645" s="777"/>
      <c r="S645" s="639"/>
      <c r="T645" s="639"/>
      <c r="U645" s="639"/>
      <c r="V645" s="529"/>
      <c r="W645" s="1650" t="s">
        <v>4700</v>
      </c>
      <c r="X645" s="362" t="s">
        <v>163</v>
      </c>
      <c r="Y645" s="395">
        <v>0.85</v>
      </c>
      <c r="Z645" s="355"/>
      <c r="AA645" s="247"/>
      <c r="AB645" s="247"/>
      <c r="AC645" s="391">
        <f>ROUND(ROUND(ROUND(H584*M620,0)*Q644,0)*Y645,0)</f>
        <v>486</v>
      </c>
      <c r="AD645" s="268"/>
    </row>
    <row r="646" spans="1:30" ht="17.100000000000001" customHeight="1">
      <c r="A646" s="243">
        <v>61</v>
      </c>
      <c r="B646" s="243">
        <v>2001</v>
      </c>
      <c r="C646" s="244" t="s">
        <v>5350</v>
      </c>
      <c r="D646" s="765"/>
      <c r="E646" s="765"/>
      <c r="F646" s="278"/>
      <c r="G646" s="278"/>
      <c r="H646" s="278"/>
      <c r="I646" s="279"/>
      <c r="J646" s="597"/>
      <c r="K646" s="654"/>
      <c r="L646" s="654"/>
      <c r="M646" s="208"/>
      <c r="N646" s="772"/>
      <c r="O646" s="530"/>
      <c r="P646" s="643"/>
      <c r="Q646" s="643"/>
      <c r="R646" s="778"/>
      <c r="S646" s="525"/>
      <c r="T646" s="525"/>
      <c r="U646" s="525"/>
      <c r="V646" s="539"/>
      <c r="W646" s="1651"/>
      <c r="X646" s="512"/>
      <c r="Y646" s="368"/>
      <c r="Z646" s="762" t="s">
        <v>167</v>
      </c>
      <c r="AA646" s="354">
        <v>5</v>
      </c>
      <c r="AB646" s="763" t="s">
        <v>168</v>
      </c>
      <c r="AC646" s="391">
        <f>ROUND(ROUND(ROUND(H584*M620,0)*Q644,0)*Y645,0)-AA646</f>
        <v>481</v>
      </c>
      <c r="AD646" s="268"/>
    </row>
    <row r="647" spans="1:30" ht="17.100000000000001" customHeight="1">
      <c r="A647" s="243">
        <v>61</v>
      </c>
      <c r="B647" s="243">
        <v>2002</v>
      </c>
      <c r="C647" s="244" t="s">
        <v>5351</v>
      </c>
      <c r="D647" s="765"/>
      <c r="E647" s="765"/>
      <c r="F647" s="278"/>
      <c r="G647" s="278"/>
      <c r="H647" s="278"/>
      <c r="I647" s="279"/>
      <c r="J647" s="597"/>
      <c r="K647" s="654"/>
      <c r="L647" s="654"/>
      <c r="M647" s="208"/>
      <c r="N647" s="773"/>
      <c r="O647" s="530"/>
      <c r="P647" s="530"/>
      <c r="Q647" s="530"/>
      <c r="R647" s="1580" t="s">
        <v>4703</v>
      </c>
      <c r="S647" s="1633"/>
      <c r="T647" s="1633"/>
      <c r="U647" s="362" t="s">
        <v>163</v>
      </c>
      <c r="V647" s="356">
        <v>0.7</v>
      </c>
      <c r="W647" s="523"/>
      <c r="X647" s="524"/>
      <c r="Y647" s="642"/>
      <c r="Z647" s="247"/>
      <c r="AA647" s="247"/>
      <c r="AB647" s="247"/>
      <c r="AC647" s="391">
        <f>ROUND(ROUND(ROUND(H584*M620,0)*Q644,0)*V647,0)</f>
        <v>400</v>
      </c>
      <c r="AD647" s="268"/>
    </row>
    <row r="648" spans="1:30" ht="17.100000000000001" customHeight="1">
      <c r="A648" s="243">
        <v>61</v>
      </c>
      <c r="B648" s="243">
        <v>2003</v>
      </c>
      <c r="C648" s="244" t="s">
        <v>5352</v>
      </c>
      <c r="D648" s="765"/>
      <c r="E648" s="765"/>
      <c r="F648" s="278"/>
      <c r="G648" s="278"/>
      <c r="H648" s="278"/>
      <c r="I648" s="279"/>
      <c r="J648" s="597"/>
      <c r="K648" s="654"/>
      <c r="L648" s="654"/>
      <c r="M648" s="208"/>
      <c r="N648" s="773"/>
      <c r="O648" s="530"/>
      <c r="P648" s="530"/>
      <c r="Q648" s="530"/>
      <c r="R648" s="1620"/>
      <c r="S648" s="1634"/>
      <c r="T648" s="1634"/>
      <c r="U648" s="643"/>
      <c r="V648" s="365"/>
      <c r="W648" s="319"/>
      <c r="X648" s="288"/>
      <c r="Y648" s="526"/>
      <c r="Z648" s="762" t="s">
        <v>167</v>
      </c>
      <c r="AA648" s="354">
        <v>5</v>
      </c>
      <c r="AB648" s="763" t="s">
        <v>168</v>
      </c>
      <c r="AC648" s="391">
        <f>ROUND(ROUND(ROUND(H584*M620,0)*Q644,0)*V647,0)-AA648</f>
        <v>395</v>
      </c>
      <c r="AD648" s="268"/>
    </row>
    <row r="649" spans="1:30" ht="17.100000000000001" customHeight="1">
      <c r="A649" s="243">
        <v>61</v>
      </c>
      <c r="B649" s="243">
        <v>2004</v>
      </c>
      <c r="C649" s="244" t="s">
        <v>5353</v>
      </c>
      <c r="D649" s="765"/>
      <c r="E649" s="765"/>
      <c r="F649" s="278"/>
      <c r="G649" s="278"/>
      <c r="H649" s="278"/>
      <c r="I649" s="279"/>
      <c r="J649" s="597"/>
      <c r="K649" s="654"/>
      <c r="L649" s="654"/>
      <c r="M649" s="208"/>
      <c r="N649" s="774"/>
      <c r="O649" s="643"/>
      <c r="P649" s="1644"/>
      <c r="Q649" s="1652"/>
      <c r="R649" s="1620"/>
      <c r="S649" s="1634"/>
      <c r="T649" s="1634"/>
      <c r="U649" s="779"/>
      <c r="V649" s="780"/>
      <c r="W649" s="1650" t="s">
        <v>4700</v>
      </c>
      <c r="X649" s="362" t="s">
        <v>163</v>
      </c>
      <c r="Y649" s="395">
        <v>0.85</v>
      </c>
      <c r="Z649" s="355"/>
      <c r="AA649" s="247"/>
      <c r="AB649" s="247"/>
      <c r="AC649" s="391">
        <f>ROUND(ROUND(ROUND(ROUND(H584*M620,0)*Q644,0)*V647,0)*Y649,0)</f>
        <v>340</v>
      </c>
      <c r="AD649" s="268"/>
    </row>
    <row r="650" spans="1:30" ht="17.100000000000001" customHeight="1">
      <c r="A650" s="243">
        <v>61</v>
      </c>
      <c r="B650" s="243">
        <v>2005</v>
      </c>
      <c r="C650" s="244" t="s">
        <v>5354</v>
      </c>
      <c r="D650" s="765"/>
      <c r="E650" s="765"/>
      <c r="F650" s="278"/>
      <c r="G650" s="278"/>
      <c r="H650" s="278"/>
      <c r="I650" s="279"/>
      <c r="J650" s="597"/>
      <c r="K650" s="654"/>
      <c r="L650" s="654"/>
      <c r="M650" s="208"/>
      <c r="N650" s="774"/>
      <c r="O650" s="643"/>
      <c r="P650" s="643"/>
      <c r="Q650" s="643"/>
      <c r="R650" s="781"/>
      <c r="S650" s="782"/>
      <c r="T650" s="537"/>
      <c r="U650" s="537"/>
      <c r="V650" s="783"/>
      <c r="W650" s="1651"/>
      <c r="X650" s="512"/>
      <c r="Y650" s="368"/>
      <c r="Z650" s="762" t="s">
        <v>167</v>
      </c>
      <c r="AA650" s="354">
        <v>5</v>
      </c>
      <c r="AB650" s="763" t="s">
        <v>168</v>
      </c>
      <c r="AC650" s="391">
        <f>ROUND(ROUND(ROUND(ROUND(H584*M620,0)*Q644,0)*V647,0)*Y649,0)-AA650</f>
        <v>335</v>
      </c>
      <c r="AD650" s="268"/>
    </row>
    <row r="651" spans="1:30" ht="17.100000000000001" customHeight="1">
      <c r="A651" s="243">
        <v>61</v>
      </c>
      <c r="B651" s="243">
        <v>2006</v>
      </c>
      <c r="C651" s="244" t="s">
        <v>5355</v>
      </c>
      <c r="D651" s="765"/>
      <c r="E651" s="765"/>
      <c r="F651" s="278"/>
      <c r="G651" s="278"/>
      <c r="H651" s="278"/>
      <c r="I651" s="279"/>
      <c r="J651" s="597"/>
      <c r="K651" s="654"/>
      <c r="L651" s="654"/>
      <c r="M651" s="208"/>
      <c r="N651" s="773"/>
      <c r="O651" s="643"/>
      <c r="P651" s="1646"/>
      <c r="Q651" s="1649"/>
      <c r="R651" s="1580" t="s">
        <v>4708</v>
      </c>
      <c r="S651" s="1633"/>
      <c r="T651" s="1633"/>
      <c r="U651" s="643" t="s">
        <v>163</v>
      </c>
      <c r="V651" s="365">
        <v>0.85</v>
      </c>
      <c r="W651" s="523"/>
      <c r="X651" s="524"/>
      <c r="Y651" s="642"/>
      <c r="Z651" s="247"/>
      <c r="AA651" s="247"/>
      <c r="AB651" s="247"/>
      <c r="AC651" s="391">
        <f>ROUND(ROUND(ROUND(H584*M620,0)*Q644,0)*V651,0)</f>
        <v>486</v>
      </c>
      <c r="AD651" s="268"/>
    </row>
    <row r="652" spans="1:30" ht="17.100000000000001" customHeight="1">
      <c r="A652" s="243">
        <v>61</v>
      </c>
      <c r="B652" s="243">
        <v>2007</v>
      </c>
      <c r="C652" s="244" t="s">
        <v>5356</v>
      </c>
      <c r="D652" s="765"/>
      <c r="E652" s="765"/>
      <c r="F652" s="278"/>
      <c r="G652" s="278"/>
      <c r="H652" s="278"/>
      <c r="I652" s="279"/>
      <c r="J652" s="597"/>
      <c r="K652" s="654"/>
      <c r="L652" s="654"/>
      <c r="M652" s="208"/>
      <c r="N652" s="773"/>
      <c r="O652" s="643"/>
      <c r="P652" s="365"/>
      <c r="Q652" s="365"/>
      <c r="R652" s="1620"/>
      <c r="S652" s="1634"/>
      <c r="T652" s="1634"/>
      <c r="U652" s="643"/>
      <c r="V652" s="365"/>
      <c r="W652" s="319"/>
      <c r="X652" s="288"/>
      <c r="Y652" s="526"/>
      <c r="Z652" s="762" t="s">
        <v>167</v>
      </c>
      <c r="AA652" s="354">
        <v>5</v>
      </c>
      <c r="AB652" s="763" t="s">
        <v>168</v>
      </c>
      <c r="AC652" s="391">
        <f>ROUND(ROUND(ROUND(H584*M620,0)*Q644,0)*V651,0)-AA652</f>
        <v>481</v>
      </c>
      <c r="AD652" s="268"/>
    </row>
    <row r="653" spans="1:30" ht="17.100000000000001" customHeight="1">
      <c r="A653" s="243">
        <v>61</v>
      </c>
      <c r="B653" s="243">
        <v>2008</v>
      </c>
      <c r="C653" s="244" t="s">
        <v>5357</v>
      </c>
      <c r="D653" s="765"/>
      <c r="E653" s="765"/>
      <c r="F653" s="278"/>
      <c r="G653" s="278"/>
      <c r="H653" s="278"/>
      <c r="I653" s="279"/>
      <c r="J653" s="597"/>
      <c r="K653" s="654"/>
      <c r="L653" s="654"/>
      <c r="M653" s="208"/>
      <c r="N653" s="774"/>
      <c r="O653" s="643"/>
      <c r="P653" s="365"/>
      <c r="Q653" s="365"/>
      <c r="R653" s="1620"/>
      <c r="S653" s="1634"/>
      <c r="T653" s="1634"/>
      <c r="U653" s="779"/>
      <c r="V653" s="780"/>
      <c r="W653" s="1650" t="s">
        <v>4700</v>
      </c>
      <c r="X653" s="362" t="s">
        <v>163</v>
      </c>
      <c r="Y653" s="395">
        <v>0.85</v>
      </c>
      <c r="Z653" s="355"/>
      <c r="AA653" s="247"/>
      <c r="AB653" s="247"/>
      <c r="AC653" s="391">
        <f>ROUND(ROUND(ROUND(ROUND(H584*M620,0)*Q644,0)*V651,0)*Y653,0)</f>
        <v>413</v>
      </c>
      <c r="AD653" s="268"/>
    </row>
    <row r="654" spans="1:30" ht="17.100000000000001" customHeight="1">
      <c r="A654" s="243">
        <v>61</v>
      </c>
      <c r="B654" s="243">
        <v>2009</v>
      </c>
      <c r="C654" s="244" t="s">
        <v>5358</v>
      </c>
      <c r="D654" s="765"/>
      <c r="E654" s="765"/>
      <c r="F654" s="278"/>
      <c r="G654" s="278"/>
      <c r="H654" s="278"/>
      <c r="I654" s="279"/>
      <c r="J654" s="597"/>
      <c r="K654" s="654"/>
      <c r="L654" s="654"/>
      <c r="M654" s="208"/>
      <c r="N654" s="467"/>
      <c r="O654" s="643"/>
      <c r="P654" s="643"/>
      <c r="Q654" s="643"/>
      <c r="R654" s="1642"/>
      <c r="S654" s="1643"/>
      <c r="T654" s="1643"/>
      <c r="U654" s="537"/>
      <c r="V654" s="783"/>
      <c r="W654" s="1651"/>
      <c r="X654" s="512"/>
      <c r="Y654" s="368"/>
      <c r="Z654" s="762" t="s">
        <v>167</v>
      </c>
      <c r="AA654" s="354">
        <v>5</v>
      </c>
      <c r="AB654" s="763" t="s">
        <v>168</v>
      </c>
      <c r="AC654" s="391">
        <f>ROUND(ROUND(ROUND(ROUND(H584*M620,0)*Q644,0)*V651,0)*Y653,0)-AA654</f>
        <v>408</v>
      </c>
      <c r="AD654" s="268"/>
    </row>
    <row r="655" spans="1:30" ht="17.100000000000001" customHeight="1">
      <c r="A655" s="229">
        <v>61</v>
      </c>
      <c r="B655" s="229">
        <v>1331</v>
      </c>
      <c r="C655" s="254" t="s">
        <v>5359</v>
      </c>
      <c r="D655" s="765"/>
      <c r="E655" s="764"/>
      <c r="F655" s="1542" t="s">
        <v>5360</v>
      </c>
      <c r="G655" s="477"/>
      <c r="H655" s="477"/>
      <c r="I655" s="478"/>
      <c r="J655" s="756"/>
      <c r="K655" s="664"/>
      <c r="L655" s="664"/>
      <c r="M655" s="232"/>
      <c r="N655" s="231"/>
      <c r="O655" s="232"/>
      <c r="P655" s="232"/>
      <c r="Q655" s="232"/>
      <c r="R655" s="340"/>
      <c r="S655" s="338"/>
      <c r="T655" s="338"/>
      <c r="U655" s="334"/>
      <c r="V655" s="232"/>
      <c r="W655" s="231"/>
      <c r="X655" s="232"/>
      <c r="Y655" s="314"/>
      <c r="Z655" s="257"/>
      <c r="AA655" s="257"/>
      <c r="AB655" s="257"/>
      <c r="AC655" s="473">
        <f>ROUND(H656,0)</f>
        <v>1070</v>
      </c>
      <c r="AD655" s="268"/>
    </row>
    <row r="656" spans="1:30" ht="17.100000000000001" customHeight="1">
      <c r="A656" s="243">
        <v>61</v>
      </c>
      <c r="B656" s="243">
        <v>2010</v>
      </c>
      <c r="C656" s="244" t="s">
        <v>5361</v>
      </c>
      <c r="D656" s="764"/>
      <c r="E656" s="764"/>
      <c r="F656" s="1545"/>
      <c r="G656" s="377"/>
      <c r="H656" s="757">
        <v>1070</v>
      </c>
      <c r="I656" s="208" t="s">
        <v>18</v>
      </c>
      <c r="J656" s="597"/>
      <c r="K656" s="654"/>
      <c r="L656" s="654"/>
      <c r="M656" s="208"/>
      <c r="N656" s="245"/>
      <c r="O656" s="208"/>
      <c r="P656" s="208"/>
      <c r="Q656" s="208"/>
      <c r="R656" s="611"/>
      <c r="S656" s="392"/>
      <c r="T656" s="392"/>
      <c r="U656" s="301"/>
      <c r="V656" s="208"/>
      <c r="W656" s="245"/>
      <c r="X656" s="208"/>
      <c r="Y656" s="226"/>
      <c r="Z656" s="762" t="s">
        <v>167</v>
      </c>
      <c r="AA656" s="354">
        <v>5</v>
      </c>
      <c r="AB656" s="763" t="s">
        <v>168</v>
      </c>
      <c r="AC656" s="391">
        <f>ROUND(H656,0)-AA656</f>
        <v>1065</v>
      </c>
      <c r="AD656" s="268"/>
    </row>
    <row r="657" spans="1:30" ht="17.100000000000001" customHeight="1">
      <c r="A657" s="243">
        <v>61</v>
      </c>
      <c r="B657" s="243">
        <v>2011</v>
      </c>
      <c r="C657" s="244" t="s">
        <v>5362</v>
      </c>
      <c r="D657" s="764"/>
      <c r="E657" s="764"/>
      <c r="F657" s="1545"/>
      <c r="G657" s="377"/>
      <c r="H657" s="377"/>
      <c r="I657" s="378"/>
      <c r="J657" s="597"/>
      <c r="K657" s="654"/>
      <c r="L657" s="654"/>
      <c r="M657" s="208"/>
      <c r="N657" s="245"/>
      <c r="O657" s="208"/>
      <c r="P657" s="208"/>
      <c r="Q657" s="208"/>
      <c r="R657" s="611"/>
      <c r="S657" s="392"/>
      <c r="T657" s="392"/>
      <c r="U657" s="301"/>
      <c r="V657" s="385"/>
      <c r="W657" s="1650" t="s">
        <v>4700</v>
      </c>
      <c r="X657" s="362" t="s">
        <v>163</v>
      </c>
      <c r="Y657" s="395">
        <v>0.85</v>
      </c>
      <c r="Z657" s="355"/>
      <c r="AA657" s="247"/>
      <c r="AB657" s="247"/>
      <c r="AC657" s="391">
        <f>ROUND(H656*Y657,0)</f>
        <v>910</v>
      </c>
      <c r="AD657" s="268"/>
    </row>
    <row r="658" spans="1:30" ht="17.100000000000001" customHeight="1">
      <c r="A658" s="243">
        <v>61</v>
      </c>
      <c r="B658" s="243">
        <v>2012</v>
      </c>
      <c r="C658" s="244" t="s">
        <v>5363</v>
      </c>
      <c r="D658" s="764"/>
      <c r="E658" s="764"/>
      <c r="F658" s="377"/>
      <c r="G658" s="377"/>
      <c r="H658" s="377"/>
      <c r="I658" s="377"/>
      <c r="J658" s="597"/>
      <c r="K658" s="654"/>
      <c r="L658" s="654"/>
      <c r="M658" s="208"/>
      <c r="N658" s="245"/>
      <c r="O658" s="208"/>
      <c r="P658" s="208"/>
      <c r="Q658" s="208"/>
      <c r="R658" s="761"/>
      <c r="S658" s="407"/>
      <c r="T658" s="407"/>
      <c r="U658" s="304"/>
      <c r="V658" s="226"/>
      <c r="W658" s="1651"/>
      <c r="X658" s="512"/>
      <c r="Y658" s="368"/>
      <c r="Z658" s="762" t="s">
        <v>167</v>
      </c>
      <c r="AA658" s="354">
        <v>5</v>
      </c>
      <c r="AB658" s="763" t="s">
        <v>168</v>
      </c>
      <c r="AC658" s="391">
        <f>ROUND(H656*Y657,0)-AA658</f>
        <v>905</v>
      </c>
      <c r="AD658" s="268"/>
    </row>
    <row r="659" spans="1:30" ht="17.100000000000001" customHeight="1">
      <c r="A659" s="229">
        <v>61</v>
      </c>
      <c r="B659" s="229">
        <v>1332</v>
      </c>
      <c r="C659" s="254" t="s">
        <v>5364</v>
      </c>
      <c r="D659" s="764"/>
      <c r="E659" s="764"/>
      <c r="F659" s="278"/>
      <c r="G659" s="278"/>
      <c r="J659" s="597"/>
      <c r="K659" s="654"/>
      <c r="L659" s="654"/>
      <c r="M659" s="208"/>
      <c r="N659" s="245"/>
      <c r="O659" s="208"/>
      <c r="P659" s="208"/>
      <c r="Q659" s="208"/>
      <c r="R659" s="1542" t="s">
        <v>4703</v>
      </c>
      <c r="S659" s="1543"/>
      <c r="T659" s="1543"/>
      <c r="U659" s="372" t="s">
        <v>163</v>
      </c>
      <c r="V659" s="373">
        <v>0.7</v>
      </c>
      <c r="W659" s="231"/>
      <c r="X659" s="232"/>
      <c r="Y659" s="314"/>
      <c r="Z659" s="257"/>
      <c r="AA659" s="257"/>
      <c r="AB659" s="257"/>
      <c r="AC659" s="473">
        <f>ROUND(H656*V659,0)</f>
        <v>749</v>
      </c>
      <c r="AD659" s="268"/>
    </row>
    <row r="660" spans="1:30" ht="17.100000000000001" customHeight="1">
      <c r="A660" s="243">
        <v>61</v>
      </c>
      <c r="B660" s="243">
        <v>2013</v>
      </c>
      <c r="C660" s="244" t="s">
        <v>5365</v>
      </c>
      <c r="D660" s="764"/>
      <c r="E660" s="764"/>
      <c r="F660" s="278"/>
      <c r="G660" s="278"/>
      <c r="H660" s="208"/>
      <c r="I660" s="388"/>
      <c r="J660" s="597"/>
      <c r="K660" s="654"/>
      <c r="L660" s="654"/>
      <c r="M660" s="208"/>
      <c r="N660" s="245"/>
      <c r="O660" s="208"/>
      <c r="P660" s="208"/>
      <c r="Q660" s="208"/>
      <c r="R660" s="1545"/>
      <c r="S660" s="1546"/>
      <c r="T660" s="1546"/>
      <c r="U660" s="214"/>
      <c r="V660" s="609"/>
      <c r="W660" s="281"/>
      <c r="X660" s="216"/>
      <c r="Y660" s="226"/>
      <c r="Z660" s="762" t="s">
        <v>167</v>
      </c>
      <c r="AA660" s="354">
        <v>5</v>
      </c>
      <c r="AB660" s="763" t="s">
        <v>168</v>
      </c>
      <c r="AC660" s="391">
        <f>ROUND(H656*V659,0)-AA660</f>
        <v>744</v>
      </c>
      <c r="AD660" s="268"/>
    </row>
    <row r="661" spans="1:30" ht="17.100000000000001" customHeight="1">
      <c r="A661" s="243">
        <v>61</v>
      </c>
      <c r="B661" s="243">
        <v>2014</v>
      </c>
      <c r="C661" s="244" t="s">
        <v>5366</v>
      </c>
      <c r="D661" s="765"/>
      <c r="E661" s="764"/>
      <c r="F661" s="406"/>
      <c r="G661" s="406"/>
      <c r="H661" s="208"/>
      <c r="I661" s="388"/>
      <c r="J661" s="597"/>
      <c r="K661" s="654"/>
      <c r="L661" s="654"/>
      <c r="M661" s="208"/>
      <c r="N661" s="245"/>
      <c r="O661" s="208"/>
      <c r="P661" s="208"/>
      <c r="Q661" s="208"/>
      <c r="R661" s="1545"/>
      <c r="S661" s="1546"/>
      <c r="T661" s="1546"/>
      <c r="U661" s="302"/>
      <c r="V661" s="766"/>
      <c r="W661" s="1650" t="s">
        <v>4700</v>
      </c>
      <c r="X661" s="362" t="s">
        <v>163</v>
      </c>
      <c r="Y661" s="395">
        <v>0.85</v>
      </c>
      <c r="Z661" s="355"/>
      <c r="AA661" s="247"/>
      <c r="AB661" s="247"/>
      <c r="AC661" s="391">
        <f>ROUND(ROUND(H656*V659,0)*Y661,0)</f>
        <v>637</v>
      </c>
      <c r="AD661" s="268"/>
    </row>
    <row r="662" spans="1:30" ht="17.100000000000001" customHeight="1">
      <c r="A662" s="243">
        <v>61</v>
      </c>
      <c r="B662" s="243">
        <v>2015</v>
      </c>
      <c r="C662" s="244" t="s">
        <v>5367</v>
      </c>
      <c r="D662" s="765"/>
      <c r="E662" s="764"/>
      <c r="F662" s="406"/>
      <c r="G662" s="406"/>
      <c r="H662" s="208"/>
      <c r="I662" s="388"/>
      <c r="J662" s="597"/>
      <c r="K662" s="654"/>
      <c r="L662" s="654"/>
      <c r="M662" s="208"/>
      <c r="N662" s="245"/>
      <c r="O662" s="208"/>
      <c r="P662" s="208"/>
      <c r="Q662" s="208"/>
      <c r="R662" s="399"/>
      <c r="S662" s="767"/>
      <c r="T662" s="305"/>
      <c r="U662" s="305"/>
      <c r="V662" s="768"/>
      <c r="W662" s="1651"/>
      <c r="X662" s="512"/>
      <c r="Y662" s="368"/>
      <c r="Z662" s="762" t="s">
        <v>167</v>
      </c>
      <c r="AA662" s="354">
        <v>5</v>
      </c>
      <c r="AB662" s="763" t="s">
        <v>168</v>
      </c>
      <c r="AC662" s="391">
        <f>ROUND(ROUND(H656*V659,0)*Y661,0)-AA662</f>
        <v>632</v>
      </c>
      <c r="AD662" s="268"/>
    </row>
    <row r="663" spans="1:30" ht="17.100000000000001" customHeight="1">
      <c r="A663" s="229">
        <v>61</v>
      </c>
      <c r="B663" s="229">
        <v>1765</v>
      </c>
      <c r="C663" s="254" t="s">
        <v>5368</v>
      </c>
      <c r="D663" s="765"/>
      <c r="E663" s="764"/>
      <c r="F663" s="406"/>
      <c r="G663" s="406"/>
      <c r="H663" s="208"/>
      <c r="I663" s="388"/>
      <c r="J663" s="597"/>
      <c r="K663" s="654"/>
      <c r="L663" s="654"/>
      <c r="M663" s="208"/>
      <c r="N663" s="245"/>
      <c r="O663" s="208"/>
      <c r="P663" s="208"/>
      <c r="Q663" s="385"/>
      <c r="R663" s="1542" t="s">
        <v>4708</v>
      </c>
      <c r="S663" s="1543"/>
      <c r="T663" s="1543"/>
      <c r="U663" s="214" t="s">
        <v>163</v>
      </c>
      <c r="V663" s="609">
        <v>0.85</v>
      </c>
      <c r="W663" s="231"/>
      <c r="X663" s="232"/>
      <c r="Y663" s="314"/>
      <c r="Z663" s="257"/>
      <c r="AA663" s="257"/>
      <c r="AB663" s="257"/>
      <c r="AC663" s="473">
        <f>ROUND(H656*V663,0)</f>
        <v>910</v>
      </c>
      <c r="AD663" s="268"/>
    </row>
    <row r="664" spans="1:30" ht="17.100000000000001" customHeight="1">
      <c r="A664" s="243">
        <v>61</v>
      </c>
      <c r="B664" s="243">
        <v>2016</v>
      </c>
      <c r="C664" s="244" t="s">
        <v>5369</v>
      </c>
      <c r="D664" s="765"/>
      <c r="E664" s="764"/>
      <c r="F664" s="406"/>
      <c r="G664" s="406"/>
      <c r="H664" s="208"/>
      <c r="I664" s="388"/>
      <c r="J664" s="597"/>
      <c r="K664" s="654"/>
      <c r="L664" s="654"/>
      <c r="M664" s="208"/>
      <c r="N664" s="245"/>
      <c r="O664" s="208"/>
      <c r="P664" s="208"/>
      <c r="Q664" s="208"/>
      <c r="R664" s="1545"/>
      <c r="S664" s="1546"/>
      <c r="T664" s="1546"/>
      <c r="U664" s="214"/>
      <c r="V664" s="609"/>
      <c r="W664" s="281"/>
      <c r="X664" s="216"/>
      <c r="Y664" s="226"/>
      <c r="Z664" s="762" t="s">
        <v>167</v>
      </c>
      <c r="AA664" s="354">
        <v>5</v>
      </c>
      <c r="AB664" s="763" t="s">
        <v>168</v>
      </c>
      <c r="AC664" s="391">
        <f>ROUND(H656*V663,0)-AA664</f>
        <v>905</v>
      </c>
      <c r="AD664" s="268"/>
    </row>
    <row r="665" spans="1:30" ht="17.100000000000001" customHeight="1">
      <c r="A665" s="243">
        <v>61</v>
      </c>
      <c r="B665" s="243">
        <v>2017</v>
      </c>
      <c r="C665" s="244" t="s">
        <v>5370</v>
      </c>
      <c r="D665" s="765"/>
      <c r="E665" s="764"/>
      <c r="F665" s="278"/>
      <c r="G665" s="278"/>
      <c r="H665" s="278"/>
      <c r="I665" s="279"/>
      <c r="J665" s="597"/>
      <c r="K665" s="654"/>
      <c r="L665" s="654"/>
      <c r="M665" s="208"/>
      <c r="N665" s="245"/>
      <c r="O665" s="208"/>
      <c r="P665" s="208"/>
      <c r="Q665" s="208"/>
      <c r="R665" s="1545"/>
      <c r="S665" s="1546"/>
      <c r="T665" s="1546"/>
      <c r="U665" s="302"/>
      <c r="V665" s="766"/>
      <c r="W665" s="1650" t="s">
        <v>4700</v>
      </c>
      <c r="X665" s="362" t="s">
        <v>163</v>
      </c>
      <c r="Y665" s="395">
        <v>0.85</v>
      </c>
      <c r="Z665" s="355"/>
      <c r="AA665" s="247"/>
      <c r="AB665" s="247"/>
      <c r="AC665" s="391">
        <f>ROUND(ROUND(H656*V663,0)*Y665,0)</f>
        <v>774</v>
      </c>
      <c r="AD665" s="268"/>
    </row>
    <row r="666" spans="1:30" ht="17.100000000000001" customHeight="1">
      <c r="A666" s="243">
        <v>61</v>
      </c>
      <c r="B666" s="243">
        <v>2018</v>
      </c>
      <c r="C666" s="244" t="s">
        <v>5371</v>
      </c>
      <c r="D666" s="765"/>
      <c r="E666" s="764"/>
      <c r="F666" s="278"/>
      <c r="G666" s="278"/>
      <c r="H666" s="278"/>
      <c r="I666" s="279"/>
      <c r="J666" s="597"/>
      <c r="K666" s="654"/>
      <c r="L666" s="654"/>
      <c r="M666" s="208"/>
      <c r="N666" s="281"/>
      <c r="O666" s="216"/>
      <c r="P666" s="216"/>
      <c r="Q666" s="216"/>
      <c r="R666" s="1563"/>
      <c r="S666" s="1564"/>
      <c r="T666" s="1564"/>
      <c r="U666" s="305"/>
      <c r="V666" s="768"/>
      <c r="W666" s="1651"/>
      <c r="X666" s="512"/>
      <c r="Y666" s="368"/>
      <c r="Z666" s="762" t="s">
        <v>167</v>
      </c>
      <c r="AA666" s="354">
        <v>5</v>
      </c>
      <c r="AB666" s="763" t="s">
        <v>168</v>
      </c>
      <c r="AC666" s="391">
        <f>ROUND(ROUND(H656*V663,0)*Y665,0)-AA666</f>
        <v>769</v>
      </c>
      <c r="AD666" s="268"/>
    </row>
    <row r="667" spans="1:30" ht="17.100000000000001" customHeight="1">
      <c r="A667" s="229">
        <v>61</v>
      </c>
      <c r="B667" s="229">
        <v>1333</v>
      </c>
      <c r="C667" s="254" t="s">
        <v>5372</v>
      </c>
      <c r="D667" s="765"/>
      <c r="E667" s="765"/>
      <c r="F667" s="278"/>
      <c r="G667" s="278"/>
      <c r="H667" s="278"/>
      <c r="I667" s="279"/>
      <c r="J667" s="597"/>
      <c r="K667" s="654"/>
      <c r="L667" s="654"/>
      <c r="M667" s="208"/>
      <c r="N667" s="1539" t="s">
        <v>4713</v>
      </c>
      <c r="O667" s="1608" t="s">
        <v>162</v>
      </c>
      <c r="P667" s="769"/>
      <c r="Q667" s="769"/>
      <c r="R667" s="340"/>
      <c r="S667" s="338"/>
      <c r="T667" s="338"/>
      <c r="U667" s="334"/>
      <c r="V667" s="232"/>
      <c r="W667" s="231"/>
      <c r="X667" s="232"/>
      <c r="Y667" s="314"/>
      <c r="Z667" s="257"/>
      <c r="AA667" s="257"/>
      <c r="AB667" s="257"/>
      <c r="AC667" s="473">
        <f>ROUND(H656*Q668,0)</f>
        <v>749</v>
      </c>
      <c r="AD667" s="268"/>
    </row>
    <row r="668" spans="1:30" ht="17.100000000000001" customHeight="1">
      <c r="A668" s="243">
        <v>61</v>
      </c>
      <c r="B668" s="243">
        <v>2019</v>
      </c>
      <c r="C668" s="244" t="s">
        <v>5373</v>
      </c>
      <c r="D668" s="765"/>
      <c r="E668" s="765"/>
      <c r="F668" s="278"/>
      <c r="G668" s="278"/>
      <c r="H668" s="278"/>
      <c r="I668" s="279"/>
      <c r="J668" s="597"/>
      <c r="K668" s="654"/>
      <c r="L668" s="654"/>
      <c r="M668" s="208"/>
      <c r="N668" s="1631"/>
      <c r="O668" s="1586"/>
      <c r="P668" s="214" t="s">
        <v>163</v>
      </c>
      <c r="Q668" s="770">
        <v>0.7</v>
      </c>
      <c r="R668" s="611"/>
      <c r="S668" s="392"/>
      <c r="T668" s="392"/>
      <c r="U668" s="301"/>
      <c r="V668" s="208"/>
      <c r="W668" s="245"/>
      <c r="X668" s="208"/>
      <c r="Y668" s="226"/>
      <c r="Z668" s="762" t="s">
        <v>167</v>
      </c>
      <c r="AA668" s="354">
        <v>5</v>
      </c>
      <c r="AB668" s="763" t="s">
        <v>168</v>
      </c>
      <c r="AC668" s="391">
        <f>ROUND(H656*Q668,0)-AA668</f>
        <v>744</v>
      </c>
      <c r="AD668" s="268"/>
    </row>
    <row r="669" spans="1:30" ht="17.100000000000001" customHeight="1">
      <c r="A669" s="243">
        <v>61</v>
      </c>
      <c r="B669" s="243">
        <v>2020</v>
      </c>
      <c r="C669" s="244" t="s">
        <v>5374</v>
      </c>
      <c r="D669" s="765"/>
      <c r="E669" s="765"/>
      <c r="F669" s="278"/>
      <c r="G669" s="278"/>
      <c r="H669" s="278"/>
      <c r="I669" s="279"/>
      <c r="J669" s="597"/>
      <c r="K669" s="654"/>
      <c r="L669" s="654"/>
      <c r="M669" s="208"/>
      <c r="N669" s="1631"/>
      <c r="O669" s="1586"/>
      <c r="R669" s="611"/>
      <c r="S669" s="392"/>
      <c r="T669" s="392"/>
      <c r="U669" s="301"/>
      <c r="V669" s="385"/>
      <c r="W669" s="1650" t="s">
        <v>4700</v>
      </c>
      <c r="X669" s="362" t="s">
        <v>163</v>
      </c>
      <c r="Y669" s="395">
        <v>0.85</v>
      </c>
      <c r="Z669" s="355"/>
      <c r="AA669" s="247"/>
      <c r="AB669" s="247"/>
      <c r="AC669" s="391">
        <f>ROUND(ROUND(H656*Q668,0)*Y669,0)</f>
        <v>637</v>
      </c>
      <c r="AD669" s="268"/>
    </row>
    <row r="670" spans="1:30" ht="17.100000000000001" customHeight="1">
      <c r="A670" s="243">
        <v>61</v>
      </c>
      <c r="B670" s="243">
        <v>2021</v>
      </c>
      <c r="C670" s="244" t="s">
        <v>5375</v>
      </c>
      <c r="D670" s="765"/>
      <c r="E670" s="765"/>
      <c r="F670" s="278"/>
      <c r="G670" s="278"/>
      <c r="H670" s="278"/>
      <c r="I670" s="279"/>
      <c r="J670" s="597"/>
      <c r="K670" s="654"/>
      <c r="L670" s="654"/>
      <c r="M670" s="208"/>
      <c r="N670" s="772"/>
      <c r="P670" s="214"/>
      <c r="Q670" s="214"/>
      <c r="R670" s="761"/>
      <c r="S670" s="407"/>
      <c r="T670" s="407"/>
      <c r="U670" s="304"/>
      <c r="V670" s="226"/>
      <c r="W670" s="1651"/>
      <c r="X670" s="512"/>
      <c r="Y670" s="368"/>
      <c r="Z670" s="762" t="s">
        <v>167</v>
      </c>
      <c r="AA670" s="354">
        <v>5</v>
      </c>
      <c r="AB670" s="763" t="s">
        <v>168</v>
      </c>
      <c r="AC670" s="391">
        <f>ROUND(ROUND(H656*Q668,0)*Y669,0)-AA670</f>
        <v>632</v>
      </c>
      <c r="AD670" s="268"/>
    </row>
    <row r="671" spans="1:30" ht="17.100000000000001" customHeight="1">
      <c r="A671" s="229">
        <v>61</v>
      </c>
      <c r="B671" s="229">
        <v>1334</v>
      </c>
      <c r="C671" s="254" t="s">
        <v>5376</v>
      </c>
      <c r="D671" s="765"/>
      <c r="E671" s="765"/>
      <c r="F671" s="278"/>
      <c r="G671" s="278"/>
      <c r="H671" s="278"/>
      <c r="I671" s="279"/>
      <c r="J671" s="597"/>
      <c r="K671" s="654"/>
      <c r="L671" s="654"/>
      <c r="M671" s="208"/>
      <c r="N671" s="773"/>
      <c r="R671" s="1542" t="s">
        <v>4703</v>
      </c>
      <c r="S671" s="1543"/>
      <c r="T671" s="1543"/>
      <c r="U671" s="372" t="s">
        <v>163</v>
      </c>
      <c r="V671" s="373">
        <v>0.7</v>
      </c>
      <c r="W671" s="231"/>
      <c r="X671" s="232"/>
      <c r="Y671" s="314"/>
      <c r="Z671" s="257"/>
      <c r="AA671" s="257"/>
      <c r="AB671" s="257"/>
      <c r="AC671" s="473">
        <f>ROUND(ROUND(H656*Q668,0)*V671,0)</f>
        <v>524</v>
      </c>
      <c r="AD671" s="268"/>
    </row>
    <row r="672" spans="1:30" ht="17.100000000000001" customHeight="1">
      <c r="A672" s="243">
        <v>61</v>
      </c>
      <c r="B672" s="243">
        <v>2022</v>
      </c>
      <c r="C672" s="244" t="s">
        <v>5377</v>
      </c>
      <c r="D672" s="765"/>
      <c r="E672" s="765"/>
      <c r="F672" s="278"/>
      <c r="G672" s="278"/>
      <c r="H672" s="278"/>
      <c r="I672" s="279"/>
      <c r="J672" s="597"/>
      <c r="K672" s="654"/>
      <c r="L672" s="654"/>
      <c r="M672" s="208"/>
      <c r="N672" s="773"/>
      <c r="R672" s="1545"/>
      <c r="S672" s="1546"/>
      <c r="T672" s="1546"/>
      <c r="U672" s="214"/>
      <c r="V672" s="609"/>
      <c r="W672" s="281"/>
      <c r="X672" s="216"/>
      <c r="Y672" s="226"/>
      <c r="Z672" s="762" t="s">
        <v>167</v>
      </c>
      <c r="AA672" s="354">
        <v>5</v>
      </c>
      <c r="AB672" s="763" t="s">
        <v>168</v>
      </c>
      <c r="AC672" s="391">
        <f>ROUND(ROUND(H656*Q668,0)*V671,0)-AA672</f>
        <v>519</v>
      </c>
      <c r="AD672" s="268"/>
    </row>
    <row r="673" spans="1:30" ht="17.100000000000001" customHeight="1">
      <c r="A673" s="243">
        <v>61</v>
      </c>
      <c r="B673" s="243">
        <v>2023</v>
      </c>
      <c r="C673" s="244" t="s">
        <v>5378</v>
      </c>
      <c r="D673" s="765"/>
      <c r="E673" s="765"/>
      <c r="F673" s="278"/>
      <c r="G673" s="278"/>
      <c r="H673" s="278"/>
      <c r="I673" s="279"/>
      <c r="J673" s="597"/>
      <c r="K673" s="654"/>
      <c r="L673" s="654"/>
      <c r="M673" s="208"/>
      <c r="N673" s="774"/>
      <c r="O673" s="214"/>
      <c r="P673" s="1653"/>
      <c r="Q673" s="1653"/>
      <c r="R673" s="1545"/>
      <c r="S673" s="1546"/>
      <c r="T673" s="1546"/>
      <c r="U673" s="302"/>
      <c r="V673" s="766"/>
      <c r="W673" s="1650" t="s">
        <v>4700</v>
      </c>
      <c r="X673" s="362" t="s">
        <v>163</v>
      </c>
      <c r="Y673" s="395">
        <v>0.85</v>
      </c>
      <c r="Z673" s="355"/>
      <c r="AA673" s="247"/>
      <c r="AB673" s="247"/>
      <c r="AC673" s="391">
        <f>ROUND(ROUND(ROUND(H656*Q668,0)*V671,0)*Y673,0)</f>
        <v>445</v>
      </c>
      <c r="AD673" s="268"/>
    </row>
    <row r="674" spans="1:30" ht="17.100000000000001" customHeight="1">
      <c r="A674" s="243">
        <v>61</v>
      </c>
      <c r="B674" s="243">
        <v>2024</v>
      </c>
      <c r="C674" s="244" t="s">
        <v>5379</v>
      </c>
      <c r="D674" s="765"/>
      <c r="E674" s="765"/>
      <c r="F674" s="278"/>
      <c r="G674" s="278"/>
      <c r="H674" s="278"/>
      <c r="I674" s="279"/>
      <c r="J674" s="597"/>
      <c r="K674" s="654"/>
      <c r="L674" s="654"/>
      <c r="M674" s="208"/>
      <c r="N674" s="774"/>
      <c r="O674" s="214"/>
      <c r="P674" s="214"/>
      <c r="Q674" s="214"/>
      <c r="R674" s="399"/>
      <c r="S674" s="767"/>
      <c r="T674" s="305"/>
      <c r="U674" s="305"/>
      <c r="V674" s="768"/>
      <c r="W674" s="1651"/>
      <c r="X674" s="512"/>
      <c r="Y674" s="368"/>
      <c r="Z674" s="762" t="s">
        <v>167</v>
      </c>
      <c r="AA674" s="354">
        <v>5</v>
      </c>
      <c r="AB674" s="763" t="s">
        <v>168</v>
      </c>
      <c r="AC674" s="391">
        <f>ROUND(ROUND(ROUND(H656*Q668,0)*V671,0)*Y673,0)-AA674</f>
        <v>440</v>
      </c>
      <c r="AD674" s="268"/>
    </row>
    <row r="675" spans="1:30" ht="17.100000000000001" customHeight="1">
      <c r="A675" s="229">
        <v>61</v>
      </c>
      <c r="B675" s="229">
        <v>1766</v>
      </c>
      <c r="C675" s="254" t="s">
        <v>5380</v>
      </c>
      <c r="D675" s="765"/>
      <c r="E675" s="765"/>
      <c r="F675" s="278"/>
      <c r="G675" s="278"/>
      <c r="H675" s="278"/>
      <c r="I675" s="279"/>
      <c r="J675" s="597"/>
      <c r="K675" s="654"/>
      <c r="L675" s="654"/>
      <c r="M675" s="208"/>
      <c r="N675" s="773"/>
      <c r="O675" s="214"/>
      <c r="P675" s="1599"/>
      <c r="Q675" s="1600"/>
      <c r="R675" s="1542" t="s">
        <v>4708</v>
      </c>
      <c r="S675" s="1543"/>
      <c r="T675" s="1543"/>
      <c r="U675" s="214" t="s">
        <v>163</v>
      </c>
      <c r="V675" s="609">
        <v>0.85</v>
      </c>
      <c r="W675" s="231"/>
      <c r="X675" s="232"/>
      <c r="Y675" s="314"/>
      <c r="Z675" s="257"/>
      <c r="AA675" s="257"/>
      <c r="AB675" s="257"/>
      <c r="AC675" s="473">
        <f>ROUND(ROUND(H656*Q668,0)*V675,0)</f>
        <v>637</v>
      </c>
      <c r="AD675" s="268"/>
    </row>
    <row r="676" spans="1:30" ht="17.100000000000001" customHeight="1">
      <c r="A676" s="243">
        <v>61</v>
      </c>
      <c r="B676" s="243">
        <v>2025</v>
      </c>
      <c r="C676" s="244" t="s">
        <v>5381</v>
      </c>
      <c r="D676" s="765"/>
      <c r="E676" s="765"/>
      <c r="F676" s="278"/>
      <c r="G676" s="278"/>
      <c r="H676" s="278"/>
      <c r="I676" s="279"/>
      <c r="J676" s="597"/>
      <c r="K676" s="654"/>
      <c r="L676" s="654"/>
      <c r="M676" s="208"/>
      <c r="N676" s="773"/>
      <c r="O676" s="214"/>
      <c r="P676" s="609"/>
      <c r="Q676" s="609"/>
      <c r="R676" s="1545"/>
      <c r="S676" s="1546"/>
      <c r="T676" s="1546"/>
      <c r="U676" s="214"/>
      <c r="V676" s="609"/>
      <c r="W676" s="281"/>
      <c r="X676" s="216"/>
      <c r="Y676" s="226"/>
      <c r="Z676" s="762" t="s">
        <v>167</v>
      </c>
      <c r="AA676" s="354">
        <v>5</v>
      </c>
      <c r="AB676" s="763" t="s">
        <v>168</v>
      </c>
      <c r="AC676" s="391">
        <f>ROUND(ROUND(H656*Q668,0)*V675,0)-AA676</f>
        <v>632</v>
      </c>
      <c r="AD676" s="268"/>
    </row>
    <row r="677" spans="1:30" ht="17.100000000000001" customHeight="1">
      <c r="A677" s="243">
        <v>61</v>
      </c>
      <c r="B677" s="243">
        <v>2026</v>
      </c>
      <c r="C677" s="244" t="s">
        <v>5382</v>
      </c>
      <c r="D677" s="765"/>
      <c r="E677" s="765"/>
      <c r="F677" s="278"/>
      <c r="G677" s="278"/>
      <c r="H677" s="278"/>
      <c r="I677" s="279"/>
      <c r="J677" s="597"/>
      <c r="K677" s="654"/>
      <c r="L677" s="654"/>
      <c r="M677" s="208"/>
      <c r="N677" s="774"/>
      <c r="O677" s="214"/>
      <c r="P677" s="609"/>
      <c r="Q677" s="609"/>
      <c r="R677" s="1545"/>
      <c r="S677" s="1546"/>
      <c r="T677" s="1546"/>
      <c r="U677" s="302"/>
      <c r="V677" s="766"/>
      <c r="W677" s="1650" t="s">
        <v>4700</v>
      </c>
      <c r="X677" s="362" t="s">
        <v>163</v>
      </c>
      <c r="Y677" s="395">
        <v>0.85</v>
      </c>
      <c r="Z677" s="355"/>
      <c r="AA677" s="247"/>
      <c r="AB677" s="247"/>
      <c r="AC677" s="391">
        <f>ROUND(ROUND(ROUND(H656*Q668,0)*V675,0)*Y677,0)</f>
        <v>541</v>
      </c>
      <c r="AD677" s="268"/>
    </row>
    <row r="678" spans="1:30" ht="17.100000000000001" customHeight="1">
      <c r="A678" s="243">
        <v>61</v>
      </c>
      <c r="B678" s="243">
        <v>2027</v>
      </c>
      <c r="C678" s="244" t="s">
        <v>5383</v>
      </c>
      <c r="D678" s="765"/>
      <c r="E678" s="765"/>
      <c r="F678" s="278"/>
      <c r="G678" s="278"/>
      <c r="H678" s="278"/>
      <c r="I678" s="279"/>
      <c r="J678" s="597"/>
      <c r="K678" s="654"/>
      <c r="L678" s="654"/>
      <c r="M678" s="208"/>
      <c r="N678" s="773"/>
      <c r="O678" s="786"/>
      <c r="P678" s="400"/>
      <c r="Q678" s="787"/>
      <c r="R678" s="1563"/>
      <c r="S678" s="1564"/>
      <c r="T678" s="1564"/>
      <c r="U678" s="305"/>
      <c r="V678" s="768"/>
      <c r="W678" s="1651"/>
      <c r="X678" s="512"/>
      <c r="Y678" s="368"/>
      <c r="Z678" s="762" t="s">
        <v>167</v>
      </c>
      <c r="AA678" s="354">
        <v>5</v>
      </c>
      <c r="AB678" s="763" t="s">
        <v>168</v>
      </c>
      <c r="AC678" s="391">
        <f>ROUND(ROUND(ROUND(H656*Q668,0)*V675,0)*Y677,0)-AA678</f>
        <v>536</v>
      </c>
      <c r="AD678" s="268"/>
    </row>
    <row r="679" spans="1:30" ht="17.100000000000001" customHeight="1">
      <c r="A679" s="243">
        <v>61</v>
      </c>
      <c r="B679" s="243">
        <v>2028</v>
      </c>
      <c r="C679" s="244" t="s">
        <v>5384</v>
      </c>
      <c r="D679" s="765"/>
      <c r="E679" s="765"/>
      <c r="F679" s="278"/>
      <c r="G679" s="278"/>
      <c r="H679" s="278"/>
      <c r="I679" s="279"/>
      <c r="J679" s="597"/>
      <c r="K679" s="654"/>
      <c r="L679" s="654"/>
      <c r="M679" s="208"/>
      <c r="N679" s="773"/>
      <c r="O679" s="1580" t="s">
        <v>165</v>
      </c>
      <c r="P679" s="775"/>
      <c r="Q679" s="775"/>
      <c r="R679" s="359"/>
      <c r="S679" s="360"/>
      <c r="T679" s="776"/>
      <c r="U679" s="360"/>
      <c r="V679" s="361"/>
      <c r="W679" s="523"/>
      <c r="X679" s="524"/>
      <c r="Y679" s="642"/>
      <c r="Z679" s="247"/>
      <c r="AA679" s="247"/>
      <c r="AB679" s="247"/>
      <c r="AC679" s="391">
        <f>ROUND(H656*Q680,0)</f>
        <v>535</v>
      </c>
      <c r="AD679" s="268"/>
    </row>
    <row r="680" spans="1:30" ht="17.100000000000001" customHeight="1">
      <c r="A680" s="243">
        <v>61</v>
      </c>
      <c r="B680" s="243">
        <v>2029</v>
      </c>
      <c r="C680" s="244" t="s">
        <v>5385</v>
      </c>
      <c r="D680" s="765"/>
      <c r="E680" s="765"/>
      <c r="F680" s="278"/>
      <c r="G680" s="278"/>
      <c r="H680" s="278"/>
      <c r="I680" s="279"/>
      <c r="J680" s="597"/>
      <c r="K680" s="654"/>
      <c r="L680" s="654"/>
      <c r="M680" s="208"/>
      <c r="N680" s="772"/>
      <c r="O680" s="1620"/>
      <c r="P680" s="643" t="s">
        <v>163</v>
      </c>
      <c r="Q680" s="365">
        <v>0.5</v>
      </c>
      <c r="R680" s="777"/>
      <c r="S680" s="639"/>
      <c r="T680" s="776"/>
      <c r="U680" s="639"/>
      <c r="V680" s="529"/>
      <c r="W680" s="516"/>
      <c r="X680" s="517"/>
      <c r="Y680" s="526"/>
      <c r="Z680" s="762" t="s">
        <v>167</v>
      </c>
      <c r="AA680" s="354">
        <v>5</v>
      </c>
      <c r="AB680" s="763" t="s">
        <v>168</v>
      </c>
      <c r="AC680" s="391">
        <f>ROUND(H656*Q680,0)-AA680</f>
        <v>530</v>
      </c>
      <c r="AD680" s="268"/>
    </row>
    <row r="681" spans="1:30" ht="17.100000000000001" customHeight="1">
      <c r="A681" s="243">
        <v>61</v>
      </c>
      <c r="B681" s="243">
        <v>2030</v>
      </c>
      <c r="C681" s="244" t="s">
        <v>5386</v>
      </c>
      <c r="D681" s="765"/>
      <c r="E681" s="765"/>
      <c r="F681" s="278"/>
      <c r="G681" s="278"/>
      <c r="H681" s="278"/>
      <c r="I681" s="279"/>
      <c r="J681" s="597"/>
      <c r="K681" s="654"/>
      <c r="L681" s="654"/>
      <c r="M681" s="208"/>
      <c r="N681" s="772"/>
      <c r="O681" s="1620"/>
      <c r="P681" s="530"/>
      <c r="Q681" s="530"/>
      <c r="R681" s="777"/>
      <c r="S681" s="639"/>
      <c r="T681" s="776"/>
      <c r="U681" s="639"/>
      <c r="V681" s="529"/>
      <c r="W681" s="1650" t="s">
        <v>4700</v>
      </c>
      <c r="X681" s="362" t="s">
        <v>163</v>
      </c>
      <c r="Y681" s="395">
        <v>0.85</v>
      </c>
      <c r="Z681" s="355"/>
      <c r="AA681" s="247"/>
      <c r="AB681" s="247"/>
      <c r="AC681" s="391">
        <f>ROUND(ROUND(H656*Q680,0)*Y681,0)</f>
        <v>455</v>
      </c>
      <c r="AD681" s="268"/>
    </row>
    <row r="682" spans="1:30" ht="17.100000000000001" customHeight="1">
      <c r="A682" s="243">
        <v>61</v>
      </c>
      <c r="B682" s="243">
        <v>2031</v>
      </c>
      <c r="C682" s="244" t="s">
        <v>5387</v>
      </c>
      <c r="D682" s="765"/>
      <c r="E682" s="765"/>
      <c r="F682" s="278"/>
      <c r="G682" s="278"/>
      <c r="H682" s="278"/>
      <c r="I682" s="279"/>
      <c r="J682" s="597"/>
      <c r="K682" s="654"/>
      <c r="L682" s="654"/>
      <c r="M682" s="208"/>
      <c r="N682" s="772"/>
      <c r="O682" s="530"/>
      <c r="P682" s="643"/>
      <c r="Q682" s="643"/>
      <c r="R682" s="778"/>
      <c r="S682" s="525"/>
      <c r="T682" s="537"/>
      <c r="U682" s="525"/>
      <c r="V682" s="539"/>
      <c r="W682" s="1651"/>
      <c r="X682" s="512"/>
      <c r="Y682" s="368"/>
      <c r="Z682" s="762" t="s">
        <v>167</v>
      </c>
      <c r="AA682" s="354">
        <v>5</v>
      </c>
      <c r="AB682" s="763" t="s">
        <v>168</v>
      </c>
      <c r="AC682" s="391">
        <f>ROUND(ROUND(H656*Q680,0)*Y681,0)-AA682</f>
        <v>450</v>
      </c>
      <c r="AD682" s="268"/>
    </row>
    <row r="683" spans="1:30" ht="17.100000000000001" customHeight="1">
      <c r="A683" s="243">
        <v>61</v>
      </c>
      <c r="B683" s="243">
        <v>2032</v>
      </c>
      <c r="C683" s="244" t="s">
        <v>5388</v>
      </c>
      <c r="D683" s="765"/>
      <c r="E683" s="765"/>
      <c r="F683" s="278"/>
      <c r="G683" s="278"/>
      <c r="H683" s="278"/>
      <c r="I683" s="279"/>
      <c r="J683" s="597"/>
      <c r="K683" s="654"/>
      <c r="L683" s="654"/>
      <c r="M683" s="208"/>
      <c r="N683" s="773"/>
      <c r="O683" s="530"/>
      <c r="P683" s="530"/>
      <c r="Q683" s="530"/>
      <c r="R683" s="1580" t="s">
        <v>4703</v>
      </c>
      <c r="S683" s="1633"/>
      <c r="T683" s="1633"/>
      <c r="U683" s="362" t="s">
        <v>163</v>
      </c>
      <c r="V683" s="356">
        <v>0.7</v>
      </c>
      <c r="W683" s="523"/>
      <c r="X683" s="524"/>
      <c r="Y683" s="642"/>
      <c r="Z683" s="247"/>
      <c r="AA683" s="247"/>
      <c r="AB683" s="247"/>
      <c r="AC683" s="391">
        <f>ROUND(ROUND(H656*Q680,0)*V683,0)</f>
        <v>375</v>
      </c>
      <c r="AD683" s="268"/>
    </row>
    <row r="684" spans="1:30" ht="17.100000000000001" customHeight="1">
      <c r="A684" s="243">
        <v>61</v>
      </c>
      <c r="B684" s="243">
        <v>2033</v>
      </c>
      <c r="C684" s="244" t="s">
        <v>5389</v>
      </c>
      <c r="D684" s="765"/>
      <c r="E684" s="765"/>
      <c r="F684" s="278"/>
      <c r="G684" s="278"/>
      <c r="H684" s="278"/>
      <c r="I684" s="279"/>
      <c r="J684" s="597"/>
      <c r="K684" s="654"/>
      <c r="L684" s="654"/>
      <c r="M684" s="208"/>
      <c r="N684" s="773"/>
      <c r="O684" s="530"/>
      <c r="P684" s="530"/>
      <c r="Q684" s="530"/>
      <c r="R684" s="1620"/>
      <c r="S684" s="1634"/>
      <c r="T684" s="1634"/>
      <c r="U684" s="643"/>
      <c r="V684" s="365"/>
      <c r="W684" s="319"/>
      <c r="X684" s="288"/>
      <c r="Y684" s="526"/>
      <c r="Z684" s="762" t="s">
        <v>167</v>
      </c>
      <c r="AA684" s="354">
        <v>5</v>
      </c>
      <c r="AB684" s="763" t="s">
        <v>168</v>
      </c>
      <c r="AC684" s="391">
        <f>ROUND(ROUND(H656*Q680,0)*V683,0)-AA684</f>
        <v>370</v>
      </c>
      <c r="AD684" s="268"/>
    </row>
    <row r="685" spans="1:30" ht="17.100000000000001" customHeight="1">
      <c r="A685" s="243">
        <v>61</v>
      </c>
      <c r="B685" s="243">
        <v>2034</v>
      </c>
      <c r="C685" s="244" t="s">
        <v>5390</v>
      </c>
      <c r="D685" s="765"/>
      <c r="E685" s="765"/>
      <c r="F685" s="278"/>
      <c r="G685" s="278"/>
      <c r="H685" s="278"/>
      <c r="I685" s="279"/>
      <c r="J685" s="597"/>
      <c r="K685" s="654"/>
      <c r="L685" s="654"/>
      <c r="M685" s="208"/>
      <c r="N685" s="774"/>
      <c r="O685" s="643"/>
      <c r="P685" s="1644"/>
      <c r="Q685" s="1652"/>
      <c r="R685" s="1620"/>
      <c r="S685" s="1634"/>
      <c r="T685" s="1634"/>
      <c r="U685" s="779"/>
      <c r="V685" s="780"/>
      <c r="W685" s="1650" t="s">
        <v>4700</v>
      </c>
      <c r="X685" s="362" t="s">
        <v>163</v>
      </c>
      <c r="Y685" s="395">
        <v>0.85</v>
      </c>
      <c r="Z685" s="355"/>
      <c r="AA685" s="247"/>
      <c r="AB685" s="247"/>
      <c r="AC685" s="391">
        <f>ROUND(ROUND(ROUND(H656*Q680,0)*V683,0)*Y685,0)</f>
        <v>319</v>
      </c>
      <c r="AD685" s="268"/>
    </row>
    <row r="686" spans="1:30" ht="17.100000000000001" customHeight="1">
      <c r="A686" s="243">
        <v>61</v>
      </c>
      <c r="B686" s="243">
        <v>2035</v>
      </c>
      <c r="C686" s="244" t="s">
        <v>5391</v>
      </c>
      <c r="D686" s="765"/>
      <c r="E686" s="765"/>
      <c r="F686" s="278"/>
      <c r="G686" s="278"/>
      <c r="H686" s="278"/>
      <c r="I686" s="279"/>
      <c r="J686" s="597"/>
      <c r="K686" s="654"/>
      <c r="L686" s="654"/>
      <c r="M686" s="208"/>
      <c r="N686" s="774"/>
      <c r="O686" s="643"/>
      <c r="P686" s="643"/>
      <c r="Q686" s="643"/>
      <c r="R686" s="781"/>
      <c r="S686" s="782"/>
      <c r="T686" s="537"/>
      <c r="U686" s="537"/>
      <c r="V686" s="783"/>
      <c r="W686" s="1651"/>
      <c r="X686" s="512"/>
      <c r="Y686" s="368"/>
      <c r="Z686" s="762" t="s">
        <v>167</v>
      </c>
      <c r="AA686" s="354">
        <v>5</v>
      </c>
      <c r="AB686" s="763" t="s">
        <v>168</v>
      </c>
      <c r="AC686" s="391">
        <f>ROUND(ROUND(ROUND(H656*Q680,0)*V683,0)*Y685,0)-AA686</f>
        <v>314</v>
      </c>
      <c r="AD686" s="268"/>
    </row>
    <row r="687" spans="1:30" ht="17.100000000000001" customHeight="1">
      <c r="A687" s="243">
        <v>61</v>
      </c>
      <c r="B687" s="243">
        <v>2036</v>
      </c>
      <c r="C687" s="244" t="s">
        <v>5392</v>
      </c>
      <c r="D687" s="765"/>
      <c r="E687" s="765"/>
      <c r="F687" s="278"/>
      <c r="G687" s="278"/>
      <c r="H687" s="278"/>
      <c r="I687" s="279"/>
      <c r="J687" s="597"/>
      <c r="K687" s="654"/>
      <c r="L687" s="654"/>
      <c r="M687" s="208"/>
      <c r="N687" s="773"/>
      <c r="O687" s="643"/>
      <c r="P687" s="1646"/>
      <c r="Q687" s="1649"/>
      <c r="R687" s="1580" t="s">
        <v>4708</v>
      </c>
      <c r="S687" s="1633"/>
      <c r="T687" s="1633"/>
      <c r="U687" s="643" t="s">
        <v>163</v>
      </c>
      <c r="V687" s="365">
        <v>0.85</v>
      </c>
      <c r="W687" s="523"/>
      <c r="X687" s="524"/>
      <c r="Y687" s="642"/>
      <c r="Z687" s="247"/>
      <c r="AA687" s="247"/>
      <c r="AB687" s="247"/>
      <c r="AC687" s="391">
        <f>ROUND(ROUND(H656*Q680,0)*V687,0)</f>
        <v>455</v>
      </c>
      <c r="AD687" s="268"/>
    </row>
    <row r="688" spans="1:30" ht="17.100000000000001" customHeight="1">
      <c r="A688" s="243">
        <v>61</v>
      </c>
      <c r="B688" s="243">
        <v>2037</v>
      </c>
      <c r="C688" s="244" t="s">
        <v>5393</v>
      </c>
      <c r="D688" s="765"/>
      <c r="E688" s="765"/>
      <c r="F688" s="278"/>
      <c r="G688" s="278"/>
      <c r="H688" s="278"/>
      <c r="I688" s="279"/>
      <c r="J688" s="597"/>
      <c r="K688" s="654"/>
      <c r="L688" s="654"/>
      <c r="M688" s="208"/>
      <c r="N688" s="773"/>
      <c r="O688" s="643"/>
      <c r="P688" s="365"/>
      <c r="Q688" s="365"/>
      <c r="R688" s="1620"/>
      <c r="S688" s="1634"/>
      <c r="T688" s="1634"/>
      <c r="U688" s="643"/>
      <c r="V688" s="365"/>
      <c r="W688" s="319"/>
      <c r="X688" s="288"/>
      <c r="Y688" s="526"/>
      <c r="Z688" s="762" t="s">
        <v>167</v>
      </c>
      <c r="AA688" s="354">
        <v>5</v>
      </c>
      <c r="AB688" s="763" t="s">
        <v>168</v>
      </c>
      <c r="AC688" s="391">
        <f>ROUND(ROUND(H656*Q680,0)*V687,0)-AA688</f>
        <v>450</v>
      </c>
      <c r="AD688" s="268"/>
    </row>
    <row r="689" spans="1:30" ht="17.100000000000001" customHeight="1">
      <c r="A689" s="243">
        <v>61</v>
      </c>
      <c r="B689" s="243">
        <v>2038</v>
      </c>
      <c r="C689" s="244" t="s">
        <v>5394</v>
      </c>
      <c r="D689" s="765"/>
      <c r="E689" s="765"/>
      <c r="F689" s="278"/>
      <c r="G689" s="278"/>
      <c r="H689" s="278"/>
      <c r="I689" s="279"/>
      <c r="J689" s="597"/>
      <c r="K689" s="654"/>
      <c r="L689" s="654"/>
      <c r="M689" s="208"/>
      <c r="N689" s="774"/>
      <c r="O689" s="643"/>
      <c r="P689" s="365"/>
      <c r="Q689" s="365"/>
      <c r="R689" s="1620"/>
      <c r="S689" s="1634"/>
      <c r="T689" s="1634"/>
      <c r="U689" s="779"/>
      <c r="V689" s="780"/>
      <c r="W689" s="1650" t="s">
        <v>4700</v>
      </c>
      <c r="X689" s="362" t="s">
        <v>163</v>
      </c>
      <c r="Y689" s="395">
        <v>0.85</v>
      </c>
      <c r="Z689" s="355"/>
      <c r="AA689" s="247"/>
      <c r="AB689" s="247"/>
      <c r="AC689" s="391">
        <f>ROUND(ROUND(ROUND(H656*Q680,0)*V687,0)*Y689,0)</f>
        <v>387</v>
      </c>
      <c r="AD689" s="268"/>
    </row>
    <row r="690" spans="1:30" ht="17.100000000000001" customHeight="1">
      <c r="A690" s="243">
        <v>61</v>
      </c>
      <c r="B690" s="243">
        <v>2039</v>
      </c>
      <c r="C690" s="244" t="s">
        <v>5395</v>
      </c>
      <c r="D690" s="765"/>
      <c r="E690" s="765"/>
      <c r="F690" s="278"/>
      <c r="G690" s="278"/>
      <c r="H690" s="278"/>
      <c r="I690" s="279"/>
      <c r="J690" s="597"/>
      <c r="K690" s="654"/>
      <c r="L690" s="654"/>
      <c r="M690" s="208"/>
      <c r="N690" s="467"/>
      <c r="O690" s="643"/>
      <c r="P690" s="643"/>
      <c r="Q690" s="643"/>
      <c r="R690" s="1642"/>
      <c r="S690" s="1643"/>
      <c r="T690" s="1643"/>
      <c r="U690" s="537"/>
      <c r="V690" s="783"/>
      <c r="W690" s="1651"/>
      <c r="X690" s="512"/>
      <c r="Y690" s="368"/>
      <c r="Z690" s="762" t="s">
        <v>167</v>
      </c>
      <c r="AA690" s="354">
        <v>5</v>
      </c>
      <c r="AB690" s="763" t="s">
        <v>168</v>
      </c>
      <c r="AC690" s="391">
        <f>ROUND(ROUND(ROUND(H656*Q680,0)*V687,0)*Y689,0)-AA690</f>
        <v>382</v>
      </c>
      <c r="AD690" s="268"/>
    </row>
    <row r="691" spans="1:30" ht="17.100000000000001" customHeight="1">
      <c r="A691" s="229">
        <v>61</v>
      </c>
      <c r="B691" s="229">
        <v>1335</v>
      </c>
      <c r="C691" s="254" t="s">
        <v>5396</v>
      </c>
      <c r="D691" s="765"/>
      <c r="E691" s="765"/>
      <c r="F691" s="278"/>
      <c r="G691" s="278"/>
      <c r="H691" s="278"/>
      <c r="I691" s="279"/>
      <c r="J691" s="1611" t="s">
        <v>4738</v>
      </c>
      <c r="K691" s="784"/>
      <c r="L691" s="784"/>
      <c r="M691" s="784"/>
      <c r="N691" s="231"/>
      <c r="O691" s="232"/>
      <c r="P691" s="232"/>
      <c r="Q691" s="232"/>
      <c r="R691" s="340"/>
      <c r="S691" s="338"/>
      <c r="T691" s="338"/>
      <c r="U691" s="334"/>
      <c r="V691" s="232"/>
      <c r="W691" s="231"/>
      <c r="X691" s="232"/>
      <c r="Y691" s="314"/>
      <c r="Z691" s="257"/>
      <c r="AA691" s="257"/>
      <c r="AB691" s="257"/>
      <c r="AC691" s="473">
        <f>ROUND(H656*M692,0)</f>
        <v>1033</v>
      </c>
      <c r="AD691" s="268"/>
    </row>
    <row r="692" spans="1:30" ht="17.100000000000001" customHeight="1">
      <c r="A692" s="243">
        <v>61</v>
      </c>
      <c r="B692" s="243">
        <v>2040</v>
      </c>
      <c r="C692" s="244" t="s">
        <v>5397</v>
      </c>
      <c r="D692" s="764"/>
      <c r="E692" s="764"/>
      <c r="F692" s="377"/>
      <c r="G692" s="377"/>
      <c r="H692" s="377"/>
      <c r="I692" s="378"/>
      <c r="J692" s="1613"/>
      <c r="K692" s="785"/>
      <c r="L692" s="214" t="s">
        <v>163</v>
      </c>
      <c r="M692" s="397">
        <v>0.96499999999999997</v>
      </c>
      <c r="N692" s="245"/>
      <c r="O692" s="208"/>
      <c r="P692" s="208"/>
      <c r="Q692" s="208"/>
      <c r="R692" s="611"/>
      <c r="S692" s="392"/>
      <c r="T692" s="392"/>
      <c r="U692" s="301"/>
      <c r="V692" s="208"/>
      <c r="W692" s="245"/>
      <c r="X692" s="208"/>
      <c r="Y692" s="226"/>
      <c r="Z692" s="762" t="s">
        <v>167</v>
      </c>
      <c r="AA692" s="354">
        <v>5</v>
      </c>
      <c r="AB692" s="763" t="s">
        <v>168</v>
      </c>
      <c r="AC692" s="391">
        <f>ROUND(H656*M692,0)-AA692</f>
        <v>1028</v>
      </c>
      <c r="AD692" s="268"/>
    </row>
    <row r="693" spans="1:30" ht="17.100000000000001" customHeight="1">
      <c r="A693" s="243">
        <v>61</v>
      </c>
      <c r="B693" s="243">
        <v>2041</v>
      </c>
      <c r="C693" s="244" t="s">
        <v>5398</v>
      </c>
      <c r="D693" s="764"/>
      <c r="E693" s="764"/>
      <c r="F693" s="377"/>
      <c r="G693" s="377"/>
      <c r="H693" s="377"/>
      <c r="I693" s="378"/>
      <c r="J693" s="1613"/>
      <c r="K693" s="654"/>
      <c r="L693" s="654"/>
      <c r="M693" s="208"/>
      <c r="N693" s="245"/>
      <c r="O693" s="208"/>
      <c r="P693" s="208"/>
      <c r="Q693" s="208"/>
      <c r="R693" s="611"/>
      <c r="S693" s="392"/>
      <c r="T693" s="392"/>
      <c r="U693" s="301"/>
      <c r="V693" s="385"/>
      <c r="W693" s="1650" t="s">
        <v>4700</v>
      </c>
      <c r="X693" s="362" t="s">
        <v>163</v>
      </c>
      <c r="Y693" s="395">
        <v>0.85</v>
      </c>
      <c r="Z693" s="355"/>
      <c r="AA693" s="247"/>
      <c r="AB693" s="247"/>
      <c r="AC693" s="391">
        <f>ROUND(ROUND(H656*M692,0)*Y693,0)</f>
        <v>878</v>
      </c>
      <c r="AD693" s="268"/>
    </row>
    <row r="694" spans="1:30" ht="17.100000000000001" customHeight="1">
      <c r="A694" s="243">
        <v>61</v>
      </c>
      <c r="B694" s="243">
        <v>2042</v>
      </c>
      <c r="C694" s="244" t="s">
        <v>5399</v>
      </c>
      <c r="D694" s="764"/>
      <c r="E694" s="764"/>
      <c r="F694" s="278"/>
      <c r="G694" s="278"/>
      <c r="H694" s="278"/>
      <c r="I694" s="279"/>
      <c r="J694" s="597"/>
      <c r="K694" s="654"/>
      <c r="L694" s="654"/>
      <c r="M694" s="208"/>
      <c r="N694" s="245"/>
      <c r="O694" s="208"/>
      <c r="P694" s="208"/>
      <c r="Q694" s="208"/>
      <c r="R694" s="761"/>
      <c r="S694" s="407"/>
      <c r="T694" s="407"/>
      <c r="U694" s="304"/>
      <c r="V694" s="226"/>
      <c r="W694" s="1651"/>
      <c r="X694" s="512"/>
      <c r="Y694" s="368"/>
      <c r="Z694" s="762" t="s">
        <v>167</v>
      </c>
      <c r="AA694" s="354">
        <v>5</v>
      </c>
      <c r="AB694" s="763" t="s">
        <v>168</v>
      </c>
      <c r="AC694" s="391">
        <f>ROUND(ROUND(H656*M692,0)*Y693,0)-AA694</f>
        <v>873</v>
      </c>
      <c r="AD694" s="268"/>
    </row>
    <row r="695" spans="1:30" ht="17.100000000000001" customHeight="1">
      <c r="A695" s="229">
        <v>61</v>
      </c>
      <c r="B695" s="229">
        <v>1336</v>
      </c>
      <c r="C695" s="254" t="s">
        <v>5400</v>
      </c>
      <c r="D695" s="764"/>
      <c r="E695" s="764"/>
      <c r="F695" s="278"/>
      <c r="G695" s="278"/>
      <c r="H695" s="278"/>
      <c r="I695" s="279"/>
      <c r="J695" s="597"/>
      <c r="K695" s="654"/>
      <c r="L695" s="654"/>
      <c r="M695" s="208"/>
      <c r="N695" s="245"/>
      <c r="O695" s="208"/>
      <c r="P695" s="208"/>
      <c r="Q695" s="208"/>
      <c r="R695" s="1542" t="s">
        <v>4703</v>
      </c>
      <c r="S695" s="1543"/>
      <c r="T695" s="1543"/>
      <c r="U695" s="372" t="s">
        <v>163</v>
      </c>
      <c r="V695" s="373">
        <v>0.7</v>
      </c>
      <c r="W695" s="231"/>
      <c r="X695" s="232"/>
      <c r="Y695" s="314"/>
      <c r="Z695" s="257"/>
      <c r="AA695" s="257"/>
      <c r="AB695" s="257"/>
      <c r="AC695" s="473">
        <f>ROUND(ROUND(H656*M692,0)*V695,0)</f>
        <v>723</v>
      </c>
      <c r="AD695" s="268"/>
    </row>
    <row r="696" spans="1:30" ht="17.100000000000001" customHeight="1">
      <c r="A696" s="243">
        <v>61</v>
      </c>
      <c r="B696" s="243">
        <v>2043</v>
      </c>
      <c r="C696" s="244" t="s">
        <v>5401</v>
      </c>
      <c r="D696" s="764"/>
      <c r="E696" s="764"/>
      <c r="F696" s="278"/>
      <c r="G696" s="278"/>
      <c r="H696" s="208"/>
      <c r="I696" s="388"/>
      <c r="J696" s="597"/>
      <c r="K696" s="654"/>
      <c r="L696" s="654"/>
      <c r="M696" s="208"/>
      <c r="N696" s="245"/>
      <c r="O696" s="208"/>
      <c r="P696" s="208"/>
      <c r="Q696" s="208"/>
      <c r="R696" s="1545"/>
      <c r="S696" s="1546"/>
      <c r="T696" s="1546"/>
      <c r="U696" s="214"/>
      <c r="V696" s="609"/>
      <c r="W696" s="281"/>
      <c r="X696" s="216"/>
      <c r="Y696" s="226"/>
      <c r="Z696" s="762" t="s">
        <v>167</v>
      </c>
      <c r="AA696" s="354">
        <v>5</v>
      </c>
      <c r="AB696" s="763" t="s">
        <v>168</v>
      </c>
      <c r="AC696" s="391">
        <f>ROUND(ROUND(H656*M692,0)*V695,0)-AA696</f>
        <v>718</v>
      </c>
      <c r="AD696" s="268"/>
    </row>
    <row r="697" spans="1:30" ht="17.100000000000001" customHeight="1">
      <c r="A697" s="243">
        <v>61</v>
      </c>
      <c r="B697" s="243">
        <v>2044</v>
      </c>
      <c r="C697" s="244" t="s">
        <v>5402</v>
      </c>
      <c r="D697" s="765"/>
      <c r="E697" s="764"/>
      <c r="F697" s="406"/>
      <c r="G697" s="406"/>
      <c r="H697" s="208"/>
      <c r="I697" s="388"/>
      <c r="J697" s="597"/>
      <c r="K697" s="654"/>
      <c r="L697" s="654"/>
      <c r="M697" s="208"/>
      <c r="N697" s="245"/>
      <c r="O697" s="208"/>
      <c r="P697" s="208"/>
      <c r="Q697" s="208"/>
      <c r="R697" s="1545"/>
      <c r="S697" s="1546"/>
      <c r="T697" s="1546"/>
      <c r="U697" s="302"/>
      <c r="V697" s="766"/>
      <c r="W697" s="1650" t="s">
        <v>4700</v>
      </c>
      <c r="X697" s="362" t="s">
        <v>163</v>
      </c>
      <c r="Y697" s="395">
        <v>0.85</v>
      </c>
      <c r="Z697" s="355"/>
      <c r="AA697" s="247"/>
      <c r="AB697" s="247"/>
      <c r="AC697" s="391">
        <f>ROUND(ROUND(ROUND(H656*M692,0)*V695,0)*Y697,0)</f>
        <v>615</v>
      </c>
      <c r="AD697" s="268"/>
    </row>
    <row r="698" spans="1:30" ht="17.100000000000001" customHeight="1">
      <c r="A698" s="243">
        <v>61</v>
      </c>
      <c r="B698" s="243">
        <v>2045</v>
      </c>
      <c r="C698" s="244" t="s">
        <v>5403</v>
      </c>
      <c r="D698" s="765"/>
      <c r="E698" s="764"/>
      <c r="F698" s="406"/>
      <c r="G698" s="406"/>
      <c r="H698" s="208"/>
      <c r="I698" s="388"/>
      <c r="J698" s="597"/>
      <c r="K698" s="654"/>
      <c r="L698" s="654"/>
      <c r="M698" s="208"/>
      <c r="N698" s="245"/>
      <c r="O698" s="208"/>
      <c r="P698" s="208"/>
      <c r="Q698" s="208"/>
      <c r="R698" s="399"/>
      <c r="S698" s="767"/>
      <c r="T698" s="305"/>
      <c r="U698" s="305"/>
      <c r="V698" s="768"/>
      <c r="W698" s="1651"/>
      <c r="X698" s="512"/>
      <c r="Y698" s="368"/>
      <c r="Z698" s="762" t="s">
        <v>167</v>
      </c>
      <c r="AA698" s="354">
        <v>5</v>
      </c>
      <c r="AB698" s="763" t="s">
        <v>168</v>
      </c>
      <c r="AC698" s="391">
        <f>ROUND(ROUND(ROUND(H656*M692,0)*V695,0)*Y697,0)-AA698</f>
        <v>610</v>
      </c>
      <c r="AD698" s="268"/>
    </row>
    <row r="699" spans="1:30" ht="17.100000000000001" customHeight="1">
      <c r="A699" s="229">
        <v>61</v>
      </c>
      <c r="B699" s="229">
        <v>1767</v>
      </c>
      <c r="C699" s="254" t="s">
        <v>5404</v>
      </c>
      <c r="D699" s="765"/>
      <c r="E699" s="764"/>
      <c r="F699" s="406"/>
      <c r="G699" s="406"/>
      <c r="H699" s="208"/>
      <c r="I699" s="388"/>
      <c r="J699" s="597"/>
      <c r="K699" s="654"/>
      <c r="L699" s="654"/>
      <c r="M699" s="208"/>
      <c r="N699" s="245"/>
      <c r="O699" s="208"/>
      <c r="P699" s="208"/>
      <c r="Q699" s="385"/>
      <c r="R699" s="1542" t="s">
        <v>4708</v>
      </c>
      <c r="S699" s="1543"/>
      <c r="T699" s="1543"/>
      <c r="U699" s="214" t="s">
        <v>163</v>
      </c>
      <c r="V699" s="609">
        <v>0.85</v>
      </c>
      <c r="W699" s="231"/>
      <c r="X699" s="232"/>
      <c r="Y699" s="314"/>
      <c r="Z699" s="257"/>
      <c r="AA699" s="257"/>
      <c r="AB699" s="257"/>
      <c r="AC699" s="473">
        <f>ROUND(ROUND(H656*M692,0)*V699,0)</f>
        <v>878</v>
      </c>
      <c r="AD699" s="268"/>
    </row>
    <row r="700" spans="1:30" ht="17.100000000000001" customHeight="1">
      <c r="A700" s="243">
        <v>61</v>
      </c>
      <c r="B700" s="243">
        <v>2046</v>
      </c>
      <c r="C700" s="244" t="s">
        <v>5405</v>
      </c>
      <c r="D700" s="765"/>
      <c r="E700" s="764"/>
      <c r="F700" s="406"/>
      <c r="G700" s="406"/>
      <c r="H700" s="208"/>
      <c r="I700" s="388"/>
      <c r="J700" s="597"/>
      <c r="K700" s="654"/>
      <c r="L700" s="654"/>
      <c r="M700" s="208"/>
      <c r="N700" s="245"/>
      <c r="O700" s="208"/>
      <c r="P700" s="208"/>
      <c r="Q700" s="208"/>
      <c r="R700" s="1545"/>
      <c r="S700" s="1546"/>
      <c r="T700" s="1546"/>
      <c r="U700" s="214"/>
      <c r="V700" s="609"/>
      <c r="W700" s="281"/>
      <c r="X700" s="216"/>
      <c r="Y700" s="226"/>
      <c r="Z700" s="762" t="s">
        <v>167</v>
      </c>
      <c r="AA700" s="354">
        <v>5</v>
      </c>
      <c r="AB700" s="763" t="s">
        <v>168</v>
      </c>
      <c r="AC700" s="391">
        <f>ROUND(ROUND(H656*M692,0)*V699,0)-AA700</f>
        <v>873</v>
      </c>
      <c r="AD700" s="268"/>
    </row>
    <row r="701" spans="1:30" ht="17.100000000000001" customHeight="1">
      <c r="A701" s="243">
        <v>61</v>
      </c>
      <c r="B701" s="243">
        <v>2047</v>
      </c>
      <c r="C701" s="244" t="s">
        <v>5406</v>
      </c>
      <c r="D701" s="765"/>
      <c r="E701" s="764"/>
      <c r="F701" s="278"/>
      <c r="G701" s="278"/>
      <c r="H701" s="278"/>
      <c r="I701" s="279"/>
      <c r="J701" s="597"/>
      <c r="K701" s="654"/>
      <c r="L701" s="654"/>
      <c r="M701" s="208"/>
      <c r="N701" s="245"/>
      <c r="O701" s="208"/>
      <c r="P701" s="208"/>
      <c r="Q701" s="208"/>
      <c r="R701" s="1545"/>
      <c r="S701" s="1546"/>
      <c r="T701" s="1546"/>
      <c r="U701" s="302"/>
      <c r="V701" s="766"/>
      <c r="W701" s="1650" t="s">
        <v>4700</v>
      </c>
      <c r="X701" s="362" t="s">
        <v>163</v>
      </c>
      <c r="Y701" s="395">
        <v>0.85</v>
      </c>
      <c r="Z701" s="355"/>
      <c r="AA701" s="247"/>
      <c r="AB701" s="247"/>
      <c r="AC701" s="391">
        <f>ROUND(ROUND(ROUND(H656*M692,0)*V699,0)*Y701,0)</f>
        <v>746</v>
      </c>
      <c r="AD701" s="268"/>
    </row>
    <row r="702" spans="1:30" ht="17.100000000000001" customHeight="1">
      <c r="A702" s="243">
        <v>61</v>
      </c>
      <c r="B702" s="243">
        <v>2048</v>
      </c>
      <c r="C702" s="244" t="s">
        <v>5407</v>
      </c>
      <c r="D702" s="765"/>
      <c r="E702" s="764"/>
      <c r="F702" s="278"/>
      <c r="G702" s="278"/>
      <c r="H702" s="278"/>
      <c r="I702" s="279"/>
      <c r="J702" s="597"/>
      <c r="K702" s="654"/>
      <c r="L702" s="654"/>
      <c r="M702" s="208"/>
      <c r="N702" s="281"/>
      <c r="O702" s="216"/>
      <c r="P702" s="216"/>
      <c r="Q702" s="216"/>
      <c r="R702" s="1563"/>
      <c r="S702" s="1564"/>
      <c r="T702" s="1564"/>
      <c r="U702" s="305"/>
      <c r="V702" s="768"/>
      <c r="W702" s="1651"/>
      <c r="X702" s="512"/>
      <c r="Y702" s="368"/>
      <c r="Z702" s="762" t="s">
        <v>167</v>
      </c>
      <c r="AA702" s="354">
        <v>5</v>
      </c>
      <c r="AB702" s="763" t="s">
        <v>168</v>
      </c>
      <c r="AC702" s="391">
        <f>ROUND(ROUND(ROUND(H656*M692,0)*V699,0)*Y701,0)-AA702</f>
        <v>741</v>
      </c>
      <c r="AD702" s="268"/>
    </row>
    <row r="703" spans="1:30" ht="17.100000000000001" customHeight="1">
      <c r="A703" s="229">
        <v>61</v>
      </c>
      <c r="B703" s="229">
        <v>1337</v>
      </c>
      <c r="C703" s="254" t="s">
        <v>5408</v>
      </c>
      <c r="D703" s="765"/>
      <c r="E703" s="765"/>
      <c r="F703" s="278"/>
      <c r="G703" s="278"/>
      <c r="H703" s="278"/>
      <c r="I703" s="279"/>
      <c r="J703" s="597"/>
      <c r="K703" s="654"/>
      <c r="L703" s="654"/>
      <c r="M703" s="208"/>
      <c r="N703" s="1539" t="s">
        <v>4713</v>
      </c>
      <c r="O703" s="1608" t="s">
        <v>162</v>
      </c>
      <c r="P703" s="769"/>
      <c r="Q703" s="769"/>
      <c r="R703" s="340"/>
      <c r="S703" s="338"/>
      <c r="T703" s="338"/>
      <c r="U703" s="334"/>
      <c r="V703" s="232"/>
      <c r="W703" s="231"/>
      <c r="X703" s="232"/>
      <c r="Y703" s="314"/>
      <c r="Z703" s="257"/>
      <c r="AA703" s="257"/>
      <c r="AB703" s="257"/>
      <c r="AC703" s="473">
        <f>ROUND(ROUND(H656*M692,0)*Q704,0)</f>
        <v>723</v>
      </c>
      <c r="AD703" s="268"/>
    </row>
    <row r="704" spans="1:30" ht="17.100000000000001" customHeight="1">
      <c r="A704" s="243">
        <v>61</v>
      </c>
      <c r="B704" s="243">
        <v>2049</v>
      </c>
      <c r="C704" s="244" t="s">
        <v>5409</v>
      </c>
      <c r="D704" s="765"/>
      <c r="E704" s="765"/>
      <c r="F704" s="278"/>
      <c r="G704" s="278"/>
      <c r="H704" s="278"/>
      <c r="I704" s="279"/>
      <c r="J704" s="597"/>
      <c r="K704" s="654"/>
      <c r="L704" s="654"/>
      <c r="M704" s="208"/>
      <c r="N704" s="1631"/>
      <c r="O704" s="1586"/>
      <c r="P704" s="214" t="s">
        <v>163</v>
      </c>
      <c r="Q704" s="770">
        <v>0.7</v>
      </c>
      <c r="R704" s="611"/>
      <c r="S704" s="392"/>
      <c r="T704" s="392"/>
      <c r="U704" s="301"/>
      <c r="V704" s="208"/>
      <c r="W704" s="245"/>
      <c r="X704" s="208"/>
      <c r="Y704" s="226"/>
      <c r="Z704" s="762" t="s">
        <v>167</v>
      </c>
      <c r="AA704" s="354">
        <v>5</v>
      </c>
      <c r="AB704" s="763" t="s">
        <v>168</v>
      </c>
      <c r="AC704" s="391">
        <f>ROUND(ROUND(H656*M692,0)*Q704,0)-AA704</f>
        <v>718</v>
      </c>
      <c r="AD704" s="268"/>
    </row>
    <row r="705" spans="1:30" ht="17.100000000000001" customHeight="1">
      <c r="A705" s="243">
        <v>61</v>
      </c>
      <c r="B705" s="243">
        <v>2050</v>
      </c>
      <c r="C705" s="244" t="s">
        <v>5410</v>
      </c>
      <c r="D705" s="765"/>
      <c r="E705" s="765"/>
      <c r="F705" s="278"/>
      <c r="G705" s="278"/>
      <c r="H705" s="278"/>
      <c r="I705" s="279"/>
      <c r="J705" s="597"/>
      <c r="K705" s="654"/>
      <c r="L705" s="654"/>
      <c r="M705" s="208"/>
      <c r="N705" s="1631"/>
      <c r="O705" s="1586"/>
      <c r="R705" s="611"/>
      <c r="S705" s="392"/>
      <c r="T705" s="392"/>
      <c r="U705" s="301"/>
      <c r="V705" s="385"/>
      <c r="W705" s="1650" t="s">
        <v>4700</v>
      </c>
      <c r="X705" s="362" t="s">
        <v>163</v>
      </c>
      <c r="Y705" s="395">
        <v>0.85</v>
      </c>
      <c r="Z705" s="355"/>
      <c r="AA705" s="247"/>
      <c r="AB705" s="247"/>
      <c r="AC705" s="391">
        <f>ROUND(ROUND(ROUND(H656*M692,0)*Q704,0)*Y705,0)</f>
        <v>615</v>
      </c>
      <c r="AD705" s="268"/>
    </row>
    <row r="706" spans="1:30" ht="17.100000000000001" customHeight="1">
      <c r="A706" s="243">
        <v>61</v>
      </c>
      <c r="B706" s="243">
        <v>2051</v>
      </c>
      <c r="C706" s="244" t="s">
        <v>5411</v>
      </c>
      <c r="D706" s="765"/>
      <c r="E706" s="765"/>
      <c r="F706" s="278"/>
      <c r="G706" s="278"/>
      <c r="H706" s="278"/>
      <c r="I706" s="279"/>
      <c r="J706" s="597"/>
      <c r="K706" s="654"/>
      <c r="L706" s="654"/>
      <c r="M706" s="208"/>
      <c r="N706" s="772"/>
      <c r="P706" s="214"/>
      <c r="Q706" s="214"/>
      <c r="R706" s="761"/>
      <c r="S706" s="407"/>
      <c r="T706" s="407"/>
      <c r="U706" s="304"/>
      <c r="V706" s="226"/>
      <c r="W706" s="1651"/>
      <c r="X706" s="512"/>
      <c r="Y706" s="368"/>
      <c r="Z706" s="762" t="s">
        <v>167</v>
      </c>
      <c r="AA706" s="354">
        <v>5</v>
      </c>
      <c r="AB706" s="763" t="s">
        <v>168</v>
      </c>
      <c r="AC706" s="391">
        <f>ROUND(ROUND(ROUND(H656*M692,0)*Q704,0)*Y705,0)-AA706</f>
        <v>610</v>
      </c>
      <c r="AD706" s="268"/>
    </row>
    <row r="707" spans="1:30" ht="17.100000000000001" customHeight="1">
      <c r="A707" s="229">
        <v>61</v>
      </c>
      <c r="B707" s="229">
        <v>1338</v>
      </c>
      <c r="C707" s="254" t="s">
        <v>5412</v>
      </c>
      <c r="D707" s="765"/>
      <c r="E707" s="765"/>
      <c r="F707" s="278"/>
      <c r="G707" s="278"/>
      <c r="H707" s="278"/>
      <c r="I707" s="279"/>
      <c r="J707" s="597"/>
      <c r="K707" s="654"/>
      <c r="L707" s="654"/>
      <c r="M707" s="208"/>
      <c r="N707" s="773"/>
      <c r="R707" s="1542" t="s">
        <v>4703</v>
      </c>
      <c r="S707" s="1543"/>
      <c r="T707" s="1543"/>
      <c r="U707" s="372" t="s">
        <v>163</v>
      </c>
      <c r="V707" s="373">
        <v>0.7</v>
      </c>
      <c r="W707" s="231"/>
      <c r="X707" s="232"/>
      <c r="Y707" s="314"/>
      <c r="Z707" s="257"/>
      <c r="AA707" s="257"/>
      <c r="AB707" s="257"/>
      <c r="AC707" s="473">
        <f>ROUND(ROUND(ROUND(H656*M692,0)*Q704,0)*V707,0)</f>
        <v>506</v>
      </c>
      <c r="AD707" s="268"/>
    </row>
    <row r="708" spans="1:30" ht="17.100000000000001" customHeight="1">
      <c r="A708" s="243">
        <v>61</v>
      </c>
      <c r="B708" s="243">
        <v>2052</v>
      </c>
      <c r="C708" s="244" t="s">
        <v>5413</v>
      </c>
      <c r="D708" s="765"/>
      <c r="E708" s="765"/>
      <c r="F708" s="278"/>
      <c r="G708" s="278"/>
      <c r="H708" s="278"/>
      <c r="I708" s="279"/>
      <c r="J708" s="597"/>
      <c r="K708" s="654"/>
      <c r="L708" s="654"/>
      <c r="M708" s="208"/>
      <c r="N708" s="773"/>
      <c r="R708" s="1545"/>
      <c r="S708" s="1546"/>
      <c r="T708" s="1546"/>
      <c r="U708" s="214"/>
      <c r="V708" s="609"/>
      <c r="W708" s="281"/>
      <c r="X708" s="216"/>
      <c r="Y708" s="226"/>
      <c r="Z708" s="762" t="s">
        <v>167</v>
      </c>
      <c r="AA708" s="354">
        <v>5</v>
      </c>
      <c r="AB708" s="763" t="s">
        <v>168</v>
      </c>
      <c r="AC708" s="391">
        <f>ROUND(ROUND(ROUND(H656*M692,0)*Q704,0)*V707,0)-AA708</f>
        <v>501</v>
      </c>
      <c r="AD708" s="268"/>
    </row>
    <row r="709" spans="1:30" ht="17.100000000000001" customHeight="1">
      <c r="A709" s="243">
        <v>61</v>
      </c>
      <c r="B709" s="243">
        <v>2053</v>
      </c>
      <c r="C709" s="244" t="s">
        <v>5414</v>
      </c>
      <c r="D709" s="765"/>
      <c r="E709" s="765"/>
      <c r="F709" s="278"/>
      <c r="G709" s="278"/>
      <c r="H709" s="278"/>
      <c r="I709" s="279"/>
      <c r="J709" s="597"/>
      <c r="K709" s="654"/>
      <c r="L709" s="654"/>
      <c r="M709" s="208"/>
      <c r="N709" s="774"/>
      <c r="O709" s="214"/>
      <c r="P709" s="1653"/>
      <c r="Q709" s="1653"/>
      <c r="R709" s="1545"/>
      <c r="S709" s="1546"/>
      <c r="T709" s="1546"/>
      <c r="U709" s="302"/>
      <c r="V709" s="766"/>
      <c r="W709" s="1650" t="s">
        <v>4700</v>
      </c>
      <c r="X709" s="362" t="s">
        <v>163</v>
      </c>
      <c r="Y709" s="395">
        <v>0.85</v>
      </c>
      <c r="Z709" s="355"/>
      <c r="AA709" s="247"/>
      <c r="AB709" s="247"/>
      <c r="AC709" s="391">
        <f>ROUND(ROUND(ROUND(ROUND(H656*M692,0)*Q704,0)*V707,0)*Y709,0)</f>
        <v>430</v>
      </c>
      <c r="AD709" s="268"/>
    </row>
    <row r="710" spans="1:30" ht="17.100000000000001" customHeight="1">
      <c r="A710" s="243">
        <v>61</v>
      </c>
      <c r="B710" s="243">
        <v>2054</v>
      </c>
      <c r="C710" s="244" t="s">
        <v>5415</v>
      </c>
      <c r="D710" s="765"/>
      <c r="E710" s="765"/>
      <c r="F710" s="278"/>
      <c r="G710" s="278"/>
      <c r="H710" s="278"/>
      <c r="I710" s="279"/>
      <c r="J710" s="597"/>
      <c r="K710" s="654"/>
      <c r="L710" s="654"/>
      <c r="M710" s="208"/>
      <c r="N710" s="774"/>
      <c r="O710" s="214"/>
      <c r="P710" s="214"/>
      <c r="Q710" s="214"/>
      <c r="R710" s="399"/>
      <c r="S710" s="767"/>
      <c r="T710" s="305"/>
      <c r="U710" s="305"/>
      <c r="V710" s="768"/>
      <c r="W710" s="1651"/>
      <c r="X710" s="512"/>
      <c r="Y710" s="368"/>
      <c r="Z710" s="762" t="s">
        <v>167</v>
      </c>
      <c r="AA710" s="354">
        <v>5</v>
      </c>
      <c r="AB710" s="763" t="s">
        <v>168</v>
      </c>
      <c r="AC710" s="391">
        <f>ROUND(ROUND(ROUND(ROUND(H656*M692,0)*Q704,0)*V707,0)*Y709,0)-AA710</f>
        <v>425</v>
      </c>
      <c r="AD710" s="268"/>
    </row>
    <row r="711" spans="1:30" ht="17.100000000000001" customHeight="1">
      <c r="A711" s="229">
        <v>61</v>
      </c>
      <c r="B711" s="229">
        <v>1768</v>
      </c>
      <c r="C711" s="254" t="s">
        <v>5416</v>
      </c>
      <c r="D711" s="765"/>
      <c r="E711" s="765"/>
      <c r="F711" s="278"/>
      <c r="G711" s="278"/>
      <c r="H711" s="278"/>
      <c r="I711" s="279"/>
      <c r="J711" s="597"/>
      <c r="K711" s="654"/>
      <c r="L711" s="654"/>
      <c r="M711" s="208"/>
      <c r="N711" s="773"/>
      <c r="O711" s="214"/>
      <c r="P711" s="1599"/>
      <c r="Q711" s="1600"/>
      <c r="R711" s="1542" t="s">
        <v>4708</v>
      </c>
      <c r="S711" s="1543"/>
      <c r="T711" s="1543"/>
      <c r="U711" s="214" t="s">
        <v>163</v>
      </c>
      <c r="V711" s="609">
        <v>0.85</v>
      </c>
      <c r="W711" s="231"/>
      <c r="X711" s="232"/>
      <c r="Y711" s="314"/>
      <c r="Z711" s="257"/>
      <c r="AA711" s="257"/>
      <c r="AB711" s="257"/>
      <c r="AC711" s="473">
        <f>ROUND(ROUND(ROUND(H656*M692,0)*Q704,0)*V711,0)</f>
        <v>615</v>
      </c>
      <c r="AD711" s="268"/>
    </row>
    <row r="712" spans="1:30" ht="17.100000000000001" customHeight="1">
      <c r="A712" s="243">
        <v>61</v>
      </c>
      <c r="B712" s="243">
        <v>2055</v>
      </c>
      <c r="C712" s="244" t="s">
        <v>5417</v>
      </c>
      <c r="D712" s="765"/>
      <c r="E712" s="765"/>
      <c r="F712" s="278"/>
      <c r="G712" s="278"/>
      <c r="H712" s="278"/>
      <c r="I712" s="279"/>
      <c r="J712" s="597"/>
      <c r="K712" s="654"/>
      <c r="L712" s="654"/>
      <c r="M712" s="208"/>
      <c r="N712" s="773"/>
      <c r="O712" s="214"/>
      <c r="P712" s="609"/>
      <c r="Q712" s="609"/>
      <c r="R712" s="1545"/>
      <c r="S712" s="1546"/>
      <c r="T712" s="1546"/>
      <c r="U712" s="214"/>
      <c r="V712" s="609"/>
      <c r="W712" s="281"/>
      <c r="X712" s="216"/>
      <c r="Y712" s="226"/>
      <c r="Z712" s="762" t="s">
        <v>167</v>
      </c>
      <c r="AA712" s="354">
        <v>5</v>
      </c>
      <c r="AB712" s="763" t="s">
        <v>168</v>
      </c>
      <c r="AC712" s="391">
        <f>ROUND(ROUND(ROUND(H656*M692,0)*Q704,0)*V711,0)-AA712</f>
        <v>610</v>
      </c>
      <c r="AD712" s="268"/>
    </row>
    <row r="713" spans="1:30" ht="17.100000000000001" customHeight="1">
      <c r="A713" s="243">
        <v>61</v>
      </c>
      <c r="B713" s="243">
        <v>2056</v>
      </c>
      <c r="C713" s="244" t="s">
        <v>5418</v>
      </c>
      <c r="D713" s="765"/>
      <c r="E713" s="765"/>
      <c r="F713" s="278"/>
      <c r="G713" s="278"/>
      <c r="H713" s="278"/>
      <c r="I713" s="279"/>
      <c r="J713" s="597"/>
      <c r="K713" s="654"/>
      <c r="L713" s="654"/>
      <c r="M713" s="208"/>
      <c r="N713" s="774"/>
      <c r="O713" s="214"/>
      <c r="P713" s="609"/>
      <c r="Q713" s="609"/>
      <c r="R713" s="1545"/>
      <c r="S713" s="1546"/>
      <c r="T713" s="1546"/>
      <c r="U713" s="302"/>
      <c r="V713" s="766"/>
      <c r="W713" s="1650" t="s">
        <v>4700</v>
      </c>
      <c r="X713" s="362" t="s">
        <v>163</v>
      </c>
      <c r="Y713" s="395">
        <v>0.85</v>
      </c>
      <c r="Z713" s="355"/>
      <c r="AA713" s="247"/>
      <c r="AB713" s="247"/>
      <c r="AC713" s="391">
        <f>ROUND(ROUND(ROUND(ROUND(H656*M692,0)*Q704,0)*V711,0)*Y713,0)</f>
        <v>523</v>
      </c>
      <c r="AD713" s="268"/>
    </row>
    <row r="714" spans="1:30" ht="17.100000000000001" customHeight="1">
      <c r="A714" s="243">
        <v>61</v>
      </c>
      <c r="B714" s="243">
        <v>2057</v>
      </c>
      <c r="C714" s="244" t="s">
        <v>5419</v>
      </c>
      <c r="D714" s="765"/>
      <c r="E714" s="765"/>
      <c r="F714" s="278"/>
      <c r="G714" s="278"/>
      <c r="H714" s="278"/>
      <c r="I714" s="279"/>
      <c r="J714" s="597"/>
      <c r="K714" s="654"/>
      <c r="L714" s="654"/>
      <c r="M714" s="208"/>
      <c r="N714" s="773"/>
      <c r="O714" s="214"/>
      <c r="P714" s="214"/>
      <c r="Q714" s="214"/>
      <c r="R714" s="1563"/>
      <c r="S714" s="1564"/>
      <c r="T714" s="1564"/>
      <c r="U714" s="305"/>
      <c r="V714" s="768"/>
      <c r="W714" s="1651"/>
      <c r="X714" s="512"/>
      <c r="Y714" s="368"/>
      <c r="Z714" s="762" t="s">
        <v>167</v>
      </c>
      <c r="AA714" s="354">
        <v>5</v>
      </c>
      <c r="AB714" s="763" t="s">
        <v>168</v>
      </c>
      <c r="AC714" s="391">
        <f>ROUND(ROUND(ROUND(ROUND(H656*M692,0)*Q704,0)*V711,0)*Y713,0)-AA714</f>
        <v>518</v>
      </c>
      <c r="AD714" s="268"/>
    </row>
    <row r="715" spans="1:30" ht="17.100000000000001" customHeight="1">
      <c r="A715" s="243">
        <v>61</v>
      </c>
      <c r="B715" s="243">
        <v>2058</v>
      </c>
      <c r="C715" s="244" t="s">
        <v>5420</v>
      </c>
      <c r="D715" s="765"/>
      <c r="E715" s="765"/>
      <c r="F715" s="278"/>
      <c r="G715" s="278"/>
      <c r="H715" s="278"/>
      <c r="I715" s="279"/>
      <c r="J715" s="597"/>
      <c r="K715" s="654"/>
      <c r="L715" s="654"/>
      <c r="M715" s="208"/>
      <c r="N715" s="773"/>
      <c r="O715" s="1580" t="s">
        <v>165</v>
      </c>
      <c r="P715" s="775"/>
      <c r="Q715" s="775"/>
      <c r="R715" s="359"/>
      <c r="S715" s="360"/>
      <c r="T715" s="776"/>
      <c r="U715" s="360"/>
      <c r="V715" s="361"/>
      <c r="W715" s="523"/>
      <c r="X715" s="524"/>
      <c r="Y715" s="642"/>
      <c r="Z715" s="247"/>
      <c r="AA715" s="247"/>
      <c r="AB715" s="247"/>
      <c r="AC715" s="391">
        <f>ROUND(ROUND(H656*M692,0)*Q716,0)</f>
        <v>517</v>
      </c>
      <c r="AD715" s="268"/>
    </row>
    <row r="716" spans="1:30" ht="17.100000000000001" customHeight="1">
      <c r="A716" s="243">
        <v>61</v>
      </c>
      <c r="B716" s="243">
        <v>2059</v>
      </c>
      <c r="C716" s="244" t="s">
        <v>5421</v>
      </c>
      <c r="D716" s="765"/>
      <c r="E716" s="765"/>
      <c r="F716" s="278"/>
      <c r="G716" s="278"/>
      <c r="H716" s="278"/>
      <c r="I716" s="279"/>
      <c r="J716" s="597"/>
      <c r="K716" s="654"/>
      <c r="L716" s="654"/>
      <c r="M716" s="208"/>
      <c r="N716" s="772"/>
      <c r="O716" s="1620"/>
      <c r="P716" s="643" t="s">
        <v>163</v>
      </c>
      <c r="Q716" s="365">
        <v>0.5</v>
      </c>
      <c r="R716" s="777"/>
      <c r="S716" s="639"/>
      <c r="T716" s="776"/>
      <c r="U716" s="639"/>
      <c r="V716" s="529"/>
      <c r="W716" s="516"/>
      <c r="X716" s="517"/>
      <c r="Y716" s="526"/>
      <c r="Z716" s="762" t="s">
        <v>167</v>
      </c>
      <c r="AA716" s="354">
        <v>5</v>
      </c>
      <c r="AB716" s="763" t="s">
        <v>168</v>
      </c>
      <c r="AC716" s="391">
        <f>ROUND(ROUND(H656*M692,0)*Q716,0)-AA716</f>
        <v>512</v>
      </c>
      <c r="AD716" s="268"/>
    </row>
    <row r="717" spans="1:30" ht="17.100000000000001" customHeight="1">
      <c r="A717" s="243">
        <v>61</v>
      </c>
      <c r="B717" s="243">
        <v>2060</v>
      </c>
      <c r="C717" s="244" t="s">
        <v>5422</v>
      </c>
      <c r="D717" s="765"/>
      <c r="E717" s="765"/>
      <c r="F717" s="278"/>
      <c r="G717" s="278"/>
      <c r="H717" s="278"/>
      <c r="I717" s="279"/>
      <c r="J717" s="597"/>
      <c r="K717" s="654"/>
      <c r="L717" s="654"/>
      <c r="M717" s="208"/>
      <c r="N717" s="772"/>
      <c r="O717" s="1620"/>
      <c r="P717" s="530"/>
      <c r="Q717" s="530"/>
      <c r="R717" s="777"/>
      <c r="S717" s="639"/>
      <c r="T717" s="776"/>
      <c r="U717" s="639"/>
      <c r="V717" s="529"/>
      <c r="W717" s="1650" t="s">
        <v>4700</v>
      </c>
      <c r="X717" s="362" t="s">
        <v>163</v>
      </c>
      <c r="Y717" s="395">
        <v>0.85</v>
      </c>
      <c r="Z717" s="355"/>
      <c r="AA717" s="247"/>
      <c r="AB717" s="247"/>
      <c r="AC717" s="391">
        <f>ROUND(ROUND(ROUND(H656*M692,0)*Q716,0)*Y717,0)</f>
        <v>439</v>
      </c>
      <c r="AD717" s="268"/>
    </row>
    <row r="718" spans="1:30" ht="17.100000000000001" customHeight="1">
      <c r="A718" s="243">
        <v>61</v>
      </c>
      <c r="B718" s="243">
        <v>2061</v>
      </c>
      <c r="C718" s="244" t="s">
        <v>5423</v>
      </c>
      <c r="D718" s="765"/>
      <c r="E718" s="765"/>
      <c r="F718" s="278"/>
      <c r="G718" s="278"/>
      <c r="H718" s="278"/>
      <c r="I718" s="279"/>
      <c r="J718" s="597"/>
      <c r="K718" s="654"/>
      <c r="L718" s="654"/>
      <c r="M718" s="208"/>
      <c r="N718" s="772"/>
      <c r="O718" s="530"/>
      <c r="P718" s="643"/>
      <c r="Q718" s="643"/>
      <c r="R718" s="778"/>
      <c r="S718" s="525"/>
      <c r="T718" s="537"/>
      <c r="U718" s="525"/>
      <c r="V718" s="539"/>
      <c r="W718" s="1651"/>
      <c r="X718" s="512"/>
      <c r="Y718" s="368"/>
      <c r="Z718" s="762" t="s">
        <v>167</v>
      </c>
      <c r="AA718" s="354">
        <v>5</v>
      </c>
      <c r="AB718" s="763" t="s">
        <v>168</v>
      </c>
      <c r="AC718" s="391">
        <f>ROUND(ROUND(ROUND(H656*M692,0)*Q716,0)*Y717,0)-AA718</f>
        <v>434</v>
      </c>
      <c r="AD718" s="268"/>
    </row>
    <row r="719" spans="1:30" ht="17.100000000000001" customHeight="1">
      <c r="A719" s="243">
        <v>61</v>
      </c>
      <c r="B719" s="243">
        <v>2062</v>
      </c>
      <c r="C719" s="244" t="s">
        <v>5424</v>
      </c>
      <c r="D719" s="765"/>
      <c r="E719" s="765"/>
      <c r="F719" s="278"/>
      <c r="G719" s="278"/>
      <c r="H719" s="278"/>
      <c r="I719" s="279"/>
      <c r="J719" s="597"/>
      <c r="K719" s="654"/>
      <c r="L719" s="654"/>
      <c r="M719" s="208"/>
      <c r="N719" s="773"/>
      <c r="O719" s="530"/>
      <c r="P719" s="530"/>
      <c r="Q719" s="530"/>
      <c r="R719" s="1580" t="s">
        <v>4703</v>
      </c>
      <c r="S719" s="1633"/>
      <c r="T719" s="1633"/>
      <c r="U719" s="362" t="s">
        <v>163</v>
      </c>
      <c r="V719" s="356">
        <v>0.7</v>
      </c>
      <c r="W719" s="523"/>
      <c r="X719" s="524"/>
      <c r="Y719" s="642"/>
      <c r="Z719" s="247"/>
      <c r="AA719" s="247"/>
      <c r="AB719" s="247"/>
      <c r="AC719" s="391">
        <f>ROUND(ROUND(ROUND(H656*M692,0)*Q716,0)*V719,0)</f>
        <v>362</v>
      </c>
      <c r="AD719" s="268"/>
    </row>
    <row r="720" spans="1:30" ht="17.100000000000001" customHeight="1">
      <c r="A720" s="243">
        <v>61</v>
      </c>
      <c r="B720" s="243">
        <v>2063</v>
      </c>
      <c r="C720" s="244" t="s">
        <v>5425</v>
      </c>
      <c r="D720" s="765"/>
      <c r="E720" s="765"/>
      <c r="F720" s="278"/>
      <c r="G720" s="278"/>
      <c r="H720" s="278"/>
      <c r="I720" s="279"/>
      <c r="J720" s="597"/>
      <c r="K720" s="654"/>
      <c r="L720" s="654"/>
      <c r="M720" s="208"/>
      <c r="N720" s="773"/>
      <c r="O720" s="530"/>
      <c r="P720" s="530"/>
      <c r="Q720" s="530"/>
      <c r="R720" s="1620"/>
      <c r="S720" s="1634"/>
      <c r="T720" s="1634"/>
      <c r="U720" s="643"/>
      <c r="V720" s="365"/>
      <c r="W720" s="319"/>
      <c r="X720" s="288"/>
      <c r="Y720" s="526"/>
      <c r="Z720" s="762" t="s">
        <v>167</v>
      </c>
      <c r="AA720" s="354">
        <v>5</v>
      </c>
      <c r="AB720" s="763" t="s">
        <v>168</v>
      </c>
      <c r="AC720" s="391">
        <f>ROUND(ROUND(ROUND(H656*M692,0)*Q716,0)*V719,0)-AA720</f>
        <v>357</v>
      </c>
      <c r="AD720" s="268"/>
    </row>
    <row r="721" spans="1:30" ht="17.100000000000001" customHeight="1">
      <c r="A721" s="243">
        <v>61</v>
      </c>
      <c r="B721" s="243">
        <v>2064</v>
      </c>
      <c r="C721" s="244" t="s">
        <v>5426</v>
      </c>
      <c r="D721" s="765"/>
      <c r="E721" s="765"/>
      <c r="F721" s="278"/>
      <c r="G721" s="278"/>
      <c r="H721" s="278"/>
      <c r="I721" s="279"/>
      <c r="J721" s="597"/>
      <c r="K721" s="654"/>
      <c r="L721" s="654"/>
      <c r="M721" s="208"/>
      <c r="N721" s="774"/>
      <c r="O721" s="643"/>
      <c r="P721" s="1644"/>
      <c r="Q721" s="1652"/>
      <c r="R721" s="1620"/>
      <c r="S721" s="1634"/>
      <c r="T721" s="1634"/>
      <c r="U721" s="779"/>
      <c r="V721" s="780"/>
      <c r="W721" s="1650" t="s">
        <v>4700</v>
      </c>
      <c r="X721" s="362" t="s">
        <v>163</v>
      </c>
      <c r="Y721" s="395">
        <v>0.85</v>
      </c>
      <c r="Z721" s="355"/>
      <c r="AA721" s="247"/>
      <c r="AB721" s="247"/>
      <c r="AC721" s="391">
        <f>ROUND(ROUND(ROUND(ROUND(H656*M692,0)*Q716,0)*V719,0)*Y721,0)</f>
        <v>308</v>
      </c>
      <c r="AD721" s="268"/>
    </row>
    <row r="722" spans="1:30" ht="17.100000000000001" customHeight="1">
      <c r="A722" s="243">
        <v>61</v>
      </c>
      <c r="B722" s="243">
        <v>2065</v>
      </c>
      <c r="C722" s="244" t="s">
        <v>5427</v>
      </c>
      <c r="D722" s="765"/>
      <c r="E722" s="765"/>
      <c r="F722" s="278"/>
      <c r="G722" s="278"/>
      <c r="H722" s="278"/>
      <c r="I722" s="279"/>
      <c r="J722" s="597"/>
      <c r="K722" s="654"/>
      <c r="L722" s="654"/>
      <c r="M722" s="208"/>
      <c r="N722" s="774"/>
      <c r="O722" s="643"/>
      <c r="P722" s="643"/>
      <c r="Q722" s="643"/>
      <c r="R722" s="781"/>
      <c r="S722" s="782"/>
      <c r="T722" s="537"/>
      <c r="U722" s="537"/>
      <c r="V722" s="783"/>
      <c r="W722" s="1651"/>
      <c r="X722" s="512"/>
      <c r="Y722" s="368"/>
      <c r="Z722" s="762" t="s">
        <v>167</v>
      </c>
      <c r="AA722" s="354">
        <v>5</v>
      </c>
      <c r="AB722" s="763" t="s">
        <v>168</v>
      </c>
      <c r="AC722" s="391">
        <f>ROUND(ROUND(ROUND(ROUND(H656*M692,0)*Q716,0)*V719,0)*Y721,0)-AA722</f>
        <v>303</v>
      </c>
      <c r="AD722" s="268"/>
    </row>
    <row r="723" spans="1:30" ht="17.100000000000001" customHeight="1">
      <c r="A723" s="243">
        <v>61</v>
      </c>
      <c r="B723" s="243">
        <v>2066</v>
      </c>
      <c r="C723" s="244" t="s">
        <v>5428</v>
      </c>
      <c r="D723" s="765"/>
      <c r="E723" s="765"/>
      <c r="F723" s="278"/>
      <c r="G723" s="278"/>
      <c r="H723" s="278"/>
      <c r="I723" s="279"/>
      <c r="J723" s="597"/>
      <c r="K723" s="654"/>
      <c r="L723" s="654"/>
      <c r="M723" s="208"/>
      <c r="N723" s="773"/>
      <c r="O723" s="643"/>
      <c r="P723" s="1646"/>
      <c r="Q723" s="1649"/>
      <c r="R723" s="1580" t="s">
        <v>4708</v>
      </c>
      <c r="S723" s="1633"/>
      <c r="T723" s="1633"/>
      <c r="U723" s="643" t="s">
        <v>163</v>
      </c>
      <c r="V723" s="365">
        <v>0.85</v>
      </c>
      <c r="W723" s="523"/>
      <c r="X723" s="524"/>
      <c r="Y723" s="642"/>
      <c r="Z723" s="247"/>
      <c r="AA723" s="247"/>
      <c r="AB723" s="247"/>
      <c r="AC723" s="391">
        <f>ROUND(ROUND(ROUND(H656*M692,0)*Q716,0)*V723,0)</f>
        <v>439</v>
      </c>
      <c r="AD723" s="268"/>
    </row>
    <row r="724" spans="1:30" ht="17.100000000000001" customHeight="1">
      <c r="A724" s="243">
        <v>61</v>
      </c>
      <c r="B724" s="243">
        <v>2067</v>
      </c>
      <c r="C724" s="244" t="s">
        <v>5429</v>
      </c>
      <c r="D724" s="765"/>
      <c r="E724" s="765"/>
      <c r="F724" s="278"/>
      <c r="G724" s="278"/>
      <c r="H724" s="278"/>
      <c r="I724" s="279"/>
      <c r="J724" s="597"/>
      <c r="K724" s="654"/>
      <c r="L724" s="654"/>
      <c r="M724" s="208"/>
      <c r="N724" s="773"/>
      <c r="O724" s="643"/>
      <c r="P724" s="365"/>
      <c r="Q724" s="365"/>
      <c r="R724" s="1620"/>
      <c r="S724" s="1634"/>
      <c r="T724" s="1634"/>
      <c r="U724" s="643"/>
      <c r="V724" s="365"/>
      <c r="W724" s="319"/>
      <c r="X724" s="288"/>
      <c r="Y724" s="526"/>
      <c r="Z724" s="762" t="s">
        <v>167</v>
      </c>
      <c r="AA724" s="354">
        <v>5</v>
      </c>
      <c r="AB724" s="763" t="s">
        <v>168</v>
      </c>
      <c r="AC724" s="391">
        <f>ROUND(ROUND(ROUND(H656*M692,0)*Q716,0)*V723,0)-AA724</f>
        <v>434</v>
      </c>
      <c r="AD724" s="268"/>
    </row>
    <row r="725" spans="1:30" ht="17.100000000000001" customHeight="1">
      <c r="A725" s="243">
        <v>61</v>
      </c>
      <c r="B725" s="243">
        <v>2068</v>
      </c>
      <c r="C725" s="244" t="s">
        <v>5430</v>
      </c>
      <c r="D725" s="765"/>
      <c r="E725" s="765"/>
      <c r="F725" s="278"/>
      <c r="G725" s="278"/>
      <c r="H725" s="278"/>
      <c r="I725" s="279"/>
      <c r="J725" s="597"/>
      <c r="K725" s="654"/>
      <c r="L725" s="654"/>
      <c r="M725" s="208"/>
      <c r="N725" s="774"/>
      <c r="O725" s="643"/>
      <c r="P725" s="365"/>
      <c r="Q725" s="365"/>
      <c r="R725" s="1620"/>
      <c r="S725" s="1634"/>
      <c r="T725" s="1634"/>
      <c r="U725" s="779"/>
      <c r="V725" s="780"/>
      <c r="W725" s="1650" t="s">
        <v>4700</v>
      </c>
      <c r="X725" s="362" t="s">
        <v>163</v>
      </c>
      <c r="Y725" s="395">
        <v>0.85</v>
      </c>
      <c r="Z725" s="355"/>
      <c r="AA725" s="247"/>
      <c r="AB725" s="247"/>
      <c r="AC725" s="391">
        <f>ROUND(ROUND(ROUND(ROUND(H656*M692,0)*Q716,0)*V723,0)*Y725,0)</f>
        <v>373</v>
      </c>
      <c r="AD725" s="268"/>
    </row>
    <row r="726" spans="1:30" ht="17.100000000000001" customHeight="1">
      <c r="A726" s="243">
        <v>61</v>
      </c>
      <c r="B726" s="243">
        <v>2069</v>
      </c>
      <c r="C726" s="244" t="s">
        <v>5431</v>
      </c>
      <c r="D726" s="765"/>
      <c r="E726" s="765"/>
      <c r="F726" s="278"/>
      <c r="G726" s="278"/>
      <c r="H726" s="278"/>
      <c r="I726" s="279"/>
      <c r="J726" s="597"/>
      <c r="K726" s="654"/>
      <c r="L726" s="654"/>
      <c r="M726" s="208"/>
      <c r="N726" s="467"/>
      <c r="O726" s="643"/>
      <c r="P726" s="643"/>
      <c r="Q726" s="643"/>
      <c r="R726" s="1642"/>
      <c r="S726" s="1643"/>
      <c r="T726" s="1643"/>
      <c r="U726" s="537"/>
      <c r="V726" s="783"/>
      <c r="W726" s="1651"/>
      <c r="X726" s="512"/>
      <c r="Y726" s="368"/>
      <c r="Z726" s="762" t="s">
        <v>167</v>
      </c>
      <c r="AA726" s="354">
        <v>5</v>
      </c>
      <c r="AB726" s="763" t="s">
        <v>168</v>
      </c>
      <c r="AC726" s="391">
        <f>ROUND(ROUND(ROUND(ROUND(H656*M692,0)*Q716,0)*V723,0)*Y725,0)-AA726</f>
        <v>368</v>
      </c>
      <c r="AD726" s="268"/>
    </row>
    <row r="727" spans="1:30" ht="17.100000000000001" customHeight="1">
      <c r="A727" s="229">
        <v>61</v>
      </c>
      <c r="B727" s="229">
        <v>1341</v>
      </c>
      <c r="C727" s="254" t="s">
        <v>5432</v>
      </c>
      <c r="D727" s="765"/>
      <c r="E727" s="764"/>
      <c r="F727" s="1542" t="s">
        <v>5433</v>
      </c>
      <c r="G727" s="477"/>
      <c r="H727" s="477"/>
      <c r="I727" s="478"/>
      <c r="J727" s="756"/>
      <c r="K727" s="664"/>
      <c r="L727" s="664"/>
      <c r="M727" s="232"/>
      <c r="N727" s="231"/>
      <c r="O727" s="232"/>
      <c r="P727" s="232"/>
      <c r="Q727" s="232"/>
      <c r="R727" s="340"/>
      <c r="S727" s="338"/>
      <c r="T727" s="338"/>
      <c r="U727" s="334"/>
      <c r="V727" s="232"/>
      <c r="W727" s="231"/>
      <c r="X727" s="232"/>
      <c r="Y727" s="314"/>
      <c r="Z727" s="257"/>
      <c r="AA727" s="257"/>
      <c r="AB727" s="257"/>
      <c r="AC727" s="473">
        <f>ROUND(H728,0)</f>
        <v>970</v>
      </c>
      <c r="AD727" s="268"/>
    </row>
    <row r="728" spans="1:30" ht="17.100000000000001" customHeight="1">
      <c r="A728" s="243">
        <v>61</v>
      </c>
      <c r="B728" s="243">
        <v>2070</v>
      </c>
      <c r="C728" s="244" t="s">
        <v>5434</v>
      </c>
      <c r="D728" s="764"/>
      <c r="E728" s="764"/>
      <c r="F728" s="1545"/>
      <c r="G728" s="377"/>
      <c r="H728" s="757">
        <v>970</v>
      </c>
      <c r="I728" s="208" t="s">
        <v>18</v>
      </c>
      <c r="J728" s="597"/>
      <c r="K728" s="654"/>
      <c r="L728" s="654"/>
      <c r="M728" s="208"/>
      <c r="N728" s="245"/>
      <c r="O728" s="208"/>
      <c r="P728" s="208"/>
      <c r="Q728" s="208"/>
      <c r="R728" s="611"/>
      <c r="S728" s="392"/>
      <c r="T728" s="392"/>
      <c r="U728" s="301"/>
      <c r="V728" s="208"/>
      <c r="W728" s="245"/>
      <c r="X728" s="208"/>
      <c r="Y728" s="226"/>
      <c r="Z728" s="762" t="s">
        <v>167</v>
      </c>
      <c r="AA728" s="354">
        <v>5</v>
      </c>
      <c r="AB728" s="763" t="s">
        <v>168</v>
      </c>
      <c r="AC728" s="391">
        <f>ROUND(H728,0)-AA728</f>
        <v>965</v>
      </c>
      <c r="AD728" s="268"/>
    </row>
    <row r="729" spans="1:30" ht="17.100000000000001" customHeight="1">
      <c r="A729" s="243">
        <v>61</v>
      </c>
      <c r="B729" s="243">
        <v>2071</v>
      </c>
      <c r="C729" s="244" t="s">
        <v>5435</v>
      </c>
      <c r="D729" s="764"/>
      <c r="E729" s="764"/>
      <c r="F729" s="1545"/>
      <c r="G729" s="377"/>
      <c r="H729" s="377"/>
      <c r="I729" s="378"/>
      <c r="J729" s="597"/>
      <c r="K729" s="654"/>
      <c r="L729" s="654"/>
      <c r="M729" s="208"/>
      <c r="N729" s="245"/>
      <c r="O729" s="208"/>
      <c r="P729" s="208"/>
      <c r="Q729" s="208"/>
      <c r="R729" s="611"/>
      <c r="S729" s="392"/>
      <c r="T729" s="392"/>
      <c r="U729" s="301"/>
      <c r="V729" s="385"/>
      <c r="W729" s="1650" t="s">
        <v>4700</v>
      </c>
      <c r="X729" s="362" t="s">
        <v>163</v>
      </c>
      <c r="Y729" s="395">
        <v>0.85</v>
      </c>
      <c r="Z729" s="355"/>
      <c r="AA729" s="247"/>
      <c r="AB729" s="247"/>
      <c r="AC729" s="391">
        <f>ROUND(H728*Y729,0)</f>
        <v>825</v>
      </c>
      <c r="AD729" s="268"/>
    </row>
    <row r="730" spans="1:30" ht="17.100000000000001" customHeight="1">
      <c r="A730" s="243">
        <v>61</v>
      </c>
      <c r="B730" s="243">
        <v>2072</v>
      </c>
      <c r="C730" s="244" t="s">
        <v>5436</v>
      </c>
      <c r="D730" s="764"/>
      <c r="E730" s="764"/>
      <c r="F730" s="377"/>
      <c r="G730" s="377"/>
      <c r="H730" s="377"/>
      <c r="I730" s="377"/>
      <c r="J730" s="597"/>
      <c r="K730" s="654"/>
      <c r="L730" s="654"/>
      <c r="M730" s="208"/>
      <c r="N730" s="245"/>
      <c r="O730" s="208"/>
      <c r="P730" s="208"/>
      <c r="Q730" s="208"/>
      <c r="R730" s="761"/>
      <c r="S730" s="407"/>
      <c r="T730" s="407"/>
      <c r="U730" s="304"/>
      <c r="V730" s="226"/>
      <c r="W730" s="1651"/>
      <c r="X730" s="512"/>
      <c r="Y730" s="368"/>
      <c r="Z730" s="762" t="s">
        <v>167</v>
      </c>
      <c r="AA730" s="354">
        <v>5</v>
      </c>
      <c r="AB730" s="763" t="s">
        <v>168</v>
      </c>
      <c r="AC730" s="391">
        <f>ROUND(H728*Y729,0)-AA730</f>
        <v>820</v>
      </c>
      <c r="AD730" s="268"/>
    </row>
    <row r="731" spans="1:30" ht="17.100000000000001" customHeight="1">
      <c r="A731" s="229">
        <v>61</v>
      </c>
      <c r="B731" s="229">
        <v>1342</v>
      </c>
      <c r="C731" s="254" t="s">
        <v>5437</v>
      </c>
      <c r="D731" s="764"/>
      <c r="E731" s="764"/>
      <c r="F731" s="278"/>
      <c r="G731" s="278"/>
      <c r="J731" s="597"/>
      <c r="K731" s="654"/>
      <c r="L731" s="654"/>
      <c r="M731" s="208"/>
      <c r="N731" s="245"/>
      <c r="O731" s="208"/>
      <c r="P731" s="208"/>
      <c r="Q731" s="208"/>
      <c r="R731" s="1542" t="s">
        <v>4703</v>
      </c>
      <c r="S731" s="1543"/>
      <c r="T731" s="1543"/>
      <c r="U731" s="372" t="s">
        <v>163</v>
      </c>
      <c r="V731" s="373">
        <v>0.7</v>
      </c>
      <c r="W731" s="231"/>
      <c r="X731" s="232"/>
      <c r="Y731" s="314"/>
      <c r="Z731" s="257"/>
      <c r="AA731" s="257"/>
      <c r="AB731" s="257"/>
      <c r="AC731" s="473">
        <f>ROUND(H728*V731,0)</f>
        <v>679</v>
      </c>
      <c r="AD731" s="268"/>
    </row>
    <row r="732" spans="1:30" ht="17.100000000000001" customHeight="1">
      <c r="A732" s="243">
        <v>61</v>
      </c>
      <c r="B732" s="243">
        <v>2073</v>
      </c>
      <c r="C732" s="244" t="s">
        <v>5438</v>
      </c>
      <c r="D732" s="764"/>
      <c r="E732" s="764"/>
      <c r="F732" s="278"/>
      <c r="G732" s="278"/>
      <c r="H732" s="208"/>
      <c r="I732" s="388"/>
      <c r="J732" s="597"/>
      <c r="K732" s="654"/>
      <c r="L732" s="654"/>
      <c r="M732" s="208"/>
      <c r="N732" s="245"/>
      <c r="O732" s="208"/>
      <c r="P732" s="208"/>
      <c r="Q732" s="208"/>
      <c r="R732" s="1545"/>
      <c r="S732" s="1546"/>
      <c r="T732" s="1546"/>
      <c r="U732" s="214"/>
      <c r="V732" s="609"/>
      <c r="W732" s="281"/>
      <c r="X732" s="216"/>
      <c r="Y732" s="226"/>
      <c r="Z732" s="762" t="s">
        <v>167</v>
      </c>
      <c r="AA732" s="354">
        <v>5</v>
      </c>
      <c r="AB732" s="763" t="s">
        <v>168</v>
      </c>
      <c r="AC732" s="391">
        <f>ROUND(H728*V731,0)-AA732</f>
        <v>674</v>
      </c>
      <c r="AD732" s="268"/>
    </row>
    <row r="733" spans="1:30" ht="17.100000000000001" customHeight="1">
      <c r="A733" s="243">
        <v>61</v>
      </c>
      <c r="B733" s="243">
        <v>2074</v>
      </c>
      <c r="C733" s="244" t="s">
        <v>5439</v>
      </c>
      <c r="D733" s="765"/>
      <c r="E733" s="764"/>
      <c r="F733" s="406"/>
      <c r="G733" s="406"/>
      <c r="H733" s="208"/>
      <c r="I733" s="388"/>
      <c r="J733" s="597"/>
      <c r="K733" s="654"/>
      <c r="L733" s="654"/>
      <c r="M733" s="208"/>
      <c r="N733" s="245"/>
      <c r="O733" s="208"/>
      <c r="P733" s="208"/>
      <c r="Q733" s="208"/>
      <c r="R733" s="1545"/>
      <c r="S733" s="1546"/>
      <c r="T733" s="1546"/>
      <c r="U733" s="302"/>
      <c r="V733" s="766"/>
      <c r="W733" s="1650" t="s">
        <v>4700</v>
      </c>
      <c r="X733" s="362" t="s">
        <v>163</v>
      </c>
      <c r="Y733" s="395">
        <v>0.85</v>
      </c>
      <c r="Z733" s="355"/>
      <c r="AA733" s="247"/>
      <c r="AB733" s="247"/>
      <c r="AC733" s="391">
        <f>ROUND(ROUND(H728*V731,0)*Y733,0)</f>
        <v>577</v>
      </c>
      <c r="AD733" s="268"/>
    </row>
    <row r="734" spans="1:30" ht="17.100000000000001" customHeight="1">
      <c r="A734" s="243">
        <v>61</v>
      </c>
      <c r="B734" s="243">
        <v>2075</v>
      </c>
      <c r="C734" s="244" t="s">
        <v>5440</v>
      </c>
      <c r="D734" s="765"/>
      <c r="E734" s="764"/>
      <c r="F734" s="406"/>
      <c r="G734" s="406"/>
      <c r="H734" s="208"/>
      <c r="I734" s="388"/>
      <c r="J734" s="597"/>
      <c r="K734" s="654"/>
      <c r="L734" s="654"/>
      <c r="M734" s="208"/>
      <c r="N734" s="245"/>
      <c r="O734" s="208"/>
      <c r="P734" s="208"/>
      <c r="Q734" s="208"/>
      <c r="R734" s="399"/>
      <c r="S734" s="767"/>
      <c r="T734" s="305"/>
      <c r="U734" s="305"/>
      <c r="V734" s="768"/>
      <c r="W734" s="1651"/>
      <c r="X734" s="512"/>
      <c r="Y734" s="368"/>
      <c r="Z734" s="762" t="s">
        <v>167</v>
      </c>
      <c r="AA734" s="354">
        <v>5</v>
      </c>
      <c r="AB734" s="763" t="s">
        <v>168</v>
      </c>
      <c r="AC734" s="391">
        <f>ROUND(ROUND(H728*V731,0)*Y733,0)-AA734</f>
        <v>572</v>
      </c>
      <c r="AD734" s="268"/>
    </row>
    <row r="735" spans="1:30" ht="17.100000000000001" customHeight="1">
      <c r="A735" s="229">
        <v>61</v>
      </c>
      <c r="B735" s="229">
        <v>1769</v>
      </c>
      <c r="C735" s="254" t="s">
        <v>5441</v>
      </c>
      <c r="D735" s="765"/>
      <c r="E735" s="764"/>
      <c r="F735" s="406"/>
      <c r="G735" s="406"/>
      <c r="H735" s="208"/>
      <c r="I735" s="388"/>
      <c r="J735" s="597"/>
      <c r="K735" s="654"/>
      <c r="L735" s="654"/>
      <c r="M735" s="208"/>
      <c r="N735" s="245"/>
      <c r="O735" s="208"/>
      <c r="P735" s="208"/>
      <c r="Q735" s="385"/>
      <c r="R735" s="1542" t="s">
        <v>4708</v>
      </c>
      <c r="S735" s="1543"/>
      <c r="T735" s="1543"/>
      <c r="U735" s="214" t="s">
        <v>163</v>
      </c>
      <c r="V735" s="609">
        <v>0.85</v>
      </c>
      <c r="W735" s="231"/>
      <c r="X735" s="232"/>
      <c r="Y735" s="314"/>
      <c r="Z735" s="257"/>
      <c r="AA735" s="257"/>
      <c r="AB735" s="257"/>
      <c r="AC735" s="473">
        <f>ROUND(H728*V735,0)</f>
        <v>825</v>
      </c>
      <c r="AD735" s="268"/>
    </row>
    <row r="736" spans="1:30" ht="17.100000000000001" customHeight="1">
      <c r="A736" s="243">
        <v>61</v>
      </c>
      <c r="B736" s="243">
        <v>2076</v>
      </c>
      <c r="C736" s="244" t="s">
        <v>5442</v>
      </c>
      <c r="D736" s="765"/>
      <c r="E736" s="764"/>
      <c r="F736" s="406"/>
      <c r="G736" s="406"/>
      <c r="H736" s="208"/>
      <c r="I736" s="388"/>
      <c r="J736" s="597"/>
      <c r="K736" s="654"/>
      <c r="L736" s="654"/>
      <c r="M736" s="208"/>
      <c r="N736" s="245"/>
      <c r="O736" s="208"/>
      <c r="P736" s="208"/>
      <c r="Q736" s="208"/>
      <c r="R736" s="1545"/>
      <c r="S736" s="1546"/>
      <c r="T736" s="1546"/>
      <c r="U736" s="214"/>
      <c r="V736" s="609"/>
      <c r="W736" s="281"/>
      <c r="X736" s="216"/>
      <c r="Y736" s="226"/>
      <c r="Z736" s="762" t="s">
        <v>167</v>
      </c>
      <c r="AA736" s="354">
        <v>5</v>
      </c>
      <c r="AB736" s="763" t="s">
        <v>168</v>
      </c>
      <c r="AC736" s="391">
        <f>ROUND(H728*V735,0)-AA736</f>
        <v>820</v>
      </c>
      <c r="AD736" s="268"/>
    </row>
    <row r="737" spans="1:30" ht="17.100000000000001" customHeight="1">
      <c r="A737" s="243">
        <v>61</v>
      </c>
      <c r="B737" s="243">
        <v>2077</v>
      </c>
      <c r="C737" s="244" t="s">
        <v>5443</v>
      </c>
      <c r="D737" s="765"/>
      <c r="E737" s="764"/>
      <c r="F737" s="278"/>
      <c r="G737" s="278"/>
      <c r="H737" s="278"/>
      <c r="I737" s="279"/>
      <c r="J737" s="597"/>
      <c r="K737" s="654"/>
      <c r="L737" s="654"/>
      <c r="M737" s="208"/>
      <c r="N737" s="245"/>
      <c r="O737" s="208"/>
      <c r="P737" s="208"/>
      <c r="Q737" s="208"/>
      <c r="R737" s="1545"/>
      <c r="S737" s="1546"/>
      <c r="T737" s="1546"/>
      <c r="U737" s="302"/>
      <c r="V737" s="766"/>
      <c r="W737" s="1650" t="s">
        <v>4700</v>
      </c>
      <c r="X737" s="362" t="s">
        <v>163</v>
      </c>
      <c r="Y737" s="395">
        <v>0.85</v>
      </c>
      <c r="Z737" s="355"/>
      <c r="AA737" s="247"/>
      <c r="AB737" s="247"/>
      <c r="AC737" s="391">
        <f>ROUND(ROUND(H728*V735,0)*Y737,0)</f>
        <v>701</v>
      </c>
      <c r="AD737" s="268"/>
    </row>
    <row r="738" spans="1:30" ht="17.100000000000001" customHeight="1">
      <c r="A738" s="243">
        <v>61</v>
      </c>
      <c r="B738" s="243">
        <v>2078</v>
      </c>
      <c r="C738" s="244" t="s">
        <v>5444</v>
      </c>
      <c r="D738" s="765"/>
      <c r="E738" s="764"/>
      <c r="F738" s="278"/>
      <c r="G738" s="278"/>
      <c r="H738" s="278"/>
      <c r="I738" s="279"/>
      <c r="J738" s="597"/>
      <c r="K738" s="654"/>
      <c r="L738" s="654"/>
      <c r="M738" s="208"/>
      <c r="N738" s="281"/>
      <c r="O738" s="216"/>
      <c r="P738" s="216"/>
      <c r="Q738" s="216"/>
      <c r="R738" s="1563"/>
      <c r="S738" s="1564"/>
      <c r="T738" s="1564"/>
      <c r="U738" s="305"/>
      <c r="V738" s="768"/>
      <c r="W738" s="1651"/>
      <c r="X738" s="512"/>
      <c r="Y738" s="368"/>
      <c r="Z738" s="762" t="s">
        <v>167</v>
      </c>
      <c r="AA738" s="354">
        <v>5</v>
      </c>
      <c r="AB738" s="763" t="s">
        <v>168</v>
      </c>
      <c r="AC738" s="391">
        <f>ROUND(ROUND(H728*V735,0)*Y737,0)-AA738</f>
        <v>696</v>
      </c>
      <c r="AD738" s="268"/>
    </row>
    <row r="739" spans="1:30" ht="17.100000000000001" customHeight="1">
      <c r="A739" s="229">
        <v>61</v>
      </c>
      <c r="B739" s="229">
        <v>1343</v>
      </c>
      <c r="C739" s="254" t="s">
        <v>5445</v>
      </c>
      <c r="D739" s="765"/>
      <c r="E739" s="765"/>
      <c r="F739" s="278"/>
      <c r="G739" s="278"/>
      <c r="H739" s="278"/>
      <c r="I739" s="279"/>
      <c r="J739" s="597"/>
      <c r="K739" s="654"/>
      <c r="L739" s="654"/>
      <c r="M739" s="208"/>
      <c r="N739" s="1539" t="s">
        <v>4713</v>
      </c>
      <c r="O739" s="1608" t="s">
        <v>162</v>
      </c>
      <c r="P739" s="769"/>
      <c r="Q739" s="769"/>
      <c r="R739" s="340"/>
      <c r="S739" s="338"/>
      <c r="T739" s="338"/>
      <c r="U739" s="334"/>
      <c r="V739" s="232"/>
      <c r="W739" s="231"/>
      <c r="X739" s="232"/>
      <c r="Y739" s="314"/>
      <c r="Z739" s="257"/>
      <c r="AA739" s="257"/>
      <c r="AB739" s="257"/>
      <c r="AC739" s="473">
        <f>ROUND(H728*Q740,0)</f>
        <v>679</v>
      </c>
      <c r="AD739" s="268"/>
    </row>
    <row r="740" spans="1:30" ht="17.100000000000001" customHeight="1">
      <c r="A740" s="243">
        <v>61</v>
      </c>
      <c r="B740" s="243">
        <v>2079</v>
      </c>
      <c r="C740" s="244" t="s">
        <v>5446</v>
      </c>
      <c r="D740" s="765"/>
      <c r="E740" s="765"/>
      <c r="F740" s="278"/>
      <c r="G740" s="278"/>
      <c r="H740" s="278"/>
      <c r="I740" s="279"/>
      <c r="J740" s="597"/>
      <c r="K740" s="654"/>
      <c r="L740" s="654"/>
      <c r="M740" s="208"/>
      <c r="N740" s="1631"/>
      <c r="O740" s="1586"/>
      <c r="P740" s="214" t="s">
        <v>163</v>
      </c>
      <c r="Q740" s="770">
        <v>0.7</v>
      </c>
      <c r="R740" s="611"/>
      <c r="S740" s="392"/>
      <c r="T740" s="392"/>
      <c r="U740" s="301"/>
      <c r="V740" s="208"/>
      <c r="W740" s="245"/>
      <c r="X740" s="208"/>
      <c r="Y740" s="226"/>
      <c r="Z740" s="762" t="s">
        <v>167</v>
      </c>
      <c r="AA740" s="354">
        <v>5</v>
      </c>
      <c r="AB740" s="763" t="s">
        <v>168</v>
      </c>
      <c r="AC740" s="391">
        <f>ROUND(H728*Q740,0)-AA740</f>
        <v>674</v>
      </c>
      <c r="AD740" s="268"/>
    </row>
    <row r="741" spans="1:30" ht="17.100000000000001" customHeight="1">
      <c r="A741" s="243">
        <v>61</v>
      </c>
      <c r="B741" s="243">
        <v>2080</v>
      </c>
      <c r="C741" s="244" t="s">
        <v>5447</v>
      </c>
      <c r="D741" s="765"/>
      <c r="E741" s="765"/>
      <c r="F741" s="278"/>
      <c r="G741" s="278"/>
      <c r="H741" s="278"/>
      <c r="I741" s="279"/>
      <c r="J741" s="597"/>
      <c r="K741" s="654"/>
      <c r="L741" s="654"/>
      <c r="M741" s="208"/>
      <c r="N741" s="1631"/>
      <c r="O741" s="1586"/>
      <c r="R741" s="611"/>
      <c r="S741" s="392"/>
      <c r="T741" s="392"/>
      <c r="U741" s="301"/>
      <c r="V741" s="385"/>
      <c r="W741" s="1650" t="s">
        <v>4700</v>
      </c>
      <c r="X741" s="362" t="s">
        <v>163</v>
      </c>
      <c r="Y741" s="395">
        <v>0.85</v>
      </c>
      <c r="Z741" s="355"/>
      <c r="AA741" s="247"/>
      <c r="AB741" s="247"/>
      <c r="AC741" s="391">
        <f>ROUND(ROUND(H728*Q740,0)*Y741,0)</f>
        <v>577</v>
      </c>
      <c r="AD741" s="268"/>
    </row>
    <row r="742" spans="1:30" ht="17.100000000000001" customHeight="1">
      <c r="A742" s="243">
        <v>61</v>
      </c>
      <c r="B742" s="243">
        <v>2081</v>
      </c>
      <c r="C742" s="244" t="s">
        <v>5448</v>
      </c>
      <c r="D742" s="765"/>
      <c r="E742" s="765"/>
      <c r="F742" s="278"/>
      <c r="G742" s="278"/>
      <c r="H742" s="278"/>
      <c r="I742" s="279"/>
      <c r="J742" s="597"/>
      <c r="K742" s="654"/>
      <c r="L742" s="654"/>
      <c r="M742" s="208"/>
      <c r="N742" s="772"/>
      <c r="P742" s="214"/>
      <c r="Q742" s="214"/>
      <c r="R742" s="761"/>
      <c r="S742" s="407"/>
      <c r="T742" s="407"/>
      <c r="U742" s="304"/>
      <c r="V742" s="226"/>
      <c r="W742" s="1651"/>
      <c r="X742" s="512"/>
      <c r="Y742" s="368"/>
      <c r="Z742" s="762" t="s">
        <v>167</v>
      </c>
      <c r="AA742" s="354">
        <v>5</v>
      </c>
      <c r="AB742" s="763" t="s">
        <v>168</v>
      </c>
      <c r="AC742" s="391">
        <f>ROUND(ROUND(H728*Q740,0)*Y741,0)-AA742</f>
        <v>572</v>
      </c>
      <c r="AD742" s="268"/>
    </row>
    <row r="743" spans="1:30" ht="17.100000000000001" customHeight="1">
      <c r="A743" s="229">
        <v>61</v>
      </c>
      <c r="B743" s="229">
        <v>1344</v>
      </c>
      <c r="C743" s="254" t="s">
        <v>5449</v>
      </c>
      <c r="D743" s="765"/>
      <c r="E743" s="765"/>
      <c r="F743" s="278"/>
      <c r="G743" s="278"/>
      <c r="H743" s="278"/>
      <c r="I743" s="279"/>
      <c r="J743" s="597"/>
      <c r="K743" s="654"/>
      <c r="L743" s="654"/>
      <c r="M743" s="208"/>
      <c r="N743" s="773"/>
      <c r="R743" s="1542" t="s">
        <v>4703</v>
      </c>
      <c r="S743" s="1543"/>
      <c r="T743" s="1543"/>
      <c r="U743" s="372" t="s">
        <v>163</v>
      </c>
      <c r="V743" s="373">
        <v>0.7</v>
      </c>
      <c r="W743" s="231"/>
      <c r="X743" s="232"/>
      <c r="Y743" s="314"/>
      <c r="Z743" s="257"/>
      <c r="AA743" s="257"/>
      <c r="AB743" s="257"/>
      <c r="AC743" s="473">
        <f>ROUND(ROUND(H728*Q740,0)*V743,0)</f>
        <v>475</v>
      </c>
      <c r="AD743" s="268"/>
    </row>
    <row r="744" spans="1:30" ht="17.100000000000001" customHeight="1">
      <c r="A744" s="243">
        <v>61</v>
      </c>
      <c r="B744" s="243">
        <v>2082</v>
      </c>
      <c r="C744" s="244" t="s">
        <v>5450</v>
      </c>
      <c r="D744" s="765"/>
      <c r="E744" s="765"/>
      <c r="F744" s="278"/>
      <c r="G744" s="278"/>
      <c r="H744" s="278"/>
      <c r="I744" s="279"/>
      <c r="J744" s="597"/>
      <c r="K744" s="654"/>
      <c r="L744" s="654"/>
      <c r="M744" s="208"/>
      <c r="N744" s="773"/>
      <c r="R744" s="1545"/>
      <c r="S744" s="1546"/>
      <c r="T744" s="1546"/>
      <c r="U744" s="214"/>
      <c r="V744" s="609"/>
      <c r="W744" s="281"/>
      <c r="X744" s="216"/>
      <c r="Y744" s="226"/>
      <c r="Z744" s="762" t="s">
        <v>167</v>
      </c>
      <c r="AA744" s="354">
        <v>5</v>
      </c>
      <c r="AB744" s="763" t="s">
        <v>168</v>
      </c>
      <c r="AC744" s="391">
        <f>ROUND(ROUND(H728*Q740,0)*V743,0)-AA744</f>
        <v>470</v>
      </c>
      <c r="AD744" s="268"/>
    </row>
    <row r="745" spans="1:30" ht="17.100000000000001" customHeight="1">
      <c r="A745" s="243">
        <v>61</v>
      </c>
      <c r="B745" s="243">
        <v>2083</v>
      </c>
      <c r="C745" s="244" t="s">
        <v>5451</v>
      </c>
      <c r="D745" s="765"/>
      <c r="E745" s="765"/>
      <c r="F745" s="278"/>
      <c r="G745" s="278"/>
      <c r="H745" s="278"/>
      <c r="I745" s="279"/>
      <c r="J745" s="597"/>
      <c r="K745" s="654"/>
      <c r="L745" s="654"/>
      <c r="M745" s="208"/>
      <c r="N745" s="774"/>
      <c r="O745" s="214"/>
      <c r="P745" s="1653"/>
      <c r="Q745" s="1653"/>
      <c r="R745" s="1545"/>
      <c r="S745" s="1546"/>
      <c r="T745" s="1546"/>
      <c r="U745" s="302"/>
      <c r="V745" s="766"/>
      <c r="W745" s="1650" t="s">
        <v>4700</v>
      </c>
      <c r="X745" s="362" t="s">
        <v>163</v>
      </c>
      <c r="Y745" s="395">
        <v>0.85</v>
      </c>
      <c r="Z745" s="355"/>
      <c r="AA745" s="247"/>
      <c r="AB745" s="247"/>
      <c r="AC745" s="391">
        <f>ROUND(ROUND(ROUND(H728*Q740,0)*V743,0)*Y745,0)</f>
        <v>404</v>
      </c>
      <c r="AD745" s="268"/>
    </row>
    <row r="746" spans="1:30" ht="17.100000000000001" customHeight="1">
      <c r="A746" s="243">
        <v>61</v>
      </c>
      <c r="B746" s="243">
        <v>2084</v>
      </c>
      <c r="C746" s="244" t="s">
        <v>5452</v>
      </c>
      <c r="D746" s="765"/>
      <c r="E746" s="765"/>
      <c r="F746" s="278"/>
      <c r="G746" s="278"/>
      <c r="H746" s="278"/>
      <c r="I746" s="279"/>
      <c r="J746" s="597"/>
      <c r="K746" s="654"/>
      <c r="L746" s="654"/>
      <c r="M746" s="208"/>
      <c r="N746" s="774"/>
      <c r="O746" s="214"/>
      <c r="P746" s="214"/>
      <c r="Q746" s="214"/>
      <c r="R746" s="399"/>
      <c r="S746" s="767"/>
      <c r="T746" s="305"/>
      <c r="U746" s="305"/>
      <c r="V746" s="768"/>
      <c r="W746" s="1651"/>
      <c r="X746" s="512"/>
      <c r="Y746" s="368"/>
      <c r="Z746" s="762" t="s">
        <v>167</v>
      </c>
      <c r="AA746" s="354">
        <v>5</v>
      </c>
      <c r="AB746" s="763" t="s">
        <v>168</v>
      </c>
      <c r="AC746" s="391">
        <f>ROUND(ROUND(ROUND(H728*Q740,0)*V743,0)*Y745,0)-AA746</f>
        <v>399</v>
      </c>
      <c r="AD746" s="268"/>
    </row>
    <row r="747" spans="1:30" ht="17.100000000000001" customHeight="1">
      <c r="A747" s="229">
        <v>61</v>
      </c>
      <c r="B747" s="229">
        <v>1770</v>
      </c>
      <c r="C747" s="254" t="s">
        <v>5453</v>
      </c>
      <c r="D747" s="765"/>
      <c r="E747" s="765"/>
      <c r="F747" s="278"/>
      <c r="G747" s="278"/>
      <c r="H747" s="278"/>
      <c r="I747" s="279"/>
      <c r="J747" s="597"/>
      <c r="K747" s="654"/>
      <c r="L747" s="654"/>
      <c r="M747" s="208"/>
      <c r="N747" s="773"/>
      <c r="O747" s="214"/>
      <c r="P747" s="1599"/>
      <c r="Q747" s="1600"/>
      <c r="R747" s="1542" t="s">
        <v>4708</v>
      </c>
      <c r="S747" s="1543"/>
      <c r="T747" s="1543"/>
      <c r="U747" s="214" t="s">
        <v>163</v>
      </c>
      <c r="V747" s="609">
        <v>0.85</v>
      </c>
      <c r="W747" s="231"/>
      <c r="X747" s="232"/>
      <c r="Y747" s="314"/>
      <c r="Z747" s="257"/>
      <c r="AA747" s="257"/>
      <c r="AB747" s="257"/>
      <c r="AC747" s="473">
        <f>ROUND(ROUND(H728*Q740,0)*V747,0)</f>
        <v>577</v>
      </c>
      <c r="AD747" s="268"/>
    </row>
    <row r="748" spans="1:30" ht="17.100000000000001" customHeight="1">
      <c r="A748" s="243">
        <v>61</v>
      </c>
      <c r="B748" s="243">
        <v>2085</v>
      </c>
      <c r="C748" s="244" t="s">
        <v>5454</v>
      </c>
      <c r="D748" s="765"/>
      <c r="E748" s="765"/>
      <c r="F748" s="278"/>
      <c r="G748" s="278"/>
      <c r="H748" s="278"/>
      <c r="I748" s="279"/>
      <c r="J748" s="597"/>
      <c r="K748" s="654"/>
      <c r="L748" s="654"/>
      <c r="M748" s="208"/>
      <c r="N748" s="773"/>
      <c r="O748" s="214"/>
      <c r="P748" s="609"/>
      <c r="Q748" s="609"/>
      <c r="R748" s="1545"/>
      <c r="S748" s="1546"/>
      <c r="T748" s="1546"/>
      <c r="U748" s="214"/>
      <c r="V748" s="609"/>
      <c r="W748" s="281"/>
      <c r="X748" s="216"/>
      <c r="Y748" s="226"/>
      <c r="Z748" s="762" t="s">
        <v>167</v>
      </c>
      <c r="AA748" s="354">
        <v>5</v>
      </c>
      <c r="AB748" s="763" t="s">
        <v>168</v>
      </c>
      <c r="AC748" s="391">
        <f>ROUND(ROUND(H728*Q740,0)*V747,0)-AA748</f>
        <v>572</v>
      </c>
      <c r="AD748" s="268"/>
    </row>
    <row r="749" spans="1:30" ht="17.100000000000001" customHeight="1">
      <c r="A749" s="243">
        <v>61</v>
      </c>
      <c r="B749" s="243">
        <v>2086</v>
      </c>
      <c r="C749" s="244" t="s">
        <v>5455</v>
      </c>
      <c r="D749" s="765"/>
      <c r="E749" s="765"/>
      <c r="F749" s="278"/>
      <c r="G749" s="278"/>
      <c r="H749" s="278"/>
      <c r="I749" s="279"/>
      <c r="J749" s="597"/>
      <c r="K749" s="654"/>
      <c r="L749" s="654"/>
      <c r="M749" s="208"/>
      <c r="N749" s="774"/>
      <c r="O749" s="214"/>
      <c r="P749" s="609"/>
      <c r="Q749" s="609"/>
      <c r="R749" s="1545"/>
      <c r="S749" s="1546"/>
      <c r="T749" s="1546"/>
      <c r="U749" s="302"/>
      <c r="V749" s="766"/>
      <c r="W749" s="1650" t="s">
        <v>4700</v>
      </c>
      <c r="X749" s="362" t="s">
        <v>163</v>
      </c>
      <c r="Y749" s="395">
        <v>0.85</v>
      </c>
      <c r="Z749" s="355"/>
      <c r="AA749" s="247"/>
      <c r="AB749" s="247"/>
      <c r="AC749" s="391">
        <f>ROUND(ROUND(ROUND(H728*Q740,0)*V747,0)*Y749,0)</f>
        <v>490</v>
      </c>
      <c r="AD749" s="268"/>
    </row>
    <row r="750" spans="1:30" ht="17.100000000000001" customHeight="1">
      <c r="A750" s="243">
        <v>61</v>
      </c>
      <c r="B750" s="243">
        <v>2087</v>
      </c>
      <c r="C750" s="244" t="s">
        <v>5456</v>
      </c>
      <c r="D750" s="765"/>
      <c r="E750" s="765"/>
      <c r="F750" s="278"/>
      <c r="G750" s="278"/>
      <c r="H750" s="278"/>
      <c r="I750" s="279"/>
      <c r="J750" s="597"/>
      <c r="K750" s="654"/>
      <c r="L750" s="654"/>
      <c r="M750" s="208"/>
      <c r="N750" s="773"/>
      <c r="O750" s="214"/>
      <c r="P750" s="214"/>
      <c r="Q750" s="214"/>
      <c r="R750" s="1563"/>
      <c r="S750" s="1564"/>
      <c r="T750" s="1564"/>
      <c r="U750" s="305"/>
      <c r="V750" s="768"/>
      <c r="W750" s="1651"/>
      <c r="X750" s="512"/>
      <c r="Y750" s="368"/>
      <c r="Z750" s="762" t="s">
        <v>167</v>
      </c>
      <c r="AA750" s="354">
        <v>5</v>
      </c>
      <c r="AB750" s="763" t="s">
        <v>168</v>
      </c>
      <c r="AC750" s="391">
        <f>ROUND(ROUND(ROUND(H728*Q740,0)*V747,0)*Y749,0)-AA750</f>
        <v>485</v>
      </c>
      <c r="AD750" s="268"/>
    </row>
    <row r="751" spans="1:30" ht="17.100000000000001" customHeight="1">
      <c r="A751" s="243">
        <v>61</v>
      </c>
      <c r="B751" s="243">
        <v>2088</v>
      </c>
      <c r="C751" s="244" t="s">
        <v>5457</v>
      </c>
      <c r="D751" s="765"/>
      <c r="E751" s="765"/>
      <c r="F751" s="278"/>
      <c r="G751" s="278"/>
      <c r="H751" s="278"/>
      <c r="I751" s="279"/>
      <c r="J751" s="597"/>
      <c r="K751" s="654"/>
      <c r="L751" s="654"/>
      <c r="M751" s="208"/>
      <c r="N751" s="773"/>
      <c r="O751" s="1580" t="s">
        <v>165</v>
      </c>
      <c r="P751" s="775"/>
      <c r="Q751" s="775"/>
      <c r="R751" s="359"/>
      <c r="S751" s="360"/>
      <c r="T751" s="776"/>
      <c r="U751" s="360"/>
      <c r="V751" s="361"/>
      <c r="W751" s="523"/>
      <c r="X751" s="524"/>
      <c r="Y751" s="642"/>
      <c r="Z751" s="247"/>
      <c r="AA751" s="247"/>
      <c r="AB751" s="247"/>
      <c r="AC751" s="391">
        <f>ROUND(H728*Q752,0)</f>
        <v>485</v>
      </c>
      <c r="AD751" s="268"/>
    </row>
    <row r="752" spans="1:30" ht="17.100000000000001" customHeight="1">
      <c r="A752" s="243">
        <v>61</v>
      </c>
      <c r="B752" s="243">
        <v>2089</v>
      </c>
      <c r="C752" s="244" t="s">
        <v>5458</v>
      </c>
      <c r="D752" s="765"/>
      <c r="E752" s="765"/>
      <c r="F752" s="278"/>
      <c r="G752" s="278"/>
      <c r="H752" s="278"/>
      <c r="I752" s="279"/>
      <c r="J752" s="597"/>
      <c r="K752" s="654"/>
      <c r="L752" s="654"/>
      <c r="M752" s="208"/>
      <c r="N752" s="772"/>
      <c r="O752" s="1620"/>
      <c r="P752" s="643" t="s">
        <v>163</v>
      </c>
      <c r="Q752" s="365">
        <v>0.5</v>
      </c>
      <c r="R752" s="777"/>
      <c r="S752" s="639"/>
      <c r="T752" s="776"/>
      <c r="U752" s="639"/>
      <c r="V752" s="529"/>
      <c r="W752" s="516"/>
      <c r="X752" s="517"/>
      <c r="Y752" s="526"/>
      <c r="Z752" s="762" t="s">
        <v>167</v>
      </c>
      <c r="AA752" s="354">
        <v>5</v>
      </c>
      <c r="AB752" s="763" t="s">
        <v>168</v>
      </c>
      <c r="AC752" s="391">
        <f>ROUND(H728*Q752,0)-AA752</f>
        <v>480</v>
      </c>
      <c r="AD752" s="268"/>
    </row>
    <row r="753" spans="1:30" ht="17.100000000000001" customHeight="1">
      <c r="A753" s="243">
        <v>61</v>
      </c>
      <c r="B753" s="243">
        <v>2090</v>
      </c>
      <c r="C753" s="244" t="s">
        <v>5459</v>
      </c>
      <c r="D753" s="765"/>
      <c r="E753" s="765"/>
      <c r="F753" s="278"/>
      <c r="G753" s="278"/>
      <c r="H753" s="278"/>
      <c r="I753" s="279"/>
      <c r="J753" s="597"/>
      <c r="K753" s="654"/>
      <c r="L753" s="654"/>
      <c r="M753" s="208"/>
      <c r="N753" s="772"/>
      <c r="O753" s="1620"/>
      <c r="P753" s="530"/>
      <c r="Q753" s="530"/>
      <c r="R753" s="777"/>
      <c r="S753" s="639"/>
      <c r="T753" s="776"/>
      <c r="U753" s="639"/>
      <c r="V753" s="529"/>
      <c r="W753" s="1650" t="s">
        <v>4700</v>
      </c>
      <c r="X753" s="362" t="s">
        <v>163</v>
      </c>
      <c r="Y753" s="395">
        <v>0.85</v>
      </c>
      <c r="Z753" s="355"/>
      <c r="AA753" s="247"/>
      <c r="AB753" s="247"/>
      <c r="AC753" s="391">
        <f>ROUND(ROUND(H728*Q752,0)*Y753,0)</f>
        <v>412</v>
      </c>
      <c r="AD753" s="268"/>
    </row>
    <row r="754" spans="1:30" ht="17.100000000000001" customHeight="1">
      <c r="A754" s="243">
        <v>61</v>
      </c>
      <c r="B754" s="243">
        <v>2091</v>
      </c>
      <c r="C754" s="244" t="s">
        <v>5460</v>
      </c>
      <c r="D754" s="765"/>
      <c r="E754" s="765"/>
      <c r="F754" s="278"/>
      <c r="G754" s="278"/>
      <c r="H754" s="278"/>
      <c r="I754" s="279"/>
      <c r="J754" s="597"/>
      <c r="K754" s="654"/>
      <c r="L754" s="654"/>
      <c r="M754" s="208"/>
      <c r="N754" s="772"/>
      <c r="O754" s="530"/>
      <c r="P754" s="643"/>
      <c r="Q754" s="643"/>
      <c r="R754" s="778"/>
      <c r="S754" s="525"/>
      <c r="T754" s="537"/>
      <c r="U754" s="525"/>
      <c r="V754" s="539"/>
      <c r="W754" s="1651"/>
      <c r="X754" s="512"/>
      <c r="Y754" s="368"/>
      <c r="Z754" s="762" t="s">
        <v>167</v>
      </c>
      <c r="AA754" s="354">
        <v>5</v>
      </c>
      <c r="AB754" s="763" t="s">
        <v>168</v>
      </c>
      <c r="AC754" s="391">
        <f>ROUND(ROUND(H728*Q752,0)*Y753,0)-AA754</f>
        <v>407</v>
      </c>
      <c r="AD754" s="268"/>
    </row>
    <row r="755" spans="1:30" ht="17.100000000000001" customHeight="1">
      <c r="A755" s="243">
        <v>61</v>
      </c>
      <c r="B755" s="243">
        <v>2092</v>
      </c>
      <c r="C755" s="244" t="s">
        <v>5461</v>
      </c>
      <c r="D755" s="765"/>
      <c r="E755" s="765"/>
      <c r="F755" s="278"/>
      <c r="G755" s="278"/>
      <c r="H755" s="278"/>
      <c r="I755" s="279"/>
      <c r="J755" s="597"/>
      <c r="K755" s="654"/>
      <c r="L755" s="654"/>
      <c r="M755" s="208"/>
      <c r="N755" s="773"/>
      <c r="O755" s="530"/>
      <c r="P755" s="530"/>
      <c r="Q755" s="530"/>
      <c r="R755" s="1580" t="s">
        <v>4703</v>
      </c>
      <c r="S755" s="1633"/>
      <c r="T755" s="1633"/>
      <c r="U755" s="362" t="s">
        <v>163</v>
      </c>
      <c r="V755" s="356">
        <v>0.7</v>
      </c>
      <c r="W755" s="523"/>
      <c r="X755" s="524"/>
      <c r="Y755" s="642"/>
      <c r="Z755" s="247"/>
      <c r="AA755" s="247"/>
      <c r="AB755" s="247"/>
      <c r="AC755" s="391">
        <f>ROUND(ROUND(H728*Q752,0)*V755,0)</f>
        <v>340</v>
      </c>
      <c r="AD755" s="268"/>
    </row>
    <row r="756" spans="1:30" ht="17.100000000000001" customHeight="1">
      <c r="A756" s="243">
        <v>61</v>
      </c>
      <c r="B756" s="243">
        <v>2093</v>
      </c>
      <c r="C756" s="244" t="s">
        <v>5462</v>
      </c>
      <c r="D756" s="765"/>
      <c r="E756" s="765"/>
      <c r="F756" s="278"/>
      <c r="G756" s="278"/>
      <c r="H756" s="278"/>
      <c r="I756" s="279"/>
      <c r="J756" s="597"/>
      <c r="K756" s="654"/>
      <c r="L756" s="654"/>
      <c r="M756" s="208"/>
      <c r="N756" s="773"/>
      <c r="O756" s="530"/>
      <c r="P756" s="530"/>
      <c r="Q756" s="530"/>
      <c r="R756" s="1620"/>
      <c r="S756" s="1634"/>
      <c r="T756" s="1634"/>
      <c r="U756" s="643"/>
      <c r="V756" s="365"/>
      <c r="W756" s="319"/>
      <c r="X756" s="288"/>
      <c r="Y756" s="526"/>
      <c r="Z756" s="762" t="s">
        <v>167</v>
      </c>
      <c r="AA756" s="354">
        <v>5</v>
      </c>
      <c r="AB756" s="763" t="s">
        <v>168</v>
      </c>
      <c r="AC756" s="391">
        <f>ROUND(ROUND(H728*Q752,0)*V755,0)-AA756</f>
        <v>335</v>
      </c>
      <c r="AD756" s="268"/>
    </row>
    <row r="757" spans="1:30" ht="17.100000000000001" customHeight="1">
      <c r="A757" s="243">
        <v>61</v>
      </c>
      <c r="B757" s="243">
        <v>2094</v>
      </c>
      <c r="C757" s="244" t="s">
        <v>5463</v>
      </c>
      <c r="D757" s="765"/>
      <c r="E757" s="765"/>
      <c r="F757" s="278"/>
      <c r="G757" s="278"/>
      <c r="H757" s="278"/>
      <c r="I757" s="279"/>
      <c r="J757" s="597"/>
      <c r="K757" s="654"/>
      <c r="L757" s="654"/>
      <c r="M757" s="208"/>
      <c r="N757" s="774"/>
      <c r="O757" s="643"/>
      <c r="P757" s="1644"/>
      <c r="Q757" s="1652"/>
      <c r="R757" s="1620"/>
      <c r="S757" s="1634"/>
      <c r="T757" s="1634"/>
      <c r="U757" s="779"/>
      <c r="V757" s="780"/>
      <c r="W757" s="1650" t="s">
        <v>4700</v>
      </c>
      <c r="X757" s="362" t="s">
        <v>163</v>
      </c>
      <c r="Y757" s="395">
        <v>0.85</v>
      </c>
      <c r="Z757" s="355"/>
      <c r="AA757" s="247"/>
      <c r="AB757" s="247"/>
      <c r="AC757" s="391">
        <f>ROUND(ROUND(ROUND(H728*Q752,0)*V755,0)*Y757,0)</f>
        <v>289</v>
      </c>
      <c r="AD757" s="268"/>
    </row>
    <row r="758" spans="1:30" ht="17.100000000000001" customHeight="1">
      <c r="A758" s="243">
        <v>61</v>
      </c>
      <c r="B758" s="243">
        <v>2095</v>
      </c>
      <c r="C758" s="244" t="s">
        <v>5464</v>
      </c>
      <c r="D758" s="765"/>
      <c r="E758" s="765"/>
      <c r="F758" s="278"/>
      <c r="G758" s="278"/>
      <c r="H758" s="278"/>
      <c r="I758" s="279"/>
      <c r="J758" s="597"/>
      <c r="K758" s="654"/>
      <c r="L758" s="654"/>
      <c r="M758" s="208"/>
      <c r="N758" s="774"/>
      <c r="O758" s="643"/>
      <c r="P758" s="643"/>
      <c r="Q758" s="643"/>
      <c r="R758" s="781"/>
      <c r="S758" s="782"/>
      <c r="T758" s="537"/>
      <c r="U758" s="537"/>
      <c r="V758" s="783"/>
      <c r="W758" s="1651"/>
      <c r="X758" s="512"/>
      <c r="Y758" s="368"/>
      <c r="Z758" s="762" t="s">
        <v>167</v>
      </c>
      <c r="AA758" s="354">
        <v>5</v>
      </c>
      <c r="AB758" s="763" t="s">
        <v>168</v>
      </c>
      <c r="AC758" s="391">
        <f>ROUND(ROUND(ROUND(H728*Q752,0)*V755,0)*Y757,0)-AA758</f>
        <v>284</v>
      </c>
      <c r="AD758" s="268"/>
    </row>
    <row r="759" spans="1:30" ht="17.100000000000001" customHeight="1">
      <c r="A759" s="243">
        <v>61</v>
      </c>
      <c r="B759" s="243">
        <v>2096</v>
      </c>
      <c r="C759" s="244" t="s">
        <v>5465</v>
      </c>
      <c r="D759" s="765"/>
      <c r="E759" s="765"/>
      <c r="F759" s="278"/>
      <c r="G759" s="278"/>
      <c r="H759" s="278"/>
      <c r="I759" s="279"/>
      <c r="J759" s="597"/>
      <c r="K759" s="654"/>
      <c r="L759" s="654"/>
      <c r="M759" s="208"/>
      <c r="N759" s="773"/>
      <c r="O759" s="643"/>
      <c r="P759" s="1646"/>
      <c r="Q759" s="1649"/>
      <c r="R759" s="1580" t="s">
        <v>4708</v>
      </c>
      <c r="S759" s="1633"/>
      <c r="T759" s="1633"/>
      <c r="U759" s="643" t="s">
        <v>163</v>
      </c>
      <c r="V759" s="365">
        <v>0.85</v>
      </c>
      <c r="W759" s="523"/>
      <c r="X759" s="524"/>
      <c r="Y759" s="642"/>
      <c r="Z759" s="247"/>
      <c r="AA759" s="247"/>
      <c r="AB759" s="247"/>
      <c r="AC759" s="391">
        <f>ROUND(ROUND(H728*Q752,0)*V759,0)</f>
        <v>412</v>
      </c>
      <c r="AD759" s="268"/>
    </row>
    <row r="760" spans="1:30" ht="17.100000000000001" customHeight="1">
      <c r="A760" s="243">
        <v>61</v>
      </c>
      <c r="B760" s="243">
        <v>2097</v>
      </c>
      <c r="C760" s="244" t="s">
        <v>5466</v>
      </c>
      <c r="D760" s="765"/>
      <c r="E760" s="765"/>
      <c r="F760" s="278"/>
      <c r="G760" s="278"/>
      <c r="H760" s="278"/>
      <c r="I760" s="279"/>
      <c r="J760" s="597"/>
      <c r="K760" s="654"/>
      <c r="L760" s="654"/>
      <c r="M760" s="208"/>
      <c r="N760" s="773"/>
      <c r="O760" s="643"/>
      <c r="P760" s="365"/>
      <c r="Q760" s="365"/>
      <c r="R760" s="1620"/>
      <c r="S760" s="1634"/>
      <c r="T760" s="1634"/>
      <c r="U760" s="643"/>
      <c r="V760" s="365"/>
      <c r="W760" s="319"/>
      <c r="X760" s="288"/>
      <c r="Y760" s="526"/>
      <c r="Z760" s="762" t="s">
        <v>167</v>
      </c>
      <c r="AA760" s="354">
        <v>5</v>
      </c>
      <c r="AB760" s="763" t="s">
        <v>168</v>
      </c>
      <c r="AC760" s="391">
        <f>ROUND(ROUND(H728*Q752,0)*V759,0)-AA760</f>
        <v>407</v>
      </c>
      <c r="AD760" s="268"/>
    </row>
    <row r="761" spans="1:30" ht="17.100000000000001" customHeight="1">
      <c r="A761" s="243">
        <v>61</v>
      </c>
      <c r="B761" s="243">
        <v>2098</v>
      </c>
      <c r="C761" s="244" t="s">
        <v>5467</v>
      </c>
      <c r="D761" s="765"/>
      <c r="E761" s="765"/>
      <c r="F761" s="278"/>
      <c r="G761" s="278"/>
      <c r="H761" s="278"/>
      <c r="I761" s="279"/>
      <c r="J761" s="597"/>
      <c r="K761" s="654"/>
      <c r="L761" s="654"/>
      <c r="M761" s="208"/>
      <c r="N761" s="774"/>
      <c r="O761" s="643"/>
      <c r="P761" s="365"/>
      <c r="Q761" s="365"/>
      <c r="R761" s="1620"/>
      <c r="S761" s="1634"/>
      <c r="T761" s="1634"/>
      <c r="U761" s="779"/>
      <c r="V761" s="780"/>
      <c r="W761" s="1650" t="s">
        <v>4700</v>
      </c>
      <c r="X761" s="362" t="s">
        <v>163</v>
      </c>
      <c r="Y761" s="395">
        <v>0.85</v>
      </c>
      <c r="Z761" s="355"/>
      <c r="AA761" s="247"/>
      <c r="AB761" s="247"/>
      <c r="AC761" s="391">
        <f>ROUND(ROUND(ROUND(H728*Q752,0)*V759,0)*Y761,0)</f>
        <v>350</v>
      </c>
      <c r="AD761" s="268"/>
    </row>
    <row r="762" spans="1:30" ht="17.100000000000001" customHeight="1">
      <c r="A762" s="243">
        <v>61</v>
      </c>
      <c r="B762" s="243">
        <v>2099</v>
      </c>
      <c r="C762" s="244" t="s">
        <v>5468</v>
      </c>
      <c r="D762" s="765"/>
      <c r="E762" s="765"/>
      <c r="F762" s="278"/>
      <c r="G762" s="278"/>
      <c r="H762" s="278"/>
      <c r="I762" s="279"/>
      <c r="J762" s="597"/>
      <c r="K762" s="654"/>
      <c r="L762" s="654"/>
      <c r="M762" s="208"/>
      <c r="N762" s="467"/>
      <c r="O762" s="643"/>
      <c r="P762" s="643"/>
      <c r="Q762" s="643"/>
      <c r="R762" s="1642"/>
      <c r="S762" s="1643"/>
      <c r="T762" s="1643"/>
      <c r="U762" s="537"/>
      <c r="V762" s="783"/>
      <c r="W762" s="1651"/>
      <c r="X762" s="512"/>
      <c r="Y762" s="368"/>
      <c r="Z762" s="762" t="s">
        <v>167</v>
      </c>
      <c r="AA762" s="354">
        <v>5</v>
      </c>
      <c r="AB762" s="763" t="s">
        <v>168</v>
      </c>
      <c r="AC762" s="391">
        <f>ROUND(ROUND(ROUND(H728*Q752,0)*V759,0)*Y761,0)-AA762</f>
        <v>345</v>
      </c>
      <c r="AD762" s="268"/>
    </row>
    <row r="763" spans="1:30" ht="17.100000000000001" customHeight="1">
      <c r="A763" s="229">
        <v>61</v>
      </c>
      <c r="B763" s="229">
        <v>1345</v>
      </c>
      <c r="C763" s="254" t="s">
        <v>5469</v>
      </c>
      <c r="D763" s="765"/>
      <c r="E763" s="765"/>
      <c r="F763" s="278"/>
      <c r="G763" s="278"/>
      <c r="H763" s="278"/>
      <c r="I763" s="279"/>
      <c r="J763" s="1611" t="s">
        <v>4738</v>
      </c>
      <c r="K763" s="784"/>
      <c r="L763" s="784"/>
      <c r="M763" s="784"/>
      <c r="N763" s="231"/>
      <c r="O763" s="232"/>
      <c r="P763" s="232"/>
      <c r="Q763" s="232"/>
      <c r="R763" s="340"/>
      <c r="S763" s="338"/>
      <c r="T763" s="338"/>
      <c r="U763" s="334"/>
      <c r="V763" s="232"/>
      <c r="W763" s="231"/>
      <c r="X763" s="232"/>
      <c r="Y763" s="314"/>
      <c r="Z763" s="257"/>
      <c r="AA763" s="257"/>
      <c r="AB763" s="257"/>
      <c r="AC763" s="473">
        <f>ROUND(H728*M764,0)</f>
        <v>936</v>
      </c>
      <c r="AD763" s="268"/>
    </row>
    <row r="764" spans="1:30" ht="17.100000000000001" customHeight="1">
      <c r="A764" s="243">
        <v>61</v>
      </c>
      <c r="B764" s="243">
        <v>2100</v>
      </c>
      <c r="C764" s="244" t="s">
        <v>5470</v>
      </c>
      <c r="D764" s="764"/>
      <c r="E764" s="764"/>
      <c r="F764" s="377"/>
      <c r="G764" s="377"/>
      <c r="H764" s="377"/>
      <c r="I764" s="378"/>
      <c r="J764" s="1613"/>
      <c r="K764" s="785"/>
      <c r="L764" s="214" t="s">
        <v>163</v>
      </c>
      <c r="M764" s="397">
        <v>0.96499999999999997</v>
      </c>
      <c r="N764" s="245"/>
      <c r="O764" s="208"/>
      <c r="P764" s="208"/>
      <c r="Q764" s="208"/>
      <c r="R764" s="611"/>
      <c r="S764" s="392"/>
      <c r="T764" s="392"/>
      <c r="U764" s="301"/>
      <c r="V764" s="208"/>
      <c r="W764" s="245"/>
      <c r="X764" s="208"/>
      <c r="Y764" s="226"/>
      <c r="Z764" s="762" t="s">
        <v>167</v>
      </c>
      <c r="AA764" s="354">
        <v>5</v>
      </c>
      <c r="AB764" s="763" t="s">
        <v>168</v>
      </c>
      <c r="AC764" s="391">
        <f>ROUND(H728*M764,0)-AA764</f>
        <v>931</v>
      </c>
      <c r="AD764" s="268"/>
    </row>
    <row r="765" spans="1:30" ht="17.100000000000001" customHeight="1">
      <c r="A765" s="243">
        <v>61</v>
      </c>
      <c r="B765" s="243">
        <v>2101</v>
      </c>
      <c r="C765" s="244" t="s">
        <v>5471</v>
      </c>
      <c r="D765" s="764"/>
      <c r="E765" s="764"/>
      <c r="F765" s="377"/>
      <c r="G765" s="377"/>
      <c r="H765" s="377"/>
      <c r="I765" s="378"/>
      <c r="J765" s="1613"/>
      <c r="K765" s="654"/>
      <c r="L765" s="654"/>
      <c r="M765" s="208"/>
      <c r="N765" s="245"/>
      <c r="O765" s="208"/>
      <c r="P765" s="208"/>
      <c r="Q765" s="208"/>
      <c r="R765" s="611"/>
      <c r="S765" s="392"/>
      <c r="T765" s="392"/>
      <c r="U765" s="301"/>
      <c r="V765" s="385"/>
      <c r="W765" s="1650" t="s">
        <v>4700</v>
      </c>
      <c r="X765" s="362" t="s">
        <v>163</v>
      </c>
      <c r="Y765" s="395">
        <v>0.85</v>
      </c>
      <c r="Z765" s="355"/>
      <c r="AA765" s="247"/>
      <c r="AB765" s="247"/>
      <c r="AC765" s="391">
        <f>ROUND(ROUND(H728*M764,0)*Y765,0)</f>
        <v>796</v>
      </c>
      <c r="AD765" s="268"/>
    </row>
    <row r="766" spans="1:30" ht="17.100000000000001" customHeight="1">
      <c r="A766" s="243">
        <v>61</v>
      </c>
      <c r="B766" s="243">
        <v>2102</v>
      </c>
      <c r="C766" s="244" t="s">
        <v>5472</v>
      </c>
      <c r="D766" s="764"/>
      <c r="E766" s="764"/>
      <c r="F766" s="278"/>
      <c r="G766" s="278"/>
      <c r="H766" s="278"/>
      <c r="I766" s="279"/>
      <c r="J766" s="597"/>
      <c r="K766" s="654"/>
      <c r="L766" s="654"/>
      <c r="M766" s="208"/>
      <c r="N766" s="245"/>
      <c r="O766" s="208"/>
      <c r="P766" s="208"/>
      <c r="Q766" s="208"/>
      <c r="R766" s="761"/>
      <c r="S766" s="407"/>
      <c r="T766" s="407"/>
      <c r="U766" s="304"/>
      <c r="V766" s="226"/>
      <c r="W766" s="1651"/>
      <c r="X766" s="512"/>
      <c r="Y766" s="368"/>
      <c r="Z766" s="762" t="s">
        <v>167</v>
      </c>
      <c r="AA766" s="354">
        <v>5</v>
      </c>
      <c r="AB766" s="763" t="s">
        <v>168</v>
      </c>
      <c r="AC766" s="391">
        <f>ROUND(ROUND(H728*M764,0)*Y765,0)-AA766</f>
        <v>791</v>
      </c>
      <c r="AD766" s="268"/>
    </row>
    <row r="767" spans="1:30" ht="17.100000000000001" customHeight="1">
      <c r="A767" s="229">
        <v>61</v>
      </c>
      <c r="B767" s="229">
        <v>1346</v>
      </c>
      <c r="C767" s="254" t="s">
        <v>5473</v>
      </c>
      <c r="D767" s="764"/>
      <c r="E767" s="764"/>
      <c r="F767" s="278"/>
      <c r="G767" s="278"/>
      <c r="H767" s="278"/>
      <c r="I767" s="279"/>
      <c r="J767" s="597"/>
      <c r="K767" s="654"/>
      <c r="L767" s="654"/>
      <c r="M767" s="208"/>
      <c r="N767" s="245"/>
      <c r="O767" s="208"/>
      <c r="P767" s="208"/>
      <c r="Q767" s="208"/>
      <c r="R767" s="1542" t="s">
        <v>4703</v>
      </c>
      <c r="S767" s="1543"/>
      <c r="T767" s="1543"/>
      <c r="U767" s="372" t="s">
        <v>163</v>
      </c>
      <c r="V767" s="373">
        <v>0.7</v>
      </c>
      <c r="W767" s="231"/>
      <c r="X767" s="232"/>
      <c r="Y767" s="314"/>
      <c r="Z767" s="257"/>
      <c r="AA767" s="257"/>
      <c r="AB767" s="257"/>
      <c r="AC767" s="473">
        <f>ROUND(ROUND(H728*M764,0)*V767,0)</f>
        <v>655</v>
      </c>
      <c r="AD767" s="268"/>
    </row>
    <row r="768" spans="1:30" ht="17.100000000000001" customHeight="1">
      <c r="A768" s="243">
        <v>61</v>
      </c>
      <c r="B768" s="243">
        <v>2103</v>
      </c>
      <c r="C768" s="244" t="s">
        <v>5474</v>
      </c>
      <c r="D768" s="764"/>
      <c r="E768" s="764"/>
      <c r="F768" s="278"/>
      <c r="G768" s="278"/>
      <c r="H768" s="208"/>
      <c r="I768" s="388"/>
      <c r="J768" s="597"/>
      <c r="K768" s="654"/>
      <c r="L768" s="654"/>
      <c r="M768" s="208"/>
      <c r="N768" s="245"/>
      <c r="O768" s="208"/>
      <c r="P768" s="208"/>
      <c r="Q768" s="208"/>
      <c r="R768" s="1545"/>
      <c r="S768" s="1546"/>
      <c r="T768" s="1546"/>
      <c r="U768" s="214"/>
      <c r="V768" s="609"/>
      <c r="W768" s="281"/>
      <c r="X768" s="216"/>
      <c r="Y768" s="226"/>
      <c r="Z768" s="762" t="s">
        <v>167</v>
      </c>
      <c r="AA768" s="354">
        <v>5</v>
      </c>
      <c r="AB768" s="763" t="s">
        <v>168</v>
      </c>
      <c r="AC768" s="391">
        <f>ROUND(ROUND(H728*M764,0)*V767,0)-AA768</f>
        <v>650</v>
      </c>
      <c r="AD768" s="268"/>
    </row>
    <row r="769" spans="1:30" ht="17.100000000000001" customHeight="1">
      <c r="A769" s="243">
        <v>61</v>
      </c>
      <c r="B769" s="243">
        <v>2104</v>
      </c>
      <c r="C769" s="244" t="s">
        <v>5475</v>
      </c>
      <c r="D769" s="765"/>
      <c r="E769" s="764"/>
      <c r="F769" s="406"/>
      <c r="G769" s="406"/>
      <c r="H769" s="208"/>
      <c r="I769" s="388"/>
      <c r="J769" s="597"/>
      <c r="K769" s="654"/>
      <c r="L769" s="654"/>
      <c r="M769" s="208"/>
      <c r="N769" s="245"/>
      <c r="O769" s="208"/>
      <c r="P769" s="208"/>
      <c r="Q769" s="208"/>
      <c r="R769" s="1545"/>
      <c r="S769" s="1546"/>
      <c r="T769" s="1546"/>
      <c r="U769" s="302"/>
      <c r="V769" s="766"/>
      <c r="W769" s="1650" t="s">
        <v>4700</v>
      </c>
      <c r="X769" s="362" t="s">
        <v>163</v>
      </c>
      <c r="Y769" s="395">
        <v>0.85</v>
      </c>
      <c r="Z769" s="355"/>
      <c r="AA769" s="247"/>
      <c r="AB769" s="247"/>
      <c r="AC769" s="391">
        <f>ROUND(ROUND(ROUND(H728*M764,0)*V767,0)*Y769,0)</f>
        <v>557</v>
      </c>
      <c r="AD769" s="268"/>
    </row>
    <row r="770" spans="1:30" ht="17.100000000000001" customHeight="1">
      <c r="A770" s="243">
        <v>61</v>
      </c>
      <c r="B770" s="243">
        <v>2105</v>
      </c>
      <c r="C770" s="244" t="s">
        <v>5476</v>
      </c>
      <c r="D770" s="765"/>
      <c r="E770" s="764"/>
      <c r="F770" s="406"/>
      <c r="G770" s="406"/>
      <c r="H770" s="208"/>
      <c r="I770" s="388"/>
      <c r="J770" s="597"/>
      <c r="K770" s="654"/>
      <c r="L770" s="654"/>
      <c r="M770" s="208"/>
      <c r="N770" s="245"/>
      <c r="O770" s="208"/>
      <c r="P770" s="208"/>
      <c r="Q770" s="208"/>
      <c r="R770" s="399"/>
      <c r="S770" s="767"/>
      <c r="T770" s="305"/>
      <c r="U770" s="305"/>
      <c r="V770" s="768"/>
      <c r="W770" s="1651"/>
      <c r="X770" s="512"/>
      <c r="Y770" s="368"/>
      <c r="Z770" s="762" t="s">
        <v>167</v>
      </c>
      <c r="AA770" s="354">
        <v>5</v>
      </c>
      <c r="AB770" s="763" t="s">
        <v>168</v>
      </c>
      <c r="AC770" s="391">
        <f>ROUND(ROUND(ROUND(H728*M764,0)*V767,0)*Y769,0)-AA770</f>
        <v>552</v>
      </c>
      <c r="AD770" s="268"/>
    </row>
    <row r="771" spans="1:30" ht="17.100000000000001" customHeight="1">
      <c r="A771" s="229">
        <v>61</v>
      </c>
      <c r="B771" s="229">
        <v>1771</v>
      </c>
      <c r="C771" s="254" t="s">
        <v>5477</v>
      </c>
      <c r="D771" s="765"/>
      <c r="E771" s="764"/>
      <c r="F771" s="406"/>
      <c r="G771" s="406"/>
      <c r="H771" s="208"/>
      <c r="I771" s="388"/>
      <c r="J771" s="597"/>
      <c r="K771" s="654"/>
      <c r="L771" s="654"/>
      <c r="M771" s="208"/>
      <c r="N771" s="245"/>
      <c r="O771" s="208"/>
      <c r="P771" s="208"/>
      <c r="Q771" s="385"/>
      <c r="R771" s="1542" t="s">
        <v>4708</v>
      </c>
      <c r="S771" s="1543"/>
      <c r="T771" s="1543"/>
      <c r="U771" s="214" t="s">
        <v>163</v>
      </c>
      <c r="V771" s="609">
        <v>0.85</v>
      </c>
      <c r="W771" s="231"/>
      <c r="X771" s="232"/>
      <c r="Y771" s="314"/>
      <c r="Z771" s="257"/>
      <c r="AA771" s="257"/>
      <c r="AB771" s="257"/>
      <c r="AC771" s="473">
        <f>ROUND(ROUND(H728*M764,0)*V771,0)</f>
        <v>796</v>
      </c>
      <c r="AD771" s="268"/>
    </row>
    <row r="772" spans="1:30" ht="17.100000000000001" customHeight="1">
      <c r="A772" s="243">
        <v>61</v>
      </c>
      <c r="B772" s="243">
        <v>2106</v>
      </c>
      <c r="C772" s="244" t="s">
        <v>5478</v>
      </c>
      <c r="D772" s="765"/>
      <c r="E772" s="764"/>
      <c r="F772" s="406"/>
      <c r="G772" s="406"/>
      <c r="H772" s="208"/>
      <c r="I772" s="388"/>
      <c r="J772" s="597"/>
      <c r="K772" s="654"/>
      <c r="L772" s="654"/>
      <c r="M772" s="208"/>
      <c r="N772" s="245"/>
      <c r="O772" s="208"/>
      <c r="P772" s="208"/>
      <c r="Q772" s="208"/>
      <c r="R772" s="1545"/>
      <c r="S772" s="1546"/>
      <c r="T772" s="1546"/>
      <c r="U772" s="214"/>
      <c r="V772" s="609"/>
      <c r="W772" s="281"/>
      <c r="X772" s="216"/>
      <c r="Y772" s="226"/>
      <c r="Z772" s="762" t="s">
        <v>167</v>
      </c>
      <c r="AA772" s="354">
        <v>5</v>
      </c>
      <c r="AB772" s="763" t="s">
        <v>168</v>
      </c>
      <c r="AC772" s="391">
        <f>ROUND(ROUND(H728*M764,0)*V771,0)-AA772</f>
        <v>791</v>
      </c>
      <c r="AD772" s="268"/>
    </row>
    <row r="773" spans="1:30" ht="17.100000000000001" customHeight="1">
      <c r="A773" s="243">
        <v>61</v>
      </c>
      <c r="B773" s="243">
        <v>2107</v>
      </c>
      <c r="C773" s="244" t="s">
        <v>5479</v>
      </c>
      <c r="D773" s="765"/>
      <c r="E773" s="764"/>
      <c r="F773" s="278"/>
      <c r="G773" s="278"/>
      <c r="H773" s="278"/>
      <c r="I773" s="279"/>
      <c r="J773" s="597"/>
      <c r="K773" s="654"/>
      <c r="L773" s="654"/>
      <c r="M773" s="208"/>
      <c r="N773" s="245"/>
      <c r="O773" s="208"/>
      <c r="P773" s="208"/>
      <c r="Q773" s="208"/>
      <c r="R773" s="1545"/>
      <c r="S773" s="1546"/>
      <c r="T773" s="1546"/>
      <c r="U773" s="302"/>
      <c r="V773" s="766"/>
      <c r="W773" s="1650" t="s">
        <v>4700</v>
      </c>
      <c r="X773" s="362" t="s">
        <v>163</v>
      </c>
      <c r="Y773" s="395">
        <v>0.85</v>
      </c>
      <c r="Z773" s="355"/>
      <c r="AA773" s="247"/>
      <c r="AB773" s="247"/>
      <c r="AC773" s="391">
        <f>ROUND(ROUND(ROUND(H728*M764,0)*V771,0)*Y773,0)</f>
        <v>677</v>
      </c>
      <c r="AD773" s="268"/>
    </row>
    <row r="774" spans="1:30" ht="17.100000000000001" customHeight="1">
      <c r="A774" s="243">
        <v>61</v>
      </c>
      <c r="B774" s="243">
        <v>2108</v>
      </c>
      <c r="C774" s="244" t="s">
        <v>5480</v>
      </c>
      <c r="D774" s="765"/>
      <c r="E774" s="764"/>
      <c r="F774" s="278"/>
      <c r="G774" s="278"/>
      <c r="H774" s="278"/>
      <c r="I774" s="279"/>
      <c r="J774" s="597"/>
      <c r="K774" s="654"/>
      <c r="L774" s="654"/>
      <c r="M774" s="208"/>
      <c r="N774" s="281"/>
      <c r="O774" s="216"/>
      <c r="P774" s="216"/>
      <c r="Q774" s="226"/>
      <c r="R774" s="1563"/>
      <c r="S774" s="1564"/>
      <c r="T774" s="1564"/>
      <c r="U774" s="305"/>
      <c r="V774" s="768"/>
      <c r="W774" s="1651"/>
      <c r="X774" s="512"/>
      <c r="Y774" s="368"/>
      <c r="Z774" s="762" t="s">
        <v>167</v>
      </c>
      <c r="AA774" s="354">
        <v>5</v>
      </c>
      <c r="AB774" s="763" t="s">
        <v>168</v>
      </c>
      <c r="AC774" s="391">
        <f>ROUND(ROUND(ROUND(H728*M764,0)*V771,0)*Y773,0)-AA774</f>
        <v>672</v>
      </c>
      <c r="AD774" s="268"/>
    </row>
    <row r="775" spans="1:30" ht="17.100000000000001" customHeight="1">
      <c r="A775" s="229">
        <v>61</v>
      </c>
      <c r="B775" s="229">
        <v>1347</v>
      </c>
      <c r="C775" s="254" t="s">
        <v>5481</v>
      </c>
      <c r="D775" s="765"/>
      <c r="E775" s="765"/>
      <c r="F775" s="278"/>
      <c r="G775" s="278"/>
      <c r="H775" s="278"/>
      <c r="I775" s="279"/>
      <c r="J775" s="597"/>
      <c r="K775" s="654"/>
      <c r="L775" s="654"/>
      <c r="M775" s="208"/>
      <c r="N775" s="1539" t="s">
        <v>4713</v>
      </c>
      <c r="O775" s="1608" t="s">
        <v>162</v>
      </c>
      <c r="P775" s="769"/>
      <c r="Q775" s="769"/>
      <c r="R775" s="340"/>
      <c r="S775" s="338"/>
      <c r="T775" s="338"/>
      <c r="U775" s="334"/>
      <c r="V775" s="232"/>
      <c r="W775" s="231"/>
      <c r="X775" s="232"/>
      <c r="Y775" s="314"/>
      <c r="Z775" s="257"/>
      <c r="AA775" s="257"/>
      <c r="AB775" s="257"/>
      <c r="AC775" s="473">
        <f>ROUND(ROUND(H728*M764,0)*Q776,0)</f>
        <v>655</v>
      </c>
      <c r="AD775" s="268"/>
    </row>
    <row r="776" spans="1:30" ht="17.100000000000001" customHeight="1">
      <c r="A776" s="243">
        <v>61</v>
      </c>
      <c r="B776" s="243">
        <v>2109</v>
      </c>
      <c r="C776" s="244" t="s">
        <v>5482</v>
      </c>
      <c r="D776" s="765"/>
      <c r="E776" s="765"/>
      <c r="F776" s="278"/>
      <c r="G776" s="278"/>
      <c r="H776" s="278"/>
      <c r="I776" s="279"/>
      <c r="J776" s="597"/>
      <c r="K776" s="654"/>
      <c r="L776" s="654"/>
      <c r="M776" s="208"/>
      <c r="N776" s="1631"/>
      <c r="O776" s="1586"/>
      <c r="P776" s="214" t="s">
        <v>163</v>
      </c>
      <c r="Q776" s="770">
        <v>0.7</v>
      </c>
      <c r="R776" s="611"/>
      <c r="S776" s="392"/>
      <c r="T776" s="392"/>
      <c r="U776" s="301"/>
      <c r="V776" s="208"/>
      <c r="W776" s="245"/>
      <c r="X776" s="208"/>
      <c r="Y776" s="226"/>
      <c r="Z776" s="762" t="s">
        <v>167</v>
      </c>
      <c r="AA776" s="354">
        <v>5</v>
      </c>
      <c r="AB776" s="763" t="s">
        <v>168</v>
      </c>
      <c r="AC776" s="391">
        <f>ROUND(ROUND(H728*M764,0)*Q776,0)-AA776</f>
        <v>650</v>
      </c>
      <c r="AD776" s="268"/>
    </row>
    <row r="777" spans="1:30" ht="17.100000000000001" customHeight="1">
      <c r="A777" s="243">
        <v>61</v>
      </c>
      <c r="B777" s="243">
        <v>2110</v>
      </c>
      <c r="C777" s="244" t="s">
        <v>5483</v>
      </c>
      <c r="D777" s="765"/>
      <c r="E777" s="765"/>
      <c r="F777" s="278"/>
      <c r="G777" s="278"/>
      <c r="H777" s="278"/>
      <c r="I777" s="279"/>
      <c r="J777" s="597"/>
      <c r="K777" s="654"/>
      <c r="L777" s="654"/>
      <c r="M777" s="208"/>
      <c r="N777" s="1631"/>
      <c r="O777" s="1586"/>
      <c r="R777" s="611"/>
      <c r="S777" s="392"/>
      <c r="T777" s="392"/>
      <c r="U777" s="301"/>
      <c r="V777" s="385"/>
      <c r="W777" s="1650" t="s">
        <v>4700</v>
      </c>
      <c r="X777" s="362" t="s">
        <v>163</v>
      </c>
      <c r="Y777" s="395">
        <v>0.85</v>
      </c>
      <c r="Z777" s="355"/>
      <c r="AA777" s="247"/>
      <c r="AB777" s="247"/>
      <c r="AC777" s="391">
        <f>ROUND(ROUND(ROUND(H728*M764,0)*Q776,0)*Y777,0)</f>
        <v>557</v>
      </c>
      <c r="AD777" s="268"/>
    </row>
    <row r="778" spans="1:30" ht="17.100000000000001" customHeight="1">
      <c r="A778" s="243">
        <v>61</v>
      </c>
      <c r="B778" s="243">
        <v>2111</v>
      </c>
      <c r="C778" s="244" t="s">
        <v>5484</v>
      </c>
      <c r="D778" s="765"/>
      <c r="E778" s="765"/>
      <c r="F778" s="278"/>
      <c r="G778" s="278"/>
      <c r="H778" s="278"/>
      <c r="I778" s="279"/>
      <c r="J778" s="597"/>
      <c r="K778" s="654"/>
      <c r="L778" s="654"/>
      <c r="M778" s="208"/>
      <c r="N778" s="772"/>
      <c r="P778" s="214"/>
      <c r="Q778" s="214"/>
      <c r="R778" s="761"/>
      <c r="S778" s="407"/>
      <c r="T778" s="407"/>
      <c r="U778" s="304"/>
      <c r="V778" s="226"/>
      <c r="W778" s="1651"/>
      <c r="X778" s="512"/>
      <c r="Y778" s="368"/>
      <c r="Z778" s="762" t="s">
        <v>167</v>
      </c>
      <c r="AA778" s="354">
        <v>5</v>
      </c>
      <c r="AB778" s="763" t="s">
        <v>168</v>
      </c>
      <c r="AC778" s="391">
        <f>ROUND(ROUND(ROUND(H728*M764,0)*Q776,0)*Y777,0)-AA778</f>
        <v>552</v>
      </c>
      <c r="AD778" s="268"/>
    </row>
    <row r="779" spans="1:30" ht="17.100000000000001" customHeight="1">
      <c r="A779" s="229">
        <v>61</v>
      </c>
      <c r="B779" s="229">
        <v>1348</v>
      </c>
      <c r="C779" s="254" t="s">
        <v>5485</v>
      </c>
      <c r="D779" s="765"/>
      <c r="E779" s="765"/>
      <c r="F779" s="278"/>
      <c r="G779" s="278"/>
      <c r="H779" s="278"/>
      <c r="I779" s="279"/>
      <c r="J779" s="597"/>
      <c r="K779" s="654"/>
      <c r="L779" s="654"/>
      <c r="M779" s="208"/>
      <c r="N779" s="773"/>
      <c r="R779" s="1542" t="s">
        <v>4703</v>
      </c>
      <c r="S779" s="1543"/>
      <c r="T779" s="1543"/>
      <c r="U779" s="372" t="s">
        <v>163</v>
      </c>
      <c r="V779" s="373">
        <v>0.7</v>
      </c>
      <c r="W779" s="231"/>
      <c r="X779" s="232"/>
      <c r="Y779" s="314"/>
      <c r="Z779" s="257"/>
      <c r="AA779" s="257"/>
      <c r="AB779" s="257"/>
      <c r="AC779" s="473">
        <f>ROUND(ROUND(ROUND(H728*M764,0)*Q776,0)*V779,0)</f>
        <v>459</v>
      </c>
      <c r="AD779" s="268"/>
    </row>
    <row r="780" spans="1:30" ht="17.100000000000001" customHeight="1">
      <c r="A780" s="243">
        <v>61</v>
      </c>
      <c r="B780" s="243">
        <v>2112</v>
      </c>
      <c r="C780" s="244" t="s">
        <v>5486</v>
      </c>
      <c r="D780" s="765"/>
      <c r="E780" s="765"/>
      <c r="F780" s="278"/>
      <c r="G780" s="278"/>
      <c r="H780" s="278"/>
      <c r="I780" s="279"/>
      <c r="J780" s="597"/>
      <c r="K780" s="654"/>
      <c r="L780" s="654"/>
      <c r="M780" s="208"/>
      <c r="N780" s="773"/>
      <c r="R780" s="1545"/>
      <c r="S780" s="1546"/>
      <c r="T780" s="1546"/>
      <c r="U780" s="214"/>
      <c r="V780" s="609"/>
      <c r="W780" s="281"/>
      <c r="X780" s="216"/>
      <c r="Y780" s="226"/>
      <c r="Z780" s="762" t="s">
        <v>167</v>
      </c>
      <c r="AA780" s="354">
        <v>5</v>
      </c>
      <c r="AB780" s="763" t="s">
        <v>168</v>
      </c>
      <c r="AC780" s="391">
        <f>ROUND(ROUND(ROUND(H728*M764,0)*Q776,0)*V779,0)-AA780</f>
        <v>454</v>
      </c>
      <c r="AD780" s="268"/>
    </row>
    <row r="781" spans="1:30" ht="17.100000000000001" customHeight="1">
      <c r="A781" s="243">
        <v>61</v>
      </c>
      <c r="B781" s="243">
        <v>2113</v>
      </c>
      <c r="C781" s="244" t="s">
        <v>5487</v>
      </c>
      <c r="D781" s="765"/>
      <c r="E781" s="765"/>
      <c r="F781" s="278"/>
      <c r="G781" s="278"/>
      <c r="H781" s="278"/>
      <c r="I781" s="279"/>
      <c r="J781" s="597"/>
      <c r="K781" s="654"/>
      <c r="L781" s="654"/>
      <c r="M781" s="208"/>
      <c r="N781" s="774"/>
      <c r="O781" s="214"/>
      <c r="P781" s="1653"/>
      <c r="Q781" s="1653"/>
      <c r="R781" s="1545"/>
      <c r="S781" s="1546"/>
      <c r="T781" s="1546"/>
      <c r="U781" s="302"/>
      <c r="V781" s="766"/>
      <c r="W781" s="1650" t="s">
        <v>4700</v>
      </c>
      <c r="X781" s="362" t="s">
        <v>163</v>
      </c>
      <c r="Y781" s="395">
        <v>0.85</v>
      </c>
      <c r="Z781" s="355"/>
      <c r="AA781" s="247"/>
      <c r="AB781" s="247"/>
      <c r="AC781" s="391">
        <f>ROUND(ROUND(ROUND(ROUND(H728*M764,0)*Q776,0)*V779,0)*Y781,0)</f>
        <v>390</v>
      </c>
      <c r="AD781" s="268"/>
    </row>
    <row r="782" spans="1:30" ht="17.100000000000001" customHeight="1">
      <c r="A782" s="243">
        <v>61</v>
      </c>
      <c r="B782" s="243">
        <v>2114</v>
      </c>
      <c r="C782" s="244" t="s">
        <v>5488</v>
      </c>
      <c r="D782" s="765"/>
      <c r="E782" s="765"/>
      <c r="F782" s="278"/>
      <c r="G782" s="278"/>
      <c r="H782" s="278"/>
      <c r="I782" s="279"/>
      <c r="J782" s="597"/>
      <c r="K782" s="654"/>
      <c r="L782" s="654"/>
      <c r="M782" s="208"/>
      <c r="N782" s="774"/>
      <c r="O782" s="214"/>
      <c r="P782" s="214"/>
      <c r="Q782" s="214"/>
      <c r="R782" s="399"/>
      <c r="S782" s="767"/>
      <c r="T782" s="305"/>
      <c r="U782" s="305"/>
      <c r="V782" s="768"/>
      <c r="W782" s="1651"/>
      <c r="X782" s="512"/>
      <c r="Y782" s="368"/>
      <c r="Z782" s="762" t="s">
        <v>167</v>
      </c>
      <c r="AA782" s="354">
        <v>5</v>
      </c>
      <c r="AB782" s="763" t="s">
        <v>168</v>
      </c>
      <c r="AC782" s="391">
        <f>ROUND(ROUND(ROUND(ROUND(H728*M764,0)*Q776,0)*V779,0)*Y781,0)-AA782</f>
        <v>385</v>
      </c>
      <c r="AD782" s="268"/>
    </row>
    <row r="783" spans="1:30" ht="17.100000000000001" customHeight="1">
      <c r="A783" s="229">
        <v>61</v>
      </c>
      <c r="B783" s="229">
        <v>1772</v>
      </c>
      <c r="C783" s="254" t="s">
        <v>5489</v>
      </c>
      <c r="D783" s="765"/>
      <c r="E783" s="765"/>
      <c r="F783" s="278"/>
      <c r="G783" s="278"/>
      <c r="H783" s="278"/>
      <c r="I783" s="279"/>
      <c r="J783" s="597"/>
      <c r="K783" s="654"/>
      <c r="L783" s="654"/>
      <c r="M783" s="208"/>
      <c r="N783" s="773"/>
      <c r="O783" s="214"/>
      <c r="P783" s="1599"/>
      <c r="Q783" s="1600"/>
      <c r="R783" s="1542" t="s">
        <v>4708</v>
      </c>
      <c r="S783" s="1543"/>
      <c r="T783" s="1543"/>
      <c r="U783" s="214" t="s">
        <v>163</v>
      </c>
      <c r="V783" s="609">
        <v>0.85</v>
      </c>
      <c r="W783" s="231"/>
      <c r="X783" s="232"/>
      <c r="Y783" s="314"/>
      <c r="Z783" s="257"/>
      <c r="AA783" s="257"/>
      <c r="AB783" s="257"/>
      <c r="AC783" s="473">
        <f>ROUND(ROUND(ROUND(H728*M764,0)*Q776,0)*V783,0)</f>
        <v>557</v>
      </c>
      <c r="AD783" s="268"/>
    </row>
    <row r="784" spans="1:30" ht="17.100000000000001" customHeight="1">
      <c r="A784" s="243">
        <v>61</v>
      </c>
      <c r="B784" s="243">
        <v>2115</v>
      </c>
      <c r="C784" s="244" t="s">
        <v>5490</v>
      </c>
      <c r="D784" s="765"/>
      <c r="E784" s="765"/>
      <c r="F784" s="278"/>
      <c r="G784" s="278"/>
      <c r="H784" s="278"/>
      <c r="I784" s="279"/>
      <c r="J784" s="597"/>
      <c r="K784" s="654"/>
      <c r="L784" s="654"/>
      <c r="M784" s="208"/>
      <c r="N784" s="773"/>
      <c r="O784" s="214"/>
      <c r="P784" s="609"/>
      <c r="Q784" s="609"/>
      <c r="R784" s="1545"/>
      <c r="S784" s="1546"/>
      <c r="T784" s="1546"/>
      <c r="U784" s="214"/>
      <c r="V784" s="609"/>
      <c r="W784" s="281"/>
      <c r="X784" s="216"/>
      <c r="Y784" s="226"/>
      <c r="Z784" s="762" t="s">
        <v>167</v>
      </c>
      <c r="AA784" s="354">
        <v>5</v>
      </c>
      <c r="AB784" s="763" t="s">
        <v>168</v>
      </c>
      <c r="AC784" s="391">
        <f>ROUND(ROUND(ROUND(H728*M764,0)*Q776,0)*V783,0)-AA784</f>
        <v>552</v>
      </c>
      <c r="AD784" s="268"/>
    </row>
    <row r="785" spans="1:30" ht="17.100000000000001" customHeight="1">
      <c r="A785" s="243">
        <v>61</v>
      </c>
      <c r="B785" s="243">
        <v>2116</v>
      </c>
      <c r="C785" s="244" t="s">
        <v>5491</v>
      </c>
      <c r="D785" s="765"/>
      <c r="E785" s="765"/>
      <c r="F785" s="278"/>
      <c r="G785" s="278"/>
      <c r="H785" s="278"/>
      <c r="I785" s="279"/>
      <c r="J785" s="597"/>
      <c r="K785" s="654"/>
      <c r="L785" s="654"/>
      <c r="M785" s="208"/>
      <c r="N785" s="774"/>
      <c r="O785" s="214"/>
      <c r="P785" s="609"/>
      <c r="Q785" s="609"/>
      <c r="R785" s="1545"/>
      <c r="S785" s="1546"/>
      <c r="T785" s="1546"/>
      <c r="U785" s="302"/>
      <c r="V785" s="766"/>
      <c r="W785" s="1650" t="s">
        <v>4700</v>
      </c>
      <c r="X785" s="362" t="s">
        <v>163</v>
      </c>
      <c r="Y785" s="395">
        <v>0.85</v>
      </c>
      <c r="Z785" s="355"/>
      <c r="AA785" s="247"/>
      <c r="AB785" s="247"/>
      <c r="AC785" s="391">
        <f>ROUND(ROUND(ROUND(ROUND(H728*M764,0)*Q776,0)*V783,0)*Y785,0)</f>
        <v>473</v>
      </c>
      <c r="AD785" s="268"/>
    </row>
    <row r="786" spans="1:30" ht="17.100000000000001" customHeight="1">
      <c r="A786" s="243">
        <v>61</v>
      </c>
      <c r="B786" s="243">
        <v>2117</v>
      </c>
      <c r="C786" s="244" t="s">
        <v>5492</v>
      </c>
      <c r="D786" s="765"/>
      <c r="E786" s="765"/>
      <c r="F786" s="278"/>
      <c r="G786" s="278"/>
      <c r="H786" s="278"/>
      <c r="I786" s="279"/>
      <c r="J786" s="597"/>
      <c r="K786" s="654"/>
      <c r="L786" s="654"/>
      <c r="M786" s="208"/>
      <c r="N786" s="773"/>
      <c r="O786" s="214"/>
      <c r="P786" s="214"/>
      <c r="Q786" s="214"/>
      <c r="R786" s="1563"/>
      <c r="S786" s="1564"/>
      <c r="T786" s="1564"/>
      <c r="U786" s="305"/>
      <c r="V786" s="768"/>
      <c r="W786" s="1651"/>
      <c r="X786" s="512"/>
      <c r="Y786" s="368"/>
      <c r="Z786" s="762" t="s">
        <v>167</v>
      </c>
      <c r="AA786" s="354">
        <v>5</v>
      </c>
      <c r="AB786" s="763" t="s">
        <v>168</v>
      </c>
      <c r="AC786" s="391">
        <f>ROUND(ROUND(ROUND(ROUND(H728*M764,0)*Q776,0)*V783,0)*Y785,0)-AA786</f>
        <v>468</v>
      </c>
      <c r="AD786" s="268"/>
    </row>
    <row r="787" spans="1:30" ht="17.100000000000001" customHeight="1">
      <c r="A787" s="243">
        <v>61</v>
      </c>
      <c r="B787" s="243">
        <v>2118</v>
      </c>
      <c r="C787" s="244" t="s">
        <v>5493</v>
      </c>
      <c r="D787" s="765"/>
      <c r="E787" s="765"/>
      <c r="F787" s="278"/>
      <c r="G787" s="278"/>
      <c r="H787" s="278"/>
      <c r="I787" s="279"/>
      <c r="J787" s="597"/>
      <c r="K787" s="654"/>
      <c r="L787" s="654"/>
      <c r="M787" s="208"/>
      <c r="N787" s="773"/>
      <c r="O787" s="1580" t="s">
        <v>165</v>
      </c>
      <c r="P787" s="775"/>
      <c r="Q787" s="775"/>
      <c r="R787" s="359"/>
      <c r="S787" s="360"/>
      <c r="T787" s="360"/>
      <c r="U787" s="360"/>
      <c r="V787" s="361"/>
      <c r="W787" s="523"/>
      <c r="X787" s="524"/>
      <c r="Y787" s="642"/>
      <c r="Z787" s="247"/>
      <c r="AA787" s="247"/>
      <c r="AB787" s="247"/>
      <c r="AC787" s="391">
        <f>ROUND(ROUND(H728*M764,0)*Q788,0)</f>
        <v>468</v>
      </c>
      <c r="AD787" s="268"/>
    </row>
    <row r="788" spans="1:30" ht="17.100000000000001" customHeight="1">
      <c r="A788" s="243">
        <v>61</v>
      </c>
      <c r="B788" s="243">
        <v>2119</v>
      </c>
      <c r="C788" s="244" t="s">
        <v>5494</v>
      </c>
      <c r="D788" s="765"/>
      <c r="E788" s="765"/>
      <c r="F788" s="278"/>
      <c r="G788" s="278"/>
      <c r="H788" s="278"/>
      <c r="I788" s="279"/>
      <c r="J788" s="597"/>
      <c r="K788" s="654"/>
      <c r="L788" s="654"/>
      <c r="M788" s="208"/>
      <c r="N788" s="772"/>
      <c r="O788" s="1620"/>
      <c r="P788" s="643" t="s">
        <v>163</v>
      </c>
      <c r="Q788" s="365">
        <v>0.5</v>
      </c>
      <c r="R788" s="777"/>
      <c r="S788" s="639"/>
      <c r="T788" s="639"/>
      <c r="U788" s="639"/>
      <c r="V788" s="529"/>
      <c r="W788" s="516"/>
      <c r="X788" s="517"/>
      <c r="Y788" s="526"/>
      <c r="Z788" s="762" t="s">
        <v>167</v>
      </c>
      <c r="AA788" s="354">
        <v>5</v>
      </c>
      <c r="AB788" s="763" t="s">
        <v>168</v>
      </c>
      <c r="AC788" s="391">
        <f>ROUND(ROUND(H728*M764,0)*Q788,0)-AA788</f>
        <v>463</v>
      </c>
      <c r="AD788" s="268"/>
    </row>
    <row r="789" spans="1:30" ht="17.100000000000001" customHeight="1">
      <c r="A789" s="243">
        <v>61</v>
      </c>
      <c r="B789" s="243">
        <v>2120</v>
      </c>
      <c r="C789" s="244" t="s">
        <v>5495</v>
      </c>
      <c r="D789" s="765"/>
      <c r="E789" s="765"/>
      <c r="F789" s="278"/>
      <c r="G789" s="278"/>
      <c r="H789" s="278"/>
      <c r="I789" s="279"/>
      <c r="J789" s="597"/>
      <c r="K789" s="654"/>
      <c r="L789" s="654"/>
      <c r="M789" s="208"/>
      <c r="N789" s="772"/>
      <c r="O789" s="1620"/>
      <c r="P789" s="530"/>
      <c r="Q789" s="530"/>
      <c r="R789" s="777"/>
      <c r="S789" s="639"/>
      <c r="T789" s="639"/>
      <c r="U789" s="639"/>
      <c r="V789" s="529"/>
      <c r="W789" s="1650" t="s">
        <v>4700</v>
      </c>
      <c r="X789" s="362" t="s">
        <v>163</v>
      </c>
      <c r="Y789" s="395">
        <v>0.85</v>
      </c>
      <c r="Z789" s="355"/>
      <c r="AA789" s="247"/>
      <c r="AB789" s="247"/>
      <c r="AC789" s="391">
        <f>ROUND(ROUND(ROUND(H728*M764,0)*Q788,0)*Y789,0)</f>
        <v>398</v>
      </c>
      <c r="AD789" s="268"/>
    </row>
    <row r="790" spans="1:30" ht="17.100000000000001" customHeight="1">
      <c r="A790" s="243">
        <v>61</v>
      </c>
      <c r="B790" s="243">
        <v>2121</v>
      </c>
      <c r="C790" s="244" t="s">
        <v>5496</v>
      </c>
      <c r="D790" s="765"/>
      <c r="E790" s="765"/>
      <c r="F790" s="278"/>
      <c r="G790" s="278"/>
      <c r="H790" s="278"/>
      <c r="I790" s="279"/>
      <c r="J790" s="597"/>
      <c r="K790" s="654"/>
      <c r="L790" s="654"/>
      <c r="M790" s="208"/>
      <c r="N790" s="772"/>
      <c r="O790" s="530"/>
      <c r="P790" s="643"/>
      <c r="Q790" s="643"/>
      <c r="R790" s="778"/>
      <c r="S790" s="525"/>
      <c r="T790" s="525"/>
      <c r="U790" s="525"/>
      <c r="V790" s="539"/>
      <c r="W790" s="1651"/>
      <c r="X790" s="512"/>
      <c r="Y790" s="368"/>
      <c r="Z790" s="762" t="s">
        <v>167</v>
      </c>
      <c r="AA790" s="354">
        <v>5</v>
      </c>
      <c r="AB790" s="763" t="s">
        <v>168</v>
      </c>
      <c r="AC790" s="391">
        <f>ROUND(ROUND(ROUND(H728*M764,0)*Q788,0)*Y789,0)-AA790</f>
        <v>393</v>
      </c>
      <c r="AD790" s="268"/>
    </row>
    <row r="791" spans="1:30" ht="17.100000000000001" customHeight="1">
      <c r="A791" s="243">
        <v>61</v>
      </c>
      <c r="B791" s="243">
        <v>2122</v>
      </c>
      <c r="C791" s="244" t="s">
        <v>5497</v>
      </c>
      <c r="D791" s="765"/>
      <c r="E791" s="765"/>
      <c r="F791" s="278"/>
      <c r="G791" s="278"/>
      <c r="H791" s="278"/>
      <c r="I791" s="279"/>
      <c r="J791" s="597"/>
      <c r="K791" s="654"/>
      <c r="L791" s="654"/>
      <c r="M791" s="208"/>
      <c r="N791" s="773"/>
      <c r="O791" s="530"/>
      <c r="P791" s="530"/>
      <c r="Q791" s="530"/>
      <c r="R791" s="1580" t="s">
        <v>4703</v>
      </c>
      <c r="S791" s="1633"/>
      <c r="T791" s="1633"/>
      <c r="U791" s="362" t="s">
        <v>163</v>
      </c>
      <c r="V791" s="356">
        <v>0.7</v>
      </c>
      <c r="W791" s="523"/>
      <c r="X791" s="524"/>
      <c r="Y791" s="642"/>
      <c r="Z791" s="247"/>
      <c r="AA791" s="247"/>
      <c r="AB791" s="247"/>
      <c r="AC791" s="391">
        <f>ROUND(ROUND(ROUND(H728*M764,0)*Q788,0)*V791,0)</f>
        <v>328</v>
      </c>
      <c r="AD791" s="268"/>
    </row>
    <row r="792" spans="1:30" ht="17.100000000000001" customHeight="1">
      <c r="A792" s="243">
        <v>61</v>
      </c>
      <c r="B792" s="243">
        <v>2123</v>
      </c>
      <c r="C792" s="244" t="s">
        <v>5498</v>
      </c>
      <c r="D792" s="765"/>
      <c r="E792" s="765"/>
      <c r="F792" s="278"/>
      <c r="G792" s="278"/>
      <c r="H792" s="278"/>
      <c r="I792" s="279"/>
      <c r="J792" s="597"/>
      <c r="K792" s="654"/>
      <c r="L792" s="654"/>
      <c r="M792" s="208"/>
      <c r="N792" s="773"/>
      <c r="O792" s="530"/>
      <c r="P792" s="530"/>
      <c r="Q792" s="530"/>
      <c r="R792" s="1620"/>
      <c r="S792" s="1634"/>
      <c r="T792" s="1634"/>
      <c r="U792" s="643"/>
      <c r="V792" s="365"/>
      <c r="W792" s="319"/>
      <c r="X792" s="288"/>
      <c r="Y792" s="526"/>
      <c r="Z792" s="762" t="s">
        <v>167</v>
      </c>
      <c r="AA792" s="354">
        <v>5</v>
      </c>
      <c r="AB792" s="763" t="s">
        <v>168</v>
      </c>
      <c r="AC792" s="391">
        <f>ROUND(ROUND(ROUND(H728*M764,0)*Q788,0)*V791,0)-AA792</f>
        <v>323</v>
      </c>
      <c r="AD792" s="268"/>
    </row>
    <row r="793" spans="1:30" ht="17.100000000000001" customHeight="1">
      <c r="A793" s="243">
        <v>61</v>
      </c>
      <c r="B793" s="243">
        <v>2124</v>
      </c>
      <c r="C793" s="244" t="s">
        <v>5499</v>
      </c>
      <c r="D793" s="765"/>
      <c r="E793" s="765"/>
      <c r="F793" s="278"/>
      <c r="G793" s="278"/>
      <c r="H793" s="278"/>
      <c r="I793" s="279"/>
      <c r="J793" s="597"/>
      <c r="K793" s="654"/>
      <c r="L793" s="654"/>
      <c r="M793" s="208"/>
      <c r="N793" s="774"/>
      <c r="O793" s="643"/>
      <c r="P793" s="1644"/>
      <c r="Q793" s="1652"/>
      <c r="R793" s="1620"/>
      <c r="S793" s="1634"/>
      <c r="T793" s="1634"/>
      <c r="U793" s="779"/>
      <c r="V793" s="780"/>
      <c r="W793" s="1650" t="s">
        <v>4700</v>
      </c>
      <c r="X793" s="362" t="s">
        <v>163</v>
      </c>
      <c r="Y793" s="395">
        <v>0.85</v>
      </c>
      <c r="Z793" s="355"/>
      <c r="AA793" s="247"/>
      <c r="AB793" s="247"/>
      <c r="AC793" s="391">
        <f>ROUND(ROUND(ROUND(ROUND(H728*M764,0)*Q788,0)*V791,0)*Y793,0)</f>
        <v>279</v>
      </c>
      <c r="AD793" s="268"/>
    </row>
    <row r="794" spans="1:30" ht="17.100000000000001" customHeight="1">
      <c r="A794" s="243">
        <v>61</v>
      </c>
      <c r="B794" s="243">
        <v>2125</v>
      </c>
      <c r="C794" s="244" t="s">
        <v>5500</v>
      </c>
      <c r="D794" s="765"/>
      <c r="E794" s="765"/>
      <c r="F794" s="278"/>
      <c r="G794" s="278"/>
      <c r="H794" s="278"/>
      <c r="I794" s="279"/>
      <c r="J794" s="597"/>
      <c r="K794" s="654"/>
      <c r="L794" s="654"/>
      <c r="M794" s="208"/>
      <c r="N794" s="774"/>
      <c r="O794" s="643"/>
      <c r="P794" s="643"/>
      <c r="Q794" s="643"/>
      <c r="R794" s="781"/>
      <c r="S794" s="782"/>
      <c r="T794" s="537"/>
      <c r="U794" s="537"/>
      <c r="V794" s="783"/>
      <c r="W794" s="1651"/>
      <c r="X794" s="512"/>
      <c r="Y794" s="368"/>
      <c r="Z794" s="762" t="s">
        <v>167</v>
      </c>
      <c r="AA794" s="354">
        <v>5</v>
      </c>
      <c r="AB794" s="763" t="s">
        <v>168</v>
      </c>
      <c r="AC794" s="391">
        <f>ROUND(ROUND(ROUND(ROUND(H728*M764,0)*Q788,0)*V791,0)*Y793,0)-AA794</f>
        <v>274</v>
      </c>
      <c r="AD794" s="268"/>
    </row>
    <row r="795" spans="1:30" ht="17.100000000000001" customHeight="1">
      <c r="A795" s="243">
        <v>61</v>
      </c>
      <c r="B795" s="243">
        <v>2126</v>
      </c>
      <c r="C795" s="244" t="s">
        <v>5501</v>
      </c>
      <c r="D795" s="765"/>
      <c r="E795" s="765"/>
      <c r="F795" s="278"/>
      <c r="G795" s="278"/>
      <c r="H795" s="278"/>
      <c r="I795" s="279"/>
      <c r="J795" s="597"/>
      <c r="K795" s="654"/>
      <c r="L795" s="654"/>
      <c r="M795" s="208"/>
      <c r="N795" s="773"/>
      <c r="O795" s="643"/>
      <c r="P795" s="1646"/>
      <c r="Q795" s="1649"/>
      <c r="R795" s="1580" t="s">
        <v>4708</v>
      </c>
      <c r="S795" s="1633"/>
      <c r="T795" s="1633"/>
      <c r="U795" s="643" t="s">
        <v>163</v>
      </c>
      <c r="V795" s="365">
        <v>0.85</v>
      </c>
      <c r="W795" s="523"/>
      <c r="X795" s="524"/>
      <c r="Y795" s="642"/>
      <c r="Z795" s="247"/>
      <c r="AA795" s="247"/>
      <c r="AB795" s="247"/>
      <c r="AC795" s="391">
        <f>ROUND(ROUND(ROUND(H728*M764,0)*Q788,0)*V795,0)</f>
        <v>398</v>
      </c>
      <c r="AD795" s="268"/>
    </row>
    <row r="796" spans="1:30" ht="17.100000000000001" customHeight="1">
      <c r="A796" s="243">
        <v>61</v>
      </c>
      <c r="B796" s="243">
        <v>2127</v>
      </c>
      <c r="C796" s="244" t="s">
        <v>5502</v>
      </c>
      <c r="D796" s="765"/>
      <c r="E796" s="765"/>
      <c r="F796" s="278"/>
      <c r="G796" s="278"/>
      <c r="H796" s="278"/>
      <c r="I796" s="279"/>
      <c r="J796" s="597"/>
      <c r="K796" s="654"/>
      <c r="L796" s="654"/>
      <c r="M796" s="208"/>
      <c r="N796" s="773"/>
      <c r="O796" s="643"/>
      <c r="P796" s="365"/>
      <c r="Q796" s="365"/>
      <c r="R796" s="1620"/>
      <c r="S796" s="1634"/>
      <c r="T796" s="1634"/>
      <c r="U796" s="643"/>
      <c r="V796" s="365"/>
      <c r="W796" s="319"/>
      <c r="X796" s="288"/>
      <c r="Y796" s="526"/>
      <c r="Z796" s="762" t="s">
        <v>167</v>
      </c>
      <c r="AA796" s="354">
        <v>5</v>
      </c>
      <c r="AB796" s="763" t="s">
        <v>168</v>
      </c>
      <c r="AC796" s="391">
        <f>ROUND(ROUND(ROUND(H728*M764,0)*Q788,0)*V795,0)-AA796</f>
        <v>393</v>
      </c>
      <c r="AD796" s="268"/>
    </row>
    <row r="797" spans="1:30" ht="17.100000000000001" customHeight="1">
      <c r="A797" s="243">
        <v>61</v>
      </c>
      <c r="B797" s="243">
        <v>2128</v>
      </c>
      <c r="C797" s="244" t="s">
        <v>5503</v>
      </c>
      <c r="D797" s="765"/>
      <c r="E797" s="765"/>
      <c r="F797" s="278"/>
      <c r="G797" s="278"/>
      <c r="H797" s="278"/>
      <c r="I797" s="279"/>
      <c r="J797" s="597"/>
      <c r="K797" s="654"/>
      <c r="L797" s="654"/>
      <c r="M797" s="208"/>
      <c r="N797" s="774"/>
      <c r="O797" s="643"/>
      <c r="P797" s="365"/>
      <c r="Q797" s="365"/>
      <c r="R797" s="1620"/>
      <c r="S797" s="1634"/>
      <c r="T797" s="1634"/>
      <c r="U797" s="779"/>
      <c r="V797" s="780"/>
      <c r="W797" s="1650" t="s">
        <v>4700</v>
      </c>
      <c r="X797" s="362" t="s">
        <v>163</v>
      </c>
      <c r="Y797" s="395">
        <v>0.85</v>
      </c>
      <c r="Z797" s="355"/>
      <c r="AA797" s="247"/>
      <c r="AB797" s="247"/>
      <c r="AC797" s="391">
        <f>ROUND(ROUND(ROUND(ROUND(H728*M764,0)*Q788,0)*V795,0)*Y797,0)</f>
        <v>338</v>
      </c>
      <c r="AD797" s="268"/>
    </row>
    <row r="798" spans="1:30" ht="17.100000000000001" customHeight="1">
      <c r="A798" s="243">
        <v>61</v>
      </c>
      <c r="B798" s="243">
        <v>2129</v>
      </c>
      <c r="C798" s="244" t="s">
        <v>5504</v>
      </c>
      <c r="D798" s="765"/>
      <c r="E798" s="765"/>
      <c r="F798" s="278"/>
      <c r="G798" s="278"/>
      <c r="H798" s="278"/>
      <c r="I798" s="279"/>
      <c r="J798" s="597"/>
      <c r="K798" s="654"/>
      <c r="L798" s="654"/>
      <c r="M798" s="208"/>
      <c r="N798" s="467"/>
      <c r="O798" s="643"/>
      <c r="P798" s="643"/>
      <c r="Q798" s="643"/>
      <c r="R798" s="1642"/>
      <c r="S798" s="1643"/>
      <c r="T798" s="1643"/>
      <c r="U798" s="537"/>
      <c r="V798" s="783"/>
      <c r="W798" s="1651"/>
      <c r="X798" s="512"/>
      <c r="Y798" s="368"/>
      <c r="Z798" s="762" t="s">
        <v>167</v>
      </c>
      <c r="AA798" s="354">
        <v>5</v>
      </c>
      <c r="AB798" s="763" t="s">
        <v>168</v>
      </c>
      <c r="AC798" s="391">
        <f>ROUND(ROUND(ROUND(ROUND(H728*M764,0)*Q788,0)*V795,0)*Y797,0)-AA798</f>
        <v>333</v>
      </c>
      <c r="AD798" s="268"/>
    </row>
    <row r="799" spans="1:30" ht="17.100000000000001" customHeight="1">
      <c r="A799" s="229">
        <v>61</v>
      </c>
      <c r="B799" s="229">
        <v>1411</v>
      </c>
      <c r="C799" s="254" t="s">
        <v>5505</v>
      </c>
      <c r="D799" s="765"/>
      <c r="E799" s="1539" t="s">
        <v>5506</v>
      </c>
      <c r="F799" s="1542" t="s">
        <v>5507</v>
      </c>
      <c r="G799" s="477"/>
      <c r="H799" s="477"/>
      <c r="I799" s="478"/>
      <c r="J799" s="756"/>
      <c r="K799" s="664"/>
      <c r="L799" s="664"/>
      <c r="M799" s="232"/>
      <c r="N799" s="231"/>
      <c r="O799" s="232"/>
      <c r="P799" s="232"/>
      <c r="Q799" s="232"/>
      <c r="R799" s="340"/>
      <c r="S799" s="338"/>
      <c r="T799" s="338"/>
      <c r="U799" s="334"/>
      <c r="V799" s="232"/>
      <c r="W799" s="231"/>
      <c r="X799" s="232"/>
      <c r="Y799" s="314"/>
      <c r="Z799" s="257"/>
      <c r="AA799" s="257"/>
      <c r="AB799" s="257"/>
      <c r="AC799" s="473">
        <f>ROUND(H800,0)</f>
        <v>1325</v>
      </c>
      <c r="AD799" s="268"/>
    </row>
    <row r="800" spans="1:30" ht="17.100000000000001" customHeight="1">
      <c r="A800" s="243">
        <v>61</v>
      </c>
      <c r="B800" s="243">
        <v>2130</v>
      </c>
      <c r="C800" s="244" t="s">
        <v>5508</v>
      </c>
      <c r="D800" s="764"/>
      <c r="E800" s="1631"/>
      <c r="F800" s="1545"/>
      <c r="G800" s="377"/>
      <c r="H800" s="757">
        <v>1325</v>
      </c>
      <c r="I800" s="208" t="s">
        <v>18</v>
      </c>
      <c r="J800" s="597"/>
      <c r="K800" s="654"/>
      <c r="L800" s="654"/>
      <c r="M800" s="208"/>
      <c r="N800" s="245"/>
      <c r="O800" s="208"/>
      <c r="P800" s="208"/>
      <c r="Q800" s="208"/>
      <c r="R800" s="611"/>
      <c r="S800" s="392"/>
      <c r="T800" s="392"/>
      <c r="U800" s="301"/>
      <c r="V800" s="208"/>
      <c r="W800" s="245"/>
      <c r="X800" s="208"/>
      <c r="Y800" s="226"/>
      <c r="Z800" s="762" t="s">
        <v>167</v>
      </c>
      <c r="AA800" s="354">
        <v>5</v>
      </c>
      <c r="AB800" s="763" t="s">
        <v>168</v>
      </c>
      <c r="AC800" s="391">
        <f>ROUND(H800,0)-AA800</f>
        <v>1320</v>
      </c>
      <c r="AD800" s="268"/>
    </row>
    <row r="801" spans="1:30" ht="17.100000000000001" customHeight="1">
      <c r="A801" s="243">
        <v>61</v>
      </c>
      <c r="B801" s="243">
        <v>2131</v>
      </c>
      <c r="C801" s="244" t="s">
        <v>5509</v>
      </c>
      <c r="D801" s="764"/>
      <c r="E801" s="1631"/>
      <c r="F801" s="1545"/>
      <c r="G801" s="377"/>
      <c r="H801" s="377"/>
      <c r="I801" s="378"/>
      <c r="J801" s="597"/>
      <c r="K801" s="654"/>
      <c r="L801" s="654"/>
      <c r="M801" s="208"/>
      <c r="N801" s="245"/>
      <c r="O801" s="208"/>
      <c r="P801" s="208"/>
      <c r="Q801" s="208"/>
      <c r="R801" s="611"/>
      <c r="S801" s="392"/>
      <c r="T801" s="392"/>
      <c r="U801" s="301"/>
      <c r="V801" s="385"/>
      <c r="W801" s="1650" t="s">
        <v>4700</v>
      </c>
      <c r="X801" s="362" t="s">
        <v>163</v>
      </c>
      <c r="Y801" s="395">
        <v>0.85</v>
      </c>
      <c r="Z801" s="355"/>
      <c r="AA801" s="247"/>
      <c r="AB801" s="247"/>
      <c r="AC801" s="391">
        <f>ROUND(H800*Y801,0)</f>
        <v>1126</v>
      </c>
      <c r="AD801" s="268"/>
    </row>
    <row r="802" spans="1:30" ht="17.100000000000001" customHeight="1">
      <c r="A802" s="243">
        <v>61</v>
      </c>
      <c r="B802" s="243">
        <v>2132</v>
      </c>
      <c r="C802" s="244" t="s">
        <v>5510</v>
      </c>
      <c r="D802" s="764"/>
      <c r="E802" s="764"/>
      <c r="F802" s="377"/>
      <c r="G802" s="377"/>
      <c r="H802" s="377"/>
      <c r="I802" s="377"/>
      <c r="J802" s="597"/>
      <c r="K802" s="654"/>
      <c r="L802" s="654"/>
      <c r="M802" s="208"/>
      <c r="N802" s="245"/>
      <c r="O802" s="208"/>
      <c r="P802" s="208"/>
      <c r="Q802" s="208"/>
      <c r="R802" s="761"/>
      <c r="S802" s="407"/>
      <c r="T802" s="407"/>
      <c r="U802" s="304"/>
      <c r="V802" s="226"/>
      <c r="W802" s="1651"/>
      <c r="X802" s="512"/>
      <c r="Y802" s="368"/>
      <c r="Z802" s="762" t="s">
        <v>167</v>
      </c>
      <c r="AA802" s="354">
        <v>5</v>
      </c>
      <c r="AB802" s="763" t="s">
        <v>168</v>
      </c>
      <c r="AC802" s="391">
        <f>ROUND(H800*Y801,0)-AA802</f>
        <v>1121</v>
      </c>
      <c r="AD802" s="268"/>
    </row>
    <row r="803" spans="1:30" ht="17.100000000000001" customHeight="1">
      <c r="A803" s="229">
        <v>61</v>
      </c>
      <c r="B803" s="229">
        <v>1412</v>
      </c>
      <c r="C803" s="254" t="s">
        <v>5511</v>
      </c>
      <c r="D803" s="764"/>
      <c r="E803" s="764"/>
      <c r="F803" s="278"/>
      <c r="G803" s="278"/>
      <c r="J803" s="597"/>
      <c r="K803" s="654"/>
      <c r="L803" s="654"/>
      <c r="M803" s="208"/>
      <c r="N803" s="245"/>
      <c r="O803" s="208"/>
      <c r="P803" s="208"/>
      <c r="Q803" s="208"/>
      <c r="R803" s="1542" t="s">
        <v>4703</v>
      </c>
      <c r="S803" s="1543"/>
      <c r="T803" s="1543"/>
      <c r="U803" s="372" t="s">
        <v>163</v>
      </c>
      <c r="V803" s="373">
        <v>0.7</v>
      </c>
      <c r="W803" s="231"/>
      <c r="X803" s="232"/>
      <c r="Y803" s="314"/>
      <c r="Z803" s="257"/>
      <c r="AA803" s="257"/>
      <c r="AB803" s="257"/>
      <c r="AC803" s="473">
        <f>ROUND(H800*V803,0)</f>
        <v>928</v>
      </c>
      <c r="AD803" s="268"/>
    </row>
    <row r="804" spans="1:30" ht="17.100000000000001" customHeight="1">
      <c r="A804" s="243">
        <v>61</v>
      </c>
      <c r="B804" s="243">
        <v>2133</v>
      </c>
      <c r="C804" s="244" t="s">
        <v>5512</v>
      </c>
      <c r="D804" s="764"/>
      <c r="E804" s="764"/>
      <c r="F804" s="278"/>
      <c r="G804" s="278"/>
      <c r="H804" s="208"/>
      <c r="I804" s="388"/>
      <c r="J804" s="597"/>
      <c r="K804" s="654"/>
      <c r="L804" s="654"/>
      <c r="M804" s="208"/>
      <c r="N804" s="245"/>
      <c r="O804" s="208"/>
      <c r="P804" s="208"/>
      <c r="Q804" s="208"/>
      <c r="R804" s="1545"/>
      <c r="S804" s="1546"/>
      <c r="T804" s="1546"/>
      <c r="U804" s="214"/>
      <c r="V804" s="609"/>
      <c r="W804" s="281"/>
      <c r="X804" s="216"/>
      <c r="Y804" s="226"/>
      <c r="Z804" s="762" t="s">
        <v>167</v>
      </c>
      <c r="AA804" s="354">
        <v>5</v>
      </c>
      <c r="AB804" s="763" t="s">
        <v>168</v>
      </c>
      <c r="AC804" s="391">
        <f>ROUND(H800*V803,0)-AA804</f>
        <v>923</v>
      </c>
      <c r="AD804" s="268"/>
    </row>
    <row r="805" spans="1:30" ht="17.100000000000001" customHeight="1">
      <c r="A805" s="243">
        <v>61</v>
      </c>
      <c r="B805" s="243">
        <v>2134</v>
      </c>
      <c r="C805" s="244" t="s">
        <v>5513</v>
      </c>
      <c r="D805" s="765"/>
      <c r="E805" s="764"/>
      <c r="F805" s="406"/>
      <c r="G805" s="406"/>
      <c r="H805" s="208"/>
      <c r="I805" s="388"/>
      <c r="J805" s="597"/>
      <c r="K805" s="654"/>
      <c r="L805" s="654"/>
      <c r="M805" s="208"/>
      <c r="N805" s="245"/>
      <c r="O805" s="208"/>
      <c r="P805" s="208"/>
      <c r="Q805" s="208"/>
      <c r="R805" s="1545"/>
      <c r="S805" s="1546"/>
      <c r="T805" s="1546"/>
      <c r="U805" s="302"/>
      <c r="V805" s="766"/>
      <c r="W805" s="1650" t="s">
        <v>4700</v>
      </c>
      <c r="X805" s="362" t="s">
        <v>163</v>
      </c>
      <c r="Y805" s="395">
        <v>0.85</v>
      </c>
      <c r="Z805" s="355"/>
      <c r="AA805" s="247"/>
      <c r="AB805" s="247"/>
      <c r="AC805" s="391">
        <f>ROUND(ROUND(H800*V803,0)*Y805,0)</f>
        <v>789</v>
      </c>
      <c r="AD805" s="268"/>
    </row>
    <row r="806" spans="1:30" ht="17.100000000000001" customHeight="1">
      <c r="A806" s="243">
        <v>61</v>
      </c>
      <c r="B806" s="243">
        <v>2135</v>
      </c>
      <c r="C806" s="244" t="s">
        <v>5514</v>
      </c>
      <c r="D806" s="765"/>
      <c r="E806" s="764"/>
      <c r="F806" s="406"/>
      <c r="G806" s="406"/>
      <c r="H806" s="208"/>
      <c r="I806" s="388"/>
      <c r="J806" s="597"/>
      <c r="K806" s="654"/>
      <c r="L806" s="654"/>
      <c r="M806" s="208"/>
      <c r="N806" s="245"/>
      <c r="O806" s="208"/>
      <c r="P806" s="208"/>
      <c r="Q806" s="208"/>
      <c r="R806" s="399"/>
      <c r="S806" s="767"/>
      <c r="T806" s="305"/>
      <c r="U806" s="305"/>
      <c r="V806" s="768"/>
      <c r="W806" s="1651"/>
      <c r="X806" s="512"/>
      <c r="Y806" s="368"/>
      <c r="Z806" s="762" t="s">
        <v>167</v>
      </c>
      <c r="AA806" s="354">
        <v>5</v>
      </c>
      <c r="AB806" s="763" t="s">
        <v>168</v>
      </c>
      <c r="AC806" s="391">
        <f>ROUND(ROUND(H800*V803,0)*Y805,0)-AA806</f>
        <v>784</v>
      </c>
      <c r="AD806" s="268"/>
    </row>
    <row r="807" spans="1:30" ht="17.100000000000001" customHeight="1">
      <c r="A807" s="229">
        <v>61</v>
      </c>
      <c r="B807" s="229">
        <v>1773</v>
      </c>
      <c r="C807" s="254" t="s">
        <v>5515</v>
      </c>
      <c r="D807" s="765"/>
      <c r="E807" s="764"/>
      <c r="F807" s="406"/>
      <c r="G807" s="406"/>
      <c r="H807" s="208"/>
      <c r="I807" s="388"/>
      <c r="J807" s="597"/>
      <c r="K807" s="654"/>
      <c r="L807" s="654"/>
      <c r="M807" s="208"/>
      <c r="N807" s="245"/>
      <c r="O807" s="208"/>
      <c r="P807" s="208"/>
      <c r="Q807" s="385"/>
      <c r="R807" s="1542" t="s">
        <v>4708</v>
      </c>
      <c r="S807" s="1543"/>
      <c r="T807" s="1543"/>
      <c r="U807" s="214" t="s">
        <v>163</v>
      </c>
      <c r="V807" s="609">
        <v>0.85</v>
      </c>
      <c r="W807" s="231"/>
      <c r="X807" s="232"/>
      <c r="Y807" s="314"/>
      <c r="Z807" s="257"/>
      <c r="AA807" s="257"/>
      <c r="AB807" s="257"/>
      <c r="AC807" s="473">
        <f>ROUND(H800*V807,0)</f>
        <v>1126</v>
      </c>
      <c r="AD807" s="268"/>
    </row>
    <row r="808" spans="1:30" ht="17.100000000000001" customHeight="1">
      <c r="A808" s="243">
        <v>61</v>
      </c>
      <c r="B808" s="243">
        <v>2136</v>
      </c>
      <c r="C808" s="244" t="s">
        <v>5516</v>
      </c>
      <c r="D808" s="765"/>
      <c r="E808" s="764"/>
      <c r="F808" s="406"/>
      <c r="G808" s="406"/>
      <c r="H808" s="208"/>
      <c r="I808" s="388"/>
      <c r="J808" s="597"/>
      <c r="K808" s="654"/>
      <c r="L808" s="654"/>
      <c r="M808" s="208"/>
      <c r="N808" s="245"/>
      <c r="O808" s="208"/>
      <c r="P808" s="208"/>
      <c r="Q808" s="208"/>
      <c r="R808" s="1545"/>
      <c r="S808" s="1546"/>
      <c r="T808" s="1546"/>
      <c r="U808" s="214"/>
      <c r="V808" s="609"/>
      <c r="W808" s="281"/>
      <c r="X808" s="216"/>
      <c r="Y808" s="226"/>
      <c r="Z808" s="762" t="s">
        <v>167</v>
      </c>
      <c r="AA808" s="354">
        <v>5</v>
      </c>
      <c r="AB808" s="763" t="s">
        <v>168</v>
      </c>
      <c r="AC808" s="391">
        <f>ROUND(H800*V807,0)-AA808</f>
        <v>1121</v>
      </c>
      <c r="AD808" s="268"/>
    </row>
    <row r="809" spans="1:30" ht="17.100000000000001" customHeight="1">
      <c r="A809" s="243">
        <v>61</v>
      </c>
      <c r="B809" s="243">
        <v>2137</v>
      </c>
      <c r="C809" s="244" t="s">
        <v>5517</v>
      </c>
      <c r="D809" s="765"/>
      <c r="E809" s="764"/>
      <c r="F809" s="278"/>
      <c r="G809" s="278"/>
      <c r="H809" s="278"/>
      <c r="I809" s="279"/>
      <c r="J809" s="597"/>
      <c r="K809" s="654"/>
      <c r="L809" s="654"/>
      <c r="M809" s="208"/>
      <c r="N809" s="245"/>
      <c r="O809" s="208"/>
      <c r="P809" s="208"/>
      <c r="Q809" s="208"/>
      <c r="R809" s="1545"/>
      <c r="S809" s="1546"/>
      <c r="T809" s="1546"/>
      <c r="U809" s="302"/>
      <c r="V809" s="766"/>
      <c r="W809" s="1650" t="s">
        <v>4700</v>
      </c>
      <c r="X809" s="362" t="s">
        <v>163</v>
      </c>
      <c r="Y809" s="395">
        <v>0.85</v>
      </c>
      <c r="Z809" s="355"/>
      <c r="AA809" s="247"/>
      <c r="AB809" s="247"/>
      <c r="AC809" s="391">
        <f>ROUND(ROUND(H800*V807,0)*Y809,0)</f>
        <v>957</v>
      </c>
      <c r="AD809" s="268"/>
    </row>
    <row r="810" spans="1:30" ht="17.100000000000001" customHeight="1">
      <c r="A810" s="243">
        <v>61</v>
      </c>
      <c r="B810" s="243">
        <v>2138</v>
      </c>
      <c r="C810" s="244" t="s">
        <v>5518</v>
      </c>
      <c r="D810" s="765"/>
      <c r="E810" s="764"/>
      <c r="F810" s="278"/>
      <c r="G810" s="278"/>
      <c r="H810" s="278"/>
      <c r="I810" s="279"/>
      <c r="J810" s="597"/>
      <c r="K810" s="654"/>
      <c r="L810" s="654"/>
      <c r="M810" s="208"/>
      <c r="N810" s="281"/>
      <c r="O810" s="216"/>
      <c r="P810" s="216"/>
      <c r="Q810" s="216"/>
      <c r="R810" s="1563"/>
      <c r="S810" s="1564"/>
      <c r="T810" s="1564"/>
      <c r="U810" s="305"/>
      <c r="V810" s="768"/>
      <c r="W810" s="1651"/>
      <c r="X810" s="512"/>
      <c r="Y810" s="368"/>
      <c r="Z810" s="762" t="s">
        <v>167</v>
      </c>
      <c r="AA810" s="354">
        <v>5</v>
      </c>
      <c r="AB810" s="763" t="s">
        <v>168</v>
      </c>
      <c r="AC810" s="391">
        <f>ROUND(ROUND(H800*V807,0)*Y809,0)-AA810</f>
        <v>952</v>
      </c>
      <c r="AD810" s="268"/>
    </row>
    <row r="811" spans="1:30" ht="17.100000000000001" customHeight="1">
      <c r="A811" s="229">
        <v>61</v>
      </c>
      <c r="B811" s="229">
        <v>1413</v>
      </c>
      <c r="C811" s="254" t="s">
        <v>5519</v>
      </c>
      <c r="D811" s="765"/>
      <c r="E811" s="765"/>
      <c r="F811" s="278"/>
      <c r="G811" s="278"/>
      <c r="H811" s="278"/>
      <c r="I811" s="279"/>
      <c r="J811" s="597"/>
      <c r="K811" s="654"/>
      <c r="L811" s="654"/>
      <c r="M811" s="208"/>
      <c r="N811" s="1539" t="s">
        <v>4713</v>
      </c>
      <c r="O811" s="1608" t="s">
        <v>162</v>
      </c>
      <c r="P811" s="769"/>
      <c r="Q811" s="769"/>
      <c r="R811" s="340"/>
      <c r="S811" s="338"/>
      <c r="T811" s="338"/>
      <c r="U811" s="334"/>
      <c r="V811" s="232"/>
      <c r="W811" s="231"/>
      <c r="X811" s="232"/>
      <c r="Y811" s="314"/>
      <c r="Z811" s="257"/>
      <c r="AA811" s="257"/>
      <c r="AB811" s="257"/>
      <c r="AC811" s="473">
        <f>ROUND(H800*Q812,0)</f>
        <v>928</v>
      </c>
      <c r="AD811" s="268"/>
    </row>
    <row r="812" spans="1:30" ht="17.100000000000001" customHeight="1">
      <c r="A812" s="243">
        <v>61</v>
      </c>
      <c r="B812" s="243">
        <v>2139</v>
      </c>
      <c r="C812" s="244" t="s">
        <v>5520</v>
      </c>
      <c r="D812" s="765"/>
      <c r="E812" s="765"/>
      <c r="F812" s="278"/>
      <c r="G812" s="278"/>
      <c r="H812" s="278"/>
      <c r="I812" s="279"/>
      <c r="J812" s="597"/>
      <c r="K812" s="654"/>
      <c r="L812" s="654"/>
      <c r="M812" s="208"/>
      <c r="N812" s="1631"/>
      <c r="O812" s="1586"/>
      <c r="P812" s="214" t="s">
        <v>163</v>
      </c>
      <c r="Q812" s="770">
        <v>0.7</v>
      </c>
      <c r="R812" s="611"/>
      <c r="S812" s="392"/>
      <c r="T812" s="392"/>
      <c r="U812" s="301"/>
      <c r="V812" s="208"/>
      <c r="W812" s="245"/>
      <c r="X812" s="208"/>
      <c r="Y812" s="226"/>
      <c r="Z812" s="762" t="s">
        <v>167</v>
      </c>
      <c r="AA812" s="354">
        <v>5</v>
      </c>
      <c r="AB812" s="763" t="s">
        <v>168</v>
      </c>
      <c r="AC812" s="391">
        <f>ROUND(H800*Q812,0)-AA812</f>
        <v>923</v>
      </c>
      <c r="AD812" s="268"/>
    </row>
    <row r="813" spans="1:30" ht="17.100000000000001" customHeight="1">
      <c r="A813" s="243">
        <v>61</v>
      </c>
      <c r="B813" s="243">
        <v>2140</v>
      </c>
      <c r="C813" s="244" t="s">
        <v>5521</v>
      </c>
      <c r="D813" s="765"/>
      <c r="E813" s="765"/>
      <c r="F813" s="278"/>
      <c r="G813" s="278"/>
      <c r="H813" s="278"/>
      <c r="I813" s="279"/>
      <c r="J813" s="597"/>
      <c r="K813" s="654"/>
      <c r="L813" s="654"/>
      <c r="M813" s="208"/>
      <c r="N813" s="1631"/>
      <c r="O813" s="1586"/>
      <c r="R813" s="611"/>
      <c r="S813" s="392"/>
      <c r="T813" s="392"/>
      <c r="U813" s="301"/>
      <c r="V813" s="385"/>
      <c r="W813" s="1650" t="s">
        <v>4700</v>
      </c>
      <c r="X813" s="362" t="s">
        <v>163</v>
      </c>
      <c r="Y813" s="395">
        <v>0.85</v>
      </c>
      <c r="Z813" s="355"/>
      <c r="AA813" s="247"/>
      <c r="AB813" s="247"/>
      <c r="AC813" s="391">
        <f>ROUND(ROUND(H800*Q812,0)*Y813,0)</f>
        <v>789</v>
      </c>
      <c r="AD813" s="268"/>
    </row>
    <row r="814" spans="1:30" ht="17.100000000000001" customHeight="1">
      <c r="A814" s="243">
        <v>61</v>
      </c>
      <c r="B814" s="243">
        <v>2141</v>
      </c>
      <c r="C814" s="244" t="s">
        <v>5522</v>
      </c>
      <c r="D814" s="765"/>
      <c r="E814" s="765"/>
      <c r="F814" s="278"/>
      <c r="G814" s="278"/>
      <c r="H814" s="278"/>
      <c r="I814" s="279"/>
      <c r="J814" s="597"/>
      <c r="K814" s="654"/>
      <c r="L814" s="654"/>
      <c r="M814" s="208"/>
      <c r="N814" s="772"/>
      <c r="P814" s="214"/>
      <c r="Q814" s="214"/>
      <c r="R814" s="761"/>
      <c r="S814" s="407"/>
      <c r="T814" s="407"/>
      <c r="U814" s="304"/>
      <c r="V814" s="226"/>
      <c r="W814" s="1651"/>
      <c r="X814" s="512"/>
      <c r="Y814" s="368"/>
      <c r="Z814" s="762" t="s">
        <v>167</v>
      </c>
      <c r="AA814" s="354">
        <v>5</v>
      </c>
      <c r="AB814" s="763" t="s">
        <v>168</v>
      </c>
      <c r="AC814" s="391">
        <f>ROUND(ROUND(H800*Q812,0)*Y813,0)-AA814</f>
        <v>784</v>
      </c>
      <c r="AD814" s="268"/>
    </row>
    <row r="815" spans="1:30" ht="17.100000000000001" customHeight="1">
      <c r="A815" s="229">
        <v>61</v>
      </c>
      <c r="B815" s="229">
        <v>1414</v>
      </c>
      <c r="C815" s="254" t="s">
        <v>5523</v>
      </c>
      <c r="D815" s="765"/>
      <c r="E815" s="765"/>
      <c r="F815" s="278"/>
      <c r="G815" s="278"/>
      <c r="H815" s="278"/>
      <c r="I815" s="279"/>
      <c r="J815" s="597"/>
      <c r="K815" s="654"/>
      <c r="L815" s="654"/>
      <c r="M815" s="208"/>
      <c r="N815" s="773"/>
      <c r="R815" s="1542" t="s">
        <v>4703</v>
      </c>
      <c r="S815" s="1543"/>
      <c r="T815" s="1543"/>
      <c r="U815" s="372" t="s">
        <v>163</v>
      </c>
      <c r="V815" s="373">
        <v>0.7</v>
      </c>
      <c r="W815" s="231"/>
      <c r="X815" s="232"/>
      <c r="Y815" s="314"/>
      <c r="Z815" s="257"/>
      <c r="AA815" s="257"/>
      <c r="AB815" s="257"/>
      <c r="AC815" s="473">
        <f>ROUND(ROUND(H800*Q812,0)*V815,0)</f>
        <v>650</v>
      </c>
      <c r="AD815" s="268"/>
    </row>
    <row r="816" spans="1:30" ht="17.100000000000001" customHeight="1">
      <c r="A816" s="243">
        <v>61</v>
      </c>
      <c r="B816" s="243">
        <v>2142</v>
      </c>
      <c r="C816" s="244" t="s">
        <v>5524</v>
      </c>
      <c r="D816" s="765"/>
      <c r="E816" s="765"/>
      <c r="F816" s="278"/>
      <c r="G816" s="278"/>
      <c r="H816" s="278"/>
      <c r="I816" s="279"/>
      <c r="J816" s="597"/>
      <c r="K816" s="654"/>
      <c r="L816" s="654"/>
      <c r="M816" s="208"/>
      <c r="N816" s="773"/>
      <c r="R816" s="1545"/>
      <c r="S816" s="1546"/>
      <c r="T816" s="1546"/>
      <c r="U816" s="214"/>
      <c r="V816" s="609"/>
      <c r="W816" s="281"/>
      <c r="X816" s="216"/>
      <c r="Y816" s="226"/>
      <c r="Z816" s="762" t="s">
        <v>167</v>
      </c>
      <c r="AA816" s="354">
        <v>5</v>
      </c>
      <c r="AB816" s="763" t="s">
        <v>168</v>
      </c>
      <c r="AC816" s="391">
        <f>ROUND(ROUND(H800*Q812,0)*V815,0)-AA816</f>
        <v>645</v>
      </c>
      <c r="AD816" s="268"/>
    </row>
    <row r="817" spans="1:30" ht="17.100000000000001" customHeight="1">
      <c r="A817" s="243">
        <v>61</v>
      </c>
      <c r="B817" s="243">
        <v>2143</v>
      </c>
      <c r="C817" s="244" t="s">
        <v>5525</v>
      </c>
      <c r="D817" s="765"/>
      <c r="E817" s="765"/>
      <c r="F817" s="278"/>
      <c r="G817" s="278"/>
      <c r="H817" s="278"/>
      <c r="I817" s="279"/>
      <c r="J817" s="597"/>
      <c r="K817" s="654"/>
      <c r="L817" s="654"/>
      <c r="M817" s="208"/>
      <c r="N817" s="774"/>
      <c r="O817" s="214"/>
      <c r="P817" s="1653"/>
      <c r="Q817" s="1653"/>
      <c r="R817" s="1545"/>
      <c r="S817" s="1546"/>
      <c r="T817" s="1546"/>
      <c r="U817" s="302"/>
      <c r="V817" s="766"/>
      <c r="W817" s="1650" t="s">
        <v>4700</v>
      </c>
      <c r="X817" s="362" t="s">
        <v>163</v>
      </c>
      <c r="Y817" s="395">
        <v>0.85</v>
      </c>
      <c r="Z817" s="355"/>
      <c r="AA817" s="247"/>
      <c r="AB817" s="247"/>
      <c r="AC817" s="391">
        <f>ROUND(ROUND(ROUND(H800*Q812,0)*V815,0)*Y817,0)</f>
        <v>553</v>
      </c>
      <c r="AD817" s="268"/>
    </row>
    <row r="818" spans="1:30" ht="17.100000000000001" customHeight="1">
      <c r="A818" s="243">
        <v>61</v>
      </c>
      <c r="B818" s="243">
        <v>2144</v>
      </c>
      <c r="C818" s="244" t="s">
        <v>5526</v>
      </c>
      <c r="D818" s="765"/>
      <c r="E818" s="765"/>
      <c r="F818" s="278"/>
      <c r="G818" s="278"/>
      <c r="H818" s="278"/>
      <c r="I818" s="279"/>
      <c r="J818" s="597"/>
      <c r="K818" s="654"/>
      <c r="L818" s="654"/>
      <c r="M818" s="208"/>
      <c r="N818" s="774"/>
      <c r="O818" s="214"/>
      <c r="P818" s="214"/>
      <c r="Q818" s="214"/>
      <c r="R818" s="399"/>
      <c r="S818" s="767"/>
      <c r="T818" s="305"/>
      <c r="U818" s="305"/>
      <c r="V818" s="768"/>
      <c r="W818" s="1651"/>
      <c r="X818" s="512"/>
      <c r="Y818" s="368"/>
      <c r="Z818" s="762" t="s">
        <v>167</v>
      </c>
      <c r="AA818" s="354">
        <v>5</v>
      </c>
      <c r="AB818" s="763" t="s">
        <v>168</v>
      </c>
      <c r="AC818" s="391">
        <f>ROUND(ROUND(ROUND(H800*Q812,0)*V815,0)*Y817,0)-AA818</f>
        <v>548</v>
      </c>
      <c r="AD818" s="268"/>
    </row>
    <row r="819" spans="1:30" ht="17.100000000000001" customHeight="1">
      <c r="A819" s="229">
        <v>61</v>
      </c>
      <c r="B819" s="229">
        <v>1774</v>
      </c>
      <c r="C819" s="254" t="s">
        <v>5527</v>
      </c>
      <c r="D819" s="765"/>
      <c r="E819" s="765"/>
      <c r="F819" s="278"/>
      <c r="G819" s="278"/>
      <c r="H819" s="278"/>
      <c r="I819" s="279"/>
      <c r="J819" s="597"/>
      <c r="K819" s="654"/>
      <c r="L819" s="654"/>
      <c r="M819" s="208"/>
      <c r="N819" s="773"/>
      <c r="O819" s="214"/>
      <c r="P819" s="1599"/>
      <c r="Q819" s="1600"/>
      <c r="R819" s="1542" t="s">
        <v>4708</v>
      </c>
      <c r="S819" s="1543"/>
      <c r="T819" s="1543"/>
      <c r="U819" s="214" t="s">
        <v>163</v>
      </c>
      <c r="V819" s="609">
        <v>0.85</v>
      </c>
      <c r="W819" s="231"/>
      <c r="X819" s="232"/>
      <c r="Y819" s="314"/>
      <c r="Z819" s="257"/>
      <c r="AA819" s="257"/>
      <c r="AB819" s="257"/>
      <c r="AC819" s="473">
        <f>ROUND(ROUND(H800*Q812,0)*V819,0)</f>
        <v>789</v>
      </c>
      <c r="AD819" s="268"/>
    </row>
    <row r="820" spans="1:30" ht="17.100000000000001" customHeight="1">
      <c r="A820" s="243">
        <v>61</v>
      </c>
      <c r="B820" s="243">
        <v>2145</v>
      </c>
      <c r="C820" s="244" t="s">
        <v>5528</v>
      </c>
      <c r="D820" s="765"/>
      <c r="E820" s="765"/>
      <c r="F820" s="278"/>
      <c r="G820" s="278"/>
      <c r="H820" s="278"/>
      <c r="I820" s="279"/>
      <c r="J820" s="597"/>
      <c r="K820" s="654"/>
      <c r="L820" s="654"/>
      <c r="M820" s="208"/>
      <c r="N820" s="773"/>
      <c r="O820" s="214"/>
      <c r="P820" s="609"/>
      <c r="Q820" s="609"/>
      <c r="R820" s="1545"/>
      <c r="S820" s="1546"/>
      <c r="T820" s="1546"/>
      <c r="U820" s="214"/>
      <c r="V820" s="609"/>
      <c r="W820" s="281"/>
      <c r="X820" s="216"/>
      <c r="Y820" s="226"/>
      <c r="Z820" s="762" t="s">
        <v>167</v>
      </c>
      <c r="AA820" s="354">
        <v>5</v>
      </c>
      <c r="AB820" s="763" t="s">
        <v>168</v>
      </c>
      <c r="AC820" s="391">
        <f>ROUND(ROUND(H800*Q812,0)*V819,0)-AA820</f>
        <v>784</v>
      </c>
      <c r="AD820" s="268"/>
    </row>
    <row r="821" spans="1:30" ht="17.100000000000001" customHeight="1">
      <c r="A821" s="243">
        <v>61</v>
      </c>
      <c r="B821" s="243">
        <v>2146</v>
      </c>
      <c r="C821" s="244" t="s">
        <v>5529</v>
      </c>
      <c r="D821" s="765"/>
      <c r="E821" s="765"/>
      <c r="F821" s="278"/>
      <c r="G821" s="278"/>
      <c r="H821" s="278"/>
      <c r="I821" s="279"/>
      <c r="J821" s="597"/>
      <c r="K821" s="654"/>
      <c r="L821" s="654"/>
      <c r="M821" s="208"/>
      <c r="N821" s="774"/>
      <c r="O821" s="214"/>
      <c r="P821" s="609"/>
      <c r="Q821" s="609"/>
      <c r="R821" s="1545"/>
      <c r="S821" s="1546"/>
      <c r="T821" s="1546"/>
      <c r="U821" s="302"/>
      <c r="V821" s="766"/>
      <c r="W821" s="1650" t="s">
        <v>4700</v>
      </c>
      <c r="X821" s="362" t="s">
        <v>163</v>
      </c>
      <c r="Y821" s="395">
        <v>0.85</v>
      </c>
      <c r="Z821" s="355"/>
      <c r="AA821" s="247"/>
      <c r="AB821" s="247"/>
      <c r="AC821" s="391">
        <f>ROUND(ROUND(ROUND(H800*Q812,0)*V819,0)*Y821,0)</f>
        <v>671</v>
      </c>
      <c r="AD821" s="268"/>
    </row>
    <row r="822" spans="1:30" ht="17.100000000000001" customHeight="1">
      <c r="A822" s="243">
        <v>61</v>
      </c>
      <c r="B822" s="243">
        <v>2147</v>
      </c>
      <c r="C822" s="244" t="s">
        <v>5530</v>
      </c>
      <c r="D822" s="765"/>
      <c r="E822" s="765"/>
      <c r="F822" s="278"/>
      <c r="G822" s="278"/>
      <c r="H822" s="278"/>
      <c r="I822" s="279"/>
      <c r="J822" s="597"/>
      <c r="K822" s="654"/>
      <c r="L822" s="654"/>
      <c r="M822" s="208"/>
      <c r="N822" s="773"/>
      <c r="O822" s="214"/>
      <c r="P822" s="214"/>
      <c r="Q822" s="214"/>
      <c r="R822" s="1563"/>
      <c r="S822" s="1564"/>
      <c r="T822" s="1564"/>
      <c r="U822" s="305"/>
      <c r="V822" s="768"/>
      <c r="W822" s="1651"/>
      <c r="X822" s="512"/>
      <c r="Y822" s="368"/>
      <c r="Z822" s="762" t="s">
        <v>167</v>
      </c>
      <c r="AA822" s="354">
        <v>5</v>
      </c>
      <c r="AB822" s="763" t="s">
        <v>168</v>
      </c>
      <c r="AC822" s="391">
        <f>ROUND(ROUND(ROUND(H800*Q812,0)*V819,0)*Y821,0)-AA822</f>
        <v>666</v>
      </c>
      <c r="AD822" s="268"/>
    </row>
    <row r="823" spans="1:30" ht="17.100000000000001" customHeight="1">
      <c r="A823" s="243">
        <v>61</v>
      </c>
      <c r="B823" s="243">
        <v>2148</v>
      </c>
      <c r="C823" s="244" t="s">
        <v>5531</v>
      </c>
      <c r="D823" s="765"/>
      <c r="E823" s="765"/>
      <c r="F823" s="278"/>
      <c r="G823" s="278"/>
      <c r="H823" s="278"/>
      <c r="I823" s="279"/>
      <c r="J823" s="597"/>
      <c r="K823" s="654"/>
      <c r="L823" s="654"/>
      <c r="M823" s="208"/>
      <c r="N823" s="773"/>
      <c r="O823" s="1580" t="s">
        <v>165</v>
      </c>
      <c r="P823" s="775"/>
      <c r="Q823" s="775"/>
      <c r="R823" s="359"/>
      <c r="S823" s="360"/>
      <c r="T823" s="360"/>
      <c r="U823" s="360"/>
      <c r="V823" s="361"/>
      <c r="W823" s="523"/>
      <c r="X823" s="524"/>
      <c r="Y823" s="642"/>
      <c r="Z823" s="247"/>
      <c r="AA823" s="247"/>
      <c r="AB823" s="247"/>
      <c r="AC823" s="391">
        <f>ROUND(H800*Q824,0)</f>
        <v>663</v>
      </c>
      <c r="AD823" s="268"/>
    </row>
    <row r="824" spans="1:30" ht="17.100000000000001" customHeight="1">
      <c r="A824" s="243">
        <v>61</v>
      </c>
      <c r="B824" s="243">
        <v>2149</v>
      </c>
      <c r="C824" s="244" t="s">
        <v>5532</v>
      </c>
      <c r="D824" s="765"/>
      <c r="E824" s="765"/>
      <c r="F824" s="278"/>
      <c r="G824" s="278"/>
      <c r="H824" s="278"/>
      <c r="I824" s="279"/>
      <c r="J824" s="597"/>
      <c r="K824" s="654"/>
      <c r="L824" s="654"/>
      <c r="M824" s="208"/>
      <c r="N824" s="772"/>
      <c r="O824" s="1620"/>
      <c r="P824" s="643" t="s">
        <v>163</v>
      </c>
      <c r="Q824" s="365">
        <v>0.5</v>
      </c>
      <c r="R824" s="777"/>
      <c r="S824" s="639"/>
      <c r="T824" s="639"/>
      <c r="U824" s="639"/>
      <c r="V824" s="529"/>
      <c r="W824" s="516"/>
      <c r="X824" s="517"/>
      <c r="Y824" s="526"/>
      <c r="Z824" s="762" t="s">
        <v>167</v>
      </c>
      <c r="AA824" s="354">
        <v>5</v>
      </c>
      <c r="AB824" s="763" t="s">
        <v>168</v>
      </c>
      <c r="AC824" s="391">
        <f>ROUND(H800*Q824,0)-AA824</f>
        <v>658</v>
      </c>
      <c r="AD824" s="268"/>
    </row>
    <row r="825" spans="1:30" ht="17.100000000000001" customHeight="1">
      <c r="A825" s="243">
        <v>61</v>
      </c>
      <c r="B825" s="243">
        <v>2150</v>
      </c>
      <c r="C825" s="244" t="s">
        <v>5533</v>
      </c>
      <c r="D825" s="765"/>
      <c r="E825" s="765"/>
      <c r="F825" s="278"/>
      <c r="G825" s="278"/>
      <c r="H825" s="278"/>
      <c r="I825" s="279"/>
      <c r="J825" s="597"/>
      <c r="K825" s="654"/>
      <c r="L825" s="654"/>
      <c r="M825" s="208"/>
      <c r="N825" s="772"/>
      <c r="O825" s="1620"/>
      <c r="P825" s="530"/>
      <c r="Q825" s="530"/>
      <c r="R825" s="777"/>
      <c r="S825" s="639"/>
      <c r="T825" s="639"/>
      <c r="U825" s="639"/>
      <c r="V825" s="529"/>
      <c r="W825" s="1650" t="s">
        <v>4700</v>
      </c>
      <c r="X825" s="362" t="s">
        <v>163</v>
      </c>
      <c r="Y825" s="395">
        <v>0.85</v>
      </c>
      <c r="Z825" s="355"/>
      <c r="AA825" s="247"/>
      <c r="AB825" s="247"/>
      <c r="AC825" s="391">
        <f>ROUND(ROUND(H800*Q824,0)*Y825,0)</f>
        <v>564</v>
      </c>
      <c r="AD825" s="268"/>
    </row>
    <row r="826" spans="1:30" ht="17.100000000000001" customHeight="1">
      <c r="A826" s="243">
        <v>61</v>
      </c>
      <c r="B826" s="243">
        <v>2151</v>
      </c>
      <c r="C826" s="244" t="s">
        <v>5534</v>
      </c>
      <c r="D826" s="765"/>
      <c r="E826" s="765"/>
      <c r="F826" s="278"/>
      <c r="G826" s="278"/>
      <c r="H826" s="278"/>
      <c r="I826" s="279"/>
      <c r="J826" s="597"/>
      <c r="K826" s="654"/>
      <c r="L826" s="654"/>
      <c r="M826" s="208"/>
      <c r="N826" s="772"/>
      <c r="O826" s="530"/>
      <c r="P826" s="643"/>
      <c r="Q826" s="643"/>
      <c r="R826" s="778"/>
      <c r="S826" s="525"/>
      <c r="T826" s="525"/>
      <c r="U826" s="525"/>
      <c r="V826" s="539"/>
      <c r="W826" s="1651"/>
      <c r="X826" s="512"/>
      <c r="Y826" s="368"/>
      <c r="Z826" s="762" t="s">
        <v>167</v>
      </c>
      <c r="AA826" s="354">
        <v>5</v>
      </c>
      <c r="AB826" s="763" t="s">
        <v>168</v>
      </c>
      <c r="AC826" s="391">
        <f>ROUND(ROUND(H800*Q824,0)*Y825,0)-AA826</f>
        <v>559</v>
      </c>
      <c r="AD826" s="268"/>
    </row>
    <row r="827" spans="1:30" ht="17.100000000000001" customHeight="1">
      <c r="A827" s="243">
        <v>61</v>
      </c>
      <c r="B827" s="243">
        <v>2152</v>
      </c>
      <c r="C827" s="244" t="s">
        <v>5535</v>
      </c>
      <c r="D827" s="765"/>
      <c r="E827" s="765"/>
      <c r="F827" s="278"/>
      <c r="G827" s="278"/>
      <c r="H827" s="278"/>
      <c r="I827" s="279"/>
      <c r="J827" s="597"/>
      <c r="K827" s="654"/>
      <c r="L827" s="654"/>
      <c r="M827" s="208"/>
      <c r="N827" s="773"/>
      <c r="O827" s="530"/>
      <c r="P827" s="530"/>
      <c r="Q827" s="530"/>
      <c r="R827" s="1580" t="s">
        <v>4703</v>
      </c>
      <c r="S827" s="1633"/>
      <c r="T827" s="1633"/>
      <c r="U827" s="362" t="s">
        <v>163</v>
      </c>
      <c r="V827" s="356">
        <v>0.7</v>
      </c>
      <c r="W827" s="523"/>
      <c r="X827" s="524"/>
      <c r="Y827" s="642"/>
      <c r="Z827" s="247"/>
      <c r="AA827" s="247"/>
      <c r="AB827" s="247"/>
      <c r="AC827" s="391">
        <f>ROUND(ROUND(H800*Q824,0)*V827,0)</f>
        <v>464</v>
      </c>
      <c r="AD827" s="268"/>
    </row>
    <row r="828" spans="1:30" ht="17.100000000000001" customHeight="1">
      <c r="A828" s="243">
        <v>61</v>
      </c>
      <c r="B828" s="243">
        <v>2153</v>
      </c>
      <c r="C828" s="244" t="s">
        <v>5536</v>
      </c>
      <c r="D828" s="765"/>
      <c r="E828" s="765"/>
      <c r="F828" s="278"/>
      <c r="G828" s="278"/>
      <c r="H828" s="278"/>
      <c r="I828" s="279"/>
      <c r="J828" s="597"/>
      <c r="K828" s="654"/>
      <c r="L828" s="654"/>
      <c r="M828" s="208"/>
      <c r="N828" s="773"/>
      <c r="O828" s="530"/>
      <c r="P828" s="530"/>
      <c r="Q828" s="530"/>
      <c r="R828" s="1620"/>
      <c r="S828" s="1634"/>
      <c r="T828" s="1634"/>
      <c r="U828" s="643"/>
      <c r="V828" s="365"/>
      <c r="W828" s="319"/>
      <c r="X828" s="288"/>
      <c r="Y828" s="526"/>
      <c r="Z828" s="762" t="s">
        <v>167</v>
      </c>
      <c r="AA828" s="354">
        <v>5</v>
      </c>
      <c r="AB828" s="763" t="s">
        <v>168</v>
      </c>
      <c r="AC828" s="391">
        <f>ROUND(ROUND(H800*Q824,0)*V827,0)-AA828</f>
        <v>459</v>
      </c>
      <c r="AD828" s="268"/>
    </row>
    <row r="829" spans="1:30" ht="17.100000000000001" customHeight="1">
      <c r="A829" s="243">
        <v>61</v>
      </c>
      <c r="B829" s="243">
        <v>2154</v>
      </c>
      <c r="C829" s="244" t="s">
        <v>5537</v>
      </c>
      <c r="D829" s="765"/>
      <c r="E829" s="765"/>
      <c r="F829" s="278"/>
      <c r="G829" s="278"/>
      <c r="H829" s="278"/>
      <c r="I829" s="279"/>
      <c r="J829" s="597"/>
      <c r="K829" s="654"/>
      <c r="L829" s="654"/>
      <c r="M829" s="208"/>
      <c r="N829" s="774"/>
      <c r="O829" s="643"/>
      <c r="P829" s="1644"/>
      <c r="Q829" s="1652"/>
      <c r="R829" s="1620"/>
      <c r="S829" s="1634"/>
      <c r="T829" s="1634"/>
      <c r="U829" s="779"/>
      <c r="V829" s="780"/>
      <c r="W829" s="1650" t="s">
        <v>4700</v>
      </c>
      <c r="X829" s="362" t="s">
        <v>163</v>
      </c>
      <c r="Y829" s="395">
        <v>0.85</v>
      </c>
      <c r="Z829" s="355"/>
      <c r="AA829" s="247"/>
      <c r="AB829" s="247"/>
      <c r="AC829" s="391">
        <f>ROUND(ROUND(ROUND(H800*Q824,0)*V827,0)*Y829,0)</f>
        <v>394</v>
      </c>
      <c r="AD829" s="268"/>
    </row>
    <row r="830" spans="1:30" ht="17.100000000000001" customHeight="1">
      <c r="A830" s="243">
        <v>61</v>
      </c>
      <c r="B830" s="243">
        <v>2155</v>
      </c>
      <c r="C830" s="244" t="s">
        <v>5538</v>
      </c>
      <c r="D830" s="765"/>
      <c r="E830" s="765"/>
      <c r="F830" s="278"/>
      <c r="G830" s="278"/>
      <c r="H830" s="278"/>
      <c r="I830" s="279"/>
      <c r="J830" s="597"/>
      <c r="K830" s="654"/>
      <c r="L830" s="654"/>
      <c r="M830" s="208"/>
      <c r="N830" s="774"/>
      <c r="O830" s="643"/>
      <c r="P830" s="643"/>
      <c r="Q830" s="643"/>
      <c r="R830" s="781"/>
      <c r="S830" s="782"/>
      <c r="T830" s="537"/>
      <c r="U830" s="537"/>
      <c r="V830" s="783"/>
      <c r="W830" s="1651"/>
      <c r="X830" s="512"/>
      <c r="Y830" s="368"/>
      <c r="Z830" s="762" t="s">
        <v>167</v>
      </c>
      <c r="AA830" s="354">
        <v>5</v>
      </c>
      <c r="AB830" s="763" t="s">
        <v>168</v>
      </c>
      <c r="AC830" s="391">
        <f>ROUND(ROUND(ROUND(H800*Q824,0)*V827,0)*Y829,0)-AA830</f>
        <v>389</v>
      </c>
      <c r="AD830" s="268"/>
    </row>
    <row r="831" spans="1:30" ht="17.100000000000001" customHeight="1">
      <c r="A831" s="243">
        <v>61</v>
      </c>
      <c r="B831" s="243">
        <v>2156</v>
      </c>
      <c r="C831" s="244" t="s">
        <v>5539</v>
      </c>
      <c r="D831" s="765"/>
      <c r="E831" s="765"/>
      <c r="F831" s="278"/>
      <c r="G831" s="278"/>
      <c r="H831" s="278"/>
      <c r="I831" s="279"/>
      <c r="J831" s="597"/>
      <c r="K831" s="654"/>
      <c r="L831" s="654"/>
      <c r="M831" s="208"/>
      <c r="N831" s="773"/>
      <c r="O831" s="643"/>
      <c r="P831" s="1646"/>
      <c r="Q831" s="1649"/>
      <c r="R831" s="1580" t="s">
        <v>4708</v>
      </c>
      <c r="S831" s="1633"/>
      <c r="T831" s="1633"/>
      <c r="U831" s="643" t="s">
        <v>163</v>
      </c>
      <c r="V831" s="365">
        <v>0.85</v>
      </c>
      <c r="W831" s="523"/>
      <c r="X831" s="524"/>
      <c r="Y831" s="642"/>
      <c r="Z831" s="247"/>
      <c r="AA831" s="247"/>
      <c r="AB831" s="247"/>
      <c r="AC831" s="391">
        <f>ROUND(ROUND(H800*Q824,0)*V831,0)</f>
        <v>564</v>
      </c>
      <c r="AD831" s="268"/>
    </row>
    <row r="832" spans="1:30" ht="17.100000000000001" customHeight="1">
      <c r="A832" s="243">
        <v>61</v>
      </c>
      <c r="B832" s="243">
        <v>2157</v>
      </c>
      <c r="C832" s="244" t="s">
        <v>5540</v>
      </c>
      <c r="D832" s="765"/>
      <c r="E832" s="765"/>
      <c r="F832" s="278"/>
      <c r="G832" s="278"/>
      <c r="H832" s="278"/>
      <c r="I832" s="279"/>
      <c r="J832" s="597"/>
      <c r="K832" s="654"/>
      <c r="L832" s="654"/>
      <c r="M832" s="208"/>
      <c r="N832" s="773"/>
      <c r="O832" s="643"/>
      <c r="P832" s="365"/>
      <c r="Q832" s="365"/>
      <c r="R832" s="1620"/>
      <c r="S832" s="1634"/>
      <c r="T832" s="1634"/>
      <c r="U832" s="643"/>
      <c r="V832" s="365"/>
      <c r="W832" s="319"/>
      <c r="X832" s="288"/>
      <c r="Y832" s="526"/>
      <c r="Z832" s="762" t="s">
        <v>167</v>
      </c>
      <c r="AA832" s="354">
        <v>5</v>
      </c>
      <c r="AB832" s="763" t="s">
        <v>168</v>
      </c>
      <c r="AC832" s="391">
        <f>ROUND(ROUND(H800*Q824,0)*V831,0)-AA832</f>
        <v>559</v>
      </c>
      <c r="AD832" s="268"/>
    </row>
    <row r="833" spans="1:30" ht="17.100000000000001" customHeight="1">
      <c r="A833" s="243">
        <v>61</v>
      </c>
      <c r="B833" s="243">
        <v>2158</v>
      </c>
      <c r="C833" s="244" t="s">
        <v>5541</v>
      </c>
      <c r="D833" s="765"/>
      <c r="E833" s="765"/>
      <c r="F833" s="278"/>
      <c r="G833" s="278"/>
      <c r="H833" s="278"/>
      <c r="I833" s="279"/>
      <c r="J833" s="597"/>
      <c r="K833" s="654"/>
      <c r="L833" s="654"/>
      <c r="M833" s="208"/>
      <c r="N833" s="774"/>
      <c r="O833" s="643"/>
      <c r="P833" s="365"/>
      <c r="Q833" s="365"/>
      <c r="R833" s="1620"/>
      <c r="S833" s="1634"/>
      <c r="T833" s="1634"/>
      <c r="U833" s="779"/>
      <c r="V833" s="780"/>
      <c r="W833" s="1650" t="s">
        <v>4700</v>
      </c>
      <c r="X833" s="362" t="s">
        <v>163</v>
      </c>
      <c r="Y833" s="395">
        <v>0.85</v>
      </c>
      <c r="Z833" s="355"/>
      <c r="AA833" s="247"/>
      <c r="AB833" s="247"/>
      <c r="AC833" s="391">
        <f>ROUND(ROUND(ROUND(H800*Q824,0)*V831,0)*Y833,0)</f>
        <v>479</v>
      </c>
      <c r="AD833" s="268"/>
    </row>
    <row r="834" spans="1:30" ht="17.100000000000001" customHeight="1">
      <c r="A834" s="243">
        <v>61</v>
      </c>
      <c r="B834" s="243">
        <v>2159</v>
      </c>
      <c r="C834" s="244" t="s">
        <v>5542</v>
      </c>
      <c r="D834" s="765"/>
      <c r="E834" s="765"/>
      <c r="F834" s="278"/>
      <c r="G834" s="278"/>
      <c r="H834" s="278"/>
      <c r="I834" s="279"/>
      <c r="J834" s="597"/>
      <c r="K834" s="654"/>
      <c r="L834" s="654"/>
      <c r="M834" s="208"/>
      <c r="N834" s="467"/>
      <c r="O834" s="643"/>
      <c r="P834" s="643"/>
      <c r="Q834" s="643"/>
      <c r="R834" s="1642"/>
      <c r="S834" s="1643"/>
      <c r="T834" s="1643"/>
      <c r="U834" s="537"/>
      <c r="V834" s="783"/>
      <c r="W834" s="1651"/>
      <c r="X834" s="512"/>
      <c r="Y834" s="368"/>
      <c r="Z834" s="762" t="s">
        <v>167</v>
      </c>
      <c r="AA834" s="354">
        <v>5</v>
      </c>
      <c r="AB834" s="763" t="s">
        <v>168</v>
      </c>
      <c r="AC834" s="391">
        <f>ROUND(ROUND(ROUND(H800*Q824,0)*V831,0)*Y833,0)-AA834</f>
        <v>474</v>
      </c>
      <c r="AD834" s="268"/>
    </row>
    <row r="835" spans="1:30" ht="17.100000000000001" customHeight="1">
      <c r="A835" s="229">
        <v>61</v>
      </c>
      <c r="B835" s="229">
        <v>1415</v>
      </c>
      <c r="C835" s="254" t="s">
        <v>5543</v>
      </c>
      <c r="D835" s="765"/>
      <c r="E835" s="765"/>
      <c r="F835" s="278"/>
      <c r="G835" s="278"/>
      <c r="H835" s="278"/>
      <c r="I835" s="279"/>
      <c r="J835" s="1611" t="s">
        <v>4738</v>
      </c>
      <c r="K835" s="784"/>
      <c r="L835" s="784"/>
      <c r="M835" s="784"/>
      <c r="N835" s="231"/>
      <c r="O835" s="232"/>
      <c r="P835" s="232"/>
      <c r="Q835" s="232"/>
      <c r="R835" s="340"/>
      <c r="S835" s="338"/>
      <c r="T835" s="338"/>
      <c r="U835" s="334"/>
      <c r="V835" s="232"/>
      <c r="W835" s="231"/>
      <c r="X835" s="232"/>
      <c r="Y835" s="314"/>
      <c r="Z835" s="257"/>
      <c r="AA835" s="257"/>
      <c r="AB835" s="257"/>
      <c r="AC835" s="473">
        <f>ROUND(H800*M836,0)</f>
        <v>1279</v>
      </c>
      <c r="AD835" s="268"/>
    </row>
    <row r="836" spans="1:30" ht="17.100000000000001" customHeight="1">
      <c r="A836" s="243">
        <v>61</v>
      </c>
      <c r="B836" s="243">
        <v>2160</v>
      </c>
      <c r="C836" s="244" t="s">
        <v>5544</v>
      </c>
      <c r="D836" s="764"/>
      <c r="E836" s="764"/>
      <c r="F836" s="377"/>
      <c r="G836" s="377"/>
      <c r="H836" s="377"/>
      <c r="I836" s="378"/>
      <c r="J836" s="1613"/>
      <c r="K836" s="785"/>
      <c r="L836" s="214" t="s">
        <v>163</v>
      </c>
      <c r="M836" s="397">
        <v>0.96499999999999997</v>
      </c>
      <c r="N836" s="245"/>
      <c r="O836" s="208"/>
      <c r="P836" s="208"/>
      <c r="Q836" s="208"/>
      <c r="R836" s="611"/>
      <c r="S836" s="392"/>
      <c r="T836" s="392"/>
      <c r="U836" s="301"/>
      <c r="V836" s="208"/>
      <c r="W836" s="245"/>
      <c r="X836" s="208"/>
      <c r="Y836" s="226"/>
      <c r="Z836" s="762" t="s">
        <v>167</v>
      </c>
      <c r="AA836" s="354">
        <v>5</v>
      </c>
      <c r="AB836" s="763" t="s">
        <v>168</v>
      </c>
      <c r="AC836" s="391">
        <f>ROUND(H800*M836,0)-AA836</f>
        <v>1274</v>
      </c>
      <c r="AD836" s="268"/>
    </row>
    <row r="837" spans="1:30" ht="17.100000000000001" customHeight="1">
      <c r="A837" s="243">
        <v>61</v>
      </c>
      <c r="B837" s="243">
        <v>2161</v>
      </c>
      <c r="C837" s="244" t="s">
        <v>5545</v>
      </c>
      <c r="D837" s="764"/>
      <c r="E837" s="764"/>
      <c r="F837" s="377"/>
      <c r="G837" s="377"/>
      <c r="H837" s="377"/>
      <c r="I837" s="378"/>
      <c r="J837" s="1613"/>
      <c r="K837" s="654"/>
      <c r="L837" s="654"/>
      <c r="M837" s="208"/>
      <c r="N837" s="245"/>
      <c r="O837" s="208"/>
      <c r="P837" s="208"/>
      <c r="Q837" s="208"/>
      <c r="R837" s="611"/>
      <c r="S837" s="392"/>
      <c r="T837" s="392"/>
      <c r="U837" s="301"/>
      <c r="V837" s="385"/>
      <c r="W837" s="1650" t="s">
        <v>4700</v>
      </c>
      <c r="X837" s="362" t="s">
        <v>163</v>
      </c>
      <c r="Y837" s="395">
        <v>0.85</v>
      </c>
      <c r="Z837" s="355"/>
      <c r="AA837" s="247"/>
      <c r="AB837" s="247"/>
      <c r="AC837" s="391">
        <f>ROUND(ROUND(H800*M836,0)*Y837,0)</f>
        <v>1087</v>
      </c>
      <c r="AD837" s="268"/>
    </row>
    <row r="838" spans="1:30" ht="17.100000000000001" customHeight="1">
      <c r="A838" s="243">
        <v>61</v>
      </c>
      <c r="B838" s="243">
        <v>2162</v>
      </c>
      <c r="C838" s="244" t="s">
        <v>5546</v>
      </c>
      <c r="D838" s="764"/>
      <c r="E838" s="764"/>
      <c r="F838" s="278"/>
      <c r="G838" s="278"/>
      <c r="H838" s="278"/>
      <c r="I838" s="279"/>
      <c r="J838" s="597"/>
      <c r="K838" s="654"/>
      <c r="L838" s="654"/>
      <c r="M838" s="208"/>
      <c r="N838" s="245"/>
      <c r="O838" s="208"/>
      <c r="P838" s="208"/>
      <c r="Q838" s="208"/>
      <c r="R838" s="761"/>
      <c r="S838" s="407"/>
      <c r="T838" s="407"/>
      <c r="U838" s="304"/>
      <c r="V838" s="226"/>
      <c r="W838" s="1651"/>
      <c r="X838" s="512"/>
      <c r="Y838" s="368"/>
      <c r="Z838" s="762" t="s">
        <v>167</v>
      </c>
      <c r="AA838" s="354">
        <v>5</v>
      </c>
      <c r="AB838" s="763" t="s">
        <v>168</v>
      </c>
      <c r="AC838" s="391">
        <f>ROUND(ROUND(H800*M836,0)*Y837,0)-AA838</f>
        <v>1082</v>
      </c>
      <c r="AD838" s="268"/>
    </row>
    <row r="839" spans="1:30" ht="17.100000000000001" customHeight="1">
      <c r="A839" s="229">
        <v>61</v>
      </c>
      <c r="B839" s="229">
        <v>1416</v>
      </c>
      <c r="C839" s="254" t="s">
        <v>5547</v>
      </c>
      <c r="D839" s="764"/>
      <c r="E839" s="764"/>
      <c r="F839" s="278"/>
      <c r="G839" s="278"/>
      <c r="H839" s="278"/>
      <c r="I839" s="279"/>
      <c r="J839" s="597"/>
      <c r="K839" s="654"/>
      <c r="L839" s="654"/>
      <c r="M839" s="208"/>
      <c r="N839" s="245"/>
      <c r="O839" s="208"/>
      <c r="P839" s="208"/>
      <c r="Q839" s="208"/>
      <c r="R839" s="1542" t="s">
        <v>4703</v>
      </c>
      <c r="S839" s="1543"/>
      <c r="T839" s="1543"/>
      <c r="U839" s="372" t="s">
        <v>163</v>
      </c>
      <c r="V839" s="373">
        <v>0.7</v>
      </c>
      <c r="W839" s="231"/>
      <c r="X839" s="232"/>
      <c r="Y839" s="314"/>
      <c r="Z839" s="257"/>
      <c r="AA839" s="257"/>
      <c r="AB839" s="257"/>
      <c r="AC839" s="473">
        <f>ROUND(ROUND(H800*M836,0)*V839,0)</f>
        <v>895</v>
      </c>
      <c r="AD839" s="268"/>
    </row>
    <row r="840" spans="1:30" ht="17.100000000000001" customHeight="1">
      <c r="A840" s="243">
        <v>61</v>
      </c>
      <c r="B840" s="243">
        <v>2163</v>
      </c>
      <c r="C840" s="244" t="s">
        <v>5548</v>
      </c>
      <c r="D840" s="764"/>
      <c r="E840" s="764"/>
      <c r="F840" s="278"/>
      <c r="G840" s="278"/>
      <c r="H840" s="208"/>
      <c r="I840" s="388"/>
      <c r="J840" s="597"/>
      <c r="K840" s="654"/>
      <c r="L840" s="654"/>
      <c r="M840" s="208"/>
      <c r="N840" s="245"/>
      <c r="O840" s="208"/>
      <c r="P840" s="208"/>
      <c r="Q840" s="208"/>
      <c r="R840" s="1545"/>
      <c r="S840" s="1546"/>
      <c r="T840" s="1546"/>
      <c r="U840" s="214"/>
      <c r="V840" s="609"/>
      <c r="W840" s="281"/>
      <c r="X840" s="216"/>
      <c r="Y840" s="226"/>
      <c r="Z840" s="762" t="s">
        <v>167</v>
      </c>
      <c r="AA840" s="354">
        <v>5</v>
      </c>
      <c r="AB840" s="763" t="s">
        <v>168</v>
      </c>
      <c r="AC840" s="391">
        <f>ROUND(ROUND(H800*M836,0)*V839,0)-AA840</f>
        <v>890</v>
      </c>
      <c r="AD840" s="268"/>
    </row>
    <row r="841" spans="1:30" ht="17.100000000000001" customHeight="1">
      <c r="A841" s="243">
        <v>61</v>
      </c>
      <c r="B841" s="243">
        <v>2164</v>
      </c>
      <c r="C841" s="244" t="s">
        <v>5549</v>
      </c>
      <c r="D841" s="765"/>
      <c r="E841" s="764"/>
      <c r="F841" s="406"/>
      <c r="G841" s="406"/>
      <c r="H841" s="208"/>
      <c r="I841" s="388"/>
      <c r="J841" s="597"/>
      <c r="K841" s="654"/>
      <c r="L841" s="654"/>
      <c r="M841" s="208"/>
      <c r="N841" s="245"/>
      <c r="O841" s="208"/>
      <c r="P841" s="208"/>
      <c r="Q841" s="208"/>
      <c r="R841" s="1545"/>
      <c r="S841" s="1546"/>
      <c r="T841" s="1546"/>
      <c r="U841" s="302"/>
      <c r="V841" s="766"/>
      <c r="W841" s="1650" t="s">
        <v>4700</v>
      </c>
      <c r="X841" s="362" t="s">
        <v>163</v>
      </c>
      <c r="Y841" s="395">
        <v>0.85</v>
      </c>
      <c r="Z841" s="355"/>
      <c r="AA841" s="247"/>
      <c r="AB841" s="247"/>
      <c r="AC841" s="391">
        <f>ROUND(ROUND(ROUND(H800*M836,0)*V839,0)*Y841,0)</f>
        <v>761</v>
      </c>
      <c r="AD841" s="268"/>
    </row>
    <row r="842" spans="1:30" ht="17.100000000000001" customHeight="1">
      <c r="A842" s="243">
        <v>61</v>
      </c>
      <c r="B842" s="243">
        <v>2165</v>
      </c>
      <c r="C842" s="244" t="s">
        <v>5550</v>
      </c>
      <c r="D842" s="765"/>
      <c r="E842" s="764"/>
      <c r="F842" s="406"/>
      <c r="G842" s="406"/>
      <c r="H842" s="208"/>
      <c r="I842" s="388"/>
      <c r="J842" s="597"/>
      <c r="K842" s="654"/>
      <c r="L842" s="654"/>
      <c r="M842" s="208"/>
      <c r="N842" s="245"/>
      <c r="O842" s="208"/>
      <c r="P842" s="208"/>
      <c r="Q842" s="208"/>
      <c r="R842" s="399"/>
      <c r="S842" s="767"/>
      <c r="T842" s="305"/>
      <c r="U842" s="305"/>
      <c r="V842" s="768"/>
      <c r="W842" s="1651"/>
      <c r="X842" s="512"/>
      <c r="Y842" s="368"/>
      <c r="Z842" s="762" t="s">
        <v>167</v>
      </c>
      <c r="AA842" s="354">
        <v>5</v>
      </c>
      <c r="AB842" s="763" t="s">
        <v>168</v>
      </c>
      <c r="AC842" s="391">
        <f>ROUND(ROUND(ROUND(H800*M836,0)*V839,0)*Y841,0)-AA842</f>
        <v>756</v>
      </c>
      <c r="AD842" s="268"/>
    </row>
    <row r="843" spans="1:30" ht="17.100000000000001" customHeight="1">
      <c r="A843" s="229">
        <v>61</v>
      </c>
      <c r="B843" s="229">
        <v>1775</v>
      </c>
      <c r="C843" s="254" t="s">
        <v>5551</v>
      </c>
      <c r="D843" s="765"/>
      <c r="E843" s="764"/>
      <c r="F843" s="406"/>
      <c r="G843" s="406"/>
      <c r="H843" s="208"/>
      <c r="I843" s="388"/>
      <c r="J843" s="597"/>
      <c r="K843" s="654"/>
      <c r="L843" s="654"/>
      <c r="M843" s="208"/>
      <c r="N843" s="245"/>
      <c r="O843" s="208"/>
      <c r="P843" s="208"/>
      <c r="Q843" s="385"/>
      <c r="R843" s="1542" t="s">
        <v>4708</v>
      </c>
      <c r="S843" s="1543"/>
      <c r="T843" s="1543"/>
      <c r="U843" s="214" t="s">
        <v>163</v>
      </c>
      <c r="V843" s="609">
        <v>0.85</v>
      </c>
      <c r="W843" s="231"/>
      <c r="X843" s="232"/>
      <c r="Y843" s="314"/>
      <c r="Z843" s="257"/>
      <c r="AA843" s="257"/>
      <c r="AB843" s="257"/>
      <c r="AC843" s="473">
        <f>ROUND(ROUND(H800*M836,0)*V843,0)</f>
        <v>1087</v>
      </c>
      <c r="AD843" s="268"/>
    </row>
    <row r="844" spans="1:30" ht="17.100000000000001" customHeight="1">
      <c r="A844" s="243">
        <v>61</v>
      </c>
      <c r="B844" s="243">
        <v>2166</v>
      </c>
      <c r="C844" s="244" t="s">
        <v>5552</v>
      </c>
      <c r="D844" s="765"/>
      <c r="E844" s="764"/>
      <c r="F844" s="406"/>
      <c r="G844" s="406"/>
      <c r="H844" s="208"/>
      <c r="I844" s="388"/>
      <c r="J844" s="597"/>
      <c r="K844" s="654"/>
      <c r="L844" s="654"/>
      <c r="M844" s="208"/>
      <c r="N844" s="245"/>
      <c r="O844" s="208"/>
      <c r="P844" s="208"/>
      <c r="Q844" s="208"/>
      <c r="R844" s="1545"/>
      <c r="S844" s="1546"/>
      <c r="T844" s="1546"/>
      <c r="U844" s="214"/>
      <c r="V844" s="609"/>
      <c r="W844" s="281"/>
      <c r="X844" s="216"/>
      <c r="Y844" s="226"/>
      <c r="Z844" s="762" t="s">
        <v>167</v>
      </c>
      <c r="AA844" s="354">
        <v>5</v>
      </c>
      <c r="AB844" s="763" t="s">
        <v>168</v>
      </c>
      <c r="AC844" s="391">
        <f>ROUND(ROUND(H800*M836,0)*V843,0)-AA844</f>
        <v>1082</v>
      </c>
      <c r="AD844" s="268"/>
    </row>
    <row r="845" spans="1:30" ht="17.100000000000001" customHeight="1">
      <c r="A845" s="243">
        <v>61</v>
      </c>
      <c r="B845" s="243">
        <v>2167</v>
      </c>
      <c r="C845" s="244" t="s">
        <v>5553</v>
      </c>
      <c r="D845" s="765"/>
      <c r="E845" s="764"/>
      <c r="F845" s="278"/>
      <c r="G845" s="278"/>
      <c r="H845" s="278"/>
      <c r="I845" s="279"/>
      <c r="J845" s="597"/>
      <c r="K845" s="654"/>
      <c r="L845" s="654"/>
      <c r="M845" s="208"/>
      <c r="N845" s="245"/>
      <c r="O845" s="208"/>
      <c r="P845" s="208"/>
      <c r="Q845" s="208"/>
      <c r="R845" s="1545"/>
      <c r="S845" s="1546"/>
      <c r="T845" s="1546"/>
      <c r="U845" s="302"/>
      <c r="V845" s="766"/>
      <c r="W845" s="1650" t="s">
        <v>4700</v>
      </c>
      <c r="X845" s="362" t="s">
        <v>163</v>
      </c>
      <c r="Y845" s="395">
        <v>0.85</v>
      </c>
      <c r="Z845" s="355"/>
      <c r="AA845" s="247"/>
      <c r="AB845" s="247"/>
      <c r="AC845" s="391">
        <f>ROUND(ROUND(ROUND(H800*M836,0)*V843,0)*Y845,0)</f>
        <v>924</v>
      </c>
      <c r="AD845" s="268"/>
    </row>
    <row r="846" spans="1:30" ht="17.100000000000001" customHeight="1">
      <c r="A846" s="243">
        <v>61</v>
      </c>
      <c r="B846" s="243">
        <v>2168</v>
      </c>
      <c r="C846" s="244" t="s">
        <v>5554</v>
      </c>
      <c r="D846" s="765"/>
      <c r="E846" s="764"/>
      <c r="F846" s="278"/>
      <c r="G846" s="278"/>
      <c r="H846" s="278"/>
      <c r="I846" s="279"/>
      <c r="J846" s="597"/>
      <c r="K846" s="654"/>
      <c r="L846" s="654"/>
      <c r="M846" s="208"/>
      <c r="N846" s="281"/>
      <c r="O846" s="216"/>
      <c r="P846" s="216"/>
      <c r="Q846" s="216"/>
      <c r="R846" s="1563"/>
      <c r="S846" s="1564"/>
      <c r="T846" s="1564"/>
      <c r="U846" s="305"/>
      <c r="V846" s="768"/>
      <c r="W846" s="1651"/>
      <c r="X846" s="512"/>
      <c r="Y846" s="368"/>
      <c r="Z846" s="762" t="s">
        <v>167</v>
      </c>
      <c r="AA846" s="354">
        <v>5</v>
      </c>
      <c r="AB846" s="763" t="s">
        <v>168</v>
      </c>
      <c r="AC846" s="391">
        <f>ROUND(ROUND(ROUND(H800*M836,0)*V843,0)*Y845,0)-AA846</f>
        <v>919</v>
      </c>
      <c r="AD846" s="268"/>
    </row>
    <row r="847" spans="1:30" ht="17.100000000000001" customHeight="1">
      <c r="A847" s="229">
        <v>61</v>
      </c>
      <c r="B847" s="229">
        <v>1417</v>
      </c>
      <c r="C847" s="254" t="s">
        <v>5555</v>
      </c>
      <c r="D847" s="765"/>
      <c r="E847" s="765"/>
      <c r="F847" s="278"/>
      <c r="G847" s="278"/>
      <c r="H847" s="278"/>
      <c r="I847" s="279"/>
      <c r="J847" s="597"/>
      <c r="K847" s="654"/>
      <c r="L847" s="654"/>
      <c r="M847" s="208"/>
      <c r="N847" s="1539" t="s">
        <v>4713</v>
      </c>
      <c r="O847" s="1608" t="s">
        <v>162</v>
      </c>
      <c r="P847" s="769"/>
      <c r="Q847" s="769"/>
      <c r="R847" s="340"/>
      <c r="S847" s="338"/>
      <c r="T847" s="338"/>
      <c r="U847" s="334"/>
      <c r="V847" s="232"/>
      <c r="W847" s="231"/>
      <c r="X847" s="232"/>
      <c r="Y847" s="314"/>
      <c r="Z847" s="257"/>
      <c r="AA847" s="257"/>
      <c r="AB847" s="257"/>
      <c r="AC847" s="473">
        <f>ROUND(ROUND(H800*M836,0)*Q848,0)</f>
        <v>895</v>
      </c>
      <c r="AD847" s="268"/>
    </row>
    <row r="848" spans="1:30" ht="17.100000000000001" customHeight="1">
      <c r="A848" s="243">
        <v>61</v>
      </c>
      <c r="B848" s="243">
        <v>2169</v>
      </c>
      <c r="C848" s="244" t="s">
        <v>5556</v>
      </c>
      <c r="D848" s="765"/>
      <c r="E848" s="765"/>
      <c r="F848" s="278"/>
      <c r="G848" s="278"/>
      <c r="H848" s="278"/>
      <c r="I848" s="279"/>
      <c r="J848" s="597"/>
      <c r="K848" s="654"/>
      <c r="L848" s="654"/>
      <c r="M848" s="208"/>
      <c r="N848" s="1631"/>
      <c r="O848" s="1586"/>
      <c r="P848" s="214" t="s">
        <v>163</v>
      </c>
      <c r="Q848" s="770">
        <v>0.7</v>
      </c>
      <c r="R848" s="611"/>
      <c r="S848" s="392"/>
      <c r="T848" s="392"/>
      <c r="U848" s="301"/>
      <c r="V848" s="208"/>
      <c r="W848" s="245"/>
      <c r="X848" s="208"/>
      <c r="Y848" s="226"/>
      <c r="Z848" s="762" t="s">
        <v>167</v>
      </c>
      <c r="AA848" s="354">
        <v>5</v>
      </c>
      <c r="AB848" s="763" t="s">
        <v>168</v>
      </c>
      <c r="AC848" s="391">
        <f>ROUND(ROUND(H800*M836,0)*Q848,0)-AA848</f>
        <v>890</v>
      </c>
      <c r="AD848" s="268"/>
    </row>
    <row r="849" spans="1:30" ht="17.100000000000001" customHeight="1">
      <c r="A849" s="243">
        <v>61</v>
      </c>
      <c r="B849" s="243">
        <v>2170</v>
      </c>
      <c r="C849" s="244" t="s">
        <v>5557</v>
      </c>
      <c r="D849" s="765"/>
      <c r="E849" s="765"/>
      <c r="F849" s="278"/>
      <c r="G849" s="278"/>
      <c r="H849" s="278"/>
      <c r="I849" s="279"/>
      <c r="J849" s="597"/>
      <c r="K849" s="654"/>
      <c r="L849" s="654"/>
      <c r="M849" s="208"/>
      <c r="N849" s="1631"/>
      <c r="O849" s="1586"/>
      <c r="R849" s="611"/>
      <c r="S849" s="392"/>
      <c r="T849" s="392"/>
      <c r="U849" s="301"/>
      <c r="V849" s="385"/>
      <c r="W849" s="1650" t="s">
        <v>4700</v>
      </c>
      <c r="X849" s="362" t="s">
        <v>163</v>
      </c>
      <c r="Y849" s="395">
        <v>0.85</v>
      </c>
      <c r="Z849" s="355"/>
      <c r="AA849" s="247"/>
      <c r="AB849" s="247"/>
      <c r="AC849" s="391">
        <f>ROUND(ROUND(ROUND(H800*M836,0)*Q848,0)*Y849,0)</f>
        <v>761</v>
      </c>
      <c r="AD849" s="268"/>
    </row>
    <row r="850" spans="1:30" ht="17.100000000000001" customHeight="1">
      <c r="A850" s="243">
        <v>61</v>
      </c>
      <c r="B850" s="243">
        <v>2171</v>
      </c>
      <c r="C850" s="244" t="s">
        <v>5558</v>
      </c>
      <c r="D850" s="765"/>
      <c r="E850" s="765"/>
      <c r="F850" s="278"/>
      <c r="G850" s="278"/>
      <c r="H850" s="278"/>
      <c r="I850" s="279"/>
      <c r="J850" s="597"/>
      <c r="K850" s="654"/>
      <c r="L850" s="654"/>
      <c r="M850" s="208"/>
      <c r="N850" s="772"/>
      <c r="P850" s="214"/>
      <c r="Q850" s="214"/>
      <c r="R850" s="761"/>
      <c r="S850" s="407"/>
      <c r="T850" s="407"/>
      <c r="U850" s="304"/>
      <c r="V850" s="226"/>
      <c r="W850" s="1651"/>
      <c r="X850" s="512"/>
      <c r="Y850" s="368"/>
      <c r="Z850" s="762" t="s">
        <v>167</v>
      </c>
      <c r="AA850" s="354">
        <v>5</v>
      </c>
      <c r="AB850" s="763" t="s">
        <v>168</v>
      </c>
      <c r="AC850" s="391">
        <f>ROUND(ROUND(ROUND(H800*M836,0)*Q848,0)*Y849,0)-AA850</f>
        <v>756</v>
      </c>
      <c r="AD850" s="268"/>
    </row>
    <row r="851" spans="1:30" ht="17.100000000000001" customHeight="1">
      <c r="A851" s="229">
        <v>61</v>
      </c>
      <c r="B851" s="229">
        <v>1418</v>
      </c>
      <c r="C851" s="254" t="s">
        <v>5559</v>
      </c>
      <c r="D851" s="765"/>
      <c r="E851" s="765"/>
      <c r="F851" s="278"/>
      <c r="G851" s="278"/>
      <c r="H851" s="278"/>
      <c r="I851" s="279"/>
      <c r="J851" s="597"/>
      <c r="K851" s="654"/>
      <c r="L851" s="654"/>
      <c r="M851" s="208"/>
      <c r="N851" s="773"/>
      <c r="R851" s="1542" t="s">
        <v>4703</v>
      </c>
      <c r="S851" s="1543"/>
      <c r="T851" s="1543"/>
      <c r="U851" s="372" t="s">
        <v>163</v>
      </c>
      <c r="V851" s="373">
        <v>0.7</v>
      </c>
      <c r="W851" s="231"/>
      <c r="X851" s="232"/>
      <c r="Y851" s="314"/>
      <c r="Z851" s="257"/>
      <c r="AA851" s="257"/>
      <c r="AB851" s="257"/>
      <c r="AC851" s="473">
        <f>ROUND(ROUND(ROUND(H800*M836,0)*Q848,0)*V851,0)</f>
        <v>627</v>
      </c>
      <c r="AD851" s="268"/>
    </row>
    <row r="852" spans="1:30" ht="17.100000000000001" customHeight="1">
      <c r="A852" s="243">
        <v>61</v>
      </c>
      <c r="B852" s="243">
        <v>2172</v>
      </c>
      <c r="C852" s="244" t="s">
        <v>5560</v>
      </c>
      <c r="D852" s="765"/>
      <c r="E852" s="765"/>
      <c r="F852" s="278"/>
      <c r="G852" s="278"/>
      <c r="H852" s="278"/>
      <c r="I852" s="279"/>
      <c r="J852" s="597"/>
      <c r="K852" s="654"/>
      <c r="L852" s="654"/>
      <c r="M852" s="208"/>
      <c r="N852" s="773"/>
      <c r="R852" s="1545"/>
      <c r="S852" s="1546"/>
      <c r="T852" s="1546"/>
      <c r="U852" s="214"/>
      <c r="V852" s="609"/>
      <c r="W852" s="281"/>
      <c r="X852" s="216"/>
      <c r="Y852" s="226"/>
      <c r="Z852" s="762" t="s">
        <v>167</v>
      </c>
      <c r="AA852" s="354">
        <v>5</v>
      </c>
      <c r="AB852" s="763" t="s">
        <v>168</v>
      </c>
      <c r="AC852" s="391">
        <f>ROUND(ROUND(ROUND(H800*M836,0)*Q848,0)*V851,0)-AA852</f>
        <v>622</v>
      </c>
      <c r="AD852" s="268"/>
    </row>
    <row r="853" spans="1:30" ht="17.100000000000001" customHeight="1">
      <c r="A853" s="243">
        <v>61</v>
      </c>
      <c r="B853" s="243">
        <v>2173</v>
      </c>
      <c r="C853" s="244" t="s">
        <v>5561</v>
      </c>
      <c r="D853" s="765"/>
      <c r="E853" s="765"/>
      <c r="F853" s="278"/>
      <c r="G853" s="278"/>
      <c r="H853" s="278"/>
      <c r="I853" s="279"/>
      <c r="J853" s="597"/>
      <c r="K853" s="654"/>
      <c r="L853" s="654"/>
      <c r="M853" s="208"/>
      <c r="N853" s="774"/>
      <c r="O853" s="214"/>
      <c r="P853" s="1653"/>
      <c r="Q853" s="1653"/>
      <c r="R853" s="1545"/>
      <c r="S853" s="1546"/>
      <c r="T853" s="1546"/>
      <c r="U853" s="302"/>
      <c r="V853" s="766"/>
      <c r="W853" s="1650" t="s">
        <v>4700</v>
      </c>
      <c r="X853" s="362" t="s">
        <v>163</v>
      </c>
      <c r="Y853" s="395">
        <v>0.85</v>
      </c>
      <c r="Z853" s="355"/>
      <c r="AA853" s="247"/>
      <c r="AB853" s="247"/>
      <c r="AC853" s="391">
        <f>ROUND(ROUND(ROUND(ROUND(H800*M836,0)*Q848,0)*V851,0)*Y853,0)</f>
        <v>533</v>
      </c>
      <c r="AD853" s="268"/>
    </row>
    <row r="854" spans="1:30" ht="17.100000000000001" customHeight="1">
      <c r="A854" s="243">
        <v>61</v>
      </c>
      <c r="B854" s="243">
        <v>2174</v>
      </c>
      <c r="C854" s="244" t="s">
        <v>5562</v>
      </c>
      <c r="D854" s="765"/>
      <c r="E854" s="765"/>
      <c r="F854" s="278"/>
      <c r="G854" s="278"/>
      <c r="H854" s="278"/>
      <c r="I854" s="279"/>
      <c r="J854" s="597"/>
      <c r="K854" s="654"/>
      <c r="L854" s="654"/>
      <c r="M854" s="208"/>
      <c r="N854" s="774"/>
      <c r="O854" s="214"/>
      <c r="P854" s="214"/>
      <c r="Q854" s="214"/>
      <c r="R854" s="399"/>
      <c r="S854" s="767"/>
      <c r="T854" s="305"/>
      <c r="U854" s="305"/>
      <c r="V854" s="768"/>
      <c r="W854" s="1651"/>
      <c r="X854" s="512"/>
      <c r="Y854" s="368"/>
      <c r="Z854" s="762" t="s">
        <v>167</v>
      </c>
      <c r="AA854" s="354">
        <v>5</v>
      </c>
      <c r="AB854" s="763" t="s">
        <v>168</v>
      </c>
      <c r="AC854" s="391">
        <f>ROUND(ROUND(ROUND(ROUND(H800*M836,0)*Q848,0)*V851,0)*Y853,0)-AA854</f>
        <v>528</v>
      </c>
      <c r="AD854" s="268"/>
    </row>
    <row r="855" spans="1:30" ht="17.100000000000001" customHeight="1">
      <c r="A855" s="229">
        <v>61</v>
      </c>
      <c r="B855" s="229">
        <v>1776</v>
      </c>
      <c r="C855" s="254" t="s">
        <v>5563</v>
      </c>
      <c r="D855" s="765"/>
      <c r="E855" s="765"/>
      <c r="F855" s="278"/>
      <c r="G855" s="278"/>
      <c r="H855" s="278"/>
      <c r="I855" s="279"/>
      <c r="J855" s="597"/>
      <c r="K855" s="654"/>
      <c r="L855" s="654"/>
      <c r="M855" s="208"/>
      <c r="N855" s="773"/>
      <c r="O855" s="214"/>
      <c r="P855" s="1599"/>
      <c r="Q855" s="1600"/>
      <c r="R855" s="1542" t="s">
        <v>4708</v>
      </c>
      <c r="S855" s="1543"/>
      <c r="T855" s="1543"/>
      <c r="U855" s="214" t="s">
        <v>163</v>
      </c>
      <c r="V855" s="609">
        <v>0.85</v>
      </c>
      <c r="W855" s="231"/>
      <c r="X855" s="232"/>
      <c r="Y855" s="314"/>
      <c r="Z855" s="257"/>
      <c r="AA855" s="257"/>
      <c r="AB855" s="257"/>
      <c r="AC855" s="473">
        <f>ROUND(ROUND(ROUND(H800*M836,0)*Q848,0)*V855,0)</f>
        <v>761</v>
      </c>
      <c r="AD855" s="268"/>
    </row>
    <row r="856" spans="1:30" ht="17.100000000000001" customHeight="1">
      <c r="A856" s="243">
        <v>61</v>
      </c>
      <c r="B856" s="243">
        <v>2175</v>
      </c>
      <c r="C856" s="244" t="s">
        <v>5564</v>
      </c>
      <c r="D856" s="765"/>
      <c r="E856" s="765"/>
      <c r="F856" s="278"/>
      <c r="G856" s="278"/>
      <c r="H856" s="278"/>
      <c r="I856" s="279"/>
      <c r="J856" s="597"/>
      <c r="K856" s="654"/>
      <c r="L856" s="654"/>
      <c r="M856" s="208"/>
      <c r="N856" s="773"/>
      <c r="O856" s="214"/>
      <c r="P856" s="609"/>
      <c r="Q856" s="609"/>
      <c r="R856" s="1545"/>
      <c r="S856" s="1546"/>
      <c r="T856" s="1546"/>
      <c r="U856" s="214"/>
      <c r="V856" s="609"/>
      <c r="W856" s="281"/>
      <c r="X856" s="216"/>
      <c r="Y856" s="226"/>
      <c r="Z856" s="762" t="s">
        <v>167</v>
      </c>
      <c r="AA856" s="354">
        <v>5</v>
      </c>
      <c r="AB856" s="763" t="s">
        <v>168</v>
      </c>
      <c r="AC856" s="391">
        <f>ROUND(ROUND(ROUND(H800*M836,0)*Q848,0)*V855,0)-AA856</f>
        <v>756</v>
      </c>
      <c r="AD856" s="268"/>
    </row>
    <row r="857" spans="1:30" ht="17.100000000000001" customHeight="1">
      <c r="A857" s="243">
        <v>61</v>
      </c>
      <c r="B857" s="243">
        <v>2176</v>
      </c>
      <c r="C857" s="244" t="s">
        <v>5565</v>
      </c>
      <c r="D857" s="765"/>
      <c r="E857" s="765"/>
      <c r="F857" s="278"/>
      <c r="G857" s="278"/>
      <c r="H857" s="278"/>
      <c r="I857" s="279"/>
      <c r="J857" s="597"/>
      <c r="K857" s="654"/>
      <c r="L857" s="654"/>
      <c r="M857" s="208"/>
      <c r="N857" s="774"/>
      <c r="O857" s="214"/>
      <c r="P857" s="609"/>
      <c r="Q857" s="609"/>
      <c r="R857" s="1545"/>
      <c r="S857" s="1546"/>
      <c r="T857" s="1546"/>
      <c r="U857" s="302"/>
      <c r="V857" s="766"/>
      <c r="W857" s="1650" t="s">
        <v>4700</v>
      </c>
      <c r="X857" s="362" t="s">
        <v>163</v>
      </c>
      <c r="Y857" s="395">
        <v>0.85</v>
      </c>
      <c r="Z857" s="355"/>
      <c r="AA857" s="247"/>
      <c r="AB857" s="247"/>
      <c r="AC857" s="391">
        <f>ROUND(ROUND(ROUND(ROUND(H800*M836,0)*Q848,0)*V855,0)*Y857,0)</f>
        <v>647</v>
      </c>
      <c r="AD857" s="268"/>
    </row>
    <row r="858" spans="1:30" ht="17.100000000000001" customHeight="1">
      <c r="A858" s="243">
        <v>61</v>
      </c>
      <c r="B858" s="243">
        <v>2177</v>
      </c>
      <c r="C858" s="244" t="s">
        <v>5566</v>
      </c>
      <c r="D858" s="765"/>
      <c r="E858" s="765"/>
      <c r="F858" s="278"/>
      <c r="G858" s="278"/>
      <c r="H858" s="278"/>
      <c r="I858" s="279"/>
      <c r="J858" s="597"/>
      <c r="K858" s="654"/>
      <c r="L858" s="654"/>
      <c r="M858" s="208"/>
      <c r="N858" s="773"/>
      <c r="O858" s="214"/>
      <c r="P858" s="214"/>
      <c r="Q858" s="214"/>
      <c r="R858" s="1563"/>
      <c r="S858" s="1564"/>
      <c r="T858" s="1564"/>
      <c r="U858" s="305"/>
      <c r="V858" s="768"/>
      <c r="W858" s="1651"/>
      <c r="X858" s="512"/>
      <c r="Y858" s="368"/>
      <c r="Z858" s="762" t="s">
        <v>167</v>
      </c>
      <c r="AA858" s="354">
        <v>5</v>
      </c>
      <c r="AB858" s="763" t="s">
        <v>168</v>
      </c>
      <c r="AC858" s="391">
        <f>ROUND(ROUND(ROUND(ROUND(H800*M836,0)*Q848,0)*V855,0)*Y857,0)-AA858</f>
        <v>642</v>
      </c>
      <c r="AD858" s="268"/>
    </row>
    <row r="859" spans="1:30" ht="17.100000000000001" customHeight="1">
      <c r="A859" s="243">
        <v>61</v>
      </c>
      <c r="B859" s="243">
        <v>2178</v>
      </c>
      <c r="C859" s="244" t="s">
        <v>5567</v>
      </c>
      <c r="D859" s="765"/>
      <c r="E859" s="765"/>
      <c r="F859" s="278"/>
      <c r="G859" s="278"/>
      <c r="H859" s="278"/>
      <c r="I859" s="279"/>
      <c r="J859" s="597"/>
      <c r="K859" s="654"/>
      <c r="L859" s="654"/>
      <c r="M859" s="208"/>
      <c r="N859" s="773"/>
      <c r="O859" s="1580" t="s">
        <v>165</v>
      </c>
      <c r="P859" s="775"/>
      <c r="Q859" s="775"/>
      <c r="R859" s="359"/>
      <c r="S859" s="360"/>
      <c r="T859" s="776"/>
      <c r="U859" s="360"/>
      <c r="V859" s="361"/>
      <c r="W859" s="523"/>
      <c r="X859" s="524"/>
      <c r="Y859" s="642"/>
      <c r="Z859" s="247"/>
      <c r="AA859" s="247"/>
      <c r="AB859" s="247"/>
      <c r="AC859" s="391">
        <f>ROUND(ROUND(H800*M836,0)*Q860,0)</f>
        <v>640</v>
      </c>
      <c r="AD859" s="268"/>
    </row>
    <row r="860" spans="1:30" ht="17.100000000000001" customHeight="1">
      <c r="A860" s="243">
        <v>61</v>
      </c>
      <c r="B860" s="243">
        <v>2179</v>
      </c>
      <c r="C860" s="244" t="s">
        <v>5568</v>
      </c>
      <c r="D860" s="765"/>
      <c r="E860" s="765"/>
      <c r="F860" s="278"/>
      <c r="G860" s="278"/>
      <c r="H860" s="278"/>
      <c r="I860" s="279"/>
      <c r="J860" s="597"/>
      <c r="K860" s="654"/>
      <c r="L860" s="654"/>
      <c r="M860" s="208"/>
      <c r="N860" s="772"/>
      <c r="O860" s="1620"/>
      <c r="P860" s="643" t="s">
        <v>163</v>
      </c>
      <c r="Q860" s="365">
        <v>0.5</v>
      </c>
      <c r="R860" s="777"/>
      <c r="S860" s="639"/>
      <c r="T860" s="776"/>
      <c r="U860" s="639"/>
      <c r="V860" s="529"/>
      <c r="W860" s="516"/>
      <c r="X860" s="517"/>
      <c r="Y860" s="526"/>
      <c r="Z860" s="762" t="s">
        <v>167</v>
      </c>
      <c r="AA860" s="354">
        <v>5</v>
      </c>
      <c r="AB860" s="763" t="s">
        <v>168</v>
      </c>
      <c r="AC860" s="391">
        <f>ROUND(ROUND(H800*M836,0)*Q860,0)-AA860</f>
        <v>635</v>
      </c>
      <c r="AD860" s="268"/>
    </row>
    <row r="861" spans="1:30" ht="17.100000000000001" customHeight="1">
      <c r="A861" s="243">
        <v>61</v>
      </c>
      <c r="B861" s="243">
        <v>2180</v>
      </c>
      <c r="C861" s="244" t="s">
        <v>5569</v>
      </c>
      <c r="D861" s="765"/>
      <c r="E861" s="765"/>
      <c r="F861" s="278"/>
      <c r="G861" s="278"/>
      <c r="H861" s="278"/>
      <c r="I861" s="279"/>
      <c r="J861" s="597"/>
      <c r="K861" s="654"/>
      <c r="L861" s="654"/>
      <c r="M861" s="208"/>
      <c r="N861" s="772"/>
      <c r="O861" s="1620"/>
      <c r="P861" s="530"/>
      <c r="Q861" s="530"/>
      <c r="R861" s="777"/>
      <c r="S861" s="639"/>
      <c r="T861" s="776"/>
      <c r="U861" s="639"/>
      <c r="V861" s="529"/>
      <c r="W861" s="1650" t="s">
        <v>4700</v>
      </c>
      <c r="X861" s="362" t="s">
        <v>163</v>
      </c>
      <c r="Y861" s="395">
        <v>0.85</v>
      </c>
      <c r="Z861" s="355"/>
      <c r="AA861" s="247"/>
      <c r="AB861" s="247"/>
      <c r="AC861" s="391">
        <f>ROUND(ROUND(ROUND(H800*M836,0)*Q860,0)*Y861,0)</f>
        <v>544</v>
      </c>
      <c r="AD861" s="268"/>
    </row>
    <row r="862" spans="1:30" ht="17.100000000000001" customHeight="1">
      <c r="A862" s="243">
        <v>61</v>
      </c>
      <c r="B862" s="243">
        <v>2181</v>
      </c>
      <c r="C862" s="244" t="s">
        <v>5570</v>
      </c>
      <c r="D862" s="765"/>
      <c r="E862" s="765"/>
      <c r="F862" s="278"/>
      <c r="G862" s="278"/>
      <c r="H862" s="278"/>
      <c r="I862" s="279"/>
      <c r="J862" s="597"/>
      <c r="K862" s="654"/>
      <c r="L862" s="654"/>
      <c r="M862" s="208"/>
      <c r="N862" s="772"/>
      <c r="O862" s="530"/>
      <c r="P862" s="643"/>
      <c r="Q862" s="643"/>
      <c r="R862" s="778"/>
      <c r="S862" s="525"/>
      <c r="T862" s="537"/>
      <c r="U862" s="525"/>
      <c r="V862" s="539"/>
      <c r="W862" s="1651"/>
      <c r="X862" s="512"/>
      <c r="Y862" s="368"/>
      <c r="Z862" s="762" t="s">
        <v>167</v>
      </c>
      <c r="AA862" s="354">
        <v>5</v>
      </c>
      <c r="AB862" s="763" t="s">
        <v>168</v>
      </c>
      <c r="AC862" s="391">
        <f>ROUND(ROUND(ROUND(H800*M836,0)*Q860,0)*Y861,0)-AA862</f>
        <v>539</v>
      </c>
      <c r="AD862" s="268"/>
    </row>
    <row r="863" spans="1:30" ht="17.100000000000001" customHeight="1">
      <c r="A863" s="243">
        <v>61</v>
      </c>
      <c r="B863" s="243">
        <v>2182</v>
      </c>
      <c r="C863" s="244" t="s">
        <v>5571</v>
      </c>
      <c r="D863" s="765"/>
      <c r="E863" s="765"/>
      <c r="F863" s="278"/>
      <c r="G863" s="278"/>
      <c r="H863" s="278"/>
      <c r="I863" s="279"/>
      <c r="J863" s="597"/>
      <c r="K863" s="654"/>
      <c r="L863" s="654"/>
      <c r="M863" s="208"/>
      <c r="N863" s="773"/>
      <c r="O863" s="530"/>
      <c r="P863" s="530"/>
      <c r="Q863" s="530"/>
      <c r="R863" s="1580" t="s">
        <v>4703</v>
      </c>
      <c r="S863" s="1633"/>
      <c r="T863" s="1633"/>
      <c r="U863" s="362" t="s">
        <v>163</v>
      </c>
      <c r="V863" s="356">
        <v>0.7</v>
      </c>
      <c r="W863" s="523"/>
      <c r="X863" s="524"/>
      <c r="Y863" s="642"/>
      <c r="Z863" s="247"/>
      <c r="AA863" s="247"/>
      <c r="AB863" s="247"/>
      <c r="AC863" s="391">
        <f>ROUND(ROUND(ROUND(H800*M836,0)*Q860,0)*V863,0)</f>
        <v>448</v>
      </c>
      <c r="AD863" s="268"/>
    </row>
    <row r="864" spans="1:30" ht="17.100000000000001" customHeight="1">
      <c r="A864" s="243">
        <v>61</v>
      </c>
      <c r="B864" s="243">
        <v>2183</v>
      </c>
      <c r="C864" s="244" t="s">
        <v>5572</v>
      </c>
      <c r="D864" s="765"/>
      <c r="E864" s="765"/>
      <c r="F864" s="278"/>
      <c r="G864" s="278"/>
      <c r="H864" s="278"/>
      <c r="I864" s="279"/>
      <c r="J864" s="597"/>
      <c r="K864" s="654"/>
      <c r="L864" s="654"/>
      <c r="M864" s="208"/>
      <c r="N864" s="773"/>
      <c r="O864" s="530"/>
      <c r="P864" s="530"/>
      <c r="Q864" s="530"/>
      <c r="R864" s="1620"/>
      <c r="S864" s="1634"/>
      <c r="T864" s="1634"/>
      <c r="U864" s="643"/>
      <c r="V864" s="365"/>
      <c r="W864" s="319"/>
      <c r="X864" s="288"/>
      <c r="Y864" s="526"/>
      <c r="Z864" s="762" t="s">
        <v>167</v>
      </c>
      <c r="AA864" s="354">
        <v>5</v>
      </c>
      <c r="AB864" s="763" t="s">
        <v>168</v>
      </c>
      <c r="AC864" s="391">
        <f>ROUND(ROUND(ROUND(H800*M836,0)*Q860,0)*V863,0)-AA864</f>
        <v>443</v>
      </c>
      <c r="AD864" s="268"/>
    </row>
    <row r="865" spans="1:30" ht="17.100000000000001" customHeight="1">
      <c r="A865" s="243">
        <v>61</v>
      </c>
      <c r="B865" s="243">
        <v>2184</v>
      </c>
      <c r="C865" s="244" t="s">
        <v>5573</v>
      </c>
      <c r="D865" s="765"/>
      <c r="E865" s="765"/>
      <c r="F865" s="278"/>
      <c r="G865" s="278"/>
      <c r="H865" s="278"/>
      <c r="I865" s="279"/>
      <c r="J865" s="597"/>
      <c r="K865" s="654"/>
      <c r="L865" s="654"/>
      <c r="M865" s="208"/>
      <c r="N865" s="774"/>
      <c r="O865" s="643"/>
      <c r="P865" s="1644"/>
      <c r="Q865" s="1652"/>
      <c r="R865" s="1620"/>
      <c r="S865" s="1634"/>
      <c r="T865" s="1634"/>
      <c r="U865" s="779"/>
      <c r="V865" s="780"/>
      <c r="W865" s="1650" t="s">
        <v>4700</v>
      </c>
      <c r="X865" s="362" t="s">
        <v>163</v>
      </c>
      <c r="Y865" s="395">
        <v>0.85</v>
      </c>
      <c r="Z865" s="355"/>
      <c r="AA865" s="247"/>
      <c r="AB865" s="247"/>
      <c r="AC865" s="391">
        <f>ROUND(ROUND(ROUND(ROUND(H800*M836,0)*Q860,0)*V863,0)*Y865,0)</f>
        <v>381</v>
      </c>
      <c r="AD865" s="268"/>
    </row>
    <row r="866" spans="1:30" ht="17.100000000000001" customHeight="1">
      <c r="A866" s="243">
        <v>61</v>
      </c>
      <c r="B866" s="243">
        <v>2185</v>
      </c>
      <c r="C866" s="244" t="s">
        <v>5574</v>
      </c>
      <c r="D866" s="765"/>
      <c r="E866" s="765"/>
      <c r="F866" s="278"/>
      <c r="G866" s="278"/>
      <c r="H866" s="278"/>
      <c r="I866" s="279"/>
      <c r="J866" s="597"/>
      <c r="K866" s="654"/>
      <c r="L866" s="654"/>
      <c r="M866" s="208"/>
      <c r="N866" s="774"/>
      <c r="O866" s="643"/>
      <c r="P866" s="643"/>
      <c r="Q866" s="643"/>
      <c r="R866" s="781"/>
      <c r="S866" s="782"/>
      <c r="T866" s="537"/>
      <c r="U866" s="537"/>
      <c r="V866" s="783"/>
      <c r="W866" s="1651"/>
      <c r="X866" s="512"/>
      <c r="Y866" s="368"/>
      <c r="Z866" s="762" t="s">
        <v>167</v>
      </c>
      <c r="AA866" s="354">
        <v>5</v>
      </c>
      <c r="AB866" s="763" t="s">
        <v>168</v>
      </c>
      <c r="AC866" s="391">
        <f>ROUND(ROUND(ROUND(ROUND(H800*M836,0)*Q860,0)*V863,0)*Y865,0)-AA866</f>
        <v>376</v>
      </c>
      <c r="AD866" s="268"/>
    </row>
    <row r="867" spans="1:30" ht="17.100000000000001" customHeight="1">
      <c r="A867" s="243">
        <v>61</v>
      </c>
      <c r="B867" s="243">
        <v>2186</v>
      </c>
      <c r="C867" s="244" t="s">
        <v>5575</v>
      </c>
      <c r="D867" s="765"/>
      <c r="E867" s="765"/>
      <c r="F867" s="278"/>
      <c r="G867" s="278"/>
      <c r="H867" s="278"/>
      <c r="I867" s="279"/>
      <c r="J867" s="597"/>
      <c r="K867" s="654"/>
      <c r="L867" s="654"/>
      <c r="M867" s="208"/>
      <c r="N867" s="773"/>
      <c r="O867" s="643"/>
      <c r="P867" s="1646"/>
      <c r="Q867" s="1649"/>
      <c r="R867" s="1580" t="s">
        <v>4708</v>
      </c>
      <c r="S867" s="1633"/>
      <c r="T867" s="1633"/>
      <c r="U867" s="643" t="s">
        <v>163</v>
      </c>
      <c r="V867" s="365">
        <v>0.85</v>
      </c>
      <c r="W867" s="523"/>
      <c r="X867" s="524"/>
      <c r="Y867" s="642"/>
      <c r="Z867" s="247"/>
      <c r="AA867" s="247"/>
      <c r="AB867" s="247"/>
      <c r="AC867" s="391">
        <f>ROUND(ROUND(ROUND(H800*M836,0)*Q860,0)*V867,0)</f>
        <v>544</v>
      </c>
      <c r="AD867" s="268"/>
    </row>
    <row r="868" spans="1:30" ht="17.100000000000001" customHeight="1">
      <c r="A868" s="243">
        <v>61</v>
      </c>
      <c r="B868" s="243">
        <v>2187</v>
      </c>
      <c r="C868" s="244" t="s">
        <v>5576</v>
      </c>
      <c r="D868" s="765"/>
      <c r="E868" s="765"/>
      <c r="F868" s="278"/>
      <c r="G868" s="278"/>
      <c r="H868" s="278"/>
      <c r="I868" s="279"/>
      <c r="J868" s="597"/>
      <c r="K868" s="654"/>
      <c r="L868" s="654"/>
      <c r="M868" s="208"/>
      <c r="N868" s="773"/>
      <c r="O868" s="643"/>
      <c r="P868" s="365"/>
      <c r="Q868" s="365"/>
      <c r="R868" s="1620"/>
      <c r="S868" s="1634"/>
      <c r="T868" s="1634"/>
      <c r="U868" s="643"/>
      <c r="V868" s="365"/>
      <c r="W868" s="319"/>
      <c r="X868" s="288"/>
      <c r="Y868" s="526"/>
      <c r="Z868" s="762" t="s">
        <v>167</v>
      </c>
      <c r="AA868" s="354">
        <v>5</v>
      </c>
      <c r="AB868" s="763" t="s">
        <v>168</v>
      </c>
      <c r="AC868" s="391">
        <f>ROUND(ROUND(ROUND(H800*M836,0)*Q860,0)*V867,0)-AA868</f>
        <v>539</v>
      </c>
      <c r="AD868" s="268"/>
    </row>
    <row r="869" spans="1:30" ht="17.100000000000001" customHeight="1">
      <c r="A869" s="243">
        <v>61</v>
      </c>
      <c r="B869" s="243">
        <v>2188</v>
      </c>
      <c r="C869" s="244" t="s">
        <v>5577</v>
      </c>
      <c r="D869" s="765"/>
      <c r="E869" s="765"/>
      <c r="F869" s="278"/>
      <c r="G869" s="278"/>
      <c r="H869" s="278"/>
      <c r="I869" s="279"/>
      <c r="J869" s="597"/>
      <c r="K869" s="654"/>
      <c r="L869" s="654"/>
      <c r="M869" s="208"/>
      <c r="N869" s="774"/>
      <c r="O869" s="643"/>
      <c r="P869" s="365"/>
      <c r="Q869" s="365"/>
      <c r="R869" s="1620"/>
      <c r="S869" s="1634"/>
      <c r="T869" s="1634"/>
      <c r="U869" s="779"/>
      <c r="V869" s="780"/>
      <c r="W869" s="1650" t="s">
        <v>4700</v>
      </c>
      <c r="X869" s="362" t="s">
        <v>163</v>
      </c>
      <c r="Y869" s="395">
        <v>0.85</v>
      </c>
      <c r="Z869" s="355"/>
      <c r="AA869" s="247"/>
      <c r="AB869" s="247"/>
      <c r="AC869" s="391">
        <f>ROUND(ROUND(ROUND(ROUND(H800*M836,0)*Q860,0)*V867,0)*Y869,0)</f>
        <v>462</v>
      </c>
      <c r="AD869" s="268"/>
    </row>
    <row r="870" spans="1:30" ht="17.100000000000001" customHeight="1">
      <c r="A870" s="243">
        <v>61</v>
      </c>
      <c r="B870" s="243">
        <v>2189</v>
      </c>
      <c r="C870" s="244" t="s">
        <v>5578</v>
      </c>
      <c r="D870" s="765"/>
      <c r="E870" s="765"/>
      <c r="F870" s="278"/>
      <c r="G870" s="278"/>
      <c r="H870" s="278"/>
      <c r="I870" s="279"/>
      <c r="J870" s="597"/>
      <c r="K870" s="654"/>
      <c r="L870" s="654"/>
      <c r="M870" s="208"/>
      <c r="N870" s="467"/>
      <c r="O870" s="512"/>
      <c r="P870" s="512"/>
      <c r="Q870" s="789"/>
      <c r="R870" s="1642"/>
      <c r="S870" s="1643"/>
      <c r="T870" s="1643"/>
      <c r="U870" s="537"/>
      <c r="V870" s="783"/>
      <c r="W870" s="1651"/>
      <c r="X870" s="512"/>
      <c r="Y870" s="368"/>
      <c r="Z870" s="762" t="s">
        <v>167</v>
      </c>
      <c r="AA870" s="354">
        <v>5</v>
      </c>
      <c r="AB870" s="763" t="s">
        <v>168</v>
      </c>
      <c r="AC870" s="391">
        <f>ROUND(ROUND(ROUND(ROUND(H800*M836,0)*Q860,0)*V867,0)*Y869,0)-AA870</f>
        <v>457</v>
      </c>
      <c r="AD870" s="268"/>
    </row>
    <row r="871" spans="1:30" ht="17.100000000000001" customHeight="1">
      <c r="A871" s="229">
        <v>61</v>
      </c>
      <c r="B871" s="229">
        <v>1421</v>
      </c>
      <c r="C871" s="254" t="s">
        <v>5579</v>
      </c>
      <c r="D871" s="765"/>
      <c r="E871" s="765"/>
      <c r="F871" s="1542" t="s">
        <v>5580</v>
      </c>
      <c r="G871" s="477"/>
      <c r="H871" s="477"/>
      <c r="I871" s="478"/>
      <c r="J871" s="756"/>
      <c r="K871" s="664"/>
      <c r="L871" s="664"/>
      <c r="M871" s="232"/>
      <c r="N871" s="231"/>
      <c r="O871" s="232"/>
      <c r="P871" s="232"/>
      <c r="Q871" s="232"/>
      <c r="R871" s="340"/>
      <c r="S871" s="338"/>
      <c r="T871" s="338"/>
      <c r="U871" s="334"/>
      <c r="V871" s="232"/>
      <c r="W871" s="231"/>
      <c r="X871" s="232"/>
      <c r="Y871" s="314"/>
      <c r="Z871" s="257"/>
      <c r="AA871" s="257"/>
      <c r="AB871" s="257"/>
      <c r="AC871" s="473">
        <f>ROUND(H872,0)</f>
        <v>1035</v>
      </c>
      <c r="AD871" s="268"/>
    </row>
    <row r="872" spans="1:30" ht="17.100000000000001" customHeight="1">
      <c r="A872" s="243">
        <v>61</v>
      </c>
      <c r="B872" s="243">
        <v>2190</v>
      </c>
      <c r="C872" s="244" t="s">
        <v>5581</v>
      </c>
      <c r="D872" s="764"/>
      <c r="E872" s="765"/>
      <c r="F872" s="1545"/>
      <c r="G872" s="377"/>
      <c r="H872" s="757">
        <v>1035</v>
      </c>
      <c r="I872" s="208" t="s">
        <v>18</v>
      </c>
      <c r="J872" s="597"/>
      <c r="K872" s="654"/>
      <c r="L872" s="654"/>
      <c r="M872" s="208"/>
      <c r="N872" s="245"/>
      <c r="O872" s="208"/>
      <c r="P872" s="208"/>
      <c r="Q872" s="208"/>
      <c r="R872" s="611"/>
      <c r="S872" s="392"/>
      <c r="T872" s="392"/>
      <c r="U872" s="301"/>
      <c r="V872" s="208"/>
      <c r="W872" s="245"/>
      <c r="X872" s="208"/>
      <c r="Y872" s="226"/>
      <c r="Z872" s="762" t="s">
        <v>167</v>
      </c>
      <c r="AA872" s="354">
        <v>5</v>
      </c>
      <c r="AB872" s="763" t="s">
        <v>168</v>
      </c>
      <c r="AC872" s="391">
        <f>ROUND(H872,0)-AA872</f>
        <v>1030</v>
      </c>
      <c r="AD872" s="268"/>
    </row>
    <row r="873" spans="1:30" ht="17.100000000000001" customHeight="1">
      <c r="A873" s="243">
        <v>61</v>
      </c>
      <c r="B873" s="243">
        <v>2191</v>
      </c>
      <c r="C873" s="244" t="s">
        <v>5582</v>
      </c>
      <c r="D873" s="764"/>
      <c r="E873" s="764"/>
      <c r="F873" s="1545"/>
      <c r="G873" s="377"/>
      <c r="H873" s="377"/>
      <c r="I873" s="378"/>
      <c r="J873" s="597"/>
      <c r="K873" s="654"/>
      <c r="L873" s="654"/>
      <c r="M873" s="208"/>
      <c r="N873" s="245"/>
      <c r="O873" s="208"/>
      <c r="P873" s="208"/>
      <c r="Q873" s="208"/>
      <c r="R873" s="611"/>
      <c r="S873" s="392"/>
      <c r="T873" s="392"/>
      <c r="U873" s="301"/>
      <c r="V873" s="385"/>
      <c r="W873" s="1650" t="s">
        <v>4700</v>
      </c>
      <c r="X873" s="362" t="s">
        <v>163</v>
      </c>
      <c r="Y873" s="395">
        <v>0.85</v>
      </c>
      <c r="Z873" s="355"/>
      <c r="AA873" s="247"/>
      <c r="AB873" s="247"/>
      <c r="AC873" s="391">
        <f>ROUND(H872*Y873,0)</f>
        <v>880</v>
      </c>
      <c r="AD873" s="268"/>
    </row>
    <row r="874" spans="1:30" ht="17.100000000000001" customHeight="1">
      <c r="A874" s="243">
        <v>61</v>
      </c>
      <c r="B874" s="243">
        <v>2192</v>
      </c>
      <c r="C874" s="244" t="s">
        <v>5583</v>
      </c>
      <c r="D874" s="764"/>
      <c r="E874" s="764"/>
      <c r="F874" s="377"/>
      <c r="G874" s="377"/>
      <c r="H874" s="377"/>
      <c r="I874" s="377"/>
      <c r="J874" s="597"/>
      <c r="K874" s="654"/>
      <c r="L874" s="654"/>
      <c r="M874" s="208"/>
      <c r="N874" s="245"/>
      <c r="O874" s="208"/>
      <c r="P874" s="208"/>
      <c r="Q874" s="208"/>
      <c r="R874" s="761"/>
      <c r="S874" s="407"/>
      <c r="T874" s="407"/>
      <c r="U874" s="304"/>
      <c r="V874" s="226"/>
      <c r="W874" s="1651"/>
      <c r="X874" s="512"/>
      <c r="Y874" s="368"/>
      <c r="Z874" s="762" t="s">
        <v>167</v>
      </c>
      <c r="AA874" s="354">
        <v>5</v>
      </c>
      <c r="AB874" s="763" t="s">
        <v>168</v>
      </c>
      <c r="AC874" s="391">
        <f>ROUND(H872*Y873,0)-AA874</f>
        <v>875</v>
      </c>
      <c r="AD874" s="268"/>
    </row>
    <row r="875" spans="1:30" ht="17.100000000000001" customHeight="1">
      <c r="A875" s="229">
        <v>61</v>
      </c>
      <c r="B875" s="229">
        <v>1422</v>
      </c>
      <c r="C875" s="254" t="s">
        <v>5584</v>
      </c>
      <c r="D875" s="764"/>
      <c r="E875" s="764"/>
      <c r="F875" s="278"/>
      <c r="G875" s="278"/>
      <c r="J875" s="597"/>
      <c r="K875" s="654"/>
      <c r="L875" s="654"/>
      <c r="M875" s="208"/>
      <c r="N875" s="245"/>
      <c r="O875" s="208"/>
      <c r="P875" s="208"/>
      <c r="Q875" s="208"/>
      <c r="R875" s="1542" t="s">
        <v>4703</v>
      </c>
      <c r="S875" s="1543"/>
      <c r="T875" s="1543"/>
      <c r="U875" s="372" t="s">
        <v>163</v>
      </c>
      <c r="V875" s="373">
        <v>0.7</v>
      </c>
      <c r="W875" s="231"/>
      <c r="X875" s="232"/>
      <c r="Y875" s="314"/>
      <c r="Z875" s="257"/>
      <c r="AA875" s="257"/>
      <c r="AB875" s="257"/>
      <c r="AC875" s="473">
        <f>ROUND(H872*V875,0)</f>
        <v>725</v>
      </c>
      <c r="AD875" s="268"/>
    </row>
    <row r="876" spans="1:30" ht="17.100000000000001" customHeight="1">
      <c r="A876" s="243">
        <v>61</v>
      </c>
      <c r="B876" s="243">
        <v>2193</v>
      </c>
      <c r="C876" s="244" t="s">
        <v>5585</v>
      </c>
      <c r="D876" s="764"/>
      <c r="E876" s="764"/>
      <c r="F876" s="278"/>
      <c r="G876" s="278"/>
      <c r="H876" s="208"/>
      <c r="I876" s="388"/>
      <c r="J876" s="597"/>
      <c r="K876" s="654"/>
      <c r="L876" s="654"/>
      <c r="M876" s="208"/>
      <c r="N876" s="245"/>
      <c r="O876" s="208"/>
      <c r="P876" s="208"/>
      <c r="Q876" s="208"/>
      <c r="R876" s="1545"/>
      <c r="S876" s="1546"/>
      <c r="T876" s="1546"/>
      <c r="U876" s="214"/>
      <c r="V876" s="609"/>
      <c r="W876" s="281"/>
      <c r="X876" s="216"/>
      <c r="Y876" s="226"/>
      <c r="Z876" s="762" t="s">
        <v>167</v>
      </c>
      <c r="AA876" s="354">
        <v>5</v>
      </c>
      <c r="AB876" s="763" t="s">
        <v>168</v>
      </c>
      <c r="AC876" s="391">
        <f>ROUND(H872*V875,0)-AA876</f>
        <v>720</v>
      </c>
      <c r="AD876" s="268"/>
    </row>
    <row r="877" spans="1:30" ht="17.100000000000001" customHeight="1">
      <c r="A877" s="243">
        <v>61</v>
      </c>
      <c r="B877" s="243">
        <v>2194</v>
      </c>
      <c r="C877" s="244" t="s">
        <v>5586</v>
      </c>
      <c r="D877" s="765"/>
      <c r="E877" s="764"/>
      <c r="F877" s="406"/>
      <c r="G877" s="406"/>
      <c r="H877" s="208"/>
      <c r="I877" s="388"/>
      <c r="J877" s="597"/>
      <c r="K877" s="654"/>
      <c r="L877" s="654"/>
      <c r="M877" s="208"/>
      <c r="N877" s="245"/>
      <c r="O877" s="208"/>
      <c r="P877" s="208"/>
      <c r="Q877" s="208"/>
      <c r="R877" s="1545"/>
      <c r="S877" s="1546"/>
      <c r="T877" s="1546"/>
      <c r="U877" s="302"/>
      <c r="V877" s="766"/>
      <c r="W877" s="1650" t="s">
        <v>4700</v>
      </c>
      <c r="X877" s="362" t="s">
        <v>163</v>
      </c>
      <c r="Y877" s="395">
        <v>0.85</v>
      </c>
      <c r="Z877" s="355"/>
      <c r="AA877" s="247"/>
      <c r="AB877" s="247"/>
      <c r="AC877" s="391">
        <f>ROUND(ROUND(H872*V875,0)*Y877,0)</f>
        <v>616</v>
      </c>
      <c r="AD877" s="268"/>
    </row>
    <row r="878" spans="1:30" ht="17.100000000000001" customHeight="1">
      <c r="A878" s="243">
        <v>61</v>
      </c>
      <c r="B878" s="243">
        <v>2195</v>
      </c>
      <c r="C878" s="244" t="s">
        <v>5587</v>
      </c>
      <c r="D878" s="765"/>
      <c r="E878" s="764"/>
      <c r="F878" s="406"/>
      <c r="G878" s="406"/>
      <c r="H878" s="208"/>
      <c r="I878" s="388"/>
      <c r="J878" s="597"/>
      <c r="K878" s="654"/>
      <c r="L878" s="654"/>
      <c r="M878" s="208"/>
      <c r="N878" s="245"/>
      <c r="O878" s="208"/>
      <c r="P878" s="208"/>
      <c r="Q878" s="208"/>
      <c r="R878" s="399"/>
      <c r="S878" s="767"/>
      <c r="T878" s="305"/>
      <c r="U878" s="305"/>
      <c r="V878" s="768"/>
      <c r="W878" s="1651"/>
      <c r="X878" s="512"/>
      <c r="Y878" s="368"/>
      <c r="Z878" s="762" t="s">
        <v>167</v>
      </c>
      <c r="AA878" s="354">
        <v>5</v>
      </c>
      <c r="AB878" s="763" t="s">
        <v>168</v>
      </c>
      <c r="AC878" s="391">
        <f>ROUND(ROUND(H872*V875,0)*Y877,0)-AA878</f>
        <v>611</v>
      </c>
      <c r="AD878" s="268"/>
    </row>
    <row r="879" spans="1:30" ht="17.100000000000001" customHeight="1">
      <c r="A879" s="229">
        <v>61</v>
      </c>
      <c r="B879" s="229">
        <v>1777</v>
      </c>
      <c r="C879" s="254" t="s">
        <v>5588</v>
      </c>
      <c r="D879" s="765"/>
      <c r="E879" s="764"/>
      <c r="F879" s="406"/>
      <c r="G879" s="406"/>
      <c r="H879" s="208"/>
      <c r="I879" s="388"/>
      <c r="J879" s="597"/>
      <c r="K879" s="654"/>
      <c r="L879" s="654"/>
      <c r="M879" s="208"/>
      <c r="N879" s="245"/>
      <c r="O879" s="208"/>
      <c r="P879" s="208"/>
      <c r="Q879" s="385"/>
      <c r="R879" s="1542" t="s">
        <v>4708</v>
      </c>
      <c r="S879" s="1543"/>
      <c r="T879" s="1543"/>
      <c r="U879" s="214" t="s">
        <v>163</v>
      </c>
      <c r="V879" s="609">
        <v>0.85</v>
      </c>
      <c r="W879" s="231"/>
      <c r="X879" s="232"/>
      <c r="Y879" s="314"/>
      <c r="Z879" s="257"/>
      <c r="AA879" s="257"/>
      <c r="AB879" s="257"/>
      <c r="AC879" s="473">
        <f>ROUND(H872*V879,0)</f>
        <v>880</v>
      </c>
      <c r="AD879" s="268"/>
    </row>
    <row r="880" spans="1:30" ht="17.100000000000001" customHeight="1">
      <c r="A880" s="243">
        <v>61</v>
      </c>
      <c r="B880" s="243">
        <v>2196</v>
      </c>
      <c r="C880" s="244" t="s">
        <v>5589</v>
      </c>
      <c r="D880" s="765"/>
      <c r="E880" s="764"/>
      <c r="F880" s="406"/>
      <c r="G880" s="406"/>
      <c r="H880" s="208"/>
      <c r="I880" s="388"/>
      <c r="J880" s="597"/>
      <c r="K880" s="654"/>
      <c r="L880" s="654"/>
      <c r="M880" s="208"/>
      <c r="N880" s="245"/>
      <c r="O880" s="208"/>
      <c r="P880" s="208"/>
      <c r="Q880" s="208"/>
      <c r="R880" s="1545"/>
      <c r="S880" s="1546"/>
      <c r="T880" s="1546"/>
      <c r="U880" s="214"/>
      <c r="V880" s="609"/>
      <c r="W880" s="281"/>
      <c r="X880" s="216"/>
      <c r="Y880" s="226"/>
      <c r="Z880" s="762" t="s">
        <v>167</v>
      </c>
      <c r="AA880" s="354">
        <v>5</v>
      </c>
      <c r="AB880" s="763" t="s">
        <v>168</v>
      </c>
      <c r="AC880" s="391">
        <f>ROUND(H872*V879,0)-AA880</f>
        <v>875</v>
      </c>
      <c r="AD880" s="268"/>
    </row>
    <row r="881" spans="1:30" ht="17.100000000000001" customHeight="1">
      <c r="A881" s="243">
        <v>61</v>
      </c>
      <c r="B881" s="243">
        <v>2197</v>
      </c>
      <c r="C881" s="244" t="s">
        <v>5590</v>
      </c>
      <c r="D881" s="765"/>
      <c r="E881" s="764"/>
      <c r="F881" s="278"/>
      <c r="G881" s="278"/>
      <c r="H881" s="278"/>
      <c r="I881" s="279"/>
      <c r="J881" s="597"/>
      <c r="K881" s="654"/>
      <c r="L881" s="654"/>
      <c r="M881" s="208"/>
      <c r="N881" s="245"/>
      <c r="O881" s="208"/>
      <c r="P881" s="208"/>
      <c r="Q881" s="208"/>
      <c r="R881" s="1545"/>
      <c r="S881" s="1546"/>
      <c r="T881" s="1546"/>
      <c r="U881" s="302"/>
      <c r="V881" s="766"/>
      <c r="W881" s="1650" t="s">
        <v>4700</v>
      </c>
      <c r="X881" s="362" t="s">
        <v>163</v>
      </c>
      <c r="Y881" s="395">
        <v>0.85</v>
      </c>
      <c r="Z881" s="355"/>
      <c r="AA881" s="247"/>
      <c r="AB881" s="247"/>
      <c r="AC881" s="391">
        <f>ROUND(ROUND(H872*V879,0)*Y881,0)</f>
        <v>748</v>
      </c>
      <c r="AD881" s="268"/>
    </row>
    <row r="882" spans="1:30" ht="17.100000000000001" customHeight="1">
      <c r="A882" s="243">
        <v>61</v>
      </c>
      <c r="B882" s="243">
        <v>2198</v>
      </c>
      <c r="C882" s="244" t="s">
        <v>5591</v>
      </c>
      <c r="D882" s="765"/>
      <c r="E882" s="764"/>
      <c r="F882" s="278"/>
      <c r="G882" s="278"/>
      <c r="H882" s="278"/>
      <c r="I882" s="279"/>
      <c r="J882" s="597"/>
      <c r="K882" s="654"/>
      <c r="L882" s="654"/>
      <c r="M882" s="208"/>
      <c r="N882" s="281"/>
      <c r="O882" s="216"/>
      <c r="P882" s="216"/>
      <c r="Q882" s="216"/>
      <c r="R882" s="1563"/>
      <c r="S882" s="1564"/>
      <c r="T882" s="1564"/>
      <c r="U882" s="305"/>
      <c r="V882" s="768"/>
      <c r="W882" s="1651"/>
      <c r="X882" s="512"/>
      <c r="Y882" s="368"/>
      <c r="Z882" s="762" t="s">
        <v>167</v>
      </c>
      <c r="AA882" s="354">
        <v>5</v>
      </c>
      <c r="AB882" s="763" t="s">
        <v>168</v>
      </c>
      <c r="AC882" s="391">
        <f>ROUND(ROUND(H872*V879,0)*Y881,0)-AA882</f>
        <v>743</v>
      </c>
      <c r="AD882" s="268"/>
    </row>
    <row r="883" spans="1:30" ht="17.100000000000001" customHeight="1">
      <c r="A883" s="229">
        <v>61</v>
      </c>
      <c r="B883" s="229">
        <v>1423</v>
      </c>
      <c r="C883" s="254" t="s">
        <v>5592</v>
      </c>
      <c r="D883" s="765"/>
      <c r="E883" s="765"/>
      <c r="F883" s="278"/>
      <c r="G883" s="278"/>
      <c r="H883" s="278"/>
      <c r="I883" s="279"/>
      <c r="J883" s="597"/>
      <c r="K883" s="654"/>
      <c r="L883" s="654"/>
      <c r="M883" s="208"/>
      <c r="N883" s="1539" t="s">
        <v>4713</v>
      </c>
      <c r="O883" s="1608" t="s">
        <v>162</v>
      </c>
      <c r="P883" s="769"/>
      <c r="Q883" s="769"/>
      <c r="R883" s="340"/>
      <c r="S883" s="338"/>
      <c r="T883" s="338"/>
      <c r="U883" s="334"/>
      <c r="V883" s="232"/>
      <c r="W883" s="231"/>
      <c r="X883" s="232"/>
      <c r="Y883" s="314"/>
      <c r="Z883" s="257"/>
      <c r="AA883" s="257"/>
      <c r="AB883" s="257"/>
      <c r="AC883" s="473">
        <f>ROUND(H872*Q884,0)</f>
        <v>725</v>
      </c>
      <c r="AD883" s="268"/>
    </row>
    <row r="884" spans="1:30" ht="17.100000000000001" customHeight="1">
      <c r="A884" s="243">
        <v>61</v>
      </c>
      <c r="B884" s="243">
        <v>2199</v>
      </c>
      <c r="C884" s="244" t="s">
        <v>5593</v>
      </c>
      <c r="D884" s="765"/>
      <c r="E884" s="765"/>
      <c r="F884" s="278"/>
      <c r="G884" s="278"/>
      <c r="H884" s="278"/>
      <c r="I884" s="279"/>
      <c r="J884" s="597"/>
      <c r="K884" s="654"/>
      <c r="L884" s="654"/>
      <c r="M884" s="208"/>
      <c r="N884" s="1631"/>
      <c r="O884" s="1586"/>
      <c r="P884" s="214" t="s">
        <v>163</v>
      </c>
      <c r="Q884" s="770">
        <v>0.7</v>
      </c>
      <c r="R884" s="611"/>
      <c r="S884" s="392"/>
      <c r="T884" s="392"/>
      <c r="U884" s="301"/>
      <c r="V884" s="208"/>
      <c r="W884" s="245"/>
      <c r="X884" s="208"/>
      <c r="Y884" s="226"/>
      <c r="Z884" s="762" t="s">
        <v>167</v>
      </c>
      <c r="AA884" s="354">
        <v>5</v>
      </c>
      <c r="AB884" s="763" t="s">
        <v>168</v>
      </c>
      <c r="AC884" s="391">
        <f>ROUND(H872*Q884,0)-AA884</f>
        <v>720</v>
      </c>
      <c r="AD884" s="268"/>
    </row>
    <row r="885" spans="1:30" ht="17.100000000000001" customHeight="1">
      <c r="A885" s="243">
        <v>61</v>
      </c>
      <c r="B885" s="243">
        <v>2200</v>
      </c>
      <c r="C885" s="244" t="s">
        <v>5594</v>
      </c>
      <c r="D885" s="765"/>
      <c r="E885" s="765"/>
      <c r="F885" s="278"/>
      <c r="G885" s="278"/>
      <c r="H885" s="278"/>
      <c r="I885" s="279"/>
      <c r="J885" s="597"/>
      <c r="K885" s="654"/>
      <c r="L885" s="654"/>
      <c r="M885" s="208"/>
      <c r="N885" s="1631"/>
      <c r="O885" s="1586"/>
      <c r="R885" s="611"/>
      <c r="S885" s="392"/>
      <c r="T885" s="392"/>
      <c r="U885" s="301"/>
      <c r="V885" s="385"/>
      <c r="W885" s="1650" t="s">
        <v>4700</v>
      </c>
      <c r="X885" s="362" t="s">
        <v>163</v>
      </c>
      <c r="Y885" s="395">
        <v>0.85</v>
      </c>
      <c r="Z885" s="355"/>
      <c r="AA885" s="247"/>
      <c r="AB885" s="247"/>
      <c r="AC885" s="391">
        <f>ROUND(ROUND(H872*Q884,0)*Y885,0)</f>
        <v>616</v>
      </c>
      <c r="AD885" s="268"/>
    </row>
    <row r="886" spans="1:30" ht="17.100000000000001" customHeight="1">
      <c r="A886" s="243">
        <v>61</v>
      </c>
      <c r="B886" s="243">
        <v>2201</v>
      </c>
      <c r="C886" s="244" t="s">
        <v>5595</v>
      </c>
      <c r="D886" s="765"/>
      <c r="E886" s="765"/>
      <c r="F886" s="278"/>
      <c r="G886" s="278"/>
      <c r="H886" s="278"/>
      <c r="I886" s="279"/>
      <c r="J886" s="597"/>
      <c r="K886" s="654"/>
      <c r="L886" s="654"/>
      <c r="M886" s="208"/>
      <c r="N886" s="772"/>
      <c r="P886" s="214"/>
      <c r="Q886" s="214"/>
      <c r="R886" s="761"/>
      <c r="S886" s="407"/>
      <c r="T886" s="407"/>
      <c r="U886" s="304"/>
      <c r="V886" s="226"/>
      <c r="W886" s="1651"/>
      <c r="X886" s="512"/>
      <c r="Y886" s="368"/>
      <c r="Z886" s="762" t="s">
        <v>167</v>
      </c>
      <c r="AA886" s="354">
        <v>5</v>
      </c>
      <c r="AB886" s="763" t="s">
        <v>168</v>
      </c>
      <c r="AC886" s="391">
        <f>ROUND(ROUND(H872*Q884,0)*Y885,0)-AA886</f>
        <v>611</v>
      </c>
      <c r="AD886" s="268"/>
    </row>
    <row r="887" spans="1:30" ht="17.100000000000001" customHeight="1">
      <c r="A887" s="229">
        <v>61</v>
      </c>
      <c r="B887" s="229">
        <v>1424</v>
      </c>
      <c r="C887" s="254" t="s">
        <v>5596</v>
      </c>
      <c r="D887" s="765"/>
      <c r="E887" s="765"/>
      <c r="F887" s="278"/>
      <c r="G887" s="278"/>
      <c r="H887" s="278"/>
      <c r="I887" s="279"/>
      <c r="J887" s="597"/>
      <c r="K887" s="654"/>
      <c r="L887" s="654"/>
      <c r="M887" s="208"/>
      <c r="N887" s="773"/>
      <c r="R887" s="1542" t="s">
        <v>4703</v>
      </c>
      <c r="S887" s="1543"/>
      <c r="T887" s="1543"/>
      <c r="U887" s="372" t="s">
        <v>163</v>
      </c>
      <c r="V887" s="373">
        <v>0.7</v>
      </c>
      <c r="W887" s="231"/>
      <c r="X887" s="232"/>
      <c r="Y887" s="314"/>
      <c r="Z887" s="257"/>
      <c r="AA887" s="257"/>
      <c r="AB887" s="257"/>
      <c r="AC887" s="473">
        <f>ROUND(ROUND(H872*Q884,0)*V887,0)</f>
        <v>508</v>
      </c>
      <c r="AD887" s="268"/>
    </row>
    <row r="888" spans="1:30" ht="17.100000000000001" customHeight="1">
      <c r="A888" s="243">
        <v>61</v>
      </c>
      <c r="B888" s="243">
        <v>2202</v>
      </c>
      <c r="C888" s="244" t="s">
        <v>5597</v>
      </c>
      <c r="D888" s="765"/>
      <c r="E888" s="765"/>
      <c r="F888" s="278"/>
      <c r="G888" s="278"/>
      <c r="H888" s="278"/>
      <c r="I888" s="279"/>
      <c r="J888" s="597"/>
      <c r="K888" s="654"/>
      <c r="L888" s="654"/>
      <c r="M888" s="208"/>
      <c r="N888" s="773"/>
      <c r="R888" s="1545"/>
      <c r="S888" s="1546"/>
      <c r="T888" s="1546"/>
      <c r="U888" s="214"/>
      <c r="V888" s="609"/>
      <c r="W888" s="281"/>
      <c r="X888" s="216"/>
      <c r="Y888" s="226"/>
      <c r="Z888" s="762" t="s">
        <v>167</v>
      </c>
      <c r="AA888" s="354">
        <v>5</v>
      </c>
      <c r="AB888" s="763" t="s">
        <v>168</v>
      </c>
      <c r="AC888" s="391">
        <f>ROUND(ROUND(H872*Q884,0)*V887,0)-AA888</f>
        <v>503</v>
      </c>
      <c r="AD888" s="268"/>
    </row>
    <row r="889" spans="1:30" ht="17.100000000000001" customHeight="1">
      <c r="A889" s="243">
        <v>61</v>
      </c>
      <c r="B889" s="243">
        <v>2203</v>
      </c>
      <c r="C889" s="244" t="s">
        <v>5598</v>
      </c>
      <c r="D889" s="765"/>
      <c r="E889" s="765"/>
      <c r="F889" s="278"/>
      <c r="G889" s="278"/>
      <c r="H889" s="278"/>
      <c r="I889" s="279"/>
      <c r="J889" s="597"/>
      <c r="K889" s="654"/>
      <c r="L889" s="654"/>
      <c r="M889" s="208"/>
      <c r="N889" s="774"/>
      <c r="O889" s="214"/>
      <c r="P889" s="1653"/>
      <c r="Q889" s="1653"/>
      <c r="R889" s="1545"/>
      <c r="S889" s="1546"/>
      <c r="T889" s="1546"/>
      <c r="U889" s="302"/>
      <c r="V889" s="766"/>
      <c r="W889" s="1650" t="s">
        <v>4700</v>
      </c>
      <c r="X889" s="362" t="s">
        <v>163</v>
      </c>
      <c r="Y889" s="395">
        <v>0.85</v>
      </c>
      <c r="Z889" s="355"/>
      <c r="AA889" s="247"/>
      <c r="AB889" s="247"/>
      <c r="AC889" s="391">
        <f>ROUND(ROUND(ROUND(H872*Q884,0)*V887,0)*Y889,0)</f>
        <v>432</v>
      </c>
      <c r="AD889" s="268"/>
    </row>
    <row r="890" spans="1:30" ht="17.100000000000001" customHeight="1">
      <c r="A890" s="243">
        <v>61</v>
      </c>
      <c r="B890" s="243">
        <v>2204</v>
      </c>
      <c r="C890" s="244" t="s">
        <v>5599</v>
      </c>
      <c r="D890" s="765"/>
      <c r="E890" s="765"/>
      <c r="F890" s="278"/>
      <c r="G890" s="278"/>
      <c r="H890" s="278"/>
      <c r="I890" s="279"/>
      <c r="J890" s="597"/>
      <c r="K890" s="654"/>
      <c r="L890" s="654"/>
      <c r="M890" s="208"/>
      <c r="N890" s="774"/>
      <c r="O890" s="214"/>
      <c r="P890" s="214"/>
      <c r="Q890" s="214"/>
      <c r="R890" s="399"/>
      <c r="S890" s="767"/>
      <c r="T890" s="305"/>
      <c r="U890" s="305"/>
      <c r="V890" s="768"/>
      <c r="W890" s="1651"/>
      <c r="X890" s="512"/>
      <c r="Y890" s="368"/>
      <c r="Z890" s="762" t="s">
        <v>167</v>
      </c>
      <c r="AA890" s="354">
        <v>5</v>
      </c>
      <c r="AB890" s="763" t="s">
        <v>168</v>
      </c>
      <c r="AC890" s="391">
        <f>ROUND(ROUND(ROUND(H872*Q884,0)*V887,0)*Y889,0)-AA890</f>
        <v>427</v>
      </c>
      <c r="AD890" s="268"/>
    </row>
    <row r="891" spans="1:30" ht="17.100000000000001" customHeight="1">
      <c r="A891" s="229">
        <v>61</v>
      </c>
      <c r="B891" s="229">
        <v>1778</v>
      </c>
      <c r="C891" s="254" t="s">
        <v>5600</v>
      </c>
      <c r="D891" s="765"/>
      <c r="E891" s="765"/>
      <c r="F891" s="278"/>
      <c r="G891" s="278"/>
      <c r="H891" s="278"/>
      <c r="I891" s="279"/>
      <c r="J891" s="597"/>
      <c r="K891" s="654"/>
      <c r="L891" s="654"/>
      <c r="M891" s="208"/>
      <c r="N891" s="773"/>
      <c r="O891" s="214"/>
      <c r="P891" s="1599"/>
      <c r="Q891" s="1600"/>
      <c r="R891" s="1542" t="s">
        <v>4708</v>
      </c>
      <c r="S891" s="1543"/>
      <c r="T891" s="1543"/>
      <c r="U891" s="214" t="s">
        <v>163</v>
      </c>
      <c r="V891" s="609">
        <v>0.85</v>
      </c>
      <c r="W891" s="231"/>
      <c r="X891" s="232"/>
      <c r="Y891" s="314"/>
      <c r="Z891" s="257"/>
      <c r="AA891" s="257"/>
      <c r="AB891" s="257"/>
      <c r="AC891" s="473">
        <f>ROUND(ROUND(H872*Q884,0)*V891,0)</f>
        <v>616</v>
      </c>
      <c r="AD891" s="268"/>
    </row>
    <row r="892" spans="1:30" ht="17.100000000000001" customHeight="1">
      <c r="A892" s="243">
        <v>61</v>
      </c>
      <c r="B892" s="243">
        <v>2205</v>
      </c>
      <c r="C892" s="244" t="s">
        <v>5601</v>
      </c>
      <c r="D892" s="765"/>
      <c r="E892" s="765"/>
      <c r="F892" s="278"/>
      <c r="G892" s="278"/>
      <c r="H892" s="278"/>
      <c r="I892" s="279"/>
      <c r="J892" s="597"/>
      <c r="K892" s="654"/>
      <c r="L892" s="654"/>
      <c r="M892" s="208"/>
      <c r="N892" s="773"/>
      <c r="O892" s="214"/>
      <c r="P892" s="609"/>
      <c r="Q892" s="609"/>
      <c r="R892" s="1545"/>
      <c r="S892" s="1546"/>
      <c r="T892" s="1546"/>
      <c r="U892" s="214"/>
      <c r="V892" s="609"/>
      <c r="W892" s="281"/>
      <c r="X892" s="216"/>
      <c r="Y892" s="226"/>
      <c r="Z892" s="762" t="s">
        <v>167</v>
      </c>
      <c r="AA892" s="354">
        <v>5</v>
      </c>
      <c r="AB892" s="763" t="s">
        <v>168</v>
      </c>
      <c r="AC892" s="391">
        <f>ROUND(ROUND(H872*Q884,0)*V891,0)-AA892</f>
        <v>611</v>
      </c>
      <c r="AD892" s="268"/>
    </row>
    <row r="893" spans="1:30" ht="17.100000000000001" customHeight="1">
      <c r="A893" s="243">
        <v>61</v>
      </c>
      <c r="B893" s="243">
        <v>2206</v>
      </c>
      <c r="C893" s="244" t="s">
        <v>5602</v>
      </c>
      <c r="D893" s="765"/>
      <c r="E893" s="765"/>
      <c r="F893" s="278"/>
      <c r="G893" s="278"/>
      <c r="H893" s="278"/>
      <c r="I893" s="279"/>
      <c r="J893" s="597"/>
      <c r="K893" s="654"/>
      <c r="L893" s="654"/>
      <c r="M893" s="208"/>
      <c r="N893" s="774"/>
      <c r="O893" s="214"/>
      <c r="P893" s="609"/>
      <c r="Q893" s="609"/>
      <c r="R893" s="1545"/>
      <c r="S893" s="1546"/>
      <c r="T893" s="1546"/>
      <c r="U893" s="302"/>
      <c r="V893" s="766"/>
      <c r="W893" s="1650" t="s">
        <v>4700</v>
      </c>
      <c r="X893" s="362" t="s">
        <v>163</v>
      </c>
      <c r="Y893" s="395">
        <v>0.85</v>
      </c>
      <c r="Z893" s="355"/>
      <c r="AA893" s="247"/>
      <c r="AB893" s="247"/>
      <c r="AC893" s="391">
        <f>ROUND(ROUND(ROUND(H872*Q884,0)*V891,0)*Y893,0)</f>
        <v>524</v>
      </c>
      <c r="AD893" s="268"/>
    </row>
    <row r="894" spans="1:30" ht="17.100000000000001" customHeight="1">
      <c r="A894" s="243">
        <v>61</v>
      </c>
      <c r="B894" s="243">
        <v>2207</v>
      </c>
      <c r="C894" s="244" t="s">
        <v>5603</v>
      </c>
      <c r="D894" s="765"/>
      <c r="E894" s="765"/>
      <c r="F894" s="278"/>
      <c r="G894" s="278"/>
      <c r="H894" s="278"/>
      <c r="I894" s="279"/>
      <c r="J894" s="597"/>
      <c r="K894" s="654"/>
      <c r="L894" s="654"/>
      <c r="M894" s="208"/>
      <c r="N894" s="773"/>
      <c r="O894" s="214"/>
      <c r="P894" s="214"/>
      <c r="Q894" s="214"/>
      <c r="R894" s="1563"/>
      <c r="S894" s="1564"/>
      <c r="T894" s="1564"/>
      <c r="U894" s="305"/>
      <c r="V894" s="768"/>
      <c r="W894" s="1651"/>
      <c r="X894" s="512"/>
      <c r="Y894" s="368"/>
      <c r="Z894" s="762" t="s">
        <v>167</v>
      </c>
      <c r="AA894" s="354">
        <v>5</v>
      </c>
      <c r="AB894" s="763" t="s">
        <v>168</v>
      </c>
      <c r="AC894" s="391">
        <f>ROUND(ROUND(ROUND(H872*Q884,0)*V891,0)*Y893,0)-AA894</f>
        <v>519</v>
      </c>
      <c r="AD894" s="268"/>
    </row>
    <row r="895" spans="1:30" ht="17.100000000000001" customHeight="1">
      <c r="A895" s="243">
        <v>61</v>
      </c>
      <c r="B895" s="243">
        <v>2208</v>
      </c>
      <c r="C895" s="244" t="s">
        <v>5604</v>
      </c>
      <c r="D895" s="765"/>
      <c r="E895" s="765"/>
      <c r="F895" s="278"/>
      <c r="G895" s="278"/>
      <c r="H895" s="278"/>
      <c r="I895" s="279"/>
      <c r="J895" s="597"/>
      <c r="K895" s="654"/>
      <c r="L895" s="654"/>
      <c r="M895" s="208"/>
      <c r="N895" s="773"/>
      <c r="O895" s="1580" t="s">
        <v>165</v>
      </c>
      <c r="P895" s="775"/>
      <c r="Q895" s="775"/>
      <c r="R895" s="359"/>
      <c r="S895" s="360"/>
      <c r="T895" s="776"/>
      <c r="U895" s="360"/>
      <c r="V895" s="361"/>
      <c r="W895" s="523"/>
      <c r="X895" s="524"/>
      <c r="Y895" s="642"/>
      <c r="Z895" s="247"/>
      <c r="AA895" s="247"/>
      <c r="AB895" s="247"/>
      <c r="AC895" s="391">
        <f>ROUND(H872*Q896,0)</f>
        <v>518</v>
      </c>
      <c r="AD895" s="268"/>
    </row>
    <row r="896" spans="1:30" ht="17.100000000000001" customHeight="1">
      <c r="A896" s="243">
        <v>61</v>
      </c>
      <c r="B896" s="243">
        <v>2209</v>
      </c>
      <c r="C896" s="244" t="s">
        <v>5605</v>
      </c>
      <c r="D896" s="765"/>
      <c r="E896" s="765"/>
      <c r="F896" s="278"/>
      <c r="G896" s="278"/>
      <c r="H896" s="278"/>
      <c r="I896" s="279"/>
      <c r="J896" s="597"/>
      <c r="K896" s="654"/>
      <c r="L896" s="654"/>
      <c r="M896" s="208"/>
      <c r="N896" s="772"/>
      <c r="O896" s="1620"/>
      <c r="P896" s="643" t="s">
        <v>163</v>
      </c>
      <c r="Q896" s="365">
        <v>0.5</v>
      </c>
      <c r="R896" s="777"/>
      <c r="S896" s="639"/>
      <c r="T896" s="776"/>
      <c r="U896" s="639"/>
      <c r="V896" s="529"/>
      <c r="W896" s="516"/>
      <c r="X896" s="517"/>
      <c r="Y896" s="526"/>
      <c r="Z896" s="762" t="s">
        <v>167</v>
      </c>
      <c r="AA896" s="354">
        <v>5</v>
      </c>
      <c r="AB896" s="763" t="s">
        <v>168</v>
      </c>
      <c r="AC896" s="391">
        <f>ROUND(H872*Q896,0)-AA896</f>
        <v>513</v>
      </c>
      <c r="AD896" s="268"/>
    </row>
    <row r="897" spans="1:30" ht="17.100000000000001" customHeight="1">
      <c r="A897" s="243">
        <v>61</v>
      </c>
      <c r="B897" s="243">
        <v>2210</v>
      </c>
      <c r="C897" s="244" t="s">
        <v>5606</v>
      </c>
      <c r="D897" s="765"/>
      <c r="E897" s="765"/>
      <c r="F897" s="278"/>
      <c r="G897" s="278"/>
      <c r="H897" s="278"/>
      <c r="I897" s="279"/>
      <c r="J897" s="597"/>
      <c r="K897" s="654"/>
      <c r="L897" s="654"/>
      <c r="M897" s="208"/>
      <c r="N897" s="772"/>
      <c r="O897" s="1620"/>
      <c r="P897" s="530"/>
      <c r="Q897" s="530"/>
      <c r="R897" s="777"/>
      <c r="S897" s="639"/>
      <c r="T897" s="776"/>
      <c r="U897" s="639"/>
      <c r="V897" s="529"/>
      <c r="W897" s="1650" t="s">
        <v>4700</v>
      </c>
      <c r="X897" s="362" t="s">
        <v>163</v>
      </c>
      <c r="Y897" s="395">
        <v>0.85</v>
      </c>
      <c r="Z897" s="355"/>
      <c r="AA897" s="247"/>
      <c r="AB897" s="247"/>
      <c r="AC897" s="391">
        <f>ROUND(ROUND(H872*Q896,0)*Y897,0)</f>
        <v>440</v>
      </c>
      <c r="AD897" s="268"/>
    </row>
    <row r="898" spans="1:30" ht="17.100000000000001" customHeight="1">
      <c r="A898" s="243">
        <v>61</v>
      </c>
      <c r="B898" s="243">
        <v>2211</v>
      </c>
      <c r="C898" s="244" t="s">
        <v>5607</v>
      </c>
      <c r="D898" s="765"/>
      <c r="E898" s="765"/>
      <c r="F898" s="278"/>
      <c r="G898" s="278"/>
      <c r="H898" s="278"/>
      <c r="I898" s="279"/>
      <c r="J898" s="597"/>
      <c r="K898" s="654"/>
      <c r="L898" s="654"/>
      <c r="M898" s="208"/>
      <c r="N898" s="772"/>
      <c r="O898" s="530"/>
      <c r="P898" s="643"/>
      <c r="Q898" s="643"/>
      <c r="R898" s="778"/>
      <c r="S898" s="525"/>
      <c r="T898" s="537"/>
      <c r="U898" s="525"/>
      <c r="V898" s="539"/>
      <c r="W898" s="1651"/>
      <c r="X898" s="512"/>
      <c r="Y898" s="368"/>
      <c r="Z898" s="762" t="s">
        <v>167</v>
      </c>
      <c r="AA898" s="354">
        <v>5</v>
      </c>
      <c r="AB898" s="763" t="s">
        <v>168</v>
      </c>
      <c r="AC898" s="391">
        <f>ROUND(ROUND(H872*Q896,0)*Y897,0)-AA898</f>
        <v>435</v>
      </c>
      <c r="AD898" s="268"/>
    </row>
    <row r="899" spans="1:30" ht="17.100000000000001" customHeight="1">
      <c r="A899" s="243">
        <v>61</v>
      </c>
      <c r="B899" s="243">
        <v>2212</v>
      </c>
      <c r="C899" s="244" t="s">
        <v>5608</v>
      </c>
      <c r="D899" s="765"/>
      <c r="E899" s="765"/>
      <c r="F899" s="278"/>
      <c r="G899" s="278"/>
      <c r="H899" s="278"/>
      <c r="I899" s="279"/>
      <c r="J899" s="597"/>
      <c r="K899" s="654"/>
      <c r="L899" s="654"/>
      <c r="M899" s="208"/>
      <c r="N899" s="773"/>
      <c r="O899" s="530"/>
      <c r="P899" s="530"/>
      <c r="Q899" s="530"/>
      <c r="R899" s="1580" t="s">
        <v>4703</v>
      </c>
      <c r="S899" s="1633"/>
      <c r="T899" s="1633"/>
      <c r="U899" s="362" t="s">
        <v>163</v>
      </c>
      <c r="V899" s="356">
        <v>0.7</v>
      </c>
      <c r="W899" s="523"/>
      <c r="X899" s="524"/>
      <c r="Y899" s="642"/>
      <c r="Z899" s="247"/>
      <c r="AA899" s="247"/>
      <c r="AB899" s="247"/>
      <c r="AC899" s="391">
        <f>ROUND(ROUND(H872*Q896,0)*V899,0)</f>
        <v>363</v>
      </c>
      <c r="AD899" s="268"/>
    </row>
    <row r="900" spans="1:30" ht="17.100000000000001" customHeight="1">
      <c r="A900" s="243">
        <v>61</v>
      </c>
      <c r="B900" s="243">
        <v>2213</v>
      </c>
      <c r="C900" s="244" t="s">
        <v>5609</v>
      </c>
      <c r="D900" s="765"/>
      <c r="E900" s="765"/>
      <c r="F900" s="278"/>
      <c r="G900" s="278"/>
      <c r="H900" s="278"/>
      <c r="I900" s="279"/>
      <c r="J900" s="597"/>
      <c r="K900" s="654"/>
      <c r="L900" s="654"/>
      <c r="M900" s="208"/>
      <c r="N900" s="773"/>
      <c r="O900" s="530"/>
      <c r="P900" s="530"/>
      <c r="Q900" s="530"/>
      <c r="R900" s="1620"/>
      <c r="S900" s="1634"/>
      <c r="T900" s="1634"/>
      <c r="U900" s="643"/>
      <c r="V900" s="365"/>
      <c r="W900" s="319"/>
      <c r="X900" s="288"/>
      <c r="Y900" s="526"/>
      <c r="Z900" s="762" t="s">
        <v>167</v>
      </c>
      <c r="AA900" s="354">
        <v>5</v>
      </c>
      <c r="AB900" s="763" t="s">
        <v>168</v>
      </c>
      <c r="AC900" s="391">
        <f>ROUND(ROUND(H872*Q896,0)*V899,0)-AA900</f>
        <v>358</v>
      </c>
      <c r="AD900" s="268"/>
    </row>
    <row r="901" spans="1:30" ht="17.100000000000001" customHeight="1">
      <c r="A901" s="243">
        <v>61</v>
      </c>
      <c r="B901" s="243">
        <v>2214</v>
      </c>
      <c r="C901" s="244" t="s">
        <v>5610</v>
      </c>
      <c r="D901" s="765"/>
      <c r="E901" s="765"/>
      <c r="F901" s="278"/>
      <c r="G901" s="278"/>
      <c r="H901" s="278"/>
      <c r="I901" s="279"/>
      <c r="J901" s="597"/>
      <c r="K901" s="654"/>
      <c r="L901" s="654"/>
      <c r="M901" s="208"/>
      <c r="N901" s="774"/>
      <c r="O901" s="643"/>
      <c r="P901" s="1644"/>
      <c r="Q901" s="1652"/>
      <c r="R901" s="1620"/>
      <c r="S901" s="1634"/>
      <c r="T901" s="1634"/>
      <c r="U901" s="779"/>
      <c r="V901" s="780"/>
      <c r="W901" s="1650" t="s">
        <v>4700</v>
      </c>
      <c r="X901" s="362" t="s">
        <v>163</v>
      </c>
      <c r="Y901" s="395">
        <v>0.85</v>
      </c>
      <c r="Z901" s="355"/>
      <c r="AA901" s="247"/>
      <c r="AB901" s="247"/>
      <c r="AC901" s="391">
        <f>ROUND(ROUND(ROUND(H872*Q896,0)*V899,0)*Y901,0)</f>
        <v>309</v>
      </c>
      <c r="AD901" s="268"/>
    </row>
    <row r="902" spans="1:30" ht="17.100000000000001" customHeight="1">
      <c r="A902" s="243">
        <v>61</v>
      </c>
      <c r="B902" s="243">
        <v>2215</v>
      </c>
      <c r="C902" s="244" t="s">
        <v>5611</v>
      </c>
      <c r="D902" s="765"/>
      <c r="E902" s="765"/>
      <c r="F902" s="278"/>
      <c r="G902" s="278"/>
      <c r="H902" s="278"/>
      <c r="I902" s="279"/>
      <c r="J902" s="597"/>
      <c r="K902" s="654"/>
      <c r="L902" s="654"/>
      <c r="M902" s="208"/>
      <c r="N902" s="774"/>
      <c r="O902" s="643"/>
      <c r="P902" s="643"/>
      <c r="Q902" s="643"/>
      <c r="R902" s="781"/>
      <c r="S902" s="782"/>
      <c r="T902" s="537"/>
      <c r="U902" s="537"/>
      <c r="V902" s="783"/>
      <c r="W902" s="1651"/>
      <c r="X902" s="512"/>
      <c r="Y902" s="368"/>
      <c r="Z902" s="762" t="s">
        <v>167</v>
      </c>
      <c r="AA902" s="354">
        <v>5</v>
      </c>
      <c r="AB902" s="763" t="s">
        <v>168</v>
      </c>
      <c r="AC902" s="391">
        <f>ROUND(ROUND(ROUND(H872*Q896,0)*V899,0)*Y901,0)-AA902</f>
        <v>304</v>
      </c>
      <c r="AD902" s="268"/>
    </row>
    <row r="903" spans="1:30" ht="17.100000000000001" customHeight="1">
      <c r="A903" s="243">
        <v>61</v>
      </c>
      <c r="B903" s="243">
        <v>2216</v>
      </c>
      <c r="C903" s="244" t="s">
        <v>5612</v>
      </c>
      <c r="D903" s="765"/>
      <c r="E903" s="765"/>
      <c r="F903" s="278"/>
      <c r="G903" s="278"/>
      <c r="H903" s="278"/>
      <c r="I903" s="279"/>
      <c r="J903" s="597"/>
      <c r="K903" s="654"/>
      <c r="L903" s="654"/>
      <c r="M903" s="208"/>
      <c r="N903" s="773"/>
      <c r="O903" s="643"/>
      <c r="P903" s="1646"/>
      <c r="Q903" s="1649"/>
      <c r="R903" s="1580" t="s">
        <v>4708</v>
      </c>
      <c r="S903" s="1633"/>
      <c r="T903" s="1633"/>
      <c r="U903" s="643" t="s">
        <v>163</v>
      </c>
      <c r="V903" s="365">
        <v>0.85</v>
      </c>
      <c r="W903" s="523"/>
      <c r="X903" s="524"/>
      <c r="Y903" s="642"/>
      <c r="Z903" s="247"/>
      <c r="AA903" s="247"/>
      <c r="AB903" s="247"/>
      <c r="AC903" s="391">
        <f>ROUND(ROUND(H872*Q896,0)*V903,0)</f>
        <v>440</v>
      </c>
      <c r="AD903" s="268"/>
    </row>
    <row r="904" spans="1:30" ht="17.100000000000001" customHeight="1">
      <c r="A904" s="243">
        <v>61</v>
      </c>
      <c r="B904" s="243">
        <v>2217</v>
      </c>
      <c r="C904" s="244" t="s">
        <v>5613</v>
      </c>
      <c r="D904" s="765"/>
      <c r="E904" s="765"/>
      <c r="F904" s="278"/>
      <c r="G904" s="278"/>
      <c r="H904" s="278"/>
      <c r="I904" s="279"/>
      <c r="J904" s="597"/>
      <c r="K904" s="654"/>
      <c r="L904" s="654"/>
      <c r="M904" s="208"/>
      <c r="N904" s="773"/>
      <c r="O904" s="643"/>
      <c r="P904" s="365"/>
      <c r="Q904" s="365"/>
      <c r="R904" s="1620"/>
      <c r="S904" s="1634"/>
      <c r="T904" s="1634"/>
      <c r="U904" s="643"/>
      <c r="V904" s="365"/>
      <c r="W904" s="319"/>
      <c r="X904" s="288"/>
      <c r="Y904" s="526"/>
      <c r="Z904" s="762" t="s">
        <v>167</v>
      </c>
      <c r="AA904" s="354">
        <v>5</v>
      </c>
      <c r="AB904" s="763" t="s">
        <v>168</v>
      </c>
      <c r="AC904" s="391">
        <f>ROUND(ROUND(H872*Q896,0)*V903,0)-AA904</f>
        <v>435</v>
      </c>
      <c r="AD904" s="268"/>
    </row>
    <row r="905" spans="1:30" ht="17.100000000000001" customHeight="1">
      <c r="A905" s="243">
        <v>61</v>
      </c>
      <c r="B905" s="243">
        <v>2218</v>
      </c>
      <c r="C905" s="244" t="s">
        <v>5614</v>
      </c>
      <c r="D905" s="765"/>
      <c r="E905" s="765"/>
      <c r="F905" s="278"/>
      <c r="G905" s="278"/>
      <c r="H905" s="278"/>
      <c r="I905" s="279"/>
      <c r="J905" s="597"/>
      <c r="K905" s="654"/>
      <c r="L905" s="654"/>
      <c r="M905" s="208"/>
      <c r="N905" s="774"/>
      <c r="O905" s="643"/>
      <c r="P905" s="365"/>
      <c r="Q905" s="365"/>
      <c r="R905" s="1620"/>
      <c r="S905" s="1634"/>
      <c r="T905" s="1634"/>
      <c r="U905" s="779"/>
      <c r="V905" s="780"/>
      <c r="W905" s="1650" t="s">
        <v>4700</v>
      </c>
      <c r="X905" s="362" t="s">
        <v>163</v>
      </c>
      <c r="Y905" s="395">
        <v>0.85</v>
      </c>
      <c r="Z905" s="355"/>
      <c r="AA905" s="247"/>
      <c r="AB905" s="247"/>
      <c r="AC905" s="391">
        <f>ROUND(ROUND(ROUND(H872*Q896,0)*V903,0)*Y905,0)</f>
        <v>374</v>
      </c>
      <c r="AD905" s="268"/>
    </row>
    <row r="906" spans="1:30" ht="17.100000000000001" customHeight="1">
      <c r="A906" s="243">
        <v>61</v>
      </c>
      <c r="B906" s="243">
        <v>2219</v>
      </c>
      <c r="C906" s="244" t="s">
        <v>5615</v>
      </c>
      <c r="D906" s="765"/>
      <c r="E906" s="765"/>
      <c r="F906" s="278"/>
      <c r="G906" s="278"/>
      <c r="H906" s="278"/>
      <c r="I906" s="279"/>
      <c r="J906" s="597"/>
      <c r="K906" s="654"/>
      <c r="L906" s="654"/>
      <c r="M906" s="208"/>
      <c r="N906" s="467"/>
      <c r="O906" s="643"/>
      <c r="P906" s="643"/>
      <c r="Q906" s="643"/>
      <c r="R906" s="1642"/>
      <c r="S906" s="1643"/>
      <c r="T906" s="1643"/>
      <c r="U906" s="537"/>
      <c r="V906" s="783"/>
      <c r="W906" s="1651"/>
      <c r="X906" s="512"/>
      <c r="Y906" s="368"/>
      <c r="Z906" s="762" t="s">
        <v>167</v>
      </c>
      <c r="AA906" s="354">
        <v>5</v>
      </c>
      <c r="AB906" s="763" t="s">
        <v>168</v>
      </c>
      <c r="AC906" s="391">
        <f>ROUND(ROUND(ROUND(H872*Q896,0)*V903,0)*Y905,0)-AA906</f>
        <v>369</v>
      </c>
      <c r="AD906" s="268"/>
    </row>
    <row r="907" spans="1:30" ht="17.100000000000001" customHeight="1">
      <c r="A907" s="229">
        <v>61</v>
      </c>
      <c r="B907" s="229">
        <v>1425</v>
      </c>
      <c r="C907" s="254" t="s">
        <v>5616</v>
      </c>
      <c r="D907" s="765"/>
      <c r="E907" s="765"/>
      <c r="F907" s="278"/>
      <c r="G907" s="278"/>
      <c r="H907" s="278"/>
      <c r="I907" s="279"/>
      <c r="J907" s="1611" t="s">
        <v>4738</v>
      </c>
      <c r="K907" s="784"/>
      <c r="L907" s="784"/>
      <c r="M907" s="784"/>
      <c r="N907" s="231"/>
      <c r="O907" s="232"/>
      <c r="P907" s="232"/>
      <c r="Q907" s="232"/>
      <c r="R907" s="340"/>
      <c r="S907" s="338"/>
      <c r="T907" s="338"/>
      <c r="U907" s="334"/>
      <c r="V907" s="232"/>
      <c r="W907" s="231"/>
      <c r="X907" s="232"/>
      <c r="Y907" s="314"/>
      <c r="Z907" s="257"/>
      <c r="AA907" s="257"/>
      <c r="AB907" s="257"/>
      <c r="AC907" s="473">
        <f>ROUND(H872*M908,0)</f>
        <v>999</v>
      </c>
      <c r="AD907" s="268"/>
    </row>
    <row r="908" spans="1:30" ht="17.100000000000001" customHeight="1">
      <c r="A908" s="243">
        <v>61</v>
      </c>
      <c r="B908" s="243">
        <v>2220</v>
      </c>
      <c r="C908" s="244" t="s">
        <v>5617</v>
      </c>
      <c r="D908" s="764"/>
      <c r="E908" s="764"/>
      <c r="F908" s="377"/>
      <c r="G908" s="377"/>
      <c r="H908" s="377"/>
      <c r="I908" s="378"/>
      <c r="J908" s="1613"/>
      <c r="K908" s="785"/>
      <c r="L908" s="214" t="s">
        <v>163</v>
      </c>
      <c r="M908" s="397">
        <v>0.96499999999999997</v>
      </c>
      <c r="N908" s="245"/>
      <c r="O908" s="208"/>
      <c r="P908" s="208"/>
      <c r="Q908" s="208"/>
      <c r="R908" s="611"/>
      <c r="S908" s="392"/>
      <c r="T908" s="392"/>
      <c r="U908" s="301"/>
      <c r="V908" s="208"/>
      <c r="W908" s="245"/>
      <c r="X908" s="208"/>
      <c r="Y908" s="226"/>
      <c r="Z908" s="762" t="s">
        <v>167</v>
      </c>
      <c r="AA908" s="354">
        <v>5</v>
      </c>
      <c r="AB908" s="763" t="s">
        <v>168</v>
      </c>
      <c r="AC908" s="391">
        <f>ROUND(H872*M908,0)-AA908</f>
        <v>994</v>
      </c>
      <c r="AD908" s="268"/>
    </row>
    <row r="909" spans="1:30" ht="17.100000000000001" customHeight="1">
      <c r="A909" s="243">
        <v>61</v>
      </c>
      <c r="B909" s="243">
        <v>2221</v>
      </c>
      <c r="C909" s="244" t="s">
        <v>5618</v>
      </c>
      <c r="D909" s="764"/>
      <c r="E909" s="764"/>
      <c r="F909" s="377"/>
      <c r="G909" s="377"/>
      <c r="H909" s="377"/>
      <c r="I909" s="378"/>
      <c r="J909" s="1613"/>
      <c r="K909" s="654"/>
      <c r="L909" s="654"/>
      <c r="M909" s="208"/>
      <c r="N909" s="245"/>
      <c r="O909" s="208"/>
      <c r="P909" s="208"/>
      <c r="Q909" s="208"/>
      <c r="R909" s="611"/>
      <c r="S909" s="392"/>
      <c r="T909" s="392"/>
      <c r="U909" s="301"/>
      <c r="V909" s="385"/>
      <c r="W909" s="1650" t="s">
        <v>4700</v>
      </c>
      <c r="X909" s="362" t="s">
        <v>163</v>
      </c>
      <c r="Y909" s="395">
        <v>0.85</v>
      </c>
      <c r="Z909" s="355"/>
      <c r="AA909" s="247"/>
      <c r="AB909" s="247"/>
      <c r="AC909" s="391">
        <f>ROUND(ROUND(H872*M908,0)*Y909,0)</f>
        <v>849</v>
      </c>
      <c r="AD909" s="268"/>
    </row>
    <row r="910" spans="1:30" ht="17.100000000000001" customHeight="1">
      <c r="A910" s="243">
        <v>61</v>
      </c>
      <c r="B910" s="243">
        <v>2222</v>
      </c>
      <c r="C910" s="244" t="s">
        <v>5619</v>
      </c>
      <c r="D910" s="764"/>
      <c r="E910" s="764"/>
      <c r="F910" s="278"/>
      <c r="G910" s="278"/>
      <c r="H910" s="278"/>
      <c r="I910" s="279"/>
      <c r="J910" s="597"/>
      <c r="K910" s="654"/>
      <c r="L910" s="654"/>
      <c r="M910" s="208"/>
      <c r="N910" s="245"/>
      <c r="O910" s="208"/>
      <c r="P910" s="208"/>
      <c r="Q910" s="208"/>
      <c r="R910" s="761"/>
      <c r="S910" s="407"/>
      <c r="T910" s="407"/>
      <c r="U910" s="304"/>
      <c r="V910" s="226"/>
      <c r="W910" s="1651"/>
      <c r="X910" s="512"/>
      <c r="Y910" s="368"/>
      <c r="Z910" s="762" t="s">
        <v>167</v>
      </c>
      <c r="AA910" s="354">
        <v>5</v>
      </c>
      <c r="AB910" s="763" t="s">
        <v>168</v>
      </c>
      <c r="AC910" s="391">
        <f>ROUND(ROUND(H872*M908,0)*Y909,0)-AA910</f>
        <v>844</v>
      </c>
      <c r="AD910" s="268"/>
    </row>
    <row r="911" spans="1:30" ht="17.100000000000001" customHeight="1">
      <c r="A911" s="229">
        <v>61</v>
      </c>
      <c r="B911" s="229">
        <v>1426</v>
      </c>
      <c r="C911" s="254" t="s">
        <v>5620</v>
      </c>
      <c r="D911" s="764"/>
      <c r="E911" s="764"/>
      <c r="F911" s="278"/>
      <c r="G911" s="278"/>
      <c r="H911" s="278"/>
      <c r="I911" s="279"/>
      <c r="J911" s="597"/>
      <c r="K911" s="654"/>
      <c r="L911" s="654"/>
      <c r="M911" s="208"/>
      <c r="N911" s="245"/>
      <c r="O911" s="208"/>
      <c r="P911" s="208"/>
      <c r="Q911" s="208"/>
      <c r="R911" s="1542" t="s">
        <v>4703</v>
      </c>
      <c r="S911" s="1543"/>
      <c r="T911" s="1543"/>
      <c r="U911" s="372" t="s">
        <v>163</v>
      </c>
      <c r="V911" s="373">
        <v>0.7</v>
      </c>
      <c r="W911" s="231"/>
      <c r="X911" s="232"/>
      <c r="Y911" s="314"/>
      <c r="Z911" s="257"/>
      <c r="AA911" s="257"/>
      <c r="AB911" s="257"/>
      <c r="AC911" s="473">
        <f>ROUND(ROUND(H872*M908,0)*V911,0)</f>
        <v>699</v>
      </c>
      <c r="AD911" s="268"/>
    </row>
    <row r="912" spans="1:30" ht="17.100000000000001" customHeight="1">
      <c r="A912" s="243">
        <v>61</v>
      </c>
      <c r="B912" s="243">
        <v>2223</v>
      </c>
      <c r="C912" s="244" t="s">
        <v>5621</v>
      </c>
      <c r="D912" s="764"/>
      <c r="E912" s="764"/>
      <c r="F912" s="278"/>
      <c r="G912" s="278"/>
      <c r="H912" s="208"/>
      <c r="I912" s="388"/>
      <c r="J912" s="597"/>
      <c r="K912" s="654"/>
      <c r="L912" s="654"/>
      <c r="M912" s="208"/>
      <c r="N912" s="245"/>
      <c r="O912" s="208"/>
      <c r="P912" s="208"/>
      <c r="Q912" s="208"/>
      <c r="R912" s="1545"/>
      <c r="S912" s="1546"/>
      <c r="T912" s="1546"/>
      <c r="U912" s="214"/>
      <c r="V912" s="609"/>
      <c r="W912" s="281"/>
      <c r="X912" s="216"/>
      <c r="Y912" s="226"/>
      <c r="Z912" s="762" t="s">
        <v>167</v>
      </c>
      <c r="AA912" s="354">
        <v>5</v>
      </c>
      <c r="AB912" s="763" t="s">
        <v>168</v>
      </c>
      <c r="AC912" s="391">
        <f>ROUND(ROUND(H872*M908,0)*V911,0)-AA912</f>
        <v>694</v>
      </c>
      <c r="AD912" s="268"/>
    </row>
    <row r="913" spans="1:30" ht="17.100000000000001" customHeight="1">
      <c r="A913" s="243">
        <v>61</v>
      </c>
      <c r="B913" s="243">
        <v>2224</v>
      </c>
      <c r="C913" s="244" t="s">
        <v>5622</v>
      </c>
      <c r="D913" s="765"/>
      <c r="E913" s="764"/>
      <c r="F913" s="406"/>
      <c r="G913" s="406"/>
      <c r="H913" s="208"/>
      <c r="I913" s="388"/>
      <c r="J913" s="597"/>
      <c r="K913" s="654"/>
      <c r="L913" s="654"/>
      <c r="M913" s="208"/>
      <c r="N913" s="245"/>
      <c r="O913" s="208"/>
      <c r="P913" s="208"/>
      <c r="Q913" s="208"/>
      <c r="R913" s="1545"/>
      <c r="S913" s="1546"/>
      <c r="T913" s="1546"/>
      <c r="U913" s="302"/>
      <c r="V913" s="766"/>
      <c r="W913" s="1650" t="s">
        <v>4700</v>
      </c>
      <c r="X913" s="362" t="s">
        <v>163</v>
      </c>
      <c r="Y913" s="395">
        <v>0.85</v>
      </c>
      <c r="Z913" s="355"/>
      <c r="AA913" s="247"/>
      <c r="AB913" s="247"/>
      <c r="AC913" s="391">
        <f>ROUND(ROUND(ROUND(H872*M908,0)*V911,0)*Y913,0)</f>
        <v>594</v>
      </c>
      <c r="AD913" s="268"/>
    </row>
    <row r="914" spans="1:30" ht="17.100000000000001" customHeight="1">
      <c r="A914" s="243">
        <v>61</v>
      </c>
      <c r="B914" s="243">
        <v>2225</v>
      </c>
      <c r="C914" s="244" t="s">
        <v>5623</v>
      </c>
      <c r="D914" s="765"/>
      <c r="E914" s="764"/>
      <c r="F914" s="406"/>
      <c r="G914" s="406"/>
      <c r="H914" s="208"/>
      <c r="I914" s="388"/>
      <c r="J914" s="597"/>
      <c r="K914" s="654"/>
      <c r="L914" s="654"/>
      <c r="M914" s="208"/>
      <c r="N914" s="245"/>
      <c r="O914" s="208"/>
      <c r="P914" s="208"/>
      <c r="Q914" s="208"/>
      <c r="R914" s="399"/>
      <c r="S914" s="767"/>
      <c r="T914" s="305"/>
      <c r="U914" s="305"/>
      <c r="V914" s="768"/>
      <c r="W914" s="1651"/>
      <c r="X914" s="512"/>
      <c r="Y914" s="368"/>
      <c r="Z914" s="762" t="s">
        <v>167</v>
      </c>
      <c r="AA914" s="354">
        <v>5</v>
      </c>
      <c r="AB914" s="763" t="s">
        <v>168</v>
      </c>
      <c r="AC914" s="391">
        <f>ROUND(ROUND(ROUND(H872*M908,0)*V911,0)*Y913,0)-AA914</f>
        <v>589</v>
      </c>
      <c r="AD914" s="268"/>
    </row>
    <row r="915" spans="1:30" ht="17.100000000000001" customHeight="1">
      <c r="A915" s="229">
        <v>61</v>
      </c>
      <c r="B915" s="229">
        <v>1779</v>
      </c>
      <c r="C915" s="254" t="s">
        <v>5624</v>
      </c>
      <c r="D915" s="765"/>
      <c r="E915" s="764"/>
      <c r="F915" s="406"/>
      <c r="G915" s="406"/>
      <c r="H915" s="208"/>
      <c r="I915" s="388"/>
      <c r="J915" s="597"/>
      <c r="K915" s="654"/>
      <c r="L915" s="654"/>
      <c r="M915" s="208"/>
      <c r="N915" s="245"/>
      <c r="O915" s="208"/>
      <c r="P915" s="208"/>
      <c r="Q915" s="385"/>
      <c r="R915" s="1542" t="s">
        <v>4708</v>
      </c>
      <c r="S915" s="1543"/>
      <c r="T915" s="1543"/>
      <c r="U915" s="214" t="s">
        <v>163</v>
      </c>
      <c r="V915" s="609">
        <v>0.85</v>
      </c>
      <c r="W915" s="231"/>
      <c r="X915" s="232"/>
      <c r="Y915" s="314"/>
      <c r="Z915" s="257"/>
      <c r="AA915" s="257"/>
      <c r="AB915" s="257"/>
      <c r="AC915" s="473">
        <f>ROUND(ROUND(H872*M908,0)*V915,0)</f>
        <v>849</v>
      </c>
      <c r="AD915" s="268"/>
    </row>
    <row r="916" spans="1:30" ht="17.100000000000001" customHeight="1">
      <c r="A916" s="243">
        <v>61</v>
      </c>
      <c r="B916" s="243">
        <v>2226</v>
      </c>
      <c r="C916" s="244" t="s">
        <v>5625</v>
      </c>
      <c r="D916" s="765"/>
      <c r="E916" s="764"/>
      <c r="F916" s="406"/>
      <c r="G916" s="406"/>
      <c r="H916" s="208"/>
      <c r="I916" s="388"/>
      <c r="J916" s="597"/>
      <c r="K916" s="654"/>
      <c r="L916" s="654"/>
      <c r="M916" s="208"/>
      <c r="N916" s="245"/>
      <c r="O916" s="208"/>
      <c r="P916" s="208"/>
      <c r="Q916" s="208"/>
      <c r="R916" s="1545"/>
      <c r="S916" s="1546"/>
      <c r="T916" s="1546"/>
      <c r="U916" s="214"/>
      <c r="V916" s="609"/>
      <c r="W916" s="281"/>
      <c r="X916" s="216"/>
      <c r="Y916" s="226"/>
      <c r="Z916" s="762" t="s">
        <v>167</v>
      </c>
      <c r="AA916" s="354">
        <v>5</v>
      </c>
      <c r="AB916" s="763" t="s">
        <v>168</v>
      </c>
      <c r="AC916" s="391">
        <f>ROUND(ROUND(H872*M908,0)*V915,0)-AA916</f>
        <v>844</v>
      </c>
      <c r="AD916" s="268"/>
    </row>
    <row r="917" spans="1:30" ht="17.100000000000001" customHeight="1">
      <c r="A917" s="243">
        <v>61</v>
      </c>
      <c r="B917" s="243">
        <v>2227</v>
      </c>
      <c r="C917" s="244" t="s">
        <v>5626</v>
      </c>
      <c r="D917" s="765"/>
      <c r="E917" s="764"/>
      <c r="F917" s="278"/>
      <c r="G917" s="278"/>
      <c r="H917" s="278"/>
      <c r="I917" s="279"/>
      <c r="J917" s="597"/>
      <c r="K917" s="654"/>
      <c r="L917" s="654"/>
      <c r="M917" s="208"/>
      <c r="N917" s="245"/>
      <c r="O917" s="208"/>
      <c r="P917" s="208"/>
      <c r="Q917" s="208"/>
      <c r="R917" s="1545"/>
      <c r="S917" s="1546"/>
      <c r="T917" s="1546"/>
      <c r="U917" s="302"/>
      <c r="V917" s="766"/>
      <c r="W917" s="1650" t="s">
        <v>4700</v>
      </c>
      <c r="X917" s="362" t="s">
        <v>163</v>
      </c>
      <c r="Y917" s="395">
        <v>0.85</v>
      </c>
      <c r="Z917" s="355"/>
      <c r="AA917" s="247"/>
      <c r="AB917" s="247"/>
      <c r="AC917" s="391">
        <f>ROUND(ROUND(ROUND(H872*M908,0)*V915,0)*Y917,0)</f>
        <v>722</v>
      </c>
      <c r="AD917" s="268"/>
    </row>
    <row r="918" spans="1:30" ht="17.100000000000001" customHeight="1">
      <c r="A918" s="243">
        <v>61</v>
      </c>
      <c r="B918" s="243">
        <v>2228</v>
      </c>
      <c r="C918" s="244" t="s">
        <v>5627</v>
      </c>
      <c r="D918" s="765"/>
      <c r="E918" s="764"/>
      <c r="F918" s="278"/>
      <c r="G918" s="278"/>
      <c r="H918" s="278"/>
      <c r="I918" s="279"/>
      <c r="J918" s="597"/>
      <c r="K918" s="654"/>
      <c r="L918" s="654"/>
      <c r="M918" s="208"/>
      <c r="N918" s="281"/>
      <c r="O918" s="216"/>
      <c r="P918" s="216"/>
      <c r="Q918" s="216"/>
      <c r="R918" s="1563"/>
      <c r="S918" s="1564"/>
      <c r="T918" s="1564"/>
      <c r="U918" s="305"/>
      <c r="V918" s="768"/>
      <c r="W918" s="1651"/>
      <c r="X918" s="512"/>
      <c r="Y918" s="368"/>
      <c r="Z918" s="762" t="s">
        <v>167</v>
      </c>
      <c r="AA918" s="354">
        <v>5</v>
      </c>
      <c r="AB918" s="763" t="s">
        <v>168</v>
      </c>
      <c r="AC918" s="391">
        <f>ROUND(ROUND(ROUND(H872*M908,0)*V915,0)*Y917,0)-AA918</f>
        <v>717</v>
      </c>
      <c r="AD918" s="268"/>
    </row>
    <row r="919" spans="1:30" ht="17.100000000000001" customHeight="1">
      <c r="A919" s="229">
        <v>61</v>
      </c>
      <c r="B919" s="229">
        <v>1427</v>
      </c>
      <c r="C919" s="254" t="s">
        <v>5628</v>
      </c>
      <c r="D919" s="765"/>
      <c r="E919" s="765"/>
      <c r="F919" s="278"/>
      <c r="G919" s="278"/>
      <c r="H919" s="278"/>
      <c r="I919" s="279"/>
      <c r="J919" s="597"/>
      <c r="K919" s="654"/>
      <c r="L919" s="654"/>
      <c r="M919" s="208"/>
      <c r="N919" s="1539" t="s">
        <v>4713</v>
      </c>
      <c r="O919" s="1608" t="s">
        <v>162</v>
      </c>
      <c r="P919" s="769"/>
      <c r="Q919" s="769"/>
      <c r="R919" s="340"/>
      <c r="S919" s="338"/>
      <c r="T919" s="338"/>
      <c r="U919" s="334"/>
      <c r="V919" s="232"/>
      <c r="W919" s="231"/>
      <c r="X919" s="232"/>
      <c r="Y919" s="314"/>
      <c r="Z919" s="257"/>
      <c r="AA919" s="257"/>
      <c r="AB919" s="257"/>
      <c r="AC919" s="473">
        <f>ROUND(ROUND(H872*M908,0)*Q920,0)</f>
        <v>699</v>
      </c>
      <c r="AD919" s="268"/>
    </row>
    <row r="920" spans="1:30" ht="17.100000000000001" customHeight="1">
      <c r="A920" s="243">
        <v>61</v>
      </c>
      <c r="B920" s="243">
        <v>2229</v>
      </c>
      <c r="C920" s="244" t="s">
        <v>5629</v>
      </c>
      <c r="D920" s="765"/>
      <c r="E920" s="765"/>
      <c r="F920" s="278"/>
      <c r="G920" s="278"/>
      <c r="H920" s="278"/>
      <c r="I920" s="279"/>
      <c r="J920" s="597"/>
      <c r="K920" s="654"/>
      <c r="L920" s="654"/>
      <c r="M920" s="208"/>
      <c r="N920" s="1631"/>
      <c r="O920" s="1586"/>
      <c r="P920" s="214" t="s">
        <v>163</v>
      </c>
      <c r="Q920" s="770">
        <v>0.7</v>
      </c>
      <c r="R920" s="611"/>
      <c r="S920" s="392"/>
      <c r="T920" s="392"/>
      <c r="U920" s="301"/>
      <c r="V920" s="208"/>
      <c r="W920" s="245"/>
      <c r="X920" s="208"/>
      <c r="Y920" s="226"/>
      <c r="Z920" s="762" t="s">
        <v>167</v>
      </c>
      <c r="AA920" s="354">
        <v>5</v>
      </c>
      <c r="AB920" s="763" t="s">
        <v>168</v>
      </c>
      <c r="AC920" s="391">
        <f>ROUND(ROUND(H872*M908,0)*Q920,0)-AA920</f>
        <v>694</v>
      </c>
      <c r="AD920" s="268"/>
    </row>
    <row r="921" spans="1:30" ht="17.100000000000001" customHeight="1">
      <c r="A921" s="243">
        <v>61</v>
      </c>
      <c r="B921" s="243">
        <v>2230</v>
      </c>
      <c r="C921" s="244" t="s">
        <v>5630</v>
      </c>
      <c r="D921" s="765"/>
      <c r="E921" s="765"/>
      <c r="F921" s="278"/>
      <c r="G921" s="278"/>
      <c r="H921" s="278"/>
      <c r="I921" s="279"/>
      <c r="J921" s="597"/>
      <c r="K921" s="654"/>
      <c r="L921" s="654"/>
      <c r="M921" s="208"/>
      <c r="N921" s="1631"/>
      <c r="O921" s="1586"/>
      <c r="R921" s="611"/>
      <c r="S921" s="392"/>
      <c r="T921" s="392"/>
      <c r="U921" s="301"/>
      <c r="V921" s="385"/>
      <c r="W921" s="1650" t="s">
        <v>4700</v>
      </c>
      <c r="X921" s="362" t="s">
        <v>163</v>
      </c>
      <c r="Y921" s="395">
        <v>0.85</v>
      </c>
      <c r="Z921" s="355"/>
      <c r="AA921" s="247"/>
      <c r="AB921" s="247"/>
      <c r="AC921" s="391">
        <f>ROUND(ROUND(ROUND(H872*M908,0)*Q920,0)*Y921,0)</f>
        <v>594</v>
      </c>
      <c r="AD921" s="268"/>
    </row>
    <row r="922" spans="1:30" ht="17.100000000000001" customHeight="1">
      <c r="A922" s="243">
        <v>61</v>
      </c>
      <c r="B922" s="243">
        <v>2231</v>
      </c>
      <c r="C922" s="244" t="s">
        <v>5631</v>
      </c>
      <c r="D922" s="765"/>
      <c r="E922" s="765"/>
      <c r="F922" s="278"/>
      <c r="G922" s="278"/>
      <c r="H922" s="278"/>
      <c r="I922" s="279"/>
      <c r="J922" s="597"/>
      <c r="K922" s="654"/>
      <c r="L922" s="654"/>
      <c r="M922" s="208"/>
      <c r="N922" s="772"/>
      <c r="P922" s="214"/>
      <c r="Q922" s="214"/>
      <c r="R922" s="761"/>
      <c r="S922" s="407"/>
      <c r="T922" s="407"/>
      <c r="U922" s="304"/>
      <c r="V922" s="226"/>
      <c r="W922" s="1651"/>
      <c r="X922" s="512"/>
      <c r="Y922" s="368"/>
      <c r="Z922" s="762" t="s">
        <v>167</v>
      </c>
      <c r="AA922" s="354">
        <v>5</v>
      </c>
      <c r="AB922" s="763" t="s">
        <v>168</v>
      </c>
      <c r="AC922" s="391">
        <f>ROUND(ROUND(ROUND(H872*M908,0)*Q920,0)*Y921,0)-AA922</f>
        <v>589</v>
      </c>
      <c r="AD922" s="268"/>
    </row>
    <row r="923" spans="1:30" ht="17.100000000000001" customHeight="1">
      <c r="A923" s="229">
        <v>61</v>
      </c>
      <c r="B923" s="229">
        <v>1428</v>
      </c>
      <c r="C923" s="254" t="s">
        <v>5632</v>
      </c>
      <c r="D923" s="765"/>
      <c r="E923" s="765"/>
      <c r="F923" s="278"/>
      <c r="G923" s="278"/>
      <c r="H923" s="278"/>
      <c r="I923" s="279"/>
      <c r="J923" s="597"/>
      <c r="K923" s="654"/>
      <c r="L923" s="654"/>
      <c r="M923" s="208"/>
      <c r="N923" s="773"/>
      <c r="R923" s="1542" t="s">
        <v>4703</v>
      </c>
      <c r="S923" s="1543"/>
      <c r="T923" s="1543"/>
      <c r="U923" s="372" t="s">
        <v>163</v>
      </c>
      <c r="V923" s="373">
        <v>0.7</v>
      </c>
      <c r="W923" s="231"/>
      <c r="X923" s="232"/>
      <c r="Y923" s="314"/>
      <c r="Z923" s="257"/>
      <c r="AA923" s="257"/>
      <c r="AB923" s="257"/>
      <c r="AC923" s="473">
        <f>ROUND(ROUND(ROUND(H872*M908,0)*Q920,0)*V923,0)</f>
        <v>489</v>
      </c>
      <c r="AD923" s="268"/>
    </row>
    <row r="924" spans="1:30" ht="17.100000000000001" customHeight="1">
      <c r="A924" s="243">
        <v>61</v>
      </c>
      <c r="B924" s="243">
        <v>2232</v>
      </c>
      <c r="C924" s="244" t="s">
        <v>5633</v>
      </c>
      <c r="D924" s="765"/>
      <c r="E924" s="765"/>
      <c r="F924" s="278"/>
      <c r="G924" s="278"/>
      <c r="H924" s="278"/>
      <c r="I924" s="279"/>
      <c r="J924" s="597"/>
      <c r="K924" s="654"/>
      <c r="L924" s="654"/>
      <c r="M924" s="208"/>
      <c r="N924" s="773"/>
      <c r="R924" s="1545"/>
      <c r="S924" s="1546"/>
      <c r="T924" s="1546"/>
      <c r="U924" s="214"/>
      <c r="V924" s="609"/>
      <c r="W924" s="281"/>
      <c r="X924" s="216"/>
      <c r="Y924" s="226"/>
      <c r="Z924" s="762" t="s">
        <v>167</v>
      </c>
      <c r="AA924" s="354">
        <v>5</v>
      </c>
      <c r="AB924" s="763" t="s">
        <v>168</v>
      </c>
      <c r="AC924" s="391">
        <f>ROUND(ROUND(ROUND(H872*M908,0)*Q920,0)*V923,0)-AA924</f>
        <v>484</v>
      </c>
      <c r="AD924" s="268"/>
    </row>
    <row r="925" spans="1:30" ht="17.100000000000001" customHeight="1">
      <c r="A925" s="243">
        <v>61</v>
      </c>
      <c r="B925" s="243">
        <v>2233</v>
      </c>
      <c r="C925" s="244" t="s">
        <v>5634</v>
      </c>
      <c r="D925" s="765"/>
      <c r="E925" s="765"/>
      <c r="F925" s="278"/>
      <c r="G925" s="278"/>
      <c r="H925" s="278"/>
      <c r="I925" s="279"/>
      <c r="J925" s="597"/>
      <c r="K925" s="654"/>
      <c r="L925" s="654"/>
      <c r="M925" s="208"/>
      <c r="N925" s="774"/>
      <c r="O925" s="214"/>
      <c r="P925" s="1653"/>
      <c r="Q925" s="1653"/>
      <c r="R925" s="1545"/>
      <c r="S925" s="1546"/>
      <c r="T925" s="1546"/>
      <c r="U925" s="302"/>
      <c r="V925" s="766"/>
      <c r="W925" s="1650" t="s">
        <v>4700</v>
      </c>
      <c r="X925" s="362" t="s">
        <v>163</v>
      </c>
      <c r="Y925" s="395">
        <v>0.85</v>
      </c>
      <c r="Z925" s="355"/>
      <c r="AA925" s="247"/>
      <c r="AB925" s="247"/>
      <c r="AC925" s="391">
        <f>ROUND(ROUND(ROUND(ROUND(H872*M908,0)*Q920,0)*V923,0)*Y925,0)</f>
        <v>416</v>
      </c>
      <c r="AD925" s="268"/>
    </row>
    <row r="926" spans="1:30" ht="17.100000000000001" customHeight="1">
      <c r="A926" s="243">
        <v>61</v>
      </c>
      <c r="B926" s="243">
        <v>2234</v>
      </c>
      <c r="C926" s="244" t="s">
        <v>5635</v>
      </c>
      <c r="D926" s="765"/>
      <c r="E926" s="765"/>
      <c r="F926" s="278"/>
      <c r="G926" s="278"/>
      <c r="H926" s="278"/>
      <c r="I926" s="279"/>
      <c r="J926" s="597"/>
      <c r="K926" s="654"/>
      <c r="L926" s="654"/>
      <c r="M926" s="208"/>
      <c r="N926" s="774"/>
      <c r="O926" s="214"/>
      <c r="P926" s="214"/>
      <c r="Q926" s="214"/>
      <c r="R926" s="399"/>
      <c r="S926" s="767"/>
      <c r="T926" s="305"/>
      <c r="U926" s="305"/>
      <c r="V926" s="768"/>
      <c r="W926" s="1651"/>
      <c r="X926" s="512"/>
      <c r="Y926" s="368"/>
      <c r="Z926" s="762" t="s">
        <v>167</v>
      </c>
      <c r="AA926" s="354">
        <v>5</v>
      </c>
      <c r="AB926" s="763" t="s">
        <v>168</v>
      </c>
      <c r="AC926" s="391">
        <f>ROUND(ROUND(ROUND(ROUND(H872*M908,0)*Q920,0)*V923,0)*Y925,0)-AA926</f>
        <v>411</v>
      </c>
      <c r="AD926" s="268"/>
    </row>
    <row r="927" spans="1:30" ht="17.100000000000001" customHeight="1">
      <c r="A927" s="229">
        <v>61</v>
      </c>
      <c r="B927" s="229">
        <v>1780</v>
      </c>
      <c r="C927" s="254" t="s">
        <v>5636</v>
      </c>
      <c r="D927" s="765"/>
      <c r="E927" s="765"/>
      <c r="F927" s="278"/>
      <c r="G927" s="278"/>
      <c r="H927" s="278"/>
      <c r="I927" s="279"/>
      <c r="J927" s="597"/>
      <c r="K927" s="654"/>
      <c r="L927" s="654"/>
      <c r="M927" s="208"/>
      <c r="N927" s="773"/>
      <c r="O927" s="214"/>
      <c r="P927" s="1599"/>
      <c r="Q927" s="1600"/>
      <c r="R927" s="1542" t="s">
        <v>4708</v>
      </c>
      <c r="S927" s="1543"/>
      <c r="T927" s="1543"/>
      <c r="U927" s="214" t="s">
        <v>163</v>
      </c>
      <c r="V927" s="609">
        <v>0.85</v>
      </c>
      <c r="W927" s="231"/>
      <c r="X927" s="232"/>
      <c r="Y927" s="314"/>
      <c r="Z927" s="257"/>
      <c r="AA927" s="257"/>
      <c r="AB927" s="257"/>
      <c r="AC927" s="473">
        <f>ROUND(ROUND(ROUND(H872*M908,0)*Q920,0)*V927,0)</f>
        <v>594</v>
      </c>
      <c r="AD927" s="268"/>
    </row>
    <row r="928" spans="1:30" ht="17.100000000000001" customHeight="1">
      <c r="A928" s="243">
        <v>61</v>
      </c>
      <c r="B928" s="243">
        <v>2235</v>
      </c>
      <c r="C928" s="244" t="s">
        <v>5637</v>
      </c>
      <c r="D928" s="765"/>
      <c r="E928" s="765"/>
      <c r="F928" s="278"/>
      <c r="G928" s="278"/>
      <c r="H928" s="278"/>
      <c r="I928" s="279"/>
      <c r="J928" s="597"/>
      <c r="K928" s="654"/>
      <c r="L928" s="654"/>
      <c r="M928" s="208"/>
      <c r="N928" s="773"/>
      <c r="O928" s="214"/>
      <c r="P928" s="609"/>
      <c r="Q928" s="609"/>
      <c r="R928" s="1545"/>
      <c r="S928" s="1546"/>
      <c r="T928" s="1546"/>
      <c r="U928" s="214"/>
      <c r="V928" s="609"/>
      <c r="W928" s="281"/>
      <c r="X928" s="216"/>
      <c r="Y928" s="226"/>
      <c r="Z928" s="762" t="s">
        <v>167</v>
      </c>
      <c r="AA928" s="354">
        <v>5</v>
      </c>
      <c r="AB928" s="763" t="s">
        <v>168</v>
      </c>
      <c r="AC928" s="391">
        <f>ROUND(ROUND(ROUND(H872*M908,0)*Q920,0)*V927,0)-AA928</f>
        <v>589</v>
      </c>
      <c r="AD928" s="268"/>
    </row>
    <row r="929" spans="1:30" ht="17.100000000000001" customHeight="1">
      <c r="A929" s="243">
        <v>61</v>
      </c>
      <c r="B929" s="243">
        <v>2236</v>
      </c>
      <c r="C929" s="244" t="s">
        <v>5638</v>
      </c>
      <c r="D929" s="765"/>
      <c r="E929" s="765"/>
      <c r="F929" s="278"/>
      <c r="G929" s="278"/>
      <c r="H929" s="278"/>
      <c r="I929" s="279"/>
      <c r="J929" s="597"/>
      <c r="K929" s="654"/>
      <c r="L929" s="654"/>
      <c r="M929" s="208"/>
      <c r="N929" s="774"/>
      <c r="O929" s="214"/>
      <c r="P929" s="609"/>
      <c r="Q929" s="609"/>
      <c r="R929" s="1545"/>
      <c r="S929" s="1546"/>
      <c r="T929" s="1546"/>
      <c r="U929" s="302"/>
      <c r="V929" s="766"/>
      <c r="W929" s="1650" t="s">
        <v>4700</v>
      </c>
      <c r="X929" s="362" t="s">
        <v>163</v>
      </c>
      <c r="Y929" s="395">
        <v>0.85</v>
      </c>
      <c r="Z929" s="355"/>
      <c r="AA929" s="247"/>
      <c r="AB929" s="247"/>
      <c r="AC929" s="391">
        <f>ROUND(ROUND(ROUND(ROUND(H872*M908,0)*Q920,0)*V927,0)*Y929,0)</f>
        <v>505</v>
      </c>
      <c r="AD929" s="268"/>
    </row>
    <row r="930" spans="1:30" ht="17.100000000000001" customHeight="1">
      <c r="A930" s="243">
        <v>61</v>
      </c>
      <c r="B930" s="243">
        <v>2237</v>
      </c>
      <c r="C930" s="244" t="s">
        <v>5639</v>
      </c>
      <c r="D930" s="765"/>
      <c r="E930" s="765"/>
      <c r="F930" s="278"/>
      <c r="G930" s="278"/>
      <c r="H930" s="278"/>
      <c r="I930" s="279"/>
      <c r="J930" s="597"/>
      <c r="K930" s="654"/>
      <c r="L930" s="654"/>
      <c r="M930" s="208"/>
      <c r="N930" s="773"/>
      <c r="O930" s="214"/>
      <c r="P930" s="214"/>
      <c r="Q930" s="214"/>
      <c r="R930" s="1563"/>
      <c r="S930" s="1564"/>
      <c r="T930" s="1564"/>
      <c r="U930" s="305"/>
      <c r="V930" s="768"/>
      <c r="W930" s="1651"/>
      <c r="X930" s="512"/>
      <c r="Y930" s="368"/>
      <c r="Z930" s="762" t="s">
        <v>167</v>
      </c>
      <c r="AA930" s="354">
        <v>5</v>
      </c>
      <c r="AB930" s="763" t="s">
        <v>168</v>
      </c>
      <c r="AC930" s="391">
        <f>ROUND(ROUND(ROUND(ROUND(H872*M908,0)*Q920,0)*V927,0)*Y929,0)-AA930</f>
        <v>500</v>
      </c>
      <c r="AD930" s="268"/>
    </row>
    <row r="931" spans="1:30" ht="17.100000000000001" customHeight="1">
      <c r="A931" s="243">
        <v>61</v>
      </c>
      <c r="B931" s="243">
        <v>2238</v>
      </c>
      <c r="C931" s="244" t="s">
        <v>5640</v>
      </c>
      <c r="D931" s="765"/>
      <c r="E931" s="765"/>
      <c r="F931" s="278"/>
      <c r="G931" s="278"/>
      <c r="H931" s="278"/>
      <c r="I931" s="279"/>
      <c r="J931" s="597"/>
      <c r="K931" s="654"/>
      <c r="L931" s="654"/>
      <c r="M931" s="208"/>
      <c r="N931" s="773"/>
      <c r="O931" s="1580" t="s">
        <v>165</v>
      </c>
      <c r="P931" s="775"/>
      <c r="Q931" s="775"/>
      <c r="R931" s="359"/>
      <c r="S931" s="360"/>
      <c r="T931" s="776"/>
      <c r="U931" s="360"/>
      <c r="V931" s="361"/>
      <c r="W931" s="523"/>
      <c r="X931" s="524"/>
      <c r="Y931" s="642"/>
      <c r="Z931" s="247"/>
      <c r="AA931" s="247"/>
      <c r="AB931" s="247"/>
      <c r="AC931" s="391">
        <f>ROUND(ROUND(H872*M908,0)*Q932,0)</f>
        <v>500</v>
      </c>
      <c r="AD931" s="268"/>
    </row>
    <row r="932" spans="1:30" ht="17.100000000000001" customHeight="1">
      <c r="A932" s="243">
        <v>61</v>
      </c>
      <c r="B932" s="243">
        <v>2239</v>
      </c>
      <c r="C932" s="244" t="s">
        <v>5641</v>
      </c>
      <c r="D932" s="765"/>
      <c r="E932" s="765"/>
      <c r="F932" s="278"/>
      <c r="G932" s="278"/>
      <c r="H932" s="278"/>
      <c r="I932" s="279"/>
      <c r="J932" s="597"/>
      <c r="K932" s="654"/>
      <c r="L932" s="654"/>
      <c r="M932" s="208"/>
      <c r="N932" s="772"/>
      <c r="O932" s="1620"/>
      <c r="P932" s="643" t="s">
        <v>163</v>
      </c>
      <c r="Q932" s="365">
        <v>0.5</v>
      </c>
      <c r="R932" s="777"/>
      <c r="S932" s="639"/>
      <c r="T932" s="776"/>
      <c r="U932" s="639"/>
      <c r="V932" s="529"/>
      <c r="W932" s="516"/>
      <c r="X932" s="517"/>
      <c r="Y932" s="526"/>
      <c r="Z932" s="762" t="s">
        <v>167</v>
      </c>
      <c r="AA932" s="354">
        <v>5</v>
      </c>
      <c r="AB932" s="763" t="s">
        <v>168</v>
      </c>
      <c r="AC932" s="391">
        <f>ROUND(ROUND(H872*M908,0)*Q932,0)-AA932</f>
        <v>495</v>
      </c>
      <c r="AD932" s="268"/>
    </row>
    <row r="933" spans="1:30" ht="17.100000000000001" customHeight="1">
      <c r="A933" s="243">
        <v>61</v>
      </c>
      <c r="B933" s="243">
        <v>2240</v>
      </c>
      <c r="C933" s="244" t="s">
        <v>5642</v>
      </c>
      <c r="D933" s="765"/>
      <c r="E933" s="765"/>
      <c r="F933" s="278"/>
      <c r="G933" s="278"/>
      <c r="H933" s="278"/>
      <c r="I933" s="279"/>
      <c r="J933" s="597"/>
      <c r="K933" s="654"/>
      <c r="L933" s="654"/>
      <c r="M933" s="208"/>
      <c r="N933" s="772"/>
      <c r="O933" s="1620"/>
      <c r="P933" s="530"/>
      <c r="Q933" s="530"/>
      <c r="R933" s="777"/>
      <c r="S933" s="639"/>
      <c r="T933" s="776"/>
      <c r="U933" s="639"/>
      <c r="V933" s="529"/>
      <c r="W933" s="1650" t="s">
        <v>4700</v>
      </c>
      <c r="X933" s="362" t="s">
        <v>163</v>
      </c>
      <c r="Y933" s="395">
        <v>0.85</v>
      </c>
      <c r="Z933" s="355"/>
      <c r="AA933" s="247"/>
      <c r="AB933" s="247"/>
      <c r="AC933" s="391">
        <f>ROUND(ROUND(ROUND(H872*M908,0)*Q932,0)*Y933,0)</f>
        <v>425</v>
      </c>
      <c r="AD933" s="268"/>
    </row>
    <row r="934" spans="1:30" ht="17.100000000000001" customHeight="1">
      <c r="A934" s="243">
        <v>61</v>
      </c>
      <c r="B934" s="243">
        <v>2241</v>
      </c>
      <c r="C934" s="244" t="s">
        <v>5643</v>
      </c>
      <c r="D934" s="765"/>
      <c r="E934" s="765"/>
      <c r="F934" s="278"/>
      <c r="G934" s="278"/>
      <c r="H934" s="278"/>
      <c r="I934" s="279"/>
      <c r="J934" s="597"/>
      <c r="K934" s="654"/>
      <c r="L934" s="654"/>
      <c r="M934" s="208"/>
      <c r="N934" s="772"/>
      <c r="O934" s="530"/>
      <c r="P934" s="643"/>
      <c r="Q934" s="643"/>
      <c r="R934" s="778"/>
      <c r="S934" s="525"/>
      <c r="T934" s="537"/>
      <c r="U934" s="525"/>
      <c r="V934" s="539"/>
      <c r="W934" s="1651"/>
      <c r="X934" s="512"/>
      <c r="Y934" s="368"/>
      <c r="Z934" s="762" t="s">
        <v>167</v>
      </c>
      <c r="AA934" s="354">
        <v>5</v>
      </c>
      <c r="AB934" s="763" t="s">
        <v>168</v>
      </c>
      <c r="AC934" s="391">
        <f>ROUND(ROUND(ROUND(H872*M908,0)*Q932,0)*Y933,0)-AA934</f>
        <v>420</v>
      </c>
      <c r="AD934" s="268"/>
    </row>
    <row r="935" spans="1:30" ht="17.100000000000001" customHeight="1">
      <c r="A935" s="243">
        <v>61</v>
      </c>
      <c r="B935" s="243">
        <v>2242</v>
      </c>
      <c r="C935" s="244" t="s">
        <v>5644</v>
      </c>
      <c r="D935" s="765"/>
      <c r="E935" s="765"/>
      <c r="F935" s="278"/>
      <c r="G935" s="278"/>
      <c r="H935" s="278"/>
      <c r="I935" s="279"/>
      <c r="J935" s="597"/>
      <c r="K935" s="654"/>
      <c r="L935" s="654"/>
      <c r="M935" s="208"/>
      <c r="N935" s="773"/>
      <c r="O935" s="530"/>
      <c r="P935" s="530"/>
      <c r="Q935" s="530"/>
      <c r="R935" s="1580" t="s">
        <v>4703</v>
      </c>
      <c r="S935" s="1633"/>
      <c r="T935" s="1633"/>
      <c r="U935" s="362" t="s">
        <v>163</v>
      </c>
      <c r="V935" s="356">
        <v>0.7</v>
      </c>
      <c r="W935" s="523"/>
      <c r="X935" s="524"/>
      <c r="Y935" s="642"/>
      <c r="Z935" s="247"/>
      <c r="AA935" s="247"/>
      <c r="AB935" s="247"/>
      <c r="AC935" s="391">
        <f>ROUND(ROUND(ROUND(H872*M908,0)*Q932,0)*V935,0)</f>
        <v>350</v>
      </c>
      <c r="AD935" s="268"/>
    </row>
    <row r="936" spans="1:30" ht="17.100000000000001" customHeight="1">
      <c r="A936" s="243">
        <v>61</v>
      </c>
      <c r="B936" s="243">
        <v>2243</v>
      </c>
      <c r="C936" s="244" t="s">
        <v>5645</v>
      </c>
      <c r="D936" s="765"/>
      <c r="E936" s="765"/>
      <c r="F936" s="278"/>
      <c r="G936" s="278"/>
      <c r="H936" s="278"/>
      <c r="I936" s="279"/>
      <c r="J936" s="597"/>
      <c r="K936" s="654"/>
      <c r="L936" s="654"/>
      <c r="M936" s="208"/>
      <c r="N936" s="773"/>
      <c r="O936" s="530"/>
      <c r="P936" s="530"/>
      <c r="Q936" s="530"/>
      <c r="R936" s="1620"/>
      <c r="S936" s="1634"/>
      <c r="T936" s="1634"/>
      <c r="U936" s="643"/>
      <c r="V936" s="365"/>
      <c r="W936" s="319"/>
      <c r="X936" s="288"/>
      <c r="Y936" s="526"/>
      <c r="Z936" s="762" t="s">
        <v>167</v>
      </c>
      <c r="AA936" s="354">
        <v>5</v>
      </c>
      <c r="AB936" s="763" t="s">
        <v>168</v>
      </c>
      <c r="AC936" s="391">
        <f>ROUND(ROUND(ROUND(H872*M908,0)*Q932,0)*V935,0)-AA936</f>
        <v>345</v>
      </c>
      <c r="AD936" s="268"/>
    </row>
    <row r="937" spans="1:30" ht="17.100000000000001" customHeight="1">
      <c r="A937" s="243">
        <v>61</v>
      </c>
      <c r="B937" s="243">
        <v>2244</v>
      </c>
      <c r="C937" s="244" t="s">
        <v>5646</v>
      </c>
      <c r="D937" s="765"/>
      <c r="E937" s="765"/>
      <c r="F937" s="278"/>
      <c r="G937" s="278"/>
      <c r="H937" s="278"/>
      <c r="I937" s="279"/>
      <c r="J937" s="597"/>
      <c r="K937" s="654"/>
      <c r="L937" s="654"/>
      <c r="M937" s="208"/>
      <c r="N937" s="774"/>
      <c r="O937" s="643"/>
      <c r="P937" s="1644"/>
      <c r="Q937" s="1652"/>
      <c r="R937" s="1620"/>
      <c r="S937" s="1634"/>
      <c r="T937" s="1634"/>
      <c r="U937" s="779"/>
      <c r="V937" s="780"/>
      <c r="W937" s="1650" t="s">
        <v>4700</v>
      </c>
      <c r="X937" s="362" t="s">
        <v>163</v>
      </c>
      <c r="Y937" s="395">
        <v>0.85</v>
      </c>
      <c r="Z937" s="355"/>
      <c r="AA937" s="247"/>
      <c r="AB937" s="247"/>
      <c r="AC937" s="391">
        <f>ROUND(ROUND(ROUND(ROUND(H872*M908,0)*Q932,0)*V935,0)*Y937,0)</f>
        <v>298</v>
      </c>
      <c r="AD937" s="268"/>
    </row>
    <row r="938" spans="1:30" ht="17.100000000000001" customHeight="1">
      <c r="A938" s="243">
        <v>61</v>
      </c>
      <c r="B938" s="243">
        <v>2245</v>
      </c>
      <c r="C938" s="244" t="s">
        <v>5647</v>
      </c>
      <c r="D938" s="765"/>
      <c r="E938" s="765"/>
      <c r="F938" s="278"/>
      <c r="G938" s="278"/>
      <c r="H938" s="278"/>
      <c r="I938" s="279"/>
      <c r="J938" s="597"/>
      <c r="K938" s="654"/>
      <c r="L938" s="654"/>
      <c r="M938" s="208"/>
      <c r="N938" s="774"/>
      <c r="O938" s="643"/>
      <c r="P938" s="643"/>
      <c r="Q938" s="643"/>
      <c r="R938" s="781"/>
      <c r="S938" s="782"/>
      <c r="T938" s="537"/>
      <c r="U938" s="537"/>
      <c r="V938" s="783"/>
      <c r="W938" s="1651"/>
      <c r="X938" s="512"/>
      <c r="Y938" s="368"/>
      <c r="Z938" s="762" t="s">
        <v>167</v>
      </c>
      <c r="AA938" s="354">
        <v>5</v>
      </c>
      <c r="AB938" s="763" t="s">
        <v>168</v>
      </c>
      <c r="AC938" s="391">
        <f>ROUND(ROUND(ROUND(ROUND(H872*M908,0)*Q932,0)*V935,0)*Y937,0)-AA938</f>
        <v>293</v>
      </c>
      <c r="AD938" s="268"/>
    </row>
    <row r="939" spans="1:30" ht="17.100000000000001" customHeight="1">
      <c r="A939" s="243">
        <v>61</v>
      </c>
      <c r="B939" s="243">
        <v>2246</v>
      </c>
      <c r="C939" s="244" t="s">
        <v>5648</v>
      </c>
      <c r="D939" s="765"/>
      <c r="E939" s="765"/>
      <c r="F939" s="278"/>
      <c r="G939" s="278"/>
      <c r="H939" s="278"/>
      <c r="I939" s="279"/>
      <c r="J939" s="597"/>
      <c r="K939" s="654"/>
      <c r="L939" s="654"/>
      <c r="M939" s="208"/>
      <c r="N939" s="773"/>
      <c r="O939" s="643"/>
      <c r="P939" s="1646"/>
      <c r="Q939" s="1649"/>
      <c r="R939" s="1580" t="s">
        <v>4708</v>
      </c>
      <c r="S939" s="1633"/>
      <c r="T939" s="1633"/>
      <c r="U939" s="643" t="s">
        <v>163</v>
      </c>
      <c r="V939" s="365">
        <v>0.85</v>
      </c>
      <c r="W939" s="523"/>
      <c r="X939" s="524"/>
      <c r="Y939" s="642"/>
      <c r="Z939" s="247"/>
      <c r="AA939" s="247"/>
      <c r="AB939" s="247"/>
      <c r="AC939" s="391">
        <f>ROUND(ROUND(ROUND(H872*M908,0)*Q932,0)*V939,0)</f>
        <v>425</v>
      </c>
      <c r="AD939" s="268"/>
    </row>
    <row r="940" spans="1:30" ht="17.100000000000001" customHeight="1">
      <c r="A940" s="243">
        <v>61</v>
      </c>
      <c r="B940" s="243">
        <v>2247</v>
      </c>
      <c r="C940" s="244" t="s">
        <v>5649</v>
      </c>
      <c r="D940" s="765"/>
      <c r="E940" s="765"/>
      <c r="F940" s="278"/>
      <c r="G940" s="278"/>
      <c r="H940" s="278"/>
      <c r="I940" s="279"/>
      <c r="J940" s="597"/>
      <c r="K940" s="654"/>
      <c r="L940" s="654"/>
      <c r="M940" s="208"/>
      <c r="N940" s="773"/>
      <c r="O940" s="643"/>
      <c r="P940" s="365"/>
      <c r="Q940" s="365"/>
      <c r="R940" s="1620"/>
      <c r="S940" s="1634"/>
      <c r="T940" s="1634"/>
      <c r="U940" s="643"/>
      <c r="V940" s="365"/>
      <c r="W940" s="319"/>
      <c r="X940" s="288"/>
      <c r="Y940" s="526"/>
      <c r="Z940" s="762" t="s">
        <v>167</v>
      </c>
      <c r="AA940" s="354">
        <v>5</v>
      </c>
      <c r="AB940" s="763" t="s">
        <v>168</v>
      </c>
      <c r="AC940" s="391">
        <f>ROUND(ROUND(ROUND(H872*M908,0)*Q932,0)*V939,0)-AA940</f>
        <v>420</v>
      </c>
      <c r="AD940" s="268"/>
    </row>
    <row r="941" spans="1:30" ht="17.100000000000001" customHeight="1">
      <c r="A941" s="243">
        <v>61</v>
      </c>
      <c r="B941" s="243">
        <v>2248</v>
      </c>
      <c r="C941" s="244" t="s">
        <v>5650</v>
      </c>
      <c r="D941" s="765"/>
      <c r="E941" s="765"/>
      <c r="F941" s="278"/>
      <c r="G941" s="278"/>
      <c r="H941" s="278"/>
      <c r="I941" s="279"/>
      <c r="J941" s="597"/>
      <c r="K941" s="654"/>
      <c r="L941" s="654"/>
      <c r="M941" s="208"/>
      <c r="N941" s="774"/>
      <c r="O941" s="643"/>
      <c r="P941" s="365"/>
      <c r="Q941" s="365"/>
      <c r="R941" s="1620"/>
      <c r="S941" s="1634"/>
      <c r="T941" s="1634"/>
      <c r="U941" s="779"/>
      <c r="V941" s="780"/>
      <c r="W941" s="1650" t="s">
        <v>4700</v>
      </c>
      <c r="X941" s="362" t="s">
        <v>163</v>
      </c>
      <c r="Y941" s="395">
        <v>0.85</v>
      </c>
      <c r="Z941" s="355"/>
      <c r="AA941" s="247"/>
      <c r="AB941" s="247"/>
      <c r="AC941" s="391">
        <f>ROUND(ROUND(ROUND(ROUND(H872*M908,0)*Q932,0)*V939,0)*Y941,0)</f>
        <v>361</v>
      </c>
      <c r="AD941" s="268"/>
    </row>
    <row r="942" spans="1:30" ht="17.100000000000001" customHeight="1">
      <c r="A942" s="243">
        <v>61</v>
      </c>
      <c r="B942" s="243">
        <v>2249</v>
      </c>
      <c r="C942" s="244" t="s">
        <v>5651</v>
      </c>
      <c r="D942" s="765"/>
      <c r="E942" s="765"/>
      <c r="F942" s="278"/>
      <c r="G942" s="278"/>
      <c r="H942" s="278"/>
      <c r="I942" s="279"/>
      <c r="J942" s="597"/>
      <c r="K942" s="654"/>
      <c r="L942" s="654"/>
      <c r="M942" s="208"/>
      <c r="N942" s="467"/>
      <c r="O942" s="643"/>
      <c r="P942" s="643"/>
      <c r="Q942" s="643"/>
      <c r="R942" s="1642"/>
      <c r="S942" s="1643"/>
      <c r="T942" s="1643"/>
      <c r="U942" s="537"/>
      <c r="V942" s="783"/>
      <c r="W942" s="1651"/>
      <c r="X942" s="512"/>
      <c r="Y942" s="368"/>
      <c r="Z942" s="762" t="s">
        <v>167</v>
      </c>
      <c r="AA942" s="354">
        <v>5</v>
      </c>
      <c r="AB942" s="763" t="s">
        <v>168</v>
      </c>
      <c r="AC942" s="391">
        <f>ROUND(ROUND(ROUND(ROUND(H872*M908,0)*Q932,0)*V939,0)*Y941,0)-AA942</f>
        <v>356</v>
      </c>
      <c r="AD942" s="268"/>
    </row>
    <row r="943" spans="1:30" ht="17.100000000000001" customHeight="1">
      <c r="A943" s="229">
        <v>61</v>
      </c>
      <c r="B943" s="229">
        <v>1431</v>
      </c>
      <c r="C943" s="254" t="s">
        <v>5652</v>
      </c>
      <c r="D943" s="765"/>
      <c r="E943" s="765"/>
      <c r="F943" s="1542" t="s">
        <v>5653</v>
      </c>
      <c r="G943" s="477"/>
      <c r="H943" s="477"/>
      <c r="I943" s="478"/>
      <c r="J943" s="756"/>
      <c r="K943" s="664"/>
      <c r="L943" s="664"/>
      <c r="M943" s="232"/>
      <c r="N943" s="231"/>
      <c r="O943" s="232"/>
      <c r="P943" s="232"/>
      <c r="Q943" s="232"/>
      <c r="R943" s="340"/>
      <c r="S943" s="338"/>
      <c r="T943" s="338"/>
      <c r="U943" s="334"/>
      <c r="V943" s="232"/>
      <c r="W943" s="231"/>
      <c r="X943" s="232"/>
      <c r="Y943" s="314"/>
      <c r="Z943" s="257"/>
      <c r="AA943" s="257"/>
      <c r="AB943" s="257"/>
      <c r="AC943" s="473">
        <f>ROUND(H944,0)</f>
        <v>919</v>
      </c>
      <c r="AD943" s="268"/>
    </row>
    <row r="944" spans="1:30" ht="17.100000000000001" customHeight="1">
      <c r="A944" s="243">
        <v>61</v>
      </c>
      <c r="B944" s="243">
        <v>2250</v>
      </c>
      <c r="C944" s="244" t="s">
        <v>5654</v>
      </c>
      <c r="D944" s="764"/>
      <c r="E944" s="764"/>
      <c r="F944" s="1545"/>
      <c r="G944" s="377"/>
      <c r="H944" s="757">
        <v>919</v>
      </c>
      <c r="I944" s="208" t="s">
        <v>18</v>
      </c>
      <c r="J944" s="597"/>
      <c r="K944" s="654"/>
      <c r="L944" s="654"/>
      <c r="M944" s="208"/>
      <c r="N944" s="245"/>
      <c r="O944" s="208"/>
      <c r="P944" s="208"/>
      <c r="Q944" s="208"/>
      <c r="R944" s="611"/>
      <c r="S944" s="392"/>
      <c r="T944" s="392"/>
      <c r="U944" s="301"/>
      <c r="V944" s="208"/>
      <c r="W944" s="245"/>
      <c r="X944" s="208"/>
      <c r="Y944" s="226"/>
      <c r="Z944" s="762" t="s">
        <v>167</v>
      </c>
      <c r="AA944" s="354">
        <v>5</v>
      </c>
      <c r="AB944" s="763" t="s">
        <v>168</v>
      </c>
      <c r="AC944" s="391">
        <f>ROUND(H944,0)-AA944</f>
        <v>914</v>
      </c>
      <c r="AD944" s="268"/>
    </row>
    <row r="945" spans="1:30" ht="17.100000000000001" customHeight="1">
      <c r="A945" s="243">
        <v>61</v>
      </c>
      <c r="B945" s="243">
        <v>2251</v>
      </c>
      <c r="C945" s="244" t="s">
        <v>5655</v>
      </c>
      <c r="D945" s="764"/>
      <c r="E945" s="764"/>
      <c r="F945" s="1545"/>
      <c r="G945" s="377"/>
      <c r="H945" s="377"/>
      <c r="I945" s="378"/>
      <c r="J945" s="597"/>
      <c r="K945" s="654"/>
      <c r="L945" s="654"/>
      <c r="M945" s="208"/>
      <c r="N945" s="245"/>
      <c r="O945" s="208"/>
      <c r="P945" s="208"/>
      <c r="Q945" s="208"/>
      <c r="R945" s="611"/>
      <c r="S945" s="392"/>
      <c r="T945" s="392"/>
      <c r="U945" s="301"/>
      <c r="V945" s="385"/>
      <c r="W945" s="1650" t="s">
        <v>4700</v>
      </c>
      <c r="X945" s="362" t="s">
        <v>163</v>
      </c>
      <c r="Y945" s="395">
        <v>0.85</v>
      </c>
      <c r="Z945" s="355"/>
      <c r="AA945" s="247"/>
      <c r="AB945" s="247"/>
      <c r="AC945" s="391">
        <f>ROUND(H944*Y945,0)</f>
        <v>781</v>
      </c>
      <c r="AD945" s="268"/>
    </row>
    <row r="946" spans="1:30" ht="17.100000000000001" customHeight="1">
      <c r="A946" s="243">
        <v>61</v>
      </c>
      <c r="B946" s="243">
        <v>2252</v>
      </c>
      <c r="C946" s="244" t="s">
        <v>5656</v>
      </c>
      <c r="D946" s="764"/>
      <c r="E946" s="764"/>
      <c r="F946" s="377"/>
      <c r="G946" s="377"/>
      <c r="H946" s="377"/>
      <c r="I946" s="377"/>
      <c r="J946" s="597"/>
      <c r="K946" s="654"/>
      <c r="L946" s="654"/>
      <c r="M946" s="208"/>
      <c r="N946" s="245"/>
      <c r="O946" s="208"/>
      <c r="P946" s="208"/>
      <c r="Q946" s="208"/>
      <c r="R946" s="761"/>
      <c r="S946" s="407"/>
      <c r="T946" s="407"/>
      <c r="U946" s="304"/>
      <c r="V946" s="226"/>
      <c r="W946" s="1651"/>
      <c r="X946" s="512"/>
      <c r="Y946" s="368"/>
      <c r="Z946" s="762" t="s">
        <v>167</v>
      </c>
      <c r="AA946" s="354">
        <v>5</v>
      </c>
      <c r="AB946" s="763" t="s">
        <v>168</v>
      </c>
      <c r="AC946" s="391">
        <f>ROUND(H944*Y945,0)-AA946</f>
        <v>776</v>
      </c>
      <c r="AD946" s="268"/>
    </row>
    <row r="947" spans="1:30" ht="17.100000000000001" customHeight="1">
      <c r="A947" s="229">
        <v>61</v>
      </c>
      <c r="B947" s="229">
        <v>1432</v>
      </c>
      <c r="C947" s="254" t="s">
        <v>5657</v>
      </c>
      <c r="D947" s="764"/>
      <c r="E947" s="764"/>
      <c r="F947" s="278"/>
      <c r="G947" s="278"/>
      <c r="J947" s="597"/>
      <c r="K947" s="654"/>
      <c r="L947" s="654"/>
      <c r="M947" s="208"/>
      <c r="N947" s="245"/>
      <c r="O947" s="208"/>
      <c r="P947" s="208"/>
      <c r="Q947" s="208"/>
      <c r="R947" s="1542" t="s">
        <v>4703</v>
      </c>
      <c r="S947" s="1543"/>
      <c r="T947" s="1543"/>
      <c r="U947" s="372" t="s">
        <v>163</v>
      </c>
      <c r="V947" s="373">
        <v>0.7</v>
      </c>
      <c r="W947" s="231"/>
      <c r="X947" s="232"/>
      <c r="Y947" s="314"/>
      <c r="Z947" s="257"/>
      <c r="AA947" s="257"/>
      <c r="AB947" s="257"/>
      <c r="AC947" s="473">
        <f>ROUND(H944*V947,0)</f>
        <v>643</v>
      </c>
      <c r="AD947" s="268"/>
    </row>
    <row r="948" spans="1:30" ht="17.100000000000001" customHeight="1">
      <c r="A948" s="243">
        <v>61</v>
      </c>
      <c r="B948" s="243">
        <v>2253</v>
      </c>
      <c r="C948" s="244" t="s">
        <v>5658</v>
      </c>
      <c r="D948" s="764"/>
      <c r="E948" s="764"/>
      <c r="F948" s="278"/>
      <c r="G948" s="278"/>
      <c r="H948" s="208"/>
      <c r="I948" s="388"/>
      <c r="J948" s="597"/>
      <c r="K948" s="654"/>
      <c r="L948" s="654"/>
      <c r="M948" s="208"/>
      <c r="N948" s="245"/>
      <c r="O948" s="208"/>
      <c r="P948" s="208"/>
      <c r="Q948" s="208"/>
      <c r="R948" s="1545"/>
      <c r="S948" s="1546"/>
      <c r="T948" s="1546"/>
      <c r="U948" s="214"/>
      <c r="V948" s="609"/>
      <c r="W948" s="281"/>
      <c r="X948" s="216"/>
      <c r="Y948" s="226"/>
      <c r="Z948" s="762" t="s">
        <v>167</v>
      </c>
      <c r="AA948" s="354">
        <v>5</v>
      </c>
      <c r="AB948" s="763" t="s">
        <v>168</v>
      </c>
      <c r="AC948" s="391">
        <f>ROUND(H944*V947,0)-AA948</f>
        <v>638</v>
      </c>
      <c r="AD948" s="268"/>
    </row>
    <row r="949" spans="1:30" ht="17.100000000000001" customHeight="1">
      <c r="A949" s="243">
        <v>61</v>
      </c>
      <c r="B949" s="243">
        <v>2254</v>
      </c>
      <c r="C949" s="244" t="s">
        <v>5659</v>
      </c>
      <c r="D949" s="765"/>
      <c r="E949" s="764"/>
      <c r="F949" s="406"/>
      <c r="G949" s="406"/>
      <c r="H949" s="208"/>
      <c r="I949" s="388"/>
      <c r="J949" s="597"/>
      <c r="K949" s="654"/>
      <c r="L949" s="654"/>
      <c r="M949" s="208"/>
      <c r="N949" s="245"/>
      <c r="O949" s="208"/>
      <c r="P949" s="208"/>
      <c r="Q949" s="208"/>
      <c r="R949" s="1545"/>
      <c r="S949" s="1546"/>
      <c r="T949" s="1546"/>
      <c r="U949" s="302"/>
      <c r="V949" s="766"/>
      <c r="W949" s="1650" t="s">
        <v>4700</v>
      </c>
      <c r="X949" s="362" t="s">
        <v>163</v>
      </c>
      <c r="Y949" s="395">
        <v>0.85</v>
      </c>
      <c r="Z949" s="355"/>
      <c r="AA949" s="247"/>
      <c r="AB949" s="247"/>
      <c r="AC949" s="391">
        <f>ROUND(ROUND(H944*V947,0)*Y949,0)</f>
        <v>547</v>
      </c>
      <c r="AD949" s="268"/>
    </row>
    <row r="950" spans="1:30" ht="17.100000000000001" customHeight="1">
      <c r="A950" s="243">
        <v>61</v>
      </c>
      <c r="B950" s="243">
        <v>2255</v>
      </c>
      <c r="C950" s="244" t="s">
        <v>5660</v>
      </c>
      <c r="D950" s="765"/>
      <c r="E950" s="764"/>
      <c r="F950" s="406"/>
      <c r="G950" s="406"/>
      <c r="H950" s="208"/>
      <c r="I950" s="388"/>
      <c r="J950" s="597"/>
      <c r="K950" s="654"/>
      <c r="L950" s="654"/>
      <c r="M950" s="208"/>
      <c r="N950" s="245"/>
      <c r="O950" s="208"/>
      <c r="P950" s="208"/>
      <c r="Q950" s="208"/>
      <c r="R950" s="399"/>
      <c r="S950" s="767"/>
      <c r="T950" s="305"/>
      <c r="U950" s="305"/>
      <c r="V950" s="768"/>
      <c r="W950" s="1651"/>
      <c r="X950" s="512"/>
      <c r="Y950" s="368"/>
      <c r="Z950" s="762" t="s">
        <v>167</v>
      </c>
      <c r="AA950" s="354">
        <v>5</v>
      </c>
      <c r="AB950" s="763" t="s">
        <v>168</v>
      </c>
      <c r="AC950" s="391">
        <f>ROUND(ROUND(H944*V947,0)*Y949,0)-AA950</f>
        <v>542</v>
      </c>
      <c r="AD950" s="268"/>
    </row>
    <row r="951" spans="1:30" ht="17.100000000000001" customHeight="1">
      <c r="A951" s="229">
        <v>61</v>
      </c>
      <c r="B951" s="229">
        <v>1781</v>
      </c>
      <c r="C951" s="254" t="s">
        <v>5661</v>
      </c>
      <c r="D951" s="765"/>
      <c r="E951" s="764"/>
      <c r="F951" s="406"/>
      <c r="G951" s="406"/>
      <c r="H951" s="208"/>
      <c r="I951" s="388"/>
      <c r="J951" s="597"/>
      <c r="K951" s="654"/>
      <c r="L951" s="654"/>
      <c r="M951" s="208"/>
      <c r="N951" s="245"/>
      <c r="O951" s="208"/>
      <c r="P951" s="208"/>
      <c r="Q951" s="385"/>
      <c r="R951" s="1542" t="s">
        <v>4708</v>
      </c>
      <c r="S951" s="1543"/>
      <c r="T951" s="1543"/>
      <c r="U951" s="214" t="s">
        <v>163</v>
      </c>
      <c r="V951" s="609">
        <v>0.85</v>
      </c>
      <c r="W951" s="231"/>
      <c r="X951" s="232"/>
      <c r="Y951" s="314"/>
      <c r="Z951" s="257"/>
      <c r="AA951" s="257"/>
      <c r="AB951" s="257"/>
      <c r="AC951" s="473">
        <f>ROUND(H944*V951,0)</f>
        <v>781</v>
      </c>
      <c r="AD951" s="268"/>
    </row>
    <row r="952" spans="1:30" ht="17.100000000000001" customHeight="1">
      <c r="A952" s="243">
        <v>61</v>
      </c>
      <c r="B952" s="243">
        <v>2256</v>
      </c>
      <c r="C952" s="244" t="s">
        <v>5662</v>
      </c>
      <c r="D952" s="765"/>
      <c r="E952" s="764"/>
      <c r="F952" s="406"/>
      <c r="G952" s="406"/>
      <c r="H952" s="208"/>
      <c r="I952" s="388"/>
      <c r="J952" s="597"/>
      <c r="K952" s="654"/>
      <c r="L952" s="654"/>
      <c r="M952" s="208"/>
      <c r="N952" s="245"/>
      <c r="O952" s="208"/>
      <c r="P952" s="208"/>
      <c r="Q952" s="208"/>
      <c r="R952" s="1545"/>
      <c r="S952" s="1546"/>
      <c r="T952" s="1546"/>
      <c r="U952" s="214"/>
      <c r="V952" s="609"/>
      <c r="W952" s="281"/>
      <c r="X952" s="216"/>
      <c r="Y952" s="226"/>
      <c r="Z952" s="762" t="s">
        <v>167</v>
      </c>
      <c r="AA952" s="354">
        <v>5</v>
      </c>
      <c r="AB952" s="763" t="s">
        <v>168</v>
      </c>
      <c r="AC952" s="391">
        <f>ROUND(H944*V951,0)-AA952</f>
        <v>776</v>
      </c>
      <c r="AD952" s="268"/>
    </row>
    <row r="953" spans="1:30" ht="17.100000000000001" customHeight="1">
      <c r="A953" s="243">
        <v>61</v>
      </c>
      <c r="B953" s="243">
        <v>2257</v>
      </c>
      <c r="C953" s="244" t="s">
        <v>5663</v>
      </c>
      <c r="D953" s="765"/>
      <c r="E953" s="764"/>
      <c r="F953" s="278"/>
      <c r="G953" s="278"/>
      <c r="H953" s="278"/>
      <c r="I953" s="279"/>
      <c r="J953" s="597"/>
      <c r="K953" s="654"/>
      <c r="L953" s="654"/>
      <c r="M953" s="208"/>
      <c r="N953" s="245"/>
      <c r="O953" s="208"/>
      <c r="P953" s="208"/>
      <c r="Q953" s="208"/>
      <c r="R953" s="1545"/>
      <c r="S953" s="1546"/>
      <c r="T953" s="1546"/>
      <c r="U953" s="302"/>
      <c r="V953" s="766"/>
      <c r="W953" s="1650" t="s">
        <v>4700</v>
      </c>
      <c r="X953" s="362" t="s">
        <v>163</v>
      </c>
      <c r="Y953" s="395">
        <v>0.85</v>
      </c>
      <c r="Z953" s="355"/>
      <c r="AA953" s="247"/>
      <c r="AB953" s="247"/>
      <c r="AC953" s="391">
        <f>ROUND(ROUND(H944*V951,0)*Y953,0)</f>
        <v>664</v>
      </c>
      <c r="AD953" s="268"/>
    </row>
    <row r="954" spans="1:30" ht="17.100000000000001" customHeight="1">
      <c r="A954" s="243">
        <v>61</v>
      </c>
      <c r="B954" s="243">
        <v>2258</v>
      </c>
      <c r="C954" s="244" t="s">
        <v>5664</v>
      </c>
      <c r="D954" s="765"/>
      <c r="E954" s="764"/>
      <c r="F954" s="278"/>
      <c r="G954" s="278"/>
      <c r="H954" s="278"/>
      <c r="I954" s="279"/>
      <c r="J954" s="597"/>
      <c r="K954" s="654"/>
      <c r="L954" s="654"/>
      <c r="M954" s="208"/>
      <c r="N954" s="281"/>
      <c r="O954" s="216"/>
      <c r="P954" s="216"/>
      <c r="Q954" s="216"/>
      <c r="R954" s="1563"/>
      <c r="S954" s="1564"/>
      <c r="T954" s="1564"/>
      <c r="U954" s="305"/>
      <c r="V954" s="768"/>
      <c r="W954" s="1651"/>
      <c r="X954" s="512"/>
      <c r="Y954" s="368"/>
      <c r="Z954" s="762" t="s">
        <v>167</v>
      </c>
      <c r="AA954" s="354">
        <v>5</v>
      </c>
      <c r="AB954" s="763" t="s">
        <v>168</v>
      </c>
      <c r="AC954" s="391">
        <f>ROUND(ROUND(H944*V951,0)*Y953,0)-AA954</f>
        <v>659</v>
      </c>
      <c r="AD954" s="268"/>
    </row>
    <row r="955" spans="1:30" ht="17.100000000000001" customHeight="1">
      <c r="A955" s="229">
        <v>61</v>
      </c>
      <c r="B955" s="229">
        <v>1433</v>
      </c>
      <c r="C955" s="254" t="s">
        <v>5665</v>
      </c>
      <c r="D955" s="765"/>
      <c r="E955" s="765"/>
      <c r="F955" s="278"/>
      <c r="G955" s="278"/>
      <c r="H955" s="278"/>
      <c r="I955" s="279"/>
      <c r="J955" s="597"/>
      <c r="K955" s="654"/>
      <c r="L955" s="654"/>
      <c r="M955" s="208"/>
      <c r="N955" s="1539" t="s">
        <v>4713</v>
      </c>
      <c r="O955" s="1608" t="s">
        <v>162</v>
      </c>
      <c r="P955" s="769"/>
      <c r="Q955" s="769"/>
      <c r="R955" s="340"/>
      <c r="S955" s="338"/>
      <c r="T955" s="338"/>
      <c r="U955" s="334"/>
      <c r="V955" s="232"/>
      <c r="W955" s="231"/>
      <c r="X955" s="232"/>
      <c r="Y955" s="314"/>
      <c r="Z955" s="257"/>
      <c r="AA955" s="257"/>
      <c r="AB955" s="257"/>
      <c r="AC955" s="473">
        <f>ROUND(H944*Q956,0)</f>
        <v>643</v>
      </c>
      <c r="AD955" s="268"/>
    </row>
    <row r="956" spans="1:30" ht="17.100000000000001" customHeight="1">
      <c r="A956" s="243">
        <v>61</v>
      </c>
      <c r="B956" s="243">
        <v>2259</v>
      </c>
      <c r="C956" s="244" t="s">
        <v>5666</v>
      </c>
      <c r="D956" s="765"/>
      <c r="E956" s="765"/>
      <c r="F956" s="278"/>
      <c r="G956" s="278"/>
      <c r="H956" s="278"/>
      <c r="I956" s="279"/>
      <c r="J956" s="597"/>
      <c r="K956" s="654"/>
      <c r="L956" s="654"/>
      <c r="M956" s="208"/>
      <c r="N956" s="1631"/>
      <c r="O956" s="1586"/>
      <c r="P956" s="214" t="s">
        <v>163</v>
      </c>
      <c r="Q956" s="770">
        <v>0.7</v>
      </c>
      <c r="R956" s="611"/>
      <c r="S956" s="392"/>
      <c r="T956" s="392"/>
      <c r="U956" s="301"/>
      <c r="V956" s="208"/>
      <c r="W956" s="245"/>
      <c r="X956" s="208"/>
      <c r="Y956" s="226"/>
      <c r="Z956" s="762" t="s">
        <v>167</v>
      </c>
      <c r="AA956" s="354">
        <v>5</v>
      </c>
      <c r="AB956" s="763" t="s">
        <v>168</v>
      </c>
      <c r="AC956" s="391">
        <f>ROUND(H944*Q956,0)-AA956</f>
        <v>638</v>
      </c>
      <c r="AD956" s="268"/>
    </row>
    <row r="957" spans="1:30" ht="17.100000000000001" customHeight="1">
      <c r="A957" s="243">
        <v>61</v>
      </c>
      <c r="B957" s="243">
        <v>2260</v>
      </c>
      <c r="C957" s="244" t="s">
        <v>5667</v>
      </c>
      <c r="D957" s="765"/>
      <c r="E957" s="765"/>
      <c r="F957" s="278"/>
      <c r="G957" s="278"/>
      <c r="H957" s="278"/>
      <c r="I957" s="279"/>
      <c r="J957" s="597"/>
      <c r="K957" s="654"/>
      <c r="L957" s="654"/>
      <c r="M957" s="208"/>
      <c r="N957" s="1631"/>
      <c r="O957" s="1586"/>
      <c r="R957" s="611"/>
      <c r="S957" s="392"/>
      <c r="T957" s="392"/>
      <c r="U957" s="301"/>
      <c r="V957" s="385"/>
      <c r="W957" s="1650" t="s">
        <v>4700</v>
      </c>
      <c r="X957" s="362" t="s">
        <v>163</v>
      </c>
      <c r="Y957" s="395">
        <v>0.85</v>
      </c>
      <c r="Z957" s="355"/>
      <c r="AA957" s="247"/>
      <c r="AB957" s="247"/>
      <c r="AC957" s="391">
        <f>ROUND(ROUND(H944*Q956,0)*Y957,0)</f>
        <v>547</v>
      </c>
      <c r="AD957" s="268"/>
    </row>
    <row r="958" spans="1:30" ht="17.100000000000001" customHeight="1">
      <c r="A958" s="243">
        <v>61</v>
      </c>
      <c r="B958" s="243">
        <v>2261</v>
      </c>
      <c r="C958" s="244" t="s">
        <v>5668</v>
      </c>
      <c r="D958" s="765"/>
      <c r="E958" s="765"/>
      <c r="F958" s="278"/>
      <c r="G958" s="278"/>
      <c r="H958" s="278"/>
      <c r="I958" s="279"/>
      <c r="J958" s="597"/>
      <c r="K958" s="654"/>
      <c r="L958" s="654"/>
      <c r="M958" s="208"/>
      <c r="N958" s="772"/>
      <c r="P958" s="214"/>
      <c r="Q958" s="214"/>
      <c r="R958" s="761"/>
      <c r="S958" s="407"/>
      <c r="T958" s="407"/>
      <c r="U958" s="304"/>
      <c r="V958" s="226"/>
      <c r="W958" s="1651"/>
      <c r="X958" s="512"/>
      <c r="Y958" s="368"/>
      <c r="Z958" s="762" t="s">
        <v>167</v>
      </c>
      <c r="AA958" s="354">
        <v>5</v>
      </c>
      <c r="AB958" s="763" t="s">
        <v>168</v>
      </c>
      <c r="AC958" s="391">
        <f>ROUND(ROUND(H944*Q956,0)*Y957,0)-AA958</f>
        <v>542</v>
      </c>
      <c r="AD958" s="268"/>
    </row>
    <row r="959" spans="1:30" ht="17.100000000000001" customHeight="1">
      <c r="A959" s="229">
        <v>61</v>
      </c>
      <c r="B959" s="229">
        <v>1434</v>
      </c>
      <c r="C959" s="254" t="s">
        <v>5669</v>
      </c>
      <c r="D959" s="765"/>
      <c r="E959" s="765"/>
      <c r="F959" s="278"/>
      <c r="G959" s="278"/>
      <c r="H959" s="278"/>
      <c r="I959" s="279"/>
      <c r="J959" s="597"/>
      <c r="K959" s="654"/>
      <c r="L959" s="654"/>
      <c r="M959" s="208"/>
      <c r="N959" s="773"/>
      <c r="R959" s="1542" t="s">
        <v>4703</v>
      </c>
      <c r="S959" s="1543"/>
      <c r="T959" s="1543"/>
      <c r="U959" s="372" t="s">
        <v>163</v>
      </c>
      <c r="V959" s="373">
        <v>0.7</v>
      </c>
      <c r="W959" s="231"/>
      <c r="X959" s="232"/>
      <c r="Y959" s="314"/>
      <c r="Z959" s="257"/>
      <c r="AA959" s="257"/>
      <c r="AB959" s="257"/>
      <c r="AC959" s="473">
        <f>ROUND(ROUND(H944*Q956,0)*V959,0)</f>
        <v>450</v>
      </c>
      <c r="AD959" s="268"/>
    </row>
    <row r="960" spans="1:30" ht="17.100000000000001" customHeight="1">
      <c r="A960" s="243">
        <v>61</v>
      </c>
      <c r="B960" s="243">
        <v>2262</v>
      </c>
      <c r="C960" s="244" t="s">
        <v>5670</v>
      </c>
      <c r="D960" s="765"/>
      <c r="E960" s="765"/>
      <c r="F960" s="278"/>
      <c r="G960" s="278"/>
      <c r="H960" s="278"/>
      <c r="I960" s="279"/>
      <c r="J960" s="597"/>
      <c r="K960" s="654"/>
      <c r="L960" s="654"/>
      <c r="M960" s="208"/>
      <c r="N960" s="773"/>
      <c r="R960" s="1545"/>
      <c r="S960" s="1546"/>
      <c r="T960" s="1546"/>
      <c r="U960" s="214"/>
      <c r="V960" s="609"/>
      <c r="W960" s="281"/>
      <c r="X960" s="216"/>
      <c r="Y960" s="226"/>
      <c r="Z960" s="762" t="s">
        <v>167</v>
      </c>
      <c r="AA960" s="354">
        <v>5</v>
      </c>
      <c r="AB960" s="763" t="s">
        <v>168</v>
      </c>
      <c r="AC960" s="391">
        <f>ROUND(ROUND(H944*Q956,0)*V959,0)-AA960</f>
        <v>445</v>
      </c>
      <c r="AD960" s="268"/>
    </row>
    <row r="961" spans="1:30" ht="17.100000000000001" customHeight="1">
      <c r="A961" s="243">
        <v>61</v>
      </c>
      <c r="B961" s="243">
        <v>2263</v>
      </c>
      <c r="C961" s="244" t="s">
        <v>5671</v>
      </c>
      <c r="D961" s="765"/>
      <c r="E961" s="765"/>
      <c r="F961" s="278"/>
      <c r="G961" s="278"/>
      <c r="H961" s="278"/>
      <c r="I961" s="279"/>
      <c r="J961" s="597"/>
      <c r="K961" s="654"/>
      <c r="L961" s="654"/>
      <c r="M961" s="208"/>
      <c r="N961" s="774"/>
      <c r="O961" s="214"/>
      <c r="P961" s="1653"/>
      <c r="Q961" s="1653"/>
      <c r="R961" s="1545"/>
      <c r="S961" s="1546"/>
      <c r="T961" s="1546"/>
      <c r="U961" s="302"/>
      <c r="V961" s="766"/>
      <c r="W961" s="1650" t="s">
        <v>4700</v>
      </c>
      <c r="X961" s="362" t="s">
        <v>163</v>
      </c>
      <c r="Y961" s="395">
        <v>0.85</v>
      </c>
      <c r="Z961" s="355"/>
      <c r="AA961" s="247"/>
      <c r="AB961" s="247"/>
      <c r="AC961" s="391">
        <f>ROUND(ROUND(ROUND(H944*Q956,0)*V959,0)*Y961,0)</f>
        <v>383</v>
      </c>
      <c r="AD961" s="268"/>
    </row>
    <row r="962" spans="1:30" ht="17.100000000000001" customHeight="1">
      <c r="A962" s="243">
        <v>61</v>
      </c>
      <c r="B962" s="243">
        <v>2264</v>
      </c>
      <c r="C962" s="244" t="s">
        <v>5672</v>
      </c>
      <c r="D962" s="765"/>
      <c r="E962" s="765"/>
      <c r="F962" s="278"/>
      <c r="G962" s="278"/>
      <c r="H962" s="278"/>
      <c r="I962" s="279"/>
      <c r="J962" s="597"/>
      <c r="K962" s="654"/>
      <c r="L962" s="654"/>
      <c r="M962" s="208"/>
      <c r="N962" s="774"/>
      <c r="O962" s="214"/>
      <c r="P962" s="214"/>
      <c r="Q962" s="214"/>
      <c r="R962" s="399"/>
      <c r="S962" s="767"/>
      <c r="T962" s="305"/>
      <c r="U962" s="305"/>
      <c r="V962" s="768"/>
      <c r="W962" s="1651"/>
      <c r="X962" s="512"/>
      <c r="Y962" s="368"/>
      <c r="Z962" s="762" t="s">
        <v>167</v>
      </c>
      <c r="AA962" s="354">
        <v>5</v>
      </c>
      <c r="AB962" s="763" t="s">
        <v>168</v>
      </c>
      <c r="AC962" s="391">
        <f>ROUND(ROUND(ROUND(H944*Q956,0)*V959,0)*Y961,0)-AA962</f>
        <v>378</v>
      </c>
      <c r="AD962" s="268"/>
    </row>
    <row r="963" spans="1:30" ht="17.100000000000001" customHeight="1">
      <c r="A963" s="229">
        <v>61</v>
      </c>
      <c r="B963" s="229">
        <v>1782</v>
      </c>
      <c r="C963" s="254" t="s">
        <v>5673</v>
      </c>
      <c r="D963" s="765"/>
      <c r="E963" s="765"/>
      <c r="F963" s="278"/>
      <c r="G963" s="278"/>
      <c r="H963" s="278"/>
      <c r="I963" s="279"/>
      <c r="J963" s="597"/>
      <c r="K963" s="654"/>
      <c r="L963" s="654"/>
      <c r="M963" s="208"/>
      <c r="N963" s="773"/>
      <c r="O963" s="214"/>
      <c r="P963" s="1599"/>
      <c r="Q963" s="1600"/>
      <c r="R963" s="1542" t="s">
        <v>4708</v>
      </c>
      <c r="S963" s="1543"/>
      <c r="T963" s="1543"/>
      <c r="U963" s="214" t="s">
        <v>163</v>
      </c>
      <c r="V963" s="609">
        <v>0.85</v>
      </c>
      <c r="W963" s="231"/>
      <c r="X963" s="232"/>
      <c r="Y963" s="314"/>
      <c r="Z963" s="257"/>
      <c r="AA963" s="257"/>
      <c r="AB963" s="257"/>
      <c r="AC963" s="473">
        <f>ROUND(ROUND(H944*Q956,0)*V963,0)</f>
        <v>547</v>
      </c>
      <c r="AD963" s="268"/>
    </row>
    <row r="964" spans="1:30" ht="17.100000000000001" customHeight="1">
      <c r="A964" s="243">
        <v>61</v>
      </c>
      <c r="B964" s="243">
        <v>2265</v>
      </c>
      <c r="C964" s="244" t="s">
        <v>5674</v>
      </c>
      <c r="D964" s="765"/>
      <c r="E964" s="765"/>
      <c r="F964" s="278"/>
      <c r="G964" s="278"/>
      <c r="H964" s="278"/>
      <c r="I964" s="279"/>
      <c r="J964" s="597"/>
      <c r="K964" s="654"/>
      <c r="L964" s="654"/>
      <c r="M964" s="208"/>
      <c r="N964" s="773"/>
      <c r="O964" s="214"/>
      <c r="P964" s="609"/>
      <c r="Q964" s="609"/>
      <c r="R964" s="1545"/>
      <c r="S964" s="1546"/>
      <c r="T964" s="1546"/>
      <c r="U964" s="214"/>
      <c r="V964" s="609"/>
      <c r="W964" s="281"/>
      <c r="X964" s="216"/>
      <c r="Y964" s="226"/>
      <c r="Z964" s="762" t="s">
        <v>167</v>
      </c>
      <c r="AA964" s="354">
        <v>5</v>
      </c>
      <c r="AB964" s="763" t="s">
        <v>168</v>
      </c>
      <c r="AC964" s="391">
        <f>ROUND(ROUND(H944*Q956,0)*V963,0)-AA964</f>
        <v>542</v>
      </c>
      <c r="AD964" s="268"/>
    </row>
    <row r="965" spans="1:30" ht="17.100000000000001" customHeight="1">
      <c r="A965" s="243">
        <v>61</v>
      </c>
      <c r="B965" s="243">
        <v>2266</v>
      </c>
      <c r="C965" s="244" t="s">
        <v>5675</v>
      </c>
      <c r="D965" s="765"/>
      <c r="E965" s="765"/>
      <c r="F965" s="278"/>
      <c r="G965" s="278"/>
      <c r="H965" s="278"/>
      <c r="I965" s="279"/>
      <c r="J965" s="597"/>
      <c r="K965" s="654"/>
      <c r="L965" s="654"/>
      <c r="M965" s="208"/>
      <c r="N965" s="774"/>
      <c r="O965" s="214"/>
      <c r="P965" s="609"/>
      <c r="Q965" s="609"/>
      <c r="R965" s="1545"/>
      <c r="S965" s="1546"/>
      <c r="T965" s="1546"/>
      <c r="U965" s="302"/>
      <c r="V965" s="766"/>
      <c r="W965" s="1650" t="s">
        <v>4700</v>
      </c>
      <c r="X965" s="362" t="s">
        <v>163</v>
      </c>
      <c r="Y965" s="395">
        <v>0.85</v>
      </c>
      <c r="Z965" s="355"/>
      <c r="AA965" s="247"/>
      <c r="AB965" s="247"/>
      <c r="AC965" s="391">
        <f>ROUND(ROUND(ROUND(H944*Q956,0)*V963,0)*Y965,0)</f>
        <v>465</v>
      </c>
      <c r="AD965" s="268"/>
    </row>
    <row r="966" spans="1:30" ht="17.100000000000001" customHeight="1">
      <c r="A966" s="243">
        <v>61</v>
      </c>
      <c r="B966" s="243">
        <v>2267</v>
      </c>
      <c r="C966" s="244" t="s">
        <v>5676</v>
      </c>
      <c r="D966" s="765"/>
      <c r="E966" s="765"/>
      <c r="F966" s="278"/>
      <c r="G966" s="278"/>
      <c r="H966" s="278"/>
      <c r="I966" s="279"/>
      <c r="J966" s="597"/>
      <c r="K966" s="654"/>
      <c r="L966" s="654"/>
      <c r="M966" s="208"/>
      <c r="N966" s="773"/>
      <c r="O966" s="786"/>
      <c r="P966" s="400"/>
      <c r="Q966" s="787"/>
      <c r="R966" s="1563"/>
      <c r="S966" s="1564"/>
      <c r="T966" s="1564"/>
      <c r="U966" s="305"/>
      <c r="V966" s="768"/>
      <c r="W966" s="1651"/>
      <c r="X966" s="512"/>
      <c r="Y966" s="368"/>
      <c r="Z966" s="762" t="s">
        <v>167</v>
      </c>
      <c r="AA966" s="354">
        <v>5</v>
      </c>
      <c r="AB966" s="763" t="s">
        <v>168</v>
      </c>
      <c r="AC966" s="391">
        <f>ROUND(ROUND(ROUND(H944*Q956,0)*V963,0)*Y965,0)-AA966</f>
        <v>460</v>
      </c>
      <c r="AD966" s="268"/>
    </row>
    <row r="967" spans="1:30" ht="17.100000000000001" customHeight="1">
      <c r="A967" s="243">
        <v>61</v>
      </c>
      <c r="B967" s="243">
        <v>2268</v>
      </c>
      <c r="C967" s="244" t="s">
        <v>5677</v>
      </c>
      <c r="D967" s="765"/>
      <c r="E967" s="765"/>
      <c r="F967" s="278"/>
      <c r="G967" s="278"/>
      <c r="H967" s="278"/>
      <c r="I967" s="279"/>
      <c r="J967" s="597"/>
      <c r="K967" s="654"/>
      <c r="L967" s="654"/>
      <c r="M967" s="208"/>
      <c r="N967" s="773"/>
      <c r="O967" s="1580" t="s">
        <v>165</v>
      </c>
      <c r="P967" s="775"/>
      <c r="Q967" s="775"/>
      <c r="R967" s="359"/>
      <c r="S967" s="360"/>
      <c r="T967" s="360"/>
      <c r="U967" s="360"/>
      <c r="V967" s="361"/>
      <c r="W967" s="523"/>
      <c r="X967" s="524"/>
      <c r="Y967" s="642"/>
      <c r="Z967" s="247"/>
      <c r="AA967" s="247"/>
      <c r="AB967" s="247"/>
      <c r="AC967" s="391">
        <f>ROUND(H944*Q968,0)</f>
        <v>460</v>
      </c>
      <c r="AD967" s="268"/>
    </row>
    <row r="968" spans="1:30" ht="17.100000000000001" customHeight="1">
      <c r="A968" s="243">
        <v>61</v>
      </c>
      <c r="B968" s="243">
        <v>2269</v>
      </c>
      <c r="C968" s="244" t="s">
        <v>5678</v>
      </c>
      <c r="D968" s="765"/>
      <c r="E968" s="765"/>
      <c r="F968" s="278"/>
      <c r="G968" s="278"/>
      <c r="H968" s="278"/>
      <c r="I968" s="279"/>
      <c r="J968" s="597"/>
      <c r="K968" s="654"/>
      <c r="L968" s="654"/>
      <c r="M968" s="208"/>
      <c r="N968" s="772"/>
      <c r="O968" s="1620"/>
      <c r="P968" s="643" t="s">
        <v>163</v>
      </c>
      <c r="Q968" s="365">
        <v>0.5</v>
      </c>
      <c r="R968" s="777"/>
      <c r="S968" s="639"/>
      <c r="T968" s="639"/>
      <c r="U968" s="639"/>
      <c r="V968" s="529"/>
      <c r="W968" s="516"/>
      <c r="X968" s="517"/>
      <c r="Y968" s="526"/>
      <c r="Z968" s="762" t="s">
        <v>167</v>
      </c>
      <c r="AA968" s="354">
        <v>5</v>
      </c>
      <c r="AB968" s="763" t="s">
        <v>168</v>
      </c>
      <c r="AC968" s="391">
        <f>ROUND(H944*Q968,0)-AA968</f>
        <v>455</v>
      </c>
      <c r="AD968" s="268"/>
    </row>
    <row r="969" spans="1:30" ht="17.100000000000001" customHeight="1">
      <c r="A969" s="243">
        <v>61</v>
      </c>
      <c r="B969" s="243">
        <v>2270</v>
      </c>
      <c r="C969" s="244" t="s">
        <v>5679</v>
      </c>
      <c r="D969" s="765"/>
      <c r="E969" s="765"/>
      <c r="F969" s="278"/>
      <c r="G969" s="278"/>
      <c r="H969" s="278"/>
      <c r="I969" s="279"/>
      <c r="J969" s="597"/>
      <c r="K969" s="654"/>
      <c r="L969" s="654"/>
      <c r="M969" s="208"/>
      <c r="N969" s="772"/>
      <c r="O969" s="1620"/>
      <c r="P969" s="530"/>
      <c r="Q969" s="530"/>
      <c r="R969" s="777"/>
      <c r="S969" s="639"/>
      <c r="T969" s="639"/>
      <c r="U969" s="639"/>
      <c r="V969" s="529"/>
      <c r="W969" s="1650" t="s">
        <v>4700</v>
      </c>
      <c r="X969" s="362" t="s">
        <v>163</v>
      </c>
      <c r="Y969" s="395">
        <v>0.85</v>
      </c>
      <c r="Z969" s="355"/>
      <c r="AA969" s="247"/>
      <c r="AB969" s="247"/>
      <c r="AC969" s="391">
        <f>ROUND(ROUND(H944*Q968,0)*Y969,0)</f>
        <v>391</v>
      </c>
      <c r="AD969" s="268"/>
    </row>
    <row r="970" spans="1:30" ht="17.100000000000001" customHeight="1">
      <c r="A970" s="243">
        <v>61</v>
      </c>
      <c r="B970" s="243">
        <v>2271</v>
      </c>
      <c r="C970" s="244" t="s">
        <v>5680</v>
      </c>
      <c r="D970" s="765"/>
      <c r="E970" s="765"/>
      <c r="F970" s="278"/>
      <c r="G970" s="278"/>
      <c r="H970" s="278"/>
      <c r="I970" s="279"/>
      <c r="J970" s="597"/>
      <c r="K970" s="654"/>
      <c r="L970" s="654"/>
      <c r="M970" s="208"/>
      <c r="N970" s="772"/>
      <c r="O970" s="530"/>
      <c r="P970" s="643"/>
      <c r="Q970" s="643"/>
      <c r="R970" s="778"/>
      <c r="S970" s="525"/>
      <c r="T970" s="525"/>
      <c r="U970" s="525"/>
      <c r="V970" s="539"/>
      <c r="W970" s="1651"/>
      <c r="X970" s="512"/>
      <c r="Y970" s="368"/>
      <c r="Z970" s="762" t="s">
        <v>167</v>
      </c>
      <c r="AA970" s="354">
        <v>5</v>
      </c>
      <c r="AB970" s="763" t="s">
        <v>168</v>
      </c>
      <c r="AC970" s="391">
        <f>ROUND(ROUND(H944*Q968,0)*Y969,0)-AA970</f>
        <v>386</v>
      </c>
      <c r="AD970" s="268"/>
    </row>
    <row r="971" spans="1:30" ht="17.100000000000001" customHeight="1">
      <c r="A971" s="243">
        <v>61</v>
      </c>
      <c r="B971" s="243">
        <v>2272</v>
      </c>
      <c r="C971" s="244" t="s">
        <v>5681</v>
      </c>
      <c r="D971" s="765"/>
      <c r="E971" s="765"/>
      <c r="F971" s="278"/>
      <c r="G971" s="278"/>
      <c r="H971" s="278"/>
      <c r="I971" s="279"/>
      <c r="J971" s="597"/>
      <c r="K971" s="654"/>
      <c r="L971" s="654"/>
      <c r="M971" s="208"/>
      <c r="N971" s="773"/>
      <c r="O971" s="530"/>
      <c r="P971" s="530"/>
      <c r="Q971" s="530"/>
      <c r="R971" s="1580" t="s">
        <v>4703</v>
      </c>
      <c r="S971" s="1633"/>
      <c r="T971" s="1633"/>
      <c r="U971" s="362" t="s">
        <v>163</v>
      </c>
      <c r="V971" s="356">
        <v>0.7</v>
      </c>
      <c r="W971" s="523"/>
      <c r="X971" s="524"/>
      <c r="Y971" s="642"/>
      <c r="Z971" s="247"/>
      <c r="AA971" s="247"/>
      <c r="AB971" s="247"/>
      <c r="AC971" s="391">
        <f>ROUND(ROUND(H944*Q968,0)*V971,0)</f>
        <v>322</v>
      </c>
      <c r="AD971" s="268"/>
    </row>
    <row r="972" spans="1:30" ht="17.100000000000001" customHeight="1">
      <c r="A972" s="243">
        <v>61</v>
      </c>
      <c r="B972" s="243">
        <v>2273</v>
      </c>
      <c r="C972" s="244" t="s">
        <v>5682</v>
      </c>
      <c r="D972" s="765"/>
      <c r="E972" s="765"/>
      <c r="F972" s="278"/>
      <c r="G972" s="278"/>
      <c r="H972" s="278"/>
      <c r="I972" s="279"/>
      <c r="J972" s="597"/>
      <c r="K972" s="654"/>
      <c r="L972" s="654"/>
      <c r="M972" s="208"/>
      <c r="N972" s="773"/>
      <c r="O972" s="530"/>
      <c r="P972" s="530"/>
      <c r="Q972" s="530"/>
      <c r="R972" s="1620"/>
      <c r="S972" s="1634"/>
      <c r="T972" s="1634"/>
      <c r="U972" s="643"/>
      <c r="V972" s="365"/>
      <c r="W972" s="319"/>
      <c r="X972" s="288"/>
      <c r="Y972" s="526"/>
      <c r="Z972" s="762" t="s">
        <v>167</v>
      </c>
      <c r="AA972" s="354">
        <v>5</v>
      </c>
      <c r="AB972" s="763" t="s">
        <v>168</v>
      </c>
      <c r="AC972" s="391">
        <f>ROUND(ROUND(H944*Q968,0)*V971,0)-AA972</f>
        <v>317</v>
      </c>
      <c r="AD972" s="268"/>
    </row>
    <row r="973" spans="1:30" ht="17.100000000000001" customHeight="1">
      <c r="A973" s="243">
        <v>61</v>
      </c>
      <c r="B973" s="243">
        <v>2274</v>
      </c>
      <c r="C973" s="244" t="s">
        <v>5683</v>
      </c>
      <c r="D973" s="765"/>
      <c r="E973" s="765"/>
      <c r="F973" s="278"/>
      <c r="G973" s="278"/>
      <c r="H973" s="278"/>
      <c r="I973" s="279"/>
      <c r="J973" s="597"/>
      <c r="K973" s="654"/>
      <c r="L973" s="654"/>
      <c r="M973" s="208"/>
      <c r="N973" s="774"/>
      <c r="O973" s="643"/>
      <c r="P973" s="1644"/>
      <c r="Q973" s="1652"/>
      <c r="R973" s="1620"/>
      <c r="S973" s="1634"/>
      <c r="T973" s="1634"/>
      <c r="U973" s="779"/>
      <c r="V973" s="780"/>
      <c r="W973" s="1650" t="s">
        <v>4700</v>
      </c>
      <c r="X973" s="362" t="s">
        <v>163</v>
      </c>
      <c r="Y973" s="395">
        <v>0.85</v>
      </c>
      <c r="Z973" s="355"/>
      <c r="AA973" s="247"/>
      <c r="AB973" s="247"/>
      <c r="AC973" s="391">
        <f>ROUND(ROUND(ROUND(H944*Q968,0)*V971,0)*Y973,0)</f>
        <v>274</v>
      </c>
      <c r="AD973" s="268"/>
    </row>
    <row r="974" spans="1:30" ht="17.100000000000001" customHeight="1">
      <c r="A974" s="243">
        <v>61</v>
      </c>
      <c r="B974" s="243">
        <v>2275</v>
      </c>
      <c r="C974" s="244" t="s">
        <v>5684</v>
      </c>
      <c r="D974" s="765"/>
      <c r="E974" s="765"/>
      <c r="F974" s="278"/>
      <c r="G974" s="278"/>
      <c r="H974" s="278"/>
      <c r="I974" s="279"/>
      <c r="J974" s="597"/>
      <c r="K974" s="654"/>
      <c r="L974" s="654"/>
      <c r="M974" s="208"/>
      <c r="N974" s="774"/>
      <c r="O974" s="643"/>
      <c r="P974" s="643"/>
      <c r="Q974" s="643"/>
      <c r="R974" s="781"/>
      <c r="S974" s="782"/>
      <c r="T974" s="537"/>
      <c r="U974" s="537"/>
      <c r="V974" s="783"/>
      <c r="W974" s="1651"/>
      <c r="X974" s="512"/>
      <c r="Y974" s="368"/>
      <c r="Z974" s="762" t="s">
        <v>167</v>
      </c>
      <c r="AA974" s="354">
        <v>5</v>
      </c>
      <c r="AB974" s="763" t="s">
        <v>168</v>
      </c>
      <c r="AC974" s="391">
        <f>ROUND(ROUND(ROUND(H944*Q968,0)*V971,0)*Y973,0)-AA974</f>
        <v>269</v>
      </c>
      <c r="AD974" s="268"/>
    </row>
    <row r="975" spans="1:30" ht="17.100000000000001" customHeight="1">
      <c r="A975" s="243">
        <v>61</v>
      </c>
      <c r="B975" s="243">
        <v>2276</v>
      </c>
      <c r="C975" s="244" t="s">
        <v>5685</v>
      </c>
      <c r="D975" s="765"/>
      <c r="E975" s="765"/>
      <c r="F975" s="278"/>
      <c r="G975" s="278"/>
      <c r="H975" s="278"/>
      <c r="I975" s="279"/>
      <c r="J975" s="597"/>
      <c r="K975" s="654"/>
      <c r="L975" s="654"/>
      <c r="M975" s="208"/>
      <c r="N975" s="773"/>
      <c r="O975" s="643"/>
      <c r="P975" s="1646"/>
      <c r="Q975" s="1649"/>
      <c r="R975" s="1580" t="s">
        <v>4708</v>
      </c>
      <c r="S975" s="1633"/>
      <c r="T975" s="1633"/>
      <c r="U975" s="643" t="s">
        <v>163</v>
      </c>
      <c r="V975" s="365">
        <v>0.85</v>
      </c>
      <c r="W975" s="523"/>
      <c r="X975" s="524"/>
      <c r="Y975" s="642"/>
      <c r="Z975" s="247"/>
      <c r="AA975" s="247"/>
      <c r="AB975" s="247"/>
      <c r="AC975" s="391">
        <f>ROUND(ROUND(H944*Q968,0)*V975,0)</f>
        <v>391</v>
      </c>
      <c r="AD975" s="268"/>
    </row>
    <row r="976" spans="1:30" ht="17.100000000000001" customHeight="1">
      <c r="A976" s="243">
        <v>61</v>
      </c>
      <c r="B976" s="243">
        <v>2277</v>
      </c>
      <c r="C976" s="244" t="s">
        <v>5686</v>
      </c>
      <c r="D976" s="765"/>
      <c r="E976" s="765"/>
      <c r="F976" s="278"/>
      <c r="G976" s="278"/>
      <c r="H976" s="278"/>
      <c r="I976" s="279"/>
      <c r="J976" s="597"/>
      <c r="K976" s="654"/>
      <c r="L976" s="654"/>
      <c r="M976" s="208"/>
      <c r="N976" s="773"/>
      <c r="O976" s="643"/>
      <c r="P976" s="365"/>
      <c r="Q976" s="365"/>
      <c r="R976" s="1620"/>
      <c r="S976" s="1634"/>
      <c r="T976" s="1634"/>
      <c r="U976" s="643"/>
      <c r="V976" s="365"/>
      <c r="W976" s="319"/>
      <c r="X976" s="288"/>
      <c r="Y976" s="526"/>
      <c r="Z976" s="762" t="s">
        <v>167</v>
      </c>
      <c r="AA976" s="354">
        <v>5</v>
      </c>
      <c r="AB976" s="763" t="s">
        <v>168</v>
      </c>
      <c r="AC976" s="391">
        <f>ROUND(ROUND(H944*Q968,0)*V975,0)-AA976</f>
        <v>386</v>
      </c>
      <c r="AD976" s="268"/>
    </row>
    <row r="977" spans="1:30" ht="17.100000000000001" customHeight="1">
      <c r="A977" s="243">
        <v>61</v>
      </c>
      <c r="B977" s="243">
        <v>2278</v>
      </c>
      <c r="C977" s="244" t="s">
        <v>5687</v>
      </c>
      <c r="D977" s="765"/>
      <c r="E977" s="765"/>
      <c r="F977" s="278"/>
      <c r="G977" s="278"/>
      <c r="H977" s="278"/>
      <c r="I977" s="279"/>
      <c r="J977" s="597"/>
      <c r="K977" s="654"/>
      <c r="L977" s="654"/>
      <c r="M977" s="208"/>
      <c r="N977" s="774"/>
      <c r="O977" s="643"/>
      <c r="P977" s="365"/>
      <c r="Q977" s="365"/>
      <c r="R977" s="1620"/>
      <c r="S977" s="1634"/>
      <c r="T977" s="1634"/>
      <c r="U977" s="779"/>
      <c r="V977" s="780"/>
      <c r="W977" s="1650" t="s">
        <v>4700</v>
      </c>
      <c r="X977" s="362" t="s">
        <v>163</v>
      </c>
      <c r="Y977" s="395">
        <v>0.85</v>
      </c>
      <c r="Z977" s="355"/>
      <c r="AA977" s="247"/>
      <c r="AB977" s="247"/>
      <c r="AC977" s="391">
        <f>ROUND(ROUND(ROUND(H944*Q968,0)*V975,0)*Y977,0)</f>
        <v>332</v>
      </c>
      <c r="AD977" s="268"/>
    </row>
    <row r="978" spans="1:30" ht="17.100000000000001" customHeight="1">
      <c r="A978" s="243">
        <v>61</v>
      </c>
      <c r="B978" s="243">
        <v>2279</v>
      </c>
      <c r="C978" s="244" t="s">
        <v>5688</v>
      </c>
      <c r="D978" s="765"/>
      <c r="E978" s="765"/>
      <c r="F978" s="278"/>
      <c r="G978" s="278"/>
      <c r="H978" s="278"/>
      <c r="I978" s="279"/>
      <c r="J978" s="597"/>
      <c r="K978" s="654"/>
      <c r="L978" s="654"/>
      <c r="M978" s="208"/>
      <c r="N978" s="467"/>
      <c r="O978" s="643"/>
      <c r="P978" s="643"/>
      <c r="Q978" s="643"/>
      <c r="R978" s="1642"/>
      <c r="S978" s="1643"/>
      <c r="T978" s="1643"/>
      <c r="U978" s="537"/>
      <c r="V978" s="783"/>
      <c r="W978" s="1651"/>
      <c r="X978" s="512"/>
      <c r="Y978" s="368"/>
      <c r="Z978" s="762" t="s">
        <v>167</v>
      </c>
      <c r="AA978" s="354">
        <v>5</v>
      </c>
      <c r="AB978" s="763" t="s">
        <v>168</v>
      </c>
      <c r="AC978" s="391">
        <f>ROUND(ROUND(ROUND(H944*Q968,0)*V975,0)*Y977,0)-AA978</f>
        <v>327</v>
      </c>
      <c r="AD978" s="268"/>
    </row>
    <row r="979" spans="1:30" ht="17.100000000000001" customHeight="1">
      <c r="A979" s="229">
        <v>61</v>
      </c>
      <c r="B979" s="229">
        <v>1435</v>
      </c>
      <c r="C979" s="254" t="s">
        <v>5689</v>
      </c>
      <c r="D979" s="765"/>
      <c r="E979" s="765"/>
      <c r="F979" s="278"/>
      <c r="G979" s="278"/>
      <c r="H979" s="278"/>
      <c r="I979" s="279"/>
      <c r="J979" s="1611" t="s">
        <v>4738</v>
      </c>
      <c r="K979" s="784"/>
      <c r="L979" s="784"/>
      <c r="M979" s="784"/>
      <c r="N979" s="231"/>
      <c r="O979" s="232"/>
      <c r="P979" s="232"/>
      <c r="Q979" s="232"/>
      <c r="R979" s="340"/>
      <c r="S979" s="338"/>
      <c r="T979" s="338"/>
      <c r="U979" s="334"/>
      <c r="V979" s="232"/>
      <c r="W979" s="231"/>
      <c r="X979" s="232"/>
      <c r="Y979" s="314"/>
      <c r="Z979" s="257"/>
      <c r="AA979" s="257"/>
      <c r="AB979" s="257"/>
      <c r="AC979" s="473">
        <f>ROUND(H944*M980,0)</f>
        <v>887</v>
      </c>
      <c r="AD979" s="268"/>
    </row>
    <row r="980" spans="1:30" ht="17.100000000000001" customHeight="1">
      <c r="A980" s="243">
        <v>61</v>
      </c>
      <c r="B980" s="243">
        <v>2280</v>
      </c>
      <c r="C980" s="244" t="s">
        <v>5690</v>
      </c>
      <c r="D980" s="764"/>
      <c r="E980" s="764"/>
      <c r="F980" s="377"/>
      <c r="G980" s="377"/>
      <c r="H980" s="377"/>
      <c r="I980" s="378"/>
      <c r="J980" s="1613"/>
      <c r="K980" s="785"/>
      <c r="L980" s="214" t="s">
        <v>163</v>
      </c>
      <c r="M980" s="397">
        <v>0.96499999999999997</v>
      </c>
      <c r="N980" s="245"/>
      <c r="O980" s="208"/>
      <c r="P980" s="208"/>
      <c r="Q980" s="208"/>
      <c r="R980" s="611"/>
      <c r="S980" s="392"/>
      <c r="T980" s="392"/>
      <c r="U980" s="301"/>
      <c r="V980" s="208"/>
      <c r="W980" s="245"/>
      <c r="X980" s="208"/>
      <c r="Y980" s="226"/>
      <c r="Z980" s="762" t="s">
        <v>167</v>
      </c>
      <c r="AA980" s="354">
        <v>5</v>
      </c>
      <c r="AB980" s="763" t="s">
        <v>168</v>
      </c>
      <c r="AC980" s="391">
        <f>ROUND(H944*M980,0)-AA980</f>
        <v>882</v>
      </c>
      <c r="AD980" s="268"/>
    </row>
    <row r="981" spans="1:30" ht="17.100000000000001" customHeight="1">
      <c r="A981" s="243">
        <v>61</v>
      </c>
      <c r="B981" s="243">
        <v>2281</v>
      </c>
      <c r="C981" s="244" t="s">
        <v>5691</v>
      </c>
      <c r="D981" s="764"/>
      <c r="E981" s="764"/>
      <c r="F981" s="377"/>
      <c r="G981" s="377"/>
      <c r="H981" s="377"/>
      <c r="I981" s="378"/>
      <c r="J981" s="1613"/>
      <c r="K981" s="654"/>
      <c r="L981" s="654"/>
      <c r="M981" s="208"/>
      <c r="N981" s="245"/>
      <c r="O981" s="208"/>
      <c r="P981" s="208"/>
      <c r="Q981" s="208"/>
      <c r="R981" s="611"/>
      <c r="S981" s="392"/>
      <c r="T981" s="392"/>
      <c r="U981" s="301"/>
      <c r="V981" s="385"/>
      <c r="W981" s="1650" t="s">
        <v>4700</v>
      </c>
      <c r="X981" s="362" t="s">
        <v>163</v>
      </c>
      <c r="Y981" s="395">
        <v>0.85</v>
      </c>
      <c r="Z981" s="355"/>
      <c r="AA981" s="247"/>
      <c r="AB981" s="247"/>
      <c r="AC981" s="391">
        <f>ROUND(ROUND(H944*M980,0)*Y981,0)</f>
        <v>754</v>
      </c>
      <c r="AD981" s="268"/>
    </row>
    <row r="982" spans="1:30" ht="17.100000000000001" customHeight="1">
      <c r="A982" s="243">
        <v>61</v>
      </c>
      <c r="B982" s="243">
        <v>2282</v>
      </c>
      <c r="C982" s="244" t="s">
        <v>5692</v>
      </c>
      <c r="D982" s="764"/>
      <c r="E982" s="764"/>
      <c r="F982" s="278"/>
      <c r="G982" s="278"/>
      <c r="H982" s="278"/>
      <c r="I982" s="279"/>
      <c r="J982" s="597"/>
      <c r="K982" s="654"/>
      <c r="L982" s="654"/>
      <c r="M982" s="208"/>
      <c r="N982" s="245"/>
      <c r="O982" s="208"/>
      <c r="P982" s="208"/>
      <c r="Q982" s="208"/>
      <c r="R982" s="761"/>
      <c r="S982" s="407"/>
      <c r="T982" s="407"/>
      <c r="U982" s="304"/>
      <c r="V982" s="226"/>
      <c r="W982" s="1651"/>
      <c r="X982" s="512"/>
      <c r="Y982" s="368"/>
      <c r="Z982" s="762" t="s">
        <v>167</v>
      </c>
      <c r="AA982" s="354">
        <v>5</v>
      </c>
      <c r="AB982" s="763" t="s">
        <v>168</v>
      </c>
      <c r="AC982" s="391">
        <f>ROUND(ROUND(H944*M980,0)*Y981,0)-AA982</f>
        <v>749</v>
      </c>
      <c r="AD982" s="268"/>
    </row>
    <row r="983" spans="1:30" ht="17.100000000000001" customHeight="1">
      <c r="A983" s="229">
        <v>61</v>
      </c>
      <c r="B983" s="229">
        <v>1436</v>
      </c>
      <c r="C983" s="254" t="s">
        <v>5693</v>
      </c>
      <c r="D983" s="764"/>
      <c r="E983" s="764"/>
      <c r="F983" s="278"/>
      <c r="G983" s="278"/>
      <c r="H983" s="278"/>
      <c r="I983" s="279"/>
      <c r="J983" s="597"/>
      <c r="K983" s="654"/>
      <c r="L983" s="654"/>
      <c r="M983" s="208"/>
      <c r="N983" s="245"/>
      <c r="O983" s="208"/>
      <c r="P983" s="208"/>
      <c r="Q983" s="208"/>
      <c r="R983" s="1542" t="s">
        <v>4703</v>
      </c>
      <c r="S983" s="1543"/>
      <c r="T983" s="1543"/>
      <c r="U983" s="372" t="s">
        <v>163</v>
      </c>
      <c r="V983" s="373">
        <v>0.7</v>
      </c>
      <c r="W983" s="231"/>
      <c r="X983" s="232"/>
      <c r="Y983" s="314"/>
      <c r="Z983" s="257"/>
      <c r="AA983" s="257"/>
      <c r="AB983" s="257"/>
      <c r="AC983" s="473">
        <f>ROUND(ROUND(H944*M980,0)*V983,0)</f>
        <v>621</v>
      </c>
      <c r="AD983" s="268"/>
    </row>
    <row r="984" spans="1:30" ht="17.100000000000001" customHeight="1">
      <c r="A984" s="243">
        <v>61</v>
      </c>
      <c r="B984" s="243">
        <v>2283</v>
      </c>
      <c r="C984" s="244" t="s">
        <v>5694</v>
      </c>
      <c r="D984" s="764"/>
      <c r="E984" s="764"/>
      <c r="F984" s="278"/>
      <c r="G984" s="278"/>
      <c r="H984" s="208"/>
      <c r="I984" s="388"/>
      <c r="J984" s="597"/>
      <c r="K984" s="654"/>
      <c r="L984" s="654"/>
      <c r="M984" s="208"/>
      <c r="N984" s="245"/>
      <c r="O984" s="208"/>
      <c r="P984" s="208"/>
      <c r="Q984" s="208"/>
      <c r="R984" s="1545"/>
      <c r="S984" s="1546"/>
      <c r="T984" s="1546"/>
      <c r="U984" s="214"/>
      <c r="V984" s="609"/>
      <c r="W984" s="281"/>
      <c r="X984" s="216"/>
      <c r="Y984" s="226"/>
      <c r="Z984" s="762" t="s">
        <v>167</v>
      </c>
      <c r="AA984" s="354">
        <v>5</v>
      </c>
      <c r="AB984" s="763" t="s">
        <v>168</v>
      </c>
      <c r="AC984" s="391">
        <f>ROUND(ROUND(H944*M980,0)*V983,0)-AA984</f>
        <v>616</v>
      </c>
      <c r="AD984" s="268"/>
    </row>
    <row r="985" spans="1:30" ht="17.100000000000001" customHeight="1">
      <c r="A985" s="243">
        <v>61</v>
      </c>
      <c r="B985" s="243">
        <v>2284</v>
      </c>
      <c r="C985" s="244" t="s">
        <v>5695</v>
      </c>
      <c r="D985" s="765"/>
      <c r="E985" s="764"/>
      <c r="F985" s="406"/>
      <c r="G985" s="406"/>
      <c r="H985" s="208"/>
      <c r="I985" s="388"/>
      <c r="J985" s="597"/>
      <c r="K985" s="654"/>
      <c r="L985" s="654"/>
      <c r="M985" s="208"/>
      <c r="N985" s="245"/>
      <c r="O985" s="208"/>
      <c r="P985" s="208"/>
      <c r="Q985" s="208"/>
      <c r="R985" s="1545"/>
      <c r="S985" s="1546"/>
      <c r="T985" s="1546"/>
      <c r="U985" s="302"/>
      <c r="V985" s="766"/>
      <c r="W985" s="1650" t="s">
        <v>4700</v>
      </c>
      <c r="X985" s="362" t="s">
        <v>163</v>
      </c>
      <c r="Y985" s="395">
        <v>0.85</v>
      </c>
      <c r="Z985" s="355"/>
      <c r="AA985" s="247"/>
      <c r="AB985" s="247"/>
      <c r="AC985" s="391">
        <f>ROUND(ROUND(ROUND(H944*M980,0)*V983,0)*Y985,0)</f>
        <v>528</v>
      </c>
      <c r="AD985" s="268"/>
    </row>
    <row r="986" spans="1:30" ht="17.100000000000001" customHeight="1">
      <c r="A986" s="243">
        <v>61</v>
      </c>
      <c r="B986" s="243">
        <v>2285</v>
      </c>
      <c r="C986" s="244" t="s">
        <v>5696</v>
      </c>
      <c r="D986" s="765"/>
      <c r="E986" s="764"/>
      <c r="F986" s="406"/>
      <c r="G986" s="406"/>
      <c r="H986" s="208"/>
      <c r="I986" s="388"/>
      <c r="J986" s="597"/>
      <c r="K986" s="654"/>
      <c r="L986" s="654"/>
      <c r="M986" s="208"/>
      <c r="N986" s="245"/>
      <c r="O986" s="208"/>
      <c r="P986" s="208"/>
      <c r="Q986" s="208"/>
      <c r="R986" s="399"/>
      <c r="S986" s="767"/>
      <c r="T986" s="305"/>
      <c r="U986" s="305"/>
      <c r="V986" s="768"/>
      <c r="W986" s="1651"/>
      <c r="X986" s="512"/>
      <c r="Y986" s="368"/>
      <c r="Z986" s="762" t="s">
        <v>167</v>
      </c>
      <c r="AA986" s="354">
        <v>5</v>
      </c>
      <c r="AB986" s="763" t="s">
        <v>168</v>
      </c>
      <c r="AC986" s="391">
        <f>ROUND(ROUND(ROUND(H944*M980,0)*V983,0)*Y985,0)-AA986</f>
        <v>523</v>
      </c>
      <c r="AD986" s="268"/>
    </row>
    <row r="987" spans="1:30" ht="17.100000000000001" customHeight="1">
      <c r="A987" s="229">
        <v>61</v>
      </c>
      <c r="B987" s="229">
        <v>1783</v>
      </c>
      <c r="C987" s="254" t="s">
        <v>5697</v>
      </c>
      <c r="D987" s="765"/>
      <c r="E987" s="764"/>
      <c r="F987" s="406"/>
      <c r="G987" s="406"/>
      <c r="H987" s="208"/>
      <c r="I987" s="388"/>
      <c r="J987" s="597"/>
      <c r="K987" s="654"/>
      <c r="L987" s="654"/>
      <c r="M987" s="208"/>
      <c r="N987" s="245"/>
      <c r="O987" s="208"/>
      <c r="P987" s="208"/>
      <c r="Q987" s="385"/>
      <c r="R987" s="1542" t="s">
        <v>4708</v>
      </c>
      <c r="S987" s="1543"/>
      <c r="T987" s="1543"/>
      <c r="U987" s="214" t="s">
        <v>163</v>
      </c>
      <c r="V987" s="609">
        <v>0.85</v>
      </c>
      <c r="W987" s="231"/>
      <c r="X987" s="232"/>
      <c r="Y987" s="314"/>
      <c r="Z987" s="257"/>
      <c r="AA987" s="257"/>
      <c r="AB987" s="257"/>
      <c r="AC987" s="473">
        <f>ROUND(ROUND(H944*M980,0)*V987,0)</f>
        <v>754</v>
      </c>
      <c r="AD987" s="268"/>
    </row>
    <row r="988" spans="1:30" ht="17.100000000000001" customHeight="1">
      <c r="A988" s="243">
        <v>61</v>
      </c>
      <c r="B988" s="243">
        <v>2286</v>
      </c>
      <c r="C988" s="244" t="s">
        <v>5698</v>
      </c>
      <c r="D988" s="765"/>
      <c r="E988" s="764"/>
      <c r="F988" s="406"/>
      <c r="G988" s="406"/>
      <c r="H988" s="208"/>
      <c r="I988" s="388"/>
      <c r="J988" s="597"/>
      <c r="K988" s="654"/>
      <c r="L988" s="654"/>
      <c r="M988" s="208"/>
      <c r="N988" s="245"/>
      <c r="O988" s="208"/>
      <c r="P988" s="208"/>
      <c r="Q988" s="208"/>
      <c r="R988" s="1545"/>
      <c r="S988" s="1546"/>
      <c r="T988" s="1546"/>
      <c r="U988" s="214"/>
      <c r="V988" s="609"/>
      <c r="W988" s="281"/>
      <c r="X988" s="216"/>
      <c r="Y988" s="226"/>
      <c r="Z988" s="762" t="s">
        <v>167</v>
      </c>
      <c r="AA988" s="354">
        <v>5</v>
      </c>
      <c r="AB988" s="763" t="s">
        <v>168</v>
      </c>
      <c r="AC988" s="391">
        <f>ROUND(ROUND(H944*M980,0)*V987,0)-AA988</f>
        <v>749</v>
      </c>
      <c r="AD988" s="268"/>
    </row>
    <row r="989" spans="1:30" ht="17.100000000000001" customHeight="1">
      <c r="A989" s="243">
        <v>61</v>
      </c>
      <c r="B989" s="243">
        <v>2287</v>
      </c>
      <c r="C989" s="244" t="s">
        <v>5699</v>
      </c>
      <c r="D989" s="765"/>
      <c r="E989" s="764"/>
      <c r="F989" s="278"/>
      <c r="G989" s="278"/>
      <c r="H989" s="278"/>
      <c r="I989" s="279"/>
      <c r="J989" s="597"/>
      <c r="K989" s="654"/>
      <c r="L989" s="654"/>
      <c r="M989" s="208"/>
      <c r="N989" s="245"/>
      <c r="O989" s="208"/>
      <c r="P989" s="208"/>
      <c r="Q989" s="208"/>
      <c r="R989" s="1545"/>
      <c r="S989" s="1546"/>
      <c r="T989" s="1546"/>
      <c r="U989" s="302"/>
      <c r="V989" s="766"/>
      <c r="W989" s="1650" t="s">
        <v>4700</v>
      </c>
      <c r="X989" s="362" t="s">
        <v>163</v>
      </c>
      <c r="Y989" s="395">
        <v>0.85</v>
      </c>
      <c r="Z989" s="355"/>
      <c r="AA989" s="247"/>
      <c r="AB989" s="247"/>
      <c r="AC989" s="391">
        <f>ROUND(ROUND(ROUND(H944*M980,0)*V987,0)*Y989,0)</f>
        <v>641</v>
      </c>
      <c r="AD989" s="268"/>
    </row>
    <row r="990" spans="1:30" ht="17.100000000000001" customHeight="1">
      <c r="A990" s="243">
        <v>61</v>
      </c>
      <c r="B990" s="243">
        <v>2288</v>
      </c>
      <c r="C990" s="244" t="s">
        <v>5700</v>
      </c>
      <c r="D990" s="765"/>
      <c r="E990" s="764"/>
      <c r="F990" s="278"/>
      <c r="G990" s="278"/>
      <c r="H990" s="278"/>
      <c r="I990" s="279"/>
      <c r="J990" s="597"/>
      <c r="K990" s="654"/>
      <c r="L990" s="654"/>
      <c r="M990" s="208"/>
      <c r="N990" s="281"/>
      <c r="O990" s="216"/>
      <c r="P990" s="216"/>
      <c r="Q990" s="216"/>
      <c r="R990" s="1563"/>
      <c r="S990" s="1564"/>
      <c r="T990" s="1564"/>
      <c r="U990" s="305"/>
      <c r="V990" s="768"/>
      <c r="W990" s="1651"/>
      <c r="X990" s="512"/>
      <c r="Y990" s="368"/>
      <c r="Z990" s="762" t="s">
        <v>167</v>
      </c>
      <c r="AA990" s="354">
        <v>5</v>
      </c>
      <c r="AB990" s="763" t="s">
        <v>168</v>
      </c>
      <c r="AC990" s="391">
        <f>ROUND(ROUND(ROUND(H944*M980,0)*V987,0)*Y989,0)-AA990</f>
        <v>636</v>
      </c>
      <c r="AD990" s="268"/>
    </row>
    <row r="991" spans="1:30" ht="17.100000000000001" customHeight="1">
      <c r="A991" s="229">
        <v>61</v>
      </c>
      <c r="B991" s="229">
        <v>1437</v>
      </c>
      <c r="C991" s="254" t="s">
        <v>5701</v>
      </c>
      <c r="D991" s="765"/>
      <c r="E991" s="765"/>
      <c r="F991" s="278"/>
      <c r="G991" s="278"/>
      <c r="H991" s="278"/>
      <c r="I991" s="279"/>
      <c r="J991" s="597"/>
      <c r="K991" s="654"/>
      <c r="L991" s="654"/>
      <c r="M991" s="208"/>
      <c r="N991" s="1539" t="s">
        <v>4713</v>
      </c>
      <c r="O991" s="1608" t="s">
        <v>162</v>
      </c>
      <c r="P991" s="769"/>
      <c r="Q991" s="769"/>
      <c r="R991" s="340"/>
      <c r="S991" s="338"/>
      <c r="T991" s="338"/>
      <c r="U991" s="334"/>
      <c r="V991" s="232"/>
      <c r="W991" s="231"/>
      <c r="X991" s="232"/>
      <c r="Y991" s="314"/>
      <c r="Z991" s="257"/>
      <c r="AA991" s="257"/>
      <c r="AB991" s="257"/>
      <c r="AC991" s="473">
        <f>ROUND(ROUND(H944*M980,0)*Q992,0)</f>
        <v>621</v>
      </c>
      <c r="AD991" s="268"/>
    </row>
    <row r="992" spans="1:30" ht="17.100000000000001" customHeight="1">
      <c r="A992" s="243">
        <v>61</v>
      </c>
      <c r="B992" s="243">
        <v>2289</v>
      </c>
      <c r="C992" s="244" t="s">
        <v>5702</v>
      </c>
      <c r="D992" s="765"/>
      <c r="E992" s="765"/>
      <c r="F992" s="278"/>
      <c r="G992" s="278"/>
      <c r="H992" s="278"/>
      <c r="I992" s="279"/>
      <c r="J992" s="597"/>
      <c r="K992" s="654"/>
      <c r="L992" s="654"/>
      <c r="M992" s="208"/>
      <c r="N992" s="1631"/>
      <c r="O992" s="1586"/>
      <c r="P992" s="214" t="s">
        <v>163</v>
      </c>
      <c r="Q992" s="770">
        <v>0.7</v>
      </c>
      <c r="R992" s="611"/>
      <c r="S992" s="392"/>
      <c r="T992" s="392"/>
      <c r="U992" s="301"/>
      <c r="V992" s="208"/>
      <c r="W992" s="245"/>
      <c r="X992" s="208"/>
      <c r="Y992" s="226"/>
      <c r="Z992" s="762" t="s">
        <v>167</v>
      </c>
      <c r="AA992" s="354">
        <v>5</v>
      </c>
      <c r="AB992" s="763" t="s">
        <v>168</v>
      </c>
      <c r="AC992" s="391">
        <f>ROUND(ROUND(H944*M980,0)*Q992,0)-AA992</f>
        <v>616</v>
      </c>
      <c r="AD992" s="268"/>
    </row>
    <row r="993" spans="1:30" ht="17.100000000000001" customHeight="1">
      <c r="A993" s="243">
        <v>61</v>
      </c>
      <c r="B993" s="243">
        <v>2290</v>
      </c>
      <c r="C993" s="244" t="s">
        <v>5703</v>
      </c>
      <c r="D993" s="765"/>
      <c r="E993" s="765"/>
      <c r="F993" s="278"/>
      <c r="G993" s="278"/>
      <c r="H993" s="278"/>
      <c r="I993" s="279"/>
      <c r="J993" s="597"/>
      <c r="K993" s="654"/>
      <c r="L993" s="654"/>
      <c r="M993" s="208"/>
      <c r="N993" s="1631"/>
      <c r="O993" s="1586"/>
      <c r="R993" s="611"/>
      <c r="S993" s="392"/>
      <c r="T993" s="392"/>
      <c r="U993" s="301"/>
      <c r="V993" s="385"/>
      <c r="W993" s="1650" t="s">
        <v>4700</v>
      </c>
      <c r="X993" s="362" t="s">
        <v>163</v>
      </c>
      <c r="Y993" s="395">
        <v>0.85</v>
      </c>
      <c r="Z993" s="355"/>
      <c r="AA993" s="247"/>
      <c r="AB993" s="247"/>
      <c r="AC993" s="391">
        <f>ROUND(ROUND(ROUND(H944*M980,0)*Q992,0)*Y993,0)</f>
        <v>528</v>
      </c>
      <c r="AD993" s="268"/>
    </row>
    <row r="994" spans="1:30" ht="17.100000000000001" customHeight="1">
      <c r="A994" s="243">
        <v>61</v>
      </c>
      <c r="B994" s="243">
        <v>2291</v>
      </c>
      <c r="C994" s="244" t="s">
        <v>5704</v>
      </c>
      <c r="D994" s="765"/>
      <c r="E994" s="765"/>
      <c r="F994" s="278"/>
      <c r="G994" s="278"/>
      <c r="H994" s="278"/>
      <c r="I994" s="279"/>
      <c r="J994" s="597"/>
      <c r="K994" s="654"/>
      <c r="L994" s="654"/>
      <c r="M994" s="208"/>
      <c r="N994" s="772"/>
      <c r="P994" s="214"/>
      <c r="Q994" s="214"/>
      <c r="R994" s="761"/>
      <c r="S994" s="407"/>
      <c r="T994" s="407"/>
      <c r="U994" s="304"/>
      <c r="V994" s="226"/>
      <c r="W994" s="1651"/>
      <c r="X994" s="512"/>
      <c r="Y994" s="368"/>
      <c r="Z994" s="762" t="s">
        <v>167</v>
      </c>
      <c r="AA994" s="354">
        <v>5</v>
      </c>
      <c r="AB994" s="763" t="s">
        <v>168</v>
      </c>
      <c r="AC994" s="391">
        <f>ROUND(ROUND(ROUND(H944*M980,0)*Q992,0)*Y993,0)-AA994</f>
        <v>523</v>
      </c>
      <c r="AD994" s="268"/>
    </row>
    <row r="995" spans="1:30" ht="17.100000000000001" customHeight="1">
      <c r="A995" s="229">
        <v>61</v>
      </c>
      <c r="B995" s="229">
        <v>1438</v>
      </c>
      <c r="C995" s="254" t="s">
        <v>5705</v>
      </c>
      <c r="D995" s="765"/>
      <c r="E995" s="765"/>
      <c r="F995" s="278"/>
      <c r="G995" s="278"/>
      <c r="H995" s="278"/>
      <c r="I995" s="279"/>
      <c r="J995" s="597"/>
      <c r="K995" s="654"/>
      <c r="L995" s="654"/>
      <c r="M995" s="208"/>
      <c r="N995" s="773"/>
      <c r="R995" s="1542" t="s">
        <v>4703</v>
      </c>
      <c r="S995" s="1543"/>
      <c r="T995" s="1543"/>
      <c r="U995" s="372" t="s">
        <v>163</v>
      </c>
      <c r="V995" s="373">
        <v>0.7</v>
      </c>
      <c r="W995" s="231"/>
      <c r="X995" s="232"/>
      <c r="Y995" s="314"/>
      <c r="Z995" s="257"/>
      <c r="AA995" s="257"/>
      <c r="AB995" s="257"/>
      <c r="AC995" s="473">
        <f>ROUND(ROUND(ROUND(H944*M980,0)*Q992,0)*V995,0)</f>
        <v>435</v>
      </c>
      <c r="AD995" s="268"/>
    </row>
    <row r="996" spans="1:30" ht="17.100000000000001" customHeight="1">
      <c r="A996" s="243">
        <v>61</v>
      </c>
      <c r="B996" s="243">
        <v>2292</v>
      </c>
      <c r="C996" s="244" t="s">
        <v>5706</v>
      </c>
      <c r="D996" s="765"/>
      <c r="E996" s="765"/>
      <c r="F996" s="278"/>
      <c r="G996" s="278"/>
      <c r="H996" s="278"/>
      <c r="I996" s="279"/>
      <c r="J996" s="597"/>
      <c r="K996" s="654"/>
      <c r="L996" s="654"/>
      <c r="M996" s="208"/>
      <c r="N996" s="773"/>
      <c r="R996" s="1545"/>
      <c r="S996" s="1546"/>
      <c r="T996" s="1546"/>
      <c r="U996" s="214"/>
      <c r="V996" s="609"/>
      <c r="W996" s="281"/>
      <c r="X996" s="216"/>
      <c r="Y996" s="226"/>
      <c r="Z996" s="762" t="s">
        <v>167</v>
      </c>
      <c r="AA996" s="354">
        <v>5</v>
      </c>
      <c r="AB996" s="763" t="s">
        <v>168</v>
      </c>
      <c r="AC996" s="391">
        <f>ROUND(ROUND(ROUND(H944*M980,0)*Q992,0)*V995,0)-AA996</f>
        <v>430</v>
      </c>
      <c r="AD996" s="268"/>
    </row>
    <row r="997" spans="1:30" ht="17.100000000000001" customHeight="1">
      <c r="A997" s="243">
        <v>61</v>
      </c>
      <c r="B997" s="243">
        <v>2293</v>
      </c>
      <c r="C997" s="244" t="s">
        <v>5707</v>
      </c>
      <c r="D997" s="765"/>
      <c r="E997" s="765"/>
      <c r="F997" s="278"/>
      <c r="G997" s="278"/>
      <c r="H997" s="278"/>
      <c r="I997" s="279"/>
      <c r="J997" s="597"/>
      <c r="K997" s="654"/>
      <c r="L997" s="654"/>
      <c r="M997" s="208"/>
      <c r="N997" s="774"/>
      <c r="O997" s="214"/>
      <c r="P997" s="1653"/>
      <c r="Q997" s="1653"/>
      <c r="R997" s="1545"/>
      <c r="S997" s="1546"/>
      <c r="T997" s="1546"/>
      <c r="U997" s="302"/>
      <c r="V997" s="766"/>
      <c r="W997" s="1650" t="s">
        <v>4700</v>
      </c>
      <c r="X997" s="362" t="s">
        <v>163</v>
      </c>
      <c r="Y997" s="395">
        <v>0.85</v>
      </c>
      <c r="Z997" s="355"/>
      <c r="AA997" s="247"/>
      <c r="AB997" s="247"/>
      <c r="AC997" s="391">
        <f>ROUND(ROUND(ROUND(ROUND(H944*M980,0)*Q992,0)*V995,0)*Y997,0)</f>
        <v>370</v>
      </c>
      <c r="AD997" s="268"/>
    </row>
    <row r="998" spans="1:30" ht="17.100000000000001" customHeight="1">
      <c r="A998" s="243">
        <v>61</v>
      </c>
      <c r="B998" s="243">
        <v>2294</v>
      </c>
      <c r="C998" s="244" t="s">
        <v>5708</v>
      </c>
      <c r="D998" s="765"/>
      <c r="E998" s="765"/>
      <c r="F998" s="278"/>
      <c r="G998" s="278"/>
      <c r="H998" s="278"/>
      <c r="I998" s="279"/>
      <c r="J998" s="597"/>
      <c r="K998" s="654"/>
      <c r="L998" s="654"/>
      <c r="M998" s="208"/>
      <c r="N998" s="774"/>
      <c r="O998" s="214"/>
      <c r="P998" s="214"/>
      <c r="Q998" s="214"/>
      <c r="R998" s="399"/>
      <c r="S998" s="767"/>
      <c r="T998" s="305"/>
      <c r="U998" s="305"/>
      <c r="V998" s="768"/>
      <c r="W998" s="1651"/>
      <c r="X998" s="512"/>
      <c r="Y998" s="368"/>
      <c r="Z998" s="762" t="s">
        <v>167</v>
      </c>
      <c r="AA998" s="354">
        <v>5</v>
      </c>
      <c r="AB998" s="763" t="s">
        <v>168</v>
      </c>
      <c r="AC998" s="391">
        <f>ROUND(ROUND(ROUND(ROUND(H944*M980,0)*Q992,0)*V995,0)*Y997,0)-AA998</f>
        <v>365</v>
      </c>
      <c r="AD998" s="268"/>
    </row>
    <row r="999" spans="1:30" ht="17.100000000000001" customHeight="1">
      <c r="A999" s="229">
        <v>61</v>
      </c>
      <c r="B999" s="229">
        <v>1784</v>
      </c>
      <c r="C999" s="254" t="s">
        <v>5709</v>
      </c>
      <c r="D999" s="765"/>
      <c r="E999" s="765"/>
      <c r="F999" s="278"/>
      <c r="G999" s="278"/>
      <c r="H999" s="278"/>
      <c r="I999" s="279"/>
      <c r="J999" s="597"/>
      <c r="K999" s="654"/>
      <c r="L999" s="654"/>
      <c r="M999" s="208"/>
      <c r="N999" s="773"/>
      <c r="O999" s="214"/>
      <c r="P999" s="1599"/>
      <c r="Q999" s="1600"/>
      <c r="R999" s="1542" t="s">
        <v>4708</v>
      </c>
      <c r="S999" s="1543"/>
      <c r="T999" s="1543"/>
      <c r="U999" s="214" t="s">
        <v>163</v>
      </c>
      <c r="V999" s="609">
        <v>0.85</v>
      </c>
      <c r="W999" s="231"/>
      <c r="X999" s="232"/>
      <c r="Y999" s="314"/>
      <c r="Z999" s="257"/>
      <c r="AA999" s="257"/>
      <c r="AB999" s="257"/>
      <c r="AC999" s="473">
        <f>ROUND(ROUND(ROUND(H944*M980,0)*Q992,0)*V999,0)</f>
        <v>528</v>
      </c>
      <c r="AD999" s="268"/>
    </row>
    <row r="1000" spans="1:30" ht="17.100000000000001" customHeight="1">
      <c r="A1000" s="243">
        <v>61</v>
      </c>
      <c r="B1000" s="243">
        <v>2295</v>
      </c>
      <c r="C1000" s="244" t="s">
        <v>5710</v>
      </c>
      <c r="D1000" s="765"/>
      <c r="E1000" s="765"/>
      <c r="F1000" s="278"/>
      <c r="G1000" s="278"/>
      <c r="H1000" s="278"/>
      <c r="I1000" s="279"/>
      <c r="J1000" s="597"/>
      <c r="K1000" s="654"/>
      <c r="L1000" s="654"/>
      <c r="M1000" s="208"/>
      <c r="N1000" s="773"/>
      <c r="O1000" s="214"/>
      <c r="P1000" s="609"/>
      <c r="Q1000" s="609"/>
      <c r="R1000" s="1545"/>
      <c r="S1000" s="1546"/>
      <c r="T1000" s="1546"/>
      <c r="U1000" s="214"/>
      <c r="V1000" s="609"/>
      <c r="W1000" s="281"/>
      <c r="X1000" s="216"/>
      <c r="Y1000" s="226"/>
      <c r="Z1000" s="762" t="s">
        <v>167</v>
      </c>
      <c r="AA1000" s="354">
        <v>5</v>
      </c>
      <c r="AB1000" s="763" t="s">
        <v>168</v>
      </c>
      <c r="AC1000" s="391">
        <f>ROUND(ROUND(ROUND(H944*M980,0)*Q992,0)*V999,0)-AA1000</f>
        <v>523</v>
      </c>
      <c r="AD1000" s="268"/>
    </row>
    <row r="1001" spans="1:30" ht="17.100000000000001" customHeight="1">
      <c r="A1001" s="243">
        <v>61</v>
      </c>
      <c r="B1001" s="243">
        <v>2296</v>
      </c>
      <c r="C1001" s="244" t="s">
        <v>5711</v>
      </c>
      <c r="D1001" s="765"/>
      <c r="E1001" s="765"/>
      <c r="F1001" s="278"/>
      <c r="G1001" s="278"/>
      <c r="H1001" s="278"/>
      <c r="I1001" s="279"/>
      <c r="J1001" s="597"/>
      <c r="K1001" s="654"/>
      <c r="L1001" s="654"/>
      <c r="M1001" s="208"/>
      <c r="N1001" s="774"/>
      <c r="O1001" s="214"/>
      <c r="P1001" s="609"/>
      <c r="Q1001" s="609"/>
      <c r="R1001" s="1545"/>
      <c r="S1001" s="1546"/>
      <c r="T1001" s="1546"/>
      <c r="U1001" s="302"/>
      <c r="V1001" s="766"/>
      <c r="W1001" s="1650" t="s">
        <v>4700</v>
      </c>
      <c r="X1001" s="362" t="s">
        <v>163</v>
      </c>
      <c r="Y1001" s="395">
        <v>0.85</v>
      </c>
      <c r="Z1001" s="355"/>
      <c r="AA1001" s="247"/>
      <c r="AB1001" s="247"/>
      <c r="AC1001" s="391">
        <f>ROUND(ROUND(ROUND(ROUND(H944*M980,0)*Q992,0)*V999,0)*Y1001,0)</f>
        <v>449</v>
      </c>
      <c r="AD1001" s="268"/>
    </row>
    <row r="1002" spans="1:30" ht="17.100000000000001" customHeight="1">
      <c r="A1002" s="243">
        <v>61</v>
      </c>
      <c r="B1002" s="243">
        <v>2297</v>
      </c>
      <c r="C1002" s="244" t="s">
        <v>5712</v>
      </c>
      <c r="D1002" s="765"/>
      <c r="E1002" s="765"/>
      <c r="F1002" s="278"/>
      <c r="G1002" s="278"/>
      <c r="H1002" s="278"/>
      <c r="I1002" s="279"/>
      <c r="J1002" s="597"/>
      <c r="K1002" s="654"/>
      <c r="L1002" s="654"/>
      <c r="M1002" s="208"/>
      <c r="N1002" s="773"/>
      <c r="O1002" s="214"/>
      <c r="P1002" s="214"/>
      <c r="Q1002" s="214"/>
      <c r="R1002" s="1563"/>
      <c r="S1002" s="1564"/>
      <c r="T1002" s="1564"/>
      <c r="U1002" s="305"/>
      <c r="V1002" s="768"/>
      <c r="W1002" s="1651"/>
      <c r="X1002" s="512"/>
      <c r="Y1002" s="368"/>
      <c r="Z1002" s="762" t="s">
        <v>167</v>
      </c>
      <c r="AA1002" s="354">
        <v>5</v>
      </c>
      <c r="AB1002" s="763" t="s">
        <v>168</v>
      </c>
      <c r="AC1002" s="391">
        <f>ROUND(ROUND(ROUND(ROUND(H944*M980,0)*Q992,0)*V999,0)*Y1001,0)-AA1002</f>
        <v>444</v>
      </c>
      <c r="AD1002" s="268"/>
    </row>
    <row r="1003" spans="1:30" ht="17.100000000000001" customHeight="1">
      <c r="A1003" s="243">
        <v>61</v>
      </c>
      <c r="B1003" s="243">
        <v>2298</v>
      </c>
      <c r="C1003" s="244" t="s">
        <v>5713</v>
      </c>
      <c r="D1003" s="765"/>
      <c r="E1003" s="765"/>
      <c r="F1003" s="278"/>
      <c r="G1003" s="278"/>
      <c r="H1003" s="278"/>
      <c r="I1003" s="279"/>
      <c r="J1003" s="597"/>
      <c r="K1003" s="654"/>
      <c r="L1003" s="654"/>
      <c r="M1003" s="208"/>
      <c r="N1003" s="773"/>
      <c r="O1003" s="1580" t="s">
        <v>165</v>
      </c>
      <c r="P1003" s="775"/>
      <c r="Q1003" s="775"/>
      <c r="R1003" s="359"/>
      <c r="S1003" s="360"/>
      <c r="T1003" s="360"/>
      <c r="U1003" s="360"/>
      <c r="V1003" s="361"/>
      <c r="W1003" s="523"/>
      <c r="X1003" s="524"/>
      <c r="Y1003" s="642"/>
      <c r="Z1003" s="247"/>
      <c r="AA1003" s="247"/>
      <c r="AB1003" s="247"/>
      <c r="AC1003" s="391">
        <f>ROUND(ROUND(H944*M980,0)*Q1004,0)</f>
        <v>444</v>
      </c>
      <c r="AD1003" s="268"/>
    </row>
    <row r="1004" spans="1:30" ht="17.100000000000001" customHeight="1">
      <c r="A1004" s="243">
        <v>61</v>
      </c>
      <c r="B1004" s="243">
        <v>2299</v>
      </c>
      <c r="C1004" s="244" t="s">
        <v>5714</v>
      </c>
      <c r="D1004" s="765"/>
      <c r="E1004" s="765"/>
      <c r="F1004" s="278"/>
      <c r="G1004" s="278"/>
      <c r="H1004" s="278"/>
      <c r="I1004" s="279"/>
      <c r="J1004" s="597"/>
      <c r="K1004" s="654"/>
      <c r="L1004" s="654"/>
      <c r="M1004" s="208"/>
      <c r="N1004" s="772"/>
      <c r="O1004" s="1620"/>
      <c r="P1004" s="643" t="s">
        <v>163</v>
      </c>
      <c r="Q1004" s="365">
        <v>0.5</v>
      </c>
      <c r="R1004" s="777"/>
      <c r="S1004" s="639"/>
      <c r="T1004" s="639"/>
      <c r="U1004" s="639"/>
      <c r="V1004" s="529"/>
      <c r="W1004" s="516"/>
      <c r="X1004" s="517"/>
      <c r="Y1004" s="526"/>
      <c r="Z1004" s="762" t="s">
        <v>167</v>
      </c>
      <c r="AA1004" s="354">
        <v>5</v>
      </c>
      <c r="AB1004" s="763" t="s">
        <v>168</v>
      </c>
      <c r="AC1004" s="391">
        <f>ROUND(ROUND(H944*M980,0)*Q1004,0)-AA1004</f>
        <v>439</v>
      </c>
      <c r="AD1004" s="268"/>
    </row>
    <row r="1005" spans="1:30" ht="17.100000000000001" customHeight="1">
      <c r="A1005" s="243">
        <v>61</v>
      </c>
      <c r="B1005" s="243">
        <v>2300</v>
      </c>
      <c r="C1005" s="244" t="s">
        <v>5715</v>
      </c>
      <c r="D1005" s="765"/>
      <c r="E1005" s="765"/>
      <c r="F1005" s="278"/>
      <c r="G1005" s="278"/>
      <c r="H1005" s="278"/>
      <c r="I1005" s="279"/>
      <c r="J1005" s="597"/>
      <c r="K1005" s="654"/>
      <c r="L1005" s="654"/>
      <c r="M1005" s="208"/>
      <c r="N1005" s="772"/>
      <c r="O1005" s="1620"/>
      <c r="P1005" s="530"/>
      <c r="Q1005" s="530"/>
      <c r="R1005" s="777"/>
      <c r="S1005" s="639"/>
      <c r="T1005" s="639"/>
      <c r="U1005" s="639"/>
      <c r="V1005" s="529"/>
      <c r="W1005" s="1650" t="s">
        <v>4700</v>
      </c>
      <c r="X1005" s="362" t="s">
        <v>163</v>
      </c>
      <c r="Y1005" s="395">
        <v>0.85</v>
      </c>
      <c r="Z1005" s="355"/>
      <c r="AA1005" s="247"/>
      <c r="AB1005" s="247"/>
      <c r="AC1005" s="391">
        <f>ROUND(ROUND(ROUND(H944*M980,0)*Q1004,0)*Y1005,0)</f>
        <v>377</v>
      </c>
      <c r="AD1005" s="268"/>
    </row>
    <row r="1006" spans="1:30" ht="17.100000000000001" customHeight="1">
      <c r="A1006" s="243">
        <v>61</v>
      </c>
      <c r="B1006" s="243">
        <v>2301</v>
      </c>
      <c r="C1006" s="244" t="s">
        <v>5716</v>
      </c>
      <c r="D1006" s="765"/>
      <c r="E1006" s="765"/>
      <c r="F1006" s="278"/>
      <c r="G1006" s="278"/>
      <c r="H1006" s="278"/>
      <c r="I1006" s="279"/>
      <c r="J1006" s="597"/>
      <c r="K1006" s="654"/>
      <c r="L1006" s="654"/>
      <c r="M1006" s="208"/>
      <c r="N1006" s="772"/>
      <c r="O1006" s="530"/>
      <c r="P1006" s="643"/>
      <c r="Q1006" s="643"/>
      <c r="R1006" s="778"/>
      <c r="S1006" s="525"/>
      <c r="T1006" s="525"/>
      <c r="U1006" s="525"/>
      <c r="V1006" s="539"/>
      <c r="W1006" s="1651"/>
      <c r="X1006" s="512"/>
      <c r="Y1006" s="368"/>
      <c r="Z1006" s="762" t="s">
        <v>167</v>
      </c>
      <c r="AA1006" s="354">
        <v>5</v>
      </c>
      <c r="AB1006" s="763" t="s">
        <v>168</v>
      </c>
      <c r="AC1006" s="391">
        <f>ROUND(ROUND(ROUND(H944*M980,0)*Q1004,0)*Y1005,0)-AA1006</f>
        <v>372</v>
      </c>
      <c r="AD1006" s="268"/>
    </row>
    <row r="1007" spans="1:30" ht="17.100000000000001" customHeight="1">
      <c r="A1007" s="243">
        <v>61</v>
      </c>
      <c r="B1007" s="243">
        <v>2302</v>
      </c>
      <c r="C1007" s="244" t="s">
        <v>5717</v>
      </c>
      <c r="D1007" s="765"/>
      <c r="E1007" s="765"/>
      <c r="F1007" s="278"/>
      <c r="G1007" s="278"/>
      <c r="H1007" s="278"/>
      <c r="I1007" s="279"/>
      <c r="J1007" s="597"/>
      <c r="K1007" s="654"/>
      <c r="L1007" s="654"/>
      <c r="M1007" s="208"/>
      <c r="N1007" s="773"/>
      <c r="O1007" s="530"/>
      <c r="P1007" s="530"/>
      <c r="Q1007" s="530"/>
      <c r="R1007" s="1580" t="s">
        <v>4703</v>
      </c>
      <c r="S1007" s="1633"/>
      <c r="T1007" s="1633"/>
      <c r="U1007" s="362" t="s">
        <v>163</v>
      </c>
      <c r="V1007" s="356">
        <v>0.7</v>
      </c>
      <c r="W1007" s="523"/>
      <c r="X1007" s="524"/>
      <c r="Y1007" s="642"/>
      <c r="Z1007" s="247"/>
      <c r="AA1007" s="247"/>
      <c r="AB1007" s="247"/>
      <c r="AC1007" s="391">
        <f>ROUND(ROUND(ROUND(H944*M980,0)*Q1004,0)*V1007,0)</f>
        <v>311</v>
      </c>
      <c r="AD1007" s="268"/>
    </row>
    <row r="1008" spans="1:30" ht="17.100000000000001" customHeight="1">
      <c r="A1008" s="243">
        <v>61</v>
      </c>
      <c r="B1008" s="243">
        <v>2303</v>
      </c>
      <c r="C1008" s="244" t="s">
        <v>5718</v>
      </c>
      <c r="D1008" s="765"/>
      <c r="E1008" s="765"/>
      <c r="F1008" s="278"/>
      <c r="G1008" s="278"/>
      <c r="H1008" s="278"/>
      <c r="I1008" s="279"/>
      <c r="J1008" s="597"/>
      <c r="K1008" s="654"/>
      <c r="L1008" s="654"/>
      <c r="M1008" s="208"/>
      <c r="N1008" s="773"/>
      <c r="O1008" s="530"/>
      <c r="P1008" s="530"/>
      <c r="Q1008" s="530"/>
      <c r="R1008" s="1620"/>
      <c r="S1008" s="1634"/>
      <c r="T1008" s="1634"/>
      <c r="U1008" s="643"/>
      <c r="V1008" s="365"/>
      <c r="W1008" s="319"/>
      <c r="X1008" s="288"/>
      <c r="Y1008" s="526"/>
      <c r="Z1008" s="762" t="s">
        <v>167</v>
      </c>
      <c r="AA1008" s="354">
        <v>5</v>
      </c>
      <c r="AB1008" s="763" t="s">
        <v>168</v>
      </c>
      <c r="AC1008" s="391">
        <f>ROUND(ROUND(ROUND(H944*M980,0)*Q1004,0)*V1007,0)-AA1008</f>
        <v>306</v>
      </c>
      <c r="AD1008" s="268"/>
    </row>
    <row r="1009" spans="1:30" ht="17.100000000000001" customHeight="1">
      <c r="A1009" s="243">
        <v>61</v>
      </c>
      <c r="B1009" s="243">
        <v>2304</v>
      </c>
      <c r="C1009" s="244" t="s">
        <v>5719</v>
      </c>
      <c r="D1009" s="765"/>
      <c r="E1009" s="765"/>
      <c r="F1009" s="278"/>
      <c r="G1009" s="278"/>
      <c r="H1009" s="278"/>
      <c r="I1009" s="279"/>
      <c r="J1009" s="597"/>
      <c r="K1009" s="654"/>
      <c r="L1009" s="654"/>
      <c r="M1009" s="208"/>
      <c r="N1009" s="774"/>
      <c r="O1009" s="643"/>
      <c r="P1009" s="1644"/>
      <c r="Q1009" s="1652"/>
      <c r="R1009" s="1620"/>
      <c r="S1009" s="1634"/>
      <c r="T1009" s="1634"/>
      <c r="U1009" s="779"/>
      <c r="V1009" s="780"/>
      <c r="W1009" s="1650" t="s">
        <v>4700</v>
      </c>
      <c r="X1009" s="362" t="s">
        <v>163</v>
      </c>
      <c r="Y1009" s="395">
        <v>0.85</v>
      </c>
      <c r="Z1009" s="355"/>
      <c r="AA1009" s="247"/>
      <c r="AB1009" s="247"/>
      <c r="AC1009" s="391">
        <f>ROUND(ROUND(ROUND(ROUND(H944*M980,0)*Q1004,0)*V1007,0)*Y1009,0)</f>
        <v>264</v>
      </c>
      <c r="AD1009" s="268"/>
    </row>
    <row r="1010" spans="1:30" ht="17.100000000000001" customHeight="1">
      <c r="A1010" s="243">
        <v>61</v>
      </c>
      <c r="B1010" s="243">
        <v>2305</v>
      </c>
      <c r="C1010" s="244" t="s">
        <v>5720</v>
      </c>
      <c r="D1010" s="765"/>
      <c r="E1010" s="765"/>
      <c r="F1010" s="278"/>
      <c r="G1010" s="278"/>
      <c r="H1010" s="278"/>
      <c r="I1010" s="279"/>
      <c r="J1010" s="597"/>
      <c r="K1010" s="654"/>
      <c r="L1010" s="654"/>
      <c r="M1010" s="208"/>
      <c r="N1010" s="774"/>
      <c r="O1010" s="643"/>
      <c r="P1010" s="643"/>
      <c r="Q1010" s="643"/>
      <c r="R1010" s="781"/>
      <c r="S1010" s="782"/>
      <c r="T1010" s="537"/>
      <c r="U1010" s="537"/>
      <c r="V1010" s="783"/>
      <c r="W1010" s="1651"/>
      <c r="X1010" s="512"/>
      <c r="Y1010" s="368"/>
      <c r="Z1010" s="762" t="s">
        <v>167</v>
      </c>
      <c r="AA1010" s="354">
        <v>5</v>
      </c>
      <c r="AB1010" s="763" t="s">
        <v>168</v>
      </c>
      <c r="AC1010" s="391">
        <f>ROUND(ROUND(ROUND(ROUND(H944*M980,0)*Q1004,0)*V1007,0)*Y1009,0)-AA1010</f>
        <v>259</v>
      </c>
      <c r="AD1010" s="268"/>
    </row>
    <row r="1011" spans="1:30" ht="17.100000000000001" customHeight="1">
      <c r="A1011" s="243">
        <v>61</v>
      </c>
      <c r="B1011" s="243">
        <v>2306</v>
      </c>
      <c r="C1011" s="244" t="s">
        <v>5721</v>
      </c>
      <c r="D1011" s="765"/>
      <c r="E1011" s="765"/>
      <c r="F1011" s="278"/>
      <c r="G1011" s="278"/>
      <c r="H1011" s="278"/>
      <c r="I1011" s="279"/>
      <c r="J1011" s="597"/>
      <c r="K1011" s="654"/>
      <c r="L1011" s="654"/>
      <c r="M1011" s="208"/>
      <c r="N1011" s="773"/>
      <c r="O1011" s="643"/>
      <c r="P1011" s="1646"/>
      <c r="Q1011" s="1649"/>
      <c r="R1011" s="1580" t="s">
        <v>4708</v>
      </c>
      <c r="S1011" s="1633"/>
      <c r="T1011" s="1633"/>
      <c r="U1011" s="643" t="s">
        <v>163</v>
      </c>
      <c r="V1011" s="365">
        <v>0.85</v>
      </c>
      <c r="W1011" s="523"/>
      <c r="X1011" s="524"/>
      <c r="Y1011" s="642"/>
      <c r="Z1011" s="247"/>
      <c r="AA1011" s="247"/>
      <c r="AB1011" s="247"/>
      <c r="AC1011" s="391">
        <f>ROUND(ROUND(ROUND(H944*M980,0)*Q1004,0)*V1011,0)</f>
        <v>377</v>
      </c>
      <c r="AD1011" s="268"/>
    </row>
    <row r="1012" spans="1:30" ht="17.100000000000001" customHeight="1">
      <c r="A1012" s="243">
        <v>61</v>
      </c>
      <c r="B1012" s="243">
        <v>2307</v>
      </c>
      <c r="C1012" s="244" t="s">
        <v>5722</v>
      </c>
      <c r="D1012" s="765"/>
      <c r="E1012" s="765"/>
      <c r="F1012" s="278"/>
      <c r="G1012" s="278"/>
      <c r="H1012" s="278"/>
      <c r="I1012" s="279"/>
      <c r="J1012" s="597"/>
      <c r="K1012" s="654"/>
      <c r="L1012" s="654"/>
      <c r="M1012" s="208"/>
      <c r="N1012" s="773"/>
      <c r="O1012" s="643"/>
      <c r="P1012" s="365"/>
      <c r="Q1012" s="365"/>
      <c r="R1012" s="1620"/>
      <c r="S1012" s="1634"/>
      <c r="T1012" s="1634"/>
      <c r="U1012" s="643"/>
      <c r="V1012" s="365"/>
      <c r="W1012" s="319"/>
      <c r="X1012" s="288"/>
      <c r="Y1012" s="526"/>
      <c r="Z1012" s="762" t="s">
        <v>167</v>
      </c>
      <c r="AA1012" s="354">
        <v>5</v>
      </c>
      <c r="AB1012" s="763" t="s">
        <v>168</v>
      </c>
      <c r="AC1012" s="391">
        <f>ROUND(ROUND(ROUND(H944*M980,0)*Q1004,0)*V1011,0)-AA1012</f>
        <v>372</v>
      </c>
      <c r="AD1012" s="268"/>
    </row>
    <row r="1013" spans="1:30" ht="17.100000000000001" customHeight="1">
      <c r="A1013" s="243">
        <v>61</v>
      </c>
      <c r="B1013" s="243">
        <v>2308</v>
      </c>
      <c r="C1013" s="244" t="s">
        <v>5723</v>
      </c>
      <c r="D1013" s="765"/>
      <c r="E1013" s="765"/>
      <c r="F1013" s="278"/>
      <c r="G1013" s="278"/>
      <c r="H1013" s="278"/>
      <c r="I1013" s="279"/>
      <c r="J1013" s="597"/>
      <c r="K1013" s="654"/>
      <c r="L1013" s="654"/>
      <c r="M1013" s="208"/>
      <c r="N1013" s="774"/>
      <c r="O1013" s="643"/>
      <c r="P1013" s="365"/>
      <c r="Q1013" s="365"/>
      <c r="R1013" s="1620"/>
      <c r="S1013" s="1634"/>
      <c r="T1013" s="1634"/>
      <c r="U1013" s="779"/>
      <c r="V1013" s="780"/>
      <c r="W1013" s="1650" t="s">
        <v>4700</v>
      </c>
      <c r="X1013" s="362" t="s">
        <v>163</v>
      </c>
      <c r="Y1013" s="395">
        <v>0.85</v>
      </c>
      <c r="Z1013" s="355"/>
      <c r="AA1013" s="247"/>
      <c r="AB1013" s="247"/>
      <c r="AC1013" s="391">
        <f>ROUND(ROUND(ROUND(ROUND(H944*M980,0)*Q1004,0)*V1011,0)*Y1013,0)</f>
        <v>320</v>
      </c>
      <c r="AD1013" s="268"/>
    </row>
    <row r="1014" spans="1:30" ht="17.100000000000001" customHeight="1">
      <c r="A1014" s="243">
        <v>61</v>
      </c>
      <c r="B1014" s="243">
        <v>2309</v>
      </c>
      <c r="C1014" s="244" t="s">
        <v>5724</v>
      </c>
      <c r="D1014" s="790"/>
      <c r="E1014" s="765"/>
      <c r="F1014" s="282"/>
      <c r="G1014" s="278"/>
      <c r="H1014" s="278"/>
      <c r="I1014" s="279"/>
      <c r="J1014" s="597"/>
      <c r="K1014" s="654"/>
      <c r="L1014" s="654"/>
      <c r="M1014" s="208"/>
      <c r="N1014" s="467"/>
      <c r="O1014" s="643"/>
      <c r="P1014" s="643"/>
      <c r="Q1014" s="643"/>
      <c r="R1014" s="1642"/>
      <c r="S1014" s="1643"/>
      <c r="T1014" s="1643"/>
      <c r="U1014" s="537"/>
      <c r="V1014" s="783"/>
      <c r="W1014" s="1651"/>
      <c r="X1014" s="512"/>
      <c r="Y1014" s="368"/>
      <c r="Z1014" s="762" t="s">
        <v>167</v>
      </c>
      <c r="AA1014" s="354">
        <v>5</v>
      </c>
      <c r="AB1014" s="763" t="s">
        <v>168</v>
      </c>
      <c r="AC1014" s="391">
        <f>ROUND(ROUND(ROUND(ROUND(H944*M980,0)*Q1004,0)*V1011,0)*Y1013,0)-AA1014</f>
        <v>315</v>
      </c>
      <c r="AD1014" s="268"/>
    </row>
    <row r="1015" spans="1:30" ht="17.100000000000001" customHeight="1">
      <c r="A1015" s="229">
        <v>61</v>
      </c>
      <c r="B1015" s="229">
        <v>1511</v>
      </c>
      <c r="C1015" s="254" t="s">
        <v>5725</v>
      </c>
      <c r="D1015" s="1618" t="s">
        <v>5726</v>
      </c>
      <c r="E1015" s="1539" t="s">
        <v>5727</v>
      </c>
      <c r="F1015" s="1608" t="s">
        <v>5728</v>
      </c>
      <c r="G1015" s="1543" t="s">
        <v>5729</v>
      </c>
      <c r="H1015" s="477"/>
      <c r="I1015" s="478"/>
      <c r="J1015" s="756"/>
      <c r="K1015" s="664"/>
      <c r="L1015" s="664"/>
      <c r="M1015" s="232"/>
      <c r="N1015" s="231"/>
      <c r="O1015" s="232"/>
      <c r="P1015" s="232"/>
      <c r="Q1015" s="232"/>
      <c r="R1015" s="340"/>
      <c r="S1015" s="338"/>
      <c r="T1015" s="338"/>
      <c r="U1015" s="334"/>
      <c r="V1015" s="232"/>
      <c r="W1015" s="231"/>
      <c r="X1015" s="232"/>
      <c r="Y1015" s="314"/>
      <c r="Z1015" s="257"/>
      <c r="AA1015" s="257"/>
      <c r="AB1015" s="257"/>
      <c r="AC1015" s="473">
        <f>ROUND(H1016,0)</f>
        <v>827</v>
      </c>
      <c r="AD1015" s="268"/>
    </row>
    <row r="1016" spans="1:30" ht="17.100000000000001" customHeight="1">
      <c r="A1016" s="243">
        <v>61</v>
      </c>
      <c r="B1016" s="243">
        <v>2310</v>
      </c>
      <c r="C1016" s="244" t="s">
        <v>5730</v>
      </c>
      <c r="D1016" s="1618"/>
      <c r="E1016" s="1631"/>
      <c r="F1016" s="1586"/>
      <c r="G1016" s="1546"/>
      <c r="H1016" s="757">
        <v>827</v>
      </c>
      <c r="I1016" s="208" t="s">
        <v>18</v>
      </c>
      <c r="J1016" s="597"/>
      <c r="K1016" s="654"/>
      <c r="L1016" s="654"/>
      <c r="M1016" s="208"/>
      <c r="N1016" s="245"/>
      <c r="O1016" s="208"/>
      <c r="P1016" s="208"/>
      <c r="Q1016" s="208"/>
      <c r="R1016" s="611"/>
      <c r="S1016" s="392"/>
      <c r="T1016" s="392"/>
      <c r="U1016" s="301"/>
      <c r="V1016" s="208"/>
      <c r="W1016" s="245"/>
      <c r="X1016" s="208"/>
      <c r="Y1016" s="226"/>
      <c r="Z1016" s="762" t="s">
        <v>167</v>
      </c>
      <c r="AA1016" s="354">
        <v>5</v>
      </c>
      <c r="AB1016" s="763" t="s">
        <v>168</v>
      </c>
      <c r="AC1016" s="391">
        <f>ROUND(H1016,0)-AA1016</f>
        <v>822</v>
      </c>
      <c r="AD1016" s="268"/>
    </row>
    <row r="1017" spans="1:30" ht="17.100000000000001" customHeight="1">
      <c r="A1017" s="243">
        <v>61</v>
      </c>
      <c r="B1017" s="243">
        <v>2311</v>
      </c>
      <c r="C1017" s="244" t="s">
        <v>5731</v>
      </c>
      <c r="D1017" s="1618"/>
      <c r="E1017" s="1631"/>
      <c r="F1017" s="1586"/>
      <c r="G1017" s="1546"/>
      <c r="J1017" s="597"/>
      <c r="K1017" s="654"/>
      <c r="L1017" s="654"/>
      <c r="M1017" s="208"/>
      <c r="N1017" s="245"/>
      <c r="O1017" s="208"/>
      <c r="P1017" s="208"/>
      <c r="Q1017" s="208"/>
      <c r="R1017" s="611"/>
      <c r="S1017" s="392"/>
      <c r="T1017" s="392"/>
      <c r="U1017" s="301"/>
      <c r="V1017" s="385"/>
      <c r="W1017" s="1650" t="s">
        <v>5732</v>
      </c>
      <c r="X1017" s="362" t="s">
        <v>5733</v>
      </c>
      <c r="Y1017" s="395">
        <v>0.85</v>
      </c>
      <c r="Z1017" s="355"/>
      <c r="AA1017" s="247"/>
      <c r="AB1017" s="247"/>
      <c r="AC1017" s="391">
        <f>ROUND(H1016*Y1017,0)</f>
        <v>703</v>
      </c>
      <c r="AD1017" s="268"/>
    </row>
    <row r="1018" spans="1:30" ht="17.100000000000001" customHeight="1">
      <c r="A1018" s="243">
        <v>61</v>
      </c>
      <c r="B1018" s="243">
        <v>2312</v>
      </c>
      <c r="C1018" s="244" t="s">
        <v>5734</v>
      </c>
      <c r="D1018" s="1618"/>
      <c r="E1018" s="1631"/>
      <c r="F1018" s="378"/>
      <c r="G1018" s="377"/>
      <c r="H1018" s="377"/>
      <c r="I1018" s="377"/>
      <c r="J1018" s="597"/>
      <c r="K1018" s="654"/>
      <c r="L1018" s="654"/>
      <c r="M1018" s="208"/>
      <c r="N1018" s="245"/>
      <c r="O1018" s="208"/>
      <c r="P1018" s="208"/>
      <c r="Q1018" s="208"/>
      <c r="R1018" s="761"/>
      <c r="S1018" s="407"/>
      <c r="T1018" s="407"/>
      <c r="U1018" s="304"/>
      <c r="V1018" s="226"/>
      <c r="W1018" s="1651"/>
      <c r="X1018" s="512"/>
      <c r="Y1018" s="368"/>
      <c r="Z1018" s="762" t="s">
        <v>167</v>
      </c>
      <c r="AA1018" s="354">
        <v>5</v>
      </c>
      <c r="AB1018" s="763" t="s">
        <v>168</v>
      </c>
      <c r="AC1018" s="391">
        <f>ROUND(H1016*Y1017,0)-AA1018</f>
        <v>698</v>
      </c>
      <c r="AD1018" s="268"/>
    </row>
    <row r="1019" spans="1:30" ht="17.100000000000001" customHeight="1">
      <c r="A1019" s="229">
        <v>61</v>
      </c>
      <c r="B1019" s="229">
        <v>1512</v>
      </c>
      <c r="C1019" s="254" t="s">
        <v>5735</v>
      </c>
      <c r="D1019" s="764"/>
      <c r="E1019" s="764"/>
      <c r="F1019" s="279"/>
      <c r="G1019" s="278"/>
      <c r="J1019" s="597"/>
      <c r="K1019" s="654"/>
      <c r="L1019" s="654"/>
      <c r="M1019" s="208"/>
      <c r="N1019" s="245"/>
      <c r="O1019" s="208"/>
      <c r="P1019" s="208"/>
      <c r="Q1019" s="208"/>
      <c r="R1019" s="1542" t="s">
        <v>4703</v>
      </c>
      <c r="S1019" s="1543"/>
      <c r="T1019" s="1543"/>
      <c r="U1019" s="372" t="s">
        <v>5733</v>
      </c>
      <c r="V1019" s="373">
        <v>0.7</v>
      </c>
      <c r="W1019" s="231"/>
      <c r="X1019" s="232"/>
      <c r="Y1019" s="314"/>
      <c r="Z1019" s="257"/>
      <c r="AA1019" s="257"/>
      <c r="AB1019" s="257"/>
      <c r="AC1019" s="473">
        <f>ROUND(H1016*V1019,0)</f>
        <v>579</v>
      </c>
      <c r="AD1019" s="268"/>
    </row>
    <row r="1020" spans="1:30" ht="17.100000000000001" customHeight="1">
      <c r="A1020" s="243">
        <v>61</v>
      </c>
      <c r="B1020" s="243">
        <v>2313</v>
      </c>
      <c r="C1020" s="244" t="s">
        <v>5736</v>
      </c>
      <c r="D1020" s="764"/>
      <c r="E1020" s="764"/>
      <c r="F1020" s="279"/>
      <c r="G1020" s="278"/>
      <c r="H1020" s="208"/>
      <c r="I1020" s="388"/>
      <c r="J1020" s="597"/>
      <c r="K1020" s="654"/>
      <c r="L1020" s="654"/>
      <c r="M1020" s="208"/>
      <c r="N1020" s="245"/>
      <c r="O1020" s="208"/>
      <c r="P1020" s="208"/>
      <c r="Q1020" s="208"/>
      <c r="R1020" s="1545"/>
      <c r="S1020" s="1546"/>
      <c r="T1020" s="1546"/>
      <c r="U1020" s="214"/>
      <c r="V1020" s="609"/>
      <c r="W1020" s="281"/>
      <c r="X1020" s="216"/>
      <c r="Y1020" s="226"/>
      <c r="Z1020" s="762" t="s">
        <v>167</v>
      </c>
      <c r="AA1020" s="354">
        <v>5</v>
      </c>
      <c r="AB1020" s="763" t="s">
        <v>168</v>
      </c>
      <c r="AC1020" s="391">
        <f>ROUND(H1016*V1019,0)-AA1020</f>
        <v>574</v>
      </c>
      <c r="AD1020" s="268"/>
    </row>
    <row r="1021" spans="1:30" ht="17.100000000000001" customHeight="1">
      <c r="A1021" s="243">
        <v>61</v>
      </c>
      <c r="B1021" s="243">
        <v>2314</v>
      </c>
      <c r="C1021" s="244" t="s">
        <v>5737</v>
      </c>
      <c r="D1021" s="765"/>
      <c r="E1021" s="764"/>
      <c r="F1021" s="791"/>
      <c r="G1021" s="406"/>
      <c r="H1021" s="208"/>
      <c r="I1021" s="388"/>
      <c r="J1021" s="597"/>
      <c r="K1021" s="654"/>
      <c r="L1021" s="654"/>
      <c r="M1021" s="208"/>
      <c r="N1021" s="245"/>
      <c r="O1021" s="208"/>
      <c r="P1021" s="208"/>
      <c r="Q1021" s="208"/>
      <c r="R1021" s="1545"/>
      <c r="S1021" s="1546"/>
      <c r="T1021" s="1546"/>
      <c r="U1021" s="302"/>
      <c r="V1021" s="766"/>
      <c r="W1021" s="1650" t="s">
        <v>5732</v>
      </c>
      <c r="X1021" s="362" t="s">
        <v>5733</v>
      </c>
      <c r="Y1021" s="395">
        <v>0.85</v>
      </c>
      <c r="Z1021" s="355"/>
      <c r="AA1021" s="247"/>
      <c r="AB1021" s="247"/>
      <c r="AC1021" s="391">
        <f>ROUND(ROUND(H1016*V1019,0)*Y1021,0)</f>
        <v>492</v>
      </c>
      <c r="AD1021" s="268"/>
    </row>
    <row r="1022" spans="1:30" ht="17.100000000000001" customHeight="1">
      <c r="A1022" s="243">
        <v>61</v>
      </c>
      <c r="B1022" s="243">
        <v>2315</v>
      </c>
      <c r="C1022" s="244" t="s">
        <v>5738</v>
      </c>
      <c r="D1022" s="765"/>
      <c r="E1022" s="764"/>
      <c r="F1022" s="791"/>
      <c r="G1022" s="406"/>
      <c r="H1022" s="208"/>
      <c r="I1022" s="388"/>
      <c r="J1022" s="597"/>
      <c r="K1022" s="654"/>
      <c r="L1022" s="654"/>
      <c r="M1022" s="208"/>
      <c r="N1022" s="245"/>
      <c r="O1022" s="208"/>
      <c r="P1022" s="208"/>
      <c r="Q1022" s="208"/>
      <c r="R1022" s="399"/>
      <c r="S1022" s="767"/>
      <c r="T1022" s="305"/>
      <c r="U1022" s="305"/>
      <c r="V1022" s="768"/>
      <c r="W1022" s="1651"/>
      <c r="X1022" s="512"/>
      <c r="Y1022" s="368"/>
      <c r="Z1022" s="762" t="s">
        <v>167</v>
      </c>
      <c r="AA1022" s="354">
        <v>5</v>
      </c>
      <c r="AB1022" s="763" t="s">
        <v>168</v>
      </c>
      <c r="AC1022" s="391">
        <f>ROUND(ROUND(H1016*V1019,0)*Y1021,0)-AA1022</f>
        <v>487</v>
      </c>
      <c r="AD1022" s="268"/>
    </row>
    <row r="1023" spans="1:30" ht="17.100000000000001" customHeight="1">
      <c r="A1023" s="229">
        <v>61</v>
      </c>
      <c r="B1023" s="229">
        <v>1785</v>
      </c>
      <c r="C1023" s="254" t="s">
        <v>5739</v>
      </c>
      <c r="D1023" s="765"/>
      <c r="E1023" s="764"/>
      <c r="F1023" s="791"/>
      <c r="G1023" s="406"/>
      <c r="H1023" s="208"/>
      <c r="I1023" s="388"/>
      <c r="J1023" s="597"/>
      <c r="K1023" s="654"/>
      <c r="L1023" s="654"/>
      <c r="M1023" s="208"/>
      <c r="N1023" s="245"/>
      <c r="O1023" s="208"/>
      <c r="P1023" s="208"/>
      <c r="Q1023" s="385"/>
      <c r="R1023" s="1542" t="s">
        <v>4708</v>
      </c>
      <c r="S1023" s="1543"/>
      <c r="T1023" s="1543"/>
      <c r="U1023" s="214" t="s">
        <v>5733</v>
      </c>
      <c r="V1023" s="609">
        <v>0.85</v>
      </c>
      <c r="W1023" s="231"/>
      <c r="X1023" s="232"/>
      <c r="Y1023" s="314"/>
      <c r="Z1023" s="257"/>
      <c r="AA1023" s="257"/>
      <c r="AB1023" s="257"/>
      <c r="AC1023" s="473">
        <f>ROUND(H1016*V1023,0)</f>
        <v>703</v>
      </c>
      <c r="AD1023" s="268"/>
    </row>
    <row r="1024" spans="1:30" ht="17.100000000000001" customHeight="1">
      <c r="A1024" s="243">
        <v>61</v>
      </c>
      <c r="B1024" s="243">
        <v>2316</v>
      </c>
      <c r="C1024" s="244" t="s">
        <v>5740</v>
      </c>
      <c r="D1024" s="765"/>
      <c r="E1024" s="764"/>
      <c r="F1024" s="791"/>
      <c r="G1024" s="406"/>
      <c r="H1024" s="208"/>
      <c r="I1024" s="388"/>
      <c r="J1024" s="597"/>
      <c r="K1024" s="654"/>
      <c r="L1024" s="654"/>
      <c r="M1024" s="208"/>
      <c r="N1024" s="245"/>
      <c r="O1024" s="208"/>
      <c r="P1024" s="208"/>
      <c r="Q1024" s="208"/>
      <c r="R1024" s="1545"/>
      <c r="S1024" s="1546"/>
      <c r="T1024" s="1546"/>
      <c r="U1024" s="214"/>
      <c r="V1024" s="609"/>
      <c r="W1024" s="281"/>
      <c r="X1024" s="216"/>
      <c r="Y1024" s="226"/>
      <c r="Z1024" s="762" t="s">
        <v>167</v>
      </c>
      <c r="AA1024" s="354">
        <v>5</v>
      </c>
      <c r="AB1024" s="763" t="s">
        <v>168</v>
      </c>
      <c r="AC1024" s="391">
        <f>ROUND(H1016*V1023,0)-AA1024</f>
        <v>698</v>
      </c>
      <c r="AD1024" s="268"/>
    </row>
    <row r="1025" spans="1:30" ht="17.100000000000001" customHeight="1">
      <c r="A1025" s="243">
        <v>61</v>
      </c>
      <c r="B1025" s="243">
        <v>2317</v>
      </c>
      <c r="C1025" s="244" t="s">
        <v>5741</v>
      </c>
      <c r="D1025" s="765"/>
      <c r="E1025" s="764"/>
      <c r="F1025" s="279"/>
      <c r="G1025" s="278"/>
      <c r="H1025" s="278"/>
      <c r="I1025" s="279"/>
      <c r="J1025" s="597"/>
      <c r="K1025" s="654"/>
      <c r="L1025" s="654"/>
      <c r="M1025" s="208"/>
      <c r="N1025" s="245"/>
      <c r="O1025" s="208"/>
      <c r="P1025" s="208"/>
      <c r="Q1025" s="208"/>
      <c r="R1025" s="1545"/>
      <c r="S1025" s="1546"/>
      <c r="T1025" s="1546"/>
      <c r="U1025" s="302"/>
      <c r="V1025" s="766"/>
      <c r="W1025" s="1650" t="s">
        <v>5732</v>
      </c>
      <c r="X1025" s="362" t="s">
        <v>5733</v>
      </c>
      <c r="Y1025" s="395">
        <v>0.85</v>
      </c>
      <c r="Z1025" s="355"/>
      <c r="AA1025" s="247"/>
      <c r="AB1025" s="247"/>
      <c r="AC1025" s="391">
        <f>ROUND(ROUND(H1016*V1023,0)*Y1025,0)</f>
        <v>598</v>
      </c>
      <c r="AD1025" s="268"/>
    </row>
    <row r="1026" spans="1:30" ht="17.100000000000001" customHeight="1">
      <c r="A1026" s="243">
        <v>61</v>
      </c>
      <c r="B1026" s="243">
        <v>2318</v>
      </c>
      <c r="C1026" s="244" t="s">
        <v>5742</v>
      </c>
      <c r="D1026" s="765"/>
      <c r="E1026" s="764"/>
      <c r="F1026" s="279"/>
      <c r="G1026" s="278"/>
      <c r="H1026" s="278"/>
      <c r="I1026" s="279"/>
      <c r="J1026" s="597"/>
      <c r="K1026" s="654"/>
      <c r="L1026" s="654"/>
      <c r="M1026" s="208"/>
      <c r="N1026" s="281"/>
      <c r="O1026" s="216"/>
      <c r="P1026" s="216"/>
      <c r="Q1026" s="216"/>
      <c r="R1026" s="1563"/>
      <c r="S1026" s="1564"/>
      <c r="T1026" s="1564"/>
      <c r="U1026" s="305"/>
      <c r="V1026" s="768"/>
      <c r="W1026" s="1651"/>
      <c r="X1026" s="512"/>
      <c r="Y1026" s="368"/>
      <c r="Z1026" s="762" t="s">
        <v>167</v>
      </c>
      <c r="AA1026" s="354">
        <v>5</v>
      </c>
      <c r="AB1026" s="763" t="s">
        <v>168</v>
      </c>
      <c r="AC1026" s="391">
        <f>ROUND(ROUND(H1016*V1023,0)*Y1025,0)-AA1026</f>
        <v>593</v>
      </c>
      <c r="AD1026" s="268"/>
    </row>
    <row r="1027" spans="1:30" ht="17.100000000000001" customHeight="1">
      <c r="A1027" s="229">
        <v>61</v>
      </c>
      <c r="B1027" s="229">
        <v>1513</v>
      </c>
      <c r="C1027" s="254" t="s">
        <v>5743</v>
      </c>
      <c r="D1027" s="765"/>
      <c r="E1027" s="765"/>
      <c r="F1027" s="279"/>
      <c r="G1027" s="278"/>
      <c r="H1027" s="278"/>
      <c r="I1027" s="279"/>
      <c r="J1027" s="597"/>
      <c r="K1027" s="654"/>
      <c r="L1027" s="654"/>
      <c r="M1027" s="208"/>
      <c r="N1027" s="1539" t="s">
        <v>5744</v>
      </c>
      <c r="O1027" s="1608" t="s">
        <v>5745</v>
      </c>
      <c r="P1027" s="769"/>
      <c r="Q1027" s="769"/>
      <c r="R1027" s="340"/>
      <c r="S1027" s="338"/>
      <c r="T1027" s="338"/>
      <c r="U1027" s="334"/>
      <c r="V1027" s="232"/>
      <c r="W1027" s="231"/>
      <c r="X1027" s="232"/>
      <c r="Y1027" s="314"/>
      <c r="Z1027" s="257"/>
      <c r="AA1027" s="257"/>
      <c r="AB1027" s="257"/>
      <c r="AC1027" s="473">
        <f>ROUND(H1016*Q1028,0)</f>
        <v>579</v>
      </c>
      <c r="AD1027" s="268"/>
    </row>
    <row r="1028" spans="1:30" ht="17.100000000000001" customHeight="1">
      <c r="A1028" s="243">
        <v>61</v>
      </c>
      <c r="B1028" s="243">
        <v>2319</v>
      </c>
      <c r="C1028" s="244" t="s">
        <v>5746</v>
      </c>
      <c r="D1028" s="765"/>
      <c r="E1028" s="765"/>
      <c r="F1028" s="279"/>
      <c r="G1028" s="278"/>
      <c r="H1028" s="278"/>
      <c r="I1028" s="279"/>
      <c r="J1028" s="597"/>
      <c r="K1028" s="654"/>
      <c r="L1028" s="654"/>
      <c r="M1028" s="208"/>
      <c r="N1028" s="1631"/>
      <c r="O1028" s="1586"/>
      <c r="P1028" s="214" t="s">
        <v>5733</v>
      </c>
      <c r="Q1028" s="770">
        <v>0.7</v>
      </c>
      <c r="R1028" s="611"/>
      <c r="S1028" s="392"/>
      <c r="T1028" s="392"/>
      <c r="U1028" s="301"/>
      <c r="V1028" s="208"/>
      <c r="W1028" s="245"/>
      <c r="X1028" s="208"/>
      <c r="Y1028" s="226"/>
      <c r="Z1028" s="762" t="s">
        <v>167</v>
      </c>
      <c r="AA1028" s="354">
        <v>5</v>
      </c>
      <c r="AB1028" s="763" t="s">
        <v>168</v>
      </c>
      <c r="AC1028" s="391">
        <f>ROUND(H1016*Q1028,0)-AA1028</f>
        <v>574</v>
      </c>
      <c r="AD1028" s="268"/>
    </row>
    <row r="1029" spans="1:30" ht="17.100000000000001" customHeight="1">
      <c r="A1029" s="243">
        <v>61</v>
      </c>
      <c r="B1029" s="243">
        <v>2320</v>
      </c>
      <c r="C1029" s="244" t="s">
        <v>5747</v>
      </c>
      <c r="D1029" s="765"/>
      <c r="E1029" s="765"/>
      <c r="F1029" s="279"/>
      <c r="G1029" s="278"/>
      <c r="H1029" s="278"/>
      <c r="I1029" s="279"/>
      <c r="J1029" s="597"/>
      <c r="K1029" s="654"/>
      <c r="L1029" s="654"/>
      <c r="M1029" s="208"/>
      <c r="N1029" s="1631"/>
      <c r="O1029" s="1586"/>
      <c r="R1029" s="611"/>
      <c r="S1029" s="392"/>
      <c r="T1029" s="392"/>
      <c r="U1029" s="301"/>
      <c r="V1029" s="385"/>
      <c r="W1029" s="1650" t="s">
        <v>5732</v>
      </c>
      <c r="X1029" s="362" t="s">
        <v>5733</v>
      </c>
      <c r="Y1029" s="395">
        <v>0.85</v>
      </c>
      <c r="Z1029" s="355"/>
      <c r="AA1029" s="247"/>
      <c r="AB1029" s="247"/>
      <c r="AC1029" s="391">
        <f>ROUND(ROUND(H1016*Q1028,0)*Y1029,0)</f>
        <v>492</v>
      </c>
      <c r="AD1029" s="268"/>
    </row>
    <row r="1030" spans="1:30" ht="17.100000000000001" customHeight="1">
      <c r="A1030" s="243">
        <v>61</v>
      </c>
      <c r="B1030" s="243">
        <v>2321</v>
      </c>
      <c r="C1030" s="244" t="s">
        <v>5748</v>
      </c>
      <c r="D1030" s="765"/>
      <c r="E1030" s="765"/>
      <c r="F1030" s="279"/>
      <c r="G1030" s="278"/>
      <c r="H1030" s="278"/>
      <c r="I1030" s="279"/>
      <c r="J1030" s="597"/>
      <c r="K1030" s="654"/>
      <c r="L1030" s="654"/>
      <c r="M1030" s="208"/>
      <c r="N1030" s="772"/>
      <c r="P1030" s="214"/>
      <c r="Q1030" s="214"/>
      <c r="R1030" s="761"/>
      <c r="S1030" s="407"/>
      <c r="T1030" s="407"/>
      <c r="U1030" s="304"/>
      <c r="V1030" s="226"/>
      <c r="W1030" s="1651"/>
      <c r="X1030" s="512"/>
      <c r="Y1030" s="368"/>
      <c r="Z1030" s="762" t="s">
        <v>167</v>
      </c>
      <c r="AA1030" s="354">
        <v>5</v>
      </c>
      <c r="AB1030" s="763" t="s">
        <v>168</v>
      </c>
      <c r="AC1030" s="391">
        <f>ROUND(ROUND(H1016*Q1028,0)*Y1029,0)-AA1030</f>
        <v>487</v>
      </c>
      <c r="AD1030" s="268"/>
    </row>
    <row r="1031" spans="1:30" ht="17.100000000000001" customHeight="1">
      <c r="A1031" s="229">
        <v>61</v>
      </c>
      <c r="B1031" s="229">
        <v>1514</v>
      </c>
      <c r="C1031" s="254" t="s">
        <v>5749</v>
      </c>
      <c r="D1031" s="765"/>
      <c r="E1031" s="765"/>
      <c r="F1031" s="279"/>
      <c r="G1031" s="278"/>
      <c r="H1031" s="278"/>
      <c r="I1031" s="279"/>
      <c r="J1031" s="597"/>
      <c r="K1031" s="654"/>
      <c r="L1031" s="654"/>
      <c r="M1031" s="208"/>
      <c r="N1031" s="773"/>
      <c r="R1031" s="1542" t="s">
        <v>4703</v>
      </c>
      <c r="S1031" s="1543"/>
      <c r="T1031" s="1543"/>
      <c r="U1031" s="372" t="s">
        <v>5733</v>
      </c>
      <c r="V1031" s="373">
        <v>0.7</v>
      </c>
      <c r="W1031" s="231"/>
      <c r="X1031" s="232"/>
      <c r="Y1031" s="314"/>
      <c r="Z1031" s="257"/>
      <c r="AA1031" s="257"/>
      <c r="AB1031" s="257"/>
      <c r="AC1031" s="473">
        <f>ROUND(ROUND(H1016*Q1028,0)*V1031,0)</f>
        <v>405</v>
      </c>
      <c r="AD1031" s="268"/>
    </row>
    <row r="1032" spans="1:30" ht="17.100000000000001" customHeight="1">
      <c r="A1032" s="243">
        <v>61</v>
      </c>
      <c r="B1032" s="243">
        <v>2322</v>
      </c>
      <c r="C1032" s="244" t="s">
        <v>5750</v>
      </c>
      <c r="D1032" s="765"/>
      <c r="E1032" s="765"/>
      <c r="F1032" s="279"/>
      <c r="G1032" s="278"/>
      <c r="H1032" s="278"/>
      <c r="I1032" s="279"/>
      <c r="J1032" s="597"/>
      <c r="K1032" s="654"/>
      <c r="L1032" s="654"/>
      <c r="M1032" s="208"/>
      <c r="N1032" s="773"/>
      <c r="R1032" s="1545"/>
      <c r="S1032" s="1546"/>
      <c r="T1032" s="1546"/>
      <c r="U1032" s="214"/>
      <c r="V1032" s="609"/>
      <c r="W1032" s="281"/>
      <c r="X1032" s="216"/>
      <c r="Y1032" s="226"/>
      <c r="Z1032" s="762" t="s">
        <v>167</v>
      </c>
      <c r="AA1032" s="354">
        <v>5</v>
      </c>
      <c r="AB1032" s="763" t="s">
        <v>168</v>
      </c>
      <c r="AC1032" s="391">
        <f>ROUND(ROUND(H1016*Q1028,0)*V1031,0)-AA1032</f>
        <v>400</v>
      </c>
      <c r="AD1032" s="268"/>
    </row>
    <row r="1033" spans="1:30" ht="17.100000000000001" customHeight="1">
      <c r="A1033" s="243">
        <v>61</v>
      </c>
      <c r="B1033" s="243">
        <v>2323</v>
      </c>
      <c r="C1033" s="244" t="s">
        <v>5751</v>
      </c>
      <c r="D1033" s="765"/>
      <c r="E1033" s="765"/>
      <c r="F1033" s="279"/>
      <c r="G1033" s="278"/>
      <c r="H1033" s="278"/>
      <c r="I1033" s="279"/>
      <c r="J1033" s="597"/>
      <c r="K1033" s="654"/>
      <c r="L1033" s="654"/>
      <c r="M1033" s="208"/>
      <c r="N1033" s="774"/>
      <c r="O1033" s="214"/>
      <c r="P1033" s="1653"/>
      <c r="Q1033" s="1653"/>
      <c r="R1033" s="1545"/>
      <c r="S1033" s="1546"/>
      <c r="T1033" s="1546"/>
      <c r="U1033" s="302"/>
      <c r="V1033" s="766"/>
      <c r="W1033" s="1650" t="s">
        <v>5732</v>
      </c>
      <c r="X1033" s="362" t="s">
        <v>5733</v>
      </c>
      <c r="Y1033" s="395">
        <v>0.85</v>
      </c>
      <c r="Z1033" s="355"/>
      <c r="AA1033" s="247"/>
      <c r="AB1033" s="247"/>
      <c r="AC1033" s="391">
        <f>ROUND(ROUND(ROUND(H1016*Q1028,0)*V1031,0)*Y1033,0)</f>
        <v>344</v>
      </c>
      <c r="AD1033" s="268"/>
    </row>
    <row r="1034" spans="1:30" ht="17.100000000000001" customHeight="1">
      <c r="A1034" s="243">
        <v>61</v>
      </c>
      <c r="B1034" s="243">
        <v>2324</v>
      </c>
      <c r="C1034" s="244" t="s">
        <v>5752</v>
      </c>
      <c r="D1034" s="765"/>
      <c r="E1034" s="765"/>
      <c r="F1034" s="279"/>
      <c r="G1034" s="278"/>
      <c r="H1034" s="278"/>
      <c r="I1034" s="279"/>
      <c r="J1034" s="597"/>
      <c r="K1034" s="654"/>
      <c r="L1034" s="654"/>
      <c r="M1034" s="208"/>
      <c r="N1034" s="774"/>
      <c r="O1034" s="214"/>
      <c r="P1034" s="214"/>
      <c r="Q1034" s="214"/>
      <c r="R1034" s="399"/>
      <c r="S1034" s="767"/>
      <c r="T1034" s="305"/>
      <c r="U1034" s="305"/>
      <c r="V1034" s="768"/>
      <c r="W1034" s="1651"/>
      <c r="X1034" s="512"/>
      <c r="Y1034" s="368"/>
      <c r="Z1034" s="762" t="s">
        <v>167</v>
      </c>
      <c r="AA1034" s="354">
        <v>5</v>
      </c>
      <c r="AB1034" s="763" t="s">
        <v>168</v>
      </c>
      <c r="AC1034" s="391">
        <f>ROUND(ROUND(ROUND(H1016*Q1028,0)*V1031,0)*Y1033,0)-AA1034</f>
        <v>339</v>
      </c>
      <c r="AD1034" s="268"/>
    </row>
    <row r="1035" spans="1:30" ht="17.100000000000001" customHeight="1">
      <c r="A1035" s="229">
        <v>61</v>
      </c>
      <c r="B1035" s="229">
        <v>1786</v>
      </c>
      <c r="C1035" s="254" t="s">
        <v>5753</v>
      </c>
      <c r="D1035" s="765"/>
      <c r="E1035" s="765"/>
      <c r="F1035" s="279"/>
      <c r="G1035" s="278"/>
      <c r="H1035" s="278"/>
      <c r="I1035" s="279"/>
      <c r="J1035" s="597"/>
      <c r="K1035" s="654"/>
      <c r="L1035" s="654"/>
      <c r="M1035" s="208"/>
      <c r="N1035" s="773"/>
      <c r="O1035" s="214"/>
      <c r="P1035" s="1599"/>
      <c r="Q1035" s="1600"/>
      <c r="R1035" s="1542" t="s">
        <v>4708</v>
      </c>
      <c r="S1035" s="1543"/>
      <c r="T1035" s="1543"/>
      <c r="U1035" s="214" t="s">
        <v>5733</v>
      </c>
      <c r="V1035" s="609">
        <v>0.85</v>
      </c>
      <c r="W1035" s="231"/>
      <c r="X1035" s="232"/>
      <c r="Y1035" s="314"/>
      <c r="Z1035" s="257"/>
      <c r="AA1035" s="257"/>
      <c r="AB1035" s="257"/>
      <c r="AC1035" s="473">
        <f>ROUND(ROUND(H1016*Q1028,0)*V1035,0)</f>
        <v>492</v>
      </c>
      <c r="AD1035" s="268"/>
    </row>
    <row r="1036" spans="1:30" ht="17.100000000000001" customHeight="1">
      <c r="A1036" s="243">
        <v>61</v>
      </c>
      <c r="B1036" s="243">
        <v>2325</v>
      </c>
      <c r="C1036" s="244" t="s">
        <v>5754</v>
      </c>
      <c r="D1036" s="765"/>
      <c r="E1036" s="765"/>
      <c r="F1036" s="279"/>
      <c r="G1036" s="278"/>
      <c r="H1036" s="278"/>
      <c r="I1036" s="279"/>
      <c r="J1036" s="597"/>
      <c r="K1036" s="654"/>
      <c r="L1036" s="654"/>
      <c r="M1036" s="208"/>
      <c r="N1036" s="773"/>
      <c r="O1036" s="214"/>
      <c r="P1036" s="609"/>
      <c r="Q1036" s="609"/>
      <c r="R1036" s="1545"/>
      <c r="S1036" s="1546"/>
      <c r="T1036" s="1546"/>
      <c r="U1036" s="214"/>
      <c r="V1036" s="609"/>
      <c r="W1036" s="281"/>
      <c r="X1036" s="216"/>
      <c r="Y1036" s="226"/>
      <c r="Z1036" s="762" t="s">
        <v>167</v>
      </c>
      <c r="AA1036" s="354">
        <v>5</v>
      </c>
      <c r="AB1036" s="763" t="s">
        <v>168</v>
      </c>
      <c r="AC1036" s="391">
        <f>ROUND(ROUND(H1016*Q1028,0)*V1035,0)-AA1036</f>
        <v>487</v>
      </c>
      <c r="AD1036" s="268"/>
    </row>
    <row r="1037" spans="1:30" ht="17.100000000000001" customHeight="1">
      <c r="A1037" s="243">
        <v>61</v>
      </c>
      <c r="B1037" s="243">
        <v>2326</v>
      </c>
      <c r="C1037" s="244" t="s">
        <v>5755</v>
      </c>
      <c r="D1037" s="765"/>
      <c r="E1037" s="765"/>
      <c r="F1037" s="279"/>
      <c r="G1037" s="278"/>
      <c r="H1037" s="278"/>
      <c r="I1037" s="279"/>
      <c r="J1037" s="597"/>
      <c r="K1037" s="654"/>
      <c r="L1037" s="654"/>
      <c r="M1037" s="208"/>
      <c r="N1037" s="774"/>
      <c r="O1037" s="214"/>
      <c r="P1037" s="609"/>
      <c r="Q1037" s="609"/>
      <c r="R1037" s="1545"/>
      <c r="S1037" s="1546"/>
      <c r="T1037" s="1546"/>
      <c r="U1037" s="302"/>
      <c r="V1037" s="766"/>
      <c r="W1037" s="1650" t="s">
        <v>5732</v>
      </c>
      <c r="X1037" s="362" t="s">
        <v>5733</v>
      </c>
      <c r="Y1037" s="395">
        <v>0.85</v>
      </c>
      <c r="Z1037" s="355"/>
      <c r="AA1037" s="247"/>
      <c r="AB1037" s="247"/>
      <c r="AC1037" s="391">
        <f>ROUND(ROUND(ROUND(H1016*Q1028,0)*V1035,0)*Y1037,0)</f>
        <v>418</v>
      </c>
      <c r="AD1037" s="268"/>
    </row>
    <row r="1038" spans="1:30" ht="17.100000000000001" customHeight="1">
      <c r="A1038" s="243">
        <v>61</v>
      </c>
      <c r="B1038" s="243">
        <v>2327</v>
      </c>
      <c r="C1038" s="244" t="s">
        <v>5756</v>
      </c>
      <c r="D1038" s="765"/>
      <c r="E1038" s="765"/>
      <c r="F1038" s="279"/>
      <c r="G1038" s="278"/>
      <c r="H1038" s="278"/>
      <c r="I1038" s="279"/>
      <c r="J1038" s="597"/>
      <c r="K1038" s="654"/>
      <c r="L1038" s="654"/>
      <c r="M1038" s="208"/>
      <c r="N1038" s="773"/>
      <c r="O1038" s="214"/>
      <c r="P1038" s="214"/>
      <c r="Q1038" s="214"/>
      <c r="R1038" s="1563"/>
      <c r="S1038" s="1564"/>
      <c r="T1038" s="1564"/>
      <c r="U1038" s="305"/>
      <c r="V1038" s="768"/>
      <c r="W1038" s="1651"/>
      <c r="X1038" s="512"/>
      <c r="Y1038" s="368"/>
      <c r="Z1038" s="762" t="s">
        <v>167</v>
      </c>
      <c r="AA1038" s="354">
        <v>5</v>
      </c>
      <c r="AB1038" s="763" t="s">
        <v>168</v>
      </c>
      <c r="AC1038" s="391">
        <f>ROUND(ROUND(ROUND(H1016*Q1028,0)*V1035,0)*Y1037,0)-AA1038</f>
        <v>413</v>
      </c>
      <c r="AD1038" s="268"/>
    </row>
    <row r="1039" spans="1:30" ht="17.100000000000001" customHeight="1">
      <c r="A1039" s="243">
        <v>61</v>
      </c>
      <c r="B1039" s="243">
        <v>2328</v>
      </c>
      <c r="C1039" s="244" t="s">
        <v>5757</v>
      </c>
      <c r="D1039" s="765"/>
      <c r="E1039" s="765"/>
      <c r="F1039" s="279"/>
      <c r="G1039" s="278"/>
      <c r="H1039" s="278"/>
      <c r="I1039" s="279"/>
      <c r="J1039" s="597"/>
      <c r="K1039" s="654"/>
      <c r="L1039" s="654"/>
      <c r="M1039" s="208"/>
      <c r="N1039" s="773"/>
      <c r="O1039" s="1580" t="s">
        <v>5758</v>
      </c>
      <c r="P1039" s="775"/>
      <c r="Q1039" s="775"/>
      <c r="R1039" s="359"/>
      <c r="S1039" s="360"/>
      <c r="T1039" s="776"/>
      <c r="U1039" s="360"/>
      <c r="V1039" s="361"/>
      <c r="W1039" s="523"/>
      <c r="X1039" s="524"/>
      <c r="Y1039" s="642"/>
      <c r="Z1039" s="247"/>
      <c r="AA1039" s="247"/>
      <c r="AB1039" s="247"/>
      <c r="AC1039" s="391">
        <f>ROUND(H1016*Q1040,0)</f>
        <v>414</v>
      </c>
      <c r="AD1039" s="268"/>
    </row>
    <row r="1040" spans="1:30" ht="17.100000000000001" customHeight="1">
      <c r="A1040" s="243">
        <v>61</v>
      </c>
      <c r="B1040" s="243">
        <v>2329</v>
      </c>
      <c r="C1040" s="244" t="s">
        <v>5759</v>
      </c>
      <c r="D1040" s="765"/>
      <c r="E1040" s="765"/>
      <c r="F1040" s="279"/>
      <c r="G1040" s="278"/>
      <c r="H1040" s="278"/>
      <c r="I1040" s="279"/>
      <c r="J1040" s="597"/>
      <c r="K1040" s="654"/>
      <c r="L1040" s="654"/>
      <c r="M1040" s="208"/>
      <c r="N1040" s="772"/>
      <c r="O1040" s="1620"/>
      <c r="P1040" s="643" t="s">
        <v>5733</v>
      </c>
      <c r="Q1040" s="365">
        <v>0.5</v>
      </c>
      <c r="R1040" s="777"/>
      <c r="S1040" s="639"/>
      <c r="T1040" s="776"/>
      <c r="U1040" s="639"/>
      <c r="V1040" s="529"/>
      <c r="W1040" s="516"/>
      <c r="X1040" s="517"/>
      <c r="Y1040" s="526"/>
      <c r="Z1040" s="762" t="s">
        <v>167</v>
      </c>
      <c r="AA1040" s="354">
        <v>5</v>
      </c>
      <c r="AB1040" s="763" t="s">
        <v>168</v>
      </c>
      <c r="AC1040" s="391">
        <f>ROUND(H1016*Q1040,0)-AA1040</f>
        <v>409</v>
      </c>
      <c r="AD1040" s="268"/>
    </row>
    <row r="1041" spans="1:30" ht="17.100000000000001" customHeight="1">
      <c r="A1041" s="243">
        <v>61</v>
      </c>
      <c r="B1041" s="243">
        <v>2330</v>
      </c>
      <c r="C1041" s="244" t="s">
        <v>5760</v>
      </c>
      <c r="D1041" s="765"/>
      <c r="E1041" s="765"/>
      <c r="F1041" s="279"/>
      <c r="G1041" s="278"/>
      <c r="H1041" s="278"/>
      <c r="I1041" s="279"/>
      <c r="J1041" s="597"/>
      <c r="K1041" s="654"/>
      <c r="L1041" s="654"/>
      <c r="M1041" s="208"/>
      <c r="N1041" s="772"/>
      <c r="O1041" s="1620"/>
      <c r="P1041" s="530"/>
      <c r="Q1041" s="530"/>
      <c r="R1041" s="777"/>
      <c r="S1041" s="639"/>
      <c r="T1041" s="776"/>
      <c r="U1041" s="639"/>
      <c r="V1041" s="529"/>
      <c r="W1041" s="1650" t="s">
        <v>5732</v>
      </c>
      <c r="X1041" s="362" t="s">
        <v>5733</v>
      </c>
      <c r="Y1041" s="395">
        <v>0.85</v>
      </c>
      <c r="Z1041" s="355"/>
      <c r="AA1041" s="247"/>
      <c r="AB1041" s="247"/>
      <c r="AC1041" s="391">
        <f>ROUND(ROUND(H1016*Q1040,0)*Y1041,0)</f>
        <v>352</v>
      </c>
      <c r="AD1041" s="268"/>
    </row>
    <row r="1042" spans="1:30" ht="17.100000000000001" customHeight="1">
      <c r="A1042" s="243">
        <v>61</v>
      </c>
      <c r="B1042" s="243">
        <v>2331</v>
      </c>
      <c r="C1042" s="244" t="s">
        <v>5761</v>
      </c>
      <c r="D1042" s="765"/>
      <c r="E1042" s="765"/>
      <c r="F1042" s="279"/>
      <c r="G1042" s="278"/>
      <c r="H1042" s="278"/>
      <c r="I1042" s="279"/>
      <c r="J1042" s="597"/>
      <c r="K1042" s="654"/>
      <c r="L1042" s="654"/>
      <c r="M1042" s="208"/>
      <c r="N1042" s="772"/>
      <c r="O1042" s="530"/>
      <c r="P1042" s="643"/>
      <c r="Q1042" s="643"/>
      <c r="R1042" s="778"/>
      <c r="S1042" s="525"/>
      <c r="T1042" s="537"/>
      <c r="U1042" s="525"/>
      <c r="V1042" s="539"/>
      <c r="W1042" s="1651"/>
      <c r="X1042" s="512"/>
      <c r="Y1042" s="368"/>
      <c r="Z1042" s="762" t="s">
        <v>167</v>
      </c>
      <c r="AA1042" s="354">
        <v>5</v>
      </c>
      <c r="AB1042" s="763" t="s">
        <v>168</v>
      </c>
      <c r="AC1042" s="391">
        <f>ROUND(ROUND(H1016*Q1040,0)*Y1041,0)-AA1042</f>
        <v>347</v>
      </c>
      <c r="AD1042" s="268"/>
    </row>
    <row r="1043" spans="1:30" ht="17.100000000000001" customHeight="1">
      <c r="A1043" s="243">
        <v>61</v>
      </c>
      <c r="B1043" s="243">
        <v>2332</v>
      </c>
      <c r="C1043" s="244" t="s">
        <v>5762</v>
      </c>
      <c r="D1043" s="765"/>
      <c r="E1043" s="765"/>
      <c r="F1043" s="279"/>
      <c r="G1043" s="278"/>
      <c r="H1043" s="278"/>
      <c r="I1043" s="279"/>
      <c r="J1043" s="597"/>
      <c r="K1043" s="654"/>
      <c r="L1043" s="654"/>
      <c r="M1043" s="208"/>
      <c r="N1043" s="773"/>
      <c r="O1043" s="530"/>
      <c r="P1043" s="530"/>
      <c r="Q1043" s="530"/>
      <c r="R1043" s="1580" t="s">
        <v>4703</v>
      </c>
      <c r="S1043" s="1633"/>
      <c r="T1043" s="1633"/>
      <c r="U1043" s="362" t="s">
        <v>5733</v>
      </c>
      <c r="V1043" s="356">
        <v>0.7</v>
      </c>
      <c r="W1043" s="523"/>
      <c r="X1043" s="524"/>
      <c r="Y1043" s="642"/>
      <c r="Z1043" s="247"/>
      <c r="AA1043" s="247"/>
      <c r="AB1043" s="247"/>
      <c r="AC1043" s="391">
        <f>ROUND(ROUND(H1016*Q1040,0)*V1043,0)</f>
        <v>290</v>
      </c>
      <c r="AD1043" s="268"/>
    </row>
    <row r="1044" spans="1:30" ht="17.100000000000001" customHeight="1">
      <c r="A1044" s="243">
        <v>61</v>
      </c>
      <c r="B1044" s="243">
        <v>2333</v>
      </c>
      <c r="C1044" s="244" t="s">
        <v>5763</v>
      </c>
      <c r="D1044" s="765"/>
      <c r="E1044" s="765"/>
      <c r="F1044" s="279"/>
      <c r="G1044" s="278"/>
      <c r="H1044" s="278"/>
      <c r="I1044" s="279"/>
      <c r="J1044" s="597"/>
      <c r="K1044" s="654"/>
      <c r="L1044" s="654"/>
      <c r="M1044" s="208"/>
      <c r="N1044" s="773"/>
      <c r="O1044" s="530"/>
      <c r="P1044" s="530"/>
      <c r="Q1044" s="530"/>
      <c r="R1044" s="1620"/>
      <c r="S1044" s="1634"/>
      <c r="T1044" s="1634"/>
      <c r="U1044" s="643"/>
      <c r="V1044" s="365"/>
      <c r="W1044" s="319"/>
      <c r="X1044" s="288"/>
      <c r="Y1044" s="526"/>
      <c r="Z1044" s="762" t="s">
        <v>167</v>
      </c>
      <c r="AA1044" s="354">
        <v>5</v>
      </c>
      <c r="AB1044" s="763" t="s">
        <v>168</v>
      </c>
      <c r="AC1044" s="391">
        <f>ROUND(ROUND(H1016*Q1040,0)*V1043,0)-AA1044</f>
        <v>285</v>
      </c>
      <c r="AD1044" s="268"/>
    </row>
    <row r="1045" spans="1:30" ht="17.100000000000001" customHeight="1">
      <c r="A1045" s="243">
        <v>61</v>
      </c>
      <c r="B1045" s="243">
        <v>2334</v>
      </c>
      <c r="C1045" s="244" t="s">
        <v>5764</v>
      </c>
      <c r="D1045" s="765"/>
      <c r="E1045" s="765"/>
      <c r="F1045" s="279"/>
      <c r="G1045" s="278"/>
      <c r="H1045" s="278"/>
      <c r="I1045" s="279"/>
      <c r="J1045" s="597"/>
      <c r="K1045" s="654"/>
      <c r="L1045" s="654"/>
      <c r="M1045" s="208"/>
      <c r="N1045" s="774"/>
      <c r="O1045" s="643"/>
      <c r="P1045" s="1644"/>
      <c r="Q1045" s="1652"/>
      <c r="R1045" s="1620"/>
      <c r="S1045" s="1634"/>
      <c r="T1045" s="1634"/>
      <c r="U1045" s="779"/>
      <c r="V1045" s="780"/>
      <c r="W1045" s="1650" t="s">
        <v>5732</v>
      </c>
      <c r="X1045" s="362" t="s">
        <v>5733</v>
      </c>
      <c r="Y1045" s="395">
        <v>0.85</v>
      </c>
      <c r="Z1045" s="355"/>
      <c r="AA1045" s="247"/>
      <c r="AB1045" s="247"/>
      <c r="AC1045" s="391">
        <f>ROUND(ROUND(ROUND(H1016*Q1040,0)*V1043,0)*Y1045,0)</f>
        <v>247</v>
      </c>
      <c r="AD1045" s="268"/>
    </row>
    <row r="1046" spans="1:30" ht="17.100000000000001" customHeight="1">
      <c r="A1046" s="243">
        <v>61</v>
      </c>
      <c r="B1046" s="243">
        <v>2335</v>
      </c>
      <c r="C1046" s="244" t="s">
        <v>5765</v>
      </c>
      <c r="D1046" s="765"/>
      <c r="E1046" s="765"/>
      <c r="F1046" s="279"/>
      <c r="G1046" s="278"/>
      <c r="H1046" s="278"/>
      <c r="I1046" s="279"/>
      <c r="J1046" s="597"/>
      <c r="K1046" s="654"/>
      <c r="L1046" s="654"/>
      <c r="M1046" s="208"/>
      <c r="N1046" s="774"/>
      <c r="O1046" s="643"/>
      <c r="P1046" s="643"/>
      <c r="Q1046" s="643"/>
      <c r="R1046" s="781"/>
      <c r="S1046" s="782"/>
      <c r="T1046" s="537"/>
      <c r="U1046" s="537"/>
      <c r="V1046" s="783"/>
      <c r="W1046" s="1651"/>
      <c r="X1046" s="512"/>
      <c r="Y1046" s="368"/>
      <c r="Z1046" s="762" t="s">
        <v>167</v>
      </c>
      <c r="AA1046" s="354">
        <v>5</v>
      </c>
      <c r="AB1046" s="763" t="s">
        <v>168</v>
      </c>
      <c r="AC1046" s="391">
        <f>ROUND(ROUND(ROUND(H1016*Q1040,0)*V1043,0)*Y1045,0)-AA1046</f>
        <v>242</v>
      </c>
      <c r="AD1046" s="268"/>
    </row>
    <row r="1047" spans="1:30" ht="17.100000000000001" customHeight="1">
      <c r="A1047" s="243">
        <v>61</v>
      </c>
      <c r="B1047" s="243">
        <v>2336</v>
      </c>
      <c r="C1047" s="244" t="s">
        <v>5766</v>
      </c>
      <c r="D1047" s="765"/>
      <c r="E1047" s="765"/>
      <c r="F1047" s="279"/>
      <c r="G1047" s="278"/>
      <c r="H1047" s="278"/>
      <c r="I1047" s="279"/>
      <c r="J1047" s="597"/>
      <c r="K1047" s="654"/>
      <c r="L1047" s="654"/>
      <c r="M1047" s="208"/>
      <c r="N1047" s="773"/>
      <c r="O1047" s="643"/>
      <c r="P1047" s="1646"/>
      <c r="Q1047" s="1649"/>
      <c r="R1047" s="1580" t="s">
        <v>4708</v>
      </c>
      <c r="S1047" s="1633"/>
      <c r="T1047" s="1633"/>
      <c r="U1047" s="643" t="s">
        <v>5733</v>
      </c>
      <c r="V1047" s="365">
        <v>0.85</v>
      </c>
      <c r="W1047" s="523"/>
      <c r="X1047" s="524"/>
      <c r="Y1047" s="642"/>
      <c r="Z1047" s="247"/>
      <c r="AA1047" s="247"/>
      <c r="AB1047" s="247"/>
      <c r="AC1047" s="391">
        <f>ROUND(ROUND(H1016*Q1040,0)*V1047,0)</f>
        <v>352</v>
      </c>
      <c r="AD1047" s="268"/>
    </row>
    <row r="1048" spans="1:30" ht="17.100000000000001" customHeight="1">
      <c r="A1048" s="243">
        <v>61</v>
      </c>
      <c r="B1048" s="243">
        <v>2337</v>
      </c>
      <c r="C1048" s="244" t="s">
        <v>5767</v>
      </c>
      <c r="D1048" s="765"/>
      <c r="E1048" s="765"/>
      <c r="F1048" s="279"/>
      <c r="G1048" s="278"/>
      <c r="H1048" s="278"/>
      <c r="I1048" s="279"/>
      <c r="J1048" s="597"/>
      <c r="K1048" s="654"/>
      <c r="L1048" s="654"/>
      <c r="M1048" s="208"/>
      <c r="N1048" s="773"/>
      <c r="O1048" s="643"/>
      <c r="P1048" s="365"/>
      <c r="Q1048" s="365"/>
      <c r="R1048" s="1620"/>
      <c r="S1048" s="1634"/>
      <c r="T1048" s="1634"/>
      <c r="U1048" s="643"/>
      <c r="V1048" s="365"/>
      <c r="W1048" s="319"/>
      <c r="X1048" s="288"/>
      <c r="Y1048" s="526"/>
      <c r="Z1048" s="762" t="s">
        <v>167</v>
      </c>
      <c r="AA1048" s="354">
        <v>5</v>
      </c>
      <c r="AB1048" s="763" t="s">
        <v>168</v>
      </c>
      <c r="AC1048" s="391">
        <f>ROUND(ROUND(H1016*Q1040,0)*V1047,0)-AA1048</f>
        <v>347</v>
      </c>
      <c r="AD1048" s="268"/>
    </row>
    <row r="1049" spans="1:30" ht="17.100000000000001" customHeight="1">
      <c r="A1049" s="243">
        <v>61</v>
      </c>
      <c r="B1049" s="243">
        <v>2338</v>
      </c>
      <c r="C1049" s="244" t="s">
        <v>5768</v>
      </c>
      <c r="D1049" s="765"/>
      <c r="E1049" s="765"/>
      <c r="F1049" s="279"/>
      <c r="G1049" s="278"/>
      <c r="H1049" s="278"/>
      <c r="I1049" s="279"/>
      <c r="J1049" s="597"/>
      <c r="K1049" s="654"/>
      <c r="L1049" s="654"/>
      <c r="M1049" s="208"/>
      <c r="N1049" s="774"/>
      <c r="O1049" s="643"/>
      <c r="P1049" s="365"/>
      <c r="Q1049" s="365"/>
      <c r="R1049" s="1620"/>
      <c r="S1049" s="1634"/>
      <c r="T1049" s="1634"/>
      <c r="U1049" s="779"/>
      <c r="V1049" s="780"/>
      <c r="W1049" s="1650" t="s">
        <v>5732</v>
      </c>
      <c r="X1049" s="362" t="s">
        <v>5733</v>
      </c>
      <c r="Y1049" s="395">
        <v>0.85</v>
      </c>
      <c r="Z1049" s="355"/>
      <c r="AA1049" s="247"/>
      <c r="AB1049" s="247"/>
      <c r="AC1049" s="391">
        <f>ROUND(ROUND(ROUND(H1016*Q1040,0)*V1047,0)*Y1049,0)</f>
        <v>299</v>
      </c>
      <c r="AD1049" s="268"/>
    </row>
    <row r="1050" spans="1:30" ht="17.100000000000001" customHeight="1">
      <c r="A1050" s="243">
        <v>61</v>
      </c>
      <c r="B1050" s="243">
        <v>2339</v>
      </c>
      <c r="C1050" s="244" t="s">
        <v>5769</v>
      </c>
      <c r="D1050" s="765"/>
      <c r="E1050" s="765"/>
      <c r="F1050" s="279"/>
      <c r="G1050" s="278"/>
      <c r="H1050" s="278"/>
      <c r="I1050" s="279"/>
      <c r="J1050" s="597"/>
      <c r="K1050" s="654"/>
      <c r="L1050" s="654"/>
      <c r="M1050" s="208"/>
      <c r="N1050" s="467"/>
      <c r="O1050" s="643"/>
      <c r="P1050" s="643"/>
      <c r="Q1050" s="643"/>
      <c r="R1050" s="1642"/>
      <c r="S1050" s="1643"/>
      <c r="T1050" s="1643"/>
      <c r="U1050" s="537"/>
      <c r="V1050" s="783"/>
      <c r="W1050" s="1651"/>
      <c r="X1050" s="512"/>
      <c r="Y1050" s="368"/>
      <c r="Z1050" s="762" t="s">
        <v>167</v>
      </c>
      <c r="AA1050" s="354">
        <v>5</v>
      </c>
      <c r="AB1050" s="763" t="s">
        <v>168</v>
      </c>
      <c r="AC1050" s="391">
        <f>ROUND(ROUND(ROUND(H1016*Q1040,0)*V1047,0)*Y1049,0)-AA1050</f>
        <v>294</v>
      </c>
      <c r="AD1050" s="268"/>
    </row>
    <row r="1051" spans="1:30" ht="17.100000000000001" customHeight="1">
      <c r="A1051" s="229">
        <v>61</v>
      </c>
      <c r="B1051" s="229">
        <v>1787</v>
      </c>
      <c r="C1051" s="254" t="s">
        <v>5770</v>
      </c>
      <c r="D1051" s="765"/>
      <c r="E1051" s="765"/>
      <c r="F1051" s="279"/>
      <c r="G1051" s="278"/>
      <c r="H1051" s="278"/>
      <c r="I1051" s="279"/>
      <c r="J1051" s="1611" t="s">
        <v>5771</v>
      </c>
      <c r="K1051" s="784"/>
      <c r="L1051" s="784"/>
      <c r="M1051" s="784"/>
      <c r="N1051" s="231"/>
      <c r="O1051" s="232"/>
      <c r="P1051" s="232"/>
      <c r="Q1051" s="232"/>
      <c r="R1051" s="340"/>
      <c r="S1051" s="338"/>
      <c r="T1051" s="338"/>
      <c r="U1051" s="334"/>
      <c r="V1051" s="232"/>
      <c r="W1051" s="231"/>
      <c r="X1051" s="232"/>
      <c r="Y1051" s="314"/>
      <c r="Z1051" s="257"/>
      <c r="AA1051" s="257"/>
      <c r="AB1051" s="257"/>
      <c r="AC1051" s="473">
        <f>ROUND(H1016+L1052,0)</f>
        <v>839</v>
      </c>
      <c r="AD1051" s="268"/>
    </row>
    <row r="1052" spans="1:30" ht="17.100000000000001" customHeight="1">
      <c r="A1052" s="243">
        <v>61</v>
      </c>
      <c r="B1052" s="243">
        <v>2340</v>
      </c>
      <c r="C1052" s="244" t="s">
        <v>5772</v>
      </c>
      <c r="D1052" s="764"/>
      <c r="E1052" s="764"/>
      <c r="F1052" s="378"/>
      <c r="G1052" s="377"/>
      <c r="H1052" s="377"/>
      <c r="I1052" s="378"/>
      <c r="J1052" s="1613"/>
      <c r="K1052" s="785"/>
      <c r="L1052" s="214">
        <v>12</v>
      </c>
      <c r="M1052" s="344" t="s">
        <v>16</v>
      </c>
      <c r="N1052" s="245"/>
      <c r="O1052" s="208"/>
      <c r="P1052" s="208"/>
      <c r="Q1052" s="208"/>
      <c r="R1052" s="611"/>
      <c r="S1052" s="392"/>
      <c r="T1052" s="392"/>
      <c r="U1052" s="301"/>
      <c r="V1052" s="208"/>
      <c r="W1052" s="245"/>
      <c r="X1052" s="208"/>
      <c r="Y1052" s="226"/>
      <c r="Z1052" s="762" t="s">
        <v>167</v>
      </c>
      <c r="AA1052" s="354">
        <v>5</v>
      </c>
      <c r="AB1052" s="763" t="s">
        <v>168</v>
      </c>
      <c r="AC1052" s="391">
        <f>ROUND(H1016+L1052,0)-AA1052</f>
        <v>834</v>
      </c>
      <c r="AD1052" s="268"/>
    </row>
    <row r="1053" spans="1:30" ht="17.100000000000001" customHeight="1">
      <c r="A1053" s="243">
        <v>61</v>
      </c>
      <c r="B1053" s="243">
        <v>2341</v>
      </c>
      <c r="C1053" s="244" t="s">
        <v>5773</v>
      </c>
      <c r="D1053" s="764"/>
      <c r="E1053" s="764"/>
      <c r="F1053" s="378"/>
      <c r="G1053" s="377"/>
      <c r="H1053" s="377"/>
      <c r="I1053" s="378"/>
      <c r="J1053" s="1613"/>
      <c r="K1053" s="654"/>
      <c r="L1053" s="654"/>
      <c r="M1053" s="208"/>
      <c r="N1053" s="245"/>
      <c r="O1053" s="208"/>
      <c r="P1053" s="208"/>
      <c r="Q1053" s="208"/>
      <c r="R1053" s="611"/>
      <c r="S1053" s="392"/>
      <c r="T1053" s="392"/>
      <c r="U1053" s="301"/>
      <c r="V1053" s="385"/>
      <c r="W1053" s="1650" t="s">
        <v>5732</v>
      </c>
      <c r="X1053" s="362" t="s">
        <v>5733</v>
      </c>
      <c r="Y1053" s="395">
        <v>0.85</v>
      </c>
      <c r="Z1053" s="355"/>
      <c r="AA1053" s="247"/>
      <c r="AB1053" s="247"/>
      <c r="AC1053" s="391">
        <f>ROUND(ROUND(H1016+L1052,0)*Y1053,0)</f>
        <v>713</v>
      </c>
      <c r="AD1053" s="268"/>
    </row>
    <row r="1054" spans="1:30" ht="17.100000000000001" customHeight="1">
      <c r="A1054" s="243">
        <v>61</v>
      </c>
      <c r="B1054" s="243">
        <v>2342</v>
      </c>
      <c r="C1054" s="244" t="s">
        <v>5774</v>
      </c>
      <c r="D1054" s="764"/>
      <c r="E1054" s="764"/>
      <c r="F1054" s="279"/>
      <c r="G1054" s="278"/>
      <c r="H1054" s="278"/>
      <c r="I1054" s="279"/>
      <c r="J1054" s="597"/>
      <c r="K1054" s="654"/>
      <c r="L1054" s="654"/>
      <c r="M1054" s="208"/>
      <c r="N1054" s="245"/>
      <c r="O1054" s="208"/>
      <c r="P1054" s="208"/>
      <c r="Q1054" s="208"/>
      <c r="R1054" s="761"/>
      <c r="S1054" s="407"/>
      <c r="T1054" s="407"/>
      <c r="U1054" s="304"/>
      <c r="V1054" s="226"/>
      <c r="W1054" s="1651"/>
      <c r="X1054" s="512"/>
      <c r="Y1054" s="368"/>
      <c r="Z1054" s="762" t="s">
        <v>167</v>
      </c>
      <c r="AA1054" s="354">
        <v>5</v>
      </c>
      <c r="AB1054" s="763" t="s">
        <v>168</v>
      </c>
      <c r="AC1054" s="391">
        <f>ROUND(ROUND(H1016+L1052,0)*Y1053,0)-AA1054</f>
        <v>708</v>
      </c>
      <c r="AD1054" s="268"/>
    </row>
    <row r="1055" spans="1:30" ht="17.100000000000001" customHeight="1">
      <c r="A1055" s="229">
        <v>61</v>
      </c>
      <c r="B1055" s="229">
        <v>1788</v>
      </c>
      <c r="C1055" s="254" t="s">
        <v>5775</v>
      </c>
      <c r="D1055" s="764"/>
      <c r="E1055" s="764"/>
      <c r="F1055" s="279"/>
      <c r="G1055" s="278"/>
      <c r="H1055" s="278"/>
      <c r="I1055" s="279"/>
      <c r="J1055" s="597"/>
      <c r="K1055" s="654"/>
      <c r="L1055" s="654"/>
      <c r="M1055" s="208"/>
      <c r="N1055" s="245"/>
      <c r="O1055" s="208"/>
      <c r="P1055" s="208"/>
      <c r="Q1055" s="208"/>
      <c r="R1055" s="1542" t="s">
        <v>4703</v>
      </c>
      <c r="S1055" s="1543"/>
      <c r="T1055" s="1543"/>
      <c r="U1055" s="372" t="s">
        <v>5733</v>
      </c>
      <c r="V1055" s="373">
        <v>0.7</v>
      </c>
      <c r="W1055" s="231"/>
      <c r="X1055" s="232"/>
      <c r="Y1055" s="314"/>
      <c r="Z1055" s="257"/>
      <c r="AA1055" s="257"/>
      <c r="AB1055" s="257"/>
      <c r="AC1055" s="473">
        <f>ROUND(ROUND(H1016+L1052,0)*V1055,0)</f>
        <v>587</v>
      </c>
      <c r="AD1055" s="268"/>
    </row>
    <row r="1056" spans="1:30" ht="17.100000000000001" customHeight="1">
      <c r="A1056" s="243">
        <v>61</v>
      </c>
      <c r="B1056" s="243">
        <v>2343</v>
      </c>
      <c r="C1056" s="244" t="s">
        <v>5776</v>
      </c>
      <c r="D1056" s="764"/>
      <c r="E1056" s="764"/>
      <c r="F1056" s="279"/>
      <c r="G1056" s="278"/>
      <c r="H1056" s="208"/>
      <c r="I1056" s="388"/>
      <c r="J1056" s="597"/>
      <c r="K1056" s="654"/>
      <c r="L1056" s="654"/>
      <c r="M1056" s="208"/>
      <c r="N1056" s="245"/>
      <c r="O1056" s="208"/>
      <c r="P1056" s="208"/>
      <c r="Q1056" s="208"/>
      <c r="R1056" s="1545"/>
      <c r="S1056" s="1546"/>
      <c r="T1056" s="1546"/>
      <c r="U1056" s="214"/>
      <c r="V1056" s="609"/>
      <c r="W1056" s="281"/>
      <c r="X1056" s="216"/>
      <c r="Y1056" s="226"/>
      <c r="Z1056" s="762" t="s">
        <v>167</v>
      </c>
      <c r="AA1056" s="354">
        <v>5</v>
      </c>
      <c r="AB1056" s="763" t="s">
        <v>168</v>
      </c>
      <c r="AC1056" s="391">
        <f>ROUND(ROUND(H1016+L1052,0)*V1055,0)-AA1056</f>
        <v>582</v>
      </c>
      <c r="AD1056" s="268"/>
    </row>
    <row r="1057" spans="1:30" ht="17.100000000000001" customHeight="1">
      <c r="A1057" s="243">
        <v>61</v>
      </c>
      <c r="B1057" s="243">
        <v>2344</v>
      </c>
      <c r="C1057" s="244" t="s">
        <v>5777</v>
      </c>
      <c r="D1057" s="765"/>
      <c r="E1057" s="764"/>
      <c r="F1057" s="791"/>
      <c r="G1057" s="406"/>
      <c r="H1057" s="208"/>
      <c r="I1057" s="388"/>
      <c r="J1057" s="597"/>
      <c r="K1057" s="654"/>
      <c r="L1057" s="654"/>
      <c r="M1057" s="208"/>
      <c r="N1057" s="245"/>
      <c r="O1057" s="208"/>
      <c r="P1057" s="208"/>
      <c r="Q1057" s="208"/>
      <c r="R1057" s="1545"/>
      <c r="S1057" s="1546"/>
      <c r="T1057" s="1546"/>
      <c r="U1057" s="302"/>
      <c r="V1057" s="766"/>
      <c r="W1057" s="1650" t="s">
        <v>5732</v>
      </c>
      <c r="X1057" s="362" t="s">
        <v>5733</v>
      </c>
      <c r="Y1057" s="395">
        <v>0.85</v>
      </c>
      <c r="Z1057" s="355"/>
      <c r="AA1057" s="247"/>
      <c r="AB1057" s="247"/>
      <c r="AC1057" s="391">
        <f>ROUND(ROUND(ROUND(H1016+L1052,0)*V1055,0)*Y1057,0)</f>
        <v>499</v>
      </c>
      <c r="AD1057" s="268"/>
    </row>
    <row r="1058" spans="1:30" ht="17.100000000000001" customHeight="1">
      <c r="A1058" s="243">
        <v>61</v>
      </c>
      <c r="B1058" s="243">
        <v>2345</v>
      </c>
      <c r="C1058" s="244" t="s">
        <v>5778</v>
      </c>
      <c r="D1058" s="765"/>
      <c r="E1058" s="764"/>
      <c r="F1058" s="791"/>
      <c r="G1058" s="406"/>
      <c r="H1058" s="208"/>
      <c r="I1058" s="388"/>
      <c r="J1058" s="597"/>
      <c r="K1058" s="654"/>
      <c r="L1058" s="654"/>
      <c r="M1058" s="208"/>
      <c r="N1058" s="245"/>
      <c r="O1058" s="208"/>
      <c r="P1058" s="208"/>
      <c r="Q1058" s="208"/>
      <c r="R1058" s="399"/>
      <c r="S1058" s="767"/>
      <c r="T1058" s="305"/>
      <c r="U1058" s="305"/>
      <c r="V1058" s="768"/>
      <c r="W1058" s="1651"/>
      <c r="X1058" s="512"/>
      <c r="Y1058" s="368"/>
      <c r="Z1058" s="762" t="s">
        <v>167</v>
      </c>
      <c r="AA1058" s="354">
        <v>5</v>
      </c>
      <c r="AB1058" s="763" t="s">
        <v>168</v>
      </c>
      <c r="AC1058" s="391">
        <f>ROUND(ROUND(ROUND(H1016+L1052,0)*V1055,0)*Y1057,0)-AA1058</f>
        <v>494</v>
      </c>
      <c r="AD1058" s="268"/>
    </row>
    <row r="1059" spans="1:30" ht="17.100000000000001" customHeight="1">
      <c r="A1059" s="229">
        <v>61</v>
      </c>
      <c r="B1059" s="229">
        <v>1789</v>
      </c>
      <c r="C1059" s="254" t="s">
        <v>5779</v>
      </c>
      <c r="D1059" s="765"/>
      <c r="E1059" s="764"/>
      <c r="F1059" s="791"/>
      <c r="G1059" s="406"/>
      <c r="H1059" s="208"/>
      <c r="I1059" s="388"/>
      <c r="J1059" s="597"/>
      <c r="K1059" s="654"/>
      <c r="L1059" s="654"/>
      <c r="M1059" s="208"/>
      <c r="N1059" s="245"/>
      <c r="O1059" s="208"/>
      <c r="P1059" s="208"/>
      <c r="Q1059" s="385"/>
      <c r="R1059" s="1542" t="s">
        <v>4708</v>
      </c>
      <c r="S1059" s="1543"/>
      <c r="T1059" s="1543"/>
      <c r="U1059" s="214" t="s">
        <v>5733</v>
      </c>
      <c r="V1059" s="609">
        <v>0.85</v>
      </c>
      <c r="W1059" s="231"/>
      <c r="X1059" s="232"/>
      <c r="Y1059" s="314"/>
      <c r="Z1059" s="257"/>
      <c r="AA1059" s="257"/>
      <c r="AB1059" s="257"/>
      <c r="AC1059" s="473">
        <f>ROUND(ROUND(H1016+L1052,0)*V1059,0)</f>
        <v>713</v>
      </c>
      <c r="AD1059" s="268"/>
    </row>
    <row r="1060" spans="1:30" ht="17.100000000000001" customHeight="1">
      <c r="A1060" s="243">
        <v>61</v>
      </c>
      <c r="B1060" s="243">
        <v>2346</v>
      </c>
      <c r="C1060" s="244" t="s">
        <v>5780</v>
      </c>
      <c r="D1060" s="765"/>
      <c r="E1060" s="764"/>
      <c r="F1060" s="791"/>
      <c r="G1060" s="406"/>
      <c r="H1060" s="208"/>
      <c r="I1060" s="388"/>
      <c r="J1060" s="597"/>
      <c r="K1060" s="654"/>
      <c r="L1060" s="654"/>
      <c r="M1060" s="208"/>
      <c r="N1060" s="245"/>
      <c r="O1060" s="208"/>
      <c r="P1060" s="208"/>
      <c r="Q1060" s="208"/>
      <c r="R1060" s="1545"/>
      <c r="S1060" s="1546"/>
      <c r="T1060" s="1546"/>
      <c r="U1060" s="214"/>
      <c r="V1060" s="609"/>
      <c r="W1060" s="281"/>
      <c r="X1060" s="216"/>
      <c r="Y1060" s="226"/>
      <c r="Z1060" s="762" t="s">
        <v>167</v>
      </c>
      <c r="AA1060" s="354">
        <v>5</v>
      </c>
      <c r="AB1060" s="763" t="s">
        <v>168</v>
      </c>
      <c r="AC1060" s="391">
        <f>ROUND(ROUND(H1016+L1052,0)*V1059,0)-AA1060</f>
        <v>708</v>
      </c>
      <c r="AD1060" s="268"/>
    </row>
    <row r="1061" spans="1:30" ht="17.100000000000001" customHeight="1">
      <c r="A1061" s="243">
        <v>61</v>
      </c>
      <c r="B1061" s="243">
        <v>2347</v>
      </c>
      <c r="C1061" s="244" t="s">
        <v>5781</v>
      </c>
      <c r="D1061" s="765"/>
      <c r="E1061" s="764"/>
      <c r="F1061" s="279"/>
      <c r="G1061" s="278"/>
      <c r="H1061" s="278"/>
      <c r="I1061" s="279"/>
      <c r="J1061" s="597"/>
      <c r="K1061" s="654"/>
      <c r="L1061" s="654"/>
      <c r="M1061" s="208"/>
      <c r="N1061" s="245"/>
      <c r="O1061" s="208"/>
      <c r="P1061" s="208"/>
      <c r="Q1061" s="208"/>
      <c r="R1061" s="1545"/>
      <c r="S1061" s="1546"/>
      <c r="T1061" s="1546"/>
      <c r="U1061" s="302"/>
      <c r="V1061" s="766"/>
      <c r="W1061" s="1650" t="s">
        <v>5732</v>
      </c>
      <c r="X1061" s="362" t="s">
        <v>5733</v>
      </c>
      <c r="Y1061" s="395">
        <v>0.85</v>
      </c>
      <c r="Z1061" s="355"/>
      <c r="AA1061" s="247"/>
      <c r="AB1061" s="247"/>
      <c r="AC1061" s="391">
        <f>ROUND(ROUND(ROUND(H1016+L1052,0)*V1059,0)*Y1061,0)</f>
        <v>606</v>
      </c>
      <c r="AD1061" s="268"/>
    </row>
    <row r="1062" spans="1:30" ht="17.100000000000001" customHeight="1">
      <c r="A1062" s="243">
        <v>61</v>
      </c>
      <c r="B1062" s="243">
        <v>2348</v>
      </c>
      <c r="C1062" s="244" t="s">
        <v>5782</v>
      </c>
      <c r="D1062" s="765"/>
      <c r="E1062" s="764"/>
      <c r="F1062" s="279"/>
      <c r="G1062" s="278"/>
      <c r="H1062" s="278"/>
      <c r="I1062" s="279"/>
      <c r="J1062" s="597"/>
      <c r="K1062" s="654"/>
      <c r="L1062" s="654"/>
      <c r="M1062" s="208"/>
      <c r="N1062" s="281"/>
      <c r="O1062" s="216"/>
      <c r="P1062" s="216"/>
      <c r="Q1062" s="226"/>
      <c r="R1062" s="1563"/>
      <c r="S1062" s="1564"/>
      <c r="T1062" s="1564"/>
      <c r="U1062" s="305"/>
      <c r="V1062" s="768"/>
      <c r="W1062" s="1651"/>
      <c r="X1062" s="512"/>
      <c r="Y1062" s="368"/>
      <c r="Z1062" s="762" t="s">
        <v>167</v>
      </c>
      <c r="AA1062" s="354">
        <v>5</v>
      </c>
      <c r="AB1062" s="763" t="s">
        <v>168</v>
      </c>
      <c r="AC1062" s="391">
        <f>ROUND(ROUND(ROUND(H1016+L1052,0)*V1059,0)*Y1061,0)-AA1062</f>
        <v>601</v>
      </c>
      <c r="AD1062" s="268"/>
    </row>
    <row r="1063" spans="1:30" ht="17.100000000000001" customHeight="1">
      <c r="A1063" s="229">
        <v>61</v>
      </c>
      <c r="B1063" s="229">
        <v>1790</v>
      </c>
      <c r="C1063" s="254" t="s">
        <v>5783</v>
      </c>
      <c r="D1063" s="765"/>
      <c r="E1063" s="765"/>
      <c r="F1063" s="279"/>
      <c r="G1063" s="278"/>
      <c r="H1063" s="278"/>
      <c r="I1063" s="279"/>
      <c r="J1063" s="597"/>
      <c r="K1063" s="654"/>
      <c r="L1063" s="654"/>
      <c r="M1063" s="208"/>
      <c r="N1063" s="1539" t="s">
        <v>5744</v>
      </c>
      <c r="O1063" s="1608" t="s">
        <v>5745</v>
      </c>
      <c r="P1063" s="769"/>
      <c r="Q1063" s="769"/>
      <c r="R1063" s="340"/>
      <c r="S1063" s="338"/>
      <c r="T1063" s="338"/>
      <c r="U1063" s="334"/>
      <c r="V1063" s="232"/>
      <c r="W1063" s="231"/>
      <c r="X1063" s="232"/>
      <c r="Y1063" s="314"/>
      <c r="Z1063" s="257"/>
      <c r="AA1063" s="257"/>
      <c r="AB1063" s="257"/>
      <c r="AC1063" s="473">
        <f>ROUND(ROUND(H1016+L1052,0)*Q1064,0)</f>
        <v>587</v>
      </c>
      <c r="AD1063" s="268"/>
    </row>
    <row r="1064" spans="1:30" ht="17.100000000000001" customHeight="1">
      <c r="A1064" s="243">
        <v>61</v>
      </c>
      <c r="B1064" s="243">
        <v>2349</v>
      </c>
      <c r="C1064" s="244" t="s">
        <v>5784</v>
      </c>
      <c r="D1064" s="765"/>
      <c r="E1064" s="765"/>
      <c r="F1064" s="279"/>
      <c r="G1064" s="278"/>
      <c r="H1064" s="278"/>
      <c r="I1064" s="279"/>
      <c r="J1064" s="597"/>
      <c r="K1064" s="654"/>
      <c r="L1064" s="654"/>
      <c r="M1064" s="208"/>
      <c r="N1064" s="1631"/>
      <c r="O1064" s="1586"/>
      <c r="P1064" s="214" t="s">
        <v>5733</v>
      </c>
      <c r="Q1064" s="770">
        <v>0.7</v>
      </c>
      <c r="R1064" s="611"/>
      <c r="S1064" s="392"/>
      <c r="T1064" s="392"/>
      <c r="U1064" s="301"/>
      <c r="V1064" s="208"/>
      <c r="W1064" s="245"/>
      <c r="X1064" s="208"/>
      <c r="Y1064" s="226"/>
      <c r="Z1064" s="762" t="s">
        <v>167</v>
      </c>
      <c r="AA1064" s="354">
        <v>5</v>
      </c>
      <c r="AB1064" s="763" t="s">
        <v>168</v>
      </c>
      <c r="AC1064" s="391">
        <f>ROUND(ROUND(H1016+L1052,0)*Q1064,0)-AA1064</f>
        <v>582</v>
      </c>
      <c r="AD1064" s="268"/>
    </row>
    <row r="1065" spans="1:30" ht="17.100000000000001" customHeight="1">
      <c r="A1065" s="243">
        <v>61</v>
      </c>
      <c r="B1065" s="243">
        <v>2350</v>
      </c>
      <c r="C1065" s="244" t="s">
        <v>5785</v>
      </c>
      <c r="D1065" s="765"/>
      <c r="E1065" s="765"/>
      <c r="F1065" s="279"/>
      <c r="G1065" s="278"/>
      <c r="H1065" s="278"/>
      <c r="I1065" s="279"/>
      <c r="J1065" s="597"/>
      <c r="K1065" s="654"/>
      <c r="L1065" s="654"/>
      <c r="M1065" s="208"/>
      <c r="N1065" s="1631"/>
      <c r="O1065" s="1586"/>
      <c r="R1065" s="611"/>
      <c r="S1065" s="392"/>
      <c r="T1065" s="392"/>
      <c r="U1065" s="301"/>
      <c r="V1065" s="385"/>
      <c r="W1065" s="1650" t="s">
        <v>5732</v>
      </c>
      <c r="X1065" s="362" t="s">
        <v>5733</v>
      </c>
      <c r="Y1065" s="395">
        <v>0.85</v>
      </c>
      <c r="Z1065" s="355"/>
      <c r="AA1065" s="247"/>
      <c r="AB1065" s="247"/>
      <c r="AC1065" s="391">
        <f>ROUND(ROUND(ROUND(H1016+L1052,0)*Q1064,0)*Y1065,0)</f>
        <v>499</v>
      </c>
      <c r="AD1065" s="268"/>
    </row>
    <row r="1066" spans="1:30" ht="17.100000000000001" customHeight="1">
      <c r="A1066" s="243">
        <v>61</v>
      </c>
      <c r="B1066" s="243">
        <v>2351</v>
      </c>
      <c r="C1066" s="244" t="s">
        <v>5786</v>
      </c>
      <c r="D1066" s="765"/>
      <c r="E1066" s="765"/>
      <c r="F1066" s="279"/>
      <c r="G1066" s="278"/>
      <c r="H1066" s="278"/>
      <c r="I1066" s="279"/>
      <c r="J1066" s="597"/>
      <c r="K1066" s="654"/>
      <c r="L1066" s="654"/>
      <c r="M1066" s="208"/>
      <c r="N1066" s="772"/>
      <c r="P1066" s="214"/>
      <c r="Q1066" s="214"/>
      <c r="R1066" s="761"/>
      <c r="S1066" s="407"/>
      <c r="T1066" s="407"/>
      <c r="U1066" s="304"/>
      <c r="V1066" s="226"/>
      <c r="W1066" s="1651"/>
      <c r="X1066" s="512"/>
      <c r="Y1066" s="368"/>
      <c r="Z1066" s="762" t="s">
        <v>167</v>
      </c>
      <c r="AA1066" s="354">
        <v>5</v>
      </c>
      <c r="AB1066" s="763" t="s">
        <v>168</v>
      </c>
      <c r="AC1066" s="391">
        <f>ROUND(ROUND(ROUND(H1016+L1052,0)*Q1064,0)*Y1065,0)-AA1066</f>
        <v>494</v>
      </c>
      <c r="AD1066" s="268"/>
    </row>
    <row r="1067" spans="1:30" ht="17.100000000000001" customHeight="1">
      <c r="A1067" s="229">
        <v>61</v>
      </c>
      <c r="B1067" s="229">
        <v>1791</v>
      </c>
      <c r="C1067" s="254" t="s">
        <v>5787</v>
      </c>
      <c r="D1067" s="765"/>
      <c r="E1067" s="765"/>
      <c r="F1067" s="279"/>
      <c r="G1067" s="278"/>
      <c r="H1067" s="278"/>
      <c r="I1067" s="279"/>
      <c r="J1067" s="597"/>
      <c r="K1067" s="654"/>
      <c r="L1067" s="654"/>
      <c r="M1067" s="208"/>
      <c r="N1067" s="773"/>
      <c r="R1067" s="1542" t="s">
        <v>4703</v>
      </c>
      <c r="S1067" s="1543"/>
      <c r="T1067" s="1543"/>
      <c r="U1067" s="372" t="s">
        <v>5733</v>
      </c>
      <c r="V1067" s="373">
        <v>0.7</v>
      </c>
      <c r="W1067" s="231"/>
      <c r="X1067" s="232"/>
      <c r="Y1067" s="314"/>
      <c r="Z1067" s="257"/>
      <c r="AA1067" s="257"/>
      <c r="AB1067" s="257"/>
      <c r="AC1067" s="473">
        <f>ROUND(ROUND(ROUND(H1016+L1052,0)*Q1064,0)*V1067,0)</f>
        <v>411</v>
      </c>
      <c r="AD1067" s="268"/>
    </row>
    <row r="1068" spans="1:30" ht="17.100000000000001" customHeight="1">
      <c r="A1068" s="243">
        <v>61</v>
      </c>
      <c r="B1068" s="243">
        <v>2352</v>
      </c>
      <c r="C1068" s="244" t="s">
        <v>5788</v>
      </c>
      <c r="D1068" s="765"/>
      <c r="E1068" s="765"/>
      <c r="F1068" s="279"/>
      <c r="G1068" s="278"/>
      <c r="H1068" s="278"/>
      <c r="I1068" s="279"/>
      <c r="J1068" s="597"/>
      <c r="K1068" s="654"/>
      <c r="L1068" s="654"/>
      <c r="M1068" s="208"/>
      <c r="N1068" s="773"/>
      <c r="R1068" s="1545"/>
      <c r="S1068" s="1546"/>
      <c r="T1068" s="1546"/>
      <c r="U1068" s="214"/>
      <c r="V1068" s="609"/>
      <c r="W1068" s="281"/>
      <c r="X1068" s="216"/>
      <c r="Y1068" s="226"/>
      <c r="Z1068" s="762" t="s">
        <v>167</v>
      </c>
      <c r="AA1068" s="354">
        <v>5</v>
      </c>
      <c r="AB1068" s="763" t="s">
        <v>168</v>
      </c>
      <c r="AC1068" s="391">
        <f>ROUND(ROUND(ROUND(H1016+L1052,0)*Q1064,0)*V1067,0)-AA1068</f>
        <v>406</v>
      </c>
      <c r="AD1068" s="268"/>
    </row>
    <row r="1069" spans="1:30" ht="17.100000000000001" customHeight="1">
      <c r="A1069" s="243">
        <v>61</v>
      </c>
      <c r="B1069" s="243">
        <v>2353</v>
      </c>
      <c r="C1069" s="244" t="s">
        <v>5789</v>
      </c>
      <c r="D1069" s="765"/>
      <c r="E1069" s="765"/>
      <c r="F1069" s="279"/>
      <c r="G1069" s="278"/>
      <c r="H1069" s="278"/>
      <c r="I1069" s="279"/>
      <c r="J1069" s="597"/>
      <c r="K1069" s="654"/>
      <c r="L1069" s="654"/>
      <c r="M1069" s="208"/>
      <c r="N1069" s="774"/>
      <c r="O1069" s="214"/>
      <c r="P1069" s="1653"/>
      <c r="Q1069" s="1653"/>
      <c r="R1069" s="1545"/>
      <c r="S1069" s="1546"/>
      <c r="T1069" s="1546"/>
      <c r="U1069" s="302"/>
      <c r="V1069" s="766"/>
      <c r="W1069" s="1650" t="s">
        <v>5732</v>
      </c>
      <c r="X1069" s="362" t="s">
        <v>5733</v>
      </c>
      <c r="Y1069" s="395">
        <v>0.85</v>
      </c>
      <c r="Z1069" s="355"/>
      <c r="AA1069" s="247"/>
      <c r="AB1069" s="247"/>
      <c r="AC1069" s="391">
        <f>ROUND(ROUND(ROUND(ROUND(H1016+L1052,0)*Q1064,0)*V1067,0)*Y1069,0)</f>
        <v>349</v>
      </c>
      <c r="AD1069" s="268"/>
    </row>
    <row r="1070" spans="1:30" ht="17.100000000000001" customHeight="1">
      <c r="A1070" s="243">
        <v>61</v>
      </c>
      <c r="B1070" s="243">
        <v>2354</v>
      </c>
      <c r="C1070" s="244" t="s">
        <v>5790</v>
      </c>
      <c r="D1070" s="765"/>
      <c r="E1070" s="765"/>
      <c r="F1070" s="279"/>
      <c r="G1070" s="278"/>
      <c r="H1070" s="278"/>
      <c r="I1070" s="279"/>
      <c r="J1070" s="597"/>
      <c r="K1070" s="654"/>
      <c r="L1070" s="654"/>
      <c r="M1070" s="208"/>
      <c r="N1070" s="774"/>
      <c r="O1070" s="214"/>
      <c r="P1070" s="214"/>
      <c r="Q1070" s="214"/>
      <c r="R1070" s="399"/>
      <c r="S1070" s="767"/>
      <c r="T1070" s="305"/>
      <c r="U1070" s="305"/>
      <c r="V1070" s="768"/>
      <c r="W1070" s="1651"/>
      <c r="X1070" s="512"/>
      <c r="Y1070" s="368"/>
      <c r="Z1070" s="762" t="s">
        <v>167</v>
      </c>
      <c r="AA1070" s="354">
        <v>5</v>
      </c>
      <c r="AB1070" s="763" t="s">
        <v>168</v>
      </c>
      <c r="AC1070" s="391">
        <f>ROUND(ROUND(ROUND(ROUND(H1016+L1052,0)*Q1064,0)*V1067,0)*Y1069,0)-AA1070</f>
        <v>344</v>
      </c>
      <c r="AD1070" s="268"/>
    </row>
    <row r="1071" spans="1:30" ht="17.100000000000001" customHeight="1">
      <c r="A1071" s="229">
        <v>61</v>
      </c>
      <c r="B1071" s="229">
        <v>1792</v>
      </c>
      <c r="C1071" s="254" t="s">
        <v>5791</v>
      </c>
      <c r="D1071" s="765"/>
      <c r="E1071" s="765"/>
      <c r="F1071" s="279"/>
      <c r="G1071" s="278"/>
      <c r="H1071" s="278"/>
      <c r="I1071" s="279"/>
      <c r="J1071" s="597"/>
      <c r="K1071" s="654"/>
      <c r="L1071" s="654"/>
      <c r="M1071" s="208"/>
      <c r="N1071" s="773"/>
      <c r="O1071" s="214"/>
      <c r="P1071" s="1599"/>
      <c r="Q1071" s="1600"/>
      <c r="R1071" s="1542" t="s">
        <v>4708</v>
      </c>
      <c r="S1071" s="1543"/>
      <c r="T1071" s="1543"/>
      <c r="U1071" s="214" t="s">
        <v>5733</v>
      </c>
      <c r="V1071" s="609">
        <v>0.85</v>
      </c>
      <c r="W1071" s="231"/>
      <c r="X1071" s="232"/>
      <c r="Y1071" s="314"/>
      <c r="Z1071" s="257"/>
      <c r="AA1071" s="257"/>
      <c r="AB1071" s="257"/>
      <c r="AC1071" s="473">
        <f>ROUND(ROUND(ROUND(H1016+L1052,0)*Q1064,0)*V1071,0)</f>
        <v>499</v>
      </c>
      <c r="AD1071" s="268"/>
    </row>
    <row r="1072" spans="1:30" ht="17.100000000000001" customHeight="1">
      <c r="A1072" s="243">
        <v>61</v>
      </c>
      <c r="B1072" s="243">
        <v>2355</v>
      </c>
      <c r="C1072" s="244" t="s">
        <v>5792</v>
      </c>
      <c r="D1072" s="765"/>
      <c r="E1072" s="765"/>
      <c r="F1072" s="279"/>
      <c r="G1072" s="278"/>
      <c r="H1072" s="278"/>
      <c r="I1072" s="279"/>
      <c r="J1072" s="597"/>
      <c r="K1072" s="654"/>
      <c r="L1072" s="654"/>
      <c r="M1072" s="208"/>
      <c r="N1072" s="773"/>
      <c r="O1072" s="214"/>
      <c r="P1072" s="609"/>
      <c r="Q1072" s="609"/>
      <c r="R1072" s="1545"/>
      <c r="S1072" s="1546"/>
      <c r="T1072" s="1546"/>
      <c r="U1072" s="214"/>
      <c r="V1072" s="609"/>
      <c r="W1072" s="281"/>
      <c r="X1072" s="216"/>
      <c r="Y1072" s="226"/>
      <c r="Z1072" s="762" t="s">
        <v>167</v>
      </c>
      <c r="AA1072" s="354">
        <v>5</v>
      </c>
      <c r="AB1072" s="763" t="s">
        <v>168</v>
      </c>
      <c r="AC1072" s="391">
        <f>ROUND(ROUND(ROUND(H1016+L1052,0)*Q1064,0)*V1071,0)-AA1072</f>
        <v>494</v>
      </c>
      <c r="AD1072" s="268"/>
    </row>
    <row r="1073" spans="1:30" ht="17.100000000000001" customHeight="1">
      <c r="A1073" s="243">
        <v>61</v>
      </c>
      <c r="B1073" s="243">
        <v>2356</v>
      </c>
      <c r="C1073" s="244" t="s">
        <v>5793</v>
      </c>
      <c r="D1073" s="765"/>
      <c r="E1073" s="765"/>
      <c r="F1073" s="279"/>
      <c r="G1073" s="278"/>
      <c r="H1073" s="278"/>
      <c r="I1073" s="279"/>
      <c r="J1073" s="597"/>
      <c r="K1073" s="654"/>
      <c r="L1073" s="654"/>
      <c r="M1073" s="208"/>
      <c r="N1073" s="774"/>
      <c r="O1073" s="214"/>
      <c r="P1073" s="609"/>
      <c r="Q1073" s="609"/>
      <c r="R1073" s="1545"/>
      <c r="S1073" s="1546"/>
      <c r="T1073" s="1546"/>
      <c r="U1073" s="302"/>
      <c r="V1073" s="766"/>
      <c r="W1073" s="1650" t="s">
        <v>5732</v>
      </c>
      <c r="X1073" s="362" t="s">
        <v>5733</v>
      </c>
      <c r="Y1073" s="395">
        <v>0.85</v>
      </c>
      <c r="Z1073" s="355"/>
      <c r="AA1073" s="247"/>
      <c r="AB1073" s="247"/>
      <c r="AC1073" s="391">
        <f>ROUND(ROUND(ROUND(ROUND(H1016+L1052,0)*Q1064,0)*V1071,0)*Y1073,0)</f>
        <v>424</v>
      </c>
      <c r="AD1073" s="268"/>
    </row>
    <row r="1074" spans="1:30" ht="17.100000000000001" customHeight="1">
      <c r="A1074" s="243">
        <v>61</v>
      </c>
      <c r="B1074" s="243">
        <v>2357</v>
      </c>
      <c r="C1074" s="244" t="s">
        <v>5794</v>
      </c>
      <c r="D1074" s="765"/>
      <c r="E1074" s="765"/>
      <c r="F1074" s="279"/>
      <c r="G1074" s="278"/>
      <c r="H1074" s="278"/>
      <c r="I1074" s="279"/>
      <c r="J1074" s="597"/>
      <c r="K1074" s="654"/>
      <c r="L1074" s="654"/>
      <c r="M1074" s="208"/>
      <c r="N1074" s="773"/>
      <c r="O1074" s="214"/>
      <c r="P1074" s="214"/>
      <c r="Q1074" s="214"/>
      <c r="R1074" s="1563"/>
      <c r="S1074" s="1564"/>
      <c r="T1074" s="1564"/>
      <c r="U1074" s="305"/>
      <c r="V1074" s="768"/>
      <c r="W1074" s="1651"/>
      <c r="X1074" s="512"/>
      <c r="Y1074" s="368"/>
      <c r="Z1074" s="762" t="s">
        <v>167</v>
      </c>
      <c r="AA1074" s="354">
        <v>5</v>
      </c>
      <c r="AB1074" s="763" t="s">
        <v>168</v>
      </c>
      <c r="AC1074" s="391">
        <f>ROUND(ROUND(ROUND(ROUND(H1016+L1052,0)*Q1064,0)*V1071,0)*Y1073,0)-AA1074</f>
        <v>419</v>
      </c>
      <c r="AD1074" s="268"/>
    </row>
    <row r="1075" spans="1:30" ht="17.100000000000001" customHeight="1">
      <c r="A1075" s="243">
        <v>61</v>
      </c>
      <c r="B1075" s="243">
        <v>2358</v>
      </c>
      <c r="C1075" s="244" t="s">
        <v>5795</v>
      </c>
      <c r="D1075" s="765"/>
      <c r="E1075" s="765"/>
      <c r="F1075" s="279"/>
      <c r="G1075" s="278"/>
      <c r="H1075" s="278"/>
      <c r="I1075" s="279"/>
      <c r="J1075" s="597"/>
      <c r="K1075" s="654"/>
      <c r="L1075" s="654"/>
      <c r="M1075" s="208"/>
      <c r="N1075" s="773"/>
      <c r="O1075" s="1580" t="s">
        <v>5758</v>
      </c>
      <c r="P1075" s="775"/>
      <c r="Q1075" s="775"/>
      <c r="R1075" s="359"/>
      <c r="S1075" s="360"/>
      <c r="T1075" s="776"/>
      <c r="U1075" s="360"/>
      <c r="V1075" s="361"/>
      <c r="W1075" s="523"/>
      <c r="X1075" s="524"/>
      <c r="Y1075" s="642"/>
      <c r="Z1075" s="247"/>
      <c r="AA1075" s="247"/>
      <c r="AB1075" s="247"/>
      <c r="AC1075" s="391">
        <f>ROUND(ROUND(H1016+L1052,0)*Q1076,0)</f>
        <v>420</v>
      </c>
      <c r="AD1075" s="268"/>
    </row>
    <row r="1076" spans="1:30" ht="17.100000000000001" customHeight="1">
      <c r="A1076" s="243">
        <v>61</v>
      </c>
      <c r="B1076" s="243">
        <v>2359</v>
      </c>
      <c r="C1076" s="244" t="s">
        <v>5796</v>
      </c>
      <c r="D1076" s="765"/>
      <c r="E1076" s="765"/>
      <c r="F1076" s="279"/>
      <c r="G1076" s="278"/>
      <c r="H1076" s="278"/>
      <c r="I1076" s="279"/>
      <c r="J1076" s="597"/>
      <c r="K1076" s="654"/>
      <c r="L1076" s="654"/>
      <c r="M1076" s="208"/>
      <c r="N1076" s="772"/>
      <c r="O1076" s="1620"/>
      <c r="P1076" s="643" t="s">
        <v>5733</v>
      </c>
      <c r="Q1076" s="365">
        <v>0.5</v>
      </c>
      <c r="R1076" s="777"/>
      <c r="S1076" s="639"/>
      <c r="T1076" s="776"/>
      <c r="U1076" s="639"/>
      <c r="V1076" s="529"/>
      <c r="W1076" s="516"/>
      <c r="X1076" s="517"/>
      <c r="Y1076" s="526"/>
      <c r="Z1076" s="762" t="s">
        <v>167</v>
      </c>
      <c r="AA1076" s="354">
        <v>5</v>
      </c>
      <c r="AB1076" s="763" t="s">
        <v>168</v>
      </c>
      <c r="AC1076" s="391">
        <f>ROUND(ROUND(H1016+L1052,0)*Q1076,0)-AA1076</f>
        <v>415</v>
      </c>
      <c r="AD1076" s="268"/>
    </row>
    <row r="1077" spans="1:30" ht="17.100000000000001" customHeight="1">
      <c r="A1077" s="243">
        <v>61</v>
      </c>
      <c r="B1077" s="243">
        <v>2360</v>
      </c>
      <c r="C1077" s="244" t="s">
        <v>5797</v>
      </c>
      <c r="D1077" s="765"/>
      <c r="E1077" s="765"/>
      <c r="F1077" s="279"/>
      <c r="G1077" s="278"/>
      <c r="H1077" s="278"/>
      <c r="I1077" s="279"/>
      <c r="J1077" s="597"/>
      <c r="K1077" s="654"/>
      <c r="L1077" s="654"/>
      <c r="M1077" s="208"/>
      <c r="N1077" s="772"/>
      <c r="O1077" s="1620"/>
      <c r="P1077" s="530"/>
      <c r="Q1077" s="530"/>
      <c r="R1077" s="777"/>
      <c r="S1077" s="639"/>
      <c r="T1077" s="776"/>
      <c r="U1077" s="639"/>
      <c r="V1077" s="529"/>
      <c r="W1077" s="1650" t="s">
        <v>5732</v>
      </c>
      <c r="X1077" s="362" t="s">
        <v>5733</v>
      </c>
      <c r="Y1077" s="395">
        <v>0.85</v>
      </c>
      <c r="Z1077" s="355"/>
      <c r="AA1077" s="247"/>
      <c r="AB1077" s="247"/>
      <c r="AC1077" s="391">
        <f>ROUND(ROUND(ROUND(H1016+L1052,0)*Q1076,0)*Y1077,0)</f>
        <v>357</v>
      </c>
      <c r="AD1077" s="268"/>
    </row>
    <row r="1078" spans="1:30" ht="17.100000000000001" customHeight="1">
      <c r="A1078" s="243">
        <v>61</v>
      </c>
      <c r="B1078" s="243">
        <v>2361</v>
      </c>
      <c r="C1078" s="244" t="s">
        <v>5798</v>
      </c>
      <c r="D1078" s="765"/>
      <c r="E1078" s="765"/>
      <c r="F1078" s="279"/>
      <c r="G1078" s="278"/>
      <c r="H1078" s="278"/>
      <c r="I1078" s="279"/>
      <c r="J1078" s="597"/>
      <c r="K1078" s="654"/>
      <c r="L1078" s="654"/>
      <c r="M1078" s="208"/>
      <c r="N1078" s="772"/>
      <c r="O1078" s="530"/>
      <c r="P1078" s="643"/>
      <c r="Q1078" s="643"/>
      <c r="R1078" s="778"/>
      <c r="S1078" s="525"/>
      <c r="T1078" s="537"/>
      <c r="U1078" s="525"/>
      <c r="V1078" s="539"/>
      <c r="W1078" s="1651"/>
      <c r="X1078" s="512"/>
      <c r="Y1078" s="368"/>
      <c r="Z1078" s="762" t="s">
        <v>167</v>
      </c>
      <c r="AA1078" s="354">
        <v>5</v>
      </c>
      <c r="AB1078" s="763" t="s">
        <v>168</v>
      </c>
      <c r="AC1078" s="391">
        <f>ROUND(ROUND(ROUND(H1016+L1052,0)*Q1076,0)*Y1077,0)-AA1078</f>
        <v>352</v>
      </c>
      <c r="AD1078" s="268"/>
    </row>
    <row r="1079" spans="1:30" ht="17.100000000000001" customHeight="1">
      <c r="A1079" s="243">
        <v>61</v>
      </c>
      <c r="B1079" s="243">
        <v>2362</v>
      </c>
      <c r="C1079" s="244" t="s">
        <v>5799</v>
      </c>
      <c r="D1079" s="765"/>
      <c r="E1079" s="765"/>
      <c r="F1079" s="279"/>
      <c r="G1079" s="278"/>
      <c r="H1079" s="278"/>
      <c r="I1079" s="279"/>
      <c r="J1079" s="597"/>
      <c r="K1079" s="654"/>
      <c r="L1079" s="654"/>
      <c r="M1079" s="208"/>
      <c r="N1079" s="773"/>
      <c r="O1079" s="530"/>
      <c r="P1079" s="530"/>
      <c r="Q1079" s="530"/>
      <c r="R1079" s="1580" t="s">
        <v>4703</v>
      </c>
      <c r="S1079" s="1633"/>
      <c r="T1079" s="1633"/>
      <c r="U1079" s="362" t="s">
        <v>5733</v>
      </c>
      <c r="V1079" s="356">
        <v>0.7</v>
      </c>
      <c r="W1079" s="523"/>
      <c r="X1079" s="524"/>
      <c r="Y1079" s="642"/>
      <c r="Z1079" s="247"/>
      <c r="AA1079" s="247"/>
      <c r="AB1079" s="247"/>
      <c r="AC1079" s="391">
        <f>ROUND(ROUND(ROUND(H1016+L1052,0)*Q1076,0)*V1079,0)</f>
        <v>294</v>
      </c>
      <c r="AD1079" s="268"/>
    </row>
    <row r="1080" spans="1:30" ht="17.100000000000001" customHeight="1">
      <c r="A1080" s="243">
        <v>61</v>
      </c>
      <c r="B1080" s="243">
        <v>2363</v>
      </c>
      <c r="C1080" s="244" t="s">
        <v>5800</v>
      </c>
      <c r="D1080" s="765"/>
      <c r="E1080" s="765"/>
      <c r="F1080" s="279"/>
      <c r="G1080" s="278"/>
      <c r="H1080" s="278"/>
      <c r="I1080" s="279"/>
      <c r="J1080" s="597"/>
      <c r="K1080" s="654"/>
      <c r="L1080" s="654"/>
      <c r="M1080" s="208"/>
      <c r="N1080" s="773"/>
      <c r="O1080" s="530"/>
      <c r="P1080" s="530"/>
      <c r="Q1080" s="530"/>
      <c r="R1080" s="1620"/>
      <c r="S1080" s="1634"/>
      <c r="T1080" s="1634"/>
      <c r="U1080" s="643"/>
      <c r="V1080" s="365"/>
      <c r="W1080" s="319"/>
      <c r="X1080" s="288"/>
      <c r="Y1080" s="526"/>
      <c r="Z1080" s="762" t="s">
        <v>167</v>
      </c>
      <c r="AA1080" s="354">
        <v>5</v>
      </c>
      <c r="AB1080" s="763" t="s">
        <v>168</v>
      </c>
      <c r="AC1080" s="391">
        <f>ROUND(ROUND(ROUND(H1016+L1052,0)*Q1076,0)*V1079,0)-AA1080</f>
        <v>289</v>
      </c>
      <c r="AD1080" s="268"/>
    </row>
    <row r="1081" spans="1:30" ht="17.100000000000001" customHeight="1">
      <c r="A1081" s="243">
        <v>61</v>
      </c>
      <c r="B1081" s="243">
        <v>2364</v>
      </c>
      <c r="C1081" s="244" t="s">
        <v>5801</v>
      </c>
      <c r="D1081" s="765"/>
      <c r="E1081" s="765"/>
      <c r="F1081" s="279"/>
      <c r="G1081" s="278"/>
      <c r="H1081" s="278"/>
      <c r="I1081" s="279"/>
      <c r="J1081" s="597"/>
      <c r="K1081" s="654"/>
      <c r="L1081" s="654"/>
      <c r="M1081" s="208"/>
      <c r="N1081" s="774"/>
      <c r="O1081" s="643"/>
      <c r="P1081" s="1644"/>
      <c r="Q1081" s="1652"/>
      <c r="R1081" s="1620"/>
      <c r="S1081" s="1634"/>
      <c r="T1081" s="1634"/>
      <c r="U1081" s="779"/>
      <c r="V1081" s="780"/>
      <c r="W1081" s="1650" t="s">
        <v>5732</v>
      </c>
      <c r="X1081" s="362" t="s">
        <v>5733</v>
      </c>
      <c r="Y1081" s="395">
        <v>0.85</v>
      </c>
      <c r="Z1081" s="355"/>
      <c r="AA1081" s="247"/>
      <c r="AB1081" s="247"/>
      <c r="AC1081" s="391">
        <f>ROUND(ROUND(ROUND(ROUND(H1016+L1052,0)*Q1076,0)*V1079,0)*Y1081,0)</f>
        <v>250</v>
      </c>
      <c r="AD1081" s="268"/>
    </row>
    <row r="1082" spans="1:30" ht="17.100000000000001" customHeight="1">
      <c r="A1082" s="243">
        <v>61</v>
      </c>
      <c r="B1082" s="243">
        <v>2365</v>
      </c>
      <c r="C1082" s="244" t="s">
        <v>5802</v>
      </c>
      <c r="D1082" s="765"/>
      <c r="E1082" s="765"/>
      <c r="F1082" s="279"/>
      <c r="G1082" s="278"/>
      <c r="H1082" s="278"/>
      <c r="I1082" s="279"/>
      <c r="J1082" s="597"/>
      <c r="K1082" s="654"/>
      <c r="L1082" s="654"/>
      <c r="M1082" s="208"/>
      <c r="N1082" s="774"/>
      <c r="O1082" s="643"/>
      <c r="P1082" s="643"/>
      <c r="Q1082" s="643"/>
      <c r="R1082" s="781"/>
      <c r="S1082" s="782"/>
      <c r="T1082" s="537"/>
      <c r="U1082" s="537"/>
      <c r="V1082" s="783"/>
      <c r="W1082" s="1651"/>
      <c r="X1082" s="512"/>
      <c r="Y1082" s="368"/>
      <c r="Z1082" s="762" t="s">
        <v>167</v>
      </c>
      <c r="AA1082" s="354">
        <v>5</v>
      </c>
      <c r="AB1082" s="763" t="s">
        <v>168</v>
      </c>
      <c r="AC1082" s="391">
        <f>ROUND(ROUND(ROUND(ROUND(H1016+L1052,0)*Q1076,0)*V1079,0)*Y1081,0)-AA1082</f>
        <v>245</v>
      </c>
      <c r="AD1082" s="268"/>
    </row>
    <row r="1083" spans="1:30" ht="17.100000000000001" customHeight="1">
      <c r="A1083" s="243">
        <v>61</v>
      </c>
      <c r="B1083" s="243">
        <v>2366</v>
      </c>
      <c r="C1083" s="244" t="s">
        <v>5803</v>
      </c>
      <c r="D1083" s="765"/>
      <c r="E1083" s="765"/>
      <c r="F1083" s="279"/>
      <c r="G1083" s="278"/>
      <c r="H1083" s="278"/>
      <c r="I1083" s="279"/>
      <c r="J1083" s="597"/>
      <c r="K1083" s="654"/>
      <c r="L1083" s="654"/>
      <c r="M1083" s="208"/>
      <c r="N1083" s="773"/>
      <c r="O1083" s="643"/>
      <c r="P1083" s="1646"/>
      <c r="Q1083" s="1649"/>
      <c r="R1083" s="1580" t="s">
        <v>4708</v>
      </c>
      <c r="S1083" s="1633"/>
      <c r="T1083" s="1633"/>
      <c r="U1083" s="643" t="s">
        <v>5733</v>
      </c>
      <c r="V1083" s="365">
        <v>0.85</v>
      </c>
      <c r="W1083" s="523"/>
      <c r="X1083" s="524"/>
      <c r="Y1083" s="642"/>
      <c r="Z1083" s="247"/>
      <c r="AA1083" s="247"/>
      <c r="AB1083" s="247"/>
      <c r="AC1083" s="391">
        <f>ROUND(ROUND(ROUND(H1016+L1052,0)*Q1076,0)*V1083,0)</f>
        <v>357</v>
      </c>
      <c r="AD1083" s="268"/>
    </row>
    <row r="1084" spans="1:30" ht="17.100000000000001" customHeight="1">
      <c r="A1084" s="243">
        <v>61</v>
      </c>
      <c r="B1084" s="243">
        <v>2367</v>
      </c>
      <c r="C1084" s="244" t="s">
        <v>5804</v>
      </c>
      <c r="D1084" s="765"/>
      <c r="E1084" s="765"/>
      <c r="F1084" s="279"/>
      <c r="G1084" s="278"/>
      <c r="H1084" s="278"/>
      <c r="I1084" s="279"/>
      <c r="J1084" s="597"/>
      <c r="K1084" s="654"/>
      <c r="L1084" s="654"/>
      <c r="M1084" s="208"/>
      <c r="N1084" s="773"/>
      <c r="O1084" s="643"/>
      <c r="P1084" s="365"/>
      <c r="Q1084" s="365"/>
      <c r="R1084" s="1620"/>
      <c r="S1084" s="1634"/>
      <c r="T1084" s="1634"/>
      <c r="U1084" s="643"/>
      <c r="V1084" s="365"/>
      <c r="W1084" s="319"/>
      <c r="X1084" s="288"/>
      <c r="Y1084" s="526"/>
      <c r="Z1084" s="762" t="s">
        <v>167</v>
      </c>
      <c r="AA1084" s="354">
        <v>5</v>
      </c>
      <c r="AB1084" s="763" t="s">
        <v>168</v>
      </c>
      <c r="AC1084" s="391">
        <f>ROUND(ROUND(ROUND(H1016+L1052,0)*Q1076,0)*V1083,0)-AA1084</f>
        <v>352</v>
      </c>
      <c r="AD1084" s="268"/>
    </row>
    <row r="1085" spans="1:30" ht="17.100000000000001" customHeight="1">
      <c r="A1085" s="243">
        <v>61</v>
      </c>
      <c r="B1085" s="243">
        <v>2368</v>
      </c>
      <c r="C1085" s="244" t="s">
        <v>5805</v>
      </c>
      <c r="D1085" s="765"/>
      <c r="E1085" s="765"/>
      <c r="F1085" s="279"/>
      <c r="G1085" s="278"/>
      <c r="H1085" s="278"/>
      <c r="I1085" s="279"/>
      <c r="J1085" s="597"/>
      <c r="K1085" s="654"/>
      <c r="L1085" s="654"/>
      <c r="M1085" s="208"/>
      <c r="N1085" s="774"/>
      <c r="O1085" s="643"/>
      <c r="P1085" s="365"/>
      <c r="Q1085" s="365"/>
      <c r="R1085" s="1620"/>
      <c r="S1085" s="1634"/>
      <c r="T1085" s="1634"/>
      <c r="U1085" s="779"/>
      <c r="V1085" s="780"/>
      <c r="W1085" s="1650" t="s">
        <v>5732</v>
      </c>
      <c r="X1085" s="362" t="s">
        <v>5733</v>
      </c>
      <c r="Y1085" s="395">
        <v>0.85</v>
      </c>
      <c r="Z1085" s="355"/>
      <c r="AA1085" s="247"/>
      <c r="AB1085" s="247"/>
      <c r="AC1085" s="391">
        <f>ROUND(ROUND(ROUND(ROUND(H1016+L1052,0)*Q1076,0)*V1083,0)*Y1085,0)</f>
        <v>303</v>
      </c>
      <c r="AD1085" s="268"/>
    </row>
    <row r="1086" spans="1:30" ht="17.100000000000001" customHeight="1">
      <c r="A1086" s="243">
        <v>61</v>
      </c>
      <c r="B1086" s="243">
        <v>2369</v>
      </c>
      <c r="C1086" s="244" t="s">
        <v>5806</v>
      </c>
      <c r="D1086" s="765"/>
      <c r="E1086" s="765"/>
      <c r="F1086" s="279"/>
      <c r="G1086" s="278"/>
      <c r="H1086" s="278"/>
      <c r="I1086" s="279"/>
      <c r="J1086" s="597"/>
      <c r="K1086" s="654"/>
      <c r="L1086" s="654"/>
      <c r="M1086" s="208"/>
      <c r="N1086" s="467"/>
      <c r="O1086" s="643"/>
      <c r="P1086" s="643"/>
      <c r="Q1086" s="643"/>
      <c r="R1086" s="1642"/>
      <c r="S1086" s="1643"/>
      <c r="T1086" s="1643"/>
      <c r="U1086" s="537"/>
      <c r="V1086" s="783"/>
      <c r="W1086" s="1651"/>
      <c r="X1086" s="512"/>
      <c r="Y1086" s="368"/>
      <c r="Z1086" s="762" t="s">
        <v>167</v>
      </c>
      <c r="AA1086" s="354">
        <v>5</v>
      </c>
      <c r="AB1086" s="763" t="s">
        <v>168</v>
      </c>
      <c r="AC1086" s="391">
        <f>ROUND(ROUND(ROUND(ROUND(H1016+L1052,0)*Q1076,0)*V1083,0)*Y1085,0)-AA1086</f>
        <v>298</v>
      </c>
      <c r="AD1086" s="268"/>
    </row>
    <row r="1087" spans="1:30" ht="17.100000000000001" customHeight="1">
      <c r="A1087" s="229">
        <v>61</v>
      </c>
      <c r="B1087" s="229">
        <v>1521</v>
      </c>
      <c r="C1087" s="254" t="s">
        <v>5807</v>
      </c>
      <c r="D1087" s="765"/>
      <c r="E1087" s="765"/>
      <c r="F1087" s="378"/>
      <c r="G1087" s="1542" t="s">
        <v>5808</v>
      </c>
      <c r="H1087" s="477"/>
      <c r="I1087" s="478"/>
      <c r="J1087" s="756"/>
      <c r="K1087" s="664"/>
      <c r="L1087" s="664"/>
      <c r="M1087" s="232"/>
      <c r="N1087" s="231"/>
      <c r="O1087" s="232"/>
      <c r="P1087" s="232"/>
      <c r="Q1087" s="232"/>
      <c r="R1087" s="340"/>
      <c r="S1087" s="338"/>
      <c r="T1087" s="338"/>
      <c r="U1087" s="334"/>
      <c r="V1087" s="232"/>
      <c r="W1087" s="231"/>
      <c r="X1087" s="232"/>
      <c r="Y1087" s="314"/>
      <c r="Z1087" s="257"/>
      <c r="AA1087" s="257"/>
      <c r="AB1087" s="257"/>
      <c r="AC1087" s="473">
        <f>ROUND(H1088,0)</f>
        <v>557</v>
      </c>
      <c r="AD1087" s="268"/>
    </row>
    <row r="1088" spans="1:30" ht="17.100000000000001" customHeight="1">
      <c r="A1088" s="243">
        <v>61</v>
      </c>
      <c r="B1088" s="243">
        <v>2370</v>
      </c>
      <c r="C1088" s="244" t="s">
        <v>5809</v>
      </c>
      <c r="D1088" s="765"/>
      <c r="E1088" s="765"/>
      <c r="F1088" s="378"/>
      <c r="G1088" s="1545"/>
      <c r="H1088" s="757">
        <v>557</v>
      </c>
      <c r="I1088" s="208" t="s">
        <v>18</v>
      </c>
      <c r="J1088" s="597"/>
      <c r="K1088" s="654"/>
      <c r="L1088" s="654"/>
      <c r="M1088" s="208"/>
      <c r="N1088" s="245"/>
      <c r="O1088" s="208"/>
      <c r="P1088" s="208"/>
      <c r="Q1088" s="208"/>
      <c r="R1088" s="611"/>
      <c r="S1088" s="392"/>
      <c r="T1088" s="392"/>
      <c r="U1088" s="301"/>
      <c r="V1088" s="208"/>
      <c r="W1088" s="245"/>
      <c r="X1088" s="208"/>
      <c r="Y1088" s="226"/>
      <c r="Z1088" s="762" t="s">
        <v>167</v>
      </c>
      <c r="AA1088" s="354">
        <v>5</v>
      </c>
      <c r="AB1088" s="763" t="s">
        <v>168</v>
      </c>
      <c r="AC1088" s="391">
        <f>ROUND(H1088,0)-AA1088</f>
        <v>552</v>
      </c>
      <c r="AD1088" s="268"/>
    </row>
    <row r="1089" spans="1:30" ht="17.100000000000001" customHeight="1">
      <c r="A1089" s="243">
        <v>61</v>
      </c>
      <c r="B1089" s="243">
        <v>2371</v>
      </c>
      <c r="C1089" s="244" t="s">
        <v>5810</v>
      </c>
      <c r="D1089" s="765"/>
      <c r="E1089" s="765"/>
      <c r="F1089" s="378"/>
      <c r="G1089" s="1545"/>
      <c r="H1089" s="377"/>
      <c r="I1089" s="378"/>
      <c r="J1089" s="597"/>
      <c r="K1089" s="654"/>
      <c r="L1089" s="654"/>
      <c r="M1089" s="208"/>
      <c r="N1089" s="245"/>
      <c r="O1089" s="208"/>
      <c r="P1089" s="208"/>
      <c r="Q1089" s="208"/>
      <c r="R1089" s="611"/>
      <c r="S1089" s="392"/>
      <c r="T1089" s="392"/>
      <c r="U1089" s="301"/>
      <c r="V1089" s="385"/>
      <c r="W1089" s="1650" t="s">
        <v>4700</v>
      </c>
      <c r="X1089" s="362" t="s">
        <v>163</v>
      </c>
      <c r="Y1089" s="395">
        <v>0.85</v>
      </c>
      <c r="Z1089" s="355"/>
      <c r="AA1089" s="247"/>
      <c r="AB1089" s="247"/>
      <c r="AC1089" s="391">
        <f>ROUND(H1088*Y1089,0)</f>
        <v>473</v>
      </c>
      <c r="AD1089" s="268"/>
    </row>
    <row r="1090" spans="1:30" ht="17.100000000000001" customHeight="1">
      <c r="A1090" s="243">
        <v>61</v>
      </c>
      <c r="B1090" s="243">
        <v>2372</v>
      </c>
      <c r="C1090" s="244" t="s">
        <v>5811</v>
      </c>
      <c r="D1090" s="765"/>
      <c r="E1090" s="765"/>
      <c r="F1090" s="378"/>
      <c r="G1090" s="377"/>
      <c r="H1090" s="377"/>
      <c r="I1090" s="377"/>
      <c r="J1090" s="597"/>
      <c r="K1090" s="654"/>
      <c r="L1090" s="654"/>
      <c r="M1090" s="208"/>
      <c r="N1090" s="245"/>
      <c r="O1090" s="208"/>
      <c r="P1090" s="208"/>
      <c r="Q1090" s="208"/>
      <c r="R1090" s="761"/>
      <c r="S1090" s="407"/>
      <c r="T1090" s="407"/>
      <c r="U1090" s="304"/>
      <c r="V1090" s="226"/>
      <c r="W1090" s="1651"/>
      <c r="X1090" s="512"/>
      <c r="Y1090" s="368"/>
      <c r="Z1090" s="762" t="s">
        <v>167</v>
      </c>
      <c r="AA1090" s="354">
        <v>5</v>
      </c>
      <c r="AB1090" s="763" t="s">
        <v>168</v>
      </c>
      <c r="AC1090" s="391">
        <f>ROUND(H1088*Y1089,0)-AA1090</f>
        <v>468</v>
      </c>
      <c r="AD1090" s="268"/>
    </row>
    <row r="1091" spans="1:30" ht="17.100000000000001" customHeight="1">
      <c r="A1091" s="229">
        <v>61</v>
      </c>
      <c r="B1091" s="229">
        <v>1522</v>
      </c>
      <c r="C1091" s="254" t="s">
        <v>5812</v>
      </c>
      <c r="D1091" s="765"/>
      <c r="E1091" s="765"/>
      <c r="F1091" s="279"/>
      <c r="G1091" s="278"/>
      <c r="J1091" s="597"/>
      <c r="K1091" s="654"/>
      <c r="L1091" s="654"/>
      <c r="M1091" s="208"/>
      <c r="N1091" s="245"/>
      <c r="O1091" s="208"/>
      <c r="P1091" s="208"/>
      <c r="Q1091" s="208"/>
      <c r="R1091" s="1542" t="s">
        <v>4703</v>
      </c>
      <c r="S1091" s="1543"/>
      <c r="T1091" s="1543"/>
      <c r="U1091" s="372" t="s">
        <v>163</v>
      </c>
      <c r="V1091" s="373">
        <v>0.7</v>
      </c>
      <c r="W1091" s="231"/>
      <c r="X1091" s="232"/>
      <c r="Y1091" s="314"/>
      <c r="Z1091" s="257"/>
      <c r="AA1091" s="257"/>
      <c r="AB1091" s="257"/>
      <c r="AC1091" s="473">
        <f>ROUND(H1088*V1091,0)</f>
        <v>390</v>
      </c>
      <c r="AD1091" s="268"/>
    </row>
    <row r="1092" spans="1:30" ht="17.100000000000001" customHeight="1">
      <c r="A1092" s="243">
        <v>61</v>
      </c>
      <c r="B1092" s="243">
        <v>2373</v>
      </c>
      <c r="C1092" s="244" t="s">
        <v>5813</v>
      </c>
      <c r="D1092" s="765"/>
      <c r="E1092" s="765"/>
      <c r="F1092" s="279"/>
      <c r="G1092" s="278"/>
      <c r="H1092" s="208"/>
      <c r="I1092" s="388"/>
      <c r="J1092" s="597"/>
      <c r="K1092" s="654"/>
      <c r="L1092" s="654"/>
      <c r="M1092" s="208"/>
      <c r="N1092" s="245"/>
      <c r="O1092" s="208"/>
      <c r="P1092" s="208"/>
      <c r="Q1092" s="208"/>
      <c r="R1092" s="1545"/>
      <c r="S1092" s="1546"/>
      <c r="T1092" s="1546"/>
      <c r="U1092" s="214"/>
      <c r="V1092" s="609"/>
      <c r="W1092" s="281"/>
      <c r="X1092" s="216"/>
      <c r="Y1092" s="226"/>
      <c r="Z1092" s="762" t="s">
        <v>167</v>
      </c>
      <c r="AA1092" s="354">
        <v>5</v>
      </c>
      <c r="AB1092" s="763" t="s">
        <v>168</v>
      </c>
      <c r="AC1092" s="391">
        <f>ROUND(H1088*V1091,0)-AA1092</f>
        <v>385</v>
      </c>
      <c r="AD1092" s="268"/>
    </row>
    <row r="1093" spans="1:30" ht="17.100000000000001" customHeight="1">
      <c r="A1093" s="243">
        <v>61</v>
      </c>
      <c r="B1093" s="243">
        <v>2374</v>
      </c>
      <c r="C1093" s="244" t="s">
        <v>5814</v>
      </c>
      <c r="D1093" s="765"/>
      <c r="E1093" s="765"/>
      <c r="F1093" s="791"/>
      <c r="G1093" s="406"/>
      <c r="H1093" s="208"/>
      <c r="I1093" s="388"/>
      <c r="J1093" s="597"/>
      <c r="K1093" s="654"/>
      <c r="L1093" s="654"/>
      <c r="M1093" s="208"/>
      <c r="N1093" s="245"/>
      <c r="O1093" s="208"/>
      <c r="P1093" s="208"/>
      <c r="Q1093" s="208"/>
      <c r="R1093" s="1545"/>
      <c r="S1093" s="1546"/>
      <c r="T1093" s="1546"/>
      <c r="U1093" s="302"/>
      <c r="V1093" s="766"/>
      <c r="W1093" s="1650" t="s">
        <v>4700</v>
      </c>
      <c r="X1093" s="362" t="s">
        <v>163</v>
      </c>
      <c r="Y1093" s="395">
        <v>0.85</v>
      </c>
      <c r="Z1093" s="355"/>
      <c r="AA1093" s="247"/>
      <c r="AB1093" s="247"/>
      <c r="AC1093" s="391">
        <f>ROUND(ROUND(H1088*V1091,0)*Y1093,0)</f>
        <v>332</v>
      </c>
      <c r="AD1093" s="268"/>
    </row>
    <row r="1094" spans="1:30" ht="17.100000000000001" customHeight="1">
      <c r="A1094" s="243">
        <v>61</v>
      </c>
      <c r="B1094" s="243">
        <v>2375</v>
      </c>
      <c r="C1094" s="244" t="s">
        <v>5815</v>
      </c>
      <c r="D1094" s="765"/>
      <c r="E1094" s="764"/>
      <c r="F1094" s="791"/>
      <c r="G1094" s="406"/>
      <c r="H1094" s="208"/>
      <c r="I1094" s="388"/>
      <c r="J1094" s="597"/>
      <c r="K1094" s="654"/>
      <c r="L1094" s="654"/>
      <c r="M1094" s="208"/>
      <c r="N1094" s="245"/>
      <c r="O1094" s="208"/>
      <c r="P1094" s="208"/>
      <c r="Q1094" s="208"/>
      <c r="R1094" s="399"/>
      <c r="S1094" s="767"/>
      <c r="T1094" s="305"/>
      <c r="U1094" s="305"/>
      <c r="V1094" s="768"/>
      <c r="W1094" s="1651"/>
      <c r="X1094" s="512"/>
      <c r="Y1094" s="368"/>
      <c r="Z1094" s="762" t="s">
        <v>167</v>
      </c>
      <c r="AA1094" s="354">
        <v>5</v>
      </c>
      <c r="AB1094" s="763" t="s">
        <v>168</v>
      </c>
      <c r="AC1094" s="391">
        <f>ROUND(ROUND(H1088*V1091,0)*Y1093,0)-AA1094</f>
        <v>327</v>
      </c>
      <c r="AD1094" s="268"/>
    </row>
    <row r="1095" spans="1:30" ht="17.100000000000001" customHeight="1">
      <c r="A1095" s="229">
        <v>61</v>
      </c>
      <c r="B1095" s="229">
        <v>1793</v>
      </c>
      <c r="C1095" s="254" t="s">
        <v>5816</v>
      </c>
      <c r="D1095" s="765"/>
      <c r="E1095" s="764"/>
      <c r="F1095" s="791"/>
      <c r="G1095" s="406"/>
      <c r="H1095" s="208"/>
      <c r="I1095" s="388"/>
      <c r="J1095" s="597"/>
      <c r="K1095" s="654"/>
      <c r="L1095" s="654"/>
      <c r="M1095" s="208"/>
      <c r="N1095" s="245"/>
      <c r="O1095" s="208"/>
      <c r="P1095" s="208"/>
      <c r="Q1095" s="385"/>
      <c r="R1095" s="1542" t="s">
        <v>4708</v>
      </c>
      <c r="S1095" s="1543"/>
      <c r="T1095" s="1543"/>
      <c r="U1095" s="214" t="s">
        <v>163</v>
      </c>
      <c r="V1095" s="609">
        <v>0.85</v>
      </c>
      <c r="W1095" s="231"/>
      <c r="X1095" s="232"/>
      <c r="Y1095" s="314"/>
      <c r="Z1095" s="257"/>
      <c r="AA1095" s="257"/>
      <c r="AB1095" s="257"/>
      <c r="AC1095" s="473">
        <f>ROUND(H1088*V1095,0)</f>
        <v>473</v>
      </c>
      <c r="AD1095" s="268"/>
    </row>
    <row r="1096" spans="1:30" ht="17.100000000000001" customHeight="1">
      <c r="A1096" s="243">
        <v>61</v>
      </c>
      <c r="B1096" s="243">
        <v>2376</v>
      </c>
      <c r="C1096" s="244" t="s">
        <v>5817</v>
      </c>
      <c r="D1096" s="765"/>
      <c r="E1096" s="764"/>
      <c r="F1096" s="791"/>
      <c r="G1096" s="406"/>
      <c r="H1096" s="208"/>
      <c r="I1096" s="388"/>
      <c r="J1096" s="597"/>
      <c r="K1096" s="654"/>
      <c r="L1096" s="654"/>
      <c r="M1096" s="208"/>
      <c r="N1096" s="245"/>
      <c r="O1096" s="208"/>
      <c r="P1096" s="208"/>
      <c r="Q1096" s="208"/>
      <c r="R1096" s="1545"/>
      <c r="S1096" s="1546"/>
      <c r="T1096" s="1546"/>
      <c r="U1096" s="214"/>
      <c r="V1096" s="609"/>
      <c r="W1096" s="281"/>
      <c r="X1096" s="216"/>
      <c r="Y1096" s="226"/>
      <c r="Z1096" s="762" t="s">
        <v>167</v>
      </c>
      <c r="AA1096" s="354">
        <v>5</v>
      </c>
      <c r="AB1096" s="763" t="s">
        <v>168</v>
      </c>
      <c r="AC1096" s="391">
        <f>ROUND(H1088*V1095,0)-AA1096</f>
        <v>468</v>
      </c>
      <c r="AD1096" s="268"/>
    </row>
    <row r="1097" spans="1:30" ht="17.100000000000001" customHeight="1">
      <c r="A1097" s="243">
        <v>61</v>
      </c>
      <c r="B1097" s="243">
        <v>2377</v>
      </c>
      <c r="C1097" s="244" t="s">
        <v>5818</v>
      </c>
      <c r="D1097" s="765"/>
      <c r="E1097" s="764"/>
      <c r="F1097" s="279"/>
      <c r="G1097" s="278"/>
      <c r="H1097" s="278"/>
      <c r="I1097" s="279"/>
      <c r="J1097" s="597"/>
      <c r="K1097" s="654"/>
      <c r="L1097" s="654"/>
      <c r="M1097" s="208"/>
      <c r="N1097" s="245"/>
      <c r="O1097" s="208"/>
      <c r="P1097" s="208"/>
      <c r="Q1097" s="208"/>
      <c r="R1097" s="1545"/>
      <c r="S1097" s="1546"/>
      <c r="T1097" s="1546"/>
      <c r="U1097" s="302"/>
      <c r="V1097" s="766"/>
      <c r="W1097" s="1650" t="s">
        <v>4700</v>
      </c>
      <c r="X1097" s="362" t="s">
        <v>163</v>
      </c>
      <c r="Y1097" s="395">
        <v>0.85</v>
      </c>
      <c r="Z1097" s="355"/>
      <c r="AA1097" s="247"/>
      <c r="AB1097" s="247"/>
      <c r="AC1097" s="391">
        <f>ROUND(ROUND(H1088*V1095,0)*Y1097,0)</f>
        <v>402</v>
      </c>
      <c r="AD1097" s="268"/>
    </row>
    <row r="1098" spans="1:30" ht="17.100000000000001" customHeight="1">
      <c r="A1098" s="243">
        <v>61</v>
      </c>
      <c r="B1098" s="243">
        <v>2378</v>
      </c>
      <c r="C1098" s="244" t="s">
        <v>5819</v>
      </c>
      <c r="D1098" s="765"/>
      <c r="E1098" s="764"/>
      <c r="F1098" s="279"/>
      <c r="G1098" s="278"/>
      <c r="H1098" s="278"/>
      <c r="I1098" s="279"/>
      <c r="J1098" s="597"/>
      <c r="K1098" s="654"/>
      <c r="L1098" s="654"/>
      <c r="M1098" s="208"/>
      <c r="N1098" s="281"/>
      <c r="O1098" s="216"/>
      <c r="P1098" s="216"/>
      <c r="Q1098" s="216"/>
      <c r="R1098" s="1563"/>
      <c r="S1098" s="1564"/>
      <c r="T1098" s="1564"/>
      <c r="U1098" s="305"/>
      <c r="V1098" s="768"/>
      <c r="W1098" s="1651"/>
      <c r="X1098" s="512"/>
      <c r="Y1098" s="368"/>
      <c r="Z1098" s="762" t="s">
        <v>167</v>
      </c>
      <c r="AA1098" s="354">
        <v>5</v>
      </c>
      <c r="AB1098" s="763" t="s">
        <v>168</v>
      </c>
      <c r="AC1098" s="391">
        <f>ROUND(ROUND(H1088*V1095,0)*Y1097,0)-AA1098</f>
        <v>397</v>
      </c>
      <c r="AD1098" s="268"/>
    </row>
    <row r="1099" spans="1:30" ht="17.100000000000001" customHeight="1">
      <c r="A1099" s="229">
        <v>61</v>
      </c>
      <c r="B1099" s="229">
        <v>1523</v>
      </c>
      <c r="C1099" s="254" t="s">
        <v>5820</v>
      </c>
      <c r="D1099" s="765"/>
      <c r="E1099" s="765"/>
      <c r="F1099" s="279"/>
      <c r="G1099" s="278"/>
      <c r="H1099" s="278"/>
      <c r="I1099" s="279"/>
      <c r="J1099" s="597"/>
      <c r="K1099" s="654"/>
      <c r="L1099" s="654"/>
      <c r="M1099" s="208"/>
      <c r="N1099" s="1539" t="s">
        <v>4713</v>
      </c>
      <c r="O1099" s="1608" t="s">
        <v>162</v>
      </c>
      <c r="P1099" s="769"/>
      <c r="Q1099" s="769"/>
      <c r="R1099" s="340"/>
      <c r="S1099" s="338"/>
      <c r="T1099" s="338"/>
      <c r="U1099" s="334"/>
      <c r="V1099" s="232"/>
      <c r="W1099" s="231"/>
      <c r="X1099" s="232"/>
      <c r="Y1099" s="314"/>
      <c r="Z1099" s="257"/>
      <c r="AA1099" s="257"/>
      <c r="AB1099" s="257"/>
      <c r="AC1099" s="473">
        <f>ROUND(H1088*Q1100,0)</f>
        <v>390</v>
      </c>
      <c r="AD1099" s="268"/>
    </row>
    <row r="1100" spans="1:30" ht="17.100000000000001" customHeight="1">
      <c r="A1100" s="243">
        <v>61</v>
      </c>
      <c r="B1100" s="243">
        <v>2379</v>
      </c>
      <c r="C1100" s="244" t="s">
        <v>5821</v>
      </c>
      <c r="D1100" s="765"/>
      <c r="E1100" s="765"/>
      <c r="F1100" s="279"/>
      <c r="G1100" s="278"/>
      <c r="H1100" s="278"/>
      <c r="I1100" s="279"/>
      <c r="J1100" s="597"/>
      <c r="K1100" s="654"/>
      <c r="L1100" s="654"/>
      <c r="M1100" s="208"/>
      <c r="N1100" s="1631"/>
      <c r="O1100" s="1586"/>
      <c r="P1100" s="214" t="s">
        <v>163</v>
      </c>
      <c r="Q1100" s="770">
        <v>0.7</v>
      </c>
      <c r="R1100" s="611"/>
      <c r="S1100" s="392"/>
      <c r="T1100" s="392"/>
      <c r="U1100" s="301"/>
      <c r="V1100" s="208"/>
      <c r="W1100" s="245"/>
      <c r="X1100" s="208"/>
      <c r="Y1100" s="226"/>
      <c r="Z1100" s="762" t="s">
        <v>167</v>
      </c>
      <c r="AA1100" s="354">
        <v>5</v>
      </c>
      <c r="AB1100" s="763" t="s">
        <v>168</v>
      </c>
      <c r="AC1100" s="391">
        <f>ROUND(H1088*Q1100,0)-AA1100</f>
        <v>385</v>
      </c>
      <c r="AD1100" s="268"/>
    </row>
    <row r="1101" spans="1:30" ht="17.100000000000001" customHeight="1">
      <c r="A1101" s="243">
        <v>61</v>
      </c>
      <c r="B1101" s="243">
        <v>2380</v>
      </c>
      <c r="C1101" s="244" t="s">
        <v>5822</v>
      </c>
      <c r="D1101" s="765"/>
      <c r="E1101" s="765"/>
      <c r="F1101" s="279"/>
      <c r="G1101" s="278"/>
      <c r="H1101" s="278"/>
      <c r="I1101" s="279"/>
      <c r="J1101" s="597"/>
      <c r="K1101" s="654"/>
      <c r="L1101" s="654"/>
      <c r="M1101" s="208"/>
      <c r="N1101" s="1631"/>
      <c r="O1101" s="1586"/>
      <c r="R1101" s="611"/>
      <c r="S1101" s="392"/>
      <c r="T1101" s="392"/>
      <c r="U1101" s="301"/>
      <c r="V1101" s="385"/>
      <c r="W1101" s="1650" t="s">
        <v>4700</v>
      </c>
      <c r="X1101" s="362" t="s">
        <v>163</v>
      </c>
      <c r="Y1101" s="395">
        <v>0.85</v>
      </c>
      <c r="Z1101" s="355"/>
      <c r="AA1101" s="247"/>
      <c r="AB1101" s="247"/>
      <c r="AC1101" s="391">
        <f>ROUND(ROUND(H1088*Q1100,0)*Y1101,0)</f>
        <v>332</v>
      </c>
      <c r="AD1101" s="268"/>
    </row>
    <row r="1102" spans="1:30" ht="17.100000000000001" customHeight="1">
      <c r="A1102" s="243">
        <v>61</v>
      </c>
      <c r="B1102" s="243">
        <v>2381</v>
      </c>
      <c r="C1102" s="244" t="s">
        <v>5823</v>
      </c>
      <c r="D1102" s="765"/>
      <c r="E1102" s="765"/>
      <c r="F1102" s="279"/>
      <c r="G1102" s="278"/>
      <c r="H1102" s="278"/>
      <c r="I1102" s="279"/>
      <c r="J1102" s="597"/>
      <c r="K1102" s="654"/>
      <c r="L1102" s="654"/>
      <c r="M1102" s="208"/>
      <c r="N1102" s="772"/>
      <c r="P1102" s="214"/>
      <c r="Q1102" s="214"/>
      <c r="R1102" s="761"/>
      <c r="S1102" s="407"/>
      <c r="T1102" s="407"/>
      <c r="U1102" s="304"/>
      <c r="V1102" s="226"/>
      <c r="W1102" s="1651"/>
      <c r="X1102" s="512"/>
      <c r="Y1102" s="368"/>
      <c r="Z1102" s="762" t="s">
        <v>167</v>
      </c>
      <c r="AA1102" s="354">
        <v>5</v>
      </c>
      <c r="AB1102" s="763" t="s">
        <v>168</v>
      </c>
      <c r="AC1102" s="391">
        <f>ROUND(ROUND(H1088*Q1100,0)*Y1101,0)-AA1102</f>
        <v>327</v>
      </c>
      <c r="AD1102" s="268"/>
    </row>
    <row r="1103" spans="1:30" ht="17.100000000000001" customHeight="1">
      <c r="A1103" s="229">
        <v>61</v>
      </c>
      <c r="B1103" s="229">
        <v>1524</v>
      </c>
      <c r="C1103" s="254" t="s">
        <v>5824</v>
      </c>
      <c r="D1103" s="765"/>
      <c r="E1103" s="765"/>
      <c r="F1103" s="279"/>
      <c r="G1103" s="278"/>
      <c r="H1103" s="278"/>
      <c r="I1103" s="279"/>
      <c r="J1103" s="597"/>
      <c r="K1103" s="654"/>
      <c r="L1103" s="654"/>
      <c r="M1103" s="208"/>
      <c r="N1103" s="773"/>
      <c r="R1103" s="1542" t="s">
        <v>4703</v>
      </c>
      <c r="S1103" s="1543"/>
      <c r="T1103" s="1543"/>
      <c r="U1103" s="372" t="s">
        <v>163</v>
      </c>
      <c r="V1103" s="373">
        <v>0.7</v>
      </c>
      <c r="W1103" s="231"/>
      <c r="X1103" s="232"/>
      <c r="Y1103" s="314"/>
      <c r="Z1103" s="257"/>
      <c r="AA1103" s="257"/>
      <c r="AB1103" s="257"/>
      <c r="AC1103" s="473">
        <f>ROUND(ROUND(H1088*Q1100,0)*V1103,0)</f>
        <v>273</v>
      </c>
      <c r="AD1103" s="268"/>
    </row>
    <row r="1104" spans="1:30" ht="17.100000000000001" customHeight="1">
      <c r="A1104" s="243">
        <v>61</v>
      </c>
      <c r="B1104" s="243">
        <v>2382</v>
      </c>
      <c r="C1104" s="244" t="s">
        <v>5825</v>
      </c>
      <c r="D1104" s="765"/>
      <c r="E1104" s="765"/>
      <c r="F1104" s="279"/>
      <c r="G1104" s="278"/>
      <c r="H1104" s="278"/>
      <c r="I1104" s="279"/>
      <c r="J1104" s="597"/>
      <c r="K1104" s="654"/>
      <c r="L1104" s="654"/>
      <c r="M1104" s="208"/>
      <c r="N1104" s="773"/>
      <c r="R1104" s="1545"/>
      <c r="S1104" s="1546"/>
      <c r="T1104" s="1546"/>
      <c r="U1104" s="214"/>
      <c r="V1104" s="609"/>
      <c r="W1104" s="281"/>
      <c r="X1104" s="216"/>
      <c r="Y1104" s="226"/>
      <c r="Z1104" s="762" t="s">
        <v>167</v>
      </c>
      <c r="AA1104" s="354">
        <v>5</v>
      </c>
      <c r="AB1104" s="763" t="s">
        <v>168</v>
      </c>
      <c r="AC1104" s="391">
        <f>ROUND(ROUND(H1088*Q1100,0)*V1103,0)-AA1104</f>
        <v>268</v>
      </c>
      <c r="AD1104" s="268"/>
    </row>
    <row r="1105" spans="1:30" ht="17.100000000000001" customHeight="1">
      <c r="A1105" s="243">
        <v>61</v>
      </c>
      <c r="B1105" s="243">
        <v>2383</v>
      </c>
      <c r="C1105" s="244" t="s">
        <v>5826</v>
      </c>
      <c r="D1105" s="765"/>
      <c r="E1105" s="765"/>
      <c r="F1105" s="279"/>
      <c r="G1105" s="278"/>
      <c r="H1105" s="278"/>
      <c r="I1105" s="279"/>
      <c r="J1105" s="597"/>
      <c r="K1105" s="654"/>
      <c r="L1105" s="654"/>
      <c r="M1105" s="208"/>
      <c r="N1105" s="774"/>
      <c r="O1105" s="214"/>
      <c r="P1105" s="1653"/>
      <c r="Q1105" s="1653"/>
      <c r="R1105" s="1545"/>
      <c r="S1105" s="1546"/>
      <c r="T1105" s="1546"/>
      <c r="U1105" s="302"/>
      <c r="V1105" s="766"/>
      <c r="W1105" s="1650" t="s">
        <v>4700</v>
      </c>
      <c r="X1105" s="362" t="s">
        <v>163</v>
      </c>
      <c r="Y1105" s="395">
        <v>0.85</v>
      </c>
      <c r="Z1105" s="355"/>
      <c r="AA1105" s="247"/>
      <c r="AB1105" s="247"/>
      <c r="AC1105" s="391">
        <f>ROUND(ROUND(ROUND(H1088*Q1100,0)*V1103,0)*Y1105,0)</f>
        <v>232</v>
      </c>
      <c r="AD1105" s="268"/>
    </row>
    <row r="1106" spans="1:30" ht="17.100000000000001" customHeight="1">
      <c r="A1106" s="243">
        <v>61</v>
      </c>
      <c r="B1106" s="243">
        <v>2384</v>
      </c>
      <c r="C1106" s="244" t="s">
        <v>5827</v>
      </c>
      <c r="D1106" s="765"/>
      <c r="E1106" s="765"/>
      <c r="F1106" s="279"/>
      <c r="G1106" s="278"/>
      <c r="H1106" s="278"/>
      <c r="I1106" s="279"/>
      <c r="J1106" s="597"/>
      <c r="K1106" s="654"/>
      <c r="L1106" s="654"/>
      <c r="M1106" s="208"/>
      <c r="N1106" s="774"/>
      <c r="O1106" s="214"/>
      <c r="P1106" s="214"/>
      <c r="Q1106" s="214"/>
      <c r="R1106" s="399"/>
      <c r="S1106" s="767"/>
      <c r="T1106" s="305"/>
      <c r="U1106" s="305"/>
      <c r="V1106" s="768"/>
      <c r="W1106" s="1651"/>
      <c r="X1106" s="512"/>
      <c r="Y1106" s="368"/>
      <c r="Z1106" s="762" t="s">
        <v>167</v>
      </c>
      <c r="AA1106" s="354">
        <v>5</v>
      </c>
      <c r="AB1106" s="763" t="s">
        <v>168</v>
      </c>
      <c r="AC1106" s="391">
        <f>ROUND(ROUND(ROUND(H1088*Q1100,0)*V1103,0)*Y1105,0)-AA1106</f>
        <v>227</v>
      </c>
      <c r="AD1106" s="268"/>
    </row>
    <row r="1107" spans="1:30" ht="17.100000000000001" customHeight="1">
      <c r="A1107" s="229">
        <v>61</v>
      </c>
      <c r="B1107" s="229">
        <v>1794</v>
      </c>
      <c r="C1107" s="254" t="s">
        <v>5828</v>
      </c>
      <c r="D1107" s="765"/>
      <c r="E1107" s="765"/>
      <c r="F1107" s="279"/>
      <c r="G1107" s="278"/>
      <c r="H1107" s="278"/>
      <c r="I1107" s="279"/>
      <c r="J1107" s="597"/>
      <c r="K1107" s="654"/>
      <c r="L1107" s="654"/>
      <c r="M1107" s="208"/>
      <c r="N1107" s="773"/>
      <c r="O1107" s="214"/>
      <c r="P1107" s="1599"/>
      <c r="Q1107" s="1600"/>
      <c r="R1107" s="1542" t="s">
        <v>4708</v>
      </c>
      <c r="S1107" s="1543"/>
      <c r="T1107" s="1543"/>
      <c r="U1107" s="214" t="s">
        <v>163</v>
      </c>
      <c r="V1107" s="609">
        <v>0.85</v>
      </c>
      <c r="W1107" s="231"/>
      <c r="X1107" s="232"/>
      <c r="Y1107" s="314"/>
      <c r="Z1107" s="257"/>
      <c r="AA1107" s="257"/>
      <c r="AB1107" s="257"/>
      <c r="AC1107" s="473">
        <f>ROUND(ROUND(H1088*Q1100,0)*V1107,0)</f>
        <v>332</v>
      </c>
      <c r="AD1107" s="268"/>
    </row>
    <row r="1108" spans="1:30" ht="17.100000000000001" customHeight="1">
      <c r="A1108" s="243">
        <v>61</v>
      </c>
      <c r="B1108" s="243">
        <v>2385</v>
      </c>
      <c r="C1108" s="244" t="s">
        <v>5829</v>
      </c>
      <c r="D1108" s="765"/>
      <c r="E1108" s="765"/>
      <c r="F1108" s="279"/>
      <c r="G1108" s="278"/>
      <c r="H1108" s="278"/>
      <c r="I1108" s="279"/>
      <c r="J1108" s="597"/>
      <c r="K1108" s="654"/>
      <c r="L1108" s="654"/>
      <c r="M1108" s="208"/>
      <c r="N1108" s="773"/>
      <c r="O1108" s="214"/>
      <c r="P1108" s="609"/>
      <c r="Q1108" s="609"/>
      <c r="R1108" s="1545"/>
      <c r="S1108" s="1546"/>
      <c r="T1108" s="1546"/>
      <c r="U1108" s="214"/>
      <c r="V1108" s="609"/>
      <c r="W1108" s="281"/>
      <c r="X1108" s="216"/>
      <c r="Y1108" s="226"/>
      <c r="Z1108" s="762" t="s">
        <v>167</v>
      </c>
      <c r="AA1108" s="354">
        <v>5</v>
      </c>
      <c r="AB1108" s="763" t="s">
        <v>168</v>
      </c>
      <c r="AC1108" s="391">
        <f>ROUND(ROUND(H1088*Q1100,0)*V1107,0)-AA1108</f>
        <v>327</v>
      </c>
      <c r="AD1108" s="268"/>
    </row>
    <row r="1109" spans="1:30" ht="17.100000000000001" customHeight="1">
      <c r="A1109" s="243">
        <v>61</v>
      </c>
      <c r="B1109" s="243">
        <v>2386</v>
      </c>
      <c r="C1109" s="244" t="s">
        <v>5830</v>
      </c>
      <c r="D1109" s="765"/>
      <c r="E1109" s="765"/>
      <c r="F1109" s="279"/>
      <c r="G1109" s="278"/>
      <c r="H1109" s="278"/>
      <c r="I1109" s="279"/>
      <c r="J1109" s="597"/>
      <c r="K1109" s="654"/>
      <c r="L1109" s="654"/>
      <c r="M1109" s="208"/>
      <c r="N1109" s="774"/>
      <c r="O1109" s="214"/>
      <c r="P1109" s="609"/>
      <c r="Q1109" s="609"/>
      <c r="R1109" s="1545"/>
      <c r="S1109" s="1546"/>
      <c r="T1109" s="1546"/>
      <c r="U1109" s="302"/>
      <c r="V1109" s="766"/>
      <c r="W1109" s="1650" t="s">
        <v>4700</v>
      </c>
      <c r="X1109" s="362" t="s">
        <v>163</v>
      </c>
      <c r="Y1109" s="395">
        <v>0.85</v>
      </c>
      <c r="Z1109" s="355"/>
      <c r="AA1109" s="247"/>
      <c r="AB1109" s="247"/>
      <c r="AC1109" s="391">
        <f>ROUND(ROUND(ROUND(H1088*Q1100,0)*V1107,0)*Y1109,0)</f>
        <v>282</v>
      </c>
      <c r="AD1109" s="268"/>
    </row>
    <row r="1110" spans="1:30" ht="17.100000000000001" customHeight="1">
      <c r="A1110" s="243">
        <v>61</v>
      </c>
      <c r="B1110" s="243">
        <v>2387</v>
      </c>
      <c r="C1110" s="244" t="s">
        <v>5831</v>
      </c>
      <c r="D1110" s="765"/>
      <c r="E1110" s="765"/>
      <c r="F1110" s="279"/>
      <c r="G1110" s="278"/>
      <c r="H1110" s="278"/>
      <c r="I1110" s="279"/>
      <c r="J1110" s="597"/>
      <c r="K1110" s="654"/>
      <c r="L1110" s="654"/>
      <c r="M1110" s="208"/>
      <c r="N1110" s="773"/>
      <c r="O1110" s="214"/>
      <c r="P1110" s="214"/>
      <c r="Q1110" s="214"/>
      <c r="R1110" s="1563"/>
      <c r="S1110" s="1564"/>
      <c r="T1110" s="1564"/>
      <c r="U1110" s="305"/>
      <c r="V1110" s="768"/>
      <c r="W1110" s="1651"/>
      <c r="X1110" s="512"/>
      <c r="Y1110" s="368"/>
      <c r="Z1110" s="762" t="s">
        <v>167</v>
      </c>
      <c r="AA1110" s="354">
        <v>5</v>
      </c>
      <c r="AB1110" s="763" t="s">
        <v>168</v>
      </c>
      <c r="AC1110" s="391">
        <f>ROUND(ROUND(ROUND(H1088*Q1100,0)*V1107,0)*Y1109,0)-AA1110</f>
        <v>277</v>
      </c>
      <c r="AD1110" s="268"/>
    </row>
    <row r="1111" spans="1:30" ht="17.100000000000001" customHeight="1">
      <c r="A1111" s="243">
        <v>61</v>
      </c>
      <c r="B1111" s="243">
        <v>2388</v>
      </c>
      <c r="C1111" s="244" t="s">
        <v>5832</v>
      </c>
      <c r="D1111" s="765"/>
      <c r="E1111" s="765"/>
      <c r="F1111" s="279"/>
      <c r="G1111" s="278"/>
      <c r="H1111" s="278"/>
      <c r="I1111" s="279"/>
      <c r="J1111" s="597"/>
      <c r="K1111" s="654"/>
      <c r="L1111" s="654"/>
      <c r="M1111" s="208"/>
      <c r="N1111" s="773"/>
      <c r="O1111" s="1580" t="s">
        <v>165</v>
      </c>
      <c r="P1111" s="775"/>
      <c r="Q1111" s="775"/>
      <c r="R1111" s="359"/>
      <c r="S1111" s="360"/>
      <c r="T1111" s="776"/>
      <c r="U1111" s="360"/>
      <c r="V1111" s="361"/>
      <c r="W1111" s="523"/>
      <c r="X1111" s="524"/>
      <c r="Y1111" s="642"/>
      <c r="Z1111" s="247"/>
      <c r="AA1111" s="247"/>
      <c r="AB1111" s="247"/>
      <c r="AC1111" s="391">
        <f>ROUND(H1088*Q1112,0)</f>
        <v>279</v>
      </c>
      <c r="AD1111" s="268"/>
    </row>
    <row r="1112" spans="1:30" ht="17.100000000000001" customHeight="1">
      <c r="A1112" s="243">
        <v>61</v>
      </c>
      <c r="B1112" s="243">
        <v>2389</v>
      </c>
      <c r="C1112" s="244" t="s">
        <v>5833</v>
      </c>
      <c r="D1112" s="765"/>
      <c r="E1112" s="765"/>
      <c r="F1112" s="279"/>
      <c r="G1112" s="278"/>
      <c r="H1112" s="278"/>
      <c r="I1112" s="279"/>
      <c r="J1112" s="597"/>
      <c r="K1112" s="654"/>
      <c r="L1112" s="654"/>
      <c r="M1112" s="208"/>
      <c r="N1112" s="772"/>
      <c r="O1112" s="1620"/>
      <c r="P1112" s="643" t="s">
        <v>163</v>
      </c>
      <c r="Q1112" s="365">
        <v>0.5</v>
      </c>
      <c r="R1112" s="777"/>
      <c r="S1112" s="639"/>
      <c r="T1112" s="776"/>
      <c r="U1112" s="639"/>
      <c r="V1112" s="529"/>
      <c r="W1112" s="516"/>
      <c r="X1112" s="517"/>
      <c r="Y1112" s="526"/>
      <c r="Z1112" s="762" t="s">
        <v>167</v>
      </c>
      <c r="AA1112" s="354">
        <v>5</v>
      </c>
      <c r="AB1112" s="763" t="s">
        <v>168</v>
      </c>
      <c r="AC1112" s="391">
        <f>ROUND(H1088*Q1112,0)-AA1112</f>
        <v>274</v>
      </c>
      <c r="AD1112" s="268"/>
    </row>
    <row r="1113" spans="1:30" ht="17.100000000000001" customHeight="1">
      <c r="A1113" s="243">
        <v>61</v>
      </c>
      <c r="B1113" s="243">
        <v>2390</v>
      </c>
      <c r="C1113" s="244" t="s">
        <v>5834</v>
      </c>
      <c r="D1113" s="765"/>
      <c r="E1113" s="765"/>
      <c r="F1113" s="279"/>
      <c r="G1113" s="278"/>
      <c r="H1113" s="278"/>
      <c r="I1113" s="279"/>
      <c r="J1113" s="597"/>
      <c r="K1113" s="654"/>
      <c r="L1113" s="654"/>
      <c r="M1113" s="208"/>
      <c r="N1113" s="772"/>
      <c r="O1113" s="1620"/>
      <c r="P1113" s="530"/>
      <c r="Q1113" s="530"/>
      <c r="R1113" s="777"/>
      <c r="S1113" s="639"/>
      <c r="T1113" s="776"/>
      <c r="U1113" s="639"/>
      <c r="V1113" s="529"/>
      <c r="W1113" s="1650" t="s">
        <v>4700</v>
      </c>
      <c r="X1113" s="362" t="s">
        <v>163</v>
      </c>
      <c r="Y1113" s="395">
        <v>0.85</v>
      </c>
      <c r="Z1113" s="355"/>
      <c r="AA1113" s="247"/>
      <c r="AB1113" s="247"/>
      <c r="AC1113" s="391">
        <f>ROUND(ROUND(H1088*Q1112,0)*Y1113,0)</f>
        <v>237</v>
      </c>
      <c r="AD1113" s="268"/>
    </row>
    <row r="1114" spans="1:30" ht="17.100000000000001" customHeight="1">
      <c r="A1114" s="243">
        <v>61</v>
      </c>
      <c r="B1114" s="243">
        <v>2391</v>
      </c>
      <c r="C1114" s="244" t="s">
        <v>5835</v>
      </c>
      <c r="D1114" s="765"/>
      <c r="E1114" s="765"/>
      <c r="F1114" s="279"/>
      <c r="G1114" s="278"/>
      <c r="H1114" s="278"/>
      <c r="I1114" s="279"/>
      <c r="J1114" s="597"/>
      <c r="K1114" s="654"/>
      <c r="L1114" s="654"/>
      <c r="M1114" s="208"/>
      <c r="N1114" s="772"/>
      <c r="O1114" s="530"/>
      <c r="P1114" s="643"/>
      <c r="Q1114" s="643"/>
      <c r="R1114" s="778"/>
      <c r="S1114" s="525"/>
      <c r="T1114" s="537"/>
      <c r="U1114" s="525"/>
      <c r="V1114" s="539"/>
      <c r="W1114" s="1651"/>
      <c r="X1114" s="512"/>
      <c r="Y1114" s="368"/>
      <c r="Z1114" s="762" t="s">
        <v>167</v>
      </c>
      <c r="AA1114" s="354">
        <v>5</v>
      </c>
      <c r="AB1114" s="763" t="s">
        <v>168</v>
      </c>
      <c r="AC1114" s="391">
        <f>ROUND(ROUND(H1088*Q1112,0)*Y1113,0)-AA1114</f>
        <v>232</v>
      </c>
      <c r="AD1114" s="268"/>
    </row>
    <row r="1115" spans="1:30" ht="17.100000000000001" customHeight="1">
      <c r="A1115" s="243">
        <v>61</v>
      </c>
      <c r="B1115" s="243">
        <v>2392</v>
      </c>
      <c r="C1115" s="244" t="s">
        <v>5836</v>
      </c>
      <c r="D1115" s="765"/>
      <c r="E1115" s="765"/>
      <c r="F1115" s="279"/>
      <c r="G1115" s="278"/>
      <c r="H1115" s="278"/>
      <c r="I1115" s="279"/>
      <c r="J1115" s="597"/>
      <c r="K1115" s="654"/>
      <c r="L1115" s="654"/>
      <c r="M1115" s="208"/>
      <c r="N1115" s="773"/>
      <c r="O1115" s="530"/>
      <c r="P1115" s="530"/>
      <c r="Q1115" s="530"/>
      <c r="R1115" s="1580" t="s">
        <v>4703</v>
      </c>
      <c r="S1115" s="1633"/>
      <c r="T1115" s="1633"/>
      <c r="U1115" s="362" t="s">
        <v>163</v>
      </c>
      <c r="V1115" s="356">
        <v>0.7</v>
      </c>
      <c r="W1115" s="523"/>
      <c r="X1115" s="524"/>
      <c r="Y1115" s="642"/>
      <c r="Z1115" s="247"/>
      <c r="AA1115" s="247"/>
      <c r="AB1115" s="247"/>
      <c r="AC1115" s="391">
        <f>ROUND(ROUND(H1088*Q1112,0)*V1115,0)</f>
        <v>195</v>
      </c>
      <c r="AD1115" s="268"/>
    </row>
    <row r="1116" spans="1:30" ht="17.100000000000001" customHeight="1">
      <c r="A1116" s="243">
        <v>61</v>
      </c>
      <c r="B1116" s="243">
        <v>2393</v>
      </c>
      <c r="C1116" s="244" t="s">
        <v>5837</v>
      </c>
      <c r="D1116" s="765"/>
      <c r="E1116" s="765"/>
      <c r="F1116" s="279"/>
      <c r="G1116" s="278"/>
      <c r="H1116" s="278"/>
      <c r="I1116" s="279"/>
      <c r="J1116" s="597"/>
      <c r="K1116" s="654"/>
      <c r="L1116" s="654"/>
      <c r="M1116" s="208"/>
      <c r="N1116" s="773"/>
      <c r="O1116" s="530"/>
      <c r="P1116" s="530"/>
      <c r="Q1116" s="530"/>
      <c r="R1116" s="1620"/>
      <c r="S1116" s="1634"/>
      <c r="T1116" s="1634"/>
      <c r="U1116" s="643"/>
      <c r="V1116" s="365"/>
      <c r="W1116" s="319"/>
      <c r="X1116" s="288"/>
      <c r="Y1116" s="526"/>
      <c r="Z1116" s="762" t="s">
        <v>167</v>
      </c>
      <c r="AA1116" s="354">
        <v>5</v>
      </c>
      <c r="AB1116" s="763" t="s">
        <v>168</v>
      </c>
      <c r="AC1116" s="391">
        <f>ROUND(ROUND(H1088*Q1112,0)*V1115,0)-AA1116</f>
        <v>190</v>
      </c>
      <c r="AD1116" s="268"/>
    </row>
    <row r="1117" spans="1:30" ht="17.100000000000001" customHeight="1">
      <c r="A1117" s="243">
        <v>61</v>
      </c>
      <c r="B1117" s="243">
        <v>2394</v>
      </c>
      <c r="C1117" s="244" t="s">
        <v>5838</v>
      </c>
      <c r="D1117" s="765"/>
      <c r="E1117" s="765"/>
      <c r="F1117" s="279"/>
      <c r="G1117" s="278"/>
      <c r="H1117" s="278"/>
      <c r="I1117" s="279"/>
      <c r="J1117" s="597"/>
      <c r="K1117" s="654"/>
      <c r="L1117" s="654"/>
      <c r="M1117" s="208"/>
      <c r="N1117" s="774"/>
      <c r="O1117" s="643"/>
      <c r="P1117" s="1644"/>
      <c r="Q1117" s="1652"/>
      <c r="R1117" s="1620"/>
      <c r="S1117" s="1634"/>
      <c r="T1117" s="1634"/>
      <c r="U1117" s="779"/>
      <c r="V1117" s="780"/>
      <c r="W1117" s="1650" t="s">
        <v>4700</v>
      </c>
      <c r="X1117" s="362" t="s">
        <v>163</v>
      </c>
      <c r="Y1117" s="395">
        <v>0.85</v>
      </c>
      <c r="Z1117" s="355"/>
      <c r="AA1117" s="247"/>
      <c r="AB1117" s="247"/>
      <c r="AC1117" s="391">
        <f>ROUND(ROUND(ROUND(H1088*Q1112,0)*V1115,0)*Y1117,0)</f>
        <v>166</v>
      </c>
      <c r="AD1117" s="268"/>
    </row>
    <row r="1118" spans="1:30" ht="17.100000000000001" customHeight="1">
      <c r="A1118" s="243">
        <v>61</v>
      </c>
      <c r="B1118" s="243">
        <v>2395</v>
      </c>
      <c r="C1118" s="244" t="s">
        <v>5839</v>
      </c>
      <c r="D1118" s="765"/>
      <c r="E1118" s="765"/>
      <c r="F1118" s="279"/>
      <c r="G1118" s="278"/>
      <c r="H1118" s="278"/>
      <c r="I1118" s="279"/>
      <c r="J1118" s="597"/>
      <c r="K1118" s="654"/>
      <c r="L1118" s="654"/>
      <c r="M1118" s="208"/>
      <c r="N1118" s="774"/>
      <c r="O1118" s="643"/>
      <c r="P1118" s="643"/>
      <c r="Q1118" s="643"/>
      <c r="R1118" s="781"/>
      <c r="S1118" s="782"/>
      <c r="T1118" s="537"/>
      <c r="U1118" s="537"/>
      <c r="V1118" s="783"/>
      <c r="W1118" s="1651"/>
      <c r="X1118" s="512"/>
      <c r="Y1118" s="368"/>
      <c r="Z1118" s="762" t="s">
        <v>167</v>
      </c>
      <c r="AA1118" s="354">
        <v>5</v>
      </c>
      <c r="AB1118" s="763" t="s">
        <v>168</v>
      </c>
      <c r="AC1118" s="391">
        <f>ROUND(ROUND(ROUND(H1088*Q1112,0)*V1115,0)*Y1117,0)-AA1118</f>
        <v>161</v>
      </c>
      <c r="AD1118" s="268"/>
    </row>
    <row r="1119" spans="1:30" ht="17.100000000000001" customHeight="1">
      <c r="A1119" s="243">
        <v>61</v>
      </c>
      <c r="B1119" s="243">
        <v>2396</v>
      </c>
      <c r="C1119" s="244" t="s">
        <v>5840</v>
      </c>
      <c r="D1119" s="765"/>
      <c r="E1119" s="765"/>
      <c r="F1119" s="279"/>
      <c r="G1119" s="278"/>
      <c r="H1119" s="278"/>
      <c r="I1119" s="279"/>
      <c r="J1119" s="597"/>
      <c r="K1119" s="654"/>
      <c r="L1119" s="654"/>
      <c r="M1119" s="208"/>
      <c r="N1119" s="773"/>
      <c r="O1119" s="643"/>
      <c r="P1119" s="1646"/>
      <c r="Q1119" s="1649"/>
      <c r="R1119" s="1580" t="s">
        <v>4708</v>
      </c>
      <c r="S1119" s="1633"/>
      <c r="T1119" s="1633"/>
      <c r="U1119" s="643" t="s">
        <v>163</v>
      </c>
      <c r="V1119" s="365">
        <v>0.85</v>
      </c>
      <c r="W1119" s="523"/>
      <c r="X1119" s="524"/>
      <c r="Y1119" s="642"/>
      <c r="Z1119" s="247"/>
      <c r="AA1119" s="247"/>
      <c r="AB1119" s="247"/>
      <c r="AC1119" s="391">
        <f>ROUND(ROUND(H1088*Q1112,0)*V1119,0)</f>
        <v>237</v>
      </c>
      <c r="AD1119" s="268"/>
    </row>
    <row r="1120" spans="1:30" ht="17.100000000000001" customHeight="1">
      <c r="A1120" s="243">
        <v>61</v>
      </c>
      <c r="B1120" s="243">
        <v>2397</v>
      </c>
      <c r="C1120" s="244" t="s">
        <v>5841</v>
      </c>
      <c r="D1120" s="765"/>
      <c r="E1120" s="765"/>
      <c r="F1120" s="279"/>
      <c r="G1120" s="278"/>
      <c r="H1120" s="278"/>
      <c r="I1120" s="279"/>
      <c r="J1120" s="597"/>
      <c r="K1120" s="654"/>
      <c r="L1120" s="654"/>
      <c r="M1120" s="208"/>
      <c r="N1120" s="773"/>
      <c r="O1120" s="643"/>
      <c r="P1120" s="365"/>
      <c r="Q1120" s="365"/>
      <c r="R1120" s="1620"/>
      <c r="S1120" s="1634"/>
      <c r="T1120" s="1634"/>
      <c r="U1120" s="643"/>
      <c r="V1120" s="365"/>
      <c r="W1120" s="319"/>
      <c r="X1120" s="288"/>
      <c r="Y1120" s="526"/>
      <c r="Z1120" s="762" t="s">
        <v>167</v>
      </c>
      <c r="AA1120" s="354">
        <v>5</v>
      </c>
      <c r="AB1120" s="763" t="s">
        <v>168</v>
      </c>
      <c r="AC1120" s="391">
        <f>ROUND(ROUND(H1088*Q1112,0)*V1119,0)-AA1120</f>
        <v>232</v>
      </c>
      <c r="AD1120" s="268"/>
    </row>
    <row r="1121" spans="1:30" ht="17.100000000000001" customHeight="1">
      <c r="A1121" s="243">
        <v>61</v>
      </c>
      <c r="B1121" s="243">
        <v>2398</v>
      </c>
      <c r="C1121" s="244" t="s">
        <v>5842</v>
      </c>
      <c r="D1121" s="765"/>
      <c r="E1121" s="765"/>
      <c r="F1121" s="279"/>
      <c r="G1121" s="278"/>
      <c r="H1121" s="278"/>
      <c r="I1121" s="279"/>
      <c r="J1121" s="597"/>
      <c r="K1121" s="654"/>
      <c r="L1121" s="654"/>
      <c r="M1121" s="208"/>
      <c r="N1121" s="774"/>
      <c r="O1121" s="643"/>
      <c r="P1121" s="365"/>
      <c r="Q1121" s="365"/>
      <c r="R1121" s="1620"/>
      <c r="S1121" s="1634"/>
      <c r="T1121" s="1634"/>
      <c r="U1121" s="779"/>
      <c r="V1121" s="780"/>
      <c r="W1121" s="1650" t="s">
        <v>4700</v>
      </c>
      <c r="X1121" s="362" t="s">
        <v>163</v>
      </c>
      <c r="Y1121" s="395">
        <v>0.85</v>
      </c>
      <c r="Z1121" s="355"/>
      <c r="AA1121" s="247"/>
      <c r="AB1121" s="247"/>
      <c r="AC1121" s="391">
        <f>ROUND(ROUND(ROUND(H1088*Q1112,0)*V1119,0)*Y1121,0)</f>
        <v>201</v>
      </c>
      <c r="AD1121" s="268"/>
    </row>
    <row r="1122" spans="1:30" ht="17.100000000000001" customHeight="1">
      <c r="A1122" s="243">
        <v>61</v>
      </c>
      <c r="B1122" s="243">
        <v>2399</v>
      </c>
      <c r="C1122" s="244" t="s">
        <v>5843</v>
      </c>
      <c r="D1122" s="765"/>
      <c r="E1122" s="765"/>
      <c r="F1122" s="279"/>
      <c r="G1122" s="278"/>
      <c r="H1122" s="278"/>
      <c r="I1122" s="279"/>
      <c r="J1122" s="597"/>
      <c r="K1122" s="654"/>
      <c r="L1122" s="654"/>
      <c r="M1122" s="208"/>
      <c r="N1122" s="467"/>
      <c r="O1122" s="643"/>
      <c r="P1122" s="643"/>
      <c r="Q1122" s="643"/>
      <c r="R1122" s="1642"/>
      <c r="S1122" s="1643"/>
      <c r="T1122" s="1643"/>
      <c r="U1122" s="537"/>
      <c r="V1122" s="783"/>
      <c r="W1122" s="1651"/>
      <c r="X1122" s="512"/>
      <c r="Y1122" s="368"/>
      <c r="Z1122" s="762" t="s">
        <v>167</v>
      </c>
      <c r="AA1122" s="354">
        <v>5</v>
      </c>
      <c r="AB1122" s="763" t="s">
        <v>168</v>
      </c>
      <c r="AC1122" s="391">
        <f>ROUND(ROUND(ROUND(H1088*Q1112,0)*V1119,0)*Y1121,0)-AA1122</f>
        <v>196</v>
      </c>
      <c r="AD1122" s="268"/>
    </row>
    <row r="1123" spans="1:30" ht="17.100000000000001" customHeight="1">
      <c r="A1123" s="229">
        <v>61</v>
      </c>
      <c r="B1123" s="229">
        <v>1795</v>
      </c>
      <c r="C1123" s="254" t="s">
        <v>5844</v>
      </c>
      <c r="D1123" s="765"/>
      <c r="E1123" s="765"/>
      <c r="F1123" s="279"/>
      <c r="G1123" s="278"/>
      <c r="H1123" s="278"/>
      <c r="I1123" s="279"/>
      <c r="J1123" s="1611" t="s">
        <v>5845</v>
      </c>
      <c r="K1123" s="784"/>
      <c r="L1123" s="784"/>
      <c r="M1123" s="784"/>
      <c r="N1123" s="231"/>
      <c r="O1123" s="232"/>
      <c r="P1123" s="232"/>
      <c r="Q1123" s="232"/>
      <c r="R1123" s="340"/>
      <c r="S1123" s="338"/>
      <c r="T1123" s="338"/>
      <c r="U1123" s="334"/>
      <c r="V1123" s="232"/>
      <c r="W1123" s="231"/>
      <c r="X1123" s="232"/>
      <c r="Y1123" s="314"/>
      <c r="Z1123" s="257"/>
      <c r="AA1123" s="257"/>
      <c r="AB1123" s="257"/>
      <c r="AC1123" s="473">
        <f>ROUND(H1088+L1124,0)</f>
        <v>565</v>
      </c>
      <c r="AD1123" s="268"/>
    </row>
    <row r="1124" spans="1:30" ht="17.100000000000001" customHeight="1">
      <c r="A1124" s="243">
        <v>61</v>
      </c>
      <c r="B1124" s="243">
        <v>2400</v>
      </c>
      <c r="C1124" s="244" t="s">
        <v>5846</v>
      </c>
      <c r="D1124" s="764"/>
      <c r="E1124" s="764"/>
      <c r="F1124" s="378"/>
      <c r="G1124" s="377"/>
      <c r="H1124" s="377"/>
      <c r="I1124" s="378"/>
      <c r="J1124" s="1613"/>
      <c r="K1124" s="785"/>
      <c r="L1124" s="214">
        <v>8</v>
      </c>
      <c r="M1124" s="344" t="s">
        <v>16</v>
      </c>
      <c r="N1124" s="245"/>
      <c r="O1124" s="208"/>
      <c r="P1124" s="208"/>
      <c r="Q1124" s="208"/>
      <c r="R1124" s="611"/>
      <c r="S1124" s="392"/>
      <c r="T1124" s="392"/>
      <c r="U1124" s="301"/>
      <c r="V1124" s="208"/>
      <c r="W1124" s="245"/>
      <c r="X1124" s="208"/>
      <c r="Y1124" s="226"/>
      <c r="Z1124" s="762" t="s">
        <v>167</v>
      </c>
      <c r="AA1124" s="354">
        <v>5</v>
      </c>
      <c r="AB1124" s="763" t="s">
        <v>168</v>
      </c>
      <c r="AC1124" s="391">
        <f>ROUND(H1088+L1124,0)-AA1124</f>
        <v>560</v>
      </c>
      <c r="AD1124" s="268"/>
    </row>
    <row r="1125" spans="1:30" ht="17.100000000000001" customHeight="1">
      <c r="A1125" s="243">
        <v>61</v>
      </c>
      <c r="B1125" s="243">
        <v>2401</v>
      </c>
      <c r="C1125" s="244" t="s">
        <v>5847</v>
      </c>
      <c r="D1125" s="764"/>
      <c r="E1125" s="764"/>
      <c r="F1125" s="378"/>
      <c r="G1125" s="377"/>
      <c r="H1125" s="377"/>
      <c r="I1125" s="378"/>
      <c r="J1125" s="1613"/>
      <c r="K1125" s="654"/>
      <c r="L1125" s="654"/>
      <c r="M1125" s="208"/>
      <c r="N1125" s="245"/>
      <c r="O1125" s="208"/>
      <c r="P1125" s="208"/>
      <c r="Q1125" s="208"/>
      <c r="R1125" s="611"/>
      <c r="S1125" s="392"/>
      <c r="T1125" s="392"/>
      <c r="U1125" s="301"/>
      <c r="V1125" s="385"/>
      <c r="W1125" s="1650" t="s">
        <v>4700</v>
      </c>
      <c r="X1125" s="362" t="s">
        <v>163</v>
      </c>
      <c r="Y1125" s="395">
        <v>0.85</v>
      </c>
      <c r="Z1125" s="355"/>
      <c r="AA1125" s="247"/>
      <c r="AB1125" s="247"/>
      <c r="AC1125" s="391">
        <f>ROUND(ROUND(H1088+L1124,0)*Y1125,0)</f>
        <v>480</v>
      </c>
      <c r="AD1125" s="268"/>
    </row>
    <row r="1126" spans="1:30" ht="17.100000000000001" customHeight="1">
      <c r="A1126" s="243">
        <v>61</v>
      </c>
      <c r="B1126" s="243">
        <v>2402</v>
      </c>
      <c r="C1126" s="244" t="s">
        <v>5848</v>
      </c>
      <c r="D1126" s="764"/>
      <c r="E1126" s="764"/>
      <c r="F1126" s="279"/>
      <c r="G1126" s="278"/>
      <c r="H1126" s="278"/>
      <c r="I1126" s="279"/>
      <c r="J1126" s="597"/>
      <c r="K1126" s="654"/>
      <c r="L1126" s="654"/>
      <c r="M1126" s="208"/>
      <c r="N1126" s="245"/>
      <c r="O1126" s="208"/>
      <c r="P1126" s="208"/>
      <c r="Q1126" s="208"/>
      <c r="R1126" s="761"/>
      <c r="S1126" s="407"/>
      <c r="T1126" s="407"/>
      <c r="U1126" s="304"/>
      <c r="V1126" s="226"/>
      <c r="W1126" s="1651"/>
      <c r="X1126" s="512"/>
      <c r="Y1126" s="368"/>
      <c r="Z1126" s="762" t="s">
        <v>167</v>
      </c>
      <c r="AA1126" s="354">
        <v>5</v>
      </c>
      <c r="AB1126" s="763" t="s">
        <v>168</v>
      </c>
      <c r="AC1126" s="391">
        <f>ROUND(ROUND(H1088+L1124,0)*Y1125,0)-AA1126</f>
        <v>475</v>
      </c>
      <c r="AD1126" s="268"/>
    </row>
    <row r="1127" spans="1:30" ht="17.100000000000001" customHeight="1">
      <c r="A1127" s="229">
        <v>61</v>
      </c>
      <c r="B1127" s="229">
        <v>1796</v>
      </c>
      <c r="C1127" s="254" t="s">
        <v>5849</v>
      </c>
      <c r="D1127" s="764"/>
      <c r="E1127" s="764"/>
      <c r="F1127" s="279"/>
      <c r="G1127" s="278"/>
      <c r="H1127" s="278"/>
      <c r="I1127" s="279"/>
      <c r="J1127" s="597"/>
      <c r="K1127" s="654"/>
      <c r="L1127" s="654"/>
      <c r="M1127" s="208"/>
      <c r="N1127" s="245"/>
      <c r="O1127" s="208"/>
      <c r="P1127" s="208"/>
      <c r="Q1127" s="208"/>
      <c r="R1127" s="1542" t="s">
        <v>4703</v>
      </c>
      <c r="S1127" s="1543"/>
      <c r="T1127" s="1543"/>
      <c r="U1127" s="372" t="s">
        <v>163</v>
      </c>
      <c r="V1127" s="373">
        <v>0.7</v>
      </c>
      <c r="W1127" s="231"/>
      <c r="X1127" s="232"/>
      <c r="Y1127" s="314"/>
      <c r="Z1127" s="257"/>
      <c r="AA1127" s="257"/>
      <c r="AB1127" s="257"/>
      <c r="AC1127" s="473">
        <f>ROUND(ROUND(H1088+L1124,0)*V1127,0)</f>
        <v>396</v>
      </c>
      <c r="AD1127" s="268"/>
    </row>
    <row r="1128" spans="1:30" ht="17.100000000000001" customHeight="1">
      <c r="A1128" s="243">
        <v>61</v>
      </c>
      <c r="B1128" s="243">
        <v>2403</v>
      </c>
      <c r="C1128" s="244" t="s">
        <v>5850</v>
      </c>
      <c r="D1128" s="764"/>
      <c r="E1128" s="764"/>
      <c r="F1128" s="279"/>
      <c r="G1128" s="278"/>
      <c r="H1128" s="208"/>
      <c r="I1128" s="388"/>
      <c r="J1128" s="597"/>
      <c r="K1128" s="654"/>
      <c r="L1128" s="654"/>
      <c r="M1128" s="208"/>
      <c r="N1128" s="245"/>
      <c r="O1128" s="208"/>
      <c r="P1128" s="208"/>
      <c r="Q1128" s="208"/>
      <c r="R1128" s="1545"/>
      <c r="S1128" s="1546"/>
      <c r="T1128" s="1546"/>
      <c r="U1128" s="214"/>
      <c r="V1128" s="609"/>
      <c r="W1128" s="281"/>
      <c r="X1128" s="216"/>
      <c r="Y1128" s="226"/>
      <c r="Z1128" s="762" t="s">
        <v>167</v>
      </c>
      <c r="AA1128" s="354">
        <v>5</v>
      </c>
      <c r="AB1128" s="763" t="s">
        <v>168</v>
      </c>
      <c r="AC1128" s="391">
        <f>ROUND(ROUND(H1088+L1124,0)*V1127,0)-AA1128</f>
        <v>391</v>
      </c>
      <c r="AD1128" s="268"/>
    </row>
    <row r="1129" spans="1:30" ht="17.100000000000001" customHeight="1">
      <c r="A1129" s="243">
        <v>61</v>
      </c>
      <c r="B1129" s="243">
        <v>2404</v>
      </c>
      <c r="C1129" s="244" t="s">
        <v>5851</v>
      </c>
      <c r="D1129" s="765"/>
      <c r="E1129" s="764"/>
      <c r="F1129" s="791"/>
      <c r="G1129" s="406"/>
      <c r="H1129" s="208"/>
      <c r="I1129" s="388"/>
      <c r="J1129" s="597"/>
      <c r="K1129" s="654"/>
      <c r="L1129" s="654"/>
      <c r="M1129" s="208"/>
      <c r="N1129" s="245"/>
      <c r="O1129" s="208"/>
      <c r="P1129" s="208"/>
      <c r="Q1129" s="208"/>
      <c r="R1129" s="1545"/>
      <c r="S1129" s="1546"/>
      <c r="T1129" s="1546"/>
      <c r="U1129" s="302"/>
      <c r="V1129" s="766"/>
      <c r="W1129" s="1650" t="s">
        <v>4700</v>
      </c>
      <c r="X1129" s="362" t="s">
        <v>163</v>
      </c>
      <c r="Y1129" s="395">
        <v>0.85</v>
      </c>
      <c r="Z1129" s="355"/>
      <c r="AA1129" s="247"/>
      <c r="AB1129" s="247"/>
      <c r="AC1129" s="391">
        <f>ROUND(ROUND(ROUND(H1088+L1124,0)*V1127,0)*Y1129,0)</f>
        <v>337</v>
      </c>
      <c r="AD1129" s="268"/>
    </row>
    <row r="1130" spans="1:30" ht="17.100000000000001" customHeight="1">
      <c r="A1130" s="243">
        <v>61</v>
      </c>
      <c r="B1130" s="243">
        <v>2405</v>
      </c>
      <c r="C1130" s="244" t="s">
        <v>5852</v>
      </c>
      <c r="D1130" s="765"/>
      <c r="E1130" s="764"/>
      <c r="F1130" s="791"/>
      <c r="G1130" s="406"/>
      <c r="H1130" s="208"/>
      <c r="I1130" s="388"/>
      <c r="J1130" s="597"/>
      <c r="K1130" s="654"/>
      <c r="L1130" s="654"/>
      <c r="M1130" s="208"/>
      <c r="N1130" s="245"/>
      <c r="O1130" s="208"/>
      <c r="P1130" s="208"/>
      <c r="Q1130" s="208"/>
      <c r="R1130" s="399"/>
      <c r="S1130" s="767"/>
      <c r="T1130" s="305"/>
      <c r="U1130" s="305"/>
      <c r="V1130" s="768"/>
      <c r="W1130" s="1651"/>
      <c r="X1130" s="512"/>
      <c r="Y1130" s="368"/>
      <c r="Z1130" s="762" t="s">
        <v>167</v>
      </c>
      <c r="AA1130" s="354">
        <v>5</v>
      </c>
      <c r="AB1130" s="763" t="s">
        <v>168</v>
      </c>
      <c r="AC1130" s="391">
        <f>ROUND(ROUND(ROUND(H1088+L1124,0)*V1127,0)*Y1129,0)-AA1130</f>
        <v>332</v>
      </c>
      <c r="AD1130" s="268"/>
    </row>
    <row r="1131" spans="1:30" ht="17.100000000000001" customHeight="1">
      <c r="A1131" s="229">
        <v>61</v>
      </c>
      <c r="B1131" s="229">
        <v>1797</v>
      </c>
      <c r="C1131" s="254" t="s">
        <v>5853</v>
      </c>
      <c r="D1131" s="765"/>
      <c r="E1131" s="764"/>
      <c r="F1131" s="791"/>
      <c r="G1131" s="406"/>
      <c r="H1131" s="208"/>
      <c r="I1131" s="388"/>
      <c r="J1131" s="597"/>
      <c r="K1131" s="654"/>
      <c r="L1131" s="654"/>
      <c r="M1131" s="208"/>
      <c r="N1131" s="245"/>
      <c r="O1131" s="208"/>
      <c r="P1131" s="208"/>
      <c r="Q1131" s="385"/>
      <c r="R1131" s="1542" t="s">
        <v>4708</v>
      </c>
      <c r="S1131" s="1543"/>
      <c r="T1131" s="1543"/>
      <c r="U1131" s="214" t="s">
        <v>163</v>
      </c>
      <c r="V1131" s="609">
        <v>0.85</v>
      </c>
      <c r="W1131" s="231"/>
      <c r="X1131" s="232"/>
      <c r="Y1131" s="314"/>
      <c r="Z1131" s="257"/>
      <c r="AA1131" s="257"/>
      <c r="AB1131" s="257"/>
      <c r="AC1131" s="473">
        <f>ROUND(ROUND(H1088+L1124,0)*V1131,0)</f>
        <v>480</v>
      </c>
      <c r="AD1131" s="268"/>
    </row>
    <row r="1132" spans="1:30" ht="17.100000000000001" customHeight="1">
      <c r="A1132" s="243">
        <v>61</v>
      </c>
      <c r="B1132" s="243">
        <v>2406</v>
      </c>
      <c r="C1132" s="244" t="s">
        <v>5854</v>
      </c>
      <c r="D1132" s="765"/>
      <c r="E1132" s="764"/>
      <c r="F1132" s="791"/>
      <c r="G1132" s="406"/>
      <c r="H1132" s="208"/>
      <c r="I1132" s="388"/>
      <c r="J1132" s="597"/>
      <c r="K1132" s="654"/>
      <c r="L1132" s="654"/>
      <c r="M1132" s="208"/>
      <c r="N1132" s="245"/>
      <c r="O1132" s="208"/>
      <c r="P1132" s="208"/>
      <c r="Q1132" s="208"/>
      <c r="R1132" s="1545"/>
      <c r="S1132" s="1546"/>
      <c r="T1132" s="1546"/>
      <c r="U1132" s="214"/>
      <c r="V1132" s="609"/>
      <c r="W1132" s="281"/>
      <c r="X1132" s="216"/>
      <c r="Y1132" s="226"/>
      <c r="Z1132" s="762" t="s">
        <v>167</v>
      </c>
      <c r="AA1132" s="354">
        <v>5</v>
      </c>
      <c r="AB1132" s="763" t="s">
        <v>168</v>
      </c>
      <c r="AC1132" s="391">
        <f>ROUND(ROUND(H1088+L1124,0)*V1131,0)-AA1132</f>
        <v>475</v>
      </c>
      <c r="AD1132" s="268"/>
    </row>
    <row r="1133" spans="1:30" ht="17.100000000000001" customHeight="1">
      <c r="A1133" s="243">
        <v>61</v>
      </c>
      <c r="B1133" s="243">
        <v>2407</v>
      </c>
      <c r="C1133" s="244" t="s">
        <v>5855</v>
      </c>
      <c r="D1133" s="765"/>
      <c r="E1133" s="764"/>
      <c r="F1133" s="279"/>
      <c r="G1133" s="278"/>
      <c r="H1133" s="278"/>
      <c r="I1133" s="279"/>
      <c r="J1133" s="597"/>
      <c r="K1133" s="654"/>
      <c r="L1133" s="654"/>
      <c r="M1133" s="208"/>
      <c r="N1133" s="245"/>
      <c r="O1133" s="208"/>
      <c r="P1133" s="208"/>
      <c r="Q1133" s="208"/>
      <c r="R1133" s="1545"/>
      <c r="S1133" s="1546"/>
      <c r="T1133" s="1546"/>
      <c r="U1133" s="302"/>
      <c r="V1133" s="766"/>
      <c r="W1133" s="1650" t="s">
        <v>4700</v>
      </c>
      <c r="X1133" s="362" t="s">
        <v>163</v>
      </c>
      <c r="Y1133" s="395">
        <v>0.85</v>
      </c>
      <c r="Z1133" s="355"/>
      <c r="AA1133" s="247"/>
      <c r="AB1133" s="247"/>
      <c r="AC1133" s="391">
        <f>ROUND(ROUND(ROUND(H1088+L1124,0)*V1131,0)*Y1133,0)</f>
        <v>408</v>
      </c>
      <c r="AD1133" s="268"/>
    </row>
    <row r="1134" spans="1:30" ht="17.100000000000001" customHeight="1">
      <c r="A1134" s="243">
        <v>61</v>
      </c>
      <c r="B1134" s="243">
        <v>2408</v>
      </c>
      <c r="C1134" s="244" t="s">
        <v>5856</v>
      </c>
      <c r="D1134" s="765"/>
      <c r="E1134" s="764"/>
      <c r="F1134" s="279"/>
      <c r="G1134" s="278"/>
      <c r="H1134" s="278"/>
      <c r="I1134" s="279"/>
      <c r="J1134" s="597"/>
      <c r="K1134" s="654"/>
      <c r="L1134" s="654"/>
      <c r="M1134" s="208"/>
      <c r="N1134" s="281"/>
      <c r="O1134" s="216"/>
      <c r="P1134" s="216"/>
      <c r="Q1134" s="216"/>
      <c r="R1134" s="1563"/>
      <c r="S1134" s="1564"/>
      <c r="T1134" s="1564"/>
      <c r="U1134" s="305"/>
      <c r="V1134" s="768"/>
      <c r="W1134" s="1651"/>
      <c r="X1134" s="512"/>
      <c r="Y1134" s="368"/>
      <c r="Z1134" s="762" t="s">
        <v>167</v>
      </c>
      <c r="AA1134" s="354">
        <v>5</v>
      </c>
      <c r="AB1134" s="763" t="s">
        <v>168</v>
      </c>
      <c r="AC1134" s="391">
        <f>ROUND(ROUND(ROUND(H1088+L1124,0)*V1131,0)*Y1133,0)-AA1134</f>
        <v>403</v>
      </c>
      <c r="AD1134" s="268"/>
    </row>
    <row r="1135" spans="1:30" ht="17.100000000000001" customHeight="1">
      <c r="A1135" s="229">
        <v>61</v>
      </c>
      <c r="B1135" s="229">
        <v>1798</v>
      </c>
      <c r="C1135" s="254" t="s">
        <v>5857</v>
      </c>
      <c r="D1135" s="765"/>
      <c r="E1135" s="765"/>
      <c r="F1135" s="279"/>
      <c r="G1135" s="278"/>
      <c r="H1135" s="278"/>
      <c r="I1135" s="279"/>
      <c r="J1135" s="597"/>
      <c r="K1135" s="654"/>
      <c r="L1135" s="654"/>
      <c r="M1135" s="208"/>
      <c r="N1135" s="1539" t="s">
        <v>4713</v>
      </c>
      <c r="O1135" s="1608" t="s">
        <v>162</v>
      </c>
      <c r="P1135" s="769"/>
      <c r="Q1135" s="769"/>
      <c r="R1135" s="340"/>
      <c r="S1135" s="338"/>
      <c r="T1135" s="338"/>
      <c r="U1135" s="334"/>
      <c r="V1135" s="232"/>
      <c r="W1135" s="231"/>
      <c r="X1135" s="232"/>
      <c r="Y1135" s="314"/>
      <c r="Z1135" s="257"/>
      <c r="AA1135" s="257"/>
      <c r="AB1135" s="257"/>
      <c r="AC1135" s="473">
        <f>ROUND(ROUND(H1088+L1124,0)*Q1136,0)</f>
        <v>396</v>
      </c>
      <c r="AD1135" s="268"/>
    </row>
    <row r="1136" spans="1:30" ht="17.100000000000001" customHeight="1">
      <c r="A1136" s="243">
        <v>61</v>
      </c>
      <c r="B1136" s="243">
        <v>2409</v>
      </c>
      <c r="C1136" s="244" t="s">
        <v>5858</v>
      </c>
      <c r="D1136" s="765"/>
      <c r="E1136" s="765"/>
      <c r="F1136" s="279"/>
      <c r="G1136" s="278"/>
      <c r="H1136" s="278"/>
      <c r="I1136" s="279"/>
      <c r="J1136" s="597"/>
      <c r="K1136" s="654"/>
      <c r="L1136" s="654"/>
      <c r="M1136" s="208"/>
      <c r="N1136" s="1631"/>
      <c r="O1136" s="1586"/>
      <c r="P1136" s="214" t="s">
        <v>163</v>
      </c>
      <c r="Q1136" s="770">
        <v>0.7</v>
      </c>
      <c r="R1136" s="611"/>
      <c r="S1136" s="392"/>
      <c r="T1136" s="392"/>
      <c r="U1136" s="301"/>
      <c r="V1136" s="208"/>
      <c r="W1136" s="245"/>
      <c r="X1136" s="208"/>
      <c r="Y1136" s="226"/>
      <c r="Z1136" s="762" t="s">
        <v>167</v>
      </c>
      <c r="AA1136" s="354">
        <v>5</v>
      </c>
      <c r="AB1136" s="763" t="s">
        <v>168</v>
      </c>
      <c r="AC1136" s="391">
        <f>ROUND(ROUND(H1088+L1124,0)*Q1136,0)-AA1136</f>
        <v>391</v>
      </c>
      <c r="AD1136" s="268"/>
    </row>
    <row r="1137" spans="1:30" ht="17.100000000000001" customHeight="1">
      <c r="A1137" s="243">
        <v>61</v>
      </c>
      <c r="B1137" s="243">
        <v>2410</v>
      </c>
      <c r="C1137" s="244" t="s">
        <v>5859</v>
      </c>
      <c r="D1137" s="765"/>
      <c r="E1137" s="765"/>
      <c r="F1137" s="279"/>
      <c r="G1137" s="278"/>
      <c r="H1137" s="278"/>
      <c r="I1137" s="279"/>
      <c r="J1137" s="597"/>
      <c r="K1137" s="654"/>
      <c r="L1137" s="654"/>
      <c r="M1137" s="208"/>
      <c r="N1137" s="1631"/>
      <c r="O1137" s="1586"/>
      <c r="R1137" s="611"/>
      <c r="S1137" s="392"/>
      <c r="T1137" s="392"/>
      <c r="U1137" s="301"/>
      <c r="V1137" s="385"/>
      <c r="W1137" s="1650" t="s">
        <v>4700</v>
      </c>
      <c r="X1137" s="362" t="s">
        <v>163</v>
      </c>
      <c r="Y1137" s="395">
        <v>0.85</v>
      </c>
      <c r="Z1137" s="355"/>
      <c r="AA1137" s="247"/>
      <c r="AB1137" s="247"/>
      <c r="AC1137" s="391">
        <f>ROUND(ROUND(ROUND(H1088+L1124,0)*Q1136,0)*Y1137,0)</f>
        <v>337</v>
      </c>
      <c r="AD1137" s="268"/>
    </row>
    <row r="1138" spans="1:30" ht="17.100000000000001" customHeight="1">
      <c r="A1138" s="243">
        <v>61</v>
      </c>
      <c r="B1138" s="243">
        <v>2411</v>
      </c>
      <c r="C1138" s="244" t="s">
        <v>5860</v>
      </c>
      <c r="D1138" s="765"/>
      <c r="E1138" s="765"/>
      <c r="F1138" s="279"/>
      <c r="G1138" s="278"/>
      <c r="H1138" s="278"/>
      <c r="I1138" s="279"/>
      <c r="J1138" s="597"/>
      <c r="K1138" s="654"/>
      <c r="L1138" s="654"/>
      <c r="M1138" s="208"/>
      <c r="N1138" s="772"/>
      <c r="P1138" s="214"/>
      <c r="Q1138" s="214"/>
      <c r="R1138" s="761"/>
      <c r="S1138" s="407"/>
      <c r="T1138" s="407"/>
      <c r="U1138" s="304"/>
      <c r="V1138" s="226"/>
      <c r="W1138" s="1651"/>
      <c r="X1138" s="512"/>
      <c r="Y1138" s="368"/>
      <c r="Z1138" s="762" t="s">
        <v>167</v>
      </c>
      <c r="AA1138" s="354">
        <v>5</v>
      </c>
      <c r="AB1138" s="763" t="s">
        <v>168</v>
      </c>
      <c r="AC1138" s="391">
        <f>ROUND(ROUND(ROUND(H1088+L1124,0)*Q1136,0)*Y1137,0)-AA1138</f>
        <v>332</v>
      </c>
      <c r="AD1138" s="268"/>
    </row>
    <row r="1139" spans="1:30" ht="17.100000000000001" customHeight="1">
      <c r="A1139" s="229">
        <v>61</v>
      </c>
      <c r="B1139" s="229">
        <v>1799</v>
      </c>
      <c r="C1139" s="254" t="s">
        <v>5861</v>
      </c>
      <c r="D1139" s="765"/>
      <c r="E1139" s="765"/>
      <c r="F1139" s="279"/>
      <c r="G1139" s="278"/>
      <c r="H1139" s="278"/>
      <c r="I1139" s="279"/>
      <c r="J1139" s="597"/>
      <c r="K1139" s="654"/>
      <c r="L1139" s="654"/>
      <c r="M1139" s="208"/>
      <c r="N1139" s="773"/>
      <c r="R1139" s="1542" t="s">
        <v>4703</v>
      </c>
      <c r="S1139" s="1543"/>
      <c r="T1139" s="1543"/>
      <c r="U1139" s="372" t="s">
        <v>163</v>
      </c>
      <c r="V1139" s="373">
        <v>0.7</v>
      </c>
      <c r="W1139" s="231"/>
      <c r="X1139" s="232"/>
      <c r="Y1139" s="314"/>
      <c r="Z1139" s="257"/>
      <c r="AA1139" s="257"/>
      <c r="AB1139" s="257"/>
      <c r="AC1139" s="473">
        <f>ROUND(ROUND(ROUND(H1088+L1124,0)*Q1136,0)*V1139,0)</f>
        <v>277</v>
      </c>
      <c r="AD1139" s="268"/>
    </row>
    <row r="1140" spans="1:30" ht="17.100000000000001" customHeight="1">
      <c r="A1140" s="243">
        <v>61</v>
      </c>
      <c r="B1140" s="243">
        <v>2412</v>
      </c>
      <c r="C1140" s="244" t="s">
        <v>5862</v>
      </c>
      <c r="D1140" s="765"/>
      <c r="E1140" s="765"/>
      <c r="F1140" s="279"/>
      <c r="G1140" s="278"/>
      <c r="H1140" s="278"/>
      <c r="I1140" s="279"/>
      <c r="J1140" s="597"/>
      <c r="K1140" s="654"/>
      <c r="L1140" s="654"/>
      <c r="M1140" s="208"/>
      <c r="N1140" s="773"/>
      <c r="R1140" s="1545"/>
      <c r="S1140" s="1546"/>
      <c r="T1140" s="1546"/>
      <c r="U1140" s="214"/>
      <c r="V1140" s="609"/>
      <c r="W1140" s="281"/>
      <c r="X1140" s="216"/>
      <c r="Y1140" s="226"/>
      <c r="Z1140" s="762" t="s">
        <v>167</v>
      </c>
      <c r="AA1140" s="354">
        <v>5</v>
      </c>
      <c r="AB1140" s="763" t="s">
        <v>168</v>
      </c>
      <c r="AC1140" s="391">
        <f>ROUND(ROUND(ROUND(H1088+L1124,0)*Q1136,0)*V1139,0)-AA1140</f>
        <v>272</v>
      </c>
      <c r="AD1140" s="268"/>
    </row>
    <row r="1141" spans="1:30" ht="17.100000000000001" customHeight="1">
      <c r="A1141" s="243">
        <v>61</v>
      </c>
      <c r="B1141" s="243">
        <v>2413</v>
      </c>
      <c r="C1141" s="244" t="s">
        <v>5863</v>
      </c>
      <c r="D1141" s="765"/>
      <c r="E1141" s="765"/>
      <c r="F1141" s="279"/>
      <c r="G1141" s="278"/>
      <c r="H1141" s="278"/>
      <c r="I1141" s="279"/>
      <c r="J1141" s="597"/>
      <c r="K1141" s="654"/>
      <c r="L1141" s="654"/>
      <c r="M1141" s="208"/>
      <c r="N1141" s="774"/>
      <c r="O1141" s="214"/>
      <c r="P1141" s="1653"/>
      <c r="Q1141" s="1653"/>
      <c r="R1141" s="1545"/>
      <c r="S1141" s="1546"/>
      <c r="T1141" s="1546"/>
      <c r="U1141" s="302"/>
      <c r="V1141" s="766"/>
      <c r="W1141" s="1650" t="s">
        <v>4700</v>
      </c>
      <c r="X1141" s="362" t="s">
        <v>163</v>
      </c>
      <c r="Y1141" s="395">
        <v>0.85</v>
      </c>
      <c r="Z1141" s="355"/>
      <c r="AA1141" s="247"/>
      <c r="AB1141" s="247"/>
      <c r="AC1141" s="391">
        <f>ROUND(ROUND(ROUND(ROUND(H1088+L1124,0)*Q1136,0)*V1139,0)*Y1141,0)</f>
        <v>235</v>
      </c>
      <c r="AD1141" s="268"/>
    </row>
    <row r="1142" spans="1:30" ht="17.100000000000001" customHeight="1">
      <c r="A1142" s="243">
        <v>61</v>
      </c>
      <c r="B1142" s="243">
        <v>2414</v>
      </c>
      <c r="C1142" s="244" t="s">
        <v>5864</v>
      </c>
      <c r="D1142" s="765"/>
      <c r="E1142" s="765"/>
      <c r="F1142" s="279"/>
      <c r="G1142" s="278"/>
      <c r="H1142" s="278"/>
      <c r="I1142" s="279"/>
      <c r="J1142" s="597"/>
      <c r="K1142" s="654"/>
      <c r="L1142" s="654"/>
      <c r="M1142" s="208"/>
      <c r="N1142" s="774"/>
      <c r="O1142" s="214"/>
      <c r="P1142" s="214"/>
      <c r="Q1142" s="214"/>
      <c r="R1142" s="399"/>
      <c r="S1142" s="767"/>
      <c r="T1142" s="305"/>
      <c r="U1142" s="305"/>
      <c r="V1142" s="768"/>
      <c r="W1142" s="1651"/>
      <c r="X1142" s="512"/>
      <c r="Y1142" s="368"/>
      <c r="Z1142" s="762" t="s">
        <v>167</v>
      </c>
      <c r="AA1142" s="354">
        <v>5</v>
      </c>
      <c r="AB1142" s="763" t="s">
        <v>168</v>
      </c>
      <c r="AC1142" s="391">
        <f>ROUND(ROUND(ROUND(ROUND(H1088+L1124,0)*Q1136,0)*V1139,0)*Y1141,0)-AA1142</f>
        <v>230</v>
      </c>
      <c r="AD1142" s="268"/>
    </row>
    <row r="1143" spans="1:30" ht="17.100000000000001" customHeight="1">
      <c r="A1143" s="229">
        <v>61</v>
      </c>
      <c r="B1143" s="229">
        <v>1800</v>
      </c>
      <c r="C1143" s="254" t="s">
        <v>5865</v>
      </c>
      <c r="D1143" s="765"/>
      <c r="E1143" s="765"/>
      <c r="F1143" s="279"/>
      <c r="G1143" s="278"/>
      <c r="H1143" s="278"/>
      <c r="I1143" s="279"/>
      <c r="J1143" s="597"/>
      <c r="K1143" s="654"/>
      <c r="L1143" s="654"/>
      <c r="M1143" s="208"/>
      <c r="N1143" s="773"/>
      <c r="O1143" s="214"/>
      <c r="P1143" s="1599"/>
      <c r="Q1143" s="1600"/>
      <c r="R1143" s="1542" t="s">
        <v>4708</v>
      </c>
      <c r="S1143" s="1543"/>
      <c r="T1143" s="1543"/>
      <c r="U1143" s="214" t="s">
        <v>163</v>
      </c>
      <c r="V1143" s="609">
        <v>0.85</v>
      </c>
      <c r="W1143" s="231"/>
      <c r="X1143" s="232"/>
      <c r="Y1143" s="314"/>
      <c r="Z1143" s="257"/>
      <c r="AA1143" s="257"/>
      <c r="AB1143" s="257"/>
      <c r="AC1143" s="473">
        <f>ROUND(ROUND(ROUND(H1088+L1124,0)*Q1136,0)*V1143,0)</f>
        <v>337</v>
      </c>
      <c r="AD1143" s="268"/>
    </row>
    <row r="1144" spans="1:30" ht="17.100000000000001" customHeight="1">
      <c r="A1144" s="243">
        <v>61</v>
      </c>
      <c r="B1144" s="243">
        <v>2415</v>
      </c>
      <c r="C1144" s="244" t="s">
        <v>5866</v>
      </c>
      <c r="D1144" s="765"/>
      <c r="E1144" s="765"/>
      <c r="F1144" s="279"/>
      <c r="G1144" s="278"/>
      <c r="H1144" s="278"/>
      <c r="I1144" s="279"/>
      <c r="J1144" s="597"/>
      <c r="K1144" s="654"/>
      <c r="L1144" s="654"/>
      <c r="M1144" s="208"/>
      <c r="N1144" s="773"/>
      <c r="O1144" s="214"/>
      <c r="P1144" s="609"/>
      <c r="Q1144" s="609"/>
      <c r="R1144" s="1545"/>
      <c r="S1144" s="1546"/>
      <c r="T1144" s="1546"/>
      <c r="U1144" s="214"/>
      <c r="V1144" s="609"/>
      <c r="W1144" s="281"/>
      <c r="X1144" s="216"/>
      <c r="Y1144" s="226"/>
      <c r="Z1144" s="762" t="s">
        <v>167</v>
      </c>
      <c r="AA1144" s="354">
        <v>5</v>
      </c>
      <c r="AB1144" s="763" t="s">
        <v>168</v>
      </c>
      <c r="AC1144" s="391">
        <f>ROUND(ROUND(ROUND(H1088+L1124,0)*Q1136,0)*V1143,0)-AA1144</f>
        <v>332</v>
      </c>
      <c r="AD1144" s="268"/>
    </row>
    <row r="1145" spans="1:30" ht="17.100000000000001" customHeight="1">
      <c r="A1145" s="243">
        <v>61</v>
      </c>
      <c r="B1145" s="243">
        <v>2416</v>
      </c>
      <c r="C1145" s="244" t="s">
        <v>5867</v>
      </c>
      <c r="D1145" s="765"/>
      <c r="E1145" s="765"/>
      <c r="F1145" s="279"/>
      <c r="G1145" s="278"/>
      <c r="H1145" s="278"/>
      <c r="I1145" s="279"/>
      <c r="J1145" s="597"/>
      <c r="K1145" s="654"/>
      <c r="L1145" s="654"/>
      <c r="M1145" s="208"/>
      <c r="N1145" s="774"/>
      <c r="O1145" s="214"/>
      <c r="P1145" s="609"/>
      <c r="Q1145" s="609"/>
      <c r="R1145" s="1545"/>
      <c r="S1145" s="1546"/>
      <c r="T1145" s="1546"/>
      <c r="U1145" s="302"/>
      <c r="V1145" s="766"/>
      <c r="W1145" s="1650" t="s">
        <v>4700</v>
      </c>
      <c r="X1145" s="362" t="s">
        <v>163</v>
      </c>
      <c r="Y1145" s="395">
        <v>0.85</v>
      </c>
      <c r="Z1145" s="355"/>
      <c r="AA1145" s="247"/>
      <c r="AB1145" s="247"/>
      <c r="AC1145" s="391">
        <f>ROUND(ROUND(ROUND(ROUND(H1088+L1124,0)*Q1136,0)*V1143,0)*Y1145,0)</f>
        <v>286</v>
      </c>
      <c r="AD1145" s="268"/>
    </row>
    <row r="1146" spans="1:30" ht="17.100000000000001" customHeight="1">
      <c r="A1146" s="243">
        <v>61</v>
      </c>
      <c r="B1146" s="243">
        <v>2417</v>
      </c>
      <c r="C1146" s="244" t="s">
        <v>5868</v>
      </c>
      <c r="D1146" s="765"/>
      <c r="E1146" s="765"/>
      <c r="F1146" s="279"/>
      <c r="G1146" s="278"/>
      <c r="H1146" s="278"/>
      <c r="I1146" s="279"/>
      <c r="J1146" s="597"/>
      <c r="K1146" s="654"/>
      <c r="L1146" s="654"/>
      <c r="M1146" s="208"/>
      <c r="N1146" s="773"/>
      <c r="O1146" s="214"/>
      <c r="P1146" s="214"/>
      <c r="Q1146" s="214"/>
      <c r="R1146" s="1563"/>
      <c r="S1146" s="1564"/>
      <c r="T1146" s="1564"/>
      <c r="U1146" s="305"/>
      <c r="V1146" s="768"/>
      <c r="W1146" s="1651"/>
      <c r="X1146" s="512"/>
      <c r="Y1146" s="368"/>
      <c r="Z1146" s="762" t="s">
        <v>167</v>
      </c>
      <c r="AA1146" s="354">
        <v>5</v>
      </c>
      <c r="AB1146" s="763" t="s">
        <v>168</v>
      </c>
      <c r="AC1146" s="391">
        <f>ROUND(ROUND(ROUND(ROUND(H1088+L1124,0)*Q1136,0)*V1143,0)*Y1145,0)-AA1146</f>
        <v>281</v>
      </c>
      <c r="AD1146" s="268"/>
    </row>
    <row r="1147" spans="1:30" ht="17.100000000000001" customHeight="1">
      <c r="A1147" s="243">
        <v>61</v>
      </c>
      <c r="B1147" s="243">
        <v>2418</v>
      </c>
      <c r="C1147" s="244" t="s">
        <v>5869</v>
      </c>
      <c r="D1147" s="765"/>
      <c r="E1147" s="765"/>
      <c r="F1147" s="279"/>
      <c r="G1147" s="278"/>
      <c r="H1147" s="278"/>
      <c r="I1147" s="279"/>
      <c r="J1147" s="597"/>
      <c r="K1147" s="654"/>
      <c r="L1147" s="654"/>
      <c r="M1147" s="208"/>
      <c r="N1147" s="773"/>
      <c r="O1147" s="1580" t="s">
        <v>165</v>
      </c>
      <c r="P1147" s="775"/>
      <c r="Q1147" s="775"/>
      <c r="R1147" s="359"/>
      <c r="S1147" s="360"/>
      <c r="T1147" s="360"/>
      <c r="U1147" s="360"/>
      <c r="V1147" s="361"/>
      <c r="W1147" s="523"/>
      <c r="X1147" s="524"/>
      <c r="Y1147" s="642"/>
      <c r="Z1147" s="247"/>
      <c r="AA1147" s="247"/>
      <c r="AB1147" s="247"/>
      <c r="AC1147" s="391">
        <f>ROUND(ROUND(H1088+L1124,0)*Q1148,0)</f>
        <v>283</v>
      </c>
      <c r="AD1147" s="268"/>
    </row>
    <row r="1148" spans="1:30" ht="17.100000000000001" customHeight="1">
      <c r="A1148" s="243">
        <v>61</v>
      </c>
      <c r="B1148" s="243">
        <v>2419</v>
      </c>
      <c r="C1148" s="244" t="s">
        <v>5870</v>
      </c>
      <c r="D1148" s="765"/>
      <c r="E1148" s="765"/>
      <c r="F1148" s="279"/>
      <c r="G1148" s="278"/>
      <c r="H1148" s="278"/>
      <c r="I1148" s="279"/>
      <c r="J1148" s="597"/>
      <c r="K1148" s="654"/>
      <c r="L1148" s="654"/>
      <c r="M1148" s="208"/>
      <c r="N1148" s="772"/>
      <c r="O1148" s="1620"/>
      <c r="P1148" s="643" t="s">
        <v>163</v>
      </c>
      <c r="Q1148" s="365">
        <v>0.5</v>
      </c>
      <c r="R1148" s="777"/>
      <c r="S1148" s="639"/>
      <c r="T1148" s="639"/>
      <c r="U1148" s="639"/>
      <c r="V1148" s="529"/>
      <c r="W1148" s="516"/>
      <c r="X1148" s="517"/>
      <c r="Y1148" s="526"/>
      <c r="Z1148" s="762" t="s">
        <v>167</v>
      </c>
      <c r="AA1148" s="354">
        <v>5</v>
      </c>
      <c r="AB1148" s="763" t="s">
        <v>168</v>
      </c>
      <c r="AC1148" s="391">
        <f>ROUND(ROUND(H1088+L1124,0)*Q1148,0)-AA1148</f>
        <v>278</v>
      </c>
      <c r="AD1148" s="268"/>
    </row>
    <row r="1149" spans="1:30" ht="17.100000000000001" customHeight="1">
      <c r="A1149" s="243">
        <v>61</v>
      </c>
      <c r="B1149" s="243">
        <v>2420</v>
      </c>
      <c r="C1149" s="244" t="s">
        <v>5871</v>
      </c>
      <c r="D1149" s="765"/>
      <c r="E1149" s="765"/>
      <c r="F1149" s="279"/>
      <c r="G1149" s="278"/>
      <c r="H1149" s="278"/>
      <c r="I1149" s="279"/>
      <c r="J1149" s="597"/>
      <c r="K1149" s="654"/>
      <c r="L1149" s="654"/>
      <c r="M1149" s="208"/>
      <c r="N1149" s="772"/>
      <c r="O1149" s="1620"/>
      <c r="P1149" s="530"/>
      <c r="Q1149" s="530"/>
      <c r="R1149" s="777"/>
      <c r="S1149" s="639"/>
      <c r="T1149" s="639"/>
      <c r="U1149" s="639"/>
      <c r="V1149" s="529"/>
      <c r="W1149" s="1650" t="s">
        <v>4700</v>
      </c>
      <c r="X1149" s="362" t="s">
        <v>163</v>
      </c>
      <c r="Y1149" s="395">
        <v>0.85</v>
      </c>
      <c r="Z1149" s="355"/>
      <c r="AA1149" s="247"/>
      <c r="AB1149" s="247"/>
      <c r="AC1149" s="391">
        <f>ROUND(ROUND(ROUND(H1088+L1124,0)*Q1148,0)*Y1149,0)</f>
        <v>241</v>
      </c>
      <c r="AD1149" s="268"/>
    </row>
    <row r="1150" spans="1:30" ht="17.100000000000001" customHeight="1">
      <c r="A1150" s="243">
        <v>61</v>
      </c>
      <c r="B1150" s="243">
        <v>2421</v>
      </c>
      <c r="C1150" s="244" t="s">
        <v>5872</v>
      </c>
      <c r="D1150" s="765"/>
      <c r="E1150" s="765"/>
      <c r="F1150" s="279"/>
      <c r="G1150" s="278"/>
      <c r="H1150" s="278"/>
      <c r="I1150" s="279"/>
      <c r="J1150" s="597"/>
      <c r="K1150" s="654"/>
      <c r="L1150" s="654"/>
      <c r="M1150" s="208"/>
      <c r="N1150" s="772"/>
      <c r="O1150" s="530"/>
      <c r="P1150" s="643"/>
      <c r="Q1150" s="643"/>
      <c r="R1150" s="778"/>
      <c r="S1150" s="525"/>
      <c r="T1150" s="525"/>
      <c r="U1150" s="525"/>
      <c r="V1150" s="539"/>
      <c r="W1150" s="1651"/>
      <c r="X1150" s="512"/>
      <c r="Y1150" s="368"/>
      <c r="Z1150" s="762" t="s">
        <v>167</v>
      </c>
      <c r="AA1150" s="354">
        <v>5</v>
      </c>
      <c r="AB1150" s="763" t="s">
        <v>168</v>
      </c>
      <c r="AC1150" s="391">
        <f>ROUND(ROUND(ROUND(H1088+L1124,0)*Q1148,0)*Y1149,0)-AA1150</f>
        <v>236</v>
      </c>
      <c r="AD1150" s="268"/>
    </row>
    <row r="1151" spans="1:30" ht="17.100000000000001" customHeight="1">
      <c r="A1151" s="243">
        <v>61</v>
      </c>
      <c r="B1151" s="243">
        <v>2422</v>
      </c>
      <c r="C1151" s="244" t="s">
        <v>5873</v>
      </c>
      <c r="D1151" s="765"/>
      <c r="E1151" s="765"/>
      <c r="F1151" s="279"/>
      <c r="G1151" s="278"/>
      <c r="H1151" s="278"/>
      <c r="I1151" s="279"/>
      <c r="J1151" s="597"/>
      <c r="K1151" s="654"/>
      <c r="L1151" s="654"/>
      <c r="M1151" s="208"/>
      <c r="N1151" s="773"/>
      <c r="O1151" s="530"/>
      <c r="P1151" s="530"/>
      <c r="Q1151" s="530"/>
      <c r="R1151" s="1580" t="s">
        <v>4703</v>
      </c>
      <c r="S1151" s="1633"/>
      <c r="T1151" s="1633"/>
      <c r="U1151" s="362" t="s">
        <v>163</v>
      </c>
      <c r="V1151" s="356">
        <v>0.7</v>
      </c>
      <c r="W1151" s="523"/>
      <c r="X1151" s="524"/>
      <c r="Y1151" s="642"/>
      <c r="Z1151" s="247"/>
      <c r="AA1151" s="247"/>
      <c r="AB1151" s="247"/>
      <c r="AC1151" s="391">
        <f>ROUND(ROUND(ROUND(H1088+L1124,0)*Q1148,0)*V1151,0)</f>
        <v>198</v>
      </c>
      <c r="AD1151" s="268"/>
    </row>
    <row r="1152" spans="1:30" ht="17.100000000000001" customHeight="1">
      <c r="A1152" s="243">
        <v>61</v>
      </c>
      <c r="B1152" s="243">
        <v>2423</v>
      </c>
      <c r="C1152" s="244" t="s">
        <v>5874</v>
      </c>
      <c r="D1152" s="765"/>
      <c r="E1152" s="765"/>
      <c r="F1152" s="279"/>
      <c r="G1152" s="278"/>
      <c r="H1152" s="278"/>
      <c r="I1152" s="279"/>
      <c r="J1152" s="597"/>
      <c r="K1152" s="654"/>
      <c r="L1152" s="654"/>
      <c r="M1152" s="208"/>
      <c r="N1152" s="773"/>
      <c r="O1152" s="530"/>
      <c r="P1152" s="530"/>
      <c r="Q1152" s="530"/>
      <c r="R1152" s="1620"/>
      <c r="S1152" s="1634"/>
      <c r="T1152" s="1634"/>
      <c r="U1152" s="643"/>
      <c r="V1152" s="365"/>
      <c r="W1152" s="319"/>
      <c r="X1152" s="288"/>
      <c r="Y1152" s="526"/>
      <c r="Z1152" s="762" t="s">
        <v>167</v>
      </c>
      <c r="AA1152" s="354">
        <v>5</v>
      </c>
      <c r="AB1152" s="763" t="s">
        <v>168</v>
      </c>
      <c r="AC1152" s="391">
        <f>ROUND(ROUND(ROUND(H1088+L1124,0)*Q1148,0)*V1151,0)-AA1152</f>
        <v>193</v>
      </c>
      <c r="AD1152" s="268"/>
    </row>
    <row r="1153" spans="1:30" ht="17.100000000000001" customHeight="1">
      <c r="A1153" s="243">
        <v>61</v>
      </c>
      <c r="B1153" s="243">
        <v>2424</v>
      </c>
      <c r="C1153" s="244" t="s">
        <v>5875</v>
      </c>
      <c r="D1153" s="765"/>
      <c r="E1153" s="765"/>
      <c r="F1153" s="279"/>
      <c r="G1153" s="278"/>
      <c r="H1153" s="278"/>
      <c r="I1153" s="279"/>
      <c r="J1153" s="597"/>
      <c r="K1153" s="654"/>
      <c r="L1153" s="654"/>
      <c r="M1153" s="208"/>
      <c r="N1153" s="774"/>
      <c r="O1153" s="643"/>
      <c r="P1153" s="1644"/>
      <c r="Q1153" s="1652"/>
      <c r="R1153" s="1620"/>
      <c r="S1153" s="1634"/>
      <c r="T1153" s="1634"/>
      <c r="U1153" s="779"/>
      <c r="V1153" s="780"/>
      <c r="W1153" s="1650" t="s">
        <v>4700</v>
      </c>
      <c r="X1153" s="362" t="s">
        <v>163</v>
      </c>
      <c r="Y1153" s="395">
        <v>0.85</v>
      </c>
      <c r="Z1153" s="355"/>
      <c r="AA1153" s="247"/>
      <c r="AB1153" s="247"/>
      <c r="AC1153" s="391">
        <f>ROUND(ROUND(ROUND(ROUND(H1088+L1124,0)*Q1148,0)*V1151,0)*Y1153,0)</f>
        <v>168</v>
      </c>
      <c r="AD1153" s="268"/>
    </row>
    <row r="1154" spans="1:30" ht="17.100000000000001" customHeight="1">
      <c r="A1154" s="243">
        <v>61</v>
      </c>
      <c r="B1154" s="243">
        <v>2425</v>
      </c>
      <c r="C1154" s="244" t="s">
        <v>5876</v>
      </c>
      <c r="D1154" s="765"/>
      <c r="E1154" s="765"/>
      <c r="F1154" s="279"/>
      <c r="G1154" s="278"/>
      <c r="H1154" s="278"/>
      <c r="I1154" s="279"/>
      <c r="J1154" s="597"/>
      <c r="K1154" s="654"/>
      <c r="L1154" s="654"/>
      <c r="M1154" s="208"/>
      <c r="N1154" s="774"/>
      <c r="O1154" s="643"/>
      <c r="P1154" s="643"/>
      <c r="Q1154" s="643"/>
      <c r="R1154" s="781"/>
      <c r="S1154" s="782"/>
      <c r="T1154" s="537"/>
      <c r="U1154" s="537"/>
      <c r="V1154" s="783"/>
      <c r="W1154" s="1651"/>
      <c r="X1154" s="512"/>
      <c r="Y1154" s="368"/>
      <c r="Z1154" s="762" t="s">
        <v>167</v>
      </c>
      <c r="AA1154" s="354">
        <v>5</v>
      </c>
      <c r="AB1154" s="763" t="s">
        <v>168</v>
      </c>
      <c r="AC1154" s="391">
        <f>ROUND(ROUND(ROUND(ROUND(H1088+L1124,0)*Q1148,0)*V1151,0)*Y1153,0)-AA1154</f>
        <v>163</v>
      </c>
      <c r="AD1154" s="268"/>
    </row>
    <row r="1155" spans="1:30" ht="17.100000000000001" customHeight="1">
      <c r="A1155" s="243">
        <v>61</v>
      </c>
      <c r="B1155" s="243">
        <v>2426</v>
      </c>
      <c r="C1155" s="244" t="s">
        <v>5877</v>
      </c>
      <c r="D1155" s="765"/>
      <c r="E1155" s="765"/>
      <c r="F1155" s="279"/>
      <c r="G1155" s="278"/>
      <c r="H1155" s="278"/>
      <c r="I1155" s="279"/>
      <c r="J1155" s="597"/>
      <c r="K1155" s="654"/>
      <c r="L1155" s="654"/>
      <c r="M1155" s="208"/>
      <c r="N1155" s="773"/>
      <c r="O1155" s="643"/>
      <c r="P1155" s="1646"/>
      <c r="Q1155" s="1649"/>
      <c r="R1155" s="1580" t="s">
        <v>4708</v>
      </c>
      <c r="S1155" s="1633"/>
      <c r="T1155" s="1633"/>
      <c r="U1155" s="643" t="s">
        <v>163</v>
      </c>
      <c r="V1155" s="365">
        <v>0.85</v>
      </c>
      <c r="W1155" s="523"/>
      <c r="X1155" s="524"/>
      <c r="Y1155" s="642"/>
      <c r="Z1155" s="247"/>
      <c r="AA1155" s="247"/>
      <c r="AB1155" s="247"/>
      <c r="AC1155" s="391">
        <f>ROUND(ROUND(ROUND(H1088+L1124,0)*Q1148,0)*V1155,0)</f>
        <v>241</v>
      </c>
      <c r="AD1155" s="268"/>
    </row>
    <row r="1156" spans="1:30" ht="17.100000000000001" customHeight="1">
      <c r="A1156" s="243">
        <v>61</v>
      </c>
      <c r="B1156" s="243">
        <v>2427</v>
      </c>
      <c r="C1156" s="244" t="s">
        <v>5878</v>
      </c>
      <c r="D1156" s="765"/>
      <c r="E1156" s="765"/>
      <c r="F1156" s="279"/>
      <c r="G1156" s="278"/>
      <c r="H1156" s="278"/>
      <c r="I1156" s="279"/>
      <c r="J1156" s="597"/>
      <c r="K1156" s="654"/>
      <c r="L1156" s="654"/>
      <c r="M1156" s="208"/>
      <c r="N1156" s="773"/>
      <c r="O1156" s="643"/>
      <c r="P1156" s="365"/>
      <c r="Q1156" s="365"/>
      <c r="R1156" s="1620"/>
      <c r="S1156" s="1634"/>
      <c r="T1156" s="1634"/>
      <c r="U1156" s="643"/>
      <c r="V1156" s="365"/>
      <c r="W1156" s="319"/>
      <c r="X1156" s="288"/>
      <c r="Y1156" s="526"/>
      <c r="Z1156" s="762" t="s">
        <v>167</v>
      </c>
      <c r="AA1156" s="354">
        <v>5</v>
      </c>
      <c r="AB1156" s="763" t="s">
        <v>168</v>
      </c>
      <c r="AC1156" s="391">
        <f>ROUND(ROUND(ROUND(H1088+L1124,0)*Q1148,0)*V1155,0)-AA1156</f>
        <v>236</v>
      </c>
      <c r="AD1156" s="268"/>
    </row>
    <row r="1157" spans="1:30" ht="17.100000000000001" customHeight="1">
      <c r="A1157" s="243">
        <v>61</v>
      </c>
      <c r="B1157" s="243">
        <v>2428</v>
      </c>
      <c r="C1157" s="244" t="s">
        <v>5879</v>
      </c>
      <c r="D1157" s="765"/>
      <c r="E1157" s="765"/>
      <c r="F1157" s="279"/>
      <c r="G1157" s="278"/>
      <c r="H1157" s="278"/>
      <c r="I1157" s="279"/>
      <c r="J1157" s="597"/>
      <c r="K1157" s="654"/>
      <c r="L1157" s="654"/>
      <c r="M1157" s="208"/>
      <c r="N1157" s="774"/>
      <c r="O1157" s="643"/>
      <c r="P1157" s="365"/>
      <c r="Q1157" s="365"/>
      <c r="R1157" s="1620"/>
      <c r="S1157" s="1634"/>
      <c r="T1157" s="1634"/>
      <c r="U1157" s="779"/>
      <c r="V1157" s="780"/>
      <c r="W1157" s="1650" t="s">
        <v>4700</v>
      </c>
      <c r="X1157" s="362" t="s">
        <v>163</v>
      </c>
      <c r="Y1157" s="395">
        <v>0.85</v>
      </c>
      <c r="Z1157" s="355"/>
      <c r="AA1157" s="247"/>
      <c r="AB1157" s="247"/>
      <c r="AC1157" s="391">
        <f>ROUND(ROUND(ROUND(ROUND(H1088+L1124,0)*Q1148,0)*V1155,0)*Y1157,0)</f>
        <v>205</v>
      </c>
      <c r="AD1157" s="268"/>
    </row>
    <row r="1158" spans="1:30" ht="17.100000000000001" customHeight="1">
      <c r="A1158" s="243">
        <v>61</v>
      </c>
      <c r="B1158" s="243">
        <v>2429</v>
      </c>
      <c r="C1158" s="244" t="s">
        <v>5880</v>
      </c>
      <c r="D1158" s="765"/>
      <c r="E1158" s="765"/>
      <c r="F1158" s="279"/>
      <c r="G1158" s="278"/>
      <c r="H1158" s="278"/>
      <c r="I1158" s="279"/>
      <c r="J1158" s="597"/>
      <c r="K1158" s="654"/>
      <c r="L1158" s="654"/>
      <c r="M1158" s="208"/>
      <c r="N1158" s="467"/>
      <c r="O1158" s="512"/>
      <c r="P1158" s="512"/>
      <c r="Q1158" s="789"/>
      <c r="R1158" s="1642"/>
      <c r="S1158" s="1643"/>
      <c r="T1158" s="1643"/>
      <c r="U1158" s="537"/>
      <c r="V1158" s="783"/>
      <c r="W1158" s="1651"/>
      <c r="X1158" s="512"/>
      <c r="Y1158" s="368"/>
      <c r="Z1158" s="762" t="s">
        <v>167</v>
      </c>
      <c r="AA1158" s="354">
        <v>5</v>
      </c>
      <c r="AB1158" s="763" t="s">
        <v>168</v>
      </c>
      <c r="AC1158" s="391">
        <f>ROUND(ROUND(ROUND(ROUND(H1088+L1124,0)*Q1148,0)*V1155,0)*Y1157,0)-AA1158</f>
        <v>200</v>
      </c>
      <c r="AD1158" s="268"/>
    </row>
    <row r="1159" spans="1:30" ht="17.100000000000001" customHeight="1">
      <c r="A1159" s="229">
        <v>61</v>
      </c>
      <c r="B1159" s="229">
        <v>1531</v>
      </c>
      <c r="C1159" s="254" t="s">
        <v>5881</v>
      </c>
      <c r="D1159" s="765"/>
      <c r="E1159" s="765"/>
      <c r="F1159" s="378"/>
      <c r="G1159" s="1542" t="s">
        <v>5882</v>
      </c>
      <c r="H1159" s="477"/>
      <c r="I1159" s="478"/>
      <c r="J1159" s="756"/>
      <c r="K1159" s="664"/>
      <c r="L1159" s="664"/>
      <c r="M1159" s="232"/>
      <c r="N1159" s="231"/>
      <c r="O1159" s="232"/>
      <c r="P1159" s="232"/>
      <c r="Q1159" s="232"/>
      <c r="R1159" s="340"/>
      <c r="S1159" s="338"/>
      <c r="T1159" s="338"/>
      <c r="U1159" s="334"/>
      <c r="V1159" s="232"/>
      <c r="W1159" s="231"/>
      <c r="X1159" s="232"/>
      <c r="Y1159" s="314"/>
      <c r="Z1159" s="257"/>
      <c r="AA1159" s="257"/>
      <c r="AB1159" s="257"/>
      <c r="AC1159" s="473">
        <f>ROUND(H1160,0)</f>
        <v>433</v>
      </c>
      <c r="AD1159" s="268"/>
    </row>
    <row r="1160" spans="1:30" ht="17.100000000000001" customHeight="1">
      <c r="A1160" s="243">
        <v>61</v>
      </c>
      <c r="B1160" s="243">
        <v>2430</v>
      </c>
      <c r="C1160" s="244" t="s">
        <v>5883</v>
      </c>
      <c r="D1160" s="765"/>
      <c r="E1160" s="765"/>
      <c r="F1160" s="378"/>
      <c r="G1160" s="1545"/>
      <c r="H1160" s="757">
        <v>433</v>
      </c>
      <c r="I1160" s="208" t="s">
        <v>18</v>
      </c>
      <c r="J1160" s="597"/>
      <c r="K1160" s="654"/>
      <c r="L1160" s="654"/>
      <c r="M1160" s="208"/>
      <c r="N1160" s="245"/>
      <c r="O1160" s="208"/>
      <c r="P1160" s="208"/>
      <c r="Q1160" s="208"/>
      <c r="R1160" s="611"/>
      <c r="S1160" s="392"/>
      <c r="T1160" s="392"/>
      <c r="U1160" s="301"/>
      <c r="V1160" s="208"/>
      <c r="W1160" s="245"/>
      <c r="X1160" s="208"/>
      <c r="Y1160" s="226"/>
      <c r="Z1160" s="762" t="s">
        <v>167</v>
      </c>
      <c r="AA1160" s="354">
        <v>5</v>
      </c>
      <c r="AB1160" s="763" t="s">
        <v>168</v>
      </c>
      <c r="AC1160" s="391">
        <f>ROUND(H1160,0)-AA1160</f>
        <v>428</v>
      </c>
      <c r="AD1160" s="268"/>
    </row>
    <row r="1161" spans="1:30" ht="17.100000000000001" customHeight="1">
      <c r="A1161" s="243">
        <v>61</v>
      </c>
      <c r="B1161" s="243">
        <v>2431</v>
      </c>
      <c r="C1161" s="244" t="s">
        <v>5884</v>
      </c>
      <c r="D1161" s="765"/>
      <c r="E1161" s="765"/>
      <c r="F1161" s="378"/>
      <c r="G1161" s="1545"/>
      <c r="H1161" s="377"/>
      <c r="I1161" s="378"/>
      <c r="J1161" s="597"/>
      <c r="K1161" s="654"/>
      <c r="L1161" s="654"/>
      <c r="M1161" s="208"/>
      <c r="N1161" s="245"/>
      <c r="O1161" s="208"/>
      <c r="P1161" s="208"/>
      <c r="Q1161" s="208"/>
      <c r="R1161" s="611"/>
      <c r="S1161" s="392"/>
      <c r="T1161" s="392"/>
      <c r="U1161" s="301"/>
      <c r="V1161" s="385"/>
      <c r="W1161" s="1650" t="s">
        <v>4700</v>
      </c>
      <c r="X1161" s="362" t="s">
        <v>163</v>
      </c>
      <c r="Y1161" s="395">
        <v>0.85</v>
      </c>
      <c r="Z1161" s="355"/>
      <c r="AA1161" s="247"/>
      <c r="AB1161" s="247"/>
      <c r="AC1161" s="391">
        <f>ROUND(H1160*Y1161,0)</f>
        <v>368</v>
      </c>
      <c r="AD1161" s="268"/>
    </row>
    <row r="1162" spans="1:30" ht="17.100000000000001" customHeight="1">
      <c r="A1162" s="243">
        <v>61</v>
      </c>
      <c r="B1162" s="243">
        <v>2432</v>
      </c>
      <c r="C1162" s="244" t="s">
        <v>5885</v>
      </c>
      <c r="D1162" s="765"/>
      <c r="E1162" s="765"/>
      <c r="F1162" s="378"/>
      <c r="G1162" s="377"/>
      <c r="H1162" s="377"/>
      <c r="I1162" s="377"/>
      <c r="J1162" s="597"/>
      <c r="K1162" s="654"/>
      <c r="L1162" s="654"/>
      <c r="M1162" s="208"/>
      <c r="N1162" s="245"/>
      <c r="O1162" s="208"/>
      <c r="P1162" s="208"/>
      <c r="Q1162" s="208"/>
      <c r="R1162" s="761"/>
      <c r="S1162" s="407"/>
      <c r="T1162" s="407"/>
      <c r="U1162" s="304"/>
      <c r="V1162" s="226"/>
      <c r="W1162" s="1651"/>
      <c r="X1162" s="512"/>
      <c r="Y1162" s="368"/>
      <c r="Z1162" s="762" t="s">
        <v>167</v>
      </c>
      <c r="AA1162" s="354">
        <v>5</v>
      </c>
      <c r="AB1162" s="763" t="s">
        <v>168</v>
      </c>
      <c r="AC1162" s="391">
        <f>ROUND(H1160*Y1161,0)-AA1162</f>
        <v>363</v>
      </c>
      <c r="AD1162" s="268"/>
    </row>
    <row r="1163" spans="1:30" ht="17.100000000000001" customHeight="1">
      <c r="A1163" s="229">
        <v>61</v>
      </c>
      <c r="B1163" s="229">
        <v>1532</v>
      </c>
      <c r="C1163" s="254" t="s">
        <v>5886</v>
      </c>
      <c r="D1163" s="765"/>
      <c r="E1163" s="765"/>
      <c r="F1163" s="279"/>
      <c r="G1163" s="278"/>
      <c r="J1163" s="597"/>
      <c r="K1163" s="654"/>
      <c r="L1163" s="654"/>
      <c r="M1163" s="208"/>
      <c r="N1163" s="245"/>
      <c r="O1163" s="208"/>
      <c r="P1163" s="208"/>
      <c r="Q1163" s="208"/>
      <c r="R1163" s="1542" t="s">
        <v>4703</v>
      </c>
      <c r="S1163" s="1543"/>
      <c r="T1163" s="1543"/>
      <c r="U1163" s="372" t="s">
        <v>163</v>
      </c>
      <c r="V1163" s="373">
        <v>0.7</v>
      </c>
      <c r="W1163" s="231"/>
      <c r="X1163" s="232"/>
      <c r="Y1163" s="314"/>
      <c r="Z1163" s="257"/>
      <c r="AA1163" s="257"/>
      <c r="AB1163" s="257"/>
      <c r="AC1163" s="473">
        <f>ROUND(H1160*V1163,0)</f>
        <v>303</v>
      </c>
      <c r="AD1163" s="268"/>
    </row>
    <row r="1164" spans="1:30" ht="17.100000000000001" customHeight="1">
      <c r="A1164" s="243">
        <v>61</v>
      </c>
      <c r="B1164" s="243">
        <v>2433</v>
      </c>
      <c r="C1164" s="244" t="s">
        <v>5887</v>
      </c>
      <c r="D1164" s="765"/>
      <c r="E1164" s="765"/>
      <c r="F1164" s="279"/>
      <c r="G1164" s="278"/>
      <c r="H1164" s="208"/>
      <c r="I1164" s="388"/>
      <c r="J1164" s="597"/>
      <c r="K1164" s="654"/>
      <c r="L1164" s="654"/>
      <c r="M1164" s="208"/>
      <c r="N1164" s="245"/>
      <c r="O1164" s="208"/>
      <c r="P1164" s="208"/>
      <c r="Q1164" s="208"/>
      <c r="R1164" s="1545"/>
      <c r="S1164" s="1546"/>
      <c r="T1164" s="1546"/>
      <c r="U1164" s="214"/>
      <c r="V1164" s="609"/>
      <c r="W1164" s="281"/>
      <c r="X1164" s="216"/>
      <c r="Y1164" s="226"/>
      <c r="Z1164" s="762" t="s">
        <v>167</v>
      </c>
      <c r="AA1164" s="354">
        <v>5</v>
      </c>
      <c r="AB1164" s="763" t="s">
        <v>168</v>
      </c>
      <c r="AC1164" s="391">
        <f>ROUND(H1160*V1163,0)-AA1164</f>
        <v>298</v>
      </c>
      <c r="AD1164" s="268"/>
    </row>
    <row r="1165" spans="1:30" ht="17.100000000000001" customHeight="1">
      <c r="A1165" s="243">
        <v>61</v>
      </c>
      <c r="B1165" s="243">
        <v>2434</v>
      </c>
      <c r="C1165" s="244" t="s">
        <v>5888</v>
      </c>
      <c r="D1165" s="765"/>
      <c r="E1165" s="765"/>
      <c r="F1165" s="791"/>
      <c r="G1165" s="406"/>
      <c r="H1165" s="208"/>
      <c r="I1165" s="388"/>
      <c r="J1165" s="597"/>
      <c r="K1165" s="654"/>
      <c r="L1165" s="654"/>
      <c r="M1165" s="208"/>
      <c r="N1165" s="245"/>
      <c r="O1165" s="208"/>
      <c r="P1165" s="208"/>
      <c r="Q1165" s="208"/>
      <c r="R1165" s="1545"/>
      <c r="S1165" s="1546"/>
      <c r="T1165" s="1546"/>
      <c r="U1165" s="302"/>
      <c r="V1165" s="766"/>
      <c r="W1165" s="1650" t="s">
        <v>4700</v>
      </c>
      <c r="X1165" s="362" t="s">
        <v>163</v>
      </c>
      <c r="Y1165" s="395">
        <v>0.85</v>
      </c>
      <c r="Z1165" s="355"/>
      <c r="AA1165" s="247"/>
      <c r="AB1165" s="247"/>
      <c r="AC1165" s="391">
        <f>ROUND(ROUND(H1160*V1163,0)*Y1165,0)</f>
        <v>258</v>
      </c>
      <c r="AD1165" s="268"/>
    </row>
    <row r="1166" spans="1:30" ht="17.100000000000001" customHeight="1">
      <c r="A1166" s="243">
        <v>61</v>
      </c>
      <c r="B1166" s="243">
        <v>2435</v>
      </c>
      <c r="C1166" s="244" t="s">
        <v>5889</v>
      </c>
      <c r="D1166" s="765"/>
      <c r="E1166" s="764"/>
      <c r="F1166" s="791"/>
      <c r="G1166" s="406"/>
      <c r="H1166" s="208"/>
      <c r="I1166" s="388"/>
      <c r="J1166" s="597"/>
      <c r="K1166" s="654"/>
      <c r="L1166" s="654"/>
      <c r="M1166" s="208"/>
      <c r="N1166" s="245"/>
      <c r="O1166" s="208"/>
      <c r="P1166" s="208"/>
      <c r="Q1166" s="208"/>
      <c r="R1166" s="399"/>
      <c r="S1166" s="767"/>
      <c r="T1166" s="305"/>
      <c r="U1166" s="305"/>
      <c r="V1166" s="768"/>
      <c r="W1166" s="1651"/>
      <c r="X1166" s="512"/>
      <c r="Y1166" s="368"/>
      <c r="Z1166" s="762" t="s">
        <v>167</v>
      </c>
      <c r="AA1166" s="354">
        <v>5</v>
      </c>
      <c r="AB1166" s="763" t="s">
        <v>168</v>
      </c>
      <c r="AC1166" s="391">
        <f>ROUND(ROUND(H1160*V1163,0)*Y1165,0)-AA1166</f>
        <v>253</v>
      </c>
      <c r="AD1166" s="268"/>
    </row>
    <row r="1167" spans="1:30" ht="17.100000000000001" customHeight="1">
      <c r="A1167" s="229">
        <v>61</v>
      </c>
      <c r="B1167" s="229">
        <v>1801</v>
      </c>
      <c r="C1167" s="254" t="s">
        <v>5890</v>
      </c>
      <c r="D1167" s="765"/>
      <c r="E1167" s="764"/>
      <c r="F1167" s="791"/>
      <c r="G1167" s="406"/>
      <c r="H1167" s="208"/>
      <c r="I1167" s="388"/>
      <c r="J1167" s="597"/>
      <c r="K1167" s="654"/>
      <c r="L1167" s="654"/>
      <c r="M1167" s="208"/>
      <c r="N1167" s="245"/>
      <c r="O1167" s="208"/>
      <c r="P1167" s="208"/>
      <c r="Q1167" s="385"/>
      <c r="R1167" s="1542" t="s">
        <v>4708</v>
      </c>
      <c r="S1167" s="1543"/>
      <c r="T1167" s="1543"/>
      <c r="U1167" s="214" t="s">
        <v>163</v>
      </c>
      <c r="V1167" s="609">
        <v>0.85</v>
      </c>
      <c r="W1167" s="231"/>
      <c r="X1167" s="232"/>
      <c r="Y1167" s="314"/>
      <c r="Z1167" s="257"/>
      <c r="AA1167" s="257"/>
      <c r="AB1167" s="257"/>
      <c r="AC1167" s="473">
        <f>ROUND(H1160*V1167,0)</f>
        <v>368</v>
      </c>
      <c r="AD1167" s="268"/>
    </row>
    <row r="1168" spans="1:30" ht="17.100000000000001" customHeight="1">
      <c r="A1168" s="243">
        <v>61</v>
      </c>
      <c r="B1168" s="243">
        <v>2436</v>
      </c>
      <c r="C1168" s="244" t="s">
        <v>5891</v>
      </c>
      <c r="D1168" s="765"/>
      <c r="E1168" s="764"/>
      <c r="F1168" s="791"/>
      <c r="G1168" s="406"/>
      <c r="H1168" s="208"/>
      <c r="I1168" s="388"/>
      <c r="J1168" s="597"/>
      <c r="K1168" s="654"/>
      <c r="L1168" s="654"/>
      <c r="M1168" s="208"/>
      <c r="N1168" s="245"/>
      <c r="O1168" s="208"/>
      <c r="P1168" s="208"/>
      <c r="Q1168" s="208"/>
      <c r="R1168" s="1545"/>
      <c r="S1168" s="1546"/>
      <c r="T1168" s="1546"/>
      <c r="U1168" s="214"/>
      <c r="V1168" s="609"/>
      <c r="W1168" s="281"/>
      <c r="X1168" s="216"/>
      <c r="Y1168" s="226"/>
      <c r="Z1168" s="762" t="s">
        <v>167</v>
      </c>
      <c r="AA1168" s="354">
        <v>5</v>
      </c>
      <c r="AB1168" s="763" t="s">
        <v>168</v>
      </c>
      <c r="AC1168" s="391">
        <f>ROUND(H1160*V1167,0)-AA1168</f>
        <v>363</v>
      </c>
      <c r="AD1168" s="268"/>
    </row>
    <row r="1169" spans="1:30" ht="17.100000000000001" customHeight="1">
      <c r="A1169" s="243">
        <v>61</v>
      </c>
      <c r="B1169" s="243">
        <v>2437</v>
      </c>
      <c r="C1169" s="244" t="s">
        <v>5892</v>
      </c>
      <c r="D1169" s="765"/>
      <c r="E1169" s="764"/>
      <c r="F1169" s="279"/>
      <c r="G1169" s="278"/>
      <c r="H1169" s="278"/>
      <c r="I1169" s="279"/>
      <c r="J1169" s="597"/>
      <c r="K1169" s="654"/>
      <c r="L1169" s="654"/>
      <c r="M1169" s="208"/>
      <c r="N1169" s="245"/>
      <c r="O1169" s="208"/>
      <c r="P1169" s="208"/>
      <c r="Q1169" s="208"/>
      <c r="R1169" s="1545"/>
      <c r="S1169" s="1546"/>
      <c r="T1169" s="1546"/>
      <c r="U1169" s="302"/>
      <c r="V1169" s="766"/>
      <c r="W1169" s="1650" t="s">
        <v>4700</v>
      </c>
      <c r="X1169" s="362" t="s">
        <v>163</v>
      </c>
      <c r="Y1169" s="395">
        <v>0.85</v>
      </c>
      <c r="Z1169" s="355"/>
      <c r="AA1169" s="247"/>
      <c r="AB1169" s="247"/>
      <c r="AC1169" s="391">
        <f>ROUND(ROUND(H1160*V1167,0)*Y1169,0)</f>
        <v>313</v>
      </c>
      <c r="AD1169" s="268"/>
    </row>
    <row r="1170" spans="1:30" ht="17.100000000000001" customHeight="1">
      <c r="A1170" s="243">
        <v>61</v>
      </c>
      <c r="B1170" s="243">
        <v>2438</v>
      </c>
      <c r="C1170" s="244" t="s">
        <v>5893</v>
      </c>
      <c r="D1170" s="765"/>
      <c r="E1170" s="764"/>
      <c r="F1170" s="279"/>
      <c r="G1170" s="278"/>
      <c r="H1170" s="278"/>
      <c r="I1170" s="279"/>
      <c r="J1170" s="597"/>
      <c r="K1170" s="654"/>
      <c r="L1170" s="654"/>
      <c r="M1170" s="208"/>
      <c r="N1170" s="281"/>
      <c r="O1170" s="216"/>
      <c r="P1170" s="216"/>
      <c r="Q1170" s="216"/>
      <c r="R1170" s="1563"/>
      <c r="S1170" s="1564"/>
      <c r="T1170" s="1564"/>
      <c r="U1170" s="305"/>
      <c r="V1170" s="768"/>
      <c r="W1170" s="1651"/>
      <c r="X1170" s="512"/>
      <c r="Y1170" s="368"/>
      <c r="Z1170" s="762" t="s">
        <v>167</v>
      </c>
      <c r="AA1170" s="354">
        <v>5</v>
      </c>
      <c r="AB1170" s="763" t="s">
        <v>168</v>
      </c>
      <c r="AC1170" s="391">
        <f>ROUND(ROUND(H1160*V1167,0)*Y1169,0)-AA1170</f>
        <v>308</v>
      </c>
      <c r="AD1170" s="268"/>
    </row>
    <row r="1171" spans="1:30" ht="17.100000000000001" customHeight="1">
      <c r="A1171" s="229">
        <v>61</v>
      </c>
      <c r="B1171" s="229">
        <v>1533</v>
      </c>
      <c r="C1171" s="254" t="s">
        <v>5894</v>
      </c>
      <c r="D1171" s="765"/>
      <c r="E1171" s="765"/>
      <c r="F1171" s="279"/>
      <c r="G1171" s="278"/>
      <c r="H1171" s="278"/>
      <c r="I1171" s="279"/>
      <c r="J1171" s="597"/>
      <c r="K1171" s="654"/>
      <c r="L1171" s="654"/>
      <c r="M1171" s="208"/>
      <c r="N1171" s="1539" t="s">
        <v>4713</v>
      </c>
      <c r="O1171" s="1608" t="s">
        <v>162</v>
      </c>
      <c r="P1171" s="769"/>
      <c r="Q1171" s="769"/>
      <c r="R1171" s="340"/>
      <c r="S1171" s="338"/>
      <c r="T1171" s="338"/>
      <c r="U1171" s="334"/>
      <c r="V1171" s="232"/>
      <c r="W1171" s="231"/>
      <c r="X1171" s="232"/>
      <c r="Y1171" s="314"/>
      <c r="Z1171" s="257"/>
      <c r="AA1171" s="257"/>
      <c r="AB1171" s="257"/>
      <c r="AC1171" s="473">
        <f>ROUND(H1160*Q1172,0)</f>
        <v>303</v>
      </c>
      <c r="AD1171" s="268"/>
    </row>
    <row r="1172" spans="1:30" ht="17.100000000000001" customHeight="1">
      <c r="A1172" s="243">
        <v>61</v>
      </c>
      <c r="B1172" s="243">
        <v>2439</v>
      </c>
      <c r="C1172" s="244" t="s">
        <v>5895</v>
      </c>
      <c r="D1172" s="765"/>
      <c r="E1172" s="765"/>
      <c r="F1172" s="279"/>
      <c r="G1172" s="278"/>
      <c r="H1172" s="278"/>
      <c r="I1172" s="279"/>
      <c r="J1172" s="597"/>
      <c r="K1172" s="654"/>
      <c r="L1172" s="654"/>
      <c r="M1172" s="208"/>
      <c r="N1172" s="1631"/>
      <c r="O1172" s="1586"/>
      <c r="P1172" s="214" t="s">
        <v>163</v>
      </c>
      <c r="Q1172" s="770">
        <v>0.7</v>
      </c>
      <c r="R1172" s="611"/>
      <c r="S1172" s="392"/>
      <c r="T1172" s="392"/>
      <c r="U1172" s="301"/>
      <c r="V1172" s="208"/>
      <c r="W1172" s="245"/>
      <c r="X1172" s="208"/>
      <c r="Y1172" s="226"/>
      <c r="Z1172" s="762" t="s">
        <v>167</v>
      </c>
      <c r="AA1172" s="354">
        <v>5</v>
      </c>
      <c r="AB1172" s="763" t="s">
        <v>168</v>
      </c>
      <c r="AC1172" s="391">
        <f>ROUND(H1160*Q1172,0)-AA1172</f>
        <v>298</v>
      </c>
      <c r="AD1172" s="268"/>
    </row>
    <row r="1173" spans="1:30" ht="17.100000000000001" customHeight="1">
      <c r="A1173" s="243">
        <v>61</v>
      </c>
      <c r="B1173" s="243">
        <v>2440</v>
      </c>
      <c r="C1173" s="244" t="s">
        <v>5896</v>
      </c>
      <c r="D1173" s="765"/>
      <c r="E1173" s="765"/>
      <c r="F1173" s="279"/>
      <c r="G1173" s="278"/>
      <c r="H1173" s="278"/>
      <c r="I1173" s="279"/>
      <c r="J1173" s="597"/>
      <c r="K1173" s="654"/>
      <c r="L1173" s="654"/>
      <c r="M1173" s="208"/>
      <c r="N1173" s="1631"/>
      <c r="O1173" s="1586"/>
      <c r="R1173" s="611"/>
      <c r="S1173" s="392"/>
      <c r="T1173" s="392"/>
      <c r="U1173" s="301"/>
      <c r="V1173" s="385"/>
      <c r="W1173" s="1650" t="s">
        <v>4700</v>
      </c>
      <c r="X1173" s="362" t="s">
        <v>163</v>
      </c>
      <c r="Y1173" s="395">
        <v>0.85</v>
      </c>
      <c r="Z1173" s="355"/>
      <c r="AA1173" s="247"/>
      <c r="AB1173" s="247"/>
      <c r="AC1173" s="391">
        <f>ROUND(ROUND(H1160*Q1172,0)*Y1173,0)</f>
        <v>258</v>
      </c>
      <c r="AD1173" s="268"/>
    </row>
    <row r="1174" spans="1:30" ht="17.100000000000001" customHeight="1">
      <c r="A1174" s="243">
        <v>61</v>
      </c>
      <c r="B1174" s="243">
        <v>2441</v>
      </c>
      <c r="C1174" s="244" t="s">
        <v>5897</v>
      </c>
      <c r="D1174" s="765"/>
      <c r="E1174" s="765"/>
      <c r="F1174" s="279"/>
      <c r="G1174" s="278"/>
      <c r="H1174" s="278"/>
      <c r="I1174" s="279"/>
      <c r="J1174" s="597"/>
      <c r="K1174" s="654"/>
      <c r="L1174" s="654"/>
      <c r="M1174" s="208"/>
      <c r="N1174" s="772"/>
      <c r="P1174" s="214"/>
      <c r="Q1174" s="214"/>
      <c r="R1174" s="761"/>
      <c r="S1174" s="407"/>
      <c r="T1174" s="407"/>
      <c r="U1174" s="304"/>
      <c r="V1174" s="226"/>
      <c r="W1174" s="1651"/>
      <c r="X1174" s="512"/>
      <c r="Y1174" s="368"/>
      <c r="Z1174" s="762" t="s">
        <v>167</v>
      </c>
      <c r="AA1174" s="354">
        <v>5</v>
      </c>
      <c r="AB1174" s="763" t="s">
        <v>168</v>
      </c>
      <c r="AC1174" s="391">
        <f>ROUND(ROUND(H1160*Q1172,0)*Y1173,0)-AA1174</f>
        <v>253</v>
      </c>
      <c r="AD1174" s="268"/>
    </row>
    <row r="1175" spans="1:30" ht="17.100000000000001" customHeight="1">
      <c r="A1175" s="229">
        <v>61</v>
      </c>
      <c r="B1175" s="229">
        <v>1534</v>
      </c>
      <c r="C1175" s="254" t="s">
        <v>5898</v>
      </c>
      <c r="D1175" s="765"/>
      <c r="E1175" s="765"/>
      <c r="F1175" s="279"/>
      <c r="G1175" s="278"/>
      <c r="H1175" s="278"/>
      <c r="I1175" s="279"/>
      <c r="J1175" s="597"/>
      <c r="K1175" s="654"/>
      <c r="L1175" s="654"/>
      <c r="M1175" s="208"/>
      <c r="N1175" s="773"/>
      <c r="R1175" s="1542" t="s">
        <v>4703</v>
      </c>
      <c r="S1175" s="1543"/>
      <c r="T1175" s="1543"/>
      <c r="U1175" s="372" t="s">
        <v>163</v>
      </c>
      <c r="V1175" s="373">
        <v>0.7</v>
      </c>
      <c r="W1175" s="231"/>
      <c r="X1175" s="232"/>
      <c r="Y1175" s="314"/>
      <c r="Z1175" s="257"/>
      <c r="AA1175" s="257"/>
      <c r="AB1175" s="257"/>
      <c r="AC1175" s="473">
        <f>ROUND(ROUND(H1160*Q1172,0)*V1175,0)</f>
        <v>212</v>
      </c>
      <c r="AD1175" s="268"/>
    </row>
    <row r="1176" spans="1:30" ht="17.100000000000001" customHeight="1">
      <c r="A1176" s="243">
        <v>61</v>
      </c>
      <c r="B1176" s="243">
        <v>2442</v>
      </c>
      <c r="C1176" s="244" t="s">
        <v>5899</v>
      </c>
      <c r="D1176" s="765"/>
      <c r="E1176" s="765"/>
      <c r="F1176" s="279"/>
      <c r="G1176" s="278"/>
      <c r="H1176" s="278"/>
      <c r="I1176" s="279"/>
      <c r="J1176" s="597"/>
      <c r="K1176" s="654"/>
      <c r="L1176" s="654"/>
      <c r="M1176" s="208"/>
      <c r="N1176" s="773"/>
      <c r="R1176" s="1545"/>
      <c r="S1176" s="1546"/>
      <c r="T1176" s="1546"/>
      <c r="U1176" s="214"/>
      <c r="V1176" s="609"/>
      <c r="W1176" s="281"/>
      <c r="X1176" s="216"/>
      <c r="Y1176" s="226"/>
      <c r="Z1176" s="762" t="s">
        <v>167</v>
      </c>
      <c r="AA1176" s="354">
        <v>5</v>
      </c>
      <c r="AB1176" s="763" t="s">
        <v>168</v>
      </c>
      <c r="AC1176" s="391">
        <f>ROUND(ROUND(H1160*Q1172,0)*V1175,0)-AA1176</f>
        <v>207</v>
      </c>
      <c r="AD1176" s="268"/>
    </row>
    <row r="1177" spans="1:30" ht="17.100000000000001" customHeight="1">
      <c r="A1177" s="243">
        <v>61</v>
      </c>
      <c r="B1177" s="243">
        <v>2443</v>
      </c>
      <c r="C1177" s="244" t="s">
        <v>5900</v>
      </c>
      <c r="D1177" s="765"/>
      <c r="E1177" s="765"/>
      <c r="F1177" s="279"/>
      <c r="G1177" s="278"/>
      <c r="H1177" s="278"/>
      <c r="I1177" s="279"/>
      <c r="J1177" s="597"/>
      <c r="K1177" s="654"/>
      <c r="L1177" s="654"/>
      <c r="M1177" s="208"/>
      <c r="N1177" s="774"/>
      <c r="O1177" s="214"/>
      <c r="P1177" s="1653"/>
      <c r="Q1177" s="1653"/>
      <c r="R1177" s="1545"/>
      <c r="S1177" s="1546"/>
      <c r="T1177" s="1546"/>
      <c r="U1177" s="302"/>
      <c r="V1177" s="766"/>
      <c r="W1177" s="1650" t="s">
        <v>4700</v>
      </c>
      <c r="X1177" s="362" t="s">
        <v>163</v>
      </c>
      <c r="Y1177" s="395">
        <v>0.85</v>
      </c>
      <c r="Z1177" s="355"/>
      <c r="AA1177" s="247"/>
      <c r="AB1177" s="247"/>
      <c r="AC1177" s="391">
        <f>ROUND(ROUND(ROUND(H1160*Q1172,0)*V1175,0)*Y1177,0)</f>
        <v>180</v>
      </c>
      <c r="AD1177" s="268"/>
    </row>
    <row r="1178" spans="1:30" ht="17.100000000000001" customHeight="1">
      <c r="A1178" s="243">
        <v>61</v>
      </c>
      <c r="B1178" s="243">
        <v>2444</v>
      </c>
      <c r="C1178" s="244" t="s">
        <v>5901</v>
      </c>
      <c r="D1178" s="765"/>
      <c r="E1178" s="765"/>
      <c r="F1178" s="279"/>
      <c r="G1178" s="278"/>
      <c r="H1178" s="278"/>
      <c r="I1178" s="279"/>
      <c r="J1178" s="597"/>
      <c r="K1178" s="654"/>
      <c r="L1178" s="654"/>
      <c r="M1178" s="208"/>
      <c r="N1178" s="774"/>
      <c r="O1178" s="214"/>
      <c r="P1178" s="214"/>
      <c r="Q1178" s="214"/>
      <c r="R1178" s="399"/>
      <c r="S1178" s="767"/>
      <c r="T1178" s="305"/>
      <c r="U1178" s="305"/>
      <c r="V1178" s="768"/>
      <c r="W1178" s="1651"/>
      <c r="X1178" s="512"/>
      <c r="Y1178" s="368"/>
      <c r="Z1178" s="762" t="s">
        <v>167</v>
      </c>
      <c r="AA1178" s="354">
        <v>5</v>
      </c>
      <c r="AB1178" s="763" t="s">
        <v>168</v>
      </c>
      <c r="AC1178" s="391">
        <f>ROUND(ROUND(ROUND(H1160*Q1172,0)*V1175,0)*Y1177,0)-AA1178</f>
        <v>175</v>
      </c>
      <c r="AD1178" s="268"/>
    </row>
    <row r="1179" spans="1:30" ht="17.100000000000001" customHeight="1">
      <c r="A1179" s="229">
        <v>61</v>
      </c>
      <c r="B1179" s="229">
        <v>1802</v>
      </c>
      <c r="C1179" s="254" t="s">
        <v>5902</v>
      </c>
      <c r="D1179" s="765"/>
      <c r="E1179" s="765"/>
      <c r="F1179" s="279"/>
      <c r="G1179" s="278"/>
      <c r="H1179" s="278"/>
      <c r="I1179" s="279"/>
      <c r="J1179" s="597"/>
      <c r="K1179" s="654"/>
      <c r="L1179" s="654"/>
      <c r="M1179" s="208"/>
      <c r="N1179" s="773"/>
      <c r="O1179" s="214"/>
      <c r="P1179" s="1599"/>
      <c r="Q1179" s="1600"/>
      <c r="R1179" s="1542" t="s">
        <v>4708</v>
      </c>
      <c r="S1179" s="1543"/>
      <c r="T1179" s="1543"/>
      <c r="U1179" s="214" t="s">
        <v>163</v>
      </c>
      <c r="V1179" s="609">
        <v>0.85</v>
      </c>
      <c r="W1179" s="231"/>
      <c r="X1179" s="232"/>
      <c r="Y1179" s="314"/>
      <c r="Z1179" s="257"/>
      <c r="AA1179" s="257"/>
      <c r="AB1179" s="257"/>
      <c r="AC1179" s="473">
        <f>ROUND(ROUND(H1160*Q1172,0)*V1179,0)</f>
        <v>258</v>
      </c>
      <c r="AD1179" s="268"/>
    </row>
    <row r="1180" spans="1:30" ht="17.100000000000001" customHeight="1">
      <c r="A1180" s="243">
        <v>61</v>
      </c>
      <c r="B1180" s="243">
        <v>2445</v>
      </c>
      <c r="C1180" s="244" t="s">
        <v>5903</v>
      </c>
      <c r="D1180" s="765"/>
      <c r="E1180" s="765"/>
      <c r="F1180" s="279"/>
      <c r="G1180" s="278"/>
      <c r="H1180" s="278"/>
      <c r="I1180" s="279"/>
      <c r="J1180" s="597"/>
      <c r="K1180" s="654"/>
      <c r="L1180" s="654"/>
      <c r="M1180" s="208"/>
      <c r="N1180" s="773"/>
      <c r="O1180" s="214"/>
      <c r="P1180" s="609"/>
      <c r="Q1180" s="609"/>
      <c r="R1180" s="1545"/>
      <c r="S1180" s="1546"/>
      <c r="T1180" s="1546"/>
      <c r="U1180" s="214"/>
      <c r="V1180" s="609"/>
      <c r="W1180" s="281"/>
      <c r="X1180" s="216"/>
      <c r="Y1180" s="226"/>
      <c r="Z1180" s="762" t="s">
        <v>167</v>
      </c>
      <c r="AA1180" s="354">
        <v>5</v>
      </c>
      <c r="AB1180" s="763" t="s">
        <v>168</v>
      </c>
      <c r="AC1180" s="391">
        <f>ROUND(ROUND(H1160*Q1172,0)*V1179,0)-AA1180</f>
        <v>253</v>
      </c>
      <c r="AD1180" s="268"/>
    </row>
    <row r="1181" spans="1:30" ht="17.100000000000001" customHeight="1">
      <c r="A1181" s="243">
        <v>61</v>
      </c>
      <c r="B1181" s="243">
        <v>2446</v>
      </c>
      <c r="C1181" s="244" t="s">
        <v>5904</v>
      </c>
      <c r="D1181" s="765"/>
      <c r="E1181" s="765"/>
      <c r="F1181" s="279"/>
      <c r="G1181" s="278"/>
      <c r="H1181" s="278"/>
      <c r="I1181" s="279"/>
      <c r="J1181" s="597"/>
      <c r="K1181" s="654"/>
      <c r="L1181" s="654"/>
      <c r="M1181" s="208"/>
      <c r="N1181" s="774"/>
      <c r="O1181" s="214"/>
      <c r="P1181" s="609"/>
      <c r="Q1181" s="609"/>
      <c r="R1181" s="1545"/>
      <c r="S1181" s="1546"/>
      <c r="T1181" s="1546"/>
      <c r="U1181" s="302"/>
      <c r="V1181" s="766"/>
      <c r="W1181" s="1650" t="s">
        <v>4700</v>
      </c>
      <c r="X1181" s="362" t="s">
        <v>163</v>
      </c>
      <c r="Y1181" s="395">
        <v>0.85</v>
      </c>
      <c r="Z1181" s="355"/>
      <c r="AA1181" s="247"/>
      <c r="AB1181" s="247"/>
      <c r="AC1181" s="391">
        <f>ROUND(ROUND(ROUND(H1160*Q1172,0)*V1179,0)*Y1181,0)</f>
        <v>219</v>
      </c>
      <c r="AD1181" s="268"/>
    </row>
    <row r="1182" spans="1:30" ht="17.100000000000001" customHeight="1">
      <c r="A1182" s="243">
        <v>61</v>
      </c>
      <c r="B1182" s="243">
        <v>2447</v>
      </c>
      <c r="C1182" s="244" t="s">
        <v>5905</v>
      </c>
      <c r="D1182" s="765"/>
      <c r="E1182" s="765"/>
      <c r="F1182" s="279"/>
      <c r="G1182" s="278"/>
      <c r="H1182" s="278"/>
      <c r="I1182" s="279"/>
      <c r="J1182" s="597"/>
      <c r="K1182" s="654"/>
      <c r="L1182" s="654"/>
      <c r="M1182" s="208"/>
      <c r="N1182" s="773"/>
      <c r="O1182" s="214"/>
      <c r="P1182" s="214"/>
      <c r="Q1182" s="214"/>
      <c r="R1182" s="1563"/>
      <c r="S1182" s="1564"/>
      <c r="T1182" s="1564"/>
      <c r="U1182" s="305"/>
      <c r="V1182" s="768"/>
      <c r="W1182" s="1651"/>
      <c r="X1182" s="512"/>
      <c r="Y1182" s="368"/>
      <c r="Z1182" s="762" t="s">
        <v>167</v>
      </c>
      <c r="AA1182" s="354">
        <v>5</v>
      </c>
      <c r="AB1182" s="763" t="s">
        <v>168</v>
      </c>
      <c r="AC1182" s="391">
        <f>ROUND(ROUND(ROUND(H1160*Q1172,0)*V1179,0)*Y1181,0)-AA1182</f>
        <v>214</v>
      </c>
      <c r="AD1182" s="268"/>
    </row>
    <row r="1183" spans="1:30" ht="17.100000000000001" customHeight="1">
      <c r="A1183" s="243">
        <v>61</v>
      </c>
      <c r="B1183" s="243">
        <v>2448</v>
      </c>
      <c r="C1183" s="244" t="s">
        <v>5906</v>
      </c>
      <c r="D1183" s="765"/>
      <c r="E1183" s="765"/>
      <c r="F1183" s="279"/>
      <c r="G1183" s="278"/>
      <c r="H1183" s="278"/>
      <c r="I1183" s="279"/>
      <c r="J1183" s="597"/>
      <c r="K1183" s="654"/>
      <c r="L1183" s="654"/>
      <c r="M1183" s="208"/>
      <c r="N1183" s="773"/>
      <c r="O1183" s="1580" t="s">
        <v>165</v>
      </c>
      <c r="P1183" s="775"/>
      <c r="Q1183" s="775"/>
      <c r="R1183" s="359"/>
      <c r="S1183" s="360"/>
      <c r="T1183" s="360"/>
      <c r="U1183" s="360"/>
      <c r="V1183" s="361"/>
      <c r="W1183" s="523"/>
      <c r="X1183" s="524"/>
      <c r="Y1183" s="642"/>
      <c r="Z1183" s="247"/>
      <c r="AA1183" s="247"/>
      <c r="AB1183" s="247"/>
      <c r="AC1183" s="391">
        <f>ROUND(H1160*Q1184,0)</f>
        <v>217</v>
      </c>
      <c r="AD1183" s="268"/>
    </row>
    <row r="1184" spans="1:30" ht="17.100000000000001" customHeight="1">
      <c r="A1184" s="243">
        <v>61</v>
      </c>
      <c r="B1184" s="243">
        <v>2449</v>
      </c>
      <c r="C1184" s="244" t="s">
        <v>5907</v>
      </c>
      <c r="D1184" s="765"/>
      <c r="E1184" s="765"/>
      <c r="F1184" s="279"/>
      <c r="G1184" s="278"/>
      <c r="H1184" s="278"/>
      <c r="I1184" s="279"/>
      <c r="J1184" s="597"/>
      <c r="K1184" s="654"/>
      <c r="L1184" s="654"/>
      <c r="M1184" s="208"/>
      <c r="N1184" s="772"/>
      <c r="O1184" s="1620"/>
      <c r="P1184" s="643" t="s">
        <v>163</v>
      </c>
      <c r="Q1184" s="365">
        <v>0.5</v>
      </c>
      <c r="R1184" s="777"/>
      <c r="S1184" s="639"/>
      <c r="T1184" s="639"/>
      <c r="U1184" s="639"/>
      <c r="V1184" s="529"/>
      <c r="W1184" s="516"/>
      <c r="X1184" s="517"/>
      <c r="Y1184" s="526"/>
      <c r="Z1184" s="762" t="s">
        <v>167</v>
      </c>
      <c r="AA1184" s="354">
        <v>5</v>
      </c>
      <c r="AB1184" s="763" t="s">
        <v>168</v>
      </c>
      <c r="AC1184" s="391">
        <f>ROUND(H1160*Q1184,0)-AA1184</f>
        <v>212</v>
      </c>
      <c r="AD1184" s="268"/>
    </row>
    <row r="1185" spans="1:30" ht="17.100000000000001" customHeight="1">
      <c r="A1185" s="243">
        <v>61</v>
      </c>
      <c r="B1185" s="243">
        <v>2450</v>
      </c>
      <c r="C1185" s="244" t="s">
        <v>5908</v>
      </c>
      <c r="D1185" s="765"/>
      <c r="E1185" s="765"/>
      <c r="F1185" s="279"/>
      <c r="G1185" s="278"/>
      <c r="H1185" s="278"/>
      <c r="I1185" s="279"/>
      <c r="J1185" s="597"/>
      <c r="K1185" s="654"/>
      <c r="L1185" s="654"/>
      <c r="M1185" s="208"/>
      <c r="N1185" s="772"/>
      <c r="O1185" s="1620"/>
      <c r="P1185" s="530"/>
      <c r="Q1185" s="530"/>
      <c r="R1185" s="777"/>
      <c r="S1185" s="639"/>
      <c r="T1185" s="639"/>
      <c r="U1185" s="639"/>
      <c r="V1185" s="529"/>
      <c r="W1185" s="1650" t="s">
        <v>4700</v>
      </c>
      <c r="X1185" s="362" t="s">
        <v>163</v>
      </c>
      <c r="Y1185" s="395">
        <v>0.85</v>
      </c>
      <c r="Z1185" s="355"/>
      <c r="AA1185" s="247"/>
      <c r="AB1185" s="247"/>
      <c r="AC1185" s="391">
        <f>ROUND(ROUND(H1160*Q1184,0)*Y1185,0)</f>
        <v>184</v>
      </c>
      <c r="AD1185" s="268"/>
    </row>
    <row r="1186" spans="1:30" ht="17.100000000000001" customHeight="1">
      <c r="A1186" s="243">
        <v>61</v>
      </c>
      <c r="B1186" s="243">
        <v>2451</v>
      </c>
      <c r="C1186" s="244" t="s">
        <v>5909</v>
      </c>
      <c r="D1186" s="765"/>
      <c r="E1186" s="765"/>
      <c r="F1186" s="279"/>
      <c r="G1186" s="278"/>
      <c r="H1186" s="278"/>
      <c r="I1186" s="279"/>
      <c r="J1186" s="597"/>
      <c r="K1186" s="654"/>
      <c r="L1186" s="654"/>
      <c r="M1186" s="208"/>
      <c r="N1186" s="772"/>
      <c r="O1186" s="530"/>
      <c r="P1186" s="643"/>
      <c r="Q1186" s="643"/>
      <c r="R1186" s="778"/>
      <c r="S1186" s="525"/>
      <c r="T1186" s="525"/>
      <c r="U1186" s="525"/>
      <c r="V1186" s="539"/>
      <c r="W1186" s="1651"/>
      <c r="X1186" s="512"/>
      <c r="Y1186" s="368"/>
      <c r="Z1186" s="762" t="s">
        <v>167</v>
      </c>
      <c r="AA1186" s="354">
        <v>5</v>
      </c>
      <c r="AB1186" s="763" t="s">
        <v>168</v>
      </c>
      <c r="AC1186" s="391">
        <f>ROUND(ROUND(H1160*Q1184,0)*Y1185,0)-AA1186</f>
        <v>179</v>
      </c>
      <c r="AD1186" s="268"/>
    </row>
    <row r="1187" spans="1:30" ht="17.100000000000001" customHeight="1">
      <c r="A1187" s="243">
        <v>61</v>
      </c>
      <c r="B1187" s="243">
        <v>2452</v>
      </c>
      <c r="C1187" s="244" t="s">
        <v>5910</v>
      </c>
      <c r="D1187" s="765"/>
      <c r="E1187" s="765"/>
      <c r="F1187" s="279"/>
      <c r="G1187" s="278"/>
      <c r="H1187" s="278"/>
      <c r="I1187" s="279"/>
      <c r="J1187" s="597"/>
      <c r="K1187" s="654"/>
      <c r="L1187" s="654"/>
      <c r="M1187" s="208"/>
      <c r="N1187" s="773"/>
      <c r="O1187" s="530"/>
      <c r="P1187" s="530"/>
      <c r="Q1187" s="530"/>
      <c r="R1187" s="1580" t="s">
        <v>4703</v>
      </c>
      <c r="S1187" s="1633"/>
      <c r="T1187" s="1633"/>
      <c r="U1187" s="362" t="s">
        <v>163</v>
      </c>
      <c r="V1187" s="356">
        <v>0.7</v>
      </c>
      <c r="W1187" s="523"/>
      <c r="X1187" s="524"/>
      <c r="Y1187" s="642"/>
      <c r="Z1187" s="247"/>
      <c r="AA1187" s="247"/>
      <c r="AB1187" s="247"/>
      <c r="AC1187" s="391">
        <f>ROUND(ROUND(H1160*Q1184,0)*V1187,0)</f>
        <v>152</v>
      </c>
      <c r="AD1187" s="268"/>
    </row>
    <row r="1188" spans="1:30" ht="17.100000000000001" customHeight="1">
      <c r="A1188" s="243">
        <v>61</v>
      </c>
      <c r="B1188" s="243">
        <v>2453</v>
      </c>
      <c r="C1188" s="244" t="s">
        <v>5911</v>
      </c>
      <c r="D1188" s="765"/>
      <c r="E1188" s="765"/>
      <c r="F1188" s="279"/>
      <c r="G1188" s="278"/>
      <c r="H1188" s="278"/>
      <c r="I1188" s="279"/>
      <c r="J1188" s="597"/>
      <c r="K1188" s="654"/>
      <c r="L1188" s="654"/>
      <c r="M1188" s="208"/>
      <c r="N1188" s="773"/>
      <c r="O1188" s="530"/>
      <c r="P1188" s="530"/>
      <c r="Q1188" s="530"/>
      <c r="R1188" s="1620"/>
      <c r="S1188" s="1634"/>
      <c r="T1188" s="1634"/>
      <c r="U1188" s="643"/>
      <c r="V1188" s="365"/>
      <c r="W1188" s="319"/>
      <c r="X1188" s="288"/>
      <c r="Y1188" s="526"/>
      <c r="Z1188" s="762" t="s">
        <v>167</v>
      </c>
      <c r="AA1188" s="354">
        <v>5</v>
      </c>
      <c r="AB1188" s="763" t="s">
        <v>168</v>
      </c>
      <c r="AC1188" s="391">
        <f>ROUND(ROUND(H1160*Q1184,0)*V1187,0)-AA1188</f>
        <v>147</v>
      </c>
      <c r="AD1188" s="268"/>
    </row>
    <row r="1189" spans="1:30" ht="17.100000000000001" customHeight="1">
      <c r="A1189" s="243">
        <v>61</v>
      </c>
      <c r="B1189" s="243">
        <v>2454</v>
      </c>
      <c r="C1189" s="244" t="s">
        <v>5912</v>
      </c>
      <c r="D1189" s="765"/>
      <c r="E1189" s="765"/>
      <c r="F1189" s="279"/>
      <c r="G1189" s="278"/>
      <c r="H1189" s="278"/>
      <c r="I1189" s="279"/>
      <c r="J1189" s="597"/>
      <c r="K1189" s="654"/>
      <c r="L1189" s="654"/>
      <c r="M1189" s="208"/>
      <c r="N1189" s="774"/>
      <c r="O1189" s="643"/>
      <c r="P1189" s="1644"/>
      <c r="Q1189" s="1652"/>
      <c r="R1189" s="1620"/>
      <c r="S1189" s="1634"/>
      <c r="T1189" s="1634"/>
      <c r="U1189" s="779"/>
      <c r="V1189" s="780"/>
      <c r="W1189" s="1650" t="s">
        <v>4700</v>
      </c>
      <c r="X1189" s="362" t="s">
        <v>163</v>
      </c>
      <c r="Y1189" s="395">
        <v>0.85</v>
      </c>
      <c r="Z1189" s="355"/>
      <c r="AA1189" s="247"/>
      <c r="AB1189" s="247"/>
      <c r="AC1189" s="391">
        <f>ROUND(ROUND(ROUND(H1160*Q1184,0)*V1187,0)*Y1189,0)</f>
        <v>129</v>
      </c>
      <c r="AD1189" s="268"/>
    </row>
    <row r="1190" spans="1:30" ht="17.100000000000001" customHeight="1">
      <c r="A1190" s="243">
        <v>61</v>
      </c>
      <c r="B1190" s="243">
        <v>2455</v>
      </c>
      <c r="C1190" s="244" t="s">
        <v>5913</v>
      </c>
      <c r="D1190" s="765"/>
      <c r="E1190" s="765"/>
      <c r="F1190" s="279"/>
      <c r="G1190" s="278"/>
      <c r="H1190" s="278"/>
      <c r="I1190" s="279"/>
      <c r="J1190" s="597"/>
      <c r="K1190" s="654"/>
      <c r="L1190" s="654"/>
      <c r="M1190" s="208"/>
      <c r="N1190" s="774"/>
      <c r="O1190" s="643"/>
      <c r="P1190" s="643"/>
      <c r="Q1190" s="643"/>
      <c r="R1190" s="781"/>
      <c r="S1190" s="782"/>
      <c r="T1190" s="537"/>
      <c r="U1190" s="537"/>
      <c r="V1190" s="783"/>
      <c r="W1190" s="1651"/>
      <c r="X1190" s="512"/>
      <c r="Y1190" s="368"/>
      <c r="Z1190" s="762" t="s">
        <v>167</v>
      </c>
      <c r="AA1190" s="354">
        <v>5</v>
      </c>
      <c r="AB1190" s="763" t="s">
        <v>168</v>
      </c>
      <c r="AC1190" s="391">
        <f>ROUND(ROUND(ROUND(H1160*Q1184,0)*V1187,0)*Y1189,0)-AA1190</f>
        <v>124</v>
      </c>
      <c r="AD1190" s="268"/>
    </row>
    <row r="1191" spans="1:30" ht="17.100000000000001" customHeight="1">
      <c r="A1191" s="243">
        <v>61</v>
      </c>
      <c r="B1191" s="243">
        <v>2456</v>
      </c>
      <c r="C1191" s="244" t="s">
        <v>5914</v>
      </c>
      <c r="D1191" s="765"/>
      <c r="E1191" s="765"/>
      <c r="F1191" s="279"/>
      <c r="G1191" s="278"/>
      <c r="H1191" s="278"/>
      <c r="I1191" s="279"/>
      <c r="J1191" s="597"/>
      <c r="K1191" s="654"/>
      <c r="L1191" s="654"/>
      <c r="M1191" s="208"/>
      <c r="N1191" s="773"/>
      <c r="O1191" s="643"/>
      <c r="P1191" s="1646"/>
      <c r="Q1191" s="1649"/>
      <c r="R1191" s="1580" t="s">
        <v>4708</v>
      </c>
      <c r="S1191" s="1633"/>
      <c r="T1191" s="1633"/>
      <c r="U1191" s="643" t="s">
        <v>163</v>
      </c>
      <c r="V1191" s="365">
        <v>0.85</v>
      </c>
      <c r="W1191" s="523"/>
      <c r="X1191" s="524"/>
      <c r="Y1191" s="642"/>
      <c r="Z1191" s="247"/>
      <c r="AA1191" s="247"/>
      <c r="AB1191" s="247"/>
      <c r="AC1191" s="391">
        <f>ROUND(ROUND(H1160*Q1184,0)*V1191,0)</f>
        <v>184</v>
      </c>
      <c r="AD1191" s="268"/>
    </row>
    <row r="1192" spans="1:30" ht="17.100000000000001" customHeight="1">
      <c r="A1192" s="243">
        <v>61</v>
      </c>
      <c r="B1192" s="243">
        <v>2457</v>
      </c>
      <c r="C1192" s="244" t="s">
        <v>5915</v>
      </c>
      <c r="D1192" s="765"/>
      <c r="E1192" s="765"/>
      <c r="F1192" s="279"/>
      <c r="G1192" s="278"/>
      <c r="H1192" s="278"/>
      <c r="I1192" s="279"/>
      <c r="J1192" s="597"/>
      <c r="K1192" s="654"/>
      <c r="L1192" s="654"/>
      <c r="M1192" s="208"/>
      <c r="N1192" s="773"/>
      <c r="O1192" s="643"/>
      <c r="P1192" s="365"/>
      <c r="Q1192" s="365"/>
      <c r="R1192" s="1620"/>
      <c r="S1192" s="1634"/>
      <c r="T1192" s="1634"/>
      <c r="U1192" s="643"/>
      <c r="V1192" s="365"/>
      <c r="W1192" s="319"/>
      <c r="X1192" s="288"/>
      <c r="Y1192" s="526"/>
      <c r="Z1192" s="762" t="s">
        <v>167</v>
      </c>
      <c r="AA1192" s="354">
        <v>5</v>
      </c>
      <c r="AB1192" s="763" t="s">
        <v>168</v>
      </c>
      <c r="AC1192" s="391">
        <f>ROUND(ROUND(H1160*Q1184,0)*V1191,0)-AA1192</f>
        <v>179</v>
      </c>
      <c r="AD1192" s="268"/>
    </row>
    <row r="1193" spans="1:30" ht="17.100000000000001" customHeight="1">
      <c r="A1193" s="243">
        <v>61</v>
      </c>
      <c r="B1193" s="243">
        <v>2458</v>
      </c>
      <c r="C1193" s="244" t="s">
        <v>5916</v>
      </c>
      <c r="D1193" s="765"/>
      <c r="E1193" s="765"/>
      <c r="F1193" s="279"/>
      <c r="G1193" s="278"/>
      <c r="H1193" s="278"/>
      <c r="I1193" s="279"/>
      <c r="J1193" s="597"/>
      <c r="K1193" s="654"/>
      <c r="L1193" s="654"/>
      <c r="M1193" s="208"/>
      <c r="N1193" s="774"/>
      <c r="O1193" s="643"/>
      <c r="P1193" s="365"/>
      <c r="Q1193" s="365"/>
      <c r="R1193" s="1620"/>
      <c r="S1193" s="1634"/>
      <c r="T1193" s="1634"/>
      <c r="U1193" s="779"/>
      <c r="V1193" s="780"/>
      <c r="W1193" s="1650" t="s">
        <v>4700</v>
      </c>
      <c r="X1193" s="362" t="s">
        <v>163</v>
      </c>
      <c r="Y1193" s="395">
        <v>0.85</v>
      </c>
      <c r="Z1193" s="355"/>
      <c r="AA1193" s="247"/>
      <c r="AB1193" s="247"/>
      <c r="AC1193" s="391">
        <f>ROUND(ROUND(ROUND(H1160*Q1184,0)*V1191,0)*Y1193,0)</f>
        <v>156</v>
      </c>
      <c r="AD1193" s="268"/>
    </row>
    <row r="1194" spans="1:30" ht="17.100000000000001" customHeight="1">
      <c r="A1194" s="243">
        <v>61</v>
      </c>
      <c r="B1194" s="243">
        <v>2459</v>
      </c>
      <c r="C1194" s="244" t="s">
        <v>5917</v>
      </c>
      <c r="D1194" s="765"/>
      <c r="E1194" s="765"/>
      <c r="F1194" s="279"/>
      <c r="G1194" s="278"/>
      <c r="H1194" s="278"/>
      <c r="I1194" s="279"/>
      <c r="J1194" s="597"/>
      <c r="K1194" s="654"/>
      <c r="L1194" s="654"/>
      <c r="M1194" s="208"/>
      <c r="N1194" s="467"/>
      <c r="O1194" s="643"/>
      <c r="P1194" s="643"/>
      <c r="Q1194" s="643"/>
      <c r="R1194" s="1642"/>
      <c r="S1194" s="1643"/>
      <c r="T1194" s="1643"/>
      <c r="U1194" s="537"/>
      <c r="V1194" s="783"/>
      <c r="W1194" s="1651"/>
      <c r="X1194" s="512"/>
      <c r="Y1194" s="368"/>
      <c r="Z1194" s="762" t="s">
        <v>167</v>
      </c>
      <c r="AA1194" s="354">
        <v>5</v>
      </c>
      <c r="AB1194" s="763" t="s">
        <v>168</v>
      </c>
      <c r="AC1194" s="391">
        <f>ROUND(ROUND(ROUND(H1160*Q1184,0)*V1191,0)*Y1193,0)-AA1194</f>
        <v>151</v>
      </c>
      <c r="AD1194" s="268"/>
    </row>
    <row r="1195" spans="1:30" ht="17.100000000000001" customHeight="1">
      <c r="A1195" s="229">
        <v>61</v>
      </c>
      <c r="B1195" s="229">
        <v>1803</v>
      </c>
      <c r="C1195" s="254" t="s">
        <v>5918</v>
      </c>
      <c r="D1195" s="765"/>
      <c r="E1195" s="765"/>
      <c r="F1195" s="279"/>
      <c r="G1195" s="278"/>
      <c r="H1195" s="278"/>
      <c r="I1195" s="279"/>
      <c r="J1195" s="1611" t="s">
        <v>5845</v>
      </c>
      <c r="K1195" s="784"/>
      <c r="L1195" s="784"/>
      <c r="M1195" s="784"/>
      <c r="N1195" s="231"/>
      <c r="O1195" s="232"/>
      <c r="P1195" s="232"/>
      <c r="Q1195" s="232"/>
      <c r="R1195" s="340"/>
      <c r="S1195" s="338"/>
      <c r="T1195" s="338"/>
      <c r="U1195" s="334"/>
      <c r="V1195" s="232"/>
      <c r="W1195" s="231"/>
      <c r="X1195" s="232"/>
      <c r="Y1195" s="314"/>
      <c r="Z1195" s="257"/>
      <c r="AA1195" s="257"/>
      <c r="AB1195" s="257"/>
      <c r="AC1195" s="473">
        <f>ROUND(H1160+L1196,0)</f>
        <v>439</v>
      </c>
      <c r="AD1195" s="268"/>
    </row>
    <row r="1196" spans="1:30" ht="17.100000000000001" customHeight="1">
      <c r="A1196" s="243">
        <v>61</v>
      </c>
      <c r="B1196" s="243">
        <v>2460</v>
      </c>
      <c r="C1196" s="244" t="s">
        <v>5919</v>
      </c>
      <c r="D1196" s="764"/>
      <c r="E1196" s="764"/>
      <c r="F1196" s="378"/>
      <c r="G1196" s="377"/>
      <c r="H1196" s="377"/>
      <c r="I1196" s="378"/>
      <c r="J1196" s="1613"/>
      <c r="K1196" s="785"/>
      <c r="L1196" s="214">
        <v>6</v>
      </c>
      <c r="M1196" s="344" t="s">
        <v>16</v>
      </c>
      <c r="N1196" s="245"/>
      <c r="O1196" s="208"/>
      <c r="P1196" s="208"/>
      <c r="Q1196" s="208"/>
      <c r="R1196" s="611"/>
      <c r="S1196" s="392"/>
      <c r="T1196" s="392"/>
      <c r="U1196" s="301"/>
      <c r="V1196" s="208"/>
      <c r="W1196" s="245"/>
      <c r="X1196" s="208"/>
      <c r="Y1196" s="226"/>
      <c r="Z1196" s="762" t="s">
        <v>167</v>
      </c>
      <c r="AA1196" s="354">
        <v>5</v>
      </c>
      <c r="AB1196" s="763" t="s">
        <v>168</v>
      </c>
      <c r="AC1196" s="391">
        <f>ROUND(H1160+L1196,0)-AA1196</f>
        <v>434</v>
      </c>
      <c r="AD1196" s="268"/>
    </row>
    <row r="1197" spans="1:30" ht="17.100000000000001" customHeight="1">
      <c r="A1197" s="243">
        <v>61</v>
      </c>
      <c r="B1197" s="243">
        <v>2461</v>
      </c>
      <c r="C1197" s="244" t="s">
        <v>5920</v>
      </c>
      <c r="D1197" s="764"/>
      <c r="E1197" s="764"/>
      <c r="F1197" s="378"/>
      <c r="G1197" s="377"/>
      <c r="H1197" s="377"/>
      <c r="I1197" s="378"/>
      <c r="J1197" s="1613"/>
      <c r="K1197" s="654"/>
      <c r="L1197" s="654"/>
      <c r="M1197" s="208"/>
      <c r="N1197" s="245"/>
      <c r="O1197" s="208"/>
      <c r="P1197" s="208"/>
      <c r="Q1197" s="208"/>
      <c r="R1197" s="611"/>
      <c r="S1197" s="392"/>
      <c r="T1197" s="392"/>
      <c r="U1197" s="301"/>
      <c r="V1197" s="385"/>
      <c r="W1197" s="1650" t="s">
        <v>4700</v>
      </c>
      <c r="X1197" s="362" t="s">
        <v>163</v>
      </c>
      <c r="Y1197" s="395">
        <v>0.85</v>
      </c>
      <c r="Z1197" s="355"/>
      <c r="AA1197" s="247"/>
      <c r="AB1197" s="247"/>
      <c r="AC1197" s="391">
        <f>ROUND(ROUND(H1160+L1196,0)*Y1197,0)</f>
        <v>373</v>
      </c>
      <c r="AD1197" s="268"/>
    </row>
    <row r="1198" spans="1:30" ht="17.100000000000001" customHeight="1">
      <c r="A1198" s="243">
        <v>61</v>
      </c>
      <c r="B1198" s="243">
        <v>2462</v>
      </c>
      <c r="C1198" s="244" t="s">
        <v>5921</v>
      </c>
      <c r="D1198" s="764"/>
      <c r="E1198" s="764"/>
      <c r="F1198" s="279"/>
      <c r="G1198" s="278"/>
      <c r="H1198" s="278"/>
      <c r="I1198" s="279"/>
      <c r="J1198" s="597"/>
      <c r="K1198" s="654"/>
      <c r="L1198" s="654"/>
      <c r="M1198" s="208"/>
      <c r="N1198" s="245"/>
      <c r="O1198" s="208"/>
      <c r="P1198" s="208"/>
      <c r="Q1198" s="208"/>
      <c r="R1198" s="761"/>
      <c r="S1198" s="407"/>
      <c r="T1198" s="407"/>
      <c r="U1198" s="304"/>
      <c r="V1198" s="226"/>
      <c r="W1198" s="1651"/>
      <c r="X1198" s="512"/>
      <c r="Y1198" s="368"/>
      <c r="Z1198" s="762" t="s">
        <v>167</v>
      </c>
      <c r="AA1198" s="354">
        <v>5</v>
      </c>
      <c r="AB1198" s="763" t="s">
        <v>168</v>
      </c>
      <c r="AC1198" s="391">
        <f>ROUND(ROUND(H1160+L1196,0)*Y1197,0)-AA1198</f>
        <v>368</v>
      </c>
      <c r="AD1198" s="268"/>
    </row>
    <row r="1199" spans="1:30" ht="17.100000000000001" customHeight="1">
      <c r="A1199" s="229">
        <v>61</v>
      </c>
      <c r="B1199" s="229">
        <v>1804</v>
      </c>
      <c r="C1199" s="254" t="s">
        <v>5922</v>
      </c>
      <c r="D1199" s="764"/>
      <c r="E1199" s="764"/>
      <c r="F1199" s="279"/>
      <c r="G1199" s="278"/>
      <c r="H1199" s="278"/>
      <c r="I1199" s="279"/>
      <c r="J1199" s="597"/>
      <c r="K1199" s="654"/>
      <c r="L1199" s="654"/>
      <c r="M1199" s="208"/>
      <c r="N1199" s="245"/>
      <c r="O1199" s="208"/>
      <c r="P1199" s="208"/>
      <c r="Q1199" s="208"/>
      <c r="R1199" s="1542" t="s">
        <v>4703</v>
      </c>
      <c r="S1199" s="1543"/>
      <c r="T1199" s="1543"/>
      <c r="U1199" s="372" t="s">
        <v>163</v>
      </c>
      <c r="V1199" s="373">
        <v>0.7</v>
      </c>
      <c r="W1199" s="231"/>
      <c r="X1199" s="232"/>
      <c r="Y1199" s="314"/>
      <c r="Z1199" s="257"/>
      <c r="AA1199" s="257"/>
      <c r="AB1199" s="257"/>
      <c r="AC1199" s="473">
        <f>ROUND(ROUND(H1160+L1196,0)*V1199,0)</f>
        <v>307</v>
      </c>
      <c r="AD1199" s="268"/>
    </row>
    <row r="1200" spans="1:30" ht="17.100000000000001" customHeight="1">
      <c r="A1200" s="243">
        <v>61</v>
      </c>
      <c r="B1200" s="243">
        <v>2463</v>
      </c>
      <c r="C1200" s="244" t="s">
        <v>5923</v>
      </c>
      <c r="D1200" s="764"/>
      <c r="E1200" s="764"/>
      <c r="F1200" s="279"/>
      <c r="G1200" s="278"/>
      <c r="H1200" s="208"/>
      <c r="I1200" s="388"/>
      <c r="J1200" s="597"/>
      <c r="K1200" s="654"/>
      <c r="L1200" s="654"/>
      <c r="M1200" s="208"/>
      <c r="N1200" s="245"/>
      <c r="O1200" s="208"/>
      <c r="P1200" s="208"/>
      <c r="Q1200" s="208"/>
      <c r="R1200" s="1545"/>
      <c r="S1200" s="1546"/>
      <c r="T1200" s="1546"/>
      <c r="U1200" s="214"/>
      <c r="V1200" s="609"/>
      <c r="W1200" s="281"/>
      <c r="X1200" s="216"/>
      <c r="Y1200" s="226"/>
      <c r="Z1200" s="762" t="s">
        <v>167</v>
      </c>
      <c r="AA1200" s="354">
        <v>5</v>
      </c>
      <c r="AB1200" s="763" t="s">
        <v>168</v>
      </c>
      <c r="AC1200" s="391">
        <f>ROUND(ROUND(H1160+L1196,0)*V1199,0)-AA1200</f>
        <v>302</v>
      </c>
      <c r="AD1200" s="268"/>
    </row>
    <row r="1201" spans="1:30" ht="17.100000000000001" customHeight="1">
      <c r="A1201" s="243">
        <v>61</v>
      </c>
      <c r="B1201" s="243">
        <v>2464</v>
      </c>
      <c r="C1201" s="244" t="s">
        <v>5924</v>
      </c>
      <c r="D1201" s="765"/>
      <c r="E1201" s="764"/>
      <c r="F1201" s="791"/>
      <c r="G1201" s="406"/>
      <c r="H1201" s="208"/>
      <c r="I1201" s="388"/>
      <c r="J1201" s="597"/>
      <c r="K1201" s="654"/>
      <c r="L1201" s="654"/>
      <c r="M1201" s="208"/>
      <c r="N1201" s="245"/>
      <c r="O1201" s="208"/>
      <c r="P1201" s="208"/>
      <c r="Q1201" s="208"/>
      <c r="R1201" s="1545"/>
      <c r="S1201" s="1546"/>
      <c r="T1201" s="1546"/>
      <c r="U1201" s="302"/>
      <c r="V1201" s="766"/>
      <c r="W1201" s="1650" t="s">
        <v>4700</v>
      </c>
      <c r="X1201" s="362" t="s">
        <v>163</v>
      </c>
      <c r="Y1201" s="395">
        <v>0.85</v>
      </c>
      <c r="Z1201" s="355"/>
      <c r="AA1201" s="247"/>
      <c r="AB1201" s="247"/>
      <c r="AC1201" s="391">
        <f>ROUND(ROUND(ROUND(H1160+L1196,0)*V1199,0)*Y1201,0)</f>
        <v>261</v>
      </c>
      <c r="AD1201" s="268"/>
    </row>
    <row r="1202" spans="1:30" ht="17.100000000000001" customHeight="1">
      <c r="A1202" s="243">
        <v>61</v>
      </c>
      <c r="B1202" s="243">
        <v>2465</v>
      </c>
      <c r="C1202" s="244" t="s">
        <v>5925</v>
      </c>
      <c r="D1202" s="765"/>
      <c r="E1202" s="764"/>
      <c r="F1202" s="791"/>
      <c r="G1202" s="406"/>
      <c r="H1202" s="208"/>
      <c r="I1202" s="388"/>
      <c r="J1202" s="597"/>
      <c r="K1202" s="654"/>
      <c r="L1202" s="654"/>
      <c r="M1202" s="208"/>
      <c r="N1202" s="245"/>
      <c r="O1202" s="208"/>
      <c r="P1202" s="208"/>
      <c r="Q1202" s="208"/>
      <c r="R1202" s="399"/>
      <c r="S1202" s="767"/>
      <c r="T1202" s="305"/>
      <c r="U1202" s="305"/>
      <c r="V1202" s="768"/>
      <c r="W1202" s="1651"/>
      <c r="X1202" s="512"/>
      <c r="Y1202" s="368"/>
      <c r="Z1202" s="762" t="s">
        <v>167</v>
      </c>
      <c r="AA1202" s="354">
        <v>5</v>
      </c>
      <c r="AB1202" s="763" t="s">
        <v>168</v>
      </c>
      <c r="AC1202" s="391">
        <f>ROUND(ROUND(ROUND(H1160+L1196,0)*V1199,0)*Y1201,0)-AA1202</f>
        <v>256</v>
      </c>
      <c r="AD1202" s="268"/>
    </row>
    <row r="1203" spans="1:30" ht="17.100000000000001" customHeight="1">
      <c r="A1203" s="229">
        <v>61</v>
      </c>
      <c r="B1203" s="229">
        <v>1805</v>
      </c>
      <c r="C1203" s="254" t="s">
        <v>5926</v>
      </c>
      <c r="D1203" s="765"/>
      <c r="E1203" s="764"/>
      <c r="F1203" s="791"/>
      <c r="G1203" s="406"/>
      <c r="H1203" s="208"/>
      <c r="I1203" s="388"/>
      <c r="J1203" s="597"/>
      <c r="K1203" s="654"/>
      <c r="L1203" s="654"/>
      <c r="M1203" s="208"/>
      <c r="N1203" s="245"/>
      <c r="O1203" s="208"/>
      <c r="P1203" s="208"/>
      <c r="Q1203" s="385"/>
      <c r="R1203" s="1542" t="s">
        <v>4708</v>
      </c>
      <c r="S1203" s="1543"/>
      <c r="T1203" s="1543"/>
      <c r="U1203" s="214" t="s">
        <v>163</v>
      </c>
      <c r="V1203" s="609">
        <v>0.85</v>
      </c>
      <c r="W1203" s="231"/>
      <c r="X1203" s="232"/>
      <c r="Y1203" s="314"/>
      <c r="Z1203" s="257"/>
      <c r="AA1203" s="257"/>
      <c r="AB1203" s="257"/>
      <c r="AC1203" s="473">
        <f>ROUND(ROUND(H1160+L1196,0)*V1203,0)</f>
        <v>373</v>
      </c>
      <c r="AD1203" s="268"/>
    </row>
    <row r="1204" spans="1:30" ht="17.100000000000001" customHeight="1">
      <c r="A1204" s="243">
        <v>61</v>
      </c>
      <c r="B1204" s="243">
        <v>2466</v>
      </c>
      <c r="C1204" s="244" t="s">
        <v>5927</v>
      </c>
      <c r="D1204" s="765"/>
      <c r="E1204" s="764"/>
      <c r="F1204" s="791"/>
      <c r="G1204" s="406"/>
      <c r="H1204" s="208"/>
      <c r="I1204" s="388"/>
      <c r="J1204" s="597"/>
      <c r="K1204" s="654"/>
      <c r="L1204" s="654"/>
      <c r="M1204" s="208"/>
      <c r="N1204" s="245"/>
      <c r="O1204" s="208"/>
      <c r="P1204" s="208"/>
      <c r="Q1204" s="208"/>
      <c r="R1204" s="1545"/>
      <c r="S1204" s="1546"/>
      <c r="T1204" s="1546"/>
      <c r="U1204" s="214"/>
      <c r="V1204" s="609"/>
      <c r="W1204" s="281"/>
      <c r="X1204" s="216"/>
      <c r="Y1204" s="226"/>
      <c r="Z1204" s="762" t="s">
        <v>167</v>
      </c>
      <c r="AA1204" s="354">
        <v>5</v>
      </c>
      <c r="AB1204" s="763" t="s">
        <v>168</v>
      </c>
      <c r="AC1204" s="391">
        <f>ROUND(ROUND(H1160+L1196,0)*V1203,0)-AA1204</f>
        <v>368</v>
      </c>
      <c r="AD1204" s="268"/>
    </row>
    <row r="1205" spans="1:30" ht="17.100000000000001" customHeight="1">
      <c r="A1205" s="243">
        <v>61</v>
      </c>
      <c r="B1205" s="243">
        <v>2467</v>
      </c>
      <c r="C1205" s="244" t="s">
        <v>5928</v>
      </c>
      <c r="D1205" s="765"/>
      <c r="E1205" s="764"/>
      <c r="F1205" s="279"/>
      <c r="G1205" s="278"/>
      <c r="H1205" s="278"/>
      <c r="I1205" s="279"/>
      <c r="J1205" s="597"/>
      <c r="K1205" s="654"/>
      <c r="L1205" s="654"/>
      <c r="M1205" s="208"/>
      <c r="N1205" s="245"/>
      <c r="O1205" s="208"/>
      <c r="P1205" s="208"/>
      <c r="Q1205" s="208"/>
      <c r="R1205" s="1545"/>
      <c r="S1205" s="1546"/>
      <c r="T1205" s="1546"/>
      <c r="U1205" s="302"/>
      <c r="V1205" s="766"/>
      <c r="W1205" s="1650" t="s">
        <v>4700</v>
      </c>
      <c r="X1205" s="362" t="s">
        <v>163</v>
      </c>
      <c r="Y1205" s="395">
        <v>0.85</v>
      </c>
      <c r="Z1205" s="355"/>
      <c r="AA1205" s="247"/>
      <c r="AB1205" s="247"/>
      <c r="AC1205" s="391">
        <f>ROUND(ROUND(ROUND(H1160+L1196,0)*V1203,0)*Y1205,0)</f>
        <v>317</v>
      </c>
      <c r="AD1205" s="268"/>
    </row>
    <row r="1206" spans="1:30" ht="17.100000000000001" customHeight="1">
      <c r="A1206" s="243">
        <v>61</v>
      </c>
      <c r="B1206" s="243">
        <v>2468</v>
      </c>
      <c r="C1206" s="244" t="s">
        <v>5929</v>
      </c>
      <c r="D1206" s="765"/>
      <c r="E1206" s="764"/>
      <c r="F1206" s="279"/>
      <c r="G1206" s="278"/>
      <c r="H1206" s="278"/>
      <c r="I1206" s="279"/>
      <c r="J1206" s="597"/>
      <c r="K1206" s="654"/>
      <c r="L1206" s="654"/>
      <c r="M1206" s="208"/>
      <c r="N1206" s="281"/>
      <c r="O1206" s="216"/>
      <c r="P1206" s="216"/>
      <c r="Q1206" s="216"/>
      <c r="R1206" s="1563"/>
      <c r="S1206" s="1564"/>
      <c r="T1206" s="1564"/>
      <c r="U1206" s="305"/>
      <c r="V1206" s="768"/>
      <c r="W1206" s="1651"/>
      <c r="X1206" s="512"/>
      <c r="Y1206" s="368"/>
      <c r="Z1206" s="762" t="s">
        <v>167</v>
      </c>
      <c r="AA1206" s="354">
        <v>5</v>
      </c>
      <c r="AB1206" s="763" t="s">
        <v>168</v>
      </c>
      <c r="AC1206" s="391">
        <f>ROUND(ROUND(ROUND(H1160+L1196,0)*V1203,0)*Y1205,0)-AA1206</f>
        <v>312</v>
      </c>
      <c r="AD1206" s="268"/>
    </row>
    <row r="1207" spans="1:30" ht="17.100000000000001" customHeight="1">
      <c r="A1207" s="229">
        <v>61</v>
      </c>
      <c r="B1207" s="229">
        <v>1806</v>
      </c>
      <c r="C1207" s="254" t="s">
        <v>5930</v>
      </c>
      <c r="D1207" s="765"/>
      <c r="E1207" s="765"/>
      <c r="F1207" s="279"/>
      <c r="G1207" s="278"/>
      <c r="H1207" s="278"/>
      <c r="I1207" s="279"/>
      <c r="J1207" s="597"/>
      <c r="K1207" s="654"/>
      <c r="L1207" s="654"/>
      <c r="M1207" s="208"/>
      <c r="N1207" s="1539" t="s">
        <v>4713</v>
      </c>
      <c r="O1207" s="1608" t="s">
        <v>162</v>
      </c>
      <c r="P1207" s="769"/>
      <c r="Q1207" s="769"/>
      <c r="R1207" s="340"/>
      <c r="S1207" s="338"/>
      <c r="T1207" s="338"/>
      <c r="U1207" s="334"/>
      <c r="V1207" s="232"/>
      <c r="W1207" s="231"/>
      <c r="X1207" s="232"/>
      <c r="Y1207" s="314"/>
      <c r="Z1207" s="257"/>
      <c r="AA1207" s="257"/>
      <c r="AB1207" s="257"/>
      <c r="AC1207" s="473">
        <f>ROUND(ROUND(H1160+L1196,0)*Q1208,0)</f>
        <v>307</v>
      </c>
      <c r="AD1207" s="268"/>
    </row>
    <row r="1208" spans="1:30" ht="17.100000000000001" customHeight="1">
      <c r="A1208" s="243">
        <v>61</v>
      </c>
      <c r="B1208" s="243">
        <v>2469</v>
      </c>
      <c r="C1208" s="244" t="s">
        <v>5931</v>
      </c>
      <c r="D1208" s="765"/>
      <c r="E1208" s="765"/>
      <c r="F1208" s="279"/>
      <c r="G1208" s="278"/>
      <c r="H1208" s="278"/>
      <c r="I1208" s="279"/>
      <c r="J1208" s="597"/>
      <c r="K1208" s="654"/>
      <c r="L1208" s="654"/>
      <c r="M1208" s="208"/>
      <c r="N1208" s="1631"/>
      <c r="O1208" s="1586"/>
      <c r="P1208" s="214" t="s">
        <v>163</v>
      </c>
      <c r="Q1208" s="770">
        <v>0.7</v>
      </c>
      <c r="R1208" s="611"/>
      <c r="S1208" s="392"/>
      <c r="T1208" s="392"/>
      <c r="U1208" s="301"/>
      <c r="V1208" s="208"/>
      <c r="W1208" s="245"/>
      <c r="X1208" s="208"/>
      <c r="Y1208" s="226"/>
      <c r="Z1208" s="762" t="s">
        <v>167</v>
      </c>
      <c r="AA1208" s="354">
        <v>5</v>
      </c>
      <c r="AB1208" s="763" t="s">
        <v>168</v>
      </c>
      <c r="AC1208" s="391">
        <f>ROUND(ROUND(H1160+L1196,0)*Q1208,0)-AA1208</f>
        <v>302</v>
      </c>
      <c r="AD1208" s="268"/>
    </row>
    <row r="1209" spans="1:30" ht="17.100000000000001" customHeight="1">
      <c r="A1209" s="243">
        <v>61</v>
      </c>
      <c r="B1209" s="243">
        <v>2470</v>
      </c>
      <c r="C1209" s="244" t="s">
        <v>5932</v>
      </c>
      <c r="D1209" s="765"/>
      <c r="E1209" s="765"/>
      <c r="F1209" s="279"/>
      <c r="G1209" s="278"/>
      <c r="H1209" s="278"/>
      <c r="I1209" s="279"/>
      <c r="J1209" s="597"/>
      <c r="K1209" s="654"/>
      <c r="L1209" s="654"/>
      <c r="M1209" s="208"/>
      <c r="N1209" s="1631"/>
      <c r="O1209" s="1586"/>
      <c r="R1209" s="611"/>
      <c r="S1209" s="392"/>
      <c r="T1209" s="392"/>
      <c r="U1209" s="301"/>
      <c r="V1209" s="385"/>
      <c r="W1209" s="1650" t="s">
        <v>4700</v>
      </c>
      <c r="X1209" s="362" t="s">
        <v>163</v>
      </c>
      <c r="Y1209" s="395">
        <v>0.85</v>
      </c>
      <c r="Z1209" s="355"/>
      <c r="AA1209" s="247"/>
      <c r="AB1209" s="247"/>
      <c r="AC1209" s="391">
        <f>ROUND(ROUND(ROUND(H1160+L1196,0)*Q1208,0)*Y1209,0)</f>
        <v>261</v>
      </c>
      <c r="AD1209" s="268"/>
    </row>
    <row r="1210" spans="1:30" ht="17.100000000000001" customHeight="1">
      <c r="A1210" s="243">
        <v>61</v>
      </c>
      <c r="B1210" s="243">
        <v>2471</v>
      </c>
      <c r="C1210" s="244" t="s">
        <v>5933</v>
      </c>
      <c r="D1210" s="765"/>
      <c r="E1210" s="765"/>
      <c r="F1210" s="279"/>
      <c r="G1210" s="278"/>
      <c r="H1210" s="278"/>
      <c r="I1210" s="279"/>
      <c r="J1210" s="597"/>
      <c r="K1210" s="654"/>
      <c r="L1210" s="654"/>
      <c r="M1210" s="208"/>
      <c r="N1210" s="772"/>
      <c r="P1210" s="214"/>
      <c r="Q1210" s="214"/>
      <c r="R1210" s="761"/>
      <c r="S1210" s="407"/>
      <c r="T1210" s="407"/>
      <c r="U1210" s="304"/>
      <c r="V1210" s="226"/>
      <c r="W1210" s="1651"/>
      <c r="X1210" s="512"/>
      <c r="Y1210" s="368"/>
      <c r="Z1210" s="762" t="s">
        <v>167</v>
      </c>
      <c r="AA1210" s="354">
        <v>5</v>
      </c>
      <c r="AB1210" s="763" t="s">
        <v>168</v>
      </c>
      <c r="AC1210" s="391">
        <f>ROUND(ROUND(ROUND(H1160+L1196,0)*Q1208,0)*Y1209,0)-AA1210</f>
        <v>256</v>
      </c>
      <c r="AD1210" s="268"/>
    </row>
    <row r="1211" spans="1:30" ht="17.100000000000001" customHeight="1">
      <c r="A1211" s="229">
        <v>61</v>
      </c>
      <c r="B1211" s="229">
        <v>1807</v>
      </c>
      <c r="C1211" s="254" t="s">
        <v>5934</v>
      </c>
      <c r="D1211" s="765"/>
      <c r="E1211" s="765"/>
      <c r="F1211" s="279"/>
      <c r="G1211" s="278"/>
      <c r="H1211" s="278"/>
      <c r="I1211" s="279"/>
      <c r="J1211" s="597"/>
      <c r="K1211" s="654"/>
      <c r="L1211" s="654"/>
      <c r="M1211" s="208"/>
      <c r="N1211" s="773"/>
      <c r="R1211" s="1542" t="s">
        <v>4703</v>
      </c>
      <c r="S1211" s="1543"/>
      <c r="T1211" s="1543"/>
      <c r="U1211" s="372" t="s">
        <v>163</v>
      </c>
      <c r="V1211" s="373">
        <v>0.7</v>
      </c>
      <c r="W1211" s="231"/>
      <c r="X1211" s="232"/>
      <c r="Y1211" s="314"/>
      <c r="Z1211" s="257"/>
      <c r="AA1211" s="257"/>
      <c r="AB1211" s="257"/>
      <c r="AC1211" s="473">
        <f>ROUND(ROUND(ROUND(H1160+L1196,0)*Q1208,0)*V1211,0)</f>
        <v>215</v>
      </c>
      <c r="AD1211" s="268"/>
    </row>
    <row r="1212" spans="1:30" ht="17.100000000000001" customHeight="1">
      <c r="A1212" s="243">
        <v>61</v>
      </c>
      <c r="B1212" s="243">
        <v>2472</v>
      </c>
      <c r="C1212" s="244" t="s">
        <v>5935</v>
      </c>
      <c r="D1212" s="765"/>
      <c r="E1212" s="765"/>
      <c r="F1212" s="279"/>
      <c r="G1212" s="278"/>
      <c r="H1212" s="278"/>
      <c r="I1212" s="279"/>
      <c r="J1212" s="597"/>
      <c r="K1212" s="654"/>
      <c r="L1212" s="654"/>
      <c r="M1212" s="208"/>
      <c r="N1212" s="773"/>
      <c r="R1212" s="1545"/>
      <c r="S1212" s="1546"/>
      <c r="T1212" s="1546"/>
      <c r="U1212" s="214"/>
      <c r="V1212" s="609"/>
      <c r="W1212" s="281"/>
      <c r="X1212" s="216"/>
      <c r="Y1212" s="226"/>
      <c r="Z1212" s="762" t="s">
        <v>167</v>
      </c>
      <c r="AA1212" s="354">
        <v>5</v>
      </c>
      <c r="AB1212" s="763" t="s">
        <v>168</v>
      </c>
      <c r="AC1212" s="391">
        <f>ROUND(ROUND(ROUND(H1160+L1196,0)*Q1208,0)*V1211,0)-AA1212</f>
        <v>210</v>
      </c>
      <c r="AD1212" s="268"/>
    </row>
    <row r="1213" spans="1:30" ht="17.100000000000001" customHeight="1">
      <c r="A1213" s="243">
        <v>61</v>
      </c>
      <c r="B1213" s="243">
        <v>2473</v>
      </c>
      <c r="C1213" s="244" t="s">
        <v>5936</v>
      </c>
      <c r="D1213" s="765"/>
      <c r="E1213" s="765"/>
      <c r="F1213" s="279"/>
      <c r="G1213" s="278"/>
      <c r="H1213" s="278"/>
      <c r="I1213" s="279"/>
      <c r="J1213" s="597"/>
      <c r="K1213" s="654"/>
      <c r="L1213" s="654"/>
      <c r="M1213" s="208"/>
      <c r="N1213" s="774"/>
      <c r="O1213" s="214"/>
      <c r="P1213" s="1653"/>
      <c r="Q1213" s="1653"/>
      <c r="R1213" s="1545"/>
      <c r="S1213" s="1546"/>
      <c r="T1213" s="1546"/>
      <c r="U1213" s="302"/>
      <c r="V1213" s="766"/>
      <c r="W1213" s="1650" t="s">
        <v>4700</v>
      </c>
      <c r="X1213" s="362" t="s">
        <v>163</v>
      </c>
      <c r="Y1213" s="395">
        <v>0.85</v>
      </c>
      <c r="Z1213" s="355"/>
      <c r="AA1213" s="247"/>
      <c r="AB1213" s="247"/>
      <c r="AC1213" s="391">
        <f>ROUND(ROUND(ROUND(ROUND(H1160+L1196,0)*Q1208,0)*V1211,0)*Y1213,0)</f>
        <v>183</v>
      </c>
      <c r="AD1213" s="268"/>
    </row>
    <row r="1214" spans="1:30" ht="17.100000000000001" customHeight="1">
      <c r="A1214" s="243">
        <v>61</v>
      </c>
      <c r="B1214" s="243">
        <v>2474</v>
      </c>
      <c r="C1214" s="244" t="s">
        <v>5937</v>
      </c>
      <c r="D1214" s="765"/>
      <c r="E1214" s="765"/>
      <c r="F1214" s="279"/>
      <c r="G1214" s="278"/>
      <c r="H1214" s="278"/>
      <c r="I1214" s="279"/>
      <c r="J1214" s="597"/>
      <c r="K1214" s="654"/>
      <c r="L1214" s="654"/>
      <c r="M1214" s="208"/>
      <c r="N1214" s="774"/>
      <c r="O1214" s="214"/>
      <c r="P1214" s="214"/>
      <c r="Q1214" s="214"/>
      <c r="R1214" s="399"/>
      <c r="S1214" s="767"/>
      <c r="T1214" s="305"/>
      <c r="U1214" s="305"/>
      <c r="V1214" s="768"/>
      <c r="W1214" s="1651"/>
      <c r="X1214" s="512"/>
      <c r="Y1214" s="368"/>
      <c r="Z1214" s="762" t="s">
        <v>167</v>
      </c>
      <c r="AA1214" s="354">
        <v>5</v>
      </c>
      <c r="AB1214" s="763" t="s">
        <v>168</v>
      </c>
      <c r="AC1214" s="391">
        <f>ROUND(ROUND(ROUND(ROUND(H1160+L1196,0)*Q1208,0)*V1211,0)*Y1213,0)-AA1214</f>
        <v>178</v>
      </c>
      <c r="AD1214" s="268"/>
    </row>
    <row r="1215" spans="1:30" ht="17.100000000000001" customHeight="1">
      <c r="A1215" s="229">
        <v>61</v>
      </c>
      <c r="B1215" s="229">
        <v>1808</v>
      </c>
      <c r="C1215" s="254" t="s">
        <v>5938</v>
      </c>
      <c r="D1215" s="765"/>
      <c r="E1215" s="765"/>
      <c r="F1215" s="279"/>
      <c r="G1215" s="278"/>
      <c r="H1215" s="278"/>
      <c r="I1215" s="279"/>
      <c r="J1215" s="597"/>
      <c r="K1215" s="654"/>
      <c r="L1215" s="654"/>
      <c r="M1215" s="208"/>
      <c r="N1215" s="773"/>
      <c r="O1215" s="214"/>
      <c r="P1215" s="1599"/>
      <c r="Q1215" s="1600"/>
      <c r="R1215" s="1542" t="s">
        <v>4708</v>
      </c>
      <c r="S1215" s="1543"/>
      <c r="T1215" s="1543"/>
      <c r="U1215" s="214" t="s">
        <v>163</v>
      </c>
      <c r="V1215" s="609">
        <v>0.85</v>
      </c>
      <c r="W1215" s="231"/>
      <c r="X1215" s="232"/>
      <c r="Y1215" s="314"/>
      <c r="Z1215" s="257"/>
      <c r="AA1215" s="257"/>
      <c r="AB1215" s="257"/>
      <c r="AC1215" s="473">
        <f>ROUND(ROUND(ROUND(H1160+L1196,0)*Q1208,0)*V1215,0)</f>
        <v>261</v>
      </c>
      <c r="AD1215" s="268"/>
    </row>
    <row r="1216" spans="1:30" ht="17.100000000000001" customHeight="1">
      <c r="A1216" s="243">
        <v>61</v>
      </c>
      <c r="B1216" s="243">
        <v>2475</v>
      </c>
      <c r="C1216" s="244" t="s">
        <v>5939</v>
      </c>
      <c r="D1216" s="765"/>
      <c r="E1216" s="765"/>
      <c r="F1216" s="279"/>
      <c r="G1216" s="278"/>
      <c r="H1216" s="278"/>
      <c r="I1216" s="279"/>
      <c r="J1216" s="597"/>
      <c r="K1216" s="654"/>
      <c r="L1216" s="654"/>
      <c r="M1216" s="208"/>
      <c r="N1216" s="773"/>
      <c r="O1216" s="214"/>
      <c r="P1216" s="609"/>
      <c r="Q1216" s="609"/>
      <c r="R1216" s="1545"/>
      <c r="S1216" s="1546"/>
      <c r="T1216" s="1546"/>
      <c r="U1216" s="214"/>
      <c r="V1216" s="609"/>
      <c r="W1216" s="281"/>
      <c r="X1216" s="216"/>
      <c r="Y1216" s="226"/>
      <c r="Z1216" s="762" t="s">
        <v>167</v>
      </c>
      <c r="AA1216" s="354">
        <v>5</v>
      </c>
      <c r="AB1216" s="763" t="s">
        <v>168</v>
      </c>
      <c r="AC1216" s="391">
        <f>ROUND(ROUND(ROUND(H1160+L1196,0)*Q1208,0)*V1215,0)-AA1216</f>
        <v>256</v>
      </c>
      <c r="AD1216" s="268"/>
    </row>
    <row r="1217" spans="1:30" ht="17.100000000000001" customHeight="1">
      <c r="A1217" s="243">
        <v>61</v>
      </c>
      <c r="B1217" s="243">
        <v>2476</v>
      </c>
      <c r="C1217" s="244" t="s">
        <v>5940</v>
      </c>
      <c r="D1217" s="765"/>
      <c r="E1217" s="765"/>
      <c r="F1217" s="279"/>
      <c r="G1217" s="278"/>
      <c r="H1217" s="278"/>
      <c r="I1217" s="279"/>
      <c r="J1217" s="597"/>
      <c r="K1217" s="654"/>
      <c r="L1217" s="654"/>
      <c r="M1217" s="208"/>
      <c r="N1217" s="774"/>
      <c r="O1217" s="214"/>
      <c r="P1217" s="609"/>
      <c r="Q1217" s="609"/>
      <c r="R1217" s="1545"/>
      <c r="S1217" s="1546"/>
      <c r="T1217" s="1546"/>
      <c r="U1217" s="302"/>
      <c r="V1217" s="766"/>
      <c r="W1217" s="1650" t="s">
        <v>4700</v>
      </c>
      <c r="X1217" s="362" t="s">
        <v>163</v>
      </c>
      <c r="Y1217" s="395">
        <v>0.85</v>
      </c>
      <c r="Z1217" s="355"/>
      <c r="AA1217" s="247"/>
      <c r="AB1217" s="247"/>
      <c r="AC1217" s="391">
        <f>ROUND(ROUND(ROUND(ROUND(H1160+L1196,0)*Q1208,0)*V1215,0)*Y1217,0)</f>
        <v>222</v>
      </c>
      <c r="AD1217" s="268"/>
    </row>
    <row r="1218" spans="1:30" ht="17.100000000000001" customHeight="1">
      <c r="A1218" s="243">
        <v>61</v>
      </c>
      <c r="B1218" s="243">
        <v>2477</v>
      </c>
      <c r="C1218" s="244" t="s">
        <v>5941</v>
      </c>
      <c r="D1218" s="765"/>
      <c r="E1218" s="765"/>
      <c r="F1218" s="279"/>
      <c r="G1218" s="278"/>
      <c r="H1218" s="278"/>
      <c r="I1218" s="279"/>
      <c r="J1218" s="597"/>
      <c r="K1218" s="654"/>
      <c r="L1218" s="654"/>
      <c r="M1218" s="208"/>
      <c r="N1218" s="773"/>
      <c r="O1218" s="214"/>
      <c r="P1218" s="214"/>
      <c r="Q1218" s="214"/>
      <c r="R1218" s="1563"/>
      <c r="S1218" s="1564"/>
      <c r="T1218" s="1564"/>
      <c r="U1218" s="305"/>
      <c r="V1218" s="768"/>
      <c r="W1218" s="1651"/>
      <c r="X1218" s="512"/>
      <c r="Y1218" s="368"/>
      <c r="Z1218" s="762" t="s">
        <v>167</v>
      </c>
      <c r="AA1218" s="354">
        <v>5</v>
      </c>
      <c r="AB1218" s="763" t="s">
        <v>168</v>
      </c>
      <c r="AC1218" s="391">
        <f>ROUND(ROUND(ROUND(ROUND(H1160+L1196,0)*Q1208,0)*V1215,0)*Y1217,0)-AA1218</f>
        <v>217</v>
      </c>
      <c r="AD1218" s="268"/>
    </row>
    <row r="1219" spans="1:30" ht="17.100000000000001" customHeight="1">
      <c r="A1219" s="243">
        <v>61</v>
      </c>
      <c r="B1219" s="243">
        <v>2478</v>
      </c>
      <c r="C1219" s="244" t="s">
        <v>5942</v>
      </c>
      <c r="D1219" s="765"/>
      <c r="E1219" s="765"/>
      <c r="F1219" s="279"/>
      <c r="G1219" s="278"/>
      <c r="H1219" s="278"/>
      <c r="I1219" s="279"/>
      <c r="J1219" s="597"/>
      <c r="K1219" s="654"/>
      <c r="L1219" s="654"/>
      <c r="M1219" s="208"/>
      <c r="N1219" s="773"/>
      <c r="O1219" s="1580" t="s">
        <v>165</v>
      </c>
      <c r="P1219" s="775"/>
      <c r="Q1219" s="775"/>
      <c r="R1219" s="359"/>
      <c r="S1219" s="360"/>
      <c r="T1219" s="776"/>
      <c r="U1219" s="360"/>
      <c r="V1219" s="361"/>
      <c r="W1219" s="523"/>
      <c r="X1219" s="524"/>
      <c r="Y1219" s="642"/>
      <c r="Z1219" s="247"/>
      <c r="AA1219" s="247"/>
      <c r="AB1219" s="247"/>
      <c r="AC1219" s="391">
        <f>ROUND(ROUND(H1160+L1196,0)*Q1220,0)</f>
        <v>220</v>
      </c>
      <c r="AD1219" s="268"/>
    </row>
    <row r="1220" spans="1:30" ht="17.100000000000001" customHeight="1">
      <c r="A1220" s="243">
        <v>61</v>
      </c>
      <c r="B1220" s="243">
        <v>2479</v>
      </c>
      <c r="C1220" s="244" t="s">
        <v>5943</v>
      </c>
      <c r="D1220" s="765"/>
      <c r="E1220" s="765"/>
      <c r="F1220" s="279"/>
      <c r="G1220" s="278"/>
      <c r="H1220" s="278"/>
      <c r="I1220" s="279"/>
      <c r="J1220" s="597"/>
      <c r="K1220" s="654"/>
      <c r="L1220" s="654"/>
      <c r="M1220" s="208"/>
      <c r="N1220" s="772"/>
      <c r="O1220" s="1620"/>
      <c r="P1220" s="643" t="s">
        <v>163</v>
      </c>
      <c r="Q1220" s="365">
        <v>0.5</v>
      </c>
      <c r="R1220" s="777"/>
      <c r="S1220" s="639"/>
      <c r="T1220" s="776"/>
      <c r="U1220" s="639"/>
      <c r="V1220" s="529"/>
      <c r="W1220" s="516"/>
      <c r="X1220" s="517"/>
      <c r="Y1220" s="526"/>
      <c r="Z1220" s="762" t="s">
        <v>167</v>
      </c>
      <c r="AA1220" s="354">
        <v>5</v>
      </c>
      <c r="AB1220" s="763" t="s">
        <v>168</v>
      </c>
      <c r="AC1220" s="391">
        <f>ROUND(ROUND(H1160+L1196,0)*Q1220,0)-AA1220</f>
        <v>215</v>
      </c>
      <c r="AD1220" s="268"/>
    </row>
    <row r="1221" spans="1:30" ht="17.100000000000001" customHeight="1">
      <c r="A1221" s="243">
        <v>61</v>
      </c>
      <c r="B1221" s="243">
        <v>2480</v>
      </c>
      <c r="C1221" s="244" t="s">
        <v>5944</v>
      </c>
      <c r="D1221" s="765"/>
      <c r="E1221" s="765"/>
      <c r="F1221" s="279"/>
      <c r="G1221" s="278"/>
      <c r="H1221" s="278"/>
      <c r="I1221" s="279"/>
      <c r="J1221" s="597"/>
      <c r="K1221" s="654"/>
      <c r="L1221" s="654"/>
      <c r="M1221" s="208"/>
      <c r="N1221" s="772"/>
      <c r="O1221" s="1620"/>
      <c r="P1221" s="530"/>
      <c r="Q1221" s="530"/>
      <c r="R1221" s="777"/>
      <c r="S1221" s="639"/>
      <c r="T1221" s="776"/>
      <c r="U1221" s="639"/>
      <c r="V1221" s="529"/>
      <c r="W1221" s="1650" t="s">
        <v>4700</v>
      </c>
      <c r="X1221" s="362" t="s">
        <v>163</v>
      </c>
      <c r="Y1221" s="395">
        <v>0.85</v>
      </c>
      <c r="Z1221" s="355"/>
      <c r="AA1221" s="247"/>
      <c r="AB1221" s="247"/>
      <c r="AC1221" s="391">
        <f>ROUND(ROUND(ROUND(H1160+L1196,0)*Q1220,0)*Y1221,0)</f>
        <v>187</v>
      </c>
      <c r="AD1221" s="268"/>
    </row>
    <row r="1222" spans="1:30" ht="17.100000000000001" customHeight="1">
      <c r="A1222" s="243">
        <v>61</v>
      </c>
      <c r="B1222" s="243">
        <v>2481</v>
      </c>
      <c r="C1222" s="244" t="s">
        <v>5945</v>
      </c>
      <c r="D1222" s="765"/>
      <c r="E1222" s="765"/>
      <c r="F1222" s="279"/>
      <c r="G1222" s="278"/>
      <c r="H1222" s="278"/>
      <c r="I1222" s="279"/>
      <c r="J1222" s="597"/>
      <c r="K1222" s="654"/>
      <c r="L1222" s="654"/>
      <c r="M1222" s="208"/>
      <c r="N1222" s="772"/>
      <c r="O1222" s="530"/>
      <c r="P1222" s="643"/>
      <c r="Q1222" s="643"/>
      <c r="R1222" s="778"/>
      <c r="S1222" s="525"/>
      <c r="T1222" s="537"/>
      <c r="U1222" s="525"/>
      <c r="V1222" s="539"/>
      <c r="W1222" s="1651"/>
      <c r="X1222" s="512"/>
      <c r="Y1222" s="368"/>
      <c r="Z1222" s="762" t="s">
        <v>167</v>
      </c>
      <c r="AA1222" s="354">
        <v>5</v>
      </c>
      <c r="AB1222" s="763" t="s">
        <v>168</v>
      </c>
      <c r="AC1222" s="391">
        <f>ROUND(ROUND(ROUND(H1160+L1196,0)*Q1220,0)*Y1221,0)-AA1222</f>
        <v>182</v>
      </c>
      <c r="AD1222" s="268"/>
    </row>
    <row r="1223" spans="1:30" ht="17.100000000000001" customHeight="1">
      <c r="A1223" s="243">
        <v>61</v>
      </c>
      <c r="B1223" s="243">
        <v>2482</v>
      </c>
      <c r="C1223" s="244" t="s">
        <v>5946</v>
      </c>
      <c r="D1223" s="765"/>
      <c r="E1223" s="765"/>
      <c r="F1223" s="279"/>
      <c r="G1223" s="278"/>
      <c r="H1223" s="278"/>
      <c r="I1223" s="279"/>
      <c r="J1223" s="597"/>
      <c r="K1223" s="654"/>
      <c r="L1223" s="654"/>
      <c r="M1223" s="208"/>
      <c r="N1223" s="773"/>
      <c r="O1223" s="530"/>
      <c r="P1223" s="530"/>
      <c r="Q1223" s="530"/>
      <c r="R1223" s="1580" t="s">
        <v>4703</v>
      </c>
      <c r="S1223" s="1633"/>
      <c r="T1223" s="1633"/>
      <c r="U1223" s="362" t="s">
        <v>163</v>
      </c>
      <c r="V1223" s="356">
        <v>0.7</v>
      </c>
      <c r="W1223" s="523"/>
      <c r="X1223" s="524"/>
      <c r="Y1223" s="642"/>
      <c r="Z1223" s="247"/>
      <c r="AA1223" s="247"/>
      <c r="AB1223" s="247"/>
      <c r="AC1223" s="391">
        <f>ROUND(ROUND(ROUND(H1160+L1196,0)*Q1220,0)*V1223,0)</f>
        <v>154</v>
      </c>
      <c r="AD1223" s="268"/>
    </row>
    <row r="1224" spans="1:30" ht="17.100000000000001" customHeight="1">
      <c r="A1224" s="243">
        <v>61</v>
      </c>
      <c r="B1224" s="243">
        <v>2483</v>
      </c>
      <c r="C1224" s="244" t="s">
        <v>5947</v>
      </c>
      <c r="D1224" s="765"/>
      <c r="E1224" s="765"/>
      <c r="F1224" s="279"/>
      <c r="G1224" s="278"/>
      <c r="H1224" s="278"/>
      <c r="I1224" s="279"/>
      <c r="J1224" s="597"/>
      <c r="K1224" s="654"/>
      <c r="L1224" s="654"/>
      <c r="M1224" s="208"/>
      <c r="N1224" s="773"/>
      <c r="O1224" s="530"/>
      <c r="P1224" s="530"/>
      <c r="Q1224" s="530"/>
      <c r="R1224" s="1620"/>
      <c r="S1224" s="1634"/>
      <c r="T1224" s="1634"/>
      <c r="U1224" s="643"/>
      <c r="V1224" s="365"/>
      <c r="W1224" s="319"/>
      <c r="X1224" s="288"/>
      <c r="Y1224" s="526"/>
      <c r="Z1224" s="762" t="s">
        <v>167</v>
      </c>
      <c r="AA1224" s="354">
        <v>5</v>
      </c>
      <c r="AB1224" s="763" t="s">
        <v>168</v>
      </c>
      <c r="AC1224" s="391">
        <f>ROUND(ROUND(ROUND(H1160+L1196,0)*Q1220,0)*V1223,0)-AA1224</f>
        <v>149</v>
      </c>
      <c r="AD1224" s="268"/>
    </row>
    <row r="1225" spans="1:30" ht="17.100000000000001" customHeight="1">
      <c r="A1225" s="243">
        <v>61</v>
      </c>
      <c r="B1225" s="243">
        <v>2484</v>
      </c>
      <c r="C1225" s="244" t="s">
        <v>5948</v>
      </c>
      <c r="D1225" s="765"/>
      <c r="E1225" s="765"/>
      <c r="F1225" s="279"/>
      <c r="G1225" s="278"/>
      <c r="H1225" s="278"/>
      <c r="I1225" s="279"/>
      <c r="J1225" s="597"/>
      <c r="K1225" s="654"/>
      <c r="L1225" s="654"/>
      <c r="M1225" s="208"/>
      <c r="N1225" s="774"/>
      <c r="O1225" s="643"/>
      <c r="P1225" s="1644"/>
      <c r="Q1225" s="1652"/>
      <c r="R1225" s="1620"/>
      <c r="S1225" s="1634"/>
      <c r="T1225" s="1634"/>
      <c r="U1225" s="779"/>
      <c r="V1225" s="780"/>
      <c r="W1225" s="1650" t="s">
        <v>4700</v>
      </c>
      <c r="X1225" s="362" t="s">
        <v>163</v>
      </c>
      <c r="Y1225" s="395">
        <v>0.85</v>
      </c>
      <c r="Z1225" s="355"/>
      <c r="AA1225" s="247"/>
      <c r="AB1225" s="247"/>
      <c r="AC1225" s="391">
        <f>ROUND(ROUND(ROUND(ROUND(H1160+L1196,0)*Q1220,0)*V1223,0)*Y1225,0)</f>
        <v>131</v>
      </c>
      <c r="AD1225" s="268"/>
    </row>
    <row r="1226" spans="1:30" ht="17.100000000000001" customHeight="1">
      <c r="A1226" s="243">
        <v>61</v>
      </c>
      <c r="B1226" s="243">
        <v>2485</v>
      </c>
      <c r="C1226" s="244" t="s">
        <v>5949</v>
      </c>
      <c r="D1226" s="765"/>
      <c r="E1226" s="765"/>
      <c r="F1226" s="279"/>
      <c r="G1226" s="278"/>
      <c r="H1226" s="278"/>
      <c r="I1226" s="279"/>
      <c r="J1226" s="597"/>
      <c r="K1226" s="654"/>
      <c r="L1226" s="654"/>
      <c r="M1226" s="208"/>
      <c r="N1226" s="774"/>
      <c r="O1226" s="643"/>
      <c r="P1226" s="643"/>
      <c r="Q1226" s="643"/>
      <c r="R1226" s="781"/>
      <c r="S1226" s="782"/>
      <c r="T1226" s="537"/>
      <c r="U1226" s="537"/>
      <c r="V1226" s="783"/>
      <c r="W1226" s="1651"/>
      <c r="X1226" s="512"/>
      <c r="Y1226" s="368"/>
      <c r="Z1226" s="762" t="s">
        <v>167</v>
      </c>
      <c r="AA1226" s="354">
        <v>5</v>
      </c>
      <c r="AB1226" s="763" t="s">
        <v>168</v>
      </c>
      <c r="AC1226" s="391">
        <f>ROUND(ROUND(ROUND(ROUND(H1160+L1196,0)*Q1220,0)*V1223,0)*Y1225,0)-AA1226</f>
        <v>126</v>
      </c>
      <c r="AD1226" s="268"/>
    </row>
    <row r="1227" spans="1:30" ht="17.100000000000001" customHeight="1">
      <c r="A1227" s="243">
        <v>61</v>
      </c>
      <c r="B1227" s="243">
        <v>2486</v>
      </c>
      <c r="C1227" s="244" t="s">
        <v>5950</v>
      </c>
      <c r="D1227" s="765"/>
      <c r="E1227" s="765"/>
      <c r="F1227" s="279"/>
      <c r="G1227" s="278"/>
      <c r="H1227" s="278"/>
      <c r="I1227" s="279"/>
      <c r="J1227" s="597"/>
      <c r="K1227" s="654"/>
      <c r="L1227" s="654"/>
      <c r="M1227" s="208"/>
      <c r="N1227" s="773"/>
      <c r="O1227" s="643"/>
      <c r="P1227" s="1646"/>
      <c r="Q1227" s="1649"/>
      <c r="R1227" s="1580" t="s">
        <v>4708</v>
      </c>
      <c r="S1227" s="1633"/>
      <c r="T1227" s="1633"/>
      <c r="U1227" s="643" t="s">
        <v>163</v>
      </c>
      <c r="V1227" s="365">
        <v>0.85</v>
      </c>
      <c r="W1227" s="523"/>
      <c r="X1227" s="524"/>
      <c r="Y1227" s="642"/>
      <c r="Z1227" s="247"/>
      <c r="AA1227" s="247"/>
      <c r="AB1227" s="247"/>
      <c r="AC1227" s="391">
        <f>ROUND(ROUND(ROUND(H1160+L1196,0)*Q1220,0)*V1227,0)</f>
        <v>187</v>
      </c>
      <c r="AD1227" s="268"/>
    </row>
    <row r="1228" spans="1:30" ht="17.100000000000001" customHeight="1">
      <c r="A1228" s="243">
        <v>61</v>
      </c>
      <c r="B1228" s="243">
        <v>2487</v>
      </c>
      <c r="C1228" s="244" t="s">
        <v>5951</v>
      </c>
      <c r="D1228" s="765"/>
      <c r="E1228" s="765"/>
      <c r="F1228" s="279"/>
      <c r="G1228" s="278"/>
      <c r="H1228" s="278"/>
      <c r="I1228" s="279"/>
      <c r="J1228" s="597"/>
      <c r="K1228" s="654"/>
      <c r="L1228" s="654"/>
      <c r="M1228" s="208"/>
      <c r="N1228" s="773"/>
      <c r="O1228" s="643"/>
      <c r="P1228" s="365"/>
      <c r="Q1228" s="365"/>
      <c r="R1228" s="1620"/>
      <c r="S1228" s="1634"/>
      <c r="T1228" s="1634"/>
      <c r="U1228" s="643"/>
      <c r="V1228" s="365"/>
      <c r="W1228" s="319"/>
      <c r="X1228" s="288"/>
      <c r="Y1228" s="526"/>
      <c r="Z1228" s="762" t="s">
        <v>167</v>
      </c>
      <c r="AA1228" s="354">
        <v>5</v>
      </c>
      <c r="AB1228" s="763" t="s">
        <v>168</v>
      </c>
      <c r="AC1228" s="391">
        <f>ROUND(ROUND(ROUND(H1160+L1196,0)*Q1220,0)*V1227,0)-AA1228</f>
        <v>182</v>
      </c>
      <c r="AD1228" s="268"/>
    </row>
    <row r="1229" spans="1:30" ht="17.100000000000001" customHeight="1">
      <c r="A1229" s="243">
        <v>61</v>
      </c>
      <c r="B1229" s="243">
        <v>2488</v>
      </c>
      <c r="C1229" s="244" t="s">
        <v>5952</v>
      </c>
      <c r="D1229" s="765"/>
      <c r="E1229" s="765"/>
      <c r="F1229" s="279"/>
      <c r="G1229" s="278"/>
      <c r="H1229" s="278"/>
      <c r="I1229" s="279"/>
      <c r="J1229" s="597"/>
      <c r="K1229" s="654"/>
      <c r="L1229" s="654"/>
      <c r="M1229" s="208"/>
      <c r="N1229" s="774"/>
      <c r="O1229" s="643"/>
      <c r="P1229" s="365"/>
      <c r="Q1229" s="365"/>
      <c r="R1229" s="1620"/>
      <c r="S1229" s="1634"/>
      <c r="T1229" s="1634"/>
      <c r="U1229" s="779"/>
      <c r="V1229" s="780"/>
      <c r="W1229" s="1650" t="s">
        <v>4700</v>
      </c>
      <c r="X1229" s="362" t="s">
        <v>163</v>
      </c>
      <c r="Y1229" s="395">
        <v>0.85</v>
      </c>
      <c r="Z1229" s="355"/>
      <c r="AA1229" s="247"/>
      <c r="AB1229" s="247"/>
      <c r="AC1229" s="391">
        <f>ROUND(ROUND(ROUND(ROUND(H1160+L1196,0)*Q1220,0)*V1227,0)*Y1229,0)</f>
        <v>159</v>
      </c>
      <c r="AD1229" s="268"/>
    </row>
    <row r="1230" spans="1:30" ht="17.100000000000001" customHeight="1">
      <c r="A1230" s="243">
        <v>61</v>
      </c>
      <c r="B1230" s="243">
        <v>2489</v>
      </c>
      <c r="C1230" s="244" t="s">
        <v>5953</v>
      </c>
      <c r="D1230" s="765"/>
      <c r="E1230" s="765"/>
      <c r="F1230" s="279"/>
      <c r="G1230" s="278"/>
      <c r="H1230" s="278"/>
      <c r="I1230" s="279"/>
      <c r="J1230" s="597"/>
      <c r="K1230" s="654"/>
      <c r="L1230" s="654"/>
      <c r="M1230" s="208"/>
      <c r="N1230" s="467"/>
      <c r="O1230" s="643"/>
      <c r="P1230" s="643"/>
      <c r="Q1230" s="643"/>
      <c r="R1230" s="1642"/>
      <c r="S1230" s="1643"/>
      <c r="T1230" s="1643"/>
      <c r="U1230" s="537"/>
      <c r="V1230" s="783"/>
      <c r="W1230" s="1651"/>
      <c r="X1230" s="512"/>
      <c r="Y1230" s="368"/>
      <c r="Z1230" s="762" t="s">
        <v>167</v>
      </c>
      <c r="AA1230" s="354">
        <v>5</v>
      </c>
      <c r="AB1230" s="763" t="s">
        <v>168</v>
      </c>
      <c r="AC1230" s="391">
        <f>ROUND(ROUND(ROUND(ROUND(H1160+L1196,0)*Q1220,0)*V1227,0)*Y1229,0)-AA1230</f>
        <v>154</v>
      </c>
      <c r="AD1230" s="268"/>
    </row>
    <row r="1231" spans="1:30" ht="17.100000000000001" customHeight="1">
      <c r="A1231" s="243">
        <v>61</v>
      </c>
      <c r="B1231" s="243">
        <v>2490</v>
      </c>
      <c r="C1231" s="244" t="s">
        <v>5954</v>
      </c>
      <c r="D1231" s="792"/>
      <c r="E1231" s="793"/>
      <c r="F1231" s="1536" t="s">
        <v>5955</v>
      </c>
      <c r="G1231" s="1580" t="s">
        <v>5729</v>
      </c>
      <c r="H1231" s="541"/>
      <c r="I1231" s="542"/>
      <c r="J1231" s="601"/>
      <c r="K1231" s="602"/>
      <c r="L1231" s="602"/>
      <c r="M1231" s="524"/>
      <c r="N1231" s="523"/>
      <c r="O1231" s="524"/>
      <c r="P1231" s="524"/>
      <c r="Q1231" s="524"/>
      <c r="R1231" s="359"/>
      <c r="S1231" s="360"/>
      <c r="T1231" s="360"/>
      <c r="U1231" s="361"/>
      <c r="V1231" s="524"/>
      <c r="W1231" s="523"/>
      <c r="X1231" s="524"/>
      <c r="Y1231" s="642"/>
      <c r="Z1231" s="247"/>
      <c r="AA1231" s="247"/>
      <c r="AB1231" s="247"/>
      <c r="AC1231" s="391">
        <f>ROUND(H1232,0)</f>
        <v>703</v>
      </c>
      <c r="AD1231" s="268"/>
    </row>
    <row r="1232" spans="1:30" ht="17.100000000000001" customHeight="1">
      <c r="A1232" s="243">
        <v>61</v>
      </c>
      <c r="B1232" s="243">
        <v>2491</v>
      </c>
      <c r="C1232" s="244" t="s">
        <v>5956</v>
      </c>
      <c r="D1232" s="792"/>
      <c r="E1232" s="793"/>
      <c r="F1232" s="1648"/>
      <c r="G1232" s="1620"/>
      <c r="H1232" s="639">
        <v>703</v>
      </c>
      <c r="I1232" s="517" t="s">
        <v>18</v>
      </c>
      <c r="J1232" s="604"/>
      <c r="K1232" s="605"/>
      <c r="L1232" s="605"/>
      <c r="M1232" s="517"/>
      <c r="N1232" s="516"/>
      <c r="O1232" s="517"/>
      <c r="P1232" s="517"/>
      <c r="Q1232" s="517"/>
      <c r="R1232" s="777"/>
      <c r="S1232" s="639"/>
      <c r="T1232" s="639"/>
      <c r="U1232" s="529"/>
      <c r="V1232" s="517"/>
      <c r="W1232" s="516"/>
      <c r="X1232" s="517"/>
      <c r="Y1232" s="526"/>
      <c r="Z1232" s="762" t="s">
        <v>167</v>
      </c>
      <c r="AA1232" s="354">
        <v>5</v>
      </c>
      <c r="AB1232" s="763" t="s">
        <v>168</v>
      </c>
      <c r="AC1232" s="391">
        <f>ROUND(H1232,0)-AA1232</f>
        <v>698</v>
      </c>
      <c r="AD1232" s="268"/>
    </row>
    <row r="1233" spans="1:30" ht="17.100000000000001" customHeight="1">
      <c r="A1233" s="243">
        <v>61</v>
      </c>
      <c r="B1233" s="243">
        <v>2492</v>
      </c>
      <c r="C1233" s="244" t="s">
        <v>5957</v>
      </c>
      <c r="D1233" s="792"/>
      <c r="E1233" s="793"/>
      <c r="F1233" s="522"/>
      <c r="G1233" s="1620"/>
      <c r="H1233" s="521"/>
      <c r="I1233" s="522"/>
      <c r="J1233" s="604"/>
      <c r="K1233" s="605"/>
      <c r="L1233" s="605"/>
      <c r="M1233" s="517"/>
      <c r="N1233" s="516"/>
      <c r="O1233" s="517"/>
      <c r="P1233" s="517"/>
      <c r="Q1233" s="517"/>
      <c r="R1233" s="777"/>
      <c r="S1233" s="639"/>
      <c r="T1233" s="639"/>
      <c r="U1233" s="529"/>
      <c r="V1233" s="518"/>
      <c r="W1233" s="1650" t="s">
        <v>4700</v>
      </c>
      <c r="X1233" s="362" t="s">
        <v>163</v>
      </c>
      <c r="Y1233" s="395">
        <v>0.85</v>
      </c>
      <c r="Z1233" s="355"/>
      <c r="AA1233" s="247"/>
      <c r="AB1233" s="247"/>
      <c r="AC1233" s="391">
        <f>ROUND(H1232*Y1233,0)</f>
        <v>598</v>
      </c>
      <c r="AD1233" s="268"/>
    </row>
    <row r="1234" spans="1:30" ht="17.100000000000001" customHeight="1">
      <c r="A1234" s="243">
        <v>61</v>
      </c>
      <c r="B1234" s="243">
        <v>2493</v>
      </c>
      <c r="C1234" s="244" t="s">
        <v>5958</v>
      </c>
      <c r="D1234" s="792"/>
      <c r="E1234" s="793"/>
      <c r="F1234" s="522"/>
      <c r="G1234" s="521"/>
      <c r="H1234" s="521"/>
      <c r="I1234" s="521"/>
      <c r="J1234" s="604"/>
      <c r="K1234" s="605"/>
      <c r="L1234" s="605"/>
      <c r="M1234" s="517"/>
      <c r="N1234" s="516"/>
      <c r="O1234" s="517"/>
      <c r="P1234" s="517"/>
      <c r="Q1234" s="517"/>
      <c r="R1234" s="778"/>
      <c r="S1234" s="525"/>
      <c r="T1234" s="525"/>
      <c r="U1234" s="539"/>
      <c r="V1234" s="526"/>
      <c r="W1234" s="1651"/>
      <c r="X1234" s="512"/>
      <c r="Y1234" s="368"/>
      <c r="Z1234" s="762" t="s">
        <v>167</v>
      </c>
      <c r="AA1234" s="354">
        <v>5</v>
      </c>
      <c r="AB1234" s="763" t="s">
        <v>168</v>
      </c>
      <c r="AC1234" s="391">
        <f>ROUND(H1232*Y1233,0)-AA1234</f>
        <v>593</v>
      </c>
      <c r="AD1234" s="268"/>
    </row>
    <row r="1235" spans="1:30" ht="17.100000000000001" customHeight="1">
      <c r="A1235" s="243">
        <v>61</v>
      </c>
      <c r="B1235" s="243">
        <v>2494</v>
      </c>
      <c r="C1235" s="244" t="s">
        <v>5959</v>
      </c>
      <c r="D1235" s="793"/>
      <c r="E1235" s="793"/>
      <c r="F1235" s="794"/>
      <c r="G1235" s="528"/>
      <c r="H1235" s="517"/>
      <c r="I1235" s="538"/>
      <c r="J1235" s="604"/>
      <c r="K1235" s="605"/>
      <c r="L1235" s="605"/>
      <c r="M1235" s="517"/>
      <c r="N1235" s="516"/>
      <c r="O1235" s="517"/>
      <c r="P1235" s="517"/>
      <c r="Q1235" s="517"/>
      <c r="R1235" s="1580" t="s">
        <v>4703</v>
      </c>
      <c r="S1235" s="1633"/>
      <c r="T1235" s="1633"/>
      <c r="U1235" s="362" t="s">
        <v>163</v>
      </c>
      <c r="V1235" s="356">
        <v>0.7</v>
      </c>
      <c r="W1235" s="523"/>
      <c r="X1235" s="524"/>
      <c r="Y1235" s="642"/>
      <c r="Z1235" s="247"/>
      <c r="AA1235" s="247"/>
      <c r="AB1235" s="247"/>
      <c r="AC1235" s="391">
        <f>ROUND(H1232*V1235,0)</f>
        <v>492</v>
      </c>
      <c r="AD1235" s="268"/>
    </row>
    <row r="1236" spans="1:30" ht="17.100000000000001" customHeight="1">
      <c r="A1236" s="243">
        <v>61</v>
      </c>
      <c r="B1236" s="243">
        <v>2495</v>
      </c>
      <c r="C1236" s="244" t="s">
        <v>5960</v>
      </c>
      <c r="D1236" s="793"/>
      <c r="E1236" s="793"/>
      <c r="F1236" s="794"/>
      <c r="G1236" s="528"/>
      <c r="H1236" s="517"/>
      <c r="I1236" s="538"/>
      <c r="J1236" s="604"/>
      <c r="K1236" s="605"/>
      <c r="L1236" s="605"/>
      <c r="M1236" s="517"/>
      <c r="N1236" s="516"/>
      <c r="O1236" s="517"/>
      <c r="P1236" s="517"/>
      <c r="Q1236" s="517"/>
      <c r="R1236" s="1620"/>
      <c r="S1236" s="1634"/>
      <c r="T1236" s="1634"/>
      <c r="U1236" s="643"/>
      <c r="V1236" s="365"/>
      <c r="W1236" s="319"/>
      <c r="X1236" s="288"/>
      <c r="Y1236" s="526"/>
      <c r="Z1236" s="762" t="s">
        <v>167</v>
      </c>
      <c r="AA1236" s="354">
        <v>5</v>
      </c>
      <c r="AB1236" s="763" t="s">
        <v>168</v>
      </c>
      <c r="AC1236" s="391">
        <f>ROUND(H1232*V1235,0)-AA1236</f>
        <v>487</v>
      </c>
      <c r="AD1236" s="268"/>
    </row>
    <row r="1237" spans="1:30" ht="17.100000000000001" customHeight="1">
      <c r="A1237" s="243">
        <v>61</v>
      </c>
      <c r="B1237" s="243">
        <v>2496</v>
      </c>
      <c r="C1237" s="244" t="s">
        <v>5961</v>
      </c>
      <c r="D1237" s="792"/>
      <c r="E1237" s="793"/>
      <c r="F1237" s="795"/>
      <c r="G1237" s="796"/>
      <c r="H1237" s="517"/>
      <c r="I1237" s="538"/>
      <c r="J1237" s="604"/>
      <c r="K1237" s="605"/>
      <c r="L1237" s="605"/>
      <c r="M1237" s="517"/>
      <c r="N1237" s="516"/>
      <c r="O1237" s="517"/>
      <c r="P1237" s="517"/>
      <c r="Q1237" s="517"/>
      <c r="R1237" s="1620"/>
      <c r="S1237" s="1634"/>
      <c r="T1237" s="1634"/>
      <c r="U1237" s="779"/>
      <c r="V1237" s="780"/>
      <c r="W1237" s="1650" t="s">
        <v>4700</v>
      </c>
      <c r="X1237" s="362" t="s">
        <v>163</v>
      </c>
      <c r="Y1237" s="395">
        <v>0.85</v>
      </c>
      <c r="Z1237" s="355"/>
      <c r="AA1237" s="247"/>
      <c r="AB1237" s="247"/>
      <c r="AC1237" s="391">
        <f>ROUND(ROUND(H1232*V1235,0)*Y1237,0)</f>
        <v>418</v>
      </c>
      <c r="AD1237" s="268"/>
    </row>
    <row r="1238" spans="1:30" ht="17.100000000000001" customHeight="1">
      <c r="A1238" s="243">
        <v>61</v>
      </c>
      <c r="B1238" s="243">
        <v>2497</v>
      </c>
      <c r="C1238" s="244" t="s">
        <v>5962</v>
      </c>
      <c r="D1238" s="792"/>
      <c r="E1238" s="793"/>
      <c r="F1238" s="795"/>
      <c r="G1238" s="796"/>
      <c r="H1238" s="517"/>
      <c r="I1238" s="538"/>
      <c r="J1238" s="604"/>
      <c r="K1238" s="605"/>
      <c r="L1238" s="605"/>
      <c r="M1238" s="517"/>
      <c r="N1238" s="516"/>
      <c r="O1238" s="517"/>
      <c r="P1238" s="517"/>
      <c r="Q1238" s="517"/>
      <c r="R1238" s="781"/>
      <c r="S1238" s="782"/>
      <c r="T1238" s="537"/>
      <c r="U1238" s="537"/>
      <c r="V1238" s="783"/>
      <c r="W1238" s="1651"/>
      <c r="X1238" s="512"/>
      <c r="Y1238" s="368"/>
      <c r="Z1238" s="762" t="s">
        <v>167</v>
      </c>
      <c r="AA1238" s="354">
        <v>5</v>
      </c>
      <c r="AB1238" s="763" t="s">
        <v>168</v>
      </c>
      <c r="AC1238" s="391">
        <f>ROUND(ROUND(H1232*V1235,0)*Y1237,0)-AA1238</f>
        <v>413</v>
      </c>
      <c r="AD1238" s="268"/>
    </row>
    <row r="1239" spans="1:30" ht="17.100000000000001" customHeight="1">
      <c r="A1239" s="243">
        <v>61</v>
      </c>
      <c r="B1239" s="243">
        <v>2498</v>
      </c>
      <c r="C1239" s="244" t="s">
        <v>5963</v>
      </c>
      <c r="D1239" s="792"/>
      <c r="E1239" s="793"/>
      <c r="F1239" s="795"/>
      <c r="G1239" s="796"/>
      <c r="H1239" s="517"/>
      <c r="I1239" s="538"/>
      <c r="J1239" s="604"/>
      <c r="K1239" s="605"/>
      <c r="L1239" s="605"/>
      <c r="M1239" s="517"/>
      <c r="N1239" s="516"/>
      <c r="O1239" s="517"/>
      <c r="P1239" s="517"/>
      <c r="Q1239" s="518"/>
      <c r="R1239" s="1580" t="s">
        <v>4708</v>
      </c>
      <c r="S1239" s="1633"/>
      <c r="T1239" s="1633"/>
      <c r="U1239" s="643" t="s">
        <v>163</v>
      </c>
      <c r="V1239" s="365">
        <v>0.85</v>
      </c>
      <c r="W1239" s="523"/>
      <c r="X1239" s="524"/>
      <c r="Y1239" s="642"/>
      <c r="Z1239" s="247"/>
      <c r="AA1239" s="247"/>
      <c r="AB1239" s="247"/>
      <c r="AC1239" s="391">
        <f>ROUND(H1232*V1239,0)</f>
        <v>598</v>
      </c>
      <c r="AD1239" s="268"/>
    </row>
    <row r="1240" spans="1:30" ht="17.100000000000001" customHeight="1">
      <c r="A1240" s="243">
        <v>61</v>
      </c>
      <c r="B1240" s="243">
        <v>2499</v>
      </c>
      <c r="C1240" s="244" t="s">
        <v>5964</v>
      </c>
      <c r="D1240" s="792"/>
      <c r="E1240" s="793"/>
      <c r="F1240" s="795"/>
      <c r="G1240" s="796"/>
      <c r="H1240" s="517"/>
      <c r="I1240" s="538"/>
      <c r="J1240" s="604"/>
      <c r="K1240" s="605"/>
      <c r="L1240" s="605"/>
      <c r="M1240" s="517"/>
      <c r="N1240" s="516"/>
      <c r="O1240" s="517"/>
      <c r="P1240" s="517"/>
      <c r="Q1240" s="517"/>
      <c r="R1240" s="1620"/>
      <c r="S1240" s="1634"/>
      <c r="T1240" s="1634"/>
      <c r="U1240" s="643"/>
      <c r="V1240" s="365"/>
      <c r="W1240" s="319"/>
      <c r="X1240" s="288"/>
      <c r="Y1240" s="526"/>
      <c r="Z1240" s="762" t="s">
        <v>167</v>
      </c>
      <c r="AA1240" s="354">
        <v>5</v>
      </c>
      <c r="AB1240" s="763" t="s">
        <v>168</v>
      </c>
      <c r="AC1240" s="391">
        <f>ROUND(H1232*V1239,0)-AA1240</f>
        <v>593</v>
      </c>
      <c r="AD1240" s="268"/>
    </row>
    <row r="1241" spans="1:30" ht="17.100000000000001" customHeight="1">
      <c r="A1241" s="243">
        <v>61</v>
      </c>
      <c r="B1241" s="243">
        <v>2500</v>
      </c>
      <c r="C1241" s="244" t="s">
        <v>5965</v>
      </c>
      <c r="D1241" s="792"/>
      <c r="E1241" s="793"/>
      <c r="F1241" s="794"/>
      <c r="G1241" s="528"/>
      <c r="H1241" s="528"/>
      <c r="I1241" s="794"/>
      <c r="J1241" s="604"/>
      <c r="K1241" s="605"/>
      <c r="L1241" s="605"/>
      <c r="M1241" s="517"/>
      <c r="N1241" s="516"/>
      <c r="O1241" s="517"/>
      <c r="P1241" s="517"/>
      <c r="Q1241" s="517"/>
      <c r="R1241" s="1620"/>
      <c r="S1241" s="1634"/>
      <c r="T1241" s="1634"/>
      <c r="U1241" s="779"/>
      <c r="V1241" s="780"/>
      <c r="W1241" s="1650" t="s">
        <v>4700</v>
      </c>
      <c r="X1241" s="362" t="s">
        <v>163</v>
      </c>
      <c r="Y1241" s="395">
        <v>0.85</v>
      </c>
      <c r="Z1241" s="355"/>
      <c r="AA1241" s="247"/>
      <c r="AB1241" s="247"/>
      <c r="AC1241" s="391">
        <f>ROUND(ROUND(H1232*V1239,0)*Y1241,0)</f>
        <v>508</v>
      </c>
      <c r="AD1241" s="268"/>
    </row>
    <row r="1242" spans="1:30" ht="17.100000000000001" customHeight="1">
      <c r="A1242" s="243">
        <v>61</v>
      </c>
      <c r="B1242" s="243">
        <v>2501</v>
      </c>
      <c r="C1242" s="244" t="s">
        <v>5966</v>
      </c>
      <c r="D1242" s="792"/>
      <c r="E1242" s="793"/>
      <c r="F1242" s="794"/>
      <c r="G1242" s="528"/>
      <c r="H1242" s="528"/>
      <c r="I1242" s="794"/>
      <c r="J1242" s="604"/>
      <c r="K1242" s="605"/>
      <c r="L1242" s="605"/>
      <c r="M1242" s="517"/>
      <c r="N1242" s="319"/>
      <c r="O1242" s="288"/>
      <c r="P1242" s="288"/>
      <c r="Q1242" s="288"/>
      <c r="R1242" s="1642"/>
      <c r="S1242" s="1643"/>
      <c r="T1242" s="1643"/>
      <c r="U1242" s="537"/>
      <c r="V1242" s="783"/>
      <c r="W1242" s="1651"/>
      <c r="X1242" s="512"/>
      <c r="Y1242" s="368"/>
      <c r="Z1242" s="762" t="s">
        <v>167</v>
      </c>
      <c r="AA1242" s="354">
        <v>5</v>
      </c>
      <c r="AB1242" s="763" t="s">
        <v>168</v>
      </c>
      <c r="AC1242" s="391">
        <f>ROUND(ROUND(H1232*V1239,0)*Y1241,0)-AA1242</f>
        <v>503</v>
      </c>
      <c r="AD1242" s="268"/>
    </row>
    <row r="1243" spans="1:30" ht="17.100000000000001" customHeight="1">
      <c r="A1243" s="243">
        <v>61</v>
      </c>
      <c r="B1243" s="243">
        <v>2502</v>
      </c>
      <c r="C1243" s="244" t="s">
        <v>5967</v>
      </c>
      <c r="D1243" s="792"/>
      <c r="E1243" s="792"/>
      <c r="F1243" s="794"/>
      <c r="G1243" s="528"/>
      <c r="H1243" s="528"/>
      <c r="I1243" s="794"/>
      <c r="J1243" s="604"/>
      <c r="K1243" s="605"/>
      <c r="L1243" s="605"/>
      <c r="M1243" s="517"/>
      <c r="N1243" s="1536" t="s">
        <v>4713</v>
      </c>
      <c r="O1243" s="1580" t="s">
        <v>162</v>
      </c>
      <c r="P1243" s="775"/>
      <c r="Q1243" s="775"/>
      <c r="R1243" s="359"/>
      <c r="S1243" s="360"/>
      <c r="T1243" s="360"/>
      <c r="U1243" s="361"/>
      <c r="V1243" s="524"/>
      <c r="W1243" s="523"/>
      <c r="X1243" s="524"/>
      <c r="Y1243" s="642"/>
      <c r="Z1243" s="247"/>
      <c r="AA1243" s="247"/>
      <c r="AB1243" s="247"/>
      <c r="AC1243" s="391">
        <f>ROUND(H1232*Q1244,0)</f>
        <v>492</v>
      </c>
      <c r="AD1243" s="268"/>
    </row>
    <row r="1244" spans="1:30" ht="17.100000000000001" customHeight="1">
      <c r="A1244" s="243">
        <v>61</v>
      </c>
      <c r="B1244" s="243">
        <v>2503</v>
      </c>
      <c r="C1244" s="244" t="s">
        <v>5968</v>
      </c>
      <c r="D1244" s="792"/>
      <c r="E1244" s="792"/>
      <c r="F1244" s="794"/>
      <c r="G1244" s="528"/>
      <c r="H1244" s="528"/>
      <c r="I1244" s="794"/>
      <c r="J1244" s="604"/>
      <c r="K1244" s="605"/>
      <c r="L1244" s="605"/>
      <c r="M1244" s="517"/>
      <c r="N1244" s="1648"/>
      <c r="O1244" s="1620"/>
      <c r="P1244" s="643" t="s">
        <v>163</v>
      </c>
      <c r="Q1244" s="365">
        <v>0.7</v>
      </c>
      <c r="R1244" s="777"/>
      <c r="S1244" s="639"/>
      <c r="T1244" s="639"/>
      <c r="U1244" s="529"/>
      <c r="V1244" s="517"/>
      <c r="W1244" s="516"/>
      <c r="X1244" s="517"/>
      <c r="Y1244" s="526"/>
      <c r="Z1244" s="762" t="s">
        <v>167</v>
      </c>
      <c r="AA1244" s="354">
        <v>5</v>
      </c>
      <c r="AB1244" s="763" t="s">
        <v>168</v>
      </c>
      <c r="AC1244" s="391">
        <f>ROUND(H1232*Q1244,0)-AA1244</f>
        <v>487</v>
      </c>
      <c r="AD1244" s="268"/>
    </row>
    <row r="1245" spans="1:30" ht="17.100000000000001" customHeight="1">
      <c r="A1245" s="243">
        <v>61</v>
      </c>
      <c r="B1245" s="243">
        <v>2504</v>
      </c>
      <c r="C1245" s="244" t="s">
        <v>5969</v>
      </c>
      <c r="D1245" s="792"/>
      <c r="E1245" s="792"/>
      <c r="F1245" s="794"/>
      <c r="G1245" s="528"/>
      <c r="H1245" s="528"/>
      <c r="I1245" s="794"/>
      <c r="J1245" s="604"/>
      <c r="K1245" s="605"/>
      <c r="L1245" s="605"/>
      <c r="M1245" s="517"/>
      <c r="N1245" s="1648"/>
      <c r="O1245" s="1620"/>
      <c r="P1245" s="530"/>
      <c r="Q1245" s="530"/>
      <c r="R1245" s="777"/>
      <c r="S1245" s="639"/>
      <c r="T1245" s="639"/>
      <c r="U1245" s="529"/>
      <c r="V1245" s="518"/>
      <c r="W1245" s="1650" t="s">
        <v>4700</v>
      </c>
      <c r="X1245" s="362" t="s">
        <v>163</v>
      </c>
      <c r="Y1245" s="395">
        <v>0.85</v>
      </c>
      <c r="Z1245" s="355"/>
      <c r="AA1245" s="247"/>
      <c r="AB1245" s="247"/>
      <c r="AC1245" s="391">
        <f>ROUND(ROUND(H1232*Q1244,0)*Y1245,0)</f>
        <v>418</v>
      </c>
      <c r="AD1245" s="268"/>
    </row>
    <row r="1246" spans="1:30" ht="17.100000000000001" customHeight="1">
      <c r="A1246" s="243">
        <v>61</v>
      </c>
      <c r="B1246" s="243">
        <v>2505</v>
      </c>
      <c r="C1246" s="244" t="s">
        <v>5970</v>
      </c>
      <c r="D1246" s="792"/>
      <c r="E1246" s="792"/>
      <c r="F1246" s="794"/>
      <c r="G1246" s="528"/>
      <c r="H1246" s="528"/>
      <c r="I1246" s="794"/>
      <c r="J1246" s="604"/>
      <c r="K1246" s="605"/>
      <c r="L1246" s="605"/>
      <c r="M1246" s="517"/>
      <c r="N1246" s="797"/>
      <c r="O1246" s="530"/>
      <c r="P1246" s="643"/>
      <c r="Q1246" s="643"/>
      <c r="R1246" s="778"/>
      <c r="S1246" s="525"/>
      <c r="T1246" s="525"/>
      <c r="U1246" s="539"/>
      <c r="V1246" s="526"/>
      <c r="W1246" s="1651"/>
      <c r="X1246" s="512"/>
      <c r="Y1246" s="368"/>
      <c r="Z1246" s="762" t="s">
        <v>167</v>
      </c>
      <c r="AA1246" s="354">
        <v>5</v>
      </c>
      <c r="AB1246" s="763" t="s">
        <v>168</v>
      </c>
      <c r="AC1246" s="391">
        <f>ROUND(ROUND(H1232*Q1244,0)*Y1245,0)-AA1246</f>
        <v>413</v>
      </c>
      <c r="AD1246" s="268"/>
    </row>
    <row r="1247" spans="1:30" ht="17.100000000000001" customHeight="1">
      <c r="A1247" s="243">
        <v>61</v>
      </c>
      <c r="B1247" s="243">
        <v>2506</v>
      </c>
      <c r="C1247" s="244" t="s">
        <v>5971</v>
      </c>
      <c r="D1247" s="792"/>
      <c r="E1247" s="792"/>
      <c r="F1247" s="794"/>
      <c r="G1247" s="528"/>
      <c r="H1247" s="528"/>
      <c r="I1247" s="794"/>
      <c r="J1247" s="604"/>
      <c r="K1247" s="605"/>
      <c r="L1247" s="605"/>
      <c r="M1247" s="517"/>
      <c r="N1247" s="798"/>
      <c r="O1247" s="530"/>
      <c r="P1247" s="530"/>
      <c r="Q1247" s="530"/>
      <c r="R1247" s="1580" t="s">
        <v>4703</v>
      </c>
      <c r="S1247" s="1633"/>
      <c r="T1247" s="1633"/>
      <c r="U1247" s="362" t="s">
        <v>163</v>
      </c>
      <c r="V1247" s="356">
        <v>0.7</v>
      </c>
      <c r="W1247" s="523"/>
      <c r="X1247" s="524"/>
      <c r="Y1247" s="642"/>
      <c r="Z1247" s="247"/>
      <c r="AA1247" s="247"/>
      <c r="AB1247" s="247"/>
      <c r="AC1247" s="391">
        <f>ROUND(ROUND(H1232*Q1244,0)*V1247,0)</f>
        <v>344</v>
      </c>
      <c r="AD1247" s="268"/>
    </row>
    <row r="1248" spans="1:30" ht="17.100000000000001" customHeight="1">
      <c r="A1248" s="243">
        <v>61</v>
      </c>
      <c r="B1248" s="243">
        <v>2507</v>
      </c>
      <c r="C1248" s="244" t="s">
        <v>5972</v>
      </c>
      <c r="D1248" s="792"/>
      <c r="E1248" s="792"/>
      <c r="F1248" s="794"/>
      <c r="G1248" s="528"/>
      <c r="H1248" s="528"/>
      <c r="I1248" s="794"/>
      <c r="J1248" s="604"/>
      <c r="K1248" s="605"/>
      <c r="L1248" s="605"/>
      <c r="M1248" s="517"/>
      <c r="N1248" s="798"/>
      <c r="O1248" s="530"/>
      <c r="P1248" s="530"/>
      <c r="Q1248" s="530"/>
      <c r="R1248" s="1620"/>
      <c r="S1248" s="1634"/>
      <c r="T1248" s="1634"/>
      <c r="U1248" s="643"/>
      <c r="V1248" s="365"/>
      <c r="W1248" s="319"/>
      <c r="X1248" s="288"/>
      <c r="Y1248" s="526"/>
      <c r="Z1248" s="762" t="s">
        <v>167</v>
      </c>
      <c r="AA1248" s="354">
        <v>5</v>
      </c>
      <c r="AB1248" s="763" t="s">
        <v>168</v>
      </c>
      <c r="AC1248" s="391">
        <f>ROUND(ROUND(H1232*Q1244,0)*V1247,0)-AA1248</f>
        <v>339</v>
      </c>
      <c r="AD1248" s="268"/>
    </row>
    <row r="1249" spans="1:30" ht="17.100000000000001" customHeight="1">
      <c r="A1249" s="243">
        <v>61</v>
      </c>
      <c r="B1249" s="243">
        <v>2508</v>
      </c>
      <c r="C1249" s="244" t="s">
        <v>5973</v>
      </c>
      <c r="D1249" s="792"/>
      <c r="E1249" s="792"/>
      <c r="F1249" s="794"/>
      <c r="G1249" s="528"/>
      <c r="H1249" s="528"/>
      <c r="I1249" s="794"/>
      <c r="J1249" s="604"/>
      <c r="K1249" s="605"/>
      <c r="L1249" s="605"/>
      <c r="M1249" s="517"/>
      <c r="N1249" s="799"/>
      <c r="O1249" s="643"/>
      <c r="P1249" s="1644"/>
      <c r="Q1249" s="1644"/>
      <c r="R1249" s="1620"/>
      <c r="S1249" s="1634"/>
      <c r="T1249" s="1634"/>
      <c r="U1249" s="779"/>
      <c r="V1249" s="780"/>
      <c r="W1249" s="1650" t="s">
        <v>4700</v>
      </c>
      <c r="X1249" s="362" t="s">
        <v>163</v>
      </c>
      <c r="Y1249" s="395">
        <v>0.85</v>
      </c>
      <c r="Z1249" s="355"/>
      <c r="AA1249" s="247"/>
      <c r="AB1249" s="247"/>
      <c r="AC1249" s="391">
        <f>ROUND(ROUND(ROUND(H1232*Q1244,0)*V1247,0)*Y1249,0)</f>
        <v>292</v>
      </c>
      <c r="AD1249" s="268"/>
    </row>
    <row r="1250" spans="1:30" ht="17.100000000000001" customHeight="1">
      <c r="A1250" s="243">
        <v>61</v>
      </c>
      <c r="B1250" s="243">
        <v>2509</v>
      </c>
      <c r="C1250" s="244" t="s">
        <v>5974</v>
      </c>
      <c r="D1250" s="792"/>
      <c r="E1250" s="792"/>
      <c r="F1250" s="794"/>
      <c r="G1250" s="528"/>
      <c r="H1250" s="528"/>
      <c r="I1250" s="794"/>
      <c r="J1250" s="604"/>
      <c r="K1250" s="605"/>
      <c r="L1250" s="605"/>
      <c r="M1250" s="517"/>
      <c r="N1250" s="799"/>
      <c r="O1250" s="643"/>
      <c r="P1250" s="643"/>
      <c r="Q1250" s="643"/>
      <c r="R1250" s="781"/>
      <c r="S1250" s="782"/>
      <c r="T1250" s="537"/>
      <c r="U1250" s="537"/>
      <c r="V1250" s="783"/>
      <c r="W1250" s="1651"/>
      <c r="X1250" s="512"/>
      <c r="Y1250" s="368"/>
      <c r="Z1250" s="762" t="s">
        <v>167</v>
      </c>
      <c r="AA1250" s="354">
        <v>5</v>
      </c>
      <c r="AB1250" s="763" t="s">
        <v>168</v>
      </c>
      <c r="AC1250" s="391">
        <f>ROUND(ROUND(ROUND(H1232*Q1244,0)*V1247,0)*Y1249,0)-AA1250</f>
        <v>287</v>
      </c>
      <c r="AD1250" s="268"/>
    </row>
    <row r="1251" spans="1:30" ht="17.100000000000001" customHeight="1">
      <c r="A1251" s="243">
        <v>61</v>
      </c>
      <c r="B1251" s="243">
        <v>2510</v>
      </c>
      <c r="C1251" s="244" t="s">
        <v>5975</v>
      </c>
      <c r="D1251" s="792"/>
      <c r="E1251" s="792"/>
      <c r="F1251" s="794"/>
      <c r="G1251" s="528"/>
      <c r="H1251" s="528"/>
      <c r="I1251" s="794"/>
      <c r="J1251" s="604"/>
      <c r="K1251" s="605"/>
      <c r="L1251" s="605"/>
      <c r="M1251" s="517"/>
      <c r="N1251" s="798"/>
      <c r="O1251" s="643"/>
      <c r="P1251" s="1646"/>
      <c r="Q1251" s="1647"/>
      <c r="R1251" s="1580" t="s">
        <v>4708</v>
      </c>
      <c r="S1251" s="1633"/>
      <c r="T1251" s="1633"/>
      <c r="U1251" s="643" t="s">
        <v>163</v>
      </c>
      <c r="V1251" s="365">
        <v>0.85</v>
      </c>
      <c r="W1251" s="523"/>
      <c r="X1251" s="524"/>
      <c r="Y1251" s="642"/>
      <c r="Z1251" s="247"/>
      <c r="AA1251" s="247"/>
      <c r="AB1251" s="247"/>
      <c r="AC1251" s="391">
        <f>ROUND(ROUND(H1232*Q1244,0)*V1251,0)</f>
        <v>418</v>
      </c>
      <c r="AD1251" s="268"/>
    </row>
    <row r="1252" spans="1:30" ht="17.100000000000001" customHeight="1">
      <c r="A1252" s="243">
        <v>61</v>
      </c>
      <c r="B1252" s="243">
        <v>2511</v>
      </c>
      <c r="C1252" s="244" t="s">
        <v>5976</v>
      </c>
      <c r="D1252" s="792"/>
      <c r="E1252" s="792"/>
      <c r="F1252" s="794"/>
      <c r="G1252" s="528"/>
      <c r="H1252" s="528"/>
      <c r="I1252" s="794"/>
      <c r="J1252" s="604"/>
      <c r="K1252" s="605"/>
      <c r="L1252" s="605"/>
      <c r="M1252" s="517"/>
      <c r="N1252" s="798"/>
      <c r="O1252" s="643"/>
      <c r="P1252" s="365"/>
      <c r="Q1252" s="365"/>
      <c r="R1252" s="1620"/>
      <c r="S1252" s="1634"/>
      <c r="T1252" s="1634"/>
      <c r="U1252" s="643"/>
      <c r="V1252" s="365"/>
      <c r="W1252" s="319"/>
      <c r="X1252" s="288"/>
      <c r="Y1252" s="526"/>
      <c r="Z1252" s="762" t="s">
        <v>167</v>
      </c>
      <c r="AA1252" s="354">
        <v>5</v>
      </c>
      <c r="AB1252" s="763" t="s">
        <v>168</v>
      </c>
      <c r="AC1252" s="391">
        <f>ROUND(ROUND(H1232*Q1244,0)*V1251,0)-AA1252</f>
        <v>413</v>
      </c>
      <c r="AD1252" s="268"/>
    </row>
    <row r="1253" spans="1:30" ht="17.100000000000001" customHeight="1">
      <c r="A1253" s="243">
        <v>61</v>
      </c>
      <c r="B1253" s="243">
        <v>2512</v>
      </c>
      <c r="C1253" s="244" t="s">
        <v>5977</v>
      </c>
      <c r="D1253" s="792"/>
      <c r="E1253" s="792"/>
      <c r="F1253" s="794"/>
      <c r="G1253" s="528"/>
      <c r="H1253" s="528"/>
      <c r="I1253" s="794"/>
      <c r="J1253" s="604"/>
      <c r="K1253" s="605"/>
      <c r="L1253" s="605"/>
      <c r="M1253" s="517"/>
      <c r="N1253" s="799"/>
      <c r="O1253" s="643"/>
      <c r="P1253" s="365"/>
      <c r="Q1253" s="365"/>
      <c r="R1253" s="1620"/>
      <c r="S1253" s="1634"/>
      <c r="T1253" s="1634"/>
      <c r="U1253" s="779"/>
      <c r="V1253" s="780"/>
      <c r="W1253" s="1650" t="s">
        <v>4700</v>
      </c>
      <c r="X1253" s="362" t="s">
        <v>163</v>
      </c>
      <c r="Y1253" s="395">
        <v>0.85</v>
      </c>
      <c r="Z1253" s="355"/>
      <c r="AA1253" s="247"/>
      <c r="AB1253" s="247"/>
      <c r="AC1253" s="391">
        <f>ROUND(ROUND(ROUND(H1232*Q1244,0)*V1251,0)*Y1253,0)</f>
        <v>355</v>
      </c>
      <c r="AD1253" s="268"/>
    </row>
    <row r="1254" spans="1:30" ht="17.100000000000001" customHeight="1">
      <c r="A1254" s="243">
        <v>61</v>
      </c>
      <c r="B1254" s="243">
        <v>2513</v>
      </c>
      <c r="C1254" s="244" t="s">
        <v>5978</v>
      </c>
      <c r="D1254" s="792"/>
      <c r="E1254" s="792"/>
      <c r="F1254" s="794"/>
      <c r="G1254" s="528"/>
      <c r="H1254" s="528"/>
      <c r="I1254" s="794"/>
      <c r="J1254" s="604"/>
      <c r="K1254" s="605"/>
      <c r="L1254" s="605"/>
      <c r="M1254" s="517"/>
      <c r="N1254" s="798"/>
      <c r="O1254" s="788"/>
      <c r="P1254" s="512"/>
      <c r="Q1254" s="789"/>
      <c r="R1254" s="1642"/>
      <c r="S1254" s="1643"/>
      <c r="T1254" s="1643"/>
      <c r="U1254" s="537"/>
      <c r="V1254" s="783"/>
      <c r="W1254" s="1651"/>
      <c r="X1254" s="512"/>
      <c r="Y1254" s="368"/>
      <c r="Z1254" s="762" t="s">
        <v>167</v>
      </c>
      <c r="AA1254" s="354">
        <v>5</v>
      </c>
      <c r="AB1254" s="763" t="s">
        <v>168</v>
      </c>
      <c r="AC1254" s="391">
        <f>ROUND(ROUND(ROUND(H1232*Q1244,0)*V1251,0)*Y1253,0)-AA1254</f>
        <v>350</v>
      </c>
      <c r="AD1254" s="268"/>
    </row>
    <row r="1255" spans="1:30" ht="17.100000000000001" customHeight="1">
      <c r="A1255" s="243">
        <v>61</v>
      </c>
      <c r="B1255" s="243">
        <v>2514</v>
      </c>
      <c r="C1255" s="244" t="s">
        <v>5979</v>
      </c>
      <c r="D1255" s="792"/>
      <c r="E1255" s="792"/>
      <c r="F1255" s="794"/>
      <c r="G1255" s="528"/>
      <c r="H1255" s="528"/>
      <c r="I1255" s="794"/>
      <c r="J1255" s="604"/>
      <c r="K1255" s="605"/>
      <c r="L1255" s="605"/>
      <c r="M1255" s="517"/>
      <c r="N1255" s="798"/>
      <c r="O1255" s="1580" t="s">
        <v>165</v>
      </c>
      <c r="P1255" s="775"/>
      <c r="Q1255" s="775"/>
      <c r="R1255" s="359"/>
      <c r="S1255" s="360"/>
      <c r="T1255" s="776"/>
      <c r="U1255" s="360"/>
      <c r="V1255" s="361"/>
      <c r="W1255" s="523"/>
      <c r="X1255" s="524"/>
      <c r="Y1255" s="642"/>
      <c r="Z1255" s="247"/>
      <c r="AA1255" s="247"/>
      <c r="AB1255" s="247"/>
      <c r="AC1255" s="391">
        <f>ROUND(H1232*Q1256,0)</f>
        <v>352</v>
      </c>
      <c r="AD1255" s="268"/>
    </row>
    <row r="1256" spans="1:30" ht="17.100000000000001" customHeight="1">
      <c r="A1256" s="243">
        <v>61</v>
      </c>
      <c r="B1256" s="243">
        <v>2515</v>
      </c>
      <c r="C1256" s="244" t="s">
        <v>5980</v>
      </c>
      <c r="D1256" s="792"/>
      <c r="E1256" s="792"/>
      <c r="F1256" s="794"/>
      <c r="G1256" s="528"/>
      <c r="H1256" s="528"/>
      <c r="I1256" s="794"/>
      <c r="J1256" s="604"/>
      <c r="K1256" s="605"/>
      <c r="L1256" s="605"/>
      <c r="M1256" s="517"/>
      <c r="N1256" s="797"/>
      <c r="O1256" s="1620"/>
      <c r="P1256" s="643" t="s">
        <v>163</v>
      </c>
      <c r="Q1256" s="365">
        <v>0.5</v>
      </c>
      <c r="R1256" s="777"/>
      <c r="S1256" s="639"/>
      <c r="T1256" s="776"/>
      <c r="U1256" s="639"/>
      <c r="V1256" s="529"/>
      <c r="W1256" s="516"/>
      <c r="X1256" s="517"/>
      <c r="Y1256" s="526"/>
      <c r="Z1256" s="762" t="s">
        <v>167</v>
      </c>
      <c r="AA1256" s="354">
        <v>5</v>
      </c>
      <c r="AB1256" s="763" t="s">
        <v>168</v>
      </c>
      <c r="AC1256" s="391">
        <f>ROUND(H1232*Q1256,0)-AA1256</f>
        <v>347</v>
      </c>
      <c r="AD1256" s="268"/>
    </row>
    <row r="1257" spans="1:30" ht="17.100000000000001" customHeight="1">
      <c r="A1257" s="243">
        <v>61</v>
      </c>
      <c r="B1257" s="243">
        <v>2516</v>
      </c>
      <c r="C1257" s="244" t="s">
        <v>5981</v>
      </c>
      <c r="D1257" s="792"/>
      <c r="E1257" s="792"/>
      <c r="F1257" s="794"/>
      <c r="G1257" s="528"/>
      <c r="H1257" s="528"/>
      <c r="I1257" s="794"/>
      <c r="J1257" s="604"/>
      <c r="K1257" s="605"/>
      <c r="L1257" s="605"/>
      <c r="M1257" s="517"/>
      <c r="N1257" s="797"/>
      <c r="O1257" s="1620"/>
      <c r="P1257" s="530"/>
      <c r="Q1257" s="530"/>
      <c r="R1257" s="777"/>
      <c r="S1257" s="639"/>
      <c r="T1257" s="776"/>
      <c r="U1257" s="639"/>
      <c r="V1257" s="529"/>
      <c r="W1257" s="1650" t="s">
        <v>4700</v>
      </c>
      <c r="X1257" s="362" t="s">
        <v>163</v>
      </c>
      <c r="Y1257" s="395">
        <v>0.85</v>
      </c>
      <c r="Z1257" s="355"/>
      <c r="AA1257" s="247"/>
      <c r="AB1257" s="247"/>
      <c r="AC1257" s="391">
        <f>ROUND(ROUND(H1232*Q1256,0)*Y1257,0)</f>
        <v>299</v>
      </c>
      <c r="AD1257" s="268"/>
    </row>
    <row r="1258" spans="1:30" ht="17.100000000000001" customHeight="1">
      <c r="A1258" s="243">
        <v>61</v>
      </c>
      <c r="B1258" s="243">
        <v>2517</v>
      </c>
      <c r="C1258" s="244" t="s">
        <v>5982</v>
      </c>
      <c r="D1258" s="792"/>
      <c r="E1258" s="792"/>
      <c r="F1258" s="794"/>
      <c r="G1258" s="528"/>
      <c r="H1258" s="528"/>
      <c r="I1258" s="794"/>
      <c r="J1258" s="604"/>
      <c r="K1258" s="605"/>
      <c r="L1258" s="605"/>
      <c r="M1258" s="517"/>
      <c r="N1258" s="797"/>
      <c r="O1258" s="530"/>
      <c r="P1258" s="643"/>
      <c r="Q1258" s="643"/>
      <c r="R1258" s="778"/>
      <c r="S1258" s="525"/>
      <c r="T1258" s="537"/>
      <c r="U1258" s="525"/>
      <c r="V1258" s="539"/>
      <c r="W1258" s="1651"/>
      <c r="X1258" s="512"/>
      <c r="Y1258" s="368"/>
      <c r="Z1258" s="762" t="s">
        <v>167</v>
      </c>
      <c r="AA1258" s="354">
        <v>5</v>
      </c>
      <c r="AB1258" s="763" t="s">
        <v>168</v>
      </c>
      <c r="AC1258" s="391">
        <f>ROUND(ROUND(H1232*Q1256,0)*Y1257,0)-AA1258</f>
        <v>294</v>
      </c>
      <c r="AD1258" s="268"/>
    </row>
    <row r="1259" spans="1:30" ht="17.100000000000001" customHeight="1">
      <c r="A1259" s="243">
        <v>61</v>
      </c>
      <c r="B1259" s="243">
        <v>2518</v>
      </c>
      <c r="C1259" s="244" t="s">
        <v>5983</v>
      </c>
      <c r="D1259" s="792"/>
      <c r="E1259" s="792"/>
      <c r="F1259" s="794"/>
      <c r="G1259" s="528"/>
      <c r="H1259" s="528"/>
      <c r="I1259" s="794"/>
      <c r="J1259" s="604"/>
      <c r="K1259" s="605"/>
      <c r="L1259" s="605"/>
      <c r="M1259" s="517"/>
      <c r="N1259" s="798"/>
      <c r="O1259" s="530"/>
      <c r="P1259" s="530"/>
      <c r="Q1259" s="530"/>
      <c r="R1259" s="1580" t="s">
        <v>4703</v>
      </c>
      <c r="S1259" s="1633"/>
      <c r="T1259" s="1633"/>
      <c r="U1259" s="362" t="s">
        <v>163</v>
      </c>
      <c r="V1259" s="356">
        <v>0.7</v>
      </c>
      <c r="W1259" s="523"/>
      <c r="X1259" s="524"/>
      <c r="Y1259" s="642"/>
      <c r="Z1259" s="247"/>
      <c r="AA1259" s="247"/>
      <c r="AB1259" s="247"/>
      <c r="AC1259" s="391">
        <f>ROUND(ROUND(H1232*Q1256,0)*V1259,0)</f>
        <v>246</v>
      </c>
      <c r="AD1259" s="268"/>
    </row>
    <row r="1260" spans="1:30" ht="17.100000000000001" customHeight="1">
      <c r="A1260" s="243">
        <v>61</v>
      </c>
      <c r="B1260" s="243">
        <v>2519</v>
      </c>
      <c r="C1260" s="244" t="s">
        <v>5984</v>
      </c>
      <c r="D1260" s="792"/>
      <c r="E1260" s="792"/>
      <c r="F1260" s="794"/>
      <c r="G1260" s="528"/>
      <c r="H1260" s="528"/>
      <c r="I1260" s="794"/>
      <c r="J1260" s="604"/>
      <c r="K1260" s="605"/>
      <c r="L1260" s="605"/>
      <c r="M1260" s="517"/>
      <c r="N1260" s="798"/>
      <c r="O1260" s="530"/>
      <c r="P1260" s="530"/>
      <c r="Q1260" s="530"/>
      <c r="R1260" s="1620"/>
      <c r="S1260" s="1634"/>
      <c r="T1260" s="1634"/>
      <c r="U1260" s="643"/>
      <c r="V1260" s="365"/>
      <c r="W1260" s="319"/>
      <c r="X1260" s="288"/>
      <c r="Y1260" s="526"/>
      <c r="Z1260" s="762" t="s">
        <v>167</v>
      </c>
      <c r="AA1260" s="354">
        <v>5</v>
      </c>
      <c r="AB1260" s="763" t="s">
        <v>168</v>
      </c>
      <c r="AC1260" s="391">
        <f>ROUND(ROUND(H1232*Q1256,0)*V1259,0)-AA1260</f>
        <v>241</v>
      </c>
      <c r="AD1260" s="268"/>
    </row>
    <row r="1261" spans="1:30" ht="17.100000000000001" customHeight="1">
      <c r="A1261" s="243">
        <v>61</v>
      </c>
      <c r="B1261" s="243">
        <v>2520</v>
      </c>
      <c r="C1261" s="244" t="s">
        <v>5985</v>
      </c>
      <c r="D1261" s="792"/>
      <c r="E1261" s="792"/>
      <c r="F1261" s="794"/>
      <c r="G1261" s="528"/>
      <c r="H1261" s="528"/>
      <c r="I1261" s="794"/>
      <c r="J1261" s="604"/>
      <c r="K1261" s="605"/>
      <c r="L1261" s="605"/>
      <c r="M1261" s="517"/>
      <c r="N1261" s="799"/>
      <c r="O1261" s="643"/>
      <c r="P1261" s="1644"/>
      <c r="Q1261" s="1644"/>
      <c r="R1261" s="1620"/>
      <c r="S1261" s="1634"/>
      <c r="T1261" s="1634"/>
      <c r="U1261" s="779"/>
      <c r="V1261" s="780"/>
      <c r="W1261" s="1650" t="s">
        <v>4700</v>
      </c>
      <c r="X1261" s="362" t="s">
        <v>163</v>
      </c>
      <c r="Y1261" s="395">
        <v>0.85</v>
      </c>
      <c r="Z1261" s="355"/>
      <c r="AA1261" s="247"/>
      <c r="AB1261" s="247"/>
      <c r="AC1261" s="391">
        <f>ROUND(ROUND(ROUND(H1232*Q1256,0)*V1259,0)*Y1261,0)</f>
        <v>209</v>
      </c>
      <c r="AD1261" s="268"/>
    </row>
    <row r="1262" spans="1:30" ht="17.100000000000001" customHeight="1">
      <c r="A1262" s="243">
        <v>61</v>
      </c>
      <c r="B1262" s="243">
        <v>2521</v>
      </c>
      <c r="C1262" s="244" t="s">
        <v>5986</v>
      </c>
      <c r="D1262" s="792"/>
      <c r="E1262" s="792"/>
      <c r="F1262" s="794"/>
      <c r="G1262" s="528"/>
      <c r="H1262" s="528"/>
      <c r="I1262" s="794"/>
      <c r="J1262" s="604"/>
      <c r="K1262" s="605"/>
      <c r="L1262" s="605"/>
      <c r="M1262" s="517"/>
      <c r="N1262" s="799"/>
      <c r="O1262" s="643"/>
      <c r="P1262" s="643"/>
      <c r="Q1262" s="643"/>
      <c r="R1262" s="781"/>
      <c r="S1262" s="782"/>
      <c r="T1262" s="537"/>
      <c r="U1262" s="537"/>
      <c r="V1262" s="783"/>
      <c r="W1262" s="1651"/>
      <c r="X1262" s="512"/>
      <c r="Y1262" s="368"/>
      <c r="Z1262" s="762" t="s">
        <v>167</v>
      </c>
      <c r="AA1262" s="354">
        <v>5</v>
      </c>
      <c r="AB1262" s="763" t="s">
        <v>168</v>
      </c>
      <c r="AC1262" s="391">
        <f>ROUND(ROUND(ROUND(H1232*Q1256,0)*V1259,0)*Y1261,0)-AA1262</f>
        <v>204</v>
      </c>
      <c r="AD1262" s="268"/>
    </row>
    <row r="1263" spans="1:30" ht="17.100000000000001" customHeight="1">
      <c r="A1263" s="243">
        <v>61</v>
      </c>
      <c r="B1263" s="243">
        <v>2522</v>
      </c>
      <c r="C1263" s="244" t="s">
        <v>5987</v>
      </c>
      <c r="D1263" s="792"/>
      <c r="E1263" s="792"/>
      <c r="F1263" s="794"/>
      <c r="G1263" s="528"/>
      <c r="H1263" s="528"/>
      <c r="I1263" s="794"/>
      <c r="J1263" s="604"/>
      <c r="K1263" s="605"/>
      <c r="L1263" s="605"/>
      <c r="M1263" s="517"/>
      <c r="N1263" s="798"/>
      <c r="O1263" s="643"/>
      <c r="P1263" s="1646"/>
      <c r="Q1263" s="1647"/>
      <c r="R1263" s="1580" t="s">
        <v>4708</v>
      </c>
      <c r="S1263" s="1633"/>
      <c r="T1263" s="1633"/>
      <c r="U1263" s="643" t="s">
        <v>163</v>
      </c>
      <c r="V1263" s="365">
        <v>0.85</v>
      </c>
      <c r="W1263" s="523"/>
      <c r="X1263" s="524"/>
      <c r="Y1263" s="642"/>
      <c r="Z1263" s="247"/>
      <c r="AA1263" s="247"/>
      <c r="AB1263" s="247"/>
      <c r="AC1263" s="391">
        <f>ROUND(ROUND(H1232*Q1256,0)*V1263,0)</f>
        <v>299</v>
      </c>
      <c r="AD1263" s="268"/>
    </row>
    <row r="1264" spans="1:30" ht="17.100000000000001" customHeight="1">
      <c r="A1264" s="243">
        <v>61</v>
      </c>
      <c r="B1264" s="243">
        <v>2523</v>
      </c>
      <c r="C1264" s="244" t="s">
        <v>5988</v>
      </c>
      <c r="D1264" s="792"/>
      <c r="E1264" s="792"/>
      <c r="F1264" s="794"/>
      <c r="G1264" s="528"/>
      <c r="H1264" s="528"/>
      <c r="I1264" s="794"/>
      <c r="J1264" s="604"/>
      <c r="K1264" s="605"/>
      <c r="L1264" s="605"/>
      <c r="M1264" s="517"/>
      <c r="N1264" s="798"/>
      <c r="O1264" s="643"/>
      <c r="P1264" s="365"/>
      <c r="Q1264" s="365"/>
      <c r="R1264" s="1620"/>
      <c r="S1264" s="1634"/>
      <c r="T1264" s="1634"/>
      <c r="U1264" s="643"/>
      <c r="V1264" s="365"/>
      <c r="W1264" s="319"/>
      <c r="X1264" s="288"/>
      <c r="Y1264" s="526"/>
      <c r="Z1264" s="762" t="s">
        <v>167</v>
      </c>
      <c r="AA1264" s="354">
        <v>5</v>
      </c>
      <c r="AB1264" s="763" t="s">
        <v>168</v>
      </c>
      <c r="AC1264" s="391">
        <f>ROUND(ROUND(H1232*Q1256,0)*V1263,0)-AA1264</f>
        <v>294</v>
      </c>
      <c r="AD1264" s="268"/>
    </row>
    <row r="1265" spans="1:30" ht="17.100000000000001" customHeight="1">
      <c r="A1265" s="243">
        <v>61</v>
      </c>
      <c r="B1265" s="243">
        <v>2524</v>
      </c>
      <c r="C1265" s="244" t="s">
        <v>5989</v>
      </c>
      <c r="D1265" s="792"/>
      <c r="E1265" s="792"/>
      <c r="F1265" s="794"/>
      <c r="G1265" s="528"/>
      <c r="H1265" s="528"/>
      <c r="I1265" s="794"/>
      <c r="J1265" s="604"/>
      <c r="K1265" s="605"/>
      <c r="L1265" s="605"/>
      <c r="M1265" s="517"/>
      <c r="N1265" s="799"/>
      <c r="O1265" s="643"/>
      <c r="P1265" s="365"/>
      <c r="Q1265" s="365"/>
      <c r="R1265" s="1620"/>
      <c r="S1265" s="1634"/>
      <c r="T1265" s="1634"/>
      <c r="U1265" s="779"/>
      <c r="V1265" s="780"/>
      <c r="W1265" s="1650" t="s">
        <v>4700</v>
      </c>
      <c r="X1265" s="362" t="s">
        <v>163</v>
      </c>
      <c r="Y1265" s="395">
        <v>0.85</v>
      </c>
      <c r="Z1265" s="355"/>
      <c r="AA1265" s="247"/>
      <c r="AB1265" s="247"/>
      <c r="AC1265" s="391">
        <f>ROUND(ROUND(ROUND(H1232*Q1256,0)*V1263,0)*Y1265,0)</f>
        <v>254</v>
      </c>
      <c r="AD1265" s="268"/>
    </row>
    <row r="1266" spans="1:30" ht="17.100000000000001" customHeight="1">
      <c r="A1266" s="243">
        <v>61</v>
      </c>
      <c r="B1266" s="243">
        <v>2525</v>
      </c>
      <c r="C1266" s="244" t="s">
        <v>5990</v>
      </c>
      <c r="D1266" s="792"/>
      <c r="E1266" s="792"/>
      <c r="F1266" s="794"/>
      <c r="G1266" s="528"/>
      <c r="H1266" s="528"/>
      <c r="I1266" s="794"/>
      <c r="J1266" s="604"/>
      <c r="K1266" s="605"/>
      <c r="L1266" s="605"/>
      <c r="M1266" s="517"/>
      <c r="N1266" s="506"/>
      <c r="O1266" s="643"/>
      <c r="P1266" s="643"/>
      <c r="Q1266" s="643"/>
      <c r="R1266" s="1642"/>
      <c r="S1266" s="1643"/>
      <c r="T1266" s="1643"/>
      <c r="U1266" s="537"/>
      <c r="V1266" s="783"/>
      <c r="W1266" s="1651"/>
      <c r="X1266" s="512"/>
      <c r="Y1266" s="368"/>
      <c r="Z1266" s="762" t="s">
        <v>167</v>
      </c>
      <c r="AA1266" s="354">
        <v>5</v>
      </c>
      <c r="AB1266" s="763" t="s">
        <v>168</v>
      </c>
      <c r="AC1266" s="391">
        <f>ROUND(ROUND(ROUND(H1232*Q1256,0)*V1263,0)*Y1265,0)-AA1266</f>
        <v>249</v>
      </c>
      <c r="AD1266" s="268"/>
    </row>
    <row r="1267" spans="1:30" ht="17.100000000000001" customHeight="1">
      <c r="A1267" s="243">
        <v>61</v>
      </c>
      <c r="B1267" s="243">
        <v>2526</v>
      </c>
      <c r="C1267" s="244" t="s">
        <v>5991</v>
      </c>
      <c r="D1267" s="792"/>
      <c r="E1267" s="792"/>
      <c r="F1267" s="794"/>
      <c r="G1267" s="528"/>
      <c r="H1267" s="528"/>
      <c r="I1267" s="794"/>
      <c r="J1267" s="1622" t="s">
        <v>5845</v>
      </c>
      <c r="K1267" s="800"/>
      <c r="L1267" s="800"/>
      <c r="M1267" s="800"/>
      <c r="N1267" s="523"/>
      <c r="O1267" s="524"/>
      <c r="P1267" s="524"/>
      <c r="Q1267" s="524"/>
      <c r="R1267" s="359"/>
      <c r="S1267" s="360"/>
      <c r="T1267" s="360"/>
      <c r="U1267" s="361"/>
      <c r="V1267" s="524"/>
      <c r="W1267" s="523"/>
      <c r="X1267" s="524"/>
      <c r="Y1267" s="642"/>
      <c r="Z1267" s="247"/>
      <c r="AA1267" s="247"/>
      <c r="AB1267" s="247"/>
      <c r="AC1267" s="391">
        <f>ROUND(H1232+L1268,0)</f>
        <v>715</v>
      </c>
      <c r="AD1267" s="268"/>
    </row>
    <row r="1268" spans="1:30" ht="17.100000000000001" customHeight="1">
      <c r="A1268" s="243">
        <v>61</v>
      </c>
      <c r="B1268" s="243">
        <v>2527</v>
      </c>
      <c r="C1268" s="244" t="s">
        <v>5992</v>
      </c>
      <c r="D1268" s="793"/>
      <c r="E1268" s="793"/>
      <c r="F1268" s="522"/>
      <c r="G1268" s="521"/>
      <c r="H1268" s="521"/>
      <c r="I1268" s="522"/>
      <c r="J1268" s="1624"/>
      <c r="K1268" s="801"/>
      <c r="L1268" s="643">
        <v>12</v>
      </c>
      <c r="M1268" s="802" t="s">
        <v>16</v>
      </c>
      <c r="N1268" s="516"/>
      <c r="O1268" s="517"/>
      <c r="P1268" s="517"/>
      <c r="Q1268" s="517"/>
      <c r="R1268" s="777"/>
      <c r="S1268" s="639"/>
      <c r="T1268" s="639"/>
      <c r="U1268" s="529"/>
      <c r="V1268" s="517"/>
      <c r="W1268" s="516"/>
      <c r="X1268" s="517"/>
      <c r="Y1268" s="526"/>
      <c r="Z1268" s="762" t="s">
        <v>167</v>
      </c>
      <c r="AA1268" s="354">
        <v>5</v>
      </c>
      <c r="AB1268" s="763" t="s">
        <v>168</v>
      </c>
      <c r="AC1268" s="391">
        <f>ROUND(H1232+L1268,0)-AA1268</f>
        <v>710</v>
      </c>
      <c r="AD1268" s="268"/>
    </row>
    <row r="1269" spans="1:30" ht="17.100000000000001" customHeight="1">
      <c r="A1269" s="243">
        <v>61</v>
      </c>
      <c r="B1269" s="243">
        <v>2528</v>
      </c>
      <c r="C1269" s="244" t="s">
        <v>5993</v>
      </c>
      <c r="D1269" s="793"/>
      <c r="E1269" s="793"/>
      <c r="F1269" s="522"/>
      <c r="G1269" s="521"/>
      <c r="H1269" s="521"/>
      <c r="I1269" s="522"/>
      <c r="J1269" s="1624"/>
      <c r="K1269" s="605"/>
      <c r="L1269" s="605"/>
      <c r="M1269" s="517"/>
      <c r="N1269" s="516"/>
      <c r="O1269" s="517"/>
      <c r="P1269" s="517"/>
      <c r="Q1269" s="517"/>
      <c r="R1269" s="777"/>
      <c r="S1269" s="639"/>
      <c r="T1269" s="639"/>
      <c r="U1269" s="529"/>
      <c r="V1269" s="518"/>
      <c r="W1269" s="1650" t="s">
        <v>4700</v>
      </c>
      <c r="X1269" s="362" t="s">
        <v>163</v>
      </c>
      <c r="Y1269" s="395">
        <v>0.85</v>
      </c>
      <c r="Z1269" s="355"/>
      <c r="AA1269" s="247"/>
      <c r="AB1269" s="247"/>
      <c r="AC1269" s="391">
        <f>ROUND(ROUND(H1232+L1268,0)*Y1269,0)</f>
        <v>608</v>
      </c>
      <c r="AD1269" s="268"/>
    </row>
    <row r="1270" spans="1:30" ht="17.100000000000001" customHeight="1">
      <c r="A1270" s="243">
        <v>61</v>
      </c>
      <c r="B1270" s="243">
        <v>2529</v>
      </c>
      <c r="C1270" s="244" t="s">
        <v>5994</v>
      </c>
      <c r="D1270" s="793"/>
      <c r="E1270" s="793"/>
      <c r="F1270" s="794"/>
      <c r="G1270" s="528"/>
      <c r="H1270" s="528"/>
      <c r="I1270" s="794"/>
      <c r="J1270" s="604"/>
      <c r="K1270" s="605"/>
      <c r="L1270" s="605"/>
      <c r="M1270" s="517"/>
      <c r="N1270" s="516"/>
      <c r="O1270" s="517"/>
      <c r="P1270" s="517"/>
      <c r="Q1270" s="517"/>
      <c r="R1270" s="778"/>
      <c r="S1270" s="525"/>
      <c r="T1270" s="525"/>
      <c r="U1270" s="539"/>
      <c r="V1270" s="526"/>
      <c r="W1270" s="1651"/>
      <c r="X1270" s="512"/>
      <c r="Y1270" s="368"/>
      <c r="Z1270" s="762" t="s">
        <v>167</v>
      </c>
      <c r="AA1270" s="354">
        <v>5</v>
      </c>
      <c r="AB1270" s="763" t="s">
        <v>168</v>
      </c>
      <c r="AC1270" s="391">
        <f>ROUND(ROUND(H1232+L1268,0)*Y1269,0)-AA1270</f>
        <v>603</v>
      </c>
      <c r="AD1270" s="268"/>
    </row>
    <row r="1271" spans="1:30" ht="17.100000000000001" customHeight="1">
      <c r="A1271" s="243">
        <v>61</v>
      </c>
      <c r="B1271" s="243">
        <v>2530</v>
      </c>
      <c r="C1271" s="244" t="s">
        <v>5995</v>
      </c>
      <c r="D1271" s="793"/>
      <c r="E1271" s="793"/>
      <c r="F1271" s="794"/>
      <c r="G1271" s="528"/>
      <c r="H1271" s="528"/>
      <c r="I1271" s="794"/>
      <c r="J1271" s="604"/>
      <c r="K1271" s="605"/>
      <c r="L1271" s="605"/>
      <c r="M1271" s="517"/>
      <c r="N1271" s="516"/>
      <c r="O1271" s="517"/>
      <c r="P1271" s="517"/>
      <c r="Q1271" s="517"/>
      <c r="R1271" s="1580" t="s">
        <v>4703</v>
      </c>
      <c r="S1271" s="1633"/>
      <c r="T1271" s="1633"/>
      <c r="U1271" s="362" t="s">
        <v>163</v>
      </c>
      <c r="V1271" s="356">
        <v>0.7</v>
      </c>
      <c r="W1271" s="523"/>
      <c r="X1271" s="524"/>
      <c r="Y1271" s="642"/>
      <c r="Z1271" s="247"/>
      <c r="AA1271" s="247"/>
      <c r="AB1271" s="247"/>
      <c r="AC1271" s="391">
        <f>ROUND(ROUND(H1232+L1268,0)*V1271,0)</f>
        <v>501</v>
      </c>
      <c r="AD1271" s="268"/>
    </row>
    <row r="1272" spans="1:30" ht="17.100000000000001" customHeight="1">
      <c r="A1272" s="243">
        <v>61</v>
      </c>
      <c r="B1272" s="243">
        <v>2531</v>
      </c>
      <c r="C1272" s="244" t="s">
        <v>5996</v>
      </c>
      <c r="D1272" s="793"/>
      <c r="E1272" s="793"/>
      <c r="F1272" s="794"/>
      <c r="G1272" s="528"/>
      <c r="H1272" s="517"/>
      <c r="I1272" s="538"/>
      <c r="J1272" s="604"/>
      <c r="K1272" s="605"/>
      <c r="L1272" s="605"/>
      <c r="M1272" s="517"/>
      <c r="N1272" s="516"/>
      <c r="O1272" s="517"/>
      <c r="P1272" s="517"/>
      <c r="Q1272" s="517"/>
      <c r="R1272" s="1620"/>
      <c r="S1272" s="1634"/>
      <c r="T1272" s="1634"/>
      <c r="U1272" s="643"/>
      <c r="V1272" s="365"/>
      <c r="W1272" s="319"/>
      <c r="X1272" s="288"/>
      <c r="Y1272" s="526"/>
      <c r="Z1272" s="762" t="s">
        <v>167</v>
      </c>
      <c r="AA1272" s="354">
        <v>5</v>
      </c>
      <c r="AB1272" s="763" t="s">
        <v>168</v>
      </c>
      <c r="AC1272" s="391">
        <f>ROUND(ROUND(H1232+L1268,0)*V1271,0)-AA1272</f>
        <v>496</v>
      </c>
      <c r="AD1272" s="268"/>
    </row>
    <row r="1273" spans="1:30" ht="17.100000000000001" customHeight="1">
      <c r="A1273" s="243">
        <v>61</v>
      </c>
      <c r="B1273" s="243">
        <v>2532</v>
      </c>
      <c r="C1273" s="244" t="s">
        <v>5997</v>
      </c>
      <c r="D1273" s="792"/>
      <c r="E1273" s="793"/>
      <c r="F1273" s="795"/>
      <c r="G1273" s="796"/>
      <c r="H1273" s="517"/>
      <c r="I1273" s="538"/>
      <c r="J1273" s="604"/>
      <c r="K1273" s="605"/>
      <c r="L1273" s="605"/>
      <c r="M1273" s="517"/>
      <c r="N1273" s="516"/>
      <c r="O1273" s="517"/>
      <c r="P1273" s="517"/>
      <c r="Q1273" s="517"/>
      <c r="R1273" s="1620"/>
      <c r="S1273" s="1634"/>
      <c r="T1273" s="1634"/>
      <c r="U1273" s="779"/>
      <c r="V1273" s="780"/>
      <c r="W1273" s="1650" t="s">
        <v>4700</v>
      </c>
      <c r="X1273" s="362" t="s">
        <v>163</v>
      </c>
      <c r="Y1273" s="395">
        <v>0.85</v>
      </c>
      <c r="Z1273" s="355"/>
      <c r="AA1273" s="247"/>
      <c r="AB1273" s="247"/>
      <c r="AC1273" s="391">
        <f>ROUND(ROUND(ROUND(H1232+L1268,0)*V1271,0)*Y1273,0)</f>
        <v>426</v>
      </c>
      <c r="AD1273" s="268"/>
    </row>
    <row r="1274" spans="1:30" ht="17.100000000000001" customHeight="1">
      <c r="A1274" s="243">
        <v>61</v>
      </c>
      <c r="B1274" s="243">
        <v>2533</v>
      </c>
      <c r="C1274" s="244" t="s">
        <v>5998</v>
      </c>
      <c r="D1274" s="792"/>
      <c r="E1274" s="793"/>
      <c r="F1274" s="795"/>
      <c r="G1274" s="796"/>
      <c r="H1274" s="517"/>
      <c r="I1274" s="538"/>
      <c r="J1274" s="604"/>
      <c r="K1274" s="605"/>
      <c r="L1274" s="605"/>
      <c r="M1274" s="517"/>
      <c r="N1274" s="516"/>
      <c r="O1274" s="517"/>
      <c r="P1274" s="517"/>
      <c r="Q1274" s="517"/>
      <c r="R1274" s="781"/>
      <c r="S1274" s="782"/>
      <c r="T1274" s="537"/>
      <c r="U1274" s="537"/>
      <c r="V1274" s="783"/>
      <c r="W1274" s="1651"/>
      <c r="X1274" s="512"/>
      <c r="Y1274" s="368"/>
      <c r="Z1274" s="762" t="s">
        <v>167</v>
      </c>
      <c r="AA1274" s="354">
        <v>5</v>
      </c>
      <c r="AB1274" s="763" t="s">
        <v>168</v>
      </c>
      <c r="AC1274" s="391">
        <f>ROUND(ROUND(ROUND(H1232+L1268,0)*V1271,0)*Y1273,0)-AA1274</f>
        <v>421</v>
      </c>
      <c r="AD1274" s="268"/>
    </row>
    <row r="1275" spans="1:30" ht="17.100000000000001" customHeight="1">
      <c r="A1275" s="243">
        <v>61</v>
      </c>
      <c r="B1275" s="243">
        <v>2534</v>
      </c>
      <c r="C1275" s="244" t="s">
        <v>5999</v>
      </c>
      <c r="D1275" s="792"/>
      <c r="E1275" s="793"/>
      <c r="F1275" s="795"/>
      <c r="G1275" s="796"/>
      <c r="H1275" s="517"/>
      <c r="I1275" s="538"/>
      <c r="J1275" s="604"/>
      <c r="K1275" s="605"/>
      <c r="L1275" s="605"/>
      <c r="M1275" s="517"/>
      <c r="N1275" s="516"/>
      <c r="O1275" s="517"/>
      <c r="P1275" s="517"/>
      <c r="Q1275" s="518"/>
      <c r="R1275" s="1580" t="s">
        <v>4708</v>
      </c>
      <c r="S1275" s="1633"/>
      <c r="T1275" s="1633"/>
      <c r="U1275" s="643" t="s">
        <v>163</v>
      </c>
      <c r="V1275" s="365">
        <v>0.85</v>
      </c>
      <c r="W1275" s="523"/>
      <c r="X1275" s="524"/>
      <c r="Y1275" s="642"/>
      <c r="Z1275" s="247"/>
      <c r="AA1275" s="247"/>
      <c r="AB1275" s="247"/>
      <c r="AC1275" s="391">
        <f>ROUND(ROUND(H1232+L1268,0)*V1275,0)</f>
        <v>608</v>
      </c>
      <c r="AD1275" s="268"/>
    </row>
    <row r="1276" spans="1:30" ht="17.100000000000001" customHeight="1">
      <c r="A1276" s="243">
        <v>61</v>
      </c>
      <c r="B1276" s="243">
        <v>2535</v>
      </c>
      <c r="C1276" s="244" t="s">
        <v>6000</v>
      </c>
      <c r="D1276" s="792"/>
      <c r="E1276" s="793"/>
      <c r="F1276" s="795"/>
      <c r="G1276" s="796"/>
      <c r="H1276" s="517"/>
      <c r="I1276" s="538"/>
      <c r="J1276" s="604"/>
      <c r="K1276" s="605"/>
      <c r="L1276" s="605"/>
      <c r="M1276" s="517"/>
      <c r="N1276" s="516"/>
      <c r="O1276" s="517"/>
      <c r="P1276" s="517"/>
      <c r="Q1276" s="517"/>
      <c r="R1276" s="1620"/>
      <c r="S1276" s="1634"/>
      <c r="T1276" s="1634"/>
      <c r="U1276" s="643"/>
      <c r="V1276" s="365"/>
      <c r="W1276" s="319"/>
      <c r="X1276" s="288"/>
      <c r="Y1276" s="526"/>
      <c r="Z1276" s="762" t="s">
        <v>167</v>
      </c>
      <c r="AA1276" s="354">
        <v>5</v>
      </c>
      <c r="AB1276" s="763" t="s">
        <v>168</v>
      </c>
      <c r="AC1276" s="391">
        <f>ROUND(ROUND(H1232+L1268,0)*V1275,0)-AA1276</f>
        <v>603</v>
      </c>
      <c r="AD1276" s="268"/>
    </row>
    <row r="1277" spans="1:30" ht="17.100000000000001" customHeight="1">
      <c r="A1277" s="243">
        <v>61</v>
      </c>
      <c r="B1277" s="243">
        <v>2536</v>
      </c>
      <c r="C1277" s="244" t="s">
        <v>6001</v>
      </c>
      <c r="D1277" s="792"/>
      <c r="E1277" s="793"/>
      <c r="F1277" s="794"/>
      <c r="G1277" s="528"/>
      <c r="H1277" s="528"/>
      <c r="I1277" s="794"/>
      <c r="J1277" s="604"/>
      <c r="K1277" s="605"/>
      <c r="L1277" s="605"/>
      <c r="M1277" s="517"/>
      <c r="N1277" s="516"/>
      <c r="O1277" s="517"/>
      <c r="P1277" s="517"/>
      <c r="Q1277" s="517"/>
      <c r="R1277" s="1620"/>
      <c r="S1277" s="1634"/>
      <c r="T1277" s="1634"/>
      <c r="U1277" s="779"/>
      <c r="V1277" s="780"/>
      <c r="W1277" s="1650" t="s">
        <v>4700</v>
      </c>
      <c r="X1277" s="362" t="s">
        <v>163</v>
      </c>
      <c r="Y1277" s="395">
        <v>0.85</v>
      </c>
      <c r="Z1277" s="355"/>
      <c r="AA1277" s="247"/>
      <c r="AB1277" s="247"/>
      <c r="AC1277" s="391">
        <f>ROUND(ROUND(ROUND(H1232+L1268,0)*V1275,0)*Y1277,0)</f>
        <v>517</v>
      </c>
      <c r="AD1277" s="268"/>
    </row>
    <row r="1278" spans="1:30" ht="17.100000000000001" customHeight="1">
      <c r="A1278" s="243">
        <v>61</v>
      </c>
      <c r="B1278" s="243">
        <v>2537</v>
      </c>
      <c r="C1278" s="244" t="s">
        <v>6002</v>
      </c>
      <c r="D1278" s="792"/>
      <c r="E1278" s="793"/>
      <c r="F1278" s="794"/>
      <c r="G1278" s="528"/>
      <c r="H1278" s="528"/>
      <c r="I1278" s="794"/>
      <c r="J1278" s="604"/>
      <c r="K1278" s="605"/>
      <c r="L1278" s="605"/>
      <c r="M1278" s="517"/>
      <c r="N1278" s="319"/>
      <c r="O1278" s="288"/>
      <c r="P1278" s="288"/>
      <c r="Q1278" s="288"/>
      <c r="R1278" s="1642"/>
      <c r="S1278" s="1643"/>
      <c r="T1278" s="1643"/>
      <c r="U1278" s="537"/>
      <c r="V1278" s="783"/>
      <c r="W1278" s="1651"/>
      <c r="X1278" s="512"/>
      <c r="Y1278" s="368"/>
      <c r="Z1278" s="762" t="s">
        <v>167</v>
      </c>
      <c r="AA1278" s="354">
        <v>5</v>
      </c>
      <c r="AB1278" s="763" t="s">
        <v>168</v>
      </c>
      <c r="AC1278" s="391">
        <f>ROUND(ROUND(ROUND(H1232+L1268,0)*V1275,0)*Y1277,0)-AA1278</f>
        <v>512</v>
      </c>
      <c r="AD1278" s="268"/>
    </row>
    <row r="1279" spans="1:30" ht="17.100000000000001" customHeight="1">
      <c r="A1279" s="243">
        <v>61</v>
      </c>
      <c r="B1279" s="243">
        <v>2538</v>
      </c>
      <c r="C1279" s="244" t="s">
        <v>6003</v>
      </c>
      <c r="D1279" s="792"/>
      <c r="E1279" s="792"/>
      <c r="F1279" s="794"/>
      <c r="G1279" s="528"/>
      <c r="H1279" s="528"/>
      <c r="I1279" s="794"/>
      <c r="J1279" s="604"/>
      <c r="K1279" s="605"/>
      <c r="L1279" s="605"/>
      <c r="M1279" s="517"/>
      <c r="N1279" s="1536" t="s">
        <v>4713</v>
      </c>
      <c r="O1279" s="1580" t="s">
        <v>162</v>
      </c>
      <c r="P1279" s="775"/>
      <c r="Q1279" s="775"/>
      <c r="R1279" s="359"/>
      <c r="S1279" s="360"/>
      <c r="T1279" s="360"/>
      <c r="U1279" s="361"/>
      <c r="V1279" s="524"/>
      <c r="W1279" s="523"/>
      <c r="X1279" s="524"/>
      <c r="Y1279" s="642"/>
      <c r="Z1279" s="247"/>
      <c r="AA1279" s="247"/>
      <c r="AB1279" s="247"/>
      <c r="AC1279" s="391">
        <f>ROUND(ROUND(H1232+L1268,0)*Q1280,0)</f>
        <v>501</v>
      </c>
      <c r="AD1279" s="268"/>
    </row>
    <row r="1280" spans="1:30" ht="17.100000000000001" customHeight="1">
      <c r="A1280" s="243">
        <v>61</v>
      </c>
      <c r="B1280" s="243">
        <v>2539</v>
      </c>
      <c r="C1280" s="244" t="s">
        <v>6004</v>
      </c>
      <c r="D1280" s="792"/>
      <c r="E1280" s="792"/>
      <c r="F1280" s="794"/>
      <c r="G1280" s="528"/>
      <c r="H1280" s="528"/>
      <c r="I1280" s="794"/>
      <c r="J1280" s="604"/>
      <c r="K1280" s="605"/>
      <c r="L1280" s="605"/>
      <c r="M1280" s="517"/>
      <c r="N1280" s="1648"/>
      <c r="O1280" s="1620"/>
      <c r="P1280" s="643" t="s">
        <v>163</v>
      </c>
      <c r="Q1280" s="365">
        <v>0.7</v>
      </c>
      <c r="R1280" s="777"/>
      <c r="S1280" s="639"/>
      <c r="T1280" s="639"/>
      <c r="U1280" s="529"/>
      <c r="V1280" s="517"/>
      <c r="W1280" s="516"/>
      <c r="X1280" s="517"/>
      <c r="Y1280" s="526"/>
      <c r="Z1280" s="762" t="s">
        <v>167</v>
      </c>
      <c r="AA1280" s="354">
        <v>5</v>
      </c>
      <c r="AB1280" s="763" t="s">
        <v>168</v>
      </c>
      <c r="AC1280" s="391">
        <f>ROUND(ROUND(H1232+L1268,0)*Q1280,0)-AA1280</f>
        <v>496</v>
      </c>
      <c r="AD1280" s="268"/>
    </row>
    <row r="1281" spans="1:30" ht="17.100000000000001" customHeight="1">
      <c r="A1281" s="243">
        <v>61</v>
      </c>
      <c r="B1281" s="243">
        <v>2540</v>
      </c>
      <c r="C1281" s="244" t="s">
        <v>6005</v>
      </c>
      <c r="D1281" s="792"/>
      <c r="E1281" s="792"/>
      <c r="F1281" s="794"/>
      <c r="G1281" s="528"/>
      <c r="H1281" s="528"/>
      <c r="I1281" s="794"/>
      <c r="J1281" s="604"/>
      <c r="K1281" s="605"/>
      <c r="L1281" s="605"/>
      <c r="M1281" s="517"/>
      <c r="N1281" s="1648"/>
      <c r="O1281" s="1620"/>
      <c r="P1281" s="530"/>
      <c r="Q1281" s="530"/>
      <c r="R1281" s="777"/>
      <c r="S1281" s="639"/>
      <c r="T1281" s="639"/>
      <c r="U1281" s="529"/>
      <c r="V1281" s="518"/>
      <c r="W1281" s="1650" t="s">
        <v>4700</v>
      </c>
      <c r="X1281" s="362" t="s">
        <v>163</v>
      </c>
      <c r="Y1281" s="395">
        <v>0.85</v>
      </c>
      <c r="Z1281" s="355"/>
      <c r="AA1281" s="247"/>
      <c r="AB1281" s="247"/>
      <c r="AC1281" s="391">
        <f>ROUND(ROUND(ROUND(H1232+L1268,0)*Q1280,0)*Y1281,0)</f>
        <v>426</v>
      </c>
      <c r="AD1281" s="268"/>
    </row>
    <row r="1282" spans="1:30" ht="17.100000000000001" customHeight="1">
      <c r="A1282" s="243">
        <v>61</v>
      </c>
      <c r="B1282" s="243">
        <v>2541</v>
      </c>
      <c r="C1282" s="244" t="s">
        <v>6006</v>
      </c>
      <c r="D1282" s="792"/>
      <c r="E1282" s="792"/>
      <c r="F1282" s="794"/>
      <c r="G1282" s="528"/>
      <c r="H1282" s="528"/>
      <c r="I1282" s="794"/>
      <c r="J1282" s="604"/>
      <c r="K1282" s="605"/>
      <c r="L1282" s="605"/>
      <c r="M1282" s="517"/>
      <c r="N1282" s="797"/>
      <c r="O1282" s="530"/>
      <c r="P1282" s="643"/>
      <c r="Q1282" s="643"/>
      <c r="R1282" s="778"/>
      <c r="S1282" s="525"/>
      <c r="T1282" s="525"/>
      <c r="U1282" s="539"/>
      <c r="V1282" s="526"/>
      <c r="W1282" s="1651"/>
      <c r="X1282" s="512"/>
      <c r="Y1282" s="368"/>
      <c r="Z1282" s="762" t="s">
        <v>167</v>
      </c>
      <c r="AA1282" s="354">
        <v>5</v>
      </c>
      <c r="AB1282" s="763" t="s">
        <v>168</v>
      </c>
      <c r="AC1282" s="391">
        <f>ROUND(ROUND(ROUND(H1232+L1268,0)*Q1280,0)*Y1281,0)-AA1282</f>
        <v>421</v>
      </c>
      <c r="AD1282" s="268"/>
    </row>
    <row r="1283" spans="1:30" ht="17.100000000000001" customHeight="1">
      <c r="A1283" s="243">
        <v>61</v>
      </c>
      <c r="B1283" s="243">
        <v>2542</v>
      </c>
      <c r="C1283" s="244" t="s">
        <v>6007</v>
      </c>
      <c r="D1283" s="792"/>
      <c r="E1283" s="792"/>
      <c r="F1283" s="794"/>
      <c r="G1283" s="528"/>
      <c r="H1283" s="528"/>
      <c r="I1283" s="794"/>
      <c r="J1283" s="604"/>
      <c r="K1283" s="605"/>
      <c r="L1283" s="605"/>
      <c r="M1283" s="517"/>
      <c r="N1283" s="798"/>
      <c r="O1283" s="530"/>
      <c r="P1283" s="530"/>
      <c r="Q1283" s="530"/>
      <c r="R1283" s="1580" t="s">
        <v>4703</v>
      </c>
      <c r="S1283" s="1633"/>
      <c r="T1283" s="1633"/>
      <c r="U1283" s="362" t="s">
        <v>163</v>
      </c>
      <c r="V1283" s="356">
        <v>0.7</v>
      </c>
      <c r="W1283" s="523"/>
      <c r="X1283" s="524"/>
      <c r="Y1283" s="642"/>
      <c r="Z1283" s="247"/>
      <c r="AA1283" s="247"/>
      <c r="AB1283" s="247"/>
      <c r="AC1283" s="391">
        <f>ROUND(ROUND(ROUND(H1232+L1268,0)*Q1280,0)*V1283,0)</f>
        <v>351</v>
      </c>
      <c r="AD1283" s="268"/>
    </row>
    <row r="1284" spans="1:30" ht="17.100000000000001" customHeight="1">
      <c r="A1284" s="243">
        <v>61</v>
      </c>
      <c r="B1284" s="243">
        <v>2543</v>
      </c>
      <c r="C1284" s="244" t="s">
        <v>6008</v>
      </c>
      <c r="D1284" s="792"/>
      <c r="E1284" s="792"/>
      <c r="F1284" s="794"/>
      <c r="G1284" s="528"/>
      <c r="H1284" s="528"/>
      <c r="I1284" s="794"/>
      <c r="J1284" s="604"/>
      <c r="K1284" s="605"/>
      <c r="L1284" s="605"/>
      <c r="M1284" s="517"/>
      <c r="N1284" s="798"/>
      <c r="O1284" s="530"/>
      <c r="P1284" s="530"/>
      <c r="Q1284" s="530"/>
      <c r="R1284" s="1620"/>
      <c r="S1284" s="1634"/>
      <c r="T1284" s="1634"/>
      <c r="U1284" s="643"/>
      <c r="V1284" s="365"/>
      <c r="W1284" s="319"/>
      <c r="X1284" s="288"/>
      <c r="Y1284" s="526"/>
      <c r="Z1284" s="762" t="s">
        <v>167</v>
      </c>
      <c r="AA1284" s="354">
        <v>5</v>
      </c>
      <c r="AB1284" s="763" t="s">
        <v>168</v>
      </c>
      <c r="AC1284" s="391">
        <f>ROUND(ROUND(ROUND(H1232+L1268,0)*Q1280,0)*V1283,0)-AA1284</f>
        <v>346</v>
      </c>
      <c r="AD1284" s="268"/>
    </row>
    <row r="1285" spans="1:30" ht="17.100000000000001" customHeight="1">
      <c r="A1285" s="243">
        <v>61</v>
      </c>
      <c r="B1285" s="243">
        <v>2544</v>
      </c>
      <c r="C1285" s="244" t="s">
        <v>6009</v>
      </c>
      <c r="D1285" s="792"/>
      <c r="E1285" s="792"/>
      <c r="F1285" s="794"/>
      <c r="G1285" s="528"/>
      <c r="H1285" s="528"/>
      <c r="I1285" s="794"/>
      <c r="J1285" s="604"/>
      <c r="K1285" s="605"/>
      <c r="L1285" s="605"/>
      <c r="M1285" s="517"/>
      <c r="N1285" s="799"/>
      <c r="O1285" s="643"/>
      <c r="P1285" s="1644"/>
      <c r="Q1285" s="1644"/>
      <c r="R1285" s="1620"/>
      <c r="S1285" s="1634"/>
      <c r="T1285" s="1634"/>
      <c r="U1285" s="779"/>
      <c r="V1285" s="780"/>
      <c r="W1285" s="1650" t="s">
        <v>4700</v>
      </c>
      <c r="X1285" s="362" t="s">
        <v>163</v>
      </c>
      <c r="Y1285" s="395">
        <v>0.85</v>
      </c>
      <c r="Z1285" s="355"/>
      <c r="AA1285" s="247"/>
      <c r="AB1285" s="247"/>
      <c r="AC1285" s="391">
        <f>ROUND(ROUND(ROUND(ROUND(H1232+L1268,0)*Q1280,0)*V1283,0)*Y1285,0)</f>
        <v>298</v>
      </c>
      <c r="AD1285" s="268"/>
    </row>
    <row r="1286" spans="1:30" ht="17.100000000000001" customHeight="1">
      <c r="A1286" s="243">
        <v>61</v>
      </c>
      <c r="B1286" s="243">
        <v>2545</v>
      </c>
      <c r="C1286" s="244" t="s">
        <v>6010</v>
      </c>
      <c r="D1286" s="792"/>
      <c r="E1286" s="792"/>
      <c r="F1286" s="794"/>
      <c r="G1286" s="528"/>
      <c r="H1286" s="528"/>
      <c r="I1286" s="794"/>
      <c r="J1286" s="604"/>
      <c r="K1286" s="605"/>
      <c r="L1286" s="605"/>
      <c r="M1286" s="517"/>
      <c r="N1286" s="799"/>
      <c r="O1286" s="643"/>
      <c r="P1286" s="643"/>
      <c r="Q1286" s="643"/>
      <c r="R1286" s="781"/>
      <c r="S1286" s="782"/>
      <c r="T1286" s="537"/>
      <c r="U1286" s="537"/>
      <c r="V1286" s="783"/>
      <c r="W1286" s="1651"/>
      <c r="X1286" s="512"/>
      <c r="Y1286" s="368"/>
      <c r="Z1286" s="762" t="s">
        <v>167</v>
      </c>
      <c r="AA1286" s="354">
        <v>5</v>
      </c>
      <c r="AB1286" s="763" t="s">
        <v>168</v>
      </c>
      <c r="AC1286" s="391">
        <f>ROUND(ROUND(ROUND(ROUND(H1232+L1268,0)*Q1280,0)*V1283,0)*Y1285,0)-AA1286</f>
        <v>293</v>
      </c>
      <c r="AD1286" s="268"/>
    </row>
    <row r="1287" spans="1:30" ht="17.100000000000001" customHeight="1">
      <c r="A1287" s="243">
        <v>61</v>
      </c>
      <c r="B1287" s="243">
        <v>2546</v>
      </c>
      <c r="C1287" s="244" t="s">
        <v>6011</v>
      </c>
      <c r="D1287" s="792"/>
      <c r="E1287" s="792"/>
      <c r="F1287" s="794"/>
      <c r="G1287" s="528"/>
      <c r="H1287" s="528"/>
      <c r="I1287" s="794"/>
      <c r="J1287" s="604"/>
      <c r="K1287" s="605"/>
      <c r="L1287" s="605"/>
      <c r="M1287" s="517"/>
      <c r="N1287" s="798"/>
      <c r="O1287" s="643"/>
      <c r="P1287" s="1646"/>
      <c r="Q1287" s="1647"/>
      <c r="R1287" s="1580" t="s">
        <v>4708</v>
      </c>
      <c r="S1287" s="1633"/>
      <c r="T1287" s="1633"/>
      <c r="U1287" s="643" t="s">
        <v>163</v>
      </c>
      <c r="V1287" s="365">
        <v>0.85</v>
      </c>
      <c r="W1287" s="523"/>
      <c r="X1287" s="524"/>
      <c r="Y1287" s="642"/>
      <c r="Z1287" s="247"/>
      <c r="AA1287" s="247"/>
      <c r="AB1287" s="247"/>
      <c r="AC1287" s="391">
        <f>ROUND(ROUND(ROUND(H1232+L1268,0)*Q1280,0)*V1287,0)</f>
        <v>426</v>
      </c>
      <c r="AD1287" s="268"/>
    </row>
    <row r="1288" spans="1:30" ht="17.100000000000001" customHeight="1">
      <c r="A1288" s="243">
        <v>61</v>
      </c>
      <c r="B1288" s="243">
        <v>2547</v>
      </c>
      <c r="C1288" s="244" t="s">
        <v>6012</v>
      </c>
      <c r="D1288" s="792"/>
      <c r="E1288" s="792"/>
      <c r="F1288" s="794"/>
      <c r="G1288" s="528"/>
      <c r="H1288" s="528"/>
      <c r="I1288" s="794"/>
      <c r="J1288" s="604"/>
      <c r="K1288" s="605"/>
      <c r="L1288" s="605"/>
      <c r="M1288" s="517"/>
      <c r="N1288" s="798"/>
      <c r="O1288" s="643"/>
      <c r="P1288" s="365"/>
      <c r="Q1288" s="365"/>
      <c r="R1288" s="1620"/>
      <c r="S1288" s="1634"/>
      <c r="T1288" s="1634"/>
      <c r="U1288" s="643"/>
      <c r="V1288" s="365"/>
      <c r="W1288" s="319"/>
      <c r="X1288" s="288"/>
      <c r="Y1288" s="526"/>
      <c r="Z1288" s="762" t="s">
        <v>167</v>
      </c>
      <c r="AA1288" s="354">
        <v>5</v>
      </c>
      <c r="AB1288" s="763" t="s">
        <v>168</v>
      </c>
      <c r="AC1288" s="391">
        <f>ROUND(ROUND(ROUND(H1232+L1268,0)*Q1280,0)*V1287,0)-AA1288</f>
        <v>421</v>
      </c>
      <c r="AD1288" s="268"/>
    </row>
    <row r="1289" spans="1:30" ht="17.100000000000001" customHeight="1">
      <c r="A1289" s="243">
        <v>61</v>
      </c>
      <c r="B1289" s="243">
        <v>2548</v>
      </c>
      <c r="C1289" s="244" t="s">
        <v>6013</v>
      </c>
      <c r="D1289" s="792"/>
      <c r="E1289" s="792"/>
      <c r="F1289" s="794"/>
      <c r="G1289" s="528"/>
      <c r="H1289" s="528"/>
      <c r="I1289" s="794"/>
      <c r="J1289" s="604"/>
      <c r="K1289" s="605"/>
      <c r="L1289" s="605"/>
      <c r="M1289" s="517"/>
      <c r="N1289" s="799"/>
      <c r="O1289" s="643"/>
      <c r="P1289" s="365"/>
      <c r="Q1289" s="365"/>
      <c r="R1289" s="1620"/>
      <c r="S1289" s="1634"/>
      <c r="T1289" s="1634"/>
      <c r="U1289" s="779"/>
      <c r="V1289" s="780"/>
      <c r="W1289" s="1650" t="s">
        <v>4700</v>
      </c>
      <c r="X1289" s="362" t="s">
        <v>163</v>
      </c>
      <c r="Y1289" s="395">
        <v>0.85</v>
      </c>
      <c r="Z1289" s="355"/>
      <c r="AA1289" s="247"/>
      <c r="AB1289" s="247"/>
      <c r="AC1289" s="391">
        <f>ROUND(ROUND(ROUND(ROUND(H1232+L1268,0)*Q1280,0)*V1287,0)*Y1289,0)</f>
        <v>362</v>
      </c>
      <c r="AD1289" s="268"/>
    </row>
    <row r="1290" spans="1:30" ht="17.100000000000001" customHeight="1">
      <c r="A1290" s="243">
        <v>61</v>
      </c>
      <c r="B1290" s="243">
        <v>2549</v>
      </c>
      <c r="C1290" s="244" t="s">
        <v>6014</v>
      </c>
      <c r="D1290" s="792"/>
      <c r="E1290" s="792"/>
      <c r="F1290" s="794"/>
      <c r="G1290" s="528"/>
      <c r="H1290" s="528"/>
      <c r="I1290" s="794"/>
      <c r="J1290" s="604"/>
      <c r="K1290" s="605"/>
      <c r="L1290" s="605"/>
      <c r="M1290" s="517"/>
      <c r="N1290" s="798"/>
      <c r="O1290" s="643"/>
      <c r="P1290" s="643"/>
      <c r="Q1290" s="643"/>
      <c r="R1290" s="1642"/>
      <c r="S1290" s="1643"/>
      <c r="T1290" s="1643"/>
      <c r="U1290" s="537"/>
      <c r="V1290" s="783"/>
      <c r="W1290" s="1651"/>
      <c r="X1290" s="512"/>
      <c r="Y1290" s="368"/>
      <c r="Z1290" s="762" t="s">
        <v>167</v>
      </c>
      <c r="AA1290" s="354">
        <v>5</v>
      </c>
      <c r="AB1290" s="763" t="s">
        <v>168</v>
      </c>
      <c r="AC1290" s="391">
        <f>ROUND(ROUND(ROUND(ROUND(H1232+L1268,0)*Q1280,0)*V1287,0)*Y1289,0)-AA1290</f>
        <v>357</v>
      </c>
      <c r="AD1290" s="268"/>
    </row>
    <row r="1291" spans="1:30" ht="17.100000000000001" customHeight="1">
      <c r="A1291" s="243">
        <v>61</v>
      </c>
      <c r="B1291" s="243">
        <v>2550</v>
      </c>
      <c r="C1291" s="244" t="s">
        <v>6015</v>
      </c>
      <c r="D1291" s="792"/>
      <c r="E1291" s="792"/>
      <c r="F1291" s="794"/>
      <c r="G1291" s="528"/>
      <c r="H1291" s="528"/>
      <c r="I1291" s="794"/>
      <c r="J1291" s="604"/>
      <c r="K1291" s="605"/>
      <c r="L1291" s="605"/>
      <c r="M1291" s="517"/>
      <c r="N1291" s="798"/>
      <c r="O1291" s="1580" t="s">
        <v>165</v>
      </c>
      <c r="P1291" s="775"/>
      <c r="Q1291" s="775"/>
      <c r="R1291" s="359"/>
      <c r="S1291" s="360"/>
      <c r="T1291" s="776"/>
      <c r="U1291" s="360"/>
      <c r="V1291" s="361"/>
      <c r="W1291" s="523"/>
      <c r="X1291" s="524"/>
      <c r="Y1291" s="642"/>
      <c r="Z1291" s="247"/>
      <c r="AA1291" s="247"/>
      <c r="AB1291" s="247"/>
      <c r="AC1291" s="391">
        <f>ROUND(ROUND(H1232+L1268,0)*Q1292,0)</f>
        <v>358</v>
      </c>
      <c r="AD1291" s="268"/>
    </row>
    <row r="1292" spans="1:30" ht="17.100000000000001" customHeight="1">
      <c r="A1292" s="243">
        <v>61</v>
      </c>
      <c r="B1292" s="243">
        <v>2551</v>
      </c>
      <c r="C1292" s="244" t="s">
        <v>6016</v>
      </c>
      <c r="D1292" s="792"/>
      <c r="E1292" s="792"/>
      <c r="F1292" s="794"/>
      <c r="G1292" s="528"/>
      <c r="H1292" s="528"/>
      <c r="I1292" s="794"/>
      <c r="J1292" s="604"/>
      <c r="K1292" s="605"/>
      <c r="L1292" s="605"/>
      <c r="M1292" s="517"/>
      <c r="N1292" s="797"/>
      <c r="O1292" s="1620"/>
      <c r="P1292" s="643" t="s">
        <v>163</v>
      </c>
      <c r="Q1292" s="365">
        <v>0.5</v>
      </c>
      <c r="R1292" s="777"/>
      <c r="S1292" s="639"/>
      <c r="T1292" s="776"/>
      <c r="U1292" s="639"/>
      <c r="V1292" s="529"/>
      <c r="W1292" s="516"/>
      <c r="X1292" s="517"/>
      <c r="Y1292" s="526"/>
      <c r="Z1292" s="762" t="s">
        <v>167</v>
      </c>
      <c r="AA1292" s="354">
        <v>5</v>
      </c>
      <c r="AB1292" s="763" t="s">
        <v>168</v>
      </c>
      <c r="AC1292" s="391">
        <f>ROUND(ROUND(H1232+L1268,0)*Q1292,0)-AA1292</f>
        <v>353</v>
      </c>
      <c r="AD1292" s="268"/>
    </row>
    <row r="1293" spans="1:30" ht="17.100000000000001" customHeight="1">
      <c r="A1293" s="243">
        <v>61</v>
      </c>
      <c r="B1293" s="243">
        <v>2552</v>
      </c>
      <c r="C1293" s="244" t="s">
        <v>6017</v>
      </c>
      <c r="D1293" s="792"/>
      <c r="E1293" s="792"/>
      <c r="F1293" s="794"/>
      <c r="G1293" s="528"/>
      <c r="H1293" s="528"/>
      <c r="I1293" s="794"/>
      <c r="J1293" s="604"/>
      <c r="K1293" s="605"/>
      <c r="L1293" s="605"/>
      <c r="M1293" s="517"/>
      <c r="N1293" s="797"/>
      <c r="O1293" s="1620"/>
      <c r="P1293" s="530"/>
      <c r="Q1293" s="530"/>
      <c r="R1293" s="777"/>
      <c r="S1293" s="639"/>
      <c r="T1293" s="776"/>
      <c r="U1293" s="639"/>
      <c r="V1293" s="529"/>
      <c r="W1293" s="1650" t="s">
        <v>4700</v>
      </c>
      <c r="X1293" s="362" t="s">
        <v>163</v>
      </c>
      <c r="Y1293" s="395">
        <v>0.85</v>
      </c>
      <c r="Z1293" s="355"/>
      <c r="AA1293" s="247"/>
      <c r="AB1293" s="247"/>
      <c r="AC1293" s="391">
        <f>ROUND(ROUND(ROUND(H1232+L1268,0)*Q1292,0)*Y1293,0)</f>
        <v>304</v>
      </c>
      <c r="AD1293" s="268"/>
    </row>
    <row r="1294" spans="1:30" ht="17.100000000000001" customHeight="1">
      <c r="A1294" s="243">
        <v>61</v>
      </c>
      <c r="B1294" s="243">
        <v>2553</v>
      </c>
      <c r="C1294" s="244" t="s">
        <v>6018</v>
      </c>
      <c r="D1294" s="792"/>
      <c r="E1294" s="792"/>
      <c r="F1294" s="794"/>
      <c r="G1294" s="528"/>
      <c r="H1294" s="528"/>
      <c r="I1294" s="794"/>
      <c r="J1294" s="604"/>
      <c r="K1294" s="605"/>
      <c r="L1294" s="605"/>
      <c r="M1294" s="517"/>
      <c r="N1294" s="797"/>
      <c r="O1294" s="530"/>
      <c r="P1294" s="643"/>
      <c r="Q1294" s="643"/>
      <c r="R1294" s="778"/>
      <c r="S1294" s="525"/>
      <c r="T1294" s="537"/>
      <c r="U1294" s="525"/>
      <c r="V1294" s="539"/>
      <c r="W1294" s="1651"/>
      <c r="X1294" s="512"/>
      <c r="Y1294" s="368"/>
      <c r="Z1294" s="762" t="s">
        <v>167</v>
      </c>
      <c r="AA1294" s="354">
        <v>5</v>
      </c>
      <c r="AB1294" s="763" t="s">
        <v>168</v>
      </c>
      <c r="AC1294" s="391">
        <f>ROUND(ROUND(ROUND(H1232+L1268,0)*Q1292,0)*Y1293,0)-AA1294</f>
        <v>299</v>
      </c>
      <c r="AD1294" s="268"/>
    </row>
    <row r="1295" spans="1:30" ht="17.100000000000001" customHeight="1">
      <c r="A1295" s="243">
        <v>61</v>
      </c>
      <c r="B1295" s="243">
        <v>2554</v>
      </c>
      <c r="C1295" s="244" t="s">
        <v>6019</v>
      </c>
      <c r="D1295" s="792"/>
      <c r="E1295" s="792"/>
      <c r="F1295" s="794"/>
      <c r="G1295" s="528"/>
      <c r="H1295" s="528"/>
      <c r="I1295" s="794"/>
      <c r="J1295" s="604"/>
      <c r="K1295" s="605"/>
      <c r="L1295" s="605"/>
      <c r="M1295" s="517"/>
      <c r="N1295" s="798"/>
      <c r="O1295" s="530"/>
      <c r="P1295" s="530"/>
      <c r="Q1295" s="530"/>
      <c r="R1295" s="1580" t="s">
        <v>4703</v>
      </c>
      <c r="S1295" s="1633"/>
      <c r="T1295" s="1633"/>
      <c r="U1295" s="362" t="s">
        <v>163</v>
      </c>
      <c r="V1295" s="356">
        <v>0.7</v>
      </c>
      <c r="W1295" s="523"/>
      <c r="X1295" s="524"/>
      <c r="Y1295" s="642"/>
      <c r="Z1295" s="247"/>
      <c r="AA1295" s="247"/>
      <c r="AB1295" s="247"/>
      <c r="AC1295" s="391">
        <f>ROUND(ROUND(ROUND(H1232+L1268,0)*Q1292,0)*V1295,0)</f>
        <v>251</v>
      </c>
      <c r="AD1295" s="268"/>
    </row>
    <row r="1296" spans="1:30" ht="17.100000000000001" customHeight="1">
      <c r="A1296" s="243">
        <v>61</v>
      </c>
      <c r="B1296" s="243">
        <v>2555</v>
      </c>
      <c r="C1296" s="244" t="s">
        <v>6020</v>
      </c>
      <c r="D1296" s="792"/>
      <c r="E1296" s="792"/>
      <c r="F1296" s="794"/>
      <c r="G1296" s="528"/>
      <c r="H1296" s="528"/>
      <c r="I1296" s="794"/>
      <c r="J1296" s="604"/>
      <c r="K1296" s="605"/>
      <c r="L1296" s="605"/>
      <c r="M1296" s="517"/>
      <c r="N1296" s="798"/>
      <c r="O1296" s="530"/>
      <c r="P1296" s="530"/>
      <c r="Q1296" s="530"/>
      <c r="R1296" s="1620"/>
      <c r="S1296" s="1634"/>
      <c r="T1296" s="1634"/>
      <c r="U1296" s="643"/>
      <c r="V1296" s="365"/>
      <c r="W1296" s="319"/>
      <c r="X1296" s="288"/>
      <c r="Y1296" s="526"/>
      <c r="Z1296" s="762" t="s">
        <v>167</v>
      </c>
      <c r="AA1296" s="354">
        <v>5</v>
      </c>
      <c r="AB1296" s="763" t="s">
        <v>168</v>
      </c>
      <c r="AC1296" s="391">
        <f>ROUND(ROUND(ROUND(H1232+L1268,0)*Q1292,0)*V1295,0)-AA1296</f>
        <v>246</v>
      </c>
      <c r="AD1296" s="268"/>
    </row>
    <row r="1297" spans="1:30" ht="17.100000000000001" customHeight="1">
      <c r="A1297" s="243">
        <v>61</v>
      </c>
      <c r="B1297" s="243">
        <v>2556</v>
      </c>
      <c r="C1297" s="244" t="s">
        <v>6021</v>
      </c>
      <c r="D1297" s="792"/>
      <c r="E1297" s="792"/>
      <c r="F1297" s="794"/>
      <c r="G1297" s="528"/>
      <c r="H1297" s="528"/>
      <c r="I1297" s="794"/>
      <c r="J1297" s="604"/>
      <c r="K1297" s="605"/>
      <c r="L1297" s="605"/>
      <c r="M1297" s="517"/>
      <c r="N1297" s="799"/>
      <c r="O1297" s="643"/>
      <c r="P1297" s="1644"/>
      <c r="Q1297" s="1644"/>
      <c r="R1297" s="1620"/>
      <c r="S1297" s="1634"/>
      <c r="T1297" s="1634"/>
      <c r="U1297" s="779"/>
      <c r="V1297" s="780"/>
      <c r="W1297" s="1650" t="s">
        <v>4700</v>
      </c>
      <c r="X1297" s="362" t="s">
        <v>163</v>
      </c>
      <c r="Y1297" s="395">
        <v>0.85</v>
      </c>
      <c r="Z1297" s="355"/>
      <c r="AA1297" s="247"/>
      <c r="AB1297" s="247"/>
      <c r="AC1297" s="391">
        <f>ROUND(ROUND(ROUND(ROUND(H1232+L1268,0)*Q1292,0)*V1295,0)*Y1297,0)</f>
        <v>213</v>
      </c>
      <c r="AD1297" s="268"/>
    </row>
    <row r="1298" spans="1:30" ht="17.100000000000001" customHeight="1">
      <c r="A1298" s="243">
        <v>61</v>
      </c>
      <c r="B1298" s="243">
        <v>2557</v>
      </c>
      <c r="C1298" s="244" t="s">
        <v>6022</v>
      </c>
      <c r="D1298" s="792"/>
      <c r="E1298" s="792"/>
      <c r="F1298" s="794"/>
      <c r="G1298" s="528"/>
      <c r="H1298" s="528"/>
      <c r="I1298" s="794"/>
      <c r="J1298" s="604"/>
      <c r="K1298" s="605"/>
      <c r="L1298" s="605"/>
      <c r="M1298" s="517"/>
      <c r="N1298" s="799"/>
      <c r="O1298" s="643"/>
      <c r="P1298" s="643"/>
      <c r="Q1298" s="643"/>
      <c r="R1298" s="781"/>
      <c r="S1298" s="782"/>
      <c r="T1298" s="537"/>
      <c r="U1298" s="537"/>
      <c r="V1298" s="783"/>
      <c r="W1298" s="1651"/>
      <c r="X1298" s="512"/>
      <c r="Y1298" s="368"/>
      <c r="Z1298" s="762" t="s">
        <v>167</v>
      </c>
      <c r="AA1298" s="354">
        <v>5</v>
      </c>
      <c r="AB1298" s="763" t="s">
        <v>168</v>
      </c>
      <c r="AC1298" s="391">
        <f>ROUND(ROUND(ROUND(ROUND(H1232+L1268,0)*Q1292,0)*V1295,0)*Y1297,0)-AA1298</f>
        <v>208</v>
      </c>
      <c r="AD1298" s="268"/>
    </row>
    <row r="1299" spans="1:30" ht="17.100000000000001" customHeight="1">
      <c r="A1299" s="243">
        <v>61</v>
      </c>
      <c r="B1299" s="243">
        <v>2558</v>
      </c>
      <c r="C1299" s="244" t="s">
        <v>6023</v>
      </c>
      <c r="D1299" s="792"/>
      <c r="E1299" s="792"/>
      <c r="F1299" s="794"/>
      <c r="G1299" s="528"/>
      <c r="H1299" s="528"/>
      <c r="I1299" s="794"/>
      <c r="J1299" s="604"/>
      <c r="K1299" s="605"/>
      <c r="L1299" s="605"/>
      <c r="M1299" s="517"/>
      <c r="N1299" s="798"/>
      <c r="O1299" s="643"/>
      <c r="P1299" s="1646"/>
      <c r="Q1299" s="1647"/>
      <c r="R1299" s="1580" t="s">
        <v>4708</v>
      </c>
      <c r="S1299" s="1633"/>
      <c r="T1299" s="1633"/>
      <c r="U1299" s="643" t="s">
        <v>163</v>
      </c>
      <c r="V1299" s="365">
        <v>0.85</v>
      </c>
      <c r="W1299" s="523"/>
      <c r="X1299" s="524"/>
      <c r="Y1299" s="642"/>
      <c r="Z1299" s="247"/>
      <c r="AA1299" s="247"/>
      <c r="AB1299" s="247"/>
      <c r="AC1299" s="391">
        <f>ROUND(ROUND(ROUND(H1232+L1268,0)*Q1292,0)*V1299,0)</f>
        <v>304</v>
      </c>
      <c r="AD1299" s="268"/>
    </row>
    <row r="1300" spans="1:30" ht="17.100000000000001" customHeight="1">
      <c r="A1300" s="243">
        <v>61</v>
      </c>
      <c r="B1300" s="243">
        <v>2559</v>
      </c>
      <c r="C1300" s="244" t="s">
        <v>6024</v>
      </c>
      <c r="D1300" s="792"/>
      <c r="E1300" s="792"/>
      <c r="F1300" s="794"/>
      <c r="G1300" s="528"/>
      <c r="H1300" s="528"/>
      <c r="I1300" s="794"/>
      <c r="J1300" s="604"/>
      <c r="K1300" s="605"/>
      <c r="L1300" s="605"/>
      <c r="M1300" s="517"/>
      <c r="N1300" s="798"/>
      <c r="O1300" s="643"/>
      <c r="P1300" s="365"/>
      <c r="Q1300" s="365"/>
      <c r="R1300" s="1620"/>
      <c r="S1300" s="1634"/>
      <c r="T1300" s="1634"/>
      <c r="U1300" s="643"/>
      <c r="V1300" s="365"/>
      <c r="W1300" s="319"/>
      <c r="X1300" s="288"/>
      <c r="Y1300" s="526"/>
      <c r="Z1300" s="762" t="s">
        <v>167</v>
      </c>
      <c r="AA1300" s="354">
        <v>5</v>
      </c>
      <c r="AB1300" s="763" t="s">
        <v>168</v>
      </c>
      <c r="AC1300" s="391">
        <f>ROUND(ROUND(ROUND(H1232+L1268,0)*Q1292,0)*V1299,0)-AA1300</f>
        <v>299</v>
      </c>
      <c r="AD1300" s="268"/>
    </row>
    <row r="1301" spans="1:30" ht="17.100000000000001" customHeight="1">
      <c r="A1301" s="243">
        <v>61</v>
      </c>
      <c r="B1301" s="243">
        <v>2560</v>
      </c>
      <c r="C1301" s="244" t="s">
        <v>6025</v>
      </c>
      <c r="D1301" s="792"/>
      <c r="E1301" s="792"/>
      <c r="F1301" s="794"/>
      <c r="G1301" s="528"/>
      <c r="H1301" s="528"/>
      <c r="I1301" s="794"/>
      <c r="J1301" s="604"/>
      <c r="K1301" s="605"/>
      <c r="L1301" s="605"/>
      <c r="M1301" s="517"/>
      <c r="N1301" s="799"/>
      <c r="O1301" s="643"/>
      <c r="P1301" s="365"/>
      <c r="Q1301" s="365"/>
      <c r="R1301" s="1620"/>
      <c r="S1301" s="1634"/>
      <c r="T1301" s="1634"/>
      <c r="U1301" s="779"/>
      <c r="V1301" s="780"/>
      <c r="W1301" s="1650" t="s">
        <v>4700</v>
      </c>
      <c r="X1301" s="362" t="s">
        <v>163</v>
      </c>
      <c r="Y1301" s="395">
        <v>0.85</v>
      </c>
      <c r="Z1301" s="355"/>
      <c r="AA1301" s="247"/>
      <c r="AB1301" s="247"/>
      <c r="AC1301" s="391">
        <f>ROUND(ROUND(ROUND(ROUND(H1232+L1268,0)*Q1292,0)*V1299,0)*Y1301,0)</f>
        <v>258</v>
      </c>
      <c r="AD1301" s="268"/>
    </row>
    <row r="1302" spans="1:30" ht="17.100000000000001" customHeight="1">
      <c r="A1302" s="243">
        <v>61</v>
      </c>
      <c r="B1302" s="243">
        <v>2561</v>
      </c>
      <c r="C1302" s="244" t="s">
        <v>6026</v>
      </c>
      <c r="D1302" s="792"/>
      <c r="E1302" s="792"/>
      <c r="F1302" s="794"/>
      <c r="G1302" s="528"/>
      <c r="H1302" s="528"/>
      <c r="I1302" s="794"/>
      <c r="J1302" s="604"/>
      <c r="K1302" s="605"/>
      <c r="L1302" s="605"/>
      <c r="M1302" s="517"/>
      <c r="N1302" s="506"/>
      <c r="O1302" s="643"/>
      <c r="P1302" s="643"/>
      <c r="Q1302" s="643"/>
      <c r="R1302" s="1642"/>
      <c r="S1302" s="1643"/>
      <c r="T1302" s="1643"/>
      <c r="U1302" s="537"/>
      <c r="V1302" s="783"/>
      <c r="W1302" s="1651"/>
      <c r="X1302" s="512"/>
      <c r="Y1302" s="368"/>
      <c r="Z1302" s="762" t="s">
        <v>167</v>
      </c>
      <c r="AA1302" s="354">
        <v>5</v>
      </c>
      <c r="AB1302" s="763" t="s">
        <v>168</v>
      </c>
      <c r="AC1302" s="391">
        <f>ROUND(ROUND(ROUND(ROUND(H1232+L1268,0)*Q1292,0)*V1299,0)*Y1301,0)-AA1302</f>
        <v>253</v>
      </c>
      <c r="AD1302" s="268"/>
    </row>
    <row r="1303" spans="1:30" ht="17.100000000000001" customHeight="1">
      <c r="A1303" s="243">
        <v>61</v>
      </c>
      <c r="B1303" s="243">
        <v>2570</v>
      </c>
      <c r="C1303" s="244" t="s">
        <v>6027</v>
      </c>
      <c r="D1303" s="792"/>
      <c r="E1303" s="792"/>
      <c r="F1303" s="522"/>
      <c r="G1303" s="1580" t="s">
        <v>6028</v>
      </c>
      <c r="H1303" s="541"/>
      <c r="I1303" s="542"/>
      <c r="J1303" s="601"/>
      <c r="K1303" s="602"/>
      <c r="L1303" s="602"/>
      <c r="M1303" s="524"/>
      <c r="N1303" s="523"/>
      <c r="O1303" s="524"/>
      <c r="P1303" s="524"/>
      <c r="Q1303" s="524"/>
      <c r="R1303" s="359"/>
      <c r="S1303" s="360"/>
      <c r="T1303" s="776"/>
      <c r="U1303" s="361"/>
      <c r="V1303" s="524"/>
      <c r="W1303" s="523"/>
      <c r="X1303" s="524"/>
      <c r="Y1303" s="642"/>
      <c r="Z1303" s="247"/>
      <c r="AA1303" s="247"/>
      <c r="AB1303" s="247"/>
      <c r="AC1303" s="391">
        <f>ROUND(H1304,0)</f>
        <v>465</v>
      </c>
      <c r="AD1303" s="268"/>
    </row>
    <row r="1304" spans="1:30" ht="17.100000000000001" customHeight="1">
      <c r="A1304" s="243">
        <v>61</v>
      </c>
      <c r="B1304" s="243">
        <v>2571</v>
      </c>
      <c r="C1304" s="244" t="s">
        <v>6029</v>
      </c>
      <c r="D1304" s="792"/>
      <c r="E1304" s="792"/>
      <c r="F1304" s="522"/>
      <c r="G1304" s="1620"/>
      <c r="H1304" s="639">
        <v>465</v>
      </c>
      <c r="I1304" s="517" t="s">
        <v>18</v>
      </c>
      <c r="J1304" s="604"/>
      <c r="K1304" s="605"/>
      <c r="L1304" s="605"/>
      <c r="M1304" s="517"/>
      <c r="N1304" s="516"/>
      <c r="O1304" s="517"/>
      <c r="P1304" s="517"/>
      <c r="Q1304" s="517"/>
      <c r="R1304" s="777"/>
      <c r="S1304" s="639"/>
      <c r="T1304" s="776"/>
      <c r="U1304" s="529"/>
      <c r="V1304" s="517"/>
      <c r="W1304" s="516"/>
      <c r="X1304" s="517"/>
      <c r="Y1304" s="526"/>
      <c r="Z1304" s="762" t="s">
        <v>167</v>
      </c>
      <c r="AA1304" s="354">
        <v>5</v>
      </c>
      <c r="AB1304" s="763" t="s">
        <v>168</v>
      </c>
      <c r="AC1304" s="391">
        <f>ROUND(H1304,0)-AA1304</f>
        <v>460</v>
      </c>
      <c r="AD1304" s="268"/>
    </row>
    <row r="1305" spans="1:30" ht="17.100000000000001" customHeight="1">
      <c r="A1305" s="243">
        <v>61</v>
      </c>
      <c r="B1305" s="243">
        <v>2572</v>
      </c>
      <c r="C1305" s="244" t="s">
        <v>6030</v>
      </c>
      <c r="D1305" s="792"/>
      <c r="E1305" s="792"/>
      <c r="F1305" s="522"/>
      <c r="G1305" s="1620"/>
      <c r="H1305" s="521"/>
      <c r="I1305" s="522"/>
      <c r="J1305" s="604"/>
      <c r="K1305" s="605"/>
      <c r="L1305" s="605"/>
      <c r="M1305" s="517"/>
      <c r="N1305" s="516"/>
      <c r="O1305" s="517"/>
      <c r="P1305" s="517"/>
      <c r="Q1305" s="517"/>
      <c r="R1305" s="777"/>
      <c r="S1305" s="639"/>
      <c r="T1305" s="776"/>
      <c r="U1305" s="529"/>
      <c r="V1305" s="518"/>
      <c r="W1305" s="1654" t="s">
        <v>4700</v>
      </c>
      <c r="X1305" s="362" t="s">
        <v>163</v>
      </c>
      <c r="Y1305" s="395">
        <v>0.85</v>
      </c>
      <c r="Z1305" s="355"/>
      <c r="AA1305" s="247"/>
      <c r="AB1305" s="247"/>
      <c r="AC1305" s="391">
        <f>ROUND(H1304*Y1305,0)</f>
        <v>395</v>
      </c>
      <c r="AD1305" s="268"/>
    </row>
    <row r="1306" spans="1:30" ht="17.100000000000001" customHeight="1">
      <c r="A1306" s="243">
        <v>61</v>
      </c>
      <c r="B1306" s="243">
        <v>2573</v>
      </c>
      <c r="C1306" s="244" t="s">
        <v>6031</v>
      </c>
      <c r="D1306" s="792"/>
      <c r="E1306" s="792"/>
      <c r="F1306" s="522"/>
      <c r="G1306" s="521"/>
      <c r="H1306" s="521"/>
      <c r="I1306" s="521"/>
      <c r="J1306" s="604"/>
      <c r="K1306" s="605"/>
      <c r="L1306" s="605"/>
      <c r="M1306" s="517"/>
      <c r="N1306" s="516"/>
      <c r="O1306" s="517"/>
      <c r="P1306" s="517"/>
      <c r="Q1306" s="517"/>
      <c r="R1306" s="778"/>
      <c r="S1306" s="525"/>
      <c r="T1306" s="537"/>
      <c r="U1306" s="539"/>
      <c r="V1306" s="526"/>
      <c r="W1306" s="1655"/>
      <c r="X1306" s="512"/>
      <c r="Y1306" s="368"/>
      <c r="Z1306" s="762" t="s">
        <v>167</v>
      </c>
      <c r="AA1306" s="354">
        <v>5</v>
      </c>
      <c r="AB1306" s="763" t="s">
        <v>168</v>
      </c>
      <c r="AC1306" s="391">
        <f>ROUND(H1304*Y1305,0)-AA1306</f>
        <v>390</v>
      </c>
      <c r="AD1306" s="268"/>
    </row>
    <row r="1307" spans="1:30" ht="17.100000000000001" customHeight="1">
      <c r="A1307" s="243">
        <v>61</v>
      </c>
      <c r="B1307" s="243">
        <v>2574</v>
      </c>
      <c r="C1307" s="244" t="s">
        <v>6032</v>
      </c>
      <c r="D1307" s="792"/>
      <c r="E1307" s="792"/>
      <c r="F1307" s="794"/>
      <c r="G1307" s="528"/>
      <c r="H1307" s="517"/>
      <c r="I1307" s="538"/>
      <c r="J1307" s="604"/>
      <c r="K1307" s="605"/>
      <c r="L1307" s="605"/>
      <c r="M1307" s="517"/>
      <c r="N1307" s="516"/>
      <c r="O1307" s="517"/>
      <c r="P1307" s="517"/>
      <c r="Q1307" s="517"/>
      <c r="R1307" s="1580" t="s">
        <v>4703</v>
      </c>
      <c r="S1307" s="1633"/>
      <c r="T1307" s="1633"/>
      <c r="U1307" s="362" t="s">
        <v>163</v>
      </c>
      <c r="V1307" s="356">
        <v>0.7</v>
      </c>
      <c r="W1307" s="523"/>
      <c r="X1307" s="524"/>
      <c r="Y1307" s="642"/>
      <c r="Z1307" s="247"/>
      <c r="AA1307" s="247"/>
      <c r="AB1307" s="247"/>
      <c r="AC1307" s="391">
        <f>ROUND(H1304*V1307,0)</f>
        <v>326</v>
      </c>
      <c r="AD1307" s="268"/>
    </row>
    <row r="1308" spans="1:30" ht="17.100000000000001" customHeight="1">
      <c r="A1308" s="243">
        <v>61</v>
      </c>
      <c r="B1308" s="243">
        <v>2575</v>
      </c>
      <c r="C1308" s="244" t="s">
        <v>6033</v>
      </c>
      <c r="D1308" s="792"/>
      <c r="E1308" s="792"/>
      <c r="F1308" s="794"/>
      <c r="G1308" s="528"/>
      <c r="H1308" s="517"/>
      <c r="I1308" s="538"/>
      <c r="J1308" s="604"/>
      <c r="K1308" s="605"/>
      <c r="L1308" s="605"/>
      <c r="M1308" s="517"/>
      <c r="N1308" s="516"/>
      <c r="O1308" s="517"/>
      <c r="P1308" s="517"/>
      <c r="Q1308" s="517"/>
      <c r="R1308" s="1620"/>
      <c r="S1308" s="1634"/>
      <c r="T1308" s="1634"/>
      <c r="U1308" s="643"/>
      <c r="V1308" s="365"/>
      <c r="W1308" s="319"/>
      <c r="X1308" s="288"/>
      <c r="Y1308" s="526"/>
      <c r="Z1308" s="762" t="s">
        <v>167</v>
      </c>
      <c r="AA1308" s="354">
        <v>5</v>
      </c>
      <c r="AB1308" s="763" t="s">
        <v>168</v>
      </c>
      <c r="AC1308" s="391">
        <f>ROUND(H1304*V1307,0)-AA1308</f>
        <v>321</v>
      </c>
      <c r="AD1308" s="268"/>
    </row>
    <row r="1309" spans="1:30" ht="17.100000000000001" customHeight="1">
      <c r="A1309" s="243">
        <v>61</v>
      </c>
      <c r="B1309" s="243">
        <v>2576</v>
      </c>
      <c r="C1309" s="244" t="s">
        <v>6034</v>
      </c>
      <c r="D1309" s="792"/>
      <c r="E1309" s="792"/>
      <c r="F1309" s="795"/>
      <c r="G1309" s="796"/>
      <c r="H1309" s="517"/>
      <c r="I1309" s="538"/>
      <c r="J1309" s="604"/>
      <c r="K1309" s="605"/>
      <c r="L1309" s="605"/>
      <c r="M1309" s="517"/>
      <c r="N1309" s="516"/>
      <c r="O1309" s="517"/>
      <c r="P1309" s="517"/>
      <c r="Q1309" s="517"/>
      <c r="R1309" s="1620"/>
      <c r="S1309" s="1634"/>
      <c r="T1309" s="1634"/>
      <c r="U1309" s="779"/>
      <c r="V1309" s="780"/>
      <c r="W1309" s="1650" t="s">
        <v>4700</v>
      </c>
      <c r="X1309" s="362" t="s">
        <v>163</v>
      </c>
      <c r="Y1309" s="395">
        <v>0.85</v>
      </c>
      <c r="Z1309" s="355"/>
      <c r="AA1309" s="247"/>
      <c r="AB1309" s="247"/>
      <c r="AC1309" s="391">
        <f>ROUND(ROUND(H1304*V1307,0)*Y1309,0)</f>
        <v>277</v>
      </c>
      <c r="AD1309" s="268"/>
    </row>
    <row r="1310" spans="1:30" ht="17.100000000000001" customHeight="1">
      <c r="A1310" s="243">
        <v>61</v>
      </c>
      <c r="B1310" s="243">
        <v>2577</v>
      </c>
      <c r="C1310" s="244" t="s">
        <v>6035</v>
      </c>
      <c r="D1310" s="792"/>
      <c r="E1310" s="793"/>
      <c r="F1310" s="795"/>
      <c r="G1310" s="796"/>
      <c r="H1310" s="517"/>
      <c r="I1310" s="538"/>
      <c r="J1310" s="604"/>
      <c r="K1310" s="605"/>
      <c r="L1310" s="605"/>
      <c r="M1310" s="517"/>
      <c r="N1310" s="516"/>
      <c r="O1310" s="517"/>
      <c r="P1310" s="517"/>
      <c r="Q1310" s="517"/>
      <c r="R1310" s="781"/>
      <c r="S1310" s="782"/>
      <c r="T1310" s="537"/>
      <c r="U1310" s="537"/>
      <c r="V1310" s="783"/>
      <c r="W1310" s="1651"/>
      <c r="X1310" s="512"/>
      <c r="Y1310" s="368"/>
      <c r="Z1310" s="762" t="s">
        <v>167</v>
      </c>
      <c r="AA1310" s="354">
        <v>5</v>
      </c>
      <c r="AB1310" s="763" t="s">
        <v>168</v>
      </c>
      <c r="AC1310" s="391">
        <f>ROUND(ROUND(H1304*V1307,0)*Y1309,0)-AA1310</f>
        <v>272</v>
      </c>
      <c r="AD1310" s="268"/>
    </row>
    <row r="1311" spans="1:30" ht="17.100000000000001" customHeight="1">
      <c r="A1311" s="243">
        <v>61</v>
      </c>
      <c r="B1311" s="243">
        <v>2578</v>
      </c>
      <c r="C1311" s="244" t="s">
        <v>6036</v>
      </c>
      <c r="D1311" s="792"/>
      <c r="E1311" s="793"/>
      <c r="F1311" s="795"/>
      <c r="G1311" s="796"/>
      <c r="H1311" s="517"/>
      <c r="I1311" s="538"/>
      <c r="J1311" s="604"/>
      <c r="K1311" s="605"/>
      <c r="L1311" s="605"/>
      <c r="M1311" s="517"/>
      <c r="N1311" s="516"/>
      <c r="O1311" s="517"/>
      <c r="P1311" s="517"/>
      <c r="Q1311" s="518"/>
      <c r="R1311" s="1580" t="s">
        <v>4708</v>
      </c>
      <c r="S1311" s="1633"/>
      <c r="T1311" s="1633"/>
      <c r="U1311" s="643" t="s">
        <v>163</v>
      </c>
      <c r="V1311" s="365">
        <v>0.85</v>
      </c>
      <c r="W1311" s="523"/>
      <c r="X1311" s="524"/>
      <c r="Y1311" s="642"/>
      <c r="Z1311" s="247"/>
      <c r="AA1311" s="247"/>
      <c r="AB1311" s="247"/>
      <c r="AC1311" s="391">
        <f>ROUND(H1304*V1311,0)</f>
        <v>395</v>
      </c>
      <c r="AD1311" s="268"/>
    </row>
    <row r="1312" spans="1:30" ht="17.100000000000001" customHeight="1">
      <c r="A1312" s="243">
        <v>61</v>
      </c>
      <c r="B1312" s="243">
        <v>2579</v>
      </c>
      <c r="C1312" s="244" t="s">
        <v>6037</v>
      </c>
      <c r="D1312" s="792"/>
      <c r="E1312" s="793"/>
      <c r="F1312" s="795"/>
      <c r="G1312" s="796"/>
      <c r="H1312" s="517"/>
      <c r="I1312" s="538"/>
      <c r="J1312" s="604"/>
      <c r="K1312" s="605"/>
      <c r="L1312" s="605"/>
      <c r="M1312" s="517"/>
      <c r="N1312" s="516"/>
      <c r="O1312" s="517"/>
      <c r="P1312" s="517"/>
      <c r="Q1312" s="517"/>
      <c r="R1312" s="1620"/>
      <c r="S1312" s="1634"/>
      <c r="T1312" s="1634"/>
      <c r="U1312" s="643"/>
      <c r="V1312" s="365"/>
      <c r="W1312" s="319"/>
      <c r="X1312" s="288"/>
      <c r="Y1312" s="526"/>
      <c r="Z1312" s="762" t="s">
        <v>167</v>
      </c>
      <c r="AA1312" s="354">
        <v>5</v>
      </c>
      <c r="AB1312" s="763" t="s">
        <v>168</v>
      </c>
      <c r="AC1312" s="391">
        <f>ROUND(H1304*V1311,0)-AA1312</f>
        <v>390</v>
      </c>
      <c r="AD1312" s="268"/>
    </row>
    <row r="1313" spans="1:30" ht="17.100000000000001" customHeight="1">
      <c r="A1313" s="243">
        <v>61</v>
      </c>
      <c r="B1313" s="243">
        <v>2580</v>
      </c>
      <c r="C1313" s="244" t="s">
        <v>6038</v>
      </c>
      <c r="D1313" s="792"/>
      <c r="E1313" s="793"/>
      <c r="F1313" s="794"/>
      <c r="G1313" s="528"/>
      <c r="H1313" s="528"/>
      <c r="I1313" s="794"/>
      <c r="J1313" s="604"/>
      <c r="K1313" s="605"/>
      <c r="L1313" s="605"/>
      <c r="M1313" s="517"/>
      <c r="N1313" s="516"/>
      <c r="O1313" s="517"/>
      <c r="P1313" s="517"/>
      <c r="Q1313" s="517"/>
      <c r="R1313" s="1620"/>
      <c r="S1313" s="1634"/>
      <c r="T1313" s="1634"/>
      <c r="U1313" s="779"/>
      <c r="V1313" s="780"/>
      <c r="W1313" s="1650" t="s">
        <v>4700</v>
      </c>
      <c r="X1313" s="362" t="s">
        <v>163</v>
      </c>
      <c r="Y1313" s="395">
        <v>0.85</v>
      </c>
      <c r="Z1313" s="355"/>
      <c r="AA1313" s="247"/>
      <c r="AB1313" s="247"/>
      <c r="AC1313" s="391">
        <f>ROUND(ROUND(H1304*V1311,0)*Y1313,0)</f>
        <v>336</v>
      </c>
      <c r="AD1313" s="268"/>
    </row>
    <row r="1314" spans="1:30" ht="17.100000000000001" customHeight="1">
      <c r="A1314" s="243">
        <v>61</v>
      </c>
      <c r="B1314" s="243">
        <v>2581</v>
      </c>
      <c r="C1314" s="244" t="s">
        <v>6039</v>
      </c>
      <c r="D1314" s="792"/>
      <c r="E1314" s="793"/>
      <c r="F1314" s="794"/>
      <c r="G1314" s="528"/>
      <c r="H1314" s="528"/>
      <c r="I1314" s="794"/>
      <c r="J1314" s="604"/>
      <c r="K1314" s="605"/>
      <c r="L1314" s="605"/>
      <c r="M1314" s="517"/>
      <c r="N1314" s="319"/>
      <c r="O1314" s="288"/>
      <c r="P1314" s="288"/>
      <c r="Q1314" s="288"/>
      <c r="R1314" s="1642"/>
      <c r="S1314" s="1643"/>
      <c r="T1314" s="1643"/>
      <c r="U1314" s="537"/>
      <c r="V1314" s="783"/>
      <c r="W1314" s="1651"/>
      <c r="X1314" s="512"/>
      <c r="Y1314" s="368"/>
      <c r="Z1314" s="762" t="s">
        <v>167</v>
      </c>
      <c r="AA1314" s="354">
        <v>5</v>
      </c>
      <c r="AB1314" s="763" t="s">
        <v>168</v>
      </c>
      <c r="AC1314" s="391">
        <f>ROUND(ROUND(H1304*V1311,0)*Y1313,0)-AA1314</f>
        <v>331</v>
      </c>
      <c r="AD1314" s="268"/>
    </row>
    <row r="1315" spans="1:30" ht="17.100000000000001" customHeight="1">
      <c r="A1315" s="243">
        <v>61</v>
      </c>
      <c r="B1315" s="243">
        <v>2582</v>
      </c>
      <c r="C1315" s="244" t="s">
        <v>6040</v>
      </c>
      <c r="D1315" s="792"/>
      <c r="E1315" s="792"/>
      <c r="F1315" s="794"/>
      <c r="G1315" s="528"/>
      <c r="H1315" s="528"/>
      <c r="I1315" s="794"/>
      <c r="J1315" s="604"/>
      <c r="K1315" s="605"/>
      <c r="L1315" s="605"/>
      <c r="M1315" s="517"/>
      <c r="N1315" s="1536" t="s">
        <v>4713</v>
      </c>
      <c r="O1315" s="1580" t="s">
        <v>162</v>
      </c>
      <c r="P1315" s="775"/>
      <c r="Q1315" s="775"/>
      <c r="R1315" s="359"/>
      <c r="S1315" s="360"/>
      <c r="T1315" s="776"/>
      <c r="U1315" s="360"/>
      <c r="V1315" s="361"/>
      <c r="W1315" s="523"/>
      <c r="X1315" s="524"/>
      <c r="Y1315" s="642"/>
      <c r="Z1315" s="247"/>
      <c r="AA1315" s="247"/>
      <c r="AB1315" s="247"/>
      <c r="AC1315" s="391">
        <f>ROUND(H1304*Q1316,0)</f>
        <v>326</v>
      </c>
      <c r="AD1315" s="268"/>
    </row>
    <row r="1316" spans="1:30" ht="17.100000000000001" customHeight="1">
      <c r="A1316" s="243">
        <v>61</v>
      </c>
      <c r="B1316" s="243">
        <v>2583</v>
      </c>
      <c r="C1316" s="244" t="s">
        <v>6041</v>
      </c>
      <c r="D1316" s="792"/>
      <c r="E1316" s="792"/>
      <c r="F1316" s="794"/>
      <c r="G1316" s="528"/>
      <c r="H1316" s="528"/>
      <c r="I1316" s="794"/>
      <c r="J1316" s="604"/>
      <c r="K1316" s="605"/>
      <c r="L1316" s="605"/>
      <c r="M1316" s="517"/>
      <c r="N1316" s="1648"/>
      <c r="O1316" s="1620"/>
      <c r="P1316" s="643" t="s">
        <v>163</v>
      </c>
      <c r="Q1316" s="365">
        <v>0.7</v>
      </c>
      <c r="R1316" s="777"/>
      <c r="S1316" s="639"/>
      <c r="T1316" s="776"/>
      <c r="U1316" s="639"/>
      <c r="V1316" s="529"/>
      <c r="W1316" s="516"/>
      <c r="X1316" s="517"/>
      <c r="Y1316" s="526"/>
      <c r="Z1316" s="762" t="s">
        <v>167</v>
      </c>
      <c r="AA1316" s="354">
        <v>5</v>
      </c>
      <c r="AB1316" s="763" t="s">
        <v>168</v>
      </c>
      <c r="AC1316" s="391">
        <f>ROUND(H1304*Q1316,0)-AA1316</f>
        <v>321</v>
      </c>
      <c r="AD1316" s="268"/>
    </row>
    <row r="1317" spans="1:30" ht="17.100000000000001" customHeight="1">
      <c r="A1317" s="243">
        <v>61</v>
      </c>
      <c r="B1317" s="243">
        <v>2584</v>
      </c>
      <c r="C1317" s="244" t="s">
        <v>6042</v>
      </c>
      <c r="D1317" s="792"/>
      <c r="E1317" s="792"/>
      <c r="F1317" s="794"/>
      <c r="G1317" s="528"/>
      <c r="H1317" s="528"/>
      <c r="I1317" s="794"/>
      <c r="J1317" s="604"/>
      <c r="K1317" s="605"/>
      <c r="L1317" s="605"/>
      <c r="M1317" s="517"/>
      <c r="N1317" s="1648"/>
      <c r="O1317" s="1620"/>
      <c r="P1317" s="530"/>
      <c r="Q1317" s="530"/>
      <c r="R1317" s="777"/>
      <c r="S1317" s="639"/>
      <c r="T1317" s="776"/>
      <c r="U1317" s="639"/>
      <c r="V1317" s="529"/>
      <c r="W1317" s="1650" t="s">
        <v>4700</v>
      </c>
      <c r="X1317" s="362" t="s">
        <v>163</v>
      </c>
      <c r="Y1317" s="395">
        <v>0.85</v>
      </c>
      <c r="Z1317" s="355"/>
      <c r="AA1317" s="247"/>
      <c r="AB1317" s="247"/>
      <c r="AC1317" s="391">
        <f>ROUND(ROUND(H1304*Q1316,0)*Y1317,0)</f>
        <v>277</v>
      </c>
      <c r="AD1317" s="268"/>
    </row>
    <row r="1318" spans="1:30" ht="17.100000000000001" customHeight="1">
      <c r="A1318" s="243">
        <v>61</v>
      </c>
      <c r="B1318" s="243">
        <v>2585</v>
      </c>
      <c r="C1318" s="244" t="s">
        <v>6043</v>
      </c>
      <c r="D1318" s="792"/>
      <c r="E1318" s="792"/>
      <c r="F1318" s="794"/>
      <c r="G1318" s="528"/>
      <c r="H1318" s="528"/>
      <c r="I1318" s="794"/>
      <c r="J1318" s="604"/>
      <c r="K1318" s="605"/>
      <c r="L1318" s="605"/>
      <c r="M1318" s="517"/>
      <c r="N1318" s="797"/>
      <c r="O1318" s="530"/>
      <c r="P1318" s="643"/>
      <c r="Q1318" s="643"/>
      <c r="R1318" s="778"/>
      <c r="S1318" s="525"/>
      <c r="T1318" s="537"/>
      <c r="U1318" s="525"/>
      <c r="V1318" s="539"/>
      <c r="W1318" s="1651"/>
      <c r="X1318" s="512"/>
      <c r="Y1318" s="368"/>
      <c r="Z1318" s="762" t="s">
        <v>167</v>
      </c>
      <c r="AA1318" s="354">
        <v>5</v>
      </c>
      <c r="AB1318" s="763" t="s">
        <v>168</v>
      </c>
      <c r="AC1318" s="391">
        <f>ROUND(ROUND(H1304*Q1316,0)*Y1317,0)-AA1318</f>
        <v>272</v>
      </c>
      <c r="AD1318" s="268"/>
    </row>
    <row r="1319" spans="1:30" ht="17.100000000000001" customHeight="1">
      <c r="A1319" s="243">
        <v>61</v>
      </c>
      <c r="B1319" s="243">
        <v>2586</v>
      </c>
      <c r="C1319" s="244" t="s">
        <v>6044</v>
      </c>
      <c r="D1319" s="792"/>
      <c r="E1319" s="792"/>
      <c r="F1319" s="794"/>
      <c r="G1319" s="528"/>
      <c r="H1319" s="528"/>
      <c r="I1319" s="794"/>
      <c r="J1319" s="604"/>
      <c r="K1319" s="605"/>
      <c r="L1319" s="605"/>
      <c r="M1319" s="517"/>
      <c r="N1319" s="798"/>
      <c r="O1319" s="530"/>
      <c r="P1319" s="530"/>
      <c r="Q1319" s="530"/>
      <c r="R1319" s="1580" t="s">
        <v>4703</v>
      </c>
      <c r="S1319" s="1633"/>
      <c r="T1319" s="1633"/>
      <c r="U1319" s="362" t="s">
        <v>163</v>
      </c>
      <c r="V1319" s="356">
        <v>0.7</v>
      </c>
      <c r="W1319" s="523"/>
      <c r="X1319" s="524"/>
      <c r="Y1319" s="642"/>
      <c r="Z1319" s="247"/>
      <c r="AA1319" s="247"/>
      <c r="AB1319" s="247"/>
      <c r="AC1319" s="391">
        <f>ROUND(ROUND(H1304*Q1316,0)*V1319,0)</f>
        <v>228</v>
      </c>
      <c r="AD1319" s="268"/>
    </row>
    <row r="1320" spans="1:30" ht="17.100000000000001" customHeight="1">
      <c r="A1320" s="243">
        <v>61</v>
      </c>
      <c r="B1320" s="243">
        <v>2587</v>
      </c>
      <c r="C1320" s="244" t="s">
        <v>6045</v>
      </c>
      <c r="D1320" s="792"/>
      <c r="E1320" s="792"/>
      <c r="F1320" s="794"/>
      <c r="G1320" s="528"/>
      <c r="H1320" s="528"/>
      <c r="I1320" s="794"/>
      <c r="J1320" s="604"/>
      <c r="K1320" s="605"/>
      <c r="L1320" s="605"/>
      <c r="M1320" s="517"/>
      <c r="N1320" s="798"/>
      <c r="O1320" s="530"/>
      <c r="P1320" s="530"/>
      <c r="Q1320" s="530"/>
      <c r="R1320" s="1620"/>
      <c r="S1320" s="1634"/>
      <c r="T1320" s="1634"/>
      <c r="U1320" s="643"/>
      <c r="V1320" s="365"/>
      <c r="W1320" s="319"/>
      <c r="X1320" s="288"/>
      <c r="Y1320" s="526"/>
      <c r="Z1320" s="762" t="s">
        <v>167</v>
      </c>
      <c r="AA1320" s="354">
        <v>5</v>
      </c>
      <c r="AB1320" s="763" t="s">
        <v>168</v>
      </c>
      <c r="AC1320" s="391">
        <f>ROUND(ROUND(H1304*Q1316,0)*V1319,0)-AA1320</f>
        <v>223</v>
      </c>
      <c r="AD1320" s="268"/>
    </row>
    <row r="1321" spans="1:30" ht="17.100000000000001" customHeight="1">
      <c r="A1321" s="243">
        <v>61</v>
      </c>
      <c r="B1321" s="243">
        <v>2588</v>
      </c>
      <c r="C1321" s="244" t="s">
        <v>6046</v>
      </c>
      <c r="D1321" s="792"/>
      <c r="E1321" s="792"/>
      <c r="F1321" s="794"/>
      <c r="G1321" s="528"/>
      <c r="H1321" s="528"/>
      <c r="I1321" s="794"/>
      <c r="J1321" s="604"/>
      <c r="K1321" s="605"/>
      <c r="L1321" s="605"/>
      <c r="M1321" s="517"/>
      <c r="N1321" s="799"/>
      <c r="O1321" s="643"/>
      <c r="P1321" s="1644"/>
      <c r="Q1321" s="1652"/>
      <c r="R1321" s="1620"/>
      <c r="S1321" s="1634"/>
      <c r="T1321" s="1634"/>
      <c r="U1321" s="779"/>
      <c r="V1321" s="780"/>
      <c r="W1321" s="1650" t="s">
        <v>4700</v>
      </c>
      <c r="X1321" s="362" t="s">
        <v>163</v>
      </c>
      <c r="Y1321" s="395">
        <v>0.85</v>
      </c>
      <c r="Z1321" s="355"/>
      <c r="AA1321" s="247"/>
      <c r="AB1321" s="247"/>
      <c r="AC1321" s="391">
        <f>ROUND(ROUND(ROUND(H1304*Q1316,0)*V1319,0)*Y1321,0)</f>
        <v>194</v>
      </c>
      <c r="AD1321" s="268"/>
    </row>
    <row r="1322" spans="1:30" ht="17.100000000000001" customHeight="1">
      <c r="A1322" s="243">
        <v>61</v>
      </c>
      <c r="B1322" s="243">
        <v>2589</v>
      </c>
      <c r="C1322" s="244" t="s">
        <v>6047</v>
      </c>
      <c r="D1322" s="792"/>
      <c r="E1322" s="792"/>
      <c r="F1322" s="794"/>
      <c r="G1322" s="528"/>
      <c r="H1322" s="528"/>
      <c r="I1322" s="794"/>
      <c r="J1322" s="604"/>
      <c r="K1322" s="605"/>
      <c r="L1322" s="605"/>
      <c r="M1322" s="517"/>
      <c r="N1322" s="799"/>
      <c r="O1322" s="643"/>
      <c r="P1322" s="643"/>
      <c r="Q1322" s="643"/>
      <c r="R1322" s="781"/>
      <c r="S1322" s="782"/>
      <c r="T1322" s="537"/>
      <c r="U1322" s="537"/>
      <c r="V1322" s="783"/>
      <c r="W1322" s="1651"/>
      <c r="X1322" s="512"/>
      <c r="Y1322" s="368"/>
      <c r="Z1322" s="762" t="s">
        <v>167</v>
      </c>
      <c r="AA1322" s="354">
        <v>5</v>
      </c>
      <c r="AB1322" s="763" t="s">
        <v>168</v>
      </c>
      <c r="AC1322" s="391">
        <f>ROUND(ROUND(ROUND(H1304*Q1316,0)*V1319,0)*Y1321,0)-AA1322</f>
        <v>189</v>
      </c>
      <c r="AD1322" s="268"/>
    </row>
    <row r="1323" spans="1:30" ht="17.100000000000001" customHeight="1">
      <c r="A1323" s="243">
        <v>61</v>
      </c>
      <c r="B1323" s="243">
        <v>2590</v>
      </c>
      <c r="C1323" s="244" t="s">
        <v>6048</v>
      </c>
      <c r="D1323" s="792"/>
      <c r="E1323" s="792"/>
      <c r="F1323" s="794"/>
      <c r="G1323" s="528"/>
      <c r="H1323" s="528"/>
      <c r="I1323" s="794"/>
      <c r="J1323" s="604"/>
      <c r="K1323" s="605"/>
      <c r="L1323" s="605"/>
      <c r="M1323" s="517"/>
      <c r="N1323" s="798"/>
      <c r="O1323" s="643"/>
      <c r="P1323" s="1646"/>
      <c r="Q1323" s="1649"/>
      <c r="R1323" s="1580" t="s">
        <v>4708</v>
      </c>
      <c r="S1323" s="1633"/>
      <c r="T1323" s="1633"/>
      <c r="U1323" s="643" t="s">
        <v>163</v>
      </c>
      <c r="V1323" s="365">
        <v>0.85</v>
      </c>
      <c r="W1323" s="523"/>
      <c r="X1323" s="524"/>
      <c r="Y1323" s="642"/>
      <c r="Z1323" s="247"/>
      <c r="AA1323" s="247"/>
      <c r="AB1323" s="247"/>
      <c r="AC1323" s="391">
        <f>ROUND(ROUND(H1304*Q1316,0)*V1323,0)</f>
        <v>277</v>
      </c>
      <c r="AD1323" s="268"/>
    </row>
    <row r="1324" spans="1:30" ht="17.100000000000001" customHeight="1">
      <c r="A1324" s="243">
        <v>61</v>
      </c>
      <c r="B1324" s="243">
        <v>2591</v>
      </c>
      <c r="C1324" s="244" t="s">
        <v>6049</v>
      </c>
      <c r="D1324" s="792"/>
      <c r="E1324" s="792"/>
      <c r="F1324" s="794"/>
      <c r="G1324" s="528"/>
      <c r="H1324" s="528"/>
      <c r="I1324" s="794"/>
      <c r="J1324" s="604"/>
      <c r="K1324" s="605"/>
      <c r="L1324" s="605"/>
      <c r="M1324" s="517"/>
      <c r="N1324" s="798"/>
      <c r="O1324" s="643"/>
      <c r="P1324" s="365"/>
      <c r="Q1324" s="365"/>
      <c r="R1324" s="1620"/>
      <c r="S1324" s="1634"/>
      <c r="T1324" s="1634"/>
      <c r="U1324" s="643"/>
      <c r="V1324" s="365"/>
      <c r="W1324" s="319"/>
      <c r="X1324" s="288"/>
      <c r="Y1324" s="526"/>
      <c r="Z1324" s="762" t="s">
        <v>167</v>
      </c>
      <c r="AA1324" s="354">
        <v>5</v>
      </c>
      <c r="AB1324" s="763" t="s">
        <v>168</v>
      </c>
      <c r="AC1324" s="391">
        <f>ROUND(ROUND(H1304*Q1316,0)*V1323,0)-AA1324</f>
        <v>272</v>
      </c>
      <c r="AD1324" s="268"/>
    </row>
    <row r="1325" spans="1:30" ht="17.100000000000001" customHeight="1">
      <c r="A1325" s="243">
        <v>61</v>
      </c>
      <c r="B1325" s="243">
        <v>2592</v>
      </c>
      <c r="C1325" s="244" t="s">
        <v>6050</v>
      </c>
      <c r="D1325" s="792"/>
      <c r="E1325" s="792"/>
      <c r="F1325" s="794"/>
      <c r="G1325" s="528"/>
      <c r="H1325" s="528"/>
      <c r="I1325" s="794"/>
      <c r="J1325" s="604"/>
      <c r="K1325" s="605"/>
      <c r="L1325" s="605"/>
      <c r="M1325" s="517"/>
      <c r="N1325" s="799"/>
      <c r="O1325" s="643"/>
      <c r="P1325" s="365"/>
      <c r="Q1325" s="365"/>
      <c r="R1325" s="1620"/>
      <c r="S1325" s="1634"/>
      <c r="T1325" s="1634"/>
      <c r="U1325" s="779"/>
      <c r="V1325" s="780"/>
      <c r="W1325" s="1650" t="s">
        <v>4700</v>
      </c>
      <c r="X1325" s="362" t="s">
        <v>163</v>
      </c>
      <c r="Y1325" s="395">
        <v>0.85</v>
      </c>
      <c r="Z1325" s="355"/>
      <c r="AA1325" s="247"/>
      <c r="AB1325" s="247"/>
      <c r="AC1325" s="391">
        <f>ROUND(ROUND(ROUND(H1304*Q1316,0)*V1323,0)*Y1325,0)</f>
        <v>235</v>
      </c>
      <c r="AD1325" s="268"/>
    </row>
    <row r="1326" spans="1:30" ht="17.100000000000001" customHeight="1">
      <c r="A1326" s="243">
        <v>61</v>
      </c>
      <c r="B1326" s="243">
        <v>2593</v>
      </c>
      <c r="C1326" s="244" t="s">
        <v>6051</v>
      </c>
      <c r="D1326" s="792"/>
      <c r="E1326" s="792"/>
      <c r="F1326" s="794"/>
      <c r="G1326" s="528"/>
      <c r="H1326" s="528"/>
      <c r="I1326" s="794"/>
      <c r="J1326" s="604"/>
      <c r="K1326" s="605"/>
      <c r="L1326" s="605"/>
      <c r="M1326" s="517"/>
      <c r="N1326" s="798"/>
      <c r="O1326" s="643"/>
      <c r="P1326" s="643"/>
      <c r="Q1326" s="643"/>
      <c r="R1326" s="1642"/>
      <c r="S1326" s="1643"/>
      <c r="T1326" s="1643"/>
      <c r="U1326" s="537"/>
      <c r="V1326" s="783"/>
      <c r="W1326" s="1651"/>
      <c r="X1326" s="512"/>
      <c r="Y1326" s="368"/>
      <c r="Z1326" s="762" t="s">
        <v>167</v>
      </c>
      <c r="AA1326" s="354">
        <v>5</v>
      </c>
      <c r="AB1326" s="763" t="s">
        <v>168</v>
      </c>
      <c r="AC1326" s="391">
        <f>ROUND(ROUND(ROUND(H1304*Q1316,0)*V1323,0)*Y1325,0)-AA1326</f>
        <v>230</v>
      </c>
      <c r="AD1326" s="268"/>
    </row>
    <row r="1327" spans="1:30" ht="17.100000000000001" customHeight="1">
      <c r="A1327" s="243">
        <v>61</v>
      </c>
      <c r="B1327" s="243">
        <v>2594</v>
      </c>
      <c r="C1327" s="244" t="s">
        <v>6052</v>
      </c>
      <c r="D1327" s="792"/>
      <c r="E1327" s="792"/>
      <c r="F1327" s="794"/>
      <c r="G1327" s="528"/>
      <c r="H1327" s="528"/>
      <c r="I1327" s="794"/>
      <c r="J1327" s="604"/>
      <c r="K1327" s="605"/>
      <c r="L1327" s="605"/>
      <c r="M1327" s="517"/>
      <c r="N1327" s="798"/>
      <c r="O1327" s="1580" t="s">
        <v>165</v>
      </c>
      <c r="P1327" s="775"/>
      <c r="Q1327" s="775"/>
      <c r="R1327" s="359"/>
      <c r="S1327" s="360"/>
      <c r="T1327" s="776"/>
      <c r="U1327" s="360"/>
      <c r="V1327" s="361"/>
      <c r="W1327" s="523"/>
      <c r="X1327" s="524"/>
      <c r="Y1327" s="642"/>
      <c r="Z1327" s="247"/>
      <c r="AA1327" s="247"/>
      <c r="AB1327" s="247"/>
      <c r="AC1327" s="391">
        <f>ROUND(H1304*Q1328,0)</f>
        <v>233</v>
      </c>
      <c r="AD1327" s="268"/>
    </row>
    <row r="1328" spans="1:30" ht="17.100000000000001" customHeight="1">
      <c r="A1328" s="243">
        <v>61</v>
      </c>
      <c r="B1328" s="243">
        <v>2595</v>
      </c>
      <c r="C1328" s="244" t="s">
        <v>6053</v>
      </c>
      <c r="D1328" s="792"/>
      <c r="E1328" s="792"/>
      <c r="F1328" s="794"/>
      <c r="G1328" s="528"/>
      <c r="H1328" s="528"/>
      <c r="I1328" s="794"/>
      <c r="J1328" s="604"/>
      <c r="K1328" s="605"/>
      <c r="L1328" s="605"/>
      <c r="M1328" s="517"/>
      <c r="N1328" s="797"/>
      <c r="O1328" s="1620"/>
      <c r="P1328" s="643" t="s">
        <v>163</v>
      </c>
      <c r="Q1328" s="365">
        <v>0.5</v>
      </c>
      <c r="R1328" s="777"/>
      <c r="S1328" s="639"/>
      <c r="T1328" s="776"/>
      <c r="U1328" s="639"/>
      <c r="V1328" s="529"/>
      <c r="W1328" s="516"/>
      <c r="X1328" s="517"/>
      <c r="Y1328" s="526"/>
      <c r="Z1328" s="762" t="s">
        <v>167</v>
      </c>
      <c r="AA1328" s="354">
        <v>5</v>
      </c>
      <c r="AB1328" s="763" t="s">
        <v>168</v>
      </c>
      <c r="AC1328" s="391">
        <f>ROUND(H1304*Q1328,0)-AA1328</f>
        <v>228</v>
      </c>
      <c r="AD1328" s="268"/>
    </row>
    <row r="1329" spans="1:30" ht="17.100000000000001" customHeight="1">
      <c r="A1329" s="243">
        <v>61</v>
      </c>
      <c r="B1329" s="243">
        <v>2596</v>
      </c>
      <c r="C1329" s="244" t="s">
        <v>6054</v>
      </c>
      <c r="D1329" s="792"/>
      <c r="E1329" s="792"/>
      <c r="F1329" s="794"/>
      <c r="G1329" s="528"/>
      <c r="H1329" s="528"/>
      <c r="I1329" s="794"/>
      <c r="J1329" s="604"/>
      <c r="K1329" s="605"/>
      <c r="L1329" s="605"/>
      <c r="M1329" s="517"/>
      <c r="N1329" s="797"/>
      <c r="O1329" s="1620"/>
      <c r="P1329" s="530"/>
      <c r="Q1329" s="530"/>
      <c r="R1329" s="777"/>
      <c r="S1329" s="639"/>
      <c r="T1329" s="776"/>
      <c r="U1329" s="639"/>
      <c r="V1329" s="529"/>
      <c r="W1329" s="1650" t="s">
        <v>4700</v>
      </c>
      <c r="X1329" s="362" t="s">
        <v>163</v>
      </c>
      <c r="Y1329" s="395">
        <v>0.85</v>
      </c>
      <c r="Z1329" s="355"/>
      <c r="AA1329" s="247"/>
      <c r="AB1329" s="247"/>
      <c r="AC1329" s="391">
        <f>ROUND(ROUND(H1304*Q1328,0)*Y1329,0)</f>
        <v>198</v>
      </c>
      <c r="AD1329" s="268"/>
    </row>
    <row r="1330" spans="1:30" ht="17.100000000000001" customHeight="1">
      <c r="A1330" s="243">
        <v>61</v>
      </c>
      <c r="B1330" s="243">
        <v>2597</v>
      </c>
      <c r="C1330" s="244" t="s">
        <v>6055</v>
      </c>
      <c r="D1330" s="792"/>
      <c r="E1330" s="792"/>
      <c r="F1330" s="794"/>
      <c r="G1330" s="528"/>
      <c r="H1330" s="528"/>
      <c r="I1330" s="794"/>
      <c r="J1330" s="604"/>
      <c r="K1330" s="605"/>
      <c r="L1330" s="605"/>
      <c r="M1330" s="517"/>
      <c r="N1330" s="797"/>
      <c r="O1330" s="530"/>
      <c r="P1330" s="643"/>
      <c r="Q1330" s="643"/>
      <c r="R1330" s="778"/>
      <c r="S1330" s="525"/>
      <c r="T1330" s="537"/>
      <c r="U1330" s="525"/>
      <c r="V1330" s="539"/>
      <c r="W1330" s="1651"/>
      <c r="X1330" s="512"/>
      <c r="Y1330" s="368"/>
      <c r="Z1330" s="762" t="s">
        <v>167</v>
      </c>
      <c r="AA1330" s="354">
        <v>5</v>
      </c>
      <c r="AB1330" s="763" t="s">
        <v>168</v>
      </c>
      <c r="AC1330" s="391">
        <f>ROUND(ROUND(H1304*Q1328,0)*Y1329,0)-AA1330</f>
        <v>193</v>
      </c>
      <c r="AD1330" s="268"/>
    </row>
    <row r="1331" spans="1:30" ht="17.100000000000001" customHeight="1">
      <c r="A1331" s="243">
        <v>61</v>
      </c>
      <c r="B1331" s="243">
        <v>2598</v>
      </c>
      <c r="C1331" s="244" t="s">
        <v>6056</v>
      </c>
      <c r="D1331" s="792"/>
      <c r="E1331" s="792"/>
      <c r="F1331" s="794"/>
      <c r="G1331" s="528"/>
      <c r="H1331" s="528"/>
      <c r="I1331" s="794"/>
      <c r="J1331" s="604"/>
      <c r="K1331" s="605"/>
      <c r="L1331" s="605"/>
      <c r="M1331" s="517"/>
      <c r="N1331" s="798"/>
      <c r="O1331" s="530"/>
      <c r="P1331" s="530"/>
      <c r="Q1331" s="530"/>
      <c r="R1331" s="1580" t="s">
        <v>4703</v>
      </c>
      <c r="S1331" s="1633"/>
      <c r="T1331" s="1633"/>
      <c r="U1331" s="362" t="s">
        <v>163</v>
      </c>
      <c r="V1331" s="356">
        <v>0.7</v>
      </c>
      <c r="W1331" s="523"/>
      <c r="X1331" s="524"/>
      <c r="Y1331" s="642"/>
      <c r="Z1331" s="247"/>
      <c r="AA1331" s="247"/>
      <c r="AB1331" s="247"/>
      <c r="AC1331" s="391">
        <f>ROUND(ROUND(H1304*Q1328,0)*V1331,0)</f>
        <v>163</v>
      </c>
      <c r="AD1331" s="268"/>
    </row>
    <row r="1332" spans="1:30" ht="17.100000000000001" customHeight="1">
      <c r="A1332" s="243">
        <v>61</v>
      </c>
      <c r="B1332" s="243">
        <v>2599</v>
      </c>
      <c r="C1332" s="244" t="s">
        <v>6057</v>
      </c>
      <c r="D1332" s="792"/>
      <c r="E1332" s="792"/>
      <c r="F1332" s="794"/>
      <c r="G1332" s="528"/>
      <c r="H1332" s="528"/>
      <c r="I1332" s="794"/>
      <c r="J1332" s="604"/>
      <c r="K1332" s="605"/>
      <c r="L1332" s="605"/>
      <c r="M1332" s="517"/>
      <c r="N1332" s="798"/>
      <c r="O1332" s="530"/>
      <c r="P1332" s="530"/>
      <c r="Q1332" s="530"/>
      <c r="R1332" s="1620"/>
      <c r="S1332" s="1634"/>
      <c r="T1332" s="1634"/>
      <c r="U1332" s="643"/>
      <c r="V1332" s="365"/>
      <c r="W1332" s="319"/>
      <c r="X1332" s="288"/>
      <c r="Y1332" s="526"/>
      <c r="Z1332" s="762" t="s">
        <v>167</v>
      </c>
      <c r="AA1332" s="354">
        <v>5</v>
      </c>
      <c r="AB1332" s="763" t="s">
        <v>168</v>
      </c>
      <c r="AC1332" s="391">
        <f>ROUND(ROUND(H1304*Q1328,0)*V1331,0)-AA1332</f>
        <v>158</v>
      </c>
      <c r="AD1332" s="268"/>
    </row>
    <row r="1333" spans="1:30" ht="17.100000000000001" customHeight="1">
      <c r="A1333" s="243">
        <v>61</v>
      </c>
      <c r="B1333" s="243">
        <v>2600</v>
      </c>
      <c r="C1333" s="244" t="s">
        <v>6058</v>
      </c>
      <c r="D1333" s="792"/>
      <c r="E1333" s="792"/>
      <c r="F1333" s="794"/>
      <c r="G1333" s="528"/>
      <c r="H1333" s="528"/>
      <c r="I1333" s="794"/>
      <c r="J1333" s="604"/>
      <c r="K1333" s="605"/>
      <c r="L1333" s="605"/>
      <c r="M1333" s="517"/>
      <c r="N1333" s="799"/>
      <c r="O1333" s="643"/>
      <c r="P1333" s="1644"/>
      <c r="Q1333" s="1652"/>
      <c r="R1333" s="1620"/>
      <c r="S1333" s="1634"/>
      <c r="T1333" s="1634"/>
      <c r="U1333" s="779"/>
      <c r="V1333" s="780"/>
      <c r="W1333" s="1650" t="s">
        <v>4700</v>
      </c>
      <c r="X1333" s="362" t="s">
        <v>163</v>
      </c>
      <c r="Y1333" s="395">
        <v>0.85</v>
      </c>
      <c r="Z1333" s="355"/>
      <c r="AA1333" s="247"/>
      <c r="AB1333" s="247"/>
      <c r="AC1333" s="391">
        <f>ROUND(ROUND(ROUND(H1304*Q1328,0)*V1331,0)*Y1333,0)</f>
        <v>139</v>
      </c>
      <c r="AD1333" s="268"/>
    </row>
    <row r="1334" spans="1:30" ht="17.100000000000001" customHeight="1">
      <c r="A1334" s="243">
        <v>61</v>
      </c>
      <c r="B1334" s="243">
        <v>2601</v>
      </c>
      <c r="C1334" s="244" t="s">
        <v>6059</v>
      </c>
      <c r="D1334" s="792"/>
      <c r="E1334" s="792"/>
      <c r="F1334" s="794"/>
      <c r="G1334" s="528"/>
      <c r="H1334" s="528"/>
      <c r="I1334" s="794"/>
      <c r="J1334" s="604"/>
      <c r="K1334" s="605"/>
      <c r="L1334" s="605"/>
      <c r="M1334" s="517"/>
      <c r="N1334" s="799"/>
      <c r="O1334" s="643"/>
      <c r="P1334" s="643"/>
      <c r="Q1334" s="643"/>
      <c r="R1334" s="781"/>
      <c r="S1334" s="782"/>
      <c r="T1334" s="537"/>
      <c r="U1334" s="537"/>
      <c r="V1334" s="783"/>
      <c r="W1334" s="1651"/>
      <c r="X1334" s="512"/>
      <c r="Y1334" s="368"/>
      <c r="Z1334" s="762" t="s">
        <v>167</v>
      </c>
      <c r="AA1334" s="354">
        <v>5</v>
      </c>
      <c r="AB1334" s="763" t="s">
        <v>168</v>
      </c>
      <c r="AC1334" s="391">
        <f>ROUND(ROUND(ROUND(H1304*Q1328,0)*V1331,0)*Y1333,0)-AA1334</f>
        <v>134</v>
      </c>
      <c r="AD1334" s="268"/>
    </row>
    <row r="1335" spans="1:30" ht="17.100000000000001" customHeight="1">
      <c r="A1335" s="243">
        <v>61</v>
      </c>
      <c r="B1335" s="243">
        <v>2602</v>
      </c>
      <c r="C1335" s="244" t="s">
        <v>6060</v>
      </c>
      <c r="D1335" s="792"/>
      <c r="E1335" s="792"/>
      <c r="F1335" s="794"/>
      <c r="G1335" s="528"/>
      <c r="H1335" s="528"/>
      <c r="I1335" s="794"/>
      <c r="J1335" s="604"/>
      <c r="K1335" s="605"/>
      <c r="L1335" s="605"/>
      <c r="M1335" s="517"/>
      <c r="N1335" s="798"/>
      <c r="O1335" s="643"/>
      <c r="P1335" s="1646"/>
      <c r="Q1335" s="1649"/>
      <c r="R1335" s="1580" t="s">
        <v>4708</v>
      </c>
      <c r="S1335" s="1633"/>
      <c r="T1335" s="1633"/>
      <c r="U1335" s="643" t="s">
        <v>163</v>
      </c>
      <c r="V1335" s="365">
        <v>0.85</v>
      </c>
      <c r="W1335" s="523"/>
      <c r="X1335" s="524"/>
      <c r="Y1335" s="642"/>
      <c r="Z1335" s="247"/>
      <c r="AA1335" s="247"/>
      <c r="AB1335" s="247"/>
      <c r="AC1335" s="391">
        <f>ROUND(ROUND(H1304*Q1328,0)*V1335,0)</f>
        <v>198</v>
      </c>
      <c r="AD1335" s="268"/>
    </row>
    <row r="1336" spans="1:30" ht="17.100000000000001" customHeight="1">
      <c r="A1336" s="243">
        <v>61</v>
      </c>
      <c r="B1336" s="243">
        <v>2603</v>
      </c>
      <c r="C1336" s="244" t="s">
        <v>6061</v>
      </c>
      <c r="D1336" s="792"/>
      <c r="E1336" s="792"/>
      <c r="F1336" s="794"/>
      <c r="G1336" s="528"/>
      <c r="H1336" s="528"/>
      <c r="I1336" s="794"/>
      <c r="J1336" s="604"/>
      <c r="K1336" s="605"/>
      <c r="L1336" s="605"/>
      <c r="M1336" s="517"/>
      <c r="N1336" s="798"/>
      <c r="O1336" s="643"/>
      <c r="P1336" s="365"/>
      <c r="Q1336" s="365"/>
      <c r="R1336" s="1620"/>
      <c r="S1336" s="1634"/>
      <c r="T1336" s="1634"/>
      <c r="U1336" s="643"/>
      <c r="V1336" s="365"/>
      <c r="W1336" s="319"/>
      <c r="X1336" s="288"/>
      <c r="Y1336" s="526"/>
      <c r="Z1336" s="762" t="s">
        <v>167</v>
      </c>
      <c r="AA1336" s="354">
        <v>5</v>
      </c>
      <c r="AB1336" s="763" t="s">
        <v>168</v>
      </c>
      <c r="AC1336" s="391">
        <f>ROUND(ROUND(H1304*Q1328,0)*V1335,0)-AA1336</f>
        <v>193</v>
      </c>
      <c r="AD1336" s="268"/>
    </row>
    <row r="1337" spans="1:30" ht="17.100000000000001" customHeight="1">
      <c r="A1337" s="243">
        <v>61</v>
      </c>
      <c r="B1337" s="243">
        <v>2604</v>
      </c>
      <c r="C1337" s="244" t="s">
        <v>6062</v>
      </c>
      <c r="D1337" s="792"/>
      <c r="E1337" s="792"/>
      <c r="F1337" s="794"/>
      <c r="G1337" s="528"/>
      <c r="H1337" s="528"/>
      <c r="I1337" s="794"/>
      <c r="J1337" s="604"/>
      <c r="K1337" s="605"/>
      <c r="L1337" s="605"/>
      <c r="M1337" s="517"/>
      <c r="N1337" s="799"/>
      <c r="O1337" s="643"/>
      <c r="P1337" s="365"/>
      <c r="Q1337" s="365"/>
      <c r="R1337" s="1620"/>
      <c r="S1337" s="1634"/>
      <c r="T1337" s="1634"/>
      <c r="U1337" s="779"/>
      <c r="V1337" s="780"/>
      <c r="W1337" s="1650" t="s">
        <v>4700</v>
      </c>
      <c r="X1337" s="362" t="s">
        <v>163</v>
      </c>
      <c r="Y1337" s="395">
        <v>0.85</v>
      </c>
      <c r="Z1337" s="355"/>
      <c r="AA1337" s="247"/>
      <c r="AB1337" s="247"/>
      <c r="AC1337" s="391">
        <f>ROUND(ROUND(ROUND(H1304*Q1328,0)*V1335,0)*Y1337,0)</f>
        <v>168</v>
      </c>
      <c r="AD1337" s="268"/>
    </row>
    <row r="1338" spans="1:30" ht="17.100000000000001" customHeight="1">
      <c r="A1338" s="243">
        <v>61</v>
      </c>
      <c r="B1338" s="243">
        <v>2605</v>
      </c>
      <c r="C1338" s="244" t="s">
        <v>6063</v>
      </c>
      <c r="D1338" s="792"/>
      <c r="E1338" s="792"/>
      <c r="F1338" s="794"/>
      <c r="G1338" s="528"/>
      <c r="H1338" s="528"/>
      <c r="I1338" s="794"/>
      <c r="J1338" s="604"/>
      <c r="K1338" s="605"/>
      <c r="L1338" s="605"/>
      <c r="M1338" s="517"/>
      <c r="N1338" s="506"/>
      <c r="O1338" s="643"/>
      <c r="P1338" s="643"/>
      <c r="Q1338" s="643"/>
      <c r="R1338" s="1642"/>
      <c r="S1338" s="1643"/>
      <c r="T1338" s="1643"/>
      <c r="U1338" s="537"/>
      <c r="V1338" s="783"/>
      <c r="W1338" s="1651"/>
      <c r="X1338" s="512"/>
      <c r="Y1338" s="368"/>
      <c r="Z1338" s="762" t="s">
        <v>167</v>
      </c>
      <c r="AA1338" s="354">
        <v>5</v>
      </c>
      <c r="AB1338" s="763" t="s">
        <v>168</v>
      </c>
      <c r="AC1338" s="391">
        <f>ROUND(ROUND(ROUND(H1304*Q1328,0)*V1335,0)*Y1337,0)-AA1338</f>
        <v>163</v>
      </c>
      <c r="AD1338" s="268"/>
    </row>
    <row r="1339" spans="1:30" ht="17.100000000000001" customHeight="1">
      <c r="A1339" s="243">
        <v>61</v>
      </c>
      <c r="B1339" s="243">
        <v>2606</v>
      </c>
      <c r="C1339" s="244" t="s">
        <v>6064</v>
      </c>
      <c r="D1339" s="792"/>
      <c r="E1339" s="792"/>
      <c r="F1339" s="794"/>
      <c r="G1339" s="528"/>
      <c r="H1339" s="528"/>
      <c r="I1339" s="794"/>
      <c r="J1339" s="1622" t="s">
        <v>5845</v>
      </c>
      <c r="K1339" s="800"/>
      <c r="L1339" s="800"/>
      <c r="M1339" s="800"/>
      <c r="N1339" s="523"/>
      <c r="O1339" s="524"/>
      <c r="P1339" s="524"/>
      <c r="Q1339" s="524"/>
      <c r="R1339" s="359"/>
      <c r="S1339" s="360"/>
      <c r="T1339" s="776"/>
      <c r="U1339" s="361"/>
      <c r="V1339" s="524"/>
      <c r="W1339" s="523"/>
      <c r="X1339" s="524"/>
      <c r="Y1339" s="642"/>
      <c r="Z1339" s="247"/>
      <c r="AA1339" s="247"/>
      <c r="AB1339" s="247"/>
      <c r="AC1339" s="391">
        <f>ROUND(H1304+L1340,0)</f>
        <v>473</v>
      </c>
      <c r="AD1339" s="268"/>
    </row>
    <row r="1340" spans="1:30" ht="17.100000000000001" customHeight="1">
      <c r="A1340" s="243">
        <v>61</v>
      </c>
      <c r="B1340" s="243">
        <v>2607</v>
      </c>
      <c r="C1340" s="244" t="s">
        <v>6065</v>
      </c>
      <c r="D1340" s="793"/>
      <c r="E1340" s="793"/>
      <c r="F1340" s="522"/>
      <c r="G1340" s="521"/>
      <c r="H1340" s="521"/>
      <c r="I1340" s="522"/>
      <c r="J1340" s="1624"/>
      <c r="K1340" s="801"/>
      <c r="L1340" s="643">
        <v>8</v>
      </c>
      <c r="M1340" s="802" t="s">
        <v>16</v>
      </c>
      <c r="N1340" s="516"/>
      <c r="O1340" s="517"/>
      <c r="P1340" s="517"/>
      <c r="Q1340" s="517"/>
      <c r="R1340" s="777"/>
      <c r="S1340" s="639"/>
      <c r="T1340" s="776"/>
      <c r="U1340" s="529"/>
      <c r="V1340" s="517"/>
      <c r="W1340" s="516"/>
      <c r="X1340" s="517"/>
      <c r="Y1340" s="526"/>
      <c r="Z1340" s="762" t="s">
        <v>167</v>
      </c>
      <c r="AA1340" s="354">
        <v>5</v>
      </c>
      <c r="AB1340" s="763" t="s">
        <v>168</v>
      </c>
      <c r="AC1340" s="391">
        <f>ROUND(H1304+L1340,0)-AA1340</f>
        <v>468</v>
      </c>
      <c r="AD1340" s="268"/>
    </row>
    <row r="1341" spans="1:30" ht="17.100000000000001" customHeight="1">
      <c r="A1341" s="243">
        <v>61</v>
      </c>
      <c r="B1341" s="243">
        <v>2608</v>
      </c>
      <c r="C1341" s="244" t="s">
        <v>6066</v>
      </c>
      <c r="D1341" s="793"/>
      <c r="E1341" s="793"/>
      <c r="F1341" s="522"/>
      <c r="G1341" s="521"/>
      <c r="H1341" s="521"/>
      <c r="I1341" s="522"/>
      <c r="J1341" s="1624"/>
      <c r="K1341" s="605"/>
      <c r="L1341" s="605"/>
      <c r="M1341" s="517"/>
      <c r="N1341" s="516"/>
      <c r="O1341" s="517"/>
      <c r="P1341" s="517"/>
      <c r="Q1341" s="517"/>
      <c r="R1341" s="777"/>
      <c r="S1341" s="639"/>
      <c r="T1341" s="776"/>
      <c r="U1341" s="529"/>
      <c r="V1341" s="518"/>
      <c r="W1341" s="1650" t="s">
        <v>4700</v>
      </c>
      <c r="X1341" s="362" t="s">
        <v>163</v>
      </c>
      <c r="Y1341" s="395">
        <v>0.85</v>
      </c>
      <c r="Z1341" s="355"/>
      <c r="AA1341" s="247"/>
      <c r="AB1341" s="247"/>
      <c r="AC1341" s="391">
        <f>ROUND(ROUND(H1304+L1340,0)*Y1341,0)</f>
        <v>402</v>
      </c>
      <c r="AD1341" s="268"/>
    </row>
    <row r="1342" spans="1:30" ht="17.100000000000001" customHeight="1">
      <c r="A1342" s="243">
        <v>61</v>
      </c>
      <c r="B1342" s="243">
        <v>2609</v>
      </c>
      <c r="C1342" s="244" t="s">
        <v>6067</v>
      </c>
      <c r="D1342" s="793"/>
      <c r="E1342" s="793"/>
      <c r="F1342" s="794"/>
      <c r="G1342" s="528"/>
      <c r="H1342" s="528"/>
      <c r="I1342" s="794"/>
      <c r="J1342" s="604"/>
      <c r="K1342" s="605"/>
      <c r="L1342" s="605"/>
      <c r="M1342" s="517"/>
      <c r="N1342" s="516"/>
      <c r="O1342" s="517"/>
      <c r="P1342" s="517"/>
      <c r="Q1342" s="517"/>
      <c r="R1342" s="778"/>
      <c r="S1342" s="525"/>
      <c r="T1342" s="537"/>
      <c r="U1342" s="539"/>
      <c r="V1342" s="526"/>
      <c r="W1342" s="1651"/>
      <c r="X1342" s="512"/>
      <c r="Y1342" s="368"/>
      <c r="Z1342" s="762" t="s">
        <v>167</v>
      </c>
      <c r="AA1342" s="354">
        <v>5</v>
      </c>
      <c r="AB1342" s="763" t="s">
        <v>168</v>
      </c>
      <c r="AC1342" s="391">
        <f>ROUND(ROUND(H1304+L1340,0)*Y1341,0)-AA1342</f>
        <v>397</v>
      </c>
      <c r="AD1342" s="268"/>
    </row>
    <row r="1343" spans="1:30" ht="17.100000000000001" customHeight="1">
      <c r="A1343" s="243">
        <v>61</v>
      </c>
      <c r="B1343" s="243">
        <v>2610</v>
      </c>
      <c r="C1343" s="244" t="s">
        <v>6068</v>
      </c>
      <c r="D1343" s="793"/>
      <c r="E1343" s="793"/>
      <c r="F1343" s="794"/>
      <c r="G1343" s="528"/>
      <c r="H1343" s="528"/>
      <c r="I1343" s="794"/>
      <c r="J1343" s="604"/>
      <c r="K1343" s="605"/>
      <c r="L1343" s="605"/>
      <c r="M1343" s="517"/>
      <c r="N1343" s="516"/>
      <c r="O1343" s="517"/>
      <c r="P1343" s="517"/>
      <c r="Q1343" s="517"/>
      <c r="R1343" s="1580" t="s">
        <v>4703</v>
      </c>
      <c r="S1343" s="1633"/>
      <c r="T1343" s="1633"/>
      <c r="U1343" s="362" t="s">
        <v>163</v>
      </c>
      <c r="V1343" s="356">
        <v>0.7</v>
      </c>
      <c r="W1343" s="523"/>
      <c r="X1343" s="524"/>
      <c r="Y1343" s="642"/>
      <c r="Z1343" s="247"/>
      <c r="AA1343" s="247"/>
      <c r="AB1343" s="247"/>
      <c r="AC1343" s="391">
        <f>ROUND(ROUND(H1304+L1340,0)*V1343,0)</f>
        <v>331</v>
      </c>
      <c r="AD1343" s="268"/>
    </row>
    <row r="1344" spans="1:30" ht="17.100000000000001" customHeight="1">
      <c r="A1344" s="243">
        <v>61</v>
      </c>
      <c r="B1344" s="243">
        <v>2611</v>
      </c>
      <c r="C1344" s="244" t="s">
        <v>6069</v>
      </c>
      <c r="D1344" s="793"/>
      <c r="E1344" s="793"/>
      <c r="F1344" s="794"/>
      <c r="G1344" s="528"/>
      <c r="H1344" s="517"/>
      <c r="I1344" s="538"/>
      <c r="J1344" s="604"/>
      <c r="K1344" s="605"/>
      <c r="L1344" s="605"/>
      <c r="M1344" s="517"/>
      <c r="N1344" s="516"/>
      <c r="O1344" s="517"/>
      <c r="P1344" s="517"/>
      <c r="Q1344" s="517"/>
      <c r="R1344" s="1620"/>
      <c r="S1344" s="1634"/>
      <c r="T1344" s="1634"/>
      <c r="U1344" s="643"/>
      <c r="V1344" s="365"/>
      <c r="W1344" s="319"/>
      <c r="X1344" s="288"/>
      <c r="Y1344" s="526"/>
      <c r="Z1344" s="762" t="s">
        <v>167</v>
      </c>
      <c r="AA1344" s="354">
        <v>5</v>
      </c>
      <c r="AB1344" s="763" t="s">
        <v>168</v>
      </c>
      <c r="AC1344" s="391">
        <f>ROUND(ROUND(H1304+L1340,0)*V1343,0)-AA1344</f>
        <v>326</v>
      </c>
      <c r="AD1344" s="268"/>
    </row>
    <row r="1345" spans="1:30" ht="17.100000000000001" customHeight="1">
      <c r="A1345" s="243">
        <v>61</v>
      </c>
      <c r="B1345" s="243">
        <v>2612</v>
      </c>
      <c r="C1345" s="244" t="s">
        <v>6070</v>
      </c>
      <c r="D1345" s="792"/>
      <c r="E1345" s="793"/>
      <c r="F1345" s="795"/>
      <c r="G1345" s="796"/>
      <c r="H1345" s="517"/>
      <c r="I1345" s="538"/>
      <c r="J1345" s="604"/>
      <c r="K1345" s="605"/>
      <c r="L1345" s="605"/>
      <c r="M1345" s="517"/>
      <c r="N1345" s="516"/>
      <c r="O1345" s="517"/>
      <c r="P1345" s="517"/>
      <c r="Q1345" s="517"/>
      <c r="R1345" s="1620"/>
      <c r="S1345" s="1634"/>
      <c r="T1345" s="1634"/>
      <c r="U1345" s="779"/>
      <c r="V1345" s="780"/>
      <c r="W1345" s="1650" t="s">
        <v>4700</v>
      </c>
      <c r="X1345" s="362" t="s">
        <v>163</v>
      </c>
      <c r="Y1345" s="395">
        <v>0.85</v>
      </c>
      <c r="Z1345" s="355"/>
      <c r="AA1345" s="247"/>
      <c r="AB1345" s="247"/>
      <c r="AC1345" s="391">
        <f>ROUND(ROUND(ROUND(H1304+L1340,0)*V1343,0)*Y1345,0)</f>
        <v>281</v>
      </c>
      <c r="AD1345" s="268"/>
    </row>
    <row r="1346" spans="1:30" ht="17.100000000000001" customHeight="1">
      <c r="A1346" s="243">
        <v>61</v>
      </c>
      <c r="B1346" s="243">
        <v>2613</v>
      </c>
      <c r="C1346" s="244" t="s">
        <v>6071</v>
      </c>
      <c r="D1346" s="792"/>
      <c r="E1346" s="793"/>
      <c r="F1346" s="795"/>
      <c r="G1346" s="796"/>
      <c r="H1346" s="517"/>
      <c r="I1346" s="538"/>
      <c r="J1346" s="604"/>
      <c r="K1346" s="605"/>
      <c r="L1346" s="605"/>
      <c r="M1346" s="517"/>
      <c r="N1346" s="516"/>
      <c r="O1346" s="517"/>
      <c r="P1346" s="517"/>
      <c r="Q1346" s="517"/>
      <c r="R1346" s="781"/>
      <c r="S1346" s="782"/>
      <c r="T1346" s="537"/>
      <c r="U1346" s="537"/>
      <c r="V1346" s="783"/>
      <c r="W1346" s="1651"/>
      <c r="X1346" s="512"/>
      <c r="Y1346" s="368"/>
      <c r="Z1346" s="762" t="s">
        <v>167</v>
      </c>
      <c r="AA1346" s="354">
        <v>5</v>
      </c>
      <c r="AB1346" s="763" t="s">
        <v>168</v>
      </c>
      <c r="AC1346" s="391">
        <f>ROUND(ROUND(ROUND(H1304+L1340,0)*V1343,0)*Y1345,0)-AA1346</f>
        <v>276</v>
      </c>
      <c r="AD1346" s="268"/>
    </row>
    <row r="1347" spans="1:30" ht="17.100000000000001" customHeight="1">
      <c r="A1347" s="243">
        <v>61</v>
      </c>
      <c r="B1347" s="243">
        <v>2614</v>
      </c>
      <c r="C1347" s="244" t="s">
        <v>6072</v>
      </c>
      <c r="D1347" s="792"/>
      <c r="E1347" s="793"/>
      <c r="F1347" s="795"/>
      <c r="G1347" s="796"/>
      <c r="H1347" s="517"/>
      <c r="I1347" s="538"/>
      <c r="J1347" s="604"/>
      <c r="K1347" s="605"/>
      <c r="L1347" s="605"/>
      <c r="M1347" s="517"/>
      <c r="N1347" s="516"/>
      <c r="O1347" s="517"/>
      <c r="P1347" s="517"/>
      <c r="Q1347" s="518"/>
      <c r="R1347" s="1580" t="s">
        <v>4708</v>
      </c>
      <c r="S1347" s="1633"/>
      <c r="T1347" s="1633"/>
      <c r="U1347" s="643" t="s">
        <v>163</v>
      </c>
      <c r="V1347" s="365">
        <v>0.85</v>
      </c>
      <c r="W1347" s="523"/>
      <c r="X1347" s="524"/>
      <c r="Y1347" s="642"/>
      <c r="Z1347" s="247"/>
      <c r="AA1347" s="247"/>
      <c r="AB1347" s="247"/>
      <c r="AC1347" s="391">
        <f>ROUND(ROUND(H1304+L1340,0)*V1347,0)</f>
        <v>402</v>
      </c>
      <c r="AD1347" s="268"/>
    </row>
    <row r="1348" spans="1:30" ht="17.100000000000001" customHeight="1">
      <c r="A1348" s="243">
        <v>61</v>
      </c>
      <c r="B1348" s="243">
        <v>2615</v>
      </c>
      <c r="C1348" s="244" t="s">
        <v>6073</v>
      </c>
      <c r="D1348" s="792"/>
      <c r="E1348" s="793"/>
      <c r="F1348" s="795"/>
      <c r="G1348" s="796"/>
      <c r="H1348" s="517"/>
      <c r="I1348" s="538"/>
      <c r="J1348" s="604"/>
      <c r="K1348" s="605"/>
      <c r="L1348" s="605"/>
      <c r="M1348" s="517"/>
      <c r="N1348" s="516"/>
      <c r="O1348" s="517"/>
      <c r="P1348" s="517"/>
      <c r="Q1348" s="517"/>
      <c r="R1348" s="1620"/>
      <c r="S1348" s="1634"/>
      <c r="T1348" s="1634"/>
      <c r="U1348" s="643"/>
      <c r="V1348" s="365"/>
      <c r="W1348" s="319"/>
      <c r="X1348" s="288"/>
      <c r="Y1348" s="526"/>
      <c r="Z1348" s="762" t="s">
        <v>167</v>
      </c>
      <c r="AA1348" s="354">
        <v>5</v>
      </c>
      <c r="AB1348" s="763" t="s">
        <v>168</v>
      </c>
      <c r="AC1348" s="391">
        <f>ROUND(ROUND(H1304+L1340,0)*V1347,0)-AA1348</f>
        <v>397</v>
      </c>
      <c r="AD1348" s="268"/>
    </row>
    <row r="1349" spans="1:30" ht="17.100000000000001" customHeight="1">
      <c r="A1349" s="243">
        <v>61</v>
      </c>
      <c r="B1349" s="243">
        <v>2616</v>
      </c>
      <c r="C1349" s="244" t="s">
        <v>6074</v>
      </c>
      <c r="D1349" s="792"/>
      <c r="E1349" s="793"/>
      <c r="F1349" s="794"/>
      <c r="G1349" s="528"/>
      <c r="H1349" s="528"/>
      <c r="I1349" s="794"/>
      <c r="J1349" s="604"/>
      <c r="K1349" s="605"/>
      <c r="L1349" s="605"/>
      <c r="M1349" s="517"/>
      <c r="N1349" s="516"/>
      <c r="O1349" s="517"/>
      <c r="P1349" s="517"/>
      <c r="Q1349" s="517"/>
      <c r="R1349" s="1620"/>
      <c r="S1349" s="1634"/>
      <c r="T1349" s="1634"/>
      <c r="U1349" s="779"/>
      <c r="V1349" s="780"/>
      <c r="W1349" s="1650" t="s">
        <v>4700</v>
      </c>
      <c r="X1349" s="362" t="s">
        <v>163</v>
      </c>
      <c r="Y1349" s="395">
        <v>0.85</v>
      </c>
      <c r="Z1349" s="355"/>
      <c r="AA1349" s="247"/>
      <c r="AB1349" s="247"/>
      <c r="AC1349" s="391">
        <f>ROUND(ROUND(ROUND(H1304+L1340,0)*V1347,0)*Y1349,0)</f>
        <v>342</v>
      </c>
      <c r="AD1349" s="268"/>
    </row>
    <row r="1350" spans="1:30" ht="17.100000000000001" customHeight="1">
      <c r="A1350" s="243">
        <v>61</v>
      </c>
      <c r="B1350" s="243">
        <v>2617</v>
      </c>
      <c r="C1350" s="244" t="s">
        <v>6075</v>
      </c>
      <c r="D1350" s="792"/>
      <c r="E1350" s="793"/>
      <c r="F1350" s="794"/>
      <c r="G1350" s="528"/>
      <c r="H1350" s="528"/>
      <c r="I1350" s="794"/>
      <c r="J1350" s="604"/>
      <c r="K1350" s="605"/>
      <c r="L1350" s="605"/>
      <c r="M1350" s="517"/>
      <c r="N1350" s="319"/>
      <c r="O1350" s="288"/>
      <c r="P1350" s="288"/>
      <c r="Q1350" s="526"/>
      <c r="R1350" s="1642"/>
      <c r="S1350" s="1643"/>
      <c r="T1350" s="1643"/>
      <c r="U1350" s="537"/>
      <c r="V1350" s="783"/>
      <c r="W1350" s="1651"/>
      <c r="X1350" s="512"/>
      <c r="Y1350" s="368"/>
      <c r="Z1350" s="762" t="s">
        <v>167</v>
      </c>
      <c r="AA1350" s="354">
        <v>5</v>
      </c>
      <c r="AB1350" s="763" t="s">
        <v>168</v>
      </c>
      <c r="AC1350" s="391">
        <f>ROUND(ROUND(ROUND(H1304+L1340,0)*V1347,0)*Y1349,0)-AA1350</f>
        <v>337</v>
      </c>
      <c r="AD1350" s="268"/>
    </row>
    <row r="1351" spans="1:30" ht="17.100000000000001" customHeight="1">
      <c r="A1351" s="243">
        <v>61</v>
      </c>
      <c r="B1351" s="243">
        <v>2618</v>
      </c>
      <c r="C1351" s="244" t="s">
        <v>6076</v>
      </c>
      <c r="D1351" s="792"/>
      <c r="E1351" s="792"/>
      <c r="F1351" s="794"/>
      <c r="G1351" s="528"/>
      <c r="H1351" s="528"/>
      <c r="I1351" s="794"/>
      <c r="J1351" s="604"/>
      <c r="K1351" s="605"/>
      <c r="L1351" s="605"/>
      <c r="M1351" s="517"/>
      <c r="N1351" s="1536" t="s">
        <v>4713</v>
      </c>
      <c r="O1351" s="1580" t="s">
        <v>162</v>
      </c>
      <c r="P1351" s="775"/>
      <c r="Q1351" s="775"/>
      <c r="R1351" s="359"/>
      <c r="S1351" s="360"/>
      <c r="T1351" s="360"/>
      <c r="U1351" s="360"/>
      <c r="V1351" s="361"/>
      <c r="W1351" s="523"/>
      <c r="X1351" s="524"/>
      <c r="Y1351" s="642"/>
      <c r="Z1351" s="247"/>
      <c r="AA1351" s="247"/>
      <c r="AB1351" s="247"/>
      <c r="AC1351" s="391">
        <f>ROUND(ROUND(H1304+L1340,0)*Q1352,0)</f>
        <v>331</v>
      </c>
      <c r="AD1351" s="268"/>
    </row>
    <row r="1352" spans="1:30" ht="17.100000000000001" customHeight="1">
      <c r="A1352" s="243">
        <v>61</v>
      </c>
      <c r="B1352" s="243">
        <v>2619</v>
      </c>
      <c r="C1352" s="244" t="s">
        <v>6077</v>
      </c>
      <c r="D1352" s="792"/>
      <c r="E1352" s="792"/>
      <c r="F1352" s="794"/>
      <c r="G1352" s="528"/>
      <c r="H1352" s="528"/>
      <c r="I1352" s="794"/>
      <c r="J1352" s="604"/>
      <c r="K1352" s="605"/>
      <c r="L1352" s="605"/>
      <c r="M1352" s="517"/>
      <c r="N1352" s="1648"/>
      <c r="O1352" s="1620"/>
      <c r="P1352" s="643" t="s">
        <v>163</v>
      </c>
      <c r="Q1352" s="365">
        <v>0.7</v>
      </c>
      <c r="R1352" s="777"/>
      <c r="S1352" s="639"/>
      <c r="T1352" s="639"/>
      <c r="U1352" s="639"/>
      <c r="V1352" s="529"/>
      <c r="W1352" s="516"/>
      <c r="X1352" s="517"/>
      <c r="Y1352" s="526"/>
      <c r="Z1352" s="762" t="s">
        <v>167</v>
      </c>
      <c r="AA1352" s="354">
        <v>5</v>
      </c>
      <c r="AB1352" s="763" t="s">
        <v>168</v>
      </c>
      <c r="AC1352" s="391">
        <f>ROUND(ROUND(H1304+L1340,0)*Q1352,0)-AA1352</f>
        <v>326</v>
      </c>
      <c r="AD1352" s="268"/>
    </row>
    <row r="1353" spans="1:30" ht="17.100000000000001" customHeight="1">
      <c r="A1353" s="243">
        <v>61</v>
      </c>
      <c r="B1353" s="243">
        <v>2620</v>
      </c>
      <c r="C1353" s="244" t="s">
        <v>6078</v>
      </c>
      <c r="D1353" s="792"/>
      <c r="E1353" s="792"/>
      <c r="F1353" s="794"/>
      <c r="G1353" s="528"/>
      <c r="H1353" s="528"/>
      <c r="I1353" s="794"/>
      <c r="J1353" s="604"/>
      <c r="K1353" s="605"/>
      <c r="L1353" s="605"/>
      <c r="M1353" s="517"/>
      <c r="N1353" s="1648"/>
      <c r="O1353" s="1620"/>
      <c r="P1353" s="530"/>
      <c r="Q1353" s="530"/>
      <c r="R1353" s="777"/>
      <c r="S1353" s="639"/>
      <c r="T1353" s="639"/>
      <c r="U1353" s="639"/>
      <c r="V1353" s="529"/>
      <c r="W1353" s="1650" t="s">
        <v>4700</v>
      </c>
      <c r="X1353" s="362" t="s">
        <v>163</v>
      </c>
      <c r="Y1353" s="395">
        <v>0.85</v>
      </c>
      <c r="Z1353" s="355"/>
      <c r="AA1353" s="247"/>
      <c r="AB1353" s="247"/>
      <c r="AC1353" s="391">
        <f>ROUND(ROUND(ROUND(H1304+L1340,0)*Q1352,0)*Y1353,0)</f>
        <v>281</v>
      </c>
      <c r="AD1353" s="268"/>
    </row>
    <row r="1354" spans="1:30" ht="17.100000000000001" customHeight="1">
      <c r="A1354" s="243">
        <v>61</v>
      </c>
      <c r="B1354" s="243">
        <v>2621</v>
      </c>
      <c r="C1354" s="244" t="s">
        <v>6079</v>
      </c>
      <c r="D1354" s="792"/>
      <c r="E1354" s="792"/>
      <c r="F1354" s="794"/>
      <c r="G1354" s="528"/>
      <c r="H1354" s="528"/>
      <c r="I1354" s="794"/>
      <c r="J1354" s="604"/>
      <c r="K1354" s="605"/>
      <c r="L1354" s="605"/>
      <c r="M1354" s="517"/>
      <c r="N1354" s="797"/>
      <c r="O1354" s="530"/>
      <c r="P1354" s="643"/>
      <c r="Q1354" s="643"/>
      <c r="R1354" s="778"/>
      <c r="S1354" s="525"/>
      <c r="T1354" s="525"/>
      <c r="U1354" s="525"/>
      <c r="V1354" s="539"/>
      <c r="W1354" s="1651"/>
      <c r="X1354" s="512"/>
      <c r="Y1354" s="368"/>
      <c r="Z1354" s="762" t="s">
        <v>167</v>
      </c>
      <c r="AA1354" s="354">
        <v>5</v>
      </c>
      <c r="AB1354" s="763" t="s">
        <v>168</v>
      </c>
      <c r="AC1354" s="391">
        <f>ROUND(ROUND(ROUND(H1304+L1340,0)*Q1352,0)*Y1353,0)-AA1354</f>
        <v>276</v>
      </c>
      <c r="AD1354" s="268"/>
    </row>
    <row r="1355" spans="1:30" ht="17.100000000000001" customHeight="1">
      <c r="A1355" s="243">
        <v>61</v>
      </c>
      <c r="B1355" s="243">
        <v>2622</v>
      </c>
      <c r="C1355" s="244" t="s">
        <v>6080</v>
      </c>
      <c r="D1355" s="792"/>
      <c r="E1355" s="792"/>
      <c r="F1355" s="794"/>
      <c r="G1355" s="528"/>
      <c r="H1355" s="528"/>
      <c r="I1355" s="794"/>
      <c r="J1355" s="604"/>
      <c r="K1355" s="605"/>
      <c r="L1355" s="605"/>
      <c r="M1355" s="517"/>
      <c r="N1355" s="798"/>
      <c r="O1355" s="530"/>
      <c r="P1355" s="530"/>
      <c r="Q1355" s="530"/>
      <c r="R1355" s="1580" t="s">
        <v>4703</v>
      </c>
      <c r="S1355" s="1633"/>
      <c r="T1355" s="1633"/>
      <c r="U1355" s="362" t="s">
        <v>163</v>
      </c>
      <c r="V1355" s="356">
        <v>0.7</v>
      </c>
      <c r="W1355" s="523"/>
      <c r="X1355" s="524"/>
      <c r="Y1355" s="642"/>
      <c r="Z1355" s="247"/>
      <c r="AA1355" s="247"/>
      <c r="AB1355" s="247"/>
      <c r="AC1355" s="391">
        <f>ROUND(ROUND(ROUND(H1304+L1340,0)*Q1352,0)*V1355,0)</f>
        <v>232</v>
      </c>
      <c r="AD1355" s="268"/>
    </row>
    <row r="1356" spans="1:30" ht="17.100000000000001" customHeight="1">
      <c r="A1356" s="243">
        <v>61</v>
      </c>
      <c r="B1356" s="243">
        <v>2623</v>
      </c>
      <c r="C1356" s="244" t="s">
        <v>6081</v>
      </c>
      <c r="D1356" s="792"/>
      <c r="E1356" s="792"/>
      <c r="F1356" s="794"/>
      <c r="G1356" s="528"/>
      <c r="H1356" s="528"/>
      <c r="I1356" s="794"/>
      <c r="J1356" s="604"/>
      <c r="K1356" s="605"/>
      <c r="L1356" s="605"/>
      <c r="M1356" s="517"/>
      <c r="N1356" s="798"/>
      <c r="O1356" s="530"/>
      <c r="P1356" s="530"/>
      <c r="Q1356" s="530"/>
      <c r="R1356" s="1620"/>
      <c r="S1356" s="1634"/>
      <c r="T1356" s="1634"/>
      <c r="U1356" s="643"/>
      <c r="V1356" s="365"/>
      <c r="W1356" s="319"/>
      <c r="X1356" s="288"/>
      <c r="Y1356" s="526"/>
      <c r="Z1356" s="762" t="s">
        <v>167</v>
      </c>
      <c r="AA1356" s="354">
        <v>5</v>
      </c>
      <c r="AB1356" s="763" t="s">
        <v>168</v>
      </c>
      <c r="AC1356" s="391">
        <f>ROUND(ROUND(ROUND(H1304+L1340,0)*Q1352,0)*V1355,0)-AA1356</f>
        <v>227</v>
      </c>
      <c r="AD1356" s="268"/>
    </row>
    <row r="1357" spans="1:30" ht="17.100000000000001" customHeight="1">
      <c r="A1357" s="243">
        <v>61</v>
      </c>
      <c r="B1357" s="243">
        <v>2624</v>
      </c>
      <c r="C1357" s="244" t="s">
        <v>6082</v>
      </c>
      <c r="D1357" s="792"/>
      <c r="E1357" s="792"/>
      <c r="F1357" s="794"/>
      <c r="G1357" s="528"/>
      <c r="H1357" s="528"/>
      <c r="I1357" s="794"/>
      <c r="J1357" s="604"/>
      <c r="K1357" s="605"/>
      <c r="L1357" s="605"/>
      <c r="M1357" s="517"/>
      <c r="N1357" s="799"/>
      <c r="O1357" s="643"/>
      <c r="P1357" s="1644"/>
      <c r="Q1357" s="1652"/>
      <c r="R1357" s="1620"/>
      <c r="S1357" s="1634"/>
      <c r="T1357" s="1634"/>
      <c r="U1357" s="779"/>
      <c r="V1357" s="780"/>
      <c r="W1357" s="1650" t="s">
        <v>4700</v>
      </c>
      <c r="X1357" s="362" t="s">
        <v>163</v>
      </c>
      <c r="Y1357" s="395">
        <v>0.85</v>
      </c>
      <c r="Z1357" s="355"/>
      <c r="AA1357" s="247"/>
      <c r="AB1357" s="247"/>
      <c r="AC1357" s="391">
        <f>ROUND(ROUND(ROUND(ROUND(H1304+L1340,0)*Q1352,0)*V1355,0)*Y1357,0)</f>
        <v>197</v>
      </c>
      <c r="AD1357" s="268"/>
    </row>
    <row r="1358" spans="1:30" ht="17.100000000000001" customHeight="1">
      <c r="A1358" s="243">
        <v>61</v>
      </c>
      <c r="B1358" s="243">
        <v>2625</v>
      </c>
      <c r="C1358" s="244" t="s">
        <v>6083</v>
      </c>
      <c r="D1358" s="792"/>
      <c r="E1358" s="792"/>
      <c r="F1358" s="794"/>
      <c r="G1358" s="528"/>
      <c r="H1358" s="528"/>
      <c r="I1358" s="794"/>
      <c r="J1358" s="604"/>
      <c r="K1358" s="605"/>
      <c r="L1358" s="605"/>
      <c r="M1358" s="517"/>
      <c r="N1358" s="799"/>
      <c r="O1358" s="643"/>
      <c r="P1358" s="643"/>
      <c r="Q1358" s="643"/>
      <c r="R1358" s="781"/>
      <c r="S1358" s="782"/>
      <c r="T1358" s="537"/>
      <c r="U1358" s="537"/>
      <c r="V1358" s="783"/>
      <c r="W1358" s="1651"/>
      <c r="X1358" s="512"/>
      <c r="Y1358" s="368"/>
      <c r="Z1358" s="762" t="s">
        <v>167</v>
      </c>
      <c r="AA1358" s="354">
        <v>5</v>
      </c>
      <c r="AB1358" s="763" t="s">
        <v>168</v>
      </c>
      <c r="AC1358" s="391">
        <f>ROUND(ROUND(ROUND(ROUND(H1304+L1340,0)*Q1352,0)*V1355,0)*Y1357,0)-AA1358</f>
        <v>192</v>
      </c>
      <c r="AD1358" s="268"/>
    </row>
    <row r="1359" spans="1:30" ht="17.100000000000001" customHeight="1">
      <c r="A1359" s="243">
        <v>61</v>
      </c>
      <c r="B1359" s="243">
        <v>2626</v>
      </c>
      <c r="C1359" s="244" t="s">
        <v>6084</v>
      </c>
      <c r="D1359" s="792"/>
      <c r="E1359" s="792"/>
      <c r="F1359" s="794"/>
      <c r="G1359" s="528"/>
      <c r="H1359" s="528"/>
      <c r="I1359" s="794"/>
      <c r="J1359" s="604"/>
      <c r="K1359" s="605"/>
      <c r="L1359" s="605"/>
      <c r="M1359" s="517"/>
      <c r="N1359" s="798"/>
      <c r="O1359" s="643"/>
      <c r="P1359" s="1646"/>
      <c r="Q1359" s="1649"/>
      <c r="R1359" s="1580" t="s">
        <v>4708</v>
      </c>
      <c r="S1359" s="1633"/>
      <c r="T1359" s="1633"/>
      <c r="U1359" s="643" t="s">
        <v>163</v>
      </c>
      <c r="V1359" s="365">
        <v>0.85</v>
      </c>
      <c r="W1359" s="523"/>
      <c r="X1359" s="524"/>
      <c r="Y1359" s="642"/>
      <c r="Z1359" s="247"/>
      <c r="AA1359" s="247"/>
      <c r="AB1359" s="247"/>
      <c r="AC1359" s="391">
        <f>ROUND(ROUND(ROUND(H1304+L1340,0)*Q1352,0)*V1359,0)</f>
        <v>281</v>
      </c>
      <c r="AD1359" s="268"/>
    </row>
    <row r="1360" spans="1:30" ht="17.100000000000001" customHeight="1">
      <c r="A1360" s="243">
        <v>61</v>
      </c>
      <c r="B1360" s="243">
        <v>2627</v>
      </c>
      <c r="C1360" s="244" t="s">
        <v>6085</v>
      </c>
      <c r="D1360" s="792"/>
      <c r="E1360" s="792"/>
      <c r="F1360" s="794"/>
      <c r="G1360" s="528"/>
      <c r="H1360" s="528"/>
      <c r="I1360" s="794"/>
      <c r="J1360" s="604"/>
      <c r="K1360" s="605"/>
      <c r="L1360" s="605"/>
      <c r="M1360" s="517"/>
      <c r="N1360" s="798"/>
      <c r="O1360" s="643"/>
      <c r="P1360" s="365"/>
      <c r="Q1360" s="365"/>
      <c r="R1360" s="1620"/>
      <c r="S1360" s="1634"/>
      <c r="T1360" s="1634"/>
      <c r="U1360" s="643"/>
      <c r="V1360" s="365"/>
      <c r="W1360" s="319"/>
      <c r="X1360" s="288"/>
      <c r="Y1360" s="526"/>
      <c r="Z1360" s="762" t="s">
        <v>167</v>
      </c>
      <c r="AA1360" s="354">
        <v>5</v>
      </c>
      <c r="AB1360" s="763" t="s">
        <v>168</v>
      </c>
      <c r="AC1360" s="391">
        <f>ROUND(ROUND(ROUND(H1304+L1340,0)*Q1352,0)*V1359,0)-AA1360</f>
        <v>276</v>
      </c>
      <c r="AD1360" s="268"/>
    </row>
    <row r="1361" spans="1:30" ht="17.100000000000001" customHeight="1">
      <c r="A1361" s="243">
        <v>61</v>
      </c>
      <c r="B1361" s="243">
        <v>2628</v>
      </c>
      <c r="C1361" s="244" t="s">
        <v>6086</v>
      </c>
      <c r="D1361" s="792"/>
      <c r="E1361" s="792"/>
      <c r="F1361" s="794"/>
      <c r="G1361" s="528"/>
      <c r="H1361" s="528"/>
      <c r="I1361" s="794"/>
      <c r="J1361" s="604"/>
      <c r="K1361" s="605"/>
      <c r="L1361" s="605"/>
      <c r="M1361" s="517"/>
      <c r="N1361" s="799"/>
      <c r="O1361" s="643"/>
      <c r="P1361" s="365"/>
      <c r="Q1361" s="365"/>
      <c r="R1361" s="1620"/>
      <c r="S1361" s="1634"/>
      <c r="T1361" s="1634"/>
      <c r="U1361" s="779"/>
      <c r="V1361" s="780"/>
      <c r="W1361" s="1650" t="s">
        <v>4700</v>
      </c>
      <c r="X1361" s="362" t="s">
        <v>163</v>
      </c>
      <c r="Y1361" s="395">
        <v>0.85</v>
      </c>
      <c r="Z1361" s="355"/>
      <c r="AA1361" s="247"/>
      <c r="AB1361" s="247"/>
      <c r="AC1361" s="391">
        <f>ROUND(ROUND(ROUND(ROUND(H1304+L1340,0)*Q1352,0)*V1359,0)*Y1361,0)</f>
        <v>239</v>
      </c>
      <c r="AD1361" s="268"/>
    </row>
    <row r="1362" spans="1:30" ht="17.100000000000001" customHeight="1">
      <c r="A1362" s="243">
        <v>61</v>
      </c>
      <c r="B1362" s="243">
        <v>2629</v>
      </c>
      <c r="C1362" s="244" t="s">
        <v>6087</v>
      </c>
      <c r="D1362" s="792"/>
      <c r="E1362" s="792"/>
      <c r="F1362" s="794"/>
      <c r="G1362" s="528"/>
      <c r="H1362" s="528"/>
      <c r="I1362" s="794"/>
      <c r="J1362" s="604"/>
      <c r="K1362" s="605"/>
      <c r="L1362" s="605"/>
      <c r="M1362" s="517"/>
      <c r="N1362" s="798"/>
      <c r="O1362" s="643"/>
      <c r="P1362" s="643"/>
      <c r="Q1362" s="643"/>
      <c r="R1362" s="1642"/>
      <c r="S1362" s="1643"/>
      <c r="T1362" s="1643"/>
      <c r="U1362" s="537"/>
      <c r="V1362" s="783"/>
      <c r="W1362" s="1651"/>
      <c r="X1362" s="512"/>
      <c r="Y1362" s="368"/>
      <c r="Z1362" s="762" t="s">
        <v>167</v>
      </c>
      <c r="AA1362" s="354">
        <v>5</v>
      </c>
      <c r="AB1362" s="763" t="s">
        <v>168</v>
      </c>
      <c r="AC1362" s="391">
        <f>ROUND(ROUND(ROUND(ROUND(H1304+L1340,0)*Q1352,0)*V1359,0)*Y1361,0)-AA1362</f>
        <v>234</v>
      </c>
      <c r="AD1362" s="268"/>
    </row>
    <row r="1363" spans="1:30" ht="17.100000000000001" customHeight="1">
      <c r="A1363" s="243">
        <v>61</v>
      </c>
      <c r="B1363" s="243">
        <v>2630</v>
      </c>
      <c r="C1363" s="244" t="s">
        <v>6088</v>
      </c>
      <c r="D1363" s="792"/>
      <c r="E1363" s="792"/>
      <c r="F1363" s="794"/>
      <c r="G1363" s="528"/>
      <c r="H1363" s="528"/>
      <c r="I1363" s="794"/>
      <c r="J1363" s="604"/>
      <c r="K1363" s="605"/>
      <c r="L1363" s="605"/>
      <c r="M1363" s="517"/>
      <c r="N1363" s="798"/>
      <c r="O1363" s="1580" t="s">
        <v>165</v>
      </c>
      <c r="P1363" s="775"/>
      <c r="Q1363" s="775"/>
      <c r="R1363" s="359"/>
      <c r="S1363" s="360"/>
      <c r="T1363" s="360"/>
      <c r="U1363" s="360"/>
      <c r="V1363" s="361"/>
      <c r="W1363" s="523"/>
      <c r="X1363" s="524"/>
      <c r="Y1363" s="642"/>
      <c r="Z1363" s="247"/>
      <c r="AA1363" s="247"/>
      <c r="AB1363" s="247"/>
      <c r="AC1363" s="391">
        <f>ROUND(ROUND(H1304+L1340,0)*Q1364,0)</f>
        <v>237</v>
      </c>
      <c r="AD1363" s="268"/>
    </row>
    <row r="1364" spans="1:30" ht="17.100000000000001" customHeight="1">
      <c r="A1364" s="243">
        <v>61</v>
      </c>
      <c r="B1364" s="243">
        <v>2631</v>
      </c>
      <c r="C1364" s="244" t="s">
        <v>6089</v>
      </c>
      <c r="D1364" s="792"/>
      <c r="E1364" s="792"/>
      <c r="F1364" s="794"/>
      <c r="G1364" s="528"/>
      <c r="H1364" s="528"/>
      <c r="I1364" s="794"/>
      <c r="J1364" s="604"/>
      <c r="K1364" s="605"/>
      <c r="L1364" s="605"/>
      <c r="M1364" s="517"/>
      <c r="N1364" s="797"/>
      <c r="O1364" s="1620"/>
      <c r="P1364" s="643" t="s">
        <v>163</v>
      </c>
      <c r="Q1364" s="365">
        <v>0.5</v>
      </c>
      <c r="R1364" s="777"/>
      <c r="S1364" s="639"/>
      <c r="T1364" s="639"/>
      <c r="U1364" s="639"/>
      <c r="V1364" s="529"/>
      <c r="W1364" s="516"/>
      <c r="X1364" s="517"/>
      <c r="Y1364" s="526"/>
      <c r="Z1364" s="762" t="s">
        <v>167</v>
      </c>
      <c r="AA1364" s="354">
        <v>5</v>
      </c>
      <c r="AB1364" s="763" t="s">
        <v>168</v>
      </c>
      <c r="AC1364" s="391">
        <f>ROUND(ROUND(H1304+L1340,0)*Q1364,0)-AA1364</f>
        <v>232</v>
      </c>
      <c r="AD1364" s="268"/>
    </row>
    <row r="1365" spans="1:30" ht="17.100000000000001" customHeight="1">
      <c r="A1365" s="243">
        <v>61</v>
      </c>
      <c r="B1365" s="243">
        <v>2632</v>
      </c>
      <c r="C1365" s="244" t="s">
        <v>6090</v>
      </c>
      <c r="D1365" s="792"/>
      <c r="E1365" s="792"/>
      <c r="F1365" s="794"/>
      <c r="G1365" s="528"/>
      <c r="H1365" s="528"/>
      <c r="I1365" s="794"/>
      <c r="J1365" s="604"/>
      <c r="K1365" s="605"/>
      <c r="L1365" s="605"/>
      <c r="M1365" s="517"/>
      <c r="N1365" s="797"/>
      <c r="O1365" s="1620"/>
      <c r="P1365" s="530"/>
      <c r="Q1365" s="530"/>
      <c r="R1365" s="777"/>
      <c r="S1365" s="639"/>
      <c r="T1365" s="639"/>
      <c r="U1365" s="639"/>
      <c r="V1365" s="529"/>
      <c r="W1365" s="1650" t="s">
        <v>4700</v>
      </c>
      <c r="X1365" s="362" t="s">
        <v>163</v>
      </c>
      <c r="Y1365" s="395">
        <v>0.85</v>
      </c>
      <c r="Z1365" s="355"/>
      <c r="AA1365" s="247"/>
      <c r="AB1365" s="247"/>
      <c r="AC1365" s="391">
        <f>ROUND(ROUND(ROUND(H1304+L1340,0)*Q1364,0)*Y1365,0)</f>
        <v>201</v>
      </c>
      <c r="AD1365" s="268"/>
    </row>
    <row r="1366" spans="1:30" ht="17.100000000000001" customHeight="1">
      <c r="A1366" s="243">
        <v>61</v>
      </c>
      <c r="B1366" s="243">
        <v>2633</v>
      </c>
      <c r="C1366" s="244" t="s">
        <v>6091</v>
      </c>
      <c r="D1366" s="792"/>
      <c r="E1366" s="792"/>
      <c r="F1366" s="794"/>
      <c r="G1366" s="528"/>
      <c r="H1366" s="528"/>
      <c r="I1366" s="794"/>
      <c r="J1366" s="604"/>
      <c r="K1366" s="605"/>
      <c r="L1366" s="605"/>
      <c r="M1366" s="517"/>
      <c r="N1366" s="797"/>
      <c r="O1366" s="530"/>
      <c r="P1366" s="643"/>
      <c r="Q1366" s="643"/>
      <c r="R1366" s="778"/>
      <c r="S1366" s="525"/>
      <c r="T1366" s="525"/>
      <c r="U1366" s="525"/>
      <c r="V1366" s="539"/>
      <c r="W1366" s="1651"/>
      <c r="X1366" s="512"/>
      <c r="Y1366" s="368"/>
      <c r="Z1366" s="762" t="s">
        <v>167</v>
      </c>
      <c r="AA1366" s="354">
        <v>5</v>
      </c>
      <c r="AB1366" s="763" t="s">
        <v>168</v>
      </c>
      <c r="AC1366" s="391">
        <f>ROUND(ROUND(ROUND(H1304+L1340,0)*Q1364,0)*Y1365,0)-AA1366</f>
        <v>196</v>
      </c>
      <c r="AD1366" s="268"/>
    </row>
    <row r="1367" spans="1:30" ht="17.100000000000001" customHeight="1">
      <c r="A1367" s="243">
        <v>61</v>
      </c>
      <c r="B1367" s="243">
        <v>2634</v>
      </c>
      <c r="C1367" s="244" t="s">
        <v>6092</v>
      </c>
      <c r="D1367" s="792"/>
      <c r="E1367" s="792"/>
      <c r="F1367" s="794"/>
      <c r="G1367" s="528"/>
      <c r="H1367" s="528"/>
      <c r="I1367" s="794"/>
      <c r="J1367" s="604"/>
      <c r="K1367" s="605"/>
      <c r="L1367" s="605"/>
      <c r="M1367" s="517"/>
      <c r="N1367" s="798"/>
      <c r="O1367" s="530"/>
      <c r="P1367" s="530"/>
      <c r="Q1367" s="530"/>
      <c r="R1367" s="1580" t="s">
        <v>4703</v>
      </c>
      <c r="S1367" s="1633"/>
      <c r="T1367" s="1633"/>
      <c r="U1367" s="362" t="s">
        <v>163</v>
      </c>
      <c r="V1367" s="356">
        <v>0.7</v>
      </c>
      <c r="W1367" s="523"/>
      <c r="X1367" s="524"/>
      <c r="Y1367" s="642"/>
      <c r="Z1367" s="247"/>
      <c r="AA1367" s="247"/>
      <c r="AB1367" s="247"/>
      <c r="AC1367" s="391">
        <f>ROUND(ROUND(ROUND(H1304+L1340,0)*Q1364,0)*V1367,0)</f>
        <v>166</v>
      </c>
      <c r="AD1367" s="268"/>
    </row>
    <row r="1368" spans="1:30" ht="17.100000000000001" customHeight="1">
      <c r="A1368" s="243">
        <v>61</v>
      </c>
      <c r="B1368" s="243">
        <v>2635</v>
      </c>
      <c r="C1368" s="244" t="s">
        <v>6093</v>
      </c>
      <c r="D1368" s="792"/>
      <c r="E1368" s="792"/>
      <c r="F1368" s="794"/>
      <c r="G1368" s="528"/>
      <c r="H1368" s="528"/>
      <c r="I1368" s="794"/>
      <c r="J1368" s="604"/>
      <c r="K1368" s="605"/>
      <c r="L1368" s="605"/>
      <c r="M1368" s="517"/>
      <c r="N1368" s="798"/>
      <c r="O1368" s="530"/>
      <c r="P1368" s="530"/>
      <c r="Q1368" s="530"/>
      <c r="R1368" s="1620"/>
      <c r="S1368" s="1634"/>
      <c r="T1368" s="1634"/>
      <c r="U1368" s="643"/>
      <c r="V1368" s="365"/>
      <c r="W1368" s="319"/>
      <c r="X1368" s="288"/>
      <c r="Y1368" s="526"/>
      <c r="Z1368" s="762" t="s">
        <v>167</v>
      </c>
      <c r="AA1368" s="354">
        <v>5</v>
      </c>
      <c r="AB1368" s="763" t="s">
        <v>168</v>
      </c>
      <c r="AC1368" s="391">
        <f>ROUND(ROUND(ROUND(H1304+L1340,0)*Q1364,0)*V1367,0)-AA1368</f>
        <v>161</v>
      </c>
      <c r="AD1368" s="268"/>
    </row>
    <row r="1369" spans="1:30" ht="17.100000000000001" customHeight="1">
      <c r="A1369" s="243">
        <v>61</v>
      </c>
      <c r="B1369" s="243">
        <v>2636</v>
      </c>
      <c r="C1369" s="244" t="s">
        <v>6094</v>
      </c>
      <c r="D1369" s="792"/>
      <c r="E1369" s="792"/>
      <c r="F1369" s="794"/>
      <c r="G1369" s="528"/>
      <c r="H1369" s="528"/>
      <c r="I1369" s="794"/>
      <c r="J1369" s="604"/>
      <c r="K1369" s="605"/>
      <c r="L1369" s="605"/>
      <c r="M1369" s="517"/>
      <c r="N1369" s="799"/>
      <c r="O1369" s="643"/>
      <c r="P1369" s="1644"/>
      <c r="Q1369" s="1652"/>
      <c r="R1369" s="1620"/>
      <c r="S1369" s="1634"/>
      <c r="T1369" s="1634"/>
      <c r="U1369" s="779"/>
      <c r="V1369" s="780"/>
      <c r="W1369" s="1650" t="s">
        <v>4700</v>
      </c>
      <c r="X1369" s="362" t="s">
        <v>163</v>
      </c>
      <c r="Y1369" s="395">
        <v>0.85</v>
      </c>
      <c r="Z1369" s="355"/>
      <c r="AA1369" s="247"/>
      <c r="AB1369" s="247"/>
      <c r="AC1369" s="391">
        <f>ROUND(ROUND(ROUND(ROUND(H1304+L1340,0)*Q1364,0)*V1367,0)*Y1369,0)</f>
        <v>141</v>
      </c>
      <c r="AD1369" s="268"/>
    </row>
    <row r="1370" spans="1:30" ht="17.100000000000001" customHeight="1">
      <c r="A1370" s="243">
        <v>61</v>
      </c>
      <c r="B1370" s="243">
        <v>2637</v>
      </c>
      <c r="C1370" s="244" t="s">
        <v>6095</v>
      </c>
      <c r="D1370" s="792"/>
      <c r="E1370" s="792"/>
      <c r="F1370" s="794"/>
      <c r="G1370" s="528"/>
      <c r="H1370" s="528"/>
      <c r="I1370" s="794"/>
      <c r="J1370" s="604"/>
      <c r="K1370" s="605"/>
      <c r="L1370" s="605"/>
      <c r="M1370" s="517"/>
      <c r="N1370" s="799"/>
      <c r="O1370" s="643"/>
      <c r="P1370" s="643"/>
      <c r="Q1370" s="643"/>
      <c r="R1370" s="781"/>
      <c r="S1370" s="782"/>
      <c r="T1370" s="537"/>
      <c r="U1370" s="537"/>
      <c r="V1370" s="783"/>
      <c r="W1370" s="1651"/>
      <c r="X1370" s="512"/>
      <c r="Y1370" s="368"/>
      <c r="Z1370" s="762" t="s">
        <v>167</v>
      </c>
      <c r="AA1370" s="354">
        <v>5</v>
      </c>
      <c r="AB1370" s="763" t="s">
        <v>168</v>
      </c>
      <c r="AC1370" s="391">
        <f>ROUND(ROUND(ROUND(ROUND(H1304+L1340,0)*Q1364,0)*V1367,0)*Y1369,0)-AA1370</f>
        <v>136</v>
      </c>
      <c r="AD1370" s="268"/>
    </row>
    <row r="1371" spans="1:30" ht="17.100000000000001" customHeight="1">
      <c r="A1371" s="243">
        <v>61</v>
      </c>
      <c r="B1371" s="243">
        <v>2638</v>
      </c>
      <c r="C1371" s="244" t="s">
        <v>6096</v>
      </c>
      <c r="D1371" s="792"/>
      <c r="E1371" s="792"/>
      <c r="F1371" s="794"/>
      <c r="G1371" s="528"/>
      <c r="H1371" s="528"/>
      <c r="I1371" s="794"/>
      <c r="J1371" s="604"/>
      <c r="K1371" s="605"/>
      <c r="L1371" s="605"/>
      <c r="M1371" s="517"/>
      <c r="N1371" s="798"/>
      <c r="O1371" s="643"/>
      <c r="P1371" s="1646"/>
      <c r="Q1371" s="1649"/>
      <c r="R1371" s="1580" t="s">
        <v>4708</v>
      </c>
      <c r="S1371" s="1633"/>
      <c r="T1371" s="1633"/>
      <c r="U1371" s="643" t="s">
        <v>163</v>
      </c>
      <c r="V1371" s="365">
        <v>0.85</v>
      </c>
      <c r="W1371" s="523"/>
      <c r="X1371" s="524"/>
      <c r="Y1371" s="642"/>
      <c r="Z1371" s="247"/>
      <c r="AA1371" s="247"/>
      <c r="AB1371" s="247"/>
      <c r="AC1371" s="391">
        <f>ROUND(ROUND(ROUND(H1304+L1340,0)*Q1364,0)*V1371,0)</f>
        <v>201</v>
      </c>
      <c r="AD1371" s="268"/>
    </row>
    <row r="1372" spans="1:30" ht="17.100000000000001" customHeight="1">
      <c r="A1372" s="243">
        <v>61</v>
      </c>
      <c r="B1372" s="243">
        <v>2639</v>
      </c>
      <c r="C1372" s="244" t="s">
        <v>6097</v>
      </c>
      <c r="D1372" s="792"/>
      <c r="E1372" s="792"/>
      <c r="F1372" s="794"/>
      <c r="G1372" s="528"/>
      <c r="H1372" s="528"/>
      <c r="I1372" s="794"/>
      <c r="J1372" s="604"/>
      <c r="K1372" s="605"/>
      <c r="L1372" s="605"/>
      <c r="M1372" s="517"/>
      <c r="N1372" s="798"/>
      <c r="O1372" s="643"/>
      <c r="P1372" s="365"/>
      <c r="Q1372" s="365"/>
      <c r="R1372" s="1620"/>
      <c r="S1372" s="1634"/>
      <c r="T1372" s="1634"/>
      <c r="U1372" s="643"/>
      <c r="V1372" s="365"/>
      <c r="W1372" s="319"/>
      <c r="X1372" s="288"/>
      <c r="Y1372" s="526"/>
      <c r="Z1372" s="762" t="s">
        <v>167</v>
      </c>
      <c r="AA1372" s="354">
        <v>5</v>
      </c>
      <c r="AB1372" s="763" t="s">
        <v>168</v>
      </c>
      <c r="AC1372" s="391">
        <f>ROUND(ROUND(ROUND(H1304+L1340,0)*Q1364,0)*V1371,0)-AA1372</f>
        <v>196</v>
      </c>
      <c r="AD1372" s="268"/>
    </row>
    <row r="1373" spans="1:30" ht="17.100000000000001" customHeight="1">
      <c r="A1373" s="243">
        <v>61</v>
      </c>
      <c r="B1373" s="243">
        <v>2640</v>
      </c>
      <c r="C1373" s="244" t="s">
        <v>6098</v>
      </c>
      <c r="D1373" s="792"/>
      <c r="E1373" s="792"/>
      <c r="F1373" s="794"/>
      <c r="G1373" s="528"/>
      <c r="H1373" s="528"/>
      <c r="I1373" s="794"/>
      <c r="J1373" s="604"/>
      <c r="K1373" s="605"/>
      <c r="L1373" s="605"/>
      <c r="M1373" s="517"/>
      <c r="N1373" s="799"/>
      <c r="O1373" s="643"/>
      <c r="P1373" s="365"/>
      <c r="Q1373" s="365"/>
      <c r="R1373" s="1620"/>
      <c r="S1373" s="1634"/>
      <c r="T1373" s="1634"/>
      <c r="U1373" s="779"/>
      <c r="V1373" s="780"/>
      <c r="W1373" s="1650" t="s">
        <v>4700</v>
      </c>
      <c r="X1373" s="362" t="s">
        <v>163</v>
      </c>
      <c r="Y1373" s="395">
        <v>0.85</v>
      </c>
      <c r="Z1373" s="355"/>
      <c r="AA1373" s="247"/>
      <c r="AB1373" s="247"/>
      <c r="AC1373" s="391">
        <f>ROUND(ROUND(ROUND(ROUND(H1304+L1340,0)*Q1364,0)*V1371,0)*Y1373,0)</f>
        <v>171</v>
      </c>
      <c r="AD1373" s="268"/>
    </row>
    <row r="1374" spans="1:30" ht="17.100000000000001" customHeight="1">
      <c r="A1374" s="243">
        <v>61</v>
      </c>
      <c r="B1374" s="243">
        <v>2641</v>
      </c>
      <c r="C1374" s="244" t="s">
        <v>6099</v>
      </c>
      <c r="D1374" s="792"/>
      <c r="E1374" s="792"/>
      <c r="F1374" s="794"/>
      <c r="G1374" s="528"/>
      <c r="H1374" s="528"/>
      <c r="I1374" s="794"/>
      <c r="J1374" s="604"/>
      <c r="K1374" s="605"/>
      <c r="L1374" s="605"/>
      <c r="M1374" s="517"/>
      <c r="N1374" s="506"/>
      <c r="O1374" s="643"/>
      <c r="P1374" s="643"/>
      <c r="Q1374" s="643"/>
      <c r="R1374" s="1642"/>
      <c r="S1374" s="1643"/>
      <c r="T1374" s="1643"/>
      <c r="U1374" s="537"/>
      <c r="V1374" s="783"/>
      <c r="W1374" s="1651"/>
      <c r="X1374" s="512"/>
      <c r="Y1374" s="368"/>
      <c r="Z1374" s="762" t="s">
        <v>167</v>
      </c>
      <c r="AA1374" s="354">
        <v>5</v>
      </c>
      <c r="AB1374" s="763" t="s">
        <v>168</v>
      </c>
      <c r="AC1374" s="391">
        <f>ROUND(ROUND(ROUND(ROUND(H1304+L1340,0)*Q1364,0)*V1371,0)*Y1373,0)-AA1374</f>
        <v>166</v>
      </c>
      <c r="AD1374" s="268"/>
    </row>
    <row r="1375" spans="1:30" ht="17.100000000000001" customHeight="1">
      <c r="A1375" s="243">
        <v>61</v>
      </c>
      <c r="B1375" s="243">
        <v>2642</v>
      </c>
      <c r="C1375" s="244" t="s">
        <v>6100</v>
      </c>
      <c r="D1375" s="792"/>
      <c r="E1375" s="792"/>
      <c r="F1375" s="522"/>
      <c r="G1375" s="1580" t="s">
        <v>5882</v>
      </c>
      <c r="H1375" s="541"/>
      <c r="I1375" s="542"/>
      <c r="J1375" s="601"/>
      <c r="K1375" s="602"/>
      <c r="L1375" s="602"/>
      <c r="M1375" s="524"/>
      <c r="N1375" s="523"/>
      <c r="O1375" s="524"/>
      <c r="P1375" s="524"/>
      <c r="Q1375" s="524"/>
      <c r="R1375" s="359"/>
      <c r="S1375" s="360"/>
      <c r="T1375" s="776"/>
      <c r="U1375" s="361"/>
      <c r="V1375" s="524"/>
      <c r="W1375" s="523"/>
      <c r="X1375" s="524"/>
      <c r="Y1375" s="642"/>
      <c r="Z1375" s="247"/>
      <c r="AA1375" s="247"/>
      <c r="AB1375" s="247"/>
      <c r="AC1375" s="391">
        <f>ROUND(H1376,0)</f>
        <v>360</v>
      </c>
      <c r="AD1375" s="268"/>
    </row>
    <row r="1376" spans="1:30" ht="17.100000000000001" customHeight="1">
      <c r="A1376" s="243">
        <v>61</v>
      </c>
      <c r="B1376" s="243">
        <v>2643</v>
      </c>
      <c r="C1376" s="244" t="s">
        <v>6101</v>
      </c>
      <c r="D1376" s="792"/>
      <c r="E1376" s="792"/>
      <c r="F1376" s="522"/>
      <c r="G1376" s="1620"/>
      <c r="H1376" s="639">
        <v>360</v>
      </c>
      <c r="I1376" s="517" t="s">
        <v>18</v>
      </c>
      <c r="J1376" s="604"/>
      <c r="K1376" s="605"/>
      <c r="L1376" s="605"/>
      <c r="M1376" s="517"/>
      <c r="N1376" s="516"/>
      <c r="O1376" s="517"/>
      <c r="P1376" s="517"/>
      <c r="Q1376" s="517"/>
      <c r="R1376" s="777"/>
      <c r="S1376" s="639"/>
      <c r="T1376" s="776"/>
      <c r="U1376" s="529"/>
      <c r="V1376" s="517"/>
      <c r="W1376" s="516"/>
      <c r="X1376" s="517"/>
      <c r="Y1376" s="526"/>
      <c r="Z1376" s="762" t="s">
        <v>167</v>
      </c>
      <c r="AA1376" s="354">
        <v>5</v>
      </c>
      <c r="AB1376" s="763" t="s">
        <v>168</v>
      </c>
      <c r="AC1376" s="391">
        <f>ROUND(H1376,0)-AA1376</f>
        <v>355</v>
      </c>
      <c r="AD1376" s="268"/>
    </row>
    <row r="1377" spans="1:30" ht="17.100000000000001" customHeight="1">
      <c r="A1377" s="243">
        <v>61</v>
      </c>
      <c r="B1377" s="243">
        <v>2644</v>
      </c>
      <c r="C1377" s="244" t="s">
        <v>6102</v>
      </c>
      <c r="D1377" s="792"/>
      <c r="E1377" s="792"/>
      <c r="F1377" s="522"/>
      <c r="G1377" s="1620"/>
      <c r="H1377" s="521"/>
      <c r="I1377" s="522"/>
      <c r="J1377" s="604"/>
      <c r="K1377" s="605"/>
      <c r="L1377" s="605"/>
      <c r="M1377" s="517"/>
      <c r="N1377" s="516"/>
      <c r="O1377" s="517"/>
      <c r="P1377" s="517"/>
      <c r="Q1377" s="517"/>
      <c r="R1377" s="777"/>
      <c r="S1377" s="639"/>
      <c r="T1377" s="776"/>
      <c r="U1377" s="529"/>
      <c r="V1377" s="518"/>
      <c r="W1377" s="1650" t="s">
        <v>4700</v>
      </c>
      <c r="X1377" s="362" t="s">
        <v>163</v>
      </c>
      <c r="Y1377" s="395">
        <v>0.85</v>
      </c>
      <c r="Z1377" s="355"/>
      <c r="AA1377" s="247"/>
      <c r="AB1377" s="247"/>
      <c r="AC1377" s="391">
        <f>ROUND(H1376*Y1377,0)</f>
        <v>306</v>
      </c>
      <c r="AD1377" s="268"/>
    </row>
    <row r="1378" spans="1:30" ht="17.100000000000001" customHeight="1">
      <c r="A1378" s="243">
        <v>61</v>
      </c>
      <c r="B1378" s="243">
        <v>2645</v>
      </c>
      <c r="C1378" s="244" t="s">
        <v>6103</v>
      </c>
      <c r="D1378" s="792"/>
      <c r="E1378" s="792"/>
      <c r="F1378" s="522"/>
      <c r="G1378" s="521"/>
      <c r="H1378" s="521"/>
      <c r="I1378" s="521"/>
      <c r="J1378" s="604"/>
      <c r="K1378" s="605"/>
      <c r="L1378" s="605"/>
      <c r="M1378" s="517"/>
      <c r="N1378" s="516"/>
      <c r="O1378" s="517"/>
      <c r="P1378" s="517"/>
      <c r="Q1378" s="517"/>
      <c r="R1378" s="778"/>
      <c r="S1378" s="525"/>
      <c r="T1378" s="537"/>
      <c r="U1378" s="539"/>
      <c r="V1378" s="526"/>
      <c r="W1378" s="1651"/>
      <c r="X1378" s="512"/>
      <c r="Y1378" s="368"/>
      <c r="Z1378" s="762" t="s">
        <v>167</v>
      </c>
      <c r="AA1378" s="354">
        <v>5</v>
      </c>
      <c r="AB1378" s="763" t="s">
        <v>168</v>
      </c>
      <c r="AC1378" s="391">
        <f>ROUND(H1376*Y1377,0)-AA1378</f>
        <v>301</v>
      </c>
      <c r="AD1378" s="268"/>
    </row>
    <row r="1379" spans="1:30" ht="17.100000000000001" customHeight="1">
      <c r="A1379" s="243">
        <v>61</v>
      </c>
      <c r="B1379" s="243">
        <v>2646</v>
      </c>
      <c r="C1379" s="244" t="s">
        <v>6104</v>
      </c>
      <c r="D1379" s="792"/>
      <c r="E1379" s="792"/>
      <c r="F1379" s="794"/>
      <c r="G1379" s="528"/>
      <c r="H1379" s="517"/>
      <c r="I1379" s="538"/>
      <c r="J1379" s="604"/>
      <c r="K1379" s="605"/>
      <c r="L1379" s="605"/>
      <c r="M1379" s="517"/>
      <c r="N1379" s="516"/>
      <c r="O1379" s="517"/>
      <c r="P1379" s="517"/>
      <c r="Q1379" s="517"/>
      <c r="R1379" s="1580" t="s">
        <v>4703</v>
      </c>
      <c r="S1379" s="1633"/>
      <c r="T1379" s="1633"/>
      <c r="U1379" s="362" t="s">
        <v>163</v>
      </c>
      <c r="V1379" s="356">
        <v>0.7</v>
      </c>
      <c r="W1379" s="523"/>
      <c r="X1379" s="524"/>
      <c r="Y1379" s="642"/>
      <c r="Z1379" s="247"/>
      <c r="AA1379" s="247"/>
      <c r="AB1379" s="247"/>
      <c r="AC1379" s="391">
        <f>ROUND(H1376*V1379,0)</f>
        <v>252</v>
      </c>
      <c r="AD1379" s="268"/>
    </row>
    <row r="1380" spans="1:30" ht="17.100000000000001" customHeight="1">
      <c r="A1380" s="243">
        <v>61</v>
      </c>
      <c r="B1380" s="243">
        <v>2647</v>
      </c>
      <c r="C1380" s="244" t="s">
        <v>6105</v>
      </c>
      <c r="D1380" s="792"/>
      <c r="E1380" s="792"/>
      <c r="F1380" s="794"/>
      <c r="G1380" s="528"/>
      <c r="H1380" s="517"/>
      <c r="I1380" s="538"/>
      <c r="J1380" s="604"/>
      <c r="K1380" s="605"/>
      <c r="L1380" s="605"/>
      <c r="M1380" s="517"/>
      <c r="N1380" s="516"/>
      <c r="O1380" s="517"/>
      <c r="P1380" s="517"/>
      <c r="Q1380" s="517"/>
      <c r="R1380" s="1620"/>
      <c r="S1380" s="1634"/>
      <c r="T1380" s="1634"/>
      <c r="U1380" s="643"/>
      <c r="V1380" s="365"/>
      <c r="W1380" s="319"/>
      <c r="X1380" s="288"/>
      <c r="Y1380" s="526"/>
      <c r="Z1380" s="762" t="s">
        <v>167</v>
      </c>
      <c r="AA1380" s="354">
        <v>5</v>
      </c>
      <c r="AB1380" s="763" t="s">
        <v>168</v>
      </c>
      <c r="AC1380" s="391">
        <f>ROUND(H1376*V1379,0)-AA1380</f>
        <v>247</v>
      </c>
      <c r="AD1380" s="268"/>
    </row>
    <row r="1381" spans="1:30" ht="17.100000000000001" customHeight="1">
      <c r="A1381" s="243">
        <v>61</v>
      </c>
      <c r="B1381" s="243">
        <v>2648</v>
      </c>
      <c r="C1381" s="244" t="s">
        <v>6106</v>
      </c>
      <c r="D1381" s="792"/>
      <c r="E1381" s="792"/>
      <c r="F1381" s="795"/>
      <c r="G1381" s="796"/>
      <c r="H1381" s="517"/>
      <c r="I1381" s="538"/>
      <c r="J1381" s="604"/>
      <c r="K1381" s="605"/>
      <c r="L1381" s="605"/>
      <c r="M1381" s="517"/>
      <c r="N1381" s="516"/>
      <c r="O1381" s="517"/>
      <c r="P1381" s="517"/>
      <c r="Q1381" s="517"/>
      <c r="R1381" s="1620"/>
      <c r="S1381" s="1634"/>
      <c r="T1381" s="1634"/>
      <c r="U1381" s="779"/>
      <c r="V1381" s="780"/>
      <c r="W1381" s="1650" t="s">
        <v>4700</v>
      </c>
      <c r="X1381" s="362" t="s">
        <v>163</v>
      </c>
      <c r="Y1381" s="395">
        <v>0.85</v>
      </c>
      <c r="Z1381" s="355"/>
      <c r="AA1381" s="247"/>
      <c r="AB1381" s="247"/>
      <c r="AC1381" s="391">
        <f>ROUND(ROUND(H1376*V1379,0)*Y1381,0)</f>
        <v>214</v>
      </c>
      <c r="AD1381" s="268"/>
    </row>
    <row r="1382" spans="1:30" ht="17.100000000000001" customHeight="1">
      <c r="A1382" s="243">
        <v>61</v>
      </c>
      <c r="B1382" s="243">
        <v>2649</v>
      </c>
      <c r="C1382" s="244" t="s">
        <v>6107</v>
      </c>
      <c r="D1382" s="792"/>
      <c r="E1382" s="793"/>
      <c r="F1382" s="795"/>
      <c r="G1382" s="796"/>
      <c r="H1382" s="517"/>
      <c r="I1382" s="538"/>
      <c r="J1382" s="604"/>
      <c r="K1382" s="605"/>
      <c r="L1382" s="605"/>
      <c r="M1382" s="517"/>
      <c r="N1382" s="516"/>
      <c r="O1382" s="517"/>
      <c r="P1382" s="517"/>
      <c r="Q1382" s="517"/>
      <c r="R1382" s="781"/>
      <c r="S1382" s="782"/>
      <c r="T1382" s="537"/>
      <c r="U1382" s="537"/>
      <c r="V1382" s="783"/>
      <c r="W1382" s="1651"/>
      <c r="X1382" s="512"/>
      <c r="Y1382" s="368"/>
      <c r="Z1382" s="762" t="s">
        <v>167</v>
      </c>
      <c r="AA1382" s="354">
        <v>5</v>
      </c>
      <c r="AB1382" s="763" t="s">
        <v>168</v>
      </c>
      <c r="AC1382" s="391">
        <f>ROUND(ROUND(H1376*V1379,0)*Y1381,0)-AA1382</f>
        <v>209</v>
      </c>
      <c r="AD1382" s="268"/>
    </row>
    <row r="1383" spans="1:30" ht="17.100000000000001" customHeight="1">
      <c r="A1383" s="243">
        <v>61</v>
      </c>
      <c r="B1383" s="243">
        <v>2650</v>
      </c>
      <c r="C1383" s="244" t="s">
        <v>6108</v>
      </c>
      <c r="D1383" s="792"/>
      <c r="E1383" s="793"/>
      <c r="F1383" s="795"/>
      <c r="G1383" s="796"/>
      <c r="H1383" s="517"/>
      <c r="I1383" s="538"/>
      <c r="J1383" s="604"/>
      <c r="K1383" s="605"/>
      <c r="L1383" s="605"/>
      <c r="M1383" s="517"/>
      <c r="N1383" s="516"/>
      <c r="O1383" s="517"/>
      <c r="P1383" s="517"/>
      <c r="Q1383" s="518"/>
      <c r="R1383" s="1580" t="s">
        <v>4708</v>
      </c>
      <c r="S1383" s="1633"/>
      <c r="T1383" s="1633"/>
      <c r="U1383" s="643" t="s">
        <v>163</v>
      </c>
      <c r="V1383" s="365">
        <v>0.85</v>
      </c>
      <c r="W1383" s="523"/>
      <c r="X1383" s="524"/>
      <c r="Y1383" s="642"/>
      <c r="Z1383" s="247"/>
      <c r="AA1383" s="247"/>
      <c r="AB1383" s="247"/>
      <c r="AC1383" s="391">
        <f>ROUND(H1376*V1383,0)</f>
        <v>306</v>
      </c>
      <c r="AD1383" s="268"/>
    </row>
    <row r="1384" spans="1:30" ht="17.100000000000001" customHeight="1">
      <c r="A1384" s="243">
        <v>61</v>
      </c>
      <c r="B1384" s="243">
        <v>2651</v>
      </c>
      <c r="C1384" s="244" t="s">
        <v>6109</v>
      </c>
      <c r="D1384" s="792"/>
      <c r="E1384" s="793"/>
      <c r="F1384" s="795"/>
      <c r="G1384" s="796"/>
      <c r="H1384" s="517"/>
      <c r="I1384" s="538"/>
      <c r="J1384" s="604"/>
      <c r="K1384" s="605"/>
      <c r="L1384" s="605"/>
      <c r="M1384" s="517"/>
      <c r="N1384" s="516"/>
      <c r="O1384" s="517"/>
      <c r="P1384" s="517"/>
      <c r="Q1384" s="517"/>
      <c r="R1384" s="1620"/>
      <c r="S1384" s="1634"/>
      <c r="T1384" s="1634"/>
      <c r="U1384" s="643"/>
      <c r="V1384" s="365"/>
      <c r="W1384" s="319"/>
      <c r="X1384" s="288"/>
      <c r="Y1384" s="526"/>
      <c r="Z1384" s="762" t="s">
        <v>167</v>
      </c>
      <c r="AA1384" s="354">
        <v>5</v>
      </c>
      <c r="AB1384" s="763" t="s">
        <v>168</v>
      </c>
      <c r="AC1384" s="391">
        <f>ROUND(H1376*V1383,0)-AA1384</f>
        <v>301</v>
      </c>
      <c r="AD1384" s="268"/>
    </row>
    <row r="1385" spans="1:30" ht="17.100000000000001" customHeight="1">
      <c r="A1385" s="243">
        <v>61</v>
      </c>
      <c r="B1385" s="243">
        <v>2652</v>
      </c>
      <c r="C1385" s="244" t="s">
        <v>6110</v>
      </c>
      <c r="D1385" s="792"/>
      <c r="E1385" s="793"/>
      <c r="F1385" s="794"/>
      <c r="G1385" s="528"/>
      <c r="H1385" s="528"/>
      <c r="I1385" s="794"/>
      <c r="J1385" s="604"/>
      <c r="K1385" s="605"/>
      <c r="L1385" s="605"/>
      <c r="M1385" s="517"/>
      <c r="N1385" s="516"/>
      <c r="O1385" s="517"/>
      <c r="P1385" s="517"/>
      <c r="Q1385" s="517"/>
      <c r="R1385" s="1620"/>
      <c r="S1385" s="1634"/>
      <c r="T1385" s="1634"/>
      <c r="U1385" s="779"/>
      <c r="V1385" s="780"/>
      <c r="W1385" s="1650" t="s">
        <v>4700</v>
      </c>
      <c r="X1385" s="362" t="s">
        <v>163</v>
      </c>
      <c r="Y1385" s="395">
        <v>0.85</v>
      </c>
      <c r="Z1385" s="355"/>
      <c r="AA1385" s="247"/>
      <c r="AB1385" s="247"/>
      <c r="AC1385" s="391">
        <f>ROUND(ROUND(H1376*V1383,0)*Y1385,0)</f>
        <v>260</v>
      </c>
      <c r="AD1385" s="268"/>
    </row>
    <row r="1386" spans="1:30" ht="17.100000000000001" customHeight="1">
      <c r="A1386" s="243">
        <v>61</v>
      </c>
      <c r="B1386" s="243">
        <v>2653</v>
      </c>
      <c r="C1386" s="244" t="s">
        <v>6111</v>
      </c>
      <c r="D1386" s="792"/>
      <c r="E1386" s="793"/>
      <c r="F1386" s="794"/>
      <c r="G1386" s="528"/>
      <c r="H1386" s="528"/>
      <c r="I1386" s="794"/>
      <c r="J1386" s="604"/>
      <c r="K1386" s="605"/>
      <c r="L1386" s="605"/>
      <c r="M1386" s="517"/>
      <c r="N1386" s="319"/>
      <c r="O1386" s="288"/>
      <c r="P1386" s="288"/>
      <c r="Q1386" s="288"/>
      <c r="R1386" s="1642"/>
      <c r="S1386" s="1643"/>
      <c r="T1386" s="1643"/>
      <c r="U1386" s="537"/>
      <c r="V1386" s="783"/>
      <c r="W1386" s="1651"/>
      <c r="X1386" s="512"/>
      <c r="Y1386" s="368"/>
      <c r="Z1386" s="762" t="s">
        <v>167</v>
      </c>
      <c r="AA1386" s="354">
        <v>5</v>
      </c>
      <c r="AB1386" s="763" t="s">
        <v>168</v>
      </c>
      <c r="AC1386" s="391">
        <f>ROUND(ROUND(H1376*V1383,0)*Y1385,0)-AA1386</f>
        <v>255</v>
      </c>
      <c r="AD1386" s="268"/>
    </row>
    <row r="1387" spans="1:30" ht="17.100000000000001" customHeight="1">
      <c r="A1387" s="243">
        <v>61</v>
      </c>
      <c r="B1387" s="243">
        <v>2654</v>
      </c>
      <c r="C1387" s="244" t="s">
        <v>6112</v>
      </c>
      <c r="D1387" s="792"/>
      <c r="E1387" s="792"/>
      <c r="F1387" s="794"/>
      <c r="G1387" s="528"/>
      <c r="H1387" s="528"/>
      <c r="I1387" s="794"/>
      <c r="J1387" s="604"/>
      <c r="K1387" s="605"/>
      <c r="L1387" s="605"/>
      <c r="M1387" s="517"/>
      <c r="N1387" s="1536" t="s">
        <v>4713</v>
      </c>
      <c r="O1387" s="1580" t="s">
        <v>162</v>
      </c>
      <c r="P1387" s="775"/>
      <c r="Q1387" s="775"/>
      <c r="R1387" s="359"/>
      <c r="S1387" s="360"/>
      <c r="T1387" s="776"/>
      <c r="U1387" s="360"/>
      <c r="V1387" s="361"/>
      <c r="W1387" s="523"/>
      <c r="X1387" s="524"/>
      <c r="Y1387" s="642"/>
      <c r="Z1387" s="247"/>
      <c r="AA1387" s="247"/>
      <c r="AB1387" s="247"/>
      <c r="AC1387" s="391">
        <f>ROUND(H1376*Q1388,0)</f>
        <v>252</v>
      </c>
      <c r="AD1387" s="268"/>
    </row>
    <row r="1388" spans="1:30" ht="17.100000000000001" customHeight="1">
      <c r="A1388" s="243">
        <v>61</v>
      </c>
      <c r="B1388" s="243">
        <v>2655</v>
      </c>
      <c r="C1388" s="244" t="s">
        <v>6113</v>
      </c>
      <c r="D1388" s="792"/>
      <c r="E1388" s="792"/>
      <c r="F1388" s="794"/>
      <c r="G1388" s="528"/>
      <c r="H1388" s="528"/>
      <c r="I1388" s="794"/>
      <c r="J1388" s="604"/>
      <c r="K1388" s="605"/>
      <c r="L1388" s="605"/>
      <c r="M1388" s="517"/>
      <c r="N1388" s="1648"/>
      <c r="O1388" s="1620"/>
      <c r="P1388" s="643" t="s">
        <v>163</v>
      </c>
      <c r="Q1388" s="365">
        <v>0.7</v>
      </c>
      <c r="R1388" s="777"/>
      <c r="S1388" s="639"/>
      <c r="T1388" s="776"/>
      <c r="U1388" s="639"/>
      <c r="V1388" s="529"/>
      <c r="W1388" s="516"/>
      <c r="X1388" s="517"/>
      <c r="Y1388" s="526"/>
      <c r="Z1388" s="762" t="s">
        <v>167</v>
      </c>
      <c r="AA1388" s="354">
        <v>5</v>
      </c>
      <c r="AB1388" s="763" t="s">
        <v>168</v>
      </c>
      <c r="AC1388" s="391">
        <f>ROUND(H1376*Q1388,0)-AA1388</f>
        <v>247</v>
      </c>
      <c r="AD1388" s="268"/>
    </row>
    <row r="1389" spans="1:30" ht="17.100000000000001" customHeight="1">
      <c r="A1389" s="243">
        <v>61</v>
      </c>
      <c r="B1389" s="243">
        <v>2656</v>
      </c>
      <c r="C1389" s="244" t="s">
        <v>6114</v>
      </c>
      <c r="D1389" s="792"/>
      <c r="E1389" s="792"/>
      <c r="F1389" s="794"/>
      <c r="G1389" s="528"/>
      <c r="H1389" s="528"/>
      <c r="I1389" s="794"/>
      <c r="J1389" s="604"/>
      <c r="K1389" s="605"/>
      <c r="L1389" s="605"/>
      <c r="M1389" s="517"/>
      <c r="N1389" s="1648"/>
      <c r="O1389" s="1620"/>
      <c r="P1389" s="530"/>
      <c r="Q1389" s="530"/>
      <c r="R1389" s="777"/>
      <c r="S1389" s="639"/>
      <c r="T1389" s="776"/>
      <c r="U1389" s="639"/>
      <c r="V1389" s="529"/>
      <c r="W1389" s="1650" t="s">
        <v>4700</v>
      </c>
      <c r="X1389" s="362" t="s">
        <v>163</v>
      </c>
      <c r="Y1389" s="395">
        <v>0.85</v>
      </c>
      <c r="Z1389" s="355"/>
      <c r="AA1389" s="247"/>
      <c r="AB1389" s="247"/>
      <c r="AC1389" s="391">
        <f>ROUND(ROUND(H1376*Q1388,0)*Y1389,0)</f>
        <v>214</v>
      </c>
      <c r="AD1389" s="268"/>
    </row>
    <row r="1390" spans="1:30" ht="17.100000000000001" customHeight="1">
      <c r="A1390" s="243">
        <v>61</v>
      </c>
      <c r="B1390" s="243">
        <v>2657</v>
      </c>
      <c r="C1390" s="244" t="s">
        <v>6115</v>
      </c>
      <c r="D1390" s="792"/>
      <c r="E1390" s="792"/>
      <c r="F1390" s="794"/>
      <c r="G1390" s="528"/>
      <c r="H1390" s="528"/>
      <c r="I1390" s="794"/>
      <c r="J1390" s="604"/>
      <c r="K1390" s="605"/>
      <c r="L1390" s="605"/>
      <c r="M1390" s="517"/>
      <c r="N1390" s="797"/>
      <c r="O1390" s="530"/>
      <c r="P1390" s="643"/>
      <c r="Q1390" s="643"/>
      <c r="R1390" s="778"/>
      <c r="S1390" s="525"/>
      <c r="T1390" s="537"/>
      <c r="U1390" s="525"/>
      <c r="V1390" s="539"/>
      <c r="W1390" s="1651"/>
      <c r="X1390" s="512"/>
      <c r="Y1390" s="368"/>
      <c r="Z1390" s="762" t="s">
        <v>167</v>
      </c>
      <c r="AA1390" s="354">
        <v>5</v>
      </c>
      <c r="AB1390" s="763" t="s">
        <v>168</v>
      </c>
      <c r="AC1390" s="391">
        <f>ROUND(ROUND(H1376*Q1388,0)*Y1389,0)-AA1390</f>
        <v>209</v>
      </c>
      <c r="AD1390" s="268"/>
    </row>
    <row r="1391" spans="1:30" ht="17.100000000000001" customHeight="1">
      <c r="A1391" s="243">
        <v>61</v>
      </c>
      <c r="B1391" s="243">
        <v>2658</v>
      </c>
      <c r="C1391" s="244" t="s">
        <v>6116</v>
      </c>
      <c r="D1391" s="792"/>
      <c r="E1391" s="792"/>
      <c r="F1391" s="794"/>
      <c r="G1391" s="528"/>
      <c r="H1391" s="528"/>
      <c r="I1391" s="794"/>
      <c r="J1391" s="604"/>
      <c r="K1391" s="605"/>
      <c r="L1391" s="605"/>
      <c r="M1391" s="517"/>
      <c r="N1391" s="798"/>
      <c r="O1391" s="530"/>
      <c r="P1391" s="530"/>
      <c r="Q1391" s="530"/>
      <c r="R1391" s="1580" t="s">
        <v>4703</v>
      </c>
      <c r="S1391" s="1633"/>
      <c r="T1391" s="1633"/>
      <c r="U1391" s="362" t="s">
        <v>163</v>
      </c>
      <c r="V1391" s="356">
        <v>0.7</v>
      </c>
      <c r="W1391" s="523"/>
      <c r="X1391" s="524"/>
      <c r="Y1391" s="642"/>
      <c r="Z1391" s="247"/>
      <c r="AA1391" s="247"/>
      <c r="AB1391" s="247"/>
      <c r="AC1391" s="391">
        <f>ROUND(ROUND(H1376*Q1388,0)*V1391,0)</f>
        <v>176</v>
      </c>
      <c r="AD1391" s="268"/>
    </row>
    <row r="1392" spans="1:30" ht="17.100000000000001" customHeight="1">
      <c r="A1392" s="243">
        <v>61</v>
      </c>
      <c r="B1392" s="243">
        <v>2659</v>
      </c>
      <c r="C1392" s="244" t="s">
        <v>6117</v>
      </c>
      <c r="D1392" s="792"/>
      <c r="E1392" s="792"/>
      <c r="F1392" s="794"/>
      <c r="G1392" s="528"/>
      <c r="H1392" s="528"/>
      <c r="I1392" s="794"/>
      <c r="J1392" s="604"/>
      <c r="K1392" s="605"/>
      <c r="L1392" s="605"/>
      <c r="M1392" s="517"/>
      <c r="N1392" s="798"/>
      <c r="O1392" s="530"/>
      <c r="P1392" s="530"/>
      <c r="Q1392" s="530"/>
      <c r="R1392" s="1620"/>
      <c r="S1392" s="1634"/>
      <c r="T1392" s="1634"/>
      <c r="U1392" s="643"/>
      <c r="V1392" s="365"/>
      <c r="W1392" s="319"/>
      <c r="X1392" s="288"/>
      <c r="Y1392" s="526"/>
      <c r="Z1392" s="762" t="s">
        <v>167</v>
      </c>
      <c r="AA1392" s="354">
        <v>5</v>
      </c>
      <c r="AB1392" s="763" t="s">
        <v>168</v>
      </c>
      <c r="AC1392" s="391">
        <f>ROUND(ROUND(H1376*Q1388,0)*V1391,0)-AA1392</f>
        <v>171</v>
      </c>
      <c r="AD1392" s="268"/>
    </row>
    <row r="1393" spans="1:30" ht="17.100000000000001" customHeight="1">
      <c r="A1393" s="243">
        <v>61</v>
      </c>
      <c r="B1393" s="243">
        <v>2660</v>
      </c>
      <c r="C1393" s="244" t="s">
        <v>6118</v>
      </c>
      <c r="D1393" s="792"/>
      <c r="E1393" s="792"/>
      <c r="F1393" s="794"/>
      <c r="G1393" s="528"/>
      <c r="H1393" s="528"/>
      <c r="I1393" s="794"/>
      <c r="J1393" s="604"/>
      <c r="K1393" s="605"/>
      <c r="L1393" s="605"/>
      <c r="M1393" s="517"/>
      <c r="N1393" s="799"/>
      <c r="O1393" s="643"/>
      <c r="P1393" s="1644"/>
      <c r="Q1393" s="1652"/>
      <c r="R1393" s="1620"/>
      <c r="S1393" s="1634"/>
      <c r="T1393" s="1634"/>
      <c r="U1393" s="779"/>
      <c r="V1393" s="780"/>
      <c r="W1393" s="1650" t="s">
        <v>4700</v>
      </c>
      <c r="X1393" s="362" t="s">
        <v>163</v>
      </c>
      <c r="Y1393" s="395">
        <v>0.85</v>
      </c>
      <c r="Z1393" s="355"/>
      <c r="AA1393" s="247"/>
      <c r="AB1393" s="247"/>
      <c r="AC1393" s="391">
        <f>ROUND(ROUND(ROUND(H1376*Q1388,0)*V1391,0)*Y1393,0)</f>
        <v>150</v>
      </c>
      <c r="AD1393" s="268"/>
    </row>
    <row r="1394" spans="1:30" ht="17.100000000000001" customHeight="1">
      <c r="A1394" s="243">
        <v>61</v>
      </c>
      <c r="B1394" s="243">
        <v>2661</v>
      </c>
      <c r="C1394" s="244" t="s">
        <v>6119</v>
      </c>
      <c r="D1394" s="792"/>
      <c r="E1394" s="792"/>
      <c r="F1394" s="794"/>
      <c r="G1394" s="528"/>
      <c r="H1394" s="528"/>
      <c r="I1394" s="794"/>
      <c r="J1394" s="604"/>
      <c r="K1394" s="605"/>
      <c r="L1394" s="605"/>
      <c r="M1394" s="517"/>
      <c r="N1394" s="799"/>
      <c r="O1394" s="643"/>
      <c r="P1394" s="643"/>
      <c r="Q1394" s="643"/>
      <c r="R1394" s="781"/>
      <c r="S1394" s="782"/>
      <c r="T1394" s="537"/>
      <c r="U1394" s="537"/>
      <c r="V1394" s="783"/>
      <c r="W1394" s="1651"/>
      <c r="X1394" s="512"/>
      <c r="Y1394" s="368"/>
      <c r="Z1394" s="762" t="s">
        <v>167</v>
      </c>
      <c r="AA1394" s="354">
        <v>5</v>
      </c>
      <c r="AB1394" s="763" t="s">
        <v>168</v>
      </c>
      <c r="AC1394" s="391">
        <f>ROUND(ROUND(ROUND(H1376*Q1388,0)*V1391,0)*Y1393,0)-AA1394</f>
        <v>145</v>
      </c>
      <c r="AD1394" s="268"/>
    </row>
    <row r="1395" spans="1:30" ht="17.100000000000001" customHeight="1">
      <c r="A1395" s="243">
        <v>61</v>
      </c>
      <c r="B1395" s="243">
        <v>2662</v>
      </c>
      <c r="C1395" s="244" t="s">
        <v>6120</v>
      </c>
      <c r="D1395" s="792"/>
      <c r="E1395" s="792"/>
      <c r="F1395" s="794"/>
      <c r="G1395" s="528"/>
      <c r="H1395" s="528"/>
      <c r="I1395" s="794"/>
      <c r="J1395" s="604"/>
      <c r="K1395" s="605"/>
      <c r="L1395" s="605"/>
      <c r="M1395" s="517"/>
      <c r="N1395" s="798"/>
      <c r="O1395" s="643"/>
      <c r="P1395" s="1646"/>
      <c r="Q1395" s="1649"/>
      <c r="R1395" s="1580" t="s">
        <v>4708</v>
      </c>
      <c r="S1395" s="1633"/>
      <c r="T1395" s="1633"/>
      <c r="U1395" s="643" t="s">
        <v>163</v>
      </c>
      <c r="V1395" s="365">
        <v>0.85</v>
      </c>
      <c r="W1395" s="523"/>
      <c r="X1395" s="524"/>
      <c r="Y1395" s="642"/>
      <c r="Z1395" s="247"/>
      <c r="AA1395" s="247"/>
      <c r="AB1395" s="247"/>
      <c r="AC1395" s="391">
        <f>ROUND(ROUND(H1376*Q1388,0)*V1395,0)</f>
        <v>214</v>
      </c>
      <c r="AD1395" s="268"/>
    </row>
    <row r="1396" spans="1:30" ht="17.100000000000001" customHeight="1">
      <c r="A1396" s="243">
        <v>61</v>
      </c>
      <c r="B1396" s="243">
        <v>2663</v>
      </c>
      <c r="C1396" s="244" t="s">
        <v>6121</v>
      </c>
      <c r="D1396" s="792"/>
      <c r="E1396" s="792"/>
      <c r="F1396" s="794"/>
      <c r="G1396" s="528"/>
      <c r="H1396" s="528"/>
      <c r="I1396" s="794"/>
      <c r="J1396" s="604"/>
      <c r="K1396" s="605"/>
      <c r="L1396" s="605"/>
      <c r="M1396" s="517"/>
      <c r="N1396" s="798"/>
      <c r="O1396" s="643"/>
      <c r="P1396" s="365"/>
      <c r="Q1396" s="365"/>
      <c r="R1396" s="1620"/>
      <c r="S1396" s="1634"/>
      <c r="T1396" s="1634"/>
      <c r="U1396" s="643"/>
      <c r="V1396" s="365"/>
      <c r="W1396" s="319"/>
      <c r="X1396" s="288"/>
      <c r="Y1396" s="526"/>
      <c r="Z1396" s="762" t="s">
        <v>167</v>
      </c>
      <c r="AA1396" s="354">
        <v>5</v>
      </c>
      <c r="AB1396" s="763" t="s">
        <v>168</v>
      </c>
      <c r="AC1396" s="391">
        <f>ROUND(ROUND(H1376*Q1388,0)*V1395,0)-AA1396</f>
        <v>209</v>
      </c>
      <c r="AD1396" s="268"/>
    </row>
    <row r="1397" spans="1:30" ht="17.100000000000001" customHeight="1">
      <c r="A1397" s="243">
        <v>61</v>
      </c>
      <c r="B1397" s="243">
        <v>2664</v>
      </c>
      <c r="C1397" s="244" t="s">
        <v>6122</v>
      </c>
      <c r="D1397" s="792"/>
      <c r="E1397" s="792"/>
      <c r="F1397" s="794"/>
      <c r="G1397" s="528"/>
      <c r="H1397" s="528"/>
      <c r="I1397" s="794"/>
      <c r="J1397" s="604"/>
      <c r="K1397" s="605"/>
      <c r="L1397" s="605"/>
      <c r="M1397" s="517"/>
      <c r="N1397" s="799"/>
      <c r="O1397" s="643"/>
      <c r="P1397" s="365"/>
      <c r="Q1397" s="365"/>
      <c r="R1397" s="1620"/>
      <c r="S1397" s="1634"/>
      <c r="T1397" s="1634"/>
      <c r="U1397" s="779"/>
      <c r="V1397" s="780"/>
      <c r="W1397" s="1650" t="s">
        <v>4700</v>
      </c>
      <c r="X1397" s="362" t="s">
        <v>163</v>
      </c>
      <c r="Y1397" s="395">
        <v>0.85</v>
      </c>
      <c r="Z1397" s="355"/>
      <c r="AA1397" s="247"/>
      <c r="AB1397" s="247"/>
      <c r="AC1397" s="391">
        <f>ROUND(ROUND(ROUND(H1376*Q1388,0)*V1395,0)*Y1397,0)</f>
        <v>182</v>
      </c>
      <c r="AD1397" s="268"/>
    </row>
    <row r="1398" spans="1:30" ht="17.100000000000001" customHeight="1">
      <c r="A1398" s="243">
        <v>61</v>
      </c>
      <c r="B1398" s="243">
        <v>2665</v>
      </c>
      <c r="C1398" s="244" t="s">
        <v>6123</v>
      </c>
      <c r="D1398" s="792"/>
      <c r="E1398" s="792"/>
      <c r="F1398" s="794"/>
      <c r="G1398" s="528"/>
      <c r="H1398" s="528"/>
      <c r="I1398" s="794"/>
      <c r="J1398" s="604"/>
      <c r="K1398" s="605"/>
      <c r="L1398" s="605"/>
      <c r="M1398" s="517"/>
      <c r="N1398" s="798"/>
      <c r="O1398" s="643"/>
      <c r="P1398" s="643"/>
      <c r="Q1398" s="643"/>
      <c r="R1398" s="1642"/>
      <c r="S1398" s="1643"/>
      <c r="T1398" s="1643"/>
      <c r="U1398" s="537"/>
      <c r="V1398" s="783"/>
      <c r="W1398" s="1651"/>
      <c r="X1398" s="512"/>
      <c r="Y1398" s="368"/>
      <c r="Z1398" s="762" t="s">
        <v>167</v>
      </c>
      <c r="AA1398" s="354">
        <v>5</v>
      </c>
      <c r="AB1398" s="763" t="s">
        <v>168</v>
      </c>
      <c r="AC1398" s="391">
        <f>ROUND(ROUND(ROUND(H1376*Q1388,0)*V1395,0)*Y1397,0)-AA1398</f>
        <v>177</v>
      </c>
      <c r="AD1398" s="268"/>
    </row>
    <row r="1399" spans="1:30" ht="17.100000000000001" customHeight="1">
      <c r="A1399" s="243">
        <v>61</v>
      </c>
      <c r="B1399" s="243">
        <v>2666</v>
      </c>
      <c r="C1399" s="244" t="s">
        <v>6124</v>
      </c>
      <c r="D1399" s="792"/>
      <c r="E1399" s="792"/>
      <c r="F1399" s="794"/>
      <c r="G1399" s="528"/>
      <c r="H1399" s="528"/>
      <c r="I1399" s="794"/>
      <c r="J1399" s="604"/>
      <c r="K1399" s="605"/>
      <c r="L1399" s="605"/>
      <c r="M1399" s="517"/>
      <c r="N1399" s="798"/>
      <c r="O1399" s="1580" t="s">
        <v>165</v>
      </c>
      <c r="P1399" s="775"/>
      <c r="Q1399" s="775"/>
      <c r="R1399" s="359"/>
      <c r="S1399" s="360"/>
      <c r="T1399" s="776"/>
      <c r="U1399" s="360"/>
      <c r="V1399" s="361"/>
      <c r="W1399" s="523"/>
      <c r="X1399" s="524"/>
      <c r="Y1399" s="642"/>
      <c r="Z1399" s="247"/>
      <c r="AA1399" s="247"/>
      <c r="AB1399" s="247"/>
      <c r="AC1399" s="391">
        <f>ROUND(H1376*Q1400,0)</f>
        <v>180</v>
      </c>
      <c r="AD1399" s="268"/>
    </row>
    <row r="1400" spans="1:30" ht="17.100000000000001" customHeight="1">
      <c r="A1400" s="243">
        <v>61</v>
      </c>
      <c r="B1400" s="243">
        <v>2667</v>
      </c>
      <c r="C1400" s="244" t="s">
        <v>6125</v>
      </c>
      <c r="D1400" s="792"/>
      <c r="E1400" s="792"/>
      <c r="F1400" s="794"/>
      <c r="G1400" s="528"/>
      <c r="H1400" s="528"/>
      <c r="I1400" s="794"/>
      <c r="J1400" s="604"/>
      <c r="K1400" s="605"/>
      <c r="L1400" s="605"/>
      <c r="M1400" s="517"/>
      <c r="N1400" s="797"/>
      <c r="O1400" s="1620"/>
      <c r="P1400" s="643" t="s">
        <v>163</v>
      </c>
      <c r="Q1400" s="365">
        <v>0.5</v>
      </c>
      <c r="R1400" s="777"/>
      <c r="S1400" s="639"/>
      <c r="T1400" s="776"/>
      <c r="U1400" s="639"/>
      <c r="V1400" s="529"/>
      <c r="W1400" s="516"/>
      <c r="X1400" s="517"/>
      <c r="Y1400" s="526"/>
      <c r="Z1400" s="762" t="s">
        <v>167</v>
      </c>
      <c r="AA1400" s="354">
        <v>5</v>
      </c>
      <c r="AB1400" s="763" t="s">
        <v>168</v>
      </c>
      <c r="AC1400" s="391">
        <f>ROUND(H1376*Q1400,0)-AA1400</f>
        <v>175</v>
      </c>
      <c r="AD1400" s="268"/>
    </row>
    <row r="1401" spans="1:30" ht="17.100000000000001" customHeight="1">
      <c r="A1401" s="243">
        <v>61</v>
      </c>
      <c r="B1401" s="243">
        <v>2668</v>
      </c>
      <c r="C1401" s="244" t="s">
        <v>6126</v>
      </c>
      <c r="D1401" s="792"/>
      <c r="E1401" s="792"/>
      <c r="F1401" s="794"/>
      <c r="G1401" s="528"/>
      <c r="H1401" s="528"/>
      <c r="I1401" s="794"/>
      <c r="J1401" s="604"/>
      <c r="K1401" s="605"/>
      <c r="L1401" s="605"/>
      <c r="M1401" s="517"/>
      <c r="N1401" s="797"/>
      <c r="O1401" s="1620"/>
      <c r="P1401" s="530"/>
      <c r="Q1401" s="530"/>
      <c r="R1401" s="777"/>
      <c r="S1401" s="639"/>
      <c r="T1401" s="776"/>
      <c r="U1401" s="639"/>
      <c r="V1401" s="529"/>
      <c r="W1401" s="1650" t="s">
        <v>4700</v>
      </c>
      <c r="X1401" s="362" t="s">
        <v>163</v>
      </c>
      <c r="Y1401" s="395">
        <v>0.85</v>
      </c>
      <c r="Z1401" s="355"/>
      <c r="AA1401" s="247"/>
      <c r="AB1401" s="247"/>
      <c r="AC1401" s="391">
        <f>ROUND(ROUND(H1376*Q1400,0)*Y1401,0)</f>
        <v>153</v>
      </c>
      <c r="AD1401" s="268"/>
    </row>
    <row r="1402" spans="1:30" ht="17.100000000000001" customHeight="1">
      <c r="A1402" s="243">
        <v>61</v>
      </c>
      <c r="B1402" s="243">
        <v>2669</v>
      </c>
      <c r="C1402" s="244" t="s">
        <v>6127</v>
      </c>
      <c r="D1402" s="792"/>
      <c r="E1402" s="792"/>
      <c r="F1402" s="794"/>
      <c r="G1402" s="528"/>
      <c r="H1402" s="528"/>
      <c r="I1402" s="794"/>
      <c r="J1402" s="604"/>
      <c r="K1402" s="605"/>
      <c r="L1402" s="605"/>
      <c r="M1402" s="517"/>
      <c r="N1402" s="797"/>
      <c r="O1402" s="530"/>
      <c r="P1402" s="643"/>
      <c r="Q1402" s="643"/>
      <c r="R1402" s="778"/>
      <c r="S1402" s="525"/>
      <c r="T1402" s="537"/>
      <c r="U1402" s="525"/>
      <c r="V1402" s="539"/>
      <c r="W1402" s="1651"/>
      <c r="X1402" s="512"/>
      <c r="Y1402" s="368"/>
      <c r="Z1402" s="762" t="s">
        <v>167</v>
      </c>
      <c r="AA1402" s="354">
        <v>5</v>
      </c>
      <c r="AB1402" s="763" t="s">
        <v>168</v>
      </c>
      <c r="AC1402" s="391">
        <f>ROUND(ROUND(H1376*Q1400,0)*Y1401,0)-AA1402</f>
        <v>148</v>
      </c>
      <c r="AD1402" s="268"/>
    </row>
    <row r="1403" spans="1:30" ht="17.100000000000001" customHeight="1">
      <c r="A1403" s="243">
        <v>61</v>
      </c>
      <c r="B1403" s="243">
        <v>2670</v>
      </c>
      <c r="C1403" s="244" t="s">
        <v>6128</v>
      </c>
      <c r="D1403" s="792"/>
      <c r="E1403" s="792"/>
      <c r="F1403" s="794"/>
      <c r="G1403" s="528"/>
      <c r="H1403" s="528"/>
      <c r="I1403" s="794"/>
      <c r="J1403" s="604"/>
      <c r="K1403" s="605"/>
      <c r="L1403" s="605"/>
      <c r="M1403" s="517"/>
      <c r="N1403" s="798"/>
      <c r="O1403" s="530"/>
      <c r="P1403" s="530"/>
      <c r="Q1403" s="530"/>
      <c r="R1403" s="1580" t="s">
        <v>4703</v>
      </c>
      <c r="S1403" s="1633"/>
      <c r="T1403" s="1633"/>
      <c r="U1403" s="362" t="s">
        <v>163</v>
      </c>
      <c r="V1403" s="356">
        <v>0.7</v>
      </c>
      <c r="W1403" s="523"/>
      <c r="X1403" s="524"/>
      <c r="Y1403" s="642"/>
      <c r="Z1403" s="247"/>
      <c r="AA1403" s="247"/>
      <c r="AB1403" s="247"/>
      <c r="AC1403" s="391">
        <f>ROUND(ROUND(H1376*Q1400,0)*V1403,0)</f>
        <v>126</v>
      </c>
      <c r="AD1403" s="268"/>
    </row>
    <row r="1404" spans="1:30" ht="17.100000000000001" customHeight="1">
      <c r="A1404" s="243">
        <v>61</v>
      </c>
      <c r="B1404" s="243">
        <v>2671</v>
      </c>
      <c r="C1404" s="244" t="s">
        <v>6129</v>
      </c>
      <c r="D1404" s="792"/>
      <c r="E1404" s="792"/>
      <c r="F1404" s="794"/>
      <c r="G1404" s="528"/>
      <c r="H1404" s="528"/>
      <c r="I1404" s="794"/>
      <c r="J1404" s="604"/>
      <c r="K1404" s="605"/>
      <c r="L1404" s="605"/>
      <c r="M1404" s="517"/>
      <c r="N1404" s="798"/>
      <c r="O1404" s="530"/>
      <c r="P1404" s="530"/>
      <c r="Q1404" s="530"/>
      <c r="R1404" s="1620"/>
      <c r="S1404" s="1634"/>
      <c r="T1404" s="1634"/>
      <c r="U1404" s="643"/>
      <c r="V1404" s="365"/>
      <c r="W1404" s="319"/>
      <c r="X1404" s="288"/>
      <c r="Y1404" s="526"/>
      <c r="Z1404" s="762" t="s">
        <v>167</v>
      </c>
      <c r="AA1404" s="354">
        <v>5</v>
      </c>
      <c r="AB1404" s="763" t="s">
        <v>168</v>
      </c>
      <c r="AC1404" s="391">
        <f>ROUND(ROUND(H1376*Q1400,0)*V1403,0)-AA1404</f>
        <v>121</v>
      </c>
      <c r="AD1404" s="268"/>
    </row>
    <row r="1405" spans="1:30" ht="17.100000000000001" customHeight="1">
      <c r="A1405" s="243">
        <v>61</v>
      </c>
      <c r="B1405" s="243">
        <v>2672</v>
      </c>
      <c r="C1405" s="244" t="s">
        <v>6130</v>
      </c>
      <c r="D1405" s="792"/>
      <c r="E1405" s="792"/>
      <c r="F1405" s="794"/>
      <c r="G1405" s="528"/>
      <c r="H1405" s="528"/>
      <c r="I1405" s="794"/>
      <c r="J1405" s="604"/>
      <c r="K1405" s="605"/>
      <c r="L1405" s="605"/>
      <c r="M1405" s="517"/>
      <c r="N1405" s="799"/>
      <c r="O1405" s="643"/>
      <c r="P1405" s="1644"/>
      <c r="Q1405" s="1652"/>
      <c r="R1405" s="1620"/>
      <c r="S1405" s="1634"/>
      <c r="T1405" s="1634"/>
      <c r="U1405" s="779"/>
      <c r="V1405" s="780"/>
      <c r="W1405" s="1650" t="s">
        <v>4700</v>
      </c>
      <c r="X1405" s="362" t="s">
        <v>163</v>
      </c>
      <c r="Y1405" s="395">
        <v>0.85</v>
      </c>
      <c r="Z1405" s="355"/>
      <c r="AA1405" s="247"/>
      <c r="AB1405" s="247"/>
      <c r="AC1405" s="391">
        <f>ROUND(ROUND(ROUND(H1376*Q1400,0)*V1403,0)*Y1405,0)</f>
        <v>107</v>
      </c>
      <c r="AD1405" s="268"/>
    </row>
    <row r="1406" spans="1:30" ht="17.100000000000001" customHeight="1">
      <c r="A1406" s="243">
        <v>61</v>
      </c>
      <c r="B1406" s="243">
        <v>2673</v>
      </c>
      <c r="C1406" s="244" t="s">
        <v>6131</v>
      </c>
      <c r="D1406" s="792"/>
      <c r="E1406" s="792"/>
      <c r="F1406" s="794"/>
      <c r="G1406" s="528"/>
      <c r="H1406" s="528"/>
      <c r="I1406" s="794"/>
      <c r="J1406" s="604"/>
      <c r="K1406" s="605"/>
      <c r="L1406" s="605"/>
      <c r="M1406" s="517"/>
      <c r="N1406" s="799"/>
      <c r="O1406" s="643"/>
      <c r="P1406" s="643"/>
      <c r="Q1406" s="643"/>
      <c r="R1406" s="781"/>
      <c r="S1406" s="782"/>
      <c r="T1406" s="537"/>
      <c r="U1406" s="537"/>
      <c r="V1406" s="783"/>
      <c r="W1406" s="1651"/>
      <c r="X1406" s="512"/>
      <c r="Y1406" s="368"/>
      <c r="Z1406" s="762" t="s">
        <v>167</v>
      </c>
      <c r="AA1406" s="354">
        <v>5</v>
      </c>
      <c r="AB1406" s="763" t="s">
        <v>168</v>
      </c>
      <c r="AC1406" s="391">
        <f>ROUND(ROUND(ROUND(H1376*Q1400,0)*V1403,0)*Y1405,0)-AA1406</f>
        <v>102</v>
      </c>
      <c r="AD1406" s="268"/>
    </row>
    <row r="1407" spans="1:30" ht="17.100000000000001" customHeight="1">
      <c r="A1407" s="243">
        <v>61</v>
      </c>
      <c r="B1407" s="243">
        <v>2674</v>
      </c>
      <c r="C1407" s="244" t="s">
        <v>6132</v>
      </c>
      <c r="D1407" s="792"/>
      <c r="E1407" s="792"/>
      <c r="F1407" s="794"/>
      <c r="G1407" s="528"/>
      <c r="H1407" s="528"/>
      <c r="I1407" s="794"/>
      <c r="J1407" s="604"/>
      <c r="K1407" s="605"/>
      <c r="L1407" s="605"/>
      <c r="M1407" s="517"/>
      <c r="N1407" s="798"/>
      <c r="O1407" s="643"/>
      <c r="P1407" s="1646"/>
      <c r="Q1407" s="1649"/>
      <c r="R1407" s="1580" t="s">
        <v>4708</v>
      </c>
      <c r="S1407" s="1633"/>
      <c r="T1407" s="1633"/>
      <c r="U1407" s="643" t="s">
        <v>163</v>
      </c>
      <c r="V1407" s="365">
        <v>0.85</v>
      </c>
      <c r="W1407" s="523"/>
      <c r="X1407" s="524"/>
      <c r="Y1407" s="642"/>
      <c r="Z1407" s="247"/>
      <c r="AA1407" s="247"/>
      <c r="AB1407" s="247"/>
      <c r="AC1407" s="391">
        <f>ROUND(ROUND(H1376*Q1400,0)*V1407,0)</f>
        <v>153</v>
      </c>
      <c r="AD1407" s="268"/>
    </row>
    <row r="1408" spans="1:30" ht="17.100000000000001" customHeight="1">
      <c r="A1408" s="243">
        <v>61</v>
      </c>
      <c r="B1408" s="243">
        <v>2675</v>
      </c>
      <c r="C1408" s="244" t="s">
        <v>6133</v>
      </c>
      <c r="D1408" s="792"/>
      <c r="E1408" s="792"/>
      <c r="F1408" s="794"/>
      <c r="G1408" s="528"/>
      <c r="H1408" s="528"/>
      <c r="I1408" s="794"/>
      <c r="J1408" s="604"/>
      <c r="K1408" s="605"/>
      <c r="L1408" s="605"/>
      <c r="M1408" s="517"/>
      <c r="N1408" s="798"/>
      <c r="O1408" s="643"/>
      <c r="P1408" s="365"/>
      <c r="Q1408" s="365"/>
      <c r="R1408" s="1620"/>
      <c r="S1408" s="1634"/>
      <c r="T1408" s="1634"/>
      <c r="U1408" s="643"/>
      <c r="V1408" s="365"/>
      <c r="W1408" s="319"/>
      <c r="X1408" s="288"/>
      <c r="Y1408" s="526"/>
      <c r="Z1408" s="762" t="s">
        <v>167</v>
      </c>
      <c r="AA1408" s="354">
        <v>5</v>
      </c>
      <c r="AB1408" s="763" t="s">
        <v>168</v>
      </c>
      <c r="AC1408" s="391">
        <f>ROUND(ROUND(H1376*Q1400,0)*V1407,0)-AA1408</f>
        <v>148</v>
      </c>
      <c r="AD1408" s="268"/>
    </row>
    <row r="1409" spans="1:30" ht="17.100000000000001" customHeight="1">
      <c r="A1409" s="243">
        <v>61</v>
      </c>
      <c r="B1409" s="243">
        <v>2676</v>
      </c>
      <c r="C1409" s="244" t="s">
        <v>6134</v>
      </c>
      <c r="D1409" s="792"/>
      <c r="E1409" s="792"/>
      <c r="F1409" s="794"/>
      <c r="G1409" s="528"/>
      <c r="H1409" s="528"/>
      <c r="I1409" s="794"/>
      <c r="J1409" s="604"/>
      <c r="K1409" s="605"/>
      <c r="L1409" s="605"/>
      <c r="M1409" s="517"/>
      <c r="N1409" s="799"/>
      <c r="O1409" s="643"/>
      <c r="P1409" s="365"/>
      <c r="Q1409" s="365"/>
      <c r="R1409" s="1620"/>
      <c r="S1409" s="1634"/>
      <c r="T1409" s="1634"/>
      <c r="U1409" s="779"/>
      <c r="V1409" s="780"/>
      <c r="W1409" s="1650" t="s">
        <v>4700</v>
      </c>
      <c r="X1409" s="362" t="s">
        <v>163</v>
      </c>
      <c r="Y1409" s="395">
        <v>0.85</v>
      </c>
      <c r="Z1409" s="355"/>
      <c r="AA1409" s="247"/>
      <c r="AB1409" s="247"/>
      <c r="AC1409" s="391">
        <f>ROUND(ROUND(ROUND(H1376*Q1400,0)*V1407,0)*Y1409,0)</f>
        <v>130</v>
      </c>
      <c r="AD1409" s="268"/>
    </row>
    <row r="1410" spans="1:30" ht="17.100000000000001" customHeight="1">
      <c r="A1410" s="243">
        <v>61</v>
      </c>
      <c r="B1410" s="243">
        <v>2677</v>
      </c>
      <c r="C1410" s="244" t="s">
        <v>6135</v>
      </c>
      <c r="D1410" s="792"/>
      <c r="E1410" s="792"/>
      <c r="F1410" s="794"/>
      <c r="G1410" s="528"/>
      <c r="H1410" s="528"/>
      <c r="I1410" s="794"/>
      <c r="J1410" s="604"/>
      <c r="K1410" s="605"/>
      <c r="L1410" s="605"/>
      <c r="M1410" s="517"/>
      <c r="N1410" s="506"/>
      <c r="O1410" s="643"/>
      <c r="P1410" s="643"/>
      <c r="Q1410" s="643"/>
      <c r="R1410" s="1642"/>
      <c r="S1410" s="1643"/>
      <c r="T1410" s="1643"/>
      <c r="U1410" s="537"/>
      <c r="V1410" s="783"/>
      <c r="W1410" s="1651"/>
      <c r="X1410" s="512"/>
      <c r="Y1410" s="368"/>
      <c r="Z1410" s="762" t="s">
        <v>167</v>
      </c>
      <c r="AA1410" s="354">
        <v>5</v>
      </c>
      <c r="AB1410" s="763" t="s">
        <v>168</v>
      </c>
      <c r="AC1410" s="391">
        <f>ROUND(ROUND(ROUND(H1376*Q1400,0)*V1407,0)*Y1409,0)-AA1410</f>
        <v>125</v>
      </c>
      <c r="AD1410" s="268"/>
    </row>
    <row r="1411" spans="1:30" ht="17.100000000000001" customHeight="1">
      <c r="A1411" s="243">
        <v>61</v>
      </c>
      <c r="B1411" s="243">
        <v>2678</v>
      </c>
      <c r="C1411" s="244" t="s">
        <v>6136</v>
      </c>
      <c r="D1411" s="792"/>
      <c r="E1411" s="792"/>
      <c r="F1411" s="794"/>
      <c r="G1411" s="528"/>
      <c r="H1411" s="528"/>
      <c r="I1411" s="794"/>
      <c r="J1411" s="1622" t="s">
        <v>5845</v>
      </c>
      <c r="K1411" s="800"/>
      <c r="L1411" s="800"/>
      <c r="M1411" s="800"/>
      <c r="N1411" s="523"/>
      <c r="O1411" s="524"/>
      <c r="P1411" s="524"/>
      <c r="Q1411" s="524"/>
      <c r="R1411" s="359"/>
      <c r="S1411" s="360"/>
      <c r="T1411" s="776"/>
      <c r="U1411" s="361"/>
      <c r="V1411" s="524"/>
      <c r="W1411" s="523"/>
      <c r="X1411" s="524"/>
      <c r="Y1411" s="642"/>
      <c r="Z1411" s="247"/>
      <c r="AA1411" s="247"/>
      <c r="AB1411" s="247"/>
      <c r="AC1411" s="391">
        <f>ROUND(H1376+L1412,0)</f>
        <v>366</v>
      </c>
      <c r="AD1411" s="268"/>
    </row>
    <row r="1412" spans="1:30" ht="17.100000000000001" customHeight="1">
      <c r="A1412" s="243">
        <v>61</v>
      </c>
      <c r="B1412" s="243">
        <v>2679</v>
      </c>
      <c r="C1412" s="244" t="s">
        <v>6137</v>
      </c>
      <c r="D1412" s="793"/>
      <c r="E1412" s="793"/>
      <c r="F1412" s="522"/>
      <c r="G1412" s="521"/>
      <c r="H1412" s="521"/>
      <c r="I1412" s="522"/>
      <c r="J1412" s="1624"/>
      <c r="K1412" s="801"/>
      <c r="L1412" s="643">
        <v>6</v>
      </c>
      <c r="M1412" s="802" t="s">
        <v>16</v>
      </c>
      <c r="N1412" s="516"/>
      <c r="O1412" s="517"/>
      <c r="P1412" s="517"/>
      <c r="Q1412" s="517"/>
      <c r="R1412" s="777"/>
      <c r="S1412" s="639"/>
      <c r="T1412" s="776"/>
      <c r="U1412" s="529"/>
      <c r="V1412" s="517"/>
      <c r="W1412" s="516"/>
      <c r="X1412" s="517"/>
      <c r="Y1412" s="526"/>
      <c r="Z1412" s="762" t="s">
        <v>167</v>
      </c>
      <c r="AA1412" s="354">
        <v>5</v>
      </c>
      <c r="AB1412" s="763" t="s">
        <v>168</v>
      </c>
      <c r="AC1412" s="391">
        <f>ROUND(H1376+L1412,0)-AA1412</f>
        <v>361</v>
      </c>
      <c r="AD1412" s="268"/>
    </row>
    <row r="1413" spans="1:30" ht="17.100000000000001" customHeight="1">
      <c r="A1413" s="243">
        <v>61</v>
      </c>
      <c r="B1413" s="243">
        <v>2680</v>
      </c>
      <c r="C1413" s="244" t="s">
        <v>6138</v>
      </c>
      <c r="D1413" s="793"/>
      <c r="E1413" s="793"/>
      <c r="F1413" s="522"/>
      <c r="G1413" s="521"/>
      <c r="H1413" s="521"/>
      <c r="I1413" s="522"/>
      <c r="J1413" s="1624"/>
      <c r="K1413" s="605"/>
      <c r="L1413" s="605"/>
      <c r="M1413" s="517"/>
      <c r="N1413" s="516"/>
      <c r="O1413" s="517"/>
      <c r="P1413" s="517"/>
      <c r="Q1413" s="517"/>
      <c r="R1413" s="777"/>
      <c r="S1413" s="639"/>
      <c r="T1413" s="776"/>
      <c r="U1413" s="529"/>
      <c r="V1413" s="518"/>
      <c r="W1413" s="1650" t="s">
        <v>4700</v>
      </c>
      <c r="X1413" s="362" t="s">
        <v>163</v>
      </c>
      <c r="Y1413" s="395">
        <v>0.85</v>
      </c>
      <c r="Z1413" s="355"/>
      <c r="AA1413" s="247"/>
      <c r="AB1413" s="247"/>
      <c r="AC1413" s="391">
        <f>ROUND(ROUND(H1376+L1412,0)*Y1413,0)</f>
        <v>311</v>
      </c>
      <c r="AD1413" s="268"/>
    </row>
    <row r="1414" spans="1:30" ht="17.100000000000001" customHeight="1">
      <c r="A1414" s="243">
        <v>61</v>
      </c>
      <c r="B1414" s="243">
        <v>2681</v>
      </c>
      <c r="C1414" s="244" t="s">
        <v>6139</v>
      </c>
      <c r="D1414" s="793"/>
      <c r="E1414" s="793"/>
      <c r="F1414" s="794"/>
      <c r="G1414" s="528"/>
      <c r="H1414" s="528"/>
      <c r="I1414" s="794"/>
      <c r="J1414" s="604"/>
      <c r="K1414" s="605"/>
      <c r="L1414" s="605"/>
      <c r="M1414" s="517"/>
      <c r="N1414" s="516"/>
      <c r="O1414" s="517"/>
      <c r="P1414" s="517"/>
      <c r="Q1414" s="517"/>
      <c r="R1414" s="778"/>
      <c r="S1414" s="525"/>
      <c r="T1414" s="537"/>
      <c r="U1414" s="539"/>
      <c r="V1414" s="526"/>
      <c r="W1414" s="1651"/>
      <c r="X1414" s="512"/>
      <c r="Y1414" s="368"/>
      <c r="Z1414" s="762" t="s">
        <v>167</v>
      </c>
      <c r="AA1414" s="354">
        <v>5</v>
      </c>
      <c r="AB1414" s="763" t="s">
        <v>168</v>
      </c>
      <c r="AC1414" s="391">
        <f>ROUND(ROUND(H1376+L1412,0)*Y1413,0)-AA1414</f>
        <v>306</v>
      </c>
      <c r="AD1414" s="268"/>
    </row>
    <row r="1415" spans="1:30" ht="17.100000000000001" customHeight="1">
      <c r="A1415" s="243">
        <v>61</v>
      </c>
      <c r="B1415" s="243">
        <v>2682</v>
      </c>
      <c r="C1415" s="244" t="s">
        <v>6140</v>
      </c>
      <c r="D1415" s="793"/>
      <c r="E1415" s="793"/>
      <c r="F1415" s="794"/>
      <c r="G1415" s="528"/>
      <c r="H1415" s="528"/>
      <c r="I1415" s="794"/>
      <c r="J1415" s="604"/>
      <c r="K1415" s="605"/>
      <c r="L1415" s="605"/>
      <c r="M1415" s="517"/>
      <c r="N1415" s="516"/>
      <c r="O1415" s="517"/>
      <c r="P1415" s="517"/>
      <c r="Q1415" s="517"/>
      <c r="R1415" s="1580" t="s">
        <v>4703</v>
      </c>
      <c r="S1415" s="1633"/>
      <c r="T1415" s="1633"/>
      <c r="U1415" s="362" t="s">
        <v>163</v>
      </c>
      <c r="V1415" s="356">
        <v>0.7</v>
      </c>
      <c r="W1415" s="523"/>
      <c r="X1415" s="524"/>
      <c r="Y1415" s="642"/>
      <c r="Z1415" s="247"/>
      <c r="AA1415" s="247"/>
      <c r="AB1415" s="247"/>
      <c r="AC1415" s="391">
        <f>ROUND(ROUND(H1376+L1412,0)*V1415,0)</f>
        <v>256</v>
      </c>
      <c r="AD1415" s="268"/>
    </row>
    <row r="1416" spans="1:30" ht="17.100000000000001" customHeight="1">
      <c r="A1416" s="243">
        <v>61</v>
      </c>
      <c r="B1416" s="243">
        <v>2683</v>
      </c>
      <c r="C1416" s="244" t="s">
        <v>6141</v>
      </c>
      <c r="D1416" s="793"/>
      <c r="E1416" s="793"/>
      <c r="F1416" s="794"/>
      <c r="G1416" s="528"/>
      <c r="H1416" s="517"/>
      <c r="I1416" s="538"/>
      <c r="J1416" s="604"/>
      <c r="K1416" s="605"/>
      <c r="L1416" s="605"/>
      <c r="M1416" s="517"/>
      <c r="N1416" s="516"/>
      <c r="O1416" s="517"/>
      <c r="P1416" s="517"/>
      <c r="Q1416" s="517"/>
      <c r="R1416" s="1620"/>
      <c r="S1416" s="1634"/>
      <c r="T1416" s="1634"/>
      <c r="U1416" s="643"/>
      <c r="V1416" s="365"/>
      <c r="W1416" s="319"/>
      <c r="X1416" s="288"/>
      <c r="Y1416" s="526"/>
      <c r="Z1416" s="762" t="s">
        <v>167</v>
      </c>
      <c r="AA1416" s="354">
        <v>5</v>
      </c>
      <c r="AB1416" s="763" t="s">
        <v>168</v>
      </c>
      <c r="AC1416" s="391">
        <f>ROUND(ROUND(H1376+L1412,0)*V1415,0)-AA1416</f>
        <v>251</v>
      </c>
      <c r="AD1416" s="268"/>
    </row>
    <row r="1417" spans="1:30" ht="17.100000000000001" customHeight="1">
      <c r="A1417" s="243">
        <v>61</v>
      </c>
      <c r="B1417" s="243">
        <v>2684</v>
      </c>
      <c r="C1417" s="244" t="s">
        <v>6142</v>
      </c>
      <c r="D1417" s="792"/>
      <c r="E1417" s="793"/>
      <c r="F1417" s="795"/>
      <c r="G1417" s="796"/>
      <c r="H1417" s="517"/>
      <c r="I1417" s="538"/>
      <c r="J1417" s="604"/>
      <c r="K1417" s="605"/>
      <c r="L1417" s="605"/>
      <c r="M1417" s="517"/>
      <c r="N1417" s="516"/>
      <c r="O1417" s="517"/>
      <c r="P1417" s="517"/>
      <c r="Q1417" s="517"/>
      <c r="R1417" s="1620"/>
      <c r="S1417" s="1634"/>
      <c r="T1417" s="1634"/>
      <c r="U1417" s="779"/>
      <c r="V1417" s="780"/>
      <c r="W1417" s="1650" t="s">
        <v>4700</v>
      </c>
      <c r="X1417" s="362" t="s">
        <v>163</v>
      </c>
      <c r="Y1417" s="395">
        <v>0.85</v>
      </c>
      <c r="Z1417" s="355"/>
      <c r="AA1417" s="247"/>
      <c r="AB1417" s="247"/>
      <c r="AC1417" s="391">
        <f>ROUND(ROUND(ROUND(H1376+L1412,0)*V1415,0)*Y1417,0)</f>
        <v>218</v>
      </c>
      <c r="AD1417" s="268"/>
    </row>
    <row r="1418" spans="1:30" ht="17.100000000000001" customHeight="1">
      <c r="A1418" s="243">
        <v>61</v>
      </c>
      <c r="B1418" s="243">
        <v>2685</v>
      </c>
      <c r="C1418" s="244" t="s">
        <v>6143</v>
      </c>
      <c r="D1418" s="792"/>
      <c r="E1418" s="793"/>
      <c r="F1418" s="795"/>
      <c r="G1418" s="796"/>
      <c r="H1418" s="517"/>
      <c r="I1418" s="538"/>
      <c r="J1418" s="604"/>
      <c r="K1418" s="605"/>
      <c r="L1418" s="605"/>
      <c r="M1418" s="517"/>
      <c r="N1418" s="516"/>
      <c r="O1418" s="517"/>
      <c r="P1418" s="517"/>
      <c r="Q1418" s="517"/>
      <c r="R1418" s="781"/>
      <c r="S1418" s="782"/>
      <c r="T1418" s="537"/>
      <c r="U1418" s="537"/>
      <c r="V1418" s="783"/>
      <c r="W1418" s="1651"/>
      <c r="X1418" s="512"/>
      <c r="Y1418" s="368"/>
      <c r="Z1418" s="762" t="s">
        <v>167</v>
      </c>
      <c r="AA1418" s="354">
        <v>5</v>
      </c>
      <c r="AB1418" s="763" t="s">
        <v>168</v>
      </c>
      <c r="AC1418" s="391">
        <f>ROUND(ROUND(ROUND(H1376+L1412,0)*V1415,0)*Y1417,0)-AA1418</f>
        <v>213</v>
      </c>
      <c r="AD1418" s="268"/>
    </row>
    <row r="1419" spans="1:30" ht="17.100000000000001" customHeight="1">
      <c r="A1419" s="243">
        <v>61</v>
      </c>
      <c r="B1419" s="243">
        <v>2686</v>
      </c>
      <c r="C1419" s="244" t="s">
        <v>6144</v>
      </c>
      <c r="D1419" s="792"/>
      <c r="E1419" s="793"/>
      <c r="F1419" s="795"/>
      <c r="G1419" s="796"/>
      <c r="H1419" s="517"/>
      <c r="I1419" s="538"/>
      <c r="J1419" s="604"/>
      <c r="K1419" s="605"/>
      <c r="L1419" s="605"/>
      <c r="M1419" s="517"/>
      <c r="N1419" s="516"/>
      <c r="O1419" s="517"/>
      <c r="P1419" s="517"/>
      <c r="Q1419" s="518"/>
      <c r="R1419" s="1580" t="s">
        <v>4708</v>
      </c>
      <c r="S1419" s="1633"/>
      <c r="T1419" s="1633"/>
      <c r="U1419" s="643" t="s">
        <v>163</v>
      </c>
      <c r="V1419" s="365">
        <v>0.85</v>
      </c>
      <c r="W1419" s="523"/>
      <c r="X1419" s="524"/>
      <c r="Y1419" s="642"/>
      <c r="Z1419" s="247"/>
      <c r="AA1419" s="247"/>
      <c r="AB1419" s="247"/>
      <c r="AC1419" s="391">
        <f>ROUND(ROUND(H1376+L1412,0)*V1419,0)</f>
        <v>311</v>
      </c>
      <c r="AD1419" s="268"/>
    </row>
    <row r="1420" spans="1:30" ht="17.100000000000001" customHeight="1">
      <c r="A1420" s="243">
        <v>61</v>
      </c>
      <c r="B1420" s="243">
        <v>2687</v>
      </c>
      <c r="C1420" s="244" t="s">
        <v>6145</v>
      </c>
      <c r="D1420" s="792"/>
      <c r="E1420" s="793"/>
      <c r="F1420" s="795"/>
      <c r="G1420" s="796"/>
      <c r="H1420" s="517"/>
      <c r="I1420" s="538"/>
      <c r="J1420" s="604"/>
      <c r="K1420" s="605"/>
      <c r="L1420" s="605"/>
      <c r="M1420" s="517"/>
      <c r="N1420" s="516"/>
      <c r="O1420" s="517"/>
      <c r="P1420" s="517"/>
      <c r="Q1420" s="517"/>
      <c r="R1420" s="1620"/>
      <c r="S1420" s="1634"/>
      <c r="T1420" s="1634"/>
      <c r="U1420" s="643"/>
      <c r="V1420" s="365"/>
      <c r="W1420" s="319"/>
      <c r="X1420" s="288"/>
      <c r="Y1420" s="526"/>
      <c r="Z1420" s="762" t="s">
        <v>167</v>
      </c>
      <c r="AA1420" s="354">
        <v>5</v>
      </c>
      <c r="AB1420" s="763" t="s">
        <v>168</v>
      </c>
      <c r="AC1420" s="391">
        <f>ROUND(ROUND(H1376+L1412,0)*V1419,0)-AA1420</f>
        <v>306</v>
      </c>
      <c r="AD1420" s="268"/>
    </row>
    <row r="1421" spans="1:30" ht="17.100000000000001" customHeight="1">
      <c r="A1421" s="243">
        <v>61</v>
      </c>
      <c r="B1421" s="243">
        <v>2688</v>
      </c>
      <c r="C1421" s="244" t="s">
        <v>6146</v>
      </c>
      <c r="D1421" s="792"/>
      <c r="E1421" s="793"/>
      <c r="F1421" s="794"/>
      <c r="G1421" s="528"/>
      <c r="H1421" s="528"/>
      <c r="I1421" s="794"/>
      <c r="J1421" s="604"/>
      <c r="K1421" s="605"/>
      <c r="L1421" s="605"/>
      <c r="M1421" s="517"/>
      <c r="N1421" s="516"/>
      <c r="O1421" s="517"/>
      <c r="P1421" s="517"/>
      <c r="Q1421" s="517"/>
      <c r="R1421" s="1620"/>
      <c r="S1421" s="1634"/>
      <c r="T1421" s="1634"/>
      <c r="U1421" s="779"/>
      <c r="V1421" s="780"/>
      <c r="W1421" s="1650" t="s">
        <v>4700</v>
      </c>
      <c r="X1421" s="362" t="s">
        <v>163</v>
      </c>
      <c r="Y1421" s="395">
        <v>0.85</v>
      </c>
      <c r="Z1421" s="355"/>
      <c r="AA1421" s="247"/>
      <c r="AB1421" s="247"/>
      <c r="AC1421" s="391">
        <f>ROUND(ROUND(ROUND(H1376+L1412,0)*V1419,0)*Y1421,0)</f>
        <v>264</v>
      </c>
      <c r="AD1421" s="268"/>
    </row>
    <row r="1422" spans="1:30" ht="17.100000000000001" customHeight="1">
      <c r="A1422" s="243">
        <v>61</v>
      </c>
      <c r="B1422" s="243">
        <v>2689</v>
      </c>
      <c r="C1422" s="244" t="s">
        <v>6147</v>
      </c>
      <c r="D1422" s="792"/>
      <c r="E1422" s="793"/>
      <c r="F1422" s="794"/>
      <c r="G1422" s="528"/>
      <c r="H1422" s="528"/>
      <c r="I1422" s="794"/>
      <c r="J1422" s="604"/>
      <c r="K1422" s="605"/>
      <c r="L1422" s="605"/>
      <c r="M1422" s="517"/>
      <c r="N1422" s="319"/>
      <c r="O1422" s="288"/>
      <c r="P1422" s="288"/>
      <c r="Q1422" s="288"/>
      <c r="R1422" s="1642"/>
      <c r="S1422" s="1643"/>
      <c r="T1422" s="1643"/>
      <c r="U1422" s="537"/>
      <c r="V1422" s="783"/>
      <c r="W1422" s="1651"/>
      <c r="X1422" s="512"/>
      <c r="Y1422" s="368"/>
      <c r="Z1422" s="762" t="s">
        <v>167</v>
      </c>
      <c r="AA1422" s="354">
        <v>5</v>
      </c>
      <c r="AB1422" s="763" t="s">
        <v>168</v>
      </c>
      <c r="AC1422" s="391">
        <f>ROUND(ROUND(ROUND(H1376+L1412,0)*V1419,0)*Y1421,0)-AA1422</f>
        <v>259</v>
      </c>
      <c r="AD1422" s="268"/>
    </row>
    <row r="1423" spans="1:30" ht="17.100000000000001" customHeight="1">
      <c r="A1423" s="243">
        <v>61</v>
      </c>
      <c r="B1423" s="243">
        <v>2690</v>
      </c>
      <c r="C1423" s="244" t="s">
        <v>6148</v>
      </c>
      <c r="D1423" s="792"/>
      <c r="E1423" s="792"/>
      <c r="F1423" s="794"/>
      <c r="G1423" s="528"/>
      <c r="H1423" s="528"/>
      <c r="I1423" s="794"/>
      <c r="J1423" s="604"/>
      <c r="K1423" s="605"/>
      <c r="L1423" s="605"/>
      <c r="M1423" s="517"/>
      <c r="N1423" s="1536" t="s">
        <v>4713</v>
      </c>
      <c r="O1423" s="1580" t="s">
        <v>162</v>
      </c>
      <c r="P1423" s="775"/>
      <c r="Q1423" s="775"/>
      <c r="R1423" s="359"/>
      <c r="S1423" s="360"/>
      <c r="T1423" s="776"/>
      <c r="U1423" s="360"/>
      <c r="V1423" s="361"/>
      <c r="W1423" s="523"/>
      <c r="X1423" s="524"/>
      <c r="Y1423" s="642"/>
      <c r="Z1423" s="247"/>
      <c r="AA1423" s="247"/>
      <c r="AB1423" s="247"/>
      <c r="AC1423" s="391">
        <f>ROUND(ROUND(H1376+L1412,0)*Q1424,0)</f>
        <v>256</v>
      </c>
      <c r="AD1423" s="268"/>
    </row>
    <row r="1424" spans="1:30" ht="17.100000000000001" customHeight="1">
      <c r="A1424" s="243">
        <v>61</v>
      </c>
      <c r="B1424" s="243">
        <v>2691</v>
      </c>
      <c r="C1424" s="244" t="s">
        <v>6149</v>
      </c>
      <c r="D1424" s="792"/>
      <c r="E1424" s="792"/>
      <c r="F1424" s="794"/>
      <c r="G1424" s="528"/>
      <c r="H1424" s="528"/>
      <c r="I1424" s="794"/>
      <c r="J1424" s="604"/>
      <c r="K1424" s="605"/>
      <c r="L1424" s="605"/>
      <c r="M1424" s="517"/>
      <c r="N1424" s="1648"/>
      <c r="O1424" s="1620"/>
      <c r="P1424" s="643" t="s">
        <v>163</v>
      </c>
      <c r="Q1424" s="365">
        <v>0.7</v>
      </c>
      <c r="R1424" s="777"/>
      <c r="S1424" s="639"/>
      <c r="T1424" s="776"/>
      <c r="U1424" s="639"/>
      <c r="V1424" s="529"/>
      <c r="W1424" s="516"/>
      <c r="X1424" s="517"/>
      <c r="Y1424" s="526"/>
      <c r="Z1424" s="762" t="s">
        <v>167</v>
      </c>
      <c r="AA1424" s="354">
        <v>5</v>
      </c>
      <c r="AB1424" s="763" t="s">
        <v>168</v>
      </c>
      <c r="AC1424" s="391">
        <f>ROUND(ROUND(H1376+L1412,0)*Q1424,0)-AA1424</f>
        <v>251</v>
      </c>
      <c r="AD1424" s="268"/>
    </row>
    <row r="1425" spans="1:30" ht="17.100000000000001" customHeight="1">
      <c r="A1425" s="243">
        <v>61</v>
      </c>
      <c r="B1425" s="243">
        <v>2692</v>
      </c>
      <c r="C1425" s="244" t="s">
        <v>6150</v>
      </c>
      <c r="D1425" s="792"/>
      <c r="E1425" s="792"/>
      <c r="F1425" s="794"/>
      <c r="G1425" s="528"/>
      <c r="H1425" s="528"/>
      <c r="I1425" s="794"/>
      <c r="J1425" s="604"/>
      <c r="K1425" s="605"/>
      <c r="L1425" s="605"/>
      <c r="M1425" s="517"/>
      <c r="N1425" s="1648"/>
      <c r="O1425" s="1620"/>
      <c r="P1425" s="530"/>
      <c r="Q1425" s="530"/>
      <c r="R1425" s="777"/>
      <c r="S1425" s="639"/>
      <c r="T1425" s="776"/>
      <c r="U1425" s="639"/>
      <c r="V1425" s="529"/>
      <c r="W1425" s="1650" t="s">
        <v>4700</v>
      </c>
      <c r="X1425" s="362" t="s">
        <v>163</v>
      </c>
      <c r="Y1425" s="395">
        <v>0.85</v>
      </c>
      <c r="Z1425" s="355"/>
      <c r="AA1425" s="247"/>
      <c r="AB1425" s="247"/>
      <c r="AC1425" s="391">
        <f>ROUND(ROUND(ROUND(H1376+L1412,0)*Q1424,0)*Y1425,0)</f>
        <v>218</v>
      </c>
      <c r="AD1425" s="268"/>
    </row>
    <row r="1426" spans="1:30" ht="17.100000000000001" customHeight="1">
      <c r="A1426" s="243">
        <v>61</v>
      </c>
      <c r="B1426" s="243">
        <v>2693</v>
      </c>
      <c r="C1426" s="244" t="s">
        <v>6151</v>
      </c>
      <c r="D1426" s="792"/>
      <c r="E1426" s="792"/>
      <c r="F1426" s="794"/>
      <c r="G1426" s="528"/>
      <c r="H1426" s="528"/>
      <c r="I1426" s="794"/>
      <c r="J1426" s="604"/>
      <c r="K1426" s="605"/>
      <c r="L1426" s="605"/>
      <c r="M1426" s="517"/>
      <c r="N1426" s="797"/>
      <c r="O1426" s="530"/>
      <c r="P1426" s="643"/>
      <c r="Q1426" s="643"/>
      <c r="R1426" s="778"/>
      <c r="S1426" s="525"/>
      <c r="T1426" s="537"/>
      <c r="U1426" s="525"/>
      <c r="V1426" s="539"/>
      <c r="W1426" s="1651"/>
      <c r="X1426" s="512"/>
      <c r="Y1426" s="368"/>
      <c r="Z1426" s="762" t="s">
        <v>167</v>
      </c>
      <c r="AA1426" s="354">
        <v>5</v>
      </c>
      <c r="AB1426" s="763" t="s">
        <v>168</v>
      </c>
      <c r="AC1426" s="391">
        <f>ROUND(ROUND(ROUND(H1376+L1412,0)*Q1424,0)*Y1425,0)-AA1426</f>
        <v>213</v>
      </c>
      <c r="AD1426" s="268"/>
    </row>
    <row r="1427" spans="1:30" ht="17.100000000000001" customHeight="1">
      <c r="A1427" s="243">
        <v>61</v>
      </c>
      <c r="B1427" s="243">
        <v>2694</v>
      </c>
      <c r="C1427" s="244" t="s">
        <v>6152</v>
      </c>
      <c r="D1427" s="792"/>
      <c r="E1427" s="792"/>
      <c r="F1427" s="794"/>
      <c r="G1427" s="528"/>
      <c r="H1427" s="528"/>
      <c r="I1427" s="794"/>
      <c r="J1427" s="604"/>
      <c r="K1427" s="605"/>
      <c r="L1427" s="605"/>
      <c r="M1427" s="517"/>
      <c r="N1427" s="798"/>
      <c r="O1427" s="530"/>
      <c r="P1427" s="530"/>
      <c r="Q1427" s="530"/>
      <c r="R1427" s="1580" t="s">
        <v>4703</v>
      </c>
      <c r="S1427" s="1633"/>
      <c r="T1427" s="1633"/>
      <c r="U1427" s="362" t="s">
        <v>163</v>
      </c>
      <c r="V1427" s="356">
        <v>0.7</v>
      </c>
      <c r="W1427" s="523"/>
      <c r="X1427" s="524"/>
      <c r="Y1427" s="642"/>
      <c r="Z1427" s="247"/>
      <c r="AA1427" s="247"/>
      <c r="AB1427" s="247"/>
      <c r="AC1427" s="391">
        <f>ROUND(ROUND(ROUND(H1376+L1412,0)*Q1424,0)*V1427,0)</f>
        <v>179</v>
      </c>
      <c r="AD1427" s="268"/>
    </row>
    <row r="1428" spans="1:30" ht="17.100000000000001" customHeight="1">
      <c r="A1428" s="243">
        <v>61</v>
      </c>
      <c r="B1428" s="243">
        <v>2695</v>
      </c>
      <c r="C1428" s="244" t="s">
        <v>6153</v>
      </c>
      <c r="D1428" s="792"/>
      <c r="E1428" s="792"/>
      <c r="F1428" s="794"/>
      <c r="G1428" s="528"/>
      <c r="H1428" s="528"/>
      <c r="I1428" s="794"/>
      <c r="J1428" s="604"/>
      <c r="K1428" s="605"/>
      <c r="L1428" s="605"/>
      <c r="M1428" s="517"/>
      <c r="N1428" s="798"/>
      <c r="O1428" s="530"/>
      <c r="P1428" s="530"/>
      <c r="Q1428" s="530"/>
      <c r="R1428" s="1620"/>
      <c r="S1428" s="1634"/>
      <c r="T1428" s="1634"/>
      <c r="U1428" s="643"/>
      <c r="V1428" s="365"/>
      <c r="W1428" s="319"/>
      <c r="X1428" s="288"/>
      <c r="Y1428" s="526"/>
      <c r="Z1428" s="762" t="s">
        <v>167</v>
      </c>
      <c r="AA1428" s="354">
        <v>5</v>
      </c>
      <c r="AB1428" s="763" t="s">
        <v>168</v>
      </c>
      <c r="AC1428" s="391">
        <f>ROUND(ROUND(ROUND(H1376+L1412,0)*Q1424,0)*V1427,0)-AA1428</f>
        <v>174</v>
      </c>
      <c r="AD1428" s="268"/>
    </row>
    <row r="1429" spans="1:30" ht="17.100000000000001" customHeight="1">
      <c r="A1429" s="243">
        <v>61</v>
      </c>
      <c r="B1429" s="243">
        <v>2696</v>
      </c>
      <c r="C1429" s="244" t="s">
        <v>6154</v>
      </c>
      <c r="D1429" s="792"/>
      <c r="E1429" s="792"/>
      <c r="F1429" s="794"/>
      <c r="G1429" s="528"/>
      <c r="H1429" s="528"/>
      <c r="I1429" s="794"/>
      <c r="J1429" s="604"/>
      <c r="K1429" s="605"/>
      <c r="L1429" s="605"/>
      <c r="M1429" s="517"/>
      <c r="N1429" s="799"/>
      <c r="O1429" s="643"/>
      <c r="P1429" s="1644"/>
      <c r="Q1429" s="1652"/>
      <c r="R1429" s="1620"/>
      <c r="S1429" s="1634"/>
      <c r="T1429" s="1634"/>
      <c r="U1429" s="779"/>
      <c r="V1429" s="780"/>
      <c r="W1429" s="1650" t="s">
        <v>4700</v>
      </c>
      <c r="X1429" s="362" t="s">
        <v>163</v>
      </c>
      <c r="Y1429" s="395">
        <v>0.85</v>
      </c>
      <c r="Z1429" s="355"/>
      <c r="AA1429" s="247"/>
      <c r="AB1429" s="247"/>
      <c r="AC1429" s="391">
        <f>ROUND(ROUND(ROUND(ROUND(H1376+L1412,0)*Q1424,0)*V1427,0)*Y1429,0)</f>
        <v>152</v>
      </c>
      <c r="AD1429" s="268"/>
    </row>
    <row r="1430" spans="1:30" ht="17.100000000000001" customHeight="1">
      <c r="A1430" s="243">
        <v>61</v>
      </c>
      <c r="B1430" s="243">
        <v>2697</v>
      </c>
      <c r="C1430" s="244" t="s">
        <v>6155</v>
      </c>
      <c r="D1430" s="792"/>
      <c r="E1430" s="792"/>
      <c r="F1430" s="794"/>
      <c r="G1430" s="528"/>
      <c r="H1430" s="528"/>
      <c r="I1430" s="794"/>
      <c r="J1430" s="604"/>
      <c r="K1430" s="605"/>
      <c r="L1430" s="605"/>
      <c r="M1430" s="517"/>
      <c r="N1430" s="799"/>
      <c r="O1430" s="643"/>
      <c r="P1430" s="643"/>
      <c r="Q1430" s="643"/>
      <c r="R1430" s="781"/>
      <c r="S1430" s="782"/>
      <c r="T1430" s="537"/>
      <c r="U1430" s="537"/>
      <c r="V1430" s="783"/>
      <c r="W1430" s="1651"/>
      <c r="X1430" s="512"/>
      <c r="Y1430" s="368"/>
      <c r="Z1430" s="762" t="s">
        <v>167</v>
      </c>
      <c r="AA1430" s="354">
        <v>5</v>
      </c>
      <c r="AB1430" s="763" t="s">
        <v>168</v>
      </c>
      <c r="AC1430" s="391">
        <f>ROUND(ROUND(ROUND(ROUND(H1376+L1412,0)*Q1424,0)*V1427,0)*Y1429,0)-AA1430</f>
        <v>147</v>
      </c>
      <c r="AD1430" s="268"/>
    </row>
    <row r="1431" spans="1:30" ht="17.100000000000001" customHeight="1">
      <c r="A1431" s="243">
        <v>61</v>
      </c>
      <c r="B1431" s="243">
        <v>2698</v>
      </c>
      <c r="C1431" s="244" t="s">
        <v>6156</v>
      </c>
      <c r="D1431" s="792"/>
      <c r="E1431" s="792"/>
      <c r="F1431" s="794"/>
      <c r="G1431" s="528"/>
      <c r="H1431" s="528"/>
      <c r="I1431" s="794"/>
      <c r="J1431" s="604"/>
      <c r="K1431" s="605"/>
      <c r="L1431" s="605"/>
      <c r="M1431" s="517"/>
      <c r="N1431" s="798"/>
      <c r="O1431" s="643"/>
      <c r="P1431" s="1646"/>
      <c r="Q1431" s="1649"/>
      <c r="R1431" s="1580" t="s">
        <v>4708</v>
      </c>
      <c r="S1431" s="1633"/>
      <c r="T1431" s="1633"/>
      <c r="U1431" s="643" t="s">
        <v>163</v>
      </c>
      <c r="V1431" s="365">
        <v>0.85</v>
      </c>
      <c r="W1431" s="523"/>
      <c r="X1431" s="524"/>
      <c r="Y1431" s="642"/>
      <c r="Z1431" s="247"/>
      <c r="AA1431" s="247"/>
      <c r="AB1431" s="247"/>
      <c r="AC1431" s="391">
        <f>ROUND(ROUND(ROUND(H1376+L1412,0)*Q1424,0)*V1431,0)</f>
        <v>218</v>
      </c>
      <c r="AD1431" s="268"/>
    </row>
    <row r="1432" spans="1:30" ht="17.100000000000001" customHeight="1">
      <c r="A1432" s="243">
        <v>61</v>
      </c>
      <c r="B1432" s="243">
        <v>2699</v>
      </c>
      <c r="C1432" s="244" t="s">
        <v>6157</v>
      </c>
      <c r="D1432" s="792"/>
      <c r="E1432" s="792"/>
      <c r="F1432" s="794"/>
      <c r="G1432" s="528"/>
      <c r="H1432" s="528"/>
      <c r="I1432" s="794"/>
      <c r="J1432" s="604"/>
      <c r="K1432" s="605"/>
      <c r="L1432" s="605"/>
      <c r="M1432" s="517"/>
      <c r="N1432" s="798"/>
      <c r="O1432" s="643"/>
      <c r="P1432" s="365"/>
      <c r="Q1432" s="365"/>
      <c r="R1432" s="1620"/>
      <c r="S1432" s="1634"/>
      <c r="T1432" s="1634"/>
      <c r="U1432" s="643"/>
      <c r="V1432" s="365"/>
      <c r="W1432" s="319"/>
      <c r="X1432" s="288"/>
      <c r="Y1432" s="526"/>
      <c r="Z1432" s="762" t="s">
        <v>167</v>
      </c>
      <c r="AA1432" s="354">
        <v>5</v>
      </c>
      <c r="AB1432" s="763" t="s">
        <v>168</v>
      </c>
      <c r="AC1432" s="391">
        <f>ROUND(ROUND(ROUND(H1376+L1412,0)*Q1424,0)*V1431,0)-AA1432</f>
        <v>213</v>
      </c>
      <c r="AD1432" s="268"/>
    </row>
    <row r="1433" spans="1:30" ht="17.100000000000001" customHeight="1">
      <c r="A1433" s="243">
        <v>61</v>
      </c>
      <c r="B1433" s="243">
        <v>2700</v>
      </c>
      <c r="C1433" s="244" t="s">
        <v>6158</v>
      </c>
      <c r="D1433" s="792"/>
      <c r="E1433" s="792"/>
      <c r="F1433" s="794"/>
      <c r="G1433" s="528"/>
      <c r="H1433" s="528"/>
      <c r="I1433" s="794"/>
      <c r="J1433" s="604"/>
      <c r="K1433" s="605"/>
      <c r="L1433" s="605"/>
      <c r="M1433" s="517"/>
      <c r="N1433" s="799"/>
      <c r="O1433" s="643"/>
      <c r="P1433" s="365"/>
      <c r="Q1433" s="365"/>
      <c r="R1433" s="1620"/>
      <c r="S1433" s="1634"/>
      <c r="T1433" s="1634"/>
      <c r="U1433" s="779"/>
      <c r="V1433" s="780"/>
      <c r="W1433" s="1650" t="s">
        <v>4700</v>
      </c>
      <c r="X1433" s="362" t="s">
        <v>163</v>
      </c>
      <c r="Y1433" s="395">
        <v>0.85</v>
      </c>
      <c r="Z1433" s="355"/>
      <c r="AA1433" s="247"/>
      <c r="AB1433" s="247"/>
      <c r="AC1433" s="391">
        <f>ROUND(ROUND(ROUND(ROUND(H1376+L1412,0)*Q1424,0)*V1431,0)*Y1433,0)</f>
        <v>185</v>
      </c>
      <c r="AD1433" s="268"/>
    </row>
    <row r="1434" spans="1:30" ht="17.100000000000001" customHeight="1">
      <c r="A1434" s="243">
        <v>61</v>
      </c>
      <c r="B1434" s="243">
        <v>2701</v>
      </c>
      <c r="C1434" s="244" t="s">
        <v>6159</v>
      </c>
      <c r="D1434" s="792"/>
      <c r="E1434" s="792"/>
      <c r="F1434" s="794"/>
      <c r="G1434" s="528"/>
      <c r="H1434" s="528"/>
      <c r="I1434" s="794"/>
      <c r="J1434" s="604"/>
      <c r="K1434" s="605"/>
      <c r="L1434" s="605"/>
      <c r="M1434" s="517"/>
      <c r="N1434" s="798"/>
      <c r="O1434" s="643"/>
      <c r="P1434" s="643"/>
      <c r="Q1434" s="643"/>
      <c r="R1434" s="1642"/>
      <c r="S1434" s="1643"/>
      <c r="T1434" s="1643"/>
      <c r="U1434" s="537"/>
      <c r="V1434" s="783"/>
      <c r="W1434" s="1651"/>
      <c r="X1434" s="512"/>
      <c r="Y1434" s="368"/>
      <c r="Z1434" s="762" t="s">
        <v>167</v>
      </c>
      <c r="AA1434" s="354">
        <v>5</v>
      </c>
      <c r="AB1434" s="763" t="s">
        <v>168</v>
      </c>
      <c r="AC1434" s="391">
        <f>ROUND(ROUND(ROUND(ROUND(H1376+L1412,0)*Q1424,0)*V1431,0)*Y1433,0)-AA1434</f>
        <v>180</v>
      </c>
      <c r="AD1434" s="268"/>
    </row>
    <row r="1435" spans="1:30" ht="17.100000000000001" customHeight="1">
      <c r="A1435" s="243">
        <v>61</v>
      </c>
      <c r="B1435" s="243">
        <v>2702</v>
      </c>
      <c r="C1435" s="244" t="s">
        <v>6160</v>
      </c>
      <c r="D1435" s="792"/>
      <c r="E1435" s="792"/>
      <c r="F1435" s="794"/>
      <c r="G1435" s="528"/>
      <c r="H1435" s="528"/>
      <c r="I1435" s="794"/>
      <c r="J1435" s="604"/>
      <c r="K1435" s="605"/>
      <c r="L1435" s="605"/>
      <c r="M1435" s="517"/>
      <c r="N1435" s="798"/>
      <c r="O1435" s="1580" t="s">
        <v>165</v>
      </c>
      <c r="P1435" s="775"/>
      <c r="Q1435" s="775"/>
      <c r="R1435" s="359"/>
      <c r="S1435" s="360"/>
      <c r="T1435" s="776"/>
      <c r="U1435" s="360"/>
      <c r="V1435" s="361"/>
      <c r="W1435" s="523"/>
      <c r="X1435" s="524"/>
      <c r="Y1435" s="642"/>
      <c r="Z1435" s="247"/>
      <c r="AA1435" s="247"/>
      <c r="AB1435" s="247"/>
      <c r="AC1435" s="391">
        <f>ROUND(ROUND(H1376+L1412,0)*Q1436,0)</f>
        <v>183</v>
      </c>
      <c r="AD1435" s="268"/>
    </row>
    <row r="1436" spans="1:30" ht="17.100000000000001" customHeight="1">
      <c r="A1436" s="243">
        <v>61</v>
      </c>
      <c r="B1436" s="243">
        <v>2703</v>
      </c>
      <c r="C1436" s="244" t="s">
        <v>6161</v>
      </c>
      <c r="D1436" s="792"/>
      <c r="E1436" s="792"/>
      <c r="F1436" s="794"/>
      <c r="G1436" s="528"/>
      <c r="H1436" s="528"/>
      <c r="I1436" s="794"/>
      <c r="J1436" s="604"/>
      <c r="K1436" s="605"/>
      <c r="L1436" s="605"/>
      <c r="M1436" s="517"/>
      <c r="N1436" s="797"/>
      <c r="O1436" s="1620"/>
      <c r="P1436" s="643" t="s">
        <v>163</v>
      </c>
      <c r="Q1436" s="365">
        <v>0.5</v>
      </c>
      <c r="R1436" s="777"/>
      <c r="S1436" s="639"/>
      <c r="T1436" s="776"/>
      <c r="U1436" s="639"/>
      <c r="V1436" s="529"/>
      <c r="W1436" s="516"/>
      <c r="X1436" s="517"/>
      <c r="Y1436" s="526"/>
      <c r="Z1436" s="762" t="s">
        <v>167</v>
      </c>
      <c r="AA1436" s="354">
        <v>5</v>
      </c>
      <c r="AB1436" s="763" t="s">
        <v>168</v>
      </c>
      <c r="AC1436" s="391">
        <f>ROUND(ROUND(H1376+L1412,0)*Q1436,0)-AA1436</f>
        <v>178</v>
      </c>
      <c r="AD1436" s="268"/>
    </row>
    <row r="1437" spans="1:30" ht="17.100000000000001" customHeight="1">
      <c r="A1437" s="243">
        <v>61</v>
      </c>
      <c r="B1437" s="243">
        <v>2704</v>
      </c>
      <c r="C1437" s="244" t="s">
        <v>6162</v>
      </c>
      <c r="D1437" s="792"/>
      <c r="E1437" s="792"/>
      <c r="F1437" s="794"/>
      <c r="G1437" s="528"/>
      <c r="H1437" s="528"/>
      <c r="I1437" s="794"/>
      <c r="J1437" s="604"/>
      <c r="K1437" s="605"/>
      <c r="L1437" s="605"/>
      <c r="M1437" s="517"/>
      <c r="N1437" s="797"/>
      <c r="O1437" s="1620"/>
      <c r="P1437" s="530"/>
      <c r="Q1437" s="530"/>
      <c r="R1437" s="777"/>
      <c r="S1437" s="639"/>
      <c r="T1437" s="776"/>
      <c r="U1437" s="639"/>
      <c r="V1437" s="529"/>
      <c r="W1437" s="1650" t="s">
        <v>4700</v>
      </c>
      <c r="X1437" s="362" t="s">
        <v>163</v>
      </c>
      <c r="Y1437" s="395">
        <v>0.85</v>
      </c>
      <c r="Z1437" s="355"/>
      <c r="AA1437" s="247"/>
      <c r="AB1437" s="247"/>
      <c r="AC1437" s="391">
        <f>ROUND(ROUND(ROUND(H1376+L1412,0)*Q1436,0)*Y1437,0)</f>
        <v>156</v>
      </c>
      <c r="AD1437" s="268"/>
    </row>
    <row r="1438" spans="1:30" ht="17.100000000000001" customHeight="1">
      <c r="A1438" s="243">
        <v>61</v>
      </c>
      <c r="B1438" s="243">
        <v>2705</v>
      </c>
      <c r="C1438" s="244" t="s">
        <v>6163</v>
      </c>
      <c r="D1438" s="792"/>
      <c r="E1438" s="792"/>
      <c r="F1438" s="794"/>
      <c r="G1438" s="528"/>
      <c r="H1438" s="528"/>
      <c r="I1438" s="794"/>
      <c r="J1438" s="604"/>
      <c r="K1438" s="605"/>
      <c r="L1438" s="605"/>
      <c r="M1438" s="517"/>
      <c r="N1438" s="797"/>
      <c r="O1438" s="530"/>
      <c r="P1438" s="643"/>
      <c r="Q1438" s="643"/>
      <c r="R1438" s="778"/>
      <c r="S1438" s="525"/>
      <c r="T1438" s="537"/>
      <c r="U1438" s="525"/>
      <c r="V1438" s="539"/>
      <c r="W1438" s="1651"/>
      <c r="X1438" s="512"/>
      <c r="Y1438" s="368"/>
      <c r="Z1438" s="762" t="s">
        <v>167</v>
      </c>
      <c r="AA1438" s="354">
        <v>5</v>
      </c>
      <c r="AB1438" s="763" t="s">
        <v>168</v>
      </c>
      <c r="AC1438" s="391">
        <f>ROUND(ROUND(ROUND(H1376+L1412,0)*Q1436,0)*Y1437,0)-AA1438</f>
        <v>151</v>
      </c>
      <c r="AD1438" s="268"/>
    </row>
    <row r="1439" spans="1:30" ht="17.100000000000001" customHeight="1">
      <c r="A1439" s="243">
        <v>61</v>
      </c>
      <c r="B1439" s="243">
        <v>2706</v>
      </c>
      <c r="C1439" s="244" t="s">
        <v>6164</v>
      </c>
      <c r="D1439" s="792"/>
      <c r="E1439" s="792"/>
      <c r="F1439" s="794"/>
      <c r="G1439" s="528"/>
      <c r="H1439" s="528"/>
      <c r="I1439" s="794"/>
      <c r="J1439" s="604"/>
      <c r="K1439" s="605"/>
      <c r="L1439" s="605"/>
      <c r="M1439" s="517"/>
      <c r="N1439" s="798"/>
      <c r="O1439" s="530"/>
      <c r="P1439" s="530"/>
      <c r="Q1439" s="530"/>
      <c r="R1439" s="1580" t="s">
        <v>4703</v>
      </c>
      <c r="S1439" s="1633"/>
      <c r="T1439" s="1633"/>
      <c r="U1439" s="362" t="s">
        <v>163</v>
      </c>
      <c r="V1439" s="356">
        <v>0.7</v>
      </c>
      <c r="W1439" s="523"/>
      <c r="X1439" s="524"/>
      <c r="Y1439" s="642"/>
      <c r="Z1439" s="247"/>
      <c r="AA1439" s="247"/>
      <c r="AB1439" s="247"/>
      <c r="AC1439" s="391">
        <f>ROUND(ROUND(ROUND(H1376+L1412,0)*Q1436,0)*V1439,0)</f>
        <v>128</v>
      </c>
      <c r="AD1439" s="268"/>
    </row>
    <row r="1440" spans="1:30" ht="17.100000000000001" customHeight="1">
      <c r="A1440" s="243">
        <v>61</v>
      </c>
      <c r="B1440" s="243">
        <v>2707</v>
      </c>
      <c r="C1440" s="244" t="s">
        <v>6165</v>
      </c>
      <c r="D1440" s="792"/>
      <c r="E1440" s="792"/>
      <c r="F1440" s="794"/>
      <c r="G1440" s="528"/>
      <c r="H1440" s="528"/>
      <c r="I1440" s="794"/>
      <c r="J1440" s="604"/>
      <c r="K1440" s="605"/>
      <c r="L1440" s="605"/>
      <c r="M1440" s="517"/>
      <c r="N1440" s="798"/>
      <c r="O1440" s="530"/>
      <c r="P1440" s="530"/>
      <c r="Q1440" s="530"/>
      <c r="R1440" s="1620"/>
      <c r="S1440" s="1634"/>
      <c r="T1440" s="1634"/>
      <c r="U1440" s="643"/>
      <c r="V1440" s="365"/>
      <c r="W1440" s="319"/>
      <c r="X1440" s="288"/>
      <c r="Y1440" s="526"/>
      <c r="Z1440" s="762" t="s">
        <v>167</v>
      </c>
      <c r="AA1440" s="354">
        <v>5</v>
      </c>
      <c r="AB1440" s="763" t="s">
        <v>168</v>
      </c>
      <c r="AC1440" s="391">
        <f>ROUND(ROUND(ROUND(H1376+L1412,0)*Q1436,0)*V1439,0)-AA1440</f>
        <v>123</v>
      </c>
      <c r="AD1440" s="268"/>
    </row>
    <row r="1441" spans="1:30" ht="17.100000000000001" customHeight="1">
      <c r="A1441" s="243">
        <v>61</v>
      </c>
      <c r="B1441" s="243">
        <v>2708</v>
      </c>
      <c r="C1441" s="244" t="s">
        <v>6166</v>
      </c>
      <c r="D1441" s="792"/>
      <c r="E1441" s="792"/>
      <c r="F1441" s="794"/>
      <c r="G1441" s="528"/>
      <c r="H1441" s="528"/>
      <c r="I1441" s="794"/>
      <c r="J1441" s="604"/>
      <c r="K1441" s="605"/>
      <c r="L1441" s="605"/>
      <c r="M1441" s="517"/>
      <c r="N1441" s="799"/>
      <c r="O1441" s="643"/>
      <c r="P1441" s="1644"/>
      <c r="Q1441" s="1652"/>
      <c r="R1441" s="1620"/>
      <c r="S1441" s="1634"/>
      <c r="T1441" s="1634"/>
      <c r="U1441" s="779"/>
      <c r="V1441" s="780"/>
      <c r="W1441" s="1650" t="s">
        <v>4700</v>
      </c>
      <c r="X1441" s="362" t="s">
        <v>163</v>
      </c>
      <c r="Y1441" s="395">
        <v>0.85</v>
      </c>
      <c r="Z1441" s="355"/>
      <c r="AA1441" s="247"/>
      <c r="AB1441" s="247"/>
      <c r="AC1441" s="391">
        <f>ROUND(ROUND(ROUND(ROUND(H1376+L1412,0)*Q1436,0)*V1439,0)*Y1441,0)</f>
        <v>109</v>
      </c>
      <c r="AD1441" s="268"/>
    </row>
    <row r="1442" spans="1:30" ht="17.100000000000001" customHeight="1">
      <c r="A1442" s="243">
        <v>61</v>
      </c>
      <c r="B1442" s="243">
        <v>2709</v>
      </c>
      <c r="C1442" s="244" t="s">
        <v>6167</v>
      </c>
      <c r="D1442" s="792"/>
      <c r="E1442" s="792"/>
      <c r="F1442" s="794"/>
      <c r="G1442" s="528"/>
      <c r="H1442" s="528"/>
      <c r="I1442" s="794"/>
      <c r="J1442" s="604"/>
      <c r="K1442" s="605"/>
      <c r="L1442" s="605"/>
      <c r="M1442" s="517"/>
      <c r="N1442" s="799"/>
      <c r="O1442" s="643"/>
      <c r="P1442" s="643"/>
      <c r="Q1442" s="643"/>
      <c r="R1442" s="781"/>
      <c r="S1442" s="782"/>
      <c r="T1442" s="537"/>
      <c r="U1442" s="537"/>
      <c r="V1442" s="783"/>
      <c r="W1442" s="1651"/>
      <c r="X1442" s="512"/>
      <c r="Y1442" s="368"/>
      <c r="Z1442" s="762" t="s">
        <v>167</v>
      </c>
      <c r="AA1442" s="354">
        <v>5</v>
      </c>
      <c r="AB1442" s="763" t="s">
        <v>168</v>
      </c>
      <c r="AC1442" s="391">
        <f>ROUND(ROUND(ROUND(ROUND(H1376+L1412,0)*Q1436,0)*V1439,0)*Y1441,0)-AA1442</f>
        <v>104</v>
      </c>
      <c r="AD1442" s="268"/>
    </row>
    <row r="1443" spans="1:30" ht="17.100000000000001" customHeight="1">
      <c r="A1443" s="243">
        <v>61</v>
      </c>
      <c r="B1443" s="243">
        <v>2710</v>
      </c>
      <c r="C1443" s="244" t="s">
        <v>6168</v>
      </c>
      <c r="D1443" s="792"/>
      <c r="E1443" s="792"/>
      <c r="F1443" s="794"/>
      <c r="G1443" s="528"/>
      <c r="H1443" s="528"/>
      <c r="I1443" s="794"/>
      <c r="J1443" s="604"/>
      <c r="K1443" s="605"/>
      <c r="L1443" s="605"/>
      <c r="M1443" s="517"/>
      <c r="N1443" s="798"/>
      <c r="O1443" s="643"/>
      <c r="P1443" s="1646"/>
      <c r="Q1443" s="1649"/>
      <c r="R1443" s="1580" t="s">
        <v>4708</v>
      </c>
      <c r="S1443" s="1633"/>
      <c r="T1443" s="1633"/>
      <c r="U1443" s="643" t="s">
        <v>163</v>
      </c>
      <c r="V1443" s="365">
        <v>0.85</v>
      </c>
      <c r="W1443" s="523"/>
      <c r="X1443" s="524"/>
      <c r="Y1443" s="642"/>
      <c r="Z1443" s="247"/>
      <c r="AA1443" s="247"/>
      <c r="AB1443" s="247"/>
      <c r="AC1443" s="391">
        <f>ROUND(ROUND(ROUND(H1376+L1412,0)*Q1436,0)*V1443,0)</f>
        <v>156</v>
      </c>
      <c r="AD1443" s="268"/>
    </row>
    <row r="1444" spans="1:30" ht="17.100000000000001" customHeight="1">
      <c r="A1444" s="243">
        <v>61</v>
      </c>
      <c r="B1444" s="243">
        <v>2711</v>
      </c>
      <c r="C1444" s="244" t="s">
        <v>6169</v>
      </c>
      <c r="D1444" s="792"/>
      <c r="E1444" s="792"/>
      <c r="F1444" s="794"/>
      <c r="G1444" s="528"/>
      <c r="H1444" s="528"/>
      <c r="I1444" s="794"/>
      <c r="J1444" s="604"/>
      <c r="K1444" s="605"/>
      <c r="L1444" s="605"/>
      <c r="M1444" s="517"/>
      <c r="N1444" s="798"/>
      <c r="O1444" s="643"/>
      <c r="P1444" s="365"/>
      <c r="Q1444" s="365"/>
      <c r="R1444" s="1620"/>
      <c r="S1444" s="1634"/>
      <c r="T1444" s="1634"/>
      <c r="U1444" s="643"/>
      <c r="V1444" s="365"/>
      <c r="W1444" s="319"/>
      <c r="X1444" s="288"/>
      <c r="Y1444" s="526"/>
      <c r="Z1444" s="762" t="s">
        <v>167</v>
      </c>
      <c r="AA1444" s="354">
        <v>5</v>
      </c>
      <c r="AB1444" s="763" t="s">
        <v>168</v>
      </c>
      <c r="AC1444" s="391">
        <f>ROUND(ROUND(ROUND(H1376+L1412,0)*Q1436,0)*V1443,0)-AA1444</f>
        <v>151</v>
      </c>
      <c r="AD1444" s="268"/>
    </row>
    <row r="1445" spans="1:30" ht="17.100000000000001" customHeight="1">
      <c r="A1445" s="243">
        <v>61</v>
      </c>
      <c r="B1445" s="243">
        <v>2712</v>
      </c>
      <c r="C1445" s="244" t="s">
        <v>6170</v>
      </c>
      <c r="D1445" s="792"/>
      <c r="E1445" s="792"/>
      <c r="F1445" s="794"/>
      <c r="G1445" s="528"/>
      <c r="H1445" s="528"/>
      <c r="I1445" s="794"/>
      <c r="J1445" s="604"/>
      <c r="K1445" s="605"/>
      <c r="L1445" s="605"/>
      <c r="M1445" s="517"/>
      <c r="N1445" s="799"/>
      <c r="O1445" s="643"/>
      <c r="P1445" s="365"/>
      <c r="Q1445" s="365"/>
      <c r="R1445" s="1620"/>
      <c r="S1445" s="1634"/>
      <c r="T1445" s="1634"/>
      <c r="U1445" s="779"/>
      <c r="V1445" s="780"/>
      <c r="W1445" s="1650" t="s">
        <v>4700</v>
      </c>
      <c r="X1445" s="362" t="s">
        <v>163</v>
      </c>
      <c r="Y1445" s="395">
        <v>0.85</v>
      </c>
      <c r="Z1445" s="355"/>
      <c r="AA1445" s="247"/>
      <c r="AB1445" s="247"/>
      <c r="AC1445" s="391">
        <f>ROUND(ROUND(ROUND(ROUND(H1376+L1412,0)*Q1436,0)*V1443,0)*Y1445,0)</f>
        <v>133</v>
      </c>
      <c r="AD1445" s="268"/>
    </row>
    <row r="1446" spans="1:30" ht="17.100000000000001" customHeight="1">
      <c r="A1446" s="243">
        <v>61</v>
      </c>
      <c r="B1446" s="243">
        <v>2713</v>
      </c>
      <c r="C1446" s="244" t="s">
        <v>6171</v>
      </c>
      <c r="D1446" s="792"/>
      <c r="E1446" s="803"/>
      <c r="F1446" s="804"/>
      <c r="G1446" s="805"/>
      <c r="H1446" s="805"/>
      <c r="I1446" s="804"/>
      <c r="J1446" s="806"/>
      <c r="K1446" s="807"/>
      <c r="L1446" s="807"/>
      <c r="M1446" s="288"/>
      <c r="N1446" s="506"/>
      <c r="O1446" s="512"/>
      <c r="P1446" s="512"/>
      <c r="Q1446" s="789"/>
      <c r="R1446" s="1642"/>
      <c r="S1446" s="1643"/>
      <c r="T1446" s="1643"/>
      <c r="U1446" s="537"/>
      <c r="V1446" s="783"/>
      <c r="W1446" s="1651"/>
      <c r="X1446" s="512"/>
      <c r="Y1446" s="368"/>
      <c r="Z1446" s="762" t="s">
        <v>167</v>
      </c>
      <c r="AA1446" s="354">
        <v>5</v>
      </c>
      <c r="AB1446" s="763" t="s">
        <v>168</v>
      </c>
      <c r="AC1446" s="391">
        <f>ROUND(ROUND(ROUND(ROUND(H1376+L1412,0)*Q1436,0)*V1443,0)*Y1445,0)-AA1446</f>
        <v>128</v>
      </c>
      <c r="AD1446" s="268"/>
    </row>
    <row r="1447" spans="1:30" ht="17.100000000000001" customHeight="1">
      <c r="A1447" s="229">
        <v>61</v>
      </c>
      <c r="B1447" s="229">
        <v>1611</v>
      </c>
      <c r="C1447" s="230" t="s">
        <v>6172</v>
      </c>
      <c r="D1447" s="765"/>
      <c r="E1447" s="1539" t="s">
        <v>6173</v>
      </c>
      <c r="F1447" s="1542" t="s">
        <v>6174</v>
      </c>
      <c r="G1447" s="477"/>
      <c r="H1447" s="477"/>
      <c r="I1447" s="478"/>
      <c r="J1447" s="756"/>
      <c r="K1447" s="664"/>
      <c r="L1447" s="664"/>
      <c r="M1447" s="232"/>
      <c r="N1447" s="231"/>
      <c r="O1447" s="232"/>
      <c r="P1447" s="232"/>
      <c r="Q1447" s="232"/>
      <c r="R1447" s="340"/>
      <c r="S1447" s="338"/>
      <c r="T1447" s="338"/>
      <c r="U1447" s="334"/>
      <c r="V1447" s="232"/>
      <c r="W1447" s="231"/>
      <c r="X1447" s="232"/>
      <c r="Y1447" s="314"/>
      <c r="Z1447" s="257"/>
      <c r="AA1447" s="257"/>
      <c r="AB1447" s="257"/>
      <c r="AC1447" s="473">
        <f>ROUND(H1448,0)</f>
        <v>2088</v>
      </c>
      <c r="AD1447" s="268"/>
    </row>
    <row r="1448" spans="1:30" ht="17.100000000000001" customHeight="1">
      <c r="A1448" s="243">
        <v>61</v>
      </c>
      <c r="B1448" s="243">
        <v>2714</v>
      </c>
      <c r="C1448" s="244" t="s">
        <v>6175</v>
      </c>
      <c r="D1448" s="765"/>
      <c r="E1448" s="1631"/>
      <c r="F1448" s="1545"/>
      <c r="G1448" s="377"/>
      <c r="H1448" s="757">
        <v>2088</v>
      </c>
      <c r="I1448" s="208" t="s">
        <v>18</v>
      </c>
      <c r="J1448" s="597"/>
      <c r="K1448" s="654"/>
      <c r="L1448" s="654"/>
      <c r="M1448" s="208"/>
      <c r="N1448" s="245"/>
      <c r="O1448" s="208"/>
      <c r="P1448" s="208"/>
      <c r="Q1448" s="208"/>
      <c r="R1448" s="611"/>
      <c r="S1448" s="392"/>
      <c r="T1448" s="392"/>
      <c r="U1448" s="301"/>
      <c r="V1448" s="208"/>
      <c r="W1448" s="245"/>
      <c r="X1448" s="208"/>
      <c r="Y1448" s="226"/>
      <c r="Z1448" s="762" t="s">
        <v>167</v>
      </c>
      <c r="AA1448" s="354">
        <v>5</v>
      </c>
      <c r="AB1448" s="763" t="s">
        <v>168</v>
      </c>
      <c r="AC1448" s="391">
        <f>ROUND(H1448,0)-AA1448</f>
        <v>2083</v>
      </c>
      <c r="AD1448" s="268"/>
    </row>
    <row r="1449" spans="1:30" ht="17.100000000000001" customHeight="1">
      <c r="A1449" s="243">
        <v>61</v>
      </c>
      <c r="B1449" s="243">
        <v>2715</v>
      </c>
      <c r="C1449" s="244" t="s">
        <v>6176</v>
      </c>
      <c r="D1449" s="765"/>
      <c r="E1449" s="1631"/>
      <c r="F1449" s="1545"/>
      <c r="G1449" s="377"/>
      <c r="H1449" s="377"/>
      <c r="I1449" s="378"/>
      <c r="J1449" s="597"/>
      <c r="K1449" s="654"/>
      <c r="L1449" s="654"/>
      <c r="M1449" s="208"/>
      <c r="N1449" s="245"/>
      <c r="O1449" s="208"/>
      <c r="P1449" s="208"/>
      <c r="Q1449" s="208"/>
      <c r="R1449" s="611"/>
      <c r="S1449" s="392"/>
      <c r="T1449" s="392"/>
      <c r="U1449" s="301"/>
      <c r="V1449" s="385"/>
      <c r="W1449" s="1650" t="s">
        <v>4700</v>
      </c>
      <c r="X1449" s="362" t="s">
        <v>163</v>
      </c>
      <c r="Y1449" s="395">
        <v>0.85</v>
      </c>
      <c r="Z1449" s="355"/>
      <c r="AA1449" s="247"/>
      <c r="AB1449" s="247"/>
      <c r="AC1449" s="391">
        <f>ROUND(H1448*Y1449,0)</f>
        <v>1775</v>
      </c>
      <c r="AD1449" s="268"/>
    </row>
    <row r="1450" spans="1:30" ht="17.100000000000001" customHeight="1">
      <c r="A1450" s="243">
        <v>61</v>
      </c>
      <c r="B1450" s="243">
        <v>2716</v>
      </c>
      <c r="C1450" s="244" t="s">
        <v>6177</v>
      </c>
      <c r="D1450" s="765"/>
      <c r="E1450" s="1631"/>
      <c r="F1450" s="377"/>
      <c r="G1450" s="377"/>
      <c r="H1450" s="377"/>
      <c r="I1450" s="377"/>
      <c r="J1450" s="597"/>
      <c r="K1450" s="654"/>
      <c r="L1450" s="654"/>
      <c r="M1450" s="208"/>
      <c r="N1450" s="245"/>
      <c r="O1450" s="208"/>
      <c r="P1450" s="208"/>
      <c r="Q1450" s="208"/>
      <c r="R1450" s="761"/>
      <c r="S1450" s="407"/>
      <c r="T1450" s="407"/>
      <c r="U1450" s="304"/>
      <c r="V1450" s="226"/>
      <c r="W1450" s="1651"/>
      <c r="X1450" s="512"/>
      <c r="Y1450" s="368"/>
      <c r="Z1450" s="762" t="s">
        <v>167</v>
      </c>
      <c r="AA1450" s="354">
        <v>5</v>
      </c>
      <c r="AB1450" s="763" t="s">
        <v>168</v>
      </c>
      <c r="AC1450" s="391">
        <f>ROUND(H1448*Y1449,0)-AA1450</f>
        <v>1770</v>
      </c>
      <c r="AD1450" s="268"/>
    </row>
    <row r="1451" spans="1:30" ht="17.100000000000001" customHeight="1">
      <c r="A1451" s="229">
        <v>61</v>
      </c>
      <c r="B1451" s="229">
        <v>1612</v>
      </c>
      <c r="C1451" s="230" t="s">
        <v>6178</v>
      </c>
      <c r="D1451" s="764"/>
      <c r="E1451" s="764"/>
      <c r="F1451" s="278"/>
      <c r="G1451" s="278"/>
      <c r="J1451" s="597"/>
      <c r="K1451" s="654"/>
      <c r="L1451" s="654"/>
      <c r="M1451" s="208"/>
      <c r="N1451" s="245"/>
      <c r="O1451" s="208"/>
      <c r="P1451" s="208"/>
      <c r="Q1451" s="208"/>
      <c r="R1451" s="1542" t="s">
        <v>4703</v>
      </c>
      <c r="S1451" s="1543"/>
      <c r="T1451" s="1543"/>
      <c r="U1451" s="372" t="s">
        <v>163</v>
      </c>
      <c r="V1451" s="373">
        <v>0.7</v>
      </c>
      <c r="W1451" s="231"/>
      <c r="X1451" s="232"/>
      <c r="Y1451" s="314"/>
      <c r="Z1451" s="257"/>
      <c r="AA1451" s="257"/>
      <c r="AB1451" s="257"/>
      <c r="AC1451" s="473">
        <f>ROUND(H1448*V1451,0)</f>
        <v>1462</v>
      </c>
      <c r="AD1451" s="268"/>
    </row>
    <row r="1452" spans="1:30" ht="17.100000000000001" customHeight="1">
      <c r="A1452" s="243">
        <v>61</v>
      </c>
      <c r="B1452" s="243">
        <v>2717</v>
      </c>
      <c r="C1452" s="244" t="s">
        <v>6179</v>
      </c>
      <c r="D1452" s="764"/>
      <c r="E1452" s="764"/>
      <c r="F1452" s="278"/>
      <c r="G1452" s="278"/>
      <c r="H1452" s="208"/>
      <c r="I1452" s="388"/>
      <c r="J1452" s="597"/>
      <c r="K1452" s="654"/>
      <c r="L1452" s="654"/>
      <c r="M1452" s="208"/>
      <c r="N1452" s="245"/>
      <c r="O1452" s="208"/>
      <c r="P1452" s="208"/>
      <c r="Q1452" s="208"/>
      <c r="R1452" s="1545"/>
      <c r="S1452" s="1546"/>
      <c r="T1452" s="1546"/>
      <c r="U1452" s="214"/>
      <c r="V1452" s="609"/>
      <c r="W1452" s="281"/>
      <c r="X1452" s="216"/>
      <c r="Y1452" s="226"/>
      <c r="Z1452" s="762" t="s">
        <v>167</v>
      </c>
      <c r="AA1452" s="354">
        <v>5</v>
      </c>
      <c r="AB1452" s="763" t="s">
        <v>168</v>
      </c>
      <c r="AC1452" s="391">
        <f>ROUND(H1448*V1451,0)-AA1452</f>
        <v>1457</v>
      </c>
      <c r="AD1452" s="268"/>
    </row>
    <row r="1453" spans="1:30" ht="17.100000000000001" customHeight="1">
      <c r="A1453" s="243">
        <v>61</v>
      </c>
      <c r="B1453" s="243">
        <v>2718</v>
      </c>
      <c r="C1453" s="244" t="s">
        <v>6180</v>
      </c>
      <c r="D1453" s="765"/>
      <c r="E1453" s="764"/>
      <c r="F1453" s="406"/>
      <c r="G1453" s="406"/>
      <c r="H1453" s="208"/>
      <c r="I1453" s="388"/>
      <c r="J1453" s="597"/>
      <c r="K1453" s="654"/>
      <c r="L1453" s="654"/>
      <c r="M1453" s="208"/>
      <c r="N1453" s="245"/>
      <c r="O1453" s="208"/>
      <c r="P1453" s="208"/>
      <c r="Q1453" s="208"/>
      <c r="R1453" s="1545"/>
      <c r="S1453" s="1546"/>
      <c r="T1453" s="1546"/>
      <c r="U1453" s="302"/>
      <c r="V1453" s="766"/>
      <c r="W1453" s="1650" t="s">
        <v>4700</v>
      </c>
      <c r="X1453" s="362" t="s">
        <v>163</v>
      </c>
      <c r="Y1453" s="395">
        <v>0.85</v>
      </c>
      <c r="Z1453" s="355"/>
      <c r="AA1453" s="247"/>
      <c r="AB1453" s="247"/>
      <c r="AC1453" s="391">
        <f>ROUND(ROUND(H1448*V1451,0)*Y1453,0)</f>
        <v>1243</v>
      </c>
      <c r="AD1453" s="268"/>
    </row>
    <row r="1454" spans="1:30" ht="17.100000000000001" customHeight="1">
      <c r="A1454" s="243">
        <v>61</v>
      </c>
      <c r="B1454" s="243">
        <v>2719</v>
      </c>
      <c r="C1454" s="244" t="s">
        <v>6181</v>
      </c>
      <c r="D1454" s="765"/>
      <c r="E1454" s="764"/>
      <c r="F1454" s="406"/>
      <c r="G1454" s="406"/>
      <c r="H1454" s="208"/>
      <c r="I1454" s="388"/>
      <c r="J1454" s="597"/>
      <c r="K1454" s="654"/>
      <c r="L1454" s="654"/>
      <c r="M1454" s="208"/>
      <c r="N1454" s="245"/>
      <c r="O1454" s="208"/>
      <c r="P1454" s="208"/>
      <c r="Q1454" s="208"/>
      <c r="R1454" s="399"/>
      <c r="S1454" s="767"/>
      <c r="T1454" s="305"/>
      <c r="U1454" s="305"/>
      <c r="V1454" s="768"/>
      <c r="W1454" s="1651"/>
      <c r="X1454" s="512"/>
      <c r="Y1454" s="368"/>
      <c r="Z1454" s="762" t="s">
        <v>167</v>
      </c>
      <c r="AA1454" s="354">
        <v>5</v>
      </c>
      <c r="AB1454" s="763" t="s">
        <v>168</v>
      </c>
      <c r="AC1454" s="391">
        <f>ROUND(ROUND(H1448*V1451,0)*Y1453,0)-AA1454</f>
        <v>1238</v>
      </c>
      <c r="AD1454" s="268"/>
    </row>
    <row r="1455" spans="1:30" ht="17.100000000000001" customHeight="1">
      <c r="A1455" s="229">
        <v>61</v>
      </c>
      <c r="B1455" s="229">
        <v>1615</v>
      </c>
      <c r="C1455" s="230" t="s">
        <v>6182</v>
      </c>
      <c r="D1455" s="765"/>
      <c r="E1455" s="764"/>
      <c r="F1455" s="406"/>
      <c r="G1455" s="406"/>
      <c r="H1455" s="208"/>
      <c r="I1455" s="388"/>
      <c r="J1455" s="597"/>
      <c r="K1455" s="654"/>
      <c r="L1455" s="654"/>
      <c r="M1455" s="208"/>
      <c r="N1455" s="245"/>
      <c r="O1455" s="208"/>
      <c r="P1455" s="208"/>
      <c r="Q1455" s="385"/>
      <c r="R1455" s="1542" t="s">
        <v>4708</v>
      </c>
      <c r="S1455" s="1543"/>
      <c r="T1455" s="1543"/>
      <c r="U1455" s="214" t="s">
        <v>163</v>
      </c>
      <c r="V1455" s="609">
        <v>0.85</v>
      </c>
      <c r="W1455" s="231"/>
      <c r="X1455" s="232"/>
      <c r="Y1455" s="314"/>
      <c r="Z1455" s="257"/>
      <c r="AA1455" s="257"/>
      <c r="AB1455" s="257"/>
      <c r="AC1455" s="473">
        <f>ROUND(H1448*V1455,0)</f>
        <v>1775</v>
      </c>
      <c r="AD1455" s="268"/>
    </row>
    <row r="1456" spans="1:30" ht="17.100000000000001" customHeight="1">
      <c r="A1456" s="243">
        <v>61</v>
      </c>
      <c r="B1456" s="243">
        <v>2720</v>
      </c>
      <c r="C1456" s="244" t="s">
        <v>6183</v>
      </c>
      <c r="D1456" s="765"/>
      <c r="E1456" s="764"/>
      <c r="F1456" s="406"/>
      <c r="G1456" s="406"/>
      <c r="H1456" s="208"/>
      <c r="I1456" s="388"/>
      <c r="J1456" s="597"/>
      <c r="K1456" s="654"/>
      <c r="L1456" s="654"/>
      <c r="M1456" s="208"/>
      <c r="N1456" s="245"/>
      <c r="O1456" s="208"/>
      <c r="P1456" s="208"/>
      <c r="Q1456" s="208"/>
      <c r="R1456" s="1545"/>
      <c r="S1456" s="1546"/>
      <c r="T1456" s="1546"/>
      <c r="U1456" s="214"/>
      <c r="V1456" s="609"/>
      <c r="W1456" s="281"/>
      <c r="X1456" s="216"/>
      <c r="Y1456" s="226"/>
      <c r="Z1456" s="762" t="s">
        <v>167</v>
      </c>
      <c r="AA1456" s="354">
        <v>5</v>
      </c>
      <c r="AB1456" s="763" t="s">
        <v>168</v>
      </c>
      <c r="AC1456" s="391">
        <f>ROUND(H1448*V1455,0)-AA1456</f>
        <v>1770</v>
      </c>
      <c r="AD1456" s="268"/>
    </row>
    <row r="1457" spans="1:30" ht="17.100000000000001" customHeight="1">
      <c r="A1457" s="243">
        <v>61</v>
      </c>
      <c r="B1457" s="243">
        <v>2721</v>
      </c>
      <c r="C1457" s="244" t="s">
        <v>6184</v>
      </c>
      <c r="D1457" s="765"/>
      <c r="E1457" s="764"/>
      <c r="F1457" s="278"/>
      <c r="G1457" s="278"/>
      <c r="H1457" s="278"/>
      <c r="I1457" s="279"/>
      <c r="J1457" s="597"/>
      <c r="K1457" s="654"/>
      <c r="L1457" s="654"/>
      <c r="M1457" s="208"/>
      <c r="N1457" s="245"/>
      <c r="O1457" s="208"/>
      <c r="P1457" s="208"/>
      <c r="Q1457" s="208"/>
      <c r="R1457" s="1545"/>
      <c r="S1457" s="1546"/>
      <c r="T1457" s="1546"/>
      <c r="U1457" s="302"/>
      <c r="V1457" s="766"/>
      <c r="W1457" s="1650" t="s">
        <v>4700</v>
      </c>
      <c r="X1457" s="362" t="s">
        <v>163</v>
      </c>
      <c r="Y1457" s="395">
        <v>0.85</v>
      </c>
      <c r="Z1457" s="355"/>
      <c r="AA1457" s="247"/>
      <c r="AB1457" s="247"/>
      <c r="AC1457" s="391">
        <f>ROUND(ROUND(H1448*V1455,0)*Y1457,0)</f>
        <v>1509</v>
      </c>
      <c r="AD1457" s="268"/>
    </row>
    <row r="1458" spans="1:30" ht="17.100000000000001" customHeight="1">
      <c r="A1458" s="243">
        <v>61</v>
      </c>
      <c r="B1458" s="243">
        <v>2722</v>
      </c>
      <c r="C1458" s="244" t="s">
        <v>6185</v>
      </c>
      <c r="D1458" s="765"/>
      <c r="E1458" s="764"/>
      <c r="F1458" s="278"/>
      <c r="G1458" s="278"/>
      <c r="H1458" s="278"/>
      <c r="I1458" s="279"/>
      <c r="J1458" s="597"/>
      <c r="K1458" s="654"/>
      <c r="L1458" s="654"/>
      <c r="M1458" s="208"/>
      <c r="N1458" s="281"/>
      <c r="O1458" s="216"/>
      <c r="P1458" s="216"/>
      <c r="Q1458" s="216"/>
      <c r="R1458" s="1563"/>
      <c r="S1458" s="1564"/>
      <c r="T1458" s="1564"/>
      <c r="U1458" s="305"/>
      <c r="V1458" s="768"/>
      <c r="W1458" s="1651"/>
      <c r="X1458" s="512"/>
      <c r="Y1458" s="368"/>
      <c r="Z1458" s="762" t="s">
        <v>167</v>
      </c>
      <c r="AA1458" s="354">
        <v>5</v>
      </c>
      <c r="AB1458" s="763" t="s">
        <v>168</v>
      </c>
      <c r="AC1458" s="391">
        <f>ROUND(ROUND(H1448*V1455,0)*Y1457,0)-AA1458</f>
        <v>1504</v>
      </c>
      <c r="AD1458" s="268"/>
    </row>
    <row r="1459" spans="1:30" ht="17.100000000000001" customHeight="1">
      <c r="A1459" s="229">
        <v>61</v>
      </c>
      <c r="B1459" s="229">
        <v>1613</v>
      </c>
      <c r="C1459" s="230" t="s">
        <v>6186</v>
      </c>
      <c r="D1459" s="765"/>
      <c r="E1459" s="765"/>
      <c r="F1459" s="278"/>
      <c r="G1459" s="278"/>
      <c r="H1459" s="278"/>
      <c r="I1459" s="279"/>
      <c r="J1459" s="597"/>
      <c r="K1459" s="654"/>
      <c r="L1459" s="654"/>
      <c r="M1459" s="208"/>
      <c r="N1459" s="1539" t="s">
        <v>4713</v>
      </c>
      <c r="O1459" s="1608" t="s">
        <v>162</v>
      </c>
      <c r="P1459" s="769"/>
      <c r="Q1459" s="769"/>
      <c r="R1459" s="340"/>
      <c r="S1459" s="338"/>
      <c r="T1459" s="338"/>
      <c r="U1459" s="334"/>
      <c r="V1459" s="232"/>
      <c r="W1459" s="231"/>
      <c r="X1459" s="232"/>
      <c r="Y1459" s="314"/>
      <c r="Z1459" s="257"/>
      <c r="AA1459" s="257"/>
      <c r="AB1459" s="257"/>
      <c r="AC1459" s="473">
        <f>ROUND(H1448*Q1460,0)</f>
        <v>1462</v>
      </c>
      <c r="AD1459" s="268"/>
    </row>
    <row r="1460" spans="1:30" ht="17.100000000000001" customHeight="1">
      <c r="A1460" s="243">
        <v>61</v>
      </c>
      <c r="B1460" s="243">
        <v>2723</v>
      </c>
      <c r="C1460" s="244" t="s">
        <v>6187</v>
      </c>
      <c r="D1460" s="765"/>
      <c r="E1460" s="765"/>
      <c r="F1460" s="278"/>
      <c r="G1460" s="278"/>
      <c r="H1460" s="278"/>
      <c r="I1460" s="279"/>
      <c r="J1460" s="597"/>
      <c r="K1460" s="654"/>
      <c r="L1460" s="654"/>
      <c r="M1460" s="208"/>
      <c r="N1460" s="1631"/>
      <c r="O1460" s="1586"/>
      <c r="P1460" s="214" t="s">
        <v>163</v>
      </c>
      <c r="Q1460" s="770">
        <v>0.7</v>
      </c>
      <c r="R1460" s="611"/>
      <c r="S1460" s="392"/>
      <c r="T1460" s="392"/>
      <c r="U1460" s="301"/>
      <c r="V1460" s="208"/>
      <c r="W1460" s="245"/>
      <c r="X1460" s="208"/>
      <c r="Y1460" s="226"/>
      <c r="Z1460" s="762" t="s">
        <v>167</v>
      </c>
      <c r="AA1460" s="354">
        <v>5</v>
      </c>
      <c r="AB1460" s="763" t="s">
        <v>168</v>
      </c>
      <c r="AC1460" s="391">
        <f>ROUND(H1448*Q1460,0)-AA1460</f>
        <v>1457</v>
      </c>
      <c r="AD1460" s="268"/>
    </row>
    <row r="1461" spans="1:30" ht="17.100000000000001" customHeight="1">
      <c r="A1461" s="243">
        <v>61</v>
      </c>
      <c r="B1461" s="243">
        <v>2724</v>
      </c>
      <c r="C1461" s="244" t="s">
        <v>6188</v>
      </c>
      <c r="D1461" s="765"/>
      <c r="E1461" s="765"/>
      <c r="F1461" s="278"/>
      <c r="G1461" s="278"/>
      <c r="H1461" s="278"/>
      <c r="I1461" s="279"/>
      <c r="J1461" s="597"/>
      <c r="K1461" s="654"/>
      <c r="L1461" s="654"/>
      <c r="M1461" s="208"/>
      <c r="N1461" s="1631"/>
      <c r="O1461" s="1586"/>
      <c r="R1461" s="611"/>
      <c r="S1461" s="392"/>
      <c r="T1461" s="392"/>
      <c r="U1461" s="301"/>
      <c r="V1461" s="385"/>
      <c r="W1461" s="1650" t="s">
        <v>4700</v>
      </c>
      <c r="X1461" s="362" t="s">
        <v>163</v>
      </c>
      <c r="Y1461" s="395">
        <v>0.85</v>
      </c>
      <c r="Z1461" s="355"/>
      <c r="AA1461" s="247"/>
      <c r="AB1461" s="247"/>
      <c r="AC1461" s="391">
        <f>ROUND(ROUND(H1448*Q1460,0)*Y1461,0)</f>
        <v>1243</v>
      </c>
      <c r="AD1461" s="268"/>
    </row>
    <row r="1462" spans="1:30" ht="17.100000000000001" customHeight="1">
      <c r="A1462" s="243">
        <v>61</v>
      </c>
      <c r="B1462" s="243">
        <v>2725</v>
      </c>
      <c r="C1462" s="244" t="s">
        <v>6189</v>
      </c>
      <c r="D1462" s="765"/>
      <c r="E1462" s="765"/>
      <c r="F1462" s="278"/>
      <c r="G1462" s="278"/>
      <c r="H1462" s="278"/>
      <c r="I1462" s="279"/>
      <c r="J1462" s="597"/>
      <c r="K1462" s="654"/>
      <c r="L1462" s="654"/>
      <c r="M1462" s="208"/>
      <c r="N1462" s="772"/>
      <c r="P1462" s="214"/>
      <c r="Q1462" s="214"/>
      <c r="R1462" s="761"/>
      <c r="S1462" s="407"/>
      <c r="T1462" s="407"/>
      <c r="U1462" s="304"/>
      <c r="V1462" s="226"/>
      <c r="W1462" s="1651"/>
      <c r="X1462" s="512"/>
      <c r="Y1462" s="368"/>
      <c r="Z1462" s="762" t="s">
        <v>167</v>
      </c>
      <c r="AA1462" s="354">
        <v>5</v>
      </c>
      <c r="AB1462" s="763" t="s">
        <v>168</v>
      </c>
      <c r="AC1462" s="391">
        <f>ROUND(ROUND(H1448*Q1460,0)*Y1461,0)-AA1462</f>
        <v>1238</v>
      </c>
      <c r="AD1462" s="268"/>
    </row>
    <row r="1463" spans="1:30" ht="17.100000000000001" customHeight="1">
      <c r="A1463" s="229">
        <v>61</v>
      </c>
      <c r="B1463" s="229">
        <v>1614</v>
      </c>
      <c r="C1463" s="230" t="s">
        <v>6190</v>
      </c>
      <c r="D1463" s="765"/>
      <c r="E1463" s="765"/>
      <c r="F1463" s="278"/>
      <c r="G1463" s="278"/>
      <c r="H1463" s="278"/>
      <c r="I1463" s="279"/>
      <c r="J1463" s="597"/>
      <c r="K1463" s="654"/>
      <c r="L1463" s="654"/>
      <c r="M1463" s="208"/>
      <c r="N1463" s="773"/>
      <c r="R1463" s="1542" t="s">
        <v>4703</v>
      </c>
      <c r="S1463" s="1543"/>
      <c r="T1463" s="1543"/>
      <c r="U1463" s="372" t="s">
        <v>163</v>
      </c>
      <c r="V1463" s="373">
        <v>0.7</v>
      </c>
      <c r="W1463" s="231"/>
      <c r="X1463" s="232"/>
      <c r="Y1463" s="314"/>
      <c r="Z1463" s="257"/>
      <c r="AA1463" s="257"/>
      <c r="AB1463" s="257"/>
      <c r="AC1463" s="473">
        <f>ROUND(ROUND(H1448*Q1460,0)*V1463,0)</f>
        <v>1023</v>
      </c>
      <c r="AD1463" s="268"/>
    </row>
    <row r="1464" spans="1:30" ht="17.100000000000001" customHeight="1">
      <c r="A1464" s="243">
        <v>61</v>
      </c>
      <c r="B1464" s="243">
        <v>2726</v>
      </c>
      <c r="C1464" s="244" t="s">
        <v>6191</v>
      </c>
      <c r="D1464" s="765"/>
      <c r="E1464" s="765"/>
      <c r="F1464" s="278"/>
      <c r="G1464" s="278"/>
      <c r="H1464" s="278"/>
      <c r="I1464" s="279"/>
      <c r="J1464" s="597"/>
      <c r="K1464" s="654"/>
      <c r="L1464" s="654"/>
      <c r="M1464" s="208"/>
      <c r="N1464" s="773"/>
      <c r="R1464" s="1545"/>
      <c r="S1464" s="1546"/>
      <c r="T1464" s="1546"/>
      <c r="U1464" s="214"/>
      <c r="V1464" s="609"/>
      <c r="W1464" s="281"/>
      <c r="X1464" s="216"/>
      <c r="Y1464" s="226"/>
      <c r="Z1464" s="762" t="s">
        <v>167</v>
      </c>
      <c r="AA1464" s="354">
        <v>5</v>
      </c>
      <c r="AB1464" s="763" t="s">
        <v>168</v>
      </c>
      <c r="AC1464" s="391">
        <f>ROUND(ROUND(H1448*Q1460,0)*V1463,0)-AA1464</f>
        <v>1018</v>
      </c>
      <c r="AD1464" s="268"/>
    </row>
    <row r="1465" spans="1:30" ht="17.100000000000001" customHeight="1">
      <c r="A1465" s="243">
        <v>61</v>
      </c>
      <c r="B1465" s="243">
        <v>2727</v>
      </c>
      <c r="C1465" s="244" t="s">
        <v>6192</v>
      </c>
      <c r="D1465" s="765"/>
      <c r="E1465" s="765"/>
      <c r="F1465" s="278"/>
      <c r="G1465" s="278"/>
      <c r="H1465" s="278"/>
      <c r="I1465" s="279"/>
      <c r="J1465" s="597"/>
      <c r="K1465" s="654"/>
      <c r="L1465" s="654"/>
      <c r="M1465" s="208"/>
      <c r="N1465" s="774"/>
      <c r="O1465" s="214"/>
      <c r="P1465" s="1653"/>
      <c r="Q1465" s="1653"/>
      <c r="R1465" s="1545"/>
      <c r="S1465" s="1546"/>
      <c r="T1465" s="1546"/>
      <c r="U1465" s="302"/>
      <c r="V1465" s="766"/>
      <c r="W1465" s="1650" t="s">
        <v>4700</v>
      </c>
      <c r="X1465" s="362" t="s">
        <v>163</v>
      </c>
      <c r="Y1465" s="395">
        <v>0.85</v>
      </c>
      <c r="Z1465" s="355"/>
      <c r="AA1465" s="247"/>
      <c r="AB1465" s="247"/>
      <c r="AC1465" s="391">
        <f>ROUND(ROUND(ROUND(H1448*Q1460,0)*V1463,0)*Y1465,0)</f>
        <v>870</v>
      </c>
      <c r="AD1465" s="268"/>
    </row>
    <row r="1466" spans="1:30" ht="17.100000000000001" customHeight="1">
      <c r="A1466" s="243">
        <v>61</v>
      </c>
      <c r="B1466" s="243">
        <v>2728</v>
      </c>
      <c r="C1466" s="244" t="s">
        <v>6193</v>
      </c>
      <c r="D1466" s="765"/>
      <c r="E1466" s="765"/>
      <c r="F1466" s="278"/>
      <c r="G1466" s="278"/>
      <c r="H1466" s="278"/>
      <c r="I1466" s="279"/>
      <c r="J1466" s="597"/>
      <c r="K1466" s="654"/>
      <c r="L1466" s="654"/>
      <c r="M1466" s="208"/>
      <c r="N1466" s="774"/>
      <c r="O1466" s="214"/>
      <c r="P1466" s="214"/>
      <c r="Q1466" s="214"/>
      <c r="R1466" s="399"/>
      <c r="S1466" s="767"/>
      <c r="T1466" s="305"/>
      <c r="U1466" s="305"/>
      <c r="V1466" s="768"/>
      <c r="W1466" s="1651"/>
      <c r="X1466" s="512"/>
      <c r="Y1466" s="368"/>
      <c r="Z1466" s="762" t="s">
        <v>167</v>
      </c>
      <c r="AA1466" s="354">
        <v>5</v>
      </c>
      <c r="AB1466" s="763" t="s">
        <v>168</v>
      </c>
      <c r="AC1466" s="391">
        <f>ROUND(ROUND(ROUND(H1448*Q1460,0)*V1463,0)*Y1465,0)-AA1466</f>
        <v>865</v>
      </c>
      <c r="AD1466" s="268"/>
    </row>
    <row r="1467" spans="1:30" ht="17.100000000000001" customHeight="1">
      <c r="A1467" s="229">
        <v>61</v>
      </c>
      <c r="B1467" s="229">
        <v>1616</v>
      </c>
      <c r="C1467" s="230" t="s">
        <v>6194</v>
      </c>
      <c r="D1467" s="765"/>
      <c r="E1467" s="765"/>
      <c r="F1467" s="278"/>
      <c r="G1467" s="278"/>
      <c r="H1467" s="278"/>
      <c r="I1467" s="279"/>
      <c r="J1467" s="597"/>
      <c r="K1467" s="654"/>
      <c r="L1467" s="654"/>
      <c r="M1467" s="208"/>
      <c r="N1467" s="773"/>
      <c r="O1467" s="214"/>
      <c r="P1467" s="1599"/>
      <c r="Q1467" s="1600"/>
      <c r="R1467" s="1542" t="s">
        <v>4708</v>
      </c>
      <c r="S1467" s="1543"/>
      <c r="T1467" s="1543"/>
      <c r="U1467" s="214" t="s">
        <v>163</v>
      </c>
      <c r="V1467" s="609">
        <v>0.85</v>
      </c>
      <c r="W1467" s="231"/>
      <c r="X1467" s="232"/>
      <c r="Y1467" s="314"/>
      <c r="Z1467" s="257"/>
      <c r="AA1467" s="257"/>
      <c r="AB1467" s="257"/>
      <c r="AC1467" s="473">
        <f>ROUND(ROUND(H1448*Q1460,0)*V1467,0)</f>
        <v>1243</v>
      </c>
      <c r="AD1467" s="268"/>
    </row>
    <row r="1468" spans="1:30" ht="17.100000000000001" customHeight="1">
      <c r="A1468" s="243">
        <v>61</v>
      </c>
      <c r="B1468" s="243">
        <v>2729</v>
      </c>
      <c r="C1468" s="244" t="s">
        <v>6195</v>
      </c>
      <c r="D1468" s="765"/>
      <c r="E1468" s="765"/>
      <c r="F1468" s="278"/>
      <c r="G1468" s="278"/>
      <c r="H1468" s="278"/>
      <c r="I1468" s="279"/>
      <c r="J1468" s="597"/>
      <c r="K1468" s="654"/>
      <c r="L1468" s="654"/>
      <c r="M1468" s="208"/>
      <c r="N1468" s="773"/>
      <c r="O1468" s="214"/>
      <c r="P1468" s="609"/>
      <c r="Q1468" s="609"/>
      <c r="R1468" s="1545"/>
      <c r="S1468" s="1546"/>
      <c r="T1468" s="1546"/>
      <c r="U1468" s="214"/>
      <c r="V1468" s="609"/>
      <c r="W1468" s="281"/>
      <c r="X1468" s="216"/>
      <c r="Y1468" s="226"/>
      <c r="Z1468" s="762" t="s">
        <v>167</v>
      </c>
      <c r="AA1468" s="354">
        <v>5</v>
      </c>
      <c r="AB1468" s="763" t="s">
        <v>168</v>
      </c>
      <c r="AC1468" s="391">
        <f>ROUND(ROUND(H1448*Q1460,0)*V1467,0)-AA1468</f>
        <v>1238</v>
      </c>
      <c r="AD1468" s="268"/>
    </row>
    <row r="1469" spans="1:30" ht="17.100000000000001" customHeight="1">
      <c r="A1469" s="243">
        <v>61</v>
      </c>
      <c r="B1469" s="243">
        <v>2730</v>
      </c>
      <c r="C1469" s="244" t="s">
        <v>6196</v>
      </c>
      <c r="D1469" s="765"/>
      <c r="E1469" s="765"/>
      <c r="F1469" s="278"/>
      <c r="G1469" s="278"/>
      <c r="H1469" s="278"/>
      <c r="I1469" s="279"/>
      <c r="J1469" s="597"/>
      <c r="K1469" s="654"/>
      <c r="L1469" s="654"/>
      <c r="M1469" s="208"/>
      <c r="N1469" s="774"/>
      <c r="O1469" s="214"/>
      <c r="P1469" s="609"/>
      <c r="Q1469" s="609"/>
      <c r="R1469" s="1545"/>
      <c r="S1469" s="1546"/>
      <c r="T1469" s="1546"/>
      <c r="U1469" s="302"/>
      <c r="V1469" s="766"/>
      <c r="W1469" s="1650" t="s">
        <v>4700</v>
      </c>
      <c r="X1469" s="362" t="s">
        <v>163</v>
      </c>
      <c r="Y1469" s="395">
        <v>0.85</v>
      </c>
      <c r="Z1469" s="355"/>
      <c r="AA1469" s="247"/>
      <c r="AB1469" s="247"/>
      <c r="AC1469" s="391">
        <f>ROUND(ROUND(ROUND(H1448*Q1460,0)*V1467,0)*Y1469,0)</f>
        <v>1057</v>
      </c>
      <c r="AD1469" s="268"/>
    </row>
    <row r="1470" spans="1:30" ht="17.100000000000001" customHeight="1">
      <c r="A1470" s="243">
        <v>61</v>
      </c>
      <c r="B1470" s="243">
        <v>2731</v>
      </c>
      <c r="C1470" s="244" t="s">
        <v>6197</v>
      </c>
      <c r="D1470" s="765"/>
      <c r="E1470" s="765"/>
      <c r="F1470" s="278"/>
      <c r="G1470" s="278"/>
      <c r="H1470" s="278"/>
      <c r="I1470" s="279"/>
      <c r="J1470" s="597"/>
      <c r="K1470" s="654"/>
      <c r="L1470" s="654"/>
      <c r="M1470" s="208"/>
      <c r="N1470" s="773"/>
      <c r="O1470" s="214"/>
      <c r="P1470" s="214"/>
      <c r="Q1470" s="214"/>
      <c r="R1470" s="1563"/>
      <c r="S1470" s="1564"/>
      <c r="T1470" s="1564"/>
      <c r="U1470" s="305"/>
      <c r="V1470" s="768"/>
      <c r="W1470" s="1651"/>
      <c r="X1470" s="512"/>
      <c r="Y1470" s="368"/>
      <c r="Z1470" s="762" t="s">
        <v>167</v>
      </c>
      <c r="AA1470" s="354">
        <v>5</v>
      </c>
      <c r="AB1470" s="763" t="s">
        <v>168</v>
      </c>
      <c r="AC1470" s="391">
        <f>ROUND(ROUND(ROUND(H1448*Q1460,0)*V1467,0)*Y1469,0)-AA1470</f>
        <v>1052</v>
      </c>
      <c r="AD1470" s="268"/>
    </row>
    <row r="1471" spans="1:30" ht="17.100000000000001" customHeight="1">
      <c r="A1471" s="243">
        <v>61</v>
      </c>
      <c r="B1471" s="243">
        <v>2732</v>
      </c>
      <c r="C1471" s="244" t="s">
        <v>6198</v>
      </c>
      <c r="D1471" s="765"/>
      <c r="E1471" s="765"/>
      <c r="F1471" s="278"/>
      <c r="G1471" s="278"/>
      <c r="H1471" s="278"/>
      <c r="I1471" s="279"/>
      <c r="J1471" s="597"/>
      <c r="K1471" s="654"/>
      <c r="L1471" s="654"/>
      <c r="M1471" s="208"/>
      <c r="N1471" s="773"/>
      <c r="O1471" s="1580" t="s">
        <v>165</v>
      </c>
      <c r="P1471" s="775"/>
      <c r="Q1471" s="775"/>
      <c r="R1471" s="359"/>
      <c r="S1471" s="360"/>
      <c r="T1471" s="360"/>
      <c r="U1471" s="360"/>
      <c r="V1471" s="361"/>
      <c r="W1471" s="523"/>
      <c r="X1471" s="524"/>
      <c r="Y1471" s="642"/>
      <c r="Z1471" s="247"/>
      <c r="AA1471" s="247"/>
      <c r="AB1471" s="247"/>
      <c r="AC1471" s="391">
        <f>ROUND(H1448*Q1472,0)</f>
        <v>1044</v>
      </c>
      <c r="AD1471" s="268"/>
    </row>
    <row r="1472" spans="1:30" ht="17.100000000000001" customHeight="1">
      <c r="A1472" s="243">
        <v>61</v>
      </c>
      <c r="B1472" s="243">
        <v>2733</v>
      </c>
      <c r="C1472" s="244" t="s">
        <v>6199</v>
      </c>
      <c r="D1472" s="765"/>
      <c r="E1472" s="765"/>
      <c r="F1472" s="278"/>
      <c r="G1472" s="278"/>
      <c r="H1472" s="278"/>
      <c r="I1472" s="279"/>
      <c r="J1472" s="597"/>
      <c r="K1472" s="654"/>
      <c r="L1472" s="654"/>
      <c r="M1472" s="208"/>
      <c r="N1472" s="772"/>
      <c r="O1472" s="1620"/>
      <c r="P1472" s="643" t="s">
        <v>163</v>
      </c>
      <c r="Q1472" s="365">
        <v>0.5</v>
      </c>
      <c r="R1472" s="777"/>
      <c r="S1472" s="639"/>
      <c r="T1472" s="639"/>
      <c r="U1472" s="639"/>
      <c r="V1472" s="529"/>
      <c r="W1472" s="516"/>
      <c r="X1472" s="517"/>
      <c r="Y1472" s="526"/>
      <c r="Z1472" s="762" t="s">
        <v>167</v>
      </c>
      <c r="AA1472" s="354">
        <v>5</v>
      </c>
      <c r="AB1472" s="763" t="s">
        <v>168</v>
      </c>
      <c r="AC1472" s="391">
        <f>ROUND(H1448*Q1472,0)-AA1472</f>
        <v>1039</v>
      </c>
      <c r="AD1472" s="268"/>
    </row>
    <row r="1473" spans="1:30" ht="17.100000000000001" customHeight="1">
      <c r="A1473" s="243">
        <v>61</v>
      </c>
      <c r="B1473" s="243">
        <v>2734</v>
      </c>
      <c r="C1473" s="244" t="s">
        <v>6200</v>
      </c>
      <c r="D1473" s="765"/>
      <c r="E1473" s="765"/>
      <c r="F1473" s="278"/>
      <c r="G1473" s="278"/>
      <c r="H1473" s="278"/>
      <c r="I1473" s="279"/>
      <c r="J1473" s="597"/>
      <c r="K1473" s="654"/>
      <c r="L1473" s="654"/>
      <c r="M1473" s="208"/>
      <c r="N1473" s="772"/>
      <c r="O1473" s="1620"/>
      <c r="P1473" s="530"/>
      <c r="Q1473" s="530"/>
      <c r="R1473" s="777"/>
      <c r="S1473" s="639"/>
      <c r="T1473" s="639"/>
      <c r="U1473" s="639"/>
      <c r="V1473" s="529"/>
      <c r="W1473" s="1650" t="s">
        <v>4700</v>
      </c>
      <c r="X1473" s="362" t="s">
        <v>163</v>
      </c>
      <c r="Y1473" s="395">
        <v>0.85</v>
      </c>
      <c r="Z1473" s="355"/>
      <c r="AA1473" s="247"/>
      <c r="AB1473" s="247"/>
      <c r="AC1473" s="391">
        <f>ROUND(ROUND(H1448*Q1472,0)*Y1473,0)</f>
        <v>887</v>
      </c>
      <c r="AD1473" s="268"/>
    </row>
    <row r="1474" spans="1:30" ht="17.100000000000001" customHeight="1">
      <c r="A1474" s="243">
        <v>61</v>
      </c>
      <c r="B1474" s="243">
        <v>2735</v>
      </c>
      <c r="C1474" s="244" t="s">
        <v>6201</v>
      </c>
      <c r="D1474" s="765"/>
      <c r="E1474" s="765"/>
      <c r="F1474" s="278"/>
      <c r="G1474" s="278"/>
      <c r="H1474" s="278"/>
      <c r="I1474" s="279"/>
      <c r="J1474" s="597"/>
      <c r="K1474" s="654"/>
      <c r="L1474" s="654"/>
      <c r="M1474" s="208"/>
      <c r="N1474" s="772"/>
      <c r="O1474" s="530"/>
      <c r="P1474" s="643"/>
      <c r="Q1474" s="643"/>
      <c r="R1474" s="778"/>
      <c r="S1474" s="525"/>
      <c r="T1474" s="525"/>
      <c r="U1474" s="525"/>
      <c r="V1474" s="539"/>
      <c r="W1474" s="1651"/>
      <c r="X1474" s="512"/>
      <c r="Y1474" s="368"/>
      <c r="Z1474" s="762" t="s">
        <v>167</v>
      </c>
      <c r="AA1474" s="354">
        <v>5</v>
      </c>
      <c r="AB1474" s="763" t="s">
        <v>168</v>
      </c>
      <c r="AC1474" s="391">
        <f>ROUND(ROUND(H1448*Q1472,0)*Y1473,0)-AA1474</f>
        <v>882</v>
      </c>
      <c r="AD1474" s="268"/>
    </row>
    <row r="1475" spans="1:30" ht="17.100000000000001" customHeight="1">
      <c r="A1475" s="243">
        <v>61</v>
      </c>
      <c r="B1475" s="243">
        <v>2736</v>
      </c>
      <c r="C1475" s="244" t="s">
        <v>6202</v>
      </c>
      <c r="D1475" s="765"/>
      <c r="E1475" s="765"/>
      <c r="F1475" s="278"/>
      <c r="G1475" s="278"/>
      <c r="H1475" s="278"/>
      <c r="I1475" s="279"/>
      <c r="J1475" s="597"/>
      <c r="K1475" s="654"/>
      <c r="L1475" s="654"/>
      <c r="M1475" s="208"/>
      <c r="N1475" s="773"/>
      <c r="O1475" s="530"/>
      <c r="P1475" s="530"/>
      <c r="Q1475" s="530"/>
      <c r="R1475" s="1580" t="s">
        <v>4703</v>
      </c>
      <c r="S1475" s="1633"/>
      <c r="T1475" s="1633"/>
      <c r="U1475" s="362" t="s">
        <v>163</v>
      </c>
      <c r="V1475" s="356">
        <v>0.7</v>
      </c>
      <c r="W1475" s="523"/>
      <c r="X1475" s="524"/>
      <c r="Y1475" s="642"/>
      <c r="Z1475" s="247"/>
      <c r="AA1475" s="247"/>
      <c r="AB1475" s="247"/>
      <c r="AC1475" s="391">
        <f>ROUND(ROUND(H1448*Q1472,0)*V1475,0)</f>
        <v>731</v>
      </c>
      <c r="AD1475" s="268"/>
    </row>
    <row r="1476" spans="1:30" ht="17.100000000000001" customHeight="1">
      <c r="A1476" s="243">
        <v>61</v>
      </c>
      <c r="B1476" s="243">
        <v>2737</v>
      </c>
      <c r="C1476" s="244" t="s">
        <v>6203</v>
      </c>
      <c r="D1476" s="765"/>
      <c r="E1476" s="765"/>
      <c r="F1476" s="278"/>
      <c r="G1476" s="278"/>
      <c r="H1476" s="278"/>
      <c r="I1476" s="279"/>
      <c r="J1476" s="597"/>
      <c r="K1476" s="654"/>
      <c r="L1476" s="654"/>
      <c r="M1476" s="208"/>
      <c r="N1476" s="773"/>
      <c r="O1476" s="530"/>
      <c r="P1476" s="530"/>
      <c r="Q1476" s="530"/>
      <c r="R1476" s="1620"/>
      <c r="S1476" s="1634"/>
      <c r="T1476" s="1634"/>
      <c r="U1476" s="643"/>
      <c r="V1476" s="365"/>
      <c r="W1476" s="319"/>
      <c r="X1476" s="288"/>
      <c r="Y1476" s="526"/>
      <c r="Z1476" s="762" t="s">
        <v>167</v>
      </c>
      <c r="AA1476" s="354">
        <v>5</v>
      </c>
      <c r="AB1476" s="763" t="s">
        <v>168</v>
      </c>
      <c r="AC1476" s="391">
        <f>ROUND(ROUND(H1448*Q1472,0)*V1475,0)-AA1476</f>
        <v>726</v>
      </c>
      <c r="AD1476" s="268"/>
    </row>
    <row r="1477" spans="1:30" ht="17.100000000000001" customHeight="1">
      <c r="A1477" s="243">
        <v>61</v>
      </c>
      <c r="B1477" s="243">
        <v>2738</v>
      </c>
      <c r="C1477" s="244" t="s">
        <v>6204</v>
      </c>
      <c r="D1477" s="765"/>
      <c r="E1477" s="765"/>
      <c r="F1477" s="278"/>
      <c r="G1477" s="278"/>
      <c r="H1477" s="278"/>
      <c r="I1477" s="279"/>
      <c r="J1477" s="597"/>
      <c r="K1477" s="654"/>
      <c r="L1477" s="654"/>
      <c r="M1477" s="208"/>
      <c r="N1477" s="774"/>
      <c r="O1477" s="643"/>
      <c r="P1477" s="1644"/>
      <c r="Q1477" s="1652"/>
      <c r="R1477" s="1620"/>
      <c r="S1477" s="1634"/>
      <c r="T1477" s="1634"/>
      <c r="U1477" s="779"/>
      <c r="V1477" s="780"/>
      <c r="W1477" s="1650" t="s">
        <v>4700</v>
      </c>
      <c r="X1477" s="362" t="s">
        <v>163</v>
      </c>
      <c r="Y1477" s="395">
        <v>0.85</v>
      </c>
      <c r="Z1477" s="355"/>
      <c r="AA1477" s="247"/>
      <c r="AB1477" s="247"/>
      <c r="AC1477" s="391">
        <f>ROUND(ROUND(ROUND(H1448*Q1472,0)*V1475,0)*Y1477,0)</f>
        <v>621</v>
      </c>
      <c r="AD1477" s="268"/>
    </row>
    <row r="1478" spans="1:30" ht="17.100000000000001" customHeight="1">
      <c r="A1478" s="243">
        <v>61</v>
      </c>
      <c r="B1478" s="243">
        <v>2739</v>
      </c>
      <c r="C1478" s="244" t="s">
        <v>6205</v>
      </c>
      <c r="D1478" s="765"/>
      <c r="E1478" s="765"/>
      <c r="F1478" s="278"/>
      <c r="G1478" s="278"/>
      <c r="H1478" s="278"/>
      <c r="I1478" s="279"/>
      <c r="J1478" s="597"/>
      <c r="K1478" s="654"/>
      <c r="L1478" s="654"/>
      <c r="M1478" s="208"/>
      <c r="N1478" s="774"/>
      <c r="O1478" s="643"/>
      <c r="P1478" s="643"/>
      <c r="Q1478" s="643"/>
      <c r="R1478" s="781"/>
      <c r="S1478" s="782"/>
      <c r="T1478" s="537"/>
      <c r="U1478" s="537"/>
      <c r="V1478" s="783"/>
      <c r="W1478" s="1651"/>
      <c r="X1478" s="512"/>
      <c r="Y1478" s="368"/>
      <c r="Z1478" s="762" t="s">
        <v>167</v>
      </c>
      <c r="AA1478" s="354">
        <v>5</v>
      </c>
      <c r="AB1478" s="763" t="s">
        <v>168</v>
      </c>
      <c r="AC1478" s="391">
        <f>ROUND(ROUND(ROUND(H1448*Q1472,0)*V1475,0)*Y1477,0)-AA1478</f>
        <v>616</v>
      </c>
      <c r="AD1478" s="268"/>
    </row>
    <row r="1479" spans="1:30" ht="17.100000000000001" customHeight="1">
      <c r="A1479" s="243">
        <v>61</v>
      </c>
      <c r="B1479" s="243">
        <v>2740</v>
      </c>
      <c r="C1479" s="244" t="s">
        <v>6206</v>
      </c>
      <c r="D1479" s="765"/>
      <c r="E1479" s="765"/>
      <c r="F1479" s="278"/>
      <c r="G1479" s="278"/>
      <c r="H1479" s="278"/>
      <c r="I1479" s="279"/>
      <c r="J1479" s="597"/>
      <c r="K1479" s="654"/>
      <c r="L1479" s="654"/>
      <c r="M1479" s="208"/>
      <c r="N1479" s="773"/>
      <c r="O1479" s="643"/>
      <c r="P1479" s="1646"/>
      <c r="Q1479" s="1649"/>
      <c r="R1479" s="1580" t="s">
        <v>4708</v>
      </c>
      <c r="S1479" s="1633"/>
      <c r="T1479" s="1633"/>
      <c r="U1479" s="643" t="s">
        <v>163</v>
      </c>
      <c r="V1479" s="365">
        <v>0.85</v>
      </c>
      <c r="W1479" s="523"/>
      <c r="X1479" s="524"/>
      <c r="Y1479" s="642"/>
      <c r="Z1479" s="247"/>
      <c r="AA1479" s="247"/>
      <c r="AB1479" s="247"/>
      <c r="AC1479" s="391">
        <f>ROUND(ROUND(H1448*Q1472,0)*V1479,0)</f>
        <v>887</v>
      </c>
      <c r="AD1479" s="268"/>
    </row>
    <row r="1480" spans="1:30" ht="17.100000000000001" customHeight="1">
      <c r="A1480" s="243">
        <v>61</v>
      </c>
      <c r="B1480" s="243">
        <v>2741</v>
      </c>
      <c r="C1480" s="244" t="s">
        <v>6207</v>
      </c>
      <c r="D1480" s="765"/>
      <c r="E1480" s="765"/>
      <c r="F1480" s="278"/>
      <c r="G1480" s="278"/>
      <c r="H1480" s="278"/>
      <c r="I1480" s="279"/>
      <c r="J1480" s="597"/>
      <c r="K1480" s="654"/>
      <c r="L1480" s="654"/>
      <c r="M1480" s="208"/>
      <c r="N1480" s="773"/>
      <c r="O1480" s="643"/>
      <c r="P1480" s="365"/>
      <c r="Q1480" s="365"/>
      <c r="R1480" s="1620"/>
      <c r="S1480" s="1634"/>
      <c r="T1480" s="1634"/>
      <c r="U1480" s="643"/>
      <c r="V1480" s="365"/>
      <c r="W1480" s="319"/>
      <c r="X1480" s="288"/>
      <c r="Y1480" s="526"/>
      <c r="Z1480" s="762" t="s">
        <v>167</v>
      </c>
      <c r="AA1480" s="354">
        <v>5</v>
      </c>
      <c r="AB1480" s="763" t="s">
        <v>168</v>
      </c>
      <c r="AC1480" s="391">
        <f>ROUND(ROUND(H1448*Q1472,0)*V1479,0)-AA1480</f>
        <v>882</v>
      </c>
      <c r="AD1480" s="268"/>
    </row>
    <row r="1481" spans="1:30" ht="17.100000000000001" customHeight="1">
      <c r="A1481" s="243">
        <v>61</v>
      </c>
      <c r="B1481" s="243">
        <v>2742</v>
      </c>
      <c r="C1481" s="244" t="s">
        <v>6208</v>
      </c>
      <c r="D1481" s="765"/>
      <c r="E1481" s="765"/>
      <c r="F1481" s="278"/>
      <c r="G1481" s="278"/>
      <c r="H1481" s="278"/>
      <c r="I1481" s="279"/>
      <c r="J1481" s="597"/>
      <c r="K1481" s="654"/>
      <c r="L1481" s="654"/>
      <c r="M1481" s="208"/>
      <c r="N1481" s="774"/>
      <c r="O1481" s="643"/>
      <c r="P1481" s="365"/>
      <c r="Q1481" s="365"/>
      <c r="R1481" s="1620"/>
      <c r="S1481" s="1634"/>
      <c r="T1481" s="1634"/>
      <c r="U1481" s="779"/>
      <c r="V1481" s="780"/>
      <c r="W1481" s="1650" t="s">
        <v>4700</v>
      </c>
      <c r="X1481" s="362" t="s">
        <v>163</v>
      </c>
      <c r="Y1481" s="395">
        <v>0.85</v>
      </c>
      <c r="Z1481" s="355"/>
      <c r="AA1481" s="247"/>
      <c r="AB1481" s="247"/>
      <c r="AC1481" s="391">
        <f>ROUND(ROUND(ROUND(H1448*Q1472,0)*V1479,0)*Y1481,0)</f>
        <v>754</v>
      </c>
      <c r="AD1481" s="268"/>
    </row>
    <row r="1482" spans="1:30" ht="17.100000000000001" customHeight="1">
      <c r="A1482" s="243">
        <v>61</v>
      </c>
      <c r="B1482" s="243">
        <v>2743</v>
      </c>
      <c r="C1482" s="244" t="s">
        <v>6209</v>
      </c>
      <c r="D1482" s="765"/>
      <c r="E1482" s="764"/>
      <c r="F1482" s="278"/>
      <c r="G1482" s="278"/>
      <c r="H1482" s="278"/>
      <c r="I1482" s="279"/>
      <c r="J1482" s="597"/>
      <c r="K1482" s="654"/>
      <c r="L1482" s="654"/>
      <c r="M1482" s="208"/>
      <c r="N1482" s="467"/>
      <c r="O1482" s="643"/>
      <c r="P1482" s="643"/>
      <c r="Q1482" s="643"/>
      <c r="R1482" s="1642"/>
      <c r="S1482" s="1643"/>
      <c r="T1482" s="1643"/>
      <c r="U1482" s="537"/>
      <c r="V1482" s="783"/>
      <c r="W1482" s="1651"/>
      <c r="X1482" s="512"/>
      <c r="Y1482" s="368"/>
      <c r="Z1482" s="762" t="s">
        <v>167</v>
      </c>
      <c r="AA1482" s="354">
        <v>5</v>
      </c>
      <c r="AB1482" s="763" t="s">
        <v>168</v>
      </c>
      <c r="AC1482" s="391">
        <f>ROUND(ROUND(ROUND(H1448*Q1472,0)*V1479,0)*Y1481,0)-AA1482</f>
        <v>749</v>
      </c>
      <c r="AD1482" s="268"/>
    </row>
    <row r="1483" spans="1:30" ht="17.100000000000001" customHeight="1">
      <c r="A1483" s="229">
        <v>61</v>
      </c>
      <c r="B1483" s="229">
        <v>1641</v>
      </c>
      <c r="C1483" s="230" t="s">
        <v>6210</v>
      </c>
      <c r="D1483" s="765"/>
      <c r="E1483" s="764"/>
      <c r="F1483" s="1542" t="s">
        <v>6211</v>
      </c>
      <c r="G1483" s="477"/>
      <c r="H1483" s="477"/>
      <c r="I1483" s="478"/>
      <c r="J1483" s="756"/>
      <c r="K1483" s="664"/>
      <c r="L1483" s="664"/>
      <c r="M1483" s="232"/>
      <c r="N1483" s="231"/>
      <c r="O1483" s="232"/>
      <c r="P1483" s="232"/>
      <c r="Q1483" s="232"/>
      <c r="R1483" s="340"/>
      <c r="S1483" s="338"/>
      <c r="T1483" s="338"/>
      <c r="U1483" s="334"/>
      <c r="V1483" s="232"/>
      <c r="W1483" s="231"/>
      <c r="X1483" s="232"/>
      <c r="Y1483" s="314"/>
      <c r="Z1483" s="257"/>
      <c r="AA1483" s="257"/>
      <c r="AB1483" s="257"/>
      <c r="AC1483" s="473">
        <f>ROUND(H1484,0)</f>
        <v>1748</v>
      </c>
      <c r="AD1483" s="268"/>
    </row>
    <row r="1484" spans="1:30" ht="17.100000000000001" customHeight="1">
      <c r="A1484" s="243">
        <v>61</v>
      </c>
      <c r="B1484" s="243">
        <v>2750</v>
      </c>
      <c r="C1484" s="244" t="s">
        <v>6212</v>
      </c>
      <c r="D1484" s="765"/>
      <c r="E1484" s="764"/>
      <c r="F1484" s="1545"/>
      <c r="G1484" s="377"/>
      <c r="H1484" s="757">
        <v>1748</v>
      </c>
      <c r="I1484" s="208" t="s">
        <v>18</v>
      </c>
      <c r="J1484" s="597"/>
      <c r="K1484" s="654"/>
      <c r="L1484" s="654"/>
      <c r="M1484" s="208"/>
      <c r="N1484" s="245"/>
      <c r="O1484" s="208"/>
      <c r="P1484" s="208"/>
      <c r="Q1484" s="208"/>
      <c r="R1484" s="611"/>
      <c r="S1484" s="392"/>
      <c r="T1484" s="392"/>
      <c r="U1484" s="301"/>
      <c r="V1484" s="208"/>
      <c r="W1484" s="245"/>
      <c r="X1484" s="208"/>
      <c r="Y1484" s="226"/>
      <c r="Z1484" s="762" t="s">
        <v>167</v>
      </c>
      <c r="AA1484" s="354">
        <v>5</v>
      </c>
      <c r="AB1484" s="763" t="s">
        <v>168</v>
      </c>
      <c r="AC1484" s="391">
        <f>ROUND(H1484,0)-AA1484</f>
        <v>1743</v>
      </c>
      <c r="AD1484" s="268"/>
    </row>
    <row r="1485" spans="1:30" ht="17.100000000000001" customHeight="1">
      <c r="A1485" s="243">
        <v>61</v>
      </c>
      <c r="B1485" s="243">
        <v>2751</v>
      </c>
      <c r="C1485" s="244" t="s">
        <v>6213</v>
      </c>
      <c r="D1485" s="765"/>
      <c r="E1485" s="764"/>
      <c r="F1485" s="1545"/>
      <c r="G1485" s="377"/>
      <c r="H1485" s="377"/>
      <c r="I1485" s="378"/>
      <c r="J1485" s="597"/>
      <c r="K1485" s="654"/>
      <c r="L1485" s="654"/>
      <c r="M1485" s="208"/>
      <c r="N1485" s="245"/>
      <c r="O1485" s="208"/>
      <c r="P1485" s="208"/>
      <c r="Q1485" s="208"/>
      <c r="R1485" s="611"/>
      <c r="S1485" s="392"/>
      <c r="T1485" s="392"/>
      <c r="U1485" s="301"/>
      <c r="V1485" s="385"/>
      <c r="W1485" s="1650" t="s">
        <v>4700</v>
      </c>
      <c r="X1485" s="362" t="s">
        <v>163</v>
      </c>
      <c r="Y1485" s="395">
        <v>0.85</v>
      </c>
      <c r="Z1485" s="355"/>
      <c r="AA1485" s="247"/>
      <c r="AB1485" s="247"/>
      <c r="AC1485" s="391">
        <f>ROUND(H1484*Y1485,0)</f>
        <v>1486</v>
      </c>
      <c r="AD1485" s="268"/>
    </row>
    <row r="1486" spans="1:30" ht="17.100000000000001" customHeight="1">
      <c r="A1486" s="243">
        <v>61</v>
      </c>
      <c r="B1486" s="243">
        <v>2752</v>
      </c>
      <c r="C1486" s="244" t="s">
        <v>6214</v>
      </c>
      <c r="D1486" s="765"/>
      <c r="E1486" s="764"/>
      <c r="F1486" s="377"/>
      <c r="G1486" s="377"/>
      <c r="H1486" s="377"/>
      <c r="I1486" s="377"/>
      <c r="J1486" s="597"/>
      <c r="K1486" s="654"/>
      <c r="L1486" s="654"/>
      <c r="M1486" s="208"/>
      <c r="N1486" s="245"/>
      <c r="O1486" s="208"/>
      <c r="P1486" s="208"/>
      <c r="Q1486" s="208"/>
      <c r="R1486" s="761"/>
      <c r="S1486" s="407"/>
      <c r="T1486" s="407"/>
      <c r="U1486" s="304"/>
      <c r="V1486" s="226"/>
      <c r="W1486" s="1651"/>
      <c r="X1486" s="512"/>
      <c r="Y1486" s="368"/>
      <c r="Z1486" s="762" t="s">
        <v>167</v>
      </c>
      <c r="AA1486" s="354">
        <v>5</v>
      </c>
      <c r="AB1486" s="763" t="s">
        <v>168</v>
      </c>
      <c r="AC1486" s="391">
        <f>ROUND(H1484*Y1485,0)-AA1486</f>
        <v>1481</v>
      </c>
      <c r="AD1486" s="268"/>
    </row>
    <row r="1487" spans="1:30" ht="17.100000000000001" customHeight="1">
      <c r="A1487" s="229">
        <v>61</v>
      </c>
      <c r="B1487" s="229">
        <v>1642</v>
      </c>
      <c r="C1487" s="230" t="s">
        <v>6215</v>
      </c>
      <c r="D1487" s="764"/>
      <c r="E1487" s="764"/>
      <c r="F1487" s="278"/>
      <c r="G1487" s="278"/>
      <c r="J1487" s="597"/>
      <c r="K1487" s="654"/>
      <c r="L1487" s="654"/>
      <c r="M1487" s="208"/>
      <c r="N1487" s="245"/>
      <c r="O1487" s="208"/>
      <c r="P1487" s="208"/>
      <c r="Q1487" s="208"/>
      <c r="R1487" s="1542" t="s">
        <v>4703</v>
      </c>
      <c r="S1487" s="1543"/>
      <c r="T1487" s="1543"/>
      <c r="U1487" s="372" t="s">
        <v>163</v>
      </c>
      <c r="V1487" s="373">
        <v>0.7</v>
      </c>
      <c r="W1487" s="231"/>
      <c r="X1487" s="232"/>
      <c r="Y1487" s="314"/>
      <c r="Z1487" s="257"/>
      <c r="AA1487" s="257"/>
      <c r="AB1487" s="257"/>
      <c r="AC1487" s="473">
        <f>ROUND(H1484*V1487,0)</f>
        <v>1224</v>
      </c>
      <c r="AD1487" s="268"/>
    </row>
    <row r="1488" spans="1:30" ht="17.100000000000001" customHeight="1">
      <c r="A1488" s="243">
        <v>61</v>
      </c>
      <c r="B1488" s="243">
        <v>2753</v>
      </c>
      <c r="C1488" s="244" t="s">
        <v>6216</v>
      </c>
      <c r="D1488" s="764"/>
      <c r="E1488" s="764"/>
      <c r="F1488" s="278"/>
      <c r="G1488" s="278"/>
      <c r="H1488" s="208"/>
      <c r="I1488" s="388"/>
      <c r="J1488" s="597"/>
      <c r="K1488" s="654"/>
      <c r="L1488" s="654"/>
      <c r="M1488" s="208"/>
      <c r="N1488" s="245"/>
      <c r="O1488" s="208"/>
      <c r="P1488" s="208"/>
      <c r="Q1488" s="208"/>
      <c r="R1488" s="1545"/>
      <c r="S1488" s="1546"/>
      <c r="T1488" s="1546"/>
      <c r="U1488" s="214"/>
      <c r="V1488" s="609"/>
      <c r="W1488" s="281"/>
      <c r="X1488" s="216"/>
      <c r="Y1488" s="226"/>
      <c r="Z1488" s="762" t="s">
        <v>167</v>
      </c>
      <c r="AA1488" s="354">
        <v>5</v>
      </c>
      <c r="AB1488" s="763" t="s">
        <v>168</v>
      </c>
      <c r="AC1488" s="391">
        <f>ROUND(H1484*V1487,0)-AA1488</f>
        <v>1219</v>
      </c>
      <c r="AD1488" s="268"/>
    </row>
    <row r="1489" spans="1:30" ht="17.100000000000001" customHeight="1">
      <c r="A1489" s="243">
        <v>61</v>
      </c>
      <c r="B1489" s="243">
        <v>2754</v>
      </c>
      <c r="C1489" s="244" t="s">
        <v>6217</v>
      </c>
      <c r="D1489" s="765"/>
      <c r="E1489" s="764"/>
      <c r="F1489" s="406"/>
      <c r="G1489" s="406"/>
      <c r="H1489" s="208"/>
      <c r="I1489" s="388"/>
      <c r="J1489" s="597"/>
      <c r="K1489" s="654"/>
      <c r="L1489" s="654"/>
      <c r="M1489" s="208"/>
      <c r="N1489" s="245"/>
      <c r="O1489" s="208"/>
      <c r="P1489" s="208"/>
      <c r="Q1489" s="208"/>
      <c r="R1489" s="1545"/>
      <c r="S1489" s="1546"/>
      <c r="T1489" s="1546"/>
      <c r="U1489" s="302"/>
      <c r="V1489" s="766"/>
      <c r="W1489" s="1650" t="s">
        <v>4700</v>
      </c>
      <c r="X1489" s="362" t="s">
        <v>163</v>
      </c>
      <c r="Y1489" s="395">
        <v>0.85</v>
      </c>
      <c r="Z1489" s="355"/>
      <c r="AA1489" s="247"/>
      <c r="AB1489" s="247"/>
      <c r="AC1489" s="391">
        <f>ROUND(ROUND(H1484*V1487,0)*Y1489,0)</f>
        <v>1040</v>
      </c>
      <c r="AD1489" s="268"/>
    </row>
    <row r="1490" spans="1:30" ht="17.100000000000001" customHeight="1">
      <c r="A1490" s="243">
        <v>61</v>
      </c>
      <c r="B1490" s="243">
        <v>2755</v>
      </c>
      <c r="C1490" s="244" t="s">
        <v>6218</v>
      </c>
      <c r="D1490" s="765"/>
      <c r="E1490" s="764"/>
      <c r="F1490" s="406"/>
      <c r="G1490" s="406"/>
      <c r="H1490" s="208"/>
      <c r="I1490" s="388"/>
      <c r="J1490" s="597"/>
      <c r="K1490" s="654"/>
      <c r="L1490" s="654"/>
      <c r="M1490" s="208"/>
      <c r="N1490" s="245"/>
      <c r="O1490" s="208"/>
      <c r="P1490" s="208"/>
      <c r="Q1490" s="208"/>
      <c r="R1490" s="399"/>
      <c r="S1490" s="767"/>
      <c r="T1490" s="305"/>
      <c r="U1490" s="305"/>
      <c r="V1490" s="768"/>
      <c r="W1490" s="1651"/>
      <c r="X1490" s="512"/>
      <c r="Y1490" s="368"/>
      <c r="Z1490" s="762" t="s">
        <v>167</v>
      </c>
      <c r="AA1490" s="354">
        <v>5</v>
      </c>
      <c r="AB1490" s="763" t="s">
        <v>168</v>
      </c>
      <c r="AC1490" s="391">
        <f>ROUND(ROUND(H1484*V1487,0)*Y1489,0)-AA1490</f>
        <v>1035</v>
      </c>
      <c r="AD1490" s="268"/>
    </row>
    <row r="1491" spans="1:30" ht="17.100000000000001" customHeight="1">
      <c r="A1491" s="229">
        <v>61</v>
      </c>
      <c r="B1491" s="229">
        <v>1643</v>
      </c>
      <c r="C1491" s="230" t="s">
        <v>6219</v>
      </c>
      <c r="D1491" s="765"/>
      <c r="E1491" s="764"/>
      <c r="F1491" s="406"/>
      <c r="G1491" s="406"/>
      <c r="H1491" s="208"/>
      <c r="I1491" s="388"/>
      <c r="J1491" s="597"/>
      <c r="K1491" s="654"/>
      <c r="L1491" s="654"/>
      <c r="M1491" s="208"/>
      <c r="N1491" s="245"/>
      <c r="O1491" s="208"/>
      <c r="P1491" s="208"/>
      <c r="Q1491" s="385"/>
      <c r="R1491" s="1542" t="s">
        <v>4708</v>
      </c>
      <c r="S1491" s="1543"/>
      <c r="T1491" s="1543"/>
      <c r="U1491" s="214" t="s">
        <v>163</v>
      </c>
      <c r="V1491" s="609">
        <v>0.85</v>
      </c>
      <c r="W1491" s="231"/>
      <c r="X1491" s="232"/>
      <c r="Y1491" s="314"/>
      <c r="Z1491" s="257"/>
      <c r="AA1491" s="257"/>
      <c r="AB1491" s="257"/>
      <c r="AC1491" s="473">
        <f>ROUND(H1484*V1491,0)</f>
        <v>1486</v>
      </c>
      <c r="AD1491" s="268"/>
    </row>
    <row r="1492" spans="1:30" ht="17.100000000000001" customHeight="1">
      <c r="A1492" s="243">
        <v>61</v>
      </c>
      <c r="B1492" s="243">
        <v>2756</v>
      </c>
      <c r="C1492" s="244" t="s">
        <v>6220</v>
      </c>
      <c r="D1492" s="765"/>
      <c r="E1492" s="764"/>
      <c r="F1492" s="406"/>
      <c r="G1492" s="406"/>
      <c r="H1492" s="208"/>
      <c r="I1492" s="388"/>
      <c r="J1492" s="597"/>
      <c r="K1492" s="654"/>
      <c r="L1492" s="654"/>
      <c r="M1492" s="208"/>
      <c r="N1492" s="245"/>
      <c r="O1492" s="208"/>
      <c r="P1492" s="208"/>
      <c r="Q1492" s="208"/>
      <c r="R1492" s="1545"/>
      <c r="S1492" s="1546"/>
      <c r="T1492" s="1546"/>
      <c r="U1492" s="214"/>
      <c r="V1492" s="609"/>
      <c r="W1492" s="281"/>
      <c r="X1492" s="216"/>
      <c r="Y1492" s="226"/>
      <c r="Z1492" s="762" t="s">
        <v>167</v>
      </c>
      <c r="AA1492" s="354">
        <v>5</v>
      </c>
      <c r="AB1492" s="763" t="s">
        <v>168</v>
      </c>
      <c r="AC1492" s="391">
        <f>ROUND(H1484*V1491,0)-AA1492</f>
        <v>1481</v>
      </c>
      <c r="AD1492" s="268"/>
    </row>
    <row r="1493" spans="1:30" ht="17.100000000000001" customHeight="1">
      <c r="A1493" s="243">
        <v>61</v>
      </c>
      <c r="B1493" s="243">
        <v>2757</v>
      </c>
      <c r="C1493" s="244" t="s">
        <v>6221</v>
      </c>
      <c r="D1493" s="765"/>
      <c r="E1493" s="764"/>
      <c r="F1493" s="278"/>
      <c r="G1493" s="278"/>
      <c r="H1493" s="278"/>
      <c r="I1493" s="279"/>
      <c r="J1493" s="597"/>
      <c r="K1493" s="654"/>
      <c r="L1493" s="654"/>
      <c r="M1493" s="208"/>
      <c r="N1493" s="245"/>
      <c r="O1493" s="208"/>
      <c r="P1493" s="208"/>
      <c r="Q1493" s="208"/>
      <c r="R1493" s="1545"/>
      <c r="S1493" s="1546"/>
      <c r="T1493" s="1546"/>
      <c r="U1493" s="302"/>
      <c r="V1493" s="766"/>
      <c r="W1493" s="1650" t="s">
        <v>4700</v>
      </c>
      <c r="X1493" s="362" t="s">
        <v>163</v>
      </c>
      <c r="Y1493" s="395">
        <v>0.85</v>
      </c>
      <c r="Z1493" s="355"/>
      <c r="AA1493" s="247"/>
      <c r="AB1493" s="247"/>
      <c r="AC1493" s="391">
        <f>ROUND(ROUND(H1484*V1491,0)*Y1493,0)</f>
        <v>1263</v>
      </c>
      <c r="AD1493" s="268"/>
    </row>
    <row r="1494" spans="1:30" ht="17.100000000000001" customHeight="1">
      <c r="A1494" s="243">
        <v>61</v>
      </c>
      <c r="B1494" s="243">
        <v>2758</v>
      </c>
      <c r="C1494" s="244" t="s">
        <v>6222</v>
      </c>
      <c r="D1494" s="765"/>
      <c r="E1494" s="764"/>
      <c r="F1494" s="278"/>
      <c r="G1494" s="278"/>
      <c r="H1494" s="278"/>
      <c r="I1494" s="279"/>
      <c r="J1494" s="597"/>
      <c r="K1494" s="654"/>
      <c r="L1494" s="654"/>
      <c r="M1494" s="208"/>
      <c r="N1494" s="281"/>
      <c r="O1494" s="216"/>
      <c r="P1494" s="216"/>
      <c r="Q1494" s="216"/>
      <c r="R1494" s="1563"/>
      <c r="S1494" s="1564"/>
      <c r="T1494" s="1564"/>
      <c r="U1494" s="305"/>
      <c r="V1494" s="768"/>
      <c r="W1494" s="1651"/>
      <c r="X1494" s="512"/>
      <c r="Y1494" s="368"/>
      <c r="Z1494" s="762" t="s">
        <v>167</v>
      </c>
      <c r="AA1494" s="354">
        <v>5</v>
      </c>
      <c r="AB1494" s="763" t="s">
        <v>168</v>
      </c>
      <c r="AC1494" s="391">
        <f>ROUND(ROUND(H1484*V1491,0)*Y1493,0)-AA1494</f>
        <v>1258</v>
      </c>
      <c r="AD1494" s="268"/>
    </row>
    <row r="1495" spans="1:30" ht="17.100000000000001" customHeight="1">
      <c r="A1495" s="229">
        <v>61</v>
      </c>
      <c r="B1495" s="229">
        <v>1644</v>
      </c>
      <c r="C1495" s="230" t="s">
        <v>6223</v>
      </c>
      <c r="D1495" s="765"/>
      <c r="E1495" s="765"/>
      <c r="F1495" s="278"/>
      <c r="G1495" s="278"/>
      <c r="H1495" s="278"/>
      <c r="I1495" s="279"/>
      <c r="J1495" s="597"/>
      <c r="K1495" s="654"/>
      <c r="L1495" s="654"/>
      <c r="M1495" s="208"/>
      <c r="N1495" s="1539" t="s">
        <v>4713</v>
      </c>
      <c r="O1495" s="1608" t="s">
        <v>162</v>
      </c>
      <c r="P1495" s="769"/>
      <c r="Q1495" s="769"/>
      <c r="R1495" s="340"/>
      <c r="S1495" s="338"/>
      <c r="T1495" s="338"/>
      <c r="U1495" s="334"/>
      <c r="V1495" s="232"/>
      <c r="W1495" s="231"/>
      <c r="X1495" s="232"/>
      <c r="Y1495" s="314"/>
      <c r="Z1495" s="257"/>
      <c r="AA1495" s="257"/>
      <c r="AB1495" s="257"/>
      <c r="AC1495" s="473">
        <f>ROUND(H1484*Q1496,0)</f>
        <v>1224</v>
      </c>
      <c r="AD1495" s="268"/>
    </row>
    <row r="1496" spans="1:30" ht="17.100000000000001" customHeight="1">
      <c r="A1496" s="243">
        <v>61</v>
      </c>
      <c r="B1496" s="243">
        <v>2759</v>
      </c>
      <c r="C1496" s="244" t="s">
        <v>6224</v>
      </c>
      <c r="D1496" s="765"/>
      <c r="E1496" s="765"/>
      <c r="F1496" s="278"/>
      <c r="G1496" s="278"/>
      <c r="H1496" s="278"/>
      <c r="I1496" s="279"/>
      <c r="J1496" s="597"/>
      <c r="K1496" s="654"/>
      <c r="L1496" s="654"/>
      <c r="M1496" s="208"/>
      <c r="N1496" s="1631"/>
      <c r="O1496" s="1586"/>
      <c r="P1496" s="214" t="s">
        <v>163</v>
      </c>
      <c r="Q1496" s="770">
        <v>0.7</v>
      </c>
      <c r="R1496" s="611"/>
      <c r="S1496" s="392"/>
      <c r="T1496" s="392"/>
      <c r="U1496" s="301"/>
      <c r="V1496" s="208"/>
      <c r="W1496" s="245"/>
      <c r="X1496" s="208"/>
      <c r="Y1496" s="226"/>
      <c r="Z1496" s="762" t="s">
        <v>167</v>
      </c>
      <c r="AA1496" s="354">
        <v>5</v>
      </c>
      <c r="AB1496" s="763" t="s">
        <v>168</v>
      </c>
      <c r="AC1496" s="391">
        <f>ROUND(H1484*Q1496,0)-AA1496</f>
        <v>1219</v>
      </c>
      <c r="AD1496" s="268"/>
    </row>
    <row r="1497" spans="1:30" ht="17.100000000000001" customHeight="1">
      <c r="A1497" s="243">
        <v>61</v>
      </c>
      <c r="B1497" s="243">
        <v>2760</v>
      </c>
      <c r="C1497" s="244" t="s">
        <v>6225</v>
      </c>
      <c r="D1497" s="765"/>
      <c r="E1497" s="765"/>
      <c r="F1497" s="278"/>
      <c r="G1497" s="278"/>
      <c r="H1497" s="278"/>
      <c r="I1497" s="279"/>
      <c r="J1497" s="597"/>
      <c r="K1497" s="654"/>
      <c r="L1497" s="654"/>
      <c r="M1497" s="208"/>
      <c r="N1497" s="1631"/>
      <c r="O1497" s="1586"/>
      <c r="R1497" s="611"/>
      <c r="S1497" s="392"/>
      <c r="T1497" s="392"/>
      <c r="U1497" s="301"/>
      <c r="V1497" s="385"/>
      <c r="W1497" s="1650" t="s">
        <v>4700</v>
      </c>
      <c r="X1497" s="362" t="s">
        <v>163</v>
      </c>
      <c r="Y1497" s="395">
        <v>0.85</v>
      </c>
      <c r="Z1497" s="355"/>
      <c r="AA1497" s="247"/>
      <c r="AB1497" s="247"/>
      <c r="AC1497" s="391">
        <f>ROUND(ROUND(H1484*Q1496,0)*Y1497,0)</f>
        <v>1040</v>
      </c>
      <c r="AD1497" s="268"/>
    </row>
    <row r="1498" spans="1:30" ht="17.100000000000001" customHeight="1">
      <c r="A1498" s="243">
        <v>61</v>
      </c>
      <c r="B1498" s="243">
        <v>2761</v>
      </c>
      <c r="C1498" s="244" t="s">
        <v>6226</v>
      </c>
      <c r="D1498" s="765"/>
      <c r="E1498" s="765"/>
      <c r="F1498" s="278"/>
      <c r="G1498" s="278"/>
      <c r="H1498" s="278"/>
      <c r="I1498" s="279"/>
      <c r="J1498" s="597"/>
      <c r="K1498" s="654"/>
      <c r="L1498" s="654"/>
      <c r="M1498" s="208"/>
      <c r="N1498" s="772"/>
      <c r="P1498" s="214"/>
      <c r="Q1498" s="214"/>
      <c r="R1498" s="761"/>
      <c r="S1498" s="407"/>
      <c r="T1498" s="407"/>
      <c r="U1498" s="304"/>
      <c r="V1498" s="226"/>
      <c r="W1498" s="1651"/>
      <c r="X1498" s="512"/>
      <c r="Y1498" s="368"/>
      <c r="Z1498" s="762" t="s">
        <v>167</v>
      </c>
      <c r="AA1498" s="354">
        <v>5</v>
      </c>
      <c r="AB1498" s="763" t="s">
        <v>168</v>
      </c>
      <c r="AC1498" s="391">
        <f>ROUND(ROUND(H1484*Q1496,0)*Y1497,0)-AA1498</f>
        <v>1035</v>
      </c>
      <c r="AD1498" s="268"/>
    </row>
    <row r="1499" spans="1:30" ht="17.100000000000001" customHeight="1">
      <c r="A1499" s="229">
        <v>61</v>
      </c>
      <c r="B1499" s="229">
        <v>1645</v>
      </c>
      <c r="C1499" s="230" t="s">
        <v>6227</v>
      </c>
      <c r="D1499" s="765"/>
      <c r="E1499" s="765"/>
      <c r="F1499" s="278"/>
      <c r="G1499" s="278"/>
      <c r="H1499" s="278"/>
      <c r="I1499" s="279"/>
      <c r="J1499" s="597"/>
      <c r="K1499" s="654"/>
      <c r="L1499" s="654"/>
      <c r="M1499" s="208"/>
      <c r="N1499" s="773"/>
      <c r="R1499" s="1542" t="s">
        <v>4703</v>
      </c>
      <c r="S1499" s="1543"/>
      <c r="T1499" s="1543"/>
      <c r="U1499" s="372" t="s">
        <v>163</v>
      </c>
      <c r="V1499" s="373">
        <v>0.7</v>
      </c>
      <c r="W1499" s="231"/>
      <c r="X1499" s="232"/>
      <c r="Y1499" s="314"/>
      <c r="Z1499" s="257"/>
      <c r="AA1499" s="257"/>
      <c r="AB1499" s="257"/>
      <c r="AC1499" s="473">
        <f>ROUND(ROUND(H1484*Q1496,0)*V1499,0)</f>
        <v>857</v>
      </c>
      <c r="AD1499" s="268"/>
    </row>
    <row r="1500" spans="1:30" ht="17.100000000000001" customHeight="1">
      <c r="A1500" s="243">
        <v>61</v>
      </c>
      <c r="B1500" s="243">
        <v>2762</v>
      </c>
      <c r="C1500" s="244" t="s">
        <v>6228</v>
      </c>
      <c r="D1500" s="765"/>
      <c r="E1500" s="765"/>
      <c r="F1500" s="278"/>
      <c r="G1500" s="278"/>
      <c r="H1500" s="278"/>
      <c r="I1500" s="279"/>
      <c r="J1500" s="597"/>
      <c r="K1500" s="654"/>
      <c r="L1500" s="654"/>
      <c r="M1500" s="208"/>
      <c r="N1500" s="773"/>
      <c r="R1500" s="1545"/>
      <c r="S1500" s="1546"/>
      <c r="T1500" s="1546"/>
      <c r="U1500" s="214"/>
      <c r="V1500" s="609"/>
      <c r="W1500" s="281"/>
      <c r="X1500" s="216"/>
      <c r="Y1500" s="226"/>
      <c r="Z1500" s="762" t="s">
        <v>167</v>
      </c>
      <c r="AA1500" s="354">
        <v>5</v>
      </c>
      <c r="AB1500" s="763" t="s">
        <v>168</v>
      </c>
      <c r="AC1500" s="391">
        <f>ROUND(ROUND(H1484*Q1496,0)*V1499,0)-AA1500</f>
        <v>852</v>
      </c>
      <c r="AD1500" s="268"/>
    </row>
    <row r="1501" spans="1:30" ht="17.100000000000001" customHeight="1">
      <c r="A1501" s="243">
        <v>61</v>
      </c>
      <c r="B1501" s="243">
        <v>2763</v>
      </c>
      <c r="C1501" s="244" t="s">
        <v>6229</v>
      </c>
      <c r="D1501" s="765"/>
      <c r="E1501" s="765"/>
      <c r="F1501" s="278"/>
      <c r="G1501" s="278"/>
      <c r="H1501" s="278"/>
      <c r="I1501" s="279"/>
      <c r="J1501" s="597"/>
      <c r="K1501" s="654"/>
      <c r="L1501" s="654"/>
      <c r="M1501" s="208"/>
      <c r="N1501" s="774"/>
      <c r="O1501" s="214"/>
      <c r="P1501" s="1653"/>
      <c r="Q1501" s="1653"/>
      <c r="R1501" s="1545"/>
      <c r="S1501" s="1546"/>
      <c r="T1501" s="1546"/>
      <c r="U1501" s="302"/>
      <c r="V1501" s="766"/>
      <c r="W1501" s="1650" t="s">
        <v>4700</v>
      </c>
      <c r="X1501" s="362" t="s">
        <v>163</v>
      </c>
      <c r="Y1501" s="395">
        <v>0.85</v>
      </c>
      <c r="Z1501" s="355"/>
      <c r="AA1501" s="247"/>
      <c r="AB1501" s="247"/>
      <c r="AC1501" s="391">
        <f>ROUND(ROUND(ROUND(H1484*Q1496,0)*V1499,0)*Y1501,0)</f>
        <v>728</v>
      </c>
      <c r="AD1501" s="268"/>
    </row>
    <row r="1502" spans="1:30" ht="17.100000000000001" customHeight="1">
      <c r="A1502" s="243">
        <v>61</v>
      </c>
      <c r="B1502" s="243">
        <v>2764</v>
      </c>
      <c r="C1502" s="244" t="s">
        <v>6230</v>
      </c>
      <c r="D1502" s="765"/>
      <c r="E1502" s="765"/>
      <c r="F1502" s="278"/>
      <c r="G1502" s="278"/>
      <c r="H1502" s="278"/>
      <c r="I1502" s="279"/>
      <c r="J1502" s="597"/>
      <c r="K1502" s="654"/>
      <c r="L1502" s="654"/>
      <c r="M1502" s="208"/>
      <c r="N1502" s="774"/>
      <c r="O1502" s="214"/>
      <c r="P1502" s="214"/>
      <c r="Q1502" s="214"/>
      <c r="R1502" s="399"/>
      <c r="S1502" s="767"/>
      <c r="T1502" s="305"/>
      <c r="U1502" s="305"/>
      <c r="V1502" s="768"/>
      <c r="W1502" s="1651"/>
      <c r="X1502" s="512"/>
      <c r="Y1502" s="368"/>
      <c r="Z1502" s="762" t="s">
        <v>167</v>
      </c>
      <c r="AA1502" s="354">
        <v>5</v>
      </c>
      <c r="AB1502" s="763" t="s">
        <v>168</v>
      </c>
      <c r="AC1502" s="391">
        <f>ROUND(ROUND(ROUND(H1484*Q1496,0)*V1499,0)*Y1501,0)-AA1502</f>
        <v>723</v>
      </c>
      <c r="AD1502" s="268"/>
    </row>
    <row r="1503" spans="1:30" ht="17.100000000000001" customHeight="1">
      <c r="A1503" s="229">
        <v>61</v>
      </c>
      <c r="B1503" s="229">
        <v>1646</v>
      </c>
      <c r="C1503" s="230" t="s">
        <v>6231</v>
      </c>
      <c r="D1503" s="765"/>
      <c r="E1503" s="765"/>
      <c r="F1503" s="278"/>
      <c r="G1503" s="278"/>
      <c r="H1503" s="278"/>
      <c r="I1503" s="279"/>
      <c r="J1503" s="597"/>
      <c r="K1503" s="654"/>
      <c r="L1503" s="654"/>
      <c r="M1503" s="208"/>
      <c r="N1503" s="773"/>
      <c r="O1503" s="214"/>
      <c r="P1503" s="1599"/>
      <c r="Q1503" s="1600"/>
      <c r="R1503" s="1542" t="s">
        <v>4708</v>
      </c>
      <c r="S1503" s="1543"/>
      <c r="T1503" s="1543"/>
      <c r="U1503" s="214" t="s">
        <v>163</v>
      </c>
      <c r="V1503" s="609">
        <v>0.85</v>
      </c>
      <c r="W1503" s="231"/>
      <c r="X1503" s="232"/>
      <c r="Y1503" s="314"/>
      <c r="Z1503" s="257"/>
      <c r="AA1503" s="257"/>
      <c r="AB1503" s="257"/>
      <c r="AC1503" s="473">
        <f>ROUND(ROUND(H1484*Q1496,0)*V1503,0)</f>
        <v>1040</v>
      </c>
      <c r="AD1503" s="268"/>
    </row>
    <row r="1504" spans="1:30" ht="17.100000000000001" customHeight="1">
      <c r="A1504" s="243">
        <v>61</v>
      </c>
      <c r="B1504" s="243">
        <v>2765</v>
      </c>
      <c r="C1504" s="244" t="s">
        <v>6232</v>
      </c>
      <c r="D1504" s="765"/>
      <c r="E1504" s="765"/>
      <c r="F1504" s="278"/>
      <c r="G1504" s="278"/>
      <c r="H1504" s="278"/>
      <c r="I1504" s="279"/>
      <c r="J1504" s="597"/>
      <c r="K1504" s="654"/>
      <c r="L1504" s="654"/>
      <c r="M1504" s="208"/>
      <c r="N1504" s="773"/>
      <c r="O1504" s="214"/>
      <c r="P1504" s="609"/>
      <c r="Q1504" s="609"/>
      <c r="R1504" s="1545"/>
      <c r="S1504" s="1546"/>
      <c r="T1504" s="1546"/>
      <c r="U1504" s="214"/>
      <c r="V1504" s="609"/>
      <c r="W1504" s="281"/>
      <c r="X1504" s="216"/>
      <c r="Y1504" s="226"/>
      <c r="Z1504" s="762" t="s">
        <v>167</v>
      </c>
      <c r="AA1504" s="354">
        <v>5</v>
      </c>
      <c r="AB1504" s="763" t="s">
        <v>168</v>
      </c>
      <c r="AC1504" s="391">
        <f>ROUND(ROUND(H1484*Q1496,0)*V1503,0)-AA1504</f>
        <v>1035</v>
      </c>
      <c r="AD1504" s="268"/>
    </row>
    <row r="1505" spans="1:30" ht="17.100000000000001" customHeight="1">
      <c r="A1505" s="243">
        <v>61</v>
      </c>
      <c r="B1505" s="243">
        <v>2766</v>
      </c>
      <c r="C1505" s="244" t="s">
        <v>6233</v>
      </c>
      <c r="D1505" s="765"/>
      <c r="E1505" s="765"/>
      <c r="F1505" s="278"/>
      <c r="G1505" s="278"/>
      <c r="H1505" s="278"/>
      <c r="I1505" s="279"/>
      <c r="J1505" s="597"/>
      <c r="K1505" s="654"/>
      <c r="L1505" s="654"/>
      <c r="M1505" s="208"/>
      <c r="N1505" s="774"/>
      <c r="O1505" s="214"/>
      <c r="P1505" s="609"/>
      <c r="Q1505" s="609"/>
      <c r="R1505" s="1545"/>
      <c r="S1505" s="1546"/>
      <c r="T1505" s="1546"/>
      <c r="U1505" s="302"/>
      <c r="V1505" s="766"/>
      <c r="W1505" s="1650" t="s">
        <v>4700</v>
      </c>
      <c r="X1505" s="362" t="s">
        <v>163</v>
      </c>
      <c r="Y1505" s="395">
        <v>0.85</v>
      </c>
      <c r="Z1505" s="355"/>
      <c r="AA1505" s="247"/>
      <c r="AB1505" s="247"/>
      <c r="AC1505" s="391">
        <f>ROUND(ROUND(ROUND(H1484*Q1496,0)*V1503,0)*Y1505,0)</f>
        <v>884</v>
      </c>
      <c r="AD1505" s="268"/>
    </row>
    <row r="1506" spans="1:30" ht="17.100000000000001" customHeight="1">
      <c r="A1506" s="243">
        <v>61</v>
      </c>
      <c r="B1506" s="243">
        <v>2767</v>
      </c>
      <c r="C1506" s="244" t="s">
        <v>6234</v>
      </c>
      <c r="D1506" s="765"/>
      <c r="E1506" s="765"/>
      <c r="F1506" s="278"/>
      <c r="G1506" s="278"/>
      <c r="H1506" s="278"/>
      <c r="I1506" s="279"/>
      <c r="J1506" s="597"/>
      <c r="K1506" s="654"/>
      <c r="L1506" s="654"/>
      <c r="M1506" s="208"/>
      <c r="N1506" s="773"/>
      <c r="O1506" s="214"/>
      <c r="P1506" s="214"/>
      <c r="Q1506" s="214"/>
      <c r="R1506" s="1563"/>
      <c r="S1506" s="1564"/>
      <c r="T1506" s="1564"/>
      <c r="U1506" s="305"/>
      <c r="V1506" s="768"/>
      <c r="W1506" s="1651"/>
      <c r="X1506" s="512"/>
      <c r="Y1506" s="368"/>
      <c r="Z1506" s="762" t="s">
        <v>167</v>
      </c>
      <c r="AA1506" s="354">
        <v>5</v>
      </c>
      <c r="AB1506" s="763" t="s">
        <v>168</v>
      </c>
      <c r="AC1506" s="391">
        <f>ROUND(ROUND(ROUND(H1484*Q1496,0)*V1503,0)*Y1505,0)-AA1506</f>
        <v>879</v>
      </c>
      <c r="AD1506" s="268"/>
    </row>
    <row r="1507" spans="1:30" ht="17.100000000000001" customHeight="1">
      <c r="A1507" s="243">
        <v>61</v>
      </c>
      <c r="B1507" s="243">
        <v>2768</v>
      </c>
      <c r="C1507" s="244" t="s">
        <v>6235</v>
      </c>
      <c r="D1507" s="765"/>
      <c r="E1507" s="765"/>
      <c r="F1507" s="278"/>
      <c r="G1507" s="278"/>
      <c r="H1507" s="278"/>
      <c r="I1507" s="279"/>
      <c r="J1507" s="597"/>
      <c r="K1507" s="654"/>
      <c r="L1507" s="654"/>
      <c r="M1507" s="208"/>
      <c r="N1507" s="773"/>
      <c r="O1507" s="1580" t="s">
        <v>165</v>
      </c>
      <c r="P1507" s="775"/>
      <c r="Q1507" s="775"/>
      <c r="R1507" s="359"/>
      <c r="S1507" s="360"/>
      <c r="T1507" s="360"/>
      <c r="U1507" s="360"/>
      <c r="V1507" s="361"/>
      <c r="W1507" s="523"/>
      <c r="X1507" s="524"/>
      <c r="Y1507" s="642"/>
      <c r="Z1507" s="247"/>
      <c r="AA1507" s="247"/>
      <c r="AB1507" s="247"/>
      <c r="AC1507" s="391">
        <f>ROUND(H1484*Q1508,0)</f>
        <v>874</v>
      </c>
      <c r="AD1507" s="268"/>
    </row>
    <row r="1508" spans="1:30" ht="17.100000000000001" customHeight="1">
      <c r="A1508" s="243">
        <v>61</v>
      </c>
      <c r="B1508" s="243">
        <v>2769</v>
      </c>
      <c r="C1508" s="244" t="s">
        <v>6236</v>
      </c>
      <c r="D1508" s="765"/>
      <c r="E1508" s="765"/>
      <c r="F1508" s="278"/>
      <c r="G1508" s="278"/>
      <c r="H1508" s="278"/>
      <c r="I1508" s="279"/>
      <c r="J1508" s="597"/>
      <c r="K1508" s="654"/>
      <c r="L1508" s="654"/>
      <c r="M1508" s="208"/>
      <c r="N1508" s="772"/>
      <c r="O1508" s="1620"/>
      <c r="P1508" s="643" t="s">
        <v>163</v>
      </c>
      <c r="Q1508" s="365">
        <v>0.5</v>
      </c>
      <c r="R1508" s="777"/>
      <c r="S1508" s="639"/>
      <c r="T1508" s="639"/>
      <c r="U1508" s="639"/>
      <c r="V1508" s="529"/>
      <c r="W1508" s="516"/>
      <c r="X1508" s="517"/>
      <c r="Y1508" s="526"/>
      <c r="Z1508" s="762" t="s">
        <v>167</v>
      </c>
      <c r="AA1508" s="354">
        <v>5</v>
      </c>
      <c r="AB1508" s="763" t="s">
        <v>168</v>
      </c>
      <c r="AC1508" s="391">
        <f>ROUND(H1484*Q1508,0)-AA1508</f>
        <v>869</v>
      </c>
      <c r="AD1508" s="268"/>
    </row>
    <row r="1509" spans="1:30" ht="17.100000000000001" customHeight="1">
      <c r="A1509" s="243">
        <v>61</v>
      </c>
      <c r="B1509" s="243">
        <v>2770</v>
      </c>
      <c r="C1509" s="244" t="s">
        <v>6237</v>
      </c>
      <c r="D1509" s="765"/>
      <c r="E1509" s="765"/>
      <c r="F1509" s="278"/>
      <c r="G1509" s="278"/>
      <c r="H1509" s="278"/>
      <c r="I1509" s="279"/>
      <c r="J1509" s="597"/>
      <c r="K1509" s="654"/>
      <c r="L1509" s="654"/>
      <c r="M1509" s="208"/>
      <c r="N1509" s="772"/>
      <c r="O1509" s="1620"/>
      <c r="P1509" s="530"/>
      <c r="Q1509" s="530"/>
      <c r="R1509" s="777"/>
      <c r="S1509" s="639"/>
      <c r="T1509" s="639"/>
      <c r="U1509" s="639"/>
      <c r="V1509" s="529"/>
      <c r="W1509" s="1650" t="s">
        <v>4700</v>
      </c>
      <c r="X1509" s="362" t="s">
        <v>163</v>
      </c>
      <c r="Y1509" s="395">
        <v>0.85</v>
      </c>
      <c r="Z1509" s="355"/>
      <c r="AA1509" s="247"/>
      <c r="AB1509" s="247"/>
      <c r="AC1509" s="391">
        <f>ROUND(ROUND(H1484*Q1508,0)*Y1509,0)</f>
        <v>743</v>
      </c>
      <c r="AD1509" s="268"/>
    </row>
    <row r="1510" spans="1:30" ht="17.100000000000001" customHeight="1">
      <c r="A1510" s="243">
        <v>61</v>
      </c>
      <c r="B1510" s="243">
        <v>2771</v>
      </c>
      <c r="C1510" s="244" t="s">
        <v>6238</v>
      </c>
      <c r="D1510" s="765"/>
      <c r="E1510" s="765"/>
      <c r="F1510" s="278"/>
      <c r="G1510" s="278"/>
      <c r="H1510" s="278"/>
      <c r="I1510" s="279"/>
      <c r="J1510" s="597"/>
      <c r="K1510" s="654"/>
      <c r="L1510" s="654"/>
      <c r="M1510" s="208"/>
      <c r="N1510" s="772"/>
      <c r="O1510" s="530"/>
      <c r="P1510" s="643"/>
      <c r="Q1510" s="643"/>
      <c r="R1510" s="778"/>
      <c r="S1510" s="525"/>
      <c r="T1510" s="525"/>
      <c r="U1510" s="525"/>
      <c r="V1510" s="539"/>
      <c r="W1510" s="1651"/>
      <c r="X1510" s="512"/>
      <c r="Y1510" s="368"/>
      <c r="Z1510" s="762" t="s">
        <v>167</v>
      </c>
      <c r="AA1510" s="354">
        <v>5</v>
      </c>
      <c r="AB1510" s="763" t="s">
        <v>168</v>
      </c>
      <c r="AC1510" s="391">
        <f>ROUND(ROUND(H1484*Q1508,0)*Y1509,0)-AA1510</f>
        <v>738</v>
      </c>
      <c r="AD1510" s="268"/>
    </row>
    <row r="1511" spans="1:30" ht="17.100000000000001" customHeight="1">
      <c r="A1511" s="243">
        <v>61</v>
      </c>
      <c r="B1511" s="243">
        <v>2772</v>
      </c>
      <c r="C1511" s="244" t="s">
        <v>6239</v>
      </c>
      <c r="D1511" s="765"/>
      <c r="E1511" s="765"/>
      <c r="F1511" s="278"/>
      <c r="G1511" s="278"/>
      <c r="H1511" s="278"/>
      <c r="I1511" s="279"/>
      <c r="J1511" s="597"/>
      <c r="K1511" s="654"/>
      <c r="L1511" s="654"/>
      <c r="M1511" s="208"/>
      <c r="N1511" s="773"/>
      <c r="O1511" s="530"/>
      <c r="P1511" s="530"/>
      <c r="Q1511" s="530"/>
      <c r="R1511" s="1580" t="s">
        <v>4703</v>
      </c>
      <c r="S1511" s="1633"/>
      <c r="T1511" s="1633"/>
      <c r="U1511" s="362" t="s">
        <v>163</v>
      </c>
      <c r="V1511" s="356">
        <v>0.7</v>
      </c>
      <c r="W1511" s="523"/>
      <c r="X1511" s="524"/>
      <c r="Y1511" s="642"/>
      <c r="Z1511" s="247"/>
      <c r="AA1511" s="247"/>
      <c r="AB1511" s="247"/>
      <c r="AC1511" s="391">
        <f>ROUND(ROUND(H1484*Q1508,0)*V1511,0)</f>
        <v>612</v>
      </c>
      <c r="AD1511" s="268"/>
    </row>
    <row r="1512" spans="1:30" ht="17.100000000000001" customHeight="1">
      <c r="A1512" s="243">
        <v>61</v>
      </c>
      <c r="B1512" s="243">
        <v>2773</v>
      </c>
      <c r="C1512" s="244" t="s">
        <v>6240</v>
      </c>
      <c r="D1512" s="765"/>
      <c r="E1512" s="765"/>
      <c r="F1512" s="278"/>
      <c r="G1512" s="278"/>
      <c r="H1512" s="278"/>
      <c r="I1512" s="279"/>
      <c r="J1512" s="597"/>
      <c r="K1512" s="654"/>
      <c r="L1512" s="654"/>
      <c r="M1512" s="208"/>
      <c r="N1512" s="773"/>
      <c r="O1512" s="530"/>
      <c r="P1512" s="530"/>
      <c r="Q1512" s="530"/>
      <c r="R1512" s="1620"/>
      <c r="S1512" s="1634"/>
      <c r="T1512" s="1634"/>
      <c r="U1512" s="643"/>
      <c r="V1512" s="365"/>
      <c r="W1512" s="319"/>
      <c r="X1512" s="288"/>
      <c r="Y1512" s="526"/>
      <c r="Z1512" s="762" t="s">
        <v>167</v>
      </c>
      <c r="AA1512" s="354">
        <v>5</v>
      </c>
      <c r="AB1512" s="763" t="s">
        <v>168</v>
      </c>
      <c r="AC1512" s="391">
        <f>ROUND(ROUND(H1484*Q1508,0)*V1511,0)-AA1512</f>
        <v>607</v>
      </c>
      <c r="AD1512" s="268"/>
    </row>
    <row r="1513" spans="1:30" ht="17.100000000000001" customHeight="1">
      <c r="A1513" s="243">
        <v>61</v>
      </c>
      <c r="B1513" s="243">
        <v>2774</v>
      </c>
      <c r="C1513" s="244" t="s">
        <v>6241</v>
      </c>
      <c r="D1513" s="765"/>
      <c r="E1513" s="765"/>
      <c r="F1513" s="278"/>
      <c r="G1513" s="278"/>
      <c r="H1513" s="278"/>
      <c r="I1513" s="279"/>
      <c r="J1513" s="597"/>
      <c r="K1513" s="654"/>
      <c r="L1513" s="654"/>
      <c r="M1513" s="208"/>
      <c r="N1513" s="774"/>
      <c r="O1513" s="643"/>
      <c r="P1513" s="1644"/>
      <c r="Q1513" s="1652"/>
      <c r="R1513" s="1620"/>
      <c r="S1513" s="1634"/>
      <c r="T1513" s="1634"/>
      <c r="U1513" s="779"/>
      <c r="V1513" s="780"/>
      <c r="W1513" s="1650" t="s">
        <v>4700</v>
      </c>
      <c r="X1513" s="362" t="s">
        <v>163</v>
      </c>
      <c r="Y1513" s="395">
        <v>0.85</v>
      </c>
      <c r="Z1513" s="355"/>
      <c r="AA1513" s="247"/>
      <c r="AB1513" s="247"/>
      <c r="AC1513" s="391">
        <f>ROUND(ROUND(ROUND(H1484*Q1508,0)*V1511,0)*Y1513,0)</f>
        <v>520</v>
      </c>
      <c r="AD1513" s="268"/>
    </row>
    <row r="1514" spans="1:30" ht="17.100000000000001" customHeight="1">
      <c r="A1514" s="243">
        <v>61</v>
      </c>
      <c r="B1514" s="243">
        <v>2775</v>
      </c>
      <c r="C1514" s="244" t="s">
        <v>6242</v>
      </c>
      <c r="D1514" s="765"/>
      <c r="E1514" s="765"/>
      <c r="F1514" s="278"/>
      <c r="G1514" s="278"/>
      <c r="H1514" s="278"/>
      <c r="I1514" s="279"/>
      <c r="J1514" s="597"/>
      <c r="K1514" s="654"/>
      <c r="L1514" s="654"/>
      <c r="M1514" s="208"/>
      <c r="N1514" s="774"/>
      <c r="O1514" s="643"/>
      <c r="P1514" s="643"/>
      <c r="Q1514" s="643"/>
      <c r="R1514" s="781"/>
      <c r="S1514" s="782"/>
      <c r="T1514" s="537"/>
      <c r="U1514" s="537"/>
      <c r="V1514" s="783"/>
      <c r="W1514" s="1651"/>
      <c r="X1514" s="512"/>
      <c r="Y1514" s="368"/>
      <c r="Z1514" s="762" t="s">
        <v>167</v>
      </c>
      <c r="AA1514" s="354">
        <v>5</v>
      </c>
      <c r="AB1514" s="763" t="s">
        <v>168</v>
      </c>
      <c r="AC1514" s="391">
        <f>ROUND(ROUND(ROUND(H1484*Q1508,0)*V1511,0)*Y1513,0)-AA1514</f>
        <v>515</v>
      </c>
      <c r="AD1514" s="268"/>
    </row>
    <row r="1515" spans="1:30" ht="17.100000000000001" customHeight="1">
      <c r="A1515" s="243">
        <v>61</v>
      </c>
      <c r="B1515" s="243">
        <v>2776</v>
      </c>
      <c r="C1515" s="244" t="s">
        <v>6243</v>
      </c>
      <c r="D1515" s="765"/>
      <c r="E1515" s="765"/>
      <c r="F1515" s="278"/>
      <c r="G1515" s="278"/>
      <c r="H1515" s="278"/>
      <c r="I1515" s="279"/>
      <c r="J1515" s="597"/>
      <c r="K1515" s="654"/>
      <c r="L1515" s="654"/>
      <c r="M1515" s="208"/>
      <c r="N1515" s="773"/>
      <c r="O1515" s="643"/>
      <c r="P1515" s="1646"/>
      <c r="Q1515" s="1649"/>
      <c r="R1515" s="1580" t="s">
        <v>4708</v>
      </c>
      <c r="S1515" s="1633"/>
      <c r="T1515" s="1633"/>
      <c r="U1515" s="643" t="s">
        <v>163</v>
      </c>
      <c r="V1515" s="365">
        <v>0.85</v>
      </c>
      <c r="W1515" s="523"/>
      <c r="X1515" s="524"/>
      <c r="Y1515" s="642"/>
      <c r="Z1515" s="247"/>
      <c r="AA1515" s="247"/>
      <c r="AB1515" s="247"/>
      <c r="AC1515" s="391">
        <f>ROUND(ROUND(H1484*Q1508,0)*V1515,0)</f>
        <v>743</v>
      </c>
      <c r="AD1515" s="268"/>
    </row>
    <row r="1516" spans="1:30" ht="17.100000000000001" customHeight="1">
      <c r="A1516" s="243">
        <v>61</v>
      </c>
      <c r="B1516" s="243">
        <v>2777</v>
      </c>
      <c r="C1516" s="244" t="s">
        <v>6244</v>
      </c>
      <c r="D1516" s="765"/>
      <c r="E1516" s="765"/>
      <c r="F1516" s="278"/>
      <c r="G1516" s="278"/>
      <c r="H1516" s="278"/>
      <c r="I1516" s="279"/>
      <c r="J1516" s="597"/>
      <c r="K1516" s="654"/>
      <c r="L1516" s="654"/>
      <c r="M1516" s="208"/>
      <c r="N1516" s="773"/>
      <c r="O1516" s="643"/>
      <c r="P1516" s="365"/>
      <c r="Q1516" s="365"/>
      <c r="R1516" s="1620"/>
      <c r="S1516" s="1634"/>
      <c r="T1516" s="1634"/>
      <c r="U1516" s="643"/>
      <c r="V1516" s="365"/>
      <c r="W1516" s="319"/>
      <c r="X1516" s="288"/>
      <c r="Y1516" s="526"/>
      <c r="Z1516" s="762" t="s">
        <v>167</v>
      </c>
      <c r="AA1516" s="354">
        <v>5</v>
      </c>
      <c r="AB1516" s="763" t="s">
        <v>168</v>
      </c>
      <c r="AC1516" s="391">
        <f>ROUND(ROUND(H1484*Q1508,0)*V1515,0)-AA1516</f>
        <v>738</v>
      </c>
      <c r="AD1516" s="268"/>
    </row>
    <row r="1517" spans="1:30" ht="17.100000000000001" customHeight="1">
      <c r="A1517" s="243">
        <v>61</v>
      </c>
      <c r="B1517" s="243">
        <v>2778</v>
      </c>
      <c r="C1517" s="244" t="s">
        <v>6245</v>
      </c>
      <c r="D1517" s="765"/>
      <c r="E1517" s="765"/>
      <c r="F1517" s="278"/>
      <c r="G1517" s="278"/>
      <c r="H1517" s="278"/>
      <c r="I1517" s="279"/>
      <c r="J1517" s="597"/>
      <c r="K1517" s="654"/>
      <c r="L1517" s="654"/>
      <c r="M1517" s="208"/>
      <c r="N1517" s="774"/>
      <c r="O1517" s="643"/>
      <c r="P1517" s="365"/>
      <c r="Q1517" s="365"/>
      <c r="R1517" s="1620"/>
      <c r="S1517" s="1634"/>
      <c r="T1517" s="1634"/>
      <c r="U1517" s="779"/>
      <c r="V1517" s="780"/>
      <c r="W1517" s="1650" t="s">
        <v>4700</v>
      </c>
      <c r="X1517" s="362" t="s">
        <v>163</v>
      </c>
      <c r="Y1517" s="395">
        <v>0.85</v>
      </c>
      <c r="Z1517" s="355"/>
      <c r="AA1517" s="247"/>
      <c r="AB1517" s="247"/>
      <c r="AC1517" s="391">
        <f>ROUND(ROUND(ROUND(H1484*Q1508,0)*V1515,0)*Y1517,0)</f>
        <v>632</v>
      </c>
      <c r="AD1517" s="268"/>
    </row>
    <row r="1518" spans="1:30" ht="17.100000000000001" customHeight="1">
      <c r="A1518" s="243">
        <v>61</v>
      </c>
      <c r="B1518" s="243">
        <v>2779</v>
      </c>
      <c r="C1518" s="244" t="s">
        <v>6246</v>
      </c>
      <c r="D1518" s="765"/>
      <c r="E1518" s="765"/>
      <c r="F1518" s="278"/>
      <c r="G1518" s="278"/>
      <c r="H1518" s="278"/>
      <c r="I1518" s="279"/>
      <c r="J1518" s="597"/>
      <c r="K1518" s="654"/>
      <c r="L1518" s="654"/>
      <c r="M1518" s="208"/>
      <c r="N1518" s="467"/>
      <c r="O1518" s="643"/>
      <c r="P1518" s="643"/>
      <c r="Q1518" s="643"/>
      <c r="R1518" s="1642"/>
      <c r="S1518" s="1643"/>
      <c r="T1518" s="1643"/>
      <c r="U1518" s="537"/>
      <c r="V1518" s="783"/>
      <c r="W1518" s="1651"/>
      <c r="X1518" s="512"/>
      <c r="Y1518" s="368"/>
      <c r="Z1518" s="762" t="s">
        <v>167</v>
      </c>
      <c r="AA1518" s="354">
        <v>5</v>
      </c>
      <c r="AB1518" s="763" t="s">
        <v>168</v>
      </c>
      <c r="AC1518" s="391">
        <f>ROUND(ROUND(ROUND(H1484*Q1508,0)*V1515,0)*Y1517,0)-AA1518</f>
        <v>627</v>
      </c>
      <c r="AD1518" s="268"/>
    </row>
    <row r="1519" spans="1:30" ht="17.100000000000001" customHeight="1">
      <c r="A1519" s="229">
        <v>61</v>
      </c>
      <c r="B1519" s="229">
        <v>1651</v>
      </c>
      <c r="C1519" s="230" t="s">
        <v>6247</v>
      </c>
      <c r="D1519" s="765"/>
      <c r="E1519" s="764"/>
      <c r="F1519" s="1542" t="s">
        <v>6248</v>
      </c>
      <c r="G1519" s="477"/>
      <c r="H1519" s="477"/>
      <c r="I1519" s="478"/>
      <c r="J1519" s="756"/>
      <c r="K1519" s="664"/>
      <c r="L1519" s="664"/>
      <c r="M1519" s="232"/>
      <c r="N1519" s="231"/>
      <c r="O1519" s="232"/>
      <c r="P1519" s="232"/>
      <c r="Q1519" s="232"/>
      <c r="R1519" s="340"/>
      <c r="S1519" s="338"/>
      <c r="T1519" s="338"/>
      <c r="U1519" s="334"/>
      <c r="V1519" s="232"/>
      <c r="W1519" s="231"/>
      <c r="X1519" s="232"/>
      <c r="Y1519" s="314"/>
      <c r="Z1519" s="257"/>
      <c r="AA1519" s="257"/>
      <c r="AB1519" s="257"/>
      <c r="AC1519" s="473">
        <f>ROUND(H1520,0)</f>
        <v>1503</v>
      </c>
      <c r="AD1519" s="268"/>
    </row>
    <row r="1520" spans="1:30" ht="17.100000000000001" customHeight="1">
      <c r="A1520" s="243">
        <v>61</v>
      </c>
      <c r="B1520" s="243">
        <v>2780</v>
      </c>
      <c r="C1520" s="244" t="s">
        <v>6249</v>
      </c>
      <c r="D1520" s="765"/>
      <c r="E1520" s="764"/>
      <c r="F1520" s="1545"/>
      <c r="G1520" s="377"/>
      <c r="H1520" s="757">
        <v>1503</v>
      </c>
      <c r="I1520" s="208" t="s">
        <v>18</v>
      </c>
      <c r="J1520" s="597"/>
      <c r="K1520" s="654"/>
      <c r="L1520" s="654"/>
      <c r="M1520" s="208"/>
      <c r="N1520" s="245"/>
      <c r="O1520" s="208"/>
      <c r="P1520" s="208"/>
      <c r="Q1520" s="208"/>
      <c r="R1520" s="611"/>
      <c r="S1520" s="392"/>
      <c r="T1520" s="392"/>
      <c r="U1520" s="301"/>
      <c r="V1520" s="208"/>
      <c r="W1520" s="245"/>
      <c r="X1520" s="208"/>
      <c r="Y1520" s="226"/>
      <c r="Z1520" s="762" t="s">
        <v>167</v>
      </c>
      <c r="AA1520" s="354">
        <v>5</v>
      </c>
      <c r="AB1520" s="763" t="s">
        <v>168</v>
      </c>
      <c r="AC1520" s="391">
        <f>ROUND(H1520,0)-AA1520</f>
        <v>1498</v>
      </c>
      <c r="AD1520" s="268"/>
    </row>
    <row r="1521" spans="1:30" ht="17.100000000000001" customHeight="1">
      <c r="A1521" s="243">
        <v>61</v>
      </c>
      <c r="B1521" s="243">
        <v>2781</v>
      </c>
      <c r="C1521" s="244" t="s">
        <v>6250</v>
      </c>
      <c r="D1521" s="765"/>
      <c r="E1521" s="764"/>
      <c r="F1521" s="1545"/>
      <c r="G1521" s="377"/>
      <c r="H1521" s="377"/>
      <c r="I1521" s="378"/>
      <c r="J1521" s="597"/>
      <c r="K1521" s="654"/>
      <c r="L1521" s="654"/>
      <c r="M1521" s="208"/>
      <c r="N1521" s="245"/>
      <c r="O1521" s="208"/>
      <c r="P1521" s="208"/>
      <c r="Q1521" s="208"/>
      <c r="R1521" s="611"/>
      <c r="S1521" s="392"/>
      <c r="T1521" s="392"/>
      <c r="U1521" s="301"/>
      <c r="V1521" s="385"/>
      <c r="W1521" s="1650" t="s">
        <v>4700</v>
      </c>
      <c r="X1521" s="362" t="s">
        <v>163</v>
      </c>
      <c r="Y1521" s="395">
        <v>0.85</v>
      </c>
      <c r="Z1521" s="355"/>
      <c r="AA1521" s="247"/>
      <c r="AB1521" s="247"/>
      <c r="AC1521" s="391">
        <f>ROUND(H1520*Y1521,0)</f>
        <v>1278</v>
      </c>
      <c r="AD1521" s="268"/>
    </row>
    <row r="1522" spans="1:30" ht="17.100000000000001" customHeight="1">
      <c r="A1522" s="243">
        <v>61</v>
      </c>
      <c r="B1522" s="243">
        <v>2782</v>
      </c>
      <c r="C1522" s="244" t="s">
        <v>6251</v>
      </c>
      <c r="D1522" s="765"/>
      <c r="E1522" s="764"/>
      <c r="F1522" s="377"/>
      <c r="G1522" s="377"/>
      <c r="H1522" s="377"/>
      <c r="I1522" s="377"/>
      <c r="J1522" s="597"/>
      <c r="K1522" s="654"/>
      <c r="L1522" s="654"/>
      <c r="M1522" s="208"/>
      <c r="N1522" s="245"/>
      <c r="O1522" s="208"/>
      <c r="P1522" s="208"/>
      <c r="Q1522" s="208"/>
      <c r="R1522" s="761"/>
      <c r="S1522" s="407"/>
      <c r="T1522" s="407"/>
      <c r="U1522" s="304"/>
      <c r="V1522" s="226"/>
      <c r="W1522" s="1651"/>
      <c r="X1522" s="512"/>
      <c r="Y1522" s="368"/>
      <c r="Z1522" s="762" t="s">
        <v>167</v>
      </c>
      <c r="AA1522" s="354">
        <v>5</v>
      </c>
      <c r="AB1522" s="763" t="s">
        <v>168</v>
      </c>
      <c r="AC1522" s="391">
        <f>ROUND(H1520*Y1521,0)-AA1522</f>
        <v>1273</v>
      </c>
      <c r="AD1522" s="268"/>
    </row>
    <row r="1523" spans="1:30" ht="17.100000000000001" customHeight="1">
      <c r="A1523" s="229">
        <v>61</v>
      </c>
      <c r="B1523" s="229">
        <v>1652</v>
      </c>
      <c r="C1523" s="230" t="s">
        <v>6252</v>
      </c>
      <c r="D1523" s="764"/>
      <c r="E1523" s="764"/>
      <c r="F1523" s="278"/>
      <c r="G1523" s="278"/>
      <c r="J1523" s="597"/>
      <c r="K1523" s="654"/>
      <c r="L1523" s="654"/>
      <c r="M1523" s="208"/>
      <c r="N1523" s="245"/>
      <c r="O1523" s="208"/>
      <c r="P1523" s="208"/>
      <c r="Q1523" s="208"/>
      <c r="R1523" s="1542" t="s">
        <v>4703</v>
      </c>
      <c r="S1523" s="1543"/>
      <c r="T1523" s="1543"/>
      <c r="U1523" s="372" t="s">
        <v>163</v>
      </c>
      <c r="V1523" s="373">
        <v>0.7</v>
      </c>
      <c r="W1523" s="231"/>
      <c r="X1523" s="232"/>
      <c r="Y1523" s="314"/>
      <c r="Z1523" s="257"/>
      <c r="AA1523" s="257"/>
      <c r="AB1523" s="257"/>
      <c r="AC1523" s="473">
        <f>ROUND(H1520*V1523,0)</f>
        <v>1052</v>
      </c>
      <c r="AD1523" s="268"/>
    </row>
    <row r="1524" spans="1:30" ht="17.100000000000001" customHeight="1">
      <c r="A1524" s="243">
        <v>61</v>
      </c>
      <c r="B1524" s="243">
        <v>2783</v>
      </c>
      <c r="C1524" s="244" t="s">
        <v>6253</v>
      </c>
      <c r="D1524" s="764"/>
      <c r="E1524" s="764"/>
      <c r="F1524" s="278"/>
      <c r="G1524" s="278"/>
      <c r="H1524" s="208"/>
      <c r="I1524" s="388"/>
      <c r="J1524" s="597"/>
      <c r="K1524" s="654"/>
      <c r="L1524" s="654"/>
      <c r="M1524" s="208"/>
      <c r="N1524" s="245"/>
      <c r="O1524" s="208"/>
      <c r="P1524" s="208"/>
      <c r="Q1524" s="208"/>
      <c r="R1524" s="1545"/>
      <c r="S1524" s="1546"/>
      <c r="T1524" s="1546"/>
      <c r="U1524" s="214"/>
      <c r="V1524" s="609"/>
      <c r="W1524" s="281"/>
      <c r="X1524" s="216"/>
      <c r="Y1524" s="226"/>
      <c r="Z1524" s="762" t="s">
        <v>167</v>
      </c>
      <c r="AA1524" s="354">
        <v>5</v>
      </c>
      <c r="AB1524" s="763" t="s">
        <v>168</v>
      </c>
      <c r="AC1524" s="391">
        <f>ROUND(H1520*V1523,0)-AA1524</f>
        <v>1047</v>
      </c>
      <c r="AD1524" s="268"/>
    </row>
    <row r="1525" spans="1:30" ht="17.100000000000001" customHeight="1">
      <c r="A1525" s="243">
        <v>61</v>
      </c>
      <c r="B1525" s="243">
        <v>2784</v>
      </c>
      <c r="C1525" s="244" t="s">
        <v>6254</v>
      </c>
      <c r="D1525" s="765"/>
      <c r="E1525" s="764"/>
      <c r="F1525" s="406"/>
      <c r="G1525" s="406"/>
      <c r="H1525" s="208"/>
      <c r="I1525" s="388"/>
      <c r="J1525" s="597"/>
      <c r="K1525" s="654"/>
      <c r="L1525" s="654"/>
      <c r="M1525" s="208"/>
      <c r="N1525" s="245"/>
      <c r="O1525" s="208"/>
      <c r="P1525" s="208"/>
      <c r="Q1525" s="208"/>
      <c r="R1525" s="1545"/>
      <c r="S1525" s="1546"/>
      <c r="T1525" s="1546"/>
      <c r="U1525" s="302"/>
      <c r="V1525" s="766"/>
      <c r="W1525" s="1650" t="s">
        <v>4700</v>
      </c>
      <c r="X1525" s="362" t="s">
        <v>163</v>
      </c>
      <c r="Y1525" s="395">
        <v>0.85</v>
      </c>
      <c r="Z1525" s="355"/>
      <c r="AA1525" s="247"/>
      <c r="AB1525" s="247"/>
      <c r="AC1525" s="391">
        <f>ROUND(ROUND(H1520*V1523,0)*Y1525,0)</f>
        <v>894</v>
      </c>
      <c r="AD1525" s="268"/>
    </row>
    <row r="1526" spans="1:30" ht="17.100000000000001" customHeight="1">
      <c r="A1526" s="243">
        <v>61</v>
      </c>
      <c r="B1526" s="243">
        <v>2785</v>
      </c>
      <c r="C1526" s="244" t="s">
        <v>6255</v>
      </c>
      <c r="D1526" s="765"/>
      <c r="E1526" s="764"/>
      <c r="F1526" s="406"/>
      <c r="G1526" s="406"/>
      <c r="H1526" s="208"/>
      <c r="I1526" s="388"/>
      <c r="J1526" s="597"/>
      <c r="K1526" s="654"/>
      <c r="L1526" s="654"/>
      <c r="M1526" s="208"/>
      <c r="N1526" s="245"/>
      <c r="O1526" s="208"/>
      <c r="P1526" s="208"/>
      <c r="Q1526" s="208"/>
      <c r="R1526" s="399"/>
      <c r="S1526" s="767"/>
      <c r="T1526" s="305"/>
      <c r="U1526" s="305"/>
      <c r="V1526" s="768"/>
      <c r="W1526" s="1651"/>
      <c r="X1526" s="512"/>
      <c r="Y1526" s="368"/>
      <c r="Z1526" s="762" t="s">
        <v>167</v>
      </c>
      <c r="AA1526" s="354">
        <v>5</v>
      </c>
      <c r="AB1526" s="763" t="s">
        <v>168</v>
      </c>
      <c r="AC1526" s="391">
        <f>ROUND(ROUND(H1520*V1523,0)*Y1525,0)-AA1526</f>
        <v>889</v>
      </c>
      <c r="AD1526" s="268"/>
    </row>
    <row r="1527" spans="1:30" ht="17.100000000000001" customHeight="1">
      <c r="A1527" s="229">
        <v>61</v>
      </c>
      <c r="B1527" s="229">
        <v>1653</v>
      </c>
      <c r="C1527" s="230" t="s">
        <v>6256</v>
      </c>
      <c r="D1527" s="765"/>
      <c r="E1527" s="764"/>
      <c r="F1527" s="406"/>
      <c r="G1527" s="406"/>
      <c r="H1527" s="208"/>
      <c r="I1527" s="388"/>
      <c r="J1527" s="597"/>
      <c r="K1527" s="654"/>
      <c r="L1527" s="654"/>
      <c r="M1527" s="208"/>
      <c r="N1527" s="245"/>
      <c r="O1527" s="208"/>
      <c r="P1527" s="208"/>
      <c r="Q1527" s="385"/>
      <c r="R1527" s="1542" t="s">
        <v>4708</v>
      </c>
      <c r="S1527" s="1543"/>
      <c r="T1527" s="1543"/>
      <c r="U1527" s="214" t="s">
        <v>163</v>
      </c>
      <c r="V1527" s="609">
        <v>0.85</v>
      </c>
      <c r="W1527" s="231"/>
      <c r="X1527" s="232"/>
      <c r="Y1527" s="314"/>
      <c r="Z1527" s="257"/>
      <c r="AA1527" s="257"/>
      <c r="AB1527" s="257"/>
      <c r="AC1527" s="473">
        <f>ROUND(H1520*V1527,0)</f>
        <v>1278</v>
      </c>
      <c r="AD1527" s="268"/>
    </row>
    <row r="1528" spans="1:30" ht="17.100000000000001" customHeight="1">
      <c r="A1528" s="243">
        <v>61</v>
      </c>
      <c r="B1528" s="243">
        <v>2786</v>
      </c>
      <c r="C1528" s="244" t="s">
        <v>6257</v>
      </c>
      <c r="D1528" s="765"/>
      <c r="E1528" s="764"/>
      <c r="F1528" s="406"/>
      <c r="G1528" s="406"/>
      <c r="H1528" s="208"/>
      <c r="I1528" s="388"/>
      <c r="J1528" s="597"/>
      <c r="K1528" s="654"/>
      <c r="L1528" s="654"/>
      <c r="M1528" s="208"/>
      <c r="N1528" s="245"/>
      <c r="O1528" s="208"/>
      <c r="P1528" s="208"/>
      <c r="Q1528" s="208"/>
      <c r="R1528" s="1545"/>
      <c r="S1528" s="1546"/>
      <c r="T1528" s="1546"/>
      <c r="U1528" s="214"/>
      <c r="V1528" s="609"/>
      <c r="W1528" s="281"/>
      <c r="X1528" s="216"/>
      <c r="Y1528" s="226"/>
      <c r="Z1528" s="762" t="s">
        <v>167</v>
      </c>
      <c r="AA1528" s="354">
        <v>5</v>
      </c>
      <c r="AB1528" s="763" t="s">
        <v>168</v>
      </c>
      <c r="AC1528" s="391">
        <f>ROUND(H1520*V1527,0)-AA1528</f>
        <v>1273</v>
      </c>
      <c r="AD1528" s="268"/>
    </row>
    <row r="1529" spans="1:30" ht="17.100000000000001" customHeight="1">
      <c r="A1529" s="243">
        <v>61</v>
      </c>
      <c r="B1529" s="243">
        <v>2787</v>
      </c>
      <c r="C1529" s="244" t="s">
        <v>6258</v>
      </c>
      <c r="D1529" s="765"/>
      <c r="E1529" s="764"/>
      <c r="F1529" s="278"/>
      <c r="G1529" s="278"/>
      <c r="H1529" s="278"/>
      <c r="I1529" s="279"/>
      <c r="J1529" s="597"/>
      <c r="K1529" s="654"/>
      <c r="L1529" s="654"/>
      <c r="M1529" s="208"/>
      <c r="N1529" s="245"/>
      <c r="O1529" s="208"/>
      <c r="P1529" s="208"/>
      <c r="Q1529" s="208"/>
      <c r="R1529" s="1545"/>
      <c r="S1529" s="1546"/>
      <c r="T1529" s="1546"/>
      <c r="U1529" s="302"/>
      <c r="V1529" s="766"/>
      <c r="W1529" s="1650" t="s">
        <v>4700</v>
      </c>
      <c r="X1529" s="362" t="s">
        <v>163</v>
      </c>
      <c r="Y1529" s="395">
        <v>0.85</v>
      </c>
      <c r="Z1529" s="355"/>
      <c r="AA1529" s="247"/>
      <c r="AB1529" s="247"/>
      <c r="AC1529" s="391">
        <f>ROUND(ROUND(H1520*V1527,0)*Y1529,0)</f>
        <v>1086</v>
      </c>
      <c r="AD1529" s="268"/>
    </row>
    <row r="1530" spans="1:30" ht="17.100000000000001" customHeight="1">
      <c r="A1530" s="243">
        <v>61</v>
      </c>
      <c r="B1530" s="243">
        <v>2788</v>
      </c>
      <c r="C1530" s="244" t="s">
        <v>6259</v>
      </c>
      <c r="D1530" s="765"/>
      <c r="E1530" s="764"/>
      <c r="F1530" s="278"/>
      <c r="G1530" s="278"/>
      <c r="H1530" s="278"/>
      <c r="I1530" s="279"/>
      <c r="J1530" s="597"/>
      <c r="K1530" s="654"/>
      <c r="L1530" s="654"/>
      <c r="M1530" s="208"/>
      <c r="N1530" s="281"/>
      <c r="O1530" s="216"/>
      <c r="P1530" s="216"/>
      <c r="Q1530" s="216"/>
      <c r="R1530" s="1563"/>
      <c r="S1530" s="1564"/>
      <c r="T1530" s="1564"/>
      <c r="U1530" s="305"/>
      <c r="V1530" s="768"/>
      <c r="W1530" s="1651"/>
      <c r="X1530" s="512"/>
      <c r="Y1530" s="368"/>
      <c r="Z1530" s="762" t="s">
        <v>167</v>
      </c>
      <c r="AA1530" s="354">
        <v>5</v>
      </c>
      <c r="AB1530" s="763" t="s">
        <v>168</v>
      </c>
      <c r="AC1530" s="391">
        <f>ROUND(ROUND(H1520*V1527,0)*Y1529,0)-AA1530</f>
        <v>1081</v>
      </c>
      <c r="AD1530" s="268"/>
    </row>
    <row r="1531" spans="1:30" ht="17.100000000000001" customHeight="1">
      <c r="A1531" s="229">
        <v>61</v>
      </c>
      <c r="B1531" s="229">
        <v>1654</v>
      </c>
      <c r="C1531" s="230" t="s">
        <v>6260</v>
      </c>
      <c r="D1531" s="765"/>
      <c r="E1531" s="765"/>
      <c r="F1531" s="278"/>
      <c r="G1531" s="278"/>
      <c r="H1531" s="278"/>
      <c r="I1531" s="279"/>
      <c r="J1531" s="597"/>
      <c r="K1531" s="654"/>
      <c r="L1531" s="654"/>
      <c r="M1531" s="208"/>
      <c r="N1531" s="1539" t="s">
        <v>4713</v>
      </c>
      <c r="O1531" s="1608" t="s">
        <v>162</v>
      </c>
      <c r="P1531" s="769"/>
      <c r="Q1531" s="769"/>
      <c r="R1531" s="340"/>
      <c r="S1531" s="338"/>
      <c r="T1531" s="338"/>
      <c r="U1531" s="334"/>
      <c r="V1531" s="232"/>
      <c r="W1531" s="231"/>
      <c r="X1531" s="232"/>
      <c r="Y1531" s="314"/>
      <c r="Z1531" s="257"/>
      <c r="AA1531" s="257"/>
      <c r="AB1531" s="257"/>
      <c r="AC1531" s="473">
        <f>ROUND(H1520*Q1532,0)</f>
        <v>1052</v>
      </c>
      <c r="AD1531" s="268"/>
    </row>
    <row r="1532" spans="1:30" ht="17.100000000000001" customHeight="1">
      <c r="A1532" s="243">
        <v>61</v>
      </c>
      <c r="B1532" s="243">
        <v>2789</v>
      </c>
      <c r="C1532" s="244" t="s">
        <v>6261</v>
      </c>
      <c r="D1532" s="765"/>
      <c r="E1532" s="765"/>
      <c r="F1532" s="278"/>
      <c r="G1532" s="278"/>
      <c r="H1532" s="278"/>
      <c r="I1532" s="279"/>
      <c r="J1532" s="597"/>
      <c r="K1532" s="654"/>
      <c r="L1532" s="654"/>
      <c r="M1532" s="208"/>
      <c r="N1532" s="1631"/>
      <c r="O1532" s="1586"/>
      <c r="P1532" s="214" t="s">
        <v>163</v>
      </c>
      <c r="Q1532" s="770">
        <v>0.7</v>
      </c>
      <c r="R1532" s="611"/>
      <c r="S1532" s="392"/>
      <c r="T1532" s="392"/>
      <c r="U1532" s="301"/>
      <c r="V1532" s="208"/>
      <c r="W1532" s="245"/>
      <c r="X1532" s="208"/>
      <c r="Y1532" s="226"/>
      <c r="Z1532" s="762" t="s">
        <v>167</v>
      </c>
      <c r="AA1532" s="354">
        <v>5</v>
      </c>
      <c r="AB1532" s="763" t="s">
        <v>168</v>
      </c>
      <c r="AC1532" s="391">
        <f>ROUND(H1520*Q1532,0)-AA1532</f>
        <v>1047</v>
      </c>
      <c r="AD1532" s="268"/>
    </row>
    <row r="1533" spans="1:30" ht="17.100000000000001" customHeight="1">
      <c r="A1533" s="243">
        <v>61</v>
      </c>
      <c r="B1533" s="243">
        <v>2790</v>
      </c>
      <c r="C1533" s="244" t="s">
        <v>6262</v>
      </c>
      <c r="D1533" s="765"/>
      <c r="E1533" s="765"/>
      <c r="F1533" s="278"/>
      <c r="G1533" s="278"/>
      <c r="H1533" s="278"/>
      <c r="I1533" s="279"/>
      <c r="J1533" s="597"/>
      <c r="K1533" s="654"/>
      <c r="L1533" s="654"/>
      <c r="M1533" s="208"/>
      <c r="N1533" s="1631"/>
      <c r="O1533" s="1586"/>
      <c r="R1533" s="611"/>
      <c r="S1533" s="392"/>
      <c r="T1533" s="392"/>
      <c r="U1533" s="301"/>
      <c r="V1533" s="385"/>
      <c r="W1533" s="1650" t="s">
        <v>4700</v>
      </c>
      <c r="X1533" s="362" t="s">
        <v>163</v>
      </c>
      <c r="Y1533" s="395">
        <v>0.85</v>
      </c>
      <c r="Z1533" s="355"/>
      <c r="AA1533" s="247"/>
      <c r="AB1533" s="247"/>
      <c r="AC1533" s="391">
        <f>ROUND(ROUND(H1520*Q1532,0)*Y1533,0)</f>
        <v>894</v>
      </c>
      <c r="AD1533" s="268"/>
    </row>
    <row r="1534" spans="1:30" ht="17.100000000000001" customHeight="1">
      <c r="A1534" s="243">
        <v>61</v>
      </c>
      <c r="B1534" s="243">
        <v>2791</v>
      </c>
      <c r="C1534" s="244" t="s">
        <v>6263</v>
      </c>
      <c r="D1534" s="765"/>
      <c r="E1534" s="765"/>
      <c r="F1534" s="278"/>
      <c r="G1534" s="278"/>
      <c r="H1534" s="278"/>
      <c r="I1534" s="279"/>
      <c r="J1534" s="597"/>
      <c r="K1534" s="654"/>
      <c r="L1534" s="654"/>
      <c r="M1534" s="208"/>
      <c r="N1534" s="772"/>
      <c r="P1534" s="214"/>
      <c r="Q1534" s="214"/>
      <c r="R1534" s="761"/>
      <c r="S1534" s="407"/>
      <c r="T1534" s="407"/>
      <c r="U1534" s="304"/>
      <c r="V1534" s="226"/>
      <c r="W1534" s="1651"/>
      <c r="X1534" s="512"/>
      <c r="Y1534" s="368"/>
      <c r="Z1534" s="762" t="s">
        <v>167</v>
      </c>
      <c r="AA1534" s="354">
        <v>5</v>
      </c>
      <c r="AB1534" s="763" t="s">
        <v>168</v>
      </c>
      <c r="AC1534" s="391">
        <f>ROUND(ROUND(H1520*Q1532,0)*Y1533,0)-AA1534</f>
        <v>889</v>
      </c>
      <c r="AD1534" s="268"/>
    </row>
    <row r="1535" spans="1:30" ht="17.100000000000001" customHeight="1">
      <c r="A1535" s="229">
        <v>61</v>
      </c>
      <c r="B1535" s="229">
        <v>1655</v>
      </c>
      <c r="C1535" s="230" t="s">
        <v>6264</v>
      </c>
      <c r="D1535" s="765"/>
      <c r="E1535" s="765"/>
      <c r="F1535" s="278"/>
      <c r="G1535" s="278"/>
      <c r="H1535" s="278"/>
      <c r="I1535" s="279"/>
      <c r="J1535" s="597"/>
      <c r="K1535" s="654"/>
      <c r="L1535" s="654"/>
      <c r="M1535" s="208"/>
      <c r="N1535" s="773"/>
      <c r="R1535" s="1542" t="s">
        <v>4703</v>
      </c>
      <c r="S1535" s="1543"/>
      <c r="T1535" s="1543"/>
      <c r="U1535" s="372" t="s">
        <v>163</v>
      </c>
      <c r="V1535" s="373">
        <v>0.7</v>
      </c>
      <c r="W1535" s="231"/>
      <c r="X1535" s="232"/>
      <c r="Y1535" s="314"/>
      <c r="Z1535" s="257"/>
      <c r="AA1535" s="257"/>
      <c r="AB1535" s="257"/>
      <c r="AC1535" s="473">
        <f>ROUND(ROUND(H1520*Q1532,0)*V1535,0)</f>
        <v>736</v>
      </c>
      <c r="AD1535" s="268"/>
    </row>
    <row r="1536" spans="1:30" ht="17.100000000000001" customHeight="1">
      <c r="A1536" s="243">
        <v>61</v>
      </c>
      <c r="B1536" s="243">
        <v>2792</v>
      </c>
      <c r="C1536" s="244" t="s">
        <v>6265</v>
      </c>
      <c r="D1536" s="765"/>
      <c r="E1536" s="765"/>
      <c r="F1536" s="278"/>
      <c r="G1536" s="278"/>
      <c r="H1536" s="278"/>
      <c r="I1536" s="279"/>
      <c r="J1536" s="597"/>
      <c r="K1536" s="654"/>
      <c r="L1536" s="654"/>
      <c r="M1536" s="208"/>
      <c r="N1536" s="773"/>
      <c r="R1536" s="1545"/>
      <c r="S1536" s="1546"/>
      <c r="T1536" s="1546"/>
      <c r="U1536" s="214"/>
      <c r="V1536" s="609"/>
      <c r="W1536" s="281"/>
      <c r="X1536" s="216"/>
      <c r="Y1536" s="226"/>
      <c r="Z1536" s="762" t="s">
        <v>167</v>
      </c>
      <c r="AA1536" s="354">
        <v>5</v>
      </c>
      <c r="AB1536" s="763" t="s">
        <v>168</v>
      </c>
      <c r="AC1536" s="391">
        <f>ROUND(ROUND(H1520*Q1532,0)*V1535,0)-AA1536</f>
        <v>731</v>
      </c>
      <c r="AD1536" s="268"/>
    </row>
    <row r="1537" spans="1:30" ht="17.100000000000001" customHeight="1">
      <c r="A1537" s="243">
        <v>61</v>
      </c>
      <c r="B1537" s="243">
        <v>2793</v>
      </c>
      <c r="C1537" s="244" t="s">
        <v>6266</v>
      </c>
      <c r="D1537" s="765"/>
      <c r="E1537" s="765"/>
      <c r="F1537" s="278"/>
      <c r="G1537" s="278"/>
      <c r="H1537" s="278"/>
      <c r="I1537" s="279"/>
      <c r="J1537" s="597"/>
      <c r="K1537" s="654"/>
      <c r="L1537" s="654"/>
      <c r="M1537" s="208"/>
      <c r="N1537" s="774"/>
      <c r="O1537" s="214"/>
      <c r="P1537" s="1653"/>
      <c r="Q1537" s="1653"/>
      <c r="R1537" s="1545"/>
      <c r="S1537" s="1546"/>
      <c r="T1537" s="1546"/>
      <c r="U1537" s="302"/>
      <c r="V1537" s="766"/>
      <c r="W1537" s="1650" t="s">
        <v>4700</v>
      </c>
      <c r="X1537" s="362" t="s">
        <v>163</v>
      </c>
      <c r="Y1537" s="395">
        <v>0.85</v>
      </c>
      <c r="Z1537" s="355"/>
      <c r="AA1537" s="247"/>
      <c r="AB1537" s="247"/>
      <c r="AC1537" s="391">
        <f>ROUND(ROUND(ROUND(H1520*Q1532,0)*V1535,0)*Y1537,0)</f>
        <v>626</v>
      </c>
      <c r="AD1537" s="268"/>
    </row>
    <row r="1538" spans="1:30" ht="17.100000000000001" customHeight="1">
      <c r="A1538" s="243">
        <v>61</v>
      </c>
      <c r="B1538" s="243">
        <v>2794</v>
      </c>
      <c r="C1538" s="244" t="s">
        <v>6267</v>
      </c>
      <c r="D1538" s="765"/>
      <c r="E1538" s="765"/>
      <c r="F1538" s="278"/>
      <c r="G1538" s="278"/>
      <c r="H1538" s="278"/>
      <c r="I1538" s="279"/>
      <c r="J1538" s="597"/>
      <c r="K1538" s="654"/>
      <c r="L1538" s="654"/>
      <c r="M1538" s="208"/>
      <c r="N1538" s="774"/>
      <c r="O1538" s="214"/>
      <c r="P1538" s="214"/>
      <c r="Q1538" s="214"/>
      <c r="R1538" s="399"/>
      <c r="S1538" s="767"/>
      <c r="T1538" s="305"/>
      <c r="U1538" s="305"/>
      <c r="V1538" s="768"/>
      <c r="W1538" s="1651"/>
      <c r="X1538" s="512"/>
      <c r="Y1538" s="368"/>
      <c r="Z1538" s="762" t="s">
        <v>167</v>
      </c>
      <c r="AA1538" s="354">
        <v>5</v>
      </c>
      <c r="AB1538" s="763" t="s">
        <v>168</v>
      </c>
      <c r="AC1538" s="391">
        <f>ROUND(ROUND(ROUND(H1520*Q1532,0)*V1535,0)*Y1537,0)-AA1538</f>
        <v>621</v>
      </c>
      <c r="AD1538" s="268"/>
    </row>
    <row r="1539" spans="1:30" ht="17.100000000000001" customHeight="1">
      <c r="A1539" s="229">
        <v>61</v>
      </c>
      <c r="B1539" s="229">
        <v>1656</v>
      </c>
      <c r="C1539" s="230" t="s">
        <v>6268</v>
      </c>
      <c r="D1539" s="765"/>
      <c r="E1539" s="765"/>
      <c r="F1539" s="278"/>
      <c r="G1539" s="278"/>
      <c r="H1539" s="278"/>
      <c r="I1539" s="279"/>
      <c r="J1539" s="597"/>
      <c r="K1539" s="654"/>
      <c r="L1539" s="654"/>
      <c r="M1539" s="208"/>
      <c r="N1539" s="773"/>
      <c r="O1539" s="214"/>
      <c r="P1539" s="1599"/>
      <c r="Q1539" s="1600"/>
      <c r="R1539" s="1542" t="s">
        <v>4708</v>
      </c>
      <c r="S1539" s="1543"/>
      <c r="T1539" s="1543"/>
      <c r="U1539" s="214" t="s">
        <v>163</v>
      </c>
      <c r="V1539" s="609">
        <v>0.85</v>
      </c>
      <c r="W1539" s="231"/>
      <c r="X1539" s="232"/>
      <c r="Y1539" s="314"/>
      <c r="Z1539" s="257"/>
      <c r="AA1539" s="257"/>
      <c r="AB1539" s="257"/>
      <c r="AC1539" s="473">
        <f>ROUND(ROUND(H1520*Q1532,0)*V1539,0)</f>
        <v>894</v>
      </c>
      <c r="AD1539" s="268"/>
    </row>
    <row r="1540" spans="1:30" ht="17.100000000000001" customHeight="1">
      <c r="A1540" s="243">
        <v>61</v>
      </c>
      <c r="B1540" s="243">
        <v>2795</v>
      </c>
      <c r="C1540" s="244" t="s">
        <v>6269</v>
      </c>
      <c r="D1540" s="765"/>
      <c r="E1540" s="765"/>
      <c r="F1540" s="278"/>
      <c r="G1540" s="278"/>
      <c r="H1540" s="278"/>
      <c r="I1540" s="279"/>
      <c r="J1540" s="597"/>
      <c r="K1540" s="654"/>
      <c r="L1540" s="654"/>
      <c r="M1540" s="208"/>
      <c r="N1540" s="773"/>
      <c r="O1540" s="214"/>
      <c r="P1540" s="609"/>
      <c r="Q1540" s="609"/>
      <c r="R1540" s="1545"/>
      <c r="S1540" s="1546"/>
      <c r="T1540" s="1546"/>
      <c r="U1540" s="214"/>
      <c r="V1540" s="609"/>
      <c r="W1540" s="281"/>
      <c r="X1540" s="216"/>
      <c r="Y1540" s="226"/>
      <c r="Z1540" s="762" t="s">
        <v>167</v>
      </c>
      <c r="AA1540" s="354">
        <v>5</v>
      </c>
      <c r="AB1540" s="763" t="s">
        <v>168</v>
      </c>
      <c r="AC1540" s="391">
        <f>ROUND(ROUND(H1520*Q1532,0)*V1539,0)-AA1540</f>
        <v>889</v>
      </c>
      <c r="AD1540" s="268"/>
    </row>
    <row r="1541" spans="1:30" ht="17.100000000000001" customHeight="1">
      <c r="A1541" s="243">
        <v>61</v>
      </c>
      <c r="B1541" s="243">
        <v>2796</v>
      </c>
      <c r="C1541" s="244" t="s">
        <v>6270</v>
      </c>
      <c r="D1541" s="765"/>
      <c r="E1541" s="765"/>
      <c r="F1541" s="278"/>
      <c r="G1541" s="278"/>
      <c r="H1541" s="278"/>
      <c r="I1541" s="279"/>
      <c r="J1541" s="597"/>
      <c r="K1541" s="654"/>
      <c r="L1541" s="654"/>
      <c r="M1541" s="208"/>
      <c r="N1541" s="774"/>
      <c r="O1541" s="214"/>
      <c r="P1541" s="609"/>
      <c r="Q1541" s="609"/>
      <c r="R1541" s="1545"/>
      <c r="S1541" s="1546"/>
      <c r="T1541" s="1546"/>
      <c r="U1541" s="302"/>
      <c r="V1541" s="766"/>
      <c r="W1541" s="1650" t="s">
        <v>4700</v>
      </c>
      <c r="X1541" s="362" t="s">
        <v>163</v>
      </c>
      <c r="Y1541" s="395">
        <v>0.85</v>
      </c>
      <c r="Z1541" s="355"/>
      <c r="AA1541" s="247"/>
      <c r="AB1541" s="247"/>
      <c r="AC1541" s="391">
        <f>ROUND(ROUND(ROUND(H1520*Q1532,0)*V1539,0)*Y1541,0)</f>
        <v>760</v>
      </c>
      <c r="AD1541" s="268"/>
    </row>
    <row r="1542" spans="1:30" ht="17.100000000000001" customHeight="1">
      <c r="A1542" s="243">
        <v>61</v>
      </c>
      <c r="B1542" s="243">
        <v>2797</v>
      </c>
      <c r="C1542" s="244" t="s">
        <v>6271</v>
      </c>
      <c r="D1542" s="765"/>
      <c r="E1542" s="765"/>
      <c r="F1542" s="278"/>
      <c r="G1542" s="278"/>
      <c r="H1542" s="278"/>
      <c r="I1542" s="279"/>
      <c r="J1542" s="597"/>
      <c r="K1542" s="654"/>
      <c r="L1542" s="654"/>
      <c r="M1542" s="208"/>
      <c r="N1542" s="773"/>
      <c r="O1542" s="786"/>
      <c r="P1542" s="400"/>
      <c r="Q1542" s="787"/>
      <c r="R1542" s="1563"/>
      <c r="S1542" s="1564"/>
      <c r="T1542" s="1564"/>
      <c r="U1542" s="305"/>
      <c r="V1542" s="768"/>
      <c r="W1542" s="1651"/>
      <c r="X1542" s="512"/>
      <c r="Y1542" s="368"/>
      <c r="Z1542" s="762" t="s">
        <v>167</v>
      </c>
      <c r="AA1542" s="354">
        <v>5</v>
      </c>
      <c r="AB1542" s="763" t="s">
        <v>168</v>
      </c>
      <c r="AC1542" s="391">
        <f>ROUND(ROUND(ROUND(H1520*Q1532,0)*V1539,0)*Y1541,0)-AA1542</f>
        <v>755</v>
      </c>
      <c r="AD1542" s="268"/>
    </row>
    <row r="1543" spans="1:30" ht="17.100000000000001" customHeight="1">
      <c r="A1543" s="243">
        <v>61</v>
      </c>
      <c r="B1543" s="243">
        <v>2798</v>
      </c>
      <c r="C1543" s="244" t="s">
        <v>6272</v>
      </c>
      <c r="D1543" s="765"/>
      <c r="E1543" s="765"/>
      <c r="F1543" s="278"/>
      <c r="G1543" s="278"/>
      <c r="H1543" s="278"/>
      <c r="I1543" s="279"/>
      <c r="J1543" s="597"/>
      <c r="K1543" s="654"/>
      <c r="L1543" s="654"/>
      <c r="M1543" s="208"/>
      <c r="N1543" s="773"/>
      <c r="O1543" s="1580" t="s">
        <v>165</v>
      </c>
      <c r="P1543" s="775"/>
      <c r="Q1543" s="775"/>
      <c r="R1543" s="359"/>
      <c r="S1543" s="360"/>
      <c r="T1543" s="776"/>
      <c r="U1543" s="360"/>
      <c r="V1543" s="361"/>
      <c r="W1543" s="523"/>
      <c r="X1543" s="524"/>
      <c r="Y1543" s="642"/>
      <c r="Z1543" s="247"/>
      <c r="AA1543" s="247"/>
      <c r="AB1543" s="247"/>
      <c r="AC1543" s="391">
        <f>ROUND(H1520*Q1544,0)</f>
        <v>752</v>
      </c>
      <c r="AD1543" s="268"/>
    </row>
    <row r="1544" spans="1:30" ht="17.100000000000001" customHeight="1">
      <c r="A1544" s="243">
        <v>61</v>
      </c>
      <c r="B1544" s="243">
        <v>2799</v>
      </c>
      <c r="C1544" s="244" t="s">
        <v>6273</v>
      </c>
      <c r="D1544" s="765"/>
      <c r="E1544" s="765"/>
      <c r="F1544" s="278"/>
      <c r="G1544" s="278"/>
      <c r="H1544" s="278"/>
      <c r="I1544" s="279"/>
      <c r="J1544" s="597"/>
      <c r="K1544" s="654"/>
      <c r="L1544" s="654"/>
      <c r="M1544" s="208"/>
      <c r="N1544" s="772"/>
      <c r="O1544" s="1620"/>
      <c r="P1544" s="643" t="s">
        <v>163</v>
      </c>
      <c r="Q1544" s="365">
        <v>0.5</v>
      </c>
      <c r="R1544" s="777"/>
      <c r="S1544" s="639"/>
      <c r="T1544" s="776"/>
      <c r="U1544" s="639"/>
      <c r="V1544" s="529"/>
      <c r="W1544" s="516"/>
      <c r="X1544" s="517"/>
      <c r="Y1544" s="526"/>
      <c r="Z1544" s="762" t="s">
        <v>167</v>
      </c>
      <c r="AA1544" s="354">
        <v>5</v>
      </c>
      <c r="AB1544" s="763" t="s">
        <v>168</v>
      </c>
      <c r="AC1544" s="391">
        <f>ROUND(H1520*Q1544,0)-AA1544</f>
        <v>747</v>
      </c>
      <c r="AD1544" s="268"/>
    </row>
    <row r="1545" spans="1:30" ht="17.100000000000001" customHeight="1">
      <c r="A1545" s="243">
        <v>61</v>
      </c>
      <c r="B1545" s="243">
        <v>2800</v>
      </c>
      <c r="C1545" s="244" t="s">
        <v>6274</v>
      </c>
      <c r="D1545" s="765"/>
      <c r="E1545" s="765"/>
      <c r="F1545" s="278"/>
      <c r="G1545" s="278"/>
      <c r="H1545" s="278"/>
      <c r="I1545" s="279"/>
      <c r="J1545" s="597"/>
      <c r="K1545" s="654"/>
      <c r="L1545" s="654"/>
      <c r="M1545" s="208"/>
      <c r="N1545" s="772"/>
      <c r="O1545" s="1620"/>
      <c r="P1545" s="530"/>
      <c r="Q1545" s="530"/>
      <c r="R1545" s="777"/>
      <c r="S1545" s="639"/>
      <c r="T1545" s="776"/>
      <c r="U1545" s="639"/>
      <c r="V1545" s="529"/>
      <c r="W1545" s="1650" t="s">
        <v>4700</v>
      </c>
      <c r="X1545" s="362" t="s">
        <v>163</v>
      </c>
      <c r="Y1545" s="395">
        <v>0.85</v>
      </c>
      <c r="Z1545" s="355"/>
      <c r="AA1545" s="247"/>
      <c r="AB1545" s="247"/>
      <c r="AC1545" s="391">
        <f>ROUND(ROUND(H1520*Q1544,0)*Y1545,0)</f>
        <v>639</v>
      </c>
      <c r="AD1545" s="268"/>
    </row>
    <row r="1546" spans="1:30" ht="17.100000000000001" customHeight="1">
      <c r="A1546" s="243">
        <v>61</v>
      </c>
      <c r="B1546" s="243">
        <v>2801</v>
      </c>
      <c r="C1546" s="244" t="s">
        <v>6275</v>
      </c>
      <c r="D1546" s="765"/>
      <c r="E1546" s="765"/>
      <c r="F1546" s="278"/>
      <c r="G1546" s="278"/>
      <c r="H1546" s="278"/>
      <c r="I1546" s="279"/>
      <c r="J1546" s="597"/>
      <c r="K1546" s="654"/>
      <c r="L1546" s="654"/>
      <c r="M1546" s="208"/>
      <c r="N1546" s="772"/>
      <c r="O1546" s="530"/>
      <c r="P1546" s="643"/>
      <c r="Q1546" s="643"/>
      <c r="R1546" s="778"/>
      <c r="S1546" s="525"/>
      <c r="T1546" s="537"/>
      <c r="U1546" s="525"/>
      <c r="V1546" s="539"/>
      <c r="W1546" s="1651"/>
      <c r="X1546" s="512"/>
      <c r="Y1546" s="368"/>
      <c r="Z1546" s="762" t="s">
        <v>167</v>
      </c>
      <c r="AA1546" s="354">
        <v>5</v>
      </c>
      <c r="AB1546" s="763" t="s">
        <v>168</v>
      </c>
      <c r="AC1546" s="391">
        <f>ROUND(ROUND(H1520*Q1544,0)*Y1545,0)-AA1546</f>
        <v>634</v>
      </c>
      <c r="AD1546" s="268"/>
    </row>
    <row r="1547" spans="1:30" ht="17.100000000000001" customHeight="1">
      <c r="A1547" s="243">
        <v>61</v>
      </c>
      <c r="B1547" s="243">
        <v>2802</v>
      </c>
      <c r="C1547" s="244" t="s">
        <v>6276</v>
      </c>
      <c r="D1547" s="765"/>
      <c r="E1547" s="765"/>
      <c r="F1547" s="278"/>
      <c r="G1547" s="278"/>
      <c r="H1547" s="278"/>
      <c r="I1547" s="279"/>
      <c r="J1547" s="597"/>
      <c r="K1547" s="654"/>
      <c r="L1547" s="654"/>
      <c r="M1547" s="208"/>
      <c r="N1547" s="773"/>
      <c r="O1547" s="530"/>
      <c r="P1547" s="530"/>
      <c r="Q1547" s="530"/>
      <c r="R1547" s="1580" t="s">
        <v>4703</v>
      </c>
      <c r="S1547" s="1633"/>
      <c r="T1547" s="1633"/>
      <c r="U1547" s="362" t="s">
        <v>163</v>
      </c>
      <c r="V1547" s="356">
        <v>0.7</v>
      </c>
      <c r="W1547" s="523"/>
      <c r="X1547" s="524"/>
      <c r="Y1547" s="642"/>
      <c r="Z1547" s="247"/>
      <c r="AA1547" s="247"/>
      <c r="AB1547" s="247"/>
      <c r="AC1547" s="391">
        <f>ROUND(ROUND(H1520*Q1544,0)*V1547,0)</f>
        <v>526</v>
      </c>
      <c r="AD1547" s="268"/>
    </row>
    <row r="1548" spans="1:30" ht="17.100000000000001" customHeight="1">
      <c r="A1548" s="243">
        <v>61</v>
      </c>
      <c r="B1548" s="243">
        <v>2803</v>
      </c>
      <c r="C1548" s="244" t="s">
        <v>6277</v>
      </c>
      <c r="D1548" s="765"/>
      <c r="E1548" s="765"/>
      <c r="F1548" s="278"/>
      <c r="G1548" s="278"/>
      <c r="H1548" s="278"/>
      <c r="I1548" s="279"/>
      <c r="J1548" s="597"/>
      <c r="K1548" s="654"/>
      <c r="L1548" s="654"/>
      <c r="M1548" s="208"/>
      <c r="N1548" s="773"/>
      <c r="O1548" s="530"/>
      <c r="P1548" s="530"/>
      <c r="Q1548" s="530"/>
      <c r="R1548" s="1620"/>
      <c r="S1548" s="1634"/>
      <c r="T1548" s="1634"/>
      <c r="U1548" s="643"/>
      <c r="V1548" s="365"/>
      <c r="W1548" s="319"/>
      <c r="X1548" s="288"/>
      <c r="Y1548" s="526"/>
      <c r="Z1548" s="762" t="s">
        <v>167</v>
      </c>
      <c r="AA1548" s="354">
        <v>5</v>
      </c>
      <c r="AB1548" s="763" t="s">
        <v>168</v>
      </c>
      <c r="AC1548" s="391">
        <f>ROUND(ROUND(H1520*Q1544,0)*V1547,0)-AA1548</f>
        <v>521</v>
      </c>
      <c r="AD1548" s="268"/>
    </row>
    <row r="1549" spans="1:30" ht="17.100000000000001" customHeight="1">
      <c r="A1549" s="243">
        <v>61</v>
      </c>
      <c r="B1549" s="243">
        <v>2804</v>
      </c>
      <c r="C1549" s="244" t="s">
        <v>6278</v>
      </c>
      <c r="D1549" s="765"/>
      <c r="E1549" s="765"/>
      <c r="F1549" s="278"/>
      <c r="G1549" s="278"/>
      <c r="H1549" s="278"/>
      <c r="I1549" s="279"/>
      <c r="J1549" s="597"/>
      <c r="K1549" s="654"/>
      <c r="L1549" s="654"/>
      <c r="M1549" s="208"/>
      <c r="N1549" s="774"/>
      <c r="O1549" s="643"/>
      <c r="P1549" s="1644"/>
      <c r="Q1549" s="1652"/>
      <c r="R1549" s="1620"/>
      <c r="S1549" s="1634"/>
      <c r="T1549" s="1634"/>
      <c r="U1549" s="779"/>
      <c r="V1549" s="780"/>
      <c r="W1549" s="1650" t="s">
        <v>4700</v>
      </c>
      <c r="X1549" s="362" t="s">
        <v>163</v>
      </c>
      <c r="Y1549" s="395">
        <v>0.85</v>
      </c>
      <c r="Z1549" s="355"/>
      <c r="AA1549" s="247"/>
      <c r="AB1549" s="247"/>
      <c r="AC1549" s="391">
        <f>ROUND(ROUND(ROUND(H1520*Q1544,0)*V1547,0)*Y1549,0)</f>
        <v>447</v>
      </c>
      <c r="AD1549" s="268"/>
    </row>
    <row r="1550" spans="1:30" ht="17.100000000000001" customHeight="1">
      <c r="A1550" s="243">
        <v>61</v>
      </c>
      <c r="B1550" s="243">
        <v>2805</v>
      </c>
      <c r="C1550" s="244" t="s">
        <v>6279</v>
      </c>
      <c r="D1550" s="765"/>
      <c r="E1550" s="765"/>
      <c r="F1550" s="278"/>
      <c r="G1550" s="278"/>
      <c r="H1550" s="278"/>
      <c r="I1550" s="279"/>
      <c r="J1550" s="597"/>
      <c r="K1550" s="654"/>
      <c r="L1550" s="654"/>
      <c r="M1550" s="208"/>
      <c r="N1550" s="774"/>
      <c r="O1550" s="643"/>
      <c r="P1550" s="643"/>
      <c r="Q1550" s="643"/>
      <c r="R1550" s="781"/>
      <c r="S1550" s="782"/>
      <c r="T1550" s="537"/>
      <c r="U1550" s="537"/>
      <c r="V1550" s="783"/>
      <c r="W1550" s="1651"/>
      <c r="X1550" s="512"/>
      <c r="Y1550" s="368"/>
      <c r="Z1550" s="762" t="s">
        <v>167</v>
      </c>
      <c r="AA1550" s="354">
        <v>5</v>
      </c>
      <c r="AB1550" s="763" t="s">
        <v>168</v>
      </c>
      <c r="AC1550" s="391">
        <f>ROUND(ROUND(ROUND(H1520*Q1544,0)*V1547,0)*Y1549,0)-AA1550</f>
        <v>442</v>
      </c>
      <c r="AD1550" s="268"/>
    </row>
    <row r="1551" spans="1:30" ht="17.100000000000001" customHeight="1">
      <c r="A1551" s="243">
        <v>61</v>
      </c>
      <c r="B1551" s="243">
        <v>2806</v>
      </c>
      <c r="C1551" s="244" t="s">
        <v>6280</v>
      </c>
      <c r="D1551" s="765"/>
      <c r="E1551" s="765"/>
      <c r="F1551" s="278"/>
      <c r="G1551" s="278"/>
      <c r="H1551" s="278"/>
      <c r="I1551" s="279"/>
      <c r="J1551" s="597"/>
      <c r="K1551" s="654"/>
      <c r="L1551" s="654"/>
      <c r="M1551" s="208"/>
      <c r="N1551" s="773"/>
      <c r="O1551" s="643"/>
      <c r="P1551" s="1646"/>
      <c r="Q1551" s="1649"/>
      <c r="R1551" s="1580" t="s">
        <v>4708</v>
      </c>
      <c r="S1551" s="1633"/>
      <c r="T1551" s="1633"/>
      <c r="U1551" s="643" t="s">
        <v>163</v>
      </c>
      <c r="V1551" s="365">
        <v>0.85</v>
      </c>
      <c r="W1551" s="523"/>
      <c r="X1551" s="524"/>
      <c r="Y1551" s="642"/>
      <c r="Z1551" s="247"/>
      <c r="AA1551" s="247"/>
      <c r="AB1551" s="247"/>
      <c r="AC1551" s="391">
        <f>ROUND(ROUND(H1520*Q1544,0)*V1551,0)</f>
        <v>639</v>
      </c>
      <c r="AD1551" s="268"/>
    </row>
    <row r="1552" spans="1:30" ht="17.100000000000001" customHeight="1">
      <c r="A1552" s="243">
        <v>61</v>
      </c>
      <c r="B1552" s="243">
        <v>2807</v>
      </c>
      <c r="C1552" s="244" t="s">
        <v>6281</v>
      </c>
      <c r="D1552" s="765"/>
      <c r="E1552" s="765"/>
      <c r="F1552" s="278"/>
      <c r="G1552" s="278"/>
      <c r="H1552" s="278"/>
      <c r="I1552" s="279"/>
      <c r="J1552" s="597"/>
      <c r="K1552" s="654"/>
      <c r="L1552" s="654"/>
      <c r="M1552" s="208"/>
      <c r="N1552" s="773"/>
      <c r="O1552" s="643"/>
      <c r="P1552" s="365"/>
      <c r="Q1552" s="365"/>
      <c r="R1552" s="1620"/>
      <c r="S1552" s="1634"/>
      <c r="T1552" s="1634"/>
      <c r="U1552" s="643"/>
      <c r="V1552" s="365"/>
      <c r="W1552" s="319"/>
      <c r="X1552" s="288"/>
      <c r="Y1552" s="526"/>
      <c r="Z1552" s="762" t="s">
        <v>167</v>
      </c>
      <c r="AA1552" s="354">
        <v>5</v>
      </c>
      <c r="AB1552" s="763" t="s">
        <v>168</v>
      </c>
      <c r="AC1552" s="391">
        <f>ROUND(ROUND(H1520*Q1544,0)*V1551,0)-AA1552</f>
        <v>634</v>
      </c>
      <c r="AD1552" s="268"/>
    </row>
    <row r="1553" spans="1:30" ht="17.100000000000001" customHeight="1">
      <c r="A1553" s="243">
        <v>61</v>
      </c>
      <c r="B1553" s="243">
        <v>2808</v>
      </c>
      <c r="C1553" s="244" t="s">
        <v>6282</v>
      </c>
      <c r="D1553" s="765"/>
      <c r="E1553" s="765"/>
      <c r="F1553" s="278"/>
      <c r="G1553" s="278"/>
      <c r="H1553" s="278"/>
      <c r="I1553" s="279"/>
      <c r="J1553" s="597"/>
      <c r="K1553" s="654"/>
      <c r="L1553" s="654"/>
      <c r="M1553" s="208"/>
      <c r="N1553" s="774"/>
      <c r="O1553" s="643"/>
      <c r="P1553" s="365"/>
      <c r="Q1553" s="365"/>
      <c r="R1553" s="1620"/>
      <c r="S1553" s="1634"/>
      <c r="T1553" s="1634"/>
      <c r="U1553" s="779"/>
      <c r="V1553" s="780"/>
      <c r="W1553" s="1650" t="s">
        <v>4700</v>
      </c>
      <c r="X1553" s="362" t="s">
        <v>163</v>
      </c>
      <c r="Y1553" s="395">
        <v>0.85</v>
      </c>
      <c r="Z1553" s="355"/>
      <c r="AA1553" s="247"/>
      <c r="AB1553" s="247"/>
      <c r="AC1553" s="391">
        <f>ROUND(ROUND(ROUND(H1520*Q1544,0)*V1551,0)*Y1553,0)</f>
        <v>543</v>
      </c>
      <c r="AD1553" s="268"/>
    </row>
    <row r="1554" spans="1:30" ht="17.100000000000001" customHeight="1">
      <c r="A1554" s="243">
        <v>61</v>
      </c>
      <c r="B1554" s="243">
        <v>2809</v>
      </c>
      <c r="C1554" s="244" t="s">
        <v>6283</v>
      </c>
      <c r="D1554" s="765"/>
      <c r="E1554" s="765"/>
      <c r="F1554" s="278"/>
      <c r="G1554" s="278"/>
      <c r="H1554" s="278"/>
      <c r="I1554" s="279"/>
      <c r="J1554" s="597"/>
      <c r="K1554" s="654"/>
      <c r="L1554" s="654"/>
      <c r="M1554" s="208"/>
      <c r="N1554" s="467"/>
      <c r="O1554" s="643"/>
      <c r="P1554" s="643"/>
      <c r="Q1554" s="643"/>
      <c r="R1554" s="1642"/>
      <c r="S1554" s="1643"/>
      <c r="T1554" s="1643"/>
      <c r="U1554" s="537"/>
      <c r="V1554" s="783"/>
      <c r="W1554" s="1651"/>
      <c r="X1554" s="512"/>
      <c r="Y1554" s="368"/>
      <c r="Z1554" s="762" t="s">
        <v>167</v>
      </c>
      <c r="AA1554" s="354">
        <v>5</v>
      </c>
      <c r="AB1554" s="763" t="s">
        <v>168</v>
      </c>
      <c r="AC1554" s="391">
        <f>ROUND(ROUND(ROUND(H1520*Q1544,0)*V1551,0)*Y1553,0)-AA1554</f>
        <v>538</v>
      </c>
      <c r="AD1554" s="268"/>
    </row>
    <row r="1555" spans="1:30" ht="17.100000000000001" customHeight="1">
      <c r="A1555" s="229">
        <v>61</v>
      </c>
      <c r="B1555" s="229">
        <v>1661</v>
      </c>
      <c r="C1555" s="230" t="s">
        <v>6284</v>
      </c>
      <c r="D1555" s="765"/>
      <c r="E1555" s="764"/>
      <c r="F1555" s="1542" t="s">
        <v>6285</v>
      </c>
      <c r="G1555" s="477"/>
      <c r="H1555" s="477"/>
      <c r="I1555" s="478"/>
      <c r="J1555" s="756"/>
      <c r="K1555" s="664"/>
      <c r="L1555" s="664"/>
      <c r="M1555" s="232"/>
      <c r="N1555" s="231"/>
      <c r="O1555" s="232"/>
      <c r="P1555" s="232"/>
      <c r="Q1555" s="232"/>
      <c r="R1555" s="340"/>
      <c r="S1555" s="338"/>
      <c r="T1555" s="338"/>
      <c r="U1555" s="334"/>
      <c r="V1555" s="232"/>
      <c r="W1555" s="231"/>
      <c r="X1555" s="232"/>
      <c r="Y1555" s="314"/>
      <c r="Z1555" s="257"/>
      <c r="AA1555" s="257"/>
      <c r="AB1555" s="257"/>
      <c r="AC1555" s="473">
        <f>ROUND(H1556,0)</f>
        <v>1320</v>
      </c>
      <c r="AD1555" s="268"/>
    </row>
    <row r="1556" spans="1:30" ht="17.100000000000001" customHeight="1">
      <c r="A1556" s="243">
        <v>61</v>
      </c>
      <c r="B1556" s="243">
        <v>2810</v>
      </c>
      <c r="C1556" s="244" t="s">
        <v>6286</v>
      </c>
      <c r="D1556" s="765"/>
      <c r="E1556" s="764"/>
      <c r="F1556" s="1545"/>
      <c r="G1556" s="377"/>
      <c r="H1556" s="757">
        <v>1320</v>
      </c>
      <c r="I1556" s="208" t="s">
        <v>18</v>
      </c>
      <c r="J1556" s="597"/>
      <c r="K1556" s="654"/>
      <c r="L1556" s="654"/>
      <c r="M1556" s="208"/>
      <c r="N1556" s="245"/>
      <c r="O1556" s="208"/>
      <c r="P1556" s="208"/>
      <c r="Q1556" s="208"/>
      <c r="R1556" s="611"/>
      <c r="S1556" s="392"/>
      <c r="T1556" s="392"/>
      <c r="U1556" s="301"/>
      <c r="V1556" s="208"/>
      <c r="W1556" s="245"/>
      <c r="X1556" s="208"/>
      <c r="Y1556" s="226"/>
      <c r="Z1556" s="762" t="s">
        <v>167</v>
      </c>
      <c r="AA1556" s="354">
        <v>5</v>
      </c>
      <c r="AB1556" s="763" t="s">
        <v>168</v>
      </c>
      <c r="AC1556" s="391">
        <f>ROUND(H1556,0)-AA1556</f>
        <v>1315</v>
      </c>
      <c r="AD1556" s="268"/>
    </row>
    <row r="1557" spans="1:30" ht="17.100000000000001" customHeight="1">
      <c r="A1557" s="243">
        <v>61</v>
      </c>
      <c r="B1557" s="243">
        <v>2811</v>
      </c>
      <c r="C1557" s="244" t="s">
        <v>6287</v>
      </c>
      <c r="D1557" s="765"/>
      <c r="E1557" s="764"/>
      <c r="F1557" s="1545"/>
      <c r="G1557" s="377"/>
      <c r="H1557" s="377"/>
      <c r="I1557" s="378"/>
      <c r="J1557" s="597"/>
      <c r="K1557" s="654"/>
      <c r="L1557" s="654"/>
      <c r="M1557" s="208"/>
      <c r="N1557" s="245"/>
      <c r="O1557" s="208"/>
      <c r="P1557" s="208"/>
      <c r="Q1557" s="208"/>
      <c r="R1557" s="611"/>
      <c r="S1557" s="392"/>
      <c r="T1557" s="392"/>
      <c r="U1557" s="301"/>
      <c r="V1557" s="385"/>
      <c r="W1557" s="1650" t="s">
        <v>4700</v>
      </c>
      <c r="X1557" s="362" t="s">
        <v>163</v>
      </c>
      <c r="Y1557" s="395">
        <v>0.85</v>
      </c>
      <c r="Z1557" s="355"/>
      <c r="AA1557" s="247"/>
      <c r="AB1557" s="247"/>
      <c r="AC1557" s="391">
        <f>ROUND(H1556*Y1557,0)</f>
        <v>1122</v>
      </c>
      <c r="AD1557" s="268"/>
    </row>
    <row r="1558" spans="1:30" ht="17.100000000000001" customHeight="1">
      <c r="A1558" s="243">
        <v>61</v>
      </c>
      <c r="B1558" s="243">
        <v>2812</v>
      </c>
      <c r="C1558" s="244" t="s">
        <v>6288</v>
      </c>
      <c r="D1558" s="765"/>
      <c r="E1558" s="764"/>
      <c r="F1558" s="377"/>
      <c r="G1558" s="377"/>
      <c r="H1558" s="377"/>
      <c r="I1558" s="377"/>
      <c r="J1558" s="597"/>
      <c r="K1558" s="654"/>
      <c r="L1558" s="654"/>
      <c r="M1558" s="208"/>
      <c r="N1558" s="245"/>
      <c r="O1558" s="208"/>
      <c r="P1558" s="208"/>
      <c r="Q1558" s="208"/>
      <c r="R1558" s="761"/>
      <c r="S1558" s="407"/>
      <c r="T1558" s="407"/>
      <c r="U1558" s="304"/>
      <c r="V1558" s="226"/>
      <c r="W1558" s="1651"/>
      <c r="X1558" s="512"/>
      <c r="Y1558" s="368"/>
      <c r="Z1558" s="762" t="s">
        <v>167</v>
      </c>
      <c r="AA1558" s="354">
        <v>5</v>
      </c>
      <c r="AB1558" s="763" t="s">
        <v>168</v>
      </c>
      <c r="AC1558" s="391">
        <f>ROUND(H1556*Y1557,0)-AA1558</f>
        <v>1117</v>
      </c>
      <c r="AD1558" s="268"/>
    </row>
    <row r="1559" spans="1:30" ht="17.100000000000001" customHeight="1">
      <c r="A1559" s="229">
        <v>61</v>
      </c>
      <c r="B1559" s="229">
        <v>1662</v>
      </c>
      <c r="C1559" s="230" t="s">
        <v>6289</v>
      </c>
      <c r="D1559" s="764"/>
      <c r="E1559" s="764"/>
      <c r="F1559" s="278"/>
      <c r="G1559" s="278"/>
      <c r="J1559" s="597"/>
      <c r="K1559" s="654"/>
      <c r="L1559" s="654"/>
      <c r="M1559" s="208"/>
      <c r="N1559" s="245"/>
      <c r="O1559" s="208"/>
      <c r="P1559" s="208"/>
      <c r="Q1559" s="208"/>
      <c r="R1559" s="1542" t="s">
        <v>4703</v>
      </c>
      <c r="S1559" s="1543"/>
      <c r="T1559" s="1543"/>
      <c r="U1559" s="372" t="s">
        <v>163</v>
      </c>
      <c r="V1559" s="373">
        <v>0.7</v>
      </c>
      <c r="W1559" s="231"/>
      <c r="X1559" s="232"/>
      <c r="Y1559" s="314"/>
      <c r="Z1559" s="257"/>
      <c r="AA1559" s="257"/>
      <c r="AB1559" s="257"/>
      <c r="AC1559" s="473">
        <f>ROUND(H1556*V1559,0)</f>
        <v>924</v>
      </c>
      <c r="AD1559" s="268"/>
    </row>
    <row r="1560" spans="1:30" ht="17.100000000000001" customHeight="1">
      <c r="A1560" s="243">
        <v>61</v>
      </c>
      <c r="B1560" s="243">
        <v>2813</v>
      </c>
      <c r="C1560" s="244" t="s">
        <v>6290</v>
      </c>
      <c r="D1560" s="764"/>
      <c r="E1560" s="764"/>
      <c r="F1560" s="278"/>
      <c r="G1560" s="278"/>
      <c r="H1560" s="208"/>
      <c r="I1560" s="388"/>
      <c r="J1560" s="597"/>
      <c r="K1560" s="654"/>
      <c r="L1560" s="654"/>
      <c r="M1560" s="208"/>
      <c r="N1560" s="245"/>
      <c r="O1560" s="208"/>
      <c r="P1560" s="208"/>
      <c r="Q1560" s="208"/>
      <c r="R1560" s="1545"/>
      <c r="S1560" s="1546"/>
      <c r="T1560" s="1546"/>
      <c r="U1560" s="214"/>
      <c r="V1560" s="609"/>
      <c r="W1560" s="281"/>
      <c r="X1560" s="216"/>
      <c r="Y1560" s="226"/>
      <c r="Z1560" s="762" t="s">
        <v>167</v>
      </c>
      <c r="AA1560" s="354">
        <v>5</v>
      </c>
      <c r="AB1560" s="763" t="s">
        <v>168</v>
      </c>
      <c r="AC1560" s="391">
        <f>ROUND(H1556*V1559,0)-AA1560</f>
        <v>919</v>
      </c>
      <c r="AD1560" s="268"/>
    </row>
    <row r="1561" spans="1:30" ht="17.100000000000001" customHeight="1">
      <c r="A1561" s="243">
        <v>61</v>
      </c>
      <c r="B1561" s="243">
        <v>2814</v>
      </c>
      <c r="C1561" s="244" t="s">
        <v>6291</v>
      </c>
      <c r="D1561" s="765"/>
      <c r="E1561" s="764"/>
      <c r="F1561" s="406"/>
      <c r="G1561" s="406"/>
      <c r="H1561" s="208"/>
      <c r="I1561" s="388"/>
      <c r="J1561" s="597"/>
      <c r="K1561" s="654"/>
      <c r="L1561" s="654"/>
      <c r="M1561" s="208"/>
      <c r="N1561" s="245"/>
      <c r="O1561" s="208"/>
      <c r="P1561" s="208"/>
      <c r="Q1561" s="208"/>
      <c r="R1561" s="1545"/>
      <c r="S1561" s="1546"/>
      <c r="T1561" s="1546"/>
      <c r="U1561" s="302"/>
      <c r="V1561" s="766"/>
      <c r="W1561" s="1650" t="s">
        <v>4700</v>
      </c>
      <c r="X1561" s="362" t="s">
        <v>163</v>
      </c>
      <c r="Y1561" s="395">
        <v>0.85</v>
      </c>
      <c r="Z1561" s="355"/>
      <c r="AA1561" s="247"/>
      <c r="AB1561" s="247"/>
      <c r="AC1561" s="391">
        <f>ROUND(ROUND(H1556*V1559,0)*Y1561,0)</f>
        <v>785</v>
      </c>
      <c r="AD1561" s="268"/>
    </row>
    <row r="1562" spans="1:30" ht="17.100000000000001" customHeight="1">
      <c r="A1562" s="243">
        <v>61</v>
      </c>
      <c r="B1562" s="243">
        <v>2815</v>
      </c>
      <c r="C1562" s="244" t="s">
        <v>6292</v>
      </c>
      <c r="D1562" s="765"/>
      <c r="E1562" s="764"/>
      <c r="F1562" s="406"/>
      <c r="G1562" s="406"/>
      <c r="H1562" s="208"/>
      <c r="I1562" s="388"/>
      <c r="J1562" s="597"/>
      <c r="K1562" s="654"/>
      <c r="L1562" s="654"/>
      <c r="M1562" s="208"/>
      <c r="N1562" s="245"/>
      <c r="O1562" s="208"/>
      <c r="P1562" s="208"/>
      <c r="Q1562" s="208"/>
      <c r="R1562" s="399"/>
      <c r="S1562" s="767"/>
      <c r="T1562" s="305"/>
      <c r="U1562" s="305"/>
      <c r="V1562" s="768"/>
      <c r="W1562" s="1651"/>
      <c r="X1562" s="512"/>
      <c r="Y1562" s="368"/>
      <c r="Z1562" s="762" t="s">
        <v>167</v>
      </c>
      <c r="AA1562" s="354">
        <v>5</v>
      </c>
      <c r="AB1562" s="763" t="s">
        <v>168</v>
      </c>
      <c r="AC1562" s="391">
        <f>ROUND(ROUND(H1556*V1559,0)*Y1561,0)-AA1562</f>
        <v>780</v>
      </c>
      <c r="AD1562" s="268"/>
    </row>
    <row r="1563" spans="1:30" ht="17.100000000000001" customHeight="1">
      <c r="A1563" s="229">
        <v>61</v>
      </c>
      <c r="B1563" s="229">
        <v>1663</v>
      </c>
      <c r="C1563" s="230" t="s">
        <v>6293</v>
      </c>
      <c r="D1563" s="765"/>
      <c r="E1563" s="764"/>
      <c r="F1563" s="406"/>
      <c r="G1563" s="406"/>
      <c r="H1563" s="208"/>
      <c r="I1563" s="388"/>
      <c r="J1563" s="597"/>
      <c r="K1563" s="654"/>
      <c r="L1563" s="654"/>
      <c r="M1563" s="208"/>
      <c r="N1563" s="245"/>
      <c r="O1563" s="208"/>
      <c r="P1563" s="208"/>
      <c r="Q1563" s="385"/>
      <c r="R1563" s="1542" t="s">
        <v>4708</v>
      </c>
      <c r="S1563" s="1543"/>
      <c r="T1563" s="1543"/>
      <c r="U1563" s="214" t="s">
        <v>163</v>
      </c>
      <c r="V1563" s="609">
        <v>0.85</v>
      </c>
      <c r="W1563" s="231"/>
      <c r="X1563" s="232"/>
      <c r="Y1563" s="314"/>
      <c r="Z1563" s="257"/>
      <c r="AA1563" s="257"/>
      <c r="AB1563" s="257"/>
      <c r="AC1563" s="473">
        <f>ROUND(H1556*V1563,0)</f>
        <v>1122</v>
      </c>
      <c r="AD1563" s="268"/>
    </row>
    <row r="1564" spans="1:30" ht="17.100000000000001" customHeight="1">
      <c r="A1564" s="243">
        <v>61</v>
      </c>
      <c r="B1564" s="243">
        <v>2816</v>
      </c>
      <c r="C1564" s="244" t="s">
        <v>6294</v>
      </c>
      <c r="D1564" s="765"/>
      <c r="E1564" s="764"/>
      <c r="F1564" s="406"/>
      <c r="G1564" s="406"/>
      <c r="H1564" s="208"/>
      <c r="I1564" s="388"/>
      <c r="J1564" s="597"/>
      <c r="K1564" s="654"/>
      <c r="L1564" s="654"/>
      <c r="M1564" s="208"/>
      <c r="N1564" s="245"/>
      <c r="O1564" s="208"/>
      <c r="P1564" s="208"/>
      <c r="Q1564" s="208"/>
      <c r="R1564" s="1545"/>
      <c r="S1564" s="1546"/>
      <c r="T1564" s="1546"/>
      <c r="U1564" s="214"/>
      <c r="V1564" s="609"/>
      <c r="W1564" s="281"/>
      <c r="X1564" s="216"/>
      <c r="Y1564" s="226"/>
      <c r="Z1564" s="762" t="s">
        <v>167</v>
      </c>
      <c r="AA1564" s="354">
        <v>5</v>
      </c>
      <c r="AB1564" s="763" t="s">
        <v>168</v>
      </c>
      <c r="AC1564" s="391">
        <f>ROUND(H1556*V1563,0)-AA1564</f>
        <v>1117</v>
      </c>
      <c r="AD1564" s="268"/>
    </row>
    <row r="1565" spans="1:30" ht="17.100000000000001" customHeight="1">
      <c r="A1565" s="243">
        <v>61</v>
      </c>
      <c r="B1565" s="243">
        <v>2817</v>
      </c>
      <c r="C1565" s="244" t="s">
        <v>6295</v>
      </c>
      <c r="D1565" s="765"/>
      <c r="E1565" s="764"/>
      <c r="F1565" s="278"/>
      <c r="G1565" s="278"/>
      <c r="H1565" s="278"/>
      <c r="I1565" s="279"/>
      <c r="J1565" s="597"/>
      <c r="K1565" s="654"/>
      <c r="L1565" s="654"/>
      <c r="M1565" s="208"/>
      <c r="N1565" s="245"/>
      <c r="O1565" s="208"/>
      <c r="P1565" s="208"/>
      <c r="Q1565" s="208"/>
      <c r="R1565" s="1545"/>
      <c r="S1565" s="1546"/>
      <c r="T1565" s="1546"/>
      <c r="U1565" s="302"/>
      <c r="V1565" s="766"/>
      <c r="W1565" s="1650" t="s">
        <v>4700</v>
      </c>
      <c r="X1565" s="362" t="s">
        <v>163</v>
      </c>
      <c r="Y1565" s="395">
        <v>0.85</v>
      </c>
      <c r="Z1565" s="355"/>
      <c r="AA1565" s="247"/>
      <c r="AB1565" s="247"/>
      <c r="AC1565" s="391">
        <f>ROUND(ROUND(H1556*V1563,0)*Y1565,0)</f>
        <v>954</v>
      </c>
      <c r="AD1565" s="268"/>
    </row>
    <row r="1566" spans="1:30" ht="17.100000000000001" customHeight="1">
      <c r="A1566" s="243">
        <v>61</v>
      </c>
      <c r="B1566" s="243">
        <v>2818</v>
      </c>
      <c r="C1566" s="244" t="s">
        <v>6296</v>
      </c>
      <c r="D1566" s="765"/>
      <c r="E1566" s="764"/>
      <c r="F1566" s="278"/>
      <c r="G1566" s="278"/>
      <c r="H1566" s="278"/>
      <c r="I1566" s="279"/>
      <c r="J1566" s="597"/>
      <c r="K1566" s="654"/>
      <c r="L1566" s="654"/>
      <c r="M1566" s="208"/>
      <c r="N1566" s="281"/>
      <c r="O1566" s="216"/>
      <c r="P1566" s="216"/>
      <c r="Q1566" s="216"/>
      <c r="R1566" s="1563"/>
      <c r="S1566" s="1564"/>
      <c r="T1566" s="1564"/>
      <c r="U1566" s="305"/>
      <c r="V1566" s="768"/>
      <c r="W1566" s="1651"/>
      <c r="X1566" s="512"/>
      <c r="Y1566" s="368"/>
      <c r="Z1566" s="762" t="s">
        <v>167</v>
      </c>
      <c r="AA1566" s="354">
        <v>5</v>
      </c>
      <c r="AB1566" s="763" t="s">
        <v>168</v>
      </c>
      <c r="AC1566" s="391">
        <f>ROUND(ROUND(H1556*V1563,0)*Y1565,0)-AA1566</f>
        <v>949</v>
      </c>
      <c r="AD1566" s="268"/>
    </row>
    <row r="1567" spans="1:30" ht="17.100000000000001" customHeight="1">
      <c r="A1567" s="229">
        <v>61</v>
      </c>
      <c r="B1567" s="229">
        <v>1664</v>
      </c>
      <c r="C1567" s="230" t="s">
        <v>6297</v>
      </c>
      <c r="D1567" s="765"/>
      <c r="E1567" s="765"/>
      <c r="F1567" s="278"/>
      <c r="G1567" s="278"/>
      <c r="H1567" s="278"/>
      <c r="I1567" s="279"/>
      <c r="J1567" s="597"/>
      <c r="K1567" s="654"/>
      <c r="L1567" s="654"/>
      <c r="M1567" s="208"/>
      <c r="N1567" s="1539" t="s">
        <v>4713</v>
      </c>
      <c r="O1567" s="1608" t="s">
        <v>162</v>
      </c>
      <c r="P1567" s="769"/>
      <c r="Q1567" s="769"/>
      <c r="R1567" s="340"/>
      <c r="S1567" s="338"/>
      <c r="T1567" s="338"/>
      <c r="U1567" s="334"/>
      <c r="V1567" s="232"/>
      <c r="W1567" s="231"/>
      <c r="X1567" s="232"/>
      <c r="Y1567" s="314"/>
      <c r="Z1567" s="257"/>
      <c r="AA1567" s="257"/>
      <c r="AB1567" s="257"/>
      <c r="AC1567" s="473">
        <f>ROUND(H1556*Q1568,0)</f>
        <v>924</v>
      </c>
      <c r="AD1567" s="268"/>
    </row>
    <row r="1568" spans="1:30" ht="17.100000000000001" customHeight="1">
      <c r="A1568" s="243">
        <v>61</v>
      </c>
      <c r="B1568" s="243">
        <v>2819</v>
      </c>
      <c r="C1568" s="244" t="s">
        <v>6298</v>
      </c>
      <c r="D1568" s="765"/>
      <c r="E1568" s="765"/>
      <c r="F1568" s="278"/>
      <c r="G1568" s="278"/>
      <c r="H1568" s="278"/>
      <c r="I1568" s="279"/>
      <c r="J1568" s="597"/>
      <c r="K1568" s="654"/>
      <c r="L1568" s="654"/>
      <c r="M1568" s="208"/>
      <c r="N1568" s="1631"/>
      <c r="O1568" s="1586"/>
      <c r="P1568" s="214" t="s">
        <v>163</v>
      </c>
      <c r="Q1568" s="770">
        <v>0.7</v>
      </c>
      <c r="R1568" s="611"/>
      <c r="S1568" s="392"/>
      <c r="T1568" s="392"/>
      <c r="U1568" s="301"/>
      <c r="V1568" s="208"/>
      <c r="W1568" s="245"/>
      <c r="X1568" s="208"/>
      <c r="Y1568" s="226"/>
      <c r="Z1568" s="762" t="s">
        <v>167</v>
      </c>
      <c r="AA1568" s="354">
        <v>5</v>
      </c>
      <c r="AB1568" s="763" t="s">
        <v>168</v>
      </c>
      <c r="AC1568" s="391">
        <f>ROUND(H1556*Q1568,0)-AA1568</f>
        <v>919</v>
      </c>
      <c r="AD1568" s="268"/>
    </row>
    <row r="1569" spans="1:30" ht="17.100000000000001" customHeight="1">
      <c r="A1569" s="243">
        <v>61</v>
      </c>
      <c r="B1569" s="243">
        <v>2820</v>
      </c>
      <c r="C1569" s="244" t="s">
        <v>6299</v>
      </c>
      <c r="D1569" s="765"/>
      <c r="E1569" s="765"/>
      <c r="F1569" s="278"/>
      <c r="G1569" s="278"/>
      <c r="H1569" s="278"/>
      <c r="I1569" s="279"/>
      <c r="J1569" s="597"/>
      <c r="K1569" s="654"/>
      <c r="L1569" s="654"/>
      <c r="M1569" s="208"/>
      <c r="N1569" s="1631"/>
      <c r="O1569" s="1586"/>
      <c r="R1569" s="611"/>
      <c r="S1569" s="392"/>
      <c r="T1569" s="392"/>
      <c r="U1569" s="301"/>
      <c r="V1569" s="385"/>
      <c r="W1569" s="1650" t="s">
        <v>4700</v>
      </c>
      <c r="X1569" s="362" t="s">
        <v>163</v>
      </c>
      <c r="Y1569" s="395">
        <v>0.85</v>
      </c>
      <c r="Z1569" s="355"/>
      <c r="AA1569" s="247"/>
      <c r="AB1569" s="247"/>
      <c r="AC1569" s="391">
        <f>ROUND(ROUND(H1556*Q1568,0)*Y1569,0)</f>
        <v>785</v>
      </c>
      <c r="AD1569" s="268"/>
    </row>
    <row r="1570" spans="1:30" ht="17.100000000000001" customHeight="1">
      <c r="A1570" s="243">
        <v>61</v>
      </c>
      <c r="B1570" s="243">
        <v>2821</v>
      </c>
      <c r="C1570" s="244" t="s">
        <v>6300</v>
      </c>
      <c r="D1570" s="765"/>
      <c r="E1570" s="765"/>
      <c r="F1570" s="278"/>
      <c r="G1570" s="278"/>
      <c r="H1570" s="278"/>
      <c r="I1570" s="279"/>
      <c r="J1570" s="597"/>
      <c r="K1570" s="654"/>
      <c r="L1570" s="654"/>
      <c r="M1570" s="208"/>
      <c r="N1570" s="772"/>
      <c r="P1570" s="214"/>
      <c r="Q1570" s="214"/>
      <c r="R1570" s="761"/>
      <c r="S1570" s="407"/>
      <c r="T1570" s="407"/>
      <c r="U1570" s="304"/>
      <c r="V1570" s="226"/>
      <c r="W1570" s="1651"/>
      <c r="X1570" s="512"/>
      <c r="Y1570" s="368"/>
      <c r="Z1570" s="762" t="s">
        <v>167</v>
      </c>
      <c r="AA1570" s="354">
        <v>5</v>
      </c>
      <c r="AB1570" s="763" t="s">
        <v>168</v>
      </c>
      <c r="AC1570" s="391">
        <f>ROUND(ROUND(H1556*Q1568,0)*Y1569,0)-AA1570</f>
        <v>780</v>
      </c>
      <c r="AD1570" s="268"/>
    </row>
    <row r="1571" spans="1:30" ht="17.100000000000001" customHeight="1">
      <c r="A1571" s="229">
        <v>61</v>
      </c>
      <c r="B1571" s="229">
        <v>1665</v>
      </c>
      <c r="C1571" s="230" t="s">
        <v>6301</v>
      </c>
      <c r="D1571" s="765"/>
      <c r="E1571" s="765"/>
      <c r="F1571" s="278"/>
      <c r="G1571" s="278"/>
      <c r="H1571" s="278"/>
      <c r="I1571" s="279"/>
      <c r="J1571" s="597"/>
      <c r="K1571" s="654"/>
      <c r="L1571" s="654"/>
      <c r="M1571" s="208"/>
      <c r="N1571" s="773"/>
      <c r="R1571" s="1542" t="s">
        <v>4703</v>
      </c>
      <c r="S1571" s="1543"/>
      <c r="T1571" s="1543"/>
      <c r="U1571" s="372" t="s">
        <v>163</v>
      </c>
      <c r="V1571" s="373">
        <v>0.7</v>
      </c>
      <c r="W1571" s="231"/>
      <c r="X1571" s="232"/>
      <c r="Y1571" s="314"/>
      <c r="Z1571" s="257"/>
      <c r="AA1571" s="257"/>
      <c r="AB1571" s="257"/>
      <c r="AC1571" s="473">
        <f>ROUND(ROUND(H1556*Q1568,0)*V1571,0)</f>
        <v>647</v>
      </c>
      <c r="AD1571" s="268"/>
    </row>
    <row r="1572" spans="1:30" ht="17.100000000000001" customHeight="1">
      <c r="A1572" s="243">
        <v>61</v>
      </c>
      <c r="B1572" s="243">
        <v>2822</v>
      </c>
      <c r="C1572" s="244" t="s">
        <v>6302</v>
      </c>
      <c r="D1572" s="765"/>
      <c r="E1572" s="765"/>
      <c r="F1572" s="278"/>
      <c r="G1572" s="278"/>
      <c r="H1572" s="278"/>
      <c r="I1572" s="279"/>
      <c r="J1572" s="597"/>
      <c r="K1572" s="654"/>
      <c r="L1572" s="654"/>
      <c r="M1572" s="208"/>
      <c r="N1572" s="773"/>
      <c r="R1572" s="1545"/>
      <c r="S1572" s="1546"/>
      <c r="T1572" s="1546"/>
      <c r="U1572" s="214"/>
      <c r="V1572" s="609"/>
      <c r="W1572" s="281"/>
      <c r="X1572" s="216"/>
      <c r="Y1572" s="226"/>
      <c r="Z1572" s="762" t="s">
        <v>167</v>
      </c>
      <c r="AA1572" s="354">
        <v>5</v>
      </c>
      <c r="AB1572" s="763" t="s">
        <v>168</v>
      </c>
      <c r="AC1572" s="391">
        <f>ROUND(ROUND(H1556*Q1568,0)*V1571,0)-AA1572</f>
        <v>642</v>
      </c>
      <c r="AD1572" s="268"/>
    </row>
    <row r="1573" spans="1:30" ht="17.100000000000001" customHeight="1">
      <c r="A1573" s="243">
        <v>61</v>
      </c>
      <c r="B1573" s="243">
        <v>2823</v>
      </c>
      <c r="C1573" s="244" t="s">
        <v>6303</v>
      </c>
      <c r="D1573" s="765"/>
      <c r="E1573" s="765"/>
      <c r="F1573" s="278"/>
      <c r="G1573" s="278"/>
      <c r="H1573" s="278"/>
      <c r="I1573" s="279"/>
      <c r="J1573" s="597"/>
      <c r="K1573" s="654"/>
      <c r="L1573" s="654"/>
      <c r="M1573" s="208"/>
      <c r="N1573" s="774"/>
      <c r="O1573" s="214"/>
      <c r="P1573" s="1653"/>
      <c r="Q1573" s="1653"/>
      <c r="R1573" s="1545"/>
      <c r="S1573" s="1546"/>
      <c r="T1573" s="1546"/>
      <c r="U1573" s="302"/>
      <c r="V1573" s="766"/>
      <c r="W1573" s="1650" t="s">
        <v>4700</v>
      </c>
      <c r="X1573" s="362" t="s">
        <v>163</v>
      </c>
      <c r="Y1573" s="395">
        <v>0.85</v>
      </c>
      <c r="Z1573" s="355"/>
      <c r="AA1573" s="247"/>
      <c r="AB1573" s="247"/>
      <c r="AC1573" s="391">
        <f>ROUND(ROUND(ROUND(H1556*Q1568,0)*V1571,0)*Y1573,0)</f>
        <v>550</v>
      </c>
      <c r="AD1573" s="268"/>
    </row>
    <row r="1574" spans="1:30" ht="17.100000000000001" customHeight="1">
      <c r="A1574" s="243">
        <v>61</v>
      </c>
      <c r="B1574" s="243">
        <v>2824</v>
      </c>
      <c r="C1574" s="244" t="s">
        <v>6304</v>
      </c>
      <c r="D1574" s="765"/>
      <c r="E1574" s="765"/>
      <c r="F1574" s="278"/>
      <c r="G1574" s="278"/>
      <c r="H1574" s="278"/>
      <c r="I1574" s="279"/>
      <c r="J1574" s="597"/>
      <c r="K1574" s="654"/>
      <c r="L1574" s="654"/>
      <c r="M1574" s="208"/>
      <c r="N1574" s="774"/>
      <c r="O1574" s="214"/>
      <c r="P1574" s="214"/>
      <c r="Q1574" s="214"/>
      <c r="R1574" s="399"/>
      <c r="S1574" s="767"/>
      <c r="T1574" s="305"/>
      <c r="U1574" s="305"/>
      <c r="V1574" s="768"/>
      <c r="W1574" s="1651"/>
      <c r="X1574" s="512"/>
      <c r="Y1574" s="368"/>
      <c r="Z1574" s="762" t="s">
        <v>167</v>
      </c>
      <c r="AA1574" s="354">
        <v>5</v>
      </c>
      <c r="AB1574" s="763" t="s">
        <v>168</v>
      </c>
      <c r="AC1574" s="391">
        <f>ROUND(ROUND(ROUND(H1556*Q1568,0)*V1571,0)*Y1573,0)-AA1574</f>
        <v>545</v>
      </c>
      <c r="AD1574" s="268"/>
    </row>
    <row r="1575" spans="1:30" ht="17.100000000000001" customHeight="1">
      <c r="A1575" s="229">
        <v>61</v>
      </c>
      <c r="B1575" s="229">
        <v>1666</v>
      </c>
      <c r="C1575" s="230" t="s">
        <v>6305</v>
      </c>
      <c r="D1575" s="765"/>
      <c r="E1575" s="765"/>
      <c r="F1575" s="278"/>
      <c r="G1575" s="278"/>
      <c r="H1575" s="278"/>
      <c r="I1575" s="279"/>
      <c r="J1575" s="597"/>
      <c r="K1575" s="654"/>
      <c r="L1575" s="654"/>
      <c r="M1575" s="208"/>
      <c r="N1575" s="773"/>
      <c r="O1575" s="214"/>
      <c r="P1575" s="1599"/>
      <c r="Q1575" s="1600"/>
      <c r="R1575" s="1542" t="s">
        <v>4708</v>
      </c>
      <c r="S1575" s="1543"/>
      <c r="T1575" s="1543"/>
      <c r="U1575" s="214" t="s">
        <v>163</v>
      </c>
      <c r="V1575" s="609">
        <v>0.85</v>
      </c>
      <c r="W1575" s="231"/>
      <c r="X1575" s="232"/>
      <c r="Y1575" s="314"/>
      <c r="Z1575" s="257"/>
      <c r="AA1575" s="257"/>
      <c r="AB1575" s="257"/>
      <c r="AC1575" s="473">
        <f>ROUND(ROUND(H1556*Q1568,0)*V1575,0)</f>
        <v>785</v>
      </c>
      <c r="AD1575" s="268"/>
    </row>
    <row r="1576" spans="1:30" ht="17.100000000000001" customHeight="1">
      <c r="A1576" s="243">
        <v>61</v>
      </c>
      <c r="B1576" s="243">
        <v>2825</v>
      </c>
      <c r="C1576" s="244" t="s">
        <v>6306</v>
      </c>
      <c r="D1576" s="765"/>
      <c r="E1576" s="765"/>
      <c r="F1576" s="278"/>
      <c r="G1576" s="278"/>
      <c r="H1576" s="278"/>
      <c r="I1576" s="279"/>
      <c r="J1576" s="597"/>
      <c r="K1576" s="654"/>
      <c r="L1576" s="654"/>
      <c r="M1576" s="208"/>
      <c r="N1576" s="773"/>
      <c r="O1576" s="214"/>
      <c r="P1576" s="609"/>
      <c r="Q1576" s="609"/>
      <c r="R1576" s="1545"/>
      <c r="S1576" s="1546"/>
      <c r="T1576" s="1546"/>
      <c r="U1576" s="214"/>
      <c r="V1576" s="609"/>
      <c r="W1576" s="281"/>
      <c r="X1576" s="216"/>
      <c r="Y1576" s="226"/>
      <c r="Z1576" s="762" t="s">
        <v>167</v>
      </c>
      <c r="AA1576" s="354">
        <v>5</v>
      </c>
      <c r="AB1576" s="763" t="s">
        <v>168</v>
      </c>
      <c r="AC1576" s="391">
        <f>ROUND(ROUND(H1556*Q1568,0)*V1575,0)-AA1576</f>
        <v>780</v>
      </c>
      <c r="AD1576" s="268"/>
    </row>
    <row r="1577" spans="1:30" ht="17.100000000000001" customHeight="1">
      <c r="A1577" s="243">
        <v>61</v>
      </c>
      <c r="B1577" s="243">
        <v>2826</v>
      </c>
      <c r="C1577" s="244" t="s">
        <v>6307</v>
      </c>
      <c r="D1577" s="765"/>
      <c r="E1577" s="765"/>
      <c r="F1577" s="278"/>
      <c r="G1577" s="278"/>
      <c r="H1577" s="278"/>
      <c r="I1577" s="279"/>
      <c r="J1577" s="597"/>
      <c r="K1577" s="654"/>
      <c r="L1577" s="654"/>
      <c r="M1577" s="208"/>
      <c r="N1577" s="774"/>
      <c r="O1577" s="214"/>
      <c r="P1577" s="609"/>
      <c r="Q1577" s="609"/>
      <c r="R1577" s="1545"/>
      <c r="S1577" s="1546"/>
      <c r="T1577" s="1546"/>
      <c r="U1577" s="302"/>
      <c r="V1577" s="766"/>
      <c r="W1577" s="1650" t="s">
        <v>4700</v>
      </c>
      <c r="X1577" s="362" t="s">
        <v>163</v>
      </c>
      <c r="Y1577" s="395">
        <v>0.85</v>
      </c>
      <c r="Z1577" s="355"/>
      <c r="AA1577" s="247"/>
      <c r="AB1577" s="247"/>
      <c r="AC1577" s="391">
        <f>ROUND(ROUND(ROUND(H1556*Q1568,0)*V1575,0)*Y1577,0)</f>
        <v>667</v>
      </c>
      <c r="AD1577" s="268"/>
    </row>
    <row r="1578" spans="1:30" ht="17.100000000000001" customHeight="1">
      <c r="A1578" s="243">
        <v>61</v>
      </c>
      <c r="B1578" s="243">
        <v>2827</v>
      </c>
      <c r="C1578" s="244" t="s">
        <v>6308</v>
      </c>
      <c r="D1578" s="765"/>
      <c r="E1578" s="765"/>
      <c r="F1578" s="278"/>
      <c r="G1578" s="278"/>
      <c r="H1578" s="278"/>
      <c r="I1578" s="279"/>
      <c r="J1578" s="597"/>
      <c r="K1578" s="654"/>
      <c r="L1578" s="654"/>
      <c r="M1578" s="208"/>
      <c r="N1578" s="773"/>
      <c r="O1578" s="214"/>
      <c r="P1578" s="214"/>
      <c r="Q1578" s="214"/>
      <c r="R1578" s="1563"/>
      <c r="S1578" s="1564"/>
      <c r="T1578" s="1564"/>
      <c r="U1578" s="305"/>
      <c r="V1578" s="768"/>
      <c r="W1578" s="1651"/>
      <c r="X1578" s="512"/>
      <c r="Y1578" s="368"/>
      <c r="Z1578" s="762" t="s">
        <v>167</v>
      </c>
      <c r="AA1578" s="354">
        <v>5</v>
      </c>
      <c r="AB1578" s="763" t="s">
        <v>168</v>
      </c>
      <c r="AC1578" s="391">
        <f>ROUND(ROUND(ROUND(H1556*Q1568,0)*V1575,0)*Y1577,0)-AA1578</f>
        <v>662</v>
      </c>
      <c r="AD1578" s="268"/>
    </row>
    <row r="1579" spans="1:30" ht="17.100000000000001" customHeight="1">
      <c r="A1579" s="243">
        <v>61</v>
      </c>
      <c r="B1579" s="243">
        <v>2828</v>
      </c>
      <c r="C1579" s="244" t="s">
        <v>6309</v>
      </c>
      <c r="D1579" s="765"/>
      <c r="E1579" s="765"/>
      <c r="F1579" s="278"/>
      <c r="G1579" s="278"/>
      <c r="H1579" s="278"/>
      <c r="I1579" s="279"/>
      <c r="J1579" s="597"/>
      <c r="K1579" s="654"/>
      <c r="L1579" s="654"/>
      <c r="M1579" s="208"/>
      <c r="N1579" s="773"/>
      <c r="O1579" s="1580" t="s">
        <v>165</v>
      </c>
      <c r="P1579" s="775"/>
      <c r="Q1579" s="775"/>
      <c r="R1579" s="359"/>
      <c r="S1579" s="360"/>
      <c r="T1579" s="776"/>
      <c r="U1579" s="360"/>
      <c r="V1579" s="361"/>
      <c r="W1579" s="523"/>
      <c r="X1579" s="524"/>
      <c r="Y1579" s="642"/>
      <c r="Z1579" s="247"/>
      <c r="AA1579" s="247"/>
      <c r="AB1579" s="247"/>
      <c r="AC1579" s="391">
        <f>ROUND(H1556*Q1580,0)</f>
        <v>660</v>
      </c>
      <c r="AD1579" s="268"/>
    </row>
    <row r="1580" spans="1:30" ht="17.100000000000001" customHeight="1">
      <c r="A1580" s="243">
        <v>61</v>
      </c>
      <c r="B1580" s="243">
        <v>2829</v>
      </c>
      <c r="C1580" s="244" t="s">
        <v>6310</v>
      </c>
      <c r="D1580" s="765"/>
      <c r="E1580" s="765"/>
      <c r="F1580" s="278"/>
      <c r="G1580" s="278"/>
      <c r="H1580" s="278"/>
      <c r="I1580" s="279"/>
      <c r="J1580" s="597"/>
      <c r="K1580" s="654"/>
      <c r="L1580" s="654"/>
      <c r="M1580" s="208"/>
      <c r="N1580" s="772"/>
      <c r="O1580" s="1620"/>
      <c r="P1580" s="643" t="s">
        <v>163</v>
      </c>
      <c r="Q1580" s="365">
        <v>0.5</v>
      </c>
      <c r="R1580" s="777"/>
      <c r="S1580" s="639"/>
      <c r="T1580" s="776"/>
      <c r="U1580" s="639"/>
      <c r="V1580" s="529"/>
      <c r="W1580" s="516"/>
      <c r="X1580" s="517"/>
      <c r="Y1580" s="526"/>
      <c r="Z1580" s="762" t="s">
        <v>167</v>
      </c>
      <c r="AA1580" s="354">
        <v>5</v>
      </c>
      <c r="AB1580" s="763" t="s">
        <v>168</v>
      </c>
      <c r="AC1580" s="391">
        <f>ROUND(H1556*Q1580,0)-AA1580</f>
        <v>655</v>
      </c>
      <c r="AD1580" s="268"/>
    </row>
    <row r="1581" spans="1:30" ht="17.100000000000001" customHeight="1">
      <c r="A1581" s="243">
        <v>61</v>
      </c>
      <c r="B1581" s="243">
        <v>2830</v>
      </c>
      <c r="C1581" s="244" t="s">
        <v>6311</v>
      </c>
      <c r="D1581" s="765"/>
      <c r="E1581" s="765"/>
      <c r="F1581" s="278"/>
      <c r="G1581" s="278"/>
      <c r="H1581" s="278"/>
      <c r="I1581" s="279"/>
      <c r="J1581" s="597"/>
      <c r="K1581" s="654"/>
      <c r="L1581" s="654"/>
      <c r="M1581" s="208"/>
      <c r="N1581" s="772"/>
      <c r="O1581" s="1620"/>
      <c r="P1581" s="530"/>
      <c r="Q1581" s="530"/>
      <c r="R1581" s="777"/>
      <c r="S1581" s="639"/>
      <c r="T1581" s="776"/>
      <c r="U1581" s="639"/>
      <c r="V1581" s="529"/>
      <c r="W1581" s="1650" t="s">
        <v>4700</v>
      </c>
      <c r="X1581" s="362" t="s">
        <v>163</v>
      </c>
      <c r="Y1581" s="395">
        <v>0.85</v>
      </c>
      <c r="Z1581" s="355"/>
      <c r="AA1581" s="247"/>
      <c r="AB1581" s="247"/>
      <c r="AC1581" s="391">
        <f>ROUND(ROUND(H1556*Q1580,0)*Y1581,0)</f>
        <v>561</v>
      </c>
      <c r="AD1581" s="268"/>
    </row>
    <row r="1582" spans="1:30" ht="17.100000000000001" customHeight="1">
      <c r="A1582" s="243">
        <v>61</v>
      </c>
      <c r="B1582" s="243">
        <v>2831</v>
      </c>
      <c r="C1582" s="244" t="s">
        <v>6312</v>
      </c>
      <c r="D1582" s="765"/>
      <c r="E1582" s="765"/>
      <c r="F1582" s="278"/>
      <c r="G1582" s="278"/>
      <c r="H1582" s="278"/>
      <c r="I1582" s="279"/>
      <c r="J1582" s="597"/>
      <c r="K1582" s="654"/>
      <c r="L1582" s="654"/>
      <c r="M1582" s="208"/>
      <c r="N1582" s="772"/>
      <c r="O1582" s="530"/>
      <c r="P1582" s="643"/>
      <c r="Q1582" s="643"/>
      <c r="R1582" s="778"/>
      <c r="S1582" s="525"/>
      <c r="T1582" s="537"/>
      <c r="U1582" s="525"/>
      <c r="V1582" s="539"/>
      <c r="W1582" s="1651"/>
      <c r="X1582" s="512"/>
      <c r="Y1582" s="368"/>
      <c r="Z1582" s="762" t="s">
        <v>167</v>
      </c>
      <c r="AA1582" s="354">
        <v>5</v>
      </c>
      <c r="AB1582" s="763" t="s">
        <v>168</v>
      </c>
      <c r="AC1582" s="391">
        <f>ROUND(ROUND(H1556*Q1580,0)*Y1581,0)-AA1582</f>
        <v>556</v>
      </c>
      <c r="AD1582" s="268"/>
    </row>
    <row r="1583" spans="1:30" ht="17.100000000000001" customHeight="1">
      <c r="A1583" s="243">
        <v>61</v>
      </c>
      <c r="B1583" s="243">
        <v>2832</v>
      </c>
      <c r="C1583" s="244" t="s">
        <v>6313</v>
      </c>
      <c r="D1583" s="765"/>
      <c r="E1583" s="765"/>
      <c r="F1583" s="278"/>
      <c r="G1583" s="278"/>
      <c r="H1583" s="278"/>
      <c r="I1583" s="279"/>
      <c r="J1583" s="597"/>
      <c r="K1583" s="654"/>
      <c r="L1583" s="654"/>
      <c r="M1583" s="208"/>
      <c r="N1583" s="773"/>
      <c r="O1583" s="530"/>
      <c r="P1583" s="530"/>
      <c r="Q1583" s="530"/>
      <c r="R1583" s="1580" t="s">
        <v>4703</v>
      </c>
      <c r="S1583" s="1633"/>
      <c r="T1583" s="1633"/>
      <c r="U1583" s="362" t="s">
        <v>163</v>
      </c>
      <c r="V1583" s="356">
        <v>0.7</v>
      </c>
      <c r="W1583" s="523"/>
      <c r="X1583" s="524"/>
      <c r="Y1583" s="642"/>
      <c r="Z1583" s="247"/>
      <c r="AA1583" s="247"/>
      <c r="AB1583" s="247"/>
      <c r="AC1583" s="391">
        <f>ROUND(ROUND(H1556*Q1580,0)*V1583,0)</f>
        <v>462</v>
      </c>
      <c r="AD1583" s="268"/>
    </row>
    <row r="1584" spans="1:30" ht="17.100000000000001" customHeight="1">
      <c r="A1584" s="243">
        <v>61</v>
      </c>
      <c r="B1584" s="243">
        <v>2833</v>
      </c>
      <c r="C1584" s="244" t="s">
        <v>6314</v>
      </c>
      <c r="D1584" s="765"/>
      <c r="E1584" s="765"/>
      <c r="F1584" s="278"/>
      <c r="G1584" s="278"/>
      <c r="H1584" s="278"/>
      <c r="I1584" s="279"/>
      <c r="J1584" s="597"/>
      <c r="K1584" s="654"/>
      <c r="L1584" s="654"/>
      <c r="M1584" s="208"/>
      <c r="N1584" s="773"/>
      <c r="O1584" s="530"/>
      <c r="P1584" s="530"/>
      <c r="Q1584" s="530"/>
      <c r="R1584" s="1620"/>
      <c r="S1584" s="1634"/>
      <c r="T1584" s="1634"/>
      <c r="U1584" s="643"/>
      <c r="V1584" s="365"/>
      <c r="W1584" s="319"/>
      <c r="X1584" s="288"/>
      <c r="Y1584" s="526"/>
      <c r="Z1584" s="762" t="s">
        <v>167</v>
      </c>
      <c r="AA1584" s="354">
        <v>5</v>
      </c>
      <c r="AB1584" s="763" t="s">
        <v>168</v>
      </c>
      <c r="AC1584" s="391">
        <f>ROUND(ROUND(H1556*Q1580,0)*V1583,0)-AA1584</f>
        <v>457</v>
      </c>
      <c r="AD1584" s="268"/>
    </row>
    <row r="1585" spans="1:30" ht="17.100000000000001" customHeight="1">
      <c r="A1585" s="243">
        <v>61</v>
      </c>
      <c r="B1585" s="243">
        <v>2834</v>
      </c>
      <c r="C1585" s="244" t="s">
        <v>6315</v>
      </c>
      <c r="D1585" s="765"/>
      <c r="E1585" s="765"/>
      <c r="F1585" s="278"/>
      <c r="G1585" s="278"/>
      <c r="H1585" s="278"/>
      <c r="I1585" s="279"/>
      <c r="J1585" s="597"/>
      <c r="K1585" s="654"/>
      <c r="L1585" s="654"/>
      <c r="M1585" s="208"/>
      <c r="N1585" s="774"/>
      <c r="O1585" s="643"/>
      <c r="P1585" s="1644"/>
      <c r="Q1585" s="1652"/>
      <c r="R1585" s="1620"/>
      <c r="S1585" s="1634"/>
      <c r="T1585" s="1634"/>
      <c r="U1585" s="779"/>
      <c r="V1585" s="780"/>
      <c r="W1585" s="1650" t="s">
        <v>4700</v>
      </c>
      <c r="X1585" s="362" t="s">
        <v>163</v>
      </c>
      <c r="Y1585" s="395">
        <v>0.85</v>
      </c>
      <c r="Z1585" s="355"/>
      <c r="AA1585" s="247"/>
      <c r="AB1585" s="247"/>
      <c r="AC1585" s="391">
        <f>ROUND(ROUND(ROUND(H1556*Q1580,0)*V1583,0)*Y1585,0)</f>
        <v>393</v>
      </c>
      <c r="AD1585" s="268"/>
    </row>
    <row r="1586" spans="1:30" ht="17.100000000000001" customHeight="1">
      <c r="A1586" s="243">
        <v>61</v>
      </c>
      <c r="B1586" s="243">
        <v>2835</v>
      </c>
      <c r="C1586" s="244" t="s">
        <v>6316</v>
      </c>
      <c r="D1586" s="765"/>
      <c r="E1586" s="765"/>
      <c r="F1586" s="278"/>
      <c r="G1586" s="278"/>
      <c r="H1586" s="278"/>
      <c r="I1586" s="279"/>
      <c r="J1586" s="597"/>
      <c r="K1586" s="654"/>
      <c r="L1586" s="654"/>
      <c r="M1586" s="208"/>
      <c r="N1586" s="774"/>
      <c r="O1586" s="643"/>
      <c r="P1586" s="643"/>
      <c r="Q1586" s="643"/>
      <c r="R1586" s="781"/>
      <c r="S1586" s="782"/>
      <c r="T1586" s="537"/>
      <c r="U1586" s="537"/>
      <c r="V1586" s="783"/>
      <c r="W1586" s="1651"/>
      <c r="X1586" s="512"/>
      <c r="Y1586" s="368"/>
      <c r="Z1586" s="762" t="s">
        <v>167</v>
      </c>
      <c r="AA1586" s="354">
        <v>5</v>
      </c>
      <c r="AB1586" s="763" t="s">
        <v>168</v>
      </c>
      <c r="AC1586" s="391">
        <f>ROUND(ROUND(ROUND(H1556*Q1580,0)*V1583,0)*Y1585,0)-AA1586</f>
        <v>388</v>
      </c>
      <c r="AD1586" s="268"/>
    </row>
    <row r="1587" spans="1:30" ht="17.100000000000001" customHeight="1">
      <c r="A1587" s="243">
        <v>61</v>
      </c>
      <c r="B1587" s="243">
        <v>2836</v>
      </c>
      <c r="C1587" s="244" t="s">
        <v>6317</v>
      </c>
      <c r="D1587" s="765"/>
      <c r="E1587" s="765"/>
      <c r="F1587" s="278"/>
      <c r="G1587" s="278"/>
      <c r="H1587" s="278"/>
      <c r="I1587" s="279"/>
      <c r="J1587" s="597"/>
      <c r="K1587" s="654"/>
      <c r="L1587" s="654"/>
      <c r="M1587" s="208"/>
      <c r="N1587" s="773"/>
      <c r="O1587" s="643"/>
      <c r="P1587" s="1646"/>
      <c r="Q1587" s="1649"/>
      <c r="R1587" s="1580" t="s">
        <v>4708</v>
      </c>
      <c r="S1587" s="1633"/>
      <c r="T1587" s="1633"/>
      <c r="U1587" s="643" t="s">
        <v>163</v>
      </c>
      <c r="V1587" s="365">
        <v>0.85</v>
      </c>
      <c r="W1587" s="523"/>
      <c r="X1587" s="524"/>
      <c r="Y1587" s="642"/>
      <c r="Z1587" s="247"/>
      <c r="AA1587" s="247"/>
      <c r="AB1587" s="247"/>
      <c r="AC1587" s="391">
        <f>ROUND(ROUND(H1556*Q1580,0)*V1587,0)</f>
        <v>561</v>
      </c>
      <c r="AD1587" s="268"/>
    </row>
    <row r="1588" spans="1:30" ht="17.100000000000001" customHeight="1">
      <c r="A1588" s="243">
        <v>61</v>
      </c>
      <c r="B1588" s="243">
        <v>2837</v>
      </c>
      <c r="C1588" s="244" t="s">
        <v>6318</v>
      </c>
      <c r="D1588" s="765"/>
      <c r="E1588" s="765"/>
      <c r="F1588" s="278"/>
      <c r="G1588" s="278"/>
      <c r="H1588" s="278"/>
      <c r="I1588" s="279"/>
      <c r="J1588" s="597"/>
      <c r="K1588" s="654"/>
      <c r="L1588" s="654"/>
      <c r="M1588" s="208"/>
      <c r="N1588" s="773"/>
      <c r="O1588" s="643"/>
      <c r="P1588" s="365"/>
      <c r="Q1588" s="365"/>
      <c r="R1588" s="1620"/>
      <c r="S1588" s="1634"/>
      <c r="T1588" s="1634"/>
      <c r="U1588" s="643"/>
      <c r="V1588" s="365"/>
      <c r="W1588" s="319"/>
      <c r="X1588" s="288"/>
      <c r="Y1588" s="526"/>
      <c r="Z1588" s="762" t="s">
        <v>167</v>
      </c>
      <c r="AA1588" s="354">
        <v>5</v>
      </c>
      <c r="AB1588" s="763" t="s">
        <v>168</v>
      </c>
      <c r="AC1588" s="391">
        <f>ROUND(ROUND(H1556*Q1580,0)*V1587,0)-AA1588</f>
        <v>556</v>
      </c>
      <c r="AD1588" s="268"/>
    </row>
    <row r="1589" spans="1:30" ht="17.100000000000001" customHeight="1">
      <c r="A1589" s="243">
        <v>61</v>
      </c>
      <c r="B1589" s="243">
        <v>2838</v>
      </c>
      <c r="C1589" s="244" t="s">
        <v>6319</v>
      </c>
      <c r="D1589" s="765"/>
      <c r="E1589" s="765"/>
      <c r="F1589" s="278"/>
      <c r="G1589" s="278"/>
      <c r="H1589" s="278"/>
      <c r="I1589" s="279"/>
      <c r="J1589" s="597"/>
      <c r="K1589" s="654"/>
      <c r="L1589" s="654"/>
      <c r="M1589" s="208"/>
      <c r="N1589" s="774"/>
      <c r="O1589" s="643"/>
      <c r="P1589" s="365"/>
      <c r="Q1589" s="365"/>
      <c r="R1589" s="1620"/>
      <c r="S1589" s="1634"/>
      <c r="T1589" s="1634"/>
      <c r="U1589" s="779"/>
      <c r="V1589" s="780"/>
      <c r="W1589" s="1650" t="s">
        <v>4700</v>
      </c>
      <c r="X1589" s="362" t="s">
        <v>163</v>
      </c>
      <c r="Y1589" s="395">
        <v>0.85</v>
      </c>
      <c r="Z1589" s="355"/>
      <c r="AA1589" s="247"/>
      <c r="AB1589" s="247"/>
      <c r="AC1589" s="391">
        <f>ROUND(ROUND(ROUND(H1556*Q1580,0)*V1587,0)*Y1589,0)</f>
        <v>477</v>
      </c>
      <c r="AD1589" s="268"/>
    </row>
    <row r="1590" spans="1:30" ht="17.100000000000001" customHeight="1">
      <c r="A1590" s="243">
        <v>61</v>
      </c>
      <c r="B1590" s="243">
        <v>2839</v>
      </c>
      <c r="C1590" s="244" t="s">
        <v>6320</v>
      </c>
      <c r="D1590" s="765"/>
      <c r="E1590" s="765"/>
      <c r="F1590" s="278"/>
      <c r="G1590" s="278"/>
      <c r="H1590" s="278"/>
      <c r="I1590" s="279"/>
      <c r="J1590" s="597"/>
      <c r="K1590" s="654"/>
      <c r="L1590" s="654"/>
      <c r="M1590" s="208"/>
      <c r="N1590" s="467"/>
      <c r="O1590" s="643"/>
      <c r="P1590" s="643"/>
      <c r="Q1590" s="643"/>
      <c r="R1590" s="1642"/>
      <c r="S1590" s="1643"/>
      <c r="T1590" s="1643"/>
      <c r="U1590" s="537"/>
      <c r="V1590" s="783"/>
      <c r="W1590" s="1651"/>
      <c r="X1590" s="512"/>
      <c r="Y1590" s="368"/>
      <c r="Z1590" s="762" t="s">
        <v>167</v>
      </c>
      <c r="AA1590" s="354">
        <v>5</v>
      </c>
      <c r="AB1590" s="763" t="s">
        <v>168</v>
      </c>
      <c r="AC1590" s="391">
        <f>ROUND(ROUND(ROUND(H1556*Q1580,0)*V1587,0)*Y1589,0)-AA1590</f>
        <v>472</v>
      </c>
      <c r="AD1590" s="268"/>
    </row>
    <row r="1591" spans="1:30" ht="17.100000000000001" customHeight="1">
      <c r="A1591" s="229">
        <v>61</v>
      </c>
      <c r="B1591" s="229">
        <v>1671</v>
      </c>
      <c r="C1591" s="230" t="s">
        <v>6321</v>
      </c>
      <c r="D1591" s="765"/>
      <c r="E1591" s="764"/>
      <c r="F1591" s="1542" t="s">
        <v>6322</v>
      </c>
      <c r="G1591" s="477"/>
      <c r="H1591" s="477"/>
      <c r="I1591" s="478"/>
      <c r="J1591" s="756"/>
      <c r="K1591" s="664"/>
      <c r="L1591" s="664"/>
      <c r="M1591" s="232"/>
      <c r="N1591" s="231"/>
      <c r="O1591" s="232"/>
      <c r="P1591" s="232"/>
      <c r="Q1591" s="232"/>
      <c r="R1591" s="340"/>
      <c r="S1591" s="338"/>
      <c r="T1591" s="338"/>
      <c r="U1591" s="334"/>
      <c r="V1591" s="232"/>
      <c r="W1591" s="231"/>
      <c r="X1591" s="232"/>
      <c r="Y1591" s="314"/>
      <c r="Z1591" s="257"/>
      <c r="AA1591" s="257"/>
      <c r="AB1591" s="257"/>
      <c r="AC1591" s="473">
        <f>ROUND(H1592,0)</f>
        <v>1178</v>
      </c>
      <c r="AD1591" s="268"/>
    </row>
    <row r="1592" spans="1:30" ht="17.100000000000001" customHeight="1">
      <c r="A1592" s="243">
        <v>61</v>
      </c>
      <c r="B1592" s="243">
        <v>2840</v>
      </c>
      <c r="C1592" s="244" t="s">
        <v>6323</v>
      </c>
      <c r="D1592" s="765"/>
      <c r="E1592" s="764"/>
      <c r="F1592" s="1545"/>
      <c r="G1592" s="377"/>
      <c r="H1592" s="757">
        <v>1178</v>
      </c>
      <c r="I1592" s="208" t="s">
        <v>18</v>
      </c>
      <c r="J1592" s="597"/>
      <c r="K1592" s="654"/>
      <c r="L1592" s="654"/>
      <c r="M1592" s="208"/>
      <c r="N1592" s="245"/>
      <c r="O1592" s="208"/>
      <c r="P1592" s="208"/>
      <c r="Q1592" s="208"/>
      <c r="R1592" s="611"/>
      <c r="S1592" s="392"/>
      <c r="T1592" s="392"/>
      <c r="U1592" s="301"/>
      <c r="V1592" s="208"/>
      <c r="W1592" s="245"/>
      <c r="X1592" s="208"/>
      <c r="Y1592" s="226"/>
      <c r="Z1592" s="762" t="s">
        <v>167</v>
      </c>
      <c r="AA1592" s="354">
        <v>5</v>
      </c>
      <c r="AB1592" s="763" t="s">
        <v>168</v>
      </c>
      <c r="AC1592" s="391">
        <f>ROUND(H1592,0)-AA1592</f>
        <v>1173</v>
      </c>
      <c r="AD1592" s="268"/>
    </row>
    <row r="1593" spans="1:30" ht="17.100000000000001" customHeight="1">
      <c r="A1593" s="243">
        <v>61</v>
      </c>
      <c r="B1593" s="243">
        <v>2841</v>
      </c>
      <c r="C1593" s="244" t="s">
        <v>6324</v>
      </c>
      <c r="D1593" s="765"/>
      <c r="E1593" s="764"/>
      <c r="F1593" s="1545"/>
      <c r="G1593" s="377"/>
      <c r="H1593" s="377"/>
      <c r="I1593" s="378"/>
      <c r="J1593" s="597"/>
      <c r="K1593" s="654"/>
      <c r="L1593" s="654"/>
      <c r="M1593" s="208"/>
      <c r="N1593" s="245"/>
      <c r="O1593" s="208"/>
      <c r="P1593" s="208"/>
      <c r="Q1593" s="208"/>
      <c r="R1593" s="611"/>
      <c r="S1593" s="392"/>
      <c r="T1593" s="392"/>
      <c r="U1593" s="301"/>
      <c r="V1593" s="385"/>
      <c r="W1593" s="1650" t="s">
        <v>4700</v>
      </c>
      <c r="X1593" s="362" t="s">
        <v>163</v>
      </c>
      <c r="Y1593" s="395">
        <v>0.85</v>
      </c>
      <c r="Z1593" s="355"/>
      <c r="AA1593" s="247"/>
      <c r="AB1593" s="247"/>
      <c r="AC1593" s="391">
        <f>ROUND(H1592*Y1593,0)</f>
        <v>1001</v>
      </c>
      <c r="AD1593" s="268"/>
    </row>
    <row r="1594" spans="1:30" ht="17.100000000000001" customHeight="1">
      <c r="A1594" s="243">
        <v>61</v>
      </c>
      <c r="B1594" s="243">
        <v>2842</v>
      </c>
      <c r="C1594" s="244" t="s">
        <v>6325</v>
      </c>
      <c r="D1594" s="765"/>
      <c r="E1594" s="764"/>
      <c r="F1594" s="377"/>
      <c r="G1594" s="377"/>
      <c r="H1594" s="377"/>
      <c r="I1594" s="377"/>
      <c r="J1594" s="597"/>
      <c r="K1594" s="654"/>
      <c r="L1594" s="654"/>
      <c r="M1594" s="208"/>
      <c r="N1594" s="245"/>
      <c r="O1594" s="208"/>
      <c r="P1594" s="208"/>
      <c r="Q1594" s="208"/>
      <c r="R1594" s="761"/>
      <c r="S1594" s="407"/>
      <c r="T1594" s="407"/>
      <c r="U1594" s="304"/>
      <c r="V1594" s="226"/>
      <c r="W1594" s="1651"/>
      <c r="X1594" s="512"/>
      <c r="Y1594" s="368"/>
      <c r="Z1594" s="762" t="s">
        <v>167</v>
      </c>
      <c r="AA1594" s="354">
        <v>5</v>
      </c>
      <c r="AB1594" s="763" t="s">
        <v>168</v>
      </c>
      <c r="AC1594" s="391">
        <f>ROUND(H1592*Y1593,0)-AA1594</f>
        <v>996</v>
      </c>
      <c r="AD1594" s="268"/>
    </row>
    <row r="1595" spans="1:30" ht="17.100000000000001" customHeight="1">
      <c r="A1595" s="229">
        <v>61</v>
      </c>
      <c r="B1595" s="229">
        <v>1672</v>
      </c>
      <c r="C1595" s="230" t="s">
        <v>6326</v>
      </c>
      <c r="D1595" s="764"/>
      <c r="E1595" s="764"/>
      <c r="F1595" s="278"/>
      <c r="G1595" s="278"/>
      <c r="J1595" s="597"/>
      <c r="K1595" s="654"/>
      <c r="L1595" s="654"/>
      <c r="M1595" s="208"/>
      <c r="N1595" s="245"/>
      <c r="O1595" s="208"/>
      <c r="P1595" s="208"/>
      <c r="Q1595" s="208"/>
      <c r="R1595" s="1542" t="s">
        <v>4703</v>
      </c>
      <c r="S1595" s="1543"/>
      <c r="T1595" s="1543"/>
      <c r="U1595" s="372" t="s">
        <v>163</v>
      </c>
      <c r="V1595" s="373">
        <v>0.7</v>
      </c>
      <c r="W1595" s="231"/>
      <c r="X1595" s="232"/>
      <c r="Y1595" s="314"/>
      <c r="Z1595" s="257"/>
      <c r="AA1595" s="257"/>
      <c r="AB1595" s="257"/>
      <c r="AC1595" s="473">
        <f>ROUND(H1592*V1595,0)</f>
        <v>825</v>
      </c>
      <c r="AD1595" s="268"/>
    </row>
    <row r="1596" spans="1:30" ht="17.100000000000001" customHeight="1">
      <c r="A1596" s="243">
        <v>61</v>
      </c>
      <c r="B1596" s="243">
        <v>2843</v>
      </c>
      <c r="C1596" s="244" t="s">
        <v>6327</v>
      </c>
      <c r="D1596" s="764"/>
      <c r="E1596" s="764"/>
      <c r="F1596" s="278"/>
      <c r="G1596" s="278"/>
      <c r="H1596" s="208"/>
      <c r="I1596" s="388"/>
      <c r="J1596" s="597"/>
      <c r="K1596" s="654"/>
      <c r="L1596" s="654"/>
      <c r="M1596" s="208"/>
      <c r="N1596" s="245"/>
      <c r="O1596" s="208"/>
      <c r="P1596" s="208"/>
      <c r="Q1596" s="208"/>
      <c r="R1596" s="1545"/>
      <c r="S1596" s="1546"/>
      <c r="T1596" s="1546"/>
      <c r="U1596" s="214"/>
      <c r="V1596" s="609"/>
      <c r="W1596" s="281"/>
      <c r="X1596" s="216"/>
      <c r="Y1596" s="226"/>
      <c r="Z1596" s="762" t="s">
        <v>167</v>
      </c>
      <c r="AA1596" s="354">
        <v>5</v>
      </c>
      <c r="AB1596" s="763" t="s">
        <v>168</v>
      </c>
      <c r="AC1596" s="391">
        <f>ROUND(H1592*V1595,0)-AA1596</f>
        <v>820</v>
      </c>
      <c r="AD1596" s="268"/>
    </row>
    <row r="1597" spans="1:30" ht="17.100000000000001" customHeight="1">
      <c r="A1597" s="243">
        <v>61</v>
      </c>
      <c r="B1597" s="243">
        <v>2844</v>
      </c>
      <c r="C1597" s="244" t="s">
        <v>6328</v>
      </c>
      <c r="D1597" s="765"/>
      <c r="E1597" s="764"/>
      <c r="F1597" s="406"/>
      <c r="G1597" s="406"/>
      <c r="H1597" s="208"/>
      <c r="I1597" s="388"/>
      <c r="J1597" s="597"/>
      <c r="K1597" s="654"/>
      <c r="L1597" s="654"/>
      <c r="M1597" s="208"/>
      <c r="N1597" s="245"/>
      <c r="O1597" s="208"/>
      <c r="P1597" s="208"/>
      <c r="Q1597" s="208"/>
      <c r="R1597" s="1545"/>
      <c r="S1597" s="1546"/>
      <c r="T1597" s="1546"/>
      <c r="U1597" s="302"/>
      <c r="V1597" s="766"/>
      <c r="W1597" s="1650" t="s">
        <v>4700</v>
      </c>
      <c r="X1597" s="362" t="s">
        <v>163</v>
      </c>
      <c r="Y1597" s="395">
        <v>0.85</v>
      </c>
      <c r="Z1597" s="355"/>
      <c r="AA1597" s="247"/>
      <c r="AB1597" s="247"/>
      <c r="AC1597" s="391">
        <f>ROUND(ROUND(H1592*V1595,0)*Y1597,0)</f>
        <v>701</v>
      </c>
      <c r="AD1597" s="268"/>
    </row>
    <row r="1598" spans="1:30" ht="17.100000000000001" customHeight="1">
      <c r="A1598" s="243">
        <v>61</v>
      </c>
      <c r="B1598" s="243">
        <v>2845</v>
      </c>
      <c r="C1598" s="244" t="s">
        <v>6329</v>
      </c>
      <c r="D1598" s="765"/>
      <c r="E1598" s="764"/>
      <c r="F1598" s="406"/>
      <c r="G1598" s="406"/>
      <c r="H1598" s="208"/>
      <c r="I1598" s="388"/>
      <c r="J1598" s="597"/>
      <c r="K1598" s="654"/>
      <c r="L1598" s="654"/>
      <c r="M1598" s="208"/>
      <c r="N1598" s="245"/>
      <c r="O1598" s="208"/>
      <c r="P1598" s="208"/>
      <c r="Q1598" s="208"/>
      <c r="R1598" s="399"/>
      <c r="S1598" s="767"/>
      <c r="T1598" s="305"/>
      <c r="U1598" s="305"/>
      <c r="V1598" s="768"/>
      <c r="W1598" s="1651"/>
      <c r="X1598" s="512"/>
      <c r="Y1598" s="368"/>
      <c r="Z1598" s="762" t="s">
        <v>167</v>
      </c>
      <c r="AA1598" s="354">
        <v>5</v>
      </c>
      <c r="AB1598" s="763" t="s">
        <v>168</v>
      </c>
      <c r="AC1598" s="391">
        <f>ROUND(ROUND(H1592*V1595,0)*Y1597,0)-AA1598</f>
        <v>696</v>
      </c>
      <c r="AD1598" s="268"/>
    </row>
    <row r="1599" spans="1:30" ht="17.100000000000001" customHeight="1">
      <c r="A1599" s="229">
        <v>61</v>
      </c>
      <c r="B1599" s="229">
        <v>1673</v>
      </c>
      <c r="C1599" s="230" t="s">
        <v>6330</v>
      </c>
      <c r="D1599" s="765"/>
      <c r="E1599" s="764"/>
      <c r="F1599" s="406"/>
      <c r="G1599" s="406"/>
      <c r="H1599" s="208"/>
      <c r="I1599" s="388"/>
      <c r="J1599" s="597"/>
      <c r="K1599" s="654"/>
      <c r="L1599" s="654"/>
      <c r="M1599" s="208"/>
      <c r="N1599" s="245"/>
      <c r="O1599" s="208"/>
      <c r="P1599" s="208"/>
      <c r="Q1599" s="385"/>
      <c r="R1599" s="1542" t="s">
        <v>4708</v>
      </c>
      <c r="S1599" s="1543"/>
      <c r="T1599" s="1543"/>
      <c r="U1599" s="214" t="s">
        <v>163</v>
      </c>
      <c r="V1599" s="609">
        <v>0.85</v>
      </c>
      <c r="W1599" s="231"/>
      <c r="X1599" s="232"/>
      <c r="Y1599" s="314"/>
      <c r="Z1599" s="257"/>
      <c r="AA1599" s="257"/>
      <c r="AB1599" s="257"/>
      <c r="AC1599" s="473">
        <f>ROUND(H1592*V1599,0)</f>
        <v>1001</v>
      </c>
      <c r="AD1599" s="268"/>
    </row>
    <row r="1600" spans="1:30" ht="17.100000000000001" customHeight="1">
      <c r="A1600" s="243">
        <v>61</v>
      </c>
      <c r="B1600" s="243">
        <v>2846</v>
      </c>
      <c r="C1600" s="244" t="s">
        <v>6331</v>
      </c>
      <c r="D1600" s="765"/>
      <c r="E1600" s="764"/>
      <c r="F1600" s="406"/>
      <c r="G1600" s="406"/>
      <c r="H1600" s="208"/>
      <c r="I1600" s="388"/>
      <c r="J1600" s="597"/>
      <c r="K1600" s="654"/>
      <c r="L1600" s="654"/>
      <c r="M1600" s="208"/>
      <c r="N1600" s="245"/>
      <c r="O1600" s="208"/>
      <c r="P1600" s="208"/>
      <c r="Q1600" s="208"/>
      <c r="R1600" s="1545"/>
      <c r="S1600" s="1546"/>
      <c r="T1600" s="1546"/>
      <c r="U1600" s="214"/>
      <c r="V1600" s="609"/>
      <c r="W1600" s="281"/>
      <c r="X1600" s="216"/>
      <c r="Y1600" s="226"/>
      <c r="Z1600" s="762" t="s">
        <v>167</v>
      </c>
      <c r="AA1600" s="354">
        <v>5</v>
      </c>
      <c r="AB1600" s="763" t="s">
        <v>168</v>
      </c>
      <c r="AC1600" s="391">
        <f>ROUND(H1592*V1599,0)-AA1600</f>
        <v>996</v>
      </c>
      <c r="AD1600" s="268"/>
    </row>
    <row r="1601" spans="1:30" ht="17.100000000000001" customHeight="1">
      <c r="A1601" s="243">
        <v>61</v>
      </c>
      <c r="B1601" s="243">
        <v>2847</v>
      </c>
      <c r="C1601" s="244" t="s">
        <v>6332</v>
      </c>
      <c r="D1601" s="765"/>
      <c r="E1601" s="764"/>
      <c r="F1601" s="278"/>
      <c r="G1601" s="278"/>
      <c r="H1601" s="278"/>
      <c r="I1601" s="279"/>
      <c r="J1601" s="597"/>
      <c r="K1601" s="654"/>
      <c r="L1601" s="654"/>
      <c r="M1601" s="208"/>
      <c r="N1601" s="245"/>
      <c r="O1601" s="208"/>
      <c r="P1601" s="208"/>
      <c r="Q1601" s="208"/>
      <c r="R1601" s="1545"/>
      <c r="S1601" s="1546"/>
      <c r="T1601" s="1546"/>
      <c r="U1601" s="302"/>
      <c r="V1601" s="766"/>
      <c r="W1601" s="1650" t="s">
        <v>4700</v>
      </c>
      <c r="X1601" s="362" t="s">
        <v>163</v>
      </c>
      <c r="Y1601" s="395">
        <v>0.85</v>
      </c>
      <c r="Z1601" s="355"/>
      <c r="AA1601" s="247"/>
      <c r="AB1601" s="247"/>
      <c r="AC1601" s="391">
        <f>ROUND(ROUND(H1592*V1599,0)*Y1601,0)</f>
        <v>851</v>
      </c>
      <c r="AD1601" s="268"/>
    </row>
    <row r="1602" spans="1:30" ht="17.100000000000001" customHeight="1">
      <c r="A1602" s="243">
        <v>61</v>
      </c>
      <c r="B1602" s="243">
        <v>2848</v>
      </c>
      <c r="C1602" s="244" t="s">
        <v>6333</v>
      </c>
      <c r="D1602" s="765"/>
      <c r="E1602" s="764"/>
      <c r="F1602" s="278"/>
      <c r="G1602" s="278"/>
      <c r="H1602" s="278"/>
      <c r="I1602" s="279"/>
      <c r="J1602" s="597"/>
      <c r="K1602" s="654"/>
      <c r="L1602" s="654"/>
      <c r="M1602" s="208"/>
      <c r="N1602" s="281"/>
      <c r="O1602" s="216"/>
      <c r="P1602" s="216"/>
      <c r="Q1602" s="216"/>
      <c r="R1602" s="1563"/>
      <c r="S1602" s="1564"/>
      <c r="T1602" s="1564"/>
      <c r="U1602" s="305"/>
      <c r="V1602" s="768"/>
      <c r="W1602" s="1651"/>
      <c r="X1602" s="512"/>
      <c r="Y1602" s="368"/>
      <c r="Z1602" s="762" t="s">
        <v>167</v>
      </c>
      <c r="AA1602" s="354">
        <v>5</v>
      </c>
      <c r="AB1602" s="763" t="s">
        <v>168</v>
      </c>
      <c r="AC1602" s="391">
        <f>ROUND(ROUND(H1592*V1599,0)*Y1601,0)-AA1602</f>
        <v>846</v>
      </c>
      <c r="AD1602" s="268"/>
    </row>
    <row r="1603" spans="1:30" ht="17.100000000000001" customHeight="1">
      <c r="A1603" s="229">
        <v>61</v>
      </c>
      <c r="B1603" s="229">
        <v>1674</v>
      </c>
      <c r="C1603" s="230" t="s">
        <v>6334</v>
      </c>
      <c r="D1603" s="765"/>
      <c r="E1603" s="765"/>
      <c r="F1603" s="278"/>
      <c r="G1603" s="278"/>
      <c r="H1603" s="278"/>
      <c r="I1603" s="279"/>
      <c r="J1603" s="597"/>
      <c r="K1603" s="654"/>
      <c r="L1603" s="654"/>
      <c r="M1603" s="208"/>
      <c r="N1603" s="1539" t="s">
        <v>4713</v>
      </c>
      <c r="O1603" s="1608" t="s">
        <v>162</v>
      </c>
      <c r="P1603" s="769"/>
      <c r="Q1603" s="769"/>
      <c r="R1603" s="340"/>
      <c r="S1603" s="338"/>
      <c r="T1603" s="338"/>
      <c r="U1603" s="334"/>
      <c r="V1603" s="232"/>
      <c r="W1603" s="231"/>
      <c r="X1603" s="232"/>
      <c r="Y1603" s="314"/>
      <c r="Z1603" s="257"/>
      <c r="AA1603" s="257"/>
      <c r="AB1603" s="257"/>
      <c r="AC1603" s="473">
        <f>ROUND(H1592*Q1604,0)</f>
        <v>825</v>
      </c>
      <c r="AD1603" s="268"/>
    </row>
    <row r="1604" spans="1:30" ht="17.100000000000001" customHeight="1">
      <c r="A1604" s="243">
        <v>61</v>
      </c>
      <c r="B1604" s="243">
        <v>2849</v>
      </c>
      <c r="C1604" s="244" t="s">
        <v>6335</v>
      </c>
      <c r="D1604" s="765"/>
      <c r="E1604" s="765"/>
      <c r="F1604" s="278"/>
      <c r="G1604" s="278"/>
      <c r="H1604" s="278"/>
      <c r="I1604" s="279"/>
      <c r="J1604" s="597"/>
      <c r="K1604" s="654"/>
      <c r="L1604" s="654"/>
      <c r="M1604" s="208"/>
      <c r="N1604" s="1631"/>
      <c r="O1604" s="1586"/>
      <c r="P1604" s="214" t="s">
        <v>163</v>
      </c>
      <c r="Q1604" s="770">
        <v>0.7</v>
      </c>
      <c r="R1604" s="611"/>
      <c r="S1604" s="392"/>
      <c r="T1604" s="392"/>
      <c r="U1604" s="301"/>
      <c r="V1604" s="208"/>
      <c r="W1604" s="245"/>
      <c r="X1604" s="208"/>
      <c r="Y1604" s="226"/>
      <c r="Z1604" s="762" t="s">
        <v>167</v>
      </c>
      <c r="AA1604" s="354">
        <v>5</v>
      </c>
      <c r="AB1604" s="763" t="s">
        <v>168</v>
      </c>
      <c r="AC1604" s="391">
        <f>ROUND(H1592*Q1604,0)-AA1604</f>
        <v>820</v>
      </c>
      <c r="AD1604" s="268"/>
    </row>
    <row r="1605" spans="1:30" ht="17.100000000000001" customHeight="1">
      <c r="A1605" s="243">
        <v>61</v>
      </c>
      <c r="B1605" s="243">
        <v>2850</v>
      </c>
      <c r="C1605" s="244" t="s">
        <v>6336</v>
      </c>
      <c r="D1605" s="765"/>
      <c r="E1605" s="765"/>
      <c r="F1605" s="278"/>
      <c r="G1605" s="278"/>
      <c r="H1605" s="278"/>
      <c r="I1605" s="279"/>
      <c r="J1605" s="597"/>
      <c r="K1605" s="654"/>
      <c r="L1605" s="654"/>
      <c r="M1605" s="208"/>
      <c r="N1605" s="1631"/>
      <c r="O1605" s="1586"/>
      <c r="R1605" s="611"/>
      <c r="S1605" s="392"/>
      <c r="T1605" s="392"/>
      <c r="U1605" s="301"/>
      <c r="V1605" s="385"/>
      <c r="W1605" s="1650" t="s">
        <v>4700</v>
      </c>
      <c r="X1605" s="362" t="s">
        <v>163</v>
      </c>
      <c r="Y1605" s="395">
        <v>0.85</v>
      </c>
      <c r="Z1605" s="355"/>
      <c r="AA1605" s="247"/>
      <c r="AB1605" s="247"/>
      <c r="AC1605" s="391">
        <f>ROUND(ROUND(H1592*Q1604,0)*Y1605,0)</f>
        <v>701</v>
      </c>
      <c r="AD1605" s="268"/>
    </row>
    <row r="1606" spans="1:30" ht="17.100000000000001" customHeight="1">
      <c r="A1606" s="243">
        <v>61</v>
      </c>
      <c r="B1606" s="243">
        <v>2851</v>
      </c>
      <c r="C1606" s="244" t="s">
        <v>6337</v>
      </c>
      <c r="D1606" s="765"/>
      <c r="E1606" s="765"/>
      <c r="F1606" s="278"/>
      <c r="G1606" s="278"/>
      <c r="H1606" s="278"/>
      <c r="I1606" s="279"/>
      <c r="J1606" s="597"/>
      <c r="K1606" s="654"/>
      <c r="L1606" s="654"/>
      <c r="M1606" s="208"/>
      <c r="N1606" s="772"/>
      <c r="P1606" s="214"/>
      <c r="Q1606" s="214"/>
      <c r="R1606" s="761"/>
      <c r="S1606" s="407"/>
      <c r="T1606" s="407"/>
      <c r="U1606" s="304"/>
      <c r="V1606" s="226"/>
      <c r="W1606" s="1651"/>
      <c r="X1606" s="512"/>
      <c r="Y1606" s="368"/>
      <c r="Z1606" s="762" t="s">
        <v>167</v>
      </c>
      <c r="AA1606" s="354">
        <v>5</v>
      </c>
      <c r="AB1606" s="763" t="s">
        <v>168</v>
      </c>
      <c r="AC1606" s="391">
        <f>ROUND(ROUND(H1592*Q1604,0)*Y1605,0)-AA1606</f>
        <v>696</v>
      </c>
      <c r="AD1606" s="268"/>
    </row>
    <row r="1607" spans="1:30" ht="17.100000000000001" customHeight="1">
      <c r="A1607" s="229">
        <v>61</v>
      </c>
      <c r="B1607" s="229">
        <v>1675</v>
      </c>
      <c r="C1607" s="230" t="s">
        <v>6338</v>
      </c>
      <c r="D1607" s="765"/>
      <c r="E1607" s="765"/>
      <c r="F1607" s="278"/>
      <c r="G1607" s="278"/>
      <c r="H1607" s="278"/>
      <c r="I1607" s="279"/>
      <c r="J1607" s="597"/>
      <c r="K1607" s="654"/>
      <c r="L1607" s="654"/>
      <c r="M1607" s="208"/>
      <c r="N1607" s="773"/>
      <c r="R1607" s="1542" t="s">
        <v>4703</v>
      </c>
      <c r="S1607" s="1543"/>
      <c r="T1607" s="1543"/>
      <c r="U1607" s="372" t="s">
        <v>163</v>
      </c>
      <c r="V1607" s="373">
        <v>0.7</v>
      </c>
      <c r="W1607" s="231"/>
      <c r="X1607" s="232"/>
      <c r="Y1607" s="314"/>
      <c r="Z1607" s="257"/>
      <c r="AA1607" s="257"/>
      <c r="AB1607" s="257"/>
      <c r="AC1607" s="473">
        <f>ROUND(ROUND(H1592*Q1604,0)*V1607,0)</f>
        <v>578</v>
      </c>
      <c r="AD1607" s="268"/>
    </row>
    <row r="1608" spans="1:30" ht="17.100000000000001" customHeight="1">
      <c r="A1608" s="243">
        <v>61</v>
      </c>
      <c r="B1608" s="243">
        <v>2852</v>
      </c>
      <c r="C1608" s="244" t="s">
        <v>6339</v>
      </c>
      <c r="D1608" s="765"/>
      <c r="E1608" s="765"/>
      <c r="F1608" s="278"/>
      <c r="G1608" s="278"/>
      <c r="H1608" s="278"/>
      <c r="I1608" s="279"/>
      <c r="J1608" s="597"/>
      <c r="K1608" s="654"/>
      <c r="L1608" s="654"/>
      <c r="M1608" s="208"/>
      <c r="N1608" s="773"/>
      <c r="R1608" s="1545"/>
      <c r="S1608" s="1546"/>
      <c r="T1608" s="1546"/>
      <c r="U1608" s="214"/>
      <c r="V1608" s="609"/>
      <c r="W1608" s="281"/>
      <c r="X1608" s="216"/>
      <c r="Y1608" s="226"/>
      <c r="Z1608" s="762" t="s">
        <v>167</v>
      </c>
      <c r="AA1608" s="354">
        <v>5</v>
      </c>
      <c r="AB1608" s="763" t="s">
        <v>168</v>
      </c>
      <c r="AC1608" s="391">
        <f>ROUND(ROUND(H1592*Q1604,0)*V1607,0)-AA1608</f>
        <v>573</v>
      </c>
      <c r="AD1608" s="268"/>
    </row>
    <row r="1609" spans="1:30" ht="17.100000000000001" customHeight="1">
      <c r="A1609" s="243">
        <v>61</v>
      </c>
      <c r="B1609" s="243">
        <v>2853</v>
      </c>
      <c r="C1609" s="244" t="s">
        <v>6340</v>
      </c>
      <c r="D1609" s="765"/>
      <c r="E1609" s="765"/>
      <c r="F1609" s="278"/>
      <c r="G1609" s="278"/>
      <c r="H1609" s="278"/>
      <c r="I1609" s="279"/>
      <c r="J1609" s="597"/>
      <c r="K1609" s="654"/>
      <c r="L1609" s="654"/>
      <c r="M1609" s="208"/>
      <c r="N1609" s="774"/>
      <c r="O1609" s="214"/>
      <c r="P1609" s="1653"/>
      <c r="Q1609" s="1653"/>
      <c r="R1609" s="1545"/>
      <c r="S1609" s="1546"/>
      <c r="T1609" s="1546"/>
      <c r="U1609" s="302"/>
      <c r="V1609" s="766"/>
      <c r="W1609" s="1650" t="s">
        <v>4700</v>
      </c>
      <c r="X1609" s="362" t="s">
        <v>163</v>
      </c>
      <c r="Y1609" s="395">
        <v>0.85</v>
      </c>
      <c r="Z1609" s="355"/>
      <c r="AA1609" s="247"/>
      <c r="AB1609" s="247"/>
      <c r="AC1609" s="391">
        <f>ROUND(ROUND(ROUND(H1592*Q1604,0)*V1607,0)*Y1609,0)</f>
        <v>491</v>
      </c>
      <c r="AD1609" s="268"/>
    </row>
    <row r="1610" spans="1:30" ht="17.100000000000001" customHeight="1">
      <c r="A1610" s="243">
        <v>61</v>
      </c>
      <c r="B1610" s="243">
        <v>2854</v>
      </c>
      <c r="C1610" s="244" t="s">
        <v>6341</v>
      </c>
      <c r="D1610" s="765"/>
      <c r="E1610" s="765"/>
      <c r="F1610" s="278"/>
      <c r="G1610" s="278"/>
      <c r="H1610" s="278"/>
      <c r="I1610" s="279"/>
      <c r="J1610" s="597"/>
      <c r="K1610" s="654"/>
      <c r="L1610" s="654"/>
      <c r="M1610" s="208"/>
      <c r="N1610" s="774"/>
      <c r="O1610" s="214"/>
      <c r="P1610" s="214"/>
      <c r="Q1610" s="214"/>
      <c r="R1610" s="399"/>
      <c r="S1610" s="767"/>
      <c r="T1610" s="305"/>
      <c r="U1610" s="305"/>
      <c r="V1610" s="768"/>
      <c r="W1610" s="1651"/>
      <c r="X1610" s="512"/>
      <c r="Y1610" s="368"/>
      <c r="Z1610" s="762" t="s">
        <v>167</v>
      </c>
      <c r="AA1610" s="354">
        <v>5</v>
      </c>
      <c r="AB1610" s="763" t="s">
        <v>168</v>
      </c>
      <c r="AC1610" s="391">
        <f>ROUND(ROUND(ROUND(H1592*Q1604,0)*V1607,0)*Y1609,0)-AA1610</f>
        <v>486</v>
      </c>
      <c r="AD1610" s="268"/>
    </row>
    <row r="1611" spans="1:30" ht="17.100000000000001" customHeight="1">
      <c r="A1611" s="229">
        <v>61</v>
      </c>
      <c r="B1611" s="229">
        <v>1676</v>
      </c>
      <c r="C1611" s="230" t="s">
        <v>6342</v>
      </c>
      <c r="D1611" s="765"/>
      <c r="E1611" s="765"/>
      <c r="F1611" s="278"/>
      <c r="G1611" s="278"/>
      <c r="H1611" s="278"/>
      <c r="I1611" s="279"/>
      <c r="J1611" s="597"/>
      <c r="K1611" s="654"/>
      <c r="L1611" s="654"/>
      <c r="M1611" s="208"/>
      <c r="N1611" s="773"/>
      <c r="O1611" s="214"/>
      <c r="P1611" s="1599"/>
      <c r="Q1611" s="1600"/>
      <c r="R1611" s="1542" t="s">
        <v>4708</v>
      </c>
      <c r="S1611" s="1543"/>
      <c r="T1611" s="1543"/>
      <c r="U1611" s="214" t="s">
        <v>163</v>
      </c>
      <c r="V1611" s="609">
        <v>0.85</v>
      </c>
      <c r="W1611" s="231"/>
      <c r="X1611" s="232"/>
      <c r="Y1611" s="314"/>
      <c r="Z1611" s="257"/>
      <c r="AA1611" s="257"/>
      <c r="AB1611" s="257"/>
      <c r="AC1611" s="473">
        <f>ROUND(ROUND(H1592*Q1604,0)*V1611,0)</f>
        <v>701</v>
      </c>
      <c r="AD1611" s="268"/>
    </row>
    <row r="1612" spans="1:30" ht="17.100000000000001" customHeight="1">
      <c r="A1612" s="243">
        <v>61</v>
      </c>
      <c r="B1612" s="243">
        <v>2855</v>
      </c>
      <c r="C1612" s="244" t="s">
        <v>6343</v>
      </c>
      <c r="D1612" s="765"/>
      <c r="E1612" s="765"/>
      <c r="F1612" s="278"/>
      <c r="G1612" s="278"/>
      <c r="H1612" s="278"/>
      <c r="I1612" s="279"/>
      <c r="J1612" s="597"/>
      <c r="K1612" s="654"/>
      <c r="L1612" s="654"/>
      <c r="M1612" s="208"/>
      <c r="N1612" s="773"/>
      <c r="O1612" s="214"/>
      <c r="P1612" s="609"/>
      <c r="Q1612" s="609"/>
      <c r="R1612" s="1545"/>
      <c r="S1612" s="1546"/>
      <c r="T1612" s="1546"/>
      <c r="U1612" s="214"/>
      <c r="V1612" s="609"/>
      <c r="W1612" s="281"/>
      <c r="X1612" s="216"/>
      <c r="Y1612" s="226"/>
      <c r="Z1612" s="762" t="s">
        <v>167</v>
      </c>
      <c r="AA1612" s="354">
        <v>5</v>
      </c>
      <c r="AB1612" s="763" t="s">
        <v>168</v>
      </c>
      <c r="AC1612" s="391">
        <f>ROUND(ROUND(H1592*Q1604,0)*V1611,0)-AA1612</f>
        <v>696</v>
      </c>
      <c r="AD1612" s="268"/>
    </row>
    <row r="1613" spans="1:30" ht="17.100000000000001" customHeight="1">
      <c r="A1613" s="243">
        <v>61</v>
      </c>
      <c r="B1613" s="243">
        <v>2856</v>
      </c>
      <c r="C1613" s="244" t="s">
        <v>6344</v>
      </c>
      <c r="D1613" s="765"/>
      <c r="E1613" s="765"/>
      <c r="F1613" s="278"/>
      <c r="G1613" s="278"/>
      <c r="H1613" s="278"/>
      <c r="I1613" s="279"/>
      <c r="J1613" s="597"/>
      <c r="K1613" s="654"/>
      <c r="L1613" s="654"/>
      <c r="M1613" s="208"/>
      <c r="N1613" s="774"/>
      <c r="O1613" s="214"/>
      <c r="P1613" s="609"/>
      <c r="Q1613" s="609"/>
      <c r="R1613" s="1545"/>
      <c r="S1613" s="1546"/>
      <c r="T1613" s="1546"/>
      <c r="U1613" s="302"/>
      <c r="V1613" s="766"/>
      <c r="W1613" s="1650" t="s">
        <v>4700</v>
      </c>
      <c r="X1613" s="362" t="s">
        <v>163</v>
      </c>
      <c r="Y1613" s="395">
        <v>0.85</v>
      </c>
      <c r="Z1613" s="355"/>
      <c r="AA1613" s="247"/>
      <c r="AB1613" s="247"/>
      <c r="AC1613" s="391">
        <f>ROUND(ROUND(ROUND(H1592*Q1604,0)*V1611,0)*Y1613,0)</f>
        <v>596</v>
      </c>
      <c r="AD1613" s="268"/>
    </row>
    <row r="1614" spans="1:30" ht="17.100000000000001" customHeight="1">
      <c r="A1614" s="243">
        <v>61</v>
      </c>
      <c r="B1614" s="243">
        <v>2857</v>
      </c>
      <c r="C1614" s="244" t="s">
        <v>6345</v>
      </c>
      <c r="D1614" s="765"/>
      <c r="E1614" s="765"/>
      <c r="F1614" s="278"/>
      <c r="G1614" s="278"/>
      <c r="H1614" s="278"/>
      <c r="I1614" s="279"/>
      <c r="J1614" s="597"/>
      <c r="K1614" s="654"/>
      <c r="L1614" s="654"/>
      <c r="M1614" s="208"/>
      <c r="N1614" s="773"/>
      <c r="O1614" s="214"/>
      <c r="P1614" s="214"/>
      <c r="Q1614" s="214"/>
      <c r="R1614" s="1563"/>
      <c r="S1614" s="1564"/>
      <c r="T1614" s="1564"/>
      <c r="U1614" s="305"/>
      <c r="V1614" s="768"/>
      <c r="W1614" s="1651"/>
      <c r="X1614" s="512"/>
      <c r="Y1614" s="368"/>
      <c r="Z1614" s="762" t="s">
        <v>167</v>
      </c>
      <c r="AA1614" s="354">
        <v>5</v>
      </c>
      <c r="AB1614" s="763" t="s">
        <v>168</v>
      </c>
      <c r="AC1614" s="391">
        <f>ROUND(ROUND(ROUND(H1592*Q1604,0)*V1611,0)*Y1613,0)-AA1614</f>
        <v>591</v>
      </c>
      <c r="AD1614" s="268"/>
    </row>
    <row r="1615" spans="1:30" ht="17.100000000000001" customHeight="1">
      <c r="A1615" s="243">
        <v>61</v>
      </c>
      <c r="B1615" s="243">
        <v>2858</v>
      </c>
      <c r="C1615" s="244" t="s">
        <v>6346</v>
      </c>
      <c r="D1615" s="765"/>
      <c r="E1615" s="765"/>
      <c r="F1615" s="278"/>
      <c r="G1615" s="278"/>
      <c r="H1615" s="278"/>
      <c r="I1615" s="279"/>
      <c r="J1615" s="597"/>
      <c r="K1615" s="654"/>
      <c r="L1615" s="654"/>
      <c r="M1615" s="208"/>
      <c r="N1615" s="773"/>
      <c r="O1615" s="1580" t="s">
        <v>165</v>
      </c>
      <c r="P1615" s="775"/>
      <c r="Q1615" s="775"/>
      <c r="R1615" s="359"/>
      <c r="S1615" s="360"/>
      <c r="T1615" s="776"/>
      <c r="U1615" s="360"/>
      <c r="V1615" s="361"/>
      <c r="W1615" s="523"/>
      <c r="X1615" s="524"/>
      <c r="Y1615" s="642"/>
      <c r="Z1615" s="247"/>
      <c r="AA1615" s="247"/>
      <c r="AB1615" s="247"/>
      <c r="AC1615" s="391">
        <f>ROUND(H1592*Q1616,0)</f>
        <v>589</v>
      </c>
      <c r="AD1615" s="268"/>
    </row>
    <row r="1616" spans="1:30" ht="17.100000000000001" customHeight="1">
      <c r="A1616" s="243">
        <v>61</v>
      </c>
      <c r="B1616" s="243">
        <v>2859</v>
      </c>
      <c r="C1616" s="244" t="s">
        <v>6347</v>
      </c>
      <c r="D1616" s="765"/>
      <c r="E1616" s="765"/>
      <c r="F1616" s="278"/>
      <c r="G1616" s="278"/>
      <c r="H1616" s="278"/>
      <c r="I1616" s="279"/>
      <c r="J1616" s="597"/>
      <c r="K1616" s="654"/>
      <c r="L1616" s="654"/>
      <c r="M1616" s="208"/>
      <c r="N1616" s="772"/>
      <c r="O1616" s="1620"/>
      <c r="P1616" s="643" t="s">
        <v>163</v>
      </c>
      <c r="Q1616" s="365">
        <v>0.5</v>
      </c>
      <c r="R1616" s="777"/>
      <c r="S1616" s="639"/>
      <c r="T1616" s="776"/>
      <c r="U1616" s="639"/>
      <c r="V1616" s="529"/>
      <c r="W1616" s="516"/>
      <c r="X1616" s="517"/>
      <c r="Y1616" s="526"/>
      <c r="Z1616" s="762" t="s">
        <v>167</v>
      </c>
      <c r="AA1616" s="354">
        <v>5</v>
      </c>
      <c r="AB1616" s="763" t="s">
        <v>168</v>
      </c>
      <c r="AC1616" s="391">
        <f>ROUND(H1592*Q1616,0)-AA1616</f>
        <v>584</v>
      </c>
      <c r="AD1616" s="268"/>
    </row>
    <row r="1617" spans="1:30" ht="17.100000000000001" customHeight="1">
      <c r="A1617" s="243">
        <v>61</v>
      </c>
      <c r="B1617" s="243">
        <v>2860</v>
      </c>
      <c r="C1617" s="244" t="s">
        <v>6348</v>
      </c>
      <c r="D1617" s="765"/>
      <c r="E1617" s="765"/>
      <c r="F1617" s="278"/>
      <c r="G1617" s="278"/>
      <c r="H1617" s="278"/>
      <c r="I1617" s="279"/>
      <c r="J1617" s="597"/>
      <c r="K1617" s="654"/>
      <c r="L1617" s="654"/>
      <c r="M1617" s="208"/>
      <c r="N1617" s="772"/>
      <c r="O1617" s="1620"/>
      <c r="P1617" s="530"/>
      <c r="Q1617" s="530"/>
      <c r="R1617" s="777"/>
      <c r="S1617" s="639"/>
      <c r="T1617" s="776"/>
      <c r="U1617" s="639"/>
      <c r="V1617" s="529"/>
      <c r="W1617" s="1650" t="s">
        <v>4700</v>
      </c>
      <c r="X1617" s="362" t="s">
        <v>163</v>
      </c>
      <c r="Y1617" s="395">
        <v>0.85</v>
      </c>
      <c r="Z1617" s="355"/>
      <c r="AA1617" s="247"/>
      <c r="AB1617" s="247"/>
      <c r="AC1617" s="391">
        <f>ROUND(ROUND(H1592*Q1616,0)*Y1617,0)</f>
        <v>501</v>
      </c>
      <c r="AD1617" s="268"/>
    </row>
    <row r="1618" spans="1:30" ht="17.100000000000001" customHeight="1">
      <c r="A1618" s="243">
        <v>61</v>
      </c>
      <c r="B1618" s="243">
        <v>2861</v>
      </c>
      <c r="C1618" s="244" t="s">
        <v>6349</v>
      </c>
      <c r="D1618" s="765"/>
      <c r="E1618" s="765"/>
      <c r="F1618" s="278"/>
      <c r="G1618" s="278"/>
      <c r="H1618" s="278"/>
      <c r="I1618" s="279"/>
      <c r="J1618" s="597"/>
      <c r="K1618" s="654"/>
      <c r="L1618" s="654"/>
      <c r="M1618" s="208"/>
      <c r="N1618" s="772"/>
      <c r="O1618" s="530"/>
      <c r="P1618" s="643"/>
      <c r="Q1618" s="643"/>
      <c r="R1618" s="778"/>
      <c r="S1618" s="525"/>
      <c r="T1618" s="537"/>
      <c r="U1618" s="525"/>
      <c r="V1618" s="539"/>
      <c r="W1618" s="1651"/>
      <c r="X1618" s="512"/>
      <c r="Y1618" s="368"/>
      <c r="Z1618" s="762" t="s">
        <v>167</v>
      </c>
      <c r="AA1618" s="354">
        <v>5</v>
      </c>
      <c r="AB1618" s="763" t="s">
        <v>168</v>
      </c>
      <c r="AC1618" s="391">
        <f>ROUND(ROUND(H1592*Q1616,0)*Y1617,0)-AA1618</f>
        <v>496</v>
      </c>
      <c r="AD1618" s="268"/>
    </row>
    <row r="1619" spans="1:30" ht="17.100000000000001" customHeight="1">
      <c r="A1619" s="243">
        <v>61</v>
      </c>
      <c r="B1619" s="243">
        <v>2862</v>
      </c>
      <c r="C1619" s="244" t="s">
        <v>6350</v>
      </c>
      <c r="D1619" s="765"/>
      <c r="E1619" s="765"/>
      <c r="F1619" s="278"/>
      <c r="G1619" s="278"/>
      <c r="H1619" s="278"/>
      <c r="I1619" s="279"/>
      <c r="J1619" s="597"/>
      <c r="K1619" s="654"/>
      <c r="L1619" s="654"/>
      <c r="M1619" s="208"/>
      <c r="N1619" s="773"/>
      <c r="O1619" s="530"/>
      <c r="P1619" s="530"/>
      <c r="Q1619" s="530"/>
      <c r="R1619" s="1580" t="s">
        <v>4703</v>
      </c>
      <c r="S1619" s="1633"/>
      <c r="T1619" s="1633"/>
      <c r="U1619" s="362" t="s">
        <v>163</v>
      </c>
      <c r="V1619" s="356">
        <v>0.7</v>
      </c>
      <c r="W1619" s="523"/>
      <c r="X1619" s="524"/>
      <c r="Y1619" s="642"/>
      <c r="Z1619" s="247"/>
      <c r="AA1619" s="247"/>
      <c r="AB1619" s="247"/>
      <c r="AC1619" s="391">
        <f>ROUND(ROUND(H1592*Q1616,0)*V1619,0)</f>
        <v>412</v>
      </c>
      <c r="AD1619" s="268"/>
    </row>
    <row r="1620" spans="1:30" ht="17.100000000000001" customHeight="1">
      <c r="A1620" s="243">
        <v>61</v>
      </c>
      <c r="B1620" s="243">
        <v>2863</v>
      </c>
      <c r="C1620" s="244" t="s">
        <v>6351</v>
      </c>
      <c r="D1620" s="765"/>
      <c r="E1620" s="765"/>
      <c r="F1620" s="278"/>
      <c r="G1620" s="278"/>
      <c r="H1620" s="278"/>
      <c r="I1620" s="279"/>
      <c r="J1620" s="597"/>
      <c r="K1620" s="654"/>
      <c r="L1620" s="654"/>
      <c r="M1620" s="208"/>
      <c r="N1620" s="773"/>
      <c r="O1620" s="530"/>
      <c r="P1620" s="530"/>
      <c r="Q1620" s="530"/>
      <c r="R1620" s="1620"/>
      <c r="S1620" s="1634"/>
      <c r="T1620" s="1634"/>
      <c r="U1620" s="643"/>
      <c r="V1620" s="365"/>
      <c r="W1620" s="319"/>
      <c r="X1620" s="288"/>
      <c r="Y1620" s="526"/>
      <c r="Z1620" s="762" t="s">
        <v>167</v>
      </c>
      <c r="AA1620" s="354">
        <v>5</v>
      </c>
      <c r="AB1620" s="763" t="s">
        <v>168</v>
      </c>
      <c r="AC1620" s="391">
        <f>ROUND(ROUND(H1592*Q1616,0)*V1619,0)-AA1620</f>
        <v>407</v>
      </c>
      <c r="AD1620" s="268"/>
    </row>
    <row r="1621" spans="1:30" ht="17.100000000000001" customHeight="1">
      <c r="A1621" s="243">
        <v>61</v>
      </c>
      <c r="B1621" s="243">
        <v>2864</v>
      </c>
      <c r="C1621" s="244" t="s">
        <v>6352</v>
      </c>
      <c r="D1621" s="765"/>
      <c r="E1621" s="765"/>
      <c r="F1621" s="278"/>
      <c r="G1621" s="278"/>
      <c r="H1621" s="278"/>
      <c r="I1621" s="279"/>
      <c r="J1621" s="597"/>
      <c r="K1621" s="654"/>
      <c r="L1621" s="654"/>
      <c r="M1621" s="208"/>
      <c r="N1621" s="774"/>
      <c r="O1621" s="643"/>
      <c r="P1621" s="1644"/>
      <c r="Q1621" s="1652"/>
      <c r="R1621" s="1620"/>
      <c r="S1621" s="1634"/>
      <c r="T1621" s="1634"/>
      <c r="U1621" s="779"/>
      <c r="V1621" s="780"/>
      <c r="W1621" s="1650" t="s">
        <v>4700</v>
      </c>
      <c r="X1621" s="362" t="s">
        <v>163</v>
      </c>
      <c r="Y1621" s="395">
        <v>0.85</v>
      </c>
      <c r="Z1621" s="355"/>
      <c r="AA1621" s="247"/>
      <c r="AB1621" s="247"/>
      <c r="AC1621" s="391">
        <f>ROUND(ROUND(ROUND(H1592*Q1616,0)*V1619,0)*Y1621,0)</f>
        <v>350</v>
      </c>
      <c r="AD1621" s="268"/>
    </row>
    <row r="1622" spans="1:30" ht="17.100000000000001" customHeight="1">
      <c r="A1622" s="243">
        <v>61</v>
      </c>
      <c r="B1622" s="243">
        <v>2865</v>
      </c>
      <c r="C1622" s="244" t="s">
        <v>6353</v>
      </c>
      <c r="D1622" s="765"/>
      <c r="E1622" s="765"/>
      <c r="F1622" s="278"/>
      <c r="G1622" s="278"/>
      <c r="H1622" s="278"/>
      <c r="I1622" s="279"/>
      <c r="J1622" s="597"/>
      <c r="K1622" s="654"/>
      <c r="L1622" s="654"/>
      <c r="M1622" s="208"/>
      <c r="N1622" s="774"/>
      <c r="O1622" s="643"/>
      <c r="P1622" s="643"/>
      <c r="Q1622" s="643"/>
      <c r="R1622" s="781"/>
      <c r="S1622" s="782"/>
      <c r="T1622" s="537"/>
      <c r="U1622" s="537"/>
      <c r="V1622" s="783"/>
      <c r="W1622" s="1651"/>
      <c r="X1622" s="512"/>
      <c r="Y1622" s="368"/>
      <c r="Z1622" s="762" t="s">
        <v>167</v>
      </c>
      <c r="AA1622" s="354">
        <v>5</v>
      </c>
      <c r="AB1622" s="763" t="s">
        <v>168</v>
      </c>
      <c r="AC1622" s="391">
        <f>ROUND(ROUND(ROUND(H1592*Q1616,0)*V1619,0)*Y1621,0)-AA1622</f>
        <v>345</v>
      </c>
      <c r="AD1622" s="268"/>
    </row>
    <row r="1623" spans="1:30" ht="17.100000000000001" customHeight="1">
      <c r="A1623" s="243">
        <v>61</v>
      </c>
      <c r="B1623" s="243">
        <v>2866</v>
      </c>
      <c r="C1623" s="244" t="s">
        <v>6354</v>
      </c>
      <c r="D1623" s="765"/>
      <c r="E1623" s="765"/>
      <c r="F1623" s="278"/>
      <c r="G1623" s="278"/>
      <c r="H1623" s="278"/>
      <c r="I1623" s="279"/>
      <c r="J1623" s="597"/>
      <c r="K1623" s="654"/>
      <c r="L1623" s="654"/>
      <c r="M1623" s="208"/>
      <c r="N1623" s="773"/>
      <c r="O1623" s="643"/>
      <c r="P1623" s="1646"/>
      <c r="Q1623" s="1649"/>
      <c r="R1623" s="1580" t="s">
        <v>4708</v>
      </c>
      <c r="S1623" s="1633"/>
      <c r="T1623" s="1633"/>
      <c r="U1623" s="643" t="s">
        <v>163</v>
      </c>
      <c r="V1623" s="365">
        <v>0.85</v>
      </c>
      <c r="W1623" s="523"/>
      <c r="X1623" s="524"/>
      <c r="Y1623" s="642"/>
      <c r="Z1623" s="247"/>
      <c r="AA1623" s="247"/>
      <c r="AB1623" s="247"/>
      <c r="AC1623" s="391">
        <f>ROUND(ROUND(H1592*Q1616,0)*V1623,0)</f>
        <v>501</v>
      </c>
      <c r="AD1623" s="268"/>
    </row>
    <row r="1624" spans="1:30" ht="17.100000000000001" customHeight="1">
      <c r="A1624" s="243">
        <v>61</v>
      </c>
      <c r="B1624" s="243">
        <v>2867</v>
      </c>
      <c r="C1624" s="244" t="s">
        <v>6355</v>
      </c>
      <c r="D1624" s="765"/>
      <c r="E1624" s="765"/>
      <c r="F1624" s="278"/>
      <c r="G1624" s="278"/>
      <c r="H1624" s="278"/>
      <c r="I1624" s="279"/>
      <c r="J1624" s="597"/>
      <c r="K1624" s="654"/>
      <c r="L1624" s="654"/>
      <c r="M1624" s="208"/>
      <c r="N1624" s="773"/>
      <c r="O1624" s="643"/>
      <c r="P1624" s="365"/>
      <c r="Q1624" s="365"/>
      <c r="R1624" s="1620"/>
      <c r="S1624" s="1634"/>
      <c r="T1624" s="1634"/>
      <c r="U1624" s="643"/>
      <c r="V1624" s="365"/>
      <c r="W1624" s="319"/>
      <c r="X1624" s="288"/>
      <c r="Y1624" s="526"/>
      <c r="Z1624" s="762" t="s">
        <v>167</v>
      </c>
      <c r="AA1624" s="354">
        <v>5</v>
      </c>
      <c r="AB1624" s="763" t="s">
        <v>168</v>
      </c>
      <c r="AC1624" s="391">
        <f>ROUND(ROUND(H1592*Q1616,0)*V1623,0)-AA1624</f>
        <v>496</v>
      </c>
      <c r="AD1624" s="268"/>
    </row>
    <row r="1625" spans="1:30" ht="17.100000000000001" customHeight="1">
      <c r="A1625" s="243">
        <v>61</v>
      </c>
      <c r="B1625" s="243">
        <v>2868</v>
      </c>
      <c r="C1625" s="244" t="s">
        <v>6356</v>
      </c>
      <c r="D1625" s="765"/>
      <c r="E1625" s="765"/>
      <c r="F1625" s="278"/>
      <c r="G1625" s="278"/>
      <c r="H1625" s="278"/>
      <c r="I1625" s="279"/>
      <c r="J1625" s="597"/>
      <c r="K1625" s="654"/>
      <c r="L1625" s="654"/>
      <c r="M1625" s="208"/>
      <c r="N1625" s="774"/>
      <c r="O1625" s="643"/>
      <c r="P1625" s="365"/>
      <c r="Q1625" s="365"/>
      <c r="R1625" s="1620"/>
      <c r="S1625" s="1634"/>
      <c r="T1625" s="1634"/>
      <c r="U1625" s="779"/>
      <c r="V1625" s="780"/>
      <c r="W1625" s="1650" t="s">
        <v>4700</v>
      </c>
      <c r="X1625" s="362" t="s">
        <v>163</v>
      </c>
      <c r="Y1625" s="395">
        <v>0.85</v>
      </c>
      <c r="Z1625" s="355"/>
      <c r="AA1625" s="247"/>
      <c r="AB1625" s="247"/>
      <c r="AC1625" s="391">
        <f>ROUND(ROUND(ROUND(H1592*Q1616,0)*V1623,0)*Y1625,0)</f>
        <v>426</v>
      </c>
      <c r="AD1625" s="268"/>
    </row>
    <row r="1626" spans="1:30" ht="17.100000000000001" customHeight="1">
      <c r="A1626" s="243">
        <v>61</v>
      </c>
      <c r="B1626" s="243">
        <v>2869</v>
      </c>
      <c r="C1626" s="244" t="s">
        <v>6357</v>
      </c>
      <c r="D1626" s="765"/>
      <c r="E1626" s="765"/>
      <c r="F1626" s="278"/>
      <c r="G1626" s="278"/>
      <c r="H1626" s="278"/>
      <c r="I1626" s="279"/>
      <c r="J1626" s="597"/>
      <c r="K1626" s="654"/>
      <c r="L1626" s="654"/>
      <c r="M1626" s="208"/>
      <c r="N1626" s="467"/>
      <c r="O1626" s="643"/>
      <c r="P1626" s="643"/>
      <c r="Q1626" s="643"/>
      <c r="R1626" s="1642"/>
      <c r="S1626" s="1643"/>
      <c r="T1626" s="1643"/>
      <c r="U1626" s="537"/>
      <c r="V1626" s="783"/>
      <c r="W1626" s="1651"/>
      <c r="X1626" s="512"/>
      <c r="Y1626" s="368"/>
      <c r="Z1626" s="762" t="s">
        <v>167</v>
      </c>
      <c r="AA1626" s="354">
        <v>5</v>
      </c>
      <c r="AB1626" s="763" t="s">
        <v>168</v>
      </c>
      <c r="AC1626" s="391">
        <f>ROUND(ROUND(ROUND(H1592*Q1616,0)*V1623,0)*Y1625,0)-AA1626</f>
        <v>421</v>
      </c>
      <c r="AD1626" s="268"/>
    </row>
    <row r="1627" spans="1:30" ht="17.100000000000001" customHeight="1">
      <c r="A1627" s="229">
        <v>61</v>
      </c>
      <c r="B1627" s="229">
        <v>1621</v>
      </c>
      <c r="C1627" s="230" t="s">
        <v>6358</v>
      </c>
      <c r="D1627" s="765"/>
      <c r="E1627" s="764"/>
      <c r="F1627" s="1542" t="s">
        <v>6359</v>
      </c>
      <c r="G1627" s="477"/>
      <c r="H1627" s="477"/>
      <c r="I1627" s="478"/>
      <c r="J1627" s="756"/>
      <c r="K1627" s="664"/>
      <c r="L1627" s="664"/>
      <c r="M1627" s="232"/>
      <c r="N1627" s="231"/>
      <c r="O1627" s="232"/>
      <c r="P1627" s="232"/>
      <c r="Q1627" s="232"/>
      <c r="R1627" s="340"/>
      <c r="S1627" s="338"/>
      <c r="T1627" s="338"/>
      <c r="U1627" s="334"/>
      <c r="V1627" s="232"/>
      <c r="W1627" s="231"/>
      <c r="X1627" s="232"/>
      <c r="Y1627" s="314"/>
      <c r="Z1627" s="257"/>
      <c r="AA1627" s="257"/>
      <c r="AB1627" s="257"/>
      <c r="AC1627" s="473">
        <f>ROUND(H1628,0)</f>
        <v>1064</v>
      </c>
      <c r="AD1627" s="268"/>
    </row>
    <row r="1628" spans="1:30" ht="17.100000000000001" customHeight="1">
      <c r="A1628" s="243">
        <v>61</v>
      </c>
      <c r="B1628" s="243">
        <v>2870</v>
      </c>
      <c r="C1628" s="244" t="s">
        <v>6360</v>
      </c>
      <c r="D1628" s="765"/>
      <c r="E1628" s="764"/>
      <c r="F1628" s="1545"/>
      <c r="G1628" s="377"/>
      <c r="H1628" s="757">
        <v>1064</v>
      </c>
      <c r="I1628" s="208" t="s">
        <v>18</v>
      </c>
      <c r="J1628" s="597"/>
      <c r="K1628" s="654"/>
      <c r="L1628" s="654"/>
      <c r="M1628" s="208"/>
      <c r="N1628" s="245"/>
      <c r="O1628" s="208"/>
      <c r="P1628" s="208"/>
      <c r="Q1628" s="208"/>
      <c r="R1628" s="611"/>
      <c r="S1628" s="392"/>
      <c r="T1628" s="392"/>
      <c r="U1628" s="301"/>
      <c r="V1628" s="208"/>
      <c r="W1628" s="245"/>
      <c r="X1628" s="208"/>
      <c r="Y1628" s="226"/>
      <c r="Z1628" s="762" t="s">
        <v>167</v>
      </c>
      <c r="AA1628" s="354">
        <v>5</v>
      </c>
      <c r="AB1628" s="763" t="s">
        <v>168</v>
      </c>
      <c r="AC1628" s="391">
        <f>ROUND(H1628,0)-AA1628</f>
        <v>1059</v>
      </c>
      <c r="AD1628" s="268"/>
    </row>
    <row r="1629" spans="1:30" ht="17.100000000000001" customHeight="1">
      <c r="A1629" s="243">
        <v>61</v>
      </c>
      <c r="B1629" s="243">
        <v>2871</v>
      </c>
      <c r="C1629" s="244" t="s">
        <v>6361</v>
      </c>
      <c r="D1629" s="765"/>
      <c r="E1629" s="764"/>
      <c r="F1629" s="1545"/>
      <c r="G1629" s="377"/>
      <c r="H1629" s="377"/>
      <c r="I1629" s="378"/>
      <c r="J1629" s="597"/>
      <c r="K1629" s="654"/>
      <c r="L1629" s="654"/>
      <c r="M1629" s="208"/>
      <c r="N1629" s="245"/>
      <c r="O1629" s="208"/>
      <c r="P1629" s="208"/>
      <c r="Q1629" s="208"/>
      <c r="R1629" s="611"/>
      <c r="S1629" s="392"/>
      <c r="T1629" s="392"/>
      <c r="U1629" s="301"/>
      <c r="V1629" s="385"/>
      <c r="W1629" s="1650" t="s">
        <v>4700</v>
      </c>
      <c r="X1629" s="362" t="s">
        <v>163</v>
      </c>
      <c r="Y1629" s="395">
        <v>0.85</v>
      </c>
      <c r="Z1629" s="355"/>
      <c r="AA1629" s="247"/>
      <c r="AB1629" s="247"/>
      <c r="AC1629" s="391">
        <f>ROUND(H1628*Y1629,0)</f>
        <v>904</v>
      </c>
      <c r="AD1629" s="268"/>
    </row>
    <row r="1630" spans="1:30" ht="17.100000000000001" customHeight="1">
      <c r="A1630" s="243">
        <v>61</v>
      </c>
      <c r="B1630" s="243">
        <v>2872</v>
      </c>
      <c r="C1630" s="244" t="s">
        <v>6362</v>
      </c>
      <c r="D1630" s="765"/>
      <c r="E1630" s="764"/>
      <c r="F1630" s="377"/>
      <c r="G1630" s="377"/>
      <c r="H1630" s="377"/>
      <c r="I1630" s="377"/>
      <c r="J1630" s="597"/>
      <c r="K1630" s="654"/>
      <c r="L1630" s="654"/>
      <c r="M1630" s="208"/>
      <c r="N1630" s="245"/>
      <c r="O1630" s="208"/>
      <c r="P1630" s="208"/>
      <c r="Q1630" s="208"/>
      <c r="R1630" s="761"/>
      <c r="S1630" s="407"/>
      <c r="T1630" s="407"/>
      <c r="U1630" s="304"/>
      <c r="V1630" s="226"/>
      <c r="W1630" s="1651"/>
      <c r="X1630" s="512"/>
      <c r="Y1630" s="368"/>
      <c r="Z1630" s="762" t="s">
        <v>167</v>
      </c>
      <c r="AA1630" s="354">
        <v>5</v>
      </c>
      <c r="AB1630" s="763" t="s">
        <v>168</v>
      </c>
      <c r="AC1630" s="391">
        <f>ROUND(H1628*Y1629,0)-AA1630</f>
        <v>899</v>
      </c>
      <c r="AD1630" s="268"/>
    </row>
    <row r="1631" spans="1:30" ht="17.100000000000001" customHeight="1">
      <c r="A1631" s="229">
        <v>61</v>
      </c>
      <c r="B1631" s="229">
        <v>1622</v>
      </c>
      <c r="C1631" s="230" t="s">
        <v>6363</v>
      </c>
      <c r="D1631" s="764"/>
      <c r="E1631" s="764"/>
      <c r="F1631" s="278"/>
      <c r="G1631" s="278"/>
      <c r="J1631" s="597"/>
      <c r="K1631" s="654"/>
      <c r="L1631" s="654"/>
      <c r="M1631" s="208"/>
      <c r="N1631" s="245"/>
      <c r="O1631" s="208"/>
      <c r="P1631" s="208"/>
      <c r="Q1631" s="208"/>
      <c r="R1631" s="1542" t="s">
        <v>4703</v>
      </c>
      <c r="S1631" s="1543"/>
      <c r="T1631" s="1543"/>
      <c r="U1631" s="372" t="s">
        <v>163</v>
      </c>
      <c r="V1631" s="373">
        <v>0.7</v>
      </c>
      <c r="W1631" s="231"/>
      <c r="X1631" s="232"/>
      <c r="Y1631" s="314"/>
      <c r="Z1631" s="257"/>
      <c r="AA1631" s="257"/>
      <c r="AB1631" s="257"/>
      <c r="AC1631" s="473">
        <f>ROUND(H1628*V1631,0)</f>
        <v>745</v>
      </c>
      <c r="AD1631" s="268"/>
    </row>
    <row r="1632" spans="1:30" ht="17.100000000000001" customHeight="1">
      <c r="A1632" s="243">
        <v>61</v>
      </c>
      <c r="B1632" s="243">
        <v>2873</v>
      </c>
      <c r="C1632" s="244" t="s">
        <v>6364</v>
      </c>
      <c r="D1632" s="764"/>
      <c r="E1632" s="764"/>
      <c r="F1632" s="278"/>
      <c r="G1632" s="278"/>
      <c r="H1632" s="208"/>
      <c r="I1632" s="388"/>
      <c r="J1632" s="597"/>
      <c r="K1632" s="654"/>
      <c r="L1632" s="654"/>
      <c r="M1632" s="208"/>
      <c r="N1632" s="245"/>
      <c r="O1632" s="208"/>
      <c r="P1632" s="208"/>
      <c r="Q1632" s="208"/>
      <c r="R1632" s="1545"/>
      <c r="S1632" s="1546"/>
      <c r="T1632" s="1546"/>
      <c r="U1632" s="214"/>
      <c r="V1632" s="609"/>
      <c r="W1632" s="281"/>
      <c r="X1632" s="216"/>
      <c r="Y1632" s="226"/>
      <c r="Z1632" s="762" t="s">
        <v>167</v>
      </c>
      <c r="AA1632" s="354">
        <v>5</v>
      </c>
      <c r="AB1632" s="763" t="s">
        <v>168</v>
      </c>
      <c r="AC1632" s="391">
        <f>ROUND(H1628*V1631,0)-AA1632</f>
        <v>740</v>
      </c>
      <c r="AD1632" s="268"/>
    </row>
    <row r="1633" spans="1:30" ht="17.100000000000001" customHeight="1">
      <c r="A1633" s="243">
        <v>61</v>
      </c>
      <c r="B1633" s="243">
        <v>2874</v>
      </c>
      <c r="C1633" s="244" t="s">
        <v>6365</v>
      </c>
      <c r="D1633" s="765"/>
      <c r="E1633" s="764"/>
      <c r="F1633" s="406"/>
      <c r="G1633" s="406"/>
      <c r="H1633" s="208"/>
      <c r="I1633" s="388"/>
      <c r="J1633" s="597"/>
      <c r="K1633" s="654"/>
      <c r="L1633" s="654"/>
      <c r="M1633" s="208"/>
      <c r="N1633" s="245"/>
      <c r="O1633" s="208"/>
      <c r="P1633" s="208"/>
      <c r="Q1633" s="208"/>
      <c r="R1633" s="1545"/>
      <c r="S1633" s="1546"/>
      <c r="T1633" s="1546"/>
      <c r="U1633" s="302"/>
      <c r="V1633" s="766"/>
      <c r="W1633" s="1650" t="s">
        <v>4700</v>
      </c>
      <c r="X1633" s="362" t="s">
        <v>163</v>
      </c>
      <c r="Y1633" s="395">
        <v>0.85</v>
      </c>
      <c r="Z1633" s="355"/>
      <c r="AA1633" s="247"/>
      <c r="AB1633" s="247"/>
      <c r="AC1633" s="391">
        <f>ROUND(ROUND(H1628*V1631,0)*Y1633,0)</f>
        <v>633</v>
      </c>
      <c r="AD1633" s="268"/>
    </row>
    <row r="1634" spans="1:30" ht="17.100000000000001" customHeight="1">
      <c r="A1634" s="243">
        <v>61</v>
      </c>
      <c r="B1634" s="243">
        <v>2875</v>
      </c>
      <c r="C1634" s="244" t="s">
        <v>6366</v>
      </c>
      <c r="D1634" s="765"/>
      <c r="E1634" s="764"/>
      <c r="F1634" s="406"/>
      <c r="G1634" s="406"/>
      <c r="H1634" s="208"/>
      <c r="I1634" s="388"/>
      <c r="J1634" s="597"/>
      <c r="K1634" s="654"/>
      <c r="L1634" s="654"/>
      <c r="M1634" s="208"/>
      <c r="N1634" s="245"/>
      <c r="O1634" s="208"/>
      <c r="P1634" s="208"/>
      <c r="Q1634" s="208"/>
      <c r="R1634" s="399"/>
      <c r="S1634" s="767"/>
      <c r="T1634" s="305"/>
      <c r="U1634" s="305"/>
      <c r="V1634" s="768"/>
      <c r="W1634" s="1651"/>
      <c r="X1634" s="512"/>
      <c r="Y1634" s="368"/>
      <c r="Z1634" s="762" t="s">
        <v>167</v>
      </c>
      <c r="AA1634" s="354">
        <v>5</v>
      </c>
      <c r="AB1634" s="763" t="s">
        <v>168</v>
      </c>
      <c r="AC1634" s="391">
        <f>ROUND(ROUND(H1628*V1631,0)*Y1633,0)-AA1634</f>
        <v>628</v>
      </c>
      <c r="AD1634" s="268"/>
    </row>
    <row r="1635" spans="1:30" ht="17.100000000000001" customHeight="1">
      <c r="A1635" s="229">
        <v>61</v>
      </c>
      <c r="B1635" s="229">
        <v>1625</v>
      </c>
      <c r="C1635" s="230" t="s">
        <v>6367</v>
      </c>
      <c r="D1635" s="765"/>
      <c r="E1635" s="764"/>
      <c r="F1635" s="406"/>
      <c r="G1635" s="406"/>
      <c r="H1635" s="208"/>
      <c r="I1635" s="388"/>
      <c r="J1635" s="597"/>
      <c r="K1635" s="654"/>
      <c r="L1635" s="654"/>
      <c r="M1635" s="208"/>
      <c r="N1635" s="245"/>
      <c r="O1635" s="208"/>
      <c r="P1635" s="208"/>
      <c r="Q1635" s="385"/>
      <c r="R1635" s="1542" t="s">
        <v>4708</v>
      </c>
      <c r="S1635" s="1543"/>
      <c r="T1635" s="1543"/>
      <c r="U1635" s="214" t="s">
        <v>163</v>
      </c>
      <c r="V1635" s="609">
        <v>0.85</v>
      </c>
      <c r="W1635" s="231"/>
      <c r="X1635" s="232"/>
      <c r="Y1635" s="314"/>
      <c r="Z1635" s="257"/>
      <c r="AA1635" s="257"/>
      <c r="AB1635" s="257"/>
      <c r="AC1635" s="473">
        <f>ROUND(H1628*V1635,0)</f>
        <v>904</v>
      </c>
      <c r="AD1635" s="268"/>
    </row>
    <row r="1636" spans="1:30" ht="17.100000000000001" customHeight="1">
      <c r="A1636" s="243">
        <v>61</v>
      </c>
      <c r="B1636" s="243">
        <v>2876</v>
      </c>
      <c r="C1636" s="244" t="s">
        <v>6368</v>
      </c>
      <c r="D1636" s="765"/>
      <c r="E1636" s="764"/>
      <c r="F1636" s="406"/>
      <c r="G1636" s="406"/>
      <c r="H1636" s="208"/>
      <c r="I1636" s="388"/>
      <c r="J1636" s="597"/>
      <c r="K1636" s="654"/>
      <c r="L1636" s="654"/>
      <c r="M1636" s="208"/>
      <c r="N1636" s="245"/>
      <c r="O1636" s="208"/>
      <c r="P1636" s="208"/>
      <c r="Q1636" s="208"/>
      <c r="R1636" s="1545"/>
      <c r="S1636" s="1546"/>
      <c r="T1636" s="1546"/>
      <c r="U1636" s="214"/>
      <c r="V1636" s="609"/>
      <c r="W1636" s="281"/>
      <c r="X1636" s="216"/>
      <c r="Y1636" s="226"/>
      <c r="Z1636" s="762" t="s">
        <v>167</v>
      </c>
      <c r="AA1636" s="354">
        <v>5</v>
      </c>
      <c r="AB1636" s="763" t="s">
        <v>168</v>
      </c>
      <c r="AC1636" s="391">
        <f>ROUND(H1628*V1635,0)-AA1636</f>
        <v>899</v>
      </c>
      <c r="AD1636" s="268"/>
    </row>
    <row r="1637" spans="1:30" ht="17.100000000000001" customHeight="1">
      <c r="A1637" s="243">
        <v>61</v>
      </c>
      <c r="B1637" s="243">
        <v>2877</v>
      </c>
      <c r="C1637" s="244" t="s">
        <v>6369</v>
      </c>
      <c r="D1637" s="765"/>
      <c r="E1637" s="764"/>
      <c r="F1637" s="278"/>
      <c r="G1637" s="278"/>
      <c r="H1637" s="278"/>
      <c r="I1637" s="279"/>
      <c r="J1637" s="597"/>
      <c r="K1637" s="654"/>
      <c r="L1637" s="654"/>
      <c r="M1637" s="208"/>
      <c r="N1637" s="245"/>
      <c r="O1637" s="208"/>
      <c r="P1637" s="208"/>
      <c r="Q1637" s="208"/>
      <c r="R1637" s="1545"/>
      <c r="S1637" s="1546"/>
      <c r="T1637" s="1546"/>
      <c r="U1637" s="302"/>
      <c r="V1637" s="766"/>
      <c r="W1637" s="1650" t="s">
        <v>4700</v>
      </c>
      <c r="X1637" s="362" t="s">
        <v>163</v>
      </c>
      <c r="Y1637" s="395">
        <v>0.85</v>
      </c>
      <c r="Z1637" s="355"/>
      <c r="AA1637" s="247"/>
      <c r="AB1637" s="247"/>
      <c r="AC1637" s="391">
        <f>ROUND(ROUND(H1628*V1635,0)*Y1637,0)</f>
        <v>768</v>
      </c>
      <c r="AD1637" s="268"/>
    </row>
    <row r="1638" spans="1:30" ht="17.100000000000001" customHeight="1">
      <c r="A1638" s="243">
        <v>61</v>
      </c>
      <c r="B1638" s="243">
        <v>2878</v>
      </c>
      <c r="C1638" s="244" t="s">
        <v>6370</v>
      </c>
      <c r="D1638" s="765"/>
      <c r="E1638" s="764"/>
      <c r="F1638" s="278"/>
      <c r="G1638" s="278"/>
      <c r="H1638" s="278"/>
      <c r="I1638" s="279"/>
      <c r="J1638" s="597"/>
      <c r="K1638" s="654"/>
      <c r="L1638" s="654"/>
      <c r="M1638" s="208"/>
      <c r="N1638" s="281"/>
      <c r="O1638" s="216"/>
      <c r="P1638" s="216"/>
      <c r="Q1638" s="226"/>
      <c r="R1638" s="1563"/>
      <c r="S1638" s="1564"/>
      <c r="T1638" s="1564"/>
      <c r="U1638" s="305"/>
      <c r="V1638" s="768"/>
      <c r="W1638" s="1651"/>
      <c r="X1638" s="512"/>
      <c r="Y1638" s="368"/>
      <c r="Z1638" s="762" t="s">
        <v>167</v>
      </c>
      <c r="AA1638" s="354">
        <v>5</v>
      </c>
      <c r="AB1638" s="763" t="s">
        <v>168</v>
      </c>
      <c r="AC1638" s="391">
        <f>ROUND(ROUND(H1628*V1635,0)*Y1637,0)-AA1638</f>
        <v>763</v>
      </c>
      <c r="AD1638" s="268"/>
    </row>
    <row r="1639" spans="1:30" ht="17.100000000000001" customHeight="1">
      <c r="A1639" s="229">
        <v>61</v>
      </c>
      <c r="B1639" s="229">
        <v>1623</v>
      </c>
      <c r="C1639" s="230" t="s">
        <v>6371</v>
      </c>
      <c r="D1639" s="765"/>
      <c r="E1639" s="765"/>
      <c r="F1639" s="278"/>
      <c r="G1639" s="278"/>
      <c r="H1639" s="278"/>
      <c r="I1639" s="279"/>
      <c r="J1639" s="597"/>
      <c r="K1639" s="654"/>
      <c r="L1639" s="654"/>
      <c r="M1639" s="208"/>
      <c r="N1639" s="1539" t="s">
        <v>4713</v>
      </c>
      <c r="O1639" s="1608" t="s">
        <v>162</v>
      </c>
      <c r="P1639" s="769"/>
      <c r="Q1639" s="769"/>
      <c r="R1639" s="340"/>
      <c r="S1639" s="338"/>
      <c r="T1639" s="338"/>
      <c r="U1639" s="334"/>
      <c r="V1639" s="232"/>
      <c r="W1639" s="231"/>
      <c r="X1639" s="232"/>
      <c r="Y1639" s="314"/>
      <c r="Z1639" s="257"/>
      <c r="AA1639" s="257"/>
      <c r="AB1639" s="257"/>
      <c r="AC1639" s="473">
        <f>ROUND(H1628*Q1640,0)</f>
        <v>745</v>
      </c>
      <c r="AD1639" s="268"/>
    </row>
    <row r="1640" spans="1:30" ht="17.100000000000001" customHeight="1">
      <c r="A1640" s="243">
        <v>61</v>
      </c>
      <c r="B1640" s="243">
        <v>2879</v>
      </c>
      <c r="C1640" s="244" t="s">
        <v>6372</v>
      </c>
      <c r="D1640" s="765"/>
      <c r="E1640" s="765"/>
      <c r="F1640" s="278"/>
      <c r="G1640" s="278"/>
      <c r="H1640" s="278"/>
      <c r="I1640" s="279"/>
      <c r="J1640" s="597"/>
      <c r="K1640" s="654"/>
      <c r="L1640" s="654"/>
      <c r="M1640" s="208"/>
      <c r="N1640" s="1631"/>
      <c r="O1640" s="1586"/>
      <c r="P1640" s="214" t="s">
        <v>163</v>
      </c>
      <c r="Q1640" s="770">
        <v>0.7</v>
      </c>
      <c r="R1640" s="611"/>
      <c r="S1640" s="392"/>
      <c r="T1640" s="392"/>
      <c r="U1640" s="301"/>
      <c r="V1640" s="208"/>
      <c r="W1640" s="245"/>
      <c r="X1640" s="208"/>
      <c r="Y1640" s="226"/>
      <c r="Z1640" s="762" t="s">
        <v>167</v>
      </c>
      <c r="AA1640" s="354">
        <v>5</v>
      </c>
      <c r="AB1640" s="763" t="s">
        <v>168</v>
      </c>
      <c r="AC1640" s="391">
        <f>ROUND(H1628*Q1640,0)-AA1640</f>
        <v>740</v>
      </c>
      <c r="AD1640" s="268"/>
    </row>
    <row r="1641" spans="1:30" ht="17.100000000000001" customHeight="1">
      <c r="A1641" s="243">
        <v>61</v>
      </c>
      <c r="B1641" s="243">
        <v>2880</v>
      </c>
      <c r="C1641" s="244" t="s">
        <v>6373</v>
      </c>
      <c r="D1641" s="765"/>
      <c r="E1641" s="765"/>
      <c r="F1641" s="278"/>
      <c r="G1641" s="278"/>
      <c r="H1641" s="278"/>
      <c r="I1641" s="279"/>
      <c r="J1641" s="597"/>
      <c r="K1641" s="654"/>
      <c r="L1641" s="654"/>
      <c r="M1641" s="208"/>
      <c r="N1641" s="1631"/>
      <c r="O1641" s="1586"/>
      <c r="R1641" s="611"/>
      <c r="S1641" s="392"/>
      <c r="T1641" s="392"/>
      <c r="U1641" s="301"/>
      <c r="V1641" s="385"/>
      <c r="W1641" s="1650" t="s">
        <v>4700</v>
      </c>
      <c r="X1641" s="362" t="s">
        <v>163</v>
      </c>
      <c r="Y1641" s="395">
        <v>0.85</v>
      </c>
      <c r="Z1641" s="355"/>
      <c r="AA1641" s="247"/>
      <c r="AB1641" s="247"/>
      <c r="AC1641" s="391">
        <f>ROUND(ROUND(H1628*Q1640,0)*Y1641,0)</f>
        <v>633</v>
      </c>
      <c r="AD1641" s="268"/>
    </row>
    <row r="1642" spans="1:30" ht="17.100000000000001" customHeight="1">
      <c r="A1642" s="243">
        <v>61</v>
      </c>
      <c r="B1642" s="243">
        <v>2881</v>
      </c>
      <c r="C1642" s="244" t="s">
        <v>6374</v>
      </c>
      <c r="D1642" s="765"/>
      <c r="E1642" s="765"/>
      <c r="F1642" s="278"/>
      <c r="G1642" s="278"/>
      <c r="H1642" s="278"/>
      <c r="I1642" s="279"/>
      <c r="J1642" s="597"/>
      <c r="K1642" s="654"/>
      <c r="L1642" s="654"/>
      <c r="M1642" s="208"/>
      <c r="N1642" s="772"/>
      <c r="P1642" s="214"/>
      <c r="Q1642" s="214"/>
      <c r="R1642" s="761"/>
      <c r="S1642" s="407"/>
      <c r="T1642" s="407"/>
      <c r="U1642" s="304"/>
      <c r="V1642" s="226"/>
      <c r="W1642" s="1651"/>
      <c r="X1642" s="512"/>
      <c r="Y1642" s="368"/>
      <c r="Z1642" s="762" t="s">
        <v>167</v>
      </c>
      <c r="AA1642" s="354">
        <v>5</v>
      </c>
      <c r="AB1642" s="763" t="s">
        <v>168</v>
      </c>
      <c r="AC1642" s="391">
        <f>ROUND(ROUND(H1628*Q1640,0)*Y1641,0)-AA1642</f>
        <v>628</v>
      </c>
      <c r="AD1642" s="268"/>
    </row>
    <row r="1643" spans="1:30" ht="17.100000000000001" customHeight="1">
      <c r="A1643" s="229">
        <v>61</v>
      </c>
      <c r="B1643" s="229">
        <v>1624</v>
      </c>
      <c r="C1643" s="230" t="s">
        <v>6375</v>
      </c>
      <c r="D1643" s="765"/>
      <c r="E1643" s="765"/>
      <c r="F1643" s="278"/>
      <c r="G1643" s="278"/>
      <c r="H1643" s="278"/>
      <c r="I1643" s="279"/>
      <c r="J1643" s="597"/>
      <c r="K1643" s="654"/>
      <c r="L1643" s="654"/>
      <c r="M1643" s="208"/>
      <c r="N1643" s="773"/>
      <c r="R1643" s="1542" t="s">
        <v>4703</v>
      </c>
      <c r="S1643" s="1543"/>
      <c r="T1643" s="1543"/>
      <c r="U1643" s="372" t="s">
        <v>163</v>
      </c>
      <c r="V1643" s="373">
        <v>0.7</v>
      </c>
      <c r="W1643" s="231"/>
      <c r="X1643" s="232"/>
      <c r="Y1643" s="314"/>
      <c r="Z1643" s="257"/>
      <c r="AA1643" s="257"/>
      <c r="AB1643" s="257"/>
      <c r="AC1643" s="473">
        <f>ROUND(ROUND(H1628*Q1640,0)*V1643,0)</f>
        <v>522</v>
      </c>
      <c r="AD1643" s="268"/>
    </row>
    <row r="1644" spans="1:30" ht="17.100000000000001" customHeight="1">
      <c r="A1644" s="243">
        <v>61</v>
      </c>
      <c r="B1644" s="243">
        <v>2882</v>
      </c>
      <c r="C1644" s="244" t="s">
        <v>6376</v>
      </c>
      <c r="D1644" s="765"/>
      <c r="E1644" s="765"/>
      <c r="F1644" s="278"/>
      <c r="G1644" s="278"/>
      <c r="H1644" s="278"/>
      <c r="I1644" s="279"/>
      <c r="J1644" s="597"/>
      <c r="K1644" s="654"/>
      <c r="L1644" s="654"/>
      <c r="M1644" s="208"/>
      <c r="N1644" s="773"/>
      <c r="R1644" s="1545"/>
      <c r="S1644" s="1546"/>
      <c r="T1644" s="1546"/>
      <c r="U1644" s="214"/>
      <c r="V1644" s="609"/>
      <c r="W1644" s="281"/>
      <c r="X1644" s="216"/>
      <c r="Y1644" s="226"/>
      <c r="Z1644" s="762" t="s">
        <v>167</v>
      </c>
      <c r="AA1644" s="354">
        <v>5</v>
      </c>
      <c r="AB1644" s="763" t="s">
        <v>168</v>
      </c>
      <c r="AC1644" s="391">
        <f>ROUND(ROUND(H1628*Q1640,0)*V1643,0)-AA1644</f>
        <v>517</v>
      </c>
      <c r="AD1644" s="268"/>
    </row>
    <row r="1645" spans="1:30" ht="17.100000000000001" customHeight="1">
      <c r="A1645" s="243">
        <v>61</v>
      </c>
      <c r="B1645" s="243">
        <v>2883</v>
      </c>
      <c r="C1645" s="244" t="s">
        <v>6377</v>
      </c>
      <c r="D1645" s="765"/>
      <c r="E1645" s="765"/>
      <c r="F1645" s="278"/>
      <c r="G1645" s="278"/>
      <c r="H1645" s="278"/>
      <c r="I1645" s="279"/>
      <c r="J1645" s="597"/>
      <c r="K1645" s="654"/>
      <c r="L1645" s="654"/>
      <c r="M1645" s="208"/>
      <c r="N1645" s="774"/>
      <c r="O1645" s="214"/>
      <c r="P1645" s="1653"/>
      <c r="Q1645" s="1653"/>
      <c r="R1645" s="1545"/>
      <c r="S1645" s="1546"/>
      <c r="T1645" s="1546"/>
      <c r="U1645" s="302"/>
      <c r="V1645" s="766"/>
      <c r="W1645" s="1650" t="s">
        <v>4700</v>
      </c>
      <c r="X1645" s="362" t="s">
        <v>163</v>
      </c>
      <c r="Y1645" s="395">
        <v>0.85</v>
      </c>
      <c r="Z1645" s="355"/>
      <c r="AA1645" s="247"/>
      <c r="AB1645" s="247"/>
      <c r="AC1645" s="391">
        <f>ROUND(ROUND(ROUND(H1628*Q1640,0)*V1643,0)*Y1645,0)</f>
        <v>444</v>
      </c>
      <c r="AD1645" s="268"/>
    </row>
    <row r="1646" spans="1:30" ht="17.100000000000001" customHeight="1">
      <c r="A1646" s="243">
        <v>61</v>
      </c>
      <c r="B1646" s="243">
        <v>2884</v>
      </c>
      <c r="C1646" s="244" t="s">
        <v>6378</v>
      </c>
      <c r="D1646" s="765"/>
      <c r="E1646" s="765"/>
      <c r="F1646" s="278"/>
      <c r="G1646" s="278"/>
      <c r="H1646" s="278"/>
      <c r="I1646" s="279"/>
      <c r="J1646" s="597"/>
      <c r="K1646" s="654"/>
      <c r="L1646" s="654"/>
      <c r="M1646" s="208"/>
      <c r="N1646" s="774"/>
      <c r="O1646" s="214"/>
      <c r="P1646" s="214"/>
      <c r="Q1646" s="214"/>
      <c r="R1646" s="399"/>
      <c r="S1646" s="767"/>
      <c r="T1646" s="305"/>
      <c r="U1646" s="305"/>
      <c r="V1646" s="768"/>
      <c r="W1646" s="1651"/>
      <c r="X1646" s="512"/>
      <c r="Y1646" s="368"/>
      <c r="Z1646" s="762" t="s">
        <v>167</v>
      </c>
      <c r="AA1646" s="354">
        <v>5</v>
      </c>
      <c r="AB1646" s="763" t="s">
        <v>168</v>
      </c>
      <c r="AC1646" s="391">
        <f>ROUND(ROUND(ROUND(H1628*Q1640,0)*V1643,0)*Y1645,0)-AA1646</f>
        <v>439</v>
      </c>
      <c r="AD1646" s="268"/>
    </row>
    <row r="1647" spans="1:30" ht="17.100000000000001" customHeight="1">
      <c r="A1647" s="229">
        <v>61</v>
      </c>
      <c r="B1647" s="229">
        <v>1626</v>
      </c>
      <c r="C1647" s="230" t="s">
        <v>6379</v>
      </c>
      <c r="D1647" s="765"/>
      <c r="E1647" s="765"/>
      <c r="F1647" s="278"/>
      <c r="G1647" s="278"/>
      <c r="H1647" s="278"/>
      <c r="I1647" s="279"/>
      <c r="J1647" s="597"/>
      <c r="K1647" s="654"/>
      <c r="L1647" s="654"/>
      <c r="M1647" s="208"/>
      <c r="N1647" s="773"/>
      <c r="O1647" s="214"/>
      <c r="P1647" s="1599"/>
      <c r="Q1647" s="1600"/>
      <c r="R1647" s="1542" t="s">
        <v>4708</v>
      </c>
      <c r="S1647" s="1543"/>
      <c r="T1647" s="1543"/>
      <c r="U1647" s="214" t="s">
        <v>163</v>
      </c>
      <c r="V1647" s="609">
        <v>0.85</v>
      </c>
      <c r="W1647" s="231"/>
      <c r="X1647" s="232"/>
      <c r="Y1647" s="314"/>
      <c r="Z1647" s="257"/>
      <c r="AA1647" s="257"/>
      <c r="AB1647" s="257"/>
      <c r="AC1647" s="473">
        <f>ROUND(ROUND(H1628*Q1640,0)*V1647,0)</f>
        <v>633</v>
      </c>
      <c r="AD1647" s="268"/>
    </row>
    <row r="1648" spans="1:30" ht="17.100000000000001" customHeight="1">
      <c r="A1648" s="243">
        <v>61</v>
      </c>
      <c r="B1648" s="243">
        <v>2885</v>
      </c>
      <c r="C1648" s="244" t="s">
        <v>6380</v>
      </c>
      <c r="D1648" s="765"/>
      <c r="E1648" s="765"/>
      <c r="F1648" s="278"/>
      <c r="G1648" s="278"/>
      <c r="H1648" s="278"/>
      <c r="I1648" s="279"/>
      <c r="J1648" s="597"/>
      <c r="K1648" s="654"/>
      <c r="L1648" s="654"/>
      <c r="M1648" s="208"/>
      <c r="N1648" s="773"/>
      <c r="O1648" s="214"/>
      <c r="P1648" s="609"/>
      <c r="Q1648" s="609"/>
      <c r="R1648" s="1545"/>
      <c r="S1648" s="1546"/>
      <c r="T1648" s="1546"/>
      <c r="U1648" s="214"/>
      <c r="V1648" s="609"/>
      <c r="W1648" s="281"/>
      <c r="X1648" s="216"/>
      <c r="Y1648" s="226"/>
      <c r="Z1648" s="762" t="s">
        <v>167</v>
      </c>
      <c r="AA1648" s="354">
        <v>5</v>
      </c>
      <c r="AB1648" s="763" t="s">
        <v>168</v>
      </c>
      <c r="AC1648" s="391">
        <f>ROUND(ROUND(H1628*Q1640,0)*V1647,0)-AA1648</f>
        <v>628</v>
      </c>
      <c r="AD1648" s="268"/>
    </row>
    <row r="1649" spans="1:30" ht="17.100000000000001" customHeight="1">
      <c r="A1649" s="243">
        <v>61</v>
      </c>
      <c r="B1649" s="243">
        <v>2886</v>
      </c>
      <c r="C1649" s="244" t="s">
        <v>6381</v>
      </c>
      <c r="D1649" s="765"/>
      <c r="E1649" s="765"/>
      <c r="F1649" s="278"/>
      <c r="G1649" s="278"/>
      <c r="H1649" s="278"/>
      <c r="I1649" s="279"/>
      <c r="J1649" s="597"/>
      <c r="K1649" s="654"/>
      <c r="L1649" s="654"/>
      <c r="M1649" s="208"/>
      <c r="N1649" s="774"/>
      <c r="O1649" s="214"/>
      <c r="P1649" s="609"/>
      <c r="Q1649" s="609"/>
      <c r="R1649" s="1545"/>
      <c r="S1649" s="1546"/>
      <c r="T1649" s="1546"/>
      <c r="U1649" s="302"/>
      <c r="V1649" s="766"/>
      <c r="W1649" s="1650" t="s">
        <v>4700</v>
      </c>
      <c r="X1649" s="362" t="s">
        <v>163</v>
      </c>
      <c r="Y1649" s="395">
        <v>0.85</v>
      </c>
      <c r="Z1649" s="355"/>
      <c r="AA1649" s="247"/>
      <c r="AB1649" s="247"/>
      <c r="AC1649" s="391">
        <f>ROUND(ROUND(ROUND(H1628*Q1640,0)*V1647,0)*Y1649,0)</f>
        <v>538</v>
      </c>
      <c r="AD1649" s="268"/>
    </row>
    <row r="1650" spans="1:30" ht="17.100000000000001" customHeight="1">
      <c r="A1650" s="243">
        <v>61</v>
      </c>
      <c r="B1650" s="243">
        <v>2887</v>
      </c>
      <c r="C1650" s="244" t="s">
        <v>6382</v>
      </c>
      <c r="D1650" s="765"/>
      <c r="E1650" s="765"/>
      <c r="F1650" s="278"/>
      <c r="G1650" s="278"/>
      <c r="H1650" s="278"/>
      <c r="I1650" s="279"/>
      <c r="J1650" s="597"/>
      <c r="K1650" s="654"/>
      <c r="L1650" s="654"/>
      <c r="M1650" s="208"/>
      <c r="N1650" s="773"/>
      <c r="O1650" s="214"/>
      <c r="P1650" s="214"/>
      <c r="Q1650" s="214"/>
      <c r="R1650" s="1563"/>
      <c r="S1650" s="1564"/>
      <c r="T1650" s="1564"/>
      <c r="U1650" s="305"/>
      <c r="V1650" s="768"/>
      <c r="W1650" s="1651"/>
      <c r="X1650" s="512"/>
      <c r="Y1650" s="368"/>
      <c r="Z1650" s="762" t="s">
        <v>167</v>
      </c>
      <c r="AA1650" s="354">
        <v>5</v>
      </c>
      <c r="AB1650" s="763" t="s">
        <v>168</v>
      </c>
      <c r="AC1650" s="391">
        <f>ROUND(ROUND(ROUND(H1628*Q1640,0)*V1647,0)*Y1649,0)-AA1650</f>
        <v>533</v>
      </c>
      <c r="AD1650" s="268"/>
    </row>
    <row r="1651" spans="1:30" ht="17.100000000000001" customHeight="1">
      <c r="A1651" s="243">
        <v>61</v>
      </c>
      <c r="B1651" s="243">
        <v>2888</v>
      </c>
      <c r="C1651" s="244" t="s">
        <v>6383</v>
      </c>
      <c r="D1651" s="765"/>
      <c r="E1651" s="765"/>
      <c r="F1651" s="278"/>
      <c r="G1651" s="278"/>
      <c r="H1651" s="278"/>
      <c r="I1651" s="279"/>
      <c r="J1651" s="597"/>
      <c r="K1651" s="654"/>
      <c r="L1651" s="654"/>
      <c r="M1651" s="208"/>
      <c r="N1651" s="773"/>
      <c r="O1651" s="1580" t="s">
        <v>165</v>
      </c>
      <c r="P1651" s="775"/>
      <c r="Q1651" s="775"/>
      <c r="R1651" s="359"/>
      <c r="S1651" s="360"/>
      <c r="T1651" s="360"/>
      <c r="U1651" s="360"/>
      <c r="V1651" s="361"/>
      <c r="W1651" s="523"/>
      <c r="X1651" s="524"/>
      <c r="Y1651" s="642"/>
      <c r="Z1651" s="247"/>
      <c r="AA1651" s="247"/>
      <c r="AB1651" s="247"/>
      <c r="AC1651" s="391">
        <f>ROUND(H1628*Q1652,0)</f>
        <v>532</v>
      </c>
      <c r="AD1651" s="268"/>
    </row>
    <row r="1652" spans="1:30" ht="17.100000000000001" customHeight="1">
      <c r="A1652" s="243">
        <v>61</v>
      </c>
      <c r="B1652" s="243">
        <v>2889</v>
      </c>
      <c r="C1652" s="244" t="s">
        <v>6384</v>
      </c>
      <c r="D1652" s="765"/>
      <c r="E1652" s="765"/>
      <c r="F1652" s="278"/>
      <c r="G1652" s="278"/>
      <c r="H1652" s="278"/>
      <c r="I1652" s="279"/>
      <c r="J1652" s="597"/>
      <c r="K1652" s="654"/>
      <c r="L1652" s="654"/>
      <c r="M1652" s="208"/>
      <c r="N1652" s="772"/>
      <c r="O1652" s="1620"/>
      <c r="P1652" s="643" t="s">
        <v>163</v>
      </c>
      <c r="Q1652" s="365">
        <v>0.5</v>
      </c>
      <c r="R1652" s="777"/>
      <c r="S1652" s="639"/>
      <c r="T1652" s="639"/>
      <c r="U1652" s="639"/>
      <c r="V1652" s="529"/>
      <c r="W1652" s="516"/>
      <c r="X1652" s="517"/>
      <c r="Y1652" s="526"/>
      <c r="Z1652" s="762" t="s">
        <v>167</v>
      </c>
      <c r="AA1652" s="354">
        <v>5</v>
      </c>
      <c r="AB1652" s="763" t="s">
        <v>168</v>
      </c>
      <c r="AC1652" s="391">
        <f>ROUND(H1628*Q1652,0)-AA1652</f>
        <v>527</v>
      </c>
      <c r="AD1652" s="268"/>
    </row>
    <row r="1653" spans="1:30" ht="17.100000000000001" customHeight="1">
      <c r="A1653" s="243">
        <v>61</v>
      </c>
      <c r="B1653" s="243">
        <v>2890</v>
      </c>
      <c r="C1653" s="244" t="s">
        <v>6385</v>
      </c>
      <c r="D1653" s="765"/>
      <c r="E1653" s="765"/>
      <c r="F1653" s="278"/>
      <c r="G1653" s="278"/>
      <c r="H1653" s="278"/>
      <c r="I1653" s="279"/>
      <c r="J1653" s="597"/>
      <c r="K1653" s="654"/>
      <c r="L1653" s="654"/>
      <c r="M1653" s="208"/>
      <c r="N1653" s="772"/>
      <c r="O1653" s="1620"/>
      <c r="P1653" s="530"/>
      <c r="Q1653" s="530"/>
      <c r="R1653" s="777"/>
      <c r="S1653" s="639"/>
      <c r="T1653" s="639"/>
      <c r="U1653" s="639"/>
      <c r="V1653" s="529"/>
      <c r="W1653" s="1650" t="s">
        <v>4700</v>
      </c>
      <c r="X1653" s="362" t="s">
        <v>163</v>
      </c>
      <c r="Y1653" s="395">
        <v>0.85</v>
      </c>
      <c r="Z1653" s="355"/>
      <c r="AA1653" s="247"/>
      <c r="AB1653" s="247"/>
      <c r="AC1653" s="391">
        <f>ROUND(ROUND(H1628*Q1652,0)*Y1653,0)</f>
        <v>452</v>
      </c>
      <c r="AD1653" s="268"/>
    </row>
    <row r="1654" spans="1:30" ht="17.100000000000001" customHeight="1">
      <c r="A1654" s="243">
        <v>61</v>
      </c>
      <c r="B1654" s="243">
        <v>2891</v>
      </c>
      <c r="C1654" s="244" t="s">
        <v>6386</v>
      </c>
      <c r="D1654" s="765"/>
      <c r="E1654" s="765"/>
      <c r="F1654" s="278"/>
      <c r="G1654" s="278"/>
      <c r="H1654" s="278"/>
      <c r="I1654" s="279"/>
      <c r="J1654" s="597"/>
      <c r="K1654" s="654"/>
      <c r="L1654" s="654"/>
      <c r="M1654" s="208"/>
      <c r="N1654" s="772"/>
      <c r="O1654" s="530"/>
      <c r="P1654" s="643"/>
      <c r="Q1654" s="643"/>
      <c r="R1654" s="778"/>
      <c r="S1654" s="525"/>
      <c r="T1654" s="525"/>
      <c r="U1654" s="525"/>
      <c r="V1654" s="539"/>
      <c r="W1654" s="1651"/>
      <c r="X1654" s="512"/>
      <c r="Y1654" s="368"/>
      <c r="Z1654" s="762" t="s">
        <v>167</v>
      </c>
      <c r="AA1654" s="354">
        <v>5</v>
      </c>
      <c r="AB1654" s="763" t="s">
        <v>168</v>
      </c>
      <c r="AC1654" s="391">
        <f>ROUND(ROUND(H1628*Q1652,0)*Y1653,0)-AA1654</f>
        <v>447</v>
      </c>
      <c r="AD1654" s="268"/>
    </row>
    <row r="1655" spans="1:30" ht="17.100000000000001" customHeight="1">
      <c r="A1655" s="243">
        <v>61</v>
      </c>
      <c r="B1655" s="243">
        <v>2892</v>
      </c>
      <c r="C1655" s="244" t="s">
        <v>6387</v>
      </c>
      <c r="D1655" s="765"/>
      <c r="E1655" s="765"/>
      <c r="F1655" s="278"/>
      <c r="G1655" s="278"/>
      <c r="H1655" s="278"/>
      <c r="I1655" s="279"/>
      <c r="J1655" s="597"/>
      <c r="K1655" s="654"/>
      <c r="L1655" s="654"/>
      <c r="M1655" s="208"/>
      <c r="N1655" s="773"/>
      <c r="O1655" s="530"/>
      <c r="P1655" s="530"/>
      <c r="Q1655" s="530"/>
      <c r="R1655" s="1580" t="s">
        <v>4703</v>
      </c>
      <c r="S1655" s="1633"/>
      <c r="T1655" s="1633"/>
      <c r="U1655" s="362" t="s">
        <v>163</v>
      </c>
      <c r="V1655" s="356">
        <v>0.7</v>
      </c>
      <c r="W1655" s="523"/>
      <c r="X1655" s="524"/>
      <c r="Y1655" s="642"/>
      <c r="Z1655" s="247"/>
      <c r="AA1655" s="247"/>
      <c r="AB1655" s="247"/>
      <c r="AC1655" s="391">
        <f>ROUND(ROUND(H1628*Q1652,0)*V1655,0)</f>
        <v>372</v>
      </c>
      <c r="AD1655" s="268"/>
    </row>
    <row r="1656" spans="1:30" ht="17.100000000000001" customHeight="1">
      <c r="A1656" s="243">
        <v>61</v>
      </c>
      <c r="B1656" s="243">
        <v>2893</v>
      </c>
      <c r="C1656" s="244" t="s">
        <v>6388</v>
      </c>
      <c r="D1656" s="765"/>
      <c r="E1656" s="765"/>
      <c r="F1656" s="278"/>
      <c r="G1656" s="278"/>
      <c r="H1656" s="278"/>
      <c r="I1656" s="279"/>
      <c r="J1656" s="597"/>
      <c r="K1656" s="654"/>
      <c r="L1656" s="654"/>
      <c r="M1656" s="208"/>
      <c r="N1656" s="773"/>
      <c r="O1656" s="530"/>
      <c r="P1656" s="530"/>
      <c r="Q1656" s="530"/>
      <c r="R1656" s="1620"/>
      <c r="S1656" s="1634"/>
      <c r="T1656" s="1634"/>
      <c r="U1656" s="643"/>
      <c r="V1656" s="365"/>
      <c r="W1656" s="319"/>
      <c r="X1656" s="288"/>
      <c r="Y1656" s="526"/>
      <c r="Z1656" s="762" t="s">
        <v>167</v>
      </c>
      <c r="AA1656" s="354">
        <v>5</v>
      </c>
      <c r="AB1656" s="763" t="s">
        <v>168</v>
      </c>
      <c r="AC1656" s="391">
        <f>ROUND(ROUND(H1628*Q1652,0)*V1655,0)-AA1656</f>
        <v>367</v>
      </c>
      <c r="AD1656" s="268"/>
    </row>
    <row r="1657" spans="1:30" ht="17.100000000000001" customHeight="1">
      <c r="A1657" s="243">
        <v>61</v>
      </c>
      <c r="B1657" s="243">
        <v>2894</v>
      </c>
      <c r="C1657" s="244" t="s">
        <v>6389</v>
      </c>
      <c r="D1657" s="765"/>
      <c r="E1657" s="765"/>
      <c r="F1657" s="278"/>
      <c r="G1657" s="278"/>
      <c r="H1657" s="278"/>
      <c r="I1657" s="279"/>
      <c r="J1657" s="597"/>
      <c r="K1657" s="654"/>
      <c r="L1657" s="654"/>
      <c r="M1657" s="208"/>
      <c r="N1657" s="774"/>
      <c r="O1657" s="643"/>
      <c r="P1657" s="1644"/>
      <c r="Q1657" s="1652"/>
      <c r="R1657" s="1620"/>
      <c r="S1657" s="1634"/>
      <c r="T1657" s="1634"/>
      <c r="U1657" s="779"/>
      <c r="V1657" s="780"/>
      <c r="W1657" s="1650" t="s">
        <v>4700</v>
      </c>
      <c r="X1657" s="362" t="s">
        <v>163</v>
      </c>
      <c r="Y1657" s="395">
        <v>0.85</v>
      </c>
      <c r="Z1657" s="355"/>
      <c r="AA1657" s="247"/>
      <c r="AB1657" s="247"/>
      <c r="AC1657" s="391">
        <f>ROUND(ROUND(ROUND(H1628*Q1652,0)*V1655,0)*Y1657,0)</f>
        <v>316</v>
      </c>
      <c r="AD1657" s="268"/>
    </row>
    <row r="1658" spans="1:30" ht="17.100000000000001" customHeight="1">
      <c r="A1658" s="243">
        <v>61</v>
      </c>
      <c r="B1658" s="243">
        <v>2895</v>
      </c>
      <c r="C1658" s="244" t="s">
        <v>6390</v>
      </c>
      <c r="D1658" s="765"/>
      <c r="E1658" s="765"/>
      <c r="F1658" s="278"/>
      <c r="G1658" s="278"/>
      <c r="H1658" s="278"/>
      <c r="I1658" s="279"/>
      <c r="J1658" s="597"/>
      <c r="K1658" s="654"/>
      <c r="L1658" s="654"/>
      <c r="M1658" s="208"/>
      <c r="N1658" s="774"/>
      <c r="O1658" s="643"/>
      <c r="P1658" s="643"/>
      <c r="Q1658" s="643"/>
      <c r="R1658" s="781"/>
      <c r="S1658" s="782"/>
      <c r="T1658" s="537"/>
      <c r="U1658" s="537"/>
      <c r="V1658" s="783"/>
      <c r="W1658" s="1651"/>
      <c r="X1658" s="512"/>
      <c r="Y1658" s="368"/>
      <c r="Z1658" s="762" t="s">
        <v>167</v>
      </c>
      <c r="AA1658" s="354">
        <v>5</v>
      </c>
      <c r="AB1658" s="763" t="s">
        <v>168</v>
      </c>
      <c r="AC1658" s="391">
        <f>ROUND(ROUND(ROUND(H1628*Q1652,0)*V1655,0)*Y1657,0)-AA1658</f>
        <v>311</v>
      </c>
      <c r="AD1658" s="268"/>
    </row>
    <row r="1659" spans="1:30" ht="17.100000000000001" customHeight="1">
      <c r="A1659" s="243">
        <v>61</v>
      </c>
      <c r="B1659" s="243">
        <v>2896</v>
      </c>
      <c r="C1659" s="244" t="s">
        <v>6391</v>
      </c>
      <c r="D1659" s="765"/>
      <c r="E1659" s="765"/>
      <c r="F1659" s="278"/>
      <c r="G1659" s="278"/>
      <c r="H1659" s="278"/>
      <c r="I1659" s="279"/>
      <c r="J1659" s="597"/>
      <c r="K1659" s="654"/>
      <c r="L1659" s="654"/>
      <c r="M1659" s="208"/>
      <c r="N1659" s="773"/>
      <c r="O1659" s="643"/>
      <c r="P1659" s="1646"/>
      <c r="Q1659" s="1649"/>
      <c r="R1659" s="1580" t="s">
        <v>4708</v>
      </c>
      <c r="S1659" s="1633"/>
      <c r="T1659" s="1633"/>
      <c r="U1659" s="643" t="s">
        <v>163</v>
      </c>
      <c r="V1659" s="365">
        <v>0.85</v>
      </c>
      <c r="W1659" s="523"/>
      <c r="X1659" s="524"/>
      <c r="Y1659" s="642"/>
      <c r="Z1659" s="247"/>
      <c r="AA1659" s="247"/>
      <c r="AB1659" s="247"/>
      <c r="AC1659" s="391">
        <f>ROUND(ROUND(H1628*Q1652,0)*V1659,0)</f>
        <v>452</v>
      </c>
      <c r="AD1659" s="268"/>
    </row>
    <row r="1660" spans="1:30" ht="17.100000000000001" customHeight="1">
      <c r="A1660" s="243">
        <v>61</v>
      </c>
      <c r="B1660" s="243">
        <v>2897</v>
      </c>
      <c r="C1660" s="244" t="s">
        <v>6392</v>
      </c>
      <c r="D1660" s="765"/>
      <c r="E1660" s="765"/>
      <c r="F1660" s="278"/>
      <c r="G1660" s="278"/>
      <c r="H1660" s="278"/>
      <c r="I1660" s="279"/>
      <c r="J1660" s="597"/>
      <c r="K1660" s="654"/>
      <c r="L1660" s="654"/>
      <c r="M1660" s="208"/>
      <c r="N1660" s="773"/>
      <c r="O1660" s="643"/>
      <c r="P1660" s="365"/>
      <c r="Q1660" s="365"/>
      <c r="R1660" s="1620"/>
      <c r="S1660" s="1634"/>
      <c r="T1660" s="1634"/>
      <c r="U1660" s="643"/>
      <c r="V1660" s="365"/>
      <c r="W1660" s="319"/>
      <c r="X1660" s="288"/>
      <c r="Y1660" s="526"/>
      <c r="Z1660" s="762" t="s">
        <v>167</v>
      </c>
      <c r="AA1660" s="354">
        <v>5</v>
      </c>
      <c r="AB1660" s="763" t="s">
        <v>168</v>
      </c>
      <c r="AC1660" s="391">
        <f>ROUND(ROUND(H1628*Q1652,0)*V1659,0)-AA1660</f>
        <v>447</v>
      </c>
      <c r="AD1660" s="268"/>
    </row>
    <row r="1661" spans="1:30" ht="17.100000000000001" customHeight="1">
      <c r="A1661" s="243">
        <v>61</v>
      </c>
      <c r="B1661" s="243">
        <v>2898</v>
      </c>
      <c r="C1661" s="244" t="s">
        <v>6393</v>
      </c>
      <c r="D1661" s="765"/>
      <c r="E1661" s="765"/>
      <c r="F1661" s="278"/>
      <c r="G1661" s="278"/>
      <c r="H1661" s="278"/>
      <c r="I1661" s="279"/>
      <c r="J1661" s="597"/>
      <c r="K1661" s="654"/>
      <c r="L1661" s="654"/>
      <c r="M1661" s="208"/>
      <c r="N1661" s="774"/>
      <c r="O1661" s="643"/>
      <c r="P1661" s="365"/>
      <c r="Q1661" s="365"/>
      <c r="R1661" s="1620"/>
      <c r="S1661" s="1634"/>
      <c r="T1661" s="1634"/>
      <c r="U1661" s="779"/>
      <c r="V1661" s="780"/>
      <c r="W1661" s="1650" t="s">
        <v>4700</v>
      </c>
      <c r="X1661" s="362" t="s">
        <v>163</v>
      </c>
      <c r="Y1661" s="395">
        <v>0.85</v>
      </c>
      <c r="Z1661" s="355"/>
      <c r="AA1661" s="247"/>
      <c r="AB1661" s="247"/>
      <c r="AC1661" s="391">
        <f>ROUND(ROUND(ROUND(H1628*Q1652,0)*V1659,0)*Y1661,0)</f>
        <v>384</v>
      </c>
      <c r="AD1661" s="268"/>
    </row>
    <row r="1662" spans="1:30" ht="17.100000000000001" customHeight="1">
      <c r="A1662" s="243">
        <v>61</v>
      </c>
      <c r="B1662" s="243">
        <v>2899</v>
      </c>
      <c r="C1662" s="244" t="s">
        <v>6394</v>
      </c>
      <c r="D1662" s="765"/>
      <c r="E1662" s="765"/>
      <c r="F1662" s="278"/>
      <c r="G1662" s="278"/>
      <c r="H1662" s="278"/>
      <c r="I1662" s="279"/>
      <c r="J1662" s="597"/>
      <c r="K1662" s="654"/>
      <c r="L1662" s="654"/>
      <c r="M1662" s="208"/>
      <c r="N1662" s="467"/>
      <c r="O1662" s="643"/>
      <c r="P1662" s="643"/>
      <c r="Q1662" s="643"/>
      <c r="R1662" s="1642"/>
      <c r="S1662" s="1643"/>
      <c r="T1662" s="1643"/>
      <c r="U1662" s="537"/>
      <c r="V1662" s="783"/>
      <c r="W1662" s="1651"/>
      <c r="X1662" s="512"/>
      <c r="Y1662" s="368"/>
      <c r="Z1662" s="762" t="s">
        <v>167</v>
      </c>
      <c r="AA1662" s="354">
        <v>5</v>
      </c>
      <c r="AB1662" s="763" t="s">
        <v>168</v>
      </c>
      <c r="AC1662" s="391">
        <f>ROUND(ROUND(ROUND(H1628*Q1652,0)*V1659,0)*Y1661,0)-AA1662</f>
        <v>379</v>
      </c>
      <c r="AD1662" s="268"/>
    </row>
    <row r="1663" spans="1:30" ht="17.100000000000001" customHeight="1">
      <c r="A1663" s="229">
        <v>61</v>
      </c>
      <c r="B1663" s="229">
        <v>1631</v>
      </c>
      <c r="C1663" s="230" t="s">
        <v>6395</v>
      </c>
      <c r="D1663" s="765"/>
      <c r="E1663" s="764"/>
      <c r="F1663" s="1542" t="s">
        <v>6396</v>
      </c>
      <c r="G1663" s="477"/>
      <c r="H1663" s="477"/>
      <c r="I1663" s="478"/>
      <c r="J1663" s="756"/>
      <c r="K1663" s="664"/>
      <c r="L1663" s="664"/>
      <c r="M1663" s="232"/>
      <c r="N1663" s="231"/>
      <c r="O1663" s="232"/>
      <c r="P1663" s="232"/>
      <c r="Q1663" s="232"/>
      <c r="R1663" s="340"/>
      <c r="S1663" s="338"/>
      <c r="T1663" s="338"/>
      <c r="U1663" s="334"/>
      <c r="V1663" s="232"/>
      <c r="W1663" s="231"/>
      <c r="X1663" s="232"/>
      <c r="Y1663" s="314"/>
      <c r="Z1663" s="257"/>
      <c r="AA1663" s="257"/>
      <c r="AB1663" s="257"/>
      <c r="AC1663" s="473">
        <f>ROUND(H1664,0)</f>
        <v>833</v>
      </c>
      <c r="AD1663" s="268"/>
    </row>
    <row r="1664" spans="1:30" ht="17.100000000000001" customHeight="1">
      <c r="A1664" s="243">
        <v>61</v>
      </c>
      <c r="B1664" s="243">
        <v>2900</v>
      </c>
      <c r="C1664" s="244" t="s">
        <v>6397</v>
      </c>
      <c r="D1664" s="765"/>
      <c r="E1664" s="764"/>
      <c r="F1664" s="1545"/>
      <c r="G1664" s="377"/>
      <c r="H1664" s="757">
        <v>833</v>
      </c>
      <c r="I1664" s="208" t="s">
        <v>18</v>
      </c>
      <c r="J1664" s="597"/>
      <c r="K1664" s="654"/>
      <c r="L1664" s="654"/>
      <c r="M1664" s="208"/>
      <c r="N1664" s="245"/>
      <c r="O1664" s="208"/>
      <c r="P1664" s="208"/>
      <c r="Q1664" s="208"/>
      <c r="R1664" s="611"/>
      <c r="S1664" s="392"/>
      <c r="T1664" s="392"/>
      <c r="U1664" s="301"/>
      <c r="V1664" s="208"/>
      <c r="W1664" s="245"/>
      <c r="X1664" s="208"/>
      <c r="Y1664" s="226"/>
      <c r="Z1664" s="762" t="s">
        <v>167</v>
      </c>
      <c r="AA1664" s="354">
        <v>5</v>
      </c>
      <c r="AB1664" s="763" t="s">
        <v>168</v>
      </c>
      <c r="AC1664" s="391">
        <f>ROUND(H1664,0)-AA1664</f>
        <v>828</v>
      </c>
      <c r="AD1664" s="268"/>
    </row>
    <row r="1665" spans="1:30" ht="17.100000000000001" customHeight="1">
      <c r="A1665" s="243">
        <v>61</v>
      </c>
      <c r="B1665" s="243">
        <v>2901</v>
      </c>
      <c r="C1665" s="244" t="s">
        <v>6398</v>
      </c>
      <c r="D1665" s="765"/>
      <c r="E1665" s="764"/>
      <c r="F1665" s="1545"/>
      <c r="G1665" s="377"/>
      <c r="H1665" s="377"/>
      <c r="I1665" s="378"/>
      <c r="J1665" s="597"/>
      <c r="K1665" s="654"/>
      <c r="L1665" s="654"/>
      <c r="M1665" s="208"/>
      <c r="N1665" s="245"/>
      <c r="O1665" s="208"/>
      <c r="P1665" s="208"/>
      <c r="Q1665" s="208"/>
      <c r="R1665" s="611"/>
      <c r="S1665" s="392"/>
      <c r="T1665" s="392"/>
      <c r="U1665" s="301"/>
      <c r="V1665" s="385"/>
      <c r="W1665" s="1650" t="s">
        <v>4700</v>
      </c>
      <c r="X1665" s="362" t="s">
        <v>163</v>
      </c>
      <c r="Y1665" s="395">
        <v>0.85</v>
      </c>
      <c r="Z1665" s="355"/>
      <c r="AA1665" s="247"/>
      <c r="AB1665" s="247"/>
      <c r="AC1665" s="391">
        <f>ROUND(H1664*Y1665,0)</f>
        <v>708</v>
      </c>
      <c r="AD1665" s="268"/>
    </row>
    <row r="1666" spans="1:30" ht="17.100000000000001" customHeight="1">
      <c r="A1666" s="243">
        <v>61</v>
      </c>
      <c r="B1666" s="243">
        <v>2902</v>
      </c>
      <c r="C1666" s="244" t="s">
        <v>6399</v>
      </c>
      <c r="D1666" s="765"/>
      <c r="E1666" s="764"/>
      <c r="F1666" s="377"/>
      <c r="G1666" s="377"/>
      <c r="H1666" s="377"/>
      <c r="I1666" s="377"/>
      <c r="J1666" s="597"/>
      <c r="K1666" s="654"/>
      <c r="L1666" s="654"/>
      <c r="M1666" s="208"/>
      <c r="N1666" s="245"/>
      <c r="O1666" s="208"/>
      <c r="P1666" s="208"/>
      <c r="Q1666" s="208"/>
      <c r="R1666" s="761"/>
      <c r="S1666" s="407"/>
      <c r="T1666" s="407"/>
      <c r="U1666" s="304"/>
      <c r="V1666" s="226"/>
      <c r="W1666" s="1651"/>
      <c r="X1666" s="512"/>
      <c r="Y1666" s="368"/>
      <c r="Z1666" s="762" t="s">
        <v>167</v>
      </c>
      <c r="AA1666" s="354">
        <v>5</v>
      </c>
      <c r="AB1666" s="763" t="s">
        <v>168</v>
      </c>
      <c r="AC1666" s="391">
        <f>ROUND(H1664*Y1665,0)-AA1666</f>
        <v>703</v>
      </c>
      <c r="AD1666" s="268"/>
    </row>
    <row r="1667" spans="1:30" ht="17.100000000000001" customHeight="1">
      <c r="A1667" s="229">
        <v>61</v>
      </c>
      <c r="B1667" s="229">
        <v>1632</v>
      </c>
      <c r="C1667" s="230" t="s">
        <v>6400</v>
      </c>
      <c r="D1667" s="764"/>
      <c r="E1667" s="764"/>
      <c r="F1667" s="278"/>
      <c r="G1667" s="278"/>
      <c r="J1667" s="597"/>
      <c r="K1667" s="654"/>
      <c r="L1667" s="654"/>
      <c r="M1667" s="208"/>
      <c r="N1667" s="245"/>
      <c r="O1667" s="208"/>
      <c r="P1667" s="208"/>
      <c r="Q1667" s="208"/>
      <c r="R1667" s="1542" t="s">
        <v>4703</v>
      </c>
      <c r="S1667" s="1543"/>
      <c r="T1667" s="1543"/>
      <c r="U1667" s="372" t="s">
        <v>163</v>
      </c>
      <c r="V1667" s="373">
        <v>0.7</v>
      </c>
      <c r="W1667" s="231"/>
      <c r="X1667" s="232"/>
      <c r="Y1667" s="314"/>
      <c r="Z1667" s="257"/>
      <c r="AA1667" s="257"/>
      <c r="AB1667" s="257"/>
      <c r="AC1667" s="473">
        <f>ROUND(H1664*V1667,0)</f>
        <v>583</v>
      </c>
      <c r="AD1667" s="268"/>
    </row>
    <row r="1668" spans="1:30" ht="17.100000000000001" customHeight="1">
      <c r="A1668" s="243">
        <v>61</v>
      </c>
      <c r="B1668" s="243">
        <v>2903</v>
      </c>
      <c r="C1668" s="244" t="s">
        <v>6401</v>
      </c>
      <c r="D1668" s="764"/>
      <c r="E1668" s="764"/>
      <c r="F1668" s="278"/>
      <c r="G1668" s="278"/>
      <c r="H1668" s="208"/>
      <c r="I1668" s="388"/>
      <c r="J1668" s="597"/>
      <c r="K1668" s="654"/>
      <c r="L1668" s="654"/>
      <c r="M1668" s="208"/>
      <c r="N1668" s="245"/>
      <c r="O1668" s="208"/>
      <c r="P1668" s="208"/>
      <c r="Q1668" s="208"/>
      <c r="R1668" s="1545"/>
      <c r="S1668" s="1546"/>
      <c r="T1668" s="1546"/>
      <c r="U1668" s="214"/>
      <c r="V1668" s="609"/>
      <c r="W1668" s="281"/>
      <c r="X1668" s="216"/>
      <c r="Y1668" s="226"/>
      <c r="Z1668" s="762" t="s">
        <v>167</v>
      </c>
      <c r="AA1668" s="354">
        <v>5</v>
      </c>
      <c r="AB1668" s="763" t="s">
        <v>168</v>
      </c>
      <c r="AC1668" s="391">
        <f>ROUND(H1664*V1667,0)-AA1668</f>
        <v>578</v>
      </c>
      <c r="AD1668" s="268"/>
    </row>
    <row r="1669" spans="1:30" ht="17.100000000000001" customHeight="1">
      <c r="A1669" s="243">
        <v>61</v>
      </c>
      <c r="B1669" s="243">
        <v>2904</v>
      </c>
      <c r="C1669" s="244" t="s">
        <v>6402</v>
      </c>
      <c r="D1669" s="765"/>
      <c r="E1669" s="764"/>
      <c r="F1669" s="406"/>
      <c r="G1669" s="406"/>
      <c r="H1669" s="208"/>
      <c r="I1669" s="388"/>
      <c r="J1669" s="597"/>
      <c r="K1669" s="654"/>
      <c r="L1669" s="654"/>
      <c r="M1669" s="208"/>
      <c r="N1669" s="245"/>
      <c r="O1669" s="208"/>
      <c r="P1669" s="208"/>
      <c r="Q1669" s="208"/>
      <c r="R1669" s="1545"/>
      <c r="S1669" s="1546"/>
      <c r="T1669" s="1546"/>
      <c r="U1669" s="302"/>
      <c r="V1669" s="766"/>
      <c r="W1669" s="1650" t="s">
        <v>4700</v>
      </c>
      <c r="X1669" s="362" t="s">
        <v>163</v>
      </c>
      <c r="Y1669" s="395">
        <v>0.85</v>
      </c>
      <c r="Z1669" s="355"/>
      <c r="AA1669" s="247"/>
      <c r="AB1669" s="247"/>
      <c r="AC1669" s="391">
        <f>ROUND(ROUND(H1664*V1667,0)*Y1669,0)</f>
        <v>496</v>
      </c>
      <c r="AD1669" s="268"/>
    </row>
    <row r="1670" spans="1:30" ht="17.100000000000001" customHeight="1">
      <c r="A1670" s="243">
        <v>61</v>
      </c>
      <c r="B1670" s="243">
        <v>2905</v>
      </c>
      <c r="C1670" s="244" t="s">
        <v>6403</v>
      </c>
      <c r="D1670" s="765"/>
      <c r="E1670" s="764"/>
      <c r="F1670" s="406"/>
      <c r="G1670" s="406"/>
      <c r="H1670" s="208"/>
      <c r="I1670" s="388"/>
      <c r="J1670" s="597"/>
      <c r="K1670" s="654"/>
      <c r="L1670" s="654"/>
      <c r="M1670" s="208"/>
      <c r="N1670" s="245"/>
      <c r="O1670" s="208"/>
      <c r="P1670" s="208"/>
      <c r="Q1670" s="208"/>
      <c r="R1670" s="399"/>
      <c r="S1670" s="767"/>
      <c r="T1670" s="305"/>
      <c r="U1670" s="305"/>
      <c r="V1670" s="768"/>
      <c r="W1670" s="1651"/>
      <c r="X1670" s="512"/>
      <c r="Y1670" s="368"/>
      <c r="Z1670" s="762" t="s">
        <v>167</v>
      </c>
      <c r="AA1670" s="354">
        <v>5</v>
      </c>
      <c r="AB1670" s="763" t="s">
        <v>168</v>
      </c>
      <c r="AC1670" s="391">
        <f>ROUND(ROUND(H1664*V1667,0)*Y1669,0)-AA1670</f>
        <v>491</v>
      </c>
      <c r="AD1670" s="268"/>
    </row>
    <row r="1671" spans="1:30" ht="17.100000000000001" customHeight="1">
      <c r="A1671" s="229">
        <v>61</v>
      </c>
      <c r="B1671" s="229">
        <v>1635</v>
      </c>
      <c r="C1671" s="230" t="s">
        <v>6404</v>
      </c>
      <c r="D1671" s="765"/>
      <c r="E1671" s="764"/>
      <c r="F1671" s="406"/>
      <c r="G1671" s="406"/>
      <c r="H1671" s="208"/>
      <c r="I1671" s="388"/>
      <c r="J1671" s="597"/>
      <c r="K1671" s="654"/>
      <c r="L1671" s="654"/>
      <c r="M1671" s="208"/>
      <c r="N1671" s="245"/>
      <c r="O1671" s="208"/>
      <c r="P1671" s="208"/>
      <c r="Q1671" s="385"/>
      <c r="R1671" s="1542" t="s">
        <v>4708</v>
      </c>
      <c r="S1671" s="1543"/>
      <c r="T1671" s="1543"/>
      <c r="U1671" s="214" t="s">
        <v>163</v>
      </c>
      <c r="V1671" s="609">
        <v>0.85</v>
      </c>
      <c r="W1671" s="231"/>
      <c r="X1671" s="232"/>
      <c r="Y1671" s="314"/>
      <c r="Z1671" s="257"/>
      <c r="AA1671" s="257"/>
      <c r="AB1671" s="257"/>
      <c r="AC1671" s="473">
        <f>ROUND(H1664*V1671,0)</f>
        <v>708</v>
      </c>
      <c r="AD1671" s="268"/>
    </row>
    <row r="1672" spans="1:30" ht="17.100000000000001" customHeight="1">
      <c r="A1672" s="243">
        <v>61</v>
      </c>
      <c r="B1672" s="243">
        <v>2906</v>
      </c>
      <c r="C1672" s="244" t="s">
        <v>6405</v>
      </c>
      <c r="D1672" s="765"/>
      <c r="E1672" s="764"/>
      <c r="F1672" s="406"/>
      <c r="G1672" s="406"/>
      <c r="H1672" s="208"/>
      <c r="I1672" s="388"/>
      <c r="J1672" s="597"/>
      <c r="K1672" s="654"/>
      <c r="L1672" s="654"/>
      <c r="M1672" s="208"/>
      <c r="N1672" s="245"/>
      <c r="O1672" s="208"/>
      <c r="P1672" s="208"/>
      <c r="Q1672" s="208"/>
      <c r="R1672" s="1545"/>
      <c r="S1672" s="1546"/>
      <c r="T1672" s="1546"/>
      <c r="U1672" s="214"/>
      <c r="V1672" s="609"/>
      <c r="W1672" s="281"/>
      <c r="X1672" s="216"/>
      <c r="Y1672" s="226"/>
      <c r="Z1672" s="762" t="s">
        <v>167</v>
      </c>
      <c r="AA1672" s="354">
        <v>5</v>
      </c>
      <c r="AB1672" s="763" t="s">
        <v>168</v>
      </c>
      <c r="AC1672" s="391">
        <f>ROUND(H1664*V1671,0)-AA1672</f>
        <v>703</v>
      </c>
      <c r="AD1672" s="268"/>
    </row>
    <row r="1673" spans="1:30" ht="17.100000000000001" customHeight="1">
      <c r="A1673" s="243">
        <v>61</v>
      </c>
      <c r="B1673" s="243">
        <v>2907</v>
      </c>
      <c r="C1673" s="244" t="s">
        <v>6406</v>
      </c>
      <c r="D1673" s="765"/>
      <c r="E1673" s="764"/>
      <c r="F1673" s="278"/>
      <c r="G1673" s="278"/>
      <c r="H1673" s="278"/>
      <c r="I1673" s="279"/>
      <c r="J1673" s="597"/>
      <c r="K1673" s="654"/>
      <c r="L1673" s="654"/>
      <c r="M1673" s="208"/>
      <c r="N1673" s="245"/>
      <c r="O1673" s="208"/>
      <c r="P1673" s="208"/>
      <c r="Q1673" s="208"/>
      <c r="R1673" s="1545"/>
      <c r="S1673" s="1546"/>
      <c r="T1673" s="1546"/>
      <c r="U1673" s="302"/>
      <c r="V1673" s="766"/>
      <c r="W1673" s="1650" t="s">
        <v>4700</v>
      </c>
      <c r="X1673" s="362" t="s">
        <v>163</v>
      </c>
      <c r="Y1673" s="395">
        <v>0.85</v>
      </c>
      <c r="Z1673" s="355"/>
      <c r="AA1673" s="247"/>
      <c r="AB1673" s="247"/>
      <c r="AC1673" s="391">
        <f>ROUND(ROUND(H1664*V1671,0)*Y1673,0)</f>
        <v>602</v>
      </c>
      <c r="AD1673" s="268"/>
    </row>
    <row r="1674" spans="1:30" ht="17.100000000000001" customHeight="1">
      <c r="A1674" s="243">
        <v>61</v>
      </c>
      <c r="B1674" s="243">
        <v>2908</v>
      </c>
      <c r="C1674" s="244" t="s">
        <v>6407</v>
      </c>
      <c r="D1674" s="765"/>
      <c r="E1674" s="764"/>
      <c r="F1674" s="278"/>
      <c r="G1674" s="278"/>
      <c r="H1674" s="278"/>
      <c r="I1674" s="279"/>
      <c r="J1674" s="597"/>
      <c r="K1674" s="654"/>
      <c r="L1674" s="654"/>
      <c r="M1674" s="208"/>
      <c r="N1674" s="281"/>
      <c r="O1674" s="216"/>
      <c r="P1674" s="216"/>
      <c r="Q1674" s="216"/>
      <c r="R1674" s="1563"/>
      <c r="S1674" s="1564"/>
      <c r="T1674" s="1564"/>
      <c r="U1674" s="305"/>
      <c r="V1674" s="768"/>
      <c r="W1674" s="1651"/>
      <c r="X1674" s="512"/>
      <c r="Y1674" s="368"/>
      <c r="Z1674" s="762" t="s">
        <v>167</v>
      </c>
      <c r="AA1674" s="354">
        <v>5</v>
      </c>
      <c r="AB1674" s="763" t="s">
        <v>168</v>
      </c>
      <c r="AC1674" s="391">
        <f>ROUND(ROUND(H1664*V1671,0)*Y1673,0)-AA1674</f>
        <v>597</v>
      </c>
      <c r="AD1674" s="268"/>
    </row>
    <row r="1675" spans="1:30" ht="17.100000000000001" customHeight="1">
      <c r="A1675" s="229">
        <v>61</v>
      </c>
      <c r="B1675" s="229">
        <v>1633</v>
      </c>
      <c r="C1675" s="230" t="s">
        <v>6408</v>
      </c>
      <c r="D1675" s="765"/>
      <c r="E1675" s="765"/>
      <c r="F1675" s="278"/>
      <c r="G1675" s="278"/>
      <c r="H1675" s="278"/>
      <c r="I1675" s="279"/>
      <c r="J1675" s="597"/>
      <c r="K1675" s="654"/>
      <c r="L1675" s="654"/>
      <c r="M1675" s="208"/>
      <c r="N1675" s="1539" t="s">
        <v>4713</v>
      </c>
      <c r="O1675" s="1608" t="s">
        <v>162</v>
      </c>
      <c r="P1675" s="769"/>
      <c r="Q1675" s="769"/>
      <c r="R1675" s="340"/>
      <c r="S1675" s="338"/>
      <c r="T1675" s="338"/>
      <c r="U1675" s="334"/>
      <c r="V1675" s="232"/>
      <c r="W1675" s="231"/>
      <c r="X1675" s="232"/>
      <c r="Y1675" s="314"/>
      <c r="Z1675" s="257"/>
      <c r="AA1675" s="257"/>
      <c r="AB1675" s="257"/>
      <c r="AC1675" s="473">
        <f>ROUND(H1664*Q1676,0)</f>
        <v>583</v>
      </c>
      <c r="AD1675" s="268"/>
    </row>
    <row r="1676" spans="1:30" ht="17.100000000000001" customHeight="1">
      <c r="A1676" s="243">
        <v>61</v>
      </c>
      <c r="B1676" s="243">
        <v>2909</v>
      </c>
      <c r="C1676" s="244" t="s">
        <v>6409</v>
      </c>
      <c r="D1676" s="765"/>
      <c r="E1676" s="765"/>
      <c r="F1676" s="278"/>
      <c r="G1676" s="278"/>
      <c r="H1676" s="278"/>
      <c r="I1676" s="279"/>
      <c r="J1676" s="597"/>
      <c r="K1676" s="654"/>
      <c r="L1676" s="654"/>
      <c r="M1676" s="208"/>
      <c r="N1676" s="1631"/>
      <c r="O1676" s="1586"/>
      <c r="P1676" s="214" t="s">
        <v>163</v>
      </c>
      <c r="Q1676" s="770">
        <v>0.7</v>
      </c>
      <c r="R1676" s="611"/>
      <c r="S1676" s="392"/>
      <c r="T1676" s="392"/>
      <c r="U1676" s="301"/>
      <c r="V1676" s="208"/>
      <c r="W1676" s="245"/>
      <c r="X1676" s="208"/>
      <c r="Y1676" s="226"/>
      <c r="Z1676" s="762" t="s">
        <v>167</v>
      </c>
      <c r="AA1676" s="354">
        <v>5</v>
      </c>
      <c r="AB1676" s="763" t="s">
        <v>168</v>
      </c>
      <c r="AC1676" s="391">
        <f>ROUND(H1664*Q1676,0)-AA1676</f>
        <v>578</v>
      </c>
      <c r="AD1676" s="268"/>
    </row>
    <row r="1677" spans="1:30" ht="17.100000000000001" customHeight="1">
      <c r="A1677" s="243">
        <v>61</v>
      </c>
      <c r="B1677" s="243">
        <v>2910</v>
      </c>
      <c r="C1677" s="244" t="s">
        <v>6410</v>
      </c>
      <c r="D1677" s="765"/>
      <c r="E1677" s="765"/>
      <c r="F1677" s="278"/>
      <c r="G1677" s="278"/>
      <c r="H1677" s="278"/>
      <c r="I1677" s="279"/>
      <c r="J1677" s="597"/>
      <c r="K1677" s="654"/>
      <c r="L1677" s="654"/>
      <c r="M1677" s="208"/>
      <c r="N1677" s="1631"/>
      <c r="O1677" s="1586"/>
      <c r="R1677" s="611"/>
      <c r="S1677" s="392"/>
      <c r="T1677" s="392"/>
      <c r="U1677" s="301"/>
      <c r="V1677" s="385"/>
      <c r="W1677" s="1650" t="s">
        <v>4700</v>
      </c>
      <c r="X1677" s="362" t="s">
        <v>163</v>
      </c>
      <c r="Y1677" s="395">
        <v>0.85</v>
      </c>
      <c r="Z1677" s="355"/>
      <c r="AA1677" s="247"/>
      <c r="AB1677" s="247"/>
      <c r="AC1677" s="391">
        <f>ROUND(ROUND(H1664*Q1676,0)*Y1677,0)</f>
        <v>496</v>
      </c>
      <c r="AD1677" s="268"/>
    </row>
    <row r="1678" spans="1:30" ht="17.100000000000001" customHeight="1">
      <c r="A1678" s="243">
        <v>61</v>
      </c>
      <c r="B1678" s="243">
        <v>2911</v>
      </c>
      <c r="C1678" s="244" t="s">
        <v>6411</v>
      </c>
      <c r="D1678" s="765"/>
      <c r="E1678" s="765"/>
      <c r="F1678" s="278"/>
      <c r="G1678" s="278"/>
      <c r="H1678" s="278"/>
      <c r="I1678" s="279"/>
      <c r="J1678" s="597"/>
      <c r="K1678" s="654"/>
      <c r="L1678" s="654"/>
      <c r="M1678" s="208"/>
      <c r="N1678" s="772"/>
      <c r="P1678" s="214"/>
      <c r="Q1678" s="214"/>
      <c r="R1678" s="761"/>
      <c r="S1678" s="407"/>
      <c r="T1678" s="407"/>
      <c r="U1678" s="304"/>
      <c r="V1678" s="226"/>
      <c r="W1678" s="1651"/>
      <c r="X1678" s="512"/>
      <c r="Y1678" s="368"/>
      <c r="Z1678" s="762" t="s">
        <v>167</v>
      </c>
      <c r="AA1678" s="354">
        <v>5</v>
      </c>
      <c r="AB1678" s="763" t="s">
        <v>168</v>
      </c>
      <c r="AC1678" s="391">
        <f>ROUND(ROUND(H1664*Q1676,0)*Y1677,0)-AA1678</f>
        <v>491</v>
      </c>
      <c r="AD1678" s="268"/>
    </row>
    <row r="1679" spans="1:30" ht="17.100000000000001" customHeight="1">
      <c r="A1679" s="229">
        <v>61</v>
      </c>
      <c r="B1679" s="229">
        <v>1634</v>
      </c>
      <c r="C1679" s="230" t="s">
        <v>6412</v>
      </c>
      <c r="D1679" s="765"/>
      <c r="E1679" s="765"/>
      <c r="F1679" s="278"/>
      <c r="G1679" s="278"/>
      <c r="H1679" s="278"/>
      <c r="I1679" s="279"/>
      <c r="J1679" s="597"/>
      <c r="K1679" s="654"/>
      <c r="L1679" s="654"/>
      <c r="M1679" s="208"/>
      <c r="N1679" s="773"/>
      <c r="R1679" s="1542" t="s">
        <v>4703</v>
      </c>
      <c r="S1679" s="1543"/>
      <c r="T1679" s="1543"/>
      <c r="U1679" s="372" t="s">
        <v>163</v>
      </c>
      <c r="V1679" s="373">
        <v>0.7</v>
      </c>
      <c r="W1679" s="231"/>
      <c r="X1679" s="232"/>
      <c r="Y1679" s="314"/>
      <c r="Z1679" s="257"/>
      <c r="AA1679" s="257"/>
      <c r="AB1679" s="257"/>
      <c r="AC1679" s="473">
        <f>ROUND(ROUND(H1664*Q1676,0)*V1679,0)</f>
        <v>408</v>
      </c>
      <c r="AD1679" s="268"/>
    </row>
    <row r="1680" spans="1:30" ht="17.100000000000001" customHeight="1">
      <c r="A1680" s="243">
        <v>61</v>
      </c>
      <c r="B1680" s="243">
        <v>2912</v>
      </c>
      <c r="C1680" s="244" t="s">
        <v>6413</v>
      </c>
      <c r="D1680" s="765"/>
      <c r="E1680" s="765"/>
      <c r="F1680" s="278"/>
      <c r="G1680" s="278"/>
      <c r="H1680" s="278"/>
      <c r="I1680" s="279"/>
      <c r="J1680" s="597"/>
      <c r="K1680" s="654"/>
      <c r="L1680" s="654"/>
      <c r="M1680" s="208"/>
      <c r="N1680" s="773"/>
      <c r="R1680" s="1545"/>
      <c r="S1680" s="1546"/>
      <c r="T1680" s="1546"/>
      <c r="U1680" s="214"/>
      <c r="V1680" s="609"/>
      <c r="W1680" s="281"/>
      <c r="X1680" s="216"/>
      <c r="Y1680" s="226"/>
      <c r="Z1680" s="762" t="s">
        <v>167</v>
      </c>
      <c r="AA1680" s="354">
        <v>5</v>
      </c>
      <c r="AB1680" s="763" t="s">
        <v>168</v>
      </c>
      <c r="AC1680" s="391">
        <f>ROUND(ROUND(H1664*Q1676,0)*V1679,0)-AA1680</f>
        <v>403</v>
      </c>
      <c r="AD1680" s="268"/>
    </row>
    <row r="1681" spans="1:30" ht="17.100000000000001" customHeight="1">
      <c r="A1681" s="243">
        <v>61</v>
      </c>
      <c r="B1681" s="243">
        <v>2913</v>
      </c>
      <c r="C1681" s="244" t="s">
        <v>6414</v>
      </c>
      <c r="D1681" s="765"/>
      <c r="E1681" s="765"/>
      <c r="F1681" s="278"/>
      <c r="G1681" s="278"/>
      <c r="H1681" s="278"/>
      <c r="I1681" s="279"/>
      <c r="J1681" s="597"/>
      <c r="K1681" s="654"/>
      <c r="L1681" s="654"/>
      <c r="M1681" s="208"/>
      <c r="N1681" s="774"/>
      <c r="O1681" s="214"/>
      <c r="P1681" s="1653"/>
      <c r="Q1681" s="1653"/>
      <c r="R1681" s="1545"/>
      <c r="S1681" s="1546"/>
      <c r="T1681" s="1546"/>
      <c r="U1681" s="302"/>
      <c r="V1681" s="766"/>
      <c r="W1681" s="1650" t="s">
        <v>4700</v>
      </c>
      <c r="X1681" s="362" t="s">
        <v>163</v>
      </c>
      <c r="Y1681" s="395">
        <v>0.85</v>
      </c>
      <c r="Z1681" s="355"/>
      <c r="AA1681" s="247"/>
      <c r="AB1681" s="247"/>
      <c r="AC1681" s="391">
        <f>ROUND(ROUND(ROUND(H1664*Q1676,0)*V1679,0)*Y1681,0)</f>
        <v>347</v>
      </c>
      <c r="AD1681" s="268"/>
    </row>
    <row r="1682" spans="1:30" ht="17.100000000000001" customHeight="1">
      <c r="A1682" s="243">
        <v>61</v>
      </c>
      <c r="B1682" s="243">
        <v>2914</v>
      </c>
      <c r="C1682" s="244" t="s">
        <v>6415</v>
      </c>
      <c r="D1682" s="765"/>
      <c r="E1682" s="765"/>
      <c r="F1682" s="278"/>
      <c r="G1682" s="278"/>
      <c r="H1682" s="278"/>
      <c r="I1682" s="279"/>
      <c r="J1682" s="597"/>
      <c r="K1682" s="654"/>
      <c r="L1682" s="654"/>
      <c r="M1682" s="208"/>
      <c r="N1682" s="774"/>
      <c r="O1682" s="214"/>
      <c r="P1682" s="214"/>
      <c r="Q1682" s="214"/>
      <c r="R1682" s="399"/>
      <c r="S1682" s="767"/>
      <c r="T1682" s="305"/>
      <c r="U1682" s="305"/>
      <c r="V1682" s="768"/>
      <c r="W1682" s="1651"/>
      <c r="X1682" s="512"/>
      <c r="Y1682" s="368"/>
      <c r="Z1682" s="762" t="s">
        <v>167</v>
      </c>
      <c r="AA1682" s="354">
        <v>5</v>
      </c>
      <c r="AB1682" s="763" t="s">
        <v>168</v>
      </c>
      <c r="AC1682" s="391">
        <f>ROUND(ROUND(ROUND(H1664*Q1676,0)*V1679,0)*Y1681,0)-AA1682</f>
        <v>342</v>
      </c>
      <c r="AD1682" s="268"/>
    </row>
    <row r="1683" spans="1:30" ht="17.100000000000001" customHeight="1">
      <c r="A1683" s="229">
        <v>61</v>
      </c>
      <c r="B1683" s="229">
        <v>1636</v>
      </c>
      <c r="C1683" s="230" t="s">
        <v>6416</v>
      </c>
      <c r="D1683" s="765"/>
      <c r="E1683" s="765"/>
      <c r="F1683" s="278"/>
      <c r="G1683" s="278"/>
      <c r="H1683" s="278"/>
      <c r="I1683" s="279"/>
      <c r="J1683" s="597"/>
      <c r="K1683" s="654"/>
      <c r="L1683" s="654"/>
      <c r="M1683" s="208"/>
      <c r="N1683" s="773"/>
      <c r="O1683" s="214"/>
      <c r="P1683" s="1599"/>
      <c r="Q1683" s="1600"/>
      <c r="R1683" s="1542" t="s">
        <v>4708</v>
      </c>
      <c r="S1683" s="1543"/>
      <c r="T1683" s="1543"/>
      <c r="U1683" s="214" t="s">
        <v>163</v>
      </c>
      <c r="V1683" s="609">
        <v>0.85</v>
      </c>
      <c r="W1683" s="231"/>
      <c r="X1683" s="232"/>
      <c r="Y1683" s="314"/>
      <c r="Z1683" s="257"/>
      <c r="AA1683" s="257"/>
      <c r="AB1683" s="257"/>
      <c r="AC1683" s="473">
        <f>ROUND(ROUND(H1664*Q1676,0)*V1683,0)</f>
        <v>496</v>
      </c>
      <c r="AD1683" s="268"/>
    </row>
    <row r="1684" spans="1:30" ht="17.100000000000001" customHeight="1">
      <c r="A1684" s="243">
        <v>61</v>
      </c>
      <c r="B1684" s="243">
        <v>2915</v>
      </c>
      <c r="C1684" s="244" t="s">
        <v>6417</v>
      </c>
      <c r="D1684" s="765"/>
      <c r="E1684" s="765"/>
      <c r="F1684" s="278"/>
      <c r="G1684" s="278"/>
      <c r="H1684" s="278"/>
      <c r="I1684" s="279"/>
      <c r="J1684" s="597"/>
      <c r="K1684" s="654"/>
      <c r="L1684" s="654"/>
      <c r="M1684" s="208"/>
      <c r="N1684" s="773"/>
      <c r="O1684" s="214"/>
      <c r="P1684" s="609"/>
      <c r="Q1684" s="609"/>
      <c r="R1684" s="1545"/>
      <c r="S1684" s="1546"/>
      <c r="T1684" s="1546"/>
      <c r="U1684" s="214"/>
      <c r="V1684" s="609"/>
      <c r="W1684" s="281"/>
      <c r="X1684" s="216"/>
      <c r="Y1684" s="226"/>
      <c r="Z1684" s="762" t="s">
        <v>167</v>
      </c>
      <c r="AA1684" s="354">
        <v>5</v>
      </c>
      <c r="AB1684" s="763" t="s">
        <v>168</v>
      </c>
      <c r="AC1684" s="391">
        <f>ROUND(ROUND(H1664*Q1676,0)*V1683,0)-AA1684</f>
        <v>491</v>
      </c>
      <c r="AD1684" s="268"/>
    </row>
    <row r="1685" spans="1:30" ht="17.100000000000001" customHeight="1">
      <c r="A1685" s="243">
        <v>61</v>
      </c>
      <c r="B1685" s="243">
        <v>2916</v>
      </c>
      <c r="C1685" s="244" t="s">
        <v>6418</v>
      </c>
      <c r="D1685" s="765"/>
      <c r="E1685" s="765"/>
      <c r="F1685" s="278"/>
      <c r="G1685" s="278"/>
      <c r="H1685" s="278"/>
      <c r="I1685" s="279"/>
      <c r="J1685" s="597"/>
      <c r="K1685" s="654"/>
      <c r="L1685" s="654"/>
      <c r="M1685" s="208"/>
      <c r="N1685" s="774"/>
      <c r="O1685" s="214"/>
      <c r="P1685" s="609"/>
      <c r="Q1685" s="609"/>
      <c r="R1685" s="1545"/>
      <c r="S1685" s="1546"/>
      <c r="T1685" s="1546"/>
      <c r="U1685" s="302"/>
      <c r="V1685" s="766"/>
      <c r="W1685" s="1650" t="s">
        <v>4700</v>
      </c>
      <c r="X1685" s="362" t="s">
        <v>163</v>
      </c>
      <c r="Y1685" s="395">
        <v>0.85</v>
      </c>
      <c r="Z1685" s="355"/>
      <c r="AA1685" s="247"/>
      <c r="AB1685" s="247"/>
      <c r="AC1685" s="391">
        <f>ROUND(ROUND(ROUND(H1664*Q1676,0)*V1683,0)*Y1685,0)</f>
        <v>422</v>
      </c>
      <c r="AD1685" s="268"/>
    </row>
    <row r="1686" spans="1:30" ht="17.100000000000001" customHeight="1">
      <c r="A1686" s="243">
        <v>61</v>
      </c>
      <c r="B1686" s="243">
        <v>2917</v>
      </c>
      <c r="C1686" s="244" t="s">
        <v>6419</v>
      </c>
      <c r="D1686" s="765"/>
      <c r="E1686" s="765"/>
      <c r="F1686" s="278"/>
      <c r="G1686" s="278"/>
      <c r="H1686" s="278"/>
      <c r="I1686" s="279"/>
      <c r="J1686" s="597"/>
      <c r="K1686" s="654"/>
      <c r="L1686" s="654"/>
      <c r="M1686" s="208"/>
      <c r="N1686" s="773"/>
      <c r="O1686" s="214"/>
      <c r="P1686" s="214"/>
      <c r="Q1686" s="214"/>
      <c r="R1686" s="1563"/>
      <c r="S1686" s="1564"/>
      <c r="T1686" s="1564"/>
      <c r="U1686" s="305"/>
      <c r="V1686" s="768"/>
      <c r="W1686" s="1651"/>
      <c r="X1686" s="512"/>
      <c r="Y1686" s="368"/>
      <c r="Z1686" s="762" t="s">
        <v>167</v>
      </c>
      <c r="AA1686" s="354">
        <v>5</v>
      </c>
      <c r="AB1686" s="763" t="s">
        <v>168</v>
      </c>
      <c r="AC1686" s="391">
        <f>ROUND(ROUND(ROUND(H1664*Q1676,0)*V1683,0)*Y1685,0)-AA1686</f>
        <v>417</v>
      </c>
      <c r="AD1686" s="268"/>
    </row>
    <row r="1687" spans="1:30" ht="17.100000000000001" customHeight="1">
      <c r="A1687" s="243">
        <v>61</v>
      </c>
      <c r="B1687" s="243">
        <v>2918</v>
      </c>
      <c r="C1687" s="244" t="s">
        <v>6420</v>
      </c>
      <c r="D1687" s="765"/>
      <c r="E1687" s="765"/>
      <c r="F1687" s="278"/>
      <c r="G1687" s="278"/>
      <c r="H1687" s="278"/>
      <c r="I1687" s="279"/>
      <c r="J1687" s="597"/>
      <c r="K1687" s="654"/>
      <c r="L1687" s="654"/>
      <c r="M1687" s="208"/>
      <c r="N1687" s="773"/>
      <c r="O1687" s="1580" t="s">
        <v>165</v>
      </c>
      <c r="P1687" s="775"/>
      <c r="Q1687" s="775"/>
      <c r="R1687" s="359"/>
      <c r="S1687" s="360"/>
      <c r="T1687" s="360"/>
      <c r="U1687" s="360"/>
      <c r="V1687" s="361"/>
      <c r="W1687" s="523"/>
      <c r="X1687" s="524"/>
      <c r="Y1687" s="642"/>
      <c r="Z1687" s="247"/>
      <c r="AA1687" s="247"/>
      <c r="AB1687" s="247"/>
      <c r="AC1687" s="391">
        <f>ROUND(H1664*Q1688,0)</f>
        <v>417</v>
      </c>
      <c r="AD1687" s="268"/>
    </row>
    <row r="1688" spans="1:30" ht="17.100000000000001" customHeight="1">
      <c r="A1688" s="243">
        <v>61</v>
      </c>
      <c r="B1688" s="243">
        <v>2919</v>
      </c>
      <c r="C1688" s="244" t="s">
        <v>6421</v>
      </c>
      <c r="D1688" s="765"/>
      <c r="E1688" s="765"/>
      <c r="F1688" s="278"/>
      <c r="G1688" s="278"/>
      <c r="H1688" s="278"/>
      <c r="I1688" s="279"/>
      <c r="J1688" s="597"/>
      <c r="K1688" s="654"/>
      <c r="L1688" s="654"/>
      <c r="M1688" s="208"/>
      <c r="N1688" s="772"/>
      <c r="O1688" s="1620"/>
      <c r="P1688" s="643" t="s">
        <v>163</v>
      </c>
      <c r="Q1688" s="365">
        <v>0.5</v>
      </c>
      <c r="R1688" s="777"/>
      <c r="S1688" s="639"/>
      <c r="T1688" s="639"/>
      <c r="U1688" s="639"/>
      <c r="V1688" s="529"/>
      <c r="W1688" s="516"/>
      <c r="X1688" s="517"/>
      <c r="Y1688" s="526"/>
      <c r="Z1688" s="762" t="s">
        <v>167</v>
      </c>
      <c r="AA1688" s="354">
        <v>5</v>
      </c>
      <c r="AB1688" s="763" t="s">
        <v>168</v>
      </c>
      <c r="AC1688" s="391">
        <f>ROUND(H1664*Q1688,0)-AA1688</f>
        <v>412</v>
      </c>
      <c r="AD1688" s="268"/>
    </row>
    <row r="1689" spans="1:30" ht="17.100000000000001" customHeight="1">
      <c r="A1689" s="243">
        <v>61</v>
      </c>
      <c r="B1689" s="243">
        <v>2920</v>
      </c>
      <c r="C1689" s="244" t="s">
        <v>6422</v>
      </c>
      <c r="D1689" s="765"/>
      <c r="E1689" s="765"/>
      <c r="F1689" s="278"/>
      <c r="G1689" s="278"/>
      <c r="H1689" s="278"/>
      <c r="I1689" s="279"/>
      <c r="J1689" s="597"/>
      <c r="K1689" s="654"/>
      <c r="L1689" s="654"/>
      <c r="M1689" s="208"/>
      <c r="N1689" s="772"/>
      <c r="O1689" s="1620"/>
      <c r="P1689" s="530"/>
      <c r="Q1689" s="530"/>
      <c r="R1689" s="777"/>
      <c r="S1689" s="639"/>
      <c r="T1689" s="639"/>
      <c r="U1689" s="639"/>
      <c r="V1689" s="529"/>
      <c r="W1689" s="1650" t="s">
        <v>4700</v>
      </c>
      <c r="X1689" s="362" t="s">
        <v>163</v>
      </c>
      <c r="Y1689" s="395">
        <v>0.85</v>
      </c>
      <c r="Z1689" s="355"/>
      <c r="AA1689" s="247"/>
      <c r="AB1689" s="247"/>
      <c r="AC1689" s="391">
        <f>ROUND(ROUND(H1664*Q1688,0)*Y1689,0)</f>
        <v>354</v>
      </c>
      <c r="AD1689" s="268"/>
    </row>
    <row r="1690" spans="1:30" ht="17.100000000000001" customHeight="1">
      <c r="A1690" s="243">
        <v>61</v>
      </c>
      <c r="B1690" s="243">
        <v>2921</v>
      </c>
      <c r="C1690" s="244" t="s">
        <v>6423</v>
      </c>
      <c r="D1690" s="765"/>
      <c r="E1690" s="765"/>
      <c r="F1690" s="278"/>
      <c r="G1690" s="278"/>
      <c r="H1690" s="278"/>
      <c r="I1690" s="279"/>
      <c r="J1690" s="597"/>
      <c r="K1690" s="654"/>
      <c r="L1690" s="654"/>
      <c r="M1690" s="208"/>
      <c r="N1690" s="772"/>
      <c r="O1690" s="530"/>
      <c r="P1690" s="643"/>
      <c r="Q1690" s="643"/>
      <c r="R1690" s="778"/>
      <c r="S1690" s="525"/>
      <c r="T1690" s="525"/>
      <c r="U1690" s="525"/>
      <c r="V1690" s="539"/>
      <c r="W1690" s="1651"/>
      <c r="X1690" s="512"/>
      <c r="Y1690" s="368"/>
      <c r="Z1690" s="762" t="s">
        <v>167</v>
      </c>
      <c r="AA1690" s="354">
        <v>5</v>
      </c>
      <c r="AB1690" s="763" t="s">
        <v>168</v>
      </c>
      <c r="AC1690" s="391">
        <f>ROUND(ROUND(H1664*Q1688,0)*Y1689,0)-AA1690</f>
        <v>349</v>
      </c>
      <c r="AD1690" s="268"/>
    </row>
    <row r="1691" spans="1:30" ht="17.100000000000001" customHeight="1">
      <c r="A1691" s="243">
        <v>61</v>
      </c>
      <c r="B1691" s="243">
        <v>2922</v>
      </c>
      <c r="C1691" s="244" t="s">
        <v>6424</v>
      </c>
      <c r="D1691" s="765"/>
      <c r="E1691" s="765"/>
      <c r="F1691" s="278"/>
      <c r="G1691" s="278"/>
      <c r="H1691" s="278"/>
      <c r="I1691" s="279"/>
      <c r="J1691" s="597"/>
      <c r="K1691" s="654"/>
      <c r="L1691" s="654"/>
      <c r="M1691" s="208"/>
      <c r="N1691" s="773"/>
      <c r="O1691" s="530"/>
      <c r="P1691" s="530"/>
      <c r="Q1691" s="530"/>
      <c r="R1691" s="1580" t="s">
        <v>4703</v>
      </c>
      <c r="S1691" s="1633"/>
      <c r="T1691" s="1633"/>
      <c r="U1691" s="362" t="s">
        <v>163</v>
      </c>
      <c r="V1691" s="356">
        <v>0.7</v>
      </c>
      <c r="W1691" s="523"/>
      <c r="X1691" s="524"/>
      <c r="Y1691" s="642"/>
      <c r="Z1691" s="247"/>
      <c r="AA1691" s="247"/>
      <c r="AB1691" s="247"/>
      <c r="AC1691" s="391">
        <f>ROUND(ROUND(H1664*Q1688,0)*V1691,0)</f>
        <v>292</v>
      </c>
      <c r="AD1691" s="268"/>
    </row>
    <row r="1692" spans="1:30" ht="17.100000000000001" customHeight="1">
      <c r="A1692" s="243">
        <v>61</v>
      </c>
      <c r="B1692" s="243">
        <v>2923</v>
      </c>
      <c r="C1692" s="244" t="s">
        <v>6425</v>
      </c>
      <c r="D1692" s="765"/>
      <c r="E1692" s="765"/>
      <c r="F1692" s="278"/>
      <c r="G1692" s="278"/>
      <c r="H1692" s="278"/>
      <c r="I1692" s="279"/>
      <c r="J1692" s="597"/>
      <c r="K1692" s="654"/>
      <c r="L1692" s="654"/>
      <c r="M1692" s="208"/>
      <c r="N1692" s="773"/>
      <c r="O1692" s="530"/>
      <c r="P1692" s="530"/>
      <c r="Q1692" s="530"/>
      <c r="R1692" s="1620"/>
      <c r="S1692" s="1634"/>
      <c r="T1692" s="1634"/>
      <c r="U1692" s="643"/>
      <c r="V1692" s="365"/>
      <c r="W1692" s="319"/>
      <c r="X1692" s="288"/>
      <c r="Y1692" s="526"/>
      <c r="Z1692" s="762" t="s">
        <v>167</v>
      </c>
      <c r="AA1692" s="354">
        <v>5</v>
      </c>
      <c r="AB1692" s="763" t="s">
        <v>168</v>
      </c>
      <c r="AC1692" s="391">
        <f>ROUND(ROUND(H1664*Q1688,0)*V1691,0)-AA1692</f>
        <v>287</v>
      </c>
      <c r="AD1692" s="268"/>
    </row>
    <row r="1693" spans="1:30" ht="17.100000000000001" customHeight="1">
      <c r="A1693" s="243">
        <v>61</v>
      </c>
      <c r="B1693" s="243">
        <v>2924</v>
      </c>
      <c r="C1693" s="244" t="s">
        <v>6426</v>
      </c>
      <c r="D1693" s="765"/>
      <c r="E1693" s="765"/>
      <c r="F1693" s="278"/>
      <c r="G1693" s="278"/>
      <c r="H1693" s="278"/>
      <c r="I1693" s="279"/>
      <c r="J1693" s="597"/>
      <c r="K1693" s="654"/>
      <c r="L1693" s="654"/>
      <c r="M1693" s="208"/>
      <c r="N1693" s="774"/>
      <c r="O1693" s="643"/>
      <c r="P1693" s="1644"/>
      <c r="Q1693" s="1652"/>
      <c r="R1693" s="1620"/>
      <c r="S1693" s="1634"/>
      <c r="T1693" s="1634"/>
      <c r="U1693" s="779"/>
      <c r="V1693" s="780"/>
      <c r="W1693" s="1650" t="s">
        <v>4700</v>
      </c>
      <c r="X1693" s="362" t="s">
        <v>163</v>
      </c>
      <c r="Y1693" s="395">
        <v>0.85</v>
      </c>
      <c r="Z1693" s="355"/>
      <c r="AA1693" s="247"/>
      <c r="AB1693" s="247"/>
      <c r="AC1693" s="391">
        <f>ROUND(ROUND(ROUND(H1664*Q1688,0)*V1691,0)*Y1693,0)</f>
        <v>248</v>
      </c>
      <c r="AD1693" s="268"/>
    </row>
    <row r="1694" spans="1:30" ht="17.100000000000001" customHeight="1">
      <c r="A1694" s="243">
        <v>61</v>
      </c>
      <c r="B1694" s="243">
        <v>2925</v>
      </c>
      <c r="C1694" s="244" t="s">
        <v>6427</v>
      </c>
      <c r="D1694" s="765"/>
      <c r="E1694" s="765"/>
      <c r="F1694" s="278"/>
      <c r="G1694" s="278"/>
      <c r="H1694" s="278"/>
      <c r="I1694" s="279"/>
      <c r="J1694" s="597"/>
      <c r="K1694" s="654"/>
      <c r="L1694" s="654"/>
      <c r="M1694" s="208"/>
      <c r="N1694" s="774"/>
      <c r="O1694" s="643"/>
      <c r="P1694" s="643"/>
      <c r="Q1694" s="643"/>
      <c r="R1694" s="781"/>
      <c r="S1694" s="782"/>
      <c r="T1694" s="537"/>
      <c r="U1694" s="537"/>
      <c r="V1694" s="783"/>
      <c r="W1694" s="1651"/>
      <c r="X1694" s="512"/>
      <c r="Y1694" s="368"/>
      <c r="Z1694" s="762" t="s">
        <v>167</v>
      </c>
      <c r="AA1694" s="354">
        <v>5</v>
      </c>
      <c r="AB1694" s="763" t="s">
        <v>168</v>
      </c>
      <c r="AC1694" s="391">
        <f>ROUND(ROUND(ROUND(H1664*Q1688,0)*V1691,0)*Y1693,0)-AA1694</f>
        <v>243</v>
      </c>
      <c r="AD1694" s="268"/>
    </row>
    <row r="1695" spans="1:30" ht="17.100000000000001" customHeight="1">
      <c r="A1695" s="243">
        <v>61</v>
      </c>
      <c r="B1695" s="243">
        <v>2926</v>
      </c>
      <c r="C1695" s="244" t="s">
        <v>6428</v>
      </c>
      <c r="D1695" s="765"/>
      <c r="E1695" s="765"/>
      <c r="F1695" s="278"/>
      <c r="G1695" s="278"/>
      <c r="H1695" s="278"/>
      <c r="I1695" s="279"/>
      <c r="J1695" s="597"/>
      <c r="K1695" s="654"/>
      <c r="L1695" s="654"/>
      <c r="M1695" s="208"/>
      <c r="N1695" s="773"/>
      <c r="O1695" s="643"/>
      <c r="P1695" s="1646"/>
      <c r="Q1695" s="1649"/>
      <c r="R1695" s="1580" t="s">
        <v>4708</v>
      </c>
      <c r="S1695" s="1633"/>
      <c r="T1695" s="1633"/>
      <c r="U1695" s="643" t="s">
        <v>163</v>
      </c>
      <c r="V1695" s="365">
        <v>0.85</v>
      </c>
      <c r="W1695" s="523"/>
      <c r="X1695" s="524"/>
      <c r="Y1695" s="642"/>
      <c r="Z1695" s="247"/>
      <c r="AA1695" s="247"/>
      <c r="AB1695" s="247"/>
      <c r="AC1695" s="391">
        <f>ROUND(ROUND(H1664*Q1688,0)*V1695,0)</f>
        <v>354</v>
      </c>
      <c r="AD1695" s="268"/>
    </row>
    <row r="1696" spans="1:30" ht="17.100000000000001" customHeight="1">
      <c r="A1696" s="243">
        <v>61</v>
      </c>
      <c r="B1696" s="243">
        <v>2927</v>
      </c>
      <c r="C1696" s="244" t="s">
        <v>6429</v>
      </c>
      <c r="D1696" s="765"/>
      <c r="E1696" s="765"/>
      <c r="F1696" s="278"/>
      <c r="G1696" s="278"/>
      <c r="H1696" s="278"/>
      <c r="I1696" s="279"/>
      <c r="J1696" s="597"/>
      <c r="K1696" s="654"/>
      <c r="L1696" s="654"/>
      <c r="M1696" s="208"/>
      <c r="N1696" s="773"/>
      <c r="O1696" s="643"/>
      <c r="P1696" s="365"/>
      <c r="Q1696" s="365"/>
      <c r="R1696" s="1620"/>
      <c r="S1696" s="1634"/>
      <c r="T1696" s="1634"/>
      <c r="U1696" s="643"/>
      <c r="V1696" s="365"/>
      <c r="W1696" s="319"/>
      <c r="X1696" s="288"/>
      <c r="Y1696" s="526"/>
      <c r="Z1696" s="762" t="s">
        <v>167</v>
      </c>
      <c r="AA1696" s="354">
        <v>5</v>
      </c>
      <c r="AB1696" s="763" t="s">
        <v>168</v>
      </c>
      <c r="AC1696" s="391">
        <f>ROUND(ROUND(H1664*Q1688,0)*V1695,0)-AA1696</f>
        <v>349</v>
      </c>
      <c r="AD1696" s="268"/>
    </row>
    <row r="1697" spans="1:30" ht="17.100000000000001" customHeight="1">
      <c r="A1697" s="243">
        <v>61</v>
      </c>
      <c r="B1697" s="243">
        <v>2928</v>
      </c>
      <c r="C1697" s="244" t="s">
        <v>6430</v>
      </c>
      <c r="D1697" s="765"/>
      <c r="E1697" s="765"/>
      <c r="F1697" s="278"/>
      <c r="G1697" s="278"/>
      <c r="H1697" s="278"/>
      <c r="I1697" s="279"/>
      <c r="J1697" s="597"/>
      <c r="K1697" s="654"/>
      <c r="L1697" s="654"/>
      <c r="M1697" s="208"/>
      <c r="N1697" s="774"/>
      <c r="O1697" s="643"/>
      <c r="P1697" s="365"/>
      <c r="Q1697" s="365"/>
      <c r="R1697" s="1620"/>
      <c r="S1697" s="1634"/>
      <c r="T1697" s="1634"/>
      <c r="U1697" s="779"/>
      <c r="V1697" s="780"/>
      <c r="W1697" s="1650" t="s">
        <v>4700</v>
      </c>
      <c r="X1697" s="362" t="s">
        <v>163</v>
      </c>
      <c r="Y1697" s="395">
        <v>0.85</v>
      </c>
      <c r="Z1697" s="355"/>
      <c r="AA1697" s="247"/>
      <c r="AB1697" s="247"/>
      <c r="AC1697" s="391">
        <f>ROUND(ROUND(ROUND(H1664*Q1688,0)*V1695,0)*Y1697,0)</f>
        <v>301</v>
      </c>
      <c r="AD1697" s="268"/>
    </row>
    <row r="1698" spans="1:30" ht="17.100000000000001" customHeight="1">
      <c r="A1698" s="243">
        <v>61</v>
      </c>
      <c r="B1698" s="243">
        <v>2929</v>
      </c>
      <c r="C1698" s="244" t="s">
        <v>6431</v>
      </c>
      <c r="D1698" s="790"/>
      <c r="E1698" s="765"/>
      <c r="F1698" s="278"/>
      <c r="G1698" s="278"/>
      <c r="H1698" s="278"/>
      <c r="I1698" s="279"/>
      <c r="J1698" s="597"/>
      <c r="K1698" s="654"/>
      <c r="L1698" s="654"/>
      <c r="M1698" s="208"/>
      <c r="N1698" s="467"/>
      <c r="O1698" s="643"/>
      <c r="P1698" s="643"/>
      <c r="Q1698" s="643"/>
      <c r="R1698" s="1642"/>
      <c r="S1698" s="1643"/>
      <c r="T1698" s="1643"/>
      <c r="U1698" s="537"/>
      <c r="V1698" s="783"/>
      <c r="W1698" s="1651"/>
      <c r="X1698" s="512"/>
      <c r="Y1698" s="368"/>
      <c r="Z1698" s="762" t="s">
        <v>167</v>
      </c>
      <c r="AA1698" s="354">
        <v>5</v>
      </c>
      <c r="AB1698" s="763" t="s">
        <v>168</v>
      </c>
      <c r="AC1698" s="391">
        <f>ROUND(ROUND(ROUND(H1664*Q1688,0)*V1695,0)*Y1697,0)-AA1698</f>
        <v>296</v>
      </c>
      <c r="AD1698" s="268"/>
    </row>
    <row r="1699" spans="1:30" ht="17.100000000000001" customHeight="1">
      <c r="A1699" s="243">
        <v>61</v>
      </c>
      <c r="B1699" s="243">
        <v>2930</v>
      </c>
      <c r="C1699" s="244" t="s">
        <v>6432</v>
      </c>
      <c r="D1699" s="1580" t="s">
        <v>6433</v>
      </c>
      <c r="E1699" s="1633"/>
      <c r="F1699" s="1633"/>
      <c r="G1699" s="541"/>
      <c r="H1699" s="541"/>
      <c r="I1699" s="542"/>
      <c r="J1699" s="601"/>
      <c r="K1699" s="602"/>
      <c r="L1699" s="602"/>
      <c r="M1699" s="524"/>
      <c r="N1699" s="523"/>
      <c r="O1699" s="524"/>
      <c r="P1699" s="524"/>
      <c r="Q1699" s="524"/>
      <c r="R1699" s="359"/>
      <c r="S1699" s="360"/>
      <c r="T1699" s="360"/>
      <c r="U1699" s="361"/>
      <c r="V1699" s="524"/>
      <c r="W1699" s="523"/>
      <c r="X1699" s="524"/>
      <c r="Y1699" s="642"/>
      <c r="Z1699" s="247"/>
      <c r="AA1699" s="247"/>
      <c r="AB1699" s="247"/>
      <c r="AC1699" s="391">
        <f>ROUND(H1700,0)</f>
        <v>560</v>
      </c>
      <c r="AD1699" s="268"/>
    </row>
    <row r="1700" spans="1:30" ht="17.100000000000001" customHeight="1">
      <c r="A1700" s="243">
        <v>61</v>
      </c>
      <c r="B1700" s="243">
        <v>2931</v>
      </c>
      <c r="C1700" s="244" t="s">
        <v>6434</v>
      </c>
      <c r="D1700" s="1620"/>
      <c r="E1700" s="1634"/>
      <c r="F1700" s="1634"/>
      <c r="G1700" s="521"/>
      <c r="H1700" s="639">
        <v>560</v>
      </c>
      <c r="I1700" s="517" t="s">
        <v>18</v>
      </c>
      <c r="J1700" s="604"/>
      <c r="K1700" s="605"/>
      <c r="L1700" s="605"/>
      <c r="M1700" s="517"/>
      <c r="N1700" s="516"/>
      <c r="O1700" s="517"/>
      <c r="P1700" s="517"/>
      <c r="Q1700" s="517"/>
      <c r="R1700" s="777"/>
      <c r="S1700" s="639"/>
      <c r="T1700" s="639"/>
      <c r="U1700" s="529"/>
      <c r="V1700" s="517"/>
      <c r="W1700" s="516"/>
      <c r="X1700" s="517"/>
      <c r="Y1700" s="526"/>
      <c r="Z1700" s="762" t="s">
        <v>167</v>
      </c>
      <c r="AA1700" s="354">
        <v>5</v>
      </c>
      <c r="AB1700" s="763" t="s">
        <v>168</v>
      </c>
      <c r="AC1700" s="391">
        <f>ROUND(H1700,0)-AA1700</f>
        <v>555</v>
      </c>
      <c r="AD1700" s="268"/>
    </row>
    <row r="1701" spans="1:30" ht="17.100000000000001" customHeight="1">
      <c r="A1701" s="243">
        <v>61</v>
      </c>
      <c r="B1701" s="243">
        <v>2932</v>
      </c>
      <c r="C1701" s="244" t="s">
        <v>6435</v>
      </c>
      <c r="D1701" s="1620"/>
      <c r="E1701" s="1634"/>
      <c r="F1701" s="1634"/>
      <c r="G1701" s="521"/>
      <c r="H1701" s="521"/>
      <c r="I1701" s="522"/>
      <c r="J1701" s="604"/>
      <c r="K1701" s="605"/>
      <c r="L1701" s="605"/>
      <c r="M1701" s="517"/>
      <c r="N1701" s="516"/>
      <c r="O1701" s="517"/>
      <c r="P1701" s="517"/>
      <c r="Q1701" s="517"/>
      <c r="R1701" s="777"/>
      <c r="S1701" s="639"/>
      <c r="T1701" s="639"/>
      <c r="U1701" s="529"/>
      <c r="V1701" s="518"/>
      <c r="W1701" s="1650" t="s">
        <v>4700</v>
      </c>
      <c r="X1701" s="362" t="s">
        <v>163</v>
      </c>
      <c r="Y1701" s="395">
        <v>0.85</v>
      </c>
      <c r="Z1701" s="355"/>
      <c r="AA1701" s="247"/>
      <c r="AB1701" s="247"/>
      <c r="AC1701" s="391">
        <f>ROUND(H1700*Y1701,0)</f>
        <v>476</v>
      </c>
      <c r="AD1701" s="268"/>
    </row>
    <row r="1702" spans="1:30" ht="17.100000000000001" customHeight="1">
      <c r="A1702" s="243">
        <v>61</v>
      </c>
      <c r="B1702" s="243">
        <v>2933</v>
      </c>
      <c r="C1702" s="244" t="s">
        <v>6436</v>
      </c>
      <c r="D1702" s="1620"/>
      <c r="E1702" s="1634"/>
      <c r="F1702" s="1634"/>
      <c r="G1702" s="521"/>
      <c r="H1702" s="521"/>
      <c r="I1702" s="521"/>
      <c r="J1702" s="604"/>
      <c r="K1702" s="605"/>
      <c r="L1702" s="605"/>
      <c r="M1702" s="517"/>
      <c r="N1702" s="516"/>
      <c r="O1702" s="517"/>
      <c r="P1702" s="517"/>
      <c r="Q1702" s="517"/>
      <c r="R1702" s="778"/>
      <c r="S1702" s="525"/>
      <c r="T1702" s="525"/>
      <c r="U1702" s="539"/>
      <c r="V1702" s="526"/>
      <c r="W1702" s="1651"/>
      <c r="X1702" s="512"/>
      <c r="Y1702" s="368"/>
      <c r="Z1702" s="762" t="s">
        <v>167</v>
      </c>
      <c r="AA1702" s="354">
        <v>5</v>
      </c>
      <c r="AB1702" s="763" t="s">
        <v>168</v>
      </c>
      <c r="AC1702" s="391">
        <f>ROUND(H1700*Y1701,0)-AA1702</f>
        <v>471</v>
      </c>
      <c r="AD1702" s="268"/>
    </row>
    <row r="1703" spans="1:30" ht="17.100000000000001" customHeight="1">
      <c r="A1703" s="243">
        <v>61</v>
      </c>
      <c r="B1703" s="243">
        <v>2934</v>
      </c>
      <c r="C1703" s="244" t="s">
        <v>6437</v>
      </c>
      <c r="D1703" s="520"/>
      <c r="E1703" s="521"/>
      <c r="F1703" s="528"/>
      <c r="G1703" s="528"/>
      <c r="H1703" s="517"/>
      <c r="I1703" s="538"/>
      <c r="J1703" s="604"/>
      <c r="K1703" s="605"/>
      <c r="L1703" s="605"/>
      <c r="M1703" s="517"/>
      <c r="N1703" s="516"/>
      <c r="O1703" s="517"/>
      <c r="P1703" s="517"/>
      <c r="Q1703" s="517"/>
      <c r="R1703" s="1580" t="s">
        <v>4703</v>
      </c>
      <c r="S1703" s="1633"/>
      <c r="T1703" s="1633"/>
      <c r="U1703" s="362" t="s">
        <v>163</v>
      </c>
      <c r="V1703" s="356">
        <v>0.7</v>
      </c>
      <c r="W1703" s="523"/>
      <c r="X1703" s="524"/>
      <c r="Y1703" s="642"/>
      <c r="Z1703" s="247"/>
      <c r="AA1703" s="247"/>
      <c r="AB1703" s="247"/>
      <c r="AC1703" s="391">
        <f>ROUND(H1700*V1703,0)</f>
        <v>392</v>
      </c>
      <c r="AD1703" s="268"/>
    </row>
    <row r="1704" spans="1:30" ht="17.100000000000001" customHeight="1">
      <c r="A1704" s="243">
        <v>61</v>
      </c>
      <c r="B1704" s="243">
        <v>2935</v>
      </c>
      <c r="C1704" s="244" t="s">
        <v>6438</v>
      </c>
      <c r="D1704" s="520"/>
      <c r="E1704" s="521"/>
      <c r="F1704" s="528"/>
      <c r="G1704" s="528"/>
      <c r="H1704" s="517"/>
      <c r="I1704" s="538"/>
      <c r="J1704" s="604"/>
      <c r="K1704" s="605"/>
      <c r="L1704" s="605"/>
      <c r="M1704" s="517"/>
      <c r="N1704" s="516"/>
      <c r="O1704" s="517"/>
      <c r="P1704" s="517"/>
      <c r="Q1704" s="517"/>
      <c r="R1704" s="1620"/>
      <c r="S1704" s="1634"/>
      <c r="T1704" s="1634"/>
      <c r="U1704" s="643"/>
      <c r="V1704" s="365"/>
      <c r="W1704" s="319"/>
      <c r="X1704" s="288"/>
      <c r="Y1704" s="526"/>
      <c r="Z1704" s="762" t="s">
        <v>167</v>
      </c>
      <c r="AA1704" s="354">
        <v>5</v>
      </c>
      <c r="AB1704" s="763" t="s">
        <v>168</v>
      </c>
      <c r="AC1704" s="391">
        <f>ROUND(H1700*V1703,0)-AA1704</f>
        <v>387</v>
      </c>
      <c r="AD1704" s="268"/>
    </row>
    <row r="1705" spans="1:30" ht="17.100000000000001" customHeight="1">
      <c r="A1705" s="243">
        <v>61</v>
      </c>
      <c r="B1705" s="243">
        <v>2936</v>
      </c>
      <c r="C1705" s="244" t="s">
        <v>6439</v>
      </c>
      <c r="D1705" s="527"/>
      <c r="E1705" s="521"/>
      <c r="F1705" s="796"/>
      <c r="G1705" s="796"/>
      <c r="H1705" s="517"/>
      <c r="I1705" s="538"/>
      <c r="J1705" s="604"/>
      <c r="K1705" s="605"/>
      <c r="L1705" s="605"/>
      <c r="M1705" s="517"/>
      <c r="N1705" s="516"/>
      <c r="O1705" s="517"/>
      <c r="P1705" s="517"/>
      <c r="Q1705" s="517"/>
      <c r="R1705" s="1620"/>
      <c r="S1705" s="1634"/>
      <c r="T1705" s="1634"/>
      <c r="U1705" s="779"/>
      <c r="V1705" s="780"/>
      <c r="W1705" s="1650" t="s">
        <v>4700</v>
      </c>
      <c r="X1705" s="362" t="s">
        <v>163</v>
      </c>
      <c r="Y1705" s="395">
        <v>0.85</v>
      </c>
      <c r="Z1705" s="355"/>
      <c r="AA1705" s="247"/>
      <c r="AB1705" s="247"/>
      <c r="AC1705" s="391">
        <f>ROUND(ROUND(H1700*V1703,0)*Y1705,0)</f>
        <v>333</v>
      </c>
      <c r="AD1705" s="268"/>
    </row>
    <row r="1706" spans="1:30" ht="17.100000000000001" customHeight="1">
      <c r="A1706" s="243">
        <v>61</v>
      </c>
      <c r="B1706" s="243">
        <v>2937</v>
      </c>
      <c r="C1706" s="244" t="s">
        <v>6440</v>
      </c>
      <c r="D1706" s="527"/>
      <c r="E1706" s="521"/>
      <c r="F1706" s="796"/>
      <c r="G1706" s="796"/>
      <c r="H1706" s="517"/>
      <c r="I1706" s="538"/>
      <c r="J1706" s="604"/>
      <c r="K1706" s="605"/>
      <c r="L1706" s="605"/>
      <c r="M1706" s="517"/>
      <c r="N1706" s="516"/>
      <c r="O1706" s="517"/>
      <c r="P1706" s="517"/>
      <c r="Q1706" s="517"/>
      <c r="R1706" s="781"/>
      <c r="S1706" s="782"/>
      <c r="T1706" s="537"/>
      <c r="U1706" s="537"/>
      <c r="V1706" s="783"/>
      <c r="W1706" s="1651"/>
      <c r="X1706" s="512"/>
      <c r="Y1706" s="368"/>
      <c r="Z1706" s="762" t="s">
        <v>167</v>
      </c>
      <c r="AA1706" s="354">
        <v>5</v>
      </c>
      <c r="AB1706" s="763" t="s">
        <v>168</v>
      </c>
      <c r="AC1706" s="391">
        <f>ROUND(ROUND(H1700*V1703,0)*Y1705,0)-AA1706</f>
        <v>328</v>
      </c>
      <c r="AD1706" s="268"/>
    </row>
    <row r="1707" spans="1:30" ht="17.100000000000001" customHeight="1">
      <c r="A1707" s="243">
        <v>61</v>
      </c>
      <c r="B1707" s="243">
        <v>2938</v>
      </c>
      <c r="C1707" s="244" t="s">
        <v>6441</v>
      </c>
      <c r="D1707" s="527"/>
      <c r="E1707" s="521"/>
      <c r="F1707" s="796"/>
      <c r="G1707" s="796"/>
      <c r="H1707" s="517"/>
      <c r="I1707" s="538"/>
      <c r="J1707" s="604"/>
      <c r="K1707" s="605"/>
      <c r="L1707" s="605"/>
      <c r="M1707" s="517"/>
      <c r="N1707" s="516"/>
      <c r="O1707" s="517"/>
      <c r="P1707" s="517"/>
      <c r="Q1707" s="518"/>
      <c r="R1707" s="1580" t="s">
        <v>4708</v>
      </c>
      <c r="S1707" s="1633"/>
      <c r="T1707" s="1633"/>
      <c r="U1707" s="643" t="s">
        <v>163</v>
      </c>
      <c r="V1707" s="365">
        <v>0.85</v>
      </c>
      <c r="W1707" s="523"/>
      <c r="X1707" s="524"/>
      <c r="Y1707" s="642"/>
      <c r="Z1707" s="247"/>
      <c r="AA1707" s="247"/>
      <c r="AB1707" s="247"/>
      <c r="AC1707" s="391">
        <f>ROUND(H1700*V1707,0)</f>
        <v>476</v>
      </c>
      <c r="AD1707" s="268"/>
    </row>
    <row r="1708" spans="1:30" ht="17.100000000000001" customHeight="1">
      <c r="A1708" s="243">
        <v>61</v>
      </c>
      <c r="B1708" s="243">
        <v>2939</v>
      </c>
      <c r="C1708" s="244" t="s">
        <v>6442</v>
      </c>
      <c r="D1708" s="527"/>
      <c r="E1708" s="521"/>
      <c r="F1708" s="796"/>
      <c r="G1708" s="796"/>
      <c r="H1708" s="517"/>
      <c r="I1708" s="538"/>
      <c r="J1708" s="604"/>
      <c r="K1708" s="605"/>
      <c r="L1708" s="605"/>
      <c r="M1708" s="517"/>
      <c r="N1708" s="516"/>
      <c r="O1708" s="517"/>
      <c r="P1708" s="517"/>
      <c r="Q1708" s="517"/>
      <c r="R1708" s="1620"/>
      <c r="S1708" s="1634"/>
      <c r="T1708" s="1634"/>
      <c r="U1708" s="643"/>
      <c r="V1708" s="365"/>
      <c r="W1708" s="319"/>
      <c r="X1708" s="288"/>
      <c r="Y1708" s="526"/>
      <c r="Z1708" s="762" t="s">
        <v>167</v>
      </c>
      <c r="AA1708" s="354">
        <v>5</v>
      </c>
      <c r="AB1708" s="763" t="s">
        <v>168</v>
      </c>
      <c r="AC1708" s="391">
        <f>ROUND(H1700*V1707,0)-AA1708</f>
        <v>471</v>
      </c>
      <c r="AD1708" s="268"/>
    </row>
    <row r="1709" spans="1:30" ht="17.100000000000001" customHeight="1">
      <c r="A1709" s="243">
        <v>61</v>
      </c>
      <c r="B1709" s="243">
        <v>2940</v>
      </c>
      <c r="C1709" s="244" t="s">
        <v>6443</v>
      </c>
      <c r="D1709" s="527"/>
      <c r="E1709" s="521"/>
      <c r="F1709" s="528"/>
      <c r="G1709" s="528"/>
      <c r="H1709" s="528"/>
      <c r="I1709" s="794"/>
      <c r="J1709" s="604"/>
      <c r="K1709" s="605"/>
      <c r="L1709" s="605"/>
      <c r="M1709" s="517"/>
      <c r="N1709" s="516"/>
      <c r="O1709" s="517"/>
      <c r="P1709" s="517"/>
      <c r="Q1709" s="517"/>
      <c r="R1709" s="1620"/>
      <c r="S1709" s="1634"/>
      <c r="T1709" s="1634"/>
      <c r="U1709" s="779"/>
      <c r="V1709" s="780"/>
      <c r="W1709" s="808" t="s">
        <v>4700</v>
      </c>
      <c r="X1709" s="362" t="s">
        <v>163</v>
      </c>
      <c r="Y1709" s="395">
        <v>0.85</v>
      </c>
      <c r="Z1709" s="355"/>
      <c r="AA1709" s="247"/>
      <c r="AB1709" s="247"/>
      <c r="AC1709" s="391">
        <f>ROUND(ROUND(H1700*V1707,0)*Y1709,0)</f>
        <v>405</v>
      </c>
      <c r="AD1709" s="268"/>
    </row>
    <row r="1710" spans="1:30" ht="17.100000000000001" customHeight="1">
      <c r="A1710" s="243">
        <v>61</v>
      </c>
      <c r="B1710" s="243">
        <v>2941</v>
      </c>
      <c r="C1710" s="244" t="s">
        <v>6444</v>
      </c>
      <c r="D1710" s="809"/>
      <c r="E1710" s="543"/>
      <c r="F1710" s="805"/>
      <c r="G1710" s="528"/>
      <c r="H1710" s="528"/>
      <c r="I1710" s="794"/>
      <c r="J1710" s="604"/>
      <c r="K1710" s="605"/>
      <c r="L1710" s="605"/>
      <c r="M1710" s="517"/>
      <c r="N1710" s="319"/>
      <c r="O1710" s="288"/>
      <c r="P1710" s="288"/>
      <c r="Q1710" s="288"/>
      <c r="R1710" s="1642"/>
      <c r="S1710" s="1643"/>
      <c r="T1710" s="1643"/>
      <c r="U1710" s="537"/>
      <c r="V1710" s="783"/>
      <c r="W1710" s="319"/>
      <c r="X1710" s="512"/>
      <c r="Y1710" s="368"/>
      <c r="Z1710" s="762" t="s">
        <v>167</v>
      </c>
      <c r="AA1710" s="354">
        <v>5</v>
      </c>
      <c r="AB1710" s="763" t="s">
        <v>168</v>
      </c>
      <c r="AC1710" s="391">
        <f>ROUND(ROUND(H1700*V1707,0)*Y1709,0)-AA1710</f>
        <v>400</v>
      </c>
      <c r="AD1710" s="268"/>
    </row>
    <row r="1711" spans="1:30" ht="17.100000000000001" customHeight="1">
      <c r="A1711" s="243">
        <v>61</v>
      </c>
      <c r="B1711" s="243">
        <v>2950</v>
      </c>
      <c r="C1711" s="244" t="s">
        <v>6445</v>
      </c>
      <c r="D1711" s="1580" t="s">
        <v>6446</v>
      </c>
      <c r="E1711" s="1619"/>
      <c r="F1711" s="1580" t="s">
        <v>6447</v>
      </c>
      <c r="G1711" s="1633"/>
      <c r="H1711" s="541"/>
      <c r="I1711" s="542"/>
      <c r="J1711" s="601"/>
      <c r="K1711" s="602"/>
      <c r="L1711" s="602"/>
      <c r="M1711" s="524"/>
      <c r="N1711" s="523"/>
      <c r="O1711" s="524"/>
      <c r="P1711" s="524"/>
      <c r="Q1711" s="524"/>
      <c r="R1711" s="1635"/>
      <c r="S1711" s="1636"/>
      <c r="T1711" s="1636"/>
      <c r="U1711" s="361"/>
      <c r="V1711" s="524"/>
      <c r="W1711" s="523"/>
      <c r="X1711" s="524"/>
      <c r="Y1711" s="524"/>
      <c r="Z1711" s="247"/>
      <c r="AA1711" s="247"/>
      <c r="AB1711" s="247"/>
      <c r="AC1711" s="391">
        <f>ROUND(H1712,0)</f>
        <v>664</v>
      </c>
      <c r="AD1711" s="268"/>
    </row>
    <row r="1712" spans="1:30" ht="36" customHeight="1">
      <c r="A1712" s="243">
        <v>61</v>
      </c>
      <c r="B1712" s="243">
        <v>2951</v>
      </c>
      <c r="C1712" s="244" t="s">
        <v>6448</v>
      </c>
      <c r="D1712" s="1620"/>
      <c r="E1712" s="1621"/>
      <c r="F1712" s="1620"/>
      <c r="G1712" s="1634"/>
      <c r="H1712" s="639">
        <v>664</v>
      </c>
      <c r="I1712" s="517" t="s">
        <v>18</v>
      </c>
      <c r="J1712" s="604"/>
      <c r="K1712" s="605"/>
      <c r="L1712" s="605"/>
      <c r="M1712" s="517"/>
      <c r="N1712" s="516"/>
      <c r="O1712" s="517"/>
      <c r="P1712" s="517"/>
      <c r="Q1712" s="517"/>
      <c r="R1712" s="1637"/>
      <c r="S1712" s="1559"/>
      <c r="T1712" s="1559"/>
      <c r="U1712" s="529"/>
      <c r="V1712" s="518"/>
      <c r="W1712" s="810" t="s">
        <v>4700</v>
      </c>
      <c r="X1712" s="362" t="s">
        <v>163</v>
      </c>
      <c r="Y1712" s="356">
        <v>0.85</v>
      </c>
      <c r="Z1712" s="355"/>
      <c r="AA1712" s="247"/>
      <c r="AB1712" s="247"/>
      <c r="AC1712" s="391">
        <f>ROUND(H1712*Y1712,0)</f>
        <v>564</v>
      </c>
      <c r="AD1712" s="268"/>
    </row>
    <row r="1713" spans="1:30" ht="17.100000000000001" customHeight="1">
      <c r="A1713" s="243">
        <v>61</v>
      </c>
      <c r="B1713" s="243">
        <v>2952</v>
      </c>
      <c r="C1713" s="244" t="s">
        <v>6449</v>
      </c>
      <c r="D1713" s="1620"/>
      <c r="E1713" s="1621"/>
      <c r="F1713" s="1620"/>
      <c r="G1713" s="1634"/>
      <c r="H1713" s="517"/>
      <c r="I1713" s="538"/>
      <c r="J1713" s="604"/>
      <c r="K1713" s="605"/>
      <c r="L1713" s="605"/>
      <c r="M1713" s="517"/>
      <c r="N1713" s="516"/>
      <c r="O1713" s="517"/>
      <c r="P1713" s="517"/>
      <c r="Q1713" s="517"/>
      <c r="R1713" s="1638" t="s">
        <v>6450</v>
      </c>
      <c r="S1713" s="1639"/>
      <c r="T1713" s="1639"/>
      <c r="U1713" s="362" t="s">
        <v>163</v>
      </c>
      <c r="V1713" s="356">
        <v>0.7</v>
      </c>
      <c r="W1713" s="523"/>
      <c r="X1713" s="524"/>
      <c r="Y1713" s="524"/>
      <c r="Z1713" s="247"/>
      <c r="AA1713" s="247"/>
      <c r="AB1713" s="247"/>
      <c r="AC1713" s="391">
        <f>ROUND(H1712*V1713,0)</f>
        <v>465</v>
      </c>
      <c r="AD1713" s="268"/>
    </row>
    <row r="1714" spans="1:30" ht="36" customHeight="1">
      <c r="A1714" s="243">
        <v>61</v>
      </c>
      <c r="B1714" s="243">
        <v>2953</v>
      </c>
      <c r="C1714" s="244" t="s">
        <v>6451</v>
      </c>
      <c r="D1714" s="527"/>
      <c r="E1714" s="522"/>
      <c r="F1714" s="796"/>
      <c r="G1714" s="796"/>
      <c r="H1714" s="517"/>
      <c r="I1714" s="538"/>
      <c r="J1714" s="604"/>
      <c r="K1714" s="605"/>
      <c r="L1714" s="605"/>
      <c r="M1714" s="517"/>
      <c r="N1714" s="516"/>
      <c r="O1714" s="517"/>
      <c r="P1714" s="517"/>
      <c r="Q1714" s="517"/>
      <c r="R1714" s="1640"/>
      <c r="S1714" s="1641"/>
      <c r="T1714" s="1641"/>
      <c r="U1714" s="537"/>
      <c r="V1714" s="783"/>
      <c r="W1714" s="810" t="s">
        <v>4700</v>
      </c>
      <c r="X1714" s="362" t="s">
        <v>163</v>
      </c>
      <c r="Y1714" s="356">
        <v>0.85</v>
      </c>
      <c r="Z1714" s="355"/>
      <c r="AA1714" s="247"/>
      <c r="AB1714" s="247"/>
      <c r="AC1714" s="391">
        <f>ROUND(ROUND(H1712*V1713,0)*Y1714,0)</f>
        <v>395</v>
      </c>
      <c r="AD1714" s="268"/>
    </row>
    <row r="1715" spans="1:30" ht="17.100000000000001" customHeight="1">
      <c r="A1715" s="243">
        <v>61</v>
      </c>
      <c r="B1715" s="243">
        <v>2954</v>
      </c>
      <c r="C1715" s="244" t="s">
        <v>6452</v>
      </c>
      <c r="D1715" s="527"/>
      <c r="E1715" s="522"/>
      <c r="F1715" s="796"/>
      <c r="G1715" s="796"/>
      <c r="H1715" s="517"/>
      <c r="I1715" s="538"/>
      <c r="J1715" s="604"/>
      <c r="K1715" s="605"/>
      <c r="L1715" s="605"/>
      <c r="M1715" s="517"/>
      <c r="N1715" s="516"/>
      <c r="O1715" s="517"/>
      <c r="P1715" s="517"/>
      <c r="Q1715" s="518"/>
      <c r="R1715" s="1580" t="s">
        <v>4708</v>
      </c>
      <c r="S1715" s="1633"/>
      <c r="T1715" s="1633"/>
      <c r="U1715" s="643" t="s">
        <v>163</v>
      </c>
      <c r="V1715" s="365">
        <v>0.85</v>
      </c>
      <c r="W1715" s="523"/>
      <c r="X1715" s="524"/>
      <c r="Y1715" s="524"/>
      <c r="Z1715" s="247"/>
      <c r="AA1715" s="247"/>
      <c r="AB1715" s="247"/>
      <c r="AC1715" s="391">
        <f>ROUND(H1712*V1715,0)</f>
        <v>564</v>
      </c>
      <c r="AD1715" s="268"/>
    </row>
    <row r="1716" spans="1:30" ht="45" customHeight="1">
      <c r="A1716" s="243">
        <v>61</v>
      </c>
      <c r="B1716" s="243">
        <v>2955</v>
      </c>
      <c r="C1716" s="244" t="s">
        <v>6453</v>
      </c>
      <c r="D1716" s="527"/>
      <c r="E1716" s="522"/>
      <c r="F1716" s="528"/>
      <c r="G1716" s="528"/>
      <c r="H1716" s="528"/>
      <c r="I1716" s="794"/>
      <c r="J1716" s="604"/>
      <c r="K1716" s="605"/>
      <c r="L1716" s="605"/>
      <c r="M1716" s="517"/>
      <c r="N1716" s="516"/>
      <c r="O1716" s="517"/>
      <c r="P1716" s="517"/>
      <c r="Q1716" s="517"/>
      <c r="R1716" s="1642"/>
      <c r="S1716" s="1643"/>
      <c r="T1716" s="1643"/>
      <c r="U1716" s="779"/>
      <c r="V1716" s="780"/>
      <c r="W1716" s="810" t="s">
        <v>4700</v>
      </c>
      <c r="X1716" s="362" t="s">
        <v>163</v>
      </c>
      <c r="Y1716" s="356">
        <v>0.85</v>
      </c>
      <c r="Z1716" s="355"/>
      <c r="AA1716" s="247"/>
      <c r="AB1716" s="247"/>
      <c r="AC1716" s="391">
        <f>ROUND(ROUND(H1712*V1715,0)*Y1716,0)</f>
        <v>479</v>
      </c>
      <c r="AD1716" s="268"/>
    </row>
    <row r="1717" spans="1:30" ht="17.100000000000001" customHeight="1">
      <c r="A1717" s="243">
        <v>61</v>
      </c>
      <c r="B1717" s="243">
        <v>2956</v>
      </c>
      <c r="C1717" s="244" t="s">
        <v>6454</v>
      </c>
      <c r="D1717" s="527"/>
      <c r="E1717" s="794"/>
      <c r="F1717" s="528"/>
      <c r="G1717" s="528"/>
      <c r="H1717" s="528"/>
      <c r="I1717" s="794"/>
      <c r="J1717" s="604"/>
      <c r="K1717" s="605"/>
      <c r="L1717" s="605"/>
      <c r="M1717" s="517"/>
      <c r="N1717" s="1536" t="s">
        <v>4713</v>
      </c>
      <c r="O1717" s="1580" t="s">
        <v>162</v>
      </c>
      <c r="P1717" s="775"/>
      <c r="Q1717" s="775"/>
      <c r="R1717" s="1635"/>
      <c r="S1717" s="1636"/>
      <c r="T1717" s="1636"/>
      <c r="U1717" s="360"/>
      <c r="V1717" s="361"/>
      <c r="W1717" s="523"/>
      <c r="X1717" s="524"/>
      <c r="Y1717" s="524"/>
      <c r="Z1717" s="247"/>
      <c r="AA1717" s="247"/>
      <c r="AB1717" s="247"/>
      <c r="AC1717" s="391">
        <f>ROUND(H1712*Q1718,0)</f>
        <v>465</v>
      </c>
      <c r="AD1717" s="268"/>
    </row>
    <row r="1718" spans="1:30" ht="36" customHeight="1">
      <c r="A1718" s="243">
        <v>61</v>
      </c>
      <c r="B1718" s="243">
        <v>2957</v>
      </c>
      <c r="C1718" s="244" t="s">
        <v>6455</v>
      </c>
      <c r="D1718" s="527"/>
      <c r="E1718" s="794"/>
      <c r="F1718" s="528"/>
      <c r="G1718" s="528"/>
      <c r="H1718" s="528"/>
      <c r="I1718" s="794"/>
      <c r="J1718" s="604"/>
      <c r="K1718" s="605"/>
      <c r="L1718" s="605"/>
      <c r="M1718" s="517"/>
      <c r="N1718" s="1648"/>
      <c r="O1718" s="1620"/>
      <c r="P1718" s="643" t="s">
        <v>163</v>
      </c>
      <c r="Q1718" s="365">
        <v>0.7</v>
      </c>
      <c r="R1718" s="1637"/>
      <c r="S1718" s="1559"/>
      <c r="T1718" s="1559"/>
      <c r="U1718" s="639"/>
      <c r="V1718" s="529"/>
      <c r="W1718" s="810" t="s">
        <v>4700</v>
      </c>
      <c r="X1718" s="362" t="s">
        <v>163</v>
      </c>
      <c r="Y1718" s="356">
        <v>0.85</v>
      </c>
      <c r="Z1718" s="355"/>
      <c r="AA1718" s="247"/>
      <c r="AB1718" s="247"/>
      <c r="AC1718" s="391">
        <f>ROUND(ROUND(H1712*Q1718,0)*Y1718,0)</f>
        <v>395</v>
      </c>
      <c r="AD1718" s="268"/>
    </row>
    <row r="1719" spans="1:30" ht="17.100000000000001" customHeight="1">
      <c r="A1719" s="243">
        <v>61</v>
      </c>
      <c r="B1719" s="243">
        <v>2958</v>
      </c>
      <c r="C1719" s="244" t="s">
        <v>6456</v>
      </c>
      <c r="D1719" s="527"/>
      <c r="E1719" s="794"/>
      <c r="F1719" s="528"/>
      <c r="G1719" s="528"/>
      <c r="H1719" s="528"/>
      <c r="I1719" s="794"/>
      <c r="J1719" s="604"/>
      <c r="K1719" s="605"/>
      <c r="L1719" s="605"/>
      <c r="M1719" s="517"/>
      <c r="N1719" s="1648"/>
      <c r="O1719" s="1620"/>
      <c r="P1719" s="529"/>
      <c r="Q1719" s="529"/>
      <c r="R1719" s="1638" t="s">
        <v>6450</v>
      </c>
      <c r="S1719" s="1639"/>
      <c r="T1719" s="1639"/>
      <c r="U1719" s="362" t="s">
        <v>163</v>
      </c>
      <c r="V1719" s="356">
        <v>0.7</v>
      </c>
      <c r="W1719" s="523"/>
      <c r="X1719" s="524"/>
      <c r="Y1719" s="524"/>
      <c r="Z1719" s="247"/>
      <c r="AA1719" s="247"/>
      <c r="AB1719" s="247"/>
      <c r="AC1719" s="391">
        <f>ROUND(ROUND(H1712*Q1718,0)*V1719,0)</f>
        <v>326</v>
      </c>
      <c r="AD1719" s="268"/>
    </row>
    <row r="1720" spans="1:30" ht="36" customHeight="1">
      <c r="A1720" s="243">
        <v>61</v>
      </c>
      <c r="B1720" s="243">
        <v>2959</v>
      </c>
      <c r="C1720" s="244" t="s">
        <v>6457</v>
      </c>
      <c r="D1720" s="527"/>
      <c r="E1720" s="794"/>
      <c r="F1720" s="528"/>
      <c r="G1720" s="528"/>
      <c r="H1720" s="528"/>
      <c r="I1720" s="794"/>
      <c r="J1720" s="604"/>
      <c r="K1720" s="605"/>
      <c r="L1720" s="605"/>
      <c r="M1720" s="517"/>
      <c r="N1720" s="799"/>
      <c r="O1720" s="643"/>
      <c r="P1720" s="1644"/>
      <c r="Q1720" s="1645"/>
      <c r="R1720" s="1640"/>
      <c r="S1720" s="1641"/>
      <c r="T1720" s="1641"/>
      <c r="U1720" s="537"/>
      <c r="V1720" s="783"/>
      <c r="W1720" s="810" t="s">
        <v>4700</v>
      </c>
      <c r="X1720" s="362" t="s">
        <v>163</v>
      </c>
      <c r="Y1720" s="356">
        <v>0.85</v>
      </c>
      <c r="Z1720" s="355"/>
      <c r="AA1720" s="247"/>
      <c r="AB1720" s="247"/>
      <c r="AC1720" s="391">
        <f>ROUND(ROUND(ROUND(H1712*Q1718,0)*V1719,0)*Y1720,0)</f>
        <v>277</v>
      </c>
      <c r="AD1720" s="268"/>
    </row>
    <row r="1721" spans="1:30" ht="17.100000000000001" customHeight="1">
      <c r="A1721" s="243">
        <v>61</v>
      </c>
      <c r="B1721" s="243">
        <v>2960</v>
      </c>
      <c r="C1721" s="244" t="s">
        <v>6458</v>
      </c>
      <c r="D1721" s="527"/>
      <c r="E1721" s="794"/>
      <c r="F1721" s="528"/>
      <c r="G1721" s="528"/>
      <c r="H1721" s="528"/>
      <c r="I1721" s="794"/>
      <c r="J1721" s="604"/>
      <c r="K1721" s="605"/>
      <c r="L1721" s="605"/>
      <c r="M1721" s="517"/>
      <c r="N1721" s="798"/>
      <c r="O1721" s="643"/>
      <c r="P1721" s="1646"/>
      <c r="Q1721" s="1647"/>
      <c r="R1721" s="1580" t="s">
        <v>4708</v>
      </c>
      <c r="S1721" s="1633"/>
      <c r="T1721" s="1633"/>
      <c r="U1721" s="643" t="s">
        <v>163</v>
      </c>
      <c r="V1721" s="365">
        <v>0.85</v>
      </c>
      <c r="W1721" s="523"/>
      <c r="X1721" s="524"/>
      <c r="Y1721" s="524"/>
      <c r="Z1721" s="247"/>
      <c r="AA1721" s="247"/>
      <c r="AB1721" s="247"/>
      <c r="AC1721" s="391">
        <f>ROUND(ROUND(H1712*Q1718,0)*V1721,0)</f>
        <v>395</v>
      </c>
      <c r="AD1721" s="268"/>
    </row>
    <row r="1722" spans="1:30" ht="45" customHeight="1">
      <c r="A1722" s="243">
        <v>61</v>
      </c>
      <c r="B1722" s="243">
        <v>2961</v>
      </c>
      <c r="C1722" s="244" t="s">
        <v>6459</v>
      </c>
      <c r="D1722" s="527"/>
      <c r="E1722" s="794"/>
      <c r="F1722" s="528"/>
      <c r="G1722" s="528"/>
      <c r="H1722" s="528"/>
      <c r="I1722" s="794"/>
      <c r="J1722" s="604"/>
      <c r="K1722" s="605"/>
      <c r="L1722" s="605"/>
      <c r="M1722" s="517"/>
      <c r="N1722" s="799"/>
      <c r="O1722" s="643"/>
      <c r="P1722" s="365"/>
      <c r="Q1722" s="365"/>
      <c r="R1722" s="1642"/>
      <c r="S1722" s="1643"/>
      <c r="T1722" s="1643"/>
      <c r="U1722" s="779"/>
      <c r="V1722" s="780"/>
      <c r="W1722" s="810" t="s">
        <v>4700</v>
      </c>
      <c r="X1722" s="362" t="s">
        <v>163</v>
      </c>
      <c r="Y1722" s="356">
        <v>0.85</v>
      </c>
      <c r="Z1722" s="355"/>
      <c r="AA1722" s="247"/>
      <c r="AB1722" s="247"/>
      <c r="AC1722" s="391">
        <f>ROUND(ROUND(ROUND(H1712*Q1718,0)*V1721,0)*Y1722,0)</f>
        <v>336</v>
      </c>
      <c r="AD1722" s="268"/>
    </row>
    <row r="1723" spans="1:30" ht="17.100000000000001" customHeight="1">
      <c r="A1723" s="243">
        <v>61</v>
      </c>
      <c r="B1723" s="243">
        <v>2962</v>
      </c>
      <c r="C1723" s="244" t="s">
        <v>6460</v>
      </c>
      <c r="D1723" s="527"/>
      <c r="E1723" s="794"/>
      <c r="F1723" s="528"/>
      <c r="G1723" s="528"/>
      <c r="H1723" s="528"/>
      <c r="I1723" s="794"/>
      <c r="J1723" s="604"/>
      <c r="K1723" s="605"/>
      <c r="L1723" s="605"/>
      <c r="M1723" s="517"/>
      <c r="N1723" s="798"/>
      <c r="O1723" s="1580" t="s">
        <v>165</v>
      </c>
      <c r="P1723" s="775"/>
      <c r="Q1723" s="775"/>
      <c r="R1723" s="1635"/>
      <c r="S1723" s="1636"/>
      <c r="T1723" s="1636"/>
      <c r="U1723" s="360"/>
      <c r="V1723" s="361"/>
      <c r="W1723" s="523"/>
      <c r="X1723" s="524"/>
      <c r="Y1723" s="524"/>
      <c r="Z1723" s="247"/>
      <c r="AA1723" s="247"/>
      <c r="AB1723" s="247"/>
      <c r="AC1723" s="391">
        <f>ROUND(H1712*Q1724,0)</f>
        <v>332</v>
      </c>
      <c r="AD1723" s="268"/>
    </row>
    <row r="1724" spans="1:30" ht="36" customHeight="1">
      <c r="A1724" s="243">
        <v>61</v>
      </c>
      <c r="B1724" s="243">
        <v>2963</v>
      </c>
      <c r="C1724" s="244" t="s">
        <v>6461</v>
      </c>
      <c r="D1724" s="527"/>
      <c r="E1724" s="794"/>
      <c r="F1724" s="528"/>
      <c r="G1724" s="528"/>
      <c r="H1724" s="528"/>
      <c r="I1724" s="794"/>
      <c r="J1724" s="604"/>
      <c r="K1724" s="605"/>
      <c r="L1724" s="605"/>
      <c r="M1724" s="517"/>
      <c r="N1724" s="797"/>
      <c r="O1724" s="1620"/>
      <c r="P1724" s="643" t="s">
        <v>163</v>
      </c>
      <c r="Q1724" s="365">
        <v>0.5</v>
      </c>
      <c r="R1724" s="1637"/>
      <c r="S1724" s="1559"/>
      <c r="T1724" s="1559"/>
      <c r="U1724" s="639"/>
      <c r="V1724" s="529"/>
      <c r="W1724" s="810" t="s">
        <v>4700</v>
      </c>
      <c r="X1724" s="362" t="s">
        <v>163</v>
      </c>
      <c r="Y1724" s="356">
        <v>0.85</v>
      </c>
      <c r="Z1724" s="355"/>
      <c r="AA1724" s="247"/>
      <c r="AB1724" s="247"/>
      <c r="AC1724" s="391">
        <f>ROUND(ROUND(H1712*Q1724,0)*Y1724,0)</f>
        <v>282</v>
      </c>
      <c r="AD1724" s="268"/>
    </row>
    <row r="1725" spans="1:30" ht="17.100000000000001" customHeight="1">
      <c r="A1725" s="243">
        <v>61</v>
      </c>
      <c r="B1725" s="243">
        <v>2964</v>
      </c>
      <c r="C1725" s="244" t="s">
        <v>6462</v>
      </c>
      <c r="D1725" s="527"/>
      <c r="E1725" s="794"/>
      <c r="F1725" s="528"/>
      <c r="G1725" s="528"/>
      <c r="H1725" s="528"/>
      <c r="I1725" s="794"/>
      <c r="J1725" s="604"/>
      <c r="K1725" s="605"/>
      <c r="L1725" s="605"/>
      <c r="M1725" s="517"/>
      <c r="N1725" s="798"/>
      <c r="O1725" s="1620"/>
      <c r="P1725" s="529"/>
      <c r="Q1725" s="529"/>
      <c r="R1725" s="1638" t="s">
        <v>6450</v>
      </c>
      <c r="S1725" s="1639"/>
      <c r="T1725" s="1639"/>
      <c r="U1725" s="362" t="s">
        <v>163</v>
      </c>
      <c r="V1725" s="356">
        <v>0.7</v>
      </c>
      <c r="W1725" s="523"/>
      <c r="X1725" s="524"/>
      <c r="Y1725" s="524"/>
      <c r="Z1725" s="247"/>
      <c r="AA1725" s="247"/>
      <c r="AB1725" s="247"/>
      <c r="AC1725" s="391">
        <f>ROUND(ROUND(H1712*Q1724,0)*V1725,0)</f>
        <v>232</v>
      </c>
      <c r="AD1725" s="268"/>
    </row>
    <row r="1726" spans="1:30" ht="36" customHeight="1">
      <c r="A1726" s="243">
        <v>61</v>
      </c>
      <c r="B1726" s="243">
        <v>2965</v>
      </c>
      <c r="C1726" s="244" t="s">
        <v>6463</v>
      </c>
      <c r="D1726" s="527"/>
      <c r="E1726" s="794"/>
      <c r="F1726" s="528"/>
      <c r="G1726" s="528"/>
      <c r="H1726" s="528"/>
      <c r="I1726" s="794"/>
      <c r="J1726" s="604"/>
      <c r="K1726" s="605"/>
      <c r="L1726" s="605"/>
      <c r="M1726" s="517"/>
      <c r="N1726" s="799"/>
      <c r="O1726" s="643"/>
      <c r="P1726" s="1644"/>
      <c r="Q1726" s="1645"/>
      <c r="R1726" s="1640"/>
      <c r="S1726" s="1641"/>
      <c r="T1726" s="1641"/>
      <c r="U1726" s="537"/>
      <c r="V1726" s="783"/>
      <c r="W1726" s="810" t="s">
        <v>4700</v>
      </c>
      <c r="X1726" s="362" t="s">
        <v>163</v>
      </c>
      <c r="Y1726" s="356">
        <v>0.85</v>
      </c>
      <c r="Z1726" s="355"/>
      <c r="AA1726" s="247"/>
      <c r="AB1726" s="247"/>
      <c r="AC1726" s="391">
        <f>ROUND(ROUND(ROUND(H1712*Q1724,0)*V1725,0)*Y1726,0)</f>
        <v>197</v>
      </c>
      <c r="AD1726" s="268"/>
    </row>
    <row r="1727" spans="1:30" ht="17.100000000000001" customHeight="1">
      <c r="A1727" s="243">
        <v>61</v>
      </c>
      <c r="B1727" s="243">
        <v>2966</v>
      </c>
      <c r="C1727" s="244" t="s">
        <v>6464</v>
      </c>
      <c r="D1727" s="527"/>
      <c r="E1727" s="794"/>
      <c r="F1727" s="528"/>
      <c r="G1727" s="528"/>
      <c r="H1727" s="528"/>
      <c r="I1727" s="794"/>
      <c r="J1727" s="604"/>
      <c r="K1727" s="605"/>
      <c r="L1727" s="605"/>
      <c r="M1727" s="517"/>
      <c r="N1727" s="798"/>
      <c r="O1727" s="643"/>
      <c r="P1727" s="1646"/>
      <c r="Q1727" s="1647"/>
      <c r="R1727" s="1580" t="s">
        <v>4708</v>
      </c>
      <c r="S1727" s="1633"/>
      <c r="T1727" s="1633"/>
      <c r="U1727" s="643" t="s">
        <v>163</v>
      </c>
      <c r="V1727" s="365">
        <v>0.85</v>
      </c>
      <c r="W1727" s="523"/>
      <c r="X1727" s="524"/>
      <c r="Y1727" s="524"/>
      <c r="Z1727" s="247"/>
      <c r="AA1727" s="247"/>
      <c r="AB1727" s="247"/>
      <c r="AC1727" s="391">
        <f>ROUND(ROUND(H1712*Q1724,0)*V1727,0)</f>
        <v>282</v>
      </c>
      <c r="AD1727" s="268"/>
    </row>
    <row r="1728" spans="1:30" ht="45" customHeight="1">
      <c r="A1728" s="243">
        <v>61</v>
      </c>
      <c r="B1728" s="243">
        <v>2967</v>
      </c>
      <c r="C1728" s="244" t="s">
        <v>6465</v>
      </c>
      <c r="D1728" s="527"/>
      <c r="E1728" s="794"/>
      <c r="F1728" s="805"/>
      <c r="G1728" s="805"/>
      <c r="H1728" s="805"/>
      <c r="I1728" s="804"/>
      <c r="J1728" s="806"/>
      <c r="K1728" s="807"/>
      <c r="L1728" s="807"/>
      <c r="M1728" s="288"/>
      <c r="N1728" s="506"/>
      <c r="O1728" s="512"/>
      <c r="P1728" s="367"/>
      <c r="Q1728" s="368"/>
      <c r="R1728" s="1642"/>
      <c r="S1728" s="1643"/>
      <c r="T1728" s="1643"/>
      <c r="U1728" s="537"/>
      <c r="V1728" s="783"/>
      <c r="W1728" s="811" t="s">
        <v>4700</v>
      </c>
      <c r="X1728" s="354" t="s">
        <v>163</v>
      </c>
      <c r="Y1728" s="355">
        <v>0.85</v>
      </c>
      <c r="Z1728" s="355"/>
      <c r="AA1728" s="247"/>
      <c r="AB1728" s="247"/>
      <c r="AC1728" s="391">
        <f>ROUND(ROUND(ROUND(H1712*Q1724,0)*V1727,0)*Y1728,0)</f>
        <v>240</v>
      </c>
      <c r="AD1728" s="268"/>
    </row>
    <row r="1729" spans="1:30" ht="17.100000000000001" customHeight="1">
      <c r="A1729" s="243">
        <v>61</v>
      </c>
      <c r="B1729" s="243">
        <v>2970</v>
      </c>
      <c r="C1729" s="244" t="s">
        <v>6466</v>
      </c>
      <c r="D1729" s="527"/>
      <c r="E1729" s="522"/>
      <c r="F1729" s="1580" t="s">
        <v>6467</v>
      </c>
      <c r="G1729" s="1633"/>
      <c r="H1729" s="541"/>
      <c r="I1729" s="542"/>
      <c r="J1729" s="601"/>
      <c r="K1729" s="602"/>
      <c r="L1729" s="602"/>
      <c r="M1729" s="524"/>
      <c r="N1729" s="523"/>
      <c r="O1729" s="524"/>
      <c r="P1729" s="524"/>
      <c r="Q1729" s="524"/>
      <c r="R1729" s="1635"/>
      <c r="S1729" s="1636"/>
      <c r="T1729" s="1636"/>
      <c r="U1729" s="361"/>
      <c r="V1729" s="524"/>
      <c r="W1729" s="523"/>
      <c r="X1729" s="524"/>
      <c r="Y1729" s="524"/>
      <c r="Z1729" s="247"/>
      <c r="AA1729" s="247"/>
      <c r="AB1729" s="247"/>
      <c r="AC1729" s="391">
        <f>ROUND(H1730,0)</f>
        <v>560</v>
      </c>
      <c r="AD1729" s="268"/>
    </row>
    <row r="1730" spans="1:30" ht="36" customHeight="1">
      <c r="A1730" s="243">
        <v>61</v>
      </c>
      <c r="B1730" s="243">
        <v>2971</v>
      </c>
      <c r="C1730" s="244" t="s">
        <v>6468</v>
      </c>
      <c r="D1730" s="527"/>
      <c r="E1730" s="522"/>
      <c r="F1730" s="1620"/>
      <c r="G1730" s="1634"/>
      <c r="H1730" s="639">
        <v>560</v>
      </c>
      <c r="I1730" s="517" t="s">
        <v>18</v>
      </c>
      <c r="J1730" s="604"/>
      <c r="K1730" s="605"/>
      <c r="L1730" s="605"/>
      <c r="M1730" s="517"/>
      <c r="N1730" s="516"/>
      <c r="O1730" s="517"/>
      <c r="P1730" s="517"/>
      <c r="Q1730" s="517"/>
      <c r="R1730" s="1637"/>
      <c r="S1730" s="1559"/>
      <c r="T1730" s="1559"/>
      <c r="U1730" s="529"/>
      <c r="V1730" s="518"/>
      <c r="W1730" s="810" t="s">
        <v>4700</v>
      </c>
      <c r="X1730" s="362" t="s">
        <v>163</v>
      </c>
      <c r="Y1730" s="356">
        <v>0.85</v>
      </c>
      <c r="Z1730" s="355"/>
      <c r="AA1730" s="247"/>
      <c r="AB1730" s="247"/>
      <c r="AC1730" s="391">
        <f>ROUND(H1730*Y1730,0)</f>
        <v>476</v>
      </c>
      <c r="AD1730" s="268"/>
    </row>
    <row r="1731" spans="1:30" ht="17.100000000000001" customHeight="1">
      <c r="A1731" s="243">
        <v>61</v>
      </c>
      <c r="B1731" s="243">
        <v>2972</v>
      </c>
      <c r="C1731" s="244" t="s">
        <v>6469</v>
      </c>
      <c r="D1731" s="520"/>
      <c r="E1731" s="522"/>
      <c r="F1731" s="1620"/>
      <c r="G1731" s="1634"/>
      <c r="H1731" s="517"/>
      <c r="I1731" s="538"/>
      <c r="J1731" s="604"/>
      <c r="K1731" s="605"/>
      <c r="L1731" s="605"/>
      <c r="M1731" s="517"/>
      <c r="N1731" s="516"/>
      <c r="O1731" s="517"/>
      <c r="P1731" s="517"/>
      <c r="Q1731" s="517"/>
      <c r="R1731" s="1638" t="s">
        <v>6450</v>
      </c>
      <c r="S1731" s="1639"/>
      <c r="T1731" s="1639"/>
      <c r="U1731" s="362" t="s">
        <v>163</v>
      </c>
      <c r="V1731" s="356">
        <v>0.7</v>
      </c>
      <c r="W1731" s="523"/>
      <c r="X1731" s="524"/>
      <c r="Y1731" s="524"/>
      <c r="Z1731" s="247"/>
      <c r="AA1731" s="247"/>
      <c r="AB1731" s="247"/>
      <c r="AC1731" s="391">
        <f>ROUND(H1730*V1731,0)</f>
        <v>392</v>
      </c>
      <c r="AD1731" s="268"/>
    </row>
    <row r="1732" spans="1:30" ht="36" customHeight="1">
      <c r="A1732" s="243">
        <v>61</v>
      </c>
      <c r="B1732" s="243">
        <v>2973</v>
      </c>
      <c r="C1732" s="244" t="s">
        <v>6470</v>
      </c>
      <c r="D1732" s="527"/>
      <c r="E1732" s="522"/>
      <c r="F1732" s="796"/>
      <c r="G1732" s="796"/>
      <c r="H1732" s="517"/>
      <c r="I1732" s="538"/>
      <c r="J1732" s="604"/>
      <c r="K1732" s="605"/>
      <c r="L1732" s="605"/>
      <c r="M1732" s="517"/>
      <c r="N1732" s="516"/>
      <c r="O1732" s="517"/>
      <c r="P1732" s="517"/>
      <c r="Q1732" s="517"/>
      <c r="R1732" s="1640"/>
      <c r="S1732" s="1641"/>
      <c r="T1732" s="1641"/>
      <c r="U1732" s="537"/>
      <c r="V1732" s="783"/>
      <c r="W1732" s="810" t="s">
        <v>4700</v>
      </c>
      <c r="X1732" s="362" t="s">
        <v>163</v>
      </c>
      <c r="Y1732" s="356">
        <v>0.85</v>
      </c>
      <c r="Z1732" s="355"/>
      <c r="AA1732" s="247"/>
      <c r="AB1732" s="247"/>
      <c r="AC1732" s="391">
        <f>ROUND(ROUND(H1730*V1731,0)*Y1732,0)</f>
        <v>333</v>
      </c>
      <c r="AD1732" s="268"/>
    </row>
    <row r="1733" spans="1:30" ht="17.100000000000001" customHeight="1">
      <c r="A1733" s="243">
        <v>61</v>
      </c>
      <c r="B1733" s="243">
        <v>2974</v>
      </c>
      <c r="C1733" s="244" t="s">
        <v>6471</v>
      </c>
      <c r="D1733" s="527"/>
      <c r="E1733" s="522"/>
      <c r="F1733" s="796"/>
      <c r="G1733" s="796"/>
      <c r="H1733" s="517"/>
      <c r="I1733" s="538"/>
      <c r="J1733" s="604"/>
      <c r="K1733" s="605"/>
      <c r="L1733" s="605"/>
      <c r="M1733" s="517"/>
      <c r="N1733" s="516"/>
      <c r="O1733" s="517"/>
      <c r="P1733" s="517"/>
      <c r="Q1733" s="518"/>
      <c r="R1733" s="1580" t="s">
        <v>4708</v>
      </c>
      <c r="S1733" s="1633"/>
      <c r="T1733" s="1633"/>
      <c r="U1733" s="643" t="s">
        <v>163</v>
      </c>
      <c r="V1733" s="365">
        <v>0.85</v>
      </c>
      <c r="W1733" s="523"/>
      <c r="X1733" s="524"/>
      <c r="Y1733" s="524"/>
      <c r="Z1733" s="247"/>
      <c r="AA1733" s="247"/>
      <c r="AB1733" s="247"/>
      <c r="AC1733" s="391">
        <f>ROUND(H1730*V1733,0)</f>
        <v>476</v>
      </c>
      <c r="AD1733" s="268"/>
    </row>
    <row r="1734" spans="1:30" ht="45" customHeight="1">
      <c r="A1734" s="243">
        <v>61</v>
      </c>
      <c r="B1734" s="243">
        <v>2975</v>
      </c>
      <c r="C1734" s="244" t="s">
        <v>6472</v>
      </c>
      <c r="D1734" s="809"/>
      <c r="E1734" s="544"/>
      <c r="F1734" s="805"/>
      <c r="G1734" s="805"/>
      <c r="H1734" s="805"/>
      <c r="I1734" s="804"/>
      <c r="J1734" s="806"/>
      <c r="K1734" s="807"/>
      <c r="L1734" s="807"/>
      <c r="M1734" s="288"/>
      <c r="N1734" s="319"/>
      <c r="O1734" s="288"/>
      <c r="P1734" s="288"/>
      <c r="Q1734" s="288"/>
      <c r="R1734" s="1642"/>
      <c r="S1734" s="1643"/>
      <c r="T1734" s="1643"/>
      <c r="U1734" s="537"/>
      <c r="V1734" s="783"/>
      <c r="W1734" s="811" t="s">
        <v>4700</v>
      </c>
      <c r="X1734" s="354" t="s">
        <v>163</v>
      </c>
      <c r="Y1734" s="355">
        <v>0.85</v>
      </c>
      <c r="Z1734" s="355"/>
      <c r="AA1734" s="247"/>
      <c r="AB1734" s="247"/>
      <c r="AC1734" s="391">
        <f>ROUND(ROUND(H1730*V1733,0)*Y1734,0)</f>
        <v>405</v>
      </c>
      <c r="AD1734" s="330"/>
    </row>
  </sheetData>
  <mergeCells count="1118">
    <mergeCell ref="W2:X2"/>
    <mergeCell ref="D7:D11"/>
    <mergeCell ref="E7:E11"/>
    <mergeCell ref="F7:F9"/>
    <mergeCell ref="W9:W10"/>
    <mergeCell ref="R11:T13"/>
    <mergeCell ref="W13:W14"/>
    <mergeCell ref="P39:Q39"/>
    <mergeCell ref="R39:T42"/>
    <mergeCell ref="W41:W42"/>
    <mergeCell ref="J43:J45"/>
    <mergeCell ref="W45:W46"/>
    <mergeCell ref="R47:T49"/>
    <mergeCell ref="W49:W50"/>
    <mergeCell ref="P27:Q27"/>
    <mergeCell ref="R27:T30"/>
    <mergeCell ref="W29:W30"/>
    <mergeCell ref="O31:O33"/>
    <mergeCell ref="W33:W34"/>
    <mergeCell ref="R35:T37"/>
    <mergeCell ref="P37:Q37"/>
    <mergeCell ref="W37:W38"/>
    <mergeCell ref="R15:T18"/>
    <mergeCell ref="W17:W18"/>
    <mergeCell ref="N19:N21"/>
    <mergeCell ref="O19:O21"/>
    <mergeCell ref="W21:W22"/>
    <mergeCell ref="R23:T25"/>
    <mergeCell ref="P25:Q25"/>
    <mergeCell ref="W25:W26"/>
    <mergeCell ref="P75:Q75"/>
    <mergeCell ref="R75:T78"/>
    <mergeCell ref="W77:W78"/>
    <mergeCell ref="F79:F81"/>
    <mergeCell ref="W81:W82"/>
    <mergeCell ref="R83:T85"/>
    <mergeCell ref="W85:W86"/>
    <mergeCell ref="P63:Q63"/>
    <mergeCell ref="R63:T66"/>
    <mergeCell ref="W65:W66"/>
    <mergeCell ref="O67:O69"/>
    <mergeCell ref="W69:W70"/>
    <mergeCell ref="R71:T73"/>
    <mergeCell ref="P73:Q73"/>
    <mergeCell ref="W73:W74"/>
    <mergeCell ref="R51:T54"/>
    <mergeCell ref="W53:W54"/>
    <mergeCell ref="N55:N57"/>
    <mergeCell ref="O55:O57"/>
    <mergeCell ref="W57:W58"/>
    <mergeCell ref="R59:T61"/>
    <mergeCell ref="P61:Q61"/>
    <mergeCell ref="W61:W62"/>
    <mergeCell ref="P111:Q111"/>
    <mergeCell ref="R111:T114"/>
    <mergeCell ref="W113:W114"/>
    <mergeCell ref="J115:J117"/>
    <mergeCell ref="W117:W118"/>
    <mergeCell ref="R119:T121"/>
    <mergeCell ref="W121:W122"/>
    <mergeCell ref="P99:Q99"/>
    <mergeCell ref="R99:T102"/>
    <mergeCell ref="W101:W102"/>
    <mergeCell ref="O103:O105"/>
    <mergeCell ref="W105:W106"/>
    <mergeCell ref="R107:T109"/>
    <mergeCell ref="P109:Q109"/>
    <mergeCell ref="W109:W110"/>
    <mergeCell ref="R87:T90"/>
    <mergeCell ref="W89:W90"/>
    <mergeCell ref="N91:N93"/>
    <mergeCell ref="O91:O93"/>
    <mergeCell ref="W93:W94"/>
    <mergeCell ref="R95:T97"/>
    <mergeCell ref="P97:Q97"/>
    <mergeCell ref="W97:W98"/>
    <mergeCell ref="P147:Q147"/>
    <mergeCell ref="R147:T150"/>
    <mergeCell ref="W149:W150"/>
    <mergeCell ref="F151:F153"/>
    <mergeCell ref="W153:W154"/>
    <mergeCell ref="R155:T157"/>
    <mergeCell ref="W157:W158"/>
    <mergeCell ref="P135:Q135"/>
    <mergeCell ref="R135:T138"/>
    <mergeCell ref="W137:W138"/>
    <mergeCell ref="O139:O141"/>
    <mergeCell ref="W141:W142"/>
    <mergeCell ref="R143:T145"/>
    <mergeCell ref="P145:Q145"/>
    <mergeCell ref="W145:W146"/>
    <mergeCell ref="R123:T126"/>
    <mergeCell ref="W125:W126"/>
    <mergeCell ref="N127:N129"/>
    <mergeCell ref="O127:O129"/>
    <mergeCell ref="W129:W130"/>
    <mergeCell ref="R131:T133"/>
    <mergeCell ref="P133:Q133"/>
    <mergeCell ref="W133:W134"/>
    <mergeCell ref="P183:Q183"/>
    <mergeCell ref="R183:T186"/>
    <mergeCell ref="W185:W186"/>
    <mergeCell ref="J187:J189"/>
    <mergeCell ref="W189:W190"/>
    <mergeCell ref="R191:T193"/>
    <mergeCell ref="W193:W194"/>
    <mergeCell ref="P171:Q171"/>
    <mergeCell ref="R171:T174"/>
    <mergeCell ref="W173:W174"/>
    <mergeCell ref="O175:O177"/>
    <mergeCell ref="W177:W178"/>
    <mergeCell ref="R179:T181"/>
    <mergeCell ref="P181:Q181"/>
    <mergeCell ref="W181:W182"/>
    <mergeCell ref="R159:T162"/>
    <mergeCell ref="W161:W162"/>
    <mergeCell ref="N163:N165"/>
    <mergeCell ref="O163:O165"/>
    <mergeCell ref="W165:W166"/>
    <mergeCell ref="R167:T169"/>
    <mergeCell ref="P169:Q169"/>
    <mergeCell ref="W169:W170"/>
    <mergeCell ref="P219:Q219"/>
    <mergeCell ref="R219:T222"/>
    <mergeCell ref="W221:W222"/>
    <mergeCell ref="F223:F225"/>
    <mergeCell ref="W225:W226"/>
    <mergeCell ref="R227:T229"/>
    <mergeCell ref="W229:W230"/>
    <mergeCell ref="P207:Q207"/>
    <mergeCell ref="R207:T210"/>
    <mergeCell ref="W209:W210"/>
    <mergeCell ref="O211:O213"/>
    <mergeCell ref="W213:W214"/>
    <mergeCell ref="R215:T217"/>
    <mergeCell ref="P217:Q217"/>
    <mergeCell ref="W217:W218"/>
    <mergeCell ref="R195:T198"/>
    <mergeCell ref="W197:W198"/>
    <mergeCell ref="N199:N201"/>
    <mergeCell ref="O199:O201"/>
    <mergeCell ref="W201:W202"/>
    <mergeCell ref="R203:T205"/>
    <mergeCell ref="P205:Q205"/>
    <mergeCell ref="W205:W206"/>
    <mergeCell ref="P255:Q255"/>
    <mergeCell ref="R255:T258"/>
    <mergeCell ref="W257:W258"/>
    <mergeCell ref="J259:J261"/>
    <mergeCell ref="W261:W262"/>
    <mergeCell ref="R263:T265"/>
    <mergeCell ref="W265:W266"/>
    <mergeCell ref="P243:Q243"/>
    <mergeCell ref="R243:T246"/>
    <mergeCell ref="W245:W246"/>
    <mergeCell ref="O247:O249"/>
    <mergeCell ref="W249:W250"/>
    <mergeCell ref="R251:T253"/>
    <mergeCell ref="P253:Q253"/>
    <mergeCell ref="W253:W254"/>
    <mergeCell ref="R231:T234"/>
    <mergeCell ref="W233:W234"/>
    <mergeCell ref="N235:N237"/>
    <mergeCell ref="O235:O237"/>
    <mergeCell ref="W237:W238"/>
    <mergeCell ref="R239:T241"/>
    <mergeCell ref="P241:Q241"/>
    <mergeCell ref="W241:W242"/>
    <mergeCell ref="P291:Q291"/>
    <mergeCell ref="R291:T294"/>
    <mergeCell ref="W293:W294"/>
    <mergeCell ref="F295:F297"/>
    <mergeCell ref="W297:W298"/>
    <mergeCell ref="R299:T301"/>
    <mergeCell ref="W301:W302"/>
    <mergeCell ref="P279:Q279"/>
    <mergeCell ref="R279:T282"/>
    <mergeCell ref="W281:W282"/>
    <mergeCell ref="O283:O285"/>
    <mergeCell ref="W285:W286"/>
    <mergeCell ref="R287:T289"/>
    <mergeCell ref="P289:Q289"/>
    <mergeCell ref="W289:W290"/>
    <mergeCell ref="R267:T270"/>
    <mergeCell ref="W269:W270"/>
    <mergeCell ref="N271:N273"/>
    <mergeCell ref="O271:O273"/>
    <mergeCell ref="W273:W274"/>
    <mergeCell ref="R275:T277"/>
    <mergeCell ref="P277:Q277"/>
    <mergeCell ref="W277:W278"/>
    <mergeCell ref="P327:Q327"/>
    <mergeCell ref="R327:T330"/>
    <mergeCell ref="W329:W330"/>
    <mergeCell ref="J331:J333"/>
    <mergeCell ref="W333:W334"/>
    <mergeCell ref="R335:T337"/>
    <mergeCell ref="W337:W338"/>
    <mergeCell ref="P315:Q315"/>
    <mergeCell ref="R315:T318"/>
    <mergeCell ref="W317:W318"/>
    <mergeCell ref="O319:O321"/>
    <mergeCell ref="W321:W322"/>
    <mergeCell ref="R323:T325"/>
    <mergeCell ref="P325:Q325"/>
    <mergeCell ref="W325:W326"/>
    <mergeCell ref="R303:T306"/>
    <mergeCell ref="W305:W306"/>
    <mergeCell ref="N307:N309"/>
    <mergeCell ref="O307:O309"/>
    <mergeCell ref="W309:W310"/>
    <mergeCell ref="R311:T313"/>
    <mergeCell ref="P313:Q313"/>
    <mergeCell ref="W313:W314"/>
    <mergeCell ref="P363:Q363"/>
    <mergeCell ref="R363:T366"/>
    <mergeCell ref="W365:W366"/>
    <mergeCell ref="F367:F369"/>
    <mergeCell ref="W369:W370"/>
    <mergeCell ref="R371:T373"/>
    <mergeCell ref="W373:W374"/>
    <mergeCell ref="P351:Q351"/>
    <mergeCell ref="R351:T354"/>
    <mergeCell ref="W353:W354"/>
    <mergeCell ref="O355:O357"/>
    <mergeCell ref="W357:W358"/>
    <mergeCell ref="R359:T361"/>
    <mergeCell ref="P361:Q361"/>
    <mergeCell ref="W361:W362"/>
    <mergeCell ref="R339:T342"/>
    <mergeCell ref="W341:W342"/>
    <mergeCell ref="N343:N345"/>
    <mergeCell ref="O343:O345"/>
    <mergeCell ref="W345:W346"/>
    <mergeCell ref="R347:T349"/>
    <mergeCell ref="P349:Q349"/>
    <mergeCell ref="W349:W350"/>
    <mergeCell ref="P399:Q399"/>
    <mergeCell ref="R399:T402"/>
    <mergeCell ref="W401:W402"/>
    <mergeCell ref="J403:J405"/>
    <mergeCell ref="W405:W406"/>
    <mergeCell ref="R407:T409"/>
    <mergeCell ref="W409:W410"/>
    <mergeCell ref="P387:Q387"/>
    <mergeCell ref="R387:T390"/>
    <mergeCell ref="W389:W390"/>
    <mergeCell ref="O391:O393"/>
    <mergeCell ref="W393:W394"/>
    <mergeCell ref="R395:T397"/>
    <mergeCell ref="P397:Q397"/>
    <mergeCell ref="W397:W398"/>
    <mergeCell ref="R375:T378"/>
    <mergeCell ref="W377:W378"/>
    <mergeCell ref="N379:N381"/>
    <mergeCell ref="O379:O381"/>
    <mergeCell ref="W381:W382"/>
    <mergeCell ref="R383:T385"/>
    <mergeCell ref="P385:Q385"/>
    <mergeCell ref="W385:W386"/>
    <mergeCell ref="P435:Q435"/>
    <mergeCell ref="R435:T438"/>
    <mergeCell ref="W437:W438"/>
    <mergeCell ref="F439:F441"/>
    <mergeCell ref="W441:W442"/>
    <mergeCell ref="R443:T445"/>
    <mergeCell ref="W445:W446"/>
    <mergeCell ref="P423:Q423"/>
    <mergeCell ref="R423:T426"/>
    <mergeCell ref="W425:W426"/>
    <mergeCell ref="O427:O429"/>
    <mergeCell ref="W429:W430"/>
    <mergeCell ref="R431:T433"/>
    <mergeCell ref="P433:Q433"/>
    <mergeCell ref="W433:W434"/>
    <mergeCell ref="R411:T414"/>
    <mergeCell ref="W413:W414"/>
    <mergeCell ref="N415:N417"/>
    <mergeCell ref="O415:O417"/>
    <mergeCell ref="W417:W418"/>
    <mergeCell ref="R419:T421"/>
    <mergeCell ref="P421:Q421"/>
    <mergeCell ref="W421:W422"/>
    <mergeCell ref="J475:J477"/>
    <mergeCell ref="W477:W478"/>
    <mergeCell ref="R479:T481"/>
    <mergeCell ref="W481:W482"/>
    <mergeCell ref="P459:Q459"/>
    <mergeCell ref="R459:T462"/>
    <mergeCell ref="W461:W462"/>
    <mergeCell ref="O463:O465"/>
    <mergeCell ref="W465:W466"/>
    <mergeCell ref="R467:T469"/>
    <mergeCell ref="P469:Q469"/>
    <mergeCell ref="W469:W470"/>
    <mergeCell ref="R447:T450"/>
    <mergeCell ref="W449:W450"/>
    <mergeCell ref="N451:N453"/>
    <mergeCell ref="O451:O453"/>
    <mergeCell ref="W453:W454"/>
    <mergeCell ref="R455:T457"/>
    <mergeCell ref="P457:Q457"/>
    <mergeCell ref="W457:W458"/>
    <mergeCell ref="P495:Q495"/>
    <mergeCell ref="R495:T498"/>
    <mergeCell ref="W497:W498"/>
    <mergeCell ref="O499:O501"/>
    <mergeCell ref="W501:W502"/>
    <mergeCell ref="R503:T505"/>
    <mergeCell ref="P505:Q505"/>
    <mergeCell ref="W505:W506"/>
    <mergeCell ref="R483:T486"/>
    <mergeCell ref="W485:W486"/>
    <mergeCell ref="N487:N489"/>
    <mergeCell ref="O487:O489"/>
    <mergeCell ref="W489:W490"/>
    <mergeCell ref="R491:T493"/>
    <mergeCell ref="P493:Q493"/>
    <mergeCell ref="W493:W494"/>
    <mergeCell ref="P471:Q471"/>
    <mergeCell ref="R471:T474"/>
    <mergeCell ref="W473:W474"/>
    <mergeCell ref="R527:T529"/>
    <mergeCell ref="P529:Q529"/>
    <mergeCell ref="W529:W530"/>
    <mergeCell ref="P531:Q531"/>
    <mergeCell ref="R531:T534"/>
    <mergeCell ref="W533:W534"/>
    <mergeCell ref="R515:T517"/>
    <mergeCell ref="W517:W518"/>
    <mergeCell ref="R519:T522"/>
    <mergeCell ref="W521:W522"/>
    <mergeCell ref="N523:N525"/>
    <mergeCell ref="O523:O525"/>
    <mergeCell ref="W525:W526"/>
    <mergeCell ref="P507:Q507"/>
    <mergeCell ref="R507:T510"/>
    <mergeCell ref="W509:W510"/>
    <mergeCell ref="E511:E513"/>
    <mergeCell ref="F511:F513"/>
    <mergeCell ref="W513:W514"/>
    <mergeCell ref="N559:N561"/>
    <mergeCell ref="O559:O561"/>
    <mergeCell ref="W561:W562"/>
    <mergeCell ref="R563:T565"/>
    <mergeCell ref="P565:Q565"/>
    <mergeCell ref="W565:W566"/>
    <mergeCell ref="J547:J549"/>
    <mergeCell ref="W549:W550"/>
    <mergeCell ref="R551:T553"/>
    <mergeCell ref="W553:W554"/>
    <mergeCell ref="R555:T558"/>
    <mergeCell ref="W557:W558"/>
    <mergeCell ref="O535:O537"/>
    <mergeCell ref="W537:W538"/>
    <mergeCell ref="R539:T541"/>
    <mergeCell ref="P541:Q541"/>
    <mergeCell ref="W541:W542"/>
    <mergeCell ref="P543:Q543"/>
    <mergeCell ref="R543:T546"/>
    <mergeCell ref="W545:W546"/>
    <mergeCell ref="R591:T594"/>
    <mergeCell ref="W593:W594"/>
    <mergeCell ref="N595:N597"/>
    <mergeCell ref="O595:O597"/>
    <mergeCell ref="W597:W598"/>
    <mergeCell ref="R599:T601"/>
    <mergeCell ref="P601:Q601"/>
    <mergeCell ref="W601:W602"/>
    <mergeCell ref="P579:Q579"/>
    <mergeCell ref="R579:T582"/>
    <mergeCell ref="W581:W582"/>
    <mergeCell ref="F583:F585"/>
    <mergeCell ref="W585:W586"/>
    <mergeCell ref="R587:T589"/>
    <mergeCell ref="W589:W590"/>
    <mergeCell ref="P567:Q567"/>
    <mergeCell ref="R567:T570"/>
    <mergeCell ref="W569:W570"/>
    <mergeCell ref="O571:O573"/>
    <mergeCell ref="W573:W574"/>
    <mergeCell ref="R575:T577"/>
    <mergeCell ref="P577:Q577"/>
    <mergeCell ref="W577:W578"/>
    <mergeCell ref="R627:T630"/>
    <mergeCell ref="W629:W630"/>
    <mergeCell ref="N631:N633"/>
    <mergeCell ref="O631:O633"/>
    <mergeCell ref="W633:W634"/>
    <mergeCell ref="R635:T637"/>
    <mergeCell ref="P637:Q637"/>
    <mergeCell ref="W637:W638"/>
    <mergeCell ref="P615:Q615"/>
    <mergeCell ref="R615:T618"/>
    <mergeCell ref="W617:W618"/>
    <mergeCell ref="J619:J621"/>
    <mergeCell ref="W621:W622"/>
    <mergeCell ref="R623:T625"/>
    <mergeCell ref="W625:W626"/>
    <mergeCell ref="P603:Q603"/>
    <mergeCell ref="R603:T606"/>
    <mergeCell ref="W605:W606"/>
    <mergeCell ref="O607:O609"/>
    <mergeCell ref="W609:W610"/>
    <mergeCell ref="R611:T613"/>
    <mergeCell ref="P613:Q613"/>
    <mergeCell ref="W613:W614"/>
    <mergeCell ref="R663:T666"/>
    <mergeCell ref="W665:W666"/>
    <mergeCell ref="N667:N669"/>
    <mergeCell ref="O667:O669"/>
    <mergeCell ref="W669:W670"/>
    <mergeCell ref="R671:T673"/>
    <mergeCell ref="P673:Q673"/>
    <mergeCell ref="W673:W674"/>
    <mergeCell ref="P651:Q651"/>
    <mergeCell ref="R651:T654"/>
    <mergeCell ref="W653:W654"/>
    <mergeCell ref="F655:F657"/>
    <mergeCell ref="W657:W658"/>
    <mergeCell ref="R659:T661"/>
    <mergeCell ref="W661:W662"/>
    <mergeCell ref="P639:Q639"/>
    <mergeCell ref="R639:T642"/>
    <mergeCell ref="W641:W642"/>
    <mergeCell ref="O643:O645"/>
    <mergeCell ref="W645:W646"/>
    <mergeCell ref="R647:T649"/>
    <mergeCell ref="P649:Q649"/>
    <mergeCell ref="W649:W650"/>
    <mergeCell ref="R699:T702"/>
    <mergeCell ref="W701:W702"/>
    <mergeCell ref="N703:N705"/>
    <mergeCell ref="O703:O705"/>
    <mergeCell ref="W705:W706"/>
    <mergeCell ref="R707:T709"/>
    <mergeCell ref="P709:Q709"/>
    <mergeCell ref="W709:W710"/>
    <mergeCell ref="P687:Q687"/>
    <mergeCell ref="R687:T690"/>
    <mergeCell ref="W689:W690"/>
    <mergeCell ref="J691:J693"/>
    <mergeCell ref="W693:W694"/>
    <mergeCell ref="R695:T697"/>
    <mergeCell ref="W697:W698"/>
    <mergeCell ref="P675:Q675"/>
    <mergeCell ref="R675:T678"/>
    <mergeCell ref="W677:W678"/>
    <mergeCell ref="O679:O681"/>
    <mergeCell ref="W681:W682"/>
    <mergeCell ref="R683:T685"/>
    <mergeCell ref="P685:Q685"/>
    <mergeCell ref="W685:W686"/>
    <mergeCell ref="R735:T738"/>
    <mergeCell ref="W737:W738"/>
    <mergeCell ref="N739:N741"/>
    <mergeCell ref="O739:O741"/>
    <mergeCell ref="W741:W742"/>
    <mergeCell ref="R743:T745"/>
    <mergeCell ref="P745:Q745"/>
    <mergeCell ref="W745:W746"/>
    <mergeCell ref="P723:Q723"/>
    <mergeCell ref="R723:T726"/>
    <mergeCell ref="W725:W726"/>
    <mergeCell ref="F727:F729"/>
    <mergeCell ref="W729:W730"/>
    <mergeCell ref="R731:T733"/>
    <mergeCell ref="W733:W734"/>
    <mergeCell ref="P711:Q711"/>
    <mergeCell ref="R711:T714"/>
    <mergeCell ref="W713:W714"/>
    <mergeCell ref="O715:O717"/>
    <mergeCell ref="W717:W718"/>
    <mergeCell ref="R719:T721"/>
    <mergeCell ref="P721:Q721"/>
    <mergeCell ref="W721:W722"/>
    <mergeCell ref="R771:T774"/>
    <mergeCell ref="W773:W774"/>
    <mergeCell ref="N775:N777"/>
    <mergeCell ref="O775:O777"/>
    <mergeCell ref="W777:W778"/>
    <mergeCell ref="R779:T781"/>
    <mergeCell ref="P781:Q781"/>
    <mergeCell ref="W781:W782"/>
    <mergeCell ref="P759:Q759"/>
    <mergeCell ref="R759:T762"/>
    <mergeCell ref="W761:W762"/>
    <mergeCell ref="J763:J765"/>
    <mergeCell ref="W765:W766"/>
    <mergeCell ref="R767:T769"/>
    <mergeCell ref="W769:W770"/>
    <mergeCell ref="P747:Q747"/>
    <mergeCell ref="R747:T750"/>
    <mergeCell ref="W749:W750"/>
    <mergeCell ref="O751:O753"/>
    <mergeCell ref="W753:W754"/>
    <mergeCell ref="R755:T757"/>
    <mergeCell ref="P757:Q757"/>
    <mergeCell ref="W757:W758"/>
    <mergeCell ref="R803:T805"/>
    <mergeCell ref="W805:W806"/>
    <mergeCell ref="R807:T810"/>
    <mergeCell ref="W809:W810"/>
    <mergeCell ref="N811:N813"/>
    <mergeCell ref="O811:O813"/>
    <mergeCell ref="W813:W814"/>
    <mergeCell ref="P795:Q795"/>
    <mergeCell ref="R795:T798"/>
    <mergeCell ref="W797:W798"/>
    <mergeCell ref="E799:E801"/>
    <mergeCell ref="F799:F801"/>
    <mergeCell ref="W801:W802"/>
    <mergeCell ref="P783:Q783"/>
    <mergeCell ref="R783:T786"/>
    <mergeCell ref="W785:W786"/>
    <mergeCell ref="O787:O789"/>
    <mergeCell ref="W789:W790"/>
    <mergeCell ref="R791:T793"/>
    <mergeCell ref="P793:Q793"/>
    <mergeCell ref="W793:W794"/>
    <mergeCell ref="J835:J837"/>
    <mergeCell ref="W837:W838"/>
    <mergeCell ref="R839:T841"/>
    <mergeCell ref="W841:W842"/>
    <mergeCell ref="R843:T846"/>
    <mergeCell ref="W845:W846"/>
    <mergeCell ref="O823:O825"/>
    <mergeCell ref="W825:W826"/>
    <mergeCell ref="R827:T829"/>
    <mergeCell ref="P829:Q829"/>
    <mergeCell ref="W829:W830"/>
    <mergeCell ref="P831:Q831"/>
    <mergeCell ref="R831:T834"/>
    <mergeCell ref="W833:W834"/>
    <mergeCell ref="R815:T817"/>
    <mergeCell ref="P817:Q817"/>
    <mergeCell ref="W817:W818"/>
    <mergeCell ref="P819:Q819"/>
    <mergeCell ref="R819:T822"/>
    <mergeCell ref="W821:W822"/>
    <mergeCell ref="P867:Q867"/>
    <mergeCell ref="R867:T870"/>
    <mergeCell ref="W869:W870"/>
    <mergeCell ref="F871:F873"/>
    <mergeCell ref="W873:W874"/>
    <mergeCell ref="R875:T877"/>
    <mergeCell ref="W877:W878"/>
    <mergeCell ref="P855:Q855"/>
    <mergeCell ref="R855:T858"/>
    <mergeCell ref="W857:W858"/>
    <mergeCell ref="O859:O861"/>
    <mergeCell ref="W861:W862"/>
    <mergeCell ref="R863:T865"/>
    <mergeCell ref="P865:Q865"/>
    <mergeCell ref="W865:W866"/>
    <mergeCell ref="N847:N849"/>
    <mergeCell ref="O847:O849"/>
    <mergeCell ref="W849:W850"/>
    <mergeCell ref="R851:T853"/>
    <mergeCell ref="P853:Q853"/>
    <mergeCell ref="W853:W854"/>
    <mergeCell ref="P903:Q903"/>
    <mergeCell ref="R903:T906"/>
    <mergeCell ref="W905:W906"/>
    <mergeCell ref="J907:J909"/>
    <mergeCell ref="W909:W910"/>
    <mergeCell ref="R911:T913"/>
    <mergeCell ref="W913:W914"/>
    <mergeCell ref="P891:Q891"/>
    <mergeCell ref="R891:T894"/>
    <mergeCell ref="W893:W894"/>
    <mergeCell ref="O895:O897"/>
    <mergeCell ref="W897:W898"/>
    <mergeCell ref="R899:T901"/>
    <mergeCell ref="P901:Q901"/>
    <mergeCell ref="W901:W902"/>
    <mergeCell ref="R879:T882"/>
    <mergeCell ref="W881:W882"/>
    <mergeCell ref="N883:N885"/>
    <mergeCell ref="O883:O885"/>
    <mergeCell ref="W885:W886"/>
    <mergeCell ref="R887:T889"/>
    <mergeCell ref="P889:Q889"/>
    <mergeCell ref="W889:W890"/>
    <mergeCell ref="P939:Q939"/>
    <mergeCell ref="R939:T942"/>
    <mergeCell ref="W941:W942"/>
    <mergeCell ref="F943:F945"/>
    <mergeCell ref="W945:W946"/>
    <mergeCell ref="R947:T949"/>
    <mergeCell ref="W949:W950"/>
    <mergeCell ref="P927:Q927"/>
    <mergeCell ref="R927:T930"/>
    <mergeCell ref="W929:W930"/>
    <mergeCell ref="O931:O933"/>
    <mergeCell ref="W933:W934"/>
    <mergeCell ref="R935:T937"/>
    <mergeCell ref="P937:Q937"/>
    <mergeCell ref="W937:W938"/>
    <mergeCell ref="R915:T918"/>
    <mergeCell ref="W917:W918"/>
    <mergeCell ref="N919:N921"/>
    <mergeCell ref="O919:O921"/>
    <mergeCell ref="W921:W922"/>
    <mergeCell ref="R923:T925"/>
    <mergeCell ref="P925:Q925"/>
    <mergeCell ref="W925:W926"/>
    <mergeCell ref="J979:J981"/>
    <mergeCell ref="W981:W982"/>
    <mergeCell ref="R983:T985"/>
    <mergeCell ref="W985:W986"/>
    <mergeCell ref="P963:Q963"/>
    <mergeCell ref="R963:T966"/>
    <mergeCell ref="W965:W966"/>
    <mergeCell ref="O967:O969"/>
    <mergeCell ref="W969:W970"/>
    <mergeCell ref="R971:T973"/>
    <mergeCell ref="P973:Q973"/>
    <mergeCell ref="W973:W974"/>
    <mergeCell ref="R951:T954"/>
    <mergeCell ref="W953:W954"/>
    <mergeCell ref="N955:N957"/>
    <mergeCell ref="O955:O957"/>
    <mergeCell ref="W957:W958"/>
    <mergeCell ref="R959:T961"/>
    <mergeCell ref="P961:Q961"/>
    <mergeCell ref="W961:W962"/>
    <mergeCell ref="P999:Q999"/>
    <mergeCell ref="R999:T1002"/>
    <mergeCell ref="W1001:W1002"/>
    <mergeCell ref="O1003:O1005"/>
    <mergeCell ref="W1005:W1006"/>
    <mergeCell ref="R1007:T1009"/>
    <mergeCell ref="P1009:Q1009"/>
    <mergeCell ref="W1009:W1010"/>
    <mergeCell ref="R987:T990"/>
    <mergeCell ref="W989:W990"/>
    <mergeCell ref="N991:N993"/>
    <mergeCell ref="O991:O993"/>
    <mergeCell ref="W993:W994"/>
    <mergeCell ref="R995:T997"/>
    <mergeCell ref="P997:Q997"/>
    <mergeCell ref="W997:W998"/>
    <mergeCell ref="P975:Q975"/>
    <mergeCell ref="R975:T978"/>
    <mergeCell ref="W977:W978"/>
    <mergeCell ref="R1031:T1033"/>
    <mergeCell ref="P1033:Q1033"/>
    <mergeCell ref="W1033:W1034"/>
    <mergeCell ref="P1035:Q1035"/>
    <mergeCell ref="R1035:T1038"/>
    <mergeCell ref="W1037:W1038"/>
    <mergeCell ref="R1019:T1021"/>
    <mergeCell ref="W1021:W1022"/>
    <mergeCell ref="R1023:T1026"/>
    <mergeCell ref="W1025:W1026"/>
    <mergeCell ref="N1027:N1029"/>
    <mergeCell ref="O1027:O1029"/>
    <mergeCell ref="W1029:W1030"/>
    <mergeCell ref="P1011:Q1011"/>
    <mergeCell ref="R1011:T1014"/>
    <mergeCell ref="W1013:W1014"/>
    <mergeCell ref="D1015:D1018"/>
    <mergeCell ref="E1015:E1018"/>
    <mergeCell ref="F1015:F1017"/>
    <mergeCell ref="G1015:G1017"/>
    <mergeCell ref="W1017:W1018"/>
    <mergeCell ref="N1063:N1065"/>
    <mergeCell ref="O1063:O1065"/>
    <mergeCell ref="W1065:W1066"/>
    <mergeCell ref="R1067:T1069"/>
    <mergeCell ref="P1069:Q1069"/>
    <mergeCell ref="W1069:W1070"/>
    <mergeCell ref="J1051:J1053"/>
    <mergeCell ref="W1053:W1054"/>
    <mergeCell ref="R1055:T1057"/>
    <mergeCell ref="W1057:W1058"/>
    <mergeCell ref="R1059:T1062"/>
    <mergeCell ref="W1061:W1062"/>
    <mergeCell ref="O1039:O1041"/>
    <mergeCell ref="W1041:W1042"/>
    <mergeCell ref="R1043:T1045"/>
    <mergeCell ref="P1045:Q1045"/>
    <mergeCell ref="W1045:W1046"/>
    <mergeCell ref="P1047:Q1047"/>
    <mergeCell ref="R1047:T1050"/>
    <mergeCell ref="W1049:W1050"/>
    <mergeCell ref="R1095:T1098"/>
    <mergeCell ref="W1097:W1098"/>
    <mergeCell ref="N1099:N1101"/>
    <mergeCell ref="O1099:O1101"/>
    <mergeCell ref="W1101:W1102"/>
    <mergeCell ref="R1103:T1105"/>
    <mergeCell ref="P1105:Q1105"/>
    <mergeCell ref="W1105:W1106"/>
    <mergeCell ref="P1083:Q1083"/>
    <mergeCell ref="R1083:T1086"/>
    <mergeCell ref="W1085:W1086"/>
    <mergeCell ref="G1087:G1089"/>
    <mergeCell ref="W1089:W1090"/>
    <mergeCell ref="R1091:T1093"/>
    <mergeCell ref="W1093:W1094"/>
    <mergeCell ref="P1071:Q1071"/>
    <mergeCell ref="R1071:T1074"/>
    <mergeCell ref="W1073:W1074"/>
    <mergeCell ref="O1075:O1077"/>
    <mergeCell ref="W1077:W1078"/>
    <mergeCell ref="R1079:T1081"/>
    <mergeCell ref="P1081:Q1081"/>
    <mergeCell ref="W1081:W1082"/>
    <mergeCell ref="R1131:T1134"/>
    <mergeCell ref="W1133:W1134"/>
    <mergeCell ref="N1135:N1137"/>
    <mergeCell ref="O1135:O1137"/>
    <mergeCell ref="W1137:W1138"/>
    <mergeCell ref="R1139:T1141"/>
    <mergeCell ref="P1141:Q1141"/>
    <mergeCell ref="W1141:W1142"/>
    <mergeCell ref="P1119:Q1119"/>
    <mergeCell ref="R1119:T1122"/>
    <mergeCell ref="W1121:W1122"/>
    <mergeCell ref="J1123:J1125"/>
    <mergeCell ref="W1125:W1126"/>
    <mergeCell ref="R1127:T1129"/>
    <mergeCell ref="W1129:W1130"/>
    <mergeCell ref="P1107:Q1107"/>
    <mergeCell ref="R1107:T1110"/>
    <mergeCell ref="W1109:W1110"/>
    <mergeCell ref="O1111:O1113"/>
    <mergeCell ref="W1113:W1114"/>
    <mergeCell ref="R1115:T1117"/>
    <mergeCell ref="P1117:Q1117"/>
    <mergeCell ref="W1117:W1118"/>
    <mergeCell ref="R1167:T1170"/>
    <mergeCell ref="W1169:W1170"/>
    <mergeCell ref="N1171:N1173"/>
    <mergeCell ref="O1171:O1173"/>
    <mergeCell ref="W1173:W1174"/>
    <mergeCell ref="R1175:T1177"/>
    <mergeCell ref="P1177:Q1177"/>
    <mergeCell ref="W1177:W1178"/>
    <mergeCell ref="P1155:Q1155"/>
    <mergeCell ref="R1155:T1158"/>
    <mergeCell ref="W1157:W1158"/>
    <mergeCell ref="G1159:G1161"/>
    <mergeCell ref="W1161:W1162"/>
    <mergeCell ref="R1163:T1165"/>
    <mergeCell ref="W1165:W1166"/>
    <mergeCell ref="P1143:Q1143"/>
    <mergeCell ref="R1143:T1146"/>
    <mergeCell ref="W1145:W1146"/>
    <mergeCell ref="O1147:O1149"/>
    <mergeCell ref="W1149:W1150"/>
    <mergeCell ref="R1151:T1153"/>
    <mergeCell ref="P1153:Q1153"/>
    <mergeCell ref="W1153:W1154"/>
    <mergeCell ref="R1203:T1206"/>
    <mergeCell ref="W1205:W1206"/>
    <mergeCell ref="N1207:N1209"/>
    <mergeCell ref="O1207:O1209"/>
    <mergeCell ref="W1209:W1210"/>
    <mergeCell ref="R1211:T1213"/>
    <mergeCell ref="P1213:Q1213"/>
    <mergeCell ref="W1213:W1214"/>
    <mergeCell ref="P1191:Q1191"/>
    <mergeCell ref="R1191:T1194"/>
    <mergeCell ref="W1193:W1194"/>
    <mergeCell ref="J1195:J1197"/>
    <mergeCell ref="W1197:W1198"/>
    <mergeCell ref="R1199:T1201"/>
    <mergeCell ref="W1201:W1202"/>
    <mergeCell ref="P1179:Q1179"/>
    <mergeCell ref="R1179:T1182"/>
    <mergeCell ref="W1181:W1182"/>
    <mergeCell ref="O1183:O1185"/>
    <mergeCell ref="W1185:W1186"/>
    <mergeCell ref="R1187:T1189"/>
    <mergeCell ref="P1189:Q1189"/>
    <mergeCell ref="W1189:W1190"/>
    <mergeCell ref="R1235:T1237"/>
    <mergeCell ref="W1237:W1238"/>
    <mergeCell ref="R1239:T1242"/>
    <mergeCell ref="W1241:W1242"/>
    <mergeCell ref="N1243:N1245"/>
    <mergeCell ref="O1243:O1245"/>
    <mergeCell ref="W1245:W1246"/>
    <mergeCell ref="P1227:Q1227"/>
    <mergeCell ref="R1227:T1230"/>
    <mergeCell ref="W1229:W1230"/>
    <mergeCell ref="F1231:F1232"/>
    <mergeCell ref="G1231:G1233"/>
    <mergeCell ref="W1233:W1234"/>
    <mergeCell ref="P1215:Q1215"/>
    <mergeCell ref="R1215:T1218"/>
    <mergeCell ref="W1217:W1218"/>
    <mergeCell ref="O1219:O1221"/>
    <mergeCell ref="W1221:W1222"/>
    <mergeCell ref="R1223:T1225"/>
    <mergeCell ref="P1225:Q1225"/>
    <mergeCell ref="W1225:W1226"/>
    <mergeCell ref="J1267:J1269"/>
    <mergeCell ref="W1269:W1270"/>
    <mergeCell ref="R1271:T1273"/>
    <mergeCell ref="W1273:W1274"/>
    <mergeCell ref="R1275:T1278"/>
    <mergeCell ref="W1277:W1278"/>
    <mergeCell ref="O1255:O1257"/>
    <mergeCell ref="W1257:W1258"/>
    <mergeCell ref="R1259:T1261"/>
    <mergeCell ref="P1261:Q1261"/>
    <mergeCell ref="W1261:W1262"/>
    <mergeCell ref="P1263:Q1263"/>
    <mergeCell ref="R1263:T1266"/>
    <mergeCell ref="W1265:W1266"/>
    <mergeCell ref="R1247:T1249"/>
    <mergeCell ref="P1249:Q1249"/>
    <mergeCell ref="W1249:W1250"/>
    <mergeCell ref="P1251:Q1251"/>
    <mergeCell ref="R1251:T1254"/>
    <mergeCell ref="W1253:W1254"/>
    <mergeCell ref="P1299:Q1299"/>
    <mergeCell ref="R1299:T1302"/>
    <mergeCell ref="W1301:W1302"/>
    <mergeCell ref="G1303:G1305"/>
    <mergeCell ref="W1305:W1306"/>
    <mergeCell ref="R1307:T1309"/>
    <mergeCell ref="W1309:W1310"/>
    <mergeCell ref="P1287:Q1287"/>
    <mergeCell ref="R1287:T1290"/>
    <mergeCell ref="W1289:W1290"/>
    <mergeCell ref="O1291:O1293"/>
    <mergeCell ref="W1293:W1294"/>
    <mergeCell ref="R1295:T1297"/>
    <mergeCell ref="P1297:Q1297"/>
    <mergeCell ref="W1297:W1298"/>
    <mergeCell ref="N1279:N1281"/>
    <mergeCell ref="O1279:O1281"/>
    <mergeCell ref="W1281:W1282"/>
    <mergeCell ref="R1283:T1285"/>
    <mergeCell ref="P1285:Q1285"/>
    <mergeCell ref="W1285:W1286"/>
    <mergeCell ref="P1335:Q1335"/>
    <mergeCell ref="R1335:T1338"/>
    <mergeCell ref="W1337:W1338"/>
    <mergeCell ref="J1339:J1341"/>
    <mergeCell ref="W1341:W1342"/>
    <mergeCell ref="R1343:T1345"/>
    <mergeCell ref="W1345:W1346"/>
    <mergeCell ref="P1323:Q1323"/>
    <mergeCell ref="R1323:T1326"/>
    <mergeCell ref="W1325:W1326"/>
    <mergeCell ref="O1327:O1329"/>
    <mergeCell ref="W1329:W1330"/>
    <mergeCell ref="R1331:T1333"/>
    <mergeCell ref="P1333:Q1333"/>
    <mergeCell ref="W1333:W1334"/>
    <mergeCell ref="R1311:T1314"/>
    <mergeCell ref="W1313:W1314"/>
    <mergeCell ref="N1315:N1317"/>
    <mergeCell ref="O1315:O1317"/>
    <mergeCell ref="W1317:W1318"/>
    <mergeCell ref="R1319:T1321"/>
    <mergeCell ref="P1321:Q1321"/>
    <mergeCell ref="W1321:W1322"/>
    <mergeCell ref="P1371:Q1371"/>
    <mergeCell ref="R1371:T1374"/>
    <mergeCell ref="W1373:W1374"/>
    <mergeCell ref="G1375:G1377"/>
    <mergeCell ref="W1377:W1378"/>
    <mergeCell ref="R1379:T1381"/>
    <mergeCell ref="W1381:W1382"/>
    <mergeCell ref="P1359:Q1359"/>
    <mergeCell ref="R1359:T1362"/>
    <mergeCell ref="W1361:W1362"/>
    <mergeCell ref="O1363:O1365"/>
    <mergeCell ref="W1365:W1366"/>
    <mergeCell ref="R1367:T1369"/>
    <mergeCell ref="P1369:Q1369"/>
    <mergeCell ref="W1369:W1370"/>
    <mergeCell ref="R1347:T1350"/>
    <mergeCell ref="W1349:W1350"/>
    <mergeCell ref="N1351:N1353"/>
    <mergeCell ref="O1351:O1353"/>
    <mergeCell ref="W1353:W1354"/>
    <mergeCell ref="R1355:T1357"/>
    <mergeCell ref="P1357:Q1357"/>
    <mergeCell ref="W1357:W1358"/>
    <mergeCell ref="J1411:J1413"/>
    <mergeCell ref="W1413:W1414"/>
    <mergeCell ref="R1415:T1417"/>
    <mergeCell ref="W1417:W1418"/>
    <mergeCell ref="P1395:Q1395"/>
    <mergeCell ref="R1395:T1398"/>
    <mergeCell ref="W1397:W1398"/>
    <mergeCell ref="O1399:O1401"/>
    <mergeCell ref="W1401:W1402"/>
    <mergeCell ref="R1403:T1405"/>
    <mergeCell ref="P1405:Q1405"/>
    <mergeCell ref="W1405:W1406"/>
    <mergeCell ref="R1383:T1386"/>
    <mergeCell ref="W1385:W1386"/>
    <mergeCell ref="N1387:N1389"/>
    <mergeCell ref="O1387:O1389"/>
    <mergeCell ref="W1389:W1390"/>
    <mergeCell ref="R1391:T1393"/>
    <mergeCell ref="P1393:Q1393"/>
    <mergeCell ref="W1393:W1394"/>
    <mergeCell ref="P1431:Q1431"/>
    <mergeCell ref="R1431:T1434"/>
    <mergeCell ref="W1433:W1434"/>
    <mergeCell ref="O1435:O1437"/>
    <mergeCell ref="W1437:W1438"/>
    <mergeCell ref="R1439:T1441"/>
    <mergeCell ref="P1441:Q1441"/>
    <mergeCell ref="W1441:W1442"/>
    <mergeCell ref="R1419:T1422"/>
    <mergeCell ref="W1421:W1422"/>
    <mergeCell ref="N1423:N1425"/>
    <mergeCell ref="O1423:O1425"/>
    <mergeCell ref="W1425:W1426"/>
    <mergeCell ref="R1427:T1429"/>
    <mergeCell ref="P1429:Q1429"/>
    <mergeCell ref="W1429:W1430"/>
    <mergeCell ref="P1407:Q1407"/>
    <mergeCell ref="R1407:T1410"/>
    <mergeCell ref="W1409:W1410"/>
    <mergeCell ref="R1463:T1465"/>
    <mergeCell ref="P1465:Q1465"/>
    <mergeCell ref="W1465:W1466"/>
    <mergeCell ref="P1467:Q1467"/>
    <mergeCell ref="R1467:T1470"/>
    <mergeCell ref="W1469:W1470"/>
    <mergeCell ref="R1451:T1453"/>
    <mergeCell ref="W1453:W1454"/>
    <mergeCell ref="R1455:T1458"/>
    <mergeCell ref="W1457:W1458"/>
    <mergeCell ref="N1459:N1461"/>
    <mergeCell ref="O1459:O1461"/>
    <mergeCell ref="W1461:W1462"/>
    <mergeCell ref="P1443:Q1443"/>
    <mergeCell ref="R1443:T1446"/>
    <mergeCell ref="W1445:W1446"/>
    <mergeCell ref="E1447:E1450"/>
    <mergeCell ref="F1447:F1449"/>
    <mergeCell ref="W1449:W1450"/>
    <mergeCell ref="N1495:N1497"/>
    <mergeCell ref="O1495:O1497"/>
    <mergeCell ref="W1497:W1498"/>
    <mergeCell ref="R1499:T1501"/>
    <mergeCell ref="P1501:Q1501"/>
    <mergeCell ref="W1501:W1502"/>
    <mergeCell ref="F1483:F1485"/>
    <mergeCell ref="W1485:W1486"/>
    <mergeCell ref="R1487:T1489"/>
    <mergeCell ref="W1489:W1490"/>
    <mergeCell ref="R1491:T1494"/>
    <mergeCell ref="W1493:W1494"/>
    <mergeCell ref="O1471:O1473"/>
    <mergeCell ref="W1473:W1474"/>
    <mergeCell ref="R1475:T1477"/>
    <mergeCell ref="P1477:Q1477"/>
    <mergeCell ref="W1477:W1478"/>
    <mergeCell ref="P1479:Q1479"/>
    <mergeCell ref="R1479:T1482"/>
    <mergeCell ref="W1481:W1482"/>
    <mergeCell ref="R1527:T1530"/>
    <mergeCell ref="W1529:W1530"/>
    <mergeCell ref="N1531:N1533"/>
    <mergeCell ref="O1531:O1533"/>
    <mergeCell ref="W1533:W1534"/>
    <mergeCell ref="R1535:T1537"/>
    <mergeCell ref="P1537:Q1537"/>
    <mergeCell ref="W1537:W1538"/>
    <mergeCell ref="P1515:Q1515"/>
    <mergeCell ref="R1515:T1518"/>
    <mergeCell ref="W1517:W1518"/>
    <mergeCell ref="F1519:F1521"/>
    <mergeCell ref="W1521:W1522"/>
    <mergeCell ref="R1523:T1525"/>
    <mergeCell ref="W1525:W1526"/>
    <mergeCell ref="P1503:Q1503"/>
    <mergeCell ref="R1503:T1506"/>
    <mergeCell ref="W1505:W1506"/>
    <mergeCell ref="O1507:O1509"/>
    <mergeCell ref="W1509:W1510"/>
    <mergeCell ref="R1511:T1513"/>
    <mergeCell ref="P1513:Q1513"/>
    <mergeCell ref="W1513:W1514"/>
    <mergeCell ref="R1563:T1566"/>
    <mergeCell ref="W1565:W1566"/>
    <mergeCell ref="N1567:N1569"/>
    <mergeCell ref="O1567:O1569"/>
    <mergeCell ref="W1569:W1570"/>
    <mergeCell ref="R1571:T1573"/>
    <mergeCell ref="P1573:Q1573"/>
    <mergeCell ref="W1573:W1574"/>
    <mergeCell ref="P1551:Q1551"/>
    <mergeCell ref="R1551:T1554"/>
    <mergeCell ref="W1553:W1554"/>
    <mergeCell ref="F1555:F1557"/>
    <mergeCell ref="W1557:W1558"/>
    <mergeCell ref="R1559:T1561"/>
    <mergeCell ref="W1561:W1562"/>
    <mergeCell ref="P1539:Q1539"/>
    <mergeCell ref="R1539:T1542"/>
    <mergeCell ref="W1541:W1542"/>
    <mergeCell ref="O1543:O1545"/>
    <mergeCell ref="W1545:W1546"/>
    <mergeCell ref="R1547:T1549"/>
    <mergeCell ref="P1549:Q1549"/>
    <mergeCell ref="W1549:W1550"/>
    <mergeCell ref="R1599:T1602"/>
    <mergeCell ref="W1601:W1602"/>
    <mergeCell ref="N1603:N1605"/>
    <mergeCell ref="O1603:O1605"/>
    <mergeCell ref="W1605:W1606"/>
    <mergeCell ref="R1607:T1609"/>
    <mergeCell ref="P1609:Q1609"/>
    <mergeCell ref="W1609:W1610"/>
    <mergeCell ref="P1587:Q1587"/>
    <mergeCell ref="R1587:T1590"/>
    <mergeCell ref="W1589:W1590"/>
    <mergeCell ref="F1591:F1593"/>
    <mergeCell ref="W1593:W1594"/>
    <mergeCell ref="R1595:T1597"/>
    <mergeCell ref="W1597:W1598"/>
    <mergeCell ref="P1575:Q1575"/>
    <mergeCell ref="R1575:T1578"/>
    <mergeCell ref="W1577:W1578"/>
    <mergeCell ref="O1579:O1581"/>
    <mergeCell ref="W1581:W1582"/>
    <mergeCell ref="R1583:T1585"/>
    <mergeCell ref="P1585:Q1585"/>
    <mergeCell ref="W1585:W1586"/>
    <mergeCell ref="R1635:T1638"/>
    <mergeCell ref="W1637:W1638"/>
    <mergeCell ref="N1639:N1641"/>
    <mergeCell ref="O1639:O1641"/>
    <mergeCell ref="W1641:W1642"/>
    <mergeCell ref="R1643:T1645"/>
    <mergeCell ref="P1645:Q1645"/>
    <mergeCell ref="W1645:W1646"/>
    <mergeCell ref="P1623:Q1623"/>
    <mergeCell ref="R1623:T1626"/>
    <mergeCell ref="W1625:W1626"/>
    <mergeCell ref="F1627:F1629"/>
    <mergeCell ref="W1629:W1630"/>
    <mergeCell ref="R1631:T1633"/>
    <mergeCell ref="W1633:W1634"/>
    <mergeCell ref="P1611:Q1611"/>
    <mergeCell ref="R1611:T1614"/>
    <mergeCell ref="W1613:W1614"/>
    <mergeCell ref="O1615:O1617"/>
    <mergeCell ref="W1617:W1618"/>
    <mergeCell ref="R1619:T1621"/>
    <mergeCell ref="P1621:Q1621"/>
    <mergeCell ref="W1621:W1622"/>
    <mergeCell ref="R1671:T1674"/>
    <mergeCell ref="W1673:W1674"/>
    <mergeCell ref="N1675:N1677"/>
    <mergeCell ref="O1675:O1677"/>
    <mergeCell ref="W1677:W1678"/>
    <mergeCell ref="R1679:T1681"/>
    <mergeCell ref="P1681:Q1681"/>
    <mergeCell ref="W1681:W1682"/>
    <mergeCell ref="P1659:Q1659"/>
    <mergeCell ref="R1659:T1662"/>
    <mergeCell ref="W1661:W1662"/>
    <mergeCell ref="F1663:F1665"/>
    <mergeCell ref="W1665:W1666"/>
    <mergeCell ref="R1667:T1669"/>
    <mergeCell ref="W1669:W1670"/>
    <mergeCell ref="P1647:Q1647"/>
    <mergeCell ref="R1647:T1650"/>
    <mergeCell ref="W1649:W1650"/>
    <mergeCell ref="O1651:O1653"/>
    <mergeCell ref="W1653:W1654"/>
    <mergeCell ref="R1655:T1657"/>
    <mergeCell ref="P1657:Q1657"/>
    <mergeCell ref="W1657:W1658"/>
    <mergeCell ref="R1707:T1710"/>
    <mergeCell ref="D1711:E1713"/>
    <mergeCell ref="F1711:G1713"/>
    <mergeCell ref="R1711:T1712"/>
    <mergeCell ref="R1713:T1714"/>
    <mergeCell ref="R1715:T1716"/>
    <mergeCell ref="P1695:Q1695"/>
    <mergeCell ref="R1695:T1698"/>
    <mergeCell ref="W1697:W1698"/>
    <mergeCell ref="D1699:F1702"/>
    <mergeCell ref="W1701:W1702"/>
    <mergeCell ref="R1703:T1705"/>
    <mergeCell ref="W1705:W1706"/>
    <mergeCell ref="P1683:Q1683"/>
    <mergeCell ref="R1683:T1686"/>
    <mergeCell ref="W1685:W1686"/>
    <mergeCell ref="O1687:O1689"/>
    <mergeCell ref="W1689:W1690"/>
    <mergeCell ref="R1691:T1693"/>
    <mergeCell ref="P1693:Q1693"/>
    <mergeCell ref="W1693:W1694"/>
    <mergeCell ref="F1729:G1731"/>
    <mergeCell ref="R1729:T1730"/>
    <mergeCell ref="R1731:T1732"/>
    <mergeCell ref="R1733:T1734"/>
    <mergeCell ref="O1723:O1725"/>
    <mergeCell ref="R1723:T1724"/>
    <mergeCell ref="R1725:T1726"/>
    <mergeCell ref="P1726:Q1726"/>
    <mergeCell ref="P1727:Q1727"/>
    <mergeCell ref="R1727:T1728"/>
    <mergeCell ref="N1717:N1719"/>
    <mergeCell ref="O1717:O1719"/>
    <mergeCell ref="R1717:T1718"/>
    <mergeCell ref="R1719:T1720"/>
    <mergeCell ref="P1720:Q1720"/>
    <mergeCell ref="P1721:Q1721"/>
    <mergeCell ref="R1721:T1722"/>
  </mergeCells>
  <phoneticPr fontId="1"/>
  <printOptions horizontalCentered="1"/>
  <pageMargins left="0.39370078740157483" right="0.39370078740157483" top="0.62992125984251968" bottom="0.39370078740157483" header="0.51181102362204722" footer="0.31496062992125984"/>
  <pageSetup paperSize="9" scale="46" fitToHeight="0" orientation="portrait" r:id="rId1"/>
  <headerFooter>
    <oddHeader>&amp;R&amp;9児童発達支援</oddHeader>
    <oddFooter>&amp;C&amp;14&amp;P</oddFooter>
  </headerFooter>
  <rowBreaks count="18" manualBreakCount="18">
    <brk id="102" max="29" man="1"/>
    <brk id="198" max="29" man="1"/>
    <brk id="294" max="29" man="1"/>
    <brk id="390" max="29" man="1"/>
    <brk id="486" max="29" man="1"/>
    <brk id="582" max="29" man="1"/>
    <brk id="678" max="29" man="1"/>
    <brk id="774" max="29" man="1"/>
    <brk id="870" max="29" man="1"/>
    <brk id="966" max="29" man="1"/>
    <brk id="1062" max="29" man="1"/>
    <brk id="1158" max="29" man="1"/>
    <brk id="1254" max="29" man="1"/>
    <brk id="1350" max="29" man="1"/>
    <brk id="1446" max="29" man="1"/>
    <brk id="1542" max="29" man="1"/>
    <brk id="1638" max="29" man="1"/>
    <brk id="1728" max="29"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sheetPr>
  <dimension ref="A1:BC257"/>
  <sheetViews>
    <sheetView zoomScaleNormal="100" zoomScaleSheetLayoutView="100" workbookViewId="0"/>
  </sheetViews>
  <sheetFormatPr defaultColWidth="9" defaultRowHeight="17.100000000000001" customHeight="1"/>
  <cols>
    <col min="1" max="1" width="4.625" style="206" customWidth="1"/>
    <col min="2" max="2" width="7.625" style="206" customWidth="1"/>
    <col min="3" max="3" width="31.125" style="207" bestFit="1" customWidth="1"/>
    <col min="4" max="13" width="2.375" style="206" customWidth="1"/>
    <col min="14" max="17" width="2.375" style="207" customWidth="1"/>
    <col min="18" max="21" width="2.375" style="206" customWidth="1"/>
    <col min="22" max="23" width="2.375" style="299" customWidth="1"/>
    <col min="24" max="26" width="2.375" style="206" customWidth="1"/>
    <col min="27" max="28" width="2.375" style="299" customWidth="1"/>
    <col min="29" max="45" width="2.375" style="206" customWidth="1"/>
    <col min="46" max="46" width="8.625" style="206" customWidth="1"/>
    <col min="47" max="47" width="8.625" style="812" customWidth="1"/>
    <col min="48" max="48" width="2.75" style="206" customWidth="1"/>
    <col min="49" max="16384" width="9" style="206"/>
  </cols>
  <sheetData>
    <row r="1" spans="1:48" ht="17.100000000000001" customHeight="1">
      <c r="A1" s="205"/>
      <c r="P1" s="208"/>
      <c r="Q1" s="208"/>
      <c r="R1" s="209"/>
      <c r="S1" s="209"/>
      <c r="T1" s="209"/>
      <c r="U1" s="209"/>
      <c r="V1" s="210"/>
      <c r="W1" s="210"/>
      <c r="X1" s="209"/>
      <c r="Y1" s="209"/>
      <c r="Z1" s="209"/>
      <c r="AA1" s="210"/>
      <c r="AB1" s="211"/>
      <c r="AC1" s="211"/>
      <c r="AD1" s="211"/>
      <c r="AE1" s="211"/>
      <c r="AF1" s="211"/>
      <c r="AG1" s="211"/>
      <c r="AH1" s="211"/>
      <c r="AI1" s="209"/>
      <c r="AJ1" s="209"/>
      <c r="AK1" s="209"/>
      <c r="AL1" s="209"/>
      <c r="AM1" s="209"/>
      <c r="AN1" s="209"/>
      <c r="AO1" s="209"/>
      <c r="AP1" s="209"/>
      <c r="AQ1" s="209"/>
      <c r="AR1" s="209"/>
    </row>
    <row r="2" spans="1:48" ht="17.100000000000001" customHeight="1">
      <c r="A2" s="205"/>
      <c r="P2" s="208"/>
      <c r="Q2" s="208"/>
      <c r="R2" s="209"/>
      <c r="S2" s="209"/>
      <c r="T2" s="209"/>
      <c r="U2" s="209"/>
      <c r="V2" s="210"/>
      <c r="W2" s="210"/>
      <c r="X2" s="209"/>
      <c r="Y2" s="209"/>
      <c r="Z2" s="209"/>
      <c r="AA2" s="210"/>
      <c r="AB2" s="211"/>
      <c r="AC2" s="211"/>
      <c r="AD2" s="211"/>
      <c r="AE2" s="211"/>
      <c r="AF2" s="211"/>
      <c r="AG2" s="211"/>
      <c r="AH2" s="211"/>
      <c r="AI2" s="209"/>
      <c r="AJ2" s="209"/>
      <c r="AK2" s="209"/>
      <c r="AL2" s="209"/>
      <c r="AM2" s="209"/>
      <c r="AN2" s="209"/>
      <c r="AO2" s="209"/>
      <c r="AP2" s="209"/>
      <c r="AQ2" s="209"/>
      <c r="AR2" s="209"/>
    </row>
    <row r="3" spans="1:48" ht="17.100000000000001" customHeight="1">
      <c r="A3" s="205"/>
      <c r="P3" s="208"/>
      <c r="Q3" s="208"/>
      <c r="R3" s="209"/>
      <c r="S3" s="209"/>
      <c r="T3" s="209"/>
      <c r="U3" s="209"/>
      <c r="V3" s="210"/>
      <c r="W3" s="210"/>
      <c r="X3" s="209"/>
      <c r="Y3" s="209"/>
      <c r="Z3" s="209"/>
      <c r="AA3" s="210"/>
      <c r="AB3" s="213"/>
      <c r="AC3" s="209"/>
      <c r="AD3" s="209"/>
      <c r="AE3" s="214"/>
      <c r="AF3" s="215"/>
      <c r="AG3" s="215"/>
      <c r="AH3" s="209"/>
      <c r="AI3" s="209"/>
      <c r="AJ3" s="209"/>
      <c r="AK3" s="209"/>
      <c r="AL3" s="209"/>
      <c r="AM3" s="209"/>
      <c r="AN3" s="209"/>
      <c r="AO3" s="209"/>
      <c r="AP3" s="209"/>
      <c r="AQ3" s="209"/>
      <c r="AR3" s="209"/>
    </row>
    <row r="4" spans="1:48" ht="17.100000000000001" customHeight="1">
      <c r="A4" s="205"/>
      <c r="B4" s="205"/>
      <c r="P4" s="216"/>
      <c r="Q4" s="216"/>
      <c r="R4" s="217"/>
      <c r="S4" s="217"/>
      <c r="T4" s="217"/>
      <c r="U4" s="217"/>
      <c r="V4" s="218"/>
      <c r="W4" s="218"/>
      <c r="X4" s="217"/>
      <c r="Y4" s="217"/>
      <c r="Z4" s="217"/>
      <c r="AA4" s="218"/>
      <c r="AB4" s="219"/>
      <c r="AC4" s="219"/>
      <c r="AD4" s="219"/>
      <c r="AE4" s="219"/>
      <c r="AF4" s="217"/>
      <c r="AG4" s="217"/>
      <c r="AH4" s="216"/>
      <c r="AI4" s="217"/>
      <c r="AJ4" s="217"/>
      <c r="AK4" s="217"/>
      <c r="AL4" s="217"/>
      <c r="AM4" s="217"/>
      <c r="AN4" s="217"/>
      <c r="AO4" s="217"/>
      <c r="AP4" s="217"/>
      <c r="AQ4" s="217"/>
      <c r="AR4" s="217"/>
    </row>
    <row r="5" spans="1:48" ht="17.100000000000001" customHeight="1">
      <c r="A5" s="220" t="s">
        <v>6473</v>
      </c>
      <c r="B5" s="221"/>
      <c r="C5" s="222" t="s">
        <v>2</v>
      </c>
      <c r="D5" s="481"/>
      <c r="E5" s="233"/>
      <c r="F5" s="233"/>
      <c r="G5" s="233"/>
      <c r="H5" s="233"/>
      <c r="I5" s="233"/>
      <c r="J5" s="233"/>
      <c r="K5" s="233"/>
      <c r="L5" s="233"/>
      <c r="M5" s="233"/>
      <c r="N5" s="232"/>
      <c r="O5" s="232"/>
      <c r="P5" s="232"/>
      <c r="Q5" s="232"/>
      <c r="R5" s="233"/>
      <c r="S5" s="233"/>
      <c r="T5" s="233"/>
      <c r="U5" s="335"/>
      <c r="V5" s="482"/>
      <c r="W5" s="482"/>
      <c r="X5" s="233"/>
      <c r="Y5" s="233"/>
      <c r="Z5" s="233"/>
      <c r="AA5" s="617" t="s">
        <v>6474</v>
      </c>
      <c r="AB5" s="482"/>
      <c r="AC5" s="233"/>
      <c r="AD5" s="233"/>
      <c r="AE5" s="233"/>
      <c r="AF5" s="233"/>
      <c r="AG5" s="233"/>
      <c r="AH5" s="233"/>
      <c r="AI5" s="233"/>
      <c r="AJ5" s="233"/>
      <c r="AK5" s="233"/>
      <c r="AL5" s="233"/>
      <c r="AM5" s="233"/>
      <c r="AN5" s="233"/>
      <c r="AO5" s="233"/>
      <c r="AP5" s="233"/>
      <c r="AQ5" s="233"/>
      <c r="AR5" s="233"/>
      <c r="AS5" s="233"/>
      <c r="AT5" s="223" t="s">
        <v>4</v>
      </c>
      <c r="AU5" s="223" t="s">
        <v>5</v>
      </c>
      <c r="AV5" s="209"/>
    </row>
    <row r="6" spans="1:48" ht="17.100000000000001" customHeight="1">
      <c r="A6" s="224" t="s">
        <v>6</v>
      </c>
      <c r="B6" s="225" t="s">
        <v>7</v>
      </c>
      <c r="C6" s="226"/>
      <c r="D6" s="227"/>
      <c r="E6" s="217"/>
      <c r="F6" s="217"/>
      <c r="G6" s="217"/>
      <c r="H6" s="217"/>
      <c r="I6" s="217"/>
      <c r="J6" s="217"/>
      <c r="K6" s="217"/>
      <c r="L6" s="217"/>
      <c r="M6" s="217"/>
      <c r="N6" s="216"/>
      <c r="O6" s="216"/>
      <c r="P6" s="216"/>
      <c r="Q6" s="216"/>
      <c r="R6" s="217"/>
      <c r="S6" s="217"/>
      <c r="T6" s="217"/>
      <c r="U6" s="217"/>
      <c r="V6" s="218"/>
      <c r="W6" s="218"/>
      <c r="X6" s="217"/>
      <c r="Y6" s="217"/>
      <c r="Z6" s="217"/>
      <c r="AA6" s="218"/>
      <c r="AB6" s="218"/>
      <c r="AC6" s="217"/>
      <c r="AD6" s="217"/>
      <c r="AE6" s="217"/>
      <c r="AF6" s="217"/>
      <c r="AG6" s="217"/>
      <c r="AH6" s="217"/>
      <c r="AI6" s="217"/>
      <c r="AJ6" s="217"/>
      <c r="AK6" s="217"/>
      <c r="AL6" s="217"/>
      <c r="AM6" s="217"/>
      <c r="AN6" s="217"/>
      <c r="AO6" s="217"/>
      <c r="AP6" s="217"/>
      <c r="AQ6" s="217"/>
      <c r="AR6" s="217"/>
      <c r="AS6" s="217"/>
      <c r="AT6" s="228" t="s">
        <v>8</v>
      </c>
      <c r="AU6" s="228" t="s">
        <v>9</v>
      </c>
      <c r="AV6" s="209"/>
    </row>
    <row r="7" spans="1:48" ht="17.100000000000001" customHeight="1">
      <c r="A7" s="680">
        <v>61</v>
      </c>
      <c r="B7" s="680">
        <v>6000</v>
      </c>
      <c r="C7" s="682" t="s">
        <v>6475</v>
      </c>
      <c r="D7" s="1675" t="s">
        <v>1486</v>
      </c>
      <c r="E7" s="1676"/>
      <c r="F7" s="1676"/>
      <c r="G7" s="1676"/>
      <c r="H7" s="1676"/>
      <c r="I7" s="1677"/>
      <c r="J7" s="1675" t="s">
        <v>6476</v>
      </c>
      <c r="K7" s="1676"/>
      <c r="L7" s="1676"/>
      <c r="M7" s="1677"/>
      <c r="N7" s="1675" t="s">
        <v>4696</v>
      </c>
      <c r="O7" s="1676"/>
      <c r="P7" s="1676"/>
      <c r="Q7" s="1676"/>
      <c r="R7" s="1676"/>
      <c r="S7" s="1676"/>
      <c r="T7" s="1677"/>
      <c r="U7" s="813" t="s">
        <v>4697</v>
      </c>
      <c r="V7" s="814"/>
      <c r="W7" s="814"/>
      <c r="X7" s="684"/>
      <c r="Y7" s="684"/>
      <c r="Z7" s="684"/>
      <c r="AA7" s="814"/>
      <c r="AB7" s="814"/>
      <c r="AC7" s="684"/>
      <c r="AD7" s="684"/>
      <c r="AE7" s="684"/>
      <c r="AF7" s="684"/>
      <c r="AG7" s="684"/>
      <c r="AH7" s="684"/>
      <c r="AI7" s="684"/>
      <c r="AJ7" s="684"/>
      <c r="AK7" s="815"/>
      <c r="AL7" s="815"/>
      <c r="AM7" s="816"/>
      <c r="AN7" s="1674">
        <v>68</v>
      </c>
      <c r="AO7" s="1674"/>
      <c r="AP7" s="691" t="s">
        <v>16</v>
      </c>
      <c r="AQ7" s="691"/>
      <c r="AR7" s="684"/>
      <c r="AS7" s="817"/>
      <c r="AT7" s="818">
        <f t="shared" ref="AT7:AT54" si="0">AN7</f>
        <v>68</v>
      </c>
      <c r="AU7" s="819" t="s">
        <v>131</v>
      </c>
    </row>
    <row r="8" spans="1:48" ht="17.100000000000001" customHeight="1">
      <c r="A8" s="680">
        <v>61</v>
      </c>
      <c r="B8" s="680">
        <v>6001</v>
      </c>
      <c r="C8" s="682" t="s">
        <v>6477</v>
      </c>
      <c r="D8" s="1678"/>
      <c r="E8" s="1679"/>
      <c r="F8" s="1679"/>
      <c r="G8" s="1679"/>
      <c r="H8" s="1679"/>
      <c r="I8" s="1680"/>
      <c r="J8" s="1678"/>
      <c r="K8" s="1679"/>
      <c r="L8" s="1679"/>
      <c r="M8" s="1680"/>
      <c r="N8" s="1678"/>
      <c r="O8" s="1679"/>
      <c r="P8" s="1679"/>
      <c r="Q8" s="1679"/>
      <c r="R8" s="1679"/>
      <c r="S8" s="1679"/>
      <c r="T8" s="1680"/>
      <c r="U8" s="813" t="s">
        <v>6478</v>
      </c>
      <c r="V8" s="814"/>
      <c r="W8" s="814"/>
      <c r="X8" s="684"/>
      <c r="Y8" s="684"/>
      <c r="Z8" s="684"/>
      <c r="AA8" s="814"/>
      <c r="AB8" s="814"/>
      <c r="AC8" s="684"/>
      <c r="AD8" s="684"/>
      <c r="AE8" s="684"/>
      <c r="AF8" s="684"/>
      <c r="AG8" s="684"/>
      <c r="AH8" s="684"/>
      <c r="AI8" s="684"/>
      <c r="AJ8" s="684"/>
      <c r="AK8" s="684"/>
      <c r="AL8" s="684"/>
      <c r="AM8" s="684"/>
      <c r="AN8" s="1674">
        <v>51</v>
      </c>
      <c r="AO8" s="1674"/>
      <c r="AP8" s="691" t="s">
        <v>16</v>
      </c>
      <c r="AQ8" s="684"/>
      <c r="AR8" s="684"/>
      <c r="AS8" s="684"/>
      <c r="AT8" s="818">
        <f t="shared" si="0"/>
        <v>51</v>
      </c>
      <c r="AU8" s="820"/>
    </row>
    <row r="9" spans="1:48" ht="17.100000000000001" customHeight="1">
      <c r="A9" s="680">
        <v>61</v>
      </c>
      <c r="B9" s="680">
        <v>6002</v>
      </c>
      <c r="C9" s="682" t="s">
        <v>6479</v>
      </c>
      <c r="D9" s="821"/>
      <c r="E9" s="822"/>
      <c r="F9" s="822"/>
      <c r="G9" s="822"/>
      <c r="H9" s="822"/>
      <c r="I9" s="823"/>
      <c r="J9" s="1678"/>
      <c r="K9" s="1679"/>
      <c r="L9" s="1679"/>
      <c r="M9" s="1680"/>
      <c r="N9" s="1678"/>
      <c r="O9" s="1679"/>
      <c r="P9" s="1679"/>
      <c r="Q9" s="1679"/>
      <c r="R9" s="1679"/>
      <c r="S9" s="1679"/>
      <c r="T9" s="1680"/>
      <c r="U9" s="813" t="s">
        <v>6480</v>
      </c>
      <c r="V9" s="814"/>
      <c r="W9" s="814"/>
      <c r="X9" s="684"/>
      <c r="Y9" s="684"/>
      <c r="Z9" s="684"/>
      <c r="AA9" s="814"/>
      <c r="AB9" s="814"/>
      <c r="AC9" s="684"/>
      <c r="AD9" s="684"/>
      <c r="AE9" s="684"/>
      <c r="AF9" s="684"/>
      <c r="AG9" s="684"/>
      <c r="AH9" s="684"/>
      <c r="AI9" s="684"/>
      <c r="AJ9" s="684"/>
      <c r="AK9" s="684"/>
      <c r="AL9" s="684"/>
      <c r="AM9" s="684"/>
      <c r="AN9" s="1674">
        <v>41</v>
      </c>
      <c r="AO9" s="1674"/>
      <c r="AP9" s="691" t="s">
        <v>16</v>
      </c>
      <c r="AQ9" s="684"/>
      <c r="AR9" s="684"/>
      <c r="AS9" s="684"/>
      <c r="AT9" s="818">
        <f t="shared" si="0"/>
        <v>41</v>
      </c>
      <c r="AU9" s="820"/>
    </row>
    <row r="10" spans="1:48" ht="17.100000000000001" customHeight="1">
      <c r="A10" s="680">
        <v>61</v>
      </c>
      <c r="B10" s="680">
        <v>6003</v>
      </c>
      <c r="C10" s="682" t="s">
        <v>6481</v>
      </c>
      <c r="D10" s="821"/>
      <c r="E10" s="822"/>
      <c r="F10" s="822"/>
      <c r="G10" s="822"/>
      <c r="H10" s="822"/>
      <c r="I10" s="823"/>
      <c r="J10" s="824"/>
      <c r="K10" s="825"/>
      <c r="L10" s="825"/>
      <c r="M10" s="826"/>
      <c r="N10" s="824"/>
      <c r="O10" s="825"/>
      <c r="P10" s="825"/>
      <c r="Q10" s="825"/>
      <c r="R10" s="815"/>
      <c r="S10" s="815"/>
      <c r="T10" s="827"/>
      <c r="U10" s="813" t="s">
        <v>6482</v>
      </c>
      <c r="V10" s="814"/>
      <c r="W10" s="814"/>
      <c r="X10" s="684"/>
      <c r="Y10" s="684"/>
      <c r="Z10" s="684"/>
      <c r="AA10" s="814"/>
      <c r="AB10" s="814"/>
      <c r="AC10" s="684"/>
      <c r="AD10" s="684"/>
      <c r="AE10" s="684"/>
      <c r="AF10" s="684"/>
      <c r="AG10" s="684"/>
      <c r="AH10" s="684"/>
      <c r="AI10" s="684"/>
      <c r="AJ10" s="684"/>
      <c r="AK10" s="684"/>
      <c r="AL10" s="684"/>
      <c r="AM10" s="684"/>
      <c r="AN10" s="1674">
        <v>34</v>
      </c>
      <c r="AO10" s="1674"/>
      <c r="AP10" s="691" t="s">
        <v>16</v>
      </c>
      <c r="AQ10" s="684"/>
      <c r="AR10" s="684"/>
      <c r="AS10" s="684"/>
      <c r="AT10" s="818">
        <f t="shared" si="0"/>
        <v>34</v>
      </c>
      <c r="AU10" s="820"/>
    </row>
    <row r="11" spans="1:48" ht="17.100000000000001" customHeight="1">
      <c r="A11" s="680">
        <v>61</v>
      </c>
      <c r="B11" s="680">
        <v>6004</v>
      </c>
      <c r="C11" s="682" t="s">
        <v>6483</v>
      </c>
      <c r="D11" s="828"/>
      <c r="E11" s="815"/>
      <c r="F11" s="815"/>
      <c r="G11" s="815"/>
      <c r="H11" s="815"/>
      <c r="I11" s="827"/>
      <c r="J11" s="828"/>
      <c r="K11" s="815"/>
      <c r="L11" s="815"/>
      <c r="M11" s="827"/>
      <c r="N11" s="828"/>
      <c r="O11" s="815"/>
      <c r="P11" s="815"/>
      <c r="Q11" s="815"/>
      <c r="R11" s="815"/>
      <c r="S11" s="815"/>
      <c r="T11" s="827"/>
      <c r="U11" s="813" t="s">
        <v>6484</v>
      </c>
      <c r="V11" s="814"/>
      <c r="W11" s="814"/>
      <c r="X11" s="684"/>
      <c r="Y11" s="684"/>
      <c r="Z11" s="684"/>
      <c r="AA11" s="814"/>
      <c r="AB11" s="814"/>
      <c r="AC11" s="684"/>
      <c r="AD11" s="684"/>
      <c r="AE11" s="684"/>
      <c r="AF11" s="684"/>
      <c r="AG11" s="684"/>
      <c r="AH11" s="684"/>
      <c r="AI11" s="684"/>
      <c r="AJ11" s="684"/>
      <c r="AK11" s="684"/>
      <c r="AL11" s="684"/>
      <c r="AM11" s="684"/>
      <c r="AN11" s="1674">
        <v>29</v>
      </c>
      <c r="AO11" s="1674"/>
      <c r="AP11" s="691" t="s">
        <v>16</v>
      </c>
      <c r="AQ11" s="684"/>
      <c r="AR11" s="684"/>
      <c r="AS11" s="684"/>
      <c r="AT11" s="818">
        <f t="shared" si="0"/>
        <v>29</v>
      </c>
      <c r="AU11" s="820"/>
    </row>
    <row r="12" spans="1:48" ht="17.100000000000001" customHeight="1">
      <c r="A12" s="680">
        <v>61</v>
      </c>
      <c r="B12" s="680">
        <v>6005</v>
      </c>
      <c r="C12" s="682" t="s">
        <v>6485</v>
      </c>
      <c r="D12" s="828"/>
      <c r="E12" s="815"/>
      <c r="F12" s="815"/>
      <c r="G12" s="815"/>
      <c r="H12" s="815"/>
      <c r="I12" s="827"/>
      <c r="J12" s="828"/>
      <c r="K12" s="815"/>
      <c r="L12" s="815"/>
      <c r="M12" s="827"/>
      <c r="N12" s="828"/>
      <c r="O12" s="815"/>
      <c r="P12" s="815"/>
      <c r="Q12" s="815"/>
      <c r="R12" s="815"/>
      <c r="S12" s="815"/>
      <c r="T12" s="827"/>
      <c r="U12" s="813" t="s">
        <v>6486</v>
      </c>
      <c r="V12" s="814"/>
      <c r="W12" s="814"/>
      <c r="X12" s="684"/>
      <c r="Y12" s="684"/>
      <c r="Z12" s="684"/>
      <c r="AA12" s="814"/>
      <c r="AB12" s="814"/>
      <c r="AC12" s="684"/>
      <c r="AD12" s="684"/>
      <c r="AE12" s="684"/>
      <c r="AF12" s="684"/>
      <c r="AG12" s="684"/>
      <c r="AH12" s="684"/>
      <c r="AI12" s="684"/>
      <c r="AJ12" s="684"/>
      <c r="AK12" s="684"/>
      <c r="AL12" s="684"/>
      <c r="AM12" s="684"/>
      <c r="AN12" s="1674">
        <v>25</v>
      </c>
      <c r="AO12" s="1674"/>
      <c r="AP12" s="691" t="s">
        <v>16</v>
      </c>
      <c r="AQ12" s="684"/>
      <c r="AR12" s="684"/>
      <c r="AS12" s="684"/>
      <c r="AT12" s="818">
        <f t="shared" si="0"/>
        <v>25</v>
      </c>
      <c r="AU12" s="820"/>
    </row>
    <row r="13" spans="1:48" ht="17.100000000000001" customHeight="1">
      <c r="A13" s="680">
        <v>61</v>
      </c>
      <c r="B13" s="680">
        <v>6006</v>
      </c>
      <c r="C13" s="682" t="s">
        <v>6487</v>
      </c>
      <c r="D13" s="828"/>
      <c r="E13" s="815"/>
      <c r="F13" s="815"/>
      <c r="G13" s="815"/>
      <c r="H13" s="815"/>
      <c r="I13" s="827"/>
      <c r="J13" s="828"/>
      <c r="K13" s="815"/>
      <c r="L13" s="815"/>
      <c r="M13" s="827"/>
      <c r="N13" s="828"/>
      <c r="O13" s="815"/>
      <c r="P13" s="815"/>
      <c r="Q13" s="815"/>
      <c r="R13" s="815"/>
      <c r="S13" s="815"/>
      <c r="T13" s="827"/>
      <c r="U13" s="813" t="s">
        <v>6488</v>
      </c>
      <c r="V13" s="814"/>
      <c r="W13" s="814"/>
      <c r="X13" s="684"/>
      <c r="Y13" s="684"/>
      <c r="Z13" s="684"/>
      <c r="AA13" s="814"/>
      <c r="AB13" s="814"/>
      <c r="AC13" s="684"/>
      <c r="AD13" s="684"/>
      <c r="AE13" s="684"/>
      <c r="AF13" s="684"/>
      <c r="AG13" s="684"/>
      <c r="AH13" s="684"/>
      <c r="AI13" s="684"/>
      <c r="AJ13" s="684"/>
      <c r="AK13" s="684"/>
      <c r="AL13" s="684"/>
      <c r="AM13" s="684"/>
      <c r="AN13" s="1674">
        <v>22</v>
      </c>
      <c r="AO13" s="1674"/>
      <c r="AP13" s="691" t="s">
        <v>16</v>
      </c>
      <c r="AQ13" s="684"/>
      <c r="AR13" s="684"/>
      <c r="AS13" s="684"/>
      <c r="AT13" s="818">
        <f t="shared" si="0"/>
        <v>22</v>
      </c>
      <c r="AU13" s="820"/>
    </row>
    <row r="14" spans="1:48" ht="17.100000000000001" customHeight="1">
      <c r="A14" s="680">
        <v>61</v>
      </c>
      <c r="B14" s="680">
        <v>6007</v>
      </c>
      <c r="C14" s="682" t="s">
        <v>6489</v>
      </c>
      <c r="D14" s="821"/>
      <c r="E14" s="822"/>
      <c r="F14" s="822"/>
      <c r="G14" s="822"/>
      <c r="H14" s="822"/>
      <c r="I14" s="823"/>
      <c r="J14" s="821"/>
      <c r="K14" s="822"/>
      <c r="L14" s="822"/>
      <c r="M14" s="823"/>
      <c r="N14" s="1675" t="s">
        <v>6490</v>
      </c>
      <c r="O14" s="1676"/>
      <c r="P14" s="1676"/>
      <c r="Q14" s="1676"/>
      <c r="R14" s="1676"/>
      <c r="S14" s="1676"/>
      <c r="T14" s="1677"/>
      <c r="U14" s="689" t="s">
        <v>6491</v>
      </c>
      <c r="V14" s="814"/>
      <c r="W14" s="814"/>
      <c r="X14" s="684"/>
      <c r="Y14" s="684"/>
      <c r="Z14" s="684"/>
      <c r="AA14" s="814"/>
      <c r="AB14" s="814"/>
      <c r="AC14" s="684"/>
      <c r="AD14" s="684"/>
      <c r="AE14" s="684"/>
      <c r="AF14" s="684"/>
      <c r="AG14" s="684"/>
      <c r="AH14" s="684"/>
      <c r="AI14" s="684"/>
      <c r="AJ14" s="684"/>
      <c r="AK14" s="684"/>
      <c r="AL14" s="684"/>
      <c r="AM14" s="684"/>
      <c r="AN14" s="1674">
        <v>102</v>
      </c>
      <c r="AO14" s="1674"/>
      <c r="AP14" s="691" t="s">
        <v>16</v>
      </c>
      <c r="AQ14" s="691"/>
      <c r="AR14" s="684"/>
      <c r="AS14" s="817"/>
      <c r="AT14" s="818">
        <f t="shared" si="0"/>
        <v>102</v>
      </c>
      <c r="AU14" s="820"/>
    </row>
    <row r="15" spans="1:48" ht="17.100000000000001" customHeight="1">
      <c r="A15" s="680">
        <v>61</v>
      </c>
      <c r="B15" s="680">
        <v>6008</v>
      </c>
      <c r="C15" s="682" t="s">
        <v>6492</v>
      </c>
      <c r="D15" s="821"/>
      <c r="E15" s="822"/>
      <c r="F15" s="822"/>
      <c r="G15" s="822"/>
      <c r="H15" s="822"/>
      <c r="I15" s="823"/>
      <c r="J15" s="821"/>
      <c r="K15" s="822"/>
      <c r="L15" s="822"/>
      <c r="M15" s="823"/>
      <c r="N15" s="1678"/>
      <c r="O15" s="1679"/>
      <c r="P15" s="1679"/>
      <c r="Q15" s="1679"/>
      <c r="R15" s="1679"/>
      <c r="S15" s="1679"/>
      <c r="T15" s="1680"/>
      <c r="U15" s="689" t="s">
        <v>6493</v>
      </c>
      <c r="V15" s="814"/>
      <c r="W15" s="814"/>
      <c r="X15" s="684"/>
      <c r="Y15" s="684"/>
      <c r="Z15" s="684"/>
      <c r="AA15" s="814"/>
      <c r="AB15" s="814"/>
      <c r="AC15" s="684"/>
      <c r="AD15" s="684"/>
      <c r="AE15" s="684"/>
      <c r="AF15" s="684"/>
      <c r="AG15" s="684"/>
      <c r="AH15" s="684"/>
      <c r="AI15" s="684"/>
      <c r="AJ15" s="684"/>
      <c r="AK15" s="684"/>
      <c r="AL15" s="684"/>
      <c r="AM15" s="684"/>
      <c r="AN15" s="1674">
        <v>68</v>
      </c>
      <c r="AO15" s="1674"/>
      <c r="AP15" s="691" t="s">
        <v>16</v>
      </c>
      <c r="AQ15" s="684"/>
      <c r="AR15" s="684"/>
      <c r="AS15" s="684"/>
      <c r="AT15" s="818">
        <f t="shared" si="0"/>
        <v>68</v>
      </c>
      <c r="AU15" s="820"/>
    </row>
    <row r="16" spans="1:48" ht="17.100000000000001" customHeight="1">
      <c r="A16" s="680">
        <v>61</v>
      </c>
      <c r="B16" s="680">
        <v>6009</v>
      </c>
      <c r="C16" s="682" t="s">
        <v>6494</v>
      </c>
      <c r="D16" s="821"/>
      <c r="E16" s="822"/>
      <c r="F16" s="822"/>
      <c r="G16" s="822"/>
      <c r="H16" s="822"/>
      <c r="I16" s="823"/>
      <c r="J16" s="821"/>
      <c r="K16" s="822"/>
      <c r="L16" s="822"/>
      <c r="M16" s="823"/>
      <c r="N16" s="821"/>
      <c r="O16" s="822"/>
      <c r="P16" s="822"/>
      <c r="Q16" s="822"/>
      <c r="R16" s="815"/>
      <c r="S16" s="815"/>
      <c r="T16" s="827"/>
      <c r="U16" s="813" t="s">
        <v>6495</v>
      </c>
      <c r="V16" s="814"/>
      <c r="W16" s="814"/>
      <c r="X16" s="684"/>
      <c r="Y16" s="684"/>
      <c r="Z16" s="684"/>
      <c r="AA16" s="814"/>
      <c r="AB16" s="814"/>
      <c r="AC16" s="684"/>
      <c r="AD16" s="684"/>
      <c r="AE16" s="684"/>
      <c r="AF16" s="684"/>
      <c r="AG16" s="684"/>
      <c r="AH16" s="684"/>
      <c r="AI16" s="684"/>
      <c r="AJ16" s="684"/>
      <c r="AK16" s="684"/>
      <c r="AL16" s="684"/>
      <c r="AM16" s="684"/>
      <c r="AN16" s="1674">
        <v>51</v>
      </c>
      <c r="AO16" s="1674"/>
      <c r="AP16" s="691" t="s">
        <v>16</v>
      </c>
      <c r="AQ16" s="684"/>
      <c r="AR16" s="684"/>
      <c r="AS16" s="684"/>
      <c r="AT16" s="818">
        <f t="shared" si="0"/>
        <v>51</v>
      </c>
      <c r="AU16" s="820"/>
    </row>
    <row r="17" spans="1:47" ht="17.100000000000001" customHeight="1">
      <c r="A17" s="680">
        <v>61</v>
      </c>
      <c r="B17" s="680">
        <v>6010</v>
      </c>
      <c r="C17" s="682" t="s">
        <v>6496</v>
      </c>
      <c r="D17" s="821"/>
      <c r="E17" s="822"/>
      <c r="F17" s="822"/>
      <c r="G17" s="822"/>
      <c r="H17" s="822"/>
      <c r="I17" s="823"/>
      <c r="J17" s="824"/>
      <c r="K17" s="825"/>
      <c r="L17" s="825"/>
      <c r="M17" s="826"/>
      <c r="N17" s="829"/>
      <c r="O17" s="694"/>
      <c r="P17" s="694"/>
      <c r="Q17" s="694"/>
      <c r="R17" s="696"/>
      <c r="S17" s="696"/>
      <c r="T17" s="830"/>
      <c r="U17" s="682" t="s">
        <v>6497</v>
      </c>
      <c r="V17" s="814"/>
      <c r="W17" s="814"/>
      <c r="X17" s="684"/>
      <c r="Y17" s="684"/>
      <c r="Z17" s="684"/>
      <c r="AA17" s="814"/>
      <c r="AB17" s="814"/>
      <c r="AC17" s="684"/>
      <c r="AD17" s="684"/>
      <c r="AE17" s="684"/>
      <c r="AF17" s="684"/>
      <c r="AG17" s="684"/>
      <c r="AH17" s="684"/>
      <c r="AI17" s="684"/>
      <c r="AJ17" s="684"/>
      <c r="AK17" s="684"/>
      <c r="AL17" s="684"/>
      <c r="AM17" s="684"/>
      <c r="AN17" s="1674">
        <v>41</v>
      </c>
      <c r="AO17" s="1674"/>
      <c r="AP17" s="691" t="s">
        <v>16</v>
      </c>
      <c r="AQ17" s="684"/>
      <c r="AR17" s="684"/>
      <c r="AS17" s="684"/>
      <c r="AT17" s="818">
        <f t="shared" si="0"/>
        <v>41</v>
      </c>
      <c r="AU17" s="820"/>
    </row>
    <row r="18" spans="1:47" ht="17.100000000000001" customHeight="1">
      <c r="A18" s="680">
        <v>61</v>
      </c>
      <c r="B18" s="680">
        <v>6011</v>
      </c>
      <c r="C18" s="682" t="s">
        <v>6498</v>
      </c>
      <c r="D18" s="821"/>
      <c r="E18" s="822"/>
      <c r="F18" s="822"/>
      <c r="G18" s="822"/>
      <c r="H18" s="822"/>
      <c r="I18" s="823"/>
      <c r="J18" s="821"/>
      <c r="K18" s="822"/>
      <c r="L18" s="822"/>
      <c r="M18" s="823"/>
      <c r="N18" s="1678" t="s">
        <v>6499</v>
      </c>
      <c r="O18" s="1679"/>
      <c r="P18" s="1679"/>
      <c r="Q18" s="1679"/>
      <c r="R18" s="1679"/>
      <c r="S18" s="1679"/>
      <c r="T18" s="1680"/>
      <c r="U18" s="813" t="s">
        <v>6500</v>
      </c>
      <c r="V18" s="814"/>
      <c r="W18" s="814"/>
      <c r="X18" s="684"/>
      <c r="Y18" s="684"/>
      <c r="Z18" s="684"/>
      <c r="AA18" s="814"/>
      <c r="AB18" s="814"/>
      <c r="AC18" s="684"/>
      <c r="AD18" s="684"/>
      <c r="AE18" s="684"/>
      <c r="AF18" s="684"/>
      <c r="AG18" s="684"/>
      <c r="AH18" s="684"/>
      <c r="AI18" s="684"/>
      <c r="AJ18" s="684"/>
      <c r="AK18" s="684"/>
      <c r="AL18" s="684"/>
      <c r="AM18" s="684"/>
      <c r="AN18" s="1674">
        <v>102</v>
      </c>
      <c r="AO18" s="1674"/>
      <c r="AP18" s="691" t="s">
        <v>16</v>
      </c>
      <c r="AQ18" s="691"/>
      <c r="AR18" s="684"/>
      <c r="AS18" s="817"/>
      <c r="AT18" s="818">
        <f t="shared" si="0"/>
        <v>102</v>
      </c>
      <c r="AU18" s="820"/>
    </row>
    <row r="19" spans="1:47" ht="17.100000000000001" customHeight="1">
      <c r="A19" s="680">
        <v>61</v>
      </c>
      <c r="B19" s="680">
        <v>6012</v>
      </c>
      <c r="C19" s="682" t="s">
        <v>6501</v>
      </c>
      <c r="D19" s="821"/>
      <c r="E19" s="822"/>
      <c r="F19" s="822"/>
      <c r="G19" s="822"/>
      <c r="H19" s="822"/>
      <c r="I19" s="823"/>
      <c r="J19" s="821"/>
      <c r="K19" s="822"/>
      <c r="L19" s="822"/>
      <c r="M19" s="823"/>
      <c r="N19" s="1678"/>
      <c r="O19" s="1679"/>
      <c r="P19" s="1679"/>
      <c r="Q19" s="1679"/>
      <c r="R19" s="1679"/>
      <c r="S19" s="1679"/>
      <c r="T19" s="1680"/>
      <c r="U19" s="813" t="s">
        <v>6502</v>
      </c>
      <c r="V19" s="814"/>
      <c r="W19" s="814"/>
      <c r="X19" s="684"/>
      <c r="Y19" s="684"/>
      <c r="Z19" s="684"/>
      <c r="AA19" s="814"/>
      <c r="AB19" s="814"/>
      <c r="AC19" s="684"/>
      <c r="AD19" s="684"/>
      <c r="AE19" s="684"/>
      <c r="AF19" s="684"/>
      <c r="AG19" s="684"/>
      <c r="AH19" s="684"/>
      <c r="AI19" s="684"/>
      <c r="AJ19" s="684"/>
      <c r="AK19" s="684"/>
      <c r="AL19" s="684"/>
      <c r="AM19" s="684"/>
      <c r="AN19" s="1674">
        <v>102</v>
      </c>
      <c r="AO19" s="1674"/>
      <c r="AP19" s="691" t="s">
        <v>16</v>
      </c>
      <c r="AQ19" s="691"/>
      <c r="AR19" s="684"/>
      <c r="AS19" s="817"/>
      <c r="AT19" s="818">
        <f t="shared" si="0"/>
        <v>102</v>
      </c>
      <c r="AU19" s="820"/>
    </row>
    <row r="20" spans="1:47" ht="17.100000000000001" customHeight="1">
      <c r="A20" s="680">
        <v>61</v>
      </c>
      <c r="B20" s="680">
        <v>6013</v>
      </c>
      <c r="C20" s="682" t="s">
        <v>6503</v>
      </c>
      <c r="D20" s="821"/>
      <c r="E20" s="822"/>
      <c r="F20" s="822"/>
      <c r="G20" s="822"/>
      <c r="H20" s="822"/>
      <c r="I20" s="823"/>
      <c r="J20" s="831"/>
      <c r="K20" s="832"/>
      <c r="L20" s="832"/>
      <c r="M20" s="833"/>
      <c r="N20" s="831"/>
      <c r="O20" s="832"/>
      <c r="P20" s="832"/>
      <c r="Q20" s="832"/>
      <c r="R20" s="696"/>
      <c r="S20" s="696"/>
      <c r="T20" s="830"/>
      <c r="U20" s="813" t="s">
        <v>6504</v>
      </c>
      <c r="V20" s="834"/>
      <c r="W20" s="814"/>
      <c r="X20" s="684"/>
      <c r="Y20" s="684"/>
      <c r="Z20" s="684"/>
      <c r="AA20" s="814"/>
      <c r="AB20" s="814"/>
      <c r="AC20" s="684"/>
      <c r="AD20" s="684"/>
      <c r="AE20" s="684"/>
      <c r="AF20" s="684"/>
      <c r="AG20" s="684"/>
      <c r="AH20" s="684"/>
      <c r="AI20" s="684"/>
      <c r="AJ20" s="684"/>
      <c r="AK20" s="684"/>
      <c r="AL20" s="684"/>
      <c r="AM20" s="684"/>
      <c r="AN20" s="1674">
        <v>68</v>
      </c>
      <c r="AO20" s="1674"/>
      <c r="AP20" s="691" t="s">
        <v>16</v>
      </c>
      <c r="AQ20" s="691"/>
      <c r="AR20" s="684"/>
      <c r="AS20" s="817"/>
      <c r="AT20" s="818">
        <f t="shared" si="0"/>
        <v>68</v>
      </c>
      <c r="AU20" s="820"/>
    </row>
    <row r="21" spans="1:47" ht="17.100000000000001" customHeight="1">
      <c r="A21" s="680">
        <v>61</v>
      </c>
      <c r="B21" s="680">
        <v>6014</v>
      </c>
      <c r="C21" s="682" t="s">
        <v>6505</v>
      </c>
      <c r="D21" s="821"/>
      <c r="E21" s="822"/>
      <c r="F21" s="822"/>
      <c r="G21" s="822"/>
      <c r="H21" s="822"/>
      <c r="I21" s="823"/>
      <c r="J21" s="1675" t="s">
        <v>6506</v>
      </c>
      <c r="K21" s="1676"/>
      <c r="L21" s="1676"/>
      <c r="M21" s="1677"/>
      <c r="N21" s="1675" t="s">
        <v>6507</v>
      </c>
      <c r="O21" s="1676"/>
      <c r="P21" s="1676"/>
      <c r="Q21" s="1676"/>
      <c r="R21" s="1676"/>
      <c r="S21" s="1676"/>
      <c r="T21" s="1677"/>
      <c r="U21" s="813" t="s">
        <v>6508</v>
      </c>
      <c r="V21" s="814"/>
      <c r="W21" s="814"/>
      <c r="X21" s="684"/>
      <c r="Y21" s="684"/>
      <c r="Z21" s="684"/>
      <c r="AA21" s="814"/>
      <c r="AB21" s="814"/>
      <c r="AC21" s="684"/>
      <c r="AD21" s="684"/>
      <c r="AE21" s="684"/>
      <c r="AF21" s="684"/>
      <c r="AG21" s="684"/>
      <c r="AH21" s="684"/>
      <c r="AI21" s="684"/>
      <c r="AJ21" s="684"/>
      <c r="AK21" s="684"/>
      <c r="AL21" s="684"/>
      <c r="AM21" s="684"/>
      <c r="AN21" s="1674">
        <v>205</v>
      </c>
      <c r="AO21" s="1674"/>
      <c r="AP21" s="691" t="s">
        <v>16</v>
      </c>
      <c r="AQ21" s="691"/>
      <c r="AR21" s="684"/>
      <c r="AS21" s="817"/>
      <c r="AT21" s="818">
        <f t="shared" si="0"/>
        <v>205</v>
      </c>
      <c r="AU21" s="820"/>
    </row>
    <row r="22" spans="1:47" ht="17.100000000000001" customHeight="1">
      <c r="A22" s="680">
        <v>61</v>
      </c>
      <c r="B22" s="680">
        <v>6015</v>
      </c>
      <c r="C22" s="682" t="s">
        <v>6509</v>
      </c>
      <c r="D22" s="821"/>
      <c r="E22" s="822"/>
      <c r="F22" s="822"/>
      <c r="G22" s="822"/>
      <c r="H22" s="822"/>
      <c r="I22" s="823"/>
      <c r="J22" s="1678"/>
      <c r="K22" s="1679"/>
      <c r="L22" s="1679"/>
      <c r="M22" s="1680"/>
      <c r="N22" s="1678"/>
      <c r="O22" s="1679"/>
      <c r="P22" s="1679"/>
      <c r="Q22" s="1679"/>
      <c r="R22" s="1679"/>
      <c r="S22" s="1679"/>
      <c r="T22" s="1680"/>
      <c r="U22" s="813" t="s">
        <v>6510</v>
      </c>
      <c r="V22" s="814"/>
      <c r="W22" s="814"/>
      <c r="X22" s="684"/>
      <c r="Y22" s="684"/>
      <c r="Z22" s="684"/>
      <c r="AA22" s="814"/>
      <c r="AB22" s="814"/>
      <c r="AC22" s="684"/>
      <c r="AD22" s="684"/>
      <c r="AE22" s="684"/>
      <c r="AF22" s="684"/>
      <c r="AG22" s="684"/>
      <c r="AH22" s="684"/>
      <c r="AI22" s="684"/>
      <c r="AJ22" s="684"/>
      <c r="AK22" s="684"/>
      <c r="AL22" s="684"/>
      <c r="AM22" s="684"/>
      <c r="AN22" s="1674">
        <v>102</v>
      </c>
      <c r="AO22" s="1674"/>
      <c r="AP22" s="691" t="s">
        <v>16</v>
      </c>
      <c r="AQ22" s="684"/>
      <c r="AR22" s="684"/>
      <c r="AS22" s="684"/>
      <c r="AT22" s="818">
        <f t="shared" si="0"/>
        <v>102</v>
      </c>
      <c r="AU22" s="820"/>
    </row>
    <row r="23" spans="1:47" ht="17.100000000000001" customHeight="1">
      <c r="A23" s="680">
        <v>61</v>
      </c>
      <c r="B23" s="680">
        <v>6016</v>
      </c>
      <c r="C23" s="682" t="s">
        <v>6511</v>
      </c>
      <c r="D23" s="821"/>
      <c r="E23" s="822"/>
      <c r="F23" s="822"/>
      <c r="G23" s="822"/>
      <c r="H23" s="822"/>
      <c r="I23" s="823"/>
      <c r="J23" s="1678"/>
      <c r="K23" s="1679"/>
      <c r="L23" s="1679"/>
      <c r="M23" s="1680"/>
      <c r="N23" s="821"/>
      <c r="O23" s="822"/>
      <c r="P23" s="822"/>
      <c r="Q23" s="822"/>
      <c r="R23" s="815"/>
      <c r="S23" s="815"/>
      <c r="T23" s="827"/>
      <c r="U23" s="813" t="s">
        <v>6504</v>
      </c>
      <c r="V23" s="814"/>
      <c r="W23" s="814"/>
      <c r="X23" s="684"/>
      <c r="Y23" s="684"/>
      <c r="Z23" s="684"/>
      <c r="AA23" s="814"/>
      <c r="AB23" s="814"/>
      <c r="AC23" s="684"/>
      <c r="AD23" s="684"/>
      <c r="AE23" s="684"/>
      <c r="AF23" s="684"/>
      <c r="AG23" s="684"/>
      <c r="AH23" s="684"/>
      <c r="AI23" s="684"/>
      <c r="AJ23" s="684"/>
      <c r="AK23" s="684"/>
      <c r="AL23" s="684"/>
      <c r="AM23" s="684"/>
      <c r="AN23" s="1674">
        <v>68</v>
      </c>
      <c r="AO23" s="1674"/>
      <c r="AP23" s="691" t="s">
        <v>16</v>
      </c>
      <c r="AQ23" s="684"/>
      <c r="AR23" s="684"/>
      <c r="AS23" s="684"/>
      <c r="AT23" s="818">
        <f t="shared" si="0"/>
        <v>68</v>
      </c>
      <c r="AU23" s="820"/>
    </row>
    <row r="24" spans="1:47" ht="17.100000000000001" customHeight="1">
      <c r="A24" s="680">
        <v>61</v>
      </c>
      <c r="B24" s="680">
        <v>6017</v>
      </c>
      <c r="C24" s="682" t="s">
        <v>6512</v>
      </c>
      <c r="D24" s="821"/>
      <c r="E24" s="822"/>
      <c r="F24" s="822"/>
      <c r="G24" s="822"/>
      <c r="H24" s="822"/>
      <c r="I24" s="823"/>
      <c r="J24" s="821"/>
      <c r="K24" s="822"/>
      <c r="L24" s="822"/>
      <c r="M24" s="823"/>
      <c r="N24" s="1675" t="s">
        <v>6513</v>
      </c>
      <c r="O24" s="1676"/>
      <c r="P24" s="1676"/>
      <c r="Q24" s="1676"/>
      <c r="R24" s="1676"/>
      <c r="S24" s="1676"/>
      <c r="T24" s="1677"/>
      <c r="U24" s="813" t="s">
        <v>6514</v>
      </c>
      <c r="V24" s="814"/>
      <c r="W24" s="814"/>
      <c r="X24" s="684"/>
      <c r="Y24" s="684"/>
      <c r="Z24" s="684"/>
      <c r="AA24" s="814"/>
      <c r="AB24" s="814"/>
      <c r="AC24" s="684"/>
      <c r="AD24" s="684"/>
      <c r="AE24" s="684"/>
      <c r="AF24" s="684"/>
      <c r="AG24" s="684"/>
      <c r="AH24" s="684"/>
      <c r="AI24" s="684"/>
      <c r="AJ24" s="684"/>
      <c r="AK24" s="684"/>
      <c r="AL24" s="684"/>
      <c r="AM24" s="684"/>
      <c r="AN24" s="1674">
        <v>410</v>
      </c>
      <c r="AO24" s="1674"/>
      <c r="AP24" s="691" t="s">
        <v>16</v>
      </c>
      <c r="AQ24" s="684"/>
      <c r="AR24" s="684"/>
      <c r="AS24" s="684"/>
      <c r="AT24" s="818">
        <f t="shared" si="0"/>
        <v>410</v>
      </c>
      <c r="AU24" s="820"/>
    </row>
    <row r="25" spans="1:47" ht="17.100000000000001" customHeight="1">
      <c r="A25" s="680">
        <v>61</v>
      </c>
      <c r="B25" s="680">
        <v>6020</v>
      </c>
      <c r="C25" s="682" t="s">
        <v>6515</v>
      </c>
      <c r="D25" s="821"/>
      <c r="E25" s="822"/>
      <c r="F25" s="822"/>
      <c r="G25" s="822"/>
      <c r="H25" s="822"/>
      <c r="I25" s="823"/>
      <c r="J25" s="821"/>
      <c r="K25" s="822"/>
      <c r="L25" s="822"/>
      <c r="M25" s="823"/>
      <c r="N25" s="1678"/>
      <c r="O25" s="1679"/>
      <c r="P25" s="1679"/>
      <c r="Q25" s="1679"/>
      <c r="R25" s="1679"/>
      <c r="S25" s="1679"/>
      <c r="T25" s="1680"/>
      <c r="U25" s="813" t="s">
        <v>6516</v>
      </c>
      <c r="V25" s="814"/>
      <c r="W25" s="814"/>
      <c r="X25" s="684"/>
      <c r="Y25" s="684"/>
      <c r="Z25" s="684"/>
      <c r="AA25" s="814"/>
      <c r="AB25" s="814"/>
      <c r="AC25" s="684"/>
      <c r="AD25" s="684"/>
      <c r="AE25" s="684"/>
      <c r="AF25" s="684"/>
      <c r="AG25" s="684"/>
      <c r="AH25" s="684"/>
      <c r="AI25" s="684"/>
      <c r="AJ25" s="684"/>
      <c r="AK25" s="684"/>
      <c r="AL25" s="684"/>
      <c r="AM25" s="684"/>
      <c r="AN25" s="1674">
        <v>342</v>
      </c>
      <c r="AO25" s="1674"/>
      <c r="AP25" s="691" t="s">
        <v>16</v>
      </c>
      <c r="AQ25" s="691"/>
      <c r="AR25" s="684"/>
      <c r="AS25" s="817"/>
      <c r="AT25" s="818">
        <f t="shared" si="0"/>
        <v>342</v>
      </c>
      <c r="AU25" s="820"/>
    </row>
    <row r="26" spans="1:47" ht="17.100000000000001" customHeight="1">
      <c r="A26" s="680">
        <v>61</v>
      </c>
      <c r="B26" s="680">
        <v>6021</v>
      </c>
      <c r="C26" s="682" t="s">
        <v>6517</v>
      </c>
      <c r="D26" s="821"/>
      <c r="E26" s="822"/>
      <c r="F26" s="822"/>
      <c r="G26" s="822"/>
      <c r="H26" s="822"/>
      <c r="I26" s="823"/>
      <c r="J26" s="821"/>
      <c r="K26" s="822"/>
      <c r="L26" s="822"/>
      <c r="M26" s="823"/>
      <c r="N26" s="1678"/>
      <c r="O26" s="1679"/>
      <c r="P26" s="1679"/>
      <c r="Q26" s="1679"/>
      <c r="R26" s="1679"/>
      <c r="S26" s="1679"/>
      <c r="T26" s="1680"/>
      <c r="U26" s="813" t="s">
        <v>6518</v>
      </c>
      <c r="V26" s="814"/>
      <c r="W26" s="814"/>
      <c r="X26" s="684"/>
      <c r="Y26" s="684"/>
      <c r="Z26" s="684"/>
      <c r="AA26" s="814"/>
      <c r="AB26" s="814"/>
      <c r="AC26" s="684"/>
      <c r="AD26" s="684"/>
      <c r="AE26" s="684"/>
      <c r="AF26" s="684"/>
      <c r="AG26" s="684"/>
      <c r="AH26" s="684"/>
      <c r="AI26" s="684"/>
      <c r="AJ26" s="684"/>
      <c r="AK26" s="684"/>
      <c r="AL26" s="684"/>
      <c r="AM26" s="684"/>
      <c r="AN26" s="1674">
        <v>293</v>
      </c>
      <c r="AO26" s="1674"/>
      <c r="AP26" s="691" t="s">
        <v>16</v>
      </c>
      <c r="AQ26" s="691"/>
      <c r="AR26" s="684"/>
      <c r="AS26" s="817"/>
      <c r="AT26" s="818">
        <f t="shared" si="0"/>
        <v>293</v>
      </c>
      <c r="AU26" s="820"/>
    </row>
    <row r="27" spans="1:47" ht="17.100000000000001" customHeight="1">
      <c r="A27" s="680">
        <v>61</v>
      </c>
      <c r="B27" s="680">
        <v>6022</v>
      </c>
      <c r="C27" s="682" t="s">
        <v>6519</v>
      </c>
      <c r="D27" s="821"/>
      <c r="E27" s="822"/>
      <c r="F27" s="822"/>
      <c r="G27" s="822"/>
      <c r="H27" s="822"/>
      <c r="I27" s="823"/>
      <c r="J27" s="821"/>
      <c r="K27" s="822"/>
      <c r="L27" s="822"/>
      <c r="M27" s="823"/>
      <c r="N27" s="1678"/>
      <c r="O27" s="1679"/>
      <c r="P27" s="1679"/>
      <c r="Q27" s="1679"/>
      <c r="R27" s="1679"/>
      <c r="S27" s="1679"/>
      <c r="T27" s="1680"/>
      <c r="U27" s="813" t="s">
        <v>6520</v>
      </c>
      <c r="V27" s="814"/>
      <c r="W27" s="814"/>
      <c r="X27" s="684"/>
      <c r="Y27" s="684"/>
      <c r="Z27" s="684"/>
      <c r="AA27" s="814"/>
      <c r="AB27" s="814"/>
      <c r="AC27" s="684"/>
      <c r="AD27" s="684"/>
      <c r="AE27" s="684"/>
      <c r="AF27" s="684"/>
      <c r="AG27" s="684"/>
      <c r="AH27" s="684"/>
      <c r="AI27" s="684"/>
      <c r="AJ27" s="684"/>
      <c r="AK27" s="684"/>
      <c r="AL27" s="684"/>
      <c r="AM27" s="684"/>
      <c r="AN27" s="1674">
        <v>256</v>
      </c>
      <c r="AO27" s="1674"/>
      <c r="AP27" s="691" t="s">
        <v>16</v>
      </c>
      <c r="AQ27" s="691"/>
      <c r="AR27" s="684"/>
      <c r="AS27" s="817"/>
      <c r="AT27" s="818">
        <f t="shared" si="0"/>
        <v>256</v>
      </c>
      <c r="AU27" s="820"/>
    </row>
    <row r="28" spans="1:47" ht="17.100000000000001" customHeight="1">
      <c r="A28" s="680">
        <v>61</v>
      </c>
      <c r="B28" s="680">
        <v>6023</v>
      </c>
      <c r="C28" s="682" t="s">
        <v>6521</v>
      </c>
      <c r="D28" s="821"/>
      <c r="E28" s="822"/>
      <c r="F28" s="822"/>
      <c r="G28" s="822"/>
      <c r="H28" s="822"/>
      <c r="I28" s="823"/>
      <c r="J28" s="821"/>
      <c r="K28" s="822"/>
      <c r="L28" s="822"/>
      <c r="M28" s="823"/>
      <c r="N28" s="1678"/>
      <c r="O28" s="1679"/>
      <c r="P28" s="1679"/>
      <c r="Q28" s="1679"/>
      <c r="R28" s="1679"/>
      <c r="S28" s="1679"/>
      <c r="T28" s="1680"/>
      <c r="U28" s="813" t="s">
        <v>6522</v>
      </c>
      <c r="V28" s="814"/>
      <c r="W28" s="814"/>
      <c r="X28" s="684"/>
      <c r="Y28" s="684"/>
      <c r="Z28" s="684"/>
      <c r="AA28" s="814"/>
      <c r="AB28" s="814"/>
      <c r="AC28" s="684"/>
      <c r="AD28" s="684"/>
      <c r="AE28" s="684"/>
      <c r="AF28" s="684"/>
      <c r="AG28" s="684"/>
      <c r="AH28" s="684"/>
      <c r="AI28" s="684"/>
      <c r="AJ28" s="684"/>
      <c r="AK28" s="684"/>
      <c r="AL28" s="684"/>
      <c r="AM28" s="684"/>
      <c r="AN28" s="1674">
        <v>228</v>
      </c>
      <c r="AO28" s="1674"/>
      <c r="AP28" s="691" t="s">
        <v>16</v>
      </c>
      <c r="AQ28" s="691"/>
      <c r="AR28" s="684"/>
      <c r="AS28" s="817"/>
      <c r="AT28" s="818">
        <f t="shared" si="0"/>
        <v>228</v>
      </c>
      <c r="AU28" s="820"/>
    </row>
    <row r="29" spans="1:47" ht="17.100000000000001" customHeight="1">
      <c r="A29" s="680">
        <v>61</v>
      </c>
      <c r="B29" s="680">
        <v>6018</v>
      </c>
      <c r="C29" s="682" t="s">
        <v>6523</v>
      </c>
      <c r="D29" s="821"/>
      <c r="E29" s="822"/>
      <c r="F29" s="822"/>
      <c r="G29" s="822"/>
      <c r="H29" s="822"/>
      <c r="I29" s="823"/>
      <c r="J29" s="821"/>
      <c r="K29" s="822"/>
      <c r="L29" s="822"/>
      <c r="M29" s="823"/>
      <c r="N29" s="1678"/>
      <c r="O29" s="1679"/>
      <c r="P29" s="1679"/>
      <c r="Q29" s="1679"/>
      <c r="R29" s="1679"/>
      <c r="S29" s="1679"/>
      <c r="T29" s="1680"/>
      <c r="U29" s="813" t="s">
        <v>6524</v>
      </c>
      <c r="V29" s="814"/>
      <c r="W29" s="814"/>
      <c r="X29" s="684"/>
      <c r="Y29" s="684"/>
      <c r="Z29" s="684"/>
      <c r="AA29" s="814"/>
      <c r="AB29" s="814"/>
      <c r="AC29" s="684"/>
      <c r="AD29" s="684"/>
      <c r="AE29" s="684"/>
      <c r="AF29" s="684"/>
      <c r="AG29" s="684"/>
      <c r="AH29" s="684"/>
      <c r="AI29" s="684"/>
      <c r="AJ29" s="684"/>
      <c r="AK29" s="684"/>
      <c r="AL29" s="684"/>
      <c r="AM29" s="684"/>
      <c r="AN29" s="1674">
        <v>205</v>
      </c>
      <c r="AO29" s="1674"/>
      <c r="AP29" s="691" t="s">
        <v>16</v>
      </c>
      <c r="AQ29" s="691"/>
      <c r="AR29" s="684"/>
      <c r="AS29" s="817"/>
      <c r="AT29" s="818">
        <f t="shared" si="0"/>
        <v>205</v>
      </c>
      <c r="AU29" s="820"/>
    </row>
    <row r="30" spans="1:47" ht="17.100000000000001" customHeight="1">
      <c r="A30" s="680">
        <v>61</v>
      </c>
      <c r="B30" s="680">
        <v>6019</v>
      </c>
      <c r="C30" s="682" t="s">
        <v>6525</v>
      </c>
      <c r="D30" s="821"/>
      <c r="E30" s="822"/>
      <c r="F30" s="822"/>
      <c r="G30" s="822"/>
      <c r="H30" s="822"/>
      <c r="I30" s="823"/>
      <c r="J30" s="821"/>
      <c r="K30" s="822"/>
      <c r="L30" s="822"/>
      <c r="M30" s="823"/>
      <c r="N30" s="831"/>
      <c r="O30" s="832"/>
      <c r="P30" s="832"/>
      <c r="Q30" s="832"/>
      <c r="R30" s="696"/>
      <c r="S30" s="696"/>
      <c r="T30" s="830"/>
      <c r="U30" s="813" t="s">
        <v>6526</v>
      </c>
      <c r="V30" s="814"/>
      <c r="W30" s="814"/>
      <c r="X30" s="684"/>
      <c r="Y30" s="684"/>
      <c r="Z30" s="684"/>
      <c r="AA30" s="814"/>
      <c r="AB30" s="814"/>
      <c r="AC30" s="684"/>
      <c r="AD30" s="684"/>
      <c r="AE30" s="684"/>
      <c r="AF30" s="684"/>
      <c r="AG30" s="684"/>
      <c r="AH30" s="684"/>
      <c r="AI30" s="684"/>
      <c r="AJ30" s="684"/>
      <c r="AK30" s="684"/>
      <c r="AL30" s="684"/>
      <c r="AM30" s="684"/>
      <c r="AN30" s="1674">
        <v>102</v>
      </c>
      <c r="AO30" s="1674"/>
      <c r="AP30" s="691" t="s">
        <v>16</v>
      </c>
      <c r="AQ30" s="691"/>
      <c r="AR30" s="684"/>
      <c r="AS30" s="817"/>
      <c r="AT30" s="818">
        <f t="shared" si="0"/>
        <v>102</v>
      </c>
      <c r="AU30" s="820"/>
    </row>
    <row r="31" spans="1:47" ht="17.100000000000001" customHeight="1">
      <c r="A31" s="229">
        <v>61</v>
      </c>
      <c r="B31" s="229">
        <v>5500</v>
      </c>
      <c r="C31" s="254" t="s">
        <v>6527</v>
      </c>
      <c r="D31" s="1626" t="s">
        <v>6528</v>
      </c>
      <c r="E31" s="1659"/>
      <c r="F31" s="1659"/>
      <c r="G31" s="1659"/>
      <c r="H31" s="1659"/>
      <c r="I31" s="1610"/>
      <c r="J31" s="1542" t="s">
        <v>6476</v>
      </c>
      <c r="K31" s="1543"/>
      <c r="L31" s="1543"/>
      <c r="M31" s="1544"/>
      <c r="N31" s="1545" t="s">
        <v>6490</v>
      </c>
      <c r="O31" s="1546"/>
      <c r="P31" s="1546"/>
      <c r="Q31" s="1546"/>
      <c r="R31" s="1546"/>
      <c r="S31" s="1546"/>
      <c r="T31" s="1547"/>
      <c r="U31" s="255" t="s">
        <v>6491</v>
      </c>
      <c r="V31" s="258"/>
      <c r="W31" s="258"/>
      <c r="X31" s="256"/>
      <c r="Y31" s="256"/>
      <c r="Z31" s="256"/>
      <c r="AA31" s="258"/>
      <c r="AB31" s="258"/>
      <c r="AC31" s="256"/>
      <c r="AD31" s="256"/>
      <c r="AE31" s="256"/>
      <c r="AF31" s="256"/>
      <c r="AG31" s="256"/>
      <c r="AH31" s="256"/>
      <c r="AI31" s="256"/>
      <c r="AJ31" s="256"/>
      <c r="AK31" s="256"/>
      <c r="AL31" s="256"/>
      <c r="AM31" s="256"/>
      <c r="AN31" s="1657">
        <v>603</v>
      </c>
      <c r="AO31" s="1657"/>
      <c r="AP31" s="474" t="s">
        <v>16</v>
      </c>
      <c r="AQ31" s="474"/>
      <c r="AR31" s="256"/>
      <c r="AS31" s="625"/>
      <c r="AT31" s="267">
        <f t="shared" si="0"/>
        <v>603</v>
      </c>
      <c r="AU31" s="242" t="s">
        <v>131</v>
      </c>
    </row>
    <row r="32" spans="1:47" ht="17.100000000000001" customHeight="1">
      <c r="A32" s="229">
        <v>61</v>
      </c>
      <c r="B32" s="229">
        <v>5501</v>
      </c>
      <c r="C32" s="254" t="s">
        <v>6529</v>
      </c>
      <c r="D32" s="1627"/>
      <c r="E32" s="1660"/>
      <c r="F32" s="1660"/>
      <c r="G32" s="1660"/>
      <c r="H32" s="1660"/>
      <c r="I32" s="1661"/>
      <c r="J32" s="1545"/>
      <c r="K32" s="1546"/>
      <c r="L32" s="1546"/>
      <c r="M32" s="1547"/>
      <c r="N32" s="1545"/>
      <c r="O32" s="1546"/>
      <c r="P32" s="1546"/>
      <c r="Q32" s="1546"/>
      <c r="R32" s="1546"/>
      <c r="S32" s="1546"/>
      <c r="T32" s="1547"/>
      <c r="U32" s="255" t="s">
        <v>6493</v>
      </c>
      <c r="V32" s="258"/>
      <c r="W32" s="258"/>
      <c r="X32" s="256"/>
      <c r="Y32" s="256"/>
      <c r="Z32" s="256"/>
      <c r="AA32" s="258"/>
      <c r="AB32" s="258"/>
      <c r="AC32" s="256"/>
      <c r="AD32" s="256"/>
      <c r="AE32" s="256"/>
      <c r="AF32" s="256"/>
      <c r="AG32" s="256"/>
      <c r="AH32" s="256"/>
      <c r="AI32" s="256"/>
      <c r="AJ32" s="256"/>
      <c r="AK32" s="256"/>
      <c r="AL32" s="256"/>
      <c r="AM32" s="256"/>
      <c r="AN32" s="1657">
        <v>531</v>
      </c>
      <c r="AO32" s="1657"/>
      <c r="AP32" s="474" t="s">
        <v>16</v>
      </c>
      <c r="AQ32" s="474"/>
      <c r="AR32" s="256"/>
      <c r="AS32" s="625"/>
      <c r="AT32" s="267">
        <f t="shared" si="0"/>
        <v>531</v>
      </c>
      <c r="AU32" s="835"/>
    </row>
    <row r="33" spans="1:47" ht="17.100000000000001" customHeight="1">
      <c r="A33" s="229">
        <v>61</v>
      </c>
      <c r="B33" s="229">
        <v>5502</v>
      </c>
      <c r="C33" s="254" t="s">
        <v>6530</v>
      </c>
      <c r="D33" s="375"/>
      <c r="E33" s="278"/>
      <c r="F33" s="278"/>
      <c r="G33" s="278"/>
      <c r="H33" s="278"/>
      <c r="I33" s="279"/>
      <c r="J33" s="1545"/>
      <c r="K33" s="1546"/>
      <c r="L33" s="1546"/>
      <c r="M33" s="1547"/>
      <c r="N33" s="375"/>
      <c r="O33" s="278"/>
      <c r="P33" s="278"/>
      <c r="Q33" s="278"/>
      <c r="R33" s="209"/>
      <c r="S33" s="209"/>
      <c r="T33" s="292"/>
      <c r="U33" s="255" t="s">
        <v>6495</v>
      </c>
      <c r="V33" s="258"/>
      <c r="W33" s="258"/>
      <c r="X33" s="256"/>
      <c r="Y33" s="256"/>
      <c r="Z33" s="256"/>
      <c r="AA33" s="258"/>
      <c r="AB33" s="258"/>
      <c r="AC33" s="256"/>
      <c r="AD33" s="256"/>
      <c r="AE33" s="256"/>
      <c r="AF33" s="256"/>
      <c r="AG33" s="256"/>
      <c r="AH33" s="256"/>
      <c r="AI33" s="256"/>
      <c r="AJ33" s="256"/>
      <c r="AK33" s="256"/>
      <c r="AL33" s="256"/>
      <c r="AM33" s="256"/>
      <c r="AN33" s="1657">
        <v>488</v>
      </c>
      <c r="AO33" s="1657"/>
      <c r="AP33" s="474" t="s">
        <v>16</v>
      </c>
      <c r="AQ33" s="474"/>
      <c r="AR33" s="256"/>
      <c r="AS33" s="625"/>
      <c r="AT33" s="267">
        <f t="shared" si="0"/>
        <v>488</v>
      </c>
      <c r="AU33" s="835"/>
    </row>
    <row r="34" spans="1:47" ht="17.100000000000001" customHeight="1">
      <c r="A34" s="229">
        <v>61</v>
      </c>
      <c r="B34" s="229">
        <v>5503</v>
      </c>
      <c r="C34" s="254" t="s">
        <v>6531</v>
      </c>
      <c r="D34" s="394"/>
      <c r="E34" s="282"/>
      <c r="F34" s="282"/>
      <c r="G34" s="282"/>
      <c r="H34" s="282"/>
      <c r="I34" s="283"/>
      <c r="J34" s="281"/>
      <c r="K34" s="216"/>
      <c r="L34" s="216"/>
      <c r="M34" s="226"/>
      <c r="N34" s="281"/>
      <c r="O34" s="216"/>
      <c r="P34" s="216"/>
      <c r="Q34" s="216"/>
      <c r="R34" s="217"/>
      <c r="S34" s="217"/>
      <c r="T34" s="294"/>
      <c r="U34" s="255" t="s">
        <v>6497</v>
      </c>
      <c r="V34" s="258"/>
      <c r="W34" s="258"/>
      <c r="X34" s="256"/>
      <c r="Y34" s="256"/>
      <c r="Z34" s="256"/>
      <c r="AA34" s="258"/>
      <c r="AB34" s="258"/>
      <c r="AC34" s="256"/>
      <c r="AD34" s="256"/>
      <c r="AE34" s="256"/>
      <c r="AF34" s="256"/>
      <c r="AG34" s="256"/>
      <c r="AH34" s="256"/>
      <c r="AI34" s="256"/>
      <c r="AJ34" s="256"/>
      <c r="AK34" s="256"/>
      <c r="AL34" s="256"/>
      <c r="AM34" s="256"/>
      <c r="AN34" s="1657">
        <v>445</v>
      </c>
      <c r="AO34" s="1657"/>
      <c r="AP34" s="474" t="s">
        <v>16</v>
      </c>
      <c r="AQ34" s="474"/>
      <c r="AR34" s="256"/>
      <c r="AS34" s="625"/>
      <c r="AT34" s="267">
        <f t="shared" si="0"/>
        <v>445</v>
      </c>
      <c r="AU34" s="835"/>
    </row>
    <row r="35" spans="1:47" ht="17.100000000000001" customHeight="1">
      <c r="A35" s="680">
        <v>61</v>
      </c>
      <c r="B35" s="680">
        <v>6263</v>
      </c>
      <c r="C35" s="682" t="s">
        <v>6532</v>
      </c>
      <c r="D35" s="836" t="s">
        <v>6533</v>
      </c>
      <c r="E35" s="822"/>
      <c r="F35" s="822"/>
      <c r="G35" s="822"/>
      <c r="H35" s="822"/>
      <c r="I35" s="823"/>
      <c r="J35" s="1675" t="s">
        <v>6534</v>
      </c>
      <c r="K35" s="1676"/>
      <c r="L35" s="1676"/>
      <c r="M35" s="1677"/>
      <c r="N35" s="1678" t="s">
        <v>6507</v>
      </c>
      <c r="O35" s="1679"/>
      <c r="P35" s="1679"/>
      <c r="Q35" s="1679"/>
      <c r="R35" s="1679"/>
      <c r="S35" s="1679"/>
      <c r="T35" s="1680"/>
      <c r="U35" s="1675" t="s">
        <v>6508</v>
      </c>
      <c r="V35" s="1676"/>
      <c r="W35" s="1676"/>
      <c r="X35" s="1676"/>
      <c r="Y35" s="1676"/>
      <c r="Z35" s="1676"/>
      <c r="AA35" s="1676"/>
      <c r="AB35" s="1677"/>
      <c r="AC35" s="813" t="s">
        <v>6535</v>
      </c>
      <c r="AD35" s="684"/>
      <c r="AE35" s="684"/>
      <c r="AF35" s="684"/>
      <c r="AG35" s="684"/>
      <c r="AH35" s="684"/>
      <c r="AI35" s="684"/>
      <c r="AJ35" s="684"/>
      <c r="AK35" s="684"/>
      <c r="AL35" s="684"/>
      <c r="AM35" s="684"/>
      <c r="AN35" s="1674">
        <v>195</v>
      </c>
      <c r="AO35" s="1674"/>
      <c r="AP35" s="691" t="s">
        <v>16</v>
      </c>
      <c r="AQ35" s="691"/>
      <c r="AR35" s="684"/>
      <c r="AS35" s="817"/>
      <c r="AT35" s="818">
        <f t="shared" si="0"/>
        <v>195</v>
      </c>
      <c r="AU35" s="820"/>
    </row>
    <row r="36" spans="1:47" ht="17.100000000000001" customHeight="1">
      <c r="A36" s="680">
        <v>61</v>
      </c>
      <c r="B36" s="680">
        <v>6260</v>
      </c>
      <c r="C36" s="682" t="s">
        <v>6536</v>
      </c>
      <c r="D36" s="836"/>
      <c r="E36" s="822"/>
      <c r="F36" s="822"/>
      <c r="G36" s="822"/>
      <c r="H36" s="822"/>
      <c r="I36" s="823"/>
      <c r="J36" s="1678"/>
      <c r="K36" s="1679"/>
      <c r="L36" s="1679"/>
      <c r="M36" s="1680"/>
      <c r="N36" s="1678"/>
      <c r="O36" s="1679"/>
      <c r="P36" s="1679"/>
      <c r="Q36" s="1679"/>
      <c r="R36" s="1679"/>
      <c r="S36" s="1679"/>
      <c r="T36" s="1680"/>
      <c r="U36" s="1681"/>
      <c r="V36" s="1682"/>
      <c r="W36" s="1682"/>
      <c r="X36" s="1682"/>
      <c r="Y36" s="1682"/>
      <c r="Z36" s="1682"/>
      <c r="AA36" s="1682"/>
      <c r="AB36" s="1683"/>
      <c r="AC36" s="813" t="s">
        <v>6537</v>
      </c>
      <c r="AD36" s="684"/>
      <c r="AE36" s="684"/>
      <c r="AF36" s="684"/>
      <c r="AG36" s="684"/>
      <c r="AH36" s="684"/>
      <c r="AI36" s="684"/>
      <c r="AJ36" s="684"/>
      <c r="AK36" s="684"/>
      <c r="AL36" s="684"/>
      <c r="AM36" s="684"/>
      <c r="AN36" s="1674">
        <v>183</v>
      </c>
      <c r="AO36" s="1674"/>
      <c r="AP36" s="691" t="s">
        <v>16</v>
      </c>
      <c r="AQ36" s="691"/>
      <c r="AR36" s="684"/>
      <c r="AS36" s="817"/>
      <c r="AT36" s="818">
        <f t="shared" si="0"/>
        <v>183</v>
      </c>
      <c r="AU36" s="820"/>
    </row>
    <row r="37" spans="1:47" ht="17.100000000000001" customHeight="1">
      <c r="A37" s="680">
        <v>61</v>
      </c>
      <c r="B37" s="680">
        <v>6264</v>
      </c>
      <c r="C37" s="682" t="s">
        <v>6538</v>
      </c>
      <c r="D37" s="821"/>
      <c r="E37" s="822"/>
      <c r="F37" s="822"/>
      <c r="G37" s="822"/>
      <c r="H37" s="822"/>
      <c r="I37" s="823"/>
      <c r="J37" s="1678"/>
      <c r="K37" s="1679"/>
      <c r="L37" s="1679"/>
      <c r="M37" s="1680"/>
      <c r="N37" s="1678"/>
      <c r="O37" s="1679"/>
      <c r="P37" s="1679"/>
      <c r="Q37" s="1679"/>
      <c r="R37" s="1679"/>
      <c r="S37" s="1679"/>
      <c r="T37" s="1680"/>
      <c r="U37" s="1675" t="s">
        <v>6510</v>
      </c>
      <c r="V37" s="1676"/>
      <c r="W37" s="1676"/>
      <c r="X37" s="1676"/>
      <c r="Y37" s="1676"/>
      <c r="Z37" s="1676"/>
      <c r="AA37" s="1676"/>
      <c r="AB37" s="1677"/>
      <c r="AC37" s="813" t="s">
        <v>6535</v>
      </c>
      <c r="AD37" s="684"/>
      <c r="AE37" s="684"/>
      <c r="AF37" s="684"/>
      <c r="AG37" s="684"/>
      <c r="AH37" s="684"/>
      <c r="AI37" s="684"/>
      <c r="AJ37" s="684"/>
      <c r="AK37" s="684"/>
      <c r="AL37" s="684"/>
      <c r="AM37" s="684"/>
      <c r="AN37" s="1674">
        <v>130</v>
      </c>
      <c r="AO37" s="1674"/>
      <c r="AP37" s="691" t="s">
        <v>16</v>
      </c>
      <c r="AQ37" s="684"/>
      <c r="AR37" s="684"/>
      <c r="AS37" s="684"/>
      <c r="AT37" s="818">
        <f t="shared" si="0"/>
        <v>130</v>
      </c>
      <c r="AU37" s="820"/>
    </row>
    <row r="38" spans="1:47" ht="17.100000000000001" customHeight="1">
      <c r="A38" s="680">
        <v>61</v>
      </c>
      <c r="B38" s="680">
        <v>6261</v>
      </c>
      <c r="C38" s="682" t="s">
        <v>6539</v>
      </c>
      <c r="D38" s="821"/>
      <c r="E38" s="822"/>
      <c r="F38" s="822"/>
      <c r="G38" s="822"/>
      <c r="H38" s="822"/>
      <c r="I38" s="823"/>
      <c r="J38" s="1678"/>
      <c r="K38" s="1679"/>
      <c r="L38" s="1679"/>
      <c r="M38" s="1680"/>
      <c r="N38" s="837"/>
      <c r="O38" s="838"/>
      <c r="P38" s="838"/>
      <c r="Q38" s="838"/>
      <c r="R38" s="838"/>
      <c r="S38" s="838"/>
      <c r="T38" s="839"/>
      <c r="U38" s="1681"/>
      <c r="V38" s="1682"/>
      <c r="W38" s="1682"/>
      <c r="X38" s="1682"/>
      <c r="Y38" s="1682"/>
      <c r="Z38" s="1682"/>
      <c r="AA38" s="1682"/>
      <c r="AB38" s="1683"/>
      <c r="AC38" s="813" t="s">
        <v>6537</v>
      </c>
      <c r="AD38" s="684"/>
      <c r="AE38" s="684"/>
      <c r="AF38" s="684"/>
      <c r="AG38" s="684"/>
      <c r="AH38" s="684"/>
      <c r="AI38" s="684"/>
      <c r="AJ38" s="684"/>
      <c r="AK38" s="684"/>
      <c r="AL38" s="684"/>
      <c r="AM38" s="684"/>
      <c r="AN38" s="1674">
        <v>122</v>
      </c>
      <c r="AO38" s="1674"/>
      <c r="AP38" s="691" t="s">
        <v>16</v>
      </c>
      <c r="AQ38" s="684"/>
      <c r="AR38" s="684"/>
      <c r="AS38" s="684"/>
      <c r="AT38" s="818">
        <f t="shared" si="0"/>
        <v>122</v>
      </c>
      <c r="AU38" s="820"/>
    </row>
    <row r="39" spans="1:47" ht="17.100000000000001" customHeight="1">
      <c r="A39" s="680">
        <v>61</v>
      </c>
      <c r="B39" s="680">
        <v>6265</v>
      </c>
      <c r="C39" s="682" t="s">
        <v>6540</v>
      </c>
      <c r="D39" s="821"/>
      <c r="E39" s="822"/>
      <c r="F39" s="822"/>
      <c r="G39" s="822"/>
      <c r="H39" s="822"/>
      <c r="I39" s="823"/>
      <c r="J39" s="1678"/>
      <c r="K39" s="1679"/>
      <c r="L39" s="1679"/>
      <c r="M39" s="1680"/>
      <c r="N39" s="821"/>
      <c r="O39" s="822"/>
      <c r="P39" s="822"/>
      <c r="Q39" s="822"/>
      <c r="R39" s="815"/>
      <c r="S39" s="815"/>
      <c r="T39" s="827"/>
      <c r="U39" s="1675" t="s">
        <v>6504</v>
      </c>
      <c r="V39" s="1676"/>
      <c r="W39" s="1676"/>
      <c r="X39" s="1676"/>
      <c r="Y39" s="1676"/>
      <c r="Z39" s="1676"/>
      <c r="AA39" s="1676"/>
      <c r="AB39" s="1677"/>
      <c r="AC39" s="813" t="s">
        <v>6535</v>
      </c>
      <c r="AD39" s="684"/>
      <c r="AE39" s="684"/>
      <c r="AF39" s="684"/>
      <c r="AG39" s="684"/>
      <c r="AH39" s="684"/>
      <c r="AI39" s="684"/>
      <c r="AJ39" s="684"/>
      <c r="AK39" s="684"/>
      <c r="AL39" s="684"/>
      <c r="AM39" s="684"/>
      <c r="AN39" s="1674">
        <v>78</v>
      </c>
      <c r="AO39" s="1674"/>
      <c r="AP39" s="691" t="s">
        <v>16</v>
      </c>
      <c r="AQ39" s="684"/>
      <c r="AR39" s="684"/>
      <c r="AS39" s="684"/>
      <c r="AT39" s="818">
        <f t="shared" si="0"/>
        <v>78</v>
      </c>
      <c r="AU39" s="820"/>
    </row>
    <row r="40" spans="1:47" ht="17.100000000000001" customHeight="1">
      <c r="A40" s="680">
        <v>61</v>
      </c>
      <c r="B40" s="680">
        <v>6262</v>
      </c>
      <c r="C40" s="682" t="s">
        <v>6541</v>
      </c>
      <c r="D40" s="821"/>
      <c r="E40" s="822"/>
      <c r="F40" s="822"/>
      <c r="G40" s="822"/>
      <c r="H40" s="822"/>
      <c r="I40" s="823"/>
      <c r="J40" s="837"/>
      <c r="K40" s="838"/>
      <c r="L40" s="838"/>
      <c r="M40" s="838"/>
      <c r="N40" s="821"/>
      <c r="O40" s="822"/>
      <c r="P40" s="822"/>
      <c r="Q40" s="822"/>
      <c r="R40" s="815"/>
      <c r="S40" s="815"/>
      <c r="T40" s="827"/>
      <c r="U40" s="1681"/>
      <c r="V40" s="1682"/>
      <c r="W40" s="1682"/>
      <c r="X40" s="1682"/>
      <c r="Y40" s="1682"/>
      <c r="Z40" s="1682"/>
      <c r="AA40" s="1682"/>
      <c r="AB40" s="1683"/>
      <c r="AC40" s="813" t="s">
        <v>6537</v>
      </c>
      <c r="AD40" s="684"/>
      <c r="AE40" s="684"/>
      <c r="AF40" s="684"/>
      <c r="AG40" s="684"/>
      <c r="AH40" s="684"/>
      <c r="AI40" s="684"/>
      <c r="AJ40" s="684"/>
      <c r="AK40" s="684"/>
      <c r="AL40" s="684"/>
      <c r="AM40" s="684"/>
      <c r="AN40" s="1674">
        <v>73</v>
      </c>
      <c r="AO40" s="1674"/>
      <c r="AP40" s="691" t="s">
        <v>16</v>
      </c>
      <c r="AQ40" s="684"/>
      <c r="AR40" s="684"/>
      <c r="AS40" s="684"/>
      <c r="AT40" s="818">
        <f t="shared" si="0"/>
        <v>73</v>
      </c>
      <c r="AU40" s="820"/>
    </row>
    <row r="41" spans="1:47" ht="17.100000000000001" customHeight="1">
      <c r="A41" s="243">
        <v>61</v>
      </c>
      <c r="B41" s="243">
        <v>4000</v>
      </c>
      <c r="C41" s="244" t="s">
        <v>6542</v>
      </c>
      <c r="D41" s="1580" t="s">
        <v>6543</v>
      </c>
      <c r="E41" s="1581"/>
      <c r="F41" s="1581"/>
      <c r="G41" s="1581"/>
      <c r="H41" s="1581"/>
      <c r="I41" s="1582"/>
      <c r="J41" s="1580" t="s">
        <v>6544</v>
      </c>
      <c r="K41" s="1581"/>
      <c r="L41" s="1581"/>
      <c r="M41" s="1582"/>
      <c r="N41" s="1580" t="s">
        <v>6476</v>
      </c>
      <c r="O41" s="1581"/>
      <c r="P41" s="1581"/>
      <c r="Q41" s="1582"/>
      <c r="R41" s="1580" t="s">
        <v>4696</v>
      </c>
      <c r="S41" s="1581"/>
      <c r="T41" s="1581"/>
      <c r="U41" s="1581"/>
      <c r="V41" s="1581"/>
      <c r="W41" s="1581"/>
      <c r="X41" s="1582"/>
      <c r="Y41" s="246" t="s">
        <v>4697</v>
      </c>
      <c r="Z41" s="249"/>
      <c r="AA41" s="249"/>
      <c r="AB41" s="248"/>
      <c r="AC41" s="248"/>
      <c r="AD41" s="248"/>
      <c r="AE41" s="249"/>
      <c r="AF41" s="249"/>
      <c r="AG41" s="248"/>
      <c r="AH41" s="248"/>
      <c r="AI41" s="248"/>
      <c r="AJ41" s="248"/>
      <c r="AK41" s="248"/>
      <c r="AL41" s="248"/>
      <c r="AM41" s="248"/>
      <c r="AN41" s="1532">
        <v>70</v>
      </c>
      <c r="AO41" s="1658"/>
      <c r="AP41" s="532" t="s">
        <v>16</v>
      </c>
      <c r="AQ41" s="532"/>
      <c r="AR41" s="248"/>
      <c r="AS41" s="635"/>
      <c r="AT41" s="252">
        <f t="shared" si="0"/>
        <v>70</v>
      </c>
      <c r="AU41" s="840" t="s">
        <v>131</v>
      </c>
    </row>
    <row r="42" spans="1:47" ht="17.100000000000001" customHeight="1">
      <c r="A42" s="243">
        <v>61</v>
      </c>
      <c r="B42" s="243">
        <v>4001</v>
      </c>
      <c r="C42" s="244" t="s">
        <v>6545</v>
      </c>
      <c r="D42" s="1583"/>
      <c r="E42" s="1584"/>
      <c r="F42" s="1584"/>
      <c r="G42" s="1584"/>
      <c r="H42" s="1584"/>
      <c r="I42" s="1585"/>
      <c r="J42" s="1583"/>
      <c r="K42" s="1584"/>
      <c r="L42" s="1584"/>
      <c r="M42" s="1585"/>
      <c r="N42" s="1583"/>
      <c r="O42" s="1584"/>
      <c r="P42" s="1584"/>
      <c r="Q42" s="1585"/>
      <c r="R42" s="1583"/>
      <c r="S42" s="1584"/>
      <c r="T42" s="1584"/>
      <c r="U42" s="1584"/>
      <c r="V42" s="1584"/>
      <c r="W42" s="1584"/>
      <c r="X42" s="1585"/>
      <c r="Y42" s="246" t="s">
        <v>6478</v>
      </c>
      <c r="Z42" s="249"/>
      <c r="AA42" s="249"/>
      <c r="AB42" s="248"/>
      <c r="AC42" s="248"/>
      <c r="AD42" s="248"/>
      <c r="AE42" s="249"/>
      <c r="AF42" s="249"/>
      <c r="AG42" s="248"/>
      <c r="AH42" s="248"/>
      <c r="AI42" s="248"/>
      <c r="AJ42" s="248"/>
      <c r="AK42" s="248"/>
      <c r="AL42" s="248"/>
      <c r="AM42" s="248"/>
      <c r="AN42" s="1532">
        <v>60</v>
      </c>
      <c r="AO42" s="1658"/>
      <c r="AP42" s="532" t="s">
        <v>16</v>
      </c>
      <c r="AQ42" s="248"/>
      <c r="AR42" s="248"/>
      <c r="AS42" s="248"/>
      <c r="AT42" s="252">
        <f t="shared" si="0"/>
        <v>60</v>
      </c>
      <c r="AU42" s="841"/>
    </row>
    <row r="43" spans="1:47" ht="17.100000000000001" customHeight="1">
      <c r="A43" s="243">
        <v>61</v>
      </c>
      <c r="B43" s="243">
        <v>4002</v>
      </c>
      <c r="C43" s="244" t="s">
        <v>6546</v>
      </c>
      <c r="D43" s="527"/>
      <c r="E43" s="528"/>
      <c r="F43" s="528"/>
      <c r="G43" s="528"/>
      <c r="H43" s="528"/>
      <c r="I43" s="794"/>
      <c r="J43" s="1583"/>
      <c r="K43" s="1584"/>
      <c r="L43" s="1584"/>
      <c r="M43" s="1585"/>
      <c r="N43" s="1583"/>
      <c r="O43" s="1584"/>
      <c r="P43" s="1584"/>
      <c r="Q43" s="1585"/>
      <c r="R43" s="1583"/>
      <c r="S43" s="1584"/>
      <c r="T43" s="1584"/>
      <c r="U43" s="1584"/>
      <c r="V43" s="1584"/>
      <c r="W43" s="1584"/>
      <c r="X43" s="1585"/>
      <c r="Y43" s="246" t="s">
        <v>6480</v>
      </c>
      <c r="Z43" s="249"/>
      <c r="AA43" s="249"/>
      <c r="AB43" s="248"/>
      <c r="AC43" s="248"/>
      <c r="AD43" s="248"/>
      <c r="AE43" s="249"/>
      <c r="AF43" s="249"/>
      <c r="AG43" s="248"/>
      <c r="AH43" s="248"/>
      <c r="AI43" s="248"/>
      <c r="AJ43" s="248"/>
      <c r="AK43" s="248"/>
      <c r="AL43" s="248"/>
      <c r="AM43" s="248"/>
      <c r="AN43" s="1532">
        <v>46</v>
      </c>
      <c r="AO43" s="1658"/>
      <c r="AP43" s="532" t="s">
        <v>16</v>
      </c>
      <c r="AQ43" s="248"/>
      <c r="AR43" s="248"/>
      <c r="AS43" s="248"/>
      <c r="AT43" s="252">
        <f t="shared" si="0"/>
        <v>46</v>
      </c>
      <c r="AU43" s="841"/>
    </row>
    <row r="44" spans="1:47" ht="17.100000000000001" customHeight="1">
      <c r="A44" s="243">
        <v>61</v>
      </c>
      <c r="B44" s="243">
        <v>4003</v>
      </c>
      <c r="C44" s="244" t="s">
        <v>6547</v>
      </c>
      <c r="D44" s="527"/>
      <c r="E44" s="528"/>
      <c r="F44" s="528"/>
      <c r="G44" s="528"/>
      <c r="H44" s="528"/>
      <c r="I44" s="794"/>
      <c r="J44" s="528"/>
      <c r="K44" s="528"/>
      <c r="L44" s="528"/>
      <c r="M44" s="528"/>
      <c r="N44" s="516"/>
      <c r="O44" s="517"/>
      <c r="P44" s="517"/>
      <c r="Q44" s="518"/>
      <c r="R44" s="516"/>
      <c r="S44" s="517"/>
      <c r="T44" s="517"/>
      <c r="U44" s="517"/>
      <c r="V44" s="546"/>
      <c r="W44" s="546"/>
      <c r="X44" s="743"/>
      <c r="Y44" s="246" t="s">
        <v>6482</v>
      </c>
      <c r="Z44" s="249"/>
      <c r="AA44" s="249"/>
      <c r="AB44" s="248"/>
      <c r="AC44" s="248"/>
      <c r="AD44" s="248"/>
      <c r="AE44" s="249"/>
      <c r="AF44" s="249"/>
      <c r="AG44" s="248"/>
      <c r="AH44" s="248"/>
      <c r="AI44" s="248"/>
      <c r="AJ44" s="248"/>
      <c r="AK44" s="248"/>
      <c r="AL44" s="248"/>
      <c r="AM44" s="248"/>
      <c r="AN44" s="1532">
        <v>38</v>
      </c>
      <c r="AO44" s="1658"/>
      <c r="AP44" s="532" t="s">
        <v>16</v>
      </c>
      <c r="AQ44" s="248"/>
      <c r="AR44" s="248"/>
      <c r="AS44" s="248"/>
      <c r="AT44" s="252">
        <f t="shared" si="0"/>
        <v>38</v>
      </c>
      <c r="AU44" s="841"/>
    </row>
    <row r="45" spans="1:47" ht="17.100000000000001" customHeight="1">
      <c r="A45" s="243">
        <v>61</v>
      </c>
      <c r="B45" s="243">
        <v>4004</v>
      </c>
      <c r="C45" s="244" t="s">
        <v>6548</v>
      </c>
      <c r="D45" s="842"/>
      <c r="E45" s="546"/>
      <c r="F45" s="546"/>
      <c r="G45" s="546"/>
      <c r="H45" s="546"/>
      <c r="I45" s="743"/>
      <c r="J45" s="546"/>
      <c r="K45" s="546"/>
      <c r="L45" s="546"/>
      <c r="M45" s="546"/>
      <c r="N45" s="842"/>
      <c r="O45" s="546"/>
      <c r="P45" s="546"/>
      <c r="Q45" s="743"/>
      <c r="R45" s="842"/>
      <c r="S45" s="546"/>
      <c r="T45" s="546"/>
      <c r="U45" s="546"/>
      <c r="V45" s="546"/>
      <c r="W45" s="546"/>
      <c r="X45" s="743"/>
      <c r="Y45" s="246" t="s">
        <v>6484</v>
      </c>
      <c r="Z45" s="249"/>
      <c r="AA45" s="249"/>
      <c r="AB45" s="248"/>
      <c r="AC45" s="248"/>
      <c r="AD45" s="248"/>
      <c r="AE45" s="249"/>
      <c r="AF45" s="249"/>
      <c r="AG45" s="248"/>
      <c r="AH45" s="248"/>
      <c r="AI45" s="248"/>
      <c r="AJ45" s="248"/>
      <c r="AK45" s="248"/>
      <c r="AL45" s="248"/>
      <c r="AM45" s="248"/>
      <c r="AN45" s="1532">
        <v>32</v>
      </c>
      <c r="AO45" s="1658"/>
      <c r="AP45" s="532" t="s">
        <v>16</v>
      </c>
      <c r="AQ45" s="248"/>
      <c r="AR45" s="248"/>
      <c r="AS45" s="248"/>
      <c r="AT45" s="252">
        <f t="shared" si="0"/>
        <v>32</v>
      </c>
      <c r="AU45" s="841"/>
    </row>
    <row r="46" spans="1:47" ht="17.100000000000001" customHeight="1">
      <c r="A46" s="243">
        <v>61</v>
      </c>
      <c r="B46" s="243">
        <v>4005</v>
      </c>
      <c r="C46" s="244" t="s">
        <v>6549</v>
      </c>
      <c r="D46" s="842"/>
      <c r="E46" s="546"/>
      <c r="F46" s="546"/>
      <c r="G46" s="546"/>
      <c r="H46" s="546"/>
      <c r="I46" s="743"/>
      <c r="J46" s="546"/>
      <c r="K46" s="546"/>
      <c r="L46" s="546"/>
      <c r="M46" s="546"/>
      <c r="N46" s="842"/>
      <c r="O46" s="546"/>
      <c r="P46" s="546"/>
      <c r="Q46" s="743"/>
      <c r="R46" s="842"/>
      <c r="S46" s="546"/>
      <c r="T46" s="546"/>
      <c r="U46" s="546"/>
      <c r="V46" s="546"/>
      <c r="W46" s="546"/>
      <c r="X46" s="743"/>
      <c r="Y46" s="246" t="s">
        <v>6486</v>
      </c>
      <c r="Z46" s="249"/>
      <c r="AA46" s="249"/>
      <c r="AB46" s="248"/>
      <c r="AC46" s="248"/>
      <c r="AD46" s="248"/>
      <c r="AE46" s="249"/>
      <c r="AF46" s="249"/>
      <c r="AG46" s="248"/>
      <c r="AH46" s="248"/>
      <c r="AI46" s="248"/>
      <c r="AJ46" s="248"/>
      <c r="AK46" s="248"/>
      <c r="AL46" s="248"/>
      <c r="AM46" s="248"/>
      <c r="AN46" s="1532">
        <v>28</v>
      </c>
      <c r="AO46" s="1658"/>
      <c r="AP46" s="532" t="s">
        <v>16</v>
      </c>
      <c r="AQ46" s="248"/>
      <c r="AR46" s="248"/>
      <c r="AS46" s="248"/>
      <c r="AT46" s="252">
        <f t="shared" si="0"/>
        <v>28</v>
      </c>
      <c r="AU46" s="841"/>
    </row>
    <row r="47" spans="1:47" ht="17.100000000000001" customHeight="1">
      <c r="A47" s="243">
        <v>61</v>
      </c>
      <c r="B47" s="243">
        <v>4006</v>
      </c>
      <c r="C47" s="244" t="s">
        <v>6550</v>
      </c>
      <c r="D47" s="842"/>
      <c r="E47" s="546"/>
      <c r="F47" s="546"/>
      <c r="G47" s="546"/>
      <c r="H47" s="546"/>
      <c r="I47" s="743"/>
      <c r="J47" s="546"/>
      <c r="K47" s="546"/>
      <c r="L47" s="546"/>
      <c r="M47" s="546"/>
      <c r="N47" s="842"/>
      <c r="O47" s="546"/>
      <c r="P47" s="546"/>
      <c r="Q47" s="743"/>
      <c r="R47" s="842"/>
      <c r="S47" s="546"/>
      <c r="T47" s="546"/>
      <c r="U47" s="546"/>
      <c r="V47" s="546"/>
      <c r="W47" s="546"/>
      <c r="X47" s="743"/>
      <c r="Y47" s="246" t="s">
        <v>6488</v>
      </c>
      <c r="Z47" s="249"/>
      <c r="AA47" s="249"/>
      <c r="AB47" s="248"/>
      <c r="AC47" s="248"/>
      <c r="AD47" s="248"/>
      <c r="AE47" s="249"/>
      <c r="AF47" s="249"/>
      <c r="AG47" s="248"/>
      <c r="AH47" s="248"/>
      <c r="AI47" s="248"/>
      <c r="AJ47" s="248"/>
      <c r="AK47" s="248"/>
      <c r="AL47" s="248"/>
      <c r="AM47" s="248"/>
      <c r="AN47" s="1532">
        <v>25</v>
      </c>
      <c r="AO47" s="1658"/>
      <c r="AP47" s="532" t="s">
        <v>16</v>
      </c>
      <c r="AQ47" s="248"/>
      <c r="AR47" s="248"/>
      <c r="AS47" s="248"/>
      <c r="AT47" s="252">
        <f t="shared" si="0"/>
        <v>25</v>
      </c>
      <c r="AU47" s="841"/>
    </row>
    <row r="48" spans="1:47" ht="17.100000000000001" customHeight="1">
      <c r="A48" s="243">
        <v>61</v>
      </c>
      <c r="B48" s="243">
        <v>4007</v>
      </c>
      <c r="C48" s="244" t="s">
        <v>6551</v>
      </c>
      <c r="D48" s="527"/>
      <c r="E48" s="528"/>
      <c r="F48" s="528"/>
      <c r="G48" s="528"/>
      <c r="H48" s="528"/>
      <c r="I48" s="794"/>
      <c r="J48" s="528"/>
      <c r="K48" s="528"/>
      <c r="L48" s="528"/>
      <c r="M48" s="528"/>
      <c r="N48" s="527"/>
      <c r="O48" s="528"/>
      <c r="P48" s="528"/>
      <c r="Q48" s="794"/>
      <c r="R48" s="1580" t="s">
        <v>6490</v>
      </c>
      <c r="S48" s="1581"/>
      <c r="T48" s="1581"/>
      <c r="U48" s="1581"/>
      <c r="V48" s="1581"/>
      <c r="W48" s="1581"/>
      <c r="X48" s="1582"/>
      <c r="Y48" s="247" t="s">
        <v>6491</v>
      </c>
      <c r="Z48" s="249"/>
      <c r="AA48" s="249"/>
      <c r="AB48" s="248"/>
      <c r="AC48" s="248"/>
      <c r="AD48" s="248"/>
      <c r="AE48" s="249"/>
      <c r="AF48" s="249"/>
      <c r="AG48" s="248"/>
      <c r="AH48" s="248"/>
      <c r="AI48" s="248"/>
      <c r="AJ48" s="248"/>
      <c r="AK48" s="248"/>
      <c r="AL48" s="248"/>
      <c r="AM48" s="248"/>
      <c r="AN48" s="1532">
        <v>105</v>
      </c>
      <c r="AO48" s="1658"/>
      <c r="AP48" s="532" t="s">
        <v>16</v>
      </c>
      <c r="AQ48" s="532"/>
      <c r="AR48" s="248"/>
      <c r="AS48" s="635"/>
      <c r="AT48" s="252">
        <f t="shared" si="0"/>
        <v>105</v>
      </c>
      <c r="AU48" s="841"/>
    </row>
    <row r="49" spans="1:47" ht="17.100000000000001" customHeight="1">
      <c r="A49" s="243">
        <v>61</v>
      </c>
      <c r="B49" s="243">
        <v>4008</v>
      </c>
      <c r="C49" s="244" t="s">
        <v>6552</v>
      </c>
      <c r="D49" s="527"/>
      <c r="E49" s="528"/>
      <c r="F49" s="528"/>
      <c r="G49" s="528"/>
      <c r="H49" s="528"/>
      <c r="I49" s="794"/>
      <c r="J49" s="528"/>
      <c r="K49" s="528"/>
      <c r="L49" s="528"/>
      <c r="M49" s="528"/>
      <c r="N49" s="527"/>
      <c r="O49" s="528"/>
      <c r="P49" s="528"/>
      <c r="Q49" s="794"/>
      <c r="R49" s="1583"/>
      <c r="S49" s="1584"/>
      <c r="T49" s="1584"/>
      <c r="U49" s="1584"/>
      <c r="V49" s="1584"/>
      <c r="W49" s="1584"/>
      <c r="X49" s="1585"/>
      <c r="Y49" s="247" t="s">
        <v>6493</v>
      </c>
      <c r="Z49" s="249"/>
      <c r="AA49" s="249"/>
      <c r="AB49" s="248"/>
      <c r="AC49" s="248"/>
      <c r="AD49" s="248"/>
      <c r="AE49" s="249"/>
      <c r="AF49" s="249"/>
      <c r="AG49" s="248"/>
      <c r="AH49" s="248"/>
      <c r="AI49" s="248"/>
      <c r="AJ49" s="248"/>
      <c r="AK49" s="248"/>
      <c r="AL49" s="248"/>
      <c r="AM49" s="248"/>
      <c r="AN49" s="1532">
        <v>84</v>
      </c>
      <c r="AO49" s="1658"/>
      <c r="AP49" s="532" t="s">
        <v>16</v>
      </c>
      <c r="AQ49" s="248"/>
      <c r="AR49" s="248"/>
      <c r="AS49" s="248"/>
      <c r="AT49" s="252">
        <f t="shared" si="0"/>
        <v>84</v>
      </c>
      <c r="AU49" s="841"/>
    </row>
    <row r="50" spans="1:47" ht="17.100000000000001" customHeight="1">
      <c r="A50" s="243">
        <v>61</v>
      </c>
      <c r="B50" s="243">
        <v>4009</v>
      </c>
      <c r="C50" s="244" t="s">
        <v>6553</v>
      </c>
      <c r="D50" s="527"/>
      <c r="E50" s="528"/>
      <c r="F50" s="528"/>
      <c r="G50" s="528"/>
      <c r="H50" s="528"/>
      <c r="I50" s="794"/>
      <c r="J50" s="528"/>
      <c r="K50" s="528"/>
      <c r="L50" s="528"/>
      <c r="M50" s="528"/>
      <c r="N50" s="527"/>
      <c r="O50" s="528"/>
      <c r="P50" s="528"/>
      <c r="Q50" s="794"/>
      <c r="R50" s="527"/>
      <c r="S50" s="528"/>
      <c r="T50" s="528"/>
      <c r="U50" s="528"/>
      <c r="V50" s="546"/>
      <c r="W50" s="546"/>
      <c r="X50" s="743"/>
      <c r="Y50" s="246" t="s">
        <v>6495</v>
      </c>
      <c r="Z50" s="249"/>
      <c r="AA50" s="249"/>
      <c r="AB50" s="248"/>
      <c r="AC50" s="248"/>
      <c r="AD50" s="248"/>
      <c r="AE50" s="249"/>
      <c r="AF50" s="249"/>
      <c r="AG50" s="248"/>
      <c r="AH50" s="248"/>
      <c r="AI50" s="248"/>
      <c r="AJ50" s="248"/>
      <c r="AK50" s="248"/>
      <c r="AL50" s="248"/>
      <c r="AM50" s="248"/>
      <c r="AN50" s="1532">
        <v>60</v>
      </c>
      <c r="AO50" s="1658"/>
      <c r="AP50" s="532" t="s">
        <v>16</v>
      </c>
      <c r="AQ50" s="248"/>
      <c r="AR50" s="248"/>
      <c r="AS50" s="248"/>
      <c r="AT50" s="252">
        <f t="shared" si="0"/>
        <v>60</v>
      </c>
      <c r="AU50" s="841"/>
    </row>
    <row r="51" spans="1:47" ht="17.100000000000001" customHeight="1">
      <c r="A51" s="243">
        <v>61</v>
      </c>
      <c r="B51" s="243">
        <v>4010</v>
      </c>
      <c r="C51" s="244" t="s">
        <v>6554</v>
      </c>
      <c r="D51" s="527"/>
      <c r="E51" s="528"/>
      <c r="F51" s="528"/>
      <c r="G51" s="528"/>
      <c r="H51" s="528"/>
      <c r="I51" s="794"/>
      <c r="J51" s="528"/>
      <c r="K51" s="528"/>
      <c r="L51" s="528"/>
      <c r="M51" s="528"/>
      <c r="N51" s="516"/>
      <c r="O51" s="517"/>
      <c r="P51" s="517"/>
      <c r="Q51" s="518"/>
      <c r="R51" s="319"/>
      <c r="S51" s="288"/>
      <c r="T51" s="288"/>
      <c r="U51" s="288"/>
      <c r="V51" s="289"/>
      <c r="W51" s="289"/>
      <c r="X51" s="547"/>
      <c r="Y51" s="244" t="s">
        <v>6497</v>
      </c>
      <c r="Z51" s="249"/>
      <c r="AA51" s="249"/>
      <c r="AB51" s="248"/>
      <c r="AC51" s="248"/>
      <c r="AD51" s="248"/>
      <c r="AE51" s="249"/>
      <c r="AF51" s="249"/>
      <c r="AG51" s="248"/>
      <c r="AH51" s="248"/>
      <c r="AI51" s="248"/>
      <c r="AJ51" s="248"/>
      <c r="AK51" s="248"/>
      <c r="AL51" s="248"/>
      <c r="AM51" s="248"/>
      <c r="AN51" s="1532">
        <v>46</v>
      </c>
      <c r="AO51" s="1658"/>
      <c r="AP51" s="532" t="s">
        <v>16</v>
      </c>
      <c r="AQ51" s="248"/>
      <c r="AR51" s="248"/>
      <c r="AS51" s="248"/>
      <c r="AT51" s="252">
        <f t="shared" si="0"/>
        <v>46</v>
      </c>
      <c r="AU51" s="841"/>
    </row>
    <row r="52" spans="1:47" ht="17.100000000000001" customHeight="1">
      <c r="A52" s="243">
        <v>61</v>
      </c>
      <c r="B52" s="243">
        <v>4011</v>
      </c>
      <c r="C52" s="244" t="s">
        <v>6555</v>
      </c>
      <c r="D52" s="527"/>
      <c r="E52" s="528"/>
      <c r="F52" s="528"/>
      <c r="G52" s="528"/>
      <c r="H52" s="528"/>
      <c r="I52" s="794"/>
      <c r="J52" s="528"/>
      <c r="K52" s="528"/>
      <c r="L52" s="528"/>
      <c r="M52" s="528"/>
      <c r="N52" s="527"/>
      <c r="O52" s="528"/>
      <c r="P52" s="528"/>
      <c r="Q52" s="794"/>
      <c r="R52" s="1620" t="s">
        <v>6499</v>
      </c>
      <c r="S52" s="1584"/>
      <c r="T52" s="1584"/>
      <c r="U52" s="1584"/>
      <c r="V52" s="1584"/>
      <c r="W52" s="1584"/>
      <c r="X52" s="1585"/>
      <c r="Y52" s="246" t="s">
        <v>6500</v>
      </c>
      <c r="Z52" s="249"/>
      <c r="AA52" s="249"/>
      <c r="AB52" s="248"/>
      <c r="AC52" s="248"/>
      <c r="AD52" s="248"/>
      <c r="AE52" s="249"/>
      <c r="AF52" s="249"/>
      <c r="AG52" s="248"/>
      <c r="AH52" s="248"/>
      <c r="AI52" s="248"/>
      <c r="AJ52" s="248"/>
      <c r="AK52" s="248"/>
      <c r="AL52" s="248"/>
      <c r="AM52" s="248"/>
      <c r="AN52" s="1532">
        <v>105</v>
      </c>
      <c r="AO52" s="1658"/>
      <c r="AP52" s="532" t="s">
        <v>16</v>
      </c>
      <c r="AQ52" s="532"/>
      <c r="AR52" s="248"/>
      <c r="AS52" s="635"/>
      <c r="AT52" s="252">
        <f t="shared" si="0"/>
        <v>105</v>
      </c>
      <c r="AU52" s="841"/>
    </row>
    <row r="53" spans="1:47" ht="17.100000000000001" customHeight="1">
      <c r="A53" s="243">
        <v>61</v>
      </c>
      <c r="B53" s="243">
        <v>4012</v>
      </c>
      <c r="C53" s="244" t="s">
        <v>6556</v>
      </c>
      <c r="D53" s="527"/>
      <c r="E53" s="528"/>
      <c r="F53" s="528"/>
      <c r="G53" s="528"/>
      <c r="H53" s="528"/>
      <c r="I53" s="794"/>
      <c r="J53" s="528"/>
      <c r="K53" s="528"/>
      <c r="L53" s="528"/>
      <c r="M53" s="528"/>
      <c r="N53" s="527"/>
      <c r="O53" s="528"/>
      <c r="P53" s="528"/>
      <c r="Q53" s="794"/>
      <c r="R53" s="1583"/>
      <c r="S53" s="1584"/>
      <c r="T53" s="1584"/>
      <c r="U53" s="1584"/>
      <c r="V53" s="1584"/>
      <c r="W53" s="1584"/>
      <c r="X53" s="1585"/>
      <c r="Y53" s="246" t="s">
        <v>6502</v>
      </c>
      <c r="Z53" s="249"/>
      <c r="AA53" s="249"/>
      <c r="AB53" s="248"/>
      <c r="AC53" s="248"/>
      <c r="AD53" s="248"/>
      <c r="AE53" s="249"/>
      <c r="AF53" s="249"/>
      <c r="AG53" s="248"/>
      <c r="AH53" s="248"/>
      <c r="AI53" s="248"/>
      <c r="AJ53" s="248"/>
      <c r="AK53" s="248"/>
      <c r="AL53" s="248"/>
      <c r="AM53" s="248"/>
      <c r="AN53" s="1532">
        <v>105</v>
      </c>
      <c r="AO53" s="1658"/>
      <c r="AP53" s="532" t="s">
        <v>16</v>
      </c>
      <c r="AQ53" s="532"/>
      <c r="AR53" s="248"/>
      <c r="AS53" s="635"/>
      <c r="AT53" s="252">
        <f t="shared" si="0"/>
        <v>105</v>
      </c>
      <c r="AU53" s="841"/>
    </row>
    <row r="54" spans="1:47" ht="17.100000000000001" customHeight="1">
      <c r="A54" s="243">
        <v>61</v>
      </c>
      <c r="B54" s="243">
        <v>4013</v>
      </c>
      <c r="C54" s="244" t="s">
        <v>6557</v>
      </c>
      <c r="D54" s="527"/>
      <c r="E54" s="528"/>
      <c r="F54" s="528"/>
      <c r="G54" s="528"/>
      <c r="H54" s="528"/>
      <c r="I54" s="794"/>
      <c r="J54" s="528"/>
      <c r="K54" s="528"/>
      <c r="L54" s="528"/>
      <c r="M54" s="528"/>
      <c r="N54" s="809"/>
      <c r="O54" s="805"/>
      <c r="P54" s="805"/>
      <c r="Q54" s="804"/>
      <c r="R54" s="809"/>
      <c r="S54" s="805"/>
      <c r="T54" s="805"/>
      <c r="U54" s="805"/>
      <c r="V54" s="289"/>
      <c r="W54" s="289"/>
      <c r="X54" s="547"/>
      <c r="Y54" s="246" t="s">
        <v>6504</v>
      </c>
      <c r="Z54" s="843"/>
      <c r="AA54" s="249"/>
      <c r="AB54" s="248"/>
      <c r="AC54" s="248"/>
      <c r="AD54" s="248"/>
      <c r="AE54" s="249"/>
      <c r="AF54" s="249"/>
      <c r="AG54" s="248"/>
      <c r="AH54" s="248"/>
      <c r="AI54" s="248"/>
      <c r="AJ54" s="248"/>
      <c r="AK54" s="248"/>
      <c r="AL54" s="248"/>
      <c r="AM54" s="248"/>
      <c r="AN54" s="1532">
        <v>84</v>
      </c>
      <c r="AO54" s="1658"/>
      <c r="AP54" s="532" t="s">
        <v>16</v>
      </c>
      <c r="AQ54" s="532"/>
      <c r="AR54" s="248"/>
      <c r="AS54" s="635"/>
      <c r="AT54" s="252">
        <f t="shared" si="0"/>
        <v>84</v>
      </c>
      <c r="AU54" s="841"/>
    </row>
    <row r="55" spans="1:47" ht="17.100000000000001" customHeight="1">
      <c r="A55" s="243">
        <v>61</v>
      </c>
      <c r="B55" s="243">
        <v>4014</v>
      </c>
      <c r="C55" s="244" t="s">
        <v>6558</v>
      </c>
      <c r="D55" s="527"/>
      <c r="E55" s="528"/>
      <c r="F55" s="528"/>
      <c r="G55" s="528"/>
      <c r="H55" s="528"/>
      <c r="I55" s="794"/>
      <c r="J55" s="528"/>
      <c r="K55" s="528"/>
      <c r="L55" s="528"/>
      <c r="M55" s="528"/>
      <c r="N55" s="1580" t="s">
        <v>6506</v>
      </c>
      <c r="O55" s="1581"/>
      <c r="P55" s="1581"/>
      <c r="Q55" s="1582"/>
      <c r="R55" s="1580" t="s">
        <v>6507</v>
      </c>
      <c r="S55" s="1581"/>
      <c r="T55" s="1581"/>
      <c r="U55" s="1581"/>
      <c r="V55" s="1581"/>
      <c r="W55" s="1581"/>
      <c r="X55" s="1582"/>
      <c r="Y55" s="601" t="s">
        <v>6559</v>
      </c>
      <c r="Z55" s="144"/>
      <c r="AA55" s="144"/>
      <c r="AB55" s="144"/>
      <c r="AC55" s="144"/>
      <c r="AD55" s="844"/>
      <c r="AE55" s="246" t="s">
        <v>6560</v>
      </c>
      <c r="AF55" s="249"/>
      <c r="AG55" s="248"/>
      <c r="AH55" s="248"/>
      <c r="AI55" s="248"/>
      <c r="AJ55" s="248"/>
      <c r="AK55" s="248"/>
      <c r="AL55" s="248"/>
      <c r="AM55" s="248"/>
      <c r="AN55" s="1532">
        <v>209</v>
      </c>
      <c r="AO55" s="1658"/>
      <c r="AP55" s="532" t="s">
        <v>16</v>
      </c>
      <c r="AQ55" s="532"/>
      <c r="AR55" s="248"/>
      <c r="AS55" s="635"/>
      <c r="AT55" s="252">
        <f>AN55</f>
        <v>209</v>
      </c>
      <c r="AU55" s="841"/>
    </row>
    <row r="56" spans="1:47" ht="17.100000000000001" customHeight="1">
      <c r="A56" s="243">
        <v>61</v>
      </c>
      <c r="B56" s="243">
        <v>4015</v>
      </c>
      <c r="C56" s="244" t="s">
        <v>6561</v>
      </c>
      <c r="D56" s="527"/>
      <c r="E56" s="528"/>
      <c r="F56" s="528"/>
      <c r="G56" s="528"/>
      <c r="H56" s="528"/>
      <c r="I56" s="794"/>
      <c r="J56" s="528"/>
      <c r="K56" s="528"/>
      <c r="L56" s="528"/>
      <c r="M56" s="528"/>
      <c r="N56" s="1583"/>
      <c r="O56" s="1584"/>
      <c r="P56" s="1584"/>
      <c r="Q56" s="1585"/>
      <c r="R56" s="1583"/>
      <c r="S56" s="1584"/>
      <c r="T56" s="1584"/>
      <c r="U56" s="1584"/>
      <c r="V56" s="1584"/>
      <c r="W56" s="1584"/>
      <c r="X56" s="1585"/>
      <c r="Y56" s="152"/>
      <c r="Z56" s="151"/>
      <c r="AA56" s="151"/>
      <c r="AB56" s="151"/>
      <c r="AC56" s="151"/>
      <c r="AD56" s="845"/>
      <c r="AE56" s="246" t="s">
        <v>6562</v>
      </c>
      <c r="AF56" s="249"/>
      <c r="AG56" s="248"/>
      <c r="AH56" s="248"/>
      <c r="AI56" s="248"/>
      <c r="AJ56" s="248"/>
      <c r="AK56" s="248"/>
      <c r="AL56" s="248"/>
      <c r="AM56" s="248"/>
      <c r="AN56" s="1532">
        <v>139</v>
      </c>
      <c r="AO56" s="1658"/>
      <c r="AP56" s="532" t="s">
        <v>16</v>
      </c>
      <c r="AQ56" s="248"/>
      <c r="AR56" s="248"/>
      <c r="AS56" s="248"/>
      <c r="AT56" s="252">
        <f>AN56</f>
        <v>139</v>
      </c>
      <c r="AU56" s="841"/>
    </row>
    <row r="57" spans="1:47" ht="17.100000000000001" customHeight="1">
      <c r="A57" s="243">
        <v>61</v>
      </c>
      <c r="B57" s="243">
        <v>4016</v>
      </c>
      <c r="C57" s="244" t="s">
        <v>6563</v>
      </c>
      <c r="D57" s="527"/>
      <c r="E57" s="528"/>
      <c r="F57" s="528"/>
      <c r="G57" s="528"/>
      <c r="H57" s="528"/>
      <c r="I57" s="794"/>
      <c r="J57" s="528"/>
      <c r="K57" s="528"/>
      <c r="L57" s="528"/>
      <c r="M57" s="528"/>
      <c r="N57" s="1583"/>
      <c r="O57" s="1584"/>
      <c r="P57" s="1584"/>
      <c r="Q57" s="1585"/>
      <c r="R57" s="527"/>
      <c r="S57" s="528"/>
      <c r="T57" s="528"/>
      <c r="U57" s="528"/>
      <c r="V57" s="546"/>
      <c r="W57" s="546"/>
      <c r="X57" s="743"/>
      <c r="Y57" s="153"/>
      <c r="Z57" s="154"/>
      <c r="AA57" s="154"/>
      <c r="AB57" s="154"/>
      <c r="AC57" s="154"/>
      <c r="AD57" s="846"/>
      <c r="AE57" s="246" t="s">
        <v>6564</v>
      </c>
      <c r="AF57" s="249"/>
      <c r="AG57" s="248"/>
      <c r="AH57" s="248"/>
      <c r="AI57" s="248"/>
      <c r="AJ57" s="248"/>
      <c r="AK57" s="248"/>
      <c r="AL57" s="248"/>
      <c r="AM57" s="248"/>
      <c r="AN57" s="1532">
        <v>84</v>
      </c>
      <c r="AO57" s="1658"/>
      <c r="AP57" s="532" t="s">
        <v>16</v>
      </c>
      <c r="AQ57" s="248"/>
      <c r="AR57" s="248"/>
      <c r="AS57" s="248"/>
      <c r="AT57" s="252">
        <f>AN57</f>
        <v>84</v>
      </c>
      <c r="AU57" s="841"/>
    </row>
    <row r="58" spans="1:47" ht="17.100000000000001" customHeight="1">
      <c r="A58" s="243">
        <v>61</v>
      </c>
      <c r="B58" s="243">
        <v>4017</v>
      </c>
      <c r="C58" s="244" t="s">
        <v>6565</v>
      </c>
      <c r="D58" s="527"/>
      <c r="E58" s="528"/>
      <c r="F58" s="528"/>
      <c r="G58" s="528"/>
      <c r="H58" s="528"/>
      <c r="I58" s="794"/>
      <c r="J58" s="528"/>
      <c r="K58" s="528"/>
      <c r="L58" s="528"/>
      <c r="M58" s="528"/>
      <c r="N58" s="520"/>
      <c r="O58" s="521"/>
      <c r="P58" s="521"/>
      <c r="Q58" s="522"/>
      <c r="R58" s="520"/>
      <c r="S58" s="521"/>
      <c r="T58" s="521"/>
      <c r="U58" s="521"/>
      <c r="V58" s="521"/>
      <c r="W58" s="521"/>
      <c r="X58" s="522"/>
      <c r="Y58" s="601" t="s">
        <v>6566</v>
      </c>
      <c r="Z58" s="144"/>
      <c r="AA58" s="144"/>
      <c r="AB58" s="144"/>
      <c r="AC58" s="144"/>
      <c r="AD58" s="844"/>
      <c r="AE58" s="246" t="s">
        <v>6567</v>
      </c>
      <c r="AF58" s="249"/>
      <c r="AG58" s="248"/>
      <c r="AH58" s="248"/>
      <c r="AI58" s="248"/>
      <c r="AJ58" s="248"/>
      <c r="AK58" s="248"/>
      <c r="AL58" s="248"/>
      <c r="AM58" s="248"/>
      <c r="AN58" s="1532">
        <v>209</v>
      </c>
      <c r="AO58" s="1658"/>
      <c r="AP58" s="532" t="s">
        <v>16</v>
      </c>
      <c r="AQ58" s="532"/>
      <c r="AR58" s="248"/>
      <c r="AS58" s="635"/>
      <c r="AT58" s="252">
        <f t="shared" ref="AT58:AT81" si="1">AN58</f>
        <v>209</v>
      </c>
      <c r="AU58" s="841"/>
    </row>
    <row r="59" spans="1:47" ht="17.100000000000001" customHeight="1">
      <c r="A59" s="243">
        <v>61</v>
      </c>
      <c r="B59" s="243">
        <v>4018</v>
      </c>
      <c r="C59" s="244" t="s">
        <v>6568</v>
      </c>
      <c r="D59" s="527"/>
      <c r="E59" s="528"/>
      <c r="F59" s="528"/>
      <c r="G59" s="528"/>
      <c r="H59" s="528"/>
      <c r="I59" s="794"/>
      <c r="J59" s="528"/>
      <c r="K59" s="528"/>
      <c r="L59" s="528"/>
      <c r="M59" s="528"/>
      <c r="N59" s="520"/>
      <c r="O59" s="521"/>
      <c r="P59" s="521"/>
      <c r="Q59" s="522"/>
      <c r="R59" s="520"/>
      <c r="S59" s="521"/>
      <c r="T59" s="521"/>
      <c r="U59" s="521"/>
      <c r="V59" s="521"/>
      <c r="W59" s="521"/>
      <c r="X59" s="522"/>
      <c r="Y59" s="152"/>
      <c r="Z59" s="151"/>
      <c r="AA59" s="151"/>
      <c r="AB59" s="151"/>
      <c r="AC59" s="151"/>
      <c r="AD59" s="845"/>
      <c r="AE59" s="246" t="s">
        <v>6562</v>
      </c>
      <c r="AF59" s="249"/>
      <c r="AG59" s="248"/>
      <c r="AH59" s="248"/>
      <c r="AI59" s="248"/>
      <c r="AJ59" s="248"/>
      <c r="AK59" s="248"/>
      <c r="AL59" s="248"/>
      <c r="AM59" s="248"/>
      <c r="AN59" s="1532">
        <v>139</v>
      </c>
      <c r="AO59" s="1658"/>
      <c r="AP59" s="532" t="s">
        <v>16</v>
      </c>
      <c r="AQ59" s="248"/>
      <c r="AR59" s="248"/>
      <c r="AS59" s="248"/>
      <c r="AT59" s="252">
        <f t="shared" si="1"/>
        <v>139</v>
      </c>
      <c r="AU59" s="841"/>
    </row>
    <row r="60" spans="1:47" ht="17.100000000000001" customHeight="1">
      <c r="A60" s="243">
        <v>61</v>
      </c>
      <c r="B60" s="243">
        <v>4019</v>
      </c>
      <c r="C60" s="244" t="s">
        <v>6569</v>
      </c>
      <c r="D60" s="527"/>
      <c r="E60" s="528"/>
      <c r="F60" s="528"/>
      <c r="G60" s="528"/>
      <c r="H60" s="528"/>
      <c r="I60" s="794"/>
      <c r="J60" s="528"/>
      <c r="K60" s="528"/>
      <c r="L60" s="528"/>
      <c r="M60" s="528"/>
      <c r="N60" s="520"/>
      <c r="O60" s="521"/>
      <c r="P60" s="521"/>
      <c r="Q60" s="522"/>
      <c r="R60" s="527"/>
      <c r="S60" s="528"/>
      <c r="T60" s="528"/>
      <c r="U60" s="528"/>
      <c r="V60" s="546"/>
      <c r="W60" s="546"/>
      <c r="X60" s="743"/>
      <c r="Y60" s="153"/>
      <c r="Z60" s="154"/>
      <c r="AA60" s="154"/>
      <c r="AB60" s="154"/>
      <c r="AC60" s="154"/>
      <c r="AD60" s="846"/>
      <c r="AE60" s="246" t="s">
        <v>6564</v>
      </c>
      <c r="AF60" s="249"/>
      <c r="AG60" s="248"/>
      <c r="AH60" s="248"/>
      <c r="AI60" s="248"/>
      <c r="AJ60" s="248"/>
      <c r="AK60" s="248"/>
      <c r="AL60" s="248"/>
      <c r="AM60" s="248"/>
      <c r="AN60" s="1532">
        <v>84</v>
      </c>
      <c r="AO60" s="1658"/>
      <c r="AP60" s="532" t="s">
        <v>16</v>
      </c>
      <c r="AQ60" s="248"/>
      <c r="AR60" s="248"/>
      <c r="AS60" s="248"/>
      <c r="AT60" s="252">
        <f t="shared" si="1"/>
        <v>84</v>
      </c>
      <c r="AU60" s="841"/>
    </row>
    <row r="61" spans="1:47" ht="17.100000000000001" customHeight="1">
      <c r="A61" s="243">
        <v>61</v>
      </c>
      <c r="B61" s="243">
        <v>4020</v>
      </c>
      <c r="C61" s="244" t="s">
        <v>6570</v>
      </c>
      <c r="D61" s="527"/>
      <c r="E61" s="528"/>
      <c r="F61" s="528"/>
      <c r="G61" s="528"/>
      <c r="H61" s="528"/>
      <c r="I61" s="794"/>
      <c r="J61" s="528"/>
      <c r="K61" s="528"/>
      <c r="L61" s="528"/>
      <c r="M61" s="528"/>
      <c r="N61" s="527"/>
      <c r="O61" s="528"/>
      <c r="P61" s="528"/>
      <c r="Q61" s="794"/>
      <c r="R61" s="1580" t="s">
        <v>6513</v>
      </c>
      <c r="S61" s="1581"/>
      <c r="T61" s="1581"/>
      <c r="U61" s="1581"/>
      <c r="V61" s="1581"/>
      <c r="W61" s="1581"/>
      <c r="X61" s="1582"/>
      <c r="Y61" s="246" t="s">
        <v>6514</v>
      </c>
      <c r="Z61" s="249"/>
      <c r="AA61" s="249"/>
      <c r="AB61" s="248"/>
      <c r="AC61" s="248"/>
      <c r="AD61" s="248"/>
      <c r="AE61" s="249"/>
      <c r="AF61" s="249"/>
      <c r="AG61" s="248"/>
      <c r="AH61" s="248"/>
      <c r="AI61" s="248"/>
      <c r="AJ61" s="248"/>
      <c r="AK61" s="248"/>
      <c r="AL61" s="248"/>
      <c r="AM61" s="248"/>
      <c r="AN61" s="1532">
        <v>418</v>
      </c>
      <c r="AO61" s="1658"/>
      <c r="AP61" s="532" t="s">
        <v>16</v>
      </c>
      <c r="AQ61" s="248"/>
      <c r="AR61" s="248"/>
      <c r="AS61" s="248"/>
      <c r="AT61" s="252">
        <f t="shared" si="1"/>
        <v>418</v>
      </c>
      <c r="AU61" s="841"/>
    </row>
    <row r="62" spans="1:47" ht="17.100000000000001" customHeight="1">
      <c r="A62" s="243">
        <v>61</v>
      </c>
      <c r="B62" s="243">
        <v>4021</v>
      </c>
      <c r="C62" s="244" t="s">
        <v>6571</v>
      </c>
      <c r="D62" s="527"/>
      <c r="E62" s="528"/>
      <c r="F62" s="528"/>
      <c r="G62" s="528"/>
      <c r="H62" s="528"/>
      <c r="I62" s="794"/>
      <c r="J62" s="528"/>
      <c r="K62" s="528"/>
      <c r="L62" s="528"/>
      <c r="M62" s="528"/>
      <c r="N62" s="527"/>
      <c r="O62" s="528"/>
      <c r="P62" s="528"/>
      <c r="Q62" s="794"/>
      <c r="R62" s="1583"/>
      <c r="S62" s="1584"/>
      <c r="T62" s="1584"/>
      <c r="U62" s="1584"/>
      <c r="V62" s="1584"/>
      <c r="W62" s="1584"/>
      <c r="X62" s="1585"/>
      <c r="Y62" s="246" t="s">
        <v>6516</v>
      </c>
      <c r="Z62" s="249"/>
      <c r="AA62" s="249"/>
      <c r="AB62" s="248"/>
      <c r="AC62" s="248"/>
      <c r="AD62" s="248"/>
      <c r="AE62" s="249"/>
      <c r="AF62" s="249"/>
      <c r="AG62" s="248"/>
      <c r="AH62" s="248"/>
      <c r="AI62" s="248"/>
      <c r="AJ62" s="248"/>
      <c r="AK62" s="248"/>
      <c r="AL62" s="248"/>
      <c r="AM62" s="248"/>
      <c r="AN62" s="1532">
        <v>348</v>
      </c>
      <c r="AO62" s="1658"/>
      <c r="AP62" s="532" t="s">
        <v>16</v>
      </c>
      <c r="AQ62" s="532"/>
      <c r="AR62" s="248"/>
      <c r="AS62" s="635"/>
      <c r="AT62" s="252">
        <f t="shared" si="1"/>
        <v>348</v>
      </c>
      <c r="AU62" s="841"/>
    </row>
    <row r="63" spans="1:47" ht="17.100000000000001" customHeight="1">
      <c r="A63" s="243">
        <v>61</v>
      </c>
      <c r="B63" s="243">
        <v>4022</v>
      </c>
      <c r="C63" s="244" t="s">
        <v>6572</v>
      </c>
      <c r="D63" s="527"/>
      <c r="E63" s="528"/>
      <c r="F63" s="528"/>
      <c r="G63" s="528"/>
      <c r="H63" s="528"/>
      <c r="I63" s="794"/>
      <c r="J63" s="528"/>
      <c r="K63" s="528"/>
      <c r="L63" s="528"/>
      <c r="M63" s="528"/>
      <c r="N63" s="527"/>
      <c r="O63" s="528"/>
      <c r="P63" s="528"/>
      <c r="Q63" s="794"/>
      <c r="R63" s="1583"/>
      <c r="S63" s="1584"/>
      <c r="T63" s="1584"/>
      <c r="U63" s="1584"/>
      <c r="V63" s="1584"/>
      <c r="W63" s="1584"/>
      <c r="X63" s="1585"/>
      <c r="Y63" s="246" t="s">
        <v>6518</v>
      </c>
      <c r="Z63" s="249"/>
      <c r="AA63" s="249"/>
      <c r="AB63" s="248"/>
      <c r="AC63" s="248"/>
      <c r="AD63" s="248"/>
      <c r="AE63" s="249"/>
      <c r="AF63" s="249"/>
      <c r="AG63" s="248"/>
      <c r="AH63" s="248"/>
      <c r="AI63" s="248"/>
      <c r="AJ63" s="248"/>
      <c r="AK63" s="248"/>
      <c r="AL63" s="248"/>
      <c r="AM63" s="248"/>
      <c r="AN63" s="1532">
        <v>299</v>
      </c>
      <c r="AO63" s="1658"/>
      <c r="AP63" s="532" t="s">
        <v>16</v>
      </c>
      <c r="AQ63" s="532"/>
      <c r="AR63" s="248"/>
      <c r="AS63" s="635"/>
      <c r="AT63" s="252">
        <f t="shared" si="1"/>
        <v>299</v>
      </c>
      <c r="AU63" s="841"/>
    </row>
    <row r="64" spans="1:47" ht="17.100000000000001" customHeight="1">
      <c r="A64" s="243">
        <v>61</v>
      </c>
      <c r="B64" s="243">
        <v>4023</v>
      </c>
      <c r="C64" s="244" t="s">
        <v>6573</v>
      </c>
      <c r="D64" s="527"/>
      <c r="E64" s="528"/>
      <c r="F64" s="528"/>
      <c r="G64" s="528"/>
      <c r="H64" s="528"/>
      <c r="I64" s="794"/>
      <c r="J64" s="528"/>
      <c r="K64" s="528"/>
      <c r="L64" s="528"/>
      <c r="M64" s="528"/>
      <c r="N64" s="527"/>
      <c r="O64" s="528"/>
      <c r="P64" s="528"/>
      <c r="Q64" s="794"/>
      <c r="R64" s="1583"/>
      <c r="S64" s="1584"/>
      <c r="T64" s="1584"/>
      <c r="U64" s="1584"/>
      <c r="V64" s="1584"/>
      <c r="W64" s="1584"/>
      <c r="X64" s="1585"/>
      <c r="Y64" s="246" t="s">
        <v>6520</v>
      </c>
      <c r="Z64" s="249"/>
      <c r="AA64" s="249"/>
      <c r="AB64" s="248"/>
      <c r="AC64" s="248"/>
      <c r="AD64" s="248"/>
      <c r="AE64" s="249"/>
      <c r="AF64" s="249"/>
      <c r="AG64" s="248"/>
      <c r="AH64" s="248"/>
      <c r="AI64" s="248"/>
      <c r="AJ64" s="248"/>
      <c r="AK64" s="248"/>
      <c r="AL64" s="248"/>
      <c r="AM64" s="248"/>
      <c r="AN64" s="1532">
        <v>261</v>
      </c>
      <c r="AO64" s="1658"/>
      <c r="AP64" s="532" t="s">
        <v>16</v>
      </c>
      <c r="AQ64" s="532"/>
      <c r="AR64" s="248"/>
      <c r="AS64" s="635"/>
      <c r="AT64" s="252">
        <f t="shared" si="1"/>
        <v>261</v>
      </c>
      <c r="AU64" s="841"/>
    </row>
    <row r="65" spans="1:47" ht="17.100000000000001" customHeight="1">
      <c r="A65" s="243">
        <v>61</v>
      </c>
      <c r="B65" s="243">
        <v>4024</v>
      </c>
      <c r="C65" s="244" t="s">
        <v>6574</v>
      </c>
      <c r="D65" s="527"/>
      <c r="E65" s="528"/>
      <c r="F65" s="528"/>
      <c r="G65" s="528"/>
      <c r="H65" s="528"/>
      <c r="I65" s="794"/>
      <c r="J65" s="528"/>
      <c r="K65" s="528"/>
      <c r="L65" s="528"/>
      <c r="M65" s="528"/>
      <c r="N65" s="527"/>
      <c r="O65" s="528"/>
      <c r="P65" s="528"/>
      <c r="Q65" s="794"/>
      <c r="R65" s="1583"/>
      <c r="S65" s="1584"/>
      <c r="T65" s="1584"/>
      <c r="U65" s="1584"/>
      <c r="V65" s="1584"/>
      <c r="W65" s="1584"/>
      <c r="X65" s="1585"/>
      <c r="Y65" s="246" t="s">
        <v>6522</v>
      </c>
      <c r="Z65" s="249"/>
      <c r="AA65" s="249"/>
      <c r="AB65" s="248"/>
      <c r="AC65" s="248"/>
      <c r="AD65" s="248"/>
      <c r="AE65" s="249"/>
      <c r="AF65" s="249"/>
      <c r="AG65" s="248"/>
      <c r="AH65" s="248"/>
      <c r="AI65" s="248"/>
      <c r="AJ65" s="248"/>
      <c r="AK65" s="248"/>
      <c r="AL65" s="248"/>
      <c r="AM65" s="248"/>
      <c r="AN65" s="1532">
        <v>232</v>
      </c>
      <c r="AO65" s="1658"/>
      <c r="AP65" s="532" t="s">
        <v>16</v>
      </c>
      <c r="AQ65" s="532"/>
      <c r="AR65" s="248"/>
      <c r="AS65" s="635"/>
      <c r="AT65" s="252">
        <f t="shared" si="1"/>
        <v>232</v>
      </c>
      <c r="AU65" s="841"/>
    </row>
    <row r="66" spans="1:47" ht="17.100000000000001" customHeight="1">
      <c r="A66" s="243">
        <v>61</v>
      </c>
      <c r="B66" s="243">
        <v>4025</v>
      </c>
      <c r="C66" s="244" t="s">
        <v>6575</v>
      </c>
      <c r="D66" s="527"/>
      <c r="E66" s="528"/>
      <c r="F66" s="528"/>
      <c r="G66" s="528"/>
      <c r="H66" s="528"/>
      <c r="I66" s="794"/>
      <c r="J66" s="528"/>
      <c r="K66" s="528"/>
      <c r="L66" s="528"/>
      <c r="M66" s="528"/>
      <c r="N66" s="527"/>
      <c r="O66" s="528"/>
      <c r="P66" s="528"/>
      <c r="Q66" s="794"/>
      <c r="R66" s="1583"/>
      <c r="S66" s="1584"/>
      <c r="T66" s="1584"/>
      <c r="U66" s="1584"/>
      <c r="V66" s="1584"/>
      <c r="W66" s="1584"/>
      <c r="X66" s="1585"/>
      <c r="Y66" s="246" t="s">
        <v>6524</v>
      </c>
      <c r="Z66" s="249"/>
      <c r="AA66" s="249"/>
      <c r="AB66" s="248"/>
      <c r="AC66" s="248"/>
      <c r="AD66" s="248"/>
      <c r="AE66" s="249"/>
      <c r="AF66" s="249"/>
      <c r="AG66" s="248"/>
      <c r="AH66" s="248"/>
      <c r="AI66" s="248"/>
      <c r="AJ66" s="248"/>
      <c r="AK66" s="248"/>
      <c r="AL66" s="248"/>
      <c r="AM66" s="248"/>
      <c r="AN66" s="1532">
        <v>209</v>
      </c>
      <c r="AO66" s="1658"/>
      <c r="AP66" s="532" t="s">
        <v>16</v>
      </c>
      <c r="AQ66" s="532"/>
      <c r="AR66" s="248"/>
      <c r="AS66" s="635"/>
      <c r="AT66" s="252">
        <f t="shared" si="1"/>
        <v>209</v>
      </c>
      <c r="AU66" s="841"/>
    </row>
    <row r="67" spans="1:47" ht="17.100000000000001" customHeight="1">
      <c r="A67" s="243">
        <v>61</v>
      </c>
      <c r="B67" s="243">
        <v>4026</v>
      </c>
      <c r="C67" s="244" t="s">
        <v>6576</v>
      </c>
      <c r="D67" s="527"/>
      <c r="E67" s="528"/>
      <c r="F67" s="528"/>
      <c r="G67" s="528"/>
      <c r="H67" s="528"/>
      <c r="I67" s="794"/>
      <c r="J67" s="805"/>
      <c r="K67" s="805"/>
      <c r="L67" s="805"/>
      <c r="M67" s="805"/>
      <c r="N67" s="809"/>
      <c r="O67" s="805"/>
      <c r="P67" s="805"/>
      <c r="Q67" s="804"/>
      <c r="R67" s="809"/>
      <c r="S67" s="805"/>
      <c r="T67" s="805"/>
      <c r="U67" s="805"/>
      <c r="V67" s="289"/>
      <c r="W67" s="289"/>
      <c r="X67" s="547"/>
      <c r="Y67" s="246" t="s">
        <v>6526</v>
      </c>
      <c r="Z67" s="249"/>
      <c r="AA67" s="249"/>
      <c r="AB67" s="248"/>
      <c r="AC67" s="248"/>
      <c r="AD67" s="248"/>
      <c r="AE67" s="249"/>
      <c r="AF67" s="249"/>
      <c r="AG67" s="248"/>
      <c r="AH67" s="248"/>
      <c r="AI67" s="248"/>
      <c r="AJ67" s="248"/>
      <c r="AK67" s="248"/>
      <c r="AL67" s="248"/>
      <c r="AM67" s="248"/>
      <c r="AN67" s="1532">
        <v>139</v>
      </c>
      <c r="AO67" s="1658"/>
      <c r="AP67" s="532" t="s">
        <v>16</v>
      </c>
      <c r="AQ67" s="532"/>
      <c r="AR67" s="248"/>
      <c r="AS67" s="635"/>
      <c r="AT67" s="252">
        <f t="shared" si="1"/>
        <v>139</v>
      </c>
      <c r="AU67" s="841"/>
    </row>
    <row r="68" spans="1:47" ht="17.100000000000001" customHeight="1">
      <c r="A68" s="243">
        <v>61</v>
      </c>
      <c r="B68" s="243">
        <v>4030</v>
      </c>
      <c r="C68" s="244" t="s">
        <v>6577</v>
      </c>
      <c r="D68" s="527"/>
      <c r="E68" s="528"/>
      <c r="F68" s="528"/>
      <c r="G68" s="528"/>
      <c r="H68" s="528"/>
      <c r="I68" s="794"/>
      <c r="J68" s="1580" t="s">
        <v>6578</v>
      </c>
      <c r="K68" s="1581"/>
      <c r="L68" s="1581"/>
      <c r="M68" s="1582"/>
      <c r="N68" s="1580" t="s">
        <v>6476</v>
      </c>
      <c r="O68" s="1581"/>
      <c r="P68" s="1581"/>
      <c r="Q68" s="1582"/>
      <c r="R68" s="1580" t="s">
        <v>4696</v>
      </c>
      <c r="S68" s="1581"/>
      <c r="T68" s="1581"/>
      <c r="U68" s="1581"/>
      <c r="V68" s="1581"/>
      <c r="W68" s="1581"/>
      <c r="X68" s="1582"/>
      <c r="Y68" s="246" t="s">
        <v>4697</v>
      </c>
      <c r="Z68" s="249"/>
      <c r="AA68" s="249"/>
      <c r="AB68" s="248"/>
      <c r="AC68" s="248"/>
      <c r="AD68" s="248"/>
      <c r="AE68" s="249"/>
      <c r="AF68" s="249"/>
      <c r="AG68" s="248"/>
      <c r="AH68" s="248"/>
      <c r="AI68" s="248"/>
      <c r="AJ68" s="248"/>
      <c r="AK68" s="248"/>
      <c r="AL68" s="248"/>
      <c r="AM68" s="248"/>
      <c r="AN68" s="1532">
        <v>52</v>
      </c>
      <c r="AO68" s="1658"/>
      <c r="AP68" s="532" t="s">
        <v>16</v>
      </c>
      <c r="AQ68" s="532"/>
      <c r="AR68" s="248"/>
      <c r="AS68" s="635"/>
      <c r="AT68" s="252">
        <f t="shared" si="1"/>
        <v>52</v>
      </c>
      <c r="AU68" s="841"/>
    </row>
    <row r="69" spans="1:47" ht="17.100000000000001" customHeight="1">
      <c r="A69" s="243">
        <v>61</v>
      </c>
      <c r="B69" s="243">
        <v>4031</v>
      </c>
      <c r="C69" s="244" t="s">
        <v>6579</v>
      </c>
      <c r="D69" s="520"/>
      <c r="E69" s="521"/>
      <c r="F69" s="521"/>
      <c r="G69" s="521"/>
      <c r="H69" s="521"/>
      <c r="I69" s="522"/>
      <c r="J69" s="1583"/>
      <c r="K69" s="1584"/>
      <c r="L69" s="1584"/>
      <c r="M69" s="1585"/>
      <c r="N69" s="1583"/>
      <c r="O69" s="1584"/>
      <c r="P69" s="1584"/>
      <c r="Q69" s="1585"/>
      <c r="R69" s="1583"/>
      <c r="S69" s="1584"/>
      <c r="T69" s="1584"/>
      <c r="U69" s="1584"/>
      <c r="V69" s="1584"/>
      <c r="W69" s="1584"/>
      <c r="X69" s="1585"/>
      <c r="Y69" s="246" t="s">
        <v>6478</v>
      </c>
      <c r="Z69" s="249"/>
      <c r="AA69" s="249"/>
      <c r="AB69" s="248"/>
      <c r="AC69" s="248"/>
      <c r="AD69" s="248"/>
      <c r="AE69" s="249"/>
      <c r="AF69" s="249"/>
      <c r="AG69" s="248"/>
      <c r="AH69" s="248"/>
      <c r="AI69" s="248"/>
      <c r="AJ69" s="248"/>
      <c r="AK69" s="248"/>
      <c r="AL69" s="248"/>
      <c r="AM69" s="248"/>
      <c r="AN69" s="1532">
        <v>44</v>
      </c>
      <c r="AO69" s="1658"/>
      <c r="AP69" s="532" t="s">
        <v>16</v>
      </c>
      <c r="AQ69" s="248"/>
      <c r="AR69" s="248"/>
      <c r="AS69" s="248"/>
      <c r="AT69" s="252">
        <f t="shared" si="1"/>
        <v>44</v>
      </c>
      <c r="AU69" s="841"/>
    </row>
    <row r="70" spans="1:47" ht="17.100000000000001" customHeight="1">
      <c r="A70" s="243">
        <v>61</v>
      </c>
      <c r="B70" s="243">
        <v>4032</v>
      </c>
      <c r="C70" s="244" t="s">
        <v>6580</v>
      </c>
      <c r="D70" s="527"/>
      <c r="E70" s="528"/>
      <c r="F70" s="528"/>
      <c r="G70" s="528"/>
      <c r="H70" s="528"/>
      <c r="I70" s="794"/>
      <c r="J70" s="1583"/>
      <c r="K70" s="1584"/>
      <c r="L70" s="1584"/>
      <c r="M70" s="1585"/>
      <c r="N70" s="1583"/>
      <c r="O70" s="1584"/>
      <c r="P70" s="1584"/>
      <c r="Q70" s="1585"/>
      <c r="R70" s="1583"/>
      <c r="S70" s="1584"/>
      <c r="T70" s="1584"/>
      <c r="U70" s="1584"/>
      <c r="V70" s="1584"/>
      <c r="W70" s="1584"/>
      <c r="X70" s="1585"/>
      <c r="Y70" s="246" t="s">
        <v>6480</v>
      </c>
      <c r="Z70" s="249"/>
      <c r="AA70" s="249"/>
      <c r="AB70" s="248"/>
      <c r="AC70" s="248"/>
      <c r="AD70" s="248"/>
      <c r="AE70" s="249"/>
      <c r="AF70" s="249"/>
      <c r="AG70" s="248"/>
      <c r="AH70" s="248"/>
      <c r="AI70" s="248"/>
      <c r="AJ70" s="248"/>
      <c r="AK70" s="248"/>
      <c r="AL70" s="248"/>
      <c r="AM70" s="248"/>
      <c r="AN70" s="1532">
        <v>34</v>
      </c>
      <c r="AO70" s="1658"/>
      <c r="AP70" s="532" t="s">
        <v>16</v>
      </c>
      <c r="AQ70" s="248"/>
      <c r="AR70" s="248"/>
      <c r="AS70" s="248"/>
      <c r="AT70" s="252">
        <f t="shared" si="1"/>
        <v>34</v>
      </c>
      <c r="AU70" s="841"/>
    </row>
    <row r="71" spans="1:47" ht="17.100000000000001" customHeight="1">
      <c r="A71" s="243">
        <v>61</v>
      </c>
      <c r="B71" s="243">
        <v>4033</v>
      </c>
      <c r="C71" s="244" t="s">
        <v>6581</v>
      </c>
      <c r="D71" s="527"/>
      <c r="E71" s="528"/>
      <c r="F71" s="528"/>
      <c r="G71" s="528"/>
      <c r="H71" s="528"/>
      <c r="I71" s="794"/>
      <c r="J71" s="528"/>
      <c r="K71" s="528"/>
      <c r="L71" s="528"/>
      <c r="M71" s="528"/>
      <c r="N71" s="516"/>
      <c r="O71" s="517"/>
      <c r="P71" s="517"/>
      <c r="Q71" s="518"/>
      <c r="R71" s="516"/>
      <c r="S71" s="517"/>
      <c r="T71" s="517"/>
      <c r="U71" s="517"/>
      <c r="V71" s="546"/>
      <c r="W71" s="546"/>
      <c r="X71" s="743"/>
      <c r="Y71" s="246" t="s">
        <v>6482</v>
      </c>
      <c r="Z71" s="249"/>
      <c r="AA71" s="249"/>
      <c r="AB71" s="248"/>
      <c r="AC71" s="248"/>
      <c r="AD71" s="248"/>
      <c r="AE71" s="249"/>
      <c r="AF71" s="249"/>
      <c r="AG71" s="248"/>
      <c r="AH71" s="248"/>
      <c r="AI71" s="248"/>
      <c r="AJ71" s="248"/>
      <c r="AK71" s="248"/>
      <c r="AL71" s="248"/>
      <c r="AM71" s="248"/>
      <c r="AN71" s="1532">
        <v>28</v>
      </c>
      <c r="AO71" s="1658"/>
      <c r="AP71" s="532" t="s">
        <v>16</v>
      </c>
      <c r="AQ71" s="248"/>
      <c r="AR71" s="248"/>
      <c r="AS71" s="248"/>
      <c r="AT71" s="252">
        <f t="shared" si="1"/>
        <v>28</v>
      </c>
      <c r="AU71" s="841"/>
    </row>
    <row r="72" spans="1:47" ht="17.100000000000001" customHeight="1">
      <c r="A72" s="243">
        <v>61</v>
      </c>
      <c r="B72" s="243">
        <v>4034</v>
      </c>
      <c r="C72" s="244" t="s">
        <v>6582</v>
      </c>
      <c r="D72" s="842"/>
      <c r="E72" s="546"/>
      <c r="F72" s="546"/>
      <c r="G72" s="546"/>
      <c r="H72" s="546"/>
      <c r="I72" s="743"/>
      <c r="J72" s="546"/>
      <c r="K72" s="546"/>
      <c r="L72" s="546"/>
      <c r="M72" s="546"/>
      <c r="N72" s="842"/>
      <c r="O72" s="546"/>
      <c r="P72" s="546"/>
      <c r="Q72" s="743"/>
      <c r="R72" s="842"/>
      <c r="S72" s="546"/>
      <c r="T72" s="546"/>
      <c r="U72" s="546"/>
      <c r="V72" s="546"/>
      <c r="W72" s="546"/>
      <c r="X72" s="743"/>
      <c r="Y72" s="246" t="s">
        <v>6484</v>
      </c>
      <c r="Z72" s="249"/>
      <c r="AA72" s="249"/>
      <c r="AB72" s="248"/>
      <c r="AC72" s="248"/>
      <c r="AD72" s="248"/>
      <c r="AE72" s="249"/>
      <c r="AF72" s="249"/>
      <c r="AG72" s="248"/>
      <c r="AH72" s="248"/>
      <c r="AI72" s="248"/>
      <c r="AJ72" s="248"/>
      <c r="AK72" s="248"/>
      <c r="AL72" s="248"/>
      <c r="AM72" s="248"/>
      <c r="AN72" s="1532">
        <v>24</v>
      </c>
      <c r="AO72" s="1658"/>
      <c r="AP72" s="532" t="s">
        <v>16</v>
      </c>
      <c r="AQ72" s="248"/>
      <c r="AR72" s="248"/>
      <c r="AS72" s="248"/>
      <c r="AT72" s="252">
        <f t="shared" si="1"/>
        <v>24</v>
      </c>
      <c r="AU72" s="841"/>
    </row>
    <row r="73" spans="1:47" ht="17.100000000000001" customHeight="1">
      <c r="A73" s="243">
        <v>61</v>
      </c>
      <c r="B73" s="243">
        <v>4035</v>
      </c>
      <c r="C73" s="244" t="s">
        <v>6583</v>
      </c>
      <c r="D73" s="842"/>
      <c r="E73" s="546"/>
      <c r="F73" s="546"/>
      <c r="G73" s="546"/>
      <c r="H73" s="546"/>
      <c r="I73" s="743"/>
      <c r="J73" s="546"/>
      <c r="K73" s="546"/>
      <c r="L73" s="546"/>
      <c r="M73" s="546"/>
      <c r="N73" s="842"/>
      <c r="O73" s="546"/>
      <c r="P73" s="546"/>
      <c r="Q73" s="743"/>
      <c r="R73" s="842"/>
      <c r="S73" s="546"/>
      <c r="T73" s="546"/>
      <c r="U73" s="546"/>
      <c r="V73" s="546"/>
      <c r="W73" s="546"/>
      <c r="X73" s="743"/>
      <c r="Y73" s="246" t="s">
        <v>6486</v>
      </c>
      <c r="Z73" s="249"/>
      <c r="AA73" s="249"/>
      <c r="AB73" s="248"/>
      <c r="AC73" s="248"/>
      <c r="AD73" s="248"/>
      <c r="AE73" s="249"/>
      <c r="AF73" s="249"/>
      <c r="AG73" s="248"/>
      <c r="AH73" s="248"/>
      <c r="AI73" s="248"/>
      <c r="AJ73" s="248"/>
      <c r="AK73" s="248"/>
      <c r="AL73" s="248"/>
      <c r="AM73" s="248"/>
      <c r="AN73" s="1532">
        <v>21</v>
      </c>
      <c r="AO73" s="1658"/>
      <c r="AP73" s="532" t="s">
        <v>16</v>
      </c>
      <c r="AQ73" s="248"/>
      <c r="AR73" s="248"/>
      <c r="AS73" s="248"/>
      <c r="AT73" s="252">
        <f t="shared" si="1"/>
        <v>21</v>
      </c>
      <c r="AU73" s="841"/>
    </row>
    <row r="74" spans="1:47" ht="17.100000000000001" customHeight="1">
      <c r="A74" s="243">
        <v>61</v>
      </c>
      <c r="B74" s="243">
        <v>4036</v>
      </c>
      <c r="C74" s="244" t="s">
        <v>6584</v>
      </c>
      <c r="D74" s="842"/>
      <c r="E74" s="546"/>
      <c r="F74" s="546"/>
      <c r="G74" s="546"/>
      <c r="H74" s="546"/>
      <c r="I74" s="743"/>
      <c r="J74" s="546"/>
      <c r="K74" s="546"/>
      <c r="L74" s="546"/>
      <c r="M74" s="546"/>
      <c r="N74" s="842"/>
      <c r="O74" s="546"/>
      <c r="P74" s="546"/>
      <c r="Q74" s="743"/>
      <c r="R74" s="842"/>
      <c r="S74" s="546"/>
      <c r="T74" s="546"/>
      <c r="U74" s="546"/>
      <c r="V74" s="546"/>
      <c r="W74" s="546"/>
      <c r="X74" s="743"/>
      <c r="Y74" s="246" t="s">
        <v>6488</v>
      </c>
      <c r="Z74" s="249"/>
      <c r="AA74" s="249"/>
      <c r="AB74" s="248"/>
      <c r="AC74" s="248"/>
      <c r="AD74" s="248"/>
      <c r="AE74" s="249"/>
      <c r="AF74" s="249"/>
      <c r="AG74" s="248"/>
      <c r="AH74" s="248"/>
      <c r="AI74" s="248"/>
      <c r="AJ74" s="248"/>
      <c r="AK74" s="248"/>
      <c r="AL74" s="248"/>
      <c r="AM74" s="248"/>
      <c r="AN74" s="1532">
        <v>18</v>
      </c>
      <c r="AO74" s="1658"/>
      <c r="AP74" s="532" t="s">
        <v>16</v>
      </c>
      <c r="AQ74" s="248"/>
      <c r="AR74" s="248"/>
      <c r="AS74" s="248"/>
      <c r="AT74" s="252">
        <f t="shared" si="1"/>
        <v>18</v>
      </c>
      <c r="AU74" s="841"/>
    </row>
    <row r="75" spans="1:47" ht="17.100000000000001" customHeight="1">
      <c r="A75" s="243">
        <v>61</v>
      </c>
      <c r="B75" s="243">
        <v>4037</v>
      </c>
      <c r="C75" s="244" t="s">
        <v>6585</v>
      </c>
      <c r="D75" s="527"/>
      <c r="E75" s="528"/>
      <c r="F75" s="528"/>
      <c r="G75" s="528"/>
      <c r="H75" s="528"/>
      <c r="I75" s="794"/>
      <c r="J75" s="528"/>
      <c r="K75" s="528"/>
      <c r="L75" s="528"/>
      <c r="M75" s="528"/>
      <c r="N75" s="527"/>
      <c r="O75" s="528"/>
      <c r="P75" s="528"/>
      <c r="Q75" s="794"/>
      <c r="R75" s="1580" t="s">
        <v>6490</v>
      </c>
      <c r="S75" s="1581"/>
      <c r="T75" s="1581"/>
      <c r="U75" s="1581"/>
      <c r="V75" s="1581"/>
      <c r="W75" s="1581"/>
      <c r="X75" s="1582"/>
      <c r="Y75" s="247" t="s">
        <v>6491</v>
      </c>
      <c r="Z75" s="249"/>
      <c r="AA75" s="249"/>
      <c r="AB75" s="248"/>
      <c r="AC75" s="248"/>
      <c r="AD75" s="248"/>
      <c r="AE75" s="249"/>
      <c r="AF75" s="249"/>
      <c r="AG75" s="248"/>
      <c r="AH75" s="248"/>
      <c r="AI75" s="248"/>
      <c r="AJ75" s="248"/>
      <c r="AK75" s="248"/>
      <c r="AL75" s="248"/>
      <c r="AM75" s="248"/>
      <c r="AN75" s="1532">
        <v>77</v>
      </c>
      <c r="AO75" s="1658"/>
      <c r="AP75" s="532" t="s">
        <v>16</v>
      </c>
      <c r="AQ75" s="532"/>
      <c r="AR75" s="248"/>
      <c r="AS75" s="635"/>
      <c r="AT75" s="252">
        <f t="shared" si="1"/>
        <v>77</v>
      </c>
      <c r="AU75" s="841"/>
    </row>
    <row r="76" spans="1:47" ht="17.100000000000001" customHeight="1">
      <c r="A76" s="243">
        <v>61</v>
      </c>
      <c r="B76" s="243">
        <v>4038</v>
      </c>
      <c r="C76" s="244" t="s">
        <v>6586</v>
      </c>
      <c r="D76" s="527"/>
      <c r="E76" s="528"/>
      <c r="F76" s="528"/>
      <c r="G76" s="528"/>
      <c r="H76" s="528"/>
      <c r="I76" s="794"/>
      <c r="J76" s="528"/>
      <c r="K76" s="528"/>
      <c r="L76" s="528"/>
      <c r="M76" s="528"/>
      <c r="N76" s="527"/>
      <c r="O76" s="528"/>
      <c r="P76" s="528"/>
      <c r="Q76" s="794"/>
      <c r="R76" s="1583"/>
      <c r="S76" s="1584"/>
      <c r="T76" s="1584"/>
      <c r="U76" s="1584"/>
      <c r="V76" s="1584"/>
      <c r="W76" s="1584"/>
      <c r="X76" s="1585"/>
      <c r="Y76" s="247" t="s">
        <v>6493</v>
      </c>
      <c r="Z76" s="249"/>
      <c r="AA76" s="249"/>
      <c r="AB76" s="248"/>
      <c r="AC76" s="248"/>
      <c r="AD76" s="248"/>
      <c r="AE76" s="249"/>
      <c r="AF76" s="249"/>
      <c r="AG76" s="248"/>
      <c r="AH76" s="248"/>
      <c r="AI76" s="248"/>
      <c r="AJ76" s="248"/>
      <c r="AK76" s="248"/>
      <c r="AL76" s="248"/>
      <c r="AM76" s="248"/>
      <c r="AN76" s="1532">
        <v>62</v>
      </c>
      <c r="AO76" s="1658"/>
      <c r="AP76" s="532" t="s">
        <v>16</v>
      </c>
      <c r="AQ76" s="248"/>
      <c r="AR76" s="248"/>
      <c r="AS76" s="248"/>
      <c r="AT76" s="252">
        <f t="shared" si="1"/>
        <v>62</v>
      </c>
      <c r="AU76" s="841"/>
    </row>
    <row r="77" spans="1:47" ht="17.100000000000001" customHeight="1">
      <c r="A77" s="243">
        <v>61</v>
      </c>
      <c r="B77" s="243">
        <v>4039</v>
      </c>
      <c r="C77" s="244" t="s">
        <v>6587</v>
      </c>
      <c r="D77" s="527"/>
      <c r="E77" s="528"/>
      <c r="F77" s="528"/>
      <c r="G77" s="528"/>
      <c r="H77" s="528"/>
      <c r="I77" s="794"/>
      <c r="J77" s="528"/>
      <c r="K77" s="528"/>
      <c r="L77" s="528"/>
      <c r="M77" s="528"/>
      <c r="N77" s="527"/>
      <c r="O77" s="528"/>
      <c r="P77" s="528"/>
      <c r="Q77" s="794"/>
      <c r="R77" s="527"/>
      <c r="S77" s="528"/>
      <c r="T77" s="528"/>
      <c r="U77" s="528"/>
      <c r="V77" s="546"/>
      <c r="W77" s="546"/>
      <c r="X77" s="743"/>
      <c r="Y77" s="246" t="s">
        <v>6495</v>
      </c>
      <c r="Z77" s="249"/>
      <c r="AA77" s="249"/>
      <c r="AB77" s="248"/>
      <c r="AC77" s="248"/>
      <c r="AD77" s="248"/>
      <c r="AE77" s="249"/>
      <c r="AF77" s="249"/>
      <c r="AG77" s="248"/>
      <c r="AH77" s="248"/>
      <c r="AI77" s="248"/>
      <c r="AJ77" s="248"/>
      <c r="AK77" s="248"/>
      <c r="AL77" s="248"/>
      <c r="AM77" s="248"/>
      <c r="AN77" s="1532">
        <v>44</v>
      </c>
      <c r="AO77" s="1658"/>
      <c r="AP77" s="532" t="s">
        <v>16</v>
      </c>
      <c r="AQ77" s="248"/>
      <c r="AR77" s="248"/>
      <c r="AS77" s="248"/>
      <c r="AT77" s="252">
        <f t="shared" si="1"/>
        <v>44</v>
      </c>
      <c r="AU77" s="841"/>
    </row>
    <row r="78" spans="1:47" ht="17.100000000000001" customHeight="1">
      <c r="A78" s="243">
        <v>61</v>
      </c>
      <c r="B78" s="243">
        <v>4040</v>
      </c>
      <c r="C78" s="244" t="s">
        <v>6588</v>
      </c>
      <c r="D78" s="527"/>
      <c r="E78" s="528"/>
      <c r="F78" s="528"/>
      <c r="G78" s="528"/>
      <c r="H78" s="528"/>
      <c r="I78" s="794"/>
      <c r="J78" s="528"/>
      <c r="K78" s="528"/>
      <c r="L78" s="528"/>
      <c r="M78" s="528"/>
      <c r="N78" s="516"/>
      <c r="O78" s="517"/>
      <c r="P78" s="517"/>
      <c r="Q78" s="518"/>
      <c r="R78" s="319"/>
      <c r="S78" s="288"/>
      <c r="T78" s="288"/>
      <c r="U78" s="288"/>
      <c r="V78" s="289"/>
      <c r="W78" s="289"/>
      <c r="X78" s="547"/>
      <c r="Y78" s="244" t="s">
        <v>6497</v>
      </c>
      <c r="Z78" s="249"/>
      <c r="AA78" s="249"/>
      <c r="AB78" s="248"/>
      <c r="AC78" s="248"/>
      <c r="AD78" s="248"/>
      <c r="AE78" s="249"/>
      <c r="AF78" s="249"/>
      <c r="AG78" s="248"/>
      <c r="AH78" s="248"/>
      <c r="AI78" s="248"/>
      <c r="AJ78" s="248"/>
      <c r="AK78" s="248"/>
      <c r="AL78" s="248"/>
      <c r="AM78" s="248"/>
      <c r="AN78" s="1532">
        <v>34</v>
      </c>
      <c r="AO78" s="1658"/>
      <c r="AP78" s="532" t="s">
        <v>16</v>
      </c>
      <c r="AQ78" s="248"/>
      <c r="AR78" s="248"/>
      <c r="AS78" s="248"/>
      <c r="AT78" s="252">
        <f t="shared" si="1"/>
        <v>34</v>
      </c>
      <c r="AU78" s="841"/>
    </row>
    <row r="79" spans="1:47" ht="17.100000000000001" customHeight="1">
      <c r="A79" s="243">
        <v>61</v>
      </c>
      <c r="B79" s="243">
        <v>4041</v>
      </c>
      <c r="C79" s="244" t="s">
        <v>6589</v>
      </c>
      <c r="D79" s="527"/>
      <c r="E79" s="528"/>
      <c r="F79" s="528"/>
      <c r="G79" s="528"/>
      <c r="H79" s="528"/>
      <c r="I79" s="794"/>
      <c r="J79" s="528"/>
      <c r="K79" s="528"/>
      <c r="L79" s="528"/>
      <c r="M79" s="528"/>
      <c r="N79" s="527"/>
      <c r="O79" s="528"/>
      <c r="P79" s="528"/>
      <c r="Q79" s="794"/>
      <c r="R79" s="1620" t="s">
        <v>6499</v>
      </c>
      <c r="S79" s="1584"/>
      <c r="T79" s="1584"/>
      <c r="U79" s="1584"/>
      <c r="V79" s="1584"/>
      <c r="W79" s="1584"/>
      <c r="X79" s="1585"/>
      <c r="Y79" s="246" t="s">
        <v>6500</v>
      </c>
      <c r="Z79" s="249"/>
      <c r="AA79" s="249"/>
      <c r="AB79" s="248"/>
      <c r="AC79" s="248"/>
      <c r="AD79" s="248"/>
      <c r="AE79" s="249"/>
      <c r="AF79" s="249"/>
      <c r="AG79" s="248"/>
      <c r="AH79" s="248"/>
      <c r="AI79" s="248"/>
      <c r="AJ79" s="248"/>
      <c r="AK79" s="248"/>
      <c r="AL79" s="248"/>
      <c r="AM79" s="248"/>
      <c r="AN79" s="1532">
        <v>77</v>
      </c>
      <c r="AO79" s="1658"/>
      <c r="AP79" s="532" t="s">
        <v>16</v>
      </c>
      <c r="AQ79" s="532"/>
      <c r="AR79" s="248"/>
      <c r="AS79" s="635"/>
      <c r="AT79" s="252">
        <f t="shared" si="1"/>
        <v>77</v>
      </c>
      <c r="AU79" s="841"/>
    </row>
    <row r="80" spans="1:47" ht="17.100000000000001" customHeight="1">
      <c r="A80" s="243">
        <v>61</v>
      </c>
      <c r="B80" s="243">
        <v>4042</v>
      </c>
      <c r="C80" s="244" t="s">
        <v>6590</v>
      </c>
      <c r="D80" s="527"/>
      <c r="E80" s="528"/>
      <c r="F80" s="528"/>
      <c r="G80" s="528"/>
      <c r="H80" s="528"/>
      <c r="I80" s="794"/>
      <c r="J80" s="528"/>
      <c r="K80" s="528"/>
      <c r="L80" s="528"/>
      <c r="M80" s="528"/>
      <c r="N80" s="527"/>
      <c r="O80" s="528"/>
      <c r="P80" s="528"/>
      <c r="Q80" s="794"/>
      <c r="R80" s="1583"/>
      <c r="S80" s="1584"/>
      <c r="T80" s="1584"/>
      <c r="U80" s="1584"/>
      <c r="V80" s="1584"/>
      <c r="W80" s="1584"/>
      <c r="X80" s="1585"/>
      <c r="Y80" s="246" t="s">
        <v>6502</v>
      </c>
      <c r="Z80" s="249"/>
      <c r="AA80" s="249"/>
      <c r="AB80" s="248"/>
      <c r="AC80" s="248"/>
      <c r="AD80" s="248"/>
      <c r="AE80" s="249"/>
      <c r="AF80" s="249"/>
      <c r="AG80" s="248"/>
      <c r="AH80" s="248"/>
      <c r="AI80" s="248"/>
      <c r="AJ80" s="248"/>
      <c r="AK80" s="248"/>
      <c r="AL80" s="248"/>
      <c r="AM80" s="248"/>
      <c r="AN80" s="1532">
        <v>77</v>
      </c>
      <c r="AO80" s="1658"/>
      <c r="AP80" s="532" t="s">
        <v>16</v>
      </c>
      <c r="AQ80" s="532"/>
      <c r="AR80" s="248"/>
      <c r="AS80" s="635"/>
      <c r="AT80" s="252">
        <f t="shared" si="1"/>
        <v>77</v>
      </c>
      <c r="AU80" s="841"/>
    </row>
    <row r="81" spans="1:47" ht="17.100000000000001" customHeight="1">
      <c r="A81" s="243">
        <v>61</v>
      </c>
      <c r="B81" s="243">
        <v>4043</v>
      </c>
      <c r="C81" s="244" t="s">
        <v>6591</v>
      </c>
      <c r="D81" s="527"/>
      <c r="E81" s="528"/>
      <c r="F81" s="528"/>
      <c r="G81" s="528"/>
      <c r="H81" s="528"/>
      <c r="I81" s="794"/>
      <c r="J81" s="528"/>
      <c r="K81" s="528"/>
      <c r="L81" s="528"/>
      <c r="M81" s="528"/>
      <c r="N81" s="809"/>
      <c r="O81" s="805"/>
      <c r="P81" s="805"/>
      <c r="Q81" s="804"/>
      <c r="R81" s="809"/>
      <c r="S81" s="805"/>
      <c r="T81" s="805"/>
      <c r="U81" s="805"/>
      <c r="V81" s="289"/>
      <c r="W81" s="289"/>
      <c r="X81" s="547"/>
      <c r="Y81" s="246" t="s">
        <v>6504</v>
      </c>
      <c r="Z81" s="843"/>
      <c r="AA81" s="249"/>
      <c r="AB81" s="248"/>
      <c r="AC81" s="248"/>
      <c r="AD81" s="248"/>
      <c r="AE81" s="249"/>
      <c r="AF81" s="249"/>
      <c r="AG81" s="248"/>
      <c r="AH81" s="248"/>
      <c r="AI81" s="248"/>
      <c r="AJ81" s="248"/>
      <c r="AK81" s="248"/>
      <c r="AL81" s="248"/>
      <c r="AM81" s="248"/>
      <c r="AN81" s="1532">
        <v>62</v>
      </c>
      <c r="AO81" s="1658"/>
      <c r="AP81" s="532" t="s">
        <v>16</v>
      </c>
      <c r="AQ81" s="532"/>
      <c r="AR81" s="248"/>
      <c r="AS81" s="635"/>
      <c r="AT81" s="252">
        <f t="shared" si="1"/>
        <v>62</v>
      </c>
      <c r="AU81" s="841"/>
    </row>
    <row r="82" spans="1:47" ht="17.100000000000001" customHeight="1">
      <c r="A82" s="243">
        <v>61</v>
      </c>
      <c r="B82" s="243">
        <v>4044</v>
      </c>
      <c r="C82" s="244" t="s">
        <v>6592</v>
      </c>
      <c r="D82" s="527"/>
      <c r="E82" s="528"/>
      <c r="F82" s="528"/>
      <c r="G82" s="528"/>
      <c r="H82" s="528"/>
      <c r="I82" s="794"/>
      <c r="J82" s="528"/>
      <c r="K82" s="528"/>
      <c r="L82" s="528"/>
      <c r="M82" s="528"/>
      <c r="N82" s="1580" t="s">
        <v>6506</v>
      </c>
      <c r="O82" s="1581"/>
      <c r="P82" s="1581"/>
      <c r="Q82" s="1582"/>
      <c r="R82" s="1580" t="s">
        <v>6507</v>
      </c>
      <c r="S82" s="1581"/>
      <c r="T82" s="1581"/>
      <c r="U82" s="1581"/>
      <c r="V82" s="1581"/>
      <c r="W82" s="1581"/>
      <c r="X82" s="1582"/>
      <c r="Y82" s="601" t="s">
        <v>6559</v>
      </c>
      <c r="Z82" s="144"/>
      <c r="AA82" s="144"/>
      <c r="AB82" s="144"/>
      <c r="AC82" s="144"/>
      <c r="AD82" s="844"/>
      <c r="AE82" s="246" t="s">
        <v>6560</v>
      </c>
      <c r="AF82" s="249"/>
      <c r="AG82" s="248"/>
      <c r="AH82" s="248"/>
      <c r="AI82" s="248"/>
      <c r="AJ82" s="248"/>
      <c r="AK82" s="248"/>
      <c r="AL82" s="248"/>
      <c r="AM82" s="248"/>
      <c r="AN82" s="1532">
        <v>155</v>
      </c>
      <c r="AO82" s="1658"/>
      <c r="AP82" s="532" t="s">
        <v>16</v>
      </c>
      <c r="AQ82" s="532"/>
      <c r="AR82" s="248"/>
      <c r="AS82" s="635"/>
      <c r="AT82" s="252">
        <f>AN82</f>
        <v>155</v>
      </c>
      <c r="AU82" s="841"/>
    </row>
    <row r="83" spans="1:47" ht="17.100000000000001" customHeight="1">
      <c r="A83" s="243">
        <v>61</v>
      </c>
      <c r="B83" s="243">
        <v>4045</v>
      </c>
      <c r="C83" s="244" t="s">
        <v>6593</v>
      </c>
      <c r="D83" s="527"/>
      <c r="E83" s="528"/>
      <c r="F83" s="528"/>
      <c r="G83" s="528"/>
      <c r="H83" s="528"/>
      <c r="I83" s="794"/>
      <c r="J83" s="528"/>
      <c r="K83" s="528"/>
      <c r="L83" s="528"/>
      <c r="M83" s="528"/>
      <c r="N83" s="1583"/>
      <c r="O83" s="1584"/>
      <c r="P83" s="1584"/>
      <c r="Q83" s="1585"/>
      <c r="R83" s="1583"/>
      <c r="S83" s="1584"/>
      <c r="T83" s="1584"/>
      <c r="U83" s="1584"/>
      <c r="V83" s="1584"/>
      <c r="W83" s="1584"/>
      <c r="X83" s="1585"/>
      <c r="Y83" s="152"/>
      <c r="Z83" s="151"/>
      <c r="AA83" s="151"/>
      <c r="AB83" s="151"/>
      <c r="AC83" s="151"/>
      <c r="AD83" s="845"/>
      <c r="AE83" s="246" t="s">
        <v>6562</v>
      </c>
      <c r="AF83" s="249"/>
      <c r="AG83" s="248"/>
      <c r="AH83" s="248"/>
      <c r="AI83" s="248"/>
      <c r="AJ83" s="248"/>
      <c r="AK83" s="248"/>
      <c r="AL83" s="248"/>
      <c r="AM83" s="248"/>
      <c r="AN83" s="1532">
        <v>103</v>
      </c>
      <c r="AO83" s="1658"/>
      <c r="AP83" s="532" t="s">
        <v>16</v>
      </c>
      <c r="AQ83" s="248"/>
      <c r="AR83" s="248"/>
      <c r="AS83" s="248"/>
      <c r="AT83" s="252">
        <f>AN83</f>
        <v>103</v>
      </c>
      <c r="AU83" s="841"/>
    </row>
    <row r="84" spans="1:47" ht="17.100000000000001" customHeight="1">
      <c r="A84" s="243">
        <v>61</v>
      </c>
      <c r="B84" s="243">
        <v>4046</v>
      </c>
      <c r="C84" s="244" t="s">
        <v>6594</v>
      </c>
      <c r="D84" s="527"/>
      <c r="E84" s="528"/>
      <c r="F84" s="528"/>
      <c r="G84" s="528"/>
      <c r="H84" s="528"/>
      <c r="I84" s="794"/>
      <c r="J84" s="528"/>
      <c r="K84" s="528"/>
      <c r="L84" s="528"/>
      <c r="M84" s="528"/>
      <c r="N84" s="1583"/>
      <c r="O84" s="1584"/>
      <c r="P84" s="1584"/>
      <c r="Q84" s="1585"/>
      <c r="R84" s="527"/>
      <c r="S84" s="528"/>
      <c r="T84" s="528"/>
      <c r="U84" s="528"/>
      <c r="V84" s="546"/>
      <c r="W84" s="546"/>
      <c r="X84" s="743"/>
      <c r="Y84" s="153"/>
      <c r="Z84" s="154"/>
      <c r="AA84" s="154"/>
      <c r="AB84" s="154"/>
      <c r="AC84" s="154"/>
      <c r="AD84" s="846"/>
      <c r="AE84" s="246" t="s">
        <v>6564</v>
      </c>
      <c r="AF84" s="249"/>
      <c r="AG84" s="248"/>
      <c r="AH84" s="248"/>
      <c r="AI84" s="248"/>
      <c r="AJ84" s="248"/>
      <c r="AK84" s="248"/>
      <c r="AL84" s="248"/>
      <c r="AM84" s="248"/>
      <c r="AN84" s="1532">
        <v>62</v>
      </c>
      <c r="AO84" s="1658"/>
      <c r="AP84" s="532" t="s">
        <v>16</v>
      </c>
      <c r="AQ84" s="248"/>
      <c r="AR84" s="248"/>
      <c r="AS84" s="248"/>
      <c r="AT84" s="252">
        <f>AN84</f>
        <v>62</v>
      </c>
      <c r="AU84" s="841"/>
    </row>
    <row r="85" spans="1:47" ht="17.100000000000001" customHeight="1">
      <c r="A85" s="243">
        <v>61</v>
      </c>
      <c r="B85" s="243">
        <v>4047</v>
      </c>
      <c r="C85" s="244" t="s">
        <v>6595</v>
      </c>
      <c r="D85" s="527"/>
      <c r="E85" s="528"/>
      <c r="F85" s="528"/>
      <c r="G85" s="528"/>
      <c r="H85" s="528"/>
      <c r="I85" s="794"/>
      <c r="J85" s="528"/>
      <c r="K85" s="528"/>
      <c r="L85" s="528"/>
      <c r="M85" s="528"/>
      <c r="N85" s="520"/>
      <c r="O85" s="521"/>
      <c r="P85" s="521"/>
      <c r="Q85" s="522"/>
      <c r="R85" s="520"/>
      <c r="S85" s="521"/>
      <c r="T85" s="521"/>
      <c r="U85" s="521"/>
      <c r="V85" s="521"/>
      <c r="W85" s="521"/>
      <c r="X85" s="522"/>
      <c r="Y85" s="601" t="s">
        <v>6596</v>
      </c>
      <c r="Z85" s="144"/>
      <c r="AA85" s="144"/>
      <c r="AB85" s="144"/>
      <c r="AC85" s="144"/>
      <c r="AD85" s="844"/>
      <c r="AE85" s="246" t="s">
        <v>6597</v>
      </c>
      <c r="AF85" s="249"/>
      <c r="AG85" s="248"/>
      <c r="AH85" s="248"/>
      <c r="AI85" s="248"/>
      <c r="AJ85" s="248"/>
      <c r="AK85" s="248"/>
      <c r="AL85" s="248"/>
      <c r="AM85" s="248"/>
      <c r="AN85" s="1532">
        <v>155</v>
      </c>
      <c r="AO85" s="1658"/>
      <c r="AP85" s="532" t="s">
        <v>16</v>
      </c>
      <c r="AQ85" s="532"/>
      <c r="AR85" s="248"/>
      <c r="AS85" s="635"/>
      <c r="AT85" s="252">
        <f t="shared" ref="AT85:AT108" si="2">AN85</f>
        <v>155</v>
      </c>
      <c r="AU85" s="841"/>
    </row>
    <row r="86" spans="1:47" ht="17.100000000000001" customHeight="1">
      <c r="A86" s="243">
        <v>61</v>
      </c>
      <c r="B86" s="243">
        <v>4048</v>
      </c>
      <c r="C86" s="244" t="s">
        <v>6598</v>
      </c>
      <c r="D86" s="527"/>
      <c r="E86" s="528"/>
      <c r="F86" s="528"/>
      <c r="G86" s="528"/>
      <c r="H86" s="528"/>
      <c r="I86" s="794"/>
      <c r="J86" s="528"/>
      <c r="K86" s="528"/>
      <c r="L86" s="528"/>
      <c r="M86" s="528"/>
      <c r="N86" s="520"/>
      <c r="O86" s="521"/>
      <c r="P86" s="521"/>
      <c r="Q86" s="522"/>
      <c r="R86" s="520"/>
      <c r="S86" s="521"/>
      <c r="T86" s="521"/>
      <c r="U86" s="521"/>
      <c r="V86" s="521"/>
      <c r="W86" s="521"/>
      <c r="X86" s="522"/>
      <c r="Y86" s="152"/>
      <c r="Z86" s="151"/>
      <c r="AA86" s="151"/>
      <c r="AB86" s="151"/>
      <c r="AC86" s="151"/>
      <c r="AD86" s="845"/>
      <c r="AE86" s="246" t="s">
        <v>6562</v>
      </c>
      <c r="AF86" s="249"/>
      <c r="AG86" s="248"/>
      <c r="AH86" s="248"/>
      <c r="AI86" s="248"/>
      <c r="AJ86" s="248"/>
      <c r="AK86" s="248"/>
      <c r="AL86" s="248"/>
      <c r="AM86" s="248"/>
      <c r="AN86" s="1532">
        <v>103</v>
      </c>
      <c r="AO86" s="1658"/>
      <c r="AP86" s="532" t="s">
        <v>16</v>
      </c>
      <c r="AQ86" s="248"/>
      <c r="AR86" s="248"/>
      <c r="AS86" s="248"/>
      <c r="AT86" s="252">
        <f t="shared" si="2"/>
        <v>103</v>
      </c>
      <c r="AU86" s="841"/>
    </row>
    <row r="87" spans="1:47" ht="17.100000000000001" customHeight="1">
      <c r="A87" s="243">
        <v>61</v>
      </c>
      <c r="B87" s="243">
        <v>4049</v>
      </c>
      <c r="C87" s="244" t="s">
        <v>6599</v>
      </c>
      <c r="D87" s="527"/>
      <c r="E87" s="528"/>
      <c r="F87" s="528"/>
      <c r="G87" s="528"/>
      <c r="H87" s="528"/>
      <c r="I87" s="794"/>
      <c r="J87" s="528"/>
      <c r="K87" s="528"/>
      <c r="L87" s="528"/>
      <c r="M87" s="528"/>
      <c r="N87" s="520"/>
      <c r="O87" s="521"/>
      <c r="P87" s="521"/>
      <c r="Q87" s="522"/>
      <c r="R87" s="527"/>
      <c r="S87" s="528"/>
      <c r="T87" s="528"/>
      <c r="U87" s="528"/>
      <c r="V87" s="546"/>
      <c r="W87" s="546"/>
      <c r="X87" s="743"/>
      <c r="Y87" s="153"/>
      <c r="Z87" s="154"/>
      <c r="AA87" s="154"/>
      <c r="AB87" s="154"/>
      <c r="AC87" s="154"/>
      <c r="AD87" s="846"/>
      <c r="AE87" s="246" t="s">
        <v>6564</v>
      </c>
      <c r="AF87" s="249"/>
      <c r="AG87" s="248"/>
      <c r="AH87" s="248"/>
      <c r="AI87" s="248"/>
      <c r="AJ87" s="248"/>
      <c r="AK87" s="248"/>
      <c r="AL87" s="248"/>
      <c r="AM87" s="248"/>
      <c r="AN87" s="1532">
        <v>62</v>
      </c>
      <c r="AO87" s="1658"/>
      <c r="AP87" s="532" t="s">
        <v>16</v>
      </c>
      <c r="AQ87" s="248"/>
      <c r="AR87" s="248"/>
      <c r="AS87" s="248"/>
      <c r="AT87" s="252">
        <f t="shared" si="2"/>
        <v>62</v>
      </c>
      <c r="AU87" s="841"/>
    </row>
    <row r="88" spans="1:47" ht="17.100000000000001" customHeight="1">
      <c r="A88" s="243">
        <v>61</v>
      </c>
      <c r="B88" s="243">
        <v>4050</v>
      </c>
      <c r="C88" s="244" t="s">
        <v>6600</v>
      </c>
      <c r="D88" s="527"/>
      <c r="E88" s="528"/>
      <c r="F88" s="528"/>
      <c r="G88" s="528"/>
      <c r="H88" s="528"/>
      <c r="I88" s="794"/>
      <c r="J88" s="528"/>
      <c r="K88" s="528"/>
      <c r="L88" s="528"/>
      <c r="M88" s="528"/>
      <c r="N88" s="527"/>
      <c r="O88" s="528"/>
      <c r="P88" s="528"/>
      <c r="Q88" s="794"/>
      <c r="R88" s="1580" t="s">
        <v>6513</v>
      </c>
      <c r="S88" s="1581"/>
      <c r="T88" s="1581"/>
      <c r="U88" s="1581"/>
      <c r="V88" s="1581"/>
      <c r="W88" s="1581"/>
      <c r="X88" s="1582"/>
      <c r="Y88" s="246" t="s">
        <v>6514</v>
      </c>
      <c r="Z88" s="249"/>
      <c r="AA88" s="249"/>
      <c r="AB88" s="248"/>
      <c r="AC88" s="248"/>
      <c r="AD88" s="248"/>
      <c r="AE88" s="249"/>
      <c r="AF88" s="249"/>
      <c r="AG88" s="248"/>
      <c r="AH88" s="248"/>
      <c r="AI88" s="248"/>
      <c r="AJ88" s="248"/>
      <c r="AK88" s="248"/>
      <c r="AL88" s="248"/>
      <c r="AM88" s="248"/>
      <c r="AN88" s="1532">
        <v>309</v>
      </c>
      <c r="AO88" s="1658"/>
      <c r="AP88" s="532" t="s">
        <v>16</v>
      </c>
      <c r="AQ88" s="248"/>
      <c r="AR88" s="248"/>
      <c r="AS88" s="248"/>
      <c r="AT88" s="252">
        <f t="shared" si="2"/>
        <v>309</v>
      </c>
      <c r="AU88" s="841"/>
    </row>
    <row r="89" spans="1:47" ht="17.100000000000001" customHeight="1">
      <c r="A89" s="243">
        <v>61</v>
      </c>
      <c r="B89" s="243">
        <v>4051</v>
      </c>
      <c r="C89" s="244" t="s">
        <v>6601</v>
      </c>
      <c r="D89" s="527"/>
      <c r="E89" s="528"/>
      <c r="F89" s="528"/>
      <c r="G89" s="528"/>
      <c r="H89" s="528"/>
      <c r="I89" s="794"/>
      <c r="J89" s="528"/>
      <c r="K89" s="528"/>
      <c r="L89" s="528"/>
      <c r="M89" s="528"/>
      <c r="N89" s="527"/>
      <c r="O89" s="528"/>
      <c r="P89" s="528"/>
      <c r="Q89" s="794"/>
      <c r="R89" s="1583"/>
      <c r="S89" s="1584"/>
      <c r="T89" s="1584"/>
      <c r="U89" s="1584"/>
      <c r="V89" s="1584"/>
      <c r="W89" s="1584"/>
      <c r="X89" s="1585"/>
      <c r="Y89" s="246" t="s">
        <v>6516</v>
      </c>
      <c r="Z89" s="249"/>
      <c r="AA89" s="249"/>
      <c r="AB89" s="248"/>
      <c r="AC89" s="248"/>
      <c r="AD89" s="248"/>
      <c r="AE89" s="249"/>
      <c r="AF89" s="249"/>
      <c r="AG89" s="248"/>
      <c r="AH89" s="248"/>
      <c r="AI89" s="248"/>
      <c r="AJ89" s="248"/>
      <c r="AK89" s="248"/>
      <c r="AL89" s="248"/>
      <c r="AM89" s="248"/>
      <c r="AN89" s="1532">
        <v>258</v>
      </c>
      <c r="AO89" s="1658"/>
      <c r="AP89" s="532" t="s">
        <v>16</v>
      </c>
      <c r="AQ89" s="532"/>
      <c r="AR89" s="248"/>
      <c r="AS89" s="635"/>
      <c r="AT89" s="252">
        <f t="shared" si="2"/>
        <v>258</v>
      </c>
      <c r="AU89" s="841"/>
    </row>
    <row r="90" spans="1:47" ht="17.100000000000001" customHeight="1">
      <c r="A90" s="243">
        <v>61</v>
      </c>
      <c r="B90" s="243">
        <v>4052</v>
      </c>
      <c r="C90" s="244" t="s">
        <v>6602</v>
      </c>
      <c r="D90" s="527"/>
      <c r="E90" s="528"/>
      <c r="F90" s="528"/>
      <c r="G90" s="528"/>
      <c r="H90" s="528"/>
      <c r="I90" s="794"/>
      <c r="J90" s="528"/>
      <c r="K90" s="528"/>
      <c r="L90" s="528"/>
      <c r="M90" s="528"/>
      <c r="N90" s="527"/>
      <c r="O90" s="528"/>
      <c r="P90" s="528"/>
      <c r="Q90" s="794"/>
      <c r="R90" s="1583"/>
      <c r="S90" s="1584"/>
      <c r="T90" s="1584"/>
      <c r="U90" s="1584"/>
      <c r="V90" s="1584"/>
      <c r="W90" s="1584"/>
      <c r="X90" s="1585"/>
      <c r="Y90" s="246" t="s">
        <v>6518</v>
      </c>
      <c r="Z90" s="249"/>
      <c r="AA90" s="249"/>
      <c r="AB90" s="248"/>
      <c r="AC90" s="248"/>
      <c r="AD90" s="248"/>
      <c r="AE90" s="249"/>
      <c r="AF90" s="249"/>
      <c r="AG90" s="248"/>
      <c r="AH90" s="248"/>
      <c r="AI90" s="248"/>
      <c r="AJ90" s="248"/>
      <c r="AK90" s="248"/>
      <c r="AL90" s="248"/>
      <c r="AM90" s="248"/>
      <c r="AN90" s="1532">
        <v>221</v>
      </c>
      <c r="AO90" s="1658"/>
      <c r="AP90" s="532" t="s">
        <v>16</v>
      </c>
      <c r="AQ90" s="532"/>
      <c r="AR90" s="248"/>
      <c r="AS90" s="635"/>
      <c r="AT90" s="252">
        <f t="shared" si="2"/>
        <v>221</v>
      </c>
      <c r="AU90" s="841"/>
    </row>
    <row r="91" spans="1:47" ht="17.100000000000001" customHeight="1">
      <c r="A91" s="243">
        <v>61</v>
      </c>
      <c r="B91" s="243">
        <v>4053</v>
      </c>
      <c r="C91" s="244" t="s">
        <v>6603</v>
      </c>
      <c r="D91" s="527"/>
      <c r="E91" s="528"/>
      <c r="F91" s="528"/>
      <c r="G91" s="528"/>
      <c r="H91" s="528"/>
      <c r="I91" s="794"/>
      <c r="J91" s="528"/>
      <c r="K91" s="528"/>
      <c r="L91" s="528"/>
      <c r="M91" s="528"/>
      <c r="N91" s="527"/>
      <c r="O91" s="528"/>
      <c r="P91" s="528"/>
      <c r="Q91" s="794"/>
      <c r="R91" s="1583"/>
      <c r="S91" s="1584"/>
      <c r="T91" s="1584"/>
      <c r="U91" s="1584"/>
      <c r="V91" s="1584"/>
      <c r="W91" s="1584"/>
      <c r="X91" s="1585"/>
      <c r="Y91" s="246" t="s">
        <v>6520</v>
      </c>
      <c r="Z91" s="249"/>
      <c r="AA91" s="249"/>
      <c r="AB91" s="248"/>
      <c r="AC91" s="248"/>
      <c r="AD91" s="248"/>
      <c r="AE91" s="249"/>
      <c r="AF91" s="249"/>
      <c r="AG91" s="248"/>
      <c r="AH91" s="248"/>
      <c r="AI91" s="248"/>
      <c r="AJ91" s="248"/>
      <c r="AK91" s="248"/>
      <c r="AL91" s="248"/>
      <c r="AM91" s="248"/>
      <c r="AN91" s="1532">
        <v>193</v>
      </c>
      <c r="AO91" s="1658"/>
      <c r="AP91" s="532" t="s">
        <v>16</v>
      </c>
      <c r="AQ91" s="532"/>
      <c r="AR91" s="248"/>
      <c r="AS91" s="635"/>
      <c r="AT91" s="252">
        <f t="shared" si="2"/>
        <v>193</v>
      </c>
      <c r="AU91" s="841"/>
    </row>
    <row r="92" spans="1:47" ht="17.100000000000001" customHeight="1">
      <c r="A92" s="243">
        <v>61</v>
      </c>
      <c r="B92" s="243">
        <v>4054</v>
      </c>
      <c r="C92" s="244" t="s">
        <v>6604</v>
      </c>
      <c r="D92" s="527"/>
      <c r="E92" s="528"/>
      <c r="F92" s="528"/>
      <c r="G92" s="528"/>
      <c r="H92" s="528"/>
      <c r="I92" s="794"/>
      <c r="J92" s="528"/>
      <c r="K92" s="528"/>
      <c r="L92" s="528"/>
      <c r="M92" s="528"/>
      <c r="N92" s="527"/>
      <c r="O92" s="528"/>
      <c r="P92" s="528"/>
      <c r="Q92" s="794"/>
      <c r="R92" s="1583"/>
      <c r="S92" s="1584"/>
      <c r="T92" s="1584"/>
      <c r="U92" s="1584"/>
      <c r="V92" s="1584"/>
      <c r="W92" s="1584"/>
      <c r="X92" s="1585"/>
      <c r="Y92" s="246" t="s">
        <v>6522</v>
      </c>
      <c r="Z92" s="249"/>
      <c r="AA92" s="249"/>
      <c r="AB92" s="248"/>
      <c r="AC92" s="248"/>
      <c r="AD92" s="248"/>
      <c r="AE92" s="249"/>
      <c r="AF92" s="249"/>
      <c r="AG92" s="248"/>
      <c r="AH92" s="248"/>
      <c r="AI92" s="248"/>
      <c r="AJ92" s="248"/>
      <c r="AK92" s="248"/>
      <c r="AL92" s="248"/>
      <c r="AM92" s="248"/>
      <c r="AN92" s="1532">
        <v>172</v>
      </c>
      <c r="AO92" s="1658"/>
      <c r="AP92" s="532" t="s">
        <v>16</v>
      </c>
      <c r="AQ92" s="532"/>
      <c r="AR92" s="248"/>
      <c r="AS92" s="635"/>
      <c r="AT92" s="252">
        <f t="shared" si="2"/>
        <v>172</v>
      </c>
      <c r="AU92" s="841"/>
    </row>
    <row r="93" spans="1:47" ht="17.100000000000001" customHeight="1">
      <c r="A93" s="243">
        <v>61</v>
      </c>
      <c r="B93" s="243">
        <v>4055</v>
      </c>
      <c r="C93" s="244" t="s">
        <v>6605</v>
      </c>
      <c r="D93" s="527"/>
      <c r="E93" s="528"/>
      <c r="F93" s="528"/>
      <c r="G93" s="528"/>
      <c r="H93" s="528"/>
      <c r="I93" s="794"/>
      <c r="J93" s="528"/>
      <c r="K93" s="528"/>
      <c r="L93" s="528"/>
      <c r="M93" s="528"/>
      <c r="N93" s="527"/>
      <c r="O93" s="528"/>
      <c r="P93" s="528"/>
      <c r="Q93" s="794"/>
      <c r="R93" s="1583"/>
      <c r="S93" s="1584"/>
      <c r="T93" s="1584"/>
      <c r="U93" s="1584"/>
      <c r="V93" s="1584"/>
      <c r="W93" s="1584"/>
      <c r="X93" s="1585"/>
      <c r="Y93" s="246" t="s">
        <v>6524</v>
      </c>
      <c r="Z93" s="249"/>
      <c r="AA93" s="249"/>
      <c r="AB93" s="248"/>
      <c r="AC93" s="248"/>
      <c r="AD93" s="248"/>
      <c r="AE93" s="249"/>
      <c r="AF93" s="249"/>
      <c r="AG93" s="248"/>
      <c r="AH93" s="248"/>
      <c r="AI93" s="248"/>
      <c r="AJ93" s="248"/>
      <c r="AK93" s="248"/>
      <c r="AL93" s="248"/>
      <c r="AM93" s="248"/>
      <c r="AN93" s="1532">
        <v>155</v>
      </c>
      <c r="AO93" s="1658"/>
      <c r="AP93" s="532" t="s">
        <v>16</v>
      </c>
      <c r="AQ93" s="532"/>
      <c r="AR93" s="248"/>
      <c r="AS93" s="635"/>
      <c r="AT93" s="252">
        <f t="shared" si="2"/>
        <v>155</v>
      </c>
      <c r="AU93" s="841"/>
    </row>
    <row r="94" spans="1:47" ht="17.100000000000001" customHeight="1">
      <c r="A94" s="243">
        <v>61</v>
      </c>
      <c r="B94" s="243">
        <v>4056</v>
      </c>
      <c r="C94" s="244" t="s">
        <v>6606</v>
      </c>
      <c r="D94" s="527"/>
      <c r="E94" s="528"/>
      <c r="F94" s="528"/>
      <c r="G94" s="528"/>
      <c r="H94" s="528"/>
      <c r="I94" s="794"/>
      <c r="J94" s="805"/>
      <c r="K94" s="805"/>
      <c r="L94" s="805"/>
      <c r="M94" s="805"/>
      <c r="N94" s="809"/>
      <c r="O94" s="805"/>
      <c r="P94" s="805"/>
      <c r="Q94" s="804"/>
      <c r="R94" s="809"/>
      <c r="S94" s="805"/>
      <c r="T94" s="805"/>
      <c r="U94" s="805"/>
      <c r="V94" s="289"/>
      <c r="W94" s="289"/>
      <c r="X94" s="547"/>
      <c r="Y94" s="246" t="s">
        <v>6526</v>
      </c>
      <c r="Z94" s="249"/>
      <c r="AA94" s="249"/>
      <c r="AB94" s="248"/>
      <c r="AC94" s="248"/>
      <c r="AD94" s="248"/>
      <c r="AE94" s="249"/>
      <c r="AF94" s="249"/>
      <c r="AG94" s="248"/>
      <c r="AH94" s="248"/>
      <c r="AI94" s="248"/>
      <c r="AJ94" s="248"/>
      <c r="AK94" s="248"/>
      <c r="AL94" s="248"/>
      <c r="AM94" s="248"/>
      <c r="AN94" s="1532">
        <v>103</v>
      </c>
      <c r="AO94" s="1658"/>
      <c r="AP94" s="532" t="s">
        <v>16</v>
      </c>
      <c r="AQ94" s="532"/>
      <c r="AR94" s="248"/>
      <c r="AS94" s="635"/>
      <c r="AT94" s="252">
        <f t="shared" si="2"/>
        <v>103</v>
      </c>
      <c r="AU94" s="841"/>
    </row>
    <row r="95" spans="1:47" ht="17.100000000000001" customHeight="1">
      <c r="A95" s="243">
        <v>61</v>
      </c>
      <c r="B95" s="243">
        <v>4060</v>
      </c>
      <c r="C95" s="244" t="s">
        <v>6607</v>
      </c>
      <c r="D95" s="527"/>
      <c r="E95" s="528"/>
      <c r="F95" s="528"/>
      <c r="G95" s="528"/>
      <c r="H95" s="528"/>
      <c r="I95" s="794"/>
      <c r="J95" s="1580" t="s">
        <v>6608</v>
      </c>
      <c r="K95" s="1581"/>
      <c r="L95" s="1581"/>
      <c r="M95" s="1582"/>
      <c r="N95" s="1580" t="s">
        <v>6476</v>
      </c>
      <c r="O95" s="1581"/>
      <c r="P95" s="1581"/>
      <c r="Q95" s="1582"/>
      <c r="R95" s="1580" t="s">
        <v>4696</v>
      </c>
      <c r="S95" s="1581"/>
      <c r="T95" s="1581"/>
      <c r="U95" s="1581"/>
      <c r="V95" s="1581"/>
      <c r="W95" s="1581"/>
      <c r="X95" s="1582"/>
      <c r="Y95" s="246" t="s">
        <v>4697</v>
      </c>
      <c r="Z95" s="249"/>
      <c r="AA95" s="249"/>
      <c r="AB95" s="248"/>
      <c r="AC95" s="248"/>
      <c r="AD95" s="248"/>
      <c r="AE95" s="249"/>
      <c r="AF95" s="249"/>
      <c r="AG95" s="248"/>
      <c r="AH95" s="248"/>
      <c r="AI95" s="248"/>
      <c r="AJ95" s="248"/>
      <c r="AK95" s="248"/>
      <c r="AL95" s="248"/>
      <c r="AM95" s="248"/>
      <c r="AN95" s="1532">
        <v>30</v>
      </c>
      <c r="AO95" s="1658"/>
      <c r="AP95" s="532" t="s">
        <v>16</v>
      </c>
      <c r="AQ95" s="532"/>
      <c r="AR95" s="248"/>
      <c r="AS95" s="635"/>
      <c r="AT95" s="252">
        <f t="shared" si="2"/>
        <v>30</v>
      </c>
      <c r="AU95" s="841"/>
    </row>
    <row r="96" spans="1:47" ht="17.100000000000001" customHeight="1">
      <c r="A96" s="243">
        <v>61</v>
      </c>
      <c r="B96" s="243">
        <v>4061</v>
      </c>
      <c r="C96" s="244" t="s">
        <v>6609</v>
      </c>
      <c r="D96" s="520"/>
      <c r="E96" s="521"/>
      <c r="F96" s="521"/>
      <c r="G96" s="521"/>
      <c r="H96" s="521"/>
      <c r="I96" s="522"/>
      <c r="J96" s="1583"/>
      <c r="K96" s="1584"/>
      <c r="L96" s="1584"/>
      <c r="M96" s="1585"/>
      <c r="N96" s="1583"/>
      <c r="O96" s="1584"/>
      <c r="P96" s="1584"/>
      <c r="Q96" s="1585"/>
      <c r="R96" s="1583"/>
      <c r="S96" s="1584"/>
      <c r="T96" s="1584"/>
      <c r="U96" s="1584"/>
      <c r="V96" s="1584"/>
      <c r="W96" s="1584"/>
      <c r="X96" s="1585"/>
      <c r="Y96" s="246" t="s">
        <v>6478</v>
      </c>
      <c r="Z96" s="249"/>
      <c r="AA96" s="249"/>
      <c r="AB96" s="248"/>
      <c r="AC96" s="248"/>
      <c r="AD96" s="248"/>
      <c r="AE96" s="249"/>
      <c r="AF96" s="249"/>
      <c r="AG96" s="248"/>
      <c r="AH96" s="248"/>
      <c r="AI96" s="248"/>
      <c r="AJ96" s="248"/>
      <c r="AK96" s="248"/>
      <c r="AL96" s="248"/>
      <c r="AM96" s="248"/>
      <c r="AN96" s="1532">
        <v>26</v>
      </c>
      <c r="AO96" s="1658"/>
      <c r="AP96" s="532" t="s">
        <v>16</v>
      </c>
      <c r="AQ96" s="248"/>
      <c r="AR96" s="248"/>
      <c r="AS96" s="248"/>
      <c r="AT96" s="252">
        <f t="shared" si="2"/>
        <v>26</v>
      </c>
      <c r="AU96" s="841"/>
    </row>
    <row r="97" spans="1:47" ht="17.100000000000001" customHeight="1">
      <c r="A97" s="243">
        <v>61</v>
      </c>
      <c r="B97" s="243">
        <v>4062</v>
      </c>
      <c r="C97" s="244" t="s">
        <v>6610</v>
      </c>
      <c r="D97" s="527"/>
      <c r="E97" s="528"/>
      <c r="F97" s="528"/>
      <c r="G97" s="528"/>
      <c r="H97" s="528"/>
      <c r="I97" s="794"/>
      <c r="J97" s="1583"/>
      <c r="K97" s="1584"/>
      <c r="L97" s="1584"/>
      <c r="M97" s="1585"/>
      <c r="N97" s="1583"/>
      <c r="O97" s="1584"/>
      <c r="P97" s="1584"/>
      <c r="Q97" s="1585"/>
      <c r="R97" s="1583"/>
      <c r="S97" s="1584"/>
      <c r="T97" s="1584"/>
      <c r="U97" s="1584"/>
      <c r="V97" s="1584"/>
      <c r="W97" s="1584"/>
      <c r="X97" s="1585"/>
      <c r="Y97" s="246" t="s">
        <v>6480</v>
      </c>
      <c r="Z97" s="249"/>
      <c r="AA97" s="249"/>
      <c r="AB97" s="248"/>
      <c r="AC97" s="248"/>
      <c r="AD97" s="248"/>
      <c r="AE97" s="249"/>
      <c r="AF97" s="249"/>
      <c r="AG97" s="248"/>
      <c r="AH97" s="248"/>
      <c r="AI97" s="248"/>
      <c r="AJ97" s="248"/>
      <c r="AK97" s="248"/>
      <c r="AL97" s="248"/>
      <c r="AM97" s="248"/>
      <c r="AN97" s="1532">
        <v>20</v>
      </c>
      <c r="AO97" s="1658"/>
      <c r="AP97" s="532" t="s">
        <v>16</v>
      </c>
      <c r="AQ97" s="248"/>
      <c r="AR97" s="248"/>
      <c r="AS97" s="248"/>
      <c r="AT97" s="252">
        <f t="shared" si="2"/>
        <v>20</v>
      </c>
      <c r="AU97" s="841"/>
    </row>
    <row r="98" spans="1:47" ht="17.100000000000001" customHeight="1">
      <c r="A98" s="243">
        <v>61</v>
      </c>
      <c r="B98" s="243">
        <v>4063</v>
      </c>
      <c r="C98" s="244" t="s">
        <v>6611</v>
      </c>
      <c r="D98" s="527"/>
      <c r="E98" s="528"/>
      <c r="F98" s="528"/>
      <c r="G98" s="528"/>
      <c r="H98" s="528"/>
      <c r="I98" s="794"/>
      <c r="J98" s="528"/>
      <c r="K98" s="528"/>
      <c r="L98" s="528"/>
      <c r="M98" s="528"/>
      <c r="N98" s="516"/>
      <c r="O98" s="517"/>
      <c r="P98" s="517"/>
      <c r="Q98" s="518"/>
      <c r="R98" s="516"/>
      <c r="S98" s="517"/>
      <c r="T98" s="517"/>
      <c r="U98" s="517"/>
      <c r="V98" s="546"/>
      <c r="W98" s="546"/>
      <c r="X98" s="743"/>
      <c r="Y98" s="246" t="s">
        <v>6482</v>
      </c>
      <c r="Z98" s="249"/>
      <c r="AA98" s="249"/>
      <c r="AB98" s="248"/>
      <c r="AC98" s="248"/>
      <c r="AD98" s="248"/>
      <c r="AE98" s="249"/>
      <c r="AF98" s="249"/>
      <c r="AG98" s="248"/>
      <c r="AH98" s="248"/>
      <c r="AI98" s="248"/>
      <c r="AJ98" s="248"/>
      <c r="AK98" s="248"/>
      <c r="AL98" s="248"/>
      <c r="AM98" s="248"/>
      <c r="AN98" s="1532">
        <v>17</v>
      </c>
      <c r="AO98" s="1658"/>
      <c r="AP98" s="532" t="s">
        <v>16</v>
      </c>
      <c r="AQ98" s="248"/>
      <c r="AR98" s="248"/>
      <c r="AS98" s="248"/>
      <c r="AT98" s="252">
        <f t="shared" si="2"/>
        <v>17</v>
      </c>
      <c r="AU98" s="841"/>
    </row>
    <row r="99" spans="1:47" ht="17.100000000000001" customHeight="1">
      <c r="A99" s="243">
        <v>61</v>
      </c>
      <c r="B99" s="243">
        <v>4064</v>
      </c>
      <c r="C99" s="244" t="s">
        <v>6612</v>
      </c>
      <c r="D99" s="842"/>
      <c r="E99" s="546"/>
      <c r="F99" s="546"/>
      <c r="G99" s="546"/>
      <c r="H99" s="546"/>
      <c r="I99" s="743"/>
      <c r="J99" s="546"/>
      <c r="K99" s="546"/>
      <c r="L99" s="546"/>
      <c r="M99" s="546"/>
      <c r="N99" s="842"/>
      <c r="O99" s="546"/>
      <c r="P99" s="546"/>
      <c r="Q99" s="743"/>
      <c r="R99" s="842"/>
      <c r="S99" s="546"/>
      <c r="T99" s="546"/>
      <c r="U99" s="546"/>
      <c r="V99" s="546"/>
      <c r="W99" s="546"/>
      <c r="X99" s="743"/>
      <c r="Y99" s="246" t="s">
        <v>6484</v>
      </c>
      <c r="Z99" s="249"/>
      <c r="AA99" s="249"/>
      <c r="AB99" s="248"/>
      <c r="AC99" s="248"/>
      <c r="AD99" s="248"/>
      <c r="AE99" s="249"/>
      <c r="AF99" s="249"/>
      <c r="AG99" s="248"/>
      <c r="AH99" s="248"/>
      <c r="AI99" s="248"/>
      <c r="AJ99" s="248"/>
      <c r="AK99" s="248"/>
      <c r="AL99" s="248"/>
      <c r="AM99" s="248"/>
      <c r="AN99" s="1532">
        <v>14</v>
      </c>
      <c r="AO99" s="1658"/>
      <c r="AP99" s="532" t="s">
        <v>16</v>
      </c>
      <c r="AQ99" s="248"/>
      <c r="AR99" s="248"/>
      <c r="AS99" s="248"/>
      <c r="AT99" s="252">
        <f t="shared" si="2"/>
        <v>14</v>
      </c>
      <c r="AU99" s="841"/>
    </row>
    <row r="100" spans="1:47" ht="17.100000000000001" customHeight="1">
      <c r="A100" s="243">
        <v>61</v>
      </c>
      <c r="B100" s="243">
        <v>4065</v>
      </c>
      <c r="C100" s="244" t="s">
        <v>6613</v>
      </c>
      <c r="D100" s="842"/>
      <c r="E100" s="546"/>
      <c r="F100" s="546"/>
      <c r="G100" s="546"/>
      <c r="H100" s="546"/>
      <c r="I100" s="743"/>
      <c r="J100" s="546"/>
      <c r="K100" s="546"/>
      <c r="L100" s="546"/>
      <c r="M100" s="546"/>
      <c r="N100" s="842"/>
      <c r="O100" s="546"/>
      <c r="P100" s="546"/>
      <c r="Q100" s="743"/>
      <c r="R100" s="842"/>
      <c r="S100" s="546"/>
      <c r="T100" s="546"/>
      <c r="U100" s="546"/>
      <c r="V100" s="546"/>
      <c r="W100" s="546"/>
      <c r="X100" s="743"/>
      <c r="Y100" s="246" t="s">
        <v>6486</v>
      </c>
      <c r="Z100" s="249"/>
      <c r="AA100" s="249"/>
      <c r="AB100" s="248"/>
      <c r="AC100" s="248"/>
      <c r="AD100" s="248"/>
      <c r="AE100" s="249"/>
      <c r="AF100" s="249"/>
      <c r="AG100" s="248"/>
      <c r="AH100" s="248"/>
      <c r="AI100" s="248"/>
      <c r="AJ100" s="248"/>
      <c r="AK100" s="248"/>
      <c r="AL100" s="248"/>
      <c r="AM100" s="248"/>
      <c r="AN100" s="1532">
        <v>12</v>
      </c>
      <c r="AO100" s="1658"/>
      <c r="AP100" s="532" t="s">
        <v>16</v>
      </c>
      <c r="AQ100" s="248"/>
      <c r="AR100" s="248"/>
      <c r="AS100" s="248"/>
      <c r="AT100" s="252">
        <f t="shared" si="2"/>
        <v>12</v>
      </c>
      <c r="AU100" s="841"/>
    </row>
    <row r="101" spans="1:47" ht="17.100000000000001" customHeight="1">
      <c r="A101" s="243">
        <v>61</v>
      </c>
      <c r="B101" s="243">
        <v>4066</v>
      </c>
      <c r="C101" s="244" t="s">
        <v>6614</v>
      </c>
      <c r="D101" s="842"/>
      <c r="E101" s="546"/>
      <c r="F101" s="546"/>
      <c r="G101" s="546"/>
      <c r="H101" s="546"/>
      <c r="I101" s="743"/>
      <c r="J101" s="546"/>
      <c r="K101" s="546"/>
      <c r="L101" s="546"/>
      <c r="M101" s="546"/>
      <c r="N101" s="842"/>
      <c r="O101" s="546"/>
      <c r="P101" s="546"/>
      <c r="Q101" s="743"/>
      <c r="R101" s="842"/>
      <c r="S101" s="546"/>
      <c r="T101" s="546"/>
      <c r="U101" s="546"/>
      <c r="V101" s="546"/>
      <c r="W101" s="546"/>
      <c r="X101" s="743"/>
      <c r="Y101" s="246" t="s">
        <v>6488</v>
      </c>
      <c r="Z101" s="249"/>
      <c r="AA101" s="249"/>
      <c r="AB101" s="248"/>
      <c r="AC101" s="248"/>
      <c r="AD101" s="248"/>
      <c r="AE101" s="249"/>
      <c r="AF101" s="249"/>
      <c r="AG101" s="248"/>
      <c r="AH101" s="248"/>
      <c r="AI101" s="248"/>
      <c r="AJ101" s="248"/>
      <c r="AK101" s="248"/>
      <c r="AL101" s="248"/>
      <c r="AM101" s="248"/>
      <c r="AN101" s="1532">
        <v>11</v>
      </c>
      <c r="AO101" s="1658"/>
      <c r="AP101" s="532" t="s">
        <v>16</v>
      </c>
      <c r="AQ101" s="248"/>
      <c r="AR101" s="248"/>
      <c r="AS101" s="248"/>
      <c r="AT101" s="252">
        <f t="shared" si="2"/>
        <v>11</v>
      </c>
      <c r="AU101" s="841"/>
    </row>
    <row r="102" spans="1:47" ht="17.100000000000001" customHeight="1">
      <c r="A102" s="243">
        <v>61</v>
      </c>
      <c r="B102" s="243">
        <v>4067</v>
      </c>
      <c r="C102" s="244" t="s">
        <v>6615</v>
      </c>
      <c r="D102" s="527"/>
      <c r="E102" s="528"/>
      <c r="F102" s="528"/>
      <c r="G102" s="528"/>
      <c r="H102" s="528"/>
      <c r="I102" s="794"/>
      <c r="J102" s="528"/>
      <c r="K102" s="528"/>
      <c r="L102" s="528"/>
      <c r="M102" s="528"/>
      <c r="N102" s="527"/>
      <c r="O102" s="528"/>
      <c r="P102" s="528"/>
      <c r="Q102" s="794"/>
      <c r="R102" s="1580" t="s">
        <v>6490</v>
      </c>
      <c r="S102" s="1581"/>
      <c r="T102" s="1581"/>
      <c r="U102" s="1581"/>
      <c r="V102" s="1581"/>
      <c r="W102" s="1581"/>
      <c r="X102" s="1582"/>
      <c r="Y102" s="247" t="s">
        <v>6491</v>
      </c>
      <c r="Z102" s="249"/>
      <c r="AA102" s="249"/>
      <c r="AB102" s="248"/>
      <c r="AC102" s="248"/>
      <c r="AD102" s="248"/>
      <c r="AE102" s="249"/>
      <c r="AF102" s="249"/>
      <c r="AG102" s="248"/>
      <c r="AH102" s="248"/>
      <c r="AI102" s="248"/>
      <c r="AJ102" s="248"/>
      <c r="AK102" s="248"/>
      <c r="AL102" s="248"/>
      <c r="AM102" s="248"/>
      <c r="AN102" s="1532">
        <v>45</v>
      </c>
      <c r="AO102" s="1658"/>
      <c r="AP102" s="532" t="s">
        <v>16</v>
      </c>
      <c r="AQ102" s="532"/>
      <c r="AR102" s="248"/>
      <c r="AS102" s="635"/>
      <c r="AT102" s="252">
        <f t="shared" si="2"/>
        <v>45</v>
      </c>
      <c r="AU102" s="841"/>
    </row>
    <row r="103" spans="1:47" ht="17.100000000000001" customHeight="1">
      <c r="A103" s="243">
        <v>61</v>
      </c>
      <c r="B103" s="243">
        <v>4068</v>
      </c>
      <c r="C103" s="244" t="s">
        <v>6616</v>
      </c>
      <c r="D103" s="527"/>
      <c r="E103" s="528"/>
      <c r="F103" s="528"/>
      <c r="G103" s="528"/>
      <c r="H103" s="528"/>
      <c r="I103" s="794"/>
      <c r="J103" s="528"/>
      <c r="K103" s="528"/>
      <c r="L103" s="528"/>
      <c r="M103" s="528"/>
      <c r="N103" s="527"/>
      <c r="O103" s="528"/>
      <c r="P103" s="528"/>
      <c r="Q103" s="794"/>
      <c r="R103" s="1583"/>
      <c r="S103" s="1584"/>
      <c r="T103" s="1584"/>
      <c r="U103" s="1584"/>
      <c r="V103" s="1584"/>
      <c r="W103" s="1584"/>
      <c r="X103" s="1585"/>
      <c r="Y103" s="247" t="s">
        <v>6493</v>
      </c>
      <c r="Z103" s="249"/>
      <c r="AA103" s="249"/>
      <c r="AB103" s="248"/>
      <c r="AC103" s="248"/>
      <c r="AD103" s="248"/>
      <c r="AE103" s="249"/>
      <c r="AF103" s="249"/>
      <c r="AG103" s="248"/>
      <c r="AH103" s="248"/>
      <c r="AI103" s="248"/>
      <c r="AJ103" s="248"/>
      <c r="AK103" s="248"/>
      <c r="AL103" s="248"/>
      <c r="AM103" s="248"/>
      <c r="AN103" s="1532">
        <v>36</v>
      </c>
      <c r="AO103" s="1658"/>
      <c r="AP103" s="532" t="s">
        <v>16</v>
      </c>
      <c r="AQ103" s="248"/>
      <c r="AR103" s="248"/>
      <c r="AS103" s="248"/>
      <c r="AT103" s="252">
        <f t="shared" si="2"/>
        <v>36</v>
      </c>
      <c r="AU103" s="841"/>
    </row>
    <row r="104" spans="1:47" ht="17.100000000000001" customHeight="1">
      <c r="A104" s="243">
        <v>61</v>
      </c>
      <c r="B104" s="243">
        <v>4069</v>
      </c>
      <c r="C104" s="244" t="s">
        <v>6617</v>
      </c>
      <c r="D104" s="527"/>
      <c r="E104" s="528"/>
      <c r="F104" s="528"/>
      <c r="G104" s="528"/>
      <c r="H104" s="528"/>
      <c r="I104" s="794"/>
      <c r="J104" s="528"/>
      <c r="K104" s="528"/>
      <c r="L104" s="528"/>
      <c r="M104" s="528"/>
      <c r="N104" s="527"/>
      <c r="O104" s="528"/>
      <c r="P104" s="528"/>
      <c r="Q104" s="794"/>
      <c r="R104" s="527"/>
      <c r="S104" s="528"/>
      <c r="T104" s="528"/>
      <c r="U104" s="528"/>
      <c r="V104" s="546"/>
      <c r="W104" s="546"/>
      <c r="X104" s="743"/>
      <c r="Y104" s="246" t="s">
        <v>6495</v>
      </c>
      <c r="Z104" s="249"/>
      <c r="AA104" s="249"/>
      <c r="AB104" s="248"/>
      <c r="AC104" s="248"/>
      <c r="AD104" s="248"/>
      <c r="AE104" s="249"/>
      <c r="AF104" s="249"/>
      <c r="AG104" s="248"/>
      <c r="AH104" s="248"/>
      <c r="AI104" s="248"/>
      <c r="AJ104" s="248"/>
      <c r="AK104" s="248"/>
      <c r="AL104" s="248"/>
      <c r="AM104" s="248"/>
      <c r="AN104" s="1532">
        <v>26</v>
      </c>
      <c r="AO104" s="1658"/>
      <c r="AP104" s="532" t="s">
        <v>16</v>
      </c>
      <c r="AQ104" s="248"/>
      <c r="AR104" s="248"/>
      <c r="AS104" s="248"/>
      <c r="AT104" s="252">
        <f t="shared" si="2"/>
        <v>26</v>
      </c>
      <c r="AU104" s="841"/>
    </row>
    <row r="105" spans="1:47" ht="17.100000000000001" customHeight="1">
      <c r="A105" s="243">
        <v>61</v>
      </c>
      <c r="B105" s="243">
        <v>4070</v>
      </c>
      <c r="C105" s="244" t="s">
        <v>6618</v>
      </c>
      <c r="D105" s="527"/>
      <c r="E105" s="528"/>
      <c r="F105" s="528"/>
      <c r="G105" s="528"/>
      <c r="H105" s="528"/>
      <c r="I105" s="794"/>
      <c r="J105" s="528"/>
      <c r="K105" s="528"/>
      <c r="L105" s="528"/>
      <c r="M105" s="528"/>
      <c r="N105" s="516"/>
      <c r="O105" s="517"/>
      <c r="P105" s="517"/>
      <c r="Q105" s="518"/>
      <c r="R105" s="319"/>
      <c r="S105" s="288"/>
      <c r="T105" s="288"/>
      <c r="U105" s="288"/>
      <c r="V105" s="289"/>
      <c r="W105" s="289"/>
      <c r="X105" s="547"/>
      <c r="Y105" s="244" t="s">
        <v>6497</v>
      </c>
      <c r="Z105" s="249"/>
      <c r="AA105" s="249"/>
      <c r="AB105" s="248"/>
      <c r="AC105" s="248"/>
      <c r="AD105" s="248"/>
      <c r="AE105" s="249"/>
      <c r="AF105" s="249"/>
      <c r="AG105" s="248"/>
      <c r="AH105" s="248"/>
      <c r="AI105" s="248"/>
      <c r="AJ105" s="248"/>
      <c r="AK105" s="248"/>
      <c r="AL105" s="248"/>
      <c r="AM105" s="248"/>
      <c r="AN105" s="1532">
        <v>10</v>
      </c>
      <c r="AO105" s="1658"/>
      <c r="AP105" s="532" t="s">
        <v>16</v>
      </c>
      <c r="AQ105" s="248"/>
      <c r="AR105" s="248"/>
      <c r="AS105" s="248"/>
      <c r="AT105" s="252">
        <f t="shared" si="2"/>
        <v>10</v>
      </c>
      <c r="AU105" s="841"/>
    </row>
    <row r="106" spans="1:47" ht="17.100000000000001" customHeight="1">
      <c r="A106" s="243">
        <v>61</v>
      </c>
      <c r="B106" s="243">
        <v>4071</v>
      </c>
      <c r="C106" s="244" t="s">
        <v>6619</v>
      </c>
      <c r="D106" s="527"/>
      <c r="E106" s="528"/>
      <c r="F106" s="528"/>
      <c r="G106" s="528"/>
      <c r="H106" s="528"/>
      <c r="I106" s="794"/>
      <c r="J106" s="528"/>
      <c r="K106" s="528"/>
      <c r="L106" s="528"/>
      <c r="M106" s="528"/>
      <c r="N106" s="527"/>
      <c r="O106" s="528"/>
      <c r="P106" s="528"/>
      <c r="Q106" s="794"/>
      <c r="R106" s="1620" t="s">
        <v>6499</v>
      </c>
      <c r="S106" s="1584"/>
      <c r="T106" s="1584"/>
      <c r="U106" s="1584"/>
      <c r="V106" s="1584"/>
      <c r="W106" s="1584"/>
      <c r="X106" s="1585"/>
      <c r="Y106" s="246" t="s">
        <v>6500</v>
      </c>
      <c r="Z106" s="249"/>
      <c r="AA106" s="249"/>
      <c r="AB106" s="248"/>
      <c r="AC106" s="248"/>
      <c r="AD106" s="248"/>
      <c r="AE106" s="249"/>
      <c r="AF106" s="249"/>
      <c r="AG106" s="248"/>
      <c r="AH106" s="248"/>
      <c r="AI106" s="248"/>
      <c r="AJ106" s="248"/>
      <c r="AK106" s="248"/>
      <c r="AL106" s="248"/>
      <c r="AM106" s="248"/>
      <c r="AN106" s="1532">
        <v>45</v>
      </c>
      <c r="AO106" s="1658"/>
      <c r="AP106" s="532" t="s">
        <v>16</v>
      </c>
      <c r="AQ106" s="532"/>
      <c r="AR106" s="248"/>
      <c r="AS106" s="635"/>
      <c r="AT106" s="252">
        <f t="shared" si="2"/>
        <v>45</v>
      </c>
      <c r="AU106" s="841"/>
    </row>
    <row r="107" spans="1:47" ht="17.100000000000001" customHeight="1">
      <c r="A107" s="243">
        <v>61</v>
      </c>
      <c r="B107" s="243">
        <v>4072</v>
      </c>
      <c r="C107" s="244" t="s">
        <v>6620</v>
      </c>
      <c r="D107" s="527"/>
      <c r="E107" s="528"/>
      <c r="F107" s="528"/>
      <c r="G107" s="528"/>
      <c r="H107" s="528"/>
      <c r="I107" s="794"/>
      <c r="J107" s="528"/>
      <c r="K107" s="528"/>
      <c r="L107" s="528"/>
      <c r="M107" s="528"/>
      <c r="N107" s="527"/>
      <c r="O107" s="528"/>
      <c r="P107" s="528"/>
      <c r="Q107" s="794"/>
      <c r="R107" s="1583"/>
      <c r="S107" s="1584"/>
      <c r="T107" s="1584"/>
      <c r="U107" s="1584"/>
      <c r="V107" s="1584"/>
      <c r="W107" s="1584"/>
      <c r="X107" s="1585"/>
      <c r="Y107" s="246" t="s">
        <v>6502</v>
      </c>
      <c r="Z107" s="249"/>
      <c r="AA107" s="249"/>
      <c r="AB107" s="248"/>
      <c r="AC107" s="248"/>
      <c r="AD107" s="248"/>
      <c r="AE107" s="249"/>
      <c r="AF107" s="249"/>
      <c r="AG107" s="248"/>
      <c r="AH107" s="248"/>
      <c r="AI107" s="248"/>
      <c r="AJ107" s="248"/>
      <c r="AK107" s="248"/>
      <c r="AL107" s="248"/>
      <c r="AM107" s="248"/>
      <c r="AN107" s="1532">
        <v>45</v>
      </c>
      <c r="AO107" s="1658"/>
      <c r="AP107" s="532" t="s">
        <v>16</v>
      </c>
      <c r="AQ107" s="532"/>
      <c r="AR107" s="248"/>
      <c r="AS107" s="635"/>
      <c r="AT107" s="252">
        <f t="shared" si="2"/>
        <v>45</v>
      </c>
      <c r="AU107" s="841"/>
    </row>
    <row r="108" spans="1:47" ht="17.100000000000001" customHeight="1">
      <c r="A108" s="243">
        <v>61</v>
      </c>
      <c r="B108" s="243">
        <v>4073</v>
      </c>
      <c r="C108" s="244" t="s">
        <v>6621</v>
      </c>
      <c r="D108" s="527"/>
      <c r="E108" s="528"/>
      <c r="F108" s="528"/>
      <c r="G108" s="528"/>
      <c r="H108" s="528"/>
      <c r="I108" s="794"/>
      <c r="J108" s="528"/>
      <c r="K108" s="528"/>
      <c r="L108" s="528"/>
      <c r="M108" s="528"/>
      <c r="N108" s="809"/>
      <c r="O108" s="805"/>
      <c r="P108" s="805"/>
      <c r="Q108" s="804"/>
      <c r="R108" s="809"/>
      <c r="S108" s="805"/>
      <c r="T108" s="805"/>
      <c r="U108" s="805"/>
      <c r="V108" s="289"/>
      <c r="W108" s="289"/>
      <c r="X108" s="547"/>
      <c r="Y108" s="246" t="s">
        <v>6504</v>
      </c>
      <c r="Z108" s="843"/>
      <c r="AA108" s="249"/>
      <c r="AB108" s="248"/>
      <c r="AC108" s="248"/>
      <c r="AD108" s="248"/>
      <c r="AE108" s="249"/>
      <c r="AF108" s="249"/>
      <c r="AG108" s="248"/>
      <c r="AH108" s="248"/>
      <c r="AI108" s="248"/>
      <c r="AJ108" s="248"/>
      <c r="AK108" s="248"/>
      <c r="AL108" s="248"/>
      <c r="AM108" s="248"/>
      <c r="AN108" s="1532">
        <v>36</v>
      </c>
      <c r="AO108" s="1658"/>
      <c r="AP108" s="532" t="s">
        <v>16</v>
      </c>
      <c r="AQ108" s="532"/>
      <c r="AR108" s="248"/>
      <c r="AS108" s="635"/>
      <c r="AT108" s="252">
        <f t="shared" si="2"/>
        <v>36</v>
      </c>
      <c r="AU108" s="841"/>
    </row>
    <row r="109" spans="1:47" ht="17.100000000000001" customHeight="1">
      <c r="A109" s="243">
        <v>61</v>
      </c>
      <c r="B109" s="243">
        <v>4074</v>
      </c>
      <c r="C109" s="244" t="s">
        <v>6622</v>
      </c>
      <c r="D109" s="527"/>
      <c r="E109" s="528"/>
      <c r="F109" s="528"/>
      <c r="G109" s="528"/>
      <c r="H109" s="528"/>
      <c r="I109" s="794"/>
      <c r="J109" s="528"/>
      <c r="K109" s="528"/>
      <c r="L109" s="528"/>
      <c r="M109" s="528"/>
      <c r="N109" s="1580" t="s">
        <v>6506</v>
      </c>
      <c r="O109" s="1581"/>
      <c r="P109" s="1581"/>
      <c r="Q109" s="1582"/>
      <c r="R109" s="1580" t="s">
        <v>6507</v>
      </c>
      <c r="S109" s="1581"/>
      <c r="T109" s="1581"/>
      <c r="U109" s="1581"/>
      <c r="V109" s="1581"/>
      <c r="W109" s="1581"/>
      <c r="X109" s="1582"/>
      <c r="Y109" s="601" t="s">
        <v>6559</v>
      </c>
      <c r="Z109" s="144"/>
      <c r="AA109" s="144"/>
      <c r="AB109" s="144"/>
      <c r="AC109" s="144"/>
      <c r="AD109" s="844"/>
      <c r="AE109" s="246" t="s">
        <v>6560</v>
      </c>
      <c r="AF109" s="249"/>
      <c r="AG109" s="248"/>
      <c r="AH109" s="248"/>
      <c r="AI109" s="248"/>
      <c r="AJ109" s="248"/>
      <c r="AK109" s="248"/>
      <c r="AL109" s="248"/>
      <c r="AM109" s="248"/>
      <c r="AN109" s="1532">
        <v>91</v>
      </c>
      <c r="AO109" s="1658"/>
      <c r="AP109" s="532" t="s">
        <v>16</v>
      </c>
      <c r="AQ109" s="532"/>
      <c r="AR109" s="248"/>
      <c r="AS109" s="635"/>
      <c r="AT109" s="252">
        <f>AN109</f>
        <v>91</v>
      </c>
      <c r="AU109" s="841"/>
    </row>
    <row r="110" spans="1:47" ht="17.100000000000001" customHeight="1">
      <c r="A110" s="243">
        <v>61</v>
      </c>
      <c r="B110" s="243">
        <v>4075</v>
      </c>
      <c r="C110" s="244" t="s">
        <v>6623</v>
      </c>
      <c r="D110" s="527"/>
      <c r="E110" s="528"/>
      <c r="F110" s="528"/>
      <c r="G110" s="528"/>
      <c r="H110" s="528"/>
      <c r="I110" s="794"/>
      <c r="J110" s="528"/>
      <c r="K110" s="528"/>
      <c r="L110" s="528"/>
      <c r="M110" s="528"/>
      <c r="N110" s="1583"/>
      <c r="O110" s="1584"/>
      <c r="P110" s="1584"/>
      <c r="Q110" s="1585"/>
      <c r="R110" s="1583"/>
      <c r="S110" s="1584"/>
      <c r="T110" s="1584"/>
      <c r="U110" s="1584"/>
      <c r="V110" s="1584"/>
      <c r="W110" s="1584"/>
      <c r="X110" s="1585"/>
      <c r="Y110" s="152"/>
      <c r="Z110" s="151"/>
      <c r="AA110" s="151"/>
      <c r="AB110" s="151"/>
      <c r="AC110" s="151"/>
      <c r="AD110" s="845"/>
      <c r="AE110" s="246" t="s">
        <v>6562</v>
      </c>
      <c r="AF110" s="249"/>
      <c r="AG110" s="248"/>
      <c r="AH110" s="248"/>
      <c r="AI110" s="248"/>
      <c r="AJ110" s="248"/>
      <c r="AK110" s="248"/>
      <c r="AL110" s="248"/>
      <c r="AM110" s="248"/>
      <c r="AN110" s="1532">
        <v>61</v>
      </c>
      <c r="AO110" s="1658"/>
      <c r="AP110" s="532" t="s">
        <v>16</v>
      </c>
      <c r="AQ110" s="248"/>
      <c r="AR110" s="248"/>
      <c r="AS110" s="248"/>
      <c r="AT110" s="252">
        <f>AN110</f>
        <v>61</v>
      </c>
      <c r="AU110" s="841"/>
    </row>
    <row r="111" spans="1:47" ht="17.100000000000001" customHeight="1">
      <c r="A111" s="243">
        <v>61</v>
      </c>
      <c r="B111" s="243">
        <v>4076</v>
      </c>
      <c r="C111" s="244" t="s">
        <v>6624</v>
      </c>
      <c r="D111" s="527"/>
      <c r="E111" s="528"/>
      <c r="F111" s="528"/>
      <c r="G111" s="528"/>
      <c r="H111" s="528"/>
      <c r="I111" s="794"/>
      <c r="J111" s="528"/>
      <c r="K111" s="528"/>
      <c r="L111" s="528"/>
      <c r="M111" s="528"/>
      <c r="N111" s="1583"/>
      <c r="O111" s="1584"/>
      <c r="P111" s="1584"/>
      <c r="Q111" s="1585"/>
      <c r="R111" s="527"/>
      <c r="S111" s="528"/>
      <c r="T111" s="528"/>
      <c r="U111" s="528"/>
      <c r="V111" s="546"/>
      <c r="W111" s="546"/>
      <c r="X111" s="743"/>
      <c r="Y111" s="153"/>
      <c r="Z111" s="154"/>
      <c r="AA111" s="154"/>
      <c r="AB111" s="154"/>
      <c r="AC111" s="154"/>
      <c r="AD111" s="846"/>
      <c r="AE111" s="246" t="s">
        <v>6564</v>
      </c>
      <c r="AF111" s="249"/>
      <c r="AG111" s="248"/>
      <c r="AH111" s="248"/>
      <c r="AI111" s="248"/>
      <c r="AJ111" s="248"/>
      <c r="AK111" s="248"/>
      <c r="AL111" s="248"/>
      <c r="AM111" s="248"/>
      <c r="AN111" s="1532">
        <v>36</v>
      </c>
      <c r="AO111" s="1658"/>
      <c r="AP111" s="532" t="s">
        <v>16</v>
      </c>
      <c r="AQ111" s="248"/>
      <c r="AR111" s="248"/>
      <c r="AS111" s="248"/>
      <c r="AT111" s="252">
        <f>AN111</f>
        <v>36</v>
      </c>
      <c r="AU111" s="841"/>
    </row>
    <row r="112" spans="1:47" ht="17.100000000000001" customHeight="1">
      <c r="A112" s="243">
        <v>61</v>
      </c>
      <c r="B112" s="243">
        <v>4077</v>
      </c>
      <c r="C112" s="244" t="s">
        <v>6625</v>
      </c>
      <c r="D112" s="527"/>
      <c r="E112" s="528"/>
      <c r="F112" s="528"/>
      <c r="G112" s="528"/>
      <c r="H112" s="528"/>
      <c r="I112" s="794"/>
      <c r="J112" s="528"/>
      <c r="K112" s="528"/>
      <c r="L112" s="528"/>
      <c r="M112" s="528"/>
      <c r="N112" s="520"/>
      <c r="O112" s="521"/>
      <c r="P112" s="521"/>
      <c r="Q112" s="522"/>
      <c r="R112" s="520"/>
      <c r="S112" s="521"/>
      <c r="T112" s="521"/>
      <c r="U112" s="521"/>
      <c r="V112" s="521"/>
      <c r="W112" s="521"/>
      <c r="X112" s="522"/>
      <c r="Y112" s="601" t="s">
        <v>6626</v>
      </c>
      <c r="Z112" s="144"/>
      <c r="AA112" s="144"/>
      <c r="AB112" s="144"/>
      <c r="AC112" s="144"/>
      <c r="AD112" s="844"/>
      <c r="AE112" s="246" t="s">
        <v>6560</v>
      </c>
      <c r="AF112" s="249"/>
      <c r="AG112" s="248"/>
      <c r="AH112" s="248"/>
      <c r="AI112" s="248"/>
      <c r="AJ112" s="248"/>
      <c r="AK112" s="248"/>
      <c r="AL112" s="248"/>
      <c r="AM112" s="248"/>
      <c r="AN112" s="1532">
        <v>91</v>
      </c>
      <c r="AO112" s="1658"/>
      <c r="AP112" s="532" t="s">
        <v>16</v>
      </c>
      <c r="AQ112" s="532"/>
      <c r="AR112" s="248"/>
      <c r="AS112" s="635"/>
      <c r="AT112" s="252">
        <f t="shared" ref="AT112:AT144" si="3">AN112</f>
        <v>91</v>
      </c>
      <c r="AU112" s="841"/>
    </row>
    <row r="113" spans="1:47" ht="17.100000000000001" customHeight="1">
      <c r="A113" s="243">
        <v>61</v>
      </c>
      <c r="B113" s="243">
        <v>4078</v>
      </c>
      <c r="C113" s="244" t="s">
        <v>6627</v>
      </c>
      <c r="D113" s="527"/>
      <c r="E113" s="528"/>
      <c r="F113" s="528"/>
      <c r="G113" s="528"/>
      <c r="H113" s="528"/>
      <c r="I113" s="794"/>
      <c r="J113" s="528"/>
      <c r="K113" s="528"/>
      <c r="L113" s="528"/>
      <c r="M113" s="528"/>
      <c r="N113" s="520"/>
      <c r="O113" s="521"/>
      <c r="P113" s="521"/>
      <c r="Q113" s="522"/>
      <c r="R113" s="520"/>
      <c r="S113" s="521"/>
      <c r="T113" s="521"/>
      <c r="U113" s="521"/>
      <c r="V113" s="521"/>
      <c r="W113" s="521"/>
      <c r="X113" s="522"/>
      <c r="Y113" s="152"/>
      <c r="Z113" s="151"/>
      <c r="AA113" s="151"/>
      <c r="AB113" s="151"/>
      <c r="AC113" s="151"/>
      <c r="AD113" s="845"/>
      <c r="AE113" s="246" t="s">
        <v>6562</v>
      </c>
      <c r="AF113" s="249"/>
      <c r="AG113" s="248"/>
      <c r="AH113" s="248"/>
      <c r="AI113" s="248"/>
      <c r="AJ113" s="248"/>
      <c r="AK113" s="248"/>
      <c r="AL113" s="248"/>
      <c r="AM113" s="248"/>
      <c r="AN113" s="1532">
        <v>61</v>
      </c>
      <c r="AO113" s="1658"/>
      <c r="AP113" s="532" t="s">
        <v>16</v>
      </c>
      <c r="AQ113" s="248"/>
      <c r="AR113" s="248"/>
      <c r="AS113" s="248"/>
      <c r="AT113" s="252">
        <f t="shared" si="3"/>
        <v>61</v>
      </c>
      <c r="AU113" s="841"/>
    </row>
    <row r="114" spans="1:47" ht="17.100000000000001" customHeight="1">
      <c r="A114" s="243">
        <v>61</v>
      </c>
      <c r="B114" s="243">
        <v>4079</v>
      </c>
      <c r="C114" s="244" t="s">
        <v>6628</v>
      </c>
      <c r="D114" s="527"/>
      <c r="E114" s="528"/>
      <c r="F114" s="528"/>
      <c r="G114" s="528"/>
      <c r="H114" s="528"/>
      <c r="I114" s="794"/>
      <c r="J114" s="528"/>
      <c r="K114" s="528"/>
      <c r="L114" s="528"/>
      <c r="M114" s="528"/>
      <c r="N114" s="520"/>
      <c r="O114" s="521"/>
      <c r="P114" s="521"/>
      <c r="Q114" s="522"/>
      <c r="R114" s="527"/>
      <c r="S114" s="528"/>
      <c r="T114" s="528"/>
      <c r="U114" s="528"/>
      <c r="V114" s="546"/>
      <c r="W114" s="546"/>
      <c r="X114" s="743"/>
      <c r="Y114" s="153"/>
      <c r="Z114" s="154"/>
      <c r="AA114" s="154"/>
      <c r="AB114" s="154"/>
      <c r="AC114" s="154"/>
      <c r="AD114" s="846"/>
      <c r="AE114" s="246" t="s">
        <v>6564</v>
      </c>
      <c r="AF114" s="249"/>
      <c r="AG114" s="248"/>
      <c r="AH114" s="248"/>
      <c r="AI114" s="248"/>
      <c r="AJ114" s="248"/>
      <c r="AK114" s="248"/>
      <c r="AL114" s="248"/>
      <c r="AM114" s="248"/>
      <c r="AN114" s="1532">
        <v>36</v>
      </c>
      <c r="AO114" s="1658"/>
      <c r="AP114" s="532" t="s">
        <v>16</v>
      </c>
      <c r="AQ114" s="248"/>
      <c r="AR114" s="248"/>
      <c r="AS114" s="248"/>
      <c r="AT114" s="252">
        <f t="shared" si="3"/>
        <v>36</v>
      </c>
      <c r="AU114" s="841"/>
    </row>
    <row r="115" spans="1:47" ht="17.100000000000001" customHeight="1">
      <c r="A115" s="243">
        <v>61</v>
      </c>
      <c r="B115" s="243">
        <v>4080</v>
      </c>
      <c r="C115" s="244" t="s">
        <v>6629</v>
      </c>
      <c r="D115" s="527"/>
      <c r="E115" s="528"/>
      <c r="F115" s="528"/>
      <c r="G115" s="528"/>
      <c r="H115" s="528"/>
      <c r="I115" s="794"/>
      <c r="J115" s="528"/>
      <c r="K115" s="528"/>
      <c r="L115" s="528"/>
      <c r="M115" s="528"/>
      <c r="N115" s="527"/>
      <c r="O115" s="528"/>
      <c r="P115" s="528"/>
      <c r="Q115" s="794"/>
      <c r="R115" s="1580" t="s">
        <v>6513</v>
      </c>
      <c r="S115" s="1581"/>
      <c r="T115" s="1581"/>
      <c r="U115" s="1581"/>
      <c r="V115" s="1581"/>
      <c r="W115" s="1581"/>
      <c r="X115" s="1582"/>
      <c r="Y115" s="246" t="s">
        <v>6514</v>
      </c>
      <c r="Z115" s="249"/>
      <c r="AA115" s="249"/>
      <c r="AB115" s="248"/>
      <c r="AC115" s="248"/>
      <c r="AD115" s="248"/>
      <c r="AE115" s="249"/>
      <c r="AF115" s="249"/>
      <c r="AG115" s="248"/>
      <c r="AH115" s="248"/>
      <c r="AI115" s="248"/>
      <c r="AJ115" s="248"/>
      <c r="AK115" s="248"/>
      <c r="AL115" s="248"/>
      <c r="AM115" s="248"/>
      <c r="AN115" s="1532">
        <v>182</v>
      </c>
      <c r="AO115" s="1658"/>
      <c r="AP115" s="532" t="s">
        <v>16</v>
      </c>
      <c r="AQ115" s="248"/>
      <c r="AR115" s="248"/>
      <c r="AS115" s="248"/>
      <c r="AT115" s="252">
        <f t="shared" si="3"/>
        <v>182</v>
      </c>
      <c r="AU115" s="841"/>
    </row>
    <row r="116" spans="1:47" ht="17.100000000000001" customHeight="1">
      <c r="A116" s="243">
        <v>61</v>
      </c>
      <c r="B116" s="243">
        <v>4081</v>
      </c>
      <c r="C116" s="244" t="s">
        <v>6630</v>
      </c>
      <c r="D116" s="527"/>
      <c r="E116" s="528"/>
      <c r="F116" s="528"/>
      <c r="G116" s="528"/>
      <c r="H116" s="528"/>
      <c r="I116" s="794"/>
      <c r="J116" s="528"/>
      <c r="K116" s="528"/>
      <c r="L116" s="528"/>
      <c r="M116" s="528"/>
      <c r="N116" s="527"/>
      <c r="O116" s="528"/>
      <c r="P116" s="528"/>
      <c r="Q116" s="794"/>
      <c r="R116" s="1583"/>
      <c r="S116" s="1584"/>
      <c r="T116" s="1584"/>
      <c r="U116" s="1584"/>
      <c r="V116" s="1584"/>
      <c r="W116" s="1584"/>
      <c r="X116" s="1585"/>
      <c r="Y116" s="246" t="s">
        <v>6516</v>
      </c>
      <c r="Z116" s="249"/>
      <c r="AA116" s="249"/>
      <c r="AB116" s="248"/>
      <c r="AC116" s="248"/>
      <c r="AD116" s="248"/>
      <c r="AE116" s="249"/>
      <c r="AF116" s="249"/>
      <c r="AG116" s="248"/>
      <c r="AH116" s="248"/>
      <c r="AI116" s="248"/>
      <c r="AJ116" s="248"/>
      <c r="AK116" s="248"/>
      <c r="AL116" s="248"/>
      <c r="AM116" s="248"/>
      <c r="AN116" s="1532">
        <v>152</v>
      </c>
      <c r="AO116" s="1658"/>
      <c r="AP116" s="532" t="s">
        <v>16</v>
      </c>
      <c r="AQ116" s="532"/>
      <c r="AR116" s="248"/>
      <c r="AS116" s="635"/>
      <c r="AT116" s="252">
        <f t="shared" si="3"/>
        <v>152</v>
      </c>
      <c r="AU116" s="841"/>
    </row>
    <row r="117" spans="1:47" ht="17.100000000000001" customHeight="1">
      <c r="A117" s="243">
        <v>61</v>
      </c>
      <c r="B117" s="243">
        <v>4082</v>
      </c>
      <c r="C117" s="244" t="s">
        <v>6631</v>
      </c>
      <c r="D117" s="527"/>
      <c r="E117" s="528"/>
      <c r="F117" s="528"/>
      <c r="G117" s="528"/>
      <c r="H117" s="528"/>
      <c r="I117" s="794"/>
      <c r="J117" s="528"/>
      <c r="K117" s="528"/>
      <c r="L117" s="528"/>
      <c r="M117" s="528"/>
      <c r="N117" s="527"/>
      <c r="O117" s="528"/>
      <c r="P117" s="528"/>
      <c r="Q117" s="794"/>
      <c r="R117" s="1583"/>
      <c r="S117" s="1584"/>
      <c r="T117" s="1584"/>
      <c r="U117" s="1584"/>
      <c r="V117" s="1584"/>
      <c r="W117" s="1584"/>
      <c r="X117" s="1585"/>
      <c r="Y117" s="246" t="s">
        <v>6518</v>
      </c>
      <c r="Z117" s="249"/>
      <c r="AA117" s="249"/>
      <c r="AB117" s="248"/>
      <c r="AC117" s="248"/>
      <c r="AD117" s="248"/>
      <c r="AE117" s="249"/>
      <c r="AF117" s="249"/>
      <c r="AG117" s="248"/>
      <c r="AH117" s="248"/>
      <c r="AI117" s="248"/>
      <c r="AJ117" s="248"/>
      <c r="AK117" s="248"/>
      <c r="AL117" s="248"/>
      <c r="AM117" s="248"/>
      <c r="AN117" s="1532">
        <v>130</v>
      </c>
      <c r="AO117" s="1658"/>
      <c r="AP117" s="532" t="s">
        <v>16</v>
      </c>
      <c r="AQ117" s="532"/>
      <c r="AR117" s="248"/>
      <c r="AS117" s="635"/>
      <c r="AT117" s="252">
        <f t="shared" si="3"/>
        <v>130</v>
      </c>
      <c r="AU117" s="841"/>
    </row>
    <row r="118" spans="1:47" ht="17.100000000000001" customHeight="1">
      <c r="A118" s="243">
        <v>61</v>
      </c>
      <c r="B118" s="243">
        <v>4083</v>
      </c>
      <c r="C118" s="244" t="s">
        <v>6632</v>
      </c>
      <c r="D118" s="527"/>
      <c r="E118" s="528"/>
      <c r="F118" s="528"/>
      <c r="G118" s="528"/>
      <c r="H118" s="528"/>
      <c r="I118" s="794"/>
      <c r="J118" s="528"/>
      <c r="K118" s="528"/>
      <c r="L118" s="528"/>
      <c r="M118" s="528"/>
      <c r="N118" s="527"/>
      <c r="O118" s="528"/>
      <c r="P118" s="528"/>
      <c r="Q118" s="794"/>
      <c r="R118" s="1583"/>
      <c r="S118" s="1584"/>
      <c r="T118" s="1584"/>
      <c r="U118" s="1584"/>
      <c r="V118" s="1584"/>
      <c r="W118" s="1584"/>
      <c r="X118" s="1585"/>
      <c r="Y118" s="246" t="s">
        <v>6520</v>
      </c>
      <c r="Z118" s="249"/>
      <c r="AA118" s="249"/>
      <c r="AB118" s="248"/>
      <c r="AC118" s="248"/>
      <c r="AD118" s="248"/>
      <c r="AE118" s="249"/>
      <c r="AF118" s="249"/>
      <c r="AG118" s="248"/>
      <c r="AH118" s="248"/>
      <c r="AI118" s="248"/>
      <c r="AJ118" s="248"/>
      <c r="AK118" s="248"/>
      <c r="AL118" s="248"/>
      <c r="AM118" s="248"/>
      <c r="AN118" s="1532">
        <v>114</v>
      </c>
      <c r="AO118" s="1658"/>
      <c r="AP118" s="532" t="s">
        <v>16</v>
      </c>
      <c r="AQ118" s="532"/>
      <c r="AR118" s="248"/>
      <c r="AS118" s="635"/>
      <c r="AT118" s="252">
        <f t="shared" si="3"/>
        <v>114</v>
      </c>
      <c r="AU118" s="841"/>
    </row>
    <row r="119" spans="1:47" ht="17.100000000000001" customHeight="1">
      <c r="A119" s="243">
        <v>61</v>
      </c>
      <c r="B119" s="243">
        <v>4084</v>
      </c>
      <c r="C119" s="244" t="s">
        <v>6633</v>
      </c>
      <c r="D119" s="527"/>
      <c r="E119" s="528"/>
      <c r="F119" s="528"/>
      <c r="G119" s="528"/>
      <c r="H119" s="528"/>
      <c r="I119" s="794"/>
      <c r="J119" s="528"/>
      <c r="K119" s="528"/>
      <c r="L119" s="528"/>
      <c r="M119" s="528"/>
      <c r="N119" s="527"/>
      <c r="O119" s="528"/>
      <c r="P119" s="528"/>
      <c r="Q119" s="794"/>
      <c r="R119" s="1583"/>
      <c r="S119" s="1584"/>
      <c r="T119" s="1584"/>
      <c r="U119" s="1584"/>
      <c r="V119" s="1584"/>
      <c r="W119" s="1584"/>
      <c r="X119" s="1585"/>
      <c r="Y119" s="246" t="s">
        <v>6522</v>
      </c>
      <c r="Z119" s="249"/>
      <c r="AA119" s="249"/>
      <c r="AB119" s="248"/>
      <c r="AC119" s="248"/>
      <c r="AD119" s="248"/>
      <c r="AE119" s="249"/>
      <c r="AF119" s="249"/>
      <c r="AG119" s="248"/>
      <c r="AH119" s="248"/>
      <c r="AI119" s="248"/>
      <c r="AJ119" s="248"/>
      <c r="AK119" s="248"/>
      <c r="AL119" s="248"/>
      <c r="AM119" s="248"/>
      <c r="AN119" s="1532">
        <v>101</v>
      </c>
      <c r="AO119" s="1658"/>
      <c r="AP119" s="532" t="s">
        <v>16</v>
      </c>
      <c r="AQ119" s="532"/>
      <c r="AR119" s="248"/>
      <c r="AS119" s="635"/>
      <c r="AT119" s="252">
        <f t="shared" si="3"/>
        <v>101</v>
      </c>
      <c r="AU119" s="841"/>
    </row>
    <row r="120" spans="1:47" ht="17.100000000000001" customHeight="1">
      <c r="A120" s="243">
        <v>61</v>
      </c>
      <c r="B120" s="243">
        <v>4085</v>
      </c>
      <c r="C120" s="244" t="s">
        <v>6634</v>
      </c>
      <c r="D120" s="527"/>
      <c r="E120" s="528"/>
      <c r="F120" s="528"/>
      <c r="G120" s="528"/>
      <c r="H120" s="528"/>
      <c r="I120" s="794"/>
      <c r="J120" s="528"/>
      <c r="K120" s="528"/>
      <c r="L120" s="528"/>
      <c r="M120" s="528"/>
      <c r="N120" s="527"/>
      <c r="O120" s="528"/>
      <c r="P120" s="528"/>
      <c r="Q120" s="794"/>
      <c r="R120" s="1583"/>
      <c r="S120" s="1584"/>
      <c r="T120" s="1584"/>
      <c r="U120" s="1584"/>
      <c r="V120" s="1584"/>
      <c r="W120" s="1584"/>
      <c r="X120" s="1585"/>
      <c r="Y120" s="246" t="s">
        <v>6524</v>
      </c>
      <c r="Z120" s="249"/>
      <c r="AA120" s="249"/>
      <c r="AB120" s="248"/>
      <c r="AC120" s="248"/>
      <c r="AD120" s="248"/>
      <c r="AE120" s="249"/>
      <c r="AF120" s="249"/>
      <c r="AG120" s="248"/>
      <c r="AH120" s="248"/>
      <c r="AI120" s="248"/>
      <c r="AJ120" s="248"/>
      <c r="AK120" s="248"/>
      <c r="AL120" s="248"/>
      <c r="AM120" s="248"/>
      <c r="AN120" s="1532">
        <v>91</v>
      </c>
      <c r="AO120" s="1658"/>
      <c r="AP120" s="532" t="s">
        <v>16</v>
      </c>
      <c r="AQ120" s="532"/>
      <c r="AR120" s="248"/>
      <c r="AS120" s="635"/>
      <c r="AT120" s="252">
        <f t="shared" si="3"/>
        <v>91</v>
      </c>
      <c r="AU120" s="841"/>
    </row>
    <row r="121" spans="1:47" ht="17.100000000000001" customHeight="1">
      <c r="A121" s="243">
        <v>61</v>
      </c>
      <c r="B121" s="243">
        <v>4086</v>
      </c>
      <c r="C121" s="244" t="s">
        <v>6635</v>
      </c>
      <c r="D121" s="809"/>
      <c r="E121" s="805"/>
      <c r="F121" s="805"/>
      <c r="G121" s="805"/>
      <c r="H121" s="805"/>
      <c r="I121" s="804"/>
      <c r="J121" s="805"/>
      <c r="K121" s="805"/>
      <c r="L121" s="805"/>
      <c r="M121" s="805"/>
      <c r="N121" s="809"/>
      <c r="O121" s="805"/>
      <c r="P121" s="805"/>
      <c r="Q121" s="804"/>
      <c r="R121" s="809"/>
      <c r="S121" s="805"/>
      <c r="T121" s="805"/>
      <c r="U121" s="805"/>
      <c r="V121" s="289"/>
      <c r="W121" s="289"/>
      <c r="X121" s="547"/>
      <c r="Y121" s="246" t="s">
        <v>6526</v>
      </c>
      <c r="Z121" s="249"/>
      <c r="AA121" s="249"/>
      <c r="AB121" s="248"/>
      <c r="AC121" s="248"/>
      <c r="AD121" s="248"/>
      <c r="AE121" s="249"/>
      <c r="AF121" s="249"/>
      <c r="AG121" s="248"/>
      <c r="AH121" s="248"/>
      <c r="AI121" s="248"/>
      <c r="AJ121" s="248"/>
      <c r="AK121" s="248"/>
      <c r="AL121" s="248"/>
      <c r="AM121" s="248"/>
      <c r="AN121" s="1532">
        <v>61</v>
      </c>
      <c r="AO121" s="1658"/>
      <c r="AP121" s="532" t="s">
        <v>16</v>
      </c>
      <c r="AQ121" s="532"/>
      <c r="AR121" s="248"/>
      <c r="AS121" s="635"/>
      <c r="AT121" s="252">
        <f t="shared" si="3"/>
        <v>61</v>
      </c>
      <c r="AU121" s="841"/>
    </row>
    <row r="122" spans="1:47" ht="17.100000000000001" customHeight="1">
      <c r="A122" s="243">
        <v>61</v>
      </c>
      <c r="B122" s="243">
        <v>4090</v>
      </c>
      <c r="C122" s="244" t="s">
        <v>6636</v>
      </c>
      <c r="D122" s="1580" t="s">
        <v>6637</v>
      </c>
      <c r="E122" s="1581"/>
      <c r="F122" s="1581"/>
      <c r="G122" s="1581"/>
      <c r="H122" s="1581"/>
      <c r="I122" s="1582"/>
      <c r="J122" s="1580" t="s">
        <v>6544</v>
      </c>
      <c r="K122" s="1581"/>
      <c r="L122" s="1581"/>
      <c r="M122" s="1582"/>
      <c r="N122" s="1580" t="s">
        <v>6506</v>
      </c>
      <c r="O122" s="1581"/>
      <c r="P122" s="1581"/>
      <c r="Q122" s="1582"/>
      <c r="R122" s="1580" t="s">
        <v>6507</v>
      </c>
      <c r="S122" s="1581"/>
      <c r="T122" s="1581"/>
      <c r="U122" s="1581"/>
      <c r="V122" s="1581"/>
      <c r="W122" s="1581"/>
      <c r="X122" s="1582"/>
      <c r="Y122" s="601" t="s">
        <v>6559</v>
      </c>
      <c r="Z122" s="144"/>
      <c r="AA122" s="144"/>
      <c r="AB122" s="144"/>
      <c r="AC122" s="144"/>
      <c r="AD122" s="844"/>
      <c r="AE122" s="246" t="s">
        <v>6560</v>
      </c>
      <c r="AF122" s="249"/>
      <c r="AG122" s="248"/>
      <c r="AH122" s="248"/>
      <c r="AI122" s="248"/>
      <c r="AJ122" s="248"/>
      <c r="AK122" s="248"/>
      <c r="AL122" s="248"/>
      <c r="AM122" s="248"/>
      <c r="AN122" s="1532">
        <v>209</v>
      </c>
      <c r="AO122" s="1658"/>
      <c r="AP122" s="532" t="s">
        <v>16</v>
      </c>
      <c r="AQ122" s="532"/>
      <c r="AR122" s="248"/>
      <c r="AS122" s="635"/>
      <c r="AT122" s="252">
        <f t="shared" si="3"/>
        <v>209</v>
      </c>
      <c r="AU122" s="841"/>
    </row>
    <row r="123" spans="1:47" ht="17.100000000000001" customHeight="1">
      <c r="A123" s="243">
        <v>61</v>
      </c>
      <c r="B123" s="243">
        <v>4091</v>
      </c>
      <c r="C123" s="244" t="s">
        <v>6638</v>
      </c>
      <c r="D123" s="1583"/>
      <c r="E123" s="1584"/>
      <c r="F123" s="1584"/>
      <c r="G123" s="1584"/>
      <c r="H123" s="1584"/>
      <c r="I123" s="1585"/>
      <c r="J123" s="1583"/>
      <c r="K123" s="1584"/>
      <c r="L123" s="1584"/>
      <c r="M123" s="1585"/>
      <c r="N123" s="1583"/>
      <c r="O123" s="1584"/>
      <c r="P123" s="1584"/>
      <c r="Q123" s="1585"/>
      <c r="R123" s="1583"/>
      <c r="S123" s="1584"/>
      <c r="T123" s="1584"/>
      <c r="U123" s="1584"/>
      <c r="V123" s="1584"/>
      <c r="W123" s="1584"/>
      <c r="X123" s="1585"/>
      <c r="Y123" s="152"/>
      <c r="Z123" s="151"/>
      <c r="AA123" s="151"/>
      <c r="AB123" s="151"/>
      <c r="AC123" s="151"/>
      <c r="AD123" s="845"/>
      <c r="AE123" s="246" t="s">
        <v>6562</v>
      </c>
      <c r="AF123" s="249"/>
      <c r="AG123" s="248"/>
      <c r="AH123" s="248"/>
      <c r="AI123" s="248"/>
      <c r="AJ123" s="248"/>
      <c r="AK123" s="248"/>
      <c r="AL123" s="248"/>
      <c r="AM123" s="248"/>
      <c r="AN123" s="1532">
        <v>139</v>
      </c>
      <c r="AO123" s="1658"/>
      <c r="AP123" s="532" t="s">
        <v>16</v>
      </c>
      <c r="AQ123" s="248"/>
      <c r="AR123" s="248"/>
      <c r="AS123" s="248"/>
      <c r="AT123" s="252">
        <f t="shared" si="3"/>
        <v>139</v>
      </c>
      <c r="AU123" s="841"/>
    </row>
    <row r="124" spans="1:47" ht="17.100000000000001" customHeight="1">
      <c r="A124" s="243">
        <v>61</v>
      </c>
      <c r="B124" s="243">
        <v>4092</v>
      </c>
      <c r="C124" s="244" t="s">
        <v>6639</v>
      </c>
      <c r="D124" s="527"/>
      <c r="E124" s="528"/>
      <c r="F124" s="528"/>
      <c r="G124" s="528"/>
      <c r="H124" s="528"/>
      <c r="I124" s="794"/>
      <c r="J124" s="1583"/>
      <c r="K124" s="1584"/>
      <c r="L124" s="1584"/>
      <c r="M124" s="1585"/>
      <c r="N124" s="1583"/>
      <c r="O124" s="1584"/>
      <c r="P124" s="1584"/>
      <c r="Q124" s="1585"/>
      <c r="R124" s="527"/>
      <c r="S124" s="528"/>
      <c r="T124" s="528"/>
      <c r="U124" s="528"/>
      <c r="V124" s="546"/>
      <c r="W124" s="546"/>
      <c r="X124" s="743"/>
      <c r="Y124" s="153"/>
      <c r="Z124" s="154"/>
      <c r="AA124" s="154"/>
      <c r="AB124" s="154"/>
      <c r="AC124" s="154"/>
      <c r="AD124" s="846"/>
      <c r="AE124" s="246" t="s">
        <v>6564</v>
      </c>
      <c r="AF124" s="249"/>
      <c r="AG124" s="248"/>
      <c r="AH124" s="248"/>
      <c r="AI124" s="248"/>
      <c r="AJ124" s="248"/>
      <c r="AK124" s="248"/>
      <c r="AL124" s="248"/>
      <c r="AM124" s="248"/>
      <c r="AN124" s="1532">
        <v>84</v>
      </c>
      <c r="AO124" s="1658"/>
      <c r="AP124" s="532" t="s">
        <v>16</v>
      </c>
      <c r="AQ124" s="248"/>
      <c r="AR124" s="248"/>
      <c r="AS124" s="248"/>
      <c r="AT124" s="252">
        <f t="shared" si="3"/>
        <v>84</v>
      </c>
      <c r="AU124" s="841"/>
    </row>
    <row r="125" spans="1:47" ht="17.100000000000001" customHeight="1">
      <c r="A125" s="243">
        <v>61</v>
      </c>
      <c r="B125" s="243">
        <v>4093</v>
      </c>
      <c r="C125" s="244" t="s">
        <v>6640</v>
      </c>
      <c r="D125" s="527"/>
      <c r="E125" s="528"/>
      <c r="F125" s="528"/>
      <c r="G125" s="528"/>
      <c r="H125" s="528"/>
      <c r="I125" s="794"/>
      <c r="J125" s="1580" t="s">
        <v>6578</v>
      </c>
      <c r="K125" s="1581"/>
      <c r="L125" s="1581"/>
      <c r="M125" s="1582"/>
      <c r="N125" s="1580" t="s">
        <v>6506</v>
      </c>
      <c r="O125" s="1581"/>
      <c r="P125" s="1581"/>
      <c r="Q125" s="1582"/>
      <c r="R125" s="1580" t="s">
        <v>6507</v>
      </c>
      <c r="S125" s="1581"/>
      <c r="T125" s="1581"/>
      <c r="U125" s="1581"/>
      <c r="V125" s="1581"/>
      <c r="W125" s="1581"/>
      <c r="X125" s="1582"/>
      <c r="Y125" s="601" t="s">
        <v>6559</v>
      </c>
      <c r="Z125" s="144"/>
      <c r="AA125" s="144"/>
      <c r="AB125" s="144"/>
      <c r="AC125" s="144"/>
      <c r="AD125" s="844"/>
      <c r="AE125" s="246" t="s">
        <v>6560</v>
      </c>
      <c r="AF125" s="249"/>
      <c r="AG125" s="248"/>
      <c r="AH125" s="248"/>
      <c r="AI125" s="248"/>
      <c r="AJ125" s="248"/>
      <c r="AK125" s="248"/>
      <c r="AL125" s="248"/>
      <c r="AM125" s="248"/>
      <c r="AN125" s="1532">
        <v>155</v>
      </c>
      <c r="AO125" s="1658"/>
      <c r="AP125" s="532" t="s">
        <v>16</v>
      </c>
      <c r="AQ125" s="532"/>
      <c r="AR125" s="248"/>
      <c r="AS125" s="635"/>
      <c r="AT125" s="252">
        <f t="shared" si="3"/>
        <v>155</v>
      </c>
      <c r="AU125" s="841"/>
    </row>
    <row r="126" spans="1:47" ht="17.100000000000001" customHeight="1">
      <c r="A126" s="243">
        <v>61</v>
      </c>
      <c r="B126" s="243">
        <v>4094</v>
      </c>
      <c r="C126" s="244" t="s">
        <v>6641</v>
      </c>
      <c r="D126" s="527"/>
      <c r="E126" s="528"/>
      <c r="F126" s="528"/>
      <c r="G126" s="528"/>
      <c r="H126" s="528"/>
      <c r="I126" s="794"/>
      <c r="J126" s="1583"/>
      <c r="K126" s="1584"/>
      <c r="L126" s="1584"/>
      <c r="M126" s="1585"/>
      <c r="N126" s="1583"/>
      <c r="O126" s="1584"/>
      <c r="P126" s="1584"/>
      <c r="Q126" s="1585"/>
      <c r="R126" s="1583"/>
      <c r="S126" s="1584"/>
      <c r="T126" s="1584"/>
      <c r="U126" s="1584"/>
      <c r="V126" s="1584"/>
      <c r="W126" s="1584"/>
      <c r="X126" s="1585"/>
      <c r="Y126" s="152"/>
      <c r="Z126" s="151"/>
      <c r="AA126" s="151"/>
      <c r="AB126" s="151"/>
      <c r="AC126" s="151"/>
      <c r="AD126" s="845"/>
      <c r="AE126" s="246" t="s">
        <v>6562</v>
      </c>
      <c r="AF126" s="249"/>
      <c r="AG126" s="248"/>
      <c r="AH126" s="248"/>
      <c r="AI126" s="248"/>
      <c r="AJ126" s="248"/>
      <c r="AK126" s="248"/>
      <c r="AL126" s="248"/>
      <c r="AM126" s="248"/>
      <c r="AN126" s="1532">
        <v>103</v>
      </c>
      <c r="AO126" s="1658"/>
      <c r="AP126" s="532" t="s">
        <v>16</v>
      </c>
      <c r="AQ126" s="248"/>
      <c r="AR126" s="248"/>
      <c r="AS126" s="248"/>
      <c r="AT126" s="252">
        <f t="shared" si="3"/>
        <v>103</v>
      </c>
      <c r="AU126" s="841"/>
    </row>
    <row r="127" spans="1:47" ht="17.100000000000001" customHeight="1">
      <c r="A127" s="243">
        <v>61</v>
      </c>
      <c r="B127" s="243">
        <v>4095</v>
      </c>
      <c r="C127" s="244" t="s">
        <v>6642</v>
      </c>
      <c r="D127" s="527"/>
      <c r="E127" s="528"/>
      <c r="F127" s="528"/>
      <c r="G127" s="528"/>
      <c r="H127" s="528"/>
      <c r="I127" s="794"/>
      <c r="J127" s="1583"/>
      <c r="K127" s="1584"/>
      <c r="L127" s="1584"/>
      <c r="M127" s="1585"/>
      <c r="N127" s="1583"/>
      <c r="O127" s="1584"/>
      <c r="P127" s="1584"/>
      <c r="Q127" s="1585"/>
      <c r="R127" s="527"/>
      <c r="S127" s="528"/>
      <c r="T127" s="528"/>
      <c r="U127" s="528"/>
      <c r="V127" s="546"/>
      <c r="W127" s="546"/>
      <c r="X127" s="743"/>
      <c r="Y127" s="153"/>
      <c r="Z127" s="154"/>
      <c r="AA127" s="154"/>
      <c r="AB127" s="154"/>
      <c r="AC127" s="154"/>
      <c r="AD127" s="846"/>
      <c r="AE127" s="246" t="s">
        <v>6564</v>
      </c>
      <c r="AF127" s="249"/>
      <c r="AG127" s="248"/>
      <c r="AH127" s="248"/>
      <c r="AI127" s="248"/>
      <c r="AJ127" s="248"/>
      <c r="AK127" s="248"/>
      <c r="AL127" s="248"/>
      <c r="AM127" s="248"/>
      <c r="AN127" s="1532">
        <v>62</v>
      </c>
      <c r="AO127" s="1658"/>
      <c r="AP127" s="532" t="s">
        <v>16</v>
      </c>
      <c r="AQ127" s="248"/>
      <c r="AR127" s="248"/>
      <c r="AS127" s="248"/>
      <c r="AT127" s="252">
        <f t="shared" si="3"/>
        <v>62</v>
      </c>
      <c r="AU127" s="841"/>
    </row>
    <row r="128" spans="1:47" ht="17.100000000000001" customHeight="1">
      <c r="A128" s="243">
        <v>61</v>
      </c>
      <c r="B128" s="243">
        <v>4096</v>
      </c>
      <c r="C128" s="244" t="s">
        <v>6643</v>
      </c>
      <c r="D128" s="527"/>
      <c r="E128" s="528"/>
      <c r="F128" s="528"/>
      <c r="G128" s="528"/>
      <c r="H128" s="528"/>
      <c r="I128" s="794"/>
      <c r="J128" s="1580" t="s">
        <v>6608</v>
      </c>
      <c r="K128" s="1581"/>
      <c r="L128" s="1581"/>
      <c r="M128" s="1582"/>
      <c r="N128" s="1580" t="s">
        <v>6506</v>
      </c>
      <c r="O128" s="1581"/>
      <c r="P128" s="1581"/>
      <c r="Q128" s="1582"/>
      <c r="R128" s="1580" t="s">
        <v>6507</v>
      </c>
      <c r="S128" s="1581"/>
      <c r="T128" s="1581"/>
      <c r="U128" s="1581"/>
      <c r="V128" s="1581"/>
      <c r="W128" s="1581"/>
      <c r="X128" s="1582"/>
      <c r="Y128" s="601" t="s">
        <v>6559</v>
      </c>
      <c r="Z128" s="144"/>
      <c r="AA128" s="144"/>
      <c r="AB128" s="144"/>
      <c r="AC128" s="144"/>
      <c r="AD128" s="844"/>
      <c r="AE128" s="246" t="s">
        <v>6560</v>
      </c>
      <c r="AF128" s="249"/>
      <c r="AG128" s="248"/>
      <c r="AH128" s="248"/>
      <c r="AI128" s="248"/>
      <c r="AJ128" s="248"/>
      <c r="AK128" s="248"/>
      <c r="AL128" s="248"/>
      <c r="AM128" s="248"/>
      <c r="AN128" s="1532">
        <v>91</v>
      </c>
      <c r="AO128" s="1658"/>
      <c r="AP128" s="532" t="s">
        <v>16</v>
      </c>
      <c r="AQ128" s="532"/>
      <c r="AR128" s="248"/>
      <c r="AS128" s="635"/>
      <c r="AT128" s="252">
        <f t="shared" si="3"/>
        <v>91</v>
      </c>
      <c r="AU128" s="841"/>
    </row>
    <row r="129" spans="1:47" ht="17.100000000000001" customHeight="1">
      <c r="A129" s="243">
        <v>61</v>
      </c>
      <c r="B129" s="243">
        <v>4097</v>
      </c>
      <c r="C129" s="244" t="s">
        <v>6644</v>
      </c>
      <c r="D129" s="527"/>
      <c r="E129" s="528"/>
      <c r="F129" s="528"/>
      <c r="G129" s="528"/>
      <c r="H129" s="528"/>
      <c r="I129" s="794"/>
      <c r="J129" s="1583"/>
      <c r="K129" s="1584"/>
      <c r="L129" s="1584"/>
      <c r="M129" s="1585"/>
      <c r="N129" s="1583"/>
      <c r="O129" s="1584"/>
      <c r="P129" s="1584"/>
      <c r="Q129" s="1585"/>
      <c r="R129" s="1583"/>
      <c r="S129" s="1584"/>
      <c r="T129" s="1584"/>
      <c r="U129" s="1584"/>
      <c r="V129" s="1584"/>
      <c r="W129" s="1584"/>
      <c r="X129" s="1585"/>
      <c r="Y129" s="152"/>
      <c r="Z129" s="151"/>
      <c r="AA129" s="151"/>
      <c r="AB129" s="151"/>
      <c r="AC129" s="151"/>
      <c r="AD129" s="845"/>
      <c r="AE129" s="246" t="s">
        <v>6562</v>
      </c>
      <c r="AF129" s="249"/>
      <c r="AG129" s="248"/>
      <c r="AH129" s="248"/>
      <c r="AI129" s="248"/>
      <c r="AJ129" s="248"/>
      <c r="AK129" s="248"/>
      <c r="AL129" s="248"/>
      <c r="AM129" s="248"/>
      <c r="AN129" s="1532">
        <v>61</v>
      </c>
      <c r="AO129" s="1658"/>
      <c r="AP129" s="532" t="s">
        <v>16</v>
      </c>
      <c r="AQ129" s="248"/>
      <c r="AR129" s="248"/>
      <c r="AS129" s="248"/>
      <c r="AT129" s="252">
        <f t="shared" si="3"/>
        <v>61</v>
      </c>
      <c r="AU129" s="841"/>
    </row>
    <row r="130" spans="1:47" ht="17.100000000000001" customHeight="1">
      <c r="A130" s="243">
        <v>61</v>
      </c>
      <c r="B130" s="243">
        <v>4098</v>
      </c>
      <c r="C130" s="244" t="s">
        <v>6645</v>
      </c>
      <c r="D130" s="809"/>
      <c r="E130" s="805"/>
      <c r="F130" s="805"/>
      <c r="G130" s="805"/>
      <c r="H130" s="805"/>
      <c r="I130" s="804"/>
      <c r="J130" s="1671"/>
      <c r="K130" s="1672"/>
      <c r="L130" s="1672"/>
      <c r="M130" s="1673"/>
      <c r="N130" s="1671"/>
      <c r="O130" s="1672"/>
      <c r="P130" s="1672"/>
      <c r="Q130" s="1673"/>
      <c r="R130" s="809"/>
      <c r="S130" s="805"/>
      <c r="T130" s="805"/>
      <c r="U130" s="805"/>
      <c r="V130" s="289"/>
      <c r="W130" s="289"/>
      <c r="X130" s="547"/>
      <c r="Y130" s="153"/>
      <c r="Z130" s="154"/>
      <c r="AA130" s="154"/>
      <c r="AB130" s="154"/>
      <c r="AC130" s="154"/>
      <c r="AD130" s="846"/>
      <c r="AE130" s="246" t="s">
        <v>6564</v>
      </c>
      <c r="AF130" s="249"/>
      <c r="AG130" s="248"/>
      <c r="AH130" s="248"/>
      <c r="AI130" s="248"/>
      <c r="AJ130" s="248"/>
      <c r="AK130" s="248"/>
      <c r="AL130" s="248"/>
      <c r="AM130" s="248"/>
      <c r="AN130" s="1532">
        <v>36</v>
      </c>
      <c r="AO130" s="1658"/>
      <c r="AP130" s="532" t="s">
        <v>16</v>
      </c>
      <c r="AQ130" s="248"/>
      <c r="AR130" s="248"/>
      <c r="AS130" s="248"/>
      <c r="AT130" s="252">
        <f t="shared" si="3"/>
        <v>36</v>
      </c>
      <c r="AU130" s="841"/>
    </row>
    <row r="131" spans="1:47" ht="17.100000000000001" customHeight="1">
      <c r="A131" s="243">
        <v>61</v>
      </c>
      <c r="B131" s="243">
        <v>4100</v>
      </c>
      <c r="C131" s="244" t="s">
        <v>6646</v>
      </c>
      <c r="D131" s="1580" t="s">
        <v>6647</v>
      </c>
      <c r="E131" s="1581"/>
      <c r="F131" s="1581"/>
      <c r="G131" s="1581"/>
      <c r="H131" s="1581"/>
      <c r="I131" s="1582"/>
      <c r="J131" s="847" t="s">
        <v>6648</v>
      </c>
      <c r="K131" s="541"/>
      <c r="L131" s="541"/>
      <c r="M131" s="542"/>
      <c r="N131" s="1580" t="s">
        <v>6476</v>
      </c>
      <c r="O131" s="1581"/>
      <c r="P131" s="1581"/>
      <c r="Q131" s="1582"/>
      <c r="R131" s="1580" t="s">
        <v>4696</v>
      </c>
      <c r="S131" s="1581"/>
      <c r="T131" s="1581"/>
      <c r="U131" s="1581"/>
      <c r="V131" s="1581"/>
      <c r="W131" s="1581"/>
      <c r="X131" s="1582"/>
      <c r="Y131" s="246" t="s">
        <v>4697</v>
      </c>
      <c r="Z131" s="249"/>
      <c r="AA131" s="249"/>
      <c r="AB131" s="248"/>
      <c r="AC131" s="248"/>
      <c r="AD131" s="248"/>
      <c r="AE131" s="249"/>
      <c r="AF131" s="249"/>
      <c r="AG131" s="248"/>
      <c r="AH131" s="248"/>
      <c r="AI131" s="248"/>
      <c r="AJ131" s="248"/>
      <c r="AK131" s="248"/>
      <c r="AL131" s="248"/>
      <c r="AM131" s="248"/>
      <c r="AN131" s="1532">
        <v>67</v>
      </c>
      <c r="AO131" s="1658"/>
      <c r="AP131" s="532" t="s">
        <v>16</v>
      </c>
      <c r="AQ131" s="532"/>
      <c r="AR131" s="248"/>
      <c r="AS131" s="635"/>
      <c r="AT131" s="252">
        <f t="shared" si="3"/>
        <v>67</v>
      </c>
      <c r="AU131" s="840" t="s">
        <v>131</v>
      </c>
    </row>
    <row r="132" spans="1:47" ht="17.100000000000001" customHeight="1">
      <c r="A132" s="243">
        <v>61</v>
      </c>
      <c r="B132" s="243">
        <v>4101</v>
      </c>
      <c r="C132" s="244" t="s">
        <v>6649</v>
      </c>
      <c r="D132" s="1583"/>
      <c r="E132" s="1584"/>
      <c r="F132" s="1584"/>
      <c r="G132" s="1584"/>
      <c r="H132" s="1584"/>
      <c r="I132" s="1585"/>
      <c r="J132" s="520"/>
      <c r="K132" s="521"/>
      <c r="L132" s="521"/>
      <c r="M132" s="522"/>
      <c r="N132" s="1583"/>
      <c r="O132" s="1584"/>
      <c r="P132" s="1584"/>
      <c r="Q132" s="1585"/>
      <c r="R132" s="1583"/>
      <c r="S132" s="1584"/>
      <c r="T132" s="1584"/>
      <c r="U132" s="1584"/>
      <c r="V132" s="1584"/>
      <c r="W132" s="1584"/>
      <c r="X132" s="1585"/>
      <c r="Y132" s="246" t="s">
        <v>6478</v>
      </c>
      <c r="Z132" s="249"/>
      <c r="AA132" s="249"/>
      <c r="AB132" s="248"/>
      <c r="AC132" s="248"/>
      <c r="AD132" s="248"/>
      <c r="AE132" s="249"/>
      <c r="AF132" s="249"/>
      <c r="AG132" s="248"/>
      <c r="AH132" s="248"/>
      <c r="AI132" s="248"/>
      <c r="AJ132" s="248"/>
      <c r="AK132" s="248"/>
      <c r="AL132" s="248"/>
      <c r="AM132" s="248"/>
      <c r="AN132" s="1532">
        <v>57</v>
      </c>
      <c r="AO132" s="1658"/>
      <c r="AP132" s="532" t="s">
        <v>16</v>
      </c>
      <c r="AQ132" s="248"/>
      <c r="AR132" s="248"/>
      <c r="AS132" s="248"/>
      <c r="AT132" s="252">
        <f t="shared" si="3"/>
        <v>57</v>
      </c>
      <c r="AU132" s="841"/>
    </row>
    <row r="133" spans="1:47" ht="17.100000000000001" customHeight="1">
      <c r="A133" s="243">
        <v>61</v>
      </c>
      <c r="B133" s="243">
        <v>4102</v>
      </c>
      <c r="C133" s="244" t="s">
        <v>6650</v>
      </c>
      <c r="D133" s="527"/>
      <c r="E133" s="528"/>
      <c r="F133" s="528"/>
      <c r="G133" s="528"/>
      <c r="H133" s="528"/>
      <c r="I133" s="794"/>
      <c r="J133" s="520"/>
      <c r="K133" s="521"/>
      <c r="L133" s="521"/>
      <c r="M133" s="522"/>
      <c r="N133" s="1583"/>
      <c r="O133" s="1584"/>
      <c r="P133" s="1584"/>
      <c r="Q133" s="1585"/>
      <c r="R133" s="1583"/>
      <c r="S133" s="1584"/>
      <c r="T133" s="1584"/>
      <c r="U133" s="1584"/>
      <c r="V133" s="1584"/>
      <c r="W133" s="1584"/>
      <c r="X133" s="1585"/>
      <c r="Y133" s="246" t="s">
        <v>6480</v>
      </c>
      <c r="Z133" s="249"/>
      <c r="AA133" s="249"/>
      <c r="AB133" s="248"/>
      <c r="AC133" s="248"/>
      <c r="AD133" s="248"/>
      <c r="AE133" s="249"/>
      <c r="AF133" s="249"/>
      <c r="AG133" s="248"/>
      <c r="AH133" s="248"/>
      <c r="AI133" s="248"/>
      <c r="AJ133" s="248"/>
      <c r="AK133" s="248"/>
      <c r="AL133" s="248"/>
      <c r="AM133" s="248"/>
      <c r="AN133" s="1532">
        <v>44</v>
      </c>
      <c r="AO133" s="1658"/>
      <c r="AP133" s="532" t="s">
        <v>16</v>
      </c>
      <c r="AQ133" s="248"/>
      <c r="AR133" s="248"/>
      <c r="AS133" s="248"/>
      <c r="AT133" s="252">
        <f t="shared" si="3"/>
        <v>44</v>
      </c>
      <c r="AU133" s="841"/>
    </row>
    <row r="134" spans="1:47" ht="17.100000000000001" customHeight="1">
      <c r="A134" s="243">
        <v>61</v>
      </c>
      <c r="B134" s="243">
        <v>4103</v>
      </c>
      <c r="C134" s="244" t="s">
        <v>6651</v>
      </c>
      <c r="D134" s="527"/>
      <c r="E134" s="528"/>
      <c r="F134" s="528"/>
      <c r="G134" s="528"/>
      <c r="H134" s="528"/>
      <c r="I134" s="794"/>
      <c r="J134" s="528"/>
      <c r="K134" s="528"/>
      <c r="L134" s="528"/>
      <c r="M134" s="528"/>
      <c r="N134" s="516"/>
      <c r="O134" s="517"/>
      <c r="P134" s="517"/>
      <c r="Q134" s="518"/>
      <c r="R134" s="516"/>
      <c r="S134" s="517"/>
      <c r="T134" s="517"/>
      <c r="U134" s="517"/>
      <c r="V134" s="546"/>
      <c r="W134" s="546"/>
      <c r="X134" s="743"/>
      <c r="Y134" s="246" t="s">
        <v>6482</v>
      </c>
      <c r="Z134" s="249"/>
      <c r="AA134" s="249"/>
      <c r="AB134" s="248"/>
      <c r="AC134" s="248"/>
      <c r="AD134" s="248"/>
      <c r="AE134" s="249"/>
      <c r="AF134" s="249"/>
      <c r="AG134" s="248"/>
      <c r="AH134" s="248"/>
      <c r="AI134" s="248"/>
      <c r="AJ134" s="248"/>
      <c r="AK134" s="248"/>
      <c r="AL134" s="248"/>
      <c r="AM134" s="248"/>
      <c r="AN134" s="1532">
        <v>36</v>
      </c>
      <c r="AO134" s="1658"/>
      <c r="AP134" s="532" t="s">
        <v>16</v>
      </c>
      <c r="AQ134" s="248"/>
      <c r="AR134" s="248"/>
      <c r="AS134" s="248"/>
      <c r="AT134" s="252">
        <f t="shared" si="3"/>
        <v>36</v>
      </c>
      <c r="AU134" s="841"/>
    </row>
    <row r="135" spans="1:47" ht="17.100000000000001" customHeight="1">
      <c r="A135" s="243">
        <v>61</v>
      </c>
      <c r="B135" s="243">
        <v>4104</v>
      </c>
      <c r="C135" s="244" t="s">
        <v>6652</v>
      </c>
      <c r="D135" s="842"/>
      <c r="E135" s="546"/>
      <c r="F135" s="546"/>
      <c r="G135" s="546"/>
      <c r="H135" s="546"/>
      <c r="I135" s="743"/>
      <c r="J135" s="546"/>
      <c r="K135" s="546"/>
      <c r="L135" s="546"/>
      <c r="M135" s="546"/>
      <c r="N135" s="842"/>
      <c r="O135" s="546"/>
      <c r="P135" s="546"/>
      <c r="Q135" s="743"/>
      <c r="R135" s="842"/>
      <c r="S135" s="546"/>
      <c r="T135" s="546"/>
      <c r="U135" s="546"/>
      <c r="V135" s="546"/>
      <c r="W135" s="546"/>
      <c r="X135" s="743"/>
      <c r="Y135" s="246" t="s">
        <v>6484</v>
      </c>
      <c r="Z135" s="249"/>
      <c r="AA135" s="249"/>
      <c r="AB135" s="248"/>
      <c r="AC135" s="248"/>
      <c r="AD135" s="248"/>
      <c r="AE135" s="249"/>
      <c r="AF135" s="249"/>
      <c r="AG135" s="248"/>
      <c r="AH135" s="248"/>
      <c r="AI135" s="248"/>
      <c r="AJ135" s="248"/>
      <c r="AK135" s="248"/>
      <c r="AL135" s="248"/>
      <c r="AM135" s="248"/>
      <c r="AN135" s="1532">
        <v>31</v>
      </c>
      <c r="AO135" s="1658"/>
      <c r="AP135" s="532" t="s">
        <v>16</v>
      </c>
      <c r="AQ135" s="248"/>
      <c r="AR135" s="248"/>
      <c r="AS135" s="248"/>
      <c r="AT135" s="252">
        <f t="shared" si="3"/>
        <v>31</v>
      </c>
      <c r="AU135" s="841"/>
    </row>
    <row r="136" spans="1:47" ht="17.100000000000001" customHeight="1">
      <c r="A136" s="243">
        <v>61</v>
      </c>
      <c r="B136" s="243">
        <v>4105</v>
      </c>
      <c r="C136" s="244" t="s">
        <v>6653</v>
      </c>
      <c r="D136" s="842"/>
      <c r="E136" s="546"/>
      <c r="F136" s="546"/>
      <c r="G136" s="546"/>
      <c r="H136" s="546"/>
      <c r="I136" s="743"/>
      <c r="J136" s="546"/>
      <c r="K136" s="546"/>
      <c r="L136" s="546"/>
      <c r="M136" s="546"/>
      <c r="N136" s="842"/>
      <c r="O136" s="546"/>
      <c r="P136" s="546"/>
      <c r="Q136" s="743"/>
      <c r="R136" s="842"/>
      <c r="S136" s="546"/>
      <c r="T136" s="546"/>
      <c r="U136" s="546"/>
      <c r="V136" s="546"/>
      <c r="W136" s="546"/>
      <c r="X136" s="743"/>
      <c r="Y136" s="246" t="s">
        <v>6486</v>
      </c>
      <c r="Z136" s="249"/>
      <c r="AA136" s="249"/>
      <c r="AB136" s="248"/>
      <c r="AC136" s="248"/>
      <c r="AD136" s="248"/>
      <c r="AE136" s="249"/>
      <c r="AF136" s="249"/>
      <c r="AG136" s="248"/>
      <c r="AH136" s="248"/>
      <c r="AI136" s="248"/>
      <c r="AJ136" s="248"/>
      <c r="AK136" s="248"/>
      <c r="AL136" s="248"/>
      <c r="AM136" s="248"/>
      <c r="AN136" s="1532">
        <v>27</v>
      </c>
      <c r="AO136" s="1658"/>
      <c r="AP136" s="532" t="s">
        <v>16</v>
      </c>
      <c r="AQ136" s="248"/>
      <c r="AR136" s="248"/>
      <c r="AS136" s="248"/>
      <c r="AT136" s="252">
        <f t="shared" si="3"/>
        <v>27</v>
      </c>
      <c r="AU136" s="841"/>
    </row>
    <row r="137" spans="1:47" ht="17.100000000000001" customHeight="1">
      <c r="A137" s="243">
        <v>61</v>
      </c>
      <c r="B137" s="243">
        <v>4106</v>
      </c>
      <c r="C137" s="244" t="s">
        <v>6654</v>
      </c>
      <c r="D137" s="842"/>
      <c r="E137" s="546"/>
      <c r="F137" s="546"/>
      <c r="G137" s="546"/>
      <c r="H137" s="546"/>
      <c r="I137" s="743"/>
      <c r="J137" s="546"/>
      <c r="K137" s="546"/>
      <c r="L137" s="546"/>
      <c r="M137" s="546"/>
      <c r="N137" s="842"/>
      <c r="O137" s="546"/>
      <c r="P137" s="546"/>
      <c r="Q137" s="743"/>
      <c r="R137" s="842"/>
      <c r="S137" s="546"/>
      <c r="T137" s="546"/>
      <c r="U137" s="546"/>
      <c r="V137" s="546"/>
      <c r="W137" s="546"/>
      <c r="X137" s="743"/>
      <c r="Y137" s="246" t="s">
        <v>6488</v>
      </c>
      <c r="Z137" s="249"/>
      <c r="AA137" s="249"/>
      <c r="AB137" s="248"/>
      <c r="AC137" s="248"/>
      <c r="AD137" s="248"/>
      <c r="AE137" s="249"/>
      <c r="AF137" s="249"/>
      <c r="AG137" s="248"/>
      <c r="AH137" s="248"/>
      <c r="AI137" s="248"/>
      <c r="AJ137" s="248"/>
      <c r="AK137" s="248"/>
      <c r="AL137" s="248"/>
      <c r="AM137" s="248"/>
      <c r="AN137" s="1532">
        <v>24</v>
      </c>
      <c r="AO137" s="1658"/>
      <c r="AP137" s="532" t="s">
        <v>16</v>
      </c>
      <c r="AQ137" s="248"/>
      <c r="AR137" s="248"/>
      <c r="AS137" s="248"/>
      <c r="AT137" s="252">
        <f t="shared" si="3"/>
        <v>24</v>
      </c>
      <c r="AU137" s="841"/>
    </row>
    <row r="138" spans="1:47" ht="17.100000000000001" customHeight="1">
      <c r="A138" s="243">
        <v>61</v>
      </c>
      <c r="B138" s="243">
        <v>4107</v>
      </c>
      <c r="C138" s="244" t="s">
        <v>6655</v>
      </c>
      <c r="D138" s="527"/>
      <c r="E138" s="528"/>
      <c r="F138" s="528"/>
      <c r="G138" s="528"/>
      <c r="H138" s="528"/>
      <c r="I138" s="794"/>
      <c r="J138" s="528"/>
      <c r="K138" s="528"/>
      <c r="L138" s="528"/>
      <c r="M138" s="528"/>
      <c r="N138" s="527"/>
      <c r="O138" s="528"/>
      <c r="P138" s="528"/>
      <c r="Q138" s="794"/>
      <c r="R138" s="1580" t="s">
        <v>6490</v>
      </c>
      <c r="S138" s="1581"/>
      <c r="T138" s="1581"/>
      <c r="U138" s="1581"/>
      <c r="V138" s="1581"/>
      <c r="W138" s="1581"/>
      <c r="X138" s="1582"/>
      <c r="Y138" s="247" t="s">
        <v>6491</v>
      </c>
      <c r="Z138" s="249"/>
      <c r="AA138" s="249"/>
      <c r="AB138" s="248"/>
      <c r="AC138" s="248"/>
      <c r="AD138" s="248"/>
      <c r="AE138" s="249"/>
      <c r="AF138" s="249"/>
      <c r="AG138" s="248"/>
      <c r="AH138" s="248"/>
      <c r="AI138" s="248"/>
      <c r="AJ138" s="248"/>
      <c r="AK138" s="248"/>
      <c r="AL138" s="248"/>
      <c r="AM138" s="248"/>
      <c r="AN138" s="1532">
        <v>100</v>
      </c>
      <c r="AO138" s="1658"/>
      <c r="AP138" s="532" t="s">
        <v>16</v>
      </c>
      <c r="AQ138" s="532"/>
      <c r="AR138" s="248"/>
      <c r="AS138" s="635"/>
      <c r="AT138" s="252">
        <f t="shared" si="3"/>
        <v>100</v>
      </c>
      <c r="AU138" s="841"/>
    </row>
    <row r="139" spans="1:47" ht="17.100000000000001" customHeight="1">
      <c r="A139" s="243">
        <v>61</v>
      </c>
      <c r="B139" s="243">
        <v>4108</v>
      </c>
      <c r="C139" s="244" t="s">
        <v>6656</v>
      </c>
      <c r="D139" s="527"/>
      <c r="E139" s="528"/>
      <c r="F139" s="528"/>
      <c r="G139" s="528"/>
      <c r="H139" s="528"/>
      <c r="I139" s="794"/>
      <c r="J139" s="528"/>
      <c r="K139" s="528"/>
      <c r="L139" s="528"/>
      <c r="M139" s="528"/>
      <c r="N139" s="527"/>
      <c r="O139" s="528"/>
      <c r="P139" s="528"/>
      <c r="Q139" s="794"/>
      <c r="R139" s="1583"/>
      <c r="S139" s="1584"/>
      <c r="T139" s="1584"/>
      <c r="U139" s="1584"/>
      <c r="V139" s="1584"/>
      <c r="W139" s="1584"/>
      <c r="X139" s="1585"/>
      <c r="Y139" s="247" t="s">
        <v>6493</v>
      </c>
      <c r="Z139" s="249"/>
      <c r="AA139" s="249"/>
      <c r="AB139" s="248"/>
      <c r="AC139" s="248"/>
      <c r="AD139" s="248"/>
      <c r="AE139" s="249"/>
      <c r="AF139" s="249"/>
      <c r="AG139" s="248"/>
      <c r="AH139" s="248"/>
      <c r="AI139" s="248"/>
      <c r="AJ139" s="248"/>
      <c r="AK139" s="248"/>
      <c r="AL139" s="248"/>
      <c r="AM139" s="248"/>
      <c r="AN139" s="1532">
        <v>80</v>
      </c>
      <c r="AO139" s="1658"/>
      <c r="AP139" s="532" t="s">
        <v>16</v>
      </c>
      <c r="AQ139" s="248"/>
      <c r="AR139" s="248"/>
      <c r="AS139" s="248"/>
      <c r="AT139" s="252">
        <f t="shared" si="3"/>
        <v>80</v>
      </c>
      <c r="AU139" s="841"/>
    </row>
    <row r="140" spans="1:47" ht="17.100000000000001" customHeight="1">
      <c r="A140" s="243">
        <v>61</v>
      </c>
      <c r="B140" s="243">
        <v>4109</v>
      </c>
      <c r="C140" s="244" t="s">
        <v>6657</v>
      </c>
      <c r="D140" s="527"/>
      <c r="E140" s="528"/>
      <c r="F140" s="528"/>
      <c r="G140" s="528"/>
      <c r="H140" s="528"/>
      <c r="I140" s="794"/>
      <c r="J140" s="528"/>
      <c r="K140" s="528"/>
      <c r="L140" s="528"/>
      <c r="M140" s="528"/>
      <c r="N140" s="527"/>
      <c r="O140" s="528"/>
      <c r="P140" s="528"/>
      <c r="Q140" s="794"/>
      <c r="R140" s="527"/>
      <c r="S140" s="528"/>
      <c r="T140" s="528"/>
      <c r="U140" s="528"/>
      <c r="V140" s="546"/>
      <c r="W140" s="546"/>
      <c r="X140" s="743"/>
      <c r="Y140" s="246" t="s">
        <v>6495</v>
      </c>
      <c r="Z140" s="249"/>
      <c r="AA140" s="249"/>
      <c r="AB140" s="248"/>
      <c r="AC140" s="248"/>
      <c r="AD140" s="248"/>
      <c r="AE140" s="249"/>
      <c r="AF140" s="249"/>
      <c r="AG140" s="248"/>
      <c r="AH140" s="248"/>
      <c r="AI140" s="248"/>
      <c r="AJ140" s="248"/>
      <c r="AK140" s="248"/>
      <c r="AL140" s="248"/>
      <c r="AM140" s="248"/>
      <c r="AN140" s="1532">
        <v>57</v>
      </c>
      <c r="AO140" s="1658"/>
      <c r="AP140" s="532" t="s">
        <v>16</v>
      </c>
      <c r="AQ140" s="248"/>
      <c r="AR140" s="248"/>
      <c r="AS140" s="248"/>
      <c r="AT140" s="252">
        <f t="shared" si="3"/>
        <v>57</v>
      </c>
      <c r="AU140" s="841"/>
    </row>
    <row r="141" spans="1:47" ht="17.100000000000001" customHeight="1">
      <c r="A141" s="243">
        <v>61</v>
      </c>
      <c r="B141" s="243">
        <v>4110</v>
      </c>
      <c r="C141" s="244" t="s">
        <v>6658</v>
      </c>
      <c r="D141" s="527"/>
      <c r="E141" s="528"/>
      <c r="F141" s="528"/>
      <c r="G141" s="528"/>
      <c r="H141" s="528"/>
      <c r="I141" s="794"/>
      <c r="J141" s="528"/>
      <c r="K141" s="528"/>
      <c r="L141" s="528"/>
      <c r="M141" s="528"/>
      <c r="N141" s="516"/>
      <c r="O141" s="517"/>
      <c r="P141" s="517"/>
      <c r="Q141" s="518"/>
      <c r="R141" s="319"/>
      <c r="S141" s="288"/>
      <c r="T141" s="288"/>
      <c r="U141" s="288"/>
      <c r="V141" s="289"/>
      <c r="W141" s="289"/>
      <c r="X141" s="547"/>
      <c r="Y141" s="244" t="s">
        <v>6497</v>
      </c>
      <c r="Z141" s="249"/>
      <c r="AA141" s="249"/>
      <c r="AB141" s="248"/>
      <c r="AC141" s="248"/>
      <c r="AD141" s="248"/>
      <c r="AE141" s="249"/>
      <c r="AF141" s="249"/>
      <c r="AG141" s="248"/>
      <c r="AH141" s="248"/>
      <c r="AI141" s="248"/>
      <c r="AJ141" s="248"/>
      <c r="AK141" s="248"/>
      <c r="AL141" s="248"/>
      <c r="AM141" s="248"/>
      <c r="AN141" s="1532">
        <v>44</v>
      </c>
      <c r="AO141" s="1658"/>
      <c r="AP141" s="532" t="s">
        <v>16</v>
      </c>
      <c r="AQ141" s="248"/>
      <c r="AR141" s="248"/>
      <c r="AS141" s="248"/>
      <c r="AT141" s="252">
        <f t="shared" si="3"/>
        <v>44</v>
      </c>
      <c r="AU141" s="841"/>
    </row>
    <row r="142" spans="1:47" ht="17.100000000000001" customHeight="1">
      <c r="A142" s="243">
        <v>61</v>
      </c>
      <c r="B142" s="243">
        <v>4111</v>
      </c>
      <c r="C142" s="244" t="s">
        <v>6659</v>
      </c>
      <c r="D142" s="527"/>
      <c r="E142" s="528"/>
      <c r="F142" s="528"/>
      <c r="G142" s="528"/>
      <c r="H142" s="528"/>
      <c r="I142" s="794"/>
      <c r="J142" s="528"/>
      <c r="K142" s="528"/>
      <c r="L142" s="528"/>
      <c r="M142" s="528"/>
      <c r="N142" s="527"/>
      <c r="O142" s="528"/>
      <c r="P142" s="528"/>
      <c r="Q142" s="794"/>
      <c r="R142" s="1620" t="s">
        <v>6499</v>
      </c>
      <c r="S142" s="1584"/>
      <c r="T142" s="1584"/>
      <c r="U142" s="1584"/>
      <c r="V142" s="1584"/>
      <c r="W142" s="1584"/>
      <c r="X142" s="1585"/>
      <c r="Y142" s="246" t="s">
        <v>6500</v>
      </c>
      <c r="Z142" s="249"/>
      <c r="AA142" s="249"/>
      <c r="AB142" s="248"/>
      <c r="AC142" s="248"/>
      <c r="AD142" s="248"/>
      <c r="AE142" s="249"/>
      <c r="AF142" s="249"/>
      <c r="AG142" s="248"/>
      <c r="AH142" s="248"/>
      <c r="AI142" s="248"/>
      <c r="AJ142" s="248"/>
      <c r="AK142" s="248"/>
      <c r="AL142" s="248"/>
      <c r="AM142" s="248"/>
      <c r="AN142" s="1532">
        <v>100</v>
      </c>
      <c r="AO142" s="1658"/>
      <c r="AP142" s="532" t="s">
        <v>16</v>
      </c>
      <c r="AQ142" s="532"/>
      <c r="AR142" s="248"/>
      <c r="AS142" s="635"/>
      <c r="AT142" s="252">
        <f t="shared" si="3"/>
        <v>100</v>
      </c>
      <c r="AU142" s="841"/>
    </row>
    <row r="143" spans="1:47" ht="17.100000000000001" customHeight="1">
      <c r="A143" s="243">
        <v>61</v>
      </c>
      <c r="B143" s="243">
        <v>4112</v>
      </c>
      <c r="C143" s="244" t="s">
        <v>6660</v>
      </c>
      <c r="D143" s="527"/>
      <c r="E143" s="528"/>
      <c r="F143" s="528"/>
      <c r="G143" s="528"/>
      <c r="H143" s="528"/>
      <c r="I143" s="794"/>
      <c r="J143" s="528"/>
      <c r="K143" s="528"/>
      <c r="L143" s="528"/>
      <c r="M143" s="528"/>
      <c r="N143" s="527"/>
      <c r="O143" s="528"/>
      <c r="P143" s="528"/>
      <c r="Q143" s="794"/>
      <c r="R143" s="1583"/>
      <c r="S143" s="1584"/>
      <c r="T143" s="1584"/>
      <c r="U143" s="1584"/>
      <c r="V143" s="1584"/>
      <c r="W143" s="1584"/>
      <c r="X143" s="1585"/>
      <c r="Y143" s="246" t="s">
        <v>6502</v>
      </c>
      <c r="Z143" s="249"/>
      <c r="AA143" s="249"/>
      <c r="AB143" s="248"/>
      <c r="AC143" s="248"/>
      <c r="AD143" s="248"/>
      <c r="AE143" s="249"/>
      <c r="AF143" s="249"/>
      <c r="AG143" s="248"/>
      <c r="AH143" s="248"/>
      <c r="AI143" s="248"/>
      <c r="AJ143" s="248"/>
      <c r="AK143" s="248"/>
      <c r="AL143" s="248"/>
      <c r="AM143" s="248"/>
      <c r="AN143" s="1532">
        <v>100</v>
      </c>
      <c r="AO143" s="1658"/>
      <c r="AP143" s="532" t="s">
        <v>16</v>
      </c>
      <c r="AQ143" s="532"/>
      <c r="AR143" s="248"/>
      <c r="AS143" s="635"/>
      <c r="AT143" s="252">
        <f t="shared" si="3"/>
        <v>100</v>
      </c>
      <c r="AU143" s="841"/>
    </row>
    <row r="144" spans="1:47" ht="17.100000000000001" customHeight="1">
      <c r="A144" s="243">
        <v>61</v>
      </c>
      <c r="B144" s="243">
        <v>4113</v>
      </c>
      <c r="C144" s="244" t="s">
        <v>6661</v>
      </c>
      <c r="D144" s="527"/>
      <c r="E144" s="528"/>
      <c r="F144" s="528"/>
      <c r="G144" s="528"/>
      <c r="H144" s="528"/>
      <c r="I144" s="794"/>
      <c r="J144" s="528"/>
      <c r="K144" s="528"/>
      <c r="L144" s="528"/>
      <c r="M144" s="528"/>
      <c r="N144" s="809"/>
      <c r="O144" s="805"/>
      <c r="P144" s="805"/>
      <c r="Q144" s="804"/>
      <c r="R144" s="809"/>
      <c r="S144" s="805"/>
      <c r="T144" s="805"/>
      <c r="U144" s="805"/>
      <c r="V144" s="289"/>
      <c r="W144" s="289"/>
      <c r="X144" s="547"/>
      <c r="Y144" s="246" t="s">
        <v>6504</v>
      </c>
      <c r="Z144" s="843"/>
      <c r="AA144" s="249"/>
      <c r="AB144" s="248"/>
      <c r="AC144" s="248"/>
      <c r="AD144" s="248"/>
      <c r="AE144" s="249"/>
      <c r="AF144" s="249"/>
      <c r="AG144" s="248"/>
      <c r="AH144" s="248"/>
      <c r="AI144" s="248"/>
      <c r="AJ144" s="248"/>
      <c r="AK144" s="248"/>
      <c r="AL144" s="248"/>
      <c r="AM144" s="248"/>
      <c r="AN144" s="1532">
        <v>80</v>
      </c>
      <c r="AO144" s="1658"/>
      <c r="AP144" s="532" t="s">
        <v>16</v>
      </c>
      <c r="AQ144" s="532"/>
      <c r="AR144" s="248"/>
      <c r="AS144" s="635"/>
      <c r="AT144" s="252">
        <f t="shared" si="3"/>
        <v>80</v>
      </c>
      <c r="AU144" s="841"/>
    </row>
    <row r="145" spans="1:47" ht="17.100000000000001" customHeight="1">
      <c r="A145" s="243">
        <v>61</v>
      </c>
      <c r="B145" s="243">
        <v>4114</v>
      </c>
      <c r="C145" s="244" t="s">
        <v>6662</v>
      </c>
      <c r="D145" s="527"/>
      <c r="E145" s="528"/>
      <c r="F145" s="528"/>
      <c r="G145" s="528"/>
      <c r="H145" s="528"/>
      <c r="I145" s="794"/>
      <c r="J145" s="528"/>
      <c r="K145" s="528"/>
      <c r="L145" s="528"/>
      <c r="M145" s="528"/>
      <c r="N145" s="1580" t="s">
        <v>6506</v>
      </c>
      <c r="O145" s="1581"/>
      <c r="P145" s="1581"/>
      <c r="Q145" s="1582"/>
      <c r="R145" s="1580" t="s">
        <v>6507</v>
      </c>
      <c r="S145" s="1581"/>
      <c r="T145" s="1581"/>
      <c r="U145" s="1581"/>
      <c r="V145" s="1581"/>
      <c r="W145" s="1581"/>
      <c r="X145" s="1582"/>
      <c r="Y145" s="601" t="s">
        <v>6559</v>
      </c>
      <c r="Z145" s="144"/>
      <c r="AA145" s="144"/>
      <c r="AB145" s="144"/>
      <c r="AC145" s="144"/>
      <c r="AD145" s="844"/>
      <c r="AE145" s="246" t="s">
        <v>6560</v>
      </c>
      <c r="AF145" s="249"/>
      <c r="AG145" s="248"/>
      <c r="AH145" s="248"/>
      <c r="AI145" s="248"/>
      <c r="AJ145" s="248"/>
      <c r="AK145" s="248"/>
      <c r="AL145" s="248"/>
      <c r="AM145" s="248"/>
      <c r="AN145" s="1532">
        <v>200</v>
      </c>
      <c r="AO145" s="1658"/>
      <c r="AP145" s="532" t="s">
        <v>16</v>
      </c>
      <c r="AQ145" s="532"/>
      <c r="AR145" s="248"/>
      <c r="AS145" s="635"/>
      <c r="AT145" s="252">
        <f>AN145</f>
        <v>200</v>
      </c>
      <c r="AU145" s="841"/>
    </row>
    <row r="146" spans="1:47" ht="17.100000000000001" customHeight="1">
      <c r="A146" s="243">
        <v>61</v>
      </c>
      <c r="B146" s="243">
        <v>4115</v>
      </c>
      <c r="C146" s="244" t="s">
        <v>6663</v>
      </c>
      <c r="D146" s="527"/>
      <c r="E146" s="528"/>
      <c r="F146" s="528"/>
      <c r="G146" s="528"/>
      <c r="H146" s="528"/>
      <c r="I146" s="794"/>
      <c r="J146" s="528"/>
      <c r="K146" s="528"/>
      <c r="L146" s="528"/>
      <c r="M146" s="528"/>
      <c r="N146" s="1583"/>
      <c r="O146" s="1584"/>
      <c r="P146" s="1584"/>
      <c r="Q146" s="1585"/>
      <c r="R146" s="1583"/>
      <c r="S146" s="1584"/>
      <c r="T146" s="1584"/>
      <c r="U146" s="1584"/>
      <c r="V146" s="1584"/>
      <c r="W146" s="1584"/>
      <c r="X146" s="1585"/>
      <c r="Y146" s="152"/>
      <c r="Z146" s="151"/>
      <c r="AA146" s="151"/>
      <c r="AB146" s="151"/>
      <c r="AC146" s="151"/>
      <c r="AD146" s="845"/>
      <c r="AE146" s="246" t="s">
        <v>6562</v>
      </c>
      <c r="AF146" s="249"/>
      <c r="AG146" s="248"/>
      <c r="AH146" s="248"/>
      <c r="AI146" s="248"/>
      <c r="AJ146" s="248"/>
      <c r="AK146" s="248"/>
      <c r="AL146" s="248"/>
      <c r="AM146" s="248"/>
      <c r="AN146" s="1532">
        <v>133</v>
      </c>
      <c r="AO146" s="1658"/>
      <c r="AP146" s="532" t="s">
        <v>16</v>
      </c>
      <c r="AQ146" s="248"/>
      <c r="AR146" s="248"/>
      <c r="AS146" s="248"/>
      <c r="AT146" s="252">
        <f>AN146</f>
        <v>133</v>
      </c>
      <c r="AU146" s="841"/>
    </row>
    <row r="147" spans="1:47" ht="17.100000000000001" customHeight="1">
      <c r="A147" s="243">
        <v>61</v>
      </c>
      <c r="B147" s="243">
        <v>4116</v>
      </c>
      <c r="C147" s="244" t="s">
        <v>6664</v>
      </c>
      <c r="D147" s="527"/>
      <c r="E147" s="528"/>
      <c r="F147" s="528"/>
      <c r="G147" s="528"/>
      <c r="H147" s="528"/>
      <c r="I147" s="794"/>
      <c r="J147" s="528"/>
      <c r="K147" s="528"/>
      <c r="L147" s="528"/>
      <c r="M147" s="528"/>
      <c r="N147" s="1583"/>
      <c r="O147" s="1584"/>
      <c r="P147" s="1584"/>
      <c r="Q147" s="1585"/>
      <c r="R147" s="527"/>
      <c r="S147" s="528"/>
      <c r="T147" s="528"/>
      <c r="U147" s="528"/>
      <c r="V147" s="546"/>
      <c r="W147" s="546"/>
      <c r="X147" s="743"/>
      <c r="Y147" s="153"/>
      <c r="Z147" s="154"/>
      <c r="AA147" s="154"/>
      <c r="AB147" s="154"/>
      <c r="AC147" s="154"/>
      <c r="AD147" s="846"/>
      <c r="AE147" s="246" t="s">
        <v>6564</v>
      </c>
      <c r="AF147" s="249"/>
      <c r="AG147" s="248"/>
      <c r="AH147" s="248"/>
      <c r="AI147" s="248"/>
      <c r="AJ147" s="248"/>
      <c r="AK147" s="248"/>
      <c r="AL147" s="248"/>
      <c r="AM147" s="248"/>
      <c r="AN147" s="1532">
        <v>80</v>
      </c>
      <c r="AO147" s="1658"/>
      <c r="AP147" s="532" t="s">
        <v>16</v>
      </c>
      <c r="AQ147" s="248"/>
      <c r="AR147" s="248"/>
      <c r="AS147" s="248"/>
      <c r="AT147" s="252">
        <f>AN147</f>
        <v>80</v>
      </c>
      <c r="AU147" s="841"/>
    </row>
    <row r="148" spans="1:47" ht="17.100000000000001" customHeight="1">
      <c r="A148" s="243">
        <v>61</v>
      </c>
      <c r="B148" s="243">
        <v>4117</v>
      </c>
      <c r="C148" s="244" t="s">
        <v>6665</v>
      </c>
      <c r="D148" s="527"/>
      <c r="E148" s="528"/>
      <c r="F148" s="528"/>
      <c r="G148" s="528"/>
      <c r="H148" s="528"/>
      <c r="I148" s="794"/>
      <c r="J148" s="528"/>
      <c r="K148" s="528"/>
      <c r="L148" s="528"/>
      <c r="M148" s="528"/>
      <c r="N148" s="520"/>
      <c r="O148" s="521"/>
      <c r="P148" s="521"/>
      <c r="Q148" s="522"/>
      <c r="R148" s="520"/>
      <c r="S148" s="521"/>
      <c r="T148" s="521"/>
      <c r="U148" s="521"/>
      <c r="V148" s="521"/>
      <c r="W148" s="521"/>
      <c r="X148" s="522"/>
      <c r="Y148" s="601" t="s">
        <v>6626</v>
      </c>
      <c r="Z148" s="144"/>
      <c r="AA148" s="144"/>
      <c r="AB148" s="144"/>
      <c r="AC148" s="144"/>
      <c r="AD148" s="844"/>
      <c r="AE148" s="246" t="s">
        <v>6560</v>
      </c>
      <c r="AF148" s="249"/>
      <c r="AG148" s="248"/>
      <c r="AH148" s="248"/>
      <c r="AI148" s="248"/>
      <c r="AJ148" s="248"/>
      <c r="AK148" s="248"/>
      <c r="AL148" s="248"/>
      <c r="AM148" s="248"/>
      <c r="AN148" s="1532">
        <v>200</v>
      </c>
      <c r="AO148" s="1658"/>
      <c r="AP148" s="532" t="s">
        <v>16</v>
      </c>
      <c r="AQ148" s="532"/>
      <c r="AR148" s="248"/>
      <c r="AS148" s="635"/>
      <c r="AT148" s="252">
        <f t="shared" ref="AT148:AT171" si="4">AN148</f>
        <v>200</v>
      </c>
      <c r="AU148" s="841"/>
    </row>
    <row r="149" spans="1:47" ht="17.100000000000001" customHeight="1">
      <c r="A149" s="243">
        <v>61</v>
      </c>
      <c r="B149" s="243">
        <v>4118</v>
      </c>
      <c r="C149" s="244" t="s">
        <v>6666</v>
      </c>
      <c r="D149" s="527"/>
      <c r="E149" s="528"/>
      <c r="F149" s="528"/>
      <c r="G149" s="528"/>
      <c r="H149" s="528"/>
      <c r="I149" s="794"/>
      <c r="J149" s="528"/>
      <c r="K149" s="528"/>
      <c r="L149" s="528"/>
      <c r="M149" s="528"/>
      <c r="N149" s="520"/>
      <c r="O149" s="521"/>
      <c r="P149" s="521"/>
      <c r="Q149" s="522"/>
      <c r="R149" s="520"/>
      <c r="S149" s="521"/>
      <c r="T149" s="521"/>
      <c r="U149" s="521"/>
      <c r="V149" s="521"/>
      <c r="W149" s="521"/>
      <c r="X149" s="522"/>
      <c r="Y149" s="152"/>
      <c r="Z149" s="151"/>
      <c r="AA149" s="151"/>
      <c r="AB149" s="151"/>
      <c r="AC149" s="151"/>
      <c r="AD149" s="845"/>
      <c r="AE149" s="246" t="s">
        <v>6562</v>
      </c>
      <c r="AF149" s="249"/>
      <c r="AG149" s="248"/>
      <c r="AH149" s="248"/>
      <c r="AI149" s="248"/>
      <c r="AJ149" s="248"/>
      <c r="AK149" s="248"/>
      <c r="AL149" s="248"/>
      <c r="AM149" s="248"/>
      <c r="AN149" s="1532">
        <v>133</v>
      </c>
      <c r="AO149" s="1658"/>
      <c r="AP149" s="532" t="s">
        <v>16</v>
      </c>
      <c r="AQ149" s="248"/>
      <c r="AR149" s="248"/>
      <c r="AS149" s="248"/>
      <c r="AT149" s="252">
        <f t="shared" si="4"/>
        <v>133</v>
      </c>
      <c r="AU149" s="841"/>
    </row>
    <row r="150" spans="1:47" ht="17.100000000000001" customHeight="1">
      <c r="A150" s="243">
        <v>61</v>
      </c>
      <c r="B150" s="243">
        <v>4119</v>
      </c>
      <c r="C150" s="244" t="s">
        <v>6667</v>
      </c>
      <c r="D150" s="527"/>
      <c r="E150" s="528"/>
      <c r="F150" s="528"/>
      <c r="G150" s="528"/>
      <c r="H150" s="528"/>
      <c r="I150" s="794"/>
      <c r="J150" s="528"/>
      <c r="K150" s="528"/>
      <c r="L150" s="528"/>
      <c r="M150" s="528"/>
      <c r="N150" s="520"/>
      <c r="O150" s="521"/>
      <c r="P150" s="521"/>
      <c r="Q150" s="522"/>
      <c r="R150" s="527"/>
      <c r="S150" s="528"/>
      <c r="T150" s="528"/>
      <c r="U150" s="528"/>
      <c r="V150" s="546"/>
      <c r="W150" s="546"/>
      <c r="X150" s="743"/>
      <c r="Y150" s="153"/>
      <c r="Z150" s="154"/>
      <c r="AA150" s="154"/>
      <c r="AB150" s="154"/>
      <c r="AC150" s="154"/>
      <c r="AD150" s="846"/>
      <c r="AE150" s="246" t="s">
        <v>6564</v>
      </c>
      <c r="AF150" s="249"/>
      <c r="AG150" s="248"/>
      <c r="AH150" s="248"/>
      <c r="AI150" s="248"/>
      <c r="AJ150" s="248"/>
      <c r="AK150" s="248"/>
      <c r="AL150" s="248"/>
      <c r="AM150" s="248"/>
      <c r="AN150" s="1532">
        <v>80</v>
      </c>
      <c r="AO150" s="1658"/>
      <c r="AP150" s="532" t="s">
        <v>16</v>
      </c>
      <c r="AQ150" s="248"/>
      <c r="AR150" s="248"/>
      <c r="AS150" s="248"/>
      <c r="AT150" s="252">
        <f t="shared" si="4"/>
        <v>80</v>
      </c>
      <c r="AU150" s="841"/>
    </row>
    <row r="151" spans="1:47" ht="17.100000000000001" customHeight="1">
      <c r="A151" s="243">
        <v>61</v>
      </c>
      <c r="B151" s="243">
        <v>4120</v>
      </c>
      <c r="C151" s="244" t="s">
        <v>6668</v>
      </c>
      <c r="D151" s="527"/>
      <c r="E151" s="528"/>
      <c r="F151" s="528"/>
      <c r="G151" s="528"/>
      <c r="H151" s="528"/>
      <c r="I151" s="794"/>
      <c r="J151" s="528"/>
      <c r="K151" s="528"/>
      <c r="L151" s="528"/>
      <c r="M151" s="528"/>
      <c r="N151" s="527"/>
      <c r="O151" s="528"/>
      <c r="P151" s="528"/>
      <c r="Q151" s="794"/>
      <c r="R151" s="1580" t="s">
        <v>6513</v>
      </c>
      <c r="S151" s="1581"/>
      <c r="T151" s="1581"/>
      <c r="U151" s="1581"/>
      <c r="V151" s="1581"/>
      <c r="W151" s="1581"/>
      <c r="X151" s="1582"/>
      <c r="Y151" s="246" t="s">
        <v>6514</v>
      </c>
      <c r="Z151" s="249"/>
      <c r="AA151" s="249"/>
      <c r="AB151" s="248"/>
      <c r="AC151" s="248"/>
      <c r="AD151" s="248"/>
      <c r="AE151" s="249"/>
      <c r="AF151" s="249"/>
      <c r="AG151" s="248"/>
      <c r="AH151" s="248"/>
      <c r="AI151" s="248"/>
      <c r="AJ151" s="248"/>
      <c r="AK151" s="248"/>
      <c r="AL151" s="248"/>
      <c r="AM151" s="248"/>
      <c r="AN151" s="1532">
        <v>400</v>
      </c>
      <c r="AO151" s="1658"/>
      <c r="AP151" s="532" t="s">
        <v>16</v>
      </c>
      <c r="AQ151" s="248"/>
      <c r="AR151" s="248"/>
      <c r="AS151" s="248"/>
      <c r="AT151" s="252">
        <f t="shared" si="4"/>
        <v>400</v>
      </c>
      <c r="AU151" s="841"/>
    </row>
    <row r="152" spans="1:47" ht="17.100000000000001" customHeight="1">
      <c r="A152" s="243">
        <v>61</v>
      </c>
      <c r="B152" s="243">
        <v>4121</v>
      </c>
      <c r="C152" s="244" t="s">
        <v>6669</v>
      </c>
      <c r="D152" s="527"/>
      <c r="E152" s="528"/>
      <c r="F152" s="528"/>
      <c r="G152" s="528"/>
      <c r="H152" s="528"/>
      <c r="I152" s="794"/>
      <c r="J152" s="528"/>
      <c r="K152" s="528"/>
      <c r="L152" s="528"/>
      <c r="M152" s="528"/>
      <c r="N152" s="527"/>
      <c r="O152" s="528"/>
      <c r="P152" s="528"/>
      <c r="Q152" s="794"/>
      <c r="R152" s="1583"/>
      <c r="S152" s="1584"/>
      <c r="T152" s="1584"/>
      <c r="U152" s="1584"/>
      <c r="V152" s="1584"/>
      <c r="W152" s="1584"/>
      <c r="X152" s="1585"/>
      <c r="Y152" s="246" t="s">
        <v>6516</v>
      </c>
      <c r="Z152" s="249"/>
      <c r="AA152" s="249"/>
      <c r="AB152" s="248"/>
      <c r="AC152" s="248"/>
      <c r="AD152" s="248"/>
      <c r="AE152" s="249"/>
      <c r="AF152" s="249"/>
      <c r="AG152" s="248"/>
      <c r="AH152" s="248"/>
      <c r="AI152" s="248"/>
      <c r="AJ152" s="248"/>
      <c r="AK152" s="248"/>
      <c r="AL152" s="248"/>
      <c r="AM152" s="248"/>
      <c r="AN152" s="1532">
        <v>333</v>
      </c>
      <c r="AO152" s="1658"/>
      <c r="AP152" s="532" t="s">
        <v>16</v>
      </c>
      <c r="AQ152" s="532"/>
      <c r="AR152" s="248"/>
      <c r="AS152" s="635"/>
      <c r="AT152" s="252">
        <f t="shared" si="4"/>
        <v>333</v>
      </c>
      <c r="AU152" s="841"/>
    </row>
    <row r="153" spans="1:47" ht="17.100000000000001" customHeight="1">
      <c r="A153" s="243">
        <v>61</v>
      </c>
      <c r="B153" s="243">
        <v>4122</v>
      </c>
      <c r="C153" s="244" t="s">
        <v>6670</v>
      </c>
      <c r="D153" s="527"/>
      <c r="E153" s="528"/>
      <c r="F153" s="528"/>
      <c r="G153" s="528"/>
      <c r="H153" s="528"/>
      <c r="I153" s="794"/>
      <c r="J153" s="528"/>
      <c r="K153" s="528"/>
      <c r="L153" s="528"/>
      <c r="M153" s="528"/>
      <c r="N153" s="527"/>
      <c r="O153" s="528"/>
      <c r="P153" s="528"/>
      <c r="Q153" s="794"/>
      <c r="R153" s="1583"/>
      <c r="S153" s="1584"/>
      <c r="T153" s="1584"/>
      <c r="U153" s="1584"/>
      <c r="V153" s="1584"/>
      <c r="W153" s="1584"/>
      <c r="X153" s="1585"/>
      <c r="Y153" s="246" t="s">
        <v>6518</v>
      </c>
      <c r="Z153" s="249"/>
      <c r="AA153" s="249"/>
      <c r="AB153" s="248"/>
      <c r="AC153" s="248"/>
      <c r="AD153" s="248"/>
      <c r="AE153" s="249"/>
      <c r="AF153" s="249"/>
      <c r="AG153" s="248"/>
      <c r="AH153" s="248"/>
      <c r="AI153" s="248"/>
      <c r="AJ153" s="248"/>
      <c r="AK153" s="248"/>
      <c r="AL153" s="248"/>
      <c r="AM153" s="248"/>
      <c r="AN153" s="1532">
        <v>286</v>
      </c>
      <c r="AO153" s="1658"/>
      <c r="AP153" s="532" t="s">
        <v>16</v>
      </c>
      <c r="AQ153" s="532"/>
      <c r="AR153" s="248"/>
      <c r="AS153" s="635"/>
      <c r="AT153" s="252">
        <f t="shared" si="4"/>
        <v>286</v>
      </c>
      <c r="AU153" s="841"/>
    </row>
    <row r="154" spans="1:47" ht="17.100000000000001" customHeight="1">
      <c r="A154" s="243">
        <v>61</v>
      </c>
      <c r="B154" s="243">
        <v>4123</v>
      </c>
      <c r="C154" s="244" t="s">
        <v>6671</v>
      </c>
      <c r="D154" s="527"/>
      <c r="E154" s="528"/>
      <c r="F154" s="528"/>
      <c r="G154" s="528"/>
      <c r="H154" s="528"/>
      <c r="I154" s="794"/>
      <c r="J154" s="528"/>
      <c r="K154" s="528"/>
      <c r="L154" s="528"/>
      <c r="M154" s="528"/>
      <c r="N154" s="527"/>
      <c r="O154" s="528"/>
      <c r="P154" s="528"/>
      <c r="Q154" s="794"/>
      <c r="R154" s="1583"/>
      <c r="S154" s="1584"/>
      <c r="T154" s="1584"/>
      <c r="U154" s="1584"/>
      <c r="V154" s="1584"/>
      <c r="W154" s="1584"/>
      <c r="X154" s="1585"/>
      <c r="Y154" s="246" t="s">
        <v>6520</v>
      </c>
      <c r="Z154" s="249"/>
      <c r="AA154" s="249"/>
      <c r="AB154" s="248"/>
      <c r="AC154" s="248"/>
      <c r="AD154" s="248"/>
      <c r="AE154" s="249"/>
      <c r="AF154" s="249"/>
      <c r="AG154" s="248"/>
      <c r="AH154" s="248"/>
      <c r="AI154" s="248"/>
      <c r="AJ154" s="248"/>
      <c r="AK154" s="248"/>
      <c r="AL154" s="248"/>
      <c r="AM154" s="248"/>
      <c r="AN154" s="1532">
        <v>250</v>
      </c>
      <c r="AO154" s="1658"/>
      <c r="AP154" s="532" t="s">
        <v>16</v>
      </c>
      <c r="AQ154" s="532"/>
      <c r="AR154" s="248"/>
      <c r="AS154" s="635"/>
      <c r="AT154" s="252">
        <f t="shared" si="4"/>
        <v>250</v>
      </c>
      <c r="AU154" s="841"/>
    </row>
    <row r="155" spans="1:47" ht="17.100000000000001" customHeight="1">
      <c r="A155" s="243">
        <v>61</v>
      </c>
      <c r="B155" s="243">
        <v>4124</v>
      </c>
      <c r="C155" s="244" t="s">
        <v>6672</v>
      </c>
      <c r="D155" s="527"/>
      <c r="E155" s="528"/>
      <c r="F155" s="528"/>
      <c r="G155" s="528"/>
      <c r="H155" s="528"/>
      <c r="I155" s="794"/>
      <c r="J155" s="528"/>
      <c r="K155" s="528"/>
      <c r="L155" s="528"/>
      <c r="M155" s="528"/>
      <c r="N155" s="527"/>
      <c r="O155" s="528"/>
      <c r="P155" s="528"/>
      <c r="Q155" s="794"/>
      <c r="R155" s="1583"/>
      <c r="S155" s="1584"/>
      <c r="T155" s="1584"/>
      <c r="U155" s="1584"/>
      <c r="V155" s="1584"/>
      <c r="W155" s="1584"/>
      <c r="X155" s="1585"/>
      <c r="Y155" s="246" t="s">
        <v>6522</v>
      </c>
      <c r="Z155" s="249"/>
      <c r="AA155" s="249"/>
      <c r="AB155" s="248"/>
      <c r="AC155" s="248"/>
      <c r="AD155" s="248"/>
      <c r="AE155" s="249"/>
      <c r="AF155" s="249"/>
      <c r="AG155" s="248"/>
      <c r="AH155" s="248"/>
      <c r="AI155" s="248"/>
      <c r="AJ155" s="248"/>
      <c r="AK155" s="248"/>
      <c r="AL155" s="248"/>
      <c r="AM155" s="248"/>
      <c r="AN155" s="1532">
        <v>222</v>
      </c>
      <c r="AO155" s="1658"/>
      <c r="AP155" s="532" t="s">
        <v>16</v>
      </c>
      <c r="AQ155" s="532"/>
      <c r="AR155" s="248"/>
      <c r="AS155" s="635"/>
      <c r="AT155" s="252">
        <f t="shared" si="4"/>
        <v>222</v>
      </c>
      <c r="AU155" s="841"/>
    </row>
    <row r="156" spans="1:47" ht="17.100000000000001" customHeight="1">
      <c r="A156" s="243">
        <v>61</v>
      </c>
      <c r="B156" s="243">
        <v>4125</v>
      </c>
      <c r="C156" s="244" t="s">
        <v>6673</v>
      </c>
      <c r="D156" s="527"/>
      <c r="E156" s="528"/>
      <c r="F156" s="528"/>
      <c r="G156" s="528"/>
      <c r="H156" s="528"/>
      <c r="I156" s="794"/>
      <c r="J156" s="528"/>
      <c r="K156" s="528"/>
      <c r="L156" s="528"/>
      <c r="M156" s="528"/>
      <c r="N156" s="527"/>
      <c r="O156" s="528"/>
      <c r="P156" s="528"/>
      <c r="Q156" s="794"/>
      <c r="R156" s="1583"/>
      <c r="S156" s="1584"/>
      <c r="T156" s="1584"/>
      <c r="U156" s="1584"/>
      <c r="V156" s="1584"/>
      <c r="W156" s="1584"/>
      <c r="X156" s="1585"/>
      <c r="Y156" s="246" t="s">
        <v>6524</v>
      </c>
      <c r="Z156" s="249"/>
      <c r="AA156" s="249"/>
      <c r="AB156" s="248"/>
      <c r="AC156" s="248"/>
      <c r="AD156" s="248"/>
      <c r="AE156" s="249"/>
      <c r="AF156" s="249"/>
      <c r="AG156" s="248"/>
      <c r="AH156" s="248"/>
      <c r="AI156" s="248"/>
      <c r="AJ156" s="248"/>
      <c r="AK156" s="248"/>
      <c r="AL156" s="248"/>
      <c r="AM156" s="248"/>
      <c r="AN156" s="1532">
        <v>200</v>
      </c>
      <c r="AO156" s="1658"/>
      <c r="AP156" s="532" t="s">
        <v>16</v>
      </c>
      <c r="AQ156" s="532"/>
      <c r="AR156" s="248"/>
      <c r="AS156" s="635"/>
      <c r="AT156" s="252">
        <f t="shared" si="4"/>
        <v>200</v>
      </c>
      <c r="AU156" s="841"/>
    </row>
    <row r="157" spans="1:47" ht="17.100000000000001" customHeight="1">
      <c r="A157" s="243">
        <v>61</v>
      </c>
      <c r="B157" s="243">
        <v>4126</v>
      </c>
      <c r="C157" s="244" t="s">
        <v>6674</v>
      </c>
      <c r="D157" s="527"/>
      <c r="E157" s="528"/>
      <c r="F157" s="528"/>
      <c r="G157" s="528"/>
      <c r="H157" s="528"/>
      <c r="I157" s="794"/>
      <c r="J157" s="805"/>
      <c r="K157" s="805"/>
      <c r="L157" s="805"/>
      <c r="M157" s="805"/>
      <c r="N157" s="809"/>
      <c r="O157" s="805"/>
      <c r="P157" s="805"/>
      <c r="Q157" s="804"/>
      <c r="R157" s="809"/>
      <c r="S157" s="805"/>
      <c r="T157" s="805"/>
      <c r="U157" s="805"/>
      <c r="V157" s="289"/>
      <c r="W157" s="289"/>
      <c r="X157" s="547"/>
      <c r="Y157" s="246" t="s">
        <v>6526</v>
      </c>
      <c r="Z157" s="249"/>
      <c r="AA157" s="249"/>
      <c r="AB157" s="248"/>
      <c r="AC157" s="248"/>
      <c r="AD157" s="248"/>
      <c r="AE157" s="249"/>
      <c r="AF157" s="249"/>
      <c r="AG157" s="248"/>
      <c r="AH157" s="248"/>
      <c r="AI157" s="248"/>
      <c r="AJ157" s="248"/>
      <c r="AK157" s="248"/>
      <c r="AL157" s="248"/>
      <c r="AM157" s="248"/>
      <c r="AN157" s="1532">
        <v>133</v>
      </c>
      <c r="AO157" s="1658"/>
      <c r="AP157" s="532" t="s">
        <v>16</v>
      </c>
      <c r="AQ157" s="532"/>
      <c r="AR157" s="248"/>
      <c r="AS157" s="635"/>
      <c r="AT157" s="252">
        <f t="shared" si="4"/>
        <v>133</v>
      </c>
      <c r="AU157" s="841"/>
    </row>
    <row r="158" spans="1:47" ht="17.100000000000001" customHeight="1">
      <c r="A158" s="243">
        <v>61</v>
      </c>
      <c r="B158" s="243">
        <v>4130</v>
      </c>
      <c r="C158" s="244" t="s">
        <v>6675</v>
      </c>
      <c r="D158" s="527"/>
      <c r="E158" s="528"/>
      <c r="F158" s="528"/>
      <c r="G158" s="528"/>
      <c r="H158" s="528"/>
      <c r="I158" s="794"/>
      <c r="J158" s="847" t="s">
        <v>6676</v>
      </c>
      <c r="K158" s="541"/>
      <c r="L158" s="541"/>
      <c r="M158" s="542"/>
      <c r="N158" s="1580" t="s">
        <v>6476</v>
      </c>
      <c r="O158" s="1581"/>
      <c r="P158" s="1581"/>
      <c r="Q158" s="1582"/>
      <c r="R158" s="1580" t="s">
        <v>4696</v>
      </c>
      <c r="S158" s="1581"/>
      <c r="T158" s="1581"/>
      <c r="U158" s="1581"/>
      <c r="V158" s="1581"/>
      <c r="W158" s="1581"/>
      <c r="X158" s="1582"/>
      <c r="Y158" s="246" t="s">
        <v>4697</v>
      </c>
      <c r="Z158" s="249"/>
      <c r="AA158" s="249"/>
      <c r="AB158" s="248"/>
      <c r="AC158" s="248"/>
      <c r="AD158" s="248"/>
      <c r="AE158" s="249"/>
      <c r="AF158" s="249"/>
      <c r="AG158" s="248"/>
      <c r="AH158" s="248"/>
      <c r="AI158" s="248"/>
      <c r="AJ158" s="248"/>
      <c r="AK158" s="248"/>
      <c r="AL158" s="248"/>
      <c r="AM158" s="248"/>
      <c r="AN158" s="1532">
        <v>134</v>
      </c>
      <c r="AO158" s="1658"/>
      <c r="AP158" s="532" t="s">
        <v>16</v>
      </c>
      <c r="AQ158" s="532"/>
      <c r="AR158" s="248"/>
      <c r="AS158" s="635"/>
      <c r="AT158" s="252">
        <f t="shared" si="4"/>
        <v>134</v>
      </c>
      <c r="AU158" s="841"/>
    </row>
    <row r="159" spans="1:47" ht="17.100000000000001" customHeight="1">
      <c r="A159" s="243">
        <v>61</v>
      </c>
      <c r="B159" s="243">
        <v>4131</v>
      </c>
      <c r="C159" s="244" t="s">
        <v>6677</v>
      </c>
      <c r="D159" s="520"/>
      <c r="E159" s="521"/>
      <c r="F159" s="521"/>
      <c r="G159" s="521"/>
      <c r="H159" s="521"/>
      <c r="I159" s="522"/>
      <c r="J159" s="520"/>
      <c r="K159" s="521"/>
      <c r="L159" s="521"/>
      <c r="M159" s="522"/>
      <c r="N159" s="1583"/>
      <c r="O159" s="1584"/>
      <c r="P159" s="1584"/>
      <c r="Q159" s="1585"/>
      <c r="R159" s="1583"/>
      <c r="S159" s="1584"/>
      <c r="T159" s="1584"/>
      <c r="U159" s="1584"/>
      <c r="V159" s="1584"/>
      <c r="W159" s="1584"/>
      <c r="X159" s="1585"/>
      <c r="Y159" s="246" t="s">
        <v>6478</v>
      </c>
      <c r="Z159" s="249"/>
      <c r="AA159" s="249"/>
      <c r="AB159" s="248"/>
      <c r="AC159" s="248"/>
      <c r="AD159" s="248"/>
      <c r="AE159" s="249"/>
      <c r="AF159" s="249"/>
      <c r="AG159" s="248"/>
      <c r="AH159" s="248"/>
      <c r="AI159" s="248"/>
      <c r="AJ159" s="248"/>
      <c r="AK159" s="248"/>
      <c r="AL159" s="248"/>
      <c r="AM159" s="248"/>
      <c r="AN159" s="1532">
        <v>114</v>
      </c>
      <c r="AO159" s="1658"/>
      <c r="AP159" s="532" t="s">
        <v>16</v>
      </c>
      <c r="AQ159" s="248"/>
      <c r="AR159" s="248"/>
      <c r="AS159" s="248"/>
      <c r="AT159" s="252">
        <f t="shared" si="4"/>
        <v>114</v>
      </c>
      <c r="AU159" s="841"/>
    </row>
    <row r="160" spans="1:47" ht="17.100000000000001" customHeight="1">
      <c r="A160" s="243">
        <v>61</v>
      </c>
      <c r="B160" s="243">
        <v>4132</v>
      </c>
      <c r="C160" s="244" t="s">
        <v>6678</v>
      </c>
      <c r="D160" s="527"/>
      <c r="E160" s="528"/>
      <c r="F160" s="528"/>
      <c r="G160" s="528"/>
      <c r="H160" s="528"/>
      <c r="I160" s="794"/>
      <c r="J160" s="520"/>
      <c r="K160" s="521"/>
      <c r="L160" s="521"/>
      <c r="M160" s="522"/>
      <c r="N160" s="1583"/>
      <c r="O160" s="1584"/>
      <c r="P160" s="1584"/>
      <c r="Q160" s="1585"/>
      <c r="R160" s="1583"/>
      <c r="S160" s="1584"/>
      <c r="T160" s="1584"/>
      <c r="U160" s="1584"/>
      <c r="V160" s="1584"/>
      <c r="W160" s="1584"/>
      <c r="X160" s="1585"/>
      <c r="Y160" s="246" t="s">
        <v>6480</v>
      </c>
      <c r="Z160" s="249"/>
      <c r="AA160" s="249"/>
      <c r="AB160" s="248"/>
      <c r="AC160" s="248"/>
      <c r="AD160" s="248"/>
      <c r="AE160" s="249"/>
      <c r="AF160" s="249"/>
      <c r="AG160" s="248"/>
      <c r="AH160" s="248"/>
      <c r="AI160" s="248"/>
      <c r="AJ160" s="248"/>
      <c r="AK160" s="248"/>
      <c r="AL160" s="248"/>
      <c r="AM160" s="248"/>
      <c r="AN160" s="1532">
        <v>88</v>
      </c>
      <c r="AO160" s="1658"/>
      <c r="AP160" s="532" t="s">
        <v>16</v>
      </c>
      <c r="AQ160" s="248"/>
      <c r="AR160" s="248"/>
      <c r="AS160" s="248"/>
      <c r="AT160" s="252">
        <f t="shared" si="4"/>
        <v>88</v>
      </c>
      <c r="AU160" s="841"/>
    </row>
    <row r="161" spans="1:47" ht="17.100000000000001" customHeight="1">
      <c r="A161" s="243">
        <v>61</v>
      </c>
      <c r="B161" s="243">
        <v>4133</v>
      </c>
      <c r="C161" s="244" t="s">
        <v>6679</v>
      </c>
      <c r="D161" s="527"/>
      <c r="E161" s="528"/>
      <c r="F161" s="528"/>
      <c r="G161" s="528"/>
      <c r="H161" s="528"/>
      <c r="I161" s="794"/>
      <c r="J161" s="528"/>
      <c r="K161" s="528"/>
      <c r="L161" s="528"/>
      <c r="M161" s="528"/>
      <c r="N161" s="516"/>
      <c r="O161" s="517"/>
      <c r="P161" s="517"/>
      <c r="Q161" s="518"/>
      <c r="R161" s="516"/>
      <c r="S161" s="517"/>
      <c r="T161" s="517"/>
      <c r="U161" s="517"/>
      <c r="V161" s="546"/>
      <c r="W161" s="546"/>
      <c r="X161" s="743"/>
      <c r="Y161" s="246" t="s">
        <v>6482</v>
      </c>
      <c r="Z161" s="249"/>
      <c r="AA161" s="249"/>
      <c r="AB161" s="248"/>
      <c r="AC161" s="248"/>
      <c r="AD161" s="248"/>
      <c r="AE161" s="249"/>
      <c r="AF161" s="249"/>
      <c r="AG161" s="248"/>
      <c r="AH161" s="248"/>
      <c r="AI161" s="248"/>
      <c r="AJ161" s="248"/>
      <c r="AK161" s="248"/>
      <c r="AL161" s="248"/>
      <c r="AM161" s="248"/>
      <c r="AN161" s="1532">
        <v>72</v>
      </c>
      <c r="AO161" s="1658"/>
      <c r="AP161" s="532" t="s">
        <v>16</v>
      </c>
      <c r="AQ161" s="248"/>
      <c r="AR161" s="248"/>
      <c r="AS161" s="248"/>
      <c r="AT161" s="252">
        <f t="shared" si="4"/>
        <v>72</v>
      </c>
      <c r="AU161" s="841"/>
    </row>
    <row r="162" spans="1:47" ht="17.100000000000001" customHeight="1">
      <c r="A162" s="243">
        <v>61</v>
      </c>
      <c r="B162" s="243">
        <v>4134</v>
      </c>
      <c r="C162" s="244" t="s">
        <v>6680</v>
      </c>
      <c r="D162" s="842"/>
      <c r="E162" s="546"/>
      <c r="F162" s="546"/>
      <c r="G162" s="546"/>
      <c r="H162" s="546"/>
      <c r="I162" s="743"/>
      <c r="J162" s="546"/>
      <c r="K162" s="546"/>
      <c r="L162" s="546"/>
      <c r="M162" s="546"/>
      <c r="N162" s="842"/>
      <c r="O162" s="546"/>
      <c r="P162" s="546"/>
      <c r="Q162" s="743"/>
      <c r="R162" s="842"/>
      <c r="S162" s="546"/>
      <c r="T162" s="546"/>
      <c r="U162" s="546"/>
      <c r="V162" s="546"/>
      <c r="W162" s="546"/>
      <c r="X162" s="743"/>
      <c r="Y162" s="246" t="s">
        <v>6484</v>
      </c>
      <c r="Z162" s="249"/>
      <c r="AA162" s="249"/>
      <c r="AB162" s="248"/>
      <c r="AC162" s="248"/>
      <c r="AD162" s="248"/>
      <c r="AE162" s="249"/>
      <c r="AF162" s="249"/>
      <c r="AG162" s="248"/>
      <c r="AH162" s="248"/>
      <c r="AI162" s="248"/>
      <c r="AJ162" s="248"/>
      <c r="AK162" s="248"/>
      <c r="AL162" s="248"/>
      <c r="AM162" s="248"/>
      <c r="AN162" s="1532">
        <v>62</v>
      </c>
      <c r="AO162" s="1658"/>
      <c r="AP162" s="532" t="s">
        <v>16</v>
      </c>
      <c r="AQ162" s="248"/>
      <c r="AR162" s="248"/>
      <c r="AS162" s="248"/>
      <c r="AT162" s="252">
        <f t="shared" si="4"/>
        <v>62</v>
      </c>
      <c r="AU162" s="841"/>
    </row>
    <row r="163" spans="1:47" ht="17.100000000000001" customHeight="1">
      <c r="A163" s="243">
        <v>61</v>
      </c>
      <c r="B163" s="243">
        <v>4135</v>
      </c>
      <c r="C163" s="244" t="s">
        <v>6681</v>
      </c>
      <c r="D163" s="842"/>
      <c r="E163" s="546"/>
      <c r="F163" s="546"/>
      <c r="G163" s="546"/>
      <c r="H163" s="546"/>
      <c r="I163" s="743"/>
      <c r="J163" s="546"/>
      <c r="K163" s="546"/>
      <c r="L163" s="546"/>
      <c r="M163" s="546"/>
      <c r="N163" s="842"/>
      <c r="O163" s="546"/>
      <c r="P163" s="546"/>
      <c r="Q163" s="743"/>
      <c r="R163" s="842"/>
      <c r="S163" s="546"/>
      <c r="T163" s="546"/>
      <c r="U163" s="546"/>
      <c r="V163" s="546"/>
      <c r="W163" s="546"/>
      <c r="X163" s="743"/>
      <c r="Y163" s="246" t="s">
        <v>6486</v>
      </c>
      <c r="Z163" s="249"/>
      <c r="AA163" s="249"/>
      <c r="AB163" s="248"/>
      <c r="AC163" s="248"/>
      <c r="AD163" s="248"/>
      <c r="AE163" s="249"/>
      <c r="AF163" s="249"/>
      <c r="AG163" s="248"/>
      <c r="AH163" s="248"/>
      <c r="AI163" s="248"/>
      <c r="AJ163" s="248"/>
      <c r="AK163" s="248"/>
      <c r="AL163" s="248"/>
      <c r="AM163" s="248"/>
      <c r="AN163" s="1532">
        <v>54</v>
      </c>
      <c r="AO163" s="1658"/>
      <c r="AP163" s="532" t="s">
        <v>16</v>
      </c>
      <c r="AQ163" s="248"/>
      <c r="AR163" s="248"/>
      <c r="AS163" s="248"/>
      <c r="AT163" s="252">
        <f t="shared" si="4"/>
        <v>54</v>
      </c>
      <c r="AU163" s="841"/>
    </row>
    <row r="164" spans="1:47" ht="17.100000000000001" customHeight="1">
      <c r="A164" s="243">
        <v>61</v>
      </c>
      <c r="B164" s="243">
        <v>4136</v>
      </c>
      <c r="C164" s="244" t="s">
        <v>6682</v>
      </c>
      <c r="D164" s="842"/>
      <c r="E164" s="546"/>
      <c r="F164" s="546"/>
      <c r="G164" s="546"/>
      <c r="H164" s="546"/>
      <c r="I164" s="743"/>
      <c r="J164" s="546"/>
      <c r="K164" s="546"/>
      <c r="L164" s="546"/>
      <c r="M164" s="546"/>
      <c r="N164" s="842"/>
      <c r="O164" s="546"/>
      <c r="P164" s="546"/>
      <c r="Q164" s="743"/>
      <c r="R164" s="842"/>
      <c r="S164" s="546"/>
      <c r="T164" s="546"/>
      <c r="U164" s="546"/>
      <c r="V164" s="546"/>
      <c r="W164" s="546"/>
      <c r="X164" s="743"/>
      <c r="Y164" s="246" t="s">
        <v>6488</v>
      </c>
      <c r="Z164" s="249"/>
      <c r="AA164" s="249"/>
      <c r="AB164" s="248"/>
      <c r="AC164" s="248"/>
      <c r="AD164" s="248"/>
      <c r="AE164" s="249"/>
      <c r="AF164" s="249"/>
      <c r="AG164" s="248"/>
      <c r="AH164" s="248"/>
      <c r="AI164" s="248"/>
      <c r="AJ164" s="248"/>
      <c r="AK164" s="248"/>
      <c r="AL164" s="248"/>
      <c r="AM164" s="248"/>
      <c r="AN164" s="1532">
        <v>48</v>
      </c>
      <c r="AO164" s="1658"/>
      <c r="AP164" s="532" t="s">
        <v>16</v>
      </c>
      <c r="AQ164" s="248"/>
      <c r="AR164" s="248"/>
      <c r="AS164" s="248"/>
      <c r="AT164" s="252">
        <f t="shared" si="4"/>
        <v>48</v>
      </c>
      <c r="AU164" s="841"/>
    </row>
    <row r="165" spans="1:47" ht="17.100000000000001" customHeight="1">
      <c r="A165" s="243">
        <v>61</v>
      </c>
      <c r="B165" s="243">
        <v>4137</v>
      </c>
      <c r="C165" s="244" t="s">
        <v>6683</v>
      </c>
      <c r="D165" s="527"/>
      <c r="E165" s="528"/>
      <c r="F165" s="528"/>
      <c r="G165" s="528"/>
      <c r="H165" s="528"/>
      <c r="I165" s="794"/>
      <c r="J165" s="528"/>
      <c r="K165" s="528"/>
      <c r="L165" s="528"/>
      <c r="M165" s="528"/>
      <c r="N165" s="527"/>
      <c r="O165" s="528"/>
      <c r="P165" s="528"/>
      <c r="Q165" s="794"/>
      <c r="R165" s="1580" t="s">
        <v>6490</v>
      </c>
      <c r="S165" s="1581"/>
      <c r="T165" s="1581"/>
      <c r="U165" s="1581"/>
      <c r="V165" s="1581"/>
      <c r="W165" s="1581"/>
      <c r="X165" s="1582"/>
      <c r="Y165" s="247" t="s">
        <v>6491</v>
      </c>
      <c r="Z165" s="249"/>
      <c r="AA165" s="249"/>
      <c r="AB165" s="248"/>
      <c r="AC165" s="248"/>
      <c r="AD165" s="248"/>
      <c r="AE165" s="249"/>
      <c r="AF165" s="249"/>
      <c r="AG165" s="248"/>
      <c r="AH165" s="248"/>
      <c r="AI165" s="248"/>
      <c r="AJ165" s="248"/>
      <c r="AK165" s="248"/>
      <c r="AL165" s="248"/>
      <c r="AM165" s="248"/>
      <c r="AN165" s="1532">
        <v>200</v>
      </c>
      <c r="AO165" s="1658"/>
      <c r="AP165" s="532" t="s">
        <v>16</v>
      </c>
      <c r="AQ165" s="532"/>
      <c r="AR165" s="248"/>
      <c r="AS165" s="635"/>
      <c r="AT165" s="252">
        <f t="shared" si="4"/>
        <v>200</v>
      </c>
      <c r="AU165" s="841"/>
    </row>
    <row r="166" spans="1:47" ht="17.100000000000001" customHeight="1">
      <c r="A166" s="243">
        <v>61</v>
      </c>
      <c r="B166" s="243">
        <v>4138</v>
      </c>
      <c r="C166" s="244" t="s">
        <v>6684</v>
      </c>
      <c r="D166" s="527"/>
      <c r="E166" s="528"/>
      <c r="F166" s="528"/>
      <c r="G166" s="528"/>
      <c r="H166" s="528"/>
      <c r="I166" s="794"/>
      <c r="J166" s="528"/>
      <c r="K166" s="528"/>
      <c r="L166" s="528"/>
      <c r="M166" s="528"/>
      <c r="N166" s="527"/>
      <c r="O166" s="528"/>
      <c r="P166" s="528"/>
      <c r="Q166" s="794"/>
      <c r="R166" s="1583"/>
      <c r="S166" s="1584"/>
      <c r="T166" s="1584"/>
      <c r="U166" s="1584"/>
      <c r="V166" s="1584"/>
      <c r="W166" s="1584"/>
      <c r="X166" s="1585"/>
      <c r="Y166" s="247" t="s">
        <v>6493</v>
      </c>
      <c r="Z166" s="249"/>
      <c r="AA166" s="249"/>
      <c r="AB166" s="248"/>
      <c r="AC166" s="248"/>
      <c r="AD166" s="248"/>
      <c r="AE166" s="249"/>
      <c r="AF166" s="249"/>
      <c r="AG166" s="248"/>
      <c r="AH166" s="248"/>
      <c r="AI166" s="248"/>
      <c r="AJ166" s="248"/>
      <c r="AK166" s="248"/>
      <c r="AL166" s="248"/>
      <c r="AM166" s="248"/>
      <c r="AN166" s="1532">
        <v>160</v>
      </c>
      <c r="AO166" s="1658"/>
      <c r="AP166" s="532" t="s">
        <v>16</v>
      </c>
      <c r="AQ166" s="248"/>
      <c r="AR166" s="248"/>
      <c r="AS166" s="248"/>
      <c r="AT166" s="252">
        <f t="shared" si="4"/>
        <v>160</v>
      </c>
      <c r="AU166" s="841"/>
    </row>
    <row r="167" spans="1:47" ht="17.100000000000001" customHeight="1">
      <c r="A167" s="243">
        <v>61</v>
      </c>
      <c r="B167" s="243">
        <v>4139</v>
      </c>
      <c r="C167" s="244" t="s">
        <v>6685</v>
      </c>
      <c r="D167" s="527"/>
      <c r="E167" s="528"/>
      <c r="F167" s="528"/>
      <c r="G167" s="528"/>
      <c r="H167" s="528"/>
      <c r="I167" s="794"/>
      <c r="J167" s="528"/>
      <c r="K167" s="528"/>
      <c r="L167" s="528"/>
      <c r="M167" s="528"/>
      <c r="N167" s="527"/>
      <c r="O167" s="528"/>
      <c r="P167" s="528"/>
      <c r="Q167" s="794"/>
      <c r="R167" s="527"/>
      <c r="S167" s="528"/>
      <c r="T167" s="528"/>
      <c r="U167" s="528"/>
      <c r="V167" s="546"/>
      <c r="W167" s="546"/>
      <c r="X167" s="743"/>
      <c r="Y167" s="246" t="s">
        <v>6495</v>
      </c>
      <c r="Z167" s="249"/>
      <c r="AA167" s="249"/>
      <c r="AB167" s="248"/>
      <c r="AC167" s="248"/>
      <c r="AD167" s="248"/>
      <c r="AE167" s="249"/>
      <c r="AF167" s="249"/>
      <c r="AG167" s="248"/>
      <c r="AH167" s="248"/>
      <c r="AI167" s="248"/>
      <c r="AJ167" s="248"/>
      <c r="AK167" s="248"/>
      <c r="AL167" s="248"/>
      <c r="AM167" s="248"/>
      <c r="AN167" s="1532">
        <v>114</v>
      </c>
      <c r="AO167" s="1658"/>
      <c r="AP167" s="532" t="s">
        <v>16</v>
      </c>
      <c r="AQ167" s="248"/>
      <c r="AR167" s="248"/>
      <c r="AS167" s="248"/>
      <c r="AT167" s="252">
        <f t="shared" si="4"/>
        <v>114</v>
      </c>
      <c r="AU167" s="841"/>
    </row>
    <row r="168" spans="1:47" ht="17.100000000000001" customHeight="1">
      <c r="A168" s="243">
        <v>61</v>
      </c>
      <c r="B168" s="243">
        <v>4140</v>
      </c>
      <c r="C168" s="244" t="s">
        <v>6686</v>
      </c>
      <c r="D168" s="527"/>
      <c r="E168" s="528"/>
      <c r="F168" s="528"/>
      <c r="G168" s="528"/>
      <c r="H168" s="528"/>
      <c r="I168" s="794"/>
      <c r="J168" s="528"/>
      <c r="K168" s="528"/>
      <c r="L168" s="528"/>
      <c r="M168" s="528"/>
      <c r="N168" s="516"/>
      <c r="O168" s="517"/>
      <c r="P168" s="517"/>
      <c r="Q168" s="518"/>
      <c r="R168" s="319"/>
      <c r="S168" s="288"/>
      <c r="T168" s="288"/>
      <c r="U168" s="288"/>
      <c r="V168" s="289"/>
      <c r="W168" s="289"/>
      <c r="X168" s="547"/>
      <c r="Y168" s="244" t="s">
        <v>6497</v>
      </c>
      <c r="Z168" s="249"/>
      <c r="AA168" s="249"/>
      <c r="AB168" s="248"/>
      <c r="AC168" s="248"/>
      <c r="AD168" s="248"/>
      <c r="AE168" s="249"/>
      <c r="AF168" s="249"/>
      <c r="AG168" s="248"/>
      <c r="AH168" s="248"/>
      <c r="AI168" s="248"/>
      <c r="AJ168" s="248"/>
      <c r="AK168" s="248"/>
      <c r="AL168" s="248"/>
      <c r="AM168" s="248"/>
      <c r="AN168" s="1532">
        <v>88</v>
      </c>
      <c r="AO168" s="1658"/>
      <c r="AP168" s="532" t="s">
        <v>16</v>
      </c>
      <c r="AQ168" s="248"/>
      <c r="AR168" s="248"/>
      <c r="AS168" s="248"/>
      <c r="AT168" s="252">
        <f t="shared" si="4"/>
        <v>88</v>
      </c>
      <c r="AU168" s="841"/>
    </row>
    <row r="169" spans="1:47" ht="17.100000000000001" customHeight="1">
      <c r="A169" s="243">
        <v>61</v>
      </c>
      <c r="B169" s="243">
        <v>4141</v>
      </c>
      <c r="C169" s="244" t="s">
        <v>6687</v>
      </c>
      <c r="D169" s="527"/>
      <c r="E169" s="528"/>
      <c r="F169" s="528"/>
      <c r="G169" s="528"/>
      <c r="H169" s="528"/>
      <c r="I169" s="794"/>
      <c r="J169" s="528"/>
      <c r="K169" s="528"/>
      <c r="L169" s="528"/>
      <c r="M169" s="528"/>
      <c r="N169" s="527"/>
      <c r="O169" s="528"/>
      <c r="P169" s="528"/>
      <c r="Q169" s="794"/>
      <c r="R169" s="1620" t="s">
        <v>6499</v>
      </c>
      <c r="S169" s="1584"/>
      <c r="T169" s="1584"/>
      <c r="U169" s="1584"/>
      <c r="V169" s="1584"/>
      <c r="W169" s="1584"/>
      <c r="X169" s="1585"/>
      <c r="Y169" s="246" t="s">
        <v>6500</v>
      </c>
      <c r="Z169" s="249"/>
      <c r="AA169" s="249"/>
      <c r="AB169" s="248"/>
      <c r="AC169" s="248"/>
      <c r="AD169" s="248"/>
      <c r="AE169" s="249"/>
      <c r="AF169" s="249"/>
      <c r="AG169" s="248"/>
      <c r="AH169" s="248"/>
      <c r="AI169" s="248"/>
      <c r="AJ169" s="248"/>
      <c r="AK169" s="248"/>
      <c r="AL169" s="248"/>
      <c r="AM169" s="248"/>
      <c r="AN169" s="1532">
        <v>200</v>
      </c>
      <c r="AO169" s="1658"/>
      <c r="AP169" s="532" t="s">
        <v>16</v>
      </c>
      <c r="AQ169" s="532"/>
      <c r="AR169" s="248"/>
      <c r="AS169" s="635"/>
      <c r="AT169" s="252">
        <f t="shared" si="4"/>
        <v>200</v>
      </c>
      <c r="AU169" s="841"/>
    </row>
    <row r="170" spans="1:47" ht="17.100000000000001" customHeight="1">
      <c r="A170" s="243">
        <v>61</v>
      </c>
      <c r="B170" s="243">
        <v>4142</v>
      </c>
      <c r="C170" s="244" t="s">
        <v>6688</v>
      </c>
      <c r="D170" s="527"/>
      <c r="E170" s="528"/>
      <c r="F170" s="528"/>
      <c r="G170" s="528"/>
      <c r="H170" s="528"/>
      <c r="I170" s="794"/>
      <c r="J170" s="528"/>
      <c r="K170" s="528"/>
      <c r="L170" s="528"/>
      <c r="M170" s="528"/>
      <c r="N170" s="527"/>
      <c r="O170" s="528"/>
      <c r="P170" s="528"/>
      <c r="Q170" s="794"/>
      <c r="R170" s="1583"/>
      <c r="S170" s="1584"/>
      <c r="T170" s="1584"/>
      <c r="U170" s="1584"/>
      <c r="V170" s="1584"/>
      <c r="W170" s="1584"/>
      <c r="X170" s="1585"/>
      <c r="Y170" s="246" t="s">
        <v>6502</v>
      </c>
      <c r="Z170" s="249"/>
      <c r="AA170" s="249"/>
      <c r="AB170" s="248"/>
      <c r="AC170" s="248"/>
      <c r="AD170" s="248"/>
      <c r="AE170" s="249"/>
      <c r="AF170" s="249"/>
      <c r="AG170" s="248"/>
      <c r="AH170" s="248"/>
      <c r="AI170" s="248"/>
      <c r="AJ170" s="248"/>
      <c r="AK170" s="248"/>
      <c r="AL170" s="248"/>
      <c r="AM170" s="248"/>
      <c r="AN170" s="1532">
        <v>200</v>
      </c>
      <c r="AO170" s="1658"/>
      <c r="AP170" s="532" t="s">
        <v>16</v>
      </c>
      <c r="AQ170" s="532"/>
      <c r="AR170" s="248"/>
      <c r="AS170" s="635"/>
      <c r="AT170" s="252">
        <f t="shared" si="4"/>
        <v>200</v>
      </c>
      <c r="AU170" s="841"/>
    </row>
    <row r="171" spans="1:47" ht="17.100000000000001" customHeight="1">
      <c r="A171" s="243">
        <v>61</v>
      </c>
      <c r="B171" s="243">
        <v>4143</v>
      </c>
      <c r="C171" s="244" t="s">
        <v>6689</v>
      </c>
      <c r="D171" s="527"/>
      <c r="E171" s="528"/>
      <c r="F171" s="528"/>
      <c r="G171" s="528"/>
      <c r="H171" s="528"/>
      <c r="I171" s="794"/>
      <c r="J171" s="528"/>
      <c r="K171" s="528"/>
      <c r="L171" s="528"/>
      <c r="M171" s="528"/>
      <c r="N171" s="809"/>
      <c r="O171" s="805"/>
      <c r="P171" s="805"/>
      <c r="Q171" s="804"/>
      <c r="R171" s="809"/>
      <c r="S171" s="805"/>
      <c r="T171" s="805"/>
      <c r="U171" s="805"/>
      <c r="V171" s="289"/>
      <c r="W171" s="289"/>
      <c r="X171" s="547"/>
      <c r="Y171" s="246" t="s">
        <v>6504</v>
      </c>
      <c r="Z171" s="843"/>
      <c r="AA171" s="249"/>
      <c r="AB171" s="248"/>
      <c r="AC171" s="248"/>
      <c r="AD171" s="248"/>
      <c r="AE171" s="249"/>
      <c r="AF171" s="249"/>
      <c r="AG171" s="248"/>
      <c r="AH171" s="248"/>
      <c r="AI171" s="248"/>
      <c r="AJ171" s="248"/>
      <c r="AK171" s="248"/>
      <c r="AL171" s="248"/>
      <c r="AM171" s="248"/>
      <c r="AN171" s="1532">
        <v>160</v>
      </c>
      <c r="AO171" s="1658"/>
      <c r="AP171" s="532" t="s">
        <v>16</v>
      </c>
      <c r="AQ171" s="532"/>
      <c r="AR171" s="248"/>
      <c r="AS171" s="635"/>
      <c r="AT171" s="252">
        <f t="shared" si="4"/>
        <v>160</v>
      </c>
      <c r="AU171" s="841"/>
    </row>
    <row r="172" spans="1:47" ht="17.100000000000001" customHeight="1">
      <c r="A172" s="243">
        <v>61</v>
      </c>
      <c r="B172" s="243">
        <v>4144</v>
      </c>
      <c r="C172" s="244" t="s">
        <v>6690</v>
      </c>
      <c r="D172" s="527"/>
      <c r="E172" s="528"/>
      <c r="F172" s="528"/>
      <c r="G172" s="528"/>
      <c r="H172" s="528"/>
      <c r="I172" s="794"/>
      <c r="J172" s="528"/>
      <c r="K172" s="528"/>
      <c r="L172" s="528"/>
      <c r="M172" s="528"/>
      <c r="N172" s="1580" t="s">
        <v>6506</v>
      </c>
      <c r="O172" s="1581"/>
      <c r="P172" s="1581"/>
      <c r="Q172" s="1582"/>
      <c r="R172" s="1580" t="s">
        <v>6507</v>
      </c>
      <c r="S172" s="1581"/>
      <c r="T172" s="1581"/>
      <c r="U172" s="1581"/>
      <c r="V172" s="1581"/>
      <c r="W172" s="1581"/>
      <c r="X172" s="1582"/>
      <c r="Y172" s="601" t="s">
        <v>6559</v>
      </c>
      <c r="Z172" s="144"/>
      <c r="AA172" s="144"/>
      <c r="AB172" s="144"/>
      <c r="AC172" s="144"/>
      <c r="AD172" s="844"/>
      <c r="AE172" s="246" t="s">
        <v>6560</v>
      </c>
      <c r="AF172" s="249"/>
      <c r="AG172" s="248"/>
      <c r="AH172" s="248"/>
      <c r="AI172" s="248"/>
      <c r="AJ172" s="248"/>
      <c r="AK172" s="248"/>
      <c r="AL172" s="248"/>
      <c r="AM172" s="248"/>
      <c r="AN172" s="1532">
        <v>400</v>
      </c>
      <c r="AO172" s="1658"/>
      <c r="AP172" s="532" t="s">
        <v>16</v>
      </c>
      <c r="AQ172" s="532"/>
      <c r="AR172" s="248"/>
      <c r="AS172" s="635"/>
      <c r="AT172" s="252">
        <f>AN172</f>
        <v>400</v>
      </c>
      <c r="AU172" s="841"/>
    </row>
    <row r="173" spans="1:47" ht="17.100000000000001" customHeight="1">
      <c r="A173" s="243">
        <v>61</v>
      </c>
      <c r="B173" s="243">
        <v>4145</v>
      </c>
      <c r="C173" s="244" t="s">
        <v>6691</v>
      </c>
      <c r="D173" s="527"/>
      <c r="E173" s="528"/>
      <c r="F173" s="528"/>
      <c r="G173" s="528"/>
      <c r="H173" s="528"/>
      <c r="I173" s="794"/>
      <c r="J173" s="528"/>
      <c r="K173" s="528"/>
      <c r="L173" s="528"/>
      <c r="M173" s="528"/>
      <c r="N173" s="1583"/>
      <c r="O173" s="1584"/>
      <c r="P173" s="1584"/>
      <c r="Q173" s="1585"/>
      <c r="R173" s="1583"/>
      <c r="S173" s="1584"/>
      <c r="T173" s="1584"/>
      <c r="U173" s="1584"/>
      <c r="V173" s="1584"/>
      <c r="W173" s="1584"/>
      <c r="X173" s="1585"/>
      <c r="Y173" s="152"/>
      <c r="Z173" s="151"/>
      <c r="AA173" s="151"/>
      <c r="AB173" s="151"/>
      <c r="AC173" s="151"/>
      <c r="AD173" s="845"/>
      <c r="AE173" s="246" t="s">
        <v>6562</v>
      </c>
      <c r="AF173" s="249"/>
      <c r="AG173" s="248"/>
      <c r="AH173" s="248"/>
      <c r="AI173" s="248"/>
      <c r="AJ173" s="248"/>
      <c r="AK173" s="248"/>
      <c r="AL173" s="248"/>
      <c r="AM173" s="248"/>
      <c r="AN173" s="1532">
        <v>266</v>
      </c>
      <c r="AO173" s="1658"/>
      <c r="AP173" s="532" t="s">
        <v>16</v>
      </c>
      <c r="AQ173" s="248"/>
      <c r="AR173" s="248"/>
      <c r="AS173" s="248"/>
      <c r="AT173" s="252">
        <f>AN173</f>
        <v>266</v>
      </c>
      <c r="AU173" s="841"/>
    </row>
    <row r="174" spans="1:47" ht="17.100000000000001" customHeight="1">
      <c r="A174" s="243">
        <v>61</v>
      </c>
      <c r="B174" s="243">
        <v>4146</v>
      </c>
      <c r="C174" s="244" t="s">
        <v>6692</v>
      </c>
      <c r="D174" s="527"/>
      <c r="E174" s="528"/>
      <c r="F174" s="528"/>
      <c r="G174" s="528"/>
      <c r="H174" s="528"/>
      <c r="I174" s="794"/>
      <c r="J174" s="528"/>
      <c r="K174" s="528"/>
      <c r="L174" s="528"/>
      <c r="M174" s="528"/>
      <c r="N174" s="1583"/>
      <c r="O174" s="1584"/>
      <c r="P174" s="1584"/>
      <c r="Q174" s="1585"/>
      <c r="R174" s="527"/>
      <c r="S174" s="528"/>
      <c r="T174" s="528"/>
      <c r="U174" s="528"/>
      <c r="V174" s="546"/>
      <c r="W174" s="546"/>
      <c r="X174" s="743"/>
      <c r="Y174" s="153"/>
      <c r="Z174" s="154"/>
      <c r="AA174" s="154"/>
      <c r="AB174" s="154"/>
      <c r="AC174" s="154"/>
      <c r="AD174" s="846"/>
      <c r="AE174" s="246" t="s">
        <v>6564</v>
      </c>
      <c r="AF174" s="249"/>
      <c r="AG174" s="248"/>
      <c r="AH174" s="248"/>
      <c r="AI174" s="248"/>
      <c r="AJ174" s="248"/>
      <c r="AK174" s="248"/>
      <c r="AL174" s="248"/>
      <c r="AM174" s="248"/>
      <c r="AN174" s="1532">
        <v>160</v>
      </c>
      <c r="AO174" s="1658"/>
      <c r="AP174" s="532" t="s">
        <v>16</v>
      </c>
      <c r="AQ174" s="248"/>
      <c r="AR174" s="248"/>
      <c r="AS174" s="248"/>
      <c r="AT174" s="252">
        <f>AN174</f>
        <v>160</v>
      </c>
      <c r="AU174" s="841"/>
    </row>
    <row r="175" spans="1:47" ht="17.100000000000001" customHeight="1">
      <c r="A175" s="243">
        <v>61</v>
      </c>
      <c r="B175" s="243">
        <v>4147</v>
      </c>
      <c r="C175" s="244" t="s">
        <v>6693</v>
      </c>
      <c r="D175" s="527"/>
      <c r="E175" s="528"/>
      <c r="F175" s="528"/>
      <c r="G175" s="528"/>
      <c r="H175" s="528"/>
      <c r="I175" s="794"/>
      <c r="J175" s="528"/>
      <c r="K175" s="528"/>
      <c r="L175" s="528"/>
      <c r="M175" s="528"/>
      <c r="N175" s="520"/>
      <c r="O175" s="521"/>
      <c r="P175" s="521"/>
      <c r="Q175" s="522"/>
      <c r="R175" s="520"/>
      <c r="S175" s="521"/>
      <c r="T175" s="521"/>
      <c r="U175" s="521"/>
      <c r="V175" s="521"/>
      <c r="W175" s="521"/>
      <c r="X175" s="522"/>
      <c r="Y175" s="601" t="s">
        <v>6626</v>
      </c>
      <c r="Z175" s="144"/>
      <c r="AA175" s="144"/>
      <c r="AB175" s="144"/>
      <c r="AC175" s="144"/>
      <c r="AD175" s="844"/>
      <c r="AE175" s="246" t="s">
        <v>6560</v>
      </c>
      <c r="AF175" s="249"/>
      <c r="AG175" s="248"/>
      <c r="AH175" s="248"/>
      <c r="AI175" s="248"/>
      <c r="AJ175" s="248"/>
      <c r="AK175" s="248"/>
      <c r="AL175" s="248"/>
      <c r="AM175" s="248"/>
      <c r="AN175" s="1532">
        <v>400</v>
      </c>
      <c r="AO175" s="1658"/>
      <c r="AP175" s="532" t="s">
        <v>16</v>
      </c>
      <c r="AQ175" s="532"/>
      <c r="AR175" s="248"/>
      <c r="AS175" s="635"/>
      <c r="AT175" s="252">
        <f t="shared" ref="AT175:AT233" si="5">AN175</f>
        <v>400</v>
      </c>
      <c r="AU175" s="841"/>
    </row>
    <row r="176" spans="1:47" ht="17.100000000000001" customHeight="1">
      <c r="A176" s="243">
        <v>61</v>
      </c>
      <c r="B176" s="243">
        <v>4148</v>
      </c>
      <c r="C176" s="244" t="s">
        <v>6694</v>
      </c>
      <c r="D176" s="527"/>
      <c r="E176" s="528"/>
      <c r="F176" s="528"/>
      <c r="G176" s="528"/>
      <c r="H176" s="528"/>
      <c r="I176" s="794"/>
      <c r="J176" s="528"/>
      <c r="K176" s="528"/>
      <c r="L176" s="528"/>
      <c r="M176" s="528"/>
      <c r="N176" s="520"/>
      <c r="O176" s="521"/>
      <c r="P176" s="521"/>
      <c r="Q176" s="522"/>
      <c r="R176" s="520"/>
      <c r="S176" s="521"/>
      <c r="T176" s="521"/>
      <c r="U176" s="521"/>
      <c r="V176" s="521"/>
      <c r="W176" s="521"/>
      <c r="X176" s="522"/>
      <c r="Y176" s="152"/>
      <c r="Z176" s="151"/>
      <c r="AA176" s="151"/>
      <c r="AB176" s="151"/>
      <c r="AC176" s="151"/>
      <c r="AD176" s="845"/>
      <c r="AE176" s="246" t="s">
        <v>6562</v>
      </c>
      <c r="AF176" s="249"/>
      <c r="AG176" s="248"/>
      <c r="AH176" s="248"/>
      <c r="AI176" s="248"/>
      <c r="AJ176" s="248"/>
      <c r="AK176" s="248"/>
      <c r="AL176" s="248"/>
      <c r="AM176" s="248"/>
      <c r="AN176" s="1532">
        <v>266</v>
      </c>
      <c r="AO176" s="1658"/>
      <c r="AP176" s="532" t="s">
        <v>16</v>
      </c>
      <c r="AQ176" s="248"/>
      <c r="AR176" s="248"/>
      <c r="AS176" s="248"/>
      <c r="AT176" s="252">
        <f t="shared" si="5"/>
        <v>266</v>
      </c>
      <c r="AU176" s="841"/>
    </row>
    <row r="177" spans="1:47" ht="17.100000000000001" customHeight="1">
      <c r="A177" s="243">
        <v>61</v>
      </c>
      <c r="B177" s="243">
        <v>4149</v>
      </c>
      <c r="C177" s="244" t="s">
        <v>6695</v>
      </c>
      <c r="D177" s="527"/>
      <c r="E177" s="528"/>
      <c r="F177" s="528"/>
      <c r="G177" s="528"/>
      <c r="H177" s="528"/>
      <c r="I177" s="794"/>
      <c r="J177" s="528"/>
      <c r="K177" s="528"/>
      <c r="L177" s="528"/>
      <c r="M177" s="528"/>
      <c r="N177" s="520"/>
      <c r="O177" s="521"/>
      <c r="P177" s="521"/>
      <c r="Q177" s="522"/>
      <c r="R177" s="527"/>
      <c r="S177" s="528"/>
      <c r="T177" s="528"/>
      <c r="U177" s="528"/>
      <c r="V177" s="546"/>
      <c r="W177" s="546"/>
      <c r="X177" s="743"/>
      <c r="Y177" s="153"/>
      <c r="Z177" s="154"/>
      <c r="AA177" s="154"/>
      <c r="AB177" s="154"/>
      <c r="AC177" s="154"/>
      <c r="AD177" s="846"/>
      <c r="AE177" s="246" t="s">
        <v>6564</v>
      </c>
      <c r="AF177" s="249"/>
      <c r="AG177" s="248"/>
      <c r="AH177" s="248"/>
      <c r="AI177" s="248"/>
      <c r="AJ177" s="248"/>
      <c r="AK177" s="248"/>
      <c r="AL177" s="248"/>
      <c r="AM177" s="248"/>
      <c r="AN177" s="1532">
        <v>160</v>
      </c>
      <c r="AO177" s="1658"/>
      <c r="AP177" s="532" t="s">
        <v>16</v>
      </c>
      <c r="AQ177" s="248"/>
      <c r="AR177" s="248"/>
      <c r="AS177" s="248"/>
      <c r="AT177" s="252">
        <f t="shared" si="5"/>
        <v>160</v>
      </c>
      <c r="AU177" s="841"/>
    </row>
    <row r="178" spans="1:47" ht="17.100000000000001" customHeight="1">
      <c r="A178" s="243">
        <v>61</v>
      </c>
      <c r="B178" s="243">
        <v>4150</v>
      </c>
      <c r="C178" s="244" t="s">
        <v>6696</v>
      </c>
      <c r="D178" s="527"/>
      <c r="E178" s="528"/>
      <c r="F178" s="528"/>
      <c r="G178" s="528"/>
      <c r="H178" s="528"/>
      <c r="I178" s="794"/>
      <c r="J178" s="528"/>
      <c r="K178" s="528"/>
      <c r="L178" s="528"/>
      <c r="M178" s="528"/>
      <c r="N178" s="527"/>
      <c r="O178" s="528"/>
      <c r="P178" s="528"/>
      <c r="Q178" s="794"/>
      <c r="R178" s="1580" t="s">
        <v>6513</v>
      </c>
      <c r="S178" s="1581"/>
      <c r="T178" s="1581"/>
      <c r="U178" s="1581"/>
      <c r="V178" s="1581"/>
      <c r="W178" s="1581"/>
      <c r="X178" s="1582"/>
      <c r="Y178" s="246" t="s">
        <v>6514</v>
      </c>
      <c r="Z178" s="249"/>
      <c r="AA178" s="249"/>
      <c r="AB178" s="248"/>
      <c r="AC178" s="248"/>
      <c r="AD178" s="248"/>
      <c r="AE178" s="249"/>
      <c r="AF178" s="249"/>
      <c r="AG178" s="248"/>
      <c r="AH178" s="248"/>
      <c r="AI178" s="248"/>
      <c r="AJ178" s="248"/>
      <c r="AK178" s="248"/>
      <c r="AL178" s="248"/>
      <c r="AM178" s="248"/>
      <c r="AN178" s="1532">
        <v>800</v>
      </c>
      <c r="AO178" s="1658"/>
      <c r="AP178" s="532" t="s">
        <v>16</v>
      </c>
      <c r="AQ178" s="248"/>
      <c r="AR178" s="248"/>
      <c r="AS178" s="248"/>
      <c r="AT178" s="252">
        <f t="shared" si="5"/>
        <v>800</v>
      </c>
      <c r="AU178" s="841"/>
    </row>
    <row r="179" spans="1:47" ht="17.100000000000001" customHeight="1">
      <c r="A179" s="243">
        <v>61</v>
      </c>
      <c r="B179" s="243">
        <v>4151</v>
      </c>
      <c r="C179" s="244" t="s">
        <v>6697</v>
      </c>
      <c r="D179" s="527"/>
      <c r="E179" s="528"/>
      <c r="F179" s="528"/>
      <c r="G179" s="528"/>
      <c r="H179" s="528"/>
      <c r="I179" s="794"/>
      <c r="J179" s="528"/>
      <c r="K179" s="528"/>
      <c r="L179" s="528"/>
      <c r="M179" s="528"/>
      <c r="N179" s="527"/>
      <c r="O179" s="528"/>
      <c r="P179" s="528"/>
      <c r="Q179" s="794"/>
      <c r="R179" s="1583"/>
      <c r="S179" s="1584"/>
      <c r="T179" s="1584"/>
      <c r="U179" s="1584"/>
      <c r="V179" s="1584"/>
      <c r="W179" s="1584"/>
      <c r="X179" s="1585"/>
      <c r="Y179" s="246" t="s">
        <v>6516</v>
      </c>
      <c r="Z179" s="249"/>
      <c r="AA179" s="249"/>
      <c r="AB179" s="248"/>
      <c r="AC179" s="248"/>
      <c r="AD179" s="248"/>
      <c r="AE179" s="249"/>
      <c r="AF179" s="249"/>
      <c r="AG179" s="248"/>
      <c r="AH179" s="248"/>
      <c r="AI179" s="248"/>
      <c r="AJ179" s="248"/>
      <c r="AK179" s="248"/>
      <c r="AL179" s="248"/>
      <c r="AM179" s="248"/>
      <c r="AN179" s="1532">
        <v>666</v>
      </c>
      <c r="AO179" s="1658"/>
      <c r="AP179" s="532" t="s">
        <v>16</v>
      </c>
      <c r="AQ179" s="532"/>
      <c r="AR179" s="248"/>
      <c r="AS179" s="635"/>
      <c r="AT179" s="252">
        <f t="shared" si="5"/>
        <v>666</v>
      </c>
      <c r="AU179" s="841"/>
    </row>
    <row r="180" spans="1:47" ht="17.100000000000001" customHeight="1">
      <c r="A180" s="243">
        <v>61</v>
      </c>
      <c r="B180" s="243">
        <v>4152</v>
      </c>
      <c r="C180" s="244" t="s">
        <v>6698</v>
      </c>
      <c r="D180" s="527"/>
      <c r="E180" s="528"/>
      <c r="F180" s="528"/>
      <c r="G180" s="528"/>
      <c r="H180" s="528"/>
      <c r="I180" s="794"/>
      <c r="J180" s="528"/>
      <c r="K180" s="528"/>
      <c r="L180" s="528"/>
      <c r="M180" s="528"/>
      <c r="N180" s="527"/>
      <c r="O180" s="528"/>
      <c r="P180" s="528"/>
      <c r="Q180" s="794"/>
      <c r="R180" s="1583"/>
      <c r="S180" s="1584"/>
      <c r="T180" s="1584"/>
      <c r="U180" s="1584"/>
      <c r="V180" s="1584"/>
      <c r="W180" s="1584"/>
      <c r="X180" s="1585"/>
      <c r="Y180" s="246" t="s">
        <v>6518</v>
      </c>
      <c r="Z180" s="249"/>
      <c r="AA180" s="249"/>
      <c r="AB180" s="248"/>
      <c r="AC180" s="248"/>
      <c r="AD180" s="248"/>
      <c r="AE180" s="249"/>
      <c r="AF180" s="249"/>
      <c r="AG180" s="248"/>
      <c r="AH180" s="248"/>
      <c r="AI180" s="248"/>
      <c r="AJ180" s="248"/>
      <c r="AK180" s="248"/>
      <c r="AL180" s="248"/>
      <c r="AM180" s="248"/>
      <c r="AN180" s="1532">
        <v>572</v>
      </c>
      <c r="AO180" s="1658"/>
      <c r="AP180" s="532" t="s">
        <v>16</v>
      </c>
      <c r="AQ180" s="532"/>
      <c r="AR180" s="248"/>
      <c r="AS180" s="635"/>
      <c r="AT180" s="252">
        <f t="shared" si="5"/>
        <v>572</v>
      </c>
      <c r="AU180" s="841"/>
    </row>
    <row r="181" spans="1:47" ht="17.100000000000001" customHeight="1">
      <c r="A181" s="243">
        <v>61</v>
      </c>
      <c r="B181" s="243">
        <v>4153</v>
      </c>
      <c r="C181" s="244" t="s">
        <v>6699</v>
      </c>
      <c r="D181" s="527"/>
      <c r="E181" s="528"/>
      <c r="F181" s="528"/>
      <c r="G181" s="528"/>
      <c r="H181" s="528"/>
      <c r="I181" s="794"/>
      <c r="J181" s="528"/>
      <c r="K181" s="528"/>
      <c r="L181" s="528"/>
      <c r="M181" s="528"/>
      <c r="N181" s="527"/>
      <c r="O181" s="528"/>
      <c r="P181" s="528"/>
      <c r="Q181" s="794"/>
      <c r="R181" s="1583"/>
      <c r="S181" s="1584"/>
      <c r="T181" s="1584"/>
      <c r="U181" s="1584"/>
      <c r="V181" s="1584"/>
      <c r="W181" s="1584"/>
      <c r="X181" s="1585"/>
      <c r="Y181" s="246" t="s">
        <v>6520</v>
      </c>
      <c r="Z181" s="249"/>
      <c r="AA181" s="249"/>
      <c r="AB181" s="248"/>
      <c r="AC181" s="248"/>
      <c r="AD181" s="248"/>
      <c r="AE181" s="249"/>
      <c r="AF181" s="249"/>
      <c r="AG181" s="248"/>
      <c r="AH181" s="248"/>
      <c r="AI181" s="248"/>
      <c r="AJ181" s="248"/>
      <c r="AK181" s="248"/>
      <c r="AL181" s="248"/>
      <c r="AM181" s="248"/>
      <c r="AN181" s="1532">
        <v>500</v>
      </c>
      <c r="AO181" s="1658"/>
      <c r="AP181" s="532" t="s">
        <v>16</v>
      </c>
      <c r="AQ181" s="532"/>
      <c r="AR181" s="248"/>
      <c r="AS181" s="635"/>
      <c r="AT181" s="252">
        <f t="shared" si="5"/>
        <v>500</v>
      </c>
      <c r="AU181" s="841"/>
    </row>
    <row r="182" spans="1:47" ht="17.100000000000001" customHeight="1">
      <c r="A182" s="243">
        <v>61</v>
      </c>
      <c r="B182" s="243">
        <v>4154</v>
      </c>
      <c r="C182" s="244" t="s">
        <v>6700</v>
      </c>
      <c r="D182" s="527"/>
      <c r="E182" s="528"/>
      <c r="F182" s="528"/>
      <c r="G182" s="528"/>
      <c r="H182" s="528"/>
      <c r="I182" s="794"/>
      <c r="J182" s="528"/>
      <c r="K182" s="528"/>
      <c r="L182" s="528"/>
      <c r="M182" s="528"/>
      <c r="N182" s="527"/>
      <c r="O182" s="528"/>
      <c r="P182" s="528"/>
      <c r="Q182" s="794"/>
      <c r="R182" s="1583"/>
      <c r="S182" s="1584"/>
      <c r="T182" s="1584"/>
      <c r="U182" s="1584"/>
      <c r="V182" s="1584"/>
      <c r="W182" s="1584"/>
      <c r="X182" s="1585"/>
      <c r="Y182" s="246" t="s">
        <v>6522</v>
      </c>
      <c r="Z182" s="249"/>
      <c r="AA182" s="249"/>
      <c r="AB182" s="248"/>
      <c r="AC182" s="248"/>
      <c r="AD182" s="248"/>
      <c r="AE182" s="249"/>
      <c r="AF182" s="249"/>
      <c r="AG182" s="248"/>
      <c r="AH182" s="248"/>
      <c r="AI182" s="248"/>
      <c r="AJ182" s="248"/>
      <c r="AK182" s="248"/>
      <c r="AL182" s="248"/>
      <c r="AM182" s="248"/>
      <c r="AN182" s="1532">
        <v>444</v>
      </c>
      <c r="AO182" s="1658"/>
      <c r="AP182" s="532" t="s">
        <v>16</v>
      </c>
      <c r="AQ182" s="532"/>
      <c r="AR182" s="248"/>
      <c r="AS182" s="635"/>
      <c r="AT182" s="252">
        <f t="shared" si="5"/>
        <v>444</v>
      </c>
      <c r="AU182" s="841"/>
    </row>
    <row r="183" spans="1:47" ht="17.100000000000001" customHeight="1">
      <c r="A183" s="243">
        <v>61</v>
      </c>
      <c r="B183" s="243">
        <v>4155</v>
      </c>
      <c r="C183" s="244" t="s">
        <v>6701</v>
      </c>
      <c r="D183" s="527"/>
      <c r="E183" s="528"/>
      <c r="F183" s="528"/>
      <c r="G183" s="528"/>
      <c r="H183" s="528"/>
      <c r="I183" s="794"/>
      <c r="J183" s="528"/>
      <c r="K183" s="528"/>
      <c r="L183" s="528"/>
      <c r="M183" s="528"/>
      <c r="N183" s="527"/>
      <c r="O183" s="528"/>
      <c r="P183" s="528"/>
      <c r="Q183" s="794"/>
      <c r="R183" s="1583"/>
      <c r="S183" s="1584"/>
      <c r="T183" s="1584"/>
      <c r="U183" s="1584"/>
      <c r="V183" s="1584"/>
      <c r="W183" s="1584"/>
      <c r="X183" s="1585"/>
      <c r="Y183" s="246" t="s">
        <v>6524</v>
      </c>
      <c r="Z183" s="249"/>
      <c r="AA183" s="249"/>
      <c r="AB183" s="248"/>
      <c r="AC183" s="248"/>
      <c r="AD183" s="248"/>
      <c r="AE183" s="249"/>
      <c r="AF183" s="249"/>
      <c r="AG183" s="248"/>
      <c r="AH183" s="248"/>
      <c r="AI183" s="248"/>
      <c r="AJ183" s="248"/>
      <c r="AK183" s="248"/>
      <c r="AL183" s="248"/>
      <c r="AM183" s="248"/>
      <c r="AN183" s="1532">
        <v>400</v>
      </c>
      <c r="AO183" s="1658"/>
      <c r="AP183" s="532" t="s">
        <v>16</v>
      </c>
      <c r="AQ183" s="532"/>
      <c r="AR183" s="248"/>
      <c r="AS183" s="635"/>
      <c r="AT183" s="252">
        <f t="shared" si="5"/>
        <v>400</v>
      </c>
      <c r="AU183" s="841"/>
    </row>
    <row r="184" spans="1:47" ht="17.100000000000001" customHeight="1">
      <c r="A184" s="243">
        <v>61</v>
      </c>
      <c r="B184" s="243">
        <v>4156</v>
      </c>
      <c r="C184" s="244" t="s">
        <v>6702</v>
      </c>
      <c r="D184" s="527"/>
      <c r="E184" s="528"/>
      <c r="F184" s="528"/>
      <c r="G184" s="528"/>
      <c r="H184" s="528"/>
      <c r="I184" s="794"/>
      <c r="J184" s="805"/>
      <c r="K184" s="805"/>
      <c r="L184" s="805"/>
      <c r="M184" s="805"/>
      <c r="N184" s="809"/>
      <c r="O184" s="805"/>
      <c r="P184" s="805"/>
      <c r="Q184" s="804"/>
      <c r="R184" s="809"/>
      <c r="S184" s="805"/>
      <c r="T184" s="805"/>
      <c r="U184" s="805"/>
      <c r="V184" s="289"/>
      <c r="W184" s="289"/>
      <c r="X184" s="547"/>
      <c r="Y184" s="246" t="s">
        <v>6526</v>
      </c>
      <c r="Z184" s="249"/>
      <c r="AA184" s="249"/>
      <c r="AB184" s="248"/>
      <c r="AC184" s="248"/>
      <c r="AD184" s="248"/>
      <c r="AE184" s="249"/>
      <c r="AF184" s="249"/>
      <c r="AG184" s="248"/>
      <c r="AH184" s="248"/>
      <c r="AI184" s="248"/>
      <c r="AJ184" s="248"/>
      <c r="AK184" s="248"/>
      <c r="AL184" s="248"/>
      <c r="AM184" s="248"/>
      <c r="AN184" s="1532">
        <v>266</v>
      </c>
      <c r="AO184" s="1658"/>
      <c r="AP184" s="532" t="s">
        <v>16</v>
      </c>
      <c r="AQ184" s="532"/>
      <c r="AR184" s="248"/>
      <c r="AS184" s="635"/>
      <c r="AT184" s="252">
        <f t="shared" si="5"/>
        <v>266</v>
      </c>
      <c r="AU184" s="841"/>
    </row>
    <row r="185" spans="1:47" ht="17.100000000000001" customHeight="1">
      <c r="A185" s="243">
        <v>61</v>
      </c>
      <c r="B185" s="243">
        <v>4160</v>
      </c>
      <c r="C185" s="244" t="s">
        <v>6703</v>
      </c>
      <c r="D185" s="527"/>
      <c r="E185" s="528"/>
      <c r="F185" s="528"/>
      <c r="G185" s="528"/>
      <c r="H185" s="528"/>
      <c r="I185" s="794"/>
      <c r="J185" s="847" t="s">
        <v>6704</v>
      </c>
      <c r="K185" s="541"/>
      <c r="L185" s="541"/>
      <c r="M185" s="542"/>
      <c r="N185" s="1580" t="s">
        <v>6476</v>
      </c>
      <c r="O185" s="1581"/>
      <c r="P185" s="1581"/>
      <c r="Q185" s="1582"/>
      <c r="R185" s="1580" t="s">
        <v>4696</v>
      </c>
      <c r="S185" s="1581"/>
      <c r="T185" s="1581"/>
      <c r="U185" s="1581"/>
      <c r="V185" s="1581"/>
      <c r="W185" s="1581"/>
      <c r="X185" s="1582"/>
      <c r="Y185" s="246" t="s">
        <v>4697</v>
      </c>
      <c r="Z185" s="249"/>
      <c r="AA185" s="249"/>
      <c r="AB185" s="248"/>
      <c r="AC185" s="248"/>
      <c r="AD185" s="248"/>
      <c r="AE185" s="249"/>
      <c r="AF185" s="249"/>
      <c r="AG185" s="248"/>
      <c r="AH185" s="248"/>
      <c r="AI185" s="248"/>
      <c r="AJ185" s="248"/>
      <c r="AK185" s="248"/>
      <c r="AL185" s="248"/>
      <c r="AM185" s="248"/>
      <c r="AN185" s="1532">
        <v>201</v>
      </c>
      <c r="AO185" s="1658"/>
      <c r="AP185" s="532" t="s">
        <v>16</v>
      </c>
      <c r="AQ185" s="532"/>
      <c r="AR185" s="248"/>
      <c r="AS185" s="635"/>
      <c r="AT185" s="252">
        <f t="shared" si="5"/>
        <v>201</v>
      </c>
      <c r="AU185" s="841"/>
    </row>
    <row r="186" spans="1:47" ht="17.100000000000001" customHeight="1">
      <c r="A186" s="243">
        <v>61</v>
      </c>
      <c r="B186" s="243">
        <v>4161</v>
      </c>
      <c r="C186" s="244" t="s">
        <v>6705</v>
      </c>
      <c r="D186" s="520"/>
      <c r="E186" s="521"/>
      <c r="F186" s="521"/>
      <c r="G186" s="521"/>
      <c r="H186" s="521"/>
      <c r="I186" s="522"/>
      <c r="J186" s="520"/>
      <c r="K186" s="521"/>
      <c r="L186" s="521"/>
      <c r="M186" s="522"/>
      <c r="N186" s="1583"/>
      <c r="O186" s="1584"/>
      <c r="P186" s="1584"/>
      <c r="Q186" s="1585"/>
      <c r="R186" s="1583"/>
      <c r="S186" s="1584"/>
      <c r="T186" s="1584"/>
      <c r="U186" s="1584"/>
      <c r="V186" s="1584"/>
      <c r="W186" s="1584"/>
      <c r="X186" s="1585"/>
      <c r="Y186" s="246" t="s">
        <v>6478</v>
      </c>
      <c r="Z186" s="249"/>
      <c r="AA186" s="249"/>
      <c r="AB186" s="248"/>
      <c r="AC186" s="248"/>
      <c r="AD186" s="248"/>
      <c r="AE186" s="249"/>
      <c r="AF186" s="249"/>
      <c r="AG186" s="248"/>
      <c r="AH186" s="248"/>
      <c r="AI186" s="248"/>
      <c r="AJ186" s="248"/>
      <c r="AK186" s="248"/>
      <c r="AL186" s="248"/>
      <c r="AM186" s="248"/>
      <c r="AN186" s="1532">
        <v>171</v>
      </c>
      <c r="AO186" s="1658"/>
      <c r="AP186" s="532" t="s">
        <v>16</v>
      </c>
      <c r="AQ186" s="248"/>
      <c r="AR186" s="248"/>
      <c r="AS186" s="248"/>
      <c r="AT186" s="252">
        <f t="shared" si="5"/>
        <v>171</v>
      </c>
      <c r="AU186" s="841"/>
    </row>
    <row r="187" spans="1:47" ht="17.100000000000001" customHeight="1">
      <c r="A187" s="243">
        <v>61</v>
      </c>
      <c r="B187" s="243">
        <v>4162</v>
      </c>
      <c r="C187" s="244" t="s">
        <v>6706</v>
      </c>
      <c r="D187" s="527"/>
      <c r="E187" s="528"/>
      <c r="F187" s="528"/>
      <c r="G187" s="528"/>
      <c r="H187" s="528"/>
      <c r="I187" s="794"/>
      <c r="J187" s="520"/>
      <c r="K187" s="521"/>
      <c r="L187" s="521"/>
      <c r="M187" s="522"/>
      <c r="N187" s="1583"/>
      <c r="O187" s="1584"/>
      <c r="P187" s="1584"/>
      <c r="Q187" s="1585"/>
      <c r="R187" s="1583"/>
      <c r="S187" s="1584"/>
      <c r="T187" s="1584"/>
      <c r="U187" s="1584"/>
      <c r="V187" s="1584"/>
      <c r="W187" s="1584"/>
      <c r="X187" s="1585"/>
      <c r="Y187" s="246" t="s">
        <v>6480</v>
      </c>
      <c r="Z187" s="249"/>
      <c r="AA187" s="249"/>
      <c r="AB187" s="248"/>
      <c r="AC187" s="248"/>
      <c r="AD187" s="248"/>
      <c r="AE187" s="249"/>
      <c r="AF187" s="249"/>
      <c r="AG187" s="248"/>
      <c r="AH187" s="248"/>
      <c r="AI187" s="248"/>
      <c r="AJ187" s="248"/>
      <c r="AK187" s="248"/>
      <c r="AL187" s="248"/>
      <c r="AM187" s="248"/>
      <c r="AN187" s="1532">
        <v>132</v>
      </c>
      <c r="AO187" s="1658"/>
      <c r="AP187" s="532" t="s">
        <v>16</v>
      </c>
      <c r="AQ187" s="248"/>
      <c r="AR187" s="248"/>
      <c r="AS187" s="248"/>
      <c r="AT187" s="252">
        <f t="shared" si="5"/>
        <v>132</v>
      </c>
      <c r="AU187" s="841"/>
    </row>
    <row r="188" spans="1:47" ht="17.100000000000001" customHeight="1">
      <c r="A188" s="243">
        <v>61</v>
      </c>
      <c r="B188" s="243">
        <v>4163</v>
      </c>
      <c r="C188" s="244" t="s">
        <v>6707</v>
      </c>
      <c r="D188" s="527"/>
      <c r="E188" s="528"/>
      <c r="F188" s="528"/>
      <c r="G188" s="528"/>
      <c r="H188" s="528"/>
      <c r="I188" s="794"/>
      <c r="J188" s="528"/>
      <c r="K188" s="528"/>
      <c r="L188" s="528"/>
      <c r="M188" s="528"/>
      <c r="N188" s="516"/>
      <c r="O188" s="517"/>
      <c r="P188" s="517"/>
      <c r="Q188" s="518"/>
      <c r="R188" s="516"/>
      <c r="S188" s="517"/>
      <c r="T188" s="517"/>
      <c r="U188" s="517"/>
      <c r="V188" s="546"/>
      <c r="W188" s="546"/>
      <c r="X188" s="743"/>
      <c r="Y188" s="246" t="s">
        <v>6482</v>
      </c>
      <c r="Z188" s="249"/>
      <c r="AA188" s="249"/>
      <c r="AB188" s="248"/>
      <c r="AC188" s="248"/>
      <c r="AD188" s="248"/>
      <c r="AE188" s="249"/>
      <c r="AF188" s="249"/>
      <c r="AG188" s="248"/>
      <c r="AH188" s="248"/>
      <c r="AI188" s="248"/>
      <c r="AJ188" s="248"/>
      <c r="AK188" s="248"/>
      <c r="AL188" s="248"/>
      <c r="AM188" s="248"/>
      <c r="AN188" s="1532">
        <v>108</v>
      </c>
      <c r="AO188" s="1658"/>
      <c r="AP188" s="532" t="s">
        <v>16</v>
      </c>
      <c r="AQ188" s="248"/>
      <c r="AR188" s="248"/>
      <c r="AS188" s="248"/>
      <c r="AT188" s="252">
        <f t="shared" si="5"/>
        <v>108</v>
      </c>
      <c r="AU188" s="841"/>
    </row>
    <row r="189" spans="1:47" ht="17.100000000000001" customHeight="1">
      <c r="A189" s="243">
        <v>61</v>
      </c>
      <c r="B189" s="243">
        <v>4164</v>
      </c>
      <c r="C189" s="244" t="s">
        <v>6708</v>
      </c>
      <c r="D189" s="842"/>
      <c r="E189" s="546"/>
      <c r="F189" s="546"/>
      <c r="G189" s="546"/>
      <c r="H189" s="546"/>
      <c r="I189" s="743"/>
      <c r="J189" s="546"/>
      <c r="K189" s="546"/>
      <c r="L189" s="546"/>
      <c r="M189" s="546"/>
      <c r="N189" s="842"/>
      <c r="O189" s="546"/>
      <c r="P189" s="546"/>
      <c r="Q189" s="743"/>
      <c r="R189" s="842"/>
      <c r="S189" s="546"/>
      <c r="T189" s="546"/>
      <c r="U189" s="546"/>
      <c r="V189" s="546"/>
      <c r="W189" s="546"/>
      <c r="X189" s="743"/>
      <c r="Y189" s="246" t="s">
        <v>6484</v>
      </c>
      <c r="Z189" s="249"/>
      <c r="AA189" s="249"/>
      <c r="AB189" s="248"/>
      <c r="AC189" s="248"/>
      <c r="AD189" s="248"/>
      <c r="AE189" s="249"/>
      <c r="AF189" s="249"/>
      <c r="AG189" s="248"/>
      <c r="AH189" s="248"/>
      <c r="AI189" s="248"/>
      <c r="AJ189" s="248"/>
      <c r="AK189" s="248"/>
      <c r="AL189" s="248"/>
      <c r="AM189" s="248"/>
      <c r="AN189" s="1532">
        <v>93</v>
      </c>
      <c r="AO189" s="1658"/>
      <c r="AP189" s="532" t="s">
        <v>16</v>
      </c>
      <c r="AQ189" s="248"/>
      <c r="AR189" s="248"/>
      <c r="AS189" s="248"/>
      <c r="AT189" s="252">
        <f t="shared" si="5"/>
        <v>93</v>
      </c>
      <c r="AU189" s="841"/>
    </row>
    <row r="190" spans="1:47" ht="17.100000000000001" customHeight="1">
      <c r="A190" s="243">
        <v>61</v>
      </c>
      <c r="B190" s="243">
        <v>4165</v>
      </c>
      <c r="C190" s="244" t="s">
        <v>6709</v>
      </c>
      <c r="D190" s="842"/>
      <c r="E190" s="546"/>
      <c r="F190" s="546"/>
      <c r="G190" s="546"/>
      <c r="H190" s="546"/>
      <c r="I190" s="743"/>
      <c r="J190" s="546"/>
      <c r="K190" s="546"/>
      <c r="L190" s="546"/>
      <c r="M190" s="546"/>
      <c r="N190" s="842"/>
      <c r="O190" s="546"/>
      <c r="P190" s="546"/>
      <c r="Q190" s="743"/>
      <c r="R190" s="842"/>
      <c r="S190" s="546"/>
      <c r="T190" s="546"/>
      <c r="U190" s="546"/>
      <c r="V190" s="546"/>
      <c r="W190" s="546"/>
      <c r="X190" s="743"/>
      <c r="Y190" s="246" t="s">
        <v>6486</v>
      </c>
      <c r="Z190" s="249"/>
      <c r="AA190" s="249"/>
      <c r="AB190" s="248"/>
      <c r="AC190" s="248"/>
      <c r="AD190" s="248"/>
      <c r="AE190" s="249"/>
      <c r="AF190" s="249"/>
      <c r="AG190" s="248"/>
      <c r="AH190" s="248"/>
      <c r="AI190" s="248"/>
      <c r="AJ190" s="248"/>
      <c r="AK190" s="248"/>
      <c r="AL190" s="248"/>
      <c r="AM190" s="248"/>
      <c r="AN190" s="1532">
        <v>81</v>
      </c>
      <c r="AO190" s="1658"/>
      <c r="AP190" s="532" t="s">
        <v>16</v>
      </c>
      <c r="AQ190" s="248"/>
      <c r="AR190" s="248"/>
      <c r="AS190" s="248"/>
      <c r="AT190" s="252">
        <f t="shared" si="5"/>
        <v>81</v>
      </c>
      <c r="AU190" s="841"/>
    </row>
    <row r="191" spans="1:47" ht="17.100000000000001" customHeight="1">
      <c r="A191" s="243">
        <v>61</v>
      </c>
      <c r="B191" s="243">
        <v>4166</v>
      </c>
      <c r="C191" s="244" t="s">
        <v>6710</v>
      </c>
      <c r="D191" s="842"/>
      <c r="E191" s="546"/>
      <c r="F191" s="546"/>
      <c r="G191" s="546"/>
      <c r="H191" s="546"/>
      <c r="I191" s="743"/>
      <c r="J191" s="546"/>
      <c r="K191" s="546"/>
      <c r="L191" s="546"/>
      <c r="M191" s="546"/>
      <c r="N191" s="842"/>
      <c r="O191" s="546"/>
      <c r="P191" s="546"/>
      <c r="Q191" s="743"/>
      <c r="R191" s="842"/>
      <c r="S191" s="546"/>
      <c r="T191" s="546"/>
      <c r="U191" s="546"/>
      <c r="V191" s="546"/>
      <c r="W191" s="546"/>
      <c r="X191" s="743"/>
      <c r="Y191" s="246" t="s">
        <v>6488</v>
      </c>
      <c r="Z191" s="249"/>
      <c r="AA191" s="249"/>
      <c r="AB191" s="248"/>
      <c r="AC191" s="248"/>
      <c r="AD191" s="248"/>
      <c r="AE191" s="249"/>
      <c r="AF191" s="249"/>
      <c r="AG191" s="248"/>
      <c r="AH191" s="248"/>
      <c r="AI191" s="248"/>
      <c r="AJ191" s="248"/>
      <c r="AK191" s="248"/>
      <c r="AL191" s="248"/>
      <c r="AM191" s="248"/>
      <c r="AN191" s="1532">
        <v>72</v>
      </c>
      <c r="AO191" s="1658"/>
      <c r="AP191" s="532" t="s">
        <v>16</v>
      </c>
      <c r="AQ191" s="248"/>
      <c r="AR191" s="248"/>
      <c r="AS191" s="248"/>
      <c r="AT191" s="252">
        <f t="shared" si="5"/>
        <v>72</v>
      </c>
      <c r="AU191" s="841"/>
    </row>
    <row r="192" spans="1:47" ht="17.100000000000001" customHeight="1">
      <c r="A192" s="243">
        <v>61</v>
      </c>
      <c r="B192" s="243">
        <v>4167</v>
      </c>
      <c r="C192" s="244" t="s">
        <v>6711</v>
      </c>
      <c r="D192" s="527"/>
      <c r="E192" s="528"/>
      <c r="F192" s="528"/>
      <c r="G192" s="528"/>
      <c r="H192" s="528"/>
      <c r="I192" s="794"/>
      <c r="J192" s="528"/>
      <c r="K192" s="528"/>
      <c r="L192" s="528"/>
      <c r="M192" s="528"/>
      <c r="N192" s="527"/>
      <c r="O192" s="528"/>
      <c r="P192" s="528"/>
      <c r="Q192" s="794"/>
      <c r="R192" s="1580" t="s">
        <v>6490</v>
      </c>
      <c r="S192" s="1581"/>
      <c r="T192" s="1581"/>
      <c r="U192" s="1581"/>
      <c r="V192" s="1581"/>
      <c r="W192" s="1581"/>
      <c r="X192" s="1582"/>
      <c r="Y192" s="247" t="s">
        <v>6491</v>
      </c>
      <c r="Z192" s="249"/>
      <c r="AA192" s="249"/>
      <c r="AB192" s="248"/>
      <c r="AC192" s="248"/>
      <c r="AD192" s="248"/>
      <c r="AE192" s="249"/>
      <c r="AF192" s="249"/>
      <c r="AG192" s="248"/>
      <c r="AH192" s="248"/>
      <c r="AI192" s="248"/>
      <c r="AJ192" s="248"/>
      <c r="AK192" s="248"/>
      <c r="AL192" s="248"/>
      <c r="AM192" s="248"/>
      <c r="AN192" s="1532">
        <v>300</v>
      </c>
      <c r="AO192" s="1658"/>
      <c r="AP192" s="532" t="s">
        <v>16</v>
      </c>
      <c r="AQ192" s="532"/>
      <c r="AR192" s="248"/>
      <c r="AS192" s="635"/>
      <c r="AT192" s="252">
        <f t="shared" si="5"/>
        <v>300</v>
      </c>
      <c r="AU192" s="841"/>
    </row>
    <row r="193" spans="1:47" ht="17.100000000000001" customHeight="1">
      <c r="A193" s="243">
        <v>61</v>
      </c>
      <c r="B193" s="243">
        <v>4168</v>
      </c>
      <c r="C193" s="244" t="s">
        <v>6712</v>
      </c>
      <c r="D193" s="527"/>
      <c r="E193" s="528"/>
      <c r="F193" s="528"/>
      <c r="G193" s="528"/>
      <c r="H193" s="528"/>
      <c r="I193" s="794"/>
      <c r="J193" s="528"/>
      <c r="K193" s="528"/>
      <c r="L193" s="528"/>
      <c r="M193" s="528"/>
      <c r="N193" s="527"/>
      <c r="O193" s="528"/>
      <c r="P193" s="528"/>
      <c r="Q193" s="794"/>
      <c r="R193" s="1583"/>
      <c r="S193" s="1584"/>
      <c r="T193" s="1584"/>
      <c r="U193" s="1584"/>
      <c r="V193" s="1584"/>
      <c r="W193" s="1584"/>
      <c r="X193" s="1585"/>
      <c r="Y193" s="247" t="s">
        <v>6493</v>
      </c>
      <c r="Z193" s="249"/>
      <c r="AA193" s="249"/>
      <c r="AB193" s="248"/>
      <c r="AC193" s="248"/>
      <c r="AD193" s="248"/>
      <c r="AE193" s="249"/>
      <c r="AF193" s="249"/>
      <c r="AG193" s="248"/>
      <c r="AH193" s="248"/>
      <c r="AI193" s="248"/>
      <c r="AJ193" s="248"/>
      <c r="AK193" s="248"/>
      <c r="AL193" s="248"/>
      <c r="AM193" s="248"/>
      <c r="AN193" s="1532">
        <v>240</v>
      </c>
      <c r="AO193" s="1658"/>
      <c r="AP193" s="532" t="s">
        <v>16</v>
      </c>
      <c r="AQ193" s="248"/>
      <c r="AR193" s="248"/>
      <c r="AS193" s="248"/>
      <c r="AT193" s="252">
        <f t="shared" si="5"/>
        <v>240</v>
      </c>
      <c r="AU193" s="841"/>
    </row>
    <row r="194" spans="1:47" ht="17.100000000000001" customHeight="1">
      <c r="A194" s="243">
        <v>61</v>
      </c>
      <c r="B194" s="243">
        <v>4169</v>
      </c>
      <c r="C194" s="244" t="s">
        <v>6713</v>
      </c>
      <c r="D194" s="527"/>
      <c r="E194" s="528"/>
      <c r="F194" s="528"/>
      <c r="G194" s="528"/>
      <c r="H194" s="528"/>
      <c r="I194" s="794"/>
      <c r="J194" s="528"/>
      <c r="K194" s="528"/>
      <c r="L194" s="528"/>
      <c r="M194" s="528"/>
      <c r="N194" s="527"/>
      <c r="O194" s="528"/>
      <c r="P194" s="528"/>
      <c r="Q194" s="794"/>
      <c r="R194" s="527"/>
      <c r="S194" s="528"/>
      <c r="T194" s="528"/>
      <c r="U194" s="528"/>
      <c r="V194" s="546"/>
      <c r="W194" s="546"/>
      <c r="X194" s="743"/>
      <c r="Y194" s="246" t="s">
        <v>6495</v>
      </c>
      <c r="Z194" s="249"/>
      <c r="AA194" s="249"/>
      <c r="AB194" s="248"/>
      <c r="AC194" s="248"/>
      <c r="AD194" s="248"/>
      <c r="AE194" s="249"/>
      <c r="AF194" s="249"/>
      <c r="AG194" s="248"/>
      <c r="AH194" s="248"/>
      <c r="AI194" s="248"/>
      <c r="AJ194" s="248"/>
      <c r="AK194" s="248"/>
      <c r="AL194" s="248"/>
      <c r="AM194" s="248"/>
      <c r="AN194" s="1532">
        <v>171</v>
      </c>
      <c r="AO194" s="1658"/>
      <c r="AP194" s="532" t="s">
        <v>16</v>
      </c>
      <c r="AQ194" s="248"/>
      <c r="AR194" s="248"/>
      <c r="AS194" s="248"/>
      <c r="AT194" s="252">
        <f t="shared" si="5"/>
        <v>171</v>
      </c>
      <c r="AU194" s="841"/>
    </row>
    <row r="195" spans="1:47" ht="17.100000000000001" customHeight="1">
      <c r="A195" s="243">
        <v>61</v>
      </c>
      <c r="B195" s="243">
        <v>4170</v>
      </c>
      <c r="C195" s="244" t="s">
        <v>6714</v>
      </c>
      <c r="D195" s="527"/>
      <c r="E195" s="528"/>
      <c r="F195" s="528"/>
      <c r="G195" s="528"/>
      <c r="H195" s="528"/>
      <c r="I195" s="794"/>
      <c r="J195" s="528"/>
      <c r="K195" s="528"/>
      <c r="L195" s="528"/>
      <c r="M195" s="528"/>
      <c r="N195" s="516"/>
      <c r="O195" s="517"/>
      <c r="P195" s="517"/>
      <c r="Q195" s="518"/>
      <c r="R195" s="319"/>
      <c r="S195" s="288"/>
      <c r="T195" s="288"/>
      <c r="U195" s="288"/>
      <c r="V195" s="289"/>
      <c r="W195" s="289"/>
      <c r="X195" s="547"/>
      <c r="Y195" s="244" t="s">
        <v>6497</v>
      </c>
      <c r="Z195" s="249"/>
      <c r="AA195" s="249"/>
      <c r="AB195" s="248"/>
      <c r="AC195" s="248"/>
      <c r="AD195" s="248"/>
      <c r="AE195" s="249"/>
      <c r="AF195" s="249"/>
      <c r="AG195" s="248"/>
      <c r="AH195" s="248"/>
      <c r="AI195" s="248"/>
      <c r="AJ195" s="248"/>
      <c r="AK195" s="248"/>
      <c r="AL195" s="248"/>
      <c r="AM195" s="248"/>
      <c r="AN195" s="1532">
        <v>132</v>
      </c>
      <c r="AO195" s="1658"/>
      <c r="AP195" s="532" t="s">
        <v>16</v>
      </c>
      <c r="AQ195" s="248"/>
      <c r="AR195" s="248"/>
      <c r="AS195" s="248"/>
      <c r="AT195" s="252">
        <f t="shared" si="5"/>
        <v>132</v>
      </c>
      <c r="AU195" s="841"/>
    </row>
    <row r="196" spans="1:47" ht="17.100000000000001" customHeight="1">
      <c r="A196" s="243">
        <v>61</v>
      </c>
      <c r="B196" s="243">
        <v>4171</v>
      </c>
      <c r="C196" s="244" t="s">
        <v>6715</v>
      </c>
      <c r="D196" s="527"/>
      <c r="E196" s="528"/>
      <c r="F196" s="528"/>
      <c r="G196" s="528"/>
      <c r="H196" s="528"/>
      <c r="I196" s="794"/>
      <c r="J196" s="528"/>
      <c r="K196" s="528"/>
      <c r="L196" s="528"/>
      <c r="M196" s="528"/>
      <c r="N196" s="1580" t="s">
        <v>6506</v>
      </c>
      <c r="O196" s="1581"/>
      <c r="P196" s="1581"/>
      <c r="Q196" s="1582"/>
      <c r="R196" s="1580" t="s">
        <v>6507</v>
      </c>
      <c r="S196" s="1581"/>
      <c r="T196" s="1581"/>
      <c r="U196" s="1581"/>
      <c r="V196" s="1581"/>
      <c r="W196" s="1581"/>
      <c r="X196" s="1582"/>
      <c r="Y196" s="601" t="s">
        <v>6559</v>
      </c>
      <c r="Z196" s="144"/>
      <c r="AA196" s="144"/>
      <c r="AB196" s="144"/>
      <c r="AC196" s="144"/>
      <c r="AD196" s="844"/>
      <c r="AE196" s="246" t="s">
        <v>6560</v>
      </c>
      <c r="AF196" s="249"/>
      <c r="AG196" s="248"/>
      <c r="AH196" s="248"/>
      <c r="AI196" s="248"/>
      <c r="AJ196" s="248"/>
      <c r="AK196" s="248"/>
      <c r="AL196" s="248"/>
      <c r="AM196" s="248"/>
      <c r="AN196" s="1532">
        <v>600</v>
      </c>
      <c r="AO196" s="1658"/>
      <c r="AP196" s="532" t="s">
        <v>16</v>
      </c>
      <c r="AQ196" s="532"/>
      <c r="AR196" s="248"/>
      <c r="AS196" s="635"/>
      <c r="AT196" s="252">
        <f t="shared" si="5"/>
        <v>600</v>
      </c>
      <c r="AU196" s="841"/>
    </row>
    <row r="197" spans="1:47" ht="17.100000000000001" customHeight="1">
      <c r="A197" s="243">
        <v>61</v>
      </c>
      <c r="B197" s="243">
        <v>4172</v>
      </c>
      <c r="C197" s="244" t="s">
        <v>6716</v>
      </c>
      <c r="D197" s="527"/>
      <c r="E197" s="528"/>
      <c r="F197" s="528"/>
      <c r="G197" s="528"/>
      <c r="H197" s="528"/>
      <c r="I197" s="794"/>
      <c r="J197" s="528"/>
      <c r="K197" s="528"/>
      <c r="L197" s="528"/>
      <c r="M197" s="528"/>
      <c r="N197" s="1583"/>
      <c r="O197" s="1584"/>
      <c r="P197" s="1584"/>
      <c r="Q197" s="1585"/>
      <c r="R197" s="1583"/>
      <c r="S197" s="1584"/>
      <c r="T197" s="1584"/>
      <c r="U197" s="1584"/>
      <c r="V197" s="1584"/>
      <c r="W197" s="1584"/>
      <c r="X197" s="1585"/>
      <c r="Y197" s="152"/>
      <c r="Z197" s="151"/>
      <c r="AA197" s="151"/>
      <c r="AB197" s="151"/>
      <c r="AC197" s="151"/>
      <c r="AD197" s="845"/>
      <c r="AE197" s="246" t="s">
        <v>6562</v>
      </c>
      <c r="AF197" s="249"/>
      <c r="AG197" s="248"/>
      <c r="AH197" s="248"/>
      <c r="AI197" s="248"/>
      <c r="AJ197" s="248"/>
      <c r="AK197" s="248"/>
      <c r="AL197" s="248"/>
      <c r="AM197" s="248"/>
      <c r="AN197" s="1532">
        <v>399</v>
      </c>
      <c r="AO197" s="1658"/>
      <c r="AP197" s="532" t="s">
        <v>16</v>
      </c>
      <c r="AQ197" s="248"/>
      <c r="AR197" s="248"/>
      <c r="AS197" s="248"/>
      <c r="AT197" s="252">
        <f t="shared" si="5"/>
        <v>399</v>
      </c>
      <c r="AU197" s="841"/>
    </row>
    <row r="198" spans="1:47" ht="17.100000000000001" customHeight="1">
      <c r="A198" s="243">
        <v>61</v>
      </c>
      <c r="B198" s="243">
        <v>4173</v>
      </c>
      <c r="C198" s="244" t="s">
        <v>6717</v>
      </c>
      <c r="D198" s="527"/>
      <c r="E198" s="528"/>
      <c r="F198" s="528"/>
      <c r="G198" s="528"/>
      <c r="H198" s="528"/>
      <c r="I198" s="794"/>
      <c r="J198" s="528"/>
      <c r="K198" s="528"/>
      <c r="L198" s="528"/>
      <c r="M198" s="528"/>
      <c r="N198" s="1583"/>
      <c r="O198" s="1584"/>
      <c r="P198" s="1584"/>
      <c r="Q198" s="1585"/>
      <c r="R198" s="527"/>
      <c r="S198" s="528"/>
      <c r="T198" s="528"/>
      <c r="U198" s="528"/>
      <c r="V198" s="546"/>
      <c r="W198" s="546"/>
      <c r="X198" s="743"/>
      <c r="Y198" s="153"/>
      <c r="Z198" s="154"/>
      <c r="AA198" s="154"/>
      <c r="AB198" s="154"/>
      <c r="AC198" s="154"/>
      <c r="AD198" s="846"/>
      <c r="AE198" s="246" t="s">
        <v>6564</v>
      </c>
      <c r="AF198" s="249"/>
      <c r="AG198" s="248"/>
      <c r="AH198" s="248"/>
      <c r="AI198" s="248"/>
      <c r="AJ198" s="248"/>
      <c r="AK198" s="248"/>
      <c r="AL198" s="248"/>
      <c r="AM198" s="248"/>
      <c r="AN198" s="1532">
        <v>240</v>
      </c>
      <c r="AO198" s="1658"/>
      <c r="AP198" s="532" t="s">
        <v>16</v>
      </c>
      <c r="AQ198" s="248"/>
      <c r="AR198" s="248"/>
      <c r="AS198" s="248"/>
      <c r="AT198" s="252">
        <f t="shared" si="5"/>
        <v>240</v>
      </c>
      <c r="AU198" s="841"/>
    </row>
    <row r="199" spans="1:47" ht="17.100000000000001" customHeight="1">
      <c r="A199" s="243">
        <v>61</v>
      </c>
      <c r="B199" s="243">
        <v>4174</v>
      </c>
      <c r="C199" s="244" t="s">
        <v>6718</v>
      </c>
      <c r="D199" s="527"/>
      <c r="E199" s="528"/>
      <c r="F199" s="528"/>
      <c r="G199" s="528"/>
      <c r="H199" s="528"/>
      <c r="I199" s="794"/>
      <c r="J199" s="528"/>
      <c r="K199" s="528"/>
      <c r="L199" s="528"/>
      <c r="M199" s="528"/>
      <c r="N199" s="520"/>
      <c r="O199" s="521"/>
      <c r="P199" s="521"/>
      <c r="Q199" s="522"/>
      <c r="R199" s="520"/>
      <c r="S199" s="521"/>
      <c r="T199" s="521"/>
      <c r="U199" s="521"/>
      <c r="V199" s="521"/>
      <c r="W199" s="521"/>
      <c r="X199" s="522"/>
      <c r="Y199" s="601" t="s">
        <v>6626</v>
      </c>
      <c r="Z199" s="144"/>
      <c r="AA199" s="144"/>
      <c r="AB199" s="144"/>
      <c r="AC199" s="144"/>
      <c r="AD199" s="844"/>
      <c r="AE199" s="246" t="s">
        <v>6560</v>
      </c>
      <c r="AF199" s="249"/>
      <c r="AG199" s="248"/>
      <c r="AH199" s="248"/>
      <c r="AI199" s="248"/>
      <c r="AJ199" s="248"/>
      <c r="AK199" s="248"/>
      <c r="AL199" s="248"/>
      <c r="AM199" s="248"/>
      <c r="AN199" s="1532">
        <v>600</v>
      </c>
      <c r="AO199" s="1658"/>
      <c r="AP199" s="532" t="s">
        <v>16</v>
      </c>
      <c r="AQ199" s="532"/>
      <c r="AR199" s="248"/>
      <c r="AS199" s="635"/>
      <c r="AT199" s="252">
        <f t="shared" si="5"/>
        <v>600</v>
      </c>
      <c r="AU199" s="841"/>
    </row>
    <row r="200" spans="1:47" ht="17.100000000000001" customHeight="1">
      <c r="A200" s="243">
        <v>61</v>
      </c>
      <c r="B200" s="243">
        <v>4175</v>
      </c>
      <c r="C200" s="244" t="s">
        <v>6719</v>
      </c>
      <c r="D200" s="527"/>
      <c r="E200" s="528"/>
      <c r="F200" s="528"/>
      <c r="G200" s="528"/>
      <c r="H200" s="528"/>
      <c r="I200" s="794"/>
      <c r="J200" s="528"/>
      <c r="K200" s="528"/>
      <c r="L200" s="528"/>
      <c r="M200" s="528"/>
      <c r="N200" s="520"/>
      <c r="O200" s="521"/>
      <c r="P200" s="521"/>
      <c r="Q200" s="522"/>
      <c r="R200" s="520"/>
      <c r="S200" s="521"/>
      <c r="T200" s="521"/>
      <c r="U200" s="521"/>
      <c r="V200" s="521"/>
      <c r="W200" s="521"/>
      <c r="X200" s="522"/>
      <c r="Y200" s="152"/>
      <c r="Z200" s="151"/>
      <c r="AA200" s="151"/>
      <c r="AB200" s="151"/>
      <c r="AC200" s="151"/>
      <c r="AD200" s="845"/>
      <c r="AE200" s="246" t="s">
        <v>6562</v>
      </c>
      <c r="AF200" s="249"/>
      <c r="AG200" s="248"/>
      <c r="AH200" s="248"/>
      <c r="AI200" s="248"/>
      <c r="AJ200" s="248"/>
      <c r="AK200" s="248"/>
      <c r="AL200" s="248"/>
      <c r="AM200" s="248"/>
      <c r="AN200" s="1532">
        <v>399</v>
      </c>
      <c r="AO200" s="1658"/>
      <c r="AP200" s="532" t="s">
        <v>16</v>
      </c>
      <c r="AQ200" s="248"/>
      <c r="AR200" s="248"/>
      <c r="AS200" s="248"/>
      <c r="AT200" s="252">
        <f t="shared" si="5"/>
        <v>399</v>
      </c>
      <c r="AU200" s="841"/>
    </row>
    <row r="201" spans="1:47" ht="17.100000000000001" customHeight="1">
      <c r="A201" s="243">
        <v>61</v>
      </c>
      <c r="B201" s="243">
        <v>4176</v>
      </c>
      <c r="C201" s="244" t="s">
        <v>6720</v>
      </c>
      <c r="D201" s="809"/>
      <c r="E201" s="805"/>
      <c r="F201" s="805"/>
      <c r="G201" s="805"/>
      <c r="H201" s="805"/>
      <c r="I201" s="804"/>
      <c r="J201" s="805"/>
      <c r="K201" s="805"/>
      <c r="L201" s="805"/>
      <c r="M201" s="805"/>
      <c r="N201" s="848"/>
      <c r="O201" s="543"/>
      <c r="P201" s="543"/>
      <c r="Q201" s="544"/>
      <c r="R201" s="809"/>
      <c r="S201" s="805"/>
      <c r="T201" s="805"/>
      <c r="U201" s="805"/>
      <c r="V201" s="289"/>
      <c r="W201" s="289"/>
      <c r="X201" s="547"/>
      <c r="Y201" s="153"/>
      <c r="Z201" s="154"/>
      <c r="AA201" s="154"/>
      <c r="AB201" s="154"/>
      <c r="AC201" s="154"/>
      <c r="AD201" s="846"/>
      <c r="AE201" s="246" t="s">
        <v>6564</v>
      </c>
      <c r="AF201" s="249"/>
      <c r="AG201" s="248"/>
      <c r="AH201" s="248"/>
      <c r="AI201" s="248"/>
      <c r="AJ201" s="248"/>
      <c r="AK201" s="248"/>
      <c r="AL201" s="248"/>
      <c r="AM201" s="248"/>
      <c r="AN201" s="1532">
        <v>240</v>
      </c>
      <c r="AO201" s="1658"/>
      <c r="AP201" s="532" t="s">
        <v>16</v>
      </c>
      <c r="AQ201" s="248"/>
      <c r="AR201" s="248"/>
      <c r="AS201" s="248"/>
      <c r="AT201" s="252">
        <f t="shared" si="5"/>
        <v>240</v>
      </c>
      <c r="AU201" s="841"/>
    </row>
    <row r="202" spans="1:47" ht="17.100000000000001" customHeight="1">
      <c r="A202" s="243">
        <v>61</v>
      </c>
      <c r="B202" s="243">
        <v>4180</v>
      </c>
      <c r="C202" s="244" t="s">
        <v>6721</v>
      </c>
      <c r="D202" s="1580" t="s">
        <v>6722</v>
      </c>
      <c r="E202" s="1581"/>
      <c r="F202" s="1581"/>
      <c r="G202" s="1581"/>
      <c r="H202" s="1581"/>
      <c r="I202" s="1582"/>
      <c r="J202" s="849" t="s">
        <v>6723</v>
      </c>
      <c r="K202" s="850"/>
      <c r="L202" s="850"/>
      <c r="M202" s="850"/>
      <c r="N202" s="850"/>
      <c r="O202" s="850"/>
      <c r="P202" s="850"/>
      <c r="Q202" s="850"/>
      <c r="R202" s="850"/>
      <c r="S202" s="850"/>
      <c r="T202" s="850"/>
      <c r="U202" s="850"/>
      <c r="V202" s="850"/>
      <c r="W202" s="850"/>
      <c r="X202" s="851"/>
      <c r="Y202" s="852" t="s">
        <v>6724</v>
      </c>
      <c r="Z202" s="853"/>
      <c r="AA202" s="853"/>
      <c r="AB202" s="853"/>
      <c r="AC202" s="853"/>
      <c r="AD202" s="853"/>
      <c r="AE202" s="247"/>
      <c r="AF202" s="249"/>
      <c r="AG202" s="248"/>
      <c r="AH202" s="248"/>
      <c r="AI202" s="248"/>
      <c r="AJ202" s="248"/>
      <c r="AK202" s="248"/>
      <c r="AL202" s="248"/>
      <c r="AM202" s="248"/>
      <c r="AN202" s="1532">
        <v>181</v>
      </c>
      <c r="AO202" s="1658"/>
      <c r="AP202" s="532" t="s">
        <v>16</v>
      </c>
      <c r="AQ202" s="532"/>
      <c r="AR202" s="248"/>
      <c r="AS202" s="635"/>
      <c r="AT202" s="252">
        <f t="shared" si="5"/>
        <v>181</v>
      </c>
      <c r="AU202" s="841"/>
    </row>
    <row r="203" spans="1:47" ht="17.100000000000001" customHeight="1">
      <c r="A203" s="243">
        <v>61</v>
      </c>
      <c r="B203" s="243">
        <v>4181</v>
      </c>
      <c r="C203" s="244" t="s">
        <v>6725</v>
      </c>
      <c r="D203" s="1583"/>
      <c r="E203" s="1584"/>
      <c r="F203" s="1584"/>
      <c r="G203" s="1584"/>
      <c r="H203" s="1584"/>
      <c r="I203" s="1585"/>
      <c r="J203" s="849" t="s">
        <v>6726</v>
      </c>
      <c r="K203" s="850"/>
      <c r="L203" s="850"/>
      <c r="M203" s="850"/>
      <c r="N203" s="850"/>
      <c r="O203" s="850"/>
      <c r="P203" s="850"/>
      <c r="Q203" s="850"/>
      <c r="R203" s="850"/>
      <c r="S203" s="850"/>
      <c r="T203" s="850"/>
      <c r="U203" s="850"/>
      <c r="V203" s="850"/>
      <c r="W203" s="850"/>
      <c r="X203" s="851"/>
      <c r="Y203" s="852" t="s">
        <v>6724</v>
      </c>
      <c r="Z203" s="853"/>
      <c r="AA203" s="853"/>
      <c r="AB203" s="853"/>
      <c r="AC203" s="853"/>
      <c r="AD203" s="853"/>
      <c r="AE203" s="247"/>
      <c r="AF203" s="249"/>
      <c r="AG203" s="248"/>
      <c r="AH203" s="248"/>
      <c r="AI203" s="248"/>
      <c r="AJ203" s="248"/>
      <c r="AK203" s="248"/>
      <c r="AL203" s="248"/>
      <c r="AM203" s="248"/>
      <c r="AN203" s="1532">
        <v>103</v>
      </c>
      <c r="AO203" s="1658"/>
      <c r="AP203" s="532" t="s">
        <v>16</v>
      </c>
      <c r="AQ203" s="248"/>
      <c r="AR203" s="248"/>
      <c r="AS203" s="248"/>
      <c r="AT203" s="252">
        <f t="shared" si="5"/>
        <v>103</v>
      </c>
      <c r="AU203" s="841"/>
    </row>
    <row r="204" spans="1:47" ht="17.100000000000001" customHeight="1">
      <c r="A204" s="243">
        <v>61</v>
      </c>
      <c r="B204" s="243">
        <v>4182</v>
      </c>
      <c r="C204" s="244" t="s">
        <v>6727</v>
      </c>
      <c r="D204" s="809"/>
      <c r="E204" s="805"/>
      <c r="F204" s="805"/>
      <c r="G204" s="805"/>
      <c r="H204" s="805"/>
      <c r="I204" s="804"/>
      <c r="J204" s="849" t="s">
        <v>6728</v>
      </c>
      <c r="K204" s="850"/>
      <c r="L204" s="850"/>
      <c r="M204" s="850"/>
      <c r="N204" s="850"/>
      <c r="O204" s="850"/>
      <c r="P204" s="850"/>
      <c r="Q204" s="850"/>
      <c r="R204" s="850"/>
      <c r="S204" s="850"/>
      <c r="T204" s="850"/>
      <c r="U204" s="850"/>
      <c r="V204" s="850"/>
      <c r="W204" s="850"/>
      <c r="X204" s="851"/>
      <c r="Y204" s="852" t="s">
        <v>6724</v>
      </c>
      <c r="Z204" s="853"/>
      <c r="AA204" s="853"/>
      <c r="AB204" s="853"/>
      <c r="AC204" s="853"/>
      <c r="AD204" s="853"/>
      <c r="AE204" s="247"/>
      <c r="AF204" s="249"/>
      <c r="AG204" s="248"/>
      <c r="AH204" s="248"/>
      <c r="AI204" s="248"/>
      <c r="AJ204" s="248"/>
      <c r="AK204" s="248"/>
      <c r="AL204" s="248"/>
      <c r="AM204" s="248"/>
      <c r="AN204" s="1532">
        <v>78</v>
      </c>
      <c r="AO204" s="1658"/>
      <c r="AP204" s="532" t="s">
        <v>16</v>
      </c>
      <c r="AQ204" s="248"/>
      <c r="AR204" s="248"/>
      <c r="AS204" s="248"/>
      <c r="AT204" s="252">
        <f t="shared" si="5"/>
        <v>78</v>
      </c>
      <c r="AU204" s="841"/>
    </row>
    <row r="205" spans="1:47" ht="17.100000000000001" customHeight="1">
      <c r="A205" s="229">
        <v>61</v>
      </c>
      <c r="B205" s="229">
        <v>5350</v>
      </c>
      <c r="C205" s="254" t="s">
        <v>6729</v>
      </c>
      <c r="D205" s="231" t="s">
        <v>6730</v>
      </c>
      <c r="E205" s="232"/>
      <c r="F205" s="232"/>
      <c r="G205" s="232"/>
      <c r="H205" s="232"/>
      <c r="I205" s="314"/>
      <c r="J205" s="255" t="s">
        <v>6731</v>
      </c>
      <c r="K205" s="257"/>
      <c r="L205" s="257"/>
      <c r="M205" s="257"/>
      <c r="N205" s="257"/>
      <c r="O205" s="257"/>
      <c r="P205" s="257"/>
      <c r="Q205" s="257"/>
      <c r="R205" s="257"/>
      <c r="S205" s="257"/>
      <c r="T205" s="257"/>
      <c r="U205" s="257"/>
      <c r="V205" s="258"/>
      <c r="W205" s="258"/>
      <c r="X205" s="256"/>
      <c r="Y205" s="256"/>
      <c r="Z205" s="256"/>
      <c r="AA205" s="258"/>
      <c r="AB205" s="258"/>
      <c r="AC205" s="256"/>
      <c r="AD205" s="256"/>
      <c r="AE205" s="256"/>
      <c r="AF205" s="256"/>
      <c r="AG205" s="256"/>
      <c r="AH205" s="256"/>
      <c r="AI205" s="256"/>
      <c r="AJ205" s="256"/>
      <c r="AK205" s="256"/>
      <c r="AL205" s="256"/>
      <c r="AM205" s="256"/>
      <c r="AN205" s="1657">
        <v>187</v>
      </c>
      <c r="AO205" s="1657"/>
      <c r="AP205" s="474" t="s">
        <v>16</v>
      </c>
      <c r="AQ205" s="256"/>
      <c r="AR205" s="256"/>
      <c r="AS205" s="256"/>
      <c r="AT205" s="267">
        <f t="shared" si="5"/>
        <v>187</v>
      </c>
      <c r="AU205" s="242" t="s">
        <v>6732</v>
      </c>
    </row>
    <row r="206" spans="1:47" ht="17.100000000000001" customHeight="1">
      <c r="A206" s="229">
        <v>61</v>
      </c>
      <c r="B206" s="229">
        <v>5351</v>
      </c>
      <c r="C206" s="254" t="s">
        <v>6733</v>
      </c>
      <c r="D206" s="281"/>
      <c r="E206" s="216"/>
      <c r="F206" s="216"/>
      <c r="G206" s="216"/>
      <c r="H206" s="216"/>
      <c r="I206" s="226"/>
      <c r="J206" s="255" t="s">
        <v>6734</v>
      </c>
      <c r="K206" s="257"/>
      <c r="L206" s="257"/>
      <c r="M206" s="257"/>
      <c r="N206" s="257"/>
      <c r="O206" s="257"/>
      <c r="P206" s="257"/>
      <c r="Q206" s="257"/>
      <c r="R206" s="257"/>
      <c r="S206" s="257"/>
      <c r="T206" s="257"/>
      <c r="U206" s="257"/>
      <c r="V206" s="258"/>
      <c r="W206" s="258"/>
      <c r="X206" s="256"/>
      <c r="Y206" s="256"/>
      <c r="Z206" s="256"/>
      <c r="AA206" s="258"/>
      <c r="AB206" s="258"/>
      <c r="AC206" s="256"/>
      <c r="AD206" s="256"/>
      <c r="AE206" s="256"/>
      <c r="AF206" s="256"/>
      <c r="AG206" s="256"/>
      <c r="AH206" s="256"/>
      <c r="AI206" s="256"/>
      <c r="AJ206" s="256"/>
      <c r="AK206" s="256"/>
      <c r="AL206" s="256"/>
      <c r="AM206" s="256"/>
      <c r="AN206" s="1657">
        <v>280</v>
      </c>
      <c r="AO206" s="1657"/>
      <c r="AP206" s="474" t="s">
        <v>16</v>
      </c>
      <c r="AQ206" s="256"/>
      <c r="AR206" s="256"/>
      <c r="AS206" s="256"/>
      <c r="AT206" s="267">
        <f t="shared" si="5"/>
        <v>280</v>
      </c>
      <c r="AU206" s="268"/>
    </row>
    <row r="207" spans="1:47" ht="17.100000000000001" customHeight="1">
      <c r="A207" s="229">
        <v>61</v>
      </c>
      <c r="B207" s="229">
        <v>6805</v>
      </c>
      <c r="C207" s="254" t="s">
        <v>6735</v>
      </c>
      <c r="D207" s="257" t="s">
        <v>6736</v>
      </c>
      <c r="E207" s="257"/>
      <c r="F207" s="257"/>
      <c r="G207" s="257"/>
      <c r="H207" s="257"/>
      <c r="I207" s="257"/>
      <c r="J207" s="266"/>
      <c r="K207" s="266"/>
      <c r="L207" s="266"/>
      <c r="M207" s="266"/>
      <c r="N207" s="257"/>
      <c r="O207" s="257"/>
      <c r="P207" s="257"/>
      <c r="Q207" s="257"/>
      <c r="R207" s="257"/>
      <c r="S207" s="257"/>
      <c r="T207" s="257"/>
      <c r="U207" s="257"/>
      <c r="V207" s="258"/>
      <c r="W207" s="258"/>
      <c r="X207" s="256"/>
      <c r="Y207" s="256"/>
      <c r="Z207" s="256"/>
      <c r="AA207" s="258"/>
      <c r="AB207" s="258"/>
      <c r="AC207" s="256"/>
      <c r="AD207" s="256"/>
      <c r="AE207" s="256"/>
      <c r="AF207" s="256"/>
      <c r="AG207" s="256"/>
      <c r="AH207" s="256"/>
      <c r="AI207" s="256"/>
      <c r="AJ207" s="256"/>
      <c r="AK207" s="256"/>
      <c r="AL207" s="256"/>
      <c r="AM207" s="256"/>
      <c r="AN207" s="1657">
        <v>35</v>
      </c>
      <c r="AO207" s="1657"/>
      <c r="AP207" s="474" t="s">
        <v>16</v>
      </c>
      <c r="AQ207" s="256"/>
      <c r="AR207" s="256"/>
      <c r="AS207" s="256"/>
      <c r="AT207" s="267">
        <f t="shared" si="5"/>
        <v>35</v>
      </c>
      <c r="AU207" s="242" t="s">
        <v>54</v>
      </c>
    </row>
    <row r="208" spans="1:47" ht="17.100000000000001" customHeight="1">
      <c r="A208" s="229">
        <v>61</v>
      </c>
      <c r="B208" s="229">
        <v>5360</v>
      </c>
      <c r="C208" s="254" t="s">
        <v>6737</v>
      </c>
      <c r="D208" s="231" t="s">
        <v>6738</v>
      </c>
      <c r="E208" s="232"/>
      <c r="F208" s="232"/>
      <c r="G208" s="232"/>
      <c r="H208" s="232"/>
      <c r="I208" s="314"/>
      <c r="J208" s="255" t="s">
        <v>6731</v>
      </c>
      <c r="K208" s="257"/>
      <c r="L208" s="257"/>
      <c r="M208" s="257"/>
      <c r="N208" s="257"/>
      <c r="O208" s="257"/>
      <c r="P208" s="257"/>
      <c r="Q208" s="257"/>
      <c r="R208" s="257"/>
      <c r="S208" s="257"/>
      <c r="T208" s="257"/>
      <c r="U208" s="257"/>
      <c r="V208" s="258"/>
      <c r="W208" s="258"/>
      <c r="X208" s="256"/>
      <c r="Y208" s="256"/>
      <c r="Z208" s="256"/>
      <c r="AA208" s="258"/>
      <c r="AB208" s="258"/>
      <c r="AC208" s="256"/>
      <c r="AD208" s="256"/>
      <c r="AE208" s="256"/>
      <c r="AF208" s="256"/>
      <c r="AG208" s="256"/>
      <c r="AH208" s="256"/>
      <c r="AI208" s="256"/>
      <c r="AJ208" s="256"/>
      <c r="AK208" s="256"/>
      <c r="AL208" s="256"/>
      <c r="AM208" s="256"/>
      <c r="AN208" s="1657">
        <v>187</v>
      </c>
      <c r="AO208" s="1657"/>
      <c r="AP208" s="474" t="s">
        <v>16</v>
      </c>
      <c r="AQ208" s="256"/>
      <c r="AR208" s="256"/>
      <c r="AS208" s="256"/>
      <c r="AT208" s="267">
        <f t="shared" si="5"/>
        <v>187</v>
      </c>
      <c r="AU208" s="242" t="s">
        <v>6732</v>
      </c>
    </row>
    <row r="209" spans="1:47" ht="17.100000000000001" customHeight="1">
      <c r="A209" s="229">
        <v>61</v>
      </c>
      <c r="B209" s="229">
        <v>5361</v>
      </c>
      <c r="C209" s="254" t="s">
        <v>6739</v>
      </c>
      <c r="D209" s="281"/>
      <c r="E209" s="216"/>
      <c r="F209" s="216"/>
      <c r="G209" s="216"/>
      <c r="H209" s="216"/>
      <c r="I209" s="226"/>
      <c r="J209" s="255" t="s">
        <v>6734</v>
      </c>
      <c r="K209" s="257"/>
      <c r="L209" s="257"/>
      <c r="M209" s="257"/>
      <c r="N209" s="257"/>
      <c r="O209" s="257"/>
      <c r="P209" s="257"/>
      <c r="Q209" s="257"/>
      <c r="R209" s="257"/>
      <c r="S209" s="257"/>
      <c r="T209" s="257"/>
      <c r="U209" s="257"/>
      <c r="V209" s="258"/>
      <c r="W209" s="258"/>
      <c r="X209" s="256"/>
      <c r="Y209" s="256"/>
      <c r="Z209" s="256"/>
      <c r="AA209" s="258"/>
      <c r="AB209" s="258"/>
      <c r="AC209" s="256"/>
      <c r="AD209" s="256"/>
      <c r="AE209" s="256"/>
      <c r="AF209" s="256"/>
      <c r="AG209" s="256"/>
      <c r="AH209" s="256"/>
      <c r="AI209" s="256"/>
      <c r="AJ209" s="256"/>
      <c r="AK209" s="256"/>
      <c r="AL209" s="256"/>
      <c r="AM209" s="256"/>
      <c r="AN209" s="1657">
        <v>280</v>
      </c>
      <c r="AO209" s="1657"/>
      <c r="AP209" s="474" t="s">
        <v>16</v>
      </c>
      <c r="AQ209" s="256"/>
      <c r="AR209" s="256"/>
      <c r="AS209" s="256"/>
      <c r="AT209" s="267">
        <f t="shared" si="5"/>
        <v>280</v>
      </c>
      <c r="AU209" s="330"/>
    </row>
    <row r="210" spans="1:47" ht="17.100000000000001" customHeight="1">
      <c r="A210" s="229">
        <v>61</v>
      </c>
      <c r="B210" s="229">
        <v>5310</v>
      </c>
      <c r="C210" s="254" t="s">
        <v>6740</v>
      </c>
      <c r="D210" s="231" t="s">
        <v>6741</v>
      </c>
      <c r="E210" s="232"/>
      <c r="F210" s="232"/>
      <c r="G210" s="232"/>
      <c r="H210" s="232"/>
      <c r="I210" s="314"/>
      <c r="J210" s="257" t="s">
        <v>6742</v>
      </c>
      <c r="K210" s="257"/>
      <c r="L210" s="257"/>
      <c r="M210" s="257"/>
      <c r="N210" s="257"/>
      <c r="O210" s="257"/>
      <c r="P210" s="257"/>
      <c r="Q210" s="257"/>
      <c r="R210" s="257"/>
      <c r="S210" s="257"/>
      <c r="T210" s="257"/>
      <c r="U210" s="257"/>
      <c r="V210" s="258"/>
      <c r="W210" s="258"/>
      <c r="X210" s="256"/>
      <c r="Y210" s="256"/>
      <c r="Z210" s="256"/>
      <c r="AA210" s="258"/>
      <c r="AB210" s="258"/>
      <c r="AC210" s="256"/>
      <c r="AD210" s="256"/>
      <c r="AE210" s="256"/>
      <c r="AF210" s="256"/>
      <c r="AG210" s="256"/>
      <c r="AH210" s="256"/>
      <c r="AI210" s="256"/>
      <c r="AJ210" s="256"/>
      <c r="AK210" s="256"/>
      <c r="AL210" s="256"/>
      <c r="AM210" s="256"/>
      <c r="AN210" s="1657">
        <v>30</v>
      </c>
      <c r="AO210" s="1657"/>
      <c r="AP210" s="474" t="s">
        <v>16</v>
      </c>
      <c r="AQ210" s="256"/>
      <c r="AR210" s="256"/>
      <c r="AS210" s="256"/>
      <c r="AT210" s="267">
        <f t="shared" si="5"/>
        <v>30</v>
      </c>
      <c r="AU210" s="242" t="s">
        <v>131</v>
      </c>
    </row>
    <row r="211" spans="1:47" ht="17.100000000000001" customHeight="1">
      <c r="A211" s="229">
        <v>61</v>
      </c>
      <c r="B211" s="229">
        <v>5311</v>
      </c>
      <c r="C211" s="254" t="s">
        <v>6743</v>
      </c>
      <c r="D211" s="281"/>
      <c r="E211" s="216"/>
      <c r="F211" s="216"/>
      <c r="G211" s="216"/>
      <c r="H211" s="216"/>
      <c r="I211" s="226"/>
      <c r="J211" s="257" t="s">
        <v>6744</v>
      </c>
      <c r="K211" s="257"/>
      <c r="L211" s="257"/>
      <c r="M211" s="257"/>
      <c r="N211" s="257"/>
      <c r="O211" s="257"/>
      <c r="P211" s="257"/>
      <c r="Q211" s="257"/>
      <c r="R211" s="257"/>
      <c r="S211" s="257"/>
      <c r="T211" s="257"/>
      <c r="U211" s="257"/>
      <c r="V211" s="258"/>
      <c r="W211" s="258"/>
      <c r="X211" s="256"/>
      <c r="Y211" s="256"/>
      <c r="Z211" s="256"/>
      <c r="AA211" s="258"/>
      <c r="AB211" s="258"/>
      <c r="AC211" s="256"/>
      <c r="AD211" s="256"/>
      <c r="AE211" s="256"/>
      <c r="AF211" s="256"/>
      <c r="AG211" s="256"/>
      <c r="AH211" s="256"/>
      <c r="AI211" s="256"/>
      <c r="AJ211" s="256"/>
      <c r="AK211" s="256"/>
      <c r="AL211" s="256"/>
      <c r="AM211" s="256"/>
      <c r="AN211" s="1657">
        <v>40</v>
      </c>
      <c r="AO211" s="1657"/>
      <c r="AP211" s="474" t="s">
        <v>16</v>
      </c>
      <c r="AQ211" s="256"/>
      <c r="AR211" s="256"/>
      <c r="AS211" s="256"/>
      <c r="AT211" s="267">
        <f t="shared" si="5"/>
        <v>40</v>
      </c>
      <c r="AU211" s="330"/>
    </row>
    <row r="212" spans="1:47" ht="17.100000000000001" customHeight="1">
      <c r="A212" s="229">
        <v>61</v>
      </c>
      <c r="B212" s="229">
        <v>5370</v>
      </c>
      <c r="C212" s="254" t="s">
        <v>6745</v>
      </c>
      <c r="D212" s="257" t="s">
        <v>6746</v>
      </c>
      <c r="E212" s="257"/>
      <c r="F212" s="257"/>
      <c r="G212" s="257"/>
      <c r="H212" s="257"/>
      <c r="I212" s="257"/>
      <c r="J212" s="266"/>
      <c r="K212" s="266"/>
      <c r="L212" s="266"/>
      <c r="M212" s="266"/>
      <c r="N212" s="257"/>
      <c r="O212" s="257"/>
      <c r="P212" s="257"/>
      <c r="Q212" s="257"/>
      <c r="R212" s="257"/>
      <c r="S212" s="257"/>
      <c r="T212" s="257"/>
      <c r="U212" s="257"/>
      <c r="V212" s="258"/>
      <c r="W212" s="258"/>
      <c r="X212" s="256"/>
      <c r="Y212" s="256"/>
      <c r="Z212" s="256"/>
      <c r="AA212" s="258"/>
      <c r="AB212" s="258"/>
      <c r="AC212" s="256"/>
      <c r="AD212" s="256"/>
      <c r="AE212" s="256"/>
      <c r="AF212" s="256"/>
      <c r="AG212" s="256"/>
      <c r="AH212" s="256"/>
      <c r="AI212" s="256"/>
      <c r="AJ212" s="256"/>
      <c r="AK212" s="256"/>
      <c r="AL212" s="256"/>
      <c r="AM212" s="256"/>
      <c r="AN212" s="1657">
        <v>150</v>
      </c>
      <c r="AO212" s="1657"/>
      <c r="AP212" s="474" t="s">
        <v>16</v>
      </c>
      <c r="AQ212" s="256"/>
      <c r="AR212" s="256"/>
      <c r="AS212" s="256"/>
      <c r="AT212" s="267">
        <f t="shared" si="5"/>
        <v>150</v>
      </c>
      <c r="AU212" s="261" t="s">
        <v>54</v>
      </c>
    </row>
    <row r="213" spans="1:47" ht="17.100000000000001" customHeight="1">
      <c r="A213" s="229">
        <v>61</v>
      </c>
      <c r="B213" s="229">
        <v>5492</v>
      </c>
      <c r="C213" s="255" t="s">
        <v>6747</v>
      </c>
      <c r="D213" s="1626" t="s">
        <v>4491</v>
      </c>
      <c r="E213" s="1659"/>
      <c r="F213" s="1659"/>
      <c r="G213" s="1659"/>
      <c r="H213" s="1659"/>
      <c r="I213" s="1610"/>
      <c r="J213" s="255" t="s">
        <v>6748</v>
      </c>
      <c r="K213" s="257"/>
      <c r="L213" s="257"/>
      <c r="M213" s="257"/>
      <c r="N213" s="257"/>
      <c r="O213" s="257"/>
      <c r="P213" s="257"/>
      <c r="Q213" s="257"/>
      <c r="R213" s="257"/>
      <c r="S213" s="257"/>
      <c r="T213" s="257"/>
      <c r="U213" s="257"/>
      <c r="V213" s="258"/>
      <c r="W213" s="258"/>
      <c r="X213" s="256"/>
      <c r="Y213" s="256"/>
      <c r="Z213" s="256"/>
      <c r="AA213" s="258"/>
      <c r="AB213" s="258"/>
      <c r="AC213" s="256"/>
      <c r="AD213" s="256"/>
      <c r="AE213" s="256"/>
      <c r="AF213" s="256"/>
      <c r="AG213" s="256"/>
      <c r="AH213" s="256"/>
      <c r="AI213" s="256"/>
      <c r="AJ213" s="256"/>
      <c r="AK213" s="256"/>
      <c r="AL213" s="256"/>
      <c r="AM213" s="256"/>
      <c r="AN213" s="1657">
        <v>15</v>
      </c>
      <c r="AO213" s="1657"/>
      <c r="AP213" s="474" t="s">
        <v>16</v>
      </c>
      <c r="AQ213" s="256"/>
      <c r="AR213" s="256"/>
      <c r="AS213" s="256"/>
      <c r="AT213" s="267">
        <f t="shared" si="5"/>
        <v>15</v>
      </c>
      <c r="AU213" s="242" t="s">
        <v>131</v>
      </c>
    </row>
    <row r="214" spans="1:47" ht="17.100000000000001" customHeight="1">
      <c r="A214" s="229">
        <v>61</v>
      </c>
      <c r="B214" s="229">
        <v>5490</v>
      </c>
      <c r="C214" s="255" t="s">
        <v>6749</v>
      </c>
      <c r="D214" s="1627"/>
      <c r="E214" s="1660"/>
      <c r="F214" s="1660"/>
      <c r="G214" s="1660"/>
      <c r="H214" s="1660"/>
      <c r="I214" s="1661"/>
      <c r="J214" s="255" t="s">
        <v>6750</v>
      </c>
      <c r="K214" s="257"/>
      <c r="L214" s="257"/>
      <c r="M214" s="257"/>
      <c r="N214" s="257"/>
      <c r="O214" s="257"/>
      <c r="P214" s="257"/>
      <c r="Q214" s="257"/>
      <c r="R214" s="257"/>
      <c r="S214" s="257"/>
      <c r="T214" s="257"/>
      <c r="U214" s="257"/>
      <c r="V214" s="258"/>
      <c r="W214" s="258"/>
      <c r="X214" s="256"/>
      <c r="Y214" s="256"/>
      <c r="Z214" s="256"/>
      <c r="AA214" s="258"/>
      <c r="AB214" s="258"/>
      <c r="AC214" s="256"/>
      <c r="AD214" s="256"/>
      <c r="AE214" s="256"/>
      <c r="AF214" s="256"/>
      <c r="AG214" s="256"/>
      <c r="AH214" s="256"/>
      <c r="AI214" s="256"/>
      <c r="AJ214" s="256"/>
      <c r="AK214" s="256"/>
      <c r="AL214" s="256"/>
      <c r="AM214" s="256"/>
      <c r="AN214" s="1657">
        <v>10</v>
      </c>
      <c r="AO214" s="1657"/>
      <c r="AP214" s="474" t="s">
        <v>16</v>
      </c>
      <c r="AQ214" s="256"/>
      <c r="AR214" s="256"/>
      <c r="AS214" s="256"/>
      <c r="AT214" s="267">
        <f t="shared" si="5"/>
        <v>10</v>
      </c>
      <c r="AU214" s="268"/>
    </row>
    <row r="215" spans="1:47" ht="17.100000000000001" customHeight="1">
      <c r="A215" s="229">
        <v>61</v>
      </c>
      <c r="B215" s="229">
        <v>5491</v>
      </c>
      <c r="C215" s="255" t="s">
        <v>6751</v>
      </c>
      <c r="D215" s="245"/>
      <c r="E215" s="208"/>
      <c r="F215" s="208"/>
      <c r="G215" s="208"/>
      <c r="H215" s="208"/>
      <c r="I215" s="385"/>
      <c r="J215" s="255" t="s">
        <v>6752</v>
      </c>
      <c r="K215" s="257"/>
      <c r="L215" s="257"/>
      <c r="M215" s="257"/>
      <c r="N215" s="257"/>
      <c r="O215" s="257"/>
      <c r="P215" s="257"/>
      <c r="Q215" s="257"/>
      <c r="R215" s="257"/>
      <c r="S215" s="257"/>
      <c r="T215" s="257"/>
      <c r="U215" s="257"/>
      <c r="V215" s="258"/>
      <c r="W215" s="258"/>
      <c r="X215" s="256"/>
      <c r="Y215" s="256"/>
      <c r="Z215" s="256"/>
      <c r="AA215" s="258"/>
      <c r="AB215" s="258"/>
      <c r="AC215" s="256"/>
      <c r="AD215" s="256"/>
      <c r="AE215" s="256"/>
      <c r="AF215" s="256"/>
      <c r="AG215" s="256"/>
      <c r="AH215" s="256"/>
      <c r="AI215" s="256"/>
      <c r="AJ215" s="256"/>
      <c r="AK215" s="256"/>
      <c r="AL215" s="256"/>
      <c r="AM215" s="256"/>
      <c r="AN215" s="1657">
        <v>6</v>
      </c>
      <c r="AO215" s="1657"/>
      <c r="AP215" s="474" t="s">
        <v>16</v>
      </c>
      <c r="AQ215" s="256"/>
      <c r="AR215" s="256"/>
      <c r="AS215" s="256"/>
      <c r="AT215" s="267">
        <f t="shared" si="5"/>
        <v>6</v>
      </c>
      <c r="AU215" s="268"/>
    </row>
    <row r="216" spans="1:47" ht="17.100000000000001" customHeight="1">
      <c r="A216" s="229">
        <v>61</v>
      </c>
      <c r="B216" s="229">
        <v>5130</v>
      </c>
      <c r="C216" s="255" t="s">
        <v>6753</v>
      </c>
      <c r="D216" s="1542" t="s">
        <v>6754</v>
      </c>
      <c r="E216" s="1543"/>
      <c r="F216" s="1543"/>
      <c r="G216" s="1543"/>
      <c r="H216" s="1543"/>
      <c r="I216" s="1544"/>
      <c r="J216" s="1668" t="s">
        <v>6755</v>
      </c>
      <c r="K216" s="1669"/>
      <c r="L216" s="1669"/>
      <c r="M216" s="1669"/>
      <c r="N216" s="1669"/>
      <c r="O216" s="1669"/>
      <c r="P216" s="1669"/>
      <c r="Q216" s="1669"/>
      <c r="R216" s="1669"/>
      <c r="S216" s="1669"/>
      <c r="T216" s="1670"/>
      <c r="U216" s="255" t="s">
        <v>1902</v>
      </c>
      <c r="V216" s="258"/>
      <c r="W216" s="258"/>
      <c r="X216" s="256"/>
      <c r="Y216" s="256"/>
      <c r="Z216" s="256"/>
      <c r="AA216" s="258"/>
      <c r="AB216" s="258"/>
      <c r="AC216" s="256"/>
      <c r="AD216" s="256"/>
      <c r="AE216" s="256"/>
      <c r="AF216" s="256"/>
      <c r="AG216" s="256"/>
      <c r="AH216" s="256"/>
      <c r="AI216" s="256"/>
      <c r="AJ216" s="256"/>
      <c r="AK216" s="256"/>
      <c r="AL216" s="256"/>
      <c r="AM216" s="256"/>
      <c r="AN216" s="1657">
        <v>37</v>
      </c>
      <c r="AO216" s="1657"/>
      <c r="AP216" s="474" t="s">
        <v>16</v>
      </c>
      <c r="AQ216" s="474"/>
      <c r="AR216" s="256"/>
      <c r="AS216" s="625"/>
      <c r="AT216" s="267">
        <f t="shared" si="5"/>
        <v>37</v>
      </c>
      <c r="AU216" s="835"/>
    </row>
    <row r="217" spans="1:47" ht="17.100000000000001" customHeight="1">
      <c r="A217" s="229">
        <v>61</v>
      </c>
      <c r="B217" s="229">
        <v>5131</v>
      </c>
      <c r="C217" s="255" t="s">
        <v>6756</v>
      </c>
      <c r="D217" s="375"/>
      <c r="E217" s="278"/>
      <c r="F217" s="278"/>
      <c r="G217" s="278"/>
      <c r="H217" s="278"/>
      <c r="I217" s="279"/>
      <c r="J217" s="375"/>
      <c r="K217" s="278"/>
      <c r="L217" s="278"/>
      <c r="M217" s="278"/>
      <c r="N217" s="278"/>
      <c r="O217" s="278"/>
      <c r="P217" s="278"/>
      <c r="Q217" s="278"/>
      <c r="R217" s="278"/>
      <c r="S217" s="278"/>
      <c r="T217" s="279"/>
      <c r="U217" s="255" t="s">
        <v>6757</v>
      </c>
      <c r="V217" s="258"/>
      <c r="W217" s="258"/>
      <c r="X217" s="256"/>
      <c r="Y217" s="256"/>
      <c r="Z217" s="256"/>
      <c r="AA217" s="258"/>
      <c r="AB217" s="258"/>
      <c r="AC217" s="256"/>
      <c r="AD217" s="256"/>
      <c r="AE217" s="256"/>
      <c r="AF217" s="256"/>
      <c r="AG217" s="256"/>
      <c r="AH217" s="256"/>
      <c r="AI217" s="256"/>
      <c r="AJ217" s="256"/>
      <c r="AK217" s="256"/>
      <c r="AL217" s="256"/>
      <c r="AM217" s="256"/>
      <c r="AN217" s="1657">
        <v>30</v>
      </c>
      <c r="AO217" s="1657"/>
      <c r="AP217" s="474" t="s">
        <v>16</v>
      </c>
      <c r="AQ217" s="256"/>
      <c r="AR217" s="256"/>
      <c r="AS217" s="256"/>
      <c r="AT217" s="267">
        <f t="shared" si="5"/>
        <v>30</v>
      </c>
      <c r="AU217" s="268"/>
    </row>
    <row r="218" spans="1:47" ht="17.100000000000001" customHeight="1">
      <c r="A218" s="229">
        <v>61</v>
      </c>
      <c r="B218" s="229">
        <v>5132</v>
      </c>
      <c r="C218" s="255" t="s">
        <v>6758</v>
      </c>
      <c r="D218" s="375"/>
      <c r="E218" s="278"/>
      <c r="F218" s="278"/>
      <c r="G218" s="278"/>
      <c r="H218" s="278"/>
      <c r="I218" s="279"/>
      <c r="J218" s="375"/>
      <c r="K218" s="278"/>
      <c r="L218" s="278"/>
      <c r="M218" s="278"/>
      <c r="N218" s="278"/>
      <c r="O218" s="278"/>
      <c r="P218" s="278"/>
      <c r="Q218" s="278"/>
      <c r="R218" s="278"/>
      <c r="S218" s="278"/>
      <c r="T218" s="279"/>
      <c r="U218" s="255" t="s">
        <v>6759</v>
      </c>
      <c r="V218" s="258"/>
      <c r="W218" s="258"/>
      <c r="X218" s="256"/>
      <c r="Y218" s="256"/>
      <c r="Z218" s="256"/>
      <c r="AA218" s="258"/>
      <c r="AB218" s="258"/>
      <c r="AC218" s="256"/>
      <c r="AD218" s="256"/>
      <c r="AE218" s="256"/>
      <c r="AF218" s="256"/>
      <c r="AG218" s="256"/>
      <c r="AH218" s="256"/>
      <c r="AI218" s="256"/>
      <c r="AJ218" s="256"/>
      <c r="AK218" s="256"/>
      <c r="AL218" s="256"/>
      <c r="AM218" s="256"/>
      <c r="AN218" s="1657">
        <v>25</v>
      </c>
      <c r="AO218" s="1657"/>
      <c r="AP218" s="474" t="s">
        <v>16</v>
      </c>
      <c r="AQ218" s="256"/>
      <c r="AR218" s="256"/>
      <c r="AS218" s="256"/>
      <c r="AT218" s="267">
        <f t="shared" si="5"/>
        <v>25</v>
      </c>
      <c r="AU218" s="268"/>
    </row>
    <row r="219" spans="1:47" ht="17.100000000000001" customHeight="1">
      <c r="A219" s="229">
        <v>61</v>
      </c>
      <c r="B219" s="229">
        <v>5133</v>
      </c>
      <c r="C219" s="255" t="s">
        <v>6760</v>
      </c>
      <c r="D219" s="375"/>
      <c r="E219" s="278"/>
      <c r="F219" s="278"/>
      <c r="G219" s="278"/>
      <c r="H219" s="278"/>
      <c r="I219" s="279"/>
      <c r="J219" s="245"/>
      <c r="K219" s="208"/>
      <c r="L219" s="208"/>
      <c r="M219" s="208"/>
      <c r="N219" s="208"/>
      <c r="O219" s="208"/>
      <c r="P219" s="208"/>
      <c r="Q219" s="208"/>
      <c r="R219" s="208"/>
      <c r="S219" s="208"/>
      <c r="T219" s="385"/>
      <c r="U219" s="255" t="s">
        <v>6761</v>
      </c>
      <c r="V219" s="258"/>
      <c r="W219" s="258"/>
      <c r="X219" s="256"/>
      <c r="Y219" s="256"/>
      <c r="Z219" s="256"/>
      <c r="AA219" s="258"/>
      <c r="AB219" s="258"/>
      <c r="AC219" s="256"/>
      <c r="AD219" s="256"/>
      <c r="AE219" s="256"/>
      <c r="AF219" s="256"/>
      <c r="AG219" s="256"/>
      <c r="AH219" s="256"/>
      <c r="AI219" s="256"/>
      <c r="AJ219" s="256"/>
      <c r="AK219" s="256"/>
      <c r="AL219" s="256"/>
      <c r="AM219" s="256"/>
      <c r="AN219" s="1657">
        <v>21</v>
      </c>
      <c r="AO219" s="1657"/>
      <c r="AP219" s="474" t="s">
        <v>16</v>
      </c>
      <c r="AQ219" s="256"/>
      <c r="AR219" s="256"/>
      <c r="AS219" s="256"/>
      <c r="AT219" s="267">
        <f t="shared" si="5"/>
        <v>21</v>
      </c>
      <c r="AU219" s="268"/>
    </row>
    <row r="220" spans="1:47" ht="17.100000000000001" customHeight="1">
      <c r="A220" s="229">
        <v>61</v>
      </c>
      <c r="B220" s="229">
        <v>5134</v>
      </c>
      <c r="C220" s="255" t="s">
        <v>6762</v>
      </c>
      <c r="D220" s="245"/>
      <c r="E220" s="208"/>
      <c r="F220" s="208"/>
      <c r="G220" s="208"/>
      <c r="H220" s="208"/>
      <c r="I220" s="385"/>
      <c r="J220" s="245"/>
      <c r="K220" s="208"/>
      <c r="L220" s="208"/>
      <c r="M220" s="208"/>
      <c r="N220" s="208"/>
      <c r="O220" s="208"/>
      <c r="P220" s="208"/>
      <c r="Q220" s="208"/>
      <c r="R220" s="208"/>
      <c r="S220" s="208"/>
      <c r="T220" s="385"/>
      <c r="U220" s="255" t="s">
        <v>6763</v>
      </c>
      <c r="V220" s="258"/>
      <c r="W220" s="258"/>
      <c r="X220" s="256"/>
      <c r="Y220" s="256"/>
      <c r="Z220" s="256"/>
      <c r="AA220" s="258"/>
      <c r="AB220" s="258"/>
      <c r="AC220" s="256"/>
      <c r="AD220" s="256"/>
      <c r="AE220" s="256"/>
      <c r="AF220" s="256"/>
      <c r="AG220" s="256"/>
      <c r="AH220" s="256"/>
      <c r="AI220" s="256"/>
      <c r="AJ220" s="256"/>
      <c r="AK220" s="256"/>
      <c r="AL220" s="256"/>
      <c r="AM220" s="256"/>
      <c r="AN220" s="1657">
        <v>19</v>
      </c>
      <c r="AO220" s="1657"/>
      <c r="AP220" s="474" t="s">
        <v>16</v>
      </c>
      <c r="AQ220" s="256"/>
      <c r="AR220" s="256"/>
      <c r="AS220" s="256"/>
      <c r="AT220" s="267">
        <f t="shared" si="5"/>
        <v>19</v>
      </c>
      <c r="AU220" s="268"/>
    </row>
    <row r="221" spans="1:47" ht="17.100000000000001" customHeight="1">
      <c r="A221" s="229">
        <v>61</v>
      </c>
      <c r="B221" s="229">
        <v>5135</v>
      </c>
      <c r="C221" s="255" t="s">
        <v>6764</v>
      </c>
      <c r="D221" s="245"/>
      <c r="E221" s="208"/>
      <c r="F221" s="208"/>
      <c r="G221" s="208"/>
      <c r="H221" s="208"/>
      <c r="I221" s="385"/>
      <c r="J221" s="281"/>
      <c r="K221" s="216"/>
      <c r="L221" s="216"/>
      <c r="M221" s="216"/>
      <c r="N221" s="216"/>
      <c r="O221" s="216"/>
      <c r="P221" s="216"/>
      <c r="Q221" s="216"/>
      <c r="R221" s="216"/>
      <c r="S221" s="216"/>
      <c r="T221" s="226"/>
      <c r="U221" s="255" t="s">
        <v>6765</v>
      </c>
      <c r="V221" s="258"/>
      <c r="W221" s="258"/>
      <c r="X221" s="256"/>
      <c r="Y221" s="256"/>
      <c r="Z221" s="256"/>
      <c r="AA221" s="258"/>
      <c r="AB221" s="258"/>
      <c r="AC221" s="256"/>
      <c r="AD221" s="256"/>
      <c r="AE221" s="256"/>
      <c r="AF221" s="256"/>
      <c r="AG221" s="256"/>
      <c r="AH221" s="256"/>
      <c r="AI221" s="256"/>
      <c r="AJ221" s="256"/>
      <c r="AK221" s="256"/>
      <c r="AL221" s="256"/>
      <c r="AM221" s="256"/>
      <c r="AN221" s="1657">
        <v>16</v>
      </c>
      <c r="AO221" s="1657"/>
      <c r="AP221" s="474" t="s">
        <v>16</v>
      </c>
      <c r="AQ221" s="256"/>
      <c r="AR221" s="256"/>
      <c r="AS221" s="256"/>
      <c r="AT221" s="267">
        <f t="shared" si="5"/>
        <v>16</v>
      </c>
      <c r="AU221" s="268"/>
    </row>
    <row r="222" spans="1:47" ht="17.100000000000001" customHeight="1">
      <c r="A222" s="229">
        <v>61</v>
      </c>
      <c r="B222" s="229">
        <v>5200</v>
      </c>
      <c r="C222" s="255" t="s">
        <v>6766</v>
      </c>
      <c r="D222" s="245"/>
      <c r="E222" s="208"/>
      <c r="F222" s="208"/>
      <c r="G222" s="208"/>
      <c r="H222" s="208"/>
      <c r="I222" s="385"/>
      <c r="J222" s="1573" t="s">
        <v>6767</v>
      </c>
      <c r="K222" s="1574"/>
      <c r="L222" s="1574"/>
      <c r="M222" s="1574"/>
      <c r="N222" s="1574"/>
      <c r="O222" s="1574"/>
      <c r="P222" s="1574"/>
      <c r="Q222" s="1574"/>
      <c r="R222" s="1574"/>
      <c r="S222" s="1574"/>
      <c r="T222" s="1575"/>
      <c r="U222" s="255" t="s">
        <v>1902</v>
      </c>
      <c r="V222" s="258"/>
      <c r="W222" s="258"/>
      <c r="X222" s="256"/>
      <c r="Y222" s="256"/>
      <c r="Z222" s="256"/>
      <c r="AA222" s="258"/>
      <c r="AB222" s="258"/>
      <c r="AC222" s="256"/>
      <c r="AD222" s="256"/>
      <c r="AE222" s="256"/>
      <c r="AF222" s="256"/>
      <c r="AG222" s="256"/>
      <c r="AH222" s="256"/>
      <c r="AI222" s="256"/>
      <c r="AJ222" s="256"/>
      <c r="AK222" s="256"/>
      <c r="AL222" s="256"/>
      <c r="AM222" s="256"/>
      <c r="AN222" s="1657">
        <v>20</v>
      </c>
      <c r="AO222" s="1657"/>
      <c r="AP222" s="474" t="s">
        <v>16</v>
      </c>
      <c r="AQ222" s="256"/>
      <c r="AR222" s="256"/>
      <c r="AS222" s="256"/>
      <c r="AT222" s="267">
        <f t="shared" si="5"/>
        <v>20</v>
      </c>
      <c r="AU222" s="268"/>
    </row>
    <row r="223" spans="1:47" ht="17.100000000000001" customHeight="1">
      <c r="A223" s="229">
        <v>61</v>
      </c>
      <c r="B223" s="229">
        <v>5201</v>
      </c>
      <c r="C223" s="255" t="s">
        <v>6768</v>
      </c>
      <c r="D223" s="245"/>
      <c r="E223" s="208"/>
      <c r="F223" s="208"/>
      <c r="G223" s="208"/>
      <c r="H223" s="208"/>
      <c r="I223" s="385"/>
      <c r="J223" s="245"/>
      <c r="K223" s="208"/>
      <c r="L223" s="208"/>
      <c r="M223" s="208"/>
      <c r="N223" s="854"/>
      <c r="O223" s="854"/>
      <c r="P223" s="854"/>
      <c r="Q223" s="854"/>
      <c r="R223" s="854"/>
      <c r="S223" s="854"/>
      <c r="T223" s="855"/>
      <c r="U223" s="255" t="s">
        <v>6757</v>
      </c>
      <c r="V223" s="258"/>
      <c r="W223" s="258"/>
      <c r="X223" s="256"/>
      <c r="Y223" s="256"/>
      <c r="Z223" s="256"/>
      <c r="AA223" s="258"/>
      <c r="AB223" s="258"/>
      <c r="AC223" s="256"/>
      <c r="AD223" s="256"/>
      <c r="AE223" s="256"/>
      <c r="AF223" s="256"/>
      <c r="AG223" s="256"/>
      <c r="AH223" s="256"/>
      <c r="AI223" s="256"/>
      <c r="AJ223" s="256"/>
      <c r="AK223" s="256"/>
      <c r="AL223" s="256"/>
      <c r="AM223" s="256"/>
      <c r="AN223" s="1657">
        <v>16</v>
      </c>
      <c r="AO223" s="1657"/>
      <c r="AP223" s="474" t="s">
        <v>16</v>
      </c>
      <c r="AQ223" s="256"/>
      <c r="AR223" s="256"/>
      <c r="AS223" s="256"/>
      <c r="AT223" s="267">
        <f t="shared" si="5"/>
        <v>16</v>
      </c>
      <c r="AU223" s="268"/>
    </row>
    <row r="224" spans="1:47" ht="17.100000000000001" customHeight="1">
      <c r="A224" s="229">
        <v>61</v>
      </c>
      <c r="B224" s="229">
        <v>5202</v>
      </c>
      <c r="C224" s="255" t="s">
        <v>6769</v>
      </c>
      <c r="D224" s="245"/>
      <c r="E224" s="208"/>
      <c r="F224" s="208"/>
      <c r="G224" s="208"/>
      <c r="H224" s="208"/>
      <c r="I224" s="385"/>
      <c r="J224" s="245"/>
      <c r="K224" s="208"/>
      <c r="L224" s="208"/>
      <c r="M224" s="208"/>
      <c r="N224" s="208"/>
      <c r="O224" s="208"/>
      <c r="P224" s="208"/>
      <c r="Q224" s="208"/>
      <c r="R224" s="208"/>
      <c r="S224" s="208"/>
      <c r="T224" s="385"/>
      <c r="U224" s="255" t="s">
        <v>6759</v>
      </c>
      <c r="V224" s="258"/>
      <c r="W224" s="258"/>
      <c r="X224" s="256"/>
      <c r="Y224" s="256"/>
      <c r="Z224" s="256"/>
      <c r="AA224" s="258"/>
      <c r="AB224" s="258"/>
      <c r="AC224" s="256"/>
      <c r="AD224" s="256"/>
      <c r="AE224" s="256"/>
      <c r="AF224" s="256"/>
      <c r="AG224" s="256"/>
      <c r="AH224" s="256"/>
      <c r="AI224" s="256"/>
      <c r="AJ224" s="256"/>
      <c r="AK224" s="256"/>
      <c r="AL224" s="256"/>
      <c r="AM224" s="256"/>
      <c r="AN224" s="1657">
        <v>13</v>
      </c>
      <c r="AO224" s="1657"/>
      <c r="AP224" s="474" t="s">
        <v>16</v>
      </c>
      <c r="AQ224" s="256"/>
      <c r="AR224" s="256"/>
      <c r="AS224" s="256"/>
      <c r="AT224" s="267">
        <f t="shared" si="5"/>
        <v>13</v>
      </c>
      <c r="AU224" s="268"/>
    </row>
    <row r="225" spans="1:47" ht="17.100000000000001" customHeight="1">
      <c r="A225" s="229">
        <v>61</v>
      </c>
      <c r="B225" s="229">
        <v>5203</v>
      </c>
      <c r="C225" s="255" t="s">
        <v>6770</v>
      </c>
      <c r="D225" s="245"/>
      <c r="E225" s="208"/>
      <c r="F225" s="208"/>
      <c r="G225" s="208"/>
      <c r="H225" s="208"/>
      <c r="I225" s="385"/>
      <c r="J225" s="245"/>
      <c r="K225" s="208"/>
      <c r="L225" s="208"/>
      <c r="M225" s="208"/>
      <c r="N225" s="208"/>
      <c r="O225" s="208"/>
      <c r="P225" s="208"/>
      <c r="Q225" s="208"/>
      <c r="R225" s="208"/>
      <c r="S225" s="208"/>
      <c r="T225" s="385"/>
      <c r="U225" s="255" t="s">
        <v>6761</v>
      </c>
      <c r="V225" s="258"/>
      <c r="W225" s="258"/>
      <c r="X225" s="256"/>
      <c r="Y225" s="256"/>
      <c r="Z225" s="256"/>
      <c r="AA225" s="258"/>
      <c r="AB225" s="258"/>
      <c r="AC225" s="256"/>
      <c r="AD225" s="256"/>
      <c r="AE225" s="256"/>
      <c r="AF225" s="256"/>
      <c r="AG225" s="256"/>
      <c r="AH225" s="256"/>
      <c r="AI225" s="256"/>
      <c r="AJ225" s="256"/>
      <c r="AK225" s="256"/>
      <c r="AL225" s="256"/>
      <c r="AM225" s="256"/>
      <c r="AN225" s="1657">
        <v>11</v>
      </c>
      <c r="AO225" s="1657"/>
      <c r="AP225" s="474" t="s">
        <v>16</v>
      </c>
      <c r="AQ225" s="256"/>
      <c r="AR225" s="256"/>
      <c r="AS225" s="256"/>
      <c r="AT225" s="267">
        <f t="shared" si="5"/>
        <v>11</v>
      </c>
      <c r="AU225" s="268"/>
    </row>
    <row r="226" spans="1:47" ht="17.100000000000001" customHeight="1">
      <c r="A226" s="229">
        <v>61</v>
      </c>
      <c r="B226" s="229">
        <v>5204</v>
      </c>
      <c r="C226" s="255" t="s">
        <v>6771</v>
      </c>
      <c r="D226" s="245"/>
      <c r="E226" s="208"/>
      <c r="F226" s="208"/>
      <c r="G226" s="208"/>
      <c r="H226" s="208"/>
      <c r="I226" s="385"/>
      <c r="J226" s="245"/>
      <c r="K226" s="208"/>
      <c r="L226" s="208"/>
      <c r="M226" s="208"/>
      <c r="N226" s="208"/>
      <c r="O226" s="208"/>
      <c r="P226" s="208"/>
      <c r="Q226" s="208"/>
      <c r="R226" s="208"/>
      <c r="S226" s="208"/>
      <c r="T226" s="385"/>
      <c r="U226" s="255" t="s">
        <v>6763</v>
      </c>
      <c r="V226" s="258"/>
      <c r="W226" s="258"/>
      <c r="X226" s="256"/>
      <c r="Y226" s="256"/>
      <c r="Z226" s="256"/>
      <c r="AA226" s="258"/>
      <c r="AB226" s="258"/>
      <c r="AC226" s="256"/>
      <c r="AD226" s="256"/>
      <c r="AE226" s="256"/>
      <c r="AF226" s="256"/>
      <c r="AG226" s="256"/>
      <c r="AH226" s="256"/>
      <c r="AI226" s="256"/>
      <c r="AJ226" s="256"/>
      <c r="AK226" s="256"/>
      <c r="AL226" s="256"/>
      <c r="AM226" s="256"/>
      <c r="AN226" s="1657">
        <v>10</v>
      </c>
      <c r="AO226" s="1657"/>
      <c r="AP226" s="474" t="s">
        <v>16</v>
      </c>
      <c r="AQ226" s="256"/>
      <c r="AR226" s="256"/>
      <c r="AS226" s="256"/>
      <c r="AT226" s="267">
        <f t="shared" si="5"/>
        <v>10</v>
      </c>
      <c r="AU226" s="268"/>
    </row>
    <row r="227" spans="1:47" ht="17.100000000000001" customHeight="1">
      <c r="A227" s="229">
        <v>61</v>
      </c>
      <c r="B227" s="229">
        <v>5205</v>
      </c>
      <c r="C227" s="255" t="s">
        <v>6772</v>
      </c>
      <c r="D227" s="281"/>
      <c r="E227" s="216"/>
      <c r="F227" s="216"/>
      <c r="G227" s="216"/>
      <c r="H227" s="216"/>
      <c r="I227" s="226"/>
      <c r="J227" s="281"/>
      <c r="K227" s="216"/>
      <c r="L227" s="216"/>
      <c r="M227" s="216"/>
      <c r="N227" s="216"/>
      <c r="O227" s="216"/>
      <c r="P227" s="216"/>
      <c r="Q227" s="216"/>
      <c r="R227" s="216"/>
      <c r="S227" s="216"/>
      <c r="T227" s="226"/>
      <c r="U227" s="255" t="s">
        <v>6765</v>
      </c>
      <c r="V227" s="258"/>
      <c r="W227" s="258"/>
      <c r="X227" s="256"/>
      <c r="Y227" s="256"/>
      <c r="Z227" s="256"/>
      <c r="AA227" s="258"/>
      <c r="AB227" s="258"/>
      <c r="AC227" s="256"/>
      <c r="AD227" s="256"/>
      <c r="AE227" s="256"/>
      <c r="AF227" s="256"/>
      <c r="AG227" s="256"/>
      <c r="AH227" s="256"/>
      <c r="AI227" s="256"/>
      <c r="AJ227" s="256"/>
      <c r="AK227" s="256"/>
      <c r="AL227" s="256"/>
      <c r="AM227" s="256"/>
      <c r="AN227" s="1657">
        <v>9</v>
      </c>
      <c r="AO227" s="1657"/>
      <c r="AP227" s="474" t="s">
        <v>16</v>
      </c>
      <c r="AQ227" s="256"/>
      <c r="AR227" s="256"/>
      <c r="AS227" s="256"/>
      <c r="AT227" s="267">
        <f t="shared" si="5"/>
        <v>9</v>
      </c>
      <c r="AU227" s="268"/>
    </row>
    <row r="228" spans="1:47" ht="17.100000000000001" customHeight="1">
      <c r="A228" s="229">
        <v>61</v>
      </c>
      <c r="B228" s="229">
        <v>5495</v>
      </c>
      <c r="C228" s="254" t="s">
        <v>6773</v>
      </c>
      <c r="D228" s="231" t="s">
        <v>6774</v>
      </c>
      <c r="E228" s="232"/>
      <c r="F228" s="232"/>
      <c r="G228" s="232"/>
      <c r="H228" s="232"/>
      <c r="I228" s="314"/>
      <c r="J228" s="266"/>
      <c r="K228" s="266"/>
      <c r="L228" s="266"/>
      <c r="M228" s="266"/>
      <c r="N228" s="257"/>
      <c r="O228" s="257"/>
      <c r="P228" s="257"/>
      <c r="Q228" s="257"/>
      <c r="R228" s="257"/>
      <c r="S228" s="257"/>
      <c r="T228" s="257"/>
      <c r="U228" s="257"/>
      <c r="V228" s="258"/>
      <c r="W228" s="258"/>
      <c r="X228" s="256"/>
      <c r="Y228" s="256"/>
      <c r="Z228" s="256"/>
      <c r="AA228" s="258"/>
      <c r="AB228" s="258"/>
      <c r="AC228" s="256"/>
      <c r="AD228" s="256"/>
      <c r="AE228" s="256"/>
      <c r="AF228" s="256"/>
      <c r="AG228" s="256"/>
      <c r="AH228" s="256"/>
      <c r="AI228" s="256"/>
      <c r="AJ228" s="256"/>
      <c r="AK228" s="256"/>
      <c r="AL228" s="256"/>
      <c r="AM228" s="256"/>
      <c r="AN228" s="1657">
        <v>94</v>
      </c>
      <c r="AO228" s="1657"/>
      <c r="AP228" s="474" t="s">
        <v>16</v>
      </c>
      <c r="AQ228" s="256"/>
      <c r="AR228" s="256"/>
      <c r="AS228" s="256"/>
      <c r="AT228" s="267">
        <f t="shared" si="5"/>
        <v>94</v>
      </c>
      <c r="AU228" s="242" t="s">
        <v>6775</v>
      </c>
    </row>
    <row r="229" spans="1:47" ht="17.100000000000001" customHeight="1">
      <c r="A229" s="243">
        <v>61</v>
      </c>
      <c r="B229" s="243">
        <v>5496</v>
      </c>
      <c r="C229" s="244" t="s">
        <v>6776</v>
      </c>
      <c r="D229" s="319"/>
      <c r="E229" s="288"/>
      <c r="F229" s="288"/>
      <c r="G229" s="288"/>
      <c r="H229" s="288"/>
      <c r="I229" s="526"/>
      <c r="J229" s="852" t="s">
        <v>6777</v>
      </c>
      <c r="K229" s="856"/>
      <c r="L229" s="856"/>
      <c r="M229" s="856"/>
      <c r="N229" s="247"/>
      <c r="O229" s="247"/>
      <c r="P229" s="247"/>
      <c r="Q229" s="247"/>
      <c r="R229" s="247"/>
      <c r="S229" s="247"/>
      <c r="T229" s="247"/>
      <c r="U229" s="247"/>
      <c r="V229" s="249"/>
      <c r="W229" s="249"/>
      <c r="X229" s="248"/>
      <c r="Y229" s="248"/>
      <c r="Z229" s="248"/>
      <c r="AA229" s="249"/>
      <c r="AB229" s="249"/>
      <c r="AC229" s="248"/>
      <c r="AD229" s="248"/>
      <c r="AE229" s="248"/>
      <c r="AF229" s="248"/>
      <c r="AG229" s="248"/>
      <c r="AH229" s="248"/>
      <c r="AI229" s="248"/>
      <c r="AJ229" s="248"/>
      <c r="AK229" s="248"/>
      <c r="AL229" s="248"/>
      <c r="AM229" s="248"/>
      <c r="AN229" s="1532">
        <v>94</v>
      </c>
      <c r="AO229" s="1658"/>
      <c r="AP229" s="532" t="s">
        <v>16</v>
      </c>
      <c r="AQ229" s="248"/>
      <c r="AR229" s="248"/>
      <c r="AS229" s="248"/>
      <c r="AT229" s="252">
        <f t="shared" si="5"/>
        <v>94</v>
      </c>
      <c r="AU229" s="840" t="s">
        <v>6778</v>
      </c>
    </row>
    <row r="230" spans="1:47" ht="17.100000000000001" customHeight="1">
      <c r="A230" s="229">
        <v>61</v>
      </c>
      <c r="B230" s="229">
        <v>6220</v>
      </c>
      <c r="C230" s="254" t="s">
        <v>6779</v>
      </c>
      <c r="D230" s="257" t="s">
        <v>6780</v>
      </c>
      <c r="E230" s="257"/>
      <c r="F230" s="257"/>
      <c r="G230" s="257"/>
      <c r="H230" s="257"/>
      <c r="I230" s="257"/>
      <c r="J230" s="266"/>
      <c r="K230" s="266"/>
      <c r="L230" s="266"/>
      <c r="M230" s="266"/>
      <c r="N230" s="257"/>
      <c r="O230" s="257"/>
      <c r="P230" s="257"/>
      <c r="Q230" s="257"/>
      <c r="R230" s="257"/>
      <c r="S230" s="257"/>
      <c r="T230" s="257"/>
      <c r="U230" s="257"/>
      <c r="V230" s="258"/>
      <c r="W230" s="258"/>
      <c r="X230" s="256"/>
      <c r="Y230" s="256"/>
      <c r="Z230" s="256"/>
      <c r="AA230" s="258"/>
      <c r="AB230" s="258"/>
      <c r="AC230" s="256"/>
      <c r="AD230" s="256"/>
      <c r="AE230" s="256"/>
      <c r="AF230" s="256"/>
      <c r="AG230" s="256"/>
      <c r="AH230" s="256"/>
      <c r="AI230" s="256"/>
      <c r="AJ230" s="256"/>
      <c r="AK230" s="256"/>
      <c r="AL230" s="256"/>
      <c r="AM230" s="256"/>
      <c r="AN230" s="1531">
        <v>54</v>
      </c>
      <c r="AO230" s="1531"/>
      <c r="AP230" s="474" t="s">
        <v>16</v>
      </c>
      <c r="AQ230" s="256"/>
      <c r="AR230" s="256"/>
      <c r="AS230" s="256"/>
      <c r="AT230" s="267">
        <f t="shared" si="5"/>
        <v>54</v>
      </c>
      <c r="AU230" s="242" t="s">
        <v>131</v>
      </c>
    </row>
    <row r="231" spans="1:47" ht="17.100000000000001" customHeight="1">
      <c r="A231" s="243">
        <v>61</v>
      </c>
      <c r="B231" s="243">
        <v>6225</v>
      </c>
      <c r="C231" s="244" t="s">
        <v>6781</v>
      </c>
      <c r="D231" s="247" t="s">
        <v>6782</v>
      </c>
      <c r="E231" s="247"/>
      <c r="F231" s="247"/>
      <c r="G231" s="247"/>
      <c r="H231" s="247"/>
      <c r="I231" s="247"/>
      <c r="J231" s="856"/>
      <c r="K231" s="856"/>
      <c r="L231" s="856"/>
      <c r="M231" s="856"/>
      <c r="N231" s="247"/>
      <c r="O231" s="247"/>
      <c r="P231" s="247"/>
      <c r="Q231" s="247"/>
      <c r="R231" s="247"/>
      <c r="S231" s="247"/>
      <c r="T231" s="247"/>
      <c r="U231" s="247"/>
      <c r="V231" s="249"/>
      <c r="W231" s="249"/>
      <c r="X231" s="248"/>
      <c r="Y231" s="248"/>
      <c r="Z231" s="248"/>
      <c r="AA231" s="249"/>
      <c r="AB231" s="249"/>
      <c r="AC231" s="248"/>
      <c r="AD231" s="248"/>
      <c r="AE231" s="248"/>
      <c r="AF231" s="248"/>
      <c r="AG231" s="248"/>
      <c r="AH231" s="248"/>
      <c r="AI231" s="248"/>
      <c r="AJ231" s="248"/>
      <c r="AK231" s="248"/>
      <c r="AL231" s="248"/>
      <c r="AM231" s="248"/>
      <c r="AN231" s="1532">
        <v>155</v>
      </c>
      <c r="AO231" s="1658"/>
      <c r="AP231" s="532" t="s">
        <v>16</v>
      </c>
      <c r="AQ231" s="248"/>
      <c r="AR231" s="248"/>
      <c r="AS231" s="248"/>
      <c r="AT231" s="252">
        <f t="shared" si="5"/>
        <v>155</v>
      </c>
      <c r="AU231" s="268"/>
    </row>
    <row r="232" spans="1:47" ht="17.100000000000001" customHeight="1">
      <c r="A232" s="229">
        <v>61</v>
      </c>
      <c r="B232" s="229">
        <v>6230</v>
      </c>
      <c r="C232" s="254" t="s">
        <v>6783</v>
      </c>
      <c r="D232" s="231" t="s">
        <v>6784</v>
      </c>
      <c r="E232" s="232"/>
      <c r="F232" s="232"/>
      <c r="G232" s="232"/>
      <c r="H232" s="232"/>
      <c r="I232" s="314"/>
      <c r="J232" s="255" t="s">
        <v>6785</v>
      </c>
      <c r="K232" s="257"/>
      <c r="L232" s="257"/>
      <c r="M232" s="257"/>
      <c r="N232" s="257"/>
      <c r="O232" s="257"/>
      <c r="P232" s="257"/>
      <c r="Q232" s="257"/>
      <c r="R232" s="257"/>
      <c r="S232" s="257"/>
      <c r="T232" s="257"/>
      <c r="U232" s="257"/>
      <c r="V232" s="258"/>
      <c r="W232" s="258"/>
      <c r="X232" s="256"/>
      <c r="Y232" s="256"/>
      <c r="Z232" s="256"/>
      <c r="AA232" s="258"/>
      <c r="AB232" s="258"/>
      <c r="AC232" s="256"/>
      <c r="AD232" s="256"/>
      <c r="AE232" s="256"/>
      <c r="AF232" s="256"/>
      <c r="AG232" s="256"/>
      <c r="AH232" s="256"/>
      <c r="AI232" s="256"/>
      <c r="AJ232" s="256"/>
      <c r="AK232" s="256"/>
      <c r="AL232" s="256"/>
      <c r="AM232" s="256"/>
      <c r="AN232" s="1657">
        <v>500</v>
      </c>
      <c r="AO232" s="1657"/>
      <c r="AP232" s="474" t="s">
        <v>16</v>
      </c>
      <c r="AQ232" s="256"/>
      <c r="AR232" s="256"/>
      <c r="AS232" s="256"/>
      <c r="AT232" s="267">
        <f t="shared" si="5"/>
        <v>500</v>
      </c>
      <c r="AU232" s="268"/>
    </row>
    <row r="233" spans="1:47" ht="17.100000000000001" customHeight="1">
      <c r="A233" s="229">
        <v>61</v>
      </c>
      <c r="B233" s="229">
        <v>6231</v>
      </c>
      <c r="C233" s="254" t="s">
        <v>6786</v>
      </c>
      <c r="D233" s="245"/>
      <c r="E233" s="208"/>
      <c r="F233" s="208"/>
      <c r="G233" s="208"/>
      <c r="H233" s="208"/>
      <c r="I233" s="385"/>
      <c r="J233" s="255" t="s">
        <v>6787</v>
      </c>
      <c r="K233" s="257"/>
      <c r="L233" s="257"/>
      <c r="M233" s="257"/>
      <c r="N233" s="257"/>
      <c r="O233" s="257"/>
      <c r="P233" s="257"/>
      <c r="Q233" s="257"/>
      <c r="R233" s="257"/>
      <c r="S233" s="257"/>
      <c r="T233" s="257"/>
      <c r="U233" s="257"/>
      <c r="V233" s="258"/>
      <c r="W233" s="258"/>
      <c r="X233" s="256"/>
      <c r="Y233" s="256"/>
      <c r="Z233" s="256"/>
      <c r="AA233" s="258"/>
      <c r="AB233" s="258"/>
      <c r="AC233" s="256"/>
      <c r="AD233" s="256"/>
      <c r="AE233" s="256"/>
      <c r="AF233" s="256"/>
      <c r="AG233" s="256"/>
      <c r="AH233" s="256"/>
      <c r="AI233" s="256"/>
      <c r="AJ233" s="256"/>
      <c r="AK233" s="256"/>
      <c r="AL233" s="256"/>
      <c r="AM233" s="256"/>
      <c r="AN233" s="1657">
        <v>250</v>
      </c>
      <c r="AO233" s="1657"/>
      <c r="AP233" s="474" t="s">
        <v>16</v>
      </c>
      <c r="AQ233" s="256"/>
      <c r="AR233" s="256"/>
      <c r="AS233" s="256"/>
      <c r="AT233" s="267">
        <f t="shared" si="5"/>
        <v>250</v>
      </c>
      <c r="AU233" s="268"/>
    </row>
    <row r="234" spans="1:47" ht="17.100000000000001" customHeight="1">
      <c r="A234" s="229">
        <v>61</v>
      </c>
      <c r="B234" s="229">
        <v>9992</v>
      </c>
      <c r="C234" s="254" t="s">
        <v>6788</v>
      </c>
      <c r="D234" s="245"/>
      <c r="E234" s="208"/>
      <c r="F234" s="208"/>
      <c r="G234" s="208"/>
      <c r="H234" s="208"/>
      <c r="I234" s="385"/>
      <c r="J234" s="255" t="s">
        <v>6789</v>
      </c>
      <c r="K234" s="257"/>
      <c r="L234" s="257"/>
      <c r="M234" s="257"/>
      <c r="N234" s="257"/>
      <c r="O234" s="257"/>
      <c r="P234" s="257"/>
      <c r="Q234" s="257"/>
      <c r="R234" s="257"/>
      <c r="S234" s="257"/>
      <c r="T234" s="257" t="s">
        <v>6790</v>
      </c>
      <c r="U234" s="257"/>
      <c r="V234" s="258"/>
      <c r="W234" s="258"/>
      <c r="X234" s="256"/>
      <c r="Y234" s="256"/>
      <c r="Z234" s="256"/>
      <c r="AA234" s="258"/>
      <c r="AB234" s="258"/>
      <c r="AC234" s="256"/>
      <c r="AD234" s="256"/>
      <c r="AE234" s="256"/>
      <c r="AF234" s="256"/>
      <c r="AG234" s="256"/>
      <c r="AH234" s="256"/>
      <c r="AI234" s="256"/>
      <c r="AJ234" s="256"/>
      <c r="AK234" s="256"/>
      <c r="AL234" s="256"/>
      <c r="AM234" s="256"/>
      <c r="AN234" s="1657"/>
      <c r="AO234" s="1657"/>
      <c r="AP234" s="474" t="s">
        <v>16</v>
      </c>
      <c r="AQ234" s="256"/>
      <c r="AR234" s="256"/>
      <c r="AS234" s="256"/>
      <c r="AT234" s="267"/>
      <c r="AU234" s="268"/>
    </row>
    <row r="235" spans="1:47" ht="17.100000000000001" customHeight="1">
      <c r="A235" s="229">
        <v>61</v>
      </c>
      <c r="B235" s="229">
        <v>6233</v>
      </c>
      <c r="C235" s="254" t="s">
        <v>6791</v>
      </c>
      <c r="D235" s="245"/>
      <c r="E235" s="208"/>
      <c r="F235" s="208"/>
      <c r="G235" s="208"/>
      <c r="H235" s="208"/>
      <c r="I235" s="385"/>
      <c r="J235" s="255" t="s">
        <v>6792</v>
      </c>
      <c r="K235" s="257"/>
      <c r="L235" s="257"/>
      <c r="M235" s="257"/>
      <c r="N235" s="257"/>
      <c r="O235" s="257"/>
      <c r="P235" s="257"/>
      <c r="Q235" s="257"/>
      <c r="R235" s="257"/>
      <c r="S235" s="257"/>
      <c r="T235" s="257"/>
      <c r="U235" s="257"/>
      <c r="V235" s="258"/>
      <c r="W235" s="258"/>
      <c r="X235" s="256"/>
      <c r="Y235" s="256"/>
      <c r="Z235" s="256"/>
      <c r="AA235" s="258"/>
      <c r="AB235" s="258"/>
      <c r="AC235" s="256"/>
      <c r="AD235" s="256"/>
      <c r="AE235" s="256"/>
      <c r="AF235" s="256"/>
      <c r="AG235" s="256"/>
      <c r="AH235" s="256"/>
      <c r="AI235" s="256"/>
      <c r="AJ235" s="256"/>
      <c r="AK235" s="256"/>
      <c r="AL235" s="256"/>
      <c r="AM235" s="256"/>
      <c r="AN235" s="1657">
        <v>100</v>
      </c>
      <c r="AO235" s="1657"/>
      <c r="AP235" s="474" t="s">
        <v>16</v>
      </c>
      <c r="AQ235" s="256"/>
      <c r="AR235" s="256"/>
      <c r="AS235" s="256"/>
      <c r="AT235" s="267">
        <f>AN235</f>
        <v>100</v>
      </c>
      <c r="AU235" s="268"/>
    </row>
    <row r="236" spans="1:47" ht="17.100000000000001" customHeight="1">
      <c r="A236" s="243">
        <v>61</v>
      </c>
      <c r="B236" s="243">
        <v>6234</v>
      </c>
      <c r="C236" s="244" t="s">
        <v>6793</v>
      </c>
      <c r="D236" s="516"/>
      <c r="E236" s="517"/>
      <c r="F236" s="517"/>
      <c r="G236" s="517"/>
      <c r="H236" s="517"/>
      <c r="I236" s="518"/>
      <c r="J236" s="246" t="s">
        <v>6794</v>
      </c>
      <c r="K236" s="247"/>
      <c r="L236" s="247"/>
      <c r="M236" s="247"/>
      <c r="N236" s="247"/>
      <c r="O236" s="247"/>
      <c r="P236" s="247"/>
      <c r="Q236" s="247"/>
      <c r="R236" s="247"/>
      <c r="S236" s="247"/>
      <c r="T236" s="247"/>
      <c r="U236" s="247"/>
      <c r="V236" s="249"/>
      <c r="W236" s="249"/>
      <c r="X236" s="248"/>
      <c r="Y236" s="248"/>
      <c r="Z236" s="248"/>
      <c r="AA236" s="249"/>
      <c r="AB236" s="249"/>
      <c r="AC236" s="248"/>
      <c r="AD236" s="248"/>
      <c r="AE236" s="248"/>
      <c r="AF236" s="248"/>
      <c r="AG236" s="248"/>
      <c r="AH236" s="248"/>
      <c r="AI236" s="248"/>
      <c r="AJ236" s="248"/>
      <c r="AK236" s="248"/>
      <c r="AL236" s="248"/>
      <c r="AM236" s="248"/>
      <c r="AN236" s="1532">
        <v>1000</v>
      </c>
      <c r="AO236" s="1658"/>
      <c r="AP236" s="532" t="s">
        <v>16</v>
      </c>
      <c r="AQ236" s="248"/>
      <c r="AR236" s="248"/>
      <c r="AS236" s="248"/>
      <c r="AT236" s="252">
        <f>AN236</f>
        <v>1000</v>
      </c>
      <c r="AU236" s="253"/>
    </row>
    <row r="237" spans="1:47" ht="17.100000000000001" customHeight="1">
      <c r="A237" s="243">
        <v>61</v>
      </c>
      <c r="B237" s="243">
        <v>6235</v>
      </c>
      <c r="C237" s="244" t="s">
        <v>6795</v>
      </c>
      <c r="D237" s="319"/>
      <c r="E237" s="288"/>
      <c r="F237" s="288"/>
      <c r="G237" s="288"/>
      <c r="H237" s="288"/>
      <c r="I237" s="526"/>
      <c r="J237" s="246" t="s">
        <v>6796</v>
      </c>
      <c r="K237" s="247"/>
      <c r="L237" s="247"/>
      <c r="M237" s="247"/>
      <c r="N237" s="247"/>
      <c r="O237" s="247"/>
      <c r="P237" s="247"/>
      <c r="Q237" s="247"/>
      <c r="R237" s="247"/>
      <c r="S237" s="247"/>
      <c r="T237" s="247"/>
      <c r="U237" s="247"/>
      <c r="V237" s="249"/>
      <c r="W237" s="249"/>
      <c r="X237" s="248"/>
      <c r="Y237" s="248"/>
      <c r="Z237" s="248"/>
      <c r="AA237" s="249"/>
      <c r="AB237" s="249"/>
      <c r="AC237" s="248"/>
      <c r="AD237" s="248"/>
      <c r="AE237" s="248"/>
      <c r="AF237" s="248"/>
      <c r="AG237" s="248"/>
      <c r="AH237" s="248"/>
      <c r="AI237" s="248"/>
      <c r="AJ237" s="248"/>
      <c r="AK237" s="248"/>
      <c r="AL237" s="248"/>
      <c r="AM237" s="248"/>
      <c r="AN237" s="1532">
        <v>500</v>
      </c>
      <c r="AO237" s="1658"/>
      <c r="AP237" s="532" t="s">
        <v>16</v>
      </c>
      <c r="AQ237" s="248"/>
      <c r="AR237" s="248"/>
      <c r="AS237" s="248"/>
      <c r="AT237" s="252">
        <f>AN237</f>
        <v>500</v>
      </c>
      <c r="AU237" s="253"/>
    </row>
    <row r="238" spans="1:47" ht="17.100000000000001" customHeight="1">
      <c r="A238" s="229">
        <v>61</v>
      </c>
      <c r="B238" s="229">
        <v>6240</v>
      </c>
      <c r="C238" s="254" t="s">
        <v>6797</v>
      </c>
      <c r="D238" s="245" t="s">
        <v>6798</v>
      </c>
      <c r="E238" s="208"/>
      <c r="F238" s="208"/>
      <c r="G238" s="208"/>
      <c r="H238" s="208"/>
      <c r="I238" s="314"/>
      <c r="J238" s="231" t="s">
        <v>6799</v>
      </c>
      <c r="K238" s="232"/>
      <c r="L238" s="232"/>
      <c r="M238" s="232"/>
      <c r="N238" s="232"/>
      <c r="O238" s="232"/>
      <c r="P238" s="232"/>
      <c r="Q238" s="232"/>
      <c r="R238" s="232"/>
      <c r="S238" s="232"/>
      <c r="T238" s="232"/>
      <c r="U238" s="232"/>
      <c r="V238" s="482"/>
      <c r="W238" s="482"/>
      <c r="X238" s="233"/>
      <c r="Y238" s="290"/>
      <c r="Z238" s="256"/>
      <c r="AA238" s="258"/>
      <c r="AB238" s="258"/>
      <c r="AC238" s="256"/>
      <c r="AD238" s="256"/>
      <c r="AE238" s="256"/>
      <c r="AF238" s="256"/>
      <c r="AG238" s="256"/>
      <c r="AH238" s="256"/>
      <c r="AI238" s="256"/>
      <c r="AJ238" s="256"/>
      <c r="AK238" s="256"/>
      <c r="AL238" s="256"/>
      <c r="AM238" s="256"/>
      <c r="AS238" s="256"/>
      <c r="AT238" s="267">
        <f>T239</f>
        <v>54</v>
      </c>
      <c r="AU238" s="242" t="s">
        <v>6800</v>
      </c>
    </row>
    <row r="239" spans="1:47" ht="17.100000000000001" customHeight="1">
      <c r="A239" s="243">
        <v>61</v>
      </c>
      <c r="B239" s="243">
        <v>6423</v>
      </c>
      <c r="C239" s="244" t="s">
        <v>6801</v>
      </c>
      <c r="D239" s="245"/>
      <c r="E239" s="208"/>
      <c r="F239" s="208"/>
      <c r="G239" s="208"/>
      <c r="H239" s="208"/>
      <c r="I239" s="385"/>
      <c r="J239" s="281"/>
      <c r="K239" s="216"/>
      <c r="L239" s="216"/>
      <c r="M239" s="216"/>
      <c r="N239" s="216"/>
      <c r="O239" s="216"/>
      <c r="P239" s="216"/>
      <c r="Q239" s="216"/>
      <c r="R239" s="216"/>
      <c r="S239" s="216"/>
      <c r="T239" s="1664">
        <v>54</v>
      </c>
      <c r="U239" s="1664"/>
      <c r="V239" s="719" t="s">
        <v>16</v>
      </c>
      <c r="W239" s="209"/>
      <c r="X239" s="209"/>
      <c r="Y239" s="292"/>
      <c r="Z239" s="297" t="s">
        <v>6802</v>
      </c>
      <c r="AA239" s="297"/>
      <c r="AB239" s="296"/>
      <c r="AC239" s="297"/>
      <c r="AD239" s="297"/>
      <c r="AE239" s="297"/>
      <c r="AF239" s="297"/>
      <c r="AG239" s="297"/>
      <c r="AH239" s="297"/>
      <c r="AI239" s="297"/>
      <c r="AJ239" s="297"/>
      <c r="AK239" s="297"/>
      <c r="AL239" s="297"/>
      <c r="AM239" s="248"/>
      <c r="AN239" s="248"/>
      <c r="AO239" s="354" t="s">
        <v>5733</v>
      </c>
      <c r="AP239" s="1665">
        <v>0.7</v>
      </c>
      <c r="AQ239" s="1666"/>
      <c r="AR239" s="248"/>
      <c r="AS239" s="248"/>
      <c r="AT239" s="252">
        <f>ROUND(T239*AP239,0)</f>
        <v>38</v>
      </c>
      <c r="AU239" s="268"/>
    </row>
    <row r="240" spans="1:47" ht="17.100000000000001" customHeight="1">
      <c r="A240" s="229">
        <v>61</v>
      </c>
      <c r="B240" s="229">
        <v>6241</v>
      </c>
      <c r="C240" s="254" t="s">
        <v>6803</v>
      </c>
      <c r="D240" s="245"/>
      <c r="E240" s="208"/>
      <c r="F240" s="208"/>
      <c r="G240" s="208"/>
      <c r="H240" s="208"/>
      <c r="I240" s="385"/>
      <c r="J240" s="231" t="s">
        <v>6804</v>
      </c>
      <c r="K240" s="232"/>
      <c r="L240" s="232"/>
      <c r="M240" s="232"/>
      <c r="N240" s="232"/>
      <c r="O240" s="232"/>
      <c r="P240" s="232"/>
      <c r="Q240" s="232"/>
      <c r="R240" s="232"/>
      <c r="S240" s="232"/>
      <c r="T240" s="233"/>
      <c r="U240" s="233"/>
      <c r="V240" s="482"/>
      <c r="W240" s="482"/>
      <c r="X240" s="233"/>
      <c r="Y240" s="857"/>
      <c r="Z240" s="259"/>
      <c r="AA240" s="858"/>
      <c r="AB240" s="858"/>
      <c r="AC240" s="259"/>
      <c r="AD240" s="259"/>
      <c r="AE240" s="259"/>
      <c r="AF240" s="259"/>
      <c r="AG240" s="259"/>
      <c r="AH240" s="259"/>
      <c r="AI240" s="259"/>
      <c r="AJ240" s="259"/>
      <c r="AK240" s="259"/>
      <c r="AL240" s="259"/>
      <c r="AM240" s="256"/>
      <c r="AR240" s="256"/>
      <c r="AS240" s="256"/>
      <c r="AT240" s="267">
        <f>T241</f>
        <v>37</v>
      </c>
      <c r="AU240" s="268"/>
    </row>
    <row r="241" spans="1:55" ht="17.100000000000001" customHeight="1">
      <c r="A241" s="243">
        <v>61</v>
      </c>
      <c r="B241" s="243">
        <v>6424</v>
      </c>
      <c r="C241" s="244" t="s">
        <v>6805</v>
      </c>
      <c r="D241" s="245"/>
      <c r="E241" s="208"/>
      <c r="F241" s="208"/>
      <c r="G241" s="208"/>
      <c r="H241" s="208"/>
      <c r="I241" s="385"/>
      <c r="J241" s="281"/>
      <c r="K241" s="216"/>
      <c r="L241" s="216"/>
      <c r="M241" s="216"/>
      <c r="N241" s="216"/>
      <c r="O241" s="216"/>
      <c r="P241" s="216"/>
      <c r="Q241" s="216"/>
      <c r="R241" s="216"/>
      <c r="S241" s="216"/>
      <c r="T241" s="1667">
        <v>37</v>
      </c>
      <c r="U241" s="1667"/>
      <c r="V241" s="468" t="s">
        <v>16</v>
      </c>
      <c r="W241" s="217"/>
      <c r="X241" s="291"/>
      <c r="Y241" s="859"/>
      <c r="Z241" s="297" t="s">
        <v>6802</v>
      </c>
      <c r="AA241" s="297"/>
      <c r="AB241" s="296"/>
      <c r="AC241" s="297"/>
      <c r="AD241" s="297"/>
      <c r="AE241" s="297"/>
      <c r="AF241" s="297"/>
      <c r="AG241" s="297"/>
      <c r="AH241" s="297"/>
      <c r="AI241" s="297"/>
      <c r="AJ241" s="297"/>
      <c r="AK241" s="297"/>
      <c r="AL241" s="297"/>
      <c r="AM241" s="248"/>
      <c r="AN241" s="248"/>
      <c r="AO241" s="354" t="s">
        <v>5733</v>
      </c>
      <c r="AP241" s="1665">
        <v>0.7</v>
      </c>
      <c r="AQ241" s="1666"/>
      <c r="AR241" s="248"/>
      <c r="AS241" s="248"/>
      <c r="AT241" s="252">
        <f>ROUND(T241*AP241,0)</f>
        <v>26</v>
      </c>
      <c r="AU241" s="268"/>
    </row>
    <row r="242" spans="1:55" ht="17.100000000000001" customHeight="1">
      <c r="A242" s="243">
        <v>61</v>
      </c>
      <c r="B242" s="243">
        <v>6422</v>
      </c>
      <c r="C242" s="244" t="s">
        <v>6806</v>
      </c>
      <c r="D242" s="281"/>
      <c r="E242" s="216"/>
      <c r="F242" s="216"/>
      <c r="G242" s="216"/>
      <c r="H242" s="216"/>
      <c r="I242" s="226"/>
      <c r="J242" s="516" t="s">
        <v>6807</v>
      </c>
      <c r="K242" s="517"/>
      <c r="L242" s="517"/>
      <c r="M242" s="517"/>
      <c r="N242" s="517"/>
      <c r="O242" s="517"/>
      <c r="P242" s="517"/>
      <c r="Q242" s="517"/>
      <c r="R242" s="517"/>
      <c r="S242" s="517"/>
      <c r="T242" s="1662"/>
      <c r="U242" s="1663"/>
      <c r="V242" s="860"/>
      <c r="W242" s="546"/>
      <c r="X242" s="546"/>
      <c r="Y242" s="248"/>
      <c r="Z242" s="297"/>
      <c r="AA242" s="297"/>
      <c r="AB242" s="296"/>
      <c r="AC242" s="297"/>
      <c r="AD242" s="297"/>
      <c r="AE242" s="297"/>
      <c r="AF242" s="297"/>
      <c r="AG242" s="297"/>
      <c r="AH242" s="297"/>
      <c r="AI242" s="297"/>
      <c r="AJ242" s="297"/>
      <c r="AK242" s="297"/>
      <c r="AL242" s="297"/>
      <c r="AM242" s="248"/>
      <c r="AN242" s="1532">
        <v>37</v>
      </c>
      <c r="AO242" s="1658"/>
      <c r="AP242" s="532" t="s">
        <v>16</v>
      </c>
      <c r="AQ242" s="248"/>
      <c r="AR242" s="248"/>
      <c r="AS242" s="248"/>
      <c r="AT242" s="252">
        <f>AN242</f>
        <v>37</v>
      </c>
      <c r="AU242" s="330"/>
    </row>
    <row r="243" spans="1:55" ht="17.100000000000001" customHeight="1">
      <c r="A243" s="229">
        <v>61</v>
      </c>
      <c r="B243" s="229">
        <v>6250</v>
      </c>
      <c r="C243" s="254" t="s">
        <v>6808</v>
      </c>
      <c r="D243" s="231" t="s">
        <v>6809</v>
      </c>
      <c r="E243" s="232"/>
      <c r="F243" s="232"/>
      <c r="G243" s="232"/>
      <c r="H243" s="232"/>
      <c r="I243" s="314"/>
      <c r="J243" s="1542" t="s">
        <v>6799</v>
      </c>
      <c r="K243" s="1543"/>
      <c r="L243" s="1543"/>
      <c r="M243" s="1543"/>
      <c r="N243" s="1543"/>
      <c r="O243" s="1543"/>
      <c r="P243" s="1543"/>
      <c r="Q243" s="1543"/>
      <c r="R243" s="1543"/>
      <c r="S243" s="1543"/>
      <c r="T243" s="1544"/>
      <c r="U243" s="255" t="s">
        <v>6810</v>
      </c>
      <c r="V243" s="258"/>
      <c r="W243" s="258"/>
      <c r="X243" s="256"/>
      <c r="Y243" s="256"/>
      <c r="Z243" s="256"/>
      <c r="AA243" s="258"/>
      <c r="AB243" s="258"/>
      <c r="AC243" s="256"/>
      <c r="AD243" s="256"/>
      <c r="AE243" s="256"/>
      <c r="AF243" s="256"/>
      <c r="AG243" s="256"/>
      <c r="AH243" s="256"/>
      <c r="AI243" s="256"/>
      <c r="AJ243" s="256"/>
      <c r="AK243" s="256"/>
      <c r="AL243" s="256"/>
      <c r="AM243" s="256"/>
      <c r="AN243" s="1657">
        <v>61</v>
      </c>
      <c r="AO243" s="1657"/>
      <c r="AP243" s="474" t="s">
        <v>16</v>
      </c>
      <c r="AQ243" s="256"/>
      <c r="AR243" s="256"/>
      <c r="AS243" s="256"/>
      <c r="AT243" s="267">
        <f t="shared" ref="AT243:AT251" si="6">AN243</f>
        <v>61</v>
      </c>
      <c r="AU243" s="242" t="s">
        <v>131</v>
      </c>
    </row>
    <row r="244" spans="1:55" ht="17.100000000000001" customHeight="1">
      <c r="A244" s="229">
        <v>61</v>
      </c>
      <c r="B244" s="229">
        <v>6251</v>
      </c>
      <c r="C244" s="254" t="s">
        <v>6811</v>
      </c>
      <c r="D244" s="245"/>
      <c r="E244" s="208"/>
      <c r="F244" s="208"/>
      <c r="G244" s="208"/>
      <c r="H244" s="208"/>
      <c r="I244" s="385"/>
      <c r="J244" s="1545"/>
      <c r="K244" s="1546"/>
      <c r="L244" s="1546"/>
      <c r="M244" s="1546"/>
      <c r="N244" s="1546"/>
      <c r="O244" s="1546"/>
      <c r="P244" s="1546"/>
      <c r="Q244" s="1546"/>
      <c r="R244" s="1546"/>
      <c r="S244" s="1546"/>
      <c r="T244" s="1547"/>
      <c r="U244" s="255" t="s">
        <v>6812</v>
      </c>
      <c r="V244" s="258"/>
      <c r="W244" s="258"/>
      <c r="X244" s="256"/>
      <c r="Y244" s="256"/>
      <c r="Z244" s="256"/>
      <c r="AA244" s="258"/>
      <c r="AB244" s="258"/>
      <c r="AC244" s="256"/>
      <c r="AD244" s="256"/>
      <c r="AE244" s="256"/>
      <c r="AF244" s="256"/>
      <c r="AG244" s="256"/>
      <c r="AH244" s="256"/>
      <c r="AI244" s="256"/>
      <c r="AJ244" s="256"/>
      <c r="AK244" s="256"/>
      <c r="AL244" s="256"/>
      <c r="AM244" s="256"/>
      <c r="AN244" s="1657">
        <v>92</v>
      </c>
      <c r="AO244" s="1657"/>
      <c r="AP244" s="474" t="s">
        <v>16</v>
      </c>
      <c r="AQ244" s="256"/>
      <c r="AR244" s="256"/>
      <c r="AS244" s="256"/>
      <c r="AT244" s="267">
        <f t="shared" si="6"/>
        <v>92</v>
      </c>
      <c r="AU244" s="268"/>
    </row>
    <row r="245" spans="1:55" ht="17.100000000000001" customHeight="1">
      <c r="A245" s="229">
        <v>61</v>
      </c>
      <c r="B245" s="229">
        <v>6252</v>
      </c>
      <c r="C245" s="254" t="s">
        <v>6813</v>
      </c>
      <c r="D245" s="245"/>
      <c r="E245" s="208"/>
      <c r="F245" s="208"/>
      <c r="G245" s="208"/>
      <c r="H245" s="208"/>
      <c r="I245" s="385"/>
      <c r="J245" s="1563"/>
      <c r="K245" s="1564"/>
      <c r="L245" s="1564"/>
      <c r="M245" s="1564"/>
      <c r="N245" s="1564"/>
      <c r="O245" s="1564"/>
      <c r="P245" s="1564"/>
      <c r="Q245" s="1564"/>
      <c r="R245" s="1564"/>
      <c r="S245" s="1564"/>
      <c r="T245" s="1565"/>
      <c r="U245" s="255" t="s">
        <v>6814</v>
      </c>
      <c r="V245" s="258"/>
      <c r="W245" s="258"/>
      <c r="X245" s="256"/>
      <c r="Y245" s="256"/>
      <c r="Z245" s="256"/>
      <c r="AA245" s="258"/>
      <c r="AB245" s="258"/>
      <c r="AC245" s="256"/>
      <c r="AD245" s="256"/>
      <c r="AE245" s="256"/>
      <c r="AF245" s="256"/>
      <c r="AG245" s="256"/>
      <c r="AH245" s="256"/>
      <c r="AI245" s="256"/>
      <c r="AJ245" s="256"/>
      <c r="AK245" s="256"/>
      <c r="AL245" s="256"/>
      <c r="AM245" s="256"/>
      <c r="AN245" s="1657">
        <v>123</v>
      </c>
      <c r="AO245" s="1657"/>
      <c r="AP245" s="474" t="s">
        <v>16</v>
      </c>
      <c r="AQ245" s="256"/>
      <c r="AR245" s="256"/>
      <c r="AS245" s="256"/>
      <c r="AT245" s="267">
        <f t="shared" si="6"/>
        <v>123</v>
      </c>
      <c r="AU245" s="268"/>
    </row>
    <row r="246" spans="1:55" ht="17.100000000000001" customHeight="1">
      <c r="A246" s="229">
        <v>61</v>
      </c>
      <c r="B246" s="229">
        <v>6253</v>
      </c>
      <c r="C246" s="254" t="s">
        <v>6815</v>
      </c>
      <c r="D246" s="245"/>
      <c r="E246" s="208"/>
      <c r="F246" s="208"/>
      <c r="G246" s="208"/>
      <c r="H246" s="208"/>
      <c r="I246" s="385"/>
      <c r="J246" s="1542" t="s">
        <v>6816</v>
      </c>
      <c r="K246" s="1543"/>
      <c r="L246" s="1543"/>
      <c r="M246" s="1543"/>
      <c r="N246" s="1543"/>
      <c r="O246" s="1543"/>
      <c r="P246" s="1543"/>
      <c r="Q246" s="1543"/>
      <c r="R246" s="1543"/>
      <c r="S246" s="1543"/>
      <c r="T246" s="1544"/>
      <c r="U246" s="255" t="s">
        <v>6810</v>
      </c>
      <c r="V246" s="258"/>
      <c r="W246" s="258"/>
      <c r="X246" s="256"/>
      <c r="Y246" s="256"/>
      <c r="Z246" s="256"/>
      <c r="AA246" s="258"/>
      <c r="AB246" s="258"/>
      <c r="AC246" s="256"/>
      <c r="AD246" s="256"/>
      <c r="AE246" s="256"/>
      <c r="AF246" s="256"/>
      <c r="AG246" s="256"/>
      <c r="AH246" s="256"/>
      <c r="AI246" s="256"/>
      <c r="AJ246" s="256"/>
      <c r="AK246" s="256"/>
      <c r="AL246" s="256"/>
      <c r="AM246" s="256"/>
      <c r="AN246" s="1657">
        <v>128</v>
      </c>
      <c r="AO246" s="1657"/>
      <c r="AP246" s="474" t="s">
        <v>16</v>
      </c>
      <c r="AQ246" s="256"/>
      <c r="AR246" s="256"/>
      <c r="AS246" s="256"/>
      <c r="AT246" s="267">
        <f t="shared" si="6"/>
        <v>128</v>
      </c>
      <c r="AU246" s="268"/>
    </row>
    <row r="247" spans="1:55" ht="17.100000000000001" customHeight="1">
      <c r="A247" s="229">
        <v>61</v>
      </c>
      <c r="B247" s="229">
        <v>6254</v>
      </c>
      <c r="C247" s="254" t="s">
        <v>6817</v>
      </c>
      <c r="D247" s="245"/>
      <c r="E247" s="208"/>
      <c r="F247" s="208"/>
      <c r="G247" s="208"/>
      <c r="H247" s="208"/>
      <c r="I247" s="385"/>
      <c r="J247" s="1545"/>
      <c r="K247" s="1546"/>
      <c r="L247" s="1546"/>
      <c r="M247" s="1546"/>
      <c r="N247" s="1546"/>
      <c r="O247" s="1546"/>
      <c r="P247" s="1546"/>
      <c r="Q247" s="1546"/>
      <c r="R247" s="1546"/>
      <c r="S247" s="1546"/>
      <c r="T247" s="1547"/>
      <c r="U247" s="255" t="s">
        <v>6812</v>
      </c>
      <c r="V247" s="258"/>
      <c r="W247" s="258"/>
      <c r="X247" s="256"/>
      <c r="Y247" s="256"/>
      <c r="Z247" s="256"/>
      <c r="AA247" s="258"/>
      <c r="AB247" s="258"/>
      <c r="AC247" s="256"/>
      <c r="AD247" s="256"/>
      <c r="AE247" s="256"/>
      <c r="AF247" s="256"/>
      <c r="AG247" s="256"/>
      <c r="AH247" s="256"/>
      <c r="AI247" s="256"/>
      <c r="AJ247" s="256"/>
      <c r="AK247" s="256"/>
      <c r="AL247" s="256"/>
      <c r="AM247" s="256"/>
      <c r="AN247" s="1657">
        <v>192</v>
      </c>
      <c r="AO247" s="1657"/>
      <c r="AP247" s="474" t="s">
        <v>16</v>
      </c>
      <c r="AQ247" s="256"/>
      <c r="AR247" s="256"/>
      <c r="AS247" s="256"/>
      <c r="AT247" s="267">
        <f t="shared" si="6"/>
        <v>192</v>
      </c>
      <c r="AU247" s="268"/>
    </row>
    <row r="248" spans="1:55" ht="17.100000000000001" customHeight="1">
      <c r="A248" s="229">
        <v>61</v>
      </c>
      <c r="B248" s="229">
        <v>6255</v>
      </c>
      <c r="C248" s="254" t="s">
        <v>6818</v>
      </c>
      <c r="D248" s="281"/>
      <c r="E248" s="216"/>
      <c r="F248" s="216"/>
      <c r="G248" s="216"/>
      <c r="H248" s="216"/>
      <c r="I248" s="226"/>
      <c r="J248" s="1563"/>
      <c r="K248" s="1564"/>
      <c r="L248" s="1564"/>
      <c r="M248" s="1564"/>
      <c r="N248" s="1564"/>
      <c r="O248" s="1564"/>
      <c r="P248" s="1564"/>
      <c r="Q248" s="1564"/>
      <c r="R248" s="1564"/>
      <c r="S248" s="1564"/>
      <c r="T248" s="1565"/>
      <c r="U248" s="255" t="s">
        <v>6814</v>
      </c>
      <c r="V248" s="258"/>
      <c r="W248" s="258"/>
      <c r="X248" s="256"/>
      <c r="Y248" s="256"/>
      <c r="Z248" s="256"/>
      <c r="AA248" s="258"/>
      <c r="AB248" s="258"/>
      <c r="AC248" s="256"/>
      <c r="AD248" s="256"/>
      <c r="AE248" s="256"/>
      <c r="AF248" s="256"/>
      <c r="AG248" s="256"/>
      <c r="AH248" s="256"/>
      <c r="AI248" s="256"/>
      <c r="AJ248" s="256"/>
      <c r="AK248" s="256"/>
      <c r="AL248" s="256"/>
      <c r="AM248" s="256"/>
      <c r="AN248" s="1657">
        <v>256</v>
      </c>
      <c r="AO248" s="1657"/>
      <c r="AP248" s="474" t="s">
        <v>16</v>
      </c>
      <c r="AQ248" s="256"/>
      <c r="AR248" s="256"/>
      <c r="AS248" s="256"/>
      <c r="AT248" s="267">
        <f t="shared" si="6"/>
        <v>256</v>
      </c>
      <c r="AU248" s="268"/>
    </row>
    <row r="249" spans="1:55" ht="17.100000000000001" customHeight="1">
      <c r="A249" s="229">
        <v>61</v>
      </c>
      <c r="B249" s="337">
        <v>6760</v>
      </c>
      <c r="C249" s="467" t="s">
        <v>6819</v>
      </c>
      <c r="D249" s="369" t="s">
        <v>6820</v>
      </c>
      <c r="E249" s="570"/>
      <c r="F249" s="570"/>
      <c r="G249" s="232"/>
      <c r="H249" s="232"/>
      <c r="I249" s="314"/>
      <c r="J249" s="472" t="s">
        <v>6821</v>
      </c>
      <c r="K249" s="257"/>
      <c r="L249" s="257"/>
      <c r="M249" s="257"/>
      <c r="N249" s="257"/>
      <c r="O249" s="257"/>
      <c r="P249" s="257"/>
      <c r="Q249" s="257"/>
      <c r="R249" s="257"/>
      <c r="S249" s="257"/>
      <c r="T249" s="257"/>
      <c r="U249" s="257"/>
      <c r="V249" s="257"/>
      <c r="W249" s="257"/>
      <c r="X249" s="257"/>
      <c r="Y249" s="505"/>
      <c r="Z249" s="505"/>
      <c r="AA249" s="505"/>
      <c r="AB249" s="505"/>
      <c r="AC249" s="505"/>
      <c r="AD249" s="505"/>
      <c r="AE249" s="505"/>
      <c r="AF249" s="505"/>
      <c r="AG249" s="505"/>
      <c r="AH249" s="505"/>
      <c r="AI249" s="505"/>
      <c r="AJ249" s="505"/>
      <c r="AK249" s="505"/>
      <c r="AL249" s="505"/>
      <c r="AM249" s="505"/>
      <c r="AN249" s="1657">
        <v>200</v>
      </c>
      <c r="AO249" s="1657"/>
      <c r="AP249" s="474" t="s">
        <v>16</v>
      </c>
      <c r="AQ249" s="474"/>
      <c r="AR249" s="565"/>
      <c r="AS249" s="565"/>
      <c r="AT249" s="267">
        <f t="shared" si="6"/>
        <v>200</v>
      </c>
      <c r="AU249" s="861"/>
      <c r="AV249" s="862"/>
      <c r="AW249" s="718"/>
      <c r="AX249" s="719"/>
      <c r="AY249" s="719"/>
      <c r="AZ249" s="208"/>
      <c r="BA249" s="208"/>
      <c r="BB249" s="720"/>
      <c r="BC249" s="721"/>
    </row>
    <row r="250" spans="1:55" ht="17.100000000000001" customHeight="1">
      <c r="A250" s="229">
        <v>61</v>
      </c>
      <c r="B250" s="337">
        <v>6761</v>
      </c>
      <c r="C250" s="467" t="s">
        <v>6822</v>
      </c>
      <c r="D250" s="399"/>
      <c r="E250" s="574"/>
      <c r="F250" s="574"/>
      <c r="G250" s="216"/>
      <c r="H250" s="216"/>
      <c r="I250" s="226"/>
      <c r="J250" s="257" t="s">
        <v>6823</v>
      </c>
      <c r="K250" s="257"/>
      <c r="L250" s="257"/>
      <c r="M250" s="257"/>
      <c r="N250" s="257"/>
      <c r="O250" s="257"/>
      <c r="P250" s="257"/>
      <c r="Q250" s="257"/>
      <c r="R250" s="257"/>
      <c r="S250" s="257"/>
      <c r="T250" s="257"/>
      <c r="U250" s="257"/>
      <c r="V250" s="257"/>
      <c r="W250" s="257"/>
      <c r="X250" s="257"/>
      <c r="Y250" s="505"/>
      <c r="Z250" s="505"/>
      <c r="AA250" s="505"/>
      <c r="AB250" s="505"/>
      <c r="AC250" s="505"/>
      <c r="AD250" s="505"/>
      <c r="AE250" s="505"/>
      <c r="AF250" s="505"/>
      <c r="AG250" s="505"/>
      <c r="AH250" s="505"/>
      <c r="AI250" s="505"/>
      <c r="AJ250" s="505"/>
      <c r="AK250" s="505"/>
      <c r="AL250" s="505"/>
      <c r="AM250" s="505"/>
      <c r="AN250" s="1657">
        <v>200</v>
      </c>
      <c r="AO250" s="1657"/>
      <c r="AP250" s="474" t="s">
        <v>16</v>
      </c>
      <c r="AQ250" s="474"/>
      <c r="AR250" s="565"/>
      <c r="AS250" s="565"/>
      <c r="AT250" s="267">
        <f t="shared" si="6"/>
        <v>200</v>
      </c>
      <c r="AU250" s="863"/>
      <c r="AV250" s="862"/>
      <c r="AW250" s="718"/>
      <c r="AX250" s="719"/>
      <c r="AY250" s="719"/>
      <c r="AZ250" s="208"/>
      <c r="BA250" s="208"/>
      <c r="BB250" s="720"/>
      <c r="BC250" s="721"/>
    </row>
    <row r="251" spans="1:55" ht="17.100000000000001" customHeight="1">
      <c r="A251" s="243">
        <v>61</v>
      </c>
      <c r="B251" s="243">
        <v>6765</v>
      </c>
      <c r="C251" s="244" t="s">
        <v>6824</v>
      </c>
      <c r="D251" s="247" t="s">
        <v>6825</v>
      </c>
      <c r="E251" s="247"/>
      <c r="F251" s="247"/>
      <c r="G251" s="247"/>
      <c r="H251" s="247"/>
      <c r="I251" s="247"/>
      <c r="J251" s="856"/>
      <c r="K251" s="856"/>
      <c r="L251" s="856"/>
      <c r="M251" s="856"/>
      <c r="N251" s="247"/>
      <c r="O251" s="247"/>
      <c r="P251" s="247"/>
      <c r="Q251" s="247"/>
      <c r="R251" s="247"/>
      <c r="S251" s="247"/>
      <c r="T251" s="247"/>
      <c r="U251" s="247"/>
      <c r="V251" s="249"/>
      <c r="W251" s="249"/>
      <c r="X251" s="248"/>
      <c r="Y251" s="248"/>
      <c r="Z251" s="248"/>
      <c r="AA251" s="249"/>
      <c r="AB251" s="249"/>
      <c r="AC251" s="248"/>
      <c r="AD251" s="248"/>
      <c r="AE251" s="248"/>
      <c r="AF251" s="248"/>
      <c r="AG251" s="248"/>
      <c r="AH251" s="248"/>
      <c r="AI251" s="248"/>
      <c r="AJ251" s="248"/>
      <c r="AK251" s="248"/>
      <c r="AL251" s="248"/>
      <c r="AM251" s="248"/>
      <c r="AN251" s="1532">
        <v>500</v>
      </c>
      <c r="AO251" s="1658"/>
      <c r="AP251" s="532" t="s">
        <v>16</v>
      </c>
      <c r="AQ251" s="248"/>
      <c r="AR251" s="248"/>
      <c r="AS251" s="248"/>
      <c r="AT251" s="252">
        <f t="shared" si="6"/>
        <v>500</v>
      </c>
      <c r="AU251" s="840" t="s">
        <v>6826</v>
      </c>
    </row>
    <row r="252" spans="1:55" ht="17.100000000000001" customHeight="1">
      <c r="A252" s="229">
        <v>61</v>
      </c>
      <c r="B252" s="337">
        <v>6621</v>
      </c>
      <c r="C252" s="467" t="s">
        <v>6827</v>
      </c>
      <c r="D252" s="1626" t="s">
        <v>6828</v>
      </c>
      <c r="E252" s="1659"/>
      <c r="F252" s="1659"/>
      <c r="G252" s="1659"/>
      <c r="H252" s="1659"/>
      <c r="I252" s="1610"/>
      <c r="J252" s="556" t="s">
        <v>1959</v>
      </c>
      <c r="K252" s="256"/>
      <c r="L252" s="591"/>
      <c r="M252" s="591"/>
      <c r="N252" s="591"/>
      <c r="O252" s="591"/>
      <c r="P252" s="591"/>
      <c r="Q252" s="591"/>
      <c r="R252" s="596"/>
      <c r="S252" s="600"/>
      <c r="T252" s="216"/>
      <c r="U252" s="257"/>
      <c r="V252" s="257"/>
      <c r="W252" s="257"/>
      <c r="X252" s="257"/>
      <c r="Y252" s="505"/>
      <c r="Z252" s="505"/>
      <c r="AA252" s="505"/>
      <c r="AB252" s="505"/>
      <c r="AC252" s="505"/>
      <c r="AD252" s="505"/>
      <c r="AE252" s="505"/>
      <c r="AF252" s="505"/>
      <c r="AG252" s="505"/>
      <c r="AH252" s="505"/>
      <c r="AI252" s="505"/>
      <c r="AJ252" s="505"/>
      <c r="AK252" s="505"/>
      <c r="AL252" s="505"/>
      <c r="AM252" s="505"/>
      <c r="AN252" s="1657"/>
      <c r="AO252" s="1657"/>
      <c r="AP252" s="474" t="s">
        <v>16</v>
      </c>
      <c r="AQ252" s="474"/>
      <c r="AR252" s="565"/>
      <c r="AS252" s="565"/>
      <c r="AT252" s="267"/>
      <c r="AU252" s="864" t="s">
        <v>116</v>
      </c>
      <c r="AV252" s="862"/>
      <c r="AW252" s="718"/>
      <c r="AX252" s="719"/>
      <c r="AY252" s="719"/>
      <c r="AZ252" s="208"/>
      <c r="BA252" s="208"/>
      <c r="BB252" s="720"/>
      <c r="BC252" s="721"/>
    </row>
    <row r="253" spans="1:55" ht="17.100000000000001" customHeight="1">
      <c r="A253" s="229">
        <v>61</v>
      </c>
      <c r="B253" s="337">
        <v>6616</v>
      </c>
      <c r="C253" s="467" t="s">
        <v>6829</v>
      </c>
      <c r="D253" s="1627"/>
      <c r="E253" s="1660"/>
      <c r="F253" s="1660"/>
      <c r="G253" s="1660"/>
      <c r="H253" s="1660"/>
      <c r="I253" s="1661"/>
      <c r="J253" s="399" t="s">
        <v>1961</v>
      </c>
      <c r="K253" s="256"/>
      <c r="L253" s="598"/>
      <c r="M253" s="598"/>
      <c r="N253" s="598"/>
      <c r="O253" s="598"/>
      <c r="P253" s="598"/>
      <c r="Q253" s="598"/>
      <c r="R253" s="599"/>
      <c r="S253" s="256"/>
      <c r="T253" s="257"/>
      <c r="U253" s="257"/>
      <c r="V253" s="257"/>
      <c r="W253" s="257"/>
      <c r="X253" s="257"/>
      <c r="Y253" s="505"/>
      <c r="Z253" s="505"/>
      <c r="AA253" s="505"/>
      <c r="AB253" s="505"/>
      <c r="AC253" s="505"/>
      <c r="AD253" s="505"/>
      <c r="AE253" s="505"/>
      <c r="AF253" s="505"/>
      <c r="AG253" s="505"/>
      <c r="AH253" s="505"/>
      <c r="AI253" s="505"/>
      <c r="AJ253" s="505"/>
      <c r="AK253" s="505"/>
      <c r="AL253" s="505"/>
      <c r="AM253" s="505"/>
      <c r="AN253" s="1657"/>
      <c r="AO253" s="1657"/>
      <c r="AP253" s="474" t="s">
        <v>16</v>
      </c>
      <c r="AQ253" s="474"/>
      <c r="AR253" s="565"/>
      <c r="AS253" s="565"/>
      <c r="AT253" s="267"/>
      <c r="AU253" s="865"/>
      <c r="AV253" s="862"/>
      <c r="AW253" s="718"/>
      <c r="AX253" s="719"/>
      <c r="AY253" s="719"/>
      <c r="AZ253" s="208"/>
      <c r="BA253" s="208"/>
      <c r="BB253" s="720"/>
      <c r="BC253" s="721"/>
    </row>
    <row r="254" spans="1:55" ht="17.100000000000001" customHeight="1">
      <c r="A254" s="229">
        <v>61</v>
      </c>
      <c r="B254" s="229">
        <v>6596</v>
      </c>
      <c r="C254" s="467" t="s">
        <v>6830</v>
      </c>
      <c r="D254" s="597"/>
      <c r="E254" s="866"/>
      <c r="F254" s="866"/>
      <c r="G254" s="866"/>
      <c r="H254" s="866"/>
      <c r="I254" s="866"/>
      <c r="J254" s="399" t="s">
        <v>1963</v>
      </c>
      <c r="K254" s="600"/>
      <c r="L254" s="598"/>
      <c r="M254" s="598"/>
      <c r="N254" s="598"/>
      <c r="O254" s="598"/>
      <c r="P254" s="598"/>
      <c r="Q254" s="598"/>
      <c r="R254" s="599"/>
      <c r="S254" s="256"/>
      <c r="T254" s="257"/>
      <c r="U254" s="257"/>
      <c r="V254" s="257"/>
      <c r="W254" s="257"/>
      <c r="X254" s="257"/>
      <c r="Y254" s="505"/>
      <c r="Z254" s="505"/>
      <c r="AA254" s="505"/>
      <c r="AB254" s="505"/>
      <c r="AC254" s="505"/>
      <c r="AD254" s="505"/>
      <c r="AE254" s="505"/>
      <c r="AF254" s="505"/>
      <c r="AG254" s="505"/>
      <c r="AH254" s="505"/>
      <c r="AI254" s="505"/>
      <c r="AJ254" s="505"/>
      <c r="AK254" s="505"/>
      <c r="AL254" s="505"/>
      <c r="AM254" s="505"/>
      <c r="AN254" s="1657"/>
      <c r="AO254" s="1657"/>
      <c r="AP254" s="474" t="s">
        <v>16</v>
      </c>
      <c r="AQ254" s="474"/>
      <c r="AR254" s="565"/>
      <c r="AS254" s="565"/>
      <c r="AT254" s="267"/>
      <c r="AU254" s="861"/>
      <c r="AV254" s="862"/>
      <c r="AW254" s="718"/>
      <c r="AX254" s="719"/>
      <c r="AY254" s="719"/>
      <c r="AZ254" s="208"/>
      <c r="BA254" s="208"/>
      <c r="BB254" s="720"/>
      <c r="BC254" s="721"/>
    </row>
    <row r="255" spans="1:55" ht="17.100000000000001" customHeight="1">
      <c r="A255" s="229">
        <v>61</v>
      </c>
      <c r="B255" s="229">
        <v>6601</v>
      </c>
      <c r="C255" s="467" t="s">
        <v>6831</v>
      </c>
      <c r="D255" s="589"/>
      <c r="E255" s="587"/>
      <c r="F255" s="587"/>
      <c r="G255" s="587"/>
      <c r="H255" s="587"/>
      <c r="I255" s="587"/>
      <c r="J255" s="399" t="s">
        <v>1965</v>
      </c>
      <c r="K255" s="256"/>
      <c r="L255" s="591"/>
      <c r="M255" s="591"/>
      <c r="N255" s="591"/>
      <c r="O255" s="591"/>
      <c r="P255" s="591"/>
      <c r="Q255" s="591"/>
      <c r="R255" s="596"/>
      <c r="S255" s="600"/>
      <c r="T255" s="216"/>
      <c r="U255" s="257"/>
      <c r="V255" s="257"/>
      <c r="W255" s="257"/>
      <c r="X255" s="257"/>
      <c r="Y255" s="505"/>
      <c r="Z255" s="505"/>
      <c r="AA255" s="505"/>
      <c r="AB255" s="505"/>
      <c r="AC255" s="505"/>
      <c r="AD255" s="505"/>
      <c r="AE255" s="505"/>
      <c r="AF255" s="505"/>
      <c r="AG255" s="505"/>
      <c r="AH255" s="505"/>
      <c r="AI255" s="505"/>
      <c r="AJ255" s="505"/>
      <c r="AK255" s="505"/>
      <c r="AL255" s="505"/>
      <c r="AM255" s="505"/>
      <c r="AN255" s="1657"/>
      <c r="AO255" s="1657"/>
      <c r="AP255" s="474" t="s">
        <v>16</v>
      </c>
      <c r="AQ255" s="474"/>
      <c r="AR255" s="565"/>
      <c r="AS255" s="565"/>
      <c r="AT255" s="267"/>
      <c r="AU255" s="861"/>
      <c r="AV255" s="862"/>
      <c r="AW255" s="718"/>
      <c r="AX255" s="719"/>
      <c r="AY255" s="719"/>
      <c r="AZ255" s="208"/>
      <c r="BA255" s="208"/>
      <c r="BB255" s="720"/>
      <c r="BC255" s="721"/>
    </row>
    <row r="256" spans="1:55" ht="17.100000000000001" customHeight="1">
      <c r="A256" s="229">
        <v>61</v>
      </c>
      <c r="B256" s="337">
        <v>6606</v>
      </c>
      <c r="C256" s="467" t="s">
        <v>6832</v>
      </c>
      <c r="D256" s="589"/>
      <c r="E256" s="587"/>
      <c r="F256" s="587"/>
      <c r="G256" s="587"/>
      <c r="H256" s="587"/>
      <c r="I256" s="587"/>
      <c r="J256" s="399" t="s">
        <v>1967</v>
      </c>
      <c r="K256" s="256"/>
      <c r="L256" s="591"/>
      <c r="M256" s="591"/>
      <c r="N256" s="591"/>
      <c r="O256" s="591"/>
      <c r="P256" s="591"/>
      <c r="Q256" s="591"/>
      <c r="R256" s="596"/>
      <c r="S256" s="600"/>
      <c r="T256" s="216"/>
      <c r="U256" s="257"/>
      <c r="V256" s="257"/>
      <c r="W256" s="257"/>
      <c r="X256" s="257"/>
      <c r="Y256" s="505"/>
      <c r="Z256" s="505"/>
      <c r="AA256" s="505"/>
      <c r="AB256" s="505"/>
      <c r="AC256" s="505"/>
      <c r="AD256" s="505"/>
      <c r="AE256" s="505"/>
      <c r="AF256" s="505"/>
      <c r="AG256" s="505"/>
      <c r="AH256" s="505"/>
      <c r="AI256" s="505"/>
      <c r="AJ256" s="505"/>
      <c r="AK256" s="505"/>
      <c r="AL256" s="505"/>
      <c r="AM256" s="505"/>
      <c r="AN256" s="1657"/>
      <c r="AO256" s="1657"/>
      <c r="AP256" s="474" t="s">
        <v>16</v>
      </c>
      <c r="AQ256" s="474"/>
      <c r="AR256" s="565"/>
      <c r="AS256" s="565"/>
      <c r="AT256" s="267"/>
      <c r="AU256" s="861"/>
      <c r="AV256" s="862"/>
      <c r="AW256" s="718"/>
      <c r="AX256" s="719"/>
      <c r="AY256" s="719"/>
      <c r="AZ256" s="208"/>
      <c r="BA256" s="208"/>
      <c r="BB256" s="720"/>
      <c r="BC256" s="721"/>
    </row>
    <row r="257" spans="1:55" ht="17.100000000000001" customHeight="1">
      <c r="A257" s="229">
        <v>61</v>
      </c>
      <c r="B257" s="337">
        <v>6611</v>
      </c>
      <c r="C257" s="467" t="s">
        <v>6833</v>
      </c>
      <c r="D257" s="556" t="s">
        <v>1969</v>
      </c>
      <c r="E257" s="593"/>
      <c r="F257" s="593"/>
      <c r="G257" s="257"/>
      <c r="H257" s="257"/>
      <c r="I257" s="257"/>
      <c r="J257" s="257"/>
      <c r="K257" s="257"/>
      <c r="L257" s="257"/>
      <c r="M257" s="257"/>
      <c r="N257" s="257"/>
      <c r="O257" s="257"/>
      <c r="P257" s="257"/>
      <c r="Q257" s="257"/>
      <c r="R257" s="257"/>
      <c r="S257" s="257"/>
      <c r="T257" s="257"/>
      <c r="U257" s="257"/>
      <c r="V257" s="257"/>
      <c r="W257" s="257"/>
      <c r="X257" s="257"/>
      <c r="Y257" s="505"/>
      <c r="Z257" s="505"/>
      <c r="AA257" s="505"/>
      <c r="AB257" s="505"/>
      <c r="AC257" s="505"/>
      <c r="AD257" s="505"/>
      <c r="AE257" s="505"/>
      <c r="AF257" s="505"/>
      <c r="AG257" s="505"/>
      <c r="AH257" s="505"/>
      <c r="AI257" s="505"/>
      <c r="AJ257" s="505"/>
      <c r="AK257" s="505"/>
      <c r="AL257" s="505"/>
      <c r="AM257" s="505"/>
      <c r="AN257" s="1657"/>
      <c r="AO257" s="1657"/>
      <c r="AP257" s="474" t="s">
        <v>16</v>
      </c>
      <c r="AQ257" s="474"/>
      <c r="AR257" s="565"/>
      <c r="AS257" s="565"/>
      <c r="AT257" s="267"/>
      <c r="AU257" s="863"/>
      <c r="AV257" s="862"/>
      <c r="AW257" s="718"/>
      <c r="AX257" s="719"/>
      <c r="AY257" s="719"/>
      <c r="AZ257" s="208"/>
      <c r="BA257" s="208"/>
      <c r="BB257" s="720"/>
      <c r="BC257" s="721"/>
    </row>
  </sheetData>
  <mergeCells count="331">
    <mergeCell ref="D7:I8"/>
    <mergeCell ref="J7:M9"/>
    <mergeCell ref="N7:T9"/>
    <mergeCell ref="AN7:AO7"/>
    <mergeCell ref="AN8:AO8"/>
    <mergeCell ref="AN9:AO9"/>
    <mergeCell ref="AN16:AO16"/>
    <mergeCell ref="AN17:AO17"/>
    <mergeCell ref="N18:T19"/>
    <mergeCell ref="AN18:AO18"/>
    <mergeCell ref="AN19:AO19"/>
    <mergeCell ref="AN20:AO20"/>
    <mergeCell ref="AN10:AO10"/>
    <mergeCell ref="AN11:AO11"/>
    <mergeCell ref="AN12:AO12"/>
    <mergeCell ref="AN13:AO13"/>
    <mergeCell ref="N14:T15"/>
    <mergeCell ref="AN14:AO14"/>
    <mergeCell ref="AN15:AO15"/>
    <mergeCell ref="J21:M23"/>
    <mergeCell ref="N21:T22"/>
    <mergeCell ref="AN21:AO21"/>
    <mergeCell ref="AN22:AO22"/>
    <mergeCell ref="AN23:AO23"/>
    <mergeCell ref="N24:T29"/>
    <mergeCell ref="AN24:AO24"/>
    <mergeCell ref="AN25:AO25"/>
    <mergeCell ref="AN26:AO26"/>
    <mergeCell ref="AN27:AO27"/>
    <mergeCell ref="AN28:AO28"/>
    <mergeCell ref="AN29:AO29"/>
    <mergeCell ref="AN30:AO30"/>
    <mergeCell ref="D31:I32"/>
    <mergeCell ref="J31:M33"/>
    <mergeCell ref="N31:T32"/>
    <mergeCell ref="AN31:AO31"/>
    <mergeCell ref="AN32:AO32"/>
    <mergeCell ref="AN33:AO33"/>
    <mergeCell ref="D41:I42"/>
    <mergeCell ref="J41:M43"/>
    <mergeCell ref="N41:Q43"/>
    <mergeCell ref="R41:X43"/>
    <mergeCell ref="AN41:AO41"/>
    <mergeCell ref="AN42:AO42"/>
    <mergeCell ref="AN43:AO43"/>
    <mergeCell ref="AN34:AO34"/>
    <mergeCell ref="J35:M39"/>
    <mergeCell ref="N35:T37"/>
    <mergeCell ref="U35:AB36"/>
    <mergeCell ref="AN35:AO35"/>
    <mergeCell ref="AN36:AO36"/>
    <mergeCell ref="U37:AB38"/>
    <mergeCell ref="AN37:AO37"/>
    <mergeCell ref="AN38:AO38"/>
    <mergeCell ref="U39:AB40"/>
    <mergeCell ref="AN44:AO44"/>
    <mergeCell ref="AN45:AO45"/>
    <mergeCell ref="AN46:AO46"/>
    <mergeCell ref="AN47:AO47"/>
    <mergeCell ref="R48:X49"/>
    <mergeCell ref="AN48:AO48"/>
    <mergeCell ref="AN49:AO49"/>
    <mergeCell ref="AN39:AO39"/>
    <mergeCell ref="AN40:AO40"/>
    <mergeCell ref="N55:Q57"/>
    <mergeCell ref="R55:X56"/>
    <mergeCell ref="AN55:AO55"/>
    <mergeCell ref="AN56:AO56"/>
    <mergeCell ref="AN57:AO57"/>
    <mergeCell ref="AN58:AO58"/>
    <mergeCell ref="AN50:AO50"/>
    <mergeCell ref="AN51:AO51"/>
    <mergeCell ref="R52:X53"/>
    <mergeCell ref="AN52:AO52"/>
    <mergeCell ref="AN53:AO53"/>
    <mergeCell ref="AN54:AO54"/>
    <mergeCell ref="AN59:AO59"/>
    <mergeCell ref="AN60:AO60"/>
    <mergeCell ref="R61:X66"/>
    <mergeCell ref="AN61:AO61"/>
    <mergeCell ref="AN62:AO62"/>
    <mergeCell ref="AN63:AO63"/>
    <mergeCell ref="AN64:AO64"/>
    <mergeCell ref="AN65:AO65"/>
    <mergeCell ref="AN66:AO66"/>
    <mergeCell ref="AN71:AO71"/>
    <mergeCell ref="AN72:AO72"/>
    <mergeCell ref="AN73:AO73"/>
    <mergeCell ref="AN74:AO74"/>
    <mergeCell ref="R75:X76"/>
    <mergeCell ref="AN75:AO75"/>
    <mergeCell ref="AN76:AO76"/>
    <mergeCell ref="AN67:AO67"/>
    <mergeCell ref="J68:M70"/>
    <mergeCell ref="N68:Q70"/>
    <mergeCell ref="R68:X70"/>
    <mergeCell ref="AN68:AO68"/>
    <mergeCell ref="AN69:AO69"/>
    <mergeCell ref="AN70:AO70"/>
    <mergeCell ref="N82:Q84"/>
    <mergeCell ref="R82:X83"/>
    <mergeCell ref="AN82:AO82"/>
    <mergeCell ref="AN83:AO83"/>
    <mergeCell ref="AN84:AO84"/>
    <mergeCell ref="AN85:AO85"/>
    <mergeCell ref="AN77:AO77"/>
    <mergeCell ref="AN78:AO78"/>
    <mergeCell ref="R79:X80"/>
    <mergeCell ref="AN79:AO79"/>
    <mergeCell ref="AN80:AO80"/>
    <mergeCell ref="AN81:AO81"/>
    <mergeCell ref="AN86:AO86"/>
    <mergeCell ref="AN87:AO87"/>
    <mergeCell ref="R88:X93"/>
    <mergeCell ref="AN88:AO88"/>
    <mergeCell ref="AN89:AO89"/>
    <mergeCell ref="AN90:AO90"/>
    <mergeCell ref="AN91:AO91"/>
    <mergeCell ref="AN92:AO92"/>
    <mergeCell ref="AN93:AO93"/>
    <mergeCell ref="AN98:AO98"/>
    <mergeCell ref="AN99:AO99"/>
    <mergeCell ref="AN100:AO100"/>
    <mergeCell ref="AN101:AO101"/>
    <mergeCell ref="R102:X103"/>
    <mergeCell ref="AN102:AO102"/>
    <mergeCell ref="AN103:AO103"/>
    <mergeCell ref="AN94:AO94"/>
    <mergeCell ref="J95:M97"/>
    <mergeCell ref="N95:Q97"/>
    <mergeCell ref="R95:X97"/>
    <mergeCell ref="AN95:AO95"/>
    <mergeCell ref="AN96:AO96"/>
    <mergeCell ref="AN97:AO97"/>
    <mergeCell ref="N109:Q111"/>
    <mergeCell ref="R109:X110"/>
    <mergeCell ref="AN109:AO109"/>
    <mergeCell ref="AN110:AO110"/>
    <mergeCell ref="AN111:AO111"/>
    <mergeCell ref="AN112:AO112"/>
    <mergeCell ref="AN104:AO104"/>
    <mergeCell ref="AN105:AO105"/>
    <mergeCell ref="R106:X107"/>
    <mergeCell ref="AN106:AO106"/>
    <mergeCell ref="AN107:AO107"/>
    <mergeCell ref="AN108:AO108"/>
    <mergeCell ref="AN121:AO121"/>
    <mergeCell ref="D122:I123"/>
    <mergeCell ref="J122:M124"/>
    <mergeCell ref="N122:Q124"/>
    <mergeCell ref="R122:X123"/>
    <mergeCell ref="AN122:AO122"/>
    <mergeCell ref="AN123:AO123"/>
    <mergeCell ref="AN124:AO124"/>
    <mergeCell ref="AN113:AO113"/>
    <mergeCell ref="AN114:AO114"/>
    <mergeCell ref="R115:X120"/>
    <mergeCell ref="AN115:AO115"/>
    <mergeCell ref="AN116:AO116"/>
    <mergeCell ref="AN117:AO117"/>
    <mergeCell ref="AN118:AO118"/>
    <mergeCell ref="AN119:AO119"/>
    <mergeCell ref="AN120:AO120"/>
    <mergeCell ref="J128:M130"/>
    <mergeCell ref="N128:Q130"/>
    <mergeCell ref="R128:X129"/>
    <mergeCell ref="AN128:AO128"/>
    <mergeCell ref="AN129:AO129"/>
    <mergeCell ref="AN130:AO130"/>
    <mergeCell ref="J125:M127"/>
    <mergeCell ref="N125:Q127"/>
    <mergeCell ref="R125:X126"/>
    <mergeCell ref="AN125:AO125"/>
    <mergeCell ref="AN126:AO126"/>
    <mergeCell ref="AN127:AO127"/>
    <mergeCell ref="AN134:AO134"/>
    <mergeCell ref="AN135:AO135"/>
    <mergeCell ref="AN136:AO136"/>
    <mergeCell ref="AN137:AO137"/>
    <mergeCell ref="R138:X139"/>
    <mergeCell ref="AN138:AO138"/>
    <mergeCell ref="AN139:AO139"/>
    <mergeCell ref="D131:I132"/>
    <mergeCell ref="N131:Q133"/>
    <mergeCell ref="R131:X133"/>
    <mergeCell ref="AN131:AO131"/>
    <mergeCell ref="AN132:AO132"/>
    <mergeCell ref="AN133:AO133"/>
    <mergeCell ref="N145:Q147"/>
    <mergeCell ref="R145:X146"/>
    <mergeCell ref="AN145:AO145"/>
    <mergeCell ref="AN146:AO146"/>
    <mergeCell ref="AN147:AO147"/>
    <mergeCell ref="AN148:AO148"/>
    <mergeCell ref="AN140:AO140"/>
    <mergeCell ref="AN141:AO141"/>
    <mergeCell ref="R142:X143"/>
    <mergeCell ref="AN142:AO142"/>
    <mergeCell ref="AN143:AO143"/>
    <mergeCell ref="AN144:AO144"/>
    <mergeCell ref="AN149:AO149"/>
    <mergeCell ref="AN150:AO150"/>
    <mergeCell ref="R151:X156"/>
    <mergeCell ref="AN151:AO151"/>
    <mergeCell ref="AN152:AO152"/>
    <mergeCell ref="AN153:AO153"/>
    <mergeCell ref="AN154:AO154"/>
    <mergeCell ref="AN155:AO155"/>
    <mergeCell ref="AN156:AO156"/>
    <mergeCell ref="AN161:AO161"/>
    <mergeCell ref="AN162:AO162"/>
    <mergeCell ref="AN163:AO163"/>
    <mergeCell ref="AN164:AO164"/>
    <mergeCell ref="R165:X166"/>
    <mergeCell ref="AN165:AO165"/>
    <mergeCell ref="AN166:AO166"/>
    <mergeCell ref="AN157:AO157"/>
    <mergeCell ref="N158:Q160"/>
    <mergeCell ref="R158:X160"/>
    <mergeCell ref="AN158:AO158"/>
    <mergeCell ref="AN159:AO159"/>
    <mergeCell ref="AN160:AO160"/>
    <mergeCell ref="N172:Q174"/>
    <mergeCell ref="R172:X173"/>
    <mergeCell ref="AN172:AO172"/>
    <mergeCell ref="AN173:AO173"/>
    <mergeCell ref="AN174:AO174"/>
    <mergeCell ref="AN175:AO175"/>
    <mergeCell ref="AN167:AO167"/>
    <mergeCell ref="AN168:AO168"/>
    <mergeCell ref="R169:X170"/>
    <mergeCell ref="AN169:AO169"/>
    <mergeCell ref="AN170:AO170"/>
    <mergeCell ref="AN171:AO171"/>
    <mergeCell ref="AN176:AO176"/>
    <mergeCell ref="AN177:AO177"/>
    <mergeCell ref="R178:X183"/>
    <mergeCell ref="AN178:AO178"/>
    <mergeCell ref="AN179:AO179"/>
    <mergeCell ref="AN180:AO180"/>
    <mergeCell ref="AN181:AO181"/>
    <mergeCell ref="AN182:AO182"/>
    <mergeCell ref="AN183:AO183"/>
    <mergeCell ref="AN188:AO188"/>
    <mergeCell ref="AN189:AO189"/>
    <mergeCell ref="AN190:AO190"/>
    <mergeCell ref="AN191:AO191"/>
    <mergeCell ref="R192:X193"/>
    <mergeCell ref="AN192:AO192"/>
    <mergeCell ref="AN193:AO193"/>
    <mergeCell ref="AN184:AO184"/>
    <mergeCell ref="N185:Q187"/>
    <mergeCell ref="R185:X187"/>
    <mergeCell ref="AN185:AO185"/>
    <mergeCell ref="AN186:AO186"/>
    <mergeCell ref="AN187:AO187"/>
    <mergeCell ref="AN199:AO199"/>
    <mergeCell ref="AN200:AO200"/>
    <mergeCell ref="AN201:AO201"/>
    <mergeCell ref="D202:I203"/>
    <mergeCell ref="AN202:AO202"/>
    <mergeCell ref="AN203:AO203"/>
    <mergeCell ref="AN194:AO194"/>
    <mergeCell ref="AN195:AO195"/>
    <mergeCell ref="N196:Q198"/>
    <mergeCell ref="R196:X197"/>
    <mergeCell ref="AN196:AO196"/>
    <mergeCell ref="AN197:AO197"/>
    <mergeCell ref="AN198:AO198"/>
    <mergeCell ref="AN210:AO210"/>
    <mergeCell ref="AN211:AO211"/>
    <mergeCell ref="AN212:AO212"/>
    <mergeCell ref="D213:I214"/>
    <mergeCell ref="AN213:AO213"/>
    <mergeCell ref="AN214:AO214"/>
    <mergeCell ref="AN204:AO204"/>
    <mergeCell ref="AN205:AO205"/>
    <mergeCell ref="AN206:AO206"/>
    <mergeCell ref="AN207:AO207"/>
    <mergeCell ref="AN208:AO208"/>
    <mergeCell ref="AN209:AO209"/>
    <mergeCell ref="J222:T222"/>
    <mergeCell ref="AN222:AO222"/>
    <mergeCell ref="AN223:AO223"/>
    <mergeCell ref="AN215:AO215"/>
    <mergeCell ref="D216:I216"/>
    <mergeCell ref="J216:T216"/>
    <mergeCell ref="AN216:AO216"/>
    <mergeCell ref="AN217:AO217"/>
    <mergeCell ref="AN218:AO218"/>
    <mergeCell ref="AN224:AO224"/>
    <mergeCell ref="AN225:AO225"/>
    <mergeCell ref="AN226:AO226"/>
    <mergeCell ref="AN227:AO227"/>
    <mergeCell ref="AN228:AO228"/>
    <mergeCell ref="AN229:AO229"/>
    <mergeCell ref="AN219:AO219"/>
    <mergeCell ref="AN220:AO220"/>
    <mergeCell ref="AN221:AO221"/>
    <mergeCell ref="AP239:AQ239"/>
    <mergeCell ref="T241:U241"/>
    <mergeCell ref="AP241:AQ241"/>
    <mergeCell ref="AN230:AO230"/>
    <mergeCell ref="AN231:AO231"/>
    <mergeCell ref="AN232:AO232"/>
    <mergeCell ref="AN233:AO233"/>
    <mergeCell ref="AN234:AO234"/>
    <mergeCell ref="AN235:AO235"/>
    <mergeCell ref="T242:U242"/>
    <mergeCell ref="AN242:AO242"/>
    <mergeCell ref="J243:T245"/>
    <mergeCell ref="AN243:AO243"/>
    <mergeCell ref="AN244:AO244"/>
    <mergeCell ref="AN245:AO245"/>
    <mergeCell ref="AN236:AO236"/>
    <mergeCell ref="AN237:AO237"/>
    <mergeCell ref="T239:U239"/>
    <mergeCell ref="AN256:AO256"/>
    <mergeCell ref="AN257:AO257"/>
    <mergeCell ref="AN251:AO251"/>
    <mergeCell ref="D252:I253"/>
    <mergeCell ref="AN252:AO252"/>
    <mergeCell ref="AN253:AO253"/>
    <mergeCell ref="AN254:AO254"/>
    <mergeCell ref="AN255:AO255"/>
    <mergeCell ref="J246:T248"/>
    <mergeCell ref="AN246:AO246"/>
    <mergeCell ref="AN247:AO247"/>
    <mergeCell ref="AN248:AO248"/>
    <mergeCell ref="AN249:AO249"/>
    <mergeCell ref="AN250:AO250"/>
  </mergeCells>
  <phoneticPr fontId="1"/>
  <printOptions horizontalCentered="1"/>
  <pageMargins left="0.39370078740157483" right="0.39370078740157483" top="0.62992125984251968" bottom="0.39370078740157483" header="0.78740157480314965" footer="0.31496062992125984"/>
  <pageSetup paperSize="9" scale="46" orientation="portrait" r:id="rId1"/>
  <headerFooter>
    <oddHeader>&amp;R&amp;9児童発達支援</oddHeader>
    <oddFooter>&amp;C&amp;14&amp;P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AE1734"/>
  <sheetViews>
    <sheetView view="pageBreakPreview" zoomScaleNormal="100" zoomScaleSheetLayoutView="100" workbookViewId="0">
      <pane xSplit="3" ySplit="6" topLeftCell="D7" activePane="bottomRight" state="frozen"/>
      <selection pane="topRight"/>
      <selection pane="bottomLeft"/>
      <selection pane="bottomRight"/>
    </sheetView>
  </sheetViews>
  <sheetFormatPr defaultColWidth="9" defaultRowHeight="13.5"/>
  <cols>
    <col min="1" max="1" width="4.625" style="300" customWidth="1"/>
    <col min="2" max="2" width="7.625" style="300" customWidth="1"/>
    <col min="3" max="3" width="41.625" style="207" customWidth="1"/>
    <col min="4" max="6" width="6.625" style="300" customWidth="1"/>
    <col min="7" max="7" width="7.625" style="300" customWidth="1"/>
    <col min="8" max="8" width="5.75" style="300" bestFit="1" customWidth="1"/>
    <col min="9" max="9" width="5.375" style="300" bestFit="1" customWidth="1"/>
    <col min="10" max="10" width="7.625" style="207" customWidth="1"/>
    <col min="11" max="11" width="3.125" style="207" customWidth="1"/>
    <col min="12" max="12" width="7.5" style="207" bestFit="1" customWidth="1"/>
    <col min="13" max="13" width="6.625" style="207" customWidth="1"/>
    <col min="14" max="14" width="3.125" style="207" bestFit="1" customWidth="1"/>
    <col min="15" max="15" width="4.75" style="207" bestFit="1" customWidth="1"/>
    <col min="16" max="17" width="7.625" style="300" customWidth="1"/>
    <col min="18" max="18" width="3.125" style="300" bestFit="1" customWidth="1"/>
    <col min="19" max="19" width="4.75" style="300" customWidth="1"/>
    <col min="20" max="20" width="7.625" style="300" customWidth="1"/>
    <col min="21" max="21" width="3.125" style="331" customWidth="1"/>
    <col min="22" max="22" width="4.75" style="300" customWidth="1"/>
    <col min="23" max="23" width="7.625" style="300" customWidth="1"/>
    <col min="24" max="24" width="3.125" style="300" customWidth="1"/>
    <col min="25" max="25" width="4.75" style="300" customWidth="1"/>
    <col min="26" max="26" width="18.875" style="300" bestFit="1" customWidth="1"/>
    <col min="27" max="27" width="2.5" style="300" bestFit="1" customWidth="1"/>
    <col min="28" max="28" width="5.25" style="300" customWidth="1"/>
    <col min="29" max="30" width="8.625" style="300" customWidth="1"/>
    <col min="31" max="31" width="2.75" style="300" customWidth="1"/>
    <col min="32" max="16384" width="9" style="300"/>
  </cols>
  <sheetData>
    <row r="1" spans="1:31" ht="17.100000000000001" customHeight="1">
      <c r="A1" s="205"/>
      <c r="C1" s="867"/>
      <c r="K1" s="208"/>
      <c r="L1" s="208"/>
      <c r="M1" s="208"/>
      <c r="N1" s="208"/>
      <c r="O1" s="208"/>
      <c r="P1" s="301"/>
      <c r="Q1" s="301"/>
      <c r="R1" s="301"/>
      <c r="S1" s="301"/>
      <c r="T1" s="301"/>
      <c r="U1" s="302"/>
      <c r="V1" s="301"/>
      <c r="W1" s="211"/>
      <c r="X1" s="211"/>
      <c r="Y1" s="211"/>
      <c r="Z1" s="211"/>
      <c r="AA1" s="211"/>
      <c r="AB1" s="211"/>
    </row>
    <row r="2" spans="1:31" ht="17.100000000000001" customHeight="1">
      <c r="A2" s="205"/>
      <c r="C2" s="867"/>
      <c r="K2" s="208"/>
      <c r="L2" s="208"/>
      <c r="M2" s="208"/>
      <c r="N2" s="208"/>
      <c r="O2" s="208"/>
      <c r="P2" s="301"/>
      <c r="Q2" s="301"/>
      <c r="R2" s="301"/>
      <c r="S2" s="301"/>
      <c r="T2" s="301"/>
      <c r="U2" s="302"/>
      <c r="V2" s="301"/>
      <c r="W2" s="214"/>
      <c r="X2" s="214"/>
      <c r="Y2" s="208"/>
      <c r="Z2" s="208"/>
      <c r="AA2" s="208"/>
      <c r="AB2" s="208"/>
    </row>
    <row r="3" spans="1:31" ht="17.100000000000001" customHeight="1">
      <c r="A3" s="205"/>
      <c r="C3" s="867"/>
      <c r="K3" s="208"/>
      <c r="L3" s="208"/>
      <c r="M3" s="208"/>
      <c r="N3" s="208"/>
      <c r="O3" s="208"/>
      <c r="P3" s="301"/>
      <c r="Q3" s="301"/>
      <c r="R3" s="301"/>
      <c r="S3" s="301"/>
      <c r="T3" s="301"/>
      <c r="U3" s="302"/>
      <c r="V3" s="301"/>
      <c r="W3" s="301"/>
      <c r="X3" s="301"/>
      <c r="Y3" s="214"/>
      <c r="Z3" s="215"/>
      <c r="AA3" s="215"/>
      <c r="AB3" s="215"/>
    </row>
    <row r="4" spans="1:31" ht="17.100000000000001" customHeight="1">
      <c r="A4" s="205"/>
      <c r="B4" s="205" t="s">
        <v>2095</v>
      </c>
      <c r="C4" s="867"/>
      <c r="K4" s="216"/>
      <c r="L4" s="216"/>
      <c r="M4" s="216"/>
      <c r="N4" s="216"/>
      <c r="O4" s="216"/>
      <c r="P4" s="304"/>
      <c r="Q4" s="304"/>
      <c r="R4" s="304"/>
      <c r="S4" s="304"/>
      <c r="T4" s="304"/>
      <c r="U4" s="305"/>
      <c r="V4" s="304"/>
      <c r="W4" s="306"/>
      <c r="X4" s="306"/>
      <c r="Y4" s="306"/>
      <c r="Z4" s="304"/>
      <c r="AA4" s="304"/>
      <c r="AB4" s="304"/>
    </row>
    <row r="5" spans="1:31" ht="17.100000000000001" customHeight="1">
      <c r="A5" s="220" t="s">
        <v>6834</v>
      </c>
      <c r="B5" s="307"/>
      <c r="C5" s="222" t="s">
        <v>2</v>
      </c>
      <c r="D5" s="333"/>
      <c r="E5" s="334"/>
      <c r="F5" s="334"/>
      <c r="G5" s="334"/>
      <c r="H5" s="334"/>
      <c r="I5" s="334"/>
      <c r="J5" s="232"/>
      <c r="K5" s="232"/>
      <c r="L5" s="232"/>
      <c r="M5" s="232"/>
      <c r="N5" s="232"/>
      <c r="O5" s="232"/>
      <c r="P5" s="755" t="s">
        <v>6835</v>
      </c>
      <c r="Q5" s="755"/>
      <c r="R5" s="334"/>
      <c r="S5" s="334"/>
      <c r="T5" s="755"/>
      <c r="U5" s="336"/>
      <c r="V5" s="334"/>
      <c r="W5" s="755"/>
      <c r="X5" s="334"/>
      <c r="Y5" s="334"/>
      <c r="Z5" s="334"/>
      <c r="AA5" s="334"/>
      <c r="AB5" s="334"/>
      <c r="AC5" s="223" t="s">
        <v>4</v>
      </c>
      <c r="AD5" s="223" t="s">
        <v>5</v>
      </c>
      <c r="AE5" s="301"/>
    </row>
    <row r="6" spans="1:31" ht="17.100000000000001" customHeight="1">
      <c r="A6" s="224" t="s">
        <v>6</v>
      </c>
      <c r="B6" s="225" t="s">
        <v>7</v>
      </c>
      <c r="C6" s="226"/>
      <c r="D6" s="308"/>
      <c r="E6" s="304"/>
      <c r="F6" s="304"/>
      <c r="G6" s="304"/>
      <c r="H6" s="304"/>
      <c r="I6" s="304"/>
      <c r="J6" s="216"/>
      <c r="K6" s="216"/>
      <c r="L6" s="216"/>
      <c r="M6" s="216"/>
      <c r="N6" s="216"/>
      <c r="O6" s="216"/>
      <c r="P6" s="304"/>
      <c r="Q6" s="304"/>
      <c r="R6" s="304"/>
      <c r="S6" s="304"/>
      <c r="T6" s="304"/>
      <c r="U6" s="305"/>
      <c r="V6" s="304"/>
      <c r="W6" s="304"/>
      <c r="X6" s="304"/>
      <c r="Y6" s="304"/>
      <c r="Z6" s="304"/>
      <c r="AA6" s="304"/>
      <c r="AB6" s="304"/>
      <c r="AC6" s="228" t="s">
        <v>8</v>
      </c>
      <c r="AD6" s="228" t="s">
        <v>9</v>
      </c>
      <c r="AE6" s="301"/>
    </row>
    <row r="7" spans="1:31" ht="17.100000000000001" customHeight="1">
      <c r="A7" s="586">
        <v>61</v>
      </c>
      <c r="B7" s="586">
        <v>8111</v>
      </c>
      <c r="C7" s="868" t="s">
        <v>6836</v>
      </c>
      <c r="D7" s="1631" t="s">
        <v>4695</v>
      </c>
      <c r="E7" s="1631" t="s">
        <v>4696</v>
      </c>
      <c r="F7" s="1545" t="s">
        <v>4697</v>
      </c>
      <c r="G7" s="377"/>
      <c r="H7" s="377"/>
      <c r="I7" s="378"/>
      <c r="J7" s="597"/>
      <c r="K7" s="654"/>
      <c r="L7" s="385"/>
      <c r="M7" s="1627" t="s">
        <v>6837</v>
      </c>
      <c r="N7" s="208"/>
      <c r="O7" s="208"/>
      <c r="P7" s="245"/>
      <c r="Q7" s="208"/>
      <c r="R7" s="208"/>
      <c r="S7" s="208"/>
      <c r="T7" s="611"/>
      <c r="U7" s="301"/>
      <c r="V7" s="208"/>
      <c r="W7" s="245"/>
      <c r="X7" s="208"/>
      <c r="Y7" s="385"/>
      <c r="Z7" s="257"/>
      <c r="AA7" s="257"/>
      <c r="AB7" s="257"/>
      <c r="AC7" s="473">
        <f>ROUND(H8*O$8,0)</f>
        <v>757</v>
      </c>
      <c r="AD7" s="268" t="s">
        <v>131</v>
      </c>
    </row>
    <row r="8" spans="1:31" ht="17.100000000000001" customHeight="1">
      <c r="A8" s="229">
        <v>61</v>
      </c>
      <c r="B8" s="229">
        <v>8112</v>
      </c>
      <c r="C8" s="869" t="s">
        <v>6838</v>
      </c>
      <c r="D8" s="1631"/>
      <c r="E8" s="1631"/>
      <c r="F8" s="1545"/>
      <c r="G8" s="377"/>
      <c r="H8" s="757">
        <f>'28児童発達支援(基本１)'!H8</f>
        <v>1081</v>
      </c>
      <c r="I8" s="208" t="s">
        <v>18</v>
      </c>
      <c r="J8" s="597"/>
      <c r="K8" s="654"/>
      <c r="L8" s="385"/>
      <c r="M8" s="1627"/>
      <c r="N8" s="214" t="s">
        <v>163</v>
      </c>
      <c r="O8" s="609">
        <v>0.7</v>
      </c>
      <c r="P8" s="245"/>
      <c r="Q8" s="208"/>
      <c r="R8" s="208"/>
      <c r="S8" s="208"/>
      <c r="T8" s="611"/>
      <c r="U8" s="301"/>
      <c r="V8" s="208"/>
      <c r="W8" s="245"/>
      <c r="X8" s="208"/>
      <c r="Y8" s="226"/>
      <c r="Z8" s="758" t="s">
        <v>167</v>
      </c>
      <c r="AA8" s="759">
        <v>5</v>
      </c>
      <c r="AB8" s="760" t="s">
        <v>168</v>
      </c>
      <c r="AC8" s="473">
        <f>ROUND(H8*O$8,0)-AA8</f>
        <v>752</v>
      </c>
      <c r="AD8" s="268"/>
    </row>
    <row r="9" spans="1:31" ht="17.100000000000001" customHeight="1">
      <c r="A9" s="243">
        <v>61</v>
      </c>
      <c r="B9" s="243">
        <v>8250</v>
      </c>
      <c r="C9" s="870" t="s">
        <v>6839</v>
      </c>
      <c r="D9" s="1631"/>
      <c r="E9" s="1631"/>
      <c r="F9" s="1545"/>
      <c r="G9" s="377"/>
      <c r="H9" s="377"/>
      <c r="I9" s="378"/>
      <c r="J9" s="597"/>
      <c r="K9" s="654"/>
      <c r="L9" s="385"/>
      <c r="M9" s="1627"/>
      <c r="P9" s="245"/>
      <c r="Q9" s="208"/>
      <c r="R9" s="208"/>
      <c r="S9" s="208"/>
      <c r="T9" s="611"/>
      <c r="U9" s="301"/>
      <c r="V9" s="385"/>
      <c r="W9" s="1684" t="s">
        <v>4700</v>
      </c>
      <c r="X9" s="362" t="s">
        <v>163</v>
      </c>
      <c r="Y9" s="395">
        <v>0.85</v>
      </c>
      <c r="Z9" s="355"/>
      <c r="AA9" s="247"/>
      <c r="AB9" s="247"/>
      <c r="AC9" s="391">
        <f>ROUND(ROUND(H8*O$8,0)*Y9,0)</f>
        <v>643</v>
      </c>
      <c r="AD9" s="268"/>
    </row>
    <row r="10" spans="1:31" ht="17.100000000000001" customHeight="1">
      <c r="A10" s="243">
        <v>61</v>
      </c>
      <c r="B10" s="243">
        <v>8251</v>
      </c>
      <c r="C10" s="870" t="s">
        <v>6840</v>
      </c>
      <c r="D10" s="1631"/>
      <c r="E10" s="1631"/>
      <c r="F10" s="377"/>
      <c r="G10" s="377"/>
      <c r="H10" s="377"/>
      <c r="I10" s="377"/>
      <c r="J10" s="597"/>
      <c r="K10" s="654"/>
      <c r="L10" s="385"/>
      <c r="M10" s="1627"/>
      <c r="N10" s="208"/>
      <c r="O10" s="385"/>
      <c r="P10" s="245"/>
      <c r="Q10" s="208"/>
      <c r="R10" s="208"/>
      <c r="S10" s="208"/>
      <c r="T10" s="761"/>
      <c r="U10" s="304"/>
      <c r="V10" s="226"/>
      <c r="W10" s="1651"/>
      <c r="X10" s="512"/>
      <c r="Y10" s="368"/>
      <c r="Z10" s="762" t="s">
        <v>167</v>
      </c>
      <c r="AA10" s="354">
        <v>5</v>
      </c>
      <c r="AB10" s="763" t="s">
        <v>168</v>
      </c>
      <c r="AC10" s="391">
        <f>ROUND(ROUND(H8*O$8,0)*Y9,0)-AA10</f>
        <v>638</v>
      </c>
      <c r="AD10" s="268"/>
    </row>
    <row r="11" spans="1:31" ht="17.100000000000001" customHeight="1">
      <c r="A11" s="229">
        <v>61</v>
      </c>
      <c r="B11" s="229">
        <v>8113</v>
      </c>
      <c r="C11" s="871" t="s">
        <v>6841</v>
      </c>
      <c r="D11" s="1631"/>
      <c r="E11" s="1631"/>
      <c r="F11" s="278"/>
      <c r="G11" s="278"/>
      <c r="J11" s="597"/>
      <c r="K11" s="654"/>
      <c r="L11" s="385"/>
      <c r="M11" s="245"/>
      <c r="N11" s="208"/>
      <c r="O11" s="385"/>
      <c r="P11" s="245"/>
      <c r="Q11" s="208"/>
      <c r="R11" s="208"/>
      <c r="S11" s="208"/>
      <c r="T11" s="1542" t="s">
        <v>4703</v>
      </c>
      <c r="U11" s="372" t="s">
        <v>163</v>
      </c>
      <c r="V11" s="373">
        <v>0.7</v>
      </c>
      <c r="W11" s="231"/>
      <c r="X11" s="232"/>
      <c r="Y11" s="314"/>
      <c r="Z11" s="257"/>
      <c r="AA11" s="257"/>
      <c r="AB11" s="257"/>
      <c r="AC11" s="473">
        <f>ROUND(ROUND(H8*O$8,0)*V11,0)</f>
        <v>530</v>
      </c>
      <c r="AD11" s="268"/>
    </row>
    <row r="12" spans="1:31" ht="17.100000000000001" customHeight="1">
      <c r="A12" s="229">
        <v>61</v>
      </c>
      <c r="B12" s="229">
        <v>8114</v>
      </c>
      <c r="C12" s="869" t="s">
        <v>6842</v>
      </c>
      <c r="D12" s="764"/>
      <c r="E12" s="764"/>
      <c r="F12" s="278"/>
      <c r="G12" s="278"/>
      <c r="H12" s="208"/>
      <c r="I12" s="388"/>
      <c r="J12" s="597"/>
      <c r="K12" s="654"/>
      <c r="L12" s="385"/>
      <c r="M12" s="245"/>
      <c r="N12" s="208"/>
      <c r="O12" s="385"/>
      <c r="P12" s="245"/>
      <c r="Q12" s="208"/>
      <c r="R12" s="208"/>
      <c r="S12" s="208"/>
      <c r="T12" s="1545"/>
      <c r="U12" s="214"/>
      <c r="V12" s="609"/>
      <c r="W12" s="281"/>
      <c r="X12" s="216"/>
      <c r="Y12" s="226"/>
      <c r="Z12" s="758" t="s">
        <v>167</v>
      </c>
      <c r="AA12" s="759">
        <v>5</v>
      </c>
      <c r="AB12" s="760" t="s">
        <v>168</v>
      </c>
      <c r="AC12" s="473">
        <f>ROUND(ROUND(H8*O$8,0)*V11,0)-AA12</f>
        <v>525</v>
      </c>
      <c r="AD12" s="268"/>
    </row>
    <row r="13" spans="1:31" ht="17.100000000000001" customHeight="1">
      <c r="A13" s="243">
        <v>61</v>
      </c>
      <c r="B13" s="243">
        <v>8252</v>
      </c>
      <c r="C13" s="870" t="s">
        <v>6843</v>
      </c>
      <c r="D13" s="765"/>
      <c r="E13" s="764"/>
      <c r="F13" s="406"/>
      <c r="G13" s="406"/>
      <c r="H13" s="208"/>
      <c r="I13" s="388"/>
      <c r="J13" s="597"/>
      <c r="K13" s="654"/>
      <c r="L13" s="385"/>
      <c r="M13" s="245"/>
      <c r="N13" s="208"/>
      <c r="O13" s="385"/>
      <c r="P13" s="245"/>
      <c r="Q13" s="208"/>
      <c r="R13" s="208"/>
      <c r="S13" s="208"/>
      <c r="T13" s="1545"/>
      <c r="U13" s="302"/>
      <c r="V13" s="766"/>
      <c r="W13" s="1684" t="s">
        <v>4700</v>
      </c>
      <c r="X13" s="362" t="s">
        <v>163</v>
      </c>
      <c r="Y13" s="395">
        <v>0.85</v>
      </c>
      <c r="Z13" s="355"/>
      <c r="AA13" s="247"/>
      <c r="AB13" s="247"/>
      <c r="AC13" s="391">
        <f>ROUND(ROUND(ROUND(H8*O$8,0)*V11,0)*Y13,0)</f>
        <v>451</v>
      </c>
      <c r="AD13" s="268"/>
    </row>
    <row r="14" spans="1:31" ht="17.100000000000001" customHeight="1">
      <c r="A14" s="243">
        <v>61</v>
      </c>
      <c r="B14" s="243">
        <v>8253</v>
      </c>
      <c r="C14" s="870" t="s">
        <v>6844</v>
      </c>
      <c r="D14" s="765"/>
      <c r="E14" s="764"/>
      <c r="F14" s="406"/>
      <c r="G14" s="406"/>
      <c r="H14" s="208"/>
      <c r="I14" s="388"/>
      <c r="J14" s="597"/>
      <c r="K14" s="654"/>
      <c r="L14" s="385"/>
      <c r="M14" s="245"/>
      <c r="N14" s="208"/>
      <c r="O14" s="385"/>
      <c r="P14" s="245"/>
      <c r="Q14" s="208"/>
      <c r="R14" s="208"/>
      <c r="S14" s="208"/>
      <c r="T14" s="399"/>
      <c r="U14" s="305"/>
      <c r="V14" s="768"/>
      <c r="W14" s="1651"/>
      <c r="X14" s="512"/>
      <c r="Y14" s="368"/>
      <c r="Z14" s="762" t="s">
        <v>167</v>
      </c>
      <c r="AA14" s="354">
        <v>5</v>
      </c>
      <c r="AB14" s="763" t="s">
        <v>168</v>
      </c>
      <c r="AC14" s="391">
        <f>ROUND(ROUND(ROUND(H8*O$8,0)*V11,0)*Y13,0)-AA14</f>
        <v>446</v>
      </c>
      <c r="AD14" s="268"/>
    </row>
    <row r="15" spans="1:31" ht="17.100000000000001" customHeight="1">
      <c r="A15" s="229">
        <v>61</v>
      </c>
      <c r="B15" s="229">
        <v>8701</v>
      </c>
      <c r="C15" s="871" t="s">
        <v>6845</v>
      </c>
      <c r="D15" s="765"/>
      <c r="E15" s="764"/>
      <c r="F15" s="406"/>
      <c r="G15" s="406"/>
      <c r="H15" s="208"/>
      <c r="I15" s="388"/>
      <c r="J15" s="597"/>
      <c r="K15" s="654"/>
      <c r="L15" s="385"/>
      <c r="M15" s="245"/>
      <c r="N15" s="208"/>
      <c r="O15" s="385"/>
      <c r="P15" s="245"/>
      <c r="Q15" s="208"/>
      <c r="R15" s="208"/>
      <c r="S15" s="385"/>
      <c r="T15" s="1542" t="s">
        <v>4708</v>
      </c>
      <c r="U15" s="214" t="s">
        <v>163</v>
      </c>
      <c r="V15" s="609">
        <v>0.85</v>
      </c>
      <c r="W15" s="231"/>
      <c r="X15" s="232"/>
      <c r="Y15" s="314"/>
      <c r="Z15" s="257"/>
      <c r="AA15" s="257"/>
      <c r="AB15" s="257"/>
      <c r="AC15" s="473">
        <f>ROUND(ROUND(H8*O$8,0)*V15,0)</f>
        <v>643</v>
      </c>
      <c r="AD15" s="268"/>
    </row>
    <row r="16" spans="1:31" ht="17.100000000000001" customHeight="1">
      <c r="A16" s="229">
        <v>61</v>
      </c>
      <c r="B16" s="229">
        <v>8702</v>
      </c>
      <c r="C16" s="869" t="s">
        <v>6846</v>
      </c>
      <c r="D16" s="765"/>
      <c r="E16" s="764"/>
      <c r="F16" s="406"/>
      <c r="G16" s="406"/>
      <c r="H16" s="208"/>
      <c r="I16" s="388"/>
      <c r="J16" s="597"/>
      <c r="K16" s="654"/>
      <c r="L16" s="385"/>
      <c r="M16" s="245"/>
      <c r="N16" s="208"/>
      <c r="O16" s="385"/>
      <c r="P16" s="245"/>
      <c r="Q16" s="208"/>
      <c r="R16" s="208"/>
      <c r="S16" s="208"/>
      <c r="T16" s="1545"/>
      <c r="U16" s="214"/>
      <c r="V16" s="609"/>
      <c r="W16" s="281"/>
      <c r="X16" s="216"/>
      <c r="Y16" s="226"/>
      <c r="Z16" s="758" t="s">
        <v>167</v>
      </c>
      <c r="AA16" s="759">
        <v>5</v>
      </c>
      <c r="AB16" s="760" t="s">
        <v>168</v>
      </c>
      <c r="AC16" s="473">
        <f>ROUND(ROUND(H8*O$8,0)*V15,0)-AA16</f>
        <v>638</v>
      </c>
      <c r="AD16" s="268"/>
    </row>
    <row r="17" spans="1:30" ht="17.100000000000001" customHeight="1">
      <c r="A17" s="243">
        <v>61</v>
      </c>
      <c r="B17" s="243">
        <v>8254</v>
      </c>
      <c r="C17" s="870" t="s">
        <v>6847</v>
      </c>
      <c r="D17" s="765"/>
      <c r="E17" s="764"/>
      <c r="F17" s="278"/>
      <c r="G17" s="278"/>
      <c r="H17" s="278"/>
      <c r="I17" s="279"/>
      <c r="J17" s="597"/>
      <c r="K17" s="654"/>
      <c r="L17" s="385"/>
      <c r="M17" s="245"/>
      <c r="N17" s="208"/>
      <c r="O17" s="385"/>
      <c r="P17" s="245"/>
      <c r="Q17" s="208"/>
      <c r="R17" s="208"/>
      <c r="S17" s="208"/>
      <c r="T17" s="1545"/>
      <c r="U17" s="302"/>
      <c r="V17" s="766"/>
      <c r="W17" s="1684" t="s">
        <v>4700</v>
      </c>
      <c r="X17" s="362" t="s">
        <v>163</v>
      </c>
      <c r="Y17" s="395">
        <v>0.85</v>
      </c>
      <c r="Z17" s="355"/>
      <c r="AA17" s="247"/>
      <c r="AB17" s="247"/>
      <c r="AC17" s="391">
        <f>ROUND(ROUND(ROUND(H8*O$8,0)*V15,0)*Y17,0)</f>
        <v>547</v>
      </c>
      <c r="AD17" s="268"/>
    </row>
    <row r="18" spans="1:30" ht="17.100000000000001" customHeight="1">
      <c r="A18" s="243">
        <v>61</v>
      </c>
      <c r="B18" s="243">
        <v>8255</v>
      </c>
      <c r="C18" s="870" t="s">
        <v>6848</v>
      </c>
      <c r="D18" s="765"/>
      <c r="E18" s="764"/>
      <c r="F18" s="278"/>
      <c r="G18" s="278"/>
      <c r="H18" s="278"/>
      <c r="I18" s="279"/>
      <c r="J18" s="597"/>
      <c r="K18" s="654"/>
      <c r="L18" s="385"/>
      <c r="M18" s="245"/>
      <c r="N18" s="208"/>
      <c r="O18" s="385"/>
      <c r="P18" s="281"/>
      <c r="Q18" s="216"/>
      <c r="R18" s="216"/>
      <c r="S18" s="216"/>
      <c r="T18" s="1563"/>
      <c r="U18" s="305"/>
      <c r="V18" s="768"/>
      <c r="W18" s="1651"/>
      <c r="X18" s="512"/>
      <c r="Y18" s="368"/>
      <c r="Z18" s="762" t="s">
        <v>167</v>
      </c>
      <c r="AA18" s="354">
        <v>5</v>
      </c>
      <c r="AB18" s="763" t="s">
        <v>168</v>
      </c>
      <c r="AC18" s="391">
        <f>ROUND(ROUND(ROUND(H8*O$8,0)*V15,0)*Y17,0)-AA18</f>
        <v>542</v>
      </c>
      <c r="AD18" s="268"/>
    </row>
    <row r="19" spans="1:30" ht="17.100000000000001" customHeight="1">
      <c r="A19" s="229">
        <v>61</v>
      </c>
      <c r="B19" s="229">
        <v>8115</v>
      </c>
      <c r="C19" s="871" t="s">
        <v>6849</v>
      </c>
      <c r="D19" s="765"/>
      <c r="E19" s="765"/>
      <c r="F19" s="278"/>
      <c r="G19" s="278"/>
      <c r="H19" s="278"/>
      <c r="I19" s="279"/>
      <c r="J19" s="597"/>
      <c r="K19" s="654"/>
      <c r="L19" s="385"/>
      <c r="M19" s="245"/>
      <c r="N19" s="208"/>
      <c r="O19" s="385"/>
      <c r="P19" s="1539" t="s">
        <v>4713</v>
      </c>
      <c r="Q19" s="1608" t="s">
        <v>162</v>
      </c>
      <c r="R19" s="769"/>
      <c r="S19" s="769"/>
      <c r="T19" s="340"/>
      <c r="U19" s="338"/>
      <c r="V19" s="334"/>
      <c r="W19" s="231"/>
      <c r="X19" s="232"/>
      <c r="Y19" s="314"/>
      <c r="Z19" s="257"/>
      <c r="AA19" s="257"/>
      <c r="AB19" s="257"/>
      <c r="AC19" s="473">
        <f>ROUND(ROUND(H8*O$8,0)*S20,0)</f>
        <v>530</v>
      </c>
      <c r="AD19" s="268"/>
    </row>
    <row r="20" spans="1:30" ht="17.100000000000001" customHeight="1">
      <c r="A20" s="229">
        <v>61</v>
      </c>
      <c r="B20" s="229">
        <v>8116</v>
      </c>
      <c r="C20" s="869" t="s">
        <v>6850</v>
      </c>
      <c r="D20" s="765"/>
      <c r="E20" s="765"/>
      <c r="F20" s="278"/>
      <c r="G20" s="278"/>
      <c r="H20" s="278"/>
      <c r="I20" s="279"/>
      <c r="J20" s="597"/>
      <c r="K20" s="654"/>
      <c r="L20" s="385"/>
      <c r="M20" s="245"/>
      <c r="N20" s="208"/>
      <c r="O20" s="385"/>
      <c r="P20" s="1631"/>
      <c r="Q20" s="1586"/>
      <c r="R20" s="214" t="s">
        <v>163</v>
      </c>
      <c r="S20" s="770">
        <v>0.7</v>
      </c>
      <c r="T20" s="611"/>
      <c r="U20" s="392"/>
      <c r="V20" s="301"/>
      <c r="W20" s="245"/>
      <c r="X20" s="208"/>
      <c r="Y20" s="226"/>
      <c r="Z20" s="758" t="s">
        <v>167</v>
      </c>
      <c r="AA20" s="759">
        <v>5</v>
      </c>
      <c r="AB20" s="760" t="s">
        <v>168</v>
      </c>
      <c r="AC20" s="473">
        <f>ROUND(ROUND(H8*O$8,0)*S20,0)-AA20</f>
        <v>525</v>
      </c>
      <c r="AD20" s="268"/>
    </row>
    <row r="21" spans="1:30" ht="17.100000000000001" customHeight="1">
      <c r="A21" s="243">
        <v>61</v>
      </c>
      <c r="B21" s="243">
        <v>8256</v>
      </c>
      <c r="C21" s="870" t="s">
        <v>6851</v>
      </c>
      <c r="D21" s="765"/>
      <c r="E21" s="765"/>
      <c r="F21" s="278"/>
      <c r="G21" s="278"/>
      <c r="H21" s="278"/>
      <c r="I21" s="279"/>
      <c r="J21" s="597"/>
      <c r="K21" s="654"/>
      <c r="L21" s="385"/>
      <c r="M21" s="245"/>
      <c r="N21" s="208"/>
      <c r="O21" s="385"/>
      <c r="P21" s="1631"/>
      <c r="Q21" s="1586"/>
      <c r="T21" s="611"/>
      <c r="U21" s="392"/>
      <c r="V21" s="301"/>
      <c r="W21" s="1684" t="s">
        <v>4700</v>
      </c>
      <c r="X21" s="362" t="s">
        <v>163</v>
      </c>
      <c r="Y21" s="395">
        <v>0.85</v>
      </c>
      <c r="Z21" s="355"/>
      <c r="AA21" s="247"/>
      <c r="AB21" s="247"/>
      <c r="AC21" s="391">
        <f>ROUND(ROUND(ROUND(H8*O$8,0)*S20,0)*Y21,0)</f>
        <v>451</v>
      </c>
      <c r="AD21" s="268"/>
    </row>
    <row r="22" spans="1:30" ht="17.100000000000001" customHeight="1">
      <c r="A22" s="243">
        <v>61</v>
      </c>
      <c r="B22" s="243">
        <v>8257</v>
      </c>
      <c r="C22" s="870" t="s">
        <v>6852</v>
      </c>
      <c r="D22" s="765"/>
      <c r="E22" s="765"/>
      <c r="F22" s="278"/>
      <c r="G22" s="278"/>
      <c r="H22" s="278"/>
      <c r="I22" s="279"/>
      <c r="J22" s="597"/>
      <c r="K22" s="654"/>
      <c r="L22" s="385"/>
      <c r="M22" s="245"/>
      <c r="N22" s="208"/>
      <c r="O22" s="385"/>
      <c r="P22" s="772"/>
      <c r="Q22" s="1586"/>
      <c r="R22" s="214"/>
      <c r="S22" s="214"/>
      <c r="T22" s="761"/>
      <c r="U22" s="407"/>
      <c r="V22" s="304"/>
      <c r="W22" s="1651"/>
      <c r="X22" s="512"/>
      <c r="Y22" s="368"/>
      <c r="Z22" s="762" t="s">
        <v>167</v>
      </c>
      <c r="AA22" s="354">
        <v>5</v>
      </c>
      <c r="AB22" s="763" t="s">
        <v>168</v>
      </c>
      <c r="AC22" s="391">
        <f>ROUND(ROUND(ROUND(H8*O$8,0)*S20,0)*Y21,0)-AA22</f>
        <v>446</v>
      </c>
      <c r="AD22" s="268"/>
    </row>
    <row r="23" spans="1:30" ht="17.100000000000001" customHeight="1">
      <c r="A23" s="229">
        <v>61</v>
      </c>
      <c r="B23" s="229">
        <v>8117</v>
      </c>
      <c r="C23" s="871" t="s">
        <v>6853</v>
      </c>
      <c r="D23" s="765"/>
      <c r="E23" s="765"/>
      <c r="F23" s="278"/>
      <c r="G23" s="278"/>
      <c r="H23" s="278"/>
      <c r="I23" s="279"/>
      <c r="J23" s="597"/>
      <c r="K23" s="654"/>
      <c r="L23" s="385"/>
      <c r="M23" s="245"/>
      <c r="N23" s="208"/>
      <c r="O23" s="385"/>
      <c r="P23" s="773"/>
      <c r="T23" s="1542" t="s">
        <v>4703</v>
      </c>
      <c r="U23" s="372" t="s">
        <v>163</v>
      </c>
      <c r="V23" s="373">
        <v>0.7</v>
      </c>
      <c r="W23" s="231"/>
      <c r="X23" s="232"/>
      <c r="Y23" s="314"/>
      <c r="Z23" s="257"/>
      <c r="AA23" s="257"/>
      <c r="AB23" s="257"/>
      <c r="AC23" s="473">
        <f>ROUND(ROUND(ROUND(H8*O$8,0)*S20,0)*V23,0)</f>
        <v>371</v>
      </c>
      <c r="AD23" s="268"/>
    </row>
    <row r="24" spans="1:30" ht="17.100000000000001" customHeight="1">
      <c r="A24" s="229">
        <v>61</v>
      </c>
      <c r="B24" s="229">
        <v>8118</v>
      </c>
      <c r="C24" s="869" t="s">
        <v>6854</v>
      </c>
      <c r="D24" s="765"/>
      <c r="E24" s="765"/>
      <c r="F24" s="278"/>
      <c r="G24" s="278"/>
      <c r="H24" s="278"/>
      <c r="I24" s="279"/>
      <c r="J24" s="597"/>
      <c r="K24" s="654"/>
      <c r="L24" s="385"/>
      <c r="M24" s="245"/>
      <c r="N24" s="208"/>
      <c r="O24" s="385"/>
      <c r="P24" s="773"/>
      <c r="T24" s="1545"/>
      <c r="U24" s="214"/>
      <c r="V24" s="609"/>
      <c r="W24" s="281"/>
      <c r="X24" s="216"/>
      <c r="Y24" s="226"/>
      <c r="Z24" s="758" t="s">
        <v>167</v>
      </c>
      <c r="AA24" s="759">
        <v>5</v>
      </c>
      <c r="AB24" s="760" t="s">
        <v>168</v>
      </c>
      <c r="AC24" s="473">
        <f>ROUND(ROUND(ROUND(H8*O$8,0)*S20,0)*V23,0)-AA24</f>
        <v>366</v>
      </c>
      <c r="AD24" s="268"/>
    </row>
    <row r="25" spans="1:30" ht="17.100000000000001" customHeight="1">
      <c r="A25" s="243">
        <v>61</v>
      </c>
      <c r="B25" s="243">
        <v>8258</v>
      </c>
      <c r="C25" s="870" t="s">
        <v>6855</v>
      </c>
      <c r="D25" s="765"/>
      <c r="E25" s="765"/>
      <c r="F25" s="278"/>
      <c r="G25" s="278"/>
      <c r="H25" s="278"/>
      <c r="I25" s="279"/>
      <c r="J25" s="597"/>
      <c r="K25" s="654"/>
      <c r="L25" s="385"/>
      <c r="M25" s="245"/>
      <c r="N25" s="208"/>
      <c r="O25" s="385"/>
      <c r="P25" s="774"/>
      <c r="Q25" s="214"/>
      <c r="R25" s="1653"/>
      <c r="S25" s="1653"/>
      <c r="T25" s="1545"/>
      <c r="U25" s="302"/>
      <c r="V25" s="766"/>
      <c r="W25" s="1684" t="s">
        <v>4700</v>
      </c>
      <c r="X25" s="362" t="s">
        <v>163</v>
      </c>
      <c r="Y25" s="395">
        <v>0.85</v>
      </c>
      <c r="Z25" s="355"/>
      <c r="AA25" s="247"/>
      <c r="AB25" s="247"/>
      <c r="AC25" s="391">
        <f>ROUND(ROUND(ROUND(ROUND(H8*O$8,0)*S20,0)*V23,0)*Y25,0)</f>
        <v>315</v>
      </c>
      <c r="AD25" s="268"/>
    </row>
    <row r="26" spans="1:30" ht="17.100000000000001" customHeight="1">
      <c r="A26" s="243">
        <v>61</v>
      </c>
      <c r="B26" s="243">
        <v>8259</v>
      </c>
      <c r="C26" s="870" t="s">
        <v>6856</v>
      </c>
      <c r="D26" s="765"/>
      <c r="E26" s="765"/>
      <c r="F26" s="278"/>
      <c r="G26" s="278"/>
      <c r="H26" s="278"/>
      <c r="I26" s="279"/>
      <c r="J26" s="597"/>
      <c r="K26" s="654"/>
      <c r="L26" s="385"/>
      <c r="M26" s="245"/>
      <c r="N26" s="208"/>
      <c r="O26" s="385"/>
      <c r="P26" s="774"/>
      <c r="Q26" s="214"/>
      <c r="R26" s="214"/>
      <c r="S26" s="214"/>
      <c r="T26" s="399"/>
      <c r="U26" s="305"/>
      <c r="V26" s="768"/>
      <c r="W26" s="1651"/>
      <c r="X26" s="512"/>
      <c r="Y26" s="368"/>
      <c r="Z26" s="762" t="s">
        <v>167</v>
      </c>
      <c r="AA26" s="354">
        <v>5</v>
      </c>
      <c r="AB26" s="763" t="s">
        <v>168</v>
      </c>
      <c r="AC26" s="391">
        <f>ROUND(ROUND(ROUND(ROUND(H8*O$8,0)*S20,0)*V23,0)*Y25,0)-AA26</f>
        <v>310</v>
      </c>
      <c r="AD26" s="268"/>
    </row>
    <row r="27" spans="1:30" ht="17.100000000000001" customHeight="1">
      <c r="A27" s="229">
        <v>61</v>
      </c>
      <c r="B27" s="229">
        <v>8703</v>
      </c>
      <c r="C27" s="871" t="s">
        <v>6857</v>
      </c>
      <c r="D27" s="765"/>
      <c r="E27" s="765"/>
      <c r="F27" s="278"/>
      <c r="G27" s="278"/>
      <c r="H27" s="278"/>
      <c r="I27" s="279"/>
      <c r="J27" s="597"/>
      <c r="K27" s="654"/>
      <c r="L27" s="385"/>
      <c r="M27" s="245"/>
      <c r="N27" s="208"/>
      <c r="O27" s="385"/>
      <c r="P27" s="773"/>
      <c r="Q27" s="214"/>
      <c r="R27" s="1599"/>
      <c r="S27" s="1600"/>
      <c r="T27" s="1542" t="s">
        <v>4708</v>
      </c>
      <c r="U27" s="214" t="s">
        <v>163</v>
      </c>
      <c r="V27" s="609">
        <v>0.85</v>
      </c>
      <c r="W27" s="231"/>
      <c r="X27" s="232"/>
      <c r="Y27" s="314"/>
      <c r="Z27" s="257"/>
      <c r="AA27" s="257"/>
      <c r="AB27" s="257"/>
      <c r="AC27" s="473">
        <f>ROUND(ROUND(ROUND(H8*O$8,0)*S20,0)*V27,0)</f>
        <v>451</v>
      </c>
      <c r="AD27" s="268"/>
    </row>
    <row r="28" spans="1:30" ht="17.100000000000001" customHeight="1">
      <c r="A28" s="229">
        <v>61</v>
      </c>
      <c r="B28" s="229">
        <v>8704</v>
      </c>
      <c r="C28" s="869" t="s">
        <v>6858</v>
      </c>
      <c r="D28" s="765"/>
      <c r="E28" s="765"/>
      <c r="F28" s="278"/>
      <c r="G28" s="278"/>
      <c r="H28" s="278"/>
      <c r="I28" s="279"/>
      <c r="J28" s="597"/>
      <c r="K28" s="654"/>
      <c r="L28" s="385"/>
      <c r="M28" s="245"/>
      <c r="N28" s="208"/>
      <c r="O28" s="385"/>
      <c r="P28" s="773"/>
      <c r="Q28" s="214"/>
      <c r="R28" s="609"/>
      <c r="S28" s="609"/>
      <c r="T28" s="1545"/>
      <c r="U28" s="214"/>
      <c r="V28" s="609"/>
      <c r="W28" s="281"/>
      <c r="X28" s="216"/>
      <c r="Y28" s="226"/>
      <c r="Z28" s="758" t="s">
        <v>167</v>
      </c>
      <c r="AA28" s="759">
        <v>5</v>
      </c>
      <c r="AB28" s="760" t="s">
        <v>168</v>
      </c>
      <c r="AC28" s="473">
        <f>ROUND(ROUND(ROUND(H8*O$8,0)*S20,0)*V27,0)-AA28</f>
        <v>446</v>
      </c>
      <c r="AD28" s="268"/>
    </row>
    <row r="29" spans="1:30" ht="17.100000000000001" customHeight="1">
      <c r="A29" s="243">
        <v>61</v>
      </c>
      <c r="B29" s="243">
        <v>8260</v>
      </c>
      <c r="C29" s="870" t="s">
        <v>6859</v>
      </c>
      <c r="D29" s="765"/>
      <c r="E29" s="765"/>
      <c r="F29" s="278"/>
      <c r="G29" s="278"/>
      <c r="H29" s="278"/>
      <c r="I29" s="279"/>
      <c r="J29" s="597"/>
      <c r="K29" s="654"/>
      <c r="L29" s="385"/>
      <c r="M29" s="245"/>
      <c r="N29" s="208"/>
      <c r="O29" s="385"/>
      <c r="P29" s="774"/>
      <c r="Q29" s="214"/>
      <c r="R29" s="609"/>
      <c r="S29" s="609"/>
      <c r="T29" s="1545"/>
      <c r="U29" s="302"/>
      <c r="V29" s="766"/>
      <c r="W29" s="1684" t="s">
        <v>4700</v>
      </c>
      <c r="X29" s="362" t="s">
        <v>163</v>
      </c>
      <c r="Y29" s="395">
        <v>0.85</v>
      </c>
      <c r="Z29" s="355"/>
      <c r="AA29" s="247"/>
      <c r="AB29" s="247"/>
      <c r="AC29" s="391">
        <f>ROUND(ROUND(ROUND(ROUND(H8*O$8,0)*S20,0)*V27,0)*Y29,0)</f>
        <v>383</v>
      </c>
      <c r="AD29" s="268"/>
    </row>
    <row r="30" spans="1:30" ht="17.100000000000001" customHeight="1">
      <c r="A30" s="243">
        <v>61</v>
      </c>
      <c r="B30" s="243">
        <v>8261</v>
      </c>
      <c r="C30" s="870" t="s">
        <v>6860</v>
      </c>
      <c r="D30" s="765"/>
      <c r="E30" s="765"/>
      <c r="F30" s="278"/>
      <c r="G30" s="278"/>
      <c r="H30" s="278"/>
      <c r="I30" s="279"/>
      <c r="J30" s="597"/>
      <c r="K30" s="654"/>
      <c r="L30" s="385"/>
      <c r="M30" s="245"/>
      <c r="N30" s="208"/>
      <c r="O30" s="385"/>
      <c r="P30" s="773"/>
      <c r="Q30" s="214"/>
      <c r="R30" s="214"/>
      <c r="S30" s="214"/>
      <c r="T30" s="1563"/>
      <c r="U30" s="305"/>
      <c r="V30" s="768"/>
      <c r="W30" s="1651"/>
      <c r="X30" s="512"/>
      <c r="Y30" s="368"/>
      <c r="Z30" s="762" t="s">
        <v>167</v>
      </c>
      <c r="AA30" s="354">
        <v>5</v>
      </c>
      <c r="AB30" s="763" t="s">
        <v>168</v>
      </c>
      <c r="AC30" s="391">
        <f>ROUND(ROUND(ROUND(ROUND(H8*O$8,0)*S20,0)*V27,0)*Y29,0)-AA30</f>
        <v>378</v>
      </c>
      <c r="AD30" s="268"/>
    </row>
    <row r="31" spans="1:30" ht="17.100000000000001" customHeight="1">
      <c r="A31" s="243">
        <v>61</v>
      </c>
      <c r="B31" s="243">
        <v>8262</v>
      </c>
      <c r="C31" s="870" t="s">
        <v>6861</v>
      </c>
      <c r="D31" s="765"/>
      <c r="E31" s="765"/>
      <c r="F31" s="278"/>
      <c r="G31" s="278"/>
      <c r="H31" s="278"/>
      <c r="I31" s="279"/>
      <c r="J31" s="597"/>
      <c r="K31" s="654"/>
      <c r="L31" s="385"/>
      <c r="M31" s="245"/>
      <c r="N31" s="208"/>
      <c r="O31" s="385"/>
      <c r="P31" s="773"/>
      <c r="Q31" s="1580" t="s">
        <v>165</v>
      </c>
      <c r="R31" s="775"/>
      <c r="S31" s="775"/>
      <c r="T31" s="359"/>
      <c r="U31" s="360"/>
      <c r="V31" s="361"/>
      <c r="W31" s="523"/>
      <c r="X31" s="524"/>
      <c r="Y31" s="642"/>
      <c r="Z31" s="247"/>
      <c r="AA31" s="247"/>
      <c r="AB31" s="247"/>
      <c r="AC31" s="391">
        <f>ROUND(ROUND(H8*O$8,0)*S32,0)</f>
        <v>379</v>
      </c>
      <c r="AD31" s="268"/>
    </row>
    <row r="32" spans="1:30" ht="17.100000000000001" customHeight="1">
      <c r="A32" s="243">
        <v>61</v>
      </c>
      <c r="B32" s="243">
        <v>8263</v>
      </c>
      <c r="C32" s="870" t="s">
        <v>6862</v>
      </c>
      <c r="D32" s="765"/>
      <c r="E32" s="765"/>
      <c r="F32" s="278"/>
      <c r="G32" s="278"/>
      <c r="H32" s="278"/>
      <c r="I32" s="279"/>
      <c r="J32" s="597"/>
      <c r="K32" s="654"/>
      <c r="L32" s="385"/>
      <c r="M32" s="245"/>
      <c r="N32" s="208"/>
      <c r="O32" s="385"/>
      <c r="P32" s="772"/>
      <c r="Q32" s="1620"/>
      <c r="R32" s="643" t="s">
        <v>163</v>
      </c>
      <c r="S32" s="365">
        <v>0.5</v>
      </c>
      <c r="T32" s="777"/>
      <c r="U32" s="639"/>
      <c r="V32" s="529"/>
      <c r="W32" s="516"/>
      <c r="X32" s="517"/>
      <c r="Y32" s="526"/>
      <c r="Z32" s="762" t="s">
        <v>167</v>
      </c>
      <c r="AA32" s="354">
        <v>5</v>
      </c>
      <c r="AB32" s="763" t="s">
        <v>168</v>
      </c>
      <c r="AC32" s="391">
        <f>ROUND(ROUND(H8*O$8,0)*S32,0)-AA32</f>
        <v>374</v>
      </c>
      <c r="AD32" s="268"/>
    </row>
    <row r="33" spans="1:30" ht="17.100000000000001" customHeight="1">
      <c r="A33" s="243">
        <v>61</v>
      </c>
      <c r="B33" s="243">
        <v>8264</v>
      </c>
      <c r="C33" s="870" t="s">
        <v>6863</v>
      </c>
      <c r="D33" s="765"/>
      <c r="E33" s="765"/>
      <c r="F33" s="278"/>
      <c r="G33" s="278"/>
      <c r="H33" s="278"/>
      <c r="I33" s="279"/>
      <c r="J33" s="597"/>
      <c r="K33" s="654"/>
      <c r="L33" s="385"/>
      <c r="M33" s="245"/>
      <c r="N33" s="208"/>
      <c r="O33" s="385"/>
      <c r="P33" s="772"/>
      <c r="Q33" s="1620"/>
      <c r="R33" s="530"/>
      <c r="S33" s="530"/>
      <c r="T33" s="777"/>
      <c r="U33" s="639"/>
      <c r="V33" s="529"/>
      <c r="W33" s="1684" t="s">
        <v>4700</v>
      </c>
      <c r="X33" s="362" t="s">
        <v>163</v>
      </c>
      <c r="Y33" s="395">
        <v>0.85</v>
      </c>
      <c r="Z33" s="355"/>
      <c r="AA33" s="247"/>
      <c r="AB33" s="247"/>
      <c r="AC33" s="391">
        <f>ROUND(ROUND(ROUND(H8*O$8,0)*S32,0)*Y33,0)</f>
        <v>322</v>
      </c>
      <c r="AD33" s="268"/>
    </row>
    <row r="34" spans="1:30" ht="17.100000000000001" customHeight="1">
      <c r="A34" s="243">
        <v>61</v>
      </c>
      <c r="B34" s="243">
        <v>8265</v>
      </c>
      <c r="C34" s="870" t="s">
        <v>6864</v>
      </c>
      <c r="D34" s="765"/>
      <c r="E34" s="765"/>
      <c r="F34" s="278"/>
      <c r="G34" s="278"/>
      <c r="H34" s="278"/>
      <c r="I34" s="279"/>
      <c r="J34" s="597"/>
      <c r="K34" s="654"/>
      <c r="L34" s="385"/>
      <c r="M34" s="245"/>
      <c r="N34" s="208"/>
      <c r="O34" s="385"/>
      <c r="P34" s="772"/>
      <c r="Q34" s="1620"/>
      <c r="R34" s="643"/>
      <c r="S34" s="643"/>
      <c r="T34" s="778"/>
      <c r="U34" s="525"/>
      <c r="V34" s="539"/>
      <c r="W34" s="1651"/>
      <c r="X34" s="512"/>
      <c r="Y34" s="368"/>
      <c r="Z34" s="762" t="s">
        <v>167</v>
      </c>
      <c r="AA34" s="354">
        <v>5</v>
      </c>
      <c r="AB34" s="763" t="s">
        <v>168</v>
      </c>
      <c r="AC34" s="391">
        <f>ROUND(ROUND(ROUND(H8*O$8,0)*S32,0)*Y33,0)-AA34</f>
        <v>317</v>
      </c>
      <c r="AD34" s="268"/>
    </row>
    <row r="35" spans="1:30" ht="17.100000000000001" customHeight="1">
      <c r="A35" s="243">
        <v>61</v>
      </c>
      <c r="B35" s="243">
        <v>8266</v>
      </c>
      <c r="C35" s="870" t="s">
        <v>6865</v>
      </c>
      <c r="D35" s="765"/>
      <c r="E35" s="765"/>
      <c r="F35" s="278"/>
      <c r="G35" s="278"/>
      <c r="H35" s="278"/>
      <c r="I35" s="279"/>
      <c r="J35" s="597"/>
      <c r="K35" s="654"/>
      <c r="L35" s="385"/>
      <c r="M35" s="245"/>
      <c r="N35" s="208"/>
      <c r="O35" s="385"/>
      <c r="P35" s="773"/>
      <c r="Q35" s="530"/>
      <c r="R35" s="530"/>
      <c r="S35" s="530"/>
      <c r="T35" s="1580" t="s">
        <v>4703</v>
      </c>
      <c r="U35" s="362" t="s">
        <v>163</v>
      </c>
      <c r="V35" s="356">
        <v>0.7</v>
      </c>
      <c r="W35" s="523"/>
      <c r="X35" s="524"/>
      <c r="Y35" s="642"/>
      <c r="Z35" s="247"/>
      <c r="AA35" s="247"/>
      <c r="AB35" s="247"/>
      <c r="AC35" s="391">
        <f>ROUND(ROUND(ROUND(H8*O$8,0)*S32,0)*V35,0)</f>
        <v>265</v>
      </c>
      <c r="AD35" s="268"/>
    </row>
    <row r="36" spans="1:30" ht="17.100000000000001" customHeight="1">
      <c r="A36" s="243">
        <v>61</v>
      </c>
      <c r="B36" s="243">
        <v>8267</v>
      </c>
      <c r="C36" s="870" t="s">
        <v>6866</v>
      </c>
      <c r="D36" s="765"/>
      <c r="E36" s="765"/>
      <c r="F36" s="278"/>
      <c r="G36" s="278"/>
      <c r="H36" s="278"/>
      <c r="I36" s="279"/>
      <c r="J36" s="597"/>
      <c r="K36" s="654"/>
      <c r="L36" s="385"/>
      <c r="M36" s="245"/>
      <c r="N36" s="208"/>
      <c r="O36" s="385"/>
      <c r="P36" s="773"/>
      <c r="Q36" s="530"/>
      <c r="R36" s="530"/>
      <c r="S36" s="530"/>
      <c r="T36" s="1620"/>
      <c r="U36" s="643"/>
      <c r="V36" s="365"/>
      <c r="W36" s="319"/>
      <c r="X36" s="288"/>
      <c r="Y36" s="526"/>
      <c r="Z36" s="762" t="s">
        <v>167</v>
      </c>
      <c r="AA36" s="354">
        <v>5</v>
      </c>
      <c r="AB36" s="763" t="s">
        <v>168</v>
      </c>
      <c r="AC36" s="391">
        <f>ROUND(ROUND(ROUND(H8*O$8,0)*S32,0)*V35,0)-AA36</f>
        <v>260</v>
      </c>
      <c r="AD36" s="268"/>
    </row>
    <row r="37" spans="1:30" ht="17.100000000000001" customHeight="1">
      <c r="A37" s="243">
        <v>61</v>
      </c>
      <c r="B37" s="243">
        <v>8268</v>
      </c>
      <c r="C37" s="870" t="s">
        <v>6867</v>
      </c>
      <c r="D37" s="765"/>
      <c r="E37" s="765"/>
      <c r="F37" s="278"/>
      <c r="G37" s="278"/>
      <c r="H37" s="278"/>
      <c r="I37" s="279"/>
      <c r="J37" s="597"/>
      <c r="K37" s="654"/>
      <c r="L37" s="385"/>
      <c r="M37" s="245"/>
      <c r="N37" s="208"/>
      <c r="O37" s="385"/>
      <c r="P37" s="774"/>
      <c r="Q37" s="643"/>
      <c r="R37" s="1644"/>
      <c r="S37" s="1652"/>
      <c r="T37" s="1620"/>
      <c r="U37" s="779"/>
      <c r="V37" s="780"/>
      <c r="W37" s="1684" t="s">
        <v>4700</v>
      </c>
      <c r="X37" s="362" t="s">
        <v>163</v>
      </c>
      <c r="Y37" s="395">
        <v>0.85</v>
      </c>
      <c r="Z37" s="355"/>
      <c r="AA37" s="247"/>
      <c r="AB37" s="247"/>
      <c r="AC37" s="391">
        <f>ROUND(ROUND(ROUND(ROUND(H8*O$8,0)*S32,0)*V35,0)*Y37,0)</f>
        <v>225</v>
      </c>
      <c r="AD37" s="268"/>
    </row>
    <row r="38" spans="1:30" ht="17.100000000000001" customHeight="1">
      <c r="A38" s="243">
        <v>61</v>
      </c>
      <c r="B38" s="243">
        <v>8269</v>
      </c>
      <c r="C38" s="870" t="s">
        <v>6868</v>
      </c>
      <c r="D38" s="765"/>
      <c r="E38" s="765"/>
      <c r="F38" s="278"/>
      <c r="G38" s="278"/>
      <c r="H38" s="278"/>
      <c r="I38" s="279"/>
      <c r="J38" s="597"/>
      <c r="K38" s="654"/>
      <c r="L38" s="385"/>
      <c r="M38" s="245"/>
      <c r="N38" s="208"/>
      <c r="O38" s="385"/>
      <c r="P38" s="774"/>
      <c r="Q38" s="643"/>
      <c r="R38" s="643"/>
      <c r="S38" s="643"/>
      <c r="T38" s="781"/>
      <c r="U38" s="537"/>
      <c r="V38" s="783"/>
      <c r="W38" s="1651"/>
      <c r="X38" s="512"/>
      <c r="Y38" s="368"/>
      <c r="Z38" s="762" t="s">
        <v>167</v>
      </c>
      <c r="AA38" s="354">
        <v>5</v>
      </c>
      <c r="AB38" s="763" t="s">
        <v>168</v>
      </c>
      <c r="AC38" s="391">
        <f>ROUND(ROUND(ROUND(ROUND(H8*O$8,0)*S32,0)*V35,0)*Y37,0)-AA38</f>
        <v>220</v>
      </c>
      <c r="AD38" s="268"/>
    </row>
    <row r="39" spans="1:30" ht="17.100000000000001" customHeight="1">
      <c r="A39" s="243">
        <v>61</v>
      </c>
      <c r="B39" s="243">
        <v>8270</v>
      </c>
      <c r="C39" s="870" t="s">
        <v>6869</v>
      </c>
      <c r="D39" s="765"/>
      <c r="E39" s="765"/>
      <c r="F39" s="278"/>
      <c r="G39" s="278"/>
      <c r="H39" s="278"/>
      <c r="I39" s="279"/>
      <c r="J39" s="597"/>
      <c r="K39" s="654"/>
      <c r="L39" s="385"/>
      <c r="M39" s="245"/>
      <c r="N39" s="208"/>
      <c r="O39" s="385"/>
      <c r="P39" s="773"/>
      <c r="Q39" s="643"/>
      <c r="R39" s="1646"/>
      <c r="S39" s="1649"/>
      <c r="T39" s="1580" t="s">
        <v>4708</v>
      </c>
      <c r="U39" s="643" t="s">
        <v>163</v>
      </c>
      <c r="V39" s="365">
        <v>0.85</v>
      </c>
      <c r="W39" s="523"/>
      <c r="X39" s="524"/>
      <c r="Y39" s="642"/>
      <c r="Z39" s="247"/>
      <c r="AA39" s="247"/>
      <c r="AB39" s="247"/>
      <c r="AC39" s="391">
        <f>ROUND(ROUND(ROUND(H8*O$8,0)*S32,0)*V39,0)</f>
        <v>322</v>
      </c>
      <c r="AD39" s="268"/>
    </row>
    <row r="40" spans="1:30" ht="17.100000000000001" customHeight="1">
      <c r="A40" s="243">
        <v>61</v>
      </c>
      <c r="B40" s="243">
        <v>8271</v>
      </c>
      <c r="C40" s="870" t="s">
        <v>6870</v>
      </c>
      <c r="D40" s="765"/>
      <c r="E40" s="765"/>
      <c r="F40" s="278"/>
      <c r="G40" s="278"/>
      <c r="H40" s="278"/>
      <c r="I40" s="279"/>
      <c r="J40" s="597"/>
      <c r="K40" s="654"/>
      <c r="L40" s="385"/>
      <c r="M40" s="245"/>
      <c r="N40" s="208"/>
      <c r="O40" s="385"/>
      <c r="P40" s="773"/>
      <c r="Q40" s="643"/>
      <c r="R40" s="365"/>
      <c r="S40" s="365"/>
      <c r="T40" s="1620"/>
      <c r="U40" s="643"/>
      <c r="V40" s="365"/>
      <c r="W40" s="319"/>
      <c r="X40" s="288"/>
      <c r="Y40" s="526"/>
      <c r="Z40" s="762" t="s">
        <v>167</v>
      </c>
      <c r="AA40" s="354">
        <v>5</v>
      </c>
      <c r="AB40" s="763" t="s">
        <v>168</v>
      </c>
      <c r="AC40" s="391">
        <f>ROUND(ROUND(ROUND(H8*O$8,0)*S32,0)*V39,0)-AA40</f>
        <v>317</v>
      </c>
      <c r="AD40" s="268"/>
    </row>
    <row r="41" spans="1:30" ht="17.100000000000001" customHeight="1">
      <c r="A41" s="243">
        <v>61</v>
      </c>
      <c r="B41" s="243">
        <v>8272</v>
      </c>
      <c r="C41" s="870" t="s">
        <v>6871</v>
      </c>
      <c r="D41" s="765"/>
      <c r="E41" s="765"/>
      <c r="F41" s="278"/>
      <c r="G41" s="278"/>
      <c r="H41" s="278"/>
      <c r="I41" s="279"/>
      <c r="J41" s="597"/>
      <c r="K41" s="654"/>
      <c r="L41" s="385"/>
      <c r="M41" s="245"/>
      <c r="N41" s="208"/>
      <c r="O41" s="385"/>
      <c r="P41" s="774"/>
      <c r="Q41" s="643"/>
      <c r="R41" s="365"/>
      <c r="S41" s="365"/>
      <c r="T41" s="1620"/>
      <c r="U41" s="779"/>
      <c r="V41" s="780"/>
      <c r="W41" s="1684" t="s">
        <v>4700</v>
      </c>
      <c r="X41" s="362" t="s">
        <v>163</v>
      </c>
      <c r="Y41" s="395">
        <v>0.85</v>
      </c>
      <c r="Z41" s="355"/>
      <c r="AA41" s="247"/>
      <c r="AB41" s="247"/>
      <c r="AC41" s="391">
        <f>ROUND(ROUND(ROUND(ROUND(H8*O$8,0)*S32,0)*V39,0)*Y41,0)</f>
        <v>274</v>
      </c>
      <c r="AD41" s="268"/>
    </row>
    <row r="42" spans="1:30" ht="17.100000000000001" customHeight="1">
      <c r="A42" s="243">
        <v>61</v>
      </c>
      <c r="B42" s="243">
        <v>8273</v>
      </c>
      <c r="C42" s="870" t="s">
        <v>6872</v>
      </c>
      <c r="D42" s="765"/>
      <c r="E42" s="765"/>
      <c r="F42" s="278"/>
      <c r="G42" s="278"/>
      <c r="H42" s="278"/>
      <c r="I42" s="279"/>
      <c r="J42" s="597"/>
      <c r="K42" s="654"/>
      <c r="L42" s="385"/>
      <c r="M42" s="245"/>
      <c r="N42" s="208"/>
      <c r="O42" s="385"/>
      <c r="P42" s="467"/>
      <c r="Q42" s="643"/>
      <c r="R42" s="643"/>
      <c r="S42" s="643"/>
      <c r="T42" s="1642"/>
      <c r="U42" s="537"/>
      <c r="V42" s="783"/>
      <c r="W42" s="1651"/>
      <c r="X42" s="512"/>
      <c r="Y42" s="368"/>
      <c r="Z42" s="762" t="s">
        <v>167</v>
      </c>
      <c r="AA42" s="354">
        <v>5</v>
      </c>
      <c r="AB42" s="763" t="s">
        <v>168</v>
      </c>
      <c r="AC42" s="391">
        <f>ROUND(ROUND(ROUND(ROUND(H8*O$8,0)*S32,0)*V39,0)*Y41,0)-AA42</f>
        <v>269</v>
      </c>
      <c r="AD42" s="268"/>
    </row>
    <row r="43" spans="1:30" ht="17.100000000000001" customHeight="1">
      <c r="A43" s="229">
        <v>61</v>
      </c>
      <c r="B43" s="229">
        <v>8119</v>
      </c>
      <c r="C43" s="871" t="s">
        <v>6873</v>
      </c>
      <c r="D43" s="765"/>
      <c r="E43" s="765"/>
      <c r="F43" s="278"/>
      <c r="G43" s="278"/>
      <c r="H43" s="278"/>
      <c r="I43" s="279"/>
      <c r="J43" s="1611" t="s">
        <v>4738</v>
      </c>
      <c r="K43" s="784"/>
      <c r="L43" s="872"/>
      <c r="M43" s="873"/>
      <c r="N43" s="785"/>
      <c r="O43" s="874"/>
      <c r="P43" s="231"/>
      <c r="Q43" s="232"/>
      <c r="R43" s="232"/>
      <c r="S43" s="232"/>
      <c r="T43" s="340"/>
      <c r="U43" s="334"/>
      <c r="V43" s="232"/>
      <c r="W43" s="231"/>
      <c r="X43" s="232"/>
      <c r="Y43" s="314"/>
      <c r="Z43" s="257"/>
      <c r="AA43" s="257"/>
      <c r="AB43" s="257"/>
      <c r="AC43" s="473">
        <f>ROUND(ROUND(H8*L44,0)*O$8,0)</f>
        <v>730</v>
      </c>
      <c r="AD43" s="268"/>
    </row>
    <row r="44" spans="1:30" ht="17.100000000000001" customHeight="1">
      <c r="A44" s="229">
        <v>61</v>
      </c>
      <c r="B44" s="229">
        <v>8120</v>
      </c>
      <c r="C44" s="869" t="s">
        <v>6874</v>
      </c>
      <c r="D44" s="764"/>
      <c r="E44" s="764"/>
      <c r="F44" s="377"/>
      <c r="G44" s="377"/>
      <c r="H44" s="377"/>
      <c r="I44" s="378"/>
      <c r="J44" s="1613"/>
      <c r="K44" s="214" t="s">
        <v>163</v>
      </c>
      <c r="L44" s="875">
        <v>0.96499999999999997</v>
      </c>
      <c r="M44" s="876"/>
      <c r="N44" s="397"/>
      <c r="O44" s="875"/>
      <c r="P44" s="245"/>
      <c r="Q44" s="208"/>
      <c r="R44" s="208"/>
      <c r="S44" s="208"/>
      <c r="T44" s="611"/>
      <c r="U44" s="301"/>
      <c r="V44" s="208"/>
      <c r="W44" s="245"/>
      <c r="X44" s="208"/>
      <c r="Y44" s="226"/>
      <c r="Z44" s="758" t="s">
        <v>167</v>
      </c>
      <c r="AA44" s="759">
        <v>5</v>
      </c>
      <c r="AB44" s="760" t="s">
        <v>168</v>
      </c>
      <c r="AC44" s="473">
        <f>ROUND(ROUND(H8*L44,0)*O$8,0)-AA44</f>
        <v>725</v>
      </c>
      <c r="AD44" s="268"/>
    </row>
    <row r="45" spans="1:30" ht="17.100000000000001" customHeight="1">
      <c r="A45" s="243">
        <v>61</v>
      </c>
      <c r="B45" s="243">
        <v>8274</v>
      </c>
      <c r="C45" s="870" t="s">
        <v>6875</v>
      </c>
      <c r="D45" s="764"/>
      <c r="E45" s="764"/>
      <c r="F45" s="377"/>
      <c r="G45" s="377"/>
      <c r="H45" s="377"/>
      <c r="I45" s="378"/>
      <c r="J45" s="1613"/>
      <c r="K45" s="654"/>
      <c r="L45" s="385"/>
      <c r="M45" s="245"/>
      <c r="N45" s="208"/>
      <c r="O45" s="385"/>
      <c r="P45" s="245"/>
      <c r="Q45" s="208"/>
      <c r="R45" s="208"/>
      <c r="S45" s="208"/>
      <c r="T45" s="611"/>
      <c r="U45" s="301"/>
      <c r="V45" s="385"/>
      <c r="W45" s="1684" t="s">
        <v>4700</v>
      </c>
      <c r="X45" s="362" t="s">
        <v>163</v>
      </c>
      <c r="Y45" s="395">
        <v>0.85</v>
      </c>
      <c r="Z45" s="355"/>
      <c r="AA45" s="247"/>
      <c r="AB45" s="247"/>
      <c r="AC45" s="391">
        <f>ROUND(ROUND(ROUND(H8*L44,0)*O$8,0)*Y45,0)</f>
        <v>621</v>
      </c>
      <c r="AD45" s="268"/>
    </row>
    <row r="46" spans="1:30" ht="17.100000000000001" customHeight="1">
      <c r="A46" s="243">
        <v>61</v>
      </c>
      <c r="B46" s="243">
        <v>8275</v>
      </c>
      <c r="C46" s="870" t="s">
        <v>6876</v>
      </c>
      <c r="D46" s="764"/>
      <c r="E46" s="764"/>
      <c r="F46" s="278"/>
      <c r="G46" s="278"/>
      <c r="H46" s="278"/>
      <c r="I46" s="279"/>
      <c r="J46" s="597"/>
      <c r="K46" s="654"/>
      <c r="L46" s="385"/>
      <c r="M46" s="245"/>
      <c r="N46" s="208"/>
      <c r="O46" s="385"/>
      <c r="P46" s="245"/>
      <c r="Q46" s="208"/>
      <c r="R46" s="208"/>
      <c r="S46" s="208"/>
      <c r="T46" s="761"/>
      <c r="U46" s="304"/>
      <c r="V46" s="226"/>
      <c r="W46" s="1651"/>
      <c r="X46" s="512"/>
      <c r="Y46" s="368"/>
      <c r="Z46" s="762" t="s">
        <v>167</v>
      </c>
      <c r="AA46" s="354">
        <v>5</v>
      </c>
      <c r="AB46" s="763" t="s">
        <v>168</v>
      </c>
      <c r="AC46" s="391">
        <f>ROUND(ROUND(ROUND(H8*L44,0)*O$8,0)*Y45,0)-AA46</f>
        <v>616</v>
      </c>
      <c r="AD46" s="268"/>
    </row>
    <row r="47" spans="1:30" ht="17.100000000000001" customHeight="1">
      <c r="A47" s="229">
        <v>61</v>
      </c>
      <c r="B47" s="229">
        <v>8121</v>
      </c>
      <c r="C47" s="871" t="s">
        <v>6877</v>
      </c>
      <c r="D47" s="764"/>
      <c r="E47" s="764"/>
      <c r="F47" s="278"/>
      <c r="G47" s="278"/>
      <c r="H47" s="278"/>
      <c r="I47" s="279"/>
      <c r="J47" s="597"/>
      <c r="K47" s="654"/>
      <c r="L47" s="385"/>
      <c r="M47" s="245"/>
      <c r="N47" s="208"/>
      <c r="O47" s="385"/>
      <c r="P47" s="245"/>
      <c r="Q47" s="208"/>
      <c r="R47" s="208"/>
      <c r="S47" s="208"/>
      <c r="T47" s="1542" t="s">
        <v>4703</v>
      </c>
      <c r="U47" s="372" t="s">
        <v>163</v>
      </c>
      <c r="V47" s="373">
        <v>0.7</v>
      </c>
      <c r="W47" s="231"/>
      <c r="X47" s="232"/>
      <c r="Y47" s="314"/>
      <c r="Z47" s="257"/>
      <c r="AA47" s="257"/>
      <c r="AB47" s="257"/>
      <c r="AC47" s="473">
        <f>ROUND(ROUND(ROUND(H8*L44,0)*O$8,0)*V47,0)</f>
        <v>511</v>
      </c>
      <c r="AD47" s="268"/>
    </row>
    <row r="48" spans="1:30" ht="17.100000000000001" customHeight="1">
      <c r="A48" s="229">
        <v>61</v>
      </c>
      <c r="B48" s="229">
        <v>8122</v>
      </c>
      <c r="C48" s="869" t="s">
        <v>6878</v>
      </c>
      <c r="D48" s="764"/>
      <c r="E48" s="764"/>
      <c r="F48" s="278"/>
      <c r="G48" s="278"/>
      <c r="H48" s="208"/>
      <c r="I48" s="388"/>
      <c r="J48" s="597"/>
      <c r="K48" s="654"/>
      <c r="L48" s="385"/>
      <c r="M48" s="245"/>
      <c r="N48" s="208"/>
      <c r="O48" s="385"/>
      <c r="P48" s="245"/>
      <c r="Q48" s="208"/>
      <c r="R48" s="208"/>
      <c r="S48" s="208"/>
      <c r="T48" s="1545"/>
      <c r="U48" s="214"/>
      <c r="V48" s="609"/>
      <c r="W48" s="281"/>
      <c r="X48" s="216"/>
      <c r="Y48" s="226"/>
      <c r="Z48" s="758" t="s">
        <v>167</v>
      </c>
      <c r="AA48" s="759">
        <v>5</v>
      </c>
      <c r="AB48" s="760" t="s">
        <v>168</v>
      </c>
      <c r="AC48" s="473">
        <f>ROUND(ROUND(ROUND(H8*L44,0)*O$8,0)*V47,0)-AA48</f>
        <v>506</v>
      </c>
      <c r="AD48" s="268"/>
    </row>
    <row r="49" spans="1:30" ht="17.100000000000001" customHeight="1">
      <c r="A49" s="243">
        <v>61</v>
      </c>
      <c r="B49" s="243">
        <v>8276</v>
      </c>
      <c r="C49" s="870" t="s">
        <v>6879</v>
      </c>
      <c r="D49" s="765"/>
      <c r="E49" s="764"/>
      <c r="F49" s="406"/>
      <c r="G49" s="406"/>
      <c r="H49" s="208"/>
      <c r="I49" s="388"/>
      <c r="J49" s="597"/>
      <c r="K49" s="654"/>
      <c r="L49" s="385"/>
      <c r="M49" s="245"/>
      <c r="N49" s="208"/>
      <c r="O49" s="385"/>
      <c r="P49" s="245"/>
      <c r="Q49" s="208"/>
      <c r="R49" s="208"/>
      <c r="S49" s="208"/>
      <c r="T49" s="1545"/>
      <c r="U49" s="302"/>
      <c r="V49" s="766"/>
      <c r="W49" s="1684" t="s">
        <v>4700</v>
      </c>
      <c r="X49" s="362" t="s">
        <v>163</v>
      </c>
      <c r="Y49" s="395">
        <v>0.85</v>
      </c>
      <c r="Z49" s="355"/>
      <c r="AA49" s="247"/>
      <c r="AB49" s="247"/>
      <c r="AC49" s="391">
        <f>ROUND(ROUND(ROUND(ROUND(H8*L44,0)*O$8,0)*V47,0)*Y49,0)</f>
        <v>434</v>
      </c>
      <c r="AD49" s="268"/>
    </row>
    <row r="50" spans="1:30" ht="17.100000000000001" customHeight="1">
      <c r="A50" s="243">
        <v>61</v>
      </c>
      <c r="B50" s="243">
        <v>8277</v>
      </c>
      <c r="C50" s="870" t="s">
        <v>6880</v>
      </c>
      <c r="D50" s="765"/>
      <c r="E50" s="764"/>
      <c r="F50" s="406"/>
      <c r="G50" s="406"/>
      <c r="H50" s="208"/>
      <c r="I50" s="388"/>
      <c r="J50" s="597"/>
      <c r="K50" s="654"/>
      <c r="L50" s="385"/>
      <c r="M50" s="245"/>
      <c r="N50" s="208"/>
      <c r="O50" s="385"/>
      <c r="P50" s="245"/>
      <c r="Q50" s="208"/>
      <c r="R50" s="208"/>
      <c r="S50" s="208"/>
      <c r="T50" s="399"/>
      <c r="U50" s="305"/>
      <c r="V50" s="768"/>
      <c r="W50" s="1651"/>
      <c r="X50" s="512"/>
      <c r="Y50" s="368"/>
      <c r="Z50" s="762" t="s">
        <v>167</v>
      </c>
      <c r="AA50" s="354">
        <v>5</v>
      </c>
      <c r="AB50" s="763" t="s">
        <v>168</v>
      </c>
      <c r="AC50" s="391">
        <f>ROUND(ROUND(ROUND(ROUND(H8*L44,0)*O$8,0)*V47,0)*Y49,0)-AA50</f>
        <v>429</v>
      </c>
      <c r="AD50" s="268"/>
    </row>
    <row r="51" spans="1:30" ht="17.100000000000001" customHeight="1">
      <c r="A51" s="229">
        <v>61</v>
      </c>
      <c r="B51" s="229">
        <v>8705</v>
      </c>
      <c r="C51" s="871" t="s">
        <v>6881</v>
      </c>
      <c r="D51" s="765"/>
      <c r="E51" s="764"/>
      <c r="F51" s="406"/>
      <c r="G51" s="406"/>
      <c r="H51" s="208"/>
      <c r="I51" s="388"/>
      <c r="J51" s="597"/>
      <c r="K51" s="654"/>
      <c r="L51" s="385"/>
      <c r="M51" s="245"/>
      <c r="N51" s="208"/>
      <c r="O51" s="385"/>
      <c r="P51" s="245"/>
      <c r="Q51" s="208"/>
      <c r="R51" s="208"/>
      <c r="S51" s="385"/>
      <c r="T51" s="1542" t="s">
        <v>4708</v>
      </c>
      <c r="U51" s="214" t="s">
        <v>163</v>
      </c>
      <c r="V51" s="609">
        <v>0.85</v>
      </c>
      <c r="W51" s="231"/>
      <c r="X51" s="232"/>
      <c r="Y51" s="314"/>
      <c r="Z51" s="257"/>
      <c r="AA51" s="257"/>
      <c r="AB51" s="257"/>
      <c r="AC51" s="473">
        <f>ROUND(ROUND(ROUND(H8*L44,0)*O$8,0)*V51,0)</f>
        <v>621</v>
      </c>
      <c r="AD51" s="268"/>
    </row>
    <row r="52" spans="1:30" ht="17.100000000000001" customHeight="1">
      <c r="A52" s="229">
        <v>61</v>
      </c>
      <c r="B52" s="229">
        <v>8706</v>
      </c>
      <c r="C52" s="869" t="s">
        <v>6882</v>
      </c>
      <c r="D52" s="765"/>
      <c r="E52" s="764"/>
      <c r="F52" s="406"/>
      <c r="G52" s="406"/>
      <c r="H52" s="208"/>
      <c r="I52" s="388"/>
      <c r="J52" s="597"/>
      <c r="K52" s="654"/>
      <c r="L52" s="385"/>
      <c r="M52" s="245"/>
      <c r="N52" s="208"/>
      <c r="O52" s="385"/>
      <c r="P52" s="245"/>
      <c r="Q52" s="208"/>
      <c r="R52" s="208"/>
      <c r="S52" s="208"/>
      <c r="T52" s="1545"/>
      <c r="U52" s="214"/>
      <c r="V52" s="609"/>
      <c r="W52" s="281"/>
      <c r="X52" s="216"/>
      <c r="Y52" s="226"/>
      <c r="Z52" s="758" t="s">
        <v>167</v>
      </c>
      <c r="AA52" s="759">
        <v>5</v>
      </c>
      <c r="AB52" s="760" t="s">
        <v>168</v>
      </c>
      <c r="AC52" s="473">
        <f>ROUND(ROUND(ROUND(H8*L44,0)*O$8,0)*V51,0)-AA52</f>
        <v>616</v>
      </c>
      <c r="AD52" s="268"/>
    </row>
    <row r="53" spans="1:30" ht="17.100000000000001" customHeight="1">
      <c r="A53" s="243">
        <v>61</v>
      </c>
      <c r="B53" s="243">
        <v>8278</v>
      </c>
      <c r="C53" s="870" t="s">
        <v>6883</v>
      </c>
      <c r="D53" s="765"/>
      <c r="E53" s="764"/>
      <c r="F53" s="278"/>
      <c r="G53" s="278"/>
      <c r="H53" s="278"/>
      <c r="I53" s="279"/>
      <c r="J53" s="597"/>
      <c r="K53" s="654"/>
      <c r="L53" s="385"/>
      <c r="M53" s="245"/>
      <c r="N53" s="208"/>
      <c r="O53" s="385"/>
      <c r="P53" s="245"/>
      <c r="Q53" s="208"/>
      <c r="R53" s="208"/>
      <c r="S53" s="208"/>
      <c r="T53" s="1545"/>
      <c r="U53" s="302"/>
      <c r="V53" s="766"/>
      <c r="W53" s="1684" t="s">
        <v>4700</v>
      </c>
      <c r="X53" s="362" t="s">
        <v>163</v>
      </c>
      <c r="Y53" s="395">
        <v>0.85</v>
      </c>
      <c r="Z53" s="355"/>
      <c r="AA53" s="247"/>
      <c r="AB53" s="247"/>
      <c r="AC53" s="391">
        <f>ROUND(ROUND(ROUND(ROUND(H8*L44,0)*O$8,0)*V51,0)*Y53,0)</f>
        <v>528</v>
      </c>
      <c r="AD53" s="268"/>
    </row>
    <row r="54" spans="1:30" ht="17.100000000000001" customHeight="1">
      <c r="A54" s="243">
        <v>61</v>
      </c>
      <c r="B54" s="243">
        <v>8279</v>
      </c>
      <c r="C54" s="870" t="s">
        <v>6884</v>
      </c>
      <c r="D54" s="765"/>
      <c r="E54" s="764"/>
      <c r="F54" s="278"/>
      <c r="G54" s="278"/>
      <c r="H54" s="278"/>
      <c r="I54" s="279"/>
      <c r="J54" s="597"/>
      <c r="K54" s="654"/>
      <c r="L54" s="385"/>
      <c r="M54" s="245"/>
      <c r="N54" s="208"/>
      <c r="O54" s="385"/>
      <c r="P54" s="281"/>
      <c r="Q54" s="216"/>
      <c r="R54" s="216"/>
      <c r="S54" s="216"/>
      <c r="T54" s="1563"/>
      <c r="U54" s="305"/>
      <c r="V54" s="768"/>
      <c r="W54" s="1651"/>
      <c r="X54" s="512"/>
      <c r="Y54" s="368"/>
      <c r="Z54" s="762" t="s">
        <v>167</v>
      </c>
      <c r="AA54" s="354">
        <v>5</v>
      </c>
      <c r="AB54" s="763" t="s">
        <v>168</v>
      </c>
      <c r="AC54" s="391">
        <f>ROUND(ROUND(ROUND(ROUND(H8*L44,0)*O$8,0)*V51,0)*Y53,0)-AA54</f>
        <v>523</v>
      </c>
      <c r="AD54" s="268"/>
    </row>
    <row r="55" spans="1:30" ht="17.100000000000001" customHeight="1">
      <c r="A55" s="229">
        <v>61</v>
      </c>
      <c r="B55" s="229">
        <v>8123</v>
      </c>
      <c r="C55" s="871" t="s">
        <v>6885</v>
      </c>
      <c r="D55" s="765"/>
      <c r="E55" s="765"/>
      <c r="F55" s="278"/>
      <c r="G55" s="278"/>
      <c r="H55" s="278"/>
      <c r="I55" s="279"/>
      <c r="J55" s="597"/>
      <c r="K55" s="654"/>
      <c r="L55" s="385"/>
      <c r="M55" s="245"/>
      <c r="N55" s="208"/>
      <c r="O55" s="385"/>
      <c r="P55" s="1539" t="s">
        <v>4713</v>
      </c>
      <c r="Q55" s="1608" t="s">
        <v>162</v>
      </c>
      <c r="R55" s="769"/>
      <c r="S55" s="769"/>
      <c r="T55" s="340"/>
      <c r="U55" s="338"/>
      <c r="V55" s="334"/>
      <c r="W55" s="231"/>
      <c r="X55" s="232"/>
      <c r="Y55" s="314"/>
      <c r="Z55" s="257"/>
      <c r="AA55" s="257"/>
      <c r="AB55" s="257"/>
      <c r="AC55" s="473">
        <f>ROUND(ROUND(ROUND(H8*L44,0)*O$8,0)*S56,0)</f>
        <v>511</v>
      </c>
      <c r="AD55" s="268"/>
    </row>
    <row r="56" spans="1:30" ht="17.100000000000001" customHeight="1">
      <c r="A56" s="229">
        <v>61</v>
      </c>
      <c r="B56" s="229">
        <v>8124</v>
      </c>
      <c r="C56" s="869" t="s">
        <v>6886</v>
      </c>
      <c r="D56" s="765"/>
      <c r="E56" s="765"/>
      <c r="F56" s="278"/>
      <c r="G56" s="278"/>
      <c r="H56" s="278"/>
      <c r="I56" s="279"/>
      <c r="J56" s="597"/>
      <c r="K56" s="654"/>
      <c r="L56" s="385"/>
      <c r="M56" s="245"/>
      <c r="N56" s="208"/>
      <c r="O56" s="385"/>
      <c r="P56" s="1631"/>
      <c r="Q56" s="1586"/>
      <c r="R56" s="214" t="s">
        <v>163</v>
      </c>
      <c r="S56" s="770">
        <v>0.7</v>
      </c>
      <c r="T56" s="611"/>
      <c r="U56" s="392"/>
      <c r="V56" s="301"/>
      <c r="W56" s="245"/>
      <c r="X56" s="208"/>
      <c r="Y56" s="226"/>
      <c r="Z56" s="758" t="s">
        <v>167</v>
      </c>
      <c r="AA56" s="759">
        <v>5</v>
      </c>
      <c r="AB56" s="760" t="s">
        <v>168</v>
      </c>
      <c r="AC56" s="473">
        <f>ROUND(ROUND(ROUND(H8*L44,0)*O$8,0)*S56,0)-AA56</f>
        <v>506</v>
      </c>
      <c r="AD56" s="268"/>
    </row>
    <row r="57" spans="1:30" ht="17.100000000000001" customHeight="1">
      <c r="A57" s="243">
        <v>61</v>
      </c>
      <c r="B57" s="243">
        <v>8280</v>
      </c>
      <c r="C57" s="870" t="s">
        <v>6887</v>
      </c>
      <c r="D57" s="765"/>
      <c r="E57" s="765"/>
      <c r="F57" s="278"/>
      <c r="G57" s="278"/>
      <c r="H57" s="278"/>
      <c r="I57" s="279"/>
      <c r="J57" s="597"/>
      <c r="K57" s="654"/>
      <c r="L57" s="385"/>
      <c r="M57" s="245"/>
      <c r="N57" s="208"/>
      <c r="O57" s="385"/>
      <c r="P57" s="1631"/>
      <c r="Q57" s="1586"/>
      <c r="T57" s="611"/>
      <c r="U57" s="392"/>
      <c r="V57" s="301"/>
      <c r="W57" s="1684" t="s">
        <v>4700</v>
      </c>
      <c r="X57" s="362" t="s">
        <v>163</v>
      </c>
      <c r="Y57" s="395">
        <v>0.85</v>
      </c>
      <c r="Z57" s="355"/>
      <c r="AA57" s="247"/>
      <c r="AB57" s="247"/>
      <c r="AC57" s="391">
        <f>ROUND(ROUND(ROUND(ROUND(H8*L44,0)*O$8,0)*S56,0)*Y57,0)</f>
        <v>434</v>
      </c>
      <c r="AD57" s="268"/>
    </row>
    <row r="58" spans="1:30" ht="17.100000000000001" customHeight="1">
      <c r="A58" s="243">
        <v>61</v>
      </c>
      <c r="B58" s="243">
        <v>8281</v>
      </c>
      <c r="C58" s="870" t="s">
        <v>6888</v>
      </c>
      <c r="D58" s="765"/>
      <c r="E58" s="765"/>
      <c r="F58" s="278"/>
      <c r="G58" s="278"/>
      <c r="H58" s="278"/>
      <c r="I58" s="279"/>
      <c r="J58" s="597"/>
      <c r="K58" s="654"/>
      <c r="L58" s="385"/>
      <c r="M58" s="245"/>
      <c r="N58" s="208"/>
      <c r="O58" s="385"/>
      <c r="P58" s="772"/>
      <c r="Q58" s="1586"/>
      <c r="R58" s="214"/>
      <c r="S58" s="214"/>
      <c r="T58" s="761"/>
      <c r="U58" s="407"/>
      <c r="V58" s="304"/>
      <c r="W58" s="1651"/>
      <c r="X58" s="512"/>
      <c r="Y58" s="368"/>
      <c r="Z58" s="762" t="s">
        <v>167</v>
      </c>
      <c r="AA58" s="354">
        <v>5</v>
      </c>
      <c r="AB58" s="763" t="s">
        <v>168</v>
      </c>
      <c r="AC58" s="391">
        <f>ROUND(ROUND(ROUND(ROUND(H8*L44,0)*O$8,0)*S56,0)*Y57,0)-AA58</f>
        <v>429</v>
      </c>
      <c r="AD58" s="268"/>
    </row>
    <row r="59" spans="1:30" ht="17.100000000000001" customHeight="1">
      <c r="A59" s="229">
        <v>61</v>
      </c>
      <c r="B59" s="229">
        <v>8125</v>
      </c>
      <c r="C59" s="871" t="s">
        <v>6889</v>
      </c>
      <c r="D59" s="765"/>
      <c r="E59" s="765"/>
      <c r="F59" s="278"/>
      <c r="G59" s="278"/>
      <c r="H59" s="278"/>
      <c r="I59" s="279"/>
      <c r="J59" s="597"/>
      <c r="K59" s="654"/>
      <c r="L59" s="385"/>
      <c r="M59" s="245"/>
      <c r="N59" s="208"/>
      <c r="O59" s="385"/>
      <c r="P59" s="773"/>
      <c r="T59" s="1542" t="s">
        <v>4703</v>
      </c>
      <c r="U59" s="372" t="s">
        <v>163</v>
      </c>
      <c r="V59" s="373">
        <v>0.7</v>
      </c>
      <c r="W59" s="231"/>
      <c r="X59" s="232"/>
      <c r="Y59" s="314"/>
      <c r="Z59" s="257"/>
      <c r="AA59" s="257"/>
      <c r="AB59" s="257"/>
      <c r="AC59" s="473">
        <f>ROUND(ROUND(ROUND(ROUND(H8*L44,0)*O$8,0)*S56,0)*V59,0)</f>
        <v>358</v>
      </c>
      <c r="AD59" s="268"/>
    </row>
    <row r="60" spans="1:30" ht="17.100000000000001" customHeight="1">
      <c r="A60" s="229">
        <v>61</v>
      </c>
      <c r="B60" s="229">
        <v>8126</v>
      </c>
      <c r="C60" s="869" t="s">
        <v>6890</v>
      </c>
      <c r="D60" s="765"/>
      <c r="E60" s="765"/>
      <c r="F60" s="278"/>
      <c r="G60" s="278"/>
      <c r="H60" s="278"/>
      <c r="I60" s="279"/>
      <c r="J60" s="597"/>
      <c r="K60" s="654"/>
      <c r="L60" s="385"/>
      <c r="M60" s="245"/>
      <c r="N60" s="208"/>
      <c r="O60" s="385"/>
      <c r="P60" s="773"/>
      <c r="T60" s="1545"/>
      <c r="U60" s="214"/>
      <c r="V60" s="609"/>
      <c r="W60" s="281"/>
      <c r="X60" s="216"/>
      <c r="Y60" s="226"/>
      <c r="Z60" s="758" t="s">
        <v>167</v>
      </c>
      <c r="AA60" s="759">
        <v>5</v>
      </c>
      <c r="AB60" s="760" t="s">
        <v>168</v>
      </c>
      <c r="AC60" s="473">
        <f>ROUND(ROUND(ROUND(ROUND(H8*L44,0)*O$8,0)*S56,0)*V59,0)-AA60</f>
        <v>353</v>
      </c>
      <c r="AD60" s="268"/>
    </row>
    <row r="61" spans="1:30" ht="17.100000000000001" customHeight="1">
      <c r="A61" s="243">
        <v>61</v>
      </c>
      <c r="B61" s="243">
        <v>8282</v>
      </c>
      <c r="C61" s="870" t="s">
        <v>6891</v>
      </c>
      <c r="D61" s="765"/>
      <c r="E61" s="765"/>
      <c r="F61" s="278"/>
      <c r="G61" s="278"/>
      <c r="H61" s="278"/>
      <c r="I61" s="279"/>
      <c r="J61" s="597"/>
      <c r="K61" s="654"/>
      <c r="L61" s="385"/>
      <c r="M61" s="245"/>
      <c r="N61" s="208"/>
      <c r="O61" s="385"/>
      <c r="P61" s="774"/>
      <c r="Q61" s="214"/>
      <c r="R61" s="1653"/>
      <c r="S61" s="1653"/>
      <c r="T61" s="1545"/>
      <c r="U61" s="302"/>
      <c r="V61" s="766"/>
      <c r="W61" s="1684" t="s">
        <v>4700</v>
      </c>
      <c r="X61" s="362" t="s">
        <v>163</v>
      </c>
      <c r="Y61" s="395">
        <v>0.85</v>
      </c>
      <c r="Z61" s="355"/>
      <c r="AA61" s="247"/>
      <c r="AB61" s="247"/>
      <c r="AC61" s="391">
        <f>ROUND(ROUND(ROUND(ROUND(ROUND(H8*L44,0)*O$8,0)*S56,0)*V59,0)*Y61,0)</f>
        <v>304</v>
      </c>
      <c r="AD61" s="268"/>
    </row>
    <row r="62" spans="1:30" ht="17.100000000000001" customHeight="1">
      <c r="A62" s="243">
        <v>61</v>
      </c>
      <c r="B62" s="243">
        <v>8283</v>
      </c>
      <c r="C62" s="870" t="s">
        <v>6892</v>
      </c>
      <c r="D62" s="765"/>
      <c r="E62" s="765"/>
      <c r="F62" s="278"/>
      <c r="G62" s="278"/>
      <c r="H62" s="278"/>
      <c r="I62" s="279"/>
      <c r="J62" s="597"/>
      <c r="K62" s="654"/>
      <c r="L62" s="385"/>
      <c r="M62" s="245"/>
      <c r="N62" s="208"/>
      <c r="O62" s="385"/>
      <c r="P62" s="774"/>
      <c r="Q62" s="214"/>
      <c r="R62" s="214"/>
      <c r="S62" s="214"/>
      <c r="T62" s="399"/>
      <c r="U62" s="305"/>
      <c r="V62" s="768"/>
      <c r="W62" s="1651"/>
      <c r="X62" s="512"/>
      <c r="Y62" s="368"/>
      <c r="Z62" s="762" t="s">
        <v>167</v>
      </c>
      <c r="AA62" s="354">
        <v>5</v>
      </c>
      <c r="AB62" s="763" t="s">
        <v>168</v>
      </c>
      <c r="AC62" s="391">
        <f>ROUND(ROUND(ROUND(ROUND(ROUND(H8*L44,0)*O$8,0)*S56,0)*V59,0)*Y61,0)-AA62</f>
        <v>299</v>
      </c>
      <c r="AD62" s="268"/>
    </row>
    <row r="63" spans="1:30" ht="17.100000000000001" customHeight="1">
      <c r="A63" s="229">
        <v>61</v>
      </c>
      <c r="B63" s="229">
        <v>8707</v>
      </c>
      <c r="C63" s="871" t="s">
        <v>6893</v>
      </c>
      <c r="D63" s="765"/>
      <c r="E63" s="765"/>
      <c r="F63" s="278"/>
      <c r="G63" s="278"/>
      <c r="H63" s="278"/>
      <c r="I63" s="279"/>
      <c r="J63" s="597"/>
      <c r="K63" s="654"/>
      <c r="L63" s="385"/>
      <c r="M63" s="245"/>
      <c r="N63" s="208"/>
      <c r="O63" s="385"/>
      <c r="P63" s="773"/>
      <c r="Q63" s="214"/>
      <c r="R63" s="1599"/>
      <c r="S63" s="1600"/>
      <c r="T63" s="1542" t="s">
        <v>4708</v>
      </c>
      <c r="U63" s="214" t="s">
        <v>163</v>
      </c>
      <c r="V63" s="609">
        <v>0.85</v>
      </c>
      <c r="W63" s="231"/>
      <c r="X63" s="232"/>
      <c r="Y63" s="314"/>
      <c r="Z63" s="257"/>
      <c r="AA63" s="257"/>
      <c r="AB63" s="257"/>
      <c r="AC63" s="473">
        <f>ROUND(ROUND(ROUND(ROUND(H8*L44,0)*O$8,0)*S56,0)*V63,0)</f>
        <v>434</v>
      </c>
      <c r="AD63" s="268"/>
    </row>
    <row r="64" spans="1:30" ht="17.100000000000001" customHeight="1">
      <c r="A64" s="229">
        <v>61</v>
      </c>
      <c r="B64" s="229">
        <v>8708</v>
      </c>
      <c r="C64" s="869" t="s">
        <v>6894</v>
      </c>
      <c r="D64" s="765"/>
      <c r="E64" s="765"/>
      <c r="F64" s="278"/>
      <c r="G64" s="278"/>
      <c r="H64" s="278"/>
      <c r="I64" s="279"/>
      <c r="J64" s="597"/>
      <c r="K64" s="654"/>
      <c r="L64" s="385"/>
      <c r="M64" s="245"/>
      <c r="N64" s="208"/>
      <c r="O64" s="385"/>
      <c r="P64" s="773"/>
      <c r="Q64" s="214"/>
      <c r="R64" s="609"/>
      <c r="S64" s="609"/>
      <c r="T64" s="1545"/>
      <c r="U64" s="214"/>
      <c r="V64" s="609"/>
      <c r="W64" s="281"/>
      <c r="X64" s="216"/>
      <c r="Y64" s="226"/>
      <c r="Z64" s="758" t="s">
        <v>167</v>
      </c>
      <c r="AA64" s="759">
        <v>5</v>
      </c>
      <c r="AB64" s="760" t="s">
        <v>168</v>
      </c>
      <c r="AC64" s="473">
        <f>ROUND(ROUND(ROUND(ROUND(H8*L44,0)*O$8,0)*S56,0)*V63,0)-AA64</f>
        <v>429</v>
      </c>
      <c r="AD64" s="268"/>
    </row>
    <row r="65" spans="1:30" ht="17.100000000000001" customHeight="1">
      <c r="A65" s="243">
        <v>61</v>
      </c>
      <c r="B65" s="243">
        <v>8284</v>
      </c>
      <c r="C65" s="870" t="s">
        <v>6895</v>
      </c>
      <c r="D65" s="765"/>
      <c r="E65" s="765"/>
      <c r="F65" s="278"/>
      <c r="G65" s="278"/>
      <c r="H65" s="278"/>
      <c r="I65" s="279"/>
      <c r="J65" s="597"/>
      <c r="K65" s="654"/>
      <c r="L65" s="385"/>
      <c r="M65" s="245"/>
      <c r="N65" s="208"/>
      <c r="O65" s="385"/>
      <c r="P65" s="774"/>
      <c r="Q65" s="214"/>
      <c r="R65" s="609"/>
      <c r="S65" s="609"/>
      <c r="T65" s="1545"/>
      <c r="U65" s="302"/>
      <c r="V65" s="766"/>
      <c r="W65" s="1684" t="s">
        <v>4700</v>
      </c>
      <c r="X65" s="362" t="s">
        <v>163</v>
      </c>
      <c r="Y65" s="395">
        <v>0.85</v>
      </c>
      <c r="Z65" s="355"/>
      <c r="AA65" s="247"/>
      <c r="AB65" s="247"/>
      <c r="AC65" s="391">
        <f>ROUND(ROUND(ROUND(ROUND(ROUND(H8*L44,0)*O$8,0)*S56,0)*V63,0)*Y65,0)</f>
        <v>369</v>
      </c>
      <c r="AD65" s="268"/>
    </row>
    <row r="66" spans="1:30" ht="17.100000000000001" customHeight="1">
      <c r="A66" s="243">
        <v>61</v>
      </c>
      <c r="B66" s="243">
        <v>8285</v>
      </c>
      <c r="C66" s="870" t="s">
        <v>6896</v>
      </c>
      <c r="D66" s="765"/>
      <c r="E66" s="765"/>
      <c r="F66" s="278"/>
      <c r="G66" s="278"/>
      <c r="H66" s="278"/>
      <c r="I66" s="279"/>
      <c r="J66" s="597"/>
      <c r="K66" s="654"/>
      <c r="L66" s="385"/>
      <c r="M66" s="245"/>
      <c r="N66" s="208"/>
      <c r="O66" s="385"/>
      <c r="P66" s="773"/>
      <c r="Q66" s="214"/>
      <c r="R66" s="214"/>
      <c r="S66" s="214"/>
      <c r="T66" s="1563"/>
      <c r="U66" s="305"/>
      <c r="V66" s="768"/>
      <c r="W66" s="1651"/>
      <c r="X66" s="512"/>
      <c r="Y66" s="368"/>
      <c r="Z66" s="762" t="s">
        <v>167</v>
      </c>
      <c r="AA66" s="354">
        <v>5</v>
      </c>
      <c r="AB66" s="763" t="s">
        <v>168</v>
      </c>
      <c r="AC66" s="391">
        <f>ROUND(ROUND(ROUND(ROUND(ROUND(H8*L44,0)*O$8,0)*S56,0)*V63,0)*Y65,0)-AA66</f>
        <v>364</v>
      </c>
      <c r="AD66" s="268"/>
    </row>
    <row r="67" spans="1:30" ht="17.100000000000001" customHeight="1">
      <c r="A67" s="243">
        <v>61</v>
      </c>
      <c r="B67" s="243">
        <v>8286</v>
      </c>
      <c r="C67" s="870" t="s">
        <v>6897</v>
      </c>
      <c r="D67" s="765"/>
      <c r="E67" s="765"/>
      <c r="F67" s="278"/>
      <c r="G67" s="278"/>
      <c r="H67" s="278"/>
      <c r="I67" s="279"/>
      <c r="J67" s="597"/>
      <c r="K67" s="654"/>
      <c r="L67" s="385"/>
      <c r="M67" s="245"/>
      <c r="N67" s="208"/>
      <c r="O67" s="385"/>
      <c r="P67" s="773"/>
      <c r="Q67" s="1580" t="s">
        <v>165</v>
      </c>
      <c r="R67" s="775"/>
      <c r="S67" s="775"/>
      <c r="T67" s="359"/>
      <c r="U67" s="360"/>
      <c r="V67" s="361"/>
      <c r="W67" s="523"/>
      <c r="X67" s="524"/>
      <c r="Y67" s="642"/>
      <c r="Z67" s="247"/>
      <c r="AA67" s="247"/>
      <c r="AB67" s="247"/>
      <c r="AC67" s="391">
        <f>ROUND(ROUND(ROUND(H8*L44,0)*O$8,0)*S68,0)</f>
        <v>365</v>
      </c>
      <c r="AD67" s="268"/>
    </row>
    <row r="68" spans="1:30" ht="17.100000000000001" customHeight="1">
      <c r="A68" s="243">
        <v>61</v>
      </c>
      <c r="B68" s="243">
        <v>8287</v>
      </c>
      <c r="C68" s="870" t="s">
        <v>6898</v>
      </c>
      <c r="D68" s="765"/>
      <c r="E68" s="765"/>
      <c r="F68" s="278"/>
      <c r="G68" s="278"/>
      <c r="H68" s="278"/>
      <c r="I68" s="279"/>
      <c r="J68" s="597"/>
      <c r="K68" s="654"/>
      <c r="L68" s="385"/>
      <c r="M68" s="245"/>
      <c r="N68" s="208"/>
      <c r="O68" s="385"/>
      <c r="P68" s="772"/>
      <c r="Q68" s="1620"/>
      <c r="R68" s="643" t="s">
        <v>163</v>
      </c>
      <c r="S68" s="365">
        <v>0.5</v>
      </c>
      <c r="T68" s="777"/>
      <c r="U68" s="639"/>
      <c r="V68" s="529"/>
      <c r="W68" s="516"/>
      <c r="X68" s="517"/>
      <c r="Y68" s="526"/>
      <c r="Z68" s="762" t="s">
        <v>167</v>
      </c>
      <c r="AA68" s="354">
        <v>5</v>
      </c>
      <c r="AB68" s="763" t="s">
        <v>168</v>
      </c>
      <c r="AC68" s="391">
        <f>ROUND(ROUND(ROUND(H8*L44,0)*O$8,0)*S68,0)-AA68</f>
        <v>360</v>
      </c>
      <c r="AD68" s="268"/>
    </row>
    <row r="69" spans="1:30" ht="17.100000000000001" customHeight="1">
      <c r="A69" s="243">
        <v>61</v>
      </c>
      <c r="B69" s="243">
        <v>8288</v>
      </c>
      <c r="C69" s="870" t="s">
        <v>6899</v>
      </c>
      <c r="D69" s="765"/>
      <c r="E69" s="765"/>
      <c r="F69" s="278"/>
      <c r="G69" s="278"/>
      <c r="H69" s="278"/>
      <c r="I69" s="279"/>
      <c r="J69" s="597"/>
      <c r="K69" s="654"/>
      <c r="L69" s="385"/>
      <c r="M69" s="245"/>
      <c r="N69" s="208"/>
      <c r="O69" s="385"/>
      <c r="P69" s="772"/>
      <c r="Q69" s="1620"/>
      <c r="R69" s="530"/>
      <c r="S69" s="530"/>
      <c r="T69" s="777"/>
      <c r="U69" s="639"/>
      <c r="V69" s="529"/>
      <c r="W69" s="1684" t="s">
        <v>4700</v>
      </c>
      <c r="X69" s="362" t="s">
        <v>163</v>
      </c>
      <c r="Y69" s="395">
        <v>0.85</v>
      </c>
      <c r="Z69" s="355"/>
      <c r="AA69" s="247"/>
      <c r="AB69" s="247"/>
      <c r="AC69" s="391">
        <f>ROUND(ROUND(ROUND(ROUND(H8*L44,0)*O$8,0)*S68,0)*Y69,0)</f>
        <v>310</v>
      </c>
      <c r="AD69" s="268"/>
    </row>
    <row r="70" spans="1:30" ht="17.100000000000001" customHeight="1">
      <c r="A70" s="243">
        <v>61</v>
      </c>
      <c r="B70" s="243">
        <v>8289</v>
      </c>
      <c r="C70" s="870" t="s">
        <v>6900</v>
      </c>
      <c r="D70" s="765"/>
      <c r="E70" s="765"/>
      <c r="F70" s="278"/>
      <c r="G70" s="278"/>
      <c r="H70" s="278"/>
      <c r="I70" s="279"/>
      <c r="J70" s="597"/>
      <c r="K70" s="654"/>
      <c r="L70" s="385"/>
      <c r="M70" s="245"/>
      <c r="N70" s="208"/>
      <c r="O70" s="385"/>
      <c r="P70" s="772"/>
      <c r="Q70" s="1620"/>
      <c r="R70" s="643"/>
      <c r="S70" s="643"/>
      <c r="T70" s="778"/>
      <c r="U70" s="525"/>
      <c r="V70" s="539"/>
      <c r="W70" s="1651"/>
      <c r="X70" s="512"/>
      <c r="Y70" s="368"/>
      <c r="Z70" s="762" t="s">
        <v>167</v>
      </c>
      <c r="AA70" s="354">
        <v>5</v>
      </c>
      <c r="AB70" s="763" t="s">
        <v>168</v>
      </c>
      <c r="AC70" s="391">
        <f>ROUND(ROUND(ROUND(ROUND(H8*L44,0)*O$8,0)*S68,0)*Y69,0)-AA70</f>
        <v>305</v>
      </c>
      <c r="AD70" s="268"/>
    </row>
    <row r="71" spans="1:30" ht="17.100000000000001" customHeight="1">
      <c r="A71" s="243">
        <v>61</v>
      </c>
      <c r="B71" s="243">
        <v>8290</v>
      </c>
      <c r="C71" s="870" t="s">
        <v>6901</v>
      </c>
      <c r="D71" s="765"/>
      <c r="E71" s="765"/>
      <c r="F71" s="278"/>
      <c r="G71" s="278"/>
      <c r="H71" s="278"/>
      <c r="I71" s="279"/>
      <c r="J71" s="597"/>
      <c r="K71" s="654"/>
      <c r="L71" s="385"/>
      <c r="M71" s="245"/>
      <c r="N71" s="208"/>
      <c r="O71" s="385"/>
      <c r="P71" s="773"/>
      <c r="Q71" s="530"/>
      <c r="R71" s="530"/>
      <c r="S71" s="530"/>
      <c r="T71" s="1580" t="s">
        <v>4703</v>
      </c>
      <c r="U71" s="362" t="s">
        <v>163</v>
      </c>
      <c r="V71" s="356">
        <v>0.7</v>
      </c>
      <c r="W71" s="523"/>
      <c r="X71" s="524"/>
      <c r="Y71" s="642"/>
      <c r="Z71" s="247"/>
      <c r="AA71" s="247"/>
      <c r="AB71" s="247"/>
      <c r="AC71" s="391">
        <f>ROUND(ROUND(ROUND(ROUND(H8*L44,0)*O$8,0)*S68,0)*V71,0)</f>
        <v>256</v>
      </c>
      <c r="AD71" s="268"/>
    </row>
    <row r="72" spans="1:30" ht="17.100000000000001" customHeight="1">
      <c r="A72" s="243">
        <v>61</v>
      </c>
      <c r="B72" s="243">
        <v>8291</v>
      </c>
      <c r="C72" s="870" t="s">
        <v>6902</v>
      </c>
      <c r="D72" s="765"/>
      <c r="E72" s="765"/>
      <c r="F72" s="278"/>
      <c r="G72" s="278"/>
      <c r="H72" s="278"/>
      <c r="I72" s="279"/>
      <c r="J72" s="597"/>
      <c r="K72" s="654"/>
      <c r="L72" s="385"/>
      <c r="M72" s="245"/>
      <c r="N72" s="208"/>
      <c r="O72" s="385"/>
      <c r="P72" s="773"/>
      <c r="Q72" s="530"/>
      <c r="R72" s="530"/>
      <c r="S72" s="530"/>
      <c r="T72" s="1620"/>
      <c r="U72" s="643"/>
      <c r="V72" s="365"/>
      <c r="W72" s="319"/>
      <c r="X72" s="288"/>
      <c r="Y72" s="526"/>
      <c r="Z72" s="762" t="s">
        <v>167</v>
      </c>
      <c r="AA72" s="354">
        <v>5</v>
      </c>
      <c r="AB72" s="763" t="s">
        <v>168</v>
      </c>
      <c r="AC72" s="391">
        <f>ROUND(ROUND(ROUND(ROUND(H8*L44,0)*O$8,0)*S68,0)*V71,0)-AA72</f>
        <v>251</v>
      </c>
      <c r="AD72" s="268"/>
    </row>
    <row r="73" spans="1:30" ht="17.100000000000001" customHeight="1">
      <c r="A73" s="243">
        <v>61</v>
      </c>
      <c r="B73" s="243">
        <v>8292</v>
      </c>
      <c r="C73" s="870" t="s">
        <v>6903</v>
      </c>
      <c r="D73" s="765"/>
      <c r="E73" s="765"/>
      <c r="F73" s="278"/>
      <c r="G73" s="278"/>
      <c r="H73" s="278"/>
      <c r="I73" s="279"/>
      <c r="J73" s="597"/>
      <c r="K73" s="654"/>
      <c r="L73" s="385"/>
      <c r="M73" s="245"/>
      <c r="N73" s="208"/>
      <c r="O73" s="385"/>
      <c r="P73" s="774"/>
      <c r="Q73" s="643"/>
      <c r="R73" s="1644"/>
      <c r="S73" s="1652"/>
      <c r="T73" s="1620"/>
      <c r="U73" s="779"/>
      <c r="V73" s="780"/>
      <c r="W73" s="1684" t="s">
        <v>4700</v>
      </c>
      <c r="X73" s="362" t="s">
        <v>163</v>
      </c>
      <c r="Y73" s="395">
        <v>0.85</v>
      </c>
      <c r="Z73" s="355"/>
      <c r="AA73" s="247"/>
      <c r="AB73" s="247"/>
      <c r="AC73" s="391">
        <f>ROUND(ROUND(ROUND(ROUND(ROUND(H8*L44,0)*O$8,0)*S68,0)*V71,0)*Y73,0)</f>
        <v>218</v>
      </c>
      <c r="AD73" s="268"/>
    </row>
    <row r="74" spans="1:30" ht="17.100000000000001" customHeight="1">
      <c r="A74" s="243">
        <v>61</v>
      </c>
      <c r="B74" s="243">
        <v>8293</v>
      </c>
      <c r="C74" s="870" t="s">
        <v>6904</v>
      </c>
      <c r="D74" s="765"/>
      <c r="E74" s="765"/>
      <c r="F74" s="278"/>
      <c r="G74" s="278"/>
      <c r="H74" s="278"/>
      <c r="I74" s="279"/>
      <c r="J74" s="597"/>
      <c r="K74" s="654"/>
      <c r="L74" s="385"/>
      <c r="M74" s="245"/>
      <c r="N74" s="208"/>
      <c r="O74" s="385"/>
      <c r="P74" s="774"/>
      <c r="Q74" s="643"/>
      <c r="R74" s="643"/>
      <c r="S74" s="643"/>
      <c r="T74" s="781"/>
      <c r="U74" s="537"/>
      <c r="V74" s="783"/>
      <c r="W74" s="1651"/>
      <c r="X74" s="512"/>
      <c r="Y74" s="368"/>
      <c r="Z74" s="762" t="s">
        <v>167</v>
      </c>
      <c r="AA74" s="354">
        <v>5</v>
      </c>
      <c r="AB74" s="763" t="s">
        <v>168</v>
      </c>
      <c r="AC74" s="391">
        <f>ROUND(ROUND(ROUND(ROUND(ROUND(H8*L44,0)*O$8,0)*S68,0)*V71,0)*Y73,0)-AA74</f>
        <v>213</v>
      </c>
      <c r="AD74" s="268"/>
    </row>
    <row r="75" spans="1:30" ht="17.100000000000001" customHeight="1">
      <c r="A75" s="243">
        <v>61</v>
      </c>
      <c r="B75" s="243">
        <v>8294</v>
      </c>
      <c r="C75" s="870" t="s">
        <v>6905</v>
      </c>
      <c r="D75" s="765"/>
      <c r="E75" s="765"/>
      <c r="F75" s="278"/>
      <c r="G75" s="278"/>
      <c r="H75" s="278"/>
      <c r="I75" s="279"/>
      <c r="J75" s="597"/>
      <c r="K75" s="654"/>
      <c r="L75" s="385"/>
      <c r="M75" s="245"/>
      <c r="N75" s="208"/>
      <c r="O75" s="385"/>
      <c r="P75" s="773"/>
      <c r="Q75" s="643"/>
      <c r="R75" s="1646"/>
      <c r="S75" s="1649"/>
      <c r="T75" s="1580" t="s">
        <v>4708</v>
      </c>
      <c r="U75" s="643" t="s">
        <v>163</v>
      </c>
      <c r="V75" s="365">
        <v>0.85</v>
      </c>
      <c r="W75" s="523"/>
      <c r="X75" s="524"/>
      <c r="Y75" s="642"/>
      <c r="Z75" s="247"/>
      <c r="AA75" s="247"/>
      <c r="AB75" s="247"/>
      <c r="AC75" s="391">
        <f>ROUND(ROUND(ROUND(ROUND(H8*L44,0)*O$8,0)*S68,0)*V75,0)</f>
        <v>310</v>
      </c>
      <c r="AD75" s="268"/>
    </row>
    <row r="76" spans="1:30" ht="17.100000000000001" customHeight="1">
      <c r="A76" s="243">
        <v>61</v>
      </c>
      <c r="B76" s="243">
        <v>8295</v>
      </c>
      <c r="C76" s="870" t="s">
        <v>6906</v>
      </c>
      <c r="D76" s="765"/>
      <c r="E76" s="765"/>
      <c r="F76" s="278"/>
      <c r="G76" s="278"/>
      <c r="H76" s="278"/>
      <c r="I76" s="279"/>
      <c r="J76" s="597"/>
      <c r="K76" s="654"/>
      <c r="L76" s="385"/>
      <c r="M76" s="245"/>
      <c r="N76" s="208"/>
      <c r="O76" s="385"/>
      <c r="P76" s="773"/>
      <c r="Q76" s="643"/>
      <c r="R76" s="365"/>
      <c r="S76" s="365"/>
      <c r="T76" s="1620"/>
      <c r="U76" s="643"/>
      <c r="V76" s="365"/>
      <c r="W76" s="319"/>
      <c r="X76" s="288"/>
      <c r="Y76" s="526"/>
      <c r="Z76" s="762" t="s">
        <v>167</v>
      </c>
      <c r="AA76" s="354">
        <v>5</v>
      </c>
      <c r="AB76" s="763" t="s">
        <v>168</v>
      </c>
      <c r="AC76" s="391">
        <f>ROUND(ROUND(ROUND(ROUND(H8*L44,0)*O$8,0)*S68,0)*V75,0)-AA76</f>
        <v>305</v>
      </c>
      <c r="AD76" s="268"/>
    </row>
    <row r="77" spans="1:30" ht="17.100000000000001" customHeight="1">
      <c r="A77" s="243">
        <v>61</v>
      </c>
      <c r="B77" s="243">
        <v>8296</v>
      </c>
      <c r="C77" s="870" t="s">
        <v>6907</v>
      </c>
      <c r="D77" s="765"/>
      <c r="E77" s="765"/>
      <c r="F77" s="278"/>
      <c r="G77" s="278"/>
      <c r="H77" s="278"/>
      <c r="I77" s="279"/>
      <c r="J77" s="597"/>
      <c r="K77" s="654"/>
      <c r="L77" s="385"/>
      <c r="M77" s="245"/>
      <c r="N77" s="208"/>
      <c r="O77" s="385"/>
      <c r="P77" s="774"/>
      <c r="Q77" s="643"/>
      <c r="R77" s="365"/>
      <c r="S77" s="365"/>
      <c r="T77" s="1620"/>
      <c r="U77" s="779"/>
      <c r="V77" s="780"/>
      <c r="W77" s="1684" t="s">
        <v>4700</v>
      </c>
      <c r="X77" s="362" t="s">
        <v>163</v>
      </c>
      <c r="Y77" s="395">
        <v>0.85</v>
      </c>
      <c r="Z77" s="355"/>
      <c r="AA77" s="247"/>
      <c r="AB77" s="247"/>
      <c r="AC77" s="391">
        <f>ROUND(ROUND(ROUND(ROUND(ROUND(H8*L44,0)*O$8,0)*S68,0)*V75,0)*Y77,0)</f>
        <v>264</v>
      </c>
      <c r="AD77" s="268"/>
    </row>
    <row r="78" spans="1:30" ht="17.100000000000001" customHeight="1">
      <c r="A78" s="243">
        <v>61</v>
      </c>
      <c r="B78" s="243">
        <v>8297</v>
      </c>
      <c r="C78" s="870" t="s">
        <v>6908</v>
      </c>
      <c r="D78" s="765"/>
      <c r="E78" s="765"/>
      <c r="F78" s="278"/>
      <c r="G78" s="278"/>
      <c r="H78" s="278"/>
      <c r="I78" s="279"/>
      <c r="J78" s="597"/>
      <c r="K78" s="654"/>
      <c r="L78" s="385"/>
      <c r="M78" s="245"/>
      <c r="N78" s="208"/>
      <c r="O78" s="385"/>
      <c r="P78" s="467"/>
      <c r="Q78" s="643"/>
      <c r="R78" s="643"/>
      <c r="S78" s="643"/>
      <c r="T78" s="1642"/>
      <c r="U78" s="537"/>
      <c r="V78" s="783"/>
      <c r="W78" s="1651"/>
      <c r="X78" s="512"/>
      <c r="Y78" s="368"/>
      <c r="Z78" s="762" t="s">
        <v>167</v>
      </c>
      <c r="AA78" s="354">
        <v>5</v>
      </c>
      <c r="AB78" s="763" t="s">
        <v>168</v>
      </c>
      <c r="AC78" s="391">
        <f>ROUND(ROUND(ROUND(ROUND(ROUND(H8*L44,0)*O$8,0)*S68,0)*V75,0)*Y77,0)-AA78</f>
        <v>259</v>
      </c>
      <c r="AD78" s="268"/>
    </row>
    <row r="79" spans="1:30" ht="17.100000000000001" customHeight="1">
      <c r="A79" s="229">
        <v>61</v>
      </c>
      <c r="B79" s="229">
        <v>8131</v>
      </c>
      <c r="C79" s="871" t="s">
        <v>6909</v>
      </c>
      <c r="D79" s="765"/>
      <c r="E79" s="765"/>
      <c r="F79" s="1542" t="s">
        <v>4775</v>
      </c>
      <c r="G79" s="477"/>
      <c r="H79" s="477"/>
      <c r="I79" s="478"/>
      <c r="J79" s="756"/>
      <c r="K79" s="664"/>
      <c r="L79" s="314"/>
      <c r="M79" s="245"/>
      <c r="N79" s="208"/>
      <c r="O79" s="385"/>
      <c r="P79" s="231"/>
      <c r="Q79" s="232"/>
      <c r="R79" s="232"/>
      <c r="S79" s="232"/>
      <c r="T79" s="340"/>
      <c r="U79" s="334"/>
      <c r="V79" s="232"/>
      <c r="W79" s="231"/>
      <c r="X79" s="232"/>
      <c r="Y79" s="314"/>
      <c r="Z79" s="257"/>
      <c r="AA79" s="257"/>
      <c r="AB79" s="257"/>
      <c r="AC79" s="473">
        <f>ROUND(ROUND(H80*O$8,0),0)</f>
        <v>700</v>
      </c>
      <c r="AD79" s="268"/>
    </row>
    <row r="80" spans="1:30" ht="17.100000000000001" customHeight="1">
      <c r="A80" s="229">
        <v>61</v>
      </c>
      <c r="B80" s="229">
        <v>8132</v>
      </c>
      <c r="C80" s="869" t="s">
        <v>6910</v>
      </c>
      <c r="D80" s="764"/>
      <c r="E80" s="764"/>
      <c r="F80" s="1545"/>
      <c r="G80" s="377"/>
      <c r="H80" s="757">
        <f>'28児童発達支援(基本１)'!H80</f>
        <v>1000</v>
      </c>
      <c r="I80" s="208" t="s">
        <v>18</v>
      </c>
      <c r="J80" s="597"/>
      <c r="K80" s="654"/>
      <c r="L80" s="385"/>
      <c r="M80" s="245"/>
      <c r="N80" s="208"/>
      <c r="O80" s="385"/>
      <c r="P80" s="245"/>
      <c r="Q80" s="208"/>
      <c r="R80" s="208"/>
      <c r="S80" s="208"/>
      <c r="T80" s="611"/>
      <c r="U80" s="301"/>
      <c r="V80" s="208"/>
      <c r="W80" s="245"/>
      <c r="X80" s="208"/>
      <c r="Y80" s="226"/>
      <c r="Z80" s="758" t="s">
        <v>167</v>
      </c>
      <c r="AA80" s="759">
        <v>5</v>
      </c>
      <c r="AB80" s="760" t="s">
        <v>168</v>
      </c>
      <c r="AC80" s="473">
        <f>ROUND(ROUND(H80*O$8,0),0)-AA80</f>
        <v>695</v>
      </c>
      <c r="AD80" s="268"/>
    </row>
    <row r="81" spans="1:30" ht="17.100000000000001" customHeight="1">
      <c r="A81" s="243">
        <v>61</v>
      </c>
      <c r="B81" s="243">
        <v>8300</v>
      </c>
      <c r="C81" s="870" t="s">
        <v>6911</v>
      </c>
      <c r="D81" s="764"/>
      <c r="E81" s="764"/>
      <c r="F81" s="1545"/>
      <c r="G81" s="377"/>
      <c r="H81" s="377"/>
      <c r="I81" s="378"/>
      <c r="J81" s="597"/>
      <c r="K81" s="654"/>
      <c r="L81" s="385"/>
      <c r="M81" s="245"/>
      <c r="N81" s="208"/>
      <c r="O81" s="385"/>
      <c r="P81" s="245"/>
      <c r="Q81" s="208"/>
      <c r="R81" s="208"/>
      <c r="S81" s="208"/>
      <c r="T81" s="611"/>
      <c r="U81" s="301"/>
      <c r="V81" s="385"/>
      <c r="W81" s="1684" t="s">
        <v>4700</v>
      </c>
      <c r="X81" s="362" t="s">
        <v>163</v>
      </c>
      <c r="Y81" s="395">
        <v>0.85</v>
      </c>
      <c r="Z81" s="355"/>
      <c r="AA81" s="247"/>
      <c r="AB81" s="247"/>
      <c r="AC81" s="391">
        <f>ROUND(ROUND(H80*O$8,0)*Y81,0)</f>
        <v>595</v>
      </c>
      <c r="AD81" s="268"/>
    </row>
    <row r="82" spans="1:30" ht="17.100000000000001" customHeight="1">
      <c r="A82" s="243">
        <v>61</v>
      </c>
      <c r="B82" s="243">
        <v>8301</v>
      </c>
      <c r="C82" s="870" t="s">
        <v>6912</v>
      </c>
      <c r="D82" s="764"/>
      <c r="E82" s="764"/>
      <c r="F82" s="377"/>
      <c r="G82" s="377"/>
      <c r="H82" s="377"/>
      <c r="I82" s="377"/>
      <c r="J82" s="597"/>
      <c r="K82" s="654"/>
      <c r="L82" s="385"/>
      <c r="M82" s="245"/>
      <c r="N82" s="208"/>
      <c r="O82" s="385"/>
      <c r="P82" s="245"/>
      <c r="Q82" s="208"/>
      <c r="R82" s="208"/>
      <c r="S82" s="208"/>
      <c r="T82" s="761"/>
      <c r="U82" s="304"/>
      <c r="V82" s="226"/>
      <c r="W82" s="1651"/>
      <c r="X82" s="512"/>
      <c r="Y82" s="368"/>
      <c r="Z82" s="762" t="s">
        <v>167</v>
      </c>
      <c r="AA82" s="354">
        <v>5</v>
      </c>
      <c r="AB82" s="763" t="s">
        <v>168</v>
      </c>
      <c r="AC82" s="391">
        <f>ROUND(ROUND(H80*O$8,0)*Y81,0)-AA82</f>
        <v>590</v>
      </c>
      <c r="AD82" s="268"/>
    </row>
    <row r="83" spans="1:30" ht="17.100000000000001" customHeight="1">
      <c r="A83" s="229">
        <v>61</v>
      </c>
      <c r="B83" s="229">
        <v>8133</v>
      </c>
      <c r="C83" s="871" t="s">
        <v>6913</v>
      </c>
      <c r="D83" s="764"/>
      <c r="E83" s="764"/>
      <c r="F83" s="278"/>
      <c r="G83" s="278"/>
      <c r="J83" s="597"/>
      <c r="K83" s="654"/>
      <c r="L83" s="385"/>
      <c r="M83" s="245"/>
      <c r="N83" s="208"/>
      <c r="O83" s="385"/>
      <c r="P83" s="245"/>
      <c r="Q83" s="208"/>
      <c r="R83" s="208"/>
      <c r="S83" s="208"/>
      <c r="T83" s="1542" t="s">
        <v>4703</v>
      </c>
      <c r="U83" s="372" t="s">
        <v>163</v>
      </c>
      <c r="V83" s="373">
        <v>0.7</v>
      </c>
      <c r="W83" s="231"/>
      <c r="X83" s="232"/>
      <c r="Y83" s="314"/>
      <c r="Z83" s="257"/>
      <c r="AA83" s="257"/>
      <c r="AB83" s="257"/>
      <c r="AC83" s="473">
        <f>ROUND(ROUND(H80*O$8,0)*V83,0)</f>
        <v>490</v>
      </c>
      <c r="AD83" s="268"/>
    </row>
    <row r="84" spans="1:30" ht="17.100000000000001" customHeight="1">
      <c r="A84" s="229">
        <v>61</v>
      </c>
      <c r="B84" s="229">
        <v>8134</v>
      </c>
      <c r="C84" s="869" t="s">
        <v>6914</v>
      </c>
      <c r="D84" s="764"/>
      <c r="E84" s="764"/>
      <c r="F84" s="278"/>
      <c r="G84" s="278"/>
      <c r="H84" s="208"/>
      <c r="I84" s="388"/>
      <c r="J84" s="597"/>
      <c r="K84" s="654"/>
      <c r="L84" s="385"/>
      <c r="M84" s="245"/>
      <c r="N84" s="208"/>
      <c r="O84" s="385"/>
      <c r="P84" s="245"/>
      <c r="Q84" s="208"/>
      <c r="R84" s="208"/>
      <c r="S84" s="208"/>
      <c r="T84" s="1545"/>
      <c r="U84" s="214"/>
      <c r="V84" s="609"/>
      <c r="W84" s="281"/>
      <c r="X84" s="216"/>
      <c r="Y84" s="226"/>
      <c r="Z84" s="758" t="s">
        <v>167</v>
      </c>
      <c r="AA84" s="759">
        <v>5</v>
      </c>
      <c r="AB84" s="760" t="s">
        <v>168</v>
      </c>
      <c r="AC84" s="473">
        <f>ROUND(ROUND(H80*O$8,0)*V83,0)-AA84</f>
        <v>485</v>
      </c>
      <c r="AD84" s="268"/>
    </row>
    <row r="85" spans="1:30" ht="17.100000000000001" customHeight="1">
      <c r="A85" s="243">
        <v>61</v>
      </c>
      <c r="B85" s="243">
        <v>8302</v>
      </c>
      <c r="C85" s="870" t="s">
        <v>6915</v>
      </c>
      <c r="D85" s="765"/>
      <c r="E85" s="764"/>
      <c r="F85" s="406"/>
      <c r="G85" s="406"/>
      <c r="H85" s="208"/>
      <c r="I85" s="388"/>
      <c r="J85" s="597"/>
      <c r="K85" s="654"/>
      <c r="L85" s="385"/>
      <c r="M85" s="245"/>
      <c r="N85" s="208"/>
      <c r="O85" s="385"/>
      <c r="P85" s="245"/>
      <c r="Q85" s="208"/>
      <c r="R85" s="208"/>
      <c r="S85" s="208"/>
      <c r="T85" s="1545"/>
      <c r="U85" s="302"/>
      <c r="V85" s="766"/>
      <c r="W85" s="1684" t="s">
        <v>4700</v>
      </c>
      <c r="X85" s="362" t="s">
        <v>163</v>
      </c>
      <c r="Y85" s="395">
        <v>0.85</v>
      </c>
      <c r="Z85" s="355"/>
      <c r="AA85" s="247"/>
      <c r="AB85" s="247"/>
      <c r="AC85" s="391">
        <f>ROUND(ROUND(ROUND(H80*O$8,0)*V83,0)*Y85,0)</f>
        <v>417</v>
      </c>
      <c r="AD85" s="268"/>
    </row>
    <row r="86" spans="1:30" ht="17.100000000000001" customHeight="1">
      <c r="A86" s="243">
        <v>61</v>
      </c>
      <c r="B86" s="243">
        <v>8303</v>
      </c>
      <c r="C86" s="870" t="s">
        <v>6916</v>
      </c>
      <c r="D86" s="765"/>
      <c r="E86" s="764"/>
      <c r="F86" s="406"/>
      <c r="G86" s="406"/>
      <c r="H86" s="208"/>
      <c r="I86" s="388"/>
      <c r="J86" s="597"/>
      <c r="K86" s="654"/>
      <c r="L86" s="385"/>
      <c r="M86" s="245"/>
      <c r="N86" s="208"/>
      <c r="O86" s="385"/>
      <c r="P86" s="245"/>
      <c r="Q86" s="208"/>
      <c r="R86" s="208"/>
      <c r="S86" s="208"/>
      <c r="T86" s="399"/>
      <c r="U86" s="305"/>
      <c r="V86" s="768"/>
      <c r="W86" s="1651"/>
      <c r="X86" s="512"/>
      <c r="Y86" s="368"/>
      <c r="Z86" s="762" t="s">
        <v>167</v>
      </c>
      <c r="AA86" s="354">
        <v>5</v>
      </c>
      <c r="AB86" s="763" t="s">
        <v>168</v>
      </c>
      <c r="AC86" s="391">
        <f>ROUND(ROUND(ROUND(H80*O$8,0)*V83,0)*Y85,0)-AA86</f>
        <v>412</v>
      </c>
      <c r="AD86" s="268"/>
    </row>
    <row r="87" spans="1:30" ht="17.100000000000001" customHeight="1">
      <c r="A87" s="229">
        <v>61</v>
      </c>
      <c r="B87" s="229">
        <v>8709</v>
      </c>
      <c r="C87" s="871" t="s">
        <v>6917</v>
      </c>
      <c r="D87" s="765"/>
      <c r="E87" s="764"/>
      <c r="F87" s="406"/>
      <c r="G87" s="406"/>
      <c r="H87" s="208"/>
      <c r="I87" s="388"/>
      <c r="J87" s="597"/>
      <c r="K87" s="654"/>
      <c r="L87" s="385"/>
      <c r="M87" s="245"/>
      <c r="N87" s="208"/>
      <c r="O87" s="385"/>
      <c r="P87" s="245"/>
      <c r="Q87" s="208"/>
      <c r="R87" s="208"/>
      <c r="S87" s="385"/>
      <c r="T87" s="1542" t="s">
        <v>4708</v>
      </c>
      <c r="U87" s="214" t="s">
        <v>163</v>
      </c>
      <c r="V87" s="609">
        <v>0.85</v>
      </c>
      <c r="W87" s="231"/>
      <c r="X87" s="232"/>
      <c r="Y87" s="314"/>
      <c r="Z87" s="257"/>
      <c r="AA87" s="257"/>
      <c r="AB87" s="257"/>
      <c r="AC87" s="473">
        <f>ROUND(ROUND(H80*O$8,0)*V87,0)</f>
        <v>595</v>
      </c>
      <c r="AD87" s="268"/>
    </row>
    <row r="88" spans="1:30" ht="17.100000000000001" customHeight="1">
      <c r="A88" s="229">
        <v>61</v>
      </c>
      <c r="B88" s="229">
        <v>8710</v>
      </c>
      <c r="C88" s="869" t="s">
        <v>6918</v>
      </c>
      <c r="D88" s="765"/>
      <c r="E88" s="764"/>
      <c r="F88" s="406"/>
      <c r="G88" s="406"/>
      <c r="H88" s="208"/>
      <c r="I88" s="388"/>
      <c r="J88" s="597"/>
      <c r="K88" s="654"/>
      <c r="L88" s="385"/>
      <c r="M88" s="245"/>
      <c r="N88" s="208"/>
      <c r="O88" s="385"/>
      <c r="P88" s="245"/>
      <c r="Q88" s="208"/>
      <c r="R88" s="208"/>
      <c r="S88" s="208"/>
      <c r="T88" s="1545"/>
      <c r="U88" s="214"/>
      <c r="V88" s="609"/>
      <c r="W88" s="281"/>
      <c r="X88" s="216"/>
      <c r="Y88" s="226"/>
      <c r="Z88" s="758" t="s">
        <v>167</v>
      </c>
      <c r="AA88" s="759">
        <v>5</v>
      </c>
      <c r="AB88" s="760" t="s">
        <v>168</v>
      </c>
      <c r="AC88" s="473">
        <f>ROUND(ROUND(H80*O$8,0)*V87,0)-AA88</f>
        <v>590</v>
      </c>
      <c r="AD88" s="268"/>
    </row>
    <row r="89" spans="1:30" ht="17.100000000000001" customHeight="1">
      <c r="A89" s="243">
        <v>61</v>
      </c>
      <c r="B89" s="243">
        <v>8304</v>
      </c>
      <c r="C89" s="870" t="s">
        <v>6919</v>
      </c>
      <c r="D89" s="765"/>
      <c r="E89" s="764"/>
      <c r="F89" s="278"/>
      <c r="G89" s="278"/>
      <c r="H89" s="278"/>
      <c r="I89" s="279"/>
      <c r="J89" s="597"/>
      <c r="K89" s="654"/>
      <c r="L89" s="385"/>
      <c r="M89" s="245"/>
      <c r="N89" s="208"/>
      <c r="O89" s="385"/>
      <c r="P89" s="245"/>
      <c r="Q89" s="208"/>
      <c r="R89" s="208"/>
      <c r="S89" s="208"/>
      <c r="T89" s="1545"/>
      <c r="U89" s="302"/>
      <c r="V89" s="766"/>
      <c r="W89" s="1684" t="s">
        <v>4700</v>
      </c>
      <c r="X89" s="362" t="s">
        <v>163</v>
      </c>
      <c r="Y89" s="395">
        <v>0.85</v>
      </c>
      <c r="Z89" s="355"/>
      <c r="AA89" s="247"/>
      <c r="AB89" s="247"/>
      <c r="AC89" s="391">
        <f>ROUND(ROUND(ROUND(H80*O$8,0)*V87,0)*Y89,0)</f>
        <v>506</v>
      </c>
      <c r="AD89" s="268"/>
    </row>
    <row r="90" spans="1:30" ht="17.100000000000001" customHeight="1">
      <c r="A90" s="243">
        <v>61</v>
      </c>
      <c r="B90" s="243">
        <v>8305</v>
      </c>
      <c r="C90" s="870" t="s">
        <v>6920</v>
      </c>
      <c r="D90" s="765"/>
      <c r="E90" s="764"/>
      <c r="F90" s="278"/>
      <c r="G90" s="278"/>
      <c r="H90" s="278"/>
      <c r="I90" s="279"/>
      <c r="J90" s="597"/>
      <c r="K90" s="654"/>
      <c r="L90" s="385"/>
      <c r="M90" s="245"/>
      <c r="N90" s="208"/>
      <c r="O90" s="385"/>
      <c r="P90" s="281"/>
      <c r="Q90" s="216"/>
      <c r="R90" s="216"/>
      <c r="S90" s="216"/>
      <c r="T90" s="1563"/>
      <c r="U90" s="305"/>
      <c r="V90" s="768"/>
      <c r="W90" s="1651"/>
      <c r="X90" s="512"/>
      <c r="Y90" s="368"/>
      <c r="Z90" s="762" t="s">
        <v>167</v>
      </c>
      <c r="AA90" s="354">
        <v>5</v>
      </c>
      <c r="AB90" s="763" t="s">
        <v>168</v>
      </c>
      <c r="AC90" s="391">
        <f>ROUND(ROUND(ROUND(H80*O$8,0)*V87,0)*Y89,0)-AA90</f>
        <v>501</v>
      </c>
      <c r="AD90" s="268"/>
    </row>
    <row r="91" spans="1:30" ht="17.100000000000001" customHeight="1">
      <c r="A91" s="229">
        <v>61</v>
      </c>
      <c r="B91" s="229">
        <v>8135</v>
      </c>
      <c r="C91" s="871" t="s">
        <v>6921</v>
      </c>
      <c r="D91" s="765"/>
      <c r="E91" s="765"/>
      <c r="F91" s="278"/>
      <c r="G91" s="278"/>
      <c r="H91" s="278"/>
      <c r="I91" s="279"/>
      <c r="J91" s="597"/>
      <c r="K91" s="654"/>
      <c r="L91" s="385"/>
      <c r="M91" s="245"/>
      <c r="N91" s="208"/>
      <c r="O91" s="385"/>
      <c r="P91" s="1539" t="s">
        <v>4713</v>
      </c>
      <c r="Q91" s="1608" t="s">
        <v>162</v>
      </c>
      <c r="R91" s="769"/>
      <c r="S91" s="769"/>
      <c r="T91" s="340"/>
      <c r="U91" s="338"/>
      <c r="V91" s="334"/>
      <c r="W91" s="231"/>
      <c r="X91" s="232"/>
      <c r="Y91" s="314"/>
      <c r="Z91" s="257"/>
      <c r="AA91" s="257"/>
      <c r="AB91" s="257"/>
      <c r="AC91" s="473">
        <f>ROUND(ROUND(H80*O$8,0)*S92,0)</f>
        <v>490</v>
      </c>
      <c r="AD91" s="268"/>
    </row>
    <row r="92" spans="1:30" ht="17.100000000000001" customHeight="1">
      <c r="A92" s="229">
        <v>61</v>
      </c>
      <c r="B92" s="229">
        <v>8136</v>
      </c>
      <c r="C92" s="869" t="s">
        <v>6922</v>
      </c>
      <c r="D92" s="765"/>
      <c r="E92" s="765"/>
      <c r="F92" s="278"/>
      <c r="G92" s="278"/>
      <c r="H92" s="278"/>
      <c r="I92" s="279"/>
      <c r="J92" s="597"/>
      <c r="K92" s="654"/>
      <c r="L92" s="385"/>
      <c r="M92" s="245"/>
      <c r="N92" s="208"/>
      <c r="O92" s="385"/>
      <c r="P92" s="1631"/>
      <c r="Q92" s="1586"/>
      <c r="R92" s="214" t="s">
        <v>163</v>
      </c>
      <c r="S92" s="770">
        <v>0.7</v>
      </c>
      <c r="T92" s="611"/>
      <c r="U92" s="392"/>
      <c r="V92" s="301"/>
      <c r="W92" s="245"/>
      <c r="X92" s="208"/>
      <c r="Y92" s="226"/>
      <c r="Z92" s="758" t="s">
        <v>167</v>
      </c>
      <c r="AA92" s="759">
        <v>5</v>
      </c>
      <c r="AB92" s="760" t="s">
        <v>168</v>
      </c>
      <c r="AC92" s="473">
        <f>ROUND(ROUND(H80*O$8,0)*S92,0)-AA92</f>
        <v>485</v>
      </c>
      <c r="AD92" s="268"/>
    </row>
    <row r="93" spans="1:30" ht="17.100000000000001" customHeight="1">
      <c r="A93" s="243">
        <v>61</v>
      </c>
      <c r="B93" s="243">
        <v>8306</v>
      </c>
      <c r="C93" s="870" t="s">
        <v>6923</v>
      </c>
      <c r="D93" s="765"/>
      <c r="E93" s="765"/>
      <c r="F93" s="278"/>
      <c r="G93" s="278"/>
      <c r="H93" s="278"/>
      <c r="I93" s="279"/>
      <c r="J93" s="597"/>
      <c r="K93" s="654"/>
      <c r="L93" s="385"/>
      <c r="M93" s="245"/>
      <c r="N93" s="208"/>
      <c r="O93" s="385"/>
      <c r="P93" s="1631"/>
      <c r="Q93" s="1586"/>
      <c r="T93" s="611"/>
      <c r="U93" s="392"/>
      <c r="V93" s="301"/>
      <c r="W93" s="1684" t="s">
        <v>4700</v>
      </c>
      <c r="X93" s="362" t="s">
        <v>163</v>
      </c>
      <c r="Y93" s="395">
        <v>0.85</v>
      </c>
      <c r="Z93" s="355"/>
      <c r="AA93" s="247"/>
      <c r="AB93" s="247"/>
      <c r="AC93" s="391">
        <f>ROUND(ROUND(ROUND(H80*O$8,0)*S92,0)*Y93,0)</f>
        <v>417</v>
      </c>
      <c r="AD93" s="268"/>
    </row>
    <row r="94" spans="1:30" ht="17.100000000000001" customHeight="1">
      <c r="A94" s="243">
        <v>61</v>
      </c>
      <c r="B94" s="243">
        <v>8307</v>
      </c>
      <c r="C94" s="870" t="s">
        <v>6924</v>
      </c>
      <c r="D94" s="765"/>
      <c r="E94" s="765"/>
      <c r="F94" s="278"/>
      <c r="G94" s="278"/>
      <c r="H94" s="278"/>
      <c r="I94" s="279"/>
      <c r="J94" s="597"/>
      <c r="K94" s="654"/>
      <c r="L94" s="385"/>
      <c r="M94" s="245"/>
      <c r="N94" s="208"/>
      <c r="O94" s="385"/>
      <c r="P94" s="772"/>
      <c r="Q94" s="1586"/>
      <c r="R94" s="214"/>
      <c r="S94" s="214"/>
      <c r="T94" s="761"/>
      <c r="U94" s="407"/>
      <c r="V94" s="304"/>
      <c r="W94" s="1651"/>
      <c r="X94" s="512"/>
      <c r="Y94" s="368"/>
      <c r="Z94" s="762" t="s">
        <v>167</v>
      </c>
      <c r="AA94" s="354">
        <v>5</v>
      </c>
      <c r="AB94" s="763" t="s">
        <v>168</v>
      </c>
      <c r="AC94" s="391">
        <f>ROUND(ROUND(ROUND(H80*O$8,0)*S92,0)*Y93,0)-AA94</f>
        <v>412</v>
      </c>
      <c r="AD94" s="268"/>
    </row>
    <row r="95" spans="1:30" ht="17.100000000000001" customHeight="1">
      <c r="A95" s="229">
        <v>61</v>
      </c>
      <c r="B95" s="229">
        <v>8137</v>
      </c>
      <c r="C95" s="871" t="s">
        <v>6925</v>
      </c>
      <c r="D95" s="765"/>
      <c r="E95" s="765"/>
      <c r="F95" s="278"/>
      <c r="G95" s="278"/>
      <c r="H95" s="278"/>
      <c r="I95" s="279"/>
      <c r="J95" s="597"/>
      <c r="K95" s="654"/>
      <c r="L95" s="385"/>
      <c r="M95" s="245"/>
      <c r="N95" s="208"/>
      <c r="O95" s="385"/>
      <c r="P95" s="773"/>
      <c r="T95" s="1542" t="s">
        <v>4703</v>
      </c>
      <c r="U95" s="372" t="s">
        <v>163</v>
      </c>
      <c r="V95" s="373">
        <v>0.7</v>
      </c>
      <c r="W95" s="231"/>
      <c r="X95" s="232"/>
      <c r="Y95" s="314"/>
      <c r="Z95" s="257"/>
      <c r="AA95" s="257"/>
      <c r="AB95" s="257"/>
      <c r="AC95" s="473">
        <f>ROUND(ROUND(ROUND(H80*O$8,0)*S92,0)*V95,0)</f>
        <v>343</v>
      </c>
      <c r="AD95" s="268"/>
    </row>
    <row r="96" spans="1:30" ht="17.100000000000001" customHeight="1">
      <c r="A96" s="229">
        <v>61</v>
      </c>
      <c r="B96" s="229">
        <v>8138</v>
      </c>
      <c r="C96" s="869" t="s">
        <v>6926</v>
      </c>
      <c r="D96" s="765"/>
      <c r="E96" s="765"/>
      <c r="F96" s="278"/>
      <c r="G96" s="278"/>
      <c r="H96" s="278"/>
      <c r="I96" s="279"/>
      <c r="J96" s="597"/>
      <c r="K96" s="654"/>
      <c r="L96" s="385"/>
      <c r="M96" s="245"/>
      <c r="N96" s="208"/>
      <c r="O96" s="385"/>
      <c r="P96" s="773"/>
      <c r="T96" s="1545"/>
      <c r="U96" s="214"/>
      <c r="V96" s="609"/>
      <c r="W96" s="281"/>
      <c r="X96" s="216"/>
      <c r="Y96" s="226"/>
      <c r="Z96" s="758" t="s">
        <v>167</v>
      </c>
      <c r="AA96" s="759">
        <v>5</v>
      </c>
      <c r="AB96" s="760" t="s">
        <v>168</v>
      </c>
      <c r="AC96" s="473">
        <f>ROUND(ROUND(ROUND(H80*O$8,0)*S92,0)*V95,0)-AA96</f>
        <v>338</v>
      </c>
      <c r="AD96" s="268"/>
    </row>
    <row r="97" spans="1:30" ht="17.100000000000001" customHeight="1">
      <c r="A97" s="243">
        <v>61</v>
      </c>
      <c r="B97" s="243">
        <v>8308</v>
      </c>
      <c r="C97" s="870" t="s">
        <v>6927</v>
      </c>
      <c r="D97" s="765"/>
      <c r="E97" s="765"/>
      <c r="F97" s="278"/>
      <c r="G97" s="278"/>
      <c r="H97" s="278"/>
      <c r="I97" s="279"/>
      <c r="J97" s="597"/>
      <c r="K97" s="654"/>
      <c r="L97" s="385"/>
      <c r="M97" s="245"/>
      <c r="N97" s="208"/>
      <c r="O97" s="385"/>
      <c r="P97" s="774"/>
      <c r="Q97" s="214"/>
      <c r="R97" s="1653"/>
      <c r="S97" s="1653"/>
      <c r="T97" s="1545"/>
      <c r="U97" s="302"/>
      <c r="V97" s="766"/>
      <c r="W97" s="1684" t="s">
        <v>4700</v>
      </c>
      <c r="X97" s="362" t="s">
        <v>163</v>
      </c>
      <c r="Y97" s="395">
        <v>0.85</v>
      </c>
      <c r="Z97" s="355"/>
      <c r="AA97" s="247"/>
      <c r="AB97" s="247"/>
      <c r="AC97" s="391">
        <f>ROUND(ROUND(ROUND(ROUND(H80*O$8,0)*S92,0)*V95,0)*Y97,0)</f>
        <v>292</v>
      </c>
      <c r="AD97" s="268"/>
    </row>
    <row r="98" spans="1:30" ht="17.100000000000001" customHeight="1">
      <c r="A98" s="243">
        <v>61</v>
      </c>
      <c r="B98" s="243">
        <v>8309</v>
      </c>
      <c r="C98" s="870" t="s">
        <v>6928</v>
      </c>
      <c r="D98" s="765"/>
      <c r="E98" s="765"/>
      <c r="F98" s="278"/>
      <c r="G98" s="278"/>
      <c r="H98" s="278"/>
      <c r="I98" s="279"/>
      <c r="J98" s="597"/>
      <c r="K98" s="654"/>
      <c r="L98" s="385"/>
      <c r="M98" s="245"/>
      <c r="N98" s="208"/>
      <c r="O98" s="385"/>
      <c r="P98" s="774"/>
      <c r="Q98" s="214"/>
      <c r="R98" s="214"/>
      <c r="S98" s="214"/>
      <c r="T98" s="399"/>
      <c r="U98" s="305"/>
      <c r="V98" s="768"/>
      <c r="W98" s="1651"/>
      <c r="X98" s="512"/>
      <c r="Y98" s="368"/>
      <c r="Z98" s="762" t="s">
        <v>167</v>
      </c>
      <c r="AA98" s="354">
        <v>5</v>
      </c>
      <c r="AB98" s="763" t="s">
        <v>168</v>
      </c>
      <c r="AC98" s="391">
        <f>ROUND(ROUND(ROUND(ROUND(H80*O$8,0)*S92,0)*V95,0)*Y97,0)-AA98</f>
        <v>287</v>
      </c>
      <c r="AD98" s="268"/>
    </row>
    <row r="99" spans="1:30" ht="17.100000000000001" customHeight="1">
      <c r="A99" s="229">
        <v>61</v>
      </c>
      <c r="B99" s="229">
        <v>8711</v>
      </c>
      <c r="C99" s="871" t="s">
        <v>6929</v>
      </c>
      <c r="D99" s="765"/>
      <c r="E99" s="765"/>
      <c r="F99" s="278"/>
      <c r="G99" s="278"/>
      <c r="H99" s="278"/>
      <c r="I99" s="279"/>
      <c r="J99" s="597"/>
      <c r="K99" s="654"/>
      <c r="L99" s="385"/>
      <c r="M99" s="245"/>
      <c r="N99" s="208"/>
      <c r="O99" s="385"/>
      <c r="P99" s="773"/>
      <c r="Q99" s="214"/>
      <c r="R99" s="1599"/>
      <c r="S99" s="1600"/>
      <c r="T99" s="1542" t="s">
        <v>4708</v>
      </c>
      <c r="U99" s="214" t="s">
        <v>163</v>
      </c>
      <c r="V99" s="609">
        <v>0.85</v>
      </c>
      <c r="W99" s="231"/>
      <c r="X99" s="232"/>
      <c r="Y99" s="314"/>
      <c r="Z99" s="257"/>
      <c r="AA99" s="257"/>
      <c r="AB99" s="257"/>
      <c r="AC99" s="473">
        <f>ROUND(ROUND(ROUND(H80*O$8,0)*S92,0)*V99,0)</f>
        <v>417</v>
      </c>
      <c r="AD99" s="268"/>
    </row>
    <row r="100" spans="1:30" ht="17.100000000000001" customHeight="1">
      <c r="A100" s="229">
        <v>61</v>
      </c>
      <c r="B100" s="229">
        <v>8712</v>
      </c>
      <c r="C100" s="869" t="s">
        <v>6930</v>
      </c>
      <c r="D100" s="765"/>
      <c r="E100" s="765"/>
      <c r="F100" s="278"/>
      <c r="G100" s="278"/>
      <c r="H100" s="278"/>
      <c r="I100" s="279"/>
      <c r="J100" s="597"/>
      <c r="K100" s="654"/>
      <c r="L100" s="385"/>
      <c r="M100" s="245"/>
      <c r="N100" s="208"/>
      <c r="O100" s="385"/>
      <c r="P100" s="773"/>
      <c r="Q100" s="214"/>
      <c r="R100" s="609"/>
      <c r="S100" s="609"/>
      <c r="T100" s="1545"/>
      <c r="U100" s="214"/>
      <c r="V100" s="609"/>
      <c r="W100" s="281"/>
      <c r="X100" s="216"/>
      <c r="Y100" s="226"/>
      <c r="Z100" s="758" t="s">
        <v>167</v>
      </c>
      <c r="AA100" s="759">
        <v>5</v>
      </c>
      <c r="AB100" s="760" t="s">
        <v>168</v>
      </c>
      <c r="AC100" s="473">
        <f>ROUND(ROUND(ROUND(H80*O$8,0)*S92,0)*V99,0)-AA100</f>
        <v>412</v>
      </c>
      <c r="AD100" s="268"/>
    </row>
    <row r="101" spans="1:30" ht="17.100000000000001" customHeight="1">
      <c r="A101" s="243">
        <v>61</v>
      </c>
      <c r="B101" s="243">
        <v>8310</v>
      </c>
      <c r="C101" s="870" t="s">
        <v>6931</v>
      </c>
      <c r="D101" s="765"/>
      <c r="E101" s="765"/>
      <c r="F101" s="278"/>
      <c r="G101" s="278"/>
      <c r="H101" s="278"/>
      <c r="I101" s="279"/>
      <c r="J101" s="597"/>
      <c r="K101" s="654"/>
      <c r="L101" s="385"/>
      <c r="M101" s="245"/>
      <c r="N101" s="208"/>
      <c r="O101" s="385"/>
      <c r="P101" s="774"/>
      <c r="Q101" s="214"/>
      <c r="R101" s="609"/>
      <c r="S101" s="609"/>
      <c r="T101" s="1545"/>
      <c r="U101" s="302"/>
      <c r="V101" s="766"/>
      <c r="W101" s="1684" t="s">
        <v>4700</v>
      </c>
      <c r="X101" s="362" t="s">
        <v>163</v>
      </c>
      <c r="Y101" s="395">
        <v>0.85</v>
      </c>
      <c r="Z101" s="355"/>
      <c r="AA101" s="247"/>
      <c r="AB101" s="247"/>
      <c r="AC101" s="391">
        <f>ROUND(ROUND(ROUND(ROUND(H80*O$8,0)*S92,0)*V99,0)*Y101,0)</f>
        <v>354</v>
      </c>
      <c r="AD101" s="268"/>
    </row>
    <row r="102" spans="1:30" ht="17.100000000000001" customHeight="1">
      <c r="A102" s="243">
        <v>61</v>
      </c>
      <c r="B102" s="243">
        <v>8350</v>
      </c>
      <c r="C102" s="870" t="s">
        <v>6932</v>
      </c>
      <c r="D102" s="765"/>
      <c r="E102" s="765"/>
      <c r="F102" s="278"/>
      <c r="G102" s="278"/>
      <c r="H102" s="278"/>
      <c r="I102" s="279"/>
      <c r="J102" s="597"/>
      <c r="K102" s="654"/>
      <c r="L102" s="385"/>
      <c r="M102" s="245"/>
      <c r="N102" s="208"/>
      <c r="O102" s="385"/>
      <c r="P102" s="773"/>
      <c r="Q102" s="786"/>
      <c r="R102" s="400"/>
      <c r="S102" s="787"/>
      <c r="T102" s="1563"/>
      <c r="U102" s="305"/>
      <c r="V102" s="768"/>
      <c r="W102" s="1651"/>
      <c r="X102" s="512"/>
      <c r="Y102" s="368"/>
      <c r="Z102" s="762" t="s">
        <v>167</v>
      </c>
      <c r="AA102" s="354">
        <v>5</v>
      </c>
      <c r="AB102" s="763" t="s">
        <v>168</v>
      </c>
      <c r="AC102" s="391">
        <f>ROUND(ROUND(ROUND(ROUND(H80*O$8,0)*S92,0)*V99,0)*Y101,0)-AA102</f>
        <v>349</v>
      </c>
      <c r="AD102" s="268"/>
    </row>
    <row r="103" spans="1:30" ht="17.100000000000001" customHeight="1">
      <c r="A103" s="243">
        <v>61</v>
      </c>
      <c r="B103" s="243">
        <v>8351</v>
      </c>
      <c r="C103" s="870" t="s">
        <v>6933</v>
      </c>
      <c r="D103" s="765"/>
      <c r="E103" s="765"/>
      <c r="F103" s="278"/>
      <c r="G103" s="278"/>
      <c r="H103" s="278"/>
      <c r="I103" s="279"/>
      <c r="J103" s="597"/>
      <c r="K103" s="654"/>
      <c r="L103" s="385"/>
      <c r="M103" s="245"/>
      <c r="N103" s="208"/>
      <c r="O103" s="385"/>
      <c r="P103" s="773"/>
      <c r="Q103" s="1580" t="s">
        <v>165</v>
      </c>
      <c r="R103" s="775"/>
      <c r="S103" s="775"/>
      <c r="T103" s="359"/>
      <c r="U103" s="360"/>
      <c r="V103" s="361"/>
      <c r="W103" s="523"/>
      <c r="X103" s="524"/>
      <c r="Y103" s="642"/>
      <c r="Z103" s="247"/>
      <c r="AA103" s="247"/>
      <c r="AB103" s="247"/>
      <c r="AC103" s="391">
        <f>ROUND(ROUND(H80*O$8,0)*S104,0)</f>
        <v>350</v>
      </c>
      <c r="AD103" s="268"/>
    </row>
    <row r="104" spans="1:30" ht="17.100000000000001" customHeight="1">
      <c r="A104" s="243">
        <v>61</v>
      </c>
      <c r="B104" s="243">
        <v>8352</v>
      </c>
      <c r="C104" s="870" t="s">
        <v>6934</v>
      </c>
      <c r="D104" s="765"/>
      <c r="E104" s="765"/>
      <c r="F104" s="278"/>
      <c r="G104" s="278"/>
      <c r="H104" s="278"/>
      <c r="I104" s="279"/>
      <c r="J104" s="597"/>
      <c r="K104" s="654"/>
      <c r="L104" s="385"/>
      <c r="M104" s="245"/>
      <c r="N104" s="208"/>
      <c r="O104" s="385"/>
      <c r="P104" s="772"/>
      <c r="Q104" s="1620"/>
      <c r="R104" s="643" t="s">
        <v>163</v>
      </c>
      <c r="S104" s="365">
        <v>0.5</v>
      </c>
      <c r="T104" s="777"/>
      <c r="U104" s="639"/>
      <c r="V104" s="529"/>
      <c r="W104" s="516"/>
      <c r="X104" s="517"/>
      <c r="Y104" s="526"/>
      <c r="Z104" s="762" t="s">
        <v>167</v>
      </c>
      <c r="AA104" s="354">
        <v>5</v>
      </c>
      <c r="AB104" s="763" t="s">
        <v>168</v>
      </c>
      <c r="AC104" s="391">
        <f>ROUND(ROUND(H80*O$8,0)*S104,0)-AA104</f>
        <v>345</v>
      </c>
      <c r="AD104" s="268"/>
    </row>
    <row r="105" spans="1:30" ht="17.100000000000001" customHeight="1">
      <c r="A105" s="243">
        <v>61</v>
      </c>
      <c r="B105" s="243">
        <v>8353</v>
      </c>
      <c r="C105" s="870" t="s">
        <v>6935</v>
      </c>
      <c r="D105" s="765"/>
      <c r="E105" s="765"/>
      <c r="F105" s="278"/>
      <c r="G105" s="278"/>
      <c r="H105" s="278"/>
      <c r="I105" s="279"/>
      <c r="J105" s="597"/>
      <c r="K105" s="654"/>
      <c r="L105" s="385"/>
      <c r="M105" s="245"/>
      <c r="N105" s="208"/>
      <c r="O105" s="385"/>
      <c r="P105" s="772"/>
      <c r="Q105" s="1620"/>
      <c r="R105" s="530"/>
      <c r="S105" s="530"/>
      <c r="T105" s="777"/>
      <c r="U105" s="639"/>
      <c r="V105" s="529"/>
      <c r="W105" s="1684" t="s">
        <v>4700</v>
      </c>
      <c r="X105" s="362" t="s">
        <v>163</v>
      </c>
      <c r="Y105" s="395">
        <v>0.85</v>
      </c>
      <c r="Z105" s="355"/>
      <c r="AA105" s="247"/>
      <c r="AB105" s="247"/>
      <c r="AC105" s="391">
        <f>ROUND(ROUND(ROUND(H80*O$8,0)*S104,0)*Y105,0)</f>
        <v>298</v>
      </c>
      <c r="AD105" s="268"/>
    </row>
    <row r="106" spans="1:30" ht="17.100000000000001" customHeight="1">
      <c r="A106" s="243">
        <v>61</v>
      </c>
      <c r="B106" s="243">
        <v>8354</v>
      </c>
      <c r="C106" s="870" t="s">
        <v>6936</v>
      </c>
      <c r="D106" s="765"/>
      <c r="E106" s="765"/>
      <c r="F106" s="278"/>
      <c r="G106" s="278"/>
      <c r="H106" s="278"/>
      <c r="I106" s="279"/>
      <c r="J106" s="597"/>
      <c r="K106" s="654"/>
      <c r="L106" s="385"/>
      <c r="M106" s="245"/>
      <c r="N106" s="208"/>
      <c r="O106" s="385"/>
      <c r="P106" s="772"/>
      <c r="Q106" s="1620"/>
      <c r="R106" s="643"/>
      <c r="S106" s="643"/>
      <c r="T106" s="778"/>
      <c r="U106" s="525"/>
      <c r="V106" s="539"/>
      <c r="W106" s="1651"/>
      <c r="X106" s="512"/>
      <c r="Y106" s="368"/>
      <c r="Z106" s="762" t="s">
        <v>167</v>
      </c>
      <c r="AA106" s="354">
        <v>5</v>
      </c>
      <c r="AB106" s="763" t="s">
        <v>168</v>
      </c>
      <c r="AC106" s="391">
        <f>ROUND(ROUND(ROUND(H80*O$8,0)*S104,0)*Y105,0)-AA106</f>
        <v>293</v>
      </c>
      <c r="AD106" s="268"/>
    </row>
    <row r="107" spans="1:30" ht="17.100000000000001" customHeight="1">
      <c r="A107" s="243">
        <v>61</v>
      </c>
      <c r="B107" s="243">
        <v>8355</v>
      </c>
      <c r="C107" s="870" t="s">
        <v>6937</v>
      </c>
      <c r="D107" s="765"/>
      <c r="E107" s="765"/>
      <c r="F107" s="278"/>
      <c r="G107" s="278"/>
      <c r="H107" s="278"/>
      <c r="I107" s="279"/>
      <c r="J107" s="597"/>
      <c r="K107" s="654"/>
      <c r="L107" s="385"/>
      <c r="M107" s="245"/>
      <c r="N107" s="208"/>
      <c r="O107" s="385"/>
      <c r="P107" s="773"/>
      <c r="Q107" s="530"/>
      <c r="R107" s="530"/>
      <c r="S107" s="530"/>
      <c r="T107" s="1580" t="s">
        <v>4703</v>
      </c>
      <c r="U107" s="362" t="s">
        <v>163</v>
      </c>
      <c r="V107" s="356">
        <v>0.7</v>
      </c>
      <c r="W107" s="523"/>
      <c r="X107" s="524"/>
      <c r="Y107" s="642"/>
      <c r="Z107" s="247"/>
      <c r="AA107" s="247"/>
      <c r="AB107" s="247"/>
      <c r="AC107" s="391">
        <f>ROUND(ROUND(ROUND(H80*O$8,0)*S104,0)*V107,0)</f>
        <v>245</v>
      </c>
      <c r="AD107" s="268"/>
    </row>
    <row r="108" spans="1:30" ht="17.100000000000001" customHeight="1">
      <c r="A108" s="243">
        <v>61</v>
      </c>
      <c r="B108" s="243">
        <v>8356</v>
      </c>
      <c r="C108" s="870" t="s">
        <v>6938</v>
      </c>
      <c r="D108" s="765"/>
      <c r="E108" s="765"/>
      <c r="F108" s="278"/>
      <c r="G108" s="278"/>
      <c r="H108" s="278"/>
      <c r="I108" s="279"/>
      <c r="J108" s="597"/>
      <c r="K108" s="654"/>
      <c r="L108" s="385"/>
      <c r="M108" s="245"/>
      <c r="N108" s="208"/>
      <c r="O108" s="385"/>
      <c r="P108" s="773"/>
      <c r="Q108" s="530"/>
      <c r="R108" s="530"/>
      <c r="S108" s="530"/>
      <c r="T108" s="1620"/>
      <c r="U108" s="643"/>
      <c r="V108" s="365"/>
      <c r="W108" s="319"/>
      <c r="X108" s="288"/>
      <c r="Y108" s="526"/>
      <c r="Z108" s="762" t="s">
        <v>167</v>
      </c>
      <c r="AA108" s="354">
        <v>5</v>
      </c>
      <c r="AB108" s="763" t="s">
        <v>168</v>
      </c>
      <c r="AC108" s="391">
        <f>ROUND(ROUND(ROUND(H80*O$8,0)*S104,0)*V107,0)-AA108</f>
        <v>240</v>
      </c>
      <c r="AD108" s="268"/>
    </row>
    <row r="109" spans="1:30" ht="17.100000000000001" customHeight="1">
      <c r="A109" s="243">
        <v>61</v>
      </c>
      <c r="B109" s="243">
        <v>8357</v>
      </c>
      <c r="C109" s="870" t="s">
        <v>6939</v>
      </c>
      <c r="D109" s="765"/>
      <c r="E109" s="765"/>
      <c r="F109" s="278"/>
      <c r="G109" s="278"/>
      <c r="H109" s="278"/>
      <c r="I109" s="279"/>
      <c r="J109" s="597"/>
      <c r="K109" s="654"/>
      <c r="L109" s="385"/>
      <c r="M109" s="245"/>
      <c r="N109" s="208"/>
      <c r="O109" s="385"/>
      <c r="P109" s="774"/>
      <c r="Q109" s="643"/>
      <c r="R109" s="1644"/>
      <c r="S109" s="1652"/>
      <c r="T109" s="1620"/>
      <c r="U109" s="779"/>
      <c r="V109" s="780"/>
      <c r="W109" s="1684" t="s">
        <v>4700</v>
      </c>
      <c r="X109" s="362" t="s">
        <v>163</v>
      </c>
      <c r="Y109" s="395">
        <v>0.85</v>
      </c>
      <c r="Z109" s="355"/>
      <c r="AA109" s="247"/>
      <c r="AB109" s="247"/>
      <c r="AC109" s="391">
        <f>ROUND(ROUND(ROUND(ROUND(H80*O$8,0)*S104,0)*V107,0)*Y109,0)</f>
        <v>208</v>
      </c>
      <c r="AD109" s="268"/>
    </row>
    <row r="110" spans="1:30" ht="17.100000000000001" customHeight="1">
      <c r="A110" s="243">
        <v>61</v>
      </c>
      <c r="B110" s="243">
        <v>8358</v>
      </c>
      <c r="C110" s="870" t="s">
        <v>6940</v>
      </c>
      <c r="D110" s="765"/>
      <c r="E110" s="765"/>
      <c r="F110" s="278"/>
      <c r="G110" s="278"/>
      <c r="H110" s="278"/>
      <c r="I110" s="279"/>
      <c r="J110" s="597"/>
      <c r="K110" s="654"/>
      <c r="L110" s="385"/>
      <c r="M110" s="245"/>
      <c r="N110" s="208"/>
      <c r="O110" s="385"/>
      <c r="P110" s="774"/>
      <c r="Q110" s="643"/>
      <c r="R110" s="643"/>
      <c r="S110" s="643"/>
      <c r="T110" s="781"/>
      <c r="U110" s="537"/>
      <c r="V110" s="783"/>
      <c r="W110" s="1651"/>
      <c r="X110" s="512"/>
      <c r="Y110" s="368"/>
      <c r="Z110" s="762" t="s">
        <v>167</v>
      </c>
      <c r="AA110" s="354">
        <v>5</v>
      </c>
      <c r="AB110" s="763" t="s">
        <v>168</v>
      </c>
      <c r="AC110" s="391">
        <f>ROUND(ROUND(ROUND(ROUND(H80*O$8,0)*S104,0)*V107,0)*Y109,0)-AA110</f>
        <v>203</v>
      </c>
      <c r="AD110" s="268"/>
    </row>
    <row r="111" spans="1:30" ht="17.100000000000001" customHeight="1">
      <c r="A111" s="243">
        <v>61</v>
      </c>
      <c r="B111" s="243">
        <v>8359</v>
      </c>
      <c r="C111" s="870" t="s">
        <v>6941</v>
      </c>
      <c r="D111" s="765"/>
      <c r="E111" s="765"/>
      <c r="F111" s="278"/>
      <c r="G111" s="278"/>
      <c r="H111" s="278"/>
      <c r="I111" s="279"/>
      <c r="J111" s="597"/>
      <c r="K111" s="654"/>
      <c r="L111" s="385"/>
      <c r="M111" s="245"/>
      <c r="N111" s="208"/>
      <c r="O111" s="385"/>
      <c r="P111" s="773"/>
      <c r="Q111" s="643"/>
      <c r="R111" s="1646"/>
      <c r="S111" s="1649"/>
      <c r="T111" s="1580" t="s">
        <v>4708</v>
      </c>
      <c r="U111" s="643" t="s">
        <v>163</v>
      </c>
      <c r="V111" s="365">
        <v>0.85</v>
      </c>
      <c r="W111" s="523"/>
      <c r="X111" s="524"/>
      <c r="Y111" s="642"/>
      <c r="Z111" s="247"/>
      <c r="AA111" s="247"/>
      <c r="AB111" s="247"/>
      <c r="AC111" s="391">
        <f>ROUND(ROUND(ROUND(H80*O$8,0)*S104,0)*V111,0)</f>
        <v>298</v>
      </c>
      <c r="AD111" s="268"/>
    </row>
    <row r="112" spans="1:30" ht="17.100000000000001" customHeight="1">
      <c r="A112" s="243">
        <v>61</v>
      </c>
      <c r="B112" s="243">
        <v>8360</v>
      </c>
      <c r="C112" s="870" t="s">
        <v>6942</v>
      </c>
      <c r="D112" s="765"/>
      <c r="E112" s="765"/>
      <c r="F112" s="278"/>
      <c r="G112" s="278"/>
      <c r="H112" s="278"/>
      <c r="I112" s="279"/>
      <c r="J112" s="597"/>
      <c r="K112" s="654"/>
      <c r="L112" s="385"/>
      <c r="M112" s="245"/>
      <c r="N112" s="208"/>
      <c r="O112" s="385"/>
      <c r="P112" s="773"/>
      <c r="Q112" s="643"/>
      <c r="R112" s="365"/>
      <c r="S112" s="365"/>
      <c r="T112" s="1620"/>
      <c r="U112" s="643"/>
      <c r="V112" s="365"/>
      <c r="W112" s="319"/>
      <c r="X112" s="288"/>
      <c r="Y112" s="526"/>
      <c r="Z112" s="762" t="s">
        <v>167</v>
      </c>
      <c r="AA112" s="354">
        <v>5</v>
      </c>
      <c r="AB112" s="763" t="s">
        <v>168</v>
      </c>
      <c r="AC112" s="391">
        <f>ROUND(ROUND(ROUND(H80*O$8,0)*S104,0)*V111,0)-AA112</f>
        <v>293</v>
      </c>
      <c r="AD112" s="268"/>
    </row>
    <row r="113" spans="1:30" ht="17.100000000000001" customHeight="1">
      <c r="A113" s="243">
        <v>61</v>
      </c>
      <c r="B113" s="243">
        <v>8361</v>
      </c>
      <c r="C113" s="870" t="s">
        <v>6943</v>
      </c>
      <c r="D113" s="765"/>
      <c r="E113" s="765"/>
      <c r="F113" s="278"/>
      <c r="G113" s="278"/>
      <c r="H113" s="278"/>
      <c r="I113" s="279"/>
      <c r="J113" s="597"/>
      <c r="K113" s="654"/>
      <c r="L113" s="385"/>
      <c r="M113" s="245"/>
      <c r="N113" s="208"/>
      <c r="O113" s="385"/>
      <c r="P113" s="774"/>
      <c r="Q113" s="643"/>
      <c r="R113" s="365"/>
      <c r="S113" s="365"/>
      <c r="T113" s="1620"/>
      <c r="U113" s="779"/>
      <c r="V113" s="780"/>
      <c r="W113" s="1684" t="s">
        <v>4700</v>
      </c>
      <c r="X113" s="362" t="s">
        <v>163</v>
      </c>
      <c r="Y113" s="395">
        <v>0.85</v>
      </c>
      <c r="Z113" s="355"/>
      <c r="AA113" s="247"/>
      <c r="AB113" s="247"/>
      <c r="AC113" s="391">
        <f>ROUND(ROUND(ROUND(ROUND(H80*O$8,0)*S104,0)*V111,0)*Y113,0)</f>
        <v>253</v>
      </c>
      <c r="AD113" s="268"/>
    </row>
    <row r="114" spans="1:30" ht="17.100000000000001" customHeight="1">
      <c r="A114" s="243">
        <v>61</v>
      </c>
      <c r="B114" s="243">
        <v>8362</v>
      </c>
      <c r="C114" s="870" t="s">
        <v>6944</v>
      </c>
      <c r="D114" s="765"/>
      <c r="E114" s="765"/>
      <c r="F114" s="278"/>
      <c r="G114" s="278"/>
      <c r="H114" s="278"/>
      <c r="I114" s="279"/>
      <c r="J114" s="597"/>
      <c r="K114" s="654"/>
      <c r="L114" s="385"/>
      <c r="M114" s="245"/>
      <c r="N114" s="208"/>
      <c r="O114" s="385"/>
      <c r="P114" s="467"/>
      <c r="Q114" s="643"/>
      <c r="R114" s="643"/>
      <c r="S114" s="643"/>
      <c r="T114" s="1642"/>
      <c r="U114" s="537"/>
      <c r="V114" s="783"/>
      <c r="W114" s="1651"/>
      <c r="X114" s="512"/>
      <c r="Y114" s="368"/>
      <c r="Z114" s="762" t="s">
        <v>167</v>
      </c>
      <c r="AA114" s="354">
        <v>5</v>
      </c>
      <c r="AB114" s="763" t="s">
        <v>168</v>
      </c>
      <c r="AC114" s="391">
        <f>ROUND(ROUND(ROUND(ROUND(H80*O$8,0)*S104,0)*V111,0)*Y113,0)-AA114</f>
        <v>248</v>
      </c>
      <c r="AD114" s="268"/>
    </row>
    <row r="115" spans="1:30" ht="17.100000000000001" customHeight="1">
      <c r="A115" s="229">
        <v>61</v>
      </c>
      <c r="B115" s="229">
        <v>8139</v>
      </c>
      <c r="C115" s="871" t="s">
        <v>6945</v>
      </c>
      <c r="D115" s="765"/>
      <c r="E115" s="765"/>
      <c r="F115" s="278"/>
      <c r="G115" s="278"/>
      <c r="H115" s="278"/>
      <c r="I115" s="279"/>
      <c r="J115" s="1611" t="s">
        <v>4738</v>
      </c>
      <c r="K115" s="784"/>
      <c r="L115" s="872"/>
      <c r="M115" s="873"/>
      <c r="N115" s="785"/>
      <c r="O115" s="874"/>
      <c r="P115" s="231"/>
      <c r="Q115" s="232"/>
      <c r="R115" s="232"/>
      <c r="S115" s="232"/>
      <c r="T115" s="340"/>
      <c r="U115" s="334"/>
      <c r="V115" s="232"/>
      <c r="W115" s="231"/>
      <c r="X115" s="232"/>
      <c r="Y115" s="314"/>
      <c r="Z115" s="257"/>
      <c r="AA115" s="257"/>
      <c r="AB115" s="257"/>
      <c r="AC115" s="473">
        <f>ROUND(ROUND(H80*L116,0)*O$8,0)</f>
        <v>676</v>
      </c>
      <c r="AD115" s="268"/>
    </row>
    <row r="116" spans="1:30" ht="17.100000000000001" customHeight="1">
      <c r="A116" s="229">
        <v>61</v>
      </c>
      <c r="B116" s="229">
        <v>8140</v>
      </c>
      <c r="C116" s="869" t="s">
        <v>6946</v>
      </c>
      <c r="D116" s="764"/>
      <c r="E116" s="764"/>
      <c r="F116" s="377"/>
      <c r="G116" s="377"/>
      <c r="H116" s="377"/>
      <c r="I116" s="378"/>
      <c r="J116" s="1613"/>
      <c r="K116" s="214" t="s">
        <v>163</v>
      </c>
      <c r="L116" s="875">
        <v>0.96499999999999997</v>
      </c>
      <c r="M116" s="876"/>
      <c r="N116" s="397"/>
      <c r="O116" s="875"/>
      <c r="P116" s="245"/>
      <c r="Q116" s="208"/>
      <c r="R116" s="208"/>
      <c r="S116" s="208"/>
      <c r="T116" s="611"/>
      <c r="U116" s="301"/>
      <c r="V116" s="208"/>
      <c r="W116" s="245"/>
      <c r="X116" s="208"/>
      <c r="Y116" s="226"/>
      <c r="Z116" s="758" t="s">
        <v>167</v>
      </c>
      <c r="AA116" s="759">
        <v>5</v>
      </c>
      <c r="AB116" s="760" t="s">
        <v>168</v>
      </c>
      <c r="AC116" s="473">
        <f>ROUND(ROUND(H80*L116,0)*O$8,0)-AA116</f>
        <v>671</v>
      </c>
      <c r="AD116" s="268"/>
    </row>
    <row r="117" spans="1:30" ht="17.100000000000001" customHeight="1">
      <c r="A117" s="243">
        <v>61</v>
      </c>
      <c r="B117" s="243">
        <v>8363</v>
      </c>
      <c r="C117" s="870" t="s">
        <v>6947</v>
      </c>
      <c r="D117" s="764"/>
      <c r="E117" s="764"/>
      <c r="F117" s="377"/>
      <c r="G117" s="377"/>
      <c r="H117" s="377"/>
      <c r="I117" s="378"/>
      <c r="J117" s="1613"/>
      <c r="K117" s="654"/>
      <c r="L117" s="385"/>
      <c r="M117" s="245"/>
      <c r="N117" s="208"/>
      <c r="O117" s="385"/>
      <c r="P117" s="245"/>
      <c r="Q117" s="208"/>
      <c r="R117" s="208"/>
      <c r="S117" s="208"/>
      <c r="T117" s="611"/>
      <c r="U117" s="301"/>
      <c r="V117" s="385"/>
      <c r="W117" s="1684" t="s">
        <v>4700</v>
      </c>
      <c r="X117" s="362" t="s">
        <v>163</v>
      </c>
      <c r="Y117" s="395">
        <v>0.85</v>
      </c>
      <c r="Z117" s="355"/>
      <c r="AA117" s="247"/>
      <c r="AB117" s="247"/>
      <c r="AC117" s="391">
        <f>ROUND(ROUND(ROUND(H80*L116,0)*O$8,0)*Y117,0)</f>
        <v>575</v>
      </c>
      <c r="AD117" s="268"/>
    </row>
    <row r="118" spans="1:30" ht="17.100000000000001" customHeight="1">
      <c r="A118" s="243">
        <v>61</v>
      </c>
      <c r="B118" s="243">
        <v>8364</v>
      </c>
      <c r="C118" s="870" t="s">
        <v>6948</v>
      </c>
      <c r="D118" s="764"/>
      <c r="E118" s="764"/>
      <c r="F118" s="278"/>
      <c r="G118" s="278"/>
      <c r="H118" s="278"/>
      <c r="I118" s="279"/>
      <c r="J118" s="597"/>
      <c r="K118" s="654"/>
      <c r="L118" s="385"/>
      <c r="M118" s="245"/>
      <c r="N118" s="208"/>
      <c r="O118" s="385"/>
      <c r="P118" s="245"/>
      <c r="Q118" s="208"/>
      <c r="R118" s="208"/>
      <c r="S118" s="208"/>
      <c r="T118" s="761"/>
      <c r="U118" s="304"/>
      <c r="V118" s="226"/>
      <c r="W118" s="1651"/>
      <c r="X118" s="512"/>
      <c r="Y118" s="368"/>
      <c r="Z118" s="762" t="s">
        <v>167</v>
      </c>
      <c r="AA118" s="354">
        <v>5</v>
      </c>
      <c r="AB118" s="763" t="s">
        <v>168</v>
      </c>
      <c r="AC118" s="391">
        <f>ROUND(ROUND(ROUND(H80*L116,0)*O$8,0)*Y117,0)-AA118</f>
        <v>570</v>
      </c>
      <c r="AD118" s="268"/>
    </row>
    <row r="119" spans="1:30" ht="17.100000000000001" customHeight="1">
      <c r="A119" s="229">
        <v>61</v>
      </c>
      <c r="B119" s="229">
        <v>8141</v>
      </c>
      <c r="C119" s="871" t="s">
        <v>6949</v>
      </c>
      <c r="D119" s="764"/>
      <c r="E119" s="764"/>
      <c r="F119" s="278"/>
      <c r="G119" s="278"/>
      <c r="H119" s="278"/>
      <c r="I119" s="279"/>
      <c r="J119" s="597"/>
      <c r="K119" s="654"/>
      <c r="L119" s="385"/>
      <c r="M119" s="245"/>
      <c r="N119" s="208"/>
      <c r="O119" s="385"/>
      <c r="P119" s="245"/>
      <c r="Q119" s="208"/>
      <c r="R119" s="208"/>
      <c r="S119" s="208"/>
      <c r="T119" s="1542" t="s">
        <v>4703</v>
      </c>
      <c r="U119" s="372" t="s">
        <v>163</v>
      </c>
      <c r="V119" s="373">
        <v>0.7</v>
      </c>
      <c r="W119" s="231"/>
      <c r="X119" s="232"/>
      <c r="Y119" s="314"/>
      <c r="Z119" s="257"/>
      <c r="AA119" s="257"/>
      <c r="AB119" s="257"/>
      <c r="AC119" s="473">
        <f>ROUND(ROUND(ROUND(H80*L116,0)*O$8,0)*V119,0)</f>
        <v>473</v>
      </c>
      <c r="AD119" s="268"/>
    </row>
    <row r="120" spans="1:30" ht="17.100000000000001" customHeight="1">
      <c r="A120" s="229">
        <v>61</v>
      </c>
      <c r="B120" s="229">
        <v>8142</v>
      </c>
      <c r="C120" s="869" t="s">
        <v>6950</v>
      </c>
      <c r="D120" s="764"/>
      <c r="E120" s="764"/>
      <c r="F120" s="278"/>
      <c r="G120" s="278"/>
      <c r="H120" s="208"/>
      <c r="I120" s="388"/>
      <c r="J120" s="597"/>
      <c r="K120" s="654"/>
      <c r="L120" s="385"/>
      <c r="M120" s="245"/>
      <c r="N120" s="208"/>
      <c r="O120" s="385"/>
      <c r="P120" s="245"/>
      <c r="Q120" s="208"/>
      <c r="R120" s="208"/>
      <c r="S120" s="208"/>
      <c r="T120" s="1545"/>
      <c r="U120" s="214"/>
      <c r="V120" s="609"/>
      <c r="W120" s="281"/>
      <c r="X120" s="216"/>
      <c r="Y120" s="226"/>
      <c r="Z120" s="758" t="s">
        <v>167</v>
      </c>
      <c r="AA120" s="759">
        <v>5</v>
      </c>
      <c r="AB120" s="760" t="s">
        <v>168</v>
      </c>
      <c r="AC120" s="473">
        <f>ROUND(ROUND(ROUND(H80*L116,0)*O$8,0)*V119,0)-AA120</f>
        <v>468</v>
      </c>
      <c r="AD120" s="268"/>
    </row>
    <row r="121" spans="1:30" ht="17.100000000000001" customHeight="1">
      <c r="A121" s="243">
        <v>61</v>
      </c>
      <c r="B121" s="243">
        <v>8365</v>
      </c>
      <c r="C121" s="870" t="s">
        <v>6951</v>
      </c>
      <c r="D121" s="765"/>
      <c r="E121" s="764"/>
      <c r="F121" s="406"/>
      <c r="G121" s="406"/>
      <c r="H121" s="208"/>
      <c r="I121" s="388"/>
      <c r="J121" s="597"/>
      <c r="K121" s="654"/>
      <c r="L121" s="385"/>
      <c r="M121" s="245"/>
      <c r="N121" s="208"/>
      <c r="O121" s="385"/>
      <c r="P121" s="245"/>
      <c r="Q121" s="208"/>
      <c r="R121" s="208"/>
      <c r="S121" s="208"/>
      <c r="T121" s="1545"/>
      <c r="U121" s="302"/>
      <c r="V121" s="766"/>
      <c r="W121" s="1684" t="s">
        <v>4700</v>
      </c>
      <c r="X121" s="362" t="s">
        <v>163</v>
      </c>
      <c r="Y121" s="395">
        <v>0.85</v>
      </c>
      <c r="Z121" s="355"/>
      <c r="AA121" s="247"/>
      <c r="AB121" s="247"/>
      <c r="AC121" s="391">
        <f>ROUND(ROUND(ROUND(ROUND(H80*L116,0)*O$8,0)*V119,0)*Y121,0)</f>
        <v>402</v>
      </c>
      <c r="AD121" s="268"/>
    </row>
    <row r="122" spans="1:30" ht="17.100000000000001" customHeight="1">
      <c r="A122" s="243">
        <v>61</v>
      </c>
      <c r="B122" s="243">
        <v>8366</v>
      </c>
      <c r="C122" s="870" t="s">
        <v>6952</v>
      </c>
      <c r="D122" s="765"/>
      <c r="E122" s="764"/>
      <c r="F122" s="406"/>
      <c r="G122" s="406"/>
      <c r="H122" s="208"/>
      <c r="I122" s="388"/>
      <c r="J122" s="597"/>
      <c r="K122" s="654"/>
      <c r="L122" s="385"/>
      <c r="M122" s="245"/>
      <c r="N122" s="208"/>
      <c r="O122" s="385"/>
      <c r="P122" s="245"/>
      <c r="Q122" s="208"/>
      <c r="R122" s="208"/>
      <c r="S122" s="208"/>
      <c r="T122" s="399"/>
      <c r="U122" s="305"/>
      <c r="V122" s="768"/>
      <c r="W122" s="1651"/>
      <c r="X122" s="512"/>
      <c r="Y122" s="368"/>
      <c r="Z122" s="762" t="s">
        <v>167</v>
      </c>
      <c r="AA122" s="354">
        <v>5</v>
      </c>
      <c r="AB122" s="763" t="s">
        <v>168</v>
      </c>
      <c r="AC122" s="391">
        <f>ROUND(ROUND(ROUND(ROUND(H80*L116,0)*O$8,0)*V119,0)*Y121,0)-AA122</f>
        <v>397</v>
      </c>
      <c r="AD122" s="268"/>
    </row>
    <row r="123" spans="1:30" ht="17.100000000000001" customHeight="1">
      <c r="A123" s="229">
        <v>61</v>
      </c>
      <c r="B123" s="229">
        <v>8713</v>
      </c>
      <c r="C123" s="871" t="s">
        <v>6953</v>
      </c>
      <c r="D123" s="765"/>
      <c r="E123" s="764"/>
      <c r="F123" s="406"/>
      <c r="G123" s="406"/>
      <c r="H123" s="208"/>
      <c r="I123" s="388"/>
      <c r="J123" s="597"/>
      <c r="K123" s="654"/>
      <c r="L123" s="385"/>
      <c r="M123" s="245"/>
      <c r="N123" s="208"/>
      <c r="O123" s="385"/>
      <c r="P123" s="245"/>
      <c r="Q123" s="208"/>
      <c r="R123" s="208"/>
      <c r="S123" s="385"/>
      <c r="T123" s="1542" t="s">
        <v>4708</v>
      </c>
      <c r="U123" s="214" t="s">
        <v>163</v>
      </c>
      <c r="V123" s="609">
        <v>0.85</v>
      </c>
      <c r="W123" s="231"/>
      <c r="X123" s="232"/>
      <c r="Y123" s="314"/>
      <c r="Z123" s="257"/>
      <c r="AA123" s="257"/>
      <c r="AB123" s="257"/>
      <c r="AC123" s="473">
        <f>ROUND(ROUND(ROUND(H80*L116,0)*O$8,0)*V123,0)</f>
        <v>575</v>
      </c>
      <c r="AD123" s="268"/>
    </row>
    <row r="124" spans="1:30" ht="17.100000000000001" customHeight="1">
      <c r="A124" s="229">
        <v>61</v>
      </c>
      <c r="B124" s="229">
        <v>8714</v>
      </c>
      <c r="C124" s="869" t="s">
        <v>6954</v>
      </c>
      <c r="D124" s="765"/>
      <c r="E124" s="764"/>
      <c r="F124" s="406"/>
      <c r="G124" s="406"/>
      <c r="H124" s="208"/>
      <c r="I124" s="388"/>
      <c r="J124" s="597"/>
      <c r="K124" s="654"/>
      <c r="L124" s="385"/>
      <c r="M124" s="245"/>
      <c r="N124" s="208"/>
      <c r="O124" s="385"/>
      <c r="P124" s="245"/>
      <c r="Q124" s="208"/>
      <c r="R124" s="208"/>
      <c r="S124" s="208"/>
      <c r="T124" s="1545"/>
      <c r="U124" s="214"/>
      <c r="V124" s="609"/>
      <c r="W124" s="281"/>
      <c r="X124" s="216"/>
      <c r="Y124" s="226"/>
      <c r="Z124" s="758" t="s">
        <v>167</v>
      </c>
      <c r="AA124" s="759">
        <v>5</v>
      </c>
      <c r="AB124" s="760" t="s">
        <v>168</v>
      </c>
      <c r="AC124" s="473">
        <f>ROUND(ROUND(ROUND(H80*L116,0)*O$8,0)*V123,0)-AA124</f>
        <v>570</v>
      </c>
      <c r="AD124" s="268"/>
    </row>
    <row r="125" spans="1:30" ht="17.100000000000001" customHeight="1">
      <c r="A125" s="243">
        <v>61</v>
      </c>
      <c r="B125" s="243">
        <v>8367</v>
      </c>
      <c r="C125" s="870" t="s">
        <v>6955</v>
      </c>
      <c r="D125" s="765"/>
      <c r="E125" s="764"/>
      <c r="F125" s="278"/>
      <c r="G125" s="278"/>
      <c r="H125" s="278"/>
      <c r="I125" s="279"/>
      <c r="J125" s="597"/>
      <c r="K125" s="654"/>
      <c r="L125" s="385"/>
      <c r="M125" s="245"/>
      <c r="N125" s="208"/>
      <c r="O125" s="385"/>
      <c r="P125" s="245"/>
      <c r="Q125" s="208"/>
      <c r="R125" s="208"/>
      <c r="S125" s="208"/>
      <c r="T125" s="1545"/>
      <c r="U125" s="302"/>
      <c r="V125" s="766"/>
      <c r="W125" s="1684" t="s">
        <v>4700</v>
      </c>
      <c r="X125" s="362" t="s">
        <v>163</v>
      </c>
      <c r="Y125" s="395">
        <v>0.85</v>
      </c>
      <c r="Z125" s="355"/>
      <c r="AA125" s="247"/>
      <c r="AB125" s="247"/>
      <c r="AC125" s="391">
        <f>ROUND(ROUND(ROUND(ROUND(H80*L116,0)*O$8,0)*V123,0)*Y125,0)</f>
        <v>489</v>
      </c>
      <c r="AD125" s="268"/>
    </row>
    <row r="126" spans="1:30" ht="17.100000000000001" customHeight="1">
      <c r="A126" s="243">
        <v>61</v>
      </c>
      <c r="B126" s="243">
        <v>8368</v>
      </c>
      <c r="C126" s="870" t="s">
        <v>6956</v>
      </c>
      <c r="D126" s="765"/>
      <c r="E126" s="764"/>
      <c r="F126" s="278"/>
      <c r="G126" s="278"/>
      <c r="H126" s="278"/>
      <c r="I126" s="279"/>
      <c r="J126" s="597"/>
      <c r="K126" s="654"/>
      <c r="L126" s="385"/>
      <c r="M126" s="245"/>
      <c r="N126" s="208"/>
      <c r="O126" s="385"/>
      <c r="P126" s="281"/>
      <c r="Q126" s="216"/>
      <c r="R126" s="216"/>
      <c r="S126" s="216"/>
      <c r="T126" s="1563"/>
      <c r="U126" s="305"/>
      <c r="V126" s="768"/>
      <c r="W126" s="1651"/>
      <c r="X126" s="512"/>
      <c r="Y126" s="368"/>
      <c r="Z126" s="762" t="s">
        <v>167</v>
      </c>
      <c r="AA126" s="354">
        <v>5</v>
      </c>
      <c r="AB126" s="763" t="s">
        <v>168</v>
      </c>
      <c r="AC126" s="391">
        <f>ROUND(ROUND(ROUND(ROUND(H80*L116,0)*O$8,0)*V123,0)*Y125,0)-AA126</f>
        <v>484</v>
      </c>
      <c r="AD126" s="268"/>
    </row>
    <row r="127" spans="1:30" ht="17.100000000000001" customHeight="1">
      <c r="A127" s="229">
        <v>61</v>
      </c>
      <c r="B127" s="229">
        <v>8143</v>
      </c>
      <c r="C127" s="871" t="s">
        <v>6957</v>
      </c>
      <c r="D127" s="765"/>
      <c r="E127" s="765"/>
      <c r="F127" s="278"/>
      <c r="G127" s="278"/>
      <c r="H127" s="278"/>
      <c r="I127" s="279"/>
      <c r="J127" s="597"/>
      <c r="K127" s="654"/>
      <c r="L127" s="385"/>
      <c r="M127" s="245"/>
      <c r="N127" s="208"/>
      <c r="O127" s="385"/>
      <c r="P127" s="1539" t="s">
        <v>4713</v>
      </c>
      <c r="Q127" s="1608" t="s">
        <v>162</v>
      </c>
      <c r="R127" s="769"/>
      <c r="S127" s="769"/>
      <c r="T127" s="340"/>
      <c r="U127" s="338"/>
      <c r="V127" s="334"/>
      <c r="W127" s="231"/>
      <c r="X127" s="232"/>
      <c r="Y127" s="314"/>
      <c r="Z127" s="257"/>
      <c r="AA127" s="257"/>
      <c r="AB127" s="257"/>
      <c r="AC127" s="473">
        <f>ROUND(ROUND(ROUND(H80*L116,0)*O$8,0)*S128,0)</f>
        <v>473</v>
      </c>
      <c r="AD127" s="268"/>
    </row>
    <row r="128" spans="1:30" ht="17.100000000000001" customHeight="1">
      <c r="A128" s="229">
        <v>61</v>
      </c>
      <c r="B128" s="229">
        <v>8144</v>
      </c>
      <c r="C128" s="869" t="s">
        <v>6958</v>
      </c>
      <c r="D128" s="765"/>
      <c r="E128" s="765"/>
      <c r="F128" s="278"/>
      <c r="G128" s="278"/>
      <c r="H128" s="278"/>
      <c r="I128" s="279"/>
      <c r="J128" s="597"/>
      <c r="K128" s="654"/>
      <c r="L128" s="385"/>
      <c r="M128" s="245"/>
      <c r="N128" s="208"/>
      <c r="O128" s="385"/>
      <c r="P128" s="1631"/>
      <c r="Q128" s="1586"/>
      <c r="R128" s="214" t="s">
        <v>163</v>
      </c>
      <c r="S128" s="770">
        <v>0.7</v>
      </c>
      <c r="T128" s="611"/>
      <c r="U128" s="392"/>
      <c r="V128" s="301"/>
      <c r="W128" s="245"/>
      <c r="X128" s="208"/>
      <c r="Y128" s="226"/>
      <c r="Z128" s="758" t="s">
        <v>167</v>
      </c>
      <c r="AA128" s="759">
        <v>5</v>
      </c>
      <c r="AB128" s="760" t="s">
        <v>168</v>
      </c>
      <c r="AC128" s="473">
        <f>ROUND(ROUND(ROUND(H80*L116,0)*O$8,0)*S128,0)-AA128</f>
        <v>468</v>
      </c>
      <c r="AD128" s="268"/>
    </row>
    <row r="129" spans="1:30" ht="17.100000000000001" customHeight="1">
      <c r="A129" s="243">
        <v>61</v>
      </c>
      <c r="B129" s="243">
        <v>8369</v>
      </c>
      <c r="C129" s="870" t="s">
        <v>6959</v>
      </c>
      <c r="D129" s="765"/>
      <c r="E129" s="765"/>
      <c r="F129" s="278"/>
      <c r="G129" s="278"/>
      <c r="H129" s="278"/>
      <c r="I129" s="279"/>
      <c r="J129" s="597"/>
      <c r="K129" s="654"/>
      <c r="L129" s="385"/>
      <c r="M129" s="245"/>
      <c r="N129" s="208"/>
      <c r="O129" s="385"/>
      <c r="P129" s="1631"/>
      <c r="Q129" s="1586"/>
      <c r="T129" s="611"/>
      <c r="U129" s="392"/>
      <c r="V129" s="301"/>
      <c r="W129" s="1684" t="s">
        <v>4700</v>
      </c>
      <c r="X129" s="362" t="s">
        <v>163</v>
      </c>
      <c r="Y129" s="395">
        <v>0.85</v>
      </c>
      <c r="Z129" s="355"/>
      <c r="AA129" s="247"/>
      <c r="AB129" s="247"/>
      <c r="AC129" s="391">
        <f>ROUND(ROUND(ROUND(ROUND(H80*L116,0)*O$8,0)*S128,0)*Y129,0)</f>
        <v>402</v>
      </c>
      <c r="AD129" s="268"/>
    </row>
    <row r="130" spans="1:30" ht="17.100000000000001" customHeight="1">
      <c r="A130" s="243">
        <v>61</v>
      </c>
      <c r="B130" s="243">
        <v>8370</v>
      </c>
      <c r="C130" s="870" t="s">
        <v>6960</v>
      </c>
      <c r="D130" s="765"/>
      <c r="E130" s="765"/>
      <c r="F130" s="278"/>
      <c r="G130" s="278"/>
      <c r="H130" s="278"/>
      <c r="I130" s="279"/>
      <c r="J130" s="597"/>
      <c r="K130" s="654"/>
      <c r="L130" s="385"/>
      <c r="M130" s="245"/>
      <c r="N130" s="208"/>
      <c r="O130" s="385"/>
      <c r="P130" s="772"/>
      <c r="Q130" s="1586"/>
      <c r="R130" s="214"/>
      <c r="S130" s="214"/>
      <c r="T130" s="761"/>
      <c r="U130" s="407"/>
      <c r="V130" s="304"/>
      <c r="W130" s="1651"/>
      <c r="X130" s="512"/>
      <c r="Y130" s="368"/>
      <c r="Z130" s="762" t="s">
        <v>167</v>
      </c>
      <c r="AA130" s="354">
        <v>5</v>
      </c>
      <c r="AB130" s="763" t="s">
        <v>168</v>
      </c>
      <c r="AC130" s="391">
        <f>ROUND(ROUND(ROUND(ROUND(H80*L116,0)*O$8,0)*S128,0)*Y129,0)-AA130</f>
        <v>397</v>
      </c>
      <c r="AD130" s="268"/>
    </row>
    <row r="131" spans="1:30" ht="17.100000000000001" customHeight="1">
      <c r="A131" s="229">
        <v>61</v>
      </c>
      <c r="B131" s="229">
        <v>8145</v>
      </c>
      <c r="C131" s="871" t="s">
        <v>6961</v>
      </c>
      <c r="D131" s="765"/>
      <c r="E131" s="765"/>
      <c r="F131" s="278"/>
      <c r="G131" s="278"/>
      <c r="H131" s="278"/>
      <c r="I131" s="279"/>
      <c r="J131" s="597"/>
      <c r="K131" s="654"/>
      <c r="L131" s="385"/>
      <c r="M131" s="245"/>
      <c r="N131" s="208"/>
      <c r="O131" s="385"/>
      <c r="P131" s="773"/>
      <c r="T131" s="1542" t="s">
        <v>4703</v>
      </c>
      <c r="U131" s="372" t="s">
        <v>163</v>
      </c>
      <c r="V131" s="373">
        <v>0.7</v>
      </c>
      <c r="W131" s="231"/>
      <c r="X131" s="232"/>
      <c r="Y131" s="314"/>
      <c r="Z131" s="257"/>
      <c r="AA131" s="257"/>
      <c r="AB131" s="257"/>
      <c r="AC131" s="473">
        <f>ROUND(ROUND(ROUND(ROUND(H80*L116,0)*O$8,0)*S128,0)*V131,0)</f>
        <v>331</v>
      </c>
      <c r="AD131" s="268"/>
    </row>
    <row r="132" spans="1:30" ht="17.100000000000001" customHeight="1">
      <c r="A132" s="229">
        <v>61</v>
      </c>
      <c r="B132" s="229">
        <v>8146</v>
      </c>
      <c r="C132" s="869" t="s">
        <v>6962</v>
      </c>
      <c r="D132" s="765"/>
      <c r="E132" s="765"/>
      <c r="F132" s="278"/>
      <c r="G132" s="278"/>
      <c r="H132" s="278"/>
      <c r="I132" s="279"/>
      <c r="J132" s="597"/>
      <c r="K132" s="654"/>
      <c r="L132" s="385"/>
      <c r="M132" s="245"/>
      <c r="N132" s="208"/>
      <c r="O132" s="385"/>
      <c r="P132" s="773"/>
      <c r="T132" s="1545"/>
      <c r="U132" s="214"/>
      <c r="V132" s="609"/>
      <c r="W132" s="281"/>
      <c r="X132" s="216"/>
      <c r="Y132" s="226"/>
      <c r="Z132" s="758" t="s">
        <v>167</v>
      </c>
      <c r="AA132" s="759">
        <v>5</v>
      </c>
      <c r="AB132" s="760" t="s">
        <v>168</v>
      </c>
      <c r="AC132" s="473">
        <f>ROUND(ROUND(ROUND(ROUND(H80*L116,0)*O$8,0)*S128,0)*V131,0)-AA132</f>
        <v>326</v>
      </c>
      <c r="AD132" s="268"/>
    </row>
    <row r="133" spans="1:30" ht="17.100000000000001" customHeight="1">
      <c r="A133" s="243">
        <v>61</v>
      </c>
      <c r="B133" s="243">
        <v>8371</v>
      </c>
      <c r="C133" s="870" t="s">
        <v>6963</v>
      </c>
      <c r="D133" s="765"/>
      <c r="E133" s="765"/>
      <c r="F133" s="278"/>
      <c r="G133" s="278"/>
      <c r="H133" s="278"/>
      <c r="I133" s="279"/>
      <c r="J133" s="597"/>
      <c r="K133" s="654"/>
      <c r="L133" s="385"/>
      <c r="M133" s="245"/>
      <c r="N133" s="208"/>
      <c r="O133" s="385"/>
      <c r="P133" s="774"/>
      <c r="Q133" s="214"/>
      <c r="R133" s="1653"/>
      <c r="S133" s="1653"/>
      <c r="T133" s="1545"/>
      <c r="U133" s="302"/>
      <c r="V133" s="766"/>
      <c r="W133" s="1684" t="s">
        <v>4700</v>
      </c>
      <c r="X133" s="362" t="s">
        <v>163</v>
      </c>
      <c r="Y133" s="395">
        <v>0.85</v>
      </c>
      <c r="Z133" s="355"/>
      <c r="AA133" s="247"/>
      <c r="AB133" s="247"/>
      <c r="AC133" s="391">
        <f>ROUND(ROUND(ROUND(ROUND(ROUND(H80*L116,0)*O$8,0)*S128,0)*V131,0)*Y133,0)</f>
        <v>281</v>
      </c>
      <c r="AD133" s="268"/>
    </row>
    <row r="134" spans="1:30" ht="17.100000000000001" customHeight="1">
      <c r="A134" s="243">
        <v>61</v>
      </c>
      <c r="B134" s="243">
        <v>8372</v>
      </c>
      <c r="C134" s="870" t="s">
        <v>6964</v>
      </c>
      <c r="D134" s="765"/>
      <c r="E134" s="765"/>
      <c r="F134" s="278"/>
      <c r="G134" s="278"/>
      <c r="H134" s="278"/>
      <c r="I134" s="279"/>
      <c r="J134" s="597"/>
      <c r="K134" s="654"/>
      <c r="L134" s="385"/>
      <c r="M134" s="245"/>
      <c r="N134" s="208"/>
      <c r="O134" s="385"/>
      <c r="P134" s="774"/>
      <c r="Q134" s="214"/>
      <c r="R134" s="214"/>
      <c r="S134" s="214"/>
      <c r="T134" s="399"/>
      <c r="U134" s="305"/>
      <c r="V134" s="768"/>
      <c r="W134" s="1651"/>
      <c r="X134" s="512"/>
      <c r="Y134" s="368"/>
      <c r="Z134" s="762" t="s">
        <v>167</v>
      </c>
      <c r="AA134" s="354">
        <v>5</v>
      </c>
      <c r="AB134" s="763" t="s">
        <v>168</v>
      </c>
      <c r="AC134" s="391">
        <f>ROUND(ROUND(ROUND(ROUND(ROUND(H80*L116,0)*O$8,0)*S128,0)*V131,0)*Y133,0)-AA134</f>
        <v>276</v>
      </c>
      <c r="AD134" s="268"/>
    </row>
    <row r="135" spans="1:30" ht="17.100000000000001" customHeight="1">
      <c r="A135" s="229">
        <v>61</v>
      </c>
      <c r="B135" s="229">
        <v>8715</v>
      </c>
      <c r="C135" s="871" t="s">
        <v>6965</v>
      </c>
      <c r="D135" s="765"/>
      <c r="E135" s="765"/>
      <c r="F135" s="278"/>
      <c r="G135" s="278"/>
      <c r="H135" s="278"/>
      <c r="I135" s="279"/>
      <c r="J135" s="597"/>
      <c r="K135" s="654"/>
      <c r="L135" s="385"/>
      <c r="M135" s="245"/>
      <c r="N135" s="208"/>
      <c r="O135" s="385"/>
      <c r="P135" s="773"/>
      <c r="Q135" s="214"/>
      <c r="R135" s="1599"/>
      <c r="S135" s="1600"/>
      <c r="T135" s="1542" t="s">
        <v>4708</v>
      </c>
      <c r="U135" s="214" t="s">
        <v>163</v>
      </c>
      <c r="V135" s="609">
        <v>0.85</v>
      </c>
      <c r="W135" s="231"/>
      <c r="X135" s="232"/>
      <c r="Y135" s="314"/>
      <c r="Z135" s="257"/>
      <c r="AA135" s="257"/>
      <c r="AB135" s="257"/>
      <c r="AC135" s="473">
        <f>ROUND(ROUND(ROUND(ROUND(H80*L116,0)*O$8,0)*S128,0)*V135,0)</f>
        <v>402</v>
      </c>
      <c r="AD135" s="268"/>
    </row>
    <row r="136" spans="1:30" ht="17.100000000000001" customHeight="1">
      <c r="A136" s="229">
        <v>61</v>
      </c>
      <c r="B136" s="229">
        <v>8716</v>
      </c>
      <c r="C136" s="869" t="s">
        <v>6966</v>
      </c>
      <c r="D136" s="765"/>
      <c r="E136" s="765"/>
      <c r="F136" s="278"/>
      <c r="G136" s="278"/>
      <c r="H136" s="278"/>
      <c r="I136" s="279"/>
      <c r="J136" s="597"/>
      <c r="K136" s="654"/>
      <c r="L136" s="385"/>
      <c r="M136" s="245"/>
      <c r="N136" s="208"/>
      <c r="O136" s="385"/>
      <c r="P136" s="773"/>
      <c r="Q136" s="214"/>
      <c r="R136" s="609"/>
      <c r="S136" s="609"/>
      <c r="T136" s="1545"/>
      <c r="U136" s="214"/>
      <c r="V136" s="609"/>
      <c r="W136" s="281"/>
      <c r="X136" s="216"/>
      <c r="Y136" s="226"/>
      <c r="Z136" s="758" t="s">
        <v>167</v>
      </c>
      <c r="AA136" s="759">
        <v>5</v>
      </c>
      <c r="AB136" s="760" t="s">
        <v>168</v>
      </c>
      <c r="AC136" s="473">
        <f>ROUND(ROUND(ROUND(ROUND(H80*L116,0)*O$8,0)*S128,0)*V135,0)-AA136</f>
        <v>397</v>
      </c>
      <c r="AD136" s="268"/>
    </row>
    <row r="137" spans="1:30" ht="17.100000000000001" customHeight="1">
      <c r="A137" s="243">
        <v>61</v>
      </c>
      <c r="B137" s="243">
        <v>8373</v>
      </c>
      <c r="C137" s="870" t="s">
        <v>6967</v>
      </c>
      <c r="D137" s="765"/>
      <c r="E137" s="765"/>
      <c r="F137" s="278"/>
      <c r="G137" s="278"/>
      <c r="H137" s="278"/>
      <c r="I137" s="279"/>
      <c r="J137" s="597"/>
      <c r="K137" s="654"/>
      <c r="L137" s="385"/>
      <c r="M137" s="245"/>
      <c r="N137" s="208"/>
      <c r="O137" s="385"/>
      <c r="P137" s="774"/>
      <c r="Q137" s="214"/>
      <c r="R137" s="609"/>
      <c r="S137" s="609"/>
      <c r="T137" s="1545"/>
      <c r="U137" s="302"/>
      <c r="V137" s="766"/>
      <c r="W137" s="1684" t="s">
        <v>4700</v>
      </c>
      <c r="X137" s="362" t="s">
        <v>163</v>
      </c>
      <c r="Y137" s="395">
        <v>0.85</v>
      </c>
      <c r="Z137" s="355"/>
      <c r="AA137" s="247"/>
      <c r="AB137" s="247"/>
      <c r="AC137" s="391">
        <f>ROUND(ROUND(ROUND(ROUND(ROUND(H80*L116,0)*O$8,0)*S128,0)*V135,0)*Y137,0)</f>
        <v>342</v>
      </c>
      <c r="AD137" s="268"/>
    </row>
    <row r="138" spans="1:30" ht="17.100000000000001" customHeight="1">
      <c r="A138" s="243">
        <v>61</v>
      </c>
      <c r="B138" s="243">
        <v>8374</v>
      </c>
      <c r="C138" s="870" t="s">
        <v>6968</v>
      </c>
      <c r="D138" s="765"/>
      <c r="E138" s="765"/>
      <c r="F138" s="278"/>
      <c r="G138" s="278"/>
      <c r="H138" s="278"/>
      <c r="I138" s="279"/>
      <c r="J138" s="597"/>
      <c r="K138" s="654"/>
      <c r="L138" s="385"/>
      <c r="M138" s="245"/>
      <c r="N138" s="208"/>
      <c r="O138" s="385"/>
      <c r="P138" s="773"/>
      <c r="Q138" s="214"/>
      <c r="R138" s="214"/>
      <c r="S138" s="214"/>
      <c r="T138" s="1563"/>
      <c r="U138" s="305"/>
      <c r="V138" s="768"/>
      <c r="W138" s="1651"/>
      <c r="X138" s="512"/>
      <c r="Y138" s="368"/>
      <c r="Z138" s="762" t="s">
        <v>167</v>
      </c>
      <c r="AA138" s="354">
        <v>5</v>
      </c>
      <c r="AB138" s="763" t="s">
        <v>168</v>
      </c>
      <c r="AC138" s="391">
        <f>ROUND(ROUND(ROUND(ROUND(ROUND(H80*L116,0)*O$8,0)*S128,0)*V135,0)*Y137,0)-AA138</f>
        <v>337</v>
      </c>
      <c r="AD138" s="268"/>
    </row>
    <row r="139" spans="1:30" ht="17.100000000000001" customHeight="1">
      <c r="A139" s="243">
        <v>61</v>
      </c>
      <c r="B139" s="243">
        <v>8375</v>
      </c>
      <c r="C139" s="870" t="s">
        <v>6969</v>
      </c>
      <c r="D139" s="765"/>
      <c r="E139" s="765"/>
      <c r="F139" s="278"/>
      <c r="G139" s="278"/>
      <c r="H139" s="278"/>
      <c r="I139" s="279"/>
      <c r="J139" s="597"/>
      <c r="K139" s="654"/>
      <c r="L139" s="385"/>
      <c r="M139" s="245"/>
      <c r="N139" s="208"/>
      <c r="O139" s="385"/>
      <c r="P139" s="773"/>
      <c r="Q139" s="1580" t="s">
        <v>165</v>
      </c>
      <c r="R139" s="775"/>
      <c r="S139" s="775"/>
      <c r="T139" s="359"/>
      <c r="U139" s="360"/>
      <c r="V139" s="361"/>
      <c r="W139" s="523"/>
      <c r="X139" s="524"/>
      <c r="Y139" s="642"/>
      <c r="Z139" s="247"/>
      <c r="AA139" s="247"/>
      <c r="AB139" s="247"/>
      <c r="AC139" s="391">
        <f>ROUND(ROUND(ROUND(H80*L116,0)*O$8,0)*S140,0)</f>
        <v>338</v>
      </c>
      <c r="AD139" s="268"/>
    </row>
    <row r="140" spans="1:30" ht="17.100000000000001" customHeight="1">
      <c r="A140" s="243">
        <v>61</v>
      </c>
      <c r="B140" s="243">
        <v>8376</v>
      </c>
      <c r="C140" s="870" t="s">
        <v>6970</v>
      </c>
      <c r="D140" s="765"/>
      <c r="E140" s="765"/>
      <c r="F140" s="278"/>
      <c r="G140" s="278"/>
      <c r="H140" s="278"/>
      <c r="I140" s="279"/>
      <c r="J140" s="597"/>
      <c r="K140" s="654"/>
      <c r="L140" s="385"/>
      <c r="M140" s="245"/>
      <c r="N140" s="208"/>
      <c r="O140" s="385"/>
      <c r="P140" s="772"/>
      <c r="Q140" s="1620"/>
      <c r="R140" s="643" t="s">
        <v>163</v>
      </c>
      <c r="S140" s="365">
        <v>0.5</v>
      </c>
      <c r="T140" s="777"/>
      <c r="U140" s="639"/>
      <c r="V140" s="529"/>
      <c r="W140" s="516"/>
      <c r="X140" s="517"/>
      <c r="Y140" s="526"/>
      <c r="Z140" s="762" t="s">
        <v>167</v>
      </c>
      <c r="AA140" s="354">
        <v>5</v>
      </c>
      <c r="AB140" s="763" t="s">
        <v>168</v>
      </c>
      <c r="AC140" s="391">
        <f>ROUND(ROUND(ROUND(H80*L116,0)*O$8,0)*S140,0)-AA140</f>
        <v>333</v>
      </c>
      <c r="AD140" s="268"/>
    </row>
    <row r="141" spans="1:30" ht="17.100000000000001" customHeight="1">
      <c r="A141" s="243">
        <v>61</v>
      </c>
      <c r="B141" s="243">
        <v>8377</v>
      </c>
      <c r="C141" s="870" t="s">
        <v>6971</v>
      </c>
      <c r="D141" s="765"/>
      <c r="E141" s="765"/>
      <c r="F141" s="278"/>
      <c r="G141" s="278"/>
      <c r="H141" s="278"/>
      <c r="I141" s="279"/>
      <c r="J141" s="597"/>
      <c r="K141" s="654"/>
      <c r="L141" s="385"/>
      <c r="M141" s="245"/>
      <c r="N141" s="208"/>
      <c r="O141" s="385"/>
      <c r="P141" s="772"/>
      <c r="Q141" s="1620"/>
      <c r="R141" s="530"/>
      <c r="S141" s="530"/>
      <c r="T141" s="777"/>
      <c r="U141" s="639"/>
      <c r="V141" s="529"/>
      <c r="W141" s="1684" t="s">
        <v>4700</v>
      </c>
      <c r="X141" s="362" t="s">
        <v>163</v>
      </c>
      <c r="Y141" s="395">
        <v>0.85</v>
      </c>
      <c r="Z141" s="355"/>
      <c r="AA141" s="247"/>
      <c r="AB141" s="247"/>
      <c r="AC141" s="391">
        <f>ROUND(ROUND(ROUND(ROUND(H80*L116,0)*O$8,0)*S140,0)*Y141,0)</f>
        <v>287</v>
      </c>
      <c r="AD141" s="268"/>
    </row>
    <row r="142" spans="1:30" ht="17.100000000000001" customHeight="1">
      <c r="A142" s="243">
        <v>61</v>
      </c>
      <c r="B142" s="243">
        <v>8378</v>
      </c>
      <c r="C142" s="870" t="s">
        <v>6972</v>
      </c>
      <c r="D142" s="765"/>
      <c r="E142" s="765"/>
      <c r="F142" s="278"/>
      <c r="G142" s="278"/>
      <c r="H142" s="278"/>
      <c r="I142" s="279"/>
      <c r="J142" s="597"/>
      <c r="K142" s="654"/>
      <c r="L142" s="385"/>
      <c r="M142" s="245"/>
      <c r="N142" s="208"/>
      <c r="O142" s="385"/>
      <c r="P142" s="772"/>
      <c r="Q142" s="1620"/>
      <c r="R142" s="643"/>
      <c r="S142" s="643"/>
      <c r="T142" s="778"/>
      <c r="U142" s="525"/>
      <c r="V142" s="539"/>
      <c r="W142" s="1651"/>
      <c r="X142" s="512"/>
      <c r="Y142" s="368"/>
      <c r="Z142" s="762" t="s">
        <v>167</v>
      </c>
      <c r="AA142" s="354">
        <v>5</v>
      </c>
      <c r="AB142" s="763" t="s">
        <v>168</v>
      </c>
      <c r="AC142" s="391">
        <f>ROUND(ROUND(ROUND(ROUND(H80*L116,0)*O$8,0)*S140,0)*Y141,0)-AA142</f>
        <v>282</v>
      </c>
      <c r="AD142" s="268"/>
    </row>
    <row r="143" spans="1:30" ht="17.100000000000001" customHeight="1">
      <c r="A143" s="243">
        <v>61</v>
      </c>
      <c r="B143" s="243">
        <v>8379</v>
      </c>
      <c r="C143" s="870" t="s">
        <v>6973</v>
      </c>
      <c r="D143" s="765"/>
      <c r="E143" s="765"/>
      <c r="F143" s="278"/>
      <c r="G143" s="278"/>
      <c r="H143" s="278"/>
      <c r="I143" s="279"/>
      <c r="J143" s="597"/>
      <c r="K143" s="654"/>
      <c r="L143" s="385"/>
      <c r="M143" s="245"/>
      <c r="N143" s="208"/>
      <c r="O143" s="385"/>
      <c r="P143" s="773"/>
      <c r="Q143" s="530"/>
      <c r="R143" s="530"/>
      <c r="S143" s="530"/>
      <c r="T143" s="1580" t="s">
        <v>4703</v>
      </c>
      <c r="U143" s="362" t="s">
        <v>163</v>
      </c>
      <c r="V143" s="356">
        <v>0.7</v>
      </c>
      <c r="W143" s="523"/>
      <c r="X143" s="524"/>
      <c r="Y143" s="642"/>
      <c r="Z143" s="247"/>
      <c r="AA143" s="247"/>
      <c r="AB143" s="247"/>
      <c r="AC143" s="391">
        <f>ROUND(ROUND(ROUND(ROUND(H80*L116,0)*O$8,0)*S140,0)*V143,0)</f>
        <v>237</v>
      </c>
      <c r="AD143" s="268"/>
    </row>
    <row r="144" spans="1:30" ht="17.100000000000001" customHeight="1">
      <c r="A144" s="243">
        <v>61</v>
      </c>
      <c r="B144" s="243">
        <v>8380</v>
      </c>
      <c r="C144" s="870" t="s">
        <v>6974</v>
      </c>
      <c r="D144" s="765"/>
      <c r="E144" s="765"/>
      <c r="F144" s="278"/>
      <c r="G144" s="278"/>
      <c r="H144" s="278"/>
      <c r="I144" s="279"/>
      <c r="J144" s="597"/>
      <c r="K144" s="654"/>
      <c r="L144" s="385"/>
      <c r="M144" s="245"/>
      <c r="N144" s="208"/>
      <c r="O144" s="385"/>
      <c r="P144" s="773"/>
      <c r="Q144" s="530"/>
      <c r="R144" s="530"/>
      <c r="S144" s="530"/>
      <c r="T144" s="1620"/>
      <c r="U144" s="643"/>
      <c r="V144" s="365"/>
      <c r="W144" s="319"/>
      <c r="X144" s="288"/>
      <c r="Y144" s="526"/>
      <c r="Z144" s="762" t="s">
        <v>167</v>
      </c>
      <c r="AA144" s="354">
        <v>5</v>
      </c>
      <c r="AB144" s="763" t="s">
        <v>168</v>
      </c>
      <c r="AC144" s="391">
        <f>ROUND(ROUND(ROUND(ROUND(H80*L116,0)*O$8,0)*S140,0)*V143,0)-AA144</f>
        <v>232</v>
      </c>
      <c r="AD144" s="268"/>
    </row>
    <row r="145" spans="1:30" ht="17.100000000000001" customHeight="1">
      <c r="A145" s="243">
        <v>61</v>
      </c>
      <c r="B145" s="243">
        <v>8381</v>
      </c>
      <c r="C145" s="870" t="s">
        <v>6975</v>
      </c>
      <c r="D145" s="765"/>
      <c r="E145" s="765"/>
      <c r="F145" s="278"/>
      <c r="G145" s="278"/>
      <c r="H145" s="278"/>
      <c r="I145" s="279"/>
      <c r="J145" s="597"/>
      <c r="K145" s="654"/>
      <c r="L145" s="385"/>
      <c r="M145" s="245"/>
      <c r="N145" s="208"/>
      <c r="O145" s="385"/>
      <c r="P145" s="774"/>
      <c r="Q145" s="643"/>
      <c r="R145" s="1644"/>
      <c r="S145" s="1652"/>
      <c r="T145" s="1620"/>
      <c r="U145" s="779"/>
      <c r="V145" s="780"/>
      <c r="W145" s="1684" t="s">
        <v>4700</v>
      </c>
      <c r="X145" s="362" t="s">
        <v>163</v>
      </c>
      <c r="Y145" s="395">
        <v>0.85</v>
      </c>
      <c r="Z145" s="355"/>
      <c r="AA145" s="247"/>
      <c r="AB145" s="247"/>
      <c r="AC145" s="391">
        <f>ROUND(ROUND(ROUND(ROUND(ROUND(H80*L116,0)*O$8,0)*S140,0)*V143,0)*Y145,0)</f>
        <v>201</v>
      </c>
      <c r="AD145" s="268"/>
    </row>
    <row r="146" spans="1:30" ht="17.100000000000001" customHeight="1">
      <c r="A146" s="243">
        <v>61</v>
      </c>
      <c r="B146" s="243">
        <v>8382</v>
      </c>
      <c r="C146" s="870" t="s">
        <v>6976</v>
      </c>
      <c r="D146" s="765"/>
      <c r="E146" s="765"/>
      <c r="F146" s="278"/>
      <c r="G146" s="278"/>
      <c r="H146" s="278"/>
      <c r="I146" s="279"/>
      <c r="J146" s="597"/>
      <c r="K146" s="654"/>
      <c r="L146" s="385"/>
      <c r="M146" s="245"/>
      <c r="N146" s="208"/>
      <c r="O146" s="385"/>
      <c r="P146" s="774"/>
      <c r="Q146" s="643"/>
      <c r="R146" s="643"/>
      <c r="S146" s="643"/>
      <c r="T146" s="781"/>
      <c r="U146" s="537"/>
      <c r="V146" s="783"/>
      <c r="W146" s="1651"/>
      <c r="X146" s="512"/>
      <c r="Y146" s="368"/>
      <c r="Z146" s="762" t="s">
        <v>167</v>
      </c>
      <c r="AA146" s="354">
        <v>5</v>
      </c>
      <c r="AB146" s="763" t="s">
        <v>168</v>
      </c>
      <c r="AC146" s="391">
        <f>ROUND(ROUND(ROUND(ROUND(ROUND(H80*L116,0)*O$8,0)*S140,0)*V143,0)*Y145,0)-AA146</f>
        <v>196</v>
      </c>
      <c r="AD146" s="268"/>
    </row>
    <row r="147" spans="1:30" ht="17.100000000000001" customHeight="1">
      <c r="A147" s="243">
        <v>61</v>
      </c>
      <c r="B147" s="243">
        <v>8383</v>
      </c>
      <c r="C147" s="870" t="s">
        <v>6977</v>
      </c>
      <c r="D147" s="765"/>
      <c r="E147" s="765"/>
      <c r="F147" s="278"/>
      <c r="G147" s="278"/>
      <c r="H147" s="278"/>
      <c r="I147" s="279"/>
      <c r="J147" s="597"/>
      <c r="K147" s="654"/>
      <c r="L147" s="385"/>
      <c r="M147" s="245"/>
      <c r="N147" s="208"/>
      <c r="O147" s="385"/>
      <c r="P147" s="773"/>
      <c r="Q147" s="643"/>
      <c r="R147" s="1646"/>
      <c r="S147" s="1649"/>
      <c r="T147" s="1580" t="s">
        <v>4708</v>
      </c>
      <c r="U147" s="643" t="s">
        <v>163</v>
      </c>
      <c r="V147" s="365">
        <v>0.85</v>
      </c>
      <c r="W147" s="523"/>
      <c r="X147" s="524"/>
      <c r="Y147" s="642"/>
      <c r="Z147" s="247"/>
      <c r="AA147" s="247"/>
      <c r="AB147" s="247"/>
      <c r="AC147" s="391">
        <f>ROUND(ROUND(ROUND(ROUND(H80*L116,0)*O$8,0)*S140,0)*V147,0)</f>
        <v>287</v>
      </c>
      <c r="AD147" s="268"/>
    </row>
    <row r="148" spans="1:30" ht="17.100000000000001" customHeight="1">
      <c r="A148" s="243">
        <v>61</v>
      </c>
      <c r="B148" s="243">
        <v>8384</v>
      </c>
      <c r="C148" s="870" t="s">
        <v>6978</v>
      </c>
      <c r="D148" s="765"/>
      <c r="E148" s="765"/>
      <c r="F148" s="278"/>
      <c r="G148" s="278"/>
      <c r="H148" s="278"/>
      <c r="I148" s="279"/>
      <c r="J148" s="597"/>
      <c r="K148" s="654"/>
      <c r="L148" s="385"/>
      <c r="M148" s="245"/>
      <c r="N148" s="208"/>
      <c r="O148" s="385"/>
      <c r="P148" s="773"/>
      <c r="Q148" s="643"/>
      <c r="R148" s="365"/>
      <c r="S148" s="365"/>
      <c r="T148" s="1620"/>
      <c r="U148" s="643"/>
      <c r="V148" s="365"/>
      <c r="W148" s="319"/>
      <c r="X148" s="288"/>
      <c r="Y148" s="526"/>
      <c r="Z148" s="762" t="s">
        <v>167</v>
      </c>
      <c r="AA148" s="354">
        <v>5</v>
      </c>
      <c r="AB148" s="763" t="s">
        <v>168</v>
      </c>
      <c r="AC148" s="391">
        <f>ROUND(ROUND(ROUND(ROUND(H80*L116,0)*O$8,0)*S140,0)*V147,0)-AA148</f>
        <v>282</v>
      </c>
      <c r="AD148" s="268"/>
    </row>
    <row r="149" spans="1:30" ht="17.100000000000001" customHeight="1">
      <c r="A149" s="243">
        <v>61</v>
      </c>
      <c r="B149" s="243">
        <v>8385</v>
      </c>
      <c r="C149" s="870" t="s">
        <v>6979</v>
      </c>
      <c r="D149" s="765"/>
      <c r="E149" s="765"/>
      <c r="F149" s="278"/>
      <c r="G149" s="278"/>
      <c r="H149" s="278"/>
      <c r="I149" s="279"/>
      <c r="J149" s="597"/>
      <c r="K149" s="654"/>
      <c r="L149" s="385"/>
      <c r="M149" s="245"/>
      <c r="N149" s="208"/>
      <c r="O149" s="385"/>
      <c r="P149" s="774"/>
      <c r="Q149" s="643"/>
      <c r="R149" s="365"/>
      <c r="S149" s="365"/>
      <c r="T149" s="1620"/>
      <c r="U149" s="779"/>
      <c r="V149" s="780"/>
      <c r="W149" s="1684" t="s">
        <v>4700</v>
      </c>
      <c r="X149" s="362" t="s">
        <v>163</v>
      </c>
      <c r="Y149" s="395">
        <v>0.85</v>
      </c>
      <c r="Z149" s="355"/>
      <c r="AA149" s="247"/>
      <c r="AB149" s="247"/>
      <c r="AC149" s="391">
        <f>ROUND(ROUND(ROUND(ROUND(ROUND(H80*L116,0)*O$8,0)*S140,0)*V147,0)*Y149,0)</f>
        <v>244</v>
      </c>
      <c r="AD149" s="268"/>
    </row>
    <row r="150" spans="1:30" ht="17.100000000000001" customHeight="1">
      <c r="A150" s="243">
        <v>61</v>
      </c>
      <c r="B150" s="243">
        <v>8386</v>
      </c>
      <c r="C150" s="870" t="s">
        <v>6980</v>
      </c>
      <c r="D150" s="765"/>
      <c r="E150" s="765"/>
      <c r="F150" s="278"/>
      <c r="G150" s="278"/>
      <c r="H150" s="278"/>
      <c r="I150" s="279"/>
      <c r="J150" s="597"/>
      <c r="K150" s="654"/>
      <c r="L150" s="385"/>
      <c r="M150" s="245"/>
      <c r="N150" s="208"/>
      <c r="O150" s="385"/>
      <c r="P150" s="467"/>
      <c r="Q150" s="643"/>
      <c r="R150" s="643"/>
      <c r="S150" s="643"/>
      <c r="T150" s="1642"/>
      <c r="U150" s="537"/>
      <c r="V150" s="783"/>
      <c r="W150" s="1651"/>
      <c r="X150" s="512"/>
      <c r="Y150" s="368"/>
      <c r="Z150" s="762" t="s">
        <v>167</v>
      </c>
      <c r="AA150" s="354">
        <v>5</v>
      </c>
      <c r="AB150" s="763" t="s">
        <v>168</v>
      </c>
      <c r="AC150" s="391">
        <f>ROUND(ROUND(ROUND(ROUND(ROUND(H80*L116,0)*O$8,0)*S140,0)*V147,0)*Y149,0)-AA150</f>
        <v>239</v>
      </c>
      <c r="AD150" s="268"/>
    </row>
    <row r="151" spans="1:30" ht="17.100000000000001" customHeight="1">
      <c r="A151" s="229">
        <v>61</v>
      </c>
      <c r="B151" s="229">
        <v>8151</v>
      </c>
      <c r="C151" s="871" t="s">
        <v>6981</v>
      </c>
      <c r="D151" s="765"/>
      <c r="E151" s="765"/>
      <c r="F151" s="1542" t="s">
        <v>4848</v>
      </c>
      <c r="G151" s="477"/>
      <c r="H151" s="477"/>
      <c r="I151" s="478"/>
      <c r="J151" s="756"/>
      <c r="K151" s="664"/>
      <c r="L151" s="314"/>
      <c r="M151" s="245"/>
      <c r="N151" s="208"/>
      <c r="O151" s="385"/>
      <c r="P151" s="231"/>
      <c r="Q151" s="232"/>
      <c r="R151" s="232"/>
      <c r="S151" s="232"/>
      <c r="T151" s="340"/>
      <c r="U151" s="334"/>
      <c r="V151" s="232"/>
      <c r="W151" s="231"/>
      <c r="X151" s="232"/>
      <c r="Y151" s="314"/>
      <c r="Z151" s="257"/>
      <c r="AA151" s="257"/>
      <c r="AB151" s="257"/>
      <c r="AC151" s="473">
        <f>ROUND(ROUND(H152*O$8,0),0)</f>
        <v>648</v>
      </c>
      <c r="AD151" s="268"/>
    </row>
    <row r="152" spans="1:30" ht="17.100000000000001" customHeight="1">
      <c r="A152" s="229">
        <v>61</v>
      </c>
      <c r="B152" s="229">
        <v>8152</v>
      </c>
      <c r="C152" s="869" t="s">
        <v>6982</v>
      </c>
      <c r="D152" s="764"/>
      <c r="E152" s="764"/>
      <c r="F152" s="1545"/>
      <c r="G152" s="377"/>
      <c r="H152" s="757">
        <f>'28児童発達支援(基本１)'!H152</f>
        <v>925</v>
      </c>
      <c r="I152" s="208" t="s">
        <v>18</v>
      </c>
      <c r="J152" s="597"/>
      <c r="K152" s="654"/>
      <c r="L152" s="385"/>
      <c r="M152" s="245"/>
      <c r="N152" s="208"/>
      <c r="O152" s="385"/>
      <c r="P152" s="245"/>
      <c r="Q152" s="208"/>
      <c r="R152" s="208"/>
      <c r="S152" s="208"/>
      <c r="T152" s="611"/>
      <c r="U152" s="301"/>
      <c r="V152" s="208"/>
      <c r="W152" s="245"/>
      <c r="X152" s="208"/>
      <c r="Y152" s="226"/>
      <c r="Z152" s="758" t="s">
        <v>167</v>
      </c>
      <c r="AA152" s="759">
        <v>5</v>
      </c>
      <c r="AB152" s="760" t="s">
        <v>168</v>
      </c>
      <c r="AC152" s="473">
        <f>ROUND(ROUND(H152*O$8,0),0)-AA152</f>
        <v>643</v>
      </c>
      <c r="AD152" s="268"/>
    </row>
    <row r="153" spans="1:30" ht="17.100000000000001" customHeight="1">
      <c r="A153" s="243">
        <v>61</v>
      </c>
      <c r="B153" s="243">
        <v>8390</v>
      </c>
      <c r="C153" s="870" t="s">
        <v>6983</v>
      </c>
      <c r="D153" s="764"/>
      <c r="E153" s="764"/>
      <c r="F153" s="1545"/>
      <c r="G153" s="377"/>
      <c r="H153" s="377"/>
      <c r="I153" s="378"/>
      <c r="J153" s="597"/>
      <c r="K153" s="654"/>
      <c r="L153" s="385"/>
      <c r="M153" s="245"/>
      <c r="N153" s="208"/>
      <c r="O153" s="385"/>
      <c r="P153" s="245"/>
      <c r="Q153" s="208"/>
      <c r="R153" s="208"/>
      <c r="S153" s="208"/>
      <c r="T153" s="611"/>
      <c r="U153" s="301"/>
      <c r="V153" s="385"/>
      <c r="W153" s="1684" t="s">
        <v>4700</v>
      </c>
      <c r="X153" s="362" t="s">
        <v>163</v>
      </c>
      <c r="Y153" s="395">
        <v>0.85</v>
      </c>
      <c r="Z153" s="355"/>
      <c r="AA153" s="247"/>
      <c r="AB153" s="247"/>
      <c r="AC153" s="391">
        <f>ROUND(ROUND(H152*O$8,0)*Y153,0)</f>
        <v>551</v>
      </c>
      <c r="AD153" s="268"/>
    </row>
    <row r="154" spans="1:30" ht="17.100000000000001" customHeight="1">
      <c r="A154" s="243">
        <v>61</v>
      </c>
      <c r="B154" s="243">
        <v>8391</v>
      </c>
      <c r="C154" s="870" t="s">
        <v>6984</v>
      </c>
      <c r="D154" s="764"/>
      <c r="E154" s="764"/>
      <c r="F154" s="377"/>
      <c r="G154" s="377"/>
      <c r="H154" s="377"/>
      <c r="I154" s="377"/>
      <c r="J154" s="597"/>
      <c r="K154" s="654"/>
      <c r="L154" s="385"/>
      <c r="M154" s="245"/>
      <c r="N154" s="208"/>
      <c r="O154" s="385"/>
      <c r="P154" s="245"/>
      <c r="Q154" s="208"/>
      <c r="R154" s="208"/>
      <c r="S154" s="208"/>
      <c r="T154" s="761"/>
      <c r="U154" s="304"/>
      <c r="V154" s="226"/>
      <c r="W154" s="1651"/>
      <c r="X154" s="512"/>
      <c r="Y154" s="368"/>
      <c r="Z154" s="762" t="s">
        <v>167</v>
      </c>
      <c r="AA154" s="354">
        <v>5</v>
      </c>
      <c r="AB154" s="763" t="s">
        <v>168</v>
      </c>
      <c r="AC154" s="391">
        <f>ROUND(ROUND(H152*O$8,0)*Y153,0)-AA154</f>
        <v>546</v>
      </c>
      <c r="AD154" s="268"/>
    </row>
    <row r="155" spans="1:30" ht="17.100000000000001" customHeight="1">
      <c r="A155" s="229">
        <v>61</v>
      </c>
      <c r="B155" s="229">
        <v>8153</v>
      </c>
      <c r="C155" s="871" t="s">
        <v>6985</v>
      </c>
      <c r="D155" s="764"/>
      <c r="E155" s="764"/>
      <c r="F155" s="278"/>
      <c r="G155" s="278"/>
      <c r="J155" s="597"/>
      <c r="K155" s="654"/>
      <c r="L155" s="385"/>
      <c r="M155" s="245"/>
      <c r="N155" s="208"/>
      <c r="O155" s="385"/>
      <c r="P155" s="245"/>
      <c r="Q155" s="208"/>
      <c r="R155" s="208"/>
      <c r="S155" s="208"/>
      <c r="T155" s="1542" t="s">
        <v>4703</v>
      </c>
      <c r="U155" s="372" t="s">
        <v>163</v>
      </c>
      <c r="V155" s="373">
        <v>0.7</v>
      </c>
      <c r="W155" s="231"/>
      <c r="X155" s="232"/>
      <c r="Y155" s="314"/>
      <c r="Z155" s="257"/>
      <c r="AA155" s="257"/>
      <c r="AB155" s="257"/>
      <c r="AC155" s="473">
        <f>ROUND(ROUND(H152*O$8,0)*V155,0)</f>
        <v>454</v>
      </c>
      <c r="AD155" s="268"/>
    </row>
    <row r="156" spans="1:30" ht="17.100000000000001" customHeight="1">
      <c r="A156" s="229">
        <v>61</v>
      </c>
      <c r="B156" s="229">
        <v>8154</v>
      </c>
      <c r="C156" s="869" t="s">
        <v>6986</v>
      </c>
      <c r="D156" s="764"/>
      <c r="E156" s="764"/>
      <c r="F156" s="278"/>
      <c r="G156" s="278"/>
      <c r="H156" s="208"/>
      <c r="I156" s="388"/>
      <c r="J156" s="597"/>
      <c r="K156" s="654"/>
      <c r="L156" s="385"/>
      <c r="M156" s="245"/>
      <c r="N156" s="208"/>
      <c r="O156" s="385"/>
      <c r="P156" s="245"/>
      <c r="Q156" s="208"/>
      <c r="R156" s="208"/>
      <c r="S156" s="208"/>
      <c r="T156" s="1545"/>
      <c r="U156" s="214"/>
      <c r="V156" s="609"/>
      <c r="W156" s="281"/>
      <c r="X156" s="216"/>
      <c r="Y156" s="226"/>
      <c r="Z156" s="758" t="s">
        <v>167</v>
      </c>
      <c r="AA156" s="759">
        <v>5</v>
      </c>
      <c r="AB156" s="760" t="s">
        <v>168</v>
      </c>
      <c r="AC156" s="473">
        <f>ROUND(ROUND(H152*O$8,0)*V155,0)-AA156</f>
        <v>449</v>
      </c>
      <c r="AD156" s="268"/>
    </row>
    <row r="157" spans="1:30" ht="17.100000000000001" customHeight="1">
      <c r="A157" s="243">
        <v>61</v>
      </c>
      <c r="B157" s="243">
        <v>8392</v>
      </c>
      <c r="C157" s="870" t="s">
        <v>6987</v>
      </c>
      <c r="D157" s="765"/>
      <c r="E157" s="764"/>
      <c r="F157" s="406"/>
      <c r="G157" s="406"/>
      <c r="H157" s="208"/>
      <c r="I157" s="388"/>
      <c r="J157" s="597"/>
      <c r="K157" s="654"/>
      <c r="L157" s="385"/>
      <c r="M157" s="245"/>
      <c r="N157" s="208"/>
      <c r="O157" s="385"/>
      <c r="P157" s="245"/>
      <c r="Q157" s="208"/>
      <c r="R157" s="208"/>
      <c r="S157" s="208"/>
      <c r="T157" s="1545"/>
      <c r="U157" s="302"/>
      <c r="V157" s="766"/>
      <c r="W157" s="1684" t="s">
        <v>4700</v>
      </c>
      <c r="X157" s="362" t="s">
        <v>163</v>
      </c>
      <c r="Y157" s="395">
        <v>0.85</v>
      </c>
      <c r="Z157" s="355"/>
      <c r="AA157" s="247"/>
      <c r="AB157" s="247"/>
      <c r="AC157" s="391">
        <f>ROUND(ROUND(ROUND(H152*O$8,0)*V155,0)*Y157,0)</f>
        <v>386</v>
      </c>
      <c r="AD157" s="268"/>
    </row>
    <row r="158" spans="1:30" ht="17.100000000000001" customHeight="1">
      <c r="A158" s="243">
        <v>61</v>
      </c>
      <c r="B158" s="243">
        <v>8393</v>
      </c>
      <c r="C158" s="870" t="s">
        <v>6988</v>
      </c>
      <c r="D158" s="765"/>
      <c r="E158" s="764"/>
      <c r="F158" s="406"/>
      <c r="G158" s="406"/>
      <c r="H158" s="208"/>
      <c r="I158" s="388"/>
      <c r="J158" s="597"/>
      <c r="K158" s="654"/>
      <c r="L158" s="385"/>
      <c r="M158" s="245"/>
      <c r="N158" s="208"/>
      <c r="O158" s="385"/>
      <c r="P158" s="245"/>
      <c r="Q158" s="208"/>
      <c r="R158" s="208"/>
      <c r="S158" s="208"/>
      <c r="T158" s="399"/>
      <c r="U158" s="305"/>
      <c r="V158" s="768"/>
      <c r="W158" s="1651"/>
      <c r="X158" s="512"/>
      <c r="Y158" s="368"/>
      <c r="Z158" s="762" t="s">
        <v>167</v>
      </c>
      <c r="AA158" s="354">
        <v>5</v>
      </c>
      <c r="AB158" s="763" t="s">
        <v>168</v>
      </c>
      <c r="AC158" s="391">
        <f>ROUND(ROUND(ROUND(H152*O$8,0)*V155,0)*Y157,0)-AA158</f>
        <v>381</v>
      </c>
      <c r="AD158" s="268"/>
    </row>
    <row r="159" spans="1:30" ht="17.100000000000001" customHeight="1">
      <c r="A159" s="229">
        <v>61</v>
      </c>
      <c r="B159" s="229">
        <v>8717</v>
      </c>
      <c r="C159" s="871" t="s">
        <v>6989</v>
      </c>
      <c r="D159" s="765"/>
      <c r="E159" s="764"/>
      <c r="F159" s="406"/>
      <c r="G159" s="406"/>
      <c r="H159" s="208"/>
      <c r="I159" s="388"/>
      <c r="J159" s="597"/>
      <c r="K159" s="654"/>
      <c r="L159" s="385"/>
      <c r="M159" s="245"/>
      <c r="N159" s="208"/>
      <c r="O159" s="385"/>
      <c r="P159" s="245"/>
      <c r="Q159" s="208"/>
      <c r="R159" s="208"/>
      <c r="S159" s="385"/>
      <c r="T159" s="1542" t="s">
        <v>4708</v>
      </c>
      <c r="U159" s="214" t="s">
        <v>163</v>
      </c>
      <c r="V159" s="609">
        <v>0.85</v>
      </c>
      <c r="W159" s="231"/>
      <c r="X159" s="232"/>
      <c r="Y159" s="314"/>
      <c r="Z159" s="257"/>
      <c r="AA159" s="257"/>
      <c r="AB159" s="257"/>
      <c r="AC159" s="473">
        <f>ROUND(ROUND(H152*O$8,0)*V159,0)</f>
        <v>551</v>
      </c>
      <c r="AD159" s="268"/>
    </row>
    <row r="160" spans="1:30" ht="17.100000000000001" customHeight="1">
      <c r="A160" s="229">
        <v>61</v>
      </c>
      <c r="B160" s="229">
        <v>8718</v>
      </c>
      <c r="C160" s="869" t="s">
        <v>6990</v>
      </c>
      <c r="D160" s="765"/>
      <c r="E160" s="764"/>
      <c r="F160" s="406"/>
      <c r="G160" s="406"/>
      <c r="H160" s="208"/>
      <c r="I160" s="388"/>
      <c r="J160" s="597"/>
      <c r="K160" s="654"/>
      <c r="L160" s="385"/>
      <c r="M160" s="245"/>
      <c r="N160" s="208"/>
      <c r="O160" s="385"/>
      <c r="P160" s="245"/>
      <c r="Q160" s="208"/>
      <c r="R160" s="208"/>
      <c r="S160" s="208"/>
      <c r="T160" s="1545"/>
      <c r="U160" s="214"/>
      <c r="V160" s="609"/>
      <c r="W160" s="281"/>
      <c r="X160" s="216"/>
      <c r="Y160" s="226"/>
      <c r="Z160" s="758" t="s">
        <v>167</v>
      </c>
      <c r="AA160" s="759">
        <v>5</v>
      </c>
      <c r="AB160" s="760" t="s">
        <v>168</v>
      </c>
      <c r="AC160" s="473">
        <f>ROUND(ROUND(H152*O$8,0)*V159,0)-AA160</f>
        <v>546</v>
      </c>
      <c r="AD160" s="268"/>
    </row>
    <row r="161" spans="1:30" ht="17.100000000000001" customHeight="1">
      <c r="A161" s="243">
        <v>61</v>
      </c>
      <c r="B161" s="243">
        <v>8394</v>
      </c>
      <c r="C161" s="870" t="s">
        <v>6991</v>
      </c>
      <c r="D161" s="765"/>
      <c r="E161" s="764"/>
      <c r="F161" s="278"/>
      <c r="G161" s="278"/>
      <c r="H161" s="278"/>
      <c r="I161" s="279"/>
      <c r="J161" s="597"/>
      <c r="K161" s="654"/>
      <c r="L161" s="385"/>
      <c r="M161" s="245"/>
      <c r="N161" s="208"/>
      <c r="O161" s="385"/>
      <c r="P161" s="245"/>
      <c r="Q161" s="208"/>
      <c r="R161" s="208"/>
      <c r="S161" s="208"/>
      <c r="T161" s="1545"/>
      <c r="U161" s="302"/>
      <c r="V161" s="766"/>
      <c r="W161" s="1684" t="s">
        <v>4700</v>
      </c>
      <c r="X161" s="362" t="s">
        <v>163</v>
      </c>
      <c r="Y161" s="395">
        <v>0.85</v>
      </c>
      <c r="Z161" s="355"/>
      <c r="AA161" s="247"/>
      <c r="AB161" s="247"/>
      <c r="AC161" s="391">
        <f>ROUND(ROUND(ROUND(H152*O$8,0)*V159,0)*Y161,0)</f>
        <v>468</v>
      </c>
      <c r="AD161" s="268"/>
    </row>
    <row r="162" spans="1:30" ht="17.100000000000001" customHeight="1">
      <c r="A162" s="243">
        <v>61</v>
      </c>
      <c r="B162" s="243">
        <v>8395</v>
      </c>
      <c r="C162" s="870" t="s">
        <v>6992</v>
      </c>
      <c r="D162" s="765"/>
      <c r="E162" s="764"/>
      <c r="F162" s="278"/>
      <c r="G162" s="278"/>
      <c r="H162" s="278"/>
      <c r="I162" s="279"/>
      <c r="J162" s="597"/>
      <c r="K162" s="654"/>
      <c r="L162" s="385"/>
      <c r="M162" s="245"/>
      <c r="N162" s="208"/>
      <c r="O162" s="385"/>
      <c r="P162" s="281"/>
      <c r="Q162" s="216"/>
      <c r="R162" s="216"/>
      <c r="S162" s="216"/>
      <c r="T162" s="1563"/>
      <c r="U162" s="305"/>
      <c r="V162" s="768"/>
      <c r="W162" s="1651"/>
      <c r="X162" s="512"/>
      <c r="Y162" s="368"/>
      <c r="Z162" s="762" t="s">
        <v>167</v>
      </c>
      <c r="AA162" s="354">
        <v>5</v>
      </c>
      <c r="AB162" s="763" t="s">
        <v>168</v>
      </c>
      <c r="AC162" s="391">
        <f>ROUND(ROUND(ROUND(H152*O$8,0)*V159,0)*Y161,0)-AA162</f>
        <v>463</v>
      </c>
      <c r="AD162" s="268"/>
    </row>
    <row r="163" spans="1:30" ht="17.100000000000001" customHeight="1">
      <c r="A163" s="229">
        <v>61</v>
      </c>
      <c r="B163" s="229">
        <v>8155</v>
      </c>
      <c r="C163" s="871" t="s">
        <v>6993</v>
      </c>
      <c r="D163" s="765"/>
      <c r="E163" s="765"/>
      <c r="F163" s="278"/>
      <c r="G163" s="278"/>
      <c r="H163" s="278"/>
      <c r="I163" s="279"/>
      <c r="J163" s="597"/>
      <c r="K163" s="654"/>
      <c r="L163" s="385"/>
      <c r="M163" s="245"/>
      <c r="N163" s="208"/>
      <c r="O163" s="385"/>
      <c r="P163" s="1539" t="s">
        <v>4713</v>
      </c>
      <c r="Q163" s="1608" t="s">
        <v>162</v>
      </c>
      <c r="R163" s="769"/>
      <c r="S163" s="769"/>
      <c r="T163" s="340"/>
      <c r="U163" s="338"/>
      <c r="V163" s="334"/>
      <c r="W163" s="231"/>
      <c r="X163" s="232"/>
      <c r="Y163" s="314"/>
      <c r="Z163" s="257"/>
      <c r="AA163" s="257"/>
      <c r="AB163" s="257"/>
      <c r="AC163" s="473">
        <f>ROUND(ROUND(H152*O$8,0)*S164,0)</f>
        <v>454</v>
      </c>
      <c r="AD163" s="268"/>
    </row>
    <row r="164" spans="1:30" ht="17.100000000000001" customHeight="1">
      <c r="A164" s="229">
        <v>61</v>
      </c>
      <c r="B164" s="229">
        <v>8156</v>
      </c>
      <c r="C164" s="869" t="s">
        <v>6994</v>
      </c>
      <c r="D164" s="765"/>
      <c r="E164" s="765"/>
      <c r="F164" s="278"/>
      <c r="G164" s="278"/>
      <c r="H164" s="278"/>
      <c r="I164" s="279"/>
      <c r="J164" s="597"/>
      <c r="K164" s="654"/>
      <c r="L164" s="385"/>
      <c r="M164" s="245"/>
      <c r="N164" s="208"/>
      <c r="O164" s="385"/>
      <c r="P164" s="1631"/>
      <c r="Q164" s="1586"/>
      <c r="R164" s="214" t="s">
        <v>163</v>
      </c>
      <c r="S164" s="770">
        <v>0.7</v>
      </c>
      <c r="T164" s="611"/>
      <c r="U164" s="392"/>
      <c r="V164" s="301"/>
      <c r="W164" s="245"/>
      <c r="X164" s="208"/>
      <c r="Y164" s="226"/>
      <c r="Z164" s="758" t="s">
        <v>167</v>
      </c>
      <c r="AA164" s="759">
        <v>5</v>
      </c>
      <c r="AB164" s="760" t="s">
        <v>168</v>
      </c>
      <c r="AC164" s="473">
        <f>ROUND(ROUND(H152*O$8,0)*S164,0)-AA164</f>
        <v>449</v>
      </c>
      <c r="AD164" s="268"/>
    </row>
    <row r="165" spans="1:30" ht="17.100000000000001" customHeight="1">
      <c r="A165" s="243">
        <v>61</v>
      </c>
      <c r="B165" s="243">
        <v>8396</v>
      </c>
      <c r="C165" s="870" t="s">
        <v>6995</v>
      </c>
      <c r="D165" s="765"/>
      <c r="E165" s="765"/>
      <c r="F165" s="278"/>
      <c r="G165" s="278"/>
      <c r="H165" s="278"/>
      <c r="I165" s="279"/>
      <c r="J165" s="597"/>
      <c r="K165" s="654"/>
      <c r="L165" s="385"/>
      <c r="M165" s="245"/>
      <c r="N165" s="208"/>
      <c r="O165" s="385"/>
      <c r="P165" s="1631"/>
      <c r="Q165" s="1586"/>
      <c r="T165" s="611"/>
      <c r="U165" s="392"/>
      <c r="V165" s="301"/>
      <c r="W165" s="1684" t="s">
        <v>4700</v>
      </c>
      <c r="X165" s="362" t="s">
        <v>163</v>
      </c>
      <c r="Y165" s="395">
        <v>0.85</v>
      </c>
      <c r="Z165" s="355"/>
      <c r="AA165" s="247"/>
      <c r="AB165" s="247"/>
      <c r="AC165" s="391">
        <f>ROUND(ROUND(ROUND(H152*O$8,0)*S164,0)*Y165,0)</f>
        <v>386</v>
      </c>
      <c r="AD165" s="268"/>
    </row>
    <row r="166" spans="1:30" ht="17.100000000000001" customHeight="1">
      <c r="A166" s="243">
        <v>61</v>
      </c>
      <c r="B166" s="243">
        <v>8397</v>
      </c>
      <c r="C166" s="870" t="s">
        <v>6996</v>
      </c>
      <c r="D166" s="765"/>
      <c r="E166" s="765"/>
      <c r="F166" s="278"/>
      <c r="G166" s="278"/>
      <c r="H166" s="278"/>
      <c r="I166" s="279"/>
      <c r="J166" s="597"/>
      <c r="K166" s="654"/>
      <c r="L166" s="385"/>
      <c r="M166" s="245"/>
      <c r="N166" s="208"/>
      <c r="O166" s="385"/>
      <c r="P166" s="772"/>
      <c r="Q166" s="1586"/>
      <c r="R166" s="214"/>
      <c r="S166" s="214"/>
      <c r="T166" s="761"/>
      <c r="U166" s="407"/>
      <c r="V166" s="304"/>
      <c r="W166" s="1651"/>
      <c r="X166" s="512"/>
      <c r="Y166" s="368"/>
      <c r="Z166" s="762" t="s">
        <v>167</v>
      </c>
      <c r="AA166" s="354">
        <v>5</v>
      </c>
      <c r="AB166" s="763" t="s">
        <v>168</v>
      </c>
      <c r="AC166" s="391">
        <f>ROUND(ROUND(ROUND(H152*O$8,0)*S164,0)*Y165,0)-AA166</f>
        <v>381</v>
      </c>
      <c r="AD166" s="268"/>
    </row>
    <row r="167" spans="1:30" ht="17.100000000000001" customHeight="1">
      <c r="A167" s="229">
        <v>61</v>
      </c>
      <c r="B167" s="229">
        <v>8157</v>
      </c>
      <c r="C167" s="871" t="s">
        <v>6997</v>
      </c>
      <c r="D167" s="765"/>
      <c r="E167" s="765"/>
      <c r="F167" s="278"/>
      <c r="G167" s="278"/>
      <c r="H167" s="278"/>
      <c r="I167" s="279"/>
      <c r="J167" s="597"/>
      <c r="K167" s="654"/>
      <c r="L167" s="385"/>
      <c r="M167" s="245"/>
      <c r="N167" s="208"/>
      <c r="O167" s="385"/>
      <c r="P167" s="773"/>
      <c r="T167" s="1542" t="s">
        <v>4703</v>
      </c>
      <c r="U167" s="372" t="s">
        <v>163</v>
      </c>
      <c r="V167" s="373">
        <v>0.7</v>
      </c>
      <c r="W167" s="231"/>
      <c r="X167" s="232"/>
      <c r="Y167" s="314"/>
      <c r="Z167" s="257"/>
      <c r="AA167" s="257"/>
      <c r="AB167" s="257"/>
      <c r="AC167" s="473">
        <f>ROUND(ROUND(ROUND(H152*O$8,0)*S164,0)*V167,0)</f>
        <v>318</v>
      </c>
      <c r="AD167" s="268"/>
    </row>
    <row r="168" spans="1:30" ht="17.100000000000001" customHeight="1">
      <c r="A168" s="229">
        <v>61</v>
      </c>
      <c r="B168" s="229">
        <v>8158</v>
      </c>
      <c r="C168" s="869" t="s">
        <v>6998</v>
      </c>
      <c r="D168" s="765"/>
      <c r="E168" s="765"/>
      <c r="F168" s="278"/>
      <c r="G168" s="278"/>
      <c r="H168" s="278"/>
      <c r="I168" s="279"/>
      <c r="J168" s="597"/>
      <c r="K168" s="654"/>
      <c r="L168" s="385"/>
      <c r="M168" s="245"/>
      <c r="N168" s="208"/>
      <c r="O168" s="385"/>
      <c r="P168" s="773"/>
      <c r="T168" s="1545"/>
      <c r="U168" s="214"/>
      <c r="V168" s="609"/>
      <c r="W168" s="281"/>
      <c r="X168" s="216"/>
      <c r="Y168" s="226"/>
      <c r="Z168" s="758" t="s">
        <v>167</v>
      </c>
      <c r="AA168" s="759">
        <v>5</v>
      </c>
      <c r="AB168" s="760" t="s">
        <v>168</v>
      </c>
      <c r="AC168" s="473">
        <f>ROUND(ROUND(ROUND(H152*O$8,0)*S164,0)*V167,0)-AA168</f>
        <v>313</v>
      </c>
      <c r="AD168" s="268"/>
    </row>
    <row r="169" spans="1:30" ht="17.100000000000001" customHeight="1">
      <c r="A169" s="243">
        <v>61</v>
      </c>
      <c r="B169" s="243">
        <v>8398</v>
      </c>
      <c r="C169" s="870" t="s">
        <v>6999</v>
      </c>
      <c r="D169" s="765"/>
      <c r="E169" s="765"/>
      <c r="F169" s="278"/>
      <c r="G169" s="278"/>
      <c r="H169" s="278"/>
      <c r="I169" s="279"/>
      <c r="J169" s="597"/>
      <c r="K169" s="654"/>
      <c r="L169" s="385"/>
      <c r="M169" s="245"/>
      <c r="N169" s="208"/>
      <c r="O169" s="385"/>
      <c r="P169" s="774"/>
      <c r="Q169" s="214"/>
      <c r="R169" s="1653"/>
      <c r="S169" s="1653"/>
      <c r="T169" s="1545"/>
      <c r="U169" s="302"/>
      <c r="V169" s="766"/>
      <c r="W169" s="1684" t="s">
        <v>4700</v>
      </c>
      <c r="X169" s="362" t="s">
        <v>163</v>
      </c>
      <c r="Y169" s="395">
        <v>0.85</v>
      </c>
      <c r="Z169" s="355"/>
      <c r="AA169" s="247"/>
      <c r="AB169" s="247"/>
      <c r="AC169" s="391">
        <f>ROUND(ROUND(ROUND(ROUND(H152*O$8,0)*S164,0)*V167,0)*Y169,0)</f>
        <v>270</v>
      </c>
      <c r="AD169" s="268"/>
    </row>
    <row r="170" spans="1:30" ht="17.100000000000001" customHeight="1">
      <c r="A170" s="243">
        <v>61</v>
      </c>
      <c r="B170" s="243">
        <v>8399</v>
      </c>
      <c r="C170" s="870" t="s">
        <v>7000</v>
      </c>
      <c r="D170" s="765"/>
      <c r="E170" s="765"/>
      <c r="F170" s="278"/>
      <c r="G170" s="278"/>
      <c r="H170" s="278"/>
      <c r="I170" s="279"/>
      <c r="J170" s="597"/>
      <c r="K170" s="654"/>
      <c r="L170" s="385"/>
      <c r="M170" s="245"/>
      <c r="N170" s="208"/>
      <c r="O170" s="385"/>
      <c r="P170" s="774"/>
      <c r="Q170" s="214"/>
      <c r="R170" s="214"/>
      <c r="S170" s="214"/>
      <c r="T170" s="399"/>
      <c r="U170" s="305"/>
      <c r="V170" s="768"/>
      <c r="W170" s="1651"/>
      <c r="X170" s="512"/>
      <c r="Y170" s="368"/>
      <c r="Z170" s="762" t="s">
        <v>167</v>
      </c>
      <c r="AA170" s="354">
        <v>5</v>
      </c>
      <c r="AB170" s="763" t="s">
        <v>168</v>
      </c>
      <c r="AC170" s="391">
        <f>ROUND(ROUND(ROUND(ROUND(H152*O$8,0)*S164,0)*V167,0)*Y169,0)-AA170</f>
        <v>265</v>
      </c>
      <c r="AD170" s="268"/>
    </row>
    <row r="171" spans="1:30" ht="17.100000000000001" customHeight="1">
      <c r="A171" s="229">
        <v>61</v>
      </c>
      <c r="B171" s="229">
        <v>8719</v>
      </c>
      <c r="C171" s="871" t="s">
        <v>7001</v>
      </c>
      <c r="D171" s="765"/>
      <c r="E171" s="765"/>
      <c r="F171" s="278"/>
      <c r="G171" s="278"/>
      <c r="H171" s="278"/>
      <c r="I171" s="279"/>
      <c r="J171" s="597"/>
      <c r="K171" s="654"/>
      <c r="L171" s="385"/>
      <c r="M171" s="245"/>
      <c r="N171" s="208"/>
      <c r="O171" s="385"/>
      <c r="P171" s="773"/>
      <c r="Q171" s="214"/>
      <c r="R171" s="1599"/>
      <c r="S171" s="1600"/>
      <c r="T171" s="1542" t="s">
        <v>4708</v>
      </c>
      <c r="U171" s="214" t="s">
        <v>163</v>
      </c>
      <c r="V171" s="609">
        <v>0.85</v>
      </c>
      <c r="W171" s="231"/>
      <c r="X171" s="232"/>
      <c r="Y171" s="314"/>
      <c r="Z171" s="257"/>
      <c r="AA171" s="257"/>
      <c r="AB171" s="257"/>
      <c r="AC171" s="473">
        <f>ROUND(ROUND(ROUND(H152*O$8,0)*S164,0)*V171,0)</f>
        <v>386</v>
      </c>
      <c r="AD171" s="268"/>
    </row>
    <row r="172" spans="1:30" ht="17.100000000000001" customHeight="1">
      <c r="A172" s="229">
        <v>61</v>
      </c>
      <c r="B172" s="229">
        <v>8720</v>
      </c>
      <c r="C172" s="869" t="s">
        <v>7002</v>
      </c>
      <c r="D172" s="765"/>
      <c r="E172" s="765"/>
      <c r="F172" s="278"/>
      <c r="G172" s="278"/>
      <c r="H172" s="278"/>
      <c r="I172" s="279"/>
      <c r="J172" s="597"/>
      <c r="K172" s="654"/>
      <c r="L172" s="385"/>
      <c r="M172" s="245"/>
      <c r="N172" s="208"/>
      <c r="O172" s="385"/>
      <c r="P172" s="773"/>
      <c r="Q172" s="214"/>
      <c r="R172" s="609"/>
      <c r="S172" s="609"/>
      <c r="T172" s="1545"/>
      <c r="U172" s="214"/>
      <c r="V172" s="609"/>
      <c r="W172" s="281"/>
      <c r="X172" s="216"/>
      <c r="Y172" s="226"/>
      <c r="Z172" s="758" t="s">
        <v>167</v>
      </c>
      <c r="AA172" s="759">
        <v>5</v>
      </c>
      <c r="AB172" s="760" t="s">
        <v>168</v>
      </c>
      <c r="AC172" s="473">
        <f>ROUND(ROUND(ROUND(H152*O$8,0)*S164,0)*V171,0)-AA172</f>
        <v>381</v>
      </c>
      <c r="AD172" s="268"/>
    </row>
    <row r="173" spans="1:30" ht="17.100000000000001" customHeight="1">
      <c r="A173" s="243">
        <v>61</v>
      </c>
      <c r="B173" s="243">
        <v>8400</v>
      </c>
      <c r="C173" s="870" t="s">
        <v>7003</v>
      </c>
      <c r="D173" s="765"/>
      <c r="E173" s="765"/>
      <c r="F173" s="278"/>
      <c r="G173" s="278"/>
      <c r="H173" s="278"/>
      <c r="I173" s="279"/>
      <c r="J173" s="597"/>
      <c r="K173" s="654"/>
      <c r="L173" s="385"/>
      <c r="M173" s="245"/>
      <c r="N173" s="208"/>
      <c r="O173" s="385"/>
      <c r="P173" s="774"/>
      <c r="Q173" s="214"/>
      <c r="R173" s="609"/>
      <c r="S173" s="609"/>
      <c r="T173" s="1545"/>
      <c r="U173" s="302"/>
      <c r="V173" s="766"/>
      <c r="W173" s="1684" t="s">
        <v>4700</v>
      </c>
      <c r="X173" s="362" t="s">
        <v>163</v>
      </c>
      <c r="Y173" s="395">
        <v>0.85</v>
      </c>
      <c r="Z173" s="355"/>
      <c r="AA173" s="247"/>
      <c r="AB173" s="247"/>
      <c r="AC173" s="391">
        <f>ROUND(ROUND(ROUND(ROUND(H152*O$8,0)*S164,0)*V171,0)*Y173,0)</f>
        <v>328</v>
      </c>
      <c r="AD173" s="268"/>
    </row>
    <row r="174" spans="1:30" ht="17.100000000000001" customHeight="1">
      <c r="A174" s="243">
        <v>61</v>
      </c>
      <c r="B174" s="243">
        <v>8401</v>
      </c>
      <c r="C174" s="870" t="s">
        <v>7004</v>
      </c>
      <c r="D174" s="765"/>
      <c r="E174" s="765"/>
      <c r="F174" s="278"/>
      <c r="G174" s="278"/>
      <c r="H174" s="278"/>
      <c r="I174" s="279"/>
      <c r="J174" s="597"/>
      <c r="K174" s="654"/>
      <c r="L174" s="385"/>
      <c r="M174" s="245"/>
      <c r="N174" s="208"/>
      <c r="O174" s="385"/>
      <c r="P174" s="773"/>
      <c r="Q174" s="214"/>
      <c r="R174" s="214"/>
      <c r="S174" s="214"/>
      <c r="T174" s="1563"/>
      <c r="U174" s="305"/>
      <c r="V174" s="768"/>
      <c r="W174" s="1651"/>
      <c r="X174" s="512"/>
      <c r="Y174" s="368"/>
      <c r="Z174" s="762" t="s">
        <v>167</v>
      </c>
      <c r="AA174" s="354">
        <v>5</v>
      </c>
      <c r="AB174" s="763" t="s">
        <v>168</v>
      </c>
      <c r="AC174" s="391">
        <f>ROUND(ROUND(ROUND(ROUND(H152*O$8,0)*S164,0)*V171,0)*Y173,0)-AA174</f>
        <v>323</v>
      </c>
      <c r="AD174" s="268"/>
    </row>
    <row r="175" spans="1:30" ht="17.100000000000001" customHeight="1">
      <c r="A175" s="243">
        <v>61</v>
      </c>
      <c r="B175" s="243">
        <v>8402</v>
      </c>
      <c r="C175" s="870" t="s">
        <v>7005</v>
      </c>
      <c r="D175" s="765"/>
      <c r="E175" s="765"/>
      <c r="F175" s="278"/>
      <c r="G175" s="278"/>
      <c r="H175" s="278"/>
      <c r="I175" s="279"/>
      <c r="J175" s="597"/>
      <c r="K175" s="654"/>
      <c r="L175" s="385"/>
      <c r="M175" s="245"/>
      <c r="N175" s="208"/>
      <c r="O175" s="385"/>
      <c r="P175" s="773"/>
      <c r="Q175" s="1580" t="s">
        <v>165</v>
      </c>
      <c r="R175" s="775"/>
      <c r="S175" s="775"/>
      <c r="T175" s="359"/>
      <c r="U175" s="360"/>
      <c r="V175" s="361"/>
      <c r="W175" s="523"/>
      <c r="X175" s="524"/>
      <c r="Y175" s="642"/>
      <c r="Z175" s="247"/>
      <c r="AA175" s="247"/>
      <c r="AB175" s="247"/>
      <c r="AC175" s="391">
        <f>ROUND(ROUND(H152*O$8,0)*S176,0)</f>
        <v>324</v>
      </c>
      <c r="AD175" s="268"/>
    </row>
    <row r="176" spans="1:30" ht="17.100000000000001" customHeight="1">
      <c r="A176" s="243">
        <v>61</v>
      </c>
      <c r="B176" s="243">
        <v>8403</v>
      </c>
      <c r="C176" s="870" t="s">
        <v>7006</v>
      </c>
      <c r="D176" s="765"/>
      <c r="E176" s="765"/>
      <c r="F176" s="278"/>
      <c r="G176" s="278"/>
      <c r="H176" s="278"/>
      <c r="I176" s="279"/>
      <c r="J176" s="597"/>
      <c r="K176" s="654"/>
      <c r="L176" s="385"/>
      <c r="M176" s="245"/>
      <c r="N176" s="208"/>
      <c r="O176" s="385"/>
      <c r="P176" s="772"/>
      <c r="Q176" s="1620"/>
      <c r="R176" s="643" t="s">
        <v>163</v>
      </c>
      <c r="S176" s="365">
        <v>0.5</v>
      </c>
      <c r="T176" s="777"/>
      <c r="U176" s="639"/>
      <c r="V176" s="529"/>
      <c r="W176" s="516"/>
      <c r="X176" s="517"/>
      <c r="Y176" s="526"/>
      <c r="Z176" s="762" t="s">
        <v>167</v>
      </c>
      <c r="AA176" s="354">
        <v>5</v>
      </c>
      <c r="AB176" s="763" t="s">
        <v>168</v>
      </c>
      <c r="AC176" s="391">
        <f>ROUND(ROUND(H152*O$8,0)*S176,0)-AA176</f>
        <v>319</v>
      </c>
      <c r="AD176" s="268"/>
    </row>
    <row r="177" spans="1:30" ht="17.100000000000001" customHeight="1">
      <c r="A177" s="243">
        <v>61</v>
      </c>
      <c r="B177" s="243">
        <v>8404</v>
      </c>
      <c r="C177" s="870" t="s">
        <v>7007</v>
      </c>
      <c r="D177" s="765"/>
      <c r="E177" s="765"/>
      <c r="F177" s="278"/>
      <c r="G177" s="278"/>
      <c r="H177" s="278"/>
      <c r="I177" s="279"/>
      <c r="J177" s="597"/>
      <c r="K177" s="654"/>
      <c r="L177" s="385"/>
      <c r="M177" s="245"/>
      <c r="N177" s="208"/>
      <c r="O177" s="385"/>
      <c r="P177" s="772"/>
      <c r="Q177" s="1620"/>
      <c r="R177" s="530"/>
      <c r="S177" s="530"/>
      <c r="T177" s="777"/>
      <c r="U177" s="639"/>
      <c r="V177" s="529"/>
      <c r="W177" s="1684" t="s">
        <v>4700</v>
      </c>
      <c r="X177" s="362" t="s">
        <v>163</v>
      </c>
      <c r="Y177" s="395">
        <v>0.85</v>
      </c>
      <c r="Z177" s="355"/>
      <c r="AA177" s="247"/>
      <c r="AB177" s="247"/>
      <c r="AC177" s="391">
        <f>ROUND(ROUND(ROUND(H152*O$8,0)*S176,0)*Y177,0)</f>
        <v>275</v>
      </c>
      <c r="AD177" s="268"/>
    </row>
    <row r="178" spans="1:30" ht="17.100000000000001" customHeight="1">
      <c r="A178" s="243">
        <v>61</v>
      </c>
      <c r="B178" s="243">
        <v>8405</v>
      </c>
      <c r="C178" s="870" t="s">
        <v>7008</v>
      </c>
      <c r="D178" s="765"/>
      <c r="E178" s="765"/>
      <c r="F178" s="278"/>
      <c r="G178" s="278"/>
      <c r="H178" s="278"/>
      <c r="I178" s="279"/>
      <c r="J178" s="597"/>
      <c r="K178" s="654"/>
      <c r="L178" s="385"/>
      <c r="M178" s="245"/>
      <c r="N178" s="208"/>
      <c r="O178" s="385"/>
      <c r="P178" s="772"/>
      <c r="Q178" s="1620"/>
      <c r="R178" s="643"/>
      <c r="S178" s="643"/>
      <c r="T178" s="778"/>
      <c r="U178" s="525"/>
      <c r="V178" s="539"/>
      <c r="W178" s="1651"/>
      <c r="X178" s="512"/>
      <c r="Y178" s="368"/>
      <c r="Z178" s="762" t="s">
        <v>167</v>
      </c>
      <c r="AA178" s="354">
        <v>5</v>
      </c>
      <c r="AB178" s="763" t="s">
        <v>168</v>
      </c>
      <c r="AC178" s="391">
        <f>ROUND(ROUND(ROUND(H152*O$8,0)*S176,0)*Y177,0)-AA178</f>
        <v>270</v>
      </c>
      <c r="AD178" s="268"/>
    </row>
    <row r="179" spans="1:30" ht="17.100000000000001" customHeight="1">
      <c r="A179" s="243">
        <v>61</v>
      </c>
      <c r="B179" s="243">
        <v>8406</v>
      </c>
      <c r="C179" s="870" t="s">
        <v>7009</v>
      </c>
      <c r="D179" s="765"/>
      <c r="E179" s="765"/>
      <c r="F179" s="278"/>
      <c r="G179" s="278"/>
      <c r="H179" s="278"/>
      <c r="I179" s="279"/>
      <c r="J179" s="597"/>
      <c r="K179" s="654"/>
      <c r="L179" s="385"/>
      <c r="M179" s="245"/>
      <c r="N179" s="208"/>
      <c r="O179" s="385"/>
      <c r="P179" s="773"/>
      <c r="Q179" s="530"/>
      <c r="R179" s="530"/>
      <c r="S179" s="530"/>
      <c r="T179" s="1580" t="s">
        <v>4703</v>
      </c>
      <c r="U179" s="362" t="s">
        <v>163</v>
      </c>
      <c r="V179" s="356">
        <v>0.7</v>
      </c>
      <c r="W179" s="523"/>
      <c r="X179" s="524"/>
      <c r="Y179" s="642"/>
      <c r="Z179" s="247"/>
      <c r="AA179" s="247"/>
      <c r="AB179" s="247"/>
      <c r="AC179" s="391">
        <f>ROUND(ROUND(ROUND(H152*O$8,0)*S176,0)*V179,0)</f>
        <v>227</v>
      </c>
      <c r="AD179" s="268"/>
    </row>
    <row r="180" spans="1:30" ht="17.100000000000001" customHeight="1">
      <c r="A180" s="243">
        <v>61</v>
      </c>
      <c r="B180" s="243">
        <v>8407</v>
      </c>
      <c r="C180" s="870" t="s">
        <v>7010</v>
      </c>
      <c r="D180" s="765"/>
      <c r="E180" s="765"/>
      <c r="F180" s="278"/>
      <c r="G180" s="278"/>
      <c r="H180" s="278"/>
      <c r="I180" s="279"/>
      <c r="J180" s="597"/>
      <c r="K180" s="654"/>
      <c r="L180" s="385"/>
      <c r="M180" s="245"/>
      <c r="N180" s="208"/>
      <c r="O180" s="385"/>
      <c r="P180" s="773"/>
      <c r="Q180" s="530"/>
      <c r="R180" s="530"/>
      <c r="S180" s="530"/>
      <c r="T180" s="1620"/>
      <c r="U180" s="643"/>
      <c r="V180" s="365"/>
      <c r="W180" s="319"/>
      <c r="X180" s="288"/>
      <c r="Y180" s="526"/>
      <c r="Z180" s="762" t="s">
        <v>167</v>
      </c>
      <c r="AA180" s="354">
        <v>5</v>
      </c>
      <c r="AB180" s="763" t="s">
        <v>168</v>
      </c>
      <c r="AC180" s="391">
        <f>ROUND(ROUND(ROUND(H152*O$8,0)*S176,0)*V179,0)-AA180</f>
        <v>222</v>
      </c>
      <c r="AD180" s="268"/>
    </row>
    <row r="181" spans="1:30" ht="17.100000000000001" customHeight="1">
      <c r="A181" s="243">
        <v>61</v>
      </c>
      <c r="B181" s="243">
        <v>8408</v>
      </c>
      <c r="C181" s="870" t="s">
        <v>7011</v>
      </c>
      <c r="D181" s="765"/>
      <c r="E181" s="765"/>
      <c r="F181" s="278"/>
      <c r="G181" s="278"/>
      <c r="H181" s="278"/>
      <c r="I181" s="279"/>
      <c r="J181" s="597"/>
      <c r="K181" s="654"/>
      <c r="L181" s="385"/>
      <c r="M181" s="245"/>
      <c r="N181" s="208"/>
      <c r="O181" s="385"/>
      <c r="P181" s="774"/>
      <c r="Q181" s="643"/>
      <c r="R181" s="1644"/>
      <c r="S181" s="1652"/>
      <c r="T181" s="1620"/>
      <c r="U181" s="779"/>
      <c r="V181" s="780"/>
      <c r="W181" s="1684" t="s">
        <v>4700</v>
      </c>
      <c r="X181" s="362" t="s">
        <v>163</v>
      </c>
      <c r="Y181" s="395">
        <v>0.85</v>
      </c>
      <c r="Z181" s="355"/>
      <c r="AA181" s="247"/>
      <c r="AB181" s="247"/>
      <c r="AC181" s="391">
        <f>ROUND(ROUND(ROUND(ROUND(H152*O$8,0)*S176,0)*V179,0)*Y181,0)</f>
        <v>193</v>
      </c>
      <c r="AD181" s="268"/>
    </row>
    <row r="182" spans="1:30" ht="17.100000000000001" customHeight="1">
      <c r="A182" s="243">
        <v>61</v>
      </c>
      <c r="B182" s="243">
        <v>8409</v>
      </c>
      <c r="C182" s="870" t="s">
        <v>7012</v>
      </c>
      <c r="D182" s="765"/>
      <c r="E182" s="765"/>
      <c r="F182" s="278"/>
      <c r="G182" s="278"/>
      <c r="H182" s="278"/>
      <c r="I182" s="279"/>
      <c r="J182" s="597"/>
      <c r="K182" s="654"/>
      <c r="L182" s="385"/>
      <c r="M182" s="245"/>
      <c r="N182" s="208"/>
      <c r="O182" s="385"/>
      <c r="P182" s="774"/>
      <c r="Q182" s="643"/>
      <c r="R182" s="643"/>
      <c r="S182" s="643"/>
      <c r="T182" s="781"/>
      <c r="U182" s="537"/>
      <c r="V182" s="783"/>
      <c r="W182" s="1651"/>
      <c r="X182" s="512"/>
      <c r="Y182" s="368"/>
      <c r="Z182" s="762" t="s">
        <v>167</v>
      </c>
      <c r="AA182" s="354">
        <v>5</v>
      </c>
      <c r="AB182" s="763" t="s">
        <v>168</v>
      </c>
      <c r="AC182" s="391">
        <f>ROUND(ROUND(ROUND(ROUND(H152*O$8,0)*S176,0)*V179,0)*Y181,0)-AA182</f>
        <v>188</v>
      </c>
      <c r="AD182" s="268"/>
    </row>
    <row r="183" spans="1:30" ht="17.100000000000001" customHeight="1">
      <c r="A183" s="243">
        <v>61</v>
      </c>
      <c r="B183" s="243">
        <v>8410</v>
      </c>
      <c r="C183" s="870" t="s">
        <v>7013</v>
      </c>
      <c r="D183" s="765"/>
      <c r="E183" s="765"/>
      <c r="F183" s="278"/>
      <c r="G183" s="278"/>
      <c r="H183" s="278"/>
      <c r="I183" s="279"/>
      <c r="J183" s="597"/>
      <c r="K183" s="654"/>
      <c r="L183" s="385"/>
      <c r="M183" s="245"/>
      <c r="N183" s="208"/>
      <c r="O183" s="385"/>
      <c r="P183" s="773"/>
      <c r="Q183" s="643"/>
      <c r="R183" s="1646"/>
      <c r="S183" s="1649"/>
      <c r="T183" s="1580" t="s">
        <v>4708</v>
      </c>
      <c r="U183" s="643" t="s">
        <v>163</v>
      </c>
      <c r="V183" s="365">
        <v>0.85</v>
      </c>
      <c r="W183" s="523"/>
      <c r="X183" s="524"/>
      <c r="Y183" s="642"/>
      <c r="Z183" s="247"/>
      <c r="AA183" s="247"/>
      <c r="AB183" s="247"/>
      <c r="AC183" s="391">
        <f>ROUND(ROUND(ROUND(H152*O$8,0)*S176,0)*V183,0)</f>
        <v>275</v>
      </c>
      <c r="AD183" s="268"/>
    </row>
    <row r="184" spans="1:30" ht="17.100000000000001" customHeight="1">
      <c r="A184" s="243">
        <v>61</v>
      </c>
      <c r="B184" s="243">
        <v>8450</v>
      </c>
      <c r="C184" s="870" t="s">
        <v>7014</v>
      </c>
      <c r="D184" s="765"/>
      <c r="E184" s="765"/>
      <c r="F184" s="278"/>
      <c r="G184" s="278"/>
      <c r="H184" s="278"/>
      <c r="I184" s="279"/>
      <c r="J184" s="597"/>
      <c r="K184" s="654"/>
      <c r="L184" s="385"/>
      <c r="M184" s="245"/>
      <c r="N184" s="208"/>
      <c r="O184" s="385"/>
      <c r="P184" s="773"/>
      <c r="Q184" s="643"/>
      <c r="R184" s="365"/>
      <c r="S184" s="365"/>
      <c r="T184" s="1620"/>
      <c r="U184" s="643"/>
      <c r="V184" s="365"/>
      <c r="W184" s="319"/>
      <c r="X184" s="288"/>
      <c r="Y184" s="526"/>
      <c r="Z184" s="762" t="s">
        <v>167</v>
      </c>
      <c r="AA184" s="354">
        <v>5</v>
      </c>
      <c r="AB184" s="763" t="s">
        <v>168</v>
      </c>
      <c r="AC184" s="391">
        <f>ROUND(ROUND(ROUND(H152*O$8,0)*S176,0)*V183,0)-AA184</f>
        <v>270</v>
      </c>
      <c r="AD184" s="268"/>
    </row>
    <row r="185" spans="1:30" ht="17.100000000000001" customHeight="1">
      <c r="A185" s="243">
        <v>61</v>
      </c>
      <c r="B185" s="243">
        <v>8451</v>
      </c>
      <c r="C185" s="870" t="s">
        <v>7015</v>
      </c>
      <c r="D185" s="765"/>
      <c r="E185" s="765"/>
      <c r="F185" s="278"/>
      <c r="G185" s="278"/>
      <c r="H185" s="278"/>
      <c r="I185" s="279"/>
      <c r="J185" s="597"/>
      <c r="K185" s="654"/>
      <c r="L185" s="385"/>
      <c r="M185" s="245"/>
      <c r="N185" s="208"/>
      <c r="O185" s="385"/>
      <c r="P185" s="774"/>
      <c r="Q185" s="643"/>
      <c r="R185" s="365"/>
      <c r="S185" s="365"/>
      <c r="T185" s="1620"/>
      <c r="U185" s="779"/>
      <c r="V185" s="780"/>
      <c r="W185" s="1684" t="s">
        <v>4700</v>
      </c>
      <c r="X185" s="362" t="s">
        <v>163</v>
      </c>
      <c r="Y185" s="395">
        <v>0.85</v>
      </c>
      <c r="Z185" s="355"/>
      <c r="AA185" s="247"/>
      <c r="AB185" s="247"/>
      <c r="AC185" s="391">
        <f>ROUND(ROUND(ROUND(ROUND(H152*O$8,0)*S176,0)*V183,0)*Y185,0)</f>
        <v>234</v>
      </c>
      <c r="AD185" s="268"/>
    </row>
    <row r="186" spans="1:30" ht="17.100000000000001" customHeight="1">
      <c r="A186" s="243">
        <v>61</v>
      </c>
      <c r="B186" s="243">
        <v>8452</v>
      </c>
      <c r="C186" s="870" t="s">
        <v>7016</v>
      </c>
      <c r="D186" s="765"/>
      <c r="E186" s="765"/>
      <c r="F186" s="278"/>
      <c r="G186" s="278"/>
      <c r="H186" s="278"/>
      <c r="I186" s="279"/>
      <c r="J186" s="597"/>
      <c r="K186" s="654"/>
      <c r="L186" s="385"/>
      <c r="M186" s="245"/>
      <c r="N186" s="208"/>
      <c r="O186" s="385"/>
      <c r="P186" s="467"/>
      <c r="Q186" s="643"/>
      <c r="R186" s="643"/>
      <c r="S186" s="643"/>
      <c r="T186" s="1642"/>
      <c r="U186" s="537"/>
      <c r="V186" s="783"/>
      <c r="W186" s="1651"/>
      <c r="X186" s="512"/>
      <c r="Y186" s="368"/>
      <c r="Z186" s="762" t="s">
        <v>167</v>
      </c>
      <c r="AA186" s="354">
        <v>5</v>
      </c>
      <c r="AB186" s="763" t="s">
        <v>168</v>
      </c>
      <c r="AC186" s="391">
        <f>ROUND(ROUND(ROUND(ROUND(H152*O$8,0)*S176,0)*V183,0)*Y185,0)-AA186</f>
        <v>229</v>
      </c>
      <c r="AD186" s="268"/>
    </row>
    <row r="187" spans="1:30" ht="17.100000000000001" customHeight="1">
      <c r="A187" s="229">
        <v>61</v>
      </c>
      <c r="B187" s="229">
        <v>8159</v>
      </c>
      <c r="C187" s="871" t="s">
        <v>7017</v>
      </c>
      <c r="D187" s="765"/>
      <c r="E187" s="765"/>
      <c r="F187" s="278"/>
      <c r="G187" s="278"/>
      <c r="H187" s="278"/>
      <c r="I187" s="279"/>
      <c r="J187" s="1611" t="s">
        <v>4738</v>
      </c>
      <c r="K187" s="784"/>
      <c r="L187" s="872"/>
      <c r="M187" s="873"/>
      <c r="N187" s="785"/>
      <c r="O187" s="874"/>
      <c r="P187" s="231"/>
      <c r="Q187" s="232"/>
      <c r="R187" s="232"/>
      <c r="S187" s="232"/>
      <c r="T187" s="340"/>
      <c r="U187" s="334"/>
      <c r="V187" s="232"/>
      <c r="W187" s="231"/>
      <c r="X187" s="232"/>
      <c r="Y187" s="314"/>
      <c r="Z187" s="257"/>
      <c r="AA187" s="257"/>
      <c r="AB187" s="257"/>
      <c r="AC187" s="473">
        <f>ROUND(ROUND(H152*L188,0)*O$8,0)</f>
        <v>625</v>
      </c>
      <c r="AD187" s="268"/>
    </row>
    <row r="188" spans="1:30" ht="17.100000000000001" customHeight="1">
      <c r="A188" s="229">
        <v>61</v>
      </c>
      <c r="B188" s="229">
        <v>8160</v>
      </c>
      <c r="C188" s="869" t="s">
        <v>7018</v>
      </c>
      <c r="D188" s="764"/>
      <c r="E188" s="764"/>
      <c r="F188" s="377"/>
      <c r="G188" s="377"/>
      <c r="H188" s="377"/>
      <c r="I188" s="378"/>
      <c r="J188" s="1613"/>
      <c r="K188" s="214" t="s">
        <v>163</v>
      </c>
      <c r="L188" s="875">
        <v>0.96499999999999997</v>
      </c>
      <c r="M188" s="876"/>
      <c r="N188" s="397"/>
      <c r="O188" s="875"/>
      <c r="P188" s="245"/>
      <c r="Q188" s="208"/>
      <c r="R188" s="208"/>
      <c r="S188" s="208"/>
      <c r="T188" s="611"/>
      <c r="U188" s="301"/>
      <c r="V188" s="208"/>
      <c r="W188" s="245"/>
      <c r="X188" s="208"/>
      <c r="Y188" s="226"/>
      <c r="Z188" s="758" t="s">
        <v>167</v>
      </c>
      <c r="AA188" s="759">
        <v>5</v>
      </c>
      <c r="AB188" s="760" t="s">
        <v>168</v>
      </c>
      <c r="AC188" s="473">
        <f>ROUND(ROUND(H152*L188,0)*O$8,0)-AA188</f>
        <v>620</v>
      </c>
      <c r="AD188" s="268"/>
    </row>
    <row r="189" spans="1:30" ht="17.100000000000001" customHeight="1">
      <c r="A189" s="243">
        <v>61</v>
      </c>
      <c r="B189" s="243">
        <v>8453</v>
      </c>
      <c r="C189" s="870" t="s">
        <v>7019</v>
      </c>
      <c r="D189" s="764"/>
      <c r="E189" s="764"/>
      <c r="F189" s="377"/>
      <c r="G189" s="377"/>
      <c r="H189" s="377"/>
      <c r="I189" s="378"/>
      <c r="J189" s="1613"/>
      <c r="K189" s="654"/>
      <c r="L189" s="385"/>
      <c r="M189" s="245"/>
      <c r="N189" s="208"/>
      <c r="O189" s="385"/>
      <c r="P189" s="245"/>
      <c r="Q189" s="208"/>
      <c r="R189" s="208"/>
      <c r="S189" s="208"/>
      <c r="T189" s="611"/>
      <c r="U189" s="301"/>
      <c r="V189" s="385"/>
      <c r="W189" s="1684" t="s">
        <v>4700</v>
      </c>
      <c r="X189" s="362" t="s">
        <v>163</v>
      </c>
      <c r="Y189" s="395">
        <v>0.85</v>
      </c>
      <c r="Z189" s="355"/>
      <c r="AA189" s="247"/>
      <c r="AB189" s="247"/>
      <c r="AC189" s="391">
        <f>ROUND(ROUND(ROUND(H152*L188,0)*O$8,0)*Y189,0)</f>
        <v>531</v>
      </c>
      <c r="AD189" s="268"/>
    </row>
    <row r="190" spans="1:30" ht="17.100000000000001" customHeight="1">
      <c r="A190" s="243">
        <v>61</v>
      </c>
      <c r="B190" s="243">
        <v>8454</v>
      </c>
      <c r="C190" s="870" t="s">
        <v>7020</v>
      </c>
      <c r="D190" s="764"/>
      <c r="E190" s="764"/>
      <c r="F190" s="278"/>
      <c r="G190" s="278"/>
      <c r="H190" s="278"/>
      <c r="I190" s="279"/>
      <c r="J190" s="597"/>
      <c r="K190" s="654"/>
      <c r="L190" s="385"/>
      <c r="M190" s="245"/>
      <c r="N190" s="208"/>
      <c r="O190" s="385"/>
      <c r="P190" s="245"/>
      <c r="Q190" s="208"/>
      <c r="R190" s="208"/>
      <c r="S190" s="208"/>
      <c r="T190" s="761"/>
      <c r="U190" s="304"/>
      <c r="V190" s="226"/>
      <c r="W190" s="1651"/>
      <c r="X190" s="512"/>
      <c r="Y190" s="368"/>
      <c r="Z190" s="762" t="s">
        <v>167</v>
      </c>
      <c r="AA190" s="354">
        <v>5</v>
      </c>
      <c r="AB190" s="763" t="s">
        <v>168</v>
      </c>
      <c r="AC190" s="391">
        <f>ROUND(ROUND(ROUND(H152*L188,0)*O$8,0)*Y189,0)-AA190</f>
        <v>526</v>
      </c>
      <c r="AD190" s="268"/>
    </row>
    <row r="191" spans="1:30" ht="17.100000000000001" customHeight="1">
      <c r="A191" s="229">
        <v>61</v>
      </c>
      <c r="B191" s="229">
        <v>8161</v>
      </c>
      <c r="C191" s="871" t="s">
        <v>7021</v>
      </c>
      <c r="D191" s="764"/>
      <c r="E191" s="764"/>
      <c r="F191" s="278"/>
      <c r="G191" s="278"/>
      <c r="H191" s="278"/>
      <c r="I191" s="279"/>
      <c r="J191" s="597"/>
      <c r="K191" s="654"/>
      <c r="L191" s="385"/>
      <c r="M191" s="245"/>
      <c r="N191" s="208"/>
      <c r="O191" s="385"/>
      <c r="P191" s="245"/>
      <c r="Q191" s="208"/>
      <c r="R191" s="208"/>
      <c r="S191" s="208"/>
      <c r="T191" s="1542" t="s">
        <v>4703</v>
      </c>
      <c r="U191" s="372" t="s">
        <v>163</v>
      </c>
      <c r="V191" s="373">
        <v>0.7</v>
      </c>
      <c r="W191" s="231"/>
      <c r="X191" s="232"/>
      <c r="Y191" s="314"/>
      <c r="Z191" s="257"/>
      <c r="AA191" s="257"/>
      <c r="AB191" s="257"/>
      <c r="AC191" s="473">
        <f>ROUND(ROUND(ROUND(H152*L188,0)*O$8,0)*V191,0)</f>
        <v>438</v>
      </c>
      <c r="AD191" s="268"/>
    </row>
    <row r="192" spans="1:30" ht="17.100000000000001" customHeight="1">
      <c r="A192" s="229">
        <v>61</v>
      </c>
      <c r="B192" s="229">
        <v>8162</v>
      </c>
      <c r="C192" s="869" t="s">
        <v>7022</v>
      </c>
      <c r="D192" s="764"/>
      <c r="E192" s="764"/>
      <c r="F192" s="278"/>
      <c r="G192" s="278"/>
      <c r="H192" s="208"/>
      <c r="I192" s="388"/>
      <c r="J192" s="597"/>
      <c r="K192" s="654"/>
      <c r="L192" s="385"/>
      <c r="M192" s="245"/>
      <c r="N192" s="208"/>
      <c r="O192" s="385"/>
      <c r="P192" s="245"/>
      <c r="Q192" s="208"/>
      <c r="R192" s="208"/>
      <c r="S192" s="208"/>
      <c r="T192" s="1545"/>
      <c r="U192" s="214"/>
      <c r="V192" s="609"/>
      <c r="W192" s="281"/>
      <c r="X192" s="216"/>
      <c r="Y192" s="226"/>
      <c r="Z192" s="758" t="s">
        <v>167</v>
      </c>
      <c r="AA192" s="759">
        <v>5</v>
      </c>
      <c r="AB192" s="760" t="s">
        <v>168</v>
      </c>
      <c r="AC192" s="473">
        <f>ROUND(ROUND(ROUND(H152*L188,0)*O$8,0)*V191,0)-AA192</f>
        <v>433</v>
      </c>
      <c r="AD192" s="268"/>
    </row>
    <row r="193" spans="1:30" ht="17.100000000000001" customHeight="1">
      <c r="A193" s="243">
        <v>61</v>
      </c>
      <c r="B193" s="243">
        <v>8455</v>
      </c>
      <c r="C193" s="870" t="s">
        <v>7023</v>
      </c>
      <c r="D193" s="765"/>
      <c r="E193" s="764"/>
      <c r="F193" s="406"/>
      <c r="G193" s="406"/>
      <c r="H193" s="208"/>
      <c r="I193" s="388"/>
      <c r="J193" s="597"/>
      <c r="K193" s="654"/>
      <c r="L193" s="385"/>
      <c r="M193" s="245"/>
      <c r="N193" s="208"/>
      <c r="O193" s="385"/>
      <c r="P193" s="245"/>
      <c r="Q193" s="208"/>
      <c r="R193" s="208"/>
      <c r="S193" s="208"/>
      <c r="T193" s="1545"/>
      <c r="U193" s="302"/>
      <c r="V193" s="766"/>
      <c r="W193" s="1684" t="s">
        <v>4700</v>
      </c>
      <c r="X193" s="362" t="s">
        <v>163</v>
      </c>
      <c r="Y193" s="395">
        <v>0.85</v>
      </c>
      <c r="Z193" s="355"/>
      <c r="AA193" s="247"/>
      <c r="AB193" s="247"/>
      <c r="AC193" s="391">
        <f>ROUND(ROUND(ROUND(ROUND(H152*L188,0)*O$8,0)*V191,0)*Y193,0)</f>
        <v>372</v>
      </c>
      <c r="AD193" s="268"/>
    </row>
    <row r="194" spans="1:30" ht="17.100000000000001" customHeight="1">
      <c r="A194" s="243">
        <v>61</v>
      </c>
      <c r="B194" s="243">
        <v>8456</v>
      </c>
      <c r="C194" s="870" t="s">
        <v>7024</v>
      </c>
      <c r="D194" s="765"/>
      <c r="E194" s="764"/>
      <c r="F194" s="406"/>
      <c r="G194" s="406"/>
      <c r="H194" s="208"/>
      <c r="I194" s="388"/>
      <c r="J194" s="597"/>
      <c r="K194" s="654"/>
      <c r="L194" s="385"/>
      <c r="M194" s="245"/>
      <c r="N194" s="208"/>
      <c r="O194" s="385"/>
      <c r="P194" s="245"/>
      <c r="Q194" s="208"/>
      <c r="R194" s="208"/>
      <c r="S194" s="208"/>
      <c r="T194" s="399"/>
      <c r="U194" s="305"/>
      <c r="V194" s="768"/>
      <c r="W194" s="1651"/>
      <c r="X194" s="512"/>
      <c r="Y194" s="368"/>
      <c r="Z194" s="762" t="s">
        <v>167</v>
      </c>
      <c r="AA194" s="354">
        <v>5</v>
      </c>
      <c r="AB194" s="763" t="s">
        <v>168</v>
      </c>
      <c r="AC194" s="391">
        <f>ROUND(ROUND(ROUND(ROUND(H152*L188,0)*O$8,0)*V191,0)*Y193,0)-AA194</f>
        <v>367</v>
      </c>
      <c r="AD194" s="268"/>
    </row>
    <row r="195" spans="1:30" ht="17.100000000000001" customHeight="1">
      <c r="A195" s="229">
        <v>61</v>
      </c>
      <c r="B195" s="229">
        <v>8721</v>
      </c>
      <c r="C195" s="871" t="s">
        <v>7025</v>
      </c>
      <c r="D195" s="765"/>
      <c r="E195" s="764"/>
      <c r="F195" s="406"/>
      <c r="G195" s="406"/>
      <c r="H195" s="208"/>
      <c r="I195" s="388"/>
      <c r="J195" s="597"/>
      <c r="K195" s="654"/>
      <c r="L195" s="385"/>
      <c r="M195" s="245"/>
      <c r="N195" s="208"/>
      <c r="O195" s="385"/>
      <c r="P195" s="245"/>
      <c r="Q195" s="208"/>
      <c r="R195" s="208"/>
      <c r="S195" s="385"/>
      <c r="T195" s="1542" t="s">
        <v>4708</v>
      </c>
      <c r="U195" s="214" t="s">
        <v>163</v>
      </c>
      <c r="V195" s="609">
        <v>0.85</v>
      </c>
      <c r="W195" s="231"/>
      <c r="X195" s="232"/>
      <c r="Y195" s="314"/>
      <c r="Z195" s="257"/>
      <c r="AA195" s="257"/>
      <c r="AB195" s="257"/>
      <c r="AC195" s="473">
        <f>ROUND(ROUND(ROUND(H152*L188,0)*O$8,0)*V195,0)</f>
        <v>531</v>
      </c>
      <c r="AD195" s="268"/>
    </row>
    <row r="196" spans="1:30" ht="17.100000000000001" customHeight="1">
      <c r="A196" s="229">
        <v>61</v>
      </c>
      <c r="B196" s="229">
        <v>8722</v>
      </c>
      <c r="C196" s="869" t="s">
        <v>7026</v>
      </c>
      <c r="D196" s="765"/>
      <c r="E196" s="764"/>
      <c r="F196" s="406"/>
      <c r="G196" s="406"/>
      <c r="H196" s="208"/>
      <c r="I196" s="388"/>
      <c r="J196" s="597"/>
      <c r="K196" s="654"/>
      <c r="L196" s="385"/>
      <c r="M196" s="245"/>
      <c r="N196" s="208"/>
      <c r="O196" s="385"/>
      <c r="P196" s="245"/>
      <c r="Q196" s="208"/>
      <c r="R196" s="208"/>
      <c r="S196" s="208"/>
      <c r="T196" s="1545"/>
      <c r="U196" s="214"/>
      <c r="V196" s="609"/>
      <c r="W196" s="281"/>
      <c r="X196" s="216"/>
      <c r="Y196" s="226"/>
      <c r="Z196" s="758" t="s">
        <v>167</v>
      </c>
      <c r="AA196" s="759">
        <v>5</v>
      </c>
      <c r="AB196" s="760" t="s">
        <v>168</v>
      </c>
      <c r="AC196" s="473">
        <f>ROUND(ROUND(ROUND(H152*L188,0)*O$8,0)*V195,0)-AA196</f>
        <v>526</v>
      </c>
      <c r="AD196" s="268"/>
    </row>
    <row r="197" spans="1:30" ht="17.100000000000001" customHeight="1">
      <c r="A197" s="243">
        <v>61</v>
      </c>
      <c r="B197" s="243">
        <v>8457</v>
      </c>
      <c r="C197" s="870" t="s">
        <v>7027</v>
      </c>
      <c r="D197" s="765"/>
      <c r="E197" s="764"/>
      <c r="F197" s="278"/>
      <c r="G197" s="278"/>
      <c r="H197" s="278"/>
      <c r="I197" s="279"/>
      <c r="J197" s="597"/>
      <c r="K197" s="654"/>
      <c r="L197" s="385"/>
      <c r="M197" s="245"/>
      <c r="N197" s="208"/>
      <c r="O197" s="385"/>
      <c r="P197" s="245"/>
      <c r="Q197" s="208"/>
      <c r="R197" s="208"/>
      <c r="S197" s="208"/>
      <c r="T197" s="1545"/>
      <c r="U197" s="302"/>
      <c r="V197" s="766"/>
      <c r="W197" s="1684" t="s">
        <v>4700</v>
      </c>
      <c r="X197" s="362" t="s">
        <v>163</v>
      </c>
      <c r="Y197" s="395">
        <v>0.85</v>
      </c>
      <c r="Z197" s="355"/>
      <c r="AA197" s="247"/>
      <c r="AB197" s="247"/>
      <c r="AC197" s="391">
        <f>ROUND(ROUND(ROUND(ROUND(H152*L188,0)*O$8,0)*V195,0)*Y197,0)</f>
        <v>451</v>
      </c>
      <c r="AD197" s="268"/>
    </row>
    <row r="198" spans="1:30" ht="17.100000000000001" customHeight="1">
      <c r="A198" s="243">
        <v>61</v>
      </c>
      <c r="B198" s="243">
        <v>8458</v>
      </c>
      <c r="C198" s="870" t="s">
        <v>7028</v>
      </c>
      <c r="D198" s="765"/>
      <c r="E198" s="764"/>
      <c r="F198" s="278"/>
      <c r="G198" s="278"/>
      <c r="H198" s="278"/>
      <c r="I198" s="279"/>
      <c r="J198" s="597"/>
      <c r="K198" s="654"/>
      <c r="L198" s="385"/>
      <c r="M198" s="245"/>
      <c r="N198" s="208"/>
      <c r="O198" s="385"/>
      <c r="P198" s="281"/>
      <c r="Q198" s="216"/>
      <c r="R198" s="216"/>
      <c r="S198" s="216"/>
      <c r="T198" s="1563"/>
      <c r="U198" s="305"/>
      <c r="V198" s="768"/>
      <c r="W198" s="1651"/>
      <c r="X198" s="512"/>
      <c r="Y198" s="368"/>
      <c r="Z198" s="762" t="s">
        <v>167</v>
      </c>
      <c r="AA198" s="354">
        <v>5</v>
      </c>
      <c r="AB198" s="763" t="s">
        <v>168</v>
      </c>
      <c r="AC198" s="391">
        <f>ROUND(ROUND(ROUND(ROUND(H152*L188,0)*O$8,0)*V195,0)*Y197,0)-AA198</f>
        <v>446</v>
      </c>
      <c r="AD198" s="268"/>
    </row>
    <row r="199" spans="1:30" ht="17.100000000000001" customHeight="1">
      <c r="A199" s="229">
        <v>61</v>
      </c>
      <c r="B199" s="229">
        <v>8163</v>
      </c>
      <c r="C199" s="871" t="s">
        <v>7029</v>
      </c>
      <c r="D199" s="765"/>
      <c r="E199" s="765"/>
      <c r="F199" s="278"/>
      <c r="G199" s="278"/>
      <c r="H199" s="278"/>
      <c r="I199" s="279"/>
      <c r="J199" s="597"/>
      <c r="K199" s="654"/>
      <c r="L199" s="385"/>
      <c r="M199" s="245"/>
      <c r="N199" s="208"/>
      <c r="O199" s="385"/>
      <c r="P199" s="1539" t="s">
        <v>4713</v>
      </c>
      <c r="Q199" s="1608" t="s">
        <v>162</v>
      </c>
      <c r="R199" s="769"/>
      <c r="S199" s="769"/>
      <c r="T199" s="340"/>
      <c r="U199" s="338"/>
      <c r="V199" s="334"/>
      <c r="W199" s="231"/>
      <c r="X199" s="232"/>
      <c r="Y199" s="314"/>
      <c r="Z199" s="257"/>
      <c r="AA199" s="257"/>
      <c r="AB199" s="257"/>
      <c r="AC199" s="473">
        <f>ROUND(ROUND(ROUND(H152*L188,0)*O$8,0)*S200,0)</f>
        <v>438</v>
      </c>
      <c r="AD199" s="268"/>
    </row>
    <row r="200" spans="1:30" ht="17.100000000000001" customHeight="1">
      <c r="A200" s="229">
        <v>61</v>
      </c>
      <c r="B200" s="229">
        <v>8164</v>
      </c>
      <c r="C200" s="869" t="s">
        <v>7030</v>
      </c>
      <c r="D200" s="765"/>
      <c r="E200" s="765"/>
      <c r="F200" s="278"/>
      <c r="G200" s="278"/>
      <c r="H200" s="278"/>
      <c r="I200" s="279"/>
      <c r="J200" s="597"/>
      <c r="K200" s="654"/>
      <c r="L200" s="385"/>
      <c r="M200" s="245"/>
      <c r="N200" s="208"/>
      <c r="O200" s="385"/>
      <c r="P200" s="1631"/>
      <c r="Q200" s="1586"/>
      <c r="R200" s="214" t="s">
        <v>163</v>
      </c>
      <c r="S200" s="770">
        <v>0.7</v>
      </c>
      <c r="T200" s="611"/>
      <c r="U200" s="392"/>
      <c r="V200" s="301"/>
      <c r="W200" s="245"/>
      <c r="X200" s="208"/>
      <c r="Y200" s="226"/>
      <c r="Z200" s="758" t="s">
        <v>167</v>
      </c>
      <c r="AA200" s="759">
        <v>5</v>
      </c>
      <c r="AB200" s="760" t="s">
        <v>168</v>
      </c>
      <c r="AC200" s="473">
        <f>ROUND(ROUND(ROUND(H152*L188,0)*O$8,0)*S200,0)-AA200</f>
        <v>433</v>
      </c>
      <c r="AD200" s="268"/>
    </row>
    <row r="201" spans="1:30" ht="17.100000000000001" customHeight="1">
      <c r="A201" s="243">
        <v>61</v>
      </c>
      <c r="B201" s="243">
        <v>8459</v>
      </c>
      <c r="C201" s="870" t="s">
        <v>7031</v>
      </c>
      <c r="D201" s="765"/>
      <c r="E201" s="765"/>
      <c r="F201" s="278"/>
      <c r="G201" s="278"/>
      <c r="H201" s="278"/>
      <c r="I201" s="279"/>
      <c r="J201" s="597"/>
      <c r="K201" s="654"/>
      <c r="L201" s="385"/>
      <c r="M201" s="245"/>
      <c r="N201" s="208"/>
      <c r="O201" s="385"/>
      <c r="P201" s="1631"/>
      <c r="Q201" s="1586"/>
      <c r="T201" s="611"/>
      <c r="U201" s="392"/>
      <c r="V201" s="301"/>
      <c r="W201" s="1684" t="s">
        <v>4700</v>
      </c>
      <c r="X201" s="362" t="s">
        <v>163</v>
      </c>
      <c r="Y201" s="395">
        <v>0.85</v>
      </c>
      <c r="Z201" s="355"/>
      <c r="AA201" s="247"/>
      <c r="AB201" s="247"/>
      <c r="AC201" s="391">
        <f>ROUND(ROUND(ROUND(ROUND(H152*L188,0)*O$8,0)*S200,0)*Y201,0)</f>
        <v>372</v>
      </c>
      <c r="AD201" s="268"/>
    </row>
    <row r="202" spans="1:30" ht="17.100000000000001" customHeight="1">
      <c r="A202" s="243">
        <v>61</v>
      </c>
      <c r="B202" s="243">
        <v>8460</v>
      </c>
      <c r="C202" s="870" t="s">
        <v>7032</v>
      </c>
      <c r="D202" s="765"/>
      <c r="E202" s="765"/>
      <c r="F202" s="278"/>
      <c r="G202" s="278"/>
      <c r="H202" s="278"/>
      <c r="I202" s="279"/>
      <c r="J202" s="597"/>
      <c r="K202" s="654"/>
      <c r="L202" s="385"/>
      <c r="M202" s="245"/>
      <c r="N202" s="208"/>
      <c r="O202" s="385"/>
      <c r="P202" s="772"/>
      <c r="Q202" s="1586"/>
      <c r="R202" s="214"/>
      <c r="S202" s="214"/>
      <c r="T202" s="761"/>
      <c r="U202" s="407"/>
      <c r="V202" s="304"/>
      <c r="W202" s="1651"/>
      <c r="X202" s="512"/>
      <c r="Y202" s="368"/>
      <c r="Z202" s="762" t="s">
        <v>167</v>
      </c>
      <c r="AA202" s="354">
        <v>5</v>
      </c>
      <c r="AB202" s="763" t="s">
        <v>168</v>
      </c>
      <c r="AC202" s="391">
        <f>ROUND(ROUND(ROUND(ROUND(H152*L188,0)*O$8,0)*S200,0)*Y201,0)-AA202</f>
        <v>367</v>
      </c>
      <c r="AD202" s="268"/>
    </row>
    <row r="203" spans="1:30" ht="17.100000000000001" customHeight="1">
      <c r="A203" s="229">
        <v>61</v>
      </c>
      <c r="B203" s="229">
        <v>8165</v>
      </c>
      <c r="C203" s="871" t="s">
        <v>7033</v>
      </c>
      <c r="D203" s="765"/>
      <c r="E203" s="765"/>
      <c r="F203" s="278"/>
      <c r="G203" s="278"/>
      <c r="H203" s="278"/>
      <c r="I203" s="279"/>
      <c r="J203" s="597"/>
      <c r="K203" s="654"/>
      <c r="L203" s="385"/>
      <c r="M203" s="245"/>
      <c r="N203" s="208"/>
      <c r="O203" s="385"/>
      <c r="P203" s="773"/>
      <c r="T203" s="1542" t="s">
        <v>4703</v>
      </c>
      <c r="U203" s="372" t="s">
        <v>163</v>
      </c>
      <c r="V203" s="373">
        <v>0.7</v>
      </c>
      <c r="W203" s="231"/>
      <c r="X203" s="232"/>
      <c r="Y203" s="314"/>
      <c r="Z203" s="257"/>
      <c r="AA203" s="257"/>
      <c r="AB203" s="257"/>
      <c r="AC203" s="473">
        <f>ROUND(ROUND(ROUND(ROUND(H152*L188,0)*O$8,0)*S200,0)*V203,0)</f>
        <v>307</v>
      </c>
      <c r="AD203" s="268"/>
    </row>
    <row r="204" spans="1:30" ht="17.100000000000001" customHeight="1">
      <c r="A204" s="229">
        <v>61</v>
      </c>
      <c r="B204" s="229">
        <v>8166</v>
      </c>
      <c r="C204" s="869" t="s">
        <v>7034</v>
      </c>
      <c r="D204" s="765"/>
      <c r="E204" s="765"/>
      <c r="F204" s="278"/>
      <c r="G204" s="278"/>
      <c r="H204" s="278"/>
      <c r="I204" s="279"/>
      <c r="J204" s="597"/>
      <c r="K204" s="654"/>
      <c r="L204" s="385"/>
      <c r="M204" s="245"/>
      <c r="N204" s="208"/>
      <c r="O204" s="385"/>
      <c r="P204" s="773"/>
      <c r="T204" s="1545"/>
      <c r="U204" s="214"/>
      <c r="V204" s="609"/>
      <c r="W204" s="281"/>
      <c r="X204" s="216"/>
      <c r="Y204" s="226"/>
      <c r="Z204" s="758" t="s">
        <v>167</v>
      </c>
      <c r="AA204" s="759">
        <v>5</v>
      </c>
      <c r="AB204" s="760" t="s">
        <v>168</v>
      </c>
      <c r="AC204" s="473">
        <f>ROUND(ROUND(ROUND(ROUND(H152*L188,0)*O$8,0)*S200,0)*V203,0)-AA204</f>
        <v>302</v>
      </c>
      <c r="AD204" s="268"/>
    </row>
    <row r="205" spans="1:30" ht="17.100000000000001" customHeight="1">
      <c r="A205" s="243">
        <v>61</v>
      </c>
      <c r="B205" s="243">
        <v>8461</v>
      </c>
      <c r="C205" s="870" t="s">
        <v>7035</v>
      </c>
      <c r="D205" s="765"/>
      <c r="E205" s="765"/>
      <c r="F205" s="278"/>
      <c r="G205" s="278"/>
      <c r="H205" s="278"/>
      <c r="I205" s="279"/>
      <c r="J205" s="597"/>
      <c r="K205" s="654"/>
      <c r="L205" s="385"/>
      <c r="M205" s="245"/>
      <c r="N205" s="208"/>
      <c r="O205" s="385"/>
      <c r="P205" s="774"/>
      <c r="Q205" s="214"/>
      <c r="R205" s="1653"/>
      <c r="S205" s="1653"/>
      <c r="T205" s="1545"/>
      <c r="U205" s="302"/>
      <c r="V205" s="766"/>
      <c r="W205" s="1684" t="s">
        <v>4700</v>
      </c>
      <c r="X205" s="362" t="s">
        <v>163</v>
      </c>
      <c r="Y205" s="395">
        <v>0.85</v>
      </c>
      <c r="Z205" s="355"/>
      <c r="AA205" s="247"/>
      <c r="AB205" s="247"/>
      <c r="AC205" s="391">
        <f>ROUND(ROUND(ROUND(ROUND(ROUND(H152*L188,0)*O$8,0)*S200,0)*V203,0)*Y205,0)</f>
        <v>261</v>
      </c>
      <c r="AD205" s="268"/>
    </row>
    <row r="206" spans="1:30" ht="17.100000000000001" customHeight="1">
      <c r="A206" s="243">
        <v>61</v>
      </c>
      <c r="B206" s="243">
        <v>8462</v>
      </c>
      <c r="C206" s="870" t="s">
        <v>7036</v>
      </c>
      <c r="D206" s="765"/>
      <c r="E206" s="765"/>
      <c r="F206" s="278"/>
      <c r="G206" s="278"/>
      <c r="H206" s="278"/>
      <c r="I206" s="279"/>
      <c r="J206" s="597"/>
      <c r="K206" s="654"/>
      <c r="L206" s="385"/>
      <c r="M206" s="245"/>
      <c r="N206" s="208"/>
      <c r="O206" s="385"/>
      <c r="P206" s="774"/>
      <c r="Q206" s="214"/>
      <c r="R206" s="214"/>
      <c r="S206" s="214"/>
      <c r="T206" s="399"/>
      <c r="U206" s="305"/>
      <c r="V206" s="768"/>
      <c r="W206" s="1651"/>
      <c r="X206" s="512"/>
      <c r="Y206" s="368"/>
      <c r="Z206" s="762" t="s">
        <v>167</v>
      </c>
      <c r="AA206" s="354">
        <v>5</v>
      </c>
      <c r="AB206" s="763" t="s">
        <v>168</v>
      </c>
      <c r="AC206" s="391">
        <f>ROUND(ROUND(ROUND(ROUND(ROUND(H152*L188,0)*O$8,0)*S200,0)*V203,0)*Y205,0)-AA206</f>
        <v>256</v>
      </c>
      <c r="AD206" s="268"/>
    </row>
    <row r="207" spans="1:30" ht="17.100000000000001" customHeight="1">
      <c r="A207" s="229">
        <v>61</v>
      </c>
      <c r="B207" s="229">
        <v>8723</v>
      </c>
      <c r="C207" s="871" t="s">
        <v>7037</v>
      </c>
      <c r="D207" s="765"/>
      <c r="E207" s="765"/>
      <c r="F207" s="278"/>
      <c r="G207" s="278"/>
      <c r="H207" s="278"/>
      <c r="I207" s="279"/>
      <c r="J207" s="597"/>
      <c r="K207" s="654"/>
      <c r="L207" s="385"/>
      <c r="M207" s="245"/>
      <c r="N207" s="208"/>
      <c r="O207" s="385"/>
      <c r="P207" s="773"/>
      <c r="Q207" s="214"/>
      <c r="R207" s="1599"/>
      <c r="S207" s="1600"/>
      <c r="T207" s="1542" t="s">
        <v>4708</v>
      </c>
      <c r="U207" s="214" t="s">
        <v>163</v>
      </c>
      <c r="V207" s="609">
        <v>0.85</v>
      </c>
      <c r="W207" s="231"/>
      <c r="X207" s="232"/>
      <c r="Y207" s="314"/>
      <c r="Z207" s="257"/>
      <c r="AA207" s="257"/>
      <c r="AB207" s="257"/>
      <c r="AC207" s="473">
        <f>ROUND(ROUND(ROUND(ROUND(H152*L188,0)*O$8,0)*S200,0)*V207,0)</f>
        <v>372</v>
      </c>
      <c r="AD207" s="268"/>
    </row>
    <row r="208" spans="1:30" ht="17.100000000000001" customHeight="1">
      <c r="A208" s="229">
        <v>61</v>
      </c>
      <c r="B208" s="229">
        <v>8724</v>
      </c>
      <c r="C208" s="869" t="s">
        <v>7038</v>
      </c>
      <c r="D208" s="765"/>
      <c r="E208" s="765"/>
      <c r="F208" s="278"/>
      <c r="G208" s="278"/>
      <c r="H208" s="278"/>
      <c r="I208" s="279"/>
      <c r="J208" s="597"/>
      <c r="K208" s="654"/>
      <c r="L208" s="385"/>
      <c r="M208" s="245"/>
      <c r="N208" s="208"/>
      <c r="O208" s="385"/>
      <c r="P208" s="773"/>
      <c r="Q208" s="214"/>
      <c r="R208" s="609"/>
      <c r="S208" s="609"/>
      <c r="T208" s="1545"/>
      <c r="U208" s="214"/>
      <c r="V208" s="609"/>
      <c r="W208" s="281"/>
      <c r="X208" s="216"/>
      <c r="Y208" s="226"/>
      <c r="Z208" s="758" t="s">
        <v>167</v>
      </c>
      <c r="AA208" s="759">
        <v>5</v>
      </c>
      <c r="AB208" s="760" t="s">
        <v>168</v>
      </c>
      <c r="AC208" s="473">
        <f>ROUND(ROUND(ROUND(ROUND(H152*L188,0)*O$8,0)*S200,0)*V207,0)-AA208</f>
        <v>367</v>
      </c>
      <c r="AD208" s="268"/>
    </row>
    <row r="209" spans="1:30" ht="17.100000000000001" customHeight="1">
      <c r="A209" s="243">
        <v>61</v>
      </c>
      <c r="B209" s="243">
        <v>8463</v>
      </c>
      <c r="C209" s="870" t="s">
        <v>7039</v>
      </c>
      <c r="D209" s="765"/>
      <c r="E209" s="765"/>
      <c r="F209" s="278"/>
      <c r="G209" s="278"/>
      <c r="H209" s="278"/>
      <c r="I209" s="279"/>
      <c r="J209" s="597"/>
      <c r="K209" s="654"/>
      <c r="L209" s="385"/>
      <c r="M209" s="245"/>
      <c r="N209" s="208"/>
      <c r="O209" s="385"/>
      <c r="P209" s="774"/>
      <c r="Q209" s="214"/>
      <c r="R209" s="609"/>
      <c r="S209" s="609"/>
      <c r="T209" s="1545"/>
      <c r="U209" s="302"/>
      <c r="V209" s="766"/>
      <c r="W209" s="1684" t="s">
        <v>4700</v>
      </c>
      <c r="X209" s="362" t="s">
        <v>163</v>
      </c>
      <c r="Y209" s="395">
        <v>0.85</v>
      </c>
      <c r="Z209" s="355"/>
      <c r="AA209" s="247"/>
      <c r="AB209" s="247"/>
      <c r="AC209" s="391">
        <f>ROUND(ROUND(ROUND(ROUND(ROUND(H152*L188,0)*O$8,0)*S200,0)*V207,0)*Y209,0)</f>
        <v>316</v>
      </c>
      <c r="AD209" s="268"/>
    </row>
    <row r="210" spans="1:30" ht="17.100000000000001" customHeight="1">
      <c r="A210" s="243">
        <v>61</v>
      </c>
      <c r="B210" s="243">
        <v>8464</v>
      </c>
      <c r="C210" s="870" t="s">
        <v>7040</v>
      </c>
      <c r="D210" s="765"/>
      <c r="E210" s="765"/>
      <c r="F210" s="278"/>
      <c r="G210" s="278"/>
      <c r="H210" s="278"/>
      <c r="I210" s="279"/>
      <c r="J210" s="597"/>
      <c r="K210" s="654"/>
      <c r="L210" s="385"/>
      <c r="M210" s="245"/>
      <c r="N210" s="208"/>
      <c r="O210" s="385"/>
      <c r="P210" s="773"/>
      <c r="Q210" s="786"/>
      <c r="R210" s="400"/>
      <c r="S210" s="787"/>
      <c r="T210" s="1563"/>
      <c r="U210" s="305"/>
      <c r="V210" s="768"/>
      <c r="W210" s="1651"/>
      <c r="X210" s="512"/>
      <c r="Y210" s="368"/>
      <c r="Z210" s="762" t="s">
        <v>167</v>
      </c>
      <c r="AA210" s="354">
        <v>5</v>
      </c>
      <c r="AB210" s="763" t="s">
        <v>168</v>
      </c>
      <c r="AC210" s="391">
        <f>ROUND(ROUND(ROUND(ROUND(ROUND(H152*L188,0)*O$8,0)*S200,0)*V207,0)*Y209,0)-AA210</f>
        <v>311</v>
      </c>
      <c r="AD210" s="268"/>
    </row>
    <row r="211" spans="1:30" ht="17.100000000000001" customHeight="1">
      <c r="A211" s="243">
        <v>61</v>
      </c>
      <c r="B211" s="243">
        <v>8465</v>
      </c>
      <c r="C211" s="870" t="s">
        <v>7041</v>
      </c>
      <c r="D211" s="765"/>
      <c r="E211" s="765"/>
      <c r="F211" s="278"/>
      <c r="G211" s="278"/>
      <c r="H211" s="278"/>
      <c r="I211" s="279"/>
      <c r="J211" s="597"/>
      <c r="K211" s="654"/>
      <c r="L211" s="385"/>
      <c r="M211" s="245"/>
      <c r="N211" s="208"/>
      <c r="O211" s="385"/>
      <c r="P211" s="773"/>
      <c r="Q211" s="1580" t="s">
        <v>165</v>
      </c>
      <c r="R211" s="775"/>
      <c r="S211" s="775"/>
      <c r="T211" s="359"/>
      <c r="U211" s="360"/>
      <c r="V211" s="361"/>
      <c r="W211" s="523"/>
      <c r="X211" s="524"/>
      <c r="Y211" s="642"/>
      <c r="Z211" s="247"/>
      <c r="AA211" s="247"/>
      <c r="AB211" s="247"/>
      <c r="AC211" s="391">
        <f>ROUND(ROUND(ROUND(H152*L188,0)*O$8,0)*S212,0)</f>
        <v>313</v>
      </c>
      <c r="AD211" s="268"/>
    </row>
    <row r="212" spans="1:30" ht="17.100000000000001" customHeight="1">
      <c r="A212" s="243">
        <v>61</v>
      </c>
      <c r="B212" s="243">
        <v>8466</v>
      </c>
      <c r="C212" s="870" t="s">
        <v>7042</v>
      </c>
      <c r="D212" s="765"/>
      <c r="E212" s="765"/>
      <c r="F212" s="278"/>
      <c r="G212" s="278"/>
      <c r="H212" s="278"/>
      <c r="I212" s="279"/>
      <c r="J212" s="597"/>
      <c r="K212" s="654"/>
      <c r="L212" s="385"/>
      <c r="M212" s="245"/>
      <c r="N212" s="208"/>
      <c r="O212" s="385"/>
      <c r="P212" s="772"/>
      <c r="Q212" s="1620"/>
      <c r="R212" s="643" t="s">
        <v>163</v>
      </c>
      <c r="S212" s="365">
        <v>0.5</v>
      </c>
      <c r="T212" s="777"/>
      <c r="U212" s="639"/>
      <c r="V212" s="529"/>
      <c r="W212" s="516"/>
      <c r="X212" s="517"/>
      <c r="Y212" s="526"/>
      <c r="Z212" s="762" t="s">
        <v>167</v>
      </c>
      <c r="AA212" s="354">
        <v>5</v>
      </c>
      <c r="AB212" s="763" t="s">
        <v>168</v>
      </c>
      <c r="AC212" s="391">
        <f>ROUND(ROUND(ROUND(H152*L188,0)*O$8,0)*S212,0)-AA212</f>
        <v>308</v>
      </c>
      <c r="AD212" s="268"/>
    </row>
    <row r="213" spans="1:30" ht="17.100000000000001" customHeight="1">
      <c r="A213" s="243">
        <v>61</v>
      </c>
      <c r="B213" s="243">
        <v>8467</v>
      </c>
      <c r="C213" s="870" t="s">
        <v>7043</v>
      </c>
      <c r="D213" s="765"/>
      <c r="E213" s="765"/>
      <c r="F213" s="278"/>
      <c r="G213" s="278"/>
      <c r="H213" s="278"/>
      <c r="I213" s="279"/>
      <c r="J213" s="597"/>
      <c r="K213" s="654"/>
      <c r="L213" s="385"/>
      <c r="M213" s="245"/>
      <c r="N213" s="208"/>
      <c r="O213" s="385"/>
      <c r="P213" s="772"/>
      <c r="Q213" s="1620"/>
      <c r="R213" s="530"/>
      <c r="S213" s="530"/>
      <c r="T213" s="777"/>
      <c r="U213" s="639"/>
      <c r="V213" s="529"/>
      <c r="W213" s="1684" t="s">
        <v>4700</v>
      </c>
      <c r="X213" s="362" t="s">
        <v>163</v>
      </c>
      <c r="Y213" s="395">
        <v>0.85</v>
      </c>
      <c r="Z213" s="355"/>
      <c r="AA213" s="247"/>
      <c r="AB213" s="247"/>
      <c r="AC213" s="391">
        <f>ROUND(ROUND(ROUND(ROUND(H152*L188,0)*O$8,0)*S212,0)*Y213,0)</f>
        <v>266</v>
      </c>
      <c r="AD213" s="268"/>
    </row>
    <row r="214" spans="1:30" ht="17.100000000000001" customHeight="1">
      <c r="A214" s="243">
        <v>61</v>
      </c>
      <c r="B214" s="243">
        <v>8468</v>
      </c>
      <c r="C214" s="870" t="s">
        <v>7044</v>
      </c>
      <c r="D214" s="765"/>
      <c r="E214" s="765"/>
      <c r="F214" s="278"/>
      <c r="G214" s="278"/>
      <c r="H214" s="278"/>
      <c r="I214" s="279"/>
      <c r="J214" s="597"/>
      <c r="K214" s="654"/>
      <c r="L214" s="385"/>
      <c r="M214" s="245"/>
      <c r="N214" s="208"/>
      <c r="O214" s="385"/>
      <c r="P214" s="772"/>
      <c r="Q214" s="1620"/>
      <c r="R214" s="643"/>
      <c r="S214" s="643"/>
      <c r="T214" s="778"/>
      <c r="U214" s="525"/>
      <c r="V214" s="539"/>
      <c r="W214" s="1651"/>
      <c r="X214" s="512"/>
      <c r="Y214" s="368"/>
      <c r="Z214" s="762" t="s">
        <v>167</v>
      </c>
      <c r="AA214" s="354">
        <v>5</v>
      </c>
      <c r="AB214" s="763" t="s">
        <v>168</v>
      </c>
      <c r="AC214" s="391">
        <f>ROUND(ROUND(ROUND(ROUND(H152*L188,0)*O$8,0)*S212,0)*Y213,0)-AA214</f>
        <v>261</v>
      </c>
      <c r="AD214" s="268"/>
    </row>
    <row r="215" spans="1:30" ht="17.100000000000001" customHeight="1">
      <c r="A215" s="243">
        <v>61</v>
      </c>
      <c r="B215" s="243">
        <v>8469</v>
      </c>
      <c r="C215" s="870" t="s">
        <v>7045</v>
      </c>
      <c r="D215" s="765"/>
      <c r="E215" s="765"/>
      <c r="F215" s="278"/>
      <c r="G215" s="278"/>
      <c r="H215" s="278"/>
      <c r="I215" s="279"/>
      <c r="J215" s="597"/>
      <c r="K215" s="654"/>
      <c r="L215" s="385"/>
      <c r="M215" s="245"/>
      <c r="N215" s="208"/>
      <c r="O215" s="385"/>
      <c r="P215" s="773"/>
      <c r="Q215" s="530"/>
      <c r="R215" s="530"/>
      <c r="S215" s="530"/>
      <c r="T215" s="1580" t="s">
        <v>4703</v>
      </c>
      <c r="U215" s="362" t="s">
        <v>163</v>
      </c>
      <c r="V215" s="356">
        <v>0.7</v>
      </c>
      <c r="W215" s="523"/>
      <c r="X215" s="524"/>
      <c r="Y215" s="642"/>
      <c r="Z215" s="247"/>
      <c r="AA215" s="247"/>
      <c r="AB215" s="247"/>
      <c r="AC215" s="391">
        <f>ROUND(ROUND(ROUND(ROUND(H152*L188,0)*O$8,0)*S212,0)*V215,0)</f>
        <v>219</v>
      </c>
      <c r="AD215" s="268"/>
    </row>
    <row r="216" spans="1:30" ht="17.100000000000001" customHeight="1">
      <c r="A216" s="243">
        <v>61</v>
      </c>
      <c r="B216" s="243">
        <v>8470</v>
      </c>
      <c r="C216" s="870" t="s">
        <v>7046</v>
      </c>
      <c r="D216" s="765"/>
      <c r="E216" s="765"/>
      <c r="F216" s="278"/>
      <c r="G216" s="278"/>
      <c r="H216" s="278"/>
      <c r="I216" s="279"/>
      <c r="J216" s="597"/>
      <c r="K216" s="654"/>
      <c r="L216" s="385"/>
      <c r="M216" s="245"/>
      <c r="N216" s="208"/>
      <c r="O216" s="385"/>
      <c r="P216" s="773"/>
      <c r="Q216" s="530"/>
      <c r="R216" s="530"/>
      <c r="S216" s="530"/>
      <c r="T216" s="1620"/>
      <c r="U216" s="643"/>
      <c r="V216" s="365"/>
      <c r="W216" s="319"/>
      <c r="X216" s="288"/>
      <c r="Y216" s="526"/>
      <c r="Z216" s="762" t="s">
        <v>167</v>
      </c>
      <c r="AA216" s="354">
        <v>5</v>
      </c>
      <c r="AB216" s="763" t="s">
        <v>168</v>
      </c>
      <c r="AC216" s="391">
        <f>ROUND(ROUND(ROUND(ROUND(H152*L188,0)*O$8,0)*S212,0)*V215,0)-AA216</f>
        <v>214</v>
      </c>
      <c r="AD216" s="268"/>
    </row>
    <row r="217" spans="1:30" ht="17.100000000000001" customHeight="1">
      <c r="A217" s="243">
        <v>61</v>
      </c>
      <c r="B217" s="243">
        <v>8471</v>
      </c>
      <c r="C217" s="870" t="s">
        <v>7047</v>
      </c>
      <c r="D217" s="765"/>
      <c r="E217" s="765"/>
      <c r="F217" s="278"/>
      <c r="G217" s="278"/>
      <c r="H217" s="278"/>
      <c r="I217" s="279"/>
      <c r="J217" s="597"/>
      <c r="K217" s="654"/>
      <c r="L217" s="385"/>
      <c r="M217" s="245"/>
      <c r="N217" s="208"/>
      <c r="O217" s="385"/>
      <c r="P217" s="774"/>
      <c r="Q217" s="643"/>
      <c r="R217" s="1644"/>
      <c r="S217" s="1652"/>
      <c r="T217" s="1620"/>
      <c r="U217" s="779"/>
      <c r="V217" s="780"/>
      <c r="W217" s="1684" t="s">
        <v>4700</v>
      </c>
      <c r="X217" s="362" t="s">
        <v>163</v>
      </c>
      <c r="Y217" s="395">
        <v>0.85</v>
      </c>
      <c r="Z217" s="355"/>
      <c r="AA217" s="247"/>
      <c r="AB217" s="247"/>
      <c r="AC217" s="391">
        <f>ROUND(ROUND(ROUND(ROUND(ROUND(H152*L188,0)*O$8,0)*S212,0)*V215,0)*Y217,0)</f>
        <v>186</v>
      </c>
      <c r="AD217" s="268"/>
    </row>
    <row r="218" spans="1:30" ht="17.100000000000001" customHeight="1">
      <c r="A218" s="243">
        <v>61</v>
      </c>
      <c r="B218" s="243">
        <v>8472</v>
      </c>
      <c r="C218" s="870" t="s">
        <v>7048</v>
      </c>
      <c r="D218" s="765"/>
      <c r="E218" s="765"/>
      <c r="F218" s="278"/>
      <c r="G218" s="278"/>
      <c r="H218" s="278"/>
      <c r="I218" s="279"/>
      <c r="J218" s="597"/>
      <c r="K218" s="654"/>
      <c r="L218" s="385"/>
      <c r="M218" s="245"/>
      <c r="N218" s="208"/>
      <c r="O218" s="385"/>
      <c r="P218" s="774"/>
      <c r="Q218" s="643"/>
      <c r="R218" s="643"/>
      <c r="S218" s="643"/>
      <c r="T218" s="781"/>
      <c r="U218" s="537"/>
      <c r="V218" s="783"/>
      <c r="W218" s="1651"/>
      <c r="X218" s="512"/>
      <c r="Y218" s="368"/>
      <c r="Z218" s="762" t="s">
        <v>167</v>
      </c>
      <c r="AA218" s="354">
        <v>5</v>
      </c>
      <c r="AB218" s="763" t="s">
        <v>168</v>
      </c>
      <c r="AC218" s="391">
        <f>ROUND(ROUND(ROUND(ROUND(ROUND(H152*L188,0)*O$8,0)*S212,0)*V215,0)*Y217,0)-AA218</f>
        <v>181</v>
      </c>
      <c r="AD218" s="268"/>
    </row>
    <row r="219" spans="1:30" ht="17.100000000000001" customHeight="1">
      <c r="A219" s="243">
        <v>61</v>
      </c>
      <c r="B219" s="243">
        <v>8473</v>
      </c>
      <c r="C219" s="870" t="s">
        <v>7049</v>
      </c>
      <c r="D219" s="765"/>
      <c r="E219" s="765"/>
      <c r="F219" s="278"/>
      <c r="G219" s="278"/>
      <c r="H219" s="278"/>
      <c r="I219" s="279"/>
      <c r="J219" s="597"/>
      <c r="K219" s="654"/>
      <c r="L219" s="385"/>
      <c r="M219" s="245"/>
      <c r="N219" s="208"/>
      <c r="O219" s="385"/>
      <c r="P219" s="773"/>
      <c r="Q219" s="643"/>
      <c r="R219" s="1646"/>
      <c r="S219" s="1649"/>
      <c r="T219" s="1580" t="s">
        <v>4708</v>
      </c>
      <c r="U219" s="643" t="s">
        <v>163</v>
      </c>
      <c r="V219" s="365">
        <v>0.85</v>
      </c>
      <c r="W219" s="523"/>
      <c r="X219" s="524"/>
      <c r="Y219" s="642"/>
      <c r="Z219" s="247"/>
      <c r="AA219" s="247"/>
      <c r="AB219" s="247"/>
      <c r="AC219" s="391">
        <f>ROUND(ROUND(ROUND(ROUND(H152*L188,0)*O$8,0)*S212,0)*V219,0)</f>
        <v>266</v>
      </c>
      <c r="AD219" s="268"/>
    </row>
    <row r="220" spans="1:30" ht="17.100000000000001" customHeight="1">
      <c r="A220" s="243">
        <v>61</v>
      </c>
      <c r="B220" s="243">
        <v>8474</v>
      </c>
      <c r="C220" s="870" t="s">
        <v>7050</v>
      </c>
      <c r="D220" s="765"/>
      <c r="E220" s="765"/>
      <c r="F220" s="278"/>
      <c r="G220" s="278"/>
      <c r="H220" s="278"/>
      <c r="I220" s="279"/>
      <c r="J220" s="597"/>
      <c r="K220" s="654"/>
      <c r="L220" s="385"/>
      <c r="M220" s="245"/>
      <c r="N220" s="208"/>
      <c r="O220" s="385"/>
      <c r="P220" s="773"/>
      <c r="Q220" s="643"/>
      <c r="R220" s="365"/>
      <c r="S220" s="365"/>
      <c r="T220" s="1620"/>
      <c r="U220" s="643"/>
      <c r="V220" s="365"/>
      <c r="W220" s="319"/>
      <c r="X220" s="288"/>
      <c r="Y220" s="526"/>
      <c r="Z220" s="762" t="s">
        <v>167</v>
      </c>
      <c r="AA220" s="354">
        <v>5</v>
      </c>
      <c r="AB220" s="763" t="s">
        <v>168</v>
      </c>
      <c r="AC220" s="391">
        <f>ROUND(ROUND(ROUND(ROUND(H152*L188,0)*O$8,0)*S212,0)*V219,0)-AA220</f>
        <v>261</v>
      </c>
      <c r="AD220" s="268"/>
    </row>
    <row r="221" spans="1:30" ht="17.100000000000001" customHeight="1">
      <c r="A221" s="243">
        <v>61</v>
      </c>
      <c r="B221" s="243">
        <v>8475</v>
      </c>
      <c r="C221" s="870" t="s">
        <v>7051</v>
      </c>
      <c r="D221" s="765"/>
      <c r="E221" s="765"/>
      <c r="F221" s="278"/>
      <c r="G221" s="278"/>
      <c r="H221" s="278"/>
      <c r="I221" s="279"/>
      <c r="J221" s="597"/>
      <c r="K221" s="654"/>
      <c r="L221" s="385"/>
      <c r="M221" s="245"/>
      <c r="N221" s="208"/>
      <c r="O221" s="385"/>
      <c r="P221" s="774"/>
      <c r="Q221" s="643"/>
      <c r="R221" s="365"/>
      <c r="S221" s="365"/>
      <c r="T221" s="1620"/>
      <c r="U221" s="779"/>
      <c r="V221" s="780"/>
      <c r="W221" s="1684" t="s">
        <v>4700</v>
      </c>
      <c r="X221" s="362" t="s">
        <v>163</v>
      </c>
      <c r="Y221" s="395">
        <v>0.85</v>
      </c>
      <c r="Z221" s="355"/>
      <c r="AA221" s="247"/>
      <c r="AB221" s="247"/>
      <c r="AC221" s="391">
        <f>ROUND(ROUND(ROUND(ROUND(ROUND(H152*L188,0)*O$8,0)*S212,0)*V219,0)*Y221,0)</f>
        <v>226</v>
      </c>
      <c r="AD221" s="268"/>
    </row>
    <row r="222" spans="1:30" ht="17.100000000000001" customHeight="1">
      <c r="A222" s="243">
        <v>61</v>
      </c>
      <c r="B222" s="243">
        <v>8476</v>
      </c>
      <c r="C222" s="870" t="s">
        <v>7052</v>
      </c>
      <c r="D222" s="765"/>
      <c r="E222" s="765"/>
      <c r="F222" s="278"/>
      <c r="G222" s="278"/>
      <c r="H222" s="278"/>
      <c r="I222" s="279"/>
      <c r="J222" s="597"/>
      <c r="K222" s="654"/>
      <c r="L222" s="385"/>
      <c r="M222" s="245"/>
      <c r="N222" s="208"/>
      <c r="O222" s="385"/>
      <c r="P222" s="467"/>
      <c r="Q222" s="643"/>
      <c r="R222" s="643"/>
      <c r="S222" s="643"/>
      <c r="T222" s="1642"/>
      <c r="U222" s="537"/>
      <c r="V222" s="783"/>
      <c r="W222" s="1651"/>
      <c r="X222" s="512"/>
      <c r="Y222" s="368"/>
      <c r="Z222" s="762" t="s">
        <v>167</v>
      </c>
      <c r="AA222" s="354">
        <v>5</v>
      </c>
      <c r="AB222" s="763" t="s">
        <v>168</v>
      </c>
      <c r="AC222" s="391">
        <f>ROUND(ROUND(ROUND(ROUND(ROUND(H152*L188,0)*O$8,0)*S212,0)*V219,0)*Y221,0)-AA222</f>
        <v>221</v>
      </c>
      <c r="AD222" s="268"/>
    </row>
    <row r="223" spans="1:30" ht="17.100000000000001" customHeight="1">
      <c r="A223" s="229">
        <v>61</v>
      </c>
      <c r="B223" s="229">
        <v>8171</v>
      </c>
      <c r="C223" s="871" t="s">
        <v>7053</v>
      </c>
      <c r="D223" s="765"/>
      <c r="E223" s="765"/>
      <c r="F223" s="1542" t="s">
        <v>4921</v>
      </c>
      <c r="G223" s="477"/>
      <c r="H223" s="477"/>
      <c r="I223" s="478"/>
      <c r="J223" s="756"/>
      <c r="K223" s="664"/>
      <c r="L223" s="314"/>
      <c r="M223" s="245"/>
      <c r="N223" s="208"/>
      <c r="O223" s="385"/>
      <c r="P223" s="231"/>
      <c r="Q223" s="232"/>
      <c r="R223" s="232"/>
      <c r="S223" s="232"/>
      <c r="T223" s="340"/>
      <c r="U223" s="334"/>
      <c r="V223" s="232"/>
      <c r="W223" s="231"/>
      <c r="X223" s="232"/>
      <c r="Y223" s="314"/>
      <c r="Z223" s="257"/>
      <c r="AA223" s="257"/>
      <c r="AB223" s="257"/>
      <c r="AC223" s="473">
        <f>ROUND(ROUND(H224*O$8,0),0)</f>
        <v>599</v>
      </c>
      <c r="AD223" s="268"/>
    </row>
    <row r="224" spans="1:30" ht="17.100000000000001" customHeight="1">
      <c r="A224" s="229">
        <v>61</v>
      </c>
      <c r="B224" s="229">
        <v>8172</v>
      </c>
      <c r="C224" s="869" t="s">
        <v>7054</v>
      </c>
      <c r="D224" s="764"/>
      <c r="E224" s="764"/>
      <c r="F224" s="1545"/>
      <c r="G224" s="377"/>
      <c r="H224" s="757">
        <f>'28児童発達支援(基本１)'!H224</f>
        <v>855</v>
      </c>
      <c r="I224" s="208" t="s">
        <v>18</v>
      </c>
      <c r="J224" s="597"/>
      <c r="K224" s="654"/>
      <c r="L224" s="385"/>
      <c r="M224" s="245"/>
      <c r="N224" s="208"/>
      <c r="O224" s="385"/>
      <c r="P224" s="245"/>
      <c r="Q224" s="208"/>
      <c r="R224" s="208"/>
      <c r="S224" s="208"/>
      <c r="T224" s="611"/>
      <c r="U224" s="301"/>
      <c r="V224" s="208"/>
      <c r="W224" s="245"/>
      <c r="X224" s="208"/>
      <c r="Y224" s="226"/>
      <c r="Z224" s="758" t="s">
        <v>167</v>
      </c>
      <c r="AA224" s="759">
        <v>5</v>
      </c>
      <c r="AB224" s="760" t="s">
        <v>168</v>
      </c>
      <c r="AC224" s="473">
        <f>ROUND(ROUND(H224*O$8,0),0)-AA224</f>
        <v>594</v>
      </c>
      <c r="AD224" s="268"/>
    </row>
    <row r="225" spans="1:30" ht="17.100000000000001" customHeight="1">
      <c r="A225" s="243">
        <v>61</v>
      </c>
      <c r="B225" s="243">
        <v>8480</v>
      </c>
      <c r="C225" s="870" t="s">
        <v>7055</v>
      </c>
      <c r="D225" s="764"/>
      <c r="E225" s="764"/>
      <c r="F225" s="1545"/>
      <c r="G225" s="377"/>
      <c r="H225" s="377"/>
      <c r="I225" s="378"/>
      <c r="J225" s="597"/>
      <c r="K225" s="654"/>
      <c r="L225" s="385"/>
      <c r="M225" s="245"/>
      <c r="N225" s="208"/>
      <c r="O225" s="385"/>
      <c r="P225" s="245"/>
      <c r="Q225" s="208"/>
      <c r="R225" s="208"/>
      <c r="S225" s="208"/>
      <c r="T225" s="611"/>
      <c r="U225" s="301"/>
      <c r="V225" s="385"/>
      <c r="W225" s="1684" t="s">
        <v>4700</v>
      </c>
      <c r="X225" s="362" t="s">
        <v>163</v>
      </c>
      <c r="Y225" s="395">
        <v>0.85</v>
      </c>
      <c r="Z225" s="355"/>
      <c r="AA225" s="247"/>
      <c r="AB225" s="247"/>
      <c r="AC225" s="391">
        <f>ROUND(ROUND(H224*O$8,0)*Y225,0)</f>
        <v>509</v>
      </c>
      <c r="AD225" s="268"/>
    </row>
    <row r="226" spans="1:30" ht="17.100000000000001" customHeight="1">
      <c r="A226" s="243">
        <v>61</v>
      </c>
      <c r="B226" s="243">
        <v>8481</v>
      </c>
      <c r="C226" s="870" t="s">
        <v>7056</v>
      </c>
      <c r="D226" s="764"/>
      <c r="E226" s="764"/>
      <c r="F226" s="377"/>
      <c r="G226" s="377"/>
      <c r="H226" s="377"/>
      <c r="I226" s="377"/>
      <c r="J226" s="597"/>
      <c r="K226" s="654"/>
      <c r="L226" s="385"/>
      <c r="M226" s="245"/>
      <c r="N226" s="208"/>
      <c r="O226" s="385"/>
      <c r="P226" s="245"/>
      <c r="Q226" s="208"/>
      <c r="R226" s="208"/>
      <c r="S226" s="208"/>
      <c r="T226" s="761"/>
      <c r="U226" s="304"/>
      <c r="V226" s="226"/>
      <c r="W226" s="1651"/>
      <c r="X226" s="512"/>
      <c r="Y226" s="368"/>
      <c r="Z226" s="762" t="s">
        <v>167</v>
      </c>
      <c r="AA226" s="354">
        <v>5</v>
      </c>
      <c r="AB226" s="763" t="s">
        <v>168</v>
      </c>
      <c r="AC226" s="391">
        <f>ROUND(ROUND(H224*O$8,0)*Y225,0)-AA226</f>
        <v>504</v>
      </c>
      <c r="AD226" s="268"/>
    </row>
    <row r="227" spans="1:30" ht="17.100000000000001" customHeight="1">
      <c r="A227" s="229">
        <v>61</v>
      </c>
      <c r="B227" s="229">
        <v>8173</v>
      </c>
      <c r="C227" s="871" t="s">
        <v>7057</v>
      </c>
      <c r="D227" s="764"/>
      <c r="E227" s="764"/>
      <c r="F227" s="278"/>
      <c r="G227" s="278"/>
      <c r="J227" s="597"/>
      <c r="K227" s="654"/>
      <c r="L227" s="385"/>
      <c r="M227" s="245"/>
      <c r="N227" s="208"/>
      <c r="O227" s="385"/>
      <c r="P227" s="245"/>
      <c r="Q227" s="208"/>
      <c r="R227" s="208"/>
      <c r="S227" s="208"/>
      <c r="T227" s="1542" t="s">
        <v>4703</v>
      </c>
      <c r="U227" s="372" t="s">
        <v>163</v>
      </c>
      <c r="V227" s="373">
        <v>0.7</v>
      </c>
      <c r="W227" s="231"/>
      <c r="X227" s="232"/>
      <c r="Y227" s="314"/>
      <c r="Z227" s="257"/>
      <c r="AA227" s="257"/>
      <c r="AB227" s="257"/>
      <c r="AC227" s="473">
        <f>ROUND(ROUND(H224*O$8,0)*V227,0)</f>
        <v>419</v>
      </c>
      <c r="AD227" s="268"/>
    </row>
    <row r="228" spans="1:30" ht="17.100000000000001" customHeight="1">
      <c r="A228" s="229">
        <v>61</v>
      </c>
      <c r="B228" s="229">
        <v>8174</v>
      </c>
      <c r="C228" s="869" t="s">
        <v>7058</v>
      </c>
      <c r="D228" s="764"/>
      <c r="E228" s="764"/>
      <c r="F228" s="278"/>
      <c r="G228" s="278"/>
      <c r="H228" s="208"/>
      <c r="I228" s="388"/>
      <c r="J228" s="597"/>
      <c r="K228" s="654"/>
      <c r="L228" s="385"/>
      <c r="M228" s="245"/>
      <c r="N228" s="208"/>
      <c r="O228" s="385"/>
      <c r="P228" s="245"/>
      <c r="Q228" s="208"/>
      <c r="R228" s="208"/>
      <c r="S228" s="208"/>
      <c r="T228" s="1545"/>
      <c r="U228" s="214"/>
      <c r="V228" s="609"/>
      <c r="W228" s="281"/>
      <c r="X228" s="216"/>
      <c r="Y228" s="226"/>
      <c r="Z228" s="758" t="s">
        <v>167</v>
      </c>
      <c r="AA228" s="759">
        <v>5</v>
      </c>
      <c r="AB228" s="760" t="s">
        <v>168</v>
      </c>
      <c r="AC228" s="473">
        <f>ROUND(ROUND(H224*O$8,0)*V227,0)-AA228</f>
        <v>414</v>
      </c>
      <c r="AD228" s="268"/>
    </row>
    <row r="229" spans="1:30" ht="17.100000000000001" customHeight="1">
      <c r="A229" s="243">
        <v>61</v>
      </c>
      <c r="B229" s="243">
        <v>8482</v>
      </c>
      <c r="C229" s="870" t="s">
        <v>7059</v>
      </c>
      <c r="D229" s="765"/>
      <c r="E229" s="764"/>
      <c r="F229" s="406"/>
      <c r="G229" s="406"/>
      <c r="H229" s="208"/>
      <c r="I229" s="388"/>
      <c r="J229" s="597"/>
      <c r="K229" s="654"/>
      <c r="L229" s="385"/>
      <c r="M229" s="245"/>
      <c r="N229" s="208"/>
      <c r="O229" s="385"/>
      <c r="P229" s="245"/>
      <c r="Q229" s="208"/>
      <c r="R229" s="208"/>
      <c r="S229" s="208"/>
      <c r="T229" s="1545"/>
      <c r="U229" s="302"/>
      <c r="V229" s="766"/>
      <c r="W229" s="1684" t="s">
        <v>4700</v>
      </c>
      <c r="X229" s="362" t="s">
        <v>163</v>
      </c>
      <c r="Y229" s="395">
        <v>0.85</v>
      </c>
      <c r="Z229" s="355"/>
      <c r="AA229" s="247"/>
      <c r="AB229" s="247"/>
      <c r="AC229" s="391">
        <f>ROUND(ROUND(ROUND(H224*O$8,0)*V227,0)*Y229,0)</f>
        <v>356</v>
      </c>
      <c r="AD229" s="268"/>
    </row>
    <row r="230" spans="1:30" ht="17.100000000000001" customHeight="1">
      <c r="A230" s="243">
        <v>61</v>
      </c>
      <c r="B230" s="243">
        <v>8483</v>
      </c>
      <c r="C230" s="870" t="s">
        <v>7060</v>
      </c>
      <c r="D230" s="765"/>
      <c r="E230" s="764"/>
      <c r="F230" s="406"/>
      <c r="G230" s="406"/>
      <c r="H230" s="208"/>
      <c r="I230" s="388"/>
      <c r="J230" s="597"/>
      <c r="K230" s="654"/>
      <c r="L230" s="385"/>
      <c r="M230" s="245"/>
      <c r="N230" s="208"/>
      <c r="O230" s="385"/>
      <c r="P230" s="245"/>
      <c r="Q230" s="208"/>
      <c r="R230" s="208"/>
      <c r="S230" s="208"/>
      <c r="T230" s="399"/>
      <c r="U230" s="305"/>
      <c r="V230" s="768"/>
      <c r="W230" s="1651"/>
      <c r="X230" s="512"/>
      <c r="Y230" s="368"/>
      <c r="Z230" s="762" t="s">
        <v>167</v>
      </c>
      <c r="AA230" s="354">
        <v>5</v>
      </c>
      <c r="AB230" s="763" t="s">
        <v>168</v>
      </c>
      <c r="AC230" s="391">
        <f>ROUND(ROUND(ROUND(H224*O$8,0)*V227,0)*Y229,0)-AA230</f>
        <v>351</v>
      </c>
      <c r="AD230" s="268"/>
    </row>
    <row r="231" spans="1:30" ht="17.100000000000001" customHeight="1">
      <c r="A231" s="229">
        <v>61</v>
      </c>
      <c r="B231" s="229">
        <v>8725</v>
      </c>
      <c r="C231" s="871" t="s">
        <v>7061</v>
      </c>
      <c r="D231" s="765"/>
      <c r="E231" s="764"/>
      <c r="F231" s="406"/>
      <c r="G231" s="406"/>
      <c r="H231" s="208"/>
      <c r="I231" s="388"/>
      <c r="J231" s="597"/>
      <c r="K231" s="654"/>
      <c r="L231" s="385"/>
      <c r="M231" s="245"/>
      <c r="N231" s="208"/>
      <c r="O231" s="385"/>
      <c r="P231" s="245"/>
      <c r="Q231" s="208"/>
      <c r="R231" s="208"/>
      <c r="S231" s="385"/>
      <c r="T231" s="1542" t="s">
        <v>4708</v>
      </c>
      <c r="U231" s="214" t="s">
        <v>163</v>
      </c>
      <c r="V231" s="609">
        <v>0.85</v>
      </c>
      <c r="W231" s="231"/>
      <c r="X231" s="232"/>
      <c r="Y231" s="314"/>
      <c r="Z231" s="257"/>
      <c r="AA231" s="257"/>
      <c r="AB231" s="257"/>
      <c r="AC231" s="473">
        <f>ROUND(ROUND(H224*O$8,0)*V231,0)</f>
        <v>509</v>
      </c>
      <c r="AD231" s="268"/>
    </row>
    <row r="232" spans="1:30" ht="17.100000000000001" customHeight="1">
      <c r="A232" s="229">
        <v>61</v>
      </c>
      <c r="B232" s="229">
        <v>8726</v>
      </c>
      <c r="C232" s="869" t="s">
        <v>7062</v>
      </c>
      <c r="D232" s="765"/>
      <c r="E232" s="764"/>
      <c r="F232" s="406"/>
      <c r="G232" s="406"/>
      <c r="H232" s="208"/>
      <c r="I232" s="388"/>
      <c r="J232" s="597"/>
      <c r="K232" s="654"/>
      <c r="L232" s="385"/>
      <c r="M232" s="245"/>
      <c r="N232" s="208"/>
      <c r="O232" s="385"/>
      <c r="P232" s="245"/>
      <c r="Q232" s="208"/>
      <c r="R232" s="208"/>
      <c r="S232" s="208"/>
      <c r="T232" s="1545"/>
      <c r="U232" s="214"/>
      <c r="V232" s="609"/>
      <c r="W232" s="281"/>
      <c r="X232" s="216"/>
      <c r="Y232" s="226"/>
      <c r="Z232" s="758" t="s">
        <v>167</v>
      </c>
      <c r="AA232" s="759">
        <v>5</v>
      </c>
      <c r="AB232" s="760" t="s">
        <v>168</v>
      </c>
      <c r="AC232" s="473">
        <f>ROUND(ROUND(H224*O$8,0)*V231,0)-AA232</f>
        <v>504</v>
      </c>
      <c r="AD232" s="268"/>
    </row>
    <row r="233" spans="1:30" ht="17.100000000000001" customHeight="1">
      <c r="A233" s="243">
        <v>61</v>
      </c>
      <c r="B233" s="243">
        <v>8484</v>
      </c>
      <c r="C233" s="870" t="s">
        <v>7063</v>
      </c>
      <c r="D233" s="765"/>
      <c r="E233" s="764"/>
      <c r="F233" s="278"/>
      <c r="G233" s="278"/>
      <c r="H233" s="278"/>
      <c r="I233" s="279"/>
      <c r="J233" s="597"/>
      <c r="K233" s="654"/>
      <c r="L233" s="385"/>
      <c r="M233" s="245"/>
      <c r="N233" s="208"/>
      <c r="O233" s="385"/>
      <c r="P233" s="245"/>
      <c r="Q233" s="208"/>
      <c r="R233" s="208"/>
      <c r="S233" s="208"/>
      <c r="T233" s="1545"/>
      <c r="U233" s="302"/>
      <c r="V233" s="766"/>
      <c r="W233" s="1684" t="s">
        <v>4700</v>
      </c>
      <c r="X233" s="362" t="s">
        <v>163</v>
      </c>
      <c r="Y233" s="395">
        <v>0.85</v>
      </c>
      <c r="Z233" s="355"/>
      <c r="AA233" s="247"/>
      <c r="AB233" s="247"/>
      <c r="AC233" s="391">
        <f>ROUND(ROUND(ROUND(H224*O$8,0)*V231,0)*Y233,0)</f>
        <v>433</v>
      </c>
      <c r="AD233" s="268"/>
    </row>
    <row r="234" spans="1:30" ht="17.100000000000001" customHeight="1">
      <c r="A234" s="243">
        <v>61</v>
      </c>
      <c r="B234" s="243">
        <v>8485</v>
      </c>
      <c r="C234" s="870" t="s">
        <v>7064</v>
      </c>
      <c r="D234" s="765"/>
      <c r="E234" s="764"/>
      <c r="F234" s="278"/>
      <c r="G234" s="278"/>
      <c r="H234" s="278"/>
      <c r="I234" s="279"/>
      <c r="J234" s="597"/>
      <c r="K234" s="654"/>
      <c r="L234" s="385"/>
      <c r="M234" s="245"/>
      <c r="N234" s="208"/>
      <c r="O234" s="385"/>
      <c r="P234" s="281"/>
      <c r="Q234" s="216"/>
      <c r="R234" s="216"/>
      <c r="S234" s="216"/>
      <c r="T234" s="1563"/>
      <c r="U234" s="305"/>
      <c r="V234" s="768"/>
      <c r="W234" s="1651"/>
      <c r="X234" s="512"/>
      <c r="Y234" s="368"/>
      <c r="Z234" s="762" t="s">
        <v>167</v>
      </c>
      <c r="AA234" s="354">
        <v>5</v>
      </c>
      <c r="AB234" s="763" t="s">
        <v>168</v>
      </c>
      <c r="AC234" s="391">
        <f>ROUND(ROUND(ROUND(H224*O$8,0)*V231,0)*Y233,0)-AA234</f>
        <v>428</v>
      </c>
      <c r="AD234" s="268"/>
    </row>
    <row r="235" spans="1:30" ht="17.100000000000001" customHeight="1">
      <c r="A235" s="229">
        <v>61</v>
      </c>
      <c r="B235" s="229">
        <v>8175</v>
      </c>
      <c r="C235" s="871" t="s">
        <v>7065</v>
      </c>
      <c r="D235" s="765"/>
      <c r="E235" s="765"/>
      <c r="F235" s="278"/>
      <c r="G235" s="278"/>
      <c r="H235" s="278"/>
      <c r="I235" s="279"/>
      <c r="J235" s="597"/>
      <c r="K235" s="654"/>
      <c r="L235" s="385"/>
      <c r="M235" s="245"/>
      <c r="N235" s="208"/>
      <c r="O235" s="385"/>
      <c r="P235" s="1539" t="s">
        <v>4713</v>
      </c>
      <c r="Q235" s="1608" t="s">
        <v>162</v>
      </c>
      <c r="R235" s="769"/>
      <c r="S235" s="769"/>
      <c r="T235" s="340"/>
      <c r="U235" s="338"/>
      <c r="V235" s="334"/>
      <c r="W235" s="231"/>
      <c r="X235" s="232"/>
      <c r="Y235" s="314"/>
      <c r="Z235" s="257"/>
      <c r="AA235" s="257"/>
      <c r="AB235" s="257"/>
      <c r="AC235" s="473">
        <f>ROUND(ROUND(H224*O$8,0)*S236,0)</f>
        <v>419</v>
      </c>
      <c r="AD235" s="268"/>
    </row>
    <row r="236" spans="1:30" ht="17.100000000000001" customHeight="1">
      <c r="A236" s="229">
        <v>61</v>
      </c>
      <c r="B236" s="229">
        <v>8176</v>
      </c>
      <c r="C236" s="869" t="s">
        <v>7066</v>
      </c>
      <c r="D236" s="765"/>
      <c r="E236" s="765"/>
      <c r="F236" s="278"/>
      <c r="G236" s="278"/>
      <c r="H236" s="278"/>
      <c r="I236" s="279"/>
      <c r="J236" s="597"/>
      <c r="K236" s="654"/>
      <c r="L236" s="385"/>
      <c r="M236" s="245"/>
      <c r="N236" s="208"/>
      <c r="O236" s="385"/>
      <c r="P236" s="1631"/>
      <c r="Q236" s="1586"/>
      <c r="R236" s="214" t="s">
        <v>163</v>
      </c>
      <c r="S236" s="770">
        <v>0.7</v>
      </c>
      <c r="T236" s="611"/>
      <c r="U236" s="392"/>
      <c r="V236" s="301"/>
      <c r="W236" s="245"/>
      <c r="X236" s="208"/>
      <c r="Y236" s="226"/>
      <c r="Z236" s="758" t="s">
        <v>167</v>
      </c>
      <c r="AA236" s="759">
        <v>5</v>
      </c>
      <c r="AB236" s="760" t="s">
        <v>168</v>
      </c>
      <c r="AC236" s="473">
        <f>ROUND(ROUND(H224*O$8,0)*S236,0)-AA236</f>
        <v>414</v>
      </c>
      <c r="AD236" s="268"/>
    </row>
    <row r="237" spans="1:30" ht="17.100000000000001" customHeight="1">
      <c r="A237" s="243">
        <v>61</v>
      </c>
      <c r="B237" s="243">
        <v>8486</v>
      </c>
      <c r="C237" s="870" t="s">
        <v>7067</v>
      </c>
      <c r="D237" s="765"/>
      <c r="E237" s="765"/>
      <c r="F237" s="278"/>
      <c r="G237" s="278"/>
      <c r="H237" s="278"/>
      <c r="I237" s="279"/>
      <c r="J237" s="597"/>
      <c r="K237" s="654"/>
      <c r="L237" s="385"/>
      <c r="M237" s="245"/>
      <c r="N237" s="208"/>
      <c r="O237" s="385"/>
      <c r="P237" s="1631"/>
      <c r="Q237" s="1586"/>
      <c r="T237" s="611"/>
      <c r="U237" s="392"/>
      <c r="V237" s="301"/>
      <c r="W237" s="1684" t="s">
        <v>4700</v>
      </c>
      <c r="X237" s="362" t="s">
        <v>163</v>
      </c>
      <c r="Y237" s="395">
        <v>0.85</v>
      </c>
      <c r="Z237" s="355"/>
      <c r="AA237" s="247"/>
      <c r="AB237" s="247"/>
      <c r="AC237" s="391">
        <f>ROUND(ROUND(ROUND(H224*O$8,0)*S236,0)*Y237,0)</f>
        <v>356</v>
      </c>
      <c r="AD237" s="268"/>
    </row>
    <row r="238" spans="1:30" ht="17.100000000000001" customHeight="1">
      <c r="A238" s="243">
        <v>61</v>
      </c>
      <c r="B238" s="243">
        <v>8487</v>
      </c>
      <c r="C238" s="870" t="s">
        <v>7068</v>
      </c>
      <c r="D238" s="765"/>
      <c r="E238" s="765"/>
      <c r="F238" s="278"/>
      <c r="G238" s="278"/>
      <c r="H238" s="278"/>
      <c r="I238" s="279"/>
      <c r="J238" s="597"/>
      <c r="K238" s="654"/>
      <c r="L238" s="385"/>
      <c r="M238" s="245"/>
      <c r="N238" s="208"/>
      <c r="O238" s="385"/>
      <c r="P238" s="772"/>
      <c r="Q238" s="1586"/>
      <c r="R238" s="214"/>
      <c r="S238" s="214"/>
      <c r="T238" s="761"/>
      <c r="U238" s="407"/>
      <c r="V238" s="304"/>
      <c r="W238" s="1651"/>
      <c r="X238" s="512"/>
      <c r="Y238" s="368"/>
      <c r="Z238" s="762" t="s">
        <v>167</v>
      </c>
      <c r="AA238" s="354">
        <v>5</v>
      </c>
      <c r="AB238" s="763" t="s">
        <v>168</v>
      </c>
      <c r="AC238" s="391">
        <f>ROUND(ROUND(ROUND(H224*O$8,0)*S236,0)*Y237,0)-AA238</f>
        <v>351</v>
      </c>
      <c r="AD238" s="268"/>
    </row>
    <row r="239" spans="1:30" ht="17.100000000000001" customHeight="1">
      <c r="A239" s="229">
        <v>61</v>
      </c>
      <c r="B239" s="229">
        <v>8177</v>
      </c>
      <c r="C239" s="871" t="s">
        <v>7069</v>
      </c>
      <c r="D239" s="765"/>
      <c r="E239" s="765"/>
      <c r="F239" s="278"/>
      <c r="G239" s="278"/>
      <c r="H239" s="278"/>
      <c r="I239" s="279"/>
      <c r="J239" s="597"/>
      <c r="K239" s="654"/>
      <c r="L239" s="385"/>
      <c r="M239" s="245"/>
      <c r="N239" s="208"/>
      <c r="O239" s="385"/>
      <c r="P239" s="773"/>
      <c r="T239" s="1542" t="s">
        <v>4703</v>
      </c>
      <c r="U239" s="372" t="s">
        <v>163</v>
      </c>
      <c r="V239" s="373">
        <v>0.7</v>
      </c>
      <c r="W239" s="231"/>
      <c r="X239" s="232"/>
      <c r="Y239" s="314"/>
      <c r="Z239" s="257"/>
      <c r="AA239" s="257"/>
      <c r="AB239" s="257"/>
      <c r="AC239" s="473">
        <f>ROUND(ROUND(ROUND(H224*O$8,0)*S236,0)*V239,0)</f>
        <v>293</v>
      </c>
      <c r="AD239" s="268"/>
    </row>
    <row r="240" spans="1:30" ht="17.100000000000001" customHeight="1">
      <c r="A240" s="229">
        <v>61</v>
      </c>
      <c r="B240" s="229">
        <v>8178</v>
      </c>
      <c r="C240" s="869" t="s">
        <v>7070</v>
      </c>
      <c r="D240" s="765"/>
      <c r="E240" s="765"/>
      <c r="F240" s="278"/>
      <c r="G240" s="278"/>
      <c r="H240" s="278"/>
      <c r="I240" s="279"/>
      <c r="J240" s="597"/>
      <c r="K240" s="654"/>
      <c r="L240" s="385"/>
      <c r="M240" s="245"/>
      <c r="N240" s="208"/>
      <c r="O240" s="385"/>
      <c r="P240" s="773"/>
      <c r="T240" s="1545"/>
      <c r="U240" s="214"/>
      <c r="V240" s="609"/>
      <c r="W240" s="281"/>
      <c r="X240" s="216"/>
      <c r="Y240" s="226"/>
      <c r="Z240" s="758" t="s">
        <v>167</v>
      </c>
      <c r="AA240" s="759">
        <v>5</v>
      </c>
      <c r="AB240" s="760" t="s">
        <v>168</v>
      </c>
      <c r="AC240" s="473">
        <f>ROUND(ROUND(ROUND(H224*O$8,0)*S236,0)*V239,0)-AA240</f>
        <v>288</v>
      </c>
      <c r="AD240" s="268"/>
    </row>
    <row r="241" spans="1:30" ht="17.100000000000001" customHeight="1">
      <c r="A241" s="243">
        <v>61</v>
      </c>
      <c r="B241" s="243">
        <v>8488</v>
      </c>
      <c r="C241" s="870" t="s">
        <v>7071</v>
      </c>
      <c r="D241" s="765"/>
      <c r="E241" s="765"/>
      <c r="F241" s="278"/>
      <c r="G241" s="278"/>
      <c r="H241" s="278"/>
      <c r="I241" s="279"/>
      <c r="J241" s="597"/>
      <c r="K241" s="654"/>
      <c r="L241" s="385"/>
      <c r="M241" s="245"/>
      <c r="N241" s="208"/>
      <c r="O241" s="385"/>
      <c r="P241" s="774"/>
      <c r="Q241" s="214"/>
      <c r="R241" s="1653"/>
      <c r="S241" s="1653"/>
      <c r="T241" s="1545"/>
      <c r="U241" s="302"/>
      <c r="V241" s="766"/>
      <c r="W241" s="1684" t="s">
        <v>4700</v>
      </c>
      <c r="X241" s="362" t="s">
        <v>163</v>
      </c>
      <c r="Y241" s="395">
        <v>0.85</v>
      </c>
      <c r="Z241" s="355"/>
      <c r="AA241" s="247"/>
      <c r="AB241" s="247"/>
      <c r="AC241" s="391">
        <f>ROUND(ROUND(ROUND(ROUND(H224*O$8,0)*S236,0)*V239,0)*Y241,0)</f>
        <v>249</v>
      </c>
      <c r="AD241" s="268"/>
    </row>
    <row r="242" spans="1:30" ht="17.100000000000001" customHeight="1">
      <c r="A242" s="243">
        <v>61</v>
      </c>
      <c r="B242" s="243">
        <v>8489</v>
      </c>
      <c r="C242" s="870" t="s">
        <v>7072</v>
      </c>
      <c r="D242" s="765"/>
      <c r="E242" s="765"/>
      <c r="F242" s="278"/>
      <c r="G242" s="278"/>
      <c r="H242" s="278"/>
      <c r="I242" s="279"/>
      <c r="J242" s="597"/>
      <c r="K242" s="654"/>
      <c r="L242" s="385"/>
      <c r="M242" s="245"/>
      <c r="N242" s="208"/>
      <c r="O242" s="385"/>
      <c r="P242" s="774"/>
      <c r="Q242" s="214"/>
      <c r="R242" s="214"/>
      <c r="S242" s="214"/>
      <c r="T242" s="399"/>
      <c r="U242" s="305"/>
      <c r="V242" s="768"/>
      <c r="W242" s="1651"/>
      <c r="X242" s="512"/>
      <c r="Y242" s="368"/>
      <c r="Z242" s="762" t="s">
        <v>167</v>
      </c>
      <c r="AA242" s="354">
        <v>5</v>
      </c>
      <c r="AB242" s="763" t="s">
        <v>168</v>
      </c>
      <c r="AC242" s="391">
        <f>ROUND(ROUND(ROUND(ROUND(H224*O$8,0)*S236,0)*V239,0)*Y241,0)-AA242</f>
        <v>244</v>
      </c>
      <c r="AD242" s="268"/>
    </row>
    <row r="243" spans="1:30" ht="17.100000000000001" customHeight="1">
      <c r="A243" s="229">
        <v>61</v>
      </c>
      <c r="B243" s="229">
        <v>8727</v>
      </c>
      <c r="C243" s="871" t="s">
        <v>7073</v>
      </c>
      <c r="D243" s="765"/>
      <c r="E243" s="765"/>
      <c r="F243" s="278"/>
      <c r="G243" s="278"/>
      <c r="H243" s="278"/>
      <c r="I243" s="279"/>
      <c r="J243" s="597"/>
      <c r="K243" s="654"/>
      <c r="L243" s="385"/>
      <c r="M243" s="245"/>
      <c r="N243" s="208"/>
      <c r="O243" s="385"/>
      <c r="P243" s="773"/>
      <c r="Q243" s="214"/>
      <c r="R243" s="1599"/>
      <c r="S243" s="1600"/>
      <c r="T243" s="1542" t="s">
        <v>4708</v>
      </c>
      <c r="U243" s="214" t="s">
        <v>163</v>
      </c>
      <c r="V243" s="609">
        <v>0.85</v>
      </c>
      <c r="W243" s="231"/>
      <c r="X243" s="232"/>
      <c r="Y243" s="314"/>
      <c r="Z243" s="257"/>
      <c r="AA243" s="257"/>
      <c r="AB243" s="257"/>
      <c r="AC243" s="473">
        <f>ROUND(ROUND(ROUND(H224*O$8,0)*S236,0)*V243,0)</f>
        <v>356</v>
      </c>
      <c r="AD243" s="268"/>
    </row>
    <row r="244" spans="1:30" ht="17.100000000000001" customHeight="1">
      <c r="A244" s="229">
        <v>61</v>
      </c>
      <c r="B244" s="229">
        <v>8728</v>
      </c>
      <c r="C244" s="869" t="s">
        <v>7074</v>
      </c>
      <c r="D244" s="765"/>
      <c r="E244" s="765"/>
      <c r="F244" s="278"/>
      <c r="G244" s="278"/>
      <c r="H244" s="278"/>
      <c r="I244" s="279"/>
      <c r="J244" s="597"/>
      <c r="K244" s="654"/>
      <c r="L244" s="385"/>
      <c r="M244" s="245"/>
      <c r="N244" s="208"/>
      <c r="O244" s="385"/>
      <c r="P244" s="773"/>
      <c r="Q244" s="214"/>
      <c r="R244" s="609"/>
      <c r="S244" s="609"/>
      <c r="T244" s="1545"/>
      <c r="U244" s="214"/>
      <c r="V244" s="609"/>
      <c r="W244" s="281"/>
      <c r="X244" s="216"/>
      <c r="Y244" s="226"/>
      <c r="Z244" s="758" t="s">
        <v>167</v>
      </c>
      <c r="AA244" s="759">
        <v>5</v>
      </c>
      <c r="AB244" s="760" t="s">
        <v>168</v>
      </c>
      <c r="AC244" s="473">
        <f>ROUND(ROUND(ROUND(H224*O$8,0)*S236,0)*V243,0)-AA244</f>
        <v>351</v>
      </c>
      <c r="AD244" s="268"/>
    </row>
    <row r="245" spans="1:30" ht="17.100000000000001" customHeight="1">
      <c r="A245" s="243">
        <v>61</v>
      </c>
      <c r="B245" s="243">
        <v>8490</v>
      </c>
      <c r="C245" s="870" t="s">
        <v>7075</v>
      </c>
      <c r="D245" s="765"/>
      <c r="E245" s="765"/>
      <c r="F245" s="278"/>
      <c r="G245" s="278"/>
      <c r="H245" s="278"/>
      <c r="I245" s="279"/>
      <c r="J245" s="597"/>
      <c r="K245" s="654"/>
      <c r="L245" s="385"/>
      <c r="M245" s="245"/>
      <c r="N245" s="208"/>
      <c r="O245" s="385"/>
      <c r="P245" s="774"/>
      <c r="Q245" s="214"/>
      <c r="R245" s="609"/>
      <c r="S245" s="609"/>
      <c r="T245" s="1545"/>
      <c r="U245" s="302"/>
      <c r="V245" s="766"/>
      <c r="W245" s="1684" t="s">
        <v>4700</v>
      </c>
      <c r="X245" s="362" t="s">
        <v>163</v>
      </c>
      <c r="Y245" s="395">
        <v>0.85</v>
      </c>
      <c r="Z245" s="355"/>
      <c r="AA245" s="247"/>
      <c r="AB245" s="247"/>
      <c r="AC245" s="391">
        <f>ROUND(ROUND(ROUND(ROUND(H224*O$8,0)*S236,0)*V243,0)*Y245,0)</f>
        <v>303</v>
      </c>
      <c r="AD245" s="268"/>
    </row>
    <row r="246" spans="1:30" ht="17.100000000000001" customHeight="1">
      <c r="A246" s="243">
        <v>61</v>
      </c>
      <c r="B246" s="243">
        <v>8491</v>
      </c>
      <c r="C246" s="870" t="s">
        <v>7076</v>
      </c>
      <c r="D246" s="765"/>
      <c r="E246" s="765"/>
      <c r="F246" s="278"/>
      <c r="G246" s="278"/>
      <c r="H246" s="278"/>
      <c r="I246" s="279"/>
      <c r="J246" s="597"/>
      <c r="K246" s="654"/>
      <c r="L246" s="385"/>
      <c r="M246" s="245"/>
      <c r="N246" s="208"/>
      <c r="O246" s="385"/>
      <c r="P246" s="773"/>
      <c r="Q246" s="214"/>
      <c r="R246" s="214"/>
      <c r="S246" s="214"/>
      <c r="T246" s="1563"/>
      <c r="U246" s="305"/>
      <c r="V246" s="768"/>
      <c r="W246" s="1651"/>
      <c r="X246" s="512"/>
      <c r="Y246" s="368"/>
      <c r="Z246" s="762" t="s">
        <v>167</v>
      </c>
      <c r="AA246" s="354">
        <v>5</v>
      </c>
      <c r="AB246" s="763" t="s">
        <v>168</v>
      </c>
      <c r="AC246" s="391">
        <f>ROUND(ROUND(ROUND(ROUND(H224*O$8,0)*S236,0)*V243,0)*Y245,0)-AA246</f>
        <v>298</v>
      </c>
      <c r="AD246" s="268"/>
    </row>
    <row r="247" spans="1:30" ht="17.100000000000001" customHeight="1">
      <c r="A247" s="243">
        <v>61</v>
      </c>
      <c r="B247" s="243">
        <v>8492</v>
      </c>
      <c r="C247" s="870" t="s">
        <v>7077</v>
      </c>
      <c r="D247" s="765"/>
      <c r="E247" s="765"/>
      <c r="F247" s="278"/>
      <c r="G247" s="278"/>
      <c r="H247" s="278"/>
      <c r="I247" s="279"/>
      <c r="J247" s="597"/>
      <c r="K247" s="654"/>
      <c r="L247" s="385"/>
      <c r="M247" s="245"/>
      <c r="N247" s="208"/>
      <c r="O247" s="385"/>
      <c r="P247" s="773"/>
      <c r="Q247" s="1580" t="s">
        <v>165</v>
      </c>
      <c r="R247" s="775"/>
      <c r="S247" s="775"/>
      <c r="T247" s="359"/>
      <c r="U247" s="360"/>
      <c r="V247" s="361"/>
      <c r="W247" s="523"/>
      <c r="X247" s="524"/>
      <c r="Y247" s="642"/>
      <c r="Z247" s="247"/>
      <c r="AA247" s="247"/>
      <c r="AB247" s="247"/>
      <c r="AC247" s="391">
        <f>ROUND(ROUND(H224*O$8,0)*S248,0)</f>
        <v>300</v>
      </c>
      <c r="AD247" s="268"/>
    </row>
    <row r="248" spans="1:30" ht="17.100000000000001" customHeight="1">
      <c r="A248" s="243">
        <v>61</v>
      </c>
      <c r="B248" s="243">
        <v>8493</v>
      </c>
      <c r="C248" s="870" t="s">
        <v>7078</v>
      </c>
      <c r="D248" s="765"/>
      <c r="E248" s="765"/>
      <c r="F248" s="278"/>
      <c r="G248" s="278"/>
      <c r="H248" s="278"/>
      <c r="I248" s="279"/>
      <c r="J248" s="597"/>
      <c r="K248" s="654"/>
      <c r="L248" s="385"/>
      <c r="M248" s="245"/>
      <c r="N248" s="208"/>
      <c r="O248" s="385"/>
      <c r="P248" s="772"/>
      <c r="Q248" s="1620"/>
      <c r="R248" s="643" t="s">
        <v>163</v>
      </c>
      <c r="S248" s="365">
        <v>0.5</v>
      </c>
      <c r="T248" s="777"/>
      <c r="U248" s="639"/>
      <c r="V248" s="529"/>
      <c r="W248" s="516"/>
      <c r="X248" s="517"/>
      <c r="Y248" s="526"/>
      <c r="Z248" s="762" t="s">
        <v>167</v>
      </c>
      <c r="AA248" s="354">
        <v>5</v>
      </c>
      <c r="AB248" s="763" t="s">
        <v>168</v>
      </c>
      <c r="AC248" s="391">
        <f>ROUND(ROUND(H224*O$8,0)*S248,0)-AA248</f>
        <v>295</v>
      </c>
      <c r="AD248" s="268"/>
    </row>
    <row r="249" spans="1:30" ht="17.100000000000001" customHeight="1">
      <c r="A249" s="243">
        <v>61</v>
      </c>
      <c r="B249" s="243">
        <v>8494</v>
      </c>
      <c r="C249" s="870" t="s">
        <v>7079</v>
      </c>
      <c r="D249" s="765"/>
      <c r="E249" s="765"/>
      <c r="F249" s="278"/>
      <c r="G249" s="278"/>
      <c r="H249" s="278"/>
      <c r="I249" s="279"/>
      <c r="J249" s="597"/>
      <c r="K249" s="654"/>
      <c r="L249" s="385"/>
      <c r="M249" s="245"/>
      <c r="N249" s="208"/>
      <c r="O249" s="385"/>
      <c r="P249" s="772"/>
      <c r="Q249" s="1620"/>
      <c r="R249" s="530"/>
      <c r="S249" s="530"/>
      <c r="T249" s="777"/>
      <c r="U249" s="639"/>
      <c r="V249" s="529"/>
      <c r="W249" s="1684" t="s">
        <v>4700</v>
      </c>
      <c r="X249" s="362" t="s">
        <v>163</v>
      </c>
      <c r="Y249" s="395">
        <v>0.85</v>
      </c>
      <c r="Z249" s="355"/>
      <c r="AA249" s="247"/>
      <c r="AB249" s="247"/>
      <c r="AC249" s="391">
        <f>ROUND(ROUND(ROUND(H224*O$8,0)*S248,0)*Y249,0)</f>
        <v>255</v>
      </c>
      <c r="AD249" s="268"/>
    </row>
    <row r="250" spans="1:30" ht="17.100000000000001" customHeight="1">
      <c r="A250" s="243">
        <v>61</v>
      </c>
      <c r="B250" s="243">
        <v>8495</v>
      </c>
      <c r="C250" s="870" t="s">
        <v>7080</v>
      </c>
      <c r="D250" s="765"/>
      <c r="E250" s="765"/>
      <c r="F250" s="278"/>
      <c r="G250" s="278"/>
      <c r="H250" s="278"/>
      <c r="I250" s="279"/>
      <c r="J250" s="597"/>
      <c r="K250" s="654"/>
      <c r="L250" s="385"/>
      <c r="M250" s="245"/>
      <c r="N250" s="208"/>
      <c r="O250" s="385"/>
      <c r="P250" s="772"/>
      <c r="Q250" s="1620"/>
      <c r="R250" s="643"/>
      <c r="S250" s="643"/>
      <c r="T250" s="778"/>
      <c r="U250" s="525"/>
      <c r="V250" s="539"/>
      <c r="W250" s="1651"/>
      <c r="X250" s="512"/>
      <c r="Y250" s="368"/>
      <c r="Z250" s="762" t="s">
        <v>167</v>
      </c>
      <c r="AA250" s="354">
        <v>5</v>
      </c>
      <c r="AB250" s="763" t="s">
        <v>168</v>
      </c>
      <c r="AC250" s="391">
        <f>ROUND(ROUND(ROUND(H224*O$8,0)*S248,0)*Y249,0)-AA250</f>
        <v>250</v>
      </c>
      <c r="AD250" s="268"/>
    </row>
    <row r="251" spans="1:30" ht="17.100000000000001" customHeight="1">
      <c r="A251" s="243">
        <v>61</v>
      </c>
      <c r="B251" s="243">
        <v>8496</v>
      </c>
      <c r="C251" s="870" t="s">
        <v>7081</v>
      </c>
      <c r="D251" s="765"/>
      <c r="E251" s="765"/>
      <c r="F251" s="278"/>
      <c r="G251" s="278"/>
      <c r="H251" s="278"/>
      <c r="I251" s="279"/>
      <c r="J251" s="597"/>
      <c r="K251" s="654"/>
      <c r="L251" s="385"/>
      <c r="M251" s="245"/>
      <c r="N251" s="208"/>
      <c r="O251" s="385"/>
      <c r="P251" s="773"/>
      <c r="Q251" s="530"/>
      <c r="R251" s="530"/>
      <c r="S251" s="530"/>
      <c r="T251" s="1580" t="s">
        <v>4703</v>
      </c>
      <c r="U251" s="362" t="s">
        <v>163</v>
      </c>
      <c r="V251" s="356">
        <v>0.7</v>
      </c>
      <c r="W251" s="523"/>
      <c r="X251" s="524"/>
      <c r="Y251" s="642"/>
      <c r="Z251" s="247"/>
      <c r="AA251" s="247"/>
      <c r="AB251" s="247"/>
      <c r="AC251" s="391">
        <f>ROUND(ROUND(ROUND(H224*O$8,0)*S248,0)*V251,0)</f>
        <v>210</v>
      </c>
      <c r="AD251" s="268"/>
    </row>
    <row r="252" spans="1:30" ht="17.100000000000001" customHeight="1">
      <c r="A252" s="243">
        <v>61</v>
      </c>
      <c r="B252" s="243">
        <v>8497</v>
      </c>
      <c r="C252" s="870" t="s">
        <v>7082</v>
      </c>
      <c r="D252" s="765"/>
      <c r="E252" s="765"/>
      <c r="F252" s="278"/>
      <c r="G252" s="278"/>
      <c r="H252" s="278"/>
      <c r="I252" s="279"/>
      <c r="J252" s="597"/>
      <c r="K252" s="654"/>
      <c r="L252" s="385"/>
      <c r="M252" s="245"/>
      <c r="N252" s="208"/>
      <c r="O252" s="385"/>
      <c r="P252" s="773"/>
      <c r="Q252" s="530"/>
      <c r="R252" s="530"/>
      <c r="S252" s="530"/>
      <c r="T252" s="1620"/>
      <c r="U252" s="643"/>
      <c r="V252" s="365"/>
      <c r="W252" s="319"/>
      <c r="X252" s="288"/>
      <c r="Y252" s="526"/>
      <c r="Z252" s="762" t="s">
        <v>167</v>
      </c>
      <c r="AA252" s="354">
        <v>5</v>
      </c>
      <c r="AB252" s="763" t="s">
        <v>168</v>
      </c>
      <c r="AC252" s="391">
        <f>ROUND(ROUND(ROUND(H224*O$8,0)*S248,0)*V251,0)-AA252</f>
        <v>205</v>
      </c>
      <c r="AD252" s="268"/>
    </row>
    <row r="253" spans="1:30" ht="17.100000000000001" customHeight="1">
      <c r="A253" s="243">
        <v>61</v>
      </c>
      <c r="B253" s="243">
        <v>8498</v>
      </c>
      <c r="C253" s="870" t="s">
        <v>7083</v>
      </c>
      <c r="D253" s="765"/>
      <c r="E253" s="765"/>
      <c r="F253" s="278"/>
      <c r="G253" s="278"/>
      <c r="H253" s="278"/>
      <c r="I253" s="279"/>
      <c r="J253" s="597"/>
      <c r="K253" s="654"/>
      <c r="L253" s="385"/>
      <c r="M253" s="245"/>
      <c r="N253" s="208"/>
      <c r="O253" s="385"/>
      <c r="P253" s="774"/>
      <c r="Q253" s="643"/>
      <c r="R253" s="1644"/>
      <c r="S253" s="1652"/>
      <c r="T253" s="1620"/>
      <c r="U253" s="779"/>
      <c r="V253" s="780"/>
      <c r="W253" s="1684" t="s">
        <v>4700</v>
      </c>
      <c r="X253" s="362" t="s">
        <v>163</v>
      </c>
      <c r="Y253" s="395">
        <v>0.85</v>
      </c>
      <c r="Z253" s="355"/>
      <c r="AA253" s="247"/>
      <c r="AB253" s="247"/>
      <c r="AC253" s="391">
        <f>ROUND(ROUND(ROUND(ROUND(H224*O$8,0)*S248,0)*V251,0)*Y253,0)</f>
        <v>179</v>
      </c>
      <c r="AD253" s="268"/>
    </row>
    <row r="254" spans="1:30" ht="17.100000000000001" customHeight="1">
      <c r="A254" s="243">
        <v>61</v>
      </c>
      <c r="B254" s="243">
        <v>8499</v>
      </c>
      <c r="C254" s="870" t="s">
        <v>7084</v>
      </c>
      <c r="D254" s="765"/>
      <c r="E254" s="765"/>
      <c r="F254" s="278"/>
      <c r="G254" s="278"/>
      <c r="H254" s="278"/>
      <c r="I254" s="279"/>
      <c r="J254" s="597"/>
      <c r="K254" s="654"/>
      <c r="L254" s="385"/>
      <c r="M254" s="245"/>
      <c r="N254" s="208"/>
      <c r="O254" s="385"/>
      <c r="P254" s="774"/>
      <c r="Q254" s="643"/>
      <c r="R254" s="643"/>
      <c r="S254" s="643"/>
      <c r="T254" s="781"/>
      <c r="U254" s="537"/>
      <c r="V254" s="783"/>
      <c r="W254" s="1651"/>
      <c r="X254" s="512"/>
      <c r="Y254" s="368"/>
      <c r="Z254" s="762" t="s">
        <v>167</v>
      </c>
      <c r="AA254" s="354">
        <v>5</v>
      </c>
      <c r="AB254" s="763" t="s">
        <v>168</v>
      </c>
      <c r="AC254" s="391">
        <f>ROUND(ROUND(ROUND(ROUND(H224*O$8,0)*S248,0)*V251,0)*Y253,0)-AA254</f>
        <v>174</v>
      </c>
      <c r="AD254" s="268"/>
    </row>
    <row r="255" spans="1:30" ht="17.100000000000001" customHeight="1">
      <c r="A255" s="243">
        <v>61</v>
      </c>
      <c r="B255" s="243">
        <v>8500</v>
      </c>
      <c r="C255" s="870" t="s">
        <v>7085</v>
      </c>
      <c r="D255" s="765"/>
      <c r="E255" s="765"/>
      <c r="F255" s="278"/>
      <c r="G255" s="278"/>
      <c r="H255" s="278"/>
      <c r="I255" s="279"/>
      <c r="J255" s="597"/>
      <c r="K255" s="654"/>
      <c r="L255" s="385"/>
      <c r="M255" s="245"/>
      <c r="N255" s="208"/>
      <c r="O255" s="385"/>
      <c r="P255" s="773"/>
      <c r="Q255" s="643"/>
      <c r="R255" s="1646"/>
      <c r="S255" s="1649"/>
      <c r="T255" s="1580" t="s">
        <v>4708</v>
      </c>
      <c r="U255" s="643" t="s">
        <v>163</v>
      </c>
      <c r="V255" s="365">
        <v>0.85</v>
      </c>
      <c r="W255" s="523"/>
      <c r="X255" s="524"/>
      <c r="Y255" s="642"/>
      <c r="Z255" s="247"/>
      <c r="AA255" s="247"/>
      <c r="AB255" s="247"/>
      <c r="AC255" s="391">
        <f>ROUND(ROUND(ROUND(H224*O$8,0)*S248,0)*V255,0)</f>
        <v>255</v>
      </c>
      <c r="AD255" s="268"/>
    </row>
    <row r="256" spans="1:30" ht="17.100000000000001" customHeight="1">
      <c r="A256" s="243">
        <v>61</v>
      </c>
      <c r="B256" s="243">
        <v>8501</v>
      </c>
      <c r="C256" s="870" t="s">
        <v>7086</v>
      </c>
      <c r="D256" s="765"/>
      <c r="E256" s="765"/>
      <c r="F256" s="278"/>
      <c r="G256" s="278"/>
      <c r="H256" s="278"/>
      <c r="I256" s="279"/>
      <c r="J256" s="597"/>
      <c r="K256" s="654"/>
      <c r="L256" s="385"/>
      <c r="M256" s="245"/>
      <c r="N256" s="208"/>
      <c r="O256" s="385"/>
      <c r="P256" s="773"/>
      <c r="Q256" s="643"/>
      <c r="R256" s="365"/>
      <c r="S256" s="365"/>
      <c r="T256" s="1620"/>
      <c r="U256" s="643"/>
      <c r="V256" s="365"/>
      <c r="W256" s="319"/>
      <c r="X256" s="288"/>
      <c r="Y256" s="526"/>
      <c r="Z256" s="762" t="s">
        <v>167</v>
      </c>
      <c r="AA256" s="354">
        <v>5</v>
      </c>
      <c r="AB256" s="763" t="s">
        <v>168</v>
      </c>
      <c r="AC256" s="391">
        <f>ROUND(ROUND(ROUND(H224*O$8,0)*S248,0)*V255,0)-AA256</f>
        <v>250</v>
      </c>
      <c r="AD256" s="268"/>
    </row>
    <row r="257" spans="1:30" ht="17.100000000000001" customHeight="1">
      <c r="A257" s="243">
        <v>61</v>
      </c>
      <c r="B257" s="243">
        <v>8502</v>
      </c>
      <c r="C257" s="870" t="s">
        <v>7087</v>
      </c>
      <c r="D257" s="765"/>
      <c r="E257" s="765"/>
      <c r="F257" s="278"/>
      <c r="G257" s="278"/>
      <c r="H257" s="278"/>
      <c r="I257" s="279"/>
      <c r="J257" s="597"/>
      <c r="K257" s="654"/>
      <c r="L257" s="385"/>
      <c r="M257" s="245"/>
      <c r="N257" s="208"/>
      <c r="O257" s="385"/>
      <c r="P257" s="774"/>
      <c r="Q257" s="643"/>
      <c r="R257" s="365"/>
      <c r="S257" s="365"/>
      <c r="T257" s="1620"/>
      <c r="U257" s="779"/>
      <c r="V257" s="780"/>
      <c r="W257" s="1684" t="s">
        <v>4700</v>
      </c>
      <c r="X257" s="362" t="s">
        <v>163</v>
      </c>
      <c r="Y257" s="395">
        <v>0.85</v>
      </c>
      <c r="Z257" s="355"/>
      <c r="AA257" s="247"/>
      <c r="AB257" s="247"/>
      <c r="AC257" s="391">
        <f>ROUND(ROUND(ROUND(ROUND(H224*O$8,0)*S248,0)*V255,0)*Y257,0)</f>
        <v>217</v>
      </c>
      <c r="AD257" s="268"/>
    </row>
    <row r="258" spans="1:30" ht="17.100000000000001" customHeight="1">
      <c r="A258" s="243">
        <v>61</v>
      </c>
      <c r="B258" s="243">
        <v>8503</v>
      </c>
      <c r="C258" s="870" t="s">
        <v>7088</v>
      </c>
      <c r="D258" s="765"/>
      <c r="E258" s="765"/>
      <c r="F258" s="278"/>
      <c r="G258" s="278"/>
      <c r="H258" s="278"/>
      <c r="I258" s="279"/>
      <c r="J258" s="597"/>
      <c r="K258" s="654"/>
      <c r="L258" s="385"/>
      <c r="M258" s="245"/>
      <c r="N258" s="208"/>
      <c r="O258" s="385"/>
      <c r="P258" s="467"/>
      <c r="Q258" s="643"/>
      <c r="R258" s="643"/>
      <c r="S258" s="643"/>
      <c r="T258" s="1642"/>
      <c r="U258" s="537"/>
      <c r="V258" s="783"/>
      <c r="W258" s="1651"/>
      <c r="X258" s="512"/>
      <c r="Y258" s="368"/>
      <c r="Z258" s="762" t="s">
        <v>167</v>
      </c>
      <c r="AA258" s="354">
        <v>5</v>
      </c>
      <c r="AB258" s="763" t="s">
        <v>168</v>
      </c>
      <c r="AC258" s="391">
        <f>ROUND(ROUND(ROUND(ROUND(H224*O$8,0)*S248,0)*V255,0)*Y257,0)-AA258</f>
        <v>212</v>
      </c>
      <c r="AD258" s="268"/>
    </row>
    <row r="259" spans="1:30" ht="17.100000000000001" customHeight="1">
      <c r="A259" s="229">
        <v>61</v>
      </c>
      <c r="B259" s="229">
        <v>8179</v>
      </c>
      <c r="C259" s="871" t="s">
        <v>7089</v>
      </c>
      <c r="D259" s="765"/>
      <c r="E259" s="765"/>
      <c r="F259" s="278"/>
      <c r="G259" s="278"/>
      <c r="H259" s="278"/>
      <c r="I259" s="279"/>
      <c r="J259" s="1611" t="s">
        <v>4738</v>
      </c>
      <c r="K259" s="784"/>
      <c r="L259" s="872"/>
      <c r="M259" s="873"/>
      <c r="N259" s="785"/>
      <c r="O259" s="874"/>
      <c r="P259" s="231"/>
      <c r="Q259" s="232"/>
      <c r="R259" s="232"/>
      <c r="S259" s="232"/>
      <c r="T259" s="340"/>
      <c r="U259" s="334"/>
      <c r="V259" s="232"/>
      <c r="W259" s="231"/>
      <c r="X259" s="232"/>
      <c r="Y259" s="314"/>
      <c r="Z259" s="257"/>
      <c r="AA259" s="257"/>
      <c r="AB259" s="257"/>
      <c r="AC259" s="473">
        <f>ROUND(ROUND(H224*L260,0)*O$8,0)</f>
        <v>578</v>
      </c>
      <c r="AD259" s="268"/>
    </row>
    <row r="260" spans="1:30" ht="17.100000000000001" customHeight="1">
      <c r="A260" s="229">
        <v>61</v>
      </c>
      <c r="B260" s="229">
        <v>8180</v>
      </c>
      <c r="C260" s="869" t="s">
        <v>7090</v>
      </c>
      <c r="D260" s="764"/>
      <c r="E260" s="764"/>
      <c r="F260" s="377"/>
      <c r="G260" s="377"/>
      <c r="H260" s="377"/>
      <c r="I260" s="378"/>
      <c r="J260" s="1613"/>
      <c r="K260" s="214" t="s">
        <v>163</v>
      </c>
      <c r="L260" s="875">
        <v>0.96499999999999997</v>
      </c>
      <c r="M260" s="876"/>
      <c r="N260" s="397"/>
      <c r="O260" s="875"/>
      <c r="P260" s="245"/>
      <c r="Q260" s="208"/>
      <c r="R260" s="208"/>
      <c r="S260" s="208"/>
      <c r="T260" s="611"/>
      <c r="U260" s="301"/>
      <c r="V260" s="208"/>
      <c r="W260" s="245"/>
      <c r="X260" s="208"/>
      <c r="Y260" s="226"/>
      <c r="Z260" s="758" t="s">
        <v>167</v>
      </c>
      <c r="AA260" s="759">
        <v>5</v>
      </c>
      <c r="AB260" s="760" t="s">
        <v>168</v>
      </c>
      <c r="AC260" s="473">
        <f>ROUND(ROUND(H224*L260,0)*O$8,0)-AA260</f>
        <v>573</v>
      </c>
      <c r="AD260" s="268"/>
    </row>
    <row r="261" spans="1:30" ht="17.100000000000001" customHeight="1">
      <c r="A261" s="243">
        <v>61</v>
      </c>
      <c r="B261" s="243">
        <v>8504</v>
      </c>
      <c r="C261" s="870" t="s">
        <v>7091</v>
      </c>
      <c r="D261" s="764"/>
      <c r="E261" s="764"/>
      <c r="F261" s="377"/>
      <c r="G261" s="377"/>
      <c r="H261" s="377"/>
      <c r="I261" s="378"/>
      <c r="J261" s="1613"/>
      <c r="K261" s="654"/>
      <c r="L261" s="385"/>
      <c r="M261" s="245"/>
      <c r="N261" s="208"/>
      <c r="O261" s="385"/>
      <c r="P261" s="245"/>
      <c r="Q261" s="208"/>
      <c r="R261" s="208"/>
      <c r="S261" s="208"/>
      <c r="T261" s="611"/>
      <c r="U261" s="301"/>
      <c r="V261" s="385"/>
      <c r="W261" s="1684" t="s">
        <v>4700</v>
      </c>
      <c r="X261" s="362" t="s">
        <v>163</v>
      </c>
      <c r="Y261" s="395">
        <v>0.85</v>
      </c>
      <c r="Z261" s="355"/>
      <c r="AA261" s="247"/>
      <c r="AB261" s="247"/>
      <c r="AC261" s="391">
        <f>ROUND(ROUND(ROUND(H224*L260,0)*O$8,0)*Y261,0)</f>
        <v>491</v>
      </c>
      <c r="AD261" s="268"/>
    </row>
    <row r="262" spans="1:30" ht="17.100000000000001" customHeight="1">
      <c r="A262" s="243">
        <v>61</v>
      </c>
      <c r="B262" s="243">
        <v>8505</v>
      </c>
      <c r="C262" s="870" t="s">
        <v>7092</v>
      </c>
      <c r="D262" s="764"/>
      <c r="E262" s="764"/>
      <c r="F262" s="278"/>
      <c r="G262" s="278"/>
      <c r="H262" s="278"/>
      <c r="I262" s="279"/>
      <c r="J262" s="597"/>
      <c r="K262" s="654"/>
      <c r="L262" s="385"/>
      <c r="M262" s="245"/>
      <c r="N262" s="208"/>
      <c r="O262" s="385"/>
      <c r="P262" s="245"/>
      <c r="Q262" s="208"/>
      <c r="R262" s="208"/>
      <c r="S262" s="208"/>
      <c r="T262" s="761"/>
      <c r="U262" s="304"/>
      <c r="V262" s="226"/>
      <c r="W262" s="1651"/>
      <c r="X262" s="512"/>
      <c r="Y262" s="368"/>
      <c r="Z262" s="762" t="s">
        <v>167</v>
      </c>
      <c r="AA262" s="354">
        <v>5</v>
      </c>
      <c r="AB262" s="763" t="s">
        <v>168</v>
      </c>
      <c r="AC262" s="391">
        <f>ROUND(ROUND(ROUND(H224*L260,0)*O$8,0)*Y261,0)-AA262</f>
        <v>486</v>
      </c>
      <c r="AD262" s="268"/>
    </row>
    <row r="263" spans="1:30" ht="17.100000000000001" customHeight="1">
      <c r="A263" s="229">
        <v>61</v>
      </c>
      <c r="B263" s="229">
        <v>8181</v>
      </c>
      <c r="C263" s="871" t="s">
        <v>7093</v>
      </c>
      <c r="D263" s="764"/>
      <c r="E263" s="764"/>
      <c r="F263" s="278"/>
      <c r="G263" s="278"/>
      <c r="H263" s="278"/>
      <c r="I263" s="279"/>
      <c r="J263" s="597"/>
      <c r="K263" s="654"/>
      <c r="L263" s="385"/>
      <c r="M263" s="245"/>
      <c r="N263" s="208"/>
      <c r="O263" s="385"/>
      <c r="P263" s="245"/>
      <c r="Q263" s="208"/>
      <c r="R263" s="208"/>
      <c r="S263" s="208"/>
      <c r="T263" s="1542" t="s">
        <v>4703</v>
      </c>
      <c r="U263" s="372" t="s">
        <v>163</v>
      </c>
      <c r="V263" s="373">
        <v>0.7</v>
      </c>
      <c r="W263" s="231"/>
      <c r="X263" s="232"/>
      <c r="Y263" s="314"/>
      <c r="Z263" s="257"/>
      <c r="AA263" s="257"/>
      <c r="AB263" s="257"/>
      <c r="AC263" s="473">
        <f>ROUND(ROUND(ROUND(H224*L260,0)*O$8,0)*V263,0)</f>
        <v>405</v>
      </c>
      <c r="AD263" s="268"/>
    </row>
    <row r="264" spans="1:30" ht="17.100000000000001" customHeight="1">
      <c r="A264" s="229">
        <v>61</v>
      </c>
      <c r="B264" s="229">
        <v>8182</v>
      </c>
      <c r="C264" s="869" t="s">
        <v>7094</v>
      </c>
      <c r="D264" s="764"/>
      <c r="E264" s="764"/>
      <c r="F264" s="278"/>
      <c r="G264" s="278"/>
      <c r="H264" s="208"/>
      <c r="I264" s="388"/>
      <c r="J264" s="597"/>
      <c r="K264" s="654"/>
      <c r="L264" s="385"/>
      <c r="M264" s="245"/>
      <c r="N264" s="208"/>
      <c r="O264" s="385"/>
      <c r="P264" s="245"/>
      <c r="Q264" s="208"/>
      <c r="R264" s="208"/>
      <c r="S264" s="208"/>
      <c r="T264" s="1545"/>
      <c r="U264" s="214"/>
      <c r="V264" s="609"/>
      <c r="W264" s="281"/>
      <c r="X264" s="216"/>
      <c r="Y264" s="226"/>
      <c r="Z264" s="758" t="s">
        <v>167</v>
      </c>
      <c r="AA264" s="759">
        <v>5</v>
      </c>
      <c r="AB264" s="760" t="s">
        <v>168</v>
      </c>
      <c r="AC264" s="473">
        <f>ROUND(ROUND(ROUND(H224*L260,0)*O$8,0)*V263,0)-AA264</f>
        <v>400</v>
      </c>
      <c r="AD264" s="268"/>
    </row>
    <row r="265" spans="1:30" ht="17.100000000000001" customHeight="1">
      <c r="A265" s="243">
        <v>61</v>
      </c>
      <c r="B265" s="243">
        <v>8506</v>
      </c>
      <c r="C265" s="870" t="s">
        <v>7095</v>
      </c>
      <c r="D265" s="765"/>
      <c r="E265" s="764"/>
      <c r="F265" s="406"/>
      <c r="G265" s="406"/>
      <c r="H265" s="208"/>
      <c r="I265" s="388"/>
      <c r="J265" s="597"/>
      <c r="K265" s="654"/>
      <c r="L265" s="385"/>
      <c r="M265" s="245"/>
      <c r="N265" s="208"/>
      <c r="O265" s="385"/>
      <c r="P265" s="245"/>
      <c r="Q265" s="208"/>
      <c r="R265" s="208"/>
      <c r="S265" s="208"/>
      <c r="T265" s="1545"/>
      <c r="U265" s="302"/>
      <c r="V265" s="766"/>
      <c r="W265" s="1684" t="s">
        <v>4700</v>
      </c>
      <c r="X265" s="362" t="s">
        <v>163</v>
      </c>
      <c r="Y265" s="395">
        <v>0.85</v>
      </c>
      <c r="Z265" s="355"/>
      <c r="AA265" s="247"/>
      <c r="AB265" s="247"/>
      <c r="AC265" s="391">
        <f>ROUND(ROUND(ROUND(ROUND(H224*L260,0)*O$8,0)*V263,0)*Y265,0)</f>
        <v>344</v>
      </c>
      <c r="AD265" s="268"/>
    </row>
    <row r="266" spans="1:30" ht="17.100000000000001" customHeight="1">
      <c r="A266" s="243">
        <v>61</v>
      </c>
      <c r="B266" s="243">
        <v>8507</v>
      </c>
      <c r="C266" s="870" t="s">
        <v>7096</v>
      </c>
      <c r="D266" s="765"/>
      <c r="E266" s="764"/>
      <c r="F266" s="406"/>
      <c r="G266" s="406"/>
      <c r="H266" s="208"/>
      <c r="I266" s="388"/>
      <c r="J266" s="597"/>
      <c r="K266" s="654"/>
      <c r="L266" s="385"/>
      <c r="M266" s="245"/>
      <c r="N266" s="208"/>
      <c r="O266" s="385"/>
      <c r="P266" s="245"/>
      <c r="Q266" s="208"/>
      <c r="R266" s="208"/>
      <c r="S266" s="208"/>
      <c r="T266" s="399"/>
      <c r="U266" s="305"/>
      <c r="V266" s="768"/>
      <c r="W266" s="1651"/>
      <c r="X266" s="512"/>
      <c r="Y266" s="368"/>
      <c r="Z266" s="762" t="s">
        <v>167</v>
      </c>
      <c r="AA266" s="354">
        <v>5</v>
      </c>
      <c r="AB266" s="763" t="s">
        <v>168</v>
      </c>
      <c r="AC266" s="391">
        <f>ROUND(ROUND(ROUND(ROUND(H224*L260,0)*O$8,0)*V263,0)*Y265,0)-AA266</f>
        <v>339</v>
      </c>
      <c r="AD266" s="268"/>
    </row>
    <row r="267" spans="1:30" ht="17.100000000000001" customHeight="1">
      <c r="A267" s="229">
        <v>61</v>
      </c>
      <c r="B267" s="229">
        <v>8729</v>
      </c>
      <c r="C267" s="871" t="s">
        <v>7097</v>
      </c>
      <c r="D267" s="765"/>
      <c r="E267" s="764"/>
      <c r="F267" s="406"/>
      <c r="G267" s="406"/>
      <c r="H267" s="208"/>
      <c r="I267" s="388"/>
      <c r="J267" s="597"/>
      <c r="K267" s="654"/>
      <c r="L267" s="385"/>
      <c r="M267" s="245"/>
      <c r="N267" s="208"/>
      <c r="O267" s="385"/>
      <c r="P267" s="245"/>
      <c r="Q267" s="208"/>
      <c r="R267" s="208"/>
      <c r="S267" s="385"/>
      <c r="T267" s="1542" t="s">
        <v>4708</v>
      </c>
      <c r="U267" s="214" t="s">
        <v>163</v>
      </c>
      <c r="V267" s="609">
        <v>0.85</v>
      </c>
      <c r="W267" s="231"/>
      <c r="X267" s="232"/>
      <c r="Y267" s="314"/>
      <c r="Z267" s="257"/>
      <c r="AA267" s="257"/>
      <c r="AB267" s="257"/>
      <c r="AC267" s="473">
        <f>ROUND(ROUND(ROUND(H224*L260,0)*O$8,0)*V267,0)</f>
        <v>491</v>
      </c>
      <c r="AD267" s="268"/>
    </row>
    <row r="268" spans="1:30" ht="17.100000000000001" customHeight="1">
      <c r="A268" s="229">
        <v>61</v>
      </c>
      <c r="B268" s="229">
        <v>8730</v>
      </c>
      <c r="C268" s="869" t="s">
        <v>7098</v>
      </c>
      <c r="D268" s="765"/>
      <c r="E268" s="764"/>
      <c r="F268" s="406"/>
      <c r="G268" s="406"/>
      <c r="H268" s="208"/>
      <c r="I268" s="388"/>
      <c r="J268" s="597"/>
      <c r="K268" s="654"/>
      <c r="L268" s="385"/>
      <c r="M268" s="245"/>
      <c r="N268" s="208"/>
      <c r="O268" s="385"/>
      <c r="P268" s="245"/>
      <c r="Q268" s="208"/>
      <c r="R268" s="208"/>
      <c r="S268" s="208"/>
      <c r="T268" s="1545"/>
      <c r="U268" s="214"/>
      <c r="V268" s="609"/>
      <c r="W268" s="281"/>
      <c r="X268" s="216"/>
      <c r="Y268" s="226"/>
      <c r="Z268" s="758" t="s">
        <v>167</v>
      </c>
      <c r="AA268" s="759">
        <v>5</v>
      </c>
      <c r="AB268" s="760" t="s">
        <v>168</v>
      </c>
      <c r="AC268" s="473">
        <f>ROUND(ROUND(ROUND(H224*L260,0)*O$8,0)*V267,0)-AA268</f>
        <v>486</v>
      </c>
      <c r="AD268" s="268"/>
    </row>
    <row r="269" spans="1:30" ht="17.100000000000001" customHeight="1">
      <c r="A269" s="243">
        <v>61</v>
      </c>
      <c r="B269" s="243">
        <v>8508</v>
      </c>
      <c r="C269" s="870" t="s">
        <v>7099</v>
      </c>
      <c r="D269" s="765"/>
      <c r="E269" s="764"/>
      <c r="F269" s="278"/>
      <c r="G269" s="278"/>
      <c r="H269" s="278"/>
      <c r="I269" s="279"/>
      <c r="J269" s="597"/>
      <c r="K269" s="654"/>
      <c r="L269" s="385"/>
      <c r="M269" s="245"/>
      <c r="N269" s="208"/>
      <c r="O269" s="385"/>
      <c r="P269" s="245"/>
      <c r="Q269" s="208"/>
      <c r="R269" s="208"/>
      <c r="S269" s="208"/>
      <c r="T269" s="1545"/>
      <c r="U269" s="302"/>
      <c r="V269" s="766"/>
      <c r="W269" s="1684" t="s">
        <v>4700</v>
      </c>
      <c r="X269" s="362" t="s">
        <v>163</v>
      </c>
      <c r="Y269" s="395">
        <v>0.85</v>
      </c>
      <c r="Z269" s="355"/>
      <c r="AA269" s="247"/>
      <c r="AB269" s="247"/>
      <c r="AC269" s="391">
        <f>ROUND(ROUND(ROUND(ROUND(H224*L260,0)*O$8,0)*V267,0)*Y269,0)</f>
        <v>417</v>
      </c>
      <c r="AD269" s="268"/>
    </row>
    <row r="270" spans="1:30" ht="17.100000000000001" customHeight="1">
      <c r="A270" s="243">
        <v>61</v>
      </c>
      <c r="B270" s="243">
        <v>8509</v>
      </c>
      <c r="C270" s="870" t="s">
        <v>7100</v>
      </c>
      <c r="D270" s="765"/>
      <c r="E270" s="764"/>
      <c r="F270" s="278"/>
      <c r="G270" s="278"/>
      <c r="H270" s="278"/>
      <c r="I270" s="279"/>
      <c r="J270" s="597"/>
      <c r="K270" s="654"/>
      <c r="L270" s="385"/>
      <c r="M270" s="245"/>
      <c r="N270" s="208"/>
      <c r="O270" s="385"/>
      <c r="P270" s="281"/>
      <c r="Q270" s="216"/>
      <c r="R270" s="216"/>
      <c r="S270" s="216"/>
      <c r="T270" s="1563"/>
      <c r="U270" s="305"/>
      <c r="V270" s="768"/>
      <c r="W270" s="1651"/>
      <c r="X270" s="512"/>
      <c r="Y270" s="368"/>
      <c r="Z270" s="762" t="s">
        <v>167</v>
      </c>
      <c r="AA270" s="354">
        <v>5</v>
      </c>
      <c r="AB270" s="763" t="s">
        <v>168</v>
      </c>
      <c r="AC270" s="391">
        <f>ROUND(ROUND(ROUND(ROUND(H224*L260,0)*O$8,0)*V267,0)*Y269,0)-AA270</f>
        <v>412</v>
      </c>
      <c r="AD270" s="268"/>
    </row>
    <row r="271" spans="1:30" ht="17.100000000000001" customHeight="1">
      <c r="A271" s="229">
        <v>61</v>
      </c>
      <c r="B271" s="229">
        <v>8183</v>
      </c>
      <c r="C271" s="871" t="s">
        <v>7101</v>
      </c>
      <c r="D271" s="765"/>
      <c r="E271" s="765"/>
      <c r="F271" s="278"/>
      <c r="G271" s="278"/>
      <c r="H271" s="278"/>
      <c r="I271" s="279"/>
      <c r="J271" s="597"/>
      <c r="K271" s="654"/>
      <c r="L271" s="385"/>
      <c r="M271" s="245"/>
      <c r="N271" s="208"/>
      <c r="O271" s="385"/>
      <c r="P271" s="1539" t="s">
        <v>4713</v>
      </c>
      <c r="Q271" s="1608" t="s">
        <v>162</v>
      </c>
      <c r="R271" s="769"/>
      <c r="S271" s="769"/>
      <c r="T271" s="340"/>
      <c r="U271" s="338"/>
      <c r="V271" s="334"/>
      <c r="W271" s="231"/>
      <c r="X271" s="232"/>
      <c r="Y271" s="314"/>
      <c r="Z271" s="257"/>
      <c r="AA271" s="257"/>
      <c r="AB271" s="257"/>
      <c r="AC271" s="473">
        <f>ROUND(ROUND(ROUND(H224*L260,0)*O$8,0)*S272,0)</f>
        <v>405</v>
      </c>
      <c r="AD271" s="268"/>
    </row>
    <row r="272" spans="1:30" ht="17.100000000000001" customHeight="1">
      <c r="A272" s="229">
        <v>61</v>
      </c>
      <c r="B272" s="229">
        <v>8184</v>
      </c>
      <c r="C272" s="869" t="s">
        <v>7102</v>
      </c>
      <c r="D272" s="765"/>
      <c r="E272" s="765"/>
      <c r="F272" s="278"/>
      <c r="G272" s="278"/>
      <c r="H272" s="278"/>
      <c r="I272" s="279"/>
      <c r="J272" s="597"/>
      <c r="K272" s="654"/>
      <c r="L272" s="385"/>
      <c r="M272" s="245"/>
      <c r="N272" s="208"/>
      <c r="O272" s="385"/>
      <c r="P272" s="1631"/>
      <c r="Q272" s="1586"/>
      <c r="R272" s="214" t="s">
        <v>163</v>
      </c>
      <c r="S272" s="770">
        <v>0.7</v>
      </c>
      <c r="T272" s="611"/>
      <c r="U272" s="392"/>
      <c r="V272" s="301"/>
      <c r="W272" s="245"/>
      <c r="X272" s="208"/>
      <c r="Y272" s="226"/>
      <c r="Z272" s="758" t="s">
        <v>167</v>
      </c>
      <c r="AA272" s="759">
        <v>5</v>
      </c>
      <c r="AB272" s="760" t="s">
        <v>168</v>
      </c>
      <c r="AC272" s="473">
        <f>ROUND(ROUND(ROUND(H224*L260,0)*O$8,0)*S272,0)-AA272</f>
        <v>400</v>
      </c>
      <c r="AD272" s="268"/>
    </row>
    <row r="273" spans="1:30" ht="17.100000000000001" customHeight="1">
      <c r="A273" s="243">
        <v>61</v>
      </c>
      <c r="B273" s="243">
        <v>8510</v>
      </c>
      <c r="C273" s="870" t="s">
        <v>7103</v>
      </c>
      <c r="D273" s="765"/>
      <c r="E273" s="765"/>
      <c r="F273" s="278"/>
      <c r="G273" s="278"/>
      <c r="H273" s="278"/>
      <c r="I273" s="279"/>
      <c r="J273" s="597"/>
      <c r="K273" s="654"/>
      <c r="L273" s="385"/>
      <c r="M273" s="245"/>
      <c r="N273" s="208"/>
      <c r="O273" s="385"/>
      <c r="P273" s="1631"/>
      <c r="Q273" s="1586"/>
      <c r="T273" s="611"/>
      <c r="U273" s="392"/>
      <c r="V273" s="301"/>
      <c r="W273" s="1684" t="s">
        <v>4700</v>
      </c>
      <c r="X273" s="362" t="s">
        <v>163</v>
      </c>
      <c r="Y273" s="395">
        <v>0.85</v>
      </c>
      <c r="Z273" s="355"/>
      <c r="AA273" s="247"/>
      <c r="AB273" s="247"/>
      <c r="AC273" s="391">
        <f>ROUND(ROUND(ROUND(ROUND(H224*L260,0)*O$8,0)*S272,0)*Y273,0)</f>
        <v>344</v>
      </c>
      <c r="AD273" s="268"/>
    </row>
    <row r="274" spans="1:30" ht="17.100000000000001" customHeight="1">
      <c r="A274" s="243">
        <v>61</v>
      </c>
      <c r="B274" s="243">
        <v>8550</v>
      </c>
      <c r="C274" s="870" t="s">
        <v>7104</v>
      </c>
      <c r="D274" s="765"/>
      <c r="E274" s="765"/>
      <c r="F274" s="278"/>
      <c r="G274" s="278"/>
      <c r="H274" s="278"/>
      <c r="I274" s="279"/>
      <c r="J274" s="597"/>
      <c r="K274" s="654"/>
      <c r="L274" s="385"/>
      <c r="M274" s="245"/>
      <c r="N274" s="208"/>
      <c r="O274" s="385"/>
      <c r="P274" s="772"/>
      <c r="Q274" s="1586"/>
      <c r="R274" s="214"/>
      <c r="S274" s="214"/>
      <c r="T274" s="761"/>
      <c r="U274" s="407"/>
      <c r="V274" s="304"/>
      <c r="W274" s="1651"/>
      <c r="X274" s="512"/>
      <c r="Y274" s="368"/>
      <c r="Z274" s="762" t="s">
        <v>167</v>
      </c>
      <c r="AA274" s="354">
        <v>5</v>
      </c>
      <c r="AB274" s="763" t="s">
        <v>168</v>
      </c>
      <c r="AC274" s="391">
        <f>ROUND(ROUND(ROUND(ROUND(H224*L260,0)*O$8,0)*S272,0)*Y273,0)-AA274</f>
        <v>339</v>
      </c>
      <c r="AD274" s="268"/>
    </row>
    <row r="275" spans="1:30" ht="17.100000000000001" customHeight="1">
      <c r="A275" s="229">
        <v>61</v>
      </c>
      <c r="B275" s="229">
        <v>8185</v>
      </c>
      <c r="C275" s="871" t="s">
        <v>7105</v>
      </c>
      <c r="D275" s="765"/>
      <c r="E275" s="765"/>
      <c r="F275" s="278"/>
      <c r="G275" s="278"/>
      <c r="H275" s="278"/>
      <c r="I275" s="279"/>
      <c r="J275" s="597"/>
      <c r="K275" s="654"/>
      <c r="L275" s="385"/>
      <c r="M275" s="245"/>
      <c r="N275" s="208"/>
      <c r="O275" s="385"/>
      <c r="P275" s="773"/>
      <c r="T275" s="1542" t="s">
        <v>4703</v>
      </c>
      <c r="U275" s="372" t="s">
        <v>163</v>
      </c>
      <c r="V275" s="373">
        <v>0.7</v>
      </c>
      <c r="W275" s="231"/>
      <c r="X275" s="232"/>
      <c r="Y275" s="314"/>
      <c r="Z275" s="257"/>
      <c r="AA275" s="257"/>
      <c r="AB275" s="257"/>
      <c r="AC275" s="473">
        <f>ROUND(ROUND(ROUND(ROUND(H224*L260,0)*O$8,0)*S272,0)*V275,0)</f>
        <v>284</v>
      </c>
      <c r="AD275" s="268"/>
    </row>
    <row r="276" spans="1:30" ht="17.100000000000001" customHeight="1">
      <c r="A276" s="229">
        <v>61</v>
      </c>
      <c r="B276" s="229">
        <v>8186</v>
      </c>
      <c r="C276" s="869" t="s">
        <v>7106</v>
      </c>
      <c r="D276" s="765"/>
      <c r="E276" s="765"/>
      <c r="F276" s="278"/>
      <c r="G276" s="278"/>
      <c r="H276" s="278"/>
      <c r="I276" s="279"/>
      <c r="J276" s="597"/>
      <c r="K276" s="654"/>
      <c r="L276" s="385"/>
      <c r="M276" s="245"/>
      <c r="N276" s="208"/>
      <c r="O276" s="385"/>
      <c r="P276" s="773"/>
      <c r="T276" s="1545"/>
      <c r="U276" s="214"/>
      <c r="V276" s="609"/>
      <c r="W276" s="281"/>
      <c r="X276" s="216"/>
      <c r="Y276" s="226"/>
      <c r="Z276" s="758" t="s">
        <v>167</v>
      </c>
      <c r="AA276" s="759">
        <v>5</v>
      </c>
      <c r="AB276" s="760" t="s">
        <v>168</v>
      </c>
      <c r="AC276" s="473">
        <f>ROUND(ROUND(ROUND(ROUND(H224*L260,0)*O$8,0)*S272,0)*V275,0)-AA276</f>
        <v>279</v>
      </c>
      <c r="AD276" s="268"/>
    </row>
    <row r="277" spans="1:30" ht="17.100000000000001" customHeight="1">
      <c r="A277" s="243">
        <v>61</v>
      </c>
      <c r="B277" s="243">
        <v>8551</v>
      </c>
      <c r="C277" s="870" t="s">
        <v>7107</v>
      </c>
      <c r="D277" s="765"/>
      <c r="E277" s="765"/>
      <c r="F277" s="278"/>
      <c r="G277" s="278"/>
      <c r="H277" s="278"/>
      <c r="I277" s="279"/>
      <c r="J277" s="597"/>
      <c r="K277" s="654"/>
      <c r="L277" s="385"/>
      <c r="M277" s="245"/>
      <c r="N277" s="208"/>
      <c r="O277" s="385"/>
      <c r="P277" s="774"/>
      <c r="Q277" s="214"/>
      <c r="R277" s="1653"/>
      <c r="S277" s="1653"/>
      <c r="T277" s="1545"/>
      <c r="U277" s="302"/>
      <c r="V277" s="766"/>
      <c r="W277" s="1684" t="s">
        <v>4700</v>
      </c>
      <c r="X277" s="362" t="s">
        <v>163</v>
      </c>
      <c r="Y277" s="395">
        <v>0.85</v>
      </c>
      <c r="Z277" s="355"/>
      <c r="AA277" s="247"/>
      <c r="AB277" s="247"/>
      <c r="AC277" s="391">
        <f>ROUND(ROUND(ROUND(ROUND(ROUND(H224*L260,0)*O$8,0)*S272,0)*V275,0)*Y277,0)</f>
        <v>241</v>
      </c>
      <c r="AD277" s="268"/>
    </row>
    <row r="278" spans="1:30" ht="17.100000000000001" customHeight="1">
      <c r="A278" s="243">
        <v>61</v>
      </c>
      <c r="B278" s="243">
        <v>8552</v>
      </c>
      <c r="C278" s="870" t="s">
        <v>7108</v>
      </c>
      <c r="D278" s="765"/>
      <c r="E278" s="765"/>
      <c r="F278" s="278"/>
      <c r="G278" s="278"/>
      <c r="H278" s="278"/>
      <c r="I278" s="279"/>
      <c r="J278" s="597"/>
      <c r="K278" s="654"/>
      <c r="L278" s="385"/>
      <c r="M278" s="245"/>
      <c r="N278" s="208"/>
      <c r="O278" s="385"/>
      <c r="P278" s="774"/>
      <c r="Q278" s="214"/>
      <c r="R278" s="214"/>
      <c r="S278" s="214"/>
      <c r="T278" s="399"/>
      <c r="U278" s="305"/>
      <c r="V278" s="768"/>
      <c r="W278" s="1651"/>
      <c r="X278" s="512"/>
      <c r="Y278" s="368"/>
      <c r="Z278" s="762" t="s">
        <v>167</v>
      </c>
      <c r="AA278" s="354">
        <v>5</v>
      </c>
      <c r="AB278" s="763" t="s">
        <v>168</v>
      </c>
      <c r="AC278" s="391">
        <f>ROUND(ROUND(ROUND(ROUND(ROUND(H224*L260,0)*O$8,0)*S272,0)*V275,0)*Y277,0)-AA278</f>
        <v>236</v>
      </c>
      <c r="AD278" s="268"/>
    </row>
    <row r="279" spans="1:30" ht="17.100000000000001" customHeight="1">
      <c r="A279" s="229">
        <v>61</v>
      </c>
      <c r="B279" s="229">
        <v>8731</v>
      </c>
      <c r="C279" s="871" t="s">
        <v>7109</v>
      </c>
      <c r="D279" s="765"/>
      <c r="E279" s="765"/>
      <c r="F279" s="278"/>
      <c r="G279" s="278"/>
      <c r="H279" s="278"/>
      <c r="I279" s="279"/>
      <c r="J279" s="597"/>
      <c r="K279" s="654"/>
      <c r="L279" s="385"/>
      <c r="M279" s="245"/>
      <c r="N279" s="208"/>
      <c r="O279" s="385"/>
      <c r="P279" s="773"/>
      <c r="Q279" s="214"/>
      <c r="R279" s="1599"/>
      <c r="S279" s="1600"/>
      <c r="T279" s="1542" t="s">
        <v>4708</v>
      </c>
      <c r="U279" s="214" t="s">
        <v>163</v>
      </c>
      <c r="V279" s="609">
        <v>0.85</v>
      </c>
      <c r="W279" s="231"/>
      <c r="X279" s="232"/>
      <c r="Y279" s="314"/>
      <c r="Z279" s="257"/>
      <c r="AA279" s="257"/>
      <c r="AB279" s="257"/>
      <c r="AC279" s="473">
        <f>ROUND(ROUND(ROUND(ROUND(H224*L260,0)*O$8,0)*S272,0)*V279,0)</f>
        <v>344</v>
      </c>
      <c r="AD279" s="268"/>
    </row>
    <row r="280" spans="1:30" ht="17.100000000000001" customHeight="1">
      <c r="A280" s="229">
        <v>61</v>
      </c>
      <c r="B280" s="229">
        <v>8732</v>
      </c>
      <c r="C280" s="869" t="s">
        <v>7110</v>
      </c>
      <c r="D280" s="765"/>
      <c r="E280" s="765"/>
      <c r="F280" s="278"/>
      <c r="G280" s="278"/>
      <c r="H280" s="278"/>
      <c r="I280" s="279"/>
      <c r="J280" s="597"/>
      <c r="K280" s="654"/>
      <c r="L280" s="385"/>
      <c r="M280" s="245"/>
      <c r="N280" s="208"/>
      <c r="O280" s="385"/>
      <c r="P280" s="773"/>
      <c r="Q280" s="214"/>
      <c r="R280" s="609"/>
      <c r="S280" s="609"/>
      <c r="T280" s="1545"/>
      <c r="U280" s="214"/>
      <c r="V280" s="609"/>
      <c r="W280" s="281"/>
      <c r="X280" s="216"/>
      <c r="Y280" s="226"/>
      <c r="Z280" s="758" t="s">
        <v>167</v>
      </c>
      <c r="AA280" s="759">
        <v>5</v>
      </c>
      <c r="AB280" s="760" t="s">
        <v>168</v>
      </c>
      <c r="AC280" s="473">
        <f>ROUND(ROUND(ROUND(ROUND(H224*L260,0)*O$8,0)*S272,0)*V279,0)-AA280</f>
        <v>339</v>
      </c>
      <c r="AD280" s="268"/>
    </row>
    <row r="281" spans="1:30" ht="17.100000000000001" customHeight="1">
      <c r="A281" s="243">
        <v>61</v>
      </c>
      <c r="B281" s="243">
        <v>8553</v>
      </c>
      <c r="C281" s="870" t="s">
        <v>7111</v>
      </c>
      <c r="D281" s="765"/>
      <c r="E281" s="765"/>
      <c r="F281" s="278"/>
      <c r="G281" s="278"/>
      <c r="H281" s="278"/>
      <c r="I281" s="279"/>
      <c r="J281" s="597"/>
      <c r="K281" s="654"/>
      <c r="L281" s="385"/>
      <c r="M281" s="245"/>
      <c r="N281" s="208"/>
      <c r="O281" s="385"/>
      <c r="P281" s="774"/>
      <c r="Q281" s="214"/>
      <c r="R281" s="609"/>
      <c r="S281" s="609"/>
      <c r="T281" s="1545"/>
      <c r="U281" s="302"/>
      <c r="V281" s="766"/>
      <c r="W281" s="1684" t="s">
        <v>4700</v>
      </c>
      <c r="X281" s="362" t="s">
        <v>163</v>
      </c>
      <c r="Y281" s="395">
        <v>0.85</v>
      </c>
      <c r="Z281" s="355"/>
      <c r="AA281" s="247"/>
      <c r="AB281" s="247"/>
      <c r="AC281" s="391">
        <f>ROUND(ROUND(ROUND(ROUND(ROUND(H224*L260,0)*O$8,0)*S272,0)*V279,0)*Y281,0)</f>
        <v>292</v>
      </c>
      <c r="AD281" s="268"/>
    </row>
    <row r="282" spans="1:30" ht="17.100000000000001" customHeight="1">
      <c r="A282" s="243">
        <v>61</v>
      </c>
      <c r="B282" s="243">
        <v>8554</v>
      </c>
      <c r="C282" s="870" t="s">
        <v>7112</v>
      </c>
      <c r="D282" s="765"/>
      <c r="E282" s="765"/>
      <c r="F282" s="278"/>
      <c r="G282" s="278"/>
      <c r="H282" s="278"/>
      <c r="I282" s="279"/>
      <c r="J282" s="597"/>
      <c r="K282" s="654"/>
      <c r="L282" s="385"/>
      <c r="M282" s="245"/>
      <c r="N282" s="208"/>
      <c r="O282" s="385"/>
      <c r="P282" s="773"/>
      <c r="Q282" s="214"/>
      <c r="R282" s="214"/>
      <c r="S282" s="214"/>
      <c r="T282" s="1563"/>
      <c r="U282" s="305"/>
      <c r="V282" s="768"/>
      <c r="W282" s="1651"/>
      <c r="X282" s="512"/>
      <c r="Y282" s="368"/>
      <c r="Z282" s="762" t="s">
        <v>167</v>
      </c>
      <c r="AA282" s="354">
        <v>5</v>
      </c>
      <c r="AB282" s="763" t="s">
        <v>168</v>
      </c>
      <c r="AC282" s="391">
        <f>ROUND(ROUND(ROUND(ROUND(ROUND(H224*L260,0)*O$8,0)*S272,0)*V279,0)*Y281,0)-AA282</f>
        <v>287</v>
      </c>
      <c r="AD282" s="268"/>
    </row>
    <row r="283" spans="1:30" ht="17.100000000000001" customHeight="1">
      <c r="A283" s="243">
        <v>61</v>
      </c>
      <c r="B283" s="243">
        <v>8555</v>
      </c>
      <c r="C283" s="870" t="s">
        <v>7113</v>
      </c>
      <c r="D283" s="765"/>
      <c r="E283" s="765"/>
      <c r="F283" s="278"/>
      <c r="G283" s="278"/>
      <c r="H283" s="278"/>
      <c r="I283" s="279"/>
      <c r="J283" s="597"/>
      <c r="K283" s="654"/>
      <c r="L283" s="385"/>
      <c r="M283" s="245"/>
      <c r="N283" s="208"/>
      <c r="O283" s="385"/>
      <c r="P283" s="773"/>
      <c r="Q283" s="1580" t="s">
        <v>165</v>
      </c>
      <c r="R283" s="775"/>
      <c r="S283" s="775"/>
      <c r="T283" s="359"/>
      <c r="U283" s="360"/>
      <c r="V283" s="361"/>
      <c r="W283" s="523"/>
      <c r="X283" s="524"/>
      <c r="Y283" s="642"/>
      <c r="Z283" s="247"/>
      <c r="AA283" s="247"/>
      <c r="AB283" s="247"/>
      <c r="AC283" s="391">
        <f>ROUND(ROUND(ROUND(H224*L260,0)*O$8,0)*S284,0)</f>
        <v>289</v>
      </c>
      <c r="AD283" s="268"/>
    </row>
    <row r="284" spans="1:30" ht="17.100000000000001" customHeight="1">
      <c r="A284" s="243">
        <v>61</v>
      </c>
      <c r="B284" s="243">
        <v>8556</v>
      </c>
      <c r="C284" s="870" t="s">
        <v>7114</v>
      </c>
      <c r="D284" s="765"/>
      <c r="E284" s="765"/>
      <c r="F284" s="278"/>
      <c r="G284" s="278"/>
      <c r="H284" s="278"/>
      <c r="I284" s="279"/>
      <c r="J284" s="597"/>
      <c r="K284" s="654"/>
      <c r="L284" s="385"/>
      <c r="M284" s="245"/>
      <c r="N284" s="208"/>
      <c r="O284" s="385"/>
      <c r="P284" s="772"/>
      <c r="Q284" s="1620"/>
      <c r="R284" s="643" t="s">
        <v>163</v>
      </c>
      <c r="S284" s="365">
        <v>0.5</v>
      </c>
      <c r="T284" s="777"/>
      <c r="U284" s="639"/>
      <c r="V284" s="529"/>
      <c r="W284" s="516"/>
      <c r="X284" s="517"/>
      <c r="Y284" s="526"/>
      <c r="Z284" s="762" t="s">
        <v>167</v>
      </c>
      <c r="AA284" s="354">
        <v>5</v>
      </c>
      <c r="AB284" s="763" t="s">
        <v>168</v>
      </c>
      <c r="AC284" s="391">
        <f>ROUND(ROUND(ROUND(H224*L260,0)*O$8,0)*S284,0)-AA284</f>
        <v>284</v>
      </c>
      <c r="AD284" s="268"/>
    </row>
    <row r="285" spans="1:30" ht="17.100000000000001" customHeight="1">
      <c r="A285" s="243">
        <v>61</v>
      </c>
      <c r="B285" s="243">
        <v>8557</v>
      </c>
      <c r="C285" s="870" t="s">
        <v>7115</v>
      </c>
      <c r="D285" s="765"/>
      <c r="E285" s="765"/>
      <c r="F285" s="278"/>
      <c r="G285" s="278"/>
      <c r="H285" s="278"/>
      <c r="I285" s="279"/>
      <c r="J285" s="597"/>
      <c r="K285" s="654"/>
      <c r="L285" s="385"/>
      <c r="M285" s="245"/>
      <c r="N285" s="208"/>
      <c r="O285" s="385"/>
      <c r="P285" s="772"/>
      <c r="Q285" s="1620"/>
      <c r="R285" s="530"/>
      <c r="S285" s="530"/>
      <c r="T285" s="777"/>
      <c r="U285" s="639"/>
      <c r="V285" s="529"/>
      <c r="W285" s="1684" t="s">
        <v>4700</v>
      </c>
      <c r="X285" s="362" t="s">
        <v>163</v>
      </c>
      <c r="Y285" s="395">
        <v>0.85</v>
      </c>
      <c r="Z285" s="355"/>
      <c r="AA285" s="247"/>
      <c r="AB285" s="247"/>
      <c r="AC285" s="391">
        <f>ROUND(ROUND(ROUND(ROUND(H224*L260,0)*O$8,0)*S284,0)*Y285,0)</f>
        <v>246</v>
      </c>
      <c r="AD285" s="268"/>
    </row>
    <row r="286" spans="1:30" ht="17.100000000000001" customHeight="1">
      <c r="A286" s="243">
        <v>61</v>
      </c>
      <c r="B286" s="243">
        <v>8558</v>
      </c>
      <c r="C286" s="870" t="s">
        <v>7116</v>
      </c>
      <c r="D286" s="765"/>
      <c r="E286" s="765"/>
      <c r="F286" s="278"/>
      <c r="G286" s="278"/>
      <c r="H286" s="278"/>
      <c r="I286" s="279"/>
      <c r="J286" s="597"/>
      <c r="K286" s="654"/>
      <c r="L286" s="385"/>
      <c r="M286" s="245"/>
      <c r="N286" s="208"/>
      <c r="O286" s="385"/>
      <c r="P286" s="772"/>
      <c r="Q286" s="1620"/>
      <c r="R286" s="643"/>
      <c r="S286" s="643"/>
      <c r="T286" s="778"/>
      <c r="U286" s="525"/>
      <c r="V286" s="539"/>
      <c r="W286" s="1651"/>
      <c r="X286" s="512"/>
      <c r="Y286" s="368"/>
      <c r="Z286" s="762" t="s">
        <v>167</v>
      </c>
      <c r="AA286" s="354">
        <v>5</v>
      </c>
      <c r="AB286" s="763" t="s">
        <v>168</v>
      </c>
      <c r="AC286" s="391">
        <f>ROUND(ROUND(ROUND(ROUND(H224*L260,0)*O$8,0)*S284,0)*Y285,0)-AA286</f>
        <v>241</v>
      </c>
      <c r="AD286" s="268"/>
    </row>
    <row r="287" spans="1:30" ht="17.100000000000001" customHeight="1">
      <c r="A287" s="243">
        <v>61</v>
      </c>
      <c r="B287" s="243">
        <v>8559</v>
      </c>
      <c r="C287" s="870" t="s">
        <v>7117</v>
      </c>
      <c r="D287" s="765"/>
      <c r="E287" s="765"/>
      <c r="F287" s="278"/>
      <c r="G287" s="278"/>
      <c r="H287" s="278"/>
      <c r="I287" s="279"/>
      <c r="J287" s="597"/>
      <c r="K287" s="654"/>
      <c r="L287" s="385"/>
      <c r="M287" s="245"/>
      <c r="N287" s="208"/>
      <c r="O287" s="385"/>
      <c r="P287" s="773"/>
      <c r="Q287" s="530"/>
      <c r="R287" s="530"/>
      <c r="S287" s="530"/>
      <c r="T287" s="1580" t="s">
        <v>4703</v>
      </c>
      <c r="U287" s="362" t="s">
        <v>163</v>
      </c>
      <c r="V287" s="356">
        <v>0.7</v>
      </c>
      <c r="W287" s="523"/>
      <c r="X287" s="524"/>
      <c r="Y287" s="642"/>
      <c r="Z287" s="247"/>
      <c r="AA287" s="247"/>
      <c r="AB287" s="247"/>
      <c r="AC287" s="391">
        <f>ROUND(ROUND(ROUND(ROUND(H224*L260,0)*O$8,0)*S284,0)*V287,0)</f>
        <v>202</v>
      </c>
      <c r="AD287" s="268"/>
    </row>
    <row r="288" spans="1:30" ht="17.100000000000001" customHeight="1">
      <c r="A288" s="243">
        <v>61</v>
      </c>
      <c r="B288" s="243">
        <v>8560</v>
      </c>
      <c r="C288" s="870" t="s">
        <v>7118</v>
      </c>
      <c r="D288" s="765"/>
      <c r="E288" s="765"/>
      <c r="F288" s="278"/>
      <c r="G288" s="278"/>
      <c r="H288" s="278"/>
      <c r="I288" s="279"/>
      <c r="J288" s="597"/>
      <c r="K288" s="654"/>
      <c r="L288" s="385"/>
      <c r="M288" s="245"/>
      <c r="N288" s="208"/>
      <c r="O288" s="385"/>
      <c r="P288" s="773"/>
      <c r="Q288" s="530"/>
      <c r="R288" s="530"/>
      <c r="S288" s="530"/>
      <c r="T288" s="1620"/>
      <c r="U288" s="643"/>
      <c r="V288" s="365"/>
      <c r="W288" s="319"/>
      <c r="X288" s="288"/>
      <c r="Y288" s="526"/>
      <c r="Z288" s="762" t="s">
        <v>167</v>
      </c>
      <c r="AA288" s="354">
        <v>5</v>
      </c>
      <c r="AB288" s="763" t="s">
        <v>168</v>
      </c>
      <c r="AC288" s="391">
        <f>ROUND(ROUND(ROUND(ROUND(H224*L260,0)*O$8,0)*S284,0)*V287,0)-AA288</f>
        <v>197</v>
      </c>
      <c r="AD288" s="268"/>
    </row>
    <row r="289" spans="1:30" ht="17.100000000000001" customHeight="1">
      <c r="A289" s="243">
        <v>61</v>
      </c>
      <c r="B289" s="243">
        <v>8561</v>
      </c>
      <c r="C289" s="870" t="s">
        <v>7119</v>
      </c>
      <c r="D289" s="765"/>
      <c r="E289" s="765"/>
      <c r="F289" s="278"/>
      <c r="G289" s="278"/>
      <c r="H289" s="278"/>
      <c r="I289" s="279"/>
      <c r="J289" s="597"/>
      <c r="K289" s="654"/>
      <c r="L289" s="385"/>
      <c r="M289" s="245"/>
      <c r="N289" s="208"/>
      <c r="O289" s="385"/>
      <c r="P289" s="774"/>
      <c r="Q289" s="643"/>
      <c r="R289" s="1644"/>
      <c r="S289" s="1652"/>
      <c r="T289" s="1620"/>
      <c r="U289" s="779"/>
      <c r="V289" s="780"/>
      <c r="W289" s="1684" t="s">
        <v>4700</v>
      </c>
      <c r="X289" s="362" t="s">
        <v>163</v>
      </c>
      <c r="Y289" s="395">
        <v>0.85</v>
      </c>
      <c r="Z289" s="355"/>
      <c r="AA289" s="247"/>
      <c r="AB289" s="247"/>
      <c r="AC289" s="391">
        <f>ROUND(ROUND(ROUND(ROUND(ROUND(H224*L260,0)*O$8,0)*S284,0)*V287,0)*Y289,0)</f>
        <v>172</v>
      </c>
      <c r="AD289" s="268"/>
    </row>
    <row r="290" spans="1:30" ht="17.100000000000001" customHeight="1">
      <c r="A290" s="243">
        <v>61</v>
      </c>
      <c r="B290" s="243">
        <v>8562</v>
      </c>
      <c r="C290" s="870" t="s">
        <v>7120</v>
      </c>
      <c r="D290" s="765"/>
      <c r="E290" s="765"/>
      <c r="F290" s="278"/>
      <c r="G290" s="278"/>
      <c r="H290" s="278"/>
      <c r="I290" s="279"/>
      <c r="J290" s="597"/>
      <c r="K290" s="654"/>
      <c r="L290" s="385"/>
      <c r="M290" s="245"/>
      <c r="N290" s="208"/>
      <c r="O290" s="385"/>
      <c r="P290" s="774"/>
      <c r="Q290" s="643"/>
      <c r="R290" s="643"/>
      <c r="S290" s="643"/>
      <c r="T290" s="781"/>
      <c r="U290" s="537"/>
      <c r="V290" s="783"/>
      <c r="W290" s="1651"/>
      <c r="X290" s="512"/>
      <c r="Y290" s="368"/>
      <c r="Z290" s="762" t="s">
        <v>167</v>
      </c>
      <c r="AA290" s="354">
        <v>5</v>
      </c>
      <c r="AB290" s="763" t="s">
        <v>168</v>
      </c>
      <c r="AC290" s="391">
        <f>ROUND(ROUND(ROUND(ROUND(ROUND(H224*L260,0)*O$8,0)*S284,0)*V287,0)*Y289,0)-AA290</f>
        <v>167</v>
      </c>
      <c r="AD290" s="268"/>
    </row>
    <row r="291" spans="1:30" ht="17.100000000000001" customHeight="1">
      <c r="A291" s="243">
        <v>61</v>
      </c>
      <c r="B291" s="243">
        <v>8563</v>
      </c>
      <c r="C291" s="870" t="s">
        <v>7121</v>
      </c>
      <c r="D291" s="765"/>
      <c r="E291" s="765"/>
      <c r="F291" s="278"/>
      <c r="G291" s="278"/>
      <c r="H291" s="278"/>
      <c r="I291" s="279"/>
      <c r="J291" s="597"/>
      <c r="K291" s="654"/>
      <c r="L291" s="385"/>
      <c r="M291" s="245"/>
      <c r="N291" s="208"/>
      <c r="O291" s="385"/>
      <c r="P291" s="773"/>
      <c r="Q291" s="643"/>
      <c r="R291" s="1646"/>
      <c r="S291" s="1649"/>
      <c r="T291" s="1580" t="s">
        <v>4708</v>
      </c>
      <c r="U291" s="643" t="s">
        <v>163</v>
      </c>
      <c r="V291" s="365">
        <v>0.85</v>
      </c>
      <c r="W291" s="523"/>
      <c r="X291" s="524"/>
      <c r="Y291" s="642"/>
      <c r="Z291" s="247"/>
      <c r="AA291" s="247"/>
      <c r="AB291" s="247"/>
      <c r="AC291" s="391">
        <f>ROUND(ROUND(ROUND(ROUND(H224*L260,0)*O$8,0)*S284,0)*V291,0)</f>
        <v>246</v>
      </c>
      <c r="AD291" s="268"/>
    </row>
    <row r="292" spans="1:30" ht="17.100000000000001" customHeight="1">
      <c r="A292" s="243">
        <v>61</v>
      </c>
      <c r="B292" s="243">
        <v>8564</v>
      </c>
      <c r="C292" s="870" t="s">
        <v>7122</v>
      </c>
      <c r="D292" s="765"/>
      <c r="E292" s="765"/>
      <c r="F292" s="278"/>
      <c r="G292" s="278"/>
      <c r="H292" s="278"/>
      <c r="I292" s="279"/>
      <c r="J292" s="597"/>
      <c r="K292" s="654"/>
      <c r="L292" s="385"/>
      <c r="M292" s="245"/>
      <c r="N292" s="208"/>
      <c r="O292" s="385"/>
      <c r="P292" s="773"/>
      <c r="Q292" s="643"/>
      <c r="R292" s="365"/>
      <c r="S292" s="365"/>
      <c r="T292" s="1620"/>
      <c r="U292" s="643"/>
      <c r="V292" s="365"/>
      <c r="W292" s="319"/>
      <c r="X292" s="288"/>
      <c r="Y292" s="526"/>
      <c r="Z292" s="762" t="s">
        <v>167</v>
      </c>
      <c r="AA292" s="354">
        <v>5</v>
      </c>
      <c r="AB292" s="763" t="s">
        <v>168</v>
      </c>
      <c r="AC292" s="391">
        <f>ROUND(ROUND(ROUND(ROUND(H224*L260,0)*O$8,0)*S284,0)*V291,0)-AA292</f>
        <v>241</v>
      </c>
      <c r="AD292" s="268"/>
    </row>
    <row r="293" spans="1:30" ht="17.100000000000001" customHeight="1">
      <c r="A293" s="243">
        <v>61</v>
      </c>
      <c r="B293" s="243">
        <v>8565</v>
      </c>
      <c r="C293" s="870" t="s">
        <v>7123</v>
      </c>
      <c r="D293" s="765"/>
      <c r="E293" s="765"/>
      <c r="F293" s="278"/>
      <c r="G293" s="278"/>
      <c r="H293" s="278"/>
      <c r="I293" s="279"/>
      <c r="J293" s="597"/>
      <c r="K293" s="654"/>
      <c r="L293" s="385"/>
      <c r="M293" s="245"/>
      <c r="N293" s="208"/>
      <c r="O293" s="385"/>
      <c r="P293" s="774"/>
      <c r="Q293" s="643"/>
      <c r="R293" s="365"/>
      <c r="S293" s="365"/>
      <c r="T293" s="1620"/>
      <c r="U293" s="779"/>
      <c r="V293" s="780"/>
      <c r="W293" s="1684" t="s">
        <v>4700</v>
      </c>
      <c r="X293" s="362" t="s">
        <v>163</v>
      </c>
      <c r="Y293" s="395">
        <v>0.85</v>
      </c>
      <c r="Z293" s="355"/>
      <c r="AA293" s="247"/>
      <c r="AB293" s="247"/>
      <c r="AC293" s="391">
        <f>ROUND(ROUND(ROUND(ROUND(ROUND(H224*L260,0)*O$8,0)*S284,0)*V291,0)*Y293,0)</f>
        <v>209</v>
      </c>
      <c r="AD293" s="268"/>
    </row>
    <row r="294" spans="1:30" ht="17.100000000000001" customHeight="1">
      <c r="A294" s="243">
        <v>61</v>
      </c>
      <c r="B294" s="243">
        <v>8566</v>
      </c>
      <c r="C294" s="870" t="s">
        <v>7124</v>
      </c>
      <c r="D294" s="765"/>
      <c r="E294" s="765"/>
      <c r="F294" s="278"/>
      <c r="G294" s="278"/>
      <c r="H294" s="278"/>
      <c r="I294" s="279"/>
      <c r="J294" s="597"/>
      <c r="K294" s="654"/>
      <c r="L294" s="385"/>
      <c r="M294" s="245"/>
      <c r="N294" s="208"/>
      <c r="O294" s="385"/>
      <c r="P294" s="467"/>
      <c r="Q294" s="643"/>
      <c r="R294" s="643"/>
      <c r="S294" s="643"/>
      <c r="T294" s="1642"/>
      <c r="U294" s="537"/>
      <c r="V294" s="783"/>
      <c r="W294" s="1651"/>
      <c r="X294" s="512"/>
      <c r="Y294" s="368"/>
      <c r="Z294" s="762" t="s">
        <v>167</v>
      </c>
      <c r="AA294" s="354">
        <v>5</v>
      </c>
      <c r="AB294" s="763" t="s">
        <v>168</v>
      </c>
      <c r="AC294" s="391">
        <f>ROUND(ROUND(ROUND(ROUND(ROUND(H224*L260,0)*O$8,0)*S284,0)*V291,0)*Y293,0)-AA294</f>
        <v>204</v>
      </c>
      <c r="AD294" s="268"/>
    </row>
    <row r="295" spans="1:30" ht="17.100000000000001" customHeight="1">
      <c r="A295" s="229">
        <v>61</v>
      </c>
      <c r="B295" s="229">
        <v>8191</v>
      </c>
      <c r="C295" s="871" t="s">
        <v>7125</v>
      </c>
      <c r="D295" s="765"/>
      <c r="E295" s="765"/>
      <c r="F295" s="1542" t="s">
        <v>4994</v>
      </c>
      <c r="G295" s="477"/>
      <c r="H295" s="477"/>
      <c r="I295" s="478"/>
      <c r="J295" s="756"/>
      <c r="K295" s="664"/>
      <c r="L295" s="314"/>
      <c r="M295" s="245"/>
      <c r="N295" s="208"/>
      <c r="O295" s="385"/>
      <c r="P295" s="231"/>
      <c r="Q295" s="232"/>
      <c r="R295" s="232"/>
      <c r="S295" s="232"/>
      <c r="T295" s="340"/>
      <c r="U295" s="334"/>
      <c r="V295" s="232"/>
      <c r="W295" s="231"/>
      <c r="X295" s="232"/>
      <c r="Y295" s="314"/>
      <c r="Z295" s="257"/>
      <c r="AA295" s="257"/>
      <c r="AB295" s="257"/>
      <c r="AC295" s="473">
        <f>ROUND(ROUND(H296*O$8,0),0)</f>
        <v>578</v>
      </c>
      <c r="AD295" s="268"/>
    </row>
    <row r="296" spans="1:30" ht="17.100000000000001" customHeight="1">
      <c r="A296" s="229">
        <v>61</v>
      </c>
      <c r="B296" s="229">
        <v>8192</v>
      </c>
      <c r="C296" s="869" t="s">
        <v>7126</v>
      </c>
      <c r="D296" s="764"/>
      <c r="E296" s="764"/>
      <c r="F296" s="1545"/>
      <c r="G296" s="377"/>
      <c r="H296" s="757">
        <f>'28児童発達支援(基本１)'!H296</f>
        <v>826</v>
      </c>
      <c r="I296" s="208" t="s">
        <v>18</v>
      </c>
      <c r="J296" s="597"/>
      <c r="K296" s="654"/>
      <c r="L296" s="385"/>
      <c r="M296" s="245"/>
      <c r="N296" s="208"/>
      <c r="O296" s="385"/>
      <c r="P296" s="245"/>
      <c r="Q296" s="208"/>
      <c r="R296" s="208"/>
      <c r="S296" s="208"/>
      <c r="T296" s="611"/>
      <c r="U296" s="301"/>
      <c r="V296" s="208"/>
      <c r="W296" s="245"/>
      <c r="X296" s="208"/>
      <c r="Y296" s="226"/>
      <c r="Z296" s="758" t="s">
        <v>167</v>
      </c>
      <c r="AA296" s="759">
        <v>5</v>
      </c>
      <c r="AB296" s="760" t="s">
        <v>168</v>
      </c>
      <c r="AC296" s="473">
        <f>ROUND(ROUND(H296*O$8,0),0)-AA296</f>
        <v>573</v>
      </c>
      <c r="AD296" s="268"/>
    </row>
    <row r="297" spans="1:30" ht="17.100000000000001" customHeight="1">
      <c r="A297" s="243">
        <v>61</v>
      </c>
      <c r="B297" s="243">
        <v>8567</v>
      </c>
      <c r="C297" s="870" t="s">
        <v>7127</v>
      </c>
      <c r="D297" s="764"/>
      <c r="E297" s="764"/>
      <c r="F297" s="1545"/>
      <c r="G297" s="377"/>
      <c r="H297" s="377"/>
      <c r="I297" s="378"/>
      <c r="J297" s="597"/>
      <c r="K297" s="654"/>
      <c r="L297" s="385"/>
      <c r="M297" s="245"/>
      <c r="N297" s="208"/>
      <c r="O297" s="385"/>
      <c r="P297" s="245"/>
      <c r="Q297" s="208"/>
      <c r="R297" s="208"/>
      <c r="S297" s="208"/>
      <c r="T297" s="611"/>
      <c r="U297" s="301"/>
      <c r="V297" s="385"/>
      <c r="W297" s="1684" t="s">
        <v>4700</v>
      </c>
      <c r="X297" s="362" t="s">
        <v>163</v>
      </c>
      <c r="Y297" s="395">
        <v>0.85</v>
      </c>
      <c r="Z297" s="355"/>
      <c r="AA297" s="247"/>
      <c r="AB297" s="247"/>
      <c r="AC297" s="391">
        <f>ROUND(ROUND(H296*O$8,0)*Y297,0)</f>
        <v>491</v>
      </c>
      <c r="AD297" s="268"/>
    </row>
    <row r="298" spans="1:30" ht="17.100000000000001" customHeight="1">
      <c r="A298" s="243">
        <v>61</v>
      </c>
      <c r="B298" s="243">
        <v>8568</v>
      </c>
      <c r="C298" s="870" t="s">
        <v>7128</v>
      </c>
      <c r="D298" s="764"/>
      <c r="E298" s="764"/>
      <c r="F298" s="377"/>
      <c r="G298" s="377"/>
      <c r="H298" s="377"/>
      <c r="I298" s="377"/>
      <c r="J298" s="597"/>
      <c r="K298" s="654"/>
      <c r="L298" s="385"/>
      <c r="M298" s="245"/>
      <c r="N298" s="208"/>
      <c r="O298" s="385"/>
      <c r="P298" s="245"/>
      <c r="Q298" s="208"/>
      <c r="R298" s="208"/>
      <c r="S298" s="208"/>
      <c r="T298" s="761"/>
      <c r="U298" s="304"/>
      <c r="V298" s="226"/>
      <c r="W298" s="1651"/>
      <c r="X298" s="512"/>
      <c r="Y298" s="368"/>
      <c r="Z298" s="762" t="s">
        <v>167</v>
      </c>
      <c r="AA298" s="354">
        <v>5</v>
      </c>
      <c r="AB298" s="763" t="s">
        <v>168</v>
      </c>
      <c r="AC298" s="391">
        <f>ROUND(ROUND(H296*O$8,0)*Y297,0)-AA298</f>
        <v>486</v>
      </c>
      <c r="AD298" s="268"/>
    </row>
    <row r="299" spans="1:30" ht="17.100000000000001" customHeight="1">
      <c r="A299" s="229">
        <v>61</v>
      </c>
      <c r="B299" s="229">
        <v>8193</v>
      </c>
      <c r="C299" s="871" t="s">
        <v>7129</v>
      </c>
      <c r="D299" s="764"/>
      <c r="E299" s="764"/>
      <c r="F299" s="278"/>
      <c r="G299" s="278"/>
      <c r="J299" s="597"/>
      <c r="K299" s="654"/>
      <c r="L299" s="385"/>
      <c r="M299" s="245"/>
      <c r="N299" s="208"/>
      <c r="O299" s="385"/>
      <c r="P299" s="245"/>
      <c r="Q299" s="208"/>
      <c r="R299" s="208"/>
      <c r="S299" s="208"/>
      <c r="T299" s="1542" t="s">
        <v>4703</v>
      </c>
      <c r="U299" s="372" t="s">
        <v>163</v>
      </c>
      <c r="V299" s="373">
        <v>0.7</v>
      </c>
      <c r="W299" s="231"/>
      <c r="X299" s="232"/>
      <c r="Y299" s="314"/>
      <c r="Z299" s="257"/>
      <c r="AA299" s="257"/>
      <c r="AB299" s="257"/>
      <c r="AC299" s="473">
        <f>ROUND(ROUND(H296*O$8,0)*V299,0)</f>
        <v>405</v>
      </c>
      <c r="AD299" s="268"/>
    </row>
    <row r="300" spans="1:30" ht="17.100000000000001" customHeight="1">
      <c r="A300" s="229">
        <v>61</v>
      </c>
      <c r="B300" s="229">
        <v>8194</v>
      </c>
      <c r="C300" s="869" t="s">
        <v>7130</v>
      </c>
      <c r="D300" s="764"/>
      <c r="E300" s="764"/>
      <c r="F300" s="278"/>
      <c r="G300" s="278"/>
      <c r="H300" s="208"/>
      <c r="I300" s="388"/>
      <c r="J300" s="597"/>
      <c r="K300" s="654"/>
      <c r="L300" s="385"/>
      <c r="M300" s="245"/>
      <c r="N300" s="208"/>
      <c r="O300" s="385"/>
      <c r="P300" s="245"/>
      <c r="Q300" s="208"/>
      <c r="R300" s="208"/>
      <c r="S300" s="208"/>
      <c r="T300" s="1545"/>
      <c r="U300" s="214"/>
      <c r="V300" s="609"/>
      <c r="W300" s="281"/>
      <c r="X300" s="216"/>
      <c r="Y300" s="226"/>
      <c r="Z300" s="758" t="s">
        <v>167</v>
      </c>
      <c r="AA300" s="759">
        <v>5</v>
      </c>
      <c r="AB300" s="760" t="s">
        <v>168</v>
      </c>
      <c r="AC300" s="473">
        <f>ROUND(ROUND(H296*O$8,0)*V299,0)-AA300</f>
        <v>400</v>
      </c>
      <c r="AD300" s="268"/>
    </row>
    <row r="301" spans="1:30" ht="17.100000000000001" customHeight="1">
      <c r="A301" s="243">
        <v>61</v>
      </c>
      <c r="B301" s="243">
        <v>8569</v>
      </c>
      <c r="C301" s="870" t="s">
        <v>7131</v>
      </c>
      <c r="D301" s="765"/>
      <c r="E301" s="764"/>
      <c r="F301" s="406"/>
      <c r="G301" s="406"/>
      <c r="H301" s="208"/>
      <c r="I301" s="388"/>
      <c r="J301" s="597"/>
      <c r="K301" s="654"/>
      <c r="L301" s="385"/>
      <c r="M301" s="245"/>
      <c r="N301" s="208"/>
      <c r="O301" s="385"/>
      <c r="P301" s="245"/>
      <c r="Q301" s="208"/>
      <c r="R301" s="208"/>
      <c r="S301" s="208"/>
      <c r="T301" s="1545"/>
      <c r="U301" s="302"/>
      <c r="V301" s="766"/>
      <c r="W301" s="1684" t="s">
        <v>4700</v>
      </c>
      <c r="X301" s="362" t="s">
        <v>163</v>
      </c>
      <c r="Y301" s="395">
        <v>0.85</v>
      </c>
      <c r="Z301" s="355"/>
      <c r="AA301" s="247"/>
      <c r="AB301" s="247"/>
      <c r="AC301" s="391">
        <f>ROUND(ROUND(ROUND(H296*O$8,0)*V299,0)*Y301,0)</f>
        <v>344</v>
      </c>
      <c r="AD301" s="268"/>
    </row>
    <row r="302" spans="1:30" ht="17.100000000000001" customHeight="1">
      <c r="A302" s="243">
        <v>61</v>
      </c>
      <c r="B302" s="243">
        <v>8570</v>
      </c>
      <c r="C302" s="870" t="s">
        <v>7132</v>
      </c>
      <c r="D302" s="765"/>
      <c r="E302" s="764"/>
      <c r="F302" s="406"/>
      <c r="G302" s="406"/>
      <c r="H302" s="208"/>
      <c r="I302" s="388"/>
      <c r="J302" s="597"/>
      <c r="K302" s="654"/>
      <c r="L302" s="385"/>
      <c r="M302" s="245"/>
      <c r="N302" s="208"/>
      <c r="O302" s="385"/>
      <c r="P302" s="245"/>
      <c r="Q302" s="208"/>
      <c r="R302" s="208"/>
      <c r="S302" s="208"/>
      <c r="T302" s="399"/>
      <c r="U302" s="305"/>
      <c r="V302" s="768"/>
      <c r="W302" s="1651"/>
      <c r="X302" s="512"/>
      <c r="Y302" s="368"/>
      <c r="Z302" s="762" t="s">
        <v>167</v>
      </c>
      <c r="AA302" s="354">
        <v>5</v>
      </c>
      <c r="AB302" s="763" t="s">
        <v>168</v>
      </c>
      <c r="AC302" s="391">
        <f>ROUND(ROUND(ROUND(H296*O$8,0)*V299,0)*Y301,0)-AA302</f>
        <v>339</v>
      </c>
      <c r="AD302" s="268"/>
    </row>
    <row r="303" spans="1:30" ht="17.100000000000001" customHeight="1">
      <c r="A303" s="229">
        <v>61</v>
      </c>
      <c r="B303" s="229">
        <v>8733</v>
      </c>
      <c r="C303" s="871" t="s">
        <v>7133</v>
      </c>
      <c r="D303" s="765"/>
      <c r="E303" s="764"/>
      <c r="F303" s="406"/>
      <c r="G303" s="406"/>
      <c r="H303" s="208"/>
      <c r="I303" s="388"/>
      <c r="J303" s="597"/>
      <c r="K303" s="654"/>
      <c r="L303" s="385"/>
      <c r="M303" s="245"/>
      <c r="N303" s="208"/>
      <c r="O303" s="385"/>
      <c r="P303" s="245"/>
      <c r="Q303" s="208"/>
      <c r="R303" s="208"/>
      <c r="S303" s="385"/>
      <c r="T303" s="1542" t="s">
        <v>4708</v>
      </c>
      <c r="U303" s="214" t="s">
        <v>163</v>
      </c>
      <c r="V303" s="609">
        <v>0.85</v>
      </c>
      <c r="W303" s="231"/>
      <c r="X303" s="232"/>
      <c r="Y303" s="314"/>
      <c r="Z303" s="257"/>
      <c r="AA303" s="257"/>
      <c r="AB303" s="257"/>
      <c r="AC303" s="473">
        <f>ROUND(ROUND(H296*O$8,0)*V303,0)</f>
        <v>491</v>
      </c>
      <c r="AD303" s="268"/>
    </row>
    <row r="304" spans="1:30" ht="17.100000000000001" customHeight="1">
      <c r="A304" s="229">
        <v>61</v>
      </c>
      <c r="B304" s="229">
        <v>8734</v>
      </c>
      <c r="C304" s="869" t="s">
        <v>7134</v>
      </c>
      <c r="D304" s="765"/>
      <c r="E304" s="764"/>
      <c r="F304" s="406"/>
      <c r="G304" s="406"/>
      <c r="H304" s="208"/>
      <c r="I304" s="388"/>
      <c r="J304" s="597"/>
      <c r="K304" s="654"/>
      <c r="L304" s="385"/>
      <c r="M304" s="245"/>
      <c r="N304" s="208"/>
      <c r="O304" s="385"/>
      <c r="P304" s="245"/>
      <c r="Q304" s="208"/>
      <c r="R304" s="208"/>
      <c r="S304" s="208"/>
      <c r="T304" s="1545"/>
      <c r="U304" s="214"/>
      <c r="V304" s="609"/>
      <c r="W304" s="281"/>
      <c r="X304" s="216"/>
      <c r="Y304" s="226"/>
      <c r="Z304" s="758" t="s">
        <v>167</v>
      </c>
      <c r="AA304" s="759">
        <v>5</v>
      </c>
      <c r="AB304" s="760" t="s">
        <v>168</v>
      </c>
      <c r="AC304" s="473">
        <f>ROUND(ROUND(H296*O$8,0)*V303,0)-AA304</f>
        <v>486</v>
      </c>
      <c r="AD304" s="268"/>
    </row>
    <row r="305" spans="1:30" ht="17.100000000000001" customHeight="1">
      <c r="A305" s="243">
        <v>61</v>
      </c>
      <c r="B305" s="243">
        <v>8571</v>
      </c>
      <c r="C305" s="870" t="s">
        <v>7135</v>
      </c>
      <c r="D305" s="765"/>
      <c r="E305" s="764"/>
      <c r="F305" s="278"/>
      <c r="G305" s="278"/>
      <c r="H305" s="278"/>
      <c r="I305" s="279"/>
      <c r="J305" s="597"/>
      <c r="K305" s="654"/>
      <c r="L305" s="385"/>
      <c r="M305" s="245"/>
      <c r="N305" s="208"/>
      <c r="O305" s="385"/>
      <c r="P305" s="245"/>
      <c r="Q305" s="208"/>
      <c r="R305" s="208"/>
      <c r="S305" s="208"/>
      <c r="T305" s="1545"/>
      <c r="U305" s="302"/>
      <c r="V305" s="766"/>
      <c r="W305" s="1684" t="s">
        <v>4700</v>
      </c>
      <c r="X305" s="362" t="s">
        <v>163</v>
      </c>
      <c r="Y305" s="395">
        <v>0.85</v>
      </c>
      <c r="Z305" s="355"/>
      <c r="AA305" s="247"/>
      <c r="AB305" s="247"/>
      <c r="AC305" s="391">
        <f>ROUND(ROUND(ROUND(H296*O$8,0)*V303,0)*Y305,0)</f>
        <v>417</v>
      </c>
      <c r="AD305" s="268"/>
    </row>
    <row r="306" spans="1:30" ht="17.100000000000001" customHeight="1">
      <c r="A306" s="243">
        <v>61</v>
      </c>
      <c r="B306" s="243">
        <v>8572</v>
      </c>
      <c r="C306" s="870" t="s">
        <v>7136</v>
      </c>
      <c r="D306" s="765"/>
      <c r="E306" s="764"/>
      <c r="F306" s="278"/>
      <c r="G306" s="278"/>
      <c r="H306" s="278"/>
      <c r="I306" s="279"/>
      <c r="J306" s="597"/>
      <c r="K306" s="654"/>
      <c r="L306" s="385"/>
      <c r="M306" s="245"/>
      <c r="N306" s="208"/>
      <c r="O306" s="385"/>
      <c r="P306" s="281"/>
      <c r="Q306" s="216"/>
      <c r="R306" s="216"/>
      <c r="S306" s="216"/>
      <c r="T306" s="1563"/>
      <c r="U306" s="305"/>
      <c r="V306" s="768"/>
      <c r="W306" s="1651"/>
      <c r="X306" s="512"/>
      <c r="Y306" s="368"/>
      <c r="Z306" s="762" t="s">
        <v>167</v>
      </c>
      <c r="AA306" s="354">
        <v>5</v>
      </c>
      <c r="AB306" s="763" t="s">
        <v>168</v>
      </c>
      <c r="AC306" s="391">
        <f>ROUND(ROUND(ROUND(H296*O$8,0)*V303,0)*Y305,0)-AA306</f>
        <v>412</v>
      </c>
      <c r="AD306" s="268"/>
    </row>
    <row r="307" spans="1:30" ht="17.100000000000001" customHeight="1">
      <c r="A307" s="229">
        <v>61</v>
      </c>
      <c r="B307" s="229">
        <v>8195</v>
      </c>
      <c r="C307" s="871" t="s">
        <v>7137</v>
      </c>
      <c r="D307" s="765"/>
      <c r="E307" s="765"/>
      <c r="F307" s="278"/>
      <c r="G307" s="278"/>
      <c r="H307" s="278"/>
      <c r="I307" s="279"/>
      <c r="J307" s="597"/>
      <c r="K307" s="654"/>
      <c r="L307" s="385"/>
      <c r="M307" s="245"/>
      <c r="N307" s="208"/>
      <c r="O307" s="385"/>
      <c r="P307" s="1539" t="s">
        <v>4713</v>
      </c>
      <c r="Q307" s="1608" t="s">
        <v>162</v>
      </c>
      <c r="R307" s="769"/>
      <c r="S307" s="769"/>
      <c r="T307" s="340"/>
      <c r="U307" s="338"/>
      <c r="V307" s="334"/>
      <c r="W307" s="231"/>
      <c r="X307" s="232"/>
      <c r="Y307" s="314"/>
      <c r="Z307" s="257"/>
      <c r="AA307" s="257"/>
      <c r="AB307" s="257"/>
      <c r="AC307" s="473">
        <f>ROUND(ROUND(H296*O$8,0)*S308,0)</f>
        <v>405</v>
      </c>
      <c r="AD307" s="268"/>
    </row>
    <row r="308" spans="1:30" ht="17.100000000000001" customHeight="1">
      <c r="A308" s="229">
        <v>61</v>
      </c>
      <c r="B308" s="229">
        <v>8196</v>
      </c>
      <c r="C308" s="869" t="s">
        <v>7138</v>
      </c>
      <c r="D308" s="765"/>
      <c r="E308" s="765"/>
      <c r="F308" s="278"/>
      <c r="G308" s="278"/>
      <c r="H308" s="278"/>
      <c r="I308" s="279"/>
      <c r="J308" s="597"/>
      <c r="K308" s="654"/>
      <c r="L308" s="385"/>
      <c r="M308" s="245"/>
      <c r="N308" s="208"/>
      <c r="O308" s="385"/>
      <c r="P308" s="1631"/>
      <c r="Q308" s="1586"/>
      <c r="R308" s="214" t="s">
        <v>163</v>
      </c>
      <c r="S308" s="770">
        <v>0.7</v>
      </c>
      <c r="T308" s="611"/>
      <c r="U308" s="392"/>
      <c r="V308" s="301"/>
      <c r="W308" s="245"/>
      <c r="X308" s="208"/>
      <c r="Y308" s="226"/>
      <c r="Z308" s="758" t="s">
        <v>167</v>
      </c>
      <c r="AA308" s="759">
        <v>5</v>
      </c>
      <c r="AB308" s="760" t="s">
        <v>168</v>
      </c>
      <c r="AC308" s="473">
        <f>ROUND(ROUND(H296*O$8,0)*S308,0)-AA308</f>
        <v>400</v>
      </c>
      <c r="AD308" s="268"/>
    </row>
    <row r="309" spans="1:30" ht="17.100000000000001" customHeight="1">
      <c r="A309" s="243">
        <v>61</v>
      </c>
      <c r="B309" s="243">
        <v>8573</v>
      </c>
      <c r="C309" s="870" t="s">
        <v>7139</v>
      </c>
      <c r="D309" s="765"/>
      <c r="E309" s="765"/>
      <c r="F309" s="278"/>
      <c r="G309" s="278"/>
      <c r="H309" s="278"/>
      <c r="I309" s="279"/>
      <c r="J309" s="597"/>
      <c r="K309" s="654"/>
      <c r="L309" s="385"/>
      <c r="M309" s="245"/>
      <c r="N309" s="208"/>
      <c r="O309" s="385"/>
      <c r="P309" s="1631"/>
      <c r="Q309" s="1586"/>
      <c r="T309" s="611"/>
      <c r="U309" s="392"/>
      <c r="V309" s="301"/>
      <c r="W309" s="1684" t="s">
        <v>4700</v>
      </c>
      <c r="X309" s="362" t="s">
        <v>163</v>
      </c>
      <c r="Y309" s="395">
        <v>0.85</v>
      </c>
      <c r="Z309" s="355"/>
      <c r="AA309" s="247"/>
      <c r="AB309" s="247"/>
      <c r="AC309" s="391">
        <f>ROUND(ROUND(ROUND(H296*O$8,0)*S308,0)*Y309,0)</f>
        <v>344</v>
      </c>
      <c r="AD309" s="268"/>
    </row>
    <row r="310" spans="1:30" ht="17.100000000000001" customHeight="1">
      <c r="A310" s="243">
        <v>61</v>
      </c>
      <c r="B310" s="243">
        <v>8574</v>
      </c>
      <c r="C310" s="870" t="s">
        <v>7140</v>
      </c>
      <c r="D310" s="765"/>
      <c r="E310" s="765"/>
      <c r="F310" s="278"/>
      <c r="G310" s="278"/>
      <c r="H310" s="278"/>
      <c r="I310" s="279"/>
      <c r="J310" s="597"/>
      <c r="K310" s="654"/>
      <c r="L310" s="385"/>
      <c r="M310" s="245"/>
      <c r="N310" s="208"/>
      <c r="O310" s="385"/>
      <c r="P310" s="772"/>
      <c r="Q310" s="1586"/>
      <c r="R310" s="214"/>
      <c r="S310" s="214"/>
      <c r="T310" s="761"/>
      <c r="U310" s="407"/>
      <c r="V310" s="304"/>
      <c r="W310" s="1651"/>
      <c r="X310" s="512"/>
      <c r="Y310" s="368"/>
      <c r="Z310" s="762" t="s">
        <v>167</v>
      </c>
      <c r="AA310" s="354">
        <v>5</v>
      </c>
      <c r="AB310" s="763" t="s">
        <v>168</v>
      </c>
      <c r="AC310" s="391">
        <f>ROUND(ROUND(ROUND(H296*O$8,0)*S308,0)*Y309,0)-AA310</f>
        <v>339</v>
      </c>
      <c r="AD310" s="268"/>
    </row>
    <row r="311" spans="1:30" ht="17.100000000000001" customHeight="1">
      <c r="A311" s="229">
        <v>61</v>
      </c>
      <c r="B311" s="229">
        <v>8197</v>
      </c>
      <c r="C311" s="871" t="s">
        <v>7141</v>
      </c>
      <c r="D311" s="765"/>
      <c r="E311" s="765"/>
      <c r="F311" s="278"/>
      <c r="G311" s="278"/>
      <c r="H311" s="278"/>
      <c r="I311" s="279"/>
      <c r="J311" s="597"/>
      <c r="K311" s="654"/>
      <c r="L311" s="385"/>
      <c r="M311" s="245"/>
      <c r="N311" s="208"/>
      <c r="O311" s="385"/>
      <c r="P311" s="773"/>
      <c r="T311" s="1542" t="s">
        <v>4703</v>
      </c>
      <c r="U311" s="372" t="s">
        <v>163</v>
      </c>
      <c r="V311" s="373">
        <v>0.7</v>
      </c>
      <c r="W311" s="231"/>
      <c r="X311" s="232"/>
      <c r="Y311" s="314"/>
      <c r="Z311" s="257"/>
      <c r="AA311" s="257"/>
      <c r="AB311" s="257"/>
      <c r="AC311" s="473">
        <f>ROUND(ROUND(ROUND(H296*O$8,0)*S308,0)*V311,0)</f>
        <v>284</v>
      </c>
      <c r="AD311" s="268"/>
    </row>
    <row r="312" spans="1:30" ht="17.100000000000001" customHeight="1">
      <c r="A312" s="229">
        <v>61</v>
      </c>
      <c r="B312" s="229">
        <v>8198</v>
      </c>
      <c r="C312" s="869" t="s">
        <v>7142</v>
      </c>
      <c r="D312" s="765"/>
      <c r="E312" s="765"/>
      <c r="F312" s="278"/>
      <c r="G312" s="278"/>
      <c r="H312" s="278"/>
      <c r="I312" s="279"/>
      <c r="J312" s="597"/>
      <c r="K312" s="654"/>
      <c r="L312" s="385"/>
      <c r="M312" s="245"/>
      <c r="N312" s="208"/>
      <c r="O312" s="385"/>
      <c r="P312" s="773"/>
      <c r="T312" s="1545"/>
      <c r="U312" s="214"/>
      <c r="V312" s="609"/>
      <c r="W312" s="281"/>
      <c r="X312" s="216"/>
      <c r="Y312" s="226"/>
      <c r="Z312" s="758" t="s">
        <v>167</v>
      </c>
      <c r="AA312" s="759">
        <v>5</v>
      </c>
      <c r="AB312" s="760" t="s">
        <v>168</v>
      </c>
      <c r="AC312" s="473">
        <f>ROUND(ROUND(ROUND(H296*O$8,0)*S308,0)*V311,0)-AA312</f>
        <v>279</v>
      </c>
      <c r="AD312" s="268"/>
    </row>
    <row r="313" spans="1:30" ht="17.100000000000001" customHeight="1">
      <c r="A313" s="243">
        <v>61</v>
      </c>
      <c r="B313" s="243">
        <v>8575</v>
      </c>
      <c r="C313" s="870" t="s">
        <v>7143</v>
      </c>
      <c r="D313" s="765"/>
      <c r="E313" s="765"/>
      <c r="F313" s="278"/>
      <c r="G313" s="278"/>
      <c r="H313" s="278"/>
      <c r="I313" s="279"/>
      <c r="J313" s="597"/>
      <c r="K313" s="654"/>
      <c r="L313" s="385"/>
      <c r="M313" s="245"/>
      <c r="N313" s="208"/>
      <c r="O313" s="385"/>
      <c r="P313" s="774"/>
      <c r="Q313" s="214"/>
      <c r="R313" s="1653"/>
      <c r="S313" s="1653"/>
      <c r="T313" s="1545"/>
      <c r="U313" s="302"/>
      <c r="V313" s="766"/>
      <c r="W313" s="1684" t="s">
        <v>4700</v>
      </c>
      <c r="X313" s="362" t="s">
        <v>163</v>
      </c>
      <c r="Y313" s="395">
        <v>0.85</v>
      </c>
      <c r="Z313" s="355"/>
      <c r="AA313" s="247"/>
      <c r="AB313" s="247"/>
      <c r="AC313" s="391">
        <f>ROUND(ROUND(ROUND(ROUND(H296*O$8,0)*S308,0)*V311,0)*Y313,0)</f>
        <v>241</v>
      </c>
      <c r="AD313" s="268"/>
    </row>
    <row r="314" spans="1:30" ht="17.100000000000001" customHeight="1">
      <c r="A314" s="243">
        <v>61</v>
      </c>
      <c r="B314" s="243">
        <v>8576</v>
      </c>
      <c r="C314" s="870" t="s">
        <v>7144</v>
      </c>
      <c r="D314" s="765"/>
      <c r="E314" s="765"/>
      <c r="F314" s="278"/>
      <c r="G314" s="278"/>
      <c r="H314" s="278"/>
      <c r="I314" s="279"/>
      <c r="J314" s="597"/>
      <c r="K314" s="654"/>
      <c r="L314" s="385"/>
      <c r="M314" s="245"/>
      <c r="N314" s="208"/>
      <c r="O314" s="385"/>
      <c r="P314" s="774"/>
      <c r="Q314" s="214"/>
      <c r="R314" s="214"/>
      <c r="S314" s="214"/>
      <c r="T314" s="399"/>
      <c r="U314" s="305"/>
      <c r="V314" s="768"/>
      <c r="W314" s="1651"/>
      <c r="X314" s="512"/>
      <c r="Y314" s="368"/>
      <c r="Z314" s="762" t="s">
        <v>167</v>
      </c>
      <c r="AA314" s="354">
        <v>5</v>
      </c>
      <c r="AB314" s="763" t="s">
        <v>168</v>
      </c>
      <c r="AC314" s="391">
        <f>ROUND(ROUND(ROUND(ROUND(H296*O$8,0)*S308,0)*V311,0)*Y313,0)-AA314</f>
        <v>236</v>
      </c>
      <c r="AD314" s="268"/>
    </row>
    <row r="315" spans="1:30" ht="17.100000000000001" customHeight="1">
      <c r="A315" s="229">
        <v>61</v>
      </c>
      <c r="B315" s="229">
        <v>8735</v>
      </c>
      <c r="C315" s="871" t="s">
        <v>7145</v>
      </c>
      <c r="D315" s="765"/>
      <c r="E315" s="765"/>
      <c r="F315" s="278"/>
      <c r="G315" s="278"/>
      <c r="H315" s="278"/>
      <c r="I315" s="279"/>
      <c r="J315" s="597"/>
      <c r="K315" s="654"/>
      <c r="L315" s="385"/>
      <c r="M315" s="245"/>
      <c r="N315" s="208"/>
      <c r="O315" s="385"/>
      <c r="P315" s="773"/>
      <c r="Q315" s="214"/>
      <c r="R315" s="1599"/>
      <c r="S315" s="1600"/>
      <c r="T315" s="1542" t="s">
        <v>4708</v>
      </c>
      <c r="U315" s="214" t="s">
        <v>163</v>
      </c>
      <c r="V315" s="609">
        <v>0.85</v>
      </c>
      <c r="W315" s="231"/>
      <c r="X315" s="232"/>
      <c r="Y315" s="314"/>
      <c r="Z315" s="257"/>
      <c r="AA315" s="257"/>
      <c r="AB315" s="257"/>
      <c r="AC315" s="473">
        <f>ROUND(ROUND(ROUND(H296*O$8,0)*S308,0)*V315,0)</f>
        <v>344</v>
      </c>
      <c r="AD315" s="268"/>
    </row>
    <row r="316" spans="1:30" ht="17.100000000000001" customHeight="1">
      <c r="A316" s="229">
        <v>61</v>
      </c>
      <c r="B316" s="229">
        <v>8736</v>
      </c>
      <c r="C316" s="869" t="s">
        <v>7146</v>
      </c>
      <c r="D316" s="765"/>
      <c r="E316" s="765"/>
      <c r="F316" s="278"/>
      <c r="G316" s="278"/>
      <c r="H316" s="278"/>
      <c r="I316" s="279"/>
      <c r="J316" s="597"/>
      <c r="K316" s="654"/>
      <c r="L316" s="385"/>
      <c r="M316" s="245"/>
      <c r="N316" s="208"/>
      <c r="O316" s="385"/>
      <c r="P316" s="773"/>
      <c r="Q316" s="214"/>
      <c r="R316" s="609"/>
      <c r="S316" s="609"/>
      <c r="T316" s="1545"/>
      <c r="U316" s="214"/>
      <c r="V316" s="609"/>
      <c r="W316" s="281"/>
      <c r="X316" s="216"/>
      <c r="Y316" s="226"/>
      <c r="Z316" s="758" t="s">
        <v>167</v>
      </c>
      <c r="AA316" s="759">
        <v>5</v>
      </c>
      <c r="AB316" s="760" t="s">
        <v>168</v>
      </c>
      <c r="AC316" s="473">
        <f>ROUND(ROUND(ROUND(H296*O$8,0)*S308,0)*V315,0)-AA316</f>
        <v>339</v>
      </c>
      <c r="AD316" s="268"/>
    </row>
    <row r="317" spans="1:30" ht="17.100000000000001" customHeight="1">
      <c r="A317" s="243">
        <v>61</v>
      </c>
      <c r="B317" s="243">
        <v>8577</v>
      </c>
      <c r="C317" s="870" t="s">
        <v>7147</v>
      </c>
      <c r="D317" s="765"/>
      <c r="E317" s="765"/>
      <c r="F317" s="278"/>
      <c r="G317" s="278"/>
      <c r="H317" s="278"/>
      <c r="I317" s="279"/>
      <c r="J317" s="597"/>
      <c r="K317" s="654"/>
      <c r="L317" s="385"/>
      <c r="M317" s="245"/>
      <c r="N317" s="208"/>
      <c r="O317" s="385"/>
      <c r="P317" s="774"/>
      <c r="Q317" s="737"/>
      <c r="R317" s="609"/>
      <c r="S317" s="609"/>
      <c r="T317" s="1545"/>
      <c r="U317" s="302"/>
      <c r="V317" s="766"/>
      <c r="W317" s="1684" t="s">
        <v>4700</v>
      </c>
      <c r="X317" s="362" t="s">
        <v>163</v>
      </c>
      <c r="Y317" s="395">
        <v>0.85</v>
      </c>
      <c r="Z317" s="355"/>
      <c r="AA317" s="247"/>
      <c r="AB317" s="247"/>
      <c r="AC317" s="391">
        <f>ROUND(ROUND(ROUND(ROUND(H296*O$8,0)*S308,0)*V315,0)*Y317,0)</f>
        <v>292</v>
      </c>
      <c r="AD317" s="268"/>
    </row>
    <row r="318" spans="1:30" ht="17.100000000000001" customHeight="1">
      <c r="A318" s="243">
        <v>61</v>
      </c>
      <c r="B318" s="243">
        <v>8578</v>
      </c>
      <c r="C318" s="870" t="s">
        <v>7148</v>
      </c>
      <c r="D318" s="765"/>
      <c r="E318" s="765"/>
      <c r="F318" s="278"/>
      <c r="G318" s="278"/>
      <c r="H318" s="278"/>
      <c r="I318" s="279"/>
      <c r="J318" s="597"/>
      <c r="K318" s="654"/>
      <c r="L318" s="385"/>
      <c r="M318" s="245"/>
      <c r="N318" s="208"/>
      <c r="O318" s="385"/>
      <c r="P318" s="773"/>
      <c r="Q318" s="786"/>
      <c r="R318" s="400"/>
      <c r="S318" s="787"/>
      <c r="T318" s="1563"/>
      <c r="U318" s="305"/>
      <c r="V318" s="768"/>
      <c r="W318" s="1651"/>
      <c r="X318" s="512"/>
      <c r="Y318" s="368"/>
      <c r="Z318" s="762" t="s">
        <v>167</v>
      </c>
      <c r="AA318" s="354">
        <v>5</v>
      </c>
      <c r="AB318" s="763" t="s">
        <v>168</v>
      </c>
      <c r="AC318" s="391">
        <f>ROUND(ROUND(ROUND(ROUND(H296*O$8,0)*S308,0)*V315,0)*Y317,0)-AA318</f>
        <v>287</v>
      </c>
      <c r="AD318" s="268"/>
    </row>
    <row r="319" spans="1:30" ht="17.100000000000001" customHeight="1">
      <c r="A319" s="243">
        <v>61</v>
      </c>
      <c r="B319" s="243">
        <v>8579</v>
      </c>
      <c r="C319" s="870" t="s">
        <v>7149</v>
      </c>
      <c r="D319" s="765"/>
      <c r="E319" s="765"/>
      <c r="F319" s="278"/>
      <c r="G319" s="278"/>
      <c r="H319" s="278"/>
      <c r="I319" s="279"/>
      <c r="J319" s="597"/>
      <c r="K319" s="654"/>
      <c r="L319" s="385"/>
      <c r="M319" s="245"/>
      <c r="N319" s="208"/>
      <c r="O319" s="385"/>
      <c r="P319" s="773"/>
      <c r="Q319" s="1580" t="s">
        <v>165</v>
      </c>
      <c r="R319" s="775"/>
      <c r="S319" s="775"/>
      <c r="T319" s="359"/>
      <c r="U319" s="360"/>
      <c r="V319" s="361"/>
      <c r="W319" s="523"/>
      <c r="X319" s="524"/>
      <c r="Y319" s="642"/>
      <c r="Z319" s="247"/>
      <c r="AA319" s="247"/>
      <c r="AB319" s="247"/>
      <c r="AC319" s="391">
        <f>ROUND(ROUND(H296*O$8,0)*S320,0)</f>
        <v>289</v>
      </c>
      <c r="AD319" s="268"/>
    </row>
    <row r="320" spans="1:30" ht="17.100000000000001" customHeight="1">
      <c r="A320" s="243">
        <v>61</v>
      </c>
      <c r="B320" s="243">
        <v>8580</v>
      </c>
      <c r="C320" s="870" t="s">
        <v>7150</v>
      </c>
      <c r="D320" s="765"/>
      <c r="E320" s="765"/>
      <c r="F320" s="278"/>
      <c r="G320" s="278"/>
      <c r="H320" s="278"/>
      <c r="I320" s="279"/>
      <c r="J320" s="597"/>
      <c r="K320" s="654"/>
      <c r="L320" s="385"/>
      <c r="M320" s="245"/>
      <c r="N320" s="208"/>
      <c r="O320" s="385"/>
      <c r="P320" s="772"/>
      <c r="Q320" s="1620"/>
      <c r="R320" s="643" t="s">
        <v>163</v>
      </c>
      <c r="S320" s="365">
        <v>0.5</v>
      </c>
      <c r="T320" s="777"/>
      <c r="U320" s="639"/>
      <c r="V320" s="529"/>
      <c r="W320" s="516"/>
      <c r="X320" s="517"/>
      <c r="Y320" s="526"/>
      <c r="Z320" s="762" t="s">
        <v>167</v>
      </c>
      <c r="AA320" s="354">
        <v>5</v>
      </c>
      <c r="AB320" s="763" t="s">
        <v>168</v>
      </c>
      <c r="AC320" s="391">
        <f>ROUND(ROUND(H296*O$8,0)*S320,0)-AA320</f>
        <v>284</v>
      </c>
      <c r="AD320" s="268"/>
    </row>
    <row r="321" spans="1:30" ht="17.100000000000001" customHeight="1">
      <c r="A321" s="243">
        <v>61</v>
      </c>
      <c r="B321" s="243">
        <v>8581</v>
      </c>
      <c r="C321" s="870" t="s">
        <v>7151</v>
      </c>
      <c r="D321" s="765"/>
      <c r="E321" s="765"/>
      <c r="F321" s="278"/>
      <c r="G321" s="278"/>
      <c r="H321" s="278"/>
      <c r="I321" s="279"/>
      <c r="J321" s="597"/>
      <c r="K321" s="654"/>
      <c r="L321" s="385"/>
      <c r="M321" s="245"/>
      <c r="N321" s="208"/>
      <c r="O321" s="385"/>
      <c r="P321" s="772"/>
      <c r="Q321" s="1620"/>
      <c r="R321" s="530"/>
      <c r="S321" s="530"/>
      <c r="T321" s="777"/>
      <c r="U321" s="639"/>
      <c r="V321" s="529"/>
      <c r="W321" s="1684" t="s">
        <v>4700</v>
      </c>
      <c r="X321" s="362" t="s">
        <v>163</v>
      </c>
      <c r="Y321" s="395">
        <v>0.85</v>
      </c>
      <c r="Z321" s="355"/>
      <c r="AA321" s="247"/>
      <c r="AB321" s="247"/>
      <c r="AC321" s="391">
        <f>ROUND(ROUND(ROUND(H296*O$8,0)*S320,0)*Y321,0)</f>
        <v>246</v>
      </c>
      <c r="AD321" s="268"/>
    </row>
    <row r="322" spans="1:30" ht="17.100000000000001" customHeight="1">
      <c r="A322" s="243">
        <v>61</v>
      </c>
      <c r="B322" s="243">
        <v>8582</v>
      </c>
      <c r="C322" s="870" t="s">
        <v>7152</v>
      </c>
      <c r="D322" s="765"/>
      <c r="E322" s="765"/>
      <c r="F322" s="278"/>
      <c r="G322" s="278"/>
      <c r="H322" s="278"/>
      <c r="I322" s="279"/>
      <c r="J322" s="597"/>
      <c r="K322" s="654"/>
      <c r="L322" s="385"/>
      <c r="M322" s="245"/>
      <c r="N322" s="208"/>
      <c r="O322" s="385"/>
      <c r="P322" s="772"/>
      <c r="Q322" s="1620"/>
      <c r="R322" s="643"/>
      <c r="S322" s="643"/>
      <c r="T322" s="778"/>
      <c r="U322" s="525"/>
      <c r="V322" s="539"/>
      <c r="W322" s="1651"/>
      <c r="X322" s="512"/>
      <c r="Y322" s="368"/>
      <c r="Z322" s="762" t="s">
        <v>167</v>
      </c>
      <c r="AA322" s="354">
        <v>5</v>
      </c>
      <c r="AB322" s="763" t="s">
        <v>168</v>
      </c>
      <c r="AC322" s="391">
        <f>ROUND(ROUND(ROUND(H296*O$8,0)*S320,0)*Y321,0)-AA322</f>
        <v>241</v>
      </c>
      <c r="AD322" s="268"/>
    </row>
    <row r="323" spans="1:30" ht="17.100000000000001" customHeight="1">
      <c r="A323" s="243">
        <v>61</v>
      </c>
      <c r="B323" s="243">
        <v>8583</v>
      </c>
      <c r="C323" s="870" t="s">
        <v>7153</v>
      </c>
      <c r="D323" s="765"/>
      <c r="E323" s="765"/>
      <c r="F323" s="278"/>
      <c r="G323" s="278"/>
      <c r="H323" s="278"/>
      <c r="I323" s="279"/>
      <c r="J323" s="597"/>
      <c r="K323" s="654"/>
      <c r="L323" s="385"/>
      <c r="M323" s="245"/>
      <c r="N323" s="208"/>
      <c r="O323" s="385"/>
      <c r="P323" s="773"/>
      <c r="Q323" s="530"/>
      <c r="R323" s="530"/>
      <c r="S323" s="530"/>
      <c r="T323" s="1580" t="s">
        <v>4703</v>
      </c>
      <c r="U323" s="362" t="s">
        <v>163</v>
      </c>
      <c r="V323" s="356">
        <v>0.7</v>
      </c>
      <c r="W323" s="523"/>
      <c r="X323" s="524"/>
      <c r="Y323" s="642"/>
      <c r="Z323" s="247"/>
      <c r="AA323" s="247"/>
      <c r="AB323" s="247"/>
      <c r="AC323" s="391">
        <f>ROUND(ROUND(ROUND(H296*O$8,0)*S320,0)*V323,0)</f>
        <v>202</v>
      </c>
      <c r="AD323" s="268"/>
    </row>
    <row r="324" spans="1:30" ht="17.100000000000001" customHeight="1">
      <c r="A324" s="243">
        <v>61</v>
      </c>
      <c r="B324" s="243">
        <v>8584</v>
      </c>
      <c r="C324" s="870" t="s">
        <v>7154</v>
      </c>
      <c r="D324" s="765"/>
      <c r="E324" s="765"/>
      <c r="F324" s="278"/>
      <c r="G324" s="278"/>
      <c r="H324" s="278"/>
      <c r="I324" s="279"/>
      <c r="J324" s="597"/>
      <c r="K324" s="654"/>
      <c r="L324" s="385"/>
      <c r="M324" s="245"/>
      <c r="N324" s="208"/>
      <c r="O324" s="385"/>
      <c r="P324" s="773"/>
      <c r="Q324" s="530"/>
      <c r="R324" s="530"/>
      <c r="S324" s="530"/>
      <c r="T324" s="1620"/>
      <c r="U324" s="643"/>
      <c r="V324" s="365"/>
      <c r="W324" s="319"/>
      <c r="X324" s="288"/>
      <c r="Y324" s="526"/>
      <c r="Z324" s="762" t="s">
        <v>167</v>
      </c>
      <c r="AA324" s="354">
        <v>5</v>
      </c>
      <c r="AB324" s="763" t="s">
        <v>168</v>
      </c>
      <c r="AC324" s="391">
        <f>ROUND(ROUND(ROUND(H296*O$8,0)*S320,0)*V323,0)-AA324</f>
        <v>197</v>
      </c>
      <c r="AD324" s="268"/>
    </row>
    <row r="325" spans="1:30" ht="17.100000000000001" customHeight="1">
      <c r="A325" s="243">
        <v>61</v>
      </c>
      <c r="B325" s="243">
        <v>8585</v>
      </c>
      <c r="C325" s="870" t="s">
        <v>7155</v>
      </c>
      <c r="D325" s="765"/>
      <c r="E325" s="765"/>
      <c r="F325" s="278"/>
      <c r="G325" s="278"/>
      <c r="H325" s="278"/>
      <c r="I325" s="279"/>
      <c r="J325" s="597"/>
      <c r="K325" s="654"/>
      <c r="L325" s="385"/>
      <c r="M325" s="245"/>
      <c r="N325" s="208"/>
      <c r="O325" s="385"/>
      <c r="P325" s="774"/>
      <c r="Q325" s="643"/>
      <c r="R325" s="1644"/>
      <c r="S325" s="1652"/>
      <c r="T325" s="1620"/>
      <c r="U325" s="779"/>
      <c r="V325" s="780"/>
      <c r="W325" s="1684" t="s">
        <v>4700</v>
      </c>
      <c r="X325" s="362" t="s">
        <v>163</v>
      </c>
      <c r="Y325" s="395">
        <v>0.85</v>
      </c>
      <c r="Z325" s="355"/>
      <c r="AA325" s="247"/>
      <c r="AB325" s="247"/>
      <c r="AC325" s="391">
        <f>ROUND(ROUND(ROUND(ROUND(H296*O$8,0)*S320,0)*V323,0)*Y325,0)</f>
        <v>172</v>
      </c>
      <c r="AD325" s="268"/>
    </row>
    <row r="326" spans="1:30" ht="17.100000000000001" customHeight="1">
      <c r="A326" s="243">
        <v>61</v>
      </c>
      <c r="B326" s="243">
        <v>8586</v>
      </c>
      <c r="C326" s="870" t="s">
        <v>7156</v>
      </c>
      <c r="D326" s="765"/>
      <c r="E326" s="765"/>
      <c r="F326" s="278"/>
      <c r="G326" s="278"/>
      <c r="H326" s="278"/>
      <c r="I326" s="279"/>
      <c r="J326" s="597"/>
      <c r="K326" s="654"/>
      <c r="L326" s="385"/>
      <c r="M326" s="245"/>
      <c r="N326" s="208"/>
      <c r="O326" s="385"/>
      <c r="P326" s="774"/>
      <c r="Q326" s="643"/>
      <c r="R326" s="643"/>
      <c r="S326" s="643"/>
      <c r="T326" s="781"/>
      <c r="U326" s="537"/>
      <c r="V326" s="783"/>
      <c r="W326" s="1651"/>
      <c r="X326" s="512"/>
      <c r="Y326" s="368"/>
      <c r="Z326" s="762" t="s">
        <v>167</v>
      </c>
      <c r="AA326" s="354">
        <v>5</v>
      </c>
      <c r="AB326" s="763" t="s">
        <v>168</v>
      </c>
      <c r="AC326" s="391">
        <f>ROUND(ROUND(ROUND(ROUND(H296*O$8,0)*S320,0)*V323,0)*Y325,0)-AA326</f>
        <v>167</v>
      </c>
      <c r="AD326" s="268"/>
    </row>
    <row r="327" spans="1:30" ht="17.100000000000001" customHeight="1">
      <c r="A327" s="243">
        <v>61</v>
      </c>
      <c r="B327" s="243">
        <v>8587</v>
      </c>
      <c r="C327" s="870" t="s">
        <v>7157</v>
      </c>
      <c r="D327" s="765"/>
      <c r="E327" s="765"/>
      <c r="F327" s="278"/>
      <c r="G327" s="278"/>
      <c r="H327" s="278"/>
      <c r="I327" s="279"/>
      <c r="J327" s="597"/>
      <c r="K327" s="654"/>
      <c r="L327" s="385"/>
      <c r="M327" s="245"/>
      <c r="N327" s="208"/>
      <c r="O327" s="385"/>
      <c r="P327" s="773"/>
      <c r="Q327" s="643"/>
      <c r="R327" s="1646"/>
      <c r="S327" s="1649"/>
      <c r="T327" s="1580" t="s">
        <v>4708</v>
      </c>
      <c r="U327" s="643" t="s">
        <v>163</v>
      </c>
      <c r="V327" s="365">
        <v>0.85</v>
      </c>
      <c r="W327" s="523"/>
      <c r="X327" s="524"/>
      <c r="Y327" s="642"/>
      <c r="Z327" s="247"/>
      <c r="AA327" s="247"/>
      <c r="AB327" s="247"/>
      <c r="AC327" s="391">
        <f>ROUND(ROUND(ROUND(H296*O$8,0)*S320,0)*V327,0)</f>
        <v>246</v>
      </c>
      <c r="AD327" s="268"/>
    </row>
    <row r="328" spans="1:30" ht="17.100000000000001" customHeight="1">
      <c r="A328" s="243">
        <v>61</v>
      </c>
      <c r="B328" s="243">
        <v>8588</v>
      </c>
      <c r="C328" s="870" t="s">
        <v>7158</v>
      </c>
      <c r="D328" s="765"/>
      <c r="E328" s="765"/>
      <c r="F328" s="278"/>
      <c r="G328" s="278"/>
      <c r="H328" s="278"/>
      <c r="I328" s="279"/>
      <c r="J328" s="597"/>
      <c r="K328" s="654"/>
      <c r="L328" s="385"/>
      <c r="M328" s="245"/>
      <c r="N328" s="208"/>
      <c r="O328" s="385"/>
      <c r="P328" s="773"/>
      <c r="Q328" s="643"/>
      <c r="R328" s="365"/>
      <c r="S328" s="365"/>
      <c r="T328" s="1620"/>
      <c r="U328" s="643"/>
      <c r="V328" s="365"/>
      <c r="W328" s="319"/>
      <c r="X328" s="288"/>
      <c r="Y328" s="526"/>
      <c r="Z328" s="762" t="s">
        <v>167</v>
      </c>
      <c r="AA328" s="354">
        <v>5</v>
      </c>
      <c r="AB328" s="763" t="s">
        <v>168</v>
      </c>
      <c r="AC328" s="391">
        <f>ROUND(ROUND(ROUND(H296*O$8,0)*S320,0)*V327,0)-AA328</f>
        <v>241</v>
      </c>
      <c r="AD328" s="268"/>
    </row>
    <row r="329" spans="1:30" ht="17.100000000000001" customHeight="1">
      <c r="A329" s="243">
        <v>61</v>
      </c>
      <c r="B329" s="243">
        <v>8589</v>
      </c>
      <c r="C329" s="870" t="s">
        <v>7159</v>
      </c>
      <c r="D329" s="765"/>
      <c r="E329" s="765"/>
      <c r="F329" s="278"/>
      <c r="G329" s="278"/>
      <c r="H329" s="278"/>
      <c r="I329" s="279"/>
      <c r="J329" s="597"/>
      <c r="K329" s="654"/>
      <c r="L329" s="385"/>
      <c r="M329" s="245"/>
      <c r="N329" s="208"/>
      <c r="O329" s="385"/>
      <c r="P329" s="774"/>
      <c r="Q329" s="643"/>
      <c r="R329" s="365"/>
      <c r="S329" s="365"/>
      <c r="T329" s="1620"/>
      <c r="U329" s="779"/>
      <c r="V329" s="780"/>
      <c r="W329" s="1684" t="s">
        <v>4700</v>
      </c>
      <c r="X329" s="362" t="s">
        <v>163</v>
      </c>
      <c r="Y329" s="395">
        <v>0.85</v>
      </c>
      <c r="Z329" s="355"/>
      <c r="AA329" s="247"/>
      <c r="AB329" s="247"/>
      <c r="AC329" s="391">
        <f>ROUND(ROUND(ROUND(ROUND(H296*O$8,0)*S320,0)*V327,0)*Y329,0)</f>
        <v>209</v>
      </c>
      <c r="AD329" s="268"/>
    </row>
    <row r="330" spans="1:30" ht="17.100000000000001" customHeight="1">
      <c r="A330" s="243">
        <v>61</v>
      </c>
      <c r="B330" s="243">
        <v>8590</v>
      </c>
      <c r="C330" s="870" t="s">
        <v>7160</v>
      </c>
      <c r="D330" s="765"/>
      <c r="E330" s="765"/>
      <c r="F330" s="278"/>
      <c r="G330" s="278"/>
      <c r="H330" s="278"/>
      <c r="I330" s="279"/>
      <c r="J330" s="597"/>
      <c r="K330" s="654"/>
      <c r="L330" s="385"/>
      <c r="M330" s="245"/>
      <c r="N330" s="208"/>
      <c r="O330" s="385"/>
      <c r="P330" s="467"/>
      <c r="Q330" s="643"/>
      <c r="R330" s="643"/>
      <c r="S330" s="643"/>
      <c r="T330" s="1642"/>
      <c r="U330" s="537"/>
      <c r="V330" s="783"/>
      <c r="W330" s="1651"/>
      <c r="X330" s="512"/>
      <c r="Y330" s="368"/>
      <c r="Z330" s="762" t="s">
        <v>167</v>
      </c>
      <c r="AA330" s="354">
        <v>5</v>
      </c>
      <c r="AB330" s="763" t="s">
        <v>168</v>
      </c>
      <c r="AC330" s="391">
        <f>ROUND(ROUND(ROUND(ROUND(H296*O$8,0)*S320,0)*V327,0)*Y329,0)-AA330</f>
        <v>204</v>
      </c>
      <c r="AD330" s="268"/>
    </row>
    <row r="331" spans="1:30" ht="17.100000000000001" customHeight="1">
      <c r="A331" s="229">
        <v>61</v>
      </c>
      <c r="B331" s="229">
        <v>8199</v>
      </c>
      <c r="C331" s="871" t="s">
        <v>7161</v>
      </c>
      <c r="D331" s="765"/>
      <c r="E331" s="765"/>
      <c r="F331" s="278"/>
      <c r="G331" s="278"/>
      <c r="H331" s="278"/>
      <c r="I331" s="279"/>
      <c r="J331" s="1611" t="s">
        <v>4738</v>
      </c>
      <c r="K331" s="784"/>
      <c r="L331" s="872"/>
      <c r="M331" s="873"/>
      <c r="N331" s="785"/>
      <c r="O331" s="874"/>
      <c r="P331" s="231"/>
      <c r="Q331" s="232"/>
      <c r="R331" s="232"/>
      <c r="S331" s="232"/>
      <c r="T331" s="340"/>
      <c r="U331" s="334"/>
      <c r="V331" s="232"/>
      <c r="W331" s="231"/>
      <c r="X331" s="232"/>
      <c r="Y331" s="314"/>
      <c r="Z331" s="257"/>
      <c r="AA331" s="257"/>
      <c r="AB331" s="257"/>
      <c r="AC331" s="473">
        <f>ROUND(ROUND(H296*L332,0)*O$8,0)</f>
        <v>558</v>
      </c>
      <c r="AD331" s="268"/>
    </row>
    <row r="332" spans="1:30" ht="17.100000000000001" customHeight="1">
      <c r="A332" s="229">
        <v>61</v>
      </c>
      <c r="B332" s="229">
        <v>8200</v>
      </c>
      <c r="C332" s="869" t="s">
        <v>7162</v>
      </c>
      <c r="D332" s="764"/>
      <c r="E332" s="764"/>
      <c r="F332" s="377"/>
      <c r="G332" s="377"/>
      <c r="H332" s="377"/>
      <c r="I332" s="378"/>
      <c r="J332" s="1613"/>
      <c r="K332" s="214" t="s">
        <v>163</v>
      </c>
      <c r="L332" s="875">
        <v>0.96499999999999997</v>
      </c>
      <c r="M332" s="876"/>
      <c r="N332" s="397"/>
      <c r="O332" s="875"/>
      <c r="P332" s="245"/>
      <c r="Q332" s="208"/>
      <c r="R332" s="208"/>
      <c r="S332" s="208"/>
      <c r="T332" s="611"/>
      <c r="U332" s="301"/>
      <c r="V332" s="208"/>
      <c r="W332" s="245"/>
      <c r="X332" s="208"/>
      <c r="Y332" s="226"/>
      <c r="Z332" s="758" t="s">
        <v>167</v>
      </c>
      <c r="AA332" s="759">
        <v>5</v>
      </c>
      <c r="AB332" s="760" t="s">
        <v>168</v>
      </c>
      <c r="AC332" s="473">
        <f>ROUND(ROUND(H296*L332,0)*O$8,0)-AA332</f>
        <v>553</v>
      </c>
      <c r="AD332" s="268"/>
    </row>
    <row r="333" spans="1:30" ht="17.100000000000001" customHeight="1">
      <c r="A333" s="243">
        <v>61</v>
      </c>
      <c r="B333" s="243">
        <v>8591</v>
      </c>
      <c r="C333" s="870" t="s">
        <v>7163</v>
      </c>
      <c r="D333" s="764"/>
      <c r="E333" s="764"/>
      <c r="F333" s="377"/>
      <c r="G333" s="377"/>
      <c r="H333" s="377"/>
      <c r="I333" s="378"/>
      <c r="J333" s="1613"/>
      <c r="K333" s="654"/>
      <c r="L333" s="385"/>
      <c r="M333" s="245"/>
      <c r="N333" s="208"/>
      <c r="O333" s="385"/>
      <c r="P333" s="245"/>
      <c r="Q333" s="208"/>
      <c r="R333" s="208"/>
      <c r="S333" s="208"/>
      <c r="T333" s="611"/>
      <c r="U333" s="301"/>
      <c r="V333" s="385"/>
      <c r="W333" s="1684" t="s">
        <v>4700</v>
      </c>
      <c r="X333" s="362" t="s">
        <v>163</v>
      </c>
      <c r="Y333" s="395">
        <v>0.85</v>
      </c>
      <c r="Z333" s="355"/>
      <c r="AA333" s="247"/>
      <c r="AB333" s="247"/>
      <c r="AC333" s="391">
        <f>ROUND(ROUND(ROUND(H296*L332,0)*O$8,0)*Y333,0)</f>
        <v>474</v>
      </c>
      <c r="AD333" s="268"/>
    </row>
    <row r="334" spans="1:30" ht="17.100000000000001" customHeight="1">
      <c r="A334" s="243">
        <v>61</v>
      </c>
      <c r="B334" s="243">
        <v>8592</v>
      </c>
      <c r="C334" s="870" t="s">
        <v>7164</v>
      </c>
      <c r="D334" s="764"/>
      <c r="E334" s="764"/>
      <c r="F334" s="278"/>
      <c r="G334" s="278"/>
      <c r="H334" s="278"/>
      <c r="I334" s="279"/>
      <c r="J334" s="597"/>
      <c r="K334" s="654"/>
      <c r="L334" s="385"/>
      <c r="M334" s="245"/>
      <c r="N334" s="208"/>
      <c r="O334" s="385"/>
      <c r="P334" s="245"/>
      <c r="Q334" s="208"/>
      <c r="R334" s="208"/>
      <c r="S334" s="208"/>
      <c r="T334" s="761"/>
      <c r="U334" s="304"/>
      <c r="V334" s="226"/>
      <c r="W334" s="1651"/>
      <c r="X334" s="512"/>
      <c r="Y334" s="368"/>
      <c r="Z334" s="762" t="s">
        <v>167</v>
      </c>
      <c r="AA334" s="354">
        <v>5</v>
      </c>
      <c r="AB334" s="763" t="s">
        <v>168</v>
      </c>
      <c r="AC334" s="391">
        <f>ROUND(ROUND(ROUND(H296*L332,0)*O$8,0)*Y333,0)-AA334</f>
        <v>469</v>
      </c>
      <c r="AD334" s="268"/>
    </row>
    <row r="335" spans="1:30" ht="17.100000000000001" customHeight="1">
      <c r="A335" s="229">
        <v>61</v>
      </c>
      <c r="B335" s="229">
        <v>8201</v>
      </c>
      <c r="C335" s="871" t="s">
        <v>7165</v>
      </c>
      <c r="D335" s="764"/>
      <c r="E335" s="764"/>
      <c r="F335" s="278"/>
      <c r="G335" s="278"/>
      <c r="H335" s="278"/>
      <c r="I335" s="279"/>
      <c r="J335" s="597"/>
      <c r="K335" s="654"/>
      <c r="L335" s="385"/>
      <c r="M335" s="245"/>
      <c r="N335" s="208"/>
      <c r="O335" s="385"/>
      <c r="P335" s="245"/>
      <c r="Q335" s="208"/>
      <c r="R335" s="208"/>
      <c r="S335" s="208"/>
      <c r="T335" s="1542" t="s">
        <v>4703</v>
      </c>
      <c r="U335" s="372" t="s">
        <v>163</v>
      </c>
      <c r="V335" s="373">
        <v>0.7</v>
      </c>
      <c r="W335" s="231"/>
      <c r="X335" s="232"/>
      <c r="Y335" s="314"/>
      <c r="Z335" s="257"/>
      <c r="AA335" s="257"/>
      <c r="AB335" s="257"/>
      <c r="AC335" s="473">
        <f>ROUND(ROUND(ROUND(H296*L332,0)*O$8,0)*V335,0)</f>
        <v>391</v>
      </c>
      <c r="AD335" s="268"/>
    </row>
    <row r="336" spans="1:30" ht="17.100000000000001" customHeight="1">
      <c r="A336" s="229">
        <v>61</v>
      </c>
      <c r="B336" s="229">
        <v>8202</v>
      </c>
      <c r="C336" s="869" t="s">
        <v>7166</v>
      </c>
      <c r="D336" s="764"/>
      <c r="E336" s="764"/>
      <c r="F336" s="278"/>
      <c r="G336" s="278"/>
      <c r="H336" s="208"/>
      <c r="I336" s="388"/>
      <c r="J336" s="597"/>
      <c r="K336" s="654"/>
      <c r="L336" s="385"/>
      <c r="M336" s="245"/>
      <c r="N336" s="208"/>
      <c r="O336" s="385"/>
      <c r="P336" s="245"/>
      <c r="Q336" s="208"/>
      <c r="R336" s="208"/>
      <c r="S336" s="208"/>
      <c r="T336" s="1545"/>
      <c r="U336" s="214"/>
      <c r="V336" s="609"/>
      <c r="W336" s="281"/>
      <c r="X336" s="216"/>
      <c r="Y336" s="226"/>
      <c r="Z336" s="758" t="s">
        <v>167</v>
      </c>
      <c r="AA336" s="759">
        <v>5</v>
      </c>
      <c r="AB336" s="760" t="s">
        <v>168</v>
      </c>
      <c r="AC336" s="473">
        <f>ROUND(ROUND(ROUND(H296*L332,0)*O$8,0)*V335,0)-AA336</f>
        <v>386</v>
      </c>
      <c r="AD336" s="268"/>
    </row>
    <row r="337" spans="1:30" ht="17.100000000000001" customHeight="1">
      <c r="A337" s="243">
        <v>61</v>
      </c>
      <c r="B337" s="243">
        <v>8593</v>
      </c>
      <c r="C337" s="870" t="s">
        <v>7167</v>
      </c>
      <c r="D337" s="765"/>
      <c r="E337" s="764"/>
      <c r="F337" s="406"/>
      <c r="G337" s="406"/>
      <c r="H337" s="208"/>
      <c r="I337" s="388"/>
      <c r="J337" s="597"/>
      <c r="K337" s="654"/>
      <c r="L337" s="385"/>
      <c r="M337" s="245"/>
      <c r="N337" s="208"/>
      <c r="O337" s="385"/>
      <c r="P337" s="245"/>
      <c r="Q337" s="208"/>
      <c r="R337" s="208"/>
      <c r="S337" s="208"/>
      <c r="T337" s="1545"/>
      <c r="U337" s="302"/>
      <c r="V337" s="766"/>
      <c r="W337" s="1684" t="s">
        <v>4700</v>
      </c>
      <c r="X337" s="362" t="s">
        <v>163</v>
      </c>
      <c r="Y337" s="395">
        <v>0.85</v>
      </c>
      <c r="Z337" s="355"/>
      <c r="AA337" s="247"/>
      <c r="AB337" s="247"/>
      <c r="AC337" s="391">
        <f>ROUND(ROUND(ROUND(ROUND(H296*L332,0)*O$8,0)*V335,0)*Y337,0)</f>
        <v>332</v>
      </c>
      <c r="AD337" s="268"/>
    </row>
    <row r="338" spans="1:30" ht="17.100000000000001" customHeight="1">
      <c r="A338" s="243">
        <v>61</v>
      </c>
      <c r="B338" s="243">
        <v>8594</v>
      </c>
      <c r="C338" s="870" t="s">
        <v>7168</v>
      </c>
      <c r="D338" s="765"/>
      <c r="E338" s="764"/>
      <c r="F338" s="406"/>
      <c r="G338" s="406"/>
      <c r="H338" s="208"/>
      <c r="I338" s="388"/>
      <c r="J338" s="597"/>
      <c r="K338" s="654"/>
      <c r="L338" s="385"/>
      <c r="M338" s="245"/>
      <c r="N338" s="208"/>
      <c r="O338" s="385"/>
      <c r="P338" s="245"/>
      <c r="Q338" s="208"/>
      <c r="R338" s="208"/>
      <c r="S338" s="208"/>
      <c r="T338" s="399"/>
      <c r="U338" s="305"/>
      <c r="V338" s="768"/>
      <c r="W338" s="1651"/>
      <c r="X338" s="512"/>
      <c r="Y338" s="368"/>
      <c r="Z338" s="762" t="s">
        <v>167</v>
      </c>
      <c r="AA338" s="354">
        <v>5</v>
      </c>
      <c r="AB338" s="763" t="s">
        <v>168</v>
      </c>
      <c r="AC338" s="391">
        <f>ROUND(ROUND(ROUND(ROUND(H296*L332,0)*O$8,0)*V335,0)*Y337,0)-AA338</f>
        <v>327</v>
      </c>
      <c r="AD338" s="268"/>
    </row>
    <row r="339" spans="1:30" ht="17.100000000000001" customHeight="1">
      <c r="A339" s="229">
        <v>61</v>
      </c>
      <c r="B339" s="229">
        <v>8737</v>
      </c>
      <c r="C339" s="871" t="s">
        <v>7169</v>
      </c>
      <c r="D339" s="765"/>
      <c r="E339" s="764"/>
      <c r="F339" s="406"/>
      <c r="G339" s="406"/>
      <c r="H339" s="208"/>
      <c r="I339" s="388"/>
      <c r="J339" s="597"/>
      <c r="K339" s="654"/>
      <c r="L339" s="385"/>
      <c r="M339" s="245"/>
      <c r="N339" s="208"/>
      <c r="O339" s="385"/>
      <c r="P339" s="245"/>
      <c r="Q339" s="208"/>
      <c r="R339" s="208"/>
      <c r="S339" s="385"/>
      <c r="T339" s="1542" t="s">
        <v>4708</v>
      </c>
      <c r="U339" s="214" t="s">
        <v>163</v>
      </c>
      <c r="V339" s="609">
        <v>0.85</v>
      </c>
      <c r="W339" s="231"/>
      <c r="X339" s="232"/>
      <c r="Y339" s="314"/>
      <c r="Z339" s="257"/>
      <c r="AA339" s="257"/>
      <c r="AB339" s="257"/>
      <c r="AC339" s="473">
        <f>ROUND(ROUND(ROUND(H296*L332,0)*O$8,0)*V339,0)</f>
        <v>474</v>
      </c>
      <c r="AD339" s="268"/>
    </row>
    <row r="340" spans="1:30" ht="17.100000000000001" customHeight="1">
      <c r="A340" s="229">
        <v>61</v>
      </c>
      <c r="B340" s="229">
        <v>8738</v>
      </c>
      <c r="C340" s="869" t="s">
        <v>7170</v>
      </c>
      <c r="D340" s="765"/>
      <c r="E340" s="764"/>
      <c r="F340" s="406"/>
      <c r="G340" s="406"/>
      <c r="H340" s="208"/>
      <c r="I340" s="388"/>
      <c r="J340" s="597"/>
      <c r="K340" s="654"/>
      <c r="L340" s="385"/>
      <c r="M340" s="245"/>
      <c r="N340" s="208"/>
      <c r="O340" s="385"/>
      <c r="P340" s="245"/>
      <c r="Q340" s="208"/>
      <c r="R340" s="208"/>
      <c r="S340" s="208"/>
      <c r="T340" s="1545"/>
      <c r="U340" s="214"/>
      <c r="V340" s="609"/>
      <c r="W340" s="281"/>
      <c r="X340" s="216"/>
      <c r="Y340" s="226"/>
      <c r="Z340" s="758" t="s">
        <v>167</v>
      </c>
      <c r="AA340" s="759">
        <v>5</v>
      </c>
      <c r="AB340" s="760" t="s">
        <v>168</v>
      </c>
      <c r="AC340" s="473">
        <f>ROUND(ROUND(ROUND(H296*L332,0)*O$8,0)*V339,0)-AA340</f>
        <v>469</v>
      </c>
      <c r="AD340" s="268"/>
    </row>
    <row r="341" spans="1:30" ht="17.100000000000001" customHeight="1">
      <c r="A341" s="243">
        <v>61</v>
      </c>
      <c r="B341" s="243">
        <v>8595</v>
      </c>
      <c r="C341" s="870" t="s">
        <v>7171</v>
      </c>
      <c r="D341" s="765"/>
      <c r="E341" s="764"/>
      <c r="F341" s="278"/>
      <c r="G341" s="278"/>
      <c r="H341" s="278"/>
      <c r="I341" s="279"/>
      <c r="J341" s="597"/>
      <c r="K341" s="654"/>
      <c r="L341" s="385"/>
      <c r="M341" s="245"/>
      <c r="N341" s="208"/>
      <c r="O341" s="385"/>
      <c r="P341" s="245"/>
      <c r="Q341" s="208"/>
      <c r="R341" s="208"/>
      <c r="S341" s="208"/>
      <c r="T341" s="1545"/>
      <c r="U341" s="302"/>
      <c r="V341" s="766"/>
      <c r="W341" s="1684" t="s">
        <v>4700</v>
      </c>
      <c r="X341" s="362" t="s">
        <v>163</v>
      </c>
      <c r="Y341" s="395">
        <v>0.85</v>
      </c>
      <c r="Z341" s="355"/>
      <c r="AA341" s="247"/>
      <c r="AB341" s="247"/>
      <c r="AC341" s="391">
        <f>ROUND(ROUND(ROUND(ROUND(H296*L332,0)*O$8,0)*V339,0)*Y341,0)</f>
        <v>403</v>
      </c>
      <c r="AD341" s="268"/>
    </row>
    <row r="342" spans="1:30" ht="17.100000000000001" customHeight="1">
      <c r="A342" s="243">
        <v>61</v>
      </c>
      <c r="B342" s="243">
        <v>8596</v>
      </c>
      <c r="C342" s="870" t="s">
        <v>7172</v>
      </c>
      <c r="D342" s="765"/>
      <c r="E342" s="764"/>
      <c r="F342" s="278"/>
      <c r="G342" s="278"/>
      <c r="H342" s="278"/>
      <c r="I342" s="279"/>
      <c r="J342" s="597"/>
      <c r="K342" s="654"/>
      <c r="L342" s="385"/>
      <c r="M342" s="245"/>
      <c r="N342" s="208"/>
      <c r="O342" s="385"/>
      <c r="P342" s="281"/>
      <c r="Q342" s="216"/>
      <c r="R342" s="216"/>
      <c r="S342" s="216"/>
      <c r="T342" s="1563"/>
      <c r="U342" s="305"/>
      <c r="V342" s="768"/>
      <c r="W342" s="1651"/>
      <c r="X342" s="512"/>
      <c r="Y342" s="368"/>
      <c r="Z342" s="762" t="s">
        <v>167</v>
      </c>
      <c r="AA342" s="354">
        <v>5</v>
      </c>
      <c r="AB342" s="763" t="s">
        <v>168</v>
      </c>
      <c r="AC342" s="391">
        <f>ROUND(ROUND(ROUND(ROUND(H296*L332,0)*O$8,0)*V339,0)*Y341,0)-AA342</f>
        <v>398</v>
      </c>
      <c r="AD342" s="268"/>
    </row>
    <row r="343" spans="1:30" ht="17.100000000000001" customHeight="1">
      <c r="A343" s="229">
        <v>61</v>
      </c>
      <c r="B343" s="229">
        <v>8203</v>
      </c>
      <c r="C343" s="871" t="s">
        <v>7173</v>
      </c>
      <c r="D343" s="765"/>
      <c r="E343" s="765"/>
      <c r="F343" s="278"/>
      <c r="G343" s="278"/>
      <c r="H343" s="278"/>
      <c r="I343" s="279"/>
      <c r="J343" s="597"/>
      <c r="K343" s="654"/>
      <c r="L343" s="385"/>
      <c r="M343" s="245"/>
      <c r="N343" s="208"/>
      <c r="O343" s="385"/>
      <c r="P343" s="1539" t="s">
        <v>4713</v>
      </c>
      <c r="Q343" s="1608" t="s">
        <v>162</v>
      </c>
      <c r="R343" s="769"/>
      <c r="S343" s="769"/>
      <c r="T343" s="340"/>
      <c r="U343" s="338"/>
      <c r="V343" s="334"/>
      <c r="W343" s="231"/>
      <c r="X343" s="232"/>
      <c r="Y343" s="314"/>
      <c r="Z343" s="257"/>
      <c r="AA343" s="257"/>
      <c r="AB343" s="257"/>
      <c r="AC343" s="473">
        <f>ROUND(ROUND(ROUND(H296*L332,0)*O$8,0)*S344,0)</f>
        <v>391</v>
      </c>
      <c r="AD343" s="268"/>
    </row>
    <row r="344" spans="1:30" ht="17.100000000000001" customHeight="1">
      <c r="A344" s="229">
        <v>61</v>
      </c>
      <c r="B344" s="229">
        <v>8204</v>
      </c>
      <c r="C344" s="869" t="s">
        <v>7174</v>
      </c>
      <c r="D344" s="765"/>
      <c r="E344" s="765"/>
      <c r="F344" s="278"/>
      <c r="G344" s="278"/>
      <c r="H344" s="278"/>
      <c r="I344" s="279"/>
      <c r="J344" s="597"/>
      <c r="K344" s="654"/>
      <c r="L344" s="385"/>
      <c r="M344" s="245"/>
      <c r="N344" s="208"/>
      <c r="O344" s="385"/>
      <c r="P344" s="1631"/>
      <c r="Q344" s="1586"/>
      <c r="R344" s="214" t="s">
        <v>163</v>
      </c>
      <c r="S344" s="770">
        <v>0.7</v>
      </c>
      <c r="T344" s="611"/>
      <c r="U344" s="392"/>
      <c r="V344" s="301"/>
      <c r="W344" s="245"/>
      <c r="X344" s="208"/>
      <c r="Y344" s="226"/>
      <c r="Z344" s="758" t="s">
        <v>167</v>
      </c>
      <c r="AA344" s="759">
        <v>5</v>
      </c>
      <c r="AB344" s="760" t="s">
        <v>168</v>
      </c>
      <c r="AC344" s="473">
        <f>ROUND(ROUND(ROUND(H296*L332,0)*O$8,0)*S344,0)-AA344</f>
        <v>386</v>
      </c>
      <c r="AD344" s="268"/>
    </row>
    <row r="345" spans="1:30" ht="17.100000000000001" customHeight="1">
      <c r="A345" s="243">
        <v>61</v>
      </c>
      <c r="B345" s="243">
        <v>8597</v>
      </c>
      <c r="C345" s="870" t="s">
        <v>7175</v>
      </c>
      <c r="D345" s="765"/>
      <c r="E345" s="765"/>
      <c r="F345" s="278"/>
      <c r="G345" s="278"/>
      <c r="H345" s="278"/>
      <c r="I345" s="279"/>
      <c r="J345" s="597"/>
      <c r="K345" s="654"/>
      <c r="L345" s="385"/>
      <c r="M345" s="245"/>
      <c r="N345" s="208"/>
      <c r="O345" s="385"/>
      <c r="P345" s="1631"/>
      <c r="Q345" s="1586"/>
      <c r="T345" s="611"/>
      <c r="U345" s="392"/>
      <c r="V345" s="301"/>
      <c r="W345" s="1684" t="s">
        <v>4700</v>
      </c>
      <c r="X345" s="362" t="s">
        <v>163</v>
      </c>
      <c r="Y345" s="395">
        <v>0.85</v>
      </c>
      <c r="Z345" s="355"/>
      <c r="AA345" s="247"/>
      <c r="AB345" s="247"/>
      <c r="AC345" s="391">
        <f>ROUND(ROUND(ROUND(ROUND(H296*L332,0)*O$8,0)*S344,0)*Y345,0)</f>
        <v>332</v>
      </c>
      <c r="AD345" s="268"/>
    </row>
    <row r="346" spans="1:30" ht="17.100000000000001" customHeight="1">
      <c r="A346" s="243">
        <v>61</v>
      </c>
      <c r="B346" s="243">
        <v>8598</v>
      </c>
      <c r="C346" s="870" t="s">
        <v>7176</v>
      </c>
      <c r="D346" s="765"/>
      <c r="E346" s="765"/>
      <c r="F346" s="278"/>
      <c r="G346" s="278"/>
      <c r="H346" s="278"/>
      <c r="I346" s="279"/>
      <c r="J346" s="597"/>
      <c r="K346" s="654"/>
      <c r="L346" s="385"/>
      <c r="M346" s="245"/>
      <c r="N346" s="208"/>
      <c r="O346" s="385"/>
      <c r="P346" s="772"/>
      <c r="Q346" s="1586"/>
      <c r="R346" s="214"/>
      <c r="S346" s="214"/>
      <c r="T346" s="761"/>
      <c r="U346" s="407"/>
      <c r="V346" s="304"/>
      <c r="W346" s="1651"/>
      <c r="X346" s="512"/>
      <c r="Y346" s="368"/>
      <c r="Z346" s="762" t="s">
        <v>167</v>
      </c>
      <c r="AA346" s="354">
        <v>5</v>
      </c>
      <c r="AB346" s="763" t="s">
        <v>168</v>
      </c>
      <c r="AC346" s="391">
        <f>ROUND(ROUND(ROUND(ROUND(H296*L332,0)*O$8,0)*S344,0)*Y345,0)-AA346</f>
        <v>327</v>
      </c>
      <c r="AD346" s="268"/>
    </row>
    <row r="347" spans="1:30" ht="17.100000000000001" customHeight="1">
      <c r="A347" s="229">
        <v>61</v>
      </c>
      <c r="B347" s="229">
        <v>8205</v>
      </c>
      <c r="C347" s="871" t="s">
        <v>7177</v>
      </c>
      <c r="D347" s="765"/>
      <c r="E347" s="765"/>
      <c r="F347" s="278"/>
      <c r="G347" s="278"/>
      <c r="H347" s="278"/>
      <c r="I347" s="279"/>
      <c r="J347" s="597"/>
      <c r="K347" s="654"/>
      <c r="L347" s="385"/>
      <c r="M347" s="245"/>
      <c r="N347" s="208"/>
      <c r="O347" s="385"/>
      <c r="P347" s="773"/>
      <c r="T347" s="1542" t="s">
        <v>4703</v>
      </c>
      <c r="U347" s="372" t="s">
        <v>163</v>
      </c>
      <c r="V347" s="373">
        <v>0.7</v>
      </c>
      <c r="W347" s="231"/>
      <c r="X347" s="232"/>
      <c r="Y347" s="314"/>
      <c r="Z347" s="257"/>
      <c r="AA347" s="257"/>
      <c r="AB347" s="257"/>
      <c r="AC347" s="473">
        <f>ROUND(ROUND(ROUND(ROUND(H296*L332,0)*O$8,0)*S344,0)*V347,0)</f>
        <v>274</v>
      </c>
      <c r="AD347" s="268"/>
    </row>
    <row r="348" spans="1:30" ht="17.100000000000001" customHeight="1">
      <c r="A348" s="229">
        <v>61</v>
      </c>
      <c r="B348" s="229">
        <v>8206</v>
      </c>
      <c r="C348" s="869" t="s">
        <v>7178</v>
      </c>
      <c r="D348" s="765"/>
      <c r="E348" s="765"/>
      <c r="F348" s="278"/>
      <c r="G348" s="278"/>
      <c r="H348" s="278"/>
      <c r="I348" s="279"/>
      <c r="J348" s="597"/>
      <c r="K348" s="654"/>
      <c r="L348" s="385"/>
      <c r="M348" s="245"/>
      <c r="N348" s="208"/>
      <c r="O348" s="385"/>
      <c r="P348" s="773"/>
      <c r="T348" s="1545"/>
      <c r="U348" s="214"/>
      <c r="V348" s="609"/>
      <c r="W348" s="281"/>
      <c r="X348" s="216"/>
      <c r="Y348" s="226"/>
      <c r="Z348" s="758" t="s">
        <v>167</v>
      </c>
      <c r="AA348" s="759">
        <v>5</v>
      </c>
      <c r="AB348" s="760" t="s">
        <v>168</v>
      </c>
      <c r="AC348" s="473">
        <f>ROUND(ROUND(ROUND(ROUND(H296*L332,0)*O$8,0)*S344,0)*V347,0)-AA348</f>
        <v>269</v>
      </c>
      <c r="AD348" s="268"/>
    </row>
    <row r="349" spans="1:30" ht="17.100000000000001" customHeight="1">
      <c r="A349" s="243">
        <v>61</v>
      </c>
      <c r="B349" s="243">
        <v>8599</v>
      </c>
      <c r="C349" s="870" t="s">
        <v>7179</v>
      </c>
      <c r="D349" s="765"/>
      <c r="E349" s="765"/>
      <c r="F349" s="278"/>
      <c r="G349" s="278"/>
      <c r="H349" s="278"/>
      <c r="I349" s="279"/>
      <c r="J349" s="597"/>
      <c r="K349" s="654"/>
      <c r="L349" s="385"/>
      <c r="M349" s="245"/>
      <c r="N349" s="208"/>
      <c r="O349" s="385"/>
      <c r="P349" s="774"/>
      <c r="Q349" s="214"/>
      <c r="R349" s="1653"/>
      <c r="S349" s="1653"/>
      <c r="T349" s="1545"/>
      <c r="U349" s="302"/>
      <c r="V349" s="766"/>
      <c r="W349" s="1684" t="s">
        <v>4700</v>
      </c>
      <c r="X349" s="362" t="s">
        <v>163</v>
      </c>
      <c r="Y349" s="395">
        <v>0.85</v>
      </c>
      <c r="Z349" s="355"/>
      <c r="AA349" s="247"/>
      <c r="AB349" s="247"/>
      <c r="AC349" s="391">
        <f>ROUND(ROUND(ROUND(ROUND(ROUND(H296*L332,0)*O$8,0)*S344,0)*V347,0)*Y349,0)</f>
        <v>233</v>
      </c>
      <c r="AD349" s="268"/>
    </row>
    <row r="350" spans="1:30" ht="17.100000000000001" customHeight="1">
      <c r="A350" s="243">
        <v>61</v>
      </c>
      <c r="B350" s="243">
        <v>8600</v>
      </c>
      <c r="C350" s="870" t="s">
        <v>7180</v>
      </c>
      <c r="D350" s="765"/>
      <c r="E350" s="765"/>
      <c r="F350" s="278"/>
      <c r="G350" s="278"/>
      <c r="H350" s="278"/>
      <c r="I350" s="279"/>
      <c r="J350" s="597"/>
      <c r="K350" s="654"/>
      <c r="L350" s="385"/>
      <c r="M350" s="245"/>
      <c r="N350" s="208"/>
      <c r="O350" s="385"/>
      <c r="P350" s="774"/>
      <c r="Q350" s="214"/>
      <c r="R350" s="214"/>
      <c r="S350" s="214"/>
      <c r="T350" s="399"/>
      <c r="U350" s="305"/>
      <c r="V350" s="768"/>
      <c r="W350" s="1651"/>
      <c r="X350" s="512"/>
      <c r="Y350" s="368"/>
      <c r="Z350" s="762" t="s">
        <v>167</v>
      </c>
      <c r="AA350" s="354">
        <v>5</v>
      </c>
      <c r="AB350" s="763" t="s">
        <v>168</v>
      </c>
      <c r="AC350" s="391">
        <f>ROUND(ROUND(ROUND(ROUND(ROUND(H296*L332,0)*O$8,0)*S344,0)*V347,0)*Y349,0)-AA350</f>
        <v>228</v>
      </c>
      <c r="AD350" s="268"/>
    </row>
    <row r="351" spans="1:30" ht="17.100000000000001" customHeight="1">
      <c r="A351" s="229">
        <v>61</v>
      </c>
      <c r="B351" s="229">
        <v>8739</v>
      </c>
      <c r="C351" s="871" t="s">
        <v>7181</v>
      </c>
      <c r="D351" s="765"/>
      <c r="E351" s="765"/>
      <c r="F351" s="278"/>
      <c r="G351" s="278"/>
      <c r="H351" s="278"/>
      <c r="I351" s="279"/>
      <c r="J351" s="597"/>
      <c r="K351" s="654"/>
      <c r="L351" s="385"/>
      <c r="M351" s="245"/>
      <c r="N351" s="208"/>
      <c r="O351" s="385"/>
      <c r="P351" s="773"/>
      <c r="Q351" s="214"/>
      <c r="R351" s="1599"/>
      <c r="S351" s="1600"/>
      <c r="T351" s="1542" t="s">
        <v>4708</v>
      </c>
      <c r="U351" s="214" t="s">
        <v>163</v>
      </c>
      <c r="V351" s="609">
        <v>0.85</v>
      </c>
      <c r="W351" s="231"/>
      <c r="X351" s="232"/>
      <c r="Y351" s="314"/>
      <c r="Z351" s="257"/>
      <c r="AA351" s="257"/>
      <c r="AB351" s="257"/>
      <c r="AC351" s="473">
        <f>ROUND(ROUND(ROUND(ROUND(H296*L332,0)*O$8,0)*S344,0)*V351,0)</f>
        <v>332</v>
      </c>
      <c r="AD351" s="268"/>
    </row>
    <row r="352" spans="1:30" ht="17.100000000000001" customHeight="1">
      <c r="A352" s="229">
        <v>61</v>
      </c>
      <c r="B352" s="229">
        <v>8740</v>
      </c>
      <c r="C352" s="869" t="s">
        <v>7182</v>
      </c>
      <c r="D352" s="765"/>
      <c r="E352" s="765"/>
      <c r="F352" s="278"/>
      <c r="G352" s="278"/>
      <c r="H352" s="278"/>
      <c r="I352" s="279"/>
      <c r="J352" s="597"/>
      <c r="K352" s="654"/>
      <c r="L352" s="385"/>
      <c r="M352" s="245"/>
      <c r="N352" s="208"/>
      <c r="O352" s="385"/>
      <c r="P352" s="773"/>
      <c r="Q352" s="214"/>
      <c r="R352" s="609"/>
      <c r="S352" s="609"/>
      <c r="T352" s="1545"/>
      <c r="U352" s="214"/>
      <c r="V352" s="609"/>
      <c r="W352" s="281"/>
      <c r="X352" s="216"/>
      <c r="Y352" s="226"/>
      <c r="Z352" s="758" t="s">
        <v>167</v>
      </c>
      <c r="AA352" s="759">
        <v>5</v>
      </c>
      <c r="AB352" s="760" t="s">
        <v>168</v>
      </c>
      <c r="AC352" s="473">
        <f>ROUND(ROUND(ROUND(ROUND(H296*L332,0)*O$8,0)*S344,0)*V351,0)-AA352</f>
        <v>327</v>
      </c>
      <c r="AD352" s="268"/>
    </row>
    <row r="353" spans="1:30" ht="17.100000000000001" customHeight="1">
      <c r="A353" s="243">
        <v>61</v>
      </c>
      <c r="B353" s="243">
        <v>8601</v>
      </c>
      <c r="C353" s="870" t="s">
        <v>7183</v>
      </c>
      <c r="D353" s="765"/>
      <c r="E353" s="765"/>
      <c r="F353" s="278"/>
      <c r="G353" s="278"/>
      <c r="H353" s="278"/>
      <c r="I353" s="279"/>
      <c r="J353" s="597"/>
      <c r="K353" s="654"/>
      <c r="L353" s="385"/>
      <c r="M353" s="245"/>
      <c r="N353" s="208"/>
      <c r="O353" s="385"/>
      <c r="P353" s="774"/>
      <c r="Q353" s="214"/>
      <c r="R353" s="609"/>
      <c r="S353" s="609"/>
      <c r="T353" s="1545"/>
      <c r="U353" s="302"/>
      <c r="V353" s="766"/>
      <c r="W353" s="1684" t="s">
        <v>4700</v>
      </c>
      <c r="X353" s="362" t="s">
        <v>163</v>
      </c>
      <c r="Y353" s="395">
        <v>0.85</v>
      </c>
      <c r="Z353" s="355"/>
      <c r="AA353" s="247"/>
      <c r="AB353" s="247"/>
      <c r="AC353" s="391">
        <f>ROUND(ROUND(ROUND(ROUND(ROUND(H296*L332,0)*O$8,0)*S344,0)*V351,0)*Y353,0)</f>
        <v>282</v>
      </c>
      <c r="AD353" s="268"/>
    </row>
    <row r="354" spans="1:30" ht="17.100000000000001" customHeight="1">
      <c r="A354" s="243">
        <v>61</v>
      </c>
      <c r="B354" s="243">
        <v>8602</v>
      </c>
      <c r="C354" s="870" t="s">
        <v>7184</v>
      </c>
      <c r="D354" s="765"/>
      <c r="E354" s="765"/>
      <c r="F354" s="278"/>
      <c r="G354" s="278"/>
      <c r="H354" s="278"/>
      <c r="I354" s="279"/>
      <c r="J354" s="597"/>
      <c r="K354" s="654"/>
      <c r="L354" s="385"/>
      <c r="M354" s="245"/>
      <c r="N354" s="208"/>
      <c r="O354" s="385"/>
      <c r="P354" s="773"/>
      <c r="Q354" s="214"/>
      <c r="R354" s="214"/>
      <c r="S354" s="214"/>
      <c r="T354" s="1563"/>
      <c r="U354" s="305"/>
      <c r="V354" s="768"/>
      <c r="W354" s="1651"/>
      <c r="X354" s="512"/>
      <c r="Y354" s="368"/>
      <c r="Z354" s="762" t="s">
        <v>167</v>
      </c>
      <c r="AA354" s="354">
        <v>5</v>
      </c>
      <c r="AB354" s="763" t="s">
        <v>168</v>
      </c>
      <c r="AC354" s="391">
        <f>ROUND(ROUND(ROUND(ROUND(ROUND(H296*L332,0)*O$8,0)*S344,0)*V351,0)*Y353,0)-AA354</f>
        <v>277</v>
      </c>
      <c r="AD354" s="268"/>
    </row>
    <row r="355" spans="1:30" ht="17.100000000000001" customHeight="1">
      <c r="A355" s="243">
        <v>61</v>
      </c>
      <c r="B355" s="243">
        <v>8603</v>
      </c>
      <c r="C355" s="870" t="s">
        <v>7185</v>
      </c>
      <c r="D355" s="765"/>
      <c r="E355" s="765"/>
      <c r="F355" s="278"/>
      <c r="G355" s="278"/>
      <c r="H355" s="278"/>
      <c r="I355" s="279"/>
      <c r="J355" s="597"/>
      <c r="K355" s="654"/>
      <c r="L355" s="385"/>
      <c r="M355" s="245"/>
      <c r="N355" s="208"/>
      <c r="O355" s="385"/>
      <c r="P355" s="773"/>
      <c r="Q355" s="1580" t="s">
        <v>165</v>
      </c>
      <c r="R355" s="775"/>
      <c r="S355" s="775"/>
      <c r="T355" s="359"/>
      <c r="U355" s="360"/>
      <c r="V355" s="361"/>
      <c r="W355" s="523"/>
      <c r="X355" s="524"/>
      <c r="Y355" s="642"/>
      <c r="Z355" s="247"/>
      <c r="AA355" s="247"/>
      <c r="AB355" s="247"/>
      <c r="AC355" s="391">
        <f>ROUND(ROUND(ROUND(H296*L332,0)*O$8,0)*S356,0)</f>
        <v>279</v>
      </c>
      <c r="AD355" s="268"/>
    </row>
    <row r="356" spans="1:30" ht="17.100000000000001" customHeight="1">
      <c r="A356" s="243">
        <v>61</v>
      </c>
      <c r="B356" s="243">
        <v>8604</v>
      </c>
      <c r="C356" s="870" t="s">
        <v>7186</v>
      </c>
      <c r="D356" s="765"/>
      <c r="E356" s="765"/>
      <c r="F356" s="278"/>
      <c r="G356" s="278"/>
      <c r="H356" s="278"/>
      <c r="I356" s="279"/>
      <c r="J356" s="597"/>
      <c r="K356" s="654"/>
      <c r="L356" s="385"/>
      <c r="M356" s="245"/>
      <c r="N356" s="208"/>
      <c r="O356" s="385"/>
      <c r="P356" s="772"/>
      <c r="Q356" s="1620"/>
      <c r="R356" s="643" t="s">
        <v>163</v>
      </c>
      <c r="S356" s="365">
        <v>0.5</v>
      </c>
      <c r="T356" s="777"/>
      <c r="U356" s="639"/>
      <c r="V356" s="529"/>
      <c r="W356" s="516"/>
      <c r="X356" s="517"/>
      <c r="Y356" s="526"/>
      <c r="Z356" s="762" t="s">
        <v>167</v>
      </c>
      <c r="AA356" s="354">
        <v>5</v>
      </c>
      <c r="AB356" s="763" t="s">
        <v>168</v>
      </c>
      <c r="AC356" s="391">
        <f>ROUND(ROUND(ROUND(H296*L332,0)*O$8,0)*S356,0)-AA356</f>
        <v>274</v>
      </c>
      <c r="AD356" s="268"/>
    </row>
    <row r="357" spans="1:30" ht="17.100000000000001" customHeight="1">
      <c r="A357" s="243">
        <v>61</v>
      </c>
      <c r="B357" s="243">
        <v>8605</v>
      </c>
      <c r="C357" s="870" t="s">
        <v>7187</v>
      </c>
      <c r="D357" s="765"/>
      <c r="E357" s="765"/>
      <c r="F357" s="278"/>
      <c r="G357" s="278"/>
      <c r="H357" s="278"/>
      <c r="I357" s="279"/>
      <c r="J357" s="597"/>
      <c r="K357" s="654"/>
      <c r="L357" s="385"/>
      <c r="M357" s="245"/>
      <c r="N357" s="208"/>
      <c r="O357" s="385"/>
      <c r="P357" s="772"/>
      <c r="Q357" s="1620"/>
      <c r="R357" s="530"/>
      <c r="S357" s="530"/>
      <c r="T357" s="777"/>
      <c r="U357" s="639"/>
      <c r="V357" s="529"/>
      <c r="W357" s="1684" t="s">
        <v>4700</v>
      </c>
      <c r="X357" s="362" t="s">
        <v>163</v>
      </c>
      <c r="Y357" s="395">
        <v>0.85</v>
      </c>
      <c r="Z357" s="355"/>
      <c r="AA357" s="247"/>
      <c r="AB357" s="247"/>
      <c r="AC357" s="391">
        <f>ROUND(ROUND(ROUND(ROUND(H296*L332,0)*O$8,0)*S356,0)*Y357,0)</f>
        <v>237</v>
      </c>
      <c r="AD357" s="268"/>
    </row>
    <row r="358" spans="1:30" ht="17.100000000000001" customHeight="1">
      <c r="A358" s="243">
        <v>61</v>
      </c>
      <c r="B358" s="243">
        <v>8606</v>
      </c>
      <c r="C358" s="870" t="s">
        <v>7188</v>
      </c>
      <c r="D358" s="765"/>
      <c r="E358" s="765"/>
      <c r="F358" s="278"/>
      <c r="G358" s="278"/>
      <c r="H358" s="278"/>
      <c r="I358" s="279"/>
      <c r="J358" s="597"/>
      <c r="K358" s="654"/>
      <c r="L358" s="385"/>
      <c r="M358" s="245"/>
      <c r="N358" s="208"/>
      <c r="O358" s="385"/>
      <c r="P358" s="772"/>
      <c r="Q358" s="1620"/>
      <c r="R358" s="643"/>
      <c r="S358" s="643"/>
      <c r="T358" s="778"/>
      <c r="U358" s="525"/>
      <c r="V358" s="539"/>
      <c r="W358" s="1651"/>
      <c r="X358" s="512"/>
      <c r="Y358" s="368"/>
      <c r="Z358" s="762" t="s">
        <v>167</v>
      </c>
      <c r="AA358" s="354">
        <v>5</v>
      </c>
      <c r="AB358" s="763" t="s">
        <v>168</v>
      </c>
      <c r="AC358" s="391">
        <f>ROUND(ROUND(ROUND(ROUND(H296*L332,0)*O$8,0)*S356,0)*Y357,0)-AA358</f>
        <v>232</v>
      </c>
      <c r="AD358" s="268"/>
    </row>
    <row r="359" spans="1:30" ht="17.100000000000001" customHeight="1">
      <c r="A359" s="243">
        <v>61</v>
      </c>
      <c r="B359" s="243">
        <v>8607</v>
      </c>
      <c r="C359" s="870" t="s">
        <v>7189</v>
      </c>
      <c r="D359" s="765"/>
      <c r="E359" s="765"/>
      <c r="F359" s="278"/>
      <c r="G359" s="278"/>
      <c r="H359" s="278"/>
      <c r="I359" s="279"/>
      <c r="J359" s="597"/>
      <c r="K359" s="654"/>
      <c r="L359" s="385"/>
      <c r="M359" s="245"/>
      <c r="N359" s="208"/>
      <c r="O359" s="385"/>
      <c r="P359" s="773"/>
      <c r="Q359" s="530"/>
      <c r="R359" s="530"/>
      <c r="S359" s="530"/>
      <c r="T359" s="1580" t="s">
        <v>4703</v>
      </c>
      <c r="U359" s="362" t="s">
        <v>163</v>
      </c>
      <c r="V359" s="356">
        <v>0.7</v>
      </c>
      <c r="W359" s="523"/>
      <c r="X359" s="524"/>
      <c r="Y359" s="642"/>
      <c r="Z359" s="247"/>
      <c r="AA359" s="247"/>
      <c r="AB359" s="247"/>
      <c r="AC359" s="391">
        <f>ROUND(ROUND(ROUND(ROUND(H296*L332,0)*O$8,0)*S356,0)*V359,0)</f>
        <v>195</v>
      </c>
      <c r="AD359" s="268"/>
    </row>
    <row r="360" spans="1:30" ht="17.100000000000001" customHeight="1">
      <c r="A360" s="243">
        <v>61</v>
      </c>
      <c r="B360" s="243">
        <v>8608</v>
      </c>
      <c r="C360" s="870" t="s">
        <v>7190</v>
      </c>
      <c r="D360" s="765"/>
      <c r="E360" s="765"/>
      <c r="F360" s="278"/>
      <c r="G360" s="278"/>
      <c r="H360" s="278"/>
      <c r="I360" s="279"/>
      <c r="J360" s="597"/>
      <c r="K360" s="654"/>
      <c r="L360" s="385"/>
      <c r="M360" s="245"/>
      <c r="N360" s="208"/>
      <c r="O360" s="385"/>
      <c r="P360" s="773"/>
      <c r="Q360" s="530"/>
      <c r="R360" s="530"/>
      <c r="S360" s="530"/>
      <c r="T360" s="1620"/>
      <c r="U360" s="643"/>
      <c r="V360" s="365"/>
      <c r="W360" s="319"/>
      <c r="X360" s="288"/>
      <c r="Y360" s="526"/>
      <c r="Z360" s="762" t="s">
        <v>167</v>
      </c>
      <c r="AA360" s="354">
        <v>5</v>
      </c>
      <c r="AB360" s="763" t="s">
        <v>168</v>
      </c>
      <c r="AC360" s="391">
        <f>ROUND(ROUND(ROUND(ROUND(H296*L332,0)*O$8,0)*S356,0)*V359,0)-AA360</f>
        <v>190</v>
      </c>
      <c r="AD360" s="268"/>
    </row>
    <row r="361" spans="1:30" ht="17.100000000000001" customHeight="1">
      <c r="A361" s="243">
        <v>61</v>
      </c>
      <c r="B361" s="243">
        <v>8609</v>
      </c>
      <c r="C361" s="870" t="s">
        <v>7191</v>
      </c>
      <c r="D361" s="765"/>
      <c r="E361" s="765"/>
      <c r="F361" s="278"/>
      <c r="G361" s="278"/>
      <c r="H361" s="278"/>
      <c r="I361" s="279"/>
      <c r="J361" s="597"/>
      <c r="K361" s="654"/>
      <c r="L361" s="385"/>
      <c r="M361" s="245"/>
      <c r="N361" s="208"/>
      <c r="O361" s="385"/>
      <c r="P361" s="774"/>
      <c r="Q361" s="643"/>
      <c r="R361" s="1644"/>
      <c r="S361" s="1652"/>
      <c r="T361" s="1620"/>
      <c r="U361" s="779"/>
      <c r="V361" s="780"/>
      <c r="W361" s="1684" t="s">
        <v>4700</v>
      </c>
      <c r="X361" s="362" t="s">
        <v>163</v>
      </c>
      <c r="Y361" s="395">
        <v>0.85</v>
      </c>
      <c r="Z361" s="355"/>
      <c r="AA361" s="247"/>
      <c r="AB361" s="247"/>
      <c r="AC361" s="391">
        <f>ROUND(ROUND(ROUND(ROUND(ROUND(H296*L332,0)*O$8,0)*S356,0)*V359,0)*Y361,0)</f>
        <v>166</v>
      </c>
      <c r="AD361" s="268"/>
    </row>
    <row r="362" spans="1:30" ht="17.100000000000001" customHeight="1">
      <c r="A362" s="243">
        <v>61</v>
      </c>
      <c r="B362" s="243">
        <v>8610</v>
      </c>
      <c r="C362" s="870" t="s">
        <v>7192</v>
      </c>
      <c r="D362" s="765"/>
      <c r="E362" s="765"/>
      <c r="F362" s="278"/>
      <c r="G362" s="278"/>
      <c r="H362" s="278"/>
      <c r="I362" s="279"/>
      <c r="J362" s="597"/>
      <c r="K362" s="654"/>
      <c r="L362" s="385"/>
      <c r="M362" s="245"/>
      <c r="N362" s="208"/>
      <c r="O362" s="385"/>
      <c r="P362" s="774"/>
      <c r="Q362" s="643"/>
      <c r="R362" s="643"/>
      <c r="S362" s="643"/>
      <c r="T362" s="781"/>
      <c r="U362" s="537"/>
      <c r="V362" s="783"/>
      <c r="W362" s="1651"/>
      <c r="X362" s="512"/>
      <c r="Y362" s="368"/>
      <c r="Z362" s="762" t="s">
        <v>167</v>
      </c>
      <c r="AA362" s="354">
        <v>5</v>
      </c>
      <c r="AB362" s="763" t="s">
        <v>168</v>
      </c>
      <c r="AC362" s="391">
        <f>ROUND(ROUND(ROUND(ROUND(ROUND(H296*L332,0)*O$8,0)*S356,0)*V359,0)*Y361,0)-AA362</f>
        <v>161</v>
      </c>
      <c r="AD362" s="268"/>
    </row>
    <row r="363" spans="1:30" ht="17.100000000000001" customHeight="1">
      <c r="A363" s="243">
        <v>61</v>
      </c>
      <c r="B363" s="243">
        <v>8680</v>
      </c>
      <c r="C363" s="870" t="s">
        <v>7193</v>
      </c>
      <c r="D363" s="765"/>
      <c r="E363" s="765"/>
      <c r="F363" s="278"/>
      <c r="G363" s="278"/>
      <c r="H363" s="278"/>
      <c r="I363" s="279"/>
      <c r="J363" s="597"/>
      <c r="K363" s="654"/>
      <c r="L363" s="385"/>
      <c r="M363" s="245"/>
      <c r="N363" s="208"/>
      <c r="O363" s="385"/>
      <c r="P363" s="773"/>
      <c r="Q363" s="643"/>
      <c r="R363" s="1646"/>
      <c r="S363" s="1649"/>
      <c r="T363" s="1580" t="s">
        <v>4708</v>
      </c>
      <c r="U363" s="643" t="s">
        <v>163</v>
      </c>
      <c r="V363" s="365">
        <v>0.85</v>
      </c>
      <c r="W363" s="523"/>
      <c r="X363" s="524"/>
      <c r="Y363" s="642"/>
      <c r="Z363" s="247"/>
      <c r="AA363" s="247"/>
      <c r="AB363" s="247"/>
      <c r="AC363" s="391">
        <f>ROUND(ROUND(ROUND(ROUND(H296*L332,0)*O$8,0)*S356,0)*V363,0)</f>
        <v>237</v>
      </c>
      <c r="AD363" s="268"/>
    </row>
    <row r="364" spans="1:30" ht="17.100000000000001" customHeight="1">
      <c r="A364" s="243">
        <v>61</v>
      </c>
      <c r="B364" s="243">
        <v>8681</v>
      </c>
      <c r="C364" s="870" t="s">
        <v>7194</v>
      </c>
      <c r="D364" s="765"/>
      <c r="E364" s="765"/>
      <c r="F364" s="278"/>
      <c r="G364" s="278"/>
      <c r="H364" s="278"/>
      <c r="I364" s="279"/>
      <c r="J364" s="597"/>
      <c r="K364" s="654"/>
      <c r="L364" s="385"/>
      <c r="M364" s="245"/>
      <c r="N364" s="208"/>
      <c r="O364" s="385"/>
      <c r="P364" s="773"/>
      <c r="Q364" s="643"/>
      <c r="R364" s="365"/>
      <c r="S364" s="365"/>
      <c r="T364" s="1620"/>
      <c r="U364" s="643"/>
      <c r="V364" s="365"/>
      <c r="W364" s="319"/>
      <c r="X364" s="288"/>
      <c r="Y364" s="526"/>
      <c r="Z364" s="762" t="s">
        <v>167</v>
      </c>
      <c r="AA364" s="354">
        <v>5</v>
      </c>
      <c r="AB364" s="763" t="s">
        <v>168</v>
      </c>
      <c r="AC364" s="391">
        <f>ROUND(ROUND(ROUND(ROUND(H296*L332,0)*O$8,0)*S356,0)*V363,0)-AA364</f>
        <v>232</v>
      </c>
      <c r="AD364" s="268"/>
    </row>
    <row r="365" spans="1:30" ht="17.100000000000001" customHeight="1">
      <c r="A365" s="243">
        <v>61</v>
      </c>
      <c r="B365" s="243">
        <v>8682</v>
      </c>
      <c r="C365" s="870" t="s">
        <v>7195</v>
      </c>
      <c r="D365" s="765"/>
      <c r="E365" s="765"/>
      <c r="F365" s="278"/>
      <c r="G365" s="278"/>
      <c r="H365" s="278"/>
      <c r="I365" s="279"/>
      <c r="J365" s="597"/>
      <c r="K365" s="654"/>
      <c r="L365" s="385"/>
      <c r="M365" s="245"/>
      <c r="N365" s="208"/>
      <c r="O365" s="385"/>
      <c r="P365" s="774"/>
      <c r="Q365" s="643"/>
      <c r="R365" s="365"/>
      <c r="S365" s="365"/>
      <c r="T365" s="1620"/>
      <c r="U365" s="779"/>
      <c r="V365" s="780"/>
      <c r="W365" s="1684" t="s">
        <v>4700</v>
      </c>
      <c r="X365" s="362" t="s">
        <v>163</v>
      </c>
      <c r="Y365" s="395">
        <v>0.85</v>
      </c>
      <c r="Z365" s="355"/>
      <c r="AA365" s="247"/>
      <c r="AB365" s="247"/>
      <c r="AC365" s="391">
        <f>ROUND(ROUND(ROUND(ROUND(ROUND(H296*L332,0)*O$8,0)*S356,0)*V363,0)*Y365,0)</f>
        <v>201</v>
      </c>
      <c r="AD365" s="268"/>
    </row>
    <row r="366" spans="1:30" ht="17.100000000000001" customHeight="1">
      <c r="A366" s="243">
        <v>61</v>
      </c>
      <c r="B366" s="243">
        <v>8683</v>
      </c>
      <c r="C366" s="870" t="s">
        <v>7196</v>
      </c>
      <c r="D366" s="765"/>
      <c r="E366" s="765"/>
      <c r="F366" s="278"/>
      <c r="G366" s="278"/>
      <c r="H366" s="278"/>
      <c r="I366" s="279"/>
      <c r="J366" s="597"/>
      <c r="K366" s="654"/>
      <c r="L366" s="385"/>
      <c r="M366" s="245"/>
      <c r="N366" s="208"/>
      <c r="O366" s="385"/>
      <c r="P366" s="467"/>
      <c r="Q366" s="643"/>
      <c r="R366" s="643"/>
      <c r="S366" s="643"/>
      <c r="T366" s="1642"/>
      <c r="U366" s="537"/>
      <c r="V366" s="783"/>
      <c r="W366" s="1651"/>
      <c r="X366" s="512"/>
      <c r="Y366" s="368"/>
      <c r="Z366" s="762" t="s">
        <v>167</v>
      </c>
      <c r="AA366" s="354">
        <v>5</v>
      </c>
      <c r="AB366" s="763" t="s">
        <v>168</v>
      </c>
      <c r="AC366" s="391">
        <f>ROUND(ROUND(ROUND(ROUND(ROUND(H296*L332,0)*O$8,0)*S356,0)*V363,0)*Y365,0)-AA366</f>
        <v>196</v>
      </c>
      <c r="AD366" s="268"/>
    </row>
    <row r="367" spans="1:30" ht="17.100000000000001" customHeight="1">
      <c r="A367" s="229">
        <v>61</v>
      </c>
      <c r="B367" s="229">
        <v>8211</v>
      </c>
      <c r="C367" s="871" t="s">
        <v>7197</v>
      </c>
      <c r="D367" s="765"/>
      <c r="E367" s="765"/>
      <c r="F367" s="1542" t="s">
        <v>5067</v>
      </c>
      <c r="G367" s="477"/>
      <c r="H367" s="477"/>
      <c r="I367" s="478"/>
      <c r="J367" s="756"/>
      <c r="K367" s="664"/>
      <c r="L367" s="314"/>
      <c r="M367" s="245"/>
      <c r="N367" s="208"/>
      <c r="O367" s="385"/>
      <c r="P367" s="231"/>
      <c r="Q367" s="232"/>
      <c r="R367" s="232"/>
      <c r="S367" s="232"/>
      <c r="T367" s="340"/>
      <c r="U367" s="334"/>
      <c r="V367" s="232"/>
      <c r="W367" s="231"/>
      <c r="X367" s="232"/>
      <c r="Y367" s="314"/>
      <c r="Z367" s="257"/>
      <c r="AA367" s="257"/>
      <c r="AB367" s="257"/>
      <c r="AC367" s="473">
        <f>ROUND(ROUND(H368*O$8,0),0)</f>
        <v>560</v>
      </c>
      <c r="AD367" s="268"/>
    </row>
    <row r="368" spans="1:30" ht="17.100000000000001" customHeight="1">
      <c r="A368" s="229">
        <v>61</v>
      </c>
      <c r="B368" s="229">
        <v>8212</v>
      </c>
      <c r="C368" s="869" t="s">
        <v>7198</v>
      </c>
      <c r="D368" s="764"/>
      <c r="E368" s="764"/>
      <c r="F368" s="1545"/>
      <c r="G368" s="377"/>
      <c r="H368" s="757">
        <f>'28児童発達支援(基本１)'!H368</f>
        <v>800</v>
      </c>
      <c r="I368" s="208" t="s">
        <v>18</v>
      </c>
      <c r="J368" s="597"/>
      <c r="K368" s="654"/>
      <c r="L368" s="385"/>
      <c r="M368" s="245"/>
      <c r="N368" s="208"/>
      <c r="O368" s="385"/>
      <c r="P368" s="245"/>
      <c r="Q368" s="208"/>
      <c r="R368" s="208"/>
      <c r="S368" s="208"/>
      <c r="T368" s="611"/>
      <c r="U368" s="301"/>
      <c r="V368" s="208"/>
      <c r="W368" s="245"/>
      <c r="X368" s="208"/>
      <c r="Y368" s="226"/>
      <c r="Z368" s="758" t="s">
        <v>167</v>
      </c>
      <c r="AA368" s="759">
        <v>5</v>
      </c>
      <c r="AB368" s="760" t="s">
        <v>168</v>
      </c>
      <c r="AC368" s="473">
        <f>ROUND(ROUND(H368*O$8,0),0)-AA368</f>
        <v>555</v>
      </c>
      <c r="AD368" s="268"/>
    </row>
    <row r="369" spans="1:30" ht="17.100000000000001" customHeight="1">
      <c r="A369" s="243">
        <v>61</v>
      </c>
      <c r="B369" s="243">
        <v>8684</v>
      </c>
      <c r="C369" s="870" t="s">
        <v>7199</v>
      </c>
      <c r="D369" s="764"/>
      <c r="E369" s="764"/>
      <c r="F369" s="1545"/>
      <c r="G369" s="377"/>
      <c r="H369" s="377"/>
      <c r="I369" s="378"/>
      <c r="J369" s="597"/>
      <c r="K369" s="654"/>
      <c r="L369" s="385"/>
      <c r="M369" s="245"/>
      <c r="N369" s="208"/>
      <c r="O369" s="385"/>
      <c r="P369" s="245"/>
      <c r="Q369" s="208"/>
      <c r="R369" s="208"/>
      <c r="S369" s="208"/>
      <c r="T369" s="611"/>
      <c r="U369" s="301"/>
      <c r="V369" s="385"/>
      <c r="W369" s="1684" t="s">
        <v>4700</v>
      </c>
      <c r="X369" s="362" t="s">
        <v>163</v>
      </c>
      <c r="Y369" s="395">
        <v>0.85</v>
      </c>
      <c r="Z369" s="355"/>
      <c r="AA369" s="247"/>
      <c r="AB369" s="247"/>
      <c r="AC369" s="391">
        <f>ROUND(ROUND(H368*O$8,0)*Y369,0)</f>
        <v>476</v>
      </c>
      <c r="AD369" s="268"/>
    </row>
    <row r="370" spans="1:30" ht="17.100000000000001" customHeight="1">
      <c r="A370" s="243">
        <v>61</v>
      </c>
      <c r="B370" s="243">
        <v>8685</v>
      </c>
      <c r="C370" s="870" t="s">
        <v>7200</v>
      </c>
      <c r="D370" s="764"/>
      <c r="E370" s="764"/>
      <c r="F370" s="377"/>
      <c r="G370" s="377"/>
      <c r="H370" s="377"/>
      <c r="I370" s="377"/>
      <c r="J370" s="597"/>
      <c r="K370" s="654"/>
      <c r="L370" s="385"/>
      <c r="M370" s="245"/>
      <c r="N370" s="208"/>
      <c r="O370" s="385"/>
      <c r="P370" s="245"/>
      <c r="Q370" s="208"/>
      <c r="R370" s="208"/>
      <c r="S370" s="208"/>
      <c r="T370" s="761"/>
      <c r="U370" s="304"/>
      <c r="V370" s="226"/>
      <c r="W370" s="1651"/>
      <c r="X370" s="512"/>
      <c r="Y370" s="368"/>
      <c r="Z370" s="762" t="s">
        <v>167</v>
      </c>
      <c r="AA370" s="354">
        <v>5</v>
      </c>
      <c r="AB370" s="763" t="s">
        <v>168</v>
      </c>
      <c r="AC370" s="391">
        <f>ROUND(ROUND(H368*O$8,0)*Y369,0)-AA370</f>
        <v>471</v>
      </c>
      <c r="AD370" s="268"/>
    </row>
    <row r="371" spans="1:30" ht="17.100000000000001" customHeight="1">
      <c r="A371" s="229">
        <v>61</v>
      </c>
      <c r="B371" s="229">
        <v>8213</v>
      </c>
      <c r="C371" s="871" t="s">
        <v>7201</v>
      </c>
      <c r="D371" s="764"/>
      <c r="E371" s="764"/>
      <c r="F371" s="278"/>
      <c r="G371" s="278"/>
      <c r="J371" s="597"/>
      <c r="K371" s="654"/>
      <c r="L371" s="385"/>
      <c r="M371" s="245"/>
      <c r="N371" s="208"/>
      <c r="O371" s="385"/>
      <c r="P371" s="245"/>
      <c r="Q371" s="208"/>
      <c r="R371" s="208"/>
      <c r="S371" s="208"/>
      <c r="T371" s="1542" t="s">
        <v>4703</v>
      </c>
      <c r="U371" s="372" t="s">
        <v>163</v>
      </c>
      <c r="V371" s="373">
        <v>0.7</v>
      </c>
      <c r="W371" s="231"/>
      <c r="X371" s="232"/>
      <c r="Y371" s="314"/>
      <c r="Z371" s="257"/>
      <c r="AA371" s="257"/>
      <c r="AB371" s="257"/>
      <c r="AC371" s="473">
        <f>ROUND(ROUND(H368*O$8,0)*V371,0)</f>
        <v>392</v>
      </c>
      <c r="AD371" s="268"/>
    </row>
    <row r="372" spans="1:30" ht="17.100000000000001" customHeight="1">
      <c r="A372" s="229">
        <v>61</v>
      </c>
      <c r="B372" s="229">
        <v>8214</v>
      </c>
      <c r="C372" s="869" t="s">
        <v>7202</v>
      </c>
      <c r="D372" s="764"/>
      <c r="E372" s="764"/>
      <c r="F372" s="278"/>
      <c r="G372" s="278"/>
      <c r="H372" s="208"/>
      <c r="I372" s="388"/>
      <c r="J372" s="597"/>
      <c r="K372" s="654"/>
      <c r="L372" s="385"/>
      <c r="M372" s="245"/>
      <c r="N372" s="208"/>
      <c r="O372" s="385"/>
      <c r="P372" s="245"/>
      <c r="Q372" s="208"/>
      <c r="R372" s="208"/>
      <c r="S372" s="208"/>
      <c r="T372" s="1545"/>
      <c r="U372" s="214"/>
      <c r="V372" s="609"/>
      <c r="W372" s="281"/>
      <c r="X372" s="216"/>
      <c r="Y372" s="226"/>
      <c r="Z372" s="758" t="s">
        <v>167</v>
      </c>
      <c r="AA372" s="759">
        <v>5</v>
      </c>
      <c r="AB372" s="760" t="s">
        <v>168</v>
      </c>
      <c r="AC372" s="473">
        <f>ROUND(ROUND(H368*O$8,0)*V371,0)-AA372</f>
        <v>387</v>
      </c>
      <c r="AD372" s="268"/>
    </row>
    <row r="373" spans="1:30" ht="17.100000000000001" customHeight="1">
      <c r="A373" s="243">
        <v>61</v>
      </c>
      <c r="B373" s="243">
        <v>8686</v>
      </c>
      <c r="C373" s="870" t="s">
        <v>7203</v>
      </c>
      <c r="D373" s="765"/>
      <c r="E373" s="764"/>
      <c r="F373" s="406"/>
      <c r="G373" s="406"/>
      <c r="H373" s="208"/>
      <c r="I373" s="388"/>
      <c r="J373" s="597"/>
      <c r="K373" s="654"/>
      <c r="L373" s="385"/>
      <c r="M373" s="245"/>
      <c r="N373" s="208"/>
      <c r="O373" s="385"/>
      <c r="P373" s="245"/>
      <c r="Q373" s="208"/>
      <c r="R373" s="208"/>
      <c r="S373" s="208"/>
      <c r="T373" s="1545"/>
      <c r="U373" s="302"/>
      <c r="V373" s="766"/>
      <c r="W373" s="1684" t="s">
        <v>4700</v>
      </c>
      <c r="X373" s="362" t="s">
        <v>163</v>
      </c>
      <c r="Y373" s="395">
        <v>0.85</v>
      </c>
      <c r="Z373" s="355"/>
      <c r="AA373" s="247"/>
      <c r="AB373" s="247"/>
      <c r="AC373" s="391">
        <f>ROUND(ROUND(ROUND(H368*O$8,0)*V371,0)*Y373,0)</f>
        <v>333</v>
      </c>
      <c r="AD373" s="268"/>
    </row>
    <row r="374" spans="1:30" ht="17.100000000000001" customHeight="1">
      <c r="A374" s="243">
        <v>61</v>
      </c>
      <c r="B374" s="243">
        <v>8687</v>
      </c>
      <c r="C374" s="870" t="s">
        <v>7204</v>
      </c>
      <c r="D374" s="765"/>
      <c r="E374" s="764"/>
      <c r="F374" s="406"/>
      <c r="G374" s="406"/>
      <c r="H374" s="208"/>
      <c r="I374" s="388"/>
      <c r="J374" s="597"/>
      <c r="K374" s="654"/>
      <c r="L374" s="385"/>
      <c r="M374" s="245"/>
      <c r="N374" s="208"/>
      <c r="O374" s="385"/>
      <c r="P374" s="245"/>
      <c r="Q374" s="208"/>
      <c r="R374" s="208"/>
      <c r="S374" s="208"/>
      <c r="T374" s="399"/>
      <c r="U374" s="305"/>
      <c r="V374" s="768"/>
      <c r="W374" s="1651"/>
      <c r="X374" s="512"/>
      <c r="Y374" s="368"/>
      <c r="Z374" s="762" t="s">
        <v>167</v>
      </c>
      <c r="AA374" s="354">
        <v>5</v>
      </c>
      <c r="AB374" s="763" t="s">
        <v>168</v>
      </c>
      <c r="AC374" s="391">
        <f>ROUND(ROUND(ROUND(H368*O$8,0)*V371,0)*Y373,0)-AA374</f>
        <v>328</v>
      </c>
      <c r="AD374" s="268"/>
    </row>
    <row r="375" spans="1:30" ht="17.100000000000001" customHeight="1">
      <c r="A375" s="229">
        <v>61</v>
      </c>
      <c r="B375" s="229">
        <v>8741</v>
      </c>
      <c r="C375" s="871" t="s">
        <v>7205</v>
      </c>
      <c r="D375" s="765"/>
      <c r="E375" s="764"/>
      <c r="F375" s="406"/>
      <c r="G375" s="406"/>
      <c r="H375" s="208"/>
      <c r="I375" s="388"/>
      <c r="J375" s="597"/>
      <c r="K375" s="654"/>
      <c r="L375" s="385"/>
      <c r="M375" s="245"/>
      <c r="N375" s="208"/>
      <c r="O375" s="385"/>
      <c r="P375" s="245"/>
      <c r="Q375" s="208"/>
      <c r="R375" s="208"/>
      <c r="S375" s="385"/>
      <c r="T375" s="1542" t="s">
        <v>4708</v>
      </c>
      <c r="U375" s="214" t="s">
        <v>163</v>
      </c>
      <c r="V375" s="609">
        <v>0.85</v>
      </c>
      <c r="W375" s="231"/>
      <c r="X375" s="232"/>
      <c r="Y375" s="314"/>
      <c r="Z375" s="257"/>
      <c r="AA375" s="257"/>
      <c r="AB375" s="257"/>
      <c r="AC375" s="473">
        <f>ROUND(ROUND(H368*O$8,0)*V375,0)</f>
        <v>476</v>
      </c>
      <c r="AD375" s="268"/>
    </row>
    <row r="376" spans="1:30" ht="17.100000000000001" customHeight="1">
      <c r="A376" s="229">
        <v>61</v>
      </c>
      <c r="B376" s="229">
        <v>8742</v>
      </c>
      <c r="C376" s="869" t="s">
        <v>7206</v>
      </c>
      <c r="D376" s="765"/>
      <c r="E376" s="764"/>
      <c r="F376" s="406"/>
      <c r="G376" s="406"/>
      <c r="H376" s="208"/>
      <c r="I376" s="388"/>
      <c r="J376" s="597"/>
      <c r="K376" s="654"/>
      <c r="L376" s="385"/>
      <c r="M376" s="245"/>
      <c r="N376" s="208"/>
      <c r="O376" s="385"/>
      <c r="P376" s="245"/>
      <c r="Q376" s="208"/>
      <c r="R376" s="208"/>
      <c r="S376" s="208"/>
      <c r="T376" s="1545"/>
      <c r="U376" s="214"/>
      <c r="V376" s="609"/>
      <c r="W376" s="281"/>
      <c r="X376" s="216"/>
      <c r="Y376" s="226"/>
      <c r="Z376" s="758" t="s">
        <v>167</v>
      </c>
      <c r="AA376" s="759">
        <v>5</v>
      </c>
      <c r="AB376" s="760" t="s">
        <v>168</v>
      </c>
      <c r="AC376" s="473">
        <f>ROUND(ROUND(H368*O$8,0)*V375,0)-AA376</f>
        <v>471</v>
      </c>
      <c r="AD376" s="268"/>
    </row>
    <row r="377" spans="1:30" ht="17.100000000000001" customHeight="1">
      <c r="A377" s="243">
        <v>61</v>
      </c>
      <c r="B377" s="243">
        <v>8688</v>
      </c>
      <c r="C377" s="870" t="s">
        <v>7207</v>
      </c>
      <c r="D377" s="765"/>
      <c r="E377" s="764"/>
      <c r="F377" s="278"/>
      <c r="G377" s="278"/>
      <c r="H377" s="278"/>
      <c r="I377" s="279"/>
      <c r="J377" s="597"/>
      <c r="K377" s="654"/>
      <c r="L377" s="385"/>
      <c r="M377" s="245"/>
      <c r="N377" s="208"/>
      <c r="O377" s="385"/>
      <c r="P377" s="245"/>
      <c r="Q377" s="208"/>
      <c r="R377" s="208"/>
      <c r="S377" s="208"/>
      <c r="T377" s="1545"/>
      <c r="U377" s="302"/>
      <c r="V377" s="766"/>
      <c r="W377" s="1684" t="s">
        <v>4700</v>
      </c>
      <c r="X377" s="362" t="s">
        <v>163</v>
      </c>
      <c r="Y377" s="395">
        <v>0.85</v>
      </c>
      <c r="Z377" s="355"/>
      <c r="AA377" s="247"/>
      <c r="AB377" s="247"/>
      <c r="AC377" s="391">
        <f>ROUND(ROUND(ROUND(H368*O$8,0)*V375,0)*Y377,0)</f>
        <v>405</v>
      </c>
      <c r="AD377" s="268"/>
    </row>
    <row r="378" spans="1:30" ht="17.100000000000001" customHeight="1">
      <c r="A378" s="243">
        <v>61</v>
      </c>
      <c r="B378" s="243">
        <v>8689</v>
      </c>
      <c r="C378" s="870" t="s">
        <v>7208</v>
      </c>
      <c r="D378" s="765"/>
      <c r="E378" s="764"/>
      <c r="F378" s="278"/>
      <c r="G378" s="278"/>
      <c r="H378" s="278"/>
      <c r="I378" s="279"/>
      <c r="J378" s="597"/>
      <c r="K378" s="654"/>
      <c r="L378" s="385"/>
      <c r="M378" s="245"/>
      <c r="N378" s="208"/>
      <c r="O378" s="385"/>
      <c r="P378" s="281"/>
      <c r="Q378" s="216"/>
      <c r="R378" s="216"/>
      <c r="S378" s="216"/>
      <c r="T378" s="1563"/>
      <c r="U378" s="305"/>
      <c r="V378" s="768"/>
      <c r="W378" s="1651"/>
      <c r="X378" s="512"/>
      <c r="Y378" s="368"/>
      <c r="Z378" s="762" t="s">
        <v>167</v>
      </c>
      <c r="AA378" s="354">
        <v>5</v>
      </c>
      <c r="AB378" s="763" t="s">
        <v>168</v>
      </c>
      <c r="AC378" s="391">
        <f>ROUND(ROUND(ROUND(H368*O$8,0)*V375,0)*Y377,0)-AA378</f>
        <v>400</v>
      </c>
      <c r="AD378" s="268"/>
    </row>
    <row r="379" spans="1:30" ht="17.100000000000001" customHeight="1">
      <c r="A379" s="229">
        <v>61</v>
      </c>
      <c r="B379" s="229">
        <v>8215</v>
      </c>
      <c r="C379" s="871" t="s">
        <v>7209</v>
      </c>
      <c r="D379" s="765"/>
      <c r="E379" s="765"/>
      <c r="F379" s="278"/>
      <c r="G379" s="278"/>
      <c r="H379" s="278"/>
      <c r="I379" s="279"/>
      <c r="J379" s="597"/>
      <c r="K379" s="654"/>
      <c r="L379" s="385"/>
      <c r="M379" s="245"/>
      <c r="N379" s="208"/>
      <c r="O379" s="385"/>
      <c r="P379" s="1539" t="s">
        <v>4713</v>
      </c>
      <c r="Q379" s="1608" t="s">
        <v>162</v>
      </c>
      <c r="R379" s="769"/>
      <c r="S379" s="769"/>
      <c r="T379" s="340"/>
      <c r="U379" s="338"/>
      <c r="V379" s="334"/>
      <c r="W379" s="231"/>
      <c r="X379" s="232"/>
      <c r="Y379" s="314"/>
      <c r="Z379" s="257"/>
      <c r="AA379" s="257"/>
      <c r="AB379" s="257"/>
      <c r="AC379" s="473">
        <f>ROUND(ROUND(H368*O$8,0)*S380,0)</f>
        <v>392</v>
      </c>
      <c r="AD379" s="268"/>
    </row>
    <row r="380" spans="1:30" ht="17.100000000000001" customHeight="1">
      <c r="A380" s="229">
        <v>61</v>
      </c>
      <c r="B380" s="229">
        <v>8216</v>
      </c>
      <c r="C380" s="869" t="s">
        <v>7210</v>
      </c>
      <c r="D380" s="765"/>
      <c r="E380" s="765"/>
      <c r="F380" s="278"/>
      <c r="G380" s="278"/>
      <c r="H380" s="278"/>
      <c r="I380" s="279"/>
      <c r="J380" s="597"/>
      <c r="K380" s="654"/>
      <c r="L380" s="385"/>
      <c r="M380" s="245"/>
      <c r="N380" s="208"/>
      <c r="O380" s="385"/>
      <c r="P380" s="1631"/>
      <c r="Q380" s="1586"/>
      <c r="R380" s="214" t="s">
        <v>163</v>
      </c>
      <c r="S380" s="770">
        <v>0.7</v>
      </c>
      <c r="T380" s="611"/>
      <c r="U380" s="392"/>
      <c r="V380" s="301"/>
      <c r="W380" s="245"/>
      <c r="X380" s="208"/>
      <c r="Y380" s="226"/>
      <c r="Z380" s="758" t="s">
        <v>167</v>
      </c>
      <c r="AA380" s="759">
        <v>5</v>
      </c>
      <c r="AB380" s="760" t="s">
        <v>168</v>
      </c>
      <c r="AC380" s="473">
        <f>ROUND(ROUND(H368*O$8,0)*S380,0)-AA380</f>
        <v>387</v>
      </c>
      <c r="AD380" s="268"/>
    </row>
    <row r="381" spans="1:30" ht="17.100000000000001" customHeight="1">
      <c r="A381" s="243">
        <v>61</v>
      </c>
      <c r="B381" s="243">
        <v>8690</v>
      </c>
      <c r="C381" s="870" t="s">
        <v>7211</v>
      </c>
      <c r="D381" s="765"/>
      <c r="E381" s="765"/>
      <c r="F381" s="278"/>
      <c r="G381" s="278"/>
      <c r="H381" s="278"/>
      <c r="I381" s="279"/>
      <c r="J381" s="597"/>
      <c r="K381" s="654"/>
      <c r="L381" s="385"/>
      <c r="M381" s="245"/>
      <c r="N381" s="208"/>
      <c r="O381" s="385"/>
      <c r="P381" s="1631"/>
      <c r="Q381" s="1586"/>
      <c r="T381" s="611"/>
      <c r="U381" s="392"/>
      <c r="V381" s="301"/>
      <c r="W381" s="1684" t="s">
        <v>4700</v>
      </c>
      <c r="X381" s="362" t="s">
        <v>163</v>
      </c>
      <c r="Y381" s="395">
        <v>0.85</v>
      </c>
      <c r="Z381" s="355"/>
      <c r="AA381" s="247"/>
      <c r="AB381" s="247"/>
      <c r="AC381" s="391">
        <f>ROUND(ROUND(ROUND(H368*O$8,0)*S380,0)*Y381,0)</f>
        <v>333</v>
      </c>
      <c r="AD381" s="268"/>
    </row>
    <row r="382" spans="1:30" ht="17.100000000000001" customHeight="1">
      <c r="A382" s="243">
        <v>61</v>
      </c>
      <c r="B382" s="243">
        <v>8691</v>
      </c>
      <c r="C382" s="870" t="s">
        <v>7212</v>
      </c>
      <c r="D382" s="765"/>
      <c r="E382" s="765"/>
      <c r="F382" s="278"/>
      <c r="G382" s="278"/>
      <c r="H382" s="278"/>
      <c r="I382" s="279"/>
      <c r="J382" s="597"/>
      <c r="K382" s="654"/>
      <c r="L382" s="385"/>
      <c r="M382" s="245"/>
      <c r="N382" s="208"/>
      <c r="O382" s="385"/>
      <c r="P382" s="772"/>
      <c r="Q382" s="1586"/>
      <c r="R382" s="214"/>
      <c r="S382" s="214"/>
      <c r="T382" s="761"/>
      <c r="U382" s="407"/>
      <c r="V382" s="304"/>
      <c r="W382" s="1651"/>
      <c r="X382" s="512"/>
      <c r="Y382" s="368"/>
      <c r="Z382" s="762" t="s">
        <v>167</v>
      </c>
      <c r="AA382" s="354">
        <v>5</v>
      </c>
      <c r="AB382" s="763" t="s">
        <v>168</v>
      </c>
      <c r="AC382" s="391">
        <f>ROUND(ROUND(ROUND(H368*O$8,0)*S380,0)*Y381,0)-AA382</f>
        <v>328</v>
      </c>
      <c r="AD382" s="268"/>
    </row>
    <row r="383" spans="1:30" ht="17.100000000000001" customHeight="1">
      <c r="A383" s="229">
        <v>61</v>
      </c>
      <c r="B383" s="229">
        <v>8217</v>
      </c>
      <c r="C383" s="871" t="s">
        <v>7213</v>
      </c>
      <c r="D383" s="765"/>
      <c r="E383" s="765"/>
      <c r="F383" s="278"/>
      <c r="G383" s="278"/>
      <c r="H383" s="278"/>
      <c r="I383" s="279"/>
      <c r="J383" s="597"/>
      <c r="K383" s="654"/>
      <c r="L383" s="385"/>
      <c r="M383" s="245"/>
      <c r="N383" s="208"/>
      <c r="O383" s="385"/>
      <c r="P383" s="773"/>
      <c r="T383" s="1542" t="s">
        <v>4703</v>
      </c>
      <c r="U383" s="372" t="s">
        <v>163</v>
      </c>
      <c r="V383" s="373">
        <v>0.7</v>
      </c>
      <c r="W383" s="231"/>
      <c r="X383" s="232"/>
      <c r="Y383" s="314"/>
      <c r="Z383" s="257"/>
      <c r="AA383" s="257"/>
      <c r="AB383" s="257"/>
      <c r="AC383" s="473">
        <f>ROUND(ROUND(ROUND(H368*O$8,0)*S380,0)*V383,0)</f>
        <v>274</v>
      </c>
      <c r="AD383" s="268"/>
    </row>
    <row r="384" spans="1:30" ht="17.100000000000001" customHeight="1">
      <c r="A384" s="229">
        <v>61</v>
      </c>
      <c r="B384" s="229">
        <v>8218</v>
      </c>
      <c r="C384" s="869" t="s">
        <v>7214</v>
      </c>
      <c r="D384" s="765"/>
      <c r="E384" s="765"/>
      <c r="F384" s="278"/>
      <c r="G384" s="278"/>
      <c r="H384" s="278"/>
      <c r="I384" s="279"/>
      <c r="J384" s="597"/>
      <c r="K384" s="654"/>
      <c r="L384" s="385"/>
      <c r="M384" s="245"/>
      <c r="N384" s="208"/>
      <c r="O384" s="385"/>
      <c r="P384" s="773"/>
      <c r="T384" s="1545"/>
      <c r="U384" s="214"/>
      <c r="V384" s="609"/>
      <c r="W384" s="281"/>
      <c r="X384" s="216"/>
      <c r="Y384" s="226"/>
      <c r="Z384" s="758" t="s">
        <v>167</v>
      </c>
      <c r="AA384" s="759">
        <v>5</v>
      </c>
      <c r="AB384" s="760" t="s">
        <v>168</v>
      </c>
      <c r="AC384" s="473">
        <f>ROUND(ROUND(ROUND(H368*O$8,0)*S380,0)*V383,0)-AA384</f>
        <v>269</v>
      </c>
      <c r="AD384" s="268"/>
    </row>
    <row r="385" spans="1:30" ht="17.100000000000001" customHeight="1">
      <c r="A385" s="243">
        <v>61</v>
      </c>
      <c r="B385" s="243">
        <v>8692</v>
      </c>
      <c r="C385" s="870" t="s">
        <v>7215</v>
      </c>
      <c r="D385" s="765"/>
      <c r="E385" s="765"/>
      <c r="F385" s="278"/>
      <c r="G385" s="278"/>
      <c r="H385" s="278"/>
      <c r="I385" s="279"/>
      <c r="J385" s="597"/>
      <c r="K385" s="654"/>
      <c r="L385" s="385"/>
      <c r="M385" s="245"/>
      <c r="N385" s="208"/>
      <c r="O385" s="385"/>
      <c r="P385" s="774"/>
      <c r="Q385" s="214"/>
      <c r="R385" s="1653"/>
      <c r="S385" s="1653"/>
      <c r="T385" s="1545"/>
      <c r="U385" s="302"/>
      <c r="V385" s="766"/>
      <c r="W385" s="1684" t="s">
        <v>4700</v>
      </c>
      <c r="X385" s="362" t="s">
        <v>163</v>
      </c>
      <c r="Y385" s="395">
        <v>0.85</v>
      </c>
      <c r="Z385" s="355"/>
      <c r="AA385" s="247"/>
      <c r="AB385" s="247"/>
      <c r="AC385" s="391">
        <f>ROUND(ROUND(ROUND(ROUND(H368*O$8,0)*S380,0)*V383,0)*Y385,0)</f>
        <v>233</v>
      </c>
      <c r="AD385" s="268"/>
    </row>
    <row r="386" spans="1:30" ht="17.100000000000001" customHeight="1">
      <c r="A386" s="243">
        <v>61</v>
      </c>
      <c r="B386" s="243">
        <v>8693</v>
      </c>
      <c r="C386" s="870" t="s">
        <v>7216</v>
      </c>
      <c r="D386" s="765"/>
      <c r="E386" s="765"/>
      <c r="F386" s="278"/>
      <c r="G386" s="278"/>
      <c r="H386" s="278"/>
      <c r="I386" s="279"/>
      <c r="J386" s="597"/>
      <c r="K386" s="654"/>
      <c r="L386" s="385"/>
      <c r="M386" s="245"/>
      <c r="N386" s="208"/>
      <c r="O386" s="385"/>
      <c r="P386" s="774"/>
      <c r="Q386" s="214"/>
      <c r="R386" s="214"/>
      <c r="S386" s="214"/>
      <c r="T386" s="399"/>
      <c r="U386" s="305"/>
      <c r="V386" s="768"/>
      <c r="W386" s="1651"/>
      <c r="X386" s="512"/>
      <c r="Y386" s="368"/>
      <c r="Z386" s="762" t="s">
        <v>167</v>
      </c>
      <c r="AA386" s="354">
        <v>5</v>
      </c>
      <c r="AB386" s="763" t="s">
        <v>168</v>
      </c>
      <c r="AC386" s="391">
        <f>ROUND(ROUND(ROUND(ROUND(H368*O$8,0)*S380,0)*V383,0)*Y385,0)-AA386</f>
        <v>228</v>
      </c>
      <c r="AD386" s="268"/>
    </row>
    <row r="387" spans="1:30" ht="17.100000000000001" customHeight="1">
      <c r="A387" s="229">
        <v>61</v>
      </c>
      <c r="B387" s="229">
        <v>8743</v>
      </c>
      <c r="C387" s="871" t="s">
        <v>7217</v>
      </c>
      <c r="D387" s="765"/>
      <c r="E387" s="765"/>
      <c r="F387" s="278"/>
      <c r="G387" s="278"/>
      <c r="H387" s="278"/>
      <c r="I387" s="279"/>
      <c r="J387" s="597"/>
      <c r="K387" s="654"/>
      <c r="L387" s="385"/>
      <c r="M387" s="245"/>
      <c r="N387" s="208"/>
      <c r="O387" s="385"/>
      <c r="P387" s="773"/>
      <c r="Q387" s="214"/>
      <c r="R387" s="1599"/>
      <c r="S387" s="1600"/>
      <c r="T387" s="1542" t="s">
        <v>4708</v>
      </c>
      <c r="U387" s="214" t="s">
        <v>163</v>
      </c>
      <c r="V387" s="609">
        <v>0.85</v>
      </c>
      <c r="W387" s="231"/>
      <c r="X387" s="232"/>
      <c r="Y387" s="314"/>
      <c r="Z387" s="257"/>
      <c r="AA387" s="257"/>
      <c r="AB387" s="257"/>
      <c r="AC387" s="473">
        <f>ROUND(ROUND(ROUND(H368*O$8,0)*S380,0)*V387,0)</f>
        <v>333</v>
      </c>
      <c r="AD387" s="268"/>
    </row>
    <row r="388" spans="1:30" ht="17.100000000000001" customHeight="1">
      <c r="A388" s="229">
        <v>61</v>
      </c>
      <c r="B388" s="229">
        <v>8744</v>
      </c>
      <c r="C388" s="869" t="s">
        <v>7218</v>
      </c>
      <c r="D388" s="765"/>
      <c r="E388" s="765"/>
      <c r="F388" s="278"/>
      <c r="G388" s="278"/>
      <c r="H388" s="278"/>
      <c r="I388" s="279"/>
      <c r="J388" s="597"/>
      <c r="K388" s="654"/>
      <c r="L388" s="385"/>
      <c r="M388" s="245"/>
      <c r="N388" s="208"/>
      <c r="O388" s="385"/>
      <c r="P388" s="773"/>
      <c r="Q388" s="214"/>
      <c r="R388" s="609"/>
      <c r="S388" s="609"/>
      <c r="T388" s="1545"/>
      <c r="U388" s="214"/>
      <c r="V388" s="609"/>
      <c r="W388" s="281"/>
      <c r="X388" s="216"/>
      <c r="Y388" s="226"/>
      <c r="Z388" s="758" t="s">
        <v>167</v>
      </c>
      <c r="AA388" s="759">
        <v>5</v>
      </c>
      <c r="AB388" s="760" t="s">
        <v>168</v>
      </c>
      <c r="AC388" s="473">
        <f>ROUND(ROUND(ROUND(H368*O$8,0)*S380,0)*V387,0)-AA388</f>
        <v>328</v>
      </c>
      <c r="AD388" s="268"/>
    </row>
    <row r="389" spans="1:30" ht="17.100000000000001" customHeight="1">
      <c r="A389" s="243">
        <v>61</v>
      </c>
      <c r="B389" s="243">
        <v>8694</v>
      </c>
      <c r="C389" s="870" t="s">
        <v>7219</v>
      </c>
      <c r="D389" s="765"/>
      <c r="E389" s="765"/>
      <c r="F389" s="278"/>
      <c r="G389" s="278"/>
      <c r="H389" s="278"/>
      <c r="I389" s="279"/>
      <c r="J389" s="597"/>
      <c r="K389" s="654"/>
      <c r="L389" s="385"/>
      <c r="M389" s="245"/>
      <c r="N389" s="208"/>
      <c r="O389" s="385"/>
      <c r="P389" s="774"/>
      <c r="Q389" s="214"/>
      <c r="R389" s="609"/>
      <c r="S389" s="609"/>
      <c r="T389" s="1545"/>
      <c r="U389" s="302"/>
      <c r="V389" s="766"/>
      <c r="W389" s="1684" t="s">
        <v>4700</v>
      </c>
      <c r="X389" s="362" t="s">
        <v>163</v>
      </c>
      <c r="Y389" s="395">
        <v>0.85</v>
      </c>
      <c r="Z389" s="355"/>
      <c r="AA389" s="247"/>
      <c r="AB389" s="247"/>
      <c r="AC389" s="391">
        <f>ROUND(ROUND(ROUND(ROUND(H368*O$8,0)*S380,0)*V387,0)*Y389,0)</f>
        <v>283</v>
      </c>
      <c r="AD389" s="268"/>
    </row>
    <row r="390" spans="1:30" ht="17.100000000000001" customHeight="1">
      <c r="A390" s="243">
        <v>61</v>
      </c>
      <c r="B390" s="243">
        <v>8695</v>
      </c>
      <c r="C390" s="870" t="s">
        <v>7220</v>
      </c>
      <c r="D390" s="765"/>
      <c r="E390" s="765"/>
      <c r="F390" s="278"/>
      <c r="G390" s="278"/>
      <c r="H390" s="278"/>
      <c r="I390" s="279"/>
      <c r="J390" s="597"/>
      <c r="K390" s="654"/>
      <c r="L390" s="385"/>
      <c r="M390" s="245"/>
      <c r="N390" s="208"/>
      <c r="O390" s="385"/>
      <c r="P390" s="773"/>
      <c r="Q390" s="214"/>
      <c r="R390" s="214"/>
      <c r="S390" s="214"/>
      <c r="T390" s="1563"/>
      <c r="U390" s="305"/>
      <c r="V390" s="768"/>
      <c r="W390" s="1651"/>
      <c r="X390" s="512"/>
      <c r="Y390" s="368"/>
      <c r="Z390" s="762" t="s">
        <v>167</v>
      </c>
      <c r="AA390" s="354">
        <v>5</v>
      </c>
      <c r="AB390" s="763" t="s">
        <v>168</v>
      </c>
      <c r="AC390" s="391">
        <f>ROUND(ROUND(ROUND(ROUND(H368*O$8,0)*S380,0)*V387,0)*Y389,0)-AA390</f>
        <v>278</v>
      </c>
      <c r="AD390" s="268"/>
    </row>
    <row r="391" spans="1:30" ht="17.100000000000001" customHeight="1">
      <c r="A391" s="243">
        <v>61</v>
      </c>
      <c r="B391" s="243">
        <v>8696</v>
      </c>
      <c r="C391" s="870" t="s">
        <v>7221</v>
      </c>
      <c r="D391" s="765"/>
      <c r="E391" s="765"/>
      <c r="F391" s="278"/>
      <c r="G391" s="278"/>
      <c r="H391" s="278"/>
      <c r="I391" s="279"/>
      <c r="J391" s="597"/>
      <c r="K391" s="654"/>
      <c r="L391" s="385"/>
      <c r="M391" s="245"/>
      <c r="N391" s="208"/>
      <c r="O391" s="385"/>
      <c r="P391" s="773"/>
      <c r="Q391" s="1580" t="s">
        <v>165</v>
      </c>
      <c r="R391" s="775"/>
      <c r="S391" s="775"/>
      <c r="T391" s="359"/>
      <c r="U391" s="360"/>
      <c r="V391" s="361"/>
      <c r="W391" s="523"/>
      <c r="X391" s="524"/>
      <c r="Y391" s="642"/>
      <c r="Z391" s="247"/>
      <c r="AA391" s="247"/>
      <c r="AB391" s="247"/>
      <c r="AC391" s="391">
        <f>ROUND(ROUND(H368*O$8,0)*S392,0)</f>
        <v>280</v>
      </c>
      <c r="AD391" s="268"/>
    </row>
    <row r="392" spans="1:30" ht="17.100000000000001" customHeight="1">
      <c r="A392" s="243">
        <v>61</v>
      </c>
      <c r="B392" s="243">
        <v>8697</v>
      </c>
      <c r="C392" s="870" t="s">
        <v>7222</v>
      </c>
      <c r="D392" s="765"/>
      <c r="E392" s="765"/>
      <c r="F392" s="278"/>
      <c r="G392" s="278"/>
      <c r="H392" s="278"/>
      <c r="I392" s="279"/>
      <c r="J392" s="597"/>
      <c r="K392" s="654"/>
      <c r="L392" s="385"/>
      <c r="M392" s="245"/>
      <c r="N392" s="208"/>
      <c r="O392" s="385"/>
      <c r="P392" s="772"/>
      <c r="Q392" s="1620"/>
      <c r="R392" s="643" t="s">
        <v>163</v>
      </c>
      <c r="S392" s="365">
        <v>0.5</v>
      </c>
      <c r="T392" s="777"/>
      <c r="U392" s="639"/>
      <c r="V392" s="529"/>
      <c r="W392" s="516"/>
      <c r="X392" s="517"/>
      <c r="Y392" s="526"/>
      <c r="Z392" s="762" t="s">
        <v>167</v>
      </c>
      <c r="AA392" s="354">
        <v>5</v>
      </c>
      <c r="AB392" s="763" t="s">
        <v>168</v>
      </c>
      <c r="AC392" s="391">
        <f>ROUND(ROUND(H368*O$8,0)*S392,0)-AA392</f>
        <v>275</v>
      </c>
      <c r="AD392" s="268"/>
    </row>
    <row r="393" spans="1:30" ht="17.100000000000001" customHeight="1">
      <c r="A393" s="243">
        <v>61</v>
      </c>
      <c r="B393" s="243">
        <v>8698</v>
      </c>
      <c r="C393" s="870" t="s">
        <v>7223</v>
      </c>
      <c r="D393" s="765"/>
      <c r="E393" s="765"/>
      <c r="F393" s="278"/>
      <c r="G393" s="278"/>
      <c r="H393" s="278"/>
      <c r="I393" s="279"/>
      <c r="J393" s="597"/>
      <c r="K393" s="654"/>
      <c r="L393" s="385"/>
      <c r="M393" s="245"/>
      <c r="N393" s="208"/>
      <c r="O393" s="385"/>
      <c r="P393" s="772"/>
      <c r="Q393" s="1620"/>
      <c r="R393" s="530"/>
      <c r="S393" s="530"/>
      <c r="T393" s="777"/>
      <c r="U393" s="639"/>
      <c r="V393" s="529"/>
      <c r="W393" s="1684" t="s">
        <v>4700</v>
      </c>
      <c r="X393" s="362" t="s">
        <v>163</v>
      </c>
      <c r="Y393" s="395">
        <v>0.85</v>
      </c>
      <c r="Z393" s="355"/>
      <c r="AA393" s="247"/>
      <c r="AB393" s="247"/>
      <c r="AC393" s="391">
        <f>ROUND(ROUND(ROUND(H368*O$8,0)*S392,0)*Y393,0)</f>
        <v>238</v>
      </c>
      <c r="AD393" s="268"/>
    </row>
    <row r="394" spans="1:30" ht="17.100000000000001" customHeight="1">
      <c r="A394" s="243">
        <v>61</v>
      </c>
      <c r="B394" s="243">
        <v>8699</v>
      </c>
      <c r="C394" s="870" t="s">
        <v>7224</v>
      </c>
      <c r="D394" s="765"/>
      <c r="E394" s="765"/>
      <c r="F394" s="278"/>
      <c r="G394" s="278"/>
      <c r="H394" s="278"/>
      <c r="I394" s="279"/>
      <c r="J394" s="597"/>
      <c r="K394" s="654"/>
      <c r="L394" s="385"/>
      <c r="M394" s="245"/>
      <c r="N394" s="208"/>
      <c r="O394" s="385"/>
      <c r="P394" s="772"/>
      <c r="Q394" s="1620"/>
      <c r="R394" s="643"/>
      <c r="S394" s="643"/>
      <c r="T394" s="778"/>
      <c r="U394" s="525"/>
      <c r="V394" s="539"/>
      <c r="W394" s="1651"/>
      <c r="X394" s="512"/>
      <c r="Y394" s="368"/>
      <c r="Z394" s="762" t="s">
        <v>167</v>
      </c>
      <c r="AA394" s="354">
        <v>5</v>
      </c>
      <c r="AB394" s="763" t="s">
        <v>168</v>
      </c>
      <c r="AC394" s="391">
        <f>ROUND(ROUND(ROUND(H368*O$8,0)*S392,0)*Y393,0)-AA394</f>
        <v>233</v>
      </c>
      <c r="AD394" s="268"/>
    </row>
    <row r="395" spans="1:30" ht="17.100000000000001" customHeight="1">
      <c r="A395" s="243">
        <v>61</v>
      </c>
      <c r="B395" s="243">
        <v>8700</v>
      </c>
      <c r="C395" s="870" t="s">
        <v>7225</v>
      </c>
      <c r="D395" s="765"/>
      <c r="E395" s="765"/>
      <c r="F395" s="278"/>
      <c r="G395" s="278"/>
      <c r="H395" s="278"/>
      <c r="I395" s="279"/>
      <c r="J395" s="597"/>
      <c r="K395" s="654"/>
      <c r="L395" s="385"/>
      <c r="M395" s="245"/>
      <c r="N395" s="208"/>
      <c r="O395" s="385"/>
      <c r="P395" s="773"/>
      <c r="Q395" s="530"/>
      <c r="R395" s="530"/>
      <c r="S395" s="530"/>
      <c r="T395" s="1580" t="s">
        <v>4703</v>
      </c>
      <c r="U395" s="362" t="s">
        <v>163</v>
      </c>
      <c r="V395" s="356">
        <v>0.7</v>
      </c>
      <c r="W395" s="523"/>
      <c r="X395" s="524"/>
      <c r="Y395" s="642"/>
      <c r="Z395" s="247"/>
      <c r="AA395" s="247"/>
      <c r="AB395" s="247"/>
      <c r="AC395" s="391">
        <f>ROUND(ROUND(ROUND(H368*O$8,0)*S392,0)*V395,0)</f>
        <v>196</v>
      </c>
      <c r="AD395" s="268"/>
    </row>
    <row r="396" spans="1:30" ht="17.100000000000001" customHeight="1">
      <c r="A396" s="243">
        <v>61</v>
      </c>
      <c r="B396" s="243">
        <v>8810</v>
      </c>
      <c r="C396" s="870" t="s">
        <v>7226</v>
      </c>
      <c r="D396" s="765"/>
      <c r="E396" s="765"/>
      <c r="F396" s="278"/>
      <c r="G396" s="278"/>
      <c r="H396" s="278"/>
      <c r="I396" s="279"/>
      <c r="J396" s="597"/>
      <c r="K396" s="654"/>
      <c r="L396" s="385"/>
      <c r="M396" s="245"/>
      <c r="N396" s="208"/>
      <c r="O396" s="385"/>
      <c r="P396" s="773"/>
      <c r="Q396" s="530"/>
      <c r="R396" s="530"/>
      <c r="S396" s="530"/>
      <c r="T396" s="1620"/>
      <c r="U396" s="643"/>
      <c r="V396" s="365"/>
      <c r="W396" s="319"/>
      <c r="X396" s="288"/>
      <c r="Y396" s="526"/>
      <c r="Z396" s="762" t="s">
        <v>167</v>
      </c>
      <c r="AA396" s="354">
        <v>5</v>
      </c>
      <c r="AB396" s="763" t="s">
        <v>168</v>
      </c>
      <c r="AC396" s="391">
        <f>ROUND(ROUND(ROUND(H368*O$8,0)*S392,0)*V395,0)-AA396</f>
        <v>191</v>
      </c>
      <c r="AD396" s="268"/>
    </row>
    <row r="397" spans="1:30" ht="17.100000000000001" customHeight="1">
      <c r="A397" s="243">
        <v>61</v>
      </c>
      <c r="B397" s="243">
        <v>8811</v>
      </c>
      <c r="C397" s="870" t="s">
        <v>7227</v>
      </c>
      <c r="D397" s="765"/>
      <c r="E397" s="765"/>
      <c r="F397" s="278"/>
      <c r="G397" s="278"/>
      <c r="H397" s="278"/>
      <c r="I397" s="279"/>
      <c r="J397" s="597"/>
      <c r="K397" s="654"/>
      <c r="L397" s="385"/>
      <c r="M397" s="245"/>
      <c r="N397" s="208"/>
      <c r="O397" s="385"/>
      <c r="P397" s="774"/>
      <c r="Q397" s="643"/>
      <c r="R397" s="1644"/>
      <c r="S397" s="1652"/>
      <c r="T397" s="1620"/>
      <c r="U397" s="779"/>
      <c r="V397" s="780"/>
      <c r="W397" s="1684" t="s">
        <v>4700</v>
      </c>
      <c r="X397" s="362" t="s">
        <v>163</v>
      </c>
      <c r="Y397" s="395">
        <v>0.85</v>
      </c>
      <c r="Z397" s="355"/>
      <c r="AA397" s="247"/>
      <c r="AB397" s="247"/>
      <c r="AC397" s="391">
        <f>ROUND(ROUND(ROUND(ROUND(H368*O$8,0)*S392,0)*V395,0)*Y397,0)</f>
        <v>167</v>
      </c>
      <c r="AD397" s="268"/>
    </row>
    <row r="398" spans="1:30" ht="17.100000000000001" customHeight="1">
      <c r="A398" s="243">
        <v>61</v>
      </c>
      <c r="B398" s="243">
        <v>8812</v>
      </c>
      <c r="C398" s="870" t="s">
        <v>7228</v>
      </c>
      <c r="D398" s="765"/>
      <c r="E398" s="765"/>
      <c r="F398" s="278"/>
      <c r="G398" s="278"/>
      <c r="H398" s="278"/>
      <c r="I398" s="279"/>
      <c r="J398" s="597"/>
      <c r="K398" s="654"/>
      <c r="L398" s="385"/>
      <c r="M398" s="245"/>
      <c r="N398" s="208"/>
      <c r="O398" s="385"/>
      <c r="P398" s="774"/>
      <c r="Q398" s="643"/>
      <c r="R398" s="643"/>
      <c r="S398" s="643"/>
      <c r="T398" s="781"/>
      <c r="U398" s="537"/>
      <c r="V398" s="783"/>
      <c r="W398" s="1651"/>
      <c r="X398" s="512"/>
      <c r="Y398" s="368"/>
      <c r="Z398" s="762" t="s">
        <v>167</v>
      </c>
      <c r="AA398" s="354">
        <v>5</v>
      </c>
      <c r="AB398" s="763" t="s">
        <v>168</v>
      </c>
      <c r="AC398" s="391">
        <f>ROUND(ROUND(ROUND(ROUND(H368*O$8,0)*S392,0)*V395,0)*Y397,0)-AA398</f>
        <v>162</v>
      </c>
      <c r="AD398" s="268"/>
    </row>
    <row r="399" spans="1:30" ht="17.100000000000001" customHeight="1">
      <c r="A399" s="243">
        <v>61</v>
      </c>
      <c r="B399" s="243">
        <v>8813</v>
      </c>
      <c r="C399" s="870" t="s">
        <v>7229</v>
      </c>
      <c r="D399" s="765"/>
      <c r="E399" s="765"/>
      <c r="F399" s="278"/>
      <c r="G399" s="278"/>
      <c r="H399" s="278"/>
      <c r="I399" s="279"/>
      <c r="J399" s="597"/>
      <c r="K399" s="654"/>
      <c r="L399" s="385"/>
      <c r="M399" s="245"/>
      <c r="N399" s="208"/>
      <c r="O399" s="385"/>
      <c r="P399" s="773"/>
      <c r="Q399" s="643"/>
      <c r="R399" s="1646"/>
      <c r="S399" s="1649"/>
      <c r="T399" s="1580" t="s">
        <v>4708</v>
      </c>
      <c r="U399" s="643" t="s">
        <v>163</v>
      </c>
      <c r="V399" s="365">
        <v>0.85</v>
      </c>
      <c r="W399" s="523"/>
      <c r="X399" s="524"/>
      <c r="Y399" s="642"/>
      <c r="Z399" s="247"/>
      <c r="AA399" s="247"/>
      <c r="AB399" s="247"/>
      <c r="AC399" s="391">
        <f>ROUND(ROUND(ROUND(H368*O$8,0)*S392,0)*V399,0)</f>
        <v>238</v>
      </c>
      <c r="AD399" s="268"/>
    </row>
    <row r="400" spans="1:30" ht="17.100000000000001" customHeight="1">
      <c r="A400" s="243">
        <v>61</v>
      </c>
      <c r="B400" s="243">
        <v>8814</v>
      </c>
      <c r="C400" s="870" t="s">
        <v>7230</v>
      </c>
      <c r="D400" s="765"/>
      <c r="E400" s="765"/>
      <c r="F400" s="278"/>
      <c r="G400" s="278"/>
      <c r="H400" s="278"/>
      <c r="I400" s="279"/>
      <c r="J400" s="597"/>
      <c r="K400" s="654"/>
      <c r="L400" s="385"/>
      <c r="M400" s="245"/>
      <c r="N400" s="208"/>
      <c r="O400" s="385"/>
      <c r="P400" s="773"/>
      <c r="Q400" s="643"/>
      <c r="R400" s="365"/>
      <c r="S400" s="365"/>
      <c r="T400" s="1620"/>
      <c r="U400" s="643"/>
      <c r="V400" s="365"/>
      <c r="W400" s="319"/>
      <c r="X400" s="288"/>
      <c r="Y400" s="526"/>
      <c r="Z400" s="762" t="s">
        <v>167</v>
      </c>
      <c r="AA400" s="354">
        <v>5</v>
      </c>
      <c r="AB400" s="763" t="s">
        <v>168</v>
      </c>
      <c r="AC400" s="391">
        <f>ROUND(ROUND(ROUND(H368*O$8,0)*S392,0)*V399,0)-AA400</f>
        <v>233</v>
      </c>
      <c r="AD400" s="268"/>
    </row>
    <row r="401" spans="1:30" ht="17.100000000000001" customHeight="1">
      <c r="A401" s="243">
        <v>61</v>
      </c>
      <c r="B401" s="243">
        <v>8815</v>
      </c>
      <c r="C401" s="870" t="s">
        <v>7231</v>
      </c>
      <c r="D401" s="765"/>
      <c r="E401" s="765"/>
      <c r="F401" s="278"/>
      <c r="G401" s="278"/>
      <c r="H401" s="278"/>
      <c r="I401" s="279"/>
      <c r="J401" s="597"/>
      <c r="K401" s="654"/>
      <c r="L401" s="385"/>
      <c r="M401" s="245"/>
      <c r="N401" s="208"/>
      <c r="O401" s="385"/>
      <c r="P401" s="774"/>
      <c r="Q401" s="643"/>
      <c r="R401" s="365"/>
      <c r="S401" s="365"/>
      <c r="T401" s="1620"/>
      <c r="U401" s="779"/>
      <c r="V401" s="780"/>
      <c r="W401" s="1684" t="s">
        <v>4700</v>
      </c>
      <c r="X401" s="362" t="s">
        <v>163</v>
      </c>
      <c r="Y401" s="395">
        <v>0.85</v>
      </c>
      <c r="Z401" s="355"/>
      <c r="AA401" s="247"/>
      <c r="AB401" s="247"/>
      <c r="AC401" s="391">
        <f>ROUND(ROUND(ROUND(ROUND(H368*O$8,0)*S392,0)*V399,0)*Y401,0)</f>
        <v>202</v>
      </c>
      <c r="AD401" s="268"/>
    </row>
    <row r="402" spans="1:30" ht="17.100000000000001" customHeight="1">
      <c r="A402" s="243">
        <v>61</v>
      </c>
      <c r="B402" s="243">
        <v>8816</v>
      </c>
      <c r="C402" s="870" t="s">
        <v>7232</v>
      </c>
      <c r="D402" s="765"/>
      <c r="E402" s="765"/>
      <c r="F402" s="278"/>
      <c r="G402" s="278"/>
      <c r="H402" s="278"/>
      <c r="I402" s="279"/>
      <c r="J402" s="597"/>
      <c r="K402" s="654"/>
      <c r="L402" s="385"/>
      <c r="M402" s="245"/>
      <c r="N402" s="208"/>
      <c r="O402" s="385"/>
      <c r="P402" s="467"/>
      <c r="Q402" s="643"/>
      <c r="R402" s="643"/>
      <c r="S402" s="643"/>
      <c r="T402" s="1642"/>
      <c r="U402" s="537"/>
      <c r="V402" s="783"/>
      <c r="W402" s="1651"/>
      <c r="X402" s="512"/>
      <c r="Y402" s="368"/>
      <c r="Z402" s="762" t="s">
        <v>167</v>
      </c>
      <c r="AA402" s="354">
        <v>5</v>
      </c>
      <c r="AB402" s="763" t="s">
        <v>168</v>
      </c>
      <c r="AC402" s="391">
        <f>ROUND(ROUND(ROUND(ROUND(H368*O$8,0)*S392,0)*V399,0)*Y401,0)-AA402</f>
        <v>197</v>
      </c>
      <c r="AD402" s="268"/>
    </row>
    <row r="403" spans="1:30" ht="17.100000000000001" customHeight="1">
      <c r="A403" s="229">
        <v>61</v>
      </c>
      <c r="B403" s="229">
        <v>8219</v>
      </c>
      <c r="C403" s="871" t="s">
        <v>7233</v>
      </c>
      <c r="D403" s="765"/>
      <c r="E403" s="765"/>
      <c r="F403" s="278"/>
      <c r="G403" s="278"/>
      <c r="H403" s="278"/>
      <c r="I403" s="279"/>
      <c r="J403" s="1611" t="s">
        <v>4738</v>
      </c>
      <c r="K403" s="784"/>
      <c r="L403" s="872"/>
      <c r="M403" s="873"/>
      <c r="N403" s="785"/>
      <c r="O403" s="874"/>
      <c r="P403" s="231"/>
      <c r="Q403" s="232"/>
      <c r="R403" s="232"/>
      <c r="S403" s="232"/>
      <c r="T403" s="340"/>
      <c r="U403" s="334"/>
      <c r="V403" s="232"/>
      <c r="W403" s="231"/>
      <c r="X403" s="232"/>
      <c r="Y403" s="314"/>
      <c r="Z403" s="257"/>
      <c r="AA403" s="257"/>
      <c r="AB403" s="257"/>
      <c r="AC403" s="473">
        <f>ROUND(ROUND(H368*L404,0)*O$8,0)</f>
        <v>540</v>
      </c>
      <c r="AD403" s="268"/>
    </row>
    <row r="404" spans="1:30" ht="17.100000000000001" customHeight="1">
      <c r="A404" s="229">
        <v>61</v>
      </c>
      <c r="B404" s="229">
        <v>8220</v>
      </c>
      <c r="C404" s="869" t="s">
        <v>7234</v>
      </c>
      <c r="D404" s="764"/>
      <c r="E404" s="764"/>
      <c r="F404" s="377"/>
      <c r="G404" s="377"/>
      <c r="H404" s="377"/>
      <c r="I404" s="378"/>
      <c r="J404" s="1613"/>
      <c r="K404" s="214" t="s">
        <v>163</v>
      </c>
      <c r="L404" s="875">
        <v>0.96499999999999997</v>
      </c>
      <c r="M404" s="876"/>
      <c r="N404" s="397"/>
      <c r="O404" s="875"/>
      <c r="P404" s="245"/>
      <c r="Q404" s="208"/>
      <c r="R404" s="208"/>
      <c r="S404" s="208"/>
      <c r="T404" s="611"/>
      <c r="U404" s="301"/>
      <c r="V404" s="208"/>
      <c r="W404" s="245"/>
      <c r="X404" s="208"/>
      <c r="Y404" s="226"/>
      <c r="Z404" s="758" t="s">
        <v>167</v>
      </c>
      <c r="AA404" s="759">
        <v>5</v>
      </c>
      <c r="AB404" s="760" t="s">
        <v>168</v>
      </c>
      <c r="AC404" s="473">
        <f>ROUND(ROUND(H368*L404,0)*O$8,0)-AA404</f>
        <v>535</v>
      </c>
      <c r="AD404" s="268"/>
    </row>
    <row r="405" spans="1:30" ht="17.100000000000001" customHeight="1">
      <c r="A405" s="243">
        <v>61</v>
      </c>
      <c r="B405" s="243">
        <v>8817</v>
      </c>
      <c r="C405" s="870" t="s">
        <v>7235</v>
      </c>
      <c r="D405" s="764"/>
      <c r="E405" s="764"/>
      <c r="F405" s="377"/>
      <c r="G405" s="377"/>
      <c r="H405" s="377"/>
      <c r="I405" s="378"/>
      <c r="J405" s="1613"/>
      <c r="K405" s="654"/>
      <c r="L405" s="385"/>
      <c r="M405" s="245"/>
      <c r="N405" s="208"/>
      <c r="O405" s="385"/>
      <c r="P405" s="245"/>
      <c r="Q405" s="208"/>
      <c r="R405" s="208"/>
      <c r="S405" s="208"/>
      <c r="T405" s="611"/>
      <c r="U405" s="301"/>
      <c r="V405" s="385"/>
      <c r="W405" s="1684" t="s">
        <v>4700</v>
      </c>
      <c r="X405" s="362" t="s">
        <v>163</v>
      </c>
      <c r="Y405" s="395">
        <v>0.85</v>
      </c>
      <c r="Z405" s="355"/>
      <c r="AA405" s="247"/>
      <c r="AB405" s="247"/>
      <c r="AC405" s="391">
        <f>ROUND(ROUND(ROUND(H368*L404,0)*O$8,0)*Y405,0)</f>
        <v>459</v>
      </c>
      <c r="AD405" s="268"/>
    </row>
    <row r="406" spans="1:30" ht="17.100000000000001" customHeight="1">
      <c r="A406" s="243">
        <v>61</v>
      </c>
      <c r="B406" s="243">
        <v>8818</v>
      </c>
      <c r="C406" s="870" t="s">
        <v>7236</v>
      </c>
      <c r="D406" s="764"/>
      <c r="E406" s="764"/>
      <c r="F406" s="278"/>
      <c r="G406" s="278"/>
      <c r="H406" s="278"/>
      <c r="I406" s="279"/>
      <c r="J406" s="597"/>
      <c r="K406" s="654"/>
      <c r="L406" s="385"/>
      <c r="M406" s="245"/>
      <c r="N406" s="208"/>
      <c r="O406" s="385"/>
      <c r="P406" s="245"/>
      <c r="Q406" s="208"/>
      <c r="R406" s="208"/>
      <c r="S406" s="208"/>
      <c r="T406" s="761"/>
      <c r="U406" s="304"/>
      <c r="V406" s="226"/>
      <c r="W406" s="1651"/>
      <c r="X406" s="512"/>
      <c r="Y406" s="368"/>
      <c r="Z406" s="762" t="s">
        <v>167</v>
      </c>
      <c r="AA406" s="354">
        <v>5</v>
      </c>
      <c r="AB406" s="763" t="s">
        <v>168</v>
      </c>
      <c r="AC406" s="391">
        <f>ROUND(ROUND(ROUND(H368*L404,0)*O$8,0)*Y405,0)-AA406</f>
        <v>454</v>
      </c>
      <c r="AD406" s="268"/>
    </row>
    <row r="407" spans="1:30" ht="17.100000000000001" customHeight="1">
      <c r="A407" s="229">
        <v>61</v>
      </c>
      <c r="B407" s="229">
        <v>8221</v>
      </c>
      <c r="C407" s="871" t="s">
        <v>7237</v>
      </c>
      <c r="D407" s="764"/>
      <c r="E407" s="764"/>
      <c r="F407" s="278"/>
      <c r="G407" s="278"/>
      <c r="H407" s="278"/>
      <c r="I407" s="279"/>
      <c r="J407" s="597"/>
      <c r="K407" s="654"/>
      <c r="L407" s="385"/>
      <c r="M407" s="245"/>
      <c r="N407" s="208"/>
      <c r="O407" s="385"/>
      <c r="P407" s="245"/>
      <c r="Q407" s="208"/>
      <c r="R407" s="208"/>
      <c r="S407" s="208"/>
      <c r="T407" s="1542" t="s">
        <v>4703</v>
      </c>
      <c r="U407" s="372" t="s">
        <v>163</v>
      </c>
      <c r="V407" s="373">
        <v>0.7</v>
      </c>
      <c r="W407" s="231"/>
      <c r="X407" s="232"/>
      <c r="Y407" s="314"/>
      <c r="Z407" s="257"/>
      <c r="AA407" s="257"/>
      <c r="AB407" s="257"/>
      <c r="AC407" s="473">
        <f>ROUND(ROUND(ROUND(H368*L404,0)*O$8,0)*V407,0)</f>
        <v>378</v>
      </c>
      <c r="AD407" s="268"/>
    </row>
    <row r="408" spans="1:30" ht="17.100000000000001" customHeight="1">
      <c r="A408" s="229">
        <v>61</v>
      </c>
      <c r="B408" s="229">
        <v>8222</v>
      </c>
      <c r="C408" s="869" t="s">
        <v>7238</v>
      </c>
      <c r="D408" s="764"/>
      <c r="E408" s="764"/>
      <c r="F408" s="278"/>
      <c r="G408" s="278"/>
      <c r="H408" s="208"/>
      <c r="I408" s="388"/>
      <c r="J408" s="597"/>
      <c r="K408" s="654"/>
      <c r="L408" s="385"/>
      <c r="M408" s="245"/>
      <c r="N408" s="208"/>
      <c r="O408" s="385"/>
      <c r="P408" s="245"/>
      <c r="Q408" s="208"/>
      <c r="R408" s="208"/>
      <c r="S408" s="208"/>
      <c r="T408" s="1545"/>
      <c r="U408" s="214"/>
      <c r="V408" s="609"/>
      <c r="W408" s="281"/>
      <c r="X408" s="216"/>
      <c r="Y408" s="226"/>
      <c r="Z408" s="758" t="s">
        <v>167</v>
      </c>
      <c r="AA408" s="759">
        <v>5</v>
      </c>
      <c r="AB408" s="760" t="s">
        <v>168</v>
      </c>
      <c r="AC408" s="473">
        <f>ROUND(ROUND(ROUND(H368*L404,0)*O$8,0)*V407,0)-AA408</f>
        <v>373</v>
      </c>
      <c r="AD408" s="268"/>
    </row>
    <row r="409" spans="1:30" ht="17.100000000000001" customHeight="1">
      <c r="A409" s="243">
        <v>61</v>
      </c>
      <c r="B409" s="243">
        <v>8819</v>
      </c>
      <c r="C409" s="870" t="s">
        <v>7239</v>
      </c>
      <c r="D409" s="765"/>
      <c r="E409" s="764"/>
      <c r="F409" s="406"/>
      <c r="G409" s="406"/>
      <c r="H409" s="208"/>
      <c r="I409" s="388"/>
      <c r="J409" s="597"/>
      <c r="K409" s="654"/>
      <c r="L409" s="385"/>
      <c r="M409" s="245"/>
      <c r="N409" s="208"/>
      <c r="O409" s="385"/>
      <c r="P409" s="245"/>
      <c r="Q409" s="208"/>
      <c r="R409" s="208"/>
      <c r="S409" s="208"/>
      <c r="T409" s="1545"/>
      <c r="U409" s="302"/>
      <c r="V409" s="766"/>
      <c r="W409" s="1684" t="s">
        <v>4700</v>
      </c>
      <c r="X409" s="362" t="s">
        <v>163</v>
      </c>
      <c r="Y409" s="395">
        <v>0.85</v>
      </c>
      <c r="Z409" s="355"/>
      <c r="AA409" s="247"/>
      <c r="AB409" s="247"/>
      <c r="AC409" s="391">
        <f>ROUND(ROUND(ROUND(ROUND(H368*L404,0)*O$8,0)*V407,0)*Y409,0)</f>
        <v>321</v>
      </c>
      <c r="AD409" s="268"/>
    </row>
    <row r="410" spans="1:30" ht="17.100000000000001" customHeight="1">
      <c r="A410" s="243">
        <v>61</v>
      </c>
      <c r="B410" s="243">
        <v>8820</v>
      </c>
      <c r="C410" s="870" t="s">
        <v>7240</v>
      </c>
      <c r="D410" s="765"/>
      <c r="E410" s="764"/>
      <c r="F410" s="406"/>
      <c r="G410" s="406"/>
      <c r="H410" s="208"/>
      <c r="I410" s="388"/>
      <c r="J410" s="597"/>
      <c r="K410" s="654"/>
      <c r="L410" s="385"/>
      <c r="M410" s="245"/>
      <c r="N410" s="208"/>
      <c r="O410" s="385"/>
      <c r="P410" s="245"/>
      <c r="Q410" s="208"/>
      <c r="R410" s="208"/>
      <c r="S410" s="208"/>
      <c r="T410" s="399"/>
      <c r="U410" s="305"/>
      <c r="V410" s="768"/>
      <c r="W410" s="1651"/>
      <c r="X410" s="512"/>
      <c r="Y410" s="368"/>
      <c r="Z410" s="762" t="s">
        <v>167</v>
      </c>
      <c r="AA410" s="354">
        <v>5</v>
      </c>
      <c r="AB410" s="763" t="s">
        <v>168</v>
      </c>
      <c r="AC410" s="391">
        <f>ROUND(ROUND(ROUND(ROUND(H368*L404,0)*O$8,0)*V407,0)*Y409,0)-AA410</f>
        <v>316</v>
      </c>
      <c r="AD410" s="268"/>
    </row>
    <row r="411" spans="1:30" ht="17.100000000000001" customHeight="1">
      <c r="A411" s="229">
        <v>61</v>
      </c>
      <c r="B411" s="229">
        <v>8745</v>
      </c>
      <c r="C411" s="871" t="s">
        <v>7241</v>
      </c>
      <c r="D411" s="765"/>
      <c r="E411" s="764"/>
      <c r="F411" s="406"/>
      <c r="G411" s="406"/>
      <c r="H411" s="208"/>
      <c r="I411" s="388"/>
      <c r="J411" s="597"/>
      <c r="K411" s="654"/>
      <c r="L411" s="385"/>
      <c r="M411" s="245"/>
      <c r="N411" s="208"/>
      <c r="O411" s="385"/>
      <c r="P411" s="245"/>
      <c r="Q411" s="208"/>
      <c r="R411" s="208"/>
      <c r="S411" s="385"/>
      <c r="T411" s="1542" t="s">
        <v>4708</v>
      </c>
      <c r="U411" s="214" t="s">
        <v>163</v>
      </c>
      <c r="V411" s="609">
        <v>0.85</v>
      </c>
      <c r="W411" s="231"/>
      <c r="X411" s="232"/>
      <c r="Y411" s="314"/>
      <c r="Z411" s="257"/>
      <c r="AA411" s="257"/>
      <c r="AB411" s="257"/>
      <c r="AC411" s="473">
        <f>ROUND(ROUND(ROUND(H368*L404,0)*O$8,0)*V411,0)</f>
        <v>459</v>
      </c>
      <c r="AD411" s="268"/>
    </row>
    <row r="412" spans="1:30" ht="17.100000000000001" customHeight="1">
      <c r="A412" s="229">
        <v>61</v>
      </c>
      <c r="B412" s="229">
        <v>8746</v>
      </c>
      <c r="C412" s="869" t="s">
        <v>7242</v>
      </c>
      <c r="D412" s="765"/>
      <c r="E412" s="764"/>
      <c r="F412" s="406"/>
      <c r="G412" s="406"/>
      <c r="H412" s="208"/>
      <c r="I412" s="388"/>
      <c r="J412" s="597"/>
      <c r="K412" s="654"/>
      <c r="L412" s="385"/>
      <c r="M412" s="245"/>
      <c r="N412" s="208"/>
      <c r="O412" s="385"/>
      <c r="P412" s="245"/>
      <c r="Q412" s="208"/>
      <c r="R412" s="208"/>
      <c r="S412" s="208"/>
      <c r="T412" s="1545"/>
      <c r="U412" s="214"/>
      <c r="V412" s="609"/>
      <c r="W412" s="281"/>
      <c r="X412" s="216"/>
      <c r="Y412" s="226"/>
      <c r="Z412" s="758" t="s">
        <v>167</v>
      </c>
      <c r="AA412" s="759">
        <v>5</v>
      </c>
      <c r="AB412" s="760" t="s">
        <v>168</v>
      </c>
      <c r="AC412" s="473">
        <f>ROUND(ROUND(ROUND(H368*L404,0)*O$8,0)*V411,0)-AA412</f>
        <v>454</v>
      </c>
      <c r="AD412" s="268"/>
    </row>
    <row r="413" spans="1:30" ht="17.100000000000001" customHeight="1">
      <c r="A413" s="243">
        <v>61</v>
      </c>
      <c r="B413" s="243">
        <v>8821</v>
      </c>
      <c r="C413" s="870" t="s">
        <v>7243</v>
      </c>
      <c r="D413" s="765"/>
      <c r="E413" s="764"/>
      <c r="F413" s="278"/>
      <c r="G413" s="278"/>
      <c r="H413" s="278"/>
      <c r="I413" s="279"/>
      <c r="J413" s="597"/>
      <c r="K413" s="654"/>
      <c r="L413" s="385"/>
      <c r="M413" s="245"/>
      <c r="N413" s="208"/>
      <c r="O413" s="385"/>
      <c r="P413" s="245"/>
      <c r="Q413" s="208"/>
      <c r="R413" s="208"/>
      <c r="S413" s="208"/>
      <c r="T413" s="1545"/>
      <c r="U413" s="302"/>
      <c r="V413" s="766"/>
      <c r="W413" s="1684" t="s">
        <v>4700</v>
      </c>
      <c r="X413" s="362" t="s">
        <v>163</v>
      </c>
      <c r="Y413" s="395">
        <v>0.85</v>
      </c>
      <c r="Z413" s="355"/>
      <c r="AA413" s="247"/>
      <c r="AB413" s="247"/>
      <c r="AC413" s="391">
        <f>ROUND(ROUND(ROUND(ROUND(H368*L404,0)*O$8,0)*V411,0)*Y413,0)</f>
        <v>390</v>
      </c>
      <c r="AD413" s="268"/>
    </row>
    <row r="414" spans="1:30" ht="17.100000000000001" customHeight="1">
      <c r="A414" s="243">
        <v>61</v>
      </c>
      <c r="B414" s="243">
        <v>8822</v>
      </c>
      <c r="C414" s="870" t="s">
        <v>7244</v>
      </c>
      <c r="D414" s="765"/>
      <c r="E414" s="764"/>
      <c r="F414" s="278"/>
      <c r="G414" s="278"/>
      <c r="H414" s="278"/>
      <c r="I414" s="279"/>
      <c r="J414" s="597"/>
      <c r="K414" s="654"/>
      <c r="L414" s="385"/>
      <c r="M414" s="245"/>
      <c r="N414" s="208"/>
      <c r="O414" s="385"/>
      <c r="P414" s="281"/>
      <c r="Q414" s="216"/>
      <c r="R414" s="216"/>
      <c r="S414" s="216"/>
      <c r="T414" s="1563"/>
      <c r="U414" s="305"/>
      <c r="V414" s="768"/>
      <c r="W414" s="1651"/>
      <c r="X414" s="512"/>
      <c r="Y414" s="368"/>
      <c r="Z414" s="762" t="s">
        <v>167</v>
      </c>
      <c r="AA414" s="354">
        <v>5</v>
      </c>
      <c r="AB414" s="763" t="s">
        <v>168</v>
      </c>
      <c r="AC414" s="391">
        <f>ROUND(ROUND(ROUND(ROUND(H368*L404,0)*O$8,0)*V411,0)*Y413,0)-AA414</f>
        <v>385</v>
      </c>
      <c r="AD414" s="268"/>
    </row>
    <row r="415" spans="1:30" ht="17.100000000000001" customHeight="1">
      <c r="A415" s="229">
        <v>61</v>
      </c>
      <c r="B415" s="229">
        <v>8223</v>
      </c>
      <c r="C415" s="871" t="s">
        <v>7245</v>
      </c>
      <c r="D415" s="765"/>
      <c r="E415" s="765"/>
      <c r="F415" s="278"/>
      <c r="G415" s="278"/>
      <c r="H415" s="278"/>
      <c r="I415" s="279"/>
      <c r="J415" s="597"/>
      <c r="K415" s="654"/>
      <c r="L415" s="385"/>
      <c r="M415" s="245"/>
      <c r="N415" s="208"/>
      <c r="O415" s="385"/>
      <c r="P415" s="1539" t="s">
        <v>4713</v>
      </c>
      <c r="Q415" s="1608" t="s">
        <v>162</v>
      </c>
      <c r="R415" s="769"/>
      <c r="S415" s="769"/>
      <c r="T415" s="340"/>
      <c r="U415" s="338"/>
      <c r="V415" s="334"/>
      <c r="W415" s="231"/>
      <c r="X415" s="232"/>
      <c r="Y415" s="314"/>
      <c r="Z415" s="257"/>
      <c r="AA415" s="257"/>
      <c r="AB415" s="257"/>
      <c r="AC415" s="473">
        <f>ROUND(ROUND(ROUND(H368*L404,0)*O$8,0)*S416,0)</f>
        <v>378</v>
      </c>
      <c r="AD415" s="268"/>
    </row>
    <row r="416" spans="1:30" ht="17.100000000000001" customHeight="1">
      <c r="A416" s="229">
        <v>61</v>
      </c>
      <c r="B416" s="229">
        <v>8224</v>
      </c>
      <c r="C416" s="869" t="s">
        <v>7246</v>
      </c>
      <c r="D416" s="765"/>
      <c r="E416" s="765"/>
      <c r="F416" s="278"/>
      <c r="G416" s="278"/>
      <c r="H416" s="278"/>
      <c r="I416" s="279"/>
      <c r="J416" s="597"/>
      <c r="K416" s="654"/>
      <c r="L416" s="385"/>
      <c r="M416" s="245"/>
      <c r="N416" s="208"/>
      <c r="O416" s="385"/>
      <c r="P416" s="1631"/>
      <c r="Q416" s="1586"/>
      <c r="R416" s="214" t="s">
        <v>163</v>
      </c>
      <c r="S416" s="770">
        <v>0.7</v>
      </c>
      <c r="T416" s="611"/>
      <c r="U416" s="392"/>
      <c r="V416" s="301"/>
      <c r="W416" s="245"/>
      <c r="X416" s="208"/>
      <c r="Y416" s="226"/>
      <c r="Z416" s="758" t="s">
        <v>167</v>
      </c>
      <c r="AA416" s="759">
        <v>5</v>
      </c>
      <c r="AB416" s="760" t="s">
        <v>168</v>
      </c>
      <c r="AC416" s="473">
        <f>ROUND(ROUND(ROUND(H368*L404,0)*O$8,0)*S416,0)-AA416</f>
        <v>373</v>
      </c>
      <c r="AD416" s="268"/>
    </row>
    <row r="417" spans="1:30" ht="17.100000000000001" customHeight="1">
      <c r="A417" s="243">
        <v>61</v>
      </c>
      <c r="B417" s="243">
        <v>8823</v>
      </c>
      <c r="C417" s="870" t="s">
        <v>7247</v>
      </c>
      <c r="D417" s="765"/>
      <c r="E417" s="765"/>
      <c r="F417" s="278"/>
      <c r="G417" s="278"/>
      <c r="H417" s="278"/>
      <c r="I417" s="279"/>
      <c r="J417" s="597"/>
      <c r="K417" s="654"/>
      <c r="L417" s="385"/>
      <c r="M417" s="245"/>
      <c r="N417" s="208"/>
      <c r="O417" s="385"/>
      <c r="P417" s="1631"/>
      <c r="Q417" s="1586"/>
      <c r="T417" s="611"/>
      <c r="U417" s="392"/>
      <c r="V417" s="301"/>
      <c r="W417" s="1684" t="s">
        <v>4700</v>
      </c>
      <c r="X417" s="362" t="s">
        <v>163</v>
      </c>
      <c r="Y417" s="395">
        <v>0.85</v>
      </c>
      <c r="Z417" s="355"/>
      <c r="AA417" s="247"/>
      <c r="AB417" s="247"/>
      <c r="AC417" s="391">
        <f>ROUND(ROUND(ROUND(ROUND(H368*L404,0)*O$8,0)*S416,0)*Y417,0)</f>
        <v>321</v>
      </c>
      <c r="AD417" s="268"/>
    </row>
    <row r="418" spans="1:30" ht="17.100000000000001" customHeight="1">
      <c r="A418" s="243">
        <v>61</v>
      </c>
      <c r="B418" s="243">
        <v>8824</v>
      </c>
      <c r="C418" s="870" t="s">
        <v>7248</v>
      </c>
      <c r="D418" s="765"/>
      <c r="E418" s="765"/>
      <c r="F418" s="278"/>
      <c r="G418" s="278"/>
      <c r="H418" s="278"/>
      <c r="I418" s="279"/>
      <c r="J418" s="597"/>
      <c r="K418" s="654"/>
      <c r="L418" s="385"/>
      <c r="M418" s="245"/>
      <c r="N418" s="208"/>
      <c r="O418" s="385"/>
      <c r="P418" s="772"/>
      <c r="Q418" s="1586"/>
      <c r="R418" s="214"/>
      <c r="S418" s="214"/>
      <c r="T418" s="761"/>
      <c r="U418" s="407"/>
      <c r="V418" s="304"/>
      <c r="W418" s="1651"/>
      <c r="X418" s="512"/>
      <c r="Y418" s="368"/>
      <c r="Z418" s="762" t="s">
        <v>167</v>
      </c>
      <c r="AA418" s="354">
        <v>5</v>
      </c>
      <c r="AB418" s="763" t="s">
        <v>168</v>
      </c>
      <c r="AC418" s="391">
        <f>ROUND(ROUND(ROUND(ROUND(H368*L404,0)*O$8,0)*S416,0)*Y417,0)-AA418</f>
        <v>316</v>
      </c>
      <c r="AD418" s="268"/>
    </row>
    <row r="419" spans="1:30" ht="17.100000000000001" customHeight="1">
      <c r="A419" s="229">
        <v>61</v>
      </c>
      <c r="B419" s="229">
        <v>8225</v>
      </c>
      <c r="C419" s="871" t="s">
        <v>7249</v>
      </c>
      <c r="D419" s="765"/>
      <c r="E419" s="765"/>
      <c r="F419" s="278"/>
      <c r="G419" s="278"/>
      <c r="H419" s="278"/>
      <c r="I419" s="279"/>
      <c r="J419" s="597"/>
      <c r="K419" s="654"/>
      <c r="L419" s="385"/>
      <c r="M419" s="245"/>
      <c r="N419" s="208"/>
      <c r="O419" s="385"/>
      <c r="P419" s="773"/>
      <c r="T419" s="1542" t="s">
        <v>4703</v>
      </c>
      <c r="U419" s="372" t="s">
        <v>163</v>
      </c>
      <c r="V419" s="373">
        <v>0.7</v>
      </c>
      <c r="W419" s="231"/>
      <c r="X419" s="232"/>
      <c r="Y419" s="314"/>
      <c r="Z419" s="257"/>
      <c r="AA419" s="257"/>
      <c r="AB419" s="257"/>
      <c r="AC419" s="473">
        <f>ROUND(ROUND(ROUND(ROUND(H368*L404,0)*O$8,0)*S416,0)*V419,0)</f>
        <v>265</v>
      </c>
      <c r="AD419" s="268"/>
    </row>
    <row r="420" spans="1:30" ht="17.100000000000001" customHeight="1">
      <c r="A420" s="229">
        <v>61</v>
      </c>
      <c r="B420" s="229">
        <v>8226</v>
      </c>
      <c r="C420" s="869" t="s">
        <v>7250</v>
      </c>
      <c r="D420" s="765"/>
      <c r="E420" s="765"/>
      <c r="F420" s="278"/>
      <c r="G420" s="278"/>
      <c r="H420" s="278"/>
      <c r="I420" s="279"/>
      <c r="J420" s="597"/>
      <c r="K420" s="654"/>
      <c r="L420" s="385"/>
      <c r="M420" s="245"/>
      <c r="N420" s="208"/>
      <c r="O420" s="385"/>
      <c r="P420" s="773"/>
      <c r="T420" s="1545"/>
      <c r="U420" s="214"/>
      <c r="V420" s="609"/>
      <c r="W420" s="281"/>
      <c r="X420" s="216"/>
      <c r="Y420" s="226"/>
      <c r="Z420" s="758" t="s">
        <v>167</v>
      </c>
      <c r="AA420" s="759">
        <v>5</v>
      </c>
      <c r="AB420" s="760" t="s">
        <v>168</v>
      </c>
      <c r="AC420" s="473">
        <f>ROUND(ROUND(ROUND(ROUND(H368*L404,0)*O$8,0)*S416,0)*V419,0)-AA420</f>
        <v>260</v>
      </c>
      <c r="AD420" s="268"/>
    </row>
    <row r="421" spans="1:30" ht="17.100000000000001" customHeight="1">
      <c r="A421" s="243">
        <v>61</v>
      </c>
      <c r="B421" s="243">
        <v>8825</v>
      </c>
      <c r="C421" s="870" t="s">
        <v>7251</v>
      </c>
      <c r="D421" s="765"/>
      <c r="E421" s="765"/>
      <c r="F421" s="278"/>
      <c r="G421" s="278"/>
      <c r="H421" s="278"/>
      <c r="I421" s="279"/>
      <c r="J421" s="597"/>
      <c r="K421" s="654"/>
      <c r="L421" s="385"/>
      <c r="M421" s="245"/>
      <c r="N421" s="208"/>
      <c r="O421" s="385"/>
      <c r="P421" s="774"/>
      <c r="Q421" s="214"/>
      <c r="R421" s="1653"/>
      <c r="S421" s="1653"/>
      <c r="T421" s="1545"/>
      <c r="U421" s="302"/>
      <c r="V421" s="766"/>
      <c r="W421" s="1684" t="s">
        <v>4700</v>
      </c>
      <c r="X421" s="362" t="s">
        <v>163</v>
      </c>
      <c r="Y421" s="395">
        <v>0.85</v>
      </c>
      <c r="Z421" s="355"/>
      <c r="AA421" s="247"/>
      <c r="AB421" s="247"/>
      <c r="AC421" s="391">
        <f>ROUND(ROUND(ROUND(ROUND(ROUND(H368*L404,0)*O$8,0)*S416,0)*V419,0)*Y421,0)</f>
        <v>225</v>
      </c>
      <c r="AD421" s="268"/>
    </row>
    <row r="422" spans="1:30" ht="17.100000000000001" customHeight="1">
      <c r="A422" s="243">
        <v>61</v>
      </c>
      <c r="B422" s="243">
        <v>8826</v>
      </c>
      <c r="C422" s="870" t="s">
        <v>7252</v>
      </c>
      <c r="D422" s="765"/>
      <c r="E422" s="765"/>
      <c r="F422" s="278"/>
      <c r="G422" s="278"/>
      <c r="H422" s="278"/>
      <c r="I422" s="279"/>
      <c r="J422" s="597"/>
      <c r="K422" s="654"/>
      <c r="L422" s="385"/>
      <c r="M422" s="245"/>
      <c r="N422" s="208"/>
      <c r="O422" s="385"/>
      <c r="P422" s="774"/>
      <c r="Q422" s="214"/>
      <c r="R422" s="214"/>
      <c r="S422" s="214"/>
      <c r="T422" s="399"/>
      <c r="U422" s="305"/>
      <c r="V422" s="768"/>
      <c r="W422" s="1651"/>
      <c r="X422" s="512"/>
      <c r="Y422" s="368"/>
      <c r="Z422" s="762" t="s">
        <v>167</v>
      </c>
      <c r="AA422" s="354">
        <v>5</v>
      </c>
      <c r="AB422" s="763" t="s">
        <v>168</v>
      </c>
      <c r="AC422" s="391">
        <f>ROUND(ROUND(ROUND(ROUND(ROUND(H368*L404,0)*O$8,0)*S416,0)*V419,0)*Y421,0)-AA422</f>
        <v>220</v>
      </c>
      <c r="AD422" s="268"/>
    </row>
    <row r="423" spans="1:30" ht="17.100000000000001" customHeight="1">
      <c r="A423" s="229">
        <v>61</v>
      </c>
      <c r="B423" s="229">
        <v>8747</v>
      </c>
      <c r="C423" s="871" t="s">
        <v>7253</v>
      </c>
      <c r="D423" s="765"/>
      <c r="E423" s="765"/>
      <c r="F423" s="278"/>
      <c r="G423" s="278"/>
      <c r="H423" s="278"/>
      <c r="I423" s="279"/>
      <c r="J423" s="597"/>
      <c r="K423" s="654"/>
      <c r="L423" s="385"/>
      <c r="M423" s="245"/>
      <c r="N423" s="208"/>
      <c r="O423" s="385"/>
      <c r="P423" s="773"/>
      <c r="Q423" s="214"/>
      <c r="R423" s="1599"/>
      <c r="S423" s="1600"/>
      <c r="T423" s="1542" t="s">
        <v>4708</v>
      </c>
      <c r="U423" s="214" t="s">
        <v>163</v>
      </c>
      <c r="V423" s="609">
        <v>0.85</v>
      </c>
      <c r="W423" s="231"/>
      <c r="X423" s="232"/>
      <c r="Y423" s="314"/>
      <c r="Z423" s="257"/>
      <c r="AA423" s="257"/>
      <c r="AB423" s="257"/>
      <c r="AC423" s="473">
        <f>ROUND(ROUND(ROUND(ROUND(H368*L404,0)*O$8,0)*S416,0)*V423,0)</f>
        <v>321</v>
      </c>
      <c r="AD423" s="268"/>
    </row>
    <row r="424" spans="1:30" ht="17.100000000000001" customHeight="1">
      <c r="A424" s="229">
        <v>61</v>
      </c>
      <c r="B424" s="229">
        <v>8748</v>
      </c>
      <c r="C424" s="869" t="s">
        <v>7254</v>
      </c>
      <c r="D424" s="765"/>
      <c r="E424" s="765"/>
      <c r="F424" s="278"/>
      <c r="G424" s="278"/>
      <c r="H424" s="278"/>
      <c r="I424" s="279"/>
      <c r="J424" s="597"/>
      <c r="K424" s="654"/>
      <c r="L424" s="385"/>
      <c r="M424" s="245"/>
      <c r="N424" s="208"/>
      <c r="O424" s="385"/>
      <c r="P424" s="773"/>
      <c r="Q424" s="214"/>
      <c r="R424" s="609"/>
      <c r="S424" s="609"/>
      <c r="T424" s="1545"/>
      <c r="U424" s="214"/>
      <c r="V424" s="609"/>
      <c r="W424" s="281"/>
      <c r="X424" s="216"/>
      <c r="Y424" s="226"/>
      <c r="Z424" s="758" t="s">
        <v>167</v>
      </c>
      <c r="AA424" s="759">
        <v>5</v>
      </c>
      <c r="AB424" s="760" t="s">
        <v>168</v>
      </c>
      <c r="AC424" s="473">
        <f>ROUND(ROUND(ROUND(ROUND(H368*L404,0)*O$8,0)*S416,0)*V423,0)-AA424</f>
        <v>316</v>
      </c>
      <c r="AD424" s="268"/>
    </row>
    <row r="425" spans="1:30" ht="17.100000000000001" customHeight="1">
      <c r="A425" s="243">
        <v>61</v>
      </c>
      <c r="B425" s="243">
        <v>8827</v>
      </c>
      <c r="C425" s="870" t="s">
        <v>7255</v>
      </c>
      <c r="D425" s="765"/>
      <c r="E425" s="765"/>
      <c r="F425" s="278"/>
      <c r="G425" s="278"/>
      <c r="H425" s="278"/>
      <c r="I425" s="279"/>
      <c r="J425" s="597"/>
      <c r="K425" s="654"/>
      <c r="L425" s="385"/>
      <c r="M425" s="245"/>
      <c r="N425" s="208"/>
      <c r="O425" s="385"/>
      <c r="P425" s="774"/>
      <c r="Q425" s="214"/>
      <c r="R425" s="609"/>
      <c r="S425" s="609"/>
      <c r="T425" s="1545"/>
      <c r="U425" s="302"/>
      <c r="V425" s="766"/>
      <c r="W425" s="1684" t="s">
        <v>4700</v>
      </c>
      <c r="X425" s="362" t="s">
        <v>163</v>
      </c>
      <c r="Y425" s="395">
        <v>0.85</v>
      </c>
      <c r="Z425" s="355"/>
      <c r="AA425" s="247"/>
      <c r="AB425" s="247"/>
      <c r="AC425" s="391">
        <f>ROUND(ROUND(ROUND(ROUND(ROUND(H368*L404,0)*O$8,0)*S416,0)*V423,0)*Y425,0)</f>
        <v>273</v>
      </c>
      <c r="AD425" s="268"/>
    </row>
    <row r="426" spans="1:30" ht="17.100000000000001" customHeight="1">
      <c r="A426" s="243">
        <v>61</v>
      </c>
      <c r="B426" s="243">
        <v>8828</v>
      </c>
      <c r="C426" s="870" t="s">
        <v>7256</v>
      </c>
      <c r="D426" s="765"/>
      <c r="E426" s="765"/>
      <c r="F426" s="278"/>
      <c r="G426" s="278"/>
      <c r="H426" s="278"/>
      <c r="I426" s="279"/>
      <c r="J426" s="597"/>
      <c r="K426" s="654"/>
      <c r="L426" s="385"/>
      <c r="M426" s="245"/>
      <c r="N426" s="208"/>
      <c r="O426" s="385"/>
      <c r="P426" s="773"/>
      <c r="Q426" s="786"/>
      <c r="R426" s="400"/>
      <c r="S426" s="787"/>
      <c r="T426" s="1563"/>
      <c r="U426" s="305"/>
      <c r="V426" s="768"/>
      <c r="W426" s="1651"/>
      <c r="X426" s="512"/>
      <c r="Y426" s="368"/>
      <c r="Z426" s="762" t="s">
        <v>167</v>
      </c>
      <c r="AA426" s="354">
        <v>5</v>
      </c>
      <c r="AB426" s="763" t="s">
        <v>168</v>
      </c>
      <c r="AC426" s="391">
        <f>ROUND(ROUND(ROUND(ROUND(ROUND(H368*L404,0)*O$8,0)*S416,0)*V423,0)*Y425,0)-AA426</f>
        <v>268</v>
      </c>
      <c r="AD426" s="268"/>
    </row>
    <row r="427" spans="1:30" ht="17.100000000000001" customHeight="1">
      <c r="A427" s="243">
        <v>61</v>
      </c>
      <c r="B427" s="243">
        <v>8829</v>
      </c>
      <c r="C427" s="870" t="s">
        <v>7257</v>
      </c>
      <c r="D427" s="765"/>
      <c r="E427" s="765"/>
      <c r="F427" s="278"/>
      <c r="G427" s="278"/>
      <c r="H427" s="278"/>
      <c r="I427" s="279"/>
      <c r="J427" s="597"/>
      <c r="K427" s="654"/>
      <c r="L427" s="385"/>
      <c r="M427" s="245"/>
      <c r="N427" s="208"/>
      <c r="O427" s="385"/>
      <c r="P427" s="773"/>
      <c r="Q427" s="1580" t="s">
        <v>165</v>
      </c>
      <c r="R427" s="775"/>
      <c r="S427" s="775"/>
      <c r="T427" s="359"/>
      <c r="U427" s="360"/>
      <c r="V427" s="361"/>
      <c r="W427" s="523"/>
      <c r="X427" s="524"/>
      <c r="Y427" s="642"/>
      <c r="Z427" s="247"/>
      <c r="AA427" s="247"/>
      <c r="AB427" s="247"/>
      <c r="AC427" s="391">
        <f>ROUND(ROUND(ROUND(H368*L404,0)*O$8,0)*S428,0)</f>
        <v>270</v>
      </c>
      <c r="AD427" s="268"/>
    </row>
    <row r="428" spans="1:30" ht="17.100000000000001" customHeight="1">
      <c r="A428" s="243">
        <v>61</v>
      </c>
      <c r="B428" s="243">
        <v>8830</v>
      </c>
      <c r="C428" s="870" t="s">
        <v>7258</v>
      </c>
      <c r="D428" s="765"/>
      <c r="E428" s="765"/>
      <c r="F428" s="278"/>
      <c r="G428" s="278"/>
      <c r="H428" s="278"/>
      <c r="I428" s="279"/>
      <c r="J428" s="597"/>
      <c r="K428" s="654"/>
      <c r="L428" s="385"/>
      <c r="M428" s="245"/>
      <c r="N428" s="208"/>
      <c r="O428" s="385"/>
      <c r="P428" s="772"/>
      <c r="Q428" s="1620"/>
      <c r="R428" s="643" t="s">
        <v>163</v>
      </c>
      <c r="S428" s="365">
        <v>0.5</v>
      </c>
      <c r="T428" s="777"/>
      <c r="U428" s="639"/>
      <c r="V428" s="529"/>
      <c r="W428" s="516"/>
      <c r="X428" s="517"/>
      <c r="Y428" s="526"/>
      <c r="Z428" s="762" t="s">
        <v>167</v>
      </c>
      <c r="AA428" s="354">
        <v>5</v>
      </c>
      <c r="AB428" s="763" t="s">
        <v>168</v>
      </c>
      <c r="AC428" s="391">
        <f>ROUND(ROUND(ROUND(H368*L404,0)*O$8,0)*S428,0)-AA428</f>
        <v>265</v>
      </c>
      <c r="AD428" s="268"/>
    </row>
    <row r="429" spans="1:30" ht="17.100000000000001" customHeight="1">
      <c r="A429" s="243">
        <v>61</v>
      </c>
      <c r="B429" s="243">
        <v>8831</v>
      </c>
      <c r="C429" s="870" t="s">
        <v>7259</v>
      </c>
      <c r="D429" s="765"/>
      <c r="E429" s="765"/>
      <c r="F429" s="278"/>
      <c r="G429" s="278"/>
      <c r="H429" s="278"/>
      <c r="I429" s="279"/>
      <c r="J429" s="597"/>
      <c r="K429" s="654"/>
      <c r="L429" s="385"/>
      <c r="M429" s="245"/>
      <c r="N429" s="208"/>
      <c r="O429" s="385"/>
      <c r="P429" s="772"/>
      <c r="Q429" s="1620"/>
      <c r="R429" s="530"/>
      <c r="S429" s="530"/>
      <c r="T429" s="777"/>
      <c r="U429" s="639"/>
      <c r="V429" s="529"/>
      <c r="W429" s="1684" t="s">
        <v>4700</v>
      </c>
      <c r="X429" s="362" t="s">
        <v>163</v>
      </c>
      <c r="Y429" s="395">
        <v>0.85</v>
      </c>
      <c r="Z429" s="355"/>
      <c r="AA429" s="247"/>
      <c r="AB429" s="247"/>
      <c r="AC429" s="391">
        <f>ROUND(ROUND(ROUND(ROUND(H368*L404,0)*O$8,0)*S428,0)*Y429,0)</f>
        <v>230</v>
      </c>
      <c r="AD429" s="268"/>
    </row>
    <row r="430" spans="1:30" ht="17.100000000000001" customHeight="1">
      <c r="A430" s="243">
        <v>61</v>
      </c>
      <c r="B430" s="243">
        <v>8832</v>
      </c>
      <c r="C430" s="870" t="s">
        <v>7260</v>
      </c>
      <c r="D430" s="765"/>
      <c r="E430" s="765"/>
      <c r="F430" s="278"/>
      <c r="G430" s="278"/>
      <c r="H430" s="278"/>
      <c r="I430" s="279"/>
      <c r="J430" s="597"/>
      <c r="K430" s="654"/>
      <c r="L430" s="385"/>
      <c r="M430" s="245"/>
      <c r="N430" s="208"/>
      <c r="O430" s="385"/>
      <c r="P430" s="772"/>
      <c r="Q430" s="1620"/>
      <c r="R430" s="643"/>
      <c r="S430" s="643"/>
      <c r="T430" s="778"/>
      <c r="U430" s="525"/>
      <c r="V430" s="539"/>
      <c r="W430" s="1651"/>
      <c r="X430" s="512"/>
      <c r="Y430" s="368"/>
      <c r="Z430" s="762" t="s">
        <v>167</v>
      </c>
      <c r="AA430" s="354">
        <v>5</v>
      </c>
      <c r="AB430" s="763" t="s">
        <v>168</v>
      </c>
      <c r="AC430" s="391">
        <f>ROUND(ROUND(ROUND(ROUND(H368*L404,0)*O$8,0)*S428,0)*Y429,0)-AA430</f>
        <v>225</v>
      </c>
      <c r="AD430" s="268"/>
    </row>
    <row r="431" spans="1:30" ht="17.100000000000001" customHeight="1">
      <c r="A431" s="243">
        <v>61</v>
      </c>
      <c r="B431" s="243">
        <v>8833</v>
      </c>
      <c r="C431" s="870" t="s">
        <v>7261</v>
      </c>
      <c r="D431" s="765"/>
      <c r="E431" s="765"/>
      <c r="F431" s="278"/>
      <c r="G431" s="278"/>
      <c r="H431" s="278"/>
      <c r="I431" s="279"/>
      <c r="J431" s="597"/>
      <c r="K431" s="654"/>
      <c r="L431" s="385"/>
      <c r="M431" s="245"/>
      <c r="N431" s="208"/>
      <c r="O431" s="385"/>
      <c r="P431" s="773"/>
      <c r="Q431" s="530"/>
      <c r="R431" s="530"/>
      <c r="S431" s="530"/>
      <c r="T431" s="1580" t="s">
        <v>4703</v>
      </c>
      <c r="U431" s="362" t="s">
        <v>163</v>
      </c>
      <c r="V431" s="356">
        <v>0.7</v>
      </c>
      <c r="W431" s="523"/>
      <c r="X431" s="524"/>
      <c r="Y431" s="642"/>
      <c r="Z431" s="247"/>
      <c r="AA431" s="247"/>
      <c r="AB431" s="247"/>
      <c r="AC431" s="391">
        <f>ROUND(ROUND(ROUND(ROUND(H368*L404,0)*O$8,0)*S428,0)*V431,0)</f>
        <v>189</v>
      </c>
      <c r="AD431" s="268"/>
    </row>
    <row r="432" spans="1:30" ht="17.100000000000001" customHeight="1">
      <c r="A432" s="243">
        <v>61</v>
      </c>
      <c r="B432" s="243">
        <v>8834</v>
      </c>
      <c r="C432" s="870" t="s">
        <v>7262</v>
      </c>
      <c r="D432" s="765"/>
      <c r="E432" s="765"/>
      <c r="F432" s="278"/>
      <c r="G432" s="278"/>
      <c r="H432" s="278"/>
      <c r="I432" s="279"/>
      <c r="J432" s="597"/>
      <c r="K432" s="654"/>
      <c r="L432" s="385"/>
      <c r="M432" s="245"/>
      <c r="N432" s="208"/>
      <c r="O432" s="385"/>
      <c r="P432" s="773"/>
      <c r="Q432" s="530"/>
      <c r="R432" s="530"/>
      <c r="S432" s="530"/>
      <c r="T432" s="1620"/>
      <c r="U432" s="643"/>
      <c r="V432" s="365"/>
      <c r="W432" s="319"/>
      <c r="X432" s="288"/>
      <c r="Y432" s="526"/>
      <c r="Z432" s="762" t="s">
        <v>167</v>
      </c>
      <c r="AA432" s="354">
        <v>5</v>
      </c>
      <c r="AB432" s="763" t="s">
        <v>168</v>
      </c>
      <c r="AC432" s="391">
        <f>ROUND(ROUND(ROUND(ROUND(H368*L404,0)*O$8,0)*S428,0)*V431,0)-AA432</f>
        <v>184</v>
      </c>
      <c r="AD432" s="268"/>
    </row>
    <row r="433" spans="1:30" ht="17.100000000000001" customHeight="1">
      <c r="A433" s="243">
        <v>61</v>
      </c>
      <c r="B433" s="243">
        <v>8835</v>
      </c>
      <c r="C433" s="870" t="s">
        <v>7263</v>
      </c>
      <c r="D433" s="765"/>
      <c r="E433" s="765"/>
      <c r="F433" s="278"/>
      <c r="G433" s="278"/>
      <c r="H433" s="278"/>
      <c r="I433" s="279"/>
      <c r="J433" s="597"/>
      <c r="K433" s="654"/>
      <c r="L433" s="385"/>
      <c r="M433" s="245"/>
      <c r="N433" s="208"/>
      <c r="O433" s="385"/>
      <c r="P433" s="774"/>
      <c r="Q433" s="643"/>
      <c r="R433" s="1644"/>
      <c r="S433" s="1652"/>
      <c r="T433" s="1620"/>
      <c r="U433" s="779"/>
      <c r="V433" s="780"/>
      <c r="W433" s="1684" t="s">
        <v>4700</v>
      </c>
      <c r="X433" s="362" t="s">
        <v>163</v>
      </c>
      <c r="Y433" s="395">
        <v>0.85</v>
      </c>
      <c r="Z433" s="355"/>
      <c r="AA433" s="247"/>
      <c r="AB433" s="247"/>
      <c r="AC433" s="391">
        <f>ROUND(ROUND(ROUND(ROUND(ROUND(H368*L404,0)*O$8,0)*S428,0)*V431,0)*Y433,0)</f>
        <v>161</v>
      </c>
      <c r="AD433" s="268"/>
    </row>
    <row r="434" spans="1:30" ht="17.100000000000001" customHeight="1">
      <c r="A434" s="243">
        <v>61</v>
      </c>
      <c r="B434" s="243">
        <v>8836</v>
      </c>
      <c r="C434" s="870" t="s">
        <v>7264</v>
      </c>
      <c r="D434" s="765"/>
      <c r="E434" s="765"/>
      <c r="F434" s="278"/>
      <c r="G434" s="278"/>
      <c r="H434" s="278"/>
      <c r="I434" s="279"/>
      <c r="J434" s="597"/>
      <c r="K434" s="654"/>
      <c r="L434" s="385"/>
      <c r="M434" s="245"/>
      <c r="N434" s="208"/>
      <c r="O434" s="385"/>
      <c r="P434" s="774"/>
      <c r="Q434" s="643"/>
      <c r="R434" s="643"/>
      <c r="S434" s="643"/>
      <c r="T434" s="781"/>
      <c r="U434" s="537"/>
      <c r="V434" s="783"/>
      <c r="W434" s="1651"/>
      <c r="X434" s="512"/>
      <c r="Y434" s="368"/>
      <c r="Z434" s="762" t="s">
        <v>167</v>
      </c>
      <c r="AA434" s="354">
        <v>5</v>
      </c>
      <c r="AB434" s="763" t="s">
        <v>168</v>
      </c>
      <c r="AC434" s="391">
        <f>ROUND(ROUND(ROUND(ROUND(ROUND(H368*L404,0)*O$8,0)*S428,0)*V431,0)*Y433,0)-AA434</f>
        <v>156</v>
      </c>
      <c r="AD434" s="268"/>
    </row>
    <row r="435" spans="1:30" ht="17.100000000000001" customHeight="1">
      <c r="A435" s="243">
        <v>61</v>
      </c>
      <c r="B435" s="243">
        <v>8837</v>
      </c>
      <c r="C435" s="870" t="s">
        <v>7265</v>
      </c>
      <c r="D435" s="765"/>
      <c r="E435" s="765"/>
      <c r="F435" s="278"/>
      <c r="G435" s="278"/>
      <c r="H435" s="278"/>
      <c r="I435" s="279"/>
      <c r="J435" s="597"/>
      <c r="K435" s="654"/>
      <c r="L435" s="385"/>
      <c r="M435" s="245"/>
      <c r="N435" s="208"/>
      <c r="O435" s="385"/>
      <c r="P435" s="773"/>
      <c r="Q435" s="643"/>
      <c r="R435" s="1646"/>
      <c r="S435" s="1649"/>
      <c r="T435" s="1580" t="s">
        <v>4708</v>
      </c>
      <c r="U435" s="643" t="s">
        <v>163</v>
      </c>
      <c r="V435" s="365">
        <v>0.85</v>
      </c>
      <c r="W435" s="523"/>
      <c r="X435" s="524"/>
      <c r="Y435" s="642"/>
      <c r="Z435" s="247"/>
      <c r="AA435" s="247"/>
      <c r="AB435" s="247"/>
      <c r="AC435" s="391">
        <f>ROUND(ROUND(ROUND(ROUND(H368*L404,0)*O$8,0)*S428,0)*V435,0)</f>
        <v>230</v>
      </c>
      <c r="AD435" s="268"/>
    </row>
    <row r="436" spans="1:30" ht="17.100000000000001" customHeight="1">
      <c r="A436" s="243">
        <v>61</v>
      </c>
      <c r="B436" s="243">
        <v>8838</v>
      </c>
      <c r="C436" s="870" t="s">
        <v>7266</v>
      </c>
      <c r="D436" s="765"/>
      <c r="E436" s="765"/>
      <c r="F436" s="278"/>
      <c r="G436" s="278"/>
      <c r="H436" s="278"/>
      <c r="I436" s="279"/>
      <c r="J436" s="597"/>
      <c r="K436" s="654"/>
      <c r="L436" s="385"/>
      <c r="M436" s="245"/>
      <c r="N436" s="208"/>
      <c r="O436" s="385"/>
      <c r="P436" s="773"/>
      <c r="Q436" s="643"/>
      <c r="R436" s="365"/>
      <c r="S436" s="365"/>
      <c r="T436" s="1620"/>
      <c r="U436" s="643"/>
      <c r="V436" s="365"/>
      <c r="W436" s="319"/>
      <c r="X436" s="288"/>
      <c r="Y436" s="526"/>
      <c r="Z436" s="762" t="s">
        <v>167</v>
      </c>
      <c r="AA436" s="354">
        <v>5</v>
      </c>
      <c r="AB436" s="763" t="s">
        <v>168</v>
      </c>
      <c r="AC436" s="391">
        <f>ROUND(ROUND(ROUND(ROUND(H368*L404,0)*O$8,0)*S428,0)*V435,0)-AA436</f>
        <v>225</v>
      </c>
      <c r="AD436" s="268"/>
    </row>
    <row r="437" spans="1:30" ht="17.100000000000001" customHeight="1">
      <c r="A437" s="243">
        <v>61</v>
      </c>
      <c r="B437" s="243">
        <v>8839</v>
      </c>
      <c r="C437" s="870" t="s">
        <v>7267</v>
      </c>
      <c r="D437" s="765"/>
      <c r="E437" s="765"/>
      <c r="F437" s="278"/>
      <c r="G437" s="278"/>
      <c r="H437" s="278"/>
      <c r="I437" s="279"/>
      <c r="J437" s="597"/>
      <c r="K437" s="654"/>
      <c r="L437" s="385"/>
      <c r="M437" s="245"/>
      <c r="N437" s="208"/>
      <c r="O437" s="385"/>
      <c r="P437" s="774"/>
      <c r="Q437" s="643"/>
      <c r="R437" s="365"/>
      <c r="S437" s="365"/>
      <c r="T437" s="1620"/>
      <c r="U437" s="779"/>
      <c r="V437" s="780"/>
      <c r="W437" s="1684" t="s">
        <v>4700</v>
      </c>
      <c r="X437" s="362" t="s">
        <v>163</v>
      </c>
      <c r="Y437" s="395">
        <v>0.85</v>
      </c>
      <c r="Z437" s="355"/>
      <c r="AA437" s="247"/>
      <c r="AB437" s="247"/>
      <c r="AC437" s="391">
        <f>ROUND(ROUND(ROUND(ROUND(ROUND(H368*L404,0)*O$8,0)*S428,0)*V435,0)*Y437,0)</f>
        <v>196</v>
      </c>
      <c r="AD437" s="268"/>
    </row>
    <row r="438" spans="1:30" ht="17.100000000000001" customHeight="1">
      <c r="A438" s="243">
        <v>61</v>
      </c>
      <c r="B438" s="243">
        <v>8840</v>
      </c>
      <c r="C438" s="870" t="s">
        <v>7268</v>
      </c>
      <c r="D438" s="765"/>
      <c r="E438" s="765"/>
      <c r="F438" s="278"/>
      <c r="G438" s="278"/>
      <c r="H438" s="278"/>
      <c r="I438" s="279"/>
      <c r="J438" s="597"/>
      <c r="K438" s="654"/>
      <c r="L438" s="385"/>
      <c r="M438" s="245"/>
      <c r="N438" s="208"/>
      <c r="O438" s="385"/>
      <c r="P438" s="467"/>
      <c r="Q438" s="643"/>
      <c r="R438" s="643"/>
      <c r="S438" s="643"/>
      <c r="T438" s="1642"/>
      <c r="U438" s="537"/>
      <c r="V438" s="783"/>
      <c r="W438" s="1651"/>
      <c r="X438" s="512"/>
      <c r="Y438" s="368"/>
      <c r="Z438" s="762" t="s">
        <v>167</v>
      </c>
      <c r="AA438" s="354">
        <v>5</v>
      </c>
      <c r="AB438" s="763" t="s">
        <v>168</v>
      </c>
      <c r="AC438" s="391">
        <f>ROUND(ROUND(ROUND(ROUND(ROUND(H368*L404,0)*O$8,0)*S428,0)*V435,0)*Y437,0)-AA438</f>
        <v>191</v>
      </c>
      <c r="AD438" s="268"/>
    </row>
    <row r="439" spans="1:30" ht="17.100000000000001" customHeight="1">
      <c r="A439" s="229">
        <v>61</v>
      </c>
      <c r="B439" s="229">
        <v>8231</v>
      </c>
      <c r="C439" s="871" t="s">
        <v>7269</v>
      </c>
      <c r="D439" s="765"/>
      <c r="E439" s="765"/>
      <c r="F439" s="1542" t="s">
        <v>5140</v>
      </c>
      <c r="G439" s="477"/>
      <c r="H439" s="477"/>
      <c r="I439" s="478"/>
      <c r="J439" s="756"/>
      <c r="K439" s="664"/>
      <c r="L439" s="314"/>
      <c r="M439" s="245"/>
      <c r="N439" s="208"/>
      <c r="O439" s="385"/>
      <c r="P439" s="231"/>
      <c r="Q439" s="232"/>
      <c r="R439" s="232"/>
      <c r="S439" s="232"/>
      <c r="T439" s="340"/>
      <c r="U439" s="334"/>
      <c r="V439" s="232"/>
      <c r="W439" s="231"/>
      <c r="X439" s="232"/>
      <c r="Y439" s="314"/>
      <c r="Z439" s="257"/>
      <c r="AA439" s="257"/>
      <c r="AB439" s="257"/>
      <c r="AC439" s="473">
        <f>ROUND(ROUND(H440*O$8,0),0)</f>
        <v>542</v>
      </c>
      <c r="AD439" s="268"/>
    </row>
    <row r="440" spans="1:30" ht="17.100000000000001" customHeight="1">
      <c r="A440" s="229">
        <v>61</v>
      </c>
      <c r="B440" s="229">
        <v>8232</v>
      </c>
      <c r="C440" s="869" t="s">
        <v>7270</v>
      </c>
      <c r="D440" s="764"/>
      <c r="E440" s="764"/>
      <c r="F440" s="1545"/>
      <c r="G440" s="377"/>
      <c r="H440" s="757">
        <f>'28児童発達支援(基本１)'!H440</f>
        <v>774</v>
      </c>
      <c r="I440" s="208" t="s">
        <v>18</v>
      </c>
      <c r="J440" s="597"/>
      <c r="K440" s="654"/>
      <c r="L440" s="385"/>
      <c r="M440" s="245"/>
      <c r="N440" s="208"/>
      <c r="O440" s="385"/>
      <c r="P440" s="245"/>
      <c r="Q440" s="208"/>
      <c r="R440" s="208"/>
      <c r="S440" s="208"/>
      <c r="T440" s="611"/>
      <c r="U440" s="301"/>
      <c r="V440" s="208"/>
      <c r="W440" s="245"/>
      <c r="X440" s="208"/>
      <c r="Y440" s="226"/>
      <c r="Z440" s="758" t="s">
        <v>167</v>
      </c>
      <c r="AA440" s="759">
        <v>5</v>
      </c>
      <c r="AB440" s="760" t="s">
        <v>168</v>
      </c>
      <c r="AC440" s="473">
        <f>ROUND(ROUND(H440*O$8,0),0)-AA440</f>
        <v>537</v>
      </c>
      <c r="AD440" s="268"/>
    </row>
    <row r="441" spans="1:30" ht="17.100000000000001" customHeight="1">
      <c r="A441" s="243">
        <v>61</v>
      </c>
      <c r="B441" s="243">
        <v>8841</v>
      </c>
      <c r="C441" s="870" t="s">
        <v>7271</v>
      </c>
      <c r="D441" s="764"/>
      <c r="E441" s="764"/>
      <c r="F441" s="1545"/>
      <c r="G441" s="377"/>
      <c r="H441" s="377"/>
      <c r="I441" s="378"/>
      <c r="J441" s="597"/>
      <c r="K441" s="654"/>
      <c r="L441" s="385"/>
      <c r="M441" s="245"/>
      <c r="N441" s="208"/>
      <c r="O441" s="385"/>
      <c r="P441" s="245"/>
      <c r="Q441" s="208"/>
      <c r="R441" s="208"/>
      <c r="S441" s="208"/>
      <c r="T441" s="611"/>
      <c r="U441" s="301"/>
      <c r="V441" s="385"/>
      <c r="W441" s="1684" t="s">
        <v>4700</v>
      </c>
      <c r="X441" s="362" t="s">
        <v>163</v>
      </c>
      <c r="Y441" s="395">
        <v>0.85</v>
      </c>
      <c r="Z441" s="355"/>
      <c r="AA441" s="247"/>
      <c r="AB441" s="247"/>
      <c r="AC441" s="391">
        <f>ROUND(ROUND(H440*O$8,0)*Y441,0)</f>
        <v>461</v>
      </c>
      <c r="AD441" s="268"/>
    </row>
    <row r="442" spans="1:30" ht="17.100000000000001" customHeight="1">
      <c r="A442" s="243">
        <v>61</v>
      </c>
      <c r="B442" s="243">
        <v>8842</v>
      </c>
      <c r="C442" s="870" t="s">
        <v>7272</v>
      </c>
      <c r="D442" s="764"/>
      <c r="E442" s="764"/>
      <c r="F442" s="377"/>
      <c r="G442" s="377"/>
      <c r="H442" s="377"/>
      <c r="I442" s="377"/>
      <c r="J442" s="597"/>
      <c r="K442" s="654"/>
      <c r="L442" s="385"/>
      <c r="M442" s="245"/>
      <c r="N442" s="208"/>
      <c r="O442" s="385"/>
      <c r="P442" s="245"/>
      <c r="Q442" s="208"/>
      <c r="R442" s="208"/>
      <c r="S442" s="208"/>
      <c r="T442" s="761"/>
      <c r="U442" s="304"/>
      <c r="V442" s="226"/>
      <c r="W442" s="1651"/>
      <c r="X442" s="512"/>
      <c r="Y442" s="368"/>
      <c r="Z442" s="762" t="s">
        <v>167</v>
      </c>
      <c r="AA442" s="354">
        <v>5</v>
      </c>
      <c r="AB442" s="763" t="s">
        <v>168</v>
      </c>
      <c r="AC442" s="391">
        <f>ROUND(ROUND(H440*O$8,0)*Y441,0)-AA442</f>
        <v>456</v>
      </c>
      <c r="AD442" s="268"/>
    </row>
    <row r="443" spans="1:30" ht="17.100000000000001" customHeight="1">
      <c r="A443" s="229">
        <v>61</v>
      </c>
      <c r="B443" s="229">
        <v>8233</v>
      </c>
      <c r="C443" s="871" t="s">
        <v>7273</v>
      </c>
      <c r="D443" s="764"/>
      <c r="E443" s="764"/>
      <c r="F443" s="278"/>
      <c r="G443" s="278"/>
      <c r="J443" s="597"/>
      <c r="K443" s="654"/>
      <c r="L443" s="385"/>
      <c r="M443" s="245"/>
      <c r="N443" s="208"/>
      <c r="O443" s="385"/>
      <c r="P443" s="245"/>
      <c r="Q443" s="208"/>
      <c r="R443" s="208"/>
      <c r="S443" s="208"/>
      <c r="T443" s="1542" t="s">
        <v>4703</v>
      </c>
      <c r="U443" s="372" t="s">
        <v>163</v>
      </c>
      <c r="V443" s="373">
        <v>0.7</v>
      </c>
      <c r="W443" s="231"/>
      <c r="X443" s="232"/>
      <c r="Y443" s="314"/>
      <c r="Z443" s="257"/>
      <c r="AA443" s="257"/>
      <c r="AB443" s="257"/>
      <c r="AC443" s="473">
        <f>ROUND(ROUND(H440*O$8,0)*V443,0)</f>
        <v>379</v>
      </c>
      <c r="AD443" s="268"/>
    </row>
    <row r="444" spans="1:30" ht="17.100000000000001" customHeight="1">
      <c r="A444" s="229">
        <v>61</v>
      </c>
      <c r="B444" s="229">
        <v>8234</v>
      </c>
      <c r="C444" s="869" t="s">
        <v>7274</v>
      </c>
      <c r="D444" s="764"/>
      <c r="E444" s="764"/>
      <c r="F444" s="278"/>
      <c r="G444" s="278"/>
      <c r="H444" s="208"/>
      <c r="I444" s="388"/>
      <c r="J444" s="597"/>
      <c r="K444" s="654"/>
      <c r="L444" s="385"/>
      <c r="M444" s="245"/>
      <c r="N444" s="208"/>
      <c r="O444" s="385"/>
      <c r="P444" s="245"/>
      <c r="Q444" s="208"/>
      <c r="R444" s="208"/>
      <c r="S444" s="208"/>
      <c r="T444" s="1545"/>
      <c r="U444" s="214"/>
      <c r="V444" s="609"/>
      <c r="W444" s="281"/>
      <c r="X444" s="216"/>
      <c r="Y444" s="226"/>
      <c r="Z444" s="758" t="s">
        <v>167</v>
      </c>
      <c r="AA444" s="759">
        <v>5</v>
      </c>
      <c r="AB444" s="760" t="s">
        <v>168</v>
      </c>
      <c r="AC444" s="473">
        <f>ROUND(ROUND(H440*O$8,0)*V443,0)-AA444</f>
        <v>374</v>
      </c>
      <c r="AD444" s="268"/>
    </row>
    <row r="445" spans="1:30" ht="17.100000000000001" customHeight="1">
      <c r="A445" s="243">
        <v>61</v>
      </c>
      <c r="B445" s="243">
        <v>8843</v>
      </c>
      <c r="C445" s="870" t="s">
        <v>7275</v>
      </c>
      <c r="D445" s="765"/>
      <c r="E445" s="764"/>
      <c r="F445" s="406"/>
      <c r="G445" s="406"/>
      <c r="H445" s="208"/>
      <c r="I445" s="388"/>
      <c r="J445" s="597"/>
      <c r="K445" s="654"/>
      <c r="L445" s="385"/>
      <c r="M445" s="245"/>
      <c r="N445" s="208"/>
      <c r="O445" s="385"/>
      <c r="P445" s="245"/>
      <c r="Q445" s="208"/>
      <c r="R445" s="208"/>
      <c r="S445" s="208"/>
      <c r="T445" s="1545"/>
      <c r="U445" s="302"/>
      <c r="V445" s="766"/>
      <c r="W445" s="1684" t="s">
        <v>4700</v>
      </c>
      <c r="X445" s="362" t="s">
        <v>163</v>
      </c>
      <c r="Y445" s="395">
        <v>0.85</v>
      </c>
      <c r="Z445" s="355"/>
      <c r="AA445" s="247"/>
      <c r="AB445" s="247"/>
      <c r="AC445" s="391">
        <f>ROUND(ROUND(ROUND(H440*O$8,0)*V443,0)*Y445,0)</f>
        <v>322</v>
      </c>
      <c r="AD445" s="268"/>
    </row>
    <row r="446" spans="1:30" ht="17.100000000000001" customHeight="1">
      <c r="A446" s="243">
        <v>61</v>
      </c>
      <c r="B446" s="243">
        <v>8844</v>
      </c>
      <c r="C446" s="870" t="s">
        <v>7276</v>
      </c>
      <c r="D446" s="765"/>
      <c r="E446" s="764"/>
      <c r="F446" s="406"/>
      <c r="G446" s="406"/>
      <c r="H446" s="208"/>
      <c r="I446" s="388"/>
      <c r="J446" s="597"/>
      <c r="K446" s="654"/>
      <c r="L446" s="385"/>
      <c r="M446" s="245"/>
      <c r="N446" s="208"/>
      <c r="O446" s="385"/>
      <c r="P446" s="245"/>
      <c r="Q446" s="208"/>
      <c r="R446" s="208"/>
      <c r="S446" s="208"/>
      <c r="T446" s="399"/>
      <c r="U446" s="305"/>
      <c r="V446" s="768"/>
      <c r="W446" s="1651"/>
      <c r="X446" s="512"/>
      <c r="Y446" s="368"/>
      <c r="Z446" s="762" t="s">
        <v>167</v>
      </c>
      <c r="AA446" s="354">
        <v>5</v>
      </c>
      <c r="AB446" s="763" t="s">
        <v>168</v>
      </c>
      <c r="AC446" s="391">
        <f>ROUND(ROUND(ROUND(H440*O$8,0)*V443,0)*Y445,0)-AA446</f>
        <v>317</v>
      </c>
      <c r="AD446" s="268"/>
    </row>
    <row r="447" spans="1:30" ht="17.100000000000001" customHeight="1">
      <c r="A447" s="229">
        <v>61</v>
      </c>
      <c r="B447" s="229">
        <v>8749</v>
      </c>
      <c r="C447" s="871" t="s">
        <v>7277</v>
      </c>
      <c r="D447" s="765"/>
      <c r="E447" s="764"/>
      <c r="F447" s="406"/>
      <c r="G447" s="406"/>
      <c r="H447" s="208"/>
      <c r="I447" s="388"/>
      <c r="J447" s="597"/>
      <c r="K447" s="654"/>
      <c r="L447" s="385"/>
      <c r="M447" s="245"/>
      <c r="N447" s="208"/>
      <c r="O447" s="385"/>
      <c r="P447" s="245"/>
      <c r="Q447" s="208"/>
      <c r="R447" s="208"/>
      <c r="S447" s="385"/>
      <c r="T447" s="1542" t="s">
        <v>4708</v>
      </c>
      <c r="U447" s="214" t="s">
        <v>163</v>
      </c>
      <c r="V447" s="609">
        <v>0.85</v>
      </c>
      <c r="W447" s="231"/>
      <c r="X447" s="232"/>
      <c r="Y447" s="314"/>
      <c r="Z447" s="257"/>
      <c r="AA447" s="257"/>
      <c r="AB447" s="257"/>
      <c r="AC447" s="473">
        <f>ROUND(ROUND(H440*O$8,0)*V447,0)</f>
        <v>461</v>
      </c>
      <c r="AD447" s="268"/>
    </row>
    <row r="448" spans="1:30" ht="17.100000000000001" customHeight="1">
      <c r="A448" s="229">
        <v>61</v>
      </c>
      <c r="B448" s="229">
        <v>8750</v>
      </c>
      <c r="C448" s="869" t="s">
        <v>7278</v>
      </c>
      <c r="D448" s="765"/>
      <c r="E448" s="764"/>
      <c r="F448" s="406"/>
      <c r="G448" s="406"/>
      <c r="H448" s="208"/>
      <c r="I448" s="388"/>
      <c r="J448" s="597"/>
      <c r="K448" s="654"/>
      <c r="L448" s="385"/>
      <c r="M448" s="245"/>
      <c r="N448" s="208"/>
      <c r="O448" s="385"/>
      <c r="P448" s="245"/>
      <c r="Q448" s="208"/>
      <c r="R448" s="208"/>
      <c r="S448" s="208"/>
      <c r="T448" s="1545"/>
      <c r="U448" s="214"/>
      <c r="V448" s="609"/>
      <c r="W448" s="281"/>
      <c r="X448" s="216"/>
      <c r="Y448" s="226"/>
      <c r="Z448" s="758" t="s">
        <v>167</v>
      </c>
      <c r="AA448" s="759">
        <v>5</v>
      </c>
      <c r="AB448" s="760" t="s">
        <v>168</v>
      </c>
      <c r="AC448" s="473">
        <f>ROUND(ROUND(H440*O$8,0)*V447,0)-AA448</f>
        <v>456</v>
      </c>
      <c r="AD448" s="268"/>
    </row>
    <row r="449" spans="1:30" ht="17.100000000000001" customHeight="1">
      <c r="A449" s="243">
        <v>61</v>
      </c>
      <c r="B449" s="243">
        <v>8845</v>
      </c>
      <c r="C449" s="870" t="s">
        <v>7279</v>
      </c>
      <c r="D449" s="765"/>
      <c r="E449" s="764"/>
      <c r="F449" s="278"/>
      <c r="G449" s="278"/>
      <c r="H449" s="278"/>
      <c r="I449" s="279"/>
      <c r="J449" s="597"/>
      <c r="K449" s="654"/>
      <c r="L449" s="385"/>
      <c r="M449" s="245"/>
      <c r="N449" s="208"/>
      <c r="O449" s="385"/>
      <c r="P449" s="245"/>
      <c r="Q449" s="208"/>
      <c r="R449" s="208"/>
      <c r="S449" s="208"/>
      <c r="T449" s="1545"/>
      <c r="U449" s="302"/>
      <c r="V449" s="766"/>
      <c r="W449" s="1684" t="s">
        <v>4700</v>
      </c>
      <c r="X449" s="362" t="s">
        <v>163</v>
      </c>
      <c r="Y449" s="395">
        <v>0.85</v>
      </c>
      <c r="Z449" s="355"/>
      <c r="AA449" s="247"/>
      <c r="AB449" s="247"/>
      <c r="AC449" s="391">
        <f>ROUND(ROUND(ROUND(H440*O$8,0)*V447,0)*Y449,0)</f>
        <v>392</v>
      </c>
      <c r="AD449" s="268"/>
    </row>
    <row r="450" spans="1:30" ht="17.100000000000001" customHeight="1">
      <c r="A450" s="243">
        <v>61</v>
      </c>
      <c r="B450" s="243">
        <v>8846</v>
      </c>
      <c r="C450" s="870" t="s">
        <v>7280</v>
      </c>
      <c r="D450" s="765"/>
      <c r="E450" s="764"/>
      <c r="F450" s="278"/>
      <c r="G450" s="278"/>
      <c r="H450" s="278"/>
      <c r="I450" s="279"/>
      <c r="J450" s="597"/>
      <c r="K450" s="654"/>
      <c r="L450" s="385"/>
      <c r="M450" s="245"/>
      <c r="N450" s="208"/>
      <c r="O450" s="385"/>
      <c r="P450" s="281"/>
      <c r="Q450" s="216"/>
      <c r="R450" s="216"/>
      <c r="S450" s="216"/>
      <c r="T450" s="1563"/>
      <c r="U450" s="305"/>
      <c r="V450" s="768"/>
      <c r="W450" s="1651"/>
      <c r="X450" s="512"/>
      <c r="Y450" s="368"/>
      <c r="Z450" s="762" t="s">
        <v>167</v>
      </c>
      <c r="AA450" s="354">
        <v>5</v>
      </c>
      <c r="AB450" s="763" t="s">
        <v>168</v>
      </c>
      <c r="AC450" s="391">
        <f>ROUND(ROUND(ROUND(H440*O$8,0)*V447,0)*Y449,0)-AA450</f>
        <v>387</v>
      </c>
      <c r="AD450" s="268"/>
    </row>
    <row r="451" spans="1:30" ht="17.100000000000001" customHeight="1">
      <c r="A451" s="229">
        <v>61</v>
      </c>
      <c r="B451" s="229">
        <v>8235</v>
      </c>
      <c r="C451" s="871" t="s">
        <v>7281</v>
      </c>
      <c r="D451" s="765"/>
      <c r="E451" s="765"/>
      <c r="F451" s="278"/>
      <c r="G451" s="278"/>
      <c r="H451" s="278"/>
      <c r="I451" s="279"/>
      <c r="J451" s="597"/>
      <c r="K451" s="654"/>
      <c r="L451" s="385"/>
      <c r="M451" s="245"/>
      <c r="N451" s="208"/>
      <c r="O451" s="385"/>
      <c r="P451" s="1539" t="s">
        <v>4713</v>
      </c>
      <c r="Q451" s="1608" t="s">
        <v>162</v>
      </c>
      <c r="R451" s="769"/>
      <c r="S451" s="769"/>
      <c r="T451" s="340"/>
      <c r="U451" s="338"/>
      <c r="V451" s="334"/>
      <c r="W451" s="231"/>
      <c r="X451" s="232"/>
      <c r="Y451" s="314"/>
      <c r="Z451" s="257"/>
      <c r="AA451" s="257"/>
      <c r="AB451" s="257"/>
      <c r="AC451" s="473">
        <f>ROUND(ROUND(H440*O$8,0)*S452,0)</f>
        <v>379</v>
      </c>
      <c r="AD451" s="268"/>
    </row>
    <row r="452" spans="1:30" ht="17.100000000000001" customHeight="1">
      <c r="A452" s="229">
        <v>61</v>
      </c>
      <c r="B452" s="229">
        <v>8236</v>
      </c>
      <c r="C452" s="869" t="s">
        <v>7282</v>
      </c>
      <c r="D452" s="765"/>
      <c r="E452" s="765"/>
      <c r="F452" s="278"/>
      <c r="G452" s="278"/>
      <c r="H452" s="278"/>
      <c r="I452" s="279"/>
      <c r="J452" s="597"/>
      <c r="K452" s="654"/>
      <c r="L452" s="385"/>
      <c r="M452" s="245"/>
      <c r="N452" s="208"/>
      <c r="O452" s="385"/>
      <c r="P452" s="1631"/>
      <c r="Q452" s="1586"/>
      <c r="R452" s="214" t="s">
        <v>163</v>
      </c>
      <c r="S452" s="770">
        <v>0.7</v>
      </c>
      <c r="T452" s="611"/>
      <c r="U452" s="392"/>
      <c r="V452" s="301"/>
      <c r="W452" s="245"/>
      <c r="X452" s="208"/>
      <c r="Y452" s="226"/>
      <c r="Z452" s="758" t="s">
        <v>167</v>
      </c>
      <c r="AA452" s="759">
        <v>5</v>
      </c>
      <c r="AB452" s="760" t="s">
        <v>168</v>
      </c>
      <c r="AC452" s="473">
        <f>ROUND(ROUND(H440*O$8,0)*S452,0)-AA452</f>
        <v>374</v>
      </c>
      <c r="AD452" s="268"/>
    </row>
    <row r="453" spans="1:30" ht="17.100000000000001" customHeight="1">
      <c r="A453" s="243">
        <v>61</v>
      </c>
      <c r="B453" s="243">
        <v>8847</v>
      </c>
      <c r="C453" s="870" t="s">
        <v>7283</v>
      </c>
      <c r="D453" s="765"/>
      <c r="E453" s="765"/>
      <c r="F453" s="278"/>
      <c r="G453" s="278"/>
      <c r="H453" s="278"/>
      <c r="I453" s="279"/>
      <c r="J453" s="597"/>
      <c r="K453" s="654"/>
      <c r="L453" s="385"/>
      <c r="M453" s="245"/>
      <c r="N453" s="208"/>
      <c r="O453" s="385"/>
      <c r="P453" s="1631"/>
      <c r="Q453" s="1586"/>
      <c r="T453" s="611"/>
      <c r="U453" s="392"/>
      <c r="V453" s="301"/>
      <c r="W453" s="1684" t="s">
        <v>4700</v>
      </c>
      <c r="X453" s="362" t="s">
        <v>163</v>
      </c>
      <c r="Y453" s="395">
        <v>0.85</v>
      </c>
      <c r="Z453" s="355"/>
      <c r="AA453" s="247"/>
      <c r="AB453" s="247"/>
      <c r="AC453" s="391">
        <f>ROUND(ROUND(ROUND(H440*O$8,0)*S452,0)*Y453,0)</f>
        <v>322</v>
      </c>
      <c r="AD453" s="268"/>
    </row>
    <row r="454" spans="1:30" ht="17.100000000000001" customHeight="1">
      <c r="A454" s="243">
        <v>61</v>
      </c>
      <c r="B454" s="243">
        <v>8848</v>
      </c>
      <c r="C454" s="870" t="s">
        <v>7284</v>
      </c>
      <c r="D454" s="765"/>
      <c r="E454" s="765"/>
      <c r="F454" s="278"/>
      <c r="G454" s="278"/>
      <c r="H454" s="278"/>
      <c r="I454" s="279"/>
      <c r="J454" s="597"/>
      <c r="K454" s="654"/>
      <c r="L454" s="385"/>
      <c r="M454" s="245"/>
      <c r="N454" s="208"/>
      <c r="O454" s="385"/>
      <c r="P454" s="772"/>
      <c r="Q454" s="1586"/>
      <c r="R454" s="214"/>
      <c r="S454" s="214"/>
      <c r="T454" s="761"/>
      <c r="U454" s="407"/>
      <c r="V454" s="304"/>
      <c r="W454" s="1651"/>
      <c r="X454" s="512"/>
      <c r="Y454" s="368"/>
      <c r="Z454" s="762" t="s">
        <v>167</v>
      </c>
      <c r="AA454" s="354">
        <v>5</v>
      </c>
      <c r="AB454" s="763" t="s">
        <v>168</v>
      </c>
      <c r="AC454" s="391">
        <f>ROUND(ROUND(ROUND(H440*O$8,0)*S452,0)*Y453,0)-AA454</f>
        <v>317</v>
      </c>
      <c r="AD454" s="268"/>
    </row>
    <row r="455" spans="1:30" ht="17.100000000000001" customHeight="1">
      <c r="A455" s="229">
        <v>61</v>
      </c>
      <c r="B455" s="229">
        <v>8237</v>
      </c>
      <c r="C455" s="871" t="s">
        <v>7285</v>
      </c>
      <c r="D455" s="765"/>
      <c r="E455" s="765"/>
      <c r="F455" s="278"/>
      <c r="G455" s="278"/>
      <c r="H455" s="278"/>
      <c r="I455" s="279"/>
      <c r="J455" s="597"/>
      <c r="K455" s="654"/>
      <c r="L455" s="385"/>
      <c r="M455" s="245"/>
      <c r="N455" s="208"/>
      <c r="O455" s="385"/>
      <c r="P455" s="773"/>
      <c r="T455" s="1542" t="s">
        <v>4703</v>
      </c>
      <c r="U455" s="372" t="s">
        <v>163</v>
      </c>
      <c r="V455" s="373">
        <v>0.7</v>
      </c>
      <c r="W455" s="231"/>
      <c r="X455" s="232"/>
      <c r="Y455" s="314"/>
      <c r="Z455" s="257"/>
      <c r="AA455" s="257"/>
      <c r="AB455" s="257"/>
      <c r="AC455" s="473">
        <f>ROUND(ROUND(ROUND(H440*O$8,0)*S452,0)*V455,0)</f>
        <v>265</v>
      </c>
      <c r="AD455" s="268"/>
    </row>
    <row r="456" spans="1:30" ht="17.100000000000001" customHeight="1">
      <c r="A456" s="229">
        <v>61</v>
      </c>
      <c r="B456" s="229">
        <v>8238</v>
      </c>
      <c r="C456" s="869" t="s">
        <v>7286</v>
      </c>
      <c r="D456" s="765"/>
      <c r="E456" s="765"/>
      <c r="F456" s="278"/>
      <c r="G456" s="278"/>
      <c r="H456" s="278"/>
      <c r="I456" s="279"/>
      <c r="J456" s="597"/>
      <c r="K456" s="654"/>
      <c r="L456" s="385"/>
      <c r="M456" s="245"/>
      <c r="N456" s="208"/>
      <c r="O456" s="385"/>
      <c r="P456" s="773"/>
      <c r="T456" s="1545"/>
      <c r="U456" s="214"/>
      <c r="V456" s="609"/>
      <c r="W456" s="281"/>
      <c r="X456" s="216"/>
      <c r="Y456" s="226"/>
      <c r="Z456" s="758" t="s">
        <v>167</v>
      </c>
      <c r="AA456" s="759">
        <v>5</v>
      </c>
      <c r="AB456" s="760" t="s">
        <v>168</v>
      </c>
      <c r="AC456" s="473">
        <f>ROUND(ROUND(ROUND(H440*O$8,0)*S452,0)*V455,0)-AA456</f>
        <v>260</v>
      </c>
      <c r="AD456" s="268"/>
    </row>
    <row r="457" spans="1:30" ht="17.100000000000001" customHeight="1">
      <c r="A457" s="243">
        <v>61</v>
      </c>
      <c r="B457" s="243">
        <v>8849</v>
      </c>
      <c r="C457" s="870" t="s">
        <v>7287</v>
      </c>
      <c r="D457" s="765"/>
      <c r="E457" s="765"/>
      <c r="F457" s="278"/>
      <c r="G457" s="278"/>
      <c r="H457" s="278"/>
      <c r="I457" s="279"/>
      <c r="J457" s="597"/>
      <c r="K457" s="654"/>
      <c r="L457" s="385"/>
      <c r="M457" s="245"/>
      <c r="N457" s="208"/>
      <c r="O457" s="385"/>
      <c r="P457" s="774"/>
      <c r="Q457" s="214"/>
      <c r="R457" s="1653"/>
      <c r="S457" s="1653"/>
      <c r="T457" s="1545"/>
      <c r="U457" s="302"/>
      <c r="V457" s="766"/>
      <c r="W457" s="1684" t="s">
        <v>4700</v>
      </c>
      <c r="X457" s="362" t="s">
        <v>163</v>
      </c>
      <c r="Y457" s="395">
        <v>0.85</v>
      </c>
      <c r="Z457" s="355"/>
      <c r="AA457" s="247"/>
      <c r="AB457" s="247"/>
      <c r="AC457" s="391">
        <f>ROUND(ROUND(ROUND(ROUND(H440*O$8,0)*S452,0)*V455,0)*Y457,0)</f>
        <v>225</v>
      </c>
      <c r="AD457" s="268"/>
    </row>
    <row r="458" spans="1:30" ht="17.100000000000001" customHeight="1">
      <c r="A458" s="243">
        <v>61</v>
      </c>
      <c r="B458" s="243">
        <v>8850</v>
      </c>
      <c r="C458" s="870" t="s">
        <v>7288</v>
      </c>
      <c r="D458" s="765"/>
      <c r="E458" s="765"/>
      <c r="F458" s="278"/>
      <c r="G458" s="278"/>
      <c r="H458" s="278"/>
      <c r="I458" s="279"/>
      <c r="J458" s="597"/>
      <c r="K458" s="654"/>
      <c r="L458" s="385"/>
      <c r="M458" s="245"/>
      <c r="N458" s="208"/>
      <c r="O458" s="385"/>
      <c r="P458" s="774"/>
      <c r="Q458" s="214"/>
      <c r="R458" s="214"/>
      <c r="S458" s="214"/>
      <c r="T458" s="399"/>
      <c r="U458" s="305"/>
      <c r="V458" s="768"/>
      <c r="W458" s="1651"/>
      <c r="X458" s="512"/>
      <c r="Y458" s="368"/>
      <c r="Z458" s="762" t="s">
        <v>167</v>
      </c>
      <c r="AA458" s="354">
        <v>5</v>
      </c>
      <c r="AB458" s="763" t="s">
        <v>168</v>
      </c>
      <c r="AC458" s="391">
        <f>ROUND(ROUND(ROUND(ROUND(H440*O$8,0)*S452,0)*V455,0)*Y457,0)-AA458</f>
        <v>220</v>
      </c>
      <c r="AD458" s="268"/>
    </row>
    <row r="459" spans="1:30" ht="17.100000000000001" customHeight="1">
      <c r="A459" s="229">
        <v>61</v>
      </c>
      <c r="B459" s="229">
        <v>8751</v>
      </c>
      <c r="C459" s="871" t="s">
        <v>7289</v>
      </c>
      <c r="D459" s="765"/>
      <c r="E459" s="765"/>
      <c r="F459" s="278"/>
      <c r="G459" s="278"/>
      <c r="H459" s="278"/>
      <c r="I459" s="279"/>
      <c r="J459" s="597"/>
      <c r="K459" s="654"/>
      <c r="L459" s="385"/>
      <c r="M459" s="245"/>
      <c r="N459" s="208"/>
      <c r="O459" s="385"/>
      <c r="P459" s="773"/>
      <c r="Q459" s="214"/>
      <c r="R459" s="1599"/>
      <c r="S459" s="1600"/>
      <c r="T459" s="1542" t="s">
        <v>4708</v>
      </c>
      <c r="U459" s="214" t="s">
        <v>163</v>
      </c>
      <c r="V459" s="609">
        <v>0.85</v>
      </c>
      <c r="W459" s="231"/>
      <c r="X459" s="232"/>
      <c r="Y459" s="314"/>
      <c r="Z459" s="257"/>
      <c r="AA459" s="257"/>
      <c r="AB459" s="257"/>
      <c r="AC459" s="473">
        <f>ROUND(ROUND(ROUND(H440*O$8,0)*S452,0)*V459,0)</f>
        <v>322</v>
      </c>
      <c r="AD459" s="268"/>
    </row>
    <row r="460" spans="1:30" ht="17.100000000000001" customHeight="1">
      <c r="A460" s="229">
        <v>61</v>
      </c>
      <c r="B460" s="229">
        <v>8752</v>
      </c>
      <c r="C460" s="869" t="s">
        <v>7290</v>
      </c>
      <c r="D460" s="765"/>
      <c r="E460" s="765"/>
      <c r="F460" s="278"/>
      <c r="G460" s="278"/>
      <c r="H460" s="278"/>
      <c r="I460" s="279"/>
      <c r="J460" s="597"/>
      <c r="K460" s="654"/>
      <c r="L460" s="385"/>
      <c r="M460" s="245"/>
      <c r="N460" s="208"/>
      <c r="O460" s="385"/>
      <c r="P460" s="773"/>
      <c r="Q460" s="214"/>
      <c r="R460" s="609"/>
      <c r="S460" s="609"/>
      <c r="T460" s="1545"/>
      <c r="U460" s="214"/>
      <c r="V460" s="609"/>
      <c r="W460" s="281"/>
      <c r="X460" s="216"/>
      <c r="Y460" s="226"/>
      <c r="Z460" s="758" t="s">
        <v>167</v>
      </c>
      <c r="AA460" s="759">
        <v>5</v>
      </c>
      <c r="AB460" s="760" t="s">
        <v>168</v>
      </c>
      <c r="AC460" s="473">
        <f>ROUND(ROUND(ROUND(H440*O$8,0)*S452,0)*V459,0)-AA460</f>
        <v>317</v>
      </c>
      <c r="AD460" s="268"/>
    </row>
    <row r="461" spans="1:30" ht="17.100000000000001" customHeight="1">
      <c r="A461" s="243">
        <v>61</v>
      </c>
      <c r="B461" s="243">
        <v>8851</v>
      </c>
      <c r="C461" s="870" t="s">
        <v>7291</v>
      </c>
      <c r="D461" s="765"/>
      <c r="E461" s="765"/>
      <c r="F461" s="278"/>
      <c r="G461" s="278"/>
      <c r="H461" s="278"/>
      <c r="I461" s="279"/>
      <c r="J461" s="597"/>
      <c r="K461" s="654"/>
      <c r="L461" s="385"/>
      <c r="M461" s="245"/>
      <c r="N461" s="208"/>
      <c r="O461" s="385"/>
      <c r="P461" s="774"/>
      <c r="Q461" s="214"/>
      <c r="R461" s="609"/>
      <c r="S461" s="609"/>
      <c r="T461" s="1545"/>
      <c r="U461" s="302"/>
      <c r="V461" s="766"/>
      <c r="W461" s="1684" t="s">
        <v>4700</v>
      </c>
      <c r="X461" s="362" t="s">
        <v>163</v>
      </c>
      <c r="Y461" s="395">
        <v>0.85</v>
      </c>
      <c r="Z461" s="355"/>
      <c r="AA461" s="247"/>
      <c r="AB461" s="247"/>
      <c r="AC461" s="391">
        <f>ROUND(ROUND(ROUND(ROUND(H440*O$8,0)*S452,0)*V459,0)*Y461,0)</f>
        <v>274</v>
      </c>
      <c r="AD461" s="268"/>
    </row>
    <row r="462" spans="1:30" ht="17.100000000000001" customHeight="1">
      <c r="A462" s="243">
        <v>61</v>
      </c>
      <c r="B462" s="243">
        <v>8852</v>
      </c>
      <c r="C462" s="870" t="s">
        <v>7292</v>
      </c>
      <c r="D462" s="765"/>
      <c r="E462" s="765"/>
      <c r="F462" s="278"/>
      <c r="G462" s="278"/>
      <c r="H462" s="278"/>
      <c r="I462" s="279"/>
      <c r="J462" s="597"/>
      <c r="K462" s="654"/>
      <c r="L462" s="385"/>
      <c r="M462" s="245"/>
      <c r="N462" s="208"/>
      <c r="O462" s="385"/>
      <c r="P462" s="773"/>
      <c r="Q462" s="214"/>
      <c r="R462" s="214"/>
      <c r="S462" s="214"/>
      <c r="T462" s="1563"/>
      <c r="U462" s="305"/>
      <c r="V462" s="768"/>
      <c r="W462" s="1651"/>
      <c r="X462" s="512"/>
      <c r="Y462" s="368"/>
      <c r="Z462" s="762" t="s">
        <v>167</v>
      </c>
      <c r="AA462" s="354">
        <v>5</v>
      </c>
      <c r="AB462" s="763" t="s">
        <v>168</v>
      </c>
      <c r="AC462" s="391">
        <f>ROUND(ROUND(ROUND(ROUND(H440*O$8,0)*S452,0)*V459,0)*Y461,0)-AA462</f>
        <v>269</v>
      </c>
      <c r="AD462" s="268"/>
    </row>
    <row r="463" spans="1:30" ht="17.100000000000001" customHeight="1">
      <c r="A463" s="243">
        <v>61</v>
      </c>
      <c r="B463" s="243">
        <v>8853</v>
      </c>
      <c r="C463" s="870" t="s">
        <v>7293</v>
      </c>
      <c r="D463" s="765"/>
      <c r="E463" s="765"/>
      <c r="F463" s="278"/>
      <c r="G463" s="278"/>
      <c r="H463" s="278"/>
      <c r="I463" s="279"/>
      <c r="J463" s="597"/>
      <c r="K463" s="654"/>
      <c r="L463" s="385"/>
      <c r="M463" s="245"/>
      <c r="N463" s="208"/>
      <c r="O463" s="385"/>
      <c r="P463" s="773"/>
      <c r="Q463" s="1580" t="s">
        <v>165</v>
      </c>
      <c r="R463" s="775"/>
      <c r="S463" s="775"/>
      <c r="T463" s="359"/>
      <c r="U463" s="360"/>
      <c r="V463" s="361"/>
      <c r="W463" s="523"/>
      <c r="X463" s="524"/>
      <c r="Y463" s="642"/>
      <c r="Z463" s="247"/>
      <c r="AA463" s="247"/>
      <c r="AB463" s="247"/>
      <c r="AC463" s="391">
        <f>ROUND(ROUND(H440*O$8,0)*S464,0)</f>
        <v>271</v>
      </c>
      <c r="AD463" s="268"/>
    </row>
    <row r="464" spans="1:30" ht="17.100000000000001" customHeight="1">
      <c r="A464" s="243">
        <v>61</v>
      </c>
      <c r="B464" s="243">
        <v>8854</v>
      </c>
      <c r="C464" s="870" t="s">
        <v>7294</v>
      </c>
      <c r="D464" s="765"/>
      <c r="E464" s="765"/>
      <c r="F464" s="278"/>
      <c r="G464" s="278"/>
      <c r="H464" s="278"/>
      <c r="I464" s="279"/>
      <c r="J464" s="597"/>
      <c r="K464" s="654"/>
      <c r="L464" s="385"/>
      <c r="M464" s="245"/>
      <c r="N464" s="208"/>
      <c r="O464" s="385"/>
      <c r="P464" s="772"/>
      <c r="Q464" s="1620"/>
      <c r="R464" s="643" t="s">
        <v>163</v>
      </c>
      <c r="S464" s="365">
        <v>0.5</v>
      </c>
      <c r="T464" s="777"/>
      <c r="U464" s="639"/>
      <c r="V464" s="529"/>
      <c r="W464" s="516"/>
      <c r="X464" s="517"/>
      <c r="Y464" s="526"/>
      <c r="Z464" s="762" t="s">
        <v>167</v>
      </c>
      <c r="AA464" s="354">
        <v>5</v>
      </c>
      <c r="AB464" s="763" t="s">
        <v>168</v>
      </c>
      <c r="AC464" s="391">
        <f>ROUND(ROUND(H440*O$8,0)*S464,0)-AA464</f>
        <v>266</v>
      </c>
      <c r="AD464" s="268"/>
    </row>
    <row r="465" spans="1:30" ht="17.100000000000001" customHeight="1">
      <c r="A465" s="243">
        <v>61</v>
      </c>
      <c r="B465" s="243">
        <v>8855</v>
      </c>
      <c r="C465" s="870" t="s">
        <v>7295</v>
      </c>
      <c r="D465" s="765"/>
      <c r="E465" s="765"/>
      <c r="F465" s="278"/>
      <c r="G465" s="278"/>
      <c r="H465" s="278"/>
      <c r="I465" s="279"/>
      <c r="J465" s="597"/>
      <c r="K465" s="654"/>
      <c r="L465" s="385"/>
      <c r="M465" s="245"/>
      <c r="N465" s="208"/>
      <c r="O465" s="385"/>
      <c r="P465" s="772"/>
      <c r="Q465" s="1620"/>
      <c r="R465" s="530"/>
      <c r="S465" s="530"/>
      <c r="T465" s="777"/>
      <c r="U465" s="639"/>
      <c r="V465" s="529"/>
      <c r="W465" s="1684" t="s">
        <v>4700</v>
      </c>
      <c r="X465" s="362" t="s">
        <v>163</v>
      </c>
      <c r="Y465" s="395">
        <v>0.85</v>
      </c>
      <c r="Z465" s="355"/>
      <c r="AA465" s="247"/>
      <c r="AB465" s="247"/>
      <c r="AC465" s="391">
        <f>ROUND(ROUND(ROUND(H440*O$8,0)*S464,0)*Y465,0)</f>
        <v>230</v>
      </c>
      <c r="AD465" s="268"/>
    </row>
    <row r="466" spans="1:30" ht="17.100000000000001" customHeight="1">
      <c r="A466" s="243">
        <v>61</v>
      </c>
      <c r="B466" s="243">
        <v>8856</v>
      </c>
      <c r="C466" s="870" t="s">
        <v>7296</v>
      </c>
      <c r="D466" s="765"/>
      <c r="E466" s="765"/>
      <c r="F466" s="278"/>
      <c r="G466" s="278"/>
      <c r="H466" s="278"/>
      <c r="I466" s="279"/>
      <c r="J466" s="597"/>
      <c r="K466" s="654"/>
      <c r="L466" s="385"/>
      <c r="M466" s="245"/>
      <c r="N466" s="208"/>
      <c r="O466" s="385"/>
      <c r="P466" s="772"/>
      <c r="Q466" s="1620"/>
      <c r="R466" s="643"/>
      <c r="S466" s="643"/>
      <c r="T466" s="778"/>
      <c r="U466" s="525"/>
      <c r="V466" s="539"/>
      <c r="W466" s="1651"/>
      <c r="X466" s="512"/>
      <c r="Y466" s="368"/>
      <c r="Z466" s="762" t="s">
        <v>167</v>
      </c>
      <c r="AA466" s="354">
        <v>5</v>
      </c>
      <c r="AB466" s="763" t="s">
        <v>168</v>
      </c>
      <c r="AC466" s="391">
        <f>ROUND(ROUND(ROUND(H440*O$8,0)*S464,0)*Y465,0)-AA466</f>
        <v>225</v>
      </c>
      <c r="AD466" s="268"/>
    </row>
    <row r="467" spans="1:30" ht="17.100000000000001" customHeight="1">
      <c r="A467" s="243">
        <v>61</v>
      </c>
      <c r="B467" s="243">
        <v>8857</v>
      </c>
      <c r="C467" s="870" t="s">
        <v>7297</v>
      </c>
      <c r="D467" s="765"/>
      <c r="E467" s="765"/>
      <c r="F467" s="278"/>
      <c r="G467" s="278"/>
      <c r="H467" s="278"/>
      <c r="I467" s="279"/>
      <c r="J467" s="597"/>
      <c r="K467" s="654"/>
      <c r="L467" s="385"/>
      <c r="M467" s="245"/>
      <c r="N467" s="208"/>
      <c r="O467" s="385"/>
      <c r="P467" s="773"/>
      <c r="Q467" s="530"/>
      <c r="R467" s="530"/>
      <c r="S467" s="530"/>
      <c r="T467" s="1580" t="s">
        <v>4703</v>
      </c>
      <c r="U467" s="362" t="s">
        <v>163</v>
      </c>
      <c r="V467" s="356">
        <v>0.7</v>
      </c>
      <c r="W467" s="523"/>
      <c r="X467" s="524"/>
      <c r="Y467" s="642"/>
      <c r="Z467" s="247"/>
      <c r="AA467" s="247"/>
      <c r="AB467" s="247"/>
      <c r="AC467" s="391">
        <f>ROUND(ROUND(ROUND(H440*O$8,0)*S464,0)*V467,0)</f>
        <v>190</v>
      </c>
      <c r="AD467" s="268"/>
    </row>
    <row r="468" spans="1:30" ht="17.100000000000001" customHeight="1">
      <c r="A468" s="243">
        <v>61</v>
      </c>
      <c r="B468" s="243">
        <v>8858</v>
      </c>
      <c r="C468" s="870" t="s">
        <v>7298</v>
      </c>
      <c r="D468" s="765"/>
      <c r="E468" s="765"/>
      <c r="F468" s="278"/>
      <c r="G468" s="278"/>
      <c r="H468" s="278"/>
      <c r="I468" s="279"/>
      <c r="J468" s="597"/>
      <c r="K468" s="654"/>
      <c r="L468" s="385"/>
      <c r="M468" s="245"/>
      <c r="N468" s="208"/>
      <c r="O468" s="385"/>
      <c r="P468" s="773"/>
      <c r="Q468" s="530"/>
      <c r="R468" s="530"/>
      <c r="S468" s="530"/>
      <c r="T468" s="1620"/>
      <c r="U468" s="643"/>
      <c r="V468" s="365"/>
      <c r="W468" s="319"/>
      <c r="X468" s="288"/>
      <c r="Y468" s="526"/>
      <c r="Z468" s="762" t="s">
        <v>167</v>
      </c>
      <c r="AA468" s="354">
        <v>5</v>
      </c>
      <c r="AB468" s="763" t="s">
        <v>168</v>
      </c>
      <c r="AC468" s="391">
        <f>ROUND(ROUND(ROUND(H440*O$8,0)*S464,0)*V467,0)-AA468</f>
        <v>185</v>
      </c>
      <c r="AD468" s="268"/>
    </row>
    <row r="469" spans="1:30" ht="17.100000000000001" customHeight="1">
      <c r="A469" s="243">
        <v>61</v>
      </c>
      <c r="B469" s="243">
        <v>8859</v>
      </c>
      <c r="C469" s="870" t="s">
        <v>7299</v>
      </c>
      <c r="D469" s="765"/>
      <c r="E469" s="765"/>
      <c r="F469" s="278"/>
      <c r="G469" s="278"/>
      <c r="H469" s="278"/>
      <c r="I469" s="279"/>
      <c r="J469" s="597"/>
      <c r="K469" s="654"/>
      <c r="L469" s="385"/>
      <c r="M469" s="245"/>
      <c r="N469" s="208"/>
      <c r="O469" s="385"/>
      <c r="P469" s="774"/>
      <c r="Q469" s="643"/>
      <c r="R469" s="1644"/>
      <c r="S469" s="1652"/>
      <c r="T469" s="1620"/>
      <c r="U469" s="779"/>
      <c r="V469" s="780"/>
      <c r="W469" s="1684" t="s">
        <v>4700</v>
      </c>
      <c r="X469" s="362" t="s">
        <v>163</v>
      </c>
      <c r="Y469" s="395">
        <v>0.85</v>
      </c>
      <c r="Z469" s="355"/>
      <c r="AA469" s="247"/>
      <c r="AB469" s="247"/>
      <c r="AC469" s="391">
        <f>ROUND(ROUND(ROUND(ROUND(H440*O$8,0)*S464,0)*V467,0)*Y469,0)</f>
        <v>162</v>
      </c>
      <c r="AD469" s="268"/>
    </row>
    <row r="470" spans="1:30" ht="17.100000000000001" customHeight="1">
      <c r="A470" s="243">
        <v>61</v>
      </c>
      <c r="B470" s="243">
        <v>8860</v>
      </c>
      <c r="C470" s="870" t="s">
        <v>7300</v>
      </c>
      <c r="D470" s="765"/>
      <c r="E470" s="765"/>
      <c r="F470" s="278"/>
      <c r="G470" s="278"/>
      <c r="H470" s="278"/>
      <c r="I470" s="279"/>
      <c r="J470" s="597"/>
      <c r="K470" s="654"/>
      <c r="L470" s="385"/>
      <c r="M470" s="245"/>
      <c r="N470" s="208"/>
      <c r="O470" s="385"/>
      <c r="P470" s="774"/>
      <c r="Q470" s="643"/>
      <c r="R470" s="643"/>
      <c r="S470" s="643"/>
      <c r="T470" s="781"/>
      <c r="U470" s="537"/>
      <c r="V470" s="783"/>
      <c r="W470" s="1651"/>
      <c r="X470" s="512"/>
      <c r="Y470" s="368"/>
      <c r="Z470" s="762" t="s">
        <v>167</v>
      </c>
      <c r="AA470" s="354">
        <v>5</v>
      </c>
      <c r="AB470" s="763" t="s">
        <v>168</v>
      </c>
      <c r="AC470" s="391">
        <f>ROUND(ROUND(ROUND(ROUND(H440*O$8,0)*S464,0)*V467,0)*Y469,0)-AA470</f>
        <v>157</v>
      </c>
      <c r="AD470" s="268"/>
    </row>
    <row r="471" spans="1:30" ht="17.100000000000001" customHeight="1">
      <c r="A471" s="243">
        <v>61</v>
      </c>
      <c r="B471" s="243">
        <v>8861</v>
      </c>
      <c r="C471" s="870" t="s">
        <v>7301</v>
      </c>
      <c r="D471" s="765"/>
      <c r="E471" s="765"/>
      <c r="F471" s="278"/>
      <c r="G471" s="278"/>
      <c r="H471" s="278"/>
      <c r="I471" s="279"/>
      <c r="J471" s="597"/>
      <c r="K471" s="654"/>
      <c r="L471" s="385"/>
      <c r="M471" s="245"/>
      <c r="N471" s="208"/>
      <c r="O471" s="385"/>
      <c r="P471" s="773"/>
      <c r="Q471" s="643"/>
      <c r="R471" s="1646"/>
      <c r="S471" s="1649"/>
      <c r="T471" s="1580" t="s">
        <v>4708</v>
      </c>
      <c r="U471" s="643" t="s">
        <v>163</v>
      </c>
      <c r="V471" s="365">
        <v>0.85</v>
      </c>
      <c r="W471" s="523"/>
      <c r="X471" s="524"/>
      <c r="Y471" s="642"/>
      <c r="Z471" s="247"/>
      <c r="AA471" s="247"/>
      <c r="AB471" s="247"/>
      <c r="AC471" s="391">
        <f>ROUND(ROUND(ROUND(H440*O$8,0)*S464,0)*V471,0)</f>
        <v>230</v>
      </c>
      <c r="AD471" s="268"/>
    </row>
    <row r="472" spans="1:30" ht="17.100000000000001" customHeight="1">
      <c r="A472" s="243">
        <v>61</v>
      </c>
      <c r="B472" s="243">
        <v>8862</v>
      </c>
      <c r="C472" s="870" t="s">
        <v>7302</v>
      </c>
      <c r="D472" s="765"/>
      <c r="E472" s="765"/>
      <c r="F472" s="278"/>
      <c r="G472" s="278"/>
      <c r="H472" s="278"/>
      <c r="I472" s="279"/>
      <c r="J472" s="597"/>
      <c r="K472" s="654"/>
      <c r="L472" s="385"/>
      <c r="M472" s="245"/>
      <c r="N472" s="208"/>
      <c r="O472" s="385"/>
      <c r="P472" s="773"/>
      <c r="Q472" s="643"/>
      <c r="R472" s="365"/>
      <c r="S472" s="365"/>
      <c r="T472" s="1620"/>
      <c r="U472" s="643"/>
      <c r="V472" s="365"/>
      <c r="W472" s="319"/>
      <c r="X472" s="288"/>
      <c r="Y472" s="526"/>
      <c r="Z472" s="762" t="s">
        <v>167</v>
      </c>
      <c r="AA472" s="354">
        <v>5</v>
      </c>
      <c r="AB472" s="763" t="s">
        <v>168</v>
      </c>
      <c r="AC472" s="391">
        <f>ROUND(ROUND(ROUND(H440*O$8,0)*S464,0)*V471,0)-AA472</f>
        <v>225</v>
      </c>
      <c r="AD472" s="268"/>
    </row>
    <row r="473" spans="1:30" ht="17.100000000000001" customHeight="1">
      <c r="A473" s="243">
        <v>61</v>
      </c>
      <c r="B473" s="243">
        <v>8863</v>
      </c>
      <c r="C473" s="870" t="s">
        <v>7303</v>
      </c>
      <c r="D473" s="765"/>
      <c r="E473" s="765"/>
      <c r="F473" s="278"/>
      <c r="G473" s="278"/>
      <c r="H473" s="278"/>
      <c r="I473" s="279"/>
      <c r="J473" s="597"/>
      <c r="K473" s="654"/>
      <c r="L473" s="385"/>
      <c r="M473" s="245"/>
      <c r="N473" s="208"/>
      <c r="O473" s="385"/>
      <c r="P473" s="774"/>
      <c r="Q473" s="643"/>
      <c r="R473" s="365"/>
      <c r="S473" s="365"/>
      <c r="T473" s="1620"/>
      <c r="U473" s="779"/>
      <c r="V473" s="780"/>
      <c r="W473" s="1684" t="s">
        <v>4700</v>
      </c>
      <c r="X473" s="362" t="s">
        <v>163</v>
      </c>
      <c r="Y473" s="395">
        <v>0.85</v>
      </c>
      <c r="Z473" s="355"/>
      <c r="AA473" s="247"/>
      <c r="AB473" s="247"/>
      <c r="AC473" s="391">
        <f>ROUND(ROUND(ROUND(ROUND(H440*O$8,0)*S464,0)*V471,0)*Y473,0)</f>
        <v>196</v>
      </c>
      <c r="AD473" s="268"/>
    </row>
    <row r="474" spans="1:30" ht="17.100000000000001" customHeight="1">
      <c r="A474" s="243">
        <v>61</v>
      </c>
      <c r="B474" s="243">
        <v>8864</v>
      </c>
      <c r="C474" s="870" t="s">
        <v>7304</v>
      </c>
      <c r="D474" s="765"/>
      <c r="E474" s="765"/>
      <c r="F474" s="278"/>
      <c r="G474" s="278"/>
      <c r="H474" s="278"/>
      <c r="I474" s="279"/>
      <c r="J474" s="597"/>
      <c r="K474" s="654"/>
      <c r="L474" s="385"/>
      <c r="M474" s="245"/>
      <c r="N474" s="208"/>
      <c r="O474" s="385"/>
      <c r="P474" s="467"/>
      <c r="Q474" s="643"/>
      <c r="R474" s="643"/>
      <c r="S474" s="643"/>
      <c r="T474" s="1642"/>
      <c r="U474" s="537"/>
      <c r="V474" s="783"/>
      <c r="W474" s="1651"/>
      <c r="X474" s="512"/>
      <c r="Y474" s="368"/>
      <c r="Z474" s="762" t="s">
        <v>167</v>
      </c>
      <c r="AA474" s="354">
        <v>5</v>
      </c>
      <c r="AB474" s="763" t="s">
        <v>168</v>
      </c>
      <c r="AC474" s="391">
        <f>ROUND(ROUND(ROUND(ROUND(H440*O$8,0)*S464,0)*V471,0)*Y473,0)-AA474</f>
        <v>191</v>
      </c>
      <c r="AD474" s="268"/>
    </row>
    <row r="475" spans="1:30" ht="17.100000000000001" customHeight="1">
      <c r="A475" s="229">
        <v>61</v>
      </c>
      <c r="B475" s="229">
        <v>8239</v>
      </c>
      <c r="C475" s="871" t="s">
        <v>7305</v>
      </c>
      <c r="D475" s="765"/>
      <c r="E475" s="765"/>
      <c r="F475" s="278"/>
      <c r="G475" s="278"/>
      <c r="H475" s="278"/>
      <c r="I475" s="279"/>
      <c r="J475" s="1611" t="s">
        <v>4738</v>
      </c>
      <c r="K475" s="784"/>
      <c r="L475" s="872"/>
      <c r="M475" s="873"/>
      <c r="N475" s="785"/>
      <c r="O475" s="874"/>
      <c r="P475" s="231"/>
      <c r="Q475" s="232"/>
      <c r="R475" s="232"/>
      <c r="S475" s="232"/>
      <c r="T475" s="340"/>
      <c r="U475" s="334"/>
      <c r="V475" s="232"/>
      <c r="W475" s="231"/>
      <c r="X475" s="232"/>
      <c r="Y475" s="314"/>
      <c r="Z475" s="257"/>
      <c r="AA475" s="257"/>
      <c r="AB475" s="257"/>
      <c r="AC475" s="473">
        <f>ROUND(ROUND(H440*L476,0)*O$8,0)</f>
        <v>523</v>
      </c>
      <c r="AD475" s="268"/>
    </row>
    <row r="476" spans="1:30" ht="17.100000000000001" customHeight="1">
      <c r="A476" s="229">
        <v>61</v>
      </c>
      <c r="B476" s="229">
        <v>8240</v>
      </c>
      <c r="C476" s="869" t="s">
        <v>7306</v>
      </c>
      <c r="D476" s="764"/>
      <c r="E476" s="764"/>
      <c r="F476" s="377"/>
      <c r="G476" s="377"/>
      <c r="H476" s="377"/>
      <c r="I476" s="378"/>
      <c r="J476" s="1613"/>
      <c r="K476" s="214" t="s">
        <v>163</v>
      </c>
      <c r="L476" s="875">
        <v>0.96499999999999997</v>
      </c>
      <c r="M476" s="876"/>
      <c r="N476" s="397"/>
      <c r="O476" s="875"/>
      <c r="P476" s="245"/>
      <c r="Q476" s="208"/>
      <c r="R476" s="208"/>
      <c r="S476" s="208"/>
      <c r="T476" s="611"/>
      <c r="U476" s="301"/>
      <c r="V476" s="208"/>
      <c r="W476" s="245"/>
      <c r="X476" s="208"/>
      <c r="Y476" s="226"/>
      <c r="Z476" s="758" t="s">
        <v>167</v>
      </c>
      <c r="AA476" s="759">
        <v>5</v>
      </c>
      <c r="AB476" s="760" t="s">
        <v>168</v>
      </c>
      <c r="AC476" s="473">
        <f>ROUND(ROUND(H440*L476,0)*O$8,0)-AA476</f>
        <v>518</v>
      </c>
      <c r="AD476" s="268"/>
    </row>
    <row r="477" spans="1:30" ht="17.100000000000001" customHeight="1">
      <c r="A477" s="243">
        <v>61</v>
      </c>
      <c r="B477" s="243">
        <v>8865</v>
      </c>
      <c r="C477" s="870" t="s">
        <v>7307</v>
      </c>
      <c r="D477" s="764"/>
      <c r="E477" s="764"/>
      <c r="F477" s="377"/>
      <c r="G477" s="377"/>
      <c r="H477" s="377"/>
      <c r="I477" s="378"/>
      <c r="J477" s="1613"/>
      <c r="K477" s="654"/>
      <c r="L477" s="385"/>
      <c r="M477" s="245"/>
      <c r="N477" s="208"/>
      <c r="O477" s="385"/>
      <c r="P477" s="245"/>
      <c r="Q477" s="208"/>
      <c r="R477" s="208"/>
      <c r="S477" s="208"/>
      <c r="T477" s="611"/>
      <c r="U477" s="301"/>
      <c r="V477" s="385"/>
      <c r="W477" s="1684" t="s">
        <v>4700</v>
      </c>
      <c r="X477" s="362" t="s">
        <v>163</v>
      </c>
      <c r="Y477" s="395">
        <v>0.85</v>
      </c>
      <c r="Z477" s="355"/>
      <c r="AA477" s="247"/>
      <c r="AB477" s="247"/>
      <c r="AC477" s="391">
        <f>ROUND(ROUND(ROUND(H440*L476,0)*O$8,0)*Y477,0)</f>
        <v>445</v>
      </c>
      <c r="AD477" s="268"/>
    </row>
    <row r="478" spans="1:30" ht="17.100000000000001" customHeight="1">
      <c r="A478" s="243">
        <v>61</v>
      </c>
      <c r="B478" s="243">
        <v>8866</v>
      </c>
      <c r="C478" s="870" t="s">
        <v>7308</v>
      </c>
      <c r="D478" s="764"/>
      <c r="E478" s="764"/>
      <c r="F478" s="278"/>
      <c r="G478" s="278"/>
      <c r="H478" s="278"/>
      <c r="I478" s="279"/>
      <c r="J478" s="597"/>
      <c r="K478" s="654"/>
      <c r="L478" s="385"/>
      <c r="M478" s="245"/>
      <c r="N478" s="208"/>
      <c r="O478" s="385"/>
      <c r="P478" s="245"/>
      <c r="Q478" s="208"/>
      <c r="R478" s="208"/>
      <c r="S478" s="208"/>
      <c r="T478" s="761"/>
      <c r="U478" s="304"/>
      <c r="V478" s="226"/>
      <c r="W478" s="1651"/>
      <c r="X478" s="512"/>
      <c r="Y478" s="368"/>
      <c r="Z478" s="762" t="s">
        <v>167</v>
      </c>
      <c r="AA478" s="354">
        <v>5</v>
      </c>
      <c r="AB478" s="763" t="s">
        <v>168</v>
      </c>
      <c r="AC478" s="391">
        <f>ROUND(ROUND(ROUND(H440*L476,0)*O$8,0)*Y477,0)-AA478</f>
        <v>440</v>
      </c>
      <c r="AD478" s="268"/>
    </row>
    <row r="479" spans="1:30" ht="17.100000000000001" customHeight="1">
      <c r="A479" s="229">
        <v>61</v>
      </c>
      <c r="B479" s="229">
        <v>8241</v>
      </c>
      <c r="C479" s="871" t="s">
        <v>7309</v>
      </c>
      <c r="D479" s="764"/>
      <c r="E479" s="764"/>
      <c r="F479" s="278"/>
      <c r="G479" s="278"/>
      <c r="H479" s="278"/>
      <c r="I479" s="279"/>
      <c r="J479" s="597"/>
      <c r="K479" s="654"/>
      <c r="L479" s="385"/>
      <c r="M479" s="245"/>
      <c r="N479" s="208"/>
      <c r="O479" s="385"/>
      <c r="P479" s="245"/>
      <c r="Q479" s="208"/>
      <c r="R479" s="208"/>
      <c r="S479" s="208"/>
      <c r="T479" s="1542" t="s">
        <v>4703</v>
      </c>
      <c r="U479" s="372" t="s">
        <v>163</v>
      </c>
      <c r="V479" s="373">
        <v>0.7</v>
      </c>
      <c r="W479" s="231"/>
      <c r="X479" s="232"/>
      <c r="Y479" s="314"/>
      <c r="Z479" s="257"/>
      <c r="AA479" s="257"/>
      <c r="AB479" s="257"/>
      <c r="AC479" s="473">
        <f>ROUND(ROUND(ROUND(H440*L476,0)*O$8,0)*V479,0)</f>
        <v>366</v>
      </c>
      <c r="AD479" s="268"/>
    </row>
    <row r="480" spans="1:30" ht="17.100000000000001" customHeight="1">
      <c r="A480" s="229">
        <v>61</v>
      </c>
      <c r="B480" s="229">
        <v>8242</v>
      </c>
      <c r="C480" s="869" t="s">
        <v>7310</v>
      </c>
      <c r="D480" s="764"/>
      <c r="E480" s="764"/>
      <c r="F480" s="278"/>
      <c r="G480" s="278"/>
      <c r="H480" s="208"/>
      <c r="I480" s="388"/>
      <c r="J480" s="597"/>
      <c r="K480" s="654"/>
      <c r="L480" s="385"/>
      <c r="M480" s="245"/>
      <c r="N480" s="208"/>
      <c r="O480" s="385"/>
      <c r="P480" s="245"/>
      <c r="Q480" s="208"/>
      <c r="R480" s="208"/>
      <c r="S480" s="208"/>
      <c r="T480" s="1545"/>
      <c r="U480" s="214"/>
      <c r="V480" s="609"/>
      <c r="W480" s="281"/>
      <c r="X480" s="216"/>
      <c r="Y480" s="226"/>
      <c r="Z480" s="758" t="s">
        <v>167</v>
      </c>
      <c r="AA480" s="759">
        <v>5</v>
      </c>
      <c r="AB480" s="760" t="s">
        <v>168</v>
      </c>
      <c r="AC480" s="473">
        <f>ROUND(ROUND(ROUND(H440*L476,0)*O$8,0)*V479,0)-AA480</f>
        <v>361</v>
      </c>
      <c r="AD480" s="268"/>
    </row>
    <row r="481" spans="1:30" ht="17.100000000000001" customHeight="1">
      <c r="A481" s="243">
        <v>61</v>
      </c>
      <c r="B481" s="243">
        <v>8867</v>
      </c>
      <c r="C481" s="870" t="s">
        <v>7311</v>
      </c>
      <c r="D481" s="765"/>
      <c r="E481" s="764"/>
      <c r="F481" s="406"/>
      <c r="G481" s="406"/>
      <c r="H481" s="208"/>
      <c r="I481" s="388"/>
      <c r="J481" s="597"/>
      <c r="K481" s="654"/>
      <c r="L481" s="385"/>
      <c r="M481" s="245"/>
      <c r="N481" s="208"/>
      <c r="O481" s="385"/>
      <c r="P481" s="245"/>
      <c r="Q481" s="208"/>
      <c r="R481" s="208"/>
      <c r="S481" s="208"/>
      <c r="T481" s="1545"/>
      <c r="U481" s="302"/>
      <c r="V481" s="766"/>
      <c r="W481" s="1684" t="s">
        <v>4700</v>
      </c>
      <c r="X481" s="362" t="s">
        <v>163</v>
      </c>
      <c r="Y481" s="395">
        <v>0.85</v>
      </c>
      <c r="Z481" s="355"/>
      <c r="AA481" s="247"/>
      <c r="AB481" s="247"/>
      <c r="AC481" s="391">
        <f>ROUND(ROUND(ROUND(ROUND(H440*L476,0)*O$8,0)*V479,0)*Y481,0)</f>
        <v>311</v>
      </c>
      <c r="AD481" s="268"/>
    </row>
    <row r="482" spans="1:30" ht="17.100000000000001" customHeight="1">
      <c r="A482" s="243">
        <v>61</v>
      </c>
      <c r="B482" s="243">
        <v>8868</v>
      </c>
      <c r="C482" s="870" t="s">
        <v>7312</v>
      </c>
      <c r="D482" s="765"/>
      <c r="E482" s="764"/>
      <c r="F482" s="406"/>
      <c r="G482" s="406"/>
      <c r="H482" s="208"/>
      <c r="I482" s="388"/>
      <c r="J482" s="597"/>
      <c r="K482" s="654"/>
      <c r="L482" s="385"/>
      <c r="M482" s="245"/>
      <c r="N482" s="208"/>
      <c r="O482" s="385"/>
      <c r="P482" s="245"/>
      <c r="Q482" s="208"/>
      <c r="R482" s="208"/>
      <c r="S482" s="208"/>
      <c r="T482" s="399"/>
      <c r="U482" s="305"/>
      <c r="V482" s="768"/>
      <c r="W482" s="1651"/>
      <c r="X482" s="512"/>
      <c r="Y482" s="368"/>
      <c r="Z482" s="762" t="s">
        <v>167</v>
      </c>
      <c r="AA482" s="354">
        <v>5</v>
      </c>
      <c r="AB482" s="763" t="s">
        <v>168</v>
      </c>
      <c r="AC482" s="391">
        <f>ROUND(ROUND(ROUND(ROUND(H440*L476,0)*O$8,0)*V479,0)*Y481,0)-AA482</f>
        <v>306</v>
      </c>
      <c r="AD482" s="268"/>
    </row>
    <row r="483" spans="1:30" ht="17.100000000000001" customHeight="1">
      <c r="A483" s="229">
        <v>61</v>
      </c>
      <c r="B483" s="229">
        <v>8753</v>
      </c>
      <c r="C483" s="871" t="s">
        <v>7313</v>
      </c>
      <c r="D483" s="765"/>
      <c r="E483" s="764"/>
      <c r="F483" s="406"/>
      <c r="G483" s="406"/>
      <c r="H483" s="208"/>
      <c r="I483" s="388"/>
      <c r="J483" s="597"/>
      <c r="K483" s="654"/>
      <c r="L483" s="385"/>
      <c r="M483" s="245"/>
      <c r="N483" s="208"/>
      <c r="O483" s="385"/>
      <c r="P483" s="245"/>
      <c r="Q483" s="208"/>
      <c r="R483" s="208"/>
      <c r="S483" s="385"/>
      <c r="T483" s="1542" t="s">
        <v>4708</v>
      </c>
      <c r="U483" s="214" t="s">
        <v>163</v>
      </c>
      <c r="V483" s="609">
        <v>0.85</v>
      </c>
      <c r="W483" s="231"/>
      <c r="X483" s="232"/>
      <c r="Y483" s="314"/>
      <c r="Z483" s="257"/>
      <c r="AA483" s="257"/>
      <c r="AB483" s="257"/>
      <c r="AC483" s="473">
        <f>ROUND(ROUND(ROUND(H440*L476,0)*O$8,0)*V483,0)</f>
        <v>445</v>
      </c>
      <c r="AD483" s="268"/>
    </row>
    <row r="484" spans="1:30" ht="17.100000000000001" customHeight="1">
      <c r="A484" s="229">
        <v>61</v>
      </c>
      <c r="B484" s="229">
        <v>8754</v>
      </c>
      <c r="C484" s="869" t="s">
        <v>7314</v>
      </c>
      <c r="D484" s="765"/>
      <c r="E484" s="764"/>
      <c r="F484" s="406"/>
      <c r="G484" s="406"/>
      <c r="H484" s="208"/>
      <c r="I484" s="388"/>
      <c r="J484" s="597"/>
      <c r="K484" s="654"/>
      <c r="L484" s="385"/>
      <c r="M484" s="245"/>
      <c r="N484" s="208"/>
      <c r="O484" s="385"/>
      <c r="P484" s="245"/>
      <c r="Q484" s="208"/>
      <c r="R484" s="208"/>
      <c r="S484" s="208"/>
      <c r="T484" s="1545"/>
      <c r="U484" s="214"/>
      <c r="V484" s="609"/>
      <c r="W484" s="281"/>
      <c r="X484" s="216"/>
      <c r="Y484" s="226"/>
      <c r="Z484" s="758" t="s">
        <v>167</v>
      </c>
      <c r="AA484" s="759">
        <v>5</v>
      </c>
      <c r="AB484" s="760" t="s">
        <v>168</v>
      </c>
      <c r="AC484" s="473">
        <f>ROUND(ROUND(ROUND(H440*L476,0)*O$8,0)*V483,0)-AA484</f>
        <v>440</v>
      </c>
      <c r="AD484" s="268"/>
    </row>
    <row r="485" spans="1:30" ht="17.100000000000001" customHeight="1">
      <c r="A485" s="243">
        <v>61</v>
      </c>
      <c r="B485" s="243">
        <v>8869</v>
      </c>
      <c r="C485" s="870" t="s">
        <v>7315</v>
      </c>
      <c r="D485" s="765"/>
      <c r="E485" s="764"/>
      <c r="F485" s="278"/>
      <c r="G485" s="278"/>
      <c r="H485" s="278"/>
      <c r="I485" s="279"/>
      <c r="J485" s="597"/>
      <c r="K485" s="654"/>
      <c r="L485" s="385"/>
      <c r="M485" s="245"/>
      <c r="N485" s="208"/>
      <c r="O485" s="385"/>
      <c r="P485" s="245"/>
      <c r="Q485" s="208"/>
      <c r="R485" s="208"/>
      <c r="S485" s="208"/>
      <c r="T485" s="1545"/>
      <c r="U485" s="302"/>
      <c r="V485" s="766"/>
      <c r="W485" s="1684" t="s">
        <v>4700</v>
      </c>
      <c r="X485" s="362" t="s">
        <v>163</v>
      </c>
      <c r="Y485" s="395">
        <v>0.85</v>
      </c>
      <c r="Z485" s="355"/>
      <c r="AA485" s="247"/>
      <c r="AB485" s="247"/>
      <c r="AC485" s="391">
        <f>ROUND(ROUND(ROUND(ROUND(H440*L476,0)*O$8,0)*V483,0)*Y485,0)</f>
        <v>378</v>
      </c>
      <c r="AD485" s="268"/>
    </row>
    <row r="486" spans="1:30" ht="17.100000000000001" customHeight="1">
      <c r="A486" s="243">
        <v>61</v>
      </c>
      <c r="B486" s="243">
        <v>8870</v>
      </c>
      <c r="C486" s="870" t="s">
        <v>7316</v>
      </c>
      <c r="D486" s="765"/>
      <c r="E486" s="764"/>
      <c r="F486" s="278"/>
      <c r="G486" s="278"/>
      <c r="H486" s="278"/>
      <c r="I486" s="279"/>
      <c r="J486" s="597"/>
      <c r="K486" s="654"/>
      <c r="L486" s="385"/>
      <c r="M486" s="245"/>
      <c r="N486" s="208"/>
      <c r="O486" s="385"/>
      <c r="P486" s="281"/>
      <c r="Q486" s="216"/>
      <c r="R486" s="216"/>
      <c r="S486" s="216"/>
      <c r="T486" s="1563"/>
      <c r="U486" s="305"/>
      <c r="V486" s="768"/>
      <c r="W486" s="1651"/>
      <c r="X486" s="512"/>
      <c r="Y486" s="368"/>
      <c r="Z486" s="762" t="s">
        <v>167</v>
      </c>
      <c r="AA486" s="354">
        <v>5</v>
      </c>
      <c r="AB486" s="763" t="s">
        <v>168</v>
      </c>
      <c r="AC486" s="391">
        <f>ROUND(ROUND(ROUND(ROUND(H440*L476,0)*O$8,0)*V483,0)*Y485,0)-AA486</f>
        <v>373</v>
      </c>
      <c r="AD486" s="268"/>
    </row>
    <row r="487" spans="1:30" ht="17.100000000000001" customHeight="1">
      <c r="A487" s="229">
        <v>61</v>
      </c>
      <c r="B487" s="229">
        <v>8243</v>
      </c>
      <c r="C487" s="871" t="s">
        <v>7317</v>
      </c>
      <c r="D487" s="765"/>
      <c r="E487" s="765"/>
      <c r="F487" s="278"/>
      <c r="G487" s="278"/>
      <c r="H487" s="278"/>
      <c r="I487" s="279"/>
      <c r="J487" s="597"/>
      <c r="K487" s="654"/>
      <c r="L487" s="385"/>
      <c r="M487" s="245"/>
      <c r="N487" s="208"/>
      <c r="O487" s="385"/>
      <c r="P487" s="1539" t="s">
        <v>4713</v>
      </c>
      <c r="Q487" s="1608" t="s">
        <v>162</v>
      </c>
      <c r="R487" s="769"/>
      <c r="S487" s="769"/>
      <c r="T487" s="340"/>
      <c r="U487" s="338"/>
      <c r="V487" s="334"/>
      <c r="W487" s="231"/>
      <c r="X487" s="232"/>
      <c r="Y487" s="314"/>
      <c r="Z487" s="257"/>
      <c r="AA487" s="257"/>
      <c r="AB487" s="257"/>
      <c r="AC487" s="473">
        <f>ROUND(ROUND(ROUND(H440*L476,0)*O$8,0)*S488,0)</f>
        <v>366</v>
      </c>
      <c r="AD487" s="268"/>
    </row>
    <row r="488" spans="1:30" ht="17.100000000000001" customHeight="1">
      <c r="A488" s="229">
        <v>61</v>
      </c>
      <c r="B488" s="229">
        <v>8244</v>
      </c>
      <c r="C488" s="869" t="s">
        <v>7318</v>
      </c>
      <c r="D488" s="765"/>
      <c r="E488" s="765"/>
      <c r="F488" s="278"/>
      <c r="G488" s="278"/>
      <c r="H488" s="278"/>
      <c r="I488" s="279"/>
      <c r="J488" s="597"/>
      <c r="K488" s="654"/>
      <c r="L488" s="385"/>
      <c r="M488" s="245"/>
      <c r="N488" s="208"/>
      <c r="O488" s="385"/>
      <c r="P488" s="1631"/>
      <c r="Q488" s="1586"/>
      <c r="R488" s="214" t="s">
        <v>163</v>
      </c>
      <c r="S488" s="770">
        <v>0.7</v>
      </c>
      <c r="T488" s="611"/>
      <c r="U488" s="392"/>
      <c r="V488" s="301"/>
      <c r="W488" s="245"/>
      <c r="X488" s="208"/>
      <c r="Y488" s="226"/>
      <c r="Z488" s="758" t="s">
        <v>167</v>
      </c>
      <c r="AA488" s="759">
        <v>5</v>
      </c>
      <c r="AB488" s="760" t="s">
        <v>168</v>
      </c>
      <c r="AC488" s="473">
        <f>ROUND(ROUND(ROUND(H440*L476,0)*O$8,0)*S488,0)-AA488</f>
        <v>361</v>
      </c>
      <c r="AD488" s="268"/>
    </row>
    <row r="489" spans="1:30" ht="17.100000000000001" customHeight="1">
      <c r="A489" s="243">
        <v>61</v>
      </c>
      <c r="B489" s="243">
        <v>8871</v>
      </c>
      <c r="C489" s="870" t="s">
        <v>7319</v>
      </c>
      <c r="D489" s="765"/>
      <c r="E489" s="765"/>
      <c r="F489" s="278"/>
      <c r="G489" s="278"/>
      <c r="H489" s="278"/>
      <c r="I489" s="279"/>
      <c r="J489" s="597"/>
      <c r="K489" s="654"/>
      <c r="L489" s="385"/>
      <c r="M489" s="245"/>
      <c r="N489" s="208"/>
      <c r="O489" s="385"/>
      <c r="P489" s="1631"/>
      <c r="Q489" s="1586"/>
      <c r="T489" s="611"/>
      <c r="U489" s="392"/>
      <c r="V489" s="301"/>
      <c r="W489" s="1684" t="s">
        <v>4700</v>
      </c>
      <c r="X489" s="362" t="s">
        <v>163</v>
      </c>
      <c r="Y489" s="395">
        <v>0.85</v>
      </c>
      <c r="Z489" s="355"/>
      <c r="AA489" s="247"/>
      <c r="AB489" s="247"/>
      <c r="AC489" s="391">
        <f>ROUND(ROUND(ROUND(ROUND(H440*L476,0)*O$8,0)*S488,0)*Y489,0)</f>
        <v>311</v>
      </c>
      <c r="AD489" s="268"/>
    </row>
    <row r="490" spans="1:30" ht="17.100000000000001" customHeight="1">
      <c r="A490" s="243">
        <v>61</v>
      </c>
      <c r="B490" s="243">
        <v>8872</v>
      </c>
      <c r="C490" s="870" t="s">
        <v>7320</v>
      </c>
      <c r="D490" s="765"/>
      <c r="E490" s="765"/>
      <c r="F490" s="278"/>
      <c r="G490" s="278"/>
      <c r="H490" s="278"/>
      <c r="I490" s="279"/>
      <c r="J490" s="597"/>
      <c r="K490" s="654"/>
      <c r="L490" s="385"/>
      <c r="M490" s="245"/>
      <c r="N490" s="208"/>
      <c r="O490" s="385"/>
      <c r="P490" s="772"/>
      <c r="Q490" s="1586"/>
      <c r="R490" s="214"/>
      <c r="S490" s="214"/>
      <c r="T490" s="761"/>
      <c r="U490" s="407"/>
      <c r="V490" s="304"/>
      <c r="W490" s="1651"/>
      <c r="X490" s="512"/>
      <c r="Y490" s="368"/>
      <c r="Z490" s="762" t="s">
        <v>167</v>
      </c>
      <c r="AA490" s="354">
        <v>5</v>
      </c>
      <c r="AB490" s="763" t="s">
        <v>168</v>
      </c>
      <c r="AC490" s="391">
        <f>ROUND(ROUND(ROUND(ROUND(H440*L476,0)*O$8,0)*S488,0)*Y489,0)-AA490</f>
        <v>306</v>
      </c>
      <c r="AD490" s="268"/>
    </row>
    <row r="491" spans="1:30" ht="17.100000000000001" customHeight="1">
      <c r="A491" s="229">
        <v>61</v>
      </c>
      <c r="B491" s="229">
        <v>8245</v>
      </c>
      <c r="C491" s="871" t="s">
        <v>7321</v>
      </c>
      <c r="D491" s="765"/>
      <c r="E491" s="765"/>
      <c r="F491" s="278"/>
      <c r="G491" s="278"/>
      <c r="H491" s="278"/>
      <c r="I491" s="279"/>
      <c r="J491" s="597"/>
      <c r="K491" s="654"/>
      <c r="L491" s="385"/>
      <c r="M491" s="245"/>
      <c r="N491" s="208"/>
      <c r="O491" s="385"/>
      <c r="P491" s="773"/>
      <c r="T491" s="1542" t="s">
        <v>4703</v>
      </c>
      <c r="U491" s="372" t="s">
        <v>163</v>
      </c>
      <c r="V491" s="373">
        <v>0.7</v>
      </c>
      <c r="W491" s="231"/>
      <c r="X491" s="232"/>
      <c r="Y491" s="314"/>
      <c r="Z491" s="257"/>
      <c r="AA491" s="257"/>
      <c r="AB491" s="257"/>
      <c r="AC491" s="473">
        <f>ROUND(ROUND(ROUND(ROUND(H440*L476,0)*O$8,0)*S488,0)*V491,0)</f>
        <v>256</v>
      </c>
      <c r="AD491" s="268"/>
    </row>
    <row r="492" spans="1:30" ht="17.100000000000001" customHeight="1">
      <c r="A492" s="229">
        <v>61</v>
      </c>
      <c r="B492" s="229">
        <v>8246</v>
      </c>
      <c r="C492" s="869" t="s">
        <v>7322</v>
      </c>
      <c r="D492" s="765"/>
      <c r="E492" s="765"/>
      <c r="F492" s="278"/>
      <c r="G492" s="278"/>
      <c r="H492" s="278"/>
      <c r="I492" s="279"/>
      <c r="J492" s="597"/>
      <c r="K492" s="654"/>
      <c r="L492" s="385"/>
      <c r="M492" s="245"/>
      <c r="N492" s="208"/>
      <c r="O492" s="385"/>
      <c r="P492" s="773"/>
      <c r="T492" s="1545"/>
      <c r="U492" s="214"/>
      <c r="V492" s="609"/>
      <c r="W492" s="281"/>
      <c r="X492" s="216"/>
      <c r="Y492" s="226"/>
      <c r="Z492" s="758" t="s">
        <v>167</v>
      </c>
      <c r="AA492" s="759">
        <v>5</v>
      </c>
      <c r="AB492" s="760" t="s">
        <v>168</v>
      </c>
      <c r="AC492" s="473">
        <f>ROUND(ROUND(ROUND(ROUND(H440*L476,0)*O$8,0)*S488,0)*V491,0)-AA492</f>
        <v>251</v>
      </c>
      <c r="AD492" s="268"/>
    </row>
    <row r="493" spans="1:30" ht="17.100000000000001" customHeight="1">
      <c r="A493" s="243">
        <v>61</v>
      </c>
      <c r="B493" s="243">
        <v>8873</v>
      </c>
      <c r="C493" s="870" t="s">
        <v>7323</v>
      </c>
      <c r="D493" s="765"/>
      <c r="E493" s="765"/>
      <c r="F493" s="278"/>
      <c r="G493" s="278"/>
      <c r="H493" s="278"/>
      <c r="I493" s="279"/>
      <c r="J493" s="597"/>
      <c r="K493" s="654"/>
      <c r="L493" s="385"/>
      <c r="M493" s="245"/>
      <c r="N493" s="208"/>
      <c r="O493" s="385"/>
      <c r="P493" s="774"/>
      <c r="Q493" s="214"/>
      <c r="R493" s="1653"/>
      <c r="S493" s="1653"/>
      <c r="T493" s="1545"/>
      <c r="U493" s="302"/>
      <c r="V493" s="766"/>
      <c r="W493" s="1684" t="s">
        <v>4700</v>
      </c>
      <c r="X493" s="362" t="s">
        <v>163</v>
      </c>
      <c r="Y493" s="395">
        <v>0.85</v>
      </c>
      <c r="Z493" s="355"/>
      <c r="AA493" s="247"/>
      <c r="AB493" s="247"/>
      <c r="AC493" s="391">
        <f>ROUND(ROUND(ROUND(ROUND(ROUND(H440*L476,0)*O$8,0)*S488,0)*V491,0)*Y493,0)</f>
        <v>218</v>
      </c>
      <c r="AD493" s="268"/>
    </row>
    <row r="494" spans="1:30" ht="17.100000000000001" customHeight="1">
      <c r="A494" s="243">
        <v>61</v>
      </c>
      <c r="B494" s="243">
        <v>8874</v>
      </c>
      <c r="C494" s="870" t="s">
        <v>7324</v>
      </c>
      <c r="D494" s="765"/>
      <c r="E494" s="765"/>
      <c r="F494" s="278"/>
      <c r="G494" s="278"/>
      <c r="H494" s="278"/>
      <c r="I494" s="279"/>
      <c r="J494" s="597"/>
      <c r="K494" s="654"/>
      <c r="L494" s="385"/>
      <c r="M494" s="245"/>
      <c r="N494" s="208"/>
      <c r="O494" s="385"/>
      <c r="P494" s="774"/>
      <c r="Q494" s="214"/>
      <c r="R494" s="214"/>
      <c r="S494" s="214"/>
      <c r="T494" s="399"/>
      <c r="U494" s="305"/>
      <c r="V494" s="768"/>
      <c r="W494" s="1651"/>
      <c r="X494" s="512"/>
      <c r="Y494" s="368"/>
      <c r="Z494" s="762" t="s">
        <v>167</v>
      </c>
      <c r="AA494" s="354">
        <v>5</v>
      </c>
      <c r="AB494" s="763" t="s">
        <v>168</v>
      </c>
      <c r="AC494" s="391">
        <f>ROUND(ROUND(ROUND(ROUND(ROUND(H440*L476,0)*O$8,0)*S488,0)*V491,0)*Y493,0)-AA494</f>
        <v>213</v>
      </c>
      <c r="AD494" s="268"/>
    </row>
    <row r="495" spans="1:30" ht="17.100000000000001" customHeight="1">
      <c r="A495" s="229">
        <v>61</v>
      </c>
      <c r="B495" s="229">
        <v>8755</v>
      </c>
      <c r="C495" s="871" t="s">
        <v>7325</v>
      </c>
      <c r="D495" s="765"/>
      <c r="E495" s="765"/>
      <c r="F495" s="278"/>
      <c r="G495" s="278"/>
      <c r="H495" s="278"/>
      <c r="I495" s="279"/>
      <c r="J495" s="597"/>
      <c r="K495" s="654"/>
      <c r="L495" s="385"/>
      <c r="M495" s="245"/>
      <c r="N495" s="208"/>
      <c r="O495" s="385"/>
      <c r="P495" s="773"/>
      <c r="Q495" s="214"/>
      <c r="R495" s="1599"/>
      <c r="S495" s="1600"/>
      <c r="T495" s="1542" t="s">
        <v>4708</v>
      </c>
      <c r="U495" s="214" t="s">
        <v>163</v>
      </c>
      <c r="V495" s="609">
        <v>0.85</v>
      </c>
      <c r="W495" s="231"/>
      <c r="X495" s="232"/>
      <c r="Y495" s="314"/>
      <c r="Z495" s="257"/>
      <c r="AA495" s="257"/>
      <c r="AB495" s="257"/>
      <c r="AC495" s="473">
        <f>ROUND(ROUND(ROUND(ROUND(H440*L476,0)*O$8,0)*S488,0)*V495,0)</f>
        <v>311</v>
      </c>
      <c r="AD495" s="268"/>
    </row>
    <row r="496" spans="1:30" ht="17.100000000000001" customHeight="1">
      <c r="A496" s="229">
        <v>61</v>
      </c>
      <c r="B496" s="229">
        <v>8756</v>
      </c>
      <c r="C496" s="869" t="s">
        <v>7326</v>
      </c>
      <c r="D496" s="765"/>
      <c r="E496" s="765"/>
      <c r="F496" s="278"/>
      <c r="G496" s="278"/>
      <c r="H496" s="278"/>
      <c r="I496" s="279"/>
      <c r="J496" s="597"/>
      <c r="K496" s="654"/>
      <c r="L496" s="385"/>
      <c r="M496" s="245"/>
      <c r="N496" s="208"/>
      <c r="O496" s="385"/>
      <c r="P496" s="773"/>
      <c r="Q496" s="214"/>
      <c r="R496" s="609"/>
      <c r="S496" s="609"/>
      <c r="T496" s="1545"/>
      <c r="U496" s="214"/>
      <c r="V496" s="609"/>
      <c r="W496" s="281"/>
      <c r="X496" s="216"/>
      <c r="Y496" s="226"/>
      <c r="Z496" s="758" t="s">
        <v>167</v>
      </c>
      <c r="AA496" s="759">
        <v>5</v>
      </c>
      <c r="AB496" s="760" t="s">
        <v>168</v>
      </c>
      <c r="AC496" s="473">
        <f>ROUND(ROUND(ROUND(ROUND(H440*L476,0)*O$8,0)*S488,0)*V495,0)-AA496</f>
        <v>306</v>
      </c>
      <c r="AD496" s="268"/>
    </row>
    <row r="497" spans="1:30" ht="17.100000000000001" customHeight="1">
      <c r="A497" s="243">
        <v>61</v>
      </c>
      <c r="B497" s="243">
        <v>8875</v>
      </c>
      <c r="C497" s="870" t="s">
        <v>7327</v>
      </c>
      <c r="D497" s="765"/>
      <c r="E497" s="765"/>
      <c r="F497" s="278"/>
      <c r="G497" s="278"/>
      <c r="H497" s="278"/>
      <c r="I497" s="279"/>
      <c r="J497" s="597"/>
      <c r="K497" s="654"/>
      <c r="L497" s="385"/>
      <c r="M497" s="245"/>
      <c r="N497" s="208"/>
      <c r="O497" s="385"/>
      <c r="P497" s="774"/>
      <c r="Q497" s="214"/>
      <c r="R497" s="609"/>
      <c r="S497" s="609"/>
      <c r="T497" s="1545"/>
      <c r="U497" s="302"/>
      <c r="V497" s="766"/>
      <c r="W497" s="1684" t="s">
        <v>4700</v>
      </c>
      <c r="X497" s="362" t="s">
        <v>163</v>
      </c>
      <c r="Y497" s="395">
        <v>0.85</v>
      </c>
      <c r="Z497" s="355"/>
      <c r="AA497" s="247"/>
      <c r="AB497" s="247"/>
      <c r="AC497" s="391">
        <f>ROUND(ROUND(ROUND(ROUND(ROUND(H440*L476,0)*O$8,0)*S488,0)*V495,0)*Y497,0)</f>
        <v>264</v>
      </c>
      <c r="AD497" s="268"/>
    </row>
    <row r="498" spans="1:30" ht="17.100000000000001" customHeight="1">
      <c r="A498" s="243">
        <v>61</v>
      </c>
      <c r="B498" s="243">
        <v>8876</v>
      </c>
      <c r="C498" s="870" t="s">
        <v>7328</v>
      </c>
      <c r="D498" s="765"/>
      <c r="E498" s="765"/>
      <c r="F498" s="278"/>
      <c r="G498" s="278"/>
      <c r="H498" s="278"/>
      <c r="I498" s="279"/>
      <c r="J498" s="597"/>
      <c r="K498" s="654"/>
      <c r="L498" s="385"/>
      <c r="M498" s="245"/>
      <c r="N498" s="208"/>
      <c r="O498" s="385"/>
      <c r="P498" s="773"/>
      <c r="Q498" s="214"/>
      <c r="R498" s="214"/>
      <c r="S498" s="214"/>
      <c r="T498" s="1563"/>
      <c r="U498" s="305"/>
      <c r="V498" s="768"/>
      <c r="W498" s="1651"/>
      <c r="X498" s="512"/>
      <c r="Y498" s="368"/>
      <c r="Z498" s="762" t="s">
        <v>167</v>
      </c>
      <c r="AA498" s="354">
        <v>5</v>
      </c>
      <c r="AB498" s="763" t="s">
        <v>168</v>
      </c>
      <c r="AC498" s="391">
        <f>ROUND(ROUND(ROUND(ROUND(ROUND(H440*L476,0)*O$8,0)*S488,0)*V495,0)*Y497,0)-AA498</f>
        <v>259</v>
      </c>
      <c r="AD498" s="268"/>
    </row>
    <row r="499" spans="1:30" ht="17.100000000000001" customHeight="1">
      <c r="A499" s="243">
        <v>61</v>
      </c>
      <c r="B499" s="243">
        <v>8877</v>
      </c>
      <c r="C499" s="870" t="s">
        <v>7329</v>
      </c>
      <c r="D499" s="765"/>
      <c r="E499" s="765"/>
      <c r="F499" s="278"/>
      <c r="G499" s="278"/>
      <c r="H499" s="278"/>
      <c r="I499" s="279"/>
      <c r="J499" s="597"/>
      <c r="K499" s="654"/>
      <c r="L499" s="385"/>
      <c r="M499" s="245"/>
      <c r="N499" s="208"/>
      <c r="O499" s="385"/>
      <c r="P499" s="773"/>
      <c r="Q499" s="1580" t="s">
        <v>165</v>
      </c>
      <c r="R499" s="775"/>
      <c r="S499" s="775"/>
      <c r="T499" s="359"/>
      <c r="U499" s="360"/>
      <c r="V499" s="361"/>
      <c r="W499" s="523"/>
      <c r="X499" s="524"/>
      <c r="Y499" s="642"/>
      <c r="Z499" s="247"/>
      <c r="AA499" s="247"/>
      <c r="AB499" s="247"/>
      <c r="AC499" s="391">
        <f>ROUND(ROUND(ROUND(H440*L476,0)*O$8,0)*S500,0)</f>
        <v>262</v>
      </c>
      <c r="AD499" s="268"/>
    </row>
    <row r="500" spans="1:30" ht="17.100000000000001" customHeight="1">
      <c r="A500" s="243">
        <v>61</v>
      </c>
      <c r="B500" s="243">
        <v>8878</v>
      </c>
      <c r="C500" s="870" t="s">
        <v>7330</v>
      </c>
      <c r="D500" s="765"/>
      <c r="E500" s="765"/>
      <c r="F500" s="278"/>
      <c r="G500" s="278"/>
      <c r="H500" s="278"/>
      <c r="I500" s="279"/>
      <c r="J500" s="597"/>
      <c r="K500" s="654"/>
      <c r="L500" s="385"/>
      <c r="M500" s="245"/>
      <c r="N500" s="208"/>
      <c r="O500" s="385"/>
      <c r="P500" s="772"/>
      <c r="Q500" s="1620"/>
      <c r="R500" s="643" t="s">
        <v>163</v>
      </c>
      <c r="S500" s="365">
        <v>0.5</v>
      </c>
      <c r="T500" s="777"/>
      <c r="U500" s="639"/>
      <c r="V500" s="529"/>
      <c r="W500" s="516"/>
      <c r="X500" s="517"/>
      <c r="Y500" s="526"/>
      <c r="Z500" s="762" t="s">
        <v>167</v>
      </c>
      <c r="AA500" s="354">
        <v>5</v>
      </c>
      <c r="AB500" s="763" t="s">
        <v>168</v>
      </c>
      <c r="AC500" s="391">
        <f>ROUND(ROUND(ROUND(H440*L476,0)*O$8,0)*S500,0)-AA500</f>
        <v>257</v>
      </c>
      <c r="AD500" s="268"/>
    </row>
    <row r="501" spans="1:30" ht="17.100000000000001" customHeight="1">
      <c r="A501" s="243">
        <v>61</v>
      </c>
      <c r="B501" s="243">
        <v>8879</v>
      </c>
      <c r="C501" s="870" t="s">
        <v>7331</v>
      </c>
      <c r="D501" s="765"/>
      <c r="E501" s="765"/>
      <c r="F501" s="278"/>
      <c r="G501" s="278"/>
      <c r="H501" s="278"/>
      <c r="I501" s="279"/>
      <c r="J501" s="597"/>
      <c r="K501" s="654"/>
      <c r="L501" s="385"/>
      <c r="M501" s="245"/>
      <c r="N501" s="208"/>
      <c r="O501" s="385"/>
      <c r="P501" s="772"/>
      <c r="Q501" s="1620"/>
      <c r="R501" s="530"/>
      <c r="S501" s="530"/>
      <c r="T501" s="777"/>
      <c r="U501" s="639"/>
      <c r="V501" s="529"/>
      <c r="W501" s="1684" t="s">
        <v>4700</v>
      </c>
      <c r="X501" s="362" t="s">
        <v>163</v>
      </c>
      <c r="Y501" s="395">
        <v>0.85</v>
      </c>
      <c r="Z501" s="355"/>
      <c r="AA501" s="247"/>
      <c r="AB501" s="247"/>
      <c r="AC501" s="391">
        <f>ROUND(ROUND(ROUND(ROUND(H440*L476,0)*O$8,0)*S500,0)*Y501,0)</f>
        <v>223</v>
      </c>
      <c r="AD501" s="268"/>
    </row>
    <row r="502" spans="1:30" ht="17.100000000000001" customHeight="1">
      <c r="A502" s="243">
        <v>61</v>
      </c>
      <c r="B502" s="243">
        <v>8880</v>
      </c>
      <c r="C502" s="870" t="s">
        <v>7332</v>
      </c>
      <c r="D502" s="765"/>
      <c r="E502" s="765"/>
      <c r="F502" s="278"/>
      <c r="G502" s="278"/>
      <c r="H502" s="278"/>
      <c r="I502" s="279"/>
      <c r="J502" s="597"/>
      <c r="K502" s="654"/>
      <c r="L502" s="385"/>
      <c r="M502" s="245"/>
      <c r="N502" s="208"/>
      <c r="O502" s="385"/>
      <c r="P502" s="772"/>
      <c r="Q502" s="1620"/>
      <c r="R502" s="643"/>
      <c r="S502" s="643"/>
      <c r="T502" s="778"/>
      <c r="U502" s="525"/>
      <c r="V502" s="539"/>
      <c r="W502" s="1651"/>
      <c r="X502" s="512"/>
      <c r="Y502" s="368"/>
      <c r="Z502" s="762" t="s">
        <v>167</v>
      </c>
      <c r="AA502" s="354">
        <v>5</v>
      </c>
      <c r="AB502" s="763" t="s">
        <v>168</v>
      </c>
      <c r="AC502" s="391">
        <f>ROUND(ROUND(ROUND(ROUND(H440*L476,0)*O$8,0)*S500,0)*Y501,0)-AA502</f>
        <v>218</v>
      </c>
      <c r="AD502" s="268"/>
    </row>
    <row r="503" spans="1:30" ht="17.100000000000001" customHeight="1">
      <c r="A503" s="243">
        <v>61</v>
      </c>
      <c r="B503" s="243">
        <v>8881</v>
      </c>
      <c r="C503" s="870" t="s">
        <v>7333</v>
      </c>
      <c r="D503" s="765"/>
      <c r="E503" s="765"/>
      <c r="F503" s="278"/>
      <c r="G503" s="278"/>
      <c r="H503" s="278"/>
      <c r="I503" s="279"/>
      <c r="J503" s="597"/>
      <c r="K503" s="654"/>
      <c r="L503" s="385"/>
      <c r="M503" s="245"/>
      <c r="N503" s="208"/>
      <c r="O503" s="385"/>
      <c r="P503" s="773"/>
      <c r="Q503" s="530"/>
      <c r="R503" s="530"/>
      <c r="S503" s="530"/>
      <c r="T503" s="1580" t="s">
        <v>4703</v>
      </c>
      <c r="U503" s="362" t="s">
        <v>163</v>
      </c>
      <c r="V503" s="356">
        <v>0.7</v>
      </c>
      <c r="W503" s="523"/>
      <c r="X503" s="524"/>
      <c r="Y503" s="642"/>
      <c r="Z503" s="247"/>
      <c r="AA503" s="247"/>
      <c r="AB503" s="247"/>
      <c r="AC503" s="391">
        <f>ROUND(ROUND(ROUND(ROUND(H440*L476,0)*O$8,0)*S500,0)*V503,0)</f>
        <v>183</v>
      </c>
      <c r="AD503" s="268"/>
    </row>
    <row r="504" spans="1:30" ht="17.100000000000001" customHeight="1">
      <c r="A504" s="243">
        <v>61</v>
      </c>
      <c r="B504" s="243">
        <v>8882</v>
      </c>
      <c r="C504" s="870" t="s">
        <v>7334</v>
      </c>
      <c r="D504" s="765"/>
      <c r="E504" s="765"/>
      <c r="F504" s="278"/>
      <c r="G504" s="278"/>
      <c r="H504" s="278"/>
      <c r="I504" s="279"/>
      <c r="J504" s="597"/>
      <c r="K504" s="654"/>
      <c r="L504" s="385"/>
      <c r="M504" s="245"/>
      <c r="N504" s="208"/>
      <c r="O504" s="385"/>
      <c r="P504" s="773"/>
      <c r="Q504" s="530"/>
      <c r="R504" s="530"/>
      <c r="S504" s="530"/>
      <c r="T504" s="1620"/>
      <c r="U504" s="643"/>
      <c r="V504" s="365"/>
      <c r="W504" s="319"/>
      <c r="X504" s="288"/>
      <c r="Y504" s="526"/>
      <c r="Z504" s="762" t="s">
        <v>167</v>
      </c>
      <c r="AA504" s="354">
        <v>5</v>
      </c>
      <c r="AB504" s="763" t="s">
        <v>168</v>
      </c>
      <c r="AC504" s="391">
        <f>ROUND(ROUND(ROUND(ROUND(H440*L476,0)*O$8,0)*S500,0)*V503,0)-AA504</f>
        <v>178</v>
      </c>
      <c r="AD504" s="268"/>
    </row>
    <row r="505" spans="1:30" ht="17.100000000000001" customHeight="1">
      <c r="A505" s="243">
        <v>61</v>
      </c>
      <c r="B505" s="243">
        <v>8883</v>
      </c>
      <c r="C505" s="870" t="s">
        <v>7335</v>
      </c>
      <c r="D505" s="765"/>
      <c r="E505" s="765"/>
      <c r="F505" s="278"/>
      <c r="G505" s="278"/>
      <c r="H505" s="278"/>
      <c r="I505" s="279"/>
      <c r="J505" s="597"/>
      <c r="K505" s="654"/>
      <c r="L505" s="385"/>
      <c r="M505" s="245"/>
      <c r="N505" s="208"/>
      <c r="O505" s="385"/>
      <c r="P505" s="774"/>
      <c r="Q505" s="643"/>
      <c r="R505" s="1644"/>
      <c r="S505" s="1652"/>
      <c r="T505" s="1620"/>
      <c r="U505" s="779"/>
      <c r="V505" s="780"/>
      <c r="W505" s="1684" t="s">
        <v>4700</v>
      </c>
      <c r="X505" s="362" t="s">
        <v>163</v>
      </c>
      <c r="Y505" s="395">
        <v>0.85</v>
      </c>
      <c r="Z505" s="355"/>
      <c r="AA505" s="247"/>
      <c r="AB505" s="247"/>
      <c r="AC505" s="391">
        <f>ROUND(ROUND(ROUND(ROUND(ROUND(H440*L476,0)*O$8,0)*S500,0)*V503,0)*Y505,0)</f>
        <v>156</v>
      </c>
      <c r="AD505" s="268"/>
    </row>
    <row r="506" spans="1:30" ht="17.100000000000001" customHeight="1">
      <c r="A506" s="243">
        <v>61</v>
      </c>
      <c r="B506" s="243">
        <v>8884</v>
      </c>
      <c r="C506" s="870" t="s">
        <v>7336</v>
      </c>
      <c r="D506" s="765"/>
      <c r="E506" s="765"/>
      <c r="F506" s="278"/>
      <c r="G506" s="278"/>
      <c r="H506" s="278"/>
      <c r="I506" s="279"/>
      <c r="J506" s="597"/>
      <c r="K506" s="654"/>
      <c r="L506" s="385"/>
      <c r="M506" s="245"/>
      <c r="N506" s="208"/>
      <c r="O506" s="385"/>
      <c r="P506" s="774"/>
      <c r="Q506" s="643"/>
      <c r="R506" s="643"/>
      <c r="S506" s="643"/>
      <c r="T506" s="781"/>
      <c r="U506" s="537"/>
      <c r="V506" s="783"/>
      <c r="W506" s="1651"/>
      <c r="X506" s="512"/>
      <c r="Y506" s="368"/>
      <c r="Z506" s="762" t="s">
        <v>167</v>
      </c>
      <c r="AA506" s="354">
        <v>5</v>
      </c>
      <c r="AB506" s="763" t="s">
        <v>168</v>
      </c>
      <c r="AC506" s="391">
        <f>ROUND(ROUND(ROUND(ROUND(ROUND(H440*L476,0)*O$8,0)*S500,0)*V503,0)*Y505,0)-AA506</f>
        <v>151</v>
      </c>
      <c r="AD506" s="268"/>
    </row>
    <row r="507" spans="1:30" ht="17.100000000000001" customHeight="1">
      <c r="A507" s="243">
        <v>61</v>
      </c>
      <c r="B507" s="243">
        <v>8885</v>
      </c>
      <c r="C507" s="870" t="s">
        <v>7337</v>
      </c>
      <c r="D507" s="765"/>
      <c r="E507" s="765"/>
      <c r="F507" s="278"/>
      <c r="G507" s="278"/>
      <c r="H507" s="278"/>
      <c r="I507" s="279"/>
      <c r="J507" s="597"/>
      <c r="K507" s="654"/>
      <c r="L507" s="385"/>
      <c r="M507" s="245"/>
      <c r="N507" s="208"/>
      <c r="O507" s="385"/>
      <c r="P507" s="773"/>
      <c r="Q507" s="643"/>
      <c r="R507" s="1646"/>
      <c r="S507" s="1649"/>
      <c r="T507" s="1580" t="s">
        <v>4708</v>
      </c>
      <c r="U507" s="643" t="s">
        <v>163</v>
      </c>
      <c r="V507" s="365">
        <v>0.85</v>
      </c>
      <c r="W507" s="523"/>
      <c r="X507" s="524"/>
      <c r="Y507" s="642"/>
      <c r="Z507" s="247"/>
      <c r="AA507" s="247"/>
      <c r="AB507" s="247"/>
      <c r="AC507" s="391">
        <f>ROUND(ROUND(ROUND(ROUND(H440*L476,0)*O$8,0)*S500,0)*V507,0)</f>
        <v>223</v>
      </c>
      <c r="AD507" s="268"/>
    </row>
    <row r="508" spans="1:30" ht="17.100000000000001" customHeight="1">
      <c r="A508" s="243">
        <v>61</v>
      </c>
      <c r="B508" s="243">
        <v>8886</v>
      </c>
      <c r="C508" s="870" t="s">
        <v>7338</v>
      </c>
      <c r="D508" s="765"/>
      <c r="E508" s="765"/>
      <c r="F508" s="278"/>
      <c r="G508" s="278"/>
      <c r="H508" s="278"/>
      <c r="I508" s="279"/>
      <c r="J508" s="597"/>
      <c r="K508" s="654"/>
      <c r="L508" s="385"/>
      <c r="M508" s="245"/>
      <c r="N508" s="208"/>
      <c r="O508" s="385"/>
      <c r="P508" s="773"/>
      <c r="Q508" s="643"/>
      <c r="R508" s="365"/>
      <c r="S508" s="365"/>
      <c r="T508" s="1620"/>
      <c r="U508" s="643"/>
      <c r="V508" s="365"/>
      <c r="W508" s="319"/>
      <c r="X508" s="288"/>
      <c r="Y508" s="526"/>
      <c r="Z508" s="762" t="s">
        <v>167</v>
      </c>
      <c r="AA508" s="354">
        <v>5</v>
      </c>
      <c r="AB508" s="763" t="s">
        <v>168</v>
      </c>
      <c r="AC508" s="391">
        <f>ROUND(ROUND(ROUND(ROUND(H440*L476,0)*O$8,0)*S500,0)*V507,0)-AA508</f>
        <v>218</v>
      </c>
      <c r="AD508" s="268"/>
    </row>
    <row r="509" spans="1:30" ht="17.100000000000001" customHeight="1">
      <c r="A509" s="243">
        <v>61</v>
      </c>
      <c r="B509" s="243">
        <v>8887</v>
      </c>
      <c r="C509" s="870" t="s">
        <v>7339</v>
      </c>
      <c r="D509" s="765"/>
      <c r="E509" s="765"/>
      <c r="F509" s="278"/>
      <c r="G509" s="278"/>
      <c r="H509" s="278"/>
      <c r="I509" s="279"/>
      <c r="J509" s="597"/>
      <c r="K509" s="654"/>
      <c r="L509" s="385"/>
      <c r="M509" s="245"/>
      <c r="N509" s="208"/>
      <c r="O509" s="385"/>
      <c r="P509" s="774"/>
      <c r="Q509" s="643"/>
      <c r="R509" s="365"/>
      <c r="S509" s="365"/>
      <c r="T509" s="1620"/>
      <c r="U509" s="779"/>
      <c r="V509" s="780"/>
      <c r="W509" s="1684" t="s">
        <v>4700</v>
      </c>
      <c r="X509" s="362" t="s">
        <v>163</v>
      </c>
      <c r="Y509" s="395">
        <v>0.85</v>
      </c>
      <c r="Z509" s="355"/>
      <c r="AA509" s="247"/>
      <c r="AB509" s="247"/>
      <c r="AC509" s="391">
        <f>ROUND(ROUND(ROUND(ROUND(ROUND(H440*L476,0)*O$8,0)*S500,0)*V507,0)*Y509,0)</f>
        <v>190</v>
      </c>
      <c r="AD509" s="268"/>
    </row>
    <row r="510" spans="1:30" ht="17.100000000000001" customHeight="1">
      <c r="A510" s="243">
        <v>61</v>
      </c>
      <c r="B510" s="243">
        <v>8888</v>
      </c>
      <c r="C510" s="870" t="s">
        <v>7340</v>
      </c>
      <c r="D510" s="765"/>
      <c r="E510" s="765"/>
      <c r="F510" s="278"/>
      <c r="G510" s="278"/>
      <c r="H510" s="278"/>
      <c r="I510" s="279"/>
      <c r="J510" s="597"/>
      <c r="K510" s="654"/>
      <c r="L510" s="385"/>
      <c r="M510" s="245"/>
      <c r="N510" s="208"/>
      <c r="O510" s="385"/>
      <c r="P510" s="467"/>
      <c r="Q510" s="643"/>
      <c r="R510" s="643"/>
      <c r="S510" s="643"/>
      <c r="T510" s="1642"/>
      <c r="U510" s="537"/>
      <c r="V510" s="783"/>
      <c r="W510" s="1651"/>
      <c r="X510" s="512"/>
      <c r="Y510" s="368"/>
      <c r="Z510" s="762" t="s">
        <v>167</v>
      </c>
      <c r="AA510" s="354">
        <v>5</v>
      </c>
      <c r="AB510" s="763" t="s">
        <v>168</v>
      </c>
      <c r="AC510" s="391">
        <f>ROUND(ROUND(ROUND(ROUND(ROUND(H440*L476,0)*O$8,0)*S500,0)*V507,0)*Y509,0)-AA510</f>
        <v>185</v>
      </c>
      <c r="AD510" s="268"/>
    </row>
    <row r="511" spans="1:30" ht="17.100000000000001" customHeight="1">
      <c r="A511" s="229">
        <v>61</v>
      </c>
      <c r="B511" s="229">
        <v>8311</v>
      </c>
      <c r="C511" s="871" t="s">
        <v>7341</v>
      </c>
      <c r="D511" s="765"/>
      <c r="E511" s="1539" t="s">
        <v>5213</v>
      </c>
      <c r="F511" s="1542" t="s">
        <v>5214</v>
      </c>
      <c r="G511" s="477"/>
      <c r="H511" s="477"/>
      <c r="I511" s="478"/>
      <c r="J511" s="756"/>
      <c r="K511" s="664"/>
      <c r="L511" s="314"/>
      <c r="M511" s="245"/>
      <c r="N511" s="208"/>
      <c r="O511" s="385"/>
      <c r="P511" s="231"/>
      <c r="Q511" s="232"/>
      <c r="R511" s="232"/>
      <c r="S511" s="232"/>
      <c r="T511" s="340"/>
      <c r="U511" s="334"/>
      <c r="V511" s="232"/>
      <c r="W511" s="231"/>
      <c r="X511" s="232"/>
      <c r="Y511" s="314"/>
      <c r="Z511" s="257"/>
      <c r="AA511" s="257"/>
      <c r="AB511" s="257"/>
      <c r="AC511" s="473">
        <f>ROUND(ROUND(H512*O$8,0),0)</f>
        <v>964</v>
      </c>
      <c r="AD511" s="268"/>
    </row>
    <row r="512" spans="1:30" ht="17.100000000000001" customHeight="1">
      <c r="A512" s="243">
        <v>61</v>
      </c>
      <c r="B512" s="243">
        <v>8890</v>
      </c>
      <c r="C512" s="870" t="s">
        <v>7342</v>
      </c>
      <c r="D512" s="764"/>
      <c r="E512" s="1631"/>
      <c r="F512" s="1545"/>
      <c r="G512" s="377"/>
      <c r="H512" s="757">
        <f>'28児童発達支援(基本１)'!H512</f>
        <v>1377</v>
      </c>
      <c r="I512" s="208" t="s">
        <v>18</v>
      </c>
      <c r="J512" s="597"/>
      <c r="K512" s="654"/>
      <c r="L512" s="385"/>
      <c r="M512" s="245"/>
      <c r="N512" s="208"/>
      <c r="O512" s="385"/>
      <c r="P512" s="245"/>
      <c r="Q512" s="208"/>
      <c r="R512" s="208"/>
      <c r="S512" s="208"/>
      <c r="T512" s="611"/>
      <c r="U512" s="301"/>
      <c r="V512" s="208"/>
      <c r="W512" s="245"/>
      <c r="X512" s="208"/>
      <c r="Y512" s="226"/>
      <c r="Z512" s="762" t="s">
        <v>167</v>
      </c>
      <c r="AA512" s="354">
        <v>5</v>
      </c>
      <c r="AB512" s="763" t="s">
        <v>168</v>
      </c>
      <c r="AC512" s="391">
        <f>ROUND(ROUND(H512*O$8,0),0)-AA512</f>
        <v>959</v>
      </c>
      <c r="AD512" s="268"/>
    </row>
    <row r="513" spans="1:30" ht="17.100000000000001" customHeight="1">
      <c r="A513" s="243">
        <v>61</v>
      </c>
      <c r="B513" s="243">
        <v>8891</v>
      </c>
      <c r="C513" s="870" t="s">
        <v>7343</v>
      </c>
      <c r="D513" s="764"/>
      <c r="E513" s="1631"/>
      <c r="F513" s="1545"/>
      <c r="G513" s="377"/>
      <c r="H513" s="377"/>
      <c r="I513" s="378"/>
      <c r="J513" s="597"/>
      <c r="K513" s="654"/>
      <c r="L513" s="385"/>
      <c r="M513" s="245"/>
      <c r="N513" s="208"/>
      <c r="O513" s="385"/>
      <c r="P513" s="245"/>
      <c r="Q513" s="208"/>
      <c r="R513" s="208"/>
      <c r="S513" s="208"/>
      <c r="T513" s="611"/>
      <c r="U513" s="301"/>
      <c r="V513" s="385"/>
      <c r="W513" s="1684" t="s">
        <v>4700</v>
      </c>
      <c r="X513" s="362" t="s">
        <v>163</v>
      </c>
      <c r="Y513" s="395">
        <v>0.85</v>
      </c>
      <c r="Z513" s="355"/>
      <c r="AA513" s="247"/>
      <c r="AB513" s="247"/>
      <c r="AC513" s="391">
        <f>ROUND(ROUND(H512*O$8,0)*Y513,0)</f>
        <v>819</v>
      </c>
      <c r="AD513" s="268"/>
    </row>
    <row r="514" spans="1:30" ht="17.100000000000001" customHeight="1">
      <c r="A514" s="243">
        <v>61</v>
      </c>
      <c r="B514" s="243">
        <v>8892</v>
      </c>
      <c r="C514" s="870" t="s">
        <v>7344</v>
      </c>
      <c r="D514" s="764"/>
      <c r="E514" s="764"/>
      <c r="F514" s="377"/>
      <c r="G514" s="377"/>
      <c r="H514" s="377"/>
      <c r="I514" s="377"/>
      <c r="J514" s="597"/>
      <c r="K514" s="654"/>
      <c r="L514" s="385"/>
      <c r="M514" s="245"/>
      <c r="N514" s="208"/>
      <c r="O514" s="385"/>
      <c r="P514" s="245"/>
      <c r="Q514" s="208"/>
      <c r="R514" s="208"/>
      <c r="S514" s="208"/>
      <c r="T514" s="761"/>
      <c r="U514" s="304"/>
      <c r="V514" s="226"/>
      <c r="W514" s="1651"/>
      <c r="X514" s="512"/>
      <c r="Y514" s="368"/>
      <c r="Z514" s="762" t="s">
        <v>167</v>
      </c>
      <c r="AA514" s="354">
        <v>5</v>
      </c>
      <c r="AB514" s="763" t="s">
        <v>168</v>
      </c>
      <c r="AC514" s="391">
        <f>ROUND(ROUND(H512*O$8,0)*Y513,0)-AA514</f>
        <v>814</v>
      </c>
      <c r="AD514" s="268"/>
    </row>
    <row r="515" spans="1:30" ht="17.100000000000001" customHeight="1">
      <c r="A515" s="229">
        <v>61</v>
      </c>
      <c r="B515" s="229">
        <v>8312</v>
      </c>
      <c r="C515" s="871" t="s">
        <v>7345</v>
      </c>
      <c r="D515" s="764"/>
      <c r="E515" s="764"/>
      <c r="F515" s="278"/>
      <c r="G515" s="278"/>
      <c r="J515" s="597"/>
      <c r="K515" s="654"/>
      <c r="L515" s="385"/>
      <c r="M515" s="245"/>
      <c r="N515" s="208"/>
      <c r="O515" s="385"/>
      <c r="P515" s="245"/>
      <c r="Q515" s="208"/>
      <c r="R515" s="208"/>
      <c r="S515" s="208"/>
      <c r="T515" s="1542" t="s">
        <v>4703</v>
      </c>
      <c r="U515" s="372" t="s">
        <v>163</v>
      </c>
      <c r="V515" s="373">
        <v>0.7</v>
      </c>
      <c r="W515" s="231"/>
      <c r="X515" s="232"/>
      <c r="Y515" s="314"/>
      <c r="Z515" s="257"/>
      <c r="AA515" s="257"/>
      <c r="AB515" s="257"/>
      <c r="AC515" s="473">
        <f>ROUND(ROUND(H512*O$8,0)*V515,0)</f>
        <v>675</v>
      </c>
      <c r="AD515" s="268"/>
    </row>
    <row r="516" spans="1:30" ht="17.100000000000001" customHeight="1">
      <c r="A516" s="243">
        <v>61</v>
      </c>
      <c r="B516" s="243">
        <v>8893</v>
      </c>
      <c r="C516" s="870" t="s">
        <v>7346</v>
      </c>
      <c r="D516" s="764"/>
      <c r="E516" s="764"/>
      <c r="F516" s="278"/>
      <c r="G516" s="278"/>
      <c r="H516" s="208"/>
      <c r="I516" s="388"/>
      <c r="J516" s="597"/>
      <c r="K516" s="654"/>
      <c r="L516" s="385"/>
      <c r="M516" s="245"/>
      <c r="N516" s="208"/>
      <c r="O516" s="385"/>
      <c r="P516" s="245"/>
      <c r="Q516" s="208"/>
      <c r="R516" s="208"/>
      <c r="S516" s="208"/>
      <c r="T516" s="1545"/>
      <c r="U516" s="214"/>
      <c r="V516" s="609"/>
      <c r="W516" s="281"/>
      <c r="X516" s="216"/>
      <c r="Y516" s="226"/>
      <c r="Z516" s="762" t="s">
        <v>167</v>
      </c>
      <c r="AA516" s="354">
        <v>5</v>
      </c>
      <c r="AB516" s="763" t="s">
        <v>168</v>
      </c>
      <c r="AC516" s="391">
        <f>ROUND(ROUND(H512*O$8,0)*V515,0)-AA516</f>
        <v>670</v>
      </c>
      <c r="AD516" s="268"/>
    </row>
    <row r="517" spans="1:30" ht="17.100000000000001" customHeight="1">
      <c r="A517" s="243">
        <v>61</v>
      </c>
      <c r="B517" s="243">
        <v>8894</v>
      </c>
      <c r="C517" s="870" t="s">
        <v>7347</v>
      </c>
      <c r="D517" s="765"/>
      <c r="E517" s="764"/>
      <c r="F517" s="406"/>
      <c r="G517" s="406"/>
      <c r="H517" s="208"/>
      <c r="I517" s="388"/>
      <c r="J517" s="597"/>
      <c r="K517" s="654"/>
      <c r="L517" s="385"/>
      <c r="M517" s="245"/>
      <c r="N517" s="208"/>
      <c r="O517" s="385"/>
      <c r="P517" s="245"/>
      <c r="Q517" s="208"/>
      <c r="R517" s="208"/>
      <c r="S517" s="208"/>
      <c r="T517" s="1545"/>
      <c r="U517" s="302"/>
      <c r="V517" s="766"/>
      <c r="W517" s="1684" t="s">
        <v>4700</v>
      </c>
      <c r="X517" s="362" t="s">
        <v>163</v>
      </c>
      <c r="Y517" s="395">
        <v>0.85</v>
      </c>
      <c r="Z517" s="355"/>
      <c r="AA517" s="247"/>
      <c r="AB517" s="247"/>
      <c r="AC517" s="391">
        <f>ROUND(ROUND(ROUND(H512*O$8,0)*V515,0)*Y517,0)</f>
        <v>574</v>
      </c>
      <c r="AD517" s="268"/>
    </row>
    <row r="518" spans="1:30" ht="17.100000000000001" customHeight="1">
      <c r="A518" s="243">
        <v>61</v>
      </c>
      <c r="B518" s="243">
        <v>8895</v>
      </c>
      <c r="C518" s="870" t="s">
        <v>7348</v>
      </c>
      <c r="D518" s="765"/>
      <c r="E518" s="764"/>
      <c r="F518" s="406"/>
      <c r="G518" s="406"/>
      <c r="H518" s="208"/>
      <c r="I518" s="388"/>
      <c r="J518" s="597"/>
      <c r="K518" s="654"/>
      <c r="L518" s="385"/>
      <c r="M518" s="245"/>
      <c r="N518" s="208"/>
      <c r="O518" s="385"/>
      <c r="P518" s="245"/>
      <c r="Q518" s="208"/>
      <c r="R518" s="208"/>
      <c r="S518" s="208"/>
      <c r="T518" s="399"/>
      <c r="U518" s="305"/>
      <c r="V518" s="768"/>
      <c r="W518" s="1651"/>
      <c r="X518" s="512"/>
      <c r="Y518" s="368"/>
      <c r="Z518" s="762" t="s">
        <v>167</v>
      </c>
      <c r="AA518" s="354">
        <v>5</v>
      </c>
      <c r="AB518" s="763" t="s">
        <v>168</v>
      </c>
      <c r="AC518" s="391">
        <f>ROUND(ROUND(ROUND(H512*O$8,0)*V515,0)*Y517,0)-AA518</f>
        <v>569</v>
      </c>
      <c r="AD518" s="268"/>
    </row>
    <row r="519" spans="1:30" ht="17.100000000000001" customHeight="1">
      <c r="A519" s="229">
        <v>61</v>
      </c>
      <c r="B519" s="229">
        <v>8757</v>
      </c>
      <c r="C519" s="871" t="s">
        <v>7349</v>
      </c>
      <c r="D519" s="765"/>
      <c r="E519" s="764"/>
      <c r="F519" s="406"/>
      <c r="G519" s="406"/>
      <c r="H519" s="208"/>
      <c r="I519" s="388"/>
      <c r="J519" s="597"/>
      <c r="K519" s="654"/>
      <c r="L519" s="385"/>
      <c r="M519" s="245"/>
      <c r="N519" s="208"/>
      <c r="O519" s="385"/>
      <c r="P519" s="245"/>
      <c r="Q519" s="208"/>
      <c r="R519" s="208"/>
      <c r="S519" s="385"/>
      <c r="T519" s="1542" t="s">
        <v>4708</v>
      </c>
      <c r="U519" s="214" t="s">
        <v>163</v>
      </c>
      <c r="V519" s="609">
        <v>0.85</v>
      </c>
      <c r="W519" s="231"/>
      <c r="X519" s="232"/>
      <c r="Y519" s="314"/>
      <c r="Z519" s="257"/>
      <c r="AA519" s="257"/>
      <c r="AB519" s="257"/>
      <c r="AC519" s="473">
        <f>ROUND(ROUND(H512*O$8,0)*V519,0)</f>
        <v>819</v>
      </c>
      <c r="AD519" s="268"/>
    </row>
    <row r="520" spans="1:30" ht="17.100000000000001" customHeight="1">
      <c r="A520" s="243">
        <v>61</v>
      </c>
      <c r="B520" s="243">
        <v>8896</v>
      </c>
      <c r="C520" s="870" t="s">
        <v>7350</v>
      </c>
      <c r="D520" s="765"/>
      <c r="E520" s="764"/>
      <c r="F520" s="406"/>
      <c r="G520" s="406"/>
      <c r="H520" s="208"/>
      <c r="I520" s="388"/>
      <c r="J520" s="597"/>
      <c r="K520" s="654"/>
      <c r="L520" s="385"/>
      <c r="M520" s="245"/>
      <c r="N520" s="208"/>
      <c r="O520" s="385"/>
      <c r="P520" s="245"/>
      <c r="Q520" s="208"/>
      <c r="R520" s="208"/>
      <c r="S520" s="208"/>
      <c r="T520" s="1545"/>
      <c r="U520" s="214"/>
      <c r="V520" s="609"/>
      <c r="W520" s="281"/>
      <c r="X520" s="216"/>
      <c r="Y520" s="226"/>
      <c r="Z520" s="762" t="s">
        <v>167</v>
      </c>
      <c r="AA520" s="354">
        <v>5</v>
      </c>
      <c r="AB520" s="763" t="s">
        <v>168</v>
      </c>
      <c r="AC520" s="391">
        <f>ROUND(ROUND(H512*O$8,0)*V519,0)-AA520</f>
        <v>814</v>
      </c>
      <c r="AD520" s="268"/>
    </row>
    <row r="521" spans="1:30" ht="17.100000000000001" customHeight="1">
      <c r="A521" s="243">
        <v>61</v>
      </c>
      <c r="B521" s="243">
        <v>8897</v>
      </c>
      <c r="C521" s="870" t="s">
        <v>7351</v>
      </c>
      <c r="D521" s="765"/>
      <c r="E521" s="764"/>
      <c r="F521" s="278"/>
      <c r="G521" s="278"/>
      <c r="H521" s="278"/>
      <c r="I521" s="279"/>
      <c r="J521" s="597"/>
      <c r="K521" s="654"/>
      <c r="L521" s="385"/>
      <c r="M521" s="245"/>
      <c r="N521" s="208"/>
      <c r="O521" s="385"/>
      <c r="P521" s="245"/>
      <c r="Q521" s="208"/>
      <c r="R521" s="208"/>
      <c r="S521" s="208"/>
      <c r="T521" s="1545"/>
      <c r="U521" s="302"/>
      <c r="V521" s="766"/>
      <c r="W521" s="1684" t="s">
        <v>4700</v>
      </c>
      <c r="X521" s="362" t="s">
        <v>163</v>
      </c>
      <c r="Y521" s="395">
        <v>0.85</v>
      </c>
      <c r="Z521" s="355"/>
      <c r="AA521" s="247"/>
      <c r="AB521" s="247"/>
      <c r="AC521" s="391">
        <f>ROUND(ROUND(ROUND(H512*O$8,0)*V519,0)*Y521,0)</f>
        <v>696</v>
      </c>
      <c r="AD521" s="268"/>
    </row>
    <row r="522" spans="1:30" ht="17.100000000000001" customHeight="1">
      <c r="A522" s="243">
        <v>61</v>
      </c>
      <c r="B522" s="243">
        <v>8898</v>
      </c>
      <c r="C522" s="870" t="s">
        <v>7352</v>
      </c>
      <c r="D522" s="765"/>
      <c r="E522" s="764"/>
      <c r="F522" s="278"/>
      <c r="G522" s="278"/>
      <c r="H522" s="278"/>
      <c r="I522" s="279"/>
      <c r="J522" s="597"/>
      <c r="K522" s="654"/>
      <c r="L522" s="385"/>
      <c r="M522" s="245"/>
      <c r="N522" s="208"/>
      <c r="O522" s="385"/>
      <c r="P522" s="281"/>
      <c r="Q522" s="216"/>
      <c r="R522" s="216"/>
      <c r="S522" s="216"/>
      <c r="T522" s="1563"/>
      <c r="U522" s="305"/>
      <c r="V522" s="768"/>
      <c r="W522" s="1651"/>
      <c r="X522" s="512"/>
      <c r="Y522" s="368"/>
      <c r="Z522" s="762" t="s">
        <v>167</v>
      </c>
      <c r="AA522" s="354">
        <v>5</v>
      </c>
      <c r="AB522" s="763" t="s">
        <v>168</v>
      </c>
      <c r="AC522" s="391">
        <f>ROUND(ROUND(ROUND(H512*O$8,0)*V519,0)*Y521,0)-AA522</f>
        <v>691</v>
      </c>
      <c r="AD522" s="268"/>
    </row>
    <row r="523" spans="1:30" ht="17.100000000000001" customHeight="1">
      <c r="A523" s="229">
        <v>61</v>
      </c>
      <c r="B523" s="229">
        <v>8313</v>
      </c>
      <c r="C523" s="871" t="s">
        <v>7353</v>
      </c>
      <c r="D523" s="765"/>
      <c r="E523" s="765"/>
      <c r="F523" s="278"/>
      <c r="G523" s="278"/>
      <c r="H523" s="278"/>
      <c r="I523" s="279"/>
      <c r="J523" s="597"/>
      <c r="K523" s="654"/>
      <c r="L523" s="385"/>
      <c r="M523" s="245"/>
      <c r="N523" s="208"/>
      <c r="O523" s="385"/>
      <c r="P523" s="1539" t="s">
        <v>4713</v>
      </c>
      <c r="Q523" s="1608" t="s">
        <v>162</v>
      </c>
      <c r="R523" s="769"/>
      <c r="S523" s="769"/>
      <c r="T523" s="340"/>
      <c r="U523" s="338"/>
      <c r="V523" s="334"/>
      <c r="W523" s="231"/>
      <c r="X523" s="232"/>
      <c r="Y523" s="314"/>
      <c r="Z523" s="257"/>
      <c r="AA523" s="257"/>
      <c r="AB523" s="257"/>
      <c r="AC523" s="473">
        <f>ROUND(ROUND(H512*O$8,0)*S524,0)</f>
        <v>675</v>
      </c>
      <c r="AD523" s="268"/>
    </row>
    <row r="524" spans="1:30" ht="17.100000000000001" customHeight="1">
      <c r="A524" s="243">
        <v>61</v>
      </c>
      <c r="B524" s="243">
        <v>8899</v>
      </c>
      <c r="C524" s="870" t="s">
        <v>7354</v>
      </c>
      <c r="D524" s="765"/>
      <c r="E524" s="765"/>
      <c r="F524" s="278"/>
      <c r="G524" s="278"/>
      <c r="H524" s="278"/>
      <c r="I524" s="279"/>
      <c r="J524" s="597"/>
      <c r="K524" s="654"/>
      <c r="L524" s="385"/>
      <c r="M524" s="245"/>
      <c r="N524" s="208"/>
      <c r="O524" s="385"/>
      <c r="P524" s="1631"/>
      <c r="Q524" s="1586"/>
      <c r="R524" s="214" t="s">
        <v>163</v>
      </c>
      <c r="S524" s="770">
        <v>0.7</v>
      </c>
      <c r="T524" s="611"/>
      <c r="U524" s="392"/>
      <c r="V524" s="301"/>
      <c r="W524" s="245"/>
      <c r="X524" s="208"/>
      <c r="Y524" s="226"/>
      <c r="Z524" s="762" t="s">
        <v>167</v>
      </c>
      <c r="AA524" s="354">
        <v>5</v>
      </c>
      <c r="AB524" s="763" t="s">
        <v>168</v>
      </c>
      <c r="AC524" s="391">
        <f>ROUND(ROUND(H512*O$8,0)*S524,0)-AA524</f>
        <v>670</v>
      </c>
      <c r="AD524" s="268"/>
    </row>
    <row r="525" spans="1:30" ht="17.100000000000001" customHeight="1">
      <c r="A525" s="243">
        <v>61</v>
      </c>
      <c r="B525" s="243">
        <v>8900</v>
      </c>
      <c r="C525" s="870" t="s">
        <v>7355</v>
      </c>
      <c r="D525" s="765"/>
      <c r="E525" s="765"/>
      <c r="F525" s="278"/>
      <c r="G525" s="278"/>
      <c r="H525" s="278"/>
      <c r="I525" s="279"/>
      <c r="J525" s="597"/>
      <c r="K525" s="654"/>
      <c r="L525" s="385"/>
      <c r="M525" s="245"/>
      <c r="N525" s="208"/>
      <c r="O525" s="385"/>
      <c r="P525" s="1631"/>
      <c r="Q525" s="1586"/>
      <c r="T525" s="611"/>
      <c r="U525" s="392"/>
      <c r="V525" s="301"/>
      <c r="W525" s="1684" t="s">
        <v>4700</v>
      </c>
      <c r="X525" s="362" t="s">
        <v>163</v>
      </c>
      <c r="Y525" s="395">
        <v>0.85</v>
      </c>
      <c r="Z525" s="355"/>
      <c r="AA525" s="247"/>
      <c r="AB525" s="247"/>
      <c r="AC525" s="391">
        <f>ROUND(ROUND(ROUND(H512*O$8,0)*S524,0)*Y525,0)</f>
        <v>574</v>
      </c>
      <c r="AD525" s="268"/>
    </row>
    <row r="526" spans="1:30" ht="17.100000000000001" customHeight="1">
      <c r="A526" s="243">
        <v>61</v>
      </c>
      <c r="B526" s="243">
        <v>8901</v>
      </c>
      <c r="C526" s="870" t="s">
        <v>7356</v>
      </c>
      <c r="D526" s="765"/>
      <c r="E526" s="765"/>
      <c r="F526" s="278"/>
      <c r="G526" s="278"/>
      <c r="H526" s="278"/>
      <c r="I526" s="279"/>
      <c r="J526" s="597"/>
      <c r="K526" s="654"/>
      <c r="L526" s="385"/>
      <c r="M526" s="245"/>
      <c r="N526" s="208"/>
      <c r="O526" s="385"/>
      <c r="P526" s="772"/>
      <c r="Q526" s="1586"/>
      <c r="R526" s="214"/>
      <c r="S526" s="214"/>
      <c r="T526" s="761"/>
      <c r="U526" s="407"/>
      <c r="V526" s="304"/>
      <c r="W526" s="1651"/>
      <c r="X526" s="512"/>
      <c r="Y526" s="368"/>
      <c r="Z526" s="762" t="s">
        <v>167</v>
      </c>
      <c r="AA526" s="354">
        <v>5</v>
      </c>
      <c r="AB526" s="763" t="s">
        <v>168</v>
      </c>
      <c r="AC526" s="391">
        <f>ROUND(ROUND(ROUND(H512*O$8,0)*S524,0)*Y525,0)-AA526</f>
        <v>569</v>
      </c>
      <c r="AD526" s="268"/>
    </row>
    <row r="527" spans="1:30" ht="17.100000000000001" customHeight="1">
      <c r="A527" s="229">
        <v>61</v>
      </c>
      <c r="B527" s="229">
        <v>8314</v>
      </c>
      <c r="C527" s="871" t="s">
        <v>7357</v>
      </c>
      <c r="D527" s="765"/>
      <c r="E527" s="765"/>
      <c r="F527" s="278"/>
      <c r="G527" s="278"/>
      <c r="H527" s="278"/>
      <c r="I527" s="279"/>
      <c r="J527" s="597"/>
      <c r="K527" s="654"/>
      <c r="L527" s="385"/>
      <c r="M527" s="245"/>
      <c r="N527" s="208"/>
      <c r="O527" s="385"/>
      <c r="P527" s="773"/>
      <c r="T527" s="1542" t="s">
        <v>4703</v>
      </c>
      <c r="U527" s="372" t="s">
        <v>163</v>
      </c>
      <c r="V527" s="373">
        <v>0.7</v>
      </c>
      <c r="W527" s="231"/>
      <c r="X527" s="232"/>
      <c r="Y527" s="314"/>
      <c r="Z527" s="257"/>
      <c r="AA527" s="257"/>
      <c r="AB527" s="257"/>
      <c r="AC527" s="473">
        <f>ROUND(ROUND(ROUND(H512*O$8,0)*S524,0)*V527,0)</f>
        <v>473</v>
      </c>
      <c r="AD527" s="268"/>
    </row>
    <row r="528" spans="1:30" ht="17.100000000000001" customHeight="1">
      <c r="A528" s="243">
        <v>61</v>
      </c>
      <c r="B528" s="243">
        <v>8902</v>
      </c>
      <c r="C528" s="870" t="s">
        <v>7358</v>
      </c>
      <c r="D528" s="765"/>
      <c r="E528" s="765"/>
      <c r="F528" s="278"/>
      <c r="G528" s="278"/>
      <c r="H528" s="278"/>
      <c r="I528" s="279"/>
      <c r="J528" s="597"/>
      <c r="K528" s="654"/>
      <c r="L528" s="385"/>
      <c r="M528" s="245"/>
      <c r="N528" s="208"/>
      <c r="O528" s="385"/>
      <c r="P528" s="773"/>
      <c r="T528" s="1545"/>
      <c r="U528" s="214"/>
      <c r="V528" s="609"/>
      <c r="W528" s="281"/>
      <c r="X528" s="216"/>
      <c r="Y528" s="226"/>
      <c r="Z528" s="762" t="s">
        <v>167</v>
      </c>
      <c r="AA528" s="354">
        <v>5</v>
      </c>
      <c r="AB528" s="763" t="s">
        <v>168</v>
      </c>
      <c r="AC528" s="391">
        <f>ROUND(ROUND(ROUND(H512*O$8,0)*S524,0)*V527,0)-AA528</f>
        <v>468</v>
      </c>
      <c r="AD528" s="268"/>
    </row>
    <row r="529" spans="1:30" ht="17.100000000000001" customHeight="1">
      <c r="A529" s="243">
        <v>61</v>
      </c>
      <c r="B529" s="243">
        <v>8903</v>
      </c>
      <c r="C529" s="870" t="s">
        <v>7359</v>
      </c>
      <c r="D529" s="765"/>
      <c r="E529" s="765"/>
      <c r="F529" s="278"/>
      <c r="G529" s="278"/>
      <c r="H529" s="278"/>
      <c r="I529" s="279"/>
      <c r="J529" s="597"/>
      <c r="K529" s="654"/>
      <c r="L529" s="385"/>
      <c r="M529" s="245"/>
      <c r="N529" s="208"/>
      <c r="O529" s="385"/>
      <c r="P529" s="774"/>
      <c r="Q529" s="214"/>
      <c r="R529" s="1653"/>
      <c r="S529" s="1653"/>
      <c r="T529" s="1545"/>
      <c r="U529" s="302"/>
      <c r="V529" s="766"/>
      <c r="W529" s="1684" t="s">
        <v>4700</v>
      </c>
      <c r="X529" s="362" t="s">
        <v>163</v>
      </c>
      <c r="Y529" s="395">
        <v>0.85</v>
      </c>
      <c r="Z529" s="355"/>
      <c r="AA529" s="247"/>
      <c r="AB529" s="247"/>
      <c r="AC529" s="391">
        <f>ROUND(ROUND(ROUND(ROUND(H512*O$8,0)*S524,0)*V527,0)*Y529,0)</f>
        <v>402</v>
      </c>
      <c r="AD529" s="268"/>
    </row>
    <row r="530" spans="1:30" ht="17.100000000000001" customHeight="1">
      <c r="A530" s="243">
        <v>61</v>
      </c>
      <c r="B530" s="243">
        <v>8904</v>
      </c>
      <c r="C530" s="870" t="s">
        <v>7360</v>
      </c>
      <c r="D530" s="765"/>
      <c r="E530" s="765"/>
      <c r="F530" s="278"/>
      <c r="G530" s="278"/>
      <c r="H530" s="278"/>
      <c r="I530" s="279"/>
      <c r="J530" s="597"/>
      <c r="K530" s="654"/>
      <c r="L530" s="385"/>
      <c r="M530" s="245"/>
      <c r="N530" s="208"/>
      <c r="O530" s="385"/>
      <c r="P530" s="774"/>
      <c r="Q530" s="214"/>
      <c r="R530" s="214"/>
      <c r="S530" s="214"/>
      <c r="T530" s="399"/>
      <c r="U530" s="305"/>
      <c r="V530" s="768"/>
      <c r="W530" s="1651"/>
      <c r="X530" s="512"/>
      <c r="Y530" s="368"/>
      <c r="Z530" s="762" t="s">
        <v>167</v>
      </c>
      <c r="AA530" s="354">
        <v>5</v>
      </c>
      <c r="AB530" s="763" t="s">
        <v>168</v>
      </c>
      <c r="AC530" s="391">
        <f>ROUND(ROUND(ROUND(ROUND(H512*O$8,0)*S524,0)*V527,0)*Y529,0)-AA530</f>
        <v>397</v>
      </c>
      <c r="AD530" s="268"/>
    </row>
    <row r="531" spans="1:30" ht="17.100000000000001" customHeight="1">
      <c r="A531" s="229">
        <v>61</v>
      </c>
      <c r="B531" s="229">
        <v>8758</v>
      </c>
      <c r="C531" s="871" t="s">
        <v>7361</v>
      </c>
      <c r="D531" s="765"/>
      <c r="E531" s="765"/>
      <c r="F531" s="278"/>
      <c r="G531" s="278"/>
      <c r="H531" s="278"/>
      <c r="I531" s="279"/>
      <c r="J531" s="597"/>
      <c r="K531" s="654"/>
      <c r="L531" s="385"/>
      <c r="M531" s="245"/>
      <c r="N531" s="208"/>
      <c r="O531" s="385"/>
      <c r="P531" s="773"/>
      <c r="Q531" s="214"/>
      <c r="R531" s="1599"/>
      <c r="S531" s="1600"/>
      <c r="T531" s="1542" t="s">
        <v>4708</v>
      </c>
      <c r="U531" s="214" t="s">
        <v>163</v>
      </c>
      <c r="V531" s="609">
        <v>0.85</v>
      </c>
      <c r="W531" s="231"/>
      <c r="X531" s="232"/>
      <c r="Y531" s="314"/>
      <c r="Z531" s="257"/>
      <c r="AA531" s="257"/>
      <c r="AB531" s="257"/>
      <c r="AC531" s="473">
        <f>ROUND(ROUND(ROUND(H512*O$8,0)*S524,0)*V531,0)</f>
        <v>574</v>
      </c>
      <c r="AD531" s="268"/>
    </row>
    <row r="532" spans="1:30" ht="17.100000000000001" customHeight="1">
      <c r="A532" s="243">
        <v>61</v>
      </c>
      <c r="B532" s="243">
        <v>8905</v>
      </c>
      <c r="C532" s="870" t="s">
        <v>7362</v>
      </c>
      <c r="D532" s="765"/>
      <c r="E532" s="765"/>
      <c r="F532" s="278"/>
      <c r="G532" s="278"/>
      <c r="H532" s="278"/>
      <c r="I532" s="279"/>
      <c r="J532" s="597"/>
      <c r="K532" s="654"/>
      <c r="L532" s="385"/>
      <c r="M532" s="245"/>
      <c r="N532" s="208"/>
      <c r="O532" s="385"/>
      <c r="P532" s="773"/>
      <c r="Q532" s="214"/>
      <c r="R532" s="609"/>
      <c r="S532" s="609"/>
      <c r="T532" s="1545"/>
      <c r="U532" s="214"/>
      <c r="V532" s="609"/>
      <c r="W532" s="281"/>
      <c r="X532" s="216"/>
      <c r="Y532" s="226"/>
      <c r="Z532" s="762" t="s">
        <v>167</v>
      </c>
      <c r="AA532" s="354">
        <v>5</v>
      </c>
      <c r="AB532" s="763" t="s">
        <v>168</v>
      </c>
      <c r="AC532" s="391">
        <f>ROUND(ROUND(ROUND(H512*O$8,0)*S524,0)*V531,0)-AA532</f>
        <v>569</v>
      </c>
      <c r="AD532" s="268"/>
    </row>
    <row r="533" spans="1:30" ht="17.100000000000001" customHeight="1">
      <c r="A533" s="243">
        <v>61</v>
      </c>
      <c r="B533" s="243">
        <v>8906</v>
      </c>
      <c r="C533" s="870" t="s">
        <v>7363</v>
      </c>
      <c r="D533" s="765"/>
      <c r="E533" s="765"/>
      <c r="F533" s="278"/>
      <c r="G533" s="278"/>
      <c r="H533" s="278"/>
      <c r="I533" s="279"/>
      <c r="J533" s="597"/>
      <c r="K533" s="654"/>
      <c r="L533" s="385"/>
      <c r="M533" s="245"/>
      <c r="N533" s="208"/>
      <c r="O533" s="385"/>
      <c r="P533" s="774"/>
      <c r="Q533" s="214"/>
      <c r="R533" s="609"/>
      <c r="S533" s="609"/>
      <c r="T533" s="1545"/>
      <c r="U533" s="302"/>
      <c r="V533" s="766"/>
      <c r="W533" s="1684" t="s">
        <v>4700</v>
      </c>
      <c r="X533" s="362" t="s">
        <v>163</v>
      </c>
      <c r="Y533" s="395">
        <v>0.85</v>
      </c>
      <c r="Z533" s="355"/>
      <c r="AA533" s="247"/>
      <c r="AB533" s="247"/>
      <c r="AC533" s="391">
        <f>ROUND(ROUND(ROUND(ROUND(H512*O$8,0)*S524,0)*V531,0)*Y533,0)</f>
        <v>488</v>
      </c>
      <c r="AD533" s="268"/>
    </row>
    <row r="534" spans="1:30" ht="17.100000000000001" customHeight="1">
      <c r="A534" s="243">
        <v>61</v>
      </c>
      <c r="B534" s="243">
        <v>8907</v>
      </c>
      <c r="C534" s="870" t="s">
        <v>7364</v>
      </c>
      <c r="D534" s="765"/>
      <c r="E534" s="765"/>
      <c r="F534" s="278"/>
      <c r="G534" s="278"/>
      <c r="H534" s="278"/>
      <c r="I534" s="279"/>
      <c r="J534" s="597"/>
      <c r="K534" s="654"/>
      <c r="L534" s="385"/>
      <c r="M534" s="245"/>
      <c r="N534" s="208"/>
      <c r="O534" s="385"/>
      <c r="P534" s="773"/>
      <c r="Q534" s="786"/>
      <c r="R534" s="400"/>
      <c r="S534" s="787"/>
      <c r="T534" s="1563"/>
      <c r="U534" s="305"/>
      <c r="V534" s="768"/>
      <c r="W534" s="1651"/>
      <c r="X534" s="512"/>
      <c r="Y534" s="368"/>
      <c r="Z534" s="762" t="s">
        <v>167</v>
      </c>
      <c r="AA534" s="354">
        <v>5</v>
      </c>
      <c r="AB534" s="763" t="s">
        <v>168</v>
      </c>
      <c r="AC534" s="391">
        <f>ROUND(ROUND(ROUND(ROUND(H512*O$8,0)*S524,0)*V531,0)*Y533,0)-AA534</f>
        <v>483</v>
      </c>
      <c r="AD534" s="268"/>
    </row>
    <row r="535" spans="1:30" ht="17.100000000000001" customHeight="1">
      <c r="A535" s="243">
        <v>61</v>
      </c>
      <c r="B535" s="243">
        <v>8908</v>
      </c>
      <c r="C535" s="870" t="s">
        <v>7365</v>
      </c>
      <c r="D535" s="765"/>
      <c r="E535" s="765"/>
      <c r="F535" s="278"/>
      <c r="G535" s="278"/>
      <c r="H535" s="278"/>
      <c r="I535" s="279"/>
      <c r="J535" s="597"/>
      <c r="K535" s="654"/>
      <c r="L535" s="385"/>
      <c r="M535" s="245"/>
      <c r="N535" s="208"/>
      <c r="O535" s="385"/>
      <c r="P535" s="773"/>
      <c r="Q535" s="1580" t="s">
        <v>165</v>
      </c>
      <c r="R535" s="775"/>
      <c r="S535" s="775"/>
      <c r="T535" s="359"/>
      <c r="U535" s="360"/>
      <c r="V535" s="361"/>
      <c r="W535" s="523"/>
      <c r="X535" s="524"/>
      <c r="Y535" s="642"/>
      <c r="Z535" s="247"/>
      <c r="AA535" s="247"/>
      <c r="AB535" s="247"/>
      <c r="AC535" s="391">
        <f>ROUND(ROUND(H512*O$8,0)*S536,0)</f>
        <v>482</v>
      </c>
      <c r="AD535" s="268"/>
    </row>
    <row r="536" spans="1:30" ht="17.100000000000001" customHeight="1">
      <c r="A536" s="243">
        <v>61</v>
      </c>
      <c r="B536" s="243">
        <v>8909</v>
      </c>
      <c r="C536" s="870" t="s">
        <v>7366</v>
      </c>
      <c r="D536" s="765"/>
      <c r="E536" s="765"/>
      <c r="F536" s="278"/>
      <c r="G536" s="278"/>
      <c r="H536" s="278"/>
      <c r="I536" s="279"/>
      <c r="J536" s="597"/>
      <c r="K536" s="654"/>
      <c r="L536" s="385"/>
      <c r="M536" s="245"/>
      <c r="N536" s="208"/>
      <c r="O536" s="385"/>
      <c r="P536" s="772"/>
      <c r="Q536" s="1620"/>
      <c r="R536" s="643" t="s">
        <v>163</v>
      </c>
      <c r="S536" s="365">
        <v>0.5</v>
      </c>
      <c r="T536" s="777"/>
      <c r="U536" s="639"/>
      <c r="V536" s="529"/>
      <c r="W536" s="516"/>
      <c r="X536" s="517"/>
      <c r="Y536" s="526"/>
      <c r="Z536" s="762" t="s">
        <v>167</v>
      </c>
      <c r="AA536" s="354">
        <v>5</v>
      </c>
      <c r="AB536" s="763" t="s">
        <v>168</v>
      </c>
      <c r="AC536" s="391">
        <f>ROUND(ROUND(H512*O$8,0)*S536,0)-AA536</f>
        <v>477</v>
      </c>
      <c r="AD536" s="268"/>
    </row>
    <row r="537" spans="1:30" ht="17.100000000000001" customHeight="1">
      <c r="A537" s="243">
        <v>61</v>
      </c>
      <c r="B537" s="243">
        <v>8910</v>
      </c>
      <c r="C537" s="870" t="s">
        <v>7367</v>
      </c>
      <c r="D537" s="765"/>
      <c r="E537" s="765"/>
      <c r="F537" s="278"/>
      <c r="G537" s="278"/>
      <c r="H537" s="278"/>
      <c r="I537" s="279"/>
      <c r="J537" s="597"/>
      <c r="K537" s="654"/>
      <c r="L537" s="385"/>
      <c r="M537" s="245"/>
      <c r="N537" s="208"/>
      <c r="O537" s="385"/>
      <c r="P537" s="772"/>
      <c r="Q537" s="1620"/>
      <c r="R537" s="530"/>
      <c r="S537" s="530"/>
      <c r="T537" s="777"/>
      <c r="U537" s="639"/>
      <c r="V537" s="529"/>
      <c r="W537" s="1684" t="s">
        <v>4700</v>
      </c>
      <c r="X537" s="362" t="s">
        <v>163</v>
      </c>
      <c r="Y537" s="395">
        <v>0.85</v>
      </c>
      <c r="Z537" s="355"/>
      <c r="AA537" s="247"/>
      <c r="AB537" s="247"/>
      <c r="AC537" s="391">
        <f>ROUND(ROUND(ROUND(H512*O$8,0)*S536,0)*Y537,0)</f>
        <v>410</v>
      </c>
      <c r="AD537" s="268"/>
    </row>
    <row r="538" spans="1:30" ht="17.100000000000001" customHeight="1">
      <c r="A538" s="243">
        <v>61</v>
      </c>
      <c r="B538" s="243">
        <v>8911</v>
      </c>
      <c r="C538" s="870" t="s">
        <v>7368</v>
      </c>
      <c r="D538" s="765"/>
      <c r="E538" s="765"/>
      <c r="F538" s="278"/>
      <c r="G538" s="278"/>
      <c r="H538" s="278"/>
      <c r="I538" s="279"/>
      <c r="J538" s="597"/>
      <c r="K538" s="654"/>
      <c r="L538" s="385"/>
      <c r="M538" s="245"/>
      <c r="N538" s="208"/>
      <c r="O538" s="385"/>
      <c r="P538" s="772"/>
      <c r="Q538" s="1620"/>
      <c r="R538" s="643"/>
      <c r="S538" s="643"/>
      <c r="T538" s="778"/>
      <c r="U538" s="525"/>
      <c r="V538" s="539"/>
      <c r="W538" s="1651"/>
      <c r="X538" s="512"/>
      <c r="Y538" s="368"/>
      <c r="Z538" s="762" t="s">
        <v>167</v>
      </c>
      <c r="AA538" s="354">
        <v>5</v>
      </c>
      <c r="AB538" s="763" t="s">
        <v>168</v>
      </c>
      <c r="AC538" s="391">
        <f>ROUND(ROUND(ROUND(H512*O$8,0)*S536,0)*Y537,0)-AA538</f>
        <v>405</v>
      </c>
      <c r="AD538" s="268"/>
    </row>
    <row r="539" spans="1:30" ht="17.100000000000001" customHeight="1">
      <c r="A539" s="243">
        <v>61</v>
      </c>
      <c r="B539" s="243">
        <v>8912</v>
      </c>
      <c r="C539" s="870" t="s">
        <v>7369</v>
      </c>
      <c r="D539" s="765"/>
      <c r="E539" s="765"/>
      <c r="F539" s="278"/>
      <c r="G539" s="278"/>
      <c r="H539" s="278"/>
      <c r="I539" s="279"/>
      <c r="J539" s="597"/>
      <c r="K539" s="654"/>
      <c r="L539" s="385"/>
      <c r="M539" s="245"/>
      <c r="N539" s="208"/>
      <c r="O539" s="385"/>
      <c r="P539" s="773"/>
      <c r="Q539" s="530"/>
      <c r="R539" s="530"/>
      <c r="S539" s="530"/>
      <c r="T539" s="1580" t="s">
        <v>4703</v>
      </c>
      <c r="U539" s="362" t="s">
        <v>163</v>
      </c>
      <c r="V539" s="356">
        <v>0.7</v>
      </c>
      <c r="W539" s="523"/>
      <c r="X539" s="524"/>
      <c r="Y539" s="642"/>
      <c r="Z539" s="247"/>
      <c r="AA539" s="247"/>
      <c r="AB539" s="247"/>
      <c r="AC539" s="391">
        <f>ROUND(ROUND(ROUND(H512*O$8,0)*S536,0)*V539,0)</f>
        <v>337</v>
      </c>
      <c r="AD539" s="268"/>
    </row>
    <row r="540" spans="1:30" ht="17.100000000000001" customHeight="1">
      <c r="A540" s="243">
        <v>61</v>
      </c>
      <c r="B540" s="243">
        <v>8913</v>
      </c>
      <c r="C540" s="870" t="s">
        <v>7370</v>
      </c>
      <c r="D540" s="765"/>
      <c r="E540" s="765"/>
      <c r="F540" s="278"/>
      <c r="G540" s="278"/>
      <c r="H540" s="278"/>
      <c r="I540" s="279"/>
      <c r="J540" s="597"/>
      <c r="K540" s="654"/>
      <c r="L540" s="385"/>
      <c r="M540" s="245"/>
      <c r="N540" s="208"/>
      <c r="O540" s="385"/>
      <c r="P540" s="773"/>
      <c r="Q540" s="530"/>
      <c r="R540" s="530"/>
      <c r="S540" s="530"/>
      <c r="T540" s="1620"/>
      <c r="U540" s="643"/>
      <c r="V540" s="365"/>
      <c r="W540" s="319"/>
      <c r="X540" s="288"/>
      <c r="Y540" s="526"/>
      <c r="Z540" s="762" t="s">
        <v>167</v>
      </c>
      <c r="AA540" s="354">
        <v>5</v>
      </c>
      <c r="AB540" s="763" t="s">
        <v>168</v>
      </c>
      <c r="AC540" s="391">
        <f>ROUND(ROUND(ROUND(H512*O$8,0)*S536,0)*V539,0)-AA540</f>
        <v>332</v>
      </c>
      <c r="AD540" s="268"/>
    </row>
    <row r="541" spans="1:30" ht="17.100000000000001" customHeight="1">
      <c r="A541" s="243">
        <v>61</v>
      </c>
      <c r="B541" s="243">
        <v>8914</v>
      </c>
      <c r="C541" s="870" t="s">
        <v>7371</v>
      </c>
      <c r="D541" s="765"/>
      <c r="E541" s="765"/>
      <c r="F541" s="278"/>
      <c r="G541" s="278"/>
      <c r="H541" s="278"/>
      <c r="I541" s="279"/>
      <c r="J541" s="597"/>
      <c r="K541" s="654"/>
      <c r="L541" s="385"/>
      <c r="M541" s="245"/>
      <c r="N541" s="208"/>
      <c r="O541" s="385"/>
      <c r="P541" s="774"/>
      <c r="Q541" s="643"/>
      <c r="R541" s="1644"/>
      <c r="S541" s="1652"/>
      <c r="T541" s="1620"/>
      <c r="U541" s="779"/>
      <c r="V541" s="780"/>
      <c r="W541" s="1684" t="s">
        <v>4700</v>
      </c>
      <c r="X541" s="362" t="s">
        <v>163</v>
      </c>
      <c r="Y541" s="395">
        <v>0.85</v>
      </c>
      <c r="Z541" s="355"/>
      <c r="AA541" s="247"/>
      <c r="AB541" s="247"/>
      <c r="AC541" s="391">
        <f>ROUND(ROUND(ROUND(ROUND(H512*O$8,0)*S536,0)*V539,0)*Y541,0)</f>
        <v>286</v>
      </c>
      <c r="AD541" s="268"/>
    </row>
    <row r="542" spans="1:30" ht="17.100000000000001" customHeight="1">
      <c r="A542" s="243">
        <v>61</v>
      </c>
      <c r="B542" s="243">
        <v>8915</v>
      </c>
      <c r="C542" s="870" t="s">
        <v>7372</v>
      </c>
      <c r="D542" s="765"/>
      <c r="E542" s="765"/>
      <c r="F542" s="278"/>
      <c r="G542" s="278"/>
      <c r="H542" s="278"/>
      <c r="I542" s="279"/>
      <c r="J542" s="597"/>
      <c r="K542" s="654"/>
      <c r="L542" s="385"/>
      <c r="M542" s="245"/>
      <c r="N542" s="208"/>
      <c r="O542" s="385"/>
      <c r="P542" s="774"/>
      <c r="Q542" s="643"/>
      <c r="R542" s="643"/>
      <c r="S542" s="643"/>
      <c r="T542" s="781"/>
      <c r="U542" s="537"/>
      <c r="V542" s="783"/>
      <c r="W542" s="1651"/>
      <c r="X542" s="512"/>
      <c r="Y542" s="368"/>
      <c r="Z542" s="762" t="s">
        <v>167</v>
      </c>
      <c r="AA542" s="354">
        <v>5</v>
      </c>
      <c r="AB542" s="763" t="s">
        <v>168</v>
      </c>
      <c r="AC542" s="391">
        <f>ROUND(ROUND(ROUND(ROUND(H512*O$8,0)*S536,0)*V539,0)*Y541,0)-AA542</f>
        <v>281</v>
      </c>
      <c r="AD542" s="268"/>
    </row>
    <row r="543" spans="1:30" ht="17.100000000000001" customHeight="1">
      <c r="A543" s="243">
        <v>61</v>
      </c>
      <c r="B543" s="243">
        <v>8916</v>
      </c>
      <c r="C543" s="870" t="s">
        <v>7373</v>
      </c>
      <c r="D543" s="765"/>
      <c r="E543" s="765"/>
      <c r="F543" s="278"/>
      <c r="G543" s="278"/>
      <c r="H543" s="278"/>
      <c r="I543" s="279"/>
      <c r="J543" s="597"/>
      <c r="K543" s="654"/>
      <c r="L543" s="385"/>
      <c r="M543" s="245"/>
      <c r="N543" s="208"/>
      <c r="O543" s="385"/>
      <c r="P543" s="773"/>
      <c r="Q543" s="643"/>
      <c r="R543" s="1646"/>
      <c r="S543" s="1649"/>
      <c r="T543" s="1580" t="s">
        <v>4708</v>
      </c>
      <c r="U543" s="643" t="s">
        <v>163</v>
      </c>
      <c r="V543" s="365">
        <v>0.85</v>
      </c>
      <c r="W543" s="523"/>
      <c r="X543" s="524"/>
      <c r="Y543" s="642"/>
      <c r="Z543" s="247"/>
      <c r="AA543" s="247"/>
      <c r="AB543" s="247"/>
      <c r="AC543" s="391">
        <f>ROUND(ROUND(ROUND(H512*O$8,0)*S536,0)*V543,0)</f>
        <v>410</v>
      </c>
      <c r="AD543" s="268"/>
    </row>
    <row r="544" spans="1:30" ht="17.100000000000001" customHeight="1">
      <c r="A544" s="243">
        <v>61</v>
      </c>
      <c r="B544" s="243">
        <v>8917</v>
      </c>
      <c r="C544" s="870" t="s">
        <v>7374</v>
      </c>
      <c r="D544" s="765"/>
      <c r="E544" s="765"/>
      <c r="F544" s="278"/>
      <c r="G544" s="278"/>
      <c r="H544" s="278"/>
      <c r="I544" s="279"/>
      <c r="J544" s="597"/>
      <c r="K544" s="654"/>
      <c r="L544" s="385"/>
      <c r="M544" s="245"/>
      <c r="N544" s="208"/>
      <c r="O544" s="385"/>
      <c r="P544" s="773"/>
      <c r="Q544" s="643"/>
      <c r="R544" s="365"/>
      <c r="S544" s="365"/>
      <c r="T544" s="1620"/>
      <c r="U544" s="643"/>
      <c r="V544" s="365"/>
      <c r="W544" s="319"/>
      <c r="X544" s="288"/>
      <c r="Y544" s="526"/>
      <c r="Z544" s="762" t="s">
        <v>167</v>
      </c>
      <c r="AA544" s="354">
        <v>5</v>
      </c>
      <c r="AB544" s="763" t="s">
        <v>168</v>
      </c>
      <c r="AC544" s="391">
        <f>ROUND(ROUND(ROUND(H512*O$8,0)*S536,0)*V543,0)-AA544</f>
        <v>405</v>
      </c>
      <c r="AD544" s="268"/>
    </row>
    <row r="545" spans="1:30" ht="17.100000000000001" customHeight="1">
      <c r="A545" s="243">
        <v>61</v>
      </c>
      <c r="B545" s="243">
        <v>8918</v>
      </c>
      <c r="C545" s="870" t="s">
        <v>7375</v>
      </c>
      <c r="D545" s="765"/>
      <c r="E545" s="765"/>
      <c r="F545" s="278"/>
      <c r="G545" s="278"/>
      <c r="H545" s="278"/>
      <c r="I545" s="279"/>
      <c r="J545" s="597"/>
      <c r="K545" s="654"/>
      <c r="L545" s="385"/>
      <c r="M545" s="245"/>
      <c r="N545" s="208"/>
      <c r="O545" s="385"/>
      <c r="P545" s="774"/>
      <c r="Q545" s="643"/>
      <c r="R545" s="365"/>
      <c r="S545" s="365"/>
      <c r="T545" s="1620"/>
      <c r="U545" s="779"/>
      <c r="V545" s="780"/>
      <c r="W545" s="1684" t="s">
        <v>4700</v>
      </c>
      <c r="X545" s="362" t="s">
        <v>163</v>
      </c>
      <c r="Y545" s="395">
        <v>0.85</v>
      </c>
      <c r="Z545" s="355"/>
      <c r="AA545" s="247"/>
      <c r="AB545" s="247"/>
      <c r="AC545" s="391">
        <f>ROUND(ROUND(ROUND(ROUND(H512*O$8,0)*S536,0)*V543,0)*Y545,0)</f>
        <v>349</v>
      </c>
      <c r="AD545" s="268"/>
    </row>
    <row r="546" spans="1:30" ht="17.100000000000001" customHeight="1">
      <c r="A546" s="243">
        <v>61</v>
      </c>
      <c r="B546" s="243">
        <v>8919</v>
      </c>
      <c r="C546" s="870" t="s">
        <v>7376</v>
      </c>
      <c r="D546" s="765"/>
      <c r="E546" s="765"/>
      <c r="F546" s="278"/>
      <c r="G546" s="278"/>
      <c r="H546" s="278"/>
      <c r="I546" s="279"/>
      <c r="J546" s="597"/>
      <c r="K546" s="654"/>
      <c r="L546" s="385"/>
      <c r="M546" s="245"/>
      <c r="N546" s="208"/>
      <c r="O546" s="385"/>
      <c r="P546" s="467"/>
      <c r="Q546" s="643"/>
      <c r="R546" s="643"/>
      <c r="S546" s="643"/>
      <c r="T546" s="1642"/>
      <c r="U546" s="537"/>
      <c r="V546" s="783"/>
      <c r="W546" s="1651"/>
      <c r="X546" s="512"/>
      <c r="Y546" s="368"/>
      <c r="Z546" s="762" t="s">
        <v>167</v>
      </c>
      <c r="AA546" s="354">
        <v>5</v>
      </c>
      <c r="AB546" s="763" t="s">
        <v>168</v>
      </c>
      <c r="AC546" s="391">
        <f>ROUND(ROUND(ROUND(ROUND(H512*O$8,0)*S536,0)*V543,0)*Y545,0)-AA546</f>
        <v>344</v>
      </c>
      <c r="AD546" s="268"/>
    </row>
    <row r="547" spans="1:30" ht="17.100000000000001" customHeight="1">
      <c r="A547" s="229">
        <v>61</v>
      </c>
      <c r="B547" s="229">
        <v>8315</v>
      </c>
      <c r="C547" s="871" t="s">
        <v>7377</v>
      </c>
      <c r="D547" s="765"/>
      <c r="E547" s="765"/>
      <c r="F547" s="278"/>
      <c r="G547" s="278"/>
      <c r="H547" s="278"/>
      <c r="I547" s="279"/>
      <c r="J547" s="1611" t="s">
        <v>4738</v>
      </c>
      <c r="K547" s="784"/>
      <c r="L547" s="872"/>
      <c r="M547" s="873"/>
      <c r="N547" s="785"/>
      <c r="O547" s="874"/>
      <c r="P547" s="231"/>
      <c r="Q547" s="232"/>
      <c r="R547" s="232"/>
      <c r="S547" s="232"/>
      <c r="T547" s="340"/>
      <c r="U547" s="334"/>
      <c r="V547" s="232"/>
      <c r="W547" s="231"/>
      <c r="X547" s="232"/>
      <c r="Y547" s="314"/>
      <c r="Z547" s="257"/>
      <c r="AA547" s="257"/>
      <c r="AB547" s="257"/>
      <c r="AC547" s="473">
        <f>ROUND(ROUND(H512*L548,0)*O$8,0)</f>
        <v>930</v>
      </c>
      <c r="AD547" s="268"/>
    </row>
    <row r="548" spans="1:30" ht="17.100000000000001" customHeight="1">
      <c r="A548" s="243">
        <v>61</v>
      </c>
      <c r="B548" s="243">
        <v>8920</v>
      </c>
      <c r="C548" s="870" t="s">
        <v>7378</v>
      </c>
      <c r="D548" s="764"/>
      <c r="E548" s="764"/>
      <c r="F548" s="377"/>
      <c r="G548" s="377"/>
      <c r="H548" s="377"/>
      <c r="I548" s="378"/>
      <c r="J548" s="1613"/>
      <c r="K548" s="214" t="s">
        <v>163</v>
      </c>
      <c r="L548" s="875">
        <v>0.96499999999999997</v>
      </c>
      <c r="M548" s="876"/>
      <c r="N548" s="397"/>
      <c r="O548" s="875"/>
      <c r="P548" s="245"/>
      <c r="Q548" s="208"/>
      <c r="R548" s="208"/>
      <c r="S548" s="208"/>
      <c r="T548" s="611"/>
      <c r="U548" s="301"/>
      <c r="V548" s="208"/>
      <c r="W548" s="245"/>
      <c r="X548" s="208"/>
      <c r="Y548" s="226"/>
      <c r="Z548" s="762" t="s">
        <v>167</v>
      </c>
      <c r="AA548" s="354">
        <v>5</v>
      </c>
      <c r="AB548" s="763" t="s">
        <v>168</v>
      </c>
      <c r="AC548" s="391">
        <f>ROUND(ROUND(H512*L548,0)*O$8,0)-AA548</f>
        <v>925</v>
      </c>
      <c r="AD548" s="268"/>
    </row>
    <row r="549" spans="1:30" ht="17.100000000000001" customHeight="1">
      <c r="A549" s="243">
        <v>61</v>
      </c>
      <c r="B549" s="243">
        <v>8921</v>
      </c>
      <c r="C549" s="870" t="s">
        <v>7379</v>
      </c>
      <c r="D549" s="764"/>
      <c r="E549" s="764"/>
      <c r="F549" s="377"/>
      <c r="G549" s="377"/>
      <c r="H549" s="377"/>
      <c r="I549" s="378"/>
      <c r="J549" s="1613"/>
      <c r="K549" s="654"/>
      <c r="L549" s="385"/>
      <c r="M549" s="245"/>
      <c r="N549" s="208"/>
      <c r="O549" s="385"/>
      <c r="P549" s="245"/>
      <c r="Q549" s="208"/>
      <c r="R549" s="208"/>
      <c r="S549" s="208"/>
      <c r="T549" s="611"/>
      <c r="U549" s="301"/>
      <c r="V549" s="385"/>
      <c r="W549" s="1684" t="s">
        <v>4700</v>
      </c>
      <c r="X549" s="362" t="s">
        <v>163</v>
      </c>
      <c r="Y549" s="395">
        <v>0.85</v>
      </c>
      <c r="Z549" s="355"/>
      <c r="AA549" s="247"/>
      <c r="AB549" s="247"/>
      <c r="AC549" s="391">
        <f>ROUND(ROUND(ROUND(H512*L548,0)*O$8,0)*Y549,0)</f>
        <v>791</v>
      </c>
      <c r="AD549" s="268"/>
    </row>
    <row r="550" spans="1:30" ht="17.100000000000001" customHeight="1">
      <c r="A550" s="243">
        <v>61</v>
      </c>
      <c r="B550" s="243">
        <v>8922</v>
      </c>
      <c r="C550" s="870" t="s">
        <v>7380</v>
      </c>
      <c r="D550" s="764"/>
      <c r="E550" s="764"/>
      <c r="F550" s="278"/>
      <c r="G550" s="278"/>
      <c r="H550" s="278"/>
      <c r="I550" s="279"/>
      <c r="J550" s="597"/>
      <c r="K550" s="654"/>
      <c r="L550" s="385"/>
      <c r="M550" s="245"/>
      <c r="N550" s="208"/>
      <c r="O550" s="385"/>
      <c r="P550" s="245"/>
      <c r="Q550" s="208"/>
      <c r="R550" s="208"/>
      <c r="S550" s="208"/>
      <c r="T550" s="761"/>
      <c r="U550" s="304"/>
      <c r="V550" s="226"/>
      <c r="W550" s="1651"/>
      <c r="X550" s="512"/>
      <c r="Y550" s="368"/>
      <c r="Z550" s="762" t="s">
        <v>167</v>
      </c>
      <c r="AA550" s="354">
        <v>5</v>
      </c>
      <c r="AB550" s="763" t="s">
        <v>168</v>
      </c>
      <c r="AC550" s="391">
        <f>ROUND(ROUND(ROUND(H512*L548,0)*O$8,0)*Y549,0)-AA550</f>
        <v>786</v>
      </c>
      <c r="AD550" s="268"/>
    </row>
    <row r="551" spans="1:30" ht="17.100000000000001" customHeight="1">
      <c r="A551" s="229">
        <v>61</v>
      </c>
      <c r="B551" s="229">
        <v>8316</v>
      </c>
      <c r="C551" s="871" t="s">
        <v>7381</v>
      </c>
      <c r="D551" s="764"/>
      <c r="E551" s="764"/>
      <c r="F551" s="278"/>
      <c r="G551" s="278"/>
      <c r="H551" s="278"/>
      <c r="I551" s="279"/>
      <c r="J551" s="597"/>
      <c r="K551" s="654"/>
      <c r="L551" s="385"/>
      <c r="M551" s="245"/>
      <c r="N551" s="208"/>
      <c r="O551" s="385"/>
      <c r="P551" s="245"/>
      <c r="Q551" s="208"/>
      <c r="R551" s="208"/>
      <c r="S551" s="208"/>
      <c r="T551" s="1542" t="s">
        <v>4703</v>
      </c>
      <c r="U551" s="372" t="s">
        <v>163</v>
      </c>
      <c r="V551" s="373">
        <v>0.7</v>
      </c>
      <c r="W551" s="231"/>
      <c r="X551" s="232"/>
      <c r="Y551" s="314"/>
      <c r="Z551" s="257"/>
      <c r="AA551" s="257"/>
      <c r="AB551" s="257"/>
      <c r="AC551" s="473">
        <f>ROUND(ROUND(ROUND(H512*L548,0)*O$8,0)*V551,0)</f>
        <v>651</v>
      </c>
      <c r="AD551" s="268"/>
    </row>
    <row r="552" spans="1:30" ht="17.100000000000001" customHeight="1">
      <c r="A552" s="243">
        <v>61</v>
      </c>
      <c r="B552" s="243">
        <v>8923</v>
      </c>
      <c r="C552" s="870" t="s">
        <v>7382</v>
      </c>
      <c r="D552" s="764"/>
      <c r="E552" s="764"/>
      <c r="F552" s="278"/>
      <c r="G552" s="278"/>
      <c r="H552" s="208"/>
      <c r="I552" s="388"/>
      <c r="J552" s="597"/>
      <c r="K552" s="654"/>
      <c r="L552" s="385"/>
      <c r="M552" s="245"/>
      <c r="N552" s="208"/>
      <c r="O552" s="385"/>
      <c r="P552" s="245"/>
      <c r="Q552" s="208"/>
      <c r="R552" s="208"/>
      <c r="S552" s="208"/>
      <c r="T552" s="1545"/>
      <c r="U552" s="214"/>
      <c r="V552" s="609"/>
      <c r="W552" s="281"/>
      <c r="X552" s="216"/>
      <c r="Y552" s="226"/>
      <c r="Z552" s="762" t="s">
        <v>167</v>
      </c>
      <c r="AA552" s="354">
        <v>5</v>
      </c>
      <c r="AB552" s="763" t="s">
        <v>168</v>
      </c>
      <c r="AC552" s="391">
        <f>ROUND(ROUND(ROUND(H512*L548,0)*O$8,0)*V551,0)-AA552</f>
        <v>646</v>
      </c>
      <c r="AD552" s="268"/>
    </row>
    <row r="553" spans="1:30" ht="17.100000000000001" customHeight="1">
      <c r="A553" s="243">
        <v>61</v>
      </c>
      <c r="B553" s="243">
        <v>8924</v>
      </c>
      <c r="C553" s="870" t="s">
        <v>7383</v>
      </c>
      <c r="D553" s="765"/>
      <c r="E553" s="764"/>
      <c r="F553" s="406"/>
      <c r="G553" s="406"/>
      <c r="H553" s="208"/>
      <c r="I553" s="388"/>
      <c r="J553" s="597"/>
      <c r="K553" s="654"/>
      <c r="L553" s="385"/>
      <c r="M553" s="245"/>
      <c r="N553" s="208"/>
      <c r="O553" s="385"/>
      <c r="P553" s="245"/>
      <c r="Q553" s="208"/>
      <c r="R553" s="208"/>
      <c r="S553" s="208"/>
      <c r="T553" s="1545"/>
      <c r="U553" s="302"/>
      <c r="V553" s="766"/>
      <c r="W553" s="1684" t="s">
        <v>4700</v>
      </c>
      <c r="X553" s="362" t="s">
        <v>163</v>
      </c>
      <c r="Y553" s="395">
        <v>0.85</v>
      </c>
      <c r="Z553" s="355"/>
      <c r="AA553" s="247"/>
      <c r="AB553" s="247"/>
      <c r="AC553" s="391">
        <f>ROUND(ROUND(ROUND(ROUND(H512*L548,0)*O$8,0)*V551,0)*Y553,0)</f>
        <v>553</v>
      </c>
      <c r="AD553" s="268"/>
    </row>
    <row r="554" spans="1:30" ht="17.100000000000001" customHeight="1">
      <c r="A554" s="243">
        <v>61</v>
      </c>
      <c r="B554" s="243">
        <v>8925</v>
      </c>
      <c r="C554" s="870" t="s">
        <v>7384</v>
      </c>
      <c r="D554" s="765"/>
      <c r="E554" s="764"/>
      <c r="F554" s="406"/>
      <c r="G554" s="406"/>
      <c r="H554" s="208"/>
      <c r="I554" s="388"/>
      <c r="J554" s="597"/>
      <c r="K554" s="654"/>
      <c r="L554" s="385"/>
      <c r="M554" s="245"/>
      <c r="N554" s="208"/>
      <c r="O554" s="385"/>
      <c r="P554" s="245"/>
      <c r="Q554" s="208"/>
      <c r="R554" s="208"/>
      <c r="S554" s="208"/>
      <c r="T554" s="399"/>
      <c r="U554" s="305"/>
      <c r="V554" s="768"/>
      <c r="W554" s="1651"/>
      <c r="X554" s="512"/>
      <c r="Y554" s="368"/>
      <c r="Z554" s="762" t="s">
        <v>167</v>
      </c>
      <c r="AA554" s="354">
        <v>5</v>
      </c>
      <c r="AB554" s="763" t="s">
        <v>168</v>
      </c>
      <c r="AC554" s="391">
        <f>ROUND(ROUND(ROUND(ROUND(H512*L548,0)*O$8,0)*V551,0)*Y553,0)-AA554</f>
        <v>548</v>
      </c>
      <c r="AD554" s="268"/>
    </row>
    <row r="555" spans="1:30" ht="17.100000000000001" customHeight="1">
      <c r="A555" s="229">
        <v>61</v>
      </c>
      <c r="B555" s="229">
        <v>8759</v>
      </c>
      <c r="C555" s="871" t="s">
        <v>7385</v>
      </c>
      <c r="D555" s="765"/>
      <c r="E555" s="764"/>
      <c r="F555" s="406"/>
      <c r="G555" s="406"/>
      <c r="H555" s="208"/>
      <c r="I555" s="388"/>
      <c r="J555" s="597"/>
      <c r="K555" s="654"/>
      <c r="L555" s="385"/>
      <c r="M555" s="245"/>
      <c r="N555" s="208"/>
      <c r="O555" s="385"/>
      <c r="P555" s="245"/>
      <c r="Q555" s="208"/>
      <c r="R555" s="208"/>
      <c r="S555" s="385"/>
      <c r="T555" s="1542" t="s">
        <v>4708</v>
      </c>
      <c r="U555" s="214" t="s">
        <v>163</v>
      </c>
      <c r="V555" s="609">
        <v>0.85</v>
      </c>
      <c r="W555" s="231"/>
      <c r="X555" s="232"/>
      <c r="Y555" s="314"/>
      <c r="Z555" s="257"/>
      <c r="AA555" s="257"/>
      <c r="AB555" s="257"/>
      <c r="AC555" s="473">
        <f>ROUND(ROUND(ROUND(H512*L548,0)*O$8,0)*V555,0)</f>
        <v>791</v>
      </c>
      <c r="AD555" s="268"/>
    </row>
    <row r="556" spans="1:30" ht="17.100000000000001" customHeight="1">
      <c r="A556" s="243">
        <v>61</v>
      </c>
      <c r="B556" s="243">
        <v>8926</v>
      </c>
      <c r="C556" s="870" t="s">
        <v>7386</v>
      </c>
      <c r="D556" s="765"/>
      <c r="E556" s="764"/>
      <c r="F556" s="406"/>
      <c r="G556" s="406"/>
      <c r="H556" s="208"/>
      <c r="I556" s="388"/>
      <c r="J556" s="597"/>
      <c r="K556" s="654"/>
      <c r="L556" s="385"/>
      <c r="M556" s="245"/>
      <c r="N556" s="208"/>
      <c r="O556" s="385"/>
      <c r="P556" s="245"/>
      <c r="Q556" s="208"/>
      <c r="R556" s="208"/>
      <c r="S556" s="208"/>
      <c r="T556" s="1545"/>
      <c r="U556" s="214"/>
      <c r="V556" s="609"/>
      <c r="W556" s="281"/>
      <c r="X556" s="216"/>
      <c r="Y556" s="226"/>
      <c r="Z556" s="762" t="s">
        <v>167</v>
      </c>
      <c r="AA556" s="354">
        <v>5</v>
      </c>
      <c r="AB556" s="763" t="s">
        <v>168</v>
      </c>
      <c r="AC556" s="391">
        <f>ROUND(ROUND(ROUND(H512*L548,0)*O$8,0)*V555,0)-AA556</f>
        <v>786</v>
      </c>
      <c r="AD556" s="268"/>
    </row>
    <row r="557" spans="1:30" ht="17.100000000000001" customHeight="1">
      <c r="A557" s="243">
        <v>61</v>
      </c>
      <c r="B557" s="243">
        <v>8927</v>
      </c>
      <c r="C557" s="870" t="s">
        <v>7387</v>
      </c>
      <c r="D557" s="765"/>
      <c r="E557" s="764"/>
      <c r="F557" s="278"/>
      <c r="G557" s="278"/>
      <c r="H557" s="278"/>
      <c r="I557" s="279"/>
      <c r="J557" s="597"/>
      <c r="K557" s="654"/>
      <c r="L557" s="385"/>
      <c r="M557" s="245"/>
      <c r="N557" s="208"/>
      <c r="O557" s="385"/>
      <c r="P557" s="245"/>
      <c r="Q557" s="208"/>
      <c r="R557" s="208"/>
      <c r="S557" s="208"/>
      <c r="T557" s="1545"/>
      <c r="U557" s="302"/>
      <c r="V557" s="766"/>
      <c r="W557" s="1684" t="s">
        <v>4700</v>
      </c>
      <c r="X557" s="362" t="s">
        <v>163</v>
      </c>
      <c r="Y557" s="395">
        <v>0.85</v>
      </c>
      <c r="Z557" s="355"/>
      <c r="AA557" s="247"/>
      <c r="AB557" s="247"/>
      <c r="AC557" s="391">
        <f>ROUND(ROUND(ROUND(ROUND(H512*L548,0)*O$8,0)*V555,0)*Y557,0)</f>
        <v>672</v>
      </c>
      <c r="AD557" s="268"/>
    </row>
    <row r="558" spans="1:30" ht="17.100000000000001" customHeight="1">
      <c r="A558" s="243">
        <v>61</v>
      </c>
      <c r="B558" s="243">
        <v>8928</v>
      </c>
      <c r="C558" s="870" t="s">
        <v>7388</v>
      </c>
      <c r="D558" s="765"/>
      <c r="E558" s="764"/>
      <c r="F558" s="278"/>
      <c r="G558" s="278"/>
      <c r="H558" s="278"/>
      <c r="I558" s="279"/>
      <c r="J558" s="597"/>
      <c r="K558" s="654"/>
      <c r="L558" s="385"/>
      <c r="M558" s="245"/>
      <c r="N558" s="208"/>
      <c r="O558" s="385"/>
      <c r="P558" s="281"/>
      <c r="Q558" s="216"/>
      <c r="R558" s="216"/>
      <c r="S558" s="216"/>
      <c r="T558" s="1563"/>
      <c r="U558" s="305"/>
      <c r="V558" s="768"/>
      <c r="W558" s="1651"/>
      <c r="X558" s="512"/>
      <c r="Y558" s="368"/>
      <c r="Z558" s="762" t="s">
        <v>167</v>
      </c>
      <c r="AA558" s="354">
        <v>5</v>
      </c>
      <c r="AB558" s="763" t="s">
        <v>168</v>
      </c>
      <c r="AC558" s="391">
        <f>ROUND(ROUND(ROUND(ROUND(H512*L548,0)*O$8,0)*V555,0)*Y557,0)-AA558</f>
        <v>667</v>
      </c>
      <c r="AD558" s="268"/>
    </row>
    <row r="559" spans="1:30" ht="17.100000000000001" customHeight="1">
      <c r="A559" s="229">
        <v>61</v>
      </c>
      <c r="B559" s="229">
        <v>8317</v>
      </c>
      <c r="C559" s="871" t="s">
        <v>7389</v>
      </c>
      <c r="D559" s="765"/>
      <c r="E559" s="765"/>
      <c r="F559" s="278"/>
      <c r="G559" s="278"/>
      <c r="H559" s="278"/>
      <c r="I559" s="279"/>
      <c r="J559" s="597"/>
      <c r="K559" s="654"/>
      <c r="L559" s="385"/>
      <c r="M559" s="245"/>
      <c r="N559" s="208"/>
      <c r="O559" s="385"/>
      <c r="P559" s="1539" t="s">
        <v>4713</v>
      </c>
      <c r="Q559" s="1608" t="s">
        <v>162</v>
      </c>
      <c r="R559" s="769"/>
      <c r="S559" s="769"/>
      <c r="T559" s="340"/>
      <c r="U559" s="338"/>
      <c r="V559" s="334"/>
      <c r="W559" s="231"/>
      <c r="X559" s="232"/>
      <c r="Y559" s="314"/>
      <c r="Z559" s="257"/>
      <c r="AA559" s="257"/>
      <c r="AB559" s="257"/>
      <c r="AC559" s="473">
        <f>ROUND(ROUND(ROUND(H512*L548,0)*O$8,0)*S560,0)</f>
        <v>651</v>
      </c>
      <c r="AD559" s="268"/>
    </row>
    <row r="560" spans="1:30" ht="17.100000000000001" customHeight="1">
      <c r="A560" s="243">
        <v>61</v>
      </c>
      <c r="B560" s="243">
        <v>8929</v>
      </c>
      <c r="C560" s="870" t="s">
        <v>7390</v>
      </c>
      <c r="D560" s="765"/>
      <c r="E560" s="765"/>
      <c r="F560" s="278"/>
      <c r="G560" s="278"/>
      <c r="H560" s="278"/>
      <c r="I560" s="279"/>
      <c r="J560" s="597"/>
      <c r="K560" s="654"/>
      <c r="L560" s="385"/>
      <c r="M560" s="245"/>
      <c r="N560" s="208"/>
      <c r="O560" s="385"/>
      <c r="P560" s="1631"/>
      <c r="Q560" s="1586"/>
      <c r="R560" s="214" t="s">
        <v>163</v>
      </c>
      <c r="S560" s="770">
        <v>0.7</v>
      </c>
      <c r="T560" s="611"/>
      <c r="U560" s="392"/>
      <c r="V560" s="301"/>
      <c r="W560" s="245"/>
      <c r="X560" s="208"/>
      <c r="Y560" s="226"/>
      <c r="Z560" s="762" t="s">
        <v>167</v>
      </c>
      <c r="AA560" s="354">
        <v>5</v>
      </c>
      <c r="AB560" s="763" t="s">
        <v>168</v>
      </c>
      <c r="AC560" s="391">
        <f>ROUND(ROUND(ROUND(H512*L548,0)*O$8,0)*S560,0)-AA560</f>
        <v>646</v>
      </c>
      <c r="AD560" s="268"/>
    </row>
    <row r="561" spans="1:30" ht="17.100000000000001" customHeight="1">
      <c r="A561" s="243">
        <v>61</v>
      </c>
      <c r="B561" s="243">
        <v>8930</v>
      </c>
      <c r="C561" s="870" t="s">
        <v>7391</v>
      </c>
      <c r="D561" s="765"/>
      <c r="E561" s="765"/>
      <c r="F561" s="278"/>
      <c r="G561" s="278"/>
      <c r="H561" s="278"/>
      <c r="I561" s="279"/>
      <c r="J561" s="597"/>
      <c r="K561" s="654"/>
      <c r="L561" s="385"/>
      <c r="M561" s="245"/>
      <c r="N561" s="208"/>
      <c r="O561" s="385"/>
      <c r="P561" s="1631"/>
      <c r="Q561" s="1586"/>
      <c r="T561" s="611"/>
      <c r="U561" s="392"/>
      <c r="V561" s="301"/>
      <c r="W561" s="1684" t="s">
        <v>4700</v>
      </c>
      <c r="X561" s="362" t="s">
        <v>163</v>
      </c>
      <c r="Y561" s="395">
        <v>0.85</v>
      </c>
      <c r="Z561" s="355"/>
      <c r="AA561" s="247"/>
      <c r="AB561" s="247"/>
      <c r="AC561" s="391">
        <f>ROUND(ROUND(ROUND(ROUND(H512*L548,0)*O$8,0)*S560,0)*Y561,0)</f>
        <v>553</v>
      </c>
      <c r="AD561" s="268"/>
    </row>
    <row r="562" spans="1:30" ht="17.100000000000001" customHeight="1">
      <c r="A562" s="243">
        <v>61</v>
      </c>
      <c r="B562" s="243">
        <v>8931</v>
      </c>
      <c r="C562" s="870" t="s">
        <v>7392</v>
      </c>
      <c r="D562" s="765"/>
      <c r="E562" s="765"/>
      <c r="F562" s="278"/>
      <c r="G562" s="278"/>
      <c r="H562" s="278"/>
      <c r="I562" s="279"/>
      <c r="J562" s="597"/>
      <c r="K562" s="654"/>
      <c r="L562" s="385"/>
      <c r="M562" s="245"/>
      <c r="N562" s="208"/>
      <c r="O562" s="385"/>
      <c r="P562" s="772"/>
      <c r="Q562" s="1586"/>
      <c r="R562" s="214"/>
      <c r="S562" s="214"/>
      <c r="T562" s="761"/>
      <c r="U562" s="407"/>
      <c r="V562" s="304"/>
      <c r="W562" s="1651"/>
      <c r="X562" s="512"/>
      <c r="Y562" s="368"/>
      <c r="Z562" s="762" t="s">
        <v>167</v>
      </c>
      <c r="AA562" s="354">
        <v>5</v>
      </c>
      <c r="AB562" s="763" t="s">
        <v>168</v>
      </c>
      <c r="AC562" s="391">
        <f>ROUND(ROUND(ROUND(ROUND(H512*L548,0)*O$8,0)*S560,0)*Y561,0)-AA562</f>
        <v>548</v>
      </c>
      <c r="AD562" s="268"/>
    </row>
    <row r="563" spans="1:30" ht="17.100000000000001" customHeight="1">
      <c r="A563" s="229">
        <v>61</v>
      </c>
      <c r="B563" s="229">
        <v>8318</v>
      </c>
      <c r="C563" s="871" t="s">
        <v>7393</v>
      </c>
      <c r="D563" s="765"/>
      <c r="E563" s="765"/>
      <c r="F563" s="278"/>
      <c r="G563" s="278"/>
      <c r="H563" s="278"/>
      <c r="I563" s="279"/>
      <c r="J563" s="597"/>
      <c r="K563" s="654"/>
      <c r="L563" s="385"/>
      <c r="M563" s="245"/>
      <c r="N563" s="208"/>
      <c r="O563" s="385"/>
      <c r="P563" s="773"/>
      <c r="T563" s="1542" t="s">
        <v>4703</v>
      </c>
      <c r="U563" s="372" t="s">
        <v>163</v>
      </c>
      <c r="V563" s="373">
        <v>0.7</v>
      </c>
      <c r="W563" s="231"/>
      <c r="X563" s="232"/>
      <c r="Y563" s="314"/>
      <c r="Z563" s="257"/>
      <c r="AA563" s="257"/>
      <c r="AB563" s="257"/>
      <c r="AC563" s="473">
        <f>ROUND(ROUND(ROUND(ROUND(H512*L548,0)*O$8,0)*S560,0)*V563,0)</f>
        <v>456</v>
      </c>
      <c r="AD563" s="268"/>
    </row>
    <row r="564" spans="1:30" ht="17.100000000000001" customHeight="1">
      <c r="A564" s="243">
        <v>61</v>
      </c>
      <c r="B564" s="243">
        <v>8932</v>
      </c>
      <c r="C564" s="870" t="s">
        <v>7394</v>
      </c>
      <c r="D564" s="765"/>
      <c r="E564" s="765"/>
      <c r="F564" s="278"/>
      <c r="G564" s="278"/>
      <c r="H564" s="278"/>
      <c r="I564" s="279"/>
      <c r="J564" s="597"/>
      <c r="K564" s="654"/>
      <c r="L564" s="385"/>
      <c r="M564" s="245"/>
      <c r="N564" s="208"/>
      <c r="O564" s="385"/>
      <c r="P564" s="773"/>
      <c r="T564" s="1545"/>
      <c r="U564" s="214"/>
      <c r="V564" s="609"/>
      <c r="W564" s="281"/>
      <c r="X564" s="216"/>
      <c r="Y564" s="226"/>
      <c r="Z564" s="762" t="s">
        <v>167</v>
      </c>
      <c r="AA564" s="354">
        <v>5</v>
      </c>
      <c r="AB564" s="763" t="s">
        <v>168</v>
      </c>
      <c r="AC564" s="391">
        <f>ROUND(ROUND(ROUND(ROUND(H512*L548,0)*O$8,0)*S560,0)*V563,0)-AA564</f>
        <v>451</v>
      </c>
      <c r="AD564" s="268"/>
    </row>
    <row r="565" spans="1:30" ht="17.100000000000001" customHeight="1">
      <c r="A565" s="243">
        <v>61</v>
      </c>
      <c r="B565" s="243">
        <v>8933</v>
      </c>
      <c r="C565" s="870" t="s">
        <v>7395</v>
      </c>
      <c r="D565" s="765"/>
      <c r="E565" s="765"/>
      <c r="F565" s="278"/>
      <c r="G565" s="278"/>
      <c r="H565" s="278"/>
      <c r="I565" s="279"/>
      <c r="J565" s="597"/>
      <c r="K565" s="654"/>
      <c r="L565" s="385"/>
      <c r="M565" s="245"/>
      <c r="N565" s="208"/>
      <c r="O565" s="385"/>
      <c r="P565" s="774"/>
      <c r="Q565" s="214"/>
      <c r="R565" s="1653"/>
      <c r="S565" s="1653"/>
      <c r="T565" s="1545"/>
      <c r="U565" s="302"/>
      <c r="V565" s="766"/>
      <c r="W565" s="1684" t="s">
        <v>4700</v>
      </c>
      <c r="X565" s="362" t="s">
        <v>163</v>
      </c>
      <c r="Y565" s="395">
        <v>0.85</v>
      </c>
      <c r="Z565" s="355"/>
      <c r="AA565" s="247"/>
      <c r="AB565" s="247"/>
      <c r="AC565" s="391">
        <f>ROUND(ROUND(ROUND(ROUND(ROUND(H512*L548,0)*O$8,0)*S560,0)*V563,0)*Y565,0)</f>
        <v>388</v>
      </c>
      <c r="AD565" s="268"/>
    </row>
    <row r="566" spans="1:30" ht="17.100000000000001" customHeight="1">
      <c r="A566" s="243">
        <v>61</v>
      </c>
      <c r="B566" s="243">
        <v>8934</v>
      </c>
      <c r="C566" s="870" t="s">
        <v>7396</v>
      </c>
      <c r="D566" s="765"/>
      <c r="E566" s="765"/>
      <c r="F566" s="278"/>
      <c r="G566" s="278"/>
      <c r="H566" s="278"/>
      <c r="I566" s="279"/>
      <c r="J566" s="597"/>
      <c r="K566" s="654"/>
      <c r="L566" s="385"/>
      <c r="M566" s="245"/>
      <c r="N566" s="208"/>
      <c r="O566" s="385"/>
      <c r="P566" s="774"/>
      <c r="Q566" s="214"/>
      <c r="R566" s="214"/>
      <c r="S566" s="214"/>
      <c r="T566" s="399"/>
      <c r="U566" s="305"/>
      <c r="V566" s="768"/>
      <c r="W566" s="1651"/>
      <c r="X566" s="512"/>
      <c r="Y566" s="368"/>
      <c r="Z566" s="762" t="s">
        <v>167</v>
      </c>
      <c r="AA566" s="354">
        <v>5</v>
      </c>
      <c r="AB566" s="763" t="s">
        <v>168</v>
      </c>
      <c r="AC566" s="391">
        <f>ROUND(ROUND(ROUND(ROUND(ROUND(H512*L548,0)*O$8,0)*S560,0)*V563,0)*Y565,0)-AA566</f>
        <v>383</v>
      </c>
      <c r="AD566" s="268"/>
    </row>
    <row r="567" spans="1:30" ht="17.100000000000001" customHeight="1">
      <c r="A567" s="229">
        <v>61</v>
      </c>
      <c r="B567" s="229">
        <v>8760</v>
      </c>
      <c r="C567" s="871" t="s">
        <v>7397</v>
      </c>
      <c r="D567" s="765"/>
      <c r="E567" s="765"/>
      <c r="F567" s="278"/>
      <c r="G567" s="278"/>
      <c r="H567" s="278"/>
      <c r="I567" s="279"/>
      <c r="J567" s="597"/>
      <c r="K567" s="654"/>
      <c r="L567" s="385"/>
      <c r="M567" s="245"/>
      <c r="N567" s="208"/>
      <c r="O567" s="385"/>
      <c r="P567" s="773"/>
      <c r="Q567" s="214"/>
      <c r="R567" s="1599"/>
      <c r="S567" s="1600"/>
      <c r="T567" s="1542" t="s">
        <v>4708</v>
      </c>
      <c r="U567" s="214" t="s">
        <v>163</v>
      </c>
      <c r="V567" s="609">
        <v>0.85</v>
      </c>
      <c r="W567" s="231"/>
      <c r="X567" s="232"/>
      <c r="Y567" s="314"/>
      <c r="Z567" s="257"/>
      <c r="AA567" s="257"/>
      <c r="AB567" s="257"/>
      <c r="AC567" s="473">
        <f>ROUND(ROUND(ROUND(ROUND(H512*L548,0)*O$8,0)*S560,0)*V567,0)</f>
        <v>553</v>
      </c>
      <c r="AD567" s="268"/>
    </row>
    <row r="568" spans="1:30" ht="17.100000000000001" customHeight="1">
      <c r="A568" s="243">
        <v>61</v>
      </c>
      <c r="B568" s="243">
        <v>8935</v>
      </c>
      <c r="C568" s="870" t="s">
        <v>7398</v>
      </c>
      <c r="D568" s="765"/>
      <c r="E568" s="765"/>
      <c r="F568" s="278"/>
      <c r="G568" s="278"/>
      <c r="H568" s="278"/>
      <c r="I568" s="279"/>
      <c r="J568" s="597"/>
      <c r="K568" s="654"/>
      <c r="L568" s="385"/>
      <c r="M568" s="245"/>
      <c r="N568" s="208"/>
      <c r="O568" s="385"/>
      <c r="P568" s="773"/>
      <c r="Q568" s="214"/>
      <c r="R568" s="609"/>
      <c r="S568" s="609"/>
      <c r="T568" s="1545"/>
      <c r="U568" s="214"/>
      <c r="V568" s="609"/>
      <c r="W568" s="281"/>
      <c r="X568" s="216"/>
      <c r="Y568" s="226"/>
      <c r="Z568" s="762" t="s">
        <v>167</v>
      </c>
      <c r="AA568" s="354">
        <v>5</v>
      </c>
      <c r="AB568" s="763" t="s">
        <v>168</v>
      </c>
      <c r="AC568" s="391">
        <f>ROUND(ROUND(ROUND(ROUND(H512*L548,0)*O$8,0)*S560,0)*V567,0)-AA568</f>
        <v>548</v>
      </c>
      <c r="AD568" s="268"/>
    </row>
    <row r="569" spans="1:30" ht="17.100000000000001" customHeight="1">
      <c r="A569" s="243">
        <v>61</v>
      </c>
      <c r="B569" s="243">
        <v>8936</v>
      </c>
      <c r="C569" s="870" t="s">
        <v>7399</v>
      </c>
      <c r="D569" s="765"/>
      <c r="E569" s="765"/>
      <c r="F569" s="278"/>
      <c r="G569" s="278"/>
      <c r="H569" s="278"/>
      <c r="I569" s="279"/>
      <c r="J569" s="597"/>
      <c r="K569" s="654"/>
      <c r="L569" s="385"/>
      <c r="M569" s="245"/>
      <c r="N569" s="208"/>
      <c r="O569" s="385"/>
      <c r="P569" s="774"/>
      <c r="Q569" s="214"/>
      <c r="R569" s="609"/>
      <c r="S569" s="609"/>
      <c r="T569" s="1545"/>
      <c r="U569" s="302"/>
      <c r="V569" s="766"/>
      <c r="W569" s="1684" t="s">
        <v>4700</v>
      </c>
      <c r="X569" s="362" t="s">
        <v>163</v>
      </c>
      <c r="Y569" s="395">
        <v>0.85</v>
      </c>
      <c r="Z569" s="355"/>
      <c r="AA569" s="247"/>
      <c r="AB569" s="247"/>
      <c r="AC569" s="391">
        <f>ROUND(ROUND(ROUND(ROUND(ROUND(H512*L548,0)*O$8,0)*S560,0)*V567,0)*Y569,0)</f>
        <v>470</v>
      </c>
      <c r="AD569" s="268"/>
    </row>
    <row r="570" spans="1:30" ht="17.100000000000001" customHeight="1">
      <c r="A570" s="243">
        <v>61</v>
      </c>
      <c r="B570" s="243">
        <v>8937</v>
      </c>
      <c r="C570" s="870" t="s">
        <v>7400</v>
      </c>
      <c r="D570" s="765"/>
      <c r="E570" s="765"/>
      <c r="F570" s="278"/>
      <c r="G570" s="278"/>
      <c r="H570" s="278"/>
      <c r="I570" s="279"/>
      <c r="J570" s="597"/>
      <c r="K570" s="654"/>
      <c r="L570" s="385"/>
      <c r="M570" s="245"/>
      <c r="N570" s="208"/>
      <c r="O570" s="385"/>
      <c r="P570" s="773"/>
      <c r="Q570" s="214"/>
      <c r="R570" s="214"/>
      <c r="S570" s="214"/>
      <c r="T570" s="1563"/>
      <c r="U570" s="305"/>
      <c r="V570" s="768"/>
      <c r="W570" s="1651"/>
      <c r="X570" s="512"/>
      <c r="Y570" s="368"/>
      <c r="Z570" s="762" t="s">
        <v>167</v>
      </c>
      <c r="AA570" s="354">
        <v>5</v>
      </c>
      <c r="AB570" s="763" t="s">
        <v>168</v>
      </c>
      <c r="AC570" s="391">
        <f>ROUND(ROUND(ROUND(ROUND(ROUND(H512*L548,0)*O$8,0)*S560,0)*V567,0)*Y569,0)-AA570</f>
        <v>465</v>
      </c>
      <c r="AD570" s="268"/>
    </row>
    <row r="571" spans="1:30" ht="17.100000000000001" customHeight="1">
      <c r="A571" s="243">
        <v>61</v>
      </c>
      <c r="B571" s="243">
        <v>8938</v>
      </c>
      <c r="C571" s="870" t="s">
        <v>7401</v>
      </c>
      <c r="D571" s="765"/>
      <c r="E571" s="765"/>
      <c r="F571" s="278"/>
      <c r="G571" s="278"/>
      <c r="H571" s="278"/>
      <c r="I571" s="279"/>
      <c r="J571" s="597"/>
      <c r="K571" s="654"/>
      <c r="L571" s="385"/>
      <c r="M571" s="245"/>
      <c r="N571" s="208"/>
      <c r="O571" s="385"/>
      <c r="P571" s="773"/>
      <c r="Q571" s="1580" t="s">
        <v>165</v>
      </c>
      <c r="R571" s="775"/>
      <c r="S571" s="775"/>
      <c r="T571" s="359"/>
      <c r="U571" s="360"/>
      <c r="V571" s="361"/>
      <c r="W571" s="523"/>
      <c r="X571" s="524"/>
      <c r="Y571" s="642"/>
      <c r="Z571" s="247"/>
      <c r="AA571" s="247"/>
      <c r="AB571" s="247"/>
      <c r="AC571" s="391">
        <f>ROUND(ROUND(ROUND(H512*L548,0)*O$8,0)*S572,0)</f>
        <v>465</v>
      </c>
      <c r="AD571" s="268"/>
    </row>
    <row r="572" spans="1:30" ht="17.100000000000001" customHeight="1">
      <c r="A572" s="243">
        <v>61</v>
      </c>
      <c r="B572" s="243">
        <v>8939</v>
      </c>
      <c r="C572" s="870" t="s">
        <v>7402</v>
      </c>
      <c r="D572" s="765"/>
      <c r="E572" s="765"/>
      <c r="F572" s="278"/>
      <c r="G572" s="278"/>
      <c r="H572" s="278"/>
      <c r="I572" s="279"/>
      <c r="J572" s="597"/>
      <c r="K572" s="654"/>
      <c r="L572" s="385"/>
      <c r="M572" s="245"/>
      <c r="N572" s="208"/>
      <c r="O572" s="385"/>
      <c r="P572" s="772"/>
      <c r="Q572" s="1620"/>
      <c r="R572" s="643" t="s">
        <v>163</v>
      </c>
      <c r="S572" s="365">
        <v>0.5</v>
      </c>
      <c r="T572" s="777"/>
      <c r="U572" s="639"/>
      <c r="V572" s="529"/>
      <c r="W572" s="516"/>
      <c r="X572" s="517"/>
      <c r="Y572" s="526"/>
      <c r="Z572" s="762" t="s">
        <v>167</v>
      </c>
      <c r="AA572" s="354">
        <v>5</v>
      </c>
      <c r="AB572" s="763" t="s">
        <v>168</v>
      </c>
      <c r="AC572" s="391">
        <f>ROUND(ROUND(ROUND(H512*L548,0)*O$8,0)*S572,0)-AA572</f>
        <v>460</v>
      </c>
      <c r="AD572" s="268"/>
    </row>
    <row r="573" spans="1:30" ht="17.100000000000001" customHeight="1">
      <c r="A573" s="243">
        <v>61</v>
      </c>
      <c r="B573" s="243">
        <v>8940</v>
      </c>
      <c r="C573" s="870" t="s">
        <v>7403</v>
      </c>
      <c r="D573" s="765"/>
      <c r="E573" s="765"/>
      <c r="F573" s="278"/>
      <c r="G573" s="278"/>
      <c r="H573" s="278"/>
      <c r="I573" s="279"/>
      <c r="J573" s="597"/>
      <c r="K573" s="654"/>
      <c r="L573" s="385"/>
      <c r="M573" s="245"/>
      <c r="N573" s="208"/>
      <c r="O573" s="385"/>
      <c r="P573" s="772"/>
      <c r="Q573" s="1620"/>
      <c r="R573" s="530"/>
      <c r="S573" s="530"/>
      <c r="T573" s="777"/>
      <c r="U573" s="639"/>
      <c r="V573" s="529"/>
      <c r="W573" s="1684" t="s">
        <v>4700</v>
      </c>
      <c r="X573" s="362" t="s">
        <v>163</v>
      </c>
      <c r="Y573" s="395">
        <v>0.85</v>
      </c>
      <c r="Z573" s="355"/>
      <c r="AA573" s="247"/>
      <c r="AB573" s="247"/>
      <c r="AC573" s="391">
        <f>ROUND(ROUND(ROUND(ROUND(H512*L548,0)*O$8,0)*S572,0)*Y573,0)</f>
        <v>395</v>
      </c>
      <c r="AD573" s="268"/>
    </row>
    <row r="574" spans="1:30" ht="17.100000000000001" customHeight="1">
      <c r="A574" s="243">
        <v>61</v>
      </c>
      <c r="B574" s="243">
        <v>8941</v>
      </c>
      <c r="C574" s="870" t="s">
        <v>7404</v>
      </c>
      <c r="D574" s="765"/>
      <c r="E574" s="765"/>
      <c r="F574" s="278"/>
      <c r="G574" s="278"/>
      <c r="H574" s="278"/>
      <c r="I574" s="279"/>
      <c r="J574" s="597"/>
      <c r="K574" s="654"/>
      <c r="L574" s="385"/>
      <c r="M574" s="245"/>
      <c r="N574" s="208"/>
      <c r="O574" s="385"/>
      <c r="P574" s="772"/>
      <c r="Q574" s="1620"/>
      <c r="R574" s="643"/>
      <c r="S574" s="643"/>
      <c r="T574" s="778"/>
      <c r="U574" s="525"/>
      <c r="V574" s="539"/>
      <c r="W574" s="1651"/>
      <c r="X574" s="512"/>
      <c r="Y574" s="368"/>
      <c r="Z574" s="762" t="s">
        <v>167</v>
      </c>
      <c r="AA574" s="354">
        <v>5</v>
      </c>
      <c r="AB574" s="763" t="s">
        <v>168</v>
      </c>
      <c r="AC574" s="391">
        <f>ROUND(ROUND(ROUND(ROUND(H512*L548,0)*O$8,0)*S572,0)*Y573,0)-AA574</f>
        <v>390</v>
      </c>
      <c r="AD574" s="268"/>
    </row>
    <row r="575" spans="1:30" ht="17.100000000000001" customHeight="1">
      <c r="A575" s="243">
        <v>61</v>
      </c>
      <c r="B575" s="243">
        <v>8942</v>
      </c>
      <c r="C575" s="870" t="s">
        <v>7405</v>
      </c>
      <c r="D575" s="765"/>
      <c r="E575" s="765"/>
      <c r="F575" s="278"/>
      <c r="G575" s="278"/>
      <c r="H575" s="278"/>
      <c r="I575" s="279"/>
      <c r="J575" s="597"/>
      <c r="K575" s="654"/>
      <c r="L575" s="385"/>
      <c r="M575" s="245"/>
      <c r="N575" s="208"/>
      <c r="O575" s="385"/>
      <c r="P575" s="773"/>
      <c r="Q575" s="530"/>
      <c r="R575" s="530"/>
      <c r="S575" s="530"/>
      <c r="T575" s="1580" t="s">
        <v>4703</v>
      </c>
      <c r="U575" s="362" t="s">
        <v>163</v>
      </c>
      <c r="V575" s="356">
        <v>0.7</v>
      </c>
      <c r="W575" s="523"/>
      <c r="X575" s="524"/>
      <c r="Y575" s="642"/>
      <c r="Z575" s="247"/>
      <c r="AA575" s="247"/>
      <c r="AB575" s="247"/>
      <c r="AC575" s="391">
        <f>ROUND(ROUND(ROUND(ROUND(H512*L548,0)*O$8,0)*S572,0)*V575,0)</f>
        <v>326</v>
      </c>
      <c r="AD575" s="268"/>
    </row>
    <row r="576" spans="1:30" ht="17.100000000000001" customHeight="1">
      <c r="A576" s="243">
        <v>61</v>
      </c>
      <c r="B576" s="243">
        <v>8943</v>
      </c>
      <c r="C576" s="870" t="s">
        <v>7406</v>
      </c>
      <c r="D576" s="765"/>
      <c r="E576" s="765"/>
      <c r="F576" s="278"/>
      <c r="G576" s="278"/>
      <c r="H576" s="278"/>
      <c r="I576" s="279"/>
      <c r="J576" s="597"/>
      <c r="K576" s="654"/>
      <c r="L576" s="385"/>
      <c r="M576" s="245"/>
      <c r="N576" s="208"/>
      <c r="O576" s="385"/>
      <c r="P576" s="773"/>
      <c r="Q576" s="530"/>
      <c r="R576" s="530"/>
      <c r="S576" s="530"/>
      <c r="T576" s="1620"/>
      <c r="U576" s="643"/>
      <c r="V576" s="365"/>
      <c r="W576" s="319"/>
      <c r="X576" s="288"/>
      <c r="Y576" s="526"/>
      <c r="Z576" s="762" t="s">
        <v>167</v>
      </c>
      <c r="AA576" s="354">
        <v>5</v>
      </c>
      <c r="AB576" s="763" t="s">
        <v>168</v>
      </c>
      <c r="AC576" s="391">
        <f>ROUND(ROUND(ROUND(ROUND(H512*L548,0)*O$8,0)*S572,0)*V575,0)-AA576</f>
        <v>321</v>
      </c>
      <c r="AD576" s="268"/>
    </row>
    <row r="577" spans="1:30" ht="17.100000000000001" customHeight="1">
      <c r="A577" s="243">
        <v>61</v>
      </c>
      <c r="B577" s="243">
        <v>8944</v>
      </c>
      <c r="C577" s="870" t="s">
        <v>7407</v>
      </c>
      <c r="D577" s="765"/>
      <c r="E577" s="765"/>
      <c r="F577" s="278"/>
      <c r="G577" s="278"/>
      <c r="H577" s="278"/>
      <c r="I577" s="279"/>
      <c r="J577" s="597"/>
      <c r="K577" s="654"/>
      <c r="L577" s="385"/>
      <c r="M577" s="245"/>
      <c r="N577" s="208"/>
      <c r="O577" s="385"/>
      <c r="P577" s="774"/>
      <c r="Q577" s="643"/>
      <c r="R577" s="1644"/>
      <c r="S577" s="1652"/>
      <c r="T577" s="1620"/>
      <c r="U577" s="779"/>
      <c r="V577" s="780"/>
      <c r="W577" s="1684" t="s">
        <v>4700</v>
      </c>
      <c r="X577" s="362" t="s">
        <v>163</v>
      </c>
      <c r="Y577" s="395">
        <v>0.85</v>
      </c>
      <c r="Z577" s="355"/>
      <c r="AA577" s="247"/>
      <c r="AB577" s="247"/>
      <c r="AC577" s="391">
        <f>ROUND(ROUND(ROUND(ROUND(ROUND(H512*L548,0)*O$8,0)*S572,0)*V575,0)*Y577,0)</f>
        <v>277</v>
      </c>
      <c r="AD577" s="268"/>
    </row>
    <row r="578" spans="1:30" ht="17.100000000000001" customHeight="1">
      <c r="A578" s="243">
        <v>61</v>
      </c>
      <c r="B578" s="243">
        <v>8945</v>
      </c>
      <c r="C578" s="870" t="s">
        <v>7408</v>
      </c>
      <c r="D578" s="765"/>
      <c r="E578" s="765"/>
      <c r="F578" s="278"/>
      <c r="G578" s="278"/>
      <c r="H578" s="278"/>
      <c r="I578" s="279"/>
      <c r="J578" s="597"/>
      <c r="K578" s="654"/>
      <c r="L578" s="385"/>
      <c r="M578" s="245"/>
      <c r="N578" s="208"/>
      <c r="O578" s="385"/>
      <c r="P578" s="774"/>
      <c r="Q578" s="643"/>
      <c r="R578" s="643"/>
      <c r="S578" s="643"/>
      <c r="T578" s="781"/>
      <c r="U578" s="537"/>
      <c r="V578" s="783"/>
      <c r="W578" s="1651"/>
      <c r="X578" s="512"/>
      <c r="Y578" s="368"/>
      <c r="Z578" s="762" t="s">
        <v>167</v>
      </c>
      <c r="AA578" s="354">
        <v>5</v>
      </c>
      <c r="AB578" s="763" t="s">
        <v>168</v>
      </c>
      <c r="AC578" s="391">
        <f>ROUND(ROUND(ROUND(ROUND(ROUND(H512*L548,0)*O$8,0)*S572,0)*V575,0)*Y577,0)-AA578</f>
        <v>272</v>
      </c>
      <c r="AD578" s="268"/>
    </row>
    <row r="579" spans="1:30" ht="17.100000000000001" customHeight="1">
      <c r="A579" s="243">
        <v>61</v>
      </c>
      <c r="B579" s="243">
        <v>8946</v>
      </c>
      <c r="C579" s="870" t="s">
        <v>7409</v>
      </c>
      <c r="D579" s="765"/>
      <c r="E579" s="765"/>
      <c r="F579" s="278"/>
      <c r="G579" s="278"/>
      <c r="H579" s="278"/>
      <c r="I579" s="279"/>
      <c r="J579" s="597"/>
      <c r="K579" s="654"/>
      <c r="L579" s="385"/>
      <c r="M579" s="245"/>
      <c r="N579" s="208"/>
      <c r="O579" s="385"/>
      <c r="P579" s="773"/>
      <c r="Q579" s="643"/>
      <c r="R579" s="1646"/>
      <c r="S579" s="1649"/>
      <c r="T579" s="1580" t="s">
        <v>4708</v>
      </c>
      <c r="U579" s="643" t="s">
        <v>163</v>
      </c>
      <c r="V579" s="365">
        <v>0.85</v>
      </c>
      <c r="W579" s="523"/>
      <c r="X579" s="524"/>
      <c r="Y579" s="642"/>
      <c r="Z579" s="247"/>
      <c r="AA579" s="247"/>
      <c r="AB579" s="247"/>
      <c r="AC579" s="391">
        <f>ROUND(ROUND(ROUND(ROUND(H512*L548,0)*O$8,0)*S572,0)*V579,0)</f>
        <v>395</v>
      </c>
      <c r="AD579" s="268"/>
    </row>
    <row r="580" spans="1:30" ht="17.100000000000001" customHeight="1">
      <c r="A580" s="243">
        <v>61</v>
      </c>
      <c r="B580" s="243">
        <v>8947</v>
      </c>
      <c r="C580" s="870" t="s">
        <v>7410</v>
      </c>
      <c r="D580" s="765"/>
      <c r="E580" s="765"/>
      <c r="F580" s="278"/>
      <c r="G580" s="278"/>
      <c r="H580" s="278"/>
      <c r="I580" s="279"/>
      <c r="J580" s="597"/>
      <c r="K580" s="654"/>
      <c r="L580" s="385"/>
      <c r="M580" s="245"/>
      <c r="N580" s="208"/>
      <c r="O580" s="385"/>
      <c r="P580" s="773"/>
      <c r="Q580" s="643"/>
      <c r="R580" s="365"/>
      <c r="S580" s="365"/>
      <c r="T580" s="1620"/>
      <c r="U580" s="643"/>
      <c r="V580" s="365"/>
      <c r="W580" s="319"/>
      <c r="X580" s="288"/>
      <c r="Y580" s="526"/>
      <c r="Z580" s="762" t="s">
        <v>167</v>
      </c>
      <c r="AA580" s="354">
        <v>5</v>
      </c>
      <c r="AB580" s="763" t="s">
        <v>168</v>
      </c>
      <c r="AC580" s="391">
        <f>ROUND(ROUND(ROUND(ROUND(H512*L548,0)*O$8,0)*S572,0)*V579,0)-AA580</f>
        <v>390</v>
      </c>
      <c r="AD580" s="268"/>
    </row>
    <row r="581" spans="1:30" ht="17.100000000000001" customHeight="1">
      <c r="A581" s="243">
        <v>61</v>
      </c>
      <c r="B581" s="243">
        <v>8948</v>
      </c>
      <c r="C581" s="870" t="s">
        <v>7411</v>
      </c>
      <c r="D581" s="765"/>
      <c r="E581" s="765"/>
      <c r="F581" s="278"/>
      <c r="G581" s="278"/>
      <c r="H581" s="278"/>
      <c r="I581" s="279"/>
      <c r="J581" s="597"/>
      <c r="K581" s="654"/>
      <c r="L581" s="385"/>
      <c r="M581" s="245"/>
      <c r="N581" s="208"/>
      <c r="O581" s="385"/>
      <c r="P581" s="774"/>
      <c r="Q581" s="643"/>
      <c r="R581" s="365"/>
      <c r="S581" s="365"/>
      <c r="T581" s="1620"/>
      <c r="U581" s="779"/>
      <c r="V581" s="780"/>
      <c r="W581" s="1684" t="s">
        <v>4700</v>
      </c>
      <c r="X581" s="362" t="s">
        <v>163</v>
      </c>
      <c r="Y581" s="395">
        <v>0.85</v>
      </c>
      <c r="Z581" s="355"/>
      <c r="AA581" s="247"/>
      <c r="AB581" s="247"/>
      <c r="AC581" s="391">
        <f>ROUND(ROUND(ROUND(ROUND(ROUND(H512*L548,0)*O$8,0)*S572,0)*V579,0)*Y581,0)</f>
        <v>336</v>
      </c>
      <c r="AD581" s="268"/>
    </row>
    <row r="582" spans="1:30" ht="17.100000000000001" customHeight="1">
      <c r="A582" s="243">
        <v>61</v>
      </c>
      <c r="B582" s="243">
        <v>8949</v>
      </c>
      <c r="C582" s="870" t="s">
        <v>7412</v>
      </c>
      <c r="D582" s="765"/>
      <c r="E582" s="764"/>
      <c r="F582" s="278"/>
      <c r="G582" s="278"/>
      <c r="H582" s="278"/>
      <c r="I582" s="279"/>
      <c r="J582" s="597"/>
      <c r="K582" s="654"/>
      <c r="L582" s="385"/>
      <c r="M582" s="245"/>
      <c r="N582" s="208"/>
      <c r="O582" s="385"/>
      <c r="P582" s="467"/>
      <c r="Q582" s="643"/>
      <c r="R582" s="643"/>
      <c r="S582" s="643"/>
      <c r="T582" s="1642"/>
      <c r="U582" s="537"/>
      <c r="V582" s="783"/>
      <c r="W582" s="1651"/>
      <c r="X582" s="512"/>
      <c r="Y582" s="368"/>
      <c r="Z582" s="762" t="s">
        <v>167</v>
      </c>
      <c r="AA582" s="354">
        <v>5</v>
      </c>
      <c r="AB582" s="763" t="s">
        <v>168</v>
      </c>
      <c r="AC582" s="391">
        <f>ROUND(ROUND(ROUND(ROUND(ROUND(H512*L548,0)*O$8,0)*S572,0)*V579,0)*Y581,0)-AA582</f>
        <v>331</v>
      </c>
      <c r="AD582" s="268"/>
    </row>
    <row r="583" spans="1:30" ht="17.100000000000001" customHeight="1">
      <c r="A583" s="229">
        <v>61</v>
      </c>
      <c r="B583" s="229">
        <v>8321</v>
      </c>
      <c r="C583" s="871" t="s">
        <v>7413</v>
      </c>
      <c r="D583" s="765"/>
      <c r="E583" s="764"/>
      <c r="F583" s="1542" t="s">
        <v>5287</v>
      </c>
      <c r="G583" s="477"/>
      <c r="H583" s="477"/>
      <c r="I583" s="478"/>
      <c r="J583" s="756"/>
      <c r="K583" s="664"/>
      <c r="L583" s="314"/>
      <c r="M583" s="245"/>
      <c r="N583" s="208"/>
      <c r="O583" s="385"/>
      <c r="P583" s="231"/>
      <c r="Q583" s="232"/>
      <c r="R583" s="232"/>
      <c r="S583" s="232"/>
      <c r="T583" s="340"/>
      <c r="U583" s="334"/>
      <c r="V583" s="232"/>
      <c r="W583" s="231"/>
      <c r="X583" s="232"/>
      <c r="Y583" s="314"/>
      <c r="Z583" s="257"/>
      <c r="AA583" s="257"/>
      <c r="AB583" s="257"/>
      <c r="AC583" s="473">
        <f>ROUND(ROUND(H584*O$8,0),0)</f>
        <v>830</v>
      </c>
      <c r="AD583" s="268"/>
    </row>
    <row r="584" spans="1:30" ht="17.100000000000001" customHeight="1">
      <c r="A584" s="243">
        <v>61</v>
      </c>
      <c r="B584" s="243">
        <v>8950</v>
      </c>
      <c r="C584" s="870" t="s">
        <v>7414</v>
      </c>
      <c r="D584" s="764"/>
      <c r="E584" s="764"/>
      <c r="F584" s="1545"/>
      <c r="G584" s="377"/>
      <c r="H584" s="757">
        <f>'28児童発達支援(基本１)'!H584</f>
        <v>1185</v>
      </c>
      <c r="I584" s="208" t="s">
        <v>18</v>
      </c>
      <c r="J584" s="597"/>
      <c r="K584" s="654"/>
      <c r="L584" s="385"/>
      <c r="M584" s="245"/>
      <c r="N584" s="208"/>
      <c r="O584" s="385"/>
      <c r="P584" s="245"/>
      <c r="Q584" s="208"/>
      <c r="R584" s="208"/>
      <c r="S584" s="208"/>
      <c r="T584" s="611"/>
      <c r="U584" s="301"/>
      <c r="V584" s="208"/>
      <c r="W584" s="245"/>
      <c r="X584" s="208"/>
      <c r="Y584" s="226"/>
      <c r="Z584" s="762" t="s">
        <v>167</v>
      </c>
      <c r="AA584" s="354">
        <v>5</v>
      </c>
      <c r="AB584" s="763" t="s">
        <v>168</v>
      </c>
      <c r="AC584" s="391">
        <f>ROUND(ROUND(H584*O$8,0),0)-AA584</f>
        <v>825</v>
      </c>
      <c r="AD584" s="268"/>
    </row>
    <row r="585" spans="1:30" ht="17.100000000000001" customHeight="1">
      <c r="A585" s="243">
        <v>61</v>
      </c>
      <c r="B585" s="243">
        <v>8951</v>
      </c>
      <c r="C585" s="870" t="s">
        <v>7415</v>
      </c>
      <c r="D585" s="764"/>
      <c r="E585" s="764"/>
      <c r="F585" s="1545"/>
      <c r="G585" s="377"/>
      <c r="H585" s="377"/>
      <c r="I585" s="378"/>
      <c r="J585" s="597"/>
      <c r="K585" s="654"/>
      <c r="L585" s="385"/>
      <c r="M585" s="245"/>
      <c r="N585" s="208"/>
      <c r="O585" s="385"/>
      <c r="P585" s="245"/>
      <c r="Q585" s="208"/>
      <c r="R585" s="208"/>
      <c r="S585" s="208"/>
      <c r="T585" s="611"/>
      <c r="U585" s="301"/>
      <c r="V585" s="385"/>
      <c r="W585" s="1684" t="s">
        <v>4700</v>
      </c>
      <c r="X585" s="362" t="s">
        <v>163</v>
      </c>
      <c r="Y585" s="395">
        <v>0.85</v>
      </c>
      <c r="Z585" s="355"/>
      <c r="AA585" s="247"/>
      <c r="AB585" s="247"/>
      <c r="AC585" s="391">
        <f>ROUND(ROUND(H584*O$8,0)*Y585,0)</f>
        <v>706</v>
      </c>
      <c r="AD585" s="268"/>
    </row>
    <row r="586" spans="1:30" ht="17.100000000000001" customHeight="1">
      <c r="A586" s="243">
        <v>61</v>
      </c>
      <c r="B586" s="243">
        <v>8952</v>
      </c>
      <c r="C586" s="870" t="s">
        <v>7416</v>
      </c>
      <c r="D586" s="764"/>
      <c r="E586" s="764"/>
      <c r="F586" s="377"/>
      <c r="G586" s="377"/>
      <c r="H586" s="377"/>
      <c r="I586" s="377"/>
      <c r="J586" s="597"/>
      <c r="K586" s="654"/>
      <c r="L586" s="385"/>
      <c r="M586" s="245"/>
      <c r="N586" s="208"/>
      <c r="O586" s="385"/>
      <c r="P586" s="245"/>
      <c r="Q586" s="208"/>
      <c r="R586" s="208"/>
      <c r="S586" s="208"/>
      <c r="T586" s="761"/>
      <c r="U586" s="304"/>
      <c r="V586" s="226"/>
      <c r="W586" s="1651"/>
      <c r="X586" s="512"/>
      <c r="Y586" s="368"/>
      <c r="Z586" s="762" t="s">
        <v>167</v>
      </c>
      <c r="AA586" s="354">
        <v>5</v>
      </c>
      <c r="AB586" s="763" t="s">
        <v>168</v>
      </c>
      <c r="AC586" s="391">
        <f>ROUND(ROUND(H584*O$8,0)*Y585,0)-AA586</f>
        <v>701</v>
      </c>
      <c r="AD586" s="268"/>
    </row>
    <row r="587" spans="1:30" ht="17.100000000000001" customHeight="1">
      <c r="A587" s="229">
        <v>61</v>
      </c>
      <c r="B587" s="229">
        <v>8322</v>
      </c>
      <c r="C587" s="871" t="s">
        <v>7417</v>
      </c>
      <c r="D587" s="764"/>
      <c r="E587" s="764"/>
      <c r="F587" s="278"/>
      <c r="G587" s="278"/>
      <c r="J587" s="597"/>
      <c r="K587" s="654"/>
      <c r="L587" s="385"/>
      <c r="M587" s="245"/>
      <c r="N587" s="208"/>
      <c r="O587" s="385"/>
      <c r="P587" s="245"/>
      <c r="Q587" s="208"/>
      <c r="R587" s="208"/>
      <c r="S587" s="208"/>
      <c r="T587" s="1542" t="s">
        <v>4703</v>
      </c>
      <c r="U587" s="372" t="s">
        <v>163</v>
      </c>
      <c r="V587" s="373">
        <v>0.7</v>
      </c>
      <c r="W587" s="231"/>
      <c r="X587" s="232"/>
      <c r="Y587" s="314"/>
      <c r="Z587" s="257"/>
      <c r="AA587" s="257"/>
      <c r="AB587" s="257"/>
      <c r="AC587" s="473">
        <f>ROUND(ROUND(H584*O$8,0)*V587,0)</f>
        <v>581</v>
      </c>
      <c r="AD587" s="268"/>
    </row>
    <row r="588" spans="1:30" ht="17.100000000000001" customHeight="1">
      <c r="A588" s="243">
        <v>61</v>
      </c>
      <c r="B588" s="243">
        <v>8953</v>
      </c>
      <c r="C588" s="870" t="s">
        <v>7418</v>
      </c>
      <c r="D588" s="764"/>
      <c r="E588" s="764"/>
      <c r="F588" s="278"/>
      <c r="G588" s="278"/>
      <c r="H588" s="208"/>
      <c r="I588" s="388"/>
      <c r="J588" s="597"/>
      <c r="K588" s="654"/>
      <c r="L588" s="385"/>
      <c r="M588" s="245"/>
      <c r="N588" s="208"/>
      <c r="O588" s="385"/>
      <c r="P588" s="245"/>
      <c r="Q588" s="208"/>
      <c r="R588" s="208"/>
      <c r="S588" s="208"/>
      <c r="T588" s="1545"/>
      <c r="U588" s="214"/>
      <c r="V588" s="609"/>
      <c r="W588" s="281"/>
      <c r="X588" s="216"/>
      <c r="Y588" s="226"/>
      <c r="Z588" s="762" t="s">
        <v>167</v>
      </c>
      <c r="AA588" s="354">
        <v>5</v>
      </c>
      <c r="AB588" s="763" t="s">
        <v>168</v>
      </c>
      <c r="AC588" s="391">
        <f>ROUND(ROUND(H584*O$8,0)*V587,0)-AA588</f>
        <v>576</v>
      </c>
      <c r="AD588" s="268"/>
    </row>
    <row r="589" spans="1:30" ht="17.100000000000001" customHeight="1">
      <c r="A589" s="243">
        <v>61</v>
      </c>
      <c r="B589" s="243">
        <v>8954</v>
      </c>
      <c r="C589" s="870" t="s">
        <v>7419</v>
      </c>
      <c r="D589" s="765"/>
      <c r="E589" s="764"/>
      <c r="F589" s="406"/>
      <c r="G589" s="406"/>
      <c r="H589" s="208"/>
      <c r="I589" s="388"/>
      <c r="J589" s="597"/>
      <c r="K589" s="654"/>
      <c r="L589" s="385"/>
      <c r="M589" s="245"/>
      <c r="N589" s="208"/>
      <c r="O589" s="385"/>
      <c r="P589" s="245"/>
      <c r="Q589" s="208"/>
      <c r="R589" s="208"/>
      <c r="S589" s="208"/>
      <c r="T589" s="1545"/>
      <c r="U589" s="302"/>
      <c r="V589" s="766"/>
      <c r="W589" s="1684" t="s">
        <v>4700</v>
      </c>
      <c r="X589" s="362" t="s">
        <v>163</v>
      </c>
      <c r="Y589" s="395">
        <v>0.85</v>
      </c>
      <c r="Z589" s="355"/>
      <c r="AA589" s="247"/>
      <c r="AB589" s="247"/>
      <c r="AC589" s="391">
        <f>ROUND(ROUND(ROUND(H584*O$8,0)*V587,0)*Y589,0)</f>
        <v>494</v>
      </c>
      <c r="AD589" s="268"/>
    </row>
    <row r="590" spans="1:30" ht="17.100000000000001" customHeight="1">
      <c r="A590" s="243">
        <v>61</v>
      </c>
      <c r="B590" s="243">
        <v>8955</v>
      </c>
      <c r="C590" s="870" t="s">
        <v>7420</v>
      </c>
      <c r="D590" s="765"/>
      <c r="E590" s="764"/>
      <c r="F590" s="406"/>
      <c r="G590" s="406"/>
      <c r="H590" s="208"/>
      <c r="I590" s="388"/>
      <c r="J590" s="597"/>
      <c r="K590" s="654"/>
      <c r="L590" s="385"/>
      <c r="M590" s="245"/>
      <c r="N590" s="208"/>
      <c r="O590" s="385"/>
      <c r="P590" s="245"/>
      <c r="Q590" s="208"/>
      <c r="R590" s="208"/>
      <c r="S590" s="208"/>
      <c r="T590" s="399"/>
      <c r="U590" s="305"/>
      <c r="V590" s="768"/>
      <c r="W590" s="1651"/>
      <c r="X590" s="512"/>
      <c r="Y590" s="368"/>
      <c r="Z590" s="762" t="s">
        <v>167</v>
      </c>
      <c r="AA590" s="354">
        <v>5</v>
      </c>
      <c r="AB590" s="763" t="s">
        <v>168</v>
      </c>
      <c r="AC590" s="391">
        <f>ROUND(ROUND(ROUND(H584*O$8,0)*V587,0)*Y589,0)-AA590</f>
        <v>489</v>
      </c>
      <c r="AD590" s="268"/>
    </row>
    <row r="591" spans="1:30" ht="17.100000000000001" customHeight="1">
      <c r="A591" s="229">
        <v>61</v>
      </c>
      <c r="B591" s="229">
        <v>8761</v>
      </c>
      <c r="C591" s="871" t="s">
        <v>7421</v>
      </c>
      <c r="D591" s="765"/>
      <c r="E591" s="764"/>
      <c r="F591" s="406"/>
      <c r="G591" s="406"/>
      <c r="H591" s="208"/>
      <c r="I591" s="388"/>
      <c r="J591" s="597"/>
      <c r="K591" s="654"/>
      <c r="L591" s="385"/>
      <c r="M591" s="245"/>
      <c r="N591" s="208"/>
      <c r="O591" s="385"/>
      <c r="P591" s="245"/>
      <c r="Q591" s="208"/>
      <c r="R591" s="208"/>
      <c r="S591" s="385"/>
      <c r="T591" s="1542" t="s">
        <v>4708</v>
      </c>
      <c r="U591" s="214" t="s">
        <v>163</v>
      </c>
      <c r="V591" s="609">
        <v>0.85</v>
      </c>
      <c r="W591" s="231"/>
      <c r="X591" s="232"/>
      <c r="Y591" s="314"/>
      <c r="Z591" s="257"/>
      <c r="AA591" s="257"/>
      <c r="AB591" s="257"/>
      <c r="AC591" s="473">
        <f>ROUND(ROUND(H584*O$8,0)*V591,0)</f>
        <v>706</v>
      </c>
      <c r="AD591" s="268"/>
    </row>
    <row r="592" spans="1:30" ht="17.100000000000001" customHeight="1">
      <c r="A592" s="243">
        <v>61</v>
      </c>
      <c r="B592" s="243">
        <v>8956</v>
      </c>
      <c r="C592" s="870" t="s">
        <v>7422</v>
      </c>
      <c r="D592" s="765"/>
      <c r="E592" s="764"/>
      <c r="F592" s="406"/>
      <c r="G592" s="406"/>
      <c r="H592" s="208"/>
      <c r="I592" s="388"/>
      <c r="J592" s="597"/>
      <c r="K592" s="654"/>
      <c r="L592" s="385"/>
      <c r="M592" s="245"/>
      <c r="N592" s="208"/>
      <c r="O592" s="385"/>
      <c r="P592" s="245"/>
      <c r="Q592" s="208"/>
      <c r="R592" s="208"/>
      <c r="S592" s="208"/>
      <c r="T592" s="1545"/>
      <c r="U592" s="214"/>
      <c r="V592" s="609"/>
      <c r="W592" s="281"/>
      <c r="X592" s="216"/>
      <c r="Y592" s="226"/>
      <c r="Z592" s="762" t="s">
        <v>167</v>
      </c>
      <c r="AA592" s="354">
        <v>5</v>
      </c>
      <c r="AB592" s="763" t="s">
        <v>168</v>
      </c>
      <c r="AC592" s="391">
        <f>ROUND(ROUND(H584*O$8,0)*V591,0)-AA592</f>
        <v>701</v>
      </c>
      <c r="AD592" s="268"/>
    </row>
    <row r="593" spans="1:30" ht="17.100000000000001" customHeight="1">
      <c r="A593" s="243">
        <v>61</v>
      </c>
      <c r="B593" s="243">
        <v>8957</v>
      </c>
      <c r="C593" s="870" t="s">
        <v>7423</v>
      </c>
      <c r="D593" s="765"/>
      <c r="E593" s="764"/>
      <c r="F593" s="278"/>
      <c r="G593" s="278"/>
      <c r="H593" s="278"/>
      <c r="I593" s="279"/>
      <c r="J593" s="597"/>
      <c r="K593" s="654"/>
      <c r="L593" s="385"/>
      <c r="M593" s="245"/>
      <c r="N593" s="208"/>
      <c r="O593" s="385"/>
      <c r="P593" s="245"/>
      <c r="Q593" s="208"/>
      <c r="R593" s="208"/>
      <c r="S593" s="208"/>
      <c r="T593" s="1545"/>
      <c r="U593" s="302"/>
      <c r="V593" s="766"/>
      <c r="W593" s="1684" t="s">
        <v>4700</v>
      </c>
      <c r="X593" s="362" t="s">
        <v>163</v>
      </c>
      <c r="Y593" s="395">
        <v>0.85</v>
      </c>
      <c r="Z593" s="355"/>
      <c r="AA593" s="247"/>
      <c r="AB593" s="247"/>
      <c r="AC593" s="391">
        <f>ROUND(ROUND(ROUND(H584*O$8,0)*V591,0)*Y593,0)</f>
        <v>600</v>
      </c>
      <c r="AD593" s="268"/>
    </row>
    <row r="594" spans="1:30" ht="17.100000000000001" customHeight="1">
      <c r="A594" s="243">
        <v>61</v>
      </c>
      <c r="B594" s="243">
        <v>8958</v>
      </c>
      <c r="C594" s="870" t="s">
        <v>7424</v>
      </c>
      <c r="D594" s="765"/>
      <c r="E594" s="764"/>
      <c r="F594" s="278"/>
      <c r="G594" s="278"/>
      <c r="H594" s="278"/>
      <c r="I594" s="279"/>
      <c r="J594" s="597"/>
      <c r="K594" s="654"/>
      <c r="L594" s="385"/>
      <c r="M594" s="245"/>
      <c r="N594" s="208"/>
      <c r="O594" s="385"/>
      <c r="P594" s="281"/>
      <c r="Q594" s="216"/>
      <c r="R594" s="216"/>
      <c r="S594" s="216"/>
      <c r="T594" s="1563"/>
      <c r="U594" s="305"/>
      <c r="V594" s="768"/>
      <c r="W594" s="1651"/>
      <c r="X594" s="512"/>
      <c r="Y594" s="368"/>
      <c r="Z594" s="762" t="s">
        <v>167</v>
      </c>
      <c r="AA594" s="354">
        <v>5</v>
      </c>
      <c r="AB594" s="763" t="s">
        <v>168</v>
      </c>
      <c r="AC594" s="391">
        <f>ROUND(ROUND(ROUND(H584*O$8,0)*V591,0)*Y593,0)-AA594</f>
        <v>595</v>
      </c>
      <c r="AD594" s="268"/>
    </row>
    <row r="595" spans="1:30" ht="17.100000000000001" customHeight="1">
      <c r="A595" s="229">
        <v>61</v>
      </c>
      <c r="B595" s="229">
        <v>8323</v>
      </c>
      <c r="C595" s="871" t="s">
        <v>7425</v>
      </c>
      <c r="D595" s="765"/>
      <c r="E595" s="765"/>
      <c r="F595" s="278"/>
      <c r="G595" s="278"/>
      <c r="H595" s="278"/>
      <c r="I595" s="279"/>
      <c r="J595" s="597"/>
      <c r="K595" s="654"/>
      <c r="L595" s="385"/>
      <c r="M595" s="245"/>
      <c r="N595" s="208"/>
      <c r="O595" s="385"/>
      <c r="P595" s="1539" t="s">
        <v>4713</v>
      </c>
      <c r="Q595" s="1608" t="s">
        <v>162</v>
      </c>
      <c r="R595" s="769"/>
      <c r="S595" s="769"/>
      <c r="T595" s="340"/>
      <c r="U595" s="338"/>
      <c r="V595" s="334"/>
      <c r="W595" s="231"/>
      <c r="X595" s="232"/>
      <c r="Y595" s="314"/>
      <c r="Z595" s="257"/>
      <c r="AA595" s="257"/>
      <c r="AB595" s="257"/>
      <c r="AC595" s="473">
        <f>ROUND(ROUND(H584*O$8,0)*S596,0)</f>
        <v>581</v>
      </c>
      <c r="AD595" s="268"/>
    </row>
    <row r="596" spans="1:30" ht="17.100000000000001" customHeight="1">
      <c r="A596" s="243">
        <v>61</v>
      </c>
      <c r="B596" s="243">
        <v>8959</v>
      </c>
      <c r="C596" s="870" t="s">
        <v>7426</v>
      </c>
      <c r="D596" s="765"/>
      <c r="E596" s="765"/>
      <c r="F596" s="278"/>
      <c r="G596" s="278"/>
      <c r="H596" s="278"/>
      <c r="I596" s="279"/>
      <c r="J596" s="597"/>
      <c r="K596" s="654"/>
      <c r="L596" s="385"/>
      <c r="M596" s="245"/>
      <c r="N596" s="208"/>
      <c r="O596" s="385"/>
      <c r="P596" s="1631"/>
      <c r="Q596" s="1586"/>
      <c r="R596" s="214" t="s">
        <v>163</v>
      </c>
      <c r="S596" s="770">
        <v>0.7</v>
      </c>
      <c r="T596" s="611"/>
      <c r="U596" s="392"/>
      <c r="V596" s="301"/>
      <c r="W596" s="245"/>
      <c r="X596" s="208"/>
      <c r="Y596" s="226"/>
      <c r="Z596" s="762" t="s">
        <v>167</v>
      </c>
      <c r="AA596" s="354">
        <v>5</v>
      </c>
      <c r="AB596" s="763" t="s">
        <v>168</v>
      </c>
      <c r="AC596" s="391">
        <f>ROUND(ROUND(H584*O$8,0)*S596,0)-AA596</f>
        <v>576</v>
      </c>
      <c r="AD596" s="268"/>
    </row>
    <row r="597" spans="1:30" ht="17.100000000000001" customHeight="1">
      <c r="A597" s="243">
        <v>61</v>
      </c>
      <c r="B597" s="243">
        <v>8960</v>
      </c>
      <c r="C597" s="870" t="s">
        <v>7427</v>
      </c>
      <c r="D597" s="765"/>
      <c r="E597" s="765"/>
      <c r="F597" s="278"/>
      <c r="G597" s="278"/>
      <c r="H597" s="278"/>
      <c r="I597" s="279"/>
      <c r="J597" s="597"/>
      <c r="K597" s="654"/>
      <c r="L597" s="385"/>
      <c r="M597" s="245"/>
      <c r="N597" s="208"/>
      <c r="O597" s="385"/>
      <c r="P597" s="1631"/>
      <c r="Q597" s="1586"/>
      <c r="T597" s="611"/>
      <c r="U597" s="392"/>
      <c r="V597" s="301"/>
      <c r="W597" s="1684" t="s">
        <v>4700</v>
      </c>
      <c r="X597" s="362" t="s">
        <v>163</v>
      </c>
      <c r="Y597" s="395">
        <v>0.85</v>
      </c>
      <c r="Z597" s="355"/>
      <c r="AA597" s="247"/>
      <c r="AB597" s="247"/>
      <c r="AC597" s="391">
        <f>ROUND(ROUND(ROUND(H584*O$8,0)*S596,0)*Y597,0)</f>
        <v>494</v>
      </c>
      <c r="AD597" s="268"/>
    </row>
    <row r="598" spans="1:30" ht="17.100000000000001" customHeight="1">
      <c r="A598" s="243">
        <v>61</v>
      </c>
      <c r="B598" s="243">
        <v>8961</v>
      </c>
      <c r="C598" s="870" t="s">
        <v>7428</v>
      </c>
      <c r="D598" s="765"/>
      <c r="E598" s="765"/>
      <c r="F598" s="278"/>
      <c r="G598" s="278"/>
      <c r="H598" s="278"/>
      <c r="I598" s="279"/>
      <c r="J598" s="597"/>
      <c r="K598" s="654"/>
      <c r="L598" s="385"/>
      <c r="M598" s="245"/>
      <c r="N598" s="208"/>
      <c r="O598" s="385"/>
      <c r="P598" s="772"/>
      <c r="Q598" s="1586"/>
      <c r="R598" s="214"/>
      <c r="S598" s="214"/>
      <c r="T598" s="761"/>
      <c r="U598" s="407"/>
      <c r="V598" s="304"/>
      <c r="W598" s="1651"/>
      <c r="X598" s="512"/>
      <c r="Y598" s="368"/>
      <c r="Z598" s="762" t="s">
        <v>167</v>
      </c>
      <c r="AA598" s="354">
        <v>5</v>
      </c>
      <c r="AB598" s="763" t="s">
        <v>168</v>
      </c>
      <c r="AC598" s="391">
        <f>ROUND(ROUND(ROUND(H584*O$8,0)*S596,0)*Y597,0)-AA598</f>
        <v>489</v>
      </c>
      <c r="AD598" s="268"/>
    </row>
    <row r="599" spans="1:30" ht="17.100000000000001" customHeight="1">
      <c r="A599" s="229">
        <v>61</v>
      </c>
      <c r="B599" s="229">
        <v>8324</v>
      </c>
      <c r="C599" s="871" t="s">
        <v>7429</v>
      </c>
      <c r="D599" s="765"/>
      <c r="E599" s="765"/>
      <c r="F599" s="278"/>
      <c r="G599" s="278"/>
      <c r="H599" s="278"/>
      <c r="I599" s="279"/>
      <c r="J599" s="597"/>
      <c r="K599" s="654"/>
      <c r="L599" s="385"/>
      <c r="M599" s="245"/>
      <c r="N599" s="208"/>
      <c r="O599" s="385"/>
      <c r="P599" s="773"/>
      <c r="T599" s="1542" t="s">
        <v>4703</v>
      </c>
      <c r="U599" s="372" t="s">
        <v>163</v>
      </c>
      <c r="V599" s="373">
        <v>0.7</v>
      </c>
      <c r="W599" s="231"/>
      <c r="X599" s="232"/>
      <c r="Y599" s="314"/>
      <c r="Z599" s="257"/>
      <c r="AA599" s="257"/>
      <c r="AB599" s="257"/>
      <c r="AC599" s="473">
        <f>ROUND(ROUND(ROUND(H584*O$8,0)*S596,0)*V599,0)</f>
        <v>407</v>
      </c>
      <c r="AD599" s="268"/>
    </row>
    <row r="600" spans="1:30" ht="17.100000000000001" customHeight="1">
      <c r="A600" s="243">
        <v>61</v>
      </c>
      <c r="B600" s="243">
        <v>8962</v>
      </c>
      <c r="C600" s="870" t="s">
        <v>7430</v>
      </c>
      <c r="D600" s="765"/>
      <c r="E600" s="765"/>
      <c r="F600" s="278"/>
      <c r="G600" s="278"/>
      <c r="H600" s="278"/>
      <c r="I600" s="279"/>
      <c r="J600" s="597"/>
      <c r="K600" s="654"/>
      <c r="L600" s="385"/>
      <c r="M600" s="245"/>
      <c r="N600" s="208"/>
      <c r="O600" s="385"/>
      <c r="P600" s="773"/>
      <c r="T600" s="1545"/>
      <c r="U600" s="214"/>
      <c r="V600" s="609"/>
      <c r="W600" s="281"/>
      <c r="X600" s="216"/>
      <c r="Y600" s="226"/>
      <c r="Z600" s="762" t="s">
        <v>167</v>
      </c>
      <c r="AA600" s="354">
        <v>5</v>
      </c>
      <c r="AB600" s="763" t="s">
        <v>168</v>
      </c>
      <c r="AC600" s="391">
        <f>ROUND(ROUND(ROUND(H584*O$8,0)*S596,0)*V599,0)-AA600</f>
        <v>402</v>
      </c>
      <c r="AD600" s="268"/>
    </row>
    <row r="601" spans="1:30" ht="17.100000000000001" customHeight="1">
      <c r="A601" s="243">
        <v>61</v>
      </c>
      <c r="B601" s="243">
        <v>8963</v>
      </c>
      <c r="C601" s="870" t="s">
        <v>7431</v>
      </c>
      <c r="D601" s="765"/>
      <c r="E601" s="765"/>
      <c r="F601" s="278"/>
      <c r="G601" s="278"/>
      <c r="H601" s="278"/>
      <c r="I601" s="279"/>
      <c r="J601" s="597"/>
      <c r="K601" s="654"/>
      <c r="L601" s="385"/>
      <c r="M601" s="245"/>
      <c r="N601" s="208"/>
      <c r="O601" s="385"/>
      <c r="P601" s="774"/>
      <c r="Q601" s="214"/>
      <c r="R601" s="1653"/>
      <c r="S601" s="1653"/>
      <c r="T601" s="1545"/>
      <c r="U601" s="302"/>
      <c r="V601" s="766"/>
      <c r="W601" s="1684" t="s">
        <v>4700</v>
      </c>
      <c r="X601" s="362" t="s">
        <v>163</v>
      </c>
      <c r="Y601" s="395">
        <v>0.85</v>
      </c>
      <c r="Z601" s="355"/>
      <c r="AA601" s="247"/>
      <c r="AB601" s="247"/>
      <c r="AC601" s="391">
        <f>ROUND(ROUND(ROUND(ROUND(H584*O$8,0)*S596,0)*V599,0)*Y601,0)</f>
        <v>346</v>
      </c>
      <c r="AD601" s="268"/>
    </row>
    <row r="602" spans="1:30" ht="17.100000000000001" customHeight="1">
      <c r="A602" s="243">
        <v>61</v>
      </c>
      <c r="B602" s="243">
        <v>8964</v>
      </c>
      <c r="C602" s="870" t="s">
        <v>7432</v>
      </c>
      <c r="D602" s="765"/>
      <c r="E602" s="765"/>
      <c r="F602" s="278"/>
      <c r="G602" s="278"/>
      <c r="H602" s="278"/>
      <c r="I602" s="279"/>
      <c r="J602" s="597"/>
      <c r="K602" s="654"/>
      <c r="L602" s="385"/>
      <c r="M602" s="245"/>
      <c r="N602" s="208"/>
      <c r="O602" s="385"/>
      <c r="P602" s="774"/>
      <c r="Q602" s="214"/>
      <c r="R602" s="214"/>
      <c r="S602" s="214"/>
      <c r="T602" s="399"/>
      <c r="U602" s="305"/>
      <c r="V602" s="768"/>
      <c r="W602" s="1651"/>
      <c r="X602" s="512"/>
      <c r="Y602" s="368"/>
      <c r="Z602" s="762" t="s">
        <v>167</v>
      </c>
      <c r="AA602" s="354">
        <v>5</v>
      </c>
      <c r="AB602" s="763" t="s">
        <v>168</v>
      </c>
      <c r="AC602" s="391">
        <f>ROUND(ROUND(ROUND(ROUND(H584*O$8,0)*S596,0)*V599,0)*Y601,0)-AA602</f>
        <v>341</v>
      </c>
      <c r="AD602" s="268"/>
    </row>
    <row r="603" spans="1:30" ht="17.100000000000001" customHeight="1">
      <c r="A603" s="229">
        <v>61</v>
      </c>
      <c r="B603" s="229">
        <v>8762</v>
      </c>
      <c r="C603" s="871" t="s">
        <v>7433</v>
      </c>
      <c r="D603" s="765"/>
      <c r="E603" s="765"/>
      <c r="F603" s="278"/>
      <c r="G603" s="278"/>
      <c r="H603" s="278"/>
      <c r="I603" s="279"/>
      <c r="J603" s="597"/>
      <c r="K603" s="654"/>
      <c r="L603" s="385"/>
      <c r="M603" s="245"/>
      <c r="N603" s="208"/>
      <c r="O603" s="385"/>
      <c r="P603" s="773"/>
      <c r="Q603" s="214"/>
      <c r="R603" s="1599"/>
      <c r="S603" s="1600"/>
      <c r="T603" s="1542" t="s">
        <v>4708</v>
      </c>
      <c r="U603" s="214" t="s">
        <v>163</v>
      </c>
      <c r="V603" s="609">
        <v>0.85</v>
      </c>
      <c r="W603" s="231"/>
      <c r="X603" s="232"/>
      <c r="Y603" s="314"/>
      <c r="Z603" s="257"/>
      <c r="AA603" s="257"/>
      <c r="AB603" s="257"/>
      <c r="AC603" s="473">
        <f>ROUND(ROUND(ROUND(H584*O$8,0)*S596,0)*V603,0)</f>
        <v>494</v>
      </c>
      <c r="AD603" s="268"/>
    </row>
    <row r="604" spans="1:30" ht="17.100000000000001" customHeight="1">
      <c r="A604" s="243">
        <v>61</v>
      </c>
      <c r="B604" s="243">
        <v>8965</v>
      </c>
      <c r="C604" s="870" t="s">
        <v>7434</v>
      </c>
      <c r="D604" s="765"/>
      <c r="E604" s="765"/>
      <c r="F604" s="278"/>
      <c r="G604" s="278"/>
      <c r="H604" s="278"/>
      <c r="I604" s="279"/>
      <c r="J604" s="597"/>
      <c r="K604" s="654"/>
      <c r="L604" s="385"/>
      <c r="M604" s="245"/>
      <c r="N604" s="208"/>
      <c r="O604" s="385"/>
      <c r="P604" s="773"/>
      <c r="Q604" s="214"/>
      <c r="R604" s="609"/>
      <c r="S604" s="609"/>
      <c r="T604" s="1545"/>
      <c r="U604" s="214"/>
      <c r="V604" s="609"/>
      <c r="W604" s="281"/>
      <c r="X604" s="216"/>
      <c r="Y604" s="226"/>
      <c r="Z604" s="762" t="s">
        <v>167</v>
      </c>
      <c r="AA604" s="354">
        <v>5</v>
      </c>
      <c r="AB604" s="763" t="s">
        <v>168</v>
      </c>
      <c r="AC604" s="391">
        <f>ROUND(ROUND(ROUND(H584*O$8,0)*S596,0)*V603,0)-AA604</f>
        <v>489</v>
      </c>
      <c r="AD604" s="268"/>
    </row>
    <row r="605" spans="1:30" ht="17.100000000000001" customHeight="1">
      <c r="A605" s="243">
        <v>61</v>
      </c>
      <c r="B605" s="243">
        <v>8966</v>
      </c>
      <c r="C605" s="870" t="s">
        <v>7435</v>
      </c>
      <c r="D605" s="765"/>
      <c r="E605" s="765"/>
      <c r="F605" s="278"/>
      <c r="G605" s="278"/>
      <c r="H605" s="278"/>
      <c r="I605" s="279"/>
      <c r="J605" s="597"/>
      <c r="K605" s="654"/>
      <c r="L605" s="385"/>
      <c r="M605" s="245"/>
      <c r="N605" s="208"/>
      <c r="O605" s="385"/>
      <c r="P605" s="774"/>
      <c r="Q605" s="214"/>
      <c r="R605" s="609"/>
      <c r="S605" s="609"/>
      <c r="T605" s="1545"/>
      <c r="U605" s="302"/>
      <c r="V605" s="766"/>
      <c r="W605" s="1684" t="s">
        <v>4700</v>
      </c>
      <c r="X605" s="362" t="s">
        <v>163</v>
      </c>
      <c r="Y605" s="395">
        <v>0.85</v>
      </c>
      <c r="Z605" s="355"/>
      <c r="AA605" s="247"/>
      <c r="AB605" s="247"/>
      <c r="AC605" s="391">
        <f>ROUND(ROUND(ROUND(ROUND(H584*O$8,0)*S596,0)*V603,0)*Y605,0)</f>
        <v>420</v>
      </c>
      <c r="AD605" s="268"/>
    </row>
    <row r="606" spans="1:30" ht="17.100000000000001" customHeight="1">
      <c r="A606" s="243">
        <v>61</v>
      </c>
      <c r="B606" s="243">
        <v>8967</v>
      </c>
      <c r="C606" s="870" t="s">
        <v>7436</v>
      </c>
      <c r="D606" s="765"/>
      <c r="E606" s="765"/>
      <c r="F606" s="278"/>
      <c r="G606" s="278"/>
      <c r="H606" s="278"/>
      <c r="I606" s="279"/>
      <c r="J606" s="597"/>
      <c r="K606" s="654"/>
      <c r="L606" s="385"/>
      <c r="M606" s="245"/>
      <c r="N606" s="208"/>
      <c r="O606" s="385"/>
      <c r="P606" s="773"/>
      <c r="Q606" s="214"/>
      <c r="R606" s="214"/>
      <c r="S606" s="214"/>
      <c r="T606" s="1563"/>
      <c r="U606" s="305"/>
      <c r="V606" s="768"/>
      <c r="W606" s="1651"/>
      <c r="X606" s="512"/>
      <c r="Y606" s="368"/>
      <c r="Z606" s="762" t="s">
        <v>167</v>
      </c>
      <c r="AA606" s="354">
        <v>5</v>
      </c>
      <c r="AB606" s="763" t="s">
        <v>168</v>
      </c>
      <c r="AC606" s="391">
        <f>ROUND(ROUND(ROUND(ROUND(H584*O$8,0)*S596,0)*V603,0)*Y605,0)-AA606</f>
        <v>415</v>
      </c>
      <c r="AD606" s="268"/>
    </row>
    <row r="607" spans="1:30" ht="17.100000000000001" customHeight="1">
      <c r="A607" s="243">
        <v>61</v>
      </c>
      <c r="B607" s="243">
        <v>8968</v>
      </c>
      <c r="C607" s="870" t="s">
        <v>7437</v>
      </c>
      <c r="D607" s="765"/>
      <c r="E607" s="765"/>
      <c r="F607" s="278"/>
      <c r="G607" s="278"/>
      <c r="H607" s="278"/>
      <c r="I607" s="279"/>
      <c r="J607" s="597"/>
      <c r="K607" s="654"/>
      <c r="L607" s="385"/>
      <c r="M607" s="245"/>
      <c r="N607" s="208"/>
      <c r="O607" s="385"/>
      <c r="P607" s="773"/>
      <c r="Q607" s="1580" t="s">
        <v>165</v>
      </c>
      <c r="R607" s="775"/>
      <c r="S607" s="775"/>
      <c r="T607" s="359"/>
      <c r="U607" s="360"/>
      <c r="V607" s="361"/>
      <c r="W607" s="523"/>
      <c r="X607" s="524"/>
      <c r="Y607" s="642"/>
      <c r="Z607" s="247"/>
      <c r="AA607" s="247"/>
      <c r="AB607" s="247"/>
      <c r="AC607" s="391">
        <f>ROUND(ROUND(H584*O$8,0)*S608,0)</f>
        <v>415</v>
      </c>
      <c r="AD607" s="268"/>
    </row>
    <row r="608" spans="1:30" ht="17.100000000000001" customHeight="1">
      <c r="A608" s="243">
        <v>61</v>
      </c>
      <c r="B608" s="243">
        <v>8969</v>
      </c>
      <c r="C608" s="870" t="s">
        <v>7438</v>
      </c>
      <c r="D608" s="765"/>
      <c r="E608" s="765"/>
      <c r="F608" s="278"/>
      <c r="G608" s="278"/>
      <c r="H608" s="278"/>
      <c r="I608" s="279"/>
      <c r="J608" s="597"/>
      <c r="K608" s="654"/>
      <c r="L608" s="385"/>
      <c r="M608" s="245"/>
      <c r="N608" s="208"/>
      <c r="O608" s="385"/>
      <c r="P608" s="772"/>
      <c r="Q608" s="1620"/>
      <c r="R608" s="643" t="s">
        <v>163</v>
      </c>
      <c r="S608" s="365">
        <v>0.5</v>
      </c>
      <c r="T608" s="777"/>
      <c r="U608" s="639"/>
      <c r="V608" s="529"/>
      <c r="W608" s="516"/>
      <c r="X608" s="517"/>
      <c r="Y608" s="526"/>
      <c r="Z608" s="762" t="s">
        <v>167</v>
      </c>
      <c r="AA608" s="354">
        <v>5</v>
      </c>
      <c r="AB608" s="763" t="s">
        <v>168</v>
      </c>
      <c r="AC608" s="391">
        <f>ROUND(ROUND(H584*O$8,0)*S608,0)-AA608</f>
        <v>410</v>
      </c>
      <c r="AD608" s="268"/>
    </row>
    <row r="609" spans="1:30" ht="17.100000000000001" customHeight="1">
      <c r="A609" s="243">
        <v>61</v>
      </c>
      <c r="B609" s="243">
        <v>8970</v>
      </c>
      <c r="C609" s="870" t="s">
        <v>7439</v>
      </c>
      <c r="D609" s="765"/>
      <c r="E609" s="765"/>
      <c r="F609" s="278"/>
      <c r="G609" s="278"/>
      <c r="H609" s="278"/>
      <c r="I609" s="279"/>
      <c r="J609" s="597"/>
      <c r="K609" s="654"/>
      <c r="L609" s="385"/>
      <c r="M609" s="245"/>
      <c r="N609" s="208"/>
      <c r="O609" s="385"/>
      <c r="P609" s="772"/>
      <c r="Q609" s="1620"/>
      <c r="R609" s="530"/>
      <c r="S609" s="530"/>
      <c r="T609" s="777"/>
      <c r="U609" s="639"/>
      <c r="V609" s="529"/>
      <c r="W609" s="1684" t="s">
        <v>4700</v>
      </c>
      <c r="X609" s="362" t="s">
        <v>163</v>
      </c>
      <c r="Y609" s="395">
        <v>0.85</v>
      </c>
      <c r="Z609" s="355"/>
      <c r="AA609" s="247"/>
      <c r="AB609" s="247"/>
      <c r="AC609" s="391">
        <f>ROUND(ROUND(ROUND(H584*O$8,0)*S608,0)*Y609,0)</f>
        <v>353</v>
      </c>
      <c r="AD609" s="268"/>
    </row>
    <row r="610" spans="1:30" ht="17.100000000000001" customHeight="1">
      <c r="A610" s="243">
        <v>61</v>
      </c>
      <c r="B610" s="243">
        <v>8971</v>
      </c>
      <c r="C610" s="870" t="s">
        <v>7440</v>
      </c>
      <c r="D610" s="765"/>
      <c r="E610" s="765"/>
      <c r="F610" s="278"/>
      <c r="G610" s="278"/>
      <c r="H610" s="278"/>
      <c r="I610" s="279"/>
      <c r="J610" s="597"/>
      <c r="K610" s="654"/>
      <c r="L610" s="385"/>
      <c r="M610" s="245"/>
      <c r="N610" s="208"/>
      <c r="O610" s="385"/>
      <c r="P610" s="772"/>
      <c r="Q610" s="1620"/>
      <c r="R610" s="643"/>
      <c r="S610" s="643"/>
      <c r="T610" s="778"/>
      <c r="U610" s="525"/>
      <c r="V610" s="539"/>
      <c r="W610" s="1651"/>
      <c r="X610" s="512"/>
      <c r="Y610" s="368"/>
      <c r="Z610" s="762" t="s">
        <v>167</v>
      </c>
      <c r="AA610" s="354">
        <v>5</v>
      </c>
      <c r="AB610" s="763" t="s">
        <v>168</v>
      </c>
      <c r="AC610" s="391">
        <f>ROUND(ROUND(ROUND(H584*O$8,0)*S608,0)*Y609,0)-AA610</f>
        <v>348</v>
      </c>
      <c r="AD610" s="268"/>
    </row>
    <row r="611" spans="1:30" ht="17.100000000000001" customHeight="1">
      <c r="A611" s="243">
        <v>61</v>
      </c>
      <c r="B611" s="243">
        <v>8972</v>
      </c>
      <c r="C611" s="870" t="s">
        <v>7441</v>
      </c>
      <c r="D611" s="765"/>
      <c r="E611" s="765"/>
      <c r="F611" s="278"/>
      <c r="G611" s="278"/>
      <c r="H611" s="278"/>
      <c r="I611" s="279"/>
      <c r="J611" s="597"/>
      <c r="K611" s="654"/>
      <c r="L611" s="385"/>
      <c r="M611" s="245"/>
      <c r="N611" s="208"/>
      <c r="O611" s="385"/>
      <c r="P611" s="773"/>
      <c r="Q611" s="530"/>
      <c r="R611" s="530"/>
      <c r="S611" s="530"/>
      <c r="T611" s="1580" t="s">
        <v>4703</v>
      </c>
      <c r="U611" s="362" t="s">
        <v>163</v>
      </c>
      <c r="V611" s="356">
        <v>0.7</v>
      </c>
      <c r="W611" s="523"/>
      <c r="X611" s="524"/>
      <c r="Y611" s="642"/>
      <c r="Z611" s="247"/>
      <c r="AA611" s="247"/>
      <c r="AB611" s="247"/>
      <c r="AC611" s="391">
        <f>ROUND(ROUND(ROUND(H584*O$8,0)*S608,0)*V611,0)</f>
        <v>291</v>
      </c>
      <c r="AD611" s="268"/>
    </row>
    <row r="612" spans="1:30" ht="17.100000000000001" customHeight="1">
      <c r="A612" s="243">
        <v>61</v>
      </c>
      <c r="B612" s="243">
        <v>8973</v>
      </c>
      <c r="C612" s="870" t="s">
        <v>7442</v>
      </c>
      <c r="D612" s="765"/>
      <c r="E612" s="765"/>
      <c r="F612" s="278"/>
      <c r="G612" s="278"/>
      <c r="H612" s="278"/>
      <c r="I612" s="279"/>
      <c r="J612" s="597"/>
      <c r="K612" s="654"/>
      <c r="L612" s="385"/>
      <c r="M612" s="245"/>
      <c r="N612" s="208"/>
      <c r="O612" s="385"/>
      <c r="P612" s="773"/>
      <c r="Q612" s="530"/>
      <c r="R612" s="530"/>
      <c r="S612" s="530"/>
      <c r="T612" s="1620"/>
      <c r="U612" s="643"/>
      <c r="V612" s="365"/>
      <c r="W612" s="319"/>
      <c r="X612" s="288"/>
      <c r="Y612" s="526"/>
      <c r="Z612" s="762" t="s">
        <v>167</v>
      </c>
      <c r="AA612" s="354">
        <v>5</v>
      </c>
      <c r="AB612" s="763" t="s">
        <v>168</v>
      </c>
      <c r="AC612" s="391">
        <f>ROUND(ROUND(ROUND(H584*O$8,0)*S608,0)*V611,0)-AA612</f>
        <v>286</v>
      </c>
      <c r="AD612" s="268"/>
    </row>
    <row r="613" spans="1:30" ht="17.100000000000001" customHeight="1">
      <c r="A613" s="243">
        <v>61</v>
      </c>
      <c r="B613" s="243">
        <v>8974</v>
      </c>
      <c r="C613" s="870" t="s">
        <v>7443</v>
      </c>
      <c r="D613" s="765"/>
      <c r="E613" s="765"/>
      <c r="F613" s="278"/>
      <c r="G613" s="278"/>
      <c r="H613" s="278"/>
      <c r="I613" s="279"/>
      <c r="J613" s="597"/>
      <c r="K613" s="654"/>
      <c r="L613" s="385"/>
      <c r="M613" s="245"/>
      <c r="N613" s="208"/>
      <c r="O613" s="385"/>
      <c r="P613" s="774"/>
      <c r="Q613" s="643"/>
      <c r="R613" s="1644"/>
      <c r="S613" s="1652"/>
      <c r="T613" s="1620"/>
      <c r="U613" s="779"/>
      <c r="V613" s="780"/>
      <c r="W613" s="1684" t="s">
        <v>4700</v>
      </c>
      <c r="X613" s="362" t="s">
        <v>163</v>
      </c>
      <c r="Y613" s="395">
        <v>0.85</v>
      </c>
      <c r="Z613" s="355"/>
      <c r="AA613" s="247"/>
      <c r="AB613" s="247"/>
      <c r="AC613" s="391">
        <f>ROUND(ROUND(ROUND(ROUND(H584*O$8,0)*S608,0)*V611,0)*Y613,0)</f>
        <v>247</v>
      </c>
      <c r="AD613" s="268"/>
    </row>
    <row r="614" spans="1:30" ht="17.100000000000001" customHeight="1">
      <c r="A614" s="243">
        <v>61</v>
      </c>
      <c r="B614" s="243">
        <v>8975</v>
      </c>
      <c r="C614" s="870" t="s">
        <v>7444</v>
      </c>
      <c r="D614" s="765"/>
      <c r="E614" s="765"/>
      <c r="F614" s="278"/>
      <c r="G614" s="278"/>
      <c r="H614" s="278"/>
      <c r="I614" s="279"/>
      <c r="J614" s="597"/>
      <c r="K614" s="654"/>
      <c r="L614" s="385"/>
      <c r="M614" s="245"/>
      <c r="N614" s="208"/>
      <c r="O614" s="385"/>
      <c r="P614" s="774"/>
      <c r="Q614" s="643"/>
      <c r="R614" s="643"/>
      <c r="S614" s="643"/>
      <c r="T614" s="781"/>
      <c r="U614" s="537"/>
      <c r="V614" s="783"/>
      <c r="W614" s="1651"/>
      <c r="X614" s="512"/>
      <c r="Y614" s="368"/>
      <c r="Z614" s="762" t="s">
        <v>167</v>
      </c>
      <c r="AA614" s="354">
        <v>5</v>
      </c>
      <c r="AB614" s="763" t="s">
        <v>168</v>
      </c>
      <c r="AC614" s="391">
        <f>ROUND(ROUND(ROUND(ROUND(H584*O$8,0)*S608,0)*V611,0)*Y613,0)-AA614</f>
        <v>242</v>
      </c>
      <c r="AD614" s="268"/>
    </row>
    <row r="615" spans="1:30" ht="17.100000000000001" customHeight="1">
      <c r="A615" s="243">
        <v>61</v>
      </c>
      <c r="B615" s="243">
        <v>8976</v>
      </c>
      <c r="C615" s="870" t="s">
        <v>7445</v>
      </c>
      <c r="D615" s="765"/>
      <c r="E615" s="765"/>
      <c r="F615" s="278"/>
      <c r="G615" s="278"/>
      <c r="H615" s="278"/>
      <c r="I615" s="279"/>
      <c r="J615" s="597"/>
      <c r="K615" s="654"/>
      <c r="L615" s="385"/>
      <c r="M615" s="245"/>
      <c r="N615" s="208"/>
      <c r="O615" s="385"/>
      <c r="P615" s="773"/>
      <c r="Q615" s="643"/>
      <c r="R615" s="1646"/>
      <c r="S615" s="1649"/>
      <c r="T615" s="1580" t="s">
        <v>4708</v>
      </c>
      <c r="U615" s="643" t="s">
        <v>163</v>
      </c>
      <c r="V615" s="365">
        <v>0.85</v>
      </c>
      <c r="W615" s="523"/>
      <c r="X615" s="524"/>
      <c r="Y615" s="642"/>
      <c r="Z615" s="247"/>
      <c r="AA615" s="247"/>
      <c r="AB615" s="247"/>
      <c r="AC615" s="391">
        <f>ROUND(ROUND(ROUND(H584*O$8,0)*S608,0)*V615,0)</f>
        <v>353</v>
      </c>
      <c r="AD615" s="268"/>
    </row>
    <row r="616" spans="1:30" ht="17.100000000000001" customHeight="1">
      <c r="A616" s="243">
        <v>61</v>
      </c>
      <c r="B616" s="243">
        <v>8977</v>
      </c>
      <c r="C616" s="870" t="s">
        <v>7446</v>
      </c>
      <c r="D616" s="765"/>
      <c r="E616" s="765"/>
      <c r="F616" s="278"/>
      <c r="G616" s="278"/>
      <c r="H616" s="278"/>
      <c r="I616" s="279"/>
      <c r="J616" s="597"/>
      <c r="K616" s="654"/>
      <c r="L616" s="385"/>
      <c r="M616" s="245"/>
      <c r="N616" s="208"/>
      <c r="O616" s="385"/>
      <c r="P616" s="773"/>
      <c r="Q616" s="643"/>
      <c r="R616" s="365"/>
      <c r="S616" s="365"/>
      <c r="T616" s="1620"/>
      <c r="U616" s="643"/>
      <c r="V616" s="365"/>
      <c r="W616" s="319"/>
      <c r="X616" s="288"/>
      <c r="Y616" s="526"/>
      <c r="Z616" s="762" t="s">
        <v>167</v>
      </c>
      <c r="AA616" s="354">
        <v>5</v>
      </c>
      <c r="AB616" s="763" t="s">
        <v>168</v>
      </c>
      <c r="AC616" s="391">
        <f>ROUND(ROUND(ROUND(H584*O$8,0)*S608,0)*V615,0)-AA616</f>
        <v>348</v>
      </c>
      <c r="AD616" s="268"/>
    </row>
    <row r="617" spans="1:30" ht="17.100000000000001" customHeight="1">
      <c r="A617" s="243">
        <v>61</v>
      </c>
      <c r="B617" s="243">
        <v>8978</v>
      </c>
      <c r="C617" s="870" t="s">
        <v>7447</v>
      </c>
      <c r="D617" s="765"/>
      <c r="E617" s="765"/>
      <c r="F617" s="278"/>
      <c r="G617" s="278"/>
      <c r="H617" s="278"/>
      <c r="I617" s="279"/>
      <c r="J617" s="597"/>
      <c r="K617" s="654"/>
      <c r="L617" s="385"/>
      <c r="M617" s="245"/>
      <c r="N617" s="208"/>
      <c r="O617" s="385"/>
      <c r="P617" s="774"/>
      <c r="Q617" s="643"/>
      <c r="R617" s="365"/>
      <c r="S617" s="365"/>
      <c r="T617" s="1620"/>
      <c r="U617" s="779"/>
      <c r="V617" s="780"/>
      <c r="W617" s="1684" t="s">
        <v>4700</v>
      </c>
      <c r="X617" s="362" t="s">
        <v>163</v>
      </c>
      <c r="Y617" s="395">
        <v>0.85</v>
      </c>
      <c r="Z617" s="355"/>
      <c r="AA617" s="247"/>
      <c r="AB617" s="247"/>
      <c r="AC617" s="391">
        <f>ROUND(ROUND(ROUND(ROUND(H584*O$8,0)*S608,0)*V615,0)*Y617,0)</f>
        <v>300</v>
      </c>
      <c r="AD617" s="268"/>
    </row>
    <row r="618" spans="1:30" ht="17.100000000000001" customHeight="1">
      <c r="A618" s="243">
        <v>61</v>
      </c>
      <c r="B618" s="243">
        <v>8979</v>
      </c>
      <c r="C618" s="870" t="s">
        <v>7448</v>
      </c>
      <c r="D618" s="765"/>
      <c r="E618" s="765"/>
      <c r="F618" s="278"/>
      <c r="G618" s="278"/>
      <c r="H618" s="278"/>
      <c r="I618" s="279"/>
      <c r="J618" s="597"/>
      <c r="K618" s="654"/>
      <c r="L618" s="385"/>
      <c r="M618" s="245"/>
      <c r="N618" s="208"/>
      <c r="O618" s="385"/>
      <c r="P618" s="467"/>
      <c r="Q618" s="643"/>
      <c r="R618" s="643"/>
      <c r="S618" s="643"/>
      <c r="T618" s="1642"/>
      <c r="U618" s="537"/>
      <c r="V618" s="783"/>
      <c r="W618" s="1651"/>
      <c r="X618" s="512"/>
      <c r="Y618" s="368"/>
      <c r="Z618" s="762" t="s">
        <v>167</v>
      </c>
      <c r="AA618" s="354">
        <v>5</v>
      </c>
      <c r="AB618" s="763" t="s">
        <v>168</v>
      </c>
      <c r="AC618" s="391">
        <f>ROUND(ROUND(ROUND(ROUND(H584*O$8,0)*S608,0)*V615,0)*Y617,0)-AA618</f>
        <v>295</v>
      </c>
      <c r="AD618" s="268"/>
    </row>
    <row r="619" spans="1:30" ht="17.100000000000001" customHeight="1">
      <c r="A619" s="229">
        <v>61</v>
      </c>
      <c r="B619" s="229">
        <v>8325</v>
      </c>
      <c r="C619" s="871" t="s">
        <v>7449</v>
      </c>
      <c r="D619" s="765"/>
      <c r="E619" s="765"/>
      <c r="F619" s="278"/>
      <c r="G619" s="278"/>
      <c r="H619" s="278"/>
      <c r="I619" s="279"/>
      <c r="J619" s="1611" t="s">
        <v>4738</v>
      </c>
      <c r="K619" s="784"/>
      <c r="L619" s="872"/>
      <c r="M619" s="873"/>
      <c r="N619" s="785"/>
      <c r="O619" s="874"/>
      <c r="P619" s="231"/>
      <c r="Q619" s="232"/>
      <c r="R619" s="232"/>
      <c r="S619" s="232"/>
      <c r="T619" s="340"/>
      <c r="U619" s="334"/>
      <c r="V619" s="232"/>
      <c r="W619" s="231"/>
      <c r="X619" s="232"/>
      <c r="Y619" s="314"/>
      <c r="Z619" s="257"/>
      <c r="AA619" s="257"/>
      <c r="AB619" s="257"/>
      <c r="AC619" s="473">
        <f>ROUND(ROUND(H584*L620,0)*O$8,0)</f>
        <v>801</v>
      </c>
      <c r="AD619" s="268"/>
    </row>
    <row r="620" spans="1:30" ht="17.100000000000001" customHeight="1">
      <c r="A620" s="243">
        <v>61</v>
      </c>
      <c r="B620" s="243">
        <v>8980</v>
      </c>
      <c r="C620" s="870" t="s">
        <v>7450</v>
      </c>
      <c r="D620" s="764"/>
      <c r="E620" s="764"/>
      <c r="F620" s="377"/>
      <c r="G620" s="377"/>
      <c r="H620" s="377"/>
      <c r="I620" s="378"/>
      <c r="J620" s="1613"/>
      <c r="K620" s="214" t="s">
        <v>163</v>
      </c>
      <c r="L620" s="875">
        <v>0.96499999999999997</v>
      </c>
      <c r="M620" s="876"/>
      <c r="N620" s="397"/>
      <c r="O620" s="875"/>
      <c r="P620" s="245"/>
      <c r="Q620" s="208"/>
      <c r="R620" s="208"/>
      <c r="S620" s="208"/>
      <c r="T620" s="611"/>
      <c r="U620" s="301"/>
      <c r="V620" s="208"/>
      <c r="W620" s="245"/>
      <c r="X620" s="208"/>
      <c r="Y620" s="226"/>
      <c r="Z620" s="762" t="s">
        <v>167</v>
      </c>
      <c r="AA620" s="354">
        <v>5</v>
      </c>
      <c r="AB620" s="763" t="s">
        <v>168</v>
      </c>
      <c r="AC620" s="391">
        <f>ROUND(ROUND(H584*L620,0)*O$8,0)-AA620</f>
        <v>796</v>
      </c>
      <c r="AD620" s="268"/>
    </row>
    <row r="621" spans="1:30" ht="17.100000000000001" customHeight="1">
      <c r="A621" s="243">
        <v>61</v>
      </c>
      <c r="B621" s="243">
        <v>8981</v>
      </c>
      <c r="C621" s="870" t="s">
        <v>7451</v>
      </c>
      <c r="D621" s="764"/>
      <c r="E621" s="764"/>
      <c r="F621" s="377"/>
      <c r="G621" s="377"/>
      <c r="H621" s="377"/>
      <c r="I621" s="378"/>
      <c r="J621" s="1613"/>
      <c r="K621" s="654"/>
      <c r="L621" s="385"/>
      <c r="M621" s="245"/>
      <c r="N621" s="208"/>
      <c r="O621" s="385"/>
      <c r="P621" s="245"/>
      <c r="Q621" s="208"/>
      <c r="R621" s="208"/>
      <c r="S621" s="208"/>
      <c r="T621" s="611"/>
      <c r="U621" s="301"/>
      <c r="V621" s="385"/>
      <c r="W621" s="1684" t="s">
        <v>4700</v>
      </c>
      <c r="X621" s="362" t="s">
        <v>163</v>
      </c>
      <c r="Y621" s="395">
        <v>0.85</v>
      </c>
      <c r="Z621" s="355"/>
      <c r="AA621" s="247"/>
      <c r="AB621" s="247"/>
      <c r="AC621" s="391">
        <f>ROUND(ROUND(ROUND(H584*L620,0)*O$8,0)*Y621,0)</f>
        <v>681</v>
      </c>
      <c r="AD621" s="268"/>
    </row>
    <row r="622" spans="1:30" ht="17.100000000000001" customHeight="1">
      <c r="A622" s="243">
        <v>61</v>
      </c>
      <c r="B622" s="243">
        <v>8982</v>
      </c>
      <c r="C622" s="870" t="s">
        <v>7452</v>
      </c>
      <c r="D622" s="764"/>
      <c r="E622" s="764"/>
      <c r="F622" s="278"/>
      <c r="G622" s="278"/>
      <c r="H622" s="278"/>
      <c r="I622" s="279"/>
      <c r="J622" s="597"/>
      <c r="K622" s="654"/>
      <c r="L622" s="385"/>
      <c r="M622" s="245"/>
      <c r="N622" s="208"/>
      <c r="O622" s="385"/>
      <c r="P622" s="245"/>
      <c r="Q622" s="208"/>
      <c r="R622" s="208"/>
      <c r="S622" s="208"/>
      <c r="T622" s="761"/>
      <c r="U622" s="304"/>
      <c r="V622" s="226"/>
      <c r="W622" s="1651"/>
      <c r="X622" s="512"/>
      <c r="Y622" s="368"/>
      <c r="Z622" s="762" t="s">
        <v>167</v>
      </c>
      <c r="AA622" s="354">
        <v>5</v>
      </c>
      <c r="AB622" s="763" t="s">
        <v>168</v>
      </c>
      <c r="AC622" s="391">
        <f>ROUND(ROUND(ROUND(H584*L620,0)*O$8,0)*Y621,0)-AA622</f>
        <v>676</v>
      </c>
      <c r="AD622" s="268"/>
    </row>
    <row r="623" spans="1:30" ht="17.100000000000001" customHeight="1">
      <c r="A623" s="229">
        <v>61</v>
      </c>
      <c r="B623" s="229">
        <v>8326</v>
      </c>
      <c r="C623" s="871" t="s">
        <v>7453</v>
      </c>
      <c r="D623" s="764"/>
      <c r="E623" s="764"/>
      <c r="F623" s="278"/>
      <c r="G623" s="278"/>
      <c r="H623" s="278"/>
      <c r="I623" s="279"/>
      <c r="J623" s="597"/>
      <c r="K623" s="654"/>
      <c r="L623" s="385"/>
      <c r="M623" s="245"/>
      <c r="N623" s="208"/>
      <c r="O623" s="385"/>
      <c r="P623" s="245"/>
      <c r="Q623" s="208"/>
      <c r="R623" s="208"/>
      <c r="S623" s="208"/>
      <c r="T623" s="1542" t="s">
        <v>4703</v>
      </c>
      <c r="U623" s="372" t="s">
        <v>163</v>
      </c>
      <c r="V623" s="373">
        <v>0.7</v>
      </c>
      <c r="W623" s="231"/>
      <c r="X623" s="232"/>
      <c r="Y623" s="314"/>
      <c r="Z623" s="257"/>
      <c r="AA623" s="257"/>
      <c r="AB623" s="257"/>
      <c r="AC623" s="473">
        <f>ROUND(ROUND(ROUND(H584*L620,0)*O$8,0)*V623,0)</f>
        <v>561</v>
      </c>
      <c r="AD623" s="268"/>
    </row>
    <row r="624" spans="1:30" ht="17.100000000000001" customHeight="1">
      <c r="A624" s="243">
        <v>61</v>
      </c>
      <c r="B624" s="243">
        <v>8983</v>
      </c>
      <c r="C624" s="870" t="s">
        <v>7454</v>
      </c>
      <c r="D624" s="764"/>
      <c r="E624" s="764"/>
      <c r="F624" s="278"/>
      <c r="G624" s="278"/>
      <c r="H624" s="208"/>
      <c r="I624" s="388"/>
      <c r="J624" s="597"/>
      <c r="K624" s="654"/>
      <c r="L624" s="385"/>
      <c r="M624" s="245"/>
      <c r="N624" s="208"/>
      <c r="O624" s="385"/>
      <c r="P624" s="245"/>
      <c r="Q624" s="208"/>
      <c r="R624" s="208"/>
      <c r="S624" s="208"/>
      <c r="T624" s="1545"/>
      <c r="U624" s="214"/>
      <c r="V624" s="609"/>
      <c r="W624" s="281"/>
      <c r="X624" s="216"/>
      <c r="Y624" s="226"/>
      <c r="Z624" s="762" t="s">
        <v>167</v>
      </c>
      <c r="AA624" s="354">
        <v>5</v>
      </c>
      <c r="AB624" s="763" t="s">
        <v>168</v>
      </c>
      <c r="AC624" s="391">
        <f>ROUND(ROUND(ROUND(H584*L620,0)*O$8,0)*V623,0)-AA624</f>
        <v>556</v>
      </c>
      <c r="AD624" s="268"/>
    </row>
    <row r="625" spans="1:30" ht="17.100000000000001" customHeight="1">
      <c r="A625" s="243">
        <v>61</v>
      </c>
      <c r="B625" s="243">
        <v>8984</v>
      </c>
      <c r="C625" s="870" t="s">
        <v>7455</v>
      </c>
      <c r="D625" s="765"/>
      <c r="E625" s="764"/>
      <c r="F625" s="406"/>
      <c r="G625" s="406"/>
      <c r="H625" s="208"/>
      <c r="I625" s="388"/>
      <c r="J625" s="597"/>
      <c r="K625" s="654"/>
      <c r="L625" s="385"/>
      <c r="M625" s="245"/>
      <c r="N625" s="208"/>
      <c r="O625" s="385"/>
      <c r="P625" s="245"/>
      <c r="Q625" s="208"/>
      <c r="R625" s="208"/>
      <c r="S625" s="208"/>
      <c r="T625" s="1545"/>
      <c r="U625" s="302"/>
      <c r="V625" s="766"/>
      <c r="W625" s="1684" t="s">
        <v>4700</v>
      </c>
      <c r="X625" s="362" t="s">
        <v>163</v>
      </c>
      <c r="Y625" s="395">
        <v>0.85</v>
      </c>
      <c r="Z625" s="355"/>
      <c r="AA625" s="247"/>
      <c r="AB625" s="247"/>
      <c r="AC625" s="391">
        <f>ROUND(ROUND(ROUND(ROUND(H584*L620,0)*O$8,0)*V623,0)*Y625,0)</f>
        <v>477</v>
      </c>
      <c r="AD625" s="268"/>
    </row>
    <row r="626" spans="1:30" ht="17.100000000000001" customHeight="1">
      <c r="A626" s="243">
        <v>61</v>
      </c>
      <c r="B626" s="243">
        <v>8985</v>
      </c>
      <c r="C626" s="870" t="s">
        <v>7456</v>
      </c>
      <c r="D626" s="765"/>
      <c r="E626" s="764"/>
      <c r="F626" s="406"/>
      <c r="G626" s="406"/>
      <c r="H626" s="208"/>
      <c r="I626" s="388"/>
      <c r="J626" s="597"/>
      <c r="K626" s="654"/>
      <c r="L626" s="385"/>
      <c r="M626" s="245"/>
      <c r="N626" s="208"/>
      <c r="O626" s="385"/>
      <c r="P626" s="245"/>
      <c r="Q626" s="208"/>
      <c r="R626" s="208"/>
      <c r="S626" s="208"/>
      <c r="T626" s="399"/>
      <c r="U626" s="305"/>
      <c r="V626" s="768"/>
      <c r="W626" s="1651"/>
      <c r="X626" s="512"/>
      <c r="Y626" s="368"/>
      <c r="Z626" s="762" t="s">
        <v>167</v>
      </c>
      <c r="AA626" s="354">
        <v>5</v>
      </c>
      <c r="AB626" s="763" t="s">
        <v>168</v>
      </c>
      <c r="AC626" s="391">
        <f>ROUND(ROUND(ROUND(ROUND(H584*L620,0)*O$8,0)*V623,0)*Y625,0)-AA626</f>
        <v>472</v>
      </c>
      <c r="AD626" s="268"/>
    </row>
    <row r="627" spans="1:30" ht="17.100000000000001" customHeight="1">
      <c r="A627" s="229">
        <v>61</v>
      </c>
      <c r="B627" s="229">
        <v>8763</v>
      </c>
      <c r="C627" s="871" t="s">
        <v>7457</v>
      </c>
      <c r="D627" s="765"/>
      <c r="E627" s="764"/>
      <c r="F627" s="406"/>
      <c r="G627" s="406"/>
      <c r="H627" s="208"/>
      <c r="I627" s="388"/>
      <c r="J627" s="597"/>
      <c r="K627" s="654"/>
      <c r="L627" s="385"/>
      <c r="M627" s="245"/>
      <c r="N627" s="208"/>
      <c r="O627" s="385"/>
      <c r="P627" s="245"/>
      <c r="Q627" s="208"/>
      <c r="R627" s="208"/>
      <c r="S627" s="385"/>
      <c r="T627" s="1542" t="s">
        <v>4708</v>
      </c>
      <c r="U627" s="214" t="s">
        <v>163</v>
      </c>
      <c r="V627" s="609">
        <v>0.85</v>
      </c>
      <c r="W627" s="231"/>
      <c r="X627" s="232"/>
      <c r="Y627" s="314"/>
      <c r="Z627" s="257"/>
      <c r="AA627" s="257"/>
      <c r="AB627" s="257"/>
      <c r="AC627" s="473">
        <f>ROUND(ROUND(ROUND(H584*L620,0)*O$8,0)*V627,0)</f>
        <v>681</v>
      </c>
      <c r="AD627" s="268"/>
    </row>
    <row r="628" spans="1:30" ht="17.100000000000001" customHeight="1">
      <c r="A628" s="243">
        <v>61</v>
      </c>
      <c r="B628" s="243">
        <v>8986</v>
      </c>
      <c r="C628" s="870" t="s">
        <v>7458</v>
      </c>
      <c r="D628" s="765"/>
      <c r="E628" s="764"/>
      <c r="F628" s="406"/>
      <c r="G628" s="406"/>
      <c r="H628" s="208"/>
      <c r="I628" s="388"/>
      <c r="J628" s="597"/>
      <c r="K628" s="654"/>
      <c r="L628" s="385"/>
      <c r="M628" s="245"/>
      <c r="N628" s="208"/>
      <c r="O628" s="385"/>
      <c r="P628" s="245"/>
      <c r="Q628" s="208"/>
      <c r="R628" s="208"/>
      <c r="S628" s="208"/>
      <c r="T628" s="1545"/>
      <c r="U628" s="214"/>
      <c r="V628" s="609"/>
      <c r="W628" s="281"/>
      <c r="X628" s="216"/>
      <c r="Y628" s="226"/>
      <c r="Z628" s="762" t="s">
        <v>167</v>
      </c>
      <c r="AA628" s="354">
        <v>5</v>
      </c>
      <c r="AB628" s="763" t="s">
        <v>168</v>
      </c>
      <c r="AC628" s="391">
        <f>ROUND(ROUND(ROUND(H584*L620,0)*O$8,0)*V627,0)-AA628</f>
        <v>676</v>
      </c>
      <c r="AD628" s="268"/>
    </row>
    <row r="629" spans="1:30" ht="17.100000000000001" customHeight="1">
      <c r="A629" s="243">
        <v>61</v>
      </c>
      <c r="B629" s="243">
        <v>8987</v>
      </c>
      <c r="C629" s="870" t="s">
        <v>7459</v>
      </c>
      <c r="D629" s="765"/>
      <c r="E629" s="764"/>
      <c r="F629" s="278"/>
      <c r="G629" s="278"/>
      <c r="H629" s="278"/>
      <c r="I629" s="279"/>
      <c r="J629" s="597"/>
      <c r="K629" s="654"/>
      <c r="L629" s="385"/>
      <c r="M629" s="245"/>
      <c r="N629" s="208"/>
      <c r="O629" s="385"/>
      <c r="P629" s="245"/>
      <c r="Q629" s="208"/>
      <c r="R629" s="208"/>
      <c r="S629" s="208"/>
      <c r="T629" s="1545"/>
      <c r="U629" s="302"/>
      <c r="V629" s="766"/>
      <c r="W629" s="1684" t="s">
        <v>4700</v>
      </c>
      <c r="X629" s="362" t="s">
        <v>163</v>
      </c>
      <c r="Y629" s="395">
        <v>0.85</v>
      </c>
      <c r="Z629" s="355"/>
      <c r="AA629" s="247"/>
      <c r="AB629" s="247"/>
      <c r="AC629" s="391">
        <f>ROUND(ROUND(ROUND(ROUND(H584*L620,0)*O$8,0)*V627,0)*Y629,0)</f>
        <v>579</v>
      </c>
      <c r="AD629" s="268"/>
    </row>
    <row r="630" spans="1:30" ht="17.100000000000001" customHeight="1">
      <c r="A630" s="243">
        <v>61</v>
      </c>
      <c r="B630" s="243">
        <v>8988</v>
      </c>
      <c r="C630" s="870" t="s">
        <v>7460</v>
      </c>
      <c r="D630" s="765"/>
      <c r="E630" s="764"/>
      <c r="F630" s="278"/>
      <c r="G630" s="278"/>
      <c r="H630" s="278"/>
      <c r="I630" s="279"/>
      <c r="J630" s="597"/>
      <c r="K630" s="654"/>
      <c r="L630" s="385"/>
      <c r="M630" s="245"/>
      <c r="N630" s="208"/>
      <c r="O630" s="385"/>
      <c r="P630" s="281"/>
      <c r="Q630" s="216"/>
      <c r="R630" s="216"/>
      <c r="S630" s="216"/>
      <c r="T630" s="1563"/>
      <c r="U630" s="305"/>
      <c r="V630" s="768"/>
      <c r="W630" s="1651"/>
      <c r="X630" s="512"/>
      <c r="Y630" s="368"/>
      <c r="Z630" s="762" t="s">
        <v>167</v>
      </c>
      <c r="AA630" s="354">
        <v>5</v>
      </c>
      <c r="AB630" s="763" t="s">
        <v>168</v>
      </c>
      <c r="AC630" s="391">
        <f>ROUND(ROUND(ROUND(ROUND(H584*L620,0)*O$8,0)*V627,0)*Y629,0)-AA630</f>
        <v>574</v>
      </c>
      <c r="AD630" s="268"/>
    </row>
    <row r="631" spans="1:30" ht="17.100000000000001" customHeight="1">
      <c r="A631" s="229">
        <v>61</v>
      </c>
      <c r="B631" s="229">
        <v>8327</v>
      </c>
      <c r="C631" s="871" t="s">
        <v>7461</v>
      </c>
      <c r="D631" s="765"/>
      <c r="E631" s="765"/>
      <c r="F631" s="278"/>
      <c r="G631" s="278"/>
      <c r="H631" s="278"/>
      <c r="I631" s="279"/>
      <c r="J631" s="597"/>
      <c r="K631" s="654"/>
      <c r="L631" s="385"/>
      <c r="M631" s="245"/>
      <c r="N631" s="208"/>
      <c r="O631" s="385"/>
      <c r="P631" s="1539" t="s">
        <v>4713</v>
      </c>
      <c r="Q631" s="1608" t="s">
        <v>162</v>
      </c>
      <c r="R631" s="769"/>
      <c r="S631" s="769"/>
      <c r="T631" s="340"/>
      <c r="U631" s="338"/>
      <c r="V631" s="334"/>
      <c r="W631" s="231"/>
      <c r="X631" s="232"/>
      <c r="Y631" s="314"/>
      <c r="Z631" s="257"/>
      <c r="AA631" s="257"/>
      <c r="AB631" s="257"/>
      <c r="AC631" s="473">
        <f>ROUND(ROUND(ROUND(H584*L620,0)*O$8,0)*S632,0)</f>
        <v>561</v>
      </c>
      <c r="AD631" s="268"/>
    </row>
    <row r="632" spans="1:30" ht="17.100000000000001" customHeight="1">
      <c r="A632" s="243">
        <v>61</v>
      </c>
      <c r="B632" s="243">
        <v>8989</v>
      </c>
      <c r="C632" s="870" t="s">
        <v>7462</v>
      </c>
      <c r="D632" s="765"/>
      <c r="E632" s="765"/>
      <c r="F632" s="278"/>
      <c r="G632" s="278"/>
      <c r="H632" s="278"/>
      <c r="I632" s="279"/>
      <c r="J632" s="597"/>
      <c r="K632" s="654"/>
      <c r="L632" s="385"/>
      <c r="M632" s="245"/>
      <c r="N632" s="208"/>
      <c r="O632" s="385"/>
      <c r="P632" s="1631"/>
      <c r="Q632" s="1586"/>
      <c r="R632" s="214" t="s">
        <v>163</v>
      </c>
      <c r="S632" s="770">
        <v>0.7</v>
      </c>
      <c r="T632" s="611"/>
      <c r="U632" s="392"/>
      <c r="V632" s="301"/>
      <c r="W632" s="245"/>
      <c r="X632" s="208"/>
      <c r="Y632" s="226"/>
      <c r="Z632" s="762" t="s">
        <v>167</v>
      </c>
      <c r="AA632" s="354">
        <v>5</v>
      </c>
      <c r="AB632" s="763" t="s">
        <v>168</v>
      </c>
      <c r="AC632" s="391">
        <f>ROUND(ROUND(ROUND(H584*L620,0)*O$8,0)*S632,0)-AA632</f>
        <v>556</v>
      </c>
      <c r="AD632" s="268"/>
    </row>
    <row r="633" spans="1:30" ht="17.100000000000001" customHeight="1">
      <c r="A633" s="243">
        <v>61</v>
      </c>
      <c r="B633" s="243">
        <v>8990</v>
      </c>
      <c r="C633" s="870" t="s">
        <v>7463</v>
      </c>
      <c r="D633" s="765"/>
      <c r="E633" s="765"/>
      <c r="F633" s="278"/>
      <c r="G633" s="278"/>
      <c r="H633" s="278"/>
      <c r="I633" s="279"/>
      <c r="J633" s="597"/>
      <c r="K633" s="654"/>
      <c r="L633" s="385"/>
      <c r="M633" s="245"/>
      <c r="N633" s="208"/>
      <c r="O633" s="385"/>
      <c r="P633" s="1631"/>
      <c r="Q633" s="1586"/>
      <c r="T633" s="611"/>
      <c r="U633" s="392"/>
      <c r="V633" s="301"/>
      <c r="W633" s="1684" t="s">
        <v>4700</v>
      </c>
      <c r="X633" s="362" t="s">
        <v>163</v>
      </c>
      <c r="Y633" s="395">
        <v>0.85</v>
      </c>
      <c r="Z633" s="355"/>
      <c r="AA633" s="247"/>
      <c r="AB633" s="247"/>
      <c r="AC633" s="391">
        <f>ROUND(ROUND(ROUND(ROUND(H584*L620,0)*O$8,0)*S632,0)*Y633,0)</f>
        <v>477</v>
      </c>
      <c r="AD633" s="268"/>
    </row>
    <row r="634" spans="1:30" ht="17.100000000000001" customHeight="1">
      <c r="A634" s="243">
        <v>61</v>
      </c>
      <c r="B634" s="243">
        <v>8991</v>
      </c>
      <c r="C634" s="870" t="s">
        <v>7464</v>
      </c>
      <c r="D634" s="765"/>
      <c r="E634" s="765"/>
      <c r="F634" s="278"/>
      <c r="G634" s="278"/>
      <c r="H634" s="278"/>
      <c r="I634" s="279"/>
      <c r="J634" s="597"/>
      <c r="K634" s="654"/>
      <c r="L634" s="385"/>
      <c r="M634" s="245"/>
      <c r="N634" s="208"/>
      <c r="O634" s="385"/>
      <c r="P634" s="772"/>
      <c r="Q634" s="1586"/>
      <c r="R634" s="214"/>
      <c r="S634" s="214"/>
      <c r="T634" s="761"/>
      <c r="U634" s="407"/>
      <c r="V634" s="304"/>
      <c r="W634" s="1651"/>
      <c r="X634" s="512"/>
      <c r="Y634" s="368"/>
      <c r="Z634" s="762" t="s">
        <v>167</v>
      </c>
      <c r="AA634" s="354">
        <v>5</v>
      </c>
      <c r="AB634" s="763" t="s">
        <v>168</v>
      </c>
      <c r="AC634" s="391">
        <f>ROUND(ROUND(ROUND(ROUND(H584*L620,0)*O$8,0)*S632,0)*Y633,0)-AA634</f>
        <v>472</v>
      </c>
      <c r="AD634" s="268"/>
    </row>
    <row r="635" spans="1:30" ht="17.100000000000001" customHeight="1">
      <c r="A635" s="229">
        <v>61</v>
      </c>
      <c r="B635" s="229">
        <v>8328</v>
      </c>
      <c r="C635" s="871" t="s">
        <v>7465</v>
      </c>
      <c r="D635" s="765"/>
      <c r="E635" s="765"/>
      <c r="F635" s="278"/>
      <c r="G635" s="278"/>
      <c r="H635" s="278"/>
      <c r="I635" s="279"/>
      <c r="J635" s="597"/>
      <c r="K635" s="654"/>
      <c r="L635" s="385"/>
      <c r="M635" s="245"/>
      <c r="N635" s="208"/>
      <c r="O635" s="385"/>
      <c r="P635" s="773"/>
      <c r="T635" s="1542" t="s">
        <v>4703</v>
      </c>
      <c r="U635" s="372" t="s">
        <v>163</v>
      </c>
      <c r="V635" s="373">
        <v>0.7</v>
      </c>
      <c r="W635" s="231"/>
      <c r="X635" s="232"/>
      <c r="Y635" s="314"/>
      <c r="Z635" s="257"/>
      <c r="AA635" s="257"/>
      <c r="AB635" s="257"/>
      <c r="AC635" s="473">
        <f>ROUND(ROUND(ROUND(ROUND(H584*L620,0)*O$8,0)*S632,0)*V635,0)</f>
        <v>393</v>
      </c>
      <c r="AD635" s="268"/>
    </row>
    <row r="636" spans="1:30" ht="17.100000000000001" customHeight="1">
      <c r="A636" s="243">
        <v>61</v>
      </c>
      <c r="B636" s="243">
        <v>8992</v>
      </c>
      <c r="C636" s="870" t="s">
        <v>7466</v>
      </c>
      <c r="D636" s="765"/>
      <c r="E636" s="765"/>
      <c r="F636" s="278"/>
      <c r="G636" s="278"/>
      <c r="H636" s="278"/>
      <c r="I636" s="279"/>
      <c r="J636" s="597"/>
      <c r="K636" s="654"/>
      <c r="L636" s="385"/>
      <c r="M636" s="245"/>
      <c r="N636" s="208"/>
      <c r="O636" s="385"/>
      <c r="P636" s="773"/>
      <c r="T636" s="1545"/>
      <c r="U636" s="214"/>
      <c r="V636" s="609"/>
      <c r="W636" s="281"/>
      <c r="X636" s="216"/>
      <c r="Y636" s="226"/>
      <c r="Z636" s="762" t="s">
        <v>167</v>
      </c>
      <c r="AA636" s="354">
        <v>5</v>
      </c>
      <c r="AB636" s="763" t="s">
        <v>168</v>
      </c>
      <c r="AC636" s="391">
        <f>ROUND(ROUND(ROUND(ROUND(H584*L620,0)*O$8,0)*S632,0)*V635,0)-AA636</f>
        <v>388</v>
      </c>
      <c r="AD636" s="268"/>
    </row>
    <row r="637" spans="1:30" ht="17.100000000000001" customHeight="1">
      <c r="A637" s="243">
        <v>61</v>
      </c>
      <c r="B637" s="243">
        <v>8993</v>
      </c>
      <c r="C637" s="870" t="s">
        <v>7467</v>
      </c>
      <c r="D637" s="765"/>
      <c r="E637" s="765"/>
      <c r="F637" s="278"/>
      <c r="G637" s="278"/>
      <c r="H637" s="278"/>
      <c r="I637" s="279"/>
      <c r="J637" s="597"/>
      <c r="K637" s="654"/>
      <c r="L637" s="385"/>
      <c r="M637" s="245"/>
      <c r="N637" s="208"/>
      <c r="O637" s="385"/>
      <c r="P637" s="774"/>
      <c r="Q637" s="214"/>
      <c r="R637" s="1653"/>
      <c r="S637" s="1653"/>
      <c r="T637" s="1545"/>
      <c r="U637" s="302"/>
      <c r="V637" s="766"/>
      <c r="W637" s="1684" t="s">
        <v>4700</v>
      </c>
      <c r="X637" s="362" t="s">
        <v>163</v>
      </c>
      <c r="Y637" s="395">
        <v>0.85</v>
      </c>
      <c r="Z637" s="355"/>
      <c r="AA637" s="247"/>
      <c r="AB637" s="247"/>
      <c r="AC637" s="391">
        <f>ROUND(ROUND(ROUND(ROUND(ROUND(H584*L620,0)*O$8,0)*S632,0)*V635,0)*Y637,0)</f>
        <v>334</v>
      </c>
      <c r="AD637" s="268"/>
    </row>
    <row r="638" spans="1:30" ht="17.100000000000001" customHeight="1">
      <c r="A638" s="243">
        <v>61</v>
      </c>
      <c r="B638" s="243">
        <v>8994</v>
      </c>
      <c r="C638" s="870" t="s">
        <v>7468</v>
      </c>
      <c r="D638" s="765"/>
      <c r="E638" s="765"/>
      <c r="F638" s="278"/>
      <c r="G638" s="278"/>
      <c r="H638" s="278"/>
      <c r="I638" s="279"/>
      <c r="J638" s="597"/>
      <c r="K638" s="654"/>
      <c r="L638" s="385"/>
      <c r="M638" s="245"/>
      <c r="N638" s="208"/>
      <c r="O638" s="385"/>
      <c r="P638" s="774"/>
      <c r="Q638" s="214"/>
      <c r="R638" s="214"/>
      <c r="S638" s="214"/>
      <c r="T638" s="399"/>
      <c r="U638" s="305"/>
      <c r="V638" s="768"/>
      <c r="W638" s="1651"/>
      <c r="X638" s="512"/>
      <c r="Y638" s="368"/>
      <c r="Z638" s="762" t="s">
        <v>167</v>
      </c>
      <c r="AA638" s="354">
        <v>5</v>
      </c>
      <c r="AB638" s="763" t="s">
        <v>168</v>
      </c>
      <c r="AC638" s="391">
        <f>ROUND(ROUND(ROUND(ROUND(ROUND(H584*L620,0)*O$8,0)*S632,0)*V635,0)*Y637,0)-AA638</f>
        <v>329</v>
      </c>
      <c r="AD638" s="268"/>
    </row>
    <row r="639" spans="1:30" ht="17.100000000000001" customHeight="1">
      <c r="A639" s="229">
        <v>61</v>
      </c>
      <c r="B639" s="229">
        <v>8764</v>
      </c>
      <c r="C639" s="871" t="s">
        <v>7469</v>
      </c>
      <c r="D639" s="765"/>
      <c r="E639" s="765"/>
      <c r="F639" s="278"/>
      <c r="G639" s="278"/>
      <c r="H639" s="278"/>
      <c r="I639" s="279"/>
      <c r="J639" s="597"/>
      <c r="K639" s="654"/>
      <c r="L639" s="385"/>
      <c r="M639" s="245"/>
      <c r="N639" s="208"/>
      <c r="O639" s="385"/>
      <c r="P639" s="773"/>
      <c r="Q639" s="214"/>
      <c r="R639" s="1599"/>
      <c r="S639" s="1600"/>
      <c r="T639" s="1542" t="s">
        <v>4708</v>
      </c>
      <c r="U639" s="214" t="s">
        <v>163</v>
      </c>
      <c r="V639" s="609">
        <v>0.85</v>
      </c>
      <c r="W639" s="231"/>
      <c r="X639" s="232"/>
      <c r="Y639" s="314"/>
      <c r="Z639" s="257"/>
      <c r="AA639" s="257"/>
      <c r="AB639" s="257"/>
      <c r="AC639" s="473">
        <f>ROUND(ROUND(ROUND(ROUND(H584*L620,0)*O$8,0)*S632,0)*V639,0)</f>
        <v>477</v>
      </c>
      <c r="AD639" s="268"/>
    </row>
    <row r="640" spans="1:30" ht="17.100000000000001" customHeight="1">
      <c r="A640" s="243">
        <v>61</v>
      </c>
      <c r="B640" s="243">
        <v>8995</v>
      </c>
      <c r="C640" s="870" t="s">
        <v>7470</v>
      </c>
      <c r="D640" s="765"/>
      <c r="E640" s="765"/>
      <c r="F640" s="278"/>
      <c r="G640" s="278"/>
      <c r="H640" s="278"/>
      <c r="I640" s="279"/>
      <c r="J640" s="597"/>
      <c r="K640" s="654"/>
      <c r="L640" s="385"/>
      <c r="M640" s="245"/>
      <c r="N640" s="208"/>
      <c r="O640" s="385"/>
      <c r="P640" s="773"/>
      <c r="Q640" s="214"/>
      <c r="R640" s="609"/>
      <c r="S640" s="609"/>
      <c r="T640" s="1545"/>
      <c r="U640" s="214"/>
      <c r="V640" s="609"/>
      <c r="W640" s="281"/>
      <c r="X640" s="216"/>
      <c r="Y640" s="226"/>
      <c r="Z640" s="762" t="s">
        <v>167</v>
      </c>
      <c r="AA640" s="354">
        <v>5</v>
      </c>
      <c r="AB640" s="763" t="s">
        <v>168</v>
      </c>
      <c r="AC640" s="391">
        <f>ROUND(ROUND(ROUND(ROUND(H584*L620,0)*O$8,0)*S632,0)*V639,0)-AA640</f>
        <v>472</v>
      </c>
      <c r="AD640" s="268"/>
    </row>
    <row r="641" spans="1:30" ht="17.100000000000001" customHeight="1">
      <c r="A641" s="243">
        <v>61</v>
      </c>
      <c r="B641" s="243">
        <v>8996</v>
      </c>
      <c r="C641" s="870" t="s">
        <v>7471</v>
      </c>
      <c r="D641" s="765"/>
      <c r="E641" s="765"/>
      <c r="F641" s="278"/>
      <c r="G641" s="278"/>
      <c r="H641" s="278"/>
      <c r="I641" s="279"/>
      <c r="J641" s="597"/>
      <c r="K641" s="654"/>
      <c r="L641" s="385"/>
      <c r="M641" s="245"/>
      <c r="N641" s="208"/>
      <c r="O641" s="385"/>
      <c r="P641" s="774"/>
      <c r="Q641" s="214"/>
      <c r="R641" s="609"/>
      <c r="S641" s="609"/>
      <c r="T641" s="1545"/>
      <c r="U641" s="302"/>
      <c r="V641" s="766"/>
      <c r="W641" s="1684" t="s">
        <v>4700</v>
      </c>
      <c r="X641" s="362" t="s">
        <v>163</v>
      </c>
      <c r="Y641" s="395">
        <v>0.85</v>
      </c>
      <c r="Z641" s="355"/>
      <c r="AA641" s="247"/>
      <c r="AB641" s="247"/>
      <c r="AC641" s="391">
        <f>ROUND(ROUND(ROUND(ROUND(ROUND(H584*L620,0)*O$8,0)*S632,0)*V639,0)*Y641,0)</f>
        <v>405</v>
      </c>
      <c r="AD641" s="268"/>
    </row>
    <row r="642" spans="1:30" ht="17.100000000000001" customHeight="1">
      <c r="A642" s="243">
        <v>61</v>
      </c>
      <c r="B642" s="243">
        <v>8997</v>
      </c>
      <c r="C642" s="870" t="s">
        <v>7472</v>
      </c>
      <c r="D642" s="765"/>
      <c r="E642" s="765"/>
      <c r="F642" s="278"/>
      <c r="G642" s="278"/>
      <c r="H642" s="278"/>
      <c r="I642" s="279"/>
      <c r="J642" s="597"/>
      <c r="K642" s="654"/>
      <c r="L642" s="385"/>
      <c r="M642" s="245"/>
      <c r="N642" s="208"/>
      <c r="O642" s="385"/>
      <c r="P642" s="773"/>
      <c r="Q642" s="786"/>
      <c r="R642" s="400"/>
      <c r="S642" s="787"/>
      <c r="T642" s="1563"/>
      <c r="U642" s="305"/>
      <c r="V642" s="768"/>
      <c r="W642" s="1651"/>
      <c r="X642" s="512"/>
      <c r="Y642" s="368"/>
      <c r="Z642" s="762" t="s">
        <v>167</v>
      </c>
      <c r="AA642" s="354">
        <v>5</v>
      </c>
      <c r="AB642" s="763" t="s">
        <v>168</v>
      </c>
      <c r="AC642" s="391">
        <f>ROUND(ROUND(ROUND(ROUND(ROUND(H584*L620,0)*O$8,0)*S632,0)*V639,0)*Y641,0)-AA642</f>
        <v>400</v>
      </c>
      <c r="AD642" s="268"/>
    </row>
    <row r="643" spans="1:30" ht="17.100000000000001" customHeight="1">
      <c r="A643" s="243">
        <v>61</v>
      </c>
      <c r="B643" s="243">
        <v>8998</v>
      </c>
      <c r="C643" s="870" t="s">
        <v>7473</v>
      </c>
      <c r="D643" s="765"/>
      <c r="E643" s="765"/>
      <c r="F643" s="278"/>
      <c r="G643" s="278"/>
      <c r="H643" s="278"/>
      <c r="I643" s="279"/>
      <c r="J643" s="597"/>
      <c r="K643" s="654"/>
      <c r="L643" s="385"/>
      <c r="M643" s="245"/>
      <c r="N643" s="208"/>
      <c r="O643" s="385"/>
      <c r="P643" s="773"/>
      <c r="Q643" s="1580" t="s">
        <v>165</v>
      </c>
      <c r="R643" s="775"/>
      <c r="S643" s="775"/>
      <c r="T643" s="359"/>
      <c r="U643" s="360"/>
      <c r="V643" s="361"/>
      <c r="W643" s="523"/>
      <c r="X643" s="524"/>
      <c r="Y643" s="642"/>
      <c r="Z643" s="247"/>
      <c r="AA643" s="247"/>
      <c r="AB643" s="247"/>
      <c r="AC643" s="391">
        <f>ROUND(ROUND(ROUND(H584*L620,0)*O$8,0)*S644,0)</f>
        <v>401</v>
      </c>
      <c r="AD643" s="268"/>
    </row>
    <row r="644" spans="1:30" ht="17.100000000000001" customHeight="1">
      <c r="A644" s="243">
        <v>61</v>
      </c>
      <c r="B644" s="243">
        <v>8999</v>
      </c>
      <c r="C644" s="870" t="s">
        <v>7474</v>
      </c>
      <c r="D644" s="765"/>
      <c r="E644" s="765"/>
      <c r="F644" s="278"/>
      <c r="G644" s="278"/>
      <c r="H644" s="278"/>
      <c r="I644" s="279"/>
      <c r="J644" s="597"/>
      <c r="K644" s="654"/>
      <c r="L644" s="385"/>
      <c r="M644" s="245"/>
      <c r="N644" s="208"/>
      <c r="O644" s="385"/>
      <c r="P644" s="772"/>
      <c r="Q644" s="1620"/>
      <c r="R644" s="643" t="s">
        <v>163</v>
      </c>
      <c r="S644" s="365">
        <v>0.5</v>
      </c>
      <c r="T644" s="777"/>
      <c r="U644" s="639"/>
      <c r="V644" s="529"/>
      <c r="W644" s="516"/>
      <c r="X644" s="517"/>
      <c r="Y644" s="526"/>
      <c r="Z644" s="762" t="s">
        <v>167</v>
      </c>
      <c r="AA644" s="354">
        <v>5</v>
      </c>
      <c r="AB644" s="763" t="s">
        <v>168</v>
      </c>
      <c r="AC644" s="391">
        <f>ROUND(ROUND(ROUND(H584*L620,0)*O$8,0)*S644,0)-AA644</f>
        <v>396</v>
      </c>
      <c r="AD644" s="268"/>
    </row>
    <row r="645" spans="1:30" ht="17.100000000000001" customHeight="1">
      <c r="A645" s="243">
        <v>61</v>
      </c>
      <c r="B645" s="243">
        <v>7000</v>
      </c>
      <c r="C645" s="870" t="s">
        <v>7475</v>
      </c>
      <c r="D645" s="765"/>
      <c r="E645" s="765"/>
      <c r="F645" s="278"/>
      <c r="G645" s="278"/>
      <c r="H645" s="278"/>
      <c r="I645" s="279"/>
      <c r="J645" s="597"/>
      <c r="K645" s="654"/>
      <c r="L645" s="385"/>
      <c r="M645" s="245"/>
      <c r="N645" s="208"/>
      <c r="O645" s="385"/>
      <c r="P645" s="772"/>
      <c r="Q645" s="1620"/>
      <c r="R645" s="530"/>
      <c r="S645" s="530"/>
      <c r="T645" s="777"/>
      <c r="U645" s="639"/>
      <c r="V645" s="529"/>
      <c r="W645" s="1684" t="s">
        <v>4700</v>
      </c>
      <c r="X645" s="362" t="s">
        <v>163</v>
      </c>
      <c r="Y645" s="395">
        <v>0.85</v>
      </c>
      <c r="Z645" s="355"/>
      <c r="AA645" s="247"/>
      <c r="AB645" s="247"/>
      <c r="AC645" s="391">
        <f>ROUND(ROUND(ROUND(ROUND(H584*L620,0)*O$8,0)*S644,0)*Y645,0)</f>
        <v>341</v>
      </c>
      <c r="AD645" s="268"/>
    </row>
    <row r="646" spans="1:30" ht="17.100000000000001" customHeight="1">
      <c r="A646" s="243">
        <v>61</v>
      </c>
      <c r="B646" s="243">
        <v>7001</v>
      </c>
      <c r="C646" s="870" t="s">
        <v>7476</v>
      </c>
      <c r="D646" s="765"/>
      <c r="E646" s="765"/>
      <c r="F646" s="278"/>
      <c r="G646" s="278"/>
      <c r="H646" s="278"/>
      <c r="I646" s="279"/>
      <c r="J646" s="597"/>
      <c r="K646" s="654"/>
      <c r="L646" s="385"/>
      <c r="M646" s="245"/>
      <c r="N646" s="208"/>
      <c r="O646" s="385"/>
      <c r="P646" s="772"/>
      <c r="Q646" s="1620"/>
      <c r="R646" s="643"/>
      <c r="S646" s="643"/>
      <c r="T646" s="778"/>
      <c r="U646" s="525"/>
      <c r="V646" s="539"/>
      <c r="W646" s="1651"/>
      <c r="X646" s="512"/>
      <c r="Y646" s="368"/>
      <c r="Z646" s="762" t="s">
        <v>167</v>
      </c>
      <c r="AA646" s="354">
        <v>5</v>
      </c>
      <c r="AB646" s="763" t="s">
        <v>168</v>
      </c>
      <c r="AC646" s="391">
        <f>ROUND(ROUND(ROUND(ROUND(H584*L620,0)*O$8,0)*S644,0)*Y645,0)-AA646</f>
        <v>336</v>
      </c>
      <c r="AD646" s="268"/>
    </row>
    <row r="647" spans="1:30" ht="17.100000000000001" customHeight="1">
      <c r="A647" s="243">
        <v>61</v>
      </c>
      <c r="B647" s="243">
        <v>7002</v>
      </c>
      <c r="C647" s="870" t="s">
        <v>7477</v>
      </c>
      <c r="D647" s="765"/>
      <c r="E647" s="765"/>
      <c r="F647" s="278"/>
      <c r="G647" s="278"/>
      <c r="H647" s="278"/>
      <c r="I647" s="279"/>
      <c r="J647" s="597"/>
      <c r="K647" s="654"/>
      <c r="L647" s="385"/>
      <c r="M647" s="245"/>
      <c r="N647" s="208"/>
      <c r="O647" s="385"/>
      <c r="P647" s="773"/>
      <c r="Q647" s="530"/>
      <c r="R647" s="530"/>
      <c r="S647" s="530"/>
      <c r="T647" s="1580" t="s">
        <v>4703</v>
      </c>
      <c r="U647" s="362" t="s">
        <v>163</v>
      </c>
      <c r="V647" s="356">
        <v>0.7</v>
      </c>
      <c r="W647" s="523"/>
      <c r="X647" s="524"/>
      <c r="Y647" s="642"/>
      <c r="Z647" s="247"/>
      <c r="AA647" s="247"/>
      <c r="AB647" s="247"/>
      <c r="AC647" s="391">
        <f>ROUND(ROUND(ROUND(ROUND(H584*L620,0)*O$8,0)*S644,0)*V647,0)</f>
        <v>281</v>
      </c>
      <c r="AD647" s="268"/>
    </row>
    <row r="648" spans="1:30" ht="17.100000000000001" customHeight="1">
      <c r="A648" s="243">
        <v>61</v>
      </c>
      <c r="B648" s="243">
        <v>7003</v>
      </c>
      <c r="C648" s="870" t="s">
        <v>7478</v>
      </c>
      <c r="D648" s="765"/>
      <c r="E648" s="765"/>
      <c r="F648" s="278"/>
      <c r="G648" s="278"/>
      <c r="H648" s="278"/>
      <c r="I648" s="279"/>
      <c r="J648" s="597"/>
      <c r="K648" s="654"/>
      <c r="L648" s="385"/>
      <c r="M648" s="245"/>
      <c r="N648" s="208"/>
      <c r="O648" s="385"/>
      <c r="P648" s="773"/>
      <c r="Q648" s="530"/>
      <c r="R648" s="530"/>
      <c r="S648" s="530"/>
      <c r="T648" s="1620"/>
      <c r="U648" s="643"/>
      <c r="V648" s="365"/>
      <c r="W648" s="319"/>
      <c r="X648" s="288"/>
      <c r="Y648" s="526"/>
      <c r="Z648" s="762" t="s">
        <v>167</v>
      </c>
      <c r="AA648" s="354">
        <v>5</v>
      </c>
      <c r="AB648" s="763" t="s">
        <v>168</v>
      </c>
      <c r="AC648" s="391">
        <f>ROUND(ROUND(ROUND(ROUND(H584*L620,0)*O$8,0)*S644,0)*V647,0)-AA648</f>
        <v>276</v>
      </c>
      <c r="AD648" s="268"/>
    </row>
    <row r="649" spans="1:30" ht="17.100000000000001" customHeight="1">
      <c r="A649" s="243">
        <v>61</v>
      </c>
      <c r="B649" s="243">
        <v>7004</v>
      </c>
      <c r="C649" s="870" t="s">
        <v>7479</v>
      </c>
      <c r="D649" s="765"/>
      <c r="E649" s="765"/>
      <c r="F649" s="278"/>
      <c r="G649" s="278"/>
      <c r="H649" s="278"/>
      <c r="I649" s="279"/>
      <c r="J649" s="597"/>
      <c r="K649" s="654"/>
      <c r="L649" s="385"/>
      <c r="M649" s="245"/>
      <c r="N649" s="208"/>
      <c r="O649" s="385"/>
      <c r="P649" s="774"/>
      <c r="Q649" s="643"/>
      <c r="R649" s="1644"/>
      <c r="S649" s="1652"/>
      <c r="T649" s="1620"/>
      <c r="U649" s="779"/>
      <c r="V649" s="780"/>
      <c r="W649" s="1684" t="s">
        <v>4700</v>
      </c>
      <c r="X649" s="362" t="s">
        <v>163</v>
      </c>
      <c r="Y649" s="395">
        <v>0.85</v>
      </c>
      <c r="Z649" s="355"/>
      <c r="AA649" s="247"/>
      <c r="AB649" s="247"/>
      <c r="AC649" s="391">
        <f>ROUND(ROUND(ROUND(ROUND(ROUND(H584*L620,0)*O$8,0)*S644,0)*V647,0)*Y649,0)</f>
        <v>239</v>
      </c>
      <c r="AD649" s="268"/>
    </row>
    <row r="650" spans="1:30" ht="17.100000000000001" customHeight="1">
      <c r="A650" s="243">
        <v>61</v>
      </c>
      <c r="B650" s="243">
        <v>7005</v>
      </c>
      <c r="C650" s="870" t="s">
        <v>7480</v>
      </c>
      <c r="D650" s="765"/>
      <c r="E650" s="765"/>
      <c r="F650" s="278"/>
      <c r="G650" s="278"/>
      <c r="H650" s="278"/>
      <c r="I650" s="279"/>
      <c r="J650" s="597"/>
      <c r="K650" s="654"/>
      <c r="L650" s="385"/>
      <c r="M650" s="245"/>
      <c r="N650" s="208"/>
      <c r="O650" s="385"/>
      <c r="P650" s="774"/>
      <c r="Q650" s="643"/>
      <c r="R650" s="643"/>
      <c r="S650" s="643"/>
      <c r="T650" s="781"/>
      <c r="U650" s="537"/>
      <c r="V650" s="783"/>
      <c r="W650" s="1651"/>
      <c r="X650" s="512"/>
      <c r="Y650" s="368"/>
      <c r="Z650" s="762" t="s">
        <v>167</v>
      </c>
      <c r="AA650" s="354">
        <v>5</v>
      </c>
      <c r="AB650" s="763" t="s">
        <v>168</v>
      </c>
      <c r="AC650" s="391">
        <f>ROUND(ROUND(ROUND(ROUND(ROUND(H584*L620,0)*O$8,0)*S644,0)*V647,0)*Y649,0)-AA650</f>
        <v>234</v>
      </c>
      <c r="AD650" s="268"/>
    </row>
    <row r="651" spans="1:30" ht="17.100000000000001" customHeight="1">
      <c r="A651" s="243">
        <v>61</v>
      </c>
      <c r="B651" s="243">
        <v>7006</v>
      </c>
      <c r="C651" s="870" t="s">
        <v>7481</v>
      </c>
      <c r="D651" s="765"/>
      <c r="E651" s="765"/>
      <c r="F651" s="278"/>
      <c r="G651" s="278"/>
      <c r="H651" s="278"/>
      <c r="I651" s="279"/>
      <c r="J651" s="597"/>
      <c r="K651" s="654"/>
      <c r="L651" s="385"/>
      <c r="M651" s="245"/>
      <c r="N651" s="208"/>
      <c r="O651" s="385"/>
      <c r="P651" s="773"/>
      <c r="Q651" s="643"/>
      <c r="R651" s="1646"/>
      <c r="S651" s="1649"/>
      <c r="T651" s="1580" t="s">
        <v>4708</v>
      </c>
      <c r="U651" s="643" t="s">
        <v>163</v>
      </c>
      <c r="V651" s="365">
        <v>0.85</v>
      </c>
      <c r="W651" s="523"/>
      <c r="X651" s="524"/>
      <c r="Y651" s="642"/>
      <c r="Z651" s="247"/>
      <c r="AA651" s="247"/>
      <c r="AB651" s="247"/>
      <c r="AC651" s="391">
        <f>ROUND(ROUND(ROUND(ROUND(H584*L620,0)*O$8,0)*S644,0)*V651,0)</f>
        <v>341</v>
      </c>
      <c r="AD651" s="268"/>
    </row>
    <row r="652" spans="1:30" ht="17.100000000000001" customHeight="1">
      <c r="A652" s="243">
        <v>61</v>
      </c>
      <c r="B652" s="243">
        <v>7007</v>
      </c>
      <c r="C652" s="870" t="s">
        <v>7482</v>
      </c>
      <c r="D652" s="765"/>
      <c r="E652" s="765"/>
      <c r="F652" s="278"/>
      <c r="G652" s="278"/>
      <c r="H652" s="278"/>
      <c r="I652" s="279"/>
      <c r="J652" s="597"/>
      <c r="K652" s="654"/>
      <c r="L652" s="385"/>
      <c r="M652" s="245"/>
      <c r="N652" s="208"/>
      <c r="O652" s="385"/>
      <c r="P652" s="773"/>
      <c r="Q652" s="643"/>
      <c r="R652" s="365"/>
      <c r="S652" s="365"/>
      <c r="T652" s="1620"/>
      <c r="U652" s="643"/>
      <c r="V652" s="365"/>
      <c r="W652" s="319"/>
      <c r="X652" s="288"/>
      <c r="Y652" s="526"/>
      <c r="Z652" s="762" t="s">
        <v>167</v>
      </c>
      <c r="AA652" s="354">
        <v>5</v>
      </c>
      <c r="AB652" s="763" t="s">
        <v>168</v>
      </c>
      <c r="AC652" s="391">
        <f>ROUND(ROUND(ROUND(ROUND(H584*L620,0)*O$8,0)*S644,0)*V651,0)-AA652</f>
        <v>336</v>
      </c>
      <c r="AD652" s="268"/>
    </row>
    <row r="653" spans="1:30" ht="17.100000000000001" customHeight="1">
      <c r="A653" s="243">
        <v>61</v>
      </c>
      <c r="B653" s="243">
        <v>7008</v>
      </c>
      <c r="C653" s="870" t="s">
        <v>7483</v>
      </c>
      <c r="D653" s="765"/>
      <c r="E653" s="765"/>
      <c r="F653" s="278"/>
      <c r="G653" s="278"/>
      <c r="H653" s="278"/>
      <c r="I653" s="279"/>
      <c r="J653" s="597"/>
      <c r="K653" s="654"/>
      <c r="L653" s="385"/>
      <c r="M653" s="245"/>
      <c r="N653" s="208"/>
      <c r="O653" s="385"/>
      <c r="P653" s="774"/>
      <c r="Q653" s="643"/>
      <c r="R653" s="365"/>
      <c r="S653" s="365"/>
      <c r="T653" s="1620"/>
      <c r="U653" s="779"/>
      <c r="V653" s="780"/>
      <c r="W653" s="1684" t="s">
        <v>4700</v>
      </c>
      <c r="X653" s="362" t="s">
        <v>163</v>
      </c>
      <c r="Y653" s="395">
        <v>0.85</v>
      </c>
      <c r="Z653" s="355"/>
      <c r="AA653" s="247"/>
      <c r="AB653" s="247"/>
      <c r="AC653" s="391">
        <f>ROUND(ROUND(ROUND(ROUND(ROUND(H584*L620,0)*O$8,0)*S644,0)*V651,0)*Y653,0)</f>
        <v>290</v>
      </c>
      <c r="AD653" s="268"/>
    </row>
    <row r="654" spans="1:30" ht="17.100000000000001" customHeight="1">
      <c r="A654" s="243">
        <v>61</v>
      </c>
      <c r="B654" s="243">
        <v>7009</v>
      </c>
      <c r="C654" s="870" t="s">
        <v>7484</v>
      </c>
      <c r="D654" s="765"/>
      <c r="E654" s="765"/>
      <c r="F654" s="278"/>
      <c r="G654" s="278"/>
      <c r="H654" s="278"/>
      <c r="I654" s="279"/>
      <c r="J654" s="597"/>
      <c r="K654" s="654"/>
      <c r="L654" s="385"/>
      <c r="M654" s="245"/>
      <c r="N654" s="208"/>
      <c r="O654" s="385"/>
      <c r="P654" s="467"/>
      <c r="Q654" s="643"/>
      <c r="R654" s="643"/>
      <c r="S654" s="643"/>
      <c r="T654" s="1642"/>
      <c r="U654" s="537"/>
      <c r="V654" s="783"/>
      <c r="W654" s="1651"/>
      <c r="X654" s="512"/>
      <c r="Y654" s="368"/>
      <c r="Z654" s="762" t="s">
        <v>167</v>
      </c>
      <c r="AA654" s="354">
        <v>5</v>
      </c>
      <c r="AB654" s="763" t="s">
        <v>168</v>
      </c>
      <c r="AC654" s="391">
        <f>ROUND(ROUND(ROUND(ROUND(ROUND(H584*L620,0)*O$8,0)*S644,0)*V651,0)*Y653,0)-AA654</f>
        <v>285</v>
      </c>
      <c r="AD654" s="268"/>
    </row>
    <row r="655" spans="1:30" ht="17.100000000000001" customHeight="1">
      <c r="A655" s="229">
        <v>61</v>
      </c>
      <c r="B655" s="229">
        <v>8331</v>
      </c>
      <c r="C655" s="871" t="s">
        <v>7485</v>
      </c>
      <c r="D655" s="765"/>
      <c r="E655" s="764"/>
      <c r="F655" s="1542" t="s">
        <v>5360</v>
      </c>
      <c r="G655" s="477"/>
      <c r="H655" s="477"/>
      <c r="I655" s="478"/>
      <c r="J655" s="756"/>
      <c r="K655" s="664"/>
      <c r="L655" s="314"/>
      <c r="M655" s="245"/>
      <c r="N655" s="208"/>
      <c r="O655" s="385"/>
      <c r="P655" s="231"/>
      <c r="Q655" s="232"/>
      <c r="R655" s="232"/>
      <c r="S655" s="232"/>
      <c r="T655" s="340"/>
      <c r="U655" s="334"/>
      <c r="V655" s="232"/>
      <c r="W655" s="231"/>
      <c r="X655" s="232"/>
      <c r="Y655" s="314"/>
      <c r="Z655" s="257"/>
      <c r="AA655" s="257"/>
      <c r="AB655" s="257"/>
      <c r="AC655" s="473">
        <f>ROUND(ROUND(H656*O$8,0),0)</f>
        <v>749</v>
      </c>
      <c r="AD655" s="268"/>
    </row>
    <row r="656" spans="1:30" ht="17.100000000000001" customHeight="1">
      <c r="A656" s="243">
        <v>61</v>
      </c>
      <c r="B656" s="243">
        <v>7010</v>
      </c>
      <c r="C656" s="870" t="s">
        <v>7486</v>
      </c>
      <c r="D656" s="764"/>
      <c r="E656" s="764"/>
      <c r="F656" s="1545"/>
      <c r="G656" s="377"/>
      <c r="H656" s="757">
        <f>'28児童発達支援(基本１)'!H656</f>
        <v>1070</v>
      </c>
      <c r="I656" s="208" t="s">
        <v>18</v>
      </c>
      <c r="J656" s="597"/>
      <c r="K656" s="654"/>
      <c r="L656" s="385"/>
      <c r="M656" s="245"/>
      <c r="N656" s="208"/>
      <c r="O656" s="385"/>
      <c r="P656" s="245"/>
      <c r="Q656" s="208"/>
      <c r="R656" s="208"/>
      <c r="S656" s="208"/>
      <c r="T656" s="611"/>
      <c r="U656" s="301"/>
      <c r="V656" s="208"/>
      <c r="W656" s="245"/>
      <c r="X656" s="208"/>
      <c r="Y656" s="226"/>
      <c r="Z656" s="762" t="s">
        <v>167</v>
      </c>
      <c r="AA656" s="354">
        <v>5</v>
      </c>
      <c r="AB656" s="763" t="s">
        <v>168</v>
      </c>
      <c r="AC656" s="391">
        <f>ROUND(ROUND(H656*O$8,0),0)-AA656</f>
        <v>744</v>
      </c>
      <c r="AD656" s="268"/>
    </row>
    <row r="657" spans="1:30" ht="17.100000000000001" customHeight="1">
      <c r="A657" s="243">
        <v>61</v>
      </c>
      <c r="B657" s="243">
        <v>7011</v>
      </c>
      <c r="C657" s="870" t="s">
        <v>7487</v>
      </c>
      <c r="D657" s="764"/>
      <c r="E657" s="764"/>
      <c r="F657" s="1545"/>
      <c r="G657" s="377"/>
      <c r="H657" s="377"/>
      <c r="I657" s="378"/>
      <c r="J657" s="597"/>
      <c r="K657" s="654"/>
      <c r="L657" s="385"/>
      <c r="M657" s="245"/>
      <c r="N657" s="208"/>
      <c r="O657" s="385"/>
      <c r="P657" s="245"/>
      <c r="Q657" s="208"/>
      <c r="R657" s="208"/>
      <c r="S657" s="208"/>
      <c r="T657" s="611"/>
      <c r="U657" s="301"/>
      <c r="V657" s="385"/>
      <c r="W657" s="1684" t="s">
        <v>4700</v>
      </c>
      <c r="X657" s="362" t="s">
        <v>163</v>
      </c>
      <c r="Y657" s="395">
        <v>0.85</v>
      </c>
      <c r="Z657" s="355"/>
      <c r="AA657" s="247"/>
      <c r="AB657" s="247"/>
      <c r="AC657" s="391">
        <f>ROUND(ROUND(H656*O$8,0)*Y657,0)</f>
        <v>637</v>
      </c>
      <c r="AD657" s="268"/>
    </row>
    <row r="658" spans="1:30" ht="17.100000000000001" customHeight="1">
      <c r="A658" s="243">
        <v>61</v>
      </c>
      <c r="B658" s="243">
        <v>7012</v>
      </c>
      <c r="C658" s="870" t="s">
        <v>7488</v>
      </c>
      <c r="D658" s="764"/>
      <c r="E658" s="764"/>
      <c r="F658" s="377"/>
      <c r="G658" s="377"/>
      <c r="H658" s="377"/>
      <c r="I658" s="377"/>
      <c r="J658" s="597"/>
      <c r="K658" s="654"/>
      <c r="L658" s="385"/>
      <c r="M658" s="245"/>
      <c r="N658" s="208"/>
      <c r="O658" s="385"/>
      <c r="P658" s="245"/>
      <c r="Q658" s="208"/>
      <c r="R658" s="208"/>
      <c r="S658" s="208"/>
      <c r="T658" s="761"/>
      <c r="U658" s="304"/>
      <c r="V658" s="226"/>
      <c r="W658" s="1651"/>
      <c r="X658" s="512"/>
      <c r="Y658" s="368"/>
      <c r="Z658" s="762" t="s">
        <v>167</v>
      </c>
      <c r="AA658" s="354">
        <v>5</v>
      </c>
      <c r="AB658" s="763" t="s">
        <v>168</v>
      </c>
      <c r="AC658" s="391">
        <f>ROUND(ROUND(H656*O$8,0)*Y657,0)-AA658</f>
        <v>632</v>
      </c>
      <c r="AD658" s="268"/>
    </row>
    <row r="659" spans="1:30" ht="17.100000000000001" customHeight="1">
      <c r="A659" s="229">
        <v>61</v>
      </c>
      <c r="B659" s="229">
        <v>8332</v>
      </c>
      <c r="C659" s="871" t="s">
        <v>7489</v>
      </c>
      <c r="D659" s="764"/>
      <c r="E659" s="764"/>
      <c r="F659" s="278"/>
      <c r="G659" s="278"/>
      <c r="J659" s="597"/>
      <c r="K659" s="654"/>
      <c r="L659" s="385"/>
      <c r="M659" s="245"/>
      <c r="N659" s="208"/>
      <c r="O659" s="385"/>
      <c r="P659" s="245"/>
      <c r="Q659" s="208"/>
      <c r="R659" s="208"/>
      <c r="S659" s="208"/>
      <c r="T659" s="1542" t="s">
        <v>4703</v>
      </c>
      <c r="U659" s="372" t="s">
        <v>163</v>
      </c>
      <c r="V659" s="373">
        <v>0.7</v>
      </c>
      <c r="W659" s="231"/>
      <c r="X659" s="232"/>
      <c r="Y659" s="314"/>
      <c r="Z659" s="257"/>
      <c r="AA659" s="257"/>
      <c r="AB659" s="257"/>
      <c r="AC659" s="473">
        <f>ROUND(ROUND(H656*O$8,0)*V659,0)</f>
        <v>524</v>
      </c>
      <c r="AD659" s="268"/>
    </row>
    <row r="660" spans="1:30" ht="17.100000000000001" customHeight="1">
      <c r="A660" s="243">
        <v>61</v>
      </c>
      <c r="B660" s="243">
        <v>7013</v>
      </c>
      <c r="C660" s="870" t="s">
        <v>7490</v>
      </c>
      <c r="D660" s="764"/>
      <c r="E660" s="764"/>
      <c r="F660" s="278"/>
      <c r="G660" s="278"/>
      <c r="H660" s="208"/>
      <c r="I660" s="388"/>
      <c r="J660" s="597"/>
      <c r="K660" s="654"/>
      <c r="L660" s="385"/>
      <c r="M660" s="245"/>
      <c r="N660" s="208"/>
      <c r="O660" s="385"/>
      <c r="P660" s="245"/>
      <c r="Q660" s="208"/>
      <c r="R660" s="208"/>
      <c r="S660" s="208"/>
      <c r="T660" s="1545"/>
      <c r="U660" s="214"/>
      <c r="V660" s="609"/>
      <c r="W660" s="281"/>
      <c r="X660" s="216"/>
      <c r="Y660" s="226"/>
      <c r="Z660" s="762" t="s">
        <v>167</v>
      </c>
      <c r="AA660" s="354">
        <v>5</v>
      </c>
      <c r="AB660" s="763" t="s">
        <v>168</v>
      </c>
      <c r="AC660" s="391">
        <f>ROUND(ROUND(H656*O$8,0)*V659,0)-AA660</f>
        <v>519</v>
      </c>
      <c r="AD660" s="268"/>
    </row>
    <row r="661" spans="1:30" ht="17.100000000000001" customHeight="1">
      <c r="A661" s="243">
        <v>61</v>
      </c>
      <c r="B661" s="243">
        <v>7014</v>
      </c>
      <c r="C661" s="870" t="s">
        <v>7491</v>
      </c>
      <c r="D661" s="765"/>
      <c r="E661" s="764"/>
      <c r="F661" s="406"/>
      <c r="G661" s="406"/>
      <c r="H661" s="208"/>
      <c r="I661" s="388"/>
      <c r="J661" s="597"/>
      <c r="K661" s="654"/>
      <c r="L661" s="385"/>
      <c r="M661" s="245"/>
      <c r="N661" s="208"/>
      <c r="O661" s="385"/>
      <c r="P661" s="245"/>
      <c r="Q661" s="208"/>
      <c r="R661" s="208"/>
      <c r="S661" s="208"/>
      <c r="T661" s="1545"/>
      <c r="U661" s="302"/>
      <c r="V661" s="766"/>
      <c r="W661" s="1684" t="s">
        <v>4700</v>
      </c>
      <c r="X661" s="362" t="s">
        <v>163</v>
      </c>
      <c r="Y661" s="395">
        <v>0.85</v>
      </c>
      <c r="Z661" s="355"/>
      <c r="AA661" s="247"/>
      <c r="AB661" s="247"/>
      <c r="AC661" s="391">
        <f>ROUND(ROUND(ROUND(H656*O$8,0)*V659,0)*Y661,0)</f>
        <v>445</v>
      </c>
      <c r="AD661" s="268"/>
    </row>
    <row r="662" spans="1:30" ht="17.100000000000001" customHeight="1">
      <c r="A662" s="243">
        <v>61</v>
      </c>
      <c r="B662" s="243">
        <v>7015</v>
      </c>
      <c r="C662" s="870" t="s">
        <v>7492</v>
      </c>
      <c r="D662" s="765"/>
      <c r="E662" s="764"/>
      <c r="F662" s="406"/>
      <c r="G662" s="406"/>
      <c r="H662" s="208"/>
      <c r="I662" s="388"/>
      <c r="J662" s="597"/>
      <c r="K662" s="654"/>
      <c r="L662" s="385"/>
      <c r="M662" s="245"/>
      <c r="N662" s="208"/>
      <c r="O662" s="385"/>
      <c r="P662" s="245"/>
      <c r="Q662" s="208"/>
      <c r="R662" s="208"/>
      <c r="S662" s="208"/>
      <c r="T662" s="399"/>
      <c r="U662" s="305"/>
      <c r="V662" s="768"/>
      <c r="W662" s="1651"/>
      <c r="X662" s="512"/>
      <c r="Y662" s="368"/>
      <c r="Z662" s="762" t="s">
        <v>167</v>
      </c>
      <c r="AA662" s="354">
        <v>5</v>
      </c>
      <c r="AB662" s="763" t="s">
        <v>168</v>
      </c>
      <c r="AC662" s="391">
        <f>ROUND(ROUND(ROUND(H656*O$8,0)*V659,0)*Y661,0)-AA662</f>
        <v>440</v>
      </c>
      <c r="AD662" s="268"/>
    </row>
    <row r="663" spans="1:30" ht="17.100000000000001" customHeight="1">
      <c r="A663" s="229">
        <v>61</v>
      </c>
      <c r="B663" s="229">
        <v>8765</v>
      </c>
      <c r="C663" s="871" t="s">
        <v>7493</v>
      </c>
      <c r="D663" s="765"/>
      <c r="E663" s="764"/>
      <c r="F663" s="406"/>
      <c r="G663" s="406"/>
      <c r="H663" s="208"/>
      <c r="I663" s="388"/>
      <c r="J663" s="597"/>
      <c r="K663" s="654"/>
      <c r="L663" s="385"/>
      <c r="M663" s="245"/>
      <c r="N663" s="208"/>
      <c r="O663" s="385"/>
      <c r="P663" s="245"/>
      <c r="Q663" s="208"/>
      <c r="R663" s="208"/>
      <c r="S663" s="385"/>
      <c r="T663" s="1542" t="s">
        <v>4708</v>
      </c>
      <c r="U663" s="214" t="s">
        <v>163</v>
      </c>
      <c r="V663" s="609">
        <v>0.85</v>
      </c>
      <c r="W663" s="231"/>
      <c r="X663" s="232"/>
      <c r="Y663" s="314"/>
      <c r="Z663" s="257"/>
      <c r="AA663" s="257"/>
      <c r="AB663" s="257"/>
      <c r="AC663" s="473">
        <f>ROUND(ROUND(H656*O$8,0)*V663,0)</f>
        <v>637</v>
      </c>
      <c r="AD663" s="268"/>
    </row>
    <row r="664" spans="1:30" ht="17.100000000000001" customHeight="1">
      <c r="A664" s="243">
        <v>61</v>
      </c>
      <c r="B664" s="243">
        <v>7016</v>
      </c>
      <c r="C664" s="870" t="s">
        <v>7494</v>
      </c>
      <c r="D664" s="765"/>
      <c r="E664" s="764"/>
      <c r="F664" s="406"/>
      <c r="G664" s="406"/>
      <c r="H664" s="208"/>
      <c r="I664" s="388"/>
      <c r="J664" s="597"/>
      <c r="K664" s="654"/>
      <c r="L664" s="385"/>
      <c r="M664" s="245"/>
      <c r="N664" s="208"/>
      <c r="O664" s="385"/>
      <c r="P664" s="245"/>
      <c r="Q664" s="208"/>
      <c r="R664" s="208"/>
      <c r="S664" s="208"/>
      <c r="T664" s="1545"/>
      <c r="U664" s="214"/>
      <c r="V664" s="609"/>
      <c r="W664" s="281"/>
      <c r="X664" s="216"/>
      <c r="Y664" s="226"/>
      <c r="Z664" s="762" t="s">
        <v>167</v>
      </c>
      <c r="AA664" s="354">
        <v>5</v>
      </c>
      <c r="AB664" s="763" t="s">
        <v>168</v>
      </c>
      <c r="AC664" s="391">
        <f>ROUND(ROUND(H656*O$8,0)*V663,0)-AA664</f>
        <v>632</v>
      </c>
      <c r="AD664" s="268"/>
    </row>
    <row r="665" spans="1:30" ht="17.100000000000001" customHeight="1">
      <c r="A665" s="243">
        <v>61</v>
      </c>
      <c r="B665" s="243">
        <v>7017</v>
      </c>
      <c r="C665" s="870" t="s">
        <v>7495</v>
      </c>
      <c r="D665" s="765"/>
      <c r="E665" s="764"/>
      <c r="F665" s="278"/>
      <c r="G665" s="278"/>
      <c r="H665" s="278"/>
      <c r="I665" s="279"/>
      <c r="J665" s="597"/>
      <c r="K665" s="654"/>
      <c r="L665" s="385"/>
      <c r="M665" s="245"/>
      <c r="N665" s="208"/>
      <c r="O665" s="385"/>
      <c r="P665" s="245"/>
      <c r="Q665" s="208"/>
      <c r="R665" s="208"/>
      <c r="S665" s="208"/>
      <c r="T665" s="1545"/>
      <c r="U665" s="302"/>
      <c r="V665" s="766"/>
      <c r="W665" s="1684" t="s">
        <v>4700</v>
      </c>
      <c r="X665" s="362" t="s">
        <v>163</v>
      </c>
      <c r="Y665" s="395">
        <v>0.85</v>
      </c>
      <c r="Z665" s="355"/>
      <c r="AA665" s="247"/>
      <c r="AB665" s="247"/>
      <c r="AC665" s="391">
        <f>ROUND(ROUND(ROUND(H656*O$8,0)*V663,0)*Y665,0)</f>
        <v>541</v>
      </c>
      <c r="AD665" s="268"/>
    </row>
    <row r="666" spans="1:30" ht="17.100000000000001" customHeight="1">
      <c r="A666" s="243">
        <v>61</v>
      </c>
      <c r="B666" s="243">
        <v>7018</v>
      </c>
      <c r="C666" s="870" t="s">
        <v>7496</v>
      </c>
      <c r="D666" s="765"/>
      <c r="E666" s="764"/>
      <c r="F666" s="278"/>
      <c r="G666" s="278"/>
      <c r="H666" s="278"/>
      <c r="I666" s="279"/>
      <c r="J666" s="597"/>
      <c r="K666" s="654"/>
      <c r="L666" s="385"/>
      <c r="M666" s="245"/>
      <c r="N666" s="208"/>
      <c r="O666" s="385"/>
      <c r="P666" s="281"/>
      <c r="Q666" s="216"/>
      <c r="R666" s="216"/>
      <c r="S666" s="216"/>
      <c r="T666" s="1563"/>
      <c r="U666" s="305"/>
      <c r="V666" s="768"/>
      <c r="W666" s="1651"/>
      <c r="X666" s="512"/>
      <c r="Y666" s="368"/>
      <c r="Z666" s="762" t="s">
        <v>167</v>
      </c>
      <c r="AA666" s="354">
        <v>5</v>
      </c>
      <c r="AB666" s="763" t="s">
        <v>168</v>
      </c>
      <c r="AC666" s="391">
        <f>ROUND(ROUND(ROUND(H656*O$8,0)*V663,0)*Y665,0)-AA666</f>
        <v>536</v>
      </c>
      <c r="AD666" s="268"/>
    </row>
    <row r="667" spans="1:30" ht="17.100000000000001" customHeight="1">
      <c r="A667" s="229">
        <v>61</v>
      </c>
      <c r="B667" s="229">
        <v>8333</v>
      </c>
      <c r="C667" s="871" t="s">
        <v>7497</v>
      </c>
      <c r="D667" s="765"/>
      <c r="E667" s="765"/>
      <c r="F667" s="278"/>
      <c r="G667" s="278"/>
      <c r="H667" s="278"/>
      <c r="I667" s="279"/>
      <c r="J667" s="597"/>
      <c r="K667" s="654"/>
      <c r="L667" s="385"/>
      <c r="M667" s="245"/>
      <c r="N667" s="208"/>
      <c r="O667" s="385"/>
      <c r="P667" s="1539" t="s">
        <v>4713</v>
      </c>
      <c r="Q667" s="1608" t="s">
        <v>162</v>
      </c>
      <c r="R667" s="769"/>
      <c r="S667" s="769"/>
      <c r="T667" s="340"/>
      <c r="U667" s="338"/>
      <c r="V667" s="334"/>
      <c r="W667" s="231"/>
      <c r="X667" s="232"/>
      <c r="Y667" s="314"/>
      <c r="Z667" s="257"/>
      <c r="AA667" s="257"/>
      <c r="AB667" s="257"/>
      <c r="AC667" s="473">
        <f>ROUND(ROUND(H656*O$8,0)*S668,0)</f>
        <v>524</v>
      </c>
      <c r="AD667" s="268"/>
    </row>
    <row r="668" spans="1:30" ht="17.100000000000001" customHeight="1">
      <c r="A668" s="243">
        <v>61</v>
      </c>
      <c r="B668" s="243">
        <v>7019</v>
      </c>
      <c r="C668" s="870" t="s">
        <v>7498</v>
      </c>
      <c r="D668" s="765"/>
      <c r="E668" s="765"/>
      <c r="F668" s="278"/>
      <c r="G668" s="278"/>
      <c r="H668" s="278"/>
      <c r="I668" s="279"/>
      <c r="J668" s="597"/>
      <c r="K668" s="654"/>
      <c r="L668" s="385"/>
      <c r="M668" s="245"/>
      <c r="N668" s="208"/>
      <c r="O668" s="385"/>
      <c r="P668" s="1631"/>
      <c r="Q668" s="1586"/>
      <c r="R668" s="214" t="s">
        <v>163</v>
      </c>
      <c r="S668" s="770">
        <v>0.7</v>
      </c>
      <c r="T668" s="611"/>
      <c r="U668" s="392"/>
      <c r="V668" s="301"/>
      <c r="W668" s="245"/>
      <c r="X668" s="208"/>
      <c r="Y668" s="226"/>
      <c r="Z668" s="762" t="s">
        <v>167</v>
      </c>
      <c r="AA668" s="354">
        <v>5</v>
      </c>
      <c r="AB668" s="763" t="s">
        <v>168</v>
      </c>
      <c r="AC668" s="391">
        <f>ROUND(ROUND(H656*O$8,0)*S668,0)-AA668</f>
        <v>519</v>
      </c>
      <c r="AD668" s="268"/>
    </row>
    <row r="669" spans="1:30" ht="17.100000000000001" customHeight="1">
      <c r="A669" s="243">
        <v>61</v>
      </c>
      <c r="B669" s="243">
        <v>7020</v>
      </c>
      <c r="C669" s="870" t="s">
        <v>7499</v>
      </c>
      <c r="D669" s="765"/>
      <c r="E669" s="765"/>
      <c r="F669" s="278"/>
      <c r="G669" s="278"/>
      <c r="H669" s="278"/>
      <c r="I669" s="279"/>
      <c r="J669" s="597"/>
      <c r="K669" s="654"/>
      <c r="L669" s="385"/>
      <c r="M669" s="245"/>
      <c r="N669" s="208"/>
      <c r="O669" s="385"/>
      <c r="P669" s="1631"/>
      <c r="Q669" s="1586"/>
      <c r="T669" s="611"/>
      <c r="U669" s="392"/>
      <c r="V669" s="301"/>
      <c r="W669" s="1684" t="s">
        <v>4700</v>
      </c>
      <c r="X669" s="362" t="s">
        <v>163</v>
      </c>
      <c r="Y669" s="395">
        <v>0.85</v>
      </c>
      <c r="Z669" s="355"/>
      <c r="AA669" s="247"/>
      <c r="AB669" s="247"/>
      <c r="AC669" s="391">
        <f>ROUND(ROUND(ROUND(H656*O$8,0)*S668,0)*Y669,0)</f>
        <v>445</v>
      </c>
      <c r="AD669" s="268"/>
    </row>
    <row r="670" spans="1:30" ht="17.100000000000001" customHeight="1">
      <c r="A670" s="243">
        <v>61</v>
      </c>
      <c r="B670" s="243">
        <v>7021</v>
      </c>
      <c r="C670" s="870" t="s">
        <v>7500</v>
      </c>
      <c r="D670" s="765"/>
      <c r="E670" s="765"/>
      <c r="F670" s="278"/>
      <c r="G670" s="278"/>
      <c r="H670" s="278"/>
      <c r="I670" s="279"/>
      <c r="J670" s="597"/>
      <c r="K670" s="654"/>
      <c r="L670" s="385"/>
      <c r="M670" s="245"/>
      <c r="N670" s="208"/>
      <c r="O670" s="385"/>
      <c r="P670" s="772"/>
      <c r="Q670" s="1586"/>
      <c r="R670" s="214"/>
      <c r="S670" s="214"/>
      <c r="T670" s="761"/>
      <c r="U670" s="407"/>
      <c r="V670" s="304"/>
      <c r="W670" s="1651"/>
      <c r="X670" s="512"/>
      <c r="Y670" s="368"/>
      <c r="Z670" s="762" t="s">
        <v>167</v>
      </c>
      <c r="AA670" s="354">
        <v>5</v>
      </c>
      <c r="AB670" s="763" t="s">
        <v>168</v>
      </c>
      <c r="AC670" s="391">
        <f>ROUND(ROUND(ROUND(H656*O$8,0)*S668,0)*Y669,0)-AA670</f>
        <v>440</v>
      </c>
      <c r="AD670" s="268"/>
    </row>
    <row r="671" spans="1:30" ht="17.100000000000001" customHeight="1">
      <c r="A671" s="229">
        <v>61</v>
      </c>
      <c r="B671" s="229">
        <v>8334</v>
      </c>
      <c r="C671" s="871" t="s">
        <v>7501</v>
      </c>
      <c r="D671" s="765"/>
      <c r="E671" s="765"/>
      <c r="F671" s="278"/>
      <c r="G671" s="278"/>
      <c r="H671" s="278"/>
      <c r="I671" s="279"/>
      <c r="J671" s="597"/>
      <c r="K671" s="654"/>
      <c r="L671" s="385"/>
      <c r="M671" s="245"/>
      <c r="N671" s="208"/>
      <c r="O671" s="385"/>
      <c r="P671" s="773"/>
      <c r="T671" s="1542" t="s">
        <v>4703</v>
      </c>
      <c r="U671" s="372" t="s">
        <v>163</v>
      </c>
      <c r="V671" s="373">
        <v>0.7</v>
      </c>
      <c r="W671" s="231"/>
      <c r="X671" s="232"/>
      <c r="Y671" s="314"/>
      <c r="Z671" s="257"/>
      <c r="AA671" s="257"/>
      <c r="AB671" s="257"/>
      <c r="AC671" s="473">
        <f>ROUND(ROUND(ROUND(H656*O$8,0)*S668,0)*V671,0)</f>
        <v>367</v>
      </c>
      <c r="AD671" s="268"/>
    </row>
    <row r="672" spans="1:30" ht="17.100000000000001" customHeight="1">
      <c r="A672" s="243">
        <v>61</v>
      </c>
      <c r="B672" s="243">
        <v>7022</v>
      </c>
      <c r="C672" s="870" t="s">
        <v>7502</v>
      </c>
      <c r="D672" s="765"/>
      <c r="E672" s="765"/>
      <c r="F672" s="278"/>
      <c r="G672" s="278"/>
      <c r="H672" s="278"/>
      <c r="I672" s="279"/>
      <c r="J672" s="597"/>
      <c r="K672" s="654"/>
      <c r="L672" s="385"/>
      <c r="M672" s="245"/>
      <c r="N672" s="208"/>
      <c r="O672" s="385"/>
      <c r="P672" s="773"/>
      <c r="T672" s="1545"/>
      <c r="U672" s="214"/>
      <c r="V672" s="609"/>
      <c r="W672" s="281"/>
      <c r="X672" s="216"/>
      <c r="Y672" s="226"/>
      <c r="Z672" s="762" t="s">
        <v>167</v>
      </c>
      <c r="AA672" s="354">
        <v>5</v>
      </c>
      <c r="AB672" s="763" t="s">
        <v>168</v>
      </c>
      <c r="AC672" s="391">
        <f>ROUND(ROUND(ROUND(H656*O$8,0)*S668,0)*V671,0)-AA672</f>
        <v>362</v>
      </c>
      <c r="AD672" s="268"/>
    </row>
    <row r="673" spans="1:30" ht="17.100000000000001" customHeight="1">
      <c r="A673" s="243">
        <v>61</v>
      </c>
      <c r="B673" s="243">
        <v>7023</v>
      </c>
      <c r="C673" s="870" t="s">
        <v>7503</v>
      </c>
      <c r="D673" s="765"/>
      <c r="E673" s="765"/>
      <c r="F673" s="278"/>
      <c r="G673" s="278"/>
      <c r="H673" s="278"/>
      <c r="I673" s="279"/>
      <c r="J673" s="597"/>
      <c r="K673" s="654"/>
      <c r="L673" s="385"/>
      <c r="M673" s="245"/>
      <c r="N673" s="208"/>
      <c r="O673" s="385"/>
      <c r="P673" s="774"/>
      <c r="Q673" s="214"/>
      <c r="R673" s="1653"/>
      <c r="S673" s="1653"/>
      <c r="T673" s="1545"/>
      <c r="U673" s="302"/>
      <c r="V673" s="766"/>
      <c r="W673" s="1684" t="s">
        <v>4700</v>
      </c>
      <c r="X673" s="362" t="s">
        <v>163</v>
      </c>
      <c r="Y673" s="395">
        <v>0.85</v>
      </c>
      <c r="Z673" s="355"/>
      <c r="AA673" s="247"/>
      <c r="AB673" s="247"/>
      <c r="AC673" s="391">
        <f>ROUND(ROUND(ROUND(ROUND(H656*O$8,0)*S668,0)*V671,0)*Y673,0)</f>
        <v>312</v>
      </c>
      <c r="AD673" s="268"/>
    </row>
    <row r="674" spans="1:30" ht="17.100000000000001" customHeight="1">
      <c r="A674" s="243">
        <v>61</v>
      </c>
      <c r="B674" s="243">
        <v>7024</v>
      </c>
      <c r="C674" s="870" t="s">
        <v>7504</v>
      </c>
      <c r="D674" s="765"/>
      <c r="E674" s="765"/>
      <c r="F674" s="278"/>
      <c r="G674" s="278"/>
      <c r="H674" s="278"/>
      <c r="I674" s="279"/>
      <c r="J674" s="597"/>
      <c r="K674" s="654"/>
      <c r="L674" s="385"/>
      <c r="M674" s="245"/>
      <c r="N674" s="208"/>
      <c r="O674" s="385"/>
      <c r="P674" s="774"/>
      <c r="Q674" s="214"/>
      <c r="R674" s="214"/>
      <c r="S674" s="214"/>
      <c r="T674" s="399"/>
      <c r="U674" s="305"/>
      <c r="V674" s="768"/>
      <c r="W674" s="1651"/>
      <c r="X674" s="512"/>
      <c r="Y674" s="368"/>
      <c r="Z674" s="762" t="s">
        <v>167</v>
      </c>
      <c r="AA674" s="354">
        <v>5</v>
      </c>
      <c r="AB674" s="763" t="s">
        <v>168</v>
      </c>
      <c r="AC674" s="391">
        <f>ROUND(ROUND(ROUND(ROUND(H656*O$8,0)*S668,0)*V671,0)*Y673,0)-AA674</f>
        <v>307</v>
      </c>
      <c r="AD674" s="268"/>
    </row>
    <row r="675" spans="1:30" ht="17.100000000000001" customHeight="1">
      <c r="A675" s="229">
        <v>61</v>
      </c>
      <c r="B675" s="229">
        <v>8766</v>
      </c>
      <c r="C675" s="871" t="s">
        <v>7505</v>
      </c>
      <c r="D675" s="765"/>
      <c r="E675" s="765"/>
      <c r="F675" s="278"/>
      <c r="G675" s="278"/>
      <c r="H675" s="278"/>
      <c r="I675" s="279"/>
      <c r="J675" s="597"/>
      <c r="K675" s="654"/>
      <c r="L675" s="385"/>
      <c r="M675" s="245"/>
      <c r="N675" s="208"/>
      <c r="O675" s="385"/>
      <c r="P675" s="773"/>
      <c r="Q675" s="214"/>
      <c r="R675" s="1599"/>
      <c r="S675" s="1600"/>
      <c r="T675" s="1542" t="s">
        <v>4708</v>
      </c>
      <c r="U675" s="214" t="s">
        <v>163</v>
      </c>
      <c r="V675" s="609">
        <v>0.85</v>
      </c>
      <c r="W675" s="231"/>
      <c r="X675" s="232"/>
      <c r="Y675" s="314"/>
      <c r="Z675" s="257"/>
      <c r="AA675" s="257"/>
      <c r="AB675" s="257"/>
      <c r="AC675" s="473">
        <f>ROUND(ROUND(ROUND(H656*O$8,0)*S668,0)*V675,0)</f>
        <v>445</v>
      </c>
      <c r="AD675" s="268"/>
    </row>
    <row r="676" spans="1:30" ht="17.100000000000001" customHeight="1">
      <c r="A676" s="243">
        <v>61</v>
      </c>
      <c r="B676" s="243">
        <v>7025</v>
      </c>
      <c r="C676" s="870" t="s">
        <v>7506</v>
      </c>
      <c r="D676" s="765"/>
      <c r="E676" s="765"/>
      <c r="F676" s="278"/>
      <c r="G676" s="278"/>
      <c r="H676" s="278"/>
      <c r="I676" s="279"/>
      <c r="J676" s="597"/>
      <c r="K676" s="654"/>
      <c r="L676" s="385"/>
      <c r="M676" s="245"/>
      <c r="N676" s="208"/>
      <c r="O676" s="385"/>
      <c r="P676" s="773"/>
      <c r="Q676" s="214"/>
      <c r="R676" s="609"/>
      <c r="S676" s="609"/>
      <c r="T676" s="1545"/>
      <c r="U676" s="214"/>
      <c r="V676" s="609"/>
      <c r="W676" s="281"/>
      <c r="X676" s="216"/>
      <c r="Y676" s="226"/>
      <c r="Z676" s="762" t="s">
        <v>167</v>
      </c>
      <c r="AA676" s="354">
        <v>5</v>
      </c>
      <c r="AB676" s="763" t="s">
        <v>168</v>
      </c>
      <c r="AC676" s="391">
        <f>ROUND(ROUND(ROUND(H656*O$8,0)*S668,0)*V675,0)-AA676</f>
        <v>440</v>
      </c>
      <c r="AD676" s="268"/>
    </row>
    <row r="677" spans="1:30" ht="17.100000000000001" customHeight="1">
      <c r="A677" s="243">
        <v>61</v>
      </c>
      <c r="B677" s="243">
        <v>7026</v>
      </c>
      <c r="C677" s="870" t="s">
        <v>7507</v>
      </c>
      <c r="D677" s="765"/>
      <c r="E677" s="765"/>
      <c r="F677" s="278"/>
      <c r="G677" s="278"/>
      <c r="H677" s="278"/>
      <c r="I677" s="279"/>
      <c r="J677" s="597"/>
      <c r="K677" s="654"/>
      <c r="L677" s="385"/>
      <c r="M677" s="245"/>
      <c r="N677" s="208"/>
      <c r="O677" s="385"/>
      <c r="P677" s="774"/>
      <c r="Q677" s="214"/>
      <c r="R677" s="609"/>
      <c r="S677" s="609"/>
      <c r="T677" s="1545"/>
      <c r="U677" s="302"/>
      <c r="V677" s="766"/>
      <c r="W677" s="1684" t="s">
        <v>4700</v>
      </c>
      <c r="X677" s="362" t="s">
        <v>163</v>
      </c>
      <c r="Y677" s="395">
        <v>0.85</v>
      </c>
      <c r="Z677" s="355"/>
      <c r="AA677" s="247"/>
      <c r="AB677" s="247"/>
      <c r="AC677" s="391">
        <f>ROUND(ROUND(ROUND(ROUND(H656*O$8,0)*S668,0)*V675,0)*Y677,0)</f>
        <v>378</v>
      </c>
      <c r="AD677" s="268"/>
    </row>
    <row r="678" spans="1:30" ht="17.100000000000001" customHeight="1">
      <c r="A678" s="243">
        <v>61</v>
      </c>
      <c r="B678" s="243">
        <v>7027</v>
      </c>
      <c r="C678" s="870" t="s">
        <v>7508</v>
      </c>
      <c r="D678" s="765"/>
      <c r="E678" s="765"/>
      <c r="F678" s="278"/>
      <c r="G678" s="278"/>
      <c r="H678" s="278"/>
      <c r="I678" s="279"/>
      <c r="J678" s="597"/>
      <c r="K678" s="654"/>
      <c r="L678" s="385"/>
      <c r="M678" s="245"/>
      <c r="N678" s="208"/>
      <c r="O678" s="385"/>
      <c r="P678" s="773"/>
      <c r="Q678" s="214"/>
      <c r="R678" s="214"/>
      <c r="S678" s="214"/>
      <c r="T678" s="1563"/>
      <c r="U678" s="305"/>
      <c r="V678" s="768"/>
      <c r="W678" s="1651"/>
      <c r="X678" s="512"/>
      <c r="Y678" s="368"/>
      <c r="Z678" s="762" t="s">
        <v>167</v>
      </c>
      <c r="AA678" s="354">
        <v>5</v>
      </c>
      <c r="AB678" s="763" t="s">
        <v>168</v>
      </c>
      <c r="AC678" s="391">
        <f>ROUND(ROUND(ROUND(ROUND(H656*O$8,0)*S668,0)*V675,0)*Y677,0)-AA678</f>
        <v>373</v>
      </c>
      <c r="AD678" s="268"/>
    </row>
    <row r="679" spans="1:30" ht="17.100000000000001" customHeight="1">
      <c r="A679" s="243">
        <v>61</v>
      </c>
      <c r="B679" s="243">
        <v>7028</v>
      </c>
      <c r="C679" s="870" t="s">
        <v>7509</v>
      </c>
      <c r="D679" s="765"/>
      <c r="E679" s="765"/>
      <c r="F679" s="278"/>
      <c r="G679" s="278"/>
      <c r="H679" s="278"/>
      <c r="I679" s="279"/>
      <c r="J679" s="597"/>
      <c r="K679" s="654"/>
      <c r="L679" s="385"/>
      <c r="M679" s="245"/>
      <c r="N679" s="208"/>
      <c r="O679" s="385"/>
      <c r="P679" s="773"/>
      <c r="Q679" s="1580" t="s">
        <v>165</v>
      </c>
      <c r="R679" s="775"/>
      <c r="S679" s="775"/>
      <c r="T679" s="359"/>
      <c r="U679" s="360"/>
      <c r="V679" s="361"/>
      <c r="W679" s="523"/>
      <c r="X679" s="524"/>
      <c r="Y679" s="642"/>
      <c r="Z679" s="247"/>
      <c r="AA679" s="247"/>
      <c r="AB679" s="247"/>
      <c r="AC679" s="391">
        <f>ROUND(ROUND(H656*O$8,0)*S680,0)</f>
        <v>375</v>
      </c>
      <c r="AD679" s="268"/>
    </row>
    <row r="680" spans="1:30" ht="17.100000000000001" customHeight="1">
      <c r="A680" s="243">
        <v>61</v>
      </c>
      <c r="B680" s="243">
        <v>7029</v>
      </c>
      <c r="C680" s="870" t="s">
        <v>7510</v>
      </c>
      <c r="D680" s="765"/>
      <c r="E680" s="765"/>
      <c r="F680" s="278"/>
      <c r="G680" s="278"/>
      <c r="H680" s="278"/>
      <c r="I680" s="279"/>
      <c r="J680" s="597"/>
      <c r="K680" s="654"/>
      <c r="L680" s="385"/>
      <c r="M680" s="245"/>
      <c r="N680" s="208"/>
      <c r="O680" s="385"/>
      <c r="P680" s="772"/>
      <c r="Q680" s="1620"/>
      <c r="R680" s="643" t="s">
        <v>163</v>
      </c>
      <c r="S680" s="365">
        <v>0.5</v>
      </c>
      <c r="T680" s="777"/>
      <c r="U680" s="639"/>
      <c r="V680" s="529"/>
      <c r="W680" s="516"/>
      <c r="X680" s="517"/>
      <c r="Y680" s="526"/>
      <c r="Z680" s="762" t="s">
        <v>167</v>
      </c>
      <c r="AA680" s="354">
        <v>5</v>
      </c>
      <c r="AB680" s="763" t="s">
        <v>168</v>
      </c>
      <c r="AC680" s="391">
        <f>ROUND(ROUND(H656*O$8,0)*S680,0)-AA680</f>
        <v>370</v>
      </c>
      <c r="AD680" s="268"/>
    </row>
    <row r="681" spans="1:30" ht="17.100000000000001" customHeight="1">
      <c r="A681" s="243">
        <v>61</v>
      </c>
      <c r="B681" s="243">
        <v>7030</v>
      </c>
      <c r="C681" s="870" t="s">
        <v>7511</v>
      </c>
      <c r="D681" s="765"/>
      <c r="E681" s="765"/>
      <c r="F681" s="278"/>
      <c r="G681" s="278"/>
      <c r="H681" s="278"/>
      <c r="I681" s="279"/>
      <c r="J681" s="597"/>
      <c r="K681" s="654"/>
      <c r="L681" s="385"/>
      <c r="M681" s="245"/>
      <c r="N681" s="208"/>
      <c r="O681" s="385"/>
      <c r="P681" s="772"/>
      <c r="Q681" s="1620"/>
      <c r="R681" s="530"/>
      <c r="S681" s="530"/>
      <c r="T681" s="777"/>
      <c r="U681" s="639"/>
      <c r="V681" s="529"/>
      <c r="W681" s="1684" t="s">
        <v>4700</v>
      </c>
      <c r="X681" s="362" t="s">
        <v>163</v>
      </c>
      <c r="Y681" s="395">
        <v>0.85</v>
      </c>
      <c r="Z681" s="355"/>
      <c r="AA681" s="247"/>
      <c r="AB681" s="247"/>
      <c r="AC681" s="391">
        <f>ROUND(ROUND(ROUND(H656*O$8,0)*S680,0)*Y681,0)</f>
        <v>319</v>
      </c>
      <c r="AD681" s="268"/>
    </row>
    <row r="682" spans="1:30" ht="17.100000000000001" customHeight="1">
      <c r="A682" s="243">
        <v>61</v>
      </c>
      <c r="B682" s="243">
        <v>7031</v>
      </c>
      <c r="C682" s="870" t="s">
        <v>7512</v>
      </c>
      <c r="D682" s="765"/>
      <c r="E682" s="765"/>
      <c r="F682" s="278"/>
      <c r="G682" s="278"/>
      <c r="H682" s="278"/>
      <c r="I682" s="279"/>
      <c r="J682" s="597"/>
      <c r="K682" s="654"/>
      <c r="L682" s="385"/>
      <c r="M682" s="245"/>
      <c r="N682" s="208"/>
      <c r="O682" s="385"/>
      <c r="P682" s="772"/>
      <c r="Q682" s="1620"/>
      <c r="R682" s="643"/>
      <c r="S682" s="643"/>
      <c r="T682" s="778"/>
      <c r="U682" s="525"/>
      <c r="V682" s="539"/>
      <c r="W682" s="1651"/>
      <c r="X682" s="512"/>
      <c r="Y682" s="368"/>
      <c r="Z682" s="762" t="s">
        <v>167</v>
      </c>
      <c r="AA682" s="354">
        <v>5</v>
      </c>
      <c r="AB682" s="763" t="s">
        <v>168</v>
      </c>
      <c r="AC682" s="391">
        <f>ROUND(ROUND(ROUND(H656*O$8,0)*S680,0)*Y681,0)-AA682</f>
        <v>314</v>
      </c>
      <c r="AD682" s="268"/>
    </row>
    <row r="683" spans="1:30" ht="17.100000000000001" customHeight="1">
      <c r="A683" s="243">
        <v>61</v>
      </c>
      <c r="B683" s="243">
        <v>7032</v>
      </c>
      <c r="C683" s="870" t="s">
        <v>7513</v>
      </c>
      <c r="D683" s="765"/>
      <c r="E683" s="765"/>
      <c r="F683" s="278"/>
      <c r="G683" s="278"/>
      <c r="H683" s="278"/>
      <c r="I683" s="279"/>
      <c r="J683" s="597"/>
      <c r="K683" s="654"/>
      <c r="L683" s="385"/>
      <c r="M683" s="245"/>
      <c r="N683" s="208"/>
      <c r="O683" s="385"/>
      <c r="P683" s="773"/>
      <c r="Q683" s="530"/>
      <c r="R683" s="530"/>
      <c r="S683" s="530"/>
      <c r="T683" s="1580" t="s">
        <v>4703</v>
      </c>
      <c r="U683" s="362" t="s">
        <v>163</v>
      </c>
      <c r="V683" s="356">
        <v>0.7</v>
      </c>
      <c r="W683" s="523"/>
      <c r="X683" s="524"/>
      <c r="Y683" s="642"/>
      <c r="Z683" s="247"/>
      <c r="AA683" s="247"/>
      <c r="AB683" s="247"/>
      <c r="AC683" s="391">
        <f>ROUND(ROUND(ROUND(H656*O$8,0)*S680,0)*V683,0)</f>
        <v>263</v>
      </c>
      <c r="AD683" s="268"/>
    </row>
    <row r="684" spans="1:30" ht="17.100000000000001" customHeight="1">
      <c r="A684" s="243">
        <v>61</v>
      </c>
      <c r="B684" s="243">
        <v>7033</v>
      </c>
      <c r="C684" s="870" t="s">
        <v>7514</v>
      </c>
      <c r="D684" s="765"/>
      <c r="E684" s="765"/>
      <c r="F684" s="278"/>
      <c r="G684" s="278"/>
      <c r="H684" s="278"/>
      <c r="I684" s="279"/>
      <c r="J684" s="597"/>
      <c r="K684" s="654"/>
      <c r="L684" s="385"/>
      <c r="M684" s="245"/>
      <c r="N684" s="208"/>
      <c r="O684" s="385"/>
      <c r="P684" s="773"/>
      <c r="Q684" s="530"/>
      <c r="R684" s="530"/>
      <c r="S684" s="530"/>
      <c r="T684" s="1620"/>
      <c r="U684" s="643"/>
      <c r="V684" s="365"/>
      <c r="W684" s="319"/>
      <c r="X684" s="288"/>
      <c r="Y684" s="526"/>
      <c r="Z684" s="762" t="s">
        <v>167</v>
      </c>
      <c r="AA684" s="354">
        <v>5</v>
      </c>
      <c r="AB684" s="763" t="s">
        <v>168</v>
      </c>
      <c r="AC684" s="391">
        <f>ROUND(ROUND(ROUND(H656*O$8,0)*S680,0)*V683,0)-AA684</f>
        <v>258</v>
      </c>
      <c r="AD684" s="268"/>
    </row>
    <row r="685" spans="1:30" ht="17.100000000000001" customHeight="1">
      <c r="A685" s="243">
        <v>61</v>
      </c>
      <c r="B685" s="243">
        <v>7034</v>
      </c>
      <c r="C685" s="870" t="s">
        <v>7515</v>
      </c>
      <c r="D685" s="765"/>
      <c r="E685" s="765"/>
      <c r="F685" s="278"/>
      <c r="G685" s="278"/>
      <c r="H685" s="278"/>
      <c r="I685" s="279"/>
      <c r="J685" s="597"/>
      <c r="K685" s="654"/>
      <c r="L685" s="385"/>
      <c r="M685" s="245"/>
      <c r="N685" s="208"/>
      <c r="O685" s="385"/>
      <c r="P685" s="774"/>
      <c r="Q685" s="643"/>
      <c r="R685" s="1644"/>
      <c r="S685" s="1652"/>
      <c r="T685" s="1620"/>
      <c r="U685" s="779"/>
      <c r="V685" s="780"/>
      <c r="W685" s="1684" t="s">
        <v>4700</v>
      </c>
      <c r="X685" s="362" t="s">
        <v>163</v>
      </c>
      <c r="Y685" s="395">
        <v>0.85</v>
      </c>
      <c r="Z685" s="355"/>
      <c r="AA685" s="247"/>
      <c r="AB685" s="247"/>
      <c r="AC685" s="391">
        <f>ROUND(ROUND(ROUND(ROUND(H656*O$8,0)*S680,0)*V683,0)*Y685,0)</f>
        <v>224</v>
      </c>
      <c r="AD685" s="268"/>
    </row>
    <row r="686" spans="1:30" ht="17.100000000000001" customHeight="1">
      <c r="A686" s="243">
        <v>61</v>
      </c>
      <c r="B686" s="243">
        <v>7035</v>
      </c>
      <c r="C686" s="870" t="s">
        <v>7516</v>
      </c>
      <c r="D686" s="765"/>
      <c r="E686" s="765"/>
      <c r="F686" s="278"/>
      <c r="G686" s="278"/>
      <c r="H686" s="278"/>
      <c r="I686" s="279"/>
      <c r="J686" s="597"/>
      <c r="K686" s="654"/>
      <c r="L686" s="385"/>
      <c r="M686" s="245"/>
      <c r="N686" s="208"/>
      <c r="O686" s="385"/>
      <c r="P686" s="774"/>
      <c r="Q686" s="643"/>
      <c r="R686" s="643"/>
      <c r="S686" s="643"/>
      <c r="T686" s="781"/>
      <c r="U686" s="537"/>
      <c r="V686" s="783"/>
      <c r="W686" s="1651"/>
      <c r="X686" s="512"/>
      <c r="Y686" s="368"/>
      <c r="Z686" s="762" t="s">
        <v>167</v>
      </c>
      <c r="AA686" s="354">
        <v>5</v>
      </c>
      <c r="AB686" s="763" t="s">
        <v>168</v>
      </c>
      <c r="AC686" s="391">
        <f>ROUND(ROUND(ROUND(ROUND(H656*O$8,0)*S680,0)*V683,0)*Y685,0)-AA686</f>
        <v>219</v>
      </c>
      <c r="AD686" s="268"/>
    </row>
    <row r="687" spans="1:30" ht="17.100000000000001" customHeight="1">
      <c r="A687" s="243">
        <v>61</v>
      </c>
      <c r="B687" s="243">
        <v>7036</v>
      </c>
      <c r="C687" s="870" t="s">
        <v>7517</v>
      </c>
      <c r="D687" s="765"/>
      <c r="E687" s="765"/>
      <c r="F687" s="278"/>
      <c r="G687" s="278"/>
      <c r="H687" s="278"/>
      <c r="I687" s="279"/>
      <c r="J687" s="597"/>
      <c r="K687" s="654"/>
      <c r="L687" s="385"/>
      <c r="M687" s="245"/>
      <c r="N687" s="208"/>
      <c r="O687" s="385"/>
      <c r="P687" s="773"/>
      <c r="Q687" s="643"/>
      <c r="R687" s="1646"/>
      <c r="S687" s="1649"/>
      <c r="T687" s="1580" t="s">
        <v>4708</v>
      </c>
      <c r="U687" s="643" t="s">
        <v>163</v>
      </c>
      <c r="V687" s="365">
        <v>0.85</v>
      </c>
      <c r="W687" s="523"/>
      <c r="X687" s="524"/>
      <c r="Y687" s="642"/>
      <c r="Z687" s="247"/>
      <c r="AA687" s="247"/>
      <c r="AB687" s="247"/>
      <c r="AC687" s="391">
        <f>ROUND(ROUND(ROUND(H656*O$8,0)*S680,0)*V687,0)</f>
        <v>319</v>
      </c>
      <c r="AD687" s="268"/>
    </row>
    <row r="688" spans="1:30" ht="17.100000000000001" customHeight="1">
      <c r="A688" s="243">
        <v>61</v>
      </c>
      <c r="B688" s="243">
        <v>7037</v>
      </c>
      <c r="C688" s="870" t="s">
        <v>7518</v>
      </c>
      <c r="D688" s="765"/>
      <c r="E688" s="765"/>
      <c r="F688" s="278"/>
      <c r="G688" s="278"/>
      <c r="H688" s="278"/>
      <c r="I688" s="279"/>
      <c r="J688" s="597"/>
      <c r="K688" s="654"/>
      <c r="L688" s="385"/>
      <c r="M688" s="245"/>
      <c r="N688" s="208"/>
      <c r="O688" s="385"/>
      <c r="P688" s="773"/>
      <c r="Q688" s="643"/>
      <c r="R688" s="365"/>
      <c r="S688" s="365"/>
      <c r="T688" s="1620"/>
      <c r="U688" s="643"/>
      <c r="V688" s="365"/>
      <c r="W688" s="319"/>
      <c r="X688" s="288"/>
      <c r="Y688" s="526"/>
      <c r="Z688" s="762" t="s">
        <v>167</v>
      </c>
      <c r="AA688" s="354">
        <v>5</v>
      </c>
      <c r="AB688" s="763" t="s">
        <v>168</v>
      </c>
      <c r="AC688" s="391">
        <f>ROUND(ROUND(ROUND(H656*O$8,0)*S680,0)*V687,0)-AA688</f>
        <v>314</v>
      </c>
      <c r="AD688" s="268"/>
    </row>
    <row r="689" spans="1:30" ht="17.100000000000001" customHeight="1">
      <c r="A689" s="243">
        <v>61</v>
      </c>
      <c r="B689" s="243">
        <v>7038</v>
      </c>
      <c r="C689" s="870" t="s">
        <v>7519</v>
      </c>
      <c r="D689" s="765"/>
      <c r="E689" s="765"/>
      <c r="F689" s="278"/>
      <c r="G689" s="278"/>
      <c r="H689" s="278"/>
      <c r="I689" s="279"/>
      <c r="J689" s="597"/>
      <c r="K689" s="654"/>
      <c r="L689" s="385"/>
      <c r="M689" s="245"/>
      <c r="N689" s="208"/>
      <c r="O689" s="385"/>
      <c r="P689" s="774"/>
      <c r="Q689" s="643"/>
      <c r="R689" s="365"/>
      <c r="S689" s="365"/>
      <c r="T689" s="1620"/>
      <c r="U689" s="779"/>
      <c r="V689" s="780"/>
      <c r="W689" s="1684" t="s">
        <v>4700</v>
      </c>
      <c r="X689" s="362" t="s">
        <v>163</v>
      </c>
      <c r="Y689" s="395">
        <v>0.85</v>
      </c>
      <c r="Z689" s="355"/>
      <c r="AA689" s="247"/>
      <c r="AB689" s="247"/>
      <c r="AC689" s="391">
        <f>ROUND(ROUND(ROUND(ROUND(H656*O$8,0)*S680,0)*V687,0)*Y689,0)</f>
        <v>271</v>
      </c>
      <c r="AD689" s="268"/>
    </row>
    <row r="690" spans="1:30" ht="17.100000000000001" customHeight="1">
      <c r="A690" s="243">
        <v>61</v>
      </c>
      <c r="B690" s="243">
        <v>7039</v>
      </c>
      <c r="C690" s="870" t="s">
        <v>7520</v>
      </c>
      <c r="D690" s="765"/>
      <c r="E690" s="765"/>
      <c r="F690" s="278"/>
      <c r="G690" s="278"/>
      <c r="H690" s="278"/>
      <c r="I690" s="279"/>
      <c r="J690" s="597"/>
      <c r="K690" s="654"/>
      <c r="L690" s="385"/>
      <c r="M690" s="245"/>
      <c r="N690" s="208"/>
      <c r="O690" s="385"/>
      <c r="P690" s="467"/>
      <c r="Q690" s="643"/>
      <c r="R690" s="643"/>
      <c r="S690" s="643"/>
      <c r="T690" s="1642"/>
      <c r="U690" s="537"/>
      <c r="V690" s="783"/>
      <c r="W690" s="1651"/>
      <c r="X690" s="512"/>
      <c r="Y690" s="368"/>
      <c r="Z690" s="762" t="s">
        <v>167</v>
      </c>
      <c r="AA690" s="354">
        <v>5</v>
      </c>
      <c r="AB690" s="763" t="s">
        <v>168</v>
      </c>
      <c r="AC690" s="391">
        <f>ROUND(ROUND(ROUND(ROUND(H656*O$8,0)*S680,0)*V687,0)*Y689,0)-AA690</f>
        <v>266</v>
      </c>
      <c r="AD690" s="268"/>
    </row>
    <row r="691" spans="1:30" ht="17.100000000000001" customHeight="1">
      <c r="A691" s="229">
        <v>61</v>
      </c>
      <c r="B691" s="229">
        <v>8335</v>
      </c>
      <c r="C691" s="871" t="s">
        <v>7521</v>
      </c>
      <c r="D691" s="765"/>
      <c r="E691" s="765"/>
      <c r="F691" s="278"/>
      <c r="G691" s="278"/>
      <c r="H691" s="278"/>
      <c r="I691" s="279"/>
      <c r="J691" s="1611" t="s">
        <v>4738</v>
      </c>
      <c r="K691" s="784"/>
      <c r="L691" s="872"/>
      <c r="M691" s="873"/>
      <c r="N691" s="785"/>
      <c r="O691" s="874"/>
      <c r="P691" s="231"/>
      <c r="Q691" s="232"/>
      <c r="R691" s="232"/>
      <c r="S691" s="232"/>
      <c r="T691" s="340"/>
      <c r="U691" s="334"/>
      <c r="V691" s="232"/>
      <c r="W691" s="231"/>
      <c r="X691" s="232"/>
      <c r="Y691" s="314"/>
      <c r="Z691" s="257"/>
      <c r="AA691" s="257"/>
      <c r="AB691" s="257"/>
      <c r="AC691" s="473">
        <f>ROUND(ROUND(H656*L692,0)*O$8,0)</f>
        <v>723</v>
      </c>
      <c r="AD691" s="268"/>
    </row>
    <row r="692" spans="1:30" ht="17.100000000000001" customHeight="1">
      <c r="A692" s="243">
        <v>61</v>
      </c>
      <c r="B692" s="243">
        <v>7040</v>
      </c>
      <c r="C692" s="870" t="s">
        <v>7522</v>
      </c>
      <c r="D692" s="764"/>
      <c r="E692" s="764"/>
      <c r="F692" s="377"/>
      <c r="G692" s="377"/>
      <c r="H692" s="377"/>
      <c r="I692" s="378"/>
      <c r="J692" s="1613"/>
      <c r="K692" s="214" t="s">
        <v>163</v>
      </c>
      <c r="L692" s="875">
        <v>0.96499999999999997</v>
      </c>
      <c r="M692" s="876"/>
      <c r="N692" s="397"/>
      <c r="O692" s="875"/>
      <c r="P692" s="245"/>
      <c r="Q692" s="208"/>
      <c r="R692" s="208"/>
      <c r="S692" s="208"/>
      <c r="T692" s="611"/>
      <c r="U692" s="301"/>
      <c r="V692" s="208"/>
      <c r="W692" s="245"/>
      <c r="X692" s="208"/>
      <c r="Y692" s="226"/>
      <c r="Z692" s="762" t="s">
        <v>167</v>
      </c>
      <c r="AA692" s="354">
        <v>5</v>
      </c>
      <c r="AB692" s="763" t="s">
        <v>168</v>
      </c>
      <c r="AC692" s="391">
        <f>ROUND(ROUND(H656*L692,0)*O$8,0)-AA692</f>
        <v>718</v>
      </c>
      <c r="AD692" s="268"/>
    </row>
    <row r="693" spans="1:30" ht="17.100000000000001" customHeight="1">
      <c r="A693" s="243">
        <v>61</v>
      </c>
      <c r="B693" s="243">
        <v>7041</v>
      </c>
      <c r="C693" s="870" t="s">
        <v>7523</v>
      </c>
      <c r="D693" s="764"/>
      <c r="E693" s="764"/>
      <c r="F693" s="377"/>
      <c r="G693" s="377"/>
      <c r="H693" s="377"/>
      <c r="I693" s="378"/>
      <c r="J693" s="1613"/>
      <c r="K693" s="654"/>
      <c r="L693" s="385"/>
      <c r="M693" s="245"/>
      <c r="N693" s="208"/>
      <c r="O693" s="385"/>
      <c r="P693" s="245"/>
      <c r="Q693" s="208"/>
      <c r="R693" s="208"/>
      <c r="S693" s="208"/>
      <c r="T693" s="611"/>
      <c r="U693" s="301"/>
      <c r="V693" s="385"/>
      <c r="W693" s="1684" t="s">
        <v>4700</v>
      </c>
      <c r="X693" s="362" t="s">
        <v>163</v>
      </c>
      <c r="Y693" s="395">
        <v>0.85</v>
      </c>
      <c r="Z693" s="355"/>
      <c r="AA693" s="247"/>
      <c r="AB693" s="247"/>
      <c r="AC693" s="391">
        <f>ROUND(ROUND(ROUND(H656*L692,0)*O$8,0)*Y693,0)</f>
        <v>615</v>
      </c>
      <c r="AD693" s="268"/>
    </row>
    <row r="694" spans="1:30" ht="17.100000000000001" customHeight="1">
      <c r="A694" s="243">
        <v>61</v>
      </c>
      <c r="B694" s="243">
        <v>7042</v>
      </c>
      <c r="C694" s="870" t="s">
        <v>7524</v>
      </c>
      <c r="D694" s="764"/>
      <c r="E694" s="764"/>
      <c r="F694" s="278"/>
      <c r="G694" s="278"/>
      <c r="H694" s="278"/>
      <c r="I694" s="279"/>
      <c r="J694" s="597"/>
      <c r="K694" s="654"/>
      <c r="L694" s="385"/>
      <c r="M694" s="245"/>
      <c r="N694" s="208"/>
      <c r="O694" s="385"/>
      <c r="P694" s="245"/>
      <c r="Q694" s="208"/>
      <c r="R694" s="208"/>
      <c r="S694" s="208"/>
      <c r="T694" s="761"/>
      <c r="U694" s="304"/>
      <c r="V694" s="226"/>
      <c r="W694" s="1651"/>
      <c r="X694" s="512"/>
      <c r="Y694" s="368"/>
      <c r="Z694" s="762" t="s">
        <v>167</v>
      </c>
      <c r="AA694" s="354">
        <v>5</v>
      </c>
      <c r="AB694" s="763" t="s">
        <v>168</v>
      </c>
      <c r="AC694" s="391">
        <f>ROUND(ROUND(ROUND(H656*L692,0)*O$8,0)*Y693,0)-AA694</f>
        <v>610</v>
      </c>
      <c r="AD694" s="268"/>
    </row>
    <row r="695" spans="1:30" ht="17.100000000000001" customHeight="1">
      <c r="A695" s="229">
        <v>61</v>
      </c>
      <c r="B695" s="229">
        <v>8336</v>
      </c>
      <c r="C695" s="871" t="s">
        <v>7525</v>
      </c>
      <c r="D695" s="764"/>
      <c r="E695" s="764"/>
      <c r="F695" s="278"/>
      <c r="G695" s="278"/>
      <c r="H695" s="278"/>
      <c r="I695" s="279"/>
      <c r="J695" s="597"/>
      <c r="K695" s="654"/>
      <c r="L695" s="385"/>
      <c r="M695" s="245"/>
      <c r="N695" s="208"/>
      <c r="O695" s="385"/>
      <c r="P695" s="245"/>
      <c r="Q695" s="208"/>
      <c r="R695" s="208"/>
      <c r="S695" s="208"/>
      <c r="T695" s="1542" t="s">
        <v>4703</v>
      </c>
      <c r="U695" s="372" t="s">
        <v>163</v>
      </c>
      <c r="V695" s="373">
        <v>0.7</v>
      </c>
      <c r="W695" s="231"/>
      <c r="X695" s="232"/>
      <c r="Y695" s="314"/>
      <c r="Z695" s="257"/>
      <c r="AA695" s="257"/>
      <c r="AB695" s="257"/>
      <c r="AC695" s="473">
        <f>ROUND(ROUND(ROUND(H656*L692,0)*O$8,0)*V695,0)</f>
        <v>506</v>
      </c>
      <c r="AD695" s="268"/>
    </row>
    <row r="696" spans="1:30" ht="17.100000000000001" customHeight="1">
      <c r="A696" s="243">
        <v>61</v>
      </c>
      <c r="B696" s="243">
        <v>7043</v>
      </c>
      <c r="C696" s="870" t="s">
        <v>7526</v>
      </c>
      <c r="D696" s="764"/>
      <c r="E696" s="764"/>
      <c r="F696" s="278"/>
      <c r="G696" s="278"/>
      <c r="H696" s="208"/>
      <c r="I696" s="388"/>
      <c r="J696" s="597"/>
      <c r="K696" s="654"/>
      <c r="L696" s="385"/>
      <c r="M696" s="245"/>
      <c r="N696" s="208"/>
      <c r="O696" s="385"/>
      <c r="P696" s="245"/>
      <c r="Q696" s="208"/>
      <c r="R696" s="208"/>
      <c r="S696" s="208"/>
      <c r="T696" s="1545"/>
      <c r="U696" s="214"/>
      <c r="V696" s="609"/>
      <c r="W696" s="281"/>
      <c r="X696" s="216"/>
      <c r="Y696" s="226"/>
      <c r="Z696" s="762" t="s">
        <v>167</v>
      </c>
      <c r="AA696" s="354">
        <v>5</v>
      </c>
      <c r="AB696" s="763" t="s">
        <v>168</v>
      </c>
      <c r="AC696" s="391">
        <f>ROUND(ROUND(ROUND(H656*L692,0)*O$8,0)*V695,0)-AA696</f>
        <v>501</v>
      </c>
      <c r="AD696" s="268"/>
    </row>
    <row r="697" spans="1:30" ht="17.100000000000001" customHeight="1">
      <c r="A697" s="243">
        <v>61</v>
      </c>
      <c r="B697" s="243">
        <v>7044</v>
      </c>
      <c r="C697" s="870" t="s">
        <v>7527</v>
      </c>
      <c r="D697" s="765"/>
      <c r="E697" s="764"/>
      <c r="F697" s="406"/>
      <c r="G697" s="406"/>
      <c r="H697" s="208"/>
      <c r="I697" s="388"/>
      <c r="J697" s="597"/>
      <c r="K697" s="654"/>
      <c r="L697" s="385"/>
      <c r="M697" s="245"/>
      <c r="N697" s="208"/>
      <c r="O697" s="385"/>
      <c r="P697" s="245"/>
      <c r="Q697" s="208"/>
      <c r="R697" s="208"/>
      <c r="S697" s="208"/>
      <c r="T697" s="1545"/>
      <c r="U697" s="302"/>
      <c r="V697" s="766"/>
      <c r="W697" s="1684" t="s">
        <v>4700</v>
      </c>
      <c r="X697" s="362" t="s">
        <v>163</v>
      </c>
      <c r="Y697" s="395">
        <v>0.85</v>
      </c>
      <c r="Z697" s="355"/>
      <c r="AA697" s="247"/>
      <c r="AB697" s="247"/>
      <c r="AC697" s="391">
        <f>ROUND(ROUND(ROUND(ROUND(H656*L692,0)*O$8,0)*V695,0)*Y697,0)</f>
        <v>430</v>
      </c>
      <c r="AD697" s="268"/>
    </row>
    <row r="698" spans="1:30" ht="17.100000000000001" customHeight="1">
      <c r="A698" s="243">
        <v>61</v>
      </c>
      <c r="B698" s="243">
        <v>7045</v>
      </c>
      <c r="C698" s="870" t="s">
        <v>7528</v>
      </c>
      <c r="D698" s="765"/>
      <c r="E698" s="764"/>
      <c r="F698" s="406"/>
      <c r="G698" s="406"/>
      <c r="H698" s="208"/>
      <c r="I698" s="388"/>
      <c r="J698" s="597"/>
      <c r="K698" s="654"/>
      <c r="L698" s="385"/>
      <c r="M698" s="245"/>
      <c r="N698" s="208"/>
      <c r="O698" s="385"/>
      <c r="P698" s="245"/>
      <c r="Q698" s="208"/>
      <c r="R698" s="208"/>
      <c r="S698" s="208"/>
      <c r="T698" s="399"/>
      <c r="U698" s="305"/>
      <c r="V698" s="768"/>
      <c r="W698" s="1651"/>
      <c r="X698" s="512"/>
      <c r="Y698" s="368"/>
      <c r="Z698" s="762" t="s">
        <v>167</v>
      </c>
      <c r="AA698" s="354">
        <v>5</v>
      </c>
      <c r="AB698" s="763" t="s">
        <v>168</v>
      </c>
      <c r="AC698" s="391">
        <f>ROUND(ROUND(ROUND(ROUND(H656*L692,0)*O$8,0)*V695,0)*Y697,0)-AA698</f>
        <v>425</v>
      </c>
      <c r="AD698" s="268"/>
    </row>
    <row r="699" spans="1:30" ht="17.100000000000001" customHeight="1">
      <c r="A699" s="229">
        <v>61</v>
      </c>
      <c r="B699" s="229">
        <v>8767</v>
      </c>
      <c r="C699" s="871" t="s">
        <v>7529</v>
      </c>
      <c r="D699" s="765"/>
      <c r="E699" s="764"/>
      <c r="F699" s="406"/>
      <c r="G699" s="406"/>
      <c r="H699" s="208"/>
      <c r="I699" s="388"/>
      <c r="J699" s="597"/>
      <c r="K699" s="654"/>
      <c r="L699" s="385"/>
      <c r="M699" s="245"/>
      <c r="N699" s="208"/>
      <c r="O699" s="385"/>
      <c r="P699" s="245"/>
      <c r="Q699" s="208"/>
      <c r="R699" s="208"/>
      <c r="S699" s="385"/>
      <c r="T699" s="1542" t="s">
        <v>4708</v>
      </c>
      <c r="U699" s="214" t="s">
        <v>163</v>
      </c>
      <c r="V699" s="609">
        <v>0.85</v>
      </c>
      <c r="W699" s="231"/>
      <c r="X699" s="232"/>
      <c r="Y699" s="314"/>
      <c r="Z699" s="257"/>
      <c r="AA699" s="257"/>
      <c r="AB699" s="257"/>
      <c r="AC699" s="473">
        <f>ROUND(ROUND(ROUND(H656*L692,0)*O$8,0)*V699,0)</f>
        <v>615</v>
      </c>
      <c r="AD699" s="268"/>
    </row>
    <row r="700" spans="1:30" ht="17.100000000000001" customHeight="1">
      <c r="A700" s="243">
        <v>61</v>
      </c>
      <c r="B700" s="243">
        <v>7046</v>
      </c>
      <c r="C700" s="870" t="s">
        <v>7530</v>
      </c>
      <c r="D700" s="765"/>
      <c r="E700" s="764"/>
      <c r="F700" s="406"/>
      <c r="G700" s="406"/>
      <c r="H700" s="208"/>
      <c r="I700" s="388"/>
      <c r="J700" s="597"/>
      <c r="K700" s="654"/>
      <c r="L700" s="385"/>
      <c r="M700" s="245"/>
      <c r="N700" s="208"/>
      <c r="O700" s="385"/>
      <c r="P700" s="245"/>
      <c r="Q700" s="208"/>
      <c r="R700" s="208"/>
      <c r="S700" s="208"/>
      <c r="T700" s="1545"/>
      <c r="U700" s="214"/>
      <c r="V700" s="609"/>
      <c r="W700" s="281"/>
      <c r="X700" s="216"/>
      <c r="Y700" s="226"/>
      <c r="Z700" s="762" t="s">
        <v>167</v>
      </c>
      <c r="AA700" s="354">
        <v>5</v>
      </c>
      <c r="AB700" s="763" t="s">
        <v>168</v>
      </c>
      <c r="AC700" s="391">
        <f>ROUND(ROUND(ROUND(H656*L692,0)*O$8,0)*V699,0)-AA700</f>
        <v>610</v>
      </c>
      <c r="AD700" s="268"/>
    </row>
    <row r="701" spans="1:30" ht="17.100000000000001" customHeight="1">
      <c r="A701" s="243">
        <v>61</v>
      </c>
      <c r="B701" s="243">
        <v>7047</v>
      </c>
      <c r="C701" s="870" t="s">
        <v>7531</v>
      </c>
      <c r="D701" s="765"/>
      <c r="E701" s="764"/>
      <c r="F701" s="278"/>
      <c r="G701" s="278"/>
      <c r="H701" s="278"/>
      <c r="I701" s="279"/>
      <c r="J701" s="597"/>
      <c r="K701" s="654"/>
      <c r="L701" s="385"/>
      <c r="M701" s="245"/>
      <c r="N701" s="208"/>
      <c r="O701" s="385"/>
      <c r="P701" s="245"/>
      <c r="Q701" s="208"/>
      <c r="R701" s="208"/>
      <c r="S701" s="208"/>
      <c r="T701" s="1545"/>
      <c r="U701" s="302"/>
      <c r="V701" s="766"/>
      <c r="W701" s="1684" t="s">
        <v>4700</v>
      </c>
      <c r="X701" s="362" t="s">
        <v>163</v>
      </c>
      <c r="Y701" s="395">
        <v>0.85</v>
      </c>
      <c r="Z701" s="355"/>
      <c r="AA701" s="247"/>
      <c r="AB701" s="247"/>
      <c r="AC701" s="391">
        <f>ROUND(ROUND(ROUND(ROUND(H656*L692,0)*O$8,0)*V699,0)*Y701,0)</f>
        <v>523</v>
      </c>
      <c r="AD701" s="268"/>
    </row>
    <row r="702" spans="1:30" ht="17.100000000000001" customHeight="1">
      <c r="A702" s="243">
        <v>61</v>
      </c>
      <c r="B702" s="243">
        <v>7048</v>
      </c>
      <c r="C702" s="870" t="s">
        <v>7532</v>
      </c>
      <c r="D702" s="765"/>
      <c r="E702" s="764"/>
      <c r="F702" s="278"/>
      <c r="G702" s="278"/>
      <c r="H702" s="278"/>
      <c r="I702" s="279"/>
      <c r="J702" s="597"/>
      <c r="K702" s="654"/>
      <c r="L702" s="385"/>
      <c r="M702" s="245"/>
      <c r="N702" s="208"/>
      <c r="O702" s="385"/>
      <c r="P702" s="281"/>
      <c r="Q702" s="216"/>
      <c r="R702" s="216"/>
      <c r="S702" s="216"/>
      <c r="T702" s="1563"/>
      <c r="U702" s="305"/>
      <c r="V702" s="768"/>
      <c r="W702" s="1651"/>
      <c r="X702" s="512"/>
      <c r="Y702" s="368"/>
      <c r="Z702" s="762" t="s">
        <v>167</v>
      </c>
      <c r="AA702" s="354">
        <v>5</v>
      </c>
      <c r="AB702" s="763" t="s">
        <v>168</v>
      </c>
      <c r="AC702" s="391">
        <f>ROUND(ROUND(ROUND(ROUND(H656*L692,0)*O$8,0)*V699,0)*Y701,0)-AA702</f>
        <v>518</v>
      </c>
      <c r="AD702" s="268"/>
    </row>
    <row r="703" spans="1:30" ht="17.100000000000001" customHeight="1">
      <c r="A703" s="229">
        <v>61</v>
      </c>
      <c r="B703" s="229">
        <v>8337</v>
      </c>
      <c r="C703" s="871" t="s">
        <v>7533</v>
      </c>
      <c r="D703" s="765"/>
      <c r="E703" s="765"/>
      <c r="F703" s="278"/>
      <c r="G703" s="278"/>
      <c r="H703" s="278"/>
      <c r="I703" s="279"/>
      <c r="J703" s="597"/>
      <c r="K703" s="654"/>
      <c r="L703" s="385"/>
      <c r="M703" s="245"/>
      <c r="N703" s="208"/>
      <c r="O703" s="385"/>
      <c r="P703" s="1539" t="s">
        <v>4713</v>
      </c>
      <c r="Q703" s="1608" t="s">
        <v>162</v>
      </c>
      <c r="R703" s="769"/>
      <c r="S703" s="769"/>
      <c r="T703" s="340"/>
      <c r="U703" s="338"/>
      <c r="V703" s="334"/>
      <c r="W703" s="231"/>
      <c r="X703" s="232"/>
      <c r="Y703" s="314"/>
      <c r="Z703" s="257"/>
      <c r="AA703" s="257"/>
      <c r="AB703" s="257"/>
      <c r="AC703" s="473">
        <f>ROUND(ROUND(ROUND(H656*L692,0)*O$8,0)*S704,0)</f>
        <v>506</v>
      </c>
      <c r="AD703" s="268"/>
    </row>
    <row r="704" spans="1:30" ht="17.100000000000001" customHeight="1">
      <c r="A704" s="243">
        <v>61</v>
      </c>
      <c r="B704" s="243">
        <v>7049</v>
      </c>
      <c r="C704" s="870" t="s">
        <v>7534</v>
      </c>
      <c r="D704" s="765"/>
      <c r="E704" s="765"/>
      <c r="F704" s="278"/>
      <c r="G704" s="278"/>
      <c r="H704" s="278"/>
      <c r="I704" s="279"/>
      <c r="J704" s="597"/>
      <c r="K704" s="654"/>
      <c r="L704" s="385"/>
      <c r="M704" s="245"/>
      <c r="N704" s="208"/>
      <c r="O704" s="385"/>
      <c r="P704" s="1631"/>
      <c r="Q704" s="1586"/>
      <c r="R704" s="214" t="s">
        <v>163</v>
      </c>
      <c r="S704" s="770">
        <v>0.7</v>
      </c>
      <c r="T704" s="611"/>
      <c r="U704" s="392"/>
      <c r="V704" s="301"/>
      <c r="W704" s="245"/>
      <c r="X704" s="208"/>
      <c r="Y704" s="226"/>
      <c r="Z704" s="762" t="s">
        <v>167</v>
      </c>
      <c r="AA704" s="354">
        <v>5</v>
      </c>
      <c r="AB704" s="763" t="s">
        <v>168</v>
      </c>
      <c r="AC704" s="391">
        <f>ROUND(ROUND(ROUND(H656*L692,0)*O$8,0)*S704,0)-AA704</f>
        <v>501</v>
      </c>
      <c r="AD704" s="268"/>
    </row>
    <row r="705" spans="1:30" ht="17.100000000000001" customHeight="1">
      <c r="A705" s="243">
        <v>61</v>
      </c>
      <c r="B705" s="243">
        <v>7050</v>
      </c>
      <c r="C705" s="870" t="s">
        <v>7535</v>
      </c>
      <c r="D705" s="765"/>
      <c r="E705" s="765"/>
      <c r="F705" s="278"/>
      <c r="G705" s="278"/>
      <c r="H705" s="278"/>
      <c r="I705" s="279"/>
      <c r="J705" s="597"/>
      <c r="K705" s="654"/>
      <c r="L705" s="385"/>
      <c r="M705" s="245"/>
      <c r="N705" s="208"/>
      <c r="O705" s="385"/>
      <c r="P705" s="1631"/>
      <c r="Q705" s="1586"/>
      <c r="T705" s="611"/>
      <c r="U705" s="392"/>
      <c r="V705" s="301"/>
      <c r="W705" s="1684" t="s">
        <v>4700</v>
      </c>
      <c r="X705" s="362" t="s">
        <v>163</v>
      </c>
      <c r="Y705" s="395">
        <v>0.85</v>
      </c>
      <c r="Z705" s="355"/>
      <c r="AA705" s="247"/>
      <c r="AB705" s="247"/>
      <c r="AC705" s="391">
        <f>ROUND(ROUND(ROUND(ROUND(H656*L692,0)*O$8,0)*S704,0)*Y705,0)</f>
        <v>430</v>
      </c>
      <c r="AD705" s="268"/>
    </row>
    <row r="706" spans="1:30" ht="17.100000000000001" customHeight="1">
      <c r="A706" s="243">
        <v>61</v>
      </c>
      <c r="B706" s="243">
        <v>7051</v>
      </c>
      <c r="C706" s="870" t="s">
        <v>7536</v>
      </c>
      <c r="D706" s="765"/>
      <c r="E706" s="765"/>
      <c r="F706" s="278"/>
      <c r="G706" s="278"/>
      <c r="H706" s="278"/>
      <c r="I706" s="279"/>
      <c r="J706" s="597"/>
      <c r="K706" s="654"/>
      <c r="L706" s="385"/>
      <c r="M706" s="245"/>
      <c r="N706" s="208"/>
      <c r="O706" s="385"/>
      <c r="P706" s="772"/>
      <c r="Q706" s="1586"/>
      <c r="R706" s="214"/>
      <c r="S706" s="214"/>
      <c r="T706" s="761"/>
      <c r="U706" s="407"/>
      <c r="V706" s="304"/>
      <c r="W706" s="1651"/>
      <c r="X706" s="512"/>
      <c r="Y706" s="368"/>
      <c r="Z706" s="762" t="s">
        <v>167</v>
      </c>
      <c r="AA706" s="354">
        <v>5</v>
      </c>
      <c r="AB706" s="763" t="s">
        <v>168</v>
      </c>
      <c r="AC706" s="391">
        <f>ROUND(ROUND(ROUND(ROUND(H656*L692,0)*O$8,0)*S704,0)*Y705,0)-AA706</f>
        <v>425</v>
      </c>
      <c r="AD706" s="268"/>
    </row>
    <row r="707" spans="1:30" ht="17.100000000000001" customHeight="1">
      <c r="A707" s="229">
        <v>61</v>
      </c>
      <c r="B707" s="229">
        <v>8338</v>
      </c>
      <c r="C707" s="871" t="s">
        <v>7537</v>
      </c>
      <c r="D707" s="765"/>
      <c r="E707" s="765"/>
      <c r="F707" s="278"/>
      <c r="G707" s="278"/>
      <c r="H707" s="278"/>
      <c r="I707" s="279"/>
      <c r="J707" s="597"/>
      <c r="K707" s="654"/>
      <c r="L707" s="385"/>
      <c r="M707" s="245"/>
      <c r="N707" s="208"/>
      <c r="O707" s="385"/>
      <c r="P707" s="773"/>
      <c r="T707" s="1542" t="s">
        <v>4703</v>
      </c>
      <c r="U707" s="372" t="s">
        <v>163</v>
      </c>
      <c r="V707" s="373">
        <v>0.7</v>
      </c>
      <c r="W707" s="231"/>
      <c r="X707" s="232"/>
      <c r="Y707" s="314"/>
      <c r="Z707" s="257"/>
      <c r="AA707" s="257"/>
      <c r="AB707" s="257"/>
      <c r="AC707" s="473">
        <f>ROUND(ROUND(ROUND(ROUND(H656*L692,0)*O$8,0)*S704,0)*V707,0)</f>
        <v>354</v>
      </c>
      <c r="AD707" s="268"/>
    </row>
    <row r="708" spans="1:30" ht="17.100000000000001" customHeight="1">
      <c r="A708" s="243">
        <v>61</v>
      </c>
      <c r="B708" s="243">
        <v>7052</v>
      </c>
      <c r="C708" s="870" t="s">
        <v>7538</v>
      </c>
      <c r="D708" s="765"/>
      <c r="E708" s="765"/>
      <c r="F708" s="278"/>
      <c r="G708" s="278"/>
      <c r="H708" s="278"/>
      <c r="I708" s="279"/>
      <c r="J708" s="597"/>
      <c r="K708" s="654"/>
      <c r="L708" s="385"/>
      <c r="M708" s="245"/>
      <c r="N708" s="208"/>
      <c r="O708" s="385"/>
      <c r="P708" s="773"/>
      <c r="T708" s="1545"/>
      <c r="U708" s="214"/>
      <c r="V708" s="609"/>
      <c r="W708" s="281"/>
      <c r="X708" s="216"/>
      <c r="Y708" s="226"/>
      <c r="Z708" s="762" t="s">
        <v>167</v>
      </c>
      <c r="AA708" s="354">
        <v>5</v>
      </c>
      <c r="AB708" s="763" t="s">
        <v>168</v>
      </c>
      <c r="AC708" s="391">
        <f>ROUND(ROUND(ROUND(ROUND(H656*L692,0)*O$8,0)*S704,0)*V707,0)-AA708</f>
        <v>349</v>
      </c>
      <c r="AD708" s="268"/>
    </row>
    <row r="709" spans="1:30" ht="17.100000000000001" customHeight="1">
      <c r="A709" s="243">
        <v>61</v>
      </c>
      <c r="B709" s="243">
        <v>7053</v>
      </c>
      <c r="C709" s="870" t="s">
        <v>7539</v>
      </c>
      <c r="D709" s="765"/>
      <c r="E709" s="765"/>
      <c r="F709" s="278"/>
      <c r="G709" s="278"/>
      <c r="H709" s="278"/>
      <c r="I709" s="279"/>
      <c r="J709" s="597"/>
      <c r="K709" s="654"/>
      <c r="L709" s="385"/>
      <c r="M709" s="245"/>
      <c r="N709" s="208"/>
      <c r="O709" s="385"/>
      <c r="P709" s="774"/>
      <c r="Q709" s="214"/>
      <c r="R709" s="1653"/>
      <c r="S709" s="1653"/>
      <c r="T709" s="1545"/>
      <c r="U709" s="302"/>
      <c r="V709" s="766"/>
      <c r="W709" s="1684" t="s">
        <v>4700</v>
      </c>
      <c r="X709" s="362" t="s">
        <v>163</v>
      </c>
      <c r="Y709" s="395">
        <v>0.85</v>
      </c>
      <c r="Z709" s="355"/>
      <c r="AA709" s="247"/>
      <c r="AB709" s="247"/>
      <c r="AC709" s="391">
        <f>ROUND(ROUND(ROUND(ROUND(ROUND(H656*L692,0)*O$8,0)*S704,0)*V707,0)*Y709,0)</f>
        <v>301</v>
      </c>
      <c r="AD709" s="268"/>
    </row>
    <row r="710" spans="1:30" ht="17.100000000000001" customHeight="1">
      <c r="A710" s="243">
        <v>61</v>
      </c>
      <c r="B710" s="243">
        <v>7054</v>
      </c>
      <c r="C710" s="870" t="s">
        <v>7540</v>
      </c>
      <c r="D710" s="765"/>
      <c r="E710" s="765"/>
      <c r="F710" s="278"/>
      <c r="G710" s="278"/>
      <c r="H710" s="278"/>
      <c r="I710" s="279"/>
      <c r="J710" s="597"/>
      <c r="K710" s="654"/>
      <c r="L710" s="385"/>
      <c r="M710" s="245"/>
      <c r="N710" s="208"/>
      <c r="O710" s="385"/>
      <c r="P710" s="774"/>
      <c r="Q710" s="214"/>
      <c r="R710" s="214"/>
      <c r="S710" s="214"/>
      <c r="T710" s="399"/>
      <c r="U710" s="305"/>
      <c r="V710" s="768"/>
      <c r="W710" s="1651"/>
      <c r="X710" s="512"/>
      <c r="Y710" s="368"/>
      <c r="Z710" s="762" t="s">
        <v>167</v>
      </c>
      <c r="AA710" s="354">
        <v>5</v>
      </c>
      <c r="AB710" s="763" t="s">
        <v>168</v>
      </c>
      <c r="AC710" s="391">
        <f>ROUND(ROUND(ROUND(ROUND(ROUND(H656*L692,0)*O$8,0)*S704,0)*V707,0)*Y709,0)-AA710</f>
        <v>296</v>
      </c>
      <c r="AD710" s="268"/>
    </row>
    <row r="711" spans="1:30" ht="17.100000000000001" customHeight="1">
      <c r="A711" s="229">
        <v>61</v>
      </c>
      <c r="B711" s="229">
        <v>8768</v>
      </c>
      <c r="C711" s="871" t="s">
        <v>7541</v>
      </c>
      <c r="D711" s="765"/>
      <c r="E711" s="765"/>
      <c r="F711" s="278"/>
      <c r="G711" s="278"/>
      <c r="H711" s="278"/>
      <c r="I711" s="279"/>
      <c r="J711" s="597"/>
      <c r="K711" s="654"/>
      <c r="L711" s="385"/>
      <c r="M711" s="245"/>
      <c r="N711" s="208"/>
      <c r="O711" s="385"/>
      <c r="P711" s="773"/>
      <c r="Q711" s="214"/>
      <c r="R711" s="1599"/>
      <c r="S711" s="1600"/>
      <c r="T711" s="1542" t="s">
        <v>4708</v>
      </c>
      <c r="U711" s="214" t="s">
        <v>163</v>
      </c>
      <c r="V711" s="609">
        <v>0.85</v>
      </c>
      <c r="W711" s="231"/>
      <c r="X711" s="232"/>
      <c r="Y711" s="314"/>
      <c r="Z711" s="257"/>
      <c r="AA711" s="257"/>
      <c r="AB711" s="257"/>
      <c r="AC711" s="473">
        <f>ROUND(ROUND(ROUND(ROUND(H656*L692,0)*O$8,0)*S704,0)*V711,0)</f>
        <v>430</v>
      </c>
      <c r="AD711" s="268"/>
    </row>
    <row r="712" spans="1:30" ht="17.100000000000001" customHeight="1">
      <c r="A712" s="243">
        <v>61</v>
      </c>
      <c r="B712" s="243">
        <v>7055</v>
      </c>
      <c r="C712" s="870" t="s">
        <v>7542</v>
      </c>
      <c r="D712" s="765"/>
      <c r="E712" s="765"/>
      <c r="F712" s="278"/>
      <c r="G712" s="278"/>
      <c r="H712" s="278"/>
      <c r="I712" s="279"/>
      <c r="J712" s="597"/>
      <c r="K712" s="654"/>
      <c r="L712" s="385"/>
      <c r="M712" s="245"/>
      <c r="N712" s="208"/>
      <c r="O712" s="385"/>
      <c r="P712" s="773"/>
      <c r="Q712" s="214"/>
      <c r="R712" s="609"/>
      <c r="S712" s="609"/>
      <c r="T712" s="1545"/>
      <c r="U712" s="214"/>
      <c r="V712" s="609"/>
      <c r="W712" s="281"/>
      <c r="X712" s="216"/>
      <c r="Y712" s="226"/>
      <c r="Z712" s="762" t="s">
        <v>167</v>
      </c>
      <c r="AA712" s="354">
        <v>5</v>
      </c>
      <c r="AB712" s="763" t="s">
        <v>168</v>
      </c>
      <c r="AC712" s="391">
        <f>ROUND(ROUND(ROUND(ROUND(H656*L692,0)*O$8,0)*S704,0)*V711,0)-AA712</f>
        <v>425</v>
      </c>
      <c r="AD712" s="268"/>
    </row>
    <row r="713" spans="1:30" ht="17.100000000000001" customHeight="1">
      <c r="A713" s="243">
        <v>61</v>
      </c>
      <c r="B713" s="243">
        <v>7056</v>
      </c>
      <c r="C713" s="870" t="s">
        <v>7543</v>
      </c>
      <c r="D713" s="765"/>
      <c r="E713" s="765"/>
      <c r="F713" s="278"/>
      <c r="G713" s="278"/>
      <c r="H713" s="278"/>
      <c r="I713" s="279"/>
      <c r="J713" s="597"/>
      <c r="K713" s="654"/>
      <c r="L713" s="385"/>
      <c r="M713" s="245"/>
      <c r="N713" s="208"/>
      <c r="O713" s="385"/>
      <c r="P713" s="774"/>
      <c r="Q713" s="214"/>
      <c r="R713" s="609"/>
      <c r="S713" s="609"/>
      <c r="T713" s="1545"/>
      <c r="U713" s="302"/>
      <c r="V713" s="766"/>
      <c r="W713" s="1684" t="s">
        <v>4700</v>
      </c>
      <c r="X713" s="362" t="s">
        <v>163</v>
      </c>
      <c r="Y713" s="395">
        <v>0.85</v>
      </c>
      <c r="Z713" s="355"/>
      <c r="AA713" s="247"/>
      <c r="AB713" s="247"/>
      <c r="AC713" s="391">
        <f>ROUND(ROUND(ROUND(ROUND(ROUND(H656*L692,0)*O$8,0)*S704,0)*V711,0)*Y713,0)</f>
        <v>366</v>
      </c>
      <c r="AD713" s="268"/>
    </row>
    <row r="714" spans="1:30" ht="17.100000000000001" customHeight="1">
      <c r="A714" s="243">
        <v>61</v>
      </c>
      <c r="B714" s="243">
        <v>7057</v>
      </c>
      <c r="C714" s="870" t="s">
        <v>7544</v>
      </c>
      <c r="D714" s="765"/>
      <c r="E714" s="765"/>
      <c r="F714" s="278"/>
      <c r="G714" s="278"/>
      <c r="H714" s="278"/>
      <c r="I714" s="279"/>
      <c r="J714" s="597"/>
      <c r="K714" s="654"/>
      <c r="L714" s="385"/>
      <c r="M714" s="245"/>
      <c r="N714" s="208"/>
      <c r="O714" s="385"/>
      <c r="P714" s="773"/>
      <c r="Q714" s="214"/>
      <c r="R714" s="214"/>
      <c r="S714" s="214"/>
      <c r="T714" s="1563"/>
      <c r="U714" s="305"/>
      <c r="V714" s="768"/>
      <c r="W714" s="1651"/>
      <c r="X714" s="512"/>
      <c r="Y714" s="368"/>
      <c r="Z714" s="762" t="s">
        <v>167</v>
      </c>
      <c r="AA714" s="354">
        <v>5</v>
      </c>
      <c r="AB714" s="763" t="s">
        <v>168</v>
      </c>
      <c r="AC714" s="391">
        <f>ROUND(ROUND(ROUND(ROUND(ROUND(H656*L692,0)*O$8,0)*S704,0)*V711,0)*Y713,0)-AA714</f>
        <v>361</v>
      </c>
      <c r="AD714" s="268"/>
    </row>
    <row r="715" spans="1:30" ht="17.100000000000001" customHeight="1">
      <c r="A715" s="243">
        <v>61</v>
      </c>
      <c r="B715" s="243">
        <v>7058</v>
      </c>
      <c r="C715" s="870" t="s">
        <v>7545</v>
      </c>
      <c r="D715" s="765"/>
      <c r="E715" s="765"/>
      <c r="F715" s="278"/>
      <c r="G715" s="278"/>
      <c r="H715" s="278"/>
      <c r="I715" s="279"/>
      <c r="J715" s="597"/>
      <c r="K715" s="654"/>
      <c r="L715" s="385"/>
      <c r="M715" s="245"/>
      <c r="N715" s="208"/>
      <c r="O715" s="385"/>
      <c r="P715" s="773"/>
      <c r="Q715" s="1580" t="s">
        <v>165</v>
      </c>
      <c r="R715" s="775"/>
      <c r="S715" s="775"/>
      <c r="T715" s="359"/>
      <c r="U715" s="360"/>
      <c r="V715" s="361"/>
      <c r="W715" s="523"/>
      <c r="X715" s="524"/>
      <c r="Y715" s="642"/>
      <c r="Z715" s="247"/>
      <c r="AA715" s="247"/>
      <c r="AB715" s="247"/>
      <c r="AC715" s="391">
        <f>ROUND(ROUND(ROUND(H656*L692,0)*O$8,0)*S716,0)</f>
        <v>362</v>
      </c>
      <c r="AD715" s="268"/>
    </row>
    <row r="716" spans="1:30" ht="17.100000000000001" customHeight="1">
      <c r="A716" s="243">
        <v>61</v>
      </c>
      <c r="B716" s="243">
        <v>7059</v>
      </c>
      <c r="C716" s="870" t="s">
        <v>7546</v>
      </c>
      <c r="D716" s="765"/>
      <c r="E716" s="765"/>
      <c r="F716" s="278"/>
      <c r="G716" s="278"/>
      <c r="H716" s="278"/>
      <c r="I716" s="279"/>
      <c r="J716" s="597"/>
      <c r="K716" s="654"/>
      <c r="L716" s="385"/>
      <c r="M716" s="245"/>
      <c r="N716" s="208"/>
      <c r="O716" s="385"/>
      <c r="P716" s="772"/>
      <c r="Q716" s="1620"/>
      <c r="R716" s="643" t="s">
        <v>163</v>
      </c>
      <c r="S716" s="365">
        <v>0.5</v>
      </c>
      <c r="T716" s="777"/>
      <c r="U716" s="639"/>
      <c r="V716" s="529"/>
      <c r="W716" s="516"/>
      <c r="X716" s="517"/>
      <c r="Y716" s="526"/>
      <c r="Z716" s="762" t="s">
        <v>167</v>
      </c>
      <c r="AA716" s="354">
        <v>5</v>
      </c>
      <c r="AB716" s="763" t="s">
        <v>168</v>
      </c>
      <c r="AC716" s="391">
        <f>ROUND(ROUND(ROUND(H656*L692,0)*O$8,0)*S716,0)-AA716</f>
        <v>357</v>
      </c>
      <c r="AD716" s="268"/>
    </row>
    <row r="717" spans="1:30" ht="17.100000000000001" customHeight="1">
      <c r="A717" s="243">
        <v>61</v>
      </c>
      <c r="B717" s="243">
        <v>7060</v>
      </c>
      <c r="C717" s="870" t="s">
        <v>7547</v>
      </c>
      <c r="D717" s="765"/>
      <c r="E717" s="765"/>
      <c r="F717" s="278"/>
      <c r="G717" s="278"/>
      <c r="H717" s="278"/>
      <c r="I717" s="279"/>
      <c r="J717" s="597"/>
      <c r="K717" s="654"/>
      <c r="L717" s="385"/>
      <c r="M717" s="245"/>
      <c r="N717" s="208"/>
      <c r="O717" s="385"/>
      <c r="P717" s="772"/>
      <c r="Q717" s="1620"/>
      <c r="R717" s="530"/>
      <c r="S717" s="530"/>
      <c r="T717" s="777"/>
      <c r="U717" s="639"/>
      <c r="V717" s="529"/>
      <c r="W717" s="1684" t="s">
        <v>4700</v>
      </c>
      <c r="X717" s="362" t="s">
        <v>163</v>
      </c>
      <c r="Y717" s="395">
        <v>0.85</v>
      </c>
      <c r="Z717" s="355"/>
      <c r="AA717" s="247"/>
      <c r="AB717" s="247"/>
      <c r="AC717" s="391">
        <f>ROUND(ROUND(ROUND(ROUND(H656*L692,0)*O$8,0)*S716,0)*Y717,0)</f>
        <v>308</v>
      </c>
      <c r="AD717" s="268"/>
    </row>
    <row r="718" spans="1:30" ht="17.100000000000001" customHeight="1">
      <c r="A718" s="243">
        <v>61</v>
      </c>
      <c r="B718" s="243">
        <v>7061</v>
      </c>
      <c r="C718" s="870" t="s">
        <v>7548</v>
      </c>
      <c r="D718" s="765"/>
      <c r="E718" s="765"/>
      <c r="F718" s="278"/>
      <c r="G718" s="278"/>
      <c r="H718" s="278"/>
      <c r="I718" s="279"/>
      <c r="J718" s="597"/>
      <c r="K718" s="654"/>
      <c r="L718" s="385"/>
      <c r="M718" s="245"/>
      <c r="N718" s="208"/>
      <c r="O718" s="385"/>
      <c r="P718" s="772"/>
      <c r="Q718" s="1620"/>
      <c r="R718" s="643"/>
      <c r="S718" s="643"/>
      <c r="T718" s="778"/>
      <c r="U718" s="525"/>
      <c r="V718" s="539"/>
      <c r="W718" s="1651"/>
      <c r="X718" s="512"/>
      <c r="Y718" s="368"/>
      <c r="Z718" s="762" t="s">
        <v>167</v>
      </c>
      <c r="AA718" s="354">
        <v>5</v>
      </c>
      <c r="AB718" s="763" t="s">
        <v>168</v>
      </c>
      <c r="AC718" s="391">
        <f>ROUND(ROUND(ROUND(ROUND(H656*L692,0)*O$8,0)*S716,0)*Y717,0)-AA718</f>
        <v>303</v>
      </c>
      <c r="AD718" s="268"/>
    </row>
    <row r="719" spans="1:30" ht="17.100000000000001" customHeight="1">
      <c r="A719" s="243">
        <v>61</v>
      </c>
      <c r="B719" s="243">
        <v>7062</v>
      </c>
      <c r="C719" s="870" t="s">
        <v>7549</v>
      </c>
      <c r="D719" s="765"/>
      <c r="E719" s="765"/>
      <c r="F719" s="278"/>
      <c r="G719" s="278"/>
      <c r="H719" s="278"/>
      <c r="I719" s="279"/>
      <c r="J719" s="597"/>
      <c r="K719" s="654"/>
      <c r="L719" s="385"/>
      <c r="M719" s="245"/>
      <c r="N719" s="208"/>
      <c r="O719" s="385"/>
      <c r="P719" s="773"/>
      <c r="Q719" s="530"/>
      <c r="R719" s="530"/>
      <c r="S719" s="530"/>
      <c r="T719" s="1580" t="s">
        <v>4703</v>
      </c>
      <c r="U719" s="362" t="s">
        <v>163</v>
      </c>
      <c r="V719" s="356">
        <v>0.7</v>
      </c>
      <c r="W719" s="523"/>
      <c r="X719" s="524"/>
      <c r="Y719" s="642"/>
      <c r="Z719" s="247"/>
      <c r="AA719" s="247"/>
      <c r="AB719" s="247"/>
      <c r="AC719" s="391">
        <f>ROUND(ROUND(ROUND(ROUND(H656*L692,0)*O$8,0)*S716,0)*V719,0)</f>
        <v>253</v>
      </c>
      <c r="AD719" s="268"/>
    </row>
    <row r="720" spans="1:30" ht="17.100000000000001" customHeight="1">
      <c r="A720" s="243">
        <v>61</v>
      </c>
      <c r="B720" s="243">
        <v>7063</v>
      </c>
      <c r="C720" s="870" t="s">
        <v>7550</v>
      </c>
      <c r="D720" s="765"/>
      <c r="E720" s="765"/>
      <c r="F720" s="278"/>
      <c r="G720" s="278"/>
      <c r="H720" s="278"/>
      <c r="I720" s="279"/>
      <c r="J720" s="597"/>
      <c r="K720" s="654"/>
      <c r="L720" s="385"/>
      <c r="M720" s="245"/>
      <c r="N720" s="208"/>
      <c r="O720" s="385"/>
      <c r="P720" s="773"/>
      <c r="Q720" s="530"/>
      <c r="R720" s="530"/>
      <c r="S720" s="530"/>
      <c r="T720" s="1620"/>
      <c r="U720" s="643"/>
      <c r="V720" s="365"/>
      <c r="W720" s="319"/>
      <c r="X720" s="288"/>
      <c r="Y720" s="526"/>
      <c r="Z720" s="762" t="s">
        <v>167</v>
      </c>
      <c r="AA720" s="354">
        <v>5</v>
      </c>
      <c r="AB720" s="763" t="s">
        <v>168</v>
      </c>
      <c r="AC720" s="391">
        <f>ROUND(ROUND(ROUND(ROUND(H656*L692,0)*O$8,0)*S716,0)*V719,0)-AA720</f>
        <v>248</v>
      </c>
      <c r="AD720" s="268"/>
    </row>
    <row r="721" spans="1:30" ht="17.100000000000001" customHeight="1">
      <c r="A721" s="243">
        <v>61</v>
      </c>
      <c r="B721" s="243">
        <v>7064</v>
      </c>
      <c r="C721" s="870" t="s">
        <v>7551</v>
      </c>
      <c r="D721" s="765"/>
      <c r="E721" s="765"/>
      <c r="F721" s="278"/>
      <c r="G721" s="278"/>
      <c r="H721" s="278"/>
      <c r="I721" s="279"/>
      <c r="J721" s="597"/>
      <c r="K721" s="654"/>
      <c r="L721" s="385"/>
      <c r="M721" s="245"/>
      <c r="N721" s="208"/>
      <c r="O721" s="385"/>
      <c r="P721" s="774"/>
      <c r="Q721" s="643"/>
      <c r="R721" s="1644"/>
      <c r="S721" s="1652"/>
      <c r="T721" s="1620"/>
      <c r="U721" s="779"/>
      <c r="V721" s="780"/>
      <c r="W721" s="1684" t="s">
        <v>4700</v>
      </c>
      <c r="X721" s="362" t="s">
        <v>163</v>
      </c>
      <c r="Y721" s="395">
        <v>0.85</v>
      </c>
      <c r="Z721" s="355"/>
      <c r="AA721" s="247"/>
      <c r="AB721" s="247"/>
      <c r="AC721" s="391">
        <f>ROUND(ROUND(ROUND(ROUND(ROUND(H656*L692,0)*O$8,0)*S716,0)*V719,0)*Y721,0)</f>
        <v>215</v>
      </c>
      <c r="AD721" s="268"/>
    </row>
    <row r="722" spans="1:30" ht="17.100000000000001" customHeight="1">
      <c r="A722" s="243">
        <v>61</v>
      </c>
      <c r="B722" s="243">
        <v>7065</v>
      </c>
      <c r="C722" s="870" t="s">
        <v>7552</v>
      </c>
      <c r="D722" s="765"/>
      <c r="E722" s="765"/>
      <c r="F722" s="278"/>
      <c r="G722" s="278"/>
      <c r="H722" s="278"/>
      <c r="I722" s="279"/>
      <c r="J722" s="597"/>
      <c r="K722" s="654"/>
      <c r="L722" s="385"/>
      <c r="M722" s="245"/>
      <c r="N722" s="208"/>
      <c r="O722" s="385"/>
      <c r="P722" s="774"/>
      <c r="Q722" s="643"/>
      <c r="R722" s="643"/>
      <c r="S722" s="643"/>
      <c r="T722" s="781"/>
      <c r="U722" s="537"/>
      <c r="V722" s="783"/>
      <c r="W722" s="1651"/>
      <c r="X722" s="512"/>
      <c r="Y722" s="368"/>
      <c r="Z722" s="762" t="s">
        <v>167</v>
      </c>
      <c r="AA722" s="354">
        <v>5</v>
      </c>
      <c r="AB722" s="763" t="s">
        <v>168</v>
      </c>
      <c r="AC722" s="391">
        <f>ROUND(ROUND(ROUND(ROUND(ROUND(H656*L692,0)*O$8,0)*S716,0)*V719,0)*Y721,0)-AA722</f>
        <v>210</v>
      </c>
      <c r="AD722" s="268"/>
    </row>
    <row r="723" spans="1:30" ht="17.100000000000001" customHeight="1">
      <c r="A723" s="243">
        <v>61</v>
      </c>
      <c r="B723" s="243">
        <v>7066</v>
      </c>
      <c r="C723" s="870" t="s">
        <v>7553</v>
      </c>
      <c r="D723" s="765"/>
      <c r="E723" s="765"/>
      <c r="F723" s="278"/>
      <c r="G723" s="278"/>
      <c r="H723" s="278"/>
      <c r="I723" s="279"/>
      <c r="J723" s="597"/>
      <c r="K723" s="654"/>
      <c r="L723" s="385"/>
      <c r="M723" s="245"/>
      <c r="N723" s="208"/>
      <c r="O723" s="385"/>
      <c r="P723" s="773"/>
      <c r="Q723" s="643"/>
      <c r="R723" s="1646"/>
      <c r="S723" s="1649"/>
      <c r="T723" s="1580" t="s">
        <v>4708</v>
      </c>
      <c r="U723" s="643" t="s">
        <v>163</v>
      </c>
      <c r="V723" s="365">
        <v>0.85</v>
      </c>
      <c r="W723" s="523"/>
      <c r="X723" s="524"/>
      <c r="Y723" s="642"/>
      <c r="Z723" s="247"/>
      <c r="AA723" s="247"/>
      <c r="AB723" s="247"/>
      <c r="AC723" s="391">
        <f>ROUND(ROUND(ROUND(ROUND(H656*L692,0)*O$8,0)*S716,0)*V723,0)</f>
        <v>308</v>
      </c>
      <c r="AD723" s="268"/>
    </row>
    <row r="724" spans="1:30" ht="17.100000000000001" customHeight="1">
      <c r="A724" s="243">
        <v>61</v>
      </c>
      <c r="B724" s="243">
        <v>7067</v>
      </c>
      <c r="C724" s="870" t="s">
        <v>7554</v>
      </c>
      <c r="D724" s="765"/>
      <c r="E724" s="765"/>
      <c r="F724" s="278"/>
      <c r="G724" s="278"/>
      <c r="H724" s="278"/>
      <c r="I724" s="279"/>
      <c r="J724" s="597"/>
      <c r="K724" s="654"/>
      <c r="L724" s="385"/>
      <c r="M724" s="245"/>
      <c r="N724" s="208"/>
      <c r="O724" s="385"/>
      <c r="P724" s="773"/>
      <c r="Q724" s="643"/>
      <c r="R724" s="365"/>
      <c r="S724" s="365"/>
      <c r="T724" s="1620"/>
      <c r="U724" s="643"/>
      <c r="V724" s="365"/>
      <c r="W724" s="319"/>
      <c r="X724" s="288"/>
      <c r="Y724" s="526"/>
      <c r="Z724" s="762" t="s">
        <v>167</v>
      </c>
      <c r="AA724" s="354">
        <v>5</v>
      </c>
      <c r="AB724" s="763" t="s">
        <v>168</v>
      </c>
      <c r="AC724" s="391">
        <f>ROUND(ROUND(ROUND(ROUND(H656*L692,0)*O$8,0)*S716,0)*V723,0)-AA724</f>
        <v>303</v>
      </c>
      <c r="AD724" s="268"/>
    </row>
    <row r="725" spans="1:30" ht="17.100000000000001" customHeight="1">
      <c r="A725" s="243">
        <v>61</v>
      </c>
      <c r="B725" s="243">
        <v>7068</v>
      </c>
      <c r="C725" s="870" t="s">
        <v>7555</v>
      </c>
      <c r="D725" s="765"/>
      <c r="E725" s="765"/>
      <c r="F725" s="278"/>
      <c r="G725" s="278"/>
      <c r="H725" s="278"/>
      <c r="I725" s="279"/>
      <c r="J725" s="597"/>
      <c r="K725" s="654"/>
      <c r="L725" s="385"/>
      <c r="M725" s="245"/>
      <c r="N725" s="208"/>
      <c r="O725" s="385"/>
      <c r="P725" s="774"/>
      <c r="Q725" s="643"/>
      <c r="R725" s="365"/>
      <c r="S725" s="365"/>
      <c r="T725" s="1620"/>
      <c r="U725" s="779"/>
      <c r="V725" s="780"/>
      <c r="W725" s="1684" t="s">
        <v>4700</v>
      </c>
      <c r="X725" s="362" t="s">
        <v>163</v>
      </c>
      <c r="Y725" s="395">
        <v>0.85</v>
      </c>
      <c r="Z725" s="355"/>
      <c r="AA725" s="247"/>
      <c r="AB725" s="247"/>
      <c r="AC725" s="391">
        <f>ROUND(ROUND(ROUND(ROUND(ROUND(H656*L692,0)*O$8,0)*S716,0)*V723,0)*Y725,0)</f>
        <v>262</v>
      </c>
      <c r="AD725" s="268"/>
    </row>
    <row r="726" spans="1:30" ht="17.100000000000001" customHeight="1">
      <c r="A726" s="243">
        <v>61</v>
      </c>
      <c r="B726" s="243">
        <v>7069</v>
      </c>
      <c r="C726" s="870" t="s">
        <v>7556</v>
      </c>
      <c r="D726" s="765"/>
      <c r="E726" s="765"/>
      <c r="F726" s="278"/>
      <c r="G726" s="278"/>
      <c r="H726" s="278"/>
      <c r="I726" s="279"/>
      <c r="J726" s="597"/>
      <c r="K726" s="654"/>
      <c r="L726" s="385"/>
      <c r="M726" s="245"/>
      <c r="N726" s="208"/>
      <c r="O726" s="385"/>
      <c r="P726" s="467"/>
      <c r="Q726" s="643"/>
      <c r="R726" s="643"/>
      <c r="S726" s="643"/>
      <c r="T726" s="1642"/>
      <c r="U726" s="537"/>
      <c r="V726" s="783"/>
      <c r="W726" s="1651"/>
      <c r="X726" s="512"/>
      <c r="Y726" s="368"/>
      <c r="Z726" s="762" t="s">
        <v>167</v>
      </c>
      <c r="AA726" s="354">
        <v>5</v>
      </c>
      <c r="AB726" s="763" t="s">
        <v>168</v>
      </c>
      <c r="AC726" s="391">
        <f>ROUND(ROUND(ROUND(ROUND(ROUND(H656*L692,0)*O$8,0)*S716,0)*V723,0)*Y725,0)-AA726</f>
        <v>257</v>
      </c>
      <c r="AD726" s="268"/>
    </row>
    <row r="727" spans="1:30" ht="17.100000000000001" customHeight="1">
      <c r="A727" s="229">
        <v>61</v>
      </c>
      <c r="B727" s="229">
        <v>8341</v>
      </c>
      <c r="C727" s="871" t="s">
        <v>7557</v>
      </c>
      <c r="D727" s="765"/>
      <c r="E727" s="764"/>
      <c r="F727" s="1542" t="s">
        <v>5433</v>
      </c>
      <c r="G727" s="477"/>
      <c r="H727" s="477"/>
      <c r="I727" s="478"/>
      <c r="J727" s="756"/>
      <c r="K727" s="664"/>
      <c r="L727" s="314"/>
      <c r="M727" s="245"/>
      <c r="N727" s="208"/>
      <c r="O727" s="385"/>
      <c r="P727" s="231"/>
      <c r="Q727" s="232"/>
      <c r="R727" s="232"/>
      <c r="S727" s="232"/>
      <c r="T727" s="340"/>
      <c r="U727" s="334"/>
      <c r="V727" s="232"/>
      <c r="W727" s="231"/>
      <c r="X727" s="232"/>
      <c r="Y727" s="314"/>
      <c r="Z727" s="257"/>
      <c r="AA727" s="257"/>
      <c r="AB727" s="257"/>
      <c r="AC727" s="473">
        <f>ROUND(ROUND(H728*O$8,0),0)</f>
        <v>679</v>
      </c>
      <c r="AD727" s="268"/>
    </row>
    <row r="728" spans="1:30" ht="17.100000000000001" customHeight="1">
      <c r="A728" s="243">
        <v>61</v>
      </c>
      <c r="B728" s="243">
        <v>7070</v>
      </c>
      <c r="C728" s="870" t="s">
        <v>7558</v>
      </c>
      <c r="D728" s="764"/>
      <c r="E728" s="764"/>
      <c r="F728" s="1545"/>
      <c r="G728" s="377"/>
      <c r="H728" s="757">
        <f>'28児童発達支援(基本１)'!H728</f>
        <v>970</v>
      </c>
      <c r="I728" s="208" t="s">
        <v>18</v>
      </c>
      <c r="J728" s="597"/>
      <c r="K728" s="654"/>
      <c r="L728" s="385"/>
      <c r="M728" s="245"/>
      <c r="N728" s="208"/>
      <c r="O728" s="385"/>
      <c r="P728" s="245"/>
      <c r="Q728" s="208"/>
      <c r="R728" s="208"/>
      <c r="S728" s="208"/>
      <c r="T728" s="611"/>
      <c r="U728" s="301"/>
      <c r="V728" s="208"/>
      <c r="W728" s="245"/>
      <c r="X728" s="208"/>
      <c r="Y728" s="226"/>
      <c r="Z728" s="762" t="s">
        <v>167</v>
      </c>
      <c r="AA728" s="354">
        <v>5</v>
      </c>
      <c r="AB728" s="763" t="s">
        <v>168</v>
      </c>
      <c r="AC728" s="391">
        <f>ROUND(ROUND(H728*O$8,0),0)-AA728</f>
        <v>674</v>
      </c>
      <c r="AD728" s="268"/>
    </row>
    <row r="729" spans="1:30" ht="17.100000000000001" customHeight="1">
      <c r="A729" s="243">
        <v>61</v>
      </c>
      <c r="B729" s="243">
        <v>7071</v>
      </c>
      <c r="C729" s="870" t="s">
        <v>7559</v>
      </c>
      <c r="D729" s="764"/>
      <c r="E729" s="764"/>
      <c r="F729" s="1545"/>
      <c r="G729" s="377"/>
      <c r="H729" s="377"/>
      <c r="I729" s="378"/>
      <c r="J729" s="597"/>
      <c r="K729" s="654"/>
      <c r="L729" s="385"/>
      <c r="M729" s="245"/>
      <c r="N729" s="208"/>
      <c r="O729" s="385"/>
      <c r="P729" s="245"/>
      <c r="Q729" s="208"/>
      <c r="R729" s="208"/>
      <c r="S729" s="208"/>
      <c r="T729" s="611"/>
      <c r="U729" s="301"/>
      <c r="V729" s="385"/>
      <c r="W729" s="1684" t="s">
        <v>4700</v>
      </c>
      <c r="X729" s="362" t="s">
        <v>163</v>
      </c>
      <c r="Y729" s="395">
        <v>0.85</v>
      </c>
      <c r="Z729" s="355"/>
      <c r="AA729" s="247"/>
      <c r="AB729" s="247"/>
      <c r="AC729" s="391">
        <f>ROUND(ROUND(H728*O$8,0)*Y729,0)</f>
        <v>577</v>
      </c>
      <c r="AD729" s="268"/>
    </row>
    <row r="730" spans="1:30" ht="17.100000000000001" customHeight="1">
      <c r="A730" s="243">
        <v>61</v>
      </c>
      <c r="B730" s="243">
        <v>7072</v>
      </c>
      <c r="C730" s="870" t="s">
        <v>7560</v>
      </c>
      <c r="D730" s="764"/>
      <c r="E730" s="764"/>
      <c r="F730" s="377"/>
      <c r="G730" s="377"/>
      <c r="H730" s="377"/>
      <c r="I730" s="377"/>
      <c r="J730" s="597"/>
      <c r="K730" s="654"/>
      <c r="L730" s="385"/>
      <c r="M730" s="245"/>
      <c r="N730" s="208"/>
      <c r="O730" s="385"/>
      <c r="P730" s="245"/>
      <c r="Q730" s="208"/>
      <c r="R730" s="208"/>
      <c r="S730" s="208"/>
      <c r="T730" s="761"/>
      <c r="U730" s="304"/>
      <c r="V730" s="226"/>
      <c r="W730" s="1651"/>
      <c r="X730" s="512"/>
      <c r="Y730" s="368"/>
      <c r="Z730" s="762" t="s">
        <v>167</v>
      </c>
      <c r="AA730" s="354">
        <v>5</v>
      </c>
      <c r="AB730" s="763" t="s">
        <v>168</v>
      </c>
      <c r="AC730" s="391">
        <f>ROUND(ROUND(H728*O$8,0)*Y729,0)-AA730</f>
        <v>572</v>
      </c>
      <c r="AD730" s="268"/>
    </row>
    <row r="731" spans="1:30" ht="17.100000000000001" customHeight="1">
      <c r="A731" s="229">
        <v>61</v>
      </c>
      <c r="B731" s="229">
        <v>8342</v>
      </c>
      <c r="C731" s="871" t="s">
        <v>7561</v>
      </c>
      <c r="D731" s="764"/>
      <c r="E731" s="764"/>
      <c r="F731" s="278"/>
      <c r="G731" s="278"/>
      <c r="J731" s="597"/>
      <c r="K731" s="654"/>
      <c r="L731" s="385"/>
      <c r="M731" s="245"/>
      <c r="N731" s="208"/>
      <c r="O731" s="385"/>
      <c r="P731" s="245"/>
      <c r="Q731" s="208"/>
      <c r="R731" s="208"/>
      <c r="S731" s="208"/>
      <c r="T731" s="1542" t="s">
        <v>4703</v>
      </c>
      <c r="U731" s="372" t="s">
        <v>163</v>
      </c>
      <c r="V731" s="373">
        <v>0.7</v>
      </c>
      <c r="W731" s="231"/>
      <c r="X731" s="232"/>
      <c r="Y731" s="314"/>
      <c r="Z731" s="257"/>
      <c r="AA731" s="257"/>
      <c r="AB731" s="257"/>
      <c r="AC731" s="473">
        <f>ROUND(ROUND(H728*O$8,0)*V731,0)</f>
        <v>475</v>
      </c>
      <c r="AD731" s="268"/>
    </row>
    <row r="732" spans="1:30" ht="17.100000000000001" customHeight="1">
      <c r="A732" s="243">
        <v>61</v>
      </c>
      <c r="B732" s="243">
        <v>7073</v>
      </c>
      <c r="C732" s="870" t="s">
        <v>7562</v>
      </c>
      <c r="D732" s="764"/>
      <c r="E732" s="764"/>
      <c r="F732" s="278"/>
      <c r="G732" s="278"/>
      <c r="H732" s="208"/>
      <c r="I732" s="388"/>
      <c r="J732" s="597"/>
      <c r="K732" s="654"/>
      <c r="L732" s="385"/>
      <c r="M732" s="245"/>
      <c r="N732" s="208"/>
      <c r="O732" s="385"/>
      <c r="P732" s="245"/>
      <c r="Q732" s="208"/>
      <c r="R732" s="208"/>
      <c r="S732" s="208"/>
      <c r="T732" s="1545"/>
      <c r="U732" s="214"/>
      <c r="V732" s="609"/>
      <c r="W732" s="281"/>
      <c r="X732" s="216"/>
      <c r="Y732" s="226"/>
      <c r="Z732" s="762" t="s">
        <v>167</v>
      </c>
      <c r="AA732" s="354">
        <v>5</v>
      </c>
      <c r="AB732" s="763" t="s">
        <v>168</v>
      </c>
      <c r="AC732" s="391">
        <f>ROUND(ROUND(H728*O$8,0)*V731,0)-AA732</f>
        <v>470</v>
      </c>
      <c r="AD732" s="268"/>
    </row>
    <row r="733" spans="1:30" ht="17.100000000000001" customHeight="1">
      <c r="A733" s="243">
        <v>61</v>
      </c>
      <c r="B733" s="243">
        <v>7074</v>
      </c>
      <c r="C733" s="870" t="s">
        <v>7563</v>
      </c>
      <c r="D733" s="765"/>
      <c r="E733" s="764"/>
      <c r="F733" s="406"/>
      <c r="G733" s="406"/>
      <c r="H733" s="208"/>
      <c r="I733" s="388"/>
      <c r="J733" s="597"/>
      <c r="K733" s="654"/>
      <c r="L733" s="385"/>
      <c r="M733" s="245"/>
      <c r="N733" s="208"/>
      <c r="O733" s="385"/>
      <c r="P733" s="245"/>
      <c r="Q733" s="208"/>
      <c r="R733" s="208"/>
      <c r="S733" s="208"/>
      <c r="T733" s="1545"/>
      <c r="U733" s="302"/>
      <c r="V733" s="766"/>
      <c r="W733" s="1684" t="s">
        <v>4700</v>
      </c>
      <c r="X733" s="362" t="s">
        <v>163</v>
      </c>
      <c r="Y733" s="395">
        <v>0.85</v>
      </c>
      <c r="Z733" s="355"/>
      <c r="AA733" s="247"/>
      <c r="AB733" s="247"/>
      <c r="AC733" s="391">
        <f>ROUND(ROUND(ROUND(H728*O$8,0)*V731,0)*Y733,0)</f>
        <v>404</v>
      </c>
      <c r="AD733" s="268"/>
    </row>
    <row r="734" spans="1:30" ht="17.100000000000001" customHeight="1">
      <c r="A734" s="243">
        <v>61</v>
      </c>
      <c r="B734" s="243">
        <v>7075</v>
      </c>
      <c r="C734" s="870" t="s">
        <v>7564</v>
      </c>
      <c r="D734" s="765"/>
      <c r="E734" s="764"/>
      <c r="F734" s="406"/>
      <c r="G734" s="406"/>
      <c r="H734" s="208"/>
      <c r="I734" s="388"/>
      <c r="J734" s="597"/>
      <c r="K734" s="654"/>
      <c r="L734" s="385"/>
      <c r="M734" s="245"/>
      <c r="N734" s="208"/>
      <c r="O734" s="385"/>
      <c r="P734" s="245"/>
      <c r="Q734" s="208"/>
      <c r="R734" s="208"/>
      <c r="S734" s="208"/>
      <c r="T734" s="399"/>
      <c r="U734" s="305"/>
      <c r="V734" s="768"/>
      <c r="W734" s="1651"/>
      <c r="X734" s="512"/>
      <c r="Y734" s="368"/>
      <c r="Z734" s="762" t="s">
        <v>167</v>
      </c>
      <c r="AA734" s="354">
        <v>5</v>
      </c>
      <c r="AB734" s="763" t="s">
        <v>168</v>
      </c>
      <c r="AC734" s="391">
        <f>ROUND(ROUND(ROUND(H728*O$8,0)*V731,0)*Y733,0)-AA734</f>
        <v>399</v>
      </c>
      <c r="AD734" s="268"/>
    </row>
    <row r="735" spans="1:30" ht="17.100000000000001" customHeight="1">
      <c r="A735" s="229">
        <v>61</v>
      </c>
      <c r="B735" s="229">
        <v>8769</v>
      </c>
      <c r="C735" s="871" t="s">
        <v>7565</v>
      </c>
      <c r="D735" s="765"/>
      <c r="E735" s="764"/>
      <c r="F735" s="406"/>
      <c r="G735" s="406"/>
      <c r="H735" s="208"/>
      <c r="I735" s="388"/>
      <c r="J735" s="597"/>
      <c r="K735" s="654"/>
      <c r="L735" s="385"/>
      <c r="M735" s="245"/>
      <c r="N735" s="208"/>
      <c r="O735" s="385"/>
      <c r="P735" s="245"/>
      <c r="Q735" s="208"/>
      <c r="R735" s="208"/>
      <c r="S735" s="385"/>
      <c r="T735" s="1542" t="s">
        <v>4708</v>
      </c>
      <c r="U735" s="214" t="s">
        <v>163</v>
      </c>
      <c r="V735" s="609">
        <v>0.85</v>
      </c>
      <c r="W735" s="231"/>
      <c r="X735" s="232"/>
      <c r="Y735" s="314"/>
      <c r="Z735" s="257"/>
      <c r="AA735" s="257"/>
      <c r="AB735" s="257"/>
      <c r="AC735" s="473">
        <f>ROUND(ROUND(H728*O$8,0)*V735,0)</f>
        <v>577</v>
      </c>
      <c r="AD735" s="268"/>
    </row>
    <row r="736" spans="1:30" ht="17.100000000000001" customHeight="1">
      <c r="A736" s="243">
        <v>61</v>
      </c>
      <c r="B736" s="243">
        <v>7076</v>
      </c>
      <c r="C736" s="870" t="s">
        <v>7566</v>
      </c>
      <c r="D736" s="765"/>
      <c r="E736" s="764"/>
      <c r="F736" s="406"/>
      <c r="G736" s="406"/>
      <c r="H736" s="208"/>
      <c r="I736" s="388"/>
      <c r="J736" s="597"/>
      <c r="K736" s="654"/>
      <c r="L736" s="385"/>
      <c r="M736" s="245"/>
      <c r="N736" s="208"/>
      <c r="O736" s="385"/>
      <c r="P736" s="245"/>
      <c r="Q736" s="208"/>
      <c r="R736" s="208"/>
      <c r="S736" s="208"/>
      <c r="T736" s="1545"/>
      <c r="U736" s="214"/>
      <c r="V736" s="609"/>
      <c r="W736" s="281"/>
      <c r="X736" s="216"/>
      <c r="Y736" s="226"/>
      <c r="Z736" s="762" t="s">
        <v>167</v>
      </c>
      <c r="AA736" s="354">
        <v>5</v>
      </c>
      <c r="AB736" s="763" t="s">
        <v>168</v>
      </c>
      <c r="AC736" s="391">
        <f>ROUND(ROUND(H728*O$8,0)*V735,0)-AA736</f>
        <v>572</v>
      </c>
      <c r="AD736" s="268"/>
    </row>
    <row r="737" spans="1:30" ht="17.100000000000001" customHeight="1">
      <c r="A737" s="243">
        <v>61</v>
      </c>
      <c r="B737" s="243">
        <v>7077</v>
      </c>
      <c r="C737" s="870" t="s">
        <v>7567</v>
      </c>
      <c r="D737" s="765"/>
      <c r="E737" s="764"/>
      <c r="F737" s="278"/>
      <c r="G737" s="278"/>
      <c r="H737" s="278"/>
      <c r="I737" s="279"/>
      <c r="J737" s="597"/>
      <c r="K737" s="654"/>
      <c r="L737" s="385"/>
      <c r="M737" s="245"/>
      <c r="N737" s="208"/>
      <c r="O737" s="385"/>
      <c r="P737" s="245"/>
      <c r="Q737" s="208"/>
      <c r="R737" s="208"/>
      <c r="S737" s="208"/>
      <c r="T737" s="1545"/>
      <c r="U737" s="302"/>
      <c r="V737" s="766"/>
      <c r="W737" s="1684" t="s">
        <v>4700</v>
      </c>
      <c r="X737" s="362" t="s">
        <v>163</v>
      </c>
      <c r="Y737" s="395">
        <v>0.85</v>
      </c>
      <c r="Z737" s="355"/>
      <c r="AA737" s="247"/>
      <c r="AB737" s="247"/>
      <c r="AC737" s="391">
        <f>ROUND(ROUND(ROUND(H728*O$8,0)*V735,0)*Y737,0)</f>
        <v>490</v>
      </c>
      <c r="AD737" s="268"/>
    </row>
    <row r="738" spans="1:30" ht="17.100000000000001" customHeight="1">
      <c r="A738" s="243">
        <v>61</v>
      </c>
      <c r="B738" s="243">
        <v>7078</v>
      </c>
      <c r="C738" s="870" t="s">
        <v>7568</v>
      </c>
      <c r="D738" s="765"/>
      <c r="E738" s="764"/>
      <c r="F738" s="278"/>
      <c r="G738" s="278"/>
      <c r="H738" s="278"/>
      <c r="I738" s="279"/>
      <c r="J738" s="597"/>
      <c r="K738" s="654"/>
      <c r="L738" s="385"/>
      <c r="M738" s="245"/>
      <c r="N738" s="208"/>
      <c r="O738" s="385"/>
      <c r="P738" s="281"/>
      <c r="Q738" s="216"/>
      <c r="R738" s="216"/>
      <c r="S738" s="216"/>
      <c r="T738" s="1563"/>
      <c r="U738" s="305"/>
      <c r="V738" s="768"/>
      <c r="W738" s="1651"/>
      <c r="X738" s="512"/>
      <c r="Y738" s="368"/>
      <c r="Z738" s="762" t="s">
        <v>167</v>
      </c>
      <c r="AA738" s="354">
        <v>5</v>
      </c>
      <c r="AB738" s="763" t="s">
        <v>168</v>
      </c>
      <c r="AC738" s="391">
        <f>ROUND(ROUND(ROUND(H728*O$8,0)*V735,0)*Y737,0)-AA738</f>
        <v>485</v>
      </c>
      <c r="AD738" s="268"/>
    </row>
    <row r="739" spans="1:30" ht="17.100000000000001" customHeight="1">
      <c r="A739" s="229">
        <v>61</v>
      </c>
      <c r="B739" s="229">
        <v>8343</v>
      </c>
      <c r="C739" s="871" t="s">
        <v>7569</v>
      </c>
      <c r="D739" s="765"/>
      <c r="E739" s="765"/>
      <c r="F739" s="278"/>
      <c r="G739" s="278"/>
      <c r="H739" s="278"/>
      <c r="I739" s="279"/>
      <c r="J739" s="597"/>
      <c r="K739" s="654"/>
      <c r="L739" s="385"/>
      <c r="M739" s="245"/>
      <c r="N739" s="208"/>
      <c r="O739" s="385"/>
      <c r="P739" s="1539" t="s">
        <v>4713</v>
      </c>
      <c r="Q739" s="1608" t="s">
        <v>162</v>
      </c>
      <c r="R739" s="769"/>
      <c r="S739" s="769"/>
      <c r="T739" s="340"/>
      <c r="U739" s="338"/>
      <c r="V739" s="334"/>
      <c r="W739" s="231"/>
      <c r="X739" s="232"/>
      <c r="Y739" s="314"/>
      <c r="Z739" s="257"/>
      <c r="AA739" s="257"/>
      <c r="AB739" s="257"/>
      <c r="AC739" s="473">
        <f>ROUND(ROUND(H728*O$8,0)*S740,0)</f>
        <v>475</v>
      </c>
      <c r="AD739" s="268"/>
    </row>
    <row r="740" spans="1:30" ht="17.100000000000001" customHeight="1">
      <c r="A740" s="243">
        <v>61</v>
      </c>
      <c r="B740" s="243">
        <v>7079</v>
      </c>
      <c r="C740" s="870" t="s">
        <v>7570</v>
      </c>
      <c r="D740" s="765"/>
      <c r="E740" s="765"/>
      <c r="F740" s="278"/>
      <c r="G740" s="278"/>
      <c r="H740" s="278"/>
      <c r="I740" s="279"/>
      <c r="J740" s="597"/>
      <c r="K740" s="654"/>
      <c r="L740" s="385"/>
      <c r="M740" s="245"/>
      <c r="N740" s="208"/>
      <c r="O740" s="385"/>
      <c r="P740" s="1631"/>
      <c r="Q740" s="1586"/>
      <c r="R740" s="214" t="s">
        <v>163</v>
      </c>
      <c r="S740" s="770">
        <v>0.7</v>
      </c>
      <c r="T740" s="611"/>
      <c r="U740" s="392"/>
      <c r="V740" s="301"/>
      <c r="W740" s="245"/>
      <c r="X740" s="208"/>
      <c r="Y740" s="226"/>
      <c r="Z740" s="762" t="s">
        <v>167</v>
      </c>
      <c r="AA740" s="354">
        <v>5</v>
      </c>
      <c r="AB740" s="763" t="s">
        <v>168</v>
      </c>
      <c r="AC740" s="391">
        <f>ROUND(ROUND(H728*O$8,0)*S740,0)-AA740</f>
        <v>470</v>
      </c>
      <c r="AD740" s="268"/>
    </row>
    <row r="741" spans="1:30" ht="17.100000000000001" customHeight="1">
      <c r="A741" s="243">
        <v>61</v>
      </c>
      <c r="B741" s="243">
        <v>7080</v>
      </c>
      <c r="C741" s="870" t="s">
        <v>7571</v>
      </c>
      <c r="D741" s="765"/>
      <c r="E741" s="765"/>
      <c r="F741" s="278"/>
      <c r="G741" s="278"/>
      <c r="H741" s="278"/>
      <c r="I741" s="279"/>
      <c r="J741" s="597"/>
      <c r="K741" s="654"/>
      <c r="L741" s="385"/>
      <c r="M741" s="245"/>
      <c r="N741" s="208"/>
      <c r="O741" s="385"/>
      <c r="P741" s="1631"/>
      <c r="Q741" s="1586"/>
      <c r="T741" s="611"/>
      <c r="U741" s="392"/>
      <c r="V741" s="301"/>
      <c r="W741" s="1684" t="s">
        <v>4700</v>
      </c>
      <c r="X741" s="362" t="s">
        <v>163</v>
      </c>
      <c r="Y741" s="395">
        <v>0.85</v>
      </c>
      <c r="Z741" s="355"/>
      <c r="AA741" s="247"/>
      <c r="AB741" s="247"/>
      <c r="AC741" s="391">
        <f>ROUND(ROUND(ROUND(H728*O$8,0)*S740,0)*Y741,0)</f>
        <v>404</v>
      </c>
      <c r="AD741" s="268"/>
    </row>
    <row r="742" spans="1:30" ht="17.100000000000001" customHeight="1">
      <c r="A742" s="243">
        <v>61</v>
      </c>
      <c r="B742" s="243">
        <v>7081</v>
      </c>
      <c r="C742" s="870" t="s">
        <v>7572</v>
      </c>
      <c r="D742" s="765"/>
      <c r="E742" s="765"/>
      <c r="F742" s="278"/>
      <c r="G742" s="278"/>
      <c r="H742" s="278"/>
      <c r="I742" s="279"/>
      <c r="J742" s="597"/>
      <c r="K742" s="654"/>
      <c r="L742" s="385"/>
      <c r="M742" s="245"/>
      <c r="N742" s="208"/>
      <c r="O742" s="385"/>
      <c r="P742" s="772"/>
      <c r="Q742" s="1586"/>
      <c r="R742" s="214"/>
      <c r="S742" s="214"/>
      <c r="T742" s="761"/>
      <c r="U742" s="407"/>
      <c r="V742" s="304"/>
      <c r="W742" s="1651"/>
      <c r="X742" s="512"/>
      <c r="Y742" s="368"/>
      <c r="Z742" s="762" t="s">
        <v>167</v>
      </c>
      <c r="AA742" s="354">
        <v>5</v>
      </c>
      <c r="AB742" s="763" t="s">
        <v>168</v>
      </c>
      <c r="AC742" s="391">
        <f>ROUND(ROUND(ROUND(H728*O$8,0)*S740,0)*Y741,0)-AA742</f>
        <v>399</v>
      </c>
      <c r="AD742" s="268"/>
    </row>
    <row r="743" spans="1:30" ht="17.100000000000001" customHeight="1">
      <c r="A743" s="229">
        <v>61</v>
      </c>
      <c r="B743" s="229">
        <v>8344</v>
      </c>
      <c r="C743" s="871" t="s">
        <v>7573</v>
      </c>
      <c r="D743" s="765"/>
      <c r="E743" s="765"/>
      <c r="F743" s="278"/>
      <c r="G743" s="278"/>
      <c r="H743" s="278"/>
      <c r="I743" s="279"/>
      <c r="J743" s="597"/>
      <c r="K743" s="654"/>
      <c r="L743" s="385"/>
      <c r="M743" s="245"/>
      <c r="N743" s="208"/>
      <c r="O743" s="385"/>
      <c r="P743" s="773"/>
      <c r="T743" s="1542" t="s">
        <v>4703</v>
      </c>
      <c r="U743" s="372" t="s">
        <v>163</v>
      </c>
      <c r="V743" s="373">
        <v>0.7</v>
      </c>
      <c r="W743" s="231"/>
      <c r="X743" s="232"/>
      <c r="Y743" s="314"/>
      <c r="Z743" s="257"/>
      <c r="AA743" s="257"/>
      <c r="AB743" s="257"/>
      <c r="AC743" s="473">
        <f>ROUND(ROUND(ROUND(H728*O$8,0)*S740,0)*V743,0)</f>
        <v>333</v>
      </c>
      <c r="AD743" s="268"/>
    </row>
    <row r="744" spans="1:30" ht="17.100000000000001" customHeight="1">
      <c r="A744" s="243">
        <v>61</v>
      </c>
      <c r="B744" s="243">
        <v>7082</v>
      </c>
      <c r="C744" s="870" t="s">
        <v>7574</v>
      </c>
      <c r="D744" s="765"/>
      <c r="E744" s="765"/>
      <c r="F744" s="278"/>
      <c r="G744" s="278"/>
      <c r="H744" s="278"/>
      <c r="I744" s="279"/>
      <c r="J744" s="597"/>
      <c r="K744" s="654"/>
      <c r="L744" s="385"/>
      <c r="M744" s="245"/>
      <c r="N744" s="208"/>
      <c r="O744" s="385"/>
      <c r="P744" s="773"/>
      <c r="T744" s="1545"/>
      <c r="U744" s="214"/>
      <c r="V744" s="609"/>
      <c r="W744" s="281"/>
      <c r="X744" s="216"/>
      <c r="Y744" s="226"/>
      <c r="Z744" s="762" t="s">
        <v>167</v>
      </c>
      <c r="AA744" s="354">
        <v>5</v>
      </c>
      <c r="AB744" s="763" t="s">
        <v>168</v>
      </c>
      <c r="AC744" s="391">
        <f>ROUND(ROUND(ROUND(H728*O$8,0)*S740,0)*V743,0)-AA744</f>
        <v>328</v>
      </c>
      <c r="AD744" s="268"/>
    </row>
    <row r="745" spans="1:30" ht="17.100000000000001" customHeight="1">
      <c r="A745" s="243">
        <v>61</v>
      </c>
      <c r="B745" s="243">
        <v>7083</v>
      </c>
      <c r="C745" s="870" t="s">
        <v>7575</v>
      </c>
      <c r="D745" s="765"/>
      <c r="E745" s="765"/>
      <c r="F745" s="278"/>
      <c r="G745" s="278"/>
      <c r="H745" s="278"/>
      <c r="I745" s="279"/>
      <c r="J745" s="597"/>
      <c r="K745" s="654"/>
      <c r="L745" s="385"/>
      <c r="M745" s="245"/>
      <c r="N745" s="208"/>
      <c r="O745" s="385"/>
      <c r="P745" s="774"/>
      <c r="Q745" s="214"/>
      <c r="R745" s="1653"/>
      <c r="S745" s="1653"/>
      <c r="T745" s="1545"/>
      <c r="U745" s="302"/>
      <c r="V745" s="766"/>
      <c r="W745" s="1684" t="s">
        <v>4700</v>
      </c>
      <c r="X745" s="362" t="s">
        <v>163</v>
      </c>
      <c r="Y745" s="395">
        <v>0.85</v>
      </c>
      <c r="Z745" s="355"/>
      <c r="AA745" s="247"/>
      <c r="AB745" s="247"/>
      <c r="AC745" s="391">
        <f>ROUND(ROUND(ROUND(ROUND(H728*O$8,0)*S740,0)*V743,0)*Y745,0)</f>
        <v>283</v>
      </c>
      <c r="AD745" s="268"/>
    </row>
    <row r="746" spans="1:30" ht="17.100000000000001" customHeight="1">
      <c r="A746" s="243">
        <v>61</v>
      </c>
      <c r="B746" s="243">
        <v>7084</v>
      </c>
      <c r="C746" s="870" t="s">
        <v>7576</v>
      </c>
      <c r="D746" s="765"/>
      <c r="E746" s="765"/>
      <c r="F746" s="278"/>
      <c r="G746" s="278"/>
      <c r="H746" s="278"/>
      <c r="I746" s="279"/>
      <c r="J746" s="597"/>
      <c r="K746" s="654"/>
      <c r="L746" s="385"/>
      <c r="M746" s="245"/>
      <c r="N746" s="208"/>
      <c r="O746" s="385"/>
      <c r="P746" s="774"/>
      <c r="Q746" s="214"/>
      <c r="R746" s="214"/>
      <c r="S746" s="214"/>
      <c r="T746" s="399"/>
      <c r="U746" s="305"/>
      <c r="V746" s="768"/>
      <c r="W746" s="1651"/>
      <c r="X746" s="512"/>
      <c r="Y746" s="368"/>
      <c r="Z746" s="762" t="s">
        <v>167</v>
      </c>
      <c r="AA746" s="354">
        <v>5</v>
      </c>
      <c r="AB746" s="763" t="s">
        <v>168</v>
      </c>
      <c r="AC746" s="391">
        <f>ROUND(ROUND(ROUND(ROUND(H728*O$8,0)*S740,0)*V743,0)*Y745,0)-AA746</f>
        <v>278</v>
      </c>
      <c r="AD746" s="268"/>
    </row>
    <row r="747" spans="1:30" ht="17.100000000000001" customHeight="1">
      <c r="A747" s="229">
        <v>61</v>
      </c>
      <c r="B747" s="229">
        <v>8770</v>
      </c>
      <c r="C747" s="871" t="s">
        <v>7577</v>
      </c>
      <c r="D747" s="765"/>
      <c r="E747" s="765"/>
      <c r="F747" s="278"/>
      <c r="G747" s="278"/>
      <c r="H747" s="278"/>
      <c r="I747" s="279"/>
      <c r="J747" s="597"/>
      <c r="K747" s="654"/>
      <c r="L747" s="385"/>
      <c r="M747" s="245"/>
      <c r="N747" s="208"/>
      <c r="O747" s="385"/>
      <c r="P747" s="773"/>
      <c r="Q747" s="214"/>
      <c r="R747" s="1599"/>
      <c r="S747" s="1600"/>
      <c r="T747" s="1542" t="s">
        <v>4708</v>
      </c>
      <c r="U747" s="214" t="s">
        <v>163</v>
      </c>
      <c r="V747" s="609">
        <v>0.85</v>
      </c>
      <c r="W747" s="231"/>
      <c r="X747" s="232"/>
      <c r="Y747" s="314"/>
      <c r="Z747" s="257"/>
      <c r="AA747" s="257"/>
      <c r="AB747" s="257"/>
      <c r="AC747" s="473">
        <f>ROUND(ROUND(ROUND(H728*O$8,0)*S740,0)*V747,0)</f>
        <v>404</v>
      </c>
      <c r="AD747" s="268"/>
    </row>
    <row r="748" spans="1:30" ht="17.100000000000001" customHeight="1">
      <c r="A748" s="243">
        <v>61</v>
      </c>
      <c r="B748" s="243">
        <v>7085</v>
      </c>
      <c r="C748" s="870" t="s">
        <v>7578</v>
      </c>
      <c r="D748" s="765"/>
      <c r="E748" s="765"/>
      <c r="F748" s="278"/>
      <c r="G748" s="278"/>
      <c r="H748" s="278"/>
      <c r="I748" s="279"/>
      <c r="J748" s="597"/>
      <c r="K748" s="654"/>
      <c r="L748" s="385"/>
      <c r="M748" s="245"/>
      <c r="N748" s="208"/>
      <c r="O748" s="385"/>
      <c r="P748" s="773"/>
      <c r="Q748" s="214"/>
      <c r="R748" s="609"/>
      <c r="S748" s="609"/>
      <c r="T748" s="1545"/>
      <c r="U748" s="214"/>
      <c r="V748" s="609"/>
      <c r="W748" s="281"/>
      <c r="X748" s="216"/>
      <c r="Y748" s="226"/>
      <c r="Z748" s="762" t="s">
        <v>167</v>
      </c>
      <c r="AA748" s="354">
        <v>5</v>
      </c>
      <c r="AB748" s="763" t="s">
        <v>168</v>
      </c>
      <c r="AC748" s="391">
        <f>ROUND(ROUND(ROUND(H728*O$8,0)*S740,0)*V747,0)-AA748</f>
        <v>399</v>
      </c>
      <c r="AD748" s="268"/>
    </row>
    <row r="749" spans="1:30" ht="17.100000000000001" customHeight="1">
      <c r="A749" s="243">
        <v>61</v>
      </c>
      <c r="B749" s="243">
        <v>7086</v>
      </c>
      <c r="C749" s="870" t="s">
        <v>7579</v>
      </c>
      <c r="D749" s="765"/>
      <c r="E749" s="765"/>
      <c r="F749" s="278"/>
      <c r="G749" s="278"/>
      <c r="H749" s="278"/>
      <c r="I749" s="279"/>
      <c r="J749" s="597"/>
      <c r="K749" s="654"/>
      <c r="L749" s="385"/>
      <c r="M749" s="245"/>
      <c r="N749" s="208"/>
      <c r="O749" s="385"/>
      <c r="P749" s="774"/>
      <c r="Q749" s="214"/>
      <c r="R749" s="609"/>
      <c r="S749" s="609"/>
      <c r="T749" s="1545"/>
      <c r="U749" s="302"/>
      <c r="V749" s="766"/>
      <c r="W749" s="1684" t="s">
        <v>4700</v>
      </c>
      <c r="X749" s="362" t="s">
        <v>163</v>
      </c>
      <c r="Y749" s="395">
        <v>0.85</v>
      </c>
      <c r="Z749" s="355"/>
      <c r="AA749" s="247"/>
      <c r="AB749" s="247"/>
      <c r="AC749" s="391">
        <f>ROUND(ROUND(ROUND(ROUND(H728*O$8,0)*S740,0)*V747,0)*Y749,0)</f>
        <v>343</v>
      </c>
      <c r="AD749" s="268"/>
    </row>
    <row r="750" spans="1:30" ht="17.100000000000001" customHeight="1">
      <c r="A750" s="243">
        <v>61</v>
      </c>
      <c r="B750" s="243">
        <v>7087</v>
      </c>
      <c r="C750" s="870" t="s">
        <v>7580</v>
      </c>
      <c r="D750" s="765"/>
      <c r="E750" s="765"/>
      <c r="F750" s="278"/>
      <c r="G750" s="278"/>
      <c r="H750" s="278"/>
      <c r="I750" s="279"/>
      <c r="J750" s="597"/>
      <c r="K750" s="654"/>
      <c r="L750" s="385"/>
      <c r="M750" s="245"/>
      <c r="N750" s="208"/>
      <c r="O750" s="385"/>
      <c r="P750" s="773"/>
      <c r="Q750" s="786"/>
      <c r="R750" s="400"/>
      <c r="S750" s="787"/>
      <c r="T750" s="1563"/>
      <c r="U750" s="305"/>
      <c r="V750" s="768"/>
      <c r="W750" s="1651"/>
      <c r="X750" s="512"/>
      <c r="Y750" s="368"/>
      <c r="Z750" s="762" t="s">
        <v>167</v>
      </c>
      <c r="AA750" s="354">
        <v>5</v>
      </c>
      <c r="AB750" s="763" t="s">
        <v>168</v>
      </c>
      <c r="AC750" s="391">
        <f>ROUND(ROUND(ROUND(ROUND(H728*O$8,0)*S740,0)*V747,0)*Y749,0)-AA750</f>
        <v>338</v>
      </c>
      <c r="AD750" s="268"/>
    </row>
    <row r="751" spans="1:30" ht="17.100000000000001" customHeight="1">
      <c r="A751" s="243">
        <v>61</v>
      </c>
      <c r="B751" s="243">
        <v>7088</v>
      </c>
      <c r="C751" s="870" t="s">
        <v>7581</v>
      </c>
      <c r="D751" s="765"/>
      <c r="E751" s="765"/>
      <c r="F751" s="278"/>
      <c r="G751" s="278"/>
      <c r="H751" s="278"/>
      <c r="I751" s="279"/>
      <c r="J751" s="597"/>
      <c r="K751" s="654"/>
      <c r="L751" s="385"/>
      <c r="M751" s="245"/>
      <c r="N751" s="208"/>
      <c r="O751" s="385"/>
      <c r="P751" s="773"/>
      <c r="Q751" s="1580" t="s">
        <v>165</v>
      </c>
      <c r="R751" s="775"/>
      <c r="S751" s="775"/>
      <c r="T751" s="359"/>
      <c r="U751" s="360"/>
      <c r="V751" s="361"/>
      <c r="W751" s="523"/>
      <c r="X751" s="524"/>
      <c r="Y751" s="642"/>
      <c r="Z751" s="247"/>
      <c r="AA751" s="247"/>
      <c r="AB751" s="247"/>
      <c r="AC751" s="391">
        <f>ROUND(ROUND(H728*O$8,0)*S752,0)</f>
        <v>340</v>
      </c>
      <c r="AD751" s="268"/>
    </row>
    <row r="752" spans="1:30" ht="17.100000000000001" customHeight="1">
      <c r="A752" s="243">
        <v>61</v>
      </c>
      <c r="B752" s="243">
        <v>7089</v>
      </c>
      <c r="C752" s="870" t="s">
        <v>7582</v>
      </c>
      <c r="D752" s="765"/>
      <c r="E752" s="765"/>
      <c r="F752" s="278"/>
      <c r="G752" s="278"/>
      <c r="H752" s="278"/>
      <c r="I752" s="279"/>
      <c r="J752" s="597"/>
      <c r="K752" s="654"/>
      <c r="L752" s="385"/>
      <c r="M752" s="245"/>
      <c r="N752" s="208"/>
      <c r="O752" s="385"/>
      <c r="P752" s="772"/>
      <c r="Q752" s="1620"/>
      <c r="R752" s="643" t="s">
        <v>163</v>
      </c>
      <c r="S752" s="365">
        <v>0.5</v>
      </c>
      <c r="T752" s="777"/>
      <c r="U752" s="639"/>
      <c r="V752" s="529"/>
      <c r="W752" s="516"/>
      <c r="X752" s="517"/>
      <c r="Y752" s="526"/>
      <c r="Z752" s="762" t="s">
        <v>167</v>
      </c>
      <c r="AA752" s="354">
        <v>5</v>
      </c>
      <c r="AB752" s="763" t="s">
        <v>168</v>
      </c>
      <c r="AC752" s="391">
        <f>ROUND(ROUND(H728*O$8,0)*S752,0)-AA752</f>
        <v>335</v>
      </c>
      <c r="AD752" s="268"/>
    </row>
    <row r="753" spans="1:30" ht="17.100000000000001" customHeight="1">
      <c r="A753" s="243">
        <v>61</v>
      </c>
      <c r="B753" s="243">
        <v>7090</v>
      </c>
      <c r="C753" s="870" t="s">
        <v>7583</v>
      </c>
      <c r="D753" s="765"/>
      <c r="E753" s="765"/>
      <c r="F753" s="278"/>
      <c r="G753" s="278"/>
      <c r="H753" s="278"/>
      <c r="I753" s="279"/>
      <c r="J753" s="597"/>
      <c r="K753" s="654"/>
      <c r="L753" s="385"/>
      <c r="M753" s="245"/>
      <c r="N753" s="208"/>
      <c r="O753" s="385"/>
      <c r="P753" s="772"/>
      <c r="Q753" s="1620"/>
      <c r="R753" s="530"/>
      <c r="S753" s="530"/>
      <c r="T753" s="777"/>
      <c r="U753" s="639"/>
      <c r="V753" s="529"/>
      <c r="W753" s="1684" t="s">
        <v>4700</v>
      </c>
      <c r="X753" s="362" t="s">
        <v>163</v>
      </c>
      <c r="Y753" s="395">
        <v>0.85</v>
      </c>
      <c r="Z753" s="355"/>
      <c r="AA753" s="247"/>
      <c r="AB753" s="247"/>
      <c r="AC753" s="391">
        <f>ROUND(ROUND(ROUND(H728*O$8,0)*S752,0)*Y753,0)</f>
        <v>289</v>
      </c>
      <c r="AD753" s="268"/>
    </row>
    <row r="754" spans="1:30" ht="17.100000000000001" customHeight="1">
      <c r="A754" s="243">
        <v>61</v>
      </c>
      <c r="B754" s="243">
        <v>7091</v>
      </c>
      <c r="C754" s="870" t="s">
        <v>7584</v>
      </c>
      <c r="D754" s="765"/>
      <c r="E754" s="765"/>
      <c r="F754" s="278"/>
      <c r="G754" s="278"/>
      <c r="H754" s="278"/>
      <c r="I754" s="279"/>
      <c r="J754" s="597"/>
      <c r="K754" s="654"/>
      <c r="L754" s="385"/>
      <c r="M754" s="245"/>
      <c r="N754" s="208"/>
      <c r="O754" s="385"/>
      <c r="P754" s="772"/>
      <c r="Q754" s="1620"/>
      <c r="R754" s="643"/>
      <c r="S754" s="643"/>
      <c r="T754" s="778"/>
      <c r="U754" s="525"/>
      <c r="V754" s="539"/>
      <c r="W754" s="1651"/>
      <c r="X754" s="512"/>
      <c r="Y754" s="368"/>
      <c r="Z754" s="762" t="s">
        <v>167</v>
      </c>
      <c r="AA754" s="354">
        <v>5</v>
      </c>
      <c r="AB754" s="763" t="s">
        <v>168</v>
      </c>
      <c r="AC754" s="391">
        <f>ROUND(ROUND(ROUND(H728*O$8,0)*S752,0)*Y753,0)-AA754</f>
        <v>284</v>
      </c>
      <c r="AD754" s="268"/>
    </row>
    <row r="755" spans="1:30" ht="17.100000000000001" customHeight="1">
      <c r="A755" s="243">
        <v>61</v>
      </c>
      <c r="B755" s="243">
        <v>7092</v>
      </c>
      <c r="C755" s="870" t="s">
        <v>7585</v>
      </c>
      <c r="D755" s="765"/>
      <c r="E755" s="765"/>
      <c r="F755" s="278"/>
      <c r="G755" s="278"/>
      <c r="H755" s="278"/>
      <c r="I755" s="279"/>
      <c r="J755" s="597"/>
      <c r="K755" s="654"/>
      <c r="L755" s="385"/>
      <c r="M755" s="245"/>
      <c r="N755" s="208"/>
      <c r="O755" s="385"/>
      <c r="P755" s="773"/>
      <c r="Q755" s="530"/>
      <c r="R755" s="530"/>
      <c r="S755" s="530"/>
      <c r="T755" s="1580" t="s">
        <v>4703</v>
      </c>
      <c r="U755" s="362" t="s">
        <v>163</v>
      </c>
      <c r="V755" s="356">
        <v>0.7</v>
      </c>
      <c r="W755" s="523"/>
      <c r="X755" s="524"/>
      <c r="Y755" s="642"/>
      <c r="Z755" s="247"/>
      <c r="AA755" s="247"/>
      <c r="AB755" s="247"/>
      <c r="AC755" s="391">
        <f>ROUND(ROUND(ROUND(H728*O$8,0)*S752,0)*V755,0)</f>
        <v>238</v>
      </c>
      <c r="AD755" s="268"/>
    </row>
    <row r="756" spans="1:30" ht="17.100000000000001" customHeight="1">
      <c r="A756" s="243">
        <v>61</v>
      </c>
      <c r="B756" s="243">
        <v>7093</v>
      </c>
      <c r="C756" s="870" t="s">
        <v>7586</v>
      </c>
      <c r="D756" s="765"/>
      <c r="E756" s="765"/>
      <c r="F756" s="278"/>
      <c r="G756" s="278"/>
      <c r="H756" s="278"/>
      <c r="I756" s="279"/>
      <c r="J756" s="597"/>
      <c r="K756" s="654"/>
      <c r="L756" s="385"/>
      <c r="M756" s="245"/>
      <c r="N756" s="208"/>
      <c r="O756" s="385"/>
      <c r="P756" s="773"/>
      <c r="Q756" s="530"/>
      <c r="R756" s="530"/>
      <c r="S756" s="530"/>
      <c r="T756" s="1620"/>
      <c r="U756" s="643"/>
      <c r="V756" s="365"/>
      <c r="W756" s="319"/>
      <c r="X756" s="288"/>
      <c r="Y756" s="526"/>
      <c r="Z756" s="762" t="s">
        <v>167</v>
      </c>
      <c r="AA756" s="354">
        <v>5</v>
      </c>
      <c r="AB756" s="763" t="s">
        <v>168</v>
      </c>
      <c r="AC756" s="391">
        <f>ROUND(ROUND(ROUND(H728*O$8,0)*S752,0)*V755,0)-AA756</f>
        <v>233</v>
      </c>
      <c r="AD756" s="268"/>
    </row>
    <row r="757" spans="1:30" ht="17.100000000000001" customHeight="1">
      <c r="A757" s="243">
        <v>61</v>
      </c>
      <c r="B757" s="243">
        <v>7094</v>
      </c>
      <c r="C757" s="870" t="s">
        <v>7587</v>
      </c>
      <c r="D757" s="765"/>
      <c r="E757" s="765"/>
      <c r="F757" s="278"/>
      <c r="G757" s="278"/>
      <c r="H757" s="278"/>
      <c r="I757" s="279"/>
      <c r="J757" s="597"/>
      <c r="K757" s="654"/>
      <c r="L757" s="385"/>
      <c r="M757" s="245"/>
      <c r="N757" s="208"/>
      <c r="O757" s="385"/>
      <c r="P757" s="774"/>
      <c r="Q757" s="643"/>
      <c r="R757" s="1644"/>
      <c r="S757" s="1652"/>
      <c r="T757" s="1620"/>
      <c r="U757" s="779"/>
      <c r="V757" s="780"/>
      <c r="W757" s="1684" t="s">
        <v>4700</v>
      </c>
      <c r="X757" s="362" t="s">
        <v>163</v>
      </c>
      <c r="Y757" s="395">
        <v>0.85</v>
      </c>
      <c r="Z757" s="355"/>
      <c r="AA757" s="247"/>
      <c r="AB757" s="247"/>
      <c r="AC757" s="391">
        <f>ROUND(ROUND(ROUND(ROUND(H728*O$8,0)*S752,0)*V755,0)*Y757,0)</f>
        <v>202</v>
      </c>
      <c r="AD757" s="268"/>
    </row>
    <row r="758" spans="1:30" ht="17.100000000000001" customHeight="1">
      <c r="A758" s="243">
        <v>61</v>
      </c>
      <c r="B758" s="243">
        <v>7095</v>
      </c>
      <c r="C758" s="870" t="s">
        <v>7588</v>
      </c>
      <c r="D758" s="765"/>
      <c r="E758" s="765"/>
      <c r="F758" s="278"/>
      <c r="G758" s="278"/>
      <c r="H758" s="278"/>
      <c r="I758" s="279"/>
      <c r="J758" s="597"/>
      <c r="K758" s="654"/>
      <c r="L758" s="385"/>
      <c r="M758" s="245"/>
      <c r="N758" s="208"/>
      <c r="O758" s="385"/>
      <c r="P758" s="774"/>
      <c r="Q758" s="643"/>
      <c r="R758" s="643"/>
      <c r="S758" s="643"/>
      <c r="T758" s="781"/>
      <c r="U758" s="537"/>
      <c r="V758" s="783"/>
      <c r="W758" s="1651"/>
      <c r="X758" s="512"/>
      <c r="Y758" s="368"/>
      <c r="Z758" s="762" t="s">
        <v>167</v>
      </c>
      <c r="AA758" s="354">
        <v>5</v>
      </c>
      <c r="AB758" s="763" t="s">
        <v>168</v>
      </c>
      <c r="AC758" s="391">
        <f>ROUND(ROUND(ROUND(ROUND(H728*O$8,0)*S752,0)*V755,0)*Y757,0)-AA758</f>
        <v>197</v>
      </c>
      <c r="AD758" s="268"/>
    </row>
    <row r="759" spans="1:30" ht="17.100000000000001" customHeight="1">
      <c r="A759" s="243">
        <v>61</v>
      </c>
      <c r="B759" s="243">
        <v>7096</v>
      </c>
      <c r="C759" s="870" t="s">
        <v>7589</v>
      </c>
      <c r="D759" s="765"/>
      <c r="E759" s="765"/>
      <c r="F759" s="278"/>
      <c r="G759" s="278"/>
      <c r="H759" s="278"/>
      <c r="I759" s="279"/>
      <c r="J759" s="597"/>
      <c r="K759" s="654"/>
      <c r="L759" s="385"/>
      <c r="M759" s="245"/>
      <c r="N759" s="208"/>
      <c r="O759" s="385"/>
      <c r="P759" s="773"/>
      <c r="Q759" s="643"/>
      <c r="R759" s="1646"/>
      <c r="S759" s="1649"/>
      <c r="T759" s="1580" t="s">
        <v>4708</v>
      </c>
      <c r="U759" s="643" t="s">
        <v>163</v>
      </c>
      <c r="V759" s="365">
        <v>0.85</v>
      </c>
      <c r="W759" s="523"/>
      <c r="X759" s="524"/>
      <c r="Y759" s="642"/>
      <c r="Z759" s="247"/>
      <c r="AA759" s="247"/>
      <c r="AB759" s="247"/>
      <c r="AC759" s="391">
        <f>ROUND(ROUND(ROUND(H728*O$8,0)*S752,0)*V759,0)</f>
        <v>289</v>
      </c>
      <c r="AD759" s="268"/>
    </row>
    <row r="760" spans="1:30" ht="17.100000000000001" customHeight="1">
      <c r="A760" s="243">
        <v>61</v>
      </c>
      <c r="B760" s="243">
        <v>7097</v>
      </c>
      <c r="C760" s="870" t="s">
        <v>7590</v>
      </c>
      <c r="D760" s="765"/>
      <c r="E760" s="765"/>
      <c r="F760" s="278"/>
      <c r="G760" s="278"/>
      <c r="H760" s="278"/>
      <c r="I760" s="279"/>
      <c r="J760" s="597"/>
      <c r="K760" s="654"/>
      <c r="L760" s="385"/>
      <c r="M760" s="245"/>
      <c r="N760" s="208"/>
      <c r="O760" s="385"/>
      <c r="P760" s="773"/>
      <c r="Q760" s="643"/>
      <c r="R760" s="365"/>
      <c r="S760" s="365"/>
      <c r="T760" s="1620"/>
      <c r="U760" s="643"/>
      <c r="V760" s="365"/>
      <c r="W760" s="319"/>
      <c r="X760" s="288"/>
      <c r="Y760" s="526"/>
      <c r="Z760" s="762" t="s">
        <v>167</v>
      </c>
      <c r="AA760" s="354">
        <v>5</v>
      </c>
      <c r="AB760" s="763" t="s">
        <v>168</v>
      </c>
      <c r="AC760" s="391">
        <f>ROUND(ROUND(ROUND(H728*O$8,0)*S752,0)*V759,0)-AA760</f>
        <v>284</v>
      </c>
      <c r="AD760" s="268"/>
    </row>
    <row r="761" spans="1:30" ht="17.100000000000001" customHeight="1">
      <c r="A761" s="243">
        <v>61</v>
      </c>
      <c r="B761" s="243">
        <v>7098</v>
      </c>
      <c r="C761" s="870" t="s">
        <v>7591</v>
      </c>
      <c r="D761" s="765"/>
      <c r="E761" s="765"/>
      <c r="F761" s="278"/>
      <c r="G761" s="278"/>
      <c r="H761" s="278"/>
      <c r="I761" s="279"/>
      <c r="J761" s="597"/>
      <c r="K761" s="654"/>
      <c r="L761" s="385"/>
      <c r="M761" s="245"/>
      <c r="N761" s="208"/>
      <c r="O761" s="385"/>
      <c r="P761" s="774"/>
      <c r="Q761" s="643"/>
      <c r="R761" s="365"/>
      <c r="S761" s="365"/>
      <c r="T761" s="1620"/>
      <c r="U761" s="779"/>
      <c r="V761" s="780"/>
      <c r="W761" s="1684" t="s">
        <v>4700</v>
      </c>
      <c r="X761" s="362" t="s">
        <v>163</v>
      </c>
      <c r="Y761" s="395">
        <v>0.85</v>
      </c>
      <c r="Z761" s="355"/>
      <c r="AA761" s="247"/>
      <c r="AB761" s="247"/>
      <c r="AC761" s="391">
        <f>ROUND(ROUND(ROUND(ROUND(H728*O$8,0)*S752,0)*V759,0)*Y761,0)</f>
        <v>246</v>
      </c>
      <c r="AD761" s="268"/>
    </row>
    <row r="762" spans="1:30" ht="17.100000000000001" customHeight="1">
      <c r="A762" s="243">
        <v>61</v>
      </c>
      <c r="B762" s="243">
        <v>7099</v>
      </c>
      <c r="C762" s="870" t="s">
        <v>7592</v>
      </c>
      <c r="D762" s="765"/>
      <c r="E762" s="765"/>
      <c r="F762" s="278"/>
      <c r="G762" s="278"/>
      <c r="H762" s="278"/>
      <c r="I762" s="279"/>
      <c r="J762" s="597"/>
      <c r="K762" s="654"/>
      <c r="L762" s="385"/>
      <c r="M762" s="245"/>
      <c r="N762" s="208"/>
      <c r="O762" s="385"/>
      <c r="P762" s="467"/>
      <c r="Q762" s="643"/>
      <c r="R762" s="643"/>
      <c r="S762" s="643"/>
      <c r="T762" s="1642"/>
      <c r="U762" s="537"/>
      <c r="V762" s="783"/>
      <c r="W762" s="1651"/>
      <c r="X762" s="512"/>
      <c r="Y762" s="368"/>
      <c r="Z762" s="762" t="s">
        <v>167</v>
      </c>
      <c r="AA762" s="354">
        <v>5</v>
      </c>
      <c r="AB762" s="763" t="s">
        <v>168</v>
      </c>
      <c r="AC762" s="391">
        <f>ROUND(ROUND(ROUND(ROUND(H728*O$8,0)*S752,0)*V759,0)*Y761,0)-AA762</f>
        <v>241</v>
      </c>
      <c r="AD762" s="268"/>
    </row>
    <row r="763" spans="1:30" ht="17.100000000000001" customHeight="1">
      <c r="A763" s="229">
        <v>61</v>
      </c>
      <c r="B763" s="229">
        <v>8345</v>
      </c>
      <c r="C763" s="871" t="s">
        <v>7593</v>
      </c>
      <c r="D763" s="765"/>
      <c r="E763" s="765"/>
      <c r="F763" s="278"/>
      <c r="G763" s="278"/>
      <c r="H763" s="278"/>
      <c r="I763" s="279"/>
      <c r="J763" s="1611" t="s">
        <v>4738</v>
      </c>
      <c r="K763" s="784"/>
      <c r="L763" s="872"/>
      <c r="M763" s="873"/>
      <c r="N763" s="785"/>
      <c r="O763" s="874"/>
      <c r="P763" s="231"/>
      <c r="Q763" s="232"/>
      <c r="R763" s="232"/>
      <c r="S763" s="232"/>
      <c r="T763" s="340"/>
      <c r="U763" s="334"/>
      <c r="V763" s="232"/>
      <c r="W763" s="231"/>
      <c r="X763" s="232"/>
      <c r="Y763" s="314"/>
      <c r="Z763" s="257"/>
      <c r="AA763" s="257"/>
      <c r="AB763" s="257"/>
      <c r="AC763" s="473">
        <f>ROUND(ROUND(H728*L764,0)*O$8,0)</f>
        <v>655</v>
      </c>
      <c r="AD763" s="268"/>
    </row>
    <row r="764" spans="1:30" ht="17.100000000000001" customHeight="1">
      <c r="A764" s="243">
        <v>61</v>
      </c>
      <c r="B764" s="243">
        <v>7100</v>
      </c>
      <c r="C764" s="870" t="s">
        <v>7594</v>
      </c>
      <c r="D764" s="764"/>
      <c r="E764" s="764"/>
      <c r="F764" s="377"/>
      <c r="G764" s="377"/>
      <c r="H764" s="377"/>
      <c r="I764" s="378"/>
      <c r="J764" s="1613"/>
      <c r="K764" s="214" t="s">
        <v>163</v>
      </c>
      <c r="L764" s="875">
        <v>0.96499999999999997</v>
      </c>
      <c r="M764" s="876"/>
      <c r="N764" s="397"/>
      <c r="O764" s="875"/>
      <c r="P764" s="245"/>
      <c r="Q764" s="208"/>
      <c r="R764" s="208"/>
      <c r="S764" s="208"/>
      <c r="T764" s="611"/>
      <c r="U764" s="301"/>
      <c r="V764" s="208"/>
      <c r="W764" s="245"/>
      <c r="X764" s="208"/>
      <c r="Y764" s="226"/>
      <c r="Z764" s="762" t="s">
        <v>167</v>
      </c>
      <c r="AA764" s="354">
        <v>5</v>
      </c>
      <c r="AB764" s="763" t="s">
        <v>168</v>
      </c>
      <c r="AC764" s="391">
        <f>ROUND(ROUND(H728*L764,0)*O$8,0)-AA764</f>
        <v>650</v>
      </c>
      <c r="AD764" s="268"/>
    </row>
    <row r="765" spans="1:30" ht="17.100000000000001" customHeight="1">
      <c r="A765" s="243">
        <v>61</v>
      </c>
      <c r="B765" s="243">
        <v>7101</v>
      </c>
      <c r="C765" s="870" t="s">
        <v>7595</v>
      </c>
      <c r="D765" s="764"/>
      <c r="E765" s="764"/>
      <c r="F765" s="377"/>
      <c r="G765" s="377"/>
      <c r="H765" s="377"/>
      <c r="I765" s="378"/>
      <c r="J765" s="1613"/>
      <c r="K765" s="654"/>
      <c r="L765" s="385"/>
      <c r="M765" s="245"/>
      <c r="N765" s="208"/>
      <c r="O765" s="385"/>
      <c r="P765" s="245"/>
      <c r="Q765" s="208"/>
      <c r="R765" s="208"/>
      <c r="S765" s="208"/>
      <c r="T765" s="611"/>
      <c r="U765" s="301"/>
      <c r="V765" s="385"/>
      <c r="W765" s="1684" t="s">
        <v>4700</v>
      </c>
      <c r="X765" s="362" t="s">
        <v>163</v>
      </c>
      <c r="Y765" s="395">
        <v>0.85</v>
      </c>
      <c r="Z765" s="355"/>
      <c r="AA765" s="247"/>
      <c r="AB765" s="247"/>
      <c r="AC765" s="391">
        <f>ROUND(ROUND(ROUND(H728*L764,0)*O$8,0)*Y765,0)</f>
        <v>557</v>
      </c>
      <c r="AD765" s="268"/>
    </row>
    <row r="766" spans="1:30" ht="17.100000000000001" customHeight="1">
      <c r="A766" s="243">
        <v>61</v>
      </c>
      <c r="B766" s="243">
        <v>7102</v>
      </c>
      <c r="C766" s="870" t="s">
        <v>7596</v>
      </c>
      <c r="D766" s="764"/>
      <c r="E766" s="764"/>
      <c r="F766" s="278"/>
      <c r="G766" s="278"/>
      <c r="H766" s="278"/>
      <c r="I766" s="279"/>
      <c r="J766" s="597"/>
      <c r="K766" s="654"/>
      <c r="L766" s="385"/>
      <c r="M766" s="245"/>
      <c r="N766" s="208"/>
      <c r="O766" s="385"/>
      <c r="P766" s="245"/>
      <c r="Q766" s="208"/>
      <c r="R766" s="208"/>
      <c r="S766" s="208"/>
      <c r="T766" s="761"/>
      <c r="U766" s="304"/>
      <c r="V766" s="226"/>
      <c r="W766" s="1651"/>
      <c r="X766" s="512"/>
      <c r="Y766" s="368"/>
      <c r="Z766" s="762" t="s">
        <v>167</v>
      </c>
      <c r="AA766" s="354">
        <v>5</v>
      </c>
      <c r="AB766" s="763" t="s">
        <v>168</v>
      </c>
      <c r="AC766" s="391">
        <f>ROUND(ROUND(ROUND(H728*L764,0)*O$8,0)*Y765,0)-AA766</f>
        <v>552</v>
      </c>
      <c r="AD766" s="268"/>
    </row>
    <row r="767" spans="1:30" ht="17.100000000000001" customHeight="1">
      <c r="A767" s="229">
        <v>61</v>
      </c>
      <c r="B767" s="229">
        <v>8346</v>
      </c>
      <c r="C767" s="871" t="s">
        <v>7597</v>
      </c>
      <c r="D767" s="764"/>
      <c r="E767" s="764"/>
      <c r="F767" s="278"/>
      <c r="G767" s="278"/>
      <c r="H767" s="278"/>
      <c r="I767" s="279"/>
      <c r="J767" s="597"/>
      <c r="K767" s="654"/>
      <c r="L767" s="385"/>
      <c r="M767" s="245"/>
      <c r="N767" s="208"/>
      <c r="O767" s="385"/>
      <c r="P767" s="245"/>
      <c r="Q767" s="208"/>
      <c r="R767" s="208"/>
      <c r="S767" s="208"/>
      <c r="T767" s="1542" t="s">
        <v>4703</v>
      </c>
      <c r="U767" s="372" t="s">
        <v>163</v>
      </c>
      <c r="V767" s="373">
        <v>0.7</v>
      </c>
      <c r="W767" s="231"/>
      <c r="X767" s="232"/>
      <c r="Y767" s="314"/>
      <c r="Z767" s="257"/>
      <c r="AA767" s="257"/>
      <c r="AB767" s="257"/>
      <c r="AC767" s="473">
        <f>ROUND(ROUND(ROUND(H728*L764,0)*O$8,0)*V767,0)</f>
        <v>459</v>
      </c>
      <c r="AD767" s="268"/>
    </row>
    <row r="768" spans="1:30" ht="17.100000000000001" customHeight="1">
      <c r="A768" s="243">
        <v>61</v>
      </c>
      <c r="B768" s="243">
        <v>7103</v>
      </c>
      <c r="C768" s="870" t="s">
        <v>7598</v>
      </c>
      <c r="D768" s="764"/>
      <c r="E768" s="764"/>
      <c r="F768" s="278"/>
      <c r="G768" s="278"/>
      <c r="H768" s="208"/>
      <c r="I768" s="388"/>
      <c r="J768" s="597"/>
      <c r="K768" s="654"/>
      <c r="L768" s="385"/>
      <c r="M768" s="245"/>
      <c r="N768" s="208"/>
      <c r="O768" s="385"/>
      <c r="P768" s="245"/>
      <c r="Q768" s="208"/>
      <c r="R768" s="208"/>
      <c r="S768" s="208"/>
      <c r="T768" s="1545"/>
      <c r="U768" s="214"/>
      <c r="V768" s="609"/>
      <c r="W768" s="281"/>
      <c r="X768" s="216"/>
      <c r="Y768" s="226"/>
      <c r="Z768" s="762" t="s">
        <v>167</v>
      </c>
      <c r="AA768" s="354">
        <v>5</v>
      </c>
      <c r="AB768" s="763" t="s">
        <v>168</v>
      </c>
      <c r="AC768" s="391">
        <f>ROUND(ROUND(ROUND(H728*L764,0)*O$8,0)*V767,0)-AA768</f>
        <v>454</v>
      </c>
      <c r="AD768" s="268"/>
    </row>
    <row r="769" spans="1:30" ht="17.100000000000001" customHeight="1">
      <c r="A769" s="243">
        <v>61</v>
      </c>
      <c r="B769" s="243">
        <v>7104</v>
      </c>
      <c r="C769" s="870" t="s">
        <v>7599</v>
      </c>
      <c r="D769" s="765"/>
      <c r="E769" s="764"/>
      <c r="F769" s="406"/>
      <c r="G769" s="406"/>
      <c r="H769" s="208"/>
      <c r="I769" s="388"/>
      <c r="J769" s="597"/>
      <c r="K769" s="654"/>
      <c r="L769" s="385"/>
      <c r="M769" s="245"/>
      <c r="N769" s="208"/>
      <c r="O769" s="385"/>
      <c r="P769" s="245"/>
      <c r="Q769" s="208"/>
      <c r="R769" s="208"/>
      <c r="S769" s="208"/>
      <c r="T769" s="1545"/>
      <c r="U769" s="302"/>
      <c r="V769" s="766"/>
      <c r="W769" s="1684" t="s">
        <v>4700</v>
      </c>
      <c r="X769" s="362" t="s">
        <v>163</v>
      </c>
      <c r="Y769" s="395">
        <v>0.85</v>
      </c>
      <c r="Z769" s="355"/>
      <c r="AA769" s="247"/>
      <c r="AB769" s="247"/>
      <c r="AC769" s="391">
        <f>ROUND(ROUND(ROUND(ROUND(H728*L764,0)*O$8,0)*V767,0)*Y769,0)</f>
        <v>390</v>
      </c>
      <c r="AD769" s="268"/>
    </row>
    <row r="770" spans="1:30" ht="17.100000000000001" customHeight="1">
      <c r="A770" s="243">
        <v>61</v>
      </c>
      <c r="B770" s="243">
        <v>7105</v>
      </c>
      <c r="C770" s="870" t="s">
        <v>7600</v>
      </c>
      <c r="D770" s="765"/>
      <c r="E770" s="764"/>
      <c r="F770" s="406"/>
      <c r="G770" s="406"/>
      <c r="H770" s="208"/>
      <c r="I770" s="388"/>
      <c r="J770" s="597"/>
      <c r="K770" s="654"/>
      <c r="L770" s="385"/>
      <c r="M770" s="245"/>
      <c r="N770" s="208"/>
      <c r="O770" s="385"/>
      <c r="P770" s="245"/>
      <c r="Q770" s="208"/>
      <c r="R770" s="208"/>
      <c r="S770" s="208"/>
      <c r="T770" s="399"/>
      <c r="U770" s="305"/>
      <c r="V770" s="768"/>
      <c r="W770" s="1651"/>
      <c r="X770" s="512"/>
      <c r="Y770" s="368"/>
      <c r="Z770" s="762" t="s">
        <v>167</v>
      </c>
      <c r="AA770" s="354">
        <v>5</v>
      </c>
      <c r="AB770" s="763" t="s">
        <v>168</v>
      </c>
      <c r="AC770" s="391">
        <f>ROUND(ROUND(ROUND(ROUND(H728*L764,0)*O$8,0)*V767,0)*Y769,0)-AA770</f>
        <v>385</v>
      </c>
      <c r="AD770" s="268"/>
    </row>
    <row r="771" spans="1:30" ht="17.100000000000001" customHeight="1">
      <c r="A771" s="229">
        <v>61</v>
      </c>
      <c r="B771" s="229">
        <v>8771</v>
      </c>
      <c r="C771" s="871" t="s">
        <v>7601</v>
      </c>
      <c r="D771" s="765"/>
      <c r="E771" s="764"/>
      <c r="F771" s="406"/>
      <c r="G771" s="406"/>
      <c r="H771" s="208"/>
      <c r="I771" s="388"/>
      <c r="J771" s="597"/>
      <c r="K771" s="654"/>
      <c r="L771" s="385"/>
      <c r="M771" s="245"/>
      <c r="N771" s="208"/>
      <c r="O771" s="385"/>
      <c r="P771" s="245"/>
      <c r="Q771" s="208"/>
      <c r="R771" s="208"/>
      <c r="S771" s="385"/>
      <c r="T771" s="1542" t="s">
        <v>4708</v>
      </c>
      <c r="U771" s="214" t="s">
        <v>163</v>
      </c>
      <c r="V771" s="609">
        <v>0.85</v>
      </c>
      <c r="W771" s="231"/>
      <c r="X771" s="232"/>
      <c r="Y771" s="314"/>
      <c r="Z771" s="257"/>
      <c r="AA771" s="257"/>
      <c r="AB771" s="257"/>
      <c r="AC771" s="473">
        <f>ROUND(ROUND(ROUND(H728*L764,0)*O$8,0)*V771,0)</f>
        <v>557</v>
      </c>
      <c r="AD771" s="268"/>
    </row>
    <row r="772" spans="1:30" ht="17.100000000000001" customHeight="1">
      <c r="A772" s="243">
        <v>61</v>
      </c>
      <c r="B772" s="243">
        <v>7106</v>
      </c>
      <c r="C772" s="870" t="s">
        <v>7602</v>
      </c>
      <c r="D772" s="765"/>
      <c r="E772" s="764"/>
      <c r="F772" s="406"/>
      <c r="G772" s="406"/>
      <c r="H772" s="208"/>
      <c r="I772" s="388"/>
      <c r="J772" s="597"/>
      <c r="K772" s="654"/>
      <c r="L772" s="385"/>
      <c r="M772" s="245"/>
      <c r="N772" s="208"/>
      <c r="O772" s="385"/>
      <c r="P772" s="245"/>
      <c r="Q772" s="208"/>
      <c r="R772" s="208"/>
      <c r="S772" s="208"/>
      <c r="T772" s="1545"/>
      <c r="U772" s="214"/>
      <c r="V772" s="609"/>
      <c r="W772" s="281"/>
      <c r="X772" s="216"/>
      <c r="Y772" s="226"/>
      <c r="Z772" s="762" t="s">
        <v>167</v>
      </c>
      <c r="AA772" s="354">
        <v>5</v>
      </c>
      <c r="AB772" s="763" t="s">
        <v>168</v>
      </c>
      <c r="AC772" s="391">
        <f>ROUND(ROUND(ROUND(H728*L764,0)*O$8,0)*V771,0)-AA772</f>
        <v>552</v>
      </c>
      <c r="AD772" s="268"/>
    </row>
    <row r="773" spans="1:30" ht="17.100000000000001" customHeight="1">
      <c r="A773" s="243">
        <v>61</v>
      </c>
      <c r="B773" s="243">
        <v>7107</v>
      </c>
      <c r="C773" s="870" t="s">
        <v>7603</v>
      </c>
      <c r="D773" s="765"/>
      <c r="E773" s="764"/>
      <c r="F773" s="278"/>
      <c r="G773" s="278"/>
      <c r="H773" s="278"/>
      <c r="I773" s="279"/>
      <c r="J773" s="597"/>
      <c r="K773" s="654"/>
      <c r="L773" s="385"/>
      <c r="M773" s="245"/>
      <c r="N773" s="208"/>
      <c r="O773" s="385"/>
      <c r="P773" s="245"/>
      <c r="Q773" s="208"/>
      <c r="R773" s="208"/>
      <c r="S773" s="208"/>
      <c r="T773" s="1545"/>
      <c r="U773" s="302"/>
      <c r="V773" s="766"/>
      <c r="W773" s="1684" t="s">
        <v>4700</v>
      </c>
      <c r="X773" s="362" t="s">
        <v>163</v>
      </c>
      <c r="Y773" s="395">
        <v>0.85</v>
      </c>
      <c r="Z773" s="355"/>
      <c r="AA773" s="247"/>
      <c r="AB773" s="247"/>
      <c r="AC773" s="391">
        <f>ROUND(ROUND(ROUND(ROUND(H728*L764,0)*O$8,0)*V771,0)*Y773,0)</f>
        <v>473</v>
      </c>
      <c r="AD773" s="268"/>
    </row>
    <row r="774" spans="1:30" ht="17.100000000000001" customHeight="1">
      <c r="A774" s="243">
        <v>61</v>
      </c>
      <c r="B774" s="243">
        <v>7108</v>
      </c>
      <c r="C774" s="870" t="s">
        <v>7604</v>
      </c>
      <c r="D774" s="765"/>
      <c r="E774" s="764"/>
      <c r="F774" s="278"/>
      <c r="G774" s="278"/>
      <c r="H774" s="278"/>
      <c r="I774" s="279"/>
      <c r="J774" s="597"/>
      <c r="K774" s="654"/>
      <c r="L774" s="385"/>
      <c r="M774" s="245"/>
      <c r="N774" s="208"/>
      <c r="O774" s="385"/>
      <c r="P774" s="281"/>
      <c r="Q774" s="216"/>
      <c r="R774" s="216"/>
      <c r="S774" s="216"/>
      <c r="T774" s="1563"/>
      <c r="U774" s="305"/>
      <c r="V774" s="768"/>
      <c r="W774" s="1651"/>
      <c r="X774" s="512"/>
      <c r="Y774" s="368"/>
      <c r="Z774" s="762" t="s">
        <v>167</v>
      </c>
      <c r="AA774" s="354">
        <v>5</v>
      </c>
      <c r="AB774" s="763" t="s">
        <v>168</v>
      </c>
      <c r="AC774" s="391">
        <f>ROUND(ROUND(ROUND(ROUND(H728*L764,0)*O$8,0)*V771,0)*Y773,0)-AA774</f>
        <v>468</v>
      </c>
      <c r="AD774" s="268"/>
    </row>
    <row r="775" spans="1:30" ht="17.100000000000001" customHeight="1">
      <c r="A775" s="229">
        <v>61</v>
      </c>
      <c r="B775" s="229">
        <v>8347</v>
      </c>
      <c r="C775" s="871" t="s">
        <v>7605</v>
      </c>
      <c r="D775" s="765"/>
      <c r="E775" s="765"/>
      <c r="F775" s="278"/>
      <c r="G775" s="278"/>
      <c r="H775" s="278"/>
      <c r="I775" s="279"/>
      <c r="J775" s="597"/>
      <c r="K775" s="654"/>
      <c r="L775" s="385"/>
      <c r="M775" s="245"/>
      <c r="N775" s="208"/>
      <c r="O775" s="385"/>
      <c r="P775" s="1539" t="s">
        <v>4713</v>
      </c>
      <c r="Q775" s="1608" t="s">
        <v>162</v>
      </c>
      <c r="R775" s="769"/>
      <c r="S775" s="769"/>
      <c r="T775" s="340"/>
      <c r="U775" s="338"/>
      <c r="V775" s="334"/>
      <c r="W775" s="231"/>
      <c r="X775" s="232"/>
      <c r="Y775" s="314"/>
      <c r="Z775" s="257"/>
      <c r="AA775" s="257"/>
      <c r="AB775" s="257"/>
      <c r="AC775" s="473">
        <f>ROUND(ROUND(ROUND(H728*L764,0)*O$8,0)*S776,0)</f>
        <v>459</v>
      </c>
      <c r="AD775" s="268"/>
    </row>
    <row r="776" spans="1:30" ht="17.100000000000001" customHeight="1">
      <c r="A776" s="243">
        <v>61</v>
      </c>
      <c r="B776" s="243">
        <v>7109</v>
      </c>
      <c r="C776" s="870" t="s">
        <v>7606</v>
      </c>
      <c r="D776" s="765"/>
      <c r="E776" s="765"/>
      <c r="F776" s="278"/>
      <c r="G776" s="278"/>
      <c r="H776" s="278"/>
      <c r="I776" s="279"/>
      <c r="J776" s="597"/>
      <c r="K776" s="654"/>
      <c r="L776" s="385"/>
      <c r="M776" s="245"/>
      <c r="N776" s="208"/>
      <c r="O776" s="385"/>
      <c r="P776" s="1631"/>
      <c r="Q776" s="1586"/>
      <c r="R776" s="214" t="s">
        <v>163</v>
      </c>
      <c r="S776" s="770">
        <v>0.7</v>
      </c>
      <c r="T776" s="611"/>
      <c r="U776" s="392"/>
      <c r="V776" s="301"/>
      <c r="W776" s="245"/>
      <c r="X776" s="208"/>
      <c r="Y776" s="226"/>
      <c r="Z776" s="762" t="s">
        <v>167</v>
      </c>
      <c r="AA776" s="354">
        <v>5</v>
      </c>
      <c r="AB776" s="763" t="s">
        <v>168</v>
      </c>
      <c r="AC776" s="391">
        <f>ROUND(ROUND(ROUND(H728*L764,0)*O$8,0)*S776,0)-AA776</f>
        <v>454</v>
      </c>
      <c r="AD776" s="268"/>
    </row>
    <row r="777" spans="1:30" ht="17.100000000000001" customHeight="1">
      <c r="A777" s="243">
        <v>61</v>
      </c>
      <c r="B777" s="243">
        <v>7110</v>
      </c>
      <c r="C777" s="870" t="s">
        <v>7607</v>
      </c>
      <c r="D777" s="765"/>
      <c r="E777" s="765"/>
      <c r="F777" s="278"/>
      <c r="G777" s="278"/>
      <c r="H777" s="278"/>
      <c r="I777" s="279"/>
      <c r="J777" s="597"/>
      <c r="K777" s="654"/>
      <c r="L777" s="385"/>
      <c r="M777" s="245"/>
      <c r="N777" s="208"/>
      <c r="O777" s="385"/>
      <c r="P777" s="1631"/>
      <c r="Q777" s="1586"/>
      <c r="T777" s="611"/>
      <c r="U777" s="392"/>
      <c r="V777" s="301"/>
      <c r="W777" s="1684" t="s">
        <v>4700</v>
      </c>
      <c r="X777" s="362" t="s">
        <v>163</v>
      </c>
      <c r="Y777" s="395">
        <v>0.85</v>
      </c>
      <c r="Z777" s="355"/>
      <c r="AA777" s="247"/>
      <c r="AB777" s="247"/>
      <c r="AC777" s="391">
        <f>ROUND(ROUND(ROUND(ROUND(H728*L764,0)*O$8,0)*S776,0)*Y777,0)</f>
        <v>390</v>
      </c>
      <c r="AD777" s="268"/>
    </row>
    <row r="778" spans="1:30" ht="17.100000000000001" customHeight="1">
      <c r="A778" s="243">
        <v>61</v>
      </c>
      <c r="B778" s="243">
        <v>7111</v>
      </c>
      <c r="C778" s="870" t="s">
        <v>7608</v>
      </c>
      <c r="D778" s="765"/>
      <c r="E778" s="765"/>
      <c r="F778" s="278"/>
      <c r="G778" s="278"/>
      <c r="H778" s="278"/>
      <c r="I778" s="279"/>
      <c r="J778" s="597"/>
      <c r="K778" s="654"/>
      <c r="L778" s="385"/>
      <c r="M778" s="245"/>
      <c r="N778" s="208"/>
      <c r="O778" s="385"/>
      <c r="P778" s="772"/>
      <c r="Q778" s="1586"/>
      <c r="R778" s="214"/>
      <c r="S778" s="214"/>
      <c r="T778" s="761"/>
      <c r="U778" s="407"/>
      <c r="V778" s="304"/>
      <c r="W778" s="1651"/>
      <c r="X778" s="512"/>
      <c r="Y778" s="368"/>
      <c r="Z778" s="762" t="s">
        <v>167</v>
      </c>
      <c r="AA778" s="354">
        <v>5</v>
      </c>
      <c r="AB778" s="763" t="s">
        <v>168</v>
      </c>
      <c r="AC778" s="391">
        <f>ROUND(ROUND(ROUND(ROUND(H728*L764,0)*O$8,0)*S776,0)*Y777,0)-AA778</f>
        <v>385</v>
      </c>
      <c r="AD778" s="268"/>
    </row>
    <row r="779" spans="1:30" ht="17.100000000000001" customHeight="1">
      <c r="A779" s="229">
        <v>61</v>
      </c>
      <c r="B779" s="229">
        <v>8348</v>
      </c>
      <c r="C779" s="871" t="s">
        <v>7609</v>
      </c>
      <c r="D779" s="765"/>
      <c r="E779" s="765"/>
      <c r="F779" s="278"/>
      <c r="G779" s="278"/>
      <c r="H779" s="278"/>
      <c r="I779" s="279"/>
      <c r="J779" s="597"/>
      <c r="K779" s="654"/>
      <c r="L779" s="385"/>
      <c r="M779" s="245"/>
      <c r="N779" s="208"/>
      <c r="O779" s="385"/>
      <c r="P779" s="773"/>
      <c r="T779" s="1542" t="s">
        <v>4703</v>
      </c>
      <c r="U779" s="372" t="s">
        <v>163</v>
      </c>
      <c r="V779" s="373">
        <v>0.7</v>
      </c>
      <c r="W779" s="231"/>
      <c r="X779" s="232"/>
      <c r="Y779" s="314"/>
      <c r="Z779" s="257"/>
      <c r="AA779" s="257"/>
      <c r="AB779" s="257"/>
      <c r="AC779" s="473">
        <f>ROUND(ROUND(ROUND(ROUND(H728*L764,0)*O$8,0)*S776,0)*V779,0)</f>
        <v>321</v>
      </c>
      <c r="AD779" s="268"/>
    </row>
    <row r="780" spans="1:30" ht="17.100000000000001" customHeight="1">
      <c r="A780" s="243">
        <v>61</v>
      </c>
      <c r="B780" s="243">
        <v>7112</v>
      </c>
      <c r="C780" s="870" t="s">
        <v>7610</v>
      </c>
      <c r="D780" s="765"/>
      <c r="E780" s="765"/>
      <c r="F780" s="278"/>
      <c r="G780" s="278"/>
      <c r="H780" s="278"/>
      <c r="I780" s="279"/>
      <c r="J780" s="597"/>
      <c r="K780" s="654"/>
      <c r="L780" s="385"/>
      <c r="M780" s="245"/>
      <c r="N780" s="208"/>
      <c r="O780" s="385"/>
      <c r="P780" s="773"/>
      <c r="T780" s="1545"/>
      <c r="U780" s="214"/>
      <c r="V780" s="609"/>
      <c r="W780" s="281"/>
      <c r="X780" s="216"/>
      <c r="Y780" s="226"/>
      <c r="Z780" s="762" t="s">
        <v>167</v>
      </c>
      <c r="AA780" s="354">
        <v>5</v>
      </c>
      <c r="AB780" s="763" t="s">
        <v>168</v>
      </c>
      <c r="AC780" s="391">
        <f>ROUND(ROUND(ROUND(ROUND(H728*L764,0)*O$8,0)*S776,0)*V779,0)-AA780</f>
        <v>316</v>
      </c>
      <c r="AD780" s="268"/>
    </row>
    <row r="781" spans="1:30" ht="17.100000000000001" customHeight="1">
      <c r="A781" s="243">
        <v>61</v>
      </c>
      <c r="B781" s="243">
        <v>7113</v>
      </c>
      <c r="C781" s="870" t="s">
        <v>7611</v>
      </c>
      <c r="D781" s="765"/>
      <c r="E781" s="765"/>
      <c r="F781" s="278"/>
      <c r="G781" s="278"/>
      <c r="H781" s="278"/>
      <c r="I781" s="279"/>
      <c r="J781" s="597"/>
      <c r="K781" s="654"/>
      <c r="L781" s="385"/>
      <c r="M781" s="245"/>
      <c r="N781" s="208"/>
      <c r="O781" s="385"/>
      <c r="P781" s="774"/>
      <c r="Q781" s="214"/>
      <c r="R781" s="1653"/>
      <c r="S781" s="1653"/>
      <c r="T781" s="1545"/>
      <c r="U781" s="302"/>
      <c r="V781" s="766"/>
      <c r="W781" s="1684" t="s">
        <v>4700</v>
      </c>
      <c r="X781" s="362" t="s">
        <v>163</v>
      </c>
      <c r="Y781" s="395">
        <v>0.85</v>
      </c>
      <c r="Z781" s="355"/>
      <c r="AA781" s="247"/>
      <c r="AB781" s="247"/>
      <c r="AC781" s="391">
        <f>ROUND(ROUND(ROUND(ROUND(ROUND(H728*L764,0)*O$8,0)*S776,0)*V779,0)*Y781,0)</f>
        <v>273</v>
      </c>
      <c r="AD781" s="268"/>
    </row>
    <row r="782" spans="1:30" ht="17.100000000000001" customHeight="1">
      <c r="A782" s="243">
        <v>61</v>
      </c>
      <c r="B782" s="243">
        <v>7114</v>
      </c>
      <c r="C782" s="870" t="s">
        <v>7612</v>
      </c>
      <c r="D782" s="765"/>
      <c r="E782" s="765"/>
      <c r="F782" s="278"/>
      <c r="G782" s="278"/>
      <c r="H782" s="278"/>
      <c r="I782" s="279"/>
      <c r="J782" s="597"/>
      <c r="K782" s="654"/>
      <c r="L782" s="385"/>
      <c r="M782" s="245"/>
      <c r="N782" s="208"/>
      <c r="O782" s="385"/>
      <c r="P782" s="774"/>
      <c r="Q782" s="214"/>
      <c r="R782" s="214"/>
      <c r="S782" s="214"/>
      <c r="T782" s="399"/>
      <c r="U782" s="305"/>
      <c r="V782" s="768"/>
      <c r="W782" s="1651"/>
      <c r="X782" s="512"/>
      <c r="Y782" s="368"/>
      <c r="Z782" s="762" t="s">
        <v>167</v>
      </c>
      <c r="AA782" s="354">
        <v>5</v>
      </c>
      <c r="AB782" s="763" t="s">
        <v>168</v>
      </c>
      <c r="AC782" s="391">
        <f>ROUND(ROUND(ROUND(ROUND(ROUND(H728*L764,0)*O$8,0)*S776,0)*V779,0)*Y781,0)-AA782</f>
        <v>268</v>
      </c>
      <c r="AD782" s="268"/>
    </row>
    <row r="783" spans="1:30" ht="17.100000000000001" customHeight="1">
      <c r="A783" s="229">
        <v>61</v>
      </c>
      <c r="B783" s="229">
        <v>8772</v>
      </c>
      <c r="C783" s="871" t="s">
        <v>7613</v>
      </c>
      <c r="D783" s="765"/>
      <c r="E783" s="765"/>
      <c r="F783" s="278"/>
      <c r="G783" s="278"/>
      <c r="H783" s="278"/>
      <c r="I783" s="279"/>
      <c r="J783" s="597"/>
      <c r="K783" s="654"/>
      <c r="L783" s="385"/>
      <c r="M783" s="245"/>
      <c r="N783" s="208"/>
      <c r="O783" s="385"/>
      <c r="P783" s="773"/>
      <c r="Q783" s="214"/>
      <c r="R783" s="1599"/>
      <c r="S783" s="1600"/>
      <c r="T783" s="1542" t="s">
        <v>4708</v>
      </c>
      <c r="U783" s="214" t="s">
        <v>163</v>
      </c>
      <c r="V783" s="609">
        <v>0.85</v>
      </c>
      <c r="W783" s="231"/>
      <c r="X783" s="232"/>
      <c r="Y783" s="314"/>
      <c r="Z783" s="257"/>
      <c r="AA783" s="257"/>
      <c r="AB783" s="257"/>
      <c r="AC783" s="473">
        <f>ROUND(ROUND(ROUND(ROUND(H728*L764,0)*O$8,0)*S776,0)*V783,0)</f>
        <v>390</v>
      </c>
      <c r="AD783" s="268"/>
    </row>
    <row r="784" spans="1:30" ht="17.100000000000001" customHeight="1">
      <c r="A784" s="243">
        <v>61</v>
      </c>
      <c r="B784" s="243">
        <v>7115</v>
      </c>
      <c r="C784" s="870" t="s">
        <v>7614</v>
      </c>
      <c r="D784" s="765"/>
      <c r="E784" s="765"/>
      <c r="F784" s="278"/>
      <c r="G784" s="278"/>
      <c r="H784" s="278"/>
      <c r="I784" s="279"/>
      <c r="J784" s="597"/>
      <c r="K784" s="654"/>
      <c r="L784" s="385"/>
      <c r="M784" s="245"/>
      <c r="N784" s="208"/>
      <c r="O784" s="385"/>
      <c r="P784" s="773"/>
      <c r="Q784" s="214"/>
      <c r="R784" s="609"/>
      <c r="S784" s="609"/>
      <c r="T784" s="1545"/>
      <c r="U784" s="214"/>
      <c r="V784" s="609"/>
      <c r="W784" s="281"/>
      <c r="X784" s="216"/>
      <c r="Y784" s="226"/>
      <c r="Z784" s="762" t="s">
        <v>167</v>
      </c>
      <c r="AA784" s="354">
        <v>5</v>
      </c>
      <c r="AB784" s="763" t="s">
        <v>168</v>
      </c>
      <c r="AC784" s="391">
        <f>ROUND(ROUND(ROUND(ROUND(H728*L764,0)*O$8,0)*S776,0)*V783,0)-AA784</f>
        <v>385</v>
      </c>
      <c r="AD784" s="268"/>
    </row>
    <row r="785" spans="1:30" ht="17.100000000000001" customHeight="1">
      <c r="A785" s="243">
        <v>61</v>
      </c>
      <c r="B785" s="243">
        <v>7116</v>
      </c>
      <c r="C785" s="870" t="s">
        <v>7615</v>
      </c>
      <c r="D785" s="765"/>
      <c r="E785" s="765"/>
      <c r="F785" s="278"/>
      <c r="G785" s="278"/>
      <c r="H785" s="278"/>
      <c r="I785" s="279"/>
      <c r="J785" s="597"/>
      <c r="K785" s="654"/>
      <c r="L785" s="385"/>
      <c r="M785" s="245"/>
      <c r="N785" s="208"/>
      <c r="O785" s="385"/>
      <c r="P785" s="774"/>
      <c r="Q785" s="214"/>
      <c r="R785" s="609"/>
      <c r="S785" s="609"/>
      <c r="T785" s="1545"/>
      <c r="U785" s="302"/>
      <c r="V785" s="766"/>
      <c r="W785" s="1684" t="s">
        <v>4700</v>
      </c>
      <c r="X785" s="362" t="s">
        <v>163</v>
      </c>
      <c r="Y785" s="395">
        <v>0.85</v>
      </c>
      <c r="Z785" s="355"/>
      <c r="AA785" s="247"/>
      <c r="AB785" s="247"/>
      <c r="AC785" s="391">
        <f>ROUND(ROUND(ROUND(ROUND(ROUND(H728*L764,0)*O$8,0)*S776,0)*V783,0)*Y785,0)</f>
        <v>332</v>
      </c>
      <c r="AD785" s="268"/>
    </row>
    <row r="786" spans="1:30" ht="17.100000000000001" customHeight="1">
      <c r="A786" s="243">
        <v>61</v>
      </c>
      <c r="B786" s="243">
        <v>7117</v>
      </c>
      <c r="C786" s="870" t="s">
        <v>7616</v>
      </c>
      <c r="D786" s="765"/>
      <c r="E786" s="765"/>
      <c r="F786" s="278"/>
      <c r="G786" s="278"/>
      <c r="H786" s="278"/>
      <c r="I786" s="279"/>
      <c r="J786" s="597"/>
      <c r="K786" s="654"/>
      <c r="L786" s="385"/>
      <c r="M786" s="245"/>
      <c r="N786" s="208"/>
      <c r="O786" s="385"/>
      <c r="P786" s="773"/>
      <c r="Q786" s="214"/>
      <c r="R786" s="214"/>
      <c r="S786" s="214"/>
      <c r="T786" s="1563"/>
      <c r="U786" s="305"/>
      <c r="V786" s="768"/>
      <c r="W786" s="1651"/>
      <c r="X786" s="512"/>
      <c r="Y786" s="368"/>
      <c r="Z786" s="762" t="s">
        <v>167</v>
      </c>
      <c r="AA786" s="354">
        <v>5</v>
      </c>
      <c r="AB786" s="763" t="s">
        <v>168</v>
      </c>
      <c r="AC786" s="391">
        <f>ROUND(ROUND(ROUND(ROUND(ROUND(H728*L764,0)*O$8,0)*S776,0)*V783,0)*Y785,0)-AA786</f>
        <v>327</v>
      </c>
      <c r="AD786" s="268"/>
    </row>
    <row r="787" spans="1:30" ht="17.100000000000001" customHeight="1">
      <c r="A787" s="243">
        <v>61</v>
      </c>
      <c r="B787" s="243">
        <v>7118</v>
      </c>
      <c r="C787" s="870" t="s">
        <v>7617</v>
      </c>
      <c r="D787" s="765"/>
      <c r="E787" s="765"/>
      <c r="F787" s="278"/>
      <c r="G787" s="278"/>
      <c r="H787" s="278"/>
      <c r="I787" s="279"/>
      <c r="J787" s="597"/>
      <c r="K787" s="654"/>
      <c r="L787" s="385"/>
      <c r="M787" s="245"/>
      <c r="N787" s="208"/>
      <c r="O787" s="385"/>
      <c r="P787" s="773"/>
      <c r="Q787" s="1580" t="s">
        <v>165</v>
      </c>
      <c r="R787" s="775"/>
      <c r="S787" s="775"/>
      <c r="T787" s="359"/>
      <c r="U787" s="360"/>
      <c r="V787" s="361"/>
      <c r="W787" s="523"/>
      <c r="X787" s="524"/>
      <c r="Y787" s="642"/>
      <c r="Z787" s="247"/>
      <c r="AA787" s="247"/>
      <c r="AB787" s="247"/>
      <c r="AC787" s="391">
        <f>ROUND(ROUND(ROUND(H728*L764,0)*O$8,0)*S788,0)</f>
        <v>328</v>
      </c>
      <c r="AD787" s="268"/>
    </row>
    <row r="788" spans="1:30" ht="17.100000000000001" customHeight="1">
      <c r="A788" s="243">
        <v>61</v>
      </c>
      <c r="B788" s="243">
        <v>7119</v>
      </c>
      <c r="C788" s="870" t="s">
        <v>7618</v>
      </c>
      <c r="D788" s="765"/>
      <c r="E788" s="765"/>
      <c r="F788" s="278"/>
      <c r="G788" s="278"/>
      <c r="H788" s="278"/>
      <c r="I788" s="279"/>
      <c r="J788" s="597"/>
      <c r="K788" s="654"/>
      <c r="L788" s="385"/>
      <c r="M788" s="245"/>
      <c r="N788" s="208"/>
      <c r="O788" s="385"/>
      <c r="P788" s="772"/>
      <c r="Q788" s="1620"/>
      <c r="R788" s="643" t="s">
        <v>163</v>
      </c>
      <c r="S788" s="365">
        <v>0.5</v>
      </c>
      <c r="T788" s="777"/>
      <c r="U788" s="639"/>
      <c r="V788" s="529"/>
      <c r="W788" s="516"/>
      <c r="X788" s="517"/>
      <c r="Y788" s="526"/>
      <c r="Z788" s="762" t="s">
        <v>167</v>
      </c>
      <c r="AA788" s="354">
        <v>5</v>
      </c>
      <c r="AB788" s="763" t="s">
        <v>168</v>
      </c>
      <c r="AC788" s="391">
        <f>ROUND(ROUND(ROUND(H728*L764,0)*O$8,0)*S788,0)-AA788</f>
        <v>323</v>
      </c>
      <c r="AD788" s="268"/>
    </row>
    <row r="789" spans="1:30" ht="17.100000000000001" customHeight="1">
      <c r="A789" s="243">
        <v>61</v>
      </c>
      <c r="B789" s="243">
        <v>7120</v>
      </c>
      <c r="C789" s="870" t="s">
        <v>7619</v>
      </c>
      <c r="D789" s="765"/>
      <c r="E789" s="765"/>
      <c r="F789" s="278"/>
      <c r="G789" s="278"/>
      <c r="H789" s="278"/>
      <c r="I789" s="279"/>
      <c r="J789" s="597"/>
      <c r="K789" s="654"/>
      <c r="L789" s="385"/>
      <c r="M789" s="245"/>
      <c r="N789" s="208"/>
      <c r="O789" s="385"/>
      <c r="P789" s="772"/>
      <c r="Q789" s="1620"/>
      <c r="R789" s="530"/>
      <c r="S789" s="530"/>
      <c r="T789" s="777"/>
      <c r="U789" s="639"/>
      <c r="V789" s="529"/>
      <c r="W789" s="1684" t="s">
        <v>4700</v>
      </c>
      <c r="X789" s="362" t="s">
        <v>163</v>
      </c>
      <c r="Y789" s="395">
        <v>0.85</v>
      </c>
      <c r="Z789" s="355"/>
      <c r="AA789" s="247"/>
      <c r="AB789" s="247"/>
      <c r="AC789" s="391">
        <f>ROUND(ROUND(ROUND(ROUND(H728*L764,0)*O$8,0)*S788,0)*Y789,0)</f>
        <v>279</v>
      </c>
      <c r="AD789" s="268"/>
    </row>
    <row r="790" spans="1:30" ht="17.100000000000001" customHeight="1">
      <c r="A790" s="243">
        <v>61</v>
      </c>
      <c r="B790" s="243">
        <v>7121</v>
      </c>
      <c r="C790" s="870" t="s">
        <v>7620</v>
      </c>
      <c r="D790" s="765"/>
      <c r="E790" s="765"/>
      <c r="F790" s="278"/>
      <c r="G790" s="278"/>
      <c r="H790" s="278"/>
      <c r="I790" s="279"/>
      <c r="J790" s="597"/>
      <c r="K790" s="654"/>
      <c r="L790" s="385"/>
      <c r="M790" s="245"/>
      <c r="N790" s="208"/>
      <c r="O790" s="385"/>
      <c r="P790" s="772"/>
      <c r="Q790" s="1620"/>
      <c r="R790" s="643"/>
      <c r="S790" s="643"/>
      <c r="T790" s="778"/>
      <c r="U790" s="525"/>
      <c r="V790" s="539"/>
      <c r="W790" s="1651"/>
      <c r="X790" s="512"/>
      <c r="Y790" s="368"/>
      <c r="Z790" s="762" t="s">
        <v>167</v>
      </c>
      <c r="AA790" s="354">
        <v>5</v>
      </c>
      <c r="AB790" s="763" t="s">
        <v>168</v>
      </c>
      <c r="AC790" s="391">
        <f>ROUND(ROUND(ROUND(ROUND(H728*L764,0)*O$8,0)*S788,0)*Y789,0)-AA790</f>
        <v>274</v>
      </c>
      <c r="AD790" s="268"/>
    </row>
    <row r="791" spans="1:30" ht="17.100000000000001" customHeight="1">
      <c r="A791" s="243">
        <v>61</v>
      </c>
      <c r="B791" s="243">
        <v>7122</v>
      </c>
      <c r="C791" s="870" t="s">
        <v>7621</v>
      </c>
      <c r="D791" s="765"/>
      <c r="E791" s="765"/>
      <c r="F791" s="278"/>
      <c r="G791" s="278"/>
      <c r="H791" s="278"/>
      <c r="I791" s="279"/>
      <c r="J791" s="597"/>
      <c r="K791" s="654"/>
      <c r="L791" s="385"/>
      <c r="M791" s="245"/>
      <c r="N791" s="208"/>
      <c r="O791" s="385"/>
      <c r="P791" s="773"/>
      <c r="Q791" s="530"/>
      <c r="R791" s="530"/>
      <c r="S791" s="530"/>
      <c r="T791" s="1580" t="s">
        <v>4703</v>
      </c>
      <c r="U791" s="362" t="s">
        <v>163</v>
      </c>
      <c r="V791" s="356">
        <v>0.7</v>
      </c>
      <c r="W791" s="523"/>
      <c r="X791" s="524"/>
      <c r="Y791" s="642"/>
      <c r="Z791" s="247"/>
      <c r="AA791" s="247"/>
      <c r="AB791" s="247"/>
      <c r="AC791" s="391">
        <f>ROUND(ROUND(ROUND(ROUND(H728*L764,0)*O$8,0)*S788,0)*V791,0)</f>
        <v>230</v>
      </c>
      <c r="AD791" s="268"/>
    </row>
    <row r="792" spans="1:30" ht="17.100000000000001" customHeight="1">
      <c r="A792" s="243">
        <v>61</v>
      </c>
      <c r="B792" s="243">
        <v>7123</v>
      </c>
      <c r="C792" s="870" t="s">
        <v>7622</v>
      </c>
      <c r="D792" s="765"/>
      <c r="E792" s="765"/>
      <c r="F792" s="278"/>
      <c r="G792" s="278"/>
      <c r="H792" s="278"/>
      <c r="I792" s="279"/>
      <c r="J792" s="597"/>
      <c r="K792" s="654"/>
      <c r="L792" s="385"/>
      <c r="M792" s="245"/>
      <c r="N792" s="208"/>
      <c r="O792" s="385"/>
      <c r="P792" s="773"/>
      <c r="Q792" s="530"/>
      <c r="R792" s="530"/>
      <c r="S792" s="530"/>
      <c r="T792" s="1620"/>
      <c r="U792" s="643"/>
      <c r="V792" s="365"/>
      <c r="W792" s="319"/>
      <c r="X792" s="288"/>
      <c r="Y792" s="526"/>
      <c r="Z792" s="762" t="s">
        <v>167</v>
      </c>
      <c r="AA792" s="354">
        <v>5</v>
      </c>
      <c r="AB792" s="763" t="s">
        <v>168</v>
      </c>
      <c r="AC792" s="391">
        <f>ROUND(ROUND(ROUND(ROUND(H728*L764,0)*O$8,0)*S788,0)*V791,0)-AA792</f>
        <v>225</v>
      </c>
      <c r="AD792" s="268"/>
    </row>
    <row r="793" spans="1:30" ht="17.100000000000001" customHeight="1">
      <c r="A793" s="243">
        <v>61</v>
      </c>
      <c r="B793" s="243">
        <v>7124</v>
      </c>
      <c r="C793" s="870" t="s">
        <v>7623</v>
      </c>
      <c r="D793" s="765"/>
      <c r="E793" s="765"/>
      <c r="F793" s="278"/>
      <c r="G793" s="278"/>
      <c r="H793" s="278"/>
      <c r="I793" s="279"/>
      <c r="J793" s="597"/>
      <c r="K793" s="654"/>
      <c r="L793" s="385"/>
      <c r="M793" s="245"/>
      <c r="N793" s="208"/>
      <c r="O793" s="385"/>
      <c r="P793" s="774"/>
      <c r="Q793" s="643"/>
      <c r="R793" s="1644"/>
      <c r="S793" s="1652"/>
      <c r="T793" s="1620"/>
      <c r="U793" s="779"/>
      <c r="V793" s="780"/>
      <c r="W793" s="1684" t="s">
        <v>4700</v>
      </c>
      <c r="X793" s="362" t="s">
        <v>163</v>
      </c>
      <c r="Y793" s="395">
        <v>0.85</v>
      </c>
      <c r="Z793" s="355"/>
      <c r="AA793" s="247"/>
      <c r="AB793" s="247"/>
      <c r="AC793" s="391">
        <f>ROUND(ROUND(ROUND(ROUND(ROUND(H728*L764,0)*O$8,0)*S788,0)*V791,0)*Y793,0)</f>
        <v>196</v>
      </c>
      <c r="AD793" s="268"/>
    </row>
    <row r="794" spans="1:30" ht="17.100000000000001" customHeight="1">
      <c r="A794" s="243">
        <v>61</v>
      </c>
      <c r="B794" s="243">
        <v>7125</v>
      </c>
      <c r="C794" s="870" t="s">
        <v>7624</v>
      </c>
      <c r="D794" s="765"/>
      <c r="E794" s="765"/>
      <c r="F794" s="278"/>
      <c r="G794" s="278"/>
      <c r="H794" s="278"/>
      <c r="I794" s="279"/>
      <c r="J794" s="597"/>
      <c r="K794" s="654"/>
      <c r="L794" s="385"/>
      <c r="M794" s="245"/>
      <c r="N794" s="208"/>
      <c r="O794" s="385"/>
      <c r="P794" s="774"/>
      <c r="Q794" s="643"/>
      <c r="R794" s="643"/>
      <c r="S794" s="643"/>
      <c r="T794" s="781"/>
      <c r="U794" s="537"/>
      <c r="V794" s="783"/>
      <c r="W794" s="1651"/>
      <c r="X794" s="512"/>
      <c r="Y794" s="368"/>
      <c r="Z794" s="762" t="s">
        <v>167</v>
      </c>
      <c r="AA794" s="354">
        <v>5</v>
      </c>
      <c r="AB794" s="763" t="s">
        <v>168</v>
      </c>
      <c r="AC794" s="391">
        <f>ROUND(ROUND(ROUND(ROUND(ROUND(H728*L764,0)*O$8,0)*S788,0)*V791,0)*Y793,0)-AA794</f>
        <v>191</v>
      </c>
      <c r="AD794" s="268"/>
    </row>
    <row r="795" spans="1:30" ht="17.100000000000001" customHeight="1">
      <c r="A795" s="243">
        <v>61</v>
      </c>
      <c r="B795" s="243">
        <v>7126</v>
      </c>
      <c r="C795" s="870" t="s">
        <v>7625</v>
      </c>
      <c r="D795" s="765"/>
      <c r="E795" s="765"/>
      <c r="F795" s="278"/>
      <c r="G795" s="278"/>
      <c r="H795" s="278"/>
      <c r="I795" s="279"/>
      <c r="J795" s="597"/>
      <c r="K795" s="654"/>
      <c r="L795" s="385"/>
      <c r="M795" s="245"/>
      <c r="N795" s="208"/>
      <c r="O795" s="385"/>
      <c r="P795" s="773"/>
      <c r="Q795" s="643"/>
      <c r="R795" s="1646"/>
      <c r="S795" s="1649"/>
      <c r="T795" s="1580" t="s">
        <v>4708</v>
      </c>
      <c r="U795" s="643" t="s">
        <v>163</v>
      </c>
      <c r="V795" s="365">
        <v>0.85</v>
      </c>
      <c r="W795" s="523"/>
      <c r="X795" s="524"/>
      <c r="Y795" s="642"/>
      <c r="Z795" s="247"/>
      <c r="AA795" s="247"/>
      <c r="AB795" s="247"/>
      <c r="AC795" s="391">
        <f>ROUND(ROUND(ROUND(ROUND(H728*L764,0)*O$8,0)*S788,0)*V795,0)</f>
        <v>279</v>
      </c>
      <c r="AD795" s="268"/>
    </row>
    <row r="796" spans="1:30" ht="17.100000000000001" customHeight="1">
      <c r="A796" s="243">
        <v>61</v>
      </c>
      <c r="B796" s="243">
        <v>7127</v>
      </c>
      <c r="C796" s="870" t="s">
        <v>7626</v>
      </c>
      <c r="D796" s="765"/>
      <c r="E796" s="765"/>
      <c r="F796" s="278"/>
      <c r="G796" s="278"/>
      <c r="H796" s="278"/>
      <c r="I796" s="279"/>
      <c r="J796" s="597"/>
      <c r="K796" s="654"/>
      <c r="L796" s="385"/>
      <c r="M796" s="245"/>
      <c r="N796" s="208"/>
      <c r="O796" s="385"/>
      <c r="P796" s="773"/>
      <c r="Q796" s="643"/>
      <c r="R796" s="365"/>
      <c r="S796" s="365"/>
      <c r="T796" s="1620"/>
      <c r="U796" s="643"/>
      <c r="V796" s="365"/>
      <c r="W796" s="319"/>
      <c r="X796" s="288"/>
      <c r="Y796" s="526"/>
      <c r="Z796" s="762" t="s">
        <v>167</v>
      </c>
      <c r="AA796" s="354">
        <v>5</v>
      </c>
      <c r="AB796" s="763" t="s">
        <v>168</v>
      </c>
      <c r="AC796" s="391">
        <f>ROUND(ROUND(ROUND(ROUND(H728*L764,0)*O$8,0)*S788,0)*V795,0)-AA796</f>
        <v>274</v>
      </c>
      <c r="AD796" s="268"/>
    </row>
    <row r="797" spans="1:30" ht="17.100000000000001" customHeight="1">
      <c r="A797" s="243">
        <v>61</v>
      </c>
      <c r="B797" s="243">
        <v>7128</v>
      </c>
      <c r="C797" s="870" t="s">
        <v>7627</v>
      </c>
      <c r="D797" s="765"/>
      <c r="E797" s="765"/>
      <c r="F797" s="278"/>
      <c r="G797" s="278"/>
      <c r="H797" s="278"/>
      <c r="I797" s="279"/>
      <c r="J797" s="597"/>
      <c r="K797" s="654"/>
      <c r="L797" s="385"/>
      <c r="M797" s="245"/>
      <c r="N797" s="208"/>
      <c r="O797" s="385"/>
      <c r="P797" s="774"/>
      <c r="Q797" s="643"/>
      <c r="R797" s="365"/>
      <c r="S797" s="365"/>
      <c r="T797" s="1620"/>
      <c r="U797" s="779"/>
      <c r="V797" s="780"/>
      <c r="W797" s="1684" t="s">
        <v>4700</v>
      </c>
      <c r="X797" s="362" t="s">
        <v>163</v>
      </c>
      <c r="Y797" s="395">
        <v>0.85</v>
      </c>
      <c r="Z797" s="355"/>
      <c r="AA797" s="247"/>
      <c r="AB797" s="247"/>
      <c r="AC797" s="391">
        <f>ROUND(ROUND(ROUND(ROUND(ROUND(H728*L764,0)*O$8,0)*S788,0)*V795,0)*Y797,0)</f>
        <v>237</v>
      </c>
      <c r="AD797" s="268"/>
    </row>
    <row r="798" spans="1:30" ht="17.100000000000001" customHeight="1">
      <c r="A798" s="243">
        <v>61</v>
      </c>
      <c r="B798" s="243">
        <v>7129</v>
      </c>
      <c r="C798" s="870" t="s">
        <v>7628</v>
      </c>
      <c r="D798" s="765"/>
      <c r="E798" s="765"/>
      <c r="F798" s="278"/>
      <c r="G798" s="278"/>
      <c r="H798" s="278"/>
      <c r="I798" s="279"/>
      <c r="J798" s="597"/>
      <c r="K798" s="654"/>
      <c r="L798" s="385"/>
      <c r="M798" s="245"/>
      <c r="N798" s="208"/>
      <c r="O798" s="385"/>
      <c r="P798" s="467"/>
      <c r="Q798" s="643"/>
      <c r="R798" s="643"/>
      <c r="S798" s="643"/>
      <c r="T798" s="1642"/>
      <c r="U798" s="537"/>
      <c r="V798" s="783"/>
      <c r="W798" s="1651"/>
      <c r="X798" s="512"/>
      <c r="Y798" s="368"/>
      <c r="Z798" s="762" t="s">
        <v>167</v>
      </c>
      <c r="AA798" s="354">
        <v>5</v>
      </c>
      <c r="AB798" s="763" t="s">
        <v>168</v>
      </c>
      <c r="AC798" s="391">
        <f>ROUND(ROUND(ROUND(ROUND(ROUND(H728*L764,0)*O$8,0)*S788,0)*V795,0)*Y797,0)-AA798</f>
        <v>232</v>
      </c>
      <c r="AD798" s="268"/>
    </row>
    <row r="799" spans="1:30" ht="17.100000000000001" customHeight="1">
      <c r="A799" s="229">
        <v>61</v>
      </c>
      <c r="B799" s="229">
        <v>8411</v>
      </c>
      <c r="C799" s="871" t="s">
        <v>7629</v>
      </c>
      <c r="D799" s="765"/>
      <c r="E799" s="1539" t="s">
        <v>5506</v>
      </c>
      <c r="F799" s="1542" t="s">
        <v>5507</v>
      </c>
      <c r="G799" s="477"/>
      <c r="H799" s="477"/>
      <c r="I799" s="478"/>
      <c r="J799" s="756"/>
      <c r="K799" s="664"/>
      <c r="L799" s="314"/>
      <c r="M799" s="245"/>
      <c r="N799" s="208"/>
      <c r="O799" s="385"/>
      <c r="P799" s="231"/>
      <c r="Q799" s="232"/>
      <c r="R799" s="232"/>
      <c r="S799" s="232"/>
      <c r="T799" s="340"/>
      <c r="U799" s="334"/>
      <c r="V799" s="232"/>
      <c r="W799" s="231"/>
      <c r="X799" s="232"/>
      <c r="Y799" s="314"/>
      <c r="Z799" s="257"/>
      <c r="AA799" s="257"/>
      <c r="AB799" s="257"/>
      <c r="AC799" s="473">
        <f>ROUND(ROUND(H800*O$8,0),0)</f>
        <v>928</v>
      </c>
      <c r="AD799" s="268"/>
    </row>
    <row r="800" spans="1:30" ht="17.100000000000001" customHeight="1">
      <c r="A800" s="243">
        <v>61</v>
      </c>
      <c r="B800" s="243">
        <v>7130</v>
      </c>
      <c r="C800" s="870" t="s">
        <v>7630</v>
      </c>
      <c r="D800" s="764"/>
      <c r="E800" s="1631"/>
      <c r="F800" s="1545"/>
      <c r="G800" s="377"/>
      <c r="H800" s="757">
        <f>'28児童発達支援(基本１)'!H800</f>
        <v>1325</v>
      </c>
      <c r="I800" s="208" t="s">
        <v>18</v>
      </c>
      <c r="J800" s="597"/>
      <c r="K800" s="654"/>
      <c r="L800" s="385"/>
      <c r="M800" s="245"/>
      <c r="N800" s="208"/>
      <c r="O800" s="385"/>
      <c r="P800" s="245"/>
      <c r="Q800" s="208"/>
      <c r="R800" s="208"/>
      <c r="S800" s="208"/>
      <c r="T800" s="611"/>
      <c r="U800" s="301"/>
      <c r="V800" s="208"/>
      <c r="W800" s="245"/>
      <c r="X800" s="208"/>
      <c r="Y800" s="226"/>
      <c r="Z800" s="762" t="s">
        <v>167</v>
      </c>
      <c r="AA800" s="354">
        <v>5</v>
      </c>
      <c r="AB800" s="763" t="s">
        <v>168</v>
      </c>
      <c r="AC800" s="391">
        <f>ROUND(ROUND(H800*O$8,0),0)-AA800</f>
        <v>923</v>
      </c>
      <c r="AD800" s="268"/>
    </row>
    <row r="801" spans="1:30" ht="17.100000000000001" customHeight="1">
      <c r="A801" s="243">
        <v>61</v>
      </c>
      <c r="B801" s="243">
        <v>7131</v>
      </c>
      <c r="C801" s="870" t="s">
        <v>7631</v>
      </c>
      <c r="D801" s="764"/>
      <c r="E801" s="1631"/>
      <c r="F801" s="1545"/>
      <c r="G801" s="377"/>
      <c r="H801" s="377"/>
      <c r="I801" s="378"/>
      <c r="J801" s="597"/>
      <c r="K801" s="654"/>
      <c r="L801" s="385"/>
      <c r="M801" s="245"/>
      <c r="N801" s="208"/>
      <c r="O801" s="385"/>
      <c r="P801" s="245"/>
      <c r="Q801" s="208"/>
      <c r="R801" s="208"/>
      <c r="S801" s="208"/>
      <c r="T801" s="611"/>
      <c r="U801" s="301"/>
      <c r="V801" s="385"/>
      <c r="W801" s="1684" t="s">
        <v>4700</v>
      </c>
      <c r="X801" s="362" t="s">
        <v>163</v>
      </c>
      <c r="Y801" s="395">
        <v>0.85</v>
      </c>
      <c r="Z801" s="355"/>
      <c r="AA801" s="247"/>
      <c r="AB801" s="247"/>
      <c r="AC801" s="391">
        <f>ROUND(ROUND(H800*O$8,0)*Y801,0)</f>
        <v>789</v>
      </c>
      <c r="AD801" s="268"/>
    </row>
    <row r="802" spans="1:30" ht="17.100000000000001" customHeight="1">
      <c r="A802" s="243">
        <v>61</v>
      </c>
      <c r="B802" s="243">
        <v>7132</v>
      </c>
      <c r="C802" s="870" t="s">
        <v>7632</v>
      </c>
      <c r="D802" s="764"/>
      <c r="E802" s="764"/>
      <c r="F802" s="377"/>
      <c r="G802" s="377"/>
      <c r="H802" s="377"/>
      <c r="I802" s="377"/>
      <c r="J802" s="597"/>
      <c r="K802" s="654"/>
      <c r="L802" s="385"/>
      <c r="M802" s="245"/>
      <c r="N802" s="208"/>
      <c r="O802" s="385"/>
      <c r="P802" s="245"/>
      <c r="Q802" s="208"/>
      <c r="R802" s="208"/>
      <c r="S802" s="208"/>
      <c r="T802" s="761"/>
      <c r="U802" s="304"/>
      <c r="V802" s="226"/>
      <c r="W802" s="1651"/>
      <c r="X802" s="512"/>
      <c r="Y802" s="368"/>
      <c r="Z802" s="762" t="s">
        <v>167</v>
      </c>
      <c r="AA802" s="354">
        <v>5</v>
      </c>
      <c r="AB802" s="763" t="s">
        <v>168</v>
      </c>
      <c r="AC802" s="391">
        <f>ROUND(ROUND(H800*O$8,0)*Y801,0)-AA802</f>
        <v>784</v>
      </c>
      <c r="AD802" s="268"/>
    </row>
    <row r="803" spans="1:30" ht="17.100000000000001" customHeight="1">
      <c r="A803" s="229">
        <v>61</v>
      </c>
      <c r="B803" s="229">
        <v>8412</v>
      </c>
      <c r="C803" s="871" t="s">
        <v>7633</v>
      </c>
      <c r="D803" s="764"/>
      <c r="E803" s="764"/>
      <c r="F803" s="278"/>
      <c r="G803" s="278"/>
      <c r="J803" s="597"/>
      <c r="K803" s="654"/>
      <c r="L803" s="385"/>
      <c r="M803" s="245"/>
      <c r="N803" s="208"/>
      <c r="O803" s="385"/>
      <c r="P803" s="245"/>
      <c r="Q803" s="208"/>
      <c r="R803" s="208"/>
      <c r="S803" s="208"/>
      <c r="T803" s="1542" t="s">
        <v>4703</v>
      </c>
      <c r="U803" s="372" t="s">
        <v>163</v>
      </c>
      <c r="V803" s="373">
        <v>0.7</v>
      </c>
      <c r="W803" s="231"/>
      <c r="X803" s="232"/>
      <c r="Y803" s="314"/>
      <c r="Z803" s="257"/>
      <c r="AA803" s="257"/>
      <c r="AB803" s="257"/>
      <c r="AC803" s="473">
        <f>ROUND(ROUND(H800*O$8,0)*V803,0)</f>
        <v>650</v>
      </c>
      <c r="AD803" s="268"/>
    </row>
    <row r="804" spans="1:30" ht="17.100000000000001" customHeight="1">
      <c r="A804" s="243">
        <v>61</v>
      </c>
      <c r="B804" s="243">
        <v>7133</v>
      </c>
      <c r="C804" s="870" t="s">
        <v>7634</v>
      </c>
      <c r="D804" s="764"/>
      <c r="E804" s="764"/>
      <c r="F804" s="278"/>
      <c r="G804" s="278"/>
      <c r="H804" s="208"/>
      <c r="I804" s="388"/>
      <c r="J804" s="597"/>
      <c r="K804" s="654"/>
      <c r="L804" s="385"/>
      <c r="M804" s="245"/>
      <c r="N804" s="208"/>
      <c r="O804" s="385"/>
      <c r="P804" s="245"/>
      <c r="Q804" s="208"/>
      <c r="R804" s="208"/>
      <c r="S804" s="208"/>
      <c r="T804" s="1545"/>
      <c r="U804" s="214"/>
      <c r="V804" s="609"/>
      <c r="W804" s="281"/>
      <c r="X804" s="216"/>
      <c r="Y804" s="226"/>
      <c r="Z804" s="762" t="s">
        <v>167</v>
      </c>
      <c r="AA804" s="354">
        <v>5</v>
      </c>
      <c r="AB804" s="763" t="s">
        <v>168</v>
      </c>
      <c r="AC804" s="391">
        <f>ROUND(ROUND(H800*O$8,0)*V803,0)-AA804</f>
        <v>645</v>
      </c>
      <c r="AD804" s="268"/>
    </row>
    <row r="805" spans="1:30" ht="17.100000000000001" customHeight="1">
      <c r="A805" s="243">
        <v>61</v>
      </c>
      <c r="B805" s="243">
        <v>7134</v>
      </c>
      <c r="C805" s="870" t="s">
        <v>7635</v>
      </c>
      <c r="D805" s="765"/>
      <c r="E805" s="764"/>
      <c r="F805" s="406"/>
      <c r="G805" s="406"/>
      <c r="H805" s="208"/>
      <c r="I805" s="388"/>
      <c r="J805" s="597"/>
      <c r="K805" s="654"/>
      <c r="L805" s="385"/>
      <c r="M805" s="245"/>
      <c r="N805" s="208"/>
      <c r="O805" s="385"/>
      <c r="P805" s="245"/>
      <c r="Q805" s="208"/>
      <c r="R805" s="208"/>
      <c r="S805" s="208"/>
      <c r="T805" s="1545"/>
      <c r="U805" s="302"/>
      <c r="V805" s="766"/>
      <c r="W805" s="1684" t="s">
        <v>4700</v>
      </c>
      <c r="X805" s="362" t="s">
        <v>163</v>
      </c>
      <c r="Y805" s="395">
        <v>0.85</v>
      </c>
      <c r="Z805" s="355"/>
      <c r="AA805" s="247"/>
      <c r="AB805" s="247"/>
      <c r="AC805" s="391">
        <f>ROUND(ROUND(ROUND(H800*O$8,0)*V803,0)*Y805,0)</f>
        <v>553</v>
      </c>
      <c r="AD805" s="268"/>
    </row>
    <row r="806" spans="1:30" ht="17.100000000000001" customHeight="1">
      <c r="A806" s="243">
        <v>61</v>
      </c>
      <c r="B806" s="243">
        <v>7135</v>
      </c>
      <c r="C806" s="870" t="s">
        <v>7636</v>
      </c>
      <c r="D806" s="765"/>
      <c r="E806" s="764"/>
      <c r="F806" s="406"/>
      <c r="G806" s="406"/>
      <c r="H806" s="208"/>
      <c r="I806" s="388"/>
      <c r="J806" s="597"/>
      <c r="K806" s="654"/>
      <c r="L806" s="385"/>
      <c r="M806" s="245"/>
      <c r="N806" s="208"/>
      <c r="O806" s="385"/>
      <c r="P806" s="245"/>
      <c r="Q806" s="208"/>
      <c r="R806" s="208"/>
      <c r="S806" s="208"/>
      <c r="T806" s="399"/>
      <c r="U806" s="305"/>
      <c r="V806" s="768"/>
      <c r="W806" s="1651"/>
      <c r="X806" s="512"/>
      <c r="Y806" s="368"/>
      <c r="Z806" s="762" t="s">
        <v>167</v>
      </c>
      <c r="AA806" s="354">
        <v>5</v>
      </c>
      <c r="AB806" s="763" t="s">
        <v>168</v>
      </c>
      <c r="AC806" s="391">
        <f>ROUND(ROUND(ROUND(H800*O$8,0)*V803,0)*Y805,0)-AA806</f>
        <v>548</v>
      </c>
      <c r="AD806" s="268"/>
    </row>
    <row r="807" spans="1:30" ht="17.100000000000001" customHeight="1">
      <c r="A807" s="229">
        <v>61</v>
      </c>
      <c r="B807" s="229">
        <v>8773</v>
      </c>
      <c r="C807" s="871" t="s">
        <v>7637</v>
      </c>
      <c r="D807" s="765"/>
      <c r="E807" s="764"/>
      <c r="F807" s="406"/>
      <c r="G807" s="406"/>
      <c r="H807" s="208"/>
      <c r="I807" s="388"/>
      <c r="J807" s="597"/>
      <c r="K807" s="654"/>
      <c r="L807" s="385"/>
      <c r="M807" s="245"/>
      <c r="N807" s="208"/>
      <c r="O807" s="385"/>
      <c r="P807" s="245"/>
      <c r="Q807" s="208"/>
      <c r="R807" s="208"/>
      <c r="S807" s="385"/>
      <c r="T807" s="1542" t="s">
        <v>4708</v>
      </c>
      <c r="U807" s="214" t="s">
        <v>163</v>
      </c>
      <c r="V807" s="609">
        <v>0.85</v>
      </c>
      <c r="W807" s="231"/>
      <c r="X807" s="232"/>
      <c r="Y807" s="314"/>
      <c r="Z807" s="257"/>
      <c r="AA807" s="257"/>
      <c r="AB807" s="257"/>
      <c r="AC807" s="473">
        <f>ROUND(ROUND(H800*O$8,0)*V807,0)</f>
        <v>789</v>
      </c>
      <c r="AD807" s="268"/>
    </row>
    <row r="808" spans="1:30" ht="17.100000000000001" customHeight="1">
      <c r="A808" s="243">
        <v>61</v>
      </c>
      <c r="B808" s="243">
        <v>7136</v>
      </c>
      <c r="C808" s="870" t="s">
        <v>7638</v>
      </c>
      <c r="D808" s="765"/>
      <c r="E808" s="764"/>
      <c r="F808" s="406"/>
      <c r="G808" s="406"/>
      <c r="H808" s="208"/>
      <c r="I808" s="388"/>
      <c r="J808" s="597"/>
      <c r="K808" s="654"/>
      <c r="L808" s="385"/>
      <c r="M808" s="245"/>
      <c r="N808" s="208"/>
      <c r="O808" s="385"/>
      <c r="P808" s="245"/>
      <c r="Q808" s="208"/>
      <c r="R808" s="208"/>
      <c r="S808" s="208"/>
      <c r="T808" s="1545"/>
      <c r="U808" s="214"/>
      <c r="V808" s="609"/>
      <c r="W808" s="281"/>
      <c r="X808" s="216"/>
      <c r="Y808" s="226"/>
      <c r="Z808" s="762" t="s">
        <v>167</v>
      </c>
      <c r="AA808" s="354">
        <v>5</v>
      </c>
      <c r="AB808" s="763" t="s">
        <v>168</v>
      </c>
      <c r="AC808" s="391">
        <f>ROUND(ROUND(H800*O$8,0)*V807,0)-AA808</f>
        <v>784</v>
      </c>
      <c r="AD808" s="268"/>
    </row>
    <row r="809" spans="1:30" ht="17.100000000000001" customHeight="1">
      <c r="A809" s="243">
        <v>61</v>
      </c>
      <c r="B809" s="243">
        <v>7137</v>
      </c>
      <c r="C809" s="870" t="s">
        <v>7639</v>
      </c>
      <c r="D809" s="765"/>
      <c r="E809" s="764"/>
      <c r="F809" s="278"/>
      <c r="G809" s="278"/>
      <c r="H809" s="278"/>
      <c r="I809" s="279"/>
      <c r="J809" s="597"/>
      <c r="K809" s="654"/>
      <c r="L809" s="385"/>
      <c r="M809" s="245"/>
      <c r="N809" s="208"/>
      <c r="O809" s="385"/>
      <c r="P809" s="245"/>
      <c r="Q809" s="208"/>
      <c r="R809" s="208"/>
      <c r="S809" s="208"/>
      <c r="T809" s="1545"/>
      <c r="U809" s="302"/>
      <c r="V809" s="766"/>
      <c r="W809" s="1684" t="s">
        <v>4700</v>
      </c>
      <c r="X809" s="362" t="s">
        <v>163</v>
      </c>
      <c r="Y809" s="395">
        <v>0.85</v>
      </c>
      <c r="Z809" s="355"/>
      <c r="AA809" s="247"/>
      <c r="AB809" s="247"/>
      <c r="AC809" s="391">
        <f>ROUND(ROUND(ROUND(H800*O$8,0)*V807,0)*Y809,0)</f>
        <v>671</v>
      </c>
      <c r="AD809" s="268"/>
    </row>
    <row r="810" spans="1:30" ht="17.100000000000001" customHeight="1">
      <c r="A810" s="243">
        <v>61</v>
      </c>
      <c r="B810" s="243">
        <v>7138</v>
      </c>
      <c r="C810" s="870" t="s">
        <v>7640</v>
      </c>
      <c r="D810" s="765"/>
      <c r="E810" s="764"/>
      <c r="F810" s="278"/>
      <c r="G810" s="278"/>
      <c r="H810" s="278"/>
      <c r="I810" s="279"/>
      <c r="J810" s="597"/>
      <c r="K810" s="654"/>
      <c r="L810" s="385"/>
      <c r="M810" s="245"/>
      <c r="N810" s="208"/>
      <c r="O810" s="385"/>
      <c r="P810" s="281"/>
      <c r="Q810" s="216"/>
      <c r="R810" s="216"/>
      <c r="S810" s="216"/>
      <c r="T810" s="1563"/>
      <c r="U810" s="305"/>
      <c r="V810" s="768"/>
      <c r="W810" s="1651"/>
      <c r="X810" s="512"/>
      <c r="Y810" s="368"/>
      <c r="Z810" s="762" t="s">
        <v>167</v>
      </c>
      <c r="AA810" s="354">
        <v>5</v>
      </c>
      <c r="AB810" s="763" t="s">
        <v>168</v>
      </c>
      <c r="AC810" s="391">
        <f>ROUND(ROUND(ROUND(H800*O$8,0)*V807,0)*Y809,0)-AA810</f>
        <v>666</v>
      </c>
      <c r="AD810" s="268"/>
    </row>
    <row r="811" spans="1:30" ht="17.100000000000001" customHeight="1">
      <c r="A811" s="229">
        <v>61</v>
      </c>
      <c r="B811" s="229">
        <v>8413</v>
      </c>
      <c r="C811" s="871" t="s">
        <v>7641</v>
      </c>
      <c r="D811" s="765"/>
      <c r="E811" s="765"/>
      <c r="F811" s="278"/>
      <c r="G811" s="278"/>
      <c r="H811" s="278"/>
      <c r="I811" s="279"/>
      <c r="J811" s="597"/>
      <c r="K811" s="654"/>
      <c r="L811" s="385"/>
      <c r="M811" s="245"/>
      <c r="N811" s="208"/>
      <c r="O811" s="385"/>
      <c r="P811" s="1539" t="s">
        <v>4713</v>
      </c>
      <c r="Q811" s="1608" t="s">
        <v>162</v>
      </c>
      <c r="R811" s="769"/>
      <c r="S811" s="769"/>
      <c r="T811" s="340"/>
      <c r="U811" s="338"/>
      <c r="V811" s="334"/>
      <c r="W811" s="231"/>
      <c r="X811" s="232"/>
      <c r="Y811" s="314"/>
      <c r="Z811" s="257"/>
      <c r="AA811" s="257"/>
      <c r="AB811" s="257"/>
      <c r="AC811" s="473">
        <f>ROUND(ROUND(H800*O$8,0)*S812,0)</f>
        <v>650</v>
      </c>
      <c r="AD811" s="268"/>
    </row>
    <row r="812" spans="1:30" ht="17.100000000000001" customHeight="1">
      <c r="A812" s="243">
        <v>61</v>
      </c>
      <c r="B812" s="243">
        <v>7139</v>
      </c>
      <c r="C812" s="870" t="s">
        <v>7642</v>
      </c>
      <c r="D812" s="765"/>
      <c r="E812" s="765"/>
      <c r="F812" s="278"/>
      <c r="G812" s="278"/>
      <c r="H812" s="278"/>
      <c r="I812" s="279"/>
      <c r="J812" s="597"/>
      <c r="K812" s="654"/>
      <c r="L812" s="385"/>
      <c r="M812" s="245"/>
      <c r="N812" s="208"/>
      <c r="O812" s="385"/>
      <c r="P812" s="1631"/>
      <c r="Q812" s="1586"/>
      <c r="R812" s="214" t="s">
        <v>163</v>
      </c>
      <c r="S812" s="770">
        <v>0.7</v>
      </c>
      <c r="T812" s="611"/>
      <c r="U812" s="392"/>
      <c r="V812" s="301"/>
      <c r="W812" s="245"/>
      <c r="X812" s="208"/>
      <c r="Y812" s="226"/>
      <c r="Z812" s="762" t="s">
        <v>167</v>
      </c>
      <c r="AA812" s="354">
        <v>5</v>
      </c>
      <c r="AB812" s="763" t="s">
        <v>168</v>
      </c>
      <c r="AC812" s="391">
        <f>ROUND(ROUND(H800*O$8,0)*S812,0)-AA812</f>
        <v>645</v>
      </c>
      <c r="AD812" s="268"/>
    </row>
    <row r="813" spans="1:30" ht="17.100000000000001" customHeight="1">
      <c r="A813" s="243">
        <v>61</v>
      </c>
      <c r="B813" s="243">
        <v>7140</v>
      </c>
      <c r="C813" s="870" t="s">
        <v>7643</v>
      </c>
      <c r="D813" s="765"/>
      <c r="E813" s="765"/>
      <c r="F813" s="278"/>
      <c r="G813" s="278"/>
      <c r="H813" s="278"/>
      <c r="I813" s="279"/>
      <c r="J813" s="597"/>
      <c r="K813" s="654"/>
      <c r="L813" s="385"/>
      <c r="M813" s="245"/>
      <c r="N813" s="208"/>
      <c r="O813" s="385"/>
      <c r="P813" s="1631"/>
      <c r="Q813" s="1586"/>
      <c r="T813" s="611"/>
      <c r="U813" s="392"/>
      <c r="V813" s="301"/>
      <c r="W813" s="1684" t="s">
        <v>4700</v>
      </c>
      <c r="X813" s="362" t="s">
        <v>163</v>
      </c>
      <c r="Y813" s="395">
        <v>0.85</v>
      </c>
      <c r="Z813" s="355"/>
      <c r="AA813" s="247"/>
      <c r="AB813" s="247"/>
      <c r="AC813" s="391">
        <f>ROUND(ROUND(ROUND(H800*O$8,0)*S812,0)*Y813,0)</f>
        <v>553</v>
      </c>
      <c r="AD813" s="268"/>
    </row>
    <row r="814" spans="1:30" ht="17.100000000000001" customHeight="1">
      <c r="A814" s="243">
        <v>61</v>
      </c>
      <c r="B814" s="243">
        <v>7141</v>
      </c>
      <c r="C814" s="870" t="s">
        <v>7644</v>
      </c>
      <c r="D814" s="765"/>
      <c r="E814" s="765"/>
      <c r="F814" s="278"/>
      <c r="G814" s="278"/>
      <c r="H814" s="278"/>
      <c r="I814" s="279"/>
      <c r="J814" s="597"/>
      <c r="K814" s="654"/>
      <c r="L814" s="385"/>
      <c r="M814" s="245"/>
      <c r="N814" s="208"/>
      <c r="O814" s="385"/>
      <c r="P814" s="772"/>
      <c r="Q814" s="1586"/>
      <c r="R814" s="214"/>
      <c r="S814" s="214"/>
      <c r="T814" s="761"/>
      <c r="U814" s="407"/>
      <c r="V814" s="304"/>
      <c r="W814" s="1651"/>
      <c r="X814" s="512"/>
      <c r="Y814" s="368"/>
      <c r="Z814" s="762" t="s">
        <v>167</v>
      </c>
      <c r="AA814" s="354">
        <v>5</v>
      </c>
      <c r="AB814" s="763" t="s">
        <v>168</v>
      </c>
      <c r="AC814" s="391">
        <f>ROUND(ROUND(ROUND(H800*O$8,0)*S812,0)*Y813,0)-AA814</f>
        <v>548</v>
      </c>
      <c r="AD814" s="268"/>
    </row>
    <row r="815" spans="1:30" ht="17.100000000000001" customHeight="1">
      <c r="A815" s="229">
        <v>61</v>
      </c>
      <c r="B815" s="229">
        <v>8414</v>
      </c>
      <c r="C815" s="871" t="s">
        <v>7645</v>
      </c>
      <c r="D815" s="765"/>
      <c r="E815" s="765"/>
      <c r="F815" s="278"/>
      <c r="G815" s="278"/>
      <c r="H815" s="278"/>
      <c r="I815" s="279"/>
      <c r="J815" s="597"/>
      <c r="K815" s="654"/>
      <c r="L815" s="385"/>
      <c r="M815" s="245"/>
      <c r="N815" s="208"/>
      <c r="O815" s="385"/>
      <c r="P815" s="773"/>
      <c r="T815" s="1542" t="s">
        <v>4703</v>
      </c>
      <c r="U815" s="372" t="s">
        <v>163</v>
      </c>
      <c r="V815" s="373">
        <v>0.7</v>
      </c>
      <c r="W815" s="231"/>
      <c r="X815" s="232"/>
      <c r="Y815" s="314"/>
      <c r="Z815" s="257"/>
      <c r="AA815" s="257"/>
      <c r="AB815" s="257"/>
      <c r="AC815" s="473">
        <f>ROUND(ROUND(ROUND(H800*O$8,0)*S812,0)*V815,0)</f>
        <v>455</v>
      </c>
      <c r="AD815" s="268"/>
    </row>
    <row r="816" spans="1:30" ht="17.100000000000001" customHeight="1">
      <c r="A816" s="243">
        <v>61</v>
      </c>
      <c r="B816" s="243">
        <v>7142</v>
      </c>
      <c r="C816" s="870" t="s">
        <v>7646</v>
      </c>
      <c r="D816" s="765"/>
      <c r="E816" s="765"/>
      <c r="F816" s="278"/>
      <c r="G816" s="278"/>
      <c r="H816" s="278"/>
      <c r="I816" s="279"/>
      <c r="J816" s="597"/>
      <c r="K816" s="654"/>
      <c r="L816" s="385"/>
      <c r="M816" s="245"/>
      <c r="N816" s="208"/>
      <c r="O816" s="385"/>
      <c r="P816" s="773"/>
      <c r="T816" s="1545"/>
      <c r="U816" s="214"/>
      <c r="V816" s="609"/>
      <c r="W816" s="281"/>
      <c r="X816" s="216"/>
      <c r="Y816" s="226"/>
      <c r="Z816" s="762" t="s">
        <v>167</v>
      </c>
      <c r="AA816" s="354">
        <v>5</v>
      </c>
      <c r="AB816" s="763" t="s">
        <v>168</v>
      </c>
      <c r="AC816" s="391">
        <f>ROUND(ROUND(ROUND(H800*O$8,0)*S812,0)*V815,0)-AA816</f>
        <v>450</v>
      </c>
      <c r="AD816" s="268"/>
    </row>
    <row r="817" spans="1:30" ht="17.100000000000001" customHeight="1">
      <c r="A817" s="243">
        <v>61</v>
      </c>
      <c r="B817" s="243">
        <v>7143</v>
      </c>
      <c r="C817" s="870" t="s">
        <v>7647</v>
      </c>
      <c r="D817" s="765"/>
      <c r="E817" s="765"/>
      <c r="F817" s="278"/>
      <c r="G817" s="278"/>
      <c r="H817" s="278"/>
      <c r="I817" s="279"/>
      <c r="J817" s="597"/>
      <c r="K817" s="654"/>
      <c r="L817" s="385"/>
      <c r="M817" s="245"/>
      <c r="N817" s="208"/>
      <c r="O817" s="385"/>
      <c r="P817" s="774"/>
      <c r="Q817" s="214"/>
      <c r="R817" s="1653"/>
      <c r="S817" s="1653"/>
      <c r="T817" s="1545"/>
      <c r="U817" s="302"/>
      <c r="V817" s="766"/>
      <c r="W817" s="1684" t="s">
        <v>4700</v>
      </c>
      <c r="X817" s="362" t="s">
        <v>163</v>
      </c>
      <c r="Y817" s="395">
        <v>0.85</v>
      </c>
      <c r="Z817" s="355"/>
      <c r="AA817" s="247"/>
      <c r="AB817" s="247"/>
      <c r="AC817" s="391">
        <f>ROUND(ROUND(ROUND(ROUND(H800*O$8,0)*S812,0)*V815,0)*Y817,0)</f>
        <v>387</v>
      </c>
      <c r="AD817" s="268"/>
    </row>
    <row r="818" spans="1:30" ht="17.100000000000001" customHeight="1">
      <c r="A818" s="243">
        <v>61</v>
      </c>
      <c r="B818" s="243">
        <v>7144</v>
      </c>
      <c r="C818" s="870" t="s">
        <v>7648</v>
      </c>
      <c r="D818" s="765"/>
      <c r="E818" s="765"/>
      <c r="F818" s="278"/>
      <c r="G818" s="278"/>
      <c r="H818" s="278"/>
      <c r="I818" s="279"/>
      <c r="J818" s="597"/>
      <c r="K818" s="654"/>
      <c r="L818" s="385"/>
      <c r="M818" s="245"/>
      <c r="N818" s="208"/>
      <c r="O818" s="385"/>
      <c r="P818" s="774"/>
      <c r="Q818" s="214"/>
      <c r="R818" s="214"/>
      <c r="S818" s="214"/>
      <c r="T818" s="399"/>
      <c r="U818" s="305"/>
      <c r="V818" s="768"/>
      <c r="W818" s="1651"/>
      <c r="X818" s="512"/>
      <c r="Y818" s="368"/>
      <c r="Z818" s="762" t="s">
        <v>167</v>
      </c>
      <c r="AA818" s="354">
        <v>5</v>
      </c>
      <c r="AB818" s="763" t="s">
        <v>168</v>
      </c>
      <c r="AC818" s="391">
        <f>ROUND(ROUND(ROUND(ROUND(H800*O$8,0)*S812,0)*V815,0)*Y817,0)-AA818</f>
        <v>382</v>
      </c>
      <c r="AD818" s="268"/>
    </row>
    <row r="819" spans="1:30" ht="17.100000000000001" customHeight="1">
      <c r="A819" s="229">
        <v>61</v>
      </c>
      <c r="B819" s="229">
        <v>8774</v>
      </c>
      <c r="C819" s="871" t="s">
        <v>7649</v>
      </c>
      <c r="D819" s="765"/>
      <c r="E819" s="765"/>
      <c r="F819" s="278"/>
      <c r="G819" s="278"/>
      <c r="H819" s="278"/>
      <c r="I819" s="279"/>
      <c r="J819" s="597"/>
      <c r="K819" s="654"/>
      <c r="L819" s="385"/>
      <c r="M819" s="245"/>
      <c r="N819" s="208"/>
      <c r="O819" s="385"/>
      <c r="P819" s="773"/>
      <c r="Q819" s="214"/>
      <c r="R819" s="1599"/>
      <c r="S819" s="1600"/>
      <c r="T819" s="1542" t="s">
        <v>4708</v>
      </c>
      <c r="U819" s="214" t="s">
        <v>163</v>
      </c>
      <c r="V819" s="609">
        <v>0.85</v>
      </c>
      <c r="W819" s="231"/>
      <c r="X819" s="232"/>
      <c r="Y819" s="314"/>
      <c r="Z819" s="257"/>
      <c r="AA819" s="257"/>
      <c r="AB819" s="257"/>
      <c r="AC819" s="473">
        <f>ROUND(ROUND(ROUND(H800*O$8,0)*S812,0)*V819,0)</f>
        <v>553</v>
      </c>
      <c r="AD819" s="268"/>
    </row>
    <row r="820" spans="1:30" ht="17.100000000000001" customHeight="1">
      <c r="A820" s="243">
        <v>61</v>
      </c>
      <c r="B820" s="243">
        <v>7145</v>
      </c>
      <c r="C820" s="870" t="s">
        <v>7650</v>
      </c>
      <c r="D820" s="765"/>
      <c r="E820" s="765"/>
      <c r="F820" s="278"/>
      <c r="G820" s="278"/>
      <c r="H820" s="278"/>
      <c r="I820" s="279"/>
      <c r="J820" s="597"/>
      <c r="K820" s="654"/>
      <c r="L820" s="385"/>
      <c r="M820" s="245"/>
      <c r="N820" s="208"/>
      <c r="O820" s="385"/>
      <c r="P820" s="773"/>
      <c r="Q820" s="214"/>
      <c r="R820" s="609"/>
      <c r="S820" s="609"/>
      <c r="T820" s="1545"/>
      <c r="U820" s="214"/>
      <c r="V820" s="609"/>
      <c r="W820" s="281"/>
      <c r="X820" s="216"/>
      <c r="Y820" s="226"/>
      <c r="Z820" s="762" t="s">
        <v>167</v>
      </c>
      <c r="AA820" s="354">
        <v>5</v>
      </c>
      <c r="AB820" s="763" t="s">
        <v>168</v>
      </c>
      <c r="AC820" s="391">
        <f>ROUND(ROUND(ROUND(H800*O$8,0)*S812,0)*V819,0)-AA820</f>
        <v>548</v>
      </c>
      <c r="AD820" s="268"/>
    </row>
    <row r="821" spans="1:30" ht="17.100000000000001" customHeight="1">
      <c r="A821" s="243">
        <v>61</v>
      </c>
      <c r="B821" s="243">
        <v>7146</v>
      </c>
      <c r="C821" s="870" t="s">
        <v>7651</v>
      </c>
      <c r="D821" s="765"/>
      <c r="E821" s="765"/>
      <c r="F821" s="278"/>
      <c r="G821" s="278"/>
      <c r="H821" s="278"/>
      <c r="I821" s="279"/>
      <c r="J821" s="597"/>
      <c r="K821" s="654"/>
      <c r="L821" s="385"/>
      <c r="M821" s="245"/>
      <c r="N821" s="208"/>
      <c r="O821" s="385"/>
      <c r="P821" s="774"/>
      <c r="Q821" s="214"/>
      <c r="R821" s="609"/>
      <c r="S821" s="609"/>
      <c r="T821" s="1545"/>
      <c r="U821" s="302"/>
      <c r="V821" s="766"/>
      <c r="W821" s="1684" t="s">
        <v>4700</v>
      </c>
      <c r="X821" s="362" t="s">
        <v>163</v>
      </c>
      <c r="Y821" s="395">
        <v>0.85</v>
      </c>
      <c r="Z821" s="355"/>
      <c r="AA821" s="247"/>
      <c r="AB821" s="247"/>
      <c r="AC821" s="391">
        <f>ROUND(ROUND(ROUND(ROUND(H800*O$8,0)*S812,0)*V819,0)*Y821,0)</f>
        <v>470</v>
      </c>
      <c r="AD821" s="268"/>
    </row>
    <row r="822" spans="1:30" ht="17.100000000000001" customHeight="1">
      <c r="A822" s="243">
        <v>61</v>
      </c>
      <c r="B822" s="243">
        <v>7147</v>
      </c>
      <c r="C822" s="870" t="s">
        <v>7652</v>
      </c>
      <c r="D822" s="765"/>
      <c r="E822" s="765"/>
      <c r="F822" s="278"/>
      <c r="G822" s="278"/>
      <c r="H822" s="278"/>
      <c r="I822" s="279"/>
      <c r="J822" s="597"/>
      <c r="K822" s="654"/>
      <c r="L822" s="385"/>
      <c r="M822" s="245"/>
      <c r="N822" s="208"/>
      <c r="O822" s="385"/>
      <c r="P822" s="773"/>
      <c r="Q822" s="214"/>
      <c r="R822" s="214"/>
      <c r="S822" s="214"/>
      <c r="T822" s="1563"/>
      <c r="U822" s="305"/>
      <c r="V822" s="768"/>
      <c r="W822" s="1651"/>
      <c r="X822" s="512"/>
      <c r="Y822" s="368"/>
      <c r="Z822" s="762" t="s">
        <v>167</v>
      </c>
      <c r="AA822" s="354">
        <v>5</v>
      </c>
      <c r="AB822" s="763" t="s">
        <v>168</v>
      </c>
      <c r="AC822" s="391">
        <f>ROUND(ROUND(ROUND(ROUND(H800*O$8,0)*S812,0)*V819,0)*Y821,0)-AA822</f>
        <v>465</v>
      </c>
      <c r="AD822" s="268"/>
    </row>
    <row r="823" spans="1:30" ht="17.100000000000001" customHeight="1">
      <c r="A823" s="243">
        <v>61</v>
      </c>
      <c r="B823" s="243">
        <v>7148</v>
      </c>
      <c r="C823" s="870" t="s">
        <v>7653</v>
      </c>
      <c r="D823" s="765"/>
      <c r="E823" s="765"/>
      <c r="F823" s="278"/>
      <c r="G823" s="278"/>
      <c r="H823" s="278"/>
      <c r="I823" s="279"/>
      <c r="J823" s="597"/>
      <c r="K823" s="654"/>
      <c r="L823" s="385"/>
      <c r="M823" s="245"/>
      <c r="N823" s="208"/>
      <c r="O823" s="385"/>
      <c r="P823" s="773"/>
      <c r="Q823" s="1580" t="s">
        <v>165</v>
      </c>
      <c r="R823" s="775"/>
      <c r="S823" s="775"/>
      <c r="T823" s="359"/>
      <c r="U823" s="360"/>
      <c r="V823" s="361"/>
      <c r="W823" s="523"/>
      <c r="X823" s="524"/>
      <c r="Y823" s="642"/>
      <c r="Z823" s="247"/>
      <c r="AA823" s="247"/>
      <c r="AB823" s="247"/>
      <c r="AC823" s="391">
        <f>ROUND(ROUND(H800*O$8,0)*S824,0)</f>
        <v>464</v>
      </c>
      <c r="AD823" s="268"/>
    </row>
    <row r="824" spans="1:30" ht="17.100000000000001" customHeight="1">
      <c r="A824" s="243">
        <v>61</v>
      </c>
      <c r="B824" s="243">
        <v>7149</v>
      </c>
      <c r="C824" s="870" t="s">
        <v>7654</v>
      </c>
      <c r="D824" s="765"/>
      <c r="E824" s="765"/>
      <c r="F824" s="278"/>
      <c r="G824" s="278"/>
      <c r="H824" s="278"/>
      <c r="I824" s="279"/>
      <c r="J824" s="597"/>
      <c r="K824" s="654"/>
      <c r="L824" s="385"/>
      <c r="M824" s="245"/>
      <c r="N824" s="208"/>
      <c r="O824" s="385"/>
      <c r="P824" s="772"/>
      <c r="Q824" s="1620"/>
      <c r="R824" s="643" t="s">
        <v>163</v>
      </c>
      <c r="S824" s="365">
        <v>0.5</v>
      </c>
      <c r="T824" s="777"/>
      <c r="U824" s="639"/>
      <c r="V824" s="529"/>
      <c r="W824" s="516"/>
      <c r="X824" s="517"/>
      <c r="Y824" s="526"/>
      <c r="Z824" s="762" t="s">
        <v>167</v>
      </c>
      <c r="AA824" s="354">
        <v>5</v>
      </c>
      <c r="AB824" s="763" t="s">
        <v>168</v>
      </c>
      <c r="AC824" s="391">
        <f>ROUND(ROUND(H800*O$8,0)*S824,0)-AA824</f>
        <v>459</v>
      </c>
      <c r="AD824" s="268"/>
    </row>
    <row r="825" spans="1:30" ht="17.100000000000001" customHeight="1">
      <c r="A825" s="243">
        <v>61</v>
      </c>
      <c r="B825" s="243">
        <v>7150</v>
      </c>
      <c r="C825" s="870" t="s">
        <v>7655</v>
      </c>
      <c r="D825" s="765"/>
      <c r="E825" s="765"/>
      <c r="F825" s="278"/>
      <c r="G825" s="278"/>
      <c r="H825" s="278"/>
      <c r="I825" s="279"/>
      <c r="J825" s="597"/>
      <c r="K825" s="654"/>
      <c r="L825" s="385"/>
      <c r="M825" s="245"/>
      <c r="N825" s="208"/>
      <c r="O825" s="385"/>
      <c r="P825" s="772"/>
      <c r="Q825" s="1620"/>
      <c r="R825" s="530"/>
      <c r="S825" s="530"/>
      <c r="T825" s="777"/>
      <c r="U825" s="639"/>
      <c r="V825" s="529"/>
      <c r="W825" s="1684" t="s">
        <v>4700</v>
      </c>
      <c r="X825" s="362" t="s">
        <v>163</v>
      </c>
      <c r="Y825" s="395">
        <v>0.85</v>
      </c>
      <c r="Z825" s="355"/>
      <c r="AA825" s="247"/>
      <c r="AB825" s="247"/>
      <c r="AC825" s="391">
        <f>ROUND(ROUND(ROUND(H800*O$8,0)*S824,0)*Y825,0)</f>
        <v>394</v>
      </c>
      <c r="AD825" s="268"/>
    </row>
    <row r="826" spans="1:30" ht="17.100000000000001" customHeight="1">
      <c r="A826" s="243">
        <v>61</v>
      </c>
      <c r="B826" s="243">
        <v>7151</v>
      </c>
      <c r="C826" s="870" t="s">
        <v>7656</v>
      </c>
      <c r="D826" s="765"/>
      <c r="E826" s="765"/>
      <c r="F826" s="278"/>
      <c r="G826" s="278"/>
      <c r="H826" s="278"/>
      <c r="I826" s="279"/>
      <c r="J826" s="597"/>
      <c r="K826" s="654"/>
      <c r="L826" s="385"/>
      <c r="M826" s="245"/>
      <c r="N826" s="208"/>
      <c r="O826" s="385"/>
      <c r="P826" s="772"/>
      <c r="Q826" s="1620"/>
      <c r="R826" s="643"/>
      <c r="S826" s="643"/>
      <c r="T826" s="778"/>
      <c r="U826" s="525"/>
      <c r="V826" s="539"/>
      <c r="W826" s="1651"/>
      <c r="X826" s="512"/>
      <c r="Y826" s="368"/>
      <c r="Z826" s="762" t="s">
        <v>167</v>
      </c>
      <c r="AA826" s="354">
        <v>5</v>
      </c>
      <c r="AB826" s="763" t="s">
        <v>168</v>
      </c>
      <c r="AC826" s="391">
        <f>ROUND(ROUND(ROUND(H800*O$8,0)*S824,0)*Y825,0)-AA826</f>
        <v>389</v>
      </c>
      <c r="AD826" s="268"/>
    </row>
    <row r="827" spans="1:30" ht="17.100000000000001" customHeight="1">
      <c r="A827" s="243">
        <v>61</v>
      </c>
      <c r="B827" s="243">
        <v>7152</v>
      </c>
      <c r="C827" s="870" t="s">
        <v>7657</v>
      </c>
      <c r="D827" s="765"/>
      <c r="E827" s="765"/>
      <c r="F827" s="278"/>
      <c r="G827" s="278"/>
      <c r="H827" s="278"/>
      <c r="I827" s="279"/>
      <c r="J827" s="597"/>
      <c r="K827" s="654"/>
      <c r="L827" s="385"/>
      <c r="M827" s="245"/>
      <c r="N827" s="208"/>
      <c r="O827" s="385"/>
      <c r="P827" s="773"/>
      <c r="Q827" s="530"/>
      <c r="R827" s="530"/>
      <c r="S827" s="530"/>
      <c r="T827" s="1580" t="s">
        <v>4703</v>
      </c>
      <c r="U827" s="362" t="s">
        <v>163</v>
      </c>
      <c r="V827" s="356">
        <v>0.7</v>
      </c>
      <c r="W827" s="523"/>
      <c r="X827" s="524"/>
      <c r="Y827" s="642"/>
      <c r="Z827" s="247"/>
      <c r="AA827" s="247"/>
      <c r="AB827" s="247"/>
      <c r="AC827" s="391">
        <f>ROUND(ROUND(ROUND(H800*O$8,0)*S824,0)*V827,0)</f>
        <v>325</v>
      </c>
      <c r="AD827" s="268"/>
    </row>
    <row r="828" spans="1:30" ht="17.100000000000001" customHeight="1">
      <c r="A828" s="243">
        <v>61</v>
      </c>
      <c r="B828" s="243">
        <v>7153</v>
      </c>
      <c r="C828" s="870" t="s">
        <v>7658</v>
      </c>
      <c r="D828" s="765"/>
      <c r="E828" s="765"/>
      <c r="F828" s="278"/>
      <c r="G828" s="278"/>
      <c r="H828" s="278"/>
      <c r="I828" s="279"/>
      <c r="J828" s="597"/>
      <c r="K828" s="654"/>
      <c r="L828" s="385"/>
      <c r="M828" s="245"/>
      <c r="N828" s="208"/>
      <c r="O828" s="385"/>
      <c r="P828" s="773"/>
      <c r="Q828" s="530"/>
      <c r="R828" s="530"/>
      <c r="S828" s="530"/>
      <c r="T828" s="1620"/>
      <c r="U828" s="643"/>
      <c r="V828" s="365"/>
      <c r="W828" s="319"/>
      <c r="X828" s="288"/>
      <c r="Y828" s="526"/>
      <c r="Z828" s="762" t="s">
        <v>167</v>
      </c>
      <c r="AA828" s="354">
        <v>5</v>
      </c>
      <c r="AB828" s="763" t="s">
        <v>168</v>
      </c>
      <c r="AC828" s="391">
        <f>ROUND(ROUND(ROUND(H800*O$8,0)*S824,0)*V827,0)-AA828</f>
        <v>320</v>
      </c>
      <c r="AD828" s="268"/>
    </row>
    <row r="829" spans="1:30" ht="17.100000000000001" customHeight="1">
      <c r="A829" s="243">
        <v>61</v>
      </c>
      <c r="B829" s="243">
        <v>7154</v>
      </c>
      <c r="C829" s="870" t="s">
        <v>7659</v>
      </c>
      <c r="D829" s="765"/>
      <c r="E829" s="765"/>
      <c r="F829" s="278"/>
      <c r="G829" s="278"/>
      <c r="H829" s="278"/>
      <c r="I829" s="279"/>
      <c r="J829" s="597"/>
      <c r="K829" s="654"/>
      <c r="L829" s="385"/>
      <c r="M829" s="245"/>
      <c r="N829" s="208"/>
      <c r="O829" s="385"/>
      <c r="P829" s="774"/>
      <c r="Q829" s="643"/>
      <c r="R829" s="1644"/>
      <c r="S829" s="1652"/>
      <c r="T829" s="1620"/>
      <c r="U829" s="779"/>
      <c r="V829" s="780"/>
      <c r="W829" s="1684" t="s">
        <v>4700</v>
      </c>
      <c r="X829" s="362" t="s">
        <v>163</v>
      </c>
      <c r="Y829" s="395">
        <v>0.85</v>
      </c>
      <c r="Z829" s="355"/>
      <c r="AA829" s="247"/>
      <c r="AB829" s="247"/>
      <c r="AC829" s="391">
        <f>ROUND(ROUND(ROUND(ROUND(H800*O$8,0)*S824,0)*V827,0)*Y829,0)</f>
        <v>276</v>
      </c>
      <c r="AD829" s="268"/>
    </row>
    <row r="830" spans="1:30" ht="17.100000000000001" customHeight="1">
      <c r="A830" s="243">
        <v>61</v>
      </c>
      <c r="B830" s="243">
        <v>7155</v>
      </c>
      <c r="C830" s="870" t="s">
        <v>7660</v>
      </c>
      <c r="D830" s="765"/>
      <c r="E830" s="765"/>
      <c r="F830" s="278"/>
      <c r="G830" s="278"/>
      <c r="H830" s="278"/>
      <c r="I830" s="279"/>
      <c r="J830" s="597"/>
      <c r="K830" s="654"/>
      <c r="L830" s="385"/>
      <c r="M830" s="245"/>
      <c r="N830" s="208"/>
      <c r="O830" s="385"/>
      <c r="P830" s="774"/>
      <c r="Q830" s="643"/>
      <c r="R830" s="643"/>
      <c r="S830" s="643"/>
      <c r="T830" s="781"/>
      <c r="U830" s="537"/>
      <c r="V830" s="783"/>
      <c r="W830" s="1651"/>
      <c r="X830" s="512"/>
      <c r="Y830" s="368"/>
      <c r="Z830" s="762" t="s">
        <v>167</v>
      </c>
      <c r="AA830" s="354">
        <v>5</v>
      </c>
      <c r="AB830" s="763" t="s">
        <v>168</v>
      </c>
      <c r="AC830" s="391">
        <f>ROUND(ROUND(ROUND(ROUND(H800*O$8,0)*S824,0)*V827,0)*Y829,0)-AA830</f>
        <v>271</v>
      </c>
      <c r="AD830" s="268"/>
    </row>
    <row r="831" spans="1:30" ht="17.100000000000001" customHeight="1">
      <c r="A831" s="243">
        <v>61</v>
      </c>
      <c r="B831" s="243">
        <v>7156</v>
      </c>
      <c r="C831" s="870" t="s">
        <v>7661</v>
      </c>
      <c r="D831" s="765"/>
      <c r="E831" s="765"/>
      <c r="F831" s="278"/>
      <c r="G831" s="278"/>
      <c r="H831" s="278"/>
      <c r="I831" s="279"/>
      <c r="J831" s="597"/>
      <c r="K831" s="654"/>
      <c r="L831" s="385"/>
      <c r="M831" s="245"/>
      <c r="N831" s="208"/>
      <c r="O831" s="385"/>
      <c r="P831" s="773"/>
      <c r="Q831" s="643"/>
      <c r="R831" s="1646"/>
      <c r="S831" s="1649"/>
      <c r="T831" s="1580" t="s">
        <v>4708</v>
      </c>
      <c r="U831" s="643" t="s">
        <v>163</v>
      </c>
      <c r="V831" s="365">
        <v>0.85</v>
      </c>
      <c r="W831" s="523"/>
      <c r="X831" s="524"/>
      <c r="Y831" s="642"/>
      <c r="Z831" s="247"/>
      <c r="AA831" s="247"/>
      <c r="AB831" s="247"/>
      <c r="AC831" s="391">
        <f>ROUND(ROUND(ROUND(H800*O$8,0)*S824,0)*V831,0)</f>
        <v>394</v>
      </c>
      <c r="AD831" s="268"/>
    </row>
    <row r="832" spans="1:30" ht="17.100000000000001" customHeight="1">
      <c r="A832" s="243">
        <v>61</v>
      </c>
      <c r="B832" s="243">
        <v>7157</v>
      </c>
      <c r="C832" s="870" t="s">
        <v>7662</v>
      </c>
      <c r="D832" s="765"/>
      <c r="E832" s="765"/>
      <c r="F832" s="278"/>
      <c r="G832" s="278"/>
      <c r="H832" s="278"/>
      <c r="I832" s="279"/>
      <c r="J832" s="597"/>
      <c r="K832" s="654"/>
      <c r="L832" s="385"/>
      <c r="M832" s="245"/>
      <c r="N832" s="208"/>
      <c r="O832" s="385"/>
      <c r="P832" s="773"/>
      <c r="Q832" s="643"/>
      <c r="R832" s="365"/>
      <c r="S832" s="365"/>
      <c r="T832" s="1620"/>
      <c r="U832" s="643"/>
      <c r="V832" s="365"/>
      <c r="W832" s="319"/>
      <c r="X832" s="288"/>
      <c r="Y832" s="526"/>
      <c r="Z832" s="762" t="s">
        <v>167</v>
      </c>
      <c r="AA832" s="354">
        <v>5</v>
      </c>
      <c r="AB832" s="763" t="s">
        <v>168</v>
      </c>
      <c r="AC832" s="391">
        <f>ROUND(ROUND(ROUND(H800*O$8,0)*S824,0)*V831,0)-AA832</f>
        <v>389</v>
      </c>
      <c r="AD832" s="268"/>
    </row>
    <row r="833" spans="1:30" ht="17.100000000000001" customHeight="1">
      <c r="A833" s="243">
        <v>61</v>
      </c>
      <c r="B833" s="243">
        <v>7158</v>
      </c>
      <c r="C833" s="870" t="s">
        <v>7663</v>
      </c>
      <c r="D833" s="765"/>
      <c r="E833" s="765"/>
      <c r="F833" s="278"/>
      <c r="G833" s="278"/>
      <c r="H833" s="278"/>
      <c r="I833" s="279"/>
      <c r="J833" s="597"/>
      <c r="K833" s="654"/>
      <c r="L833" s="385"/>
      <c r="M833" s="245"/>
      <c r="N833" s="208"/>
      <c r="O833" s="385"/>
      <c r="P833" s="774"/>
      <c r="Q833" s="643"/>
      <c r="R833" s="365"/>
      <c r="S833" s="365"/>
      <c r="T833" s="1620"/>
      <c r="U833" s="779"/>
      <c r="V833" s="780"/>
      <c r="W833" s="1684" t="s">
        <v>4700</v>
      </c>
      <c r="X833" s="362" t="s">
        <v>163</v>
      </c>
      <c r="Y833" s="395">
        <v>0.85</v>
      </c>
      <c r="Z833" s="355"/>
      <c r="AA833" s="247"/>
      <c r="AB833" s="247"/>
      <c r="AC833" s="391">
        <f>ROUND(ROUND(ROUND(ROUND(H800*O$8,0)*S824,0)*V831,0)*Y833,0)</f>
        <v>335</v>
      </c>
      <c r="AD833" s="268"/>
    </row>
    <row r="834" spans="1:30" ht="17.100000000000001" customHeight="1">
      <c r="A834" s="243">
        <v>61</v>
      </c>
      <c r="B834" s="243">
        <v>7159</v>
      </c>
      <c r="C834" s="870" t="s">
        <v>7664</v>
      </c>
      <c r="D834" s="765"/>
      <c r="E834" s="765"/>
      <c r="F834" s="278"/>
      <c r="G834" s="278"/>
      <c r="H834" s="278"/>
      <c r="I834" s="279"/>
      <c r="J834" s="597"/>
      <c r="K834" s="654"/>
      <c r="L834" s="385"/>
      <c r="M834" s="245"/>
      <c r="N834" s="208"/>
      <c r="O834" s="385"/>
      <c r="P834" s="467"/>
      <c r="Q834" s="643"/>
      <c r="R834" s="643"/>
      <c r="S834" s="643"/>
      <c r="T834" s="1642"/>
      <c r="U834" s="537"/>
      <c r="V834" s="783"/>
      <c r="W834" s="1651"/>
      <c r="X834" s="512"/>
      <c r="Y834" s="368"/>
      <c r="Z834" s="762" t="s">
        <v>167</v>
      </c>
      <c r="AA834" s="354">
        <v>5</v>
      </c>
      <c r="AB834" s="763" t="s">
        <v>168</v>
      </c>
      <c r="AC834" s="391">
        <f>ROUND(ROUND(ROUND(ROUND(H800*O$8,0)*S824,0)*V831,0)*Y833,0)-AA834</f>
        <v>330</v>
      </c>
      <c r="AD834" s="268"/>
    </row>
    <row r="835" spans="1:30" ht="17.100000000000001" customHeight="1">
      <c r="A835" s="229">
        <v>61</v>
      </c>
      <c r="B835" s="229">
        <v>8415</v>
      </c>
      <c r="C835" s="871" t="s">
        <v>7665</v>
      </c>
      <c r="D835" s="765"/>
      <c r="E835" s="765"/>
      <c r="F835" s="278"/>
      <c r="G835" s="278"/>
      <c r="H835" s="278"/>
      <c r="I835" s="279"/>
      <c r="J835" s="1611" t="s">
        <v>4738</v>
      </c>
      <c r="K835" s="784"/>
      <c r="L835" s="872"/>
      <c r="M835" s="873"/>
      <c r="N835" s="785"/>
      <c r="O835" s="874"/>
      <c r="P835" s="231"/>
      <c r="Q835" s="232"/>
      <c r="R835" s="232"/>
      <c r="S835" s="232"/>
      <c r="T835" s="340"/>
      <c r="U835" s="334"/>
      <c r="V835" s="232"/>
      <c r="W835" s="231"/>
      <c r="X835" s="232"/>
      <c r="Y835" s="314"/>
      <c r="Z835" s="257"/>
      <c r="AA835" s="257"/>
      <c r="AB835" s="257"/>
      <c r="AC835" s="473">
        <f>ROUND(ROUND(H800*L836,0)*O$8,0)</f>
        <v>895</v>
      </c>
      <c r="AD835" s="268"/>
    </row>
    <row r="836" spans="1:30" ht="17.100000000000001" customHeight="1">
      <c r="A836" s="243">
        <v>61</v>
      </c>
      <c r="B836" s="243">
        <v>7160</v>
      </c>
      <c r="C836" s="870" t="s">
        <v>7666</v>
      </c>
      <c r="D836" s="764"/>
      <c r="E836" s="764"/>
      <c r="F836" s="377"/>
      <c r="G836" s="377"/>
      <c r="H836" s="377"/>
      <c r="I836" s="378"/>
      <c r="J836" s="1613"/>
      <c r="K836" s="214" t="s">
        <v>163</v>
      </c>
      <c r="L836" s="875">
        <v>0.96499999999999997</v>
      </c>
      <c r="M836" s="876"/>
      <c r="N836" s="397"/>
      <c r="O836" s="875"/>
      <c r="P836" s="245"/>
      <c r="Q836" s="208"/>
      <c r="R836" s="208"/>
      <c r="S836" s="208"/>
      <c r="T836" s="611"/>
      <c r="U836" s="301"/>
      <c r="V836" s="208"/>
      <c r="W836" s="245"/>
      <c r="X836" s="208"/>
      <c r="Y836" s="226"/>
      <c r="Z836" s="762" t="s">
        <v>167</v>
      </c>
      <c r="AA836" s="354">
        <v>5</v>
      </c>
      <c r="AB836" s="763" t="s">
        <v>168</v>
      </c>
      <c r="AC836" s="391">
        <f>ROUND(ROUND(H800*L836,0)*O$8,0)-AA836</f>
        <v>890</v>
      </c>
      <c r="AD836" s="268"/>
    </row>
    <row r="837" spans="1:30" ht="17.100000000000001" customHeight="1">
      <c r="A837" s="243">
        <v>61</v>
      </c>
      <c r="B837" s="243">
        <v>7161</v>
      </c>
      <c r="C837" s="870" t="s">
        <v>7667</v>
      </c>
      <c r="D837" s="764"/>
      <c r="E837" s="764"/>
      <c r="F837" s="377"/>
      <c r="G837" s="377"/>
      <c r="H837" s="377"/>
      <c r="I837" s="378"/>
      <c r="J837" s="1613"/>
      <c r="K837" s="654"/>
      <c r="L837" s="385"/>
      <c r="M837" s="245"/>
      <c r="N837" s="208"/>
      <c r="O837" s="385"/>
      <c r="P837" s="245"/>
      <c r="Q837" s="208"/>
      <c r="R837" s="208"/>
      <c r="S837" s="208"/>
      <c r="T837" s="611"/>
      <c r="U837" s="301"/>
      <c r="V837" s="385"/>
      <c r="W837" s="1684" t="s">
        <v>4700</v>
      </c>
      <c r="X837" s="362" t="s">
        <v>163</v>
      </c>
      <c r="Y837" s="395">
        <v>0.85</v>
      </c>
      <c r="Z837" s="355"/>
      <c r="AA837" s="247"/>
      <c r="AB837" s="247"/>
      <c r="AC837" s="391">
        <f>ROUND(ROUND(ROUND(H800*L836,0)*O$8,0)*Y837,0)</f>
        <v>761</v>
      </c>
      <c r="AD837" s="268"/>
    </row>
    <row r="838" spans="1:30" ht="17.100000000000001" customHeight="1">
      <c r="A838" s="243">
        <v>61</v>
      </c>
      <c r="B838" s="243">
        <v>7162</v>
      </c>
      <c r="C838" s="870" t="s">
        <v>7668</v>
      </c>
      <c r="D838" s="764"/>
      <c r="E838" s="764"/>
      <c r="F838" s="278"/>
      <c r="G838" s="278"/>
      <c r="H838" s="278"/>
      <c r="I838" s="279"/>
      <c r="J838" s="597"/>
      <c r="K838" s="654"/>
      <c r="L838" s="385"/>
      <c r="M838" s="245"/>
      <c r="N838" s="208"/>
      <c r="O838" s="385"/>
      <c r="P838" s="245"/>
      <c r="Q838" s="208"/>
      <c r="R838" s="208"/>
      <c r="S838" s="208"/>
      <c r="T838" s="761"/>
      <c r="U838" s="304"/>
      <c r="V838" s="226"/>
      <c r="W838" s="1651"/>
      <c r="X838" s="512"/>
      <c r="Y838" s="368"/>
      <c r="Z838" s="762" t="s">
        <v>167</v>
      </c>
      <c r="AA838" s="354">
        <v>5</v>
      </c>
      <c r="AB838" s="763" t="s">
        <v>168</v>
      </c>
      <c r="AC838" s="391">
        <f>ROUND(ROUND(ROUND(H800*L836,0)*O$8,0)*Y837,0)-AA838</f>
        <v>756</v>
      </c>
      <c r="AD838" s="268"/>
    </row>
    <row r="839" spans="1:30" ht="17.100000000000001" customHeight="1">
      <c r="A839" s="229">
        <v>61</v>
      </c>
      <c r="B839" s="229">
        <v>8416</v>
      </c>
      <c r="C839" s="871" t="s">
        <v>7669</v>
      </c>
      <c r="D839" s="764"/>
      <c r="E839" s="764"/>
      <c r="F839" s="278"/>
      <c r="G839" s="278"/>
      <c r="H839" s="278"/>
      <c r="I839" s="279"/>
      <c r="J839" s="597"/>
      <c r="K839" s="654"/>
      <c r="L839" s="385"/>
      <c r="M839" s="245"/>
      <c r="N839" s="208"/>
      <c r="O839" s="385"/>
      <c r="P839" s="245"/>
      <c r="Q839" s="208"/>
      <c r="R839" s="208"/>
      <c r="S839" s="208"/>
      <c r="T839" s="1542" t="s">
        <v>4703</v>
      </c>
      <c r="U839" s="372" t="s">
        <v>163</v>
      </c>
      <c r="V839" s="373">
        <v>0.7</v>
      </c>
      <c r="W839" s="231"/>
      <c r="X839" s="232"/>
      <c r="Y839" s="314"/>
      <c r="Z839" s="257"/>
      <c r="AA839" s="257"/>
      <c r="AB839" s="257"/>
      <c r="AC839" s="473">
        <f>ROUND(ROUND(ROUND(H800*L836,0)*O$8,0)*V839,0)</f>
        <v>627</v>
      </c>
      <c r="AD839" s="268"/>
    </row>
    <row r="840" spans="1:30" ht="17.100000000000001" customHeight="1">
      <c r="A840" s="243">
        <v>61</v>
      </c>
      <c r="B840" s="243">
        <v>7163</v>
      </c>
      <c r="C840" s="870" t="s">
        <v>7670</v>
      </c>
      <c r="D840" s="764"/>
      <c r="E840" s="764"/>
      <c r="F840" s="278"/>
      <c r="G840" s="278"/>
      <c r="H840" s="208"/>
      <c r="I840" s="388"/>
      <c r="J840" s="597"/>
      <c r="K840" s="654"/>
      <c r="L840" s="385"/>
      <c r="M840" s="245"/>
      <c r="N840" s="208"/>
      <c r="O840" s="385"/>
      <c r="P840" s="245"/>
      <c r="Q840" s="208"/>
      <c r="R840" s="208"/>
      <c r="S840" s="208"/>
      <c r="T840" s="1545"/>
      <c r="U840" s="214"/>
      <c r="V840" s="609"/>
      <c r="W840" s="281"/>
      <c r="X840" s="216"/>
      <c r="Y840" s="226"/>
      <c r="Z840" s="762" t="s">
        <v>167</v>
      </c>
      <c r="AA840" s="354">
        <v>5</v>
      </c>
      <c r="AB840" s="763" t="s">
        <v>168</v>
      </c>
      <c r="AC840" s="391">
        <f>ROUND(ROUND(ROUND(H800*L836,0)*O$8,0)*V839,0)-AA840</f>
        <v>622</v>
      </c>
      <c r="AD840" s="268"/>
    </row>
    <row r="841" spans="1:30" ht="17.100000000000001" customHeight="1">
      <c r="A841" s="243">
        <v>61</v>
      </c>
      <c r="B841" s="243">
        <v>7164</v>
      </c>
      <c r="C841" s="870" t="s">
        <v>7671</v>
      </c>
      <c r="D841" s="765"/>
      <c r="E841" s="764"/>
      <c r="F841" s="406"/>
      <c r="G841" s="406"/>
      <c r="H841" s="208"/>
      <c r="I841" s="388"/>
      <c r="J841" s="597"/>
      <c r="K841" s="654"/>
      <c r="L841" s="385"/>
      <c r="M841" s="245"/>
      <c r="N841" s="208"/>
      <c r="O841" s="385"/>
      <c r="P841" s="245"/>
      <c r="Q841" s="208"/>
      <c r="R841" s="208"/>
      <c r="S841" s="208"/>
      <c r="T841" s="1545"/>
      <c r="U841" s="302"/>
      <c r="V841" s="766"/>
      <c r="W841" s="1684" t="s">
        <v>4700</v>
      </c>
      <c r="X841" s="362" t="s">
        <v>163</v>
      </c>
      <c r="Y841" s="395">
        <v>0.85</v>
      </c>
      <c r="Z841" s="355"/>
      <c r="AA841" s="247"/>
      <c r="AB841" s="247"/>
      <c r="AC841" s="391">
        <f>ROUND(ROUND(ROUND(ROUND(H800*L836,0)*O$8,0)*V839,0)*Y841,0)</f>
        <v>533</v>
      </c>
      <c r="AD841" s="268"/>
    </row>
    <row r="842" spans="1:30" ht="17.100000000000001" customHeight="1">
      <c r="A842" s="243">
        <v>61</v>
      </c>
      <c r="B842" s="243">
        <v>7165</v>
      </c>
      <c r="C842" s="870" t="s">
        <v>7672</v>
      </c>
      <c r="D842" s="765"/>
      <c r="E842" s="764"/>
      <c r="F842" s="406"/>
      <c r="G842" s="406"/>
      <c r="H842" s="208"/>
      <c r="I842" s="388"/>
      <c r="J842" s="597"/>
      <c r="K842" s="654"/>
      <c r="L842" s="385"/>
      <c r="M842" s="245"/>
      <c r="N842" s="208"/>
      <c r="O842" s="385"/>
      <c r="P842" s="245"/>
      <c r="Q842" s="208"/>
      <c r="R842" s="208"/>
      <c r="S842" s="208"/>
      <c r="T842" s="399"/>
      <c r="U842" s="305"/>
      <c r="V842" s="768"/>
      <c r="W842" s="1651"/>
      <c r="X842" s="512"/>
      <c r="Y842" s="368"/>
      <c r="Z842" s="762" t="s">
        <v>167</v>
      </c>
      <c r="AA842" s="354">
        <v>5</v>
      </c>
      <c r="AB842" s="763" t="s">
        <v>168</v>
      </c>
      <c r="AC842" s="391">
        <f>ROUND(ROUND(ROUND(ROUND(H800*L836,0)*O$8,0)*V839,0)*Y841,0)-AA842</f>
        <v>528</v>
      </c>
      <c r="AD842" s="268"/>
    </row>
    <row r="843" spans="1:30" ht="17.100000000000001" customHeight="1">
      <c r="A843" s="229">
        <v>61</v>
      </c>
      <c r="B843" s="229">
        <v>8775</v>
      </c>
      <c r="C843" s="871" t="s">
        <v>7673</v>
      </c>
      <c r="D843" s="765"/>
      <c r="E843" s="764"/>
      <c r="F843" s="406"/>
      <c r="G843" s="406"/>
      <c r="H843" s="208"/>
      <c r="I843" s="388"/>
      <c r="J843" s="597"/>
      <c r="K843" s="654"/>
      <c r="L843" s="385"/>
      <c r="M843" s="245"/>
      <c r="N843" s="208"/>
      <c r="O843" s="385"/>
      <c r="P843" s="245"/>
      <c r="Q843" s="208"/>
      <c r="R843" s="208"/>
      <c r="S843" s="385"/>
      <c r="T843" s="1542" t="s">
        <v>4708</v>
      </c>
      <c r="U843" s="214" t="s">
        <v>163</v>
      </c>
      <c r="V843" s="609">
        <v>0.85</v>
      </c>
      <c r="W843" s="231"/>
      <c r="X843" s="232"/>
      <c r="Y843" s="314"/>
      <c r="Z843" s="257"/>
      <c r="AA843" s="257"/>
      <c r="AB843" s="257"/>
      <c r="AC843" s="473">
        <f>ROUND(ROUND(ROUND(H800*L836,0)*O$8,0)*V843,0)</f>
        <v>761</v>
      </c>
      <c r="AD843" s="268"/>
    </row>
    <row r="844" spans="1:30" ht="17.100000000000001" customHeight="1">
      <c r="A844" s="243">
        <v>61</v>
      </c>
      <c r="B844" s="243">
        <v>7166</v>
      </c>
      <c r="C844" s="870" t="s">
        <v>7674</v>
      </c>
      <c r="D844" s="765"/>
      <c r="E844" s="764"/>
      <c r="F844" s="406"/>
      <c r="G844" s="406"/>
      <c r="H844" s="208"/>
      <c r="I844" s="388"/>
      <c r="J844" s="597"/>
      <c r="K844" s="654"/>
      <c r="L844" s="385"/>
      <c r="M844" s="245"/>
      <c r="N844" s="208"/>
      <c r="O844" s="385"/>
      <c r="P844" s="245"/>
      <c r="Q844" s="208"/>
      <c r="R844" s="208"/>
      <c r="S844" s="208"/>
      <c r="T844" s="1545"/>
      <c r="U844" s="214"/>
      <c r="V844" s="609"/>
      <c r="W844" s="281"/>
      <c r="X844" s="216"/>
      <c r="Y844" s="226"/>
      <c r="Z844" s="762" t="s">
        <v>167</v>
      </c>
      <c r="AA844" s="354">
        <v>5</v>
      </c>
      <c r="AB844" s="763" t="s">
        <v>168</v>
      </c>
      <c r="AC844" s="391">
        <f>ROUND(ROUND(ROUND(H800*L836,0)*O$8,0)*V843,0)-AA844</f>
        <v>756</v>
      </c>
      <c r="AD844" s="268"/>
    </row>
    <row r="845" spans="1:30" ht="17.100000000000001" customHeight="1">
      <c r="A845" s="243">
        <v>61</v>
      </c>
      <c r="B845" s="243">
        <v>7167</v>
      </c>
      <c r="C845" s="870" t="s">
        <v>7675</v>
      </c>
      <c r="D845" s="765"/>
      <c r="E845" s="764"/>
      <c r="F845" s="278"/>
      <c r="G845" s="278"/>
      <c r="H845" s="278"/>
      <c r="I845" s="279"/>
      <c r="J845" s="597"/>
      <c r="K845" s="654"/>
      <c r="L845" s="385"/>
      <c r="M845" s="245"/>
      <c r="N845" s="208"/>
      <c r="O845" s="385"/>
      <c r="P845" s="245"/>
      <c r="Q845" s="208"/>
      <c r="R845" s="208"/>
      <c r="S845" s="208"/>
      <c r="T845" s="1545"/>
      <c r="U845" s="302"/>
      <c r="V845" s="766"/>
      <c r="W845" s="1684" t="s">
        <v>4700</v>
      </c>
      <c r="X845" s="362" t="s">
        <v>163</v>
      </c>
      <c r="Y845" s="395">
        <v>0.85</v>
      </c>
      <c r="Z845" s="355"/>
      <c r="AA845" s="247"/>
      <c r="AB845" s="247"/>
      <c r="AC845" s="391">
        <f>ROUND(ROUND(ROUND(ROUND(H800*L836,0)*O$8,0)*V843,0)*Y845,0)</f>
        <v>647</v>
      </c>
      <c r="AD845" s="268"/>
    </row>
    <row r="846" spans="1:30" ht="17.100000000000001" customHeight="1">
      <c r="A846" s="243">
        <v>61</v>
      </c>
      <c r="B846" s="243">
        <v>7168</v>
      </c>
      <c r="C846" s="870" t="s">
        <v>7676</v>
      </c>
      <c r="D846" s="765"/>
      <c r="E846" s="764"/>
      <c r="F846" s="278"/>
      <c r="G846" s="278"/>
      <c r="H846" s="278"/>
      <c r="I846" s="279"/>
      <c r="J846" s="597"/>
      <c r="K846" s="654"/>
      <c r="L846" s="385"/>
      <c r="M846" s="245"/>
      <c r="N846" s="208"/>
      <c r="O846" s="385"/>
      <c r="P846" s="281"/>
      <c r="Q846" s="216"/>
      <c r="R846" s="216"/>
      <c r="S846" s="216"/>
      <c r="T846" s="1563"/>
      <c r="U846" s="305"/>
      <c r="V846" s="768"/>
      <c r="W846" s="1651"/>
      <c r="X846" s="512"/>
      <c r="Y846" s="368"/>
      <c r="Z846" s="762" t="s">
        <v>167</v>
      </c>
      <c r="AA846" s="354">
        <v>5</v>
      </c>
      <c r="AB846" s="763" t="s">
        <v>168</v>
      </c>
      <c r="AC846" s="391">
        <f>ROUND(ROUND(ROUND(ROUND(H800*L836,0)*O$8,0)*V843,0)*Y845,0)-AA846</f>
        <v>642</v>
      </c>
      <c r="AD846" s="268"/>
    </row>
    <row r="847" spans="1:30" ht="17.100000000000001" customHeight="1">
      <c r="A847" s="229">
        <v>61</v>
      </c>
      <c r="B847" s="229">
        <v>8417</v>
      </c>
      <c r="C847" s="871" t="s">
        <v>7677</v>
      </c>
      <c r="D847" s="765"/>
      <c r="E847" s="765"/>
      <c r="F847" s="278"/>
      <c r="G847" s="278"/>
      <c r="H847" s="278"/>
      <c r="I847" s="279"/>
      <c r="J847" s="597"/>
      <c r="K847" s="654"/>
      <c r="L847" s="385"/>
      <c r="M847" s="245"/>
      <c r="N847" s="208"/>
      <c r="O847" s="385"/>
      <c r="P847" s="1539" t="s">
        <v>4713</v>
      </c>
      <c r="Q847" s="1608" t="s">
        <v>162</v>
      </c>
      <c r="R847" s="769"/>
      <c r="S847" s="769"/>
      <c r="T847" s="340"/>
      <c r="U847" s="338"/>
      <c r="V847" s="334"/>
      <c r="W847" s="231"/>
      <c r="X847" s="232"/>
      <c r="Y847" s="314"/>
      <c r="Z847" s="257"/>
      <c r="AA847" s="257"/>
      <c r="AB847" s="257"/>
      <c r="AC847" s="473">
        <f>ROUND(ROUND(ROUND(H800*L836,0)*O$8,0)*S848,0)</f>
        <v>627</v>
      </c>
      <c r="AD847" s="268"/>
    </row>
    <row r="848" spans="1:30" ht="17.100000000000001" customHeight="1">
      <c r="A848" s="243">
        <v>61</v>
      </c>
      <c r="B848" s="243">
        <v>7169</v>
      </c>
      <c r="C848" s="870" t="s">
        <v>7678</v>
      </c>
      <c r="D848" s="765"/>
      <c r="E848" s="765"/>
      <c r="F848" s="278"/>
      <c r="G848" s="278"/>
      <c r="H848" s="278"/>
      <c r="I848" s="279"/>
      <c r="J848" s="597"/>
      <c r="K848" s="654"/>
      <c r="L848" s="385"/>
      <c r="M848" s="245"/>
      <c r="N848" s="208"/>
      <c r="O848" s="385"/>
      <c r="P848" s="1631"/>
      <c r="Q848" s="1586"/>
      <c r="R848" s="214" t="s">
        <v>163</v>
      </c>
      <c r="S848" s="770">
        <v>0.7</v>
      </c>
      <c r="T848" s="611"/>
      <c r="U848" s="392"/>
      <c r="V848" s="301"/>
      <c r="W848" s="245"/>
      <c r="X848" s="208"/>
      <c r="Y848" s="226"/>
      <c r="Z848" s="762" t="s">
        <v>167</v>
      </c>
      <c r="AA848" s="354">
        <v>5</v>
      </c>
      <c r="AB848" s="763" t="s">
        <v>168</v>
      </c>
      <c r="AC848" s="391">
        <f>ROUND(ROUND(ROUND(H800*L836,0)*O$8,0)*S848,0)-AA848</f>
        <v>622</v>
      </c>
      <c r="AD848" s="268"/>
    </row>
    <row r="849" spans="1:30" ht="17.100000000000001" customHeight="1">
      <c r="A849" s="243">
        <v>61</v>
      </c>
      <c r="B849" s="243">
        <v>7170</v>
      </c>
      <c r="C849" s="870" t="s">
        <v>7679</v>
      </c>
      <c r="D849" s="765"/>
      <c r="E849" s="765"/>
      <c r="F849" s="278"/>
      <c r="G849" s="278"/>
      <c r="H849" s="278"/>
      <c r="I849" s="279"/>
      <c r="J849" s="597"/>
      <c r="K849" s="654"/>
      <c r="L849" s="385"/>
      <c r="M849" s="245"/>
      <c r="N849" s="208"/>
      <c r="O849" s="385"/>
      <c r="P849" s="1631"/>
      <c r="Q849" s="1586"/>
      <c r="T849" s="611"/>
      <c r="U849" s="392"/>
      <c r="V849" s="301"/>
      <c r="W849" s="1684" t="s">
        <v>4700</v>
      </c>
      <c r="X849" s="362" t="s">
        <v>163</v>
      </c>
      <c r="Y849" s="395">
        <v>0.85</v>
      </c>
      <c r="Z849" s="355"/>
      <c r="AA849" s="247"/>
      <c r="AB849" s="247"/>
      <c r="AC849" s="391">
        <f>ROUND(ROUND(ROUND(ROUND(H800*L836,0)*O$8,0)*S848,0)*Y849,0)</f>
        <v>533</v>
      </c>
      <c r="AD849" s="268"/>
    </row>
    <row r="850" spans="1:30" ht="17.100000000000001" customHeight="1">
      <c r="A850" s="243">
        <v>61</v>
      </c>
      <c r="B850" s="243">
        <v>7171</v>
      </c>
      <c r="C850" s="870" t="s">
        <v>7680</v>
      </c>
      <c r="D850" s="765"/>
      <c r="E850" s="765"/>
      <c r="F850" s="278"/>
      <c r="G850" s="278"/>
      <c r="H850" s="278"/>
      <c r="I850" s="279"/>
      <c r="J850" s="597"/>
      <c r="K850" s="654"/>
      <c r="L850" s="385"/>
      <c r="M850" s="245"/>
      <c r="N850" s="208"/>
      <c r="O850" s="385"/>
      <c r="P850" s="772"/>
      <c r="Q850" s="1586"/>
      <c r="R850" s="214"/>
      <c r="S850" s="214"/>
      <c r="T850" s="761"/>
      <c r="U850" s="407"/>
      <c r="V850" s="304"/>
      <c r="W850" s="1651"/>
      <c r="X850" s="512"/>
      <c r="Y850" s="368"/>
      <c r="Z850" s="762" t="s">
        <v>167</v>
      </c>
      <c r="AA850" s="354">
        <v>5</v>
      </c>
      <c r="AB850" s="763" t="s">
        <v>168</v>
      </c>
      <c r="AC850" s="391">
        <f>ROUND(ROUND(ROUND(ROUND(H800*L836,0)*O$8,0)*S848,0)*Y849,0)-AA850</f>
        <v>528</v>
      </c>
      <c r="AD850" s="268"/>
    </row>
    <row r="851" spans="1:30" ht="17.100000000000001" customHeight="1">
      <c r="A851" s="229">
        <v>61</v>
      </c>
      <c r="B851" s="229">
        <v>8418</v>
      </c>
      <c r="C851" s="871" t="s">
        <v>7681</v>
      </c>
      <c r="D851" s="765"/>
      <c r="E851" s="765"/>
      <c r="F851" s="278"/>
      <c r="G851" s="278"/>
      <c r="H851" s="278"/>
      <c r="I851" s="279"/>
      <c r="J851" s="597"/>
      <c r="K851" s="654"/>
      <c r="L851" s="385"/>
      <c r="M851" s="245"/>
      <c r="N851" s="208"/>
      <c r="O851" s="385"/>
      <c r="P851" s="773"/>
      <c r="T851" s="1542" t="s">
        <v>4703</v>
      </c>
      <c r="U851" s="372" t="s">
        <v>163</v>
      </c>
      <c r="V851" s="373">
        <v>0.7</v>
      </c>
      <c r="W851" s="231"/>
      <c r="X851" s="232"/>
      <c r="Y851" s="314"/>
      <c r="Z851" s="257"/>
      <c r="AA851" s="257"/>
      <c r="AB851" s="257"/>
      <c r="AC851" s="473">
        <f>ROUND(ROUND(ROUND(ROUND(H800*L836,0)*O$8,0)*S848,0)*V851,0)</f>
        <v>439</v>
      </c>
      <c r="AD851" s="268"/>
    </row>
    <row r="852" spans="1:30" ht="17.100000000000001" customHeight="1">
      <c r="A852" s="243">
        <v>61</v>
      </c>
      <c r="B852" s="243">
        <v>7172</v>
      </c>
      <c r="C852" s="870" t="s">
        <v>7682</v>
      </c>
      <c r="D852" s="765"/>
      <c r="E852" s="765"/>
      <c r="F852" s="278"/>
      <c r="G852" s="278"/>
      <c r="H852" s="278"/>
      <c r="I852" s="279"/>
      <c r="J852" s="597"/>
      <c r="K852" s="654"/>
      <c r="L852" s="385"/>
      <c r="M852" s="245"/>
      <c r="N852" s="208"/>
      <c r="O852" s="385"/>
      <c r="P852" s="773"/>
      <c r="T852" s="1545"/>
      <c r="U852" s="214"/>
      <c r="V852" s="609"/>
      <c r="W852" s="281"/>
      <c r="X852" s="216"/>
      <c r="Y852" s="226"/>
      <c r="Z852" s="762" t="s">
        <v>167</v>
      </c>
      <c r="AA852" s="354">
        <v>5</v>
      </c>
      <c r="AB852" s="763" t="s">
        <v>168</v>
      </c>
      <c r="AC852" s="391">
        <f>ROUND(ROUND(ROUND(ROUND(H800*L836,0)*O$8,0)*S848,0)*V851,0)-AA852</f>
        <v>434</v>
      </c>
      <c r="AD852" s="268"/>
    </row>
    <row r="853" spans="1:30" ht="17.100000000000001" customHeight="1">
      <c r="A853" s="243">
        <v>61</v>
      </c>
      <c r="B853" s="243">
        <v>7173</v>
      </c>
      <c r="C853" s="870" t="s">
        <v>7683</v>
      </c>
      <c r="D853" s="765"/>
      <c r="E853" s="765"/>
      <c r="F853" s="278"/>
      <c r="G853" s="278"/>
      <c r="H853" s="278"/>
      <c r="I853" s="279"/>
      <c r="J853" s="597"/>
      <c r="K853" s="654"/>
      <c r="L853" s="385"/>
      <c r="M853" s="245"/>
      <c r="N853" s="208"/>
      <c r="O853" s="385"/>
      <c r="P853" s="774"/>
      <c r="Q853" s="214"/>
      <c r="R853" s="1653"/>
      <c r="S853" s="1653"/>
      <c r="T853" s="1545"/>
      <c r="U853" s="302"/>
      <c r="V853" s="766"/>
      <c r="W853" s="1684" t="s">
        <v>4700</v>
      </c>
      <c r="X853" s="362" t="s">
        <v>163</v>
      </c>
      <c r="Y853" s="395">
        <v>0.85</v>
      </c>
      <c r="Z853" s="355"/>
      <c r="AA853" s="247"/>
      <c r="AB853" s="247"/>
      <c r="AC853" s="391">
        <f>ROUND(ROUND(ROUND(ROUND(ROUND(H800*L836,0)*O$8,0)*S848,0)*V851,0)*Y853,0)</f>
        <v>373</v>
      </c>
      <c r="AD853" s="268"/>
    </row>
    <row r="854" spans="1:30" ht="17.100000000000001" customHeight="1">
      <c r="A854" s="243">
        <v>61</v>
      </c>
      <c r="B854" s="243">
        <v>7174</v>
      </c>
      <c r="C854" s="870" t="s">
        <v>7684</v>
      </c>
      <c r="D854" s="765"/>
      <c r="E854" s="765"/>
      <c r="F854" s="278"/>
      <c r="G854" s="278"/>
      <c r="H854" s="278"/>
      <c r="I854" s="279"/>
      <c r="J854" s="597"/>
      <c r="K854" s="654"/>
      <c r="L854" s="385"/>
      <c r="M854" s="245"/>
      <c r="N854" s="208"/>
      <c r="O854" s="385"/>
      <c r="P854" s="774"/>
      <c r="Q854" s="214"/>
      <c r="R854" s="214"/>
      <c r="S854" s="214"/>
      <c r="T854" s="399"/>
      <c r="U854" s="305"/>
      <c r="V854" s="768"/>
      <c r="W854" s="1651"/>
      <c r="X854" s="512"/>
      <c r="Y854" s="368"/>
      <c r="Z854" s="762" t="s">
        <v>167</v>
      </c>
      <c r="AA854" s="354">
        <v>5</v>
      </c>
      <c r="AB854" s="763" t="s">
        <v>168</v>
      </c>
      <c r="AC854" s="391">
        <f>ROUND(ROUND(ROUND(ROUND(ROUND(H800*L836,0)*O$8,0)*S848,0)*V851,0)*Y853,0)-AA854</f>
        <v>368</v>
      </c>
      <c r="AD854" s="268"/>
    </row>
    <row r="855" spans="1:30" ht="17.100000000000001" customHeight="1">
      <c r="A855" s="229">
        <v>61</v>
      </c>
      <c r="B855" s="229">
        <v>8776</v>
      </c>
      <c r="C855" s="871" t="s">
        <v>7685</v>
      </c>
      <c r="D855" s="765"/>
      <c r="E855" s="765"/>
      <c r="F855" s="278"/>
      <c r="G855" s="278"/>
      <c r="H855" s="278"/>
      <c r="I855" s="279"/>
      <c r="J855" s="597"/>
      <c r="K855" s="654"/>
      <c r="L855" s="385"/>
      <c r="M855" s="245"/>
      <c r="N855" s="208"/>
      <c r="O855" s="385"/>
      <c r="P855" s="773"/>
      <c r="Q855" s="214"/>
      <c r="R855" s="1599"/>
      <c r="S855" s="1600"/>
      <c r="T855" s="1542" t="s">
        <v>4708</v>
      </c>
      <c r="U855" s="214" t="s">
        <v>163</v>
      </c>
      <c r="V855" s="609">
        <v>0.85</v>
      </c>
      <c r="W855" s="231"/>
      <c r="X855" s="232"/>
      <c r="Y855" s="314"/>
      <c r="Z855" s="257"/>
      <c r="AA855" s="257"/>
      <c r="AB855" s="257"/>
      <c r="AC855" s="473">
        <f>ROUND(ROUND(ROUND(ROUND(H800*L836,0)*O$8,0)*S848,0)*V855,0)</f>
        <v>533</v>
      </c>
      <c r="AD855" s="268"/>
    </row>
    <row r="856" spans="1:30" ht="17.100000000000001" customHeight="1">
      <c r="A856" s="243">
        <v>61</v>
      </c>
      <c r="B856" s="243">
        <v>7175</v>
      </c>
      <c r="C856" s="870" t="s">
        <v>7686</v>
      </c>
      <c r="D856" s="765"/>
      <c r="E856" s="765"/>
      <c r="F856" s="278"/>
      <c r="G856" s="278"/>
      <c r="H856" s="278"/>
      <c r="I856" s="279"/>
      <c r="J856" s="597"/>
      <c r="K856" s="654"/>
      <c r="L856" s="385"/>
      <c r="M856" s="245"/>
      <c r="N856" s="208"/>
      <c r="O856" s="385"/>
      <c r="P856" s="773"/>
      <c r="Q856" s="214"/>
      <c r="R856" s="609"/>
      <c r="S856" s="609"/>
      <c r="T856" s="1545"/>
      <c r="U856" s="214"/>
      <c r="V856" s="609"/>
      <c r="W856" s="281"/>
      <c r="X856" s="216"/>
      <c r="Y856" s="226"/>
      <c r="Z856" s="762" t="s">
        <v>167</v>
      </c>
      <c r="AA856" s="354">
        <v>5</v>
      </c>
      <c r="AB856" s="763" t="s">
        <v>168</v>
      </c>
      <c r="AC856" s="391">
        <f>ROUND(ROUND(ROUND(ROUND(H800*L836,0)*O$8,0)*S848,0)*V855,0)-AA856</f>
        <v>528</v>
      </c>
      <c r="AD856" s="268"/>
    </row>
    <row r="857" spans="1:30" ht="17.100000000000001" customHeight="1">
      <c r="A857" s="243">
        <v>61</v>
      </c>
      <c r="B857" s="243">
        <v>7176</v>
      </c>
      <c r="C857" s="870" t="s">
        <v>7687</v>
      </c>
      <c r="D857" s="765"/>
      <c r="E857" s="765"/>
      <c r="F857" s="278"/>
      <c r="G857" s="278"/>
      <c r="H857" s="278"/>
      <c r="I857" s="279"/>
      <c r="J857" s="597"/>
      <c r="K857" s="654"/>
      <c r="L857" s="385"/>
      <c r="M857" s="245"/>
      <c r="N857" s="208"/>
      <c r="O857" s="385"/>
      <c r="P857" s="774"/>
      <c r="Q857" s="214"/>
      <c r="R857" s="609"/>
      <c r="S857" s="609"/>
      <c r="T857" s="1545"/>
      <c r="U857" s="302"/>
      <c r="V857" s="766"/>
      <c r="W857" s="1684" t="s">
        <v>4700</v>
      </c>
      <c r="X857" s="362" t="s">
        <v>163</v>
      </c>
      <c r="Y857" s="395">
        <v>0.85</v>
      </c>
      <c r="Z857" s="355"/>
      <c r="AA857" s="247"/>
      <c r="AB857" s="247"/>
      <c r="AC857" s="391">
        <f>ROUND(ROUND(ROUND(ROUND(ROUND(H800*L836,0)*O$8,0)*S848,0)*V855,0)*Y857,0)</f>
        <v>453</v>
      </c>
      <c r="AD857" s="268"/>
    </row>
    <row r="858" spans="1:30" ht="17.100000000000001" customHeight="1">
      <c r="A858" s="243">
        <v>61</v>
      </c>
      <c r="B858" s="243">
        <v>7177</v>
      </c>
      <c r="C858" s="870" t="s">
        <v>7688</v>
      </c>
      <c r="D858" s="765"/>
      <c r="E858" s="765"/>
      <c r="F858" s="278"/>
      <c r="G858" s="278"/>
      <c r="H858" s="278"/>
      <c r="I858" s="279"/>
      <c r="J858" s="597"/>
      <c r="K858" s="654"/>
      <c r="L858" s="385"/>
      <c r="M858" s="245"/>
      <c r="N858" s="208"/>
      <c r="O858" s="385"/>
      <c r="P858" s="773"/>
      <c r="Q858" s="786"/>
      <c r="R858" s="400"/>
      <c r="S858" s="787"/>
      <c r="T858" s="1563"/>
      <c r="U858" s="305"/>
      <c r="V858" s="768"/>
      <c r="W858" s="1651"/>
      <c r="X858" s="512"/>
      <c r="Y858" s="368"/>
      <c r="Z858" s="762" t="s">
        <v>167</v>
      </c>
      <c r="AA858" s="354">
        <v>5</v>
      </c>
      <c r="AB858" s="763" t="s">
        <v>168</v>
      </c>
      <c r="AC858" s="391">
        <f>ROUND(ROUND(ROUND(ROUND(ROUND(H800*L836,0)*O$8,0)*S848,0)*V855,0)*Y857,0)-AA858</f>
        <v>448</v>
      </c>
      <c r="AD858" s="268"/>
    </row>
    <row r="859" spans="1:30" ht="17.100000000000001" customHeight="1">
      <c r="A859" s="243">
        <v>61</v>
      </c>
      <c r="B859" s="243">
        <v>7178</v>
      </c>
      <c r="C859" s="870" t="s">
        <v>7689</v>
      </c>
      <c r="D859" s="765"/>
      <c r="E859" s="765"/>
      <c r="F859" s="278"/>
      <c r="G859" s="278"/>
      <c r="H859" s="278"/>
      <c r="I859" s="279"/>
      <c r="J859" s="597"/>
      <c r="K859" s="654"/>
      <c r="L859" s="385"/>
      <c r="M859" s="245"/>
      <c r="N859" s="208"/>
      <c r="O859" s="385"/>
      <c r="P859" s="773"/>
      <c r="Q859" s="1580" t="s">
        <v>165</v>
      </c>
      <c r="R859" s="775"/>
      <c r="S859" s="775"/>
      <c r="T859" s="359"/>
      <c r="U859" s="360"/>
      <c r="V859" s="361"/>
      <c r="W859" s="523"/>
      <c r="X859" s="524"/>
      <c r="Y859" s="642"/>
      <c r="Z859" s="247"/>
      <c r="AA859" s="247"/>
      <c r="AB859" s="247"/>
      <c r="AC859" s="391">
        <f>ROUND(ROUND(ROUND(H800*L836,0)*O$8,0)*S860,0)</f>
        <v>448</v>
      </c>
      <c r="AD859" s="268"/>
    </row>
    <row r="860" spans="1:30" ht="17.100000000000001" customHeight="1">
      <c r="A860" s="243">
        <v>61</v>
      </c>
      <c r="B860" s="243">
        <v>7179</v>
      </c>
      <c r="C860" s="870" t="s">
        <v>7690</v>
      </c>
      <c r="D860" s="765"/>
      <c r="E860" s="765"/>
      <c r="F860" s="278"/>
      <c r="G860" s="278"/>
      <c r="H860" s="278"/>
      <c r="I860" s="279"/>
      <c r="J860" s="597"/>
      <c r="K860" s="654"/>
      <c r="L860" s="385"/>
      <c r="M860" s="245"/>
      <c r="N860" s="208"/>
      <c r="O860" s="385"/>
      <c r="P860" s="772"/>
      <c r="Q860" s="1620"/>
      <c r="R860" s="643" t="s">
        <v>163</v>
      </c>
      <c r="S860" s="365">
        <v>0.5</v>
      </c>
      <c r="T860" s="777"/>
      <c r="U860" s="639"/>
      <c r="V860" s="529"/>
      <c r="W860" s="516"/>
      <c r="X860" s="517"/>
      <c r="Y860" s="526"/>
      <c r="Z860" s="762" t="s">
        <v>167</v>
      </c>
      <c r="AA860" s="354">
        <v>5</v>
      </c>
      <c r="AB860" s="763" t="s">
        <v>168</v>
      </c>
      <c r="AC860" s="391">
        <f>ROUND(ROUND(ROUND(H800*L836,0)*O$8,0)*S860,0)-AA860</f>
        <v>443</v>
      </c>
      <c r="AD860" s="268"/>
    </row>
    <row r="861" spans="1:30" ht="17.100000000000001" customHeight="1">
      <c r="A861" s="243">
        <v>61</v>
      </c>
      <c r="B861" s="243">
        <v>7180</v>
      </c>
      <c r="C861" s="870" t="s">
        <v>7691</v>
      </c>
      <c r="D861" s="765"/>
      <c r="E861" s="765"/>
      <c r="F861" s="278"/>
      <c r="G861" s="278"/>
      <c r="H861" s="278"/>
      <c r="I861" s="279"/>
      <c r="J861" s="597"/>
      <c r="K861" s="654"/>
      <c r="L861" s="385"/>
      <c r="M861" s="245"/>
      <c r="N861" s="208"/>
      <c r="O861" s="385"/>
      <c r="P861" s="772"/>
      <c r="Q861" s="1620"/>
      <c r="R861" s="530"/>
      <c r="S861" s="530"/>
      <c r="T861" s="777"/>
      <c r="U861" s="639"/>
      <c r="V861" s="529"/>
      <c r="W861" s="1684" t="s">
        <v>4700</v>
      </c>
      <c r="X861" s="362" t="s">
        <v>163</v>
      </c>
      <c r="Y861" s="395">
        <v>0.85</v>
      </c>
      <c r="Z861" s="355"/>
      <c r="AA861" s="247"/>
      <c r="AB861" s="247"/>
      <c r="AC861" s="391">
        <f>ROUND(ROUND(ROUND(ROUND(H800*L836,0)*O$8,0)*S860,0)*Y861,0)</f>
        <v>381</v>
      </c>
      <c r="AD861" s="268"/>
    </row>
    <row r="862" spans="1:30" ht="17.100000000000001" customHeight="1">
      <c r="A862" s="243">
        <v>61</v>
      </c>
      <c r="B862" s="243">
        <v>7181</v>
      </c>
      <c r="C862" s="870" t="s">
        <v>7692</v>
      </c>
      <c r="D862" s="765"/>
      <c r="E862" s="765"/>
      <c r="F862" s="278"/>
      <c r="G862" s="278"/>
      <c r="H862" s="278"/>
      <c r="I862" s="279"/>
      <c r="J862" s="597"/>
      <c r="K862" s="654"/>
      <c r="L862" s="385"/>
      <c r="M862" s="245"/>
      <c r="N862" s="208"/>
      <c r="O862" s="385"/>
      <c r="P862" s="772"/>
      <c r="Q862" s="1620"/>
      <c r="R862" s="643"/>
      <c r="S862" s="643"/>
      <c r="T862" s="778"/>
      <c r="U862" s="525"/>
      <c r="V862" s="539"/>
      <c r="W862" s="1651"/>
      <c r="X862" s="512"/>
      <c r="Y862" s="368"/>
      <c r="Z862" s="762" t="s">
        <v>167</v>
      </c>
      <c r="AA862" s="354">
        <v>5</v>
      </c>
      <c r="AB862" s="763" t="s">
        <v>168</v>
      </c>
      <c r="AC862" s="391">
        <f>ROUND(ROUND(ROUND(ROUND(H800*L836,0)*O$8,0)*S860,0)*Y861,0)-AA862</f>
        <v>376</v>
      </c>
      <c r="AD862" s="268"/>
    </row>
    <row r="863" spans="1:30" ht="17.100000000000001" customHeight="1">
      <c r="A863" s="243">
        <v>61</v>
      </c>
      <c r="B863" s="243">
        <v>7182</v>
      </c>
      <c r="C863" s="870" t="s">
        <v>7693</v>
      </c>
      <c r="D863" s="765"/>
      <c r="E863" s="765"/>
      <c r="F863" s="278"/>
      <c r="G863" s="278"/>
      <c r="H863" s="278"/>
      <c r="I863" s="279"/>
      <c r="J863" s="597"/>
      <c r="K863" s="654"/>
      <c r="L863" s="385"/>
      <c r="M863" s="245"/>
      <c r="N863" s="208"/>
      <c r="O863" s="385"/>
      <c r="P863" s="773"/>
      <c r="Q863" s="530"/>
      <c r="R863" s="530"/>
      <c r="S863" s="530"/>
      <c r="T863" s="1580" t="s">
        <v>4703</v>
      </c>
      <c r="U863" s="362" t="s">
        <v>163</v>
      </c>
      <c r="V863" s="356">
        <v>0.7</v>
      </c>
      <c r="W863" s="523"/>
      <c r="X863" s="524"/>
      <c r="Y863" s="642"/>
      <c r="Z863" s="247"/>
      <c r="AA863" s="247"/>
      <c r="AB863" s="247"/>
      <c r="AC863" s="391">
        <f>ROUND(ROUND(ROUND(ROUND(H800*L836,0)*O$8,0)*S860,0)*V863,0)</f>
        <v>314</v>
      </c>
      <c r="AD863" s="268"/>
    </row>
    <row r="864" spans="1:30" ht="17.100000000000001" customHeight="1">
      <c r="A864" s="243">
        <v>61</v>
      </c>
      <c r="B864" s="243">
        <v>7183</v>
      </c>
      <c r="C864" s="870" t="s">
        <v>7694</v>
      </c>
      <c r="D864" s="765"/>
      <c r="E864" s="765"/>
      <c r="F864" s="278"/>
      <c r="G864" s="278"/>
      <c r="H864" s="278"/>
      <c r="I864" s="279"/>
      <c r="J864" s="597"/>
      <c r="K864" s="654"/>
      <c r="L864" s="385"/>
      <c r="M864" s="245"/>
      <c r="N864" s="208"/>
      <c r="O864" s="385"/>
      <c r="P864" s="773"/>
      <c r="Q864" s="530"/>
      <c r="R864" s="530"/>
      <c r="S864" s="530"/>
      <c r="T864" s="1620"/>
      <c r="U864" s="643"/>
      <c r="V864" s="365"/>
      <c r="W864" s="319"/>
      <c r="X864" s="288"/>
      <c r="Y864" s="526"/>
      <c r="Z864" s="762" t="s">
        <v>167</v>
      </c>
      <c r="AA864" s="354">
        <v>5</v>
      </c>
      <c r="AB864" s="763" t="s">
        <v>168</v>
      </c>
      <c r="AC864" s="391">
        <f>ROUND(ROUND(ROUND(ROUND(H800*L836,0)*O$8,0)*S860,0)*V863,0)-AA864</f>
        <v>309</v>
      </c>
      <c r="AD864" s="268"/>
    </row>
    <row r="865" spans="1:30" ht="17.100000000000001" customHeight="1">
      <c r="A865" s="243">
        <v>61</v>
      </c>
      <c r="B865" s="243">
        <v>7184</v>
      </c>
      <c r="C865" s="870" t="s">
        <v>7695</v>
      </c>
      <c r="D865" s="765"/>
      <c r="E865" s="765"/>
      <c r="F865" s="278"/>
      <c r="G865" s="278"/>
      <c r="H865" s="278"/>
      <c r="I865" s="279"/>
      <c r="J865" s="597"/>
      <c r="K865" s="654"/>
      <c r="L865" s="385"/>
      <c r="M865" s="245"/>
      <c r="N865" s="208"/>
      <c r="O865" s="385"/>
      <c r="P865" s="774"/>
      <c r="Q865" s="643"/>
      <c r="R865" s="1644"/>
      <c r="S865" s="1652"/>
      <c r="T865" s="1620"/>
      <c r="U865" s="779"/>
      <c r="V865" s="780"/>
      <c r="W865" s="1684" t="s">
        <v>4700</v>
      </c>
      <c r="X865" s="362" t="s">
        <v>163</v>
      </c>
      <c r="Y865" s="395">
        <v>0.85</v>
      </c>
      <c r="Z865" s="355"/>
      <c r="AA865" s="247"/>
      <c r="AB865" s="247"/>
      <c r="AC865" s="391">
        <f>ROUND(ROUND(ROUND(ROUND(ROUND(H800*L836,0)*O$8,0)*S860,0)*V863,0)*Y865,0)</f>
        <v>267</v>
      </c>
      <c r="AD865" s="268"/>
    </row>
    <row r="866" spans="1:30" ht="17.100000000000001" customHeight="1">
      <c r="A866" s="243">
        <v>61</v>
      </c>
      <c r="B866" s="243">
        <v>7185</v>
      </c>
      <c r="C866" s="870" t="s">
        <v>7696</v>
      </c>
      <c r="D866" s="765"/>
      <c r="E866" s="765"/>
      <c r="F866" s="278"/>
      <c r="G866" s="278"/>
      <c r="H866" s="278"/>
      <c r="I866" s="279"/>
      <c r="J866" s="597"/>
      <c r="K866" s="654"/>
      <c r="L866" s="385"/>
      <c r="M866" s="245"/>
      <c r="N866" s="208"/>
      <c r="O866" s="385"/>
      <c r="P866" s="774"/>
      <c r="Q866" s="643"/>
      <c r="R866" s="643"/>
      <c r="S866" s="643"/>
      <c r="T866" s="781"/>
      <c r="U866" s="537"/>
      <c r="V866" s="783"/>
      <c r="W866" s="1651"/>
      <c r="X866" s="512"/>
      <c r="Y866" s="368"/>
      <c r="Z866" s="762" t="s">
        <v>167</v>
      </c>
      <c r="AA866" s="354">
        <v>5</v>
      </c>
      <c r="AB866" s="763" t="s">
        <v>168</v>
      </c>
      <c r="AC866" s="391">
        <f>ROUND(ROUND(ROUND(ROUND(ROUND(H800*L836,0)*O$8,0)*S860,0)*V863,0)*Y865,0)-AA866</f>
        <v>262</v>
      </c>
      <c r="AD866" s="268"/>
    </row>
    <row r="867" spans="1:30" ht="17.100000000000001" customHeight="1">
      <c r="A867" s="243">
        <v>61</v>
      </c>
      <c r="B867" s="243">
        <v>7186</v>
      </c>
      <c r="C867" s="870" t="s">
        <v>7697</v>
      </c>
      <c r="D867" s="765"/>
      <c r="E867" s="765"/>
      <c r="F867" s="278"/>
      <c r="G867" s="278"/>
      <c r="H867" s="278"/>
      <c r="I867" s="279"/>
      <c r="J867" s="597"/>
      <c r="K867" s="654"/>
      <c r="L867" s="385"/>
      <c r="M867" s="245"/>
      <c r="N867" s="208"/>
      <c r="O867" s="385"/>
      <c r="P867" s="773"/>
      <c r="Q867" s="643"/>
      <c r="R867" s="1646"/>
      <c r="S867" s="1649"/>
      <c r="T867" s="1580" t="s">
        <v>4708</v>
      </c>
      <c r="U867" s="643" t="s">
        <v>163</v>
      </c>
      <c r="V867" s="365">
        <v>0.85</v>
      </c>
      <c r="W867" s="523"/>
      <c r="X867" s="524"/>
      <c r="Y867" s="642"/>
      <c r="Z867" s="247"/>
      <c r="AA867" s="247"/>
      <c r="AB867" s="247"/>
      <c r="AC867" s="391">
        <f>ROUND(ROUND(ROUND(ROUND(H800*L836,0)*O$8,0)*S860,0)*V867,0)</f>
        <v>381</v>
      </c>
      <c r="AD867" s="268"/>
    </row>
    <row r="868" spans="1:30" ht="17.100000000000001" customHeight="1">
      <c r="A868" s="243">
        <v>61</v>
      </c>
      <c r="B868" s="243">
        <v>7187</v>
      </c>
      <c r="C868" s="870" t="s">
        <v>7698</v>
      </c>
      <c r="D868" s="765"/>
      <c r="E868" s="765"/>
      <c r="F868" s="278"/>
      <c r="G868" s="278"/>
      <c r="H868" s="278"/>
      <c r="I868" s="279"/>
      <c r="J868" s="597"/>
      <c r="K868" s="654"/>
      <c r="L868" s="385"/>
      <c r="M868" s="245"/>
      <c r="N868" s="208"/>
      <c r="O868" s="385"/>
      <c r="P868" s="773"/>
      <c r="Q868" s="643"/>
      <c r="R868" s="365"/>
      <c r="S868" s="365"/>
      <c r="T868" s="1620"/>
      <c r="U868" s="643"/>
      <c r="V868" s="365"/>
      <c r="W868" s="319"/>
      <c r="X868" s="288"/>
      <c r="Y868" s="526"/>
      <c r="Z868" s="762" t="s">
        <v>167</v>
      </c>
      <c r="AA868" s="354">
        <v>5</v>
      </c>
      <c r="AB868" s="763" t="s">
        <v>168</v>
      </c>
      <c r="AC868" s="391">
        <f>ROUND(ROUND(ROUND(ROUND(H800*L836,0)*O$8,0)*S860,0)*V867,0)-AA868</f>
        <v>376</v>
      </c>
      <c r="AD868" s="268"/>
    </row>
    <row r="869" spans="1:30" ht="17.100000000000001" customHeight="1">
      <c r="A869" s="243">
        <v>61</v>
      </c>
      <c r="B869" s="243">
        <v>7188</v>
      </c>
      <c r="C869" s="870" t="s">
        <v>7699</v>
      </c>
      <c r="D869" s="765"/>
      <c r="E869" s="765"/>
      <c r="F869" s="278"/>
      <c r="G869" s="278"/>
      <c r="H869" s="278"/>
      <c r="I869" s="279"/>
      <c r="J869" s="597"/>
      <c r="K869" s="654"/>
      <c r="L869" s="385"/>
      <c r="M869" s="245"/>
      <c r="N869" s="208"/>
      <c r="O869" s="385"/>
      <c r="P869" s="774"/>
      <c r="Q869" s="643"/>
      <c r="R869" s="365"/>
      <c r="S869" s="365"/>
      <c r="T869" s="1620"/>
      <c r="U869" s="779"/>
      <c r="V869" s="780"/>
      <c r="W869" s="1684" t="s">
        <v>4700</v>
      </c>
      <c r="X869" s="362" t="s">
        <v>163</v>
      </c>
      <c r="Y869" s="395">
        <v>0.85</v>
      </c>
      <c r="Z869" s="355"/>
      <c r="AA869" s="247"/>
      <c r="AB869" s="247"/>
      <c r="AC869" s="391">
        <f>ROUND(ROUND(ROUND(ROUND(ROUND(H800*L836,0)*O$8,0)*S860,0)*V867,0)*Y869,0)</f>
        <v>324</v>
      </c>
      <c r="AD869" s="268"/>
    </row>
    <row r="870" spans="1:30" ht="17.100000000000001" customHeight="1">
      <c r="A870" s="243">
        <v>61</v>
      </c>
      <c r="B870" s="243">
        <v>7189</v>
      </c>
      <c r="C870" s="870" t="s">
        <v>7700</v>
      </c>
      <c r="D870" s="765"/>
      <c r="E870" s="765"/>
      <c r="F870" s="278"/>
      <c r="G870" s="278"/>
      <c r="H870" s="278"/>
      <c r="I870" s="279"/>
      <c r="J870" s="597"/>
      <c r="K870" s="654"/>
      <c r="L870" s="385"/>
      <c r="M870" s="245"/>
      <c r="N870" s="208"/>
      <c r="O870" s="385"/>
      <c r="P870" s="467"/>
      <c r="Q870" s="643"/>
      <c r="R870" s="643"/>
      <c r="S870" s="643"/>
      <c r="T870" s="1642"/>
      <c r="U870" s="537"/>
      <c r="V870" s="783"/>
      <c r="W870" s="1651"/>
      <c r="X870" s="512"/>
      <c r="Y870" s="368"/>
      <c r="Z870" s="762" t="s">
        <v>167</v>
      </c>
      <c r="AA870" s="354">
        <v>5</v>
      </c>
      <c r="AB870" s="763" t="s">
        <v>168</v>
      </c>
      <c r="AC870" s="391">
        <f>ROUND(ROUND(ROUND(ROUND(ROUND(H800*L836,0)*O$8,0)*S860,0)*V867,0)*Y869,0)-AA870</f>
        <v>319</v>
      </c>
      <c r="AD870" s="268"/>
    </row>
    <row r="871" spans="1:30" ht="17.100000000000001" customHeight="1">
      <c r="A871" s="229">
        <v>61</v>
      </c>
      <c r="B871" s="229">
        <v>8421</v>
      </c>
      <c r="C871" s="871" t="s">
        <v>7701</v>
      </c>
      <c r="D871" s="765"/>
      <c r="E871" s="765"/>
      <c r="F871" s="1542" t="s">
        <v>5580</v>
      </c>
      <c r="G871" s="477"/>
      <c r="H871" s="477"/>
      <c r="I871" s="478"/>
      <c r="J871" s="756"/>
      <c r="K871" s="664"/>
      <c r="L871" s="314"/>
      <c r="M871" s="245"/>
      <c r="N871" s="208"/>
      <c r="O871" s="385"/>
      <c r="P871" s="231"/>
      <c r="Q871" s="232"/>
      <c r="R871" s="232"/>
      <c r="S871" s="232"/>
      <c r="T871" s="340"/>
      <c r="U871" s="334"/>
      <c r="V871" s="232"/>
      <c r="W871" s="231"/>
      <c r="X871" s="232"/>
      <c r="Y871" s="314"/>
      <c r="Z871" s="257"/>
      <c r="AA871" s="257"/>
      <c r="AB871" s="257"/>
      <c r="AC871" s="473">
        <f>ROUND(ROUND(H872*O$8,0),0)</f>
        <v>725</v>
      </c>
      <c r="AD871" s="268"/>
    </row>
    <row r="872" spans="1:30" ht="17.100000000000001" customHeight="1">
      <c r="A872" s="243">
        <v>61</v>
      </c>
      <c r="B872" s="243">
        <v>7190</v>
      </c>
      <c r="C872" s="870" t="s">
        <v>7702</v>
      </c>
      <c r="D872" s="764"/>
      <c r="E872" s="765"/>
      <c r="F872" s="1545"/>
      <c r="G872" s="377"/>
      <c r="H872" s="757">
        <f>'28児童発達支援(基本１)'!H872</f>
        <v>1035</v>
      </c>
      <c r="I872" s="208" t="s">
        <v>18</v>
      </c>
      <c r="J872" s="597"/>
      <c r="K872" s="654"/>
      <c r="L872" s="385"/>
      <c r="M872" s="245"/>
      <c r="N872" s="208"/>
      <c r="O872" s="385"/>
      <c r="P872" s="245"/>
      <c r="Q872" s="208"/>
      <c r="R872" s="208"/>
      <c r="S872" s="208"/>
      <c r="T872" s="611"/>
      <c r="U872" s="301"/>
      <c r="V872" s="208"/>
      <c r="W872" s="245"/>
      <c r="X872" s="208"/>
      <c r="Y872" s="226"/>
      <c r="Z872" s="762" t="s">
        <v>167</v>
      </c>
      <c r="AA872" s="354">
        <v>5</v>
      </c>
      <c r="AB872" s="763" t="s">
        <v>168</v>
      </c>
      <c r="AC872" s="391">
        <f>ROUND(ROUND(H872*O$8,0),0)-AA872</f>
        <v>720</v>
      </c>
      <c r="AD872" s="268"/>
    </row>
    <row r="873" spans="1:30" ht="17.100000000000001" customHeight="1">
      <c r="A873" s="243">
        <v>61</v>
      </c>
      <c r="B873" s="243">
        <v>7191</v>
      </c>
      <c r="C873" s="870" t="s">
        <v>7703</v>
      </c>
      <c r="D873" s="764"/>
      <c r="E873" s="764"/>
      <c r="F873" s="1545"/>
      <c r="G873" s="377"/>
      <c r="H873" s="377"/>
      <c r="I873" s="378"/>
      <c r="J873" s="597"/>
      <c r="K873" s="654"/>
      <c r="L873" s="385"/>
      <c r="M873" s="245"/>
      <c r="N873" s="208"/>
      <c r="O873" s="385"/>
      <c r="P873" s="245"/>
      <c r="Q873" s="208"/>
      <c r="R873" s="208"/>
      <c r="S873" s="208"/>
      <c r="T873" s="611"/>
      <c r="U873" s="301"/>
      <c r="V873" s="385"/>
      <c r="W873" s="1684" t="s">
        <v>4700</v>
      </c>
      <c r="X873" s="362" t="s">
        <v>163</v>
      </c>
      <c r="Y873" s="395">
        <v>0.85</v>
      </c>
      <c r="Z873" s="355"/>
      <c r="AA873" s="247"/>
      <c r="AB873" s="247"/>
      <c r="AC873" s="391">
        <f>ROUND(ROUND(H872*O$8,0)*Y873,0)</f>
        <v>616</v>
      </c>
      <c r="AD873" s="268"/>
    </row>
    <row r="874" spans="1:30" ht="17.100000000000001" customHeight="1">
      <c r="A874" s="243">
        <v>61</v>
      </c>
      <c r="B874" s="243">
        <v>7192</v>
      </c>
      <c r="C874" s="870" t="s">
        <v>7704</v>
      </c>
      <c r="D874" s="764"/>
      <c r="E874" s="764"/>
      <c r="F874" s="377"/>
      <c r="G874" s="377"/>
      <c r="H874" s="377"/>
      <c r="I874" s="377"/>
      <c r="J874" s="597"/>
      <c r="K874" s="654"/>
      <c r="L874" s="385"/>
      <c r="M874" s="245"/>
      <c r="N874" s="208"/>
      <c r="O874" s="385"/>
      <c r="P874" s="245"/>
      <c r="Q874" s="208"/>
      <c r="R874" s="208"/>
      <c r="S874" s="208"/>
      <c r="T874" s="761"/>
      <c r="U874" s="304"/>
      <c r="V874" s="226"/>
      <c r="W874" s="1651"/>
      <c r="X874" s="512"/>
      <c r="Y874" s="368"/>
      <c r="Z874" s="762" t="s">
        <v>167</v>
      </c>
      <c r="AA874" s="354">
        <v>5</v>
      </c>
      <c r="AB874" s="763" t="s">
        <v>168</v>
      </c>
      <c r="AC874" s="391">
        <f>ROUND(ROUND(H872*O$8,0)*Y873,0)-AA874</f>
        <v>611</v>
      </c>
      <c r="AD874" s="268"/>
    </row>
    <row r="875" spans="1:30" ht="17.100000000000001" customHeight="1">
      <c r="A875" s="229">
        <v>61</v>
      </c>
      <c r="B875" s="229">
        <v>8422</v>
      </c>
      <c r="C875" s="871" t="s">
        <v>7705</v>
      </c>
      <c r="D875" s="764"/>
      <c r="E875" s="764"/>
      <c r="F875" s="278"/>
      <c r="G875" s="278"/>
      <c r="J875" s="597"/>
      <c r="K875" s="654"/>
      <c r="L875" s="385"/>
      <c r="M875" s="245"/>
      <c r="N875" s="208"/>
      <c r="O875" s="385"/>
      <c r="P875" s="245"/>
      <c r="Q875" s="208"/>
      <c r="R875" s="208"/>
      <c r="S875" s="208"/>
      <c r="T875" s="1542" t="s">
        <v>4703</v>
      </c>
      <c r="U875" s="372" t="s">
        <v>163</v>
      </c>
      <c r="V875" s="373">
        <v>0.7</v>
      </c>
      <c r="W875" s="231"/>
      <c r="X875" s="232"/>
      <c r="Y875" s="314"/>
      <c r="Z875" s="257"/>
      <c r="AA875" s="257"/>
      <c r="AB875" s="257"/>
      <c r="AC875" s="473">
        <f>ROUND(ROUND(H872*O$8,0)*V875,0)</f>
        <v>508</v>
      </c>
      <c r="AD875" s="268"/>
    </row>
    <row r="876" spans="1:30" ht="17.100000000000001" customHeight="1">
      <c r="A876" s="243">
        <v>61</v>
      </c>
      <c r="B876" s="243">
        <v>7193</v>
      </c>
      <c r="C876" s="870" t="s">
        <v>7706</v>
      </c>
      <c r="D876" s="764"/>
      <c r="E876" s="764"/>
      <c r="F876" s="278"/>
      <c r="G876" s="278"/>
      <c r="H876" s="208"/>
      <c r="I876" s="388"/>
      <c r="J876" s="597"/>
      <c r="K876" s="654"/>
      <c r="L876" s="385"/>
      <c r="M876" s="245"/>
      <c r="N876" s="208"/>
      <c r="O876" s="385"/>
      <c r="P876" s="245"/>
      <c r="Q876" s="208"/>
      <c r="R876" s="208"/>
      <c r="S876" s="208"/>
      <c r="T876" s="1545"/>
      <c r="U876" s="214"/>
      <c r="V876" s="609"/>
      <c r="W876" s="281"/>
      <c r="X876" s="216"/>
      <c r="Y876" s="226"/>
      <c r="Z876" s="762" t="s">
        <v>167</v>
      </c>
      <c r="AA876" s="354">
        <v>5</v>
      </c>
      <c r="AB876" s="763" t="s">
        <v>168</v>
      </c>
      <c r="AC876" s="391">
        <f>ROUND(ROUND(H872*O$8,0)*V875,0)-AA876</f>
        <v>503</v>
      </c>
      <c r="AD876" s="268"/>
    </row>
    <row r="877" spans="1:30" ht="17.100000000000001" customHeight="1">
      <c r="A877" s="243">
        <v>61</v>
      </c>
      <c r="B877" s="243">
        <v>7194</v>
      </c>
      <c r="C877" s="870" t="s">
        <v>7707</v>
      </c>
      <c r="D877" s="765"/>
      <c r="E877" s="764"/>
      <c r="F877" s="406"/>
      <c r="G877" s="406"/>
      <c r="H877" s="208"/>
      <c r="I877" s="388"/>
      <c r="J877" s="597"/>
      <c r="K877" s="654"/>
      <c r="L877" s="385"/>
      <c r="M877" s="245"/>
      <c r="N877" s="208"/>
      <c r="O877" s="385"/>
      <c r="P877" s="245"/>
      <c r="Q877" s="208"/>
      <c r="R877" s="208"/>
      <c r="S877" s="208"/>
      <c r="T877" s="1545"/>
      <c r="U877" s="302"/>
      <c r="V877" s="766"/>
      <c r="W877" s="1684" t="s">
        <v>4700</v>
      </c>
      <c r="X877" s="362" t="s">
        <v>163</v>
      </c>
      <c r="Y877" s="395">
        <v>0.85</v>
      </c>
      <c r="Z877" s="355"/>
      <c r="AA877" s="247"/>
      <c r="AB877" s="247"/>
      <c r="AC877" s="391">
        <f>ROUND(ROUND(ROUND(H872*O$8,0)*V875,0)*Y877,0)</f>
        <v>432</v>
      </c>
      <c r="AD877" s="268"/>
    </row>
    <row r="878" spans="1:30" ht="17.100000000000001" customHeight="1">
      <c r="A878" s="243">
        <v>61</v>
      </c>
      <c r="B878" s="243">
        <v>7195</v>
      </c>
      <c r="C878" s="870" t="s">
        <v>7708</v>
      </c>
      <c r="D878" s="765"/>
      <c r="E878" s="764"/>
      <c r="F878" s="406"/>
      <c r="G878" s="406"/>
      <c r="H878" s="208"/>
      <c r="I878" s="388"/>
      <c r="J878" s="597"/>
      <c r="K878" s="654"/>
      <c r="L878" s="385"/>
      <c r="M878" s="245"/>
      <c r="N878" s="208"/>
      <c r="O878" s="385"/>
      <c r="P878" s="245"/>
      <c r="Q878" s="208"/>
      <c r="R878" s="208"/>
      <c r="S878" s="208"/>
      <c r="T878" s="399"/>
      <c r="U878" s="305"/>
      <c r="V878" s="768"/>
      <c r="W878" s="1651"/>
      <c r="X878" s="512"/>
      <c r="Y878" s="368"/>
      <c r="Z878" s="762" t="s">
        <v>167</v>
      </c>
      <c r="AA878" s="354">
        <v>5</v>
      </c>
      <c r="AB878" s="763" t="s">
        <v>168</v>
      </c>
      <c r="AC878" s="391">
        <f>ROUND(ROUND(ROUND(H872*O$8,0)*V875,0)*Y877,0)-AA878</f>
        <v>427</v>
      </c>
      <c r="AD878" s="268"/>
    </row>
    <row r="879" spans="1:30" ht="17.100000000000001" customHeight="1">
      <c r="A879" s="229">
        <v>61</v>
      </c>
      <c r="B879" s="229">
        <v>8777</v>
      </c>
      <c r="C879" s="871" t="s">
        <v>7709</v>
      </c>
      <c r="D879" s="765"/>
      <c r="E879" s="764"/>
      <c r="F879" s="406"/>
      <c r="G879" s="406"/>
      <c r="H879" s="208"/>
      <c r="I879" s="388"/>
      <c r="J879" s="597"/>
      <c r="K879" s="654"/>
      <c r="L879" s="385"/>
      <c r="M879" s="245"/>
      <c r="N879" s="208"/>
      <c r="O879" s="385"/>
      <c r="P879" s="245"/>
      <c r="Q879" s="208"/>
      <c r="R879" s="208"/>
      <c r="S879" s="385"/>
      <c r="T879" s="1542" t="s">
        <v>4708</v>
      </c>
      <c r="U879" s="214" t="s">
        <v>163</v>
      </c>
      <c r="V879" s="609">
        <v>0.85</v>
      </c>
      <c r="W879" s="231"/>
      <c r="X879" s="232"/>
      <c r="Y879" s="314"/>
      <c r="Z879" s="257"/>
      <c r="AA879" s="257"/>
      <c r="AB879" s="257"/>
      <c r="AC879" s="473">
        <f>ROUND(ROUND(H872*O$8,0)*V879,0)</f>
        <v>616</v>
      </c>
      <c r="AD879" s="268"/>
    </row>
    <row r="880" spans="1:30" ht="17.100000000000001" customHeight="1">
      <c r="A880" s="243">
        <v>61</v>
      </c>
      <c r="B880" s="243">
        <v>7196</v>
      </c>
      <c r="C880" s="870" t="s">
        <v>7710</v>
      </c>
      <c r="D880" s="765"/>
      <c r="E880" s="764"/>
      <c r="F880" s="406"/>
      <c r="G880" s="406"/>
      <c r="H880" s="208"/>
      <c r="I880" s="388"/>
      <c r="J880" s="597"/>
      <c r="K880" s="654"/>
      <c r="L880" s="385"/>
      <c r="M880" s="245"/>
      <c r="N880" s="208"/>
      <c r="O880" s="385"/>
      <c r="P880" s="245"/>
      <c r="Q880" s="208"/>
      <c r="R880" s="208"/>
      <c r="S880" s="208"/>
      <c r="T880" s="1545"/>
      <c r="U880" s="214"/>
      <c r="V880" s="609"/>
      <c r="W880" s="281"/>
      <c r="X880" s="216"/>
      <c r="Y880" s="226"/>
      <c r="Z880" s="762" t="s">
        <v>167</v>
      </c>
      <c r="AA880" s="354">
        <v>5</v>
      </c>
      <c r="AB880" s="763" t="s">
        <v>168</v>
      </c>
      <c r="AC880" s="391">
        <f>ROUND(ROUND(H872*O$8,0)*V879,0)-AA880</f>
        <v>611</v>
      </c>
      <c r="AD880" s="268"/>
    </row>
    <row r="881" spans="1:30" ht="17.100000000000001" customHeight="1">
      <c r="A881" s="243">
        <v>61</v>
      </c>
      <c r="B881" s="243">
        <v>7197</v>
      </c>
      <c r="C881" s="870" t="s">
        <v>7711</v>
      </c>
      <c r="D881" s="765"/>
      <c r="E881" s="764"/>
      <c r="F881" s="278"/>
      <c r="G881" s="278"/>
      <c r="H881" s="278"/>
      <c r="I881" s="279"/>
      <c r="J881" s="597"/>
      <c r="K881" s="654"/>
      <c r="L881" s="385"/>
      <c r="M881" s="245"/>
      <c r="N881" s="208"/>
      <c r="O881" s="385"/>
      <c r="P881" s="245"/>
      <c r="Q881" s="208"/>
      <c r="R881" s="208"/>
      <c r="S881" s="208"/>
      <c r="T881" s="1545"/>
      <c r="U881" s="302"/>
      <c r="V881" s="766"/>
      <c r="W881" s="1684" t="s">
        <v>4700</v>
      </c>
      <c r="X881" s="362" t="s">
        <v>163</v>
      </c>
      <c r="Y881" s="395">
        <v>0.85</v>
      </c>
      <c r="Z881" s="355"/>
      <c r="AA881" s="247"/>
      <c r="AB881" s="247"/>
      <c r="AC881" s="391">
        <f>ROUND(ROUND(ROUND(H872*O$8,0)*V879,0)*Y881,0)</f>
        <v>524</v>
      </c>
      <c r="AD881" s="268"/>
    </row>
    <row r="882" spans="1:30" ht="17.100000000000001" customHeight="1">
      <c r="A882" s="243">
        <v>61</v>
      </c>
      <c r="B882" s="243">
        <v>7198</v>
      </c>
      <c r="C882" s="870" t="s">
        <v>7712</v>
      </c>
      <c r="D882" s="765"/>
      <c r="E882" s="764"/>
      <c r="F882" s="278"/>
      <c r="G882" s="278"/>
      <c r="H882" s="278"/>
      <c r="I882" s="279"/>
      <c r="J882" s="597"/>
      <c r="K882" s="654"/>
      <c r="L882" s="385"/>
      <c r="M882" s="245"/>
      <c r="N882" s="208"/>
      <c r="O882" s="385"/>
      <c r="P882" s="281"/>
      <c r="Q882" s="216"/>
      <c r="R882" s="216"/>
      <c r="S882" s="216"/>
      <c r="T882" s="1563"/>
      <c r="U882" s="305"/>
      <c r="V882" s="768"/>
      <c r="W882" s="1651"/>
      <c r="X882" s="512"/>
      <c r="Y882" s="368"/>
      <c r="Z882" s="762" t="s">
        <v>167</v>
      </c>
      <c r="AA882" s="354">
        <v>5</v>
      </c>
      <c r="AB882" s="763" t="s">
        <v>168</v>
      </c>
      <c r="AC882" s="391">
        <f>ROUND(ROUND(ROUND(H872*O$8,0)*V879,0)*Y881,0)-AA882</f>
        <v>519</v>
      </c>
      <c r="AD882" s="268"/>
    </row>
    <row r="883" spans="1:30" ht="17.100000000000001" customHeight="1">
      <c r="A883" s="229">
        <v>61</v>
      </c>
      <c r="B883" s="229">
        <v>8423</v>
      </c>
      <c r="C883" s="871" t="s">
        <v>7713</v>
      </c>
      <c r="D883" s="765"/>
      <c r="E883" s="765"/>
      <c r="F883" s="278"/>
      <c r="G883" s="278"/>
      <c r="H883" s="278"/>
      <c r="I883" s="279"/>
      <c r="J883" s="597"/>
      <c r="K883" s="654"/>
      <c r="L883" s="385"/>
      <c r="M883" s="245"/>
      <c r="N883" s="208"/>
      <c r="O883" s="385"/>
      <c r="P883" s="1539" t="s">
        <v>4713</v>
      </c>
      <c r="Q883" s="1608" t="s">
        <v>162</v>
      </c>
      <c r="R883" s="769"/>
      <c r="S883" s="769"/>
      <c r="T883" s="340"/>
      <c r="U883" s="338"/>
      <c r="V883" s="334"/>
      <c r="W883" s="231"/>
      <c r="X883" s="232"/>
      <c r="Y883" s="314"/>
      <c r="Z883" s="257"/>
      <c r="AA883" s="257"/>
      <c r="AB883" s="257"/>
      <c r="AC883" s="473">
        <f>ROUND(ROUND(H872*O$8,0)*S884,0)</f>
        <v>508</v>
      </c>
      <c r="AD883" s="268"/>
    </row>
    <row r="884" spans="1:30" ht="17.100000000000001" customHeight="1">
      <c r="A884" s="243">
        <v>61</v>
      </c>
      <c r="B884" s="243">
        <v>7199</v>
      </c>
      <c r="C884" s="870" t="s">
        <v>7714</v>
      </c>
      <c r="D884" s="765"/>
      <c r="E884" s="765"/>
      <c r="F884" s="278"/>
      <c r="G884" s="278"/>
      <c r="H884" s="278"/>
      <c r="I884" s="279"/>
      <c r="J884" s="597"/>
      <c r="K884" s="654"/>
      <c r="L884" s="385"/>
      <c r="M884" s="245"/>
      <c r="N884" s="208"/>
      <c r="O884" s="385"/>
      <c r="P884" s="1631"/>
      <c r="Q884" s="1586"/>
      <c r="R884" s="214" t="s">
        <v>163</v>
      </c>
      <c r="S884" s="770">
        <v>0.7</v>
      </c>
      <c r="T884" s="611"/>
      <c r="U884" s="392"/>
      <c r="V884" s="301"/>
      <c r="W884" s="245"/>
      <c r="X884" s="208"/>
      <c r="Y884" s="226"/>
      <c r="Z884" s="762" t="s">
        <v>167</v>
      </c>
      <c r="AA884" s="354">
        <v>5</v>
      </c>
      <c r="AB884" s="763" t="s">
        <v>168</v>
      </c>
      <c r="AC884" s="391">
        <f>ROUND(ROUND(H872*O$8,0)*S884,0)-AA884</f>
        <v>503</v>
      </c>
      <c r="AD884" s="268"/>
    </row>
    <row r="885" spans="1:30" ht="17.100000000000001" customHeight="1">
      <c r="A885" s="243">
        <v>61</v>
      </c>
      <c r="B885" s="243">
        <v>7200</v>
      </c>
      <c r="C885" s="870" t="s">
        <v>7715</v>
      </c>
      <c r="D885" s="765"/>
      <c r="E885" s="765"/>
      <c r="F885" s="278"/>
      <c r="G885" s="278"/>
      <c r="H885" s="278"/>
      <c r="I885" s="279"/>
      <c r="J885" s="597"/>
      <c r="K885" s="654"/>
      <c r="L885" s="385"/>
      <c r="M885" s="245"/>
      <c r="N885" s="208"/>
      <c r="O885" s="385"/>
      <c r="P885" s="1631"/>
      <c r="Q885" s="1586"/>
      <c r="T885" s="611"/>
      <c r="U885" s="392"/>
      <c r="V885" s="301"/>
      <c r="W885" s="1684" t="s">
        <v>4700</v>
      </c>
      <c r="X885" s="362" t="s">
        <v>163</v>
      </c>
      <c r="Y885" s="395">
        <v>0.85</v>
      </c>
      <c r="Z885" s="355"/>
      <c r="AA885" s="247"/>
      <c r="AB885" s="247"/>
      <c r="AC885" s="391">
        <f>ROUND(ROUND(ROUND(H872*O$8,0)*S884,0)*Y885,0)</f>
        <v>432</v>
      </c>
      <c r="AD885" s="268"/>
    </row>
    <row r="886" spans="1:30" ht="17.100000000000001" customHeight="1">
      <c r="A886" s="243">
        <v>61</v>
      </c>
      <c r="B886" s="243">
        <v>7201</v>
      </c>
      <c r="C886" s="870" t="s">
        <v>7716</v>
      </c>
      <c r="D886" s="765"/>
      <c r="E886" s="765"/>
      <c r="F886" s="278"/>
      <c r="G886" s="278"/>
      <c r="H886" s="278"/>
      <c r="I886" s="279"/>
      <c r="J886" s="597"/>
      <c r="K886" s="654"/>
      <c r="L886" s="385"/>
      <c r="M886" s="245"/>
      <c r="N886" s="208"/>
      <c r="O886" s="385"/>
      <c r="P886" s="772"/>
      <c r="Q886" s="1586"/>
      <c r="R886" s="214"/>
      <c r="S886" s="214"/>
      <c r="T886" s="761"/>
      <c r="U886" s="407"/>
      <c r="V886" s="304"/>
      <c r="W886" s="1651"/>
      <c r="X886" s="512"/>
      <c r="Y886" s="368"/>
      <c r="Z886" s="762" t="s">
        <v>167</v>
      </c>
      <c r="AA886" s="354">
        <v>5</v>
      </c>
      <c r="AB886" s="763" t="s">
        <v>168</v>
      </c>
      <c r="AC886" s="391">
        <f>ROUND(ROUND(ROUND(H872*O$8,0)*S884,0)*Y885,0)-AA886</f>
        <v>427</v>
      </c>
      <c r="AD886" s="268"/>
    </row>
    <row r="887" spans="1:30" ht="17.100000000000001" customHeight="1">
      <c r="A887" s="229">
        <v>61</v>
      </c>
      <c r="B887" s="229">
        <v>8424</v>
      </c>
      <c r="C887" s="871" t="s">
        <v>7717</v>
      </c>
      <c r="D887" s="765"/>
      <c r="E887" s="765"/>
      <c r="F887" s="278"/>
      <c r="G887" s="278"/>
      <c r="H887" s="278"/>
      <c r="I887" s="279"/>
      <c r="J887" s="597"/>
      <c r="K887" s="654"/>
      <c r="L887" s="385"/>
      <c r="M887" s="245"/>
      <c r="N887" s="208"/>
      <c r="O887" s="385"/>
      <c r="P887" s="773"/>
      <c r="T887" s="1542" t="s">
        <v>4703</v>
      </c>
      <c r="U887" s="372" t="s">
        <v>163</v>
      </c>
      <c r="V887" s="373">
        <v>0.7</v>
      </c>
      <c r="W887" s="231"/>
      <c r="X887" s="232"/>
      <c r="Y887" s="314"/>
      <c r="Z887" s="257"/>
      <c r="AA887" s="257"/>
      <c r="AB887" s="257"/>
      <c r="AC887" s="473">
        <f>ROUND(ROUND(ROUND(H872*O$8,0)*S884,0)*V887,0)</f>
        <v>356</v>
      </c>
      <c r="AD887" s="268"/>
    </row>
    <row r="888" spans="1:30" ht="17.100000000000001" customHeight="1">
      <c r="A888" s="243">
        <v>61</v>
      </c>
      <c r="B888" s="243">
        <v>7202</v>
      </c>
      <c r="C888" s="870" t="s">
        <v>7718</v>
      </c>
      <c r="D888" s="765"/>
      <c r="E888" s="765"/>
      <c r="F888" s="278"/>
      <c r="G888" s="278"/>
      <c r="H888" s="278"/>
      <c r="I888" s="279"/>
      <c r="J888" s="597"/>
      <c r="K888" s="654"/>
      <c r="L888" s="385"/>
      <c r="M888" s="245"/>
      <c r="N888" s="208"/>
      <c r="O888" s="385"/>
      <c r="P888" s="773"/>
      <c r="T888" s="1545"/>
      <c r="U888" s="214"/>
      <c r="V888" s="609"/>
      <c r="W888" s="281"/>
      <c r="X888" s="216"/>
      <c r="Y888" s="226"/>
      <c r="Z888" s="762" t="s">
        <v>167</v>
      </c>
      <c r="AA888" s="354">
        <v>5</v>
      </c>
      <c r="AB888" s="763" t="s">
        <v>168</v>
      </c>
      <c r="AC888" s="391">
        <f>ROUND(ROUND(ROUND(H872*O$8,0)*S884,0)*V887,0)-AA888</f>
        <v>351</v>
      </c>
      <c r="AD888" s="268"/>
    </row>
    <row r="889" spans="1:30" ht="17.100000000000001" customHeight="1">
      <c r="A889" s="243">
        <v>61</v>
      </c>
      <c r="B889" s="243">
        <v>7203</v>
      </c>
      <c r="C889" s="870" t="s">
        <v>7719</v>
      </c>
      <c r="D889" s="765"/>
      <c r="E889" s="765"/>
      <c r="F889" s="278"/>
      <c r="G889" s="278"/>
      <c r="H889" s="278"/>
      <c r="I889" s="279"/>
      <c r="J889" s="597"/>
      <c r="K889" s="654"/>
      <c r="L889" s="385"/>
      <c r="M889" s="245"/>
      <c r="N889" s="208"/>
      <c r="O889" s="385"/>
      <c r="P889" s="774"/>
      <c r="Q889" s="214"/>
      <c r="R889" s="1653"/>
      <c r="S889" s="1653"/>
      <c r="T889" s="1545"/>
      <c r="U889" s="302"/>
      <c r="V889" s="766"/>
      <c r="W889" s="1684" t="s">
        <v>4700</v>
      </c>
      <c r="X889" s="362" t="s">
        <v>163</v>
      </c>
      <c r="Y889" s="395">
        <v>0.85</v>
      </c>
      <c r="Z889" s="355"/>
      <c r="AA889" s="247"/>
      <c r="AB889" s="247"/>
      <c r="AC889" s="391">
        <f>ROUND(ROUND(ROUND(ROUND(H872*O$8,0)*S884,0)*V887,0)*Y889,0)</f>
        <v>303</v>
      </c>
      <c r="AD889" s="268"/>
    </row>
    <row r="890" spans="1:30" ht="17.100000000000001" customHeight="1">
      <c r="A890" s="243">
        <v>61</v>
      </c>
      <c r="B890" s="243">
        <v>7204</v>
      </c>
      <c r="C890" s="870" t="s">
        <v>7720</v>
      </c>
      <c r="D890" s="765"/>
      <c r="E890" s="765"/>
      <c r="F890" s="278"/>
      <c r="G890" s="278"/>
      <c r="H890" s="278"/>
      <c r="I890" s="279"/>
      <c r="J890" s="597"/>
      <c r="K890" s="654"/>
      <c r="L890" s="385"/>
      <c r="M890" s="245"/>
      <c r="N890" s="208"/>
      <c r="O890" s="385"/>
      <c r="P890" s="774"/>
      <c r="Q890" s="214"/>
      <c r="R890" s="214"/>
      <c r="S890" s="214"/>
      <c r="T890" s="399"/>
      <c r="U890" s="305"/>
      <c r="V890" s="768"/>
      <c r="W890" s="1651"/>
      <c r="X890" s="512"/>
      <c r="Y890" s="368"/>
      <c r="Z890" s="762" t="s">
        <v>167</v>
      </c>
      <c r="AA890" s="354">
        <v>5</v>
      </c>
      <c r="AB890" s="763" t="s">
        <v>168</v>
      </c>
      <c r="AC890" s="391">
        <f>ROUND(ROUND(ROUND(ROUND(H872*O$8,0)*S884,0)*V887,0)*Y889,0)-AA890</f>
        <v>298</v>
      </c>
      <c r="AD890" s="268"/>
    </row>
    <row r="891" spans="1:30" ht="17.100000000000001" customHeight="1">
      <c r="A891" s="229">
        <v>61</v>
      </c>
      <c r="B891" s="229">
        <v>8778</v>
      </c>
      <c r="C891" s="871" t="s">
        <v>7721</v>
      </c>
      <c r="D891" s="765"/>
      <c r="E891" s="765"/>
      <c r="F891" s="278"/>
      <c r="G891" s="278"/>
      <c r="H891" s="278"/>
      <c r="I891" s="279"/>
      <c r="J891" s="597"/>
      <c r="K891" s="654"/>
      <c r="L891" s="385"/>
      <c r="M891" s="245"/>
      <c r="N891" s="208"/>
      <c r="O891" s="385"/>
      <c r="P891" s="773"/>
      <c r="Q891" s="214"/>
      <c r="R891" s="1599"/>
      <c r="S891" s="1600"/>
      <c r="T891" s="1542" t="s">
        <v>4708</v>
      </c>
      <c r="U891" s="214" t="s">
        <v>163</v>
      </c>
      <c r="V891" s="609">
        <v>0.85</v>
      </c>
      <c r="W891" s="231"/>
      <c r="X891" s="232"/>
      <c r="Y891" s="314"/>
      <c r="Z891" s="257"/>
      <c r="AA891" s="257"/>
      <c r="AB891" s="257"/>
      <c r="AC891" s="473">
        <f>ROUND(ROUND(ROUND(H872*O$8,0)*S884,0)*V891,0)</f>
        <v>432</v>
      </c>
      <c r="AD891" s="268"/>
    </row>
    <row r="892" spans="1:30" ht="17.100000000000001" customHeight="1">
      <c r="A892" s="243">
        <v>61</v>
      </c>
      <c r="B892" s="243">
        <v>7205</v>
      </c>
      <c r="C892" s="870" t="s">
        <v>7722</v>
      </c>
      <c r="D892" s="765"/>
      <c r="E892" s="765"/>
      <c r="F892" s="278"/>
      <c r="G892" s="278"/>
      <c r="H892" s="278"/>
      <c r="I892" s="279"/>
      <c r="J892" s="597"/>
      <c r="K892" s="654"/>
      <c r="L892" s="385"/>
      <c r="M892" s="245"/>
      <c r="N892" s="208"/>
      <c r="O892" s="385"/>
      <c r="P892" s="773"/>
      <c r="Q892" s="214"/>
      <c r="R892" s="609"/>
      <c r="S892" s="609"/>
      <c r="T892" s="1545"/>
      <c r="U892" s="214"/>
      <c r="V892" s="609"/>
      <c r="W892" s="281"/>
      <c r="X892" s="216"/>
      <c r="Y892" s="226"/>
      <c r="Z892" s="762" t="s">
        <v>167</v>
      </c>
      <c r="AA892" s="354">
        <v>5</v>
      </c>
      <c r="AB892" s="763" t="s">
        <v>168</v>
      </c>
      <c r="AC892" s="391">
        <f>ROUND(ROUND(ROUND(H872*O$8,0)*S884,0)*V891,0)-AA892</f>
        <v>427</v>
      </c>
      <c r="AD892" s="268"/>
    </row>
    <row r="893" spans="1:30" ht="17.100000000000001" customHeight="1">
      <c r="A893" s="243">
        <v>61</v>
      </c>
      <c r="B893" s="243">
        <v>7206</v>
      </c>
      <c r="C893" s="870" t="s">
        <v>7723</v>
      </c>
      <c r="D893" s="765"/>
      <c r="E893" s="765"/>
      <c r="F893" s="278"/>
      <c r="G893" s="278"/>
      <c r="H893" s="278"/>
      <c r="I893" s="279"/>
      <c r="J893" s="597"/>
      <c r="K893" s="654"/>
      <c r="L893" s="385"/>
      <c r="M893" s="245"/>
      <c r="N893" s="208"/>
      <c r="O893" s="385"/>
      <c r="P893" s="774"/>
      <c r="Q893" s="214"/>
      <c r="R893" s="609"/>
      <c r="S893" s="609"/>
      <c r="T893" s="1545"/>
      <c r="U893" s="302"/>
      <c r="V893" s="766"/>
      <c r="W893" s="1684" t="s">
        <v>4700</v>
      </c>
      <c r="X893" s="362" t="s">
        <v>163</v>
      </c>
      <c r="Y893" s="395">
        <v>0.85</v>
      </c>
      <c r="Z893" s="355"/>
      <c r="AA893" s="247"/>
      <c r="AB893" s="247"/>
      <c r="AC893" s="391">
        <f>ROUND(ROUND(ROUND(ROUND(H872*O$8,0)*S884,0)*V891,0)*Y893,0)</f>
        <v>367</v>
      </c>
      <c r="AD893" s="268"/>
    </row>
    <row r="894" spans="1:30" ht="17.100000000000001" customHeight="1">
      <c r="A894" s="243">
        <v>61</v>
      </c>
      <c r="B894" s="243">
        <v>7207</v>
      </c>
      <c r="C894" s="870" t="s">
        <v>7724</v>
      </c>
      <c r="D894" s="765"/>
      <c r="E894" s="765"/>
      <c r="F894" s="278"/>
      <c r="G894" s="278"/>
      <c r="H894" s="278"/>
      <c r="I894" s="279"/>
      <c r="J894" s="597"/>
      <c r="K894" s="654"/>
      <c r="L894" s="385"/>
      <c r="M894" s="245"/>
      <c r="N894" s="208"/>
      <c r="O894" s="385"/>
      <c r="P894" s="773"/>
      <c r="Q894" s="214"/>
      <c r="R894" s="214"/>
      <c r="S894" s="214"/>
      <c r="T894" s="1563"/>
      <c r="U894" s="305"/>
      <c r="V894" s="768"/>
      <c r="W894" s="1651"/>
      <c r="X894" s="512"/>
      <c r="Y894" s="368"/>
      <c r="Z894" s="762" t="s">
        <v>167</v>
      </c>
      <c r="AA894" s="354">
        <v>5</v>
      </c>
      <c r="AB894" s="763" t="s">
        <v>168</v>
      </c>
      <c r="AC894" s="391">
        <f>ROUND(ROUND(ROUND(ROUND(H872*O$8,0)*S884,0)*V891,0)*Y893,0)-AA894</f>
        <v>362</v>
      </c>
      <c r="AD894" s="268"/>
    </row>
    <row r="895" spans="1:30" ht="17.100000000000001" customHeight="1">
      <c r="A895" s="243">
        <v>61</v>
      </c>
      <c r="B895" s="243">
        <v>7208</v>
      </c>
      <c r="C895" s="870" t="s">
        <v>7725</v>
      </c>
      <c r="D895" s="765"/>
      <c r="E895" s="765"/>
      <c r="F895" s="278"/>
      <c r="G895" s="278"/>
      <c r="H895" s="278"/>
      <c r="I895" s="279"/>
      <c r="J895" s="597"/>
      <c r="K895" s="654"/>
      <c r="L895" s="385"/>
      <c r="M895" s="245"/>
      <c r="N895" s="208"/>
      <c r="O895" s="385"/>
      <c r="P895" s="773"/>
      <c r="Q895" s="1580" t="s">
        <v>165</v>
      </c>
      <c r="R895" s="775"/>
      <c r="S895" s="775"/>
      <c r="T895" s="359"/>
      <c r="U895" s="360"/>
      <c r="V895" s="361"/>
      <c r="W895" s="523"/>
      <c r="X895" s="524"/>
      <c r="Y895" s="642"/>
      <c r="Z895" s="247"/>
      <c r="AA895" s="247"/>
      <c r="AB895" s="247"/>
      <c r="AC895" s="391">
        <f>ROUND(ROUND(H872*O$8,0)*S896,0)</f>
        <v>363</v>
      </c>
      <c r="AD895" s="268"/>
    </row>
    <row r="896" spans="1:30" ht="17.100000000000001" customHeight="1">
      <c r="A896" s="243">
        <v>61</v>
      </c>
      <c r="B896" s="243">
        <v>7209</v>
      </c>
      <c r="C896" s="870" t="s">
        <v>7726</v>
      </c>
      <c r="D896" s="765"/>
      <c r="E896" s="765"/>
      <c r="F896" s="278"/>
      <c r="G896" s="278"/>
      <c r="H896" s="278"/>
      <c r="I896" s="279"/>
      <c r="J896" s="597"/>
      <c r="K896" s="654"/>
      <c r="L896" s="385"/>
      <c r="M896" s="245"/>
      <c r="N896" s="208"/>
      <c r="O896" s="385"/>
      <c r="P896" s="772"/>
      <c r="Q896" s="1620"/>
      <c r="R896" s="643" t="s">
        <v>163</v>
      </c>
      <c r="S896" s="365">
        <v>0.5</v>
      </c>
      <c r="T896" s="777"/>
      <c r="U896" s="639"/>
      <c r="V896" s="529"/>
      <c r="W896" s="516"/>
      <c r="X896" s="517"/>
      <c r="Y896" s="526"/>
      <c r="Z896" s="762" t="s">
        <v>167</v>
      </c>
      <c r="AA896" s="354">
        <v>5</v>
      </c>
      <c r="AB896" s="763" t="s">
        <v>168</v>
      </c>
      <c r="AC896" s="391">
        <f>ROUND(ROUND(H872*O$8,0)*S896,0)-AA896</f>
        <v>358</v>
      </c>
      <c r="AD896" s="268"/>
    </row>
    <row r="897" spans="1:30" ht="17.100000000000001" customHeight="1">
      <c r="A897" s="243">
        <v>61</v>
      </c>
      <c r="B897" s="243">
        <v>7210</v>
      </c>
      <c r="C897" s="870" t="s">
        <v>7727</v>
      </c>
      <c r="D897" s="765"/>
      <c r="E897" s="765"/>
      <c r="F897" s="278"/>
      <c r="G897" s="278"/>
      <c r="H897" s="278"/>
      <c r="I897" s="279"/>
      <c r="J897" s="597"/>
      <c r="K897" s="654"/>
      <c r="L897" s="385"/>
      <c r="M897" s="245"/>
      <c r="N897" s="208"/>
      <c r="O897" s="385"/>
      <c r="P897" s="772"/>
      <c r="Q897" s="1620"/>
      <c r="R897" s="530"/>
      <c r="S897" s="530"/>
      <c r="T897" s="777"/>
      <c r="U897" s="639"/>
      <c r="V897" s="529"/>
      <c r="W897" s="1684" t="s">
        <v>4700</v>
      </c>
      <c r="X897" s="362" t="s">
        <v>163</v>
      </c>
      <c r="Y897" s="395">
        <v>0.85</v>
      </c>
      <c r="Z897" s="355"/>
      <c r="AA897" s="247"/>
      <c r="AB897" s="247"/>
      <c r="AC897" s="391">
        <f>ROUND(ROUND(ROUND(H872*O$8,0)*S896,0)*Y897,0)</f>
        <v>309</v>
      </c>
      <c r="AD897" s="268"/>
    </row>
    <row r="898" spans="1:30" ht="17.100000000000001" customHeight="1">
      <c r="A898" s="243">
        <v>61</v>
      </c>
      <c r="B898" s="243">
        <v>7211</v>
      </c>
      <c r="C898" s="870" t="s">
        <v>7728</v>
      </c>
      <c r="D898" s="765"/>
      <c r="E898" s="765"/>
      <c r="F898" s="278"/>
      <c r="G898" s="278"/>
      <c r="H898" s="278"/>
      <c r="I898" s="279"/>
      <c r="J898" s="597"/>
      <c r="K898" s="654"/>
      <c r="L898" s="385"/>
      <c r="M898" s="245"/>
      <c r="N898" s="208"/>
      <c r="O898" s="385"/>
      <c r="P898" s="772"/>
      <c r="Q898" s="1620"/>
      <c r="R898" s="643"/>
      <c r="S898" s="643"/>
      <c r="T898" s="778"/>
      <c r="U898" s="525"/>
      <c r="V898" s="539"/>
      <c r="W898" s="1651"/>
      <c r="X898" s="512"/>
      <c r="Y898" s="368"/>
      <c r="Z898" s="762" t="s">
        <v>167</v>
      </c>
      <c r="AA898" s="354">
        <v>5</v>
      </c>
      <c r="AB898" s="763" t="s">
        <v>168</v>
      </c>
      <c r="AC898" s="391">
        <f>ROUND(ROUND(ROUND(H872*O$8,0)*S896,0)*Y897,0)-AA898</f>
        <v>304</v>
      </c>
      <c r="AD898" s="268"/>
    </row>
    <row r="899" spans="1:30" ht="17.100000000000001" customHeight="1">
      <c r="A899" s="243">
        <v>61</v>
      </c>
      <c r="B899" s="243">
        <v>7212</v>
      </c>
      <c r="C899" s="870" t="s">
        <v>7729</v>
      </c>
      <c r="D899" s="765"/>
      <c r="E899" s="765"/>
      <c r="F899" s="278"/>
      <c r="G899" s="278"/>
      <c r="H899" s="278"/>
      <c r="I899" s="279"/>
      <c r="J899" s="597"/>
      <c r="K899" s="654"/>
      <c r="L899" s="385"/>
      <c r="M899" s="245"/>
      <c r="N899" s="208"/>
      <c r="O899" s="385"/>
      <c r="P899" s="773"/>
      <c r="Q899" s="530"/>
      <c r="R899" s="530"/>
      <c r="S899" s="530"/>
      <c r="T899" s="1580" t="s">
        <v>4703</v>
      </c>
      <c r="U899" s="362" t="s">
        <v>163</v>
      </c>
      <c r="V899" s="356">
        <v>0.7</v>
      </c>
      <c r="W899" s="523"/>
      <c r="X899" s="524"/>
      <c r="Y899" s="642"/>
      <c r="Z899" s="247"/>
      <c r="AA899" s="247"/>
      <c r="AB899" s="247"/>
      <c r="AC899" s="391">
        <f>ROUND(ROUND(ROUND(H872*O$8,0)*S896,0)*V899,0)</f>
        <v>254</v>
      </c>
      <c r="AD899" s="268"/>
    </row>
    <row r="900" spans="1:30" ht="17.100000000000001" customHeight="1">
      <c r="A900" s="243">
        <v>61</v>
      </c>
      <c r="B900" s="243">
        <v>7213</v>
      </c>
      <c r="C900" s="870" t="s">
        <v>7730</v>
      </c>
      <c r="D900" s="765"/>
      <c r="E900" s="765"/>
      <c r="F900" s="278"/>
      <c r="G900" s="278"/>
      <c r="H900" s="278"/>
      <c r="I900" s="279"/>
      <c r="J900" s="597"/>
      <c r="K900" s="654"/>
      <c r="L900" s="385"/>
      <c r="M900" s="245"/>
      <c r="N900" s="208"/>
      <c r="O900" s="385"/>
      <c r="P900" s="773"/>
      <c r="Q900" s="530"/>
      <c r="R900" s="530"/>
      <c r="S900" s="530"/>
      <c r="T900" s="1620"/>
      <c r="U900" s="643"/>
      <c r="V900" s="365"/>
      <c r="W900" s="319"/>
      <c r="X900" s="288"/>
      <c r="Y900" s="526"/>
      <c r="Z900" s="762" t="s">
        <v>167</v>
      </c>
      <c r="AA900" s="354">
        <v>5</v>
      </c>
      <c r="AB900" s="763" t="s">
        <v>168</v>
      </c>
      <c r="AC900" s="391">
        <f>ROUND(ROUND(ROUND(H872*O$8,0)*S896,0)*V899,0)-AA900</f>
        <v>249</v>
      </c>
      <c r="AD900" s="268"/>
    </row>
    <row r="901" spans="1:30" ht="17.100000000000001" customHeight="1">
      <c r="A901" s="243">
        <v>61</v>
      </c>
      <c r="B901" s="243">
        <v>7214</v>
      </c>
      <c r="C901" s="870" t="s">
        <v>7731</v>
      </c>
      <c r="D901" s="765"/>
      <c r="E901" s="765"/>
      <c r="F901" s="278"/>
      <c r="G901" s="278"/>
      <c r="H901" s="278"/>
      <c r="I901" s="279"/>
      <c r="J901" s="597"/>
      <c r="K901" s="654"/>
      <c r="L901" s="385"/>
      <c r="M901" s="245"/>
      <c r="N901" s="208"/>
      <c r="O901" s="385"/>
      <c r="P901" s="774"/>
      <c r="Q901" s="643"/>
      <c r="R901" s="1644"/>
      <c r="S901" s="1652"/>
      <c r="T901" s="1620"/>
      <c r="U901" s="779"/>
      <c r="V901" s="780"/>
      <c r="W901" s="1684" t="s">
        <v>4700</v>
      </c>
      <c r="X901" s="362" t="s">
        <v>163</v>
      </c>
      <c r="Y901" s="395">
        <v>0.85</v>
      </c>
      <c r="Z901" s="355"/>
      <c r="AA901" s="247"/>
      <c r="AB901" s="247"/>
      <c r="AC901" s="391">
        <f>ROUND(ROUND(ROUND(ROUND(H872*O$8,0)*S896,0)*V899,0)*Y901,0)</f>
        <v>216</v>
      </c>
      <c r="AD901" s="268"/>
    </row>
    <row r="902" spans="1:30" ht="17.100000000000001" customHeight="1">
      <c r="A902" s="243">
        <v>61</v>
      </c>
      <c r="B902" s="243">
        <v>7215</v>
      </c>
      <c r="C902" s="870" t="s">
        <v>7732</v>
      </c>
      <c r="D902" s="765"/>
      <c r="E902" s="765"/>
      <c r="F902" s="278"/>
      <c r="G902" s="278"/>
      <c r="H902" s="278"/>
      <c r="I902" s="279"/>
      <c r="J902" s="597"/>
      <c r="K902" s="654"/>
      <c r="L902" s="385"/>
      <c r="M902" s="245"/>
      <c r="N902" s="208"/>
      <c r="O902" s="385"/>
      <c r="P902" s="774"/>
      <c r="Q902" s="643"/>
      <c r="R902" s="643"/>
      <c r="S902" s="643"/>
      <c r="T902" s="781"/>
      <c r="U902" s="537"/>
      <c r="V902" s="783"/>
      <c r="W902" s="1651"/>
      <c r="X902" s="512"/>
      <c r="Y902" s="368"/>
      <c r="Z902" s="762" t="s">
        <v>167</v>
      </c>
      <c r="AA902" s="354">
        <v>5</v>
      </c>
      <c r="AB902" s="763" t="s">
        <v>168</v>
      </c>
      <c r="AC902" s="391">
        <f>ROUND(ROUND(ROUND(ROUND(H872*O$8,0)*S896,0)*V899,0)*Y901,0)-AA902</f>
        <v>211</v>
      </c>
      <c r="AD902" s="268"/>
    </row>
    <row r="903" spans="1:30" ht="17.100000000000001" customHeight="1">
      <c r="A903" s="243">
        <v>61</v>
      </c>
      <c r="B903" s="243">
        <v>7216</v>
      </c>
      <c r="C903" s="870" t="s">
        <v>7733</v>
      </c>
      <c r="D903" s="765"/>
      <c r="E903" s="765"/>
      <c r="F903" s="278"/>
      <c r="G903" s="278"/>
      <c r="H903" s="278"/>
      <c r="I903" s="279"/>
      <c r="J903" s="597"/>
      <c r="K903" s="654"/>
      <c r="L903" s="385"/>
      <c r="M903" s="245"/>
      <c r="N903" s="208"/>
      <c r="O903" s="385"/>
      <c r="P903" s="773"/>
      <c r="Q903" s="643"/>
      <c r="R903" s="1646"/>
      <c r="S903" s="1649"/>
      <c r="T903" s="1580" t="s">
        <v>4708</v>
      </c>
      <c r="U903" s="643" t="s">
        <v>163</v>
      </c>
      <c r="V903" s="365">
        <v>0.85</v>
      </c>
      <c r="W903" s="523"/>
      <c r="X903" s="524"/>
      <c r="Y903" s="642"/>
      <c r="Z903" s="247"/>
      <c r="AA903" s="247"/>
      <c r="AB903" s="247"/>
      <c r="AC903" s="391">
        <f>ROUND(ROUND(ROUND(H872*O$8,0)*S896,0)*V903,0)</f>
        <v>309</v>
      </c>
      <c r="AD903" s="268"/>
    </row>
    <row r="904" spans="1:30" ht="17.100000000000001" customHeight="1">
      <c r="A904" s="243">
        <v>61</v>
      </c>
      <c r="B904" s="243">
        <v>7217</v>
      </c>
      <c r="C904" s="870" t="s">
        <v>7734</v>
      </c>
      <c r="D904" s="765"/>
      <c r="E904" s="765"/>
      <c r="F904" s="278"/>
      <c r="G904" s="278"/>
      <c r="H904" s="278"/>
      <c r="I904" s="279"/>
      <c r="J904" s="597"/>
      <c r="K904" s="654"/>
      <c r="L904" s="385"/>
      <c r="M904" s="245"/>
      <c r="N904" s="208"/>
      <c r="O904" s="385"/>
      <c r="P904" s="773"/>
      <c r="Q904" s="643"/>
      <c r="R904" s="365"/>
      <c r="S904" s="365"/>
      <c r="T904" s="1620"/>
      <c r="U904" s="643"/>
      <c r="V904" s="365"/>
      <c r="W904" s="319"/>
      <c r="X904" s="288"/>
      <c r="Y904" s="526"/>
      <c r="Z904" s="762" t="s">
        <v>167</v>
      </c>
      <c r="AA904" s="354">
        <v>5</v>
      </c>
      <c r="AB904" s="763" t="s">
        <v>168</v>
      </c>
      <c r="AC904" s="391">
        <f>ROUND(ROUND(ROUND(H872*O$8,0)*S896,0)*V903,0)-AA904</f>
        <v>304</v>
      </c>
      <c r="AD904" s="268"/>
    </row>
    <row r="905" spans="1:30" ht="17.100000000000001" customHeight="1">
      <c r="A905" s="243">
        <v>61</v>
      </c>
      <c r="B905" s="243">
        <v>7218</v>
      </c>
      <c r="C905" s="870" t="s">
        <v>7735</v>
      </c>
      <c r="D905" s="765"/>
      <c r="E905" s="765"/>
      <c r="F905" s="278"/>
      <c r="G905" s="278"/>
      <c r="H905" s="278"/>
      <c r="I905" s="279"/>
      <c r="J905" s="597"/>
      <c r="K905" s="654"/>
      <c r="L905" s="385"/>
      <c r="M905" s="245"/>
      <c r="N905" s="208"/>
      <c r="O905" s="385"/>
      <c r="P905" s="774"/>
      <c r="Q905" s="643"/>
      <c r="R905" s="365"/>
      <c r="S905" s="365"/>
      <c r="T905" s="1620"/>
      <c r="U905" s="779"/>
      <c r="V905" s="780"/>
      <c r="W905" s="1684" t="s">
        <v>4700</v>
      </c>
      <c r="X905" s="362" t="s">
        <v>163</v>
      </c>
      <c r="Y905" s="395">
        <v>0.85</v>
      </c>
      <c r="Z905" s="355"/>
      <c r="AA905" s="247"/>
      <c r="AB905" s="247"/>
      <c r="AC905" s="391">
        <f>ROUND(ROUND(ROUND(ROUND(H872*O$8,0)*S896,0)*V903,0)*Y905,0)</f>
        <v>263</v>
      </c>
      <c r="AD905" s="268"/>
    </row>
    <row r="906" spans="1:30" ht="17.100000000000001" customHeight="1">
      <c r="A906" s="243">
        <v>61</v>
      </c>
      <c r="B906" s="243">
        <v>7219</v>
      </c>
      <c r="C906" s="870" t="s">
        <v>7736</v>
      </c>
      <c r="D906" s="765"/>
      <c r="E906" s="765"/>
      <c r="F906" s="278"/>
      <c r="G906" s="278"/>
      <c r="H906" s="278"/>
      <c r="I906" s="279"/>
      <c r="J906" s="597"/>
      <c r="K906" s="654"/>
      <c r="L906" s="385"/>
      <c r="M906" s="245"/>
      <c r="N906" s="208"/>
      <c r="O906" s="385"/>
      <c r="P906" s="467"/>
      <c r="Q906" s="643"/>
      <c r="R906" s="643"/>
      <c r="S906" s="643"/>
      <c r="T906" s="1642"/>
      <c r="U906" s="537"/>
      <c r="V906" s="783"/>
      <c r="W906" s="1651"/>
      <c r="X906" s="512"/>
      <c r="Y906" s="368"/>
      <c r="Z906" s="762" t="s">
        <v>167</v>
      </c>
      <c r="AA906" s="354">
        <v>5</v>
      </c>
      <c r="AB906" s="763" t="s">
        <v>168</v>
      </c>
      <c r="AC906" s="391">
        <f>ROUND(ROUND(ROUND(ROUND(H872*O$8,0)*S896,0)*V903,0)*Y905,0)-AA906</f>
        <v>258</v>
      </c>
      <c r="AD906" s="268"/>
    </row>
    <row r="907" spans="1:30" ht="17.100000000000001" customHeight="1">
      <c r="A907" s="229">
        <v>61</v>
      </c>
      <c r="B907" s="229">
        <v>8425</v>
      </c>
      <c r="C907" s="871" t="s">
        <v>7737</v>
      </c>
      <c r="D907" s="765"/>
      <c r="E907" s="765"/>
      <c r="F907" s="278"/>
      <c r="G907" s="278"/>
      <c r="H907" s="278"/>
      <c r="I907" s="279"/>
      <c r="J907" s="1611" t="s">
        <v>4738</v>
      </c>
      <c r="K907" s="784"/>
      <c r="L907" s="872"/>
      <c r="M907" s="873"/>
      <c r="N907" s="785"/>
      <c r="O907" s="874"/>
      <c r="P907" s="231"/>
      <c r="Q907" s="232"/>
      <c r="R907" s="232"/>
      <c r="S907" s="232"/>
      <c r="T907" s="340"/>
      <c r="U907" s="334"/>
      <c r="V907" s="232"/>
      <c r="W907" s="231"/>
      <c r="X907" s="232"/>
      <c r="Y907" s="314"/>
      <c r="Z907" s="257"/>
      <c r="AA907" s="257"/>
      <c r="AB907" s="257"/>
      <c r="AC907" s="473">
        <f>ROUND(ROUND(H872*L908,0)*O$8,0)</f>
        <v>699</v>
      </c>
      <c r="AD907" s="268"/>
    </row>
    <row r="908" spans="1:30" ht="17.100000000000001" customHeight="1">
      <c r="A908" s="243">
        <v>61</v>
      </c>
      <c r="B908" s="243">
        <v>7220</v>
      </c>
      <c r="C908" s="870" t="s">
        <v>7738</v>
      </c>
      <c r="D908" s="764"/>
      <c r="E908" s="764"/>
      <c r="F908" s="377"/>
      <c r="G908" s="377"/>
      <c r="H908" s="377"/>
      <c r="I908" s="378"/>
      <c r="J908" s="1613"/>
      <c r="K908" s="214" t="s">
        <v>163</v>
      </c>
      <c r="L908" s="875">
        <v>0.96499999999999997</v>
      </c>
      <c r="M908" s="876"/>
      <c r="N908" s="397"/>
      <c r="O908" s="875"/>
      <c r="P908" s="245"/>
      <c r="Q908" s="208"/>
      <c r="R908" s="208"/>
      <c r="S908" s="208"/>
      <c r="T908" s="611"/>
      <c r="U908" s="301"/>
      <c r="V908" s="208"/>
      <c r="W908" s="245"/>
      <c r="X908" s="208"/>
      <c r="Y908" s="226"/>
      <c r="Z908" s="762" t="s">
        <v>167</v>
      </c>
      <c r="AA908" s="354">
        <v>5</v>
      </c>
      <c r="AB908" s="763" t="s">
        <v>168</v>
      </c>
      <c r="AC908" s="391">
        <f>ROUND(ROUND(H872*L908,0)*O$8,0)-AA908</f>
        <v>694</v>
      </c>
      <c r="AD908" s="268"/>
    </row>
    <row r="909" spans="1:30" ht="17.100000000000001" customHeight="1">
      <c r="A909" s="243">
        <v>61</v>
      </c>
      <c r="B909" s="243">
        <v>7221</v>
      </c>
      <c r="C909" s="870" t="s">
        <v>7739</v>
      </c>
      <c r="D909" s="764"/>
      <c r="E909" s="764"/>
      <c r="F909" s="377"/>
      <c r="G909" s="377"/>
      <c r="H909" s="377"/>
      <c r="I909" s="378"/>
      <c r="J909" s="1613"/>
      <c r="K909" s="654"/>
      <c r="L909" s="385"/>
      <c r="M909" s="245"/>
      <c r="N909" s="208"/>
      <c r="O909" s="385"/>
      <c r="P909" s="245"/>
      <c r="Q909" s="208"/>
      <c r="R909" s="208"/>
      <c r="S909" s="208"/>
      <c r="T909" s="611"/>
      <c r="U909" s="301"/>
      <c r="V909" s="385"/>
      <c r="W909" s="1684" t="s">
        <v>4700</v>
      </c>
      <c r="X909" s="362" t="s">
        <v>163</v>
      </c>
      <c r="Y909" s="395">
        <v>0.85</v>
      </c>
      <c r="Z909" s="355"/>
      <c r="AA909" s="247"/>
      <c r="AB909" s="247"/>
      <c r="AC909" s="391">
        <f>ROUND(ROUND(ROUND(H872*L908,0)*O$8,0)*Y909,0)</f>
        <v>594</v>
      </c>
      <c r="AD909" s="268"/>
    </row>
    <row r="910" spans="1:30" ht="17.100000000000001" customHeight="1">
      <c r="A910" s="243">
        <v>61</v>
      </c>
      <c r="B910" s="243">
        <v>7222</v>
      </c>
      <c r="C910" s="870" t="s">
        <v>7740</v>
      </c>
      <c r="D910" s="764"/>
      <c r="E910" s="764"/>
      <c r="F910" s="278"/>
      <c r="G910" s="278"/>
      <c r="H910" s="278"/>
      <c r="I910" s="279"/>
      <c r="J910" s="597"/>
      <c r="K910" s="654"/>
      <c r="L910" s="385"/>
      <c r="M910" s="245"/>
      <c r="N910" s="208"/>
      <c r="O910" s="385"/>
      <c r="P910" s="245"/>
      <c r="Q910" s="208"/>
      <c r="R910" s="208"/>
      <c r="S910" s="208"/>
      <c r="T910" s="761"/>
      <c r="U910" s="304"/>
      <c r="V910" s="226"/>
      <c r="W910" s="1651"/>
      <c r="X910" s="512"/>
      <c r="Y910" s="368"/>
      <c r="Z910" s="762" t="s">
        <v>167</v>
      </c>
      <c r="AA910" s="354">
        <v>5</v>
      </c>
      <c r="AB910" s="763" t="s">
        <v>168</v>
      </c>
      <c r="AC910" s="391">
        <f>ROUND(ROUND(ROUND(H872*L908,0)*O$8,0)*Y909,0)-AA910</f>
        <v>589</v>
      </c>
      <c r="AD910" s="268"/>
    </row>
    <row r="911" spans="1:30" ht="17.100000000000001" customHeight="1">
      <c r="A911" s="229">
        <v>61</v>
      </c>
      <c r="B911" s="229">
        <v>8426</v>
      </c>
      <c r="C911" s="871" t="s">
        <v>7741</v>
      </c>
      <c r="D911" s="764"/>
      <c r="E911" s="764"/>
      <c r="F911" s="278"/>
      <c r="G911" s="278"/>
      <c r="H911" s="278"/>
      <c r="I911" s="279"/>
      <c r="J911" s="597"/>
      <c r="K911" s="654"/>
      <c r="L911" s="385"/>
      <c r="M911" s="245"/>
      <c r="N911" s="208"/>
      <c r="O911" s="385"/>
      <c r="P911" s="245"/>
      <c r="Q911" s="208"/>
      <c r="R911" s="208"/>
      <c r="S911" s="208"/>
      <c r="T911" s="1542" t="s">
        <v>4703</v>
      </c>
      <c r="U911" s="372" t="s">
        <v>163</v>
      </c>
      <c r="V911" s="373">
        <v>0.7</v>
      </c>
      <c r="W911" s="231"/>
      <c r="X911" s="232"/>
      <c r="Y911" s="314"/>
      <c r="Z911" s="257"/>
      <c r="AA911" s="257"/>
      <c r="AB911" s="257"/>
      <c r="AC911" s="473">
        <f>ROUND(ROUND(ROUND(H872*L908,0)*O$8,0)*V911,0)</f>
        <v>489</v>
      </c>
      <c r="AD911" s="268"/>
    </row>
    <row r="912" spans="1:30" ht="17.100000000000001" customHeight="1">
      <c r="A912" s="243">
        <v>61</v>
      </c>
      <c r="B912" s="243">
        <v>7223</v>
      </c>
      <c r="C912" s="870" t="s">
        <v>7742</v>
      </c>
      <c r="D912" s="764"/>
      <c r="E912" s="764"/>
      <c r="F912" s="278"/>
      <c r="G912" s="278"/>
      <c r="H912" s="208"/>
      <c r="I912" s="388"/>
      <c r="J912" s="597"/>
      <c r="K912" s="654"/>
      <c r="L912" s="385"/>
      <c r="M912" s="245"/>
      <c r="N912" s="208"/>
      <c r="O912" s="385"/>
      <c r="P912" s="245"/>
      <c r="Q912" s="208"/>
      <c r="R912" s="208"/>
      <c r="S912" s="208"/>
      <c r="T912" s="1545"/>
      <c r="U912" s="214"/>
      <c r="V912" s="609"/>
      <c r="W912" s="281"/>
      <c r="X912" s="216"/>
      <c r="Y912" s="226"/>
      <c r="Z912" s="762" t="s">
        <v>167</v>
      </c>
      <c r="AA912" s="354">
        <v>5</v>
      </c>
      <c r="AB912" s="763" t="s">
        <v>168</v>
      </c>
      <c r="AC912" s="391">
        <f>ROUND(ROUND(ROUND(H872*L908,0)*O$8,0)*V911,0)-AA912</f>
        <v>484</v>
      </c>
      <c r="AD912" s="268"/>
    </row>
    <row r="913" spans="1:30" ht="17.100000000000001" customHeight="1">
      <c r="A913" s="243">
        <v>61</v>
      </c>
      <c r="B913" s="243">
        <v>7224</v>
      </c>
      <c r="C913" s="870" t="s">
        <v>7743</v>
      </c>
      <c r="D913" s="765"/>
      <c r="E913" s="764"/>
      <c r="F913" s="406"/>
      <c r="G913" s="406"/>
      <c r="H913" s="208"/>
      <c r="I913" s="388"/>
      <c r="J913" s="597"/>
      <c r="K913" s="654"/>
      <c r="L913" s="385"/>
      <c r="M913" s="245"/>
      <c r="N913" s="208"/>
      <c r="O913" s="385"/>
      <c r="P913" s="245"/>
      <c r="Q913" s="208"/>
      <c r="R913" s="208"/>
      <c r="S913" s="208"/>
      <c r="T913" s="1545"/>
      <c r="U913" s="302"/>
      <c r="V913" s="766"/>
      <c r="W913" s="1684" t="s">
        <v>4700</v>
      </c>
      <c r="X913" s="362" t="s">
        <v>163</v>
      </c>
      <c r="Y913" s="395">
        <v>0.85</v>
      </c>
      <c r="Z913" s="355"/>
      <c r="AA913" s="247"/>
      <c r="AB913" s="247"/>
      <c r="AC913" s="391">
        <f>ROUND(ROUND(ROUND(ROUND(H872*L908,0)*O$8,0)*V911,0)*Y913,0)</f>
        <v>416</v>
      </c>
      <c r="AD913" s="268"/>
    </row>
    <row r="914" spans="1:30" ht="17.100000000000001" customHeight="1">
      <c r="A914" s="243">
        <v>61</v>
      </c>
      <c r="B914" s="243">
        <v>7225</v>
      </c>
      <c r="C914" s="870" t="s">
        <v>7744</v>
      </c>
      <c r="D914" s="765"/>
      <c r="E914" s="764"/>
      <c r="F914" s="406"/>
      <c r="G914" s="406"/>
      <c r="H914" s="208"/>
      <c r="I914" s="388"/>
      <c r="J914" s="597"/>
      <c r="K914" s="654"/>
      <c r="L914" s="385"/>
      <c r="M914" s="245"/>
      <c r="N914" s="208"/>
      <c r="O914" s="385"/>
      <c r="P914" s="245"/>
      <c r="Q914" s="208"/>
      <c r="R914" s="208"/>
      <c r="S914" s="208"/>
      <c r="T914" s="399"/>
      <c r="U914" s="305"/>
      <c r="V914" s="768"/>
      <c r="W914" s="1651"/>
      <c r="X914" s="512"/>
      <c r="Y914" s="368"/>
      <c r="Z914" s="762" t="s">
        <v>167</v>
      </c>
      <c r="AA914" s="354">
        <v>5</v>
      </c>
      <c r="AB914" s="763" t="s">
        <v>168</v>
      </c>
      <c r="AC914" s="391">
        <f>ROUND(ROUND(ROUND(ROUND(H872*L908,0)*O$8,0)*V911,0)*Y913,0)-AA914</f>
        <v>411</v>
      </c>
      <c r="AD914" s="268"/>
    </row>
    <row r="915" spans="1:30" ht="17.100000000000001" customHeight="1">
      <c r="A915" s="229">
        <v>61</v>
      </c>
      <c r="B915" s="229">
        <v>8779</v>
      </c>
      <c r="C915" s="871" t="s">
        <v>7745</v>
      </c>
      <c r="D915" s="765"/>
      <c r="E915" s="764"/>
      <c r="F915" s="406"/>
      <c r="G915" s="406"/>
      <c r="H915" s="208"/>
      <c r="I915" s="388"/>
      <c r="J915" s="597"/>
      <c r="K915" s="654"/>
      <c r="L915" s="385"/>
      <c r="M915" s="245"/>
      <c r="N915" s="208"/>
      <c r="O915" s="385"/>
      <c r="P915" s="245"/>
      <c r="Q915" s="208"/>
      <c r="R915" s="208"/>
      <c r="S915" s="385"/>
      <c r="T915" s="1542" t="s">
        <v>4708</v>
      </c>
      <c r="U915" s="214" t="s">
        <v>163</v>
      </c>
      <c r="V915" s="609">
        <v>0.85</v>
      </c>
      <c r="W915" s="231"/>
      <c r="X915" s="232"/>
      <c r="Y915" s="314"/>
      <c r="Z915" s="257"/>
      <c r="AA915" s="257"/>
      <c r="AB915" s="257"/>
      <c r="AC915" s="473">
        <f>ROUND(ROUND(ROUND(H872*L908,0)*O$8,0)*V915,0)</f>
        <v>594</v>
      </c>
      <c r="AD915" s="268"/>
    </row>
    <row r="916" spans="1:30" ht="17.100000000000001" customHeight="1">
      <c r="A916" s="243">
        <v>61</v>
      </c>
      <c r="B916" s="243">
        <v>7226</v>
      </c>
      <c r="C916" s="870" t="s">
        <v>7746</v>
      </c>
      <c r="D916" s="765"/>
      <c r="E916" s="764"/>
      <c r="F916" s="406"/>
      <c r="G916" s="406"/>
      <c r="H916" s="208"/>
      <c r="I916" s="388"/>
      <c r="J916" s="597"/>
      <c r="K916" s="654"/>
      <c r="L916" s="385"/>
      <c r="M916" s="245"/>
      <c r="N916" s="208"/>
      <c r="O916" s="385"/>
      <c r="P916" s="245"/>
      <c r="Q916" s="208"/>
      <c r="R916" s="208"/>
      <c r="S916" s="208"/>
      <c r="T916" s="1545"/>
      <c r="U916" s="214"/>
      <c r="V916" s="609"/>
      <c r="W916" s="281"/>
      <c r="X916" s="216"/>
      <c r="Y916" s="226"/>
      <c r="Z916" s="762" t="s">
        <v>167</v>
      </c>
      <c r="AA916" s="354">
        <v>5</v>
      </c>
      <c r="AB916" s="763" t="s">
        <v>168</v>
      </c>
      <c r="AC916" s="391">
        <f>ROUND(ROUND(ROUND(H872*L908,0)*O$8,0)*V915,0)-AA916</f>
        <v>589</v>
      </c>
      <c r="AD916" s="268"/>
    </row>
    <row r="917" spans="1:30" ht="17.100000000000001" customHeight="1">
      <c r="A917" s="243">
        <v>61</v>
      </c>
      <c r="B917" s="243">
        <v>7227</v>
      </c>
      <c r="C917" s="870" t="s">
        <v>7747</v>
      </c>
      <c r="D917" s="765"/>
      <c r="E917" s="764"/>
      <c r="F917" s="278"/>
      <c r="G917" s="278"/>
      <c r="H917" s="278"/>
      <c r="I917" s="279"/>
      <c r="J917" s="597"/>
      <c r="K917" s="654"/>
      <c r="L917" s="385"/>
      <c r="M917" s="245"/>
      <c r="N917" s="208"/>
      <c r="O917" s="385"/>
      <c r="P917" s="245"/>
      <c r="Q917" s="208"/>
      <c r="R917" s="208"/>
      <c r="S917" s="208"/>
      <c r="T917" s="1545"/>
      <c r="U917" s="302"/>
      <c r="V917" s="766"/>
      <c r="W917" s="1684" t="s">
        <v>4700</v>
      </c>
      <c r="X917" s="362" t="s">
        <v>163</v>
      </c>
      <c r="Y917" s="395">
        <v>0.85</v>
      </c>
      <c r="Z917" s="355"/>
      <c r="AA917" s="247"/>
      <c r="AB917" s="247"/>
      <c r="AC917" s="391">
        <f>ROUND(ROUND(ROUND(ROUND(H872*L908,0)*O$8,0)*V915,0)*Y917,0)</f>
        <v>505</v>
      </c>
      <c r="AD917" s="268"/>
    </row>
    <row r="918" spans="1:30" ht="17.100000000000001" customHeight="1">
      <c r="A918" s="243">
        <v>61</v>
      </c>
      <c r="B918" s="243">
        <v>7228</v>
      </c>
      <c r="C918" s="870" t="s">
        <v>7748</v>
      </c>
      <c r="D918" s="765"/>
      <c r="E918" s="764"/>
      <c r="F918" s="278"/>
      <c r="G918" s="278"/>
      <c r="H918" s="278"/>
      <c r="I918" s="279"/>
      <c r="J918" s="597"/>
      <c r="K918" s="654"/>
      <c r="L918" s="385"/>
      <c r="M918" s="245"/>
      <c r="N918" s="208"/>
      <c r="O918" s="385"/>
      <c r="P918" s="281"/>
      <c r="Q918" s="216"/>
      <c r="R918" s="216"/>
      <c r="S918" s="216"/>
      <c r="T918" s="1563"/>
      <c r="U918" s="305"/>
      <c r="V918" s="768"/>
      <c r="W918" s="1651"/>
      <c r="X918" s="512"/>
      <c r="Y918" s="368"/>
      <c r="Z918" s="762" t="s">
        <v>167</v>
      </c>
      <c r="AA918" s="354">
        <v>5</v>
      </c>
      <c r="AB918" s="763" t="s">
        <v>168</v>
      </c>
      <c r="AC918" s="391">
        <f>ROUND(ROUND(ROUND(ROUND(H872*L908,0)*O$8,0)*V915,0)*Y917,0)-AA918</f>
        <v>500</v>
      </c>
      <c r="AD918" s="268"/>
    </row>
    <row r="919" spans="1:30" ht="17.100000000000001" customHeight="1">
      <c r="A919" s="229">
        <v>61</v>
      </c>
      <c r="B919" s="229">
        <v>8427</v>
      </c>
      <c r="C919" s="871" t="s">
        <v>7749</v>
      </c>
      <c r="D919" s="765"/>
      <c r="E919" s="765"/>
      <c r="F919" s="278"/>
      <c r="G919" s="278"/>
      <c r="H919" s="278"/>
      <c r="I919" s="279"/>
      <c r="J919" s="597"/>
      <c r="K919" s="654"/>
      <c r="L919" s="385"/>
      <c r="M919" s="245"/>
      <c r="N919" s="208"/>
      <c r="O919" s="385"/>
      <c r="P919" s="1539" t="s">
        <v>4713</v>
      </c>
      <c r="Q919" s="1608" t="s">
        <v>162</v>
      </c>
      <c r="R919" s="769"/>
      <c r="S919" s="769"/>
      <c r="T919" s="340"/>
      <c r="U919" s="338"/>
      <c r="V919" s="334"/>
      <c r="W919" s="231"/>
      <c r="X919" s="232"/>
      <c r="Y919" s="314"/>
      <c r="Z919" s="257"/>
      <c r="AA919" s="257"/>
      <c r="AB919" s="257"/>
      <c r="AC919" s="473">
        <f>ROUND(ROUND(ROUND(H872*L908,0)*O$8,0)*S920,0)</f>
        <v>489</v>
      </c>
      <c r="AD919" s="268"/>
    </row>
    <row r="920" spans="1:30" ht="17.100000000000001" customHeight="1">
      <c r="A920" s="243">
        <v>61</v>
      </c>
      <c r="B920" s="243">
        <v>7229</v>
      </c>
      <c r="C920" s="870" t="s">
        <v>7750</v>
      </c>
      <c r="D920" s="765"/>
      <c r="E920" s="765"/>
      <c r="F920" s="278"/>
      <c r="G920" s="278"/>
      <c r="H920" s="278"/>
      <c r="I920" s="279"/>
      <c r="J920" s="597"/>
      <c r="K920" s="654"/>
      <c r="L920" s="385"/>
      <c r="M920" s="245"/>
      <c r="N920" s="208"/>
      <c r="O920" s="385"/>
      <c r="P920" s="1631"/>
      <c r="Q920" s="1586"/>
      <c r="R920" s="214" t="s">
        <v>163</v>
      </c>
      <c r="S920" s="770">
        <v>0.7</v>
      </c>
      <c r="T920" s="611"/>
      <c r="U920" s="392"/>
      <c r="V920" s="301"/>
      <c r="W920" s="245"/>
      <c r="X920" s="208"/>
      <c r="Y920" s="226"/>
      <c r="Z920" s="762" t="s">
        <v>167</v>
      </c>
      <c r="AA920" s="354">
        <v>5</v>
      </c>
      <c r="AB920" s="763" t="s">
        <v>168</v>
      </c>
      <c r="AC920" s="391">
        <f>ROUND(ROUND(ROUND(H872*L908,0)*O$8,0)*S920,0)-AA920</f>
        <v>484</v>
      </c>
      <c r="AD920" s="268"/>
    </row>
    <row r="921" spans="1:30" ht="17.100000000000001" customHeight="1">
      <c r="A921" s="243">
        <v>61</v>
      </c>
      <c r="B921" s="243">
        <v>7230</v>
      </c>
      <c r="C921" s="870" t="s">
        <v>7751</v>
      </c>
      <c r="D921" s="765"/>
      <c r="E921" s="765"/>
      <c r="F921" s="278"/>
      <c r="G921" s="278"/>
      <c r="H921" s="278"/>
      <c r="I921" s="279"/>
      <c r="J921" s="597"/>
      <c r="K921" s="654"/>
      <c r="L921" s="385"/>
      <c r="M921" s="245"/>
      <c r="N921" s="208"/>
      <c r="O921" s="385"/>
      <c r="P921" s="1631"/>
      <c r="Q921" s="1586"/>
      <c r="T921" s="611"/>
      <c r="U921" s="392"/>
      <c r="V921" s="301"/>
      <c r="W921" s="1684" t="s">
        <v>4700</v>
      </c>
      <c r="X921" s="362" t="s">
        <v>163</v>
      </c>
      <c r="Y921" s="395">
        <v>0.85</v>
      </c>
      <c r="Z921" s="355"/>
      <c r="AA921" s="247"/>
      <c r="AB921" s="247"/>
      <c r="AC921" s="391">
        <f>ROUND(ROUND(ROUND(ROUND(H872*L908,0)*O$8,0)*S920,0)*Y921,0)</f>
        <v>416</v>
      </c>
      <c r="AD921" s="268"/>
    </row>
    <row r="922" spans="1:30" ht="17.100000000000001" customHeight="1">
      <c r="A922" s="243">
        <v>61</v>
      </c>
      <c r="B922" s="243">
        <v>7231</v>
      </c>
      <c r="C922" s="870" t="s">
        <v>7752</v>
      </c>
      <c r="D922" s="765"/>
      <c r="E922" s="765"/>
      <c r="F922" s="278"/>
      <c r="G922" s="278"/>
      <c r="H922" s="278"/>
      <c r="I922" s="279"/>
      <c r="J922" s="597"/>
      <c r="K922" s="654"/>
      <c r="L922" s="385"/>
      <c r="M922" s="245"/>
      <c r="N922" s="208"/>
      <c r="O922" s="385"/>
      <c r="P922" s="772"/>
      <c r="Q922" s="1586"/>
      <c r="R922" s="214"/>
      <c r="S922" s="214"/>
      <c r="T922" s="761"/>
      <c r="U922" s="407"/>
      <c r="V922" s="304"/>
      <c r="W922" s="1651"/>
      <c r="X922" s="512"/>
      <c r="Y922" s="368"/>
      <c r="Z922" s="762" t="s">
        <v>167</v>
      </c>
      <c r="AA922" s="354">
        <v>5</v>
      </c>
      <c r="AB922" s="763" t="s">
        <v>168</v>
      </c>
      <c r="AC922" s="391">
        <f>ROUND(ROUND(ROUND(ROUND(H872*L908,0)*O$8,0)*S920,0)*Y921,0)-AA922</f>
        <v>411</v>
      </c>
      <c r="AD922" s="268"/>
    </row>
    <row r="923" spans="1:30" ht="17.100000000000001" customHeight="1">
      <c r="A923" s="229">
        <v>61</v>
      </c>
      <c r="B923" s="229">
        <v>8428</v>
      </c>
      <c r="C923" s="871" t="s">
        <v>7753</v>
      </c>
      <c r="D923" s="765"/>
      <c r="E923" s="765"/>
      <c r="F923" s="278"/>
      <c r="G923" s="278"/>
      <c r="H923" s="278"/>
      <c r="I923" s="279"/>
      <c r="J923" s="597"/>
      <c r="K923" s="654"/>
      <c r="L923" s="385"/>
      <c r="M923" s="245"/>
      <c r="N923" s="208"/>
      <c r="O923" s="385"/>
      <c r="P923" s="773"/>
      <c r="T923" s="1542" t="s">
        <v>4703</v>
      </c>
      <c r="U923" s="372" t="s">
        <v>163</v>
      </c>
      <c r="V923" s="373">
        <v>0.7</v>
      </c>
      <c r="W923" s="231"/>
      <c r="X923" s="232"/>
      <c r="Y923" s="314"/>
      <c r="Z923" s="257"/>
      <c r="AA923" s="257"/>
      <c r="AB923" s="257"/>
      <c r="AC923" s="473">
        <f>ROUND(ROUND(ROUND(ROUND(H872*L908,0)*O$8,0)*S920,0)*V923,0)</f>
        <v>342</v>
      </c>
      <c r="AD923" s="268"/>
    </row>
    <row r="924" spans="1:30" ht="17.100000000000001" customHeight="1">
      <c r="A924" s="243">
        <v>61</v>
      </c>
      <c r="B924" s="243">
        <v>7232</v>
      </c>
      <c r="C924" s="870" t="s">
        <v>7754</v>
      </c>
      <c r="D924" s="765"/>
      <c r="E924" s="765"/>
      <c r="F924" s="278"/>
      <c r="G924" s="278"/>
      <c r="H924" s="278"/>
      <c r="I924" s="279"/>
      <c r="J924" s="597"/>
      <c r="K924" s="654"/>
      <c r="L924" s="385"/>
      <c r="M924" s="245"/>
      <c r="N924" s="208"/>
      <c r="O924" s="385"/>
      <c r="P924" s="773"/>
      <c r="T924" s="1545"/>
      <c r="U924" s="214"/>
      <c r="V924" s="609"/>
      <c r="W924" s="281"/>
      <c r="X924" s="216"/>
      <c r="Y924" s="226"/>
      <c r="Z924" s="762" t="s">
        <v>167</v>
      </c>
      <c r="AA924" s="354">
        <v>5</v>
      </c>
      <c r="AB924" s="763" t="s">
        <v>168</v>
      </c>
      <c r="AC924" s="391">
        <f>ROUND(ROUND(ROUND(ROUND(H872*L908,0)*O$8,0)*S920,0)*V923,0)-AA924</f>
        <v>337</v>
      </c>
      <c r="AD924" s="268"/>
    </row>
    <row r="925" spans="1:30" ht="17.100000000000001" customHeight="1">
      <c r="A925" s="243">
        <v>61</v>
      </c>
      <c r="B925" s="243">
        <v>7233</v>
      </c>
      <c r="C925" s="870" t="s">
        <v>7755</v>
      </c>
      <c r="D925" s="765"/>
      <c r="E925" s="765"/>
      <c r="F925" s="278"/>
      <c r="G925" s="278"/>
      <c r="H925" s="278"/>
      <c r="I925" s="279"/>
      <c r="J925" s="597"/>
      <c r="K925" s="654"/>
      <c r="L925" s="385"/>
      <c r="M925" s="245"/>
      <c r="N925" s="208"/>
      <c r="O925" s="385"/>
      <c r="P925" s="774"/>
      <c r="Q925" s="214"/>
      <c r="R925" s="1653"/>
      <c r="S925" s="1653"/>
      <c r="T925" s="1545"/>
      <c r="U925" s="302"/>
      <c r="V925" s="766"/>
      <c r="W925" s="1684" t="s">
        <v>4700</v>
      </c>
      <c r="X925" s="362" t="s">
        <v>163</v>
      </c>
      <c r="Y925" s="395">
        <v>0.85</v>
      </c>
      <c r="Z925" s="355"/>
      <c r="AA925" s="247"/>
      <c r="AB925" s="247"/>
      <c r="AC925" s="391">
        <f>ROUND(ROUND(ROUND(ROUND(ROUND(H872*L908,0)*O$8,0)*S920,0)*V923,0)*Y925,0)</f>
        <v>291</v>
      </c>
      <c r="AD925" s="268"/>
    </row>
    <row r="926" spans="1:30" ht="17.100000000000001" customHeight="1">
      <c r="A926" s="243">
        <v>61</v>
      </c>
      <c r="B926" s="243">
        <v>7234</v>
      </c>
      <c r="C926" s="870" t="s">
        <v>7756</v>
      </c>
      <c r="D926" s="765"/>
      <c r="E926" s="765"/>
      <c r="F926" s="278"/>
      <c r="G926" s="278"/>
      <c r="H926" s="278"/>
      <c r="I926" s="279"/>
      <c r="J926" s="597"/>
      <c r="K926" s="654"/>
      <c r="L926" s="385"/>
      <c r="M926" s="245"/>
      <c r="N926" s="208"/>
      <c r="O926" s="385"/>
      <c r="P926" s="774"/>
      <c r="Q926" s="214"/>
      <c r="R926" s="214"/>
      <c r="S926" s="214"/>
      <c r="T926" s="399"/>
      <c r="U926" s="305"/>
      <c r="V926" s="768"/>
      <c r="W926" s="1651"/>
      <c r="X926" s="512"/>
      <c r="Y926" s="368"/>
      <c r="Z926" s="762" t="s">
        <v>167</v>
      </c>
      <c r="AA926" s="354">
        <v>5</v>
      </c>
      <c r="AB926" s="763" t="s">
        <v>168</v>
      </c>
      <c r="AC926" s="391">
        <f>ROUND(ROUND(ROUND(ROUND(ROUND(H872*L908,0)*O$8,0)*S920,0)*V923,0)*Y925,0)-AA926</f>
        <v>286</v>
      </c>
      <c r="AD926" s="268"/>
    </row>
    <row r="927" spans="1:30" ht="17.100000000000001" customHeight="1">
      <c r="A927" s="229">
        <v>61</v>
      </c>
      <c r="B927" s="229">
        <v>8780</v>
      </c>
      <c r="C927" s="871" t="s">
        <v>7757</v>
      </c>
      <c r="D927" s="765"/>
      <c r="E927" s="765"/>
      <c r="F927" s="278"/>
      <c r="G927" s="278"/>
      <c r="H927" s="278"/>
      <c r="I927" s="279"/>
      <c r="J927" s="597"/>
      <c r="K927" s="654"/>
      <c r="L927" s="385"/>
      <c r="M927" s="245"/>
      <c r="N927" s="208"/>
      <c r="O927" s="385"/>
      <c r="P927" s="773"/>
      <c r="Q927" s="214"/>
      <c r="R927" s="1599"/>
      <c r="S927" s="1600"/>
      <c r="T927" s="1542" t="s">
        <v>4708</v>
      </c>
      <c r="U927" s="214" t="s">
        <v>163</v>
      </c>
      <c r="V927" s="609">
        <v>0.85</v>
      </c>
      <c r="W927" s="231"/>
      <c r="X927" s="232"/>
      <c r="Y927" s="314"/>
      <c r="Z927" s="257"/>
      <c r="AA927" s="257"/>
      <c r="AB927" s="257"/>
      <c r="AC927" s="473">
        <f>ROUND(ROUND(ROUND(ROUND(H872*L908,0)*O$8,0)*S920,0)*V927,0)</f>
        <v>416</v>
      </c>
      <c r="AD927" s="268"/>
    </row>
    <row r="928" spans="1:30" ht="17.100000000000001" customHeight="1">
      <c r="A928" s="243">
        <v>61</v>
      </c>
      <c r="B928" s="243">
        <v>7235</v>
      </c>
      <c r="C928" s="870" t="s">
        <v>7758</v>
      </c>
      <c r="D928" s="765"/>
      <c r="E928" s="765"/>
      <c r="F928" s="278"/>
      <c r="G928" s="278"/>
      <c r="H928" s="278"/>
      <c r="I928" s="279"/>
      <c r="J928" s="597"/>
      <c r="K928" s="654"/>
      <c r="L928" s="385"/>
      <c r="M928" s="245"/>
      <c r="N928" s="208"/>
      <c r="O928" s="385"/>
      <c r="P928" s="773"/>
      <c r="Q928" s="214"/>
      <c r="R928" s="609"/>
      <c r="S928" s="609"/>
      <c r="T928" s="1545"/>
      <c r="U928" s="214"/>
      <c r="V928" s="609"/>
      <c r="W928" s="281"/>
      <c r="X928" s="216"/>
      <c r="Y928" s="226"/>
      <c r="Z928" s="762" t="s">
        <v>167</v>
      </c>
      <c r="AA928" s="354">
        <v>5</v>
      </c>
      <c r="AB928" s="763" t="s">
        <v>168</v>
      </c>
      <c r="AC928" s="391">
        <f>ROUND(ROUND(ROUND(ROUND(H872*L908,0)*O$8,0)*S920,0)*V927,0)-AA928</f>
        <v>411</v>
      </c>
      <c r="AD928" s="268"/>
    </row>
    <row r="929" spans="1:30" ht="17.100000000000001" customHeight="1">
      <c r="A929" s="243">
        <v>61</v>
      </c>
      <c r="B929" s="243">
        <v>7236</v>
      </c>
      <c r="C929" s="870" t="s">
        <v>7759</v>
      </c>
      <c r="D929" s="765"/>
      <c r="E929" s="765"/>
      <c r="F929" s="278"/>
      <c r="G929" s="278"/>
      <c r="H929" s="278"/>
      <c r="I929" s="279"/>
      <c r="J929" s="597"/>
      <c r="K929" s="654"/>
      <c r="L929" s="385"/>
      <c r="M929" s="245"/>
      <c r="N929" s="208"/>
      <c r="O929" s="385"/>
      <c r="P929" s="774"/>
      <c r="Q929" s="214"/>
      <c r="R929" s="609"/>
      <c r="S929" s="609"/>
      <c r="T929" s="1545"/>
      <c r="U929" s="302"/>
      <c r="V929" s="766"/>
      <c r="W929" s="1684" t="s">
        <v>4700</v>
      </c>
      <c r="X929" s="362" t="s">
        <v>163</v>
      </c>
      <c r="Y929" s="395">
        <v>0.85</v>
      </c>
      <c r="Z929" s="355"/>
      <c r="AA929" s="247"/>
      <c r="AB929" s="247"/>
      <c r="AC929" s="391">
        <f>ROUND(ROUND(ROUND(ROUND(ROUND(H872*L908,0)*O$8,0)*S920,0)*V927,0)*Y929,0)</f>
        <v>354</v>
      </c>
      <c r="AD929" s="268"/>
    </row>
    <row r="930" spans="1:30" ht="17.100000000000001" customHeight="1">
      <c r="A930" s="243">
        <v>61</v>
      </c>
      <c r="B930" s="243">
        <v>7237</v>
      </c>
      <c r="C930" s="870" t="s">
        <v>7760</v>
      </c>
      <c r="D930" s="765"/>
      <c r="E930" s="765"/>
      <c r="F930" s="278"/>
      <c r="G930" s="278"/>
      <c r="H930" s="278"/>
      <c r="I930" s="279"/>
      <c r="J930" s="597"/>
      <c r="K930" s="654"/>
      <c r="L930" s="385"/>
      <c r="M930" s="245"/>
      <c r="N930" s="208"/>
      <c r="O930" s="385"/>
      <c r="P930" s="773"/>
      <c r="Q930" s="214"/>
      <c r="R930" s="214"/>
      <c r="S930" s="214"/>
      <c r="T930" s="1563"/>
      <c r="U930" s="305"/>
      <c r="V930" s="768"/>
      <c r="W930" s="1651"/>
      <c r="X930" s="512"/>
      <c r="Y930" s="368"/>
      <c r="Z930" s="762" t="s">
        <v>167</v>
      </c>
      <c r="AA930" s="354">
        <v>5</v>
      </c>
      <c r="AB930" s="763" t="s">
        <v>168</v>
      </c>
      <c r="AC930" s="391">
        <f>ROUND(ROUND(ROUND(ROUND(ROUND(H872*L908,0)*O$8,0)*S920,0)*V927,0)*Y929,0)-AA930</f>
        <v>349</v>
      </c>
      <c r="AD930" s="268"/>
    </row>
    <row r="931" spans="1:30" ht="17.100000000000001" customHeight="1">
      <c r="A931" s="243">
        <v>61</v>
      </c>
      <c r="B931" s="243">
        <v>7238</v>
      </c>
      <c r="C931" s="870" t="s">
        <v>7761</v>
      </c>
      <c r="D931" s="765"/>
      <c r="E931" s="765"/>
      <c r="F931" s="278"/>
      <c r="G931" s="278"/>
      <c r="H931" s="278"/>
      <c r="I931" s="279"/>
      <c r="J931" s="597"/>
      <c r="K931" s="654"/>
      <c r="L931" s="385"/>
      <c r="M931" s="245"/>
      <c r="N931" s="208"/>
      <c r="O931" s="385"/>
      <c r="P931" s="773"/>
      <c r="Q931" s="1580" t="s">
        <v>165</v>
      </c>
      <c r="R931" s="775"/>
      <c r="S931" s="775"/>
      <c r="T931" s="359"/>
      <c r="U931" s="360"/>
      <c r="V931" s="361"/>
      <c r="W931" s="523"/>
      <c r="X931" s="524"/>
      <c r="Y931" s="642"/>
      <c r="Z931" s="247"/>
      <c r="AA931" s="247"/>
      <c r="AB931" s="247"/>
      <c r="AC931" s="391">
        <f>ROUND(ROUND(ROUND(H872*L908,0)*O$8,0)*S932,0)</f>
        <v>350</v>
      </c>
      <c r="AD931" s="268"/>
    </row>
    <row r="932" spans="1:30" ht="17.100000000000001" customHeight="1">
      <c r="A932" s="243">
        <v>61</v>
      </c>
      <c r="B932" s="243">
        <v>7239</v>
      </c>
      <c r="C932" s="870" t="s">
        <v>7762</v>
      </c>
      <c r="D932" s="765"/>
      <c r="E932" s="765"/>
      <c r="F932" s="278"/>
      <c r="G932" s="278"/>
      <c r="H932" s="278"/>
      <c r="I932" s="279"/>
      <c r="J932" s="597"/>
      <c r="K932" s="654"/>
      <c r="L932" s="385"/>
      <c r="M932" s="245"/>
      <c r="N932" s="208"/>
      <c r="O932" s="385"/>
      <c r="P932" s="772"/>
      <c r="Q932" s="1620"/>
      <c r="R932" s="643" t="s">
        <v>163</v>
      </c>
      <c r="S932" s="365">
        <v>0.5</v>
      </c>
      <c r="T932" s="777"/>
      <c r="U932" s="639"/>
      <c r="V932" s="529"/>
      <c r="W932" s="516"/>
      <c r="X932" s="517"/>
      <c r="Y932" s="526"/>
      <c r="Z932" s="762" t="s">
        <v>167</v>
      </c>
      <c r="AA932" s="354">
        <v>5</v>
      </c>
      <c r="AB932" s="763" t="s">
        <v>168</v>
      </c>
      <c r="AC932" s="391">
        <f>ROUND(ROUND(ROUND(H872*L908,0)*O$8,0)*S932,0)-AA932</f>
        <v>345</v>
      </c>
      <c r="AD932" s="268"/>
    </row>
    <row r="933" spans="1:30" ht="17.100000000000001" customHeight="1">
      <c r="A933" s="243">
        <v>61</v>
      </c>
      <c r="B933" s="243">
        <v>7240</v>
      </c>
      <c r="C933" s="870" t="s">
        <v>7763</v>
      </c>
      <c r="D933" s="765"/>
      <c r="E933" s="765"/>
      <c r="F933" s="278"/>
      <c r="G933" s="278"/>
      <c r="H933" s="278"/>
      <c r="I933" s="279"/>
      <c r="J933" s="597"/>
      <c r="K933" s="654"/>
      <c r="L933" s="385"/>
      <c r="M933" s="245"/>
      <c r="N933" s="208"/>
      <c r="O933" s="385"/>
      <c r="P933" s="772"/>
      <c r="Q933" s="1620"/>
      <c r="R933" s="530"/>
      <c r="S933" s="530"/>
      <c r="T933" s="777"/>
      <c r="U933" s="639"/>
      <c r="V933" s="529"/>
      <c r="W933" s="1684" t="s">
        <v>4700</v>
      </c>
      <c r="X933" s="362" t="s">
        <v>163</v>
      </c>
      <c r="Y933" s="395">
        <v>0.85</v>
      </c>
      <c r="Z933" s="355"/>
      <c r="AA933" s="247"/>
      <c r="AB933" s="247"/>
      <c r="AC933" s="391">
        <f>ROUND(ROUND(ROUND(ROUND(H872*L908,0)*O$8,0)*S932,0)*Y933,0)</f>
        <v>298</v>
      </c>
      <c r="AD933" s="268"/>
    </row>
    <row r="934" spans="1:30" ht="17.100000000000001" customHeight="1">
      <c r="A934" s="243">
        <v>61</v>
      </c>
      <c r="B934" s="243">
        <v>7241</v>
      </c>
      <c r="C934" s="870" t="s">
        <v>7764</v>
      </c>
      <c r="D934" s="765"/>
      <c r="E934" s="765"/>
      <c r="F934" s="278"/>
      <c r="G934" s="278"/>
      <c r="H934" s="278"/>
      <c r="I934" s="279"/>
      <c r="J934" s="597"/>
      <c r="K934" s="654"/>
      <c r="L934" s="385"/>
      <c r="M934" s="245"/>
      <c r="N934" s="208"/>
      <c r="O934" s="385"/>
      <c r="P934" s="772"/>
      <c r="Q934" s="1620"/>
      <c r="R934" s="643"/>
      <c r="S934" s="643"/>
      <c r="T934" s="778"/>
      <c r="U934" s="525"/>
      <c r="V934" s="539"/>
      <c r="W934" s="1651"/>
      <c r="X934" s="512"/>
      <c r="Y934" s="368"/>
      <c r="Z934" s="762" t="s">
        <v>167</v>
      </c>
      <c r="AA934" s="354">
        <v>5</v>
      </c>
      <c r="AB934" s="763" t="s">
        <v>168</v>
      </c>
      <c r="AC934" s="391">
        <f>ROUND(ROUND(ROUND(ROUND(H872*L908,0)*O$8,0)*S932,0)*Y933,0)-AA934</f>
        <v>293</v>
      </c>
      <c r="AD934" s="268"/>
    </row>
    <row r="935" spans="1:30" ht="17.100000000000001" customHeight="1">
      <c r="A935" s="243">
        <v>61</v>
      </c>
      <c r="B935" s="243">
        <v>7242</v>
      </c>
      <c r="C935" s="870" t="s">
        <v>7765</v>
      </c>
      <c r="D935" s="765"/>
      <c r="E935" s="765"/>
      <c r="F935" s="278"/>
      <c r="G935" s="278"/>
      <c r="H935" s="278"/>
      <c r="I935" s="279"/>
      <c r="J935" s="597"/>
      <c r="K935" s="654"/>
      <c r="L935" s="385"/>
      <c r="M935" s="245"/>
      <c r="N935" s="208"/>
      <c r="O935" s="385"/>
      <c r="P935" s="773"/>
      <c r="Q935" s="530"/>
      <c r="R935" s="530"/>
      <c r="S935" s="530"/>
      <c r="T935" s="1580" t="s">
        <v>4703</v>
      </c>
      <c r="U935" s="362" t="s">
        <v>163</v>
      </c>
      <c r="V935" s="356">
        <v>0.7</v>
      </c>
      <c r="W935" s="523"/>
      <c r="X935" s="524"/>
      <c r="Y935" s="642"/>
      <c r="Z935" s="247"/>
      <c r="AA935" s="247"/>
      <c r="AB935" s="247"/>
      <c r="AC935" s="391">
        <f>ROUND(ROUND(ROUND(ROUND(H872*L908,0)*O$8,0)*S932,0)*V935,0)</f>
        <v>245</v>
      </c>
      <c r="AD935" s="268"/>
    </row>
    <row r="936" spans="1:30" ht="17.100000000000001" customHeight="1">
      <c r="A936" s="243">
        <v>61</v>
      </c>
      <c r="B936" s="243">
        <v>7243</v>
      </c>
      <c r="C936" s="870" t="s">
        <v>7766</v>
      </c>
      <c r="D936" s="765"/>
      <c r="E936" s="765"/>
      <c r="F936" s="278"/>
      <c r="G936" s="278"/>
      <c r="H936" s="278"/>
      <c r="I936" s="279"/>
      <c r="J936" s="597"/>
      <c r="K936" s="654"/>
      <c r="L936" s="385"/>
      <c r="M936" s="245"/>
      <c r="N936" s="208"/>
      <c r="O936" s="385"/>
      <c r="P936" s="773"/>
      <c r="Q936" s="530"/>
      <c r="R936" s="530"/>
      <c r="S936" s="530"/>
      <c r="T936" s="1620"/>
      <c r="U936" s="643"/>
      <c r="V936" s="365"/>
      <c r="W936" s="319"/>
      <c r="X936" s="288"/>
      <c r="Y936" s="526"/>
      <c r="Z936" s="762" t="s">
        <v>167</v>
      </c>
      <c r="AA936" s="354">
        <v>5</v>
      </c>
      <c r="AB936" s="763" t="s">
        <v>168</v>
      </c>
      <c r="AC936" s="391">
        <f>ROUND(ROUND(ROUND(ROUND(H872*L908,0)*O$8,0)*S932,0)*V935,0)-AA936</f>
        <v>240</v>
      </c>
      <c r="AD936" s="268"/>
    </row>
    <row r="937" spans="1:30" ht="17.100000000000001" customHeight="1">
      <c r="A937" s="243">
        <v>61</v>
      </c>
      <c r="B937" s="243">
        <v>7244</v>
      </c>
      <c r="C937" s="870" t="s">
        <v>7767</v>
      </c>
      <c r="D937" s="765"/>
      <c r="E937" s="765"/>
      <c r="F937" s="278"/>
      <c r="G937" s="278"/>
      <c r="H937" s="278"/>
      <c r="I937" s="279"/>
      <c r="J937" s="597"/>
      <c r="K937" s="654"/>
      <c r="L937" s="385"/>
      <c r="M937" s="245"/>
      <c r="N937" s="208"/>
      <c r="O937" s="385"/>
      <c r="P937" s="774"/>
      <c r="Q937" s="643"/>
      <c r="R937" s="1644"/>
      <c r="S937" s="1652"/>
      <c r="T937" s="1620"/>
      <c r="U937" s="779"/>
      <c r="V937" s="780"/>
      <c r="W937" s="1684" t="s">
        <v>4700</v>
      </c>
      <c r="X937" s="362" t="s">
        <v>163</v>
      </c>
      <c r="Y937" s="395">
        <v>0.85</v>
      </c>
      <c r="Z937" s="355"/>
      <c r="AA937" s="247"/>
      <c r="AB937" s="247"/>
      <c r="AC937" s="391">
        <f>ROUND(ROUND(ROUND(ROUND(ROUND(H872*L908,0)*O$8,0)*S932,0)*V935,0)*Y937,0)</f>
        <v>208</v>
      </c>
      <c r="AD937" s="268"/>
    </row>
    <row r="938" spans="1:30" ht="17.100000000000001" customHeight="1">
      <c r="A938" s="243">
        <v>61</v>
      </c>
      <c r="B938" s="243">
        <v>7245</v>
      </c>
      <c r="C938" s="870" t="s">
        <v>7768</v>
      </c>
      <c r="D938" s="765"/>
      <c r="E938" s="765"/>
      <c r="F938" s="278"/>
      <c r="G938" s="278"/>
      <c r="H938" s="278"/>
      <c r="I938" s="279"/>
      <c r="J938" s="597"/>
      <c r="K938" s="654"/>
      <c r="L938" s="385"/>
      <c r="M938" s="245"/>
      <c r="N938" s="208"/>
      <c r="O938" s="385"/>
      <c r="P938" s="774"/>
      <c r="Q938" s="643"/>
      <c r="R938" s="643"/>
      <c r="S938" s="643"/>
      <c r="T938" s="781"/>
      <c r="U938" s="537"/>
      <c r="V938" s="783"/>
      <c r="W938" s="1651"/>
      <c r="X938" s="512"/>
      <c r="Y938" s="368"/>
      <c r="Z938" s="762" t="s">
        <v>167</v>
      </c>
      <c r="AA938" s="354">
        <v>5</v>
      </c>
      <c r="AB938" s="763" t="s">
        <v>168</v>
      </c>
      <c r="AC938" s="391">
        <f>ROUND(ROUND(ROUND(ROUND(ROUND(H872*L908,0)*O$8,0)*S932,0)*V935,0)*Y937,0)-AA938</f>
        <v>203</v>
      </c>
      <c r="AD938" s="268"/>
    </row>
    <row r="939" spans="1:30" ht="17.100000000000001" customHeight="1">
      <c r="A939" s="243">
        <v>61</v>
      </c>
      <c r="B939" s="243">
        <v>7246</v>
      </c>
      <c r="C939" s="870" t="s">
        <v>7769</v>
      </c>
      <c r="D939" s="765"/>
      <c r="E939" s="765"/>
      <c r="F939" s="278"/>
      <c r="G939" s="278"/>
      <c r="H939" s="278"/>
      <c r="I939" s="279"/>
      <c r="J939" s="597"/>
      <c r="K939" s="654"/>
      <c r="L939" s="385"/>
      <c r="M939" s="245"/>
      <c r="N939" s="208"/>
      <c r="O939" s="385"/>
      <c r="P939" s="773"/>
      <c r="Q939" s="643"/>
      <c r="R939" s="1646"/>
      <c r="S939" s="1649"/>
      <c r="T939" s="1580" t="s">
        <v>4708</v>
      </c>
      <c r="U939" s="643" t="s">
        <v>163</v>
      </c>
      <c r="V939" s="365">
        <v>0.85</v>
      </c>
      <c r="W939" s="523"/>
      <c r="X939" s="524"/>
      <c r="Y939" s="642"/>
      <c r="Z939" s="247"/>
      <c r="AA939" s="247"/>
      <c r="AB939" s="247"/>
      <c r="AC939" s="391">
        <f>ROUND(ROUND(ROUND(ROUND(H872*L908,0)*O$8,0)*S932,0)*V939,0)</f>
        <v>298</v>
      </c>
      <c r="AD939" s="268"/>
    </row>
    <row r="940" spans="1:30" ht="17.100000000000001" customHeight="1">
      <c r="A940" s="243">
        <v>61</v>
      </c>
      <c r="B940" s="243">
        <v>7247</v>
      </c>
      <c r="C940" s="870" t="s">
        <v>7770</v>
      </c>
      <c r="D940" s="765"/>
      <c r="E940" s="765"/>
      <c r="F940" s="278"/>
      <c r="G940" s="278"/>
      <c r="H940" s="278"/>
      <c r="I940" s="279"/>
      <c r="J940" s="597"/>
      <c r="K940" s="654"/>
      <c r="L940" s="385"/>
      <c r="M940" s="245"/>
      <c r="N940" s="208"/>
      <c r="O940" s="385"/>
      <c r="P940" s="773"/>
      <c r="Q940" s="643"/>
      <c r="R940" s="365"/>
      <c r="S940" s="365"/>
      <c r="T940" s="1620"/>
      <c r="U940" s="643"/>
      <c r="V940" s="365"/>
      <c r="W940" s="319"/>
      <c r="X940" s="288"/>
      <c r="Y940" s="526"/>
      <c r="Z940" s="762" t="s">
        <v>167</v>
      </c>
      <c r="AA940" s="354">
        <v>5</v>
      </c>
      <c r="AB940" s="763" t="s">
        <v>168</v>
      </c>
      <c r="AC940" s="391">
        <f>ROUND(ROUND(ROUND(ROUND(H872*L908,0)*O$8,0)*S932,0)*V939,0)-AA940</f>
        <v>293</v>
      </c>
      <c r="AD940" s="268"/>
    </row>
    <row r="941" spans="1:30" ht="17.100000000000001" customHeight="1">
      <c r="A941" s="243">
        <v>61</v>
      </c>
      <c r="B941" s="243">
        <v>7248</v>
      </c>
      <c r="C941" s="870" t="s">
        <v>7771</v>
      </c>
      <c r="D941" s="765"/>
      <c r="E941" s="765"/>
      <c r="F941" s="278"/>
      <c r="G941" s="278"/>
      <c r="H941" s="278"/>
      <c r="I941" s="279"/>
      <c r="J941" s="597"/>
      <c r="K941" s="654"/>
      <c r="L941" s="385"/>
      <c r="M941" s="245"/>
      <c r="N941" s="208"/>
      <c r="O941" s="385"/>
      <c r="P941" s="774"/>
      <c r="Q941" s="643"/>
      <c r="R941" s="365"/>
      <c r="S941" s="365"/>
      <c r="T941" s="1620"/>
      <c r="U941" s="779"/>
      <c r="V941" s="780"/>
      <c r="W941" s="1684" t="s">
        <v>4700</v>
      </c>
      <c r="X941" s="362" t="s">
        <v>163</v>
      </c>
      <c r="Y941" s="395">
        <v>0.85</v>
      </c>
      <c r="Z941" s="355"/>
      <c r="AA941" s="247"/>
      <c r="AB941" s="247"/>
      <c r="AC941" s="391">
        <f>ROUND(ROUND(ROUND(ROUND(ROUND(H872*L908,0)*O$8,0)*S932,0)*V939,0)*Y941,0)</f>
        <v>253</v>
      </c>
      <c r="AD941" s="268"/>
    </row>
    <row r="942" spans="1:30" ht="17.100000000000001" customHeight="1">
      <c r="A942" s="243">
        <v>61</v>
      </c>
      <c r="B942" s="243">
        <v>7249</v>
      </c>
      <c r="C942" s="870" t="s">
        <v>7772</v>
      </c>
      <c r="D942" s="765"/>
      <c r="E942" s="765"/>
      <c r="F942" s="278"/>
      <c r="G942" s="278"/>
      <c r="H942" s="278"/>
      <c r="I942" s="279"/>
      <c r="J942" s="597"/>
      <c r="K942" s="654"/>
      <c r="L942" s="385"/>
      <c r="M942" s="245"/>
      <c r="N942" s="208"/>
      <c r="O942" s="385"/>
      <c r="P942" s="467"/>
      <c r="Q942" s="643"/>
      <c r="R942" s="643"/>
      <c r="S942" s="643"/>
      <c r="T942" s="1642"/>
      <c r="U942" s="537"/>
      <c r="V942" s="783"/>
      <c r="W942" s="1651"/>
      <c r="X942" s="512"/>
      <c r="Y942" s="368"/>
      <c r="Z942" s="762" t="s">
        <v>167</v>
      </c>
      <c r="AA942" s="354">
        <v>5</v>
      </c>
      <c r="AB942" s="763" t="s">
        <v>168</v>
      </c>
      <c r="AC942" s="391">
        <f>ROUND(ROUND(ROUND(ROUND(ROUND(H872*L908,0)*O$8,0)*S932,0)*V939,0)*Y941,0)-AA942</f>
        <v>248</v>
      </c>
      <c r="AD942" s="268"/>
    </row>
    <row r="943" spans="1:30" ht="17.100000000000001" customHeight="1">
      <c r="A943" s="229">
        <v>61</v>
      </c>
      <c r="B943" s="229">
        <v>8431</v>
      </c>
      <c r="C943" s="871" t="s">
        <v>7773</v>
      </c>
      <c r="D943" s="765"/>
      <c r="E943" s="765"/>
      <c r="F943" s="1542" t="s">
        <v>5653</v>
      </c>
      <c r="G943" s="477"/>
      <c r="H943" s="477"/>
      <c r="I943" s="478"/>
      <c r="J943" s="756"/>
      <c r="K943" s="664"/>
      <c r="L943" s="314"/>
      <c r="M943" s="245"/>
      <c r="N943" s="208"/>
      <c r="O943" s="385"/>
      <c r="P943" s="231"/>
      <c r="Q943" s="232"/>
      <c r="R943" s="232"/>
      <c r="S943" s="232"/>
      <c r="T943" s="340"/>
      <c r="U943" s="334"/>
      <c r="V943" s="232"/>
      <c r="W943" s="231"/>
      <c r="X943" s="232"/>
      <c r="Y943" s="314"/>
      <c r="Z943" s="257"/>
      <c r="AA943" s="257"/>
      <c r="AB943" s="257"/>
      <c r="AC943" s="473">
        <f>ROUND(ROUND(H944*O$8,0),0)</f>
        <v>643</v>
      </c>
      <c r="AD943" s="268"/>
    </row>
    <row r="944" spans="1:30" ht="17.100000000000001" customHeight="1">
      <c r="A944" s="243">
        <v>61</v>
      </c>
      <c r="B944" s="243">
        <v>7250</v>
      </c>
      <c r="C944" s="870" t="s">
        <v>7774</v>
      </c>
      <c r="D944" s="764"/>
      <c r="E944" s="764"/>
      <c r="F944" s="1545"/>
      <c r="G944" s="377"/>
      <c r="H944" s="757">
        <f>'28児童発達支援(基本１)'!H944</f>
        <v>919</v>
      </c>
      <c r="I944" s="208" t="s">
        <v>18</v>
      </c>
      <c r="J944" s="597"/>
      <c r="K944" s="654"/>
      <c r="L944" s="385"/>
      <c r="M944" s="245"/>
      <c r="N944" s="208"/>
      <c r="O944" s="385"/>
      <c r="P944" s="245"/>
      <c r="Q944" s="208"/>
      <c r="R944" s="208"/>
      <c r="S944" s="208"/>
      <c r="T944" s="611"/>
      <c r="U944" s="301"/>
      <c r="V944" s="208"/>
      <c r="W944" s="245"/>
      <c r="X944" s="208"/>
      <c r="Y944" s="226"/>
      <c r="Z944" s="762" t="s">
        <v>167</v>
      </c>
      <c r="AA944" s="354">
        <v>5</v>
      </c>
      <c r="AB944" s="763" t="s">
        <v>168</v>
      </c>
      <c r="AC944" s="391">
        <f>ROUND(ROUND(H944*O$8,0),0)-AA944</f>
        <v>638</v>
      </c>
      <c r="AD944" s="268"/>
    </row>
    <row r="945" spans="1:30" ht="17.100000000000001" customHeight="1">
      <c r="A945" s="243">
        <v>61</v>
      </c>
      <c r="B945" s="243">
        <v>7251</v>
      </c>
      <c r="C945" s="870" t="s">
        <v>7775</v>
      </c>
      <c r="D945" s="764"/>
      <c r="E945" s="764"/>
      <c r="F945" s="1545"/>
      <c r="G945" s="377"/>
      <c r="H945" s="377"/>
      <c r="I945" s="378"/>
      <c r="J945" s="597"/>
      <c r="K945" s="654"/>
      <c r="L945" s="385"/>
      <c r="M945" s="245"/>
      <c r="N945" s="208"/>
      <c r="O945" s="385"/>
      <c r="P945" s="245"/>
      <c r="Q945" s="208"/>
      <c r="R945" s="208"/>
      <c r="S945" s="208"/>
      <c r="T945" s="611"/>
      <c r="U945" s="301"/>
      <c r="V945" s="385"/>
      <c r="W945" s="1684" t="s">
        <v>4700</v>
      </c>
      <c r="X945" s="362" t="s">
        <v>163</v>
      </c>
      <c r="Y945" s="395">
        <v>0.85</v>
      </c>
      <c r="Z945" s="355"/>
      <c r="AA945" s="247"/>
      <c r="AB945" s="247"/>
      <c r="AC945" s="391">
        <f>ROUND(ROUND(H944*O$8,0)*Y945,0)</f>
        <v>547</v>
      </c>
      <c r="AD945" s="268"/>
    </row>
    <row r="946" spans="1:30" ht="17.100000000000001" customHeight="1">
      <c r="A946" s="243">
        <v>61</v>
      </c>
      <c r="B946" s="243">
        <v>7252</v>
      </c>
      <c r="C946" s="870" t="s">
        <v>7776</v>
      </c>
      <c r="D946" s="764"/>
      <c r="E946" s="764"/>
      <c r="F946" s="377"/>
      <c r="G946" s="377"/>
      <c r="H946" s="377"/>
      <c r="I946" s="377"/>
      <c r="J946" s="597"/>
      <c r="K946" s="654"/>
      <c r="L946" s="385"/>
      <c r="M946" s="245"/>
      <c r="N946" s="208"/>
      <c r="O946" s="385"/>
      <c r="P946" s="245"/>
      <c r="Q946" s="208"/>
      <c r="R946" s="208"/>
      <c r="S946" s="208"/>
      <c r="T946" s="761"/>
      <c r="U946" s="304"/>
      <c r="V946" s="226"/>
      <c r="W946" s="1651"/>
      <c r="X946" s="512"/>
      <c r="Y946" s="368"/>
      <c r="Z946" s="762" t="s">
        <v>167</v>
      </c>
      <c r="AA946" s="354">
        <v>5</v>
      </c>
      <c r="AB946" s="763" t="s">
        <v>168</v>
      </c>
      <c r="AC946" s="391">
        <f>ROUND(ROUND(H944*O$8,0)*Y945,0)-AA946</f>
        <v>542</v>
      </c>
      <c r="AD946" s="268"/>
    </row>
    <row r="947" spans="1:30" ht="17.100000000000001" customHeight="1">
      <c r="A947" s="229">
        <v>61</v>
      </c>
      <c r="B947" s="229">
        <v>8432</v>
      </c>
      <c r="C947" s="871" t="s">
        <v>7777</v>
      </c>
      <c r="D947" s="764"/>
      <c r="E947" s="764"/>
      <c r="F947" s="278"/>
      <c r="G947" s="278"/>
      <c r="J947" s="597"/>
      <c r="K947" s="654"/>
      <c r="L947" s="385"/>
      <c r="M947" s="245"/>
      <c r="N947" s="208"/>
      <c r="O947" s="385"/>
      <c r="P947" s="245"/>
      <c r="Q947" s="208"/>
      <c r="R947" s="208"/>
      <c r="S947" s="208"/>
      <c r="T947" s="1542" t="s">
        <v>4703</v>
      </c>
      <c r="U947" s="372" t="s">
        <v>163</v>
      </c>
      <c r="V947" s="373">
        <v>0.7</v>
      </c>
      <c r="W947" s="231"/>
      <c r="X947" s="232"/>
      <c r="Y947" s="314"/>
      <c r="Z947" s="257"/>
      <c r="AA947" s="257"/>
      <c r="AB947" s="257"/>
      <c r="AC947" s="473">
        <f>ROUND(ROUND(H944*O$8,0)*V947,0)</f>
        <v>450</v>
      </c>
      <c r="AD947" s="268"/>
    </row>
    <row r="948" spans="1:30" ht="17.100000000000001" customHeight="1">
      <c r="A948" s="243">
        <v>61</v>
      </c>
      <c r="B948" s="243">
        <v>7253</v>
      </c>
      <c r="C948" s="870" t="s">
        <v>7778</v>
      </c>
      <c r="D948" s="764"/>
      <c r="E948" s="764"/>
      <c r="F948" s="278"/>
      <c r="G948" s="278"/>
      <c r="H948" s="208"/>
      <c r="I948" s="388"/>
      <c r="J948" s="597"/>
      <c r="K948" s="654"/>
      <c r="L948" s="385"/>
      <c r="M948" s="245"/>
      <c r="N948" s="208"/>
      <c r="O948" s="385"/>
      <c r="P948" s="245"/>
      <c r="Q948" s="208"/>
      <c r="R948" s="208"/>
      <c r="S948" s="208"/>
      <c r="T948" s="1545"/>
      <c r="U948" s="214"/>
      <c r="V948" s="609"/>
      <c r="W948" s="281"/>
      <c r="X948" s="216"/>
      <c r="Y948" s="226"/>
      <c r="Z948" s="762" t="s">
        <v>167</v>
      </c>
      <c r="AA948" s="354">
        <v>5</v>
      </c>
      <c r="AB948" s="763" t="s">
        <v>168</v>
      </c>
      <c r="AC948" s="391">
        <f>ROUND(ROUND(H944*O$8,0)*V947,0)-AA948</f>
        <v>445</v>
      </c>
      <c r="AD948" s="268"/>
    </row>
    <row r="949" spans="1:30" ht="17.100000000000001" customHeight="1">
      <c r="A949" s="243">
        <v>61</v>
      </c>
      <c r="B949" s="243">
        <v>7254</v>
      </c>
      <c r="C949" s="870" t="s">
        <v>7779</v>
      </c>
      <c r="D949" s="765"/>
      <c r="E949" s="764"/>
      <c r="F949" s="406"/>
      <c r="G949" s="406"/>
      <c r="H949" s="208"/>
      <c r="I949" s="388"/>
      <c r="J949" s="597"/>
      <c r="K949" s="654"/>
      <c r="L949" s="385"/>
      <c r="M949" s="245"/>
      <c r="N949" s="208"/>
      <c r="O949" s="385"/>
      <c r="P949" s="245"/>
      <c r="Q949" s="208"/>
      <c r="R949" s="208"/>
      <c r="S949" s="208"/>
      <c r="T949" s="1545"/>
      <c r="U949" s="302"/>
      <c r="V949" s="766"/>
      <c r="W949" s="1684" t="s">
        <v>4700</v>
      </c>
      <c r="X949" s="362" t="s">
        <v>163</v>
      </c>
      <c r="Y949" s="395">
        <v>0.85</v>
      </c>
      <c r="Z949" s="355"/>
      <c r="AA949" s="247"/>
      <c r="AB949" s="247"/>
      <c r="AC949" s="391">
        <f>ROUND(ROUND(ROUND(H944*O$8,0)*V947,0)*Y949,0)</f>
        <v>383</v>
      </c>
      <c r="AD949" s="268"/>
    </row>
    <row r="950" spans="1:30" ht="17.100000000000001" customHeight="1">
      <c r="A950" s="243">
        <v>61</v>
      </c>
      <c r="B950" s="243">
        <v>7255</v>
      </c>
      <c r="C950" s="870" t="s">
        <v>7780</v>
      </c>
      <c r="D950" s="765"/>
      <c r="E950" s="764"/>
      <c r="F950" s="406"/>
      <c r="G950" s="406"/>
      <c r="H950" s="208"/>
      <c r="I950" s="388"/>
      <c r="J950" s="597"/>
      <c r="K950" s="654"/>
      <c r="L950" s="385"/>
      <c r="M950" s="245"/>
      <c r="N950" s="208"/>
      <c r="O950" s="385"/>
      <c r="P950" s="245"/>
      <c r="Q950" s="208"/>
      <c r="R950" s="208"/>
      <c r="S950" s="208"/>
      <c r="T950" s="399"/>
      <c r="U950" s="305"/>
      <c r="V950" s="768"/>
      <c r="W950" s="1651"/>
      <c r="X950" s="512"/>
      <c r="Y950" s="368"/>
      <c r="Z950" s="762" t="s">
        <v>167</v>
      </c>
      <c r="AA950" s="354">
        <v>5</v>
      </c>
      <c r="AB950" s="763" t="s">
        <v>168</v>
      </c>
      <c r="AC950" s="391">
        <f>ROUND(ROUND(ROUND(H944*O$8,0)*V947,0)*Y949,0)-AA950</f>
        <v>378</v>
      </c>
      <c r="AD950" s="268"/>
    </row>
    <row r="951" spans="1:30" ht="17.100000000000001" customHeight="1">
      <c r="A951" s="229">
        <v>61</v>
      </c>
      <c r="B951" s="229">
        <v>8781</v>
      </c>
      <c r="C951" s="871" t="s">
        <v>7781</v>
      </c>
      <c r="D951" s="765"/>
      <c r="E951" s="764"/>
      <c r="F951" s="406"/>
      <c r="G951" s="406"/>
      <c r="H951" s="208"/>
      <c r="I951" s="388"/>
      <c r="J951" s="597"/>
      <c r="K951" s="654"/>
      <c r="L951" s="385"/>
      <c r="M951" s="245"/>
      <c r="N951" s="208"/>
      <c r="O951" s="385"/>
      <c r="P951" s="245"/>
      <c r="Q951" s="208"/>
      <c r="R951" s="208"/>
      <c r="S951" s="385"/>
      <c r="T951" s="1542" t="s">
        <v>4708</v>
      </c>
      <c r="U951" s="214" t="s">
        <v>163</v>
      </c>
      <c r="V951" s="609">
        <v>0.85</v>
      </c>
      <c r="W951" s="231"/>
      <c r="X951" s="232"/>
      <c r="Y951" s="314"/>
      <c r="Z951" s="257"/>
      <c r="AA951" s="257"/>
      <c r="AB951" s="257"/>
      <c r="AC951" s="473">
        <f>ROUND(ROUND(H944*O$8,0)*V951,0)</f>
        <v>547</v>
      </c>
      <c r="AD951" s="268"/>
    </row>
    <row r="952" spans="1:30" ht="17.100000000000001" customHeight="1">
      <c r="A952" s="243">
        <v>61</v>
      </c>
      <c r="B952" s="243">
        <v>7256</v>
      </c>
      <c r="C952" s="870" t="s">
        <v>7782</v>
      </c>
      <c r="D952" s="765"/>
      <c r="E952" s="764"/>
      <c r="F952" s="406"/>
      <c r="G952" s="406"/>
      <c r="H952" s="208"/>
      <c r="I952" s="388"/>
      <c r="J952" s="597"/>
      <c r="K952" s="654"/>
      <c r="L952" s="385"/>
      <c r="M952" s="245"/>
      <c r="N952" s="208"/>
      <c r="O952" s="385"/>
      <c r="P952" s="245"/>
      <c r="Q952" s="208"/>
      <c r="R952" s="208"/>
      <c r="S952" s="208"/>
      <c r="T952" s="1545"/>
      <c r="U952" s="214"/>
      <c r="V952" s="609"/>
      <c r="W952" s="281"/>
      <c r="X952" s="216"/>
      <c r="Y952" s="226"/>
      <c r="Z952" s="762" t="s">
        <v>167</v>
      </c>
      <c r="AA952" s="354">
        <v>5</v>
      </c>
      <c r="AB952" s="763" t="s">
        <v>168</v>
      </c>
      <c r="AC952" s="391">
        <f>ROUND(ROUND(H944*O$8,0)*V951,0)-AA952</f>
        <v>542</v>
      </c>
      <c r="AD952" s="268"/>
    </row>
    <row r="953" spans="1:30" ht="17.100000000000001" customHeight="1">
      <c r="A953" s="243">
        <v>61</v>
      </c>
      <c r="B953" s="243">
        <v>7257</v>
      </c>
      <c r="C953" s="870" t="s">
        <v>7783</v>
      </c>
      <c r="D953" s="765"/>
      <c r="E953" s="764"/>
      <c r="F953" s="278"/>
      <c r="G953" s="278"/>
      <c r="H953" s="278"/>
      <c r="I953" s="279"/>
      <c r="J953" s="597"/>
      <c r="K953" s="654"/>
      <c r="L953" s="385"/>
      <c r="M953" s="245"/>
      <c r="N953" s="208"/>
      <c r="O953" s="385"/>
      <c r="P953" s="245"/>
      <c r="Q953" s="208"/>
      <c r="R953" s="208"/>
      <c r="S953" s="208"/>
      <c r="T953" s="1545"/>
      <c r="U953" s="302"/>
      <c r="V953" s="766"/>
      <c r="W953" s="1684" t="s">
        <v>4700</v>
      </c>
      <c r="X953" s="362" t="s">
        <v>163</v>
      </c>
      <c r="Y953" s="395">
        <v>0.85</v>
      </c>
      <c r="Z953" s="355"/>
      <c r="AA953" s="247"/>
      <c r="AB953" s="247"/>
      <c r="AC953" s="391">
        <f>ROUND(ROUND(ROUND(H944*O$8,0)*V951,0)*Y953,0)</f>
        <v>465</v>
      </c>
      <c r="AD953" s="268"/>
    </row>
    <row r="954" spans="1:30" ht="17.100000000000001" customHeight="1">
      <c r="A954" s="243">
        <v>61</v>
      </c>
      <c r="B954" s="243">
        <v>7258</v>
      </c>
      <c r="C954" s="870" t="s">
        <v>7784</v>
      </c>
      <c r="D954" s="765"/>
      <c r="E954" s="764"/>
      <c r="F954" s="278"/>
      <c r="G954" s="278"/>
      <c r="H954" s="278"/>
      <c r="I954" s="279"/>
      <c r="J954" s="597"/>
      <c r="K954" s="654"/>
      <c r="L954" s="385"/>
      <c r="M954" s="245"/>
      <c r="N954" s="208"/>
      <c r="O954" s="385"/>
      <c r="P954" s="281"/>
      <c r="Q954" s="216"/>
      <c r="R954" s="216"/>
      <c r="S954" s="216"/>
      <c r="T954" s="1563"/>
      <c r="U954" s="305"/>
      <c r="V954" s="768"/>
      <c r="W954" s="1651"/>
      <c r="X954" s="512"/>
      <c r="Y954" s="368"/>
      <c r="Z954" s="762" t="s">
        <v>167</v>
      </c>
      <c r="AA954" s="354">
        <v>5</v>
      </c>
      <c r="AB954" s="763" t="s">
        <v>168</v>
      </c>
      <c r="AC954" s="391">
        <f>ROUND(ROUND(ROUND(H944*O$8,0)*V951,0)*Y953,0)-AA954</f>
        <v>460</v>
      </c>
      <c r="AD954" s="268"/>
    </row>
    <row r="955" spans="1:30" ht="17.100000000000001" customHeight="1">
      <c r="A955" s="229">
        <v>61</v>
      </c>
      <c r="B955" s="229">
        <v>8433</v>
      </c>
      <c r="C955" s="871" t="s">
        <v>7785</v>
      </c>
      <c r="D955" s="765"/>
      <c r="E955" s="765"/>
      <c r="F955" s="278"/>
      <c r="G955" s="278"/>
      <c r="H955" s="278"/>
      <c r="I955" s="279"/>
      <c r="J955" s="597"/>
      <c r="K955" s="654"/>
      <c r="L955" s="385"/>
      <c r="M955" s="245"/>
      <c r="N955" s="208"/>
      <c r="O955" s="385"/>
      <c r="P955" s="1539" t="s">
        <v>4713</v>
      </c>
      <c r="Q955" s="1608" t="s">
        <v>162</v>
      </c>
      <c r="R955" s="769"/>
      <c r="S955" s="769"/>
      <c r="T955" s="340"/>
      <c r="U955" s="338"/>
      <c r="V955" s="334"/>
      <c r="W955" s="231"/>
      <c r="X955" s="232"/>
      <c r="Y955" s="314"/>
      <c r="Z955" s="257"/>
      <c r="AA955" s="257"/>
      <c r="AB955" s="257"/>
      <c r="AC955" s="473">
        <f>ROUND(ROUND(H944*O$8,0)*S956,0)</f>
        <v>450</v>
      </c>
      <c r="AD955" s="268"/>
    </row>
    <row r="956" spans="1:30" ht="17.100000000000001" customHeight="1">
      <c r="A956" s="243">
        <v>61</v>
      </c>
      <c r="B956" s="243">
        <v>7259</v>
      </c>
      <c r="C956" s="870" t="s">
        <v>7786</v>
      </c>
      <c r="D956" s="765"/>
      <c r="E956" s="765"/>
      <c r="F956" s="278"/>
      <c r="G956" s="278"/>
      <c r="H956" s="278"/>
      <c r="I956" s="279"/>
      <c r="J956" s="597"/>
      <c r="K956" s="654"/>
      <c r="L956" s="385"/>
      <c r="M956" s="245"/>
      <c r="N956" s="208"/>
      <c r="O956" s="385"/>
      <c r="P956" s="1631"/>
      <c r="Q956" s="1586"/>
      <c r="R956" s="214" t="s">
        <v>163</v>
      </c>
      <c r="S956" s="770">
        <v>0.7</v>
      </c>
      <c r="T956" s="611"/>
      <c r="U956" s="392"/>
      <c r="V956" s="301"/>
      <c r="W956" s="245"/>
      <c r="X956" s="208"/>
      <c r="Y956" s="226"/>
      <c r="Z956" s="762" t="s">
        <v>167</v>
      </c>
      <c r="AA956" s="354">
        <v>5</v>
      </c>
      <c r="AB956" s="763" t="s">
        <v>168</v>
      </c>
      <c r="AC956" s="391">
        <f>ROUND(ROUND(H944*O$8,0)*S956,0)-AA956</f>
        <v>445</v>
      </c>
      <c r="AD956" s="268"/>
    </row>
    <row r="957" spans="1:30" ht="17.100000000000001" customHeight="1">
      <c r="A957" s="243">
        <v>61</v>
      </c>
      <c r="B957" s="243">
        <v>7260</v>
      </c>
      <c r="C957" s="870" t="s">
        <v>7787</v>
      </c>
      <c r="D957" s="765"/>
      <c r="E957" s="765"/>
      <c r="F957" s="278"/>
      <c r="G957" s="278"/>
      <c r="H957" s="278"/>
      <c r="I957" s="279"/>
      <c r="J957" s="597"/>
      <c r="K957" s="654"/>
      <c r="L957" s="385"/>
      <c r="M957" s="245"/>
      <c r="N957" s="208"/>
      <c r="O957" s="385"/>
      <c r="P957" s="1631"/>
      <c r="Q957" s="1586"/>
      <c r="T957" s="611"/>
      <c r="U957" s="392"/>
      <c r="V957" s="301"/>
      <c r="W957" s="1684" t="s">
        <v>4700</v>
      </c>
      <c r="X957" s="362" t="s">
        <v>163</v>
      </c>
      <c r="Y957" s="395">
        <v>0.85</v>
      </c>
      <c r="Z957" s="355"/>
      <c r="AA957" s="247"/>
      <c r="AB957" s="247"/>
      <c r="AC957" s="391">
        <f>ROUND(ROUND(ROUND(H944*O$8,0)*S956,0)*Y957,0)</f>
        <v>383</v>
      </c>
      <c r="AD957" s="268"/>
    </row>
    <row r="958" spans="1:30" ht="17.100000000000001" customHeight="1">
      <c r="A958" s="243">
        <v>61</v>
      </c>
      <c r="B958" s="243">
        <v>7261</v>
      </c>
      <c r="C958" s="870" t="s">
        <v>7788</v>
      </c>
      <c r="D958" s="765"/>
      <c r="E958" s="765"/>
      <c r="F958" s="278"/>
      <c r="G958" s="278"/>
      <c r="H958" s="278"/>
      <c r="I958" s="279"/>
      <c r="J958" s="597"/>
      <c r="K958" s="654"/>
      <c r="L958" s="385"/>
      <c r="M958" s="245"/>
      <c r="N958" s="208"/>
      <c r="O958" s="385"/>
      <c r="P958" s="772"/>
      <c r="Q958" s="1586"/>
      <c r="R958" s="214"/>
      <c r="S958" s="214"/>
      <c r="T958" s="761"/>
      <c r="U958" s="407"/>
      <c r="V958" s="304"/>
      <c r="W958" s="1651"/>
      <c r="X958" s="512"/>
      <c r="Y958" s="368"/>
      <c r="Z958" s="762" t="s">
        <v>167</v>
      </c>
      <c r="AA958" s="354">
        <v>5</v>
      </c>
      <c r="AB958" s="763" t="s">
        <v>168</v>
      </c>
      <c r="AC958" s="391">
        <f>ROUND(ROUND(ROUND(H944*O$8,0)*S956,0)*Y957,0)-AA958</f>
        <v>378</v>
      </c>
      <c r="AD958" s="268"/>
    </row>
    <row r="959" spans="1:30" ht="17.100000000000001" customHeight="1">
      <c r="A959" s="229">
        <v>61</v>
      </c>
      <c r="B959" s="229">
        <v>8434</v>
      </c>
      <c r="C959" s="871" t="s">
        <v>7789</v>
      </c>
      <c r="D959" s="765"/>
      <c r="E959" s="765"/>
      <c r="F959" s="278"/>
      <c r="G959" s="278"/>
      <c r="H959" s="278"/>
      <c r="I959" s="279"/>
      <c r="J959" s="597"/>
      <c r="K959" s="654"/>
      <c r="L959" s="385"/>
      <c r="M959" s="245"/>
      <c r="N959" s="208"/>
      <c r="O959" s="385"/>
      <c r="P959" s="773"/>
      <c r="T959" s="1542" t="s">
        <v>4703</v>
      </c>
      <c r="U959" s="372" t="s">
        <v>163</v>
      </c>
      <c r="V959" s="373">
        <v>0.7</v>
      </c>
      <c r="W959" s="231"/>
      <c r="X959" s="232"/>
      <c r="Y959" s="314"/>
      <c r="Z959" s="257"/>
      <c r="AA959" s="257"/>
      <c r="AB959" s="257"/>
      <c r="AC959" s="473">
        <f>ROUND(ROUND(ROUND(H944*O$8,0)*S956,0)*V959,0)</f>
        <v>315</v>
      </c>
      <c r="AD959" s="268"/>
    </row>
    <row r="960" spans="1:30" ht="17.100000000000001" customHeight="1">
      <c r="A960" s="243">
        <v>61</v>
      </c>
      <c r="B960" s="243">
        <v>7262</v>
      </c>
      <c r="C960" s="870" t="s">
        <v>7790</v>
      </c>
      <c r="D960" s="765"/>
      <c r="E960" s="765"/>
      <c r="F960" s="278"/>
      <c r="G960" s="278"/>
      <c r="H960" s="278"/>
      <c r="I960" s="279"/>
      <c r="J960" s="597"/>
      <c r="K960" s="654"/>
      <c r="L960" s="385"/>
      <c r="M960" s="245"/>
      <c r="N960" s="208"/>
      <c r="O960" s="385"/>
      <c r="P960" s="773"/>
      <c r="T960" s="1545"/>
      <c r="U960" s="214"/>
      <c r="V960" s="609"/>
      <c r="W960" s="281"/>
      <c r="X960" s="216"/>
      <c r="Y960" s="226"/>
      <c r="Z960" s="762" t="s">
        <v>167</v>
      </c>
      <c r="AA960" s="354">
        <v>5</v>
      </c>
      <c r="AB960" s="763" t="s">
        <v>168</v>
      </c>
      <c r="AC960" s="391">
        <f>ROUND(ROUND(ROUND(H944*O$8,0)*S956,0)*V959,0)-AA960</f>
        <v>310</v>
      </c>
      <c r="AD960" s="268"/>
    </row>
    <row r="961" spans="1:30" ht="17.100000000000001" customHeight="1">
      <c r="A961" s="243">
        <v>61</v>
      </c>
      <c r="B961" s="243">
        <v>7263</v>
      </c>
      <c r="C961" s="870" t="s">
        <v>7791</v>
      </c>
      <c r="D961" s="765"/>
      <c r="E961" s="765"/>
      <c r="F961" s="278"/>
      <c r="G961" s="278"/>
      <c r="H961" s="278"/>
      <c r="I961" s="279"/>
      <c r="J961" s="597"/>
      <c r="K961" s="654"/>
      <c r="L961" s="385"/>
      <c r="M961" s="245"/>
      <c r="N961" s="208"/>
      <c r="O961" s="385"/>
      <c r="P961" s="774"/>
      <c r="Q961" s="214"/>
      <c r="R961" s="1653"/>
      <c r="S961" s="1653"/>
      <c r="T961" s="1545"/>
      <c r="U961" s="302"/>
      <c r="V961" s="766"/>
      <c r="W961" s="1684" t="s">
        <v>4700</v>
      </c>
      <c r="X961" s="362" t="s">
        <v>163</v>
      </c>
      <c r="Y961" s="395">
        <v>0.85</v>
      </c>
      <c r="Z961" s="355"/>
      <c r="AA961" s="247"/>
      <c r="AB961" s="247"/>
      <c r="AC961" s="391">
        <f>ROUND(ROUND(ROUND(ROUND(H944*O$8,0)*S956,0)*V959,0)*Y961,0)</f>
        <v>268</v>
      </c>
      <c r="AD961" s="268"/>
    </row>
    <row r="962" spans="1:30" ht="17.100000000000001" customHeight="1">
      <c r="A962" s="243">
        <v>61</v>
      </c>
      <c r="B962" s="243">
        <v>7264</v>
      </c>
      <c r="C962" s="870" t="s">
        <v>7792</v>
      </c>
      <c r="D962" s="765"/>
      <c r="E962" s="765"/>
      <c r="F962" s="278"/>
      <c r="G962" s="278"/>
      <c r="H962" s="278"/>
      <c r="I962" s="279"/>
      <c r="J962" s="597"/>
      <c r="K962" s="654"/>
      <c r="L962" s="385"/>
      <c r="M962" s="245"/>
      <c r="N962" s="208"/>
      <c r="O962" s="385"/>
      <c r="P962" s="774"/>
      <c r="Q962" s="214"/>
      <c r="R962" s="214"/>
      <c r="S962" s="214"/>
      <c r="T962" s="399"/>
      <c r="U962" s="305"/>
      <c r="V962" s="768"/>
      <c r="W962" s="1651"/>
      <c r="X962" s="512"/>
      <c r="Y962" s="368"/>
      <c r="Z962" s="762" t="s">
        <v>167</v>
      </c>
      <c r="AA962" s="354">
        <v>5</v>
      </c>
      <c r="AB962" s="763" t="s">
        <v>168</v>
      </c>
      <c r="AC962" s="391">
        <f>ROUND(ROUND(ROUND(ROUND(H944*O$8,0)*S956,0)*V959,0)*Y961,0)-AA962</f>
        <v>263</v>
      </c>
      <c r="AD962" s="268"/>
    </row>
    <row r="963" spans="1:30" ht="17.100000000000001" customHeight="1">
      <c r="A963" s="229">
        <v>61</v>
      </c>
      <c r="B963" s="229">
        <v>8782</v>
      </c>
      <c r="C963" s="871" t="s">
        <v>7793</v>
      </c>
      <c r="D963" s="765"/>
      <c r="E963" s="765"/>
      <c r="F963" s="278"/>
      <c r="G963" s="278"/>
      <c r="H963" s="278"/>
      <c r="I963" s="279"/>
      <c r="J963" s="597"/>
      <c r="K963" s="654"/>
      <c r="L963" s="385"/>
      <c r="M963" s="245"/>
      <c r="N963" s="208"/>
      <c r="O963" s="385"/>
      <c r="P963" s="773"/>
      <c r="Q963" s="214"/>
      <c r="R963" s="1599"/>
      <c r="S963" s="1600"/>
      <c r="T963" s="1542" t="s">
        <v>4708</v>
      </c>
      <c r="U963" s="214" t="s">
        <v>163</v>
      </c>
      <c r="V963" s="609">
        <v>0.85</v>
      </c>
      <c r="W963" s="231"/>
      <c r="X963" s="232"/>
      <c r="Y963" s="314"/>
      <c r="Z963" s="257"/>
      <c r="AA963" s="257"/>
      <c r="AB963" s="257"/>
      <c r="AC963" s="473">
        <f>ROUND(ROUND(ROUND(H944*O$8,0)*S956,0)*V963,0)</f>
        <v>383</v>
      </c>
      <c r="AD963" s="268"/>
    </row>
    <row r="964" spans="1:30" ht="17.100000000000001" customHeight="1">
      <c r="A964" s="243">
        <v>61</v>
      </c>
      <c r="B964" s="243">
        <v>7265</v>
      </c>
      <c r="C964" s="870" t="s">
        <v>7794</v>
      </c>
      <c r="D964" s="765"/>
      <c r="E964" s="765"/>
      <c r="F964" s="278"/>
      <c r="G964" s="278"/>
      <c r="H964" s="278"/>
      <c r="I964" s="279"/>
      <c r="J964" s="597"/>
      <c r="K964" s="654"/>
      <c r="L964" s="385"/>
      <c r="M964" s="245"/>
      <c r="N964" s="208"/>
      <c r="O964" s="385"/>
      <c r="P964" s="773"/>
      <c r="Q964" s="214"/>
      <c r="R964" s="609"/>
      <c r="S964" s="609"/>
      <c r="T964" s="1545"/>
      <c r="U964" s="214"/>
      <c r="V964" s="609"/>
      <c r="W964" s="281"/>
      <c r="X964" s="216"/>
      <c r="Y964" s="226"/>
      <c r="Z964" s="762" t="s">
        <v>167</v>
      </c>
      <c r="AA964" s="354">
        <v>5</v>
      </c>
      <c r="AB964" s="763" t="s">
        <v>168</v>
      </c>
      <c r="AC964" s="391">
        <f>ROUND(ROUND(ROUND(H944*O$8,0)*S956,0)*V963,0)-AA964</f>
        <v>378</v>
      </c>
      <c r="AD964" s="268"/>
    </row>
    <row r="965" spans="1:30" ht="17.100000000000001" customHeight="1">
      <c r="A965" s="243">
        <v>61</v>
      </c>
      <c r="B965" s="243">
        <v>7266</v>
      </c>
      <c r="C965" s="870" t="s">
        <v>7795</v>
      </c>
      <c r="D965" s="765"/>
      <c r="E965" s="765"/>
      <c r="F965" s="278"/>
      <c r="G965" s="278"/>
      <c r="H965" s="278"/>
      <c r="I965" s="279"/>
      <c r="J965" s="597"/>
      <c r="K965" s="654"/>
      <c r="L965" s="385"/>
      <c r="M965" s="245"/>
      <c r="N965" s="208"/>
      <c r="O965" s="385"/>
      <c r="P965" s="774"/>
      <c r="Q965" s="214"/>
      <c r="R965" s="609"/>
      <c r="S965" s="609"/>
      <c r="T965" s="1545"/>
      <c r="U965" s="302"/>
      <c r="V965" s="766"/>
      <c r="W965" s="1684" t="s">
        <v>4700</v>
      </c>
      <c r="X965" s="362" t="s">
        <v>163</v>
      </c>
      <c r="Y965" s="395">
        <v>0.85</v>
      </c>
      <c r="Z965" s="355"/>
      <c r="AA965" s="247"/>
      <c r="AB965" s="247"/>
      <c r="AC965" s="391">
        <f>ROUND(ROUND(ROUND(ROUND(H944*O$8,0)*S956,0)*V963,0)*Y965,0)</f>
        <v>326</v>
      </c>
      <c r="AD965" s="268"/>
    </row>
    <row r="966" spans="1:30" ht="17.100000000000001" customHeight="1">
      <c r="A966" s="243">
        <v>61</v>
      </c>
      <c r="B966" s="243">
        <v>7267</v>
      </c>
      <c r="C966" s="870" t="s">
        <v>7796</v>
      </c>
      <c r="D966" s="765"/>
      <c r="E966" s="765"/>
      <c r="F966" s="278"/>
      <c r="G966" s="278"/>
      <c r="H966" s="278"/>
      <c r="I966" s="279"/>
      <c r="J966" s="597"/>
      <c r="K966" s="654"/>
      <c r="L966" s="385"/>
      <c r="M966" s="245"/>
      <c r="N966" s="208"/>
      <c r="O966" s="385"/>
      <c r="P966" s="773"/>
      <c r="Q966" s="786"/>
      <c r="R966" s="400"/>
      <c r="S966" s="787"/>
      <c r="T966" s="1563"/>
      <c r="U966" s="305"/>
      <c r="V966" s="768"/>
      <c r="W966" s="1651"/>
      <c r="X966" s="512"/>
      <c r="Y966" s="368"/>
      <c r="Z966" s="762" t="s">
        <v>167</v>
      </c>
      <c r="AA966" s="354">
        <v>5</v>
      </c>
      <c r="AB966" s="763" t="s">
        <v>168</v>
      </c>
      <c r="AC966" s="391">
        <f>ROUND(ROUND(ROUND(ROUND(H944*O$8,0)*S956,0)*V963,0)*Y965,0)-AA966</f>
        <v>321</v>
      </c>
      <c r="AD966" s="268"/>
    </row>
    <row r="967" spans="1:30" ht="17.100000000000001" customHeight="1">
      <c r="A967" s="243">
        <v>61</v>
      </c>
      <c r="B967" s="243">
        <v>7268</v>
      </c>
      <c r="C967" s="870" t="s">
        <v>7797</v>
      </c>
      <c r="D967" s="765"/>
      <c r="E967" s="765"/>
      <c r="F967" s="278"/>
      <c r="G967" s="278"/>
      <c r="H967" s="278"/>
      <c r="I967" s="279"/>
      <c r="J967" s="597"/>
      <c r="K967" s="654"/>
      <c r="L967" s="385"/>
      <c r="M967" s="245"/>
      <c r="N967" s="208"/>
      <c r="O967" s="385"/>
      <c r="P967" s="773"/>
      <c r="Q967" s="1580" t="s">
        <v>165</v>
      </c>
      <c r="R967" s="775"/>
      <c r="S967" s="775"/>
      <c r="T967" s="359"/>
      <c r="U967" s="360"/>
      <c r="V967" s="361"/>
      <c r="W967" s="523"/>
      <c r="X967" s="524"/>
      <c r="Y967" s="642"/>
      <c r="Z967" s="247"/>
      <c r="AA967" s="247"/>
      <c r="AB967" s="247"/>
      <c r="AC967" s="391">
        <f>ROUND(ROUND(H944*O$8,0)*S968,0)</f>
        <v>322</v>
      </c>
      <c r="AD967" s="268"/>
    </row>
    <row r="968" spans="1:30" ht="17.100000000000001" customHeight="1">
      <c r="A968" s="243">
        <v>61</v>
      </c>
      <c r="B968" s="243">
        <v>7269</v>
      </c>
      <c r="C968" s="870" t="s">
        <v>7798</v>
      </c>
      <c r="D968" s="765"/>
      <c r="E968" s="765"/>
      <c r="F968" s="278"/>
      <c r="G968" s="278"/>
      <c r="H968" s="278"/>
      <c r="I968" s="279"/>
      <c r="J968" s="597"/>
      <c r="K968" s="654"/>
      <c r="L968" s="385"/>
      <c r="M968" s="245"/>
      <c r="N968" s="208"/>
      <c r="O968" s="385"/>
      <c r="P968" s="772"/>
      <c r="Q968" s="1620"/>
      <c r="R968" s="643" t="s">
        <v>163</v>
      </c>
      <c r="S968" s="365">
        <v>0.5</v>
      </c>
      <c r="T968" s="777"/>
      <c r="U968" s="639"/>
      <c r="V968" s="529"/>
      <c r="W968" s="516"/>
      <c r="X968" s="517"/>
      <c r="Y968" s="526"/>
      <c r="Z968" s="762" t="s">
        <v>167</v>
      </c>
      <c r="AA968" s="354">
        <v>5</v>
      </c>
      <c r="AB968" s="763" t="s">
        <v>168</v>
      </c>
      <c r="AC968" s="391">
        <f>ROUND(ROUND(H944*O$8,0)*S968,0)-AA968</f>
        <v>317</v>
      </c>
      <c r="AD968" s="268"/>
    </row>
    <row r="969" spans="1:30" ht="17.100000000000001" customHeight="1">
      <c r="A969" s="243">
        <v>61</v>
      </c>
      <c r="B969" s="243">
        <v>7270</v>
      </c>
      <c r="C969" s="870" t="s">
        <v>7799</v>
      </c>
      <c r="D969" s="765"/>
      <c r="E969" s="765"/>
      <c r="F969" s="278"/>
      <c r="G969" s="278"/>
      <c r="H969" s="278"/>
      <c r="I969" s="279"/>
      <c r="J969" s="597"/>
      <c r="K969" s="654"/>
      <c r="L969" s="385"/>
      <c r="M969" s="245"/>
      <c r="N969" s="208"/>
      <c r="O969" s="385"/>
      <c r="P969" s="772"/>
      <c r="Q969" s="1620"/>
      <c r="R969" s="530"/>
      <c r="S969" s="530"/>
      <c r="T969" s="777"/>
      <c r="U969" s="639"/>
      <c r="V969" s="529"/>
      <c r="W969" s="1684" t="s">
        <v>4700</v>
      </c>
      <c r="X969" s="362" t="s">
        <v>163</v>
      </c>
      <c r="Y969" s="395">
        <v>0.85</v>
      </c>
      <c r="Z969" s="355"/>
      <c r="AA969" s="247"/>
      <c r="AB969" s="247"/>
      <c r="AC969" s="391">
        <f>ROUND(ROUND(ROUND(H944*O$8,0)*S968,0)*Y969,0)</f>
        <v>274</v>
      </c>
      <c r="AD969" s="268"/>
    </row>
    <row r="970" spans="1:30" ht="17.100000000000001" customHeight="1">
      <c r="A970" s="243">
        <v>61</v>
      </c>
      <c r="B970" s="243">
        <v>7271</v>
      </c>
      <c r="C970" s="870" t="s">
        <v>7800</v>
      </c>
      <c r="D970" s="765"/>
      <c r="E970" s="765"/>
      <c r="F970" s="278"/>
      <c r="G970" s="278"/>
      <c r="H970" s="278"/>
      <c r="I970" s="279"/>
      <c r="J970" s="597"/>
      <c r="K970" s="654"/>
      <c r="L970" s="385"/>
      <c r="M970" s="245"/>
      <c r="N970" s="208"/>
      <c r="O970" s="385"/>
      <c r="P970" s="772"/>
      <c r="Q970" s="1620"/>
      <c r="R970" s="643"/>
      <c r="S970" s="643"/>
      <c r="T970" s="778"/>
      <c r="U970" s="525"/>
      <c r="V970" s="539"/>
      <c r="W970" s="1651"/>
      <c r="X970" s="512"/>
      <c r="Y970" s="368"/>
      <c r="Z970" s="762" t="s">
        <v>167</v>
      </c>
      <c r="AA970" s="354">
        <v>5</v>
      </c>
      <c r="AB970" s="763" t="s">
        <v>168</v>
      </c>
      <c r="AC970" s="391">
        <f>ROUND(ROUND(ROUND(H944*O$8,0)*S968,0)*Y969,0)-AA970</f>
        <v>269</v>
      </c>
      <c r="AD970" s="268"/>
    </row>
    <row r="971" spans="1:30" ht="17.100000000000001" customHeight="1">
      <c r="A971" s="243">
        <v>61</v>
      </c>
      <c r="B971" s="243">
        <v>7272</v>
      </c>
      <c r="C971" s="870" t="s">
        <v>7801</v>
      </c>
      <c r="D971" s="765"/>
      <c r="E971" s="765"/>
      <c r="F971" s="278"/>
      <c r="G971" s="278"/>
      <c r="H971" s="278"/>
      <c r="I971" s="279"/>
      <c r="J971" s="597"/>
      <c r="K971" s="654"/>
      <c r="L971" s="385"/>
      <c r="M971" s="245"/>
      <c r="N971" s="208"/>
      <c r="O971" s="385"/>
      <c r="P971" s="773"/>
      <c r="Q971" s="530"/>
      <c r="R971" s="530"/>
      <c r="S971" s="530"/>
      <c r="T971" s="1580" t="s">
        <v>4703</v>
      </c>
      <c r="U971" s="362" t="s">
        <v>163</v>
      </c>
      <c r="V971" s="356">
        <v>0.7</v>
      </c>
      <c r="W971" s="523"/>
      <c r="X971" s="524"/>
      <c r="Y971" s="642"/>
      <c r="Z971" s="247"/>
      <c r="AA971" s="247"/>
      <c r="AB971" s="247"/>
      <c r="AC971" s="391">
        <f>ROUND(ROUND(ROUND(H944*O$8,0)*S968,0)*V971,0)</f>
        <v>225</v>
      </c>
      <c r="AD971" s="268"/>
    </row>
    <row r="972" spans="1:30" ht="17.100000000000001" customHeight="1">
      <c r="A972" s="243">
        <v>61</v>
      </c>
      <c r="B972" s="243">
        <v>7273</v>
      </c>
      <c r="C972" s="870" t="s">
        <v>7802</v>
      </c>
      <c r="D972" s="765"/>
      <c r="E972" s="765"/>
      <c r="F972" s="278"/>
      <c r="G972" s="278"/>
      <c r="H972" s="278"/>
      <c r="I972" s="279"/>
      <c r="J972" s="597"/>
      <c r="K972" s="654"/>
      <c r="L972" s="385"/>
      <c r="M972" s="245"/>
      <c r="N972" s="208"/>
      <c r="O972" s="385"/>
      <c r="P972" s="773"/>
      <c r="Q972" s="530"/>
      <c r="R972" s="530"/>
      <c r="S972" s="530"/>
      <c r="T972" s="1620"/>
      <c r="U972" s="643"/>
      <c r="V972" s="365"/>
      <c r="W972" s="319"/>
      <c r="X972" s="288"/>
      <c r="Y972" s="526"/>
      <c r="Z972" s="762" t="s">
        <v>167</v>
      </c>
      <c r="AA972" s="354">
        <v>5</v>
      </c>
      <c r="AB972" s="763" t="s">
        <v>168</v>
      </c>
      <c r="AC972" s="391">
        <f>ROUND(ROUND(ROUND(H944*O$8,0)*S968,0)*V971,0)-AA972</f>
        <v>220</v>
      </c>
      <c r="AD972" s="268"/>
    </row>
    <row r="973" spans="1:30" ht="17.100000000000001" customHeight="1">
      <c r="A973" s="243">
        <v>61</v>
      </c>
      <c r="B973" s="243">
        <v>7274</v>
      </c>
      <c r="C973" s="870" t="s">
        <v>7803</v>
      </c>
      <c r="D973" s="765"/>
      <c r="E973" s="765"/>
      <c r="F973" s="278"/>
      <c r="G973" s="278"/>
      <c r="H973" s="278"/>
      <c r="I973" s="279"/>
      <c r="J973" s="597"/>
      <c r="K973" s="654"/>
      <c r="L973" s="385"/>
      <c r="M973" s="245"/>
      <c r="N973" s="208"/>
      <c r="O973" s="385"/>
      <c r="P973" s="774"/>
      <c r="Q973" s="643"/>
      <c r="R973" s="1644"/>
      <c r="S973" s="1652"/>
      <c r="T973" s="1620"/>
      <c r="U973" s="779"/>
      <c r="V973" s="780"/>
      <c r="W973" s="1684" t="s">
        <v>4700</v>
      </c>
      <c r="X973" s="362" t="s">
        <v>163</v>
      </c>
      <c r="Y973" s="395">
        <v>0.85</v>
      </c>
      <c r="Z973" s="355"/>
      <c r="AA973" s="247"/>
      <c r="AB973" s="247"/>
      <c r="AC973" s="391">
        <f>ROUND(ROUND(ROUND(ROUND(H944*O$8,0)*S968,0)*V971,0)*Y973,0)</f>
        <v>191</v>
      </c>
      <c r="AD973" s="268"/>
    </row>
    <row r="974" spans="1:30" ht="17.100000000000001" customHeight="1">
      <c r="A974" s="243">
        <v>61</v>
      </c>
      <c r="B974" s="243">
        <v>7275</v>
      </c>
      <c r="C974" s="870" t="s">
        <v>7804</v>
      </c>
      <c r="D974" s="765"/>
      <c r="E974" s="765"/>
      <c r="F974" s="278"/>
      <c r="G974" s="278"/>
      <c r="H974" s="278"/>
      <c r="I974" s="279"/>
      <c r="J974" s="597"/>
      <c r="K974" s="654"/>
      <c r="L974" s="385"/>
      <c r="M974" s="245"/>
      <c r="N974" s="208"/>
      <c r="O974" s="385"/>
      <c r="P974" s="774"/>
      <c r="Q974" s="643"/>
      <c r="R974" s="643"/>
      <c r="S974" s="643"/>
      <c r="T974" s="781"/>
      <c r="U974" s="537"/>
      <c r="V974" s="783"/>
      <c r="W974" s="1651"/>
      <c r="X974" s="512"/>
      <c r="Y974" s="368"/>
      <c r="Z974" s="762" t="s">
        <v>167</v>
      </c>
      <c r="AA974" s="354">
        <v>5</v>
      </c>
      <c r="AB974" s="763" t="s">
        <v>168</v>
      </c>
      <c r="AC974" s="391">
        <f>ROUND(ROUND(ROUND(ROUND(H944*O$8,0)*S968,0)*V971,0)*Y973,0)-AA974</f>
        <v>186</v>
      </c>
      <c r="AD974" s="268"/>
    </row>
    <row r="975" spans="1:30" ht="17.100000000000001" customHeight="1">
      <c r="A975" s="243">
        <v>61</v>
      </c>
      <c r="B975" s="243">
        <v>7276</v>
      </c>
      <c r="C975" s="870" t="s">
        <v>7805</v>
      </c>
      <c r="D975" s="765"/>
      <c r="E975" s="765"/>
      <c r="F975" s="278"/>
      <c r="G975" s="278"/>
      <c r="H975" s="278"/>
      <c r="I975" s="279"/>
      <c r="J975" s="597"/>
      <c r="K975" s="654"/>
      <c r="L975" s="385"/>
      <c r="M975" s="245"/>
      <c r="N975" s="208"/>
      <c r="O975" s="385"/>
      <c r="P975" s="773"/>
      <c r="Q975" s="643"/>
      <c r="R975" s="1646"/>
      <c r="S975" s="1649"/>
      <c r="T975" s="1580" t="s">
        <v>4708</v>
      </c>
      <c r="U975" s="643" t="s">
        <v>163</v>
      </c>
      <c r="V975" s="365">
        <v>0.85</v>
      </c>
      <c r="W975" s="523"/>
      <c r="X975" s="524"/>
      <c r="Y975" s="642"/>
      <c r="Z975" s="247"/>
      <c r="AA975" s="247"/>
      <c r="AB975" s="247"/>
      <c r="AC975" s="391">
        <f>ROUND(ROUND(ROUND(H944*O$8,0)*S968,0)*V975,0)</f>
        <v>274</v>
      </c>
      <c r="AD975" s="268"/>
    </row>
    <row r="976" spans="1:30" ht="17.100000000000001" customHeight="1">
      <c r="A976" s="243">
        <v>61</v>
      </c>
      <c r="B976" s="243">
        <v>7277</v>
      </c>
      <c r="C976" s="870" t="s">
        <v>7806</v>
      </c>
      <c r="D976" s="765"/>
      <c r="E976" s="765"/>
      <c r="F976" s="278"/>
      <c r="G976" s="278"/>
      <c r="H976" s="278"/>
      <c r="I976" s="279"/>
      <c r="J976" s="597"/>
      <c r="K976" s="654"/>
      <c r="L976" s="385"/>
      <c r="M976" s="245"/>
      <c r="N976" s="208"/>
      <c r="O976" s="385"/>
      <c r="P976" s="773"/>
      <c r="Q976" s="643"/>
      <c r="R976" s="365"/>
      <c r="S976" s="365"/>
      <c r="T976" s="1620"/>
      <c r="U976" s="643"/>
      <c r="V976" s="365"/>
      <c r="W976" s="319"/>
      <c r="X976" s="288"/>
      <c r="Y976" s="526"/>
      <c r="Z976" s="762" t="s">
        <v>167</v>
      </c>
      <c r="AA976" s="354">
        <v>5</v>
      </c>
      <c r="AB976" s="763" t="s">
        <v>168</v>
      </c>
      <c r="AC976" s="391">
        <f>ROUND(ROUND(ROUND(H944*O$8,0)*S968,0)*V975,0)-AA976</f>
        <v>269</v>
      </c>
      <c r="AD976" s="268"/>
    </row>
    <row r="977" spans="1:30" ht="17.100000000000001" customHeight="1">
      <c r="A977" s="243">
        <v>61</v>
      </c>
      <c r="B977" s="243">
        <v>7278</v>
      </c>
      <c r="C977" s="870" t="s">
        <v>7807</v>
      </c>
      <c r="D977" s="765"/>
      <c r="E977" s="765"/>
      <c r="F977" s="278"/>
      <c r="G977" s="278"/>
      <c r="H977" s="278"/>
      <c r="I977" s="279"/>
      <c r="J977" s="597"/>
      <c r="K977" s="654"/>
      <c r="L977" s="385"/>
      <c r="M977" s="245"/>
      <c r="N977" s="208"/>
      <c r="O977" s="385"/>
      <c r="P977" s="774"/>
      <c r="Q977" s="643"/>
      <c r="R977" s="365"/>
      <c r="S977" s="365"/>
      <c r="T977" s="1620"/>
      <c r="U977" s="779"/>
      <c r="V977" s="780"/>
      <c r="W977" s="1684" t="s">
        <v>4700</v>
      </c>
      <c r="X977" s="362" t="s">
        <v>163</v>
      </c>
      <c r="Y977" s="395">
        <v>0.85</v>
      </c>
      <c r="Z977" s="355"/>
      <c r="AA977" s="247"/>
      <c r="AB977" s="247"/>
      <c r="AC977" s="391">
        <f>ROUND(ROUND(ROUND(ROUND(H944*O$8,0)*S968,0)*V975,0)*Y977,0)</f>
        <v>233</v>
      </c>
      <c r="AD977" s="268"/>
    </row>
    <row r="978" spans="1:30" ht="17.100000000000001" customHeight="1">
      <c r="A978" s="243">
        <v>61</v>
      </c>
      <c r="B978" s="243">
        <v>7279</v>
      </c>
      <c r="C978" s="870" t="s">
        <v>7808</v>
      </c>
      <c r="D978" s="765"/>
      <c r="E978" s="765"/>
      <c r="F978" s="278"/>
      <c r="G978" s="278"/>
      <c r="H978" s="278"/>
      <c r="I978" s="279"/>
      <c r="J978" s="597"/>
      <c r="K978" s="654"/>
      <c r="L978" s="385"/>
      <c r="M978" s="245"/>
      <c r="N978" s="208"/>
      <c r="O978" s="385"/>
      <c r="P978" s="467"/>
      <c r="Q978" s="643"/>
      <c r="R978" s="643"/>
      <c r="S978" s="643"/>
      <c r="T978" s="1642"/>
      <c r="U978" s="537"/>
      <c r="V978" s="783"/>
      <c r="W978" s="1651"/>
      <c r="X978" s="512"/>
      <c r="Y978" s="368"/>
      <c r="Z978" s="762" t="s">
        <v>167</v>
      </c>
      <c r="AA978" s="354">
        <v>5</v>
      </c>
      <c r="AB978" s="763" t="s">
        <v>168</v>
      </c>
      <c r="AC978" s="391">
        <f>ROUND(ROUND(ROUND(ROUND(H944*O$8,0)*S968,0)*V975,0)*Y977,0)-AA978</f>
        <v>228</v>
      </c>
      <c r="AD978" s="268"/>
    </row>
    <row r="979" spans="1:30" ht="17.100000000000001" customHeight="1">
      <c r="A979" s="229">
        <v>61</v>
      </c>
      <c r="B979" s="229">
        <v>8435</v>
      </c>
      <c r="C979" s="871" t="s">
        <v>7809</v>
      </c>
      <c r="D979" s="765"/>
      <c r="E979" s="765"/>
      <c r="F979" s="278"/>
      <c r="G979" s="278"/>
      <c r="H979" s="278"/>
      <c r="I979" s="279"/>
      <c r="J979" s="1611" t="s">
        <v>4738</v>
      </c>
      <c r="K979" s="784"/>
      <c r="L979" s="872"/>
      <c r="M979" s="873"/>
      <c r="N979" s="785"/>
      <c r="O979" s="874"/>
      <c r="P979" s="231"/>
      <c r="Q979" s="232"/>
      <c r="R979" s="232"/>
      <c r="S979" s="232"/>
      <c r="T979" s="340"/>
      <c r="U979" s="334"/>
      <c r="V979" s="232"/>
      <c r="W979" s="231"/>
      <c r="X979" s="232"/>
      <c r="Y979" s="314"/>
      <c r="Z979" s="257"/>
      <c r="AA979" s="257"/>
      <c r="AB979" s="257"/>
      <c r="AC979" s="473">
        <f>ROUND(ROUND(H944*L980,0)*O$8,0)</f>
        <v>621</v>
      </c>
      <c r="AD979" s="268"/>
    </row>
    <row r="980" spans="1:30" ht="17.100000000000001" customHeight="1">
      <c r="A980" s="243">
        <v>61</v>
      </c>
      <c r="B980" s="243">
        <v>7280</v>
      </c>
      <c r="C980" s="870" t="s">
        <v>7810</v>
      </c>
      <c r="D980" s="764"/>
      <c r="E980" s="764"/>
      <c r="F980" s="377"/>
      <c r="G980" s="377"/>
      <c r="H980" s="377"/>
      <c r="I980" s="378"/>
      <c r="J980" s="1613"/>
      <c r="K980" s="214" t="s">
        <v>163</v>
      </c>
      <c r="L980" s="875">
        <v>0.96499999999999997</v>
      </c>
      <c r="M980" s="876"/>
      <c r="N980" s="397"/>
      <c r="O980" s="875"/>
      <c r="P980" s="245"/>
      <c r="Q980" s="208"/>
      <c r="R980" s="208"/>
      <c r="S980" s="208"/>
      <c r="T980" s="611"/>
      <c r="U980" s="301"/>
      <c r="V980" s="208"/>
      <c r="W980" s="245"/>
      <c r="X980" s="208"/>
      <c r="Y980" s="226"/>
      <c r="Z980" s="762" t="s">
        <v>167</v>
      </c>
      <c r="AA980" s="354">
        <v>5</v>
      </c>
      <c r="AB980" s="763" t="s">
        <v>168</v>
      </c>
      <c r="AC980" s="391">
        <f>ROUND(ROUND(H944*L980,0)*O$8,0)-AA980</f>
        <v>616</v>
      </c>
      <c r="AD980" s="268"/>
    </row>
    <row r="981" spans="1:30" ht="17.100000000000001" customHeight="1">
      <c r="A981" s="243">
        <v>61</v>
      </c>
      <c r="B981" s="243">
        <v>7281</v>
      </c>
      <c r="C981" s="870" t="s">
        <v>7811</v>
      </c>
      <c r="D981" s="764"/>
      <c r="E981" s="764"/>
      <c r="F981" s="377"/>
      <c r="G981" s="377"/>
      <c r="H981" s="377"/>
      <c r="I981" s="378"/>
      <c r="J981" s="1613"/>
      <c r="K981" s="654"/>
      <c r="L981" s="385"/>
      <c r="M981" s="245"/>
      <c r="N981" s="208"/>
      <c r="O981" s="385"/>
      <c r="P981" s="245"/>
      <c r="Q981" s="208"/>
      <c r="R981" s="208"/>
      <c r="S981" s="208"/>
      <c r="T981" s="611"/>
      <c r="U981" s="301"/>
      <c r="V981" s="385"/>
      <c r="W981" s="1684" t="s">
        <v>4700</v>
      </c>
      <c r="X981" s="362" t="s">
        <v>163</v>
      </c>
      <c r="Y981" s="395">
        <v>0.85</v>
      </c>
      <c r="Z981" s="355"/>
      <c r="AA981" s="247"/>
      <c r="AB981" s="247"/>
      <c r="AC981" s="391">
        <f>ROUND(ROUND(ROUND(H944*L980,0)*O$8,0)*Y981,0)</f>
        <v>528</v>
      </c>
      <c r="AD981" s="268"/>
    </row>
    <row r="982" spans="1:30" ht="17.100000000000001" customHeight="1">
      <c r="A982" s="243">
        <v>61</v>
      </c>
      <c r="B982" s="243">
        <v>7282</v>
      </c>
      <c r="C982" s="870" t="s">
        <v>7812</v>
      </c>
      <c r="D982" s="764"/>
      <c r="E982" s="764"/>
      <c r="F982" s="278"/>
      <c r="G982" s="278"/>
      <c r="H982" s="278"/>
      <c r="I982" s="279"/>
      <c r="J982" s="597"/>
      <c r="K982" s="654"/>
      <c r="L982" s="385"/>
      <c r="M982" s="245"/>
      <c r="N982" s="208"/>
      <c r="O982" s="385"/>
      <c r="P982" s="245"/>
      <c r="Q982" s="208"/>
      <c r="R982" s="208"/>
      <c r="S982" s="208"/>
      <c r="T982" s="761"/>
      <c r="U982" s="304"/>
      <c r="V982" s="226"/>
      <c r="W982" s="1651"/>
      <c r="X982" s="512"/>
      <c r="Y982" s="368"/>
      <c r="Z982" s="762" t="s">
        <v>167</v>
      </c>
      <c r="AA982" s="354">
        <v>5</v>
      </c>
      <c r="AB982" s="763" t="s">
        <v>168</v>
      </c>
      <c r="AC982" s="391">
        <f>ROUND(ROUND(ROUND(H944*L980,0)*O$8,0)*Y981,0)-AA982</f>
        <v>523</v>
      </c>
      <c r="AD982" s="268"/>
    </row>
    <row r="983" spans="1:30" ht="17.100000000000001" customHeight="1">
      <c r="A983" s="229">
        <v>61</v>
      </c>
      <c r="B983" s="229">
        <v>8436</v>
      </c>
      <c r="C983" s="871" t="s">
        <v>7813</v>
      </c>
      <c r="D983" s="764"/>
      <c r="E983" s="764"/>
      <c r="F983" s="278"/>
      <c r="G983" s="278"/>
      <c r="H983" s="278"/>
      <c r="I983" s="279"/>
      <c r="J983" s="597"/>
      <c r="K983" s="654"/>
      <c r="L983" s="385"/>
      <c r="M983" s="245"/>
      <c r="N983" s="208"/>
      <c r="O983" s="385"/>
      <c r="P983" s="245"/>
      <c r="Q983" s="208"/>
      <c r="R983" s="208"/>
      <c r="S983" s="208"/>
      <c r="T983" s="1542" t="s">
        <v>4703</v>
      </c>
      <c r="U983" s="372" t="s">
        <v>163</v>
      </c>
      <c r="V983" s="373">
        <v>0.7</v>
      </c>
      <c r="W983" s="231"/>
      <c r="X983" s="232"/>
      <c r="Y983" s="314"/>
      <c r="Z983" s="257"/>
      <c r="AA983" s="257"/>
      <c r="AB983" s="257"/>
      <c r="AC983" s="473">
        <f>ROUND(ROUND(ROUND(H944*L980,0)*O$8,0)*V983,0)</f>
        <v>435</v>
      </c>
      <c r="AD983" s="268"/>
    </row>
    <row r="984" spans="1:30" ht="17.100000000000001" customHeight="1">
      <c r="A984" s="243">
        <v>61</v>
      </c>
      <c r="B984" s="243">
        <v>7283</v>
      </c>
      <c r="C984" s="870" t="s">
        <v>7814</v>
      </c>
      <c r="D984" s="764"/>
      <c r="E984" s="764"/>
      <c r="F984" s="278"/>
      <c r="G984" s="278"/>
      <c r="H984" s="208"/>
      <c r="I984" s="388"/>
      <c r="J984" s="597"/>
      <c r="K984" s="654"/>
      <c r="L984" s="385"/>
      <c r="M984" s="245"/>
      <c r="N984" s="208"/>
      <c r="O984" s="385"/>
      <c r="P984" s="245"/>
      <c r="Q984" s="208"/>
      <c r="R984" s="208"/>
      <c r="S984" s="208"/>
      <c r="T984" s="1545"/>
      <c r="U984" s="214"/>
      <c r="V984" s="609"/>
      <c r="W984" s="281"/>
      <c r="X984" s="216"/>
      <c r="Y984" s="226"/>
      <c r="Z984" s="762" t="s">
        <v>167</v>
      </c>
      <c r="AA984" s="354">
        <v>5</v>
      </c>
      <c r="AB984" s="763" t="s">
        <v>168</v>
      </c>
      <c r="AC984" s="391">
        <f>ROUND(ROUND(ROUND(H944*L980,0)*O$8,0)*V983,0)-AA984</f>
        <v>430</v>
      </c>
      <c r="AD984" s="268"/>
    </row>
    <row r="985" spans="1:30" ht="17.100000000000001" customHeight="1">
      <c r="A985" s="243">
        <v>61</v>
      </c>
      <c r="B985" s="243">
        <v>7284</v>
      </c>
      <c r="C985" s="870" t="s">
        <v>7815</v>
      </c>
      <c r="D985" s="765"/>
      <c r="E985" s="764"/>
      <c r="F985" s="406"/>
      <c r="G985" s="406"/>
      <c r="H985" s="208"/>
      <c r="I985" s="388"/>
      <c r="J985" s="597"/>
      <c r="K985" s="654"/>
      <c r="L985" s="385"/>
      <c r="M985" s="245"/>
      <c r="N985" s="208"/>
      <c r="O985" s="385"/>
      <c r="P985" s="245"/>
      <c r="Q985" s="208"/>
      <c r="R985" s="208"/>
      <c r="S985" s="208"/>
      <c r="T985" s="1545"/>
      <c r="U985" s="302"/>
      <c r="V985" s="766"/>
      <c r="W985" s="1684" t="s">
        <v>4700</v>
      </c>
      <c r="X985" s="362" t="s">
        <v>163</v>
      </c>
      <c r="Y985" s="395">
        <v>0.85</v>
      </c>
      <c r="Z985" s="355"/>
      <c r="AA985" s="247"/>
      <c r="AB985" s="247"/>
      <c r="AC985" s="391">
        <f>ROUND(ROUND(ROUND(ROUND(H944*L980,0)*O$8,0)*V983,0)*Y985,0)</f>
        <v>370</v>
      </c>
      <c r="AD985" s="268"/>
    </row>
    <row r="986" spans="1:30" ht="17.100000000000001" customHeight="1">
      <c r="A986" s="243">
        <v>61</v>
      </c>
      <c r="B986" s="243">
        <v>7285</v>
      </c>
      <c r="C986" s="870" t="s">
        <v>7816</v>
      </c>
      <c r="D986" s="765"/>
      <c r="E986" s="764"/>
      <c r="F986" s="406"/>
      <c r="G986" s="406"/>
      <c r="H986" s="208"/>
      <c r="I986" s="388"/>
      <c r="J986" s="597"/>
      <c r="K986" s="654"/>
      <c r="L986" s="385"/>
      <c r="M986" s="245"/>
      <c r="N986" s="208"/>
      <c r="O986" s="385"/>
      <c r="P986" s="245"/>
      <c r="Q986" s="208"/>
      <c r="R986" s="208"/>
      <c r="S986" s="208"/>
      <c r="T986" s="399"/>
      <c r="U986" s="305"/>
      <c r="V986" s="768"/>
      <c r="W986" s="1651"/>
      <c r="X986" s="512"/>
      <c r="Y986" s="368"/>
      <c r="Z986" s="762" t="s">
        <v>167</v>
      </c>
      <c r="AA986" s="354">
        <v>5</v>
      </c>
      <c r="AB986" s="763" t="s">
        <v>168</v>
      </c>
      <c r="AC986" s="391">
        <f>ROUND(ROUND(ROUND(ROUND(H944*L980,0)*O$8,0)*V983,0)*Y985,0)-AA986</f>
        <v>365</v>
      </c>
      <c r="AD986" s="268"/>
    </row>
    <row r="987" spans="1:30" ht="17.100000000000001" customHeight="1">
      <c r="A987" s="229">
        <v>61</v>
      </c>
      <c r="B987" s="229">
        <v>8783</v>
      </c>
      <c r="C987" s="871" t="s">
        <v>7817</v>
      </c>
      <c r="D987" s="765"/>
      <c r="E987" s="764"/>
      <c r="F987" s="406"/>
      <c r="G987" s="406"/>
      <c r="H987" s="208"/>
      <c r="I987" s="388"/>
      <c r="J987" s="597"/>
      <c r="K987" s="654"/>
      <c r="L987" s="385"/>
      <c r="M987" s="245"/>
      <c r="N987" s="208"/>
      <c r="O987" s="385"/>
      <c r="P987" s="245"/>
      <c r="Q987" s="208"/>
      <c r="R987" s="208"/>
      <c r="S987" s="385"/>
      <c r="T987" s="1542" t="s">
        <v>4708</v>
      </c>
      <c r="U987" s="214" t="s">
        <v>163</v>
      </c>
      <c r="V987" s="609">
        <v>0.85</v>
      </c>
      <c r="W987" s="231"/>
      <c r="X987" s="232"/>
      <c r="Y987" s="314"/>
      <c r="Z987" s="257"/>
      <c r="AA987" s="257"/>
      <c r="AB987" s="257"/>
      <c r="AC987" s="473">
        <f>ROUND(ROUND(ROUND(H944*L980,0)*O$8,0)*V987,0)</f>
        <v>528</v>
      </c>
      <c r="AD987" s="268"/>
    </row>
    <row r="988" spans="1:30" ht="17.100000000000001" customHeight="1">
      <c r="A988" s="243">
        <v>61</v>
      </c>
      <c r="B988" s="243">
        <v>7286</v>
      </c>
      <c r="C988" s="870" t="s">
        <v>7818</v>
      </c>
      <c r="D988" s="765"/>
      <c r="E988" s="764"/>
      <c r="F988" s="406"/>
      <c r="G988" s="406"/>
      <c r="H988" s="208"/>
      <c r="I988" s="388"/>
      <c r="J988" s="597"/>
      <c r="K988" s="654"/>
      <c r="L988" s="385"/>
      <c r="M988" s="245"/>
      <c r="N988" s="208"/>
      <c r="O988" s="385"/>
      <c r="P988" s="245"/>
      <c r="Q988" s="208"/>
      <c r="R988" s="208"/>
      <c r="S988" s="208"/>
      <c r="T988" s="1545"/>
      <c r="U988" s="214"/>
      <c r="V988" s="609"/>
      <c r="W988" s="281"/>
      <c r="X988" s="216"/>
      <c r="Y988" s="226"/>
      <c r="Z988" s="762" t="s">
        <v>167</v>
      </c>
      <c r="AA988" s="354">
        <v>5</v>
      </c>
      <c r="AB988" s="763" t="s">
        <v>168</v>
      </c>
      <c r="AC988" s="391">
        <f>ROUND(ROUND(ROUND(H944*L980,0)*O$8,0)*V987,0)-AA988</f>
        <v>523</v>
      </c>
      <c r="AD988" s="268"/>
    </row>
    <row r="989" spans="1:30" ht="17.100000000000001" customHeight="1">
      <c r="A989" s="243">
        <v>61</v>
      </c>
      <c r="B989" s="243">
        <v>7287</v>
      </c>
      <c r="C989" s="870" t="s">
        <v>7819</v>
      </c>
      <c r="D989" s="765"/>
      <c r="E989" s="764"/>
      <c r="F989" s="278"/>
      <c r="G989" s="278"/>
      <c r="H989" s="278"/>
      <c r="I989" s="279"/>
      <c r="J989" s="597"/>
      <c r="K989" s="654"/>
      <c r="L989" s="385"/>
      <c r="M989" s="245"/>
      <c r="N989" s="208"/>
      <c r="O989" s="385"/>
      <c r="P989" s="245"/>
      <c r="Q989" s="208"/>
      <c r="R989" s="208"/>
      <c r="S989" s="208"/>
      <c r="T989" s="1545"/>
      <c r="U989" s="302"/>
      <c r="V989" s="766"/>
      <c r="W989" s="1684" t="s">
        <v>4700</v>
      </c>
      <c r="X989" s="362" t="s">
        <v>163</v>
      </c>
      <c r="Y989" s="395">
        <v>0.85</v>
      </c>
      <c r="Z989" s="355"/>
      <c r="AA989" s="247"/>
      <c r="AB989" s="247"/>
      <c r="AC989" s="391">
        <f>ROUND(ROUND(ROUND(ROUND(H944*L980,0)*O$8,0)*V987,0)*Y989,0)</f>
        <v>449</v>
      </c>
      <c r="AD989" s="268"/>
    </row>
    <row r="990" spans="1:30" ht="17.100000000000001" customHeight="1">
      <c r="A990" s="243">
        <v>61</v>
      </c>
      <c r="B990" s="243">
        <v>7288</v>
      </c>
      <c r="C990" s="870" t="s">
        <v>7820</v>
      </c>
      <c r="D990" s="765"/>
      <c r="E990" s="764"/>
      <c r="F990" s="278"/>
      <c r="G990" s="278"/>
      <c r="H990" s="278"/>
      <c r="I990" s="279"/>
      <c r="J990" s="597"/>
      <c r="K990" s="654"/>
      <c r="L990" s="385"/>
      <c r="M990" s="245"/>
      <c r="N990" s="208"/>
      <c r="O990" s="385"/>
      <c r="P990" s="281"/>
      <c r="Q990" s="216"/>
      <c r="R990" s="216"/>
      <c r="S990" s="216"/>
      <c r="T990" s="1563"/>
      <c r="U990" s="305"/>
      <c r="V990" s="768"/>
      <c r="W990" s="1651"/>
      <c r="X990" s="512"/>
      <c r="Y990" s="368"/>
      <c r="Z990" s="762" t="s">
        <v>167</v>
      </c>
      <c r="AA990" s="354">
        <v>5</v>
      </c>
      <c r="AB990" s="763" t="s">
        <v>168</v>
      </c>
      <c r="AC990" s="391">
        <f>ROUND(ROUND(ROUND(ROUND(H944*L980,0)*O$8,0)*V987,0)*Y989,0)-AA990</f>
        <v>444</v>
      </c>
      <c r="AD990" s="268"/>
    </row>
    <row r="991" spans="1:30" ht="17.100000000000001" customHeight="1">
      <c r="A991" s="229">
        <v>61</v>
      </c>
      <c r="B991" s="229">
        <v>8437</v>
      </c>
      <c r="C991" s="871" t="s">
        <v>7821</v>
      </c>
      <c r="D991" s="765"/>
      <c r="E991" s="765"/>
      <c r="F991" s="278"/>
      <c r="G991" s="278"/>
      <c r="H991" s="278"/>
      <c r="I991" s="279"/>
      <c r="J991" s="597"/>
      <c r="K991" s="654"/>
      <c r="L991" s="385"/>
      <c r="M991" s="245"/>
      <c r="N991" s="208"/>
      <c r="O991" s="385"/>
      <c r="P991" s="1539" t="s">
        <v>4713</v>
      </c>
      <c r="Q991" s="1608" t="s">
        <v>162</v>
      </c>
      <c r="R991" s="769"/>
      <c r="S991" s="769"/>
      <c r="T991" s="340"/>
      <c r="U991" s="338"/>
      <c r="V991" s="334"/>
      <c r="W991" s="231"/>
      <c r="X991" s="232"/>
      <c r="Y991" s="314"/>
      <c r="Z991" s="257"/>
      <c r="AA991" s="257"/>
      <c r="AB991" s="257"/>
      <c r="AC991" s="473">
        <f>ROUND(ROUND(ROUND(H944*L980,0)*O$8,0)*S992,0)</f>
        <v>435</v>
      </c>
      <c r="AD991" s="268"/>
    </row>
    <row r="992" spans="1:30" ht="17.100000000000001" customHeight="1">
      <c r="A992" s="243">
        <v>61</v>
      </c>
      <c r="B992" s="243">
        <v>7289</v>
      </c>
      <c r="C992" s="870" t="s">
        <v>7822</v>
      </c>
      <c r="D992" s="765"/>
      <c r="E992" s="765"/>
      <c r="F992" s="278"/>
      <c r="G992" s="278"/>
      <c r="H992" s="278"/>
      <c r="I992" s="279"/>
      <c r="J992" s="597"/>
      <c r="K992" s="654"/>
      <c r="L992" s="385"/>
      <c r="M992" s="245"/>
      <c r="N992" s="208"/>
      <c r="O992" s="385"/>
      <c r="P992" s="1631"/>
      <c r="Q992" s="1586"/>
      <c r="R992" s="214" t="s">
        <v>163</v>
      </c>
      <c r="S992" s="770">
        <v>0.7</v>
      </c>
      <c r="T992" s="611"/>
      <c r="U992" s="392"/>
      <c r="V992" s="301"/>
      <c r="W992" s="245"/>
      <c r="X992" s="208"/>
      <c r="Y992" s="226"/>
      <c r="Z992" s="762" t="s">
        <v>167</v>
      </c>
      <c r="AA992" s="354">
        <v>5</v>
      </c>
      <c r="AB992" s="763" t="s">
        <v>168</v>
      </c>
      <c r="AC992" s="391">
        <f>ROUND(ROUND(ROUND(H944*L980,0)*O$8,0)*S992,0)-AA992</f>
        <v>430</v>
      </c>
      <c r="AD992" s="268"/>
    </row>
    <row r="993" spans="1:30" ht="17.100000000000001" customHeight="1">
      <c r="A993" s="243">
        <v>61</v>
      </c>
      <c r="B993" s="243">
        <v>7290</v>
      </c>
      <c r="C993" s="870" t="s">
        <v>7823</v>
      </c>
      <c r="D993" s="765"/>
      <c r="E993" s="765"/>
      <c r="F993" s="278"/>
      <c r="G993" s="278"/>
      <c r="H993" s="278"/>
      <c r="I993" s="279"/>
      <c r="J993" s="597"/>
      <c r="K993" s="654"/>
      <c r="L993" s="385"/>
      <c r="M993" s="245"/>
      <c r="N993" s="208"/>
      <c r="O993" s="385"/>
      <c r="P993" s="1631"/>
      <c r="Q993" s="1586"/>
      <c r="T993" s="611"/>
      <c r="U993" s="392"/>
      <c r="V993" s="301"/>
      <c r="W993" s="1684" t="s">
        <v>4700</v>
      </c>
      <c r="X993" s="362" t="s">
        <v>163</v>
      </c>
      <c r="Y993" s="395">
        <v>0.85</v>
      </c>
      <c r="Z993" s="355"/>
      <c r="AA993" s="247"/>
      <c r="AB993" s="247"/>
      <c r="AC993" s="391">
        <f>ROUND(ROUND(ROUND(ROUND(H944*L980,0)*O$8,0)*S992,0)*Y993,0)</f>
        <v>370</v>
      </c>
      <c r="AD993" s="268"/>
    </row>
    <row r="994" spans="1:30" ht="17.100000000000001" customHeight="1">
      <c r="A994" s="243">
        <v>61</v>
      </c>
      <c r="B994" s="243">
        <v>7291</v>
      </c>
      <c r="C994" s="870" t="s">
        <v>7824</v>
      </c>
      <c r="D994" s="765"/>
      <c r="E994" s="765"/>
      <c r="F994" s="278"/>
      <c r="G994" s="278"/>
      <c r="H994" s="278"/>
      <c r="I994" s="279"/>
      <c r="J994" s="597"/>
      <c r="K994" s="654"/>
      <c r="L994" s="385"/>
      <c r="M994" s="245"/>
      <c r="N994" s="208"/>
      <c r="O994" s="385"/>
      <c r="P994" s="772"/>
      <c r="Q994" s="1586"/>
      <c r="R994" s="214"/>
      <c r="S994" s="214"/>
      <c r="T994" s="761"/>
      <c r="U994" s="407"/>
      <c r="V994" s="304"/>
      <c r="W994" s="1651"/>
      <c r="X994" s="512"/>
      <c r="Y994" s="368"/>
      <c r="Z994" s="762" t="s">
        <v>167</v>
      </c>
      <c r="AA994" s="354">
        <v>5</v>
      </c>
      <c r="AB994" s="763" t="s">
        <v>168</v>
      </c>
      <c r="AC994" s="391">
        <f>ROUND(ROUND(ROUND(ROUND(H944*L980,0)*O$8,0)*S992,0)*Y993,0)-AA994</f>
        <v>365</v>
      </c>
      <c r="AD994" s="268"/>
    </row>
    <row r="995" spans="1:30" ht="17.100000000000001" customHeight="1">
      <c r="A995" s="229">
        <v>61</v>
      </c>
      <c r="B995" s="229">
        <v>8438</v>
      </c>
      <c r="C995" s="871" t="s">
        <v>7825</v>
      </c>
      <c r="D995" s="765"/>
      <c r="E995" s="765"/>
      <c r="F995" s="278"/>
      <c r="G995" s="278"/>
      <c r="H995" s="278"/>
      <c r="I995" s="279"/>
      <c r="J995" s="597"/>
      <c r="K995" s="654"/>
      <c r="L995" s="385"/>
      <c r="M995" s="245"/>
      <c r="N995" s="208"/>
      <c r="O995" s="385"/>
      <c r="P995" s="773"/>
      <c r="T995" s="1542" t="s">
        <v>4703</v>
      </c>
      <c r="U995" s="372" t="s">
        <v>163</v>
      </c>
      <c r="V995" s="373">
        <v>0.7</v>
      </c>
      <c r="W995" s="231"/>
      <c r="X995" s="232"/>
      <c r="Y995" s="314"/>
      <c r="Z995" s="257"/>
      <c r="AA995" s="257"/>
      <c r="AB995" s="257"/>
      <c r="AC995" s="473">
        <f>ROUND(ROUND(ROUND(ROUND(H944*L980,0)*O$8,0)*S992,0)*V995,0)</f>
        <v>305</v>
      </c>
      <c r="AD995" s="268"/>
    </row>
    <row r="996" spans="1:30" ht="17.100000000000001" customHeight="1">
      <c r="A996" s="243">
        <v>61</v>
      </c>
      <c r="B996" s="243">
        <v>7292</v>
      </c>
      <c r="C996" s="870" t="s">
        <v>7826</v>
      </c>
      <c r="D996" s="765"/>
      <c r="E996" s="765"/>
      <c r="F996" s="278"/>
      <c r="G996" s="278"/>
      <c r="H996" s="278"/>
      <c r="I996" s="279"/>
      <c r="J996" s="597"/>
      <c r="K996" s="654"/>
      <c r="L996" s="385"/>
      <c r="M996" s="245"/>
      <c r="N996" s="208"/>
      <c r="O996" s="385"/>
      <c r="P996" s="773"/>
      <c r="T996" s="1545"/>
      <c r="U996" s="214"/>
      <c r="V996" s="609"/>
      <c r="W996" s="281"/>
      <c r="X996" s="216"/>
      <c r="Y996" s="226"/>
      <c r="Z996" s="762" t="s">
        <v>167</v>
      </c>
      <c r="AA996" s="354">
        <v>5</v>
      </c>
      <c r="AB996" s="763" t="s">
        <v>168</v>
      </c>
      <c r="AC996" s="391">
        <f>ROUND(ROUND(ROUND(ROUND(H944*L980,0)*O$8,0)*S992,0)*V995,0)-AA996</f>
        <v>300</v>
      </c>
      <c r="AD996" s="268"/>
    </row>
    <row r="997" spans="1:30" ht="17.100000000000001" customHeight="1">
      <c r="A997" s="243">
        <v>61</v>
      </c>
      <c r="B997" s="243">
        <v>7293</v>
      </c>
      <c r="C997" s="870" t="s">
        <v>7827</v>
      </c>
      <c r="D997" s="765"/>
      <c r="E997" s="765"/>
      <c r="F997" s="278"/>
      <c r="G997" s="278"/>
      <c r="H997" s="278"/>
      <c r="I997" s="279"/>
      <c r="J997" s="597"/>
      <c r="K997" s="654"/>
      <c r="L997" s="385"/>
      <c r="M997" s="245"/>
      <c r="N997" s="208"/>
      <c r="O997" s="385"/>
      <c r="P997" s="774"/>
      <c r="Q997" s="214"/>
      <c r="R997" s="1653"/>
      <c r="S997" s="1653"/>
      <c r="T997" s="1545"/>
      <c r="U997" s="302"/>
      <c r="V997" s="766"/>
      <c r="W997" s="1684" t="s">
        <v>4700</v>
      </c>
      <c r="X997" s="362" t="s">
        <v>163</v>
      </c>
      <c r="Y997" s="395">
        <v>0.85</v>
      </c>
      <c r="Z997" s="355"/>
      <c r="AA997" s="247"/>
      <c r="AB997" s="247"/>
      <c r="AC997" s="391">
        <f>ROUND(ROUND(ROUND(ROUND(ROUND(H944*L980,0)*O$8,0)*S992,0)*V995,0)*Y997,0)</f>
        <v>259</v>
      </c>
      <c r="AD997" s="268"/>
    </row>
    <row r="998" spans="1:30" ht="17.100000000000001" customHeight="1">
      <c r="A998" s="243">
        <v>61</v>
      </c>
      <c r="B998" s="243">
        <v>7294</v>
      </c>
      <c r="C998" s="870" t="s">
        <v>7828</v>
      </c>
      <c r="D998" s="765"/>
      <c r="E998" s="765"/>
      <c r="F998" s="278"/>
      <c r="G998" s="278"/>
      <c r="H998" s="278"/>
      <c r="I998" s="279"/>
      <c r="J998" s="597"/>
      <c r="K998" s="654"/>
      <c r="L998" s="385"/>
      <c r="M998" s="245"/>
      <c r="N998" s="208"/>
      <c r="O998" s="385"/>
      <c r="P998" s="774"/>
      <c r="Q998" s="214"/>
      <c r="R998" s="214"/>
      <c r="S998" s="214"/>
      <c r="T998" s="399"/>
      <c r="U998" s="305"/>
      <c r="V998" s="768"/>
      <c r="W998" s="1651"/>
      <c r="X998" s="512"/>
      <c r="Y998" s="368"/>
      <c r="Z998" s="762" t="s">
        <v>167</v>
      </c>
      <c r="AA998" s="354">
        <v>5</v>
      </c>
      <c r="AB998" s="763" t="s">
        <v>168</v>
      </c>
      <c r="AC998" s="391">
        <f>ROUND(ROUND(ROUND(ROUND(ROUND(H944*L980,0)*O$8,0)*S992,0)*V995,0)*Y997,0)-AA998</f>
        <v>254</v>
      </c>
      <c r="AD998" s="268"/>
    </row>
    <row r="999" spans="1:30" ht="17.100000000000001" customHeight="1">
      <c r="A999" s="229">
        <v>61</v>
      </c>
      <c r="B999" s="229">
        <v>8784</v>
      </c>
      <c r="C999" s="871" t="s">
        <v>7829</v>
      </c>
      <c r="D999" s="765"/>
      <c r="E999" s="765"/>
      <c r="F999" s="278"/>
      <c r="G999" s="278"/>
      <c r="H999" s="278"/>
      <c r="I999" s="279"/>
      <c r="J999" s="597"/>
      <c r="K999" s="654"/>
      <c r="L999" s="385"/>
      <c r="M999" s="245"/>
      <c r="N999" s="208"/>
      <c r="O999" s="385"/>
      <c r="P999" s="773"/>
      <c r="Q999" s="214"/>
      <c r="R999" s="1599"/>
      <c r="S999" s="1600"/>
      <c r="T999" s="1542" t="s">
        <v>4708</v>
      </c>
      <c r="U999" s="214" t="s">
        <v>163</v>
      </c>
      <c r="V999" s="609">
        <v>0.85</v>
      </c>
      <c r="W999" s="231"/>
      <c r="X999" s="232"/>
      <c r="Y999" s="314"/>
      <c r="Z999" s="257"/>
      <c r="AA999" s="257"/>
      <c r="AB999" s="257"/>
      <c r="AC999" s="473">
        <f>ROUND(ROUND(ROUND(ROUND(H944*L980,0)*O$8,0)*S992,0)*V999,0)</f>
        <v>370</v>
      </c>
      <c r="AD999" s="268"/>
    </row>
    <row r="1000" spans="1:30" ht="17.100000000000001" customHeight="1">
      <c r="A1000" s="243">
        <v>61</v>
      </c>
      <c r="B1000" s="243">
        <v>7295</v>
      </c>
      <c r="C1000" s="870" t="s">
        <v>7830</v>
      </c>
      <c r="D1000" s="765"/>
      <c r="E1000" s="765"/>
      <c r="F1000" s="278"/>
      <c r="G1000" s="278"/>
      <c r="H1000" s="278"/>
      <c r="I1000" s="279"/>
      <c r="J1000" s="597"/>
      <c r="K1000" s="654"/>
      <c r="L1000" s="385"/>
      <c r="M1000" s="245"/>
      <c r="N1000" s="208"/>
      <c r="O1000" s="385"/>
      <c r="P1000" s="773"/>
      <c r="Q1000" s="214"/>
      <c r="R1000" s="609"/>
      <c r="S1000" s="609"/>
      <c r="T1000" s="1545"/>
      <c r="U1000" s="214"/>
      <c r="V1000" s="609"/>
      <c r="W1000" s="281"/>
      <c r="X1000" s="216"/>
      <c r="Y1000" s="226"/>
      <c r="Z1000" s="762" t="s">
        <v>167</v>
      </c>
      <c r="AA1000" s="354">
        <v>5</v>
      </c>
      <c r="AB1000" s="763" t="s">
        <v>168</v>
      </c>
      <c r="AC1000" s="391">
        <f>ROUND(ROUND(ROUND(ROUND(H944*L980,0)*O$8,0)*S992,0)*V999,0)-AA1000</f>
        <v>365</v>
      </c>
      <c r="AD1000" s="268"/>
    </row>
    <row r="1001" spans="1:30" ht="17.100000000000001" customHeight="1">
      <c r="A1001" s="243">
        <v>61</v>
      </c>
      <c r="B1001" s="243">
        <v>7296</v>
      </c>
      <c r="C1001" s="870" t="s">
        <v>7831</v>
      </c>
      <c r="D1001" s="765"/>
      <c r="E1001" s="765"/>
      <c r="F1001" s="278"/>
      <c r="G1001" s="278"/>
      <c r="H1001" s="278"/>
      <c r="I1001" s="279"/>
      <c r="J1001" s="597"/>
      <c r="K1001" s="654"/>
      <c r="L1001" s="385"/>
      <c r="M1001" s="245"/>
      <c r="N1001" s="208"/>
      <c r="O1001" s="385"/>
      <c r="P1001" s="774"/>
      <c r="Q1001" s="214"/>
      <c r="R1001" s="609"/>
      <c r="S1001" s="609"/>
      <c r="T1001" s="1545"/>
      <c r="U1001" s="302"/>
      <c r="V1001" s="766"/>
      <c r="W1001" s="1684" t="s">
        <v>4700</v>
      </c>
      <c r="X1001" s="362" t="s">
        <v>163</v>
      </c>
      <c r="Y1001" s="395">
        <v>0.85</v>
      </c>
      <c r="Z1001" s="355"/>
      <c r="AA1001" s="247"/>
      <c r="AB1001" s="247"/>
      <c r="AC1001" s="391">
        <f>ROUND(ROUND(ROUND(ROUND(ROUND(H944*L980,0)*O$8,0)*S992,0)*V999,0)*Y1001,0)</f>
        <v>315</v>
      </c>
      <c r="AD1001" s="268"/>
    </row>
    <row r="1002" spans="1:30" ht="17.100000000000001" customHeight="1">
      <c r="A1002" s="243">
        <v>61</v>
      </c>
      <c r="B1002" s="243">
        <v>7297</v>
      </c>
      <c r="C1002" s="870" t="s">
        <v>7832</v>
      </c>
      <c r="D1002" s="765"/>
      <c r="E1002" s="765"/>
      <c r="F1002" s="278"/>
      <c r="G1002" s="278"/>
      <c r="H1002" s="278"/>
      <c r="I1002" s="279"/>
      <c r="J1002" s="597"/>
      <c r="K1002" s="654"/>
      <c r="L1002" s="385"/>
      <c r="M1002" s="245"/>
      <c r="N1002" s="208"/>
      <c r="O1002" s="385"/>
      <c r="P1002" s="773"/>
      <c r="Q1002" s="214"/>
      <c r="R1002" s="214"/>
      <c r="S1002" s="214"/>
      <c r="T1002" s="1563"/>
      <c r="U1002" s="305"/>
      <c r="V1002" s="768"/>
      <c r="W1002" s="1651"/>
      <c r="X1002" s="512"/>
      <c r="Y1002" s="368"/>
      <c r="Z1002" s="762" t="s">
        <v>167</v>
      </c>
      <c r="AA1002" s="354">
        <v>5</v>
      </c>
      <c r="AB1002" s="763" t="s">
        <v>168</v>
      </c>
      <c r="AC1002" s="391">
        <f>ROUND(ROUND(ROUND(ROUND(ROUND(H944*L980,0)*O$8,0)*S992,0)*V999,0)*Y1001,0)-AA1002</f>
        <v>310</v>
      </c>
      <c r="AD1002" s="268"/>
    </row>
    <row r="1003" spans="1:30" ht="17.100000000000001" customHeight="1">
      <c r="A1003" s="243">
        <v>61</v>
      </c>
      <c r="B1003" s="243">
        <v>7298</v>
      </c>
      <c r="C1003" s="870" t="s">
        <v>7833</v>
      </c>
      <c r="D1003" s="765"/>
      <c r="E1003" s="765"/>
      <c r="F1003" s="278"/>
      <c r="G1003" s="278"/>
      <c r="H1003" s="278"/>
      <c r="I1003" s="279"/>
      <c r="J1003" s="597"/>
      <c r="K1003" s="654"/>
      <c r="L1003" s="385"/>
      <c r="M1003" s="245"/>
      <c r="N1003" s="208"/>
      <c r="O1003" s="385"/>
      <c r="P1003" s="773"/>
      <c r="Q1003" s="1580" t="s">
        <v>165</v>
      </c>
      <c r="R1003" s="775"/>
      <c r="S1003" s="775"/>
      <c r="T1003" s="359"/>
      <c r="U1003" s="360"/>
      <c r="V1003" s="361"/>
      <c r="W1003" s="523"/>
      <c r="X1003" s="524"/>
      <c r="Y1003" s="642"/>
      <c r="Z1003" s="247"/>
      <c r="AA1003" s="247"/>
      <c r="AB1003" s="247"/>
      <c r="AC1003" s="391">
        <f>ROUND(ROUND(ROUND(H944*L980,0)*O$8,0)*S1004,0)</f>
        <v>311</v>
      </c>
      <c r="AD1003" s="268"/>
    </row>
    <row r="1004" spans="1:30" ht="17.100000000000001" customHeight="1">
      <c r="A1004" s="243">
        <v>61</v>
      </c>
      <c r="B1004" s="243">
        <v>7299</v>
      </c>
      <c r="C1004" s="870" t="s">
        <v>7834</v>
      </c>
      <c r="D1004" s="765"/>
      <c r="E1004" s="765"/>
      <c r="F1004" s="278"/>
      <c r="G1004" s="278"/>
      <c r="H1004" s="278"/>
      <c r="I1004" s="279"/>
      <c r="J1004" s="597"/>
      <c r="K1004" s="654"/>
      <c r="L1004" s="385"/>
      <c r="M1004" s="245"/>
      <c r="N1004" s="208"/>
      <c r="O1004" s="385"/>
      <c r="P1004" s="772"/>
      <c r="Q1004" s="1620"/>
      <c r="R1004" s="643" t="s">
        <v>163</v>
      </c>
      <c r="S1004" s="365">
        <v>0.5</v>
      </c>
      <c r="T1004" s="777"/>
      <c r="U1004" s="639"/>
      <c r="V1004" s="529"/>
      <c r="W1004" s="516"/>
      <c r="X1004" s="517"/>
      <c r="Y1004" s="526"/>
      <c r="Z1004" s="762" t="s">
        <v>167</v>
      </c>
      <c r="AA1004" s="354">
        <v>5</v>
      </c>
      <c r="AB1004" s="763" t="s">
        <v>168</v>
      </c>
      <c r="AC1004" s="391">
        <f>ROUND(ROUND(ROUND(H944*L980,0)*O$8,0)*S1004,0)-AA1004</f>
        <v>306</v>
      </c>
      <c r="AD1004" s="268"/>
    </row>
    <row r="1005" spans="1:30" ht="17.100000000000001" customHeight="1">
      <c r="A1005" s="243">
        <v>61</v>
      </c>
      <c r="B1005" s="243">
        <v>7300</v>
      </c>
      <c r="C1005" s="870" t="s">
        <v>7835</v>
      </c>
      <c r="D1005" s="765"/>
      <c r="E1005" s="765"/>
      <c r="F1005" s="278"/>
      <c r="G1005" s="278"/>
      <c r="H1005" s="278"/>
      <c r="I1005" s="279"/>
      <c r="J1005" s="597"/>
      <c r="K1005" s="654"/>
      <c r="L1005" s="385"/>
      <c r="M1005" s="245"/>
      <c r="N1005" s="208"/>
      <c r="O1005" s="385"/>
      <c r="P1005" s="772"/>
      <c r="Q1005" s="1620"/>
      <c r="R1005" s="530"/>
      <c r="S1005" s="530"/>
      <c r="T1005" s="777"/>
      <c r="U1005" s="639"/>
      <c r="V1005" s="529"/>
      <c r="W1005" s="1684" t="s">
        <v>4700</v>
      </c>
      <c r="X1005" s="362" t="s">
        <v>163</v>
      </c>
      <c r="Y1005" s="395">
        <v>0.85</v>
      </c>
      <c r="Z1005" s="355"/>
      <c r="AA1005" s="247"/>
      <c r="AB1005" s="247"/>
      <c r="AC1005" s="391">
        <f>ROUND(ROUND(ROUND(ROUND(H944*L980,0)*O$8,0)*S1004,0)*Y1005,0)</f>
        <v>264</v>
      </c>
      <c r="AD1005" s="268"/>
    </row>
    <row r="1006" spans="1:30" ht="17.100000000000001" customHeight="1">
      <c r="A1006" s="243">
        <v>61</v>
      </c>
      <c r="B1006" s="243">
        <v>7301</v>
      </c>
      <c r="C1006" s="870" t="s">
        <v>7836</v>
      </c>
      <c r="D1006" s="765"/>
      <c r="E1006" s="765"/>
      <c r="F1006" s="278"/>
      <c r="G1006" s="278"/>
      <c r="H1006" s="278"/>
      <c r="I1006" s="279"/>
      <c r="J1006" s="597"/>
      <c r="K1006" s="654"/>
      <c r="L1006" s="385"/>
      <c r="M1006" s="245"/>
      <c r="N1006" s="208"/>
      <c r="O1006" s="385"/>
      <c r="P1006" s="772"/>
      <c r="Q1006" s="1620"/>
      <c r="R1006" s="643"/>
      <c r="S1006" s="643"/>
      <c r="T1006" s="778"/>
      <c r="U1006" s="525"/>
      <c r="V1006" s="539"/>
      <c r="W1006" s="1651"/>
      <c r="X1006" s="512"/>
      <c r="Y1006" s="368"/>
      <c r="Z1006" s="762" t="s">
        <v>167</v>
      </c>
      <c r="AA1006" s="354">
        <v>5</v>
      </c>
      <c r="AB1006" s="763" t="s">
        <v>168</v>
      </c>
      <c r="AC1006" s="391">
        <f>ROUND(ROUND(ROUND(ROUND(H944*L980,0)*O$8,0)*S1004,0)*Y1005,0)-AA1006</f>
        <v>259</v>
      </c>
      <c r="AD1006" s="268"/>
    </row>
    <row r="1007" spans="1:30" ht="17.100000000000001" customHeight="1">
      <c r="A1007" s="243">
        <v>61</v>
      </c>
      <c r="B1007" s="243">
        <v>7302</v>
      </c>
      <c r="C1007" s="870" t="s">
        <v>7837</v>
      </c>
      <c r="D1007" s="765"/>
      <c r="E1007" s="765"/>
      <c r="F1007" s="278"/>
      <c r="G1007" s="278"/>
      <c r="H1007" s="278"/>
      <c r="I1007" s="279"/>
      <c r="J1007" s="597"/>
      <c r="K1007" s="654"/>
      <c r="L1007" s="385"/>
      <c r="M1007" s="245"/>
      <c r="N1007" s="208"/>
      <c r="O1007" s="385"/>
      <c r="P1007" s="773"/>
      <c r="Q1007" s="530"/>
      <c r="R1007" s="530"/>
      <c r="S1007" s="530"/>
      <c r="T1007" s="1580" t="s">
        <v>4703</v>
      </c>
      <c r="U1007" s="362" t="s">
        <v>163</v>
      </c>
      <c r="V1007" s="356">
        <v>0.7</v>
      </c>
      <c r="W1007" s="523"/>
      <c r="X1007" s="524"/>
      <c r="Y1007" s="642"/>
      <c r="Z1007" s="247"/>
      <c r="AA1007" s="247"/>
      <c r="AB1007" s="247"/>
      <c r="AC1007" s="391">
        <f>ROUND(ROUND(ROUND(ROUND(H944*L980,0)*O$8,0)*S1004,0)*V1007,0)</f>
        <v>218</v>
      </c>
      <c r="AD1007" s="268"/>
    </row>
    <row r="1008" spans="1:30" ht="17.100000000000001" customHeight="1">
      <c r="A1008" s="243">
        <v>61</v>
      </c>
      <c r="B1008" s="243">
        <v>7303</v>
      </c>
      <c r="C1008" s="870" t="s">
        <v>7838</v>
      </c>
      <c r="D1008" s="765"/>
      <c r="E1008" s="765"/>
      <c r="F1008" s="278"/>
      <c r="G1008" s="278"/>
      <c r="H1008" s="278"/>
      <c r="I1008" s="279"/>
      <c r="J1008" s="597"/>
      <c r="K1008" s="654"/>
      <c r="L1008" s="385"/>
      <c r="M1008" s="245"/>
      <c r="N1008" s="208"/>
      <c r="O1008" s="385"/>
      <c r="P1008" s="773"/>
      <c r="Q1008" s="530"/>
      <c r="R1008" s="530"/>
      <c r="S1008" s="530"/>
      <c r="T1008" s="1620"/>
      <c r="U1008" s="643"/>
      <c r="V1008" s="365"/>
      <c r="W1008" s="319"/>
      <c r="X1008" s="288"/>
      <c r="Y1008" s="526"/>
      <c r="Z1008" s="762" t="s">
        <v>167</v>
      </c>
      <c r="AA1008" s="354">
        <v>5</v>
      </c>
      <c r="AB1008" s="763" t="s">
        <v>168</v>
      </c>
      <c r="AC1008" s="391">
        <f>ROUND(ROUND(ROUND(ROUND(H944*L980,0)*O$8,0)*S1004,0)*V1007,0)-AA1008</f>
        <v>213</v>
      </c>
      <c r="AD1008" s="268"/>
    </row>
    <row r="1009" spans="1:30" ht="17.100000000000001" customHeight="1">
      <c r="A1009" s="243">
        <v>61</v>
      </c>
      <c r="B1009" s="243">
        <v>7304</v>
      </c>
      <c r="C1009" s="870" t="s">
        <v>7839</v>
      </c>
      <c r="D1009" s="765"/>
      <c r="E1009" s="765"/>
      <c r="F1009" s="278"/>
      <c r="G1009" s="278"/>
      <c r="H1009" s="278"/>
      <c r="I1009" s="279"/>
      <c r="J1009" s="597"/>
      <c r="K1009" s="654"/>
      <c r="L1009" s="385"/>
      <c r="M1009" s="245"/>
      <c r="N1009" s="208"/>
      <c r="O1009" s="385"/>
      <c r="P1009" s="774"/>
      <c r="Q1009" s="643"/>
      <c r="R1009" s="1644"/>
      <c r="S1009" s="1652"/>
      <c r="T1009" s="1620"/>
      <c r="U1009" s="779"/>
      <c r="V1009" s="780"/>
      <c r="W1009" s="1684" t="s">
        <v>4700</v>
      </c>
      <c r="X1009" s="362" t="s">
        <v>163</v>
      </c>
      <c r="Y1009" s="395">
        <v>0.85</v>
      </c>
      <c r="Z1009" s="355"/>
      <c r="AA1009" s="247"/>
      <c r="AB1009" s="247"/>
      <c r="AC1009" s="391">
        <f>ROUND(ROUND(ROUND(ROUND(ROUND(H944*L980,0)*O$8,0)*S1004,0)*V1007,0)*Y1009,0)</f>
        <v>185</v>
      </c>
      <c r="AD1009" s="268"/>
    </row>
    <row r="1010" spans="1:30" ht="17.100000000000001" customHeight="1">
      <c r="A1010" s="243">
        <v>61</v>
      </c>
      <c r="B1010" s="243">
        <v>7305</v>
      </c>
      <c r="C1010" s="870" t="s">
        <v>7840</v>
      </c>
      <c r="D1010" s="765"/>
      <c r="E1010" s="765"/>
      <c r="F1010" s="278"/>
      <c r="G1010" s="278"/>
      <c r="H1010" s="278"/>
      <c r="I1010" s="279"/>
      <c r="J1010" s="597"/>
      <c r="K1010" s="654"/>
      <c r="L1010" s="385"/>
      <c r="M1010" s="245"/>
      <c r="N1010" s="208"/>
      <c r="O1010" s="385"/>
      <c r="P1010" s="774"/>
      <c r="Q1010" s="643"/>
      <c r="R1010" s="643"/>
      <c r="S1010" s="643"/>
      <c r="T1010" s="781"/>
      <c r="U1010" s="537"/>
      <c r="V1010" s="783"/>
      <c r="W1010" s="1651"/>
      <c r="X1010" s="512"/>
      <c r="Y1010" s="368"/>
      <c r="Z1010" s="762" t="s">
        <v>167</v>
      </c>
      <c r="AA1010" s="354">
        <v>5</v>
      </c>
      <c r="AB1010" s="763" t="s">
        <v>168</v>
      </c>
      <c r="AC1010" s="391">
        <f>ROUND(ROUND(ROUND(ROUND(ROUND(H944*L980,0)*O$8,0)*S1004,0)*V1007,0)*Y1009,0)-AA1010</f>
        <v>180</v>
      </c>
      <c r="AD1010" s="268"/>
    </row>
    <row r="1011" spans="1:30" ht="17.100000000000001" customHeight="1">
      <c r="A1011" s="243">
        <v>61</v>
      </c>
      <c r="B1011" s="243">
        <v>7306</v>
      </c>
      <c r="C1011" s="870" t="s">
        <v>7841</v>
      </c>
      <c r="D1011" s="765"/>
      <c r="E1011" s="765"/>
      <c r="F1011" s="278"/>
      <c r="G1011" s="278"/>
      <c r="H1011" s="278"/>
      <c r="I1011" s="279"/>
      <c r="J1011" s="597"/>
      <c r="K1011" s="654"/>
      <c r="L1011" s="385"/>
      <c r="M1011" s="245"/>
      <c r="N1011" s="208"/>
      <c r="O1011" s="385"/>
      <c r="P1011" s="773"/>
      <c r="Q1011" s="643"/>
      <c r="R1011" s="1646"/>
      <c r="S1011" s="1649"/>
      <c r="T1011" s="1580" t="s">
        <v>4708</v>
      </c>
      <c r="U1011" s="643" t="s">
        <v>163</v>
      </c>
      <c r="V1011" s="365">
        <v>0.85</v>
      </c>
      <c r="W1011" s="523"/>
      <c r="X1011" s="524"/>
      <c r="Y1011" s="642"/>
      <c r="Z1011" s="247"/>
      <c r="AA1011" s="247"/>
      <c r="AB1011" s="247"/>
      <c r="AC1011" s="391">
        <f>ROUND(ROUND(ROUND(ROUND(H944*L980,0)*O$8,0)*S1004,0)*V1011,0)</f>
        <v>264</v>
      </c>
      <c r="AD1011" s="268"/>
    </row>
    <row r="1012" spans="1:30" ht="17.100000000000001" customHeight="1">
      <c r="A1012" s="243">
        <v>61</v>
      </c>
      <c r="B1012" s="243">
        <v>7307</v>
      </c>
      <c r="C1012" s="870" t="s">
        <v>7842</v>
      </c>
      <c r="D1012" s="765"/>
      <c r="E1012" s="765"/>
      <c r="F1012" s="278"/>
      <c r="G1012" s="278"/>
      <c r="H1012" s="278"/>
      <c r="I1012" s="279"/>
      <c r="J1012" s="597"/>
      <c r="K1012" s="654"/>
      <c r="L1012" s="385"/>
      <c r="M1012" s="245"/>
      <c r="N1012" s="208"/>
      <c r="O1012" s="385"/>
      <c r="P1012" s="773"/>
      <c r="Q1012" s="643"/>
      <c r="R1012" s="365"/>
      <c r="S1012" s="365"/>
      <c r="T1012" s="1620"/>
      <c r="U1012" s="643"/>
      <c r="V1012" s="365"/>
      <c r="W1012" s="319"/>
      <c r="X1012" s="288"/>
      <c r="Y1012" s="526"/>
      <c r="Z1012" s="762" t="s">
        <v>167</v>
      </c>
      <c r="AA1012" s="354">
        <v>5</v>
      </c>
      <c r="AB1012" s="763" t="s">
        <v>168</v>
      </c>
      <c r="AC1012" s="391">
        <f>ROUND(ROUND(ROUND(ROUND(H944*L980,0)*O$8,0)*S1004,0)*V1011,0)-AA1012</f>
        <v>259</v>
      </c>
      <c r="AD1012" s="268"/>
    </row>
    <row r="1013" spans="1:30" ht="17.100000000000001" customHeight="1">
      <c r="A1013" s="243">
        <v>61</v>
      </c>
      <c r="B1013" s="243">
        <v>7308</v>
      </c>
      <c r="C1013" s="870" t="s">
        <v>7843</v>
      </c>
      <c r="D1013" s="765"/>
      <c r="E1013" s="765"/>
      <c r="F1013" s="278"/>
      <c r="G1013" s="278"/>
      <c r="H1013" s="278"/>
      <c r="I1013" s="279"/>
      <c r="J1013" s="597"/>
      <c r="K1013" s="654"/>
      <c r="L1013" s="385"/>
      <c r="M1013" s="245"/>
      <c r="N1013" s="208"/>
      <c r="O1013" s="385"/>
      <c r="P1013" s="774"/>
      <c r="Q1013" s="643"/>
      <c r="R1013" s="365"/>
      <c r="S1013" s="365"/>
      <c r="T1013" s="1620"/>
      <c r="U1013" s="779"/>
      <c r="V1013" s="780"/>
      <c r="W1013" s="1684" t="s">
        <v>4700</v>
      </c>
      <c r="X1013" s="362" t="s">
        <v>163</v>
      </c>
      <c r="Y1013" s="395">
        <v>0.85</v>
      </c>
      <c r="Z1013" s="355"/>
      <c r="AA1013" s="247"/>
      <c r="AB1013" s="247"/>
      <c r="AC1013" s="391">
        <f>ROUND(ROUND(ROUND(ROUND(ROUND(H944*L980,0)*O$8,0)*S1004,0)*V1011,0)*Y1013,0)</f>
        <v>224</v>
      </c>
      <c r="AD1013" s="268"/>
    </row>
    <row r="1014" spans="1:30" ht="17.100000000000001" customHeight="1">
      <c r="A1014" s="243">
        <v>61</v>
      </c>
      <c r="B1014" s="243">
        <v>7309</v>
      </c>
      <c r="C1014" s="870" t="s">
        <v>7844</v>
      </c>
      <c r="D1014" s="790"/>
      <c r="E1014" s="765"/>
      <c r="F1014" s="282"/>
      <c r="G1014" s="278"/>
      <c r="H1014" s="278"/>
      <c r="I1014" s="279"/>
      <c r="J1014" s="597"/>
      <c r="K1014" s="654"/>
      <c r="L1014" s="385"/>
      <c r="M1014" s="245"/>
      <c r="N1014" s="208"/>
      <c r="O1014" s="385"/>
      <c r="P1014" s="467"/>
      <c r="Q1014" s="643"/>
      <c r="R1014" s="643"/>
      <c r="S1014" s="643"/>
      <c r="T1014" s="1642"/>
      <c r="U1014" s="537"/>
      <c r="V1014" s="783"/>
      <c r="W1014" s="1651"/>
      <c r="X1014" s="512"/>
      <c r="Y1014" s="368"/>
      <c r="Z1014" s="762" t="s">
        <v>167</v>
      </c>
      <c r="AA1014" s="354">
        <v>5</v>
      </c>
      <c r="AB1014" s="763" t="s">
        <v>168</v>
      </c>
      <c r="AC1014" s="391">
        <f>ROUND(ROUND(ROUND(ROUND(ROUND(H944*L980,0)*O$8,0)*S1004,0)*V1011,0)*Y1013,0)-AA1014</f>
        <v>219</v>
      </c>
      <c r="AD1014" s="268"/>
    </row>
    <row r="1015" spans="1:30" ht="17.100000000000001" customHeight="1">
      <c r="A1015" s="229">
        <v>61</v>
      </c>
      <c r="B1015" s="229">
        <v>8511</v>
      </c>
      <c r="C1015" s="871" t="s">
        <v>7845</v>
      </c>
      <c r="D1015" s="1618" t="s">
        <v>5726</v>
      </c>
      <c r="E1015" s="1539" t="s">
        <v>5727</v>
      </c>
      <c r="F1015" s="1685" t="s">
        <v>5728</v>
      </c>
      <c r="G1015" s="1542" t="s">
        <v>5729</v>
      </c>
      <c r="H1015" s="477"/>
      <c r="I1015" s="478"/>
      <c r="J1015" s="756"/>
      <c r="K1015" s="664"/>
      <c r="L1015" s="314"/>
      <c r="M1015" s="245"/>
      <c r="N1015" s="208"/>
      <c r="O1015" s="385"/>
      <c r="P1015" s="231"/>
      <c r="Q1015" s="232"/>
      <c r="R1015" s="232"/>
      <c r="S1015" s="232"/>
      <c r="T1015" s="340"/>
      <c r="U1015" s="334"/>
      <c r="V1015" s="232"/>
      <c r="W1015" s="231"/>
      <c r="X1015" s="232"/>
      <c r="Y1015" s="314"/>
      <c r="Z1015" s="257"/>
      <c r="AA1015" s="257"/>
      <c r="AB1015" s="257"/>
      <c r="AC1015" s="473">
        <f>ROUND(ROUND(H1016*O$8,0),0)</f>
        <v>579</v>
      </c>
      <c r="AD1015" s="268"/>
    </row>
    <row r="1016" spans="1:30" ht="17.100000000000001" customHeight="1">
      <c r="A1016" s="243">
        <v>61</v>
      </c>
      <c r="B1016" s="243">
        <v>7310</v>
      </c>
      <c r="C1016" s="870" t="s">
        <v>7846</v>
      </c>
      <c r="D1016" s="1618"/>
      <c r="E1016" s="1631"/>
      <c r="F1016" s="1686"/>
      <c r="G1016" s="1545"/>
      <c r="H1016" s="757">
        <f>'28児童発達支援(基本１)'!H1016</f>
        <v>827</v>
      </c>
      <c r="I1016" s="208" t="s">
        <v>18</v>
      </c>
      <c r="J1016" s="597"/>
      <c r="K1016" s="654"/>
      <c r="L1016" s="385"/>
      <c r="M1016" s="245"/>
      <c r="N1016" s="208"/>
      <c r="O1016" s="385"/>
      <c r="P1016" s="245"/>
      <c r="Q1016" s="208"/>
      <c r="R1016" s="208"/>
      <c r="S1016" s="208"/>
      <c r="T1016" s="611"/>
      <c r="U1016" s="301"/>
      <c r="V1016" s="208"/>
      <c r="W1016" s="245"/>
      <c r="X1016" s="208"/>
      <c r="Y1016" s="226"/>
      <c r="Z1016" s="762" t="s">
        <v>167</v>
      </c>
      <c r="AA1016" s="354">
        <v>5</v>
      </c>
      <c r="AB1016" s="763" t="s">
        <v>168</v>
      </c>
      <c r="AC1016" s="391">
        <f>ROUND(ROUND(H1016*O$8,0),0)-AA1016</f>
        <v>574</v>
      </c>
      <c r="AD1016" s="268"/>
    </row>
    <row r="1017" spans="1:30" ht="17.100000000000001" customHeight="1">
      <c r="A1017" s="243">
        <v>61</v>
      </c>
      <c r="B1017" s="243">
        <v>7311</v>
      </c>
      <c r="C1017" s="870" t="s">
        <v>7847</v>
      </c>
      <c r="D1017" s="1618"/>
      <c r="E1017" s="1631"/>
      <c r="F1017" s="1686"/>
      <c r="G1017" s="1545"/>
      <c r="J1017" s="597"/>
      <c r="K1017" s="654"/>
      <c r="L1017" s="385"/>
      <c r="M1017" s="245"/>
      <c r="N1017" s="208"/>
      <c r="O1017" s="385"/>
      <c r="P1017" s="245"/>
      <c r="Q1017" s="208"/>
      <c r="R1017" s="208"/>
      <c r="S1017" s="208"/>
      <c r="T1017" s="611"/>
      <c r="U1017" s="301"/>
      <c r="V1017" s="385"/>
      <c r="W1017" s="1684" t="s">
        <v>4700</v>
      </c>
      <c r="X1017" s="362" t="s">
        <v>163</v>
      </c>
      <c r="Y1017" s="395">
        <v>0.85</v>
      </c>
      <c r="Z1017" s="355"/>
      <c r="AA1017" s="247"/>
      <c r="AB1017" s="247"/>
      <c r="AC1017" s="391">
        <f>ROUND(ROUND(H1016*O$8,0)*Y1017,0)</f>
        <v>492</v>
      </c>
      <c r="AD1017" s="268"/>
    </row>
    <row r="1018" spans="1:30" ht="17.100000000000001" customHeight="1">
      <c r="A1018" s="243">
        <v>61</v>
      </c>
      <c r="B1018" s="243">
        <v>7312</v>
      </c>
      <c r="C1018" s="870" t="s">
        <v>7848</v>
      </c>
      <c r="D1018" s="1618"/>
      <c r="E1018" s="1631"/>
      <c r="F1018" s="378"/>
      <c r="G1018" s="377"/>
      <c r="H1018" s="377"/>
      <c r="I1018" s="377"/>
      <c r="J1018" s="597"/>
      <c r="K1018" s="654"/>
      <c r="L1018" s="385"/>
      <c r="M1018" s="245"/>
      <c r="N1018" s="208"/>
      <c r="O1018" s="385"/>
      <c r="P1018" s="245"/>
      <c r="Q1018" s="208"/>
      <c r="R1018" s="208"/>
      <c r="S1018" s="208"/>
      <c r="T1018" s="761"/>
      <c r="U1018" s="304"/>
      <c r="V1018" s="226"/>
      <c r="W1018" s="1651"/>
      <c r="X1018" s="512"/>
      <c r="Y1018" s="368"/>
      <c r="Z1018" s="762" t="s">
        <v>167</v>
      </c>
      <c r="AA1018" s="354">
        <v>5</v>
      </c>
      <c r="AB1018" s="763" t="s">
        <v>168</v>
      </c>
      <c r="AC1018" s="391">
        <f>ROUND(ROUND(H1016*O$8,0)*Y1017,0)-AA1018</f>
        <v>487</v>
      </c>
      <c r="AD1018" s="268"/>
    </row>
    <row r="1019" spans="1:30" ht="17.100000000000001" customHeight="1">
      <c r="A1019" s="229">
        <v>61</v>
      </c>
      <c r="B1019" s="229">
        <v>8512</v>
      </c>
      <c r="C1019" s="871" t="s">
        <v>7849</v>
      </c>
      <c r="D1019" s="764"/>
      <c r="E1019" s="764"/>
      <c r="F1019" s="279"/>
      <c r="G1019" s="278"/>
      <c r="J1019" s="597"/>
      <c r="K1019" s="654"/>
      <c r="L1019" s="385"/>
      <c r="M1019" s="245"/>
      <c r="N1019" s="208"/>
      <c r="O1019" s="385"/>
      <c r="P1019" s="245"/>
      <c r="Q1019" s="208"/>
      <c r="R1019" s="208"/>
      <c r="S1019" s="208"/>
      <c r="T1019" s="1542" t="s">
        <v>4703</v>
      </c>
      <c r="U1019" s="372" t="s">
        <v>163</v>
      </c>
      <c r="V1019" s="373">
        <v>0.7</v>
      </c>
      <c r="W1019" s="231"/>
      <c r="X1019" s="232"/>
      <c r="Y1019" s="314"/>
      <c r="Z1019" s="257"/>
      <c r="AA1019" s="257"/>
      <c r="AB1019" s="257"/>
      <c r="AC1019" s="473">
        <f>ROUND(ROUND(H1016*O$8,0)*V1019,0)</f>
        <v>405</v>
      </c>
      <c r="AD1019" s="268"/>
    </row>
    <row r="1020" spans="1:30" ht="17.100000000000001" customHeight="1">
      <c r="A1020" s="243">
        <v>61</v>
      </c>
      <c r="B1020" s="243">
        <v>7313</v>
      </c>
      <c r="C1020" s="870" t="s">
        <v>7850</v>
      </c>
      <c r="D1020" s="764"/>
      <c r="E1020" s="764"/>
      <c r="F1020" s="279"/>
      <c r="G1020" s="278"/>
      <c r="H1020" s="208"/>
      <c r="I1020" s="388"/>
      <c r="J1020" s="597"/>
      <c r="K1020" s="654"/>
      <c r="L1020" s="385"/>
      <c r="M1020" s="245"/>
      <c r="N1020" s="208"/>
      <c r="O1020" s="385"/>
      <c r="P1020" s="245"/>
      <c r="Q1020" s="208"/>
      <c r="R1020" s="208"/>
      <c r="S1020" s="208"/>
      <c r="T1020" s="1545"/>
      <c r="U1020" s="214"/>
      <c r="V1020" s="609"/>
      <c r="W1020" s="281"/>
      <c r="X1020" s="216"/>
      <c r="Y1020" s="226"/>
      <c r="Z1020" s="762" t="s">
        <v>167</v>
      </c>
      <c r="AA1020" s="354">
        <v>5</v>
      </c>
      <c r="AB1020" s="763" t="s">
        <v>168</v>
      </c>
      <c r="AC1020" s="391">
        <f>ROUND(ROUND(H1016*O$8,0)*V1019,0)-AA1020</f>
        <v>400</v>
      </c>
      <c r="AD1020" s="268"/>
    </row>
    <row r="1021" spans="1:30" ht="17.100000000000001" customHeight="1">
      <c r="A1021" s="243">
        <v>61</v>
      </c>
      <c r="B1021" s="243">
        <v>7314</v>
      </c>
      <c r="C1021" s="870" t="s">
        <v>7851</v>
      </c>
      <c r="D1021" s="765"/>
      <c r="E1021" s="764"/>
      <c r="F1021" s="791"/>
      <c r="G1021" s="406"/>
      <c r="H1021" s="208"/>
      <c r="I1021" s="388"/>
      <c r="J1021" s="597"/>
      <c r="K1021" s="654"/>
      <c r="L1021" s="385"/>
      <c r="M1021" s="245"/>
      <c r="N1021" s="208"/>
      <c r="O1021" s="385"/>
      <c r="P1021" s="245"/>
      <c r="Q1021" s="208"/>
      <c r="R1021" s="208"/>
      <c r="S1021" s="208"/>
      <c r="T1021" s="1545"/>
      <c r="U1021" s="302"/>
      <c r="V1021" s="766"/>
      <c r="W1021" s="1684" t="s">
        <v>4700</v>
      </c>
      <c r="X1021" s="362" t="s">
        <v>163</v>
      </c>
      <c r="Y1021" s="395">
        <v>0.85</v>
      </c>
      <c r="Z1021" s="355"/>
      <c r="AA1021" s="247"/>
      <c r="AB1021" s="247"/>
      <c r="AC1021" s="391">
        <f>ROUND(ROUND(ROUND(H1016*O$8,0)*V1019,0)*Y1021,0)</f>
        <v>344</v>
      </c>
      <c r="AD1021" s="268"/>
    </row>
    <row r="1022" spans="1:30" ht="17.100000000000001" customHeight="1">
      <c r="A1022" s="243">
        <v>61</v>
      </c>
      <c r="B1022" s="243">
        <v>7315</v>
      </c>
      <c r="C1022" s="870" t="s">
        <v>7852</v>
      </c>
      <c r="D1022" s="765"/>
      <c r="E1022" s="764"/>
      <c r="F1022" s="791"/>
      <c r="G1022" s="406"/>
      <c r="H1022" s="208"/>
      <c r="I1022" s="388"/>
      <c r="J1022" s="597"/>
      <c r="K1022" s="654"/>
      <c r="L1022" s="385"/>
      <c r="M1022" s="245"/>
      <c r="N1022" s="208"/>
      <c r="O1022" s="385"/>
      <c r="P1022" s="245"/>
      <c r="Q1022" s="208"/>
      <c r="R1022" s="208"/>
      <c r="S1022" s="208"/>
      <c r="T1022" s="399"/>
      <c r="U1022" s="305"/>
      <c r="V1022" s="768"/>
      <c r="W1022" s="1651"/>
      <c r="X1022" s="512"/>
      <c r="Y1022" s="368"/>
      <c r="Z1022" s="762" t="s">
        <v>167</v>
      </c>
      <c r="AA1022" s="354">
        <v>5</v>
      </c>
      <c r="AB1022" s="763" t="s">
        <v>168</v>
      </c>
      <c r="AC1022" s="391">
        <f>ROUND(ROUND(ROUND(H1016*O$8,0)*V1019,0)*Y1021,0)-AA1022</f>
        <v>339</v>
      </c>
      <c r="AD1022" s="268"/>
    </row>
    <row r="1023" spans="1:30" ht="17.100000000000001" customHeight="1">
      <c r="A1023" s="229">
        <v>61</v>
      </c>
      <c r="B1023" s="229">
        <v>8785</v>
      </c>
      <c r="C1023" s="871" t="s">
        <v>7853</v>
      </c>
      <c r="D1023" s="765"/>
      <c r="E1023" s="764"/>
      <c r="F1023" s="791"/>
      <c r="G1023" s="406"/>
      <c r="H1023" s="208"/>
      <c r="I1023" s="388"/>
      <c r="J1023" s="597"/>
      <c r="K1023" s="654"/>
      <c r="L1023" s="385"/>
      <c r="M1023" s="245"/>
      <c r="N1023" s="208"/>
      <c r="O1023" s="385"/>
      <c r="P1023" s="245"/>
      <c r="Q1023" s="208"/>
      <c r="R1023" s="208"/>
      <c r="S1023" s="385"/>
      <c r="T1023" s="1542" t="s">
        <v>4708</v>
      </c>
      <c r="U1023" s="214" t="s">
        <v>163</v>
      </c>
      <c r="V1023" s="609">
        <v>0.85</v>
      </c>
      <c r="W1023" s="231"/>
      <c r="X1023" s="232"/>
      <c r="Y1023" s="314"/>
      <c r="Z1023" s="257"/>
      <c r="AA1023" s="257"/>
      <c r="AB1023" s="257"/>
      <c r="AC1023" s="473">
        <f>ROUND(ROUND(H1016*O$8,0)*V1023,0)</f>
        <v>492</v>
      </c>
      <c r="AD1023" s="268"/>
    </row>
    <row r="1024" spans="1:30" ht="17.100000000000001" customHeight="1">
      <c r="A1024" s="243">
        <v>61</v>
      </c>
      <c r="B1024" s="243">
        <v>7316</v>
      </c>
      <c r="C1024" s="870" t="s">
        <v>7854</v>
      </c>
      <c r="D1024" s="765"/>
      <c r="E1024" s="764"/>
      <c r="F1024" s="791"/>
      <c r="G1024" s="406"/>
      <c r="H1024" s="208"/>
      <c r="I1024" s="388"/>
      <c r="J1024" s="597"/>
      <c r="K1024" s="654"/>
      <c r="L1024" s="385"/>
      <c r="M1024" s="245"/>
      <c r="N1024" s="208"/>
      <c r="O1024" s="385"/>
      <c r="P1024" s="245"/>
      <c r="Q1024" s="208"/>
      <c r="R1024" s="208"/>
      <c r="S1024" s="208"/>
      <c r="T1024" s="1545"/>
      <c r="U1024" s="214"/>
      <c r="V1024" s="609"/>
      <c r="W1024" s="281"/>
      <c r="X1024" s="216"/>
      <c r="Y1024" s="226"/>
      <c r="Z1024" s="762" t="s">
        <v>167</v>
      </c>
      <c r="AA1024" s="354">
        <v>5</v>
      </c>
      <c r="AB1024" s="763" t="s">
        <v>168</v>
      </c>
      <c r="AC1024" s="391">
        <f>ROUND(ROUND(H1016*O$8,0)*V1023,0)-AA1024</f>
        <v>487</v>
      </c>
      <c r="AD1024" s="268"/>
    </row>
    <row r="1025" spans="1:30" ht="17.100000000000001" customHeight="1">
      <c r="A1025" s="243">
        <v>61</v>
      </c>
      <c r="B1025" s="243">
        <v>7317</v>
      </c>
      <c r="C1025" s="870" t="s">
        <v>7855</v>
      </c>
      <c r="D1025" s="765"/>
      <c r="E1025" s="764"/>
      <c r="F1025" s="279"/>
      <c r="G1025" s="278"/>
      <c r="H1025" s="278"/>
      <c r="I1025" s="279"/>
      <c r="J1025" s="597"/>
      <c r="K1025" s="654"/>
      <c r="L1025" s="385"/>
      <c r="M1025" s="245"/>
      <c r="N1025" s="208"/>
      <c r="O1025" s="385"/>
      <c r="P1025" s="245"/>
      <c r="Q1025" s="208"/>
      <c r="R1025" s="208"/>
      <c r="S1025" s="208"/>
      <c r="T1025" s="1545"/>
      <c r="U1025" s="302"/>
      <c r="V1025" s="766"/>
      <c r="W1025" s="1684" t="s">
        <v>4700</v>
      </c>
      <c r="X1025" s="362" t="s">
        <v>163</v>
      </c>
      <c r="Y1025" s="395">
        <v>0.85</v>
      </c>
      <c r="Z1025" s="355"/>
      <c r="AA1025" s="247"/>
      <c r="AB1025" s="247"/>
      <c r="AC1025" s="391">
        <f>ROUND(ROUND(ROUND(H1016*O$8,0)*V1023,0)*Y1025,0)</f>
        <v>418</v>
      </c>
      <c r="AD1025" s="268"/>
    </row>
    <row r="1026" spans="1:30" ht="17.100000000000001" customHeight="1">
      <c r="A1026" s="243">
        <v>61</v>
      </c>
      <c r="B1026" s="243">
        <v>7318</v>
      </c>
      <c r="C1026" s="870" t="s">
        <v>7856</v>
      </c>
      <c r="D1026" s="765"/>
      <c r="E1026" s="764"/>
      <c r="F1026" s="279"/>
      <c r="G1026" s="278"/>
      <c r="H1026" s="278"/>
      <c r="I1026" s="279"/>
      <c r="J1026" s="597"/>
      <c r="K1026" s="654"/>
      <c r="L1026" s="385"/>
      <c r="M1026" s="245"/>
      <c r="N1026" s="208"/>
      <c r="O1026" s="385"/>
      <c r="P1026" s="281"/>
      <c r="Q1026" s="216"/>
      <c r="R1026" s="216"/>
      <c r="S1026" s="216"/>
      <c r="T1026" s="1563"/>
      <c r="U1026" s="305"/>
      <c r="V1026" s="768"/>
      <c r="W1026" s="1651"/>
      <c r="X1026" s="512"/>
      <c r="Y1026" s="368"/>
      <c r="Z1026" s="762" t="s">
        <v>167</v>
      </c>
      <c r="AA1026" s="354">
        <v>5</v>
      </c>
      <c r="AB1026" s="763" t="s">
        <v>168</v>
      </c>
      <c r="AC1026" s="391">
        <f>ROUND(ROUND(ROUND(H1016*O$8,0)*V1023,0)*Y1025,0)-AA1026</f>
        <v>413</v>
      </c>
      <c r="AD1026" s="268"/>
    </row>
    <row r="1027" spans="1:30" ht="17.100000000000001" customHeight="1">
      <c r="A1027" s="229">
        <v>61</v>
      </c>
      <c r="B1027" s="229">
        <v>8513</v>
      </c>
      <c r="C1027" s="871" t="s">
        <v>7857</v>
      </c>
      <c r="D1027" s="765"/>
      <c r="E1027" s="765"/>
      <c r="F1027" s="279"/>
      <c r="G1027" s="278"/>
      <c r="H1027" s="278"/>
      <c r="I1027" s="279"/>
      <c r="J1027" s="597"/>
      <c r="K1027" s="654"/>
      <c r="L1027" s="385"/>
      <c r="M1027" s="245"/>
      <c r="N1027" s="208"/>
      <c r="O1027" s="385"/>
      <c r="P1027" s="1539" t="s">
        <v>4713</v>
      </c>
      <c r="Q1027" s="1608" t="s">
        <v>162</v>
      </c>
      <c r="R1027" s="769"/>
      <c r="S1027" s="769"/>
      <c r="T1027" s="340"/>
      <c r="U1027" s="338"/>
      <c r="V1027" s="334"/>
      <c r="W1027" s="231"/>
      <c r="X1027" s="232"/>
      <c r="Y1027" s="314"/>
      <c r="Z1027" s="257"/>
      <c r="AA1027" s="257"/>
      <c r="AB1027" s="257"/>
      <c r="AC1027" s="473">
        <f>ROUND(ROUND(H1016*O$8,0)*S1028,0)</f>
        <v>405</v>
      </c>
      <c r="AD1027" s="268"/>
    </row>
    <row r="1028" spans="1:30" ht="17.100000000000001" customHeight="1">
      <c r="A1028" s="243">
        <v>61</v>
      </c>
      <c r="B1028" s="243">
        <v>7319</v>
      </c>
      <c r="C1028" s="870" t="s">
        <v>7858</v>
      </c>
      <c r="D1028" s="765"/>
      <c r="E1028" s="765"/>
      <c r="F1028" s="279"/>
      <c r="G1028" s="278"/>
      <c r="H1028" s="278"/>
      <c r="I1028" s="279"/>
      <c r="J1028" s="597"/>
      <c r="K1028" s="654"/>
      <c r="L1028" s="385"/>
      <c r="M1028" s="245"/>
      <c r="N1028" s="208"/>
      <c r="O1028" s="385"/>
      <c r="P1028" s="1631"/>
      <c r="Q1028" s="1586"/>
      <c r="R1028" s="214" t="s">
        <v>163</v>
      </c>
      <c r="S1028" s="770">
        <v>0.7</v>
      </c>
      <c r="T1028" s="611"/>
      <c r="U1028" s="392"/>
      <c r="V1028" s="301"/>
      <c r="W1028" s="245"/>
      <c r="X1028" s="208"/>
      <c r="Y1028" s="226"/>
      <c r="Z1028" s="762" t="s">
        <v>167</v>
      </c>
      <c r="AA1028" s="354">
        <v>5</v>
      </c>
      <c r="AB1028" s="763" t="s">
        <v>168</v>
      </c>
      <c r="AC1028" s="391">
        <f>ROUND(ROUND(H1016*O$8,0)*S1028,0)-AA1028</f>
        <v>400</v>
      </c>
      <c r="AD1028" s="268"/>
    </row>
    <row r="1029" spans="1:30" ht="17.100000000000001" customHeight="1">
      <c r="A1029" s="243">
        <v>61</v>
      </c>
      <c r="B1029" s="243">
        <v>7320</v>
      </c>
      <c r="C1029" s="870" t="s">
        <v>7859</v>
      </c>
      <c r="D1029" s="765"/>
      <c r="E1029" s="765"/>
      <c r="F1029" s="279"/>
      <c r="G1029" s="278"/>
      <c r="H1029" s="278"/>
      <c r="I1029" s="279"/>
      <c r="J1029" s="597"/>
      <c r="K1029" s="654"/>
      <c r="L1029" s="385"/>
      <c r="M1029" s="245"/>
      <c r="N1029" s="208"/>
      <c r="O1029" s="385"/>
      <c r="P1029" s="1631"/>
      <c r="Q1029" s="1586"/>
      <c r="T1029" s="611"/>
      <c r="U1029" s="392"/>
      <c r="V1029" s="301"/>
      <c r="W1029" s="1684" t="s">
        <v>4700</v>
      </c>
      <c r="X1029" s="362" t="s">
        <v>163</v>
      </c>
      <c r="Y1029" s="395">
        <v>0.85</v>
      </c>
      <c r="Z1029" s="355"/>
      <c r="AA1029" s="247"/>
      <c r="AB1029" s="247"/>
      <c r="AC1029" s="391">
        <f>ROUND(ROUND(ROUND(H1016*O$8,0)*S1028,0)*Y1029,0)</f>
        <v>344</v>
      </c>
      <c r="AD1029" s="268"/>
    </row>
    <row r="1030" spans="1:30" ht="17.100000000000001" customHeight="1">
      <c r="A1030" s="243">
        <v>61</v>
      </c>
      <c r="B1030" s="243">
        <v>7321</v>
      </c>
      <c r="C1030" s="870" t="s">
        <v>7860</v>
      </c>
      <c r="D1030" s="765"/>
      <c r="E1030" s="765"/>
      <c r="F1030" s="279"/>
      <c r="G1030" s="278"/>
      <c r="H1030" s="278"/>
      <c r="I1030" s="279"/>
      <c r="J1030" s="597"/>
      <c r="K1030" s="654"/>
      <c r="L1030" s="385"/>
      <c r="M1030" s="245"/>
      <c r="N1030" s="208"/>
      <c r="O1030" s="385"/>
      <c r="P1030" s="772"/>
      <c r="Q1030" s="1586"/>
      <c r="R1030" s="214"/>
      <c r="S1030" s="214"/>
      <c r="T1030" s="761"/>
      <c r="U1030" s="407"/>
      <c r="V1030" s="304"/>
      <c r="W1030" s="1651"/>
      <c r="X1030" s="512"/>
      <c r="Y1030" s="368"/>
      <c r="Z1030" s="762" t="s">
        <v>167</v>
      </c>
      <c r="AA1030" s="354">
        <v>5</v>
      </c>
      <c r="AB1030" s="763" t="s">
        <v>168</v>
      </c>
      <c r="AC1030" s="391">
        <f>ROUND(ROUND(ROUND(H1016*O$8,0)*S1028,0)*Y1029,0)-AA1030</f>
        <v>339</v>
      </c>
      <c r="AD1030" s="268"/>
    </row>
    <row r="1031" spans="1:30" ht="17.100000000000001" customHeight="1">
      <c r="A1031" s="229">
        <v>61</v>
      </c>
      <c r="B1031" s="229">
        <v>8514</v>
      </c>
      <c r="C1031" s="871" t="s">
        <v>7861</v>
      </c>
      <c r="D1031" s="765"/>
      <c r="E1031" s="765"/>
      <c r="F1031" s="279"/>
      <c r="G1031" s="278"/>
      <c r="H1031" s="278"/>
      <c r="I1031" s="279"/>
      <c r="J1031" s="597"/>
      <c r="K1031" s="654"/>
      <c r="L1031" s="385"/>
      <c r="M1031" s="245"/>
      <c r="N1031" s="208"/>
      <c r="O1031" s="385"/>
      <c r="P1031" s="773"/>
      <c r="T1031" s="1542" t="s">
        <v>4703</v>
      </c>
      <c r="U1031" s="372" t="s">
        <v>163</v>
      </c>
      <c r="V1031" s="373">
        <v>0.7</v>
      </c>
      <c r="W1031" s="231"/>
      <c r="X1031" s="232"/>
      <c r="Y1031" s="314"/>
      <c r="Z1031" s="257"/>
      <c r="AA1031" s="257"/>
      <c r="AB1031" s="257"/>
      <c r="AC1031" s="473">
        <f>ROUND(ROUND(ROUND(H1016*O$8,0)*S1028,0)*V1031,0)</f>
        <v>284</v>
      </c>
      <c r="AD1031" s="268"/>
    </row>
    <row r="1032" spans="1:30" ht="17.100000000000001" customHeight="1">
      <c r="A1032" s="243">
        <v>61</v>
      </c>
      <c r="B1032" s="243">
        <v>7322</v>
      </c>
      <c r="C1032" s="870" t="s">
        <v>7862</v>
      </c>
      <c r="D1032" s="765"/>
      <c r="E1032" s="765"/>
      <c r="F1032" s="279"/>
      <c r="G1032" s="278"/>
      <c r="H1032" s="278"/>
      <c r="I1032" s="279"/>
      <c r="J1032" s="597"/>
      <c r="K1032" s="654"/>
      <c r="L1032" s="385"/>
      <c r="M1032" s="245"/>
      <c r="N1032" s="208"/>
      <c r="O1032" s="385"/>
      <c r="P1032" s="773"/>
      <c r="T1032" s="1545"/>
      <c r="U1032" s="214"/>
      <c r="V1032" s="609"/>
      <c r="W1032" s="281"/>
      <c r="X1032" s="216"/>
      <c r="Y1032" s="226"/>
      <c r="Z1032" s="762" t="s">
        <v>167</v>
      </c>
      <c r="AA1032" s="354">
        <v>5</v>
      </c>
      <c r="AB1032" s="763" t="s">
        <v>168</v>
      </c>
      <c r="AC1032" s="391">
        <f>ROUND(ROUND(ROUND(H1016*O$8,0)*S1028,0)*V1031,0)-AA1032</f>
        <v>279</v>
      </c>
      <c r="AD1032" s="268"/>
    </row>
    <row r="1033" spans="1:30" ht="17.100000000000001" customHeight="1">
      <c r="A1033" s="243">
        <v>61</v>
      </c>
      <c r="B1033" s="243">
        <v>7323</v>
      </c>
      <c r="C1033" s="870" t="s">
        <v>7863</v>
      </c>
      <c r="D1033" s="765"/>
      <c r="E1033" s="765"/>
      <c r="F1033" s="279"/>
      <c r="G1033" s="278"/>
      <c r="H1033" s="278"/>
      <c r="I1033" s="279"/>
      <c r="J1033" s="597"/>
      <c r="K1033" s="654"/>
      <c r="L1033" s="385"/>
      <c r="M1033" s="245"/>
      <c r="N1033" s="208"/>
      <c r="O1033" s="385"/>
      <c r="P1033" s="774"/>
      <c r="Q1033" s="214"/>
      <c r="R1033" s="1653"/>
      <c r="S1033" s="1653"/>
      <c r="T1033" s="1545"/>
      <c r="U1033" s="302"/>
      <c r="V1033" s="766"/>
      <c r="W1033" s="1684" t="s">
        <v>4700</v>
      </c>
      <c r="X1033" s="362" t="s">
        <v>163</v>
      </c>
      <c r="Y1033" s="395">
        <v>0.85</v>
      </c>
      <c r="Z1033" s="355"/>
      <c r="AA1033" s="247"/>
      <c r="AB1033" s="247"/>
      <c r="AC1033" s="391">
        <f>ROUND(ROUND(ROUND(ROUND(H1016*O$8,0)*S1028,0)*V1031,0)*Y1033,0)</f>
        <v>241</v>
      </c>
      <c r="AD1033" s="268"/>
    </row>
    <row r="1034" spans="1:30" ht="17.100000000000001" customHeight="1">
      <c r="A1034" s="243">
        <v>61</v>
      </c>
      <c r="B1034" s="243">
        <v>7324</v>
      </c>
      <c r="C1034" s="870" t="s">
        <v>7864</v>
      </c>
      <c r="D1034" s="765"/>
      <c r="E1034" s="765"/>
      <c r="F1034" s="279"/>
      <c r="G1034" s="278"/>
      <c r="H1034" s="278"/>
      <c r="I1034" s="279"/>
      <c r="J1034" s="597"/>
      <c r="K1034" s="654"/>
      <c r="L1034" s="385"/>
      <c r="M1034" s="245"/>
      <c r="N1034" s="208"/>
      <c r="O1034" s="385"/>
      <c r="P1034" s="774"/>
      <c r="Q1034" s="214"/>
      <c r="R1034" s="214"/>
      <c r="S1034" s="214"/>
      <c r="T1034" s="399"/>
      <c r="U1034" s="305"/>
      <c r="V1034" s="768"/>
      <c r="W1034" s="1651"/>
      <c r="X1034" s="512"/>
      <c r="Y1034" s="368"/>
      <c r="Z1034" s="762" t="s">
        <v>167</v>
      </c>
      <c r="AA1034" s="354">
        <v>5</v>
      </c>
      <c r="AB1034" s="763" t="s">
        <v>168</v>
      </c>
      <c r="AC1034" s="391">
        <f>ROUND(ROUND(ROUND(ROUND(H1016*O$8,0)*S1028,0)*V1031,0)*Y1033,0)-AA1034</f>
        <v>236</v>
      </c>
      <c r="AD1034" s="268"/>
    </row>
    <row r="1035" spans="1:30" ht="17.100000000000001" customHeight="1">
      <c r="A1035" s="229">
        <v>61</v>
      </c>
      <c r="B1035" s="229">
        <v>8786</v>
      </c>
      <c r="C1035" s="871" t="s">
        <v>7865</v>
      </c>
      <c r="D1035" s="765"/>
      <c r="E1035" s="765"/>
      <c r="F1035" s="279"/>
      <c r="G1035" s="278"/>
      <c r="H1035" s="278"/>
      <c r="I1035" s="279"/>
      <c r="J1035" s="597"/>
      <c r="K1035" s="654"/>
      <c r="L1035" s="385"/>
      <c r="M1035" s="245"/>
      <c r="N1035" s="208"/>
      <c r="O1035" s="385"/>
      <c r="P1035" s="773"/>
      <c r="Q1035" s="214"/>
      <c r="R1035" s="1599"/>
      <c r="S1035" s="1600"/>
      <c r="T1035" s="1542" t="s">
        <v>4708</v>
      </c>
      <c r="U1035" s="214" t="s">
        <v>163</v>
      </c>
      <c r="V1035" s="609">
        <v>0.85</v>
      </c>
      <c r="W1035" s="231"/>
      <c r="X1035" s="232"/>
      <c r="Y1035" s="314"/>
      <c r="Z1035" s="257"/>
      <c r="AA1035" s="257"/>
      <c r="AB1035" s="257"/>
      <c r="AC1035" s="473">
        <f>ROUND(ROUND(ROUND(H1016*O$8,0)*S1028,0)*V1035,0)</f>
        <v>344</v>
      </c>
      <c r="AD1035" s="268"/>
    </row>
    <row r="1036" spans="1:30" ht="17.100000000000001" customHeight="1">
      <c r="A1036" s="243">
        <v>61</v>
      </c>
      <c r="B1036" s="243">
        <v>7325</v>
      </c>
      <c r="C1036" s="870" t="s">
        <v>7866</v>
      </c>
      <c r="D1036" s="765"/>
      <c r="E1036" s="765"/>
      <c r="F1036" s="279"/>
      <c r="G1036" s="278"/>
      <c r="H1036" s="278"/>
      <c r="I1036" s="279"/>
      <c r="J1036" s="597"/>
      <c r="K1036" s="654"/>
      <c r="L1036" s="385"/>
      <c r="M1036" s="245"/>
      <c r="N1036" s="208"/>
      <c r="O1036" s="385"/>
      <c r="P1036" s="773"/>
      <c r="Q1036" s="214"/>
      <c r="R1036" s="609"/>
      <c r="S1036" s="609"/>
      <c r="T1036" s="1545"/>
      <c r="U1036" s="214"/>
      <c r="V1036" s="609"/>
      <c r="W1036" s="281"/>
      <c r="X1036" s="216"/>
      <c r="Y1036" s="226"/>
      <c r="Z1036" s="762" t="s">
        <v>167</v>
      </c>
      <c r="AA1036" s="354">
        <v>5</v>
      </c>
      <c r="AB1036" s="763" t="s">
        <v>168</v>
      </c>
      <c r="AC1036" s="391">
        <f>ROUND(ROUND(ROUND(H1016*O$8,0)*S1028,0)*V1035,0)-AA1036</f>
        <v>339</v>
      </c>
      <c r="AD1036" s="268"/>
    </row>
    <row r="1037" spans="1:30" ht="17.100000000000001" customHeight="1">
      <c r="A1037" s="243">
        <v>61</v>
      </c>
      <c r="B1037" s="243">
        <v>7326</v>
      </c>
      <c r="C1037" s="870" t="s">
        <v>7867</v>
      </c>
      <c r="D1037" s="765"/>
      <c r="E1037" s="765"/>
      <c r="F1037" s="279"/>
      <c r="G1037" s="278"/>
      <c r="H1037" s="278"/>
      <c r="I1037" s="279"/>
      <c r="J1037" s="597"/>
      <c r="K1037" s="654"/>
      <c r="L1037" s="385"/>
      <c r="M1037" s="245"/>
      <c r="N1037" s="208"/>
      <c r="O1037" s="385"/>
      <c r="P1037" s="774"/>
      <c r="Q1037" s="214"/>
      <c r="R1037" s="609"/>
      <c r="S1037" s="609"/>
      <c r="T1037" s="1545"/>
      <c r="U1037" s="302"/>
      <c r="V1037" s="766"/>
      <c r="W1037" s="1684" t="s">
        <v>4700</v>
      </c>
      <c r="X1037" s="362" t="s">
        <v>163</v>
      </c>
      <c r="Y1037" s="395">
        <v>0.85</v>
      </c>
      <c r="Z1037" s="355"/>
      <c r="AA1037" s="247"/>
      <c r="AB1037" s="247"/>
      <c r="AC1037" s="391">
        <f>ROUND(ROUND(ROUND(ROUND(H1016*O$8,0)*S1028,0)*V1035,0)*Y1037,0)</f>
        <v>292</v>
      </c>
      <c r="AD1037" s="268"/>
    </row>
    <row r="1038" spans="1:30" ht="17.100000000000001" customHeight="1">
      <c r="A1038" s="243">
        <v>61</v>
      </c>
      <c r="B1038" s="243">
        <v>7327</v>
      </c>
      <c r="C1038" s="870" t="s">
        <v>7868</v>
      </c>
      <c r="D1038" s="765"/>
      <c r="E1038" s="765"/>
      <c r="F1038" s="279"/>
      <c r="G1038" s="278"/>
      <c r="H1038" s="278"/>
      <c r="I1038" s="279"/>
      <c r="J1038" s="597"/>
      <c r="K1038" s="654"/>
      <c r="L1038" s="385"/>
      <c r="M1038" s="245"/>
      <c r="N1038" s="208"/>
      <c r="O1038" s="385"/>
      <c r="P1038" s="773"/>
      <c r="Q1038" s="214"/>
      <c r="R1038" s="214"/>
      <c r="S1038" s="214"/>
      <c r="T1038" s="1563"/>
      <c r="U1038" s="305"/>
      <c r="V1038" s="768"/>
      <c r="W1038" s="1651"/>
      <c r="X1038" s="512"/>
      <c r="Y1038" s="368"/>
      <c r="Z1038" s="762" t="s">
        <v>167</v>
      </c>
      <c r="AA1038" s="354">
        <v>5</v>
      </c>
      <c r="AB1038" s="763" t="s">
        <v>168</v>
      </c>
      <c r="AC1038" s="391">
        <f>ROUND(ROUND(ROUND(ROUND(H1016*O$8,0)*S1028,0)*V1035,0)*Y1037,0)-AA1038</f>
        <v>287</v>
      </c>
      <c r="AD1038" s="268"/>
    </row>
    <row r="1039" spans="1:30" ht="17.100000000000001" customHeight="1">
      <c r="A1039" s="243">
        <v>61</v>
      </c>
      <c r="B1039" s="243">
        <v>7328</v>
      </c>
      <c r="C1039" s="870" t="s">
        <v>7869</v>
      </c>
      <c r="D1039" s="765"/>
      <c r="E1039" s="765"/>
      <c r="F1039" s="279"/>
      <c r="G1039" s="278"/>
      <c r="H1039" s="278"/>
      <c r="I1039" s="279"/>
      <c r="J1039" s="597"/>
      <c r="K1039" s="654"/>
      <c r="L1039" s="385"/>
      <c r="M1039" s="245"/>
      <c r="N1039" s="208"/>
      <c r="O1039" s="385"/>
      <c r="P1039" s="773"/>
      <c r="Q1039" s="1580" t="s">
        <v>165</v>
      </c>
      <c r="R1039" s="775"/>
      <c r="S1039" s="775"/>
      <c r="T1039" s="359"/>
      <c r="U1039" s="360"/>
      <c r="V1039" s="361"/>
      <c r="W1039" s="523"/>
      <c r="X1039" s="524"/>
      <c r="Y1039" s="642"/>
      <c r="Z1039" s="247"/>
      <c r="AA1039" s="247"/>
      <c r="AB1039" s="247"/>
      <c r="AC1039" s="391">
        <f>ROUND(ROUND(H1016*O$8,0)*S1040,0)</f>
        <v>290</v>
      </c>
      <c r="AD1039" s="268"/>
    </row>
    <row r="1040" spans="1:30" ht="17.100000000000001" customHeight="1">
      <c r="A1040" s="243">
        <v>61</v>
      </c>
      <c r="B1040" s="243">
        <v>7329</v>
      </c>
      <c r="C1040" s="870" t="s">
        <v>7870</v>
      </c>
      <c r="D1040" s="765"/>
      <c r="E1040" s="765"/>
      <c r="F1040" s="279"/>
      <c r="G1040" s="278"/>
      <c r="H1040" s="278"/>
      <c r="I1040" s="279"/>
      <c r="J1040" s="597"/>
      <c r="K1040" s="654"/>
      <c r="L1040" s="385"/>
      <c r="M1040" s="245"/>
      <c r="N1040" s="208"/>
      <c r="O1040" s="385"/>
      <c r="P1040" s="772"/>
      <c r="Q1040" s="1620"/>
      <c r="R1040" s="643" t="s">
        <v>163</v>
      </c>
      <c r="S1040" s="365">
        <v>0.5</v>
      </c>
      <c r="T1040" s="777"/>
      <c r="U1040" s="639"/>
      <c r="V1040" s="529"/>
      <c r="W1040" s="516"/>
      <c r="X1040" s="517"/>
      <c r="Y1040" s="526"/>
      <c r="Z1040" s="762" t="s">
        <v>167</v>
      </c>
      <c r="AA1040" s="354">
        <v>5</v>
      </c>
      <c r="AB1040" s="763" t="s">
        <v>168</v>
      </c>
      <c r="AC1040" s="391">
        <f>ROUND(ROUND(H1016*O$8,0)*S1040,0)-AA1040</f>
        <v>285</v>
      </c>
      <c r="AD1040" s="268"/>
    </row>
    <row r="1041" spans="1:30" ht="17.100000000000001" customHeight="1">
      <c r="A1041" s="243">
        <v>61</v>
      </c>
      <c r="B1041" s="243">
        <v>7330</v>
      </c>
      <c r="C1041" s="870" t="s">
        <v>7871</v>
      </c>
      <c r="D1041" s="765"/>
      <c r="E1041" s="765"/>
      <c r="F1041" s="279"/>
      <c r="G1041" s="278"/>
      <c r="H1041" s="278"/>
      <c r="I1041" s="279"/>
      <c r="J1041" s="597"/>
      <c r="K1041" s="654"/>
      <c r="L1041" s="385"/>
      <c r="M1041" s="245"/>
      <c r="N1041" s="208"/>
      <c r="O1041" s="385"/>
      <c r="P1041" s="772"/>
      <c r="Q1041" s="1620"/>
      <c r="R1041" s="530"/>
      <c r="S1041" s="530"/>
      <c r="T1041" s="777"/>
      <c r="U1041" s="639"/>
      <c r="V1041" s="529"/>
      <c r="W1041" s="1684" t="s">
        <v>4700</v>
      </c>
      <c r="X1041" s="362" t="s">
        <v>163</v>
      </c>
      <c r="Y1041" s="395">
        <v>0.85</v>
      </c>
      <c r="Z1041" s="355"/>
      <c r="AA1041" s="247"/>
      <c r="AB1041" s="247"/>
      <c r="AC1041" s="391">
        <f>ROUND(ROUND(ROUND(H1016*O$8,0)*S1040,0)*Y1041,0)</f>
        <v>247</v>
      </c>
      <c r="AD1041" s="268"/>
    </row>
    <row r="1042" spans="1:30" ht="17.100000000000001" customHeight="1">
      <c r="A1042" s="243">
        <v>61</v>
      </c>
      <c r="B1042" s="243">
        <v>7331</v>
      </c>
      <c r="C1042" s="870" t="s">
        <v>7872</v>
      </c>
      <c r="D1042" s="765"/>
      <c r="E1042" s="765"/>
      <c r="F1042" s="279"/>
      <c r="G1042" s="278"/>
      <c r="H1042" s="278"/>
      <c r="I1042" s="279"/>
      <c r="J1042" s="597"/>
      <c r="K1042" s="654"/>
      <c r="L1042" s="385"/>
      <c r="M1042" s="245"/>
      <c r="N1042" s="208"/>
      <c r="O1042" s="385"/>
      <c r="P1042" s="772"/>
      <c r="Q1042" s="1620"/>
      <c r="R1042" s="643"/>
      <c r="S1042" s="643"/>
      <c r="T1042" s="778"/>
      <c r="U1042" s="525"/>
      <c r="V1042" s="539"/>
      <c r="W1042" s="1651"/>
      <c r="X1042" s="512"/>
      <c r="Y1042" s="368"/>
      <c r="Z1042" s="762" t="s">
        <v>167</v>
      </c>
      <c r="AA1042" s="354">
        <v>5</v>
      </c>
      <c r="AB1042" s="763" t="s">
        <v>168</v>
      </c>
      <c r="AC1042" s="391">
        <f>ROUND(ROUND(ROUND(H1016*O$8,0)*S1040,0)*Y1041,0)-AA1042</f>
        <v>242</v>
      </c>
      <c r="AD1042" s="268"/>
    </row>
    <row r="1043" spans="1:30" ht="17.100000000000001" customHeight="1">
      <c r="A1043" s="243">
        <v>61</v>
      </c>
      <c r="B1043" s="243">
        <v>7332</v>
      </c>
      <c r="C1043" s="870" t="s">
        <v>7873</v>
      </c>
      <c r="D1043" s="765"/>
      <c r="E1043" s="765"/>
      <c r="F1043" s="279"/>
      <c r="G1043" s="278"/>
      <c r="H1043" s="278"/>
      <c r="I1043" s="279"/>
      <c r="J1043" s="597"/>
      <c r="K1043" s="654"/>
      <c r="L1043" s="385"/>
      <c r="M1043" s="245"/>
      <c r="N1043" s="208"/>
      <c r="O1043" s="385"/>
      <c r="P1043" s="773"/>
      <c r="Q1043" s="530"/>
      <c r="R1043" s="530"/>
      <c r="S1043" s="530"/>
      <c r="T1043" s="1580" t="s">
        <v>4703</v>
      </c>
      <c r="U1043" s="362" t="s">
        <v>163</v>
      </c>
      <c r="V1043" s="356">
        <v>0.7</v>
      </c>
      <c r="W1043" s="523"/>
      <c r="X1043" s="524"/>
      <c r="Y1043" s="642"/>
      <c r="Z1043" s="247"/>
      <c r="AA1043" s="247"/>
      <c r="AB1043" s="247"/>
      <c r="AC1043" s="391">
        <f>ROUND(ROUND(ROUND(H1016*O$8,0)*S1040,0)*V1043,0)</f>
        <v>203</v>
      </c>
      <c r="AD1043" s="268"/>
    </row>
    <row r="1044" spans="1:30" ht="17.100000000000001" customHeight="1">
      <c r="A1044" s="243">
        <v>61</v>
      </c>
      <c r="B1044" s="243">
        <v>7333</v>
      </c>
      <c r="C1044" s="870" t="s">
        <v>7874</v>
      </c>
      <c r="D1044" s="765"/>
      <c r="E1044" s="765"/>
      <c r="F1044" s="279"/>
      <c r="G1044" s="278"/>
      <c r="H1044" s="278"/>
      <c r="I1044" s="279"/>
      <c r="J1044" s="597"/>
      <c r="K1044" s="654"/>
      <c r="L1044" s="385"/>
      <c r="M1044" s="245"/>
      <c r="N1044" s="208"/>
      <c r="O1044" s="385"/>
      <c r="P1044" s="773"/>
      <c r="Q1044" s="530"/>
      <c r="R1044" s="530"/>
      <c r="S1044" s="530"/>
      <c r="T1044" s="1620"/>
      <c r="U1044" s="643"/>
      <c r="V1044" s="365"/>
      <c r="W1044" s="319"/>
      <c r="X1044" s="288"/>
      <c r="Y1044" s="526"/>
      <c r="Z1044" s="762" t="s">
        <v>167</v>
      </c>
      <c r="AA1044" s="354">
        <v>5</v>
      </c>
      <c r="AB1044" s="763" t="s">
        <v>168</v>
      </c>
      <c r="AC1044" s="391">
        <f>ROUND(ROUND(ROUND(H1016*O$8,0)*S1040,0)*V1043,0)-AA1044</f>
        <v>198</v>
      </c>
      <c r="AD1044" s="268"/>
    </row>
    <row r="1045" spans="1:30" ht="17.100000000000001" customHeight="1">
      <c r="A1045" s="243">
        <v>61</v>
      </c>
      <c r="B1045" s="243">
        <v>7334</v>
      </c>
      <c r="C1045" s="870" t="s">
        <v>7875</v>
      </c>
      <c r="D1045" s="765"/>
      <c r="E1045" s="765"/>
      <c r="F1045" s="279"/>
      <c r="G1045" s="278"/>
      <c r="H1045" s="278"/>
      <c r="I1045" s="279"/>
      <c r="J1045" s="597"/>
      <c r="K1045" s="654"/>
      <c r="L1045" s="385"/>
      <c r="M1045" s="245"/>
      <c r="N1045" s="208"/>
      <c r="O1045" s="385"/>
      <c r="P1045" s="774"/>
      <c r="Q1045" s="643"/>
      <c r="R1045" s="1644"/>
      <c r="S1045" s="1652"/>
      <c r="T1045" s="1620"/>
      <c r="U1045" s="779"/>
      <c r="V1045" s="780"/>
      <c r="W1045" s="1684" t="s">
        <v>4700</v>
      </c>
      <c r="X1045" s="362" t="s">
        <v>163</v>
      </c>
      <c r="Y1045" s="395">
        <v>0.85</v>
      </c>
      <c r="Z1045" s="355"/>
      <c r="AA1045" s="247"/>
      <c r="AB1045" s="247"/>
      <c r="AC1045" s="391">
        <f>ROUND(ROUND(ROUND(ROUND(H1016*O$8,0)*S1040,0)*V1043,0)*Y1045,0)</f>
        <v>173</v>
      </c>
      <c r="AD1045" s="268"/>
    </row>
    <row r="1046" spans="1:30" ht="17.100000000000001" customHeight="1">
      <c r="A1046" s="243">
        <v>61</v>
      </c>
      <c r="B1046" s="243">
        <v>7335</v>
      </c>
      <c r="C1046" s="870" t="s">
        <v>7876</v>
      </c>
      <c r="D1046" s="765"/>
      <c r="E1046" s="765"/>
      <c r="F1046" s="279"/>
      <c r="G1046" s="278"/>
      <c r="H1046" s="278"/>
      <c r="I1046" s="279"/>
      <c r="J1046" s="597"/>
      <c r="K1046" s="654"/>
      <c r="L1046" s="385"/>
      <c r="M1046" s="245"/>
      <c r="N1046" s="208"/>
      <c r="O1046" s="385"/>
      <c r="P1046" s="774"/>
      <c r="Q1046" s="643"/>
      <c r="R1046" s="643"/>
      <c r="S1046" s="643"/>
      <c r="T1046" s="781"/>
      <c r="U1046" s="537"/>
      <c r="V1046" s="783"/>
      <c r="W1046" s="1651"/>
      <c r="X1046" s="512"/>
      <c r="Y1046" s="368"/>
      <c r="Z1046" s="762" t="s">
        <v>167</v>
      </c>
      <c r="AA1046" s="354">
        <v>5</v>
      </c>
      <c r="AB1046" s="763" t="s">
        <v>168</v>
      </c>
      <c r="AC1046" s="391">
        <f>ROUND(ROUND(ROUND(ROUND(H1016*O$8,0)*S1040,0)*V1043,0)*Y1045,0)-AA1046</f>
        <v>168</v>
      </c>
      <c r="AD1046" s="268"/>
    </row>
    <row r="1047" spans="1:30" ht="17.100000000000001" customHeight="1">
      <c r="A1047" s="243">
        <v>61</v>
      </c>
      <c r="B1047" s="243">
        <v>7336</v>
      </c>
      <c r="C1047" s="870" t="s">
        <v>7877</v>
      </c>
      <c r="D1047" s="765"/>
      <c r="E1047" s="765"/>
      <c r="F1047" s="279"/>
      <c r="G1047" s="278"/>
      <c r="H1047" s="278"/>
      <c r="I1047" s="279"/>
      <c r="J1047" s="597"/>
      <c r="K1047" s="654"/>
      <c r="L1047" s="385"/>
      <c r="M1047" s="245"/>
      <c r="N1047" s="208"/>
      <c r="O1047" s="385"/>
      <c r="P1047" s="773"/>
      <c r="Q1047" s="643"/>
      <c r="R1047" s="1646"/>
      <c r="S1047" s="1649"/>
      <c r="T1047" s="1580" t="s">
        <v>4708</v>
      </c>
      <c r="U1047" s="643" t="s">
        <v>163</v>
      </c>
      <c r="V1047" s="365">
        <v>0.85</v>
      </c>
      <c r="W1047" s="523"/>
      <c r="X1047" s="524"/>
      <c r="Y1047" s="642"/>
      <c r="Z1047" s="247"/>
      <c r="AA1047" s="247"/>
      <c r="AB1047" s="247"/>
      <c r="AC1047" s="391">
        <f>ROUND(ROUND(ROUND(H1016*O$8,0)*S1040,0)*V1047,0)</f>
        <v>247</v>
      </c>
      <c r="AD1047" s="268"/>
    </row>
    <row r="1048" spans="1:30" ht="17.100000000000001" customHeight="1">
      <c r="A1048" s="243">
        <v>61</v>
      </c>
      <c r="B1048" s="243">
        <v>7337</v>
      </c>
      <c r="C1048" s="870" t="s">
        <v>7878</v>
      </c>
      <c r="D1048" s="765"/>
      <c r="E1048" s="765"/>
      <c r="F1048" s="279"/>
      <c r="G1048" s="278"/>
      <c r="H1048" s="278"/>
      <c r="I1048" s="279"/>
      <c r="J1048" s="597"/>
      <c r="K1048" s="654"/>
      <c r="L1048" s="385"/>
      <c r="M1048" s="245"/>
      <c r="N1048" s="208"/>
      <c r="O1048" s="385"/>
      <c r="P1048" s="773"/>
      <c r="Q1048" s="643"/>
      <c r="R1048" s="365"/>
      <c r="S1048" s="365"/>
      <c r="T1048" s="1620"/>
      <c r="U1048" s="643"/>
      <c r="V1048" s="365"/>
      <c r="W1048" s="319"/>
      <c r="X1048" s="288"/>
      <c r="Y1048" s="526"/>
      <c r="Z1048" s="762" t="s">
        <v>167</v>
      </c>
      <c r="AA1048" s="354">
        <v>5</v>
      </c>
      <c r="AB1048" s="763" t="s">
        <v>168</v>
      </c>
      <c r="AC1048" s="391">
        <f>ROUND(ROUND(ROUND(H1016*O$8,0)*S1040,0)*V1047,0)-AA1048</f>
        <v>242</v>
      </c>
      <c r="AD1048" s="268"/>
    </row>
    <row r="1049" spans="1:30" ht="17.100000000000001" customHeight="1">
      <c r="A1049" s="243">
        <v>61</v>
      </c>
      <c r="B1049" s="243">
        <v>7338</v>
      </c>
      <c r="C1049" s="870" t="s">
        <v>7879</v>
      </c>
      <c r="D1049" s="765"/>
      <c r="E1049" s="765"/>
      <c r="F1049" s="279"/>
      <c r="G1049" s="278"/>
      <c r="H1049" s="278"/>
      <c r="I1049" s="279"/>
      <c r="J1049" s="597"/>
      <c r="K1049" s="654"/>
      <c r="L1049" s="385"/>
      <c r="M1049" s="245"/>
      <c r="N1049" s="208"/>
      <c r="O1049" s="385"/>
      <c r="P1049" s="774"/>
      <c r="Q1049" s="643"/>
      <c r="R1049" s="365"/>
      <c r="S1049" s="365"/>
      <c r="T1049" s="1620"/>
      <c r="U1049" s="779"/>
      <c r="V1049" s="780"/>
      <c r="W1049" s="1684" t="s">
        <v>4700</v>
      </c>
      <c r="X1049" s="362" t="s">
        <v>163</v>
      </c>
      <c r="Y1049" s="395">
        <v>0.85</v>
      </c>
      <c r="Z1049" s="355"/>
      <c r="AA1049" s="247"/>
      <c r="AB1049" s="247"/>
      <c r="AC1049" s="391">
        <f>ROUND(ROUND(ROUND(ROUND(H1016*O$8,0)*S1040,0)*V1047,0)*Y1049,0)</f>
        <v>210</v>
      </c>
      <c r="AD1049" s="268"/>
    </row>
    <row r="1050" spans="1:30" ht="17.100000000000001" customHeight="1">
      <c r="A1050" s="243">
        <v>61</v>
      </c>
      <c r="B1050" s="243">
        <v>7339</v>
      </c>
      <c r="C1050" s="870" t="s">
        <v>7880</v>
      </c>
      <c r="D1050" s="765"/>
      <c r="E1050" s="765"/>
      <c r="F1050" s="279"/>
      <c r="G1050" s="278"/>
      <c r="H1050" s="278"/>
      <c r="I1050" s="279"/>
      <c r="J1050" s="597"/>
      <c r="K1050" s="654"/>
      <c r="L1050" s="385"/>
      <c r="M1050" s="245"/>
      <c r="N1050" s="208"/>
      <c r="O1050" s="385"/>
      <c r="P1050" s="467"/>
      <c r="Q1050" s="643"/>
      <c r="R1050" s="643"/>
      <c r="S1050" s="643"/>
      <c r="T1050" s="1642"/>
      <c r="U1050" s="537"/>
      <c r="V1050" s="783"/>
      <c r="W1050" s="1651"/>
      <c r="X1050" s="512"/>
      <c r="Y1050" s="368"/>
      <c r="Z1050" s="762" t="s">
        <v>167</v>
      </c>
      <c r="AA1050" s="354">
        <v>5</v>
      </c>
      <c r="AB1050" s="763" t="s">
        <v>168</v>
      </c>
      <c r="AC1050" s="391">
        <f>ROUND(ROUND(ROUND(ROUND(H1016*O$8,0)*S1040,0)*V1047,0)*Y1049,0)-AA1050</f>
        <v>205</v>
      </c>
      <c r="AD1050" s="268"/>
    </row>
    <row r="1051" spans="1:30" ht="17.100000000000001" customHeight="1">
      <c r="A1051" s="229">
        <v>61</v>
      </c>
      <c r="B1051" s="229">
        <v>8787</v>
      </c>
      <c r="C1051" s="871" t="s">
        <v>7881</v>
      </c>
      <c r="D1051" s="765"/>
      <c r="E1051" s="765"/>
      <c r="F1051" s="279"/>
      <c r="G1051" s="278"/>
      <c r="H1051" s="278"/>
      <c r="I1051" s="279"/>
      <c r="J1051" s="1611" t="s">
        <v>7882</v>
      </c>
      <c r="K1051" s="784"/>
      <c r="L1051" s="872"/>
      <c r="M1051" s="873"/>
      <c r="N1051" s="785"/>
      <c r="O1051" s="874"/>
      <c r="P1051" s="231"/>
      <c r="Q1051" s="232"/>
      <c r="R1051" s="232"/>
      <c r="S1051" s="232"/>
      <c r="T1051" s="340"/>
      <c r="U1051" s="334"/>
      <c r="V1051" s="232"/>
      <c r="W1051" s="231"/>
      <c r="X1051" s="232"/>
      <c r="Y1051" s="314"/>
      <c r="Z1051" s="257"/>
      <c r="AA1051" s="257"/>
      <c r="AB1051" s="257"/>
      <c r="AC1051" s="473">
        <f>ROUND(ROUND(H1016+K1052,0)*O$8,0)</f>
        <v>587</v>
      </c>
      <c r="AD1051" s="268"/>
    </row>
    <row r="1052" spans="1:30" ht="17.100000000000001" customHeight="1">
      <c r="A1052" s="243">
        <v>61</v>
      </c>
      <c r="B1052" s="243">
        <v>7340</v>
      </c>
      <c r="C1052" s="870" t="s">
        <v>7883</v>
      </c>
      <c r="D1052" s="764"/>
      <c r="E1052" s="764"/>
      <c r="F1052" s="378"/>
      <c r="G1052" s="377"/>
      <c r="H1052" s="377"/>
      <c r="I1052" s="378"/>
      <c r="J1052" s="1613"/>
      <c r="K1052" s="214">
        <v>12</v>
      </c>
      <c r="L1052" s="345" t="s">
        <v>16</v>
      </c>
      <c r="M1052" s="379"/>
      <c r="N1052" s="344"/>
      <c r="O1052" s="345"/>
      <c r="P1052" s="245"/>
      <c r="Q1052" s="208"/>
      <c r="R1052" s="208"/>
      <c r="S1052" s="208"/>
      <c r="T1052" s="611"/>
      <c r="U1052" s="301"/>
      <c r="V1052" s="208"/>
      <c r="W1052" s="245"/>
      <c r="X1052" s="208"/>
      <c r="Y1052" s="226"/>
      <c r="Z1052" s="762" t="s">
        <v>167</v>
      </c>
      <c r="AA1052" s="354">
        <v>5</v>
      </c>
      <c r="AB1052" s="763" t="s">
        <v>168</v>
      </c>
      <c r="AC1052" s="391">
        <f>ROUND(ROUND(H1016+K1052,0)*O$8,0)-AA1052</f>
        <v>582</v>
      </c>
      <c r="AD1052" s="268"/>
    </row>
    <row r="1053" spans="1:30" ht="17.100000000000001" customHeight="1">
      <c r="A1053" s="243">
        <v>61</v>
      </c>
      <c r="B1053" s="243">
        <v>7341</v>
      </c>
      <c r="C1053" s="870" t="s">
        <v>7884</v>
      </c>
      <c r="D1053" s="764"/>
      <c r="E1053" s="764"/>
      <c r="F1053" s="378"/>
      <c r="G1053" s="377"/>
      <c r="H1053" s="377"/>
      <c r="I1053" s="378"/>
      <c r="J1053" s="1613"/>
      <c r="K1053" s="654"/>
      <c r="L1053" s="385"/>
      <c r="M1053" s="245"/>
      <c r="N1053" s="208"/>
      <c r="O1053" s="385"/>
      <c r="P1053" s="245"/>
      <c r="Q1053" s="208"/>
      <c r="R1053" s="208"/>
      <c r="S1053" s="208"/>
      <c r="T1053" s="611"/>
      <c r="U1053" s="301"/>
      <c r="V1053" s="385"/>
      <c r="W1053" s="1684" t="s">
        <v>4700</v>
      </c>
      <c r="X1053" s="362" t="s">
        <v>163</v>
      </c>
      <c r="Y1053" s="395">
        <v>0.85</v>
      </c>
      <c r="Z1053" s="355"/>
      <c r="AA1053" s="247"/>
      <c r="AB1053" s="247"/>
      <c r="AC1053" s="391">
        <f>ROUND(ROUND(ROUND(H1016+K1052,0)*O$8,0)*Y1053,0)</f>
        <v>499</v>
      </c>
      <c r="AD1053" s="268"/>
    </row>
    <row r="1054" spans="1:30" ht="17.100000000000001" customHeight="1">
      <c r="A1054" s="243">
        <v>61</v>
      </c>
      <c r="B1054" s="243">
        <v>7342</v>
      </c>
      <c r="C1054" s="870" t="s">
        <v>7885</v>
      </c>
      <c r="D1054" s="764"/>
      <c r="E1054" s="764"/>
      <c r="F1054" s="279"/>
      <c r="G1054" s="278"/>
      <c r="H1054" s="278"/>
      <c r="I1054" s="279"/>
      <c r="J1054" s="597"/>
      <c r="K1054" s="654"/>
      <c r="L1054" s="385"/>
      <c r="M1054" s="245"/>
      <c r="N1054" s="208"/>
      <c r="O1054" s="385"/>
      <c r="P1054" s="245"/>
      <c r="Q1054" s="208"/>
      <c r="R1054" s="208"/>
      <c r="S1054" s="208"/>
      <c r="T1054" s="761"/>
      <c r="U1054" s="304"/>
      <c r="V1054" s="226"/>
      <c r="W1054" s="1651"/>
      <c r="X1054" s="512"/>
      <c r="Y1054" s="368"/>
      <c r="Z1054" s="762" t="s">
        <v>167</v>
      </c>
      <c r="AA1054" s="354">
        <v>5</v>
      </c>
      <c r="AB1054" s="763" t="s">
        <v>168</v>
      </c>
      <c r="AC1054" s="391">
        <f>ROUND(ROUND(ROUND(H1016+K1052,0)*O$8,0)*Y1053,0)-AA1054</f>
        <v>494</v>
      </c>
      <c r="AD1054" s="268"/>
    </row>
    <row r="1055" spans="1:30" ht="17.100000000000001" customHeight="1">
      <c r="A1055" s="229">
        <v>61</v>
      </c>
      <c r="B1055" s="229">
        <v>8788</v>
      </c>
      <c r="C1055" s="871" t="s">
        <v>7886</v>
      </c>
      <c r="D1055" s="764"/>
      <c r="E1055" s="764"/>
      <c r="F1055" s="279"/>
      <c r="G1055" s="278"/>
      <c r="H1055" s="278"/>
      <c r="I1055" s="279"/>
      <c r="J1055" s="597"/>
      <c r="K1055" s="654"/>
      <c r="L1055" s="385"/>
      <c r="M1055" s="245"/>
      <c r="N1055" s="208"/>
      <c r="O1055" s="385"/>
      <c r="P1055" s="245"/>
      <c r="Q1055" s="208"/>
      <c r="R1055" s="208"/>
      <c r="S1055" s="208"/>
      <c r="T1055" s="1542" t="s">
        <v>4703</v>
      </c>
      <c r="U1055" s="372" t="s">
        <v>163</v>
      </c>
      <c r="V1055" s="373">
        <v>0.7</v>
      </c>
      <c r="W1055" s="231"/>
      <c r="X1055" s="232"/>
      <c r="Y1055" s="314"/>
      <c r="Z1055" s="257"/>
      <c r="AA1055" s="257"/>
      <c r="AB1055" s="257"/>
      <c r="AC1055" s="473">
        <f>ROUND(ROUND(ROUND(H1016+K1052,0)*O$8,0)*V1055,0)</f>
        <v>411</v>
      </c>
      <c r="AD1055" s="268"/>
    </row>
    <row r="1056" spans="1:30" ht="17.100000000000001" customHeight="1">
      <c r="A1056" s="243">
        <v>61</v>
      </c>
      <c r="B1056" s="243">
        <v>7343</v>
      </c>
      <c r="C1056" s="870" t="s">
        <v>7887</v>
      </c>
      <c r="D1056" s="764"/>
      <c r="E1056" s="764"/>
      <c r="F1056" s="279"/>
      <c r="G1056" s="278"/>
      <c r="H1056" s="208"/>
      <c r="I1056" s="388"/>
      <c r="J1056" s="597"/>
      <c r="K1056" s="654"/>
      <c r="L1056" s="385"/>
      <c r="M1056" s="245"/>
      <c r="N1056" s="208"/>
      <c r="O1056" s="385"/>
      <c r="P1056" s="245"/>
      <c r="Q1056" s="208"/>
      <c r="R1056" s="208"/>
      <c r="S1056" s="208"/>
      <c r="T1056" s="1545"/>
      <c r="U1056" s="214"/>
      <c r="V1056" s="609"/>
      <c r="W1056" s="281"/>
      <c r="X1056" s="216"/>
      <c r="Y1056" s="226"/>
      <c r="Z1056" s="762" t="s">
        <v>167</v>
      </c>
      <c r="AA1056" s="354">
        <v>5</v>
      </c>
      <c r="AB1056" s="763" t="s">
        <v>168</v>
      </c>
      <c r="AC1056" s="391">
        <f>ROUND(ROUND(ROUND(H1016+K1052,0)*O$8,0)*V1055,0)-AA1056</f>
        <v>406</v>
      </c>
      <c r="AD1056" s="268"/>
    </row>
    <row r="1057" spans="1:30" ht="17.100000000000001" customHeight="1">
      <c r="A1057" s="243">
        <v>61</v>
      </c>
      <c r="B1057" s="243">
        <v>7344</v>
      </c>
      <c r="C1057" s="870" t="s">
        <v>7888</v>
      </c>
      <c r="D1057" s="765"/>
      <c r="E1057" s="764"/>
      <c r="F1057" s="791"/>
      <c r="G1057" s="406"/>
      <c r="H1057" s="208"/>
      <c r="I1057" s="388"/>
      <c r="J1057" s="597"/>
      <c r="K1057" s="654"/>
      <c r="L1057" s="385"/>
      <c r="M1057" s="245"/>
      <c r="N1057" s="208"/>
      <c r="O1057" s="385"/>
      <c r="P1057" s="245"/>
      <c r="Q1057" s="208"/>
      <c r="R1057" s="208"/>
      <c r="S1057" s="208"/>
      <c r="T1057" s="1545"/>
      <c r="U1057" s="302"/>
      <c r="V1057" s="766"/>
      <c r="W1057" s="1684" t="s">
        <v>4700</v>
      </c>
      <c r="X1057" s="362" t="s">
        <v>163</v>
      </c>
      <c r="Y1057" s="395">
        <v>0.85</v>
      </c>
      <c r="Z1057" s="355"/>
      <c r="AA1057" s="247"/>
      <c r="AB1057" s="247"/>
      <c r="AC1057" s="391">
        <f>ROUND(ROUND(ROUND(ROUND(H1016+K1052,0)*O$8,0)*V1055,0)*Y1057,0)</f>
        <v>349</v>
      </c>
      <c r="AD1057" s="268"/>
    </row>
    <row r="1058" spans="1:30" ht="17.100000000000001" customHeight="1">
      <c r="A1058" s="243">
        <v>61</v>
      </c>
      <c r="B1058" s="243">
        <v>7345</v>
      </c>
      <c r="C1058" s="870" t="s">
        <v>7889</v>
      </c>
      <c r="D1058" s="765"/>
      <c r="E1058" s="764"/>
      <c r="F1058" s="791"/>
      <c r="G1058" s="406"/>
      <c r="H1058" s="208"/>
      <c r="I1058" s="388"/>
      <c r="J1058" s="597"/>
      <c r="K1058" s="654"/>
      <c r="L1058" s="385"/>
      <c r="M1058" s="245"/>
      <c r="N1058" s="208"/>
      <c r="O1058" s="385"/>
      <c r="P1058" s="245"/>
      <c r="Q1058" s="208"/>
      <c r="R1058" s="208"/>
      <c r="S1058" s="208"/>
      <c r="T1058" s="399"/>
      <c r="U1058" s="305"/>
      <c r="V1058" s="768"/>
      <c r="W1058" s="1651"/>
      <c r="X1058" s="512"/>
      <c r="Y1058" s="368"/>
      <c r="Z1058" s="762" t="s">
        <v>167</v>
      </c>
      <c r="AA1058" s="354">
        <v>5</v>
      </c>
      <c r="AB1058" s="763" t="s">
        <v>168</v>
      </c>
      <c r="AC1058" s="391">
        <f>ROUND(ROUND(ROUND(ROUND(H1016+K1052,0)*O$8,0)*V1055,0)*Y1057,0)-AA1058</f>
        <v>344</v>
      </c>
      <c r="AD1058" s="268"/>
    </row>
    <row r="1059" spans="1:30" ht="17.100000000000001" customHeight="1">
      <c r="A1059" s="229">
        <v>61</v>
      </c>
      <c r="B1059" s="229">
        <v>8789</v>
      </c>
      <c r="C1059" s="871" t="s">
        <v>7890</v>
      </c>
      <c r="D1059" s="765"/>
      <c r="E1059" s="764"/>
      <c r="F1059" s="791"/>
      <c r="G1059" s="406"/>
      <c r="H1059" s="208"/>
      <c r="I1059" s="388"/>
      <c r="J1059" s="597"/>
      <c r="K1059" s="654"/>
      <c r="L1059" s="385"/>
      <c r="M1059" s="245"/>
      <c r="N1059" s="208"/>
      <c r="O1059" s="385"/>
      <c r="P1059" s="245"/>
      <c r="Q1059" s="208"/>
      <c r="R1059" s="208"/>
      <c r="S1059" s="385"/>
      <c r="T1059" s="1542" t="s">
        <v>4708</v>
      </c>
      <c r="U1059" s="214" t="s">
        <v>163</v>
      </c>
      <c r="V1059" s="609">
        <v>0.85</v>
      </c>
      <c r="W1059" s="231"/>
      <c r="X1059" s="232"/>
      <c r="Y1059" s="314"/>
      <c r="Z1059" s="257"/>
      <c r="AA1059" s="257"/>
      <c r="AB1059" s="257"/>
      <c r="AC1059" s="473">
        <f>ROUND(ROUND(ROUND(H1016+K1052,0)*O$8,0)*V1059,0)</f>
        <v>499</v>
      </c>
      <c r="AD1059" s="268"/>
    </row>
    <row r="1060" spans="1:30" ht="17.100000000000001" customHeight="1">
      <c r="A1060" s="243">
        <v>61</v>
      </c>
      <c r="B1060" s="243">
        <v>7346</v>
      </c>
      <c r="C1060" s="870" t="s">
        <v>7891</v>
      </c>
      <c r="D1060" s="765"/>
      <c r="E1060" s="764"/>
      <c r="F1060" s="791"/>
      <c r="G1060" s="406"/>
      <c r="H1060" s="208"/>
      <c r="I1060" s="388"/>
      <c r="J1060" s="597"/>
      <c r="K1060" s="654"/>
      <c r="L1060" s="385"/>
      <c r="M1060" s="245"/>
      <c r="N1060" s="208"/>
      <c r="O1060" s="385"/>
      <c r="P1060" s="245"/>
      <c r="Q1060" s="208"/>
      <c r="R1060" s="208"/>
      <c r="S1060" s="208"/>
      <c r="T1060" s="1545"/>
      <c r="U1060" s="214"/>
      <c r="V1060" s="609"/>
      <c r="W1060" s="281"/>
      <c r="X1060" s="216"/>
      <c r="Y1060" s="226"/>
      <c r="Z1060" s="762" t="s">
        <v>167</v>
      </c>
      <c r="AA1060" s="354">
        <v>5</v>
      </c>
      <c r="AB1060" s="763" t="s">
        <v>168</v>
      </c>
      <c r="AC1060" s="391">
        <f>ROUND(ROUND(ROUND(H1016+K1052,0)*O$8,0)*V1059,0)-AA1060</f>
        <v>494</v>
      </c>
      <c r="AD1060" s="268"/>
    </row>
    <row r="1061" spans="1:30" ht="17.100000000000001" customHeight="1">
      <c r="A1061" s="243">
        <v>61</v>
      </c>
      <c r="B1061" s="243">
        <v>7347</v>
      </c>
      <c r="C1061" s="870" t="s">
        <v>7892</v>
      </c>
      <c r="D1061" s="765"/>
      <c r="E1061" s="764"/>
      <c r="F1061" s="279"/>
      <c r="G1061" s="278"/>
      <c r="H1061" s="278"/>
      <c r="I1061" s="279"/>
      <c r="J1061" s="597"/>
      <c r="K1061" s="654"/>
      <c r="L1061" s="385"/>
      <c r="M1061" s="245"/>
      <c r="N1061" s="208"/>
      <c r="O1061" s="385"/>
      <c r="P1061" s="245"/>
      <c r="Q1061" s="208"/>
      <c r="R1061" s="208"/>
      <c r="S1061" s="208"/>
      <c r="T1061" s="1545"/>
      <c r="U1061" s="302"/>
      <c r="V1061" s="766"/>
      <c r="W1061" s="1684" t="s">
        <v>4700</v>
      </c>
      <c r="X1061" s="362" t="s">
        <v>163</v>
      </c>
      <c r="Y1061" s="395">
        <v>0.85</v>
      </c>
      <c r="Z1061" s="355"/>
      <c r="AA1061" s="247"/>
      <c r="AB1061" s="247"/>
      <c r="AC1061" s="391">
        <f>ROUND(ROUND(ROUND(ROUND(H1016+K1052,0)*O$8,0)*V1059,0)*Y1061,0)</f>
        <v>424</v>
      </c>
      <c r="AD1061" s="268"/>
    </row>
    <row r="1062" spans="1:30" ht="17.100000000000001" customHeight="1">
      <c r="A1062" s="243">
        <v>61</v>
      </c>
      <c r="B1062" s="243">
        <v>7348</v>
      </c>
      <c r="C1062" s="870" t="s">
        <v>7893</v>
      </c>
      <c r="D1062" s="765"/>
      <c r="E1062" s="764"/>
      <c r="F1062" s="279"/>
      <c r="G1062" s="278"/>
      <c r="H1062" s="278"/>
      <c r="I1062" s="279"/>
      <c r="J1062" s="597"/>
      <c r="K1062" s="654"/>
      <c r="L1062" s="385"/>
      <c r="M1062" s="245"/>
      <c r="N1062" s="208"/>
      <c r="O1062" s="385"/>
      <c r="P1062" s="281"/>
      <c r="Q1062" s="216"/>
      <c r="R1062" s="216"/>
      <c r="S1062" s="216"/>
      <c r="T1062" s="1563"/>
      <c r="U1062" s="305"/>
      <c r="V1062" s="768"/>
      <c r="W1062" s="1651"/>
      <c r="X1062" s="512"/>
      <c r="Y1062" s="368"/>
      <c r="Z1062" s="762" t="s">
        <v>167</v>
      </c>
      <c r="AA1062" s="354">
        <v>5</v>
      </c>
      <c r="AB1062" s="763" t="s">
        <v>168</v>
      </c>
      <c r="AC1062" s="391">
        <f>ROUND(ROUND(ROUND(ROUND(H1016+K1052,0)*O$8,0)*V1059,0)*Y1061,0)-AA1062</f>
        <v>419</v>
      </c>
      <c r="AD1062" s="268"/>
    </row>
    <row r="1063" spans="1:30" ht="17.100000000000001" customHeight="1">
      <c r="A1063" s="229">
        <v>61</v>
      </c>
      <c r="B1063" s="229">
        <v>8790</v>
      </c>
      <c r="C1063" s="871" t="s">
        <v>7894</v>
      </c>
      <c r="D1063" s="765"/>
      <c r="E1063" s="765"/>
      <c r="F1063" s="279"/>
      <c r="G1063" s="278"/>
      <c r="H1063" s="278"/>
      <c r="I1063" s="279"/>
      <c r="J1063" s="597"/>
      <c r="K1063" s="654"/>
      <c r="L1063" s="385"/>
      <c r="M1063" s="245"/>
      <c r="N1063" s="208"/>
      <c r="O1063" s="385"/>
      <c r="P1063" s="1539" t="s">
        <v>4713</v>
      </c>
      <c r="Q1063" s="1608" t="s">
        <v>162</v>
      </c>
      <c r="R1063" s="769"/>
      <c r="S1063" s="769"/>
      <c r="T1063" s="340"/>
      <c r="U1063" s="338"/>
      <c r="V1063" s="334"/>
      <c r="W1063" s="231"/>
      <c r="X1063" s="232"/>
      <c r="Y1063" s="314"/>
      <c r="Z1063" s="257"/>
      <c r="AA1063" s="257"/>
      <c r="AB1063" s="257"/>
      <c r="AC1063" s="473">
        <f>ROUND(ROUND(ROUND(H1016+K1052,0)*O$8,0)*S1064,0)</f>
        <v>411</v>
      </c>
      <c r="AD1063" s="268"/>
    </row>
    <row r="1064" spans="1:30" ht="17.100000000000001" customHeight="1">
      <c r="A1064" s="243">
        <v>61</v>
      </c>
      <c r="B1064" s="243">
        <v>7349</v>
      </c>
      <c r="C1064" s="870" t="s">
        <v>7895</v>
      </c>
      <c r="D1064" s="765"/>
      <c r="E1064" s="765"/>
      <c r="F1064" s="279"/>
      <c r="G1064" s="278"/>
      <c r="H1064" s="278"/>
      <c r="I1064" s="279"/>
      <c r="J1064" s="597"/>
      <c r="K1064" s="654"/>
      <c r="L1064" s="385"/>
      <c r="M1064" s="245"/>
      <c r="N1064" s="208"/>
      <c r="O1064" s="385"/>
      <c r="P1064" s="1631"/>
      <c r="Q1064" s="1586"/>
      <c r="R1064" s="214" t="s">
        <v>163</v>
      </c>
      <c r="S1064" s="770">
        <v>0.7</v>
      </c>
      <c r="T1064" s="611"/>
      <c r="U1064" s="392"/>
      <c r="V1064" s="301"/>
      <c r="W1064" s="245"/>
      <c r="X1064" s="208"/>
      <c r="Y1064" s="226"/>
      <c r="Z1064" s="762" t="s">
        <v>167</v>
      </c>
      <c r="AA1064" s="354">
        <v>5</v>
      </c>
      <c r="AB1064" s="763" t="s">
        <v>168</v>
      </c>
      <c r="AC1064" s="391">
        <f>ROUND(ROUND(ROUND(H1016+K1052,0)*O$8,0)*S1064,0)-AA1064</f>
        <v>406</v>
      </c>
      <c r="AD1064" s="268"/>
    </row>
    <row r="1065" spans="1:30" ht="17.100000000000001" customHeight="1">
      <c r="A1065" s="243">
        <v>61</v>
      </c>
      <c r="B1065" s="243">
        <v>7350</v>
      </c>
      <c r="C1065" s="870" t="s">
        <v>7896</v>
      </c>
      <c r="D1065" s="765"/>
      <c r="E1065" s="765"/>
      <c r="F1065" s="279"/>
      <c r="G1065" s="278"/>
      <c r="H1065" s="278"/>
      <c r="I1065" s="279"/>
      <c r="J1065" s="597"/>
      <c r="K1065" s="654"/>
      <c r="L1065" s="385"/>
      <c r="M1065" s="245"/>
      <c r="N1065" s="208"/>
      <c r="O1065" s="385"/>
      <c r="P1065" s="1631"/>
      <c r="Q1065" s="1586"/>
      <c r="T1065" s="611"/>
      <c r="U1065" s="392"/>
      <c r="V1065" s="301"/>
      <c r="W1065" s="1684" t="s">
        <v>4700</v>
      </c>
      <c r="X1065" s="362" t="s">
        <v>163</v>
      </c>
      <c r="Y1065" s="395">
        <v>0.85</v>
      </c>
      <c r="Z1065" s="355"/>
      <c r="AA1065" s="247"/>
      <c r="AB1065" s="247"/>
      <c r="AC1065" s="391">
        <f>ROUND(ROUND(ROUND(ROUND(H1016+K1052,0)*O$8,0)*S1064,0)*Y1065,0)</f>
        <v>349</v>
      </c>
      <c r="AD1065" s="268"/>
    </row>
    <row r="1066" spans="1:30" ht="17.100000000000001" customHeight="1">
      <c r="A1066" s="243">
        <v>61</v>
      </c>
      <c r="B1066" s="243">
        <v>7351</v>
      </c>
      <c r="C1066" s="870" t="s">
        <v>7897</v>
      </c>
      <c r="D1066" s="765"/>
      <c r="E1066" s="765"/>
      <c r="F1066" s="279"/>
      <c r="G1066" s="278"/>
      <c r="H1066" s="278"/>
      <c r="I1066" s="279"/>
      <c r="J1066" s="597"/>
      <c r="K1066" s="654"/>
      <c r="L1066" s="385"/>
      <c r="M1066" s="245"/>
      <c r="N1066" s="208"/>
      <c r="O1066" s="385"/>
      <c r="P1066" s="772"/>
      <c r="Q1066" s="1586"/>
      <c r="R1066" s="214"/>
      <c r="S1066" s="214"/>
      <c r="T1066" s="761"/>
      <c r="U1066" s="407"/>
      <c r="V1066" s="304"/>
      <c r="W1066" s="1651"/>
      <c r="X1066" s="512"/>
      <c r="Y1066" s="368"/>
      <c r="Z1066" s="762" t="s">
        <v>167</v>
      </c>
      <c r="AA1066" s="354">
        <v>5</v>
      </c>
      <c r="AB1066" s="763" t="s">
        <v>168</v>
      </c>
      <c r="AC1066" s="391">
        <f>ROUND(ROUND(ROUND(ROUND(H1016+K1052,0)*O$8,0)*S1064,0)*Y1065,0)-AA1066</f>
        <v>344</v>
      </c>
      <c r="AD1066" s="268"/>
    </row>
    <row r="1067" spans="1:30" ht="17.100000000000001" customHeight="1">
      <c r="A1067" s="229">
        <v>61</v>
      </c>
      <c r="B1067" s="229">
        <v>8791</v>
      </c>
      <c r="C1067" s="871" t="s">
        <v>7898</v>
      </c>
      <c r="D1067" s="765"/>
      <c r="E1067" s="765"/>
      <c r="F1067" s="279"/>
      <c r="G1067" s="278"/>
      <c r="H1067" s="278"/>
      <c r="I1067" s="279"/>
      <c r="J1067" s="597"/>
      <c r="K1067" s="654"/>
      <c r="L1067" s="385"/>
      <c r="M1067" s="245"/>
      <c r="N1067" s="208"/>
      <c r="O1067" s="385"/>
      <c r="P1067" s="773"/>
      <c r="T1067" s="1542" t="s">
        <v>4703</v>
      </c>
      <c r="U1067" s="372" t="s">
        <v>163</v>
      </c>
      <c r="V1067" s="373">
        <v>0.7</v>
      </c>
      <c r="W1067" s="231"/>
      <c r="X1067" s="232"/>
      <c r="Y1067" s="314"/>
      <c r="Z1067" s="257"/>
      <c r="AA1067" s="257"/>
      <c r="AB1067" s="257"/>
      <c r="AC1067" s="473">
        <f>ROUND(ROUND(ROUND(ROUND(H1016+K1052,0)*O$8,0)*S1064,0)*V1067,0)</f>
        <v>288</v>
      </c>
      <c r="AD1067" s="268"/>
    </row>
    <row r="1068" spans="1:30" ht="17.100000000000001" customHeight="1">
      <c r="A1068" s="243">
        <v>61</v>
      </c>
      <c r="B1068" s="243">
        <v>7352</v>
      </c>
      <c r="C1068" s="870" t="s">
        <v>7899</v>
      </c>
      <c r="D1068" s="765"/>
      <c r="E1068" s="765"/>
      <c r="F1068" s="279"/>
      <c r="G1068" s="278"/>
      <c r="H1068" s="278"/>
      <c r="I1068" s="279"/>
      <c r="J1068" s="597"/>
      <c r="K1068" s="654"/>
      <c r="L1068" s="385"/>
      <c r="M1068" s="245"/>
      <c r="N1068" s="208"/>
      <c r="O1068" s="385"/>
      <c r="P1068" s="773"/>
      <c r="T1068" s="1545"/>
      <c r="U1068" s="214"/>
      <c r="V1068" s="609"/>
      <c r="W1068" s="281"/>
      <c r="X1068" s="216"/>
      <c r="Y1068" s="226"/>
      <c r="Z1068" s="762" t="s">
        <v>167</v>
      </c>
      <c r="AA1068" s="354">
        <v>5</v>
      </c>
      <c r="AB1068" s="763" t="s">
        <v>168</v>
      </c>
      <c r="AC1068" s="391">
        <f>ROUND(ROUND(ROUND(ROUND(H1016+K1052,0)*O$8,0)*S1064,0)*V1067,0)-AA1068</f>
        <v>283</v>
      </c>
      <c r="AD1068" s="268"/>
    </row>
    <row r="1069" spans="1:30" ht="17.100000000000001" customHeight="1">
      <c r="A1069" s="243">
        <v>61</v>
      </c>
      <c r="B1069" s="243">
        <v>7353</v>
      </c>
      <c r="C1069" s="870" t="s">
        <v>7900</v>
      </c>
      <c r="D1069" s="765"/>
      <c r="E1069" s="765"/>
      <c r="F1069" s="279"/>
      <c r="G1069" s="278"/>
      <c r="H1069" s="278"/>
      <c r="I1069" s="279"/>
      <c r="J1069" s="597"/>
      <c r="K1069" s="654"/>
      <c r="L1069" s="385"/>
      <c r="M1069" s="245"/>
      <c r="N1069" s="208"/>
      <c r="O1069" s="385"/>
      <c r="P1069" s="774"/>
      <c r="Q1069" s="214"/>
      <c r="R1069" s="1653"/>
      <c r="S1069" s="1653"/>
      <c r="T1069" s="1545"/>
      <c r="U1069" s="302"/>
      <c r="V1069" s="766"/>
      <c r="W1069" s="1684" t="s">
        <v>4700</v>
      </c>
      <c r="X1069" s="362" t="s">
        <v>163</v>
      </c>
      <c r="Y1069" s="395">
        <v>0.85</v>
      </c>
      <c r="Z1069" s="355"/>
      <c r="AA1069" s="247"/>
      <c r="AB1069" s="247"/>
      <c r="AC1069" s="391">
        <f>ROUND(ROUND(ROUND(ROUND(ROUND(H1016+K1052,0)*O$8,0)*S1064,0)*V1067,0)*Y1069,0)</f>
        <v>245</v>
      </c>
      <c r="AD1069" s="268"/>
    </row>
    <row r="1070" spans="1:30" ht="17.100000000000001" customHeight="1">
      <c r="A1070" s="243">
        <v>61</v>
      </c>
      <c r="B1070" s="243">
        <v>7354</v>
      </c>
      <c r="C1070" s="870" t="s">
        <v>7901</v>
      </c>
      <c r="D1070" s="765"/>
      <c r="E1070" s="765"/>
      <c r="F1070" s="279"/>
      <c r="G1070" s="278"/>
      <c r="H1070" s="278"/>
      <c r="I1070" s="279"/>
      <c r="J1070" s="597"/>
      <c r="K1070" s="654"/>
      <c r="L1070" s="385"/>
      <c r="M1070" s="245"/>
      <c r="N1070" s="208"/>
      <c r="O1070" s="385"/>
      <c r="P1070" s="774"/>
      <c r="Q1070" s="214"/>
      <c r="R1070" s="214"/>
      <c r="S1070" s="214"/>
      <c r="T1070" s="399"/>
      <c r="U1070" s="305"/>
      <c r="V1070" s="768"/>
      <c r="W1070" s="1651"/>
      <c r="X1070" s="512"/>
      <c r="Y1070" s="368"/>
      <c r="Z1070" s="762" t="s">
        <v>167</v>
      </c>
      <c r="AA1070" s="354">
        <v>5</v>
      </c>
      <c r="AB1070" s="763" t="s">
        <v>168</v>
      </c>
      <c r="AC1070" s="391">
        <f>ROUND(ROUND(ROUND(ROUND(ROUND(H1016+K1052,0)*O$8,0)*S1064,0)*V1067,0)*Y1069,0)-AA1070</f>
        <v>240</v>
      </c>
      <c r="AD1070" s="268"/>
    </row>
    <row r="1071" spans="1:30" ht="17.100000000000001" customHeight="1">
      <c r="A1071" s="229">
        <v>61</v>
      </c>
      <c r="B1071" s="229">
        <v>8792</v>
      </c>
      <c r="C1071" s="871" t="s">
        <v>7902</v>
      </c>
      <c r="D1071" s="765"/>
      <c r="E1071" s="765"/>
      <c r="F1071" s="279"/>
      <c r="G1071" s="278"/>
      <c r="H1071" s="278"/>
      <c r="I1071" s="279"/>
      <c r="J1071" s="597"/>
      <c r="K1071" s="654"/>
      <c r="L1071" s="385"/>
      <c r="M1071" s="245"/>
      <c r="N1071" s="208"/>
      <c r="O1071" s="385"/>
      <c r="P1071" s="773"/>
      <c r="Q1071" s="214"/>
      <c r="R1071" s="1599"/>
      <c r="S1071" s="1600"/>
      <c r="T1071" s="1542" t="s">
        <v>4708</v>
      </c>
      <c r="U1071" s="214" t="s">
        <v>163</v>
      </c>
      <c r="V1071" s="609">
        <v>0.85</v>
      </c>
      <c r="W1071" s="231"/>
      <c r="X1071" s="232"/>
      <c r="Y1071" s="314"/>
      <c r="Z1071" s="257"/>
      <c r="AA1071" s="257"/>
      <c r="AB1071" s="257"/>
      <c r="AC1071" s="473">
        <f>ROUND(ROUND(ROUND(ROUND(H1016+K1052,0)*O$8,0)*S1064,0)*V1071,0)</f>
        <v>349</v>
      </c>
      <c r="AD1071" s="268"/>
    </row>
    <row r="1072" spans="1:30" ht="17.100000000000001" customHeight="1">
      <c r="A1072" s="243">
        <v>61</v>
      </c>
      <c r="B1072" s="243">
        <v>7355</v>
      </c>
      <c r="C1072" s="870" t="s">
        <v>7903</v>
      </c>
      <c r="D1072" s="765"/>
      <c r="E1072" s="765"/>
      <c r="F1072" s="279"/>
      <c r="G1072" s="278"/>
      <c r="H1072" s="278"/>
      <c r="I1072" s="279"/>
      <c r="J1072" s="597"/>
      <c r="K1072" s="654"/>
      <c r="L1072" s="385"/>
      <c r="M1072" s="245"/>
      <c r="N1072" s="208"/>
      <c r="O1072" s="385"/>
      <c r="P1072" s="773"/>
      <c r="Q1072" s="214"/>
      <c r="R1072" s="609"/>
      <c r="S1072" s="609"/>
      <c r="T1072" s="1545"/>
      <c r="U1072" s="214"/>
      <c r="V1072" s="609"/>
      <c r="W1072" s="281"/>
      <c r="X1072" s="216"/>
      <c r="Y1072" s="226"/>
      <c r="Z1072" s="762" t="s">
        <v>167</v>
      </c>
      <c r="AA1072" s="354">
        <v>5</v>
      </c>
      <c r="AB1072" s="763" t="s">
        <v>168</v>
      </c>
      <c r="AC1072" s="391">
        <f>ROUND(ROUND(ROUND(ROUND(H1016+K1052,0)*O$8,0)*S1064,0)*V1071,0)-AA1072</f>
        <v>344</v>
      </c>
      <c r="AD1072" s="268"/>
    </row>
    <row r="1073" spans="1:30" ht="17.100000000000001" customHeight="1">
      <c r="A1073" s="243">
        <v>61</v>
      </c>
      <c r="B1073" s="243">
        <v>7356</v>
      </c>
      <c r="C1073" s="870" t="s">
        <v>7904</v>
      </c>
      <c r="D1073" s="765"/>
      <c r="E1073" s="765"/>
      <c r="F1073" s="279"/>
      <c r="G1073" s="278"/>
      <c r="H1073" s="278"/>
      <c r="I1073" s="279"/>
      <c r="J1073" s="597"/>
      <c r="K1073" s="654"/>
      <c r="L1073" s="385"/>
      <c r="M1073" s="245"/>
      <c r="N1073" s="208"/>
      <c r="O1073" s="385"/>
      <c r="P1073" s="774"/>
      <c r="Q1073" s="214"/>
      <c r="R1073" s="609"/>
      <c r="S1073" s="609"/>
      <c r="T1073" s="1545"/>
      <c r="U1073" s="302"/>
      <c r="V1073" s="766"/>
      <c r="W1073" s="1684" t="s">
        <v>4700</v>
      </c>
      <c r="X1073" s="362" t="s">
        <v>163</v>
      </c>
      <c r="Y1073" s="395">
        <v>0.85</v>
      </c>
      <c r="Z1073" s="355"/>
      <c r="AA1073" s="247"/>
      <c r="AB1073" s="247"/>
      <c r="AC1073" s="391">
        <f>ROUND(ROUND(ROUND(ROUND(ROUND(H1016+K1052,0)*O$8,0)*S1064,0)*V1071,0)*Y1073,0)</f>
        <v>297</v>
      </c>
      <c r="AD1073" s="268"/>
    </row>
    <row r="1074" spans="1:30" ht="17.100000000000001" customHeight="1">
      <c r="A1074" s="243">
        <v>61</v>
      </c>
      <c r="B1074" s="243">
        <v>7357</v>
      </c>
      <c r="C1074" s="870" t="s">
        <v>7905</v>
      </c>
      <c r="D1074" s="765"/>
      <c r="E1074" s="765"/>
      <c r="F1074" s="279"/>
      <c r="G1074" s="278"/>
      <c r="H1074" s="278"/>
      <c r="I1074" s="279"/>
      <c r="J1074" s="597"/>
      <c r="K1074" s="654"/>
      <c r="L1074" s="385"/>
      <c r="M1074" s="245"/>
      <c r="N1074" s="208"/>
      <c r="O1074" s="385"/>
      <c r="P1074" s="773"/>
      <c r="Q1074" s="786"/>
      <c r="R1074" s="400"/>
      <c r="S1074" s="787"/>
      <c r="T1074" s="1563"/>
      <c r="U1074" s="305"/>
      <c r="V1074" s="768"/>
      <c r="W1074" s="1651"/>
      <c r="X1074" s="512"/>
      <c r="Y1074" s="368"/>
      <c r="Z1074" s="762" t="s">
        <v>167</v>
      </c>
      <c r="AA1074" s="354">
        <v>5</v>
      </c>
      <c r="AB1074" s="763" t="s">
        <v>168</v>
      </c>
      <c r="AC1074" s="391">
        <f>ROUND(ROUND(ROUND(ROUND(ROUND(H1016+K1052,0)*O$8,0)*S1064,0)*V1071,0)*Y1073,0)-AA1074</f>
        <v>292</v>
      </c>
      <c r="AD1074" s="268"/>
    </row>
    <row r="1075" spans="1:30" ht="17.100000000000001" customHeight="1">
      <c r="A1075" s="243">
        <v>61</v>
      </c>
      <c r="B1075" s="243">
        <v>7358</v>
      </c>
      <c r="C1075" s="870" t="s">
        <v>7906</v>
      </c>
      <c r="D1075" s="765"/>
      <c r="E1075" s="765"/>
      <c r="F1075" s="279"/>
      <c r="G1075" s="278"/>
      <c r="H1075" s="278"/>
      <c r="I1075" s="279"/>
      <c r="J1075" s="597"/>
      <c r="K1075" s="654"/>
      <c r="L1075" s="385"/>
      <c r="M1075" s="245"/>
      <c r="N1075" s="208"/>
      <c r="O1075" s="385"/>
      <c r="P1075" s="773"/>
      <c r="Q1075" s="1580" t="s">
        <v>165</v>
      </c>
      <c r="R1075" s="775"/>
      <c r="S1075" s="775"/>
      <c r="T1075" s="359"/>
      <c r="U1075" s="360"/>
      <c r="V1075" s="361"/>
      <c r="W1075" s="523"/>
      <c r="X1075" s="524"/>
      <c r="Y1075" s="642"/>
      <c r="Z1075" s="247"/>
      <c r="AA1075" s="247"/>
      <c r="AB1075" s="247"/>
      <c r="AC1075" s="391">
        <f>ROUND(ROUND(ROUND(H1016+K1052,0)*O$8,0)*S1076,0)</f>
        <v>294</v>
      </c>
      <c r="AD1075" s="268"/>
    </row>
    <row r="1076" spans="1:30" ht="17.100000000000001" customHeight="1">
      <c r="A1076" s="243">
        <v>61</v>
      </c>
      <c r="B1076" s="243">
        <v>7359</v>
      </c>
      <c r="C1076" s="870" t="s">
        <v>7907</v>
      </c>
      <c r="D1076" s="765"/>
      <c r="E1076" s="765"/>
      <c r="F1076" s="279"/>
      <c r="G1076" s="278"/>
      <c r="H1076" s="278"/>
      <c r="I1076" s="279"/>
      <c r="J1076" s="597"/>
      <c r="K1076" s="654"/>
      <c r="L1076" s="385"/>
      <c r="M1076" s="245"/>
      <c r="N1076" s="208"/>
      <c r="O1076" s="385"/>
      <c r="P1076" s="772"/>
      <c r="Q1076" s="1620"/>
      <c r="R1076" s="643" t="s">
        <v>163</v>
      </c>
      <c r="S1076" s="365">
        <v>0.5</v>
      </c>
      <c r="T1076" s="777"/>
      <c r="U1076" s="639"/>
      <c r="V1076" s="529"/>
      <c r="W1076" s="516"/>
      <c r="X1076" s="517"/>
      <c r="Y1076" s="526"/>
      <c r="Z1076" s="762" t="s">
        <v>167</v>
      </c>
      <c r="AA1076" s="354">
        <v>5</v>
      </c>
      <c r="AB1076" s="763" t="s">
        <v>168</v>
      </c>
      <c r="AC1076" s="391">
        <f>ROUND(ROUND(ROUND(H1016+K1052,0)*O$8,0)*S1076,0)-AA1076</f>
        <v>289</v>
      </c>
      <c r="AD1076" s="268"/>
    </row>
    <row r="1077" spans="1:30" ht="17.100000000000001" customHeight="1">
      <c r="A1077" s="243">
        <v>61</v>
      </c>
      <c r="B1077" s="243">
        <v>7360</v>
      </c>
      <c r="C1077" s="870" t="s">
        <v>7908</v>
      </c>
      <c r="D1077" s="765"/>
      <c r="E1077" s="765"/>
      <c r="F1077" s="279"/>
      <c r="G1077" s="278"/>
      <c r="H1077" s="278"/>
      <c r="I1077" s="279"/>
      <c r="J1077" s="597"/>
      <c r="K1077" s="654"/>
      <c r="L1077" s="385"/>
      <c r="M1077" s="245"/>
      <c r="N1077" s="208"/>
      <c r="O1077" s="385"/>
      <c r="P1077" s="772"/>
      <c r="Q1077" s="1620"/>
      <c r="R1077" s="530"/>
      <c r="S1077" s="530"/>
      <c r="T1077" s="777"/>
      <c r="U1077" s="639"/>
      <c r="V1077" s="529"/>
      <c r="W1077" s="1684" t="s">
        <v>4700</v>
      </c>
      <c r="X1077" s="362" t="s">
        <v>163</v>
      </c>
      <c r="Y1077" s="395">
        <v>0.85</v>
      </c>
      <c r="Z1077" s="355"/>
      <c r="AA1077" s="247"/>
      <c r="AB1077" s="247"/>
      <c r="AC1077" s="391">
        <f>ROUND(ROUND(ROUND(ROUND(H1016+K1052,0)*O$8,0)*S1076,0)*Y1077,0)</f>
        <v>250</v>
      </c>
      <c r="AD1077" s="268"/>
    </row>
    <row r="1078" spans="1:30" ht="17.100000000000001" customHeight="1">
      <c r="A1078" s="243">
        <v>61</v>
      </c>
      <c r="B1078" s="243">
        <v>7361</v>
      </c>
      <c r="C1078" s="870" t="s">
        <v>7909</v>
      </c>
      <c r="D1078" s="765"/>
      <c r="E1078" s="765"/>
      <c r="F1078" s="279"/>
      <c r="G1078" s="278"/>
      <c r="H1078" s="278"/>
      <c r="I1078" s="279"/>
      <c r="J1078" s="597"/>
      <c r="K1078" s="654"/>
      <c r="L1078" s="385"/>
      <c r="M1078" s="245"/>
      <c r="N1078" s="208"/>
      <c r="O1078" s="385"/>
      <c r="P1078" s="772"/>
      <c r="Q1078" s="1620"/>
      <c r="R1078" s="643"/>
      <c r="S1078" s="643"/>
      <c r="T1078" s="778"/>
      <c r="U1078" s="525"/>
      <c r="V1078" s="539"/>
      <c r="W1078" s="1651"/>
      <c r="X1078" s="512"/>
      <c r="Y1078" s="368"/>
      <c r="Z1078" s="762" t="s">
        <v>167</v>
      </c>
      <c r="AA1078" s="354">
        <v>5</v>
      </c>
      <c r="AB1078" s="763" t="s">
        <v>168</v>
      </c>
      <c r="AC1078" s="391">
        <f>ROUND(ROUND(ROUND(ROUND(H1016+K1052,0)*O$8,0)*S1076,0)*Y1077,0)-AA1078</f>
        <v>245</v>
      </c>
      <c r="AD1078" s="268"/>
    </row>
    <row r="1079" spans="1:30" ht="17.100000000000001" customHeight="1">
      <c r="A1079" s="243">
        <v>61</v>
      </c>
      <c r="B1079" s="243">
        <v>7362</v>
      </c>
      <c r="C1079" s="870" t="s">
        <v>7910</v>
      </c>
      <c r="D1079" s="765"/>
      <c r="E1079" s="765"/>
      <c r="F1079" s="279"/>
      <c r="G1079" s="278"/>
      <c r="H1079" s="278"/>
      <c r="I1079" s="279"/>
      <c r="J1079" s="597"/>
      <c r="K1079" s="654"/>
      <c r="L1079" s="385"/>
      <c r="M1079" s="245"/>
      <c r="N1079" s="208"/>
      <c r="O1079" s="385"/>
      <c r="P1079" s="773"/>
      <c r="Q1079" s="530"/>
      <c r="R1079" s="530"/>
      <c r="S1079" s="530"/>
      <c r="T1079" s="1580" t="s">
        <v>4703</v>
      </c>
      <c r="U1079" s="362" t="s">
        <v>163</v>
      </c>
      <c r="V1079" s="356">
        <v>0.7</v>
      </c>
      <c r="W1079" s="523"/>
      <c r="X1079" s="524"/>
      <c r="Y1079" s="642"/>
      <c r="Z1079" s="247"/>
      <c r="AA1079" s="247"/>
      <c r="AB1079" s="247"/>
      <c r="AC1079" s="391">
        <f>ROUND(ROUND(ROUND(ROUND(H1016+K1052,0)*O$8,0)*S1076,0)*V1079,0)</f>
        <v>206</v>
      </c>
      <c r="AD1079" s="268"/>
    </row>
    <row r="1080" spans="1:30" ht="17.100000000000001" customHeight="1">
      <c r="A1080" s="243">
        <v>61</v>
      </c>
      <c r="B1080" s="243">
        <v>7363</v>
      </c>
      <c r="C1080" s="870" t="s">
        <v>7911</v>
      </c>
      <c r="D1080" s="765"/>
      <c r="E1080" s="765"/>
      <c r="F1080" s="279"/>
      <c r="G1080" s="278"/>
      <c r="H1080" s="278"/>
      <c r="I1080" s="279"/>
      <c r="J1080" s="597"/>
      <c r="K1080" s="654"/>
      <c r="L1080" s="385"/>
      <c r="M1080" s="245"/>
      <c r="N1080" s="208"/>
      <c r="O1080" s="385"/>
      <c r="P1080" s="773"/>
      <c r="Q1080" s="530"/>
      <c r="R1080" s="530"/>
      <c r="S1080" s="530"/>
      <c r="T1080" s="1620"/>
      <c r="U1080" s="643"/>
      <c r="V1080" s="365"/>
      <c r="W1080" s="319"/>
      <c r="X1080" s="288"/>
      <c r="Y1080" s="526"/>
      <c r="Z1080" s="762" t="s">
        <v>167</v>
      </c>
      <c r="AA1080" s="354">
        <v>5</v>
      </c>
      <c r="AB1080" s="763" t="s">
        <v>168</v>
      </c>
      <c r="AC1080" s="391">
        <f>ROUND(ROUND(ROUND(ROUND(H1016+K1052,0)*O$8,0)*S1076,0)*V1079,0)-AA1080</f>
        <v>201</v>
      </c>
      <c r="AD1080" s="268"/>
    </row>
    <row r="1081" spans="1:30" ht="17.100000000000001" customHeight="1">
      <c r="A1081" s="243">
        <v>61</v>
      </c>
      <c r="B1081" s="243">
        <v>7364</v>
      </c>
      <c r="C1081" s="870" t="s">
        <v>7912</v>
      </c>
      <c r="D1081" s="765"/>
      <c r="E1081" s="765"/>
      <c r="F1081" s="279"/>
      <c r="G1081" s="278"/>
      <c r="H1081" s="278"/>
      <c r="I1081" s="279"/>
      <c r="J1081" s="597"/>
      <c r="K1081" s="654"/>
      <c r="L1081" s="385"/>
      <c r="M1081" s="245"/>
      <c r="N1081" s="208"/>
      <c r="O1081" s="385"/>
      <c r="P1081" s="774"/>
      <c r="Q1081" s="643"/>
      <c r="R1081" s="1644"/>
      <c r="S1081" s="1652"/>
      <c r="T1081" s="1620"/>
      <c r="U1081" s="779"/>
      <c r="V1081" s="780"/>
      <c r="W1081" s="1684" t="s">
        <v>4700</v>
      </c>
      <c r="X1081" s="362" t="s">
        <v>163</v>
      </c>
      <c r="Y1081" s="395">
        <v>0.85</v>
      </c>
      <c r="Z1081" s="355"/>
      <c r="AA1081" s="247"/>
      <c r="AB1081" s="247"/>
      <c r="AC1081" s="391">
        <f>ROUND(ROUND(ROUND(ROUND(ROUND(H1016+K1052,0)*O$8,0)*S1076,0)*V1079,0)*Y1081,0)</f>
        <v>175</v>
      </c>
      <c r="AD1081" s="268"/>
    </row>
    <row r="1082" spans="1:30" ht="17.100000000000001" customHeight="1">
      <c r="A1082" s="243">
        <v>61</v>
      </c>
      <c r="B1082" s="243">
        <v>7365</v>
      </c>
      <c r="C1082" s="870" t="s">
        <v>7913</v>
      </c>
      <c r="D1082" s="765"/>
      <c r="E1082" s="765"/>
      <c r="F1082" s="279"/>
      <c r="G1082" s="278"/>
      <c r="H1082" s="278"/>
      <c r="I1082" s="279"/>
      <c r="J1082" s="597"/>
      <c r="K1082" s="654"/>
      <c r="L1082" s="385"/>
      <c r="M1082" s="245"/>
      <c r="N1082" s="208"/>
      <c r="O1082" s="385"/>
      <c r="P1082" s="774"/>
      <c r="Q1082" s="643"/>
      <c r="R1082" s="643"/>
      <c r="S1082" s="643"/>
      <c r="T1082" s="781"/>
      <c r="U1082" s="537"/>
      <c r="V1082" s="783"/>
      <c r="W1082" s="1651"/>
      <c r="X1082" s="512"/>
      <c r="Y1082" s="368"/>
      <c r="Z1082" s="762" t="s">
        <v>167</v>
      </c>
      <c r="AA1082" s="354">
        <v>5</v>
      </c>
      <c r="AB1082" s="763" t="s">
        <v>168</v>
      </c>
      <c r="AC1082" s="391">
        <f>ROUND(ROUND(ROUND(ROUND(ROUND(H1016+K1052,0)*O$8,0)*S1076,0)*V1079,0)*Y1081,0)-AA1082</f>
        <v>170</v>
      </c>
      <c r="AD1082" s="268"/>
    </row>
    <row r="1083" spans="1:30" ht="17.100000000000001" customHeight="1">
      <c r="A1083" s="243">
        <v>61</v>
      </c>
      <c r="B1083" s="243">
        <v>7366</v>
      </c>
      <c r="C1083" s="870" t="s">
        <v>7914</v>
      </c>
      <c r="D1083" s="765"/>
      <c r="E1083" s="765"/>
      <c r="F1083" s="279"/>
      <c r="G1083" s="278"/>
      <c r="H1083" s="278"/>
      <c r="I1083" s="279"/>
      <c r="J1083" s="597"/>
      <c r="K1083" s="654"/>
      <c r="L1083" s="385"/>
      <c r="M1083" s="245"/>
      <c r="N1083" s="208"/>
      <c r="O1083" s="385"/>
      <c r="P1083" s="773"/>
      <c r="Q1083" s="643"/>
      <c r="R1083" s="1646"/>
      <c r="S1083" s="1649"/>
      <c r="T1083" s="1580" t="s">
        <v>4708</v>
      </c>
      <c r="U1083" s="643" t="s">
        <v>163</v>
      </c>
      <c r="V1083" s="365">
        <v>0.85</v>
      </c>
      <c r="W1083" s="523"/>
      <c r="X1083" s="524"/>
      <c r="Y1083" s="642"/>
      <c r="Z1083" s="247"/>
      <c r="AA1083" s="247"/>
      <c r="AB1083" s="247"/>
      <c r="AC1083" s="391">
        <f>ROUND(ROUND(ROUND(ROUND(H1016+K1052,0)*O$8,0)*S1076,0)*V1083,0)</f>
        <v>250</v>
      </c>
      <c r="AD1083" s="268"/>
    </row>
    <row r="1084" spans="1:30" ht="17.100000000000001" customHeight="1">
      <c r="A1084" s="243">
        <v>61</v>
      </c>
      <c r="B1084" s="243">
        <v>7367</v>
      </c>
      <c r="C1084" s="870" t="s">
        <v>7915</v>
      </c>
      <c r="D1084" s="765"/>
      <c r="E1084" s="765"/>
      <c r="F1084" s="279"/>
      <c r="G1084" s="278"/>
      <c r="H1084" s="278"/>
      <c r="I1084" s="279"/>
      <c r="J1084" s="597"/>
      <c r="K1084" s="654"/>
      <c r="L1084" s="385"/>
      <c r="M1084" s="245"/>
      <c r="N1084" s="208"/>
      <c r="O1084" s="385"/>
      <c r="P1084" s="773"/>
      <c r="Q1084" s="643"/>
      <c r="R1084" s="365"/>
      <c r="S1084" s="365"/>
      <c r="T1084" s="1620"/>
      <c r="U1084" s="643"/>
      <c r="V1084" s="365"/>
      <c r="W1084" s="319"/>
      <c r="X1084" s="288"/>
      <c r="Y1084" s="526"/>
      <c r="Z1084" s="762" t="s">
        <v>167</v>
      </c>
      <c r="AA1084" s="354">
        <v>5</v>
      </c>
      <c r="AB1084" s="763" t="s">
        <v>168</v>
      </c>
      <c r="AC1084" s="391">
        <f>ROUND(ROUND(ROUND(ROUND(H1016+K1052,0)*O$8,0)*S1076,0)*V1083,0)-AA1084</f>
        <v>245</v>
      </c>
      <c r="AD1084" s="268"/>
    </row>
    <row r="1085" spans="1:30" ht="17.100000000000001" customHeight="1">
      <c r="A1085" s="243">
        <v>61</v>
      </c>
      <c r="B1085" s="243">
        <v>7368</v>
      </c>
      <c r="C1085" s="870" t="s">
        <v>7916</v>
      </c>
      <c r="D1085" s="765"/>
      <c r="E1085" s="765"/>
      <c r="F1085" s="279"/>
      <c r="G1085" s="278"/>
      <c r="H1085" s="278"/>
      <c r="I1085" s="279"/>
      <c r="J1085" s="597"/>
      <c r="K1085" s="654"/>
      <c r="L1085" s="385"/>
      <c r="M1085" s="245"/>
      <c r="N1085" s="208"/>
      <c r="O1085" s="385"/>
      <c r="P1085" s="774"/>
      <c r="Q1085" s="643"/>
      <c r="R1085" s="365"/>
      <c r="S1085" s="365"/>
      <c r="T1085" s="1620"/>
      <c r="U1085" s="779"/>
      <c r="V1085" s="780"/>
      <c r="W1085" s="1684" t="s">
        <v>4700</v>
      </c>
      <c r="X1085" s="362" t="s">
        <v>163</v>
      </c>
      <c r="Y1085" s="395">
        <v>0.85</v>
      </c>
      <c r="Z1085" s="355"/>
      <c r="AA1085" s="247"/>
      <c r="AB1085" s="247"/>
      <c r="AC1085" s="391">
        <f>ROUND(ROUND(ROUND(ROUND(ROUND(H1016+K1052,0)*O$8,0)*S1076,0)*V1083,0)*Y1085,0)</f>
        <v>213</v>
      </c>
      <c r="AD1085" s="268"/>
    </row>
    <row r="1086" spans="1:30" ht="17.100000000000001" customHeight="1">
      <c r="A1086" s="243">
        <v>61</v>
      </c>
      <c r="B1086" s="243">
        <v>7369</v>
      </c>
      <c r="C1086" s="870" t="s">
        <v>7917</v>
      </c>
      <c r="D1086" s="765"/>
      <c r="E1086" s="765"/>
      <c r="F1086" s="279"/>
      <c r="G1086" s="278"/>
      <c r="H1086" s="278"/>
      <c r="I1086" s="279"/>
      <c r="J1086" s="597"/>
      <c r="K1086" s="654"/>
      <c r="L1086" s="385"/>
      <c r="M1086" s="245"/>
      <c r="N1086" s="208"/>
      <c r="O1086" s="385"/>
      <c r="P1086" s="467"/>
      <c r="Q1086" s="643"/>
      <c r="R1086" s="643"/>
      <c r="S1086" s="643"/>
      <c r="T1086" s="1642"/>
      <c r="U1086" s="537"/>
      <c r="V1086" s="783"/>
      <c r="W1086" s="1651"/>
      <c r="X1086" s="512"/>
      <c r="Y1086" s="368"/>
      <c r="Z1086" s="762" t="s">
        <v>167</v>
      </c>
      <c r="AA1086" s="354">
        <v>5</v>
      </c>
      <c r="AB1086" s="763" t="s">
        <v>168</v>
      </c>
      <c r="AC1086" s="391">
        <f>ROUND(ROUND(ROUND(ROUND(ROUND(H1016+K1052,0)*O$8,0)*S1076,0)*V1083,0)*Y1085,0)-AA1086</f>
        <v>208</v>
      </c>
      <c r="AD1086" s="268"/>
    </row>
    <row r="1087" spans="1:30" ht="17.100000000000001" customHeight="1">
      <c r="A1087" s="229">
        <v>61</v>
      </c>
      <c r="B1087" s="229">
        <v>8521</v>
      </c>
      <c r="C1087" s="871" t="s">
        <v>7918</v>
      </c>
      <c r="D1087" s="765"/>
      <c r="E1087" s="765"/>
      <c r="F1087" s="378"/>
      <c r="G1087" s="1542" t="s">
        <v>6028</v>
      </c>
      <c r="H1087" s="477"/>
      <c r="I1087" s="478"/>
      <c r="J1087" s="756"/>
      <c r="K1087" s="664"/>
      <c r="L1087" s="314"/>
      <c r="M1087" s="245"/>
      <c r="N1087" s="208"/>
      <c r="O1087" s="385"/>
      <c r="P1087" s="231"/>
      <c r="Q1087" s="232"/>
      <c r="R1087" s="232"/>
      <c r="S1087" s="232"/>
      <c r="T1087" s="340"/>
      <c r="U1087" s="334"/>
      <c r="V1087" s="232"/>
      <c r="W1087" s="231"/>
      <c r="X1087" s="232"/>
      <c r="Y1087" s="314"/>
      <c r="Z1087" s="257"/>
      <c r="AA1087" s="257"/>
      <c r="AB1087" s="257"/>
      <c r="AC1087" s="473">
        <f>ROUND(ROUND(H1088*O$8,0),0)</f>
        <v>390</v>
      </c>
      <c r="AD1087" s="268"/>
    </row>
    <row r="1088" spans="1:30" ht="17.100000000000001" customHeight="1">
      <c r="A1088" s="243">
        <v>61</v>
      </c>
      <c r="B1088" s="243">
        <v>7370</v>
      </c>
      <c r="C1088" s="870" t="s">
        <v>7919</v>
      </c>
      <c r="D1088" s="765"/>
      <c r="E1088" s="765"/>
      <c r="F1088" s="378"/>
      <c r="G1088" s="1545"/>
      <c r="H1088" s="757">
        <f>'28児童発達支援(基本１)'!H1088</f>
        <v>557</v>
      </c>
      <c r="I1088" s="208" t="s">
        <v>18</v>
      </c>
      <c r="J1088" s="597"/>
      <c r="K1088" s="654"/>
      <c r="L1088" s="385"/>
      <c r="M1088" s="245"/>
      <c r="N1088" s="208"/>
      <c r="O1088" s="385"/>
      <c r="P1088" s="245"/>
      <c r="Q1088" s="208"/>
      <c r="R1088" s="208"/>
      <c r="S1088" s="208"/>
      <c r="T1088" s="611"/>
      <c r="U1088" s="301"/>
      <c r="V1088" s="208"/>
      <c r="W1088" s="245"/>
      <c r="X1088" s="208"/>
      <c r="Y1088" s="226"/>
      <c r="Z1088" s="762" t="s">
        <v>167</v>
      </c>
      <c r="AA1088" s="354">
        <v>5</v>
      </c>
      <c r="AB1088" s="763" t="s">
        <v>168</v>
      </c>
      <c r="AC1088" s="391">
        <f>ROUND(ROUND(H1088*O$8,0),0)-AA1088</f>
        <v>385</v>
      </c>
      <c r="AD1088" s="268"/>
    </row>
    <row r="1089" spans="1:30" ht="17.100000000000001" customHeight="1">
      <c r="A1089" s="243">
        <v>61</v>
      </c>
      <c r="B1089" s="243">
        <v>7371</v>
      </c>
      <c r="C1089" s="870" t="s">
        <v>7920</v>
      </c>
      <c r="D1089" s="765"/>
      <c r="E1089" s="765"/>
      <c r="F1089" s="378"/>
      <c r="G1089" s="1545"/>
      <c r="H1089" s="377"/>
      <c r="I1089" s="378"/>
      <c r="J1089" s="597"/>
      <c r="K1089" s="654"/>
      <c r="L1089" s="385"/>
      <c r="M1089" s="245"/>
      <c r="N1089" s="208"/>
      <c r="O1089" s="385"/>
      <c r="P1089" s="245"/>
      <c r="Q1089" s="208"/>
      <c r="R1089" s="208"/>
      <c r="S1089" s="208"/>
      <c r="T1089" s="611"/>
      <c r="U1089" s="301"/>
      <c r="V1089" s="385"/>
      <c r="W1089" s="1684" t="s">
        <v>4700</v>
      </c>
      <c r="X1089" s="362" t="s">
        <v>163</v>
      </c>
      <c r="Y1089" s="395">
        <v>0.85</v>
      </c>
      <c r="Z1089" s="355"/>
      <c r="AA1089" s="247"/>
      <c r="AB1089" s="247"/>
      <c r="AC1089" s="391">
        <f>ROUND(ROUND(H1088*O$8,0)*Y1089,0)</f>
        <v>332</v>
      </c>
      <c r="AD1089" s="268"/>
    </row>
    <row r="1090" spans="1:30" ht="17.100000000000001" customHeight="1">
      <c r="A1090" s="243">
        <v>61</v>
      </c>
      <c r="B1090" s="243">
        <v>7372</v>
      </c>
      <c r="C1090" s="870" t="s">
        <v>7921</v>
      </c>
      <c r="D1090" s="765"/>
      <c r="E1090" s="765"/>
      <c r="F1090" s="378"/>
      <c r="G1090" s="377"/>
      <c r="H1090" s="377"/>
      <c r="I1090" s="377"/>
      <c r="J1090" s="597"/>
      <c r="K1090" s="654"/>
      <c r="L1090" s="385"/>
      <c r="M1090" s="245"/>
      <c r="N1090" s="208"/>
      <c r="O1090" s="385"/>
      <c r="P1090" s="245"/>
      <c r="Q1090" s="208"/>
      <c r="R1090" s="208"/>
      <c r="S1090" s="208"/>
      <c r="T1090" s="761"/>
      <c r="U1090" s="304"/>
      <c r="V1090" s="226"/>
      <c r="W1090" s="1651"/>
      <c r="X1090" s="512"/>
      <c r="Y1090" s="368"/>
      <c r="Z1090" s="762" t="s">
        <v>167</v>
      </c>
      <c r="AA1090" s="354">
        <v>5</v>
      </c>
      <c r="AB1090" s="763" t="s">
        <v>168</v>
      </c>
      <c r="AC1090" s="391">
        <f>ROUND(ROUND(H1088*O$8,0)*Y1089,0)-AA1090</f>
        <v>327</v>
      </c>
      <c r="AD1090" s="268"/>
    </row>
    <row r="1091" spans="1:30" ht="17.100000000000001" customHeight="1">
      <c r="A1091" s="229">
        <v>61</v>
      </c>
      <c r="B1091" s="229">
        <v>8522</v>
      </c>
      <c r="C1091" s="871" t="s">
        <v>7922</v>
      </c>
      <c r="D1091" s="765"/>
      <c r="E1091" s="765"/>
      <c r="F1091" s="279"/>
      <c r="G1091" s="278"/>
      <c r="J1091" s="597"/>
      <c r="K1091" s="654"/>
      <c r="L1091" s="385"/>
      <c r="M1091" s="245"/>
      <c r="N1091" s="208"/>
      <c r="O1091" s="385"/>
      <c r="P1091" s="245"/>
      <c r="Q1091" s="208"/>
      <c r="R1091" s="208"/>
      <c r="S1091" s="208"/>
      <c r="T1091" s="1542" t="s">
        <v>4703</v>
      </c>
      <c r="U1091" s="372" t="s">
        <v>163</v>
      </c>
      <c r="V1091" s="373">
        <v>0.7</v>
      </c>
      <c r="W1091" s="231"/>
      <c r="X1091" s="232"/>
      <c r="Y1091" s="314"/>
      <c r="Z1091" s="257"/>
      <c r="AA1091" s="257"/>
      <c r="AB1091" s="257"/>
      <c r="AC1091" s="473">
        <f>ROUND(ROUND(H1088*O$8,0)*V1091,0)</f>
        <v>273</v>
      </c>
      <c r="AD1091" s="268"/>
    </row>
    <row r="1092" spans="1:30" ht="17.100000000000001" customHeight="1">
      <c r="A1092" s="243">
        <v>61</v>
      </c>
      <c r="B1092" s="243">
        <v>7373</v>
      </c>
      <c r="C1092" s="870" t="s">
        <v>7923</v>
      </c>
      <c r="D1092" s="765"/>
      <c r="E1092" s="765"/>
      <c r="F1092" s="279"/>
      <c r="G1092" s="278"/>
      <c r="H1092" s="208"/>
      <c r="I1092" s="388"/>
      <c r="J1092" s="597"/>
      <c r="K1092" s="654"/>
      <c r="L1092" s="385"/>
      <c r="M1092" s="245"/>
      <c r="N1092" s="208"/>
      <c r="O1092" s="385"/>
      <c r="P1092" s="245"/>
      <c r="Q1092" s="208"/>
      <c r="R1092" s="208"/>
      <c r="S1092" s="208"/>
      <c r="T1092" s="1545"/>
      <c r="U1092" s="214"/>
      <c r="V1092" s="609"/>
      <c r="W1092" s="281"/>
      <c r="X1092" s="216"/>
      <c r="Y1092" s="226"/>
      <c r="Z1092" s="762" t="s">
        <v>167</v>
      </c>
      <c r="AA1092" s="354">
        <v>5</v>
      </c>
      <c r="AB1092" s="763" t="s">
        <v>168</v>
      </c>
      <c r="AC1092" s="391">
        <f>ROUND(ROUND(H1088*O$8,0)*V1091,0)-AA1092</f>
        <v>268</v>
      </c>
      <c r="AD1092" s="268"/>
    </row>
    <row r="1093" spans="1:30" ht="17.100000000000001" customHeight="1">
      <c r="A1093" s="243">
        <v>61</v>
      </c>
      <c r="B1093" s="243">
        <v>7374</v>
      </c>
      <c r="C1093" s="870" t="s">
        <v>7924</v>
      </c>
      <c r="D1093" s="765"/>
      <c r="E1093" s="765"/>
      <c r="F1093" s="791"/>
      <c r="G1093" s="406"/>
      <c r="H1093" s="208"/>
      <c r="I1093" s="388"/>
      <c r="J1093" s="597"/>
      <c r="K1093" s="654"/>
      <c r="L1093" s="385"/>
      <c r="M1093" s="245"/>
      <c r="N1093" s="208"/>
      <c r="O1093" s="385"/>
      <c r="P1093" s="245"/>
      <c r="Q1093" s="208"/>
      <c r="R1093" s="208"/>
      <c r="S1093" s="208"/>
      <c r="T1093" s="1545"/>
      <c r="U1093" s="302"/>
      <c r="V1093" s="766"/>
      <c r="W1093" s="1684" t="s">
        <v>4700</v>
      </c>
      <c r="X1093" s="362" t="s">
        <v>163</v>
      </c>
      <c r="Y1093" s="395">
        <v>0.85</v>
      </c>
      <c r="Z1093" s="355"/>
      <c r="AA1093" s="247"/>
      <c r="AB1093" s="247"/>
      <c r="AC1093" s="391">
        <f>ROUND(ROUND(ROUND(H1088*O$8,0)*V1091,0)*Y1093,0)</f>
        <v>232</v>
      </c>
      <c r="AD1093" s="268"/>
    </row>
    <row r="1094" spans="1:30" ht="17.100000000000001" customHeight="1">
      <c r="A1094" s="243">
        <v>61</v>
      </c>
      <c r="B1094" s="243">
        <v>7375</v>
      </c>
      <c r="C1094" s="870" t="s">
        <v>7925</v>
      </c>
      <c r="D1094" s="765"/>
      <c r="E1094" s="764"/>
      <c r="F1094" s="791"/>
      <c r="G1094" s="406"/>
      <c r="H1094" s="208"/>
      <c r="I1094" s="388"/>
      <c r="J1094" s="597"/>
      <c r="K1094" s="654"/>
      <c r="L1094" s="385"/>
      <c r="M1094" s="245"/>
      <c r="N1094" s="208"/>
      <c r="O1094" s="385"/>
      <c r="P1094" s="245"/>
      <c r="Q1094" s="208"/>
      <c r="R1094" s="208"/>
      <c r="S1094" s="208"/>
      <c r="T1094" s="399"/>
      <c r="U1094" s="305"/>
      <c r="V1094" s="768"/>
      <c r="W1094" s="1651"/>
      <c r="X1094" s="512"/>
      <c r="Y1094" s="368"/>
      <c r="Z1094" s="762" t="s">
        <v>167</v>
      </c>
      <c r="AA1094" s="354">
        <v>5</v>
      </c>
      <c r="AB1094" s="763" t="s">
        <v>168</v>
      </c>
      <c r="AC1094" s="391">
        <f>ROUND(ROUND(ROUND(H1088*O$8,0)*V1091,0)*Y1093,0)-AA1094</f>
        <v>227</v>
      </c>
      <c r="AD1094" s="268"/>
    </row>
    <row r="1095" spans="1:30" ht="17.100000000000001" customHeight="1">
      <c r="A1095" s="229">
        <v>61</v>
      </c>
      <c r="B1095" s="229">
        <v>8793</v>
      </c>
      <c r="C1095" s="871" t="s">
        <v>7926</v>
      </c>
      <c r="D1095" s="765"/>
      <c r="E1095" s="764"/>
      <c r="F1095" s="791"/>
      <c r="G1095" s="406"/>
      <c r="H1095" s="208"/>
      <c r="I1095" s="388"/>
      <c r="J1095" s="597"/>
      <c r="K1095" s="654"/>
      <c r="L1095" s="385"/>
      <c r="M1095" s="245"/>
      <c r="N1095" s="208"/>
      <c r="O1095" s="385"/>
      <c r="P1095" s="245"/>
      <c r="Q1095" s="208"/>
      <c r="R1095" s="208"/>
      <c r="S1095" s="385"/>
      <c r="T1095" s="1542" t="s">
        <v>4708</v>
      </c>
      <c r="U1095" s="214" t="s">
        <v>163</v>
      </c>
      <c r="V1095" s="609">
        <v>0.85</v>
      </c>
      <c r="W1095" s="231"/>
      <c r="X1095" s="232"/>
      <c r="Y1095" s="314"/>
      <c r="Z1095" s="257"/>
      <c r="AA1095" s="257"/>
      <c r="AB1095" s="257"/>
      <c r="AC1095" s="473">
        <f>ROUND(ROUND(H1088*O$8,0)*V1095,0)</f>
        <v>332</v>
      </c>
      <c r="AD1095" s="268"/>
    </row>
    <row r="1096" spans="1:30" ht="17.100000000000001" customHeight="1">
      <c r="A1096" s="243">
        <v>61</v>
      </c>
      <c r="B1096" s="243">
        <v>7376</v>
      </c>
      <c r="C1096" s="870" t="s">
        <v>7927</v>
      </c>
      <c r="D1096" s="765"/>
      <c r="E1096" s="764"/>
      <c r="F1096" s="791"/>
      <c r="G1096" s="406"/>
      <c r="H1096" s="208"/>
      <c r="I1096" s="388"/>
      <c r="J1096" s="597"/>
      <c r="K1096" s="654"/>
      <c r="L1096" s="385"/>
      <c r="M1096" s="245"/>
      <c r="N1096" s="208"/>
      <c r="O1096" s="385"/>
      <c r="P1096" s="245"/>
      <c r="Q1096" s="208"/>
      <c r="R1096" s="208"/>
      <c r="S1096" s="208"/>
      <c r="T1096" s="1545"/>
      <c r="U1096" s="214"/>
      <c r="V1096" s="609"/>
      <c r="W1096" s="281"/>
      <c r="X1096" s="216"/>
      <c r="Y1096" s="226"/>
      <c r="Z1096" s="762" t="s">
        <v>167</v>
      </c>
      <c r="AA1096" s="354">
        <v>5</v>
      </c>
      <c r="AB1096" s="763" t="s">
        <v>168</v>
      </c>
      <c r="AC1096" s="391">
        <f>ROUND(ROUND(H1088*O$8,0)*V1095,0)-AA1096</f>
        <v>327</v>
      </c>
      <c r="AD1096" s="268"/>
    </row>
    <row r="1097" spans="1:30" ht="17.100000000000001" customHeight="1">
      <c r="A1097" s="243">
        <v>61</v>
      </c>
      <c r="B1097" s="243">
        <v>7377</v>
      </c>
      <c r="C1097" s="870" t="s">
        <v>7928</v>
      </c>
      <c r="D1097" s="765"/>
      <c r="E1097" s="764"/>
      <c r="F1097" s="279"/>
      <c r="G1097" s="278"/>
      <c r="H1097" s="278"/>
      <c r="I1097" s="279"/>
      <c r="J1097" s="597"/>
      <c r="K1097" s="654"/>
      <c r="L1097" s="385"/>
      <c r="M1097" s="245"/>
      <c r="N1097" s="208"/>
      <c r="O1097" s="385"/>
      <c r="P1097" s="245"/>
      <c r="Q1097" s="208"/>
      <c r="R1097" s="208"/>
      <c r="S1097" s="208"/>
      <c r="T1097" s="1545"/>
      <c r="U1097" s="302"/>
      <c r="V1097" s="766"/>
      <c r="W1097" s="1684" t="s">
        <v>4700</v>
      </c>
      <c r="X1097" s="362" t="s">
        <v>163</v>
      </c>
      <c r="Y1097" s="395">
        <v>0.85</v>
      </c>
      <c r="Z1097" s="355"/>
      <c r="AA1097" s="247"/>
      <c r="AB1097" s="247"/>
      <c r="AC1097" s="391">
        <f>ROUND(ROUND(ROUND(H1088*O$8,0)*V1095,0)*Y1097,0)</f>
        <v>282</v>
      </c>
      <c r="AD1097" s="268"/>
    </row>
    <row r="1098" spans="1:30" ht="17.100000000000001" customHeight="1">
      <c r="A1098" s="243">
        <v>61</v>
      </c>
      <c r="B1098" s="243">
        <v>7378</v>
      </c>
      <c r="C1098" s="870" t="s">
        <v>7929</v>
      </c>
      <c r="D1098" s="765"/>
      <c r="E1098" s="764"/>
      <c r="F1098" s="279"/>
      <c r="G1098" s="278"/>
      <c r="H1098" s="278"/>
      <c r="I1098" s="279"/>
      <c r="J1098" s="597"/>
      <c r="K1098" s="654"/>
      <c r="L1098" s="385"/>
      <c r="M1098" s="245"/>
      <c r="N1098" s="208"/>
      <c r="O1098" s="385"/>
      <c r="P1098" s="281"/>
      <c r="Q1098" s="216"/>
      <c r="R1098" s="216"/>
      <c r="S1098" s="216"/>
      <c r="T1098" s="1563"/>
      <c r="U1098" s="305"/>
      <c r="V1098" s="768"/>
      <c r="W1098" s="1651"/>
      <c r="X1098" s="512"/>
      <c r="Y1098" s="368"/>
      <c r="Z1098" s="762" t="s">
        <v>167</v>
      </c>
      <c r="AA1098" s="354">
        <v>5</v>
      </c>
      <c r="AB1098" s="763" t="s">
        <v>168</v>
      </c>
      <c r="AC1098" s="391">
        <f>ROUND(ROUND(ROUND(H1088*O$8,0)*V1095,0)*Y1097,0)-AA1098</f>
        <v>277</v>
      </c>
      <c r="AD1098" s="268"/>
    </row>
    <row r="1099" spans="1:30" ht="17.100000000000001" customHeight="1">
      <c r="A1099" s="229">
        <v>61</v>
      </c>
      <c r="B1099" s="229">
        <v>8523</v>
      </c>
      <c r="C1099" s="871" t="s">
        <v>7930</v>
      </c>
      <c r="D1099" s="765"/>
      <c r="E1099" s="765"/>
      <c r="F1099" s="279"/>
      <c r="G1099" s="278"/>
      <c r="H1099" s="278"/>
      <c r="I1099" s="279"/>
      <c r="J1099" s="597"/>
      <c r="K1099" s="654"/>
      <c r="L1099" s="385"/>
      <c r="M1099" s="245"/>
      <c r="N1099" s="208"/>
      <c r="O1099" s="385"/>
      <c r="P1099" s="1539" t="s">
        <v>4713</v>
      </c>
      <c r="Q1099" s="1608" t="s">
        <v>162</v>
      </c>
      <c r="R1099" s="769"/>
      <c r="S1099" s="769"/>
      <c r="T1099" s="340"/>
      <c r="U1099" s="338"/>
      <c r="V1099" s="334"/>
      <c r="W1099" s="231"/>
      <c r="X1099" s="232"/>
      <c r="Y1099" s="314"/>
      <c r="Z1099" s="257"/>
      <c r="AA1099" s="257"/>
      <c r="AB1099" s="257"/>
      <c r="AC1099" s="473">
        <f>ROUND(ROUND(H1088*O$8,0)*S1100,0)</f>
        <v>273</v>
      </c>
      <c r="AD1099" s="268"/>
    </row>
    <row r="1100" spans="1:30" ht="17.100000000000001" customHeight="1">
      <c r="A1100" s="243">
        <v>61</v>
      </c>
      <c r="B1100" s="243">
        <v>7379</v>
      </c>
      <c r="C1100" s="870" t="s">
        <v>7931</v>
      </c>
      <c r="D1100" s="765"/>
      <c r="E1100" s="765"/>
      <c r="F1100" s="279"/>
      <c r="G1100" s="278"/>
      <c r="H1100" s="278"/>
      <c r="I1100" s="279"/>
      <c r="J1100" s="597"/>
      <c r="K1100" s="654"/>
      <c r="L1100" s="385"/>
      <c r="M1100" s="245"/>
      <c r="N1100" s="208"/>
      <c r="O1100" s="385"/>
      <c r="P1100" s="1631"/>
      <c r="Q1100" s="1586"/>
      <c r="R1100" s="214" t="s">
        <v>163</v>
      </c>
      <c r="S1100" s="770">
        <v>0.7</v>
      </c>
      <c r="T1100" s="611"/>
      <c r="U1100" s="392"/>
      <c r="V1100" s="301"/>
      <c r="W1100" s="245"/>
      <c r="X1100" s="208"/>
      <c r="Y1100" s="226"/>
      <c r="Z1100" s="762" t="s">
        <v>167</v>
      </c>
      <c r="AA1100" s="354">
        <v>5</v>
      </c>
      <c r="AB1100" s="763" t="s">
        <v>168</v>
      </c>
      <c r="AC1100" s="391">
        <f>ROUND(ROUND(H1088*O$8,0)*S1100,0)-AA1100</f>
        <v>268</v>
      </c>
      <c r="AD1100" s="268"/>
    </row>
    <row r="1101" spans="1:30" ht="17.100000000000001" customHeight="1">
      <c r="A1101" s="243">
        <v>61</v>
      </c>
      <c r="B1101" s="243">
        <v>7380</v>
      </c>
      <c r="C1101" s="870" t="s">
        <v>7932</v>
      </c>
      <c r="D1101" s="765"/>
      <c r="E1101" s="765"/>
      <c r="F1101" s="279"/>
      <c r="G1101" s="278"/>
      <c r="H1101" s="278"/>
      <c r="I1101" s="279"/>
      <c r="J1101" s="597"/>
      <c r="K1101" s="654"/>
      <c r="L1101" s="385"/>
      <c r="M1101" s="245"/>
      <c r="N1101" s="208"/>
      <c r="O1101" s="385"/>
      <c r="P1101" s="1631"/>
      <c r="Q1101" s="1586"/>
      <c r="T1101" s="611"/>
      <c r="U1101" s="392"/>
      <c r="V1101" s="301"/>
      <c r="W1101" s="1684" t="s">
        <v>4700</v>
      </c>
      <c r="X1101" s="362" t="s">
        <v>163</v>
      </c>
      <c r="Y1101" s="395">
        <v>0.85</v>
      </c>
      <c r="Z1101" s="355"/>
      <c r="AA1101" s="247"/>
      <c r="AB1101" s="247"/>
      <c r="AC1101" s="391">
        <f>ROUND(ROUND(ROUND(H1088*O$8,0)*S1100,0)*Y1101,0)</f>
        <v>232</v>
      </c>
      <c r="AD1101" s="268"/>
    </row>
    <row r="1102" spans="1:30" ht="17.100000000000001" customHeight="1">
      <c r="A1102" s="243">
        <v>61</v>
      </c>
      <c r="B1102" s="243">
        <v>7381</v>
      </c>
      <c r="C1102" s="870" t="s">
        <v>7933</v>
      </c>
      <c r="D1102" s="765"/>
      <c r="E1102" s="765"/>
      <c r="F1102" s="279"/>
      <c r="G1102" s="278"/>
      <c r="H1102" s="278"/>
      <c r="I1102" s="279"/>
      <c r="J1102" s="597"/>
      <c r="K1102" s="654"/>
      <c r="L1102" s="385"/>
      <c r="M1102" s="245"/>
      <c r="N1102" s="208"/>
      <c r="O1102" s="385"/>
      <c r="P1102" s="772"/>
      <c r="Q1102" s="1586"/>
      <c r="R1102" s="214"/>
      <c r="S1102" s="214"/>
      <c r="T1102" s="761"/>
      <c r="U1102" s="407"/>
      <c r="V1102" s="304"/>
      <c r="W1102" s="1651"/>
      <c r="X1102" s="512"/>
      <c r="Y1102" s="368"/>
      <c r="Z1102" s="762" t="s">
        <v>167</v>
      </c>
      <c r="AA1102" s="354">
        <v>5</v>
      </c>
      <c r="AB1102" s="763" t="s">
        <v>168</v>
      </c>
      <c r="AC1102" s="391">
        <f>ROUND(ROUND(ROUND(H1088*O$8,0)*S1100,0)*Y1101,0)-AA1102</f>
        <v>227</v>
      </c>
      <c r="AD1102" s="268"/>
    </row>
    <row r="1103" spans="1:30" ht="17.100000000000001" customHeight="1">
      <c r="A1103" s="229">
        <v>61</v>
      </c>
      <c r="B1103" s="229">
        <v>8524</v>
      </c>
      <c r="C1103" s="871" t="s">
        <v>7934</v>
      </c>
      <c r="D1103" s="765"/>
      <c r="E1103" s="765"/>
      <c r="F1103" s="279"/>
      <c r="G1103" s="278"/>
      <c r="H1103" s="278"/>
      <c r="I1103" s="279"/>
      <c r="J1103" s="597"/>
      <c r="K1103" s="654"/>
      <c r="L1103" s="385"/>
      <c r="M1103" s="245"/>
      <c r="N1103" s="208"/>
      <c r="O1103" s="385"/>
      <c r="P1103" s="773"/>
      <c r="T1103" s="1542" t="s">
        <v>4703</v>
      </c>
      <c r="U1103" s="372" t="s">
        <v>163</v>
      </c>
      <c r="V1103" s="373">
        <v>0.7</v>
      </c>
      <c r="W1103" s="231"/>
      <c r="X1103" s="232"/>
      <c r="Y1103" s="314"/>
      <c r="Z1103" s="257"/>
      <c r="AA1103" s="257"/>
      <c r="AB1103" s="257"/>
      <c r="AC1103" s="473">
        <f>ROUND(ROUND(ROUND(H1088*O$8,0)*S1100,0)*V1103,0)</f>
        <v>191</v>
      </c>
      <c r="AD1103" s="268"/>
    </row>
    <row r="1104" spans="1:30" ht="17.100000000000001" customHeight="1">
      <c r="A1104" s="243">
        <v>61</v>
      </c>
      <c r="B1104" s="243">
        <v>7382</v>
      </c>
      <c r="C1104" s="870" t="s">
        <v>7935</v>
      </c>
      <c r="D1104" s="765"/>
      <c r="E1104" s="765"/>
      <c r="F1104" s="279"/>
      <c r="G1104" s="278"/>
      <c r="H1104" s="278"/>
      <c r="I1104" s="279"/>
      <c r="J1104" s="597"/>
      <c r="K1104" s="654"/>
      <c r="L1104" s="385"/>
      <c r="M1104" s="245"/>
      <c r="N1104" s="208"/>
      <c r="O1104" s="385"/>
      <c r="P1104" s="773"/>
      <c r="T1104" s="1545"/>
      <c r="U1104" s="214"/>
      <c r="V1104" s="609"/>
      <c r="W1104" s="281"/>
      <c r="X1104" s="216"/>
      <c r="Y1104" s="226"/>
      <c r="Z1104" s="762" t="s">
        <v>167</v>
      </c>
      <c r="AA1104" s="354">
        <v>5</v>
      </c>
      <c r="AB1104" s="763" t="s">
        <v>168</v>
      </c>
      <c r="AC1104" s="391">
        <f>ROUND(ROUND(ROUND(H1088*O$8,0)*S1100,0)*V1103,0)-AA1104</f>
        <v>186</v>
      </c>
      <c r="AD1104" s="268"/>
    </row>
    <row r="1105" spans="1:30" ht="17.100000000000001" customHeight="1">
      <c r="A1105" s="243">
        <v>61</v>
      </c>
      <c r="B1105" s="243">
        <v>7383</v>
      </c>
      <c r="C1105" s="870" t="s">
        <v>7936</v>
      </c>
      <c r="D1105" s="765"/>
      <c r="E1105" s="765"/>
      <c r="F1105" s="279"/>
      <c r="G1105" s="278"/>
      <c r="H1105" s="278"/>
      <c r="I1105" s="279"/>
      <c r="J1105" s="597"/>
      <c r="K1105" s="654"/>
      <c r="L1105" s="385"/>
      <c r="M1105" s="245"/>
      <c r="N1105" s="208"/>
      <c r="O1105" s="385"/>
      <c r="P1105" s="774"/>
      <c r="Q1105" s="214"/>
      <c r="R1105" s="1653"/>
      <c r="S1105" s="1653"/>
      <c r="T1105" s="1545"/>
      <c r="U1105" s="302"/>
      <c r="V1105" s="766"/>
      <c r="W1105" s="1684" t="s">
        <v>4700</v>
      </c>
      <c r="X1105" s="362" t="s">
        <v>163</v>
      </c>
      <c r="Y1105" s="395">
        <v>0.85</v>
      </c>
      <c r="Z1105" s="355"/>
      <c r="AA1105" s="247"/>
      <c r="AB1105" s="247"/>
      <c r="AC1105" s="391">
        <f>ROUND(ROUND(ROUND(ROUND(H1088*O$8,0)*S1100,0)*V1103,0)*Y1105,0)</f>
        <v>162</v>
      </c>
      <c r="AD1105" s="268"/>
    </row>
    <row r="1106" spans="1:30" ht="17.100000000000001" customHeight="1">
      <c r="A1106" s="243">
        <v>61</v>
      </c>
      <c r="B1106" s="243">
        <v>7384</v>
      </c>
      <c r="C1106" s="870" t="s">
        <v>7937</v>
      </c>
      <c r="D1106" s="765"/>
      <c r="E1106" s="765"/>
      <c r="F1106" s="279"/>
      <c r="G1106" s="278"/>
      <c r="H1106" s="278"/>
      <c r="I1106" s="279"/>
      <c r="J1106" s="597"/>
      <c r="K1106" s="654"/>
      <c r="L1106" s="385"/>
      <c r="M1106" s="245"/>
      <c r="N1106" s="208"/>
      <c r="O1106" s="385"/>
      <c r="P1106" s="774"/>
      <c r="Q1106" s="214"/>
      <c r="R1106" s="214"/>
      <c r="S1106" s="214"/>
      <c r="T1106" s="399"/>
      <c r="U1106" s="305"/>
      <c r="V1106" s="768"/>
      <c r="W1106" s="1651"/>
      <c r="X1106" s="512"/>
      <c r="Y1106" s="368"/>
      <c r="Z1106" s="762" t="s">
        <v>167</v>
      </c>
      <c r="AA1106" s="354">
        <v>5</v>
      </c>
      <c r="AB1106" s="763" t="s">
        <v>168</v>
      </c>
      <c r="AC1106" s="391">
        <f>ROUND(ROUND(ROUND(ROUND(H1088*O$8,0)*S1100,0)*V1103,0)*Y1105,0)-AA1106</f>
        <v>157</v>
      </c>
      <c r="AD1106" s="268"/>
    </row>
    <row r="1107" spans="1:30" ht="17.100000000000001" customHeight="1">
      <c r="A1107" s="229">
        <v>61</v>
      </c>
      <c r="B1107" s="229">
        <v>8794</v>
      </c>
      <c r="C1107" s="871" t="s">
        <v>7938</v>
      </c>
      <c r="D1107" s="765"/>
      <c r="E1107" s="765"/>
      <c r="F1107" s="279"/>
      <c r="G1107" s="278"/>
      <c r="H1107" s="278"/>
      <c r="I1107" s="279"/>
      <c r="J1107" s="597"/>
      <c r="K1107" s="654"/>
      <c r="L1107" s="385"/>
      <c r="M1107" s="245"/>
      <c r="N1107" s="208"/>
      <c r="O1107" s="385"/>
      <c r="P1107" s="773"/>
      <c r="Q1107" s="214"/>
      <c r="R1107" s="1599"/>
      <c r="S1107" s="1600"/>
      <c r="T1107" s="1542" t="s">
        <v>4708</v>
      </c>
      <c r="U1107" s="214" t="s">
        <v>163</v>
      </c>
      <c r="V1107" s="609">
        <v>0.85</v>
      </c>
      <c r="W1107" s="231"/>
      <c r="X1107" s="232"/>
      <c r="Y1107" s="314"/>
      <c r="Z1107" s="257"/>
      <c r="AA1107" s="257"/>
      <c r="AB1107" s="257"/>
      <c r="AC1107" s="473">
        <f>ROUND(ROUND(ROUND(H1088*O$8,0)*S1100,0)*V1107,0)</f>
        <v>232</v>
      </c>
      <c r="AD1107" s="268"/>
    </row>
    <row r="1108" spans="1:30" ht="17.100000000000001" customHeight="1">
      <c r="A1108" s="243">
        <v>61</v>
      </c>
      <c r="B1108" s="243">
        <v>7385</v>
      </c>
      <c r="C1108" s="870" t="s">
        <v>7939</v>
      </c>
      <c r="D1108" s="765"/>
      <c r="E1108" s="765"/>
      <c r="F1108" s="279"/>
      <c r="G1108" s="278"/>
      <c r="H1108" s="278"/>
      <c r="I1108" s="279"/>
      <c r="J1108" s="597"/>
      <c r="K1108" s="654"/>
      <c r="L1108" s="385"/>
      <c r="M1108" s="245"/>
      <c r="N1108" s="208"/>
      <c r="O1108" s="385"/>
      <c r="P1108" s="773"/>
      <c r="Q1108" s="214"/>
      <c r="R1108" s="609"/>
      <c r="S1108" s="609"/>
      <c r="T1108" s="1545"/>
      <c r="U1108" s="214"/>
      <c r="V1108" s="609"/>
      <c r="W1108" s="281"/>
      <c r="X1108" s="216"/>
      <c r="Y1108" s="226"/>
      <c r="Z1108" s="762" t="s">
        <v>167</v>
      </c>
      <c r="AA1108" s="354">
        <v>5</v>
      </c>
      <c r="AB1108" s="763" t="s">
        <v>168</v>
      </c>
      <c r="AC1108" s="391">
        <f>ROUND(ROUND(ROUND(H1088*O$8,0)*S1100,0)*V1107,0)-AA1108</f>
        <v>227</v>
      </c>
      <c r="AD1108" s="268"/>
    </row>
    <row r="1109" spans="1:30" ht="17.100000000000001" customHeight="1">
      <c r="A1109" s="243">
        <v>61</v>
      </c>
      <c r="B1109" s="243">
        <v>7386</v>
      </c>
      <c r="C1109" s="870" t="s">
        <v>7940</v>
      </c>
      <c r="D1109" s="765"/>
      <c r="E1109" s="765"/>
      <c r="F1109" s="279"/>
      <c r="G1109" s="278"/>
      <c r="H1109" s="278"/>
      <c r="I1109" s="279"/>
      <c r="J1109" s="597"/>
      <c r="K1109" s="654"/>
      <c r="L1109" s="385"/>
      <c r="M1109" s="245"/>
      <c r="N1109" s="208"/>
      <c r="O1109" s="385"/>
      <c r="P1109" s="774"/>
      <c r="Q1109" s="214"/>
      <c r="R1109" s="609"/>
      <c r="S1109" s="609"/>
      <c r="T1109" s="1545"/>
      <c r="U1109" s="302"/>
      <c r="V1109" s="766"/>
      <c r="W1109" s="1684" t="s">
        <v>4700</v>
      </c>
      <c r="X1109" s="362" t="s">
        <v>163</v>
      </c>
      <c r="Y1109" s="395">
        <v>0.85</v>
      </c>
      <c r="Z1109" s="355"/>
      <c r="AA1109" s="247"/>
      <c r="AB1109" s="247"/>
      <c r="AC1109" s="391">
        <f>ROUND(ROUND(ROUND(ROUND(H1088*O$8,0)*S1100,0)*V1107,0)*Y1109,0)</f>
        <v>197</v>
      </c>
      <c r="AD1109" s="268"/>
    </row>
    <row r="1110" spans="1:30" ht="17.100000000000001" customHeight="1">
      <c r="A1110" s="243">
        <v>61</v>
      </c>
      <c r="B1110" s="243">
        <v>7387</v>
      </c>
      <c r="C1110" s="870" t="s">
        <v>7941</v>
      </c>
      <c r="D1110" s="765"/>
      <c r="E1110" s="765"/>
      <c r="F1110" s="279"/>
      <c r="G1110" s="278"/>
      <c r="H1110" s="278"/>
      <c r="I1110" s="279"/>
      <c r="J1110" s="597"/>
      <c r="K1110" s="654"/>
      <c r="L1110" s="385"/>
      <c r="M1110" s="245"/>
      <c r="N1110" s="208"/>
      <c r="O1110" s="385"/>
      <c r="P1110" s="773"/>
      <c r="Q1110" s="214"/>
      <c r="R1110" s="214"/>
      <c r="S1110" s="214"/>
      <c r="T1110" s="1563"/>
      <c r="U1110" s="305"/>
      <c r="V1110" s="768"/>
      <c r="W1110" s="1651"/>
      <c r="X1110" s="512"/>
      <c r="Y1110" s="368"/>
      <c r="Z1110" s="762" t="s">
        <v>167</v>
      </c>
      <c r="AA1110" s="354">
        <v>5</v>
      </c>
      <c r="AB1110" s="763" t="s">
        <v>168</v>
      </c>
      <c r="AC1110" s="391">
        <f>ROUND(ROUND(ROUND(ROUND(H1088*O$8,0)*S1100,0)*V1107,0)*Y1109,0)-AA1110</f>
        <v>192</v>
      </c>
      <c r="AD1110" s="268"/>
    </row>
    <row r="1111" spans="1:30" ht="17.100000000000001" customHeight="1">
      <c r="A1111" s="243">
        <v>61</v>
      </c>
      <c r="B1111" s="243">
        <v>7388</v>
      </c>
      <c r="C1111" s="870" t="s">
        <v>7942</v>
      </c>
      <c r="D1111" s="765"/>
      <c r="E1111" s="765"/>
      <c r="F1111" s="279"/>
      <c r="G1111" s="278"/>
      <c r="H1111" s="278"/>
      <c r="I1111" s="279"/>
      <c r="J1111" s="597"/>
      <c r="K1111" s="654"/>
      <c r="L1111" s="385"/>
      <c r="M1111" s="245"/>
      <c r="N1111" s="208"/>
      <c r="O1111" s="385"/>
      <c r="P1111" s="773"/>
      <c r="Q1111" s="1580" t="s">
        <v>165</v>
      </c>
      <c r="R1111" s="775"/>
      <c r="S1111" s="775"/>
      <c r="T1111" s="359"/>
      <c r="U1111" s="360"/>
      <c r="V1111" s="361"/>
      <c r="W1111" s="523"/>
      <c r="X1111" s="524"/>
      <c r="Y1111" s="642"/>
      <c r="Z1111" s="247"/>
      <c r="AA1111" s="247"/>
      <c r="AB1111" s="247"/>
      <c r="AC1111" s="391">
        <f>ROUND(ROUND(H1088*O$8,0)*S1112,0)</f>
        <v>195</v>
      </c>
      <c r="AD1111" s="268"/>
    </row>
    <row r="1112" spans="1:30" ht="17.100000000000001" customHeight="1">
      <c r="A1112" s="243">
        <v>61</v>
      </c>
      <c r="B1112" s="243">
        <v>7389</v>
      </c>
      <c r="C1112" s="870" t="s">
        <v>7943</v>
      </c>
      <c r="D1112" s="765"/>
      <c r="E1112" s="765"/>
      <c r="F1112" s="279"/>
      <c r="G1112" s="278"/>
      <c r="H1112" s="278"/>
      <c r="I1112" s="279"/>
      <c r="J1112" s="597"/>
      <c r="K1112" s="654"/>
      <c r="L1112" s="385"/>
      <c r="M1112" s="245"/>
      <c r="N1112" s="208"/>
      <c r="O1112" s="385"/>
      <c r="P1112" s="772"/>
      <c r="Q1112" s="1620"/>
      <c r="R1112" s="643" t="s">
        <v>163</v>
      </c>
      <c r="S1112" s="365">
        <v>0.5</v>
      </c>
      <c r="T1112" s="777"/>
      <c r="U1112" s="639"/>
      <c r="V1112" s="529"/>
      <c r="W1112" s="516"/>
      <c r="X1112" s="517"/>
      <c r="Y1112" s="526"/>
      <c r="Z1112" s="762" t="s">
        <v>167</v>
      </c>
      <c r="AA1112" s="354">
        <v>5</v>
      </c>
      <c r="AB1112" s="763" t="s">
        <v>168</v>
      </c>
      <c r="AC1112" s="391">
        <f>ROUND(ROUND(H1088*O$8,0)*S1112,0)-AA1112</f>
        <v>190</v>
      </c>
      <c r="AD1112" s="268"/>
    </row>
    <row r="1113" spans="1:30" ht="17.100000000000001" customHeight="1">
      <c r="A1113" s="243">
        <v>61</v>
      </c>
      <c r="B1113" s="243">
        <v>7390</v>
      </c>
      <c r="C1113" s="870" t="s">
        <v>7944</v>
      </c>
      <c r="D1113" s="765"/>
      <c r="E1113" s="765"/>
      <c r="F1113" s="279"/>
      <c r="G1113" s="278"/>
      <c r="H1113" s="278"/>
      <c r="I1113" s="279"/>
      <c r="J1113" s="597"/>
      <c r="K1113" s="654"/>
      <c r="L1113" s="385"/>
      <c r="M1113" s="245"/>
      <c r="N1113" s="208"/>
      <c r="O1113" s="385"/>
      <c r="P1113" s="772"/>
      <c r="Q1113" s="1620"/>
      <c r="R1113" s="530"/>
      <c r="S1113" s="530"/>
      <c r="T1113" s="777"/>
      <c r="U1113" s="639"/>
      <c r="V1113" s="529"/>
      <c r="W1113" s="1684" t="s">
        <v>4700</v>
      </c>
      <c r="X1113" s="362" t="s">
        <v>163</v>
      </c>
      <c r="Y1113" s="395">
        <v>0.85</v>
      </c>
      <c r="Z1113" s="355"/>
      <c r="AA1113" s="247"/>
      <c r="AB1113" s="247"/>
      <c r="AC1113" s="391">
        <f>ROUND(ROUND(ROUND(H1088*O$8,0)*S1112,0)*Y1113,0)</f>
        <v>166</v>
      </c>
      <c r="AD1113" s="268"/>
    </row>
    <row r="1114" spans="1:30" ht="17.100000000000001" customHeight="1">
      <c r="A1114" s="243">
        <v>61</v>
      </c>
      <c r="B1114" s="243">
        <v>7391</v>
      </c>
      <c r="C1114" s="870" t="s">
        <v>7945</v>
      </c>
      <c r="D1114" s="765"/>
      <c r="E1114" s="765"/>
      <c r="F1114" s="279"/>
      <c r="G1114" s="278"/>
      <c r="H1114" s="278"/>
      <c r="I1114" s="279"/>
      <c r="J1114" s="597"/>
      <c r="K1114" s="654"/>
      <c r="L1114" s="385"/>
      <c r="M1114" s="245"/>
      <c r="N1114" s="208"/>
      <c r="O1114" s="385"/>
      <c r="P1114" s="772"/>
      <c r="Q1114" s="1620"/>
      <c r="R1114" s="643"/>
      <c r="S1114" s="643"/>
      <c r="T1114" s="778"/>
      <c r="U1114" s="525"/>
      <c r="V1114" s="539"/>
      <c r="W1114" s="1651"/>
      <c r="X1114" s="512"/>
      <c r="Y1114" s="368"/>
      <c r="Z1114" s="762" t="s">
        <v>167</v>
      </c>
      <c r="AA1114" s="354">
        <v>5</v>
      </c>
      <c r="AB1114" s="763" t="s">
        <v>168</v>
      </c>
      <c r="AC1114" s="391">
        <f>ROUND(ROUND(ROUND(H1088*O$8,0)*S1112,0)*Y1113,0)-AA1114</f>
        <v>161</v>
      </c>
      <c r="AD1114" s="268"/>
    </row>
    <row r="1115" spans="1:30" ht="17.100000000000001" customHeight="1">
      <c r="A1115" s="243">
        <v>61</v>
      </c>
      <c r="B1115" s="243">
        <v>7392</v>
      </c>
      <c r="C1115" s="870" t="s">
        <v>7946</v>
      </c>
      <c r="D1115" s="765"/>
      <c r="E1115" s="765"/>
      <c r="F1115" s="279"/>
      <c r="G1115" s="278"/>
      <c r="H1115" s="278"/>
      <c r="I1115" s="279"/>
      <c r="J1115" s="597"/>
      <c r="K1115" s="654"/>
      <c r="L1115" s="385"/>
      <c r="M1115" s="245"/>
      <c r="N1115" s="208"/>
      <c r="O1115" s="385"/>
      <c r="P1115" s="773"/>
      <c r="Q1115" s="530"/>
      <c r="R1115" s="530"/>
      <c r="S1115" s="530"/>
      <c r="T1115" s="1580" t="s">
        <v>4703</v>
      </c>
      <c r="U1115" s="362" t="s">
        <v>163</v>
      </c>
      <c r="V1115" s="356">
        <v>0.7</v>
      </c>
      <c r="W1115" s="523"/>
      <c r="X1115" s="524"/>
      <c r="Y1115" s="642"/>
      <c r="Z1115" s="247"/>
      <c r="AA1115" s="247"/>
      <c r="AB1115" s="247"/>
      <c r="AC1115" s="391">
        <f>ROUND(ROUND(ROUND(H1088*O$8,0)*S1112,0)*V1115,0)</f>
        <v>137</v>
      </c>
      <c r="AD1115" s="268"/>
    </row>
    <row r="1116" spans="1:30" ht="17.100000000000001" customHeight="1">
      <c r="A1116" s="243">
        <v>61</v>
      </c>
      <c r="B1116" s="243">
        <v>7393</v>
      </c>
      <c r="C1116" s="870" t="s">
        <v>7947</v>
      </c>
      <c r="D1116" s="765"/>
      <c r="E1116" s="765"/>
      <c r="F1116" s="279"/>
      <c r="G1116" s="278"/>
      <c r="H1116" s="278"/>
      <c r="I1116" s="279"/>
      <c r="J1116" s="597"/>
      <c r="K1116" s="654"/>
      <c r="L1116" s="385"/>
      <c r="M1116" s="245"/>
      <c r="N1116" s="208"/>
      <c r="O1116" s="385"/>
      <c r="P1116" s="773"/>
      <c r="Q1116" s="530"/>
      <c r="R1116" s="530"/>
      <c r="S1116" s="530"/>
      <c r="T1116" s="1620"/>
      <c r="U1116" s="643"/>
      <c r="V1116" s="365"/>
      <c r="W1116" s="319"/>
      <c r="X1116" s="288"/>
      <c r="Y1116" s="526"/>
      <c r="Z1116" s="762" t="s">
        <v>167</v>
      </c>
      <c r="AA1116" s="354">
        <v>5</v>
      </c>
      <c r="AB1116" s="763" t="s">
        <v>168</v>
      </c>
      <c r="AC1116" s="391">
        <f>ROUND(ROUND(ROUND(H1088*O$8,0)*S1112,0)*V1115,0)-AA1116</f>
        <v>132</v>
      </c>
      <c r="AD1116" s="268"/>
    </row>
    <row r="1117" spans="1:30" ht="17.100000000000001" customHeight="1">
      <c r="A1117" s="243">
        <v>61</v>
      </c>
      <c r="B1117" s="243">
        <v>7394</v>
      </c>
      <c r="C1117" s="870" t="s">
        <v>7948</v>
      </c>
      <c r="D1117" s="765"/>
      <c r="E1117" s="765"/>
      <c r="F1117" s="279"/>
      <c r="G1117" s="278"/>
      <c r="H1117" s="278"/>
      <c r="I1117" s="279"/>
      <c r="J1117" s="597"/>
      <c r="K1117" s="654"/>
      <c r="L1117" s="385"/>
      <c r="M1117" s="245"/>
      <c r="N1117" s="208"/>
      <c r="O1117" s="385"/>
      <c r="P1117" s="774"/>
      <c r="Q1117" s="643"/>
      <c r="R1117" s="1644"/>
      <c r="S1117" s="1652"/>
      <c r="T1117" s="1620"/>
      <c r="U1117" s="779"/>
      <c r="V1117" s="780"/>
      <c r="W1117" s="1684" t="s">
        <v>4700</v>
      </c>
      <c r="X1117" s="362" t="s">
        <v>163</v>
      </c>
      <c r="Y1117" s="395">
        <v>0.85</v>
      </c>
      <c r="Z1117" s="355"/>
      <c r="AA1117" s="247"/>
      <c r="AB1117" s="247"/>
      <c r="AC1117" s="391">
        <f>ROUND(ROUND(ROUND(ROUND(H1088*O$8,0)*S1112,0)*V1115,0)*Y1117,0)</f>
        <v>116</v>
      </c>
      <c r="AD1117" s="268"/>
    </row>
    <row r="1118" spans="1:30" ht="17.100000000000001" customHeight="1">
      <c r="A1118" s="243">
        <v>61</v>
      </c>
      <c r="B1118" s="243">
        <v>7395</v>
      </c>
      <c r="C1118" s="870" t="s">
        <v>7949</v>
      </c>
      <c r="D1118" s="765"/>
      <c r="E1118" s="765"/>
      <c r="F1118" s="279"/>
      <c r="G1118" s="278"/>
      <c r="H1118" s="278"/>
      <c r="I1118" s="279"/>
      <c r="J1118" s="597"/>
      <c r="K1118" s="654"/>
      <c r="L1118" s="385"/>
      <c r="M1118" s="245"/>
      <c r="N1118" s="208"/>
      <c r="O1118" s="385"/>
      <c r="P1118" s="774"/>
      <c r="Q1118" s="643"/>
      <c r="R1118" s="643"/>
      <c r="S1118" s="643"/>
      <c r="T1118" s="781"/>
      <c r="U1118" s="537"/>
      <c r="V1118" s="783"/>
      <c r="W1118" s="1651"/>
      <c r="X1118" s="512"/>
      <c r="Y1118" s="368"/>
      <c r="Z1118" s="762" t="s">
        <v>167</v>
      </c>
      <c r="AA1118" s="354">
        <v>5</v>
      </c>
      <c r="AB1118" s="763" t="s">
        <v>168</v>
      </c>
      <c r="AC1118" s="391">
        <f>ROUND(ROUND(ROUND(ROUND(H1088*O$8,0)*S1112,0)*V1115,0)*Y1117,0)-AA1118</f>
        <v>111</v>
      </c>
      <c r="AD1118" s="268"/>
    </row>
    <row r="1119" spans="1:30" ht="17.100000000000001" customHeight="1">
      <c r="A1119" s="243">
        <v>61</v>
      </c>
      <c r="B1119" s="243">
        <v>7396</v>
      </c>
      <c r="C1119" s="870" t="s">
        <v>7950</v>
      </c>
      <c r="D1119" s="765"/>
      <c r="E1119" s="765"/>
      <c r="F1119" s="279"/>
      <c r="G1119" s="278"/>
      <c r="H1119" s="278"/>
      <c r="I1119" s="279"/>
      <c r="J1119" s="597"/>
      <c r="K1119" s="654"/>
      <c r="L1119" s="385"/>
      <c r="M1119" s="245"/>
      <c r="N1119" s="208"/>
      <c r="O1119" s="385"/>
      <c r="P1119" s="773"/>
      <c r="Q1119" s="643"/>
      <c r="R1119" s="1646"/>
      <c r="S1119" s="1649"/>
      <c r="T1119" s="1580" t="s">
        <v>4708</v>
      </c>
      <c r="U1119" s="643" t="s">
        <v>163</v>
      </c>
      <c r="V1119" s="365">
        <v>0.85</v>
      </c>
      <c r="W1119" s="523"/>
      <c r="X1119" s="524"/>
      <c r="Y1119" s="642"/>
      <c r="Z1119" s="247"/>
      <c r="AA1119" s="247"/>
      <c r="AB1119" s="247"/>
      <c r="AC1119" s="391">
        <f>ROUND(ROUND(ROUND(H1088*O$8,0)*S1112,0)*V1119,0)</f>
        <v>166</v>
      </c>
      <c r="AD1119" s="268"/>
    </row>
    <row r="1120" spans="1:30" ht="17.100000000000001" customHeight="1">
      <c r="A1120" s="243">
        <v>61</v>
      </c>
      <c r="B1120" s="243">
        <v>7397</v>
      </c>
      <c r="C1120" s="870" t="s">
        <v>7951</v>
      </c>
      <c r="D1120" s="765"/>
      <c r="E1120" s="765"/>
      <c r="F1120" s="279"/>
      <c r="G1120" s="278"/>
      <c r="H1120" s="278"/>
      <c r="I1120" s="279"/>
      <c r="J1120" s="597"/>
      <c r="K1120" s="654"/>
      <c r="L1120" s="385"/>
      <c r="M1120" s="245"/>
      <c r="N1120" s="208"/>
      <c r="O1120" s="385"/>
      <c r="P1120" s="773"/>
      <c r="Q1120" s="643"/>
      <c r="R1120" s="365"/>
      <c r="S1120" s="365"/>
      <c r="T1120" s="1620"/>
      <c r="U1120" s="643"/>
      <c r="V1120" s="365"/>
      <c r="W1120" s="319"/>
      <c r="X1120" s="288"/>
      <c r="Y1120" s="526"/>
      <c r="Z1120" s="762" t="s">
        <v>167</v>
      </c>
      <c r="AA1120" s="354">
        <v>5</v>
      </c>
      <c r="AB1120" s="763" t="s">
        <v>168</v>
      </c>
      <c r="AC1120" s="391">
        <f>ROUND(ROUND(ROUND(H1088*O$8,0)*S1112,0)*V1119,0)-AA1120</f>
        <v>161</v>
      </c>
      <c r="AD1120" s="268"/>
    </row>
    <row r="1121" spans="1:30" ht="17.100000000000001" customHeight="1">
      <c r="A1121" s="243">
        <v>61</v>
      </c>
      <c r="B1121" s="243">
        <v>7398</v>
      </c>
      <c r="C1121" s="870" t="s">
        <v>7952</v>
      </c>
      <c r="D1121" s="765"/>
      <c r="E1121" s="765"/>
      <c r="F1121" s="279"/>
      <c r="G1121" s="278"/>
      <c r="H1121" s="278"/>
      <c r="I1121" s="279"/>
      <c r="J1121" s="597"/>
      <c r="K1121" s="654"/>
      <c r="L1121" s="385"/>
      <c r="M1121" s="245"/>
      <c r="N1121" s="208"/>
      <c r="O1121" s="385"/>
      <c r="P1121" s="774"/>
      <c r="Q1121" s="643"/>
      <c r="R1121" s="365"/>
      <c r="S1121" s="365"/>
      <c r="T1121" s="1620"/>
      <c r="U1121" s="779"/>
      <c r="V1121" s="780"/>
      <c r="W1121" s="1684" t="s">
        <v>4700</v>
      </c>
      <c r="X1121" s="362" t="s">
        <v>163</v>
      </c>
      <c r="Y1121" s="395">
        <v>0.85</v>
      </c>
      <c r="Z1121" s="355"/>
      <c r="AA1121" s="247"/>
      <c r="AB1121" s="247"/>
      <c r="AC1121" s="391">
        <f>ROUND(ROUND(ROUND(ROUND(H1088*O$8,0)*S1112,0)*V1119,0)*Y1121,0)</f>
        <v>141</v>
      </c>
      <c r="AD1121" s="268"/>
    </row>
    <row r="1122" spans="1:30" ht="17.100000000000001" customHeight="1">
      <c r="A1122" s="243">
        <v>61</v>
      </c>
      <c r="B1122" s="243">
        <v>7399</v>
      </c>
      <c r="C1122" s="870" t="s">
        <v>7953</v>
      </c>
      <c r="D1122" s="765"/>
      <c r="E1122" s="765"/>
      <c r="F1122" s="279"/>
      <c r="G1122" s="278"/>
      <c r="H1122" s="278"/>
      <c r="I1122" s="279"/>
      <c r="J1122" s="597"/>
      <c r="K1122" s="654"/>
      <c r="L1122" s="385"/>
      <c r="M1122" s="245"/>
      <c r="N1122" s="208"/>
      <c r="O1122" s="385"/>
      <c r="P1122" s="467"/>
      <c r="Q1122" s="643"/>
      <c r="R1122" s="643"/>
      <c r="S1122" s="643"/>
      <c r="T1122" s="1642"/>
      <c r="U1122" s="537"/>
      <c r="V1122" s="783"/>
      <c r="W1122" s="1651"/>
      <c r="X1122" s="512"/>
      <c r="Y1122" s="368"/>
      <c r="Z1122" s="762" t="s">
        <v>167</v>
      </c>
      <c r="AA1122" s="354">
        <v>5</v>
      </c>
      <c r="AB1122" s="763" t="s">
        <v>168</v>
      </c>
      <c r="AC1122" s="391">
        <f>ROUND(ROUND(ROUND(ROUND(H1088*O$8,0)*S1112,0)*V1119,0)*Y1121,0)-AA1122</f>
        <v>136</v>
      </c>
      <c r="AD1122" s="268"/>
    </row>
    <row r="1123" spans="1:30" ht="17.100000000000001" customHeight="1">
      <c r="A1123" s="229">
        <v>61</v>
      </c>
      <c r="B1123" s="229">
        <v>8795</v>
      </c>
      <c r="C1123" s="871" t="s">
        <v>7954</v>
      </c>
      <c r="D1123" s="765"/>
      <c r="E1123" s="765"/>
      <c r="F1123" s="279"/>
      <c r="G1123" s="278"/>
      <c r="H1123" s="278"/>
      <c r="I1123" s="279"/>
      <c r="J1123" s="1611" t="s">
        <v>5845</v>
      </c>
      <c r="K1123" s="784"/>
      <c r="L1123" s="872"/>
      <c r="M1123" s="873"/>
      <c r="N1123" s="785"/>
      <c r="O1123" s="874"/>
      <c r="P1123" s="231"/>
      <c r="Q1123" s="232"/>
      <c r="R1123" s="232"/>
      <c r="S1123" s="232"/>
      <c r="T1123" s="340"/>
      <c r="U1123" s="334"/>
      <c r="V1123" s="232"/>
      <c r="W1123" s="231"/>
      <c r="X1123" s="232"/>
      <c r="Y1123" s="314"/>
      <c r="Z1123" s="257"/>
      <c r="AA1123" s="257"/>
      <c r="AB1123" s="257"/>
      <c r="AC1123" s="473">
        <f>ROUND(ROUND(H1088+K1124,0)*O$8,0)</f>
        <v>396</v>
      </c>
      <c r="AD1123" s="268"/>
    </row>
    <row r="1124" spans="1:30" ht="17.100000000000001" customHeight="1">
      <c r="A1124" s="243">
        <v>61</v>
      </c>
      <c r="B1124" s="243">
        <v>7400</v>
      </c>
      <c r="C1124" s="870" t="s">
        <v>7955</v>
      </c>
      <c r="D1124" s="764"/>
      <c r="E1124" s="764"/>
      <c r="F1124" s="378"/>
      <c r="G1124" s="377"/>
      <c r="H1124" s="377"/>
      <c r="I1124" s="378"/>
      <c r="J1124" s="1613"/>
      <c r="K1124" s="214">
        <v>8</v>
      </c>
      <c r="L1124" s="345" t="s">
        <v>16</v>
      </c>
      <c r="M1124" s="379"/>
      <c r="N1124" s="344"/>
      <c r="O1124" s="345"/>
      <c r="P1124" s="245"/>
      <c r="Q1124" s="208"/>
      <c r="R1124" s="208"/>
      <c r="S1124" s="208"/>
      <c r="T1124" s="611"/>
      <c r="U1124" s="301"/>
      <c r="V1124" s="208"/>
      <c r="W1124" s="245"/>
      <c r="X1124" s="208"/>
      <c r="Y1124" s="226"/>
      <c r="Z1124" s="762" t="s">
        <v>167</v>
      </c>
      <c r="AA1124" s="354">
        <v>5</v>
      </c>
      <c r="AB1124" s="763" t="s">
        <v>168</v>
      </c>
      <c r="AC1124" s="391">
        <f>ROUND(ROUND(H1088+K1124,0)*O$8,0)-AA1124</f>
        <v>391</v>
      </c>
      <c r="AD1124" s="268"/>
    </row>
    <row r="1125" spans="1:30" ht="17.100000000000001" customHeight="1">
      <c r="A1125" s="243">
        <v>61</v>
      </c>
      <c r="B1125" s="243">
        <v>7401</v>
      </c>
      <c r="C1125" s="870" t="s">
        <v>7956</v>
      </c>
      <c r="D1125" s="764"/>
      <c r="E1125" s="764"/>
      <c r="F1125" s="378"/>
      <c r="G1125" s="377"/>
      <c r="H1125" s="377"/>
      <c r="I1125" s="378"/>
      <c r="J1125" s="1613"/>
      <c r="K1125" s="654"/>
      <c r="L1125" s="385"/>
      <c r="M1125" s="245"/>
      <c r="N1125" s="208"/>
      <c r="O1125" s="385"/>
      <c r="P1125" s="245"/>
      <c r="Q1125" s="208"/>
      <c r="R1125" s="208"/>
      <c r="S1125" s="208"/>
      <c r="T1125" s="611"/>
      <c r="U1125" s="301"/>
      <c r="V1125" s="385"/>
      <c r="W1125" s="1684" t="s">
        <v>4700</v>
      </c>
      <c r="X1125" s="362" t="s">
        <v>163</v>
      </c>
      <c r="Y1125" s="395">
        <v>0.85</v>
      </c>
      <c r="Z1125" s="355"/>
      <c r="AA1125" s="247"/>
      <c r="AB1125" s="247"/>
      <c r="AC1125" s="391">
        <f>ROUND(ROUND(ROUND(H1088+K1124,0)*O$8,0)*Y1125,0)</f>
        <v>337</v>
      </c>
      <c r="AD1125" s="268"/>
    </row>
    <row r="1126" spans="1:30" ht="17.100000000000001" customHeight="1">
      <c r="A1126" s="243">
        <v>61</v>
      </c>
      <c r="B1126" s="243">
        <v>7402</v>
      </c>
      <c r="C1126" s="870" t="s">
        <v>7957</v>
      </c>
      <c r="D1126" s="764"/>
      <c r="E1126" s="764"/>
      <c r="F1126" s="279"/>
      <c r="G1126" s="278"/>
      <c r="H1126" s="278"/>
      <c r="I1126" s="279"/>
      <c r="J1126" s="597"/>
      <c r="K1126" s="654"/>
      <c r="L1126" s="385"/>
      <c r="M1126" s="245"/>
      <c r="N1126" s="208"/>
      <c r="O1126" s="385"/>
      <c r="P1126" s="245"/>
      <c r="Q1126" s="208"/>
      <c r="R1126" s="208"/>
      <c r="S1126" s="208"/>
      <c r="T1126" s="761"/>
      <c r="U1126" s="304"/>
      <c r="V1126" s="226"/>
      <c r="W1126" s="1651"/>
      <c r="X1126" s="512"/>
      <c r="Y1126" s="368"/>
      <c r="Z1126" s="762" t="s">
        <v>167</v>
      </c>
      <c r="AA1126" s="354">
        <v>5</v>
      </c>
      <c r="AB1126" s="763" t="s">
        <v>168</v>
      </c>
      <c r="AC1126" s="391">
        <f>ROUND(ROUND(ROUND(H1088+K1124,0)*O$8,0)*Y1125,0)-AA1126</f>
        <v>332</v>
      </c>
      <c r="AD1126" s="268"/>
    </row>
    <row r="1127" spans="1:30" ht="17.100000000000001" customHeight="1">
      <c r="A1127" s="229">
        <v>61</v>
      </c>
      <c r="B1127" s="229">
        <v>8796</v>
      </c>
      <c r="C1127" s="871" t="s">
        <v>7958</v>
      </c>
      <c r="D1127" s="764"/>
      <c r="E1127" s="764"/>
      <c r="F1127" s="279"/>
      <c r="G1127" s="278"/>
      <c r="H1127" s="278"/>
      <c r="I1127" s="279"/>
      <c r="J1127" s="597"/>
      <c r="K1127" s="654"/>
      <c r="L1127" s="385"/>
      <c r="M1127" s="245"/>
      <c r="N1127" s="208"/>
      <c r="O1127" s="385"/>
      <c r="P1127" s="245"/>
      <c r="Q1127" s="208"/>
      <c r="R1127" s="208"/>
      <c r="S1127" s="208"/>
      <c r="T1127" s="1542" t="s">
        <v>4703</v>
      </c>
      <c r="U1127" s="372" t="s">
        <v>163</v>
      </c>
      <c r="V1127" s="373">
        <v>0.7</v>
      </c>
      <c r="W1127" s="231"/>
      <c r="X1127" s="232"/>
      <c r="Y1127" s="314"/>
      <c r="Z1127" s="257"/>
      <c r="AA1127" s="257"/>
      <c r="AB1127" s="257"/>
      <c r="AC1127" s="473">
        <f>ROUND(ROUND(ROUND(H1088+K1124,0)*O$8,0)*V1127,0)</f>
        <v>277</v>
      </c>
      <c r="AD1127" s="268"/>
    </row>
    <row r="1128" spans="1:30" ht="17.100000000000001" customHeight="1">
      <c r="A1128" s="243">
        <v>61</v>
      </c>
      <c r="B1128" s="243">
        <v>7403</v>
      </c>
      <c r="C1128" s="870" t="s">
        <v>7959</v>
      </c>
      <c r="D1128" s="764"/>
      <c r="E1128" s="764"/>
      <c r="F1128" s="279"/>
      <c r="G1128" s="278"/>
      <c r="H1128" s="208"/>
      <c r="I1128" s="388"/>
      <c r="J1128" s="597"/>
      <c r="K1128" s="654"/>
      <c r="L1128" s="385"/>
      <c r="M1128" s="245"/>
      <c r="N1128" s="208"/>
      <c r="O1128" s="385"/>
      <c r="P1128" s="245"/>
      <c r="Q1128" s="208"/>
      <c r="R1128" s="208"/>
      <c r="S1128" s="208"/>
      <c r="T1128" s="1545"/>
      <c r="U1128" s="214"/>
      <c r="V1128" s="609"/>
      <c r="W1128" s="281"/>
      <c r="X1128" s="216"/>
      <c r="Y1128" s="226"/>
      <c r="Z1128" s="762" t="s">
        <v>167</v>
      </c>
      <c r="AA1128" s="354">
        <v>5</v>
      </c>
      <c r="AB1128" s="763" t="s">
        <v>168</v>
      </c>
      <c r="AC1128" s="391">
        <f>ROUND(ROUND(ROUND(H1088+K1124,0)*O$8,0)*V1127,0)-AA1128</f>
        <v>272</v>
      </c>
      <c r="AD1128" s="268"/>
    </row>
    <row r="1129" spans="1:30" ht="17.100000000000001" customHeight="1">
      <c r="A1129" s="243">
        <v>61</v>
      </c>
      <c r="B1129" s="243">
        <v>7404</v>
      </c>
      <c r="C1129" s="870" t="s">
        <v>7960</v>
      </c>
      <c r="D1129" s="765"/>
      <c r="E1129" s="764"/>
      <c r="F1129" s="791"/>
      <c r="G1129" s="406"/>
      <c r="H1129" s="208"/>
      <c r="I1129" s="388"/>
      <c r="J1129" s="597"/>
      <c r="K1129" s="654"/>
      <c r="L1129" s="385"/>
      <c r="M1129" s="245"/>
      <c r="N1129" s="208"/>
      <c r="O1129" s="385"/>
      <c r="P1129" s="245"/>
      <c r="Q1129" s="208"/>
      <c r="R1129" s="208"/>
      <c r="S1129" s="208"/>
      <c r="T1129" s="1545"/>
      <c r="U1129" s="302"/>
      <c r="V1129" s="766"/>
      <c r="W1129" s="1684" t="s">
        <v>4700</v>
      </c>
      <c r="X1129" s="362" t="s">
        <v>163</v>
      </c>
      <c r="Y1129" s="395">
        <v>0.85</v>
      </c>
      <c r="Z1129" s="355"/>
      <c r="AA1129" s="247"/>
      <c r="AB1129" s="247"/>
      <c r="AC1129" s="391">
        <f>ROUND(ROUND(ROUND(ROUND(H1088+K1124,0)*O$8,0)*V1127,0)*Y1129,0)</f>
        <v>235</v>
      </c>
      <c r="AD1129" s="268"/>
    </row>
    <row r="1130" spans="1:30" ht="17.100000000000001" customHeight="1">
      <c r="A1130" s="243">
        <v>61</v>
      </c>
      <c r="B1130" s="243">
        <v>7405</v>
      </c>
      <c r="C1130" s="870" t="s">
        <v>7961</v>
      </c>
      <c r="D1130" s="765"/>
      <c r="E1130" s="764"/>
      <c r="F1130" s="791"/>
      <c r="G1130" s="406"/>
      <c r="H1130" s="208"/>
      <c r="I1130" s="388"/>
      <c r="J1130" s="597"/>
      <c r="K1130" s="654"/>
      <c r="L1130" s="385"/>
      <c r="M1130" s="245"/>
      <c r="N1130" s="208"/>
      <c r="O1130" s="385"/>
      <c r="P1130" s="245"/>
      <c r="Q1130" s="208"/>
      <c r="R1130" s="208"/>
      <c r="S1130" s="208"/>
      <c r="T1130" s="399"/>
      <c r="U1130" s="305"/>
      <c r="V1130" s="768"/>
      <c r="W1130" s="1651"/>
      <c r="X1130" s="512"/>
      <c r="Y1130" s="368"/>
      <c r="Z1130" s="762" t="s">
        <v>167</v>
      </c>
      <c r="AA1130" s="354">
        <v>5</v>
      </c>
      <c r="AB1130" s="763" t="s">
        <v>168</v>
      </c>
      <c r="AC1130" s="391">
        <f>ROUND(ROUND(ROUND(ROUND(H1088+K1124,0)*O$8,0)*V1127,0)*Y1129,0)-AA1130</f>
        <v>230</v>
      </c>
      <c r="AD1130" s="268"/>
    </row>
    <row r="1131" spans="1:30" ht="17.100000000000001" customHeight="1">
      <c r="A1131" s="229">
        <v>61</v>
      </c>
      <c r="B1131" s="229">
        <v>8797</v>
      </c>
      <c r="C1131" s="871" t="s">
        <v>7962</v>
      </c>
      <c r="D1131" s="765"/>
      <c r="E1131" s="764"/>
      <c r="F1131" s="791"/>
      <c r="G1131" s="406"/>
      <c r="H1131" s="208"/>
      <c r="I1131" s="388"/>
      <c r="J1131" s="597"/>
      <c r="K1131" s="654"/>
      <c r="L1131" s="385"/>
      <c r="M1131" s="245"/>
      <c r="N1131" s="208"/>
      <c r="O1131" s="385"/>
      <c r="P1131" s="245"/>
      <c r="Q1131" s="208"/>
      <c r="R1131" s="208"/>
      <c r="S1131" s="385"/>
      <c r="T1131" s="1542" t="s">
        <v>4708</v>
      </c>
      <c r="U1131" s="214" t="s">
        <v>163</v>
      </c>
      <c r="V1131" s="609">
        <v>0.85</v>
      </c>
      <c r="W1131" s="231"/>
      <c r="X1131" s="232"/>
      <c r="Y1131" s="314"/>
      <c r="Z1131" s="257"/>
      <c r="AA1131" s="257"/>
      <c r="AB1131" s="257"/>
      <c r="AC1131" s="473">
        <f>ROUND(ROUND(ROUND(H1088+K1124,0)*O$8,0)*V1131,0)</f>
        <v>337</v>
      </c>
      <c r="AD1131" s="268"/>
    </row>
    <row r="1132" spans="1:30" ht="17.100000000000001" customHeight="1">
      <c r="A1132" s="243">
        <v>61</v>
      </c>
      <c r="B1132" s="243">
        <v>7406</v>
      </c>
      <c r="C1132" s="870" t="s">
        <v>7963</v>
      </c>
      <c r="D1132" s="765"/>
      <c r="E1132" s="764"/>
      <c r="F1132" s="791"/>
      <c r="G1132" s="406"/>
      <c r="H1132" s="208"/>
      <c r="I1132" s="388"/>
      <c r="J1132" s="597"/>
      <c r="K1132" s="654"/>
      <c r="L1132" s="385"/>
      <c r="M1132" s="245"/>
      <c r="N1132" s="208"/>
      <c r="O1132" s="385"/>
      <c r="P1132" s="245"/>
      <c r="Q1132" s="208"/>
      <c r="R1132" s="208"/>
      <c r="S1132" s="208"/>
      <c r="T1132" s="1545"/>
      <c r="U1132" s="214"/>
      <c r="V1132" s="609"/>
      <c r="W1132" s="281"/>
      <c r="X1132" s="216"/>
      <c r="Y1132" s="226"/>
      <c r="Z1132" s="762" t="s">
        <v>167</v>
      </c>
      <c r="AA1132" s="354">
        <v>5</v>
      </c>
      <c r="AB1132" s="763" t="s">
        <v>168</v>
      </c>
      <c r="AC1132" s="391">
        <f>ROUND(ROUND(ROUND(H1088+K1124,0)*O$8,0)*V1131,0)-AA1132</f>
        <v>332</v>
      </c>
      <c r="AD1132" s="268"/>
    </row>
    <row r="1133" spans="1:30" ht="17.100000000000001" customHeight="1">
      <c r="A1133" s="243">
        <v>61</v>
      </c>
      <c r="B1133" s="243">
        <v>7407</v>
      </c>
      <c r="C1133" s="870" t="s">
        <v>7964</v>
      </c>
      <c r="D1133" s="765"/>
      <c r="E1133" s="764"/>
      <c r="F1133" s="279"/>
      <c r="G1133" s="278"/>
      <c r="H1133" s="278"/>
      <c r="I1133" s="279"/>
      <c r="J1133" s="597"/>
      <c r="K1133" s="654"/>
      <c r="L1133" s="385"/>
      <c r="M1133" s="245"/>
      <c r="N1133" s="208"/>
      <c r="O1133" s="385"/>
      <c r="P1133" s="245"/>
      <c r="Q1133" s="208"/>
      <c r="R1133" s="208"/>
      <c r="S1133" s="208"/>
      <c r="T1133" s="1545"/>
      <c r="U1133" s="302"/>
      <c r="V1133" s="766"/>
      <c r="W1133" s="1684" t="s">
        <v>4700</v>
      </c>
      <c r="X1133" s="362" t="s">
        <v>163</v>
      </c>
      <c r="Y1133" s="395">
        <v>0.85</v>
      </c>
      <c r="Z1133" s="355"/>
      <c r="AA1133" s="247"/>
      <c r="AB1133" s="247"/>
      <c r="AC1133" s="391">
        <f>ROUND(ROUND(ROUND(ROUND(H1088+K1124,0)*O$8,0)*V1131,0)*Y1133,0)</f>
        <v>286</v>
      </c>
      <c r="AD1133" s="268"/>
    </row>
    <row r="1134" spans="1:30" ht="17.100000000000001" customHeight="1">
      <c r="A1134" s="243">
        <v>61</v>
      </c>
      <c r="B1134" s="243">
        <v>7408</v>
      </c>
      <c r="C1134" s="870" t="s">
        <v>7965</v>
      </c>
      <c r="D1134" s="765"/>
      <c r="E1134" s="764"/>
      <c r="F1134" s="279"/>
      <c r="G1134" s="278"/>
      <c r="H1134" s="278"/>
      <c r="I1134" s="279"/>
      <c r="J1134" s="597"/>
      <c r="K1134" s="654"/>
      <c r="L1134" s="385"/>
      <c r="M1134" s="245"/>
      <c r="N1134" s="208"/>
      <c r="O1134" s="385"/>
      <c r="P1134" s="281"/>
      <c r="Q1134" s="216"/>
      <c r="R1134" s="216"/>
      <c r="S1134" s="216"/>
      <c r="T1134" s="1563"/>
      <c r="U1134" s="305"/>
      <c r="V1134" s="768"/>
      <c r="W1134" s="1651"/>
      <c r="X1134" s="512"/>
      <c r="Y1134" s="368"/>
      <c r="Z1134" s="762" t="s">
        <v>167</v>
      </c>
      <c r="AA1134" s="354">
        <v>5</v>
      </c>
      <c r="AB1134" s="763" t="s">
        <v>168</v>
      </c>
      <c r="AC1134" s="391">
        <f>ROUND(ROUND(ROUND(ROUND(H1088+K1124,0)*O$8,0)*V1131,0)*Y1133,0)-AA1134</f>
        <v>281</v>
      </c>
      <c r="AD1134" s="268"/>
    </row>
    <row r="1135" spans="1:30" ht="17.100000000000001" customHeight="1">
      <c r="A1135" s="229">
        <v>61</v>
      </c>
      <c r="B1135" s="229">
        <v>8798</v>
      </c>
      <c r="C1135" s="871" t="s">
        <v>7966</v>
      </c>
      <c r="D1135" s="765"/>
      <c r="E1135" s="765"/>
      <c r="F1135" s="279"/>
      <c r="G1135" s="278"/>
      <c r="H1135" s="278"/>
      <c r="I1135" s="279"/>
      <c r="J1135" s="597"/>
      <c r="K1135" s="654"/>
      <c r="L1135" s="385"/>
      <c r="M1135" s="245"/>
      <c r="N1135" s="208"/>
      <c r="O1135" s="385"/>
      <c r="P1135" s="1539" t="s">
        <v>4713</v>
      </c>
      <c r="Q1135" s="1608" t="s">
        <v>162</v>
      </c>
      <c r="R1135" s="769"/>
      <c r="S1135" s="769"/>
      <c r="T1135" s="340"/>
      <c r="U1135" s="338"/>
      <c r="V1135" s="334"/>
      <c r="W1135" s="231"/>
      <c r="X1135" s="232"/>
      <c r="Y1135" s="314"/>
      <c r="Z1135" s="257"/>
      <c r="AA1135" s="257"/>
      <c r="AB1135" s="257"/>
      <c r="AC1135" s="473">
        <f>ROUND(ROUND(ROUND(H1088+K1124,0)*O$8,0)*S1136,0)</f>
        <v>277</v>
      </c>
      <c r="AD1135" s="268"/>
    </row>
    <row r="1136" spans="1:30" ht="17.100000000000001" customHeight="1">
      <c r="A1136" s="243">
        <v>61</v>
      </c>
      <c r="B1136" s="243">
        <v>7409</v>
      </c>
      <c r="C1136" s="870" t="s">
        <v>7967</v>
      </c>
      <c r="D1136" s="765"/>
      <c r="E1136" s="765"/>
      <c r="F1136" s="279"/>
      <c r="G1136" s="278"/>
      <c r="H1136" s="278"/>
      <c r="I1136" s="279"/>
      <c r="J1136" s="597"/>
      <c r="K1136" s="654"/>
      <c r="L1136" s="385"/>
      <c r="M1136" s="245"/>
      <c r="N1136" s="208"/>
      <c r="O1136" s="385"/>
      <c r="P1136" s="1631"/>
      <c r="Q1136" s="1586"/>
      <c r="R1136" s="214" t="s">
        <v>163</v>
      </c>
      <c r="S1136" s="770">
        <v>0.7</v>
      </c>
      <c r="T1136" s="611"/>
      <c r="U1136" s="392"/>
      <c r="V1136" s="301"/>
      <c r="W1136" s="245"/>
      <c r="X1136" s="208"/>
      <c r="Y1136" s="226"/>
      <c r="Z1136" s="762" t="s">
        <v>167</v>
      </c>
      <c r="AA1136" s="354">
        <v>5</v>
      </c>
      <c r="AB1136" s="763" t="s">
        <v>168</v>
      </c>
      <c r="AC1136" s="391">
        <f>ROUND(ROUND(ROUND(H1088+K1124,0)*O$8,0)*S1136,0)-AA1136</f>
        <v>272</v>
      </c>
      <c r="AD1136" s="268"/>
    </row>
    <row r="1137" spans="1:30" ht="17.100000000000001" customHeight="1">
      <c r="A1137" s="243">
        <v>61</v>
      </c>
      <c r="B1137" s="243">
        <v>7410</v>
      </c>
      <c r="C1137" s="870" t="s">
        <v>7968</v>
      </c>
      <c r="D1137" s="765"/>
      <c r="E1137" s="765"/>
      <c r="F1137" s="279"/>
      <c r="G1137" s="278"/>
      <c r="H1137" s="278"/>
      <c r="I1137" s="279"/>
      <c r="J1137" s="597"/>
      <c r="K1137" s="654"/>
      <c r="L1137" s="385"/>
      <c r="M1137" s="245"/>
      <c r="N1137" s="208"/>
      <c r="O1137" s="385"/>
      <c r="P1137" s="1631"/>
      <c r="Q1137" s="1586"/>
      <c r="T1137" s="611"/>
      <c r="U1137" s="392"/>
      <c r="V1137" s="301"/>
      <c r="W1137" s="1684" t="s">
        <v>4700</v>
      </c>
      <c r="X1137" s="362" t="s">
        <v>163</v>
      </c>
      <c r="Y1137" s="395">
        <v>0.85</v>
      </c>
      <c r="Z1137" s="355"/>
      <c r="AA1137" s="247"/>
      <c r="AB1137" s="247"/>
      <c r="AC1137" s="391">
        <f>ROUND(ROUND(ROUND(ROUND(H1088+K1124,0)*O$8,0)*S1136,0)*Y1137,0)</f>
        <v>235</v>
      </c>
      <c r="AD1137" s="268"/>
    </row>
    <row r="1138" spans="1:30" ht="17.100000000000001" customHeight="1">
      <c r="A1138" s="243">
        <v>61</v>
      </c>
      <c r="B1138" s="243">
        <v>7411</v>
      </c>
      <c r="C1138" s="870" t="s">
        <v>7969</v>
      </c>
      <c r="D1138" s="765"/>
      <c r="E1138" s="765"/>
      <c r="F1138" s="279"/>
      <c r="G1138" s="278"/>
      <c r="H1138" s="278"/>
      <c r="I1138" s="279"/>
      <c r="J1138" s="597"/>
      <c r="K1138" s="654"/>
      <c r="L1138" s="385"/>
      <c r="M1138" s="245"/>
      <c r="N1138" s="208"/>
      <c r="O1138" s="385"/>
      <c r="P1138" s="772"/>
      <c r="Q1138" s="1586"/>
      <c r="R1138" s="214"/>
      <c r="S1138" s="214"/>
      <c r="T1138" s="761"/>
      <c r="U1138" s="407"/>
      <c r="V1138" s="304"/>
      <c r="W1138" s="1651"/>
      <c r="X1138" s="512"/>
      <c r="Y1138" s="368"/>
      <c r="Z1138" s="762" t="s">
        <v>167</v>
      </c>
      <c r="AA1138" s="354">
        <v>5</v>
      </c>
      <c r="AB1138" s="763" t="s">
        <v>168</v>
      </c>
      <c r="AC1138" s="391">
        <f>ROUND(ROUND(ROUND(ROUND(H1088+K1124,0)*O$8,0)*S1136,0)*Y1137,0)-AA1138</f>
        <v>230</v>
      </c>
      <c r="AD1138" s="268"/>
    </row>
    <row r="1139" spans="1:30" ht="17.100000000000001" customHeight="1">
      <c r="A1139" s="229">
        <v>61</v>
      </c>
      <c r="B1139" s="229">
        <v>8799</v>
      </c>
      <c r="C1139" s="871" t="s">
        <v>7970</v>
      </c>
      <c r="D1139" s="765"/>
      <c r="E1139" s="765"/>
      <c r="F1139" s="279"/>
      <c r="G1139" s="278"/>
      <c r="H1139" s="278"/>
      <c r="I1139" s="279"/>
      <c r="J1139" s="597"/>
      <c r="K1139" s="654"/>
      <c r="L1139" s="385"/>
      <c r="M1139" s="245"/>
      <c r="N1139" s="208"/>
      <c r="O1139" s="385"/>
      <c r="P1139" s="773"/>
      <c r="T1139" s="1542" t="s">
        <v>4703</v>
      </c>
      <c r="U1139" s="372" t="s">
        <v>163</v>
      </c>
      <c r="V1139" s="373">
        <v>0.7</v>
      </c>
      <c r="W1139" s="231"/>
      <c r="X1139" s="232"/>
      <c r="Y1139" s="314"/>
      <c r="Z1139" s="257"/>
      <c r="AA1139" s="257"/>
      <c r="AB1139" s="257"/>
      <c r="AC1139" s="473">
        <f>ROUND(ROUND(ROUND(ROUND(H1088+K1124,0)*O$8,0)*S1136,0)*V1139,0)</f>
        <v>194</v>
      </c>
      <c r="AD1139" s="268"/>
    </row>
    <row r="1140" spans="1:30" ht="17.100000000000001" customHeight="1">
      <c r="A1140" s="243">
        <v>61</v>
      </c>
      <c r="B1140" s="243">
        <v>7412</v>
      </c>
      <c r="C1140" s="870" t="s">
        <v>7971</v>
      </c>
      <c r="D1140" s="765"/>
      <c r="E1140" s="765"/>
      <c r="F1140" s="279"/>
      <c r="G1140" s="278"/>
      <c r="H1140" s="278"/>
      <c r="I1140" s="279"/>
      <c r="J1140" s="597"/>
      <c r="K1140" s="654"/>
      <c r="L1140" s="385"/>
      <c r="M1140" s="245"/>
      <c r="N1140" s="208"/>
      <c r="O1140" s="385"/>
      <c r="P1140" s="773"/>
      <c r="T1140" s="1545"/>
      <c r="U1140" s="214"/>
      <c r="V1140" s="609"/>
      <c r="W1140" s="281"/>
      <c r="X1140" s="216"/>
      <c r="Y1140" s="226"/>
      <c r="Z1140" s="762" t="s">
        <v>167</v>
      </c>
      <c r="AA1140" s="354">
        <v>5</v>
      </c>
      <c r="AB1140" s="763" t="s">
        <v>168</v>
      </c>
      <c r="AC1140" s="391">
        <f>ROUND(ROUND(ROUND(ROUND(H1088+K1124,0)*O$8,0)*S1136,0)*V1139,0)-AA1140</f>
        <v>189</v>
      </c>
      <c r="AD1140" s="268"/>
    </row>
    <row r="1141" spans="1:30" ht="17.100000000000001" customHeight="1">
      <c r="A1141" s="243">
        <v>61</v>
      </c>
      <c r="B1141" s="243">
        <v>7413</v>
      </c>
      <c r="C1141" s="870" t="s">
        <v>7972</v>
      </c>
      <c r="D1141" s="765"/>
      <c r="E1141" s="765"/>
      <c r="F1141" s="279"/>
      <c r="G1141" s="278"/>
      <c r="H1141" s="278"/>
      <c r="I1141" s="279"/>
      <c r="J1141" s="597"/>
      <c r="K1141" s="654"/>
      <c r="L1141" s="385"/>
      <c r="M1141" s="245"/>
      <c r="N1141" s="208"/>
      <c r="O1141" s="385"/>
      <c r="P1141" s="774"/>
      <c r="Q1141" s="214"/>
      <c r="R1141" s="1653"/>
      <c r="S1141" s="1653"/>
      <c r="T1141" s="1545"/>
      <c r="U1141" s="302"/>
      <c r="V1141" s="766"/>
      <c r="W1141" s="1684" t="s">
        <v>4700</v>
      </c>
      <c r="X1141" s="362" t="s">
        <v>163</v>
      </c>
      <c r="Y1141" s="395">
        <v>0.85</v>
      </c>
      <c r="Z1141" s="355"/>
      <c r="AA1141" s="247"/>
      <c r="AB1141" s="247"/>
      <c r="AC1141" s="391">
        <f>ROUND(ROUND(ROUND(ROUND(ROUND(H1088+K1124,0)*O$8,0)*S1136,0)*V1139,0)*Y1141,0)</f>
        <v>165</v>
      </c>
      <c r="AD1141" s="268"/>
    </row>
    <row r="1142" spans="1:30" ht="17.100000000000001" customHeight="1">
      <c r="A1142" s="243">
        <v>61</v>
      </c>
      <c r="B1142" s="243">
        <v>7414</v>
      </c>
      <c r="C1142" s="870" t="s">
        <v>7973</v>
      </c>
      <c r="D1142" s="765"/>
      <c r="E1142" s="765"/>
      <c r="F1142" s="279"/>
      <c r="G1142" s="278"/>
      <c r="H1142" s="278"/>
      <c r="I1142" s="279"/>
      <c r="J1142" s="597"/>
      <c r="K1142" s="654"/>
      <c r="L1142" s="385"/>
      <c r="M1142" s="245"/>
      <c r="N1142" s="208"/>
      <c r="O1142" s="385"/>
      <c r="P1142" s="774"/>
      <c r="Q1142" s="214"/>
      <c r="R1142" s="214"/>
      <c r="S1142" s="214"/>
      <c r="T1142" s="399"/>
      <c r="U1142" s="305"/>
      <c r="V1142" s="768"/>
      <c r="W1142" s="1651"/>
      <c r="X1142" s="512"/>
      <c r="Y1142" s="368"/>
      <c r="Z1142" s="762" t="s">
        <v>167</v>
      </c>
      <c r="AA1142" s="354">
        <v>5</v>
      </c>
      <c r="AB1142" s="763" t="s">
        <v>168</v>
      </c>
      <c r="AC1142" s="391">
        <f>ROUND(ROUND(ROUND(ROUND(ROUND(H1088+K1124,0)*O$8,0)*S1136,0)*V1139,0)*Y1141,0)-AA1142</f>
        <v>160</v>
      </c>
      <c r="AD1142" s="268"/>
    </row>
    <row r="1143" spans="1:30" ht="17.100000000000001" customHeight="1">
      <c r="A1143" s="229">
        <v>61</v>
      </c>
      <c r="B1143" s="229">
        <v>8800</v>
      </c>
      <c r="C1143" s="871" t="s">
        <v>7974</v>
      </c>
      <c r="D1143" s="765"/>
      <c r="E1143" s="765"/>
      <c r="F1143" s="279"/>
      <c r="G1143" s="278"/>
      <c r="H1143" s="278"/>
      <c r="I1143" s="279"/>
      <c r="J1143" s="597"/>
      <c r="K1143" s="654"/>
      <c r="L1143" s="385"/>
      <c r="M1143" s="245"/>
      <c r="N1143" s="208"/>
      <c r="O1143" s="385"/>
      <c r="P1143" s="773"/>
      <c r="Q1143" s="214"/>
      <c r="R1143" s="1599"/>
      <c r="S1143" s="1600"/>
      <c r="T1143" s="1542" t="s">
        <v>4708</v>
      </c>
      <c r="U1143" s="214" t="s">
        <v>163</v>
      </c>
      <c r="V1143" s="609">
        <v>0.85</v>
      </c>
      <c r="W1143" s="231"/>
      <c r="X1143" s="232"/>
      <c r="Y1143" s="314"/>
      <c r="Z1143" s="257"/>
      <c r="AA1143" s="257"/>
      <c r="AB1143" s="257"/>
      <c r="AC1143" s="473">
        <f>ROUND(ROUND(ROUND(ROUND(H1088+K1124,0)*O$8,0)*S1136,0)*V1143,0)</f>
        <v>235</v>
      </c>
      <c r="AD1143" s="268"/>
    </row>
    <row r="1144" spans="1:30" ht="17.100000000000001" customHeight="1">
      <c r="A1144" s="243">
        <v>61</v>
      </c>
      <c r="B1144" s="243">
        <v>7415</v>
      </c>
      <c r="C1144" s="870" t="s">
        <v>7975</v>
      </c>
      <c r="D1144" s="765"/>
      <c r="E1144" s="765"/>
      <c r="F1144" s="279"/>
      <c r="G1144" s="278"/>
      <c r="H1144" s="278"/>
      <c r="I1144" s="279"/>
      <c r="J1144" s="597"/>
      <c r="K1144" s="654"/>
      <c r="L1144" s="385"/>
      <c r="M1144" s="245"/>
      <c r="N1144" s="208"/>
      <c r="O1144" s="385"/>
      <c r="P1144" s="773"/>
      <c r="Q1144" s="214"/>
      <c r="R1144" s="609"/>
      <c r="S1144" s="609"/>
      <c r="T1144" s="1545"/>
      <c r="U1144" s="214"/>
      <c r="V1144" s="609"/>
      <c r="W1144" s="281"/>
      <c r="X1144" s="216"/>
      <c r="Y1144" s="226"/>
      <c r="Z1144" s="762" t="s">
        <v>167</v>
      </c>
      <c r="AA1144" s="354">
        <v>5</v>
      </c>
      <c r="AB1144" s="763" t="s">
        <v>168</v>
      </c>
      <c r="AC1144" s="391">
        <f>ROUND(ROUND(ROUND(ROUND(H1088+K1124,0)*O$8,0)*S1136,0)*V1143,0)-AA1144</f>
        <v>230</v>
      </c>
      <c r="AD1144" s="268"/>
    </row>
    <row r="1145" spans="1:30" ht="17.100000000000001" customHeight="1">
      <c r="A1145" s="243">
        <v>61</v>
      </c>
      <c r="B1145" s="243">
        <v>7416</v>
      </c>
      <c r="C1145" s="870" t="s">
        <v>7976</v>
      </c>
      <c r="D1145" s="765"/>
      <c r="E1145" s="765"/>
      <c r="F1145" s="279"/>
      <c r="G1145" s="278"/>
      <c r="H1145" s="278"/>
      <c r="I1145" s="279"/>
      <c r="J1145" s="597"/>
      <c r="K1145" s="654"/>
      <c r="L1145" s="385"/>
      <c r="M1145" s="245"/>
      <c r="N1145" s="208"/>
      <c r="O1145" s="385"/>
      <c r="P1145" s="774"/>
      <c r="Q1145" s="214"/>
      <c r="R1145" s="609"/>
      <c r="S1145" s="609"/>
      <c r="T1145" s="1545"/>
      <c r="U1145" s="302"/>
      <c r="V1145" s="766"/>
      <c r="W1145" s="1684" t="s">
        <v>4700</v>
      </c>
      <c r="X1145" s="362" t="s">
        <v>163</v>
      </c>
      <c r="Y1145" s="395">
        <v>0.85</v>
      </c>
      <c r="Z1145" s="355"/>
      <c r="AA1145" s="247"/>
      <c r="AB1145" s="247"/>
      <c r="AC1145" s="391">
        <f>ROUND(ROUND(ROUND(ROUND(ROUND(H1088+K1124,0)*O$8,0)*S1136,0)*V1143,0)*Y1145,0)</f>
        <v>200</v>
      </c>
      <c r="AD1145" s="268"/>
    </row>
    <row r="1146" spans="1:30" ht="17.100000000000001" customHeight="1">
      <c r="A1146" s="243">
        <v>61</v>
      </c>
      <c r="B1146" s="243">
        <v>7417</v>
      </c>
      <c r="C1146" s="870" t="s">
        <v>7977</v>
      </c>
      <c r="D1146" s="765"/>
      <c r="E1146" s="765"/>
      <c r="F1146" s="279"/>
      <c r="G1146" s="278"/>
      <c r="H1146" s="278"/>
      <c r="I1146" s="279"/>
      <c r="J1146" s="597"/>
      <c r="K1146" s="654"/>
      <c r="L1146" s="385"/>
      <c r="M1146" s="245"/>
      <c r="N1146" s="208"/>
      <c r="O1146" s="385"/>
      <c r="P1146" s="773"/>
      <c r="Q1146" s="214"/>
      <c r="R1146" s="214"/>
      <c r="S1146" s="214"/>
      <c r="T1146" s="1563"/>
      <c r="U1146" s="305"/>
      <c r="V1146" s="768"/>
      <c r="W1146" s="1651"/>
      <c r="X1146" s="512"/>
      <c r="Y1146" s="368"/>
      <c r="Z1146" s="762" t="s">
        <v>167</v>
      </c>
      <c r="AA1146" s="354">
        <v>5</v>
      </c>
      <c r="AB1146" s="763" t="s">
        <v>168</v>
      </c>
      <c r="AC1146" s="391">
        <f>ROUND(ROUND(ROUND(ROUND(ROUND(H1088+K1124,0)*O$8,0)*S1136,0)*V1143,0)*Y1145,0)-AA1146</f>
        <v>195</v>
      </c>
      <c r="AD1146" s="268"/>
    </row>
    <row r="1147" spans="1:30" ht="17.100000000000001" customHeight="1">
      <c r="A1147" s="243">
        <v>61</v>
      </c>
      <c r="B1147" s="243">
        <v>7418</v>
      </c>
      <c r="C1147" s="870" t="s">
        <v>7978</v>
      </c>
      <c r="D1147" s="765"/>
      <c r="E1147" s="765"/>
      <c r="F1147" s="279"/>
      <c r="G1147" s="278"/>
      <c r="H1147" s="278"/>
      <c r="I1147" s="279"/>
      <c r="J1147" s="597"/>
      <c r="K1147" s="654"/>
      <c r="L1147" s="385"/>
      <c r="M1147" s="245"/>
      <c r="N1147" s="208"/>
      <c r="O1147" s="385"/>
      <c r="P1147" s="773"/>
      <c r="Q1147" s="1580" t="s">
        <v>165</v>
      </c>
      <c r="R1147" s="775"/>
      <c r="S1147" s="775"/>
      <c r="T1147" s="359"/>
      <c r="U1147" s="360"/>
      <c r="V1147" s="361"/>
      <c r="W1147" s="523"/>
      <c r="X1147" s="524"/>
      <c r="Y1147" s="642"/>
      <c r="Z1147" s="247"/>
      <c r="AA1147" s="247"/>
      <c r="AB1147" s="247"/>
      <c r="AC1147" s="391">
        <f>ROUND(ROUND(ROUND(H1088+K1124,0)*O$8,0)*S1148,0)</f>
        <v>198</v>
      </c>
      <c r="AD1147" s="268"/>
    </row>
    <row r="1148" spans="1:30" ht="17.100000000000001" customHeight="1">
      <c r="A1148" s="243">
        <v>61</v>
      </c>
      <c r="B1148" s="243">
        <v>7419</v>
      </c>
      <c r="C1148" s="870" t="s">
        <v>7979</v>
      </c>
      <c r="D1148" s="765"/>
      <c r="E1148" s="765"/>
      <c r="F1148" s="279"/>
      <c r="G1148" s="278"/>
      <c r="H1148" s="278"/>
      <c r="I1148" s="279"/>
      <c r="J1148" s="597"/>
      <c r="K1148" s="654"/>
      <c r="L1148" s="385"/>
      <c r="M1148" s="245"/>
      <c r="N1148" s="208"/>
      <c r="O1148" s="385"/>
      <c r="P1148" s="772"/>
      <c r="Q1148" s="1620"/>
      <c r="R1148" s="643" t="s">
        <v>163</v>
      </c>
      <c r="S1148" s="365">
        <v>0.5</v>
      </c>
      <c r="T1148" s="777"/>
      <c r="U1148" s="639"/>
      <c r="V1148" s="529"/>
      <c r="W1148" s="516"/>
      <c r="X1148" s="517"/>
      <c r="Y1148" s="526"/>
      <c r="Z1148" s="762" t="s">
        <v>167</v>
      </c>
      <c r="AA1148" s="354">
        <v>5</v>
      </c>
      <c r="AB1148" s="763" t="s">
        <v>168</v>
      </c>
      <c r="AC1148" s="391">
        <f>ROUND(ROUND(ROUND(H1088+K1124,0)*O$8,0)*S1148,0)-AA1148</f>
        <v>193</v>
      </c>
      <c r="AD1148" s="268"/>
    </row>
    <row r="1149" spans="1:30" ht="17.100000000000001" customHeight="1">
      <c r="A1149" s="243">
        <v>61</v>
      </c>
      <c r="B1149" s="243">
        <v>7420</v>
      </c>
      <c r="C1149" s="870" t="s">
        <v>7980</v>
      </c>
      <c r="D1149" s="765"/>
      <c r="E1149" s="765"/>
      <c r="F1149" s="279"/>
      <c r="G1149" s="278"/>
      <c r="H1149" s="278"/>
      <c r="I1149" s="279"/>
      <c r="J1149" s="597"/>
      <c r="K1149" s="654"/>
      <c r="L1149" s="385"/>
      <c r="M1149" s="245"/>
      <c r="N1149" s="208"/>
      <c r="O1149" s="385"/>
      <c r="P1149" s="772"/>
      <c r="Q1149" s="1620"/>
      <c r="R1149" s="530"/>
      <c r="S1149" s="530"/>
      <c r="T1149" s="777"/>
      <c r="U1149" s="639"/>
      <c r="V1149" s="529"/>
      <c r="W1149" s="1684" t="s">
        <v>4700</v>
      </c>
      <c r="X1149" s="362" t="s">
        <v>163</v>
      </c>
      <c r="Y1149" s="395">
        <v>0.85</v>
      </c>
      <c r="Z1149" s="355"/>
      <c r="AA1149" s="247"/>
      <c r="AB1149" s="247"/>
      <c r="AC1149" s="391">
        <f>ROUND(ROUND(ROUND(ROUND(H1088+K1124,0)*O$8,0)*S1148,0)*Y1149,0)</f>
        <v>168</v>
      </c>
      <c r="AD1149" s="268"/>
    </row>
    <row r="1150" spans="1:30" ht="17.100000000000001" customHeight="1">
      <c r="A1150" s="243">
        <v>61</v>
      </c>
      <c r="B1150" s="243">
        <v>7421</v>
      </c>
      <c r="C1150" s="870" t="s">
        <v>7981</v>
      </c>
      <c r="D1150" s="765"/>
      <c r="E1150" s="765"/>
      <c r="F1150" s="279"/>
      <c r="G1150" s="278"/>
      <c r="H1150" s="278"/>
      <c r="I1150" s="279"/>
      <c r="J1150" s="597"/>
      <c r="K1150" s="654"/>
      <c r="L1150" s="385"/>
      <c r="M1150" s="245"/>
      <c r="N1150" s="208"/>
      <c r="O1150" s="385"/>
      <c r="P1150" s="772"/>
      <c r="Q1150" s="1620"/>
      <c r="R1150" s="643"/>
      <c r="S1150" s="643"/>
      <c r="T1150" s="778"/>
      <c r="U1150" s="525"/>
      <c r="V1150" s="539"/>
      <c r="W1150" s="1651"/>
      <c r="X1150" s="512"/>
      <c r="Y1150" s="368"/>
      <c r="Z1150" s="762" t="s">
        <v>167</v>
      </c>
      <c r="AA1150" s="354">
        <v>5</v>
      </c>
      <c r="AB1150" s="763" t="s">
        <v>168</v>
      </c>
      <c r="AC1150" s="391">
        <f>ROUND(ROUND(ROUND(ROUND(H1088+K1124,0)*O$8,0)*S1148,0)*Y1149,0)-AA1150</f>
        <v>163</v>
      </c>
      <c r="AD1150" s="268"/>
    </row>
    <row r="1151" spans="1:30" ht="17.100000000000001" customHeight="1">
      <c r="A1151" s="243">
        <v>61</v>
      </c>
      <c r="B1151" s="243">
        <v>7422</v>
      </c>
      <c r="C1151" s="870" t="s">
        <v>7982</v>
      </c>
      <c r="D1151" s="765"/>
      <c r="E1151" s="765"/>
      <c r="F1151" s="279"/>
      <c r="G1151" s="278"/>
      <c r="H1151" s="278"/>
      <c r="I1151" s="279"/>
      <c r="J1151" s="597"/>
      <c r="K1151" s="654"/>
      <c r="L1151" s="385"/>
      <c r="M1151" s="245"/>
      <c r="N1151" s="208"/>
      <c r="O1151" s="385"/>
      <c r="P1151" s="773"/>
      <c r="Q1151" s="530"/>
      <c r="R1151" s="530"/>
      <c r="S1151" s="530"/>
      <c r="T1151" s="1580" t="s">
        <v>4703</v>
      </c>
      <c r="U1151" s="362" t="s">
        <v>163</v>
      </c>
      <c r="V1151" s="356">
        <v>0.7</v>
      </c>
      <c r="W1151" s="523"/>
      <c r="X1151" s="524"/>
      <c r="Y1151" s="642"/>
      <c r="Z1151" s="247"/>
      <c r="AA1151" s="247"/>
      <c r="AB1151" s="247"/>
      <c r="AC1151" s="391">
        <f>ROUND(ROUND(ROUND(ROUND(H1088+K1124,0)*O$8,0)*S1148,0)*V1151,0)</f>
        <v>139</v>
      </c>
      <c r="AD1151" s="268"/>
    </row>
    <row r="1152" spans="1:30" ht="17.100000000000001" customHeight="1">
      <c r="A1152" s="243">
        <v>61</v>
      </c>
      <c r="B1152" s="243">
        <v>7423</v>
      </c>
      <c r="C1152" s="870" t="s">
        <v>7983</v>
      </c>
      <c r="D1152" s="765"/>
      <c r="E1152" s="765"/>
      <c r="F1152" s="279"/>
      <c r="G1152" s="278"/>
      <c r="H1152" s="278"/>
      <c r="I1152" s="279"/>
      <c r="J1152" s="597"/>
      <c r="K1152" s="654"/>
      <c r="L1152" s="385"/>
      <c r="M1152" s="245"/>
      <c r="N1152" s="208"/>
      <c r="O1152" s="385"/>
      <c r="P1152" s="773"/>
      <c r="Q1152" s="530"/>
      <c r="R1152" s="530"/>
      <c r="S1152" s="530"/>
      <c r="T1152" s="1620"/>
      <c r="U1152" s="643"/>
      <c r="V1152" s="365"/>
      <c r="W1152" s="319"/>
      <c r="X1152" s="288"/>
      <c r="Y1152" s="526"/>
      <c r="Z1152" s="762" t="s">
        <v>167</v>
      </c>
      <c r="AA1152" s="354">
        <v>5</v>
      </c>
      <c r="AB1152" s="763" t="s">
        <v>168</v>
      </c>
      <c r="AC1152" s="391">
        <f>ROUND(ROUND(ROUND(ROUND(H1088+K1124,0)*O$8,0)*S1148,0)*V1151,0)-AA1152</f>
        <v>134</v>
      </c>
      <c r="AD1152" s="268"/>
    </row>
    <row r="1153" spans="1:30" ht="17.100000000000001" customHeight="1">
      <c r="A1153" s="243">
        <v>61</v>
      </c>
      <c r="B1153" s="243">
        <v>7424</v>
      </c>
      <c r="C1153" s="870" t="s">
        <v>7984</v>
      </c>
      <c r="D1153" s="765"/>
      <c r="E1153" s="765"/>
      <c r="F1153" s="279"/>
      <c r="G1153" s="278"/>
      <c r="H1153" s="278"/>
      <c r="I1153" s="279"/>
      <c r="J1153" s="597"/>
      <c r="K1153" s="654"/>
      <c r="L1153" s="385"/>
      <c r="M1153" s="245"/>
      <c r="N1153" s="208"/>
      <c r="O1153" s="385"/>
      <c r="P1153" s="774"/>
      <c r="Q1153" s="643"/>
      <c r="R1153" s="1644"/>
      <c r="S1153" s="1652"/>
      <c r="T1153" s="1620"/>
      <c r="U1153" s="779"/>
      <c r="V1153" s="780"/>
      <c r="W1153" s="1684" t="s">
        <v>4700</v>
      </c>
      <c r="X1153" s="362" t="s">
        <v>163</v>
      </c>
      <c r="Y1153" s="395">
        <v>0.85</v>
      </c>
      <c r="Z1153" s="355"/>
      <c r="AA1153" s="247"/>
      <c r="AB1153" s="247"/>
      <c r="AC1153" s="391">
        <f>ROUND(ROUND(ROUND(ROUND(ROUND(H1088+K1124,0)*O$8,0)*S1148,0)*V1151,0)*Y1153,0)</f>
        <v>118</v>
      </c>
      <c r="AD1153" s="268"/>
    </row>
    <row r="1154" spans="1:30" ht="17.100000000000001" customHeight="1">
      <c r="A1154" s="243">
        <v>61</v>
      </c>
      <c r="B1154" s="243">
        <v>7425</v>
      </c>
      <c r="C1154" s="870" t="s">
        <v>7985</v>
      </c>
      <c r="D1154" s="765"/>
      <c r="E1154" s="765"/>
      <c r="F1154" s="279"/>
      <c r="G1154" s="278"/>
      <c r="H1154" s="278"/>
      <c r="I1154" s="279"/>
      <c r="J1154" s="597"/>
      <c r="K1154" s="654"/>
      <c r="L1154" s="385"/>
      <c r="M1154" s="245"/>
      <c r="N1154" s="208"/>
      <c r="O1154" s="385"/>
      <c r="P1154" s="774"/>
      <c r="Q1154" s="643"/>
      <c r="R1154" s="643"/>
      <c r="S1154" s="643"/>
      <c r="T1154" s="781"/>
      <c r="U1154" s="537"/>
      <c r="V1154" s="783"/>
      <c r="W1154" s="1651"/>
      <c r="X1154" s="512"/>
      <c r="Y1154" s="368"/>
      <c r="Z1154" s="762" t="s">
        <v>167</v>
      </c>
      <c r="AA1154" s="354">
        <v>5</v>
      </c>
      <c r="AB1154" s="763" t="s">
        <v>168</v>
      </c>
      <c r="AC1154" s="391">
        <f>ROUND(ROUND(ROUND(ROUND(ROUND(H1088+K1124,0)*O$8,0)*S1148,0)*V1151,0)*Y1153,0)-AA1154</f>
        <v>113</v>
      </c>
      <c r="AD1154" s="268"/>
    </row>
    <row r="1155" spans="1:30" ht="17.100000000000001" customHeight="1">
      <c r="A1155" s="243">
        <v>61</v>
      </c>
      <c r="B1155" s="243">
        <v>7426</v>
      </c>
      <c r="C1155" s="870" t="s">
        <v>7986</v>
      </c>
      <c r="D1155" s="765"/>
      <c r="E1155" s="765"/>
      <c r="F1155" s="279"/>
      <c r="G1155" s="278"/>
      <c r="H1155" s="278"/>
      <c r="I1155" s="279"/>
      <c r="J1155" s="597"/>
      <c r="K1155" s="654"/>
      <c r="L1155" s="385"/>
      <c r="M1155" s="245"/>
      <c r="N1155" s="208"/>
      <c r="O1155" s="385"/>
      <c r="P1155" s="773"/>
      <c r="Q1155" s="643"/>
      <c r="R1155" s="1646"/>
      <c r="S1155" s="1649"/>
      <c r="T1155" s="1580" t="s">
        <v>4708</v>
      </c>
      <c r="U1155" s="643" t="s">
        <v>163</v>
      </c>
      <c r="V1155" s="365">
        <v>0.85</v>
      </c>
      <c r="W1155" s="523"/>
      <c r="X1155" s="524"/>
      <c r="Y1155" s="642"/>
      <c r="Z1155" s="247"/>
      <c r="AA1155" s="247"/>
      <c r="AB1155" s="247"/>
      <c r="AC1155" s="391">
        <f>ROUND(ROUND(ROUND(ROUND(H1088+K1124,0)*O$8,0)*S1148,0)*V1155,0)</f>
        <v>168</v>
      </c>
      <c r="AD1155" s="268"/>
    </row>
    <row r="1156" spans="1:30" ht="17.100000000000001" customHeight="1">
      <c r="A1156" s="243">
        <v>61</v>
      </c>
      <c r="B1156" s="243">
        <v>7427</v>
      </c>
      <c r="C1156" s="870" t="s">
        <v>7987</v>
      </c>
      <c r="D1156" s="765"/>
      <c r="E1156" s="765"/>
      <c r="F1156" s="279"/>
      <c r="G1156" s="278"/>
      <c r="H1156" s="278"/>
      <c r="I1156" s="279"/>
      <c r="J1156" s="597"/>
      <c r="K1156" s="654"/>
      <c r="L1156" s="385"/>
      <c r="M1156" s="245"/>
      <c r="N1156" s="208"/>
      <c r="O1156" s="385"/>
      <c r="P1156" s="773"/>
      <c r="Q1156" s="643"/>
      <c r="R1156" s="365"/>
      <c r="S1156" s="365"/>
      <c r="T1156" s="1620"/>
      <c r="U1156" s="643"/>
      <c r="V1156" s="365"/>
      <c r="W1156" s="319"/>
      <c r="X1156" s="288"/>
      <c r="Y1156" s="526"/>
      <c r="Z1156" s="762" t="s">
        <v>167</v>
      </c>
      <c r="AA1156" s="354">
        <v>5</v>
      </c>
      <c r="AB1156" s="763" t="s">
        <v>168</v>
      </c>
      <c r="AC1156" s="391">
        <f>ROUND(ROUND(ROUND(ROUND(H1088+K1124,0)*O$8,0)*S1148,0)*V1155,0)-AA1156</f>
        <v>163</v>
      </c>
      <c r="AD1156" s="268"/>
    </row>
    <row r="1157" spans="1:30" ht="17.100000000000001" customHeight="1">
      <c r="A1157" s="243">
        <v>61</v>
      </c>
      <c r="B1157" s="243">
        <v>7428</v>
      </c>
      <c r="C1157" s="870" t="s">
        <v>7988</v>
      </c>
      <c r="D1157" s="765"/>
      <c r="E1157" s="765"/>
      <c r="F1157" s="279"/>
      <c r="G1157" s="278"/>
      <c r="H1157" s="278"/>
      <c r="I1157" s="279"/>
      <c r="J1157" s="597"/>
      <c r="K1157" s="654"/>
      <c r="L1157" s="385"/>
      <c r="M1157" s="245"/>
      <c r="N1157" s="208"/>
      <c r="O1157" s="385"/>
      <c r="P1157" s="774"/>
      <c r="Q1157" s="643"/>
      <c r="R1157" s="365"/>
      <c r="S1157" s="365"/>
      <c r="T1157" s="1620"/>
      <c r="U1157" s="779"/>
      <c r="V1157" s="780"/>
      <c r="W1157" s="1684" t="s">
        <v>4700</v>
      </c>
      <c r="X1157" s="362" t="s">
        <v>163</v>
      </c>
      <c r="Y1157" s="395">
        <v>0.85</v>
      </c>
      <c r="Z1157" s="355"/>
      <c r="AA1157" s="247"/>
      <c r="AB1157" s="247"/>
      <c r="AC1157" s="391">
        <f>ROUND(ROUND(ROUND(ROUND(ROUND(H1088+K1124,0)*O$8,0)*S1148,0)*V1155,0)*Y1157,0)</f>
        <v>143</v>
      </c>
      <c r="AD1157" s="268"/>
    </row>
    <row r="1158" spans="1:30" ht="17.100000000000001" customHeight="1">
      <c r="A1158" s="243">
        <v>61</v>
      </c>
      <c r="B1158" s="243">
        <v>7429</v>
      </c>
      <c r="C1158" s="870" t="s">
        <v>7989</v>
      </c>
      <c r="D1158" s="765"/>
      <c r="E1158" s="765"/>
      <c r="F1158" s="279"/>
      <c r="G1158" s="278"/>
      <c r="H1158" s="278"/>
      <c r="I1158" s="279"/>
      <c r="J1158" s="597"/>
      <c r="K1158" s="654"/>
      <c r="L1158" s="385"/>
      <c r="M1158" s="245"/>
      <c r="N1158" s="208"/>
      <c r="O1158" s="385"/>
      <c r="P1158" s="467"/>
      <c r="Q1158" s="643"/>
      <c r="R1158" s="643"/>
      <c r="S1158" s="643"/>
      <c r="T1158" s="1642"/>
      <c r="U1158" s="537"/>
      <c r="V1158" s="783"/>
      <c r="W1158" s="1651"/>
      <c r="X1158" s="512"/>
      <c r="Y1158" s="368"/>
      <c r="Z1158" s="762" t="s">
        <v>167</v>
      </c>
      <c r="AA1158" s="354">
        <v>5</v>
      </c>
      <c r="AB1158" s="763" t="s">
        <v>168</v>
      </c>
      <c r="AC1158" s="391">
        <f>ROUND(ROUND(ROUND(ROUND(ROUND(H1088+K1124,0)*O$8,0)*S1148,0)*V1155,0)*Y1157,0)-AA1158</f>
        <v>138</v>
      </c>
      <c r="AD1158" s="268"/>
    </row>
    <row r="1159" spans="1:30" ht="17.100000000000001" customHeight="1">
      <c r="A1159" s="229">
        <v>61</v>
      </c>
      <c r="B1159" s="229">
        <v>8531</v>
      </c>
      <c r="C1159" s="871" t="s">
        <v>7990</v>
      </c>
      <c r="D1159" s="765"/>
      <c r="E1159" s="765"/>
      <c r="F1159" s="378"/>
      <c r="G1159" s="1542" t="s">
        <v>5882</v>
      </c>
      <c r="H1159" s="477"/>
      <c r="I1159" s="478"/>
      <c r="J1159" s="756"/>
      <c r="K1159" s="664"/>
      <c r="L1159" s="314"/>
      <c r="M1159" s="245"/>
      <c r="N1159" s="208"/>
      <c r="O1159" s="385"/>
      <c r="P1159" s="231"/>
      <c r="Q1159" s="232"/>
      <c r="R1159" s="232"/>
      <c r="S1159" s="232"/>
      <c r="T1159" s="340"/>
      <c r="U1159" s="334"/>
      <c r="V1159" s="232"/>
      <c r="W1159" s="231"/>
      <c r="X1159" s="232"/>
      <c r="Y1159" s="314"/>
      <c r="Z1159" s="257"/>
      <c r="AA1159" s="257"/>
      <c r="AB1159" s="257"/>
      <c r="AC1159" s="473">
        <f>ROUND(ROUND(H1160*O$8,0),0)</f>
        <v>303</v>
      </c>
      <c r="AD1159" s="268"/>
    </row>
    <row r="1160" spans="1:30" ht="17.100000000000001" customHeight="1">
      <c r="A1160" s="243">
        <v>61</v>
      </c>
      <c r="B1160" s="243">
        <v>7430</v>
      </c>
      <c r="C1160" s="870" t="s">
        <v>7991</v>
      </c>
      <c r="D1160" s="765"/>
      <c r="E1160" s="765"/>
      <c r="F1160" s="378"/>
      <c r="G1160" s="1545"/>
      <c r="H1160" s="757">
        <f>'28児童発達支援(基本１)'!H1160</f>
        <v>433</v>
      </c>
      <c r="I1160" s="208" t="s">
        <v>18</v>
      </c>
      <c r="J1160" s="597"/>
      <c r="K1160" s="654"/>
      <c r="L1160" s="385"/>
      <c r="M1160" s="245"/>
      <c r="N1160" s="208"/>
      <c r="O1160" s="385"/>
      <c r="P1160" s="245"/>
      <c r="Q1160" s="208"/>
      <c r="R1160" s="208"/>
      <c r="S1160" s="208"/>
      <c r="T1160" s="611"/>
      <c r="U1160" s="301"/>
      <c r="V1160" s="208"/>
      <c r="W1160" s="245"/>
      <c r="X1160" s="208"/>
      <c r="Y1160" s="226"/>
      <c r="Z1160" s="762" t="s">
        <v>167</v>
      </c>
      <c r="AA1160" s="354">
        <v>5</v>
      </c>
      <c r="AB1160" s="763" t="s">
        <v>168</v>
      </c>
      <c r="AC1160" s="391">
        <f>ROUND(ROUND(H1160*O$8,0),0)-AA1160</f>
        <v>298</v>
      </c>
      <c r="AD1160" s="268"/>
    </row>
    <row r="1161" spans="1:30" ht="17.100000000000001" customHeight="1">
      <c r="A1161" s="243">
        <v>61</v>
      </c>
      <c r="B1161" s="243">
        <v>7431</v>
      </c>
      <c r="C1161" s="870" t="s">
        <v>7992</v>
      </c>
      <c r="D1161" s="765"/>
      <c r="E1161" s="765"/>
      <c r="F1161" s="378"/>
      <c r="G1161" s="1545"/>
      <c r="H1161" s="377"/>
      <c r="I1161" s="378"/>
      <c r="J1161" s="597"/>
      <c r="K1161" s="654"/>
      <c r="L1161" s="385"/>
      <c r="M1161" s="245"/>
      <c r="N1161" s="208"/>
      <c r="O1161" s="385"/>
      <c r="P1161" s="245"/>
      <c r="Q1161" s="208"/>
      <c r="R1161" s="208"/>
      <c r="S1161" s="208"/>
      <c r="T1161" s="611"/>
      <c r="U1161" s="301"/>
      <c r="V1161" s="385"/>
      <c r="W1161" s="1684" t="s">
        <v>4700</v>
      </c>
      <c r="X1161" s="362" t="s">
        <v>163</v>
      </c>
      <c r="Y1161" s="395">
        <v>0.85</v>
      </c>
      <c r="Z1161" s="355"/>
      <c r="AA1161" s="247"/>
      <c r="AB1161" s="247"/>
      <c r="AC1161" s="391">
        <f>ROUND(ROUND(H1160*O$8,0)*Y1161,0)</f>
        <v>258</v>
      </c>
      <c r="AD1161" s="268"/>
    </row>
    <row r="1162" spans="1:30" ht="17.100000000000001" customHeight="1">
      <c r="A1162" s="243">
        <v>61</v>
      </c>
      <c r="B1162" s="243">
        <v>7432</v>
      </c>
      <c r="C1162" s="870" t="s">
        <v>7993</v>
      </c>
      <c r="D1162" s="765"/>
      <c r="E1162" s="765"/>
      <c r="F1162" s="378"/>
      <c r="G1162" s="377"/>
      <c r="H1162" s="377"/>
      <c r="I1162" s="377"/>
      <c r="J1162" s="597"/>
      <c r="K1162" s="654"/>
      <c r="L1162" s="385"/>
      <c r="M1162" s="245"/>
      <c r="N1162" s="208"/>
      <c r="O1162" s="385"/>
      <c r="P1162" s="245"/>
      <c r="Q1162" s="208"/>
      <c r="R1162" s="208"/>
      <c r="S1162" s="208"/>
      <c r="T1162" s="761"/>
      <c r="U1162" s="304"/>
      <c r="V1162" s="226"/>
      <c r="W1162" s="1651"/>
      <c r="X1162" s="512"/>
      <c r="Y1162" s="368"/>
      <c r="Z1162" s="762" t="s">
        <v>167</v>
      </c>
      <c r="AA1162" s="354">
        <v>5</v>
      </c>
      <c r="AB1162" s="763" t="s">
        <v>168</v>
      </c>
      <c r="AC1162" s="391">
        <f>ROUND(ROUND(H1160*O$8,0)*Y1161,0)-AA1162</f>
        <v>253</v>
      </c>
      <c r="AD1162" s="268"/>
    </row>
    <row r="1163" spans="1:30" ht="17.100000000000001" customHeight="1">
      <c r="A1163" s="229">
        <v>61</v>
      </c>
      <c r="B1163" s="229">
        <v>8532</v>
      </c>
      <c r="C1163" s="871" t="s">
        <v>7994</v>
      </c>
      <c r="D1163" s="765"/>
      <c r="E1163" s="765"/>
      <c r="F1163" s="279"/>
      <c r="G1163" s="278"/>
      <c r="J1163" s="597"/>
      <c r="K1163" s="654"/>
      <c r="L1163" s="385"/>
      <c r="M1163" s="245"/>
      <c r="N1163" s="208"/>
      <c r="O1163" s="385"/>
      <c r="P1163" s="245"/>
      <c r="Q1163" s="208"/>
      <c r="R1163" s="208"/>
      <c r="S1163" s="208"/>
      <c r="T1163" s="1542" t="s">
        <v>4703</v>
      </c>
      <c r="U1163" s="372" t="s">
        <v>163</v>
      </c>
      <c r="V1163" s="373">
        <v>0.7</v>
      </c>
      <c r="W1163" s="231"/>
      <c r="X1163" s="232"/>
      <c r="Y1163" s="314"/>
      <c r="Z1163" s="257"/>
      <c r="AA1163" s="257"/>
      <c r="AB1163" s="257"/>
      <c r="AC1163" s="473">
        <f>ROUND(ROUND(H1160*O$8,0)*V1163,0)</f>
        <v>212</v>
      </c>
      <c r="AD1163" s="268"/>
    </row>
    <row r="1164" spans="1:30" ht="17.100000000000001" customHeight="1">
      <c r="A1164" s="243">
        <v>61</v>
      </c>
      <c r="B1164" s="243">
        <v>7433</v>
      </c>
      <c r="C1164" s="870" t="s">
        <v>7995</v>
      </c>
      <c r="D1164" s="765"/>
      <c r="E1164" s="765"/>
      <c r="F1164" s="279"/>
      <c r="G1164" s="278"/>
      <c r="H1164" s="208"/>
      <c r="I1164" s="388"/>
      <c r="J1164" s="597"/>
      <c r="K1164" s="654"/>
      <c r="L1164" s="385"/>
      <c r="M1164" s="245"/>
      <c r="N1164" s="208"/>
      <c r="O1164" s="385"/>
      <c r="P1164" s="245"/>
      <c r="Q1164" s="208"/>
      <c r="R1164" s="208"/>
      <c r="S1164" s="208"/>
      <c r="T1164" s="1545"/>
      <c r="U1164" s="214"/>
      <c r="V1164" s="609"/>
      <c r="W1164" s="281"/>
      <c r="X1164" s="216"/>
      <c r="Y1164" s="226"/>
      <c r="Z1164" s="762" t="s">
        <v>167</v>
      </c>
      <c r="AA1164" s="354">
        <v>5</v>
      </c>
      <c r="AB1164" s="763" t="s">
        <v>168</v>
      </c>
      <c r="AC1164" s="391">
        <f>ROUND(ROUND(H1160*O$8,0)*V1163,0)-AA1164</f>
        <v>207</v>
      </c>
      <c r="AD1164" s="268"/>
    </row>
    <row r="1165" spans="1:30" ht="17.100000000000001" customHeight="1">
      <c r="A1165" s="243">
        <v>61</v>
      </c>
      <c r="B1165" s="243">
        <v>7434</v>
      </c>
      <c r="C1165" s="870" t="s">
        <v>7996</v>
      </c>
      <c r="D1165" s="765"/>
      <c r="E1165" s="765"/>
      <c r="F1165" s="791"/>
      <c r="G1165" s="406"/>
      <c r="H1165" s="208"/>
      <c r="I1165" s="388"/>
      <c r="J1165" s="597"/>
      <c r="K1165" s="654"/>
      <c r="L1165" s="385"/>
      <c r="M1165" s="245"/>
      <c r="N1165" s="208"/>
      <c r="O1165" s="385"/>
      <c r="P1165" s="245"/>
      <c r="Q1165" s="208"/>
      <c r="R1165" s="208"/>
      <c r="S1165" s="208"/>
      <c r="T1165" s="1545"/>
      <c r="U1165" s="302"/>
      <c r="V1165" s="766"/>
      <c r="W1165" s="1684" t="s">
        <v>4700</v>
      </c>
      <c r="X1165" s="362" t="s">
        <v>163</v>
      </c>
      <c r="Y1165" s="395">
        <v>0.85</v>
      </c>
      <c r="Z1165" s="355"/>
      <c r="AA1165" s="247"/>
      <c r="AB1165" s="247"/>
      <c r="AC1165" s="391">
        <f>ROUND(ROUND(ROUND(H1160*O$8,0)*V1163,0)*Y1165,0)</f>
        <v>180</v>
      </c>
      <c r="AD1165" s="268"/>
    </row>
    <row r="1166" spans="1:30" ht="17.100000000000001" customHeight="1">
      <c r="A1166" s="243">
        <v>61</v>
      </c>
      <c r="B1166" s="243">
        <v>7435</v>
      </c>
      <c r="C1166" s="870" t="s">
        <v>7997</v>
      </c>
      <c r="D1166" s="765"/>
      <c r="E1166" s="764"/>
      <c r="F1166" s="791"/>
      <c r="G1166" s="406"/>
      <c r="H1166" s="208"/>
      <c r="I1166" s="388"/>
      <c r="J1166" s="597"/>
      <c r="K1166" s="654"/>
      <c r="L1166" s="385"/>
      <c r="M1166" s="245"/>
      <c r="N1166" s="208"/>
      <c r="O1166" s="385"/>
      <c r="P1166" s="245"/>
      <c r="Q1166" s="208"/>
      <c r="R1166" s="208"/>
      <c r="S1166" s="208"/>
      <c r="T1166" s="399"/>
      <c r="U1166" s="305"/>
      <c r="V1166" s="768"/>
      <c r="W1166" s="1651"/>
      <c r="X1166" s="512"/>
      <c r="Y1166" s="368"/>
      <c r="Z1166" s="762" t="s">
        <v>167</v>
      </c>
      <c r="AA1166" s="354">
        <v>5</v>
      </c>
      <c r="AB1166" s="763" t="s">
        <v>168</v>
      </c>
      <c r="AC1166" s="391">
        <f>ROUND(ROUND(ROUND(H1160*O$8,0)*V1163,0)*Y1165,0)-AA1166</f>
        <v>175</v>
      </c>
      <c r="AD1166" s="268"/>
    </row>
    <row r="1167" spans="1:30" ht="17.100000000000001" customHeight="1">
      <c r="A1167" s="229">
        <v>61</v>
      </c>
      <c r="B1167" s="229">
        <v>8801</v>
      </c>
      <c r="C1167" s="871" t="s">
        <v>7998</v>
      </c>
      <c r="D1167" s="765"/>
      <c r="E1167" s="764"/>
      <c r="F1167" s="791"/>
      <c r="G1167" s="406"/>
      <c r="H1167" s="208"/>
      <c r="I1167" s="388"/>
      <c r="J1167" s="597"/>
      <c r="K1167" s="654"/>
      <c r="L1167" s="385"/>
      <c r="M1167" s="245"/>
      <c r="N1167" s="208"/>
      <c r="O1167" s="385"/>
      <c r="P1167" s="245"/>
      <c r="Q1167" s="208"/>
      <c r="R1167" s="208"/>
      <c r="S1167" s="385"/>
      <c r="T1167" s="1542" t="s">
        <v>4708</v>
      </c>
      <c r="U1167" s="214" t="s">
        <v>163</v>
      </c>
      <c r="V1167" s="609">
        <v>0.85</v>
      </c>
      <c r="W1167" s="231"/>
      <c r="X1167" s="232"/>
      <c r="Y1167" s="314"/>
      <c r="Z1167" s="257"/>
      <c r="AA1167" s="257"/>
      <c r="AB1167" s="257"/>
      <c r="AC1167" s="473">
        <f>ROUND(ROUND(H1160*O$8,0)*V1167,0)</f>
        <v>258</v>
      </c>
      <c r="AD1167" s="268"/>
    </row>
    <row r="1168" spans="1:30" ht="17.100000000000001" customHeight="1">
      <c r="A1168" s="243">
        <v>61</v>
      </c>
      <c r="B1168" s="243">
        <v>7436</v>
      </c>
      <c r="C1168" s="870" t="s">
        <v>7999</v>
      </c>
      <c r="D1168" s="765"/>
      <c r="E1168" s="764"/>
      <c r="F1168" s="791"/>
      <c r="G1168" s="406"/>
      <c r="H1168" s="208"/>
      <c r="I1168" s="388"/>
      <c r="J1168" s="597"/>
      <c r="K1168" s="654"/>
      <c r="L1168" s="385"/>
      <c r="M1168" s="245"/>
      <c r="N1168" s="208"/>
      <c r="O1168" s="385"/>
      <c r="P1168" s="245"/>
      <c r="Q1168" s="208"/>
      <c r="R1168" s="208"/>
      <c r="S1168" s="208"/>
      <c r="T1168" s="1545"/>
      <c r="U1168" s="214"/>
      <c r="V1168" s="609"/>
      <c r="W1168" s="281"/>
      <c r="X1168" s="216"/>
      <c r="Y1168" s="226"/>
      <c r="Z1168" s="762" t="s">
        <v>167</v>
      </c>
      <c r="AA1168" s="354">
        <v>5</v>
      </c>
      <c r="AB1168" s="763" t="s">
        <v>168</v>
      </c>
      <c r="AC1168" s="391">
        <f>ROUND(ROUND(H1160*O$8,0)*V1167,0)-AA1168</f>
        <v>253</v>
      </c>
      <c r="AD1168" s="268"/>
    </row>
    <row r="1169" spans="1:30" ht="17.100000000000001" customHeight="1">
      <c r="A1169" s="243">
        <v>61</v>
      </c>
      <c r="B1169" s="243">
        <v>7437</v>
      </c>
      <c r="C1169" s="870" t="s">
        <v>8000</v>
      </c>
      <c r="D1169" s="765"/>
      <c r="E1169" s="764"/>
      <c r="F1169" s="279"/>
      <c r="G1169" s="278"/>
      <c r="H1169" s="278"/>
      <c r="I1169" s="279"/>
      <c r="J1169" s="597"/>
      <c r="K1169" s="654"/>
      <c r="L1169" s="385"/>
      <c r="M1169" s="245"/>
      <c r="N1169" s="208"/>
      <c r="O1169" s="385"/>
      <c r="P1169" s="245"/>
      <c r="Q1169" s="208"/>
      <c r="R1169" s="208"/>
      <c r="S1169" s="208"/>
      <c r="T1169" s="1545"/>
      <c r="U1169" s="302"/>
      <c r="V1169" s="766"/>
      <c r="W1169" s="1684" t="s">
        <v>4700</v>
      </c>
      <c r="X1169" s="362" t="s">
        <v>163</v>
      </c>
      <c r="Y1169" s="395">
        <v>0.85</v>
      </c>
      <c r="Z1169" s="355"/>
      <c r="AA1169" s="247"/>
      <c r="AB1169" s="247"/>
      <c r="AC1169" s="391">
        <f>ROUND(ROUND(ROUND(H1160*O$8,0)*V1167,0)*Y1169,0)</f>
        <v>219</v>
      </c>
      <c r="AD1169" s="268"/>
    </row>
    <row r="1170" spans="1:30" ht="17.100000000000001" customHeight="1">
      <c r="A1170" s="243">
        <v>61</v>
      </c>
      <c r="B1170" s="243">
        <v>7438</v>
      </c>
      <c r="C1170" s="870" t="s">
        <v>8001</v>
      </c>
      <c r="D1170" s="765"/>
      <c r="E1170" s="764"/>
      <c r="F1170" s="279"/>
      <c r="G1170" s="278"/>
      <c r="H1170" s="278"/>
      <c r="I1170" s="279"/>
      <c r="J1170" s="597"/>
      <c r="K1170" s="654"/>
      <c r="L1170" s="385"/>
      <c r="M1170" s="245"/>
      <c r="N1170" s="208"/>
      <c r="O1170" s="385"/>
      <c r="P1170" s="281"/>
      <c r="Q1170" s="216"/>
      <c r="R1170" s="216"/>
      <c r="S1170" s="216"/>
      <c r="T1170" s="1563"/>
      <c r="U1170" s="305"/>
      <c r="V1170" s="768"/>
      <c r="W1170" s="1651"/>
      <c r="X1170" s="512"/>
      <c r="Y1170" s="368"/>
      <c r="Z1170" s="762" t="s">
        <v>167</v>
      </c>
      <c r="AA1170" s="354">
        <v>5</v>
      </c>
      <c r="AB1170" s="763" t="s">
        <v>168</v>
      </c>
      <c r="AC1170" s="391">
        <f>ROUND(ROUND(ROUND(H1160*O$8,0)*V1167,0)*Y1169,0)-AA1170</f>
        <v>214</v>
      </c>
      <c r="AD1170" s="268"/>
    </row>
    <row r="1171" spans="1:30" ht="17.100000000000001" customHeight="1">
      <c r="A1171" s="229">
        <v>61</v>
      </c>
      <c r="B1171" s="229">
        <v>8533</v>
      </c>
      <c r="C1171" s="871" t="s">
        <v>8002</v>
      </c>
      <c r="D1171" s="765"/>
      <c r="E1171" s="765"/>
      <c r="F1171" s="279"/>
      <c r="G1171" s="278"/>
      <c r="H1171" s="278"/>
      <c r="I1171" s="279"/>
      <c r="J1171" s="597"/>
      <c r="K1171" s="654"/>
      <c r="L1171" s="385"/>
      <c r="M1171" s="245"/>
      <c r="N1171" s="208"/>
      <c r="O1171" s="385"/>
      <c r="P1171" s="1539" t="s">
        <v>4713</v>
      </c>
      <c r="Q1171" s="1608" t="s">
        <v>162</v>
      </c>
      <c r="R1171" s="769"/>
      <c r="S1171" s="769"/>
      <c r="T1171" s="340"/>
      <c r="U1171" s="338"/>
      <c r="V1171" s="334"/>
      <c r="W1171" s="231"/>
      <c r="X1171" s="232"/>
      <c r="Y1171" s="314"/>
      <c r="Z1171" s="257"/>
      <c r="AA1171" s="257"/>
      <c r="AB1171" s="257"/>
      <c r="AC1171" s="473">
        <f>ROUND(ROUND(H1160*O$8,0)*S1172,0)</f>
        <v>212</v>
      </c>
      <c r="AD1171" s="268"/>
    </row>
    <row r="1172" spans="1:30" ht="17.100000000000001" customHeight="1">
      <c r="A1172" s="243">
        <v>61</v>
      </c>
      <c r="B1172" s="243">
        <v>7439</v>
      </c>
      <c r="C1172" s="870" t="s">
        <v>8003</v>
      </c>
      <c r="D1172" s="765"/>
      <c r="E1172" s="765"/>
      <c r="F1172" s="279"/>
      <c r="G1172" s="278"/>
      <c r="H1172" s="278"/>
      <c r="I1172" s="279"/>
      <c r="J1172" s="597"/>
      <c r="K1172" s="654"/>
      <c r="L1172" s="385"/>
      <c r="M1172" s="245"/>
      <c r="N1172" s="208"/>
      <c r="O1172" s="385"/>
      <c r="P1172" s="1631"/>
      <c r="Q1172" s="1586"/>
      <c r="R1172" s="214" t="s">
        <v>163</v>
      </c>
      <c r="S1172" s="770">
        <v>0.7</v>
      </c>
      <c r="T1172" s="611"/>
      <c r="U1172" s="392"/>
      <c r="V1172" s="301"/>
      <c r="W1172" s="245"/>
      <c r="X1172" s="208"/>
      <c r="Y1172" s="226"/>
      <c r="Z1172" s="762" t="s">
        <v>167</v>
      </c>
      <c r="AA1172" s="354">
        <v>5</v>
      </c>
      <c r="AB1172" s="763" t="s">
        <v>168</v>
      </c>
      <c r="AC1172" s="391">
        <f>ROUND(ROUND(H1160*O$8,0)*S1172,0)-AA1172</f>
        <v>207</v>
      </c>
      <c r="AD1172" s="268"/>
    </row>
    <row r="1173" spans="1:30" ht="17.100000000000001" customHeight="1">
      <c r="A1173" s="243">
        <v>61</v>
      </c>
      <c r="B1173" s="243">
        <v>7440</v>
      </c>
      <c r="C1173" s="870" t="s">
        <v>8004</v>
      </c>
      <c r="D1173" s="765"/>
      <c r="E1173" s="765"/>
      <c r="F1173" s="279"/>
      <c r="G1173" s="278"/>
      <c r="H1173" s="278"/>
      <c r="I1173" s="279"/>
      <c r="J1173" s="597"/>
      <c r="K1173" s="654"/>
      <c r="L1173" s="385"/>
      <c r="M1173" s="245"/>
      <c r="N1173" s="208"/>
      <c r="O1173" s="385"/>
      <c r="P1173" s="1631"/>
      <c r="Q1173" s="1586"/>
      <c r="T1173" s="611"/>
      <c r="U1173" s="392"/>
      <c r="V1173" s="301"/>
      <c r="W1173" s="1684" t="s">
        <v>4700</v>
      </c>
      <c r="X1173" s="362" t="s">
        <v>163</v>
      </c>
      <c r="Y1173" s="395">
        <v>0.85</v>
      </c>
      <c r="Z1173" s="355"/>
      <c r="AA1173" s="247"/>
      <c r="AB1173" s="247"/>
      <c r="AC1173" s="391">
        <f>ROUND(ROUND(ROUND(H1160*O$8,0)*S1172,0)*Y1173,0)</f>
        <v>180</v>
      </c>
      <c r="AD1173" s="268"/>
    </row>
    <row r="1174" spans="1:30" ht="17.100000000000001" customHeight="1">
      <c r="A1174" s="243">
        <v>61</v>
      </c>
      <c r="B1174" s="243">
        <v>7441</v>
      </c>
      <c r="C1174" s="870" t="s">
        <v>8005</v>
      </c>
      <c r="D1174" s="765"/>
      <c r="E1174" s="765"/>
      <c r="F1174" s="279"/>
      <c r="G1174" s="278"/>
      <c r="H1174" s="278"/>
      <c r="I1174" s="279"/>
      <c r="J1174" s="597"/>
      <c r="K1174" s="654"/>
      <c r="L1174" s="385"/>
      <c r="M1174" s="245"/>
      <c r="N1174" s="208"/>
      <c r="O1174" s="385"/>
      <c r="P1174" s="772"/>
      <c r="Q1174" s="1586"/>
      <c r="R1174" s="214"/>
      <c r="S1174" s="214"/>
      <c r="T1174" s="761"/>
      <c r="U1174" s="407"/>
      <c r="V1174" s="304"/>
      <c r="W1174" s="1651"/>
      <c r="X1174" s="512"/>
      <c r="Y1174" s="368"/>
      <c r="Z1174" s="762" t="s">
        <v>167</v>
      </c>
      <c r="AA1174" s="354">
        <v>5</v>
      </c>
      <c r="AB1174" s="763" t="s">
        <v>168</v>
      </c>
      <c r="AC1174" s="391">
        <f>ROUND(ROUND(ROUND(H1160*O$8,0)*S1172,0)*Y1173,0)-AA1174</f>
        <v>175</v>
      </c>
      <c r="AD1174" s="268"/>
    </row>
    <row r="1175" spans="1:30" ht="17.100000000000001" customHeight="1">
      <c r="A1175" s="229">
        <v>61</v>
      </c>
      <c r="B1175" s="229">
        <v>8534</v>
      </c>
      <c r="C1175" s="871" t="s">
        <v>8006</v>
      </c>
      <c r="D1175" s="765"/>
      <c r="E1175" s="765"/>
      <c r="F1175" s="279"/>
      <c r="G1175" s="278"/>
      <c r="H1175" s="278"/>
      <c r="I1175" s="279"/>
      <c r="J1175" s="597"/>
      <c r="K1175" s="654"/>
      <c r="L1175" s="385"/>
      <c r="M1175" s="245"/>
      <c r="N1175" s="208"/>
      <c r="O1175" s="385"/>
      <c r="P1175" s="773"/>
      <c r="T1175" s="1542" t="s">
        <v>4703</v>
      </c>
      <c r="U1175" s="372" t="s">
        <v>163</v>
      </c>
      <c r="V1175" s="373">
        <v>0.7</v>
      </c>
      <c r="W1175" s="231"/>
      <c r="X1175" s="232"/>
      <c r="Y1175" s="314"/>
      <c r="Z1175" s="257"/>
      <c r="AA1175" s="257"/>
      <c r="AB1175" s="257"/>
      <c r="AC1175" s="473">
        <f>ROUND(ROUND(ROUND(H1160*O$8,0)*S1172,0)*V1175,0)</f>
        <v>148</v>
      </c>
      <c r="AD1175" s="268"/>
    </row>
    <row r="1176" spans="1:30" ht="17.100000000000001" customHeight="1">
      <c r="A1176" s="243">
        <v>61</v>
      </c>
      <c r="B1176" s="243">
        <v>7442</v>
      </c>
      <c r="C1176" s="870" t="s">
        <v>8007</v>
      </c>
      <c r="D1176" s="765"/>
      <c r="E1176" s="765"/>
      <c r="F1176" s="279"/>
      <c r="G1176" s="278"/>
      <c r="H1176" s="278"/>
      <c r="I1176" s="279"/>
      <c r="J1176" s="597"/>
      <c r="K1176" s="654"/>
      <c r="L1176" s="385"/>
      <c r="M1176" s="245"/>
      <c r="N1176" s="208"/>
      <c r="O1176" s="385"/>
      <c r="P1176" s="773"/>
      <c r="T1176" s="1545"/>
      <c r="U1176" s="214"/>
      <c r="V1176" s="609"/>
      <c r="W1176" s="281"/>
      <c r="X1176" s="216"/>
      <c r="Y1176" s="226"/>
      <c r="Z1176" s="762" t="s">
        <v>167</v>
      </c>
      <c r="AA1176" s="354">
        <v>5</v>
      </c>
      <c r="AB1176" s="763" t="s">
        <v>168</v>
      </c>
      <c r="AC1176" s="391">
        <f>ROUND(ROUND(ROUND(H1160*O$8,0)*S1172,0)*V1175,0)-AA1176</f>
        <v>143</v>
      </c>
      <c r="AD1176" s="268"/>
    </row>
    <row r="1177" spans="1:30" ht="17.100000000000001" customHeight="1">
      <c r="A1177" s="243">
        <v>61</v>
      </c>
      <c r="B1177" s="243">
        <v>7443</v>
      </c>
      <c r="C1177" s="870" t="s">
        <v>8008</v>
      </c>
      <c r="D1177" s="765"/>
      <c r="E1177" s="765"/>
      <c r="F1177" s="279"/>
      <c r="G1177" s="278"/>
      <c r="H1177" s="278"/>
      <c r="I1177" s="279"/>
      <c r="J1177" s="597"/>
      <c r="K1177" s="654"/>
      <c r="L1177" s="385"/>
      <c r="M1177" s="245"/>
      <c r="N1177" s="208"/>
      <c r="O1177" s="385"/>
      <c r="P1177" s="774"/>
      <c r="Q1177" s="214"/>
      <c r="R1177" s="1653"/>
      <c r="S1177" s="1653"/>
      <c r="T1177" s="1545"/>
      <c r="U1177" s="302"/>
      <c r="V1177" s="766"/>
      <c r="W1177" s="1684" t="s">
        <v>4700</v>
      </c>
      <c r="X1177" s="362" t="s">
        <v>163</v>
      </c>
      <c r="Y1177" s="395">
        <v>0.85</v>
      </c>
      <c r="Z1177" s="355"/>
      <c r="AA1177" s="247"/>
      <c r="AB1177" s="247"/>
      <c r="AC1177" s="391">
        <f>ROUND(ROUND(ROUND(ROUND(H1160*O$8,0)*S1172,0)*V1175,0)*Y1177,0)</f>
        <v>126</v>
      </c>
      <c r="AD1177" s="268"/>
    </row>
    <row r="1178" spans="1:30" ht="17.100000000000001" customHeight="1">
      <c r="A1178" s="243">
        <v>61</v>
      </c>
      <c r="B1178" s="243">
        <v>7444</v>
      </c>
      <c r="C1178" s="870" t="s">
        <v>8009</v>
      </c>
      <c r="D1178" s="765"/>
      <c r="E1178" s="765"/>
      <c r="F1178" s="279"/>
      <c r="G1178" s="278"/>
      <c r="H1178" s="278"/>
      <c r="I1178" s="279"/>
      <c r="J1178" s="597"/>
      <c r="K1178" s="654"/>
      <c r="L1178" s="385"/>
      <c r="M1178" s="245"/>
      <c r="N1178" s="208"/>
      <c r="O1178" s="385"/>
      <c r="P1178" s="774"/>
      <c r="Q1178" s="214"/>
      <c r="R1178" s="214"/>
      <c r="S1178" s="214"/>
      <c r="T1178" s="399"/>
      <c r="U1178" s="305"/>
      <c r="V1178" s="768"/>
      <c r="W1178" s="1651"/>
      <c r="X1178" s="512"/>
      <c r="Y1178" s="368"/>
      <c r="Z1178" s="762" t="s">
        <v>167</v>
      </c>
      <c r="AA1178" s="354">
        <v>5</v>
      </c>
      <c r="AB1178" s="763" t="s">
        <v>168</v>
      </c>
      <c r="AC1178" s="391">
        <f>ROUND(ROUND(ROUND(ROUND(H1160*O$8,0)*S1172,0)*V1175,0)*Y1177,0)-AA1178</f>
        <v>121</v>
      </c>
      <c r="AD1178" s="268"/>
    </row>
    <row r="1179" spans="1:30" ht="17.100000000000001" customHeight="1">
      <c r="A1179" s="229">
        <v>61</v>
      </c>
      <c r="B1179" s="229">
        <v>8802</v>
      </c>
      <c r="C1179" s="871" t="s">
        <v>8010</v>
      </c>
      <c r="D1179" s="765"/>
      <c r="E1179" s="765"/>
      <c r="F1179" s="279"/>
      <c r="G1179" s="278"/>
      <c r="H1179" s="278"/>
      <c r="I1179" s="279"/>
      <c r="J1179" s="597"/>
      <c r="K1179" s="654"/>
      <c r="L1179" s="385"/>
      <c r="M1179" s="245"/>
      <c r="N1179" s="208"/>
      <c r="O1179" s="385"/>
      <c r="P1179" s="773"/>
      <c r="Q1179" s="214"/>
      <c r="R1179" s="1599"/>
      <c r="S1179" s="1600"/>
      <c r="T1179" s="1542" t="s">
        <v>4708</v>
      </c>
      <c r="U1179" s="214" t="s">
        <v>163</v>
      </c>
      <c r="V1179" s="609">
        <v>0.85</v>
      </c>
      <c r="W1179" s="231"/>
      <c r="X1179" s="232"/>
      <c r="Y1179" s="314"/>
      <c r="Z1179" s="257"/>
      <c r="AA1179" s="257"/>
      <c r="AB1179" s="257"/>
      <c r="AC1179" s="473">
        <f>ROUND(ROUND(ROUND(H1160*O$8,0)*S1172,0)*V1179,0)</f>
        <v>180</v>
      </c>
      <c r="AD1179" s="268"/>
    </row>
    <row r="1180" spans="1:30" ht="17.100000000000001" customHeight="1">
      <c r="A1180" s="243">
        <v>61</v>
      </c>
      <c r="B1180" s="243">
        <v>7445</v>
      </c>
      <c r="C1180" s="870" t="s">
        <v>8011</v>
      </c>
      <c r="D1180" s="765"/>
      <c r="E1180" s="765"/>
      <c r="F1180" s="279"/>
      <c r="G1180" s="278"/>
      <c r="H1180" s="278"/>
      <c r="I1180" s="279"/>
      <c r="J1180" s="597"/>
      <c r="K1180" s="654"/>
      <c r="L1180" s="385"/>
      <c r="M1180" s="245"/>
      <c r="N1180" s="208"/>
      <c r="O1180" s="385"/>
      <c r="P1180" s="773"/>
      <c r="Q1180" s="214"/>
      <c r="R1180" s="609"/>
      <c r="S1180" s="609"/>
      <c r="T1180" s="1545"/>
      <c r="U1180" s="214"/>
      <c r="V1180" s="609"/>
      <c r="W1180" s="281"/>
      <c r="X1180" s="216"/>
      <c r="Y1180" s="226"/>
      <c r="Z1180" s="762" t="s">
        <v>167</v>
      </c>
      <c r="AA1180" s="354">
        <v>5</v>
      </c>
      <c r="AB1180" s="763" t="s">
        <v>168</v>
      </c>
      <c r="AC1180" s="391">
        <f>ROUND(ROUND(ROUND(H1160*O$8,0)*S1172,0)*V1179,0)-AA1180</f>
        <v>175</v>
      </c>
      <c r="AD1180" s="268"/>
    </row>
    <row r="1181" spans="1:30" ht="17.100000000000001" customHeight="1">
      <c r="A1181" s="243">
        <v>61</v>
      </c>
      <c r="B1181" s="243">
        <v>7446</v>
      </c>
      <c r="C1181" s="870" t="s">
        <v>8012</v>
      </c>
      <c r="D1181" s="765"/>
      <c r="E1181" s="765"/>
      <c r="F1181" s="279"/>
      <c r="G1181" s="278"/>
      <c r="H1181" s="278"/>
      <c r="I1181" s="279"/>
      <c r="J1181" s="597"/>
      <c r="K1181" s="654"/>
      <c r="L1181" s="385"/>
      <c r="M1181" s="245"/>
      <c r="N1181" s="208"/>
      <c r="O1181" s="385"/>
      <c r="P1181" s="774"/>
      <c r="Q1181" s="214"/>
      <c r="R1181" s="609"/>
      <c r="S1181" s="609"/>
      <c r="T1181" s="1545"/>
      <c r="U1181" s="302"/>
      <c r="V1181" s="766"/>
      <c r="W1181" s="1684" t="s">
        <v>4700</v>
      </c>
      <c r="X1181" s="362" t="s">
        <v>163</v>
      </c>
      <c r="Y1181" s="395">
        <v>0.85</v>
      </c>
      <c r="Z1181" s="355"/>
      <c r="AA1181" s="247"/>
      <c r="AB1181" s="247"/>
      <c r="AC1181" s="391">
        <f>ROUND(ROUND(ROUND(ROUND(H1160*O$8,0)*S1172,0)*V1179,0)*Y1181,0)</f>
        <v>153</v>
      </c>
      <c r="AD1181" s="268"/>
    </row>
    <row r="1182" spans="1:30" ht="17.100000000000001" customHeight="1">
      <c r="A1182" s="243">
        <v>61</v>
      </c>
      <c r="B1182" s="243">
        <v>7447</v>
      </c>
      <c r="C1182" s="870" t="s">
        <v>8013</v>
      </c>
      <c r="D1182" s="765"/>
      <c r="E1182" s="765"/>
      <c r="F1182" s="279"/>
      <c r="G1182" s="278"/>
      <c r="H1182" s="278"/>
      <c r="I1182" s="279"/>
      <c r="J1182" s="597"/>
      <c r="K1182" s="654"/>
      <c r="L1182" s="385"/>
      <c r="M1182" s="245"/>
      <c r="N1182" s="208"/>
      <c r="O1182" s="385"/>
      <c r="P1182" s="773"/>
      <c r="Q1182" s="786"/>
      <c r="R1182" s="400"/>
      <c r="S1182" s="787"/>
      <c r="T1182" s="1563"/>
      <c r="U1182" s="305"/>
      <c r="V1182" s="768"/>
      <c r="W1182" s="1651"/>
      <c r="X1182" s="512"/>
      <c r="Y1182" s="368"/>
      <c r="Z1182" s="762" t="s">
        <v>167</v>
      </c>
      <c r="AA1182" s="354">
        <v>5</v>
      </c>
      <c r="AB1182" s="763" t="s">
        <v>168</v>
      </c>
      <c r="AC1182" s="391">
        <f>ROUND(ROUND(ROUND(ROUND(H1160*O$8,0)*S1172,0)*V1179,0)*Y1181,0)-AA1182</f>
        <v>148</v>
      </c>
      <c r="AD1182" s="268"/>
    </row>
    <row r="1183" spans="1:30" ht="17.100000000000001" customHeight="1">
      <c r="A1183" s="243">
        <v>61</v>
      </c>
      <c r="B1183" s="243">
        <v>7448</v>
      </c>
      <c r="C1183" s="870" t="s">
        <v>8014</v>
      </c>
      <c r="D1183" s="765"/>
      <c r="E1183" s="765"/>
      <c r="F1183" s="279"/>
      <c r="G1183" s="278"/>
      <c r="H1183" s="278"/>
      <c r="I1183" s="279"/>
      <c r="J1183" s="597"/>
      <c r="K1183" s="654"/>
      <c r="L1183" s="385"/>
      <c r="M1183" s="245"/>
      <c r="N1183" s="208"/>
      <c r="O1183" s="385"/>
      <c r="P1183" s="773"/>
      <c r="Q1183" s="1580" t="s">
        <v>165</v>
      </c>
      <c r="R1183" s="775"/>
      <c r="S1183" s="775"/>
      <c r="T1183" s="359"/>
      <c r="U1183" s="360"/>
      <c r="V1183" s="361"/>
      <c r="W1183" s="523"/>
      <c r="X1183" s="524"/>
      <c r="Y1183" s="642"/>
      <c r="Z1183" s="247"/>
      <c r="AA1183" s="247"/>
      <c r="AB1183" s="247"/>
      <c r="AC1183" s="391">
        <f>ROUND(ROUND(H1160*O$8,0)*S1184,0)</f>
        <v>152</v>
      </c>
      <c r="AD1183" s="268"/>
    </row>
    <row r="1184" spans="1:30" ht="17.100000000000001" customHeight="1">
      <c r="A1184" s="243">
        <v>61</v>
      </c>
      <c r="B1184" s="243">
        <v>7449</v>
      </c>
      <c r="C1184" s="870" t="s">
        <v>8015</v>
      </c>
      <c r="D1184" s="765"/>
      <c r="E1184" s="765"/>
      <c r="F1184" s="279"/>
      <c r="G1184" s="278"/>
      <c r="H1184" s="278"/>
      <c r="I1184" s="279"/>
      <c r="J1184" s="597"/>
      <c r="K1184" s="654"/>
      <c r="L1184" s="385"/>
      <c r="M1184" s="245"/>
      <c r="N1184" s="208"/>
      <c r="O1184" s="385"/>
      <c r="P1184" s="772"/>
      <c r="Q1184" s="1620"/>
      <c r="R1184" s="643" t="s">
        <v>163</v>
      </c>
      <c r="S1184" s="365">
        <v>0.5</v>
      </c>
      <c r="T1184" s="777"/>
      <c r="U1184" s="639"/>
      <c r="V1184" s="529"/>
      <c r="W1184" s="516"/>
      <c r="X1184" s="517"/>
      <c r="Y1184" s="526"/>
      <c r="Z1184" s="762" t="s">
        <v>167</v>
      </c>
      <c r="AA1184" s="354">
        <v>5</v>
      </c>
      <c r="AB1184" s="763" t="s">
        <v>168</v>
      </c>
      <c r="AC1184" s="391">
        <f>ROUND(ROUND(H1160*O$8,0)*S1184,0)-AA1184</f>
        <v>147</v>
      </c>
      <c r="AD1184" s="268"/>
    </row>
    <row r="1185" spans="1:30" ht="17.100000000000001" customHeight="1">
      <c r="A1185" s="243">
        <v>61</v>
      </c>
      <c r="B1185" s="243">
        <v>7450</v>
      </c>
      <c r="C1185" s="870" t="s">
        <v>8016</v>
      </c>
      <c r="D1185" s="765"/>
      <c r="E1185" s="765"/>
      <c r="F1185" s="279"/>
      <c r="G1185" s="278"/>
      <c r="H1185" s="278"/>
      <c r="I1185" s="279"/>
      <c r="J1185" s="597"/>
      <c r="K1185" s="654"/>
      <c r="L1185" s="385"/>
      <c r="M1185" s="245"/>
      <c r="N1185" s="208"/>
      <c r="O1185" s="385"/>
      <c r="P1185" s="772"/>
      <c r="Q1185" s="1620"/>
      <c r="R1185" s="530"/>
      <c r="S1185" s="530"/>
      <c r="T1185" s="777"/>
      <c r="U1185" s="639"/>
      <c r="V1185" s="529"/>
      <c r="W1185" s="1684" t="s">
        <v>4700</v>
      </c>
      <c r="X1185" s="362" t="s">
        <v>163</v>
      </c>
      <c r="Y1185" s="395">
        <v>0.85</v>
      </c>
      <c r="Z1185" s="355"/>
      <c r="AA1185" s="247"/>
      <c r="AB1185" s="247"/>
      <c r="AC1185" s="391">
        <f>ROUND(ROUND(ROUND(H1160*O$8,0)*S1184,0)*Y1185,0)</f>
        <v>129</v>
      </c>
      <c r="AD1185" s="268"/>
    </row>
    <row r="1186" spans="1:30" ht="17.100000000000001" customHeight="1">
      <c r="A1186" s="243">
        <v>61</v>
      </c>
      <c r="B1186" s="243">
        <v>7451</v>
      </c>
      <c r="C1186" s="870" t="s">
        <v>8017</v>
      </c>
      <c r="D1186" s="765"/>
      <c r="E1186" s="765"/>
      <c r="F1186" s="279"/>
      <c r="G1186" s="278"/>
      <c r="H1186" s="278"/>
      <c r="I1186" s="279"/>
      <c r="J1186" s="597"/>
      <c r="K1186" s="654"/>
      <c r="L1186" s="385"/>
      <c r="M1186" s="245"/>
      <c r="N1186" s="208"/>
      <c r="O1186" s="385"/>
      <c r="P1186" s="772"/>
      <c r="Q1186" s="1620"/>
      <c r="R1186" s="643"/>
      <c r="S1186" s="643"/>
      <c r="T1186" s="778"/>
      <c r="U1186" s="525"/>
      <c r="V1186" s="539"/>
      <c r="W1186" s="1651"/>
      <c r="X1186" s="512"/>
      <c r="Y1186" s="368"/>
      <c r="Z1186" s="762" t="s">
        <v>167</v>
      </c>
      <c r="AA1186" s="354">
        <v>5</v>
      </c>
      <c r="AB1186" s="763" t="s">
        <v>168</v>
      </c>
      <c r="AC1186" s="391">
        <f>ROUND(ROUND(ROUND(H1160*O$8,0)*S1184,0)*Y1185,0)-AA1186</f>
        <v>124</v>
      </c>
      <c r="AD1186" s="268"/>
    </row>
    <row r="1187" spans="1:30" ht="17.100000000000001" customHeight="1">
      <c r="A1187" s="243">
        <v>61</v>
      </c>
      <c r="B1187" s="243">
        <v>7452</v>
      </c>
      <c r="C1187" s="870" t="s">
        <v>8018</v>
      </c>
      <c r="D1187" s="765"/>
      <c r="E1187" s="765"/>
      <c r="F1187" s="279"/>
      <c r="G1187" s="278"/>
      <c r="H1187" s="278"/>
      <c r="I1187" s="279"/>
      <c r="J1187" s="597"/>
      <c r="K1187" s="654"/>
      <c r="L1187" s="385"/>
      <c r="M1187" s="245"/>
      <c r="N1187" s="208"/>
      <c r="O1187" s="385"/>
      <c r="P1187" s="773"/>
      <c r="Q1187" s="530"/>
      <c r="R1187" s="530"/>
      <c r="S1187" s="530"/>
      <c r="T1187" s="1580" t="s">
        <v>4703</v>
      </c>
      <c r="U1187" s="362" t="s">
        <v>163</v>
      </c>
      <c r="V1187" s="356">
        <v>0.7</v>
      </c>
      <c r="W1187" s="523"/>
      <c r="X1187" s="524"/>
      <c r="Y1187" s="642"/>
      <c r="Z1187" s="247"/>
      <c r="AA1187" s="247"/>
      <c r="AB1187" s="247"/>
      <c r="AC1187" s="391">
        <f>ROUND(ROUND(ROUND(H1160*O$8,0)*S1184,0)*V1187,0)</f>
        <v>106</v>
      </c>
      <c r="AD1187" s="268"/>
    </row>
    <row r="1188" spans="1:30" ht="17.100000000000001" customHeight="1">
      <c r="A1188" s="243">
        <v>61</v>
      </c>
      <c r="B1188" s="243">
        <v>7453</v>
      </c>
      <c r="C1188" s="870" t="s">
        <v>8019</v>
      </c>
      <c r="D1188" s="765"/>
      <c r="E1188" s="765"/>
      <c r="F1188" s="279"/>
      <c r="G1188" s="278"/>
      <c r="H1188" s="278"/>
      <c r="I1188" s="279"/>
      <c r="J1188" s="597"/>
      <c r="K1188" s="654"/>
      <c r="L1188" s="385"/>
      <c r="M1188" s="245"/>
      <c r="N1188" s="208"/>
      <c r="O1188" s="385"/>
      <c r="P1188" s="773"/>
      <c r="Q1188" s="530"/>
      <c r="R1188" s="530"/>
      <c r="S1188" s="530"/>
      <c r="T1188" s="1620"/>
      <c r="U1188" s="643"/>
      <c r="V1188" s="365"/>
      <c r="W1188" s="319"/>
      <c r="X1188" s="288"/>
      <c r="Y1188" s="526"/>
      <c r="Z1188" s="762" t="s">
        <v>167</v>
      </c>
      <c r="AA1188" s="354">
        <v>5</v>
      </c>
      <c r="AB1188" s="763" t="s">
        <v>168</v>
      </c>
      <c r="AC1188" s="391">
        <f>ROUND(ROUND(ROUND(H1160*O$8,0)*S1184,0)*V1187,0)-AA1188</f>
        <v>101</v>
      </c>
      <c r="AD1188" s="268"/>
    </row>
    <row r="1189" spans="1:30" ht="17.100000000000001" customHeight="1">
      <c r="A1189" s="243">
        <v>61</v>
      </c>
      <c r="B1189" s="243">
        <v>7454</v>
      </c>
      <c r="C1189" s="870" t="s">
        <v>8020</v>
      </c>
      <c r="D1189" s="765"/>
      <c r="E1189" s="765"/>
      <c r="F1189" s="279"/>
      <c r="G1189" s="278"/>
      <c r="H1189" s="278"/>
      <c r="I1189" s="279"/>
      <c r="J1189" s="597"/>
      <c r="K1189" s="654"/>
      <c r="L1189" s="385"/>
      <c r="M1189" s="245"/>
      <c r="N1189" s="208"/>
      <c r="O1189" s="385"/>
      <c r="P1189" s="774"/>
      <c r="Q1189" s="643"/>
      <c r="R1189" s="1644"/>
      <c r="S1189" s="1652"/>
      <c r="T1189" s="1620"/>
      <c r="U1189" s="779"/>
      <c r="V1189" s="780"/>
      <c r="W1189" s="1684" t="s">
        <v>4700</v>
      </c>
      <c r="X1189" s="362" t="s">
        <v>163</v>
      </c>
      <c r="Y1189" s="395">
        <v>0.85</v>
      </c>
      <c r="Z1189" s="355"/>
      <c r="AA1189" s="247"/>
      <c r="AB1189" s="247"/>
      <c r="AC1189" s="391">
        <f>ROUND(ROUND(ROUND(ROUND(H1160*O$8,0)*S1184,0)*V1187,0)*Y1189,0)</f>
        <v>90</v>
      </c>
      <c r="AD1189" s="268"/>
    </row>
    <row r="1190" spans="1:30" ht="17.100000000000001" customHeight="1">
      <c r="A1190" s="243">
        <v>61</v>
      </c>
      <c r="B1190" s="243">
        <v>7455</v>
      </c>
      <c r="C1190" s="870" t="s">
        <v>8021</v>
      </c>
      <c r="D1190" s="765"/>
      <c r="E1190" s="765"/>
      <c r="F1190" s="279"/>
      <c r="G1190" s="278"/>
      <c r="H1190" s="278"/>
      <c r="I1190" s="279"/>
      <c r="J1190" s="597"/>
      <c r="K1190" s="654"/>
      <c r="L1190" s="385"/>
      <c r="M1190" s="245"/>
      <c r="N1190" s="208"/>
      <c r="O1190" s="385"/>
      <c r="P1190" s="774"/>
      <c r="Q1190" s="643"/>
      <c r="R1190" s="643"/>
      <c r="S1190" s="643"/>
      <c r="T1190" s="781"/>
      <c r="U1190" s="537"/>
      <c r="V1190" s="783"/>
      <c r="W1190" s="1651"/>
      <c r="X1190" s="512"/>
      <c r="Y1190" s="368"/>
      <c r="Z1190" s="762" t="s">
        <v>167</v>
      </c>
      <c r="AA1190" s="354">
        <v>5</v>
      </c>
      <c r="AB1190" s="763" t="s">
        <v>168</v>
      </c>
      <c r="AC1190" s="391">
        <f>ROUND(ROUND(ROUND(ROUND(H1160*O$8,0)*S1184,0)*V1187,0)*Y1189,0)-AA1190</f>
        <v>85</v>
      </c>
      <c r="AD1190" s="268"/>
    </row>
    <row r="1191" spans="1:30" ht="17.100000000000001" customHeight="1">
      <c r="A1191" s="243">
        <v>61</v>
      </c>
      <c r="B1191" s="243">
        <v>7456</v>
      </c>
      <c r="C1191" s="870" t="s">
        <v>8022</v>
      </c>
      <c r="D1191" s="765"/>
      <c r="E1191" s="765"/>
      <c r="F1191" s="279"/>
      <c r="G1191" s="278"/>
      <c r="H1191" s="278"/>
      <c r="I1191" s="279"/>
      <c r="J1191" s="597"/>
      <c r="K1191" s="654"/>
      <c r="L1191" s="385"/>
      <c r="M1191" s="245"/>
      <c r="N1191" s="208"/>
      <c r="O1191" s="385"/>
      <c r="P1191" s="773"/>
      <c r="Q1191" s="643"/>
      <c r="R1191" s="1646"/>
      <c r="S1191" s="1649"/>
      <c r="T1191" s="1580" t="s">
        <v>4708</v>
      </c>
      <c r="U1191" s="643" t="s">
        <v>163</v>
      </c>
      <c r="V1191" s="365">
        <v>0.85</v>
      </c>
      <c r="W1191" s="523"/>
      <c r="X1191" s="524"/>
      <c r="Y1191" s="642"/>
      <c r="Z1191" s="247"/>
      <c r="AA1191" s="247"/>
      <c r="AB1191" s="247"/>
      <c r="AC1191" s="391">
        <f>ROUND(ROUND(ROUND(H1160*O$8,0)*S1184,0)*V1191,0)</f>
        <v>129</v>
      </c>
      <c r="AD1191" s="268"/>
    </row>
    <row r="1192" spans="1:30" ht="17.100000000000001" customHeight="1">
      <c r="A1192" s="243">
        <v>61</v>
      </c>
      <c r="B1192" s="243">
        <v>7457</v>
      </c>
      <c r="C1192" s="870" t="s">
        <v>8023</v>
      </c>
      <c r="D1192" s="765"/>
      <c r="E1192" s="765"/>
      <c r="F1192" s="279"/>
      <c r="G1192" s="278"/>
      <c r="H1192" s="278"/>
      <c r="I1192" s="279"/>
      <c r="J1192" s="597"/>
      <c r="K1192" s="654"/>
      <c r="L1192" s="385"/>
      <c r="M1192" s="245"/>
      <c r="N1192" s="208"/>
      <c r="O1192" s="385"/>
      <c r="P1192" s="773"/>
      <c r="Q1192" s="643"/>
      <c r="R1192" s="365"/>
      <c r="S1192" s="365"/>
      <c r="T1192" s="1620"/>
      <c r="U1192" s="643"/>
      <c r="V1192" s="365"/>
      <c r="W1192" s="319"/>
      <c r="X1192" s="288"/>
      <c r="Y1192" s="526"/>
      <c r="Z1192" s="762" t="s">
        <v>167</v>
      </c>
      <c r="AA1192" s="354">
        <v>5</v>
      </c>
      <c r="AB1192" s="763" t="s">
        <v>168</v>
      </c>
      <c r="AC1192" s="391">
        <f>ROUND(ROUND(ROUND(H1160*O$8,0)*S1184,0)*V1191,0)-AA1192</f>
        <v>124</v>
      </c>
      <c r="AD1192" s="268"/>
    </row>
    <row r="1193" spans="1:30" ht="17.100000000000001" customHeight="1">
      <c r="A1193" s="243">
        <v>61</v>
      </c>
      <c r="B1193" s="243">
        <v>7458</v>
      </c>
      <c r="C1193" s="870" t="s">
        <v>8024</v>
      </c>
      <c r="D1193" s="765"/>
      <c r="E1193" s="765"/>
      <c r="F1193" s="279"/>
      <c r="G1193" s="278"/>
      <c r="H1193" s="278"/>
      <c r="I1193" s="279"/>
      <c r="J1193" s="597"/>
      <c r="K1193" s="654"/>
      <c r="L1193" s="385"/>
      <c r="M1193" s="245"/>
      <c r="N1193" s="208"/>
      <c r="O1193" s="385"/>
      <c r="P1193" s="774"/>
      <c r="Q1193" s="643"/>
      <c r="R1193" s="365"/>
      <c r="S1193" s="365"/>
      <c r="T1193" s="1620"/>
      <c r="U1193" s="779"/>
      <c r="V1193" s="780"/>
      <c r="W1193" s="1684" t="s">
        <v>4700</v>
      </c>
      <c r="X1193" s="362" t="s">
        <v>163</v>
      </c>
      <c r="Y1193" s="395">
        <v>0.85</v>
      </c>
      <c r="Z1193" s="355"/>
      <c r="AA1193" s="247"/>
      <c r="AB1193" s="247"/>
      <c r="AC1193" s="391">
        <f>ROUND(ROUND(ROUND(ROUND(H1160*O$8,0)*S1184,0)*V1191,0)*Y1193,0)</f>
        <v>110</v>
      </c>
      <c r="AD1193" s="268"/>
    </row>
    <row r="1194" spans="1:30" ht="17.100000000000001" customHeight="1">
      <c r="A1194" s="243">
        <v>61</v>
      </c>
      <c r="B1194" s="243">
        <v>7459</v>
      </c>
      <c r="C1194" s="870" t="s">
        <v>8025</v>
      </c>
      <c r="D1194" s="765"/>
      <c r="E1194" s="765"/>
      <c r="F1194" s="279"/>
      <c r="G1194" s="278"/>
      <c r="H1194" s="278"/>
      <c r="I1194" s="279"/>
      <c r="J1194" s="597"/>
      <c r="K1194" s="654"/>
      <c r="L1194" s="385"/>
      <c r="M1194" s="245"/>
      <c r="N1194" s="208"/>
      <c r="O1194" s="385"/>
      <c r="P1194" s="467"/>
      <c r="Q1194" s="643"/>
      <c r="R1194" s="643"/>
      <c r="S1194" s="643"/>
      <c r="T1194" s="1642"/>
      <c r="U1194" s="537"/>
      <c r="V1194" s="783"/>
      <c r="W1194" s="1651"/>
      <c r="X1194" s="512"/>
      <c r="Y1194" s="368"/>
      <c r="Z1194" s="762" t="s">
        <v>167</v>
      </c>
      <c r="AA1194" s="354">
        <v>5</v>
      </c>
      <c r="AB1194" s="763" t="s">
        <v>168</v>
      </c>
      <c r="AC1194" s="391">
        <f>ROUND(ROUND(ROUND(ROUND(H1160*O$8,0)*S1184,0)*V1191,0)*Y1193,0)-AA1194</f>
        <v>105</v>
      </c>
      <c r="AD1194" s="268"/>
    </row>
    <row r="1195" spans="1:30" ht="17.100000000000001" customHeight="1">
      <c r="A1195" s="229">
        <v>61</v>
      </c>
      <c r="B1195" s="229">
        <v>8803</v>
      </c>
      <c r="C1195" s="871" t="s">
        <v>8026</v>
      </c>
      <c r="D1195" s="765"/>
      <c r="E1195" s="765"/>
      <c r="F1195" s="279"/>
      <c r="G1195" s="278"/>
      <c r="H1195" s="278"/>
      <c r="I1195" s="279"/>
      <c r="J1195" s="1611" t="s">
        <v>5845</v>
      </c>
      <c r="K1195" s="784"/>
      <c r="L1195" s="872"/>
      <c r="M1195" s="873"/>
      <c r="N1195" s="785"/>
      <c r="O1195" s="874"/>
      <c r="P1195" s="231"/>
      <c r="Q1195" s="232"/>
      <c r="R1195" s="232"/>
      <c r="S1195" s="232"/>
      <c r="T1195" s="340"/>
      <c r="U1195" s="334"/>
      <c r="V1195" s="232"/>
      <c r="W1195" s="231"/>
      <c r="X1195" s="232"/>
      <c r="Y1195" s="314"/>
      <c r="Z1195" s="257"/>
      <c r="AA1195" s="257"/>
      <c r="AB1195" s="257"/>
      <c r="AC1195" s="473">
        <f>ROUND(ROUND(H1160+K1196,0)*O$8,0)</f>
        <v>307</v>
      </c>
      <c r="AD1195" s="268"/>
    </row>
    <row r="1196" spans="1:30" ht="17.100000000000001" customHeight="1">
      <c r="A1196" s="243">
        <v>61</v>
      </c>
      <c r="B1196" s="243">
        <v>7460</v>
      </c>
      <c r="C1196" s="870" t="s">
        <v>8027</v>
      </c>
      <c r="D1196" s="764"/>
      <c r="E1196" s="764"/>
      <c r="F1196" s="378"/>
      <c r="G1196" s="377"/>
      <c r="H1196" s="377"/>
      <c r="I1196" s="378"/>
      <c r="J1196" s="1613"/>
      <c r="K1196" s="214">
        <v>6</v>
      </c>
      <c r="L1196" s="345" t="s">
        <v>16</v>
      </c>
      <c r="M1196" s="379"/>
      <c r="N1196" s="344"/>
      <c r="O1196" s="345"/>
      <c r="P1196" s="245"/>
      <c r="Q1196" s="208"/>
      <c r="R1196" s="208"/>
      <c r="S1196" s="208"/>
      <c r="T1196" s="611"/>
      <c r="U1196" s="301"/>
      <c r="V1196" s="208"/>
      <c r="W1196" s="245"/>
      <c r="X1196" s="208"/>
      <c r="Y1196" s="226"/>
      <c r="Z1196" s="762" t="s">
        <v>167</v>
      </c>
      <c r="AA1196" s="354">
        <v>5</v>
      </c>
      <c r="AB1196" s="763" t="s">
        <v>168</v>
      </c>
      <c r="AC1196" s="391">
        <f>ROUND(ROUND(H1160+K1196,0)*O$8,0)-AA1196</f>
        <v>302</v>
      </c>
      <c r="AD1196" s="268"/>
    </row>
    <row r="1197" spans="1:30" ht="17.100000000000001" customHeight="1">
      <c r="A1197" s="243">
        <v>61</v>
      </c>
      <c r="B1197" s="243">
        <v>7461</v>
      </c>
      <c r="C1197" s="870" t="s">
        <v>8028</v>
      </c>
      <c r="D1197" s="764"/>
      <c r="E1197" s="764"/>
      <c r="F1197" s="378"/>
      <c r="G1197" s="377"/>
      <c r="H1197" s="377"/>
      <c r="I1197" s="378"/>
      <c r="J1197" s="1613"/>
      <c r="K1197" s="654"/>
      <c r="L1197" s="385"/>
      <c r="M1197" s="245"/>
      <c r="N1197" s="208"/>
      <c r="O1197" s="385"/>
      <c r="P1197" s="245"/>
      <c r="Q1197" s="208"/>
      <c r="R1197" s="208"/>
      <c r="S1197" s="208"/>
      <c r="T1197" s="611"/>
      <c r="U1197" s="301"/>
      <c r="V1197" s="385"/>
      <c r="W1197" s="1684" t="s">
        <v>4700</v>
      </c>
      <c r="X1197" s="362" t="s">
        <v>163</v>
      </c>
      <c r="Y1197" s="395">
        <v>0.85</v>
      </c>
      <c r="Z1197" s="355"/>
      <c r="AA1197" s="247"/>
      <c r="AB1197" s="247"/>
      <c r="AC1197" s="391">
        <f>ROUND(ROUND(ROUND(H1160+K1196,0)*O$8,0)*Y1197,0)</f>
        <v>261</v>
      </c>
      <c r="AD1197" s="268"/>
    </row>
    <row r="1198" spans="1:30" ht="17.100000000000001" customHeight="1">
      <c r="A1198" s="243">
        <v>61</v>
      </c>
      <c r="B1198" s="243">
        <v>7462</v>
      </c>
      <c r="C1198" s="870" t="s">
        <v>8029</v>
      </c>
      <c r="D1198" s="764"/>
      <c r="E1198" s="764"/>
      <c r="F1198" s="279"/>
      <c r="G1198" s="278"/>
      <c r="H1198" s="278"/>
      <c r="I1198" s="279"/>
      <c r="J1198" s="597"/>
      <c r="K1198" s="654"/>
      <c r="L1198" s="385"/>
      <c r="M1198" s="245"/>
      <c r="N1198" s="208"/>
      <c r="O1198" s="385"/>
      <c r="P1198" s="245"/>
      <c r="Q1198" s="208"/>
      <c r="R1198" s="208"/>
      <c r="S1198" s="208"/>
      <c r="T1198" s="761"/>
      <c r="U1198" s="304"/>
      <c r="V1198" s="226"/>
      <c r="W1198" s="1651"/>
      <c r="X1198" s="512"/>
      <c r="Y1198" s="368"/>
      <c r="Z1198" s="762" t="s">
        <v>167</v>
      </c>
      <c r="AA1198" s="354">
        <v>5</v>
      </c>
      <c r="AB1198" s="763" t="s">
        <v>168</v>
      </c>
      <c r="AC1198" s="391">
        <f>ROUND(ROUND(ROUND(H1160+K1196,0)*O$8,0)*Y1197,0)-AA1198</f>
        <v>256</v>
      </c>
      <c r="AD1198" s="268"/>
    </row>
    <row r="1199" spans="1:30" ht="17.100000000000001" customHeight="1">
      <c r="A1199" s="229">
        <v>61</v>
      </c>
      <c r="B1199" s="229">
        <v>8804</v>
      </c>
      <c r="C1199" s="871" t="s">
        <v>8030</v>
      </c>
      <c r="D1199" s="764"/>
      <c r="E1199" s="764"/>
      <c r="F1199" s="279"/>
      <c r="G1199" s="278"/>
      <c r="H1199" s="278"/>
      <c r="I1199" s="279"/>
      <c r="J1199" s="597"/>
      <c r="K1199" s="654"/>
      <c r="L1199" s="385"/>
      <c r="M1199" s="245"/>
      <c r="N1199" s="208"/>
      <c r="O1199" s="385"/>
      <c r="P1199" s="245"/>
      <c r="Q1199" s="208"/>
      <c r="R1199" s="208"/>
      <c r="S1199" s="208"/>
      <c r="T1199" s="1542" t="s">
        <v>4703</v>
      </c>
      <c r="U1199" s="372" t="s">
        <v>163</v>
      </c>
      <c r="V1199" s="373">
        <v>0.7</v>
      </c>
      <c r="W1199" s="231"/>
      <c r="X1199" s="232"/>
      <c r="Y1199" s="314"/>
      <c r="Z1199" s="257"/>
      <c r="AA1199" s="257"/>
      <c r="AB1199" s="257"/>
      <c r="AC1199" s="473">
        <f>ROUND(ROUND(ROUND(H1160+K1196,0)*O$8,0)*V1199,0)</f>
        <v>215</v>
      </c>
      <c r="AD1199" s="268"/>
    </row>
    <row r="1200" spans="1:30" ht="17.100000000000001" customHeight="1">
      <c r="A1200" s="243">
        <v>61</v>
      </c>
      <c r="B1200" s="243">
        <v>7463</v>
      </c>
      <c r="C1200" s="870" t="s">
        <v>8031</v>
      </c>
      <c r="D1200" s="764"/>
      <c r="E1200" s="764"/>
      <c r="F1200" s="279"/>
      <c r="G1200" s="278"/>
      <c r="H1200" s="208"/>
      <c r="I1200" s="388"/>
      <c r="J1200" s="597"/>
      <c r="K1200" s="654"/>
      <c r="L1200" s="385"/>
      <c r="M1200" s="245"/>
      <c r="N1200" s="208"/>
      <c r="O1200" s="385"/>
      <c r="P1200" s="245"/>
      <c r="Q1200" s="208"/>
      <c r="R1200" s="208"/>
      <c r="S1200" s="208"/>
      <c r="T1200" s="1545"/>
      <c r="U1200" s="214"/>
      <c r="V1200" s="609"/>
      <c r="W1200" s="281"/>
      <c r="X1200" s="216"/>
      <c r="Y1200" s="226"/>
      <c r="Z1200" s="762" t="s">
        <v>167</v>
      </c>
      <c r="AA1200" s="354">
        <v>5</v>
      </c>
      <c r="AB1200" s="763" t="s">
        <v>168</v>
      </c>
      <c r="AC1200" s="391">
        <f>ROUND(ROUND(ROUND(H1160+K1196,0)*O$8,0)*V1199,0)-AA1200</f>
        <v>210</v>
      </c>
      <c r="AD1200" s="268"/>
    </row>
    <row r="1201" spans="1:30" ht="17.100000000000001" customHeight="1">
      <c r="A1201" s="243">
        <v>61</v>
      </c>
      <c r="B1201" s="243">
        <v>7464</v>
      </c>
      <c r="C1201" s="870" t="s">
        <v>8032</v>
      </c>
      <c r="D1201" s="765"/>
      <c r="E1201" s="764"/>
      <c r="F1201" s="791"/>
      <c r="G1201" s="406"/>
      <c r="H1201" s="208"/>
      <c r="I1201" s="388"/>
      <c r="J1201" s="597"/>
      <c r="K1201" s="654"/>
      <c r="L1201" s="385"/>
      <c r="M1201" s="245"/>
      <c r="N1201" s="208"/>
      <c r="O1201" s="385"/>
      <c r="P1201" s="245"/>
      <c r="Q1201" s="208"/>
      <c r="R1201" s="208"/>
      <c r="S1201" s="208"/>
      <c r="T1201" s="1545"/>
      <c r="U1201" s="302"/>
      <c r="V1201" s="766"/>
      <c r="W1201" s="1684" t="s">
        <v>4700</v>
      </c>
      <c r="X1201" s="362" t="s">
        <v>163</v>
      </c>
      <c r="Y1201" s="395">
        <v>0.85</v>
      </c>
      <c r="Z1201" s="355"/>
      <c r="AA1201" s="247"/>
      <c r="AB1201" s="247"/>
      <c r="AC1201" s="391">
        <f>ROUND(ROUND(ROUND(ROUND(H1160+K1196,0)*O$8,0)*V1199,0)*Y1201,0)</f>
        <v>183</v>
      </c>
      <c r="AD1201" s="268"/>
    </row>
    <row r="1202" spans="1:30" ht="17.100000000000001" customHeight="1">
      <c r="A1202" s="243">
        <v>61</v>
      </c>
      <c r="B1202" s="243">
        <v>7465</v>
      </c>
      <c r="C1202" s="870" t="s">
        <v>8033</v>
      </c>
      <c r="D1202" s="765"/>
      <c r="E1202" s="764"/>
      <c r="F1202" s="791"/>
      <c r="G1202" s="406"/>
      <c r="H1202" s="208"/>
      <c r="I1202" s="388"/>
      <c r="J1202" s="597"/>
      <c r="K1202" s="654"/>
      <c r="L1202" s="385"/>
      <c r="M1202" s="245"/>
      <c r="N1202" s="208"/>
      <c r="O1202" s="385"/>
      <c r="P1202" s="245"/>
      <c r="Q1202" s="208"/>
      <c r="R1202" s="208"/>
      <c r="S1202" s="208"/>
      <c r="T1202" s="399"/>
      <c r="U1202" s="305"/>
      <c r="V1202" s="768"/>
      <c r="W1202" s="1651"/>
      <c r="X1202" s="512"/>
      <c r="Y1202" s="368"/>
      <c r="Z1202" s="762" t="s">
        <v>167</v>
      </c>
      <c r="AA1202" s="354">
        <v>5</v>
      </c>
      <c r="AB1202" s="763" t="s">
        <v>168</v>
      </c>
      <c r="AC1202" s="391">
        <f>ROUND(ROUND(ROUND(ROUND(H1160+K1196,0)*O$8,0)*V1199,0)*Y1201,0)-AA1202</f>
        <v>178</v>
      </c>
      <c r="AD1202" s="268"/>
    </row>
    <row r="1203" spans="1:30" ht="17.100000000000001" customHeight="1">
      <c r="A1203" s="229">
        <v>61</v>
      </c>
      <c r="B1203" s="229">
        <v>8805</v>
      </c>
      <c r="C1203" s="871" t="s">
        <v>8034</v>
      </c>
      <c r="D1203" s="765"/>
      <c r="E1203" s="764"/>
      <c r="F1203" s="791"/>
      <c r="G1203" s="406"/>
      <c r="H1203" s="208"/>
      <c r="I1203" s="388"/>
      <c r="J1203" s="597"/>
      <c r="K1203" s="654"/>
      <c r="L1203" s="385"/>
      <c r="M1203" s="245"/>
      <c r="N1203" s="208"/>
      <c r="O1203" s="385"/>
      <c r="P1203" s="245"/>
      <c r="Q1203" s="208"/>
      <c r="R1203" s="208"/>
      <c r="S1203" s="385"/>
      <c r="T1203" s="1542" t="s">
        <v>4708</v>
      </c>
      <c r="U1203" s="214" t="s">
        <v>163</v>
      </c>
      <c r="V1203" s="609">
        <v>0.85</v>
      </c>
      <c r="W1203" s="231"/>
      <c r="X1203" s="232"/>
      <c r="Y1203" s="314"/>
      <c r="Z1203" s="257"/>
      <c r="AA1203" s="257"/>
      <c r="AB1203" s="257"/>
      <c r="AC1203" s="473">
        <f>ROUND(ROUND(ROUND(H1160+K1196,0)*O$8,0)*V1203,0)</f>
        <v>261</v>
      </c>
      <c r="AD1203" s="268"/>
    </row>
    <row r="1204" spans="1:30" ht="17.100000000000001" customHeight="1">
      <c r="A1204" s="243">
        <v>61</v>
      </c>
      <c r="B1204" s="243">
        <v>7466</v>
      </c>
      <c r="C1204" s="870" t="s">
        <v>8035</v>
      </c>
      <c r="D1204" s="765"/>
      <c r="E1204" s="764"/>
      <c r="F1204" s="791"/>
      <c r="G1204" s="406"/>
      <c r="H1204" s="208"/>
      <c r="I1204" s="388"/>
      <c r="J1204" s="597"/>
      <c r="K1204" s="654"/>
      <c r="L1204" s="385"/>
      <c r="M1204" s="245"/>
      <c r="N1204" s="208"/>
      <c r="O1204" s="385"/>
      <c r="P1204" s="245"/>
      <c r="Q1204" s="208"/>
      <c r="R1204" s="208"/>
      <c r="S1204" s="208"/>
      <c r="T1204" s="1545"/>
      <c r="U1204" s="214"/>
      <c r="V1204" s="609"/>
      <c r="W1204" s="281"/>
      <c r="X1204" s="216"/>
      <c r="Y1204" s="226"/>
      <c r="Z1204" s="762" t="s">
        <v>167</v>
      </c>
      <c r="AA1204" s="354">
        <v>5</v>
      </c>
      <c r="AB1204" s="763" t="s">
        <v>168</v>
      </c>
      <c r="AC1204" s="391">
        <f>ROUND(ROUND(ROUND(H1160+K1196,0)*O$8,0)*V1203,0)-AA1204</f>
        <v>256</v>
      </c>
      <c r="AD1204" s="268"/>
    </row>
    <row r="1205" spans="1:30" ht="17.100000000000001" customHeight="1">
      <c r="A1205" s="243">
        <v>61</v>
      </c>
      <c r="B1205" s="243">
        <v>7467</v>
      </c>
      <c r="C1205" s="870" t="s">
        <v>8036</v>
      </c>
      <c r="D1205" s="765"/>
      <c r="E1205" s="764"/>
      <c r="F1205" s="279"/>
      <c r="G1205" s="278"/>
      <c r="H1205" s="278"/>
      <c r="I1205" s="279"/>
      <c r="J1205" s="597"/>
      <c r="K1205" s="654"/>
      <c r="L1205" s="385"/>
      <c r="M1205" s="245"/>
      <c r="N1205" s="208"/>
      <c r="O1205" s="385"/>
      <c r="P1205" s="245"/>
      <c r="Q1205" s="208"/>
      <c r="R1205" s="208"/>
      <c r="S1205" s="208"/>
      <c r="T1205" s="1545"/>
      <c r="U1205" s="302"/>
      <c r="V1205" s="766"/>
      <c r="W1205" s="1684" t="s">
        <v>4700</v>
      </c>
      <c r="X1205" s="362" t="s">
        <v>163</v>
      </c>
      <c r="Y1205" s="395">
        <v>0.85</v>
      </c>
      <c r="Z1205" s="355"/>
      <c r="AA1205" s="247"/>
      <c r="AB1205" s="247"/>
      <c r="AC1205" s="391">
        <f>ROUND(ROUND(ROUND(ROUND(H1160+K1196,0)*O$8,0)*V1203,0)*Y1205,0)</f>
        <v>222</v>
      </c>
      <c r="AD1205" s="268"/>
    </row>
    <row r="1206" spans="1:30" ht="17.100000000000001" customHeight="1">
      <c r="A1206" s="243">
        <v>61</v>
      </c>
      <c r="B1206" s="243">
        <v>7468</v>
      </c>
      <c r="C1206" s="870" t="s">
        <v>8037</v>
      </c>
      <c r="D1206" s="765"/>
      <c r="E1206" s="764"/>
      <c r="F1206" s="279"/>
      <c r="G1206" s="278"/>
      <c r="H1206" s="278"/>
      <c r="I1206" s="279"/>
      <c r="J1206" s="597"/>
      <c r="K1206" s="654"/>
      <c r="L1206" s="385"/>
      <c r="M1206" s="245"/>
      <c r="N1206" s="208"/>
      <c r="O1206" s="385"/>
      <c r="P1206" s="281"/>
      <c r="Q1206" s="216"/>
      <c r="R1206" s="216"/>
      <c r="S1206" s="216"/>
      <c r="T1206" s="1563"/>
      <c r="U1206" s="305"/>
      <c r="V1206" s="768"/>
      <c r="W1206" s="1651"/>
      <c r="X1206" s="512"/>
      <c r="Y1206" s="368"/>
      <c r="Z1206" s="762" t="s">
        <v>167</v>
      </c>
      <c r="AA1206" s="354">
        <v>5</v>
      </c>
      <c r="AB1206" s="763" t="s">
        <v>168</v>
      </c>
      <c r="AC1206" s="391">
        <f>ROUND(ROUND(ROUND(ROUND(H1160+K1196,0)*O$8,0)*V1203,0)*Y1205,0)-AA1206</f>
        <v>217</v>
      </c>
      <c r="AD1206" s="268"/>
    </row>
    <row r="1207" spans="1:30" ht="17.100000000000001" customHeight="1">
      <c r="A1207" s="229">
        <v>61</v>
      </c>
      <c r="B1207" s="229">
        <v>8806</v>
      </c>
      <c r="C1207" s="871" t="s">
        <v>8038</v>
      </c>
      <c r="D1207" s="765"/>
      <c r="E1207" s="765"/>
      <c r="F1207" s="279"/>
      <c r="G1207" s="278"/>
      <c r="H1207" s="278"/>
      <c r="I1207" s="279"/>
      <c r="J1207" s="597"/>
      <c r="K1207" s="654"/>
      <c r="L1207" s="385"/>
      <c r="M1207" s="245"/>
      <c r="N1207" s="208"/>
      <c r="O1207" s="385"/>
      <c r="P1207" s="1539" t="s">
        <v>4713</v>
      </c>
      <c r="Q1207" s="1608" t="s">
        <v>162</v>
      </c>
      <c r="R1207" s="769"/>
      <c r="S1207" s="769"/>
      <c r="T1207" s="340"/>
      <c r="U1207" s="338"/>
      <c r="V1207" s="334"/>
      <c r="W1207" s="231"/>
      <c r="X1207" s="232"/>
      <c r="Y1207" s="314"/>
      <c r="Z1207" s="257"/>
      <c r="AA1207" s="257"/>
      <c r="AB1207" s="257"/>
      <c r="AC1207" s="473">
        <f>ROUND(ROUND(ROUND(H1160+K1196,0)*O$8,0)*S1208,0)</f>
        <v>215</v>
      </c>
      <c r="AD1207" s="268"/>
    </row>
    <row r="1208" spans="1:30" ht="17.100000000000001" customHeight="1">
      <c r="A1208" s="243">
        <v>61</v>
      </c>
      <c r="B1208" s="243">
        <v>7469</v>
      </c>
      <c r="C1208" s="870" t="s">
        <v>8039</v>
      </c>
      <c r="D1208" s="765"/>
      <c r="E1208" s="765"/>
      <c r="F1208" s="279"/>
      <c r="G1208" s="278"/>
      <c r="H1208" s="278"/>
      <c r="I1208" s="279"/>
      <c r="J1208" s="597"/>
      <c r="K1208" s="654"/>
      <c r="L1208" s="385"/>
      <c r="M1208" s="245"/>
      <c r="N1208" s="208"/>
      <c r="O1208" s="385"/>
      <c r="P1208" s="1631"/>
      <c r="Q1208" s="1586"/>
      <c r="R1208" s="214" t="s">
        <v>163</v>
      </c>
      <c r="S1208" s="770">
        <v>0.7</v>
      </c>
      <c r="T1208" s="611"/>
      <c r="U1208" s="392"/>
      <c r="V1208" s="301"/>
      <c r="W1208" s="245"/>
      <c r="X1208" s="208"/>
      <c r="Y1208" s="226"/>
      <c r="Z1208" s="762" t="s">
        <v>167</v>
      </c>
      <c r="AA1208" s="354">
        <v>5</v>
      </c>
      <c r="AB1208" s="763" t="s">
        <v>168</v>
      </c>
      <c r="AC1208" s="391">
        <f>ROUND(ROUND(ROUND(H1160+K1196,0)*O$8,0)*S1208,0)-AA1208</f>
        <v>210</v>
      </c>
      <c r="AD1208" s="268"/>
    </row>
    <row r="1209" spans="1:30" ht="17.100000000000001" customHeight="1">
      <c r="A1209" s="243">
        <v>61</v>
      </c>
      <c r="B1209" s="243">
        <v>7470</v>
      </c>
      <c r="C1209" s="870" t="s">
        <v>8040</v>
      </c>
      <c r="D1209" s="765"/>
      <c r="E1209" s="765"/>
      <c r="F1209" s="279"/>
      <c r="G1209" s="278"/>
      <c r="H1209" s="278"/>
      <c r="I1209" s="279"/>
      <c r="J1209" s="597"/>
      <c r="K1209" s="654"/>
      <c r="L1209" s="385"/>
      <c r="M1209" s="245"/>
      <c r="N1209" s="208"/>
      <c r="O1209" s="385"/>
      <c r="P1209" s="1631"/>
      <c r="Q1209" s="1586"/>
      <c r="T1209" s="611"/>
      <c r="U1209" s="392"/>
      <c r="V1209" s="301"/>
      <c r="W1209" s="1684" t="s">
        <v>4700</v>
      </c>
      <c r="X1209" s="362" t="s">
        <v>163</v>
      </c>
      <c r="Y1209" s="395">
        <v>0.85</v>
      </c>
      <c r="Z1209" s="355"/>
      <c r="AA1209" s="247"/>
      <c r="AB1209" s="247"/>
      <c r="AC1209" s="391">
        <f>ROUND(ROUND(ROUND(ROUND(H1160+K1196,0)*O$8,0)*S1208,0)*Y1209,0)</f>
        <v>183</v>
      </c>
      <c r="AD1209" s="268"/>
    </row>
    <row r="1210" spans="1:30" ht="17.100000000000001" customHeight="1">
      <c r="A1210" s="243">
        <v>61</v>
      </c>
      <c r="B1210" s="243">
        <v>7471</v>
      </c>
      <c r="C1210" s="870" t="s">
        <v>8041</v>
      </c>
      <c r="D1210" s="765"/>
      <c r="E1210" s="765"/>
      <c r="F1210" s="279"/>
      <c r="G1210" s="278"/>
      <c r="H1210" s="278"/>
      <c r="I1210" s="279"/>
      <c r="J1210" s="597"/>
      <c r="K1210" s="654"/>
      <c r="L1210" s="385"/>
      <c r="M1210" s="245"/>
      <c r="N1210" s="208"/>
      <c r="O1210" s="385"/>
      <c r="P1210" s="772"/>
      <c r="Q1210" s="1586"/>
      <c r="R1210" s="214"/>
      <c r="S1210" s="214"/>
      <c r="T1210" s="761"/>
      <c r="U1210" s="407"/>
      <c r="V1210" s="304"/>
      <c r="W1210" s="1651"/>
      <c r="X1210" s="512"/>
      <c r="Y1210" s="368"/>
      <c r="Z1210" s="762" t="s">
        <v>167</v>
      </c>
      <c r="AA1210" s="354">
        <v>5</v>
      </c>
      <c r="AB1210" s="763" t="s">
        <v>168</v>
      </c>
      <c r="AC1210" s="391">
        <f>ROUND(ROUND(ROUND(ROUND(H1160+K1196,0)*O$8,0)*S1208,0)*Y1209,0)-AA1210</f>
        <v>178</v>
      </c>
      <c r="AD1210" s="268"/>
    </row>
    <row r="1211" spans="1:30" ht="17.100000000000001" customHeight="1">
      <c r="A1211" s="229">
        <v>61</v>
      </c>
      <c r="B1211" s="229">
        <v>8807</v>
      </c>
      <c r="C1211" s="871" t="s">
        <v>8042</v>
      </c>
      <c r="D1211" s="765"/>
      <c r="E1211" s="765"/>
      <c r="F1211" s="279"/>
      <c r="G1211" s="278"/>
      <c r="H1211" s="278"/>
      <c r="I1211" s="279"/>
      <c r="J1211" s="597"/>
      <c r="K1211" s="654"/>
      <c r="L1211" s="385"/>
      <c r="M1211" s="245"/>
      <c r="N1211" s="208"/>
      <c r="O1211" s="385"/>
      <c r="P1211" s="773"/>
      <c r="T1211" s="1542" t="s">
        <v>4703</v>
      </c>
      <c r="U1211" s="372" t="s">
        <v>163</v>
      </c>
      <c r="V1211" s="373">
        <v>0.7</v>
      </c>
      <c r="W1211" s="231"/>
      <c r="X1211" s="232"/>
      <c r="Y1211" s="314"/>
      <c r="Z1211" s="257"/>
      <c r="AA1211" s="257"/>
      <c r="AB1211" s="257"/>
      <c r="AC1211" s="473">
        <f>ROUND(ROUND(ROUND(ROUND(H1160+K1196,0)*O$8,0)*S1208,0)*V1211,0)</f>
        <v>151</v>
      </c>
      <c r="AD1211" s="268"/>
    </row>
    <row r="1212" spans="1:30" ht="17.100000000000001" customHeight="1">
      <c r="A1212" s="243">
        <v>61</v>
      </c>
      <c r="B1212" s="243">
        <v>7472</v>
      </c>
      <c r="C1212" s="870" t="s">
        <v>8043</v>
      </c>
      <c r="D1212" s="765"/>
      <c r="E1212" s="765"/>
      <c r="F1212" s="279"/>
      <c r="G1212" s="278"/>
      <c r="H1212" s="278"/>
      <c r="I1212" s="279"/>
      <c r="J1212" s="597"/>
      <c r="K1212" s="654"/>
      <c r="L1212" s="385"/>
      <c r="M1212" s="245"/>
      <c r="N1212" s="208"/>
      <c r="O1212" s="385"/>
      <c r="P1212" s="773"/>
      <c r="T1212" s="1545"/>
      <c r="U1212" s="214"/>
      <c r="V1212" s="609"/>
      <c r="W1212" s="281"/>
      <c r="X1212" s="216"/>
      <c r="Y1212" s="226"/>
      <c r="Z1212" s="762" t="s">
        <v>167</v>
      </c>
      <c r="AA1212" s="354">
        <v>5</v>
      </c>
      <c r="AB1212" s="763" t="s">
        <v>168</v>
      </c>
      <c r="AC1212" s="391">
        <f>ROUND(ROUND(ROUND(ROUND(H1160+K1196,0)*O$8,0)*S1208,0)*V1211,0)-AA1212</f>
        <v>146</v>
      </c>
      <c r="AD1212" s="268"/>
    </row>
    <row r="1213" spans="1:30" ht="17.100000000000001" customHeight="1">
      <c r="A1213" s="243">
        <v>61</v>
      </c>
      <c r="B1213" s="243">
        <v>7473</v>
      </c>
      <c r="C1213" s="870" t="s">
        <v>8044</v>
      </c>
      <c r="D1213" s="765"/>
      <c r="E1213" s="765"/>
      <c r="F1213" s="279"/>
      <c r="G1213" s="278"/>
      <c r="H1213" s="278"/>
      <c r="I1213" s="279"/>
      <c r="J1213" s="597"/>
      <c r="K1213" s="654"/>
      <c r="L1213" s="385"/>
      <c r="M1213" s="245"/>
      <c r="N1213" s="208"/>
      <c r="O1213" s="385"/>
      <c r="P1213" s="774"/>
      <c r="Q1213" s="214"/>
      <c r="R1213" s="1653"/>
      <c r="S1213" s="1653"/>
      <c r="T1213" s="1545"/>
      <c r="U1213" s="302"/>
      <c r="V1213" s="766"/>
      <c r="W1213" s="1684" t="s">
        <v>4700</v>
      </c>
      <c r="X1213" s="362" t="s">
        <v>163</v>
      </c>
      <c r="Y1213" s="395">
        <v>0.85</v>
      </c>
      <c r="Z1213" s="355"/>
      <c r="AA1213" s="247"/>
      <c r="AB1213" s="247"/>
      <c r="AC1213" s="391">
        <f>ROUND(ROUND(ROUND(ROUND(ROUND(H1160+K1196,0)*O$8,0)*S1208,0)*V1211,0)*Y1213,0)</f>
        <v>128</v>
      </c>
      <c r="AD1213" s="268"/>
    </row>
    <row r="1214" spans="1:30" ht="17.100000000000001" customHeight="1">
      <c r="A1214" s="243">
        <v>61</v>
      </c>
      <c r="B1214" s="243">
        <v>7474</v>
      </c>
      <c r="C1214" s="870" t="s">
        <v>8045</v>
      </c>
      <c r="D1214" s="765"/>
      <c r="E1214" s="765"/>
      <c r="F1214" s="279"/>
      <c r="G1214" s="278"/>
      <c r="H1214" s="278"/>
      <c r="I1214" s="279"/>
      <c r="J1214" s="597"/>
      <c r="K1214" s="654"/>
      <c r="L1214" s="385"/>
      <c r="M1214" s="245"/>
      <c r="N1214" s="208"/>
      <c r="O1214" s="385"/>
      <c r="P1214" s="774"/>
      <c r="Q1214" s="214"/>
      <c r="R1214" s="214"/>
      <c r="S1214" s="214"/>
      <c r="T1214" s="399"/>
      <c r="U1214" s="305"/>
      <c r="V1214" s="768"/>
      <c r="W1214" s="1651"/>
      <c r="X1214" s="512"/>
      <c r="Y1214" s="368"/>
      <c r="Z1214" s="762" t="s">
        <v>167</v>
      </c>
      <c r="AA1214" s="354">
        <v>5</v>
      </c>
      <c r="AB1214" s="763" t="s">
        <v>168</v>
      </c>
      <c r="AC1214" s="391">
        <f>ROUND(ROUND(ROUND(ROUND(ROUND(H1160+K1196,0)*O$8,0)*S1208,0)*V1211,0)*Y1213,0)-AA1214</f>
        <v>123</v>
      </c>
      <c r="AD1214" s="268"/>
    </row>
    <row r="1215" spans="1:30" ht="17.100000000000001" customHeight="1">
      <c r="A1215" s="229">
        <v>61</v>
      </c>
      <c r="B1215" s="229">
        <v>8808</v>
      </c>
      <c r="C1215" s="871" t="s">
        <v>8046</v>
      </c>
      <c r="D1215" s="765"/>
      <c r="E1215" s="765"/>
      <c r="F1215" s="279"/>
      <c r="G1215" s="278"/>
      <c r="H1215" s="278"/>
      <c r="I1215" s="279"/>
      <c r="J1215" s="597"/>
      <c r="K1215" s="654"/>
      <c r="L1215" s="385"/>
      <c r="M1215" s="245"/>
      <c r="N1215" s="208"/>
      <c r="O1215" s="385"/>
      <c r="P1215" s="773"/>
      <c r="Q1215" s="214"/>
      <c r="R1215" s="1599"/>
      <c r="S1215" s="1600"/>
      <c r="T1215" s="1542" t="s">
        <v>4708</v>
      </c>
      <c r="U1215" s="214" t="s">
        <v>163</v>
      </c>
      <c r="V1215" s="609">
        <v>0.85</v>
      </c>
      <c r="W1215" s="231"/>
      <c r="X1215" s="232"/>
      <c r="Y1215" s="314"/>
      <c r="Z1215" s="257"/>
      <c r="AA1215" s="257"/>
      <c r="AB1215" s="257"/>
      <c r="AC1215" s="473">
        <f>ROUND(ROUND(ROUND(ROUND(H1160+K1196,0)*O$8,0)*S1208,0)*V1215,0)</f>
        <v>183</v>
      </c>
      <c r="AD1215" s="268"/>
    </row>
    <row r="1216" spans="1:30" ht="17.100000000000001" customHeight="1">
      <c r="A1216" s="243">
        <v>61</v>
      </c>
      <c r="B1216" s="243">
        <v>7475</v>
      </c>
      <c r="C1216" s="870" t="s">
        <v>8047</v>
      </c>
      <c r="D1216" s="765"/>
      <c r="E1216" s="765"/>
      <c r="F1216" s="279"/>
      <c r="G1216" s="278"/>
      <c r="H1216" s="278"/>
      <c r="I1216" s="279"/>
      <c r="J1216" s="597"/>
      <c r="K1216" s="654"/>
      <c r="L1216" s="385"/>
      <c r="M1216" s="245"/>
      <c r="N1216" s="208"/>
      <c r="O1216" s="385"/>
      <c r="P1216" s="773"/>
      <c r="Q1216" s="214"/>
      <c r="R1216" s="609"/>
      <c r="S1216" s="609"/>
      <c r="T1216" s="1545"/>
      <c r="U1216" s="214"/>
      <c r="V1216" s="609"/>
      <c r="W1216" s="281"/>
      <c r="X1216" s="216"/>
      <c r="Y1216" s="226"/>
      <c r="Z1216" s="762" t="s">
        <v>167</v>
      </c>
      <c r="AA1216" s="354">
        <v>5</v>
      </c>
      <c r="AB1216" s="763" t="s">
        <v>168</v>
      </c>
      <c r="AC1216" s="391">
        <f>ROUND(ROUND(ROUND(ROUND(H1160+K1196,0)*O$8,0)*S1208,0)*V1215,0)-AA1216</f>
        <v>178</v>
      </c>
      <c r="AD1216" s="268"/>
    </row>
    <row r="1217" spans="1:30" ht="17.100000000000001" customHeight="1">
      <c r="A1217" s="243">
        <v>61</v>
      </c>
      <c r="B1217" s="243">
        <v>7476</v>
      </c>
      <c r="C1217" s="870" t="s">
        <v>8048</v>
      </c>
      <c r="D1217" s="765"/>
      <c r="E1217" s="765"/>
      <c r="F1217" s="279"/>
      <c r="G1217" s="278"/>
      <c r="H1217" s="278"/>
      <c r="I1217" s="279"/>
      <c r="J1217" s="597"/>
      <c r="K1217" s="654"/>
      <c r="L1217" s="385"/>
      <c r="M1217" s="245"/>
      <c r="N1217" s="208"/>
      <c r="O1217" s="385"/>
      <c r="P1217" s="774"/>
      <c r="Q1217" s="214"/>
      <c r="R1217" s="609"/>
      <c r="S1217" s="609"/>
      <c r="T1217" s="1545"/>
      <c r="U1217" s="302"/>
      <c r="V1217" s="766"/>
      <c r="W1217" s="1684" t="s">
        <v>4700</v>
      </c>
      <c r="X1217" s="362" t="s">
        <v>163</v>
      </c>
      <c r="Y1217" s="395">
        <v>0.85</v>
      </c>
      <c r="Z1217" s="355"/>
      <c r="AA1217" s="247"/>
      <c r="AB1217" s="247"/>
      <c r="AC1217" s="391">
        <f>ROUND(ROUND(ROUND(ROUND(ROUND(H1160+K1196,0)*O$8,0)*S1208,0)*V1215,0)*Y1217,0)</f>
        <v>156</v>
      </c>
      <c r="AD1217" s="268"/>
    </row>
    <row r="1218" spans="1:30" ht="17.100000000000001" customHeight="1">
      <c r="A1218" s="243">
        <v>61</v>
      </c>
      <c r="B1218" s="243">
        <v>7477</v>
      </c>
      <c r="C1218" s="870" t="s">
        <v>8049</v>
      </c>
      <c r="D1218" s="765"/>
      <c r="E1218" s="765"/>
      <c r="F1218" s="279"/>
      <c r="G1218" s="278"/>
      <c r="H1218" s="278"/>
      <c r="I1218" s="279"/>
      <c r="J1218" s="597"/>
      <c r="K1218" s="654"/>
      <c r="L1218" s="385"/>
      <c r="M1218" s="245"/>
      <c r="N1218" s="208"/>
      <c r="O1218" s="385"/>
      <c r="P1218" s="773"/>
      <c r="Q1218" s="214"/>
      <c r="R1218" s="214"/>
      <c r="S1218" s="214"/>
      <c r="T1218" s="1563"/>
      <c r="U1218" s="305"/>
      <c r="V1218" s="768"/>
      <c r="W1218" s="1651"/>
      <c r="X1218" s="512"/>
      <c r="Y1218" s="368"/>
      <c r="Z1218" s="762" t="s">
        <v>167</v>
      </c>
      <c r="AA1218" s="354">
        <v>5</v>
      </c>
      <c r="AB1218" s="763" t="s">
        <v>168</v>
      </c>
      <c r="AC1218" s="391">
        <f>ROUND(ROUND(ROUND(ROUND(ROUND(H1160+K1196,0)*O$8,0)*S1208,0)*V1215,0)*Y1217,0)-AA1218</f>
        <v>151</v>
      </c>
      <c r="AD1218" s="268"/>
    </row>
    <row r="1219" spans="1:30" ht="17.100000000000001" customHeight="1">
      <c r="A1219" s="243">
        <v>61</v>
      </c>
      <c r="B1219" s="243">
        <v>7478</v>
      </c>
      <c r="C1219" s="870" t="s">
        <v>8050</v>
      </c>
      <c r="D1219" s="765"/>
      <c r="E1219" s="765"/>
      <c r="F1219" s="279"/>
      <c r="G1219" s="278"/>
      <c r="H1219" s="278"/>
      <c r="I1219" s="279"/>
      <c r="J1219" s="597"/>
      <c r="K1219" s="654"/>
      <c r="L1219" s="385"/>
      <c r="M1219" s="245"/>
      <c r="N1219" s="208"/>
      <c r="O1219" s="385"/>
      <c r="P1219" s="773"/>
      <c r="Q1219" s="1580" t="s">
        <v>165</v>
      </c>
      <c r="R1219" s="775"/>
      <c r="S1219" s="775"/>
      <c r="T1219" s="359"/>
      <c r="U1219" s="360"/>
      <c r="V1219" s="361"/>
      <c r="W1219" s="523"/>
      <c r="X1219" s="524"/>
      <c r="Y1219" s="642"/>
      <c r="Z1219" s="247"/>
      <c r="AA1219" s="247"/>
      <c r="AB1219" s="247"/>
      <c r="AC1219" s="391">
        <f>ROUND(ROUND(ROUND(H1160+K1196,0)*O$8,0)*S1220,0)</f>
        <v>154</v>
      </c>
      <c r="AD1219" s="268"/>
    </row>
    <row r="1220" spans="1:30" ht="17.100000000000001" customHeight="1">
      <c r="A1220" s="243">
        <v>61</v>
      </c>
      <c r="B1220" s="243">
        <v>7479</v>
      </c>
      <c r="C1220" s="870" t="s">
        <v>8051</v>
      </c>
      <c r="D1220" s="765"/>
      <c r="E1220" s="765"/>
      <c r="F1220" s="279"/>
      <c r="G1220" s="278"/>
      <c r="H1220" s="278"/>
      <c r="I1220" s="279"/>
      <c r="J1220" s="597"/>
      <c r="K1220" s="654"/>
      <c r="L1220" s="385"/>
      <c r="M1220" s="245"/>
      <c r="N1220" s="208"/>
      <c r="O1220" s="385"/>
      <c r="P1220" s="772"/>
      <c r="Q1220" s="1620"/>
      <c r="R1220" s="643" t="s">
        <v>163</v>
      </c>
      <c r="S1220" s="365">
        <v>0.5</v>
      </c>
      <c r="T1220" s="777"/>
      <c r="U1220" s="639"/>
      <c r="V1220" s="529"/>
      <c r="W1220" s="516"/>
      <c r="X1220" s="517"/>
      <c r="Y1220" s="526"/>
      <c r="Z1220" s="762" t="s">
        <v>167</v>
      </c>
      <c r="AA1220" s="354">
        <v>5</v>
      </c>
      <c r="AB1220" s="763" t="s">
        <v>168</v>
      </c>
      <c r="AC1220" s="391">
        <f>ROUND(ROUND(ROUND(H1160+K1196,0)*O$8,0)*S1220,0)-AA1220</f>
        <v>149</v>
      </c>
      <c r="AD1220" s="268"/>
    </row>
    <row r="1221" spans="1:30" ht="17.100000000000001" customHeight="1">
      <c r="A1221" s="243">
        <v>61</v>
      </c>
      <c r="B1221" s="243">
        <v>7480</v>
      </c>
      <c r="C1221" s="870" t="s">
        <v>8052</v>
      </c>
      <c r="D1221" s="765"/>
      <c r="E1221" s="765"/>
      <c r="F1221" s="279"/>
      <c r="G1221" s="278"/>
      <c r="H1221" s="278"/>
      <c r="I1221" s="279"/>
      <c r="J1221" s="597"/>
      <c r="K1221" s="654"/>
      <c r="L1221" s="385"/>
      <c r="M1221" s="245"/>
      <c r="N1221" s="208"/>
      <c r="O1221" s="385"/>
      <c r="P1221" s="772"/>
      <c r="Q1221" s="1620"/>
      <c r="R1221" s="530"/>
      <c r="S1221" s="530"/>
      <c r="T1221" s="777"/>
      <c r="U1221" s="639"/>
      <c r="V1221" s="529"/>
      <c r="W1221" s="1684" t="s">
        <v>4700</v>
      </c>
      <c r="X1221" s="362" t="s">
        <v>163</v>
      </c>
      <c r="Y1221" s="395">
        <v>0.85</v>
      </c>
      <c r="Z1221" s="355"/>
      <c r="AA1221" s="247"/>
      <c r="AB1221" s="247"/>
      <c r="AC1221" s="391">
        <f>ROUND(ROUND(ROUND(ROUND(H1160+K1196,0)*O$8,0)*S1220,0)*Y1221,0)</f>
        <v>131</v>
      </c>
      <c r="AD1221" s="268"/>
    </row>
    <row r="1222" spans="1:30" ht="17.100000000000001" customHeight="1">
      <c r="A1222" s="243">
        <v>61</v>
      </c>
      <c r="B1222" s="243">
        <v>7481</v>
      </c>
      <c r="C1222" s="870" t="s">
        <v>8053</v>
      </c>
      <c r="D1222" s="765"/>
      <c r="E1222" s="765"/>
      <c r="F1222" s="279"/>
      <c r="G1222" s="278"/>
      <c r="H1222" s="278"/>
      <c r="I1222" s="279"/>
      <c r="J1222" s="597"/>
      <c r="K1222" s="654"/>
      <c r="L1222" s="385"/>
      <c r="M1222" s="245"/>
      <c r="N1222" s="208"/>
      <c r="O1222" s="385"/>
      <c r="P1222" s="772"/>
      <c r="Q1222" s="1620"/>
      <c r="R1222" s="643"/>
      <c r="S1222" s="643"/>
      <c r="T1222" s="778"/>
      <c r="U1222" s="525"/>
      <c r="V1222" s="539"/>
      <c r="W1222" s="1651"/>
      <c r="X1222" s="512"/>
      <c r="Y1222" s="368"/>
      <c r="Z1222" s="762" t="s">
        <v>167</v>
      </c>
      <c r="AA1222" s="354">
        <v>5</v>
      </c>
      <c r="AB1222" s="763" t="s">
        <v>168</v>
      </c>
      <c r="AC1222" s="391">
        <f>ROUND(ROUND(ROUND(ROUND(H1160+K1196,0)*O$8,0)*S1220,0)*Y1221,0)-AA1222</f>
        <v>126</v>
      </c>
      <c r="AD1222" s="268"/>
    </row>
    <row r="1223" spans="1:30" ht="17.100000000000001" customHeight="1">
      <c r="A1223" s="243">
        <v>61</v>
      </c>
      <c r="B1223" s="243">
        <v>7482</v>
      </c>
      <c r="C1223" s="870" t="s">
        <v>8054</v>
      </c>
      <c r="D1223" s="765"/>
      <c r="E1223" s="765"/>
      <c r="F1223" s="279"/>
      <c r="G1223" s="278"/>
      <c r="H1223" s="278"/>
      <c r="I1223" s="279"/>
      <c r="J1223" s="597"/>
      <c r="K1223" s="654"/>
      <c r="L1223" s="385"/>
      <c r="M1223" s="245"/>
      <c r="N1223" s="208"/>
      <c r="O1223" s="385"/>
      <c r="P1223" s="773"/>
      <c r="Q1223" s="530"/>
      <c r="R1223" s="530"/>
      <c r="S1223" s="530"/>
      <c r="T1223" s="1580" t="s">
        <v>4703</v>
      </c>
      <c r="U1223" s="362" t="s">
        <v>163</v>
      </c>
      <c r="V1223" s="356">
        <v>0.7</v>
      </c>
      <c r="W1223" s="523"/>
      <c r="X1223" s="524"/>
      <c r="Y1223" s="642"/>
      <c r="Z1223" s="247"/>
      <c r="AA1223" s="247"/>
      <c r="AB1223" s="247"/>
      <c r="AC1223" s="391">
        <f>ROUND(ROUND(ROUND(ROUND(H1160+K1196,0)*O$8,0)*S1220,0)*V1223,0)</f>
        <v>108</v>
      </c>
      <c r="AD1223" s="268"/>
    </row>
    <row r="1224" spans="1:30" ht="17.100000000000001" customHeight="1">
      <c r="A1224" s="243">
        <v>61</v>
      </c>
      <c r="B1224" s="243">
        <v>7483</v>
      </c>
      <c r="C1224" s="870" t="s">
        <v>8055</v>
      </c>
      <c r="D1224" s="765"/>
      <c r="E1224" s="765"/>
      <c r="F1224" s="279"/>
      <c r="G1224" s="278"/>
      <c r="H1224" s="278"/>
      <c r="I1224" s="279"/>
      <c r="J1224" s="597"/>
      <c r="K1224" s="654"/>
      <c r="L1224" s="385"/>
      <c r="M1224" s="245"/>
      <c r="N1224" s="208"/>
      <c r="O1224" s="385"/>
      <c r="P1224" s="773"/>
      <c r="Q1224" s="530"/>
      <c r="R1224" s="530"/>
      <c r="S1224" s="530"/>
      <c r="T1224" s="1620"/>
      <c r="U1224" s="643"/>
      <c r="V1224" s="365"/>
      <c r="W1224" s="319"/>
      <c r="X1224" s="288"/>
      <c r="Y1224" s="526"/>
      <c r="Z1224" s="762" t="s">
        <v>167</v>
      </c>
      <c r="AA1224" s="354">
        <v>5</v>
      </c>
      <c r="AB1224" s="763" t="s">
        <v>168</v>
      </c>
      <c r="AC1224" s="391">
        <f>ROUND(ROUND(ROUND(ROUND(H1160+K1196,0)*O$8,0)*S1220,0)*V1223,0)-AA1224</f>
        <v>103</v>
      </c>
      <c r="AD1224" s="268"/>
    </row>
    <row r="1225" spans="1:30" ht="17.100000000000001" customHeight="1">
      <c r="A1225" s="243">
        <v>61</v>
      </c>
      <c r="B1225" s="243">
        <v>7484</v>
      </c>
      <c r="C1225" s="870" t="s">
        <v>8056</v>
      </c>
      <c r="D1225" s="765"/>
      <c r="E1225" s="765"/>
      <c r="F1225" s="279"/>
      <c r="G1225" s="278"/>
      <c r="H1225" s="278"/>
      <c r="I1225" s="279"/>
      <c r="J1225" s="597"/>
      <c r="K1225" s="654"/>
      <c r="L1225" s="385"/>
      <c r="M1225" s="245"/>
      <c r="N1225" s="208"/>
      <c r="O1225" s="385"/>
      <c r="P1225" s="774"/>
      <c r="Q1225" s="643"/>
      <c r="R1225" s="1644"/>
      <c r="S1225" s="1652"/>
      <c r="T1225" s="1620"/>
      <c r="U1225" s="779"/>
      <c r="V1225" s="780"/>
      <c r="W1225" s="1684" t="s">
        <v>4700</v>
      </c>
      <c r="X1225" s="362" t="s">
        <v>163</v>
      </c>
      <c r="Y1225" s="395">
        <v>0.85</v>
      </c>
      <c r="Z1225" s="355"/>
      <c r="AA1225" s="247"/>
      <c r="AB1225" s="247"/>
      <c r="AC1225" s="391">
        <f>ROUND(ROUND(ROUND(ROUND(ROUND(H1160+K1196,0)*O$8,0)*S1220,0)*V1223,0)*Y1225,0)</f>
        <v>92</v>
      </c>
      <c r="AD1225" s="268"/>
    </row>
    <row r="1226" spans="1:30" ht="17.100000000000001" customHeight="1">
      <c r="A1226" s="243">
        <v>61</v>
      </c>
      <c r="B1226" s="243">
        <v>7485</v>
      </c>
      <c r="C1226" s="870" t="s">
        <v>8057</v>
      </c>
      <c r="D1226" s="765"/>
      <c r="E1226" s="765"/>
      <c r="F1226" s="279"/>
      <c r="G1226" s="278"/>
      <c r="H1226" s="278"/>
      <c r="I1226" s="279"/>
      <c r="J1226" s="597"/>
      <c r="K1226" s="654"/>
      <c r="L1226" s="385"/>
      <c r="M1226" s="245"/>
      <c r="N1226" s="208"/>
      <c r="O1226" s="385"/>
      <c r="P1226" s="774"/>
      <c r="Q1226" s="643"/>
      <c r="R1226" s="643"/>
      <c r="S1226" s="643"/>
      <c r="T1226" s="781"/>
      <c r="U1226" s="537"/>
      <c r="V1226" s="783"/>
      <c r="W1226" s="1651"/>
      <c r="X1226" s="512"/>
      <c r="Y1226" s="368"/>
      <c r="Z1226" s="762" t="s">
        <v>167</v>
      </c>
      <c r="AA1226" s="354">
        <v>5</v>
      </c>
      <c r="AB1226" s="763" t="s">
        <v>168</v>
      </c>
      <c r="AC1226" s="391">
        <f>ROUND(ROUND(ROUND(ROUND(ROUND(H1160+K1196,0)*O$8,0)*S1220,0)*V1223,0)*Y1225,0)-AA1226</f>
        <v>87</v>
      </c>
      <c r="AD1226" s="268"/>
    </row>
    <row r="1227" spans="1:30" ht="17.100000000000001" customHeight="1">
      <c r="A1227" s="243">
        <v>61</v>
      </c>
      <c r="B1227" s="243">
        <v>7486</v>
      </c>
      <c r="C1227" s="870" t="s">
        <v>8058</v>
      </c>
      <c r="D1227" s="765"/>
      <c r="E1227" s="765"/>
      <c r="F1227" s="279"/>
      <c r="G1227" s="278"/>
      <c r="H1227" s="278"/>
      <c r="I1227" s="279"/>
      <c r="J1227" s="597"/>
      <c r="K1227" s="654"/>
      <c r="L1227" s="385"/>
      <c r="M1227" s="245"/>
      <c r="N1227" s="208"/>
      <c r="O1227" s="385"/>
      <c r="P1227" s="773"/>
      <c r="Q1227" s="643"/>
      <c r="R1227" s="1646"/>
      <c r="S1227" s="1649"/>
      <c r="T1227" s="1580" t="s">
        <v>4708</v>
      </c>
      <c r="U1227" s="643" t="s">
        <v>163</v>
      </c>
      <c r="V1227" s="365">
        <v>0.85</v>
      </c>
      <c r="W1227" s="523"/>
      <c r="X1227" s="524"/>
      <c r="Y1227" s="642"/>
      <c r="Z1227" s="247"/>
      <c r="AA1227" s="247"/>
      <c r="AB1227" s="247"/>
      <c r="AC1227" s="391">
        <f>ROUND(ROUND(ROUND(ROUND(H1160+K1196,0)*O$8,0)*S1220,0)*V1227,0)</f>
        <v>131</v>
      </c>
      <c r="AD1227" s="268"/>
    </row>
    <row r="1228" spans="1:30" ht="17.100000000000001" customHeight="1">
      <c r="A1228" s="243">
        <v>61</v>
      </c>
      <c r="B1228" s="243">
        <v>7487</v>
      </c>
      <c r="C1228" s="870" t="s">
        <v>8059</v>
      </c>
      <c r="D1228" s="765"/>
      <c r="E1228" s="765"/>
      <c r="F1228" s="279"/>
      <c r="G1228" s="278"/>
      <c r="H1228" s="278"/>
      <c r="I1228" s="279"/>
      <c r="J1228" s="597"/>
      <c r="K1228" s="654"/>
      <c r="L1228" s="385"/>
      <c r="M1228" s="245"/>
      <c r="N1228" s="208"/>
      <c r="O1228" s="385"/>
      <c r="P1228" s="773"/>
      <c r="Q1228" s="643"/>
      <c r="R1228" s="365"/>
      <c r="S1228" s="365"/>
      <c r="T1228" s="1620"/>
      <c r="U1228" s="643"/>
      <c r="V1228" s="365"/>
      <c r="W1228" s="319"/>
      <c r="X1228" s="288"/>
      <c r="Y1228" s="526"/>
      <c r="Z1228" s="762" t="s">
        <v>167</v>
      </c>
      <c r="AA1228" s="354">
        <v>5</v>
      </c>
      <c r="AB1228" s="763" t="s">
        <v>168</v>
      </c>
      <c r="AC1228" s="391">
        <f>ROUND(ROUND(ROUND(ROUND(H1160+K1196,0)*O$8,0)*S1220,0)*V1227,0)-AA1228</f>
        <v>126</v>
      </c>
      <c r="AD1228" s="268"/>
    </row>
    <row r="1229" spans="1:30" ht="17.100000000000001" customHeight="1">
      <c r="A1229" s="243">
        <v>61</v>
      </c>
      <c r="B1229" s="243">
        <v>7488</v>
      </c>
      <c r="C1229" s="870" t="s">
        <v>8060</v>
      </c>
      <c r="D1229" s="765"/>
      <c r="E1229" s="765"/>
      <c r="F1229" s="279"/>
      <c r="G1229" s="278"/>
      <c r="H1229" s="278"/>
      <c r="I1229" s="279"/>
      <c r="J1229" s="597"/>
      <c r="K1229" s="654"/>
      <c r="L1229" s="385"/>
      <c r="M1229" s="245"/>
      <c r="N1229" s="208"/>
      <c r="O1229" s="385"/>
      <c r="P1229" s="774"/>
      <c r="Q1229" s="643"/>
      <c r="R1229" s="365"/>
      <c r="S1229" s="365"/>
      <c r="T1229" s="1620"/>
      <c r="U1229" s="779"/>
      <c r="V1229" s="780"/>
      <c r="W1229" s="1684" t="s">
        <v>4700</v>
      </c>
      <c r="X1229" s="362" t="s">
        <v>163</v>
      </c>
      <c r="Y1229" s="395">
        <v>0.85</v>
      </c>
      <c r="Z1229" s="355"/>
      <c r="AA1229" s="247"/>
      <c r="AB1229" s="247"/>
      <c r="AC1229" s="391">
        <f>ROUND(ROUND(ROUND(ROUND(ROUND(H1160+K1196,0)*O$8,0)*S1220,0)*V1227,0)*Y1229,0)</f>
        <v>111</v>
      </c>
      <c r="AD1229" s="268"/>
    </row>
    <row r="1230" spans="1:30" ht="17.100000000000001" customHeight="1">
      <c r="A1230" s="243">
        <v>61</v>
      </c>
      <c r="B1230" s="243">
        <v>7489</v>
      </c>
      <c r="C1230" s="870" t="s">
        <v>8061</v>
      </c>
      <c r="D1230" s="765"/>
      <c r="E1230" s="765"/>
      <c r="F1230" s="279"/>
      <c r="G1230" s="278"/>
      <c r="H1230" s="278"/>
      <c r="I1230" s="279"/>
      <c r="J1230" s="597"/>
      <c r="K1230" s="654"/>
      <c r="L1230" s="385"/>
      <c r="M1230" s="245"/>
      <c r="N1230" s="208"/>
      <c r="O1230" s="385"/>
      <c r="P1230" s="467"/>
      <c r="Q1230" s="643"/>
      <c r="R1230" s="643"/>
      <c r="S1230" s="643"/>
      <c r="T1230" s="1642"/>
      <c r="U1230" s="537"/>
      <c r="V1230" s="783"/>
      <c r="W1230" s="1651"/>
      <c r="X1230" s="512"/>
      <c r="Y1230" s="368"/>
      <c r="Z1230" s="762" t="s">
        <v>167</v>
      </c>
      <c r="AA1230" s="354">
        <v>5</v>
      </c>
      <c r="AB1230" s="763" t="s">
        <v>168</v>
      </c>
      <c r="AC1230" s="391">
        <f>ROUND(ROUND(ROUND(ROUND(ROUND(H1160+K1196,0)*O$8,0)*S1220,0)*V1227,0)*Y1229,0)-AA1230</f>
        <v>106</v>
      </c>
      <c r="AD1230" s="268"/>
    </row>
    <row r="1231" spans="1:30" ht="17.100000000000001" customHeight="1">
      <c r="A1231" s="243">
        <v>61</v>
      </c>
      <c r="B1231" s="243">
        <v>7490</v>
      </c>
      <c r="C1231" s="870" t="s">
        <v>8062</v>
      </c>
      <c r="D1231" s="792"/>
      <c r="E1231" s="793"/>
      <c r="F1231" s="1536" t="s">
        <v>5955</v>
      </c>
      <c r="G1231" s="1580" t="s">
        <v>5729</v>
      </c>
      <c r="H1231" s="541"/>
      <c r="I1231" s="542"/>
      <c r="J1231" s="601"/>
      <c r="K1231" s="602"/>
      <c r="L1231" s="642"/>
      <c r="M1231" s="516"/>
      <c r="N1231" s="517"/>
      <c r="O1231" s="518"/>
      <c r="P1231" s="523"/>
      <c r="Q1231" s="524"/>
      <c r="R1231" s="524"/>
      <c r="S1231" s="524"/>
      <c r="T1231" s="359"/>
      <c r="U1231" s="361"/>
      <c r="V1231" s="524"/>
      <c r="W1231" s="523"/>
      <c r="X1231" s="524"/>
      <c r="Y1231" s="642"/>
      <c r="Z1231" s="247"/>
      <c r="AA1231" s="247"/>
      <c r="AB1231" s="247"/>
      <c r="AC1231" s="391">
        <f>ROUND(ROUND(H1232*O$8,0),0)</f>
        <v>492</v>
      </c>
      <c r="AD1231" s="268"/>
    </row>
    <row r="1232" spans="1:30" ht="17.100000000000001" customHeight="1">
      <c r="A1232" s="243">
        <v>61</v>
      </c>
      <c r="B1232" s="243">
        <v>7491</v>
      </c>
      <c r="C1232" s="870" t="s">
        <v>8063</v>
      </c>
      <c r="D1232" s="792"/>
      <c r="E1232" s="793"/>
      <c r="F1232" s="1648"/>
      <c r="G1232" s="1620"/>
      <c r="H1232" s="639">
        <f>'28児童発達支援(基本１)'!H1232</f>
        <v>703</v>
      </c>
      <c r="I1232" s="517" t="s">
        <v>18</v>
      </c>
      <c r="J1232" s="604"/>
      <c r="K1232" s="605"/>
      <c r="L1232" s="518"/>
      <c r="M1232" s="516"/>
      <c r="N1232" s="517"/>
      <c r="O1232" s="518"/>
      <c r="P1232" s="516"/>
      <c r="Q1232" s="517"/>
      <c r="R1232" s="517"/>
      <c r="S1232" s="517"/>
      <c r="T1232" s="777"/>
      <c r="U1232" s="529"/>
      <c r="V1232" s="517"/>
      <c r="W1232" s="516"/>
      <c r="X1232" s="517"/>
      <c r="Y1232" s="526"/>
      <c r="Z1232" s="762" t="s">
        <v>167</v>
      </c>
      <c r="AA1232" s="354">
        <v>5</v>
      </c>
      <c r="AB1232" s="763" t="s">
        <v>168</v>
      </c>
      <c r="AC1232" s="391">
        <f>ROUND(ROUND(H1232*O$8,0),0)-AA1232</f>
        <v>487</v>
      </c>
      <c r="AD1232" s="268"/>
    </row>
    <row r="1233" spans="1:30" ht="17.100000000000001" customHeight="1">
      <c r="A1233" s="243">
        <v>61</v>
      </c>
      <c r="B1233" s="243">
        <v>7492</v>
      </c>
      <c r="C1233" s="870" t="s">
        <v>8064</v>
      </c>
      <c r="D1233" s="792"/>
      <c r="E1233" s="793"/>
      <c r="F1233" s="1648"/>
      <c r="G1233" s="1620"/>
      <c r="H1233" s="521"/>
      <c r="I1233" s="522"/>
      <c r="J1233" s="604"/>
      <c r="K1233" s="605"/>
      <c r="L1233" s="518"/>
      <c r="M1233" s="516"/>
      <c r="N1233" s="517"/>
      <c r="O1233" s="518"/>
      <c r="P1233" s="516"/>
      <c r="Q1233" s="517"/>
      <c r="R1233" s="517"/>
      <c r="S1233" s="517"/>
      <c r="T1233" s="777"/>
      <c r="U1233" s="529"/>
      <c r="V1233" s="518"/>
      <c r="W1233" s="1684" t="s">
        <v>4700</v>
      </c>
      <c r="X1233" s="362" t="s">
        <v>163</v>
      </c>
      <c r="Y1233" s="395">
        <v>0.85</v>
      </c>
      <c r="Z1233" s="355"/>
      <c r="AA1233" s="247"/>
      <c r="AB1233" s="247"/>
      <c r="AC1233" s="391">
        <f>ROUND(ROUND(H1232*O$8,0)*Y1233,0)</f>
        <v>418</v>
      </c>
      <c r="AD1233" s="268"/>
    </row>
    <row r="1234" spans="1:30" ht="17.100000000000001" customHeight="1">
      <c r="A1234" s="243">
        <v>61</v>
      </c>
      <c r="B1234" s="243">
        <v>7493</v>
      </c>
      <c r="C1234" s="870" t="s">
        <v>8065</v>
      </c>
      <c r="D1234" s="792"/>
      <c r="E1234" s="793"/>
      <c r="F1234" s="522"/>
      <c r="G1234" s="521"/>
      <c r="H1234" s="521"/>
      <c r="I1234" s="521"/>
      <c r="J1234" s="604"/>
      <c r="K1234" s="605"/>
      <c r="L1234" s="518"/>
      <c r="M1234" s="516"/>
      <c r="N1234" s="517"/>
      <c r="O1234" s="518"/>
      <c r="P1234" s="516"/>
      <c r="Q1234" s="517"/>
      <c r="R1234" s="517"/>
      <c r="S1234" s="517"/>
      <c r="T1234" s="778"/>
      <c r="U1234" s="539"/>
      <c r="V1234" s="526"/>
      <c r="W1234" s="1651"/>
      <c r="X1234" s="512"/>
      <c r="Y1234" s="368"/>
      <c r="Z1234" s="762" t="s">
        <v>167</v>
      </c>
      <c r="AA1234" s="354">
        <v>5</v>
      </c>
      <c r="AB1234" s="763" t="s">
        <v>168</v>
      </c>
      <c r="AC1234" s="391">
        <f>ROUND(ROUND(H1232*O$8,0)*Y1233,0)-AA1234</f>
        <v>413</v>
      </c>
      <c r="AD1234" s="268"/>
    </row>
    <row r="1235" spans="1:30" ht="17.100000000000001" customHeight="1">
      <c r="A1235" s="243">
        <v>61</v>
      </c>
      <c r="B1235" s="243">
        <v>7494</v>
      </c>
      <c r="C1235" s="870" t="s">
        <v>8066</v>
      </c>
      <c r="D1235" s="793"/>
      <c r="E1235" s="793"/>
      <c r="F1235" s="794"/>
      <c r="G1235" s="528"/>
      <c r="H1235" s="517"/>
      <c r="I1235" s="538"/>
      <c r="J1235" s="604"/>
      <c r="K1235" s="605"/>
      <c r="L1235" s="518"/>
      <c r="M1235" s="516"/>
      <c r="N1235" s="517"/>
      <c r="O1235" s="518"/>
      <c r="P1235" s="516"/>
      <c r="Q1235" s="517"/>
      <c r="R1235" s="517"/>
      <c r="S1235" s="517"/>
      <c r="T1235" s="1580" t="s">
        <v>4703</v>
      </c>
      <c r="U1235" s="362" t="s">
        <v>163</v>
      </c>
      <c r="V1235" s="356">
        <v>0.7</v>
      </c>
      <c r="W1235" s="523"/>
      <c r="X1235" s="524"/>
      <c r="Y1235" s="642"/>
      <c r="Z1235" s="247"/>
      <c r="AA1235" s="247"/>
      <c r="AB1235" s="247"/>
      <c r="AC1235" s="391">
        <f>ROUND(ROUND(H1232*O$8,0)*V1235,0)</f>
        <v>344</v>
      </c>
      <c r="AD1235" s="268"/>
    </row>
    <row r="1236" spans="1:30" ht="17.100000000000001" customHeight="1">
      <c r="A1236" s="243">
        <v>61</v>
      </c>
      <c r="B1236" s="243">
        <v>7495</v>
      </c>
      <c r="C1236" s="870" t="s">
        <v>8067</v>
      </c>
      <c r="D1236" s="793"/>
      <c r="E1236" s="793"/>
      <c r="F1236" s="794"/>
      <c r="G1236" s="528"/>
      <c r="H1236" s="517"/>
      <c r="I1236" s="538"/>
      <c r="J1236" s="604"/>
      <c r="K1236" s="605"/>
      <c r="L1236" s="518"/>
      <c r="M1236" s="516"/>
      <c r="N1236" s="517"/>
      <c r="O1236" s="518"/>
      <c r="P1236" s="516"/>
      <c r="Q1236" s="517"/>
      <c r="R1236" s="517"/>
      <c r="S1236" s="517"/>
      <c r="T1236" s="1620"/>
      <c r="U1236" s="643"/>
      <c r="V1236" s="365"/>
      <c r="W1236" s="319"/>
      <c r="X1236" s="288"/>
      <c r="Y1236" s="526"/>
      <c r="Z1236" s="762" t="s">
        <v>167</v>
      </c>
      <c r="AA1236" s="354">
        <v>5</v>
      </c>
      <c r="AB1236" s="763" t="s">
        <v>168</v>
      </c>
      <c r="AC1236" s="391">
        <f>ROUND(ROUND(H1232*O$8,0)*V1235,0)-AA1236</f>
        <v>339</v>
      </c>
      <c r="AD1236" s="268"/>
    </row>
    <row r="1237" spans="1:30" ht="17.100000000000001" customHeight="1">
      <c r="A1237" s="243">
        <v>61</v>
      </c>
      <c r="B1237" s="243">
        <v>7496</v>
      </c>
      <c r="C1237" s="870" t="s">
        <v>8068</v>
      </c>
      <c r="D1237" s="792"/>
      <c r="E1237" s="793"/>
      <c r="F1237" s="795"/>
      <c r="G1237" s="796"/>
      <c r="H1237" s="517"/>
      <c r="I1237" s="538"/>
      <c r="J1237" s="604"/>
      <c r="K1237" s="605"/>
      <c r="L1237" s="518"/>
      <c r="M1237" s="516"/>
      <c r="N1237" s="517"/>
      <c r="O1237" s="518"/>
      <c r="P1237" s="516"/>
      <c r="Q1237" s="517"/>
      <c r="R1237" s="517"/>
      <c r="S1237" s="517"/>
      <c r="T1237" s="1620"/>
      <c r="U1237" s="779"/>
      <c r="V1237" s="780"/>
      <c r="W1237" s="1684" t="s">
        <v>4700</v>
      </c>
      <c r="X1237" s="362" t="s">
        <v>163</v>
      </c>
      <c r="Y1237" s="395">
        <v>0.85</v>
      </c>
      <c r="Z1237" s="355"/>
      <c r="AA1237" s="247"/>
      <c r="AB1237" s="247"/>
      <c r="AC1237" s="391">
        <f>ROUND(ROUND(ROUND(H1232*O$8,0)*V1235,0)*Y1237,0)</f>
        <v>292</v>
      </c>
      <c r="AD1237" s="268"/>
    </row>
    <row r="1238" spans="1:30" ht="17.100000000000001" customHeight="1">
      <c r="A1238" s="243">
        <v>61</v>
      </c>
      <c r="B1238" s="243">
        <v>7497</v>
      </c>
      <c r="C1238" s="870" t="s">
        <v>8069</v>
      </c>
      <c r="D1238" s="792"/>
      <c r="E1238" s="793"/>
      <c r="F1238" s="795"/>
      <c r="G1238" s="796"/>
      <c r="H1238" s="517"/>
      <c r="I1238" s="538"/>
      <c r="J1238" s="604"/>
      <c r="K1238" s="605"/>
      <c r="L1238" s="518"/>
      <c r="M1238" s="516"/>
      <c r="N1238" s="517"/>
      <c r="O1238" s="518"/>
      <c r="P1238" s="516"/>
      <c r="Q1238" s="517"/>
      <c r="R1238" s="517"/>
      <c r="S1238" s="517"/>
      <c r="T1238" s="781"/>
      <c r="U1238" s="537"/>
      <c r="V1238" s="783"/>
      <c r="W1238" s="1651"/>
      <c r="X1238" s="512"/>
      <c r="Y1238" s="368"/>
      <c r="Z1238" s="762" t="s">
        <v>167</v>
      </c>
      <c r="AA1238" s="354">
        <v>5</v>
      </c>
      <c r="AB1238" s="763" t="s">
        <v>168</v>
      </c>
      <c r="AC1238" s="391">
        <f>ROUND(ROUND(ROUND(H1232*O$8,0)*V1235,0)*Y1237,0)-AA1238</f>
        <v>287</v>
      </c>
      <c r="AD1238" s="268"/>
    </row>
    <row r="1239" spans="1:30" ht="17.100000000000001" customHeight="1">
      <c r="A1239" s="243">
        <v>61</v>
      </c>
      <c r="B1239" s="243">
        <v>7498</v>
      </c>
      <c r="C1239" s="870" t="s">
        <v>8070</v>
      </c>
      <c r="D1239" s="792"/>
      <c r="E1239" s="793"/>
      <c r="F1239" s="795"/>
      <c r="G1239" s="796"/>
      <c r="H1239" s="517"/>
      <c r="I1239" s="538"/>
      <c r="J1239" s="604"/>
      <c r="K1239" s="605"/>
      <c r="L1239" s="518"/>
      <c r="M1239" s="516"/>
      <c r="N1239" s="517"/>
      <c r="O1239" s="518"/>
      <c r="P1239" s="516"/>
      <c r="Q1239" s="517"/>
      <c r="R1239" s="517"/>
      <c r="S1239" s="518"/>
      <c r="T1239" s="1580" t="s">
        <v>4708</v>
      </c>
      <c r="U1239" s="643" t="s">
        <v>163</v>
      </c>
      <c r="V1239" s="365">
        <v>0.85</v>
      </c>
      <c r="W1239" s="523"/>
      <c r="X1239" s="524"/>
      <c r="Y1239" s="642"/>
      <c r="Z1239" s="247"/>
      <c r="AA1239" s="247"/>
      <c r="AB1239" s="247"/>
      <c r="AC1239" s="391">
        <f>ROUND(ROUND(H1232*O$8,0)*V1239,0)</f>
        <v>418</v>
      </c>
      <c r="AD1239" s="268"/>
    </row>
    <row r="1240" spans="1:30" ht="17.100000000000001" customHeight="1">
      <c r="A1240" s="243">
        <v>61</v>
      </c>
      <c r="B1240" s="243">
        <v>7499</v>
      </c>
      <c r="C1240" s="870" t="s">
        <v>8071</v>
      </c>
      <c r="D1240" s="792"/>
      <c r="E1240" s="793"/>
      <c r="F1240" s="795"/>
      <c r="G1240" s="796"/>
      <c r="H1240" s="517"/>
      <c r="I1240" s="538"/>
      <c r="J1240" s="604"/>
      <c r="K1240" s="605"/>
      <c r="L1240" s="518"/>
      <c r="M1240" s="516"/>
      <c r="N1240" s="517"/>
      <c r="O1240" s="518"/>
      <c r="P1240" s="516"/>
      <c r="Q1240" s="517"/>
      <c r="R1240" s="517"/>
      <c r="S1240" s="517"/>
      <c r="T1240" s="1620"/>
      <c r="U1240" s="643"/>
      <c r="V1240" s="365"/>
      <c r="W1240" s="319"/>
      <c r="X1240" s="288"/>
      <c r="Y1240" s="526"/>
      <c r="Z1240" s="762" t="s">
        <v>167</v>
      </c>
      <c r="AA1240" s="354">
        <v>5</v>
      </c>
      <c r="AB1240" s="763" t="s">
        <v>168</v>
      </c>
      <c r="AC1240" s="391">
        <f>ROUND(ROUND(H1232*O$8,0)*V1239,0)-AA1240</f>
        <v>413</v>
      </c>
      <c r="AD1240" s="268"/>
    </row>
    <row r="1241" spans="1:30" ht="17.100000000000001" customHeight="1">
      <c r="A1241" s="243">
        <v>61</v>
      </c>
      <c r="B1241" s="243">
        <v>7500</v>
      </c>
      <c r="C1241" s="870" t="s">
        <v>8072</v>
      </c>
      <c r="D1241" s="792"/>
      <c r="E1241" s="793"/>
      <c r="F1241" s="794"/>
      <c r="G1241" s="528"/>
      <c r="H1241" s="528"/>
      <c r="I1241" s="794"/>
      <c r="J1241" s="604"/>
      <c r="K1241" s="605"/>
      <c r="L1241" s="518"/>
      <c r="M1241" s="516"/>
      <c r="N1241" s="517"/>
      <c r="O1241" s="518"/>
      <c r="P1241" s="516"/>
      <c r="Q1241" s="517"/>
      <c r="R1241" s="517"/>
      <c r="S1241" s="517"/>
      <c r="T1241" s="1620"/>
      <c r="U1241" s="779"/>
      <c r="V1241" s="780"/>
      <c r="W1241" s="1684" t="s">
        <v>4700</v>
      </c>
      <c r="X1241" s="362" t="s">
        <v>163</v>
      </c>
      <c r="Y1241" s="395">
        <v>0.85</v>
      </c>
      <c r="Z1241" s="355"/>
      <c r="AA1241" s="247"/>
      <c r="AB1241" s="247"/>
      <c r="AC1241" s="391">
        <f>ROUND(ROUND(ROUND(H1232*O$8,0)*V1239,0)*Y1241,0)</f>
        <v>355</v>
      </c>
      <c r="AD1241" s="268"/>
    </row>
    <row r="1242" spans="1:30" ht="17.100000000000001" customHeight="1">
      <c r="A1242" s="243">
        <v>61</v>
      </c>
      <c r="B1242" s="243">
        <v>7501</v>
      </c>
      <c r="C1242" s="870" t="s">
        <v>8073</v>
      </c>
      <c r="D1242" s="792"/>
      <c r="E1242" s="793"/>
      <c r="F1242" s="794"/>
      <c r="G1242" s="528"/>
      <c r="H1242" s="528"/>
      <c r="I1242" s="794"/>
      <c r="J1242" s="604"/>
      <c r="K1242" s="605"/>
      <c r="L1242" s="518"/>
      <c r="M1242" s="516"/>
      <c r="N1242" s="517"/>
      <c r="O1242" s="518"/>
      <c r="P1242" s="319"/>
      <c r="Q1242" s="288"/>
      <c r="R1242" s="288"/>
      <c r="S1242" s="288"/>
      <c r="T1242" s="1642"/>
      <c r="U1242" s="537"/>
      <c r="V1242" s="783"/>
      <c r="W1242" s="1651"/>
      <c r="X1242" s="512"/>
      <c r="Y1242" s="368"/>
      <c r="Z1242" s="762" t="s">
        <v>167</v>
      </c>
      <c r="AA1242" s="354">
        <v>5</v>
      </c>
      <c r="AB1242" s="763" t="s">
        <v>168</v>
      </c>
      <c r="AC1242" s="391">
        <f>ROUND(ROUND(ROUND(H1232*O$8,0)*V1239,0)*Y1241,0)-AA1242</f>
        <v>350</v>
      </c>
      <c r="AD1242" s="268"/>
    </row>
    <row r="1243" spans="1:30" ht="17.100000000000001" customHeight="1">
      <c r="A1243" s="243">
        <v>61</v>
      </c>
      <c r="B1243" s="243">
        <v>7502</v>
      </c>
      <c r="C1243" s="870" t="s">
        <v>8074</v>
      </c>
      <c r="D1243" s="792"/>
      <c r="E1243" s="792"/>
      <c r="F1243" s="794"/>
      <c r="G1243" s="528"/>
      <c r="H1243" s="528"/>
      <c r="I1243" s="794"/>
      <c r="J1243" s="604"/>
      <c r="K1243" s="605"/>
      <c r="L1243" s="518"/>
      <c r="M1243" s="516"/>
      <c r="N1243" s="517"/>
      <c r="O1243" s="518"/>
      <c r="P1243" s="1536" t="s">
        <v>4713</v>
      </c>
      <c r="Q1243" s="1580" t="s">
        <v>162</v>
      </c>
      <c r="R1243" s="775"/>
      <c r="S1243" s="775"/>
      <c r="T1243" s="359"/>
      <c r="U1243" s="360"/>
      <c r="V1243" s="361"/>
      <c r="W1243" s="523"/>
      <c r="X1243" s="524"/>
      <c r="Y1243" s="642"/>
      <c r="Z1243" s="247"/>
      <c r="AA1243" s="247"/>
      <c r="AB1243" s="247"/>
      <c r="AC1243" s="391">
        <f>ROUND(ROUND(H1232*O$8,0)*S1244,0)</f>
        <v>344</v>
      </c>
      <c r="AD1243" s="268"/>
    </row>
    <row r="1244" spans="1:30" ht="17.100000000000001" customHeight="1">
      <c r="A1244" s="243">
        <v>61</v>
      </c>
      <c r="B1244" s="243">
        <v>7503</v>
      </c>
      <c r="C1244" s="870" t="s">
        <v>8075</v>
      </c>
      <c r="D1244" s="792"/>
      <c r="E1244" s="792"/>
      <c r="F1244" s="794"/>
      <c r="G1244" s="528"/>
      <c r="H1244" s="528"/>
      <c r="I1244" s="794"/>
      <c r="J1244" s="604"/>
      <c r="K1244" s="605"/>
      <c r="L1244" s="518"/>
      <c r="M1244" s="516"/>
      <c r="N1244" s="517"/>
      <c r="O1244" s="518"/>
      <c r="P1244" s="1648"/>
      <c r="Q1244" s="1620"/>
      <c r="R1244" s="643" t="s">
        <v>163</v>
      </c>
      <c r="S1244" s="365">
        <v>0.7</v>
      </c>
      <c r="T1244" s="777"/>
      <c r="U1244" s="639"/>
      <c r="V1244" s="529"/>
      <c r="W1244" s="516"/>
      <c r="X1244" s="517"/>
      <c r="Y1244" s="526"/>
      <c r="Z1244" s="762" t="s">
        <v>167</v>
      </c>
      <c r="AA1244" s="354">
        <v>5</v>
      </c>
      <c r="AB1244" s="763" t="s">
        <v>168</v>
      </c>
      <c r="AC1244" s="391">
        <f>ROUND(ROUND(H1232*O$8,0)*S1244,0)-AA1244</f>
        <v>339</v>
      </c>
      <c r="AD1244" s="268"/>
    </row>
    <row r="1245" spans="1:30" ht="17.100000000000001" customHeight="1">
      <c r="A1245" s="243">
        <v>61</v>
      </c>
      <c r="B1245" s="243">
        <v>7504</v>
      </c>
      <c r="C1245" s="870" t="s">
        <v>8076</v>
      </c>
      <c r="D1245" s="792"/>
      <c r="E1245" s="792"/>
      <c r="F1245" s="794"/>
      <c r="G1245" s="528"/>
      <c r="H1245" s="528"/>
      <c r="I1245" s="794"/>
      <c r="J1245" s="604"/>
      <c r="K1245" s="605"/>
      <c r="L1245" s="518"/>
      <c r="M1245" s="516"/>
      <c r="N1245" s="517"/>
      <c r="O1245" s="518"/>
      <c r="P1245" s="1648"/>
      <c r="Q1245" s="1620"/>
      <c r="R1245" s="530"/>
      <c r="S1245" s="530"/>
      <c r="T1245" s="777"/>
      <c r="U1245" s="639"/>
      <c r="V1245" s="529"/>
      <c r="W1245" s="1684" t="s">
        <v>4700</v>
      </c>
      <c r="X1245" s="362" t="s">
        <v>163</v>
      </c>
      <c r="Y1245" s="395">
        <v>0.85</v>
      </c>
      <c r="Z1245" s="355"/>
      <c r="AA1245" s="247"/>
      <c r="AB1245" s="247"/>
      <c r="AC1245" s="391">
        <f>ROUND(ROUND(ROUND(H1232*O$8,0)*S1244,0)*Y1245,0)</f>
        <v>292</v>
      </c>
      <c r="AD1245" s="268"/>
    </row>
    <row r="1246" spans="1:30" ht="17.100000000000001" customHeight="1">
      <c r="A1246" s="243">
        <v>61</v>
      </c>
      <c r="B1246" s="243">
        <v>7505</v>
      </c>
      <c r="C1246" s="870" t="s">
        <v>8077</v>
      </c>
      <c r="D1246" s="792"/>
      <c r="E1246" s="792"/>
      <c r="F1246" s="794"/>
      <c r="G1246" s="528"/>
      <c r="H1246" s="528"/>
      <c r="I1246" s="794"/>
      <c r="J1246" s="604"/>
      <c r="K1246" s="605"/>
      <c r="L1246" s="518"/>
      <c r="M1246" s="516"/>
      <c r="N1246" s="517"/>
      <c r="O1246" s="518"/>
      <c r="P1246" s="797"/>
      <c r="Q1246" s="1620"/>
      <c r="R1246" s="643"/>
      <c r="S1246" s="643"/>
      <c r="T1246" s="778"/>
      <c r="U1246" s="525"/>
      <c r="V1246" s="539"/>
      <c r="W1246" s="1651"/>
      <c r="X1246" s="512"/>
      <c r="Y1246" s="368"/>
      <c r="Z1246" s="762" t="s">
        <v>167</v>
      </c>
      <c r="AA1246" s="354">
        <v>5</v>
      </c>
      <c r="AB1246" s="763" t="s">
        <v>168</v>
      </c>
      <c r="AC1246" s="391">
        <f>ROUND(ROUND(ROUND(H1232*O$8,0)*S1244,0)*Y1245,0)-AA1246</f>
        <v>287</v>
      </c>
      <c r="AD1246" s="268"/>
    </row>
    <row r="1247" spans="1:30" ht="17.100000000000001" customHeight="1">
      <c r="A1247" s="243">
        <v>61</v>
      </c>
      <c r="B1247" s="243">
        <v>7506</v>
      </c>
      <c r="C1247" s="870" t="s">
        <v>8078</v>
      </c>
      <c r="D1247" s="792"/>
      <c r="E1247" s="792"/>
      <c r="F1247" s="794"/>
      <c r="G1247" s="528"/>
      <c r="H1247" s="528"/>
      <c r="I1247" s="794"/>
      <c r="J1247" s="604"/>
      <c r="K1247" s="605"/>
      <c r="L1247" s="518"/>
      <c r="M1247" s="516"/>
      <c r="N1247" s="517"/>
      <c r="O1247" s="518"/>
      <c r="P1247" s="798"/>
      <c r="Q1247" s="530"/>
      <c r="R1247" s="530"/>
      <c r="S1247" s="530"/>
      <c r="T1247" s="1580" t="s">
        <v>4703</v>
      </c>
      <c r="U1247" s="362" t="s">
        <v>163</v>
      </c>
      <c r="V1247" s="356">
        <v>0.7</v>
      </c>
      <c r="W1247" s="523"/>
      <c r="X1247" s="524"/>
      <c r="Y1247" s="642"/>
      <c r="Z1247" s="247"/>
      <c r="AA1247" s="247"/>
      <c r="AB1247" s="247"/>
      <c r="AC1247" s="391">
        <f>ROUND(ROUND(ROUND(H1232*O$8,0)*S1244,0)*V1247,0)</f>
        <v>241</v>
      </c>
      <c r="AD1247" s="268"/>
    </row>
    <row r="1248" spans="1:30" ht="17.100000000000001" customHeight="1">
      <c r="A1248" s="243">
        <v>61</v>
      </c>
      <c r="B1248" s="243">
        <v>7507</v>
      </c>
      <c r="C1248" s="870" t="s">
        <v>8079</v>
      </c>
      <c r="D1248" s="792"/>
      <c r="E1248" s="792"/>
      <c r="F1248" s="794"/>
      <c r="G1248" s="528"/>
      <c r="H1248" s="528"/>
      <c r="I1248" s="794"/>
      <c r="J1248" s="604"/>
      <c r="K1248" s="605"/>
      <c r="L1248" s="518"/>
      <c r="M1248" s="516"/>
      <c r="N1248" s="517"/>
      <c r="O1248" s="518"/>
      <c r="P1248" s="798"/>
      <c r="Q1248" s="530"/>
      <c r="R1248" s="530"/>
      <c r="S1248" s="530"/>
      <c r="T1248" s="1620"/>
      <c r="U1248" s="643"/>
      <c r="V1248" s="365"/>
      <c r="W1248" s="319"/>
      <c r="X1248" s="288"/>
      <c r="Y1248" s="526"/>
      <c r="Z1248" s="762" t="s">
        <v>167</v>
      </c>
      <c r="AA1248" s="354">
        <v>5</v>
      </c>
      <c r="AB1248" s="763" t="s">
        <v>168</v>
      </c>
      <c r="AC1248" s="391">
        <f>ROUND(ROUND(ROUND(H1232*O$8,0)*S1244,0)*V1247,0)-AA1248</f>
        <v>236</v>
      </c>
      <c r="AD1248" s="268"/>
    </row>
    <row r="1249" spans="1:30" ht="17.100000000000001" customHeight="1">
      <c r="A1249" s="243">
        <v>61</v>
      </c>
      <c r="B1249" s="243">
        <v>7508</v>
      </c>
      <c r="C1249" s="870" t="s">
        <v>8080</v>
      </c>
      <c r="D1249" s="792"/>
      <c r="E1249" s="792"/>
      <c r="F1249" s="794"/>
      <c r="G1249" s="528"/>
      <c r="H1249" s="528"/>
      <c r="I1249" s="794"/>
      <c r="J1249" s="604"/>
      <c r="K1249" s="605"/>
      <c r="L1249" s="518"/>
      <c r="M1249" s="516"/>
      <c r="N1249" s="517"/>
      <c r="O1249" s="518"/>
      <c r="P1249" s="799"/>
      <c r="Q1249" s="643"/>
      <c r="R1249" s="1644"/>
      <c r="S1249" s="1652"/>
      <c r="T1249" s="1620"/>
      <c r="U1249" s="779"/>
      <c r="V1249" s="780"/>
      <c r="W1249" s="1684" t="s">
        <v>4700</v>
      </c>
      <c r="X1249" s="362" t="s">
        <v>163</v>
      </c>
      <c r="Y1249" s="395">
        <v>0.85</v>
      </c>
      <c r="Z1249" s="355"/>
      <c r="AA1249" s="247"/>
      <c r="AB1249" s="247"/>
      <c r="AC1249" s="391">
        <f>ROUND(ROUND(ROUND(ROUND(H1232*O$8,0)*S1244,0)*V1247,0)*Y1249,0)</f>
        <v>205</v>
      </c>
      <c r="AD1249" s="268"/>
    </row>
    <row r="1250" spans="1:30" ht="17.100000000000001" customHeight="1">
      <c r="A1250" s="243">
        <v>61</v>
      </c>
      <c r="B1250" s="243">
        <v>7509</v>
      </c>
      <c r="C1250" s="870" t="s">
        <v>8081</v>
      </c>
      <c r="D1250" s="792"/>
      <c r="E1250" s="792"/>
      <c r="F1250" s="794"/>
      <c r="G1250" s="528"/>
      <c r="H1250" s="528"/>
      <c r="I1250" s="794"/>
      <c r="J1250" s="604"/>
      <c r="K1250" s="605"/>
      <c r="L1250" s="518"/>
      <c r="M1250" s="516"/>
      <c r="N1250" s="517"/>
      <c r="O1250" s="518"/>
      <c r="P1250" s="799"/>
      <c r="Q1250" s="643"/>
      <c r="R1250" s="643"/>
      <c r="S1250" s="643"/>
      <c r="T1250" s="781"/>
      <c r="U1250" s="537"/>
      <c r="V1250" s="783"/>
      <c r="W1250" s="1651"/>
      <c r="X1250" s="512"/>
      <c r="Y1250" s="368"/>
      <c r="Z1250" s="762" t="s">
        <v>167</v>
      </c>
      <c r="AA1250" s="354">
        <v>5</v>
      </c>
      <c r="AB1250" s="763" t="s">
        <v>168</v>
      </c>
      <c r="AC1250" s="391">
        <f>ROUND(ROUND(ROUND(ROUND(H1232*O$8,0)*S1244,0)*V1247,0)*Y1249,0)-AA1250</f>
        <v>200</v>
      </c>
      <c r="AD1250" s="268"/>
    </row>
    <row r="1251" spans="1:30" ht="17.100000000000001" customHeight="1">
      <c r="A1251" s="243">
        <v>61</v>
      </c>
      <c r="B1251" s="243">
        <v>7510</v>
      </c>
      <c r="C1251" s="870" t="s">
        <v>8082</v>
      </c>
      <c r="D1251" s="792"/>
      <c r="E1251" s="792"/>
      <c r="F1251" s="794"/>
      <c r="G1251" s="528"/>
      <c r="H1251" s="528"/>
      <c r="I1251" s="794"/>
      <c r="J1251" s="604"/>
      <c r="K1251" s="605"/>
      <c r="L1251" s="518"/>
      <c r="M1251" s="516"/>
      <c r="N1251" s="517"/>
      <c r="O1251" s="518"/>
      <c r="P1251" s="798"/>
      <c r="Q1251" s="643"/>
      <c r="R1251" s="1646"/>
      <c r="S1251" s="1649"/>
      <c r="T1251" s="1580" t="s">
        <v>4708</v>
      </c>
      <c r="U1251" s="643" t="s">
        <v>163</v>
      </c>
      <c r="V1251" s="365">
        <v>0.85</v>
      </c>
      <c r="W1251" s="523"/>
      <c r="X1251" s="524"/>
      <c r="Y1251" s="642"/>
      <c r="Z1251" s="247"/>
      <c r="AA1251" s="247"/>
      <c r="AB1251" s="247"/>
      <c r="AC1251" s="391">
        <f>ROUND(ROUND(ROUND(H1232*O$8,0)*S1244,0)*V1251,0)</f>
        <v>292</v>
      </c>
      <c r="AD1251" s="268"/>
    </row>
    <row r="1252" spans="1:30" ht="17.100000000000001" customHeight="1">
      <c r="A1252" s="243">
        <v>61</v>
      </c>
      <c r="B1252" s="243">
        <v>7511</v>
      </c>
      <c r="C1252" s="870" t="s">
        <v>8083</v>
      </c>
      <c r="D1252" s="792"/>
      <c r="E1252" s="792"/>
      <c r="F1252" s="794"/>
      <c r="G1252" s="528"/>
      <c r="H1252" s="528"/>
      <c r="I1252" s="794"/>
      <c r="J1252" s="604"/>
      <c r="K1252" s="605"/>
      <c r="L1252" s="518"/>
      <c r="M1252" s="516"/>
      <c r="N1252" s="517"/>
      <c r="O1252" s="518"/>
      <c r="P1252" s="798"/>
      <c r="Q1252" s="643"/>
      <c r="R1252" s="365"/>
      <c r="S1252" s="365"/>
      <c r="T1252" s="1620"/>
      <c r="U1252" s="643"/>
      <c r="V1252" s="365"/>
      <c r="W1252" s="319"/>
      <c r="X1252" s="288"/>
      <c r="Y1252" s="526"/>
      <c r="Z1252" s="762" t="s">
        <v>167</v>
      </c>
      <c r="AA1252" s="354">
        <v>5</v>
      </c>
      <c r="AB1252" s="763" t="s">
        <v>168</v>
      </c>
      <c r="AC1252" s="391">
        <f>ROUND(ROUND(ROUND(H1232*O$8,0)*S1244,0)*V1251,0)-AA1252</f>
        <v>287</v>
      </c>
      <c r="AD1252" s="268"/>
    </row>
    <row r="1253" spans="1:30" ht="17.100000000000001" customHeight="1">
      <c r="A1253" s="243">
        <v>61</v>
      </c>
      <c r="B1253" s="243">
        <v>7512</v>
      </c>
      <c r="C1253" s="870" t="s">
        <v>8084</v>
      </c>
      <c r="D1253" s="792"/>
      <c r="E1253" s="792"/>
      <c r="F1253" s="794"/>
      <c r="G1253" s="528"/>
      <c r="H1253" s="528"/>
      <c r="I1253" s="794"/>
      <c r="J1253" s="604"/>
      <c r="K1253" s="605"/>
      <c r="L1253" s="518"/>
      <c r="M1253" s="516"/>
      <c r="N1253" s="517"/>
      <c r="O1253" s="518"/>
      <c r="P1253" s="799"/>
      <c r="Q1253" s="643"/>
      <c r="R1253" s="365"/>
      <c r="S1253" s="365"/>
      <c r="T1253" s="1620"/>
      <c r="U1253" s="779"/>
      <c r="V1253" s="780"/>
      <c r="W1253" s="1684" t="s">
        <v>4700</v>
      </c>
      <c r="X1253" s="362" t="s">
        <v>163</v>
      </c>
      <c r="Y1253" s="395">
        <v>0.85</v>
      </c>
      <c r="Z1253" s="355"/>
      <c r="AA1253" s="247"/>
      <c r="AB1253" s="247"/>
      <c r="AC1253" s="391">
        <f>ROUND(ROUND(ROUND(ROUND(H1232*O$8,0)*S1244,0)*V1251,0)*Y1253,0)</f>
        <v>248</v>
      </c>
      <c r="AD1253" s="268"/>
    </row>
    <row r="1254" spans="1:30" ht="17.100000000000001" customHeight="1">
      <c r="A1254" s="243">
        <v>61</v>
      </c>
      <c r="B1254" s="243">
        <v>7513</v>
      </c>
      <c r="C1254" s="870" t="s">
        <v>8085</v>
      </c>
      <c r="D1254" s="792"/>
      <c r="E1254" s="792"/>
      <c r="F1254" s="794"/>
      <c r="G1254" s="528"/>
      <c r="H1254" s="528"/>
      <c r="I1254" s="794"/>
      <c r="J1254" s="604"/>
      <c r="K1254" s="605"/>
      <c r="L1254" s="518"/>
      <c r="M1254" s="516"/>
      <c r="N1254" s="517"/>
      <c r="O1254" s="518"/>
      <c r="P1254" s="798"/>
      <c r="Q1254" s="643"/>
      <c r="R1254" s="643"/>
      <c r="S1254" s="643"/>
      <c r="T1254" s="1642"/>
      <c r="U1254" s="537"/>
      <c r="V1254" s="783"/>
      <c r="W1254" s="1651"/>
      <c r="X1254" s="512"/>
      <c r="Y1254" s="368"/>
      <c r="Z1254" s="762" t="s">
        <v>167</v>
      </c>
      <c r="AA1254" s="354">
        <v>5</v>
      </c>
      <c r="AB1254" s="763" t="s">
        <v>168</v>
      </c>
      <c r="AC1254" s="391">
        <f>ROUND(ROUND(ROUND(ROUND(H1232*O$8,0)*S1244,0)*V1251,0)*Y1253,0)-AA1254</f>
        <v>243</v>
      </c>
      <c r="AD1254" s="268"/>
    </row>
    <row r="1255" spans="1:30" ht="17.100000000000001" customHeight="1">
      <c r="A1255" s="243">
        <v>61</v>
      </c>
      <c r="B1255" s="243">
        <v>7514</v>
      </c>
      <c r="C1255" s="870" t="s">
        <v>8086</v>
      </c>
      <c r="D1255" s="792"/>
      <c r="E1255" s="792"/>
      <c r="F1255" s="794"/>
      <c r="G1255" s="528"/>
      <c r="H1255" s="528"/>
      <c r="I1255" s="794"/>
      <c r="J1255" s="604"/>
      <c r="K1255" s="605"/>
      <c r="L1255" s="518"/>
      <c r="M1255" s="516"/>
      <c r="N1255" s="517"/>
      <c r="O1255" s="518"/>
      <c r="P1255" s="798"/>
      <c r="Q1255" s="1580" t="s">
        <v>165</v>
      </c>
      <c r="R1255" s="775"/>
      <c r="S1255" s="775"/>
      <c r="T1255" s="359"/>
      <c r="U1255" s="360"/>
      <c r="V1255" s="361"/>
      <c r="W1255" s="523"/>
      <c r="X1255" s="524"/>
      <c r="Y1255" s="642"/>
      <c r="Z1255" s="247"/>
      <c r="AA1255" s="247"/>
      <c r="AB1255" s="247"/>
      <c r="AC1255" s="391">
        <f>ROUND(ROUND(H1232*O$8,0)*S1256,0)</f>
        <v>246</v>
      </c>
      <c r="AD1255" s="268"/>
    </row>
    <row r="1256" spans="1:30" ht="17.100000000000001" customHeight="1">
      <c r="A1256" s="243">
        <v>61</v>
      </c>
      <c r="B1256" s="243">
        <v>7515</v>
      </c>
      <c r="C1256" s="870" t="s">
        <v>8087</v>
      </c>
      <c r="D1256" s="792"/>
      <c r="E1256" s="792"/>
      <c r="F1256" s="794"/>
      <c r="G1256" s="528"/>
      <c r="H1256" s="528"/>
      <c r="I1256" s="794"/>
      <c r="J1256" s="604"/>
      <c r="K1256" s="605"/>
      <c r="L1256" s="518"/>
      <c r="M1256" s="516"/>
      <c r="N1256" s="517"/>
      <c r="O1256" s="518"/>
      <c r="P1256" s="797"/>
      <c r="Q1256" s="1620"/>
      <c r="R1256" s="643" t="s">
        <v>163</v>
      </c>
      <c r="S1256" s="365">
        <v>0.5</v>
      </c>
      <c r="T1256" s="777"/>
      <c r="U1256" s="639"/>
      <c r="V1256" s="529"/>
      <c r="W1256" s="516"/>
      <c r="X1256" s="517"/>
      <c r="Y1256" s="526"/>
      <c r="Z1256" s="762" t="s">
        <v>167</v>
      </c>
      <c r="AA1256" s="354">
        <v>5</v>
      </c>
      <c r="AB1256" s="763" t="s">
        <v>168</v>
      </c>
      <c r="AC1256" s="391">
        <f>ROUND(ROUND(H1232*O$8,0)*S1256,0)-AA1256</f>
        <v>241</v>
      </c>
      <c r="AD1256" s="268"/>
    </row>
    <row r="1257" spans="1:30" ht="17.100000000000001" customHeight="1">
      <c r="A1257" s="243">
        <v>61</v>
      </c>
      <c r="B1257" s="243">
        <v>7516</v>
      </c>
      <c r="C1257" s="870" t="s">
        <v>8088</v>
      </c>
      <c r="D1257" s="792"/>
      <c r="E1257" s="792"/>
      <c r="F1257" s="794"/>
      <c r="G1257" s="528"/>
      <c r="H1257" s="528"/>
      <c r="I1257" s="794"/>
      <c r="J1257" s="604"/>
      <c r="K1257" s="605"/>
      <c r="L1257" s="518"/>
      <c r="M1257" s="516"/>
      <c r="N1257" s="517"/>
      <c r="O1257" s="518"/>
      <c r="P1257" s="797"/>
      <c r="Q1257" s="1620"/>
      <c r="R1257" s="530"/>
      <c r="S1257" s="530"/>
      <c r="T1257" s="777"/>
      <c r="U1257" s="639"/>
      <c r="V1257" s="529"/>
      <c r="W1257" s="1684" t="s">
        <v>4700</v>
      </c>
      <c r="X1257" s="362" t="s">
        <v>163</v>
      </c>
      <c r="Y1257" s="395">
        <v>0.85</v>
      </c>
      <c r="Z1257" s="355"/>
      <c r="AA1257" s="247"/>
      <c r="AB1257" s="247"/>
      <c r="AC1257" s="391">
        <f>ROUND(ROUND(ROUND(H1232*O$8,0)*S1256,0)*Y1257,0)</f>
        <v>209</v>
      </c>
      <c r="AD1257" s="268"/>
    </row>
    <row r="1258" spans="1:30" ht="17.100000000000001" customHeight="1">
      <c r="A1258" s="243">
        <v>61</v>
      </c>
      <c r="B1258" s="243">
        <v>7517</v>
      </c>
      <c r="C1258" s="870" t="s">
        <v>8089</v>
      </c>
      <c r="D1258" s="792"/>
      <c r="E1258" s="792"/>
      <c r="F1258" s="794"/>
      <c r="G1258" s="528"/>
      <c r="H1258" s="528"/>
      <c r="I1258" s="794"/>
      <c r="J1258" s="604"/>
      <c r="K1258" s="605"/>
      <c r="L1258" s="518"/>
      <c r="M1258" s="516"/>
      <c r="N1258" s="517"/>
      <c r="O1258" s="518"/>
      <c r="P1258" s="797"/>
      <c r="Q1258" s="1620"/>
      <c r="R1258" s="643"/>
      <c r="S1258" s="643"/>
      <c r="T1258" s="778"/>
      <c r="U1258" s="525"/>
      <c r="V1258" s="539"/>
      <c r="W1258" s="1651"/>
      <c r="X1258" s="512"/>
      <c r="Y1258" s="368"/>
      <c r="Z1258" s="762" t="s">
        <v>167</v>
      </c>
      <c r="AA1258" s="354">
        <v>5</v>
      </c>
      <c r="AB1258" s="763" t="s">
        <v>168</v>
      </c>
      <c r="AC1258" s="391">
        <f>ROUND(ROUND(ROUND(H1232*O$8,0)*S1256,0)*Y1257,0)-AA1258</f>
        <v>204</v>
      </c>
      <c r="AD1258" s="268"/>
    </row>
    <row r="1259" spans="1:30" ht="17.100000000000001" customHeight="1">
      <c r="A1259" s="243">
        <v>61</v>
      </c>
      <c r="B1259" s="243">
        <v>7518</v>
      </c>
      <c r="C1259" s="870" t="s">
        <v>8090</v>
      </c>
      <c r="D1259" s="792"/>
      <c r="E1259" s="792"/>
      <c r="F1259" s="794"/>
      <c r="G1259" s="528"/>
      <c r="H1259" s="528"/>
      <c r="I1259" s="794"/>
      <c r="J1259" s="604"/>
      <c r="K1259" s="605"/>
      <c r="L1259" s="518"/>
      <c r="M1259" s="516"/>
      <c r="N1259" s="517"/>
      <c r="O1259" s="518"/>
      <c r="P1259" s="798"/>
      <c r="Q1259" s="530"/>
      <c r="R1259" s="530"/>
      <c r="S1259" s="530"/>
      <c r="T1259" s="1580" t="s">
        <v>4703</v>
      </c>
      <c r="U1259" s="362" t="s">
        <v>163</v>
      </c>
      <c r="V1259" s="356">
        <v>0.7</v>
      </c>
      <c r="W1259" s="523"/>
      <c r="X1259" s="524"/>
      <c r="Y1259" s="642"/>
      <c r="Z1259" s="247"/>
      <c r="AA1259" s="247"/>
      <c r="AB1259" s="247"/>
      <c r="AC1259" s="391">
        <f>ROUND(ROUND(ROUND(H1232*O$8,0)*S1256,0)*V1259,0)</f>
        <v>172</v>
      </c>
      <c r="AD1259" s="268"/>
    </row>
    <row r="1260" spans="1:30" ht="17.100000000000001" customHeight="1">
      <c r="A1260" s="243">
        <v>61</v>
      </c>
      <c r="B1260" s="243">
        <v>7519</v>
      </c>
      <c r="C1260" s="870" t="s">
        <v>8091</v>
      </c>
      <c r="D1260" s="792"/>
      <c r="E1260" s="792"/>
      <c r="F1260" s="794"/>
      <c r="G1260" s="528"/>
      <c r="H1260" s="528"/>
      <c r="I1260" s="794"/>
      <c r="J1260" s="604"/>
      <c r="K1260" s="605"/>
      <c r="L1260" s="518"/>
      <c r="M1260" s="516"/>
      <c r="N1260" s="517"/>
      <c r="O1260" s="518"/>
      <c r="P1260" s="798"/>
      <c r="Q1260" s="530"/>
      <c r="R1260" s="530"/>
      <c r="S1260" s="530"/>
      <c r="T1260" s="1620"/>
      <c r="U1260" s="643"/>
      <c r="V1260" s="365"/>
      <c r="W1260" s="319"/>
      <c r="X1260" s="288"/>
      <c r="Y1260" s="526"/>
      <c r="Z1260" s="762" t="s">
        <v>167</v>
      </c>
      <c r="AA1260" s="354">
        <v>5</v>
      </c>
      <c r="AB1260" s="763" t="s">
        <v>168</v>
      </c>
      <c r="AC1260" s="391">
        <f>ROUND(ROUND(ROUND(H1232*O$8,0)*S1256,0)*V1259,0)-AA1260</f>
        <v>167</v>
      </c>
      <c r="AD1260" s="268"/>
    </row>
    <row r="1261" spans="1:30" ht="17.100000000000001" customHeight="1">
      <c r="A1261" s="243">
        <v>61</v>
      </c>
      <c r="B1261" s="243">
        <v>7520</v>
      </c>
      <c r="C1261" s="870" t="s">
        <v>8092</v>
      </c>
      <c r="D1261" s="792"/>
      <c r="E1261" s="792"/>
      <c r="F1261" s="794"/>
      <c r="G1261" s="528"/>
      <c r="H1261" s="528"/>
      <c r="I1261" s="794"/>
      <c r="J1261" s="604"/>
      <c r="K1261" s="605"/>
      <c r="L1261" s="518"/>
      <c r="M1261" s="516"/>
      <c r="N1261" s="517"/>
      <c r="O1261" s="518"/>
      <c r="P1261" s="799"/>
      <c r="Q1261" s="643"/>
      <c r="R1261" s="1644"/>
      <c r="S1261" s="1652"/>
      <c r="T1261" s="1620"/>
      <c r="U1261" s="779"/>
      <c r="V1261" s="780"/>
      <c r="W1261" s="1684" t="s">
        <v>4700</v>
      </c>
      <c r="X1261" s="362" t="s">
        <v>163</v>
      </c>
      <c r="Y1261" s="395">
        <v>0.85</v>
      </c>
      <c r="Z1261" s="355"/>
      <c r="AA1261" s="247"/>
      <c r="AB1261" s="247"/>
      <c r="AC1261" s="391">
        <f>ROUND(ROUND(ROUND(ROUND(H1232*O$8,0)*S1256,0)*V1259,0)*Y1261,0)</f>
        <v>146</v>
      </c>
      <c r="AD1261" s="268"/>
    </row>
    <row r="1262" spans="1:30" ht="17.100000000000001" customHeight="1">
      <c r="A1262" s="243">
        <v>61</v>
      </c>
      <c r="B1262" s="243">
        <v>7521</v>
      </c>
      <c r="C1262" s="870" t="s">
        <v>8093</v>
      </c>
      <c r="D1262" s="792"/>
      <c r="E1262" s="792"/>
      <c r="F1262" s="794"/>
      <c r="G1262" s="528"/>
      <c r="H1262" s="528"/>
      <c r="I1262" s="794"/>
      <c r="J1262" s="604"/>
      <c r="K1262" s="605"/>
      <c r="L1262" s="518"/>
      <c r="M1262" s="516"/>
      <c r="N1262" s="517"/>
      <c r="O1262" s="518"/>
      <c r="P1262" s="799"/>
      <c r="Q1262" s="643"/>
      <c r="R1262" s="643"/>
      <c r="S1262" s="643"/>
      <c r="T1262" s="781"/>
      <c r="U1262" s="537"/>
      <c r="V1262" s="783"/>
      <c r="W1262" s="1651"/>
      <c r="X1262" s="512"/>
      <c r="Y1262" s="368"/>
      <c r="Z1262" s="762" t="s">
        <v>167</v>
      </c>
      <c r="AA1262" s="354">
        <v>5</v>
      </c>
      <c r="AB1262" s="763" t="s">
        <v>168</v>
      </c>
      <c r="AC1262" s="391">
        <f>ROUND(ROUND(ROUND(ROUND(H1232*O$8,0)*S1256,0)*V1259,0)*Y1261,0)-AA1262</f>
        <v>141</v>
      </c>
      <c r="AD1262" s="268"/>
    </row>
    <row r="1263" spans="1:30" ht="17.100000000000001" customHeight="1">
      <c r="A1263" s="243">
        <v>61</v>
      </c>
      <c r="B1263" s="243">
        <v>7522</v>
      </c>
      <c r="C1263" s="870" t="s">
        <v>8094</v>
      </c>
      <c r="D1263" s="792"/>
      <c r="E1263" s="792"/>
      <c r="F1263" s="794"/>
      <c r="G1263" s="528"/>
      <c r="H1263" s="528"/>
      <c r="I1263" s="794"/>
      <c r="J1263" s="604"/>
      <c r="K1263" s="605"/>
      <c r="L1263" s="518"/>
      <c r="M1263" s="516"/>
      <c r="N1263" s="517"/>
      <c r="O1263" s="518"/>
      <c r="P1263" s="798"/>
      <c r="Q1263" s="643"/>
      <c r="R1263" s="1646"/>
      <c r="S1263" s="1649"/>
      <c r="T1263" s="1580" t="s">
        <v>4708</v>
      </c>
      <c r="U1263" s="643" t="s">
        <v>163</v>
      </c>
      <c r="V1263" s="365">
        <v>0.85</v>
      </c>
      <c r="W1263" s="523"/>
      <c r="X1263" s="524"/>
      <c r="Y1263" s="642"/>
      <c r="Z1263" s="247"/>
      <c r="AA1263" s="247"/>
      <c r="AB1263" s="247"/>
      <c r="AC1263" s="391">
        <f>ROUND(ROUND(ROUND(H1232*O$8,0)*S1256,0)*V1263,0)</f>
        <v>209</v>
      </c>
      <c r="AD1263" s="268"/>
    </row>
    <row r="1264" spans="1:30" ht="17.100000000000001" customHeight="1">
      <c r="A1264" s="243">
        <v>61</v>
      </c>
      <c r="B1264" s="243">
        <v>7523</v>
      </c>
      <c r="C1264" s="870" t="s">
        <v>8095</v>
      </c>
      <c r="D1264" s="792"/>
      <c r="E1264" s="792"/>
      <c r="F1264" s="794"/>
      <c r="G1264" s="528"/>
      <c r="H1264" s="528"/>
      <c r="I1264" s="794"/>
      <c r="J1264" s="604"/>
      <c r="K1264" s="605"/>
      <c r="L1264" s="518"/>
      <c r="M1264" s="516"/>
      <c r="N1264" s="517"/>
      <c r="O1264" s="518"/>
      <c r="P1264" s="798"/>
      <c r="Q1264" s="643"/>
      <c r="R1264" s="365"/>
      <c r="S1264" s="365"/>
      <c r="T1264" s="1620"/>
      <c r="U1264" s="643"/>
      <c r="V1264" s="365"/>
      <c r="W1264" s="319"/>
      <c r="X1264" s="288"/>
      <c r="Y1264" s="526"/>
      <c r="Z1264" s="762" t="s">
        <v>167</v>
      </c>
      <c r="AA1264" s="354">
        <v>5</v>
      </c>
      <c r="AB1264" s="763" t="s">
        <v>168</v>
      </c>
      <c r="AC1264" s="391">
        <f>ROUND(ROUND(ROUND(H1232*O$8,0)*S1256,0)*V1263,0)-AA1264</f>
        <v>204</v>
      </c>
      <c r="AD1264" s="268"/>
    </row>
    <row r="1265" spans="1:30" ht="17.100000000000001" customHeight="1">
      <c r="A1265" s="243">
        <v>61</v>
      </c>
      <c r="B1265" s="243">
        <v>7524</v>
      </c>
      <c r="C1265" s="870" t="s">
        <v>8096</v>
      </c>
      <c r="D1265" s="792"/>
      <c r="E1265" s="792"/>
      <c r="F1265" s="794"/>
      <c r="G1265" s="528"/>
      <c r="H1265" s="528"/>
      <c r="I1265" s="794"/>
      <c r="J1265" s="604"/>
      <c r="K1265" s="605"/>
      <c r="L1265" s="518"/>
      <c r="M1265" s="516"/>
      <c r="N1265" s="517"/>
      <c r="O1265" s="518"/>
      <c r="P1265" s="799"/>
      <c r="Q1265" s="643"/>
      <c r="R1265" s="365"/>
      <c r="S1265" s="365"/>
      <c r="T1265" s="1620"/>
      <c r="U1265" s="779"/>
      <c r="V1265" s="780"/>
      <c r="W1265" s="1684" t="s">
        <v>4700</v>
      </c>
      <c r="X1265" s="362" t="s">
        <v>163</v>
      </c>
      <c r="Y1265" s="395">
        <v>0.85</v>
      </c>
      <c r="Z1265" s="355"/>
      <c r="AA1265" s="247"/>
      <c r="AB1265" s="247"/>
      <c r="AC1265" s="391">
        <f>ROUND(ROUND(ROUND(ROUND(H1232*O$8,0)*S1256,0)*V1263,0)*Y1265,0)</f>
        <v>178</v>
      </c>
      <c r="AD1265" s="268"/>
    </row>
    <row r="1266" spans="1:30" ht="17.100000000000001" customHeight="1">
      <c r="A1266" s="243">
        <v>61</v>
      </c>
      <c r="B1266" s="243">
        <v>7525</v>
      </c>
      <c r="C1266" s="870" t="s">
        <v>8097</v>
      </c>
      <c r="D1266" s="792"/>
      <c r="E1266" s="792"/>
      <c r="F1266" s="794"/>
      <c r="G1266" s="528"/>
      <c r="H1266" s="528"/>
      <c r="I1266" s="794"/>
      <c r="J1266" s="604"/>
      <c r="K1266" s="605"/>
      <c r="L1266" s="518"/>
      <c r="M1266" s="516"/>
      <c r="N1266" s="517"/>
      <c r="O1266" s="518"/>
      <c r="P1266" s="506"/>
      <c r="Q1266" s="643"/>
      <c r="R1266" s="643"/>
      <c r="S1266" s="643"/>
      <c r="T1266" s="1642"/>
      <c r="U1266" s="537"/>
      <c r="V1266" s="783"/>
      <c r="W1266" s="1651"/>
      <c r="X1266" s="512"/>
      <c r="Y1266" s="368"/>
      <c r="Z1266" s="762" t="s">
        <v>167</v>
      </c>
      <c r="AA1266" s="354">
        <v>5</v>
      </c>
      <c r="AB1266" s="763" t="s">
        <v>168</v>
      </c>
      <c r="AC1266" s="391">
        <f>ROUND(ROUND(ROUND(ROUND(H1232*O$8,0)*S1256,0)*V1263,0)*Y1265,0)-AA1266</f>
        <v>173</v>
      </c>
      <c r="AD1266" s="268"/>
    </row>
    <row r="1267" spans="1:30" ht="17.100000000000001" customHeight="1">
      <c r="A1267" s="243">
        <v>61</v>
      </c>
      <c r="B1267" s="243">
        <v>7526</v>
      </c>
      <c r="C1267" s="870" t="s">
        <v>8098</v>
      </c>
      <c r="D1267" s="792"/>
      <c r="E1267" s="792"/>
      <c r="F1267" s="794"/>
      <c r="G1267" s="528"/>
      <c r="H1267" s="528"/>
      <c r="I1267" s="794"/>
      <c r="J1267" s="1622" t="s">
        <v>5845</v>
      </c>
      <c r="K1267" s="800"/>
      <c r="L1267" s="877"/>
      <c r="M1267" s="878"/>
      <c r="N1267" s="801"/>
      <c r="O1267" s="879"/>
      <c r="P1267" s="523"/>
      <c r="Q1267" s="524"/>
      <c r="R1267" s="524"/>
      <c r="S1267" s="524"/>
      <c r="T1267" s="359"/>
      <c r="U1267" s="361"/>
      <c r="V1267" s="524"/>
      <c r="W1267" s="523"/>
      <c r="X1267" s="524"/>
      <c r="Y1267" s="642"/>
      <c r="Z1267" s="247"/>
      <c r="AA1267" s="247"/>
      <c r="AB1267" s="247"/>
      <c r="AC1267" s="391">
        <f>ROUND(ROUND(H1232+K1268,0)*O$8,0)</f>
        <v>501</v>
      </c>
      <c r="AD1267" s="268"/>
    </row>
    <row r="1268" spans="1:30" ht="17.100000000000001" customHeight="1">
      <c r="A1268" s="243">
        <v>61</v>
      </c>
      <c r="B1268" s="243">
        <v>7527</v>
      </c>
      <c r="C1268" s="870" t="s">
        <v>8099</v>
      </c>
      <c r="D1268" s="793"/>
      <c r="E1268" s="793"/>
      <c r="F1268" s="522"/>
      <c r="G1268" s="521"/>
      <c r="H1268" s="521"/>
      <c r="I1268" s="522"/>
      <c r="J1268" s="1624"/>
      <c r="K1268" s="643">
        <v>12</v>
      </c>
      <c r="L1268" s="880" t="s">
        <v>16</v>
      </c>
      <c r="M1268" s="881"/>
      <c r="N1268" s="802"/>
      <c r="O1268" s="880"/>
      <c r="P1268" s="516"/>
      <c r="Q1268" s="517"/>
      <c r="R1268" s="517"/>
      <c r="S1268" s="517"/>
      <c r="T1268" s="777"/>
      <c r="U1268" s="529"/>
      <c r="V1268" s="517"/>
      <c r="W1268" s="516"/>
      <c r="X1268" s="517"/>
      <c r="Y1268" s="526"/>
      <c r="Z1268" s="762" t="s">
        <v>167</v>
      </c>
      <c r="AA1268" s="354">
        <v>5</v>
      </c>
      <c r="AB1268" s="763" t="s">
        <v>168</v>
      </c>
      <c r="AC1268" s="391">
        <f>ROUND(ROUND(H1232+K1268,0)*O$8,0)-AA1268</f>
        <v>496</v>
      </c>
      <c r="AD1268" s="268"/>
    </row>
    <row r="1269" spans="1:30" ht="17.100000000000001" customHeight="1">
      <c r="A1269" s="243">
        <v>61</v>
      </c>
      <c r="B1269" s="243">
        <v>7528</v>
      </c>
      <c r="C1269" s="870" t="s">
        <v>8100</v>
      </c>
      <c r="D1269" s="793"/>
      <c r="E1269" s="793"/>
      <c r="F1269" s="522"/>
      <c r="G1269" s="521"/>
      <c r="H1269" s="521"/>
      <c r="I1269" s="522"/>
      <c r="J1269" s="1624"/>
      <c r="K1269" s="605"/>
      <c r="L1269" s="518"/>
      <c r="M1269" s="516"/>
      <c r="N1269" s="517"/>
      <c r="O1269" s="518"/>
      <c r="P1269" s="516"/>
      <c r="Q1269" s="517"/>
      <c r="R1269" s="517"/>
      <c r="S1269" s="517"/>
      <c r="T1269" s="777"/>
      <c r="U1269" s="529"/>
      <c r="V1269" s="518"/>
      <c r="W1269" s="1684" t="s">
        <v>4700</v>
      </c>
      <c r="X1269" s="362" t="s">
        <v>163</v>
      </c>
      <c r="Y1269" s="395">
        <v>0.85</v>
      </c>
      <c r="Z1269" s="355"/>
      <c r="AA1269" s="247"/>
      <c r="AB1269" s="247"/>
      <c r="AC1269" s="391">
        <f>ROUND(ROUND(ROUND(H1232+K1268,0)*O$8,0)*Y1269,0)</f>
        <v>426</v>
      </c>
      <c r="AD1269" s="268"/>
    </row>
    <row r="1270" spans="1:30" ht="17.100000000000001" customHeight="1">
      <c r="A1270" s="243">
        <v>61</v>
      </c>
      <c r="B1270" s="243">
        <v>7529</v>
      </c>
      <c r="C1270" s="870" t="s">
        <v>8101</v>
      </c>
      <c r="D1270" s="793"/>
      <c r="E1270" s="793"/>
      <c r="F1270" s="794"/>
      <c r="G1270" s="528"/>
      <c r="H1270" s="528"/>
      <c r="I1270" s="794"/>
      <c r="J1270" s="604"/>
      <c r="K1270" s="605"/>
      <c r="L1270" s="518"/>
      <c r="M1270" s="516"/>
      <c r="N1270" s="517"/>
      <c r="O1270" s="518"/>
      <c r="P1270" s="516"/>
      <c r="Q1270" s="517"/>
      <c r="R1270" s="517"/>
      <c r="S1270" s="517"/>
      <c r="T1270" s="778"/>
      <c r="U1270" s="539"/>
      <c r="V1270" s="526"/>
      <c r="W1270" s="1651"/>
      <c r="X1270" s="512"/>
      <c r="Y1270" s="368"/>
      <c r="Z1270" s="762" t="s">
        <v>167</v>
      </c>
      <c r="AA1270" s="354">
        <v>5</v>
      </c>
      <c r="AB1270" s="763" t="s">
        <v>168</v>
      </c>
      <c r="AC1270" s="391">
        <f>ROUND(ROUND(ROUND(H1232+K1268,0)*O$8,0)*Y1269,0)-AA1270</f>
        <v>421</v>
      </c>
      <c r="AD1270" s="268"/>
    </row>
    <row r="1271" spans="1:30" ht="17.100000000000001" customHeight="1">
      <c r="A1271" s="243">
        <v>61</v>
      </c>
      <c r="B1271" s="243">
        <v>7530</v>
      </c>
      <c r="C1271" s="870" t="s">
        <v>8102</v>
      </c>
      <c r="D1271" s="793"/>
      <c r="E1271" s="793"/>
      <c r="F1271" s="794"/>
      <c r="G1271" s="528"/>
      <c r="H1271" s="528"/>
      <c r="I1271" s="794"/>
      <c r="J1271" s="604"/>
      <c r="K1271" s="605"/>
      <c r="L1271" s="518"/>
      <c r="M1271" s="516"/>
      <c r="N1271" s="517"/>
      <c r="O1271" s="518"/>
      <c r="P1271" s="516"/>
      <c r="Q1271" s="517"/>
      <c r="R1271" s="517"/>
      <c r="S1271" s="517"/>
      <c r="T1271" s="1580" t="s">
        <v>4703</v>
      </c>
      <c r="U1271" s="362" t="s">
        <v>163</v>
      </c>
      <c r="V1271" s="356">
        <v>0.7</v>
      </c>
      <c r="W1271" s="523"/>
      <c r="X1271" s="524"/>
      <c r="Y1271" s="642"/>
      <c r="Z1271" s="247"/>
      <c r="AA1271" s="247"/>
      <c r="AB1271" s="247"/>
      <c r="AC1271" s="391">
        <f>ROUND(ROUND(ROUND(H1232+K1268,0)*O$8,0)*V1271,0)</f>
        <v>351</v>
      </c>
      <c r="AD1271" s="268"/>
    </row>
    <row r="1272" spans="1:30" ht="17.100000000000001" customHeight="1">
      <c r="A1272" s="243">
        <v>61</v>
      </c>
      <c r="B1272" s="243">
        <v>7531</v>
      </c>
      <c r="C1272" s="870" t="s">
        <v>8103</v>
      </c>
      <c r="D1272" s="793"/>
      <c r="E1272" s="793"/>
      <c r="F1272" s="794"/>
      <c r="G1272" s="528"/>
      <c r="H1272" s="517"/>
      <c r="I1272" s="538"/>
      <c r="J1272" s="604"/>
      <c r="K1272" s="605"/>
      <c r="L1272" s="518"/>
      <c r="M1272" s="516"/>
      <c r="N1272" s="517"/>
      <c r="O1272" s="518"/>
      <c r="P1272" s="516"/>
      <c r="Q1272" s="517"/>
      <c r="R1272" s="517"/>
      <c r="S1272" s="517"/>
      <c r="T1272" s="1620"/>
      <c r="U1272" s="643"/>
      <c r="V1272" s="365"/>
      <c r="W1272" s="319"/>
      <c r="X1272" s="288"/>
      <c r="Y1272" s="526"/>
      <c r="Z1272" s="762" t="s">
        <v>167</v>
      </c>
      <c r="AA1272" s="354">
        <v>5</v>
      </c>
      <c r="AB1272" s="763" t="s">
        <v>168</v>
      </c>
      <c r="AC1272" s="391">
        <f>ROUND(ROUND(ROUND(H1232+K1268,0)*O$8,0)*V1271,0)-AA1272</f>
        <v>346</v>
      </c>
      <c r="AD1272" s="268"/>
    </row>
    <row r="1273" spans="1:30" ht="17.100000000000001" customHeight="1">
      <c r="A1273" s="243">
        <v>61</v>
      </c>
      <c r="B1273" s="243">
        <v>7532</v>
      </c>
      <c r="C1273" s="870" t="s">
        <v>8104</v>
      </c>
      <c r="D1273" s="792"/>
      <c r="E1273" s="793"/>
      <c r="F1273" s="795"/>
      <c r="G1273" s="796"/>
      <c r="H1273" s="517"/>
      <c r="I1273" s="538"/>
      <c r="J1273" s="604"/>
      <c r="K1273" s="605"/>
      <c r="L1273" s="518"/>
      <c r="M1273" s="516"/>
      <c r="N1273" s="517"/>
      <c r="O1273" s="518"/>
      <c r="P1273" s="516"/>
      <c r="Q1273" s="517"/>
      <c r="R1273" s="517"/>
      <c r="S1273" s="517"/>
      <c r="T1273" s="1620"/>
      <c r="U1273" s="779"/>
      <c r="V1273" s="780"/>
      <c r="W1273" s="1684" t="s">
        <v>4700</v>
      </c>
      <c r="X1273" s="362" t="s">
        <v>163</v>
      </c>
      <c r="Y1273" s="395">
        <v>0.85</v>
      </c>
      <c r="Z1273" s="355"/>
      <c r="AA1273" s="247"/>
      <c r="AB1273" s="247"/>
      <c r="AC1273" s="391">
        <f>ROUND(ROUND(ROUND(ROUND(H1232+K1268,0)*O$8,0)*V1271,0)*Y1273,0)</f>
        <v>298</v>
      </c>
      <c r="AD1273" s="268"/>
    </row>
    <row r="1274" spans="1:30" ht="17.100000000000001" customHeight="1">
      <c r="A1274" s="243">
        <v>61</v>
      </c>
      <c r="B1274" s="243">
        <v>7533</v>
      </c>
      <c r="C1274" s="870" t="s">
        <v>8105</v>
      </c>
      <c r="D1274" s="792"/>
      <c r="E1274" s="793"/>
      <c r="F1274" s="795"/>
      <c r="G1274" s="796"/>
      <c r="H1274" s="517"/>
      <c r="I1274" s="538"/>
      <c r="J1274" s="604"/>
      <c r="K1274" s="605"/>
      <c r="L1274" s="518"/>
      <c r="M1274" s="516"/>
      <c r="N1274" s="517"/>
      <c r="O1274" s="518"/>
      <c r="P1274" s="516"/>
      <c r="Q1274" s="517"/>
      <c r="R1274" s="517"/>
      <c r="S1274" s="517"/>
      <c r="T1274" s="781"/>
      <c r="U1274" s="537"/>
      <c r="V1274" s="783"/>
      <c r="W1274" s="1651"/>
      <c r="X1274" s="512"/>
      <c r="Y1274" s="368"/>
      <c r="Z1274" s="762" t="s">
        <v>167</v>
      </c>
      <c r="AA1274" s="354">
        <v>5</v>
      </c>
      <c r="AB1274" s="763" t="s">
        <v>168</v>
      </c>
      <c r="AC1274" s="391">
        <f>ROUND(ROUND(ROUND(ROUND(H1232+K1268,0)*O$8,0)*V1271,0)*Y1273,0)-AA1274</f>
        <v>293</v>
      </c>
      <c r="AD1274" s="268"/>
    </row>
    <row r="1275" spans="1:30" ht="17.100000000000001" customHeight="1">
      <c r="A1275" s="243">
        <v>61</v>
      </c>
      <c r="B1275" s="243">
        <v>7534</v>
      </c>
      <c r="C1275" s="870" t="s">
        <v>8106</v>
      </c>
      <c r="D1275" s="792"/>
      <c r="E1275" s="793"/>
      <c r="F1275" s="795"/>
      <c r="G1275" s="796"/>
      <c r="H1275" s="517"/>
      <c r="I1275" s="538"/>
      <c r="J1275" s="604"/>
      <c r="K1275" s="605"/>
      <c r="L1275" s="518"/>
      <c r="M1275" s="516"/>
      <c r="N1275" s="517"/>
      <c r="O1275" s="518"/>
      <c r="P1275" s="516"/>
      <c r="Q1275" s="517"/>
      <c r="R1275" s="517"/>
      <c r="S1275" s="518"/>
      <c r="T1275" s="1580" t="s">
        <v>4708</v>
      </c>
      <c r="U1275" s="643" t="s">
        <v>163</v>
      </c>
      <c r="V1275" s="365">
        <v>0.85</v>
      </c>
      <c r="W1275" s="523"/>
      <c r="X1275" s="524"/>
      <c r="Y1275" s="642"/>
      <c r="Z1275" s="247"/>
      <c r="AA1275" s="247"/>
      <c r="AB1275" s="247"/>
      <c r="AC1275" s="391">
        <f>ROUND(ROUND(ROUND(H1232+K1268,0)*O$8,0)*V1275,0)</f>
        <v>426</v>
      </c>
      <c r="AD1275" s="268"/>
    </row>
    <row r="1276" spans="1:30" ht="17.100000000000001" customHeight="1">
      <c r="A1276" s="243">
        <v>61</v>
      </c>
      <c r="B1276" s="243">
        <v>7535</v>
      </c>
      <c r="C1276" s="870" t="s">
        <v>8107</v>
      </c>
      <c r="D1276" s="792"/>
      <c r="E1276" s="793"/>
      <c r="F1276" s="795"/>
      <c r="G1276" s="796"/>
      <c r="H1276" s="517"/>
      <c r="I1276" s="538"/>
      <c r="J1276" s="604"/>
      <c r="K1276" s="605"/>
      <c r="L1276" s="518"/>
      <c r="M1276" s="516"/>
      <c r="N1276" s="517"/>
      <c r="O1276" s="518"/>
      <c r="P1276" s="516"/>
      <c r="Q1276" s="517"/>
      <c r="R1276" s="517"/>
      <c r="S1276" s="517"/>
      <c r="T1276" s="1620"/>
      <c r="U1276" s="643"/>
      <c r="V1276" s="365"/>
      <c r="W1276" s="319"/>
      <c r="X1276" s="288"/>
      <c r="Y1276" s="526"/>
      <c r="Z1276" s="762" t="s">
        <v>167</v>
      </c>
      <c r="AA1276" s="354">
        <v>5</v>
      </c>
      <c r="AB1276" s="763" t="s">
        <v>168</v>
      </c>
      <c r="AC1276" s="391">
        <f>ROUND(ROUND(ROUND(H1232+K1268,0)*O$8,0)*V1275,0)-AA1276</f>
        <v>421</v>
      </c>
      <c r="AD1276" s="268"/>
    </row>
    <row r="1277" spans="1:30" ht="17.100000000000001" customHeight="1">
      <c r="A1277" s="243">
        <v>61</v>
      </c>
      <c r="B1277" s="243">
        <v>7536</v>
      </c>
      <c r="C1277" s="870" t="s">
        <v>8108</v>
      </c>
      <c r="D1277" s="792"/>
      <c r="E1277" s="793"/>
      <c r="F1277" s="794"/>
      <c r="G1277" s="528"/>
      <c r="H1277" s="528"/>
      <c r="I1277" s="794"/>
      <c r="J1277" s="604"/>
      <c r="K1277" s="605"/>
      <c r="L1277" s="518"/>
      <c r="M1277" s="516"/>
      <c r="N1277" s="517"/>
      <c r="O1277" s="518"/>
      <c r="P1277" s="516"/>
      <c r="Q1277" s="517"/>
      <c r="R1277" s="517"/>
      <c r="S1277" s="517"/>
      <c r="T1277" s="1620"/>
      <c r="U1277" s="779"/>
      <c r="V1277" s="780"/>
      <c r="W1277" s="1684" t="s">
        <v>4700</v>
      </c>
      <c r="X1277" s="362" t="s">
        <v>163</v>
      </c>
      <c r="Y1277" s="395">
        <v>0.85</v>
      </c>
      <c r="Z1277" s="355"/>
      <c r="AA1277" s="247"/>
      <c r="AB1277" s="247"/>
      <c r="AC1277" s="391">
        <f>ROUND(ROUND(ROUND(ROUND(H1232+K1268,0)*O$8,0)*V1275,0)*Y1277,0)</f>
        <v>362</v>
      </c>
      <c r="AD1277" s="268"/>
    </row>
    <row r="1278" spans="1:30" ht="17.100000000000001" customHeight="1">
      <c r="A1278" s="243">
        <v>61</v>
      </c>
      <c r="B1278" s="243">
        <v>7537</v>
      </c>
      <c r="C1278" s="870" t="s">
        <v>8109</v>
      </c>
      <c r="D1278" s="792"/>
      <c r="E1278" s="793"/>
      <c r="F1278" s="794"/>
      <c r="G1278" s="528"/>
      <c r="H1278" s="528"/>
      <c r="I1278" s="794"/>
      <c r="J1278" s="604"/>
      <c r="K1278" s="605"/>
      <c r="L1278" s="518"/>
      <c r="M1278" s="516"/>
      <c r="N1278" s="517"/>
      <c r="O1278" s="518"/>
      <c r="P1278" s="319"/>
      <c r="Q1278" s="288"/>
      <c r="R1278" s="288"/>
      <c r="S1278" s="288"/>
      <c r="T1278" s="1642"/>
      <c r="U1278" s="537"/>
      <c r="V1278" s="783"/>
      <c r="W1278" s="1651"/>
      <c r="X1278" s="512"/>
      <c r="Y1278" s="368"/>
      <c r="Z1278" s="762" t="s">
        <v>167</v>
      </c>
      <c r="AA1278" s="354">
        <v>5</v>
      </c>
      <c r="AB1278" s="763" t="s">
        <v>168</v>
      </c>
      <c r="AC1278" s="391">
        <f>ROUND(ROUND(ROUND(ROUND(H1232+K1268,0)*O$8,0)*V1275,0)*Y1277,0)-AA1278</f>
        <v>357</v>
      </c>
      <c r="AD1278" s="268"/>
    </row>
    <row r="1279" spans="1:30" ht="17.100000000000001" customHeight="1">
      <c r="A1279" s="243">
        <v>61</v>
      </c>
      <c r="B1279" s="243">
        <v>7538</v>
      </c>
      <c r="C1279" s="870" t="s">
        <v>8110</v>
      </c>
      <c r="D1279" s="792"/>
      <c r="E1279" s="792"/>
      <c r="F1279" s="794"/>
      <c r="G1279" s="528"/>
      <c r="H1279" s="528"/>
      <c r="I1279" s="794"/>
      <c r="J1279" s="604"/>
      <c r="K1279" s="605"/>
      <c r="L1279" s="518"/>
      <c r="M1279" s="516"/>
      <c r="N1279" s="517"/>
      <c r="O1279" s="518"/>
      <c r="P1279" s="1536" t="s">
        <v>4713</v>
      </c>
      <c r="Q1279" s="1580" t="s">
        <v>162</v>
      </c>
      <c r="R1279" s="775"/>
      <c r="S1279" s="775"/>
      <c r="T1279" s="359"/>
      <c r="U1279" s="360"/>
      <c r="V1279" s="361"/>
      <c r="W1279" s="523"/>
      <c r="X1279" s="524"/>
      <c r="Y1279" s="642"/>
      <c r="Z1279" s="247"/>
      <c r="AA1279" s="247"/>
      <c r="AB1279" s="247"/>
      <c r="AC1279" s="391">
        <f>ROUND(ROUND(ROUND(H1232+K1268,0)*O$8,0)*S1280,0)</f>
        <v>351</v>
      </c>
      <c r="AD1279" s="268"/>
    </row>
    <row r="1280" spans="1:30" ht="17.100000000000001" customHeight="1">
      <c r="A1280" s="243">
        <v>61</v>
      </c>
      <c r="B1280" s="243">
        <v>7539</v>
      </c>
      <c r="C1280" s="870" t="s">
        <v>8111</v>
      </c>
      <c r="D1280" s="792"/>
      <c r="E1280" s="792"/>
      <c r="F1280" s="794"/>
      <c r="G1280" s="528"/>
      <c r="H1280" s="528"/>
      <c r="I1280" s="794"/>
      <c r="J1280" s="604"/>
      <c r="K1280" s="605"/>
      <c r="L1280" s="518"/>
      <c r="M1280" s="516"/>
      <c r="N1280" s="517"/>
      <c r="O1280" s="518"/>
      <c r="P1280" s="1648"/>
      <c r="Q1280" s="1620"/>
      <c r="R1280" s="643" t="s">
        <v>163</v>
      </c>
      <c r="S1280" s="365">
        <v>0.7</v>
      </c>
      <c r="T1280" s="777"/>
      <c r="U1280" s="639"/>
      <c r="V1280" s="529"/>
      <c r="W1280" s="516"/>
      <c r="X1280" s="517"/>
      <c r="Y1280" s="526"/>
      <c r="Z1280" s="762" t="s">
        <v>167</v>
      </c>
      <c r="AA1280" s="354">
        <v>5</v>
      </c>
      <c r="AB1280" s="763" t="s">
        <v>168</v>
      </c>
      <c r="AC1280" s="391">
        <f>ROUND(ROUND(ROUND(H1232+K1268,0)*O$8,0)*S1280,0)-AA1280</f>
        <v>346</v>
      </c>
      <c r="AD1280" s="268"/>
    </row>
    <row r="1281" spans="1:30" ht="17.100000000000001" customHeight="1">
      <c r="A1281" s="243">
        <v>61</v>
      </c>
      <c r="B1281" s="243">
        <v>7540</v>
      </c>
      <c r="C1281" s="870" t="s">
        <v>8112</v>
      </c>
      <c r="D1281" s="792"/>
      <c r="E1281" s="792"/>
      <c r="F1281" s="794"/>
      <c r="G1281" s="528"/>
      <c r="H1281" s="528"/>
      <c r="I1281" s="794"/>
      <c r="J1281" s="604"/>
      <c r="K1281" s="605"/>
      <c r="L1281" s="518"/>
      <c r="M1281" s="516"/>
      <c r="N1281" s="517"/>
      <c r="O1281" s="518"/>
      <c r="P1281" s="1648"/>
      <c r="Q1281" s="1620"/>
      <c r="R1281" s="530"/>
      <c r="S1281" s="530"/>
      <c r="T1281" s="777"/>
      <c r="U1281" s="639"/>
      <c r="V1281" s="529"/>
      <c r="W1281" s="1684" t="s">
        <v>4700</v>
      </c>
      <c r="X1281" s="362" t="s">
        <v>163</v>
      </c>
      <c r="Y1281" s="395">
        <v>0.85</v>
      </c>
      <c r="Z1281" s="355"/>
      <c r="AA1281" s="247"/>
      <c r="AB1281" s="247"/>
      <c r="AC1281" s="391">
        <f>ROUND(ROUND(ROUND(ROUND(H1232+K1268,0)*O$8,0)*S1280,0)*Y1281,0)</f>
        <v>298</v>
      </c>
      <c r="AD1281" s="268"/>
    </row>
    <row r="1282" spans="1:30" ht="17.100000000000001" customHeight="1">
      <c r="A1282" s="243">
        <v>61</v>
      </c>
      <c r="B1282" s="243">
        <v>7541</v>
      </c>
      <c r="C1282" s="870" t="s">
        <v>8113</v>
      </c>
      <c r="D1282" s="792"/>
      <c r="E1282" s="792"/>
      <c r="F1282" s="794"/>
      <c r="G1282" s="528"/>
      <c r="H1282" s="528"/>
      <c r="I1282" s="794"/>
      <c r="J1282" s="604"/>
      <c r="K1282" s="605"/>
      <c r="L1282" s="518"/>
      <c r="M1282" s="516"/>
      <c r="N1282" s="517"/>
      <c r="O1282" s="518"/>
      <c r="P1282" s="797"/>
      <c r="Q1282" s="1620"/>
      <c r="R1282" s="643"/>
      <c r="S1282" s="643"/>
      <c r="T1282" s="778"/>
      <c r="U1282" s="525"/>
      <c r="V1282" s="539"/>
      <c r="W1282" s="1651"/>
      <c r="X1282" s="512"/>
      <c r="Y1282" s="368"/>
      <c r="Z1282" s="762" t="s">
        <v>167</v>
      </c>
      <c r="AA1282" s="354">
        <v>5</v>
      </c>
      <c r="AB1282" s="763" t="s">
        <v>168</v>
      </c>
      <c r="AC1282" s="391">
        <f>ROUND(ROUND(ROUND(ROUND(H1232+K1268,0)*O$8,0)*S1280,0)*Y1281,0)-AA1282</f>
        <v>293</v>
      </c>
      <c r="AD1282" s="268"/>
    </row>
    <row r="1283" spans="1:30" ht="17.100000000000001" customHeight="1">
      <c r="A1283" s="243">
        <v>61</v>
      </c>
      <c r="B1283" s="243">
        <v>7542</v>
      </c>
      <c r="C1283" s="870" t="s">
        <v>8114</v>
      </c>
      <c r="D1283" s="792"/>
      <c r="E1283" s="792"/>
      <c r="F1283" s="794"/>
      <c r="G1283" s="528"/>
      <c r="H1283" s="528"/>
      <c r="I1283" s="794"/>
      <c r="J1283" s="604"/>
      <c r="K1283" s="605"/>
      <c r="L1283" s="518"/>
      <c r="M1283" s="516"/>
      <c r="N1283" s="517"/>
      <c r="O1283" s="518"/>
      <c r="P1283" s="798"/>
      <c r="Q1283" s="530"/>
      <c r="R1283" s="530"/>
      <c r="S1283" s="530"/>
      <c r="T1283" s="1580" t="s">
        <v>4703</v>
      </c>
      <c r="U1283" s="362" t="s">
        <v>163</v>
      </c>
      <c r="V1283" s="356">
        <v>0.7</v>
      </c>
      <c r="W1283" s="523"/>
      <c r="X1283" s="524"/>
      <c r="Y1283" s="642"/>
      <c r="Z1283" s="247"/>
      <c r="AA1283" s="247"/>
      <c r="AB1283" s="247"/>
      <c r="AC1283" s="391">
        <f>ROUND(ROUND(ROUND(ROUND(H1232+K1268,0)*O$8,0)*S1280,0)*V1283,0)</f>
        <v>246</v>
      </c>
      <c r="AD1283" s="268"/>
    </row>
    <row r="1284" spans="1:30" ht="17.100000000000001" customHeight="1">
      <c r="A1284" s="243">
        <v>61</v>
      </c>
      <c r="B1284" s="243">
        <v>7543</v>
      </c>
      <c r="C1284" s="870" t="s">
        <v>8115</v>
      </c>
      <c r="D1284" s="792"/>
      <c r="E1284" s="792"/>
      <c r="F1284" s="794"/>
      <c r="G1284" s="528"/>
      <c r="H1284" s="528"/>
      <c r="I1284" s="794"/>
      <c r="J1284" s="604"/>
      <c r="K1284" s="605"/>
      <c r="L1284" s="518"/>
      <c r="M1284" s="516"/>
      <c r="N1284" s="517"/>
      <c r="O1284" s="518"/>
      <c r="P1284" s="798"/>
      <c r="Q1284" s="530"/>
      <c r="R1284" s="530"/>
      <c r="S1284" s="530"/>
      <c r="T1284" s="1620"/>
      <c r="U1284" s="643"/>
      <c r="V1284" s="365"/>
      <c r="W1284" s="319"/>
      <c r="X1284" s="288"/>
      <c r="Y1284" s="526"/>
      <c r="Z1284" s="762" t="s">
        <v>167</v>
      </c>
      <c r="AA1284" s="354">
        <v>5</v>
      </c>
      <c r="AB1284" s="763" t="s">
        <v>168</v>
      </c>
      <c r="AC1284" s="391">
        <f>ROUND(ROUND(ROUND(ROUND(H1232+K1268,0)*O$8,0)*S1280,0)*V1283,0)-AA1284</f>
        <v>241</v>
      </c>
      <c r="AD1284" s="268"/>
    </row>
    <row r="1285" spans="1:30" ht="17.100000000000001" customHeight="1">
      <c r="A1285" s="243">
        <v>61</v>
      </c>
      <c r="B1285" s="243">
        <v>7544</v>
      </c>
      <c r="C1285" s="870" t="s">
        <v>8116</v>
      </c>
      <c r="D1285" s="792"/>
      <c r="E1285" s="792"/>
      <c r="F1285" s="794"/>
      <c r="G1285" s="528"/>
      <c r="H1285" s="528"/>
      <c r="I1285" s="794"/>
      <c r="J1285" s="604"/>
      <c r="K1285" s="605"/>
      <c r="L1285" s="518"/>
      <c r="M1285" s="516"/>
      <c r="N1285" s="517"/>
      <c r="O1285" s="518"/>
      <c r="P1285" s="799"/>
      <c r="Q1285" s="643"/>
      <c r="R1285" s="1644"/>
      <c r="S1285" s="1652"/>
      <c r="T1285" s="1620"/>
      <c r="U1285" s="779"/>
      <c r="V1285" s="780"/>
      <c r="W1285" s="1684" t="s">
        <v>4700</v>
      </c>
      <c r="X1285" s="362" t="s">
        <v>163</v>
      </c>
      <c r="Y1285" s="395">
        <v>0.85</v>
      </c>
      <c r="Z1285" s="355"/>
      <c r="AA1285" s="247"/>
      <c r="AB1285" s="247"/>
      <c r="AC1285" s="391">
        <f>ROUND(ROUND(ROUND(ROUND(ROUND(H1232+K1268,0)*O$8,0)*S1280,0)*V1283,0)*Y1285,0)</f>
        <v>209</v>
      </c>
      <c r="AD1285" s="268"/>
    </row>
    <row r="1286" spans="1:30" ht="17.100000000000001" customHeight="1">
      <c r="A1286" s="243">
        <v>61</v>
      </c>
      <c r="B1286" s="243">
        <v>7545</v>
      </c>
      <c r="C1286" s="870" t="s">
        <v>8117</v>
      </c>
      <c r="D1286" s="792"/>
      <c r="E1286" s="792"/>
      <c r="F1286" s="794"/>
      <c r="G1286" s="528"/>
      <c r="H1286" s="528"/>
      <c r="I1286" s="794"/>
      <c r="J1286" s="604"/>
      <c r="K1286" s="605"/>
      <c r="L1286" s="518"/>
      <c r="M1286" s="516"/>
      <c r="N1286" s="517"/>
      <c r="O1286" s="518"/>
      <c r="P1286" s="799"/>
      <c r="Q1286" s="643"/>
      <c r="R1286" s="643"/>
      <c r="S1286" s="643"/>
      <c r="T1286" s="781"/>
      <c r="U1286" s="537"/>
      <c r="V1286" s="783"/>
      <c r="W1286" s="1651"/>
      <c r="X1286" s="512"/>
      <c r="Y1286" s="368"/>
      <c r="Z1286" s="762" t="s">
        <v>167</v>
      </c>
      <c r="AA1286" s="354">
        <v>5</v>
      </c>
      <c r="AB1286" s="763" t="s">
        <v>168</v>
      </c>
      <c r="AC1286" s="391">
        <f>ROUND(ROUND(ROUND(ROUND(ROUND(H1232+K1268,0)*O$8,0)*S1280,0)*V1283,0)*Y1285,0)-AA1286</f>
        <v>204</v>
      </c>
      <c r="AD1286" s="268"/>
    </row>
    <row r="1287" spans="1:30" ht="17.100000000000001" customHeight="1">
      <c r="A1287" s="243">
        <v>61</v>
      </c>
      <c r="B1287" s="243">
        <v>7546</v>
      </c>
      <c r="C1287" s="870" t="s">
        <v>8118</v>
      </c>
      <c r="D1287" s="792"/>
      <c r="E1287" s="792"/>
      <c r="F1287" s="794"/>
      <c r="G1287" s="528"/>
      <c r="H1287" s="528"/>
      <c r="I1287" s="794"/>
      <c r="J1287" s="604"/>
      <c r="K1287" s="605"/>
      <c r="L1287" s="518"/>
      <c r="M1287" s="516"/>
      <c r="N1287" s="517"/>
      <c r="O1287" s="518"/>
      <c r="P1287" s="798"/>
      <c r="Q1287" s="643"/>
      <c r="R1287" s="1646"/>
      <c r="S1287" s="1649"/>
      <c r="T1287" s="1580" t="s">
        <v>4708</v>
      </c>
      <c r="U1287" s="643" t="s">
        <v>163</v>
      </c>
      <c r="V1287" s="365">
        <v>0.85</v>
      </c>
      <c r="W1287" s="523"/>
      <c r="X1287" s="524"/>
      <c r="Y1287" s="642"/>
      <c r="Z1287" s="247"/>
      <c r="AA1287" s="247"/>
      <c r="AB1287" s="247"/>
      <c r="AC1287" s="391">
        <f>ROUND(ROUND(ROUND(ROUND(H1232+K1268,0)*O$8,0)*S1280,0)*V1287,0)</f>
        <v>298</v>
      </c>
      <c r="AD1287" s="268"/>
    </row>
    <row r="1288" spans="1:30" ht="17.100000000000001" customHeight="1">
      <c r="A1288" s="243">
        <v>61</v>
      </c>
      <c r="B1288" s="243">
        <v>7547</v>
      </c>
      <c r="C1288" s="870" t="s">
        <v>8119</v>
      </c>
      <c r="D1288" s="792"/>
      <c r="E1288" s="792"/>
      <c r="F1288" s="794"/>
      <c r="G1288" s="528"/>
      <c r="H1288" s="528"/>
      <c r="I1288" s="794"/>
      <c r="J1288" s="604"/>
      <c r="K1288" s="605"/>
      <c r="L1288" s="518"/>
      <c r="M1288" s="516"/>
      <c r="N1288" s="517"/>
      <c r="O1288" s="518"/>
      <c r="P1288" s="798"/>
      <c r="Q1288" s="643"/>
      <c r="R1288" s="365"/>
      <c r="S1288" s="365"/>
      <c r="T1288" s="1620"/>
      <c r="U1288" s="643"/>
      <c r="V1288" s="365"/>
      <c r="W1288" s="319"/>
      <c r="X1288" s="288"/>
      <c r="Y1288" s="526"/>
      <c r="Z1288" s="762" t="s">
        <v>167</v>
      </c>
      <c r="AA1288" s="354">
        <v>5</v>
      </c>
      <c r="AB1288" s="763" t="s">
        <v>168</v>
      </c>
      <c r="AC1288" s="391">
        <f>ROUND(ROUND(ROUND(ROUND(H1232+K1268,0)*O$8,0)*S1280,0)*V1287,0)-AA1288</f>
        <v>293</v>
      </c>
      <c r="AD1288" s="268"/>
    </row>
    <row r="1289" spans="1:30" ht="17.100000000000001" customHeight="1">
      <c r="A1289" s="243">
        <v>61</v>
      </c>
      <c r="B1289" s="243">
        <v>7548</v>
      </c>
      <c r="C1289" s="870" t="s">
        <v>8120</v>
      </c>
      <c r="D1289" s="792"/>
      <c r="E1289" s="792"/>
      <c r="F1289" s="794"/>
      <c r="G1289" s="528"/>
      <c r="H1289" s="528"/>
      <c r="I1289" s="794"/>
      <c r="J1289" s="604"/>
      <c r="K1289" s="605"/>
      <c r="L1289" s="518"/>
      <c r="M1289" s="516"/>
      <c r="N1289" s="517"/>
      <c r="O1289" s="518"/>
      <c r="P1289" s="799"/>
      <c r="Q1289" s="643"/>
      <c r="R1289" s="365"/>
      <c r="S1289" s="365"/>
      <c r="T1289" s="1620"/>
      <c r="U1289" s="779"/>
      <c r="V1289" s="780"/>
      <c r="W1289" s="1684" t="s">
        <v>4700</v>
      </c>
      <c r="X1289" s="362" t="s">
        <v>163</v>
      </c>
      <c r="Y1289" s="395">
        <v>0.85</v>
      </c>
      <c r="Z1289" s="355"/>
      <c r="AA1289" s="247"/>
      <c r="AB1289" s="247"/>
      <c r="AC1289" s="391">
        <f>ROUND(ROUND(ROUND(ROUND(ROUND(H1232+K1268,0)*O$8,0)*S1280,0)*V1287,0)*Y1289,0)</f>
        <v>253</v>
      </c>
      <c r="AD1289" s="268"/>
    </row>
    <row r="1290" spans="1:30" ht="17.100000000000001" customHeight="1">
      <c r="A1290" s="243">
        <v>61</v>
      </c>
      <c r="B1290" s="243">
        <v>7549</v>
      </c>
      <c r="C1290" s="870" t="s">
        <v>8121</v>
      </c>
      <c r="D1290" s="792"/>
      <c r="E1290" s="792"/>
      <c r="F1290" s="794"/>
      <c r="G1290" s="528"/>
      <c r="H1290" s="528"/>
      <c r="I1290" s="794"/>
      <c r="J1290" s="604"/>
      <c r="K1290" s="605"/>
      <c r="L1290" s="518"/>
      <c r="M1290" s="516"/>
      <c r="N1290" s="517"/>
      <c r="O1290" s="518"/>
      <c r="P1290" s="798"/>
      <c r="Q1290" s="788"/>
      <c r="R1290" s="512"/>
      <c r="S1290" s="789"/>
      <c r="T1290" s="1642"/>
      <c r="U1290" s="537"/>
      <c r="V1290" s="783"/>
      <c r="W1290" s="1651"/>
      <c r="X1290" s="512"/>
      <c r="Y1290" s="368"/>
      <c r="Z1290" s="762" t="s">
        <v>167</v>
      </c>
      <c r="AA1290" s="354">
        <v>5</v>
      </c>
      <c r="AB1290" s="763" t="s">
        <v>168</v>
      </c>
      <c r="AC1290" s="391">
        <f>ROUND(ROUND(ROUND(ROUND(ROUND(H1232+K1268,0)*O$8,0)*S1280,0)*V1287,0)*Y1289,0)-AA1290</f>
        <v>248</v>
      </c>
      <c r="AD1290" s="268"/>
    </row>
    <row r="1291" spans="1:30" ht="17.100000000000001" customHeight="1">
      <c r="A1291" s="243">
        <v>61</v>
      </c>
      <c r="B1291" s="243">
        <v>7550</v>
      </c>
      <c r="C1291" s="870" t="s">
        <v>8122</v>
      </c>
      <c r="D1291" s="792"/>
      <c r="E1291" s="792"/>
      <c r="F1291" s="794"/>
      <c r="G1291" s="528"/>
      <c r="H1291" s="528"/>
      <c r="I1291" s="794"/>
      <c r="J1291" s="604"/>
      <c r="K1291" s="605"/>
      <c r="L1291" s="518"/>
      <c r="M1291" s="516"/>
      <c r="N1291" s="517"/>
      <c r="O1291" s="518"/>
      <c r="P1291" s="798"/>
      <c r="Q1291" s="1580" t="s">
        <v>165</v>
      </c>
      <c r="R1291" s="775"/>
      <c r="S1291" s="775"/>
      <c r="T1291" s="359"/>
      <c r="U1291" s="360"/>
      <c r="V1291" s="361"/>
      <c r="W1291" s="523"/>
      <c r="X1291" s="524"/>
      <c r="Y1291" s="642"/>
      <c r="Z1291" s="247"/>
      <c r="AA1291" s="247"/>
      <c r="AB1291" s="247"/>
      <c r="AC1291" s="391">
        <f>ROUND(ROUND(ROUND(H1232+K1268,0)*O$8,0)*S1292,0)</f>
        <v>251</v>
      </c>
      <c r="AD1291" s="268"/>
    </row>
    <row r="1292" spans="1:30" ht="17.100000000000001" customHeight="1">
      <c r="A1292" s="243">
        <v>61</v>
      </c>
      <c r="B1292" s="243">
        <v>7551</v>
      </c>
      <c r="C1292" s="870" t="s">
        <v>8123</v>
      </c>
      <c r="D1292" s="792"/>
      <c r="E1292" s="792"/>
      <c r="F1292" s="794"/>
      <c r="G1292" s="528"/>
      <c r="H1292" s="528"/>
      <c r="I1292" s="794"/>
      <c r="J1292" s="604"/>
      <c r="K1292" s="605"/>
      <c r="L1292" s="518"/>
      <c r="M1292" s="516"/>
      <c r="N1292" s="517"/>
      <c r="O1292" s="518"/>
      <c r="P1292" s="797"/>
      <c r="Q1292" s="1620"/>
      <c r="R1292" s="643" t="s">
        <v>163</v>
      </c>
      <c r="S1292" s="365">
        <v>0.5</v>
      </c>
      <c r="T1292" s="777"/>
      <c r="U1292" s="639"/>
      <c r="V1292" s="529"/>
      <c r="W1292" s="516"/>
      <c r="X1292" s="517"/>
      <c r="Y1292" s="526"/>
      <c r="Z1292" s="762" t="s">
        <v>167</v>
      </c>
      <c r="AA1292" s="354">
        <v>5</v>
      </c>
      <c r="AB1292" s="763" t="s">
        <v>168</v>
      </c>
      <c r="AC1292" s="391">
        <f>ROUND(ROUND(ROUND(H1232+K1268,0)*O$8,0)*S1292,0)-AA1292</f>
        <v>246</v>
      </c>
      <c r="AD1292" s="268"/>
    </row>
    <row r="1293" spans="1:30" ht="17.100000000000001" customHeight="1">
      <c r="A1293" s="243">
        <v>61</v>
      </c>
      <c r="B1293" s="243">
        <v>7552</v>
      </c>
      <c r="C1293" s="870" t="s">
        <v>8124</v>
      </c>
      <c r="D1293" s="792"/>
      <c r="E1293" s="792"/>
      <c r="F1293" s="794"/>
      <c r="G1293" s="528"/>
      <c r="H1293" s="528"/>
      <c r="I1293" s="794"/>
      <c r="J1293" s="604"/>
      <c r="K1293" s="605"/>
      <c r="L1293" s="518"/>
      <c r="M1293" s="516"/>
      <c r="N1293" s="517"/>
      <c r="O1293" s="518"/>
      <c r="P1293" s="797"/>
      <c r="Q1293" s="1620"/>
      <c r="R1293" s="530"/>
      <c r="S1293" s="530"/>
      <c r="T1293" s="777"/>
      <c r="U1293" s="639"/>
      <c r="V1293" s="529"/>
      <c r="W1293" s="1684" t="s">
        <v>4700</v>
      </c>
      <c r="X1293" s="362" t="s">
        <v>163</v>
      </c>
      <c r="Y1293" s="395">
        <v>0.85</v>
      </c>
      <c r="Z1293" s="355"/>
      <c r="AA1293" s="247"/>
      <c r="AB1293" s="247"/>
      <c r="AC1293" s="391">
        <f>ROUND(ROUND(ROUND(ROUND(H1232+K1268,0)*O$8,0)*S1292,0)*Y1293,0)</f>
        <v>213</v>
      </c>
      <c r="AD1293" s="268"/>
    </row>
    <row r="1294" spans="1:30" ht="17.100000000000001" customHeight="1">
      <c r="A1294" s="243">
        <v>61</v>
      </c>
      <c r="B1294" s="243">
        <v>7553</v>
      </c>
      <c r="C1294" s="870" t="s">
        <v>8125</v>
      </c>
      <c r="D1294" s="792"/>
      <c r="E1294" s="792"/>
      <c r="F1294" s="794"/>
      <c r="G1294" s="528"/>
      <c r="H1294" s="528"/>
      <c r="I1294" s="794"/>
      <c r="J1294" s="604"/>
      <c r="K1294" s="605"/>
      <c r="L1294" s="518"/>
      <c r="M1294" s="516"/>
      <c r="N1294" s="517"/>
      <c r="O1294" s="518"/>
      <c r="P1294" s="797"/>
      <c r="Q1294" s="1620"/>
      <c r="R1294" s="643"/>
      <c r="S1294" s="643"/>
      <c r="T1294" s="778"/>
      <c r="U1294" s="525"/>
      <c r="V1294" s="539"/>
      <c r="W1294" s="1651"/>
      <c r="X1294" s="512"/>
      <c r="Y1294" s="368"/>
      <c r="Z1294" s="762" t="s">
        <v>167</v>
      </c>
      <c r="AA1294" s="354">
        <v>5</v>
      </c>
      <c r="AB1294" s="763" t="s">
        <v>168</v>
      </c>
      <c r="AC1294" s="391">
        <f>ROUND(ROUND(ROUND(ROUND(H1232+K1268,0)*O$8,0)*S1292,0)*Y1293,0)-AA1294</f>
        <v>208</v>
      </c>
      <c r="AD1294" s="268"/>
    </row>
    <row r="1295" spans="1:30" ht="17.100000000000001" customHeight="1">
      <c r="A1295" s="243">
        <v>61</v>
      </c>
      <c r="B1295" s="243">
        <v>7554</v>
      </c>
      <c r="C1295" s="870" t="s">
        <v>8126</v>
      </c>
      <c r="D1295" s="792"/>
      <c r="E1295" s="792"/>
      <c r="F1295" s="794"/>
      <c r="G1295" s="528"/>
      <c r="H1295" s="528"/>
      <c r="I1295" s="794"/>
      <c r="J1295" s="604"/>
      <c r="K1295" s="605"/>
      <c r="L1295" s="518"/>
      <c r="M1295" s="516"/>
      <c r="N1295" s="517"/>
      <c r="O1295" s="518"/>
      <c r="P1295" s="798"/>
      <c r="Q1295" s="530"/>
      <c r="R1295" s="530"/>
      <c r="S1295" s="530"/>
      <c r="T1295" s="1580" t="s">
        <v>4703</v>
      </c>
      <c r="U1295" s="362" t="s">
        <v>163</v>
      </c>
      <c r="V1295" s="356">
        <v>0.7</v>
      </c>
      <c r="W1295" s="523"/>
      <c r="X1295" s="524"/>
      <c r="Y1295" s="642"/>
      <c r="Z1295" s="247"/>
      <c r="AA1295" s="247"/>
      <c r="AB1295" s="247"/>
      <c r="AC1295" s="391">
        <f>ROUND(ROUND(ROUND(ROUND(H1232+K1268,0)*O$8,0)*S1292,0)*V1295,0)</f>
        <v>176</v>
      </c>
      <c r="AD1295" s="268"/>
    </row>
    <row r="1296" spans="1:30" ht="17.100000000000001" customHeight="1">
      <c r="A1296" s="243">
        <v>61</v>
      </c>
      <c r="B1296" s="243">
        <v>7555</v>
      </c>
      <c r="C1296" s="870" t="s">
        <v>8127</v>
      </c>
      <c r="D1296" s="792"/>
      <c r="E1296" s="792"/>
      <c r="F1296" s="794"/>
      <c r="G1296" s="528"/>
      <c r="H1296" s="528"/>
      <c r="I1296" s="794"/>
      <c r="J1296" s="604"/>
      <c r="K1296" s="605"/>
      <c r="L1296" s="518"/>
      <c r="M1296" s="516"/>
      <c r="N1296" s="517"/>
      <c r="O1296" s="518"/>
      <c r="P1296" s="798"/>
      <c r="Q1296" s="530"/>
      <c r="R1296" s="530"/>
      <c r="S1296" s="530"/>
      <c r="T1296" s="1620"/>
      <c r="U1296" s="643"/>
      <c r="V1296" s="365"/>
      <c r="W1296" s="319"/>
      <c r="X1296" s="288"/>
      <c r="Y1296" s="526"/>
      <c r="Z1296" s="762" t="s">
        <v>167</v>
      </c>
      <c r="AA1296" s="354">
        <v>5</v>
      </c>
      <c r="AB1296" s="763" t="s">
        <v>168</v>
      </c>
      <c r="AC1296" s="391">
        <f>ROUND(ROUND(ROUND(ROUND(H1232+K1268,0)*O$8,0)*S1292,0)*V1295,0)-AA1296</f>
        <v>171</v>
      </c>
      <c r="AD1296" s="268"/>
    </row>
    <row r="1297" spans="1:30" ht="17.100000000000001" customHeight="1">
      <c r="A1297" s="243">
        <v>61</v>
      </c>
      <c r="B1297" s="243">
        <v>7556</v>
      </c>
      <c r="C1297" s="870" t="s">
        <v>8128</v>
      </c>
      <c r="D1297" s="792"/>
      <c r="E1297" s="792"/>
      <c r="F1297" s="794"/>
      <c r="G1297" s="528"/>
      <c r="H1297" s="528"/>
      <c r="I1297" s="794"/>
      <c r="J1297" s="604"/>
      <c r="K1297" s="605"/>
      <c r="L1297" s="518"/>
      <c r="M1297" s="516"/>
      <c r="N1297" s="517"/>
      <c r="O1297" s="518"/>
      <c r="P1297" s="799"/>
      <c r="Q1297" s="643"/>
      <c r="R1297" s="1644"/>
      <c r="S1297" s="1652"/>
      <c r="T1297" s="1620"/>
      <c r="U1297" s="779"/>
      <c r="V1297" s="780"/>
      <c r="W1297" s="1684" t="s">
        <v>4700</v>
      </c>
      <c r="X1297" s="362" t="s">
        <v>163</v>
      </c>
      <c r="Y1297" s="395">
        <v>0.85</v>
      </c>
      <c r="Z1297" s="355"/>
      <c r="AA1297" s="247"/>
      <c r="AB1297" s="247"/>
      <c r="AC1297" s="391">
        <f>ROUND(ROUND(ROUND(ROUND(ROUND(H1232+K1268,0)*O$8,0)*S1292,0)*V1295,0)*Y1297,0)</f>
        <v>150</v>
      </c>
      <c r="AD1297" s="268"/>
    </row>
    <row r="1298" spans="1:30" ht="17.100000000000001" customHeight="1">
      <c r="A1298" s="243">
        <v>61</v>
      </c>
      <c r="B1298" s="243">
        <v>7557</v>
      </c>
      <c r="C1298" s="870" t="s">
        <v>8129</v>
      </c>
      <c r="D1298" s="792"/>
      <c r="E1298" s="792"/>
      <c r="F1298" s="794"/>
      <c r="G1298" s="528"/>
      <c r="H1298" s="528"/>
      <c r="I1298" s="794"/>
      <c r="J1298" s="604"/>
      <c r="K1298" s="605"/>
      <c r="L1298" s="518"/>
      <c r="M1298" s="516"/>
      <c r="N1298" s="517"/>
      <c r="O1298" s="518"/>
      <c r="P1298" s="799"/>
      <c r="Q1298" s="643"/>
      <c r="R1298" s="643"/>
      <c r="S1298" s="643"/>
      <c r="T1298" s="781"/>
      <c r="U1298" s="537"/>
      <c r="V1298" s="783"/>
      <c r="W1298" s="1651"/>
      <c r="X1298" s="512"/>
      <c r="Y1298" s="368"/>
      <c r="Z1298" s="762" t="s">
        <v>167</v>
      </c>
      <c r="AA1298" s="354">
        <v>5</v>
      </c>
      <c r="AB1298" s="763" t="s">
        <v>168</v>
      </c>
      <c r="AC1298" s="391">
        <f>ROUND(ROUND(ROUND(ROUND(ROUND(H1232+K1268,0)*O$8,0)*S1292,0)*V1295,0)*Y1297,0)-AA1298</f>
        <v>145</v>
      </c>
      <c r="AD1298" s="268"/>
    </row>
    <row r="1299" spans="1:30" ht="17.100000000000001" customHeight="1">
      <c r="A1299" s="243">
        <v>61</v>
      </c>
      <c r="B1299" s="243">
        <v>7558</v>
      </c>
      <c r="C1299" s="870" t="s">
        <v>8130</v>
      </c>
      <c r="D1299" s="792"/>
      <c r="E1299" s="792"/>
      <c r="F1299" s="794"/>
      <c r="G1299" s="528"/>
      <c r="H1299" s="528"/>
      <c r="I1299" s="794"/>
      <c r="J1299" s="604"/>
      <c r="K1299" s="605"/>
      <c r="L1299" s="518"/>
      <c r="M1299" s="516"/>
      <c r="N1299" s="517"/>
      <c r="O1299" s="518"/>
      <c r="P1299" s="798"/>
      <c r="Q1299" s="643"/>
      <c r="R1299" s="1646"/>
      <c r="S1299" s="1649"/>
      <c r="T1299" s="1580" t="s">
        <v>4708</v>
      </c>
      <c r="U1299" s="643" t="s">
        <v>163</v>
      </c>
      <c r="V1299" s="365">
        <v>0.85</v>
      </c>
      <c r="W1299" s="523"/>
      <c r="X1299" s="524"/>
      <c r="Y1299" s="642"/>
      <c r="Z1299" s="247"/>
      <c r="AA1299" s="247"/>
      <c r="AB1299" s="247"/>
      <c r="AC1299" s="391">
        <f>ROUND(ROUND(ROUND(ROUND(H1232+K1268,0)*O$8,0)*S1292,0)*V1299,0)</f>
        <v>213</v>
      </c>
      <c r="AD1299" s="268"/>
    </row>
    <row r="1300" spans="1:30" ht="17.100000000000001" customHeight="1">
      <c r="A1300" s="243">
        <v>61</v>
      </c>
      <c r="B1300" s="243">
        <v>7559</v>
      </c>
      <c r="C1300" s="870" t="s">
        <v>8131</v>
      </c>
      <c r="D1300" s="792"/>
      <c r="E1300" s="792"/>
      <c r="F1300" s="794"/>
      <c r="G1300" s="528"/>
      <c r="H1300" s="528"/>
      <c r="I1300" s="794"/>
      <c r="J1300" s="604"/>
      <c r="K1300" s="605"/>
      <c r="L1300" s="518"/>
      <c r="M1300" s="516"/>
      <c r="N1300" s="517"/>
      <c r="O1300" s="518"/>
      <c r="P1300" s="798"/>
      <c r="Q1300" s="643"/>
      <c r="R1300" s="365"/>
      <c r="S1300" s="365"/>
      <c r="T1300" s="1620"/>
      <c r="U1300" s="643"/>
      <c r="V1300" s="365"/>
      <c r="W1300" s="319"/>
      <c r="X1300" s="288"/>
      <c r="Y1300" s="526"/>
      <c r="Z1300" s="762" t="s">
        <v>167</v>
      </c>
      <c r="AA1300" s="354">
        <v>5</v>
      </c>
      <c r="AB1300" s="763" t="s">
        <v>168</v>
      </c>
      <c r="AC1300" s="391">
        <f>ROUND(ROUND(ROUND(ROUND(H1232+K1268,0)*O$8,0)*S1292,0)*V1299,0)-AA1300</f>
        <v>208</v>
      </c>
      <c r="AD1300" s="268"/>
    </row>
    <row r="1301" spans="1:30" ht="17.100000000000001" customHeight="1">
      <c r="A1301" s="243">
        <v>61</v>
      </c>
      <c r="B1301" s="243">
        <v>7560</v>
      </c>
      <c r="C1301" s="870" t="s">
        <v>8132</v>
      </c>
      <c r="D1301" s="792"/>
      <c r="E1301" s="792"/>
      <c r="F1301" s="794"/>
      <c r="G1301" s="528"/>
      <c r="H1301" s="528"/>
      <c r="I1301" s="794"/>
      <c r="J1301" s="604"/>
      <c r="K1301" s="605"/>
      <c r="L1301" s="518"/>
      <c r="M1301" s="516"/>
      <c r="N1301" s="517"/>
      <c r="O1301" s="518"/>
      <c r="P1301" s="799"/>
      <c r="Q1301" s="643"/>
      <c r="R1301" s="365"/>
      <c r="S1301" s="365"/>
      <c r="T1301" s="1620"/>
      <c r="U1301" s="779"/>
      <c r="V1301" s="780"/>
      <c r="W1301" s="1684" t="s">
        <v>4700</v>
      </c>
      <c r="X1301" s="362" t="s">
        <v>163</v>
      </c>
      <c r="Y1301" s="395">
        <v>0.85</v>
      </c>
      <c r="Z1301" s="355"/>
      <c r="AA1301" s="247"/>
      <c r="AB1301" s="247"/>
      <c r="AC1301" s="391">
        <f>ROUND(ROUND(ROUND(ROUND(ROUND(H1232+K1268,0)*O$8,0)*S1292,0)*V1299,0)*Y1301,0)</f>
        <v>181</v>
      </c>
      <c r="AD1301" s="268"/>
    </row>
    <row r="1302" spans="1:30" ht="17.100000000000001" customHeight="1">
      <c r="A1302" s="243">
        <v>61</v>
      </c>
      <c r="B1302" s="243">
        <v>7561</v>
      </c>
      <c r="C1302" s="870" t="s">
        <v>8133</v>
      </c>
      <c r="D1302" s="792"/>
      <c r="E1302" s="792"/>
      <c r="F1302" s="794"/>
      <c r="G1302" s="528"/>
      <c r="H1302" s="528"/>
      <c r="I1302" s="794"/>
      <c r="J1302" s="604"/>
      <c r="K1302" s="605"/>
      <c r="L1302" s="518"/>
      <c r="M1302" s="516"/>
      <c r="N1302" s="517"/>
      <c r="O1302" s="518"/>
      <c r="P1302" s="506"/>
      <c r="Q1302" s="643"/>
      <c r="R1302" s="643"/>
      <c r="S1302" s="643"/>
      <c r="T1302" s="1642"/>
      <c r="U1302" s="537"/>
      <c r="V1302" s="783"/>
      <c r="W1302" s="1651"/>
      <c r="X1302" s="512"/>
      <c r="Y1302" s="368"/>
      <c r="Z1302" s="762" t="s">
        <v>167</v>
      </c>
      <c r="AA1302" s="354">
        <v>5</v>
      </c>
      <c r="AB1302" s="763" t="s">
        <v>168</v>
      </c>
      <c r="AC1302" s="391">
        <f>ROUND(ROUND(ROUND(ROUND(ROUND(H1232+K1268,0)*O$8,0)*S1292,0)*V1299,0)*Y1301,0)-AA1302</f>
        <v>176</v>
      </c>
      <c r="AD1302" s="268"/>
    </row>
    <row r="1303" spans="1:30" ht="17.100000000000001" customHeight="1">
      <c r="A1303" s="243">
        <v>61</v>
      </c>
      <c r="B1303" s="243">
        <v>7570</v>
      </c>
      <c r="C1303" s="870" t="s">
        <v>8134</v>
      </c>
      <c r="D1303" s="792"/>
      <c r="E1303" s="792"/>
      <c r="F1303" s="522"/>
      <c r="G1303" s="1580" t="s">
        <v>6028</v>
      </c>
      <c r="H1303" s="541"/>
      <c r="I1303" s="542"/>
      <c r="J1303" s="601"/>
      <c r="K1303" s="602"/>
      <c r="L1303" s="642"/>
      <c r="M1303" s="516"/>
      <c r="N1303" s="517"/>
      <c r="O1303" s="518"/>
      <c r="P1303" s="523"/>
      <c r="Q1303" s="524"/>
      <c r="R1303" s="524"/>
      <c r="S1303" s="524"/>
      <c r="T1303" s="359"/>
      <c r="U1303" s="361"/>
      <c r="V1303" s="524"/>
      <c r="W1303" s="523"/>
      <c r="X1303" s="524"/>
      <c r="Y1303" s="642"/>
      <c r="Z1303" s="247"/>
      <c r="AA1303" s="247"/>
      <c r="AB1303" s="247"/>
      <c r="AC1303" s="391">
        <f>ROUND(ROUND(H1304*O$8,0),0)</f>
        <v>326</v>
      </c>
      <c r="AD1303" s="268"/>
    </row>
    <row r="1304" spans="1:30" ht="17.100000000000001" customHeight="1">
      <c r="A1304" s="243">
        <v>61</v>
      </c>
      <c r="B1304" s="243">
        <v>7571</v>
      </c>
      <c r="C1304" s="870" t="s">
        <v>8135</v>
      </c>
      <c r="D1304" s="792"/>
      <c r="E1304" s="792"/>
      <c r="F1304" s="522"/>
      <c r="G1304" s="1620"/>
      <c r="H1304" s="639">
        <f>'28児童発達支援(基本１)'!H1304</f>
        <v>465</v>
      </c>
      <c r="I1304" s="517" t="s">
        <v>18</v>
      </c>
      <c r="J1304" s="604"/>
      <c r="K1304" s="605"/>
      <c r="L1304" s="518"/>
      <c r="M1304" s="516"/>
      <c r="N1304" s="517"/>
      <c r="O1304" s="518"/>
      <c r="P1304" s="516"/>
      <c r="Q1304" s="517"/>
      <c r="R1304" s="517"/>
      <c r="S1304" s="517"/>
      <c r="T1304" s="777"/>
      <c r="U1304" s="529"/>
      <c r="V1304" s="517"/>
      <c r="W1304" s="516"/>
      <c r="X1304" s="517"/>
      <c r="Y1304" s="526"/>
      <c r="Z1304" s="762" t="s">
        <v>167</v>
      </c>
      <c r="AA1304" s="354">
        <v>5</v>
      </c>
      <c r="AB1304" s="763" t="s">
        <v>168</v>
      </c>
      <c r="AC1304" s="391">
        <f>ROUND(ROUND(H1304*O$8,0),0)-AA1304</f>
        <v>321</v>
      </c>
      <c r="AD1304" s="268"/>
    </row>
    <row r="1305" spans="1:30" ht="17.100000000000001" customHeight="1">
      <c r="A1305" s="243">
        <v>61</v>
      </c>
      <c r="B1305" s="243">
        <v>7572</v>
      </c>
      <c r="C1305" s="870" t="s">
        <v>8136</v>
      </c>
      <c r="D1305" s="792"/>
      <c r="E1305" s="792"/>
      <c r="F1305" s="522"/>
      <c r="G1305" s="1620"/>
      <c r="H1305" s="521"/>
      <c r="I1305" s="522"/>
      <c r="J1305" s="604"/>
      <c r="K1305" s="605"/>
      <c r="L1305" s="518"/>
      <c r="M1305" s="516"/>
      <c r="N1305" s="517"/>
      <c r="O1305" s="518"/>
      <c r="P1305" s="516"/>
      <c r="Q1305" s="517"/>
      <c r="R1305" s="517"/>
      <c r="S1305" s="517"/>
      <c r="T1305" s="777"/>
      <c r="U1305" s="529"/>
      <c r="V1305" s="518"/>
      <c r="W1305" s="1684" t="s">
        <v>4700</v>
      </c>
      <c r="X1305" s="362" t="s">
        <v>163</v>
      </c>
      <c r="Y1305" s="395">
        <v>0.85</v>
      </c>
      <c r="Z1305" s="355"/>
      <c r="AA1305" s="247"/>
      <c r="AB1305" s="247"/>
      <c r="AC1305" s="391">
        <f>ROUND(ROUND(H1304*O$8,0)*Y1305,0)</f>
        <v>277</v>
      </c>
      <c r="AD1305" s="268"/>
    </row>
    <row r="1306" spans="1:30" ht="17.100000000000001" customHeight="1">
      <c r="A1306" s="243">
        <v>61</v>
      </c>
      <c r="B1306" s="243">
        <v>7573</v>
      </c>
      <c r="C1306" s="870" t="s">
        <v>8137</v>
      </c>
      <c r="D1306" s="792"/>
      <c r="E1306" s="792"/>
      <c r="F1306" s="522"/>
      <c r="G1306" s="521"/>
      <c r="H1306" s="521"/>
      <c r="I1306" s="521"/>
      <c r="J1306" s="604"/>
      <c r="K1306" s="605"/>
      <c r="L1306" s="518"/>
      <c r="M1306" s="516"/>
      <c r="N1306" s="517"/>
      <c r="O1306" s="518"/>
      <c r="P1306" s="516"/>
      <c r="Q1306" s="517"/>
      <c r="R1306" s="517"/>
      <c r="S1306" s="517"/>
      <c r="T1306" s="778"/>
      <c r="U1306" s="539"/>
      <c r="V1306" s="526"/>
      <c r="W1306" s="1651"/>
      <c r="X1306" s="512"/>
      <c r="Y1306" s="368"/>
      <c r="Z1306" s="762" t="s">
        <v>167</v>
      </c>
      <c r="AA1306" s="354">
        <v>5</v>
      </c>
      <c r="AB1306" s="763" t="s">
        <v>168</v>
      </c>
      <c r="AC1306" s="391">
        <f>ROUND(ROUND(H1304*O$8,0)*Y1305,0)-AA1306</f>
        <v>272</v>
      </c>
      <c r="AD1306" s="268"/>
    </row>
    <row r="1307" spans="1:30" ht="17.100000000000001" customHeight="1">
      <c r="A1307" s="243">
        <v>61</v>
      </c>
      <c r="B1307" s="243">
        <v>7574</v>
      </c>
      <c r="C1307" s="870" t="s">
        <v>8138</v>
      </c>
      <c r="D1307" s="792"/>
      <c r="E1307" s="792"/>
      <c r="F1307" s="794"/>
      <c r="G1307" s="528"/>
      <c r="H1307" s="517"/>
      <c r="I1307" s="538"/>
      <c r="J1307" s="604"/>
      <c r="K1307" s="605"/>
      <c r="L1307" s="518"/>
      <c r="M1307" s="516"/>
      <c r="N1307" s="517"/>
      <c r="O1307" s="518"/>
      <c r="P1307" s="516"/>
      <c r="Q1307" s="517"/>
      <c r="R1307" s="517"/>
      <c r="S1307" s="517"/>
      <c r="T1307" s="1580" t="s">
        <v>4703</v>
      </c>
      <c r="U1307" s="362" t="s">
        <v>163</v>
      </c>
      <c r="V1307" s="356">
        <v>0.7</v>
      </c>
      <c r="W1307" s="523"/>
      <c r="X1307" s="524"/>
      <c r="Y1307" s="642"/>
      <c r="Z1307" s="247"/>
      <c r="AA1307" s="247"/>
      <c r="AB1307" s="247"/>
      <c r="AC1307" s="391">
        <f>ROUND(ROUND(H1304*O$8,0)*V1307,0)</f>
        <v>228</v>
      </c>
      <c r="AD1307" s="268"/>
    </row>
    <row r="1308" spans="1:30" ht="17.100000000000001" customHeight="1">
      <c r="A1308" s="243">
        <v>61</v>
      </c>
      <c r="B1308" s="243">
        <v>7575</v>
      </c>
      <c r="C1308" s="870" t="s">
        <v>8139</v>
      </c>
      <c r="D1308" s="792"/>
      <c r="E1308" s="792"/>
      <c r="F1308" s="794"/>
      <c r="G1308" s="528"/>
      <c r="H1308" s="517"/>
      <c r="I1308" s="538"/>
      <c r="J1308" s="604"/>
      <c r="K1308" s="605"/>
      <c r="L1308" s="518"/>
      <c r="M1308" s="516"/>
      <c r="N1308" s="517"/>
      <c r="O1308" s="518"/>
      <c r="P1308" s="516"/>
      <c r="Q1308" s="517"/>
      <c r="R1308" s="517"/>
      <c r="S1308" s="517"/>
      <c r="T1308" s="1620"/>
      <c r="U1308" s="643"/>
      <c r="V1308" s="365"/>
      <c r="W1308" s="319"/>
      <c r="X1308" s="288"/>
      <c r="Y1308" s="526"/>
      <c r="Z1308" s="762" t="s">
        <v>167</v>
      </c>
      <c r="AA1308" s="354">
        <v>5</v>
      </c>
      <c r="AB1308" s="763" t="s">
        <v>168</v>
      </c>
      <c r="AC1308" s="391">
        <f>ROUND(ROUND(H1304*O$8,0)*V1307,0)-AA1308</f>
        <v>223</v>
      </c>
      <c r="AD1308" s="268"/>
    </row>
    <row r="1309" spans="1:30" ht="17.100000000000001" customHeight="1">
      <c r="A1309" s="243">
        <v>61</v>
      </c>
      <c r="B1309" s="243">
        <v>7576</v>
      </c>
      <c r="C1309" s="870" t="s">
        <v>8140</v>
      </c>
      <c r="D1309" s="792"/>
      <c r="E1309" s="792"/>
      <c r="F1309" s="795"/>
      <c r="G1309" s="796"/>
      <c r="H1309" s="517"/>
      <c r="I1309" s="538"/>
      <c r="J1309" s="604"/>
      <c r="K1309" s="605"/>
      <c r="L1309" s="518"/>
      <c r="M1309" s="516"/>
      <c r="N1309" s="517"/>
      <c r="O1309" s="518"/>
      <c r="P1309" s="516"/>
      <c r="Q1309" s="517"/>
      <c r="R1309" s="517"/>
      <c r="S1309" s="517"/>
      <c r="T1309" s="1620"/>
      <c r="U1309" s="779"/>
      <c r="V1309" s="780"/>
      <c r="W1309" s="1684" t="s">
        <v>4700</v>
      </c>
      <c r="X1309" s="362" t="s">
        <v>163</v>
      </c>
      <c r="Y1309" s="395">
        <v>0.85</v>
      </c>
      <c r="Z1309" s="355"/>
      <c r="AA1309" s="247"/>
      <c r="AB1309" s="247"/>
      <c r="AC1309" s="391">
        <f>ROUND(ROUND(ROUND(H1304*O$8,0)*V1307,0)*Y1309,0)</f>
        <v>194</v>
      </c>
      <c r="AD1309" s="268"/>
    </row>
    <row r="1310" spans="1:30" ht="17.100000000000001" customHeight="1">
      <c r="A1310" s="243">
        <v>61</v>
      </c>
      <c r="B1310" s="243">
        <v>7577</v>
      </c>
      <c r="C1310" s="870" t="s">
        <v>8141</v>
      </c>
      <c r="D1310" s="792"/>
      <c r="E1310" s="793"/>
      <c r="F1310" s="795"/>
      <c r="G1310" s="796"/>
      <c r="H1310" s="517"/>
      <c r="I1310" s="538"/>
      <c r="J1310" s="604"/>
      <c r="K1310" s="605"/>
      <c r="L1310" s="518"/>
      <c r="M1310" s="516"/>
      <c r="N1310" s="517"/>
      <c r="O1310" s="518"/>
      <c r="P1310" s="516"/>
      <c r="Q1310" s="517"/>
      <c r="R1310" s="517"/>
      <c r="S1310" s="517"/>
      <c r="T1310" s="781"/>
      <c r="U1310" s="537"/>
      <c r="V1310" s="783"/>
      <c r="W1310" s="1651"/>
      <c r="X1310" s="512"/>
      <c r="Y1310" s="368"/>
      <c r="Z1310" s="762" t="s">
        <v>167</v>
      </c>
      <c r="AA1310" s="354">
        <v>5</v>
      </c>
      <c r="AB1310" s="763" t="s">
        <v>168</v>
      </c>
      <c r="AC1310" s="391">
        <f>ROUND(ROUND(ROUND(H1304*O$8,0)*V1307,0)*Y1309,0)-AA1310</f>
        <v>189</v>
      </c>
      <c r="AD1310" s="268"/>
    </row>
    <row r="1311" spans="1:30" ht="17.100000000000001" customHeight="1">
      <c r="A1311" s="243">
        <v>61</v>
      </c>
      <c r="B1311" s="243">
        <v>7578</v>
      </c>
      <c r="C1311" s="870" t="s">
        <v>8142</v>
      </c>
      <c r="D1311" s="792"/>
      <c r="E1311" s="793"/>
      <c r="F1311" s="795"/>
      <c r="G1311" s="796"/>
      <c r="H1311" s="517"/>
      <c r="I1311" s="538"/>
      <c r="J1311" s="604"/>
      <c r="K1311" s="605"/>
      <c r="L1311" s="518"/>
      <c r="M1311" s="516"/>
      <c r="N1311" s="517"/>
      <c r="O1311" s="518"/>
      <c r="P1311" s="516"/>
      <c r="Q1311" s="517"/>
      <c r="R1311" s="517"/>
      <c r="S1311" s="518"/>
      <c r="T1311" s="1580" t="s">
        <v>4708</v>
      </c>
      <c r="U1311" s="643" t="s">
        <v>163</v>
      </c>
      <c r="V1311" s="365">
        <v>0.85</v>
      </c>
      <c r="W1311" s="523"/>
      <c r="X1311" s="524"/>
      <c r="Y1311" s="642"/>
      <c r="Z1311" s="247"/>
      <c r="AA1311" s="247"/>
      <c r="AB1311" s="247"/>
      <c r="AC1311" s="391">
        <f>ROUND(ROUND(H1304*O$8,0)*V1311,0)</f>
        <v>277</v>
      </c>
      <c r="AD1311" s="268"/>
    </row>
    <row r="1312" spans="1:30" ht="17.100000000000001" customHeight="1">
      <c r="A1312" s="243">
        <v>61</v>
      </c>
      <c r="B1312" s="243">
        <v>7579</v>
      </c>
      <c r="C1312" s="870" t="s">
        <v>8143</v>
      </c>
      <c r="D1312" s="792"/>
      <c r="E1312" s="793"/>
      <c r="F1312" s="795"/>
      <c r="G1312" s="796"/>
      <c r="H1312" s="517"/>
      <c r="I1312" s="538"/>
      <c r="J1312" s="604"/>
      <c r="K1312" s="605"/>
      <c r="L1312" s="518"/>
      <c r="M1312" s="516"/>
      <c r="N1312" s="517"/>
      <c r="O1312" s="518"/>
      <c r="P1312" s="516"/>
      <c r="Q1312" s="517"/>
      <c r="R1312" s="517"/>
      <c r="S1312" s="517"/>
      <c r="T1312" s="1620"/>
      <c r="U1312" s="643"/>
      <c r="V1312" s="365"/>
      <c r="W1312" s="319"/>
      <c r="X1312" s="288"/>
      <c r="Y1312" s="526"/>
      <c r="Z1312" s="762" t="s">
        <v>167</v>
      </c>
      <c r="AA1312" s="354">
        <v>5</v>
      </c>
      <c r="AB1312" s="763" t="s">
        <v>168</v>
      </c>
      <c r="AC1312" s="391">
        <f>ROUND(ROUND(H1304*O$8,0)*V1311,0)-AA1312</f>
        <v>272</v>
      </c>
      <c r="AD1312" s="268"/>
    </row>
    <row r="1313" spans="1:30" ht="17.100000000000001" customHeight="1">
      <c r="A1313" s="243">
        <v>61</v>
      </c>
      <c r="B1313" s="243">
        <v>7580</v>
      </c>
      <c r="C1313" s="870" t="s">
        <v>8144</v>
      </c>
      <c r="D1313" s="792"/>
      <c r="E1313" s="793"/>
      <c r="F1313" s="794"/>
      <c r="G1313" s="528"/>
      <c r="H1313" s="528"/>
      <c r="I1313" s="794"/>
      <c r="J1313" s="604"/>
      <c r="K1313" s="605"/>
      <c r="L1313" s="518"/>
      <c r="M1313" s="516"/>
      <c r="N1313" s="517"/>
      <c r="O1313" s="518"/>
      <c r="P1313" s="516"/>
      <c r="Q1313" s="517"/>
      <c r="R1313" s="517"/>
      <c r="S1313" s="517"/>
      <c r="T1313" s="1620"/>
      <c r="U1313" s="779"/>
      <c r="V1313" s="780"/>
      <c r="W1313" s="1684" t="s">
        <v>4700</v>
      </c>
      <c r="X1313" s="362" t="s">
        <v>163</v>
      </c>
      <c r="Y1313" s="395">
        <v>0.85</v>
      </c>
      <c r="Z1313" s="355"/>
      <c r="AA1313" s="247"/>
      <c r="AB1313" s="247"/>
      <c r="AC1313" s="391">
        <f>ROUND(ROUND(ROUND(H1304*O$8,0)*V1311,0)*Y1313,0)</f>
        <v>235</v>
      </c>
      <c r="AD1313" s="268"/>
    </row>
    <row r="1314" spans="1:30" ht="17.100000000000001" customHeight="1">
      <c r="A1314" s="243">
        <v>61</v>
      </c>
      <c r="B1314" s="243">
        <v>7581</v>
      </c>
      <c r="C1314" s="870" t="s">
        <v>8145</v>
      </c>
      <c r="D1314" s="792"/>
      <c r="E1314" s="793"/>
      <c r="F1314" s="794"/>
      <c r="G1314" s="528"/>
      <c r="H1314" s="528"/>
      <c r="I1314" s="794"/>
      <c r="J1314" s="604"/>
      <c r="K1314" s="605"/>
      <c r="L1314" s="518"/>
      <c r="M1314" s="516"/>
      <c r="N1314" s="517"/>
      <c r="O1314" s="518"/>
      <c r="P1314" s="319"/>
      <c r="Q1314" s="288"/>
      <c r="R1314" s="288"/>
      <c r="S1314" s="288"/>
      <c r="T1314" s="1642"/>
      <c r="U1314" s="537"/>
      <c r="V1314" s="783"/>
      <c r="W1314" s="1651"/>
      <c r="X1314" s="512"/>
      <c r="Y1314" s="368"/>
      <c r="Z1314" s="762" t="s">
        <v>167</v>
      </c>
      <c r="AA1314" s="354">
        <v>5</v>
      </c>
      <c r="AB1314" s="763" t="s">
        <v>168</v>
      </c>
      <c r="AC1314" s="391">
        <f>ROUND(ROUND(ROUND(H1304*O$8,0)*V1311,0)*Y1313,0)-AA1314</f>
        <v>230</v>
      </c>
      <c r="AD1314" s="268"/>
    </row>
    <row r="1315" spans="1:30" ht="17.100000000000001" customHeight="1">
      <c r="A1315" s="243">
        <v>61</v>
      </c>
      <c r="B1315" s="243">
        <v>7582</v>
      </c>
      <c r="C1315" s="870" t="s">
        <v>8146</v>
      </c>
      <c r="D1315" s="792"/>
      <c r="E1315" s="792"/>
      <c r="F1315" s="794"/>
      <c r="G1315" s="528"/>
      <c r="H1315" s="528"/>
      <c r="I1315" s="794"/>
      <c r="J1315" s="604"/>
      <c r="K1315" s="605"/>
      <c r="L1315" s="518"/>
      <c r="M1315" s="516"/>
      <c r="N1315" s="517"/>
      <c r="O1315" s="518"/>
      <c r="P1315" s="1536" t="s">
        <v>4713</v>
      </c>
      <c r="Q1315" s="1580" t="s">
        <v>162</v>
      </c>
      <c r="R1315" s="775"/>
      <c r="S1315" s="775"/>
      <c r="T1315" s="359"/>
      <c r="U1315" s="360"/>
      <c r="V1315" s="361"/>
      <c r="W1315" s="523"/>
      <c r="X1315" s="524"/>
      <c r="Y1315" s="642"/>
      <c r="Z1315" s="247"/>
      <c r="AA1315" s="247"/>
      <c r="AB1315" s="247"/>
      <c r="AC1315" s="391">
        <f>ROUND(ROUND(H1304*O$8,0)*S1316,0)</f>
        <v>228</v>
      </c>
      <c r="AD1315" s="268"/>
    </row>
    <row r="1316" spans="1:30" ht="17.100000000000001" customHeight="1">
      <c r="A1316" s="243">
        <v>61</v>
      </c>
      <c r="B1316" s="243">
        <v>7583</v>
      </c>
      <c r="C1316" s="870" t="s">
        <v>8147</v>
      </c>
      <c r="D1316" s="792"/>
      <c r="E1316" s="792"/>
      <c r="F1316" s="794"/>
      <c r="G1316" s="528"/>
      <c r="H1316" s="528"/>
      <c r="I1316" s="794"/>
      <c r="J1316" s="604"/>
      <c r="K1316" s="605"/>
      <c r="L1316" s="518"/>
      <c r="M1316" s="516"/>
      <c r="N1316" s="517"/>
      <c r="O1316" s="518"/>
      <c r="P1316" s="1648"/>
      <c r="Q1316" s="1620"/>
      <c r="R1316" s="643" t="s">
        <v>163</v>
      </c>
      <c r="S1316" s="365">
        <v>0.7</v>
      </c>
      <c r="T1316" s="777"/>
      <c r="U1316" s="639"/>
      <c r="V1316" s="529"/>
      <c r="W1316" s="516"/>
      <c r="X1316" s="517"/>
      <c r="Y1316" s="526"/>
      <c r="Z1316" s="762" t="s">
        <v>167</v>
      </c>
      <c r="AA1316" s="354">
        <v>5</v>
      </c>
      <c r="AB1316" s="763" t="s">
        <v>168</v>
      </c>
      <c r="AC1316" s="391">
        <f>ROUND(ROUND(H1304*O$8,0)*S1316,0)-AA1316</f>
        <v>223</v>
      </c>
      <c r="AD1316" s="268"/>
    </row>
    <row r="1317" spans="1:30" ht="17.100000000000001" customHeight="1">
      <c r="A1317" s="243">
        <v>61</v>
      </c>
      <c r="B1317" s="243">
        <v>7584</v>
      </c>
      <c r="C1317" s="870" t="s">
        <v>8148</v>
      </c>
      <c r="D1317" s="792"/>
      <c r="E1317" s="792"/>
      <c r="F1317" s="794"/>
      <c r="G1317" s="528"/>
      <c r="H1317" s="528"/>
      <c r="I1317" s="794"/>
      <c r="J1317" s="604"/>
      <c r="K1317" s="605"/>
      <c r="L1317" s="518"/>
      <c r="M1317" s="516"/>
      <c r="N1317" s="517"/>
      <c r="O1317" s="518"/>
      <c r="P1317" s="1648"/>
      <c r="Q1317" s="1620"/>
      <c r="R1317" s="530"/>
      <c r="S1317" s="530"/>
      <c r="T1317" s="777"/>
      <c r="U1317" s="639"/>
      <c r="V1317" s="529"/>
      <c r="W1317" s="1684" t="s">
        <v>4700</v>
      </c>
      <c r="X1317" s="362" t="s">
        <v>163</v>
      </c>
      <c r="Y1317" s="395">
        <v>0.85</v>
      </c>
      <c r="Z1317" s="355"/>
      <c r="AA1317" s="247"/>
      <c r="AB1317" s="247"/>
      <c r="AC1317" s="391">
        <f>ROUND(ROUND(ROUND(H1304*O$8,0)*S1316,0)*Y1317,0)</f>
        <v>194</v>
      </c>
      <c r="AD1317" s="268"/>
    </row>
    <row r="1318" spans="1:30" ht="17.100000000000001" customHeight="1">
      <c r="A1318" s="243">
        <v>61</v>
      </c>
      <c r="B1318" s="243">
        <v>7585</v>
      </c>
      <c r="C1318" s="870" t="s">
        <v>8149</v>
      </c>
      <c r="D1318" s="792"/>
      <c r="E1318" s="792"/>
      <c r="F1318" s="794"/>
      <c r="G1318" s="528"/>
      <c r="H1318" s="528"/>
      <c r="I1318" s="794"/>
      <c r="J1318" s="604"/>
      <c r="K1318" s="605"/>
      <c r="L1318" s="518"/>
      <c r="M1318" s="516"/>
      <c r="N1318" s="517"/>
      <c r="O1318" s="518"/>
      <c r="P1318" s="797"/>
      <c r="Q1318" s="1620"/>
      <c r="R1318" s="643"/>
      <c r="S1318" s="643"/>
      <c r="T1318" s="778"/>
      <c r="U1318" s="525"/>
      <c r="V1318" s="539"/>
      <c r="W1318" s="1651"/>
      <c r="X1318" s="512"/>
      <c r="Y1318" s="368"/>
      <c r="Z1318" s="762" t="s">
        <v>167</v>
      </c>
      <c r="AA1318" s="354">
        <v>5</v>
      </c>
      <c r="AB1318" s="763" t="s">
        <v>168</v>
      </c>
      <c r="AC1318" s="391">
        <f>ROUND(ROUND(ROUND(H1304*O$8,0)*S1316,0)*Y1317,0)-AA1318</f>
        <v>189</v>
      </c>
      <c r="AD1318" s="268"/>
    </row>
    <row r="1319" spans="1:30" ht="17.100000000000001" customHeight="1">
      <c r="A1319" s="243">
        <v>61</v>
      </c>
      <c r="B1319" s="243">
        <v>7586</v>
      </c>
      <c r="C1319" s="870" t="s">
        <v>8150</v>
      </c>
      <c r="D1319" s="792"/>
      <c r="E1319" s="792"/>
      <c r="F1319" s="794"/>
      <c r="G1319" s="528"/>
      <c r="H1319" s="528"/>
      <c r="I1319" s="794"/>
      <c r="J1319" s="604"/>
      <c r="K1319" s="605"/>
      <c r="L1319" s="518"/>
      <c r="M1319" s="516"/>
      <c r="N1319" s="517"/>
      <c r="O1319" s="518"/>
      <c r="P1319" s="798"/>
      <c r="Q1319" s="530"/>
      <c r="R1319" s="530"/>
      <c r="S1319" s="530"/>
      <c r="T1319" s="1580" t="s">
        <v>4703</v>
      </c>
      <c r="U1319" s="362" t="s">
        <v>163</v>
      </c>
      <c r="V1319" s="356">
        <v>0.7</v>
      </c>
      <c r="W1319" s="523"/>
      <c r="X1319" s="524"/>
      <c r="Y1319" s="642"/>
      <c r="Z1319" s="247"/>
      <c r="AA1319" s="247"/>
      <c r="AB1319" s="247"/>
      <c r="AC1319" s="391">
        <f>ROUND(ROUND(ROUND(H1304*O$8,0)*S1316,0)*V1319,0)</f>
        <v>160</v>
      </c>
      <c r="AD1319" s="268"/>
    </row>
    <row r="1320" spans="1:30" ht="17.100000000000001" customHeight="1">
      <c r="A1320" s="243">
        <v>61</v>
      </c>
      <c r="B1320" s="243">
        <v>7587</v>
      </c>
      <c r="C1320" s="870" t="s">
        <v>8151</v>
      </c>
      <c r="D1320" s="792"/>
      <c r="E1320" s="792"/>
      <c r="F1320" s="794"/>
      <c r="G1320" s="528"/>
      <c r="H1320" s="528"/>
      <c r="I1320" s="794"/>
      <c r="J1320" s="604"/>
      <c r="K1320" s="605"/>
      <c r="L1320" s="518"/>
      <c r="M1320" s="516"/>
      <c r="N1320" s="517"/>
      <c r="O1320" s="518"/>
      <c r="P1320" s="798"/>
      <c r="Q1320" s="530"/>
      <c r="R1320" s="530"/>
      <c r="S1320" s="530"/>
      <c r="T1320" s="1620"/>
      <c r="U1320" s="643"/>
      <c r="V1320" s="365"/>
      <c r="W1320" s="319"/>
      <c r="X1320" s="288"/>
      <c r="Y1320" s="526"/>
      <c r="Z1320" s="762" t="s">
        <v>167</v>
      </c>
      <c r="AA1320" s="354">
        <v>5</v>
      </c>
      <c r="AB1320" s="763" t="s">
        <v>168</v>
      </c>
      <c r="AC1320" s="391">
        <f>ROUND(ROUND(ROUND(H1304*O$8,0)*S1316,0)*V1319,0)-AA1320</f>
        <v>155</v>
      </c>
      <c r="AD1320" s="268"/>
    </row>
    <row r="1321" spans="1:30" ht="17.100000000000001" customHeight="1">
      <c r="A1321" s="243">
        <v>61</v>
      </c>
      <c r="B1321" s="243">
        <v>7588</v>
      </c>
      <c r="C1321" s="870" t="s">
        <v>8152</v>
      </c>
      <c r="D1321" s="792"/>
      <c r="E1321" s="792"/>
      <c r="F1321" s="794"/>
      <c r="G1321" s="528"/>
      <c r="H1321" s="528"/>
      <c r="I1321" s="794"/>
      <c r="J1321" s="604"/>
      <c r="K1321" s="605"/>
      <c r="L1321" s="518"/>
      <c r="M1321" s="516"/>
      <c r="N1321" s="517"/>
      <c r="O1321" s="518"/>
      <c r="P1321" s="799"/>
      <c r="Q1321" s="643"/>
      <c r="R1321" s="1644"/>
      <c r="S1321" s="1652"/>
      <c r="T1321" s="1620"/>
      <c r="U1321" s="779"/>
      <c r="V1321" s="780"/>
      <c r="W1321" s="1684" t="s">
        <v>4700</v>
      </c>
      <c r="X1321" s="362" t="s">
        <v>163</v>
      </c>
      <c r="Y1321" s="395">
        <v>0.85</v>
      </c>
      <c r="Z1321" s="355"/>
      <c r="AA1321" s="247"/>
      <c r="AB1321" s="247"/>
      <c r="AC1321" s="391">
        <f>ROUND(ROUND(ROUND(ROUND(H1304*O$8,0)*S1316,0)*V1319,0)*Y1321,0)</f>
        <v>136</v>
      </c>
      <c r="AD1321" s="268"/>
    </row>
    <row r="1322" spans="1:30" ht="17.100000000000001" customHeight="1">
      <c r="A1322" s="243">
        <v>61</v>
      </c>
      <c r="B1322" s="243">
        <v>7589</v>
      </c>
      <c r="C1322" s="870" t="s">
        <v>8153</v>
      </c>
      <c r="D1322" s="792"/>
      <c r="E1322" s="792"/>
      <c r="F1322" s="794"/>
      <c r="G1322" s="528"/>
      <c r="H1322" s="528"/>
      <c r="I1322" s="794"/>
      <c r="J1322" s="604"/>
      <c r="K1322" s="605"/>
      <c r="L1322" s="518"/>
      <c r="M1322" s="516"/>
      <c r="N1322" s="517"/>
      <c r="O1322" s="518"/>
      <c r="P1322" s="799"/>
      <c r="Q1322" s="643"/>
      <c r="R1322" s="643"/>
      <c r="S1322" s="643"/>
      <c r="T1322" s="781"/>
      <c r="U1322" s="537"/>
      <c r="V1322" s="783"/>
      <c r="W1322" s="1651"/>
      <c r="X1322" s="512"/>
      <c r="Y1322" s="368"/>
      <c r="Z1322" s="762" t="s">
        <v>167</v>
      </c>
      <c r="AA1322" s="354">
        <v>5</v>
      </c>
      <c r="AB1322" s="763" t="s">
        <v>168</v>
      </c>
      <c r="AC1322" s="391">
        <f>ROUND(ROUND(ROUND(ROUND(H1304*O$8,0)*S1316,0)*V1319,0)*Y1321,0)-AA1322</f>
        <v>131</v>
      </c>
      <c r="AD1322" s="268"/>
    </row>
    <row r="1323" spans="1:30" ht="17.100000000000001" customHeight="1">
      <c r="A1323" s="243">
        <v>61</v>
      </c>
      <c r="B1323" s="243">
        <v>7590</v>
      </c>
      <c r="C1323" s="870" t="s">
        <v>8154</v>
      </c>
      <c r="D1323" s="792"/>
      <c r="E1323" s="792"/>
      <c r="F1323" s="794"/>
      <c r="G1323" s="528"/>
      <c r="H1323" s="528"/>
      <c r="I1323" s="794"/>
      <c r="J1323" s="604"/>
      <c r="K1323" s="605"/>
      <c r="L1323" s="518"/>
      <c r="M1323" s="516"/>
      <c r="N1323" s="517"/>
      <c r="O1323" s="518"/>
      <c r="P1323" s="798"/>
      <c r="Q1323" s="643"/>
      <c r="R1323" s="1646"/>
      <c r="S1323" s="1649"/>
      <c r="T1323" s="1580" t="s">
        <v>4708</v>
      </c>
      <c r="U1323" s="643" t="s">
        <v>163</v>
      </c>
      <c r="V1323" s="365">
        <v>0.85</v>
      </c>
      <c r="W1323" s="523"/>
      <c r="X1323" s="524"/>
      <c r="Y1323" s="642"/>
      <c r="Z1323" s="247"/>
      <c r="AA1323" s="247"/>
      <c r="AB1323" s="247"/>
      <c r="AC1323" s="391">
        <f>ROUND(ROUND(ROUND(H1304*O$8,0)*S1316,0)*V1323,0)</f>
        <v>194</v>
      </c>
      <c r="AD1323" s="268"/>
    </row>
    <row r="1324" spans="1:30" ht="17.100000000000001" customHeight="1">
      <c r="A1324" s="243">
        <v>61</v>
      </c>
      <c r="B1324" s="243">
        <v>7591</v>
      </c>
      <c r="C1324" s="870" t="s">
        <v>8155</v>
      </c>
      <c r="D1324" s="792"/>
      <c r="E1324" s="792"/>
      <c r="F1324" s="794"/>
      <c r="G1324" s="528"/>
      <c r="H1324" s="528"/>
      <c r="I1324" s="794"/>
      <c r="J1324" s="604"/>
      <c r="K1324" s="605"/>
      <c r="L1324" s="518"/>
      <c r="M1324" s="516"/>
      <c r="N1324" s="517"/>
      <c r="O1324" s="518"/>
      <c r="P1324" s="798"/>
      <c r="Q1324" s="643"/>
      <c r="R1324" s="365"/>
      <c r="S1324" s="365"/>
      <c r="T1324" s="1620"/>
      <c r="U1324" s="643"/>
      <c r="V1324" s="365"/>
      <c r="W1324" s="319"/>
      <c r="X1324" s="288"/>
      <c r="Y1324" s="526"/>
      <c r="Z1324" s="762" t="s">
        <v>167</v>
      </c>
      <c r="AA1324" s="354">
        <v>5</v>
      </c>
      <c r="AB1324" s="763" t="s">
        <v>168</v>
      </c>
      <c r="AC1324" s="391">
        <f>ROUND(ROUND(ROUND(H1304*O$8,0)*S1316,0)*V1323,0)-AA1324</f>
        <v>189</v>
      </c>
      <c r="AD1324" s="268"/>
    </row>
    <row r="1325" spans="1:30" ht="17.100000000000001" customHeight="1">
      <c r="A1325" s="243">
        <v>61</v>
      </c>
      <c r="B1325" s="243">
        <v>7592</v>
      </c>
      <c r="C1325" s="870" t="s">
        <v>8156</v>
      </c>
      <c r="D1325" s="792"/>
      <c r="E1325" s="792"/>
      <c r="F1325" s="794"/>
      <c r="G1325" s="528"/>
      <c r="H1325" s="528"/>
      <c r="I1325" s="794"/>
      <c r="J1325" s="604"/>
      <c r="K1325" s="605"/>
      <c r="L1325" s="518"/>
      <c r="M1325" s="516"/>
      <c r="N1325" s="517"/>
      <c r="O1325" s="518"/>
      <c r="P1325" s="799"/>
      <c r="Q1325" s="643"/>
      <c r="R1325" s="365"/>
      <c r="S1325" s="365"/>
      <c r="T1325" s="1620"/>
      <c r="U1325" s="779"/>
      <c r="V1325" s="780"/>
      <c r="W1325" s="1684" t="s">
        <v>4700</v>
      </c>
      <c r="X1325" s="362" t="s">
        <v>163</v>
      </c>
      <c r="Y1325" s="395">
        <v>0.85</v>
      </c>
      <c r="Z1325" s="355"/>
      <c r="AA1325" s="247"/>
      <c r="AB1325" s="247"/>
      <c r="AC1325" s="391">
        <f>ROUND(ROUND(ROUND(ROUND(H1304*O$8,0)*S1316,0)*V1323,0)*Y1325,0)</f>
        <v>165</v>
      </c>
      <c r="AD1325" s="268"/>
    </row>
    <row r="1326" spans="1:30" ht="17.100000000000001" customHeight="1">
      <c r="A1326" s="243">
        <v>61</v>
      </c>
      <c r="B1326" s="243">
        <v>7593</v>
      </c>
      <c r="C1326" s="870" t="s">
        <v>8157</v>
      </c>
      <c r="D1326" s="792"/>
      <c r="E1326" s="792"/>
      <c r="F1326" s="794"/>
      <c r="G1326" s="528"/>
      <c r="H1326" s="528"/>
      <c r="I1326" s="794"/>
      <c r="J1326" s="604"/>
      <c r="K1326" s="605"/>
      <c r="L1326" s="518"/>
      <c r="M1326" s="516"/>
      <c r="N1326" s="517"/>
      <c r="O1326" s="518"/>
      <c r="P1326" s="798"/>
      <c r="Q1326" s="643"/>
      <c r="R1326" s="643"/>
      <c r="S1326" s="643"/>
      <c r="T1326" s="1642"/>
      <c r="U1326" s="537"/>
      <c r="V1326" s="783"/>
      <c r="W1326" s="1651"/>
      <c r="X1326" s="512"/>
      <c r="Y1326" s="368"/>
      <c r="Z1326" s="762" t="s">
        <v>167</v>
      </c>
      <c r="AA1326" s="354">
        <v>5</v>
      </c>
      <c r="AB1326" s="763" t="s">
        <v>168</v>
      </c>
      <c r="AC1326" s="391">
        <f>ROUND(ROUND(ROUND(ROUND(H1304*O$8,0)*S1316,0)*V1323,0)*Y1325,0)-AA1326</f>
        <v>160</v>
      </c>
      <c r="AD1326" s="268"/>
    </row>
    <row r="1327" spans="1:30" ht="17.100000000000001" customHeight="1">
      <c r="A1327" s="243">
        <v>61</v>
      </c>
      <c r="B1327" s="243">
        <v>7594</v>
      </c>
      <c r="C1327" s="870" t="s">
        <v>8158</v>
      </c>
      <c r="D1327" s="792"/>
      <c r="E1327" s="792"/>
      <c r="F1327" s="794"/>
      <c r="G1327" s="528"/>
      <c r="H1327" s="528"/>
      <c r="I1327" s="794"/>
      <c r="J1327" s="604"/>
      <c r="K1327" s="605"/>
      <c r="L1327" s="518"/>
      <c r="M1327" s="516"/>
      <c r="N1327" s="517"/>
      <c r="O1327" s="518"/>
      <c r="P1327" s="798"/>
      <c r="Q1327" s="1580" t="s">
        <v>165</v>
      </c>
      <c r="R1327" s="775"/>
      <c r="S1327" s="775"/>
      <c r="T1327" s="359"/>
      <c r="U1327" s="360"/>
      <c r="V1327" s="361"/>
      <c r="W1327" s="523"/>
      <c r="X1327" s="524"/>
      <c r="Y1327" s="642"/>
      <c r="Z1327" s="247"/>
      <c r="AA1327" s="247"/>
      <c r="AB1327" s="247"/>
      <c r="AC1327" s="391">
        <f>ROUND(ROUND(H1304*O$8,0)*S1328,0)</f>
        <v>163</v>
      </c>
      <c r="AD1327" s="268"/>
    </row>
    <row r="1328" spans="1:30" ht="17.100000000000001" customHeight="1">
      <c r="A1328" s="243">
        <v>61</v>
      </c>
      <c r="B1328" s="243">
        <v>7595</v>
      </c>
      <c r="C1328" s="870" t="s">
        <v>8159</v>
      </c>
      <c r="D1328" s="792"/>
      <c r="E1328" s="792"/>
      <c r="F1328" s="794"/>
      <c r="G1328" s="528"/>
      <c r="H1328" s="528"/>
      <c r="I1328" s="794"/>
      <c r="J1328" s="604"/>
      <c r="K1328" s="605"/>
      <c r="L1328" s="518"/>
      <c r="M1328" s="516"/>
      <c r="N1328" s="517"/>
      <c r="O1328" s="518"/>
      <c r="P1328" s="797"/>
      <c r="Q1328" s="1620"/>
      <c r="R1328" s="643" t="s">
        <v>163</v>
      </c>
      <c r="S1328" s="365">
        <v>0.5</v>
      </c>
      <c r="T1328" s="777"/>
      <c r="U1328" s="639"/>
      <c r="V1328" s="529"/>
      <c r="W1328" s="516"/>
      <c r="X1328" s="517"/>
      <c r="Y1328" s="526"/>
      <c r="Z1328" s="762" t="s">
        <v>167</v>
      </c>
      <c r="AA1328" s="354">
        <v>5</v>
      </c>
      <c r="AB1328" s="763" t="s">
        <v>168</v>
      </c>
      <c r="AC1328" s="391">
        <f>ROUND(ROUND(H1304*O$8,0)*S1328,0)-AA1328</f>
        <v>158</v>
      </c>
      <c r="AD1328" s="268"/>
    </row>
    <row r="1329" spans="1:30" ht="17.100000000000001" customHeight="1">
      <c r="A1329" s="243">
        <v>61</v>
      </c>
      <c r="B1329" s="243">
        <v>7596</v>
      </c>
      <c r="C1329" s="870" t="s">
        <v>8160</v>
      </c>
      <c r="D1329" s="792"/>
      <c r="E1329" s="792"/>
      <c r="F1329" s="794"/>
      <c r="G1329" s="528"/>
      <c r="H1329" s="528"/>
      <c r="I1329" s="794"/>
      <c r="J1329" s="604"/>
      <c r="K1329" s="605"/>
      <c r="L1329" s="518"/>
      <c r="M1329" s="516"/>
      <c r="N1329" s="517"/>
      <c r="O1329" s="518"/>
      <c r="P1329" s="797"/>
      <c r="Q1329" s="1620"/>
      <c r="R1329" s="530"/>
      <c r="S1329" s="530"/>
      <c r="T1329" s="777"/>
      <c r="U1329" s="639"/>
      <c r="V1329" s="529"/>
      <c r="W1329" s="1684" t="s">
        <v>4700</v>
      </c>
      <c r="X1329" s="362" t="s">
        <v>163</v>
      </c>
      <c r="Y1329" s="395">
        <v>0.85</v>
      </c>
      <c r="Z1329" s="355"/>
      <c r="AA1329" s="247"/>
      <c r="AB1329" s="247"/>
      <c r="AC1329" s="391">
        <f>ROUND(ROUND(ROUND(H1304*O$8,0)*S1328,0)*Y1329,0)</f>
        <v>139</v>
      </c>
      <c r="AD1329" s="268"/>
    </row>
    <row r="1330" spans="1:30" ht="17.100000000000001" customHeight="1">
      <c r="A1330" s="243">
        <v>61</v>
      </c>
      <c r="B1330" s="243">
        <v>7597</v>
      </c>
      <c r="C1330" s="870" t="s">
        <v>8161</v>
      </c>
      <c r="D1330" s="792"/>
      <c r="E1330" s="792"/>
      <c r="F1330" s="794"/>
      <c r="G1330" s="528"/>
      <c r="H1330" s="528"/>
      <c r="I1330" s="794"/>
      <c r="J1330" s="604"/>
      <c r="K1330" s="605"/>
      <c r="L1330" s="518"/>
      <c r="M1330" s="516"/>
      <c r="N1330" s="517"/>
      <c r="O1330" s="518"/>
      <c r="P1330" s="797"/>
      <c r="Q1330" s="1620"/>
      <c r="R1330" s="643"/>
      <c r="S1330" s="643"/>
      <c r="T1330" s="778"/>
      <c r="U1330" s="525"/>
      <c r="V1330" s="539"/>
      <c r="W1330" s="1651"/>
      <c r="X1330" s="512"/>
      <c r="Y1330" s="368"/>
      <c r="Z1330" s="762" t="s">
        <v>167</v>
      </c>
      <c r="AA1330" s="354">
        <v>5</v>
      </c>
      <c r="AB1330" s="763" t="s">
        <v>168</v>
      </c>
      <c r="AC1330" s="391">
        <f>ROUND(ROUND(ROUND(H1304*O$8,0)*S1328,0)*Y1329,0)-AA1330</f>
        <v>134</v>
      </c>
      <c r="AD1330" s="268"/>
    </row>
    <row r="1331" spans="1:30" ht="17.100000000000001" customHeight="1">
      <c r="A1331" s="243">
        <v>61</v>
      </c>
      <c r="B1331" s="243">
        <v>7598</v>
      </c>
      <c r="C1331" s="870" t="s">
        <v>8162</v>
      </c>
      <c r="D1331" s="792"/>
      <c r="E1331" s="792"/>
      <c r="F1331" s="794"/>
      <c r="G1331" s="528"/>
      <c r="H1331" s="528"/>
      <c r="I1331" s="794"/>
      <c r="J1331" s="604"/>
      <c r="K1331" s="605"/>
      <c r="L1331" s="518"/>
      <c r="M1331" s="516"/>
      <c r="N1331" s="517"/>
      <c r="O1331" s="518"/>
      <c r="P1331" s="798"/>
      <c r="Q1331" s="530"/>
      <c r="R1331" s="530"/>
      <c r="S1331" s="530"/>
      <c r="T1331" s="1580" t="s">
        <v>4703</v>
      </c>
      <c r="U1331" s="362" t="s">
        <v>163</v>
      </c>
      <c r="V1331" s="356">
        <v>0.7</v>
      </c>
      <c r="W1331" s="523"/>
      <c r="X1331" s="524"/>
      <c r="Y1331" s="642"/>
      <c r="Z1331" s="247"/>
      <c r="AA1331" s="247"/>
      <c r="AB1331" s="247"/>
      <c r="AC1331" s="391">
        <f>ROUND(ROUND(ROUND(H1304*O$8,0)*S1328,0)*V1331,0)</f>
        <v>114</v>
      </c>
      <c r="AD1331" s="268"/>
    </row>
    <row r="1332" spans="1:30" ht="17.100000000000001" customHeight="1">
      <c r="A1332" s="243">
        <v>61</v>
      </c>
      <c r="B1332" s="243">
        <v>7599</v>
      </c>
      <c r="C1332" s="870" t="s">
        <v>8163</v>
      </c>
      <c r="D1332" s="792"/>
      <c r="E1332" s="792"/>
      <c r="F1332" s="794"/>
      <c r="G1332" s="528"/>
      <c r="H1332" s="528"/>
      <c r="I1332" s="794"/>
      <c r="J1332" s="604"/>
      <c r="K1332" s="605"/>
      <c r="L1332" s="518"/>
      <c r="M1332" s="516"/>
      <c r="N1332" s="517"/>
      <c r="O1332" s="518"/>
      <c r="P1332" s="798"/>
      <c r="Q1332" s="530"/>
      <c r="R1332" s="530"/>
      <c r="S1332" s="530"/>
      <c r="T1332" s="1620"/>
      <c r="U1332" s="643"/>
      <c r="V1332" s="365"/>
      <c r="W1332" s="319"/>
      <c r="X1332" s="288"/>
      <c r="Y1332" s="526"/>
      <c r="Z1332" s="762" t="s">
        <v>167</v>
      </c>
      <c r="AA1332" s="354">
        <v>5</v>
      </c>
      <c r="AB1332" s="763" t="s">
        <v>168</v>
      </c>
      <c r="AC1332" s="391">
        <f>ROUND(ROUND(ROUND(H1304*O$8,0)*S1328,0)*V1331,0)-AA1332</f>
        <v>109</v>
      </c>
      <c r="AD1332" s="268"/>
    </row>
    <row r="1333" spans="1:30" ht="17.100000000000001" customHeight="1">
      <c r="A1333" s="243">
        <v>61</v>
      </c>
      <c r="B1333" s="243">
        <v>7600</v>
      </c>
      <c r="C1333" s="870" t="s">
        <v>8164</v>
      </c>
      <c r="D1333" s="792"/>
      <c r="E1333" s="792"/>
      <c r="F1333" s="794"/>
      <c r="G1333" s="528"/>
      <c r="H1333" s="528"/>
      <c r="I1333" s="794"/>
      <c r="J1333" s="604"/>
      <c r="K1333" s="605"/>
      <c r="L1333" s="518"/>
      <c r="M1333" s="516"/>
      <c r="N1333" s="517"/>
      <c r="O1333" s="518"/>
      <c r="P1333" s="799"/>
      <c r="Q1333" s="643"/>
      <c r="R1333" s="1644"/>
      <c r="S1333" s="1652"/>
      <c r="T1333" s="1620"/>
      <c r="U1333" s="779"/>
      <c r="V1333" s="780"/>
      <c r="W1333" s="1684" t="s">
        <v>4700</v>
      </c>
      <c r="X1333" s="362" t="s">
        <v>163</v>
      </c>
      <c r="Y1333" s="395">
        <v>0.85</v>
      </c>
      <c r="Z1333" s="355"/>
      <c r="AA1333" s="247"/>
      <c r="AB1333" s="247"/>
      <c r="AC1333" s="391">
        <f>ROUND(ROUND(ROUND(ROUND(H1304*O$8,0)*S1328,0)*V1331,0)*Y1333,0)</f>
        <v>97</v>
      </c>
      <c r="AD1333" s="268"/>
    </row>
    <row r="1334" spans="1:30" ht="17.100000000000001" customHeight="1">
      <c r="A1334" s="243">
        <v>61</v>
      </c>
      <c r="B1334" s="243">
        <v>7601</v>
      </c>
      <c r="C1334" s="870" t="s">
        <v>8165</v>
      </c>
      <c r="D1334" s="792"/>
      <c r="E1334" s="792"/>
      <c r="F1334" s="794"/>
      <c r="G1334" s="528"/>
      <c r="H1334" s="528"/>
      <c r="I1334" s="794"/>
      <c r="J1334" s="604"/>
      <c r="K1334" s="605"/>
      <c r="L1334" s="518"/>
      <c r="M1334" s="516"/>
      <c r="N1334" s="517"/>
      <c r="O1334" s="518"/>
      <c r="P1334" s="799"/>
      <c r="Q1334" s="643"/>
      <c r="R1334" s="643"/>
      <c r="S1334" s="643"/>
      <c r="T1334" s="781"/>
      <c r="U1334" s="537"/>
      <c r="V1334" s="783"/>
      <c r="W1334" s="1651"/>
      <c r="X1334" s="512"/>
      <c r="Y1334" s="368"/>
      <c r="Z1334" s="762" t="s">
        <v>167</v>
      </c>
      <c r="AA1334" s="354">
        <v>5</v>
      </c>
      <c r="AB1334" s="763" t="s">
        <v>168</v>
      </c>
      <c r="AC1334" s="391">
        <f>ROUND(ROUND(ROUND(ROUND(H1304*O$8,0)*S1328,0)*V1331,0)*Y1333,0)-AA1334</f>
        <v>92</v>
      </c>
      <c r="AD1334" s="268"/>
    </row>
    <row r="1335" spans="1:30" ht="17.100000000000001" customHeight="1">
      <c r="A1335" s="243">
        <v>61</v>
      </c>
      <c r="B1335" s="243">
        <v>7602</v>
      </c>
      <c r="C1335" s="870" t="s">
        <v>8166</v>
      </c>
      <c r="D1335" s="792"/>
      <c r="E1335" s="792"/>
      <c r="F1335" s="794"/>
      <c r="G1335" s="528"/>
      <c r="H1335" s="528"/>
      <c r="I1335" s="794"/>
      <c r="J1335" s="604"/>
      <c r="K1335" s="605"/>
      <c r="L1335" s="518"/>
      <c r="M1335" s="516"/>
      <c r="N1335" s="517"/>
      <c r="O1335" s="518"/>
      <c r="P1335" s="798"/>
      <c r="Q1335" s="643"/>
      <c r="R1335" s="1646"/>
      <c r="S1335" s="1649"/>
      <c r="T1335" s="1580" t="s">
        <v>4708</v>
      </c>
      <c r="U1335" s="643" t="s">
        <v>163</v>
      </c>
      <c r="V1335" s="365">
        <v>0.85</v>
      </c>
      <c r="W1335" s="523"/>
      <c r="X1335" s="524"/>
      <c r="Y1335" s="642"/>
      <c r="Z1335" s="247"/>
      <c r="AA1335" s="247"/>
      <c r="AB1335" s="247"/>
      <c r="AC1335" s="391">
        <f>ROUND(ROUND(ROUND(H1304*O$8,0)*S1328,0)*V1335,0)</f>
        <v>139</v>
      </c>
      <c r="AD1335" s="268"/>
    </row>
    <row r="1336" spans="1:30" ht="17.100000000000001" customHeight="1">
      <c r="A1336" s="243">
        <v>61</v>
      </c>
      <c r="B1336" s="243">
        <v>7603</v>
      </c>
      <c r="C1336" s="870" t="s">
        <v>8167</v>
      </c>
      <c r="D1336" s="792"/>
      <c r="E1336" s="792"/>
      <c r="F1336" s="794"/>
      <c r="G1336" s="528"/>
      <c r="H1336" s="528"/>
      <c r="I1336" s="794"/>
      <c r="J1336" s="604"/>
      <c r="K1336" s="605"/>
      <c r="L1336" s="518"/>
      <c r="M1336" s="516"/>
      <c r="N1336" s="517"/>
      <c r="O1336" s="518"/>
      <c r="P1336" s="798"/>
      <c r="Q1336" s="643"/>
      <c r="R1336" s="365"/>
      <c r="S1336" s="365"/>
      <c r="T1336" s="1620"/>
      <c r="U1336" s="643"/>
      <c r="V1336" s="365"/>
      <c r="W1336" s="319"/>
      <c r="X1336" s="288"/>
      <c r="Y1336" s="526"/>
      <c r="Z1336" s="762" t="s">
        <v>167</v>
      </c>
      <c r="AA1336" s="354">
        <v>5</v>
      </c>
      <c r="AB1336" s="763" t="s">
        <v>168</v>
      </c>
      <c r="AC1336" s="391">
        <f>ROUND(ROUND(ROUND(H1304*O$8,0)*S1328,0)*V1335,0)-AA1336</f>
        <v>134</v>
      </c>
      <c r="AD1336" s="268"/>
    </row>
    <row r="1337" spans="1:30" ht="17.100000000000001" customHeight="1">
      <c r="A1337" s="243">
        <v>61</v>
      </c>
      <c r="B1337" s="243">
        <v>7604</v>
      </c>
      <c r="C1337" s="870" t="s">
        <v>8168</v>
      </c>
      <c r="D1337" s="792"/>
      <c r="E1337" s="792"/>
      <c r="F1337" s="794"/>
      <c r="G1337" s="528"/>
      <c r="H1337" s="528"/>
      <c r="I1337" s="794"/>
      <c r="J1337" s="604"/>
      <c r="K1337" s="605"/>
      <c r="L1337" s="518"/>
      <c r="M1337" s="516"/>
      <c r="N1337" s="517"/>
      <c r="O1337" s="518"/>
      <c r="P1337" s="799"/>
      <c r="Q1337" s="643"/>
      <c r="R1337" s="365"/>
      <c r="S1337" s="365"/>
      <c r="T1337" s="1620"/>
      <c r="U1337" s="779"/>
      <c r="V1337" s="780"/>
      <c r="W1337" s="1684" t="s">
        <v>4700</v>
      </c>
      <c r="X1337" s="362" t="s">
        <v>163</v>
      </c>
      <c r="Y1337" s="395">
        <v>0.85</v>
      </c>
      <c r="Z1337" s="355"/>
      <c r="AA1337" s="247"/>
      <c r="AB1337" s="247"/>
      <c r="AC1337" s="391">
        <f>ROUND(ROUND(ROUND(ROUND(H1304*O$8,0)*S1328,0)*V1335,0)*Y1337,0)</f>
        <v>118</v>
      </c>
      <c r="AD1337" s="268"/>
    </row>
    <row r="1338" spans="1:30" ht="17.100000000000001" customHeight="1">
      <c r="A1338" s="243">
        <v>61</v>
      </c>
      <c r="B1338" s="243">
        <v>7605</v>
      </c>
      <c r="C1338" s="870" t="s">
        <v>8169</v>
      </c>
      <c r="D1338" s="792"/>
      <c r="E1338" s="792"/>
      <c r="F1338" s="794"/>
      <c r="G1338" s="528"/>
      <c r="H1338" s="528"/>
      <c r="I1338" s="794"/>
      <c r="J1338" s="604"/>
      <c r="K1338" s="605"/>
      <c r="L1338" s="518"/>
      <c r="M1338" s="516"/>
      <c r="N1338" s="517"/>
      <c r="O1338" s="518"/>
      <c r="P1338" s="506"/>
      <c r="Q1338" s="643"/>
      <c r="R1338" s="643"/>
      <c r="S1338" s="643"/>
      <c r="T1338" s="1642"/>
      <c r="U1338" s="537"/>
      <c r="V1338" s="783"/>
      <c r="W1338" s="1651"/>
      <c r="X1338" s="512"/>
      <c r="Y1338" s="368"/>
      <c r="Z1338" s="762" t="s">
        <v>167</v>
      </c>
      <c r="AA1338" s="354">
        <v>5</v>
      </c>
      <c r="AB1338" s="763" t="s">
        <v>168</v>
      </c>
      <c r="AC1338" s="391">
        <f>ROUND(ROUND(ROUND(ROUND(H1304*O$8,0)*S1328,0)*V1335,0)*Y1337,0)-AA1338</f>
        <v>113</v>
      </c>
      <c r="AD1338" s="268"/>
    </row>
    <row r="1339" spans="1:30" ht="17.100000000000001" customHeight="1">
      <c r="A1339" s="243">
        <v>61</v>
      </c>
      <c r="B1339" s="243">
        <v>7606</v>
      </c>
      <c r="C1339" s="870" t="s">
        <v>8170</v>
      </c>
      <c r="D1339" s="792"/>
      <c r="E1339" s="792"/>
      <c r="F1339" s="794"/>
      <c r="G1339" s="528"/>
      <c r="H1339" s="528"/>
      <c r="I1339" s="794"/>
      <c r="J1339" s="1622" t="s">
        <v>5845</v>
      </c>
      <c r="K1339" s="800"/>
      <c r="L1339" s="877"/>
      <c r="M1339" s="878"/>
      <c r="N1339" s="801"/>
      <c r="O1339" s="879"/>
      <c r="P1339" s="523"/>
      <c r="Q1339" s="524"/>
      <c r="R1339" s="524"/>
      <c r="S1339" s="524"/>
      <c r="T1339" s="359"/>
      <c r="U1339" s="361"/>
      <c r="V1339" s="524"/>
      <c r="W1339" s="523"/>
      <c r="X1339" s="524"/>
      <c r="Y1339" s="642"/>
      <c r="Z1339" s="247"/>
      <c r="AA1339" s="247"/>
      <c r="AB1339" s="247"/>
      <c r="AC1339" s="391">
        <f>ROUND(ROUND(H1304+K1340,0)*O$8,0)</f>
        <v>331</v>
      </c>
      <c r="AD1339" s="268"/>
    </row>
    <row r="1340" spans="1:30" ht="17.100000000000001" customHeight="1">
      <c r="A1340" s="243">
        <v>61</v>
      </c>
      <c r="B1340" s="243">
        <v>7607</v>
      </c>
      <c r="C1340" s="870" t="s">
        <v>8171</v>
      </c>
      <c r="D1340" s="793"/>
      <c r="E1340" s="793"/>
      <c r="F1340" s="522"/>
      <c r="G1340" s="521"/>
      <c r="H1340" s="521"/>
      <c r="I1340" s="522"/>
      <c r="J1340" s="1624"/>
      <c r="K1340" s="643">
        <v>8</v>
      </c>
      <c r="L1340" s="880" t="s">
        <v>16</v>
      </c>
      <c r="M1340" s="881"/>
      <c r="N1340" s="802"/>
      <c r="O1340" s="880"/>
      <c r="P1340" s="516"/>
      <c r="Q1340" s="517"/>
      <c r="R1340" s="517"/>
      <c r="S1340" s="517"/>
      <c r="T1340" s="777"/>
      <c r="U1340" s="529"/>
      <c r="V1340" s="517"/>
      <c r="W1340" s="516"/>
      <c r="X1340" s="517"/>
      <c r="Y1340" s="526"/>
      <c r="Z1340" s="762" t="s">
        <v>167</v>
      </c>
      <c r="AA1340" s="354">
        <v>5</v>
      </c>
      <c r="AB1340" s="763" t="s">
        <v>168</v>
      </c>
      <c r="AC1340" s="391">
        <f>ROUND(ROUND(H1304+K1340,0)*O$8,0)-AA1340</f>
        <v>326</v>
      </c>
      <c r="AD1340" s="268"/>
    </row>
    <row r="1341" spans="1:30" ht="17.100000000000001" customHeight="1">
      <c r="A1341" s="243">
        <v>61</v>
      </c>
      <c r="B1341" s="243">
        <v>7608</v>
      </c>
      <c r="C1341" s="870" t="s">
        <v>8172</v>
      </c>
      <c r="D1341" s="793"/>
      <c r="E1341" s="793"/>
      <c r="F1341" s="522"/>
      <c r="G1341" s="521"/>
      <c r="H1341" s="521"/>
      <c r="I1341" s="522"/>
      <c r="J1341" s="1624"/>
      <c r="K1341" s="605"/>
      <c r="L1341" s="518"/>
      <c r="M1341" s="516"/>
      <c r="N1341" s="517"/>
      <c r="O1341" s="518"/>
      <c r="P1341" s="516"/>
      <c r="Q1341" s="517"/>
      <c r="R1341" s="517"/>
      <c r="S1341" s="517"/>
      <c r="T1341" s="777"/>
      <c r="U1341" s="529"/>
      <c r="V1341" s="518"/>
      <c r="W1341" s="1684" t="s">
        <v>4700</v>
      </c>
      <c r="X1341" s="362" t="s">
        <v>163</v>
      </c>
      <c r="Y1341" s="395">
        <v>0.85</v>
      </c>
      <c r="Z1341" s="355"/>
      <c r="AA1341" s="247"/>
      <c r="AB1341" s="247"/>
      <c r="AC1341" s="391">
        <f>ROUND(ROUND(ROUND(H1304+K1340,0)*O$8,0)*Y1341,0)</f>
        <v>281</v>
      </c>
      <c r="AD1341" s="268"/>
    </row>
    <row r="1342" spans="1:30" ht="17.100000000000001" customHeight="1">
      <c r="A1342" s="243">
        <v>61</v>
      </c>
      <c r="B1342" s="243">
        <v>7609</v>
      </c>
      <c r="C1342" s="870" t="s">
        <v>8173</v>
      </c>
      <c r="D1342" s="793"/>
      <c r="E1342" s="793"/>
      <c r="F1342" s="794"/>
      <c r="G1342" s="528"/>
      <c r="H1342" s="528"/>
      <c r="I1342" s="794"/>
      <c r="J1342" s="604"/>
      <c r="K1342" s="605"/>
      <c r="L1342" s="518"/>
      <c r="M1342" s="516"/>
      <c r="N1342" s="517"/>
      <c r="O1342" s="518"/>
      <c r="P1342" s="516"/>
      <c r="Q1342" s="517"/>
      <c r="R1342" s="517"/>
      <c r="S1342" s="517"/>
      <c r="T1342" s="778"/>
      <c r="U1342" s="539"/>
      <c r="V1342" s="526"/>
      <c r="W1342" s="1651"/>
      <c r="X1342" s="512"/>
      <c r="Y1342" s="368"/>
      <c r="Z1342" s="762" t="s">
        <v>167</v>
      </c>
      <c r="AA1342" s="354">
        <v>5</v>
      </c>
      <c r="AB1342" s="763" t="s">
        <v>168</v>
      </c>
      <c r="AC1342" s="391">
        <f>ROUND(ROUND(ROUND(H1304+K1340,0)*O$8,0)*Y1341,0)-AA1342</f>
        <v>276</v>
      </c>
      <c r="AD1342" s="268"/>
    </row>
    <row r="1343" spans="1:30" ht="17.100000000000001" customHeight="1">
      <c r="A1343" s="243">
        <v>61</v>
      </c>
      <c r="B1343" s="243">
        <v>7610</v>
      </c>
      <c r="C1343" s="870" t="s">
        <v>8174</v>
      </c>
      <c r="D1343" s="793"/>
      <c r="E1343" s="793"/>
      <c r="F1343" s="794"/>
      <c r="G1343" s="528"/>
      <c r="H1343" s="528"/>
      <c r="I1343" s="794"/>
      <c r="J1343" s="604"/>
      <c r="K1343" s="605"/>
      <c r="L1343" s="518"/>
      <c r="M1343" s="516"/>
      <c r="N1343" s="517"/>
      <c r="O1343" s="518"/>
      <c r="P1343" s="516"/>
      <c r="Q1343" s="517"/>
      <c r="R1343" s="517"/>
      <c r="S1343" s="517"/>
      <c r="T1343" s="1580" t="s">
        <v>4703</v>
      </c>
      <c r="U1343" s="362" t="s">
        <v>163</v>
      </c>
      <c r="V1343" s="356">
        <v>0.7</v>
      </c>
      <c r="W1343" s="523"/>
      <c r="X1343" s="524"/>
      <c r="Y1343" s="642"/>
      <c r="Z1343" s="247"/>
      <c r="AA1343" s="247"/>
      <c r="AB1343" s="247"/>
      <c r="AC1343" s="391">
        <f>ROUND(ROUND(ROUND(H1304+K1340,0)*O$8,0)*V1343,0)</f>
        <v>232</v>
      </c>
      <c r="AD1343" s="268"/>
    </row>
    <row r="1344" spans="1:30" ht="17.100000000000001" customHeight="1">
      <c r="A1344" s="243">
        <v>61</v>
      </c>
      <c r="B1344" s="243">
        <v>7611</v>
      </c>
      <c r="C1344" s="870" t="s">
        <v>8175</v>
      </c>
      <c r="D1344" s="793"/>
      <c r="E1344" s="793"/>
      <c r="F1344" s="794"/>
      <c r="G1344" s="528"/>
      <c r="H1344" s="517"/>
      <c r="I1344" s="538"/>
      <c r="J1344" s="604"/>
      <c r="K1344" s="605"/>
      <c r="L1344" s="518"/>
      <c r="M1344" s="516"/>
      <c r="N1344" s="517"/>
      <c r="O1344" s="518"/>
      <c r="P1344" s="516"/>
      <c r="Q1344" s="517"/>
      <c r="R1344" s="517"/>
      <c r="S1344" s="517"/>
      <c r="T1344" s="1620"/>
      <c r="U1344" s="643"/>
      <c r="V1344" s="365"/>
      <c r="W1344" s="319"/>
      <c r="X1344" s="288"/>
      <c r="Y1344" s="526"/>
      <c r="Z1344" s="762" t="s">
        <v>167</v>
      </c>
      <c r="AA1344" s="354">
        <v>5</v>
      </c>
      <c r="AB1344" s="763" t="s">
        <v>168</v>
      </c>
      <c r="AC1344" s="391">
        <f>ROUND(ROUND(ROUND(H1304+K1340,0)*O$8,0)*V1343,0)-AA1344</f>
        <v>227</v>
      </c>
      <c r="AD1344" s="268"/>
    </row>
    <row r="1345" spans="1:30" ht="17.100000000000001" customHeight="1">
      <c r="A1345" s="243">
        <v>61</v>
      </c>
      <c r="B1345" s="243">
        <v>7612</v>
      </c>
      <c r="C1345" s="870" t="s">
        <v>8176</v>
      </c>
      <c r="D1345" s="792"/>
      <c r="E1345" s="793"/>
      <c r="F1345" s="795"/>
      <c r="G1345" s="796"/>
      <c r="H1345" s="517"/>
      <c r="I1345" s="538"/>
      <c r="J1345" s="604"/>
      <c r="K1345" s="605"/>
      <c r="L1345" s="518"/>
      <c r="M1345" s="516"/>
      <c r="N1345" s="517"/>
      <c r="O1345" s="518"/>
      <c r="P1345" s="516"/>
      <c r="Q1345" s="517"/>
      <c r="R1345" s="517"/>
      <c r="S1345" s="517"/>
      <c r="T1345" s="1620"/>
      <c r="U1345" s="779"/>
      <c r="V1345" s="780"/>
      <c r="W1345" s="1684" t="s">
        <v>4700</v>
      </c>
      <c r="X1345" s="362" t="s">
        <v>163</v>
      </c>
      <c r="Y1345" s="395">
        <v>0.85</v>
      </c>
      <c r="Z1345" s="355"/>
      <c r="AA1345" s="247"/>
      <c r="AB1345" s="247"/>
      <c r="AC1345" s="391">
        <f>ROUND(ROUND(ROUND(ROUND(H1304+K1340,0)*O$8,0)*V1343,0)*Y1345,0)</f>
        <v>197</v>
      </c>
      <c r="AD1345" s="268"/>
    </row>
    <row r="1346" spans="1:30" ht="17.100000000000001" customHeight="1">
      <c r="A1346" s="243">
        <v>61</v>
      </c>
      <c r="B1346" s="243">
        <v>7613</v>
      </c>
      <c r="C1346" s="870" t="s">
        <v>8177</v>
      </c>
      <c r="D1346" s="792"/>
      <c r="E1346" s="793"/>
      <c r="F1346" s="795"/>
      <c r="G1346" s="796"/>
      <c r="H1346" s="517"/>
      <c r="I1346" s="538"/>
      <c r="J1346" s="604"/>
      <c r="K1346" s="605"/>
      <c r="L1346" s="518"/>
      <c r="M1346" s="516"/>
      <c r="N1346" s="517"/>
      <c r="O1346" s="518"/>
      <c r="P1346" s="516"/>
      <c r="Q1346" s="517"/>
      <c r="R1346" s="517"/>
      <c r="S1346" s="517"/>
      <c r="T1346" s="781"/>
      <c r="U1346" s="537"/>
      <c r="V1346" s="783"/>
      <c r="W1346" s="1651"/>
      <c r="X1346" s="512"/>
      <c r="Y1346" s="368"/>
      <c r="Z1346" s="762" t="s">
        <v>167</v>
      </c>
      <c r="AA1346" s="354">
        <v>5</v>
      </c>
      <c r="AB1346" s="763" t="s">
        <v>168</v>
      </c>
      <c r="AC1346" s="391">
        <f>ROUND(ROUND(ROUND(ROUND(H1304+K1340,0)*O$8,0)*V1343,0)*Y1345,0)-AA1346</f>
        <v>192</v>
      </c>
      <c r="AD1346" s="268"/>
    </row>
    <row r="1347" spans="1:30" ht="17.100000000000001" customHeight="1">
      <c r="A1347" s="243">
        <v>61</v>
      </c>
      <c r="B1347" s="243">
        <v>7614</v>
      </c>
      <c r="C1347" s="870" t="s">
        <v>8178</v>
      </c>
      <c r="D1347" s="792"/>
      <c r="E1347" s="793"/>
      <c r="F1347" s="795"/>
      <c r="G1347" s="796"/>
      <c r="H1347" s="517"/>
      <c r="I1347" s="538"/>
      <c r="J1347" s="604"/>
      <c r="K1347" s="605"/>
      <c r="L1347" s="518"/>
      <c r="M1347" s="516"/>
      <c r="N1347" s="517"/>
      <c r="O1347" s="518"/>
      <c r="P1347" s="516"/>
      <c r="Q1347" s="517"/>
      <c r="R1347" s="517"/>
      <c r="S1347" s="518"/>
      <c r="T1347" s="1580" t="s">
        <v>4708</v>
      </c>
      <c r="U1347" s="643" t="s">
        <v>163</v>
      </c>
      <c r="V1347" s="365">
        <v>0.85</v>
      </c>
      <c r="W1347" s="523"/>
      <c r="X1347" s="524"/>
      <c r="Y1347" s="642"/>
      <c r="Z1347" s="247"/>
      <c r="AA1347" s="247"/>
      <c r="AB1347" s="247"/>
      <c r="AC1347" s="391">
        <f>ROUND(ROUND(ROUND(H1304+K1340,0)*O$8,0)*V1347,0)</f>
        <v>281</v>
      </c>
      <c r="AD1347" s="268"/>
    </row>
    <row r="1348" spans="1:30" ht="17.100000000000001" customHeight="1">
      <c r="A1348" s="243">
        <v>61</v>
      </c>
      <c r="B1348" s="243">
        <v>7615</v>
      </c>
      <c r="C1348" s="870" t="s">
        <v>8179</v>
      </c>
      <c r="D1348" s="792"/>
      <c r="E1348" s="793"/>
      <c r="F1348" s="795"/>
      <c r="G1348" s="796"/>
      <c r="H1348" s="517"/>
      <c r="I1348" s="538"/>
      <c r="J1348" s="604"/>
      <c r="K1348" s="605"/>
      <c r="L1348" s="518"/>
      <c r="M1348" s="516"/>
      <c r="N1348" s="517"/>
      <c r="O1348" s="518"/>
      <c r="P1348" s="516"/>
      <c r="Q1348" s="517"/>
      <c r="R1348" s="517"/>
      <c r="S1348" s="517"/>
      <c r="T1348" s="1620"/>
      <c r="U1348" s="643"/>
      <c r="V1348" s="365"/>
      <c r="W1348" s="319"/>
      <c r="X1348" s="288"/>
      <c r="Y1348" s="526"/>
      <c r="Z1348" s="762" t="s">
        <v>167</v>
      </c>
      <c r="AA1348" s="354">
        <v>5</v>
      </c>
      <c r="AB1348" s="763" t="s">
        <v>168</v>
      </c>
      <c r="AC1348" s="391">
        <f>ROUND(ROUND(ROUND(H1304+K1340,0)*O$8,0)*V1347,0)-AA1348</f>
        <v>276</v>
      </c>
      <c r="AD1348" s="268"/>
    </row>
    <row r="1349" spans="1:30" ht="17.100000000000001" customHeight="1">
      <c r="A1349" s="243">
        <v>61</v>
      </c>
      <c r="B1349" s="243">
        <v>7616</v>
      </c>
      <c r="C1349" s="870" t="s">
        <v>8180</v>
      </c>
      <c r="D1349" s="792"/>
      <c r="E1349" s="793"/>
      <c r="F1349" s="794"/>
      <c r="G1349" s="528"/>
      <c r="H1349" s="528"/>
      <c r="I1349" s="794"/>
      <c r="J1349" s="604"/>
      <c r="K1349" s="605"/>
      <c r="L1349" s="518"/>
      <c r="M1349" s="516"/>
      <c r="N1349" s="517"/>
      <c r="O1349" s="518"/>
      <c r="P1349" s="516"/>
      <c r="Q1349" s="517"/>
      <c r="R1349" s="517"/>
      <c r="S1349" s="517"/>
      <c r="T1349" s="1620"/>
      <c r="U1349" s="779"/>
      <c r="V1349" s="780"/>
      <c r="W1349" s="1684" t="s">
        <v>4700</v>
      </c>
      <c r="X1349" s="362" t="s">
        <v>163</v>
      </c>
      <c r="Y1349" s="395">
        <v>0.85</v>
      </c>
      <c r="Z1349" s="355"/>
      <c r="AA1349" s="247"/>
      <c r="AB1349" s="247"/>
      <c r="AC1349" s="391">
        <f>ROUND(ROUND(ROUND(ROUND(H1304+K1340,0)*O$8,0)*V1347,0)*Y1349,0)</f>
        <v>239</v>
      </c>
      <c r="AD1349" s="268"/>
    </row>
    <row r="1350" spans="1:30" ht="17.100000000000001" customHeight="1">
      <c r="A1350" s="243">
        <v>61</v>
      </c>
      <c r="B1350" s="243">
        <v>7617</v>
      </c>
      <c r="C1350" s="870" t="s">
        <v>8181</v>
      </c>
      <c r="D1350" s="792"/>
      <c r="E1350" s="793"/>
      <c r="F1350" s="794"/>
      <c r="G1350" s="528"/>
      <c r="H1350" s="528"/>
      <c r="I1350" s="794"/>
      <c r="J1350" s="604"/>
      <c r="K1350" s="605"/>
      <c r="L1350" s="518"/>
      <c r="M1350" s="516"/>
      <c r="N1350" s="517"/>
      <c r="O1350" s="518"/>
      <c r="P1350" s="319"/>
      <c r="Q1350" s="288"/>
      <c r="R1350" s="288"/>
      <c r="S1350" s="288"/>
      <c r="T1350" s="1642"/>
      <c r="U1350" s="537"/>
      <c r="V1350" s="783"/>
      <c r="W1350" s="1651"/>
      <c r="X1350" s="512"/>
      <c r="Y1350" s="368"/>
      <c r="Z1350" s="762" t="s">
        <v>167</v>
      </c>
      <c r="AA1350" s="354">
        <v>5</v>
      </c>
      <c r="AB1350" s="763" t="s">
        <v>168</v>
      </c>
      <c r="AC1350" s="391">
        <f>ROUND(ROUND(ROUND(ROUND(H1304+K1340,0)*O$8,0)*V1347,0)*Y1349,0)-AA1350</f>
        <v>234</v>
      </c>
      <c r="AD1350" s="268"/>
    </row>
    <row r="1351" spans="1:30" ht="17.100000000000001" customHeight="1">
      <c r="A1351" s="243">
        <v>61</v>
      </c>
      <c r="B1351" s="243">
        <v>7618</v>
      </c>
      <c r="C1351" s="870" t="s">
        <v>8182</v>
      </c>
      <c r="D1351" s="792"/>
      <c r="E1351" s="792"/>
      <c r="F1351" s="794"/>
      <c r="G1351" s="528"/>
      <c r="H1351" s="528"/>
      <c r="I1351" s="794"/>
      <c r="J1351" s="604"/>
      <c r="K1351" s="605"/>
      <c r="L1351" s="518"/>
      <c r="M1351" s="516"/>
      <c r="N1351" s="517"/>
      <c r="O1351" s="518"/>
      <c r="P1351" s="1536" t="s">
        <v>4713</v>
      </c>
      <c r="Q1351" s="1580" t="s">
        <v>162</v>
      </c>
      <c r="R1351" s="775"/>
      <c r="S1351" s="775"/>
      <c r="T1351" s="359"/>
      <c r="U1351" s="360"/>
      <c r="V1351" s="361"/>
      <c r="W1351" s="523"/>
      <c r="X1351" s="524"/>
      <c r="Y1351" s="642"/>
      <c r="Z1351" s="247"/>
      <c r="AA1351" s="247"/>
      <c r="AB1351" s="247"/>
      <c r="AC1351" s="391">
        <f>ROUND(ROUND(ROUND(H1304+K1340,0)*O$8,0)*S1352,0)</f>
        <v>232</v>
      </c>
      <c r="AD1351" s="268"/>
    </row>
    <row r="1352" spans="1:30" ht="17.100000000000001" customHeight="1">
      <c r="A1352" s="243">
        <v>61</v>
      </c>
      <c r="B1352" s="243">
        <v>7619</v>
      </c>
      <c r="C1352" s="870" t="s">
        <v>8183</v>
      </c>
      <c r="D1352" s="792"/>
      <c r="E1352" s="792"/>
      <c r="F1352" s="794"/>
      <c r="G1352" s="528"/>
      <c r="H1352" s="528"/>
      <c r="I1352" s="794"/>
      <c r="J1352" s="604"/>
      <c r="K1352" s="605"/>
      <c r="L1352" s="518"/>
      <c r="M1352" s="516"/>
      <c r="N1352" s="517"/>
      <c r="O1352" s="518"/>
      <c r="P1352" s="1648"/>
      <c r="Q1352" s="1620"/>
      <c r="R1352" s="643" t="s">
        <v>163</v>
      </c>
      <c r="S1352" s="365">
        <v>0.7</v>
      </c>
      <c r="T1352" s="777"/>
      <c r="U1352" s="639"/>
      <c r="V1352" s="529"/>
      <c r="W1352" s="516"/>
      <c r="X1352" s="517"/>
      <c r="Y1352" s="526"/>
      <c r="Z1352" s="762" t="s">
        <v>167</v>
      </c>
      <c r="AA1352" s="354">
        <v>5</v>
      </c>
      <c r="AB1352" s="763" t="s">
        <v>168</v>
      </c>
      <c r="AC1352" s="391">
        <f>ROUND(ROUND(ROUND(H1304+K1340,0)*O$8,0)*S1352,0)-AA1352</f>
        <v>227</v>
      </c>
      <c r="AD1352" s="268"/>
    </row>
    <row r="1353" spans="1:30" ht="17.100000000000001" customHeight="1">
      <c r="A1353" s="243">
        <v>61</v>
      </c>
      <c r="B1353" s="243">
        <v>7620</v>
      </c>
      <c r="C1353" s="870" t="s">
        <v>8184</v>
      </c>
      <c r="D1353" s="792"/>
      <c r="E1353" s="792"/>
      <c r="F1353" s="794"/>
      <c r="G1353" s="528"/>
      <c r="H1353" s="528"/>
      <c r="I1353" s="794"/>
      <c r="J1353" s="604"/>
      <c r="K1353" s="605"/>
      <c r="L1353" s="518"/>
      <c r="M1353" s="516"/>
      <c r="N1353" s="517"/>
      <c r="O1353" s="518"/>
      <c r="P1353" s="1648"/>
      <c r="Q1353" s="1620"/>
      <c r="R1353" s="530"/>
      <c r="S1353" s="530"/>
      <c r="T1353" s="777"/>
      <c r="U1353" s="639"/>
      <c r="V1353" s="529"/>
      <c r="W1353" s="1684" t="s">
        <v>4700</v>
      </c>
      <c r="X1353" s="362" t="s">
        <v>163</v>
      </c>
      <c r="Y1353" s="395">
        <v>0.85</v>
      </c>
      <c r="Z1353" s="355"/>
      <c r="AA1353" s="247"/>
      <c r="AB1353" s="247"/>
      <c r="AC1353" s="391">
        <f>ROUND(ROUND(ROUND(ROUND(H1304+K1340,0)*O$8,0)*S1352,0)*Y1353,0)</f>
        <v>197</v>
      </c>
      <c r="AD1353" s="268"/>
    </row>
    <row r="1354" spans="1:30" ht="17.100000000000001" customHeight="1">
      <c r="A1354" s="243">
        <v>61</v>
      </c>
      <c r="B1354" s="243">
        <v>7621</v>
      </c>
      <c r="C1354" s="870" t="s">
        <v>8185</v>
      </c>
      <c r="D1354" s="792"/>
      <c r="E1354" s="792"/>
      <c r="F1354" s="794"/>
      <c r="G1354" s="528"/>
      <c r="H1354" s="528"/>
      <c r="I1354" s="794"/>
      <c r="J1354" s="604"/>
      <c r="K1354" s="605"/>
      <c r="L1354" s="518"/>
      <c r="M1354" s="516"/>
      <c r="N1354" s="517"/>
      <c r="O1354" s="518"/>
      <c r="P1354" s="797"/>
      <c r="Q1354" s="1620"/>
      <c r="R1354" s="643"/>
      <c r="S1354" s="643"/>
      <c r="T1354" s="778"/>
      <c r="U1354" s="525"/>
      <c r="V1354" s="539"/>
      <c r="W1354" s="1651"/>
      <c r="X1354" s="512"/>
      <c r="Y1354" s="368"/>
      <c r="Z1354" s="762" t="s">
        <v>167</v>
      </c>
      <c r="AA1354" s="354">
        <v>5</v>
      </c>
      <c r="AB1354" s="763" t="s">
        <v>168</v>
      </c>
      <c r="AC1354" s="391">
        <f>ROUND(ROUND(ROUND(ROUND(H1304+K1340,0)*O$8,0)*S1352,0)*Y1353,0)-AA1354</f>
        <v>192</v>
      </c>
      <c r="AD1354" s="268"/>
    </row>
    <row r="1355" spans="1:30" ht="17.100000000000001" customHeight="1">
      <c r="A1355" s="243">
        <v>61</v>
      </c>
      <c r="B1355" s="243">
        <v>7622</v>
      </c>
      <c r="C1355" s="870" t="s">
        <v>8186</v>
      </c>
      <c r="D1355" s="792"/>
      <c r="E1355" s="792"/>
      <c r="F1355" s="794"/>
      <c r="G1355" s="528"/>
      <c r="H1355" s="528"/>
      <c r="I1355" s="794"/>
      <c r="J1355" s="604"/>
      <c r="K1355" s="605"/>
      <c r="L1355" s="518"/>
      <c r="M1355" s="516"/>
      <c r="N1355" s="517"/>
      <c r="O1355" s="518"/>
      <c r="P1355" s="798"/>
      <c r="Q1355" s="530"/>
      <c r="R1355" s="530"/>
      <c r="S1355" s="530"/>
      <c r="T1355" s="1580" t="s">
        <v>4703</v>
      </c>
      <c r="U1355" s="362" t="s">
        <v>163</v>
      </c>
      <c r="V1355" s="356">
        <v>0.7</v>
      </c>
      <c r="W1355" s="523"/>
      <c r="X1355" s="524"/>
      <c r="Y1355" s="642"/>
      <c r="Z1355" s="247"/>
      <c r="AA1355" s="247"/>
      <c r="AB1355" s="247"/>
      <c r="AC1355" s="391">
        <f>ROUND(ROUND(ROUND(ROUND(H1304+K1340,0)*O$8,0)*S1352,0)*V1355,0)</f>
        <v>162</v>
      </c>
      <c r="AD1355" s="268"/>
    </row>
    <row r="1356" spans="1:30" ht="17.100000000000001" customHeight="1">
      <c r="A1356" s="243">
        <v>61</v>
      </c>
      <c r="B1356" s="243">
        <v>7623</v>
      </c>
      <c r="C1356" s="870" t="s">
        <v>8187</v>
      </c>
      <c r="D1356" s="792"/>
      <c r="E1356" s="792"/>
      <c r="F1356" s="794"/>
      <c r="G1356" s="528"/>
      <c r="H1356" s="528"/>
      <c r="I1356" s="794"/>
      <c r="J1356" s="604"/>
      <c r="K1356" s="605"/>
      <c r="L1356" s="518"/>
      <c r="M1356" s="516"/>
      <c r="N1356" s="517"/>
      <c r="O1356" s="518"/>
      <c r="P1356" s="798"/>
      <c r="Q1356" s="530"/>
      <c r="R1356" s="530"/>
      <c r="S1356" s="530"/>
      <c r="T1356" s="1620"/>
      <c r="U1356" s="643"/>
      <c r="V1356" s="365"/>
      <c r="W1356" s="319"/>
      <c r="X1356" s="288"/>
      <c r="Y1356" s="526"/>
      <c r="Z1356" s="762" t="s">
        <v>167</v>
      </c>
      <c r="AA1356" s="354">
        <v>5</v>
      </c>
      <c r="AB1356" s="763" t="s">
        <v>168</v>
      </c>
      <c r="AC1356" s="391">
        <f>ROUND(ROUND(ROUND(ROUND(H1304+K1340,0)*O$8,0)*S1352,0)*V1355,0)-AA1356</f>
        <v>157</v>
      </c>
      <c r="AD1356" s="268"/>
    </row>
    <row r="1357" spans="1:30" ht="17.100000000000001" customHeight="1">
      <c r="A1357" s="243">
        <v>61</v>
      </c>
      <c r="B1357" s="243">
        <v>7624</v>
      </c>
      <c r="C1357" s="870" t="s">
        <v>8188</v>
      </c>
      <c r="D1357" s="792"/>
      <c r="E1357" s="792"/>
      <c r="F1357" s="794"/>
      <c r="G1357" s="528"/>
      <c r="H1357" s="528"/>
      <c r="I1357" s="794"/>
      <c r="J1357" s="604"/>
      <c r="K1357" s="605"/>
      <c r="L1357" s="518"/>
      <c r="M1357" s="516"/>
      <c r="N1357" s="517"/>
      <c r="O1357" s="518"/>
      <c r="P1357" s="799"/>
      <c r="Q1357" s="643"/>
      <c r="R1357" s="1644"/>
      <c r="S1357" s="1652"/>
      <c r="T1357" s="1620"/>
      <c r="U1357" s="779"/>
      <c r="V1357" s="780"/>
      <c r="W1357" s="1684" t="s">
        <v>4700</v>
      </c>
      <c r="X1357" s="362" t="s">
        <v>163</v>
      </c>
      <c r="Y1357" s="395">
        <v>0.85</v>
      </c>
      <c r="Z1357" s="355"/>
      <c r="AA1357" s="247"/>
      <c r="AB1357" s="247"/>
      <c r="AC1357" s="391">
        <f>ROUND(ROUND(ROUND(ROUND(ROUND(H1304+K1340,0)*O$8,0)*S1352,0)*V1355,0)*Y1357,0)</f>
        <v>138</v>
      </c>
      <c r="AD1357" s="268"/>
    </row>
    <row r="1358" spans="1:30" ht="17.100000000000001" customHeight="1">
      <c r="A1358" s="243">
        <v>61</v>
      </c>
      <c r="B1358" s="243">
        <v>7625</v>
      </c>
      <c r="C1358" s="870" t="s">
        <v>8189</v>
      </c>
      <c r="D1358" s="792"/>
      <c r="E1358" s="792"/>
      <c r="F1358" s="794"/>
      <c r="G1358" s="528"/>
      <c r="H1358" s="528"/>
      <c r="I1358" s="794"/>
      <c r="J1358" s="604"/>
      <c r="K1358" s="605"/>
      <c r="L1358" s="518"/>
      <c r="M1358" s="516"/>
      <c r="N1358" s="517"/>
      <c r="O1358" s="518"/>
      <c r="P1358" s="799"/>
      <c r="Q1358" s="643"/>
      <c r="R1358" s="643"/>
      <c r="S1358" s="643"/>
      <c r="T1358" s="781"/>
      <c r="U1358" s="537"/>
      <c r="V1358" s="783"/>
      <c r="W1358" s="1651"/>
      <c r="X1358" s="512"/>
      <c r="Y1358" s="368"/>
      <c r="Z1358" s="762" t="s">
        <v>167</v>
      </c>
      <c r="AA1358" s="354">
        <v>5</v>
      </c>
      <c r="AB1358" s="763" t="s">
        <v>168</v>
      </c>
      <c r="AC1358" s="391">
        <f>ROUND(ROUND(ROUND(ROUND(ROUND(H1304+K1340,0)*O$8,0)*S1352,0)*V1355,0)*Y1357,0)-AA1358</f>
        <v>133</v>
      </c>
      <c r="AD1358" s="268"/>
    </row>
    <row r="1359" spans="1:30" ht="17.100000000000001" customHeight="1">
      <c r="A1359" s="243">
        <v>61</v>
      </c>
      <c r="B1359" s="243">
        <v>7626</v>
      </c>
      <c r="C1359" s="870" t="s">
        <v>8190</v>
      </c>
      <c r="D1359" s="792"/>
      <c r="E1359" s="792"/>
      <c r="F1359" s="794"/>
      <c r="G1359" s="528"/>
      <c r="H1359" s="528"/>
      <c r="I1359" s="794"/>
      <c r="J1359" s="604"/>
      <c r="K1359" s="605"/>
      <c r="L1359" s="518"/>
      <c r="M1359" s="516"/>
      <c r="N1359" s="517"/>
      <c r="O1359" s="518"/>
      <c r="P1359" s="798"/>
      <c r="Q1359" s="643"/>
      <c r="R1359" s="1646"/>
      <c r="S1359" s="1649"/>
      <c r="T1359" s="1580" t="s">
        <v>4708</v>
      </c>
      <c r="U1359" s="643" t="s">
        <v>163</v>
      </c>
      <c r="V1359" s="365">
        <v>0.85</v>
      </c>
      <c r="W1359" s="523"/>
      <c r="X1359" s="524"/>
      <c r="Y1359" s="642"/>
      <c r="Z1359" s="247"/>
      <c r="AA1359" s="247"/>
      <c r="AB1359" s="247"/>
      <c r="AC1359" s="391">
        <f>ROUND(ROUND(ROUND(ROUND(H1304+K1340,0)*O$8,0)*S1352,0)*V1359,0)</f>
        <v>197</v>
      </c>
      <c r="AD1359" s="268"/>
    </row>
    <row r="1360" spans="1:30" ht="17.100000000000001" customHeight="1">
      <c r="A1360" s="243">
        <v>61</v>
      </c>
      <c r="B1360" s="243">
        <v>7627</v>
      </c>
      <c r="C1360" s="870" t="s">
        <v>8191</v>
      </c>
      <c r="D1360" s="792"/>
      <c r="E1360" s="792"/>
      <c r="F1360" s="794"/>
      <c r="G1360" s="528"/>
      <c r="H1360" s="528"/>
      <c r="I1360" s="794"/>
      <c r="J1360" s="604"/>
      <c r="K1360" s="605"/>
      <c r="L1360" s="518"/>
      <c r="M1360" s="516"/>
      <c r="N1360" s="517"/>
      <c r="O1360" s="518"/>
      <c r="P1360" s="798"/>
      <c r="Q1360" s="643"/>
      <c r="R1360" s="365"/>
      <c r="S1360" s="365"/>
      <c r="T1360" s="1620"/>
      <c r="U1360" s="643"/>
      <c r="V1360" s="365"/>
      <c r="W1360" s="319"/>
      <c r="X1360" s="288"/>
      <c r="Y1360" s="526"/>
      <c r="Z1360" s="762" t="s">
        <v>167</v>
      </c>
      <c r="AA1360" s="354">
        <v>5</v>
      </c>
      <c r="AB1360" s="763" t="s">
        <v>168</v>
      </c>
      <c r="AC1360" s="391">
        <f>ROUND(ROUND(ROUND(ROUND(H1304+K1340,0)*O$8,0)*S1352,0)*V1359,0)-AA1360</f>
        <v>192</v>
      </c>
      <c r="AD1360" s="268"/>
    </row>
    <row r="1361" spans="1:30" ht="17.100000000000001" customHeight="1">
      <c r="A1361" s="243">
        <v>61</v>
      </c>
      <c r="B1361" s="243">
        <v>7628</v>
      </c>
      <c r="C1361" s="870" t="s">
        <v>8192</v>
      </c>
      <c r="D1361" s="792"/>
      <c r="E1361" s="792"/>
      <c r="F1361" s="794"/>
      <c r="G1361" s="528"/>
      <c r="H1361" s="528"/>
      <c r="I1361" s="794"/>
      <c r="J1361" s="604"/>
      <c r="K1361" s="605"/>
      <c r="L1361" s="518"/>
      <c r="M1361" s="516"/>
      <c r="N1361" s="517"/>
      <c r="O1361" s="518"/>
      <c r="P1361" s="799"/>
      <c r="Q1361" s="643"/>
      <c r="R1361" s="365"/>
      <c r="S1361" s="365"/>
      <c r="T1361" s="1620"/>
      <c r="U1361" s="779"/>
      <c r="V1361" s="780"/>
      <c r="W1361" s="1684" t="s">
        <v>4700</v>
      </c>
      <c r="X1361" s="362" t="s">
        <v>163</v>
      </c>
      <c r="Y1361" s="395">
        <v>0.85</v>
      </c>
      <c r="Z1361" s="355"/>
      <c r="AA1361" s="247"/>
      <c r="AB1361" s="247"/>
      <c r="AC1361" s="391">
        <f>ROUND(ROUND(ROUND(ROUND(ROUND(H1304+K1340,0)*O$8,0)*S1352,0)*V1359,0)*Y1361,0)</f>
        <v>167</v>
      </c>
      <c r="AD1361" s="268"/>
    </row>
    <row r="1362" spans="1:30" ht="17.100000000000001" customHeight="1">
      <c r="A1362" s="243">
        <v>61</v>
      </c>
      <c r="B1362" s="243">
        <v>7629</v>
      </c>
      <c r="C1362" s="870" t="s">
        <v>8193</v>
      </c>
      <c r="D1362" s="792"/>
      <c r="E1362" s="792"/>
      <c r="F1362" s="794"/>
      <c r="G1362" s="528"/>
      <c r="H1362" s="528"/>
      <c r="I1362" s="794"/>
      <c r="J1362" s="604"/>
      <c r="K1362" s="605"/>
      <c r="L1362" s="518"/>
      <c r="M1362" s="516"/>
      <c r="N1362" s="517"/>
      <c r="O1362" s="518"/>
      <c r="P1362" s="798"/>
      <c r="Q1362" s="643"/>
      <c r="R1362" s="643"/>
      <c r="S1362" s="643"/>
      <c r="T1362" s="1642"/>
      <c r="U1362" s="537"/>
      <c r="V1362" s="783"/>
      <c r="W1362" s="1651"/>
      <c r="X1362" s="512"/>
      <c r="Y1362" s="368"/>
      <c r="Z1362" s="762" t="s">
        <v>167</v>
      </c>
      <c r="AA1362" s="354">
        <v>5</v>
      </c>
      <c r="AB1362" s="763" t="s">
        <v>168</v>
      </c>
      <c r="AC1362" s="391">
        <f>ROUND(ROUND(ROUND(ROUND(ROUND(H1304+K1340,0)*O$8,0)*S1352,0)*V1359,0)*Y1361,0)-AA1362</f>
        <v>162</v>
      </c>
      <c r="AD1362" s="268"/>
    </row>
    <row r="1363" spans="1:30" ht="17.100000000000001" customHeight="1">
      <c r="A1363" s="243">
        <v>61</v>
      </c>
      <c r="B1363" s="243">
        <v>7630</v>
      </c>
      <c r="C1363" s="870" t="s">
        <v>8194</v>
      </c>
      <c r="D1363" s="792"/>
      <c r="E1363" s="792"/>
      <c r="F1363" s="794"/>
      <c r="G1363" s="528"/>
      <c r="H1363" s="528"/>
      <c r="I1363" s="794"/>
      <c r="J1363" s="604"/>
      <c r="K1363" s="605"/>
      <c r="L1363" s="518"/>
      <c r="M1363" s="516"/>
      <c r="N1363" s="517"/>
      <c r="O1363" s="518"/>
      <c r="P1363" s="798"/>
      <c r="Q1363" s="1580" t="s">
        <v>165</v>
      </c>
      <c r="R1363" s="775"/>
      <c r="S1363" s="775"/>
      <c r="T1363" s="359"/>
      <c r="U1363" s="360"/>
      <c r="V1363" s="361"/>
      <c r="W1363" s="523"/>
      <c r="X1363" s="524"/>
      <c r="Y1363" s="642"/>
      <c r="Z1363" s="247"/>
      <c r="AA1363" s="247"/>
      <c r="AB1363" s="247"/>
      <c r="AC1363" s="391">
        <f>ROUND(ROUND(ROUND(H1304+K1340,0)*O$8,0)*S1364,0)</f>
        <v>166</v>
      </c>
      <c r="AD1363" s="268"/>
    </row>
    <row r="1364" spans="1:30" ht="17.100000000000001" customHeight="1">
      <c r="A1364" s="243">
        <v>61</v>
      </c>
      <c r="B1364" s="243">
        <v>7631</v>
      </c>
      <c r="C1364" s="870" t="s">
        <v>8195</v>
      </c>
      <c r="D1364" s="792"/>
      <c r="E1364" s="792"/>
      <c r="F1364" s="794"/>
      <c r="G1364" s="528"/>
      <c r="H1364" s="528"/>
      <c r="I1364" s="794"/>
      <c r="J1364" s="604"/>
      <c r="K1364" s="605"/>
      <c r="L1364" s="518"/>
      <c r="M1364" s="516"/>
      <c r="N1364" s="517"/>
      <c r="O1364" s="518"/>
      <c r="P1364" s="797"/>
      <c r="Q1364" s="1620"/>
      <c r="R1364" s="643" t="s">
        <v>163</v>
      </c>
      <c r="S1364" s="365">
        <v>0.5</v>
      </c>
      <c r="T1364" s="777"/>
      <c r="U1364" s="639"/>
      <c r="V1364" s="529"/>
      <c r="W1364" s="516"/>
      <c r="X1364" s="517"/>
      <c r="Y1364" s="526"/>
      <c r="Z1364" s="762" t="s">
        <v>167</v>
      </c>
      <c r="AA1364" s="354">
        <v>5</v>
      </c>
      <c r="AB1364" s="763" t="s">
        <v>168</v>
      </c>
      <c r="AC1364" s="391">
        <f>ROUND(ROUND(ROUND(H1304+K1340,0)*O$8,0)*S1364,0)-AA1364</f>
        <v>161</v>
      </c>
      <c r="AD1364" s="268"/>
    </row>
    <row r="1365" spans="1:30" ht="17.100000000000001" customHeight="1">
      <c r="A1365" s="243">
        <v>61</v>
      </c>
      <c r="B1365" s="243">
        <v>7632</v>
      </c>
      <c r="C1365" s="870" t="s">
        <v>8196</v>
      </c>
      <c r="D1365" s="792"/>
      <c r="E1365" s="792"/>
      <c r="F1365" s="794"/>
      <c r="G1365" s="528"/>
      <c r="H1365" s="528"/>
      <c r="I1365" s="794"/>
      <c r="J1365" s="604"/>
      <c r="K1365" s="605"/>
      <c r="L1365" s="518"/>
      <c r="M1365" s="516"/>
      <c r="N1365" s="517"/>
      <c r="O1365" s="518"/>
      <c r="P1365" s="797"/>
      <c r="Q1365" s="1620"/>
      <c r="R1365" s="530"/>
      <c r="S1365" s="530"/>
      <c r="T1365" s="777"/>
      <c r="U1365" s="639"/>
      <c r="V1365" s="529"/>
      <c r="W1365" s="1684" t="s">
        <v>4700</v>
      </c>
      <c r="X1365" s="362" t="s">
        <v>163</v>
      </c>
      <c r="Y1365" s="395">
        <v>0.85</v>
      </c>
      <c r="Z1365" s="355"/>
      <c r="AA1365" s="247"/>
      <c r="AB1365" s="247"/>
      <c r="AC1365" s="391">
        <f>ROUND(ROUND(ROUND(ROUND(H1304+K1340,0)*O$8,0)*S1364,0)*Y1365,0)</f>
        <v>141</v>
      </c>
      <c r="AD1365" s="268"/>
    </row>
    <row r="1366" spans="1:30" ht="17.100000000000001" customHeight="1">
      <c r="A1366" s="243">
        <v>61</v>
      </c>
      <c r="B1366" s="243">
        <v>7633</v>
      </c>
      <c r="C1366" s="870" t="s">
        <v>8197</v>
      </c>
      <c r="D1366" s="792"/>
      <c r="E1366" s="792"/>
      <c r="F1366" s="794"/>
      <c r="G1366" s="528"/>
      <c r="H1366" s="528"/>
      <c r="I1366" s="794"/>
      <c r="J1366" s="604"/>
      <c r="K1366" s="605"/>
      <c r="L1366" s="518"/>
      <c r="M1366" s="516"/>
      <c r="N1366" s="517"/>
      <c r="O1366" s="518"/>
      <c r="P1366" s="797"/>
      <c r="Q1366" s="1620"/>
      <c r="R1366" s="643"/>
      <c r="S1366" s="643"/>
      <c r="T1366" s="778"/>
      <c r="U1366" s="525"/>
      <c r="V1366" s="539"/>
      <c r="W1366" s="1651"/>
      <c r="X1366" s="512"/>
      <c r="Y1366" s="368"/>
      <c r="Z1366" s="762" t="s">
        <v>167</v>
      </c>
      <c r="AA1366" s="354">
        <v>5</v>
      </c>
      <c r="AB1366" s="763" t="s">
        <v>168</v>
      </c>
      <c r="AC1366" s="391">
        <f>ROUND(ROUND(ROUND(ROUND(H1304+K1340,0)*O$8,0)*S1364,0)*Y1365,0)-AA1366</f>
        <v>136</v>
      </c>
      <c r="AD1366" s="268"/>
    </row>
    <row r="1367" spans="1:30" ht="17.100000000000001" customHeight="1">
      <c r="A1367" s="243">
        <v>61</v>
      </c>
      <c r="B1367" s="243">
        <v>7634</v>
      </c>
      <c r="C1367" s="870" t="s">
        <v>8198</v>
      </c>
      <c r="D1367" s="792"/>
      <c r="E1367" s="792"/>
      <c r="F1367" s="794"/>
      <c r="G1367" s="528"/>
      <c r="H1367" s="528"/>
      <c r="I1367" s="794"/>
      <c r="J1367" s="604"/>
      <c r="K1367" s="605"/>
      <c r="L1367" s="518"/>
      <c r="M1367" s="516"/>
      <c r="N1367" s="517"/>
      <c r="O1367" s="518"/>
      <c r="P1367" s="798"/>
      <c r="Q1367" s="530"/>
      <c r="R1367" s="530"/>
      <c r="S1367" s="530"/>
      <c r="T1367" s="1580" t="s">
        <v>4703</v>
      </c>
      <c r="U1367" s="362" t="s">
        <v>163</v>
      </c>
      <c r="V1367" s="356">
        <v>0.7</v>
      </c>
      <c r="W1367" s="523"/>
      <c r="X1367" s="524"/>
      <c r="Y1367" s="642"/>
      <c r="Z1367" s="247"/>
      <c r="AA1367" s="247"/>
      <c r="AB1367" s="247"/>
      <c r="AC1367" s="391">
        <f>ROUND(ROUND(ROUND(ROUND(H1304+K1340,0)*O$8,0)*S1364,0)*V1367,0)</f>
        <v>116</v>
      </c>
      <c r="AD1367" s="268"/>
    </row>
    <row r="1368" spans="1:30" ht="17.100000000000001" customHeight="1">
      <c r="A1368" s="243">
        <v>61</v>
      </c>
      <c r="B1368" s="243">
        <v>7635</v>
      </c>
      <c r="C1368" s="870" t="s">
        <v>8199</v>
      </c>
      <c r="D1368" s="792"/>
      <c r="E1368" s="792"/>
      <c r="F1368" s="794"/>
      <c r="G1368" s="528"/>
      <c r="H1368" s="528"/>
      <c r="I1368" s="794"/>
      <c r="J1368" s="604"/>
      <c r="K1368" s="605"/>
      <c r="L1368" s="518"/>
      <c r="M1368" s="516"/>
      <c r="N1368" s="517"/>
      <c r="O1368" s="518"/>
      <c r="P1368" s="798"/>
      <c r="Q1368" s="530"/>
      <c r="R1368" s="530"/>
      <c r="S1368" s="530"/>
      <c r="T1368" s="1620"/>
      <c r="U1368" s="643"/>
      <c r="V1368" s="365"/>
      <c r="W1368" s="319"/>
      <c r="X1368" s="288"/>
      <c r="Y1368" s="526"/>
      <c r="Z1368" s="762" t="s">
        <v>167</v>
      </c>
      <c r="AA1368" s="354">
        <v>5</v>
      </c>
      <c r="AB1368" s="763" t="s">
        <v>168</v>
      </c>
      <c r="AC1368" s="391">
        <f>ROUND(ROUND(ROUND(ROUND(H1304+K1340,0)*O$8,0)*S1364,0)*V1367,0)-AA1368</f>
        <v>111</v>
      </c>
      <c r="AD1368" s="268"/>
    </row>
    <row r="1369" spans="1:30" ht="17.100000000000001" customHeight="1">
      <c r="A1369" s="243">
        <v>61</v>
      </c>
      <c r="B1369" s="243">
        <v>7636</v>
      </c>
      <c r="C1369" s="870" t="s">
        <v>8200</v>
      </c>
      <c r="D1369" s="792"/>
      <c r="E1369" s="792"/>
      <c r="F1369" s="794"/>
      <c r="G1369" s="528"/>
      <c r="H1369" s="528"/>
      <c r="I1369" s="794"/>
      <c r="J1369" s="604"/>
      <c r="K1369" s="605"/>
      <c r="L1369" s="518"/>
      <c r="M1369" s="516"/>
      <c r="N1369" s="517"/>
      <c r="O1369" s="518"/>
      <c r="P1369" s="799"/>
      <c r="Q1369" s="643"/>
      <c r="R1369" s="1644"/>
      <c r="S1369" s="1652"/>
      <c r="T1369" s="1620"/>
      <c r="U1369" s="779"/>
      <c r="V1369" s="780"/>
      <c r="W1369" s="1684" t="s">
        <v>4700</v>
      </c>
      <c r="X1369" s="362" t="s">
        <v>163</v>
      </c>
      <c r="Y1369" s="395">
        <v>0.85</v>
      </c>
      <c r="Z1369" s="355"/>
      <c r="AA1369" s="247"/>
      <c r="AB1369" s="247"/>
      <c r="AC1369" s="391">
        <f>ROUND(ROUND(ROUND(ROUND(ROUND(H1304+K1340,0)*O$8,0)*S1364,0)*V1367,0)*Y1369,0)</f>
        <v>99</v>
      </c>
      <c r="AD1369" s="268"/>
    </row>
    <row r="1370" spans="1:30" ht="17.100000000000001" customHeight="1">
      <c r="A1370" s="243">
        <v>61</v>
      </c>
      <c r="B1370" s="243">
        <v>7637</v>
      </c>
      <c r="C1370" s="870" t="s">
        <v>8201</v>
      </c>
      <c r="D1370" s="792"/>
      <c r="E1370" s="792"/>
      <c r="F1370" s="794"/>
      <c r="G1370" s="528"/>
      <c r="H1370" s="528"/>
      <c r="I1370" s="794"/>
      <c r="J1370" s="604"/>
      <c r="K1370" s="605"/>
      <c r="L1370" s="518"/>
      <c r="M1370" s="516"/>
      <c r="N1370" s="517"/>
      <c r="O1370" s="518"/>
      <c r="P1370" s="799"/>
      <c r="Q1370" s="643"/>
      <c r="R1370" s="643"/>
      <c r="S1370" s="643"/>
      <c r="T1370" s="781"/>
      <c r="U1370" s="537"/>
      <c r="V1370" s="783"/>
      <c r="W1370" s="1651"/>
      <c r="X1370" s="512"/>
      <c r="Y1370" s="368"/>
      <c r="Z1370" s="762" t="s">
        <v>167</v>
      </c>
      <c r="AA1370" s="354">
        <v>5</v>
      </c>
      <c r="AB1370" s="763" t="s">
        <v>168</v>
      </c>
      <c r="AC1370" s="391">
        <f>ROUND(ROUND(ROUND(ROUND(ROUND(H1304+K1340,0)*O$8,0)*S1364,0)*V1367,0)*Y1369,0)-AA1370</f>
        <v>94</v>
      </c>
      <c r="AD1370" s="268"/>
    </row>
    <row r="1371" spans="1:30" ht="17.100000000000001" customHeight="1">
      <c r="A1371" s="243">
        <v>61</v>
      </c>
      <c r="B1371" s="243">
        <v>7638</v>
      </c>
      <c r="C1371" s="870" t="s">
        <v>8202</v>
      </c>
      <c r="D1371" s="792"/>
      <c r="E1371" s="792"/>
      <c r="F1371" s="794"/>
      <c r="G1371" s="528"/>
      <c r="H1371" s="528"/>
      <c r="I1371" s="794"/>
      <c r="J1371" s="604"/>
      <c r="K1371" s="605"/>
      <c r="L1371" s="518"/>
      <c r="M1371" s="516"/>
      <c r="N1371" s="517"/>
      <c r="O1371" s="518"/>
      <c r="P1371" s="798"/>
      <c r="Q1371" s="643"/>
      <c r="R1371" s="1646"/>
      <c r="S1371" s="1649"/>
      <c r="T1371" s="1580" t="s">
        <v>4708</v>
      </c>
      <c r="U1371" s="643" t="s">
        <v>163</v>
      </c>
      <c r="V1371" s="365">
        <v>0.85</v>
      </c>
      <c r="W1371" s="523"/>
      <c r="X1371" s="524"/>
      <c r="Y1371" s="642"/>
      <c r="Z1371" s="247"/>
      <c r="AA1371" s="247"/>
      <c r="AB1371" s="247"/>
      <c r="AC1371" s="391">
        <f>ROUND(ROUND(ROUND(ROUND(H1304+K1340,0)*O$8,0)*S1364,0)*V1371,0)</f>
        <v>141</v>
      </c>
      <c r="AD1371" s="268"/>
    </row>
    <row r="1372" spans="1:30" ht="17.100000000000001" customHeight="1">
      <c r="A1372" s="243">
        <v>61</v>
      </c>
      <c r="B1372" s="243">
        <v>7639</v>
      </c>
      <c r="C1372" s="870" t="s">
        <v>8203</v>
      </c>
      <c r="D1372" s="792"/>
      <c r="E1372" s="792"/>
      <c r="F1372" s="794"/>
      <c r="G1372" s="528"/>
      <c r="H1372" s="528"/>
      <c r="I1372" s="794"/>
      <c r="J1372" s="604"/>
      <c r="K1372" s="605"/>
      <c r="L1372" s="518"/>
      <c r="M1372" s="516"/>
      <c r="N1372" s="517"/>
      <c r="O1372" s="518"/>
      <c r="P1372" s="798"/>
      <c r="Q1372" s="643"/>
      <c r="R1372" s="365"/>
      <c r="S1372" s="365"/>
      <c r="T1372" s="1620"/>
      <c r="U1372" s="643"/>
      <c r="V1372" s="365"/>
      <c r="W1372" s="319"/>
      <c r="X1372" s="288"/>
      <c r="Y1372" s="526"/>
      <c r="Z1372" s="762" t="s">
        <v>167</v>
      </c>
      <c r="AA1372" s="354">
        <v>5</v>
      </c>
      <c r="AB1372" s="763" t="s">
        <v>168</v>
      </c>
      <c r="AC1372" s="391">
        <f>ROUND(ROUND(ROUND(ROUND(H1304+K1340,0)*O$8,0)*S1364,0)*V1371,0)-AA1372</f>
        <v>136</v>
      </c>
      <c r="AD1372" s="268"/>
    </row>
    <row r="1373" spans="1:30" ht="17.100000000000001" customHeight="1">
      <c r="A1373" s="243">
        <v>61</v>
      </c>
      <c r="B1373" s="243">
        <v>7640</v>
      </c>
      <c r="C1373" s="870" t="s">
        <v>8204</v>
      </c>
      <c r="D1373" s="792"/>
      <c r="E1373" s="792"/>
      <c r="F1373" s="794"/>
      <c r="G1373" s="528"/>
      <c r="H1373" s="528"/>
      <c r="I1373" s="794"/>
      <c r="J1373" s="604"/>
      <c r="K1373" s="605"/>
      <c r="L1373" s="518"/>
      <c r="M1373" s="516"/>
      <c r="N1373" s="517"/>
      <c r="O1373" s="518"/>
      <c r="P1373" s="799"/>
      <c r="Q1373" s="643"/>
      <c r="R1373" s="365"/>
      <c r="S1373" s="365"/>
      <c r="T1373" s="1620"/>
      <c r="U1373" s="779"/>
      <c r="V1373" s="780"/>
      <c r="W1373" s="1684" t="s">
        <v>4700</v>
      </c>
      <c r="X1373" s="362" t="s">
        <v>163</v>
      </c>
      <c r="Y1373" s="395">
        <v>0.85</v>
      </c>
      <c r="Z1373" s="355"/>
      <c r="AA1373" s="247"/>
      <c r="AB1373" s="247"/>
      <c r="AC1373" s="391">
        <f>ROUND(ROUND(ROUND(ROUND(ROUND(H1304+K1340,0)*O$8,0)*S1364,0)*V1371,0)*Y1373,0)</f>
        <v>120</v>
      </c>
      <c r="AD1373" s="268"/>
    </row>
    <row r="1374" spans="1:30" ht="17.100000000000001" customHeight="1">
      <c r="A1374" s="243">
        <v>61</v>
      </c>
      <c r="B1374" s="243">
        <v>7641</v>
      </c>
      <c r="C1374" s="870" t="s">
        <v>8205</v>
      </c>
      <c r="D1374" s="792"/>
      <c r="E1374" s="792"/>
      <c r="F1374" s="794"/>
      <c r="G1374" s="528"/>
      <c r="H1374" s="528"/>
      <c r="I1374" s="794"/>
      <c r="J1374" s="604"/>
      <c r="K1374" s="605"/>
      <c r="L1374" s="518"/>
      <c r="M1374" s="516"/>
      <c r="N1374" s="517"/>
      <c r="O1374" s="518"/>
      <c r="P1374" s="506"/>
      <c r="Q1374" s="643"/>
      <c r="R1374" s="643"/>
      <c r="S1374" s="643"/>
      <c r="T1374" s="1642"/>
      <c r="U1374" s="537"/>
      <c r="V1374" s="783"/>
      <c r="W1374" s="1651"/>
      <c r="X1374" s="512"/>
      <c r="Y1374" s="368"/>
      <c r="Z1374" s="762" t="s">
        <v>167</v>
      </c>
      <c r="AA1374" s="354">
        <v>5</v>
      </c>
      <c r="AB1374" s="763" t="s">
        <v>168</v>
      </c>
      <c r="AC1374" s="391">
        <f>ROUND(ROUND(ROUND(ROUND(ROUND(H1304+K1340,0)*O$8,0)*S1364,0)*V1371,0)*Y1373,0)-AA1374</f>
        <v>115</v>
      </c>
      <c r="AD1374" s="268"/>
    </row>
    <row r="1375" spans="1:30" ht="17.100000000000001" customHeight="1">
      <c r="A1375" s="243">
        <v>61</v>
      </c>
      <c r="B1375" s="243">
        <v>7642</v>
      </c>
      <c r="C1375" s="870" t="s">
        <v>8206</v>
      </c>
      <c r="D1375" s="792"/>
      <c r="E1375" s="792"/>
      <c r="F1375" s="522"/>
      <c r="G1375" s="1580" t="s">
        <v>5882</v>
      </c>
      <c r="H1375" s="541"/>
      <c r="I1375" s="542"/>
      <c r="J1375" s="601"/>
      <c r="K1375" s="602"/>
      <c r="L1375" s="642"/>
      <c r="M1375" s="516"/>
      <c r="N1375" s="517"/>
      <c r="O1375" s="518"/>
      <c r="P1375" s="523"/>
      <c r="Q1375" s="524"/>
      <c r="R1375" s="524"/>
      <c r="S1375" s="524"/>
      <c r="T1375" s="359"/>
      <c r="U1375" s="361"/>
      <c r="V1375" s="524"/>
      <c r="W1375" s="523"/>
      <c r="X1375" s="524"/>
      <c r="Y1375" s="642"/>
      <c r="Z1375" s="247"/>
      <c r="AA1375" s="247"/>
      <c r="AB1375" s="247"/>
      <c r="AC1375" s="391">
        <f>ROUND(ROUND(H1376*O$8,0),0)</f>
        <v>252</v>
      </c>
      <c r="AD1375" s="268"/>
    </row>
    <row r="1376" spans="1:30" ht="17.100000000000001" customHeight="1">
      <c r="A1376" s="243">
        <v>61</v>
      </c>
      <c r="B1376" s="243">
        <v>7643</v>
      </c>
      <c r="C1376" s="870" t="s">
        <v>8207</v>
      </c>
      <c r="D1376" s="792"/>
      <c r="E1376" s="792"/>
      <c r="F1376" s="522"/>
      <c r="G1376" s="1620"/>
      <c r="H1376" s="639">
        <f>'28児童発達支援(基本１)'!H1376</f>
        <v>360</v>
      </c>
      <c r="I1376" s="517" t="s">
        <v>18</v>
      </c>
      <c r="J1376" s="604"/>
      <c r="K1376" s="605"/>
      <c r="L1376" s="518"/>
      <c r="M1376" s="516"/>
      <c r="N1376" s="517"/>
      <c r="O1376" s="518"/>
      <c r="P1376" s="516"/>
      <c r="Q1376" s="517"/>
      <c r="R1376" s="517"/>
      <c r="S1376" s="517"/>
      <c r="T1376" s="777"/>
      <c r="U1376" s="529"/>
      <c r="V1376" s="517"/>
      <c r="W1376" s="516"/>
      <c r="X1376" s="517"/>
      <c r="Y1376" s="526"/>
      <c r="Z1376" s="762" t="s">
        <v>167</v>
      </c>
      <c r="AA1376" s="354">
        <v>5</v>
      </c>
      <c r="AB1376" s="763" t="s">
        <v>168</v>
      </c>
      <c r="AC1376" s="391">
        <f>ROUND(ROUND(H1376*O$8,0),0)-AA1376</f>
        <v>247</v>
      </c>
      <c r="AD1376" s="268"/>
    </row>
    <row r="1377" spans="1:30" ht="17.100000000000001" customHeight="1">
      <c r="A1377" s="243">
        <v>61</v>
      </c>
      <c r="B1377" s="243">
        <v>7644</v>
      </c>
      <c r="C1377" s="870" t="s">
        <v>8208</v>
      </c>
      <c r="D1377" s="792"/>
      <c r="E1377" s="792"/>
      <c r="F1377" s="522"/>
      <c r="G1377" s="1620"/>
      <c r="H1377" s="521"/>
      <c r="I1377" s="522"/>
      <c r="J1377" s="604"/>
      <c r="K1377" s="605"/>
      <c r="L1377" s="518"/>
      <c r="M1377" s="516"/>
      <c r="N1377" s="517"/>
      <c r="O1377" s="518"/>
      <c r="P1377" s="516"/>
      <c r="Q1377" s="517"/>
      <c r="R1377" s="517"/>
      <c r="S1377" s="517"/>
      <c r="T1377" s="777"/>
      <c r="U1377" s="529"/>
      <c r="V1377" s="518"/>
      <c r="W1377" s="1684" t="s">
        <v>4700</v>
      </c>
      <c r="X1377" s="362" t="s">
        <v>163</v>
      </c>
      <c r="Y1377" s="395">
        <v>0.85</v>
      </c>
      <c r="Z1377" s="355"/>
      <c r="AA1377" s="247"/>
      <c r="AB1377" s="247"/>
      <c r="AC1377" s="391">
        <f>ROUND(ROUND(H1376*O$8,0)*Y1377,0)</f>
        <v>214</v>
      </c>
      <c r="AD1377" s="268"/>
    </row>
    <row r="1378" spans="1:30" ht="17.100000000000001" customHeight="1">
      <c r="A1378" s="243">
        <v>61</v>
      </c>
      <c r="B1378" s="243">
        <v>7645</v>
      </c>
      <c r="C1378" s="870" t="s">
        <v>8209</v>
      </c>
      <c r="D1378" s="792"/>
      <c r="E1378" s="792"/>
      <c r="F1378" s="522"/>
      <c r="G1378" s="521"/>
      <c r="H1378" s="521"/>
      <c r="I1378" s="521"/>
      <c r="J1378" s="604"/>
      <c r="K1378" s="605"/>
      <c r="L1378" s="518"/>
      <c r="M1378" s="516"/>
      <c r="N1378" s="517"/>
      <c r="O1378" s="518"/>
      <c r="P1378" s="516"/>
      <c r="Q1378" s="517"/>
      <c r="R1378" s="517"/>
      <c r="S1378" s="517"/>
      <c r="T1378" s="778"/>
      <c r="U1378" s="539"/>
      <c r="V1378" s="526"/>
      <c r="W1378" s="1651"/>
      <c r="X1378" s="512"/>
      <c r="Y1378" s="368"/>
      <c r="Z1378" s="762" t="s">
        <v>167</v>
      </c>
      <c r="AA1378" s="354">
        <v>5</v>
      </c>
      <c r="AB1378" s="763" t="s">
        <v>168</v>
      </c>
      <c r="AC1378" s="391">
        <f>ROUND(ROUND(H1376*O$8,0)*Y1377,0)-AA1378</f>
        <v>209</v>
      </c>
      <c r="AD1378" s="268"/>
    </row>
    <row r="1379" spans="1:30" ht="17.100000000000001" customHeight="1">
      <c r="A1379" s="243">
        <v>61</v>
      </c>
      <c r="B1379" s="243">
        <v>7646</v>
      </c>
      <c r="C1379" s="870" t="s">
        <v>8210</v>
      </c>
      <c r="D1379" s="792"/>
      <c r="E1379" s="792"/>
      <c r="F1379" s="794"/>
      <c r="G1379" s="528"/>
      <c r="H1379" s="517"/>
      <c r="I1379" s="538"/>
      <c r="J1379" s="604"/>
      <c r="K1379" s="605"/>
      <c r="L1379" s="518"/>
      <c r="M1379" s="516"/>
      <c r="N1379" s="517"/>
      <c r="O1379" s="518"/>
      <c r="P1379" s="516"/>
      <c r="Q1379" s="517"/>
      <c r="R1379" s="517"/>
      <c r="S1379" s="517"/>
      <c r="T1379" s="1580" t="s">
        <v>4703</v>
      </c>
      <c r="U1379" s="362" t="s">
        <v>163</v>
      </c>
      <c r="V1379" s="356">
        <v>0.7</v>
      </c>
      <c r="W1379" s="523"/>
      <c r="X1379" s="524"/>
      <c r="Y1379" s="642"/>
      <c r="Z1379" s="247"/>
      <c r="AA1379" s="247"/>
      <c r="AB1379" s="247"/>
      <c r="AC1379" s="391">
        <f>ROUND(ROUND(H1376*O$8,0)*V1379,0)</f>
        <v>176</v>
      </c>
      <c r="AD1379" s="268"/>
    </row>
    <row r="1380" spans="1:30" ht="17.100000000000001" customHeight="1">
      <c r="A1380" s="243">
        <v>61</v>
      </c>
      <c r="B1380" s="243">
        <v>7647</v>
      </c>
      <c r="C1380" s="870" t="s">
        <v>8211</v>
      </c>
      <c r="D1380" s="792"/>
      <c r="E1380" s="792"/>
      <c r="F1380" s="794"/>
      <c r="G1380" s="528"/>
      <c r="H1380" s="517"/>
      <c r="I1380" s="538"/>
      <c r="J1380" s="604"/>
      <c r="K1380" s="605"/>
      <c r="L1380" s="518"/>
      <c r="M1380" s="516"/>
      <c r="N1380" s="517"/>
      <c r="O1380" s="518"/>
      <c r="P1380" s="516"/>
      <c r="Q1380" s="517"/>
      <c r="R1380" s="517"/>
      <c r="S1380" s="517"/>
      <c r="T1380" s="1620"/>
      <c r="U1380" s="643"/>
      <c r="V1380" s="365"/>
      <c r="W1380" s="319"/>
      <c r="X1380" s="288"/>
      <c r="Y1380" s="526"/>
      <c r="Z1380" s="762" t="s">
        <v>167</v>
      </c>
      <c r="AA1380" s="354">
        <v>5</v>
      </c>
      <c r="AB1380" s="763" t="s">
        <v>168</v>
      </c>
      <c r="AC1380" s="391">
        <f>ROUND(ROUND(H1376*O$8,0)*V1379,0)-AA1380</f>
        <v>171</v>
      </c>
      <c r="AD1380" s="268"/>
    </row>
    <row r="1381" spans="1:30" ht="17.100000000000001" customHeight="1">
      <c r="A1381" s="243">
        <v>61</v>
      </c>
      <c r="B1381" s="243">
        <v>7648</v>
      </c>
      <c r="C1381" s="870" t="s">
        <v>8212</v>
      </c>
      <c r="D1381" s="792"/>
      <c r="E1381" s="792"/>
      <c r="F1381" s="795"/>
      <c r="G1381" s="796"/>
      <c r="H1381" s="517"/>
      <c r="I1381" s="538"/>
      <c r="J1381" s="604"/>
      <c r="K1381" s="605"/>
      <c r="L1381" s="518"/>
      <c r="M1381" s="516"/>
      <c r="N1381" s="517"/>
      <c r="O1381" s="518"/>
      <c r="P1381" s="516"/>
      <c r="Q1381" s="517"/>
      <c r="R1381" s="517"/>
      <c r="S1381" s="517"/>
      <c r="T1381" s="1620"/>
      <c r="U1381" s="779"/>
      <c r="V1381" s="780"/>
      <c r="W1381" s="1684" t="s">
        <v>4700</v>
      </c>
      <c r="X1381" s="362" t="s">
        <v>163</v>
      </c>
      <c r="Y1381" s="395">
        <v>0.85</v>
      </c>
      <c r="Z1381" s="355"/>
      <c r="AA1381" s="247"/>
      <c r="AB1381" s="247"/>
      <c r="AC1381" s="391">
        <f>ROUND(ROUND(ROUND(H1376*O$8,0)*V1379,0)*Y1381,0)</f>
        <v>150</v>
      </c>
      <c r="AD1381" s="268"/>
    </row>
    <row r="1382" spans="1:30" ht="17.100000000000001" customHeight="1">
      <c r="A1382" s="243">
        <v>61</v>
      </c>
      <c r="B1382" s="243">
        <v>7649</v>
      </c>
      <c r="C1382" s="870" t="s">
        <v>8213</v>
      </c>
      <c r="D1382" s="792"/>
      <c r="E1382" s="793"/>
      <c r="F1382" s="795"/>
      <c r="G1382" s="796"/>
      <c r="H1382" s="517"/>
      <c r="I1382" s="538"/>
      <c r="J1382" s="604"/>
      <c r="K1382" s="605"/>
      <c r="L1382" s="518"/>
      <c r="M1382" s="516"/>
      <c r="N1382" s="517"/>
      <c r="O1382" s="518"/>
      <c r="P1382" s="516"/>
      <c r="Q1382" s="517"/>
      <c r="R1382" s="517"/>
      <c r="S1382" s="517"/>
      <c r="T1382" s="781"/>
      <c r="U1382" s="537"/>
      <c r="V1382" s="783"/>
      <c r="W1382" s="1651"/>
      <c r="X1382" s="512"/>
      <c r="Y1382" s="368"/>
      <c r="Z1382" s="762" t="s">
        <v>167</v>
      </c>
      <c r="AA1382" s="354">
        <v>5</v>
      </c>
      <c r="AB1382" s="763" t="s">
        <v>168</v>
      </c>
      <c r="AC1382" s="391">
        <f>ROUND(ROUND(ROUND(H1376*O$8,0)*V1379,0)*Y1381,0)-AA1382</f>
        <v>145</v>
      </c>
      <c r="AD1382" s="268"/>
    </row>
    <row r="1383" spans="1:30" ht="17.100000000000001" customHeight="1">
      <c r="A1383" s="243">
        <v>61</v>
      </c>
      <c r="B1383" s="243">
        <v>7650</v>
      </c>
      <c r="C1383" s="870" t="s">
        <v>8214</v>
      </c>
      <c r="D1383" s="792"/>
      <c r="E1383" s="793"/>
      <c r="F1383" s="795"/>
      <c r="G1383" s="796"/>
      <c r="H1383" s="517"/>
      <c r="I1383" s="538"/>
      <c r="J1383" s="604"/>
      <c r="K1383" s="605"/>
      <c r="L1383" s="518"/>
      <c r="M1383" s="516"/>
      <c r="N1383" s="517"/>
      <c r="O1383" s="518"/>
      <c r="P1383" s="516"/>
      <c r="Q1383" s="517"/>
      <c r="R1383" s="517"/>
      <c r="S1383" s="518"/>
      <c r="T1383" s="1580" t="s">
        <v>4708</v>
      </c>
      <c r="U1383" s="643" t="s">
        <v>163</v>
      </c>
      <c r="V1383" s="365">
        <v>0.85</v>
      </c>
      <c r="W1383" s="523"/>
      <c r="X1383" s="524"/>
      <c r="Y1383" s="642"/>
      <c r="Z1383" s="247"/>
      <c r="AA1383" s="247"/>
      <c r="AB1383" s="247"/>
      <c r="AC1383" s="391">
        <f>ROUND(ROUND(H1376*O$8,0)*V1383,0)</f>
        <v>214</v>
      </c>
      <c r="AD1383" s="268"/>
    </row>
    <row r="1384" spans="1:30" ht="17.100000000000001" customHeight="1">
      <c r="A1384" s="243">
        <v>61</v>
      </c>
      <c r="B1384" s="243">
        <v>7651</v>
      </c>
      <c r="C1384" s="870" t="s">
        <v>8215</v>
      </c>
      <c r="D1384" s="792"/>
      <c r="E1384" s="793"/>
      <c r="F1384" s="795"/>
      <c r="G1384" s="796"/>
      <c r="H1384" s="517"/>
      <c r="I1384" s="538"/>
      <c r="J1384" s="604"/>
      <c r="K1384" s="605"/>
      <c r="L1384" s="518"/>
      <c r="M1384" s="516"/>
      <c r="N1384" s="517"/>
      <c r="O1384" s="518"/>
      <c r="P1384" s="516"/>
      <c r="Q1384" s="517"/>
      <c r="R1384" s="517"/>
      <c r="S1384" s="517"/>
      <c r="T1384" s="1620"/>
      <c r="U1384" s="643"/>
      <c r="V1384" s="365"/>
      <c r="W1384" s="319"/>
      <c r="X1384" s="288"/>
      <c r="Y1384" s="526"/>
      <c r="Z1384" s="762" t="s">
        <v>167</v>
      </c>
      <c r="AA1384" s="354">
        <v>5</v>
      </c>
      <c r="AB1384" s="763" t="s">
        <v>168</v>
      </c>
      <c r="AC1384" s="391">
        <f>ROUND(ROUND(H1376*O$8,0)*V1383,0)-AA1384</f>
        <v>209</v>
      </c>
      <c r="AD1384" s="268"/>
    </row>
    <row r="1385" spans="1:30" ht="17.100000000000001" customHeight="1">
      <c r="A1385" s="243">
        <v>61</v>
      </c>
      <c r="B1385" s="243">
        <v>7652</v>
      </c>
      <c r="C1385" s="870" t="s">
        <v>8216</v>
      </c>
      <c r="D1385" s="792"/>
      <c r="E1385" s="793"/>
      <c r="F1385" s="794"/>
      <c r="G1385" s="528"/>
      <c r="H1385" s="528"/>
      <c r="I1385" s="794"/>
      <c r="J1385" s="604"/>
      <c r="K1385" s="605"/>
      <c r="L1385" s="518"/>
      <c r="M1385" s="516"/>
      <c r="N1385" s="517"/>
      <c r="O1385" s="518"/>
      <c r="P1385" s="516"/>
      <c r="Q1385" s="517"/>
      <c r="R1385" s="517"/>
      <c r="S1385" s="517"/>
      <c r="T1385" s="1620"/>
      <c r="U1385" s="779"/>
      <c r="V1385" s="780"/>
      <c r="W1385" s="1684" t="s">
        <v>4700</v>
      </c>
      <c r="X1385" s="362" t="s">
        <v>163</v>
      </c>
      <c r="Y1385" s="395">
        <v>0.85</v>
      </c>
      <c r="Z1385" s="355"/>
      <c r="AA1385" s="247"/>
      <c r="AB1385" s="247"/>
      <c r="AC1385" s="391">
        <f>ROUND(ROUND(ROUND(H1376*O$8,0)*V1383,0)*Y1385,0)</f>
        <v>182</v>
      </c>
      <c r="AD1385" s="268"/>
    </row>
    <row r="1386" spans="1:30" ht="17.100000000000001" customHeight="1">
      <c r="A1386" s="243">
        <v>61</v>
      </c>
      <c r="B1386" s="243">
        <v>7653</v>
      </c>
      <c r="C1386" s="870" t="s">
        <v>8217</v>
      </c>
      <c r="D1386" s="792"/>
      <c r="E1386" s="793"/>
      <c r="F1386" s="794"/>
      <c r="G1386" s="528"/>
      <c r="H1386" s="528"/>
      <c r="I1386" s="794"/>
      <c r="J1386" s="604"/>
      <c r="K1386" s="605"/>
      <c r="L1386" s="518"/>
      <c r="M1386" s="516"/>
      <c r="N1386" s="517"/>
      <c r="O1386" s="518"/>
      <c r="P1386" s="319"/>
      <c r="Q1386" s="288"/>
      <c r="R1386" s="288"/>
      <c r="S1386" s="288"/>
      <c r="T1386" s="1642"/>
      <c r="U1386" s="537"/>
      <c r="V1386" s="783"/>
      <c r="W1386" s="1651"/>
      <c r="X1386" s="512"/>
      <c r="Y1386" s="368"/>
      <c r="Z1386" s="762" t="s">
        <v>167</v>
      </c>
      <c r="AA1386" s="354">
        <v>5</v>
      </c>
      <c r="AB1386" s="763" t="s">
        <v>168</v>
      </c>
      <c r="AC1386" s="391">
        <f>ROUND(ROUND(ROUND(H1376*O$8,0)*V1383,0)*Y1385,0)-AA1386</f>
        <v>177</v>
      </c>
      <c r="AD1386" s="268"/>
    </row>
    <row r="1387" spans="1:30" ht="17.100000000000001" customHeight="1">
      <c r="A1387" s="243">
        <v>61</v>
      </c>
      <c r="B1387" s="243">
        <v>7654</v>
      </c>
      <c r="C1387" s="870" t="s">
        <v>8218</v>
      </c>
      <c r="D1387" s="792"/>
      <c r="E1387" s="792"/>
      <c r="F1387" s="794"/>
      <c r="G1387" s="528"/>
      <c r="H1387" s="528"/>
      <c r="I1387" s="794"/>
      <c r="J1387" s="604"/>
      <c r="K1387" s="605"/>
      <c r="L1387" s="518"/>
      <c r="M1387" s="516"/>
      <c r="N1387" s="517"/>
      <c r="O1387" s="518"/>
      <c r="P1387" s="1536" t="s">
        <v>4713</v>
      </c>
      <c r="Q1387" s="1580" t="s">
        <v>162</v>
      </c>
      <c r="R1387" s="775"/>
      <c r="S1387" s="775"/>
      <c r="T1387" s="359"/>
      <c r="U1387" s="360"/>
      <c r="V1387" s="361"/>
      <c r="W1387" s="523"/>
      <c r="X1387" s="524"/>
      <c r="Y1387" s="642"/>
      <c r="Z1387" s="247"/>
      <c r="AA1387" s="247"/>
      <c r="AB1387" s="247"/>
      <c r="AC1387" s="391">
        <f>ROUND(ROUND(H1376*O$8,0)*S1388,0)</f>
        <v>176</v>
      </c>
      <c r="AD1387" s="268"/>
    </row>
    <row r="1388" spans="1:30" ht="17.100000000000001" customHeight="1">
      <c r="A1388" s="243">
        <v>61</v>
      </c>
      <c r="B1388" s="243">
        <v>7655</v>
      </c>
      <c r="C1388" s="870" t="s">
        <v>8219</v>
      </c>
      <c r="D1388" s="792"/>
      <c r="E1388" s="792"/>
      <c r="F1388" s="794"/>
      <c r="G1388" s="528"/>
      <c r="H1388" s="528"/>
      <c r="I1388" s="794"/>
      <c r="J1388" s="604"/>
      <c r="K1388" s="605"/>
      <c r="L1388" s="518"/>
      <c r="M1388" s="516"/>
      <c r="N1388" s="517"/>
      <c r="O1388" s="518"/>
      <c r="P1388" s="1648"/>
      <c r="Q1388" s="1620"/>
      <c r="R1388" s="643" t="s">
        <v>163</v>
      </c>
      <c r="S1388" s="365">
        <v>0.7</v>
      </c>
      <c r="T1388" s="777"/>
      <c r="U1388" s="639"/>
      <c r="V1388" s="529"/>
      <c r="W1388" s="516"/>
      <c r="X1388" s="517"/>
      <c r="Y1388" s="526"/>
      <c r="Z1388" s="762" t="s">
        <v>167</v>
      </c>
      <c r="AA1388" s="354">
        <v>5</v>
      </c>
      <c r="AB1388" s="763" t="s">
        <v>168</v>
      </c>
      <c r="AC1388" s="391">
        <f>ROUND(ROUND(H1376*O$8,0)*S1388,0)-AA1388</f>
        <v>171</v>
      </c>
      <c r="AD1388" s="268"/>
    </row>
    <row r="1389" spans="1:30" ht="17.100000000000001" customHeight="1">
      <c r="A1389" s="243">
        <v>61</v>
      </c>
      <c r="B1389" s="243">
        <v>7656</v>
      </c>
      <c r="C1389" s="870" t="s">
        <v>8220</v>
      </c>
      <c r="D1389" s="792"/>
      <c r="E1389" s="792"/>
      <c r="F1389" s="794"/>
      <c r="G1389" s="528"/>
      <c r="H1389" s="528"/>
      <c r="I1389" s="794"/>
      <c r="J1389" s="604"/>
      <c r="K1389" s="605"/>
      <c r="L1389" s="518"/>
      <c r="M1389" s="516"/>
      <c r="N1389" s="517"/>
      <c r="O1389" s="518"/>
      <c r="P1389" s="1648"/>
      <c r="Q1389" s="1620"/>
      <c r="R1389" s="530"/>
      <c r="S1389" s="530"/>
      <c r="T1389" s="777"/>
      <c r="U1389" s="639"/>
      <c r="V1389" s="529"/>
      <c r="W1389" s="1684" t="s">
        <v>4700</v>
      </c>
      <c r="X1389" s="362" t="s">
        <v>163</v>
      </c>
      <c r="Y1389" s="395">
        <v>0.85</v>
      </c>
      <c r="Z1389" s="355"/>
      <c r="AA1389" s="247"/>
      <c r="AB1389" s="247"/>
      <c r="AC1389" s="391">
        <f>ROUND(ROUND(ROUND(H1376*O$8,0)*S1388,0)*Y1389,0)</f>
        <v>150</v>
      </c>
      <c r="AD1389" s="268"/>
    </row>
    <row r="1390" spans="1:30" ht="17.100000000000001" customHeight="1">
      <c r="A1390" s="243">
        <v>61</v>
      </c>
      <c r="B1390" s="243">
        <v>7657</v>
      </c>
      <c r="C1390" s="870" t="s">
        <v>8221</v>
      </c>
      <c r="D1390" s="792"/>
      <c r="E1390" s="792"/>
      <c r="F1390" s="794"/>
      <c r="G1390" s="528"/>
      <c r="H1390" s="528"/>
      <c r="I1390" s="794"/>
      <c r="J1390" s="604"/>
      <c r="K1390" s="605"/>
      <c r="L1390" s="518"/>
      <c r="M1390" s="516"/>
      <c r="N1390" s="517"/>
      <c r="O1390" s="518"/>
      <c r="P1390" s="797"/>
      <c r="Q1390" s="1620"/>
      <c r="R1390" s="643"/>
      <c r="S1390" s="643"/>
      <c r="T1390" s="778"/>
      <c r="U1390" s="525"/>
      <c r="V1390" s="539"/>
      <c r="W1390" s="1651"/>
      <c r="X1390" s="512"/>
      <c r="Y1390" s="368"/>
      <c r="Z1390" s="762" t="s">
        <v>167</v>
      </c>
      <c r="AA1390" s="354">
        <v>5</v>
      </c>
      <c r="AB1390" s="763" t="s">
        <v>168</v>
      </c>
      <c r="AC1390" s="391">
        <f>ROUND(ROUND(ROUND(H1376*O$8,0)*S1388,0)*Y1389,0)-AA1390</f>
        <v>145</v>
      </c>
      <c r="AD1390" s="268"/>
    </row>
    <row r="1391" spans="1:30" ht="17.100000000000001" customHeight="1">
      <c r="A1391" s="243">
        <v>61</v>
      </c>
      <c r="B1391" s="243">
        <v>7658</v>
      </c>
      <c r="C1391" s="870" t="s">
        <v>8222</v>
      </c>
      <c r="D1391" s="792"/>
      <c r="E1391" s="792"/>
      <c r="F1391" s="794"/>
      <c r="G1391" s="528"/>
      <c r="H1391" s="528"/>
      <c r="I1391" s="794"/>
      <c r="J1391" s="604"/>
      <c r="K1391" s="605"/>
      <c r="L1391" s="518"/>
      <c r="M1391" s="516"/>
      <c r="N1391" s="517"/>
      <c r="O1391" s="518"/>
      <c r="P1391" s="798"/>
      <c r="Q1391" s="530"/>
      <c r="R1391" s="530"/>
      <c r="S1391" s="530"/>
      <c r="T1391" s="1580" t="s">
        <v>4703</v>
      </c>
      <c r="U1391" s="362" t="s">
        <v>163</v>
      </c>
      <c r="V1391" s="356">
        <v>0.7</v>
      </c>
      <c r="W1391" s="523"/>
      <c r="X1391" s="524"/>
      <c r="Y1391" s="642"/>
      <c r="Z1391" s="247"/>
      <c r="AA1391" s="247"/>
      <c r="AB1391" s="247"/>
      <c r="AC1391" s="391">
        <f>ROUND(ROUND(ROUND(H1376*O$8,0)*S1388,0)*V1391,0)</f>
        <v>123</v>
      </c>
      <c r="AD1391" s="268"/>
    </row>
    <row r="1392" spans="1:30" ht="17.100000000000001" customHeight="1">
      <c r="A1392" s="243">
        <v>61</v>
      </c>
      <c r="B1392" s="243">
        <v>7659</v>
      </c>
      <c r="C1392" s="870" t="s">
        <v>8223</v>
      </c>
      <c r="D1392" s="792"/>
      <c r="E1392" s="792"/>
      <c r="F1392" s="794"/>
      <c r="G1392" s="528"/>
      <c r="H1392" s="528"/>
      <c r="I1392" s="794"/>
      <c r="J1392" s="604"/>
      <c r="K1392" s="605"/>
      <c r="L1392" s="518"/>
      <c r="M1392" s="516"/>
      <c r="N1392" s="517"/>
      <c r="O1392" s="518"/>
      <c r="P1392" s="798"/>
      <c r="Q1392" s="530"/>
      <c r="R1392" s="530"/>
      <c r="S1392" s="530"/>
      <c r="T1392" s="1620"/>
      <c r="U1392" s="643"/>
      <c r="V1392" s="365"/>
      <c r="W1392" s="319"/>
      <c r="X1392" s="288"/>
      <c r="Y1392" s="526"/>
      <c r="Z1392" s="762" t="s">
        <v>167</v>
      </c>
      <c r="AA1392" s="354">
        <v>5</v>
      </c>
      <c r="AB1392" s="763" t="s">
        <v>168</v>
      </c>
      <c r="AC1392" s="391">
        <f>ROUND(ROUND(ROUND(H1376*O$8,0)*S1388,0)*V1391,0)-AA1392</f>
        <v>118</v>
      </c>
      <c r="AD1392" s="268"/>
    </row>
    <row r="1393" spans="1:30" ht="17.100000000000001" customHeight="1">
      <c r="A1393" s="243">
        <v>61</v>
      </c>
      <c r="B1393" s="243">
        <v>7660</v>
      </c>
      <c r="C1393" s="870" t="s">
        <v>8224</v>
      </c>
      <c r="D1393" s="792"/>
      <c r="E1393" s="792"/>
      <c r="F1393" s="794"/>
      <c r="G1393" s="528"/>
      <c r="H1393" s="528"/>
      <c r="I1393" s="794"/>
      <c r="J1393" s="604"/>
      <c r="K1393" s="605"/>
      <c r="L1393" s="518"/>
      <c r="M1393" s="516"/>
      <c r="N1393" s="517"/>
      <c r="O1393" s="518"/>
      <c r="P1393" s="799"/>
      <c r="Q1393" s="643"/>
      <c r="R1393" s="1644"/>
      <c r="S1393" s="1652"/>
      <c r="T1393" s="1620"/>
      <c r="U1393" s="779"/>
      <c r="V1393" s="780"/>
      <c r="W1393" s="1684" t="s">
        <v>4700</v>
      </c>
      <c r="X1393" s="362" t="s">
        <v>163</v>
      </c>
      <c r="Y1393" s="395">
        <v>0.85</v>
      </c>
      <c r="Z1393" s="355"/>
      <c r="AA1393" s="247"/>
      <c r="AB1393" s="247"/>
      <c r="AC1393" s="391">
        <f>ROUND(ROUND(ROUND(ROUND(H1376*O$8,0)*S1388,0)*V1391,0)*Y1393,0)</f>
        <v>105</v>
      </c>
      <c r="AD1393" s="268"/>
    </row>
    <row r="1394" spans="1:30" ht="17.100000000000001" customHeight="1">
      <c r="A1394" s="243">
        <v>61</v>
      </c>
      <c r="B1394" s="243">
        <v>7661</v>
      </c>
      <c r="C1394" s="870" t="s">
        <v>8225</v>
      </c>
      <c r="D1394" s="792"/>
      <c r="E1394" s="792"/>
      <c r="F1394" s="794"/>
      <c r="G1394" s="528"/>
      <c r="H1394" s="528"/>
      <c r="I1394" s="794"/>
      <c r="J1394" s="604"/>
      <c r="K1394" s="605"/>
      <c r="L1394" s="518"/>
      <c r="M1394" s="516"/>
      <c r="N1394" s="517"/>
      <c r="O1394" s="518"/>
      <c r="P1394" s="799"/>
      <c r="Q1394" s="643"/>
      <c r="R1394" s="643"/>
      <c r="S1394" s="643"/>
      <c r="T1394" s="781"/>
      <c r="U1394" s="537"/>
      <c r="V1394" s="783"/>
      <c r="W1394" s="1651"/>
      <c r="X1394" s="512"/>
      <c r="Y1394" s="368"/>
      <c r="Z1394" s="762" t="s">
        <v>167</v>
      </c>
      <c r="AA1394" s="354">
        <v>5</v>
      </c>
      <c r="AB1394" s="763" t="s">
        <v>168</v>
      </c>
      <c r="AC1394" s="391">
        <f>ROUND(ROUND(ROUND(ROUND(H1376*O$8,0)*S1388,0)*V1391,0)*Y1393,0)-AA1394</f>
        <v>100</v>
      </c>
      <c r="AD1394" s="268"/>
    </row>
    <row r="1395" spans="1:30" ht="17.100000000000001" customHeight="1">
      <c r="A1395" s="243">
        <v>61</v>
      </c>
      <c r="B1395" s="243">
        <v>7662</v>
      </c>
      <c r="C1395" s="870" t="s">
        <v>8226</v>
      </c>
      <c r="D1395" s="792"/>
      <c r="E1395" s="792"/>
      <c r="F1395" s="794"/>
      <c r="G1395" s="528"/>
      <c r="H1395" s="528"/>
      <c r="I1395" s="794"/>
      <c r="J1395" s="604"/>
      <c r="K1395" s="605"/>
      <c r="L1395" s="518"/>
      <c r="M1395" s="516"/>
      <c r="N1395" s="517"/>
      <c r="O1395" s="518"/>
      <c r="P1395" s="798"/>
      <c r="Q1395" s="643"/>
      <c r="R1395" s="1646"/>
      <c r="S1395" s="1649"/>
      <c r="T1395" s="1580" t="s">
        <v>4708</v>
      </c>
      <c r="U1395" s="643" t="s">
        <v>163</v>
      </c>
      <c r="V1395" s="365">
        <v>0.85</v>
      </c>
      <c r="W1395" s="523"/>
      <c r="X1395" s="524"/>
      <c r="Y1395" s="642"/>
      <c r="Z1395" s="247"/>
      <c r="AA1395" s="247"/>
      <c r="AB1395" s="247"/>
      <c r="AC1395" s="391">
        <f>ROUND(ROUND(ROUND(H1376*O$8,0)*S1388,0)*V1395,0)</f>
        <v>150</v>
      </c>
      <c r="AD1395" s="268"/>
    </row>
    <row r="1396" spans="1:30" ht="17.100000000000001" customHeight="1">
      <c r="A1396" s="243">
        <v>61</v>
      </c>
      <c r="B1396" s="243">
        <v>7663</v>
      </c>
      <c r="C1396" s="870" t="s">
        <v>8227</v>
      </c>
      <c r="D1396" s="792"/>
      <c r="E1396" s="792"/>
      <c r="F1396" s="794"/>
      <c r="G1396" s="528"/>
      <c r="H1396" s="528"/>
      <c r="I1396" s="794"/>
      <c r="J1396" s="604"/>
      <c r="K1396" s="605"/>
      <c r="L1396" s="518"/>
      <c r="M1396" s="516"/>
      <c r="N1396" s="517"/>
      <c r="O1396" s="518"/>
      <c r="P1396" s="798"/>
      <c r="Q1396" s="643"/>
      <c r="R1396" s="365"/>
      <c r="S1396" s="365"/>
      <c r="T1396" s="1620"/>
      <c r="U1396" s="643"/>
      <c r="V1396" s="365"/>
      <c r="W1396" s="319"/>
      <c r="X1396" s="288"/>
      <c r="Y1396" s="526"/>
      <c r="Z1396" s="762" t="s">
        <v>167</v>
      </c>
      <c r="AA1396" s="354">
        <v>5</v>
      </c>
      <c r="AB1396" s="763" t="s">
        <v>168</v>
      </c>
      <c r="AC1396" s="391">
        <f>ROUND(ROUND(ROUND(H1376*O$8,0)*S1388,0)*V1395,0)-AA1396</f>
        <v>145</v>
      </c>
      <c r="AD1396" s="268"/>
    </row>
    <row r="1397" spans="1:30" ht="17.100000000000001" customHeight="1">
      <c r="A1397" s="243">
        <v>61</v>
      </c>
      <c r="B1397" s="243">
        <v>7664</v>
      </c>
      <c r="C1397" s="870" t="s">
        <v>8228</v>
      </c>
      <c r="D1397" s="792"/>
      <c r="E1397" s="792"/>
      <c r="F1397" s="794"/>
      <c r="G1397" s="528"/>
      <c r="H1397" s="528"/>
      <c r="I1397" s="794"/>
      <c r="J1397" s="604"/>
      <c r="K1397" s="605"/>
      <c r="L1397" s="518"/>
      <c r="M1397" s="516"/>
      <c r="N1397" s="517"/>
      <c r="O1397" s="518"/>
      <c r="P1397" s="799"/>
      <c r="Q1397" s="643"/>
      <c r="R1397" s="365"/>
      <c r="S1397" s="365"/>
      <c r="T1397" s="1620"/>
      <c r="U1397" s="779"/>
      <c r="V1397" s="780"/>
      <c r="W1397" s="1684" t="s">
        <v>4700</v>
      </c>
      <c r="X1397" s="362" t="s">
        <v>163</v>
      </c>
      <c r="Y1397" s="395">
        <v>0.85</v>
      </c>
      <c r="Z1397" s="355"/>
      <c r="AA1397" s="247"/>
      <c r="AB1397" s="247"/>
      <c r="AC1397" s="391">
        <f>ROUND(ROUND(ROUND(ROUND(H1376*O$8,0)*S1388,0)*V1395,0)*Y1397,0)</f>
        <v>128</v>
      </c>
      <c r="AD1397" s="268"/>
    </row>
    <row r="1398" spans="1:30" ht="17.100000000000001" customHeight="1">
      <c r="A1398" s="243">
        <v>61</v>
      </c>
      <c r="B1398" s="243">
        <v>7665</v>
      </c>
      <c r="C1398" s="870" t="s">
        <v>8229</v>
      </c>
      <c r="D1398" s="792"/>
      <c r="E1398" s="792"/>
      <c r="F1398" s="794"/>
      <c r="G1398" s="528"/>
      <c r="H1398" s="528"/>
      <c r="I1398" s="794"/>
      <c r="J1398" s="604"/>
      <c r="K1398" s="605"/>
      <c r="L1398" s="518"/>
      <c r="M1398" s="516"/>
      <c r="N1398" s="517"/>
      <c r="O1398" s="518"/>
      <c r="P1398" s="798"/>
      <c r="Q1398" s="788"/>
      <c r="R1398" s="512"/>
      <c r="S1398" s="789"/>
      <c r="T1398" s="1642"/>
      <c r="U1398" s="537"/>
      <c r="V1398" s="783"/>
      <c r="W1398" s="1651"/>
      <c r="X1398" s="512"/>
      <c r="Y1398" s="368"/>
      <c r="Z1398" s="762" t="s">
        <v>167</v>
      </c>
      <c r="AA1398" s="354">
        <v>5</v>
      </c>
      <c r="AB1398" s="763" t="s">
        <v>168</v>
      </c>
      <c r="AC1398" s="391">
        <f>ROUND(ROUND(ROUND(ROUND(H1376*O$8,0)*S1388,0)*V1395,0)*Y1397,0)-AA1398</f>
        <v>123</v>
      </c>
      <c r="AD1398" s="268"/>
    </row>
    <row r="1399" spans="1:30" ht="17.100000000000001" customHeight="1">
      <c r="A1399" s="243">
        <v>61</v>
      </c>
      <c r="B1399" s="243">
        <v>7666</v>
      </c>
      <c r="C1399" s="870" t="s">
        <v>8230</v>
      </c>
      <c r="D1399" s="792"/>
      <c r="E1399" s="792"/>
      <c r="F1399" s="794"/>
      <c r="G1399" s="528"/>
      <c r="H1399" s="528"/>
      <c r="I1399" s="794"/>
      <c r="J1399" s="604"/>
      <c r="K1399" s="605"/>
      <c r="L1399" s="518"/>
      <c r="M1399" s="516"/>
      <c r="N1399" s="517"/>
      <c r="O1399" s="518"/>
      <c r="P1399" s="798"/>
      <c r="Q1399" s="1580" t="s">
        <v>165</v>
      </c>
      <c r="R1399" s="775"/>
      <c r="S1399" s="775"/>
      <c r="T1399" s="359"/>
      <c r="U1399" s="360"/>
      <c r="V1399" s="361"/>
      <c r="W1399" s="523"/>
      <c r="X1399" s="524"/>
      <c r="Y1399" s="642"/>
      <c r="Z1399" s="247"/>
      <c r="AA1399" s="247"/>
      <c r="AB1399" s="247"/>
      <c r="AC1399" s="391">
        <f>ROUND(ROUND(H1376*O$8,0)*S1400,0)</f>
        <v>126</v>
      </c>
      <c r="AD1399" s="268"/>
    </row>
    <row r="1400" spans="1:30" ht="17.100000000000001" customHeight="1">
      <c r="A1400" s="243">
        <v>61</v>
      </c>
      <c r="B1400" s="243">
        <v>7667</v>
      </c>
      <c r="C1400" s="870" t="s">
        <v>8231</v>
      </c>
      <c r="D1400" s="792"/>
      <c r="E1400" s="792"/>
      <c r="F1400" s="794"/>
      <c r="G1400" s="528"/>
      <c r="H1400" s="528"/>
      <c r="I1400" s="794"/>
      <c r="J1400" s="604"/>
      <c r="K1400" s="605"/>
      <c r="L1400" s="518"/>
      <c r="M1400" s="516"/>
      <c r="N1400" s="517"/>
      <c r="O1400" s="518"/>
      <c r="P1400" s="797"/>
      <c r="Q1400" s="1620"/>
      <c r="R1400" s="643" t="s">
        <v>163</v>
      </c>
      <c r="S1400" s="365">
        <v>0.5</v>
      </c>
      <c r="T1400" s="777"/>
      <c r="U1400" s="639"/>
      <c r="V1400" s="529"/>
      <c r="W1400" s="516"/>
      <c r="X1400" s="517"/>
      <c r="Y1400" s="526"/>
      <c r="Z1400" s="762" t="s">
        <v>167</v>
      </c>
      <c r="AA1400" s="354">
        <v>5</v>
      </c>
      <c r="AB1400" s="763" t="s">
        <v>168</v>
      </c>
      <c r="AC1400" s="391">
        <f>ROUND(ROUND(H1376*O$8,0)*S1400,0)-AA1400</f>
        <v>121</v>
      </c>
      <c r="AD1400" s="268"/>
    </row>
    <row r="1401" spans="1:30" ht="17.100000000000001" customHeight="1">
      <c r="A1401" s="243">
        <v>61</v>
      </c>
      <c r="B1401" s="243">
        <v>7668</v>
      </c>
      <c r="C1401" s="870" t="s">
        <v>8232</v>
      </c>
      <c r="D1401" s="792"/>
      <c r="E1401" s="792"/>
      <c r="F1401" s="794"/>
      <c r="G1401" s="528"/>
      <c r="H1401" s="528"/>
      <c r="I1401" s="794"/>
      <c r="J1401" s="604"/>
      <c r="K1401" s="605"/>
      <c r="L1401" s="518"/>
      <c r="M1401" s="516"/>
      <c r="N1401" s="517"/>
      <c r="O1401" s="518"/>
      <c r="P1401" s="797"/>
      <c r="Q1401" s="1620"/>
      <c r="R1401" s="530"/>
      <c r="S1401" s="530"/>
      <c r="T1401" s="777"/>
      <c r="U1401" s="639"/>
      <c r="V1401" s="529"/>
      <c r="W1401" s="1684" t="s">
        <v>4700</v>
      </c>
      <c r="X1401" s="362" t="s">
        <v>163</v>
      </c>
      <c r="Y1401" s="395">
        <v>0.85</v>
      </c>
      <c r="Z1401" s="355"/>
      <c r="AA1401" s="247"/>
      <c r="AB1401" s="247"/>
      <c r="AC1401" s="391">
        <f>ROUND(ROUND(ROUND(H1376*O$8,0)*S1400,0)*Y1401,0)</f>
        <v>107</v>
      </c>
      <c r="AD1401" s="268"/>
    </row>
    <row r="1402" spans="1:30" ht="17.100000000000001" customHeight="1">
      <c r="A1402" s="243">
        <v>61</v>
      </c>
      <c r="B1402" s="243">
        <v>7669</v>
      </c>
      <c r="C1402" s="870" t="s">
        <v>8233</v>
      </c>
      <c r="D1402" s="792"/>
      <c r="E1402" s="792"/>
      <c r="F1402" s="794"/>
      <c r="G1402" s="528"/>
      <c r="H1402" s="528"/>
      <c r="I1402" s="794"/>
      <c r="J1402" s="604"/>
      <c r="K1402" s="605"/>
      <c r="L1402" s="518"/>
      <c r="M1402" s="516"/>
      <c r="N1402" s="517"/>
      <c r="O1402" s="518"/>
      <c r="P1402" s="797"/>
      <c r="Q1402" s="1620"/>
      <c r="R1402" s="643"/>
      <c r="S1402" s="643"/>
      <c r="T1402" s="778"/>
      <c r="U1402" s="525"/>
      <c r="V1402" s="539"/>
      <c r="W1402" s="1651"/>
      <c r="X1402" s="512"/>
      <c r="Y1402" s="368"/>
      <c r="Z1402" s="762" t="s">
        <v>167</v>
      </c>
      <c r="AA1402" s="354">
        <v>5</v>
      </c>
      <c r="AB1402" s="763" t="s">
        <v>168</v>
      </c>
      <c r="AC1402" s="391">
        <f>ROUND(ROUND(ROUND(H1376*O$8,0)*S1400,0)*Y1401,0)-AA1402</f>
        <v>102</v>
      </c>
      <c r="AD1402" s="268"/>
    </row>
    <row r="1403" spans="1:30" ht="17.100000000000001" customHeight="1">
      <c r="A1403" s="243">
        <v>61</v>
      </c>
      <c r="B1403" s="243">
        <v>7670</v>
      </c>
      <c r="C1403" s="870" t="s">
        <v>8234</v>
      </c>
      <c r="D1403" s="792"/>
      <c r="E1403" s="792"/>
      <c r="F1403" s="794"/>
      <c r="G1403" s="528"/>
      <c r="H1403" s="528"/>
      <c r="I1403" s="794"/>
      <c r="J1403" s="604"/>
      <c r="K1403" s="605"/>
      <c r="L1403" s="518"/>
      <c r="M1403" s="516"/>
      <c r="N1403" s="517"/>
      <c r="O1403" s="518"/>
      <c r="P1403" s="798"/>
      <c r="Q1403" s="530"/>
      <c r="R1403" s="530"/>
      <c r="S1403" s="530"/>
      <c r="T1403" s="1580" t="s">
        <v>4703</v>
      </c>
      <c r="U1403" s="362" t="s">
        <v>163</v>
      </c>
      <c r="V1403" s="356">
        <v>0.7</v>
      </c>
      <c r="W1403" s="523"/>
      <c r="X1403" s="524"/>
      <c r="Y1403" s="642"/>
      <c r="Z1403" s="247"/>
      <c r="AA1403" s="247"/>
      <c r="AB1403" s="247"/>
      <c r="AC1403" s="391">
        <f>ROUND(ROUND(ROUND(H1376*O$8,0)*S1400,0)*V1403,0)</f>
        <v>88</v>
      </c>
      <c r="AD1403" s="268"/>
    </row>
    <row r="1404" spans="1:30" ht="17.100000000000001" customHeight="1">
      <c r="A1404" s="243">
        <v>61</v>
      </c>
      <c r="B1404" s="243">
        <v>7671</v>
      </c>
      <c r="C1404" s="870" t="s">
        <v>8235</v>
      </c>
      <c r="D1404" s="792"/>
      <c r="E1404" s="792"/>
      <c r="F1404" s="794"/>
      <c r="G1404" s="528"/>
      <c r="H1404" s="528"/>
      <c r="I1404" s="794"/>
      <c r="J1404" s="604"/>
      <c r="K1404" s="605"/>
      <c r="L1404" s="518"/>
      <c r="M1404" s="516"/>
      <c r="N1404" s="517"/>
      <c r="O1404" s="518"/>
      <c r="P1404" s="798"/>
      <c r="Q1404" s="530"/>
      <c r="R1404" s="530"/>
      <c r="S1404" s="530"/>
      <c r="T1404" s="1620"/>
      <c r="U1404" s="643"/>
      <c r="V1404" s="365"/>
      <c r="W1404" s="319"/>
      <c r="X1404" s="288"/>
      <c r="Y1404" s="526"/>
      <c r="Z1404" s="762" t="s">
        <v>167</v>
      </c>
      <c r="AA1404" s="354">
        <v>5</v>
      </c>
      <c r="AB1404" s="763" t="s">
        <v>168</v>
      </c>
      <c r="AC1404" s="391">
        <f>ROUND(ROUND(ROUND(H1376*O$8,0)*S1400,0)*V1403,0)-AA1404</f>
        <v>83</v>
      </c>
      <c r="AD1404" s="268"/>
    </row>
    <row r="1405" spans="1:30" ht="17.100000000000001" customHeight="1">
      <c r="A1405" s="243">
        <v>61</v>
      </c>
      <c r="B1405" s="243">
        <v>7672</v>
      </c>
      <c r="C1405" s="870" t="s">
        <v>8236</v>
      </c>
      <c r="D1405" s="792"/>
      <c r="E1405" s="792"/>
      <c r="F1405" s="794"/>
      <c r="G1405" s="528"/>
      <c r="H1405" s="528"/>
      <c r="I1405" s="794"/>
      <c r="J1405" s="604"/>
      <c r="K1405" s="605"/>
      <c r="L1405" s="518"/>
      <c r="M1405" s="516"/>
      <c r="N1405" s="517"/>
      <c r="O1405" s="518"/>
      <c r="P1405" s="799"/>
      <c r="Q1405" s="643"/>
      <c r="R1405" s="1644"/>
      <c r="S1405" s="1652"/>
      <c r="T1405" s="1620"/>
      <c r="U1405" s="779"/>
      <c r="V1405" s="780"/>
      <c r="W1405" s="1684" t="s">
        <v>4700</v>
      </c>
      <c r="X1405" s="362" t="s">
        <v>163</v>
      </c>
      <c r="Y1405" s="395">
        <v>0.85</v>
      </c>
      <c r="Z1405" s="355"/>
      <c r="AA1405" s="247"/>
      <c r="AB1405" s="247"/>
      <c r="AC1405" s="391">
        <f>ROUND(ROUND(ROUND(ROUND(H1376*O$8,0)*S1400,0)*V1403,0)*Y1405,0)</f>
        <v>75</v>
      </c>
      <c r="AD1405" s="268"/>
    </row>
    <row r="1406" spans="1:30" ht="17.100000000000001" customHeight="1">
      <c r="A1406" s="243">
        <v>61</v>
      </c>
      <c r="B1406" s="243">
        <v>7673</v>
      </c>
      <c r="C1406" s="870" t="s">
        <v>8237</v>
      </c>
      <c r="D1406" s="792"/>
      <c r="E1406" s="792"/>
      <c r="F1406" s="794"/>
      <c r="G1406" s="528"/>
      <c r="H1406" s="528"/>
      <c r="I1406" s="794"/>
      <c r="J1406" s="604"/>
      <c r="K1406" s="605"/>
      <c r="L1406" s="518"/>
      <c r="M1406" s="516"/>
      <c r="N1406" s="517"/>
      <c r="O1406" s="518"/>
      <c r="P1406" s="799"/>
      <c r="Q1406" s="643"/>
      <c r="R1406" s="643"/>
      <c r="S1406" s="643"/>
      <c r="T1406" s="781"/>
      <c r="U1406" s="537"/>
      <c r="V1406" s="783"/>
      <c r="W1406" s="1651"/>
      <c r="X1406" s="512"/>
      <c r="Y1406" s="368"/>
      <c r="Z1406" s="762" t="s">
        <v>167</v>
      </c>
      <c r="AA1406" s="354">
        <v>5</v>
      </c>
      <c r="AB1406" s="763" t="s">
        <v>168</v>
      </c>
      <c r="AC1406" s="391">
        <f>ROUND(ROUND(ROUND(ROUND(H1376*O$8,0)*S1400,0)*V1403,0)*Y1405,0)-AA1406</f>
        <v>70</v>
      </c>
      <c r="AD1406" s="268"/>
    </row>
    <row r="1407" spans="1:30" ht="17.100000000000001" customHeight="1">
      <c r="A1407" s="243">
        <v>61</v>
      </c>
      <c r="B1407" s="243">
        <v>7674</v>
      </c>
      <c r="C1407" s="870" t="s">
        <v>8238</v>
      </c>
      <c r="D1407" s="792"/>
      <c r="E1407" s="792"/>
      <c r="F1407" s="794"/>
      <c r="G1407" s="528"/>
      <c r="H1407" s="528"/>
      <c r="I1407" s="794"/>
      <c r="J1407" s="604"/>
      <c r="K1407" s="605"/>
      <c r="L1407" s="518"/>
      <c r="M1407" s="516"/>
      <c r="N1407" s="517"/>
      <c r="O1407" s="518"/>
      <c r="P1407" s="798"/>
      <c r="Q1407" s="643"/>
      <c r="R1407" s="1646"/>
      <c r="S1407" s="1649"/>
      <c r="T1407" s="1580" t="s">
        <v>4708</v>
      </c>
      <c r="U1407" s="643" t="s">
        <v>163</v>
      </c>
      <c r="V1407" s="365">
        <v>0.85</v>
      </c>
      <c r="W1407" s="523"/>
      <c r="X1407" s="524"/>
      <c r="Y1407" s="642"/>
      <c r="Z1407" s="247"/>
      <c r="AA1407" s="247"/>
      <c r="AB1407" s="247"/>
      <c r="AC1407" s="391">
        <f>ROUND(ROUND(ROUND(H1376*O$8,0)*S1400,0)*V1407,0)</f>
        <v>107</v>
      </c>
      <c r="AD1407" s="268"/>
    </row>
    <row r="1408" spans="1:30" ht="17.100000000000001" customHeight="1">
      <c r="A1408" s="243">
        <v>61</v>
      </c>
      <c r="B1408" s="243">
        <v>7675</v>
      </c>
      <c r="C1408" s="870" t="s">
        <v>8239</v>
      </c>
      <c r="D1408" s="792"/>
      <c r="E1408" s="792"/>
      <c r="F1408" s="794"/>
      <c r="G1408" s="528"/>
      <c r="H1408" s="528"/>
      <c r="I1408" s="794"/>
      <c r="J1408" s="604"/>
      <c r="K1408" s="605"/>
      <c r="L1408" s="518"/>
      <c r="M1408" s="516"/>
      <c r="N1408" s="517"/>
      <c r="O1408" s="518"/>
      <c r="P1408" s="798"/>
      <c r="Q1408" s="643"/>
      <c r="R1408" s="365"/>
      <c r="S1408" s="365"/>
      <c r="T1408" s="1620"/>
      <c r="U1408" s="643"/>
      <c r="V1408" s="365"/>
      <c r="W1408" s="319"/>
      <c r="X1408" s="288"/>
      <c r="Y1408" s="526"/>
      <c r="Z1408" s="762" t="s">
        <v>167</v>
      </c>
      <c r="AA1408" s="354">
        <v>5</v>
      </c>
      <c r="AB1408" s="763" t="s">
        <v>168</v>
      </c>
      <c r="AC1408" s="391">
        <f>ROUND(ROUND(ROUND(H1376*O$8,0)*S1400,0)*V1407,0)-AA1408</f>
        <v>102</v>
      </c>
      <c r="AD1408" s="268"/>
    </row>
    <row r="1409" spans="1:30" ht="17.100000000000001" customHeight="1">
      <c r="A1409" s="243">
        <v>61</v>
      </c>
      <c r="B1409" s="243">
        <v>7676</v>
      </c>
      <c r="C1409" s="870" t="s">
        <v>8240</v>
      </c>
      <c r="D1409" s="792"/>
      <c r="E1409" s="792"/>
      <c r="F1409" s="794"/>
      <c r="G1409" s="528"/>
      <c r="H1409" s="528"/>
      <c r="I1409" s="794"/>
      <c r="J1409" s="604"/>
      <c r="K1409" s="605"/>
      <c r="L1409" s="518"/>
      <c r="M1409" s="516"/>
      <c r="N1409" s="517"/>
      <c r="O1409" s="518"/>
      <c r="P1409" s="799"/>
      <c r="Q1409" s="643"/>
      <c r="R1409" s="365"/>
      <c r="S1409" s="365"/>
      <c r="T1409" s="1620"/>
      <c r="U1409" s="779"/>
      <c r="V1409" s="780"/>
      <c r="W1409" s="1684" t="s">
        <v>4700</v>
      </c>
      <c r="X1409" s="362" t="s">
        <v>163</v>
      </c>
      <c r="Y1409" s="395">
        <v>0.85</v>
      </c>
      <c r="Z1409" s="355"/>
      <c r="AA1409" s="247"/>
      <c r="AB1409" s="247"/>
      <c r="AC1409" s="391">
        <f>ROUND(ROUND(ROUND(ROUND(H1376*O$8,0)*S1400,0)*V1407,0)*Y1409,0)</f>
        <v>91</v>
      </c>
      <c r="AD1409" s="268"/>
    </row>
    <row r="1410" spans="1:30" ht="17.100000000000001" customHeight="1">
      <c r="A1410" s="243">
        <v>61</v>
      </c>
      <c r="B1410" s="243">
        <v>7677</v>
      </c>
      <c r="C1410" s="870" t="s">
        <v>8241</v>
      </c>
      <c r="D1410" s="792"/>
      <c r="E1410" s="792"/>
      <c r="F1410" s="794"/>
      <c r="G1410" s="528"/>
      <c r="H1410" s="528"/>
      <c r="I1410" s="794"/>
      <c r="J1410" s="604"/>
      <c r="K1410" s="605"/>
      <c r="L1410" s="518"/>
      <c r="M1410" s="516"/>
      <c r="N1410" s="517"/>
      <c r="O1410" s="518"/>
      <c r="P1410" s="506"/>
      <c r="Q1410" s="643"/>
      <c r="R1410" s="643"/>
      <c r="S1410" s="643"/>
      <c r="T1410" s="1642"/>
      <c r="U1410" s="537"/>
      <c r="V1410" s="783"/>
      <c r="W1410" s="1651"/>
      <c r="X1410" s="512"/>
      <c r="Y1410" s="368"/>
      <c r="Z1410" s="762" t="s">
        <v>167</v>
      </c>
      <c r="AA1410" s="354">
        <v>5</v>
      </c>
      <c r="AB1410" s="763" t="s">
        <v>168</v>
      </c>
      <c r="AC1410" s="391">
        <f>ROUND(ROUND(ROUND(ROUND(H1376*O$8,0)*S1400,0)*V1407,0)*Y1409,0)-AA1410</f>
        <v>86</v>
      </c>
      <c r="AD1410" s="268"/>
    </row>
    <row r="1411" spans="1:30" ht="17.100000000000001" customHeight="1">
      <c r="A1411" s="243">
        <v>61</v>
      </c>
      <c r="B1411" s="243">
        <v>7678</v>
      </c>
      <c r="C1411" s="870" t="s">
        <v>8242</v>
      </c>
      <c r="D1411" s="792"/>
      <c r="E1411" s="792"/>
      <c r="F1411" s="794"/>
      <c r="G1411" s="528"/>
      <c r="H1411" s="528"/>
      <c r="I1411" s="794"/>
      <c r="J1411" s="1622" t="s">
        <v>5845</v>
      </c>
      <c r="K1411" s="800"/>
      <c r="L1411" s="877"/>
      <c r="M1411" s="878"/>
      <c r="N1411" s="801"/>
      <c r="O1411" s="879"/>
      <c r="P1411" s="523"/>
      <c r="Q1411" s="524"/>
      <c r="R1411" s="524"/>
      <c r="S1411" s="524"/>
      <c r="T1411" s="359"/>
      <c r="U1411" s="361"/>
      <c r="V1411" s="524"/>
      <c r="W1411" s="523"/>
      <c r="X1411" s="524"/>
      <c r="Y1411" s="642"/>
      <c r="Z1411" s="247"/>
      <c r="AA1411" s="247"/>
      <c r="AB1411" s="247"/>
      <c r="AC1411" s="391">
        <f>ROUND(ROUND(H1376+K1412,0)*O$8,0)</f>
        <v>256</v>
      </c>
      <c r="AD1411" s="268"/>
    </row>
    <row r="1412" spans="1:30" ht="17.100000000000001" customHeight="1">
      <c r="A1412" s="243">
        <v>61</v>
      </c>
      <c r="B1412" s="243">
        <v>7679</v>
      </c>
      <c r="C1412" s="870" t="s">
        <v>8243</v>
      </c>
      <c r="D1412" s="793"/>
      <c r="E1412" s="793"/>
      <c r="F1412" s="522"/>
      <c r="G1412" s="521"/>
      <c r="H1412" s="521"/>
      <c r="I1412" s="522"/>
      <c r="J1412" s="1624"/>
      <c r="K1412" s="643">
        <v>6</v>
      </c>
      <c r="L1412" s="880" t="s">
        <v>16</v>
      </c>
      <c r="M1412" s="881"/>
      <c r="N1412" s="802"/>
      <c r="O1412" s="880"/>
      <c r="P1412" s="516"/>
      <c r="Q1412" s="517"/>
      <c r="R1412" s="517"/>
      <c r="S1412" s="517"/>
      <c r="T1412" s="777"/>
      <c r="U1412" s="529"/>
      <c r="V1412" s="517"/>
      <c r="W1412" s="516"/>
      <c r="X1412" s="517"/>
      <c r="Y1412" s="526"/>
      <c r="Z1412" s="762" t="s">
        <v>167</v>
      </c>
      <c r="AA1412" s="354">
        <v>5</v>
      </c>
      <c r="AB1412" s="763" t="s">
        <v>168</v>
      </c>
      <c r="AC1412" s="391">
        <f>ROUND(ROUND(H1376+K1412,0)*O$8,0)-AA1412</f>
        <v>251</v>
      </c>
      <c r="AD1412" s="268"/>
    </row>
    <row r="1413" spans="1:30" ht="17.100000000000001" customHeight="1">
      <c r="A1413" s="243">
        <v>61</v>
      </c>
      <c r="B1413" s="243">
        <v>7680</v>
      </c>
      <c r="C1413" s="870" t="s">
        <v>8244</v>
      </c>
      <c r="D1413" s="793"/>
      <c r="E1413" s="793"/>
      <c r="F1413" s="522"/>
      <c r="G1413" s="521"/>
      <c r="H1413" s="521"/>
      <c r="I1413" s="522"/>
      <c r="J1413" s="1624"/>
      <c r="K1413" s="605"/>
      <c r="L1413" s="518"/>
      <c r="M1413" s="516"/>
      <c r="N1413" s="517"/>
      <c r="O1413" s="518"/>
      <c r="P1413" s="516"/>
      <c r="Q1413" s="517"/>
      <c r="R1413" s="517"/>
      <c r="S1413" s="517"/>
      <c r="T1413" s="777"/>
      <c r="U1413" s="529"/>
      <c r="V1413" s="518"/>
      <c r="W1413" s="1684" t="s">
        <v>4700</v>
      </c>
      <c r="X1413" s="362" t="s">
        <v>163</v>
      </c>
      <c r="Y1413" s="395">
        <v>0.85</v>
      </c>
      <c r="Z1413" s="355"/>
      <c r="AA1413" s="247"/>
      <c r="AB1413" s="247"/>
      <c r="AC1413" s="391">
        <f>ROUND(ROUND(ROUND(H1376+K1412,0)*O$8,0)*Y1413,0)</f>
        <v>218</v>
      </c>
      <c r="AD1413" s="268"/>
    </row>
    <row r="1414" spans="1:30" ht="17.100000000000001" customHeight="1">
      <c r="A1414" s="243">
        <v>61</v>
      </c>
      <c r="B1414" s="243">
        <v>7681</v>
      </c>
      <c r="C1414" s="870" t="s">
        <v>8245</v>
      </c>
      <c r="D1414" s="793"/>
      <c r="E1414" s="793"/>
      <c r="F1414" s="794"/>
      <c r="G1414" s="528"/>
      <c r="H1414" s="528"/>
      <c r="I1414" s="794"/>
      <c r="J1414" s="604"/>
      <c r="K1414" s="605"/>
      <c r="L1414" s="518"/>
      <c r="M1414" s="516"/>
      <c r="N1414" s="517"/>
      <c r="O1414" s="518"/>
      <c r="P1414" s="516"/>
      <c r="Q1414" s="517"/>
      <c r="R1414" s="517"/>
      <c r="S1414" s="517"/>
      <c r="T1414" s="778"/>
      <c r="U1414" s="539"/>
      <c r="V1414" s="526"/>
      <c r="W1414" s="1651"/>
      <c r="X1414" s="512"/>
      <c r="Y1414" s="368"/>
      <c r="Z1414" s="762" t="s">
        <v>167</v>
      </c>
      <c r="AA1414" s="354">
        <v>5</v>
      </c>
      <c r="AB1414" s="763" t="s">
        <v>168</v>
      </c>
      <c r="AC1414" s="391">
        <f>ROUND(ROUND(ROUND(H1376+K1412,0)*O$8,0)*Y1413,0)-AA1414</f>
        <v>213</v>
      </c>
      <c r="AD1414" s="268"/>
    </row>
    <row r="1415" spans="1:30" ht="17.100000000000001" customHeight="1">
      <c r="A1415" s="243">
        <v>61</v>
      </c>
      <c r="B1415" s="243">
        <v>7682</v>
      </c>
      <c r="C1415" s="870" t="s">
        <v>8246</v>
      </c>
      <c r="D1415" s="793"/>
      <c r="E1415" s="793"/>
      <c r="F1415" s="794"/>
      <c r="G1415" s="528"/>
      <c r="H1415" s="528"/>
      <c r="I1415" s="794"/>
      <c r="J1415" s="604"/>
      <c r="K1415" s="605"/>
      <c r="L1415" s="518"/>
      <c r="M1415" s="516"/>
      <c r="N1415" s="517"/>
      <c r="O1415" s="518"/>
      <c r="P1415" s="516"/>
      <c r="Q1415" s="517"/>
      <c r="R1415" s="517"/>
      <c r="S1415" s="517"/>
      <c r="T1415" s="1580" t="s">
        <v>4703</v>
      </c>
      <c r="U1415" s="362" t="s">
        <v>163</v>
      </c>
      <c r="V1415" s="356">
        <v>0.7</v>
      </c>
      <c r="W1415" s="523"/>
      <c r="X1415" s="524"/>
      <c r="Y1415" s="642"/>
      <c r="Z1415" s="247"/>
      <c r="AA1415" s="247"/>
      <c r="AB1415" s="247"/>
      <c r="AC1415" s="391">
        <f>ROUND(ROUND(ROUND(H1376+K1412,0)*O$8,0)*V1415,0)</f>
        <v>179</v>
      </c>
      <c r="AD1415" s="268"/>
    </row>
    <row r="1416" spans="1:30" ht="17.100000000000001" customHeight="1">
      <c r="A1416" s="243">
        <v>61</v>
      </c>
      <c r="B1416" s="243">
        <v>7683</v>
      </c>
      <c r="C1416" s="870" t="s">
        <v>8247</v>
      </c>
      <c r="D1416" s="793"/>
      <c r="E1416" s="793"/>
      <c r="F1416" s="794"/>
      <c r="G1416" s="528"/>
      <c r="H1416" s="517"/>
      <c r="I1416" s="538"/>
      <c r="J1416" s="604"/>
      <c r="K1416" s="605"/>
      <c r="L1416" s="518"/>
      <c r="M1416" s="516"/>
      <c r="N1416" s="517"/>
      <c r="O1416" s="518"/>
      <c r="P1416" s="516"/>
      <c r="Q1416" s="517"/>
      <c r="R1416" s="517"/>
      <c r="S1416" s="517"/>
      <c r="T1416" s="1620"/>
      <c r="U1416" s="643"/>
      <c r="V1416" s="365"/>
      <c r="W1416" s="319"/>
      <c r="X1416" s="288"/>
      <c r="Y1416" s="526"/>
      <c r="Z1416" s="762" t="s">
        <v>167</v>
      </c>
      <c r="AA1416" s="354">
        <v>5</v>
      </c>
      <c r="AB1416" s="763" t="s">
        <v>168</v>
      </c>
      <c r="AC1416" s="391">
        <f>ROUND(ROUND(ROUND(H1376+K1412,0)*O$8,0)*V1415,0)-AA1416</f>
        <v>174</v>
      </c>
      <c r="AD1416" s="268"/>
    </row>
    <row r="1417" spans="1:30" ht="17.100000000000001" customHeight="1">
      <c r="A1417" s="243">
        <v>61</v>
      </c>
      <c r="B1417" s="243">
        <v>7684</v>
      </c>
      <c r="C1417" s="870" t="s">
        <v>8248</v>
      </c>
      <c r="D1417" s="792"/>
      <c r="E1417" s="793"/>
      <c r="F1417" s="795"/>
      <c r="G1417" s="796"/>
      <c r="H1417" s="517"/>
      <c r="I1417" s="538"/>
      <c r="J1417" s="604"/>
      <c r="K1417" s="605"/>
      <c r="L1417" s="518"/>
      <c r="M1417" s="516"/>
      <c r="N1417" s="517"/>
      <c r="O1417" s="518"/>
      <c r="P1417" s="516"/>
      <c r="Q1417" s="517"/>
      <c r="R1417" s="517"/>
      <c r="S1417" s="517"/>
      <c r="T1417" s="1620"/>
      <c r="U1417" s="779"/>
      <c r="V1417" s="780"/>
      <c r="W1417" s="1684" t="s">
        <v>4700</v>
      </c>
      <c r="X1417" s="362" t="s">
        <v>163</v>
      </c>
      <c r="Y1417" s="395">
        <v>0.85</v>
      </c>
      <c r="Z1417" s="355"/>
      <c r="AA1417" s="247"/>
      <c r="AB1417" s="247"/>
      <c r="AC1417" s="391">
        <f>ROUND(ROUND(ROUND(ROUND(H1376+K1412,0)*O$8,0)*V1415,0)*Y1417,0)</f>
        <v>152</v>
      </c>
      <c r="AD1417" s="268"/>
    </row>
    <row r="1418" spans="1:30" ht="17.100000000000001" customHeight="1">
      <c r="A1418" s="243">
        <v>61</v>
      </c>
      <c r="B1418" s="243">
        <v>7685</v>
      </c>
      <c r="C1418" s="870" t="s">
        <v>8249</v>
      </c>
      <c r="D1418" s="792"/>
      <c r="E1418" s="793"/>
      <c r="F1418" s="795"/>
      <c r="G1418" s="796"/>
      <c r="H1418" s="517"/>
      <c r="I1418" s="538"/>
      <c r="J1418" s="604"/>
      <c r="K1418" s="605"/>
      <c r="L1418" s="518"/>
      <c r="M1418" s="516"/>
      <c r="N1418" s="517"/>
      <c r="O1418" s="518"/>
      <c r="P1418" s="516"/>
      <c r="Q1418" s="517"/>
      <c r="R1418" s="517"/>
      <c r="S1418" s="517"/>
      <c r="T1418" s="781"/>
      <c r="U1418" s="537"/>
      <c r="V1418" s="783"/>
      <c r="W1418" s="1651"/>
      <c r="X1418" s="512"/>
      <c r="Y1418" s="368"/>
      <c r="Z1418" s="762" t="s">
        <v>167</v>
      </c>
      <c r="AA1418" s="354">
        <v>5</v>
      </c>
      <c r="AB1418" s="763" t="s">
        <v>168</v>
      </c>
      <c r="AC1418" s="391">
        <f>ROUND(ROUND(ROUND(ROUND(H1376+K1412,0)*O$8,0)*V1415,0)*Y1417,0)-AA1418</f>
        <v>147</v>
      </c>
      <c r="AD1418" s="268"/>
    </row>
    <row r="1419" spans="1:30" ht="17.100000000000001" customHeight="1">
      <c r="A1419" s="243">
        <v>61</v>
      </c>
      <c r="B1419" s="243">
        <v>7686</v>
      </c>
      <c r="C1419" s="870" t="s">
        <v>8250</v>
      </c>
      <c r="D1419" s="792"/>
      <c r="E1419" s="793"/>
      <c r="F1419" s="795"/>
      <c r="G1419" s="796"/>
      <c r="H1419" s="517"/>
      <c r="I1419" s="538"/>
      <c r="J1419" s="604"/>
      <c r="K1419" s="605"/>
      <c r="L1419" s="518"/>
      <c r="M1419" s="516"/>
      <c r="N1419" s="517"/>
      <c r="O1419" s="518"/>
      <c r="P1419" s="516"/>
      <c r="Q1419" s="517"/>
      <c r="R1419" s="517"/>
      <c r="S1419" s="518"/>
      <c r="T1419" s="1580" t="s">
        <v>4708</v>
      </c>
      <c r="U1419" s="643" t="s">
        <v>163</v>
      </c>
      <c r="V1419" s="365">
        <v>0.85</v>
      </c>
      <c r="W1419" s="523"/>
      <c r="X1419" s="524"/>
      <c r="Y1419" s="642"/>
      <c r="Z1419" s="247"/>
      <c r="AA1419" s="247"/>
      <c r="AB1419" s="247"/>
      <c r="AC1419" s="391">
        <f>ROUND(ROUND(ROUND(H1376+K1412,0)*O$8,0)*V1419,0)</f>
        <v>218</v>
      </c>
      <c r="AD1419" s="268"/>
    </row>
    <row r="1420" spans="1:30" ht="17.100000000000001" customHeight="1">
      <c r="A1420" s="243">
        <v>61</v>
      </c>
      <c r="B1420" s="243">
        <v>7687</v>
      </c>
      <c r="C1420" s="870" t="s">
        <v>8251</v>
      </c>
      <c r="D1420" s="792"/>
      <c r="E1420" s="793"/>
      <c r="F1420" s="795"/>
      <c r="G1420" s="796"/>
      <c r="H1420" s="517"/>
      <c r="I1420" s="538"/>
      <c r="J1420" s="604"/>
      <c r="K1420" s="605"/>
      <c r="L1420" s="518"/>
      <c r="M1420" s="516"/>
      <c r="N1420" s="517"/>
      <c r="O1420" s="518"/>
      <c r="P1420" s="516"/>
      <c r="Q1420" s="517"/>
      <c r="R1420" s="517"/>
      <c r="S1420" s="517"/>
      <c r="T1420" s="1620"/>
      <c r="U1420" s="643"/>
      <c r="V1420" s="365"/>
      <c r="W1420" s="319"/>
      <c r="X1420" s="288"/>
      <c r="Y1420" s="526"/>
      <c r="Z1420" s="762" t="s">
        <v>167</v>
      </c>
      <c r="AA1420" s="354">
        <v>5</v>
      </c>
      <c r="AB1420" s="763" t="s">
        <v>168</v>
      </c>
      <c r="AC1420" s="391">
        <f>ROUND(ROUND(ROUND(H1376+K1412,0)*O$8,0)*V1419,0)-AA1420</f>
        <v>213</v>
      </c>
      <c r="AD1420" s="268"/>
    </row>
    <row r="1421" spans="1:30" ht="17.100000000000001" customHeight="1">
      <c r="A1421" s="243">
        <v>61</v>
      </c>
      <c r="B1421" s="243">
        <v>7688</v>
      </c>
      <c r="C1421" s="870" t="s">
        <v>8252</v>
      </c>
      <c r="D1421" s="792"/>
      <c r="E1421" s="793"/>
      <c r="F1421" s="794"/>
      <c r="G1421" s="528"/>
      <c r="H1421" s="528"/>
      <c r="I1421" s="794"/>
      <c r="J1421" s="604"/>
      <c r="K1421" s="605"/>
      <c r="L1421" s="518"/>
      <c r="M1421" s="516"/>
      <c r="N1421" s="517"/>
      <c r="O1421" s="518"/>
      <c r="P1421" s="516"/>
      <c r="Q1421" s="517"/>
      <c r="R1421" s="517"/>
      <c r="S1421" s="517"/>
      <c r="T1421" s="1620"/>
      <c r="U1421" s="779"/>
      <c r="V1421" s="780"/>
      <c r="W1421" s="1684" t="s">
        <v>4700</v>
      </c>
      <c r="X1421" s="362" t="s">
        <v>163</v>
      </c>
      <c r="Y1421" s="395">
        <v>0.85</v>
      </c>
      <c r="Z1421" s="355"/>
      <c r="AA1421" s="247"/>
      <c r="AB1421" s="247"/>
      <c r="AC1421" s="391">
        <f>ROUND(ROUND(ROUND(ROUND(H1376+K1412,0)*O$8,0)*V1419,0)*Y1421,0)</f>
        <v>185</v>
      </c>
      <c r="AD1421" s="268"/>
    </row>
    <row r="1422" spans="1:30" ht="17.100000000000001" customHeight="1">
      <c r="A1422" s="243">
        <v>61</v>
      </c>
      <c r="B1422" s="243">
        <v>7689</v>
      </c>
      <c r="C1422" s="870" t="s">
        <v>8253</v>
      </c>
      <c r="D1422" s="792"/>
      <c r="E1422" s="793"/>
      <c r="F1422" s="794"/>
      <c r="G1422" s="528"/>
      <c r="H1422" s="528"/>
      <c r="I1422" s="794"/>
      <c r="J1422" s="604"/>
      <c r="K1422" s="605"/>
      <c r="L1422" s="518"/>
      <c r="M1422" s="516"/>
      <c r="N1422" s="517"/>
      <c r="O1422" s="518"/>
      <c r="P1422" s="319"/>
      <c r="Q1422" s="288"/>
      <c r="R1422" s="288"/>
      <c r="S1422" s="288"/>
      <c r="T1422" s="1642"/>
      <c r="U1422" s="537"/>
      <c r="V1422" s="783"/>
      <c r="W1422" s="1651"/>
      <c r="X1422" s="512"/>
      <c r="Y1422" s="368"/>
      <c r="Z1422" s="762" t="s">
        <v>167</v>
      </c>
      <c r="AA1422" s="354">
        <v>5</v>
      </c>
      <c r="AB1422" s="763" t="s">
        <v>168</v>
      </c>
      <c r="AC1422" s="391">
        <f>ROUND(ROUND(ROUND(ROUND(H1376+K1412,0)*O$8,0)*V1419,0)*Y1421,0)-AA1422</f>
        <v>180</v>
      </c>
      <c r="AD1422" s="268"/>
    </row>
    <row r="1423" spans="1:30" ht="17.100000000000001" customHeight="1">
      <c r="A1423" s="243">
        <v>61</v>
      </c>
      <c r="B1423" s="243">
        <v>7690</v>
      </c>
      <c r="C1423" s="870" t="s">
        <v>8254</v>
      </c>
      <c r="D1423" s="792"/>
      <c r="E1423" s="792"/>
      <c r="F1423" s="794"/>
      <c r="G1423" s="528"/>
      <c r="H1423" s="528"/>
      <c r="I1423" s="794"/>
      <c r="J1423" s="604"/>
      <c r="K1423" s="605"/>
      <c r="L1423" s="518"/>
      <c r="M1423" s="516"/>
      <c r="N1423" s="517"/>
      <c r="O1423" s="518"/>
      <c r="P1423" s="1536" t="s">
        <v>4713</v>
      </c>
      <c r="Q1423" s="1580" t="s">
        <v>162</v>
      </c>
      <c r="R1423" s="775"/>
      <c r="S1423" s="775"/>
      <c r="T1423" s="359"/>
      <c r="U1423" s="360"/>
      <c r="V1423" s="361"/>
      <c r="W1423" s="523"/>
      <c r="X1423" s="524"/>
      <c r="Y1423" s="642"/>
      <c r="Z1423" s="247"/>
      <c r="AA1423" s="247"/>
      <c r="AB1423" s="247"/>
      <c r="AC1423" s="391">
        <f>ROUND(ROUND(ROUND(H1376+K1412,0)*O$8,0)*S1424,0)</f>
        <v>179</v>
      </c>
      <c r="AD1423" s="268"/>
    </row>
    <row r="1424" spans="1:30" ht="17.100000000000001" customHeight="1">
      <c r="A1424" s="243">
        <v>61</v>
      </c>
      <c r="B1424" s="243">
        <v>7691</v>
      </c>
      <c r="C1424" s="870" t="s">
        <v>8255</v>
      </c>
      <c r="D1424" s="792"/>
      <c r="E1424" s="792"/>
      <c r="F1424" s="794"/>
      <c r="G1424" s="528"/>
      <c r="H1424" s="528"/>
      <c r="I1424" s="794"/>
      <c r="J1424" s="604"/>
      <c r="K1424" s="605"/>
      <c r="L1424" s="518"/>
      <c r="M1424" s="516"/>
      <c r="N1424" s="517"/>
      <c r="O1424" s="518"/>
      <c r="P1424" s="1648"/>
      <c r="Q1424" s="1620"/>
      <c r="R1424" s="643" t="s">
        <v>163</v>
      </c>
      <c r="S1424" s="365">
        <v>0.7</v>
      </c>
      <c r="T1424" s="777"/>
      <c r="U1424" s="639"/>
      <c r="V1424" s="529"/>
      <c r="W1424" s="516"/>
      <c r="X1424" s="517"/>
      <c r="Y1424" s="526"/>
      <c r="Z1424" s="762" t="s">
        <v>167</v>
      </c>
      <c r="AA1424" s="354">
        <v>5</v>
      </c>
      <c r="AB1424" s="763" t="s">
        <v>168</v>
      </c>
      <c r="AC1424" s="391">
        <f>ROUND(ROUND(ROUND(H1376+K1412,0)*O$8,0)*S1424,0)-AA1424</f>
        <v>174</v>
      </c>
      <c r="AD1424" s="268"/>
    </row>
    <row r="1425" spans="1:30" ht="17.100000000000001" customHeight="1">
      <c r="A1425" s="243">
        <v>61</v>
      </c>
      <c r="B1425" s="243">
        <v>7692</v>
      </c>
      <c r="C1425" s="870" t="s">
        <v>8256</v>
      </c>
      <c r="D1425" s="792"/>
      <c r="E1425" s="792"/>
      <c r="F1425" s="794"/>
      <c r="G1425" s="528"/>
      <c r="H1425" s="528"/>
      <c r="I1425" s="794"/>
      <c r="J1425" s="604"/>
      <c r="K1425" s="605"/>
      <c r="L1425" s="518"/>
      <c r="M1425" s="516"/>
      <c r="N1425" s="517"/>
      <c r="O1425" s="518"/>
      <c r="P1425" s="1648"/>
      <c r="Q1425" s="1620"/>
      <c r="R1425" s="530"/>
      <c r="S1425" s="530"/>
      <c r="T1425" s="777"/>
      <c r="U1425" s="639"/>
      <c r="V1425" s="529"/>
      <c r="W1425" s="1684" t="s">
        <v>4700</v>
      </c>
      <c r="X1425" s="362" t="s">
        <v>163</v>
      </c>
      <c r="Y1425" s="395">
        <v>0.85</v>
      </c>
      <c r="Z1425" s="355"/>
      <c r="AA1425" s="247"/>
      <c r="AB1425" s="247"/>
      <c r="AC1425" s="391">
        <f>ROUND(ROUND(ROUND(ROUND(H1376+K1412,0)*O$8,0)*S1424,0)*Y1425,0)</f>
        <v>152</v>
      </c>
      <c r="AD1425" s="268"/>
    </row>
    <row r="1426" spans="1:30" ht="17.100000000000001" customHeight="1">
      <c r="A1426" s="243">
        <v>61</v>
      </c>
      <c r="B1426" s="243">
        <v>7693</v>
      </c>
      <c r="C1426" s="870" t="s">
        <v>8257</v>
      </c>
      <c r="D1426" s="792"/>
      <c r="E1426" s="792"/>
      <c r="F1426" s="794"/>
      <c r="G1426" s="528"/>
      <c r="H1426" s="528"/>
      <c r="I1426" s="794"/>
      <c r="J1426" s="604"/>
      <c r="K1426" s="605"/>
      <c r="L1426" s="518"/>
      <c r="M1426" s="516"/>
      <c r="N1426" s="517"/>
      <c r="O1426" s="518"/>
      <c r="P1426" s="797"/>
      <c r="Q1426" s="1620"/>
      <c r="R1426" s="643"/>
      <c r="S1426" s="643"/>
      <c r="T1426" s="778"/>
      <c r="U1426" s="525"/>
      <c r="V1426" s="539"/>
      <c r="W1426" s="1651"/>
      <c r="X1426" s="512"/>
      <c r="Y1426" s="368"/>
      <c r="Z1426" s="762" t="s">
        <v>167</v>
      </c>
      <c r="AA1426" s="354">
        <v>5</v>
      </c>
      <c r="AB1426" s="763" t="s">
        <v>168</v>
      </c>
      <c r="AC1426" s="391">
        <f>ROUND(ROUND(ROUND(ROUND(H1376+K1412,0)*O$8,0)*S1424,0)*Y1425,0)-AA1426</f>
        <v>147</v>
      </c>
      <c r="AD1426" s="268"/>
    </row>
    <row r="1427" spans="1:30" ht="17.100000000000001" customHeight="1">
      <c r="A1427" s="243">
        <v>61</v>
      </c>
      <c r="B1427" s="243">
        <v>7694</v>
      </c>
      <c r="C1427" s="870" t="s">
        <v>8258</v>
      </c>
      <c r="D1427" s="792"/>
      <c r="E1427" s="792"/>
      <c r="F1427" s="794"/>
      <c r="G1427" s="528"/>
      <c r="H1427" s="528"/>
      <c r="I1427" s="794"/>
      <c r="J1427" s="604"/>
      <c r="K1427" s="605"/>
      <c r="L1427" s="518"/>
      <c r="M1427" s="516"/>
      <c r="N1427" s="517"/>
      <c r="O1427" s="518"/>
      <c r="P1427" s="798"/>
      <c r="Q1427" s="530"/>
      <c r="R1427" s="530"/>
      <c r="S1427" s="530"/>
      <c r="T1427" s="1580" t="s">
        <v>4703</v>
      </c>
      <c r="U1427" s="362" t="s">
        <v>163</v>
      </c>
      <c r="V1427" s="356">
        <v>0.7</v>
      </c>
      <c r="W1427" s="523"/>
      <c r="X1427" s="524"/>
      <c r="Y1427" s="642"/>
      <c r="Z1427" s="247"/>
      <c r="AA1427" s="247"/>
      <c r="AB1427" s="247"/>
      <c r="AC1427" s="391">
        <f>ROUND(ROUND(ROUND(ROUND(H1376+K1412,0)*O$8,0)*S1424,0)*V1427,0)</f>
        <v>125</v>
      </c>
      <c r="AD1427" s="268"/>
    </row>
    <row r="1428" spans="1:30" ht="17.100000000000001" customHeight="1">
      <c r="A1428" s="243">
        <v>61</v>
      </c>
      <c r="B1428" s="243">
        <v>7695</v>
      </c>
      <c r="C1428" s="870" t="s">
        <v>8259</v>
      </c>
      <c r="D1428" s="792"/>
      <c r="E1428" s="792"/>
      <c r="F1428" s="794"/>
      <c r="G1428" s="528"/>
      <c r="H1428" s="528"/>
      <c r="I1428" s="794"/>
      <c r="J1428" s="604"/>
      <c r="K1428" s="605"/>
      <c r="L1428" s="518"/>
      <c r="M1428" s="516"/>
      <c r="N1428" s="517"/>
      <c r="O1428" s="518"/>
      <c r="P1428" s="798"/>
      <c r="Q1428" s="530"/>
      <c r="R1428" s="530"/>
      <c r="S1428" s="530"/>
      <c r="T1428" s="1620"/>
      <c r="U1428" s="643"/>
      <c r="V1428" s="365"/>
      <c r="W1428" s="319"/>
      <c r="X1428" s="288"/>
      <c r="Y1428" s="526"/>
      <c r="Z1428" s="762" t="s">
        <v>167</v>
      </c>
      <c r="AA1428" s="354">
        <v>5</v>
      </c>
      <c r="AB1428" s="763" t="s">
        <v>168</v>
      </c>
      <c r="AC1428" s="391">
        <f>ROUND(ROUND(ROUND(ROUND(H1376+K1412,0)*O$8,0)*S1424,0)*V1427,0)-AA1428</f>
        <v>120</v>
      </c>
      <c r="AD1428" s="268"/>
    </row>
    <row r="1429" spans="1:30" ht="17.100000000000001" customHeight="1">
      <c r="A1429" s="243">
        <v>61</v>
      </c>
      <c r="B1429" s="243">
        <v>7696</v>
      </c>
      <c r="C1429" s="870" t="s">
        <v>8260</v>
      </c>
      <c r="D1429" s="792"/>
      <c r="E1429" s="792"/>
      <c r="F1429" s="794"/>
      <c r="G1429" s="528"/>
      <c r="H1429" s="528"/>
      <c r="I1429" s="794"/>
      <c r="J1429" s="604"/>
      <c r="K1429" s="605"/>
      <c r="L1429" s="518"/>
      <c r="M1429" s="516"/>
      <c r="N1429" s="517"/>
      <c r="O1429" s="518"/>
      <c r="P1429" s="799"/>
      <c r="Q1429" s="643"/>
      <c r="R1429" s="1644"/>
      <c r="S1429" s="1652"/>
      <c r="T1429" s="1620"/>
      <c r="U1429" s="779"/>
      <c r="V1429" s="780"/>
      <c r="W1429" s="1684" t="s">
        <v>4700</v>
      </c>
      <c r="X1429" s="362" t="s">
        <v>163</v>
      </c>
      <c r="Y1429" s="395">
        <v>0.85</v>
      </c>
      <c r="Z1429" s="355"/>
      <c r="AA1429" s="247"/>
      <c r="AB1429" s="247"/>
      <c r="AC1429" s="391">
        <f>ROUND(ROUND(ROUND(ROUND(ROUND(H1376+K1412,0)*O$8,0)*S1424,0)*V1427,0)*Y1429,0)</f>
        <v>106</v>
      </c>
      <c r="AD1429" s="268"/>
    </row>
    <row r="1430" spans="1:30" ht="17.100000000000001" customHeight="1">
      <c r="A1430" s="243">
        <v>61</v>
      </c>
      <c r="B1430" s="243">
        <v>7697</v>
      </c>
      <c r="C1430" s="870" t="s">
        <v>8261</v>
      </c>
      <c r="D1430" s="792"/>
      <c r="E1430" s="792"/>
      <c r="F1430" s="794"/>
      <c r="G1430" s="528"/>
      <c r="H1430" s="528"/>
      <c r="I1430" s="794"/>
      <c r="J1430" s="604"/>
      <c r="K1430" s="605"/>
      <c r="L1430" s="518"/>
      <c r="M1430" s="516"/>
      <c r="N1430" s="517"/>
      <c r="O1430" s="518"/>
      <c r="P1430" s="799"/>
      <c r="Q1430" s="643"/>
      <c r="R1430" s="643"/>
      <c r="S1430" s="643"/>
      <c r="T1430" s="781"/>
      <c r="U1430" s="537"/>
      <c r="V1430" s="783"/>
      <c r="W1430" s="1651"/>
      <c r="X1430" s="512"/>
      <c r="Y1430" s="368"/>
      <c r="Z1430" s="762" t="s">
        <v>167</v>
      </c>
      <c r="AA1430" s="354">
        <v>5</v>
      </c>
      <c r="AB1430" s="763" t="s">
        <v>168</v>
      </c>
      <c r="AC1430" s="391">
        <f>ROUND(ROUND(ROUND(ROUND(ROUND(H1376+K1412,0)*O$8,0)*S1424,0)*V1427,0)*Y1429,0)-AA1430</f>
        <v>101</v>
      </c>
      <c r="AD1430" s="268"/>
    </row>
    <row r="1431" spans="1:30" ht="17.100000000000001" customHeight="1">
      <c r="A1431" s="243">
        <v>61</v>
      </c>
      <c r="B1431" s="243">
        <v>7698</v>
      </c>
      <c r="C1431" s="870" t="s">
        <v>8262</v>
      </c>
      <c r="D1431" s="792"/>
      <c r="E1431" s="792"/>
      <c r="F1431" s="794"/>
      <c r="G1431" s="528"/>
      <c r="H1431" s="528"/>
      <c r="I1431" s="794"/>
      <c r="J1431" s="604"/>
      <c r="K1431" s="605"/>
      <c r="L1431" s="518"/>
      <c r="M1431" s="516"/>
      <c r="N1431" s="517"/>
      <c r="O1431" s="518"/>
      <c r="P1431" s="798"/>
      <c r="Q1431" s="643"/>
      <c r="R1431" s="1646"/>
      <c r="S1431" s="1649"/>
      <c r="T1431" s="1580" t="s">
        <v>4708</v>
      </c>
      <c r="U1431" s="643" t="s">
        <v>163</v>
      </c>
      <c r="V1431" s="365">
        <v>0.85</v>
      </c>
      <c r="W1431" s="523"/>
      <c r="X1431" s="524"/>
      <c r="Y1431" s="642"/>
      <c r="Z1431" s="247"/>
      <c r="AA1431" s="247"/>
      <c r="AB1431" s="247"/>
      <c r="AC1431" s="391">
        <f>ROUND(ROUND(ROUND(ROUND(H1376+K1412,0)*O$8,0)*S1424,0)*V1431,0)</f>
        <v>152</v>
      </c>
      <c r="AD1431" s="268"/>
    </row>
    <row r="1432" spans="1:30" ht="17.100000000000001" customHeight="1">
      <c r="A1432" s="243">
        <v>61</v>
      </c>
      <c r="B1432" s="243">
        <v>7699</v>
      </c>
      <c r="C1432" s="870" t="s">
        <v>8263</v>
      </c>
      <c r="D1432" s="792"/>
      <c r="E1432" s="792"/>
      <c r="F1432" s="794"/>
      <c r="G1432" s="528"/>
      <c r="H1432" s="528"/>
      <c r="I1432" s="794"/>
      <c r="J1432" s="604"/>
      <c r="K1432" s="605"/>
      <c r="L1432" s="518"/>
      <c r="M1432" s="516"/>
      <c r="N1432" s="517"/>
      <c r="O1432" s="518"/>
      <c r="P1432" s="798"/>
      <c r="Q1432" s="643"/>
      <c r="R1432" s="365"/>
      <c r="S1432" s="365"/>
      <c r="T1432" s="1620"/>
      <c r="U1432" s="643"/>
      <c r="V1432" s="365"/>
      <c r="W1432" s="319"/>
      <c r="X1432" s="288"/>
      <c r="Y1432" s="526"/>
      <c r="Z1432" s="762" t="s">
        <v>167</v>
      </c>
      <c r="AA1432" s="354">
        <v>5</v>
      </c>
      <c r="AB1432" s="763" t="s">
        <v>168</v>
      </c>
      <c r="AC1432" s="391">
        <f>ROUND(ROUND(ROUND(ROUND(H1376+K1412,0)*O$8,0)*S1424,0)*V1431,0)-AA1432</f>
        <v>147</v>
      </c>
      <c r="AD1432" s="268"/>
    </row>
    <row r="1433" spans="1:30" ht="17.100000000000001" customHeight="1">
      <c r="A1433" s="243">
        <v>61</v>
      </c>
      <c r="B1433" s="243">
        <v>7700</v>
      </c>
      <c r="C1433" s="870" t="s">
        <v>8264</v>
      </c>
      <c r="D1433" s="792"/>
      <c r="E1433" s="792"/>
      <c r="F1433" s="794"/>
      <c r="G1433" s="528"/>
      <c r="H1433" s="528"/>
      <c r="I1433" s="794"/>
      <c r="J1433" s="604"/>
      <c r="K1433" s="605"/>
      <c r="L1433" s="518"/>
      <c r="M1433" s="516"/>
      <c r="N1433" s="517"/>
      <c r="O1433" s="518"/>
      <c r="P1433" s="799"/>
      <c r="Q1433" s="643"/>
      <c r="R1433" s="365"/>
      <c r="S1433" s="365"/>
      <c r="T1433" s="1620"/>
      <c r="U1433" s="779"/>
      <c r="V1433" s="780"/>
      <c r="W1433" s="1684" t="s">
        <v>4700</v>
      </c>
      <c r="X1433" s="362" t="s">
        <v>163</v>
      </c>
      <c r="Y1433" s="395">
        <v>0.85</v>
      </c>
      <c r="Z1433" s="355"/>
      <c r="AA1433" s="247"/>
      <c r="AB1433" s="247"/>
      <c r="AC1433" s="391">
        <f>ROUND(ROUND(ROUND(ROUND(ROUND(H1376+K1412,0)*O$8,0)*S1424,0)*V1431,0)*Y1433,0)</f>
        <v>129</v>
      </c>
      <c r="AD1433" s="268"/>
    </row>
    <row r="1434" spans="1:30" ht="17.100000000000001" customHeight="1">
      <c r="A1434" s="243">
        <v>61</v>
      </c>
      <c r="B1434" s="243">
        <v>7701</v>
      </c>
      <c r="C1434" s="870" t="s">
        <v>8265</v>
      </c>
      <c r="D1434" s="792"/>
      <c r="E1434" s="792"/>
      <c r="F1434" s="794"/>
      <c r="G1434" s="528"/>
      <c r="H1434" s="528"/>
      <c r="I1434" s="794"/>
      <c r="J1434" s="604"/>
      <c r="K1434" s="605"/>
      <c r="L1434" s="518"/>
      <c r="M1434" s="516"/>
      <c r="N1434" s="517"/>
      <c r="O1434" s="518"/>
      <c r="P1434" s="798"/>
      <c r="Q1434" s="643"/>
      <c r="R1434" s="643"/>
      <c r="S1434" s="643"/>
      <c r="T1434" s="1642"/>
      <c r="U1434" s="537"/>
      <c r="V1434" s="783"/>
      <c r="W1434" s="1651"/>
      <c r="X1434" s="512"/>
      <c r="Y1434" s="368"/>
      <c r="Z1434" s="762" t="s">
        <v>167</v>
      </c>
      <c r="AA1434" s="354">
        <v>5</v>
      </c>
      <c r="AB1434" s="763" t="s">
        <v>168</v>
      </c>
      <c r="AC1434" s="391">
        <f>ROUND(ROUND(ROUND(ROUND(ROUND(H1376+K1412,0)*O$8,0)*S1424,0)*V1431,0)*Y1433,0)-AA1434</f>
        <v>124</v>
      </c>
      <c r="AD1434" s="268"/>
    </row>
    <row r="1435" spans="1:30" ht="17.100000000000001" customHeight="1">
      <c r="A1435" s="243">
        <v>61</v>
      </c>
      <c r="B1435" s="243">
        <v>7702</v>
      </c>
      <c r="C1435" s="870" t="s">
        <v>8266</v>
      </c>
      <c r="D1435" s="792"/>
      <c r="E1435" s="792"/>
      <c r="F1435" s="794"/>
      <c r="G1435" s="528"/>
      <c r="H1435" s="528"/>
      <c r="I1435" s="794"/>
      <c r="J1435" s="604"/>
      <c r="K1435" s="605"/>
      <c r="L1435" s="518"/>
      <c r="M1435" s="516"/>
      <c r="N1435" s="517"/>
      <c r="O1435" s="518"/>
      <c r="P1435" s="798"/>
      <c r="Q1435" s="1580" t="s">
        <v>165</v>
      </c>
      <c r="R1435" s="775"/>
      <c r="S1435" s="775"/>
      <c r="T1435" s="359"/>
      <c r="U1435" s="360"/>
      <c r="V1435" s="361"/>
      <c r="W1435" s="523"/>
      <c r="X1435" s="524"/>
      <c r="Y1435" s="642"/>
      <c r="Z1435" s="247"/>
      <c r="AA1435" s="247"/>
      <c r="AB1435" s="247"/>
      <c r="AC1435" s="391">
        <f>ROUND(ROUND(ROUND(H1376+K1412,0)*O$8,0)*S1436,0)</f>
        <v>128</v>
      </c>
      <c r="AD1435" s="268"/>
    </row>
    <row r="1436" spans="1:30" ht="17.100000000000001" customHeight="1">
      <c r="A1436" s="243">
        <v>61</v>
      </c>
      <c r="B1436" s="243">
        <v>7703</v>
      </c>
      <c r="C1436" s="870" t="s">
        <v>8267</v>
      </c>
      <c r="D1436" s="792"/>
      <c r="E1436" s="792"/>
      <c r="F1436" s="794"/>
      <c r="G1436" s="528"/>
      <c r="H1436" s="528"/>
      <c r="I1436" s="794"/>
      <c r="J1436" s="604"/>
      <c r="K1436" s="605"/>
      <c r="L1436" s="518"/>
      <c r="M1436" s="516"/>
      <c r="N1436" s="517"/>
      <c r="O1436" s="518"/>
      <c r="P1436" s="797"/>
      <c r="Q1436" s="1620"/>
      <c r="R1436" s="643" t="s">
        <v>163</v>
      </c>
      <c r="S1436" s="365">
        <v>0.5</v>
      </c>
      <c r="T1436" s="777"/>
      <c r="U1436" s="639"/>
      <c r="V1436" s="529"/>
      <c r="W1436" s="516"/>
      <c r="X1436" s="517"/>
      <c r="Y1436" s="526"/>
      <c r="Z1436" s="762" t="s">
        <v>167</v>
      </c>
      <c r="AA1436" s="354">
        <v>5</v>
      </c>
      <c r="AB1436" s="763" t="s">
        <v>168</v>
      </c>
      <c r="AC1436" s="391">
        <f>ROUND(ROUND(ROUND(H1376+K1412,0)*O$8,0)*S1436,0)-AA1436</f>
        <v>123</v>
      </c>
      <c r="AD1436" s="268"/>
    </row>
    <row r="1437" spans="1:30" ht="17.100000000000001" customHeight="1">
      <c r="A1437" s="243">
        <v>61</v>
      </c>
      <c r="B1437" s="243">
        <v>7704</v>
      </c>
      <c r="C1437" s="870" t="s">
        <v>8268</v>
      </c>
      <c r="D1437" s="792"/>
      <c r="E1437" s="792"/>
      <c r="F1437" s="794"/>
      <c r="G1437" s="528"/>
      <c r="H1437" s="528"/>
      <c r="I1437" s="794"/>
      <c r="J1437" s="604"/>
      <c r="K1437" s="605"/>
      <c r="L1437" s="518"/>
      <c r="M1437" s="516"/>
      <c r="N1437" s="517"/>
      <c r="O1437" s="518"/>
      <c r="P1437" s="797"/>
      <c r="Q1437" s="1620"/>
      <c r="R1437" s="530"/>
      <c r="S1437" s="530"/>
      <c r="T1437" s="777"/>
      <c r="U1437" s="639"/>
      <c r="V1437" s="529"/>
      <c r="W1437" s="1684" t="s">
        <v>4700</v>
      </c>
      <c r="X1437" s="362" t="s">
        <v>163</v>
      </c>
      <c r="Y1437" s="395">
        <v>0.85</v>
      </c>
      <c r="Z1437" s="355"/>
      <c r="AA1437" s="247"/>
      <c r="AB1437" s="247"/>
      <c r="AC1437" s="391">
        <f>ROUND(ROUND(ROUND(ROUND(H1376+K1412,0)*O$8,0)*S1436,0)*Y1437,0)</f>
        <v>109</v>
      </c>
      <c r="AD1437" s="268"/>
    </row>
    <row r="1438" spans="1:30" ht="17.100000000000001" customHeight="1">
      <c r="A1438" s="243">
        <v>61</v>
      </c>
      <c r="B1438" s="243">
        <v>7705</v>
      </c>
      <c r="C1438" s="870" t="s">
        <v>8269</v>
      </c>
      <c r="D1438" s="792"/>
      <c r="E1438" s="792"/>
      <c r="F1438" s="794"/>
      <c r="G1438" s="528"/>
      <c r="H1438" s="528"/>
      <c r="I1438" s="794"/>
      <c r="J1438" s="604"/>
      <c r="K1438" s="605"/>
      <c r="L1438" s="518"/>
      <c r="M1438" s="516"/>
      <c r="N1438" s="517"/>
      <c r="O1438" s="518"/>
      <c r="P1438" s="797"/>
      <c r="Q1438" s="1620"/>
      <c r="R1438" s="643"/>
      <c r="S1438" s="643"/>
      <c r="T1438" s="778"/>
      <c r="U1438" s="525"/>
      <c r="V1438" s="539"/>
      <c r="W1438" s="1651"/>
      <c r="X1438" s="512"/>
      <c r="Y1438" s="368"/>
      <c r="Z1438" s="762" t="s">
        <v>167</v>
      </c>
      <c r="AA1438" s="354">
        <v>5</v>
      </c>
      <c r="AB1438" s="763" t="s">
        <v>168</v>
      </c>
      <c r="AC1438" s="391">
        <f>ROUND(ROUND(ROUND(ROUND(H1376+K1412,0)*O$8,0)*S1436,0)*Y1437,0)-AA1438</f>
        <v>104</v>
      </c>
      <c r="AD1438" s="268"/>
    </row>
    <row r="1439" spans="1:30" ht="17.100000000000001" customHeight="1">
      <c r="A1439" s="243">
        <v>61</v>
      </c>
      <c r="B1439" s="243">
        <v>7706</v>
      </c>
      <c r="C1439" s="870" t="s">
        <v>8270</v>
      </c>
      <c r="D1439" s="792"/>
      <c r="E1439" s="792"/>
      <c r="F1439" s="794"/>
      <c r="G1439" s="528"/>
      <c r="H1439" s="528"/>
      <c r="I1439" s="794"/>
      <c r="J1439" s="604"/>
      <c r="K1439" s="605"/>
      <c r="L1439" s="518"/>
      <c r="M1439" s="516"/>
      <c r="N1439" s="517"/>
      <c r="O1439" s="518"/>
      <c r="P1439" s="798"/>
      <c r="Q1439" s="530"/>
      <c r="R1439" s="530"/>
      <c r="S1439" s="530"/>
      <c r="T1439" s="1580" t="s">
        <v>4703</v>
      </c>
      <c r="U1439" s="362" t="s">
        <v>163</v>
      </c>
      <c r="V1439" s="356">
        <v>0.7</v>
      </c>
      <c r="W1439" s="523"/>
      <c r="X1439" s="524"/>
      <c r="Y1439" s="642"/>
      <c r="Z1439" s="247"/>
      <c r="AA1439" s="247"/>
      <c r="AB1439" s="247"/>
      <c r="AC1439" s="391">
        <f>ROUND(ROUND(ROUND(ROUND(H1376+K1412,0)*O$8,0)*S1436,0)*V1439,0)</f>
        <v>90</v>
      </c>
      <c r="AD1439" s="268"/>
    </row>
    <row r="1440" spans="1:30" ht="17.100000000000001" customHeight="1">
      <c r="A1440" s="243">
        <v>61</v>
      </c>
      <c r="B1440" s="243">
        <v>7707</v>
      </c>
      <c r="C1440" s="870" t="s">
        <v>8271</v>
      </c>
      <c r="D1440" s="792"/>
      <c r="E1440" s="792"/>
      <c r="F1440" s="794"/>
      <c r="G1440" s="528"/>
      <c r="H1440" s="528"/>
      <c r="I1440" s="794"/>
      <c r="J1440" s="604"/>
      <c r="K1440" s="605"/>
      <c r="L1440" s="518"/>
      <c r="M1440" s="516"/>
      <c r="N1440" s="517"/>
      <c r="O1440" s="518"/>
      <c r="P1440" s="798"/>
      <c r="Q1440" s="530"/>
      <c r="R1440" s="530"/>
      <c r="S1440" s="530"/>
      <c r="T1440" s="1620"/>
      <c r="U1440" s="643"/>
      <c r="V1440" s="365"/>
      <c r="W1440" s="319"/>
      <c r="X1440" s="288"/>
      <c r="Y1440" s="526"/>
      <c r="Z1440" s="762" t="s">
        <v>167</v>
      </c>
      <c r="AA1440" s="354">
        <v>5</v>
      </c>
      <c r="AB1440" s="763" t="s">
        <v>168</v>
      </c>
      <c r="AC1440" s="391">
        <f>ROUND(ROUND(ROUND(ROUND(H1376+K1412,0)*O$8,0)*S1436,0)*V1439,0)-AA1440</f>
        <v>85</v>
      </c>
      <c r="AD1440" s="268"/>
    </row>
    <row r="1441" spans="1:30" ht="17.100000000000001" customHeight="1">
      <c r="A1441" s="243">
        <v>61</v>
      </c>
      <c r="B1441" s="243">
        <v>7708</v>
      </c>
      <c r="C1441" s="870" t="s">
        <v>8272</v>
      </c>
      <c r="D1441" s="792"/>
      <c r="E1441" s="792"/>
      <c r="F1441" s="794"/>
      <c r="G1441" s="528"/>
      <c r="H1441" s="528"/>
      <c r="I1441" s="794"/>
      <c r="J1441" s="604"/>
      <c r="K1441" s="605"/>
      <c r="L1441" s="518"/>
      <c r="M1441" s="516"/>
      <c r="N1441" s="517"/>
      <c r="O1441" s="518"/>
      <c r="P1441" s="799"/>
      <c r="Q1441" s="643"/>
      <c r="R1441" s="1644"/>
      <c r="S1441" s="1652"/>
      <c r="T1441" s="1620"/>
      <c r="U1441" s="779"/>
      <c r="V1441" s="780"/>
      <c r="W1441" s="1684" t="s">
        <v>4700</v>
      </c>
      <c r="X1441" s="362" t="s">
        <v>163</v>
      </c>
      <c r="Y1441" s="395">
        <v>0.85</v>
      </c>
      <c r="Z1441" s="355"/>
      <c r="AA1441" s="247"/>
      <c r="AB1441" s="247"/>
      <c r="AC1441" s="391">
        <f>ROUND(ROUND(ROUND(ROUND(ROUND(H1376+K1412,0)*O$8,0)*S1436,0)*V1439,0)*Y1441,0)</f>
        <v>77</v>
      </c>
      <c r="AD1441" s="268"/>
    </row>
    <row r="1442" spans="1:30" ht="17.100000000000001" customHeight="1">
      <c r="A1442" s="243">
        <v>61</v>
      </c>
      <c r="B1442" s="243">
        <v>7709</v>
      </c>
      <c r="C1442" s="870" t="s">
        <v>8273</v>
      </c>
      <c r="D1442" s="792"/>
      <c r="E1442" s="792"/>
      <c r="F1442" s="794"/>
      <c r="G1442" s="528"/>
      <c r="H1442" s="528"/>
      <c r="I1442" s="794"/>
      <c r="J1442" s="604"/>
      <c r="K1442" s="605"/>
      <c r="L1442" s="518"/>
      <c r="M1442" s="516"/>
      <c r="N1442" s="517"/>
      <c r="O1442" s="518"/>
      <c r="P1442" s="799"/>
      <c r="Q1442" s="643"/>
      <c r="R1442" s="643"/>
      <c r="S1442" s="643"/>
      <c r="T1442" s="781"/>
      <c r="U1442" s="537"/>
      <c r="V1442" s="783"/>
      <c r="W1442" s="1651"/>
      <c r="X1442" s="512"/>
      <c r="Y1442" s="368"/>
      <c r="Z1442" s="762" t="s">
        <v>167</v>
      </c>
      <c r="AA1442" s="354">
        <v>5</v>
      </c>
      <c r="AB1442" s="763" t="s">
        <v>168</v>
      </c>
      <c r="AC1442" s="391">
        <f>ROUND(ROUND(ROUND(ROUND(ROUND(H1376+K1412,0)*O$8,0)*S1436,0)*V1439,0)*Y1441,0)-AA1442</f>
        <v>72</v>
      </c>
      <c r="AD1442" s="268"/>
    </row>
    <row r="1443" spans="1:30" ht="17.100000000000001" customHeight="1">
      <c r="A1443" s="243">
        <v>61</v>
      </c>
      <c r="B1443" s="243">
        <v>7710</v>
      </c>
      <c r="C1443" s="870" t="s">
        <v>8274</v>
      </c>
      <c r="D1443" s="792"/>
      <c r="E1443" s="792"/>
      <c r="F1443" s="794"/>
      <c r="G1443" s="528"/>
      <c r="H1443" s="528"/>
      <c r="I1443" s="794"/>
      <c r="J1443" s="604"/>
      <c r="K1443" s="605"/>
      <c r="L1443" s="518"/>
      <c r="M1443" s="516"/>
      <c r="N1443" s="517"/>
      <c r="O1443" s="518"/>
      <c r="P1443" s="798"/>
      <c r="Q1443" s="643"/>
      <c r="R1443" s="1646"/>
      <c r="S1443" s="1649"/>
      <c r="T1443" s="1580" t="s">
        <v>4708</v>
      </c>
      <c r="U1443" s="643" t="s">
        <v>163</v>
      </c>
      <c r="V1443" s="365">
        <v>0.85</v>
      </c>
      <c r="W1443" s="523"/>
      <c r="X1443" s="524"/>
      <c r="Y1443" s="642"/>
      <c r="Z1443" s="247"/>
      <c r="AA1443" s="247"/>
      <c r="AB1443" s="247"/>
      <c r="AC1443" s="391">
        <f>ROUND(ROUND(ROUND(ROUND(H1376+K1412,0)*O$8,0)*S1436,0)*V1443,0)</f>
        <v>109</v>
      </c>
      <c r="AD1443" s="268"/>
    </row>
    <row r="1444" spans="1:30" ht="17.100000000000001" customHeight="1">
      <c r="A1444" s="243">
        <v>61</v>
      </c>
      <c r="B1444" s="243">
        <v>7711</v>
      </c>
      <c r="C1444" s="870" t="s">
        <v>8275</v>
      </c>
      <c r="D1444" s="792"/>
      <c r="E1444" s="792"/>
      <c r="F1444" s="794"/>
      <c r="G1444" s="528"/>
      <c r="H1444" s="528"/>
      <c r="I1444" s="794"/>
      <c r="J1444" s="604"/>
      <c r="K1444" s="605"/>
      <c r="L1444" s="518"/>
      <c r="M1444" s="516"/>
      <c r="N1444" s="517"/>
      <c r="O1444" s="518"/>
      <c r="P1444" s="798"/>
      <c r="Q1444" s="643"/>
      <c r="R1444" s="365"/>
      <c r="S1444" s="365"/>
      <c r="T1444" s="1620"/>
      <c r="U1444" s="643"/>
      <c r="V1444" s="365"/>
      <c r="W1444" s="319"/>
      <c r="X1444" s="288"/>
      <c r="Y1444" s="526"/>
      <c r="Z1444" s="762" t="s">
        <v>167</v>
      </c>
      <c r="AA1444" s="354">
        <v>5</v>
      </c>
      <c r="AB1444" s="763" t="s">
        <v>168</v>
      </c>
      <c r="AC1444" s="391">
        <f>ROUND(ROUND(ROUND(ROUND(H1376+K1412,0)*O$8,0)*S1436,0)*V1443,0)-AA1444</f>
        <v>104</v>
      </c>
      <c r="AD1444" s="268"/>
    </row>
    <row r="1445" spans="1:30" ht="17.100000000000001" customHeight="1">
      <c r="A1445" s="243">
        <v>61</v>
      </c>
      <c r="B1445" s="243">
        <v>7712</v>
      </c>
      <c r="C1445" s="870" t="s">
        <v>8276</v>
      </c>
      <c r="D1445" s="792"/>
      <c r="E1445" s="792"/>
      <c r="F1445" s="794"/>
      <c r="G1445" s="528"/>
      <c r="H1445" s="528"/>
      <c r="I1445" s="794"/>
      <c r="J1445" s="604"/>
      <c r="K1445" s="605"/>
      <c r="L1445" s="518"/>
      <c r="M1445" s="516"/>
      <c r="N1445" s="517"/>
      <c r="O1445" s="518"/>
      <c r="P1445" s="799"/>
      <c r="Q1445" s="643"/>
      <c r="R1445" s="365"/>
      <c r="S1445" s="365"/>
      <c r="T1445" s="1620"/>
      <c r="U1445" s="779"/>
      <c r="V1445" s="780"/>
      <c r="W1445" s="1684" t="s">
        <v>4700</v>
      </c>
      <c r="X1445" s="362" t="s">
        <v>163</v>
      </c>
      <c r="Y1445" s="395">
        <v>0.85</v>
      </c>
      <c r="Z1445" s="355"/>
      <c r="AA1445" s="247"/>
      <c r="AB1445" s="247"/>
      <c r="AC1445" s="391">
        <f>ROUND(ROUND(ROUND(ROUND(ROUND(H1376+K1412,0)*O$8,0)*S1436,0)*V1443,0)*Y1445,0)</f>
        <v>93</v>
      </c>
      <c r="AD1445" s="268"/>
    </row>
    <row r="1446" spans="1:30" ht="17.100000000000001" customHeight="1">
      <c r="A1446" s="243">
        <v>61</v>
      </c>
      <c r="B1446" s="243">
        <v>7713</v>
      </c>
      <c r="C1446" s="870" t="s">
        <v>8277</v>
      </c>
      <c r="D1446" s="792"/>
      <c r="E1446" s="792"/>
      <c r="F1446" s="804"/>
      <c r="G1446" s="528"/>
      <c r="H1446" s="528"/>
      <c r="I1446" s="794"/>
      <c r="J1446" s="604"/>
      <c r="K1446" s="605"/>
      <c r="L1446" s="518"/>
      <c r="M1446" s="516"/>
      <c r="N1446" s="517"/>
      <c r="O1446" s="518"/>
      <c r="P1446" s="506"/>
      <c r="Q1446" s="643"/>
      <c r="R1446" s="643"/>
      <c r="S1446" s="643"/>
      <c r="T1446" s="1642"/>
      <c r="U1446" s="537"/>
      <c r="V1446" s="783"/>
      <c r="W1446" s="1651"/>
      <c r="X1446" s="512"/>
      <c r="Y1446" s="368"/>
      <c r="Z1446" s="762" t="s">
        <v>167</v>
      </c>
      <c r="AA1446" s="354">
        <v>5</v>
      </c>
      <c r="AB1446" s="763" t="s">
        <v>168</v>
      </c>
      <c r="AC1446" s="391">
        <f>ROUND(ROUND(ROUND(ROUND(ROUND(H1376+K1412,0)*O$8,0)*S1436,0)*V1443,0)*Y1445,0)-AA1446</f>
        <v>88</v>
      </c>
      <c r="AD1446" s="268"/>
    </row>
    <row r="1447" spans="1:30" ht="17.100000000000001" customHeight="1">
      <c r="A1447" s="229">
        <v>61</v>
      </c>
      <c r="B1447" s="229">
        <v>8611</v>
      </c>
      <c r="C1447" s="869" t="s">
        <v>8278</v>
      </c>
      <c r="D1447" s="765"/>
      <c r="E1447" s="1539" t="s">
        <v>6173</v>
      </c>
      <c r="F1447" s="1542" t="s">
        <v>6174</v>
      </c>
      <c r="G1447" s="477"/>
      <c r="H1447" s="477"/>
      <c r="I1447" s="478"/>
      <c r="J1447" s="756"/>
      <c r="K1447" s="664"/>
      <c r="L1447" s="314"/>
      <c r="M1447" s="245"/>
      <c r="N1447" s="208"/>
      <c r="O1447" s="385"/>
      <c r="P1447" s="231"/>
      <c r="Q1447" s="232"/>
      <c r="R1447" s="232"/>
      <c r="S1447" s="232"/>
      <c r="T1447" s="340"/>
      <c r="U1447" s="334"/>
      <c r="V1447" s="232"/>
      <c r="W1447" s="231"/>
      <c r="X1447" s="232"/>
      <c r="Y1447" s="314"/>
      <c r="Z1447" s="257"/>
      <c r="AA1447" s="257"/>
      <c r="AB1447" s="257"/>
      <c r="AC1447" s="473">
        <f>ROUND(ROUND(H1448*O$8,0),0)</f>
        <v>1462</v>
      </c>
      <c r="AD1447" s="268"/>
    </row>
    <row r="1448" spans="1:30" ht="17.100000000000001" customHeight="1">
      <c r="A1448" s="243">
        <v>61</v>
      </c>
      <c r="B1448" s="243">
        <v>7714</v>
      </c>
      <c r="C1448" s="870" t="s">
        <v>8279</v>
      </c>
      <c r="D1448" s="765"/>
      <c r="E1448" s="1631"/>
      <c r="F1448" s="1545"/>
      <c r="G1448" s="377"/>
      <c r="H1448" s="757">
        <f>'28児童発達支援(基本１)'!H1448</f>
        <v>2088</v>
      </c>
      <c r="I1448" s="208" t="s">
        <v>18</v>
      </c>
      <c r="J1448" s="597"/>
      <c r="K1448" s="654"/>
      <c r="L1448" s="385"/>
      <c r="M1448" s="245"/>
      <c r="N1448" s="208"/>
      <c r="O1448" s="385"/>
      <c r="P1448" s="245"/>
      <c r="Q1448" s="208"/>
      <c r="R1448" s="208"/>
      <c r="S1448" s="208"/>
      <c r="T1448" s="611"/>
      <c r="U1448" s="301"/>
      <c r="V1448" s="208"/>
      <c r="W1448" s="245"/>
      <c r="X1448" s="208"/>
      <c r="Y1448" s="226"/>
      <c r="Z1448" s="762" t="s">
        <v>167</v>
      </c>
      <c r="AA1448" s="354">
        <v>5</v>
      </c>
      <c r="AB1448" s="763" t="s">
        <v>168</v>
      </c>
      <c r="AC1448" s="391">
        <f>ROUND(ROUND(H1448*O$8,0),0)-AA1448</f>
        <v>1457</v>
      </c>
      <c r="AD1448" s="268"/>
    </row>
    <row r="1449" spans="1:30" ht="17.100000000000001" customHeight="1">
      <c r="A1449" s="243">
        <v>61</v>
      </c>
      <c r="B1449" s="243">
        <v>7715</v>
      </c>
      <c r="C1449" s="870" t="s">
        <v>8280</v>
      </c>
      <c r="D1449" s="765"/>
      <c r="E1449" s="1631"/>
      <c r="F1449" s="1545"/>
      <c r="G1449" s="377"/>
      <c r="H1449" s="377"/>
      <c r="I1449" s="378"/>
      <c r="J1449" s="597"/>
      <c r="K1449" s="654"/>
      <c r="L1449" s="385"/>
      <c r="M1449" s="245"/>
      <c r="N1449" s="208"/>
      <c r="O1449" s="385"/>
      <c r="P1449" s="245"/>
      <c r="Q1449" s="208"/>
      <c r="R1449" s="208"/>
      <c r="S1449" s="208"/>
      <c r="T1449" s="611"/>
      <c r="U1449" s="301"/>
      <c r="V1449" s="385"/>
      <c r="W1449" s="1684" t="s">
        <v>4700</v>
      </c>
      <c r="X1449" s="362" t="s">
        <v>163</v>
      </c>
      <c r="Y1449" s="395">
        <v>0.85</v>
      </c>
      <c r="Z1449" s="355"/>
      <c r="AA1449" s="247"/>
      <c r="AB1449" s="247"/>
      <c r="AC1449" s="391">
        <f>ROUND(ROUND(H1448*O$8,0)*Y1449,0)</f>
        <v>1243</v>
      </c>
      <c r="AD1449" s="268"/>
    </row>
    <row r="1450" spans="1:30" ht="17.100000000000001" customHeight="1">
      <c r="A1450" s="243">
        <v>61</v>
      </c>
      <c r="B1450" s="243">
        <v>7716</v>
      </c>
      <c r="C1450" s="870" t="s">
        <v>8281</v>
      </c>
      <c r="D1450" s="765"/>
      <c r="E1450" s="1631"/>
      <c r="F1450" s="377"/>
      <c r="G1450" s="377"/>
      <c r="H1450" s="377"/>
      <c r="I1450" s="377"/>
      <c r="J1450" s="597"/>
      <c r="K1450" s="654"/>
      <c r="L1450" s="385"/>
      <c r="M1450" s="245"/>
      <c r="N1450" s="208"/>
      <c r="O1450" s="385"/>
      <c r="P1450" s="245"/>
      <c r="Q1450" s="208"/>
      <c r="R1450" s="208"/>
      <c r="S1450" s="208"/>
      <c r="T1450" s="761"/>
      <c r="U1450" s="304"/>
      <c r="V1450" s="226"/>
      <c r="W1450" s="1651"/>
      <c r="X1450" s="512"/>
      <c r="Y1450" s="368"/>
      <c r="Z1450" s="762" t="s">
        <v>167</v>
      </c>
      <c r="AA1450" s="354">
        <v>5</v>
      </c>
      <c r="AB1450" s="763" t="s">
        <v>168</v>
      </c>
      <c r="AC1450" s="391">
        <f>ROUND(ROUND(H1448*O$8,0)*Y1449,0)-AA1450</f>
        <v>1238</v>
      </c>
      <c r="AD1450" s="268"/>
    </row>
    <row r="1451" spans="1:30" ht="17.100000000000001" customHeight="1">
      <c r="A1451" s="229">
        <v>61</v>
      </c>
      <c r="B1451" s="229">
        <v>8612</v>
      </c>
      <c r="C1451" s="869" t="s">
        <v>8282</v>
      </c>
      <c r="D1451" s="764"/>
      <c r="E1451" s="764"/>
      <c r="F1451" s="278"/>
      <c r="G1451" s="278"/>
      <c r="J1451" s="597"/>
      <c r="K1451" s="654"/>
      <c r="L1451" s="385"/>
      <c r="M1451" s="245"/>
      <c r="N1451" s="208"/>
      <c r="O1451" s="385"/>
      <c r="P1451" s="245"/>
      <c r="Q1451" s="208"/>
      <c r="R1451" s="208"/>
      <c r="S1451" s="208"/>
      <c r="T1451" s="1542" t="s">
        <v>4703</v>
      </c>
      <c r="U1451" s="372" t="s">
        <v>163</v>
      </c>
      <c r="V1451" s="373">
        <v>0.7</v>
      </c>
      <c r="W1451" s="231"/>
      <c r="X1451" s="232"/>
      <c r="Y1451" s="314"/>
      <c r="Z1451" s="257"/>
      <c r="AA1451" s="257"/>
      <c r="AB1451" s="257"/>
      <c r="AC1451" s="473">
        <f>ROUND(ROUND(H1448*O$8,0)*V1451,0)</f>
        <v>1023</v>
      </c>
      <c r="AD1451" s="268"/>
    </row>
    <row r="1452" spans="1:30" ht="17.100000000000001" customHeight="1">
      <c r="A1452" s="243">
        <v>61</v>
      </c>
      <c r="B1452" s="243">
        <v>7717</v>
      </c>
      <c r="C1452" s="870" t="s">
        <v>8283</v>
      </c>
      <c r="D1452" s="764"/>
      <c r="E1452" s="764"/>
      <c r="F1452" s="278"/>
      <c r="G1452" s="278"/>
      <c r="H1452" s="208"/>
      <c r="I1452" s="388"/>
      <c r="J1452" s="597"/>
      <c r="K1452" s="654"/>
      <c r="L1452" s="385"/>
      <c r="M1452" s="245"/>
      <c r="N1452" s="208"/>
      <c r="O1452" s="385"/>
      <c r="P1452" s="245"/>
      <c r="Q1452" s="208"/>
      <c r="R1452" s="208"/>
      <c r="S1452" s="208"/>
      <c r="T1452" s="1545"/>
      <c r="U1452" s="214"/>
      <c r="V1452" s="609"/>
      <c r="W1452" s="281"/>
      <c r="X1452" s="216"/>
      <c r="Y1452" s="226"/>
      <c r="Z1452" s="762" t="s">
        <v>167</v>
      </c>
      <c r="AA1452" s="354">
        <v>5</v>
      </c>
      <c r="AB1452" s="763" t="s">
        <v>168</v>
      </c>
      <c r="AC1452" s="391">
        <f>ROUND(ROUND(H1448*O$8,0)*V1451,0)-AA1452</f>
        <v>1018</v>
      </c>
      <c r="AD1452" s="268"/>
    </row>
    <row r="1453" spans="1:30" ht="17.100000000000001" customHeight="1">
      <c r="A1453" s="243">
        <v>61</v>
      </c>
      <c r="B1453" s="243">
        <v>7718</v>
      </c>
      <c r="C1453" s="870" t="s">
        <v>8284</v>
      </c>
      <c r="D1453" s="765"/>
      <c r="E1453" s="764"/>
      <c r="F1453" s="406"/>
      <c r="G1453" s="406"/>
      <c r="H1453" s="208"/>
      <c r="I1453" s="388"/>
      <c r="J1453" s="597"/>
      <c r="K1453" s="654"/>
      <c r="L1453" s="385"/>
      <c r="M1453" s="245"/>
      <c r="N1453" s="208"/>
      <c r="O1453" s="385"/>
      <c r="P1453" s="245"/>
      <c r="Q1453" s="208"/>
      <c r="R1453" s="208"/>
      <c r="S1453" s="208"/>
      <c r="T1453" s="1545"/>
      <c r="U1453" s="302"/>
      <c r="V1453" s="766"/>
      <c r="W1453" s="1684" t="s">
        <v>4700</v>
      </c>
      <c r="X1453" s="362" t="s">
        <v>163</v>
      </c>
      <c r="Y1453" s="395">
        <v>0.85</v>
      </c>
      <c r="Z1453" s="355"/>
      <c r="AA1453" s="247"/>
      <c r="AB1453" s="247"/>
      <c r="AC1453" s="391">
        <f>ROUND(ROUND(ROUND(H1448*O$8,0)*V1451,0)*Y1453,0)</f>
        <v>870</v>
      </c>
      <c r="AD1453" s="268"/>
    </row>
    <row r="1454" spans="1:30" ht="17.100000000000001" customHeight="1">
      <c r="A1454" s="243">
        <v>61</v>
      </c>
      <c r="B1454" s="243">
        <v>7719</v>
      </c>
      <c r="C1454" s="870" t="s">
        <v>8285</v>
      </c>
      <c r="D1454" s="765"/>
      <c r="E1454" s="764"/>
      <c r="F1454" s="406"/>
      <c r="G1454" s="406"/>
      <c r="H1454" s="208"/>
      <c r="I1454" s="388"/>
      <c r="J1454" s="597"/>
      <c r="K1454" s="654"/>
      <c r="L1454" s="385"/>
      <c r="M1454" s="245"/>
      <c r="N1454" s="208"/>
      <c r="O1454" s="385"/>
      <c r="P1454" s="245"/>
      <c r="Q1454" s="208"/>
      <c r="R1454" s="208"/>
      <c r="S1454" s="208"/>
      <c r="T1454" s="399"/>
      <c r="U1454" s="305"/>
      <c r="V1454" s="768"/>
      <c r="W1454" s="1651"/>
      <c r="X1454" s="512"/>
      <c r="Y1454" s="368"/>
      <c r="Z1454" s="762" t="s">
        <v>167</v>
      </c>
      <c r="AA1454" s="354">
        <v>5</v>
      </c>
      <c r="AB1454" s="763" t="s">
        <v>168</v>
      </c>
      <c r="AC1454" s="391">
        <f>ROUND(ROUND(ROUND(H1448*O$8,0)*V1451,0)*Y1453,0)-AA1454</f>
        <v>865</v>
      </c>
      <c r="AD1454" s="268"/>
    </row>
    <row r="1455" spans="1:30" ht="17.100000000000001" customHeight="1">
      <c r="A1455" s="229">
        <v>61</v>
      </c>
      <c r="B1455" s="229">
        <v>8615</v>
      </c>
      <c r="C1455" s="869" t="s">
        <v>8286</v>
      </c>
      <c r="D1455" s="765"/>
      <c r="E1455" s="764"/>
      <c r="F1455" s="406"/>
      <c r="G1455" s="406"/>
      <c r="H1455" s="208"/>
      <c r="I1455" s="388"/>
      <c r="J1455" s="597"/>
      <c r="K1455" s="654"/>
      <c r="L1455" s="385"/>
      <c r="M1455" s="245"/>
      <c r="N1455" s="208"/>
      <c r="O1455" s="385"/>
      <c r="P1455" s="245"/>
      <c r="Q1455" s="208"/>
      <c r="R1455" s="208"/>
      <c r="S1455" s="385"/>
      <c r="T1455" s="1542" t="s">
        <v>4708</v>
      </c>
      <c r="U1455" s="214" t="s">
        <v>163</v>
      </c>
      <c r="V1455" s="609">
        <v>0.85</v>
      </c>
      <c r="W1455" s="231"/>
      <c r="X1455" s="232"/>
      <c r="Y1455" s="314"/>
      <c r="Z1455" s="257"/>
      <c r="AA1455" s="257"/>
      <c r="AB1455" s="257"/>
      <c r="AC1455" s="473">
        <f>ROUND(ROUND(H1448*O$8,0)*V1455,0)</f>
        <v>1243</v>
      </c>
      <c r="AD1455" s="268"/>
    </row>
    <row r="1456" spans="1:30" ht="17.100000000000001" customHeight="1">
      <c r="A1456" s="243">
        <v>61</v>
      </c>
      <c r="B1456" s="243">
        <v>7720</v>
      </c>
      <c r="C1456" s="870" t="s">
        <v>8287</v>
      </c>
      <c r="D1456" s="765"/>
      <c r="E1456" s="764"/>
      <c r="F1456" s="406"/>
      <c r="G1456" s="406"/>
      <c r="H1456" s="208"/>
      <c r="I1456" s="388"/>
      <c r="J1456" s="597"/>
      <c r="K1456" s="654"/>
      <c r="L1456" s="385"/>
      <c r="M1456" s="245"/>
      <c r="N1456" s="208"/>
      <c r="O1456" s="385"/>
      <c r="P1456" s="245"/>
      <c r="Q1456" s="208"/>
      <c r="R1456" s="208"/>
      <c r="S1456" s="208"/>
      <c r="T1456" s="1545"/>
      <c r="U1456" s="214"/>
      <c r="V1456" s="609"/>
      <c r="W1456" s="281"/>
      <c r="X1456" s="216"/>
      <c r="Y1456" s="226"/>
      <c r="Z1456" s="762" t="s">
        <v>167</v>
      </c>
      <c r="AA1456" s="354">
        <v>5</v>
      </c>
      <c r="AB1456" s="763" t="s">
        <v>168</v>
      </c>
      <c r="AC1456" s="391">
        <f>ROUND(ROUND(H1448*O$8,0)*V1455,0)-AA1456</f>
        <v>1238</v>
      </c>
      <c r="AD1456" s="268"/>
    </row>
    <row r="1457" spans="1:30" ht="17.100000000000001" customHeight="1">
      <c r="A1457" s="243">
        <v>61</v>
      </c>
      <c r="B1457" s="243">
        <v>7721</v>
      </c>
      <c r="C1457" s="870" t="s">
        <v>8288</v>
      </c>
      <c r="D1457" s="765"/>
      <c r="E1457" s="764"/>
      <c r="F1457" s="278"/>
      <c r="G1457" s="278"/>
      <c r="H1457" s="278"/>
      <c r="I1457" s="279"/>
      <c r="J1457" s="597"/>
      <c r="K1457" s="654"/>
      <c r="L1457" s="385"/>
      <c r="M1457" s="245"/>
      <c r="N1457" s="208"/>
      <c r="O1457" s="385"/>
      <c r="P1457" s="245"/>
      <c r="Q1457" s="208"/>
      <c r="R1457" s="208"/>
      <c r="S1457" s="208"/>
      <c r="T1457" s="1545"/>
      <c r="U1457" s="302"/>
      <c r="V1457" s="766"/>
      <c r="W1457" s="1684" t="s">
        <v>4700</v>
      </c>
      <c r="X1457" s="362" t="s">
        <v>163</v>
      </c>
      <c r="Y1457" s="395">
        <v>0.85</v>
      </c>
      <c r="Z1457" s="355"/>
      <c r="AA1457" s="247"/>
      <c r="AB1457" s="247"/>
      <c r="AC1457" s="391">
        <f>ROUND(ROUND(ROUND(H1448*O$8,0)*V1455,0)*Y1457,0)</f>
        <v>1057</v>
      </c>
      <c r="AD1457" s="268"/>
    </row>
    <row r="1458" spans="1:30" ht="17.100000000000001" customHeight="1">
      <c r="A1458" s="243">
        <v>61</v>
      </c>
      <c r="B1458" s="243">
        <v>7722</v>
      </c>
      <c r="C1458" s="870" t="s">
        <v>8289</v>
      </c>
      <c r="D1458" s="765"/>
      <c r="E1458" s="764"/>
      <c r="F1458" s="278"/>
      <c r="G1458" s="278"/>
      <c r="H1458" s="278"/>
      <c r="I1458" s="279"/>
      <c r="J1458" s="597"/>
      <c r="K1458" s="654"/>
      <c r="L1458" s="385"/>
      <c r="M1458" s="245"/>
      <c r="N1458" s="208"/>
      <c r="O1458" s="385"/>
      <c r="P1458" s="281"/>
      <c r="Q1458" s="216"/>
      <c r="R1458" s="216"/>
      <c r="S1458" s="216"/>
      <c r="T1458" s="1563"/>
      <c r="U1458" s="305"/>
      <c r="V1458" s="768"/>
      <c r="W1458" s="1651"/>
      <c r="X1458" s="512"/>
      <c r="Y1458" s="368"/>
      <c r="Z1458" s="762" t="s">
        <v>167</v>
      </c>
      <c r="AA1458" s="354">
        <v>5</v>
      </c>
      <c r="AB1458" s="763" t="s">
        <v>168</v>
      </c>
      <c r="AC1458" s="391">
        <f>ROUND(ROUND(ROUND(H1448*O$8,0)*V1455,0)*Y1457,0)-AA1458</f>
        <v>1052</v>
      </c>
      <c r="AD1458" s="268"/>
    </row>
    <row r="1459" spans="1:30" ht="17.100000000000001" customHeight="1">
      <c r="A1459" s="229">
        <v>61</v>
      </c>
      <c r="B1459" s="229">
        <v>8613</v>
      </c>
      <c r="C1459" s="869" t="s">
        <v>8290</v>
      </c>
      <c r="D1459" s="765"/>
      <c r="E1459" s="765"/>
      <c r="F1459" s="278"/>
      <c r="G1459" s="278"/>
      <c r="H1459" s="278"/>
      <c r="I1459" s="279"/>
      <c r="J1459" s="597"/>
      <c r="K1459" s="654"/>
      <c r="L1459" s="385"/>
      <c r="M1459" s="245"/>
      <c r="N1459" s="208"/>
      <c r="O1459" s="385"/>
      <c r="P1459" s="1539" t="s">
        <v>4713</v>
      </c>
      <c r="Q1459" s="1608" t="s">
        <v>162</v>
      </c>
      <c r="R1459" s="769"/>
      <c r="S1459" s="769"/>
      <c r="T1459" s="340"/>
      <c r="U1459" s="338"/>
      <c r="V1459" s="334"/>
      <c r="W1459" s="231"/>
      <c r="X1459" s="232"/>
      <c r="Y1459" s="314"/>
      <c r="Z1459" s="257"/>
      <c r="AA1459" s="257"/>
      <c r="AB1459" s="257"/>
      <c r="AC1459" s="473">
        <f>ROUND(ROUND(H1448*O$8,0)*S1460,0)</f>
        <v>1023</v>
      </c>
      <c r="AD1459" s="268"/>
    </row>
    <row r="1460" spans="1:30" ht="17.100000000000001" customHeight="1">
      <c r="A1460" s="243">
        <v>61</v>
      </c>
      <c r="B1460" s="243">
        <v>7723</v>
      </c>
      <c r="C1460" s="870" t="s">
        <v>8291</v>
      </c>
      <c r="D1460" s="765"/>
      <c r="E1460" s="765"/>
      <c r="F1460" s="278"/>
      <c r="G1460" s="278"/>
      <c r="H1460" s="278"/>
      <c r="I1460" s="279"/>
      <c r="J1460" s="597"/>
      <c r="K1460" s="654"/>
      <c r="L1460" s="385"/>
      <c r="M1460" s="245"/>
      <c r="N1460" s="208"/>
      <c r="O1460" s="385"/>
      <c r="P1460" s="1631"/>
      <c r="Q1460" s="1586"/>
      <c r="R1460" s="214" t="s">
        <v>163</v>
      </c>
      <c r="S1460" s="770">
        <v>0.7</v>
      </c>
      <c r="T1460" s="611"/>
      <c r="U1460" s="392"/>
      <c r="V1460" s="301"/>
      <c r="W1460" s="245"/>
      <c r="X1460" s="208"/>
      <c r="Y1460" s="226"/>
      <c r="Z1460" s="762" t="s">
        <v>167</v>
      </c>
      <c r="AA1460" s="354">
        <v>5</v>
      </c>
      <c r="AB1460" s="763" t="s">
        <v>168</v>
      </c>
      <c r="AC1460" s="391">
        <f>ROUND(ROUND(H1448*O$8,0)*S1460,0)-AA1460</f>
        <v>1018</v>
      </c>
      <c r="AD1460" s="268"/>
    </row>
    <row r="1461" spans="1:30" ht="17.100000000000001" customHeight="1">
      <c r="A1461" s="243">
        <v>61</v>
      </c>
      <c r="B1461" s="243">
        <v>7724</v>
      </c>
      <c r="C1461" s="870" t="s">
        <v>8292</v>
      </c>
      <c r="D1461" s="765"/>
      <c r="E1461" s="765"/>
      <c r="F1461" s="278"/>
      <c r="G1461" s="278"/>
      <c r="H1461" s="278"/>
      <c r="I1461" s="279"/>
      <c r="J1461" s="597"/>
      <c r="K1461" s="654"/>
      <c r="L1461" s="385"/>
      <c r="M1461" s="245"/>
      <c r="N1461" s="208"/>
      <c r="O1461" s="385"/>
      <c r="P1461" s="1631"/>
      <c r="Q1461" s="1586"/>
      <c r="T1461" s="611"/>
      <c r="U1461" s="392"/>
      <c r="V1461" s="301"/>
      <c r="W1461" s="1684" t="s">
        <v>4700</v>
      </c>
      <c r="X1461" s="362" t="s">
        <v>163</v>
      </c>
      <c r="Y1461" s="395">
        <v>0.85</v>
      </c>
      <c r="Z1461" s="355"/>
      <c r="AA1461" s="247"/>
      <c r="AB1461" s="247"/>
      <c r="AC1461" s="391">
        <f>ROUND(ROUND(ROUND(H1448*O$8,0)*S1460,0)*Y1461,0)</f>
        <v>870</v>
      </c>
      <c r="AD1461" s="268"/>
    </row>
    <row r="1462" spans="1:30" ht="17.100000000000001" customHeight="1">
      <c r="A1462" s="243">
        <v>61</v>
      </c>
      <c r="B1462" s="243">
        <v>7725</v>
      </c>
      <c r="C1462" s="870" t="s">
        <v>8293</v>
      </c>
      <c r="D1462" s="765"/>
      <c r="E1462" s="765"/>
      <c r="F1462" s="278"/>
      <c r="G1462" s="278"/>
      <c r="H1462" s="278"/>
      <c r="I1462" s="279"/>
      <c r="J1462" s="597"/>
      <c r="K1462" s="654"/>
      <c r="L1462" s="385"/>
      <c r="M1462" s="245"/>
      <c r="N1462" s="208"/>
      <c r="O1462" s="385"/>
      <c r="P1462" s="772"/>
      <c r="Q1462" s="1586"/>
      <c r="R1462" s="214"/>
      <c r="S1462" s="214"/>
      <c r="T1462" s="761"/>
      <c r="U1462" s="407"/>
      <c r="V1462" s="304"/>
      <c r="W1462" s="1651"/>
      <c r="X1462" s="512"/>
      <c r="Y1462" s="368"/>
      <c r="Z1462" s="762" t="s">
        <v>167</v>
      </c>
      <c r="AA1462" s="354">
        <v>5</v>
      </c>
      <c r="AB1462" s="763" t="s">
        <v>168</v>
      </c>
      <c r="AC1462" s="391">
        <f>ROUND(ROUND(ROUND(H1448*O$8,0)*S1460,0)*Y1461,0)-AA1462</f>
        <v>865</v>
      </c>
      <c r="AD1462" s="268"/>
    </row>
    <row r="1463" spans="1:30" ht="17.100000000000001" customHeight="1">
      <c r="A1463" s="229">
        <v>61</v>
      </c>
      <c r="B1463" s="229">
        <v>8614</v>
      </c>
      <c r="C1463" s="869" t="s">
        <v>8294</v>
      </c>
      <c r="D1463" s="765"/>
      <c r="E1463" s="765"/>
      <c r="F1463" s="278"/>
      <c r="G1463" s="278"/>
      <c r="H1463" s="278"/>
      <c r="I1463" s="279"/>
      <c r="J1463" s="597"/>
      <c r="K1463" s="654"/>
      <c r="L1463" s="385"/>
      <c r="M1463" s="245"/>
      <c r="N1463" s="208"/>
      <c r="O1463" s="385"/>
      <c r="P1463" s="773"/>
      <c r="T1463" s="1542" t="s">
        <v>4703</v>
      </c>
      <c r="U1463" s="372" t="s">
        <v>163</v>
      </c>
      <c r="V1463" s="373">
        <v>0.7</v>
      </c>
      <c r="W1463" s="231"/>
      <c r="X1463" s="232"/>
      <c r="Y1463" s="314"/>
      <c r="Z1463" s="257"/>
      <c r="AA1463" s="257"/>
      <c r="AB1463" s="257"/>
      <c r="AC1463" s="473">
        <f>ROUND(ROUND(ROUND(H1448*O$8,0)*S1460,0)*V1463,0)</f>
        <v>716</v>
      </c>
      <c r="AD1463" s="268"/>
    </row>
    <row r="1464" spans="1:30" ht="17.100000000000001" customHeight="1">
      <c r="A1464" s="243">
        <v>61</v>
      </c>
      <c r="B1464" s="243">
        <v>7726</v>
      </c>
      <c r="C1464" s="870" t="s">
        <v>8295</v>
      </c>
      <c r="D1464" s="765"/>
      <c r="E1464" s="765"/>
      <c r="F1464" s="278"/>
      <c r="G1464" s="278"/>
      <c r="H1464" s="278"/>
      <c r="I1464" s="279"/>
      <c r="J1464" s="597"/>
      <c r="K1464" s="654"/>
      <c r="L1464" s="385"/>
      <c r="M1464" s="245"/>
      <c r="N1464" s="208"/>
      <c r="O1464" s="385"/>
      <c r="P1464" s="773"/>
      <c r="T1464" s="1545"/>
      <c r="U1464" s="214"/>
      <c r="V1464" s="609"/>
      <c r="W1464" s="281"/>
      <c r="X1464" s="216"/>
      <c r="Y1464" s="226"/>
      <c r="Z1464" s="762" t="s">
        <v>167</v>
      </c>
      <c r="AA1464" s="354">
        <v>5</v>
      </c>
      <c r="AB1464" s="763" t="s">
        <v>168</v>
      </c>
      <c r="AC1464" s="391">
        <f>ROUND(ROUND(ROUND(H1448*O$8,0)*S1460,0)*V1463,0)-AA1464</f>
        <v>711</v>
      </c>
      <c r="AD1464" s="268"/>
    </row>
    <row r="1465" spans="1:30" ht="17.100000000000001" customHeight="1">
      <c r="A1465" s="243">
        <v>61</v>
      </c>
      <c r="B1465" s="243">
        <v>7727</v>
      </c>
      <c r="C1465" s="870" t="s">
        <v>8296</v>
      </c>
      <c r="D1465" s="765"/>
      <c r="E1465" s="765"/>
      <c r="F1465" s="278"/>
      <c r="G1465" s="278"/>
      <c r="H1465" s="278"/>
      <c r="I1465" s="279"/>
      <c r="J1465" s="597"/>
      <c r="K1465" s="654"/>
      <c r="L1465" s="385"/>
      <c r="M1465" s="245"/>
      <c r="N1465" s="208"/>
      <c r="O1465" s="385"/>
      <c r="P1465" s="774"/>
      <c r="Q1465" s="214"/>
      <c r="R1465" s="1653"/>
      <c r="S1465" s="1653"/>
      <c r="T1465" s="1545"/>
      <c r="U1465" s="302"/>
      <c r="V1465" s="766"/>
      <c r="W1465" s="1684" t="s">
        <v>4700</v>
      </c>
      <c r="X1465" s="362" t="s">
        <v>163</v>
      </c>
      <c r="Y1465" s="395">
        <v>0.85</v>
      </c>
      <c r="Z1465" s="355"/>
      <c r="AA1465" s="247"/>
      <c r="AB1465" s="247"/>
      <c r="AC1465" s="391">
        <f>ROUND(ROUND(ROUND(ROUND(H1448*O$8,0)*S1460,0)*V1463,0)*Y1465,0)</f>
        <v>609</v>
      </c>
      <c r="AD1465" s="268"/>
    </row>
    <row r="1466" spans="1:30" ht="17.100000000000001" customHeight="1">
      <c r="A1466" s="243">
        <v>61</v>
      </c>
      <c r="B1466" s="243">
        <v>7728</v>
      </c>
      <c r="C1466" s="870" t="s">
        <v>8297</v>
      </c>
      <c r="D1466" s="765"/>
      <c r="E1466" s="765"/>
      <c r="F1466" s="278"/>
      <c r="G1466" s="278"/>
      <c r="H1466" s="278"/>
      <c r="I1466" s="279"/>
      <c r="J1466" s="597"/>
      <c r="K1466" s="654"/>
      <c r="L1466" s="385"/>
      <c r="M1466" s="245"/>
      <c r="N1466" s="208"/>
      <c r="O1466" s="385"/>
      <c r="P1466" s="774"/>
      <c r="Q1466" s="214"/>
      <c r="R1466" s="214"/>
      <c r="S1466" s="214"/>
      <c r="T1466" s="399"/>
      <c r="U1466" s="305"/>
      <c r="V1466" s="768"/>
      <c r="W1466" s="1651"/>
      <c r="X1466" s="512"/>
      <c r="Y1466" s="368"/>
      <c r="Z1466" s="762" t="s">
        <v>167</v>
      </c>
      <c r="AA1466" s="354">
        <v>5</v>
      </c>
      <c r="AB1466" s="763" t="s">
        <v>168</v>
      </c>
      <c r="AC1466" s="391">
        <f>ROUND(ROUND(ROUND(ROUND(H1448*O$8,0)*S1460,0)*V1463,0)*Y1465,0)-AA1466</f>
        <v>604</v>
      </c>
      <c r="AD1466" s="268"/>
    </row>
    <row r="1467" spans="1:30" ht="17.100000000000001" customHeight="1">
      <c r="A1467" s="229">
        <v>61</v>
      </c>
      <c r="B1467" s="229">
        <v>8616</v>
      </c>
      <c r="C1467" s="869" t="s">
        <v>8298</v>
      </c>
      <c r="D1467" s="765"/>
      <c r="E1467" s="765"/>
      <c r="F1467" s="278"/>
      <c r="G1467" s="278"/>
      <c r="H1467" s="278"/>
      <c r="I1467" s="279"/>
      <c r="J1467" s="597"/>
      <c r="K1467" s="654"/>
      <c r="L1467" s="385"/>
      <c r="M1467" s="245"/>
      <c r="N1467" s="208"/>
      <c r="O1467" s="385"/>
      <c r="P1467" s="773"/>
      <c r="Q1467" s="214"/>
      <c r="R1467" s="1599"/>
      <c r="S1467" s="1600"/>
      <c r="T1467" s="1542" t="s">
        <v>4708</v>
      </c>
      <c r="U1467" s="214" t="s">
        <v>163</v>
      </c>
      <c r="V1467" s="609">
        <v>0.85</v>
      </c>
      <c r="W1467" s="231"/>
      <c r="X1467" s="232"/>
      <c r="Y1467" s="314"/>
      <c r="Z1467" s="257"/>
      <c r="AA1467" s="257"/>
      <c r="AB1467" s="257"/>
      <c r="AC1467" s="473">
        <f>ROUND(ROUND(ROUND(H1448*O$8,0)*S1460,0)*V1467,0)</f>
        <v>870</v>
      </c>
      <c r="AD1467" s="268"/>
    </row>
    <row r="1468" spans="1:30" ht="17.100000000000001" customHeight="1">
      <c r="A1468" s="243">
        <v>61</v>
      </c>
      <c r="B1468" s="243">
        <v>7729</v>
      </c>
      <c r="C1468" s="870" t="s">
        <v>8299</v>
      </c>
      <c r="D1468" s="765"/>
      <c r="E1468" s="765"/>
      <c r="F1468" s="278"/>
      <c r="G1468" s="278"/>
      <c r="H1468" s="278"/>
      <c r="I1468" s="279"/>
      <c r="J1468" s="597"/>
      <c r="K1468" s="654"/>
      <c r="L1468" s="385"/>
      <c r="M1468" s="245"/>
      <c r="N1468" s="208"/>
      <c r="O1468" s="385"/>
      <c r="P1468" s="773"/>
      <c r="Q1468" s="214"/>
      <c r="R1468" s="609"/>
      <c r="S1468" s="609"/>
      <c r="T1468" s="1545"/>
      <c r="U1468" s="214"/>
      <c r="V1468" s="609"/>
      <c r="W1468" s="281"/>
      <c r="X1468" s="216"/>
      <c r="Y1468" s="226"/>
      <c r="Z1468" s="762" t="s">
        <v>167</v>
      </c>
      <c r="AA1468" s="354">
        <v>5</v>
      </c>
      <c r="AB1468" s="763" t="s">
        <v>168</v>
      </c>
      <c r="AC1468" s="391">
        <f>ROUND(ROUND(ROUND(H1448*O$8,0)*S1460,0)*V1467,0)-AA1468</f>
        <v>865</v>
      </c>
      <c r="AD1468" s="268"/>
    </row>
    <row r="1469" spans="1:30" ht="17.100000000000001" customHeight="1">
      <c r="A1469" s="243">
        <v>61</v>
      </c>
      <c r="B1469" s="243">
        <v>7730</v>
      </c>
      <c r="C1469" s="870" t="s">
        <v>8300</v>
      </c>
      <c r="D1469" s="765"/>
      <c r="E1469" s="765"/>
      <c r="F1469" s="278"/>
      <c r="G1469" s="278"/>
      <c r="H1469" s="278"/>
      <c r="I1469" s="279"/>
      <c r="J1469" s="597"/>
      <c r="K1469" s="654"/>
      <c r="L1469" s="385"/>
      <c r="M1469" s="245"/>
      <c r="N1469" s="208"/>
      <c r="O1469" s="385"/>
      <c r="P1469" s="774"/>
      <c r="Q1469" s="214"/>
      <c r="R1469" s="609"/>
      <c r="S1469" s="609"/>
      <c r="T1469" s="1545"/>
      <c r="U1469" s="302"/>
      <c r="V1469" s="766"/>
      <c r="W1469" s="1684" t="s">
        <v>4700</v>
      </c>
      <c r="X1469" s="362" t="s">
        <v>163</v>
      </c>
      <c r="Y1469" s="395">
        <v>0.85</v>
      </c>
      <c r="Z1469" s="355"/>
      <c r="AA1469" s="247"/>
      <c r="AB1469" s="247"/>
      <c r="AC1469" s="391">
        <f>ROUND(ROUND(ROUND(ROUND(H1448*O$8,0)*S1460,0)*V1467,0)*Y1469,0)</f>
        <v>740</v>
      </c>
      <c r="AD1469" s="268"/>
    </row>
    <row r="1470" spans="1:30" ht="17.100000000000001" customHeight="1">
      <c r="A1470" s="243">
        <v>61</v>
      </c>
      <c r="B1470" s="243">
        <v>7731</v>
      </c>
      <c r="C1470" s="870" t="s">
        <v>8301</v>
      </c>
      <c r="D1470" s="765"/>
      <c r="E1470" s="765"/>
      <c r="F1470" s="278"/>
      <c r="G1470" s="278"/>
      <c r="H1470" s="278"/>
      <c r="I1470" s="279"/>
      <c r="J1470" s="597"/>
      <c r="K1470" s="654"/>
      <c r="L1470" s="385"/>
      <c r="M1470" s="245"/>
      <c r="N1470" s="208"/>
      <c r="O1470" s="385"/>
      <c r="P1470" s="773"/>
      <c r="Q1470" s="214"/>
      <c r="R1470" s="214"/>
      <c r="S1470" s="214"/>
      <c r="T1470" s="1563"/>
      <c r="U1470" s="305"/>
      <c r="V1470" s="768"/>
      <c r="W1470" s="1651"/>
      <c r="X1470" s="512"/>
      <c r="Y1470" s="368"/>
      <c r="Z1470" s="762" t="s">
        <v>167</v>
      </c>
      <c r="AA1470" s="354">
        <v>5</v>
      </c>
      <c r="AB1470" s="763" t="s">
        <v>168</v>
      </c>
      <c r="AC1470" s="391">
        <f>ROUND(ROUND(ROUND(ROUND(H1448*O$8,0)*S1460,0)*V1467,0)*Y1469,0)-AA1470</f>
        <v>735</v>
      </c>
      <c r="AD1470" s="268"/>
    </row>
    <row r="1471" spans="1:30" ht="17.100000000000001" customHeight="1">
      <c r="A1471" s="243">
        <v>61</v>
      </c>
      <c r="B1471" s="243">
        <v>7732</v>
      </c>
      <c r="C1471" s="870" t="s">
        <v>8302</v>
      </c>
      <c r="D1471" s="765"/>
      <c r="E1471" s="765"/>
      <c r="F1471" s="278"/>
      <c r="G1471" s="278"/>
      <c r="H1471" s="278"/>
      <c r="I1471" s="279"/>
      <c r="J1471" s="597"/>
      <c r="K1471" s="654"/>
      <c r="L1471" s="385"/>
      <c r="M1471" s="245"/>
      <c r="N1471" s="208"/>
      <c r="O1471" s="385"/>
      <c r="P1471" s="773"/>
      <c r="Q1471" s="1580" t="s">
        <v>165</v>
      </c>
      <c r="R1471" s="775"/>
      <c r="S1471" s="775"/>
      <c r="T1471" s="359"/>
      <c r="U1471" s="360"/>
      <c r="V1471" s="361"/>
      <c r="W1471" s="523"/>
      <c r="X1471" s="524"/>
      <c r="Y1471" s="642"/>
      <c r="Z1471" s="247"/>
      <c r="AA1471" s="247"/>
      <c r="AB1471" s="247"/>
      <c r="AC1471" s="391">
        <f>ROUND(ROUND(H1448*O$8,0)*S1472,0)</f>
        <v>731</v>
      </c>
      <c r="AD1471" s="268"/>
    </row>
    <row r="1472" spans="1:30" ht="17.100000000000001" customHeight="1">
      <c r="A1472" s="243">
        <v>61</v>
      </c>
      <c r="B1472" s="243">
        <v>7733</v>
      </c>
      <c r="C1472" s="870" t="s">
        <v>8303</v>
      </c>
      <c r="D1472" s="765"/>
      <c r="E1472" s="765"/>
      <c r="F1472" s="278"/>
      <c r="G1472" s="278"/>
      <c r="H1472" s="278"/>
      <c r="I1472" s="279"/>
      <c r="J1472" s="597"/>
      <c r="K1472" s="654"/>
      <c r="L1472" s="385"/>
      <c r="M1472" s="245"/>
      <c r="N1472" s="208"/>
      <c r="O1472" s="385"/>
      <c r="P1472" s="772"/>
      <c r="Q1472" s="1620"/>
      <c r="R1472" s="643" t="s">
        <v>163</v>
      </c>
      <c r="S1472" s="365">
        <v>0.5</v>
      </c>
      <c r="T1472" s="777"/>
      <c r="U1472" s="639"/>
      <c r="V1472" s="529"/>
      <c r="W1472" s="516"/>
      <c r="X1472" s="517"/>
      <c r="Y1472" s="526"/>
      <c r="Z1472" s="762" t="s">
        <v>167</v>
      </c>
      <c r="AA1472" s="354">
        <v>5</v>
      </c>
      <c r="AB1472" s="763" t="s">
        <v>168</v>
      </c>
      <c r="AC1472" s="391">
        <f>ROUND(ROUND(H1448*O$8,0)*S1472,0)-AA1472</f>
        <v>726</v>
      </c>
      <c r="AD1472" s="268"/>
    </row>
    <row r="1473" spans="1:30" ht="17.100000000000001" customHeight="1">
      <c r="A1473" s="243">
        <v>61</v>
      </c>
      <c r="B1473" s="243">
        <v>7734</v>
      </c>
      <c r="C1473" s="870" t="s">
        <v>8304</v>
      </c>
      <c r="D1473" s="765"/>
      <c r="E1473" s="765"/>
      <c r="F1473" s="278"/>
      <c r="G1473" s="278"/>
      <c r="H1473" s="278"/>
      <c r="I1473" s="279"/>
      <c r="J1473" s="597"/>
      <c r="K1473" s="654"/>
      <c r="L1473" s="385"/>
      <c r="M1473" s="245"/>
      <c r="N1473" s="208"/>
      <c r="O1473" s="385"/>
      <c r="P1473" s="772"/>
      <c r="Q1473" s="1620"/>
      <c r="R1473" s="530"/>
      <c r="S1473" s="530"/>
      <c r="T1473" s="777"/>
      <c r="U1473" s="639"/>
      <c r="V1473" s="529"/>
      <c r="W1473" s="1684" t="s">
        <v>4700</v>
      </c>
      <c r="X1473" s="362" t="s">
        <v>163</v>
      </c>
      <c r="Y1473" s="395">
        <v>0.85</v>
      </c>
      <c r="Z1473" s="355"/>
      <c r="AA1473" s="247"/>
      <c r="AB1473" s="247"/>
      <c r="AC1473" s="391">
        <f>ROUND(ROUND(ROUND(H1448*O$8,0)*S1472,0)*Y1473,0)</f>
        <v>621</v>
      </c>
      <c r="AD1473" s="268"/>
    </row>
    <row r="1474" spans="1:30" ht="17.100000000000001" customHeight="1">
      <c r="A1474" s="243">
        <v>61</v>
      </c>
      <c r="B1474" s="243">
        <v>7735</v>
      </c>
      <c r="C1474" s="870" t="s">
        <v>8305</v>
      </c>
      <c r="D1474" s="765"/>
      <c r="E1474" s="765"/>
      <c r="F1474" s="278"/>
      <c r="G1474" s="278"/>
      <c r="H1474" s="278"/>
      <c r="I1474" s="279"/>
      <c r="J1474" s="597"/>
      <c r="K1474" s="654"/>
      <c r="L1474" s="385"/>
      <c r="M1474" s="245"/>
      <c r="N1474" s="208"/>
      <c r="O1474" s="385"/>
      <c r="P1474" s="772"/>
      <c r="Q1474" s="1620"/>
      <c r="R1474" s="643"/>
      <c r="S1474" s="643"/>
      <c r="T1474" s="778"/>
      <c r="U1474" s="525"/>
      <c r="V1474" s="539"/>
      <c r="W1474" s="1651"/>
      <c r="X1474" s="512"/>
      <c r="Y1474" s="368"/>
      <c r="Z1474" s="762" t="s">
        <v>167</v>
      </c>
      <c r="AA1474" s="354">
        <v>5</v>
      </c>
      <c r="AB1474" s="763" t="s">
        <v>168</v>
      </c>
      <c r="AC1474" s="391">
        <f>ROUND(ROUND(ROUND(H1448*O$8,0)*S1472,0)*Y1473,0)-AA1474</f>
        <v>616</v>
      </c>
      <c r="AD1474" s="268"/>
    </row>
    <row r="1475" spans="1:30" ht="17.100000000000001" customHeight="1">
      <c r="A1475" s="243">
        <v>61</v>
      </c>
      <c r="B1475" s="243">
        <v>7736</v>
      </c>
      <c r="C1475" s="870" t="s">
        <v>8306</v>
      </c>
      <c r="D1475" s="765"/>
      <c r="E1475" s="765"/>
      <c r="F1475" s="278"/>
      <c r="G1475" s="278"/>
      <c r="H1475" s="278"/>
      <c r="I1475" s="279"/>
      <c r="J1475" s="597"/>
      <c r="K1475" s="654"/>
      <c r="L1475" s="385"/>
      <c r="M1475" s="245"/>
      <c r="N1475" s="208"/>
      <c r="O1475" s="385"/>
      <c r="P1475" s="773"/>
      <c r="Q1475" s="530"/>
      <c r="R1475" s="530"/>
      <c r="S1475" s="530"/>
      <c r="T1475" s="1580" t="s">
        <v>4703</v>
      </c>
      <c r="U1475" s="362" t="s">
        <v>163</v>
      </c>
      <c r="V1475" s="356">
        <v>0.7</v>
      </c>
      <c r="W1475" s="523"/>
      <c r="X1475" s="524"/>
      <c r="Y1475" s="642"/>
      <c r="Z1475" s="247"/>
      <c r="AA1475" s="247"/>
      <c r="AB1475" s="247"/>
      <c r="AC1475" s="391">
        <f>ROUND(ROUND(ROUND(H1448*O$8,0)*S1472,0)*V1475,0)</f>
        <v>512</v>
      </c>
      <c r="AD1475" s="268"/>
    </row>
    <row r="1476" spans="1:30" ht="17.100000000000001" customHeight="1">
      <c r="A1476" s="243">
        <v>61</v>
      </c>
      <c r="B1476" s="243">
        <v>7737</v>
      </c>
      <c r="C1476" s="870" t="s">
        <v>8307</v>
      </c>
      <c r="D1476" s="765"/>
      <c r="E1476" s="765"/>
      <c r="F1476" s="278"/>
      <c r="G1476" s="278"/>
      <c r="H1476" s="278"/>
      <c r="I1476" s="279"/>
      <c r="J1476" s="597"/>
      <c r="K1476" s="654"/>
      <c r="L1476" s="385"/>
      <c r="M1476" s="245"/>
      <c r="N1476" s="208"/>
      <c r="O1476" s="385"/>
      <c r="P1476" s="773"/>
      <c r="Q1476" s="530"/>
      <c r="R1476" s="530"/>
      <c r="S1476" s="530"/>
      <c r="T1476" s="1620"/>
      <c r="U1476" s="643"/>
      <c r="V1476" s="365"/>
      <c r="W1476" s="319"/>
      <c r="X1476" s="288"/>
      <c r="Y1476" s="526"/>
      <c r="Z1476" s="762" t="s">
        <v>167</v>
      </c>
      <c r="AA1476" s="354">
        <v>5</v>
      </c>
      <c r="AB1476" s="763" t="s">
        <v>168</v>
      </c>
      <c r="AC1476" s="391">
        <f>ROUND(ROUND(ROUND(H1448*O$8,0)*S1472,0)*V1475,0)-AA1476</f>
        <v>507</v>
      </c>
      <c r="AD1476" s="268"/>
    </row>
    <row r="1477" spans="1:30" ht="17.100000000000001" customHeight="1">
      <c r="A1477" s="243">
        <v>61</v>
      </c>
      <c r="B1477" s="243">
        <v>7738</v>
      </c>
      <c r="C1477" s="870" t="s">
        <v>8308</v>
      </c>
      <c r="D1477" s="765"/>
      <c r="E1477" s="765"/>
      <c r="F1477" s="278"/>
      <c r="G1477" s="278"/>
      <c r="H1477" s="278"/>
      <c r="I1477" s="279"/>
      <c r="J1477" s="597"/>
      <c r="K1477" s="654"/>
      <c r="L1477" s="385"/>
      <c r="M1477" s="245"/>
      <c r="N1477" s="208"/>
      <c r="O1477" s="385"/>
      <c r="P1477" s="774"/>
      <c r="Q1477" s="643"/>
      <c r="R1477" s="1644"/>
      <c r="S1477" s="1652"/>
      <c r="T1477" s="1620"/>
      <c r="U1477" s="779"/>
      <c r="V1477" s="780"/>
      <c r="W1477" s="1684" t="s">
        <v>4700</v>
      </c>
      <c r="X1477" s="362" t="s">
        <v>163</v>
      </c>
      <c r="Y1477" s="395">
        <v>0.85</v>
      </c>
      <c r="Z1477" s="355"/>
      <c r="AA1477" s="247"/>
      <c r="AB1477" s="247"/>
      <c r="AC1477" s="391">
        <f>ROUND(ROUND(ROUND(ROUND(H1448*O$8,0)*S1472,0)*V1475,0)*Y1477,0)</f>
        <v>435</v>
      </c>
      <c r="AD1477" s="268"/>
    </row>
    <row r="1478" spans="1:30" ht="17.100000000000001" customHeight="1">
      <c r="A1478" s="243">
        <v>61</v>
      </c>
      <c r="B1478" s="243">
        <v>7739</v>
      </c>
      <c r="C1478" s="870" t="s">
        <v>8309</v>
      </c>
      <c r="D1478" s="765"/>
      <c r="E1478" s="765"/>
      <c r="F1478" s="278"/>
      <c r="G1478" s="278"/>
      <c r="H1478" s="278"/>
      <c r="I1478" s="279"/>
      <c r="J1478" s="597"/>
      <c r="K1478" s="654"/>
      <c r="L1478" s="385"/>
      <c r="M1478" s="245"/>
      <c r="N1478" s="208"/>
      <c r="O1478" s="385"/>
      <c r="P1478" s="774"/>
      <c r="Q1478" s="643"/>
      <c r="R1478" s="643"/>
      <c r="S1478" s="643"/>
      <c r="T1478" s="781"/>
      <c r="U1478" s="537"/>
      <c r="V1478" s="783"/>
      <c r="W1478" s="1651"/>
      <c r="X1478" s="512"/>
      <c r="Y1478" s="368"/>
      <c r="Z1478" s="762" t="s">
        <v>167</v>
      </c>
      <c r="AA1478" s="354">
        <v>5</v>
      </c>
      <c r="AB1478" s="763" t="s">
        <v>168</v>
      </c>
      <c r="AC1478" s="391">
        <f>ROUND(ROUND(ROUND(ROUND(H1448*O$8,0)*S1472,0)*V1475,0)*Y1477,0)-AA1478</f>
        <v>430</v>
      </c>
      <c r="AD1478" s="268"/>
    </row>
    <row r="1479" spans="1:30" ht="17.100000000000001" customHeight="1">
      <c r="A1479" s="243">
        <v>61</v>
      </c>
      <c r="B1479" s="243">
        <v>7740</v>
      </c>
      <c r="C1479" s="870" t="s">
        <v>8310</v>
      </c>
      <c r="D1479" s="765"/>
      <c r="E1479" s="765"/>
      <c r="F1479" s="278"/>
      <c r="G1479" s="278"/>
      <c r="H1479" s="278"/>
      <c r="I1479" s="279"/>
      <c r="J1479" s="597"/>
      <c r="K1479" s="654"/>
      <c r="L1479" s="385"/>
      <c r="M1479" s="245"/>
      <c r="N1479" s="208"/>
      <c r="O1479" s="385"/>
      <c r="P1479" s="773"/>
      <c r="Q1479" s="643"/>
      <c r="R1479" s="1646"/>
      <c r="S1479" s="1649"/>
      <c r="T1479" s="1580" t="s">
        <v>4708</v>
      </c>
      <c r="U1479" s="643" t="s">
        <v>163</v>
      </c>
      <c r="V1479" s="365">
        <v>0.85</v>
      </c>
      <c r="W1479" s="523"/>
      <c r="X1479" s="524"/>
      <c r="Y1479" s="642"/>
      <c r="Z1479" s="247"/>
      <c r="AA1479" s="247"/>
      <c r="AB1479" s="247"/>
      <c r="AC1479" s="391">
        <f>ROUND(ROUND(ROUND(H1448*O$8,0)*S1472,0)*V1479,0)</f>
        <v>621</v>
      </c>
      <c r="AD1479" s="268"/>
    </row>
    <row r="1480" spans="1:30" ht="17.100000000000001" customHeight="1">
      <c r="A1480" s="243">
        <v>61</v>
      </c>
      <c r="B1480" s="243">
        <v>7741</v>
      </c>
      <c r="C1480" s="870" t="s">
        <v>8311</v>
      </c>
      <c r="D1480" s="765"/>
      <c r="E1480" s="765"/>
      <c r="F1480" s="278"/>
      <c r="G1480" s="278"/>
      <c r="H1480" s="278"/>
      <c r="I1480" s="279"/>
      <c r="J1480" s="597"/>
      <c r="K1480" s="654"/>
      <c r="L1480" s="385"/>
      <c r="M1480" s="245"/>
      <c r="N1480" s="208"/>
      <c r="O1480" s="385"/>
      <c r="P1480" s="773"/>
      <c r="Q1480" s="643"/>
      <c r="R1480" s="365"/>
      <c r="S1480" s="365"/>
      <c r="T1480" s="1620"/>
      <c r="U1480" s="643"/>
      <c r="V1480" s="365"/>
      <c r="W1480" s="319"/>
      <c r="X1480" s="288"/>
      <c r="Y1480" s="526"/>
      <c r="Z1480" s="762" t="s">
        <v>167</v>
      </c>
      <c r="AA1480" s="354">
        <v>5</v>
      </c>
      <c r="AB1480" s="763" t="s">
        <v>168</v>
      </c>
      <c r="AC1480" s="391">
        <f>ROUND(ROUND(ROUND(H1448*O$8,0)*S1472,0)*V1479,0)-AA1480</f>
        <v>616</v>
      </c>
      <c r="AD1480" s="268"/>
    </row>
    <row r="1481" spans="1:30" ht="17.100000000000001" customHeight="1">
      <c r="A1481" s="243">
        <v>61</v>
      </c>
      <c r="B1481" s="243">
        <v>7742</v>
      </c>
      <c r="C1481" s="870" t="s">
        <v>8312</v>
      </c>
      <c r="D1481" s="765"/>
      <c r="E1481" s="765"/>
      <c r="F1481" s="278"/>
      <c r="G1481" s="278"/>
      <c r="H1481" s="278"/>
      <c r="I1481" s="279"/>
      <c r="J1481" s="597"/>
      <c r="K1481" s="654"/>
      <c r="L1481" s="385"/>
      <c r="M1481" s="245"/>
      <c r="N1481" s="208"/>
      <c r="O1481" s="385"/>
      <c r="P1481" s="774"/>
      <c r="Q1481" s="643"/>
      <c r="R1481" s="365"/>
      <c r="S1481" s="365"/>
      <c r="T1481" s="1620"/>
      <c r="U1481" s="779"/>
      <c r="V1481" s="780"/>
      <c r="W1481" s="1684" t="s">
        <v>4700</v>
      </c>
      <c r="X1481" s="362" t="s">
        <v>163</v>
      </c>
      <c r="Y1481" s="395">
        <v>0.85</v>
      </c>
      <c r="Z1481" s="355"/>
      <c r="AA1481" s="247"/>
      <c r="AB1481" s="247"/>
      <c r="AC1481" s="391">
        <f>ROUND(ROUND(ROUND(ROUND(H1448*O$8,0)*S1472,0)*V1479,0)*Y1481,0)</f>
        <v>528</v>
      </c>
      <c r="AD1481" s="268"/>
    </row>
    <row r="1482" spans="1:30" ht="17.100000000000001" customHeight="1">
      <c r="A1482" s="243">
        <v>61</v>
      </c>
      <c r="B1482" s="243">
        <v>7743</v>
      </c>
      <c r="C1482" s="870" t="s">
        <v>8313</v>
      </c>
      <c r="D1482" s="765"/>
      <c r="E1482" s="764"/>
      <c r="F1482" s="278"/>
      <c r="G1482" s="278"/>
      <c r="H1482" s="278"/>
      <c r="I1482" s="279"/>
      <c r="J1482" s="597"/>
      <c r="K1482" s="654"/>
      <c r="L1482" s="385"/>
      <c r="M1482" s="245"/>
      <c r="N1482" s="208"/>
      <c r="O1482" s="385"/>
      <c r="P1482" s="467"/>
      <c r="Q1482" s="643"/>
      <c r="R1482" s="643"/>
      <c r="S1482" s="643"/>
      <c r="T1482" s="1642"/>
      <c r="U1482" s="537"/>
      <c r="V1482" s="783"/>
      <c r="W1482" s="1651"/>
      <c r="X1482" s="512"/>
      <c r="Y1482" s="368"/>
      <c r="Z1482" s="762" t="s">
        <v>167</v>
      </c>
      <c r="AA1482" s="354">
        <v>5</v>
      </c>
      <c r="AB1482" s="763" t="s">
        <v>168</v>
      </c>
      <c r="AC1482" s="391">
        <f>ROUND(ROUND(ROUND(ROUND(H1448*O$8,0)*S1472,0)*V1479,0)*Y1481,0)-AA1482</f>
        <v>523</v>
      </c>
      <c r="AD1482" s="268"/>
    </row>
    <row r="1483" spans="1:30" ht="17.100000000000001" customHeight="1">
      <c r="A1483" s="229">
        <v>61</v>
      </c>
      <c r="B1483" s="229">
        <v>8641</v>
      </c>
      <c r="C1483" s="869" t="s">
        <v>8314</v>
      </c>
      <c r="D1483" s="765"/>
      <c r="E1483" s="764"/>
      <c r="F1483" s="1542" t="s">
        <v>6211</v>
      </c>
      <c r="G1483" s="477"/>
      <c r="H1483" s="477"/>
      <c r="I1483" s="478"/>
      <c r="J1483" s="756"/>
      <c r="K1483" s="664"/>
      <c r="L1483" s="314"/>
      <c r="M1483" s="245"/>
      <c r="N1483" s="208"/>
      <c r="O1483" s="385"/>
      <c r="P1483" s="231"/>
      <c r="Q1483" s="232"/>
      <c r="R1483" s="232"/>
      <c r="S1483" s="232"/>
      <c r="T1483" s="340"/>
      <c r="U1483" s="334"/>
      <c r="V1483" s="232"/>
      <c r="W1483" s="231"/>
      <c r="X1483" s="232"/>
      <c r="Y1483" s="314"/>
      <c r="Z1483" s="257"/>
      <c r="AA1483" s="257"/>
      <c r="AB1483" s="257"/>
      <c r="AC1483" s="473">
        <f>ROUND(ROUND(H1484*O$8,0),0)</f>
        <v>1224</v>
      </c>
      <c r="AD1483" s="268"/>
    </row>
    <row r="1484" spans="1:30" ht="17.100000000000001" customHeight="1">
      <c r="A1484" s="243">
        <v>61</v>
      </c>
      <c r="B1484" s="243">
        <v>7750</v>
      </c>
      <c r="C1484" s="870" t="s">
        <v>8315</v>
      </c>
      <c r="D1484" s="765"/>
      <c r="E1484" s="764"/>
      <c r="F1484" s="1545"/>
      <c r="G1484" s="377"/>
      <c r="H1484" s="757">
        <f>'28児童発達支援(基本１)'!H1484</f>
        <v>1748</v>
      </c>
      <c r="I1484" s="208" t="s">
        <v>18</v>
      </c>
      <c r="J1484" s="597"/>
      <c r="K1484" s="654"/>
      <c r="L1484" s="385"/>
      <c r="M1484" s="245"/>
      <c r="N1484" s="208"/>
      <c r="O1484" s="385"/>
      <c r="P1484" s="245"/>
      <c r="Q1484" s="208"/>
      <c r="R1484" s="208"/>
      <c r="S1484" s="208"/>
      <c r="T1484" s="611"/>
      <c r="U1484" s="301"/>
      <c r="V1484" s="208"/>
      <c r="W1484" s="245"/>
      <c r="X1484" s="208"/>
      <c r="Y1484" s="226"/>
      <c r="Z1484" s="762" t="s">
        <v>167</v>
      </c>
      <c r="AA1484" s="354">
        <v>5</v>
      </c>
      <c r="AB1484" s="763" t="s">
        <v>168</v>
      </c>
      <c r="AC1484" s="391">
        <f>ROUND(ROUND(H1484*O$8,0),0)-AA1484</f>
        <v>1219</v>
      </c>
      <c r="AD1484" s="268"/>
    </row>
    <row r="1485" spans="1:30" ht="17.100000000000001" customHeight="1">
      <c r="A1485" s="243">
        <v>61</v>
      </c>
      <c r="B1485" s="243">
        <v>7751</v>
      </c>
      <c r="C1485" s="870" t="s">
        <v>8316</v>
      </c>
      <c r="D1485" s="765"/>
      <c r="E1485" s="764"/>
      <c r="F1485" s="1545"/>
      <c r="G1485" s="377"/>
      <c r="H1485" s="377"/>
      <c r="I1485" s="378"/>
      <c r="J1485" s="597"/>
      <c r="K1485" s="654"/>
      <c r="L1485" s="385"/>
      <c r="M1485" s="245"/>
      <c r="N1485" s="208"/>
      <c r="O1485" s="385"/>
      <c r="P1485" s="245"/>
      <c r="Q1485" s="208"/>
      <c r="R1485" s="208"/>
      <c r="S1485" s="208"/>
      <c r="T1485" s="611"/>
      <c r="U1485" s="301"/>
      <c r="V1485" s="385"/>
      <c r="W1485" s="1684" t="s">
        <v>4700</v>
      </c>
      <c r="X1485" s="362" t="s">
        <v>163</v>
      </c>
      <c r="Y1485" s="395">
        <v>0.85</v>
      </c>
      <c r="Z1485" s="355"/>
      <c r="AA1485" s="247"/>
      <c r="AB1485" s="247"/>
      <c r="AC1485" s="391">
        <f>ROUND(ROUND(H1484*O$8,0)*Y1485,0)</f>
        <v>1040</v>
      </c>
      <c r="AD1485" s="268"/>
    </row>
    <row r="1486" spans="1:30" ht="17.100000000000001" customHeight="1">
      <c r="A1486" s="243">
        <v>61</v>
      </c>
      <c r="B1486" s="243">
        <v>7752</v>
      </c>
      <c r="C1486" s="870" t="s">
        <v>8317</v>
      </c>
      <c r="D1486" s="765"/>
      <c r="E1486" s="764"/>
      <c r="F1486" s="377"/>
      <c r="G1486" s="377"/>
      <c r="H1486" s="377"/>
      <c r="I1486" s="377"/>
      <c r="J1486" s="597"/>
      <c r="K1486" s="654"/>
      <c r="L1486" s="385"/>
      <c r="M1486" s="245"/>
      <c r="N1486" s="208"/>
      <c r="O1486" s="385"/>
      <c r="P1486" s="245"/>
      <c r="Q1486" s="208"/>
      <c r="R1486" s="208"/>
      <c r="S1486" s="208"/>
      <c r="T1486" s="761"/>
      <c r="U1486" s="304"/>
      <c r="V1486" s="226"/>
      <c r="W1486" s="1651"/>
      <c r="X1486" s="512"/>
      <c r="Y1486" s="368"/>
      <c r="Z1486" s="762" t="s">
        <v>167</v>
      </c>
      <c r="AA1486" s="354">
        <v>5</v>
      </c>
      <c r="AB1486" s="763" t="s">
        <v>168</v>
      </c>
      <c r="AC1486" s="391">
        <f>ROUND(ROUND(H1484*O$8,0)*Y1485,0)-AA1486</f>
        <v>1035</v>
      </c>
      <c r="AD1486" s="268"/>
    </row>
    <row r="1487" spans="1:30" ht="17.100000000000001" customHeight="1">
      <c r="A1487" s="229">
        <v>61</v>
      </c>
      <c r="B1487" s="229">
        <v>8642</v>
      </c>
      <c r="C1487" s="869" t="s">
        <v>8318</v>
      </c>
      <c r="D1487" s="764"/>
      <c r="E1487" s="764"/>
      <c r="F1487" s="278"/>
      <c r="G1487" s="278"/>
      <c r="J1487" s="597"/>
      <c r="K1487" s="654"/>
      <c r="L1487" s="385"/>
      <c r="M1487" s="245"/>
      <c r="N1487" s="208"/>
      <c r="O1487" s="385"/>
      <c r="P1487" s="245"/>
      <c r="Q1487" s="208"/>
      <c r="R1487" s="208"/>
      <c r="S1487" s="208"/>
      <c r="T1487" s="1542" t="s">
        <v>4703</v>
      </c>
      <c r="U1487" s="372" t="s">
        <v>163</v>
      </c>
      <c r="V1487" s="373">
        <v>0.7</v>
      </c>
      <c r="W1487" s="231"/>
      <c r="X1487" s="232"/>
      <c r="Y1487" s="314"/>
      <c r="Z1487" s="257"/>
      <c r="AA1487" s="257"/>
      <c r="AB1487" s="257"/>
      <c r="AC1487" s="473">
        <f>ROUND(ROUND(H1484*O$8,0)*V1487,0)</f>
        <v>857</v>
      </c>
      <c r="AD1487" s="268"/>
    </row>
    <row r="1488" spans="1:30" ht="17.100000000000001" customHeight="1">
      <c r="A1488" s="243">
        <v>61</v>
      </c>
      <c r="B1488" s="243">
        <v>7753</v>
      </c>
      <c r="C1488" s="870" t="s">
        <v>8319</v>
      </c>
      <c r="D1488" s="764"/>
      <c r="E1488" s="764"/>
      <c r="F1488" s="278"/>
      <c r="G1488" s="278"/>
      <c r="H1488" s="208"/>
      <c r="I1488" s="388"/>
      <c r="J1488" s="597"/>
      <c r="K1488" s="654"/>
      <c r="L1488" s="385"/>
      <c r="M1488" s="245"/>
      <c r="N1488" s="208"/>
      <c r="O1488" s="385"/>
      <c r="P1488" s="245"/>
      <c r="Q1488" s="208"/>
      <c r="R1488" s="208"/>
      <c r="S1488" s="208"/>
      <c r="T1488" s="1545"/>
      <c r="U1488" s="214"/>
      <c r="V1488" s="609"/>
      <c r="W1488" s="281"/>
      <c r="X1488" s="216"/>
      <c r="Y1488" s="226"/>
      <c r="Z1488" s="762" t="s">
        <v>167</v>
      </c>
      <c r="AA1488" s="354">
        <v>5</v>
      </c>
      <c r="AB1488" s="763" t="s">
        <v>168</v>
      </c>
      <c r="AC1488" s="391">
        <f>ROUND(ROUND(H1484*O$8,0)*V1487,0)-AA1488</f>
        <v>852</v>
      </c>
      <c r="AD1488" s="268"/>
    </row>
    <row r="1489" spans="1:30" ht="17.100000000000001" customHeight="1">
      <c r="A1489" s="243">
        <v>61</v>
      </c>
      <c r="B1489" s="243">
        <v>7754</v>
      </c>
      <c r="C1489" s="870" t="s">
        <v>8320</v>
      </c>
      <c r="D1489" s="765"/>
      <c r="E1489" s="764"/>
      <c r="F1489" s="406"/>
      <c r="G1489" s="406"/>
      <c r="H1489" s="208"/>
      <c r="I1489" s="388"/>
      <c r="J1489" s="597"/>
      <c r="K1489" s="654"/>
      <c r="L1489" s="385"/>
      <c r="M1489" s="245"/>
      <c r="N1489" s="208"/>
      <c r="O1489" s="385"/>
      <c r="P1489" s="245"/>
      <c r="Q1489" s="208"/>
      <c r="R1489" s="208"/>
      <c r="S1489" s="208"/>
      <c r="T1489" s="1545"/>
      <c r="U1489" s="302"/>
      <c r="V1489" s="766"/>
      <c r="W1489" s="1684" t="s">
        <v>4700</v>
      </c>
      <c r="X1489" s="362" t="s">
        <v>163</v>
      </c>
      <c r="Y1489" s="395">
        <v>0.85</v>
      </c>
      <c r="Z1489" s="355"/>
      <c r="AA1489" s="247"/>
      <c r="AB1489" s="247"/>
      <c r="AC1489" s="391">
        <f>ROUND(ROUND(ROUND(H1484*O$8,0)*V1487,0)*Y1489,0)</f>
        <v>728</v>
      </c>
      <c r="AD1489" s="268"/>
    </row>
    <row r="1490" spans="1:30" ht="17.100000000000001" customHeight="1">
      <c r="A1490" s="243">
        <v>61</v>
      </c>
      <c r="B1490" s="243">
        <v>7755</v>
      </c>
      <c r="C1490" s="870" t="s">
        <v>8321</v>
      </c>
      <c r="D1490" s="765"/>
      <c r="E1490" s="764"/>
      <c r="F1490" s="406"/>
      <c r="G1490" s="406"/>
      <c r="H1490" s="208"/>
      <c r="I1490" s="388"/>
      <c r="J1490" s="597"/>
      <c r="K1490" s="654"/>
      <c r="L1490" s="385"/>
      <c r="M1490" s="245"/>
      <c r="N1490" s="208"/>
      <c r="O1490" s="385"/>
      <c r="P1490" s="245"/>
      <c r="Q1490" s="208"/>
      <c r="R1490" s="208"/>
      <c r="S1490" s="208"/>
      <c r="T1490" s="399"/>
      <c r="U1490" s="305"/>
      <c r="V1490" s="768"/>
      <c r="W1490" s="1651"/>
      <c r="X1490" s="512"/>
      <c r="Y1490" s="368"/>
      <c r="Z1490" s="762" t="s">
        <v>167</v>
      </c>
      <c r="AA1490" s="354">
        <v>5</v>
      </c>
      <c r="AB1490" s="763" t="s">
        <v>168</v>
      </c>
      <c r="AC1490" s="391">
        <f>ROUND(ROUND(ROUND(H1484*O$8,0)*V1487,0)*Y1489,0)-AA1490</f>
        <v>723</v>
      </c>
      <c r="AD1490" s="268"/>
    </row>
    <row r="1491" spans="1:30" ht="17.100000000000001" customHeight="1">
      <c r="A1491" s="229">
        <v>61</v>
      </c>
      <c r="B1491" s="229">
        <v>8643</v>
      </c>
      <c r="C1491" s="869" t="s">
        <v>8322</v>
      </c>
      <c r="D1491" s="765"/>
      <c r="E1491" s="764"/>
      <c r="F1491" s="406"/>
      <c r="G1491" s="406"/>
      <c r="H1491" s="208"/>
      <c r="I1491" s="388"/>
      <c r="J1491" s="597"/>
      <c r="K1491" s="654"/>
      <c r="L1491" s="385"/>
      <c r="M1491" s="245"/>
      <c r="N1491" s="208"/>
      <c r="O1491" s="385"/>
      <c r="P1491" s="245"/>
      <c r="Q1491" s="208"/>
      <c r="R1491" s="208"/>
      <c r="S1491" s="385"/>
      <c r="T1491" s="1542" t="s">
        <v>4708</v>
      </c>
      <c r="U1491" s="214" t="s">
        <v>163</v>
      </c>
      <c r="V1491" s="609">
        <v>0.85</v>
      </c>
      <c r="W1491" s="231"/>
      <c r="X1491" s="232"/>
      <c r="Y1491" s="314"/>
      <c r="Z1491" s="257"/>
      <c r="AA1491" s="257"/>
      <c r="AB1491" s="257"/>
      <c r="AC1491" s="473">
        <f>ROUND(ROUND(H1484*O$8,0)*V1491,0)</f>
        <v>1040</v>
      </c>
      <c r="AD1491" s="268"/>
    </row>
    <row r="1492" spans="1:30" ht="17.100000000000001" customHeight="1">
      <c r="A1492" s="243">
        <v>61</v>
      </c>
      <c r="B1492" s="243">
        <v>7756</v>
      </c>
      <c r="C1492" s="870" t="s">
        <v>8323</v>
      </c>
      <c r="D1492" s="765"/>
      <c r="E1492" s="764"/>
      <c r="F1492" s="406"/>
      <c r="G1492" s="406"/>
      <c r="H1492" s="208"/>
      <c r="I1492" s="388"/>
      <c r="J1492" s="597"/>
      <c r="K1492" s="654"/>
      <c r="L1492" s="385"/>
      <c r="M1492" s="245"/>
      <c r="N1492" s="208"/>
      <c r="O1492" s="385"/>
      <c r="P1492" s="245"/>
      <c r="Q1492" s="208"/>
      <c r="R1492" s="208"/>
      <c r="S1492" s="208"/>
      <c r="T1492" s="1545"/>
      <c r="U1492" s="214"/>
      <c r="V1492" s="609"/>
      <c r="W1492" s="281"/>
      <c r="X1492" s="216"/>
      <c r="Y1492" s="226"/>
      <c r="Z1492" s="762" t="s">
        <v>167</v>
      </c>
      <c r="AA1492" s="354">
        <v>5</v>
      </c>
      <c r="AB1492" s="763" t="s">
        <v>168</v>
      </c>
      <c r="AC1492" s="391">
        <f>ROUND(ROUND(H1484*O$8,0)*V1491,0)-AA1492</f>
        <v>1035</v>
      </c>
      <c r="AD1492" s="268"/>
    </row>
    <row r="1493" spans="1:30" ht="17.100000000000001" customHeight="1">
      <c r="A1493" s="243">
        <v>61</v>
      </c>
      <c r="B1493" s="243">
        <v>7757</v>
      </c>
      <c r="C1493" s="870" t="s">
        <v>8324</v>
      </c>
      <c r="D1493" s="765"/>
      <c r="E1493" s="764"/>
      <c r="F1493" s="278"/>
      <c r="G1493" s="278"/>
      <c r="H1493" s="278"/>
      <c r="I1493" s="279"/>
      <c r="J1493" s="597"/>
      <c r="K1493" s="654"/>
      <c r="L1493" s="385"/>
      <c r="M1493" s="245"/>
      <c r="N1493" s="208"/>
      <c r="O1493" s="385"/>
      <c r="P1493" s="245"/>
      <c r="Q1493" s="208"/>
      <c r="R1493" s="208"/>
      <c r="S1493" s="208"/>
      <c r="T1493" s="1545"/>
      <c r="U1493" s="302"/>
      <c r="V1493" s="766"/>
      <c r="W1493" s="1684" t="s">
        <v>4700</v>
      </c>
      <c r="X1493" s="362" t="s">
        <v>163</v>
      </c>
      <c r="Y1493" s="395">
        <v>0.85</v>
      </c>
      <c r="Z1493" s="355"/>
      <c r="AA1493" s="247"/>
      <c r="AB1493" s="247"/>
      <c r="AC1493" s="391">
        <f>ROUND(ROUND(ROUND(H1484*O$8,0)*V1491,0)*Y1493,0)</f>
        <v>884</v>
      </c>
      <c r="AD1493" s="268"/>
    </row>
    <row r="1494" spans="1:30" ht="17.100000000000001" customHeight="1">
      <c r="A1494" s="243">
        <v>61</v>
      </c>
      <c r="B1494" s="243">
        <v>7758</v>
      </c>
      <c r="C1494" s="870" t="s">
        <v>8325</v>
      </c>
      <c r="D1494" s="765"/>
      <c r="E1494" s="764"/>
      <c r="F1494" s="278"/>
      <c r="G1494" s="278"/>
      <c r="H1494" s="278"/>
      <c r="I1494" s="279"/>
      <c r="J1494" s="597"/>
      <c r="K1494" s="654"/>
      <c r="L1494" s="385"/>
      <c r="M1494" s="245"/>
      <c r="N1494" s="208"/>
      <c r="O1494" s="385"/>
      <c r="P1494" s="281"/>
      <c r="Q1494" s="216"/>
      <c r="R1494" s="216"/>
      <c r="S1494" s="216"/>
      <c r="T1494" s="1563"/>
      <c r="U1494" s="305"/>
      <c r="V1494" s="768"/>
      <c r="W1494" s="1651"/>
      <c r="X1494" s="512"/>
      <c r="Y1494" s="368"/>
      <c r="Z1494" s="762" t="s">
        <v>167</v>
      </c>
      <c r="AA1494" s="354">
        <v>5</v>
      </c>
      <c r="AB1494" s="763" t="s">
        <v>168</v>
      </c>
      <c r="AC1494" s="391">
        <f>ROUND(ROUND(ROUND(H1484*O$8,0)*V1491,0)*Y1493,0)-AA1494</f>
        <v>879</v>
      </c>
      <c r="AD1494" s="268"/>
    </row>
    <row r="1495" spans="1:30" ht="17.100000000000001" customHeight="1">
      <c r="A1495" s="229">
        <v>61</v>
      </c>
      <c r="B1495" s="229">
        <v>8644</v>
      </c>
      <c r="C1495" s="869" t="s">
        <v>8326</v>
      </c>
      <c r="D1495" s="765"/>
      <c r="E1495" s="765"/>
      <c r="F1495" s="278"/>
      <c r="G1495" s="278"/>
      <c r="H1495" s="278"/>
      <c r="I1495" s="279"/>
      <c r="J1495" s="597"/>
      <c r="K1495" s="654"/>
      <c r="L1495" s="385"/>
      <c r="M1495" s="245"/>
      <c r="N1495" s="208"/>
      <c r="O1495" s="385"/>
      <c r="P1495" s="1539" t="s">
        <v>4713</v>
      </c>
      <c r="Q1495" s="1608" t="s">
        <v>162</v>
      </c>
      <c r="R1495" s="769"/>
      <c r="S1495" s="769"/>
      <c r="T1495" s="340"/>
      <c r="U1495" s="338"/>
      <c r="V1495" s="334"/>
      <c r="W1495" s="231"/>
      <c r="X1495" s="232"/>
      <c r="Y1495" s="314"/>
      <c r="Z1495" s="257"/>
      <c r="AA1495" s="257"/>
      <c r="AB1495" s="257"/>
      <c r="AC1495" s="473">
        <f>ROUND(ROUND(H1484*O$8,0)*S1496,0)</f>
        <v>857</v>
      </c>
      <c r="AD1495" s="268"/>
    </row>
    <row r="1496" spans="1:30" ht="17.100000000000001" customHeight="1">
      <c r="A1496" s="243">
        <v>61</v>
      </c>
      <c r="B1496" s="243">
        <v>7759</v>
      </c>
      <c r="C1496" s="870" t="s">
        <v>8327</v>
      </c>
      <c r="D1496" s="765"/>
      <c r="E1496" s="765"/>
      <c r="F1496" s="278"/>
      <c r="G1496" s="278"/>
      <c r="H1496" s="278"/>
      <c r="I1496" s="279"/>
      <c r="J1496" s="597"/>
      <c r="K1496" s="654"/>
      <c r="L1496" s="385"/>
      <c r="M1496" s="245"/>
      <c r="N1496" s="208"/>
      <c r="O1496" s="385"/>
      <c r="P1496" s="1631"/>
      <c r="Q1496" s="1586"/>
      <c r="R1496" s="214" t="s">
        <v>163</v>
      </c>
      <c r="S1496" s="770">
        <v>0.7</v>
      </c>
      <c r="T1496" s="611"/>
      <c r="U1496" s="392"/>
      <c r="V1496" s="301"/>
      <c r="W1496" s="245"/>
      <c r="X1496" s="208"/>
      <c r="Y1496" s="226"/>
      <c r="Z1496" s="762" t="s">
        <v>167</v>
      </c>
      <c r="AA1496" s="354">
        <v>5</v>
      </c>
      <c r="AB1496" s="763" t="s">
        <v>168</v>
      </c>
      <c r="AC1496" s="391">
        <f>ROUND(ROUND(H1484*O$8,0)*S1496,0)-AA1496</f>
        <v>852</v>
      </c>
      <c r="AD1496" s="268"/>
    </row>
    <row r="1497" spans="1:30" ht="17.100000000000001" customHeight="1">
      <c r="A1497" s="243">
        <v>61</v>
      </c>
      <c r="B1497" s="243">
        <v>7760</v>
      </c>
      <c r="C1497" s="870" t="s">
        <v>8328</v>
      </c>
      <c r="D1497" s="765"/>
      <c r="E1497" s="765"/>
      <c r="F1497" s="278"/>
      <c r="G1497" s="278"/>
      <c r="H1497" s="278"/>
      <c r="I1497" s="279"/>
      <c r="J1497" s="597"/>
      <c r="K1497" s="654"/>
      <c r="L1497" s="385"/>
      <c r="M1497" s="245"/>
      <c r="N1497" s="208"/>
      <c r="O1497" s="385"/>
      <c r="P1497" s="1631"/>
      <c r="Q1497" s="1586"/>
      <c r="T1497" s="611"/>
      <c r="U1497" s="392"/>
      <c r="V1497" s="301"/>
      <c r="W1497" s="1684" t="s">
        <v>4700</v>
      </c>
      <c r="X1497" s="362" t="s">
        <v>163</v>
      </c>
      <c r="Y1497" s="395">
        <v>0.85</v>
      </c>
      <c r="Z1497" s="355"/>
      <c r="AA1497" s="247"/>
      <c r="AB1497" s="247"/>
      <c r="AC1497" s="391">
        <f>ROUND(ROUND(ROUND(H1484*O$8,0)*S1496,0)*Y1497,0)</f>
        <v>728</v>
      </c>
      <c r="AD1497" s="268"/>
    </row>
    <row r="1498" spans="1:30" ht="17.100000000000001" customHeight="1">
      <c r="A1498" s="243">
        <v>61</v>
      </c>
      <c r="B1498" s="243">
        <v>7761</v>
      </c>
      <c r="C1498" s="870" t="s">
        <v>8329</v>
      </c>
      <c r="D1498" s="765"/>
      <c r="E1498" s="765"/>
      <c r="F1498" s="278"/>
      <c r="G1498" s="278"/>
      <c r="H1498" s="278"/>
      <c r="I1498" s="279"/>
      <c r="J1498" s="597"/>
      <c r="K1498" s="654"/>
      <c r="L1498" s="385"/>
      <c r="M1498" s="245"/>
      <c r="N1498" s="208"/>
      <c r="O1498" s="385"/>
      <c r="P1498" s="772"/>
      <c r="Q1498" s="1586"/>
      <c r="R1498" s="214"/>
      <c r="S1498" s="214"/>
      <c r="T1498" s="761"/>
      <c r="U1498" s="407"/>
      <c r="V1498" s="304"/>
      <c r="W1498" s="1651"/>
      <c r="X1498" s="512"/>
      <c r="Y1498" s="368"/>
      <c r="Z1498" s="762" t="s">
        <v>167</v>
      </c>
      <c r="AA1498" s="354">
        <v>5</v>
      </c>
      <c r="AB1498" s="763" t="s">
        <v>168</v>
      </c>
      <c r="AC1498" s="391">
        <f>ROUND(ROUND(ROUND(H1484*O$8,0)*S1496,0)*Y1497,0)-AA1498</f>
        <v>723</v>
      </c>
      <c r="AD1498" s="268"/>
    </row>
    <row r="1499" spans="1:30" ht="17.100000000000001" customHeight="1">
      <c r="A1499" s="229">
        <v>61</v>
      </c>
      <c r="B1499" s="229">
        <v>8645</v>
      </c>
      <c r="C1499" s="869" t="s">
        <v>8330</v>
      </c>
      <c r="D1499" s="765"/>
      <c r="E1499" s="765"/>
      <c r="F1499" s="278"/>
      <c r="G1499" s="278"/>
      <c r="H1499" s="278"/>
      <c r="I1499" s="279"/>
      <c r="J1499" s="597"/>
      <c r="K1499" s="654"/>
      <c r="L1499" s="385"/>
      <c r="M1499" s="245"/>
      <c r="N1499" s="208"/>
      <c r="O1499" s="385"/>
      <c r="P1499" s="773"/>
      <c r="T1499" s="1542" t="s">
        <v>4703</v>
      </c>
      <c r="U1499" s="372" t="s">
        <v>163</v>
      </c>
      <c r="V1499" s="373">
        <v>0.7</v>
      </c>
      <c r="W1499" s="231"/>
      <c r="X1499" s="232"/>
      <c r="Y1499" s="314"/>
      <c r="Z1499" s="257"/>
      <c r="AA1499" s="257"/>
      <c r="AB1499" s="257"/>
      <c r="AC1499" s="473">
        <f>ROUND(ROUND(ROUND(H1484*O$8,0)*S1496,0)*V1499,0)</f>
        <v>600</v>
      </c>
      <c r="AD1499" s="268"/>
    </row>
    <row r="1500" spans="1:30" ht="17.100000000000001" customHeight="1">
      <c r="A1500" s="243">
        <v>61</v>
      </c>
      <c r="B1500" s="243">
        <v>7762</v>
      </c>
      <c r="C1500" s="870" t="s">
        <v>8331</v>
      </c>
      <c r="D1500" s="765"/>
      <c r="E1500" s="765"/>
      <c r="F1500" s="278"/>
      <c r="G1500" s="278"/>
      <c r="H1500" s="278"/>
      <c r="I1500" s="279"/>
      <c r="J1500" s="597"/>
      <c r="K1500" s="654"/>
      <c r="L1500" s="385"/>
      <c r="M1500" s="245"/>
      <c r="N1500" s="208"/>
      <c r="O1500" s="385"/>
      <c r="P1500" s="773"/>
      <c r="T1500" s="1545"/>
      <c r="U1500" s="214"/>
      <c r="V1500" s="609"/>
      <c r="W1500" s="281"/>
      <c r="X1500" s="216"/>
      <c r="Y1500" s="226"/>
      <c r="Z1500" s="762" t="s">
        <v>167</v>
      </c>
      <c r="AA1500" s="354">
        <v>5</v>
      </c>
      <c r="AB1500" s="763" t="s">
        <v>168</v>
      </c>
      <c r="AC1500" s="391">
        <f>ROUND(ROUND(ROUND(H1484*O$8,0)*S1496,0)*V1499,0)-AA1500</f>
        <v>595</v>
      </c>
      <c r="AD1500" s="268"/>
    </row>
    <row r="1501" spans="1:30" ht="17.100000000000001" customHeight="1">
      <c r="A1501" s="243">
        <v>61</v>
      </c>
      <c r="B1501" s="243">
        <v>7763</v>
      </c>
      <c r="C1501" s="870" t="s">
        <v>8332</v>
      </c>
      <c r="D1501" s="765"/>
      <c r="E1501" s="765"/>
      <c r="F1501" s="278"/>
      <c r="G1501" s="278"/>
      <c r="H1501" s="278"/>
      <c r="I1501" s="279"/>
      <c r="J1501" s="597"/>
      <c r="K1501" s="654"/>
      <c r="L1501" s="385"/>
      <c r="M1501" s="245"/>
      <c r="N1501" s="208"/>
      <c r="O1501" s="385"/>
      <c r="P1501" s="774"/>
      <c r="Q1501" s="214"/>
      <c r="R1501" s="1653"/>
      <c r="S1501" s="1653"/>
      <c r="T1501" s="1545"/>
      <c r="U1501" s="302"/>
      <c r="V1501" s="766"/>
      <c r="W1501" s="1684" t="s">
        <v>4700</v>
      </c>
      <c r="X1501" s="362" t="s">
        <v>163</v>
      </c>
      <c r="Y1501" s="395">
        <v>0.85</v>
      </c>
      <c r="Z1501" s="355"/>
      <c r="AA1501" s="247"/>
      <c r="AB1501" s="247"/>
      <c r="AC1501" s="391">
        <f>ROUND(ROUND(ROUND(ROUND(H1484*O$8,0)*S1496,0)*V1499,0)*Y1501,0)</f>
        <v>510</v>
      </c>
      <c r="AD1501" s="268"/>
    </row>
    <row r="1502" spans="1:30" ht="17.100000000000001" customHeight="1">
      <c r="A1502" s="243">
        <v>61</v>
      </c>
      <c r="B1502" s="243">
        <v>7764</v>
      </c>
      <c r="C1502" s="870" t="s">
        <v>8333</v>
      </c>
      <c r="D1502" s="765"/>
      <c r="E1502" s="765"/>
      <c r="F1502" s="278"/>
      <c r="G1502" s="278"/>
      <c r="H1502" s="278"/>
      <c r="I1502" s="279"/>
      <c r="J1502" s="597"/>
      <c r="K1502" s="654"/>
      <c r="L1502" s="385"/>
      <c r="M1502" s="245"/>
      <c r="N1502" s="208"/>
      <c r="O1502" s="385"/>
      <c r="P1502" s="774"/>
      <c r="Q1502" s="214"/>
      <c r="R1502" s="214"/>
      <c r="S1502" s="214"/>
      <c r="T1502" s="399"/>
      <c r="U1502" s="305"/>
      <c r="V1502" s="768"/>
      <c r="W1502" s="1651"/>
      <c r="X1502" s="512"/>
      <c r="Y1502" s="368"/>
      <c r="Z1502" s="762" t="s">
        <v>167</v>
      </c>
      <c r="AA1502" s="354">
        <v>5</v>
      </c>
      <c r="AB1502" s="763" t="s">
        <v>168</v>
      </c>
      <c r="AC1502" s="391">
        <f>ROUND(ROUND(ROUND(ROUND(H1484*O$8,0)*S1496,0)*V1499,0)*Y1501,0)-AA1502</f>
        <v>505</v>
      </c>
      <c r="AD1502" s="268"/>
    </row>
    <row r="1503" spans="1:30" ht="17.100000000000001" customHeight="1">
      <c r="A1503" s="229">
        <v>61</v>
      </c>
      <c r="B1503" s="229">
        <v>8646</v>
      </c>
      <c r="C1503" s="869" t="s">
        <v>8334</v>
      </c>
      <c r="D1503" s="765"/>
      <c r="E1503" s="765"/>
      <c r="F1503" s="278"/>
      <c r="G1503" s="278"/>
      <c r="H1503" s="278"/>
      <c r="I1503" s="279"/>
      <c r="J1503" s="597"/>
      <c r="K1503" s="654"/>
      <c r="L1503" s="385"/>
      <c r="M1503" s="245"/>
      <c r="N1503" s="208"/>
      <c r="O1503" s="385"/>
      <c r="P1503" s="773"/>
      <c r="Q1503" s="214"/>
      <c r="R1503" s="1599"/>
      <c r="S1503" s="1600"/>
      <c r="T1503" s="1542" t="s">
        <v>4708</v>
      </c>
      <c r="U1503" s="214" t="s">
        <v>163</v>
      </c>
      <c r="V1503" s="609">
        <v>0.85</v>
      </c>
      <c r="W1503" s="231"/>
      <c r="X1503" s="232"/>
      <c r="Y1503" s="314"/>
      <c r="Z1503" s="257"/>
      <c r="AA1503" s="257"/>
      <c r="AB1503" s="257"/>
      <c r="AC1503" s="473">
        <f>ROUND(ROUND(ROUND(H1484*O$8,0)*S1496,0)*V1503,0)</f>
        <v>728</v>
      </c>
      <c r="AD1503" s="268"/>
    </row>
    <row r="1504" spans="1:30" ht="17.100000000000001" customHeight="1">
      <c r="A1504" s="243">
        <v>61</v>
      </c>
      <c r="B1504" s="243">
        <v>7765</v>
      </c>
      <c r="C1504" s="870" t="s">
        <v>8335</v>
      </c>
      <c r="D1504" s="765"/>
      <c r="E1504" s="765"/>
      <c r="F1504" s="278"/>
      <c r="G1504" s="278"/>
      <c r="H1504" s="278"/>
      <c r="I1504" s="279"/>
      <c r="J1504" s="597"/>
      <c r="K1504" s="654"/>
      <c r="L1504" s="385"/>
      <c r="M1504" s="245"/>
      <c r="N1504" s="208"/>
      <c r="O1504" s="385"/>
      <c r="P1504" s="773"/>
      <c r="Q1504" s="214"/>
      <c r="R1504" s="609"/>
      <c r="S1504" s="609"/>
      <c r="T1504" s="1545"/>
      <c r="U1504" s="214"/>
      <c r="V1504" s="609"/>
      <c r="W1504" s="281"/>
      <c r="X1504" s="216"/>
      <c r="Y1504" s="226"/>
      <c r="Z1504" s="762" t="s">
        <v>167</v>
      </c>
      <c r="AA1504" s="354">
        <v>5</v>
      </c>
      <c r="AB1504" s="763" t="s">
        <v>168</v>
      </c>
      <c r="AC1504" s="391">
        <f>ROUND(ROUND(ROUND(H1484*O$8,0)*S1496,0)*V1503,0)-AA1504</f>
        <v>723</v>
      </c>
      <c r="AD1504" s="268"/>
    </row>
    <row r="1505" spans="1:30" ht="17.100000000000001" customHeight="1">
      <c r="A1505" s="243">
        <v>61</v>
      </c>
      <c r="B1505" s="243">
        <v>7766</v>
      </c>
      <c r="C1505" s="870" t="s">
        <v>8336</v>
      </c>
      <c r="D1505" s="765"/>
      <c r="E1505" s="765"/>
      <c r="F1505" s="278"/>
      <c r="G1505" s="278"/>
      <c r="H1505" s="278"/>
      <c r="I1505" s="279"/>
      <c r="J1505" s="597"/>
      <c r="K1505" s="654"/>
      <c r="L1505" s="385"/>
      <c r="M1505" s="245"/>
      <c r="N1505" s="208"/>
      <c r="O1505" s="385"/>
      <c r="P1505" s="774"/>
      <c r="Q1505" s="737"/>
      <c r="R1505" s="609"/>
      <c r="S1505" s="610"/>
      <c r="T1505" s="1545"/>
      <c r="U1505" s="302"/>
      <c r="V1505" s="766"/>
      <c r="W1505" s="1684" t="s">
        <v>4700</v>
      </c>
      <c r="X1505" s="362" t="s">
        <v>163</v>
      </c>
      <c r="Y1505" s="395">
        <v>0.85</v>
      </c>
      <c r="Z1505" s="355"/>
      <c r="AA1505" s="247"/>
      <c r="AB1505" s="247"/>
      <c r="AC1505" s="391">
        <f>ROUND(ROUND(ROUND(ROUND(H1484*O$8,0)*S1496,0)*V1503,0)*Y1505,0)</f>
        <v>619</v>
      </c>
      <c r="AD1505" s="268"/>
    </row>
    <row r="1506" spans="1:30" ht="17.100000000000001" customHeight="1">
      <c r="A1506" s="243">
        <v>61</v>
      </c>
      <c r="B1506" s="243">
        <v>7767</v>
      </c>
      <c r="C1506" s="870" t="s">
        <v>8337</v>
      </c>
      <c r="D1506" s="765"/>
      <c r="E1506" s="765"/>
      <c r="F1506" s="278"/>
      <c r="G1506" s="278"/>
      <c r="H1506" s="278"/>
      <c r="I1506" s="279"/>
      <c r="J1506" s="597"/>
      <c r="K1506" s="654"/>
      <c r="L1506" s="385"/>
      <c r="M1506" s="245"/>
      <c r="N1506" s="208"/>
      <c r="O1506" s="385"/>
      <c r="P1506" s="773"/>
      <c r="Q1506" s="786"/>
      <c r="R1506" s="400"/>
      <c r="S1506" s="787"/>
      <c r="T1506" s="1563"/>
      <c r="U1506" s="305"/>
      <c r="V1506" s="768"/>
      <c r="W1506" s="1651"/>
      <c r="X1506" s="512"/>
      <c r="Y1506" s="368"/>
      <c r="Z1506" s="762" t="s">
        <v>167</v>
      </c>
      <c r="AA1506" s="354">
        <v>5</v>
      </c>
      <c r="AB1506" s="763" t="s">
        <v>168</v>
      </c>
      <c r="AC1506" s="391">
        <f>ROUND(ROUND(ROUND(ROUND(H1484*O$8,0)*S1496,0)*V1503,0)*Y1505,0)-AA1506</f>
        <v>614</v>
      </c>
      <c r="AD1506" s="268"/>
    </row>
    <row r="1507" spans="1:30" ht="17.100000000000001" customHeight="1">
      <c r="A1507" s="243">
        <v>61</v>
      </c>
      <c r="B1507" s="243">
        <v>7768</v>
      </c>
      <c r="C1507" s="870" t="s">
        <v>8338</v>
      </c>
      <c r="D1507" s="765"/>
      <c r="E1507" s="765"/>
      <c r="F1507" s="278"/>
      <c r="G1507" s="278"/>
      <c r="H1507" s="278"/>
      <c r="I1507" s="279"/>
      <c r="J1507" s="597"/>
      <c r="K1507" s="654"/>
      <c r="L1507" s="385"/>
      <c r="M1507" s="245"/>
      <c r="N1507" s="208"/>
      <c r="O1507" s="385"/>
      <c r="P1507" s="773"/>
      <c r="Q1507" s="1580" t="s">
        <v>165</v>
      </c>
      <c r="R1507" s="775"/>
      <c r="S1507" s="775"/>
      <c r="T1507" s="359"/>
      <c r="U1507" s="360"/>
      <c r="V1507" s="361"/>
      <c r="W1507" s="523"/>
      <c r="X1507" s="524"/>
      <c r="Y1507" s="642"/>
      <c r="Z1507" s="247"/>
      <c r="AA1507" s="247"/>
      <c r="AB1507" s="247"/>
      <c r="AC1507" s="391">
        <f>ROUND(ROUND(H1484*O$8,0)*S1508,0)</f>
        <v>612</v>
      </c>
      <c r="AD1507" s="268"/>
    </row>
    <row r="1508" spans="1:30" ht="17.100000000000001" customHeight="1">
      <c r="A1508" s="243">
        <v>61</v>
      </c>
      <c r="B1508" s="243">
        <v>7769</v>
      </c>
      <c r="C1508" s="870" t="s">
        <v>8339</v>
      </c>
      <c r="D1508" s="765"/>
      <c r="E1508" s="765"/>
      <c r="F1508" s="278"/>
      <c r="G1508" s="278"/>
      <c r="H1508" s="278"/>
      <c r="I1508" s="279"/>
      <c r="J1508" s="597"/>
      <c r="K1508" s="654"/>
      <c r="L1508" s="385"/>
      <c r="M1508" s="245"/>
      <c r="N1508" s="208"/>
      <c r="O1508" s="385"/>
      <c r="P1508" s="772"/>
      <c r="Q1508" s="1620"/>
      <c r="R1508" s="643" t="s">
        <v>163</v>
      </c>
      <c r="S1508" s="365">
        <v>0.5</v>
      </c>
      <c r="T1508" s="777"/>
      <c r="U1508" s="639"/>
      <c r="V1508" s="529"/>
      <c r="W1508" s="516"/>
      <c r="X1508" s="517"/>
      <c r="Y1508" s="526"/>
      <c r="Z1508" s="762" t="s">
        <v>167</v>
      </c>
      <c r="AA1508" s="354">
        <v>5</v>
      </c>
      <c r="AB1508" s="763" t="s">
        <v>168</v>
      </c>
      <c r="AC1508" s="391">
        <f>ROUND(ROUND(H1484*O$8,0)*S1508,0)-AA1508</f>
        <v>607</v>
      </c>
      <c r="AD1508" s="268"/>
    </row>
    <row r="1509" spans="1:30" ht="17.100000000000001" customHeight="1">
      <c r="A1509" s="243">
        <v>61</v>
      </c>
      <c r="B1509" s="243">
        <v>7770</v>
      </c>
      <c r="C1509" s="870" t="s">
        <v>8340</v>
      </c>
      <c r="D1509" s="765"/>
      <c r="E1509" s="765"/>
      <c r="F1509" s="278"/>
      <c r="G1509" s="278"/>
      <c r="H1509" s="278"/>
      <c r="I1509" s="279"/>
      <c r="J1509" s="597"/>
      <c r="K1509" s="654"/>
      <c r="L1509" s="385"/>
      <c r="M1509" s="245"/>
      <c r="N1509" s="208"/>
      <c r="O1509" s="385"/>
      <c r="P1509" s="772"/>
      <c r="Q1509" s="1620"/>
      <c r="R1509" s="530"/>
      <c r="S1509" s="530"/>
      <c r="T1509" s="777"/>
      <c r="U1509" s="639"/>
      <c r="V1509" s="529"/>
      <c r="W1509" s="1684" t="s">
        <v>4700</v>
      </c>
      <c r="X1509" s="362" t="s">
        <v>163</v>
      </c>
      <c r="Y1509" s="395">
        <v>0.85</v>
      </c>
      <c r="Z1509" s="355"/>
      <c r="AA1509" s="247"/>
      <c r="AB1509" s="247"/>
      <c r="AC1509" s="391">
        <f>ROUND(ROUND(ROUND(H1484*O$8,0)*S1508,0)*Y1509,0)</f>
        <v>520</v>
      </c>
      <c r="AD1509" s="268"/>
    </row>
    <row r="1510" spans="1:30" ht="17.100000000000001" customHeight="1">
      <c r="A1510" s="243">
        <v>61</v>
      </c>
      <c r="B1510" s="243">
        <v>7771</v>
      </c>
      <c r="C1510" s="870" t="s">
        <v>8341</v>
      </c>
      <c r="D1510" s="765"/>
      <c r="E1510" s="765"/>
      <c r="F1510" s="278"/>
      <c r="G1510" s="278"/>
      <c r="H1510" s="278"/>
      <c r="I1510" s="279"/>
      <c r="J1510" s="597"/>
      <c r="K1510" s="654"/>
      <c r="L1510" s="385"/>
      <c r="M1510" s="245"/>
      <c r="N1510" s="208"/>
      <c r="O1510" s="385"/>
      <c r="P1510" s="772"/>
      <c r="Q1510" s="1620"/>
      <c r="R1510" s="643"/>
      <c r="S1510" s="643"/>
      <c r="T1510" s="778"/>
      <c r="U1510" s="525"/>
      <c r="V1510" s="539"/>
      <c r="W1510" s="1651"/>
      <c r="X1510" s="512"/>
      <c r="Y1510" s="368"/>
      <c r="Z1510" s="762" t="s">
        <v>167</v>
      </c>
      <c r="AA1510" s="354">
        <v>5</v>
      </c>
      <c r="AB1510" s="763" t="s">
        <v>168</v>
      </c>
      <c r="AC1510" s="391">
        <f>ROUND(ROUND(ROUND(H1484*O$8,0)*S1508,0)*Y1509,0)-AA1510</f>
        <v>515</v>
      </c>
      <c r="AD1510" s="268"/>
    </row>
    <row r="1511" spans="1:30" ht="17.100000000000001" customHeight="1">
      <c r="A1511" s="243">
        <v>61</v>
      </c>
      <c r="B1511" s="243">
        <v>7772</v>
      </c>
      <c r="C1511" s="870" t="s">
        <v>8342</v>
      </c>
      <c r="D1511" s="765"/>
      <c r="E1511" s="765"/>
      <c r="F1511" s="278"/>
      <c r="G1511" s="278"/>
      <c r="H1511" s="278"/>
      <c r="I1511" s="279"/>
      <c r="J1511" s="597"/>
      <c r="K1511" s="654"/>
      <c r="L1511" s="385"/>
      <c r="M1511" s="245"/>
      <c r="N1511" s="208"/>
      <c r="O1511" s="385"/>
      <c r="P1511" s="773"/>
      <c r="Q1511" s="530"/>
      <c r="R1511" s="530"/>
      <c r="S1511" s="530"/>
      <c r="T1511" s="1580" t="s">
        <v>4703</v>
      </c>
      <c r="U1511" s="362" t="s">
        <v>163</v>
      </c>
      <c r="V1511" s="356">
        <v>0.7</v>
      </c>
      <c r="W1511" s="523"/>
      <c r="X1511" s="524"/>
      <c r="Y1511" s="642"/>
      <c r="Z1511" s="247"/>
      <c r="AA1511" s="247"/>
      <c r="AB1511" s="247"/>
      <c r="AC1511" s="391">
        <f>ROUND(ROUND(ROUND(H1484*O$8,0)*S1508,0)*V1511,0)</f>
        <v>428</v>
      </c>
      <c r="AD1511" s="268"/>
    </row>
    <row r="1512" spans="1:30" ht="17.100000000000001" customHeight="1">
      <c r="A1512" s="243">
        <v>61</v>
      </c>
      <c r="B1512" s="243">
        <v>7773</v>
      </c>
      <c r="C1512" s="870" t="s">
        <v>8343</v>
      </c>
      <c r="D1512" s="765"/>
      <c r="E1512" s="765"/>
      <c r="F1512" s="278"/>
      <c r="G1512" s="278"/>
      <c r="H1512" s="278"/>
      <c r="I1512" s="279"/>
      <c r="J1512" s="597"/>
      <c r="K1512" s="654"/>
      <c r="L1512" s="385"/>
      <c r="M1512" s="245"/>
      <c r="N1512" s="208"/>
      <c r="O1512" s="385"/>
      <c r="P1512" s="773"/>
      <c r="Q1512" s="530"/>
      <c r="R1512" s="530"/>
      <c r="S1512" s="530"/>
      <c r="T1512" s="1620"/>
      <c r="U1512" s="643"/>
      <c r="V1512" s="365"/>
      <c r="W1512" s="319"/>
      <c r="X1512" s="288"/>
      <c r="Y1512" s="526"/>
      <c r="Z1512" s="762" t="s">
        <v>167</v>
      </c>
      <c r="AA1512" s="354">
        <v>5</v>
      </c>
      <c r="AB1512" s="763" t="s">
        <v>168</v>
      </c>
      <c r="AC1512" s="391">
        <f>ROUND(ROUND(ROUND(H1484*O$8,0)*S1508,0)*V1511,0)-AA1512</f>
        <v>423</v>
      </c>
      <c r="AD1512" s="268"/>
    </row>
    <row r="1513" spans="1:30" ht="17.100000000000001" customHeight="1">
      <c r="A1513" s="243">
        <v>61</v>
      </c>
      <c r="B1513" s="243">
        <v>7774</v>
      </c>
      <c r="C1513" s="870" t="s">
        <v>8344</v>
      </c>
      <c r="D1513" s="765"/>
      <c r="E1513" s="765"/>
      <c r="F1513" s="278"/>
      <c r="G1513" s="278"/>
      <c r="H1513" s="278"/>
      <c r="I1513" s="279"/>
      <c r="J1513" s="597"/>
      <c r="K1513" s="654"/>
      <c r="L1513" s="385"/>
      <c r="M1513" s="245"/>
      <c r="N1513" s="208"/>
      <c r="O1513" s="385"/>
      <c r="P1513" s="774"/>
      <c r="Q1513" s="643"/>
      <c r="R1513" s="1644"/>
      <c r="S1513" s="1652"/>
      <c r="T1513" s="1620"/>
      <c r="U1513" s="779"/>
      <c r="V1513" s="780"/>
      <c r="W1513" s="1684" t="s">
        <v>4700</v>
      </c>
      <c r="X1513" s="362" t="s">
        <v>163</v>
      </c>
      <c r="Y1513" s="395">
        <v>0.85</v>
      </c>
      <c r="Z1513" s="355"/>
      <c r="AA1513" s="247"/>
      <c r="AB1513" s="247"/>
      <c r="AC1513" s="391">
        <f>ROUND(ROUND(ROUND(ROUND(H1484*O$8,0)*S1508,0)*V1511,0)*Y1513,0)</f>
        <v>364</v>
      </c>
      <c r="AD1513" s="268"/>
    </row>
    <row r="1514" spans="1:30" ht="17.100000000000001" customHeight="1">
      <c r="A1514" s="243">
        <v>61</v>
      </c>
      <c r="B1514" s="243">
        <v>7775</v>
      </c>
      <c r="C1514" s="870" t="s">
        <v>8345</v>
      </c>
      <c r="D1514" s="765"/>
      <c r="E1514" s="765"/>
      <c r="F1514" s="278"/>
      <c r="G1514" s="278"/>
      <c r="H1514" s="278"/>
      <c r="I1514" s="279"/>
      <c r="J1514" s="597"/>
      <c r="K1514" s="654"/>
      <c r="L1514" s="385"/>
      <c r="M1514" s="245"/>
      <c r="N1514" s="208"/>
      <c r="O1514" s="385"/>
      <c r="P1514" s="774"/>
      <c r="Q1514" s="643"/>
      <c r="R1514" s="643"/>
      <c r="S1514" s="643"/>
      <c r="T1514" s="781"/>
      <c r="U1514" s="537"/>
      <c r="V1514" s="783"/>
      <c r="W1514" s="1651"/>
      <c r="X1514" s="512"/>
      <c r="Y1514" s="368"/>
      <c r="Z1514" s="762" t="s">
        <v>167</v>
      </c>
      <c r="AA1514" s="354">
        <v>5</v>
      </c>
      <c r="AB1514" s="763" t="s">
        <v>168</v>
      </c>
      <c r="AC1514" s="391">
        <f>ROUND(ROUND(ROUND(ROUND(H1484*O$8,0)*S1508,0)*V1511,0)*Y1513,0)-AA1514</f>
        <v>359</v>
      </c>
      <c r="AD1514" s="268"/>
    </row>
    <row r="1515" spans="1:30" ht="17.100000000000001" customHeight="1">
      <c r="A1515" s="243">
        <v>61</v>
      </c>
      <c r="B1515" s="243">
        <v>7776</v>
      </c>
      <c r="C1515" s="870" t="s">
        <v>8346</v>
      </c>
      <c r="D1515" s="765"/>
      <c r="E1515" s="765"/>
      <c r="F1515" s="278"/>
      <c r="G1515" s="278"/>
      <c r="H1515" s="278"/>
      <c r="I1515" s="279"/>
      <c r="J1515" s="597"/>
      <c r="K1515" s="654"/>
      <c r="L1515" s="385"/>
      <c r="M1515" s="245"/>
      <c r="N1515" s="208"/>
      <c r="O1515" s="385"/>
      <c r="P1515" s="773"/>
      <c r="Q1515" s="643"/>
      <c r="R1515" s="1646"/>
      <c r="S1515" s="1649"/>
      <c r="T1515" s="1580" t="s">
        <v>4708</v>
      </c>
      <c r="U1515" s="643" t="s">
        <v>163</v>
      </c>
      <c r="V1515" s="365">
        <v>0.85</v>
      </c>
      <c r="W1515" s="523"/>
      <c r="X1515" s="524"/>
      <c r="Y1515" s="642"/>
      <c r="Z1515" s="247"/>
      <c r="AA1515" s="247"/>
      <c r="AB1515" s="247"/>
      <c r="AC1515" s="391">
        <f>ROUND(ROUND(ROUND(H1484*O$8,0)*S1508,0)*V1515,0)</f>
        <v>520</v>
      </c>
      <c r="AD1515" s="268"/>
    </row>
    <row r="1516" spans="1:30" ht="17.100000000000001" customHeight="1">
      <c r="A1516" s="243">
        <v>61</v>
      </c>
      <c r="B1516" s="243">
        <v>7777</v>
      </c>
      <c r="C1516" s="870" t="s">
        <v>8347</v>
      </c>
      <c r="D1516" s="765"/>
      <c r="E1516" s="765"/>
      <c r="F1516" s="278"/>
      <c r="G1516" s="278"/>
      <c r="H1516" s="278"/>
      <c r="I1516" s="279"/>
      <c r="J1516" s="597"/>
      <c r="K1516" s="654"/>
      <c r="L1516" s="385"/>
      <c r="M1516" s="245"/>
      <c r="N1516" s="208"/>
      <c r="O1516" s="385"/>
      <c r="P1516" s="773"/>
      <c r="Q1516" s="643"/>
      <c r="R1516" s="365"/>
      <c r="S1516" s="365"/>
      <c r="T1516" s="1620"/>
      <c r="U1516" s="643"/>
      <c r="V1516" s="365"/>
      <c r="W1516" s="319"/>
      <c r="X1516" s="288"/>
      <c r="Y1516" s="526"/>
      <c r="Z1516" s="762" t="s">
        <v>167</v>
      </c>
      <c r="AA1516" s="354">
        <v>5</v>
      </c>
      <c r="AB1516" s="763" t="s">
        <v>168</v>
      </c>
      <c r="AC1516" s="391">
        <f>ROUND(ROUND(ROUND(H1484*O$8,0)*S1508,0)*V1515,0)-AA1516</f>
        <v>515</v>
      </c>
      <c r="AD1516" s="268"/>
    </row>
    <row r="1517" spans="1:30" ht="17.100000000000001" customHeight="1">
      <c r="A1517" s="243">
        <v>61</v>
      </c>
      <c r="B1517" s="243">
        <v>7778</v>
      </c>
      <c r="C1517" s="870" t="s">
        <v>8348</v>
      </c>
      <c r="D1517" s="765"/>
      <c r="E1517" s="765"/>
      <c r="F1517" s="278"/>
      <c r="G1517" s="278"/>
      <c r="H1517" s="278"/>
      <c r="I1517" s="279"/>
      <c r="J1517" s="597"/>
      <c r="K1517" s="654"/>
      <c r="L1517" s="385"/>
      <c r="M1517" s="245"/>
      <c r="N1517" s="208"/>
      <c r="O1517" s="385"/>
      <c r="P1517" s="774"/>
      <c r="Q1517" s="643"/>
      <c r="R1517" s="365"/>
      <c r="S1517" s="365"/>
      <c r="T1517" s="1620"/>
      <c r="U1517" s="779"/>
      <c r="V1517" s="780"/>
      <c r="W1517" s="1684" t="s">
        <v>4700</v>
      </c>
      <c r="X1517" s="362" t="s">
        <v>163</v>
      </c>
      <c r="Y1517" s="395">
        <v>0.85</v>
      </c>
      <c r="Z1517" s="355"/>
      <c r="AA1517" s="247"/>
      <c r="AB1517" s="247"/>
      <c r="AC1517" s="391">
        <f>ROUND(ROUND(ROUND(ROUND(H1484*O$8,0)*S1508,0)*V1515,0)*Y1517,0)</f>
        <v>442</v>
      </c>
      <c r="AD1517" s="268"/>
    </row>
    <row r="1518" spans="1:30" ht="17.100000000000001" customHeight="1">
      <c r="A1518" s="243">
        <v>61</v>
      </c>
      <c r="B1518" s="243">
        <v>7779</v>
      </c>
      <c r="C1518" s="870" t="s">
        <v>8349</v>
      </c>
      <c r="D1518" s="765"/>
      <c r="E1518" s="765"/>
      <c r="F1518" s="278"/>
      <c r="G1518" s="278"/>
      <c r="H1518" s="278"/>
      <c r="I1518" s="279"/>
      <c r="J1518" s="597"/>
      <c r="K1518" s="654"/>
      <c r="L1518" s="385"/>
      <c r="M1518" s="245"/>
      <c r="N1518" s="208"/>
      <c r="O1518" s="385"/>
      <c r="P1518" s="467"/>
      <c r="Q1518" s="643"/>
      <c r="R1518" s="643"/>
      <c r="S1518" s="643"/>
      <c r="T1518" s="1642"/>
      <c r="U1518" s="537"/>
      <c r="V1518" s="783"/>
      <c r="W1518" s="1651"/>
      <c r="X1518" s="512"/>
      <c r="Y1518" s="368"/>
      <c r="Z1518" s="762" t="s">
        <v>167</v>
      </c>
      <c r="AA1518" s="354">
        <v>5</v>
      </c>
      <c r="AB1518" s="763" t="s">
        <v>168</v>
      </c>
      <c r="AC1518" s="391">
        <f>ROUND(ROUND(ROUND(ROUND(H1484*O$8,0)*S1508,0)*V1515,0)*Y1517,0)-AA1518</f>
        <v>437</v>
      </c>
      <c r="AD1518" s="268"/>
    </row>
    <row r="1519" spans="1:30" ht="17.100000000000001" customHeight="1">
      <c r="A1519" s="229">
        <v>61</v>
      </c>
      <c r="B1519" s="229">
        <v>8651</v>
      </c>
      <c r="C1519" s="869" t="s">
        <v>8350</v>
      </c>
      <c r="D1519" s="765"/>
      <c r="E1519" s="764"/>
      <c r="F1519" s="1542" t="s">
        <v>6248</v>
      </c>
      <c r="G1519" s="477"/>
      <c r="H1519" s="477"/>
      <c r="I1519" s="478"/>
      <c r="J1519" s="756"/>
      <c r="K1519" s="664"/>
      <c r="L1519" s="314"/>
      <c r="M1519" s="245"/>
      <c r="N1519" s="208"/>
      <c r="O1519" s="385"/>
      <c r="P1519" s="231"/>
      <c r="Q1519" s="232"/>
      <c r="R1519" s="232"/>
      <c r="S1519" s="232"/>
      <c r="T1519" s="340"/>
      <c r="U1519" s="334"/>
      <c r="V1519" s="232"/>
      <c r="W1519" s="231"/>
      <c r="X1519" s="232"/>
      <c r="Y1519" s="314"/>
      <c r="Z1519" s="257"/>
      <c r="AA1519" s="257"/>
      <c r="AB1519" s="257"/>
      <c r="AC1519" s="473">
        <f>ROUND(ROUND(H1520*O$8,0),0)</f>
        <v>1052</v>
      </c>
      <c r="AD1519" s="268"/>
    </row>
    <row r="1520" spans="1:30" ht="17.100000000000001" customHeight="1">
      <c r="A1520" s="243">
        <v>61</v>
      </c>
      <c r="B1520" s="243">
        <v>7780</v>
      </c>
      <c r="C1520" s="870" t="s">
        <v>8351</v>
      </c>
      <c r="D1520" s="765"/>
      <c r="E1520" s="764"/>
      <c r="F1520" s="1545"/>
      <c r="G1520" s="377"/>
      <c r="H1520" s="757">
        <f>'28児童発達支援(基本１)'!H1520</f>
        <v>1503</v>
      </c>
      <c r="I1520" s="208" t="s">
        <v>18</v>
      </c>
      <c r="J1520" s="597"/>
      <c r="K1520" s="654"/>
      <c r="L1520" s="385"/>
      <c r="M1520" s="245"/>
      <c r="N1520" s="208"/>
      <c r="O1520" s="385"/>
      <c r="P1520" s="245"/>
      <c r="Q1520" s="208"/>
      <c r="R1520" s="208"/>
      <c r="S1520" s="208"/>
      <c r="T1520" s="611"/>
      <c r="U1520" s="301"/>
      <c r="V1520" s="208"/>
      <c r="W1520" s="245"/>
      <c r="X1520" s="208"/>
      <c r="Y1520" s="226"/>
      <c r="Z1520" s="762" t="s">
        <v>167</v>
      </c>
      <c r="AA1520" s="354">
        <v>5</v>
      </c>
      <c r="AB1520" s="763" t="s">
        <v>168</v>
      </c>
      <c r="AC1520" s="391">
        <f>ROUND(ROUND(H1520*O$8,0),0)-AA1520</f>
        <v>1047</v>
      </c>
      <c r="AD1520" s="268"/>
    </row>
    <row r="1521" spans="1:30" ht="17.100000000000001" customHeight="1">
      <c r="A1521" s="243">
        <v>61</v>
      </c>
      <c r="B1521" s="243">
        <v>7781</v>
      </c>
      <c r="C1521" s="870" t="s">
        <v>8352</v>
      </c>
      <c r="D1521" s="765"/>
      <c r="E1521" s="764"/>
      <c r="F1521" s="1545"/>
      <c r="G1521" s="377"/>
      <c r="H1521" s="377"/>
      <c r="I1521" s="378"/>
      <c r="J1521" s="597"/>
      <c r="K1521" s="654"/>
      <c r="L1521" s="385"/>
      <c r="M1521" s="245"/>
      <c r="N1521" s="208"/>
      <c r="O1521" s="385"/>
      <c r="P1521" s="245"/>
      <c r="Q1521" s="208"/>
      <c r="R1521" s="208"/>
      <c r="S1521" s="208"/>
      <c r="T1521" s="611"/>
      <c r="U1521" s="301"/>
      <c r="V1521" s="385"/>
      <c r="W1521" s="1684" t="s">
        <v>4700</v>
      </c>
      <c r="X1521" s="362" t="s">
        <v>163</v>
      </c>
      <c r="Y1521" s="395">
        <v>0.85</v>
      </c>
      <c r="Z1521" s="355"/>
      <c r="AA1521" s="247"/>
      <c r="AB1521" s="247"/>
      <c r="AC1521" s="391">
        <f>ROUND(ROUND(H1520*O$8,0)*Y1521,0)</f>
        <v>894</v>
      </c>
      <c r="AD1521" s="268"/>
    </row>
    <row r="1522" spans="1:30" ht="17.100000000000001" customHeight="1">
      <c r="A1522" s="243">
        <v>61</v>
      </c>
      <c r="B1522" s="243">
        <v>7782</v>
      </c>
      <c r="C1522" s="870" t="s">
        <v>8353</v>
      </c>
      <c r="D1522" s="765"/>
      <c r="E1522" s="764"/>
      <c r="F1522" s="377"/>
      <c r="G1522" s="377"/>
      <c r="H1522" s="377"/>
      <c r="I1522" s="377"/>
      <c r="J1522" s="597"/>
      <c r="K1522" s="654"/>
      <c r="L1522" s="385"/>
      <c r="M1522" s="245"/>
      <c r="N1522" s="208"/>
      <c r="O1522" s="385"/>
      <c r="P1522" s="245"/>
      <c r="Q1522" s="208"/>
      <c r="R1522" s="208"/>
      <c r="S1522" s="208"/>
      <c r="T1522" s="761"/>
      <c r="U1522" s="304"/>
      <c r="V1522" s="226"/>
      <c r="W1522" s="1651"/>
      <c r="X1522" s="512"/>
      <c r="Y1522" s="368"/>
      <c r="Z1522" s="762" t="s">
        <v>167</v>
      </c>
      <c r="AA1522" s="354">
        <v>5</v>
      </c>
      <c r="AB1522" s="763" t="s">
        <v>168</v>
      </c>
      <c r="AC1522" s="391">
        <f>ROUND(ROUND(H1520*O$8,0)*Y1521,0)-AA1522</f>
        <v>889</v>
      </c>
      <c r="AD1522" s="268"/>
    </row>
    <row r="1523" spans="1:30" ht="17.100000000000001" customHeight="1">
      <c r="A1523" s="229">
        <v>61</v>
      </c>
      <c r="B1523" s="229">
        <v>8652</v>
      </c>
      <c r="C1523" s="869" t="s">
        <v>8354</v>
      </c>
      <c r="D1523" s="764"/>
      <c r="E1523" s="764"/>
      <c r="F1523" s="278"/>
      <c r="G1523" s="278"/>
      <c r="J1523" s="597"/>
      <c r="K1523" s="654"/>
      <c r="L1523" s="385"/>
      <c r="M1523" s="245"/>
      <c r="N1523" s="208"/>
      <c r="O1523" s="385"/>
      <c r="P1523" s="245"/>
      <c r="Q1523" s="208"/>
      <c r="R1523" s="208"/>
      <c r="S1523" s="208"/>
      <c r="T1523" s="1542" t="s">
        <v>4703</v>
      </c>
      <c r="U1523" s="372" t="s">
        <v>163</v>
      </c>
      <c r="V1523" s="373">
        <v>0.7</v>
      </c>
      <c r="W1523" s="231"/>
      <c r="X1523" s="232"/>
      <c r="Y1523" s="314"/>
      <c r="Z1523" s="257"/>
      <c r="AA1523" s="257"/>
      <c r="AB1523" s="257"/>
      <c r="AC1523" s="473">
        <f>ROUND(ROUND(H1520*O$8,0)*V1523,0)</f>
        <v>736</v>
      </c>
      <c r="AD1523" s="268"/>
    </row>
    <row r="1524" spans="1:30" ht="17.100000000000001" customHeight="1">
      <c r="A1524" s="243">
        <v>61</v>
      </c>
      <c r="B1524" s="243">
        <v>7783</v>
      </c>
      <c r="C1524" s="870" t="s">
        <v>8355</v>
      </c>
      <c r="D1524" s="764"/>
      <c r="E1524" s="764"/>
      <c r="F1524" s="278"/>
      <c r="G1524" s="278"/>
      <c r="H1524" s="208"/>
      <c r="I1524" s="388"/>
      <c r="J1524" s="597"/>
      <c r="K1524" s="654"/>
      <c r="L1524" s="385"/>
      <c r="M1524" s="245"/>
      <c r="N1524" s="208"/>
      <c r="O1524" s="385"/>
      <c r="P1524" s="245"/>
      <c r="Q1524" s="208"/>
      <c r="R1524" s="208"/>
      <c r="S1524" s="208"/>
      <c r="T1524" s="1545"/>
      <c r="U1524" s="214"/>
      <c r="V1524" s="609"/>
      <c r="W1524" s="281"/>
      <c r="X1524" s="216"/>
      <c r="Y1524" s="226"/>
      <c r="Z1524" s="762" t="s">
        <v>167</v>
      </c>
      <c r="AA1524" s="354">
        <v>5</v>
      </c>
      <c r="AB1524" s="763" t="s">
        <v>168</v>
      </c>
      <c r="AC1524" s="391">
        <f>ROUND(ROUND(H1520*O$8,0)*V1523,0)-AA1524</f>
        <v>731</v>
      </c>
      <c r="AD1524" s="268"/>
    </row>
    <row r="1525" spans="1:30" ht="17.100000000000001" customHeight="1">
      <c r="A1525" s="243">
        <v>61</v>
      </c>
      <c r="B1525" s="243">
        <v>7784</v>
      </c>
      <c r="C1525" s="870" t="s">
        <v>8356</v>
      </c>
      <c r="D1525" s="765"/>
      <c r="E1525" s="764"/>
      <c r="F1525" s="406"/>
      <c r="G1525" s="406"/>
      <c r="H1525" s="208"/>
      <c r="I1525" s="388"/>
      <c r="J1525" s="597"/>
      <c r="K1525" s="654"/>
      <c r="L1525" s="385"/>
      <c r="M1525" s="245"/>
      <c r="N1525" s="208"/>
      <c r="O1525" s="385"/>
      <c r="P1525" s="245"/>
      <c r="Q1525" s="208"/>
      <c r="R1525" s="208"/>
      <c r="S1525" s="208"/>
      <c r="T1525" s="1545"/>
      <c r="U1525" s="302"/>
      <c r="V1525" s="766"/>
      <c r="W1525" s="1684" t="s">
        <v>4700</v>
      </c>
      <c r="X1525" s="362" t="s">
        <v>163</v>
      </c>
      <c r="Y1525" s="395">
        <v>0.85</v>
      </c>
      <c r="Z1525" s="355"/>
      <c r="AA1525" s="247"/>
      <c r="AB1525" s="247"/>
      <c r="AC1525" s="391">
        <f>ROUND(ROUND(ROUND(H1520*O$8,0)*V1523,0)*Y1525,0)</f>
        <v>626</v>
      </c>
      <c r="AD1525" s="268"/>
    </row>
    <row r="1526" spans="1:30" ht="17.100000000000001" customHeight="1">
      <c r="A1526" s="243">
        <v>61</v>
      </c>
      <c r="B1526" s="243">
        <v>7785</v>
      </c>
      <c r="C1526" s="870" t="s">
        <v>8357</v>
      </c>
      <c r="D1526" s="765"/>
      <c r="E1526" s="764"/>
      <c r="F1526" s="406"/>
      <c r="G1526" s="406"/>
      <c r="H1526" s="208"/>
      <c r="I1526" s="388"/>
      <c r="J1526" s="597"/>
      <c r="K1526" s="654"/>
      <c r="L1526" s="385"/>
      <c r="M1526" s="245"/>
      <c r="N1526" s="208"/>
      <c r="O1526" s="385"/>
      <c r="P1526" s="245"/>
      <c r="Q1526" s="208"/>
      <c r="R1526" s="208"/>
      <c r="S1526" s="208"/>
      <c r="T1526" s="399"/>
      <c r="U1526" s="305"/>
      <c r="V1526" s="768"/>
      <c r="W1526" s="1651"/>
      <c r="X1526" s="512"/>
      <c r="Y1526" s="368"/>
      <c r="Z1526" s="762" t="s">
        <v>167</v>
      </c>
      <c r="AA1526" s="354">
        <v>5</v>
      </c>
      <c r="AB1526" s="763" t="s">
        <v>168</v>
      </c>
      <c r="AC1526" s="391">
        <f>ROUND(ROUND(ROUND(H1520*O$8,0)*V1523,0)*Y1525,0)-AA1526</f>
        <v>621</v>
      </c>
      <c r="AD1526" s="268"/>
    </row>
    <row r="1527" spans="1:30" ht="17.100000000000001" customHeight="1">
      <c r="A1527" s="229">
        <v>61</v>
      </c>
      <c r="B1527" s="229">
        <v>8653</v>
      </c>
      <c r="C1527" s="869" t="s">
        <v>8358</v>
      </c>
      <c r="D1527" s="765"/>
      <c r="E1527" s="764"/>
      <c r="F1527" s="406"/>
      <c r="G1527" s="406"/>
      <c r="H1527" s="208"/>
      <c r="I1527" s="388"/>
      <c r="J1527" s="597"/>
      <c r="K1527" s="654"/>
      <c r="L1527" s="385"/>
      <c r="M1527" s="245"/>
      <c r="N1527" s="208"/>
      <c r="O1527" s="385"/>
      <c r="P1527" s="245"/>
      <c r="Q1527" s="208"/>
      <c r="R1527" s="208"/>
      <c r="S1527" s="385"/>
      <c r="T1527" s="1542" t="s">
        <v>4708</v>
      </c>
      <c r="U1527" s="214" t="s">
        <v>163</v>
      </c>
      <c r="V1527" s="609">
        <v>0.85</v>
      </c>
      <c r="W1527" s="231"/>
      <c r="X1527" s="232"/>
      <c r="Y1527" s="314"/>
      <c r="Z1527" s="257"/>
      <c r="AA1527" s="257"/>
      <c r="AB1527" s="257"/>
      <c r="AC1527" s="473">
        <f>ROUND(ROUND(H1520*O$8,0)*V1527,0)</f>
        <v>894</v>
      </c>
      <c r="AD1527" s="268"/>
    </row>
    <row r="1528" spans="1:30" ht="17.100000000000001" customHeight="1">
      <c r="A1528" s="243">
        <v>61</v>
      </c>
      <c r="B1528" s="243">
        <v>7786</v>
      </c>
      <c r="C1528" s="870" t="s">
        <v>8359</v>
      </c>
      <c r="D1528" s="765"/>
      <c r="E1528" s="764"/>
      <c r="F1528" s="406"/>
      <c r="G1528" s="406"/>
      <c r="H1528" s="208"/>
      <c r="I1528" s="388"/>
      <c r="J1528" s="597"/>
      <c r="K1528" s="654"/>
      <c r="L1528" s="385"/>
      <c r="M1528" s="245"/>
      <c r="N1528" s="208"/>
      <c r="O1528" s="385"/>
      <c r="P1528" s="245"/>
      <c r="Q1528" s="208"/>
      <c r="R1528" s="208"/>
      <c r="S1528" s="208"/>
      <c r="T1528" s="1545"/>
      <c r="U1528" s="214"/>
      <c r="V1528" s="609"/>
      <c r="W1528" s="281"/>
      <c r="X1528" s="216"/>
      <c r="Y1528" s="226"/>
      <c r="Z1528" s="762" t="s">
        <v>167</v>
      </c>
      <c r="AA1528" s="354">
        <v>5</v>
      </c>
      <c r="AB1528" s="763" t="s">
        <v>168</v>
      </c>
      <c r="AC1528" s="391">
        <f>ROUND(ROUND(H1520*O$8,0)*V1527,0)-AA1528</f>
        <v>889</v>
      </c>
      <c r="AD1528" s="268"/>
    </row>
    <row r="1529" spans="1:30" ht="17.100000000000001" customHeight="1">
      <c r="A1529" s="243">
        <v>61</v>
      </c>
      <c r="B1529" s="243">
        <v>7787</v>
      </c>
      <c r="C1529" s="870" t="s">
        <v>8360</v>
      </c>
      <c r="D1529" s="765"/>
      <c r="E1529" s="764"/>
      <c r="F1529" s="278"/>
      <c r="G1529" s="278"/>
      <c r="H1529" s="278"/>
      <c r="I1529" s="279"/>
      <c r="J1529" s="597"/>
      <c r="K1529" s="654"/>
      <c r="L1529" s="385"/>
      <c r="M1529" s="245"/>
      <c r="N1529" s="208"/>
      <c r="O1529" s="385"/>
      <c r="P1529" s="245"/>
      <c r="Q1529" s="208"/>
      <c r="R1529" s="208"/>
      <c r="S1529" s="208"/>
      <c r="T1529" s="1545"/>
      <c r="U1529" s="302"/>
      <c r="V1529" s="766"/>
      <c r="W1529" s="1684" t="s">
        <v>4700</v>
      </c>
      <c r="X1529" s="362" t="s">
        <v>163</v>
      </c>
      <c r="Y1529" s="395">
        <v>0.85</v>
      </c>
      <c r="Z1529" s="355"/>
      <c r="AA1529" s="247"/>
      <c r="AB1529" s="247"/>
      <c r="AC1529" s="391">
        <f>ROUND(ROUND(ROUND(H1520*O$8,0)*V1527,0)*Y1529,0)</f>
        <v>760</v>
      </c>
      <c r="AD1529" s="268"/>
    </row>
    <row r="1530" spans="1:30" ht="17.100000000000001" customHeight="1">
      <c r="A1530" s="243">
        <v>61</v>
      </c>
      <c r="B1530" s="243">
        <v>7788</v>
      </c>
      <c r="C1530" s="870" t="s">
        <v>8361</v>
      </c>
      <c r="D1530" s="765"/>
      <c r="E1530" s="764"/>
      <c r="F1530" s="278"/>
      <c r="G1530" s="278"/>
      <c r="H1530" s="278"/>
      <c r="I1530" s="279"/>
      <c r="J1530" s="597"/>
      <c r="K1530" s="654"/>
      <c r="L1530" s="385"/>
      <c r="M1530" s="245"/>
      <c r="N1530" s="208"/>
      <c r="O1530" s="385"/>
      <c r="P1530" s="281"/>
      <c r="Q1530" s="216"/>
      <c r="R1530" s="216"/>
      <c r="S1530" s="216"/>
      <c r="T1530" s="1563"/>
      <c r="U1530" s="305"/>
      <c r="V1530" s="768"/>
      <c r="W1530" s="1651"/>
      <c r="X1530" s="512"/>
      <c r="Y1530" s="368"/>
      <c r="Z1530" s="762" t="s">
        <v>167</v>
      </c>
      <c r="AA1530" s="354">
        <v>5</v>
      </c>
      <c r="AB1530" s="763" t="s">
        <v>168</v>
      </c>
      <c r="AC1530" s="391">
        <f>ROUND(ROUND(ROUND(H1520*O$8,0)*V1527,0)*Y1529,0)-AA1530</f>
        <v>755</v>
      </c>
      <c r="AD1530" s="268"/>
    </row>
    <row r="1531" spans="1:30" ht="17.100000000000001" customHeight="1">
      <c r="A1531" s="229">
        <v>61</v>
      </c>
      <c r="B1531" s="229">
        <v>8654</v>
      </c>
      <c r="C1531" s="869" t="s">
        <v>8362</v>
      </c>
      <c r="D1531" s="765"/>
      <c r="E1531" s="765"/>
      <c r="F1531" s="278"/>
      <c r="G1531" s="278"/>
      <c r="H1531" s="278"/>
      <c r="I1531" s="279"/>
      <c r="J1531" s="597"/>
      <c r="K1531" s="654"/>
      <c r="L1531" s="385"/>
      <c r="M1531" s="245"/>
      <c r="N1531" s="208"/>
      <c r="O1531" s="385"/>
      <c r="P1531" s="1539" t="s">
        <v>4713</v>
      </c>
      <c r="Q1531" s="1608" t="s">
        <v>162</v>
      </c>
      <c r="R1531" s="769"/>
      <c r="S1531" s="769"/>
      <c r="T1531" s="340"/>
      <c r="U1531" s="338"/>
      <c r="V1531" s="334"/>
      <c r="W1531" s="231"/>
      <c r="X1531" s="232"/>
      <c r="Y1531" s="314"/>
      <c r="Z1531" s="257"/>
      <c r="AA1531" s="257"/>
      <c r="AB1531" s="257"/>
      <c r="AC1531" s="473">
        <f>ROUND(ROUND(H1520*O$8,0)*S1532,0)</f>
        <v>736</v>
      </c>
      <c r="AD1531" s="268"/>
    </row>
    <row r="1532" spans="1:30" ht="17.100000000000001" customHeight="1">
      <c r="A1532" s="243">
        <v>61</v>
      </c>
      <c r="B1532" s="243">
        <v>7789</v>
      </c>
      <c r="C1532" s="870" t="s">
        <v>8363</v>
      </c>
      <c r="D1532" s="765"/>
      <c r="E1532" s="765"/>
      <c r="F1532" s="278"/>
      <c r="G1532" s="278"/>
      <c r="H1532" s="278"/>
      <c r="I1532" s="279"/>
      <c r="J1532" s="597"/>
      <c r="K1532" s="654"/>
      <c r="L1532" s="385"/>
      <c r="M1532" s="245"/>
      <c r="N1532" s="208"/>
      <c r="O1532" s="385"/>
      <c r="P1532" s="1631"/>
      <c r="Q1532" s="1586"/>
      <c r="R1532" s="214" t="s">
        <v>163</v>
      </c>
      <c r="S1532" s="770">
        <v>0.7</v>
      </c>
      <c r="T1532" s="611"/>
      <c r="U1532" s="392"/>
      <c r="V1532" s="301"/>
      <c r="W1532" s="245"/>
      <c r="X1532" s="208"/>
      <c r="Y1532" s="226"/>
      <c r="Z1532" s="762" t="s">
        <v>167</v>
      </c>
      <c r="AA1532" s="354">
        <v>5</v>
      </c>
      <c r="AB1532" s="763" t="s">
        <v>168</v>
      </c>
      <c r="AC1532" s="391">
        <f>ROUND(ROUND(H1520*O$8,0)*S1532,0)-AA1532</f>
        <v>731</v>
      </c>
      <c r="AD1532" s="268"/>
    </row>
    <row r="1533" spans="1:30" ht="17.100000000000001" customHeight="1">
      <c r="A1533" s="243">
        <v>61</v>
      </c>
      <c r="B1533" s="243">
        <v>7790</v>
      </c>
      <c r="C1533" s="870" t="s">
        <v>8364</v>
      </c>
      <c r="D1533" s="765"/>
      <c r="E1533" s="765"/>
      <c r="F1533" s="278"/>
      <c r="G1533" s="278"/>
      <c r="H1533" s="278"/>
      <c r="I1533" s="279"/>
      <c r="J1533" s="597"/>
      <c r="K1533" s="654"/>
      <c r="L1533" s="385"/>
      <c r="M1533" s="245"/>
      <c r="N1533" s="208"/>
      <c r="O1533" s="385"/>
      <c r="P1533" s="1631"/>
      <c r="Q1533" s="1586"/>
      <c r="T1533" s="611"/>
      <c r="U1533" s="392"/>
      <c r="V1533" s="301"/>
      <c r="W1533" s="1684" t="s">
        <v>4700</v>
      </c>
      <c r="X1533" s="362" t="s">
        <v>163</v>
      </c>
      <c r="Y1533" s="395">
        <v>0.85</v>
      </c>
      <c r="Z1533" s="355"/>
      <c r="AA1533" s="247"/>
      <c r="AB1533" s="247"/>
      <c r="AC1533" s="391">
        <f>ROUND(ROUND(ROUND(H1520*O$8,0)*S1532,0)*Y1533,0)</f>
        <v>626</v>
      </c>
      <c r="AD1533" s="268"/>
    </row>
    <row r="1534" spans="1:30" ht="17.100000000000001" customHeight="1">
      <c r="A1534" s="243">
        <v>61</v>
      </c>
      <c r="B1534" s="243">
        <v>7791</v>
      </c>
      <c r="C1534" s="870" t="s">
        <v>8365</v>
      </c>
      <c r="D1534" s="765"/>
      <c r="E1534" s="765"/>
      <c r="F1534" s="278"/>
      <c r="G1534" s="278"/>
      <c r="H1534" s="278"/>
      <c r="I1534" s="279"/>
      <c r="J1534" s="597"/>
      <c r="K1534" s="654"/>
      <c r="L1534" s="385"/>
      <c r="M1534" s="245"/>
      <c r="N1534" s="208"/>
      <c r="O1534" s="385"/>
      <c r="P1534" s="772"/>
      <c r="Q1534" s="1586"/>
      <c r="R1534" s="214"/>
      <c r="S1534" s="214"/>
      <c r="T1534" s="761"/>
      <c r="U1534" s="407"/>
      <c r="V1534" s="304"/>
      <c r="W1534" s="1651"/>
      <c r="X1534" s="512"/>
      <c r="Y1534" s="368"/>
      <c r="Z1534" s="762" t="s">
        <v>167</v>
      </c>
      <c r="AA1534" s="354">
        <v>5</v>
      </c>
      <c r="AB1534" s="763" t="s">
        <v>168</v>
      </c>
      <c r="AC1534" s="391">
        <f>ROUND(ROUND(ROUND(H1520*O$8,0)*S1532,0)*Y1533,0)-AA1534</f>
        <v>621</v>
      </c>
      <c r="AD1534" s="268"/>
    </row>
    <row r="1535" spans="1:30" ht="17.100000000000001" customHeight="1">
      <c r="A1535" s="229">
        <v>61</v>
      </c>
      <c r="B1535" s="229">
        <v>8655</v>
      </c>
      <c r="C1535" s="869" t="s">
        <v>8366</v>
      </c>
      <c r="D1535" s="765"/>
      <c r="E1535" s="765"/>
      <c r="F1535" s="278"/>
      <c r="G1535" s="278"/>
      <c r="H1535" s="278"/>
      <c r="I1535" s="279"/>
      <c r="J1535" s="597"/>
      <c r="K1535" s="654"/>
      <c r="L1535" s="385"/>
      <c r="M1535" s="245"/>
      <c r="N1535" s="208"/>
      <c r="O1535" s="385"/>
      <c r="P1535" s="773"/>
      <c r="T1535" s="1542" t="s">
        <v>4703</v>
      </c>
      <c r="U1535" s="372" t="s">
        <v>163</v>
      </c>
      <c r="V1535" s="373">
        <v>0.7</v>
      </c>
      <c r="W1535" s="231"/>
      <c r="X1535" s="232"/>
      <c r="Y1535" s="314"/>
      <c r="Z1535" s="257"/>
      <c r="AA1535" s="257"/>
      <c r="AB1535" s="257"/>
      <c r="AC1535" s="473">
        <f>ROUND(ROUND(ROUND(H1520*O$8,0)*S1532,0)*V1535,0)</f>
        <v>515</v>
      </c>
      <c r="AD1535" s="268"/>
    </row>
    <row r="1536" spans="1:30" ht="17.100000000000001" customHeight="1">
      <c r="A1536" s="243">
        <v>61</v>
      </c>
      <c r="B1536" s="243">
        <v>7792</v>
      </c>
      <c r="C1536" s="870" t="s">
        <v>8367</v>
      </c>
      <c r="D1536" s="765"/>
      <c r="E1536" s="765"/>
      <c r="F1536" s="278"/>
      <c r="G1536" s="278"/>
      <c r="H1536" s="278"/>
      <c r="I1536" s="279"/>
      <c r="J1536" s="597"/>
      <c r="K1536" s="654"/>
      <c r="L1536" s="385"/>
      <c r="M1536" s="245"/>
      <c r="N1536" s="208"/>
      <c r="O1536" s="385"/>
      <c r="P1536" s="773"/>
      <c r="T1536" s="1545"/>
      <c r="U1536" s="214"/>
      <c r="V1536" s="609"/>
      <c r="W1536" s="281"/>
      <c r="X1536" s="216"/>
      <c r="Y1536" s="226"/>
      <c r="Z1536" s="762" t="s">
        <v>167</v>
      </c>
      <c r="AA1536" s="354">
        <v>5</v>
      </c>
      <c r="AB1536" s="763" t="s">
        <v>168</v>
      </c>
      <c r="AC1536" s="391">
        <f>ROUND(ROUND(ROUND(H1520*O$8,0)*S1532,0)*V1535,0)-AA1536</f>
        <v>510</v>
      </c>
      <c r="AD1536" s="268"/>
    </row>
    <row r="1537" spans="1:30" ht="17.100000000000001" customHeight="1">
      <c r="A1537" s="243">
        <v>61</v>
      </c>
      <c r="B1537" s="243">
        <v>7793</v>
      </c>
      <c r="C1537" s="870" t="s">
        <v>8368</v>
      </c>
      <c r="D1537" s="765"/>
      <c r="E1537" s="765"/>
      <c r="F1537" s="278"/>
      <c r="G1537" s="278"/>
      <c r="H1537" s="278"/>
      <c r="I1537" s="279"/>
      <c r="J1537" s="597"/>
      <c r="K1537" s="654"/>
      <c r="L1537" s="385"/>
      <c r="M1537" s="245"/>
      <c r="N1537" s="208"/>
      <c r="O1537" s="385"/>
      <c r="P1537" s="774"/>
      <c r="Q1537" s="214"/>
      <c r="R1537" s="1653"/>
      <c r="S1537" s="1653"/>
      <c r="T1537" s="1545"/>
      <c r="U1537" s="302"/>
      <c r="V1537" s="766"/>
      <c r="W1537" s="1684" t="s">
        <v>4700</v>
      </c>
      <c r="X1537" s="362" t="s">
        <v>163</v>
      </c>
      <c r="Y1537" s="395">
        <v>0.85</v>
      </c>
      <c r="Z1537" s="355"/>
      <c r="AA1537" s="247"/>
      <c r="AB1537" s="247"/>
      <c r="AC1537" s="391">
        <f>ROUND(ROUND(ROUND(ROUND(H1520*O$8,0)*S1532,0)*V1535,0)*Y1537,0)</f>
        <v>438</v>
      </c>
      <c r="AD1537" s="268"/>
    </row>
    <row r="1538" spans="1:30" ht="17.100000000000001" customHeight="1">
      <c r="A1538" s="243">
        <v>61</v>
      </c>
      <c r="B1538" s="243">
        <v>7794</v>
      </c>
      <c r="C1538" s="870" t="s">
        <v>8369</v>
      </c>
      <c r="D1538" s="765"/>
      <c r="E1538" s="765"/>
      <c r="F1538" s="278"/>
      <c r="G1538" s="278"/>
      <c r="H1538" s="278"/>
      <c r="I1538" s="279"/>
      <c r="J1538" s="597"/>
      <c r="K1538" s="654"/>
      <c r="L1538" s="385"/>
      <c r="M1538" s="245"/>
      <c r="N1538" s="208"/>
      <c r="O1538" s="385"/>
      <c r="P1538" s="774"/>
      <c r="Q1538" s="214"/>
      <c r="R1538" s="214"/>
      <c r="S1538" s="214"/>
      <c r="T1538" s="399"/>
      <c r="U1538" s="305"/>
      <c r="V1538" s="768"/>
      <c r="W1538" s="1651"/>
      <c r="X1538" s="512"/>
      <c r="Y1538" s="368"/>
      <c r="Z1538" s="762" t="s">
        <v>167</v>
      </c>
      <c r="AA1538" s="354">
        <v>5</v>
      </c>
      <c r="AB1538" s="763" t="s">
        <v>168</v>
      </c>
      <c r="AC1538" s="391">
        <f>ROUND(ROUND(ROUND(ROUND(H1520*O$8,0)*S1532,0)*V1535,0)*Y1537,0)-AA1538</f>
        <v>433</v>
      </c>
      <c r="AD1538" s="268"/>
    </row>
    <row r="1539" spans="1:30" ht="17.100000000000001" customHeight="1">
      <c r="A1539" s="229">
        <v>61</v>
      </c>
      <c r="B1539" s="229">
        <v>8656</v>
      </c>
      <c r="C1539" s="869" t="s">
        <v>8370</v>
      </c>
      <c r="D1539" s="765"/>
      <c r="E1539" s="765"/>
      <c r="F1539" s="278"/>
      <c r="G1539" s="278"/>
      <c r="H1539" s="278"/>
      <c r="I1539" s="279"/>
      <c r="J1539" s="597"/>
      <c r="K1539" s="654"/>
      <c r="L1539" s="385"/>
      <c r="M1539" s="245"/>
      <c r="N1539" s="208"/>
      <c r="O1539" s="385"/>
      <c r="P1539" s="773"/>
      <c r="Q1539" s="214"/>
      <c r="R1539" s="1599"/>
      <c r="S1539" s="1600"/>
      <c r="T1539" s="1542" t="s">
        <v>4708</v>
      </c>
      <c r="U1539" s="214" t="s">
        <v>163</v>
      </c>
      <c r="V1539" s="609">
        <v>0.85</v>
      </c>
      <c r="W1539" s="231"/>
      <c r="X1539" s="232"/>
      <c r="Y1539" s="314"/>
      <c r="Z1539" s="257"/>
      <c r="AA1539" s="257"/>
      <c r="AB1539" s="257"/>
      <c r="AC1539" s="473">
        <f>ROUND(ROUND(ROUND(H1520*O$8,0)*S1532,0)*V1539,0)</f>
        <v>626</v>
      </c>
      <c r="AD1539" s="268"/>
    </row>
    <row r="1540" spans="1:30" ht="17.100000000000001" customHeight="1">
      <c r="A1540" s="243">
        <v>61</v>
      </c>
      <c r="B1540" s="243">
        <v>7795</v>
      </c>
      <c r="C1540" s="870" t="s">
        <v>8371</v>
      </c>
      <c r="D1540" s="765"/>
      <c r="E1540" s="765"/>
      <c r="F1540" s="278"/>
      <c r="G1540" s="278"/>
      <c r="H1540" s="278"/>
      <c r="I1540" s="279"/>
      <c r="J1540" s="597"/>
      <c r="K1540" s="654"/>
      <c r="L1540" s="385"/>
      <c r="M1540" s="245"/>
      <c r="N1540" s="208"/>
      <c r="O1540" s="385"/>
      <c r="P1540" s="773"/>
      <c r="Q1540" s="214"/>
      <c r="R1540" s="609"/>
      <c r="S1540" s="609"/>
      <c r="T1540" s="1545"/>
      <c r="U1540" s="214"/>
      <c r="V1540" s="609"/>
      <c r="W1540" s="281"/>
      <c r="X1540" s="216"/>
      <c r="Y1540" s="226"/>
      <c r="Z1540" s="762" t="s">
        <v>167</v>
      </c>
      <c r="AA1540" s="354">
        <v>5</v>
      </c>
      <c r="AB1540" s="763" t="s">
        <v>168</v>
      </c>
      <c r="AC1540" s="391">
        <f>ROUND(ROUND(ROUND(H1520*O$8,0)*S1532,0)*V1539,0)-AA1540</f>
        <v>621</v>
      </c>
      <c r="AD1540" s="268"/>
    </row>
    <row r="1541" spans="1:30" ht="17.100000000000001" customHeight="1">
      <c r="A1541" s="243">
        <v>61</v>
      </c>
      <c r="B1541" s="243">
        <v>7796</v>
      </c>
      <c r="C1541" s="870" t="s">
        <v>8372</v>
      </c>
      <c r="D1541" s="765"/>
      <c r="E1541" s="765"/>
      <c r="F1541" s="278"/>
      <c r="G1541" s="278"/>
      <c r="H1541" s="278"/>
      <c r="I1541" s="279"/>
      <c r="J1541" s="597"/>
      <c r="K1541" s="654"/>
      <c r="L1541" s="385"/>
      <c r="M1541" s="245"/>
      <c r="N1541" s="208"/>
      <c r="O1541" s="385"/>
      <c r="P1541" s="774"/>
      <c r="Q1541" s="214"/>
      <c r="R1541" s="609"/>
      <c r="S1541" s="609"/>
      <c r="T1541" s="1545"/>
      <c r="U1541" s="302"/>
      <c r="V1541" s="766"/>
      <c r="W1541" s="1684" t="s">
        <v>4700</v>
      </c>
      <c r="X1541" s="362" t="s">
        <v>163</v>
      </c>
      <c r="Y1541" s="395">
        <v>0.85</v>
      </c>
      <c r="Z1541" s="355"/>
      <c r="AA1541" s="247"/>
      <c r="AB1541" s="247"/>
      <c r="AC1541" s="391">
        <f>ROUND(ROUND(ROUND(ROUND(H1520*O$8,0)*S1532,0)*V1539,0)*Y1541,0)</f>
        <v>532</v>
      </c>
      <c r="AD1541" s="268"/>
    </row>
    <row r="1542" spans="1:30" ht="17.100000000000001" customHeight="1">
      <c r="A1542" s="243">
        <v>61</v>
      </c>
      <c r="B1542" s="243">
        <v>7797</v>
      </c>
      <c r="C1542" s="870" t="s">
        <v>8373</v>
      </c>
      <c r="D1542" s="765"/>
      <c r="E1542" s="765"/>
      <c r="F1542" s="278"/>
      <c r="G1542" s="278"/>
      <c r="H1542" s="278"/>
      <c r="I1542" s="279"/>
      <c r="J1542" s="597"/>
      <c r="K1542" s="654"/>
      <c r="L1542" s="385"/>
      <c r="M1542" s="245"/>
      <c r="N1542" s="208"/>
      <c r="O1542" s="385"/>
      <c r="P1542" s="773"/>
      <c r="Q1542" s="214"/>
      <c r="R1542" s="214"/>
      <c r="S1542" s="214"/>
      <c r="T1542" s="1563"/>
      <c r="U1542" s="305"/>
      <c r="V1542" s="768"/>
      <c r="W1542" s="1651"/>
      <c r="X1542" s="512"/>
      <c r="Y1542" s="368"/>
      <c r="Z1542" s="762" t="s">
        <v>167</v>
      </c>
      <c r="AA1542" s="354">
        <v>5</v>
      </c>
      <c r="AB1542" s="763" t="s">
        <v>168</v>
      </c>
      <c r="AC1542" s="391">
        <f>ROUND(ROUND(ROUND(ROUND(H1520*O$8,0)*S1532,0)*V1539,0)*Y1541,0)-AA1542</f>
        <v>527</v>
      </c>
      <c r="AD1542" s="268"/>
    </row>
    <row r="1543" spans="1:30" ht="17.100000000000001" customHeight="1">
      <c r="A1543" s="243">
        <v>61</v>
      </c>
      <c r="B1543" s="243">
        <v>7798</v>
      </c>
      <c r="C1543" s="870" t="s">
        <v>8374</v>
      </c>
      <c r="D1543" s="765"/>
      <c r="E1543" s="765"/>
      <c r="F1543" s="278"/>
      <c r="G1543" s="278"/>
      <c r="H1543" s="278"/>
      <c r="I1543" s="279"/>
      <c r="J1543" s="597"/>
      <c r="K1543" s="654"/>
      <c r="L1543" s="385"/>
      <c r="M1543" s="245"/>
      <c r="N1543" s="208"/>
      <c r="O1543" s="385"/>
      <c r="P1543" s="773"/>
      <c r="Q1543" s="1580" t="s">
        <v>165</v>
      </c>
      <c r="R1543" s="775"/>
      <c r="S1543" s="775"/>
      <c r="T1543" s="359"/>
      <c r="U1543" s="360"/>
      <c r="V1543" s="361"/>
      <c r="W1543" s="523"/>
      <c r="X1543" s="524"/>
      <c r="Y1543" s="642"/>
      <c r="Z1543" s="247"/>
      <c r="AA1543" s="247"/>
      <c r="AB1543" s="247"/>
      <c r="AC1543" s="391">
        <f>ROUND(ROUND(H1520*O$8,0)*S1544,0)</f>
        <v>526</v>
      </c>
      <c r="AD1543" s="268"/>
    </row>
    <row r="1544" spans="1:30" ht="17.100000000000001" customHeight="1">
      <c r="A1544" s="243">
        <v>61</v>
      </c>
      <c r="B1544" s="243">
        <v>7799</v>
      </c>
      <c r="C1544" s="870" t="s">
        <v>8375</v>
      </c>
      <c r="D1544" s="765"/>
      <c r="E1544" s="765"/>
      <c r="F1544" s="278"/>
      <c r="G1544" s="278"/>
      <c r="H1544" s="278"/>
      <c r="I1544" s="279"/>
      <c r="J1544" s="597"/>
      <c r="K1544" s="654"/>
      <c r="L1544" s="385"/>
      <c r="M1544" s="245"/>
      <c r="N1544" s="208"/>
      <c r="O1544" s="385"/>
      <c r="P1544" s="772"/>
      <c r="Q1544" s="1620"/>
      <c r="R1544" s="643" t="s">
        <v>163</v>
      </c>
      <c r="S1544" s="365">
        <v>0.5</v>
      </c>
      <c r="T1544" s="777"/>
      <c r="U1544" s="639"/>
      <c r="V1544" s="529"/>
      <c r="W1544" s="516"/>
      <c r="X1544" s="517"/>
      <c r="Y1544" s="526"/>
      <c r="Z1544" s="762" t="s">
        <v>167</v>
      </c>
      <c r="AA1544" s="354">
        <v>5</v>
      </c>
      <c r="AB1544" s="763" t="s">
        <v>168</v>
      </c>
      <c r="AC1544" s="391">
        <f>ROUND(ROUND(H1520*O$8,0)*S1544,0)-AA1544</f>
        <v>521</v>
      </c>
      <c r="AD1544" s="268"/>
    </row>
    <row r="1545" spans="1:30" ht="17.100000000000001" customHeight="1">
      <c r="A1545" s="243">
        <v>61</v>
      </c>
      <c r="B1545" s="243">
        <v>7800</v>
      </c>
      <c r="C1545" s="870" t="s">
        <v>8376</v>
      </c>
      <c r="D1545" s="765"/>
      <c r="E1545" s="765"/>
      <c r="F1545" s="278"/>
      <c r="G1545" s="278"/>
      <c r="H1545" s="278"/>
      <c r="I1545" s="279"/>
      <c r="J1545" s="597"/>
      <c r="K1545" s="654"/>
      <c r="L1545" s="385"/>
      <c r="M1545" s="245"/>
      <c r="N1545" s="208"/>
      <c r="O1545" s="385"/>
      <c r="P1545" s="772"/>
      <c r="Q1545" s="1620"/>
      <c r="R1545" s="530"/>
      <c r="S1545" s="530"/>
      <c r="T1545" s="777"/>
      <c r="U1545" s="639"/>
      <c r="V1545" s="529"/>
      <c r="W1545" s="1684" t="s">
        <v>4700</v>
      </c>
      <c r="X1545" s="362" t="s">
        <v>163</v>
      </c>
      <c r="Y1545" s="395">
        <v>0.85</v>
      </c>
      <c r="Z1545" s="355"/>
      <c r="AA1545" s="247"/>
      <c r="AB1545" s="247"/>
      <c r="AC1545" s="391">
        <f>ROUND(ROUND(ROUND(H1520*O$8,0)*S1544,0)*Y1545,0)</f>
        <v>447</v>
      </c>
      <c r="AD1545" s="268"/>
    </row>
    <row r="1546" spans="1:30" ht="17.100000000000001" customHeight="1">
      <c r="A1546" s="243">
        <v>61</v>
      </c>
      <c r="B1546" s="243">
        <v>7801</v>
      </c>
      <c r="C1546" s="870" t="s">
        <v>8377</v>
      </c>
      <c r="D1546" s="765"/>
      <c r="E1546" s="765"/>
      <c r="F1546" s="278"/>
      <c r="G1546" s="278"/>
      <c r="H1546" s="278"/>
      <c r="I1546" s="279"/>
      <c r="J1546" s="597"/>
      <c r="K1546" s="654"/>
      <c r="L1546" s="385"/>
      <c r="M1546" s="245"/>
      <c r="N1546" s="208"/>
      <c r="O1546" s="385"/>
      <c r="P1546" s="772"/>
      <c r="Q1546" s="1620"/>
      <c r="R1546" s="643"/>
      <c r="S1546" s="643"/>
      <c r="T1546" s="778"/>
      <c r="U1546" s="525"/>
      <c r="V1546" s="539"/>
      <c r="W1546" s="1651"/>
      <c r="X1546" s="512"/>
      <c r="Y1546" s="368"/>
      <c r="Z1546" s="762" t="s">
        <v>167</v>
      </c>
      <c r="AA1546" s="354">
        <v>5</v>
      </c>
      <c r="AB1546" s="763" t="s">
        <v>168</v>
      </c>
      <c r="AC1546" s="391">
        <f>ROUND(ROUND(ROUND(H1520*O$8,0)*S1544,0)*Y1545,0)-AA1546</f>
        <v>442</v>
      </c>
      <c r="AD1546" s="268"/>
    </row>
    <row r="1547" spans="1:30" ht="17.100000000000001" customHeight="1">
      <c r="A1547" s="243">
        <v>61</v>
      </c>
      <c r="B1547" s="243">
        <v>7802</v>
      </c>
      <c r="C1547" s="870" t="s">
        <v>8378</v>
      </c>
      <c r="D1547" s="765"/>
      <c r="E1547" s="765"/>
      <c r="F1547" s="278"/>
      <c r="G1547" s="278"/>
      <c r="H1547" s="278"/>
      <c r="I1547" s="279"/>
      <c r="J1547" s="597"/>
      <c r="K1547" s="654"/>
      <c r="L1547" s="385"/>
      <c r="M1547" s="245"/>
      <c r="N1547" s="208"/>
      <c r="O1547" s="385"/>
      <c r="P1547" s="773"/>
      <c r="Q1547" s="530"/>
      <c r="R1547" s="530"/>
      <c r="S1547" s="530"/>
      <c r="T1547" s="1580" t="s">
        <v>4703</v>
      </c>
      <c r="U1547" s="362" t="s">
        <v>163</v>
      </c>
      <c r="V1547" s="356">
        <v>0.7</v>
      </c>
      <c r="W1547" s="523"/>
      <c r="X1547" s="524"/>
      <c r="Y1547" s="642"/>
      <c r="Z1547" s="247"/>
      <c r="AA1547" s="247"/>
      <c r="AB1547" s="247"/>
      <c r="AC1547" s="391">
        <f>ROUND(ROUND(ROUND(H1520*O$8,0)*S1544,0)*V1547,0)</f>
        <v>368</v>
      </c>
      <c r="AD1547" s="268"/>
    </row>
    <row r="1548" spans="1:30" ht="17.100000000000001" customHeight="1">
      <c r="A1548" s="243">
        <v>61</v>
      </c>
      <c r="B1548" s="243">
        <v>7803</v>
      </c>
      <c r="C1548" s="870" t="s">
        <v>8379</v>
      </c>
      <c r="D1548" s="765"/>
      <c r="E1548" s="765"/>
      <c r="F1548" s="278"/>
      <c r="G1548" s="278"/>
      <c r="H1548" s="278"/>
      <c r="I1548" s="279"/>
      <c r="J1548" s="597"/>
      <c r="K1548" s="654"/>
      <c r="L1548" s="385"/>
      <c r="M1548" s="245"/>
      <c r="N1548" s="208"/>
      <c r="O1548" s="385"/>
      <c r="P1548" s="773"/>
      <c r="Q1548" s="530"/>
      <c r="R1548" s="530"/>
      <c r="S1548" s="530"/>
      <c r="T1548" s="1620"/>
      <c r="U1548" s="643"/>
      <c r="V1548" s="365"/>
      <c r="W1548" s="319"/>
      <c r="X1548" s="288"/>
      <c r="Y1548" s="526"/>
      <c r="Z1548" s="762" t="s">
        <v>167</v>
      </c>
      <c r="AA1548" s="354">
        <v>5</v>
      </c>
      <c r="AB1548" s="763" t="s">
        <v>168</v>
      </c>
      <c r="AC1548" s="391">
        <f>ROUND(ROUND(ROUND(H1520*O$8,0)*S1544,0)*V1547,0)-AA1548</f>
        <v>363</v>
      </c>
      <c r="AD1548" s="268"/>
    </row>
    <row r="1549" spans="1:30" ht="17.100000000000001" customHeight="1">
      <c r="A1549" s="243">
        <v>61</v>
      </c>
      <c r="B1549" s="243">
        <v>7804</v>
      </c>
      <c r="C1549" s="870" t="s">
        <v>8380</v>
      </c>
      <c r="D1549" s="765"/>
      <c r="E1549" s="765"/>
      <c r="F1549" s="278"/>
      <c r="G1549" s="278"/>
      <c r="H1549" s="278"/>
      <c r="I1549" s="279"/>
      <c r="J1549" s="597"/>
      <c r="K1549" s="654"/>
      <c r="L1549" s="385"/>
      <c r="M1549" s="245"/>
      <c r="N1549" s="208"/>
      <c r="O1549" s="385"/>
      <c r="P1549" s="774"/>
      <c r="Q1549" s="643"/>
      <c r="R1549" s="1644"/>
      <c r="S1549" s="1652"/>
      <c r="T1549" s="1620"/>
      <c r="U1549" s="779"/>
      <c r="V1549" s="780"/>
      <c r="W1549" s="1684" t="s">
        <v>4700</v>
      </c>
      <c r="X1549" s="362" t="s">
        <v>163</v>
      </c>
      <c r="Y1549" s="395">
        <v>0.85</v>
      </c>
      <c r="Z1549" s="355"/>
      <c r="AA1549" s="247"/>
      <c r="AB1549" s="247"/>
      <c r="AC1549" s="391">
        <f>ROUND(ROUND(ROUND(ROUND(H1520*O$8,0)*S1544,0)*V1547,0)*Y1549,0)</f>
        <v>313</v>
      </c>
      <c r="AD1549" s="268"/>
    </row>
    <row r="1550" spans="1:30" ht="17.100000000000001" customHeight="1">
      <c r="A1550" s="243">
        <v>61</v>
      </c>
      <c r="B1550" s="243">
        <v>7805</v>
      </c>
      <c r="C1550" s="870" t="s">
        <v>8381</v>
      </c>
      <c r="D1550" s="765"/>
      <c r="E1550" s="765"/>
      <c r="F1550" s="278"/>
      <c r="G1550" s="278"/>
      <c r="H1550" s="278"/>
      <c r="I1550" s="279"/>
      <c r="J1550" s="597"/>
      <c r="K1550" s="654"/>
      <c r="L1550" s="385"/>
      <c r="M1550" s="245"/>
      <c r="N1550" s="208"/>
      <c r="O1550" s="385"/>
      <c r="P1550" s="774"/>
      <c r="Q1550" s="643"/>
      <c r="R1550" s="643"/>
      <c r="S1550" s="643"/>
      <c r="T1550" s="781"/>
      <c r="U1550" s="537"/>
      <c r="V1550" s="783"/>
      <c r="W1550" s="1651"/>
      <c r="X1550" s="512"/>
      <c r="Y1550" s="368"/>
      <c r="Z1550" s="762" t="s">
        <v>167</v>
      </c>
      <c r="AA1550" s="354">
        <v>5</v>
      </c>
      <c r="AB1550" s="763" t="s">
        <v>168</v>
      </c>
      <c r="AC1550" s="391">
        <f>ROUND(ROUND(ROUND(ROUND(H1520*O$8,0)*S1544,0)*V1547,0)*Y1549,0)-AA1550</f>
        <v>308</v>
      </c>
      <c r="AD1550" s="268"/>
    </row>
    <row r="1551" spans="1:30" ht="17.100000000000001" customHeight="1">
      <c r="A1551" s="243">
        <v>61</v>
      </c>
      <c r="B1551" s="243">
        <v>7806</v>
      </c>
      <c r="C1551" s="870" t="s">
        <v>8382</v>
      </c>
      <c r="D1551" s="765"/>
      <c r="E1551" s="765"/>
      <c r="F1551" s="278"/>
      <c r="G1551" s="278"/>
      <c r="H1551" s="278"/>
      <c r="I1551" s="279"/>
      <c r="J1551" s="597"/>
      <c r="K1551" s="654"/>
      <c r="L1551" s="385"/>
      <c r="M1551" s="245"/>
      <c r="N1551" s="208"/>
      <c r="O1551" s="385"/>
      <c r="P1551" s="773"/>
      <c r="Q1551" s="643"/>
      <c r="R1551" s="1646"/>
      <c r="S1551" s="1649"/>
      <c r="T1551" s="1580" t="s">
        <v>4708</v>
      </c>
      <c r="U1551" s="643" t="s">
        <v>163</v>
      </c>
      <c r="V1551" s="365">
        <v>0.85</v>
      </c>
      <c r="W1551" s="523"/>
      <c r="X1551" s="524"/>
      <c r="Y1551" s="642"/>
      <c r="Z1551" s="247"/>
      <c r="AA1551" s="247"/>
      <c r="AB1551" s="247"/>
      <c r="AC1551" s="391">
        <f>ROUND(ROUND(ROUND(H1520*O$8,0)*S1544,0)*V1551,0)</f>
        <v>447</v>
      </c>
      <c r="AD1551" s="268"/>
    </row>
    <row r="1552" spans="1:30" ht="17.100000000000001" customHeight="1">
      <c r="A1552" s="243">
        <v>61</v>
      </c>
      <c r="B1552" s="243">
        <v>7807</v>
      </c>
      <c r="C1552" s="870" t="s">
        <v>8383</v>
      </c>
      <c r="D1552" s="765"/>
      <c r="E1552" s="765"/>
      <c r="F1552" s="278"/>
      <c r="G1552" s="278"/>
      <c r="H1552" s="278"/>
      <c r="I1552" s="279"/>
      <c r="J1552" s="597"/>
      <c r="K1552" s="654"/>
      <c r="L1552" s="385"/>
      <c r="M1552" s="245"/>
      <c r="N1552" s="208"/>
      <c r="O1552" s="385"/>
      <c r="P1552" s="773"/>
      <c r="Q1552" s="643"/>
      <c r="R1552" s="365"/>
      <c r="S1552" s="365"/>
      <c r="T1552" s="1620"/>
      <c r="U1552" s="643"/>
      <c r="V1552" s="365"/>
      <c r="W1552" s="319"/>
      <c r="X1552" s="288"/>
      <c r="Y1552" s="526"/>
      <c r="Z1552" s="762" t="s">
        <v>167</v>
      </c>
      <c r="AA1552" s="354">
        <v>5</v>
      </c>
      <c r="AB1552" s="763" t="s">
        <v>168</v>
      </c>
      <c r="AC1552" s="391">
        <f>ROUND(ROUND(ROUND(H1520*O$8,0)*S1544,0)*V1551,0)-AA1552</f>
        <v>442</v>
      </c>
      <c r="AD1552" s="268"/>
    </row>
    <row r="1553" spans="1:30" ht="17.100000000000001" customHeight="1">
      <c r="A1553" s="243">
        <v>61</v>
      </c>
      <c r="B1553" s="243">
        <v>7808</v>
      </c>
      <c r="C1553" s="870" t="s">
        <v>8384</v>
      </c>
      <c r="D1553" s="765"/>
      <c r="E1553" s="765"/>
      <c r="F1553" s="278"/>
      <c r="G1553" s="278"/>
      <c r="H1553" s="278"/>
      <c r="I1553" s="279"/>
      <c r="J1553" s="597"/>
      <c r="K1553" s="654"/>
      <c r="L1553" s="385"/>
      <c r="M1553" s="245"/>
      <c r="N1553" s="208"/>
      <c r="O1553" s="385"/>
      <c r="P1553" s="774"/>
      <c r="Q1553" s="643"/>
      <c r="R1553" s="365"/>
      <c r="S1553" s="365"/>
      <c r="T1553" s="1620"/>
      <c r="U1553" s="779"/>
      <c r="V1553" s="780"/>
      <c r="W1553" s="1684" t="s">
        <v>4700</v>
      </c>
      <c r="X1553" s="362" t="s">
        <v>163</v>
      </c>
      <c r="Y1553" s="395">
        <v>0.85</v>
      </c>
      <c r="Z1553" s="355"/>
      <c r="AA1553" s="247"/>
      <c r="AB1553" s="247"/>
      <c r="AC1553" s="391">
        <f>ROUND(ROUND(ROUND(ROUND(H1520*O$8,0)*S1544,0)*V1551,0)*Y1553,0)</f>
        <v>380</v>
      </c>
      <c r="AD1553" s="268"/>
    </row>
    <row r="1554" spans="1:30" ht="17.100000000000001" customHeight="1">
      <c r="A1554" s="243">
        <v>61</v>
      </c>
      <c r="B1554" s="243">
        <v>7809</v>
      </c>
      <c r="C1554" s="870" t="s">
        <v>8385</v>
      </c>
      <c r="D1554" s="765"/>
      <c r="E1554" s="765"/>
      <c r="F1554" s="278"/>
      <c r="G1554" s="278"/>
      <c r="H1554" s="278"/>
      <c r="I1554" s="279"/>
      <c r="J1554" s="597"/>
      <c r="K1554" s="654"/>
      <c r="L1554" s="385"/>
      <c r="M1554" s="245"/>
      <c r="N1554" s="208"/>
      <c r="O1554" s="385"/>
      <c r="P1554" s="467"/>
      <c r="Q1554" s="643"/>
      <c r="R1554" s="643"/>
      <c r="S1554" s="643"/>
      <c r="T1554" s="1642"/>
      <c r="U1554" s="537"/>
      <c r="V1554" s="783"/>
      <c r="W1554" s="1651"/>
      <c r="X1554" s="512"/>
      <c r="Y1554" s="368"/>
      <c r="Z1554" s="762" t="s">
        <v>167</v>
      </c>
      <c r="AA1554" s="354">
        <v>5</v>
      </c>
      <c r="AB1554" s="763" t="s">
        <v>168</v>
      </c>
      <c r="AC1554" s="391">
        <f>ROUND(ROUND(ROUND(ROUND(H1520*O$8,0)*S1544,0)*V1551,0)*Y1553,0)-AA1554</f>
        <v>375</v>
      </c>
      <c r="AD1554" s="268"/>
    </row>
    <row r="1555" spans="1:30" ht="17.100000000000001" customHeight="1">
      <c r="A1555" s="229">
        <v>61</v>
      </c>
      <c r="B1555" s="229">
        <v>8661</v>
      </c>
      <c r="C1555" s="869" t="s">
        <v>8386</v>
      </c>
      <c r="D1555" s="765"/>
      <c r="E1555" s="764"/>
      <c r="F1555" s="1542" t="s">
        <v>6285</v>
      </c>
      <c r="G1555" s="477"/>
      <c r="H1555" s="477"/>
      <c r="I1555" s="478"/>
      <c r="J1555" s="756"/>
      <c r="K1555" s="664"/>
      <c r="L1555" s="314"/>
      <c r="M1555" s="245"/>
      <c r="N1555" s="208"/>
      <c r="O1555" s="385"/>
      <c r="P1555" s="231"/>
      <c r="Q1555" s="232"/>
      <c r="R1555" s="232"/>
      <c r="S1555" s="232"/>
      <c r="T1555" s="340"/>
      <c r="U1555" s="334"/>
      <c r="V1555" s="232"/>
      <c r="W1555" s="231"/>
      <c r="X1555" s="232"/>
      <c r="Y1555" s="314"/>
      <c r="Z1555" s="257"/>
      <c r="AA1555" s="257"/>
      <c r="AB1555" s="257"/>
      <c r="AC1555" s="473">
        <f>ROUND(ROUND(H1556*O$8,0),0)</f>
        <v>924</v>
      </c>
      <c r="AD1555" s="268"/>
    </row>
    <row r="1556" spans="1:30" ht="17.100000000000001" customHeight="1">
      <c r="A1556" s="243">
        <v>61</v>
      </c>
      <c r="B1556" s="243">
        <v>7810</v>
      </c>
      <c r="C1556" s="870" t="s">
        <v>8387</v>
      </c>
      <c r="D1556" s="765"/>
      <c r="E1556" s="764"/>
      <c r="F1556" s="1545"/>
      <c r="G1556" s="377"/>
      <c r="H1556" s="757">
        <f>'28児童発達支援(基本１)'!H1556</f>
        <v>1320</v>
      </c>
      <c r="I1556" s="208" t="s">
        <v>18</v>
      </c>
      <c r="J1556" s="597"/>
      <c r="K1556" s="654"/>
      <c r="L1556" s="385"/>
      <c r="M1556" s="245"/>
      <c r="N1556" s="208"/>
      <c r="O1556" s="385"/>
      <c r="P1556" s="245"/>
      <c r="Q1556" s="208"/>
      <c r="R1556" s="208"/>
      <c r="S1556" s="208"/>
      <c r="T1556" s="611"/>
      <c r="U1556" s="301"/>
      <c r="V1556" s="208"/>
      <c r="W1556" s="245"/>
      <c r="X1556" s="208"/>
      <c r="Y1556" s="226"/>
      <c r="Z1556" s="762" t="s">
        <v>167</v>
      </c>
      <c r="AA1556" s="354">
        <v>5</v>
      </c>
      <c r="AB1556" s="763" t="s">
        <v>168</v>
      </c>
      <c r="AC1556" s="391">
        <f>ROUND(ROUND(H1556*O$8,0),0)-AA1556</f>
        <v>919</v>
      </c>
      <c r="AD1556" s="268"/>
    </row>
    <row r="1557" spans="1:30" ht="17.100000000000001" customHeight="1">
      <c r="A1557" s="243">
        <v>61</v>
      </c>
      <c r="B1557" s="243">
        <v>7811</v>
      </c>
      <c r="C1557" s="870" t="s">
        <v>8388</v>
      </c>
      <c r="D1557" s="765"/>
      <c r="E1557" s="764"/>
      <c r="F1557" s="1545"/>
      <c r="G1557" s="377"/>
      <c r="H1557" s="377"/>
      <c r="I1557" s="378"/>
      <c r="J1557" s="597"/>
      <c r="K1557" s="654"/>
      <c r="L1557" s="385"/>
      <c r="M1557" s="245"/>
      <c r="N1557" s="208"/>
      <c r="O1557" s="385"/>
      <c r="P1557" s="245"/>
      <c r="Q1557" s="208"/>
      <c r="R1557" s="208"/>
      <c r="S1557" s="208"/>
      <c r="T1557" s="611"/>
      <c r="U1557" s="301"/>
      <c r="V1557" s="385"/>
      <c r="W1557" s="1684" t="s">
        <v>4700</v>
      </c>
      <c r="X1557" s="362" t="s">
        <v>163</v>
      </c>
      <c r="Y1557" s="395">
        <v>0.85</v>
      </c>
      <c r="Z1557" s="355"/>
      <c r="AA1557" s="247"/>
      <c r="AB1557" s="247"/>
      <c r="AC1557" s="391">
        <f>ROUND(ROUND(H1556*O$8,0)*Y1557,0)</f>
        <v>785</v>
      </c>
      <c r="AD1557" s="268"/>
    </row>
    <row r="1558" spans="1:30" ht="17.100000000000001" customHeight="1">
      <c r="A1558" s="243">
        <v>61</v>
      </c>
      <c r="B1558" s="243">
        <v>7812</v>
      </c>
      <c r="C1558" s="870" t="s">
        <v>8389</v>
      </c>
      <c r="D1558" s="765"/>
      <c r="E1558" s="764"/>
      <c r="F1558" s="377"/>
      <c r="G1558" s="377"/>
      <c r="H1558" s="377"/>
      <c r="I1558" s="377"/>
      <c r="J1558" s="597"/>
      <c r="K1558" s="654"/>
      <c r="L1558" s="385"/>
      <c r="M1558" s="245"/>
      <c r="N1558" s="208"/>
      <c r="O1558" s="385"/>
      <c r="P1558" s="245"/>
      <c r="Q1558" s="208"/>
      <c r="R1558" s="208"/>
      <c r="S1558" s="208"/>
      <c r="T1558" s="761"/>
      <c r="U1558" s="304"/>
      <c r="V1558" s="226"/>
      <c r="W1558" s="1651"/>
      <c r="X1558" s="512"/>
      <c r="Y1558" s="368"/>
      <c r="Z1558" s="762" t="s">
        <v>167</v>
      </c>
      <c r="AA1558" s="354">
        <v>5</v>
      </c>
      <c r="AB1558" s="763" t="s">
        <v>168</v>
      </c>
      <c r="AC1558" s="391">
        <f>ROUND(ROUND(H1556*O$8,0)*Y1557,0)-AA1558</f>
        <v>780</v>
      </c>
      <c r="AD1558" s="268"/>
    </row>
    <row r="1559" spans="1:30" ht="17.100000000000001" customHeight="1">
      <c r="A1559" s="229">
        <v>61</v>
      </c>
      <c r="B1559" s="229">
        <v>8662</v>
      </c>
      <c r="C1559" s="869" t="s">
        <v>8390</v>
      </c>
      <c r="D1559" s="764"/>
      <c r="E1559" s="764"/>
      <c r="F1559" s="278"/>
      <c r="G1559" s="278"/>
      <c r="J1559" s="597"/>
      <c r="K1559" s="654"/>
      <c r="L1559" s="385"/>
      <c r="M1559" s="245"/>
      <c r="N1559" s="208"/>
      <c r="O1559" s="385"/>
      <c r="P1559" s="245"/>
      <c r="Q1559" s="208"/>
      <c r="R1559" s="208"/>
      <c r="S1559" s="208"/>
      <c r="T1559" s="1542" t="s">
        <v>4703</v>
      </c>
      <c r="U1559" s="372" t="s">
        <v>163</v>
      </c>
      <c r="V1559" s="373">
        <v>0.7</v>
      </c>
      <c r="W1559" s="231"/>
      <c r="X1559" s="232"/>
      <c r="Y1559" s="314"/>
      <c r="Z1559" s="257"/>
      <c r="AA1559" s="257"/>
      <c r="AB1559" s="257"/>
      <c r="AC1559" s="473">
        <f>ROUND(ROUND(H1556*O$8,0)*V1559,0)</f>
        <v>647</v>
      </c>
      <c r="AD1559" s="268"/>
    </row>
    <row r="1560" spans="1:30" ht="17.100000000000001" customHeight="1">
      <c r="A1560" s="243">
        <v>61</v>
      </c>
      <c r="B1560" s="243">
        <v>7813</v>
      </c>
      <c r="C1560" s="870" t="s">
        <v>8391</v>
      </c>
      <c r="D1560" s="764"/>
      <c r="E1560" s="764"/>
      <c r="F1560" s="278"/>
      <c r="G1560" s="278"/>
      <c r="H1560" s="208"/>
      <c r="I1560" s="388"/>
      <c r="J1560" s="597"/>
      <c r="K1560" s="654"/>
      <c r="L1560" s="385"/>
      <c r="M1560" s="245"/>
      <c r="N1560" s="208"/>
      <c r="O1560" s="385"/>
      <c r="P1560" s="245"/>
      <c r="Q1560" s="208"/>
      <c r="R1560" s="208"/>
      <c r="S1560" s="208"/>
      <c r="T1560" s="1545"/>
      <c r="U1560" s="214"/>
      <c r="V1560" s="609"/>
      <c r="W1560" s="281"/>
      <c r="X1560" s="216"/>
      <c r="Y1560" s="226"/>
      <c r="Z1560" s="762" t="s">
        <v>167</v>
      </c>
      <c r="AA1560" s="354">
        <v>5</v>
      </c>
      <c r="AB1560" s="763" t="s">
        <v>168</v>
      </c>
      <c r="AC1560" s="391">
        <f>ROUND(ROUND(H1556*O$8,0)*V1559,0)-AA1560</f>
        <v>642</v>
      </c>
      <c r="AD1560" s="268"/>
    </row>
    <row r="1561" spans="1:30" ht="17.100000000000001" customHeight="1">
      <c r="A1561" s="243">
        <v>61</v>
      </c>
      <c r="B1561" s="243">
        <v>7814</v>
      </c>
      <c r="C1561" s="870" t="s">
        <v>8392</v>
      </c>
      <c r="D1561" s="765"/>
      <c r="E1561" s="764"/>
      <c r="F1561" s="406"/>
      <c r="G1561" s="406"/>
      <c r="H1561" s="208"/>
      <c r="I1561" s="388"/>
      <c r="J1561" s="597"/>
      <c r="K1561" s="654"/>
      <c r="L1561" s="385"/>
      <c r="M1561" s="245"/>
      <c r="N1561" s="208"/>
      <c r="O1561" s="385"/>
      <c r="P1561" s="245"/>
      <c r="Q1561" s="208"/>
      <c r="R1561" s="208"/>
      <c r="S1561" s="208"/>
      <c r="T1561" s="1545"/>
      <c r="U1561" s="302"/>
      <c r="V1561" s="766"/>
      <c r="W1561" s="1684" t="s">
        <v>4700</v>
      </c>
      <c r="X1561" s="362" t="s">
        <v>163</v>
      </c>
      <c r="Y1561" s="395">
        <v>0.85</v>
      </c>
      <c r="Z1561" s="355"/>
      <c r="AA1561" s="247"/>
      <c r="AB1561" s="247"/>
      <c r="AC1561" s="391">
        <f>ROUND(ROUND(ROUND(H1556*O$8,0)*V1559,0)*Y1561,0)</f>
        <v>550</v>
      </c>
      <c r="AD1561" s="268"/>
    </row>
    <row r="1562" spans="1:30" ht="17.100000000000001" customHeight="1">
      <c r="A1562" s="243">
        <v>61</v>
      </c>
      <c r="B1562" s="243">
        <v>7815</v>
      </c>
      <c r="C1562" s="870" t="s">
        <v>8393</v>
      </c>
      <c r="D1562" s="765"/>
      <c r="E1562" s="764"/>
      <c r="F1562" s="406"/>
      <c r="G1562" s="406"/>
      <c r="H1562" s="208"/>
      <c r="I1562" s="388"/>
      <c r="J1562" s="597"/>
      <c r="K1562" s="654"/>
      <c r="L1562" s="385"/>
      <c r="M1562" s="245"/>
      <c r="N1562" s="208"/>
      <c r="O1562" s="385"/>
      <c r="P1562" s="245"/>
      <c r="Q1562" s="208"/>
      <c r="R1562" s="208"/>
      <c r="S1562" s="208"/>
      <c r="T1562" s="399"/>
      <c r="U1562" s="305"/>
      <c r="V1562" s="768"/>
      <c r="W1562" s="1651"/>
      <c r="X1562" s="512"/>
      <c r="Y1562" s="368"/>
      <c r="Z1562" s="762" t="s">
        <v>167</v>
      </c>
      <c r="AA1562" s="354">
        <v>5</v>
      </c>
      <c r="AB1562" s="763" t="s">
        <v>168</v>
      </c>
      <c r="AC1562" s="391">
        <f>ROUND(ROUND(ROUND(H1556*O$8,0)*V1559,0)*Y1561,0)-AA1562</f>
        <v>545</v>
      </c>
      <c r="AD1562" s="268"/>
    </row>
    <row r="1563" spans="1:30" ht="17.100000000000001" customHeight="1">
      <c r="A1563" s="229">
        <v>61</v>
      </c>
      <c r="B1563" s="229">
        <v>8663</v>
      </c>
      <c r="C1563" s="869" t="s">
        <v>8394</v>
      </c>
      <c r="D1563" s="765"/>
      <c r="E1563" s="764"/>
      <c r="F1563" s="406"/>
      <c r="G1563" s="406"/>
      <c r="H1563" s="208"/>
      <c r="I1563" s="388"/>
      <c r="J1563" s="597"/>
      <c r="K1563" s="654"/>
      <c r="L1563" s="385"/>
      <c r="M1563" s="245"/>
      <c r="N1563" s="208"/>
      <c r="O1563" s="385"/>
      <c r="P1563" s="245"/>
      <c r="Q1563" s="208"/>
      <c r="R1563" s="208"/>
      <c r="S1563" s="385"/>
      <c r="T1563" s="1542" t="s">
        <v>4708</v>
      </c>
      <c r="U1563" s="214" t="s">
        <v>163</v>
      </c>
      <c r="V1563" s="609">
        <v>0.85</v>
      </c>
      <c r="W1563" s="231"/>
      <c r="X1563" s="232"/>
      <c r="Y1563" s="314"/>
      <c r="Z1563" s="257"/>
      <c r="AA1563" s="257"/>
      <c r="AB1563" s="257"/>
      <c r="AC1563" s="473">
        <f>ROUND(ROUND(H1556*O$8,0)*V1563,0)</f>
        <v>785</v>
      </c>
      <c r="AD1563" s="268"/>
    </row>
    <row r="1564" spans="1:30" ht="17.100000000000001" customHeight="1">
      <c r="A1564" s="243">
        <v>61</v>
      </c>
      <c r="B1564" s="243">
        <v>7816</v>
      </c>
      <c r="C1564" s="870" t="s">
        <v>8395</v>
      </c>
      <c r="D1564" s="765"/>
      <c r="E1564" s="764"/>
      <c r="F1564" s="406"/>
      <c r="G1564" s="406"/>
      <c r="H1564" s="208"/>
      <c r="I1564" s="388"/>
      <c r="J1564" s="597"/>
      <c r="K1564" s="654"/>
      <c r="L1564" s="385"/>
      <c r="M1564" s="245"/>
      <c r="N1564" s="208"/>
      <c r="O1564" s="385"/>
      <c r="P1564" s="245"/>
      <c r="Q1564" s="208"/>
      <c r="R1564" s="208"/>
      <c r="S1564" s="208"/>
      <c r="T1564" s="1545"/>
      <c r="U1564" s="214"/>
      <c r="V1564" s="609"/>
      <c r="W1564" s="281"/>
      <c r="X1564" s="216"/>
      <c r="Y1564" s="226"/>
      <c r="Z1564" s="762" t="s">
        <v>167</v>
      </c>
      <c r="AA1564" s="354">
        <v>5</v>
      </c>
      <c r="AB1564" s="763" t="s">
        <v>168</v>
      </c>
      <c r="AC1564" s="391">
        <f>ROUND(ROUND(H1556*O$8,0)*V1563,0)-AA1564</f>
        <v>780</v>
      </c>
      <c r="AD1564" s="268"/>
    </row>
    <row r="1565" spans="1:30" ht="17.100000000000001" customHeight="1">
      <c r="A1565" s="243">
        <v>61</v>
      </c>
      <c r="B1565" s="243">
        <v>7817</v>
      </c>
      <c r="C1565" s="870" t="s">
        <v>8396</v>
      </c>
      <c r="D1565" s="765"/>
      <c r="E1565" s="764"/>
      <c r="F1565" s="278"/>
      <c r="G1565" s="278"/>
      <c r="H1565" s="278"/>
      <c r="I1565" s="279"/>
      <c r="J1565" s="597"/>
      <c r="K1565" s="654"/>
      <c r="L1565" s="385"/>
      <c r="M1565" s="245"/>
      <c r="N1565" s="208"/>
      <c r="O1565" s="385"/>
      <c r="P1565" s="245"/>
      <c r="Q1565" s="208"/>
      <c r="R1565" s="208"/>
      <c r="S1565" s="208"/>
      <c r="T1565" s="1545"/>
      <c r="U1565" s="302"/>
      <c r="V1565" s="766"/>
      <c r="W1565" s="1684" t="s">
        <v>4700</v>
      </c>
      <c r="X1565" s="362" t="s">
        <v>163</v>
      </c>
      <c r="Y1565" s="395">
        <v>0.85</v>
      </c>
      <c r="Z1565" s="355"/>
      <c r="AA1565" s="247"/>
      <c r="AB1565" s="247"/>
      <c r="AC1565" s="391">
        <f>ROUND(ROUND(ROUND(H1556*O$8,0)*V1563,0)*Y1565,0)</f>
        <v>667</v>
      </c>
      <c r="AD1565" s="268"/>
    </row>
    <row r="1566" spans="1:30" ht="17.100000000000001" customHeight="1">
      <c r="A1566" s="243">
        <v>61</v>
      </c>
      <c r="B1566" s="243">
        <v>7818</v>
      </c>
      <c r="C1566" s="870" t="s">
        <v>8397</v>
      </c>
      <c r="D1566" s="765"/>
      <c r="E1566" s="764"/>
      <c r="F1566" s="278"/>
      <c r="G1566" s="278"/>
      <c r="H1566" s="278"/>
      <c r="I1566" s="279"/>
      <c r="J1566" s="597"/>
      <c r="K1566" s="654"/>
      <c r="L1566" s="385"/>
      <c r="M1566" s="245"/>
      <c r="N1566" s="208"/>
      <c r="O1566" s="385"/>
      <c r="P1566" s="281"/>
      <c r="Q1566" s="216"/>
      <c r="R1566" s="216"/>
      <c r="S1566" s="216"/>
      <c r="T1566" s="1563"/>
      <c r="U1566" s="305"/>
      <c r="V1566" s="768"/>
      <c r="W1566" s="1651"/>
      <c r="X1566" s="512"/>
      <c r="Y1566" s="368"/>
      <c r="Z1566" s="762" t="s">
        <v>167</v>
      </c>
      <c r="AA1566" s="354">
        <v>5</v>
      </c>
      <c r="AB1566" s="763" t="s">
        <v>168</v>
      </c>
      <c r="AC1566" s="391">
        <f>ROUND(ROUND(ROUND(H1556*O$8,0)*V1563,0)*Y1565,0)-AA1566</f>
        <v>662</v>
      </c>
      <c r="AD1566" s="268"/>
    </row>
    <row r="1567" spans="1:30" ht="17.100000000000001" customHeight="1">
      <c r="A1567" s="229">
        <v>61</v>
      </c>
      <c r="B1567" s="229">
        <v>8664</v>
      </c>
      <c r="C1567" s="869" t="s">
        <v>8398</v>
      </c>
      <c r="D1567" s="765"/>
      <c r="E1567" s="765"/>
      <c r="F1567" s="278"/>
      <c r="G1567" s="278"/>
      <c r="H1567" s="278"/>
      <c r="I1567" s="279"/>
      <c r="J1567" s="597"/>
      <c r="K1567" s="654"/>
      <c r="L1567" s="385"/>
      <c r="M1567" s="245"/>
      <c r="N1567" s="208"/>
      <c r="O1567" s="385"/>
      <c r="P1567" s="1539" t="s">
        <v>4713</v>
      </c>
      <c r="Q1567" s="1608" t="s">
        <v>162</v>
      </c>
      <c r="R1567" s="769"/>
      <c r="S1567" s="769"/>
      <c r="T1567" s="340"/>
      <c r="U1567" s="338"/>
      <c r="V1567" s="334"/>
      <c r="W1567" s="231"/>
      <c r="X1567" s="232"/>
      <c r="Y1567" s="314"/>
      <c r="Z1567" s="257"/>
      <c r="AA1567" s="257"/>
      <c r="AB1567" s="257"/>
      <c r="AC1567" s="473">
        <f>ROUND(ROUND(H1556*O$8,0)*S1568,0)</f>
        <v>647</v>
      </c>
      <c r="AD1567" s="268"/>
    </row>
    <row r="1568" spans="1:30" ht="17.100000000000001" customHeight="1">
      <c r="A1568" s="243">
        <v>61</v>
      </c>
      <c r="B1568" s="243">
        <v>7819</v>
      </c>
      <c r="C1568" s="870" t="s">
        <v>8399</v>
      </c>
      <c r="D1568" s="765"/>
      <c r="E1568" s="765"/>
      <c r="F1568" s="278"/>
      <c r="G1568" s="278"/>
      <c r="H1568" s="278"/>
      <c r="I1568" s="279"/>
      <c r="J1568" s="597"/>
      <c r="K1568" s="654"/>
      <c r="L1568" s="385"/>
      <c r="M1568" s="245"/>
      <c r="N1568" s="208"/>
      <c r="O1568" s="385"/>
      <c r="P1568" s="1631"/>
      <c r="Q1568" s="1586"/>
      <c r="R1568" s="214" t="s">
        <v>163</v>
      </c>
      <c r="S1568" s="770">
        <v>0.7</v>
      </c>
      <c r="T1568" s="611"/>
      <c r="U1568" s="392"/>
      <c r="V1568" s="301"/>
      <c r="W1568" s="245"/>
      <c r="X1568" s="208"/>
      <c r="Y1568" s="226"/>
      <c r="Z1568" s="762" t="s">
        <v>167</v>
      </c>
      <c r="AA1568" s="354">
        <v>5</v>
      </c>
      <c r="AB1568" s="763" t="s">
        <v>168</v>
      </c>
      <c r="AC1568" s="391">
        <f>ROUND(ROUND(H1556*O$8,0)*S1568,0)-AA1568</f>
        <v>642</v>
      </c>
      <c r="AD1568" s="268"/>
    </row>
    <row r="1569" spans="1:30" ht="17.100000000000001" customHeight="1">
      <c r="A1569" s="243">
        <v>61</v>
      </c>
      <c r="B1569" s="243">
        <v>7820</v>
      </c>
      <c r="C1569" s="870" t="s">
        <v>8400</v>
      </c>
      <c r="D1569" s="765"/>
      <c r="E1569" s="765"/>
      <c r="F1569" s="278"/>
      <c r="G1569" s="278"/>
      <c r="H1569" s="278"/>
      <c r="I1569" s="279"/>
      <c r="J1569" s="597"/>
      <c r="K1569" s="654"/>
      <c r="L1569" s="385"/>
      <c r="M1569" s="245"/>
      <c r="N1569" s="208"/>
      <c r="O1569" s="385"/>
      <c r="P1569" s="1631"/>
      <c r="Q1569" s="1586"/>
      <c r="T1569" s="611"/>
      <c r="U1569" s="392"/>
      <c r="V1569" s="301"/>
      <c r="W1569" s="1684" t="s">
        <v>4700</v>
      </c>
      <c r="X1569" s="362" t="s">
        <v>163</v>
      </c>
      <c r="Y1569" s="395">
        <v>0.85</v>
      </c>
      <c r="Z1569" s="355"/>
      <c r="AA1569" s="247"/>
      <c r="AB1569" s="247"/>
      <c r="AC1569" s="391">
        <f>ROUND(ROUND(ROUND(H1556*O$8,0)*S1568,0)*Y1569,0)</f>
        <v>550</v>
      </c>
      <c r="AD1569" s="268"/>
    </row>
    <row r="1570" spans="1:30" ht="17.100000000000001" customHeight="1">
      <c r="A1570" s="243">
        <v>61</v>
      </c>
      <c r="B1570" s="243">
        <v>7821</v>
      </c>
      <c r="C1570" s="870" t="s">
        <v>8401</v>
      </c>
      <c r="D1570" s="765"/>
      <c r="E1570" s="765"/>
      <c r="F1570" s="278"/>
      <c r="G1570" s="278"/>
      <c r="H1570" s="278"/>
      <c r="I1570" s="279"/>
      <c r="J1570" s="597"/>
      <c r="K1570" s="654"/>
      <c r="L1570" s="385"/>
      <c r="M1570" s="245"/>
      <c r="N1570" s="208"/>
      <c r="O1570" s="385"/>
      <c r="P1570" s="772"/>
      <c r="Q1570" s="1586"/>
      <c r="R1570" s="214"/>
      <c r="S1570" s="214"/>
      <c r="T1570" s="761"/>
      <c r="U1570" s="407"/>
      <c r="V1570" s="304"/>
      <c r="W1570" s="1651"/>
      <c r="X1570" s="512"/>
      <c r="Y1570" s="368"/>
      <c r="Z1570" s="762" t="s">
        <v>167</v>
      </c>
      <c r="AA1570" s="354">
        <v>5</v>
      </c>
      <c r="AB1570" s="763" t="s">
        <v>168</v>
      </c>
      <c r="AC1570" s="391">
        <f>ROUND(ROUND(ROUND(H1556*O$8,0)*S1568,0)*Y1569,0)-AA1570</f>
        <v>545</v>
      </c>
      <c r="AD1570" s="268"/>
    </row>
    <row r="1571" spans="1:30" ht="17.100000000000001" customHeight="1">
      <c r="A1571" s="229">
        <v>61</v>
      </c>
      <c r="B1571" s="229">
        <v>8665</v>
      </c>
      <c r="C1571" s="869" t="s">
        <v>8402</v>
      </c>
      <c r="D1571" s="765"/>
      <c r="E1571" s="765"/>
      <c r="F1571" s="278"/>
      <c r="G1571" s="278"/>
      <c r="H1571" s="278"/>
      <c r="I1571" s="279"/>
      <c r="J1571" s="597"/>
      <c r="K1571" s="654"/>
      <c r="L1571" s="385"/>
      <c r="M1571" s="245"/>
      <c r="N1571" s="208"/>
      <c r="O1571" s="385"/>
      <c r="P1571" s="773"/>
      <c r="T1571" s="1542" t="s">
        <v>4703</v>
      </c>
      <c r="U1571" s="372" t="s">
        <v>163</v>
      </c>
      <c r="V1571" s="373">
        <v>0.7</v>
      </c>
      <c r="W1571" s="231"/>
      <c r="X1571" s="232"/>
      <c r="Y1571" s="314"/>
      <c r="Z1571" s="257"/>
      <c r="AA1571" s="257"/>
      <c r="AB1571" s="257"/>
      <c r="AC1571" s="473">
        <f>ROUND(ROUND(ROUND(H1556*O$8,0)*S1568,0)*V1571,0)</f>
        <v>453</v>
      </c>
      <c r="AD1571" s="268"/>
    </row>
    <row r="1572" spans="1:30" ht="17.100000000000001" customHeight="1">
      <c r="A1572" s="243">
        <v>61</v>
      </c>
      <c r="B1572" s="243">
        <v>7822</v>
      </c>
      <c r="C1572" s="870" t="s">
        <v>8403</v>
      </c>
      <c r="D1572" s="765"/>
      <c r="E1572" s="765"/>
      <c r="F1572" s="278"/>
      <c r="G1572" s="278"/>
      <c r="H1572" s="278"/>
      <c r="I1572" s="279"/>
      <c r="J1572" s="597"/>
      <c r="K1572" s="654"/>
      <c r="L1572" s="385"/>
      <c r="M1572" s="245"/>
      <c r="N1572" s="208"/>
      <c r="O1572" s="385"/>
      <c r="P1572" s="773"/>
      <c r="T1572" s="1545"/>
      <c r="U1572" s="214"/>
      <c r="V1572" s="609"/>
      <c r="W1572" s="281"/>
      <c r="X1572" s="216"/>
      <c r="Y1572" s="226"/>
      <c r="Z1572" s="762" t="s">
        <v>167</v>
      </c>
      <c r="AA1572" s="354">
        <v>5</v>
      </c>
      <c r="AB1572" s="763" t="s">
        <v>168</v>
      </c>
      <c r="AC1572" s="391">
        <f>ROUND(ROUND(ROUND(H1556*O$8,0)*S1568,0)*V1571,0)-AA1572</f>
        <v>448</v>
      </c>
      <c r="AD1572" s="268"/>
    </row>
    <row r="1573" spans="1:30" ht="17.100000000000001" customHeight="1">
      <c r="A1573" s="243">
        <v>61</v>
      </c>
      <c r="B1573" s="243">
        <v>7823</v>
      </c>
      <c r="C1573" s="870" t="s">
        <v>8404</v>
      </c>
      <c r="D1573" s="765"/>
      <c r="E1573" s="765"/>
      <c r="F1573" s="278"/>
      <c r="G1573" s="278"/>
      <c r="H1573" s="278"/>
      <c r="I1573" s="279"/>
      <c r="J1573" s="597"/>
      <c r="K1573" s="654"/>
      <c r="L1573" s="385"/>
      <c r="M1573" s="245"/>
      <c r="N1573" s="208"/>
      <c r="O1573" s="385"/>
      <c r="P1573" s="774"/>
      <c r="Q1573" s="214"/>
      <c r="R1573" s="1653"/>
      <c r="S1573" s="1653"/>
      <c r="T1573" s="1545"/>
      <c r="U1573" s="302"/>
      <c r="V1573" s="766"/>
      <c r="W1573" s="1684" t="s">
        <v>4700</v>
      </c>
      <c r="X1573" s="362" t="s">
        <v>163</v>
      </c>
      <c r="Y1573" s="395">
        <v>0.85</v>
      </c>
      <c r="Z1573" s="355"/>
      <c r="AA1573" s="247"/>
      <c r="AB1573" s="247"/>
      <c r="AC1573" s="391">
        <f>ROUND(ROUND(ROUND(ROUND(H1556*O$8,0)*S1568,0)*V1571,0)*Y1573,0)</f>
        <v>385</v>
      </c>
      <c r="AD1573" s="268"/>
    </row>
    <row r="1574" spans="1:30" ht="17.100000000000001" customHeight="1">
      <c r="A1574" s="243">
        <v>61</v>
      </c>
      <c r="B1574" s="243">
        <v>7824</v>
      </c>
      <c r="C1574" s="870" t="s">
        <v>8405</v>
      </c>
      <c r="D1574" s="765"/>
      <c r="E1574" s="765"/>
      <c r="F1574" s="278"/>
      <c r="G1574" s="278"/>
      <c r="H1574" s="278"/>
      <c r="I1574" s="279"/>
      <c r="J1574" s="597"/>
      <c r="K1574" s="654"/>
      <c r="L1574" s="385"/>
      <c r="M1574" s="245"/>
      <c r="N1574" s="208"/>
      <c r="O1574" s="385"/>
      <c r="P1574" s="774"/>
      <c r="Q1574" s="214"/>
      <c r="R1574" s="214"/>
      <c r="S1574" s="214"/>
      <c r="T1574" s="399"/>
      <c r="U1574" s="305"/>
      <c r="V1574" s="768"/>
      <c r="W1574" s="1651"/>
      <c r="X1574" s="512"/>
      <c r="Y1574" s="368"/>
      <c r="Z1574" s="762" t="s">
        <v>167</v>
      </c>
      <c r="AA1574" s="354">
        <v>5</v>
      </c>
      <c r="AB1574" s="763" t="s">
        <v>168</v>
      </c>
      <c r="AC1574" s="391">
        <f>ROUND(ROUND(ROUND(ROUND(H1556*O$8,0)*S1568,0)*V1571,0)*Y1573,0)-AA1574</f>
        <v>380</v>
      </c>
      <c r="AD1574" s="268"/>
    </row>
    <row r="1575" spans="1:30" ht="17.100000000000001" customHeight="1">
      <c r="A1575" s="229">
        <v>61</v>
      </c>
      <c r="B1575" s="229">
        <v>8666</v>
      </c>
      <c r="C1575" s="869" t="s">
        <v>8406</v>
      </c>
      <c r="D1575" s="765"/>
      <c r="E1575" s="765"/>
      <c r="F1575" s="278"/>
      <c r="G1575" s="278"/>
      <c r="H1575" s="278"/>
      <c r="I1575" s="279"/>
      <c r="J1575" s="597"/>
      <c r="K1575" s="654"/>
      <c r="L1575" s="385"/>
      <c r="M1575" s="245"/>
      <c r="N1575" s="208"/>
      <c r="O1575" s="385"/>
      <c r="P1575" s="773"/>
      <c r="Q1575" s="214"/>
      <c r="R1575" s="1599"/>
      <c r="S1575" s="1600"/>
      <c r="T1575" s="1542" t="s">
        <v>4708</v>
      </c>
      <c r="U1575" s="214" t="s">
        <v>163</v>
      </c>
      <c r="V1575" s="609">
        <v>0.85</v>
      </c>
      <c r="W1575" s="231"/>
      <c r="X1575" s="232"/>
      <c r="Y1575" s="314"/>
      <c r="Z1575" s="257"/>
      <c r="AA1575" s="257"/>
      <c r="AB1575" s="257"/>
      <c r="AC1575" s="473">
        <f>ROUND(ROUND(ROUND(H1556*O$8,0)*S1568,0)*V1575,0)</f>
        <v>550</v>
      </c>
      <c r="AD1575" s="268"/>
    </row>
    <row r="1576" spans="1:30" ht="17.100000000000001" customHeight="1">
      <c r="A1576" s="243">
        <v>61</v>
      </c>
      <c r="B1576" s="243">
        <v>7825</v>
      </c>
      <c r="C1576" s="870" t="s">
        <v>8407</v>
      </c>
      <c r="D1576" s="765"/>
      <c r="E1576" s="765"/>
      <c r="F1576" s="278"/>
      <c r="G1576" s="278"/>
      <c r="H1576" s="278"/>
      <c r="I1576" s="279"/>
      <c r="J1576" s="597"/>
      <c r="K1576" s="654"/>
      <c r="L1576" s="385"/>
      <c r="M1576" s="245"/>
      <c r="N1576" s="208"/>
      <c r="O1576" s="385"/>
      <c r="P1576" s="773"/>
      <c r="Q1576" s="214"/>
      <c r="R1576" s="609"/>
      <c r="S1576" s="609"/>
      <c r="T1576" s="1545"/>
      <c r="U1576" s="214"/>
      <c r="V1576" s="609"/>
      <c r="W1576" s="281"/>
      <c r="X1576" s="216"/>
      <c r="Y1576" s="226"/>
      <c r="Z1576" s="762" t="s">
        <v>167</v>
      </c>
      <c r="AA1576" s="354">
        <v>5</v>
      </c>
      <c r="AB1576" s="763" t="s">
        <v>168</v>
      </c>
      <c r="AC1576" s="391">
        <f>ROUND(ROUND(ROUND(H1556*O$8,0)*S1568,0)*V1575,0)-AA1576</f>
        <v>545</v>
      </c>
      <c r="AD1576" s="268"/>
    </row>
    <row r="1577" spans="1:30" ht="17.100000000000001" customHeight="1">
      <c r="A1577" s="243">
        <v>61</v>
      </c>
      <c r="B1577" s="243">
        <v>7826</v>
      </c>
      <c r="C1577" s="870" t="s">
        <v>8408</v>
      </c>
      <c r="D1577" s="765"/>
      <c r="E1577" s="765"/>
      <c r="F1577" s="278"/>
      <c r="G1577" s="278"/>
      <c r="H1577" s="278"/>
      <c r="I1577" s="279"/>
      <c r="J1577" s="597"/>
      <c r="K1577" s="654"/>
      <c r="L1577" s="385"/>
      <c r="M1577" s="245"/>
      <c r="N1577" s="208"/>
      <c r="O1577" s="385"/>
      <c r="P1577" s="774"/>
      <c r="Q1577" s="214"/>
      <c r="R1577" s="609"/>
      <c r="S1577" s="609"/>
      <c r="T1577" s="1545"/>
      <c r="U1577" s="302"/>
      <c r="V1577" s="766"/>
      <c r="W1577" s="1684" t="s">
        <v>4700</v>
      </c>
      <c r="X1577" s="362" t="s">
        <v>163</v>
      </c>
      <c r="Y1577" s="395">
        <v>0.85</v>
      </c>
      <c r="Z1577" s="355"/>
      <c r="AA1577" s="247"/>
      <c r="AB1577" s="247"/>
      <c r="AC1577" s="391">
        <f>ROUND(ROUND(ROUND(ROUND(H1556*O$8,0)*S1568,0)*V1575,0)*Y1577,0)</f>
        <v>468</v>
      </c>
      <c r="AD1577" s="268"/>
    </row>
    <row r="1578" spans="1:30" ht="17.100000000000001" customHeight="1">
      <c r="A1578" s="243">
        <v>61</v>
      </c>
      <c r="B1578" s="243">
        <v>7827</v>
      </c>
      <c r="C1578" s="870" t="s">
        <v>8409</v>
      </c>
      <c r="D1578" s="765"/>
      <c r="E1578" s="765"/>
      <c r="F1578" s="278"/>
      <c r="G1578" s="278"/>
      <c r="H1578" s="278"/>
      <c r="I1578" s="279"/>
      <c r="J1578" s="597"/>
      <c r="K1578" s="654"/>
      <c r="L1578" s="385"/>
      <c r="M1578" s="245"/>
      <c r="N1578" s="208"/>
      <c r="O1578" s="385"/>
      <c r="P1578" s="773"/>
      <c r="Q1578" s="214"/>
      <c r="R1578" s="214"/>
      <c r="S1578" s="214"/>
      <c r="T1578" s="1563"/>
      <c r="U1578" s="305"/>
      <c r="V1578" s="768"/>
      <c r="W1578" s="1651"/>
      <c r="X1578" s="512"/>
      <c r="Y1578" s="368"/>
      <c r="Z1578" s="762" t="s">
        <v>167</v>
      </c>
      <c r="AA1578" s="354">
        <v>5</v>
      </c>
      <c r="AB1578" s="763" t="s">
        <v>168</v>
      </c>
      <c r="AC1578" s="391">
        <f>ROUND(ROUND(ROUND(ROUND(H1556*O$8,0)*S1568,0)*V1575,0)*Y1577,0)-AA1578</f>
        <v>463</v>
      </c>
      <c r="AD1578" s="268"/>
    </row>
    <row r="1579" spans="1:30" ht="17.100000000000001" customHeight="1">
      <c r="A1579" s="243">
        <v>61</v>
      </c>
      <c r="B1579" s="243">
        <v>7828</v>
      </c>
      <c r="C1579" s="870" t="s">
        <v>8410</v>
      </c>
      <c r="D1579" s="765"/>
      <c r="E1579" s="765"/>
      <c r="F1579" s="278"/>
      <c r="G1579" s="278"/>
      <c r="H1579" s="278"/>
      <c r="I1579" s="279"/>
      <c r="J1579" s="597"/>
      <c r="K1579" s="654"/>
      <c r="L1579" s="385"/>
      <c r="M1579" s="245"/>
      <c r="N1579" s="208"/>
      <c r="O1579" s="385"/>
      <c r="P1579" s="773"/>
      <c r="Q1579" s="1580" t="s">
        <v>165</v>
      </c>
      <c r="R1579" s="775"/>
      <c r="S1579" s="775"/>
      <c r="T1579" s="359"/>
      <c r="U1579" s="360"/>
      <c r="V1579" s="361"/>
      <c r="W1579" s="523"/>
      <c r="X1579" s="524"/>
      <c r="Y1579" s="642"/>
      <c r="Z1579" s="247"/>
      <c r="AA1579" s="247"/>
      <c r="AB1579" s="247"/>
      <c r="AC1579" s="391">
        <f>ROUND(ROUND(H1556*O$8,0)*S1580,0)</f>
        <v>462</v>
      </c>
      <c r="AD1579" s="268"/>
    </row>
    <row r="1580" spans="1:30" ht="17.100000000000001" customHeight="1">
      <c r="A1580" s="243">
        <v>61</v>
      </c>
      <c r="B1580" s="243">
        <v>7829</v>
      </c>
      <c r="C1580" s="870" t="s">
        <v>8411</v>
      </c>
      <c r="D1580" s="765"/>
      <c r="E1580" s="765"/>
      <c r="F1580" s="278"/>
      <c r="G1580" s="278"/>
      <c r="H1580" s="278"/>
      <c r="I1580" s="279"/>
      <c r="J1580" s="597"/>
      <c r="K1580" s="654"/>
      <c r="L1580" s="385"/>
      <c r="M1580" s="245"/>
      <c r="N1580" s="208"/>
      <c r="O1580" s="385"/>
      <c r="P1580" s="772"/>
      <c r="Q1580" s="1620"/>
      <c r="R1580" s="643" t="s">
        <v>163</v>
      </c>
      <c r="S1580" s="365">
        <v>0.5</v>
      </c>
      <c r="T1580" s="777"/>
      <c r="U1580" s="639"/>
      <c r="V1580" s="529"/>
      <c r="W1580" s="516"/>
      <c r="X1580" s="517"/>
      <c r="Y1580" s="526"/>
      <c r="Z1580" s="762" t="s">
        <v>167</v>
      </c>
      <c r="AA1580" s="354">
        <v>5</v>
      </c>
      <c r="AB1580" s="763" t="s">
        <v>168</v>
      </c>
      <c r="AC1580" s="391">
        <f>ROUND(ROUND(H1556*O$8,0)*S1580,0)-AA1580</f>
        <v>457</v>
      </c>
      <c r="AD1580" s="268"/>
    </row>
    <row r="1581" spans="1:30" ht="17.100000000000001" customHeight="1">
      <c r="A1581" s="243">
        <v>61</v>
      </c>
      <c r="B1581" s="243">
        <v>7830</v>
      </c>
      <c r="C1581" s="870" t="s">
        <v>8412</v>
      </c>
      <c r="D1581" s="765"/>
      <c r="E1581" s="765"/>
      <c r="F1581" s="278"/>
      <c r="G1581" s="278"/>
      <c r="H1581" s="278"/>
      <c r="I1581" s="279"/>
      <c r="J1581" s="597"/>
      <c r="K1581" s="654"/>
      <c r="L1581" s="385"/>
      <c r="M1581" s="245"/>
      <c r="N1581" s="208"/>
      <c r="O1581" s="385"/>
      <c r="P1581" s="772"/>
      <c r="Q1581" s="1620"/>
      <c r="R1581" s="530"/>
      <c r="S1581" s="530"/>
      <c r="T1581" s="777"/>
      <c r="U1581" s="639"/>
      <c r="V1581" s="529"/>
      <c r="W1581" s="1684" t="s">
        <v>4700</v>
      </c>
      <c r="X1581" s="362" t="s">
        <v>163</v>
      </c>
      <c r="Y1581" s="395">
        <v>0.85</v>
      </c>
      <c r="Z1581" s="355"/>
      <c r="AA1581" s="247"/>
      <c r="AB1581" s="247"/>
      <c r="AC1581" s="391">
        <f>ROUND(ROUND(ROUND(H1556*O$8,0)*S1580,0)*Y1581,0)</f>
        <v>393</v>
      </c>
      <c r="AD1581" s="268"/>
    </row>
    <row r="1582" spans="1:30" ht="17.100000000000001" customHeight="1">
      <c r="A1582" s="243">
        <v>61</v>
      </c>
      <c r="B1582" s="243">
        <v>7831</v>
      </c>
      <c r="C1582" s="870" t="s">
        <v>8413</v>
      </c>
      <c r="D1582" s="765"/>
      <c r="E1582" s="765"/>
      <c r="F1582" s="278"/>
      <c r="G1582" s="278"/>
      <c r="H1582" s="278"/>
      <c r="I1582" s="279"/>
      <c r="J1582" s="597"/>
      <c r="K1582" s="654"/>
      <c r="L1582" s="385"/>
      <c r="M1582" s="245"/>
      <c r="N1582" s="208"/>
      <c r="O1582" s="385"/>
      <c r="P1582" s="772"/>
      <c r="Q1582" s="1620"/>
      <c r="R1582" s="643"/>
      <c r="S1582" s="643"/>
      <c r="T1582" s="778"/>
      <c r="U1582" s="525"/>
      <c r="V1582" s="539"/>
      <c r="W1582" s="1651"/>
      <c r="X1582" s="512"/>
      <c r="Y1582" s="368"/>
      <c r="Z1582" s="762" t="s">
        <v>167</v>
      </c>
      <c r="AA1582" s="354">
        <v>5</v>
      </c>
      <c r="AB1582" s="763" t="s">
        <v>168</v>
      </c>
      <c r="AC1582" s="391">
        <f>ROUND(ROUND(ROUND(H1556*O$8,0)*S1580,0)*Y1581,0)-AA1582</f>
        <v>388</v>
      </c>
      <c r="AD1582" s="268"/>
    </row>
    <row r="1583" spans="1:30" ht="17.100000000000001" customHeight="1">
      <c r="A1583" s="243">
        <v>61</v>
      </c>
      <c r="B1583" s="243">
        <v>7832</v>
      </c>
      <c r="C1583" s="870" t="s">
        <v>8414</v>
      </c>
      <c r="D1583" s="765"/>
      <c r="E1583" s="765"/>
      <c r="F1583" s="278"/>
      <c r="G1583" s="278"/>
      <c r="H1583" s="278"/>
      <c r="I1583" s="279"/>
      <c r="J1583" s="597"/>
      <c r="K1583" s="654"/>
      <c r="L1583" s="385"/>
      <c r="M1583" s="245"/>
      <c r="N1583" s="208"/>
      <c r="O1583" s="385"/>
      <c r="P1583" s="773"/>
      <c r="Q1583" s="530"/>
      <c r="R1583" s="530"/>
      <c r="S1583" s="530"/>
      <c r="T1583" s="1580" t="s">
        <v>4703</v>
      </c>
      <c r="U1583" s="362" t="s">
        <v>163</v>
      </c>
      <c r="V1583" s="356">
        <v>0.7</v>
      </c>
      <c r="W1583" s="523"/>
      <c r="X1583" s="524"/>
      <c r="Y1583" s="642"/>
      <c r="Z1583" s="247"/>
      <c r="AA1583" s="247"/>
      <c r="AB1583" s="247"/>
      <c r="AC1583" s="391">
        <f>ROUND(ROUND(ROUND(H1556*O$8,0)*S1580,0)*V1583,0)</f>
        <v>323</v>
      </c>
      <c r="AD1583" s="268"/>
    </row>
    <row r="1584" spans="1:30" ht="17.100000000000001" customHeight="1">
      <c r="A1584" s="243">
        <v>61</v>
      </c>
      <c r="B1584" s="243">
        <v>7833</v>
      </c>
      <c r="C1584" s="870" t="s">
        <v>8415</v>
      </c>
      <c r="D1584" s="765"/>
      <c r="E1584" s="765"/>
      <c r="F1584" s="278"/>
      <c r="G1584" s="278"/>
      <c r="H1584" s="278"/>
      <c r="I1584" s="279"/>
      <c r="J1584" s="597"/>
      <c r="K1584" s="654"/>
      <c r="L1584" s="385"/>
      <c r="M1584" s="245"/>
      <c r="N1584" s="208"/>
      <c r="O1584" s="385"/>
      <c r="P1584" s="773"/>
      <c r="Q1584" s="530"/>
      <c r="R1584" s="530"/>
      <c r="S1584" s="530"/>
      <c r="T1584" s="1620"/>
      <c r="U1584" s="643"/>
      <c r="V1584" s="365"/>
      <c r="W1584" s="319"/>
      <c r="X1584" s="288"/>
      <c r="Y1584" s="526"/>
      <c r="Z1584" s="762" t="s">
        <v>167</v>
      </c>
      <c r="AA1584" s="354">
        <v>5</v>
      </c>
      <c r="AB1584" s="763" t="s">
        <v>168</v>
      </c>
      <c r="AC1584" s="391">
        <f>ROUND(ROUND(ROUND(H1556*O$8,0)*S1580,0)*V1583,0)-AA1584</f>
        <v>318</v>
      </c>
      <c r="AD1584" s="268"/>
    </row>
    <row r="1585" spans="1:30" ht="17.100000000000001" customHeight="1">
      <c r="A1585" s="243">
        <v>61</v>
      </c>
      <c r="B1585" s="243">
        <v>7834</v>
      </c>
      <c r="C1585" s="870" t="s">
        <v>8416</v>
      </c>
      <c r="D1585" s="765"/>
      <c r="E1585" s="765"/>
      <c r="F1585" s="278"/>
      <c r="G1585" s="278"/>
      <c r="H1585" s="278"/>
      <c r="I1585" s="279"/>
      <c r="J1585" s="597"/>
      <c r="K1585" s="654"/>
      <c r="L1585" s="385"/>
      <c r="M1585" s="245"/>
      <c r="N1585" s="208"/>
      <c r="O1585" s="385"/>
      <c r="P1585" s="774"/>
      <c r="Q1585" s="643"/>
      <c r="R1585" s="1644"/>
      <c r="S1585" s="1652"/>
      <c r="T1585" s="1620"/>
      <c r="U1585" s="779"/>
      <c r="V1585" s="780"/>
      <c r="W1585" s="1684" t="s">
        <v>4700</v>
      </c>
      <c r="X1585" s="362" t="s">
        <v>163</v>
      </c>
      <c r="Y1585" s="395">
        <v>0.85</v>
      </c>
      <c r="Z1585" s="355"/>
      <c r="AA1585" s="247"/>
      <c r="AB1585" s="247"/>
      <c r="AC1585" s="391">
        <f>ROUND(ROUND(ROUND(ROUND(H1556*O$8,0)*S1580,0)*V1583,0)*Y1585,0)</f>
        <v>275</v>
      </c>
      <c r="AD1585" s="268"/>
    </row>
    <row r="1586" spans="1:30" ht="17.100000000000001" customHeight="1">
      <c r="A1586" s="243">
        <v>61</v>
      </c>
      <c r="B1586" s="243">
        <v>7835</v>
      </c>
      <c r="C1586" s="870" t="s">
        <v>8417</v>
      </c>
      <c r="D1586" s="765"/>
      <c r="E1586" s="765"/>
      <c r="F1586" s="278"/>
      <c r="G1586" s="278"/>
      <c r="H1586" s="278"/>
      <c r="I1586" s="279"/>
      <c r="J1586" s="597"/>
      <c r="K1586" s="654"/>
      <c r="L1586" s="385"/>
      <c r="M1586" s="245"/>
      <c r="N1586" s="208"/>
      <c r="O1586" s="385"/>
      <c r="P1586" s="774"/>
      <c r="Q1586" s="643"/>
      <c r="R1586" s="643"/>
      <c r="S1586" s="643"/>
      <c r="T1586" s="781"/>
      <c r="U1586" s="537"/>
      <c r="V1586" s="783"/>
      <c r="W1586" s="1651"/>
      <c r="X1586" s="512"/>
      <c r="Y1586" s="368"/>
      <c r="Z1586" s="762" t="s">
        <v>167</v>
      </c>
      <c r="AA1586" s="354">
        <v>5</v>
      </c>
      <c r="AB1586" s="763" t="s">
        <v>168</v>
      </c>
      <c r="AC1586" s="391">
        <f>ROUND(ROUND(ROUND(ROUND(H1556*O$8,0)*S1580,0)*V1583,0)*Y1585,0)-AA1586</f>
        <v>270</v>
      </c>
      <c r="AD1586" s="268"/>
    </row>
    <row r="1587" spans="1:30" ht="17.100000000000001" customHeight="1">
      <c r="A1587" s="243">
        <v>61</v>
      </c>
      <c r="B1587" s="243">
        <v>7836</v>
      </c>
      <c r="C1587" s="870" t="s">
        <v>8418</v>
      </c>
      <c r="D1587" s="765"/>
      <c r="E1587" s="765"/>
      <c r="F1587" s="278"/>
      <c r="G1587" s="278"/>
      <c r="H1587" s="278"/>
      <c r="I1587" s="279"/>
      <c r="J1587" s="597"/>
      <c r="K1587" s="654"/>
      <c r="L1587" s="385"/>
      <c r="M1587" s="245"/>
      <c r="N1587" s="208"/>
      <c r="O1587" s="385"/>
      <c r="P1587" s="773"/>
      <c r="Q1587" s="643"/>
      <c r="R1587" s="1646"/>
      <c r="S1587" s="1649"/>
      <c r="T1587" s="1580" t="s">
        <v>4708</v>
      </c>
      <c r="U1587" s="643" t="s">
        <v>163</v>
      </c>
      <c r="V1587" s="365">
        <v>0.85</v>
      </c>
      <c r="W1587" s="523"/>
      <c r="X1587" s="524"/>
      <c r="Y1587" s="642"/>
      <c r="Z1587" s="247"/>
      <c r="AA1587" s="247"/>
      <c r="AB1587" s="247"/>
      <c r="AC1587" s="391">
        <f>ROUND(ROUND(ROUND(H1556*O$8,0)*S1580,0)*V1587,0)</f>
        <v>393</v>
      </c>
      <c r="AD1587" s="268"/>
    </row>
    <row r="1588" spans="1:30" ht="17.100000000000001" customHeight="1">
      <c r="A1588" s="243">
        <v>61</v>
      </c>
      <c r="B1588" s="243">
        <v>7837</v>
      </c>
      <c r="C1588" s="870" t="s">
        <v>8419</v>
      </c>
      <c r="D1588" s="765"/>
      <c r="E1588" s="765"/>
      <c r="F1588" s="278"/>
      <c r="G1588" s="278"/>
      <c r="H1588" s="278"/>
      <c r="I1588" s="279"/>
      <c r="J1588" s="597"/>
      <c r="K1588" s="654"/>
      <c r="L1588" s="385"/>
      <c r="M1588" s="245"/>
      <c r="N1588" s="208"/>
      <c r="O1588" s="385"/>
      <c r="P1588" s="773"/>
      <c r="Q1588" s="643"/>
      <c r="R1588" s="365"/>
      <c r="S1588" s="365"/>
      <c r="T1588" s="1620"/>
      <c r="U1588" s="643"/>
      <c r="V1588" s="365"/>
      <c r="W1588" s="319"/>
      <c r="X1588" s="288"/>
      <c r="Y1588" s="526"/>
      <c r="Z1588" s="762" t="s">
        <v>167</v>
      </c>
      <c r="AA1588" s="354">
        <v>5</v>
      </c>
      <c r="AB1588" s="763" t="s">
        <v>168</v>
      </c>
      <c r="AC1588" s="391">
        <f>ROUND(ROUND(ROUND(H1556*O$8,0)*S1580,0)*V1587,0)-AA1588</f>
        <v>388</v>
      </c>
      <c r="AD1588" s="268"/>
    </row>
    <row r="1589" spans="1:30" ht="17.100000000000001" customHeight="1">
      <c r="A1589" s="243">
        <v>61</v>
      </c>
      <c r="B1589" s="243">
        <v>7838</v>
      </c>
      <c r="C1589" s="870" t="s">
        <v>8420</v>
      </c>
      <c r="D1589" s="765"/>
      <c r="E1589" s="765"/>
      <c r="F1589" s="278"/>
      <c r="G1589" s="278"/>
      <c r="H1589" s="278"/>
      <c r="I1589" s="279"/>
      <c r="J1589" s="597"/>
      <c r="K1589" s="654"/>
      <c r="L1589" s="385"/>
      <c r="M1589" s="245"/>
      <c r="N1589" s="208"/>
      <c r="O1589" s="385"/>
      <c r="P1589" s="774"/>
      <c r="Q1589" s="643"/>
      <c r="R1589" s="365"/>
      <c r="S1589" s="365"/>
      <c r="T1589" s="1620"/>
      <c r="U1589" s="779"/>
      <c r="V1589" s="780"/>
      <c r="W1589" s="1684" t="s">
        <v>4700</v>
      </c>
      <c r="X1589" s="362" t="s">
        <v>163</v>
      </c>
      <c r="Y1589" s="395">
        <v>0.85</v>
      </c>
      <c r="Z1589" s="355"/>
      <c r="AA1589" s="247"/>
      <c r="AB1589" s="247"/>
      <c r="AC1589" s="391">
        <f>ROUND(ROUND(ROUND(ROUND(H1556*O$8,0)*S1580,0)*V1587,0)*Y1589,0)</f>
        <v>334</v>
      </c>
      <c r="AD1589" s="268"/>
    </row>
    <row r="1590" spans="1:30" ht="17.100000000000001" customHeight="1">
      <c r="A1590" s="243">
        <v>61</v>
      </c>
      <c r="B1590" s="243">
        <v>7839</v>
      </c>
      <c r="C1590" s="870" t="s">
        <v>8421</v>
      </c>
      <c r="D1590" s="765"/>
      <c r="E1590" s="765"/>
      <c r="F1590" s="278"/>
      <c r="G1590" s="278"/>
      <c r="H1590" s="278"/>
      <c r="I1590" s="279"/>
      <c r="J1590" s="597"/>
      <c r="K1590" s="654"/>
      <c r="L1590" s="385"/>
      <c r="M1590" s="245"/>
      <c r="N1590" s="208"/>
      <c r="O1590" s="385"/>
      <c r="P1590" s="467"/>
      <c r="Q1590" s="643"/>
      <c r="R1590" s="643"/>
      <c r="S1590" s="643"/>
      <c r="T1590" s="1642"/>
      <c r="U1590" s="537"/>
      <c r="V1590" s="783"/>
      <c r="W1590" s="1651"/>
      <c r="X1590" s="512"/>
      <c r="Y1590" s="368"/>
      <c r="Z1590" s="762" t="s">
        <v>167</v>
      </c>
      <c r="AA1590" s="354">
        <v>5</v>
      </c>
      <c r="AB1590" s="763" t="s">
        <v>168</v>
      </c>
      <c r="AC1590" s="391">
        <f>ROUND(ROUND(ROUND(ROUND(H1556*O$8,0)*S1580,0)*V1587,0)*Y1589,0)-AA1590</f>
        <v>329</v>
      </c>
      <c r="AD1590" s="268"/>
    </row>
    <row r="1591" spans="1:30" ht="17.100000000000001" customHeight="1">
      <c r="A1591" s="229">
        <v>61</v>
      </c>
      <c r="B1591" s="229">
        <v>8671</v>
      </c>
      <c r="C1591" s="869" t="s">
        <v>8422</v>
      </c>
      <c r="D1591" s="765"/>
      <c r="E1591" s="764"/>
      <c r="F1591" s="1542" t="s">
        <v>6322</v>
      </c>
      <c r="G1591" s="477"/>
      <c r="H1591" s="477"/>
      <c r="I1591" s="478"/>
      <c r="J1591" s="756"/>
      <c r="K1591" s="664"/>
      <c r="L1591" s="314"/>
      <c r="M1591" s="245"/>
      <c r="N1591" s="208"/>
      <c r="O1591" s="385"/>
      <c r="P1591" s="231"/>
      <c r="Q1591" s="232"/>
      <c r="R1591" s="232"/>
      <c r="S1591" s="232"/>
      <c r="T1591" s="340"/>
      <c r="U1591" s="334"/>
      <c r="V1591" s="232"/>
      <c r="W1591" s="231"/>
      <c r="X1591" s="232"/>
      <c r="Y1591" s="314"/>
      <c r="Z1591" s="257"/>
      <c r="AA1591" s="257"/>
      <c r="AB1591" s="257"/>
      <c r="AC1591" s="473">
        <f>ROUND(ROUND(H1592*O$8,0),0)</f>
        <v>825</v>
      </c>
      <c r="AD1591" s="268"/>
    </row>
    <row r="1592" spans="1:30" ht="17.100000000000001" customHeight="1">
      <c r="A1592" s="243">
        <v>61</v>
      </c>
      <c r="B1592" s="243">
        <v>7840</v>
      </c>
      <c r="C1592" s="870" t="s">
        <v>8423</v>
      </c>
      <c r="D1592" s="765"/>
      <c r="E1592" s="764"/>
      <c r="F1592" s="1545"/>
      <c r="G1592" s="377"/>
      <c r="H1592" s="757">
        <f>'28児童発達支援(基本１)'!H1592</f>
        <v>1178</v>
      </c>
      <c r="I1592" s="208" t="s">
        <v>18</v>
      </c>
      <c r="J1592" s="597"/>
      <c r="K1592" s="654"/>
      <c r="L1592" s="385"/>
      <c r="M1592" s="245"/>
      <c r="N1592" s="208"/>
      <c r="O1592" s="385"/>
      <c r="P1592" s="245"/>
      <c r="Q1592" s="208"/>
      <c r="R1592" s="208"/>
      <c r="S1592" s="208"/>
      <c r="T1592" s="611"/>
      <c r="U1592" s="301"/>
      <c r="V1592" s="208"/>
      <c r="W1592" s="245"/>
      <c r="X1592" s="208"/>
      <c r="Y1592" s="226"/>
      <c r="Z1592" s="762" t="s">
        <v>167</v>
      </c>
      <c r="AA1592" s="354">
        <v>5</v>
      </c>
      <c r="AB1592" s="763" t="s">
        <v>168</v>
      </c>
      <c r="AC1592" s="391">
        <f>ROUND(ROUND(H1592*O$8,0),0)-AA1592</f>
        <v>820</v>
      </c>
      <c r="AD1592" s="268"/>
    </row>
    <row r="1593" spans="1:30" ht="17.100000000000001" customHeight="1">
      <c r="A1593" s="243">
        <v>61</v>
      </c>
      <c r="B1593" s="243">
        <v>7841</v>
      </c>
      <c r="C1593" s="870" t="s">
        <v>8424</v>
      </c>
      <c r="D1593" s="765"/>
      <c r="E1593" s="764"/>
      <c r="F1593" s="1545"/>
      <c r="G1593" s="377"/>
      <c r="H1593" s="377"/>
      <c r="I1593" s="378"/>
      <c r="J1593" s="597"/>
      <c r="K1593" s="654"/>
      <c r="L1593" s="385"/>
      <c r="M1593" s="245"/>
      <c r="N1593" s="208"/>
      <c r="O1593" s="385"/>
      <c r="P1593" s="245"/>
      <c r="Q1593" s="208"/>
      <c r="R1593" s="208"/>
      <c r="S1593" s="208"/>
      <c r="T1593" s="611"/>
      <c r="U1593" s="301"/>
      <c r="V1593" s="385"/>
      <c r="W1593" s="1684" t="s">
        <v>4700</v>
      </c>
      <c r="X1593" s="362" t="s">
        <v>163</v>
      </c>
      <c r="Y1593" s="395">
        <v>0.85</v>
      </c>
      <c r="Z1593" s="355"/>
      <c r="AA1593" s="247"/>
      <c r="AB1593" s="247"/>
      <c r="AC1593" s="391">
        <f>ROUND(ROUND(H1592*O$8,0)*Y1593,0)</f>
        <v>701</v>
      </c>
      <c r="AD1593" s="268"/>
    </row>
    <row r="1594" spans="1:30" ht="17.100000000000001" customHeight="1">
      <c r="A1594" s="243">
        <v>61</v>
      </c>
      <c r="B1594" s="243">
        <v>7842</v>
      </c>
      <c r="C1594" s="870" t="s">
        <v>8425</v>
      </c>
      <c r="D1594" s="765"/>
      <c r="E1594" s="764"/>
      <c r="F1594" s="377"/>
      <c r="G1594" s="377"/>
      <c r="H1594" s="377"/>
      <c r="I1594" s="377"/>
      <c r="J1594" s="597"/>
      <c r="K1594" s="654"/>
      <c r="L1594" s="385"/>
      <c r="M1594" s="245"/>
      <c r="N1594" s="208"/>
      <c r="O1594" s="385"/>
      <c r="P1594" s="245"/>
      <c r="Q1594" s="208"/>
      <c r="R1594" s="208"/>
      <c r="S1594" s="208"/>
      <c r="T1594" s="761"/>
      <c r="U1594" s="304"/>
      <c r="V1594" s="226"/>
      <c r="W1594" s="1651"/>
      <c r="X1594" s="512"/>
      <c r="Y1594" s="368"/>
      <c r="Z1594" s="762" t="s">
        <v>167</v>
      </c>
      <c r="AA1594" s="354">
        <v>5</v>
      </c>
      <c r="AB1594" s="763" t="s">
        <v>168</v>
      </c>
      <c r="AC1594" s="391">
        <f>ROUND(ROUND(H1592*O$8,0)*Y1593,0)-AA1594</f>
        <v>696</v>
      </c>
      <c r="AD1594" s="268"/>
    </row>
    <row r="1595" spans="1:30" ht="17.100000000000001" customHeight="1">
      <c r="A1595" s="229">
        <v>61</v>
      </c>
      <c r="B1595" s="229">
        <v>8672</v>
      </c>
      <c r="C1595" s="869" t="s">
        <v>8426</v>
      </c>
      <c r="D1595" s="764"/>
      <c r="E1595" s="764"/>
      <c r="F1595" s="278"/>
      <c r="G1595" s="278"/>
      <c r="J1595" s="597"/>
      <c r="K1595" s="654"/>
      <c r="L1595" s="385"/>
      <c r="M1595" s="245"/>
      <c r="N1595" s="208"/>
      <c r="O1595" s="385"/>
      <c r="P1595" s="245"/>
      <c r="Q1595" s="208"/>
      <c r="R1595" s="208"/>
      <c r="S1595" s="208"/>
      <c r="T1595" s="1542" t="s">
        <v>4703</v>
      </c>
      <c r="U1595" s="372" t="s">
        <v>163</v>
      </c>
      <c r="V1595" s="373">
        <v>0.7</v>
      </c>
      <c r="W1595" s="231"/>
      <c r="X1595" s="232"/>
      <c r="Y1595" s="314"/>
      <c r="Z1595" s="257"/>
      <c r="AA1595" s="257"/>
      <c r="AB1595" s="257"/>
      <c r="AC1595" s="473">
        <f>ROUND(ROUND(H1592*O$8,0)*V1595,0)</f>
        <v>578</v>
      </c>
      <c r="AD1595" s="268"/>
    </row>
    <row r="1596" spans="1:30" ht="17.100000000000001" customHeight="1">
      <c r="A1596" s="243">
        <v>61</v>
      </c>
      <c r="B1596" s="243">
        <v>7843</v>
      </c>
      <c r="C1596" s="870" t="s">
        <v>8427</v>
      </c>
      <c r="D1596" s="764"/>
      <c r="E1596" s="764"/>
      <c r="F1596" s="278"/>
      <c r="G1596" s="278"/>
      <c r="H1596" s="208"/>
      <c r="I1596" s="388"/>
      <c r="J1596" s="597"/>
      <c r="K1596" s="654"/>
      <c r="L1596" s="385"/>
      <c r="M1596" s="245"/>
      <c r="N1596" s="208"/>
      <c r="O1596" s="385"/>
      <c r="P1596" s="245"/>
      <c r="Q1596" s="208"/>
      <c r="R1596" s="208"/>
      <c r="S1596" s="208"/>
      <c r="T1596" s="1545"/>
      <c r="U1596" s="214"/>
      <c r="V1596" s="609"/>
      <c r="W1596" s="281"/>
      <c r="X1596" s="216"/>
      <c r="Y1596" s="226"/>
      <c r="Z1596" s="762" t="s">
        <v>167</v>
      </c>
      <c r="AA1596" s="354">
        <v>5</v>
      </c>
      <c r="AB1596" s="763" t="s">
        <v>168</v>
      </c>
      <c r="AC1596" s="391">
        <f>ROUND(ROUND(H1592*O$8,0)*V1595,0)-AA1596</f>
        <v>573</v>
      </c>
      <c r="AD1596" s="268"/>
    </row>
    <row r="1597" spans="1:30" ht="17.100000000000001" customHeight="1">
      <c r="A1597" s="243">
        <v>61</v>
      </c>
      <c r="B1597" s="243">
        <v>7844</v>
      </c>
      <c r="C1597" s="870" t="s">
        <v>8428</v>
      </c>
      <c r="D1597" s="765"/>
      <c r="E1597" s="764"/>
      <c r="F1597" s="406"/>
      <c r="G1597" s="406"/>
      <c r="H1597" s="208"/>
      <c r="I1597" s="388"/>
      <c r="J1597" s="597"/>
      <c r="K1597" s="654"/>
      <c r="L1597" s="385"/>
      <c r="M1597" s="245"/>
      <c r="N1597" s="208"/>
      <c r="O1597" s="385"/>
      <c r="P1597" s="245"/>
      <c r="Q1597" s="208"/>
      <c r="R1597" s="208"/>
      <c r="S1597" s="208"/>
      <c r="T1597" s="1545"/>
      <c r="U1597" s="302"/>
      <c r="V1597" s="766"/>
      <c r="W1597" s="1684" t="s">
        <v>4700</v>
      </c>
      <c r="X1597" s="362" t="s">
        <v>163</v>
      </c>
      <c r="Y1597" s="395">
        <v>0.85</v>
      </c>
      <c r="Z1597" s="355"/>
      <c r="AA1597" s="247"/>
      <c r="AB1597" s="247"/>
      <c r="AC1597" s="391">
        <f>ROUND(ROUND(ROUND(H1592*O$8,0)*V1595,0)*Y1597,0)</f>
        <v>491</v>
      </c>
      <c r="AD1597" s="268"/>
    </row>
    <row r="1598" spans="1:30" ht="17.100000000000001" customHeight="1">
      <c r="A1598" s="243">
        <v>61</v>
      </c>
      <c r="B1598" s="243">
        <v>7845</v>
      </c>
      <c r="C1598" s="870" t="s">
        <v>8429</v>
      </c>
      <c r="D1598" s="765"/>
      <c r="E1598" s="764"/>
      <c r="F1598" s="406"/>
      <c r="G1598" s="406"/>
      <c r="H1598" s="208"/>
      <c r="I1598" s="388"/>
      <c r="J1598" s="597"/>
      <c r="K1598" s="654"/>
      <c r="L1598" s="385"/>
      <c r="M1598" s="245"/>
      <c r="N1598" s="208"/>
      <c r="O1598" s="385"/>
      <c r="P1598" s="245"/>
      <c r="Q1598" s="208"/>
      <c r="R1598" s="208"/>
      <c r="S1598" s="208"/>
      <c r="T1598" s="399"/>
      <c r="U1598" s="305"/>
      <c r="V1598" s="768"/>
      <c r="W1598" s="1651"/>
      <c r="X1598" s="512"/>
      <c r="Y1598" s="368"/>
      <c r="Z1598" s="762" t="s">
        <v>167</v>
      </c>
      <c r="AA1598" s="354">
        <v>5</v>
      </c>
      <c r="AB1598" s="763" t="s">
        <v>168</v>
      </c>
      <c r="AC1598" s="391">
        <f>ROUND(ROUND(ROUND(H1592*O$8,0)*V1595,0)*Y1597,0)-AA1598</f>
        <v>486</v>
      </c>
      <c r="AD1598" s="268"/>
    </row>
    <row r="1599" spans="1:30" ht="17.100000000000001" customHeight="1">
      <c r="A1599" s="229">
        <v>61</v>
      </c>
      <c r="B1599" s="229">
        <v>8673</v>
      </c>
      <c r="C1599" s="869" t="s">
        <v>8430</v>
      </c>
      <c r="D1599" s="765"/>
      <c r="E1599" s="764"/>
      <c r="F1599" s="406"/>
      <c r="G1599" s="406"/>
      <c r="H1599" s="208"/>
      <c r="I1599" s="388"/>
      <c r="J1599" s="597"/>
      <c r="K1599" s="654"/>
      <c r="L1599" s="385"/>
      <c r="M1599" s="245"/>
      <c r="N1599" s="208"/>
      <c r="O1599" s="385"/>
      <c r="P1599" s="245"/>
      <c r="Q1599" s="208"/>
      <c r="R1599" s="208"/>
      <c r="S1599" s="385"/>
      <c r="T1599" s="1542" t="s">
        <v>4708</v>
      </c>
      <c r="U1599" s="214" t="s">
        <v>163</v>
      </c>
      <c r="V1599" s="609">
        <v>0.85</v>
      </c>
      <c r="W1599" s="231"/>
      <c r="X1599" s="232"/>
      <c r="Y1599" s="314"/>
      <c r="Z1599" s="257"/>
      <c r="AA1599" s="257"/>
      <c r="AB1599" s="257"/>
      <c r="AC1599" s="473">
        <f>ROUND(ROUND(H1592*O$8,0)*V1599,0)</f>
        <v>701</v>
      </c>
      <c r="AD1599" s="268"/>
    </row>
    <row r="1600" spans="1:30" ht="17.100000000000001" customHeight="1">
      <c r="A1600" s="243">
        <v>61</v>
      </c>
      <c r="B1600" s="243">
        <v>7846</v>
      </c>
      <c r="C1600" s="870" t="s">
        <v>8431</v>
      </c>
      <c r="D1600" s="765"/>
      <c r="E1600" s="764"/>
      <c r="F1600" s="406"/>
      <c r="G1600" s="406"/>
      <c r="H1600" s="208"/>
      <c r="I1600" s="388"/>
      <c r="J1600" s="597"/>
      <c r="K1600" s="654"/>
      <c r="L1600" s="385"/>
      <c r="M1600" s="245"/>
      <c r="N1600" s="208"/>
      <c r="O1600" s="385"/>
      <c r="P1600" s="245"/>
      <c r="Q1600" s="208"/>
      <c r="R1600" s="208"/>
      <c r="S1600" s="208"/>
      <c r="T1600" s="1545"/>
      <c r="U1600" s="214"/>
      <c r="V1600" s="609"/>
      <c r="W1600" s="281"/>
      <c r="X1600" s="216"/>
      <c r="Y1600" s="226"/>
      <c r="Z1600" s="762" t="s">
        <v>167</v>
      </c>
      <c r="AA1600" s="354">
        <v>5</v>
      </c>
      <c r="AB1600" s="763" t="s">
        <v>168</v>
      </c>
      <c r="AC1600" s="391">
        <f>ROUND(ROUND(H1592*O$8,0)*V1599,0)-AA1600</f>
        <v>696</v>
      </c>
      <c r="AD1600" s="268"/>
    </row>
    <row r="1601" spans="1:30" ht="17.100000000000001" customHeight="1">
      <c r="A1601" s="243">
        <v>61</v>
      </c>
      <c r="B1601" s="243">
        <v>7847</v>
      </c>
      <c r="C1601" s="870" t="s">
        <v>8432</v>
      </c>
      <c r="D1601" s="765"/>
      <c r="E1601" s="764"/>
      <c r="F1601" s="278"/>
      <c r="G1601" s="278"/>
      <c r="H1601" s="278"/>
      <c r="I1601" s="279"/>
      <c r="J1601" s="597"/>
      <c r="K1601" s="654"/>
      <c r="L1601" s="385"/>
      <c r="M1601" s="245"/>
      <c r="N1601" s="208"/>
      <c r="O1601" s="385"/>
      <c r="P1601" s="245"/>
      <c r="Q1601" s="208"/>
      <c r="R1601" s="208"/>
      <c r="S1601" s="208"/>
      <c r="T1601" s="1545"/>
      <c r="U1601" s="302"/>
      <c r="V1601" s="766"/>
      <c r="W1601" s="1684" t="s">
        <v>4700</v>
      </c>
      <c r="X1601" s="362" t="s">
        <v>163</v>
      </c>
      <c r="Y1601" s="395">
        <v>0.85</v>
      </c>
      <c r="Z1601" s="355"/>
      <c r="AA1601" s="247"/>
      <c r="AB1601" s="247"/>
      <c r="AC1601" s="391">
        <f>ROUND(ROUND(ROUND(H1592*O$8,0)*V1599,0)*Y1601,0)</f>
        <v>596</v>
      </c>
      <c r="AD1601" s="268"/>
    </row>
    <row r="1602" spans="1:30" ht="17.100000000000001" customHeight="1">
      <c r="A1602" s="243">
        <v>61</v>
      </c>
      <c r="B1602" s="243">
        <v>7848</v>
      </c>
      <c r="C1602" s="870" t="s">
        <v>8433</v>
      </c>
      <c r="D1602" s="765"/>
      <c r="E1602" s="764"/>
      <c r="F1602" s="278"/>
      <c r="G1602" s="278"/>
      <c r="H1602" s="278"/>
      <c r="I1602" s="279"/>
      <c r="J1602" s="597"/>
      <c r="K1602" s="654"/>
      <c r="L1602" s="385"/>
      <c r="M1602" s="245"/>
      <c r="N1602" s="208"/>
      <c r="O1602" s="385"/>
      <c r="P1602" s="281"/>
      <c r="Q1602" s="216"/>
      <c r="R1602" s="216"/>
      <c r="S1602" s="216"/>
      <c r="T1602" s="1563"/>
      <c r="U1602" s="305"/>
      <c r="V1602" s="768"/>
      <c r="W1602" s="1651"/>
      <c r="X1602" s="512"/>
      <c r="Y1602" s="368"/>
      <c r="Z1602" s="762" t="s">
        <v>167</v>
      </c>
      <c r="AA1602" s="354">
        <v>5</v>
      </c>
      <c r="AB1602" s="763" t="s">
        <v>168</v>
      </c>
      <c r="AC1602" s="391">
        <f>ROUND(ROUND(ROUND(H1592*O$8,0)*V1599,0)*Y1601,0)-AA1602</f>
        <v>591</v>
      </c>
      <c r="AD1602" s="268"/>
    </row>
    <row r="1603" spans="1:30" ht="17.100000000000001" customHeight="1">
      <c r="A1603" s="229">
        <v>61</v>
      </c>
      <c r="B1603" s="229">
        <v>8674</v>
      </c>
      <c r="C1603" s="869" t="s">
        <v>8434</v>
      </c>
      <c r="D1603" s="765"/>
      <c r="E1603" s="765"/>
      <c r="F1603" s="278"/>
      <c r="G1603" s="278"/>
      <c r="H1603" s="278"/>
      <c r="I1603" s="279"/>
      <c r="J1603" s="597"/>
      <c r="K1603" s="654"/>
      <c r="L1603" s="385"/>
      <c r="M1603" s="245"/>
      <c r="N1603" s="208"/>
      <c r="O1603" s="385"/>
      <c r="P1603" s="1539" t="s">
        <v>4713</v>
      </c>
      <c r="Q1603" s="1608" t="s">
        <v>162</v>
      </c>
      <c r="R1603" s="769"/>
      <c r="S1603" s="769"/>
      <c r="T1603" s="340"/>
      <c r="U1603" s="338"/>
      <c r="V1603" s="334"/>
      <c r="W1603" s="231"/>
      <c r="X1603" s="232"/>
      <c r="Y1603" s="314"/>
      <c r="Z1603" s="257"/>
      <c r="AA1603" s="257"/>
      <c r="AB1603" s="257"/>
      <c r="AC1603" s="473">
        <f>ROUND(ROUND(H1592*O$8,0)*S1604,0)</f>
        <v>578</v>
      </c>
      <c r="AD1603" s="268"/>
    </row>
    <row r="1604" spans="1:30" ht="17.100000000000001" customHeight="1">
      <c r="A1604" s="243">
        <v>61</v>
      </c>
      <c r="B1604" s="243">
        <v>7849</v>
      </c>
      <c r="C1604" s="870" t="s">
        <v>8435</v>
      </c>
      <c r="D1604" s="765"/>
      <c r="E1604" s="765"/>
      <c r="F1604" s="278"/>
      <c r="G1604" s="278"/>
      <c r="H1604" s="278"/>
      <c r="I1604" s="279"/>
      <c r="J1604" s="597"/>
      <c r="K1604" s="654"/>
      <c r="L1604" s="385"/>
      <c r="M1604" s="245"/>
      <c r="N1604" s="208"/>
      <c r="O1604" s="385"/>
      <c r="P1604" s="1631"/>
      <c r="Q1604" s="1586"/>
      <c r="R1604" s="214" t="s">
        <v>163</v>
      </c>
      <c r="S1604" s="770">
        <v>0.7</v>
      </c>
      <c r="T1604" s="611"/>
      <c r="U1604" s="392"/>
      <c r="V1604" s="301"/>
      <c r="W1604" s="245"/>
      <c r="X1604" s="208"/>
      <c r="Y1604" s="226"/>
      <c r="Z1604" s="762" t="s">
        <v>167</v>
      </c>
      <c r="AA1604" s="354">
        <v>5</v>
      </c>
      <c r="AB1604" s="763" t="s">
        <v>168</v>
      </c>
      <c r="AC1604" s="391">
        <f>ROUND(ROUND(H1592*O$8,0)*S1604,0)-AA1604</f>
        <v>573</v>
      </c>
      <c r="AD1604" s="268"/>
    </row>
    <row r="1605" spans="1:30" ht="17.100000000000001" customHeight="1">
      <c r="A1605" s="243">
        <v>61</v>
      </c>
      <c r="B1605" s="243">
        <v>7850</v>
      </c>
      <c r="C1605" s="870" t="s">
        <v>8436</v>
      </c>
      <c r="D1605" s="765"/>
      <c r="E1605" s="765"/>
      <c r="F1605" s="278"/>
      <c r="G1605" s="278"/>
      <c r="H1605" s="278"/>
      <c r="I1605" s="279"/>
      <c r="J1605" s="597"/>
      <c r="K1605" s="654"/>
      <c r="L1605" s="385"/>
      <c r="M1605" s="245"/>
      <c r="N1605" s="208"/>
      <c r="O1605" s="385"/>
      <c r="P1605" s="1631"/>
      <c r="Q1605" s="1586"/>
      <c r="T1605" s="611"/>
      <c r="U1605" s="392"/>
      <c r="V1605" s="301"/>
      <c r="W1605" s="1684" t="s">
        <v>4700</v>
      </c>
      <c r="X1605" s="362" t="s">
        <v>163</v>
      </c>
      <c r="Y1605" s="395">
        <v>0.85</v>
      </c>
      <c r="Z1605" s="355"/>
      <c r="AA1605" s="247"/>
      <c r="AB1605" s="247"/>
      <c r="AC1605" s="391">
        <f>ROUND(ROUND(ROUND(H1592*O$8,0)*S1604,0)*Y1605,0)</f>
        <v>491</v>
      </c>
      <c r="AD1605" s="268"/>
    </row>
    <row r="1606" spans="1:30" ht="17.100000000000001" customHeight="1">
      <c r="A1606" s="243">
        <v>61</v>
      </c>
      <c r="B1606" s="243">
        <v>7851</v>
      </c>
      <c r="C1606" s="870" t="s">
        <v>8437</v>
      </c>
      <c r="D1606" s="765"/>
      <c r="E1606" s="765"/>
      <c r="F1606" s="278"/>
      <c r="G1606" s="278"/>
      <c r="H1606" s="278"/>
      <c r="I1606" s="279"/>
      <c r="J1606" s="597"/>
      <c r="K1606" s="654"/>
      <c r="L1606" s="385"/>
      <c r="M1606" s="245"/>
      <c r="N1606" s="208"/>
      <c r="O1606" s="385"/>
      <c r="P1606" s="772"/>
      <c r="Q1606" s="1586"/>
      <c r="R1606" s="214"/>
      <c r="S1606" s="214"/>
      <c r="T1606" s="761"/>
      <c r="U1606" s="407"/>
      <c r="V1606" s="304"/>
      <c r="W1606" s="1651"/>
      <c r="X1606" s="512"/>
      <c r="Y1606" s="368"/>
      <c r="Z1606" s="762" t="s">
        <v>167</v>
      </c>
      <c r="AA1606" s="354">
        <v>5</v>
      </c>
      <c r="AB1606" s="763" t="s">
        <v>168</v>
      </c>
      <c r="AC1606" s="391">
        <f>ROUND(ROUND(ROUND(H1592*O$8,0)*S1604,0)*Y1605,0)-AA1606</f>
        <v>486</v>
      </c>
      <c r="AD1606" s="268"/>
    </row>
    <row r="1607" spans="1:30" ht="17.100000000000001" customHeight="1">
      <c r="A1607" s="229">
        <v>61</v>
      </c>
      <c r="B1607" s="229">
        <v>8675</v>
      </c>
      <c r="C1607" s="869" t="s">
        <v>8438</v>
      </c>
      <c r="D1607" s="765"/>
      <c r="E1607" s="765"/>
      <c r="F1607" s="278"/>
      <c r="G1607" s="278"/>
      <c r="H1607" s="278"/>
      <c r="I1607" s="279"/>
      <c r="J1607" s="597"/>
      <c r="K1607" s="654"/>
      <c r="L1607" s="385"/>
      <c r="M1607" s="245"/>
      <c r="N1607" s="208"/>
      <c r="O1607" s="385"/>
      <c r="P1607" s="773"/>
      <c r="T1607" s="1542" t="s">
        <v>4703</v>
      </c>
      <c r="U1607" s="372" t="s">
        <v>163</v>
      </c>
      <c r="V1607" s="373">
        <v>0.7</v>
      </c>
      <c r="W1607" s="231"/>
      <c r="X1607" s="232"/>
      <c r="Y1607" s="314"/>
      <c r="Z1607" s="257"/>
      <c r="AA1607" s="257"/>
      <c r="AB1607" s="257"/>
      <c r="AC1607" s="473">
        <f>ROUND(ROUND(ROUND(H1592*O$8,0)*S1604,0)*V1607,0)</f>
        <v>405</v>
      </c>
      <c r="AD1607" s="268"/>
    </row>
    <row r="1608" spans="1:30" ht="17.100000000000001" customHeight="1">
      <c r="A1608" s="243">
        <v>61</v>
      </c>
      <c r="B1608" s="243">
        <v>7852</v>
      </c>
      <c r="C1608" s="870" t="s">
        <v>8439</v>
      </c>
      <c r="D1608" s="765"/>
      <c r="E1608" s="765"/>
      <c r="F1608" s="278"/>
      <c r="G1608" s="278"/>
      <c r="H1608" s="278"/>
      <c r="I1608" s="279"/>
      <c r="J1608" s="597"/>
      <c r="K1608" s="654"/>
      <c r="L1608" s="385"/>
      <c r="M1608" s="245"/>
      <c r="N1608" s="208"/>
      <c r="O1608" s="385"/>
      <c r="P1608" s="773"/>
      <c r="T1608" s="1545"/>
      <c r="U1608" s="214"/>
      <c r="V1608" s="609"/>
      <c r="W1608" s="281"/>
      <c r="X1608" s="216"/>
      <c r="Y1608" s="226"/>
      <c r="Z1608" s="762" t="s">
        <v>167</v>
      </c>
      <c r="AA1608" s="354">
        <v>5</v>
      </c>
      <c r="AB1608" s="763" t="s">
        <v>168</v>
      </c>
      <c r="AC1608" s="391">
        <f>ROUND(ROUND(ROUND(H1592*O$8,0)*S1604,0)*V1607,0)-AA1608</f>
        <v>400</v>
      </c>
      <c r="AD1608" s="268"/>
    </row>
    <row r="1609" spans="1:30" ht="17.100000000000001" customHeight="1">
      <c r="A1609" s="243">
        <v>61</v>
      </c>
      <c r="B1609" s="243">
        <v>7853</v>
      </c>
      <c r="C1609" s="870" t="s">
        <v>8440</v>
      </c>
      <c r="D1609" s="765"/>
      <c r="E1609" s="765"/>
      <c r="F1609" s="278"/>
      <c r="G1609" s="278"/>
      <c r="H1609" s="278"/>
      <c r="I1609" s="279"/>
      <c r="J1609" s="597"/>
      <c r="K1609" s="654"/>
      <c r="L1609" s="385"/>
      <c r="M1609" s="245"/>
      <c r="N1609" s="208"/>
      <c r="O1609" s="385"/>
      <c r="P1609" s="774"/>
      <c r="Q1609" s="214"/>
      <c r="R1609" s="1653"/>
      <c r="S1609" s="1653"/>
      <c r="T1609" s="1545"/>
      <c r="U1609" s="302"/>
      <c r="V1609" s="766"/>
      <c r="W1609" s="1684" t="s">
        <v>4700</v>
      </c>
      <c r="X1609" s="362" t="s">
        <v>163</v>
      </c>
      <c r="Y1609" s="395">
        <v>0.85</v>
      </c>
      <c r="Z1609" s="355"/>
      <c r="AA1609" s="247"/>
      <c r="AB1609" s="247"/>
      <c r="AC1609" s="391">
        <f>ROUND(ROUND(ROUND(ROUND(H1592*O$8,0)*S1604,0)*V1607,0)*Y1609,0)</f>
        <v>344</v>
      </c>
      <c r="AD1609" s="268"/>
    </row>
    <row r="1610" spans="1:30" ht="17.100000000000001" customHeight="1">
      <c r="A1610" s="243">
        <v>61</v>
      </c>
      <c r="B1610" s="243">
        <v>7854</v>
      </c>
      <c r="C1610" s="870" t="s">
        <v>8441</v>
      </c>
      <c r="D1610" s="765"/>
      <c r="E1610" s="765"/>
      <c r="F1610" s="278"/>
      <c r="G1610" s="278"/>
      <c r="H1610" s="278"/>
      <c r="I1610" s="279"/>
      <c r="J1610" s="597"/>
      <c r="K1610" s="654"/>
      <c r="L1610" s="385"/>
      <c r="M1610" s="245"/>
      <c r="N1610" s="208"/>
      <c r="O1610" s="385"/>
      <c r="P1610" s="774"/>
      <c r="Q1610" s="214"/>
      <c r="R1610" s="214"/>
      <c r="S1610" s="214"/>
      <c r="T1610" s="399"/>
      <c r="U1610" s="305"/>
      <c r="V1610" s="768"/>
      <c r="W1610" s="1651"/>
      <c r="X1610" s="512"/>
      <c r="Y1610" s="368"/>
      <c r="Z1610" s="762" t="s">
        <v>167</v>
      </c>
      <c r="AA1610" s="354">
        <v>5</v>
      </c>
      <c r="AB1610" s="763" t="s">
        <v>168</v>
      </c>
      <c r="AC1610" s="391">
        <f>ROUND(ROUND(ROUND(ROUND(H1592*O$8,0)*S1604,0)*V1607,0)*Y1609,0)-AA1610</f>
        <v>339</v>
      </c>
      <c r="AD1610" s="268"/>
    </row>
    <row r="1611" spans="1:30" ht="17.100000000000001" customHeight="1">
      <c r="A1611" s="229">
        <v>61</v>
      </c>
      <c r="B1611" s="229">
        <v>8676</v>
      </c>
      <c r="C1611" s="869" t="s">
        <v>8442</v>
      </c>
      <c r="D1611" s="765"/>
      <c r="E1611" s="765"/>
      <c r="F1611" s="278"/>
      <c r="G1611" s="278"/>
      <c r="H1611" s="278"/>
      <c r="I1611" s="279"/>
      <c r="J1611" s="597"/>
      <c r="K1611" s="654"/>
      <c r="L1611" s="385"/>
      <c r="M1611" s="245"/>
      <c r="N1611" s="208"/>
      <c r="O1611" s="385"/>
      <c r="P1611" s="773"/>
      <c r="Q1611" s="214"/>
      <c r="R1611" s="1599"/>
      <c r="S1611" s="1600"/>
      <c r="T1611" s="1542" t="s">
        <v>4708</v>
      </c>
      <c r="U1611" s="214" t="s">
        <v>163</v>
      </c>
      <c r="V1611" s="609">
        <v>0.85</v>
      </c>
      <c r="W1611" s="231"/>
      <c r="X1611" s="232"/>
      <c r="Y1611" s="314"/>
      <c r="Z1611" s="257"/>
      <c r="AA1611" s="257"/>
      <c r="AB1611" s="257"/>
      <c r="AC1611" s="473">
        <f>ROUND(ROUND(ROUND(H1592*O$8,0)*S1604,0)*V1611,0)</f>
        <v>491</v>
      </c>
      <c r="AD1611" s="268"/>
    </row>
    <row r="1612" spans="1:30" ht="17.100000000000001" customHeight="1">
      <c r="A1612" s="243">
        <v>61</v>
      </c>
      <c r="B1612" s="243">
        <v>7855</v>
      </c>
      <c r="C1612" s="870" t="s">
        <v>8443</v>
      </c>
      <c r="D1612" s="765"/>
      <c r="E1612" s="765"/>
      <c r="F1612" s="278"/>
      <c r="G1612" s="278"/>
      <c r="H1612" s="278"/>
      <c r="I1612" s="279"/>
      <c r="J1612" s="597"/>
      <c r="K1612" s="654"/>
      <c r="L1612" s="385"/>
      <c r="M1612" s="245"/>
      <c r="N1612" s="208"/>
      <c r="O1612" s="385"/>
      <c r="P1612" s="773"/>
      <c r="Q1612" s="214"/>
      <c r="R1612" s="609"/>
      <c r="S1612" s="609"/>
      <c r="T1612" s="1545"/>
      <c r="U1612" s="214"/>
      <c r="V1612" s="609"/>
      <c r="W1612" s="281"/>
      <c r="X1612" s="216"/>
      <c r="Y1612" s="226"/>
      <c r="Z1612" s="762" t="s">
        <v>167</v>
      </c>
      <c r="AA1612" s="354">
        <v>5</v>
      </c>
      <c r="AB1612" s="763" t="s">
        <v>168</v>
      </c>
      <c r="AC1612" s="391">
        <f>ROUND(ROUND(ROUND(H1592*O$8,0)*S1604,0)*V1611,0)-AA1612</f>
        <v>486</v>
      </c>
      <c r="AD1612" s="268"/>
    </row>
    <row r="1613" spans="1:30" ht="17.100000000000001" customHeight="1">
      <c r="A1613" s="243">
        <v>61</v>
      </c>
      <c r="B1613" s="243">
        <v>7856</v>
      </c>
      <c r="C1613" s="870" t="s">
        <v>8444</v>
      </c>
      <c r="D1613" s="765"/>
      <c r="E1613" s="765"/>
      <c r="F1613" s="278"/>
      <c r="G1613" s="278"/>
      <c r="H1613" s="278"/>
      <c r="I1613" s="279"/>
      <c r="J1613" s="597"/>
      <c r="K1613" s="654"/>
      <c r="L1613" s="385"/>
      <c r="M1613" s="245"/>
      <c r="N1613" s="208"/>
      <c r="O1613" s="385"/>
      <c r="P1613" s="774"/>
      <c r="Q1613" s="214"/>
      <c r="R1613" s="609"/>
      <c r="S1613" s="609"/>
      <c r="T1613" s="1545"/>
      <c r="U1613" s="302"/>
      <c r="V1613" s="766"/>
      <c r="W1613" s="1684" t="s">
        <v>4700</v>
      </c>
      <c r="X1613" s="362" t="s">
        <v>163</v>
      </c>
      <c r="Y1613" s="395">
        <v>0.85</v>
      </c>
      <c r="Z1613" s="355"/>
      <c r="AA1613" s="247"/>
      <c r="AB1613" s="247"/>
      <c r="AC1613" s="391">
        <f>ROUND(ROUND(ROUND(ROUND(H1592*O$8,0)*S1604,0)*V1611,0)*Y1613,0)</f>
        <v>417</v>
      </c>
      <c r="AD1613" s="268"/>
    </row>
    <row r="1614" spans="1:30" ht="17.100000000000001" customHeight="1">
      <c r="A1614" s="243">
        <v>61</v>
      </c>
      <c r="B1614" s="243">
        <v>7857</v>
      </c>
      <c r="C1614" s="870" t="s">
        <v>8445</v>
      </c>
      <c r="D1614" s="765"/>
      <c r="E1614" s="765"/>
      <c r="F1614" s="278"/>
      <c r="G1614" s="278"/>
      <c r="H1614" s="278"/>
      <c r="I1614" s="279"/>
      <c r="J1614" s="597"/>
      <c r="K1614" s="654"/>
      <c r="L1614" s="385"/>
      <c r="M1614" s="245"/>
      <c r="N1614" s="208"/>
      <c r="O1614" s="385"/>
      <c r="P1614" s="773"/>
      <c r="Q1614" s="786"/>
      <c r="R1614" s="400"/>
      <c r="S1614" s="787"/>
      <c r="T1614" s="1563"/>
      <c r="U1614" s="305"/>
      <c r="V1614" s="768"/>
      <c r="W1614" s="1651"/>
      <c r="X1614" s="512"/>
      <c r="Y1614" s="368"/>
      <c r="Z1614" s="762" t="s">
        <v>167</v>
      </c>
      <c r="AA1614" s="354">
        <v>5</v>
      </c>
      <c r="AB1614" s="763" t="s">
        <v>168</v>
      </c>
      <c r="AC1614" s="391">
        <f>ROUND(ROUND(ROUND(ROUND(H1592*O$8,0)*S1604,0)*V1611,0)*Y1613,0)-AA1614</f>
        <v>412</v>
      </c>
      <c r="AD1614" s="268"/>
    </row>
    <row r="1615" spans="1:30" ht="17.100000000000001" customHeight="1">
      <c r="A1615" s="243">
        <v>61</v>
      </c>
      <c r="B1615" s="243">
        <v>7858</v>
      </c>
      <c r="C1615" s="870" t="s">
        <v>8446</v>
      </c>
      <c r="D1615" s="765"/>
      <c r="E1615" s="765"/>
      <c r="F1615" s="278"/>
      <c r="G1615" s="278"/>
      <c r="H1615" s="278"/>
      <c r="I1615" s="279"/>
      <c r="J1615" s="597"/>
      <c r="K1615" s="654"/>
      <c r="L1615" s="385"/>
      <c r="M1615" s="245"/>
      <c r="N1615" s="208"/>
      <c r="O1615" s="385"/>
      <c r="P1615" s="773"/>
      <c r="Q1615" s="1580" t="s">
        <v>165</v>
      </c>
      <c r="R1615" s="775"/>
      <c r="S1615" s="775"/>
      <c r="T1615" s="359"/>
      <c r="U1615" s="360"/>
      <c r="V1615" s="361"/>
      <c r="W1615" s="523"/>
      <c r="X1615" s="524"/>
      <c r="Y1615" s="642"/>
      <c r="Z1615" s="247"/>
      <c r="AA1615" s="247"/>
      <c r="AB1615" s="247"/>
      <c r="AC1615" s="391">
        <f>ROUND(ROUND(H1592*O$8,0)*S1616,0)</f>
        <v>413</v>
      </c>
      <c r="AD1615" s="268"/>
    </row>
    <row r="1616" spans="1:30" ht="17.100000000000001" customHeight="1">
      <c r="A1616" s="243">
        <v>61</v>
      </c>
      <c r="B1616" s="243">
        <v>7859</v>
      </c>
      <c r="C1616" s="870" t="s">
        <v>8447</v>
      </c>
      <c r="D1616" s="765"/>
      <c r="E1616" s="765"/>
      <c r="F1616" s="278"/>
      <c r="G1616" s="278"/>
      <c r="H1616" s="278"/>
      <c r="I1616" s="279"/>
      <c r="J1616" s="597"/>
      <c r="K1616" s="654"/>
      <c r="L1616" s="385"/>
      <c r="M1616" s="245"/>
      <c r="N1616" s="208"/>
      <c r="O1616" s="385"/>
      <c r="P1616" s="772"/>
      <c r="Q1616" s="1620"/>
      <c r="R1616" s="643" t="s">
        <v>163</v>
      </c>
      <c r="S1616" s="365">
        <v>0.5</v>
      </c>
      <c r="T1616" s="777"/>
      <c r="U1616" s="639"/>
      <c r="V1616" s="529"/>
      <c r="W1616" s="516"/>
      <c r="X1616" s="517"/>
      <c r="Y1616" s="526"/>
      <c r="Z1616" s="762" t="s">
        <v>167</v>
      </c>
      <c r="AA1616" s="354">
        <v>5</v>
      </c>
      <c r="AB1616" s="763" t="s">
        <v>168</v>
      </c>
      <c r="AC1616" s="391">
        <f>ROUND(ROUND(H1592*O$8,0)*S1616,0)-AA1616</f>
        <v>408</v>
      </c>
      <c r="AD1616" s="268"/>
    </row>
    <row r="1617" spans="1:30" ht="17.100000000000001" customHeight="1">
      <c r="A1617" s="243">
        <v>61</v>
      </c>
      <c r="B1617" s="243">
        <v>7860</v>
      </c>
      <c r="C1617" s="870" t="s">
        <v>8448</v>
      </c>
      <c r="D1617" s="765"/>
      <c r="E1617" s="765"/>
      <c r="F1617" s="278"/>
      <c r="G1617" s="278"/>
      <c r="H1617" s="278"/>
      <c r="I1617" s="279"/>
      <c r="J1617" s="597"/>
      <c r="K1617" s="654"/>
      <c r="L1617" s="385"/>
      <c r="M1617" s="245"/>
      <c r="N1617" s="208"/>
      <c r="O1617" s="385"/>
      <c r="P1617" s="772"/>
      <c r="Q1617" s="1620"/>
      <c r="R1617" s="530"/>
      <c r="S1617" s="530"/>
      <c r="T1617" s="777"/>
      <c r="U1617" s="639"/>
      <c r="V1617" s="529"/>
      <c r="W1617" s="1684" t="s">
        <v>4700</v>
      </c>
      <c r="X1617" s="362" t="s">
        <v>163</v>
      </c>
      <c r="Y1617" s="395">
        <v>0.85</v>
      </c>
      <c r="Z1617" s="355"/>
      <c r="AA1617" s="247"/>
      <c r="AB1617" s="247"/>
      <c r="AC1617" s="391">
        <f>ROUND(ROUND(ROUND(H1592*O$8,0)*S1616,0)*Y1617,0)</f>
        <v>351</v>
      </c>
      <c r="AD1617" s="268"/>
    </row>
    <row r="1618" spans="1:30" ht="17.100000000000001" customHeight="1">
      <c r="A1618" s="243">
        <v>61</v>
      </c>
      <c r="B1618" s="243">
        <v>7861</v>
      </c>
      <c r="C1618" s="870" t="s">
        <v>8449</v>
      </c>
      <c r="D1618" s="765"/>
      <c r="E1618" s="765"/>
      <c r="F1618" s="278"/>
      <c r="G1618" s="278"/>
      <c r="H1618" s="278"/>
      <c r="I1618" s="279"/>
      <c r="J1618" s="597"/>
      <c r="K1618" s="654"/>
      <c r="L1618" s="385"/>
      <c r="M1618" s="245"/>
      <c r="N1618" s="208"/>
      <c r="O1618" s="385"/>
      <c r="P1618" s="772"/>
      <c r="Q1618" s="1620"/>
      <c r="R1618" s="643"/>
      <c r="S1618" s="643"/>
      <c r="T1618" s="778"/>
      <c r="U1618" s="525"/>
      <c r="V1618" s="539"/>
      <c r="W1618" s="1651"/>
      <c r="X1618" s="512"/>
      <c r="Y1618" s="368"/>
      <c r="Z1618" s="762" t="s">
        <v>167</v>
      </c>
      <c r="AA1618" s="354">
        <v>5</v>
      </c>
      <c r="AB1618" s="763" t="s">
        <v>168</v>
      </c>
      <c r="AC1618" s="391">
        <f>ROUND(ROUND(ROUND(H1592*O$8,0)*S1616,0)*Y1617,0)-AA1618</f>
        <v>346</v>
      </c>
      <c r="AD1618" s="268"/>
    </row>
    <row r="1619" spans="1:30" ht="17.100000000000001" customHeight="1">
      <c r="A1619" s="243">
        <v>61</v>
      </c>
      <c r="B1619" s="243">
        <v>7862</v>
      </c>
      <c r="C1619" s="870" t="s">
        <v>8450</v>
      </c>
      <c r="D1619" s="765"/>
      <c r="E1619" s="765"/>
      <c r="F1619" s="278"/>
      <c r="G1619" s="278"/>
      <c r="H1619" s="278"/>
      <c r="I1619" s="279"/>
      <c r="J1619" s="597"/>
      <c r="K1619" s="654"/>
      <c r="L1619" s="385"/>
      <c r="M1619" s="245"/>
      <c r="N1619" s="208"/>
      <c r="O1619" s="385"/>
      <c r="P1619" s="773"/>
      <c r="Q1619" s="530"/>
      <c r="R1619" s="530"/>
      <c r="S1619" s="530"/>
      <c r="T1619" s="1580" t="s">
        <v>4703</v>
      </c>
      <c r="U1619" s="362" t="s">
        <v>163</v>
      </c>
      <c r="V1619" s="356">
        <v>0.7</v>
      </c>
      <c r="W1619" s="523"/>
      <c r="X1619" s="524"/>
      <c r="Y1619" s="642"/>
      <c r="Z1619" s="247"/>
      <c r="AA1619" s="247"/>
      <c r="AB1619" s="247"/>
      <c r="AC1619" s="391">
        <f>ROUND(ROUND(ROUND(H1592*O$8,0)*S1616,0)*V1619,0)</f>
        <v>289</v>
      </c>
      <c r="AD1619" s="268"/>
    </row>
    <row r="1620" spans="1:30" ht="17.100000000000001" customHeight="1">
      <c r="A1620" s="243">
        <v>61</v>
      </c>
      <c r="B1620" s="243">
        <v>7863</v>
      </c>
      <c r="C1620" s="870" t="s">
        <v>8451</v>
      </c>
      <c r="D1620" s="765"/>
      <c r="E1620" s="765"/>
      <c r="F1620" s="278"/>
      <c r="G1620" s="278"/>
      <c r="H1620" s="278"/>
      <c r="I1620" s="279"/>
      <c r="J1620" s="597"/>
      <c r="K1620" s="654"/>
      <c r="L1620" s="385"/>
      <c r="M1620" s="245"/>
      <c r="N1620" s="208"/>
      <c r="O1620" s="385"/>
      <c r="P1620" s="773"/>
      <c r="Q1620" s="530"/>
      <c r="R1620" s="530"/>
      <c r="S1620" s="530"/>
      <c r="T1620" s="1620"/>
      <c r="U1620" s="643"/>
      <c r="V1620" s="365"/>
      <c r="W1620" s="319"/>
      <c r="X1620" s="288"/>
      <c r="Y1620" s="526"/>
      <c r="Z1620" s="762" t="s">
        <v>167</v>
      </c>
      <c r="AA1620" s="354">
        <v>5</v>
      </c>
      <c r="AB1620" s="763" t="s">
        <v>168</v>
      </c>
      <c r="AC1620" s="391">
        <f>ROUND(ROUND(ROUND(H1592*O$8,0)*S1616,0)*V1619,0)-AA1620</f>
        <v>284</v>
      </c>
      <c r="AD1620" s="268"/>
    </row>
    <row r="1621" spans="1:30" ht="17.100000000000001" customHeight="1">
      <c r="A1621" s="243">
        <v>61</v>
      </c>
      <c r="B1621" s="243">
        <v>7864</v>
      </c>
      <c r="C1621" s="870" t="s">
        <v>8452</v>
      </c>
      <c r="D1621" s="765"/>
      <c r="E1621" s="765"/>
      <c r="F1621" s="278"/>
      <c r="G1621" s="278"/>
      <c r="H1621" s="278"/>
      <c r="I1621" s="279"/>
      <c r="J1621" s="597"/>
      <c r="K1621" s="654"/>
      <c r="L1621" s="385"/>
      <c r="M1621" s="245"/>
      <c r="N1621" s="208"/>
      <c r="O1621" s="385"/>
      <c r="P1621" s="774"/>
      <c r="Q1621" s="643"/>
      <c r="R1621" s="1644"/>
      <c r="S1621" s="1652"/>
      <c r="T1621" s="1620"/>
      <c r="U1621" s="779"/>
      <c r="V1621" s="780"/>
      <c r="W1621" s="1684" t="s">
        <v>4700</v>
      </c>
      <c r="X1621" s="362" t="s">
        <v>163</v>
      </c>
      <c r="Y1621" s="395">
        <v>0.85</v>
      </c>
      <c r="Z1621" s="355"/>
      <c r="AA1621" s="247"/>
      <c r="AB1621" s="247"/>
      <c r="AC1621" s="391">
        <f>ROUND(ROUND(ROUND(ROUND(H1592*O$8,0)*S1616,0)*V1619,0)*Y1621,0)</f>
        <v>246</v>
      </c>
      <c r="AD1621" s="268"/>
    </row>
    <row r="1622" spans="1:30" ht="17.100000000000001" customHeight="1">
      <c r="A1622" s="243">
        <v>61</v>
      </c>
      <c r="B1622" s="243">
        <v>7865</v>
      </c>
      <c r="C1622" s="870" t="s">
        <v>8453</v>
      </c>
      <c r="D1622" s="765"/>
      <c r="E1622" s="765"/>
      <c r="F1622" s="278"/>
      <c r="G1622" s="278"/>
      <c r="H1622" s="278"/>
      <c r="I1622" s="279"/>
      <c r="J1622" s="597"/>
      <c r="K1622" s="654"/>
      <c r="L1622" s="385"/>
      <c r="M1622" s="245"/>
      <c r="N1622" s="208"/>
      <c r="O1622" s="385"/>
      <c r="P1622" s="774"/>
      <c r="Q1622" s="643"/>
      <c r="R1622" s="643"/>
      <c r="S1622" s="643"/>
      <c r="T1622" s="781"/>
      <c r="U1622" s="537"/>
      <c r="V1622" s="783"/>
      <c r="W1622" s="1651"/>
      <c r="X1622" s="512"/>
      <c r="Y1622" s="368"/>
      <c r="Z1622" s="762" t="s">
        <v>167</v>
      </c>
      <c r="AA1622" s="354">
        <v>5</v>
      </c>
      <c r="AB1622" s="763" t="s">
        <v>168</v>
      </c>
      <c r="AC1622" s="391">
        <f>ROUND(ROUND(ROUND(ROUND(H1592*O$8,0)*S1616,0)*V1619,0)*Y1621,0)-AA1622</f>
        <v>241</v>
      </c>
      <c r="AD1622" s="268"/>
    </row>
    <row r="1623" spans="1:30" ht="17.100000000000001" customHeight="1">
      <c r="A1623" s="243">
        <v>61</v>
      </c>
      <c r="B1623" s="243">
        <v>7866</v>
      </c>
      <c r="C1623" s="870" t="s">
        <v>8454</v>
      </c>
      <c r="D1623" s="765"/>
      <c r="E1623" s="765"/>
      <c r="F1623" s="278"/>
      <c r="G1623" s="278"/>
      <c r="H1623" s="278"/>
      <c r="I1623" s="279"/>
      <c r="J1623" s="597"/>
      <c r="K1623" s="654"/>
      <c r="L1623" s="385"/>
      <c r="M1623" s="245"/>
      <c r="N1623" s="208"/>
      <c r="O1623" s="385"/>
      <c r="P1623" s="773"/>
      <c r="Q1623" s="643"/>
      <c r="R1623" s="1646"/>
      <c r="S1623" s="1649"/>
      <c r="T1623" s="1580" t="s">
        <v>4708</v>
      </c>
      <c r="U1623" s="643" t="s">
        <v>163</v>
      </c>
      <c r="V1623" s="365">
        <v>0.85</v>
      </c>
      <c r="W1623" s="523"/>
      <c r="X1623" s="524"/>
      <c r="Y1623" s="642"/>
      <c r="Z1623" s="247"/>
      <c r="AA1623" s="247"/>
      <c r="AB1623" s="247"/>
      <c r="AC1623" s="391">
        <f>ROUND(ROUND(ROUND(H1592*O$8,0)*S1616,0)*V1623,0)</f>
        <v>351</v>
      </c>
      <c r="AD1623" s="268"/>
    </row>
    <row r="1624" spans="1:30" ht="17.100000000000001" customHeight="1">
      <c r="A1624" s="243">
        <v>61</v>
      </c>
      <c r="B1624" s="243">
        <v>7867</v>
      </c>
      <c r="C1624" s="870" t="s">
        <v>8455</v>
      </c>
      <c r="D1624" s="765"/>
      <c r="E1624" s="765"/>
      <c r="F1624" s="278"/>
      <c r="G1624" s="278"/>
      <c r="H1624" s="278"/>
      <c r="I1624" s="279"/>
      <c r="J1624" s="597"/>
      <c r="K1624" s="654"/>
      <c r="L1624" s="385"/>
      <c r="M1624" s="245"/>
      <c r="N1624" s="208"/>
      <c r="O1624" s="385"/>
      <c r="P1624" s="773"/>
      <c r="Q1624" s="643"/>
      <c r="R1624" s="365"/>
      <c r="S1624" s="365"/>
      <c r="T1624" s="1620"/>
      <c r="U1624" s="643"/>
      <c r="V1624" s="365"/>
      <c r="W1624" s="319"/>
      <c r="X1624" s="288"/>
      <c r="Y1624" s="526"/>
      <c r="Z1624" s="762" t="s">
        <v>167</v>
      </c>
      <c r="AA1624" s="354">
        <v>5</v>
      </c>
      <c r="AB1624" s="763" t="s">
        <v>168</v>
      </c>
      <c r="AC1624" s="391">
        <f>ROUND(ROUND(ROUND(H1592*O$8,0)*S1616,0)*V1623,0)-AA1624</f>
        <v>346</v>
      </c>
      <c r="AD1624" s="268"/>
    </row>
    <row r="1625" spans="1:30" ht="17.100000000000001" customHeight="1">
      <c r="A1625" s="243">
        <v>61</v>
      </c>
      <c r="B1625" s="243">
        <v>7868</v>
      </c>
      <c r="C1625" s="870" t="s">
        <v>8456</v>
      </c>
      <c r="D1625" s="765"/>
      <c r="E1625" s="765"/>
      <c r="F1625" s="278"/>
      <c r="G1625" s="278"/>
      <c r="H1625" s="278"/>
      <c r="I1625" s="279"/>
      <c r="J1625" s="597"/>
      <c r="K1625" s="654"/>
      <c r="L1625" s="385"/>
      <c r="M1625" s="245"/>
      <c r="N1625" s="208"/>
      <c r="O1625" s="385"/>
      <c r="P1625" s="774"/>
      <c r="Q1625" s="643"/>
      <c r="R1625" s="365"/>
      <c r="S1625" s="365"/>
      <c r="T1625" s="1620"/>
      <c r="U1625" s="779"/>
      <c r="V1625" s="780"/>
      <c r="W1625" s="1684" t="s">
        <v>4700</v>
      </c>
      <c r="X1625" s="362" t="s">
        <v>163</v>
      </c>
      <c r="Y1625" s="395">
        <v>0.85</v>
      </c>
      <c r="Z1625" s="355"/>
      <c r="AA1625" s="247"/>
      <c r="AB1625" s="247"/>
      <c r="AC1625" s="391">
        <f>ROUND(ROUND(ROUND(ROUND(H1592*O$8,0)*S1616,0)*V1623,0)*Y1625,0)</f>
        <v>298</v>
      </c>
      <c r="AD1625" s="268"/>
    </row>
    <row r="1626" spans="1:30" ht="17.100000000000001" customHeight="1">
      <c r="A1626" s="243">
        <v>61</v>
      </c>
      <c r="B1626" s="243">
        <v>7869</v>
      </c>
      <c r="C1626" s="870" t="s">
        <v>8457</v>
      </c>
      <c r="D1626" s="765"/>
      <c r="E1626" s="765"/>
      <c r="F1626" s="278"/>
      <c r="G1626" s="278"/>
      <c r="H1626" s="278"/>
      <c r="I1626" s="279"/>
      <c r="J1626" s="597"/>
      <c r="K1626" s="654"/>
      <c r="L1626" s="385"/>
      <c r="M1626" s="245"/>
      <c r="N1626" s="208"/>
      <c r="O1626" s="385"/>
      <c r="P1626" s="467"/>
      <c r="Q1626" s="643"/>
      <c r="R1626" s="643"/>
      <c r="S1626" s="643"/>
      <c r="T1626" s="1642"/>
      <c r="U1626" s="537"/>
      <c r="V1626" s="783"/>
      <c r="W1626" s="1651"/>
      <c r="X1626" s="512"/>
      <c r="Y1626" s="368"/>
      <c r="Z1626" s="762" t="s">
        <v>167</v>
      </c>
      <c r="AA1626" s="354">
        <v>5</v>
      </c>
      <c r="AB1626" s="763" t="s">
        <v>168</v>
      </c>
      <c r="AC1626" s="391">
        <f>ROUND(ROUND(ROUND(ROUND(H1592*O$8,0)*S1616,0)*V1623,0)*Y1625,0)-AA1626</f>
        <v>293</v>
      </c>
      <c r="AD1626" s="268"/>
    </row>
    <row r="1627" spans="1:30" ht="17.100000000000001" customHeight="1">
      <c r="A1627" s="229">
        <v>61</v>
      </c>
      <c r="B1627" s="229">
        <v>8621</v>
      </c>
      <c r="C1627" s="869" t="s">
        <v>8458</v>
      </c>
      <c r="D1627" s="765"/>
      <c r="E1627" s="764"/>
      <c r="F1627" s="1542" t="s">
        <v>6359</v>
      </c>
      <c r="G1627" s="477"/>
      <c r="H1627" s="477"/>
      <c r="I1627" s="478"/>
      <c r="J1627" s="756"/>
      <c r="K1627" s="664"/>
      <c r="L1627" s="314"/>
      <c r="M1627" s="245"/>
      <c r="N1627" s="208"/>
      <c r="O1627" s="385"/>
      <c r="P1627" s="231"/>
      <c r="Q1627" s="232"/>
      <c r="R1627" s="232"/>
      <c r="S1627" s="232"/>
      <c r="T1627" s="340"/>
      <c r="U1627" s="334"/>
      <c r="V1627" s="232"/>
      <c r="W1627" s="231"/>
      <c r="X1627" s="232"/>
      <c r="Y1627" s="314"/>
      <c r="Z1627" s="257"/>
      <c r="AA1627" s="257"/>
      <c r="AB1627" s="257"/>
      <c r="AC1627" s="473">
        <f>ROUND(ROUND(H1628*O$8,0),0)</f>
        <v>745</v>
      </c>
      <c r="AD1627" s="268"/>
    </row>
    <row r="1628" spans="1:30" ht="17.100000000000001" customHeight="1">
      <c r="A1628" s="243">
        <v>61</v>
      </c>
      <c r="B1628" s="243">
        <v>7870</v>
      </c>
      <c r="C1628" s="870" t="s">
        <v>8459</v>
      </c>
      <c r="D1628" s="765"/>
      <c r="E1628" s="764"/>
      <c r="F1628" s="1545"/>
      <c r="G1628" s="377"/>
      <c r="H1628" s="757">
        <f>'28児童発達支援(基本１)'!H1628</f>
        <v>1064</v>
      </c>
      <c r="I1628" s="208" t="s">
        <v>18</v>
      </c>
      <c r="J1628" s="597"/>
      <c r="K1628" s="654"/>
      <c r="L1628" s="385"/>
      <c r="M1628" s="245"/>
      <c r="N1628" s="208"/>
      <c r="O1628" s="385"/>
      <c r="P1628" s="245"/>
      <c r="Q1628" s="208"/>
      <c r="R1628" s="208"/>
      <c r="S1628" s="208"/>
      <c r="T1628" s="611"/>
      <c r="U1628" s="301"/>
      <c r="V1628" s="208"/>
      <c r="W1628" s="245"/>
      <c r="X1628" s="208"/>
      <c r="Y1628" s="226"/>
      <c r="Z1628" s="762" t="s">
        <v>167</v>
      </c>
      <c r="AA1628" s="354">
        <v>5</v>
      </c>
      <c r="AB1628" s="763" t="s">
        <v>168</v>
      </c>
      <c r="AC1628" s="391">
        <f>ROUND(ROUND(H1628*O$8,0),0)-AA1628</f>
        <v>740</v>
      </c>
      <c r="AD1628" s="268"/>
    </row>
    <row r="1629" spans="1:30" ht="17.100000000000001" customHeight="1">
      <c r="A1629" s="243">
        <v>61</v>
      </c>
      <c r="B1629" s="243">
        <v>7871</v>
      </c>
      <c r="C1629" s="870" t="s">
        <v>8460</v>
      </c>
      <c r="D1629" s="765"/>
      <c r="E1629" s="764"/>
      <c r="F1629" s="1545"/>
      <c r="G1629" s="377"/>
      <c r="H1629" s="377"/>
      <c r="I1629" s="378"/>
      <c r="J1629" s="597"/>
      <c r="K1629" s="654"/>
      <c r="L1629" s="385"/>
      <c r="M1629" s="245"/>
      <c r="N1629" s="208"/>
      <c r="O1629" s="385"/>
      <c r="P1629" s="245"/>
      <c r="Q1629" s="208"/>
      <c r="R1629" s="208"/>
      <c r="S1629" s="208"/>
      <c r="T1629" s="611"/>
      <c r="U1629" s="301"/>
      <c r="V1629" s="385"/>
      <c r="W1629" s="1684" t="s">
        <v>4700</v>
      </c>
      <c r="X1629" s="362" t="s">
        <v>163</v>
      </c>
      <c r="Y1629" s="395">
        <v>0.85</v>
      </c>
      <c r="Z1629" s="355"/>
      <c r="AA1629" s="247"/>
      <c r="AB1629" s="247"/>
      <c r="AC1629" s="391">
        <f>ROUND(ROUND(H1628*O$8,0)*Y1629,0)</f>
        <v>633</v>
      </c>
      <c r="AD1629" s="268"/>
    </row>
    <row r="1630" spans="1:30" ht="17.100000000000001" customHeight="1">
      <c r="A1630" s="243">
        <v>61</v>
      </c>
      <c r="B1630" s="243">
        <v>7872</v>
      </c>
      <c r="C1630" s="870" t="s">
        <v>8461</v>
      </c>
      <c r="D1630" s="765"/>
      <c r="E1630" s="764"/>
      <c r="F1630" s="377"/>
      <c r="G1630" s="377"/>
      <c r="H1630" s="377"/>
      <c r="I1630" s="377"/>
      <c r="J1630" s="597"/>
      <c r="K1630" s="654"/>
      <c r="L1630" s="385"/>
      <c r="M1630" s="245"/>
      <c r="N1630" s="208"/>
      <c r="O1630" s="385"/>
      <c r="P1630" s="245"/>
      <c r="Q1630" s="208"/>
      <c r="R1630" s="208"/>
      <c r="S1630" s="208"/>
      <c r="T1630" s="761"/>
      <c r="U1630" s="304"/>
      <c r="V1630" s="226"/>
      <c r="W1630" s="1651"/>
      <c r="X1630" s="512"/>
      <c r="Y1630" s="368"/>
      <c r="Z1630" s="762" t="s">
        <v>167</v>
      </c>
      <c r="AA1630" s="354">
        <v>5</v>
      </c>
      <c r="AB1630" s="763" t="s">
        <v>168</v>
      </c>
      <c r="AC1630" s="391">
        <f>ROUND(ROUND(H1628*O$8,0)*Y1629,0)-AA1630</f>
        <v>628</v>
      </c>
      <c r="AD1630" s="268"/>
    </row>
    <row r="1631" spans="1:30" ht="17.100000000000001" customHeight="1">
      <c r="A1631" s="229">
        <v>61</v>
      </c>
      <c r="B1631" s="229">
        <v>8622</v>
      </c>
      <c r="C1631" s="869" t="s">
        <v>8462</v>
      </c>
      <c r="D1631" s="764"/>
      <c r="E1631" s="764"/>
      <c r="F1631" s="278"/>
      <c r="G1631" s="278"/>
      <c r="J1631" s="597"/>
      <c r="K1631" s="654"/>
      <c r="L1631" s="385"/>
      <c r="M1631" s="245"/>
      <c r="N1631" s="208"/>
      <c r="O1631" s="385"/>
      <c r="P1631" s="245"/>
      <c r="Q1631" s="208"/>
      <c r="R1631" s="208"/>
      <c r="S1631" s="208"/>
      <c r="T1631" s="1542" t="s">
        <v>4703</v>
      </c>
      <c r="U1631" s="372" t="s">
        <v>163</v>
      </c>
      <c r="V1631" s="373">
        <v>0.7</v>
      </c>
      <c r="W1631" s="231"/>
      <c r="X1631" s="232"/>
      <c r="Y1631" s="314"/>
      <c r="Z1631" s="257"/>
      <c r="AA1631" s="257"/>
      <c r="AB1631" s="257"/>
      <c r="AC1631" s="473">
        <f>ROUND(ROUND(H1628*O$8,0)*V1631,0)</f>
        <v>522</v>
      </c>
      <c r="AD1631" s="268"/>
    </row>
    <row r="1632" spans="1:30" ht="17.100000000000001" customHeight="1">
      <c r="A1632" s="243">
        <v>61</v>
      </c>
      <c r="B1632" s="243">
        <v>7873</v>
      </c>
      <c r="C1632" s="870" t="s">
        <v>8463</v>
      </c>
      <c r="D1632" s="764"/>
      <c r="E1632" s="764"/>
      <c r="F1632" s="278"/>
      <c r="G1632" s="278"/>
      <c r="H1632" s="208"/>
      <c r="I1632" s="388"/>
      <c r="J1632" s="597"/>
      <c r="K1632" s="654"/>
      <c r="L1632" s="385"/>
      <c r="M1632" s="245"/>
      <c r="N1632" s="208"/>
      <c r="O1632" s="385"/>
      <c r="P1632" s="245"/>
      <c r="Q1632" s="208"/>
      <c r="R1632" s="208"/>
      <c r="S1632" s="208"/>
      <c r="T1632" s="1545"/>
      <c r="U1632" s="214"/>
      <c r="V1632" s="609"/>
      <c r="W1632" s="281"/>
      <c r="X1632" s="216"/>
      <c r="Y1632" s="226"/>
      <c r="Z1632" s="762" t="s">
        <v>167</v>
      </c>
      <c r="AA1632" s="354">
        <v>5</v>
      </c>
      <c r="AB1632" s="763" t="s">
        <v>168</v>
      </c>
      <c r="AC1632" s="391">
        <f>ROUND(ROUND(H1628*O$8,0)*V1631,0)-AA1632</f>
        <v>517</v>
      </c>
      <c r="AD1632" s="268"/>
    </row>
    <row r="1633" spans="1:30" ht="17.100000000000001" customHeight="1">
      <c r="A1633" s="243">
        <v>61</v>
      </c>
      <c r="B1633" s="243">
        <v>7874</v>
      </c>
      <c r="C1633" s="870" t="s">
        <v>8464</v>
      </c>
      <c r="D1633" s="765"/>
      <c r="E1633" s="764"/>
      <c r="F1633" s="406"/>
      <c r="G1633" s="406"/>
      <c r="H1633" s="208"/>
      <c r="I1633" s="388"/>
      <c r="J1633" s="597"/>
      <c r="K1633" s="654"/>
      <c r="L1633" s="385"/>
      <c r="M1633" s="245"/>
      <c r="N1633" s="208"/>
      <c r="O1633" s="385"/>
      <c r="P1633" s="245"/>
      <c r="Q1633" s="208"/>
      <c r="R1633" s="208"/>
      <c r="S1633" s="208"/>
      <c r="T1633" s="1545"/>
      <c r="U1633" s="302"/>
      <c r="V1633" s="766"/>
      <c r="W1633" s="1684" t="s">
        <v>4700</v>
      </c>
      <c r="X1633" s="362" t="s">
        <v>163</v>
      </c>
      <c r="Y1633" s="395">
        <v>0.85</v>
      </c>
      <c r="Z1633" s="355"/>
      <c r="AA1633" s="247"/>
      <c r="AB1633" s="247"/>
      <c r="AC1633" s="391">
        <f>ROUND(ROUND(ROUND(H1628*O$8,0)*V1631,0)*Y1633,0)</f>
        <v>444</v>
      </c>
      <c r="AD1633" s="268"/>
    </row>
    <row r="1634" spans="1:30" ht="17.100000000000001" customHeight="1">
      <c r="A1634" s="243">
        <v>61</v>
      </c>
      <c r="B1634" s="243">
        <v>7875</v>
      </c>
      <c r="C1634" s="870" t="s">
        <v>8465</v>
      </c>
      <c r="D1634" s="765"/>
      <c r="E1634" s="764"/>
      <c r="F1634" s="406"/>
      <c r="G1634" s="406"/>
      <c r="H1634" s="208"/>
      <c r="I1634" s="388"/>
      <c r="J1634" s="597"/>
      <c r="K1634" s="654"/>
      <c r="L1634" s="385"/>
      <c r="M1634" s="245"/>
      <c r="N1634" s="208"/>
      <c r="O1634" s="385"/>
      <c r="P1634" s="245"/>
      <c r="Q1634" s="208"/>
      <c r="R1634" s="208"/>
      <c r="S1634" s="208"/>
      <c r="T1634" s="399"/>
      <c r="U1634" s="305"/>
      <c r="V1634" s="768"/>
      <c r="W1634" s="1651"/>
      <c r="X1634" s="512"/>
      <c r="Y1634" s="368"/>
      <c r="Z1634" s="762" t="s">
        <v>167</v>
      </c>
      <c r="AA1634" s="354">
        <v>5</v>
      </c>
      <c r="AB1634" s="763" t="s">
        <v>168</v>
      </c>
      <c r="AC1634" s="391">
        <f>ROUND(ROUND(ROUND(H1628*O$8,0)*V1631,0)*Y1633,0)-AA1634</f>
        <v>439</v>
      </c>
      <c r="AD1634" s="268"/>
    </row>
    <row r="1635" spans="1:30" ht="17.100000000000001" customHeight="1">
      <c r="A1635" s="229">
        <v>61</v>
      </c>
      <c r="B1635" s="229">
        <v>8625</v>
      </c>
      <c r="C1635" s="869" t="s">
        <v>8466</v>
      </c>
      <c r="D1635" s="765"/>
      <c r="E1635" s="764"/>
      <c r="F1635" s="406"/>
      <c r="G1635" s="406"/>
      <c r="H1635" s="208"/>
      <c r="I1635" s="388"/>
      <c r="J1635" s="597"/>
      <c r="K1635" s="654"/>
      <c r="L1635" s="385"/>
      <c r="M1635" s="245"/>
      <c r="N1635" s="208"/>
      <c r="O1635" s="385"/>
      <c r="P1635" s="245"/>
      <c r="Q1635" s="208"/>
      <c r="R1635" s="208"/>
      <c r="S1635" s="385"/>
      <c r="T1635" s="1542" t="s">
        <v>4708</v>
      </c>
      <c r="U1635" s="214" t="s">
        <v>163</v>
      </c>
      <c r="V1635" s="609">
        <v>0.85</v>
      </c>
      <c r="W1635" s="231"/>
      <c r="X1635" s="232"/>
      <c r="Y1635" s="314"/>
      <c r="Z1635" s="257"/>
      <c r="AA1635" s="257"/>
      <c r="AB1635" s="257"/>
      <c r="AC1635" s="473">
        <f>ROUND(ROUND(H1628*O$8,0)*V1635,0)</f>
        <v>633</v>
      </c>
      <c r="AD1635" s="268"/>
    </row>
    <row r="1636" spans="1:30" ht="17.100000000000001" customHeight="1">
      <c r="A1636" s="243">
        <v>61</v>
      </c>
      <c r="B1636" s="243">
        <v>7876</v>
      </c>
      <c r="C1636" s="870" t="s">
        <v>8467</v>
      </c>
      <c r="D1636" s="765"/>
      <c r="E1636" s="764"/>
      <c r="F1636" s="406"/>
      <c r="G1636" s="406"/>
      <c r="H1636" s="208"/>
      <c r="I1636" s="388"/>
      <c r="J1636" s="597"/>
      <c r="K1636" s="654"/>
      <c r="L1636" s="385"/>
      <c r="M1636" s="245"/>
      <c r="N1636" s="208"/>
      <c r="O1636" s="385"/>
      <c r="P1636" s="245"/>
      <c r="Q1636" s="208"/>
      <c r="R1636" s="208"/>
      <c r="S1636" s="208"/>
      <c r="T1636" s="1545"/>
      <c r="U1636" s="214"/>
      <c r="V1636" s="609"/>
      <c r="W1636" s="281"/>
      <c r="X1636" s="216"/>
      <c r="Y1636" s="226"/>
      <c r="Z1636" s="762" t="s">
        <v>167</v>
      </c>
      <c r="AA1636" s="354">
        <v>5</v>
      </c>
      <c r="AB1636" s="763" t="s">
        <v>168</v>
      </c>
      <c r="AC1636" s="391">
        <f>ROUND(ROUND(H1628*O$8,0)*V1635,0)-AA1636</f>
        <v>628</v>
      </c>
      <c r="AD1636" s="268"/>
    </row>
    <row r="1637" spans="1:30" ht="17.100000000000001" customHeight="1">
      <c r="A1637" s="243">
        <v>61</v>
      </c>
      <c r="B1637" s="243">
        <v>7877</v>
      </c>
      <c r="C1637" s="870" t="s">
        <v>8468</v>
      </c>
      <c r="D1637" s="765"/>
      <c r="E1637" s="764"/>
      <c r="F1637" s="278"/>
      <c r="G1637" s="278"/>
      <c r="H1637" s="278"/>
      <c r="I1637" s="279"/>
      <c r="J1637" s="597"/>
      <c r="K1637" s="654"/>
      <c r="L1637" s="385"/>
      <c r="M1637" s="245"/>
      <c r="N1637" s="208"/>
      <c r="O1637" s="385"/>
      <c r="P1637" s="245"/>
      <c r="Q1637" s="208"/>
      <c r="R1637" s="208"/>
      <c r="S1637" s="208"/>
      <c r="T1637" s="1545"/>
      <c r="U1637" s="302"/>
      <c r="V1637" s="766"/>
      <c r="W1637" s="1684" t="s">
        <v>4700</v>
      </c>
      <c r="X1637" s="362" t="s">
        <v>163</v>
      </c>
      <c r="Y1637" s="395">
        <v>0.85</v>
      </c>
      <c r="Z1637" s="355"/>
      <c r="AA1637" s="247"/>
      <c r="AB1637" s="247"/>
      <c r="AC1637" s="391">
        <f>ROUND(ROUND(ROUND(H1628*O$8,0)*V1635,0)*Y1637,0)</f>
        <v>538</v>
      </c>
      <c r="AD1637" s="268"/>
    </row>
    <row r="1638" spans="1:30" ht="17.100000000000001" customHeight="1">
      <c r="A1638" s="243">
        <v>61</v>
      </c>
      <c r="B1638" s="243">
        <v>7878</v>
      </c>
      <c r="C1638" s="870" t="s">
        <v>8469</v>
      </c>
      <c r="D1638" s="765"/>
      <c r="E1638" s="764"/>
      <c r="F1638" s="278"/>
      <c r="G1638" s="278"/>
      <c r="H1638" s="278"/>
      <c r="I1638" s="279"/>
      <c r="J1638" s="597"/>
      <c r="K1638" s="654"/>
      <c r="L1638" s="385"/>
      <c r="M1638" s="245"/>
      <c r="N1638" s="208"/>
      <c r="O1638" s="385"/>
      <c r="P1638" s="281"/>
      <c r="Q1638" s="216"/>
      <c r="R1638" s="216"/>
      <c r="S1638" s="216"/>
      <c r="T1638" s="1563"/>
      <c r="U1638" s="305"/>
      <c r="V1638" s="768"/>
      <c r="W1638" s="1651"/>
      <c r="X1638" s="512"/>
      <c r="Y1638" s="368"/>
      <c r="Z1638" s="762" t="s">
        <v>167</v>
      </c>
      <c r="AA1638" s="354">
        <v>5</v>
      </c>
      <c r="AB1638" s="763" t="s">
        <v>168</v>
      </c>
      <c r="AC1638" s="391">
        <f>ROUND(ROUND(ROUND(H1628*O$8,0)*V1635,0)*Y1637,0)-AA1638</f>
        <v>533</v>
      </c>
      <c r="AD1638" s="268"/>
    </row>
    <row r="1639" spans="1:30" ht="17.100000000000001" customHeight="1">
      <c r="A1639" s="229">
        <v>61</v>
      </c>
      <c r="B1639" s="229">
        <v>8623</v>
      </c>
      <c r="C1639" s="869" t="s">
        <v>8470</v>
      </c>
      <c r="D1639" s="765"/>
      <c r="E1639" s="765"/>
      <c r="F1639" s="278"/>
      <c r="G1639" s="278"/>
      <c r="H1639" s="278"/>
      <c r="I1639" s="279"/>
      <c r="J1639" s="597"/>
      <c r="K1639" s="654"/>
      <c r="L1639" s="385"/>
      <c r="M1639" s="245"/>
      <c r="N1639" s="208"/>
      <c r="O1639" s="385"/>
      <c r="P1639" s="1539" t="s">
        <v>4713</v>
      </c>
      <c r="Q1639" s="1608" t="s">
        <v>162</v>
      </c>
      <c r="R1639" s="769"/>
      <c r="S1639" s="769"/>
      <c r="T1639" s="340"/>
      <c r="U1639" s="338"/>
      <c r="V1639" s="334"/>
      <c r="W1639" s="231"/>
      <c r="X1639" s="232"/>
      <c r="Y1639" s="314"/>
      <c r="Z1639" s="257"/>
      <c r="AA1639" s="257"/>
      <c r="AB1639" s="257"/>
      <c r="AC1639" s="473">
        <f>ROUND(ROUND(H1628*O$8,0)*S1640,0)</f>
        <v>522</v>
      </c>
      <c r="AD1639" s="268"/>
    </row>
    <row r="1640" spans="1:30" ht="17.100000000000001" customHeight="1">
      <c r="A1640" s="243">
        <v>61</v>
      </c>
      <c r="B1640" s="243">
        <v>7879</v>
      </c>
      <c r="C1640" s="870" t="s">
        <v>8471</v>
      </c>
      <c r="D1640" s="765"/>
      <c r="E1640" s="765"/>
      <c r="F1640" s="278"/>
      <c r="G1640" s="278"/>
      <c r="H1640" s="278"/>
      <c r="I1640" s="279"/>
      <c r="J1640" s="597"/>
      <c r="K1640" s="654"/>
      <c r="L1640" s="385"/>
      <c r="M1640" s="245"/>
      <c r="N1640" s="208"/>
      <c r="O1640" s="385"/>
      <c r="P1640" s="1631"/>
      <c r="Q1640" s="1586"/>
      <c r="R1640" s="214" t="s">
        <v>163</v>
      </c>
      <c r="S1640" s="770">
        <v>0.7</v>
      </c>
      <c r="T1640" s="611"/>
      <c r="U1640" s="392"/>
      <c r="V1640" s="301"/>
      <c r="W1640" s="245"/>
      <c r="X1640" s="208"/>
      <c r="Y1640" s="226"/>
      <c r="Z1640" s="762" t="s">
        <v>167</v>
      </c>
      <c r="AA1640" s="354">
        <v>5</v>
      </c>
      <c r="AB1640" s="763" t="s">
        <v>168</v>
      </c>
      <c r="AC1640" s="391">
        <f>ROUND(ROUND(H1628*O$8,0)*S1640,0)-AA1640</f>
        <v>517</v>
      </c>
      <c r="AD1640" s="268"/>
    </row>
    <row r="1641" spans="1:30" ht="17.100000000000001" customHeight="1">
      <c r="A1641" s="243">
        <v>61</v>
      </c>
      <c r="B1641" s="243">
        <v>7880</v>
      </c>
      <c r="C1641" s="870" t="s">
        <v>8472</v>
      </c>
      <c r="D1641" s="765"/>
      <c r="E1641" s="765"/>
      <c r="F1641" s="278"/>
      <c r="G1641" s="278"/>
      <c r="H1641" s="278"/>
      <c r="I1641" s="279"/>
      <c r="J1641" s="597"/>
      <c r="K1641" s="654"/>
      <c r="L1641" s="385"/>
      <c r="M1641" s="245"/>
      <c r="N1641" s="208"/>
      <c r="O1641" s="385"/>
      <c r="P1641" s="1631"/>
      <c r="Q1641" s="1586"/>
      <c r="T1641" s="611"/>
      <c r="U1641" s="392"/>
      <c r="V1641" s="301"/>
      <c r="W1641" s="1684" t="s">
        <v>4700</v>
      </c>
      <c r="X1641" s="362" t="s">
        <v>163</v>
      </c>
      <c r="Y1641" s="395">
        <v>0.85</v>
      </c>
      <c r="Z1641" s="355"/>
      <c r="AA1641" s="247"/>
      <c r="AB1641" s="247"/>
      <c r="AC1641" s="391">
        <f>ROUND(ROUND(ROUND(H1628*O$8,0)*S1640,0)*Y1641,0)</f>
        <v>444</v>
      </c>
      <c r="AD1641" s="268"/>
    </row>
    <row r="1642" spans="1:30" ht="17.100000000000001" customHeight="1">
      <c r="A1642" s="243">
        <v>61</v>
      </c>
      <c r="B1642" s="243">
        <v>7881</v>
      </c>
      <c r="C1642" s="870" t="s">
        <v>8473</v>
      </c>
      <c r="D1642" s="765"/>
      <c r="E1642" s="765"/>
      <c r="F1642" s="278"/>
      <c r="G1642" s="278"/>
      <c r="H1642" s="278"/>
      <c r="I1642" s="279"/>
      <c r="J1642" s="597"/>
      <c r="K1642" s="654"/>
      <c r="L1642" s="385"/>
      <c r="M1642" s="245"/>
      <c r="N1642" s="208"/>
      <c r="O1642" s="385"/>
      <c r="P1642" s="772"/>
      <c r="Q1642" s="1586"/>
      <c r="R1642" s="214"/>
      <c r="S1642" s="214"/>
      <c r="T1642" s="761"/>
      <c r="U1642" s="407"/>
      <c r="V1642" s="304"/>
      <c r="W1642" s="1651"/>
      <c r="X1642" s="512"/>
      <c r="Y1642" s="368"/>
      <c r="Z1642" s="762" t="s">
        <v>167</v>
      </c>
      <c r="AA1642" s="354">
        <v>5</v>
      </c>
      <c r="AB1642" s="763" t="s">
        <v>168</v>
      </c>
      <c r="AC1642" s="391">
        <f>ROUND(ROUND(ROUND(H1628*O$8,0)*S1640,0)*Y1641,0)-AA1642</f>
        <v>439</v>
      </c>
      <c r="AD1642" s="268"/>
    </row>
    <row r="1643" spans="1:30" ht="17.100000000000001" customHeight="1">
      <c r="A1643" s="229">
        <v>61</v>
      </c>
      <c r="B1643" s="229">
        <v>8624</v>
      </c>
      <c r="C1643" s="869" t="s">
        <v>8474</v>
      </c>
      <c r="D1643" s="765"/>
      <c r="E1643" s="765"/>
      <c r="F1643" s="278"/>
      <c r="G1643" s="278"/>
      <c r="H1643" s="278"/>
      <c r="I1643" s="279"/>
      <c r="J1643" s="597"/>
      <c r="K1643" s="654"/>
      <c r="L1643" s="385"/>
      <c r="M1643" s="245"/>
      <c r="N1643" s="208"/>
      <c r="O1643" s="385"/>
      <c r="P1643" s="773"/>
      <c r="T1643" s="1542" t="s">
        <v>4703</v>
      </c>
      <c r="U1643" s="372" t="s">
        <v>163</v>
      </c>
      <c r="V1643" s="373">
        <v>0.7</v>
      </c>
      <c r="W1643" s="231"/>
      <c r="X1643" s="232"/>
      <c r="Y1643" s="314"/>
      <c r="Z1643" s="257"/>
      <c r="AA1643" s="257"/>
      <c r="AB1643" s="257"/>
      <c r="AC1643" s="473">
        <f>ROUND(ROUND(ROUND(H1628*O$8,0)*S1640,0)*V1643,0)</f>
        <v>365</v>
      </c>
      <c r="AD1643" s="268"/>
    </row>
    <row r="1644" spans="1:30" ht="17.100000000000001" customHeight="1">
      <c r="A1644" s="243">
        <v>61</v>
      </c>
      <c r="B1644" s="243">
        <v>7882</v>
      </c>
      <c r="C1644" s="870" t="s">
        <v>8475</v>
      </c>
      <c r="D1644" s="765"/>
      <c r="E1644" s="765"/>
      <c r="F1644" s="278"/>
      <c r="G1644" s="278"/>
      <c r="H1644" s="278"/>
      <c r="I1644" s="279"/>
      <c r="J1644" s="597"/>
      <c r="K1644" s="654"/>
      <c r="L1644" s="385"/>
      <c r="M1644" s="245"/>
      <c r="N1644" s="208"/>
      <c r="O1644" s="385"/>
      <c r="P1644" s="773"/>
      <c r="T1644" s="1545"/>
      <c r="U1644" s="214"/>
      <c r="V1644" s="609"/>
      <c r="W1644" s="281"/>
      <c r="X1644" s="216"/>
      <c r="Y1644" s="226"/>
      <c r="Z1644" s="762" t="s">
        <v>167</v>
      </c>
      <c r="AA1644" s="354">
        <v>5</v>
      </c>
      <c r="AB1644" s="763" t="s">
        <v>168</v>
      </c>
      <c r="AC1644" s="391">
        <f>ROUND(ROUND(ROUND(H1628*O$8,0)*S1640,0)*V1643,0)-AA1644</f>
        <v>360</v>
      </c>
      <c r="AD1644" s="268"/>
    </row>
    <row r="1645" spans="1:30" ht="17.100000000000001" customHeight="1">
      <c r="A1645" s="243">
        <v>61</v>
      </c>
      <c r="B1645" s="243">
        <v>7883</v>
      </c>
      <c r="C1645" s="870" t="s">
        <v>8476</v>
      </c>
      <c r="D1645" s="765"/>
      <c r="E1645" s="765"/>
      <c r="F1645" s="278"/>
      <c r="G1645" s="278"/>
      <c r="H1645" s="278"/>
      <c r="I1645" s="279"/>
      <c r="J1645" s="597"/>
      <c r="K1645" s="654"/>
      <c r="L1645" s="385"/>
      <c r="M1645" s="245"/>
      <c r="N1645" s="208"/>
      <c r="O1645" s="385"/>
      <c r="P1645" s="774"/>
      <c r="Q1645" s="214"/>
      <c r="R1645" s="1653"/>
      <c r="S1645" s="1653"/>
      <c r="T1645" s="1545"/>
      <c r="U1645" s="302"/>
      <c r="V1645" s="766"/>
      <c r="W1645" s="1684" t="s">
        <v>4700</v>
      </c>
      <c r="X1645" s="362" t="s">
        <v>163</v>
      </c>
      <c r="Y1645" s="395">
        <v>0.85</v>
      </c>
      <c r="Z1645" s="355"/>
      <c r="AA1645" s="247"/>
      <c r="AB1645" s="247"/>
      <c r="AC1645" s="391">
        <f>ROUND(ROUND(ROUND(ROUND(H1628*O$8,0)*S1640,0)*V1643,0)*Y1645,0)</f>
        <v>310</v>
      </c>
      <c r="AD1645" s="268"/>
    </row>
    <row r="1646" spans="1:30" ht="17.100000000000001" customHeight="1">
      <c r="A1646" s="243">
        <v>61</v>
      </c>
      <c r="B1646" s="243">
        <v>7884</v>
      </c>
      <c r="C1646" s="870" t="s">
        <v>8477</v>
      </c>
      <c r="D1646" s="765"/>
      <c r="E1646" s="765"/>
      <c r="F1646" s="278"/>
      <c r="G1646" s="278"/>
      <c r="H1646" s="278"/>
      <c r="I1646" s="279"/>
      <c r="J1646" s="597"/>
      <c r="K1646" s="654"/>
      <c r="L1646" s="385"/>
      <c r="M1646" s="245"/>
      <c r="N1646" s="208"/>
      <c r="O1646" s="385"/>
      <c r="P1646" s="774"/>
      <c r="Q1646" s="214"/>
      <c r="R1646" s="214"/>
      <c r="S1646" s="214"/>
      <c r="T1646" s="399"/>
      <c r="U1646" s="305"/>
      <c r="V1646" s="768"/>
      <c r="W1646" s="1651"/>
      <c r="X1646" s="512"/>
      <c r="Y1646" s="368"/>
      <c r="Z1646" s="762" t="s">
        <v>167</v>
      </c>
      <c r="AA1646" s="354">
        <v>5</v>
      </c>
      <c r="AB1646" s="763" t="s">
        <v>168</v>
      </c>
      <c r="AC1646" s="391">
        <f>ROUND(ROUND(ROUND(ROUND(H1628*O$8,0)*S1640,0)*V1643,0)*Y1645,0)-AA1646</f>
        <v>305</v>
      </c>
      <c r="AD1646" s="268"/>
    </row>
    <row r="1647" spans="1:30" ht="17.100000000000001" customHeight="1">
      <c r="A1647" s="229">
        <v>61</v>
      </c>
      <c r="B1647" s="229">
        <v>8626</v>
      </c>
      <c r="C1647" s="869" t="s">
        <v>8478</v>
      </c>
      <c r="D1647" s="765"/>
      <c r="E1647" s="765"/>
      <c r="F1647" s="278"/>
      <c r="G1647" s="278"/>
      <c r="H1647" s="278"/>
      <c r="I1647" s="279"/>
      <c r="J1647" s="597"/>
      <c r="K1647" s="654"/>
      <c r="L1647" s="385"/>
      <c r="M1647" s="245"/>
      <c r="N1647" s="208"/>
      <c r="O1647" s="385"/>
      <c r="P1647" s="773"/>
      <c r="Q1647" s="214"/>
      <c r="R1647" s="1599"/>
      <c r="S1647" s="1600"/>
      <c r="T1647" s="1542" t="s">
        <v>4708</v>
      </c>
      <c r="U1647" s="214" t="s">
        <v>163</v>
      </c>
      <c r="V1647" s="609">
        <v>0.85</v>
      </c>
      <c r="W1647" s="231"/>
      <c r="X1647" s="232"/>
      <c r="Y1647" s="314"/>
      <c r="Z1647" s="257"/>
      <c r="AA1647" s="257"/>
      <c r="AB1647" s="257"/>
      <c r="AC1647" s="473">
        <f>ROUND(ROUND(ROUND(H1628*O$8,0)*S1640,0)*V1647,0)</f>
        <v>444</v>
      </c>
      <c r="AD1647" s="268"/>
    </row>
    <row r="1648" spans="1:30" ht="17.100000000000001" customHeight="1">
      <c r="A1648" s="243">
        <v>61</v>
      </c>
      <c r="B1648" s="243">
        <v>7885</v>
      </c>
      <c r="C1648" s="870" t="s">
        <v>8479</v>
      </c>
      <c r="D1648" s="765"/>
      <c r="E1648" s="765"/>
      <c r="F1648" s="278"/>
      <c r="G1648" s="278"/>
      <c r="H1648" s="278"/>
      <c r="I1648" s="279"/>
      <c r="J1648" s="597"/>
      <c r="K1648" s="654"/>
      <c r="L1648" s="385"/>
      <c r="M1648" s="245"/>
      <c r="N1648" s="208"/>
      <c r="O1648" s="385"/>
      <c r="P1648" s="773"/>
      <c r="Q1648" s="214"/>
      <c r="R1648" s="609"/>
      <c r="S1648" s="609"/>
      <c r="T1648" s="1545"/>
      <c r="U1648" s="214"/>
      <c r="V1648" s="609"/>
      <c r="W1648" s="281"/>
      <c r="X1648" s="216"/>
      <c r="Y1648" s="226"/>
      <c r="Z1648" s="762" t="s">
        <v>167</v>
      </c>
      <c r="AA1648" s="354">
        <v>5</v>
      </c>
      <c r="AB1648" s="763" t="s">
        <v>168</v>
      </c>
      <c r="AC1648" s="391">
        <f>ROUND(ROUND(ROUND(H1628*O$8,0)*S1640,0)*V1647,0)-AA1648</f>
        <v>439</v>
      </c>
      <c r="AD1648" s="268"/>
    </row>
    <row r="1649" spans="1:30" ht="17.100000000000001" customHeight="1">
      <c r="A1649" s="243">
        <v>61</v>
      </c>
      <c r="B1649" s="243">
        <v>7886</v>
      </c>
      <c r="C1649" s="870" t="s">
        <v>8480</v>
      </c>
      <c r="D1649" s="765"/>
      <c r="E1649" s="765"/>
      <c r="F1649" s="278"/>
      <c r="G1649" s="278"/>
      <c r="H1649" s="278"/>
      <c r="I1649" s="279"/>
      <c r="J1649" s="597"/>
      <c r="K1649" s="654"/>
      <c r="L1649" s="385"/>
      <c r="M1649" s="245"/>
      <c r="N1649" s="208"/>
      <c r="O1649" s="385"/>
      <c r="P1649" s="774"/>
      <c r="Q1649" s="214"/>
      <c r="R1649" s="609"/>
      <c r="S1649" s="609"/>
      <c r="T1649" s="1545"/>
      <c r="U1649" s="302"/>
      <c r="V1649" s="766"/>
      <c r="W1649" s="1684" t="s">
        <v>4700</v>
      </c>
      <c r="X1649" s="362" t="s">
        <v>163</v>
      </c>
      <c r="Y1649" s="395">
        <v>0.85</v>
      </c>
      <c r="Z1649" s="355"/>
      <c r="AA1649" s="247"/>
      <c r="AB1649" s="247"/>
      <c r="AC1649" s="391">
        <f>ROUND(ROUND(ROUND(ROUND(H1628*O$8,0)*S1640,0)*V1647,0)*Y1649,0)</f>
        <v>377</v>
      </c>
      <c r="AD1649" s="268"/>
    </row>
    <row r="1650" spans="1:30" ht="17.100000000000001" customHeight="1">
      <c r="A1650" s="243">
        <v>61</v>
      </c>
      <c r="B1650" s="243">
        <v>7887</v>
      </c>
      <c r="C1650" s="870" t="s">
        <v>8481</v>
      </c>
      <c r="D1650" s="765"/>
      <c r="E1650" s="765"/>
      <c r="F1650" s="278"/>
      <c r="G1650" s="278"/>
      <c r="H1650" s="278"/>
      <c r="I1650" s="279"/>
      <c r="J1650" s="597"/>
      <c r="K1650" s="654"/>
      <c r="L1650" s="385"/>
      <c r="M1650" s="245"/>
      <c r="N1650" s="208"/>
      <c r="O1650" s="385"/>
      <c r="P1650" s="773"/>
      <c r="Q1650" s="214"/>
      <c r="R1650" s="214"/>
      <c r="S1650" s="214"/>
      <c r="T1650" s="1563"/>
      <c r="U1650" s="305"/>
      <c r="V1650" s="768"/>
      <c r="W1650" s="1651"/>
      <c r="X1650" s="512"/>
      <c r="Y1650" s="368"/>
      <c r="Z1650" s="762" t="s">
        <v>167</v>
      </c>
      <c r="AA1650" s="354">
        <v>5</v>
      </c>
      <c r="AB1650" s="763" t="s">
        <v>168</v>
      </c>
      <c r="AC1650" s="391">
        <f>ROUND(ROUND(ROUND(ROUND(H1628*O$8,0)*S1640,0)*V1647,0)*Y1649,0)-AA1650</f>
        <v>372</v>
      </c>
      <c r="AD1650" s="268"/>
    </row>
    <row r="1651" spans="1:30" ht="17.100000000000001" customHeight="1">
      <c r="A1651" s="243">
        <v>61</v>
      </c>
      <c r="B1651" s="243">
        <v>7888</v>
      </c>
      <c r="C1651" s="870" t="s">
        <v>8482</v>
      </c>
      <c r="D1651" s="765"/>
      <c r="E1651" s="765"/>
      <c r="F1651" s="278"/>
      <c r="G1651" s="278"/>
      <c r="H1651" s="278"/>
      <c r="I1651" s="279"/>
      <c r="J1651" s="597"/>
      <c r="K1651" s="654"/>
      <c r="L1651" s="385"/>
      <c r="M1651" s="245"/>
      <c r="N1651" s="208"/>
      <c r="O1651" s="385"/>
      <c r="P1651" s="773"/>
      <c r="Q1651" s="1580" t="s">
        <v>165</v>
      </c>
      <c r="R1651" s="775"/>
      <c r="S1651" s="775"/>
      <c r="T1651" s="359"/>
      <c r="U1651" s="360"/>
      <c r="V1651" s="361"/>
      <c r="W1651" s="523"/>
      <c r="X1651" s="524"/>
      <c r="Y1651" s="642"/>
      <c r="Z1651" s="247"/>
      <c r="AA1651" s="247"/>
      <c r="AB1651" s="247"/>
      <c r="AC1651" s="391">
        <f>ROUND(ROUND(H1628*O$8,0)*S1652,0)</f>
        <v>373</v>
      </c>
      <c r="AD1651" s="268"/>
    </row>
    <row r="1652" spans="1:30" ht="17.100000000000001" customHeight="1">
      <c r="A1652" s="243">
        <v>61</v>
      </c>
      <c r="B1652" s="243">
        <v>7889</v>
      </c>
      <c r="C1652" s="870" t="s">
        <v>8483</v>
      </c>
      <c r="D1652" s="765"/>
      <c r="E1652" s="765"/>
      <c r="F1652" s="278"/>
      <c r="G1652" s="278"/>
      <c r="H1652" s="278"/>
      <c r="I1652" s="279"/>
      <c r="J1652" s="597"/>
      <c r="K1652" s="654"/>
      <c r="L1652" s="385"/>
      <c r="M1652" s="245"/>
      <c r="N1652" s="208"/>
      <c r="O1652" s="385"/>
      <c r="P1652" s="772"/>
      <c r="Q1652" s="1620"/>
      <c r="R1652" s="643" t="s">
        <v>163</v>
      </c>
      <c r="S1652" s="365">
        <v>0.5</v>
      </c>
      <c r="T1652" s="777"/>
      <c r="U1652" s="639"/>
      <c r="V1652" s="529"/>
      <c r="W1652" s="516"/>
      <c r="X1652" s="517"/>
      <c r="Y1652" s="526"/>
      <c r="Z1652" s="762" t="s">
        <v>167</v>
      </c>
      <c r="AA1652" s="354">
        <v>5</v>
      </c>
      <c r="AB1652" s="763" t="s">
        <v>168</v>
      </c>
      <c r="AC1652" s="391">
        <f>ROUND(ROUND(H1628*O$8,0)*S1652,0)-AA1652</f>
        <v>368</v>
      </c>
      <c r="AD1652" s="268"/>
    </row>
    <row r="1653" spans="1:30" ht="17.100000000000001" customHeight="1">
      <c r="A1653" s="243">
        <v>61</v>
      </c>
      <c r="B1653" s="243">
        <v>7890</v>
      </c>
      <c r="C1653" s="870" t="s">
        <v>8484</v>
      </c>
      <c r="D1653" s="765"/>
      <c r="E1653" s="765"/>
      <c r="F1653" s="278"/>
      <c r="G1653" s="278"/>
      <c r="H1653" s="278"/>
      <c r="I1653" s="279"/>
      <c r="J1653" s="597"/>
      <c r="K1653" s="654"/>
      <c r="L1653" s="385"/>
      <c r="M1653" s="245"/>
      <c r="N1653" s="208"/>
      <c r="O1653" s="385"/>
      <c r="P1653" s="772"/>
      <c r="Q1653" s="1620"/>
      <c r="R1653" s="530"/>
      <c r="S1653" s="530"/>
      <c r="T1653" s="777"/>
      <c r="U1653" s="639"/>
      <c r="V1653" s="529"/>
      <c r="W1653" s="1684" t="s">
        <v>4700</v>
      </c>
      <c r="X1653" s="362" t="s">
        <v>163</v>
      </c>
      <c r="Y1653" s="395">
        <v>0.85</v>
      </c>
      <c r="Z1653" s="355"/>
      <c r="AA1653" s="247"/>
      <c r="AB1653" s="247"/>
      <c r="AC1653" s="391">
        <f>ROUND(ROUND(ROUND(H1628*O$8,0)*S1652,0)*Y1653,0)</f>
        <v>317</v>
      </c>
      <c r="AD1653" s="268"/>
    </row>
    <row r="1654" spans="1:30" ht="17.100000000000001" customHeight="1">
      <c r="A1654" s="243">
        <v>61</v>
      </c>
      <c r="B1654" s="243">
        <v>7891</v>
      </c>
      <c r="C1654" s="870" t="s">
        <v>8485</v>
      </c>
      <c r="D1654" s="765"/>
      <c r="E1654" s="765"/>
      <c r="F1654" s="278"/>
      <c r="G1654" s="278"/>
      <c r="H1654" s="278"/>
      <c r="I1654" s="279"/>
      <c r="J1654" s="597"/>
      <c r="K1654" s="654"/>
      <c r="L1654" s="385"/>
      <c r="M1654" s="245"/>
      <c r="N1654" s="208"/>
      <c r="O1654" s="385"/>
      <c r="P1654" s="772"/>
      <c r="Q1654" s="1620"/>
      <c r="R1654" s="643"/>
      <c r="S1654" s="643"/>
      <c r="T1654" s="778"/>
      <c r="U1654" s="525"/>
      <c r="V1654" s="539"/>
      <c r="W1654" s="1651"/>
      <c r="X1654" s="512"/>
      <c r="Y1654" s="368"/>
      <c r="Z1654" s="762" t="s">
        <v>167</v>
      </c>
      <c r="AA1654" s="354">
        <v>5</v>
      </c>
      <c r="AB1654" s="763" t="s">
        <v>168</v>
      </c>
      <c r="AC1654" s="391">
        <f>ROUND(ROUND(ROUND(H1628*O$8,0)*S1652,0)*Y1653,0)-AA1654</f>
        <v>312</v>
      </c>
      <c r="AD1654" s="268"/>
    </row>
    <row r="1655" spans="1:30" ht="17.100000000000001" customHeight="1">
      <c r="A1655" s="243">
        <v>61</v>
      </c>
      <c r="B1655" s="243">
        <v>7892</v>
      </c>
      <c r="C1655" s="870" t="s">
        <v>8486</v>
      </c>
      <c r="D1655" s="765"/>
      <c r="E1655" s="765"/>
      <c r="F1655" s="278"/>
      <c r="G1655" s="278"/>
      <c r="H1655" s="278"/>
      <c r="I1655" s="279"/>
      <c r="J1655" s="597"/>
      <c r="K1655" s="654"/>
      <c r="L1655" s="385"/>
      <c r="M1655" s="245"/>
      <c r="N1655" s="208"/>
      <c r="O1655" s="385"/>
      <c r="P1655" s="773"/>
      <c r="Q1655" s="530"/>
      <c r="R1655" s="530"/>
      <c r="S1655" s="530"/>
      <c r="T1655" s="1580" t="s">
        <v>4703</v>
      </c>
      <c r="U1655" s="362" t="s">
        <v>163</v>
      </c>
      <c r="V1655" s="356">
        <v>0.7</v>
      </c>
      <c r="W1655" s="523"/>
      <c r="X1655" s="524"/>
      <c r="Y1655" s="642"/>
      <c r="Z1655" s="247"/>
      <c r="AA1655" s="247"/>
      <c r="AB1655" s="247"/>
      <c r="AC1655" s="391">
        <f>ROUND(ROUND(ROUND(H1628*O$8,0)*S1652,0)*V1655,0)</f>
        <v>261</v>
      </c>
      <c r="AD1655" s="268"/>
    </row>
    <row r="1656" spans="1:30" ht="17.100000000000001" customHeight="1">
      <c r="A1656" s="243">
        <v>61</v>
      </c>
      <c r="B1656" s="243">
        <v>7893</v>
      </c>
      <c r="C1656" s="870" t="s">
        <v>8487</v>
      </c>
      <c r="D1656" s="765"/>
      <c r="E1656" s="765"/>
      <c r="F1656" s="278"/>
      <c r="G1656" s="278"/>
      <c r="H1656" s="278"/>
      <c r="I1656" s="279"/>
      <c r="J1656" s="597"/>
      <c r="K1656" s="654"/>
      <c r="L1656" s="385"/>
      <c r="M1656" s="245"/>
      <c r="N1656" s="208"/>
      <c r="O1656" s="385"/>
      <c r="P1656" s="773"/>
      <c r="Q1656" s="530"/>
      <c r="R1656" s="530"/>
      <c r="S1656" s="530"/>
      <c r="T1656" s="1620"/>
      <c r="U1656" s="643"/>
      <c r="V1656" s="365"/>
      <c r="W1656" s="319"/>
      <c r="X1656" s="288"/>
      <c r="Y1656" s="526"/>
      <c r="Z1656" s="762" t="s">
        <v>167</v>
      </c>
      <c r="AA1656" s="354">
        <v>5</v>
      </c>
      <c r="AB1656" s="763" t="s">
        <v>168</v>
      </c>
      <c r="AC1656" s="391">
        <f>ROUND(ROUND(ROUND(H1628*O$8,0)*S1652,0)*V1655,0)-AA1656</f>
        <v>256</v>
      </c>
      <c r="AD1656" s="268"/>
    </row>
    <row r="1657" spans="1:30" ht="17.100000000000001" customHeight="1">
      <c r="A1657" s="243">
        <v>61</v>
      </c>
      <c r="B1657" s="243">
        <v>7894</v>
      </c>
      <c r="C1657" s="870" t="s">
        <v>8488</v>
      </c>
      <c r="D1657" s="765"/>
      <c r="E1657" s="765"/>
      <c r="F1657" s="278"/>
      <c r="G1657" s="278"/>
      <c r="H1657" s="278"/>
      <c r="I1657" s="279"/>
      <c r="J1657" s="597"/>
      <c r="K1657" s="654"/>
      <c r="L1657" s="385"/>
      <c r="M1657" s="245"/>
      <c r="N1657" s="208"/>
      <c r="O1657" s="385"/>
      <c r="P1657" s="774"/>
      <c r="Q1657" s="643"/>
      <c r="R1657" s="1644"/>
      <c r="S1657" s="1652"/>
      <c r="T1657" s="1620"/>
      <c r="U1657" s="779"/>
      <c r="V1657" s="780"/>
      <c r="W1657" s="1684" t="s">
        <v>4700</v>
      </c>
      <c r="X1657" s="362" t="s">
        <v>163</v>
      </c>
      <c r="Y1657" s="395">
        <v>0.85</v>
      </c>
      <c r="Z1657" s="355"/>
      <c r="AA1657" s="247"/>
      <c r="AB1657" s="247"/>
      <c r="AC1657" s="391">
        <f>ROUND(ROUND(ROUND(ROUND(H1628*O$8,0)*S1652,0)*V1655,0)*Y1657,0)</f>
        <v>222</v>
      </c>
      <c r="AD1657" s="268"/>
    </row>
    <row r="1658" spans="1:30" ht="17.100000000000001" customHeight="1">
      <c r="A1658" s="243">
        <v>61</v>
      </c>
      <c r="B1658" s="243">
        <v>7895</v>
      </c>
      <c r="C1658" s="870" t="s">
        <v>8489</v>
      </c>
      <c r="D1658" s="765"/>
      <c r="E1658" s="765"/>
      <c r="F1658" s="278"/>
      <c r="G1658" s="278"/>
      <c r="H1658" s="278"/>
      <c r="I1658" s="279"/>
      <c r="J1658" s="597"/>
      <c r="K1658" s="654"/>
      <c r="L1658" s="385"/>
      <c r="M1658" s="245"/>
      <c r="N1658" s="208"/>
      <c r="O1658" s="385"/>
      <c r="P1658" s="774"/>
      <c r="Q1658" s="643"/>
      <c r="R1658" s="643"/>
      <c r="S1658" s="643"/>
      <c r="T1658" s="781"/>
      <c r="U1658" s="537"/>
      <c r="V1658" s="783"/>
      <c r="W1658" s="1651"/>
      <c r="X1658" s="512"/>
      <c r="Y1658" s="368"/>
      <c r="Z1658" s="762" t="s">
        <v>167</v>
      </c>
      <c r="AA1658" s="354">
        <v>5</v>
      </c>
      <c r="AB1658" s="763" t="s">
        <v>168</v>
      </c>
      <c r="AC1658" s="391">
        <f>ROUND(ROUND(ROUND(ROUND(H1628*O$8,0)*S1652,0)*V1655,0)*Y1657,0)-AA1658</f>
        <v>217</v>
      </c>
      <c r="AD1658" s="268"/>
    </row>
    <row r="1659" spans="1:30" ht="17.100000000000001" customHeight="1">
      <c r="A1659" s="243">
        <v>61</v>
      </c>
      <c r="B1659" s="243">
        <v>7896</v>
      </c>
      <c r="C1659" s="870" t="s">
        <v>8490</v>
      </c>
      <c r="D1659" s="765"/>
      <c r="E1659" s="765"/>
      <c r="F1659" s="278"/>
      <c r="G1659" s="278"/>
      <c r="H1659" s="278"/>
      <c r="I1659" s="279"/>
      <c r="J1659" s="597"/>
      <c r="K1659" s="654"/>
      <c r="L1659" s="385"/>
      <c r="M1659" s="245"/>
      <c r="N1659" s="208"/>
      <c r="O1659" s="385"/>
      <c r="P1659" s="773"/>
      <c r="Q1659" s="643"/>
      <c r="R1659" s="1646"/>
      <c r="S1659" s="1649"/>
      <c r="T1659" s="1580" t="s">
        <v>4708</v>
      </c>
      <c r="U1659" s="643" t="s">
        <v>163</v>
      </c>
      <c r="V1659" s="365">
        <v>0.85</v>
      </c>
      <c r="W1659" s="523"/>
      <c r="X1659" s="524"/>
      <c r="Y1659" s="642"/>
      <c r="Z1659" s="247"/>
      <c r="AA1659" s="247"/>
      <c r="AB1659" s="247"/>
      <c r="AC1659" s="391">
        <f>ROUND(ROUND(ROUND(H1628*O$8,0)*S1652,0)*V1659,0)</f>
        <v>317</v>
      </c>
      <c r="AD1659" s="268"/>
    </row>
    <row r="1660" spans="1:30" ht="17.100000000000001" customHeight="1">
      <c r="A1660" s="243">
        <v>61</v>
      </c>
      <c r="B1660" s="243">
        <v>7897</v>
      </c>
      <c r="C1660" s="870" t="s">
        <v>8491</v>
      </c>
      <c r="D1660" s="765"/>
      <c r="E1660" s="765"/>
      <c r="F1660" s="278"/>
      <c r="G1660" s="278"/>
      <c r="H1660" s="278"/>
      <c r="I1660" s="279"/>
      <c r="J1660" s="597"/>
      <c r="K1660" s="654"/>
      <c r="L1660" s="385"/>
      <c r="M1660" s="245"/>
      <c r="N1660" s="208"/>
      <c r="O1660" s="385"/>
      <c r="P1660" s="773"/>
      <c r="Q1660" s="643"/>
      <c r="R1660" s="365"/>
      <c r="S1660" s="365"/>
      <c r="T1660" s="1620"/>
      <c r="U1660" s="643"/>
      <c r="V1660" s="365"/>
      <c r="W1660" s="319"/>
      <c r="X1660" s="288"/>
      <c r="Y1660" s="526"/>
      <c r="Z1660" s="762" t="s">
        <v>167</v>
      </c>
      <c r="AA1660" s="354">
        <v>5</v>
      </c>
      <c r="AB1660" s="763" t="s">
        <v>168</v>
      </c>
      <c r="AC1660" s="391">
        <f>ROUND(ROUND(ROUND(H1628*O$8,0)*S1652,0)*V1659,0)-AA1660</f>
        <v>312</v>
      </c>
      <c r="AD1660" s="268"/>
    </row>
    <row r="1661" spans="1:30" ht="17.100000000000001" customHeight="1">
      <c r="A1661" s="243">
        <v>61</v>
      </c>
      <c r="B1661" s="243">
        <v>7898</v>
      </c>
      <c r="C1661" s="870" t="s">
        <v>8492</v>
      </c>
      <c r="D1661" s="765"/>
      <c r="E1661" s="765"/>
      <c r="F1661" s="278"/>
      <c r="G1661" s="278"/>
      <c r="H1661" s="278"/>
      <c r="I1661" s="279"/>
      <c r="J1661" s="597"/>
      <c r="K1661" s="654"/>
      <c r="L1661" s="385"/>
      <c r="M1661" s="245"/>
      <c r="N1661" s="208"/>
      <c r="O1661" s="385"/>
      <c r="P1661" s="774"/>
      <c r="Q1661" s="643"/>
      <c r="R1661" s="365"/>
      <c r="S1661" s="365"/>
      <c r="T1661" s="1620"/>
      <c r="U1661" s="779"/>
      <c r="V1661" s="780"/>
      <c r="W1661" s="1684" t="s">
        <v>4700</v>
      </c>
      <c r="X1661" s="362" t="s">
        <v>163</v>
      </c>
      <c r="Y1661" s="395">
        <v>0.85</v>
      </c>
      <c r="Z1661" s="355"/>
      <c r="AA1661" s="247"/>
      <c r="AB1661" s="247"/>
      <c r="AC1661" s="391">
        <f>ROUND(ROUND(ROUND(ROUND(H1628*O$8,0)*S1652,0)*V1659,0)*Y1661,0)</f>
        <v>269</v>
      </c>
      <c r="AD1661" s="268"/>
    </row>
    <row r="1662" spans="1:30" ht="17.100000000000001" customHeight="1">
      <c r="A1662" s="243">
        <v>61</v>
      </c>
      <c r="B1662" s="243">
        <v>7899</v>
      </c>
      <c r="C1662" s="870" t="s">
        <v>8493</v>
      </c>
      <c r="D1662" s="765"/>
      <c r="E1662" s="765"/>
      <c r="F1662" s="278"/>
      <c r="G1662" s="278"/>
      <c r="H1662" s="278"/>
      <c r="I1662" s="279"/>
      <c r="J1662" s="597"/>
      <c r="K1662" s="654"/>
      <c r="L1662" s="385"/>
      <c r="M1662" s="245"/>
      <c r="N1662" s="208"/>
      <c r="O1662" s="385"/>
      <c r="P1662" s="467"/>
      <c r="Q1662" s="643"/>
      <c r="R1662" s="643"/>
      <c r="S1662" s="643"/>
      <c r="T1662" s="1642"/>
      <c r="U1662" s="537"/>
      <c r="V1662" s="783"/>
      <c r="W1662" s="1651"/>
      <c r="X1662" s="512"/>
      <c r="Y1662" s="368"/>
      <c r="Z1662" s="762" t="s">
        <v>167</v>
      </c>
      <c r="AA1662" s="354">
        <v>5</v>
      </c>
      <c r="AB1662" s="763" t="s">
        <v>168</v>
      </c>
      <c r="AC1662" s="391">
        <f>ROUND(ROUND(ROUND(ROUND(H1628*O$8,0)*S1652,0)*V1659,0)*Y1661,0)-AA1662</f>
        <v>264</v>
      </c>
      <c r="AD1662" s="268"/>
    </row>
    <row r="1663" spans="1:30" ht="17.100000000000001" customHeight="1">
      <c r="A1663" s="229">
        <v>61</v>
      </c>
      <c r="B1663" s="229">
        <v>8631</v>
      </c>
      <c r="C1663" s="869" t="s">
        <v>8494</v>
      </c>
      <c r="D1663" s="765"/>
      <c r="E1663" s="764"/>
      <c r="F1663" s="1542" t="s">
        <v>6396</v>
      </c>
      <c r="G1663" s="477"/>
      <c r="H1663" s="477"/>
      <c r="I1663" s="478"/>
      <c r="J1663" s="756"/>
      <c r="K1663" s="664"/>
      <c r="L1663" s="314"/>
      <c r="M1663" s="245"/>
      <c r="N1663" s="208"/>
      <c r="O1663" s="385"/>
      <c r="P1663" s="231"/>
      <c r="Q1663" s="232"/>
      <c r="R1663" s="232"/>
      <c r="S1663" s="232"/>
      <c r="T1663" s="340"/>
      <c r="U1663" s="334"/>
      <c r="V1663" s="232"/>
      <c r="W1663" s="231"/>
      <c r="X1663" s="232"/>
      <c r="Y1663" s="314"/>
      <c r="Z1663" s="257"/>
      <c r="AA1663" s="257"/>
      <c r="AB1663" s="257"/>
      <c r="AC1663" s="473">
        <f>ROUND(ROUND(H1664*O$8,0),0)</f>
        <v>583</v>
      </c>
      <c r="AD1663" s="268"/>
    </row>
    <row r="1664" spans="1:30" ht="17.100000000000001" customHeight="1">
      <c r="A1664" s="243">
        <v>61</v>
      </c>
      <c r="B1664" s="243">
        <v>7900</v>
      </c>
      <c r="C1664" s="870" t="s">
        <v>8495</v>
      </c>
      <c r="D1664" s="765"/>
      <c r="E1664" s="764"/>
      <c r="F1664" s="1545"/>
      <c r="G1664" s="377"/>
      <c r="H1664" s="757">
        <f>'28児童発達支援(基本１)'!H1664</f>
        <v>833</v>
      </c>
      <c r="I1664" s="208" t="s">
        <v>18</v>
      </c>
      <c r="J1664" s="597"/>
      <c r="K1664" s="654"/>
      <c r="L1664" s="385"/>
      <c r="M1664" s="245"/>
      <c r="N1664" s="208"/>
      <c r="O1664" s="385"/>
      <c r="P1664" s="245"/>
      <c r="Q1664" s="208"/>
      <c r="R1664" s="208"/>
      <c r="S1664" s="208"/>
      <c r="T1664" s="611"/>
      <c r="U1664" s="301"/>
      <c r="V1664" s="208"/>
      <c r="W1664" s="245"/>
      <c r="X1664" s="208"/>
      <c r="Y1664" s="226"/>
      <c r="Z1664" s="762" t="s">
        <v>167</v>
      </c>
      <c r="AA1664" s="354">
        <v>5</v>
      </c>
      <c r="AB1664" s="763" t="s">
        <v>168</v>
      </c>
      <c r="AC1664" s="391">
        <f>ROUND(ROUND(H1664*O$8,0),0)-AA1664</f>
        <v>578</v>
      </c>
      <c r="AD1664" s="268"/>
    </row>
    <row r="1665" spans="1:30" ht="17.100000000000001" customHeight="1">
      <c r="A1665" s="243">
        <v>61</v>
      </c>
      <c r="B1665" s="243">
        <v>7901</v>
      </c>
      <c r="C1665" s="870" t="s">
        <v>8496</v>
      </c>
      <c r="D1665" s="765"/>
      <c r="E1665" s="764"/>
      <c r="F1665" s="1545"/>
      <c r="G1665" s="377"/>
      <c r="H1665" s="377"/>
      <c r="I1665" s="378"/>
      <c r="J1665" s="597"/>
      <c r="K1665" s="654"/>
      <c r="L1665" s="385"/>
      <c r="M1665" s="245"/>
      <c r="N1665" s="208"/>
      <c r="O1665" s="385"/>
      <c r="P1665" s="245"/>
      <c r="Q1665" s="208"/>
      <c r="R1665" s="208"/>
      <c r="S1665" s="208"/>
      <c r="T1665" s="611"/>
      <c r="U1665" s="301"/>
      <c r="V1665" s="385"/>
      <c r="W1665" s="1684" t="s">
        <v>4700</v>
      </c>
      <c r="X1665" s="362" t="s">
        <v>163</v>
      </c>
      <c r="Y1665" s="395">
        <v>0.85</v>
      </c>
      <c r="Z1665" s="355"/>
      <c r="AA1665" s="247"/>
      <c r="AB1665" s="247"/>
      <c r="AC1665" s="391">
        <f>ROUND(ROUND(H1664*O$8,0)*Y1665,0)</f>
        <v>496</v>
      </c>
      <c r="AD1665" s="268"/>
    </row>
    <row r="1666" spans="1:30" ht="17.100000000000001" customHeight="1">
      <c r="A1666" s="243">
        <v>61</v>
      </c>
      <c r="B1666" s="243">
        <v>7902</v>
      </c>
      <c r="C1666" s="870" t="s">
        <v>8497</v>
      </c>
      <c r="D1666" s="765"/>
      <c r="E1666" s="764"/>
      <c r="F1666" s="377"/>
      <c r="G1666" s="377"/>
      <c r="H1666" s="377"/>
      <c r="I1666" s="377"/>
      <c r="J1666" s="597"/>
      <c r="K1666" s="654"/>
      <c r="L1666" s="385"/>
      <c r="M1666" s="245"/>
      <c r="N1666" s="208"/>
      <c r="O1666" s="385"/>
      <c r="P1666" s="245"/>
      <c r="Q1666" s="208"/>
      <c r="R1666" s="208"/>
      <c r="S1666" s="208"/>
      <c r="T1666" s="761"/>
      <c r="U1666" s="304"/>
      <c r="V1666" s="226"/>
      <c r="W1666" s="1651"/>
      <c r="X1666" s="512"/>
      <c r="Y1666" s="368"/>
      <c r="Z1666" s="762" t="s">
        <v>167</v>
      </c>
      <c r="AA1666" s="354">
        <v>5</v>
      </c>
      <c r="AB1666" s="763" t="s">
        <v>168</v>
      </c>
      <c r="AC1666" s="391">
        <f>ROUND(ROUND(H1664*O$8,0)*Y1665,0)-AA1666</f>
        <v>491</v>
      </c>
      <c r="AD1666" s="268"/>
    </row>
    <row r="1667" spans="1:30" ht="17.100000000000001" customHeight="1">
      <c r="A1667" s="229">
        <v>61</v>
      </c>
      <c r="B1667" s="229">
        <v>8632</v>
      </c>
      <c r="C1667" s="869" t="s">
        <v>8498</v>
      </c>
      <c r="D1667" s="764"/>
      <c r="E1667" s="764"/>
      <c r="F1667" s="278"/>
      <c r="G1667" s="278"/>
      <c r="J1667" s="597"/>
      <c r="K1667" s="654"/>
      <c r="L1667" s="385"/>
      <c r="M1667" s="245"/>
      <c r="N1667" s="208"/>
      <c r="O1667" s="385"/>
      <c r="P1667" s="245"/>
      <c r="Q1667" s="208"/>
      <c r="R1667" s="208"/>
      <c r="S1667" s="208"/>
      <c r="T1667" s="1542" t="s">
        <v>4703</v>
      </c>
      <c r="U1667" s="372" t="s">
        <v>163</v>
      </c>
      <c r="V1667" s="373">
        <v>0.7</v>
      </c>
      <c r="W1667" s="231"/>
      <c r="X1667" s="232"/>
      <c r="Y1667" s="314"/>
      <c r="Z1667" s="257"/>
      <c r="AA1667" s="257"/>
      <c r="AB1667" s="257"/>
      <c r="AC1667" s="473">
        <f>ROUND(ROUND(H1664*O$8,0)*V1667,0)</f>
        <v>408</v>
      </c>
      <c r="AD1667" s="268"/>
    </row>
    <row r="1668" spans="1:30" ht="17.100000000000001" customHeight="1">
      <c r="A1668" s="243">
        <v>61</v>
      </c>
      <c r="B1668" s="243">
        <v>7903</v>
      </c>
      <c r="C1668" s="870" t="s">
        <v>8499</v>
      </c>
      <c r="D1668" s="764"/>
      <c r="E1668" s="764"/>
      <c r="F1668" s="278"/>
      <c r="G1668" s="278"/>
      <c r="H1668" s="208"/>
      <c r="I1668" s="388"/>
      <c r="J1668" s="597"/>
      <c r="K1668" s="654"/>
      <c r="L1668" s="385"/>
      <c r="M1668" s="245"/>
      <c r="N1668" s="208"/>
      <c r="O1668" s="385"/>
      <c r="P1668" s="245"/>
      <c r="Q1668" s="208"/>
      <c r="R1668" s="208"/>
      <c r="S1668" s="208"/>
      <c r="T1668" s="1545"/>
      <c r="U1668" s="214"/>
      <c r="V1668" s="609"/>
      <c r="W1668" s="281"/>
      <c r="X1668" s="216"/>
      <c r="Y1668" s="226"/>
      <c r="Z1668" s="762" t="s">
        <v>167</v>
      </c>
      <c r="AA1668" s="354">
        <v>5</v>
      </c>
      <c r="AB1668" s="763" t="s">
        <v>168</v>
      </c>
      <c r="AC1668" s="391">
        <f>ROUND(ROUND(H1664*O$8,0)*V1667,0)-AA1668</f>
        <v>403</v>
      </c>
      <c r="AD1668" s="268"/>
    </row>
    <row r="1669" spans="1:30" ht="17.100000000000001" customHeight="1">
      <c r="A1669" s="243">
        <v>61</v>
      </c>
      <c r="B1669" s="243">
        <v>7904</v>
      </c>
      <c r="C1669" s="870" t="s">
        <v>8500</v>
      </c>
      <c r="D1669" s="765"/>
      <c r="E1669" s="764"/>
      <c r="F1669" s="406"/>
      <c r="G1669" s="406"/>
      <c r="H1669" s="208"/>
      <c r="I1669" s="388"/>
      <c r="J1669" s="597"/>
      <c r="K1669" s="654"/>
      <c r="L1669" s="385"/>
      <c r="M1669" s="245"/>
      <c r="N1669" s="208"/>
      <c r="O1669" s="385"/>
      <c r="P1669" s="245"/>
      <c r="Q1669" s="208"/>
      <c r="R1669" s="208"/>
      <c r="S1669" s="208"/>
      <c r="T1669" s="1545"/>
      <c r="U1669" s="302"/>
      <c r="V1669" s="766"/>
      <c r="W1669" s="1684" t="s">
        <v>4700</v>
      </c>
      <c r="X1669" s="362" t="s">
        <v>163</v>
      </c>
      <c r="Y1669" s="395">
        <v>0.85</v>
      </c>
      <c r="Z1669" s="355"/>
      <c r="AA1669" s="247"/>
      <c r="AB1669" s="247"/>
      <c r="AC1669" s="391">
        <f>ROUND(ROUND(ROUND(H1664*O$8,0)*V1667,0)*Y1669,0)</f>
        <v>347</v>
      </c>
      <c r="AD1669" s="268"/>
    </row>
    <row r="1670" spans="1:30" ht="17.100000000000001" customHeight="1">
      <c r="A1670" s="243">
        <v>61</v>
      </c>
      <c r="B1670" s="243">
        <v>7905</v>
      </c>
      <c r="C1670" s="870" t="s">
        <v>8501</v>
      </c>
      <c r="D1670" s="765"/>
      <c r="E1670" s="764"/>
      <c r="F1670" s="406"/>
      <c r="G1670" s="406"/>
      <c r="H1670" s="208"/>
      <c r="I1670" s="388"/>
      <c r="J1670" s="597"/>
      <c r="K1670" s="654"/>
      <c r="L1670" s="385"/>
      <c r="M1670" s="245"/>
      <c r="N1670" s="208"/>
      <c r="O1670" s="385"/>
      <c r="P1670" s="245"/>
      <c r="Q1670" s="208"/>
      <c r="R1670" s="208"/>
      <c r="S1670" s="208"/>
      <c r="T1670" s="399"/>
      <c r="U1670" s="305"/>
      <c r="V1670" s="768"/>
      <c r="W1670" s="1651"/>
      <c r="X1670" s="512"/>
      <c r="Y1670" s="368"/>
      <c r="Z1670" s="762" t="s">
        <v>167</v>
      </c>
      <c r="AA1670" s="354">
        <v>5</v>
      </c>
      <c r="AB1670" s="763" t="s">
        <v>168</v>
      </c>
      <c r="AC1670" s="391">
        <f>ROUND(ROUND(ROUND(H1664*O$8,0)*V1667,0)*Y1669,0)-AA1670</f>
        <v>342</v>
      </c>
      <c r="AD1670" s="268"/>
    </row>
    <row r="1671" spans="1:30" ht="17.100000000000001" customHeight="1">
      <c r="A1671" s="229">
        <v>61</v>
      </c>
      <c r="B1671" s="229">
        <v>8635</v>
      </c>
      <c r="C1671" s="869" t="s">
        <v>8502</v>
      </c>
      <c r="D1671" s="765"/>
      <c r="E1671" s="764"/>
      <c r="F1671" s="406"/>
      <c r="G1671" s="406"/>
      <c r="H1671" s="208"/>
      <c r="I1671" s="388"/>
      <c r="J1671" s="597"/>
      <c r="K1671" s="654"/>
      <c r="L1671" s="385"/>
      <c r="M1671" s="245"/>
      <c r="N1671" s="208"/>
      <c r="O1671" s="385"/>
      <c r="P1671" s="245"/>
      <c r="Q1671" s="208"/>
      <c r="R1671" s="208"/>
      <c r="S1671" s="385"/>
      <c r="T1671" s="1542" t="s">
        <v>4708</v>
      </c>
      <c r="U1671" s="214" t="s">
        <v>163</v>
      </c>
      <c r="V1671" s="609">
        <v>0.85</v>
      </c>
      <c r="W1671" s="231"/>
      <c r="X1671" s="232"/>
      <c r="Y1671" s="314"/>
      <c r="Z1671" s="257"/>
      <c r="AA1671" s="257"/>
      <c r="AB1671" s="257"/>
      <c r="AC1671" s="473">
        <f>ROUND(ROUND(H1664*O$8,0)*V1671,0)</f>
        <v>496</v>
      </c>
      <c r="AD1671" s="268"/>
    </row>
    <row r="1672" spans="1:30" ht="17.100000000000001" customHeight="1">
      <c r="A1672" s="243">
        <v>61</v>
      </c>
      <c r="B1672" s="243">
        <v>7906</v>
      </c>
      <c r="C1672" s="870" t="s">
        <v>8503</v>
      </c>
      <c r="D1672" s="765"/>
      <c r="E1672" s="764"/>
      <c r="F1672" s="406"/>
      <c r="G1672" s="406"/>
      <c r="H1672" s="208"/>
      <c r="I1672" s="388"/>
      <c r="J1672" s="597"/>
      <c r="K1672" s="654"/>
      <c r="L1672" s="385"/>
      <c r="M1672" s="245"/>
      <c r="N1672" s="208"/>
      <c r="O1672" s="385"/>
      <c r="P1672" s="245"/>
      <c r="Q1672" s="208"/>
      <c r="R1672" s="208"/>
      <c r="S1672" s="208"/>
      <c r="T1672" s="1545"/>
      <c r="U1672" s="214"/>
      <c r="V1672" s="609"/>
      <c r="W1672" s="281"/>
      <c r="X1672" s="216"/>
      <c r="Y1672" s="226"/>
      <c r="Z1672" s="762" t="s">
        <v>167</v>
      </c>
      <c r="AA1672" s="354">
        <v>5</v>
      </c>
      <c r="AB1672" s="763" t="s">
        <v>168</v>
      </c>
      <c r="AC1672" s="391">
        <f>ROUND(ROUND(H1664*O$8,0)*V1671,0)-AA1672</f>
        <v>491</v>
      </c>
      <c r="AD1672" s="268"/>
    </row>
    <row r="1673" spans="1:30" ht="17.100000000000001" customHeight="1">
      <c r="A1673" s="243">
        <v>61</v>
      </c>
      <c r="B1673" s="243">
        <v>7907</v>
      </c>
      <c r="C1673" s="870" t="s">
        <v>8504</v>
      </c>
      <c r="D1673" s="765"/>
      <c r="E1673" s="764"/>
      <c r="F1673" s="278"/>
      <c r="G1673" s="278"/>
      <c r="H1673" s="278"/>
      <c r="I1673" s="279"/>
      <c r="J1673" s="597"/>
      <c r="K1673" s="654"/>
      <c r="L1673" s="385"/>
      <c r="M1673" s="245"/>
      <c r="N1673" s="208"/>
      <c r="O1673" s="385"/>
      <c r="P1673" s="245"/>
      <c r="Q1673" s="208"/>
      <c r="R1673" s="208"/>
      <c r="S1673" s="208"/>
      <c r="T1673" s="1545"/>
      <c r="U1673" s="302"/>
      <c r="V1673" s="766"/>
      <c r="W1673" s="1684" t="s">
        <v>4700</v>
      </c>
      <c r="X1673" s="362" t="s">
        <v>163</v>
      </c>
      <c r="Y1673" s="395">
        <v>0.85</v>
      </c>
      <c r="Z1673" s="355"/>
      <c r="AA1673" s="247"/>
      <c r="AB1673" s="247"/>
      <c r="AC1673" s="391">
        <f>ROUND(ROUND(ROUND(H1664*O$8,0)*V1671,0)*Y1673,0)</f>
        <v>422</v>
      </c>
      <c r="AD1673" s="268"/>
    </row>
    <row r="1674" spans="1:30" ht="17.100000000000001" customHeight="1">
      <c r="A1674" s="243">
        <v>61</v>
      </c>
      <c r="B1674" s="243">
        <v>7908</v>
      </c>
      <c r="C1674" s="870" t="s">
        <v>8505</v>
      </c>
      <c r="D1674" s="765"/>
      <c r="E1674" s="764"/>
      <c r="F1674" s="278"/>
      <c r="G1674" s="278"/>
      <c r="H1674" s="278"/>
      <c r="I1674" s="279"/>
      <c r="J1674" s="597"/>
      <c r="K1674" s="654"/>
      <c r="L1674" s="385"/>
      <c r="M1674" s="245"/>
      <c r="N1674" s="208"/>
      <c r="O1674" s="385"/>
      <c r="P1674" s="281"/>
      <c r="Q1674" s="216"/>
      <c r="R1674" s="216"/>
      <c r="S1674" s="216"/>
      <c r="T1674" s="1563"/>
      <c r="U1674" s="305"/>
      <c r="V1674" s="768"/>
      <c r="W1674" s="1651"/>
      <c r="X1674" s="512"/>
      <c r="Y1674" s="368"/>
      <c r="Z1674" s="762" t="s">
        <v>167</v>
      </c>
      <c r="AA1674" s="354">
        <v>5</v>
      </c>
      <c r="AB1674" s="763" t="s">
        <v>168</v>
      </c>
      <c r="AC1674" s="391">
        <f>ROUND(ROUND(ROUND(H1664*O$8,0)*V1671,0)*Y1673,0)-AA1674</f>
        <v>417</v>
      </c>
      <c r="AD1674" s="268"/>
    </row>
    <row r="1675" spans="1:30" ht="17.100000000000001" customHeight="1">
      <c r="A1675" s="229">
        <v>61</v>
      </c>
      <c r="B1675" s="229">
        <v>8633</v>
      </c>
      <c r="C1675" s="869" t="s">
        <v>8506</v>
      </c>
      <c r="D1675" s="765"/>
      <c r="E1675" s="765"/>
      <c r="F1675" s="278"/>
      <c r="G1675" s="278"/>
      <c r="H1675" s="278"/>
      <c r="I1675" s="279"/>
      <c r="J1675" s="597"/>
      <c r="K1675" s="654"/>
      <c r="L1675" s="385"/>
      <c r="M1675" s="245"/>
      <c r="N1675" s="208"/>
      <c r="O1675" s="385"/>
      <c r="P1675" s="1539" t="s">
        <v>4713</v>
      </c>
      <c r="Q1675" s="1608" t="s">
        <v>162</v>
      </c>
      <c r="R1675" s="769"/>
      <c r="S1675" s="769"/>
      <c r="T1675" s="340"/>
      <c r="U1675" s="338"/>
      <c r="V1675" s="334"/>
      <c r="W1675" s="231"/>
      <c r="X1675" s="232"/>
      <c r="Y1675" s="314"/>
      <c r="Z1675" s="257"/>
      <c r="AA1675" s="257"/>
      <c r="AB1675" s="257"/>
      <c r="AC1675" s="473">
        <f>ROUND(ROUND(H1664*O$8,0)*S1676,0)</f>
        <v>408</v>
      </c>
      <c r="AD1675" s="268"/>
    </row>
    <row r="1676" spans="1:30" ht="17.100000000000001" customHeight="1">
      <c r="A1676" s="243">
        <v>61</v>
      </c>
      <c r="B1676" s="243">
        <v>7909</v>
      </c>
      <c r="C1676" s="870" t="s">
        <v>8507</v>
      </c>
      <c r="D1676" s="765"/>
      <c r="E1676" s="765"/>
      <c r="F1676" s="278"/>
      <c r="G1676" s="278"/>
      <c r="H1676" s="278"/>
      <c r="I1676" s="279"/>
      <c r="J1676" s="597"/>
      <c r="K1676" s="654"/>
      <c r="L1676" s="385"/>
      <c r="M1676" s="245"/>
      <c r="N1676" s="208"/>
      <c r="O1676" s="385"/>
      <c r="P1676" s="1631"/>
      <c r="Q1676" s="1586"/>
      <c r="R1676" s="214" t="s">
        <v>163</v>
      </c>
      <c r="S1676" s="770">
        <v>0.7</v>
      </c>
      <c r="T1676" s="611"/>
      <c r="U1676" s="392"/>
      <c r="V1676" s="301"/>
      <c r="W1676" s="245"/>
      <c r="X1676" s="208"/>
      <c r="Y1676" s="226"/>
      <c r="Z1676" s="762" t="s">
        <v>167</v>
      </c>
      <c r="AA1676" s="354">
        <v>5</v>
      </c>
      <c r="AB1676" s="763" t="s">
        <v>168</v>
      </c>
      <c r="AC1676" s="391">
        <f>ROUND(ROUND(H1664*O$8,0)*S1676,0)-AA1676</f>
        <v>403</v>
      </c>
      <c r="AD1676" s="268"/>
    </row>
    <row r="1677" spans="1:30" ht="17.100000000000001" customHeight="1">
      <c r="A1677" s="243">
        <v>61</v>
      </c>
      <c r="B1677" s="243">
        <v>7910</v>
      </c>
      <c r="C1677" s="870" t="s">
        <v>8508</v>
      </c>
      <c r="D1677" s="765"/>
      <c r="E1677" s="765"/>
      <c r="F1677" s="278"/>
      <c r="G1677" s="278"/>
      <c r="H1677" s="278"/>
      <c r="I1677" s="279"/>
      <c r="J1677" s="597"/>
      <c r="K1677" s="654"/>
      <c r="L1677" s="385"/>
      <c r="M1677" s="245"/>
      <c r="N1677" s="208"/>
      <c r="O1677" s="385"/>
      <c r="P1677" s="1631"/>
      <c r="Q1677" s="1586"/>
      <c r="T1677" s="611"/>
      <c r="U1677" s="392"/>
      <c r="V1677" s="301"/>
      <c r="W1677" s="1684" t="s">
        <v>4700</v>
      </c>
      <c r="X1677" s="362" t="s">
        <v>163</v>
      </c>
      <c r="Y1677" s="395">
        <v>0.85</v>
      </c>
      <c r="Z1677" s="355"/>
      <c r="AA1677" s="247"/>
      <c r="AB1677" s="247"/>
      <c r="AC1677" s="391">
        <f>ROUND(ROUND(ROUND(H1664*O$8,0)*S1676,0)*Y1677,0)</f>
        <v>347</v>
      </c>
      <c r="AD1677" s="268"/>
    </row>
    <row r="1678" spans="1:30" ht="17.100000000000001" customHeight="1">
      <c r="A1678" s="243">
        <v>61</v>
      </c>
      <c r="B1678" s="243">
        <v>7911</v>
      </c>
      <c r="C1678" s="870" t="s">
        <v>8509</v>
      </c>
      <c r="D1678" s="765"/>
      <c r="E1678" s="765"/>
      <c r="F1678" s="278"/>
      <c r="G1678" s="278"/>
      <c r="H1678" s="278"/>
      <c r="I1678" s="279"/>
      <c r="J1678" s="597"/>
      <c r="K1678" s="654"/>
      <c r="L1678" s="385"/>
      <c r="M1678" s="245"/>
      <c r="N1678" s="208"/>
      <c r="O1678" s="385"/>
      <c r="P1678" s="772"/>
      <c r="Q1678" s="1586"/>
      <c r="R1678" s="214"/>
      <c r="S1678" s="214"/>
      <c r="T1678" s="761"/>
      <c r="U1678" s="407"/>
      <c r="V1678" s="304"/>
      <c r="W1678" s="1651"/>
      <c r="X1678" s="512"/>
      <c r="Y1678" s="368"/>
      <c r="Z1678" s="762" t="s">
        <v>167</v>
      </c>
      <c r="AA1678" s="354">
        <v>5</v>
      </c>
      <c r="AB1678" s="763" t="s">
        <v>168</v>
      </c>
      <c r="AC1678" s="391">
        <f>ROUND(ROUND(ROUND(H1664*O$8,0)*S1676,0)*Y1677,0)-AA1678</f>
        <v>342</v>
      </c>
      <c r="AD1678" s="268"/>
    </row>
    <row r="1679" spans="1:30" ht="17.100000000000001" customHeight="1">
      <c r="A1679" s="229">
        <v>61</v>
      </c>
      <c r="B1679" s="229">
        <v>8634</v>
      </c>
      <c r="C1679" s="869" t="s">
        <v>8510</v>
      </c>
      <c r="D1679" s="765"/>
      <c r="E1679" s="765"/>
      <c r="F1679" s="278"/>
      <c r="G1679" s="278"/>
      <c r="H1679" s="278"/>
      <c r="I1679" s="279"/>
      <c r="J1679" s="597"/>
      <c r="K1679" s="654"/>
      <c r="L1679" s="385"/>
      <c r="M1679" s="245"/>
      <c r="N1679" s="208"/>
      <c r="O1679" s="385"/>
      <c r="P1679" s="773"/>
      <c r="T1679" s="1542" t="s">
        <v>4703</v>
      </c>
      <c r="U1679" s="372" t="s">
        <v>163</v>
      </c>
      <c r="V1679" s="373">
        <v>0.7</v>
      </c>
      <c r="W1679" s="231"/>
      <c r="X1679" s="232"/>
      <c r="Y1679" s="314"/>
      <c r="Z1679" s="257"/>
      <c r="AA1679" s="257"/>
      <c r="AB1679" s="257"/>
      <c r="AC1679" s="473">
        <f>ROUND(ROUND(ROUND(H1664*O$8,0)*S1676,0)*V1679,0)</f>
        <v>286</v>
      </c>
      <c r="AD1679" s="268"/>
    </row>
    <row r="1680" spans="1:30" ht="17.100000000000001" customHeight="1">
      <c r="A1680" s="243">
        <v>61</v>
      </c>
      <c r="B1680" s="243">
        <v>7912</v>
      </c>
      <c r="C1680" s="870" t="s">
        <v>8511</v>
      </c>
      <c r="D1680" s="765"/>
      <c r="E1680" s="765"/>
      <c r="F1680" s="278"/>
      <c r="G1680" s="278"/>
      <c r="H1680" s="278"/>
      <c r="I1680" s="279"/>
      <c r="J1680" s="597"/>
      <c r="K1680" s="654"/>
      <c r="L1680" s="385"/>
      <c r="M1680" s="245"/>
      <c r="N1680" s="208"/>
      <c r="O1680" s="385"/>
      <c r="P1680" s="773"/>
      <c r="T1680" s="1545"/>
      <c r="U1680" s="214"/>
      <c r="V1680" s="609"/>
      <c r="W1680" s="281"/>
      <c r="X1680" s="216"/>
      <c r="Y1680" s="226"/>
      <c r="Z1680" s="762" t="s">
        <v>167</v>
      </c>
      <c r="AA1680" s="354">
        <v>5</v>
      </c>
      <c r="AB1680" s="763" t="s">
        <v>168</v>
      </c>
      <c r="AC1680" s="391">
        <f>ROUND(ROUND(ROUND(H1664*O$8,0)*S1676,0)*V1679,0)-AA1680</f>
        <v>281</v>
      </c>
      <c r="AD1680" s="268"/>
    </row>
    <row r="1681" spans="1:30" ht="17.100000000000001" customHeight="1">
      <c r="A1681" s="243">
        <v>61</v>
      </c>
      <c r="B1681" s="243">
        <v>7913</v>
      </c>
      <c r="C1681" s="870" t="s">
        <v>8512</v>
      </c>
      <c r="D1681" s="765"/>
      <c r="E1681" s="765"/>
      <c r="F1681" s="278"/>
      <c r="G1681" s="278"/>
      <c r="H1681" s="278"/>
      <c r="I1681" s="279"/>
      <c r="J1681" s="597"/>
      <c r="K1681" s="654"/>
      <c r="L1681" s="385"/>
      <c r="M1681" s="245"/>
      <c r="N1681" s="208"/>
      <c r="O1681" s="385"/>
      <c r="P1681" s="774"/>
      <c r="Q1681" s="214"/>
      <c r="R1681" s="1653"/>
      <c r="S1681" s="1653"/>
      <c r="T1681" s="1545"/>
      <c r="U1681" s="302"/>
      <c r="V1681" s="766"/>
      <c r="W1681" s="1684" t="s">
        <v>4700</v>
      </c>
      <c r="X1681" s="362" t="s">
        <v>163</v>
      </c>
      <c r="Y1681" s="395">
        <v>0.85</v>
      </c>
      <c r="Z1681" s="355"/>
      <c r="AA1681" s="247"/>
      <c r="AB1681" s="247"/>
      <c r="AC1681" s="391">
        <f>ROUND(ROUND(ROUND(ROUND(H1664*O$8,0)*S1676,0)*V1679,0)*Y1681,0)</f>
        <v>243</v>
      </c>
      <c r="AD1681" s="268"/>
    </row>
    <row r="1682" spans="1:30" ht="17.100000000000001" customHeight="1">
      <c r="A1682" s="243">
        <v>61</v>
      </c>
      <c r="B1682" s="243">
        <v>7914</v>
      </c>
      <c r="C1682" s="870" t="s">
        <v>8513</v>
      </c>
      <c r="D1682" s="765"/>
      <c r="E1682" s="765"/>
      <c r="F1682" s="278"/>
      <c r="G1682" s="278"/>
      <c r="H1682" s="278"/>
      <c r="I1682" s="279"/>
      <c r="J1682" s="597"/>
      <c r="K1682" s="654"/>
      <c r="L1682" s="385"/>
      <c r="M1682" s="245"/>
      <c r="N1682" s="208"/>
      <c r="O1682" s="385"/>
      <c r="P1682" s="774"/>
      <c r="Q1682" s="214"/>
      <c r="R1682" s="214"/>
      <c r="S1682" s="214"/>
      <c r="T1682" s="399"/>
      <c r="U1682" s="305"/>
      <c r="V1682" s="768"/>
      <c r="W1682" s="1651"/>
      <c r="X1682" s="512"/>
      <c r="Y1682" s="368"/>
      <c r="Z1682" s="762" t="s">
        <v>167</v>
      </c>
      <c r="AA1682" s="354">
        <v>5</v>
      </c>
      <c r="AB1682" s="763" t="s">
        <v>168</v>
      </c>
      <c r="AC1682" s="391">
        <f>ROUND(ROUND(ROUND(ROUND(H1664*O$8,0)*S1676,0)*V1679,0)*Y1681,0)-AA1682</f>
        <v>238</v>
      </c>
      <c r="AD1682" s="268"/>
    </row>
    <row r="1683" spans="1:30" ht="17.100000000000001" customHeight="1">
      <c r="A1683" s="229">
        <v>61</v>
      </c>
      <c r="B1683" s="229">
        <v>8636</v>
      </c>
      <c r="C1683" s="869" t="s">
        <v>8514</v>
      </c>
      <c r="D1683" s="765"/>
      <c r="E1683" s="765"/>
      <c r="F1683" s="278"/>
      <c r="G1683" s="278"/>
      <c r="H1683" s="278"/>
      <c r="I1683" s="279"/>
      <c r="J1683" s="597"/>
      <c r="K1683" s="654"/>
      <c r="L1683" s="385"/>
      <c r="M1683" s="245"/>
      <c r="N1683" s="208"/>
      <c r="O1683" s="385"/>
      <c r="P1683" s="773"/>
      <c r="Q1683" s="214"/>
      <c r="R1683" s="1599"/>
      <c r="S1683" s="1600"/>
      <c r="T1683" s="1542" t="s">
        <v>4708</v>
      </c>
      <c r="U1683" s="214" t="s">
        <v>163</v>
      </c>
      <c r="V1683" s="609">
        <v>0.85</v>
      </c>
      <c r="W1683" s="231"/>
      <c r="X1683" s="232"/>
      <c r="Y1683" s="314"/>
      <c r="Z1683" s="257"/>
      <c r="AA1683" s="257"/>
      <c r="AB1683" s="257"/>
      <c r="AC1683" s="473">
        <f>ROUND(ROUND(ROUND(H1664*O$8,0)*S1676,0)*V1683,0)</f>
        <v>347</v>
      </c>
      <c r="AD1683" s="268"/>
    </row>
    <row r="1684" spans="1:30" ht="17.100000000000001" customHeight="1">
      <c r="A1684" s="243">
        <v>61</v>
      </c>
      <c r="B1684" s="243">
        <v>7915</v>
      </c>
      <c r="C1684" s="870" t="s">
        <v>8515</v>
      </c>
      <c r="D1684" s="765"/>
      <c r="E1684" s="765"/>
      <c r="F1684" s="278"/>
      <c r="G1684" s="278"/>
      <c r="H1684" s="278"/>
      <c r="I1684" s="279"/>
      <c r="J1684" s="597"/>
      <c r="K1684" s="654"/>
      <c r="L1684" s="385"/>
      <c r="M1684" s="245"/>
      <c r="N1684" s="208"/>
      <c r="O1684" s="385"/>
      <c r="P1684" s="773"/>
      <c r="Q1684" s="214"/>
      <c r="R1684" s="609"/>
      <c r="S1684" s="609"/>
      <c r="T1684" s="1545"/>
      <c r="U1684" s="214"/>
      <c r="V1684" s="609"/>
      <c r="W1684" s="281"/>
      <c r="X1684" s="216"/>
      <c r="Y1684" s="226"/>
      <c r="Z1684" s="762" t="s">
        <v>167</v>
      </c>
      <c r="AA1684" s="354">
        <v>5</v>
      </c>
      <c r="AB1684" s="763" t="s">
        <v>168</v>
      </c>
      <c r="AC1684" s="391">
        <f>ROUND(ROUND(ROUND(H1664*O$8,0)*S1676,0)*V1683,0)-AA1684</f>
        <v>342</v>
      </c>
      <c r="AD1684" s="268"/>
    </row>
    <row r="1685" spans="1:30" ht="17.100000000000001" customHeight="1">
      <c r="A1685" s="243">
        <v>61</v>
      </c>
      <c r="B1685" s="243">
        <v>7916</v>
      </c>
      <c r="C1685" s="870" t="s">
        <v>8516</v>
      </c>
      <c r="D1685" s="765"/>
      <c r="E1685" s="765"/>
      <c r="F1685" s="278"/>
      <c r="G1685" s="278"/>
      <c r="H1685" s="278"/>
      <c r="I1685" s="279"/>
      <c r="J1685" s="597"/>
      <c r="K1685" s="654"/>
      <c r="L1685" s="385"/>
      <c r="M1685" s="245"/>
      <c r="N1685" s="208"/>
      <c r="O1685" s="385"/>
      <c r="P1685" s="774"/>
      <c r="Q1685" s="214"/>
      <c r="R1685" s="609"/>
      <c r="S1685" s="609"/>
      <c r="T1685" s="1545"/>
      <c r="U1685" s="302"/>
      <c r="V1685" s="766"/>
      <c r="W1685" s="1684" t="s">
        <v>4700</v>
      </c>
      <c r="X1685" s="362" t="s">
        <v>163</v>
      </c>
      <c r="Y1685" s="395">
        <v>0.85</v>
      </c>
      <c r="Z1685" s="355"/>
      <c r="AA1685" s="247"/>
      <c r="AB1685" s="247"/>
      <c r="AC1685" s="391">
        <f>ROUND(ROUND(ROUND(ROUND(H1664*O$8,0)*S1676,0)*V1683,0)*Y1685,0)</f>
        <v>295</v>
      </c>
      <c r="AD1685" s="268"/>
    </row>
    <row r="1686" spans="1:30" ht="17.100000000000001" customHeight="1">
      <c r="A1686" s="243">
        <v>61</v>
      </c>
      <c r="B1686" s="243">
        <v>7917</v>
      </c>
      <c r="C1686" s="870" t="s">
        <v>8517</v>
      </c>
      <c r="D1686" s="765"/>
      <c r="E1686" s="765"/>
      <c r="F1686" s="278"/>
      <c r="G1686" s="278"/>
      <c r="H1686" s="278"/>
      <c r="I1686" s="279"/>
      <c r="J1686" s="597"/>
      <c r="K1686" s="654"/>
      <c r="L1686" s="385"/>
      <c r="M1686" s="245"/>
      <c r="N1686" s="208"/>
      <c r="O1686" s="385"/>
      <c r="P1686" s="773"/>
      <c r="Q1686" s="214"/>
      <c r="R1686" s="214"/>
      <c r="S1686" s="214"/>
      <c r="T1686" s="1563"/>
      <c r="U1686" s="305"/>
      <c r="V1686" s="768"/>
      <c r="W1686" s="1651"/>
      <c r="X1686" s="512"/>
      <c r="Y1686" s="368"/>
      <c r="Z1686" s="762" t="s">
        <v>167</v>
      </c>
      <c r="AA1686" s="354">
        <v>5</v>
      </c>
      <c r="AB1686" s="763" t="s">
        <v>168</v>
      </c>
      <c r="AC1686" s="391">
        <f>ROUND(ROUND(ROUND(ROUND(H1664*O$8,0)*S1676,0)*V1683,0)*Y1685,0)-AA1686</f>
        <v>290</v>
      </c>
      <c r="AD1686" s="268"/>
    </row>
    <row r="1687" spans="1:30" ht="17.100000000000001" customHeight="1">
      <c r="A1687" s="243">
        <v>61</v>
      </c>
      <c r="B1687" s="243">
        <v>7918</v>
      </c>
      <c r="C1687" s="870" t="s">
        <v>8518</v>
      </c>
      <c r="D1687" s="765"/>
      <c r="E1687" s="765"/>
      <c r="F1687" s="278"/>
      <c r="G1687" s="278"/>
      <c r="H1687" s="278"/>
      <c r="I1687" s="279"/>
      <c r="J1687" s="597"/>
      <c r="K1687" s="654"/>
      <c r="L1687" s="385"/>
      <c r="M1687" s="245"/>
      <c r="N1687" s="208"/>
      <c r="O1687" s="385"/>
      <c r="P1687" s="773"/>
      <c r="Q1687" s="1580" t="s">
        <v>165</v>
      </c>
      <c r="R1687" s="775"/>
      <c r="S1687" s="775"/>
      <c r="T1687" s="359"/>
      <c r="U1687" s="360"/>
      <c r="V1687" s="361"/>
      <c r="W1687" s="523"/>
      <c r="X1687" s="524"/>
      <c r="Y1687" s="642"/>
      <c r="Z1687" s="247"/>
      <c r="AA1687" s="247"/>
      <c r="AB1687" s="247"/>
      <c r="AC1687" s="391">
        <f>ROUND(ROUND(H1664*O$8,0)*S1688,0)</f>
        <v>292</v>
      </c>
      <c r="AD1687" s="268"/>
    </row>
    <row r="1688" spans="1:30" ht="17.100000000000001" customHeight="1">
      <c r="A1688" s="243">
        <v>61</v>
      </c>
      <c r="B1688" s="243">
        <v>7919</v>
      </c>
      <c r="C1688" s="870" t="s">
        <v>8519</v>
      </c>
      <c r="D1688" s="765"/>
      <c r="E1688" s="765"/>
      <c r="F1688" s="278"/>
      <c r="G1688" s="278"/>
      <c r="H1688" s="278"/>
      <c r="I1688" s="279"/>
      <c r="J1688" s="597"/>
      <c r="K1688" s="654"/>
      <c r="L1688" s="385"/>
      <c r="M1688" s="245"/>
      <c r="N1688" s="208"/>
      <c r="O1688" s="385"/>
      <c r="P1688" s="772"/>
      <c r="Q1688" s="1620"/>
      <c r="R1688" s="643" t="s">
        <v>163</v>
      </c>
      <c r="S1688" s="365">
        <v>0.5</v>
      </c>
      <c r="T1688" s="777"/>
      <c r="U1688" s="639"/>
      <c r="V1688" s="529"/>
      <c r="W1688" s="516"/>
      <c r="X1688" s="517"/>
      <c r="Y1688" s="526"/>
      <c r="Z1688" s="762" t="s">
        <v>167</v>
      </c>
      <c r="AA1688" s="354">
        <v>5</v>
      </c>
      <c r="AB1688" s="763" t="s">
        <v>168</v>
      </c>
      <c r="AC1688" s="391">
        <f>ROUND(ROUND(H1664*O$8,0)*S1688,0)-AA1688</f>
        <v>287</v>
      </c>
      <c r="AD1688" s="268"/>
    </row>
    <row r="1689" spans="1:30" ht="17.100000000000001" customHeight="1">
      <c r="A1689" s="243">
        <v>61</v>
      </c>
      <c r="B1689" s="243">
        <v>7920</v>
      </c>
      <c r="C1689" s="870" t="s">
        <v>8520</v>
      </c>
      <c r="D1689" s="765"/>
      <c r="E1689" s="765"/>
      <c r="F1689" s="278"/>
      <c r="G1689" s="278"/>
      <c r="H1689" s="278"/>
      <c r="I1689" s="279"/>
      <c r="J1689" s="597"/>
      <c r="K1689" s="654"/>
      <c r="L1689" s="385"/>
      <c r="M1689" s="245"/>
      <c r="N1689" s="208"/>
      <c r="O1689" s="385"/>
      <c r="P1689" s="772"/>
      <c r="Q1689" s="1620"/>
      <c r="R1689" s="530"/>
      <c r="S1689" s="530"/>
      <c r="T1689" s="777"/>
      <c r="U1689" s="639"/>
      <c r="V1689" s="529"/>
      <c r="W1689" s="1684" t="s">
        <v>4700</v>
      </c>
      <c r="X1689" s="362" t="s">
        <v>163</v>
      </c>
      <c r="Y1689" s="395">
        <v>0.85</v>
      </c>
      <c r="Z1689" s="355"/>
      <c r="AA1689" s="247"/>
      <c r="AB1689" s="247"/>
      <c r="AC1689" s="391">
        <f>ROUND(ROUND(ROUND(H1664*O$8,0)*S1688,0)*Y1689,0)</f>
        <v>248</v>
      </c>
      <c r="AD1689" s="268"/>
    </row>
    <row r="1690" spans="1:30" ht="17.100000000000001" customHeight="1">
      <c r="A1690" s="243">
        <v>61</v>
      </c>
      <c r="B1690" s="243">
        <v>7921</v>
      </c>
      <c r="C1690" s="870" t="s">
        <v>8521</v>
      </c>
      <c r="D1690" s="765"/>
      <c r="E1690" s="765"/>
      <c r="F1690" s="278"/>
      <c r="G1690" s="278"/>
      <c r="H1690" s="278"/>
      <c r="I1690" s="279"/>
      <c r="J1690" s="597"/>
      <c r="K1690" s="654"/>
      <c r="L1690" s="385"/>
      <c r="M1690" s="245"/>
      <c r="N1690" s="208"/>
      <c r="O1690" s="385"/>
      <c r="P1690" s="772"/>
      <c r="Q1690" s="1620"/>
      <c r="R1690" s="643"/>
      <c r="S1690" s="643"/>
      <c r="T1690" s="778"/>
      <c r="U1690" s="525"/>
      <c r="V1690" s="539"/>
      <c r="W1690" s="1651"/>
      <c r="X1690" s="512"/>
      <c r="Y1690" s="368"/>
      <c r="Z1690" s="762" t="s">
        <v>167</v>
      </c>
      <c r="AA1690" s="354">
        <v>5</v>
      </c>
      <c r="AB1690" s="763" t="s">
        <v>168</v>
      </c>
      <c r="AC1690" s="391">
        <f>ROUND(ROUND(ROUND(H1664*O$8,0)*S1688,0)*Y1689,0)-AA1690</f>
        <v>243</v>
      </c>
      <c r="AD1690" s="268"/>
    </row>
    <row r="1691" spans="1:30" ht="17.100000000000001" customHeight="1">
      <c r="A1691" s="243">
        <v>61</v>
      </c>
      <c r="B1691" s="243">
        <v>7922</v>
      </c>
      <c r="C1691" s="870" t="s">
        <v>8522</v>
      </c>
      <c r="D1691" s="765"/>
      <c r="E1691" s="765"/>
      <c r="F1691" s="278"/>
      <c r="G1691" s="278"/>
      <c r="H1691" s="278"/>
      <c r="I1691" s="279"/>
      <c r="J1691" s="597"/>
      <c r="K1691" s="654"/>
      <c r="L1691" s="385"/>
      <c r="M1691" s="245"/>
      <c r="N1691" s="208"/>
      <c r="O1691" s="385"/>
      <c r="P1691" s="773"/>
      <c r="Q1691" s="530"/>
      <c r="R1691" s="530"/>
      <c r="S1691" s="530"/>
      <c r="T1691" s="1580" t="s">
        <v>4703</v>
      </c>
      <c r="U1691" s="362" t="s">
        <v>163</v>
      </c>
      <c r="V1691" s="356">
        <v>0.7</v>
      </c>
      <c r="W1691" s="523"/>
      <c r="X1691" s="524"/>
      <c r="Y1691" s="642"/>
      <c r="Z1691" s="247"/>
      <c r="AA1691" s="247"/>
      <c r="AB1691" s="247"/>
      <c r="AC1691" s="391">
        <f>ROUND(ROUND(ROUND(H1664*O$8,0)*S1688,0)*V1691,0)</f>
        <v>204</v>
      </c>
      <c r="AD1691" s="268"/>
    </row>
    <row r="1692" spans="1:30" ht="17.100000000000001" customHeight="1">
      <c r="A1692" s="243">
        <v>61</v>
      </c>
      <c r="B1692" s="243">
        <v>7923</v>
      </c>
      <c r="C1692" s="870" t="s">
        <v>8523</v>
      </c>
      <c r="D1692" s="765"/>
      <c r="E1692" s="765"/>
      <c r="F1692" s="278"/>
      <c r="G1692" s="278"/>
      <c r="H1692" s="278"/>
      <c r="I1692" s="279"/>
      <c r="J1692" s="597"/>
      <c r="K1692" s="654"/>
      <c r="L1692" s="385"/>
      <c r="M1692" s="245"/>
      <c r="N1692" s="208"/>
      <c r="O1692" s="385"/>
      <c r="P1692" s="773"/>
      <c r="Q1692" s="530"/>
      <c r="R1692" s="530"/>
      <c r="S1692" s="530"/>
      <c r="T1692" s="1620"/>
      <c r="U1692" s="643"/>
      <c r="V1692" s="365"/>
      <c r="W1692" s="319"/>
      <c r="X1692" s="288"/>
      <c r="Y1692" s="526"/>
      <c r="Z1692" s="762" t="s">
        <v>167</v>
      </c>
      <c r="AA1692" s="354">
        <v>5</v>
      </c>
      <c r="AB1692" s="763" t="s">
        <v>168</v>
      </c>
      <c r="AC1692" s="391">
        <f>ROUND(ROUND(ROUND(H1664*O$8,0)*S1688,0)*V1691,0)-AA1692</f>
        <v>199</v>
      </c>
      <c r="AD1692" s="268"/>
    </row>
    <row r="1693" spans="1:30" ht="17.100000000000001" customHeight="1">
      <c r="A1693" s="243">
        <v>61</v>
      </c>
      <c r="B1693" s="243">
        <v>7924</v>
      </c>
      <c r="C1693" s="870" t="s">
        <v>8524</v>
      </c>
      <c r="D1693" s="765"/>
      <c r="E1693" s="765"/>
      <c r="F1693" s="278"/>
      <c r="G1693" s="278"/>
      <c r="H1693" s="278"/>
      <c r="I1693" s="279"/>
      <c r="J1693" s="597"/>
      <c r="K1693" s="654"/>
      <c r="L1693" s="385"/>
      <c r="M1693" s="245"/>
      <c r="N1693" s="208"/>
      <c r="O1693" s="385"/>
      <c r="P1693" s="774"/>
      <c r="Q1693" s="643"/>
      <c r="R1693" s="1644"/>
      <c r="S1693" s="1652"/>
      <c r="T1693" s="1620"/>
      <c r="U1693" s="779"/>
      <c r="V1693" s="780"/>
      <c r="W1693" s="1684" t="s">
        <v>4700</v>
      </c>
      <c r="X1693" s="362" t="s">
        <v>163</v>
      </c>
      <c r="Y1693" s="395">
        <v>0.85</v>
      </c>
      <c r="Z1693" s="355"/>
      <c r="AA1693" s="247"/>
      <c r="AB1693" s="247"/>
      <c r="AC1693" s="391">
        <f>ROUND(ROUND(ROUND(ROUND(H1664*O$8,0)*S1688,0)*V1691,0)*Y1693,0)</f>
        <v>173</v>
      </c>
      <c r="AD1693" s="268"/>
    </row>
    <row r="1694" spans="1:30" ht="17.100000000000001" customHeight="1">
      <c r="A1694" s="243">
        <v>61</v>
      </c>
      <c r="B1694" s="243">
        <v>7925</v>
      </c>
      <c r="C1694" s="870" t="s">
        <v>8525</v>
      </c>
      <c r="D1694" s="765"/>
      <c r="E1694" s="765"/>
      <c r="F1694" s="278"/>
      <c r="G1694" s="278"/>
      <c r="H1694" s="278"/>
      <c r="I1694" s="279"/>
      <c r="J1694" s="597"/>
      <c r="K1694" s="654"/>
      <c r="L1694" s="385"/>
      <c r="M1694" s="245"/>
      <c r="N1694" s="208"/>
      <c r="O1694" s="385"/>
      <c r="P1694" s="774"/>
      <c r="Q1694" s="643"/>
      <c r="R1694" s="643"/>
      <c r="S1694" s="643"/>
      <c r="T1694" s="781"/>
      <c r="U1694" s="537"/>
      <c r="V1694" s="783"/>
      <c r="W1694" s="1651"/>
      <c r="X1694" s="512"/>
      <c r="Y1694" s="368"/>
      <c r="Z1694" s="762" t="s">
        <v>167</v>
      </c>
      <c r="AA1694" s="354">
        <v>5</v>
      </c>
      <c r="AB1694" s="763" t="s">
        <v>168</v>
      </c>
      <c r="AC1694" s="391">
        <f>ROUND(ROUND(ROUND(ROUND(H1664*O$8,0)*S1688,0)*V1691,0)*Y1693,0)-AA1694</f>
        <v>168</v>
      </c>
      <c r="AD1694" s="268"/>
    </row>
    <row r="1695" spans="1:30" ht="17.100000000000001" customHeight="1">
      <c r="A1695" s="243">
        <v>61</v>
      </c>
      <c r="B1695" s="243">
        <v>7926</v>
      </c>
      <c r="C1695" s="870" t="s">
        <v>8526</v>
      </c>
      <c r="D1695" s="765"/>
      <c r="E1695" s="765"/>
      <c r="F1695" s="278"/>
      <c r="G1695" s="278"/>
      <c r="H1695" s="278"/>
      <c r="I1695" s="279"/>
      <c r="J1695" s="597"/>
      <c r="K1695" s="654"/>
      <c r="L1695" s="385"/>
      <c r="M1695" s="245"/>
      <c r="N1695" s="208"/>
      <c r="O1695" s="385"/>
      <c r="P1695" s="773"/>
      <c r="Q1695" s="643"/>
      <c r="R1695" s="1646"/>
      <c r="S1695" s="1649"/>
      <c r="T1695" s="1580" t="s">
        <v>4708</v>
      </c>
      <c r="U1695" s="643" t="s">
        <v>163</v>
      </c>
      <c r="V1695" s="365">
        <v>0.85</v>
      </c>
      <c r="W1695" s="523"/>
      <c r="X1695" s="524"/>
      <c r="Y1695" s="642"/>
      <c r="Z1695" s="247"/>
      <c r="AA1695" s="247"/>
      <c r="AB1695" s="247"/>
      <c r="AC1695" s="391">
        <f>ROUND(ROUND(ROUND(H1664*O$8,0)*S1688,0)*V1695,0)</f>
        <v>248</v>
      </c>
      <c r="AD1695" s="268"/>
    </row>
    <row r="1696" spans="1:30" ht="17.100000000000001" customHeight="1">
      <c r="A1696" s="243">
        <v>61</v>
      </c>
      <c r="B1696" s="243">
        <v>7927</v>
      </c>
      <c r="C1696" s="870" t="s">
        <v>8527</v>
      </c>
      <c r="D1696" s="765"/>
      <c r="E1696" s="765"/>
      <c r="F1696" s="278"/>
      <c r="G1696" s="278"/>
      <c r="H1696" s="278"/>
      <c r="I1696" s="279"/>
      <c r="J1696" s="597"/>
      <c r="K1696" s="654"/>
      <c r="L1696" s="385"/>
      <c r="M1696" s="245"/>
      <c r="N1696" s="208"/>
      <c r="O1696" s="385"/>
      <c r="P1696" s="773"/>
      <c r="Q1696" s="643"/>
      <c r="R1696" s="365"/>
      <c r="S1696" s="365"/>
      <c r="T1696" s="1620"/>
      <c r="U1696" s="643"/>
      <c r="V1696" s="365"/>
      <c r="W1696" s="319"/>
      <c r="X1696" s="288"/>
      <c r="Y1696" s="526"/>
      <c r="Z1696" s="762" t="s">
        <v>167</v>
      </c>
      <c r="AA1696" s="354">
        <v>5</v>
      </c>
      <c r="AB1696" s="763" t="s">
        <v>168</v>
      </c>
      <c r="AC1696" s="391">
        <f>ROUND(ROUND(ROUND(H1664*O$8,0)*S1688,0)*V1695,0)-AA1696</f>
        <v>243</v>
      </c>
      <c r="AD1696" s="268"/>
    </row>
    <row r="1697" spans="1:30" ht="17.100000000000001" customHeight="1">
      <c r="A1697" s="243">
        <v>61</v>
      </c>
      <c r="B1697" s="243">
        <v>7928</v>
      </c>
      <c r="C1697" s="870" t="s">
        <v>8528</v>
      </c>
      <c r="D1697" s="765"/>
      <c r="E1697" s="765"/>
      <c r="F1697" s="278"/>
      <c r="G1697" s="278"/>
      <c r="H1697" s="278"/>
      <c r="I1697" s="279"/>
      <c r="J1697" s="597"/>
      <c r="K1697" s="654"/>
      <c r="L1697" s="385"/>
      <c r="M1697" s="245"/>
      <c r="N1697" s="208"/>
      <c r="O1697" s="385"/>
      <c r="P1697" s="774"/>
      <c r="Q1697" s="643"/>
      <c r="R1697" s="365"/>
      <c r="S1697" s="365"/>
      <c r="T1697" s="1620"/>
      <c r="U1697" s="779"/>
      <c r="V1697" s="780"/>
      <c r="W1697" s="1684" t="s">
        <v>4700</v>
      </c>
      <c r="X1697" s="362" t="s">
        <v>163</v>
      </c>
      <c r="Y1697" s="395">
        <v>0.85</v>
      </c>
      <c r="Z1697" s="355"/>
      <c r="AA1697" s="247"/>
      <c r="AB1697" s="247"/>
      <c r="AC1697" s="391">
        <f>ROUND(ROUND(ROUND(ROUND(H1664*O$8,0)*S1688,0)*V1695,0)*Y1697,0)</f>
        <v>211</v>
      </c>
      <c r="AD1697" s="268"/>
    </row>
    <row r="1698" spans="1:30" ht="17.100000000000001" customHeight="1">
      <c r="A1698" s="243">
        <v>61</v>
      </c>
      <c r="B1698" s="243">
        <v>7929</v>
      </c>
      <c r="C1698" s="870" t="s">
        <v>8529</v>
      </c>
      <c r="D1698" s="790"/>
      <c r="E1698" s="765"/>
      <c r="F1698" s="278"/>
      <c r="G1698" s="278"/>
      <c r="H1698" s="278"/>
      <c r="I1698" s="279"/>
      <c r="J1698" s="597"/>
      <c r="K1698" s="654"/>
      <c r="L1698" s="385"/>
      <c r="M1698" s="245"/>
      <c r="N1698" s="208"/>
      <c r="O1698" s="385"/>
      <c r="P1698" s="467"/>
      <c r="Q1698" s="643"/>
      <c r="R1698" s="643"/>
      <c r="S1698" s="643"/>
      <c r="T1698" s="1642"/>
      <c r="U1698" s="537"/>
      <c r="V1698" s="783"/>
      <c r="W1698" s="1651"/>
      <c r="X1698" s="512"/>
      <c r="Y1698" s="368"/>
      <c r="Z1698" s="762" t="s">
        <v>167</v>
      </c>
      <c r="AA1698" s="354">
        <v>5</v>
      </c>
      <c r="AB1698" s="763" t="s">
        <v>168</v>
      </c>
      <c r="AC1698" s="391">
        <f>ROUND(ROUND(ROUND(ROUND(H1664*O$8,0)*S1688,0)*V1695,0)*Y1697,0)-AA1698</f>
        <v>206</v>
      </c>
      <c r="AD1698" s="268"/>
    </row>
    <row r="1699" spans="1:30" ht="17.100000000000001" customHeight="1">
      <c r="A1699" s="243">
        <v>61</v>
      </c>
      <c r="B1699" s="243">
        <v>7930</v>
      </c>
      <c r="C1699" s="870" t="s">
        <v>8530</v>
      </c>
      <c r="D1699" s="1580" t="s">
        <v>6433</v>
      </c>
      <c r="E1699" s="1633"/>
      <c r="F1699" s="1633"/>
      <c r="G1699" s="1633"/>
      <c r="H1699" s="541"/>
      <c r="I1699" s="542"/>
      <c r="J1699" s="601"/>
      <c r="K1699" s="602"/>
      <c r="L1699" s="642"/>
      <c r="M1699" s="516"/>
      <c r="N1699" s="517"/>
      <c r="O1699" s="518"/>
      <c r="P1699" s="523"/>
      <c r="Q1699" s="524"/>
      <c r="R1699" s="524"/>
      <c r="S1699" s="524"/>
      <c r="T1699" s="359"/>
      <c r="U1699" s="361"/>
      <c r="V1699" s="524"/>
      <c r="W1699" s="523"/>
      <c r="X1699" s="524"/>
      <c r="Y1699" s="642"/>
      <c r="Z1699" s="247"/>
      <c r="AA1699" s="247"/>
      <c r="AB1699" s="247"/>
      <c r="AC1699" s="391">
        <f>ROUND(ROUND(H1700*O$8,0),0)</f>
        <v>392</v>
      </c>
      <c r="AD1699" s="268"/>
    </row>
    <row r="1700" spans="1:30" ht="17.100000000000001" customHeight="1">
      <c r="A1700" s="243">
        <v>61</v>
      </c>
      <c r="B1700" s="243">
        <v>7931</v>
      </c>
      <c r="C1700" s="870" t="s">
        <v>8531</v>
      </c>
      <c r="D1700" s="1620"/>
      <c r="E1700" s="1634"/>
      <c r="F1700" s="1634"/>
      <c r="G1700" s="1634"/>
      <c r="H1700" s="639">
        <f>'28児童発達支援(基本１)'!H1700</f>
        <v>560</v>
      </c>
      <c r="I1700" s="517" t="s">
        <v>18</v>
      </c>
      <c r="J1700" s="604"/>
      <c r="K1700" s="605"/>
      <c r="L1700" s="518"/>
      <c r="M1700" s="516"/>
      <c r="N1700" s="517"/>
      <c r="O1700" s="518"/>
      <c r="P1700" s="516"/>
      <c r="Q1700" s="517"/>
      <c r="R1700" s="517"/>
      <c r="S1700" s="517"/>
      <c r="T1700" s="777"/>
      <c r="U1700" s="529"/>
      <c r="V1700" s="517"/>
      <c r="W1700" s="516"/>
      <c r="X1700" s="517"/>
      <c r="Y1700" s="526"/>
      <c r="Z1700" s="762" t="s">
        <v>167</v>
      </c>
      <c r="AA1700" s="354">
        <v>5</v>
      </c>
      <c r="AB1700" s="763" t="s">
        <v>168</v>
      </c>
      <c r="AC1700" s="391">
        <f>ROUND(ROUND(H1700*O$8,0),0)-AA1700</f>
        <v>387</v>
      </c>
      <c r="AD1700" s="268"/>
    </row>
    <row r="1701" spans="1:30" ht="17.100000000000001" customHeight="1">
      <c r="A1701" s="243">
        <v>61</v>
      </c>
      <c r="B1701" s="243">
        <v>7932</v>
      </c>
      <c r="C1701" s="870" t="s">
        <v>8532</v>
      </c>
      <c r="D1701" s="1620"/>
      <c r="E1701" s="1634"/>
      <c r="F1701" s="1634"/>
      <c r="G1701" s="1634"/>
      <c r="H1701" s="521"/>
      <c r="I1701" s="522"/>
      <c r="J1701" s="604"/>
      <c r="K1701" s="605"/>
      <c r="L1701" s="518"/>
      <c r="M1701" s="516"/>
      <c r="N1701" s="517"/>
      <c r="O1701" s="518"/>
      <c r="P1701" s="516"/>
      <c r="Q1701" s="517"/>
      <c r="R1701" s="517"/>
      <c r="S1701" s="517"/>
      <c r="T1701" s="777"/>
      <c r="U1701" s="529"/>
      <c r="V1701" s="518"/>
      <c r="W1701" s="1684" t="s">
        <v>4700</v>
      </c>
      <c r="X1701" s="362" t="s">
        <v>163</v>
      </c>
      <c r="Y1701" s="395">
        <v>0.85</v>
      </c>
      <c r="Z1701" s="355"/>
      <c r="AA1701" s="247"/>
      <c r="AB1701" s="247"/>
      <c r="AC1701" s="391">
        <f>ROUND(ROUND(H1700*O$8,0)*Y1701,0)</f>
        <v>333</v>
      </c>
      <c r="AD1701" s="268"/>
    </row>
    <row r="1702" spans="1:30" ht="17.100000000000001" customHeight="1">
      <c r="A1702" s="243">
        <v>61</v>
      </c>
      <c r="B1702" s="243">
        <v>7933</v>
      </c>
      <c r="C1702" s="870" t="s">
        <v>8533</v>
      </c>
      <c r="D1702" s="1620"/>
      <c r="E1702" s="1634"/>
      <c r="F1702" s="1634"/>
      <c r="G1702" s="1634"/>
      <c r="H1702" s="521"/>
      <c r="I1702" s="521"/>
      <c r="J1702" s="604"/>
      <c r="K1702" s="605"/>
      <c r="L1702" s="518"/>
      <c r="M1702" s="516"/>
      <c r="N1702" s="517"/>
      <c r="O1702" s="518"/>
      <c r="P1702" s="516"/>
      <c r="Q1702" s="517"/>
      <c r="R1702" s="517"/>
      <c r="S1702" s="517"/>
      <c r="T1702" s="778"/>
      <c r="U1702" s="539"/>
      <c r="V1702" s="526"/>
      <c r="W1702" s="1651"/>
      <c r="X1702" s="512"/>
      <c r="Y1702" s="368"/>
      <c r="Z1702" s="762" t="s">
        <v>167</v>
      </c>
      <c r="AA1702" s="354">
        <v>5</v>
      </c>
      <c r="AB1702" s="763" t="s">
        <v>168</v>
      </c>
      <c r="AC1702" s="391">
        <f>ROUND(ROUND(H1700*O$8,0)*Y1701,0)-AA1702</f>
        <v>328</v>
      </c>
      <c r="AD1702" s="268"/>
    </row>
    <row r="1703" spans="1:30" ht="17.100000000000001" customHeight="1">
      <c r="A1703" s="243">
        <v>61</v>
      </c>
      <c r="B1703" s="243">
        <v>7934</v>
      </c>
      <c r="C1703" s="870" t="s">
        <v>8534</v>
      </c>
      <c r="D1703" s="520"/>
      <c r="E1703" s="521"/>
      <c r="F1703" s="528"/>
      <c r="G1703" s="528"/>
      <c r="H1703" s="517"/>
      <c r="I1703" s="538"/>
      <c r="J1703" s="604"/>
      <c r="K1703" s="605"/>
      <c r="L1703" s="518"/>
      <c r="M1703" s="516"/>
      <c r="N1703" s="517"/>
      <c r="O1703" s="518"/>
      <c r="P1703" s="516"/>
      <c r="Q1703" s="517"/>
      <c r="R1703" s="517"/>
      <c r="S1703" s="517"/>
      <c r="T1703" s="1580" t="s">
        <v>4703</v>
      </c>
      <c r="U1703" s="362" t="s">
        <v>163</v>
      </c>
      <c r="V1703" s="356">
        <v>0.7</v>
      </c>
      <c r="W1703" s="523"/>
      <c r="X1703" s="524"/>
      <c r="Y1703" s="642"/>
      <c r="Z1703" s="247"/>
      <c r="AA1703" s="247"/>
      <c r="AB1703" s="247"/>
      <c r="AC1703" s="391">
        <f>ROUND(ROUND(H1700*O$8,0)*V1703,0)</f>
        <v>274</v>
      </c>
      <c r="AD1703" s="268"/>
    </row>
    <row r="1704" spans="1:30" ht="17.100000000000001" customHeight="1">
      <c r="A1704" s="243">
        <v>61</v>
      </c>
      <c r="B1704" s="243">
        <v>7935</v>
      </c>
      <c r="C1704" s="870" t="s">
        <v>8535</v>
      </c>
      <c r="D1704" s="520"/>
      <c r="E1704" s="521"/>
      <c r="F1704" s="528"/>
      <c r="G1704" s="528"/>
      <c r="H1704" s="517"/>
      <c r="I1704" s="538"/>
      <c r="J1704" s="604"/>
      <c r="K1704" s="605"/>
      <c r="L1704" s="518"/>
      <c r="M1704" s="516"/>
      <c r="N1704" s="517"/>
      <c r="O1704" s="518"/>
      <c r="P1704" s="516"/>
      <c r="Q1704" s="517"/>
      <c r="R1704" s="517"/>
      <c r="S1704" s="517"/>
      <c r="T1704" s="1620"/>
      <c r="U1704" s="643"/>
      <c r="V1704" s="365"/>
      <c r="W1704" s="319"/>
      <c r="X1704" s="288"/>
      <c r="Y1704" s="526"/>
      <c r="Z1704" s="762" t="s">
        <v>167</v>
      </c>
      <c r="AA1704" s="354">
        <v>5</v>
      </c>
      <c r="AB1704" s="763" t="s">
        <v>168</v>
      </c>
      <c r="AC1704" s="391">
        <f>ROUND(ROUND(H1700*O$8,0)*V1703,0)-AA1704</f>
        <v>269</v>
      </c>
      <c r="AD1704" s="268"/>
    </row>
    <row r="1705" spans="1:30" ht="17.100000000000001" customHeight="1">
      <c r="A1705" s="243">
        <v>61</v>
      </c>
      <c r="B1705" s="243">
        <v>7936</v>
      </c>
      <c r="C1705" s="870" t="s">
        <v>8536</v>
      </c>
      <c r="D1705" s="527"/>
      <c r="E1705" s="521"/>
      <c r="F1705" s="796"/>
      <c r="G1705" s="796"/>
      <c r="H1705" s="517"/>
      <c r="I1705" s="538"/>
      <c r="J1705" s="604"/>
      <c r="K1705" s="605"/>
      <c r="L1705" s="518"/>
      <c r="M1705" s="516"/>
      <c r="N1705" s="517"/>
      <c r="O1705" s="518"/>
      <c r="P1705" s="516"/>
      <c r="Q1705" s="517"/>
      <c r="R1705" s="517"/>
      <c r="S1705" s="517"/>
      <c r="T1705" s="1620"/>
      <c r="U1705" s="779"/>
      <c r="V1705" s="780"/>
      <c r="W1705" s="1684" t="s">
        <v>4700</v>
      </c>
      <c r="X1705" s="362" t="s">
        <v>163</v>
      </c>
      <c r="Y1705" s="395">
        <v>0.85</v>
      </c>
      <c r="Z1705" s="355"/>
      <c r="AA1705" s="247"/>
      <c r="AB1705" s="247"/>
      <c r="AC1705" s="391">
        <f>ROUND(ROUND(ROUND(H1700*O$8,0)*V1703,0)*Y1705,0)</f>
        <v>233</v>
      </c>
      <c r="AD1705" s="268"/>
    </row>
    <row r="1706" spans="1:30" ht="17.100000000000001" customHeight="1">
      <c r="A1706" s="243">
        <v>61</v>
      </c>
      <c r="B1706" s="243">
        <v>7937</v>
      </c>
      <c r="C1706" s="870" t="s">
        <v>8537</v>
      </c>
      <c r="D1706" s="527"/>
      <c r="E1706" s="521"/>
      <c r="F1706" s="796"/>
      <c r="G1706" s="796"/>
      <c r="H1706" s="517"/>
      <c r="I1706" s="538"/>
      <c r="J1706" s="604"/>
      <c r="K1706" s="605"/>
      <c r="L1706" s="518"/>
      <c r="M1706" s="516"/>
      <c r="N1706" s="517"/>
      <c r="O1706" s="518"/>
      <c r="P1706" s="516"/>
      <c r="Q1706" s="517"/>
      <c r="R1706" s="517"/>
      <c r="S1706" s="517"/>
      <c r="T1706" s="781"/>
      <c r="U1706" s="537"/>
      <c r="V1706" s="783"/>
      <c r="W1706" s="1651"/>
      <c r="X1706" s="512"/>
      <c r="Y1706" s="368"/>
      <c r="Z1706" s="762" t="s">
        <v>167</v>
      </c>
      <c r="AA1706" s="354">
        <v>5</v>
      </c>
      <c r="AB1706" s="763" t="s">
        <v>168</v>
      </c>
      <c r="AC1706" s="391">
        <f>ROUND(ROUND(ROUND(H1700*O$8,0)*V1703,0)*Y1705,0)-AA1706</f>
        <v>228</v>
      </c>
      <c r="AD1706" s="268"/>
    </row>
    <row r="1707" spans="1:30" ht="17.100000000000001" customHeight="1">
      <c r="A1707" s="243">
        <v>61</v>
      </c>
      <c r="B1707" s="243">
        <v>7938</v>
      </c>
      <c r="C1707" s="870" t="s">
        <v>8538</v>
      </c>
      <c r="D1707" s="527"/>
      <c r="E1707" s="521"/>
      <c r="F1707" s="796"/>
      <c r="G1707" s="796"/>
      <c r="H1707" s="517"/>
      <c r="I1707" s="538"/>
      <c r="J1707" s="604"/>
      <c r="K1707" s="605"/>
      <c r="L1707" s="518"/>
      <c r="M1707" s="516"/>
      <c r="N1707" s="517"/>
      <c r="O1707" s="518"/>
      <c r="P1707" s="516"/>
      <c r="Q1707" s="517"/>
      <c r="R1707" s="517"/>
      <c r="S1707" s="518"/>
      <c r="T1707" s="1580" t="s">
        <v>4708</v>
      </c>
      <c r="U1707" s="643" t="s">
        <v>163</v>
      </c>
      <c r="V1707" s="365">
        <v>0.85</v>
      </c>
      <c r="W1707" s="523"/>
      <c r="X1707" s="524"/>
      <c r="Y1707" s="642"/>
      <c r="Z1707" s="247"/>
      <c r="AA1707" s="247"/>
      <c r="AB1707" s="247"/>
      <c r="AC1707" s="391">
        <f>ROUND(ROUND(H1700*O$8,0)*V1707,0)</f>
        <v>333</v>
      </c>
      <c r="AD1707" s="268"/>
    </row>
    <row r="1708" spans="1:30" ht="17.100000000000001" customHeight="1">
      <c r="A1708" s="243">
        <v>61</v>
      </c>
      <c r="B1708" s="243">
        <v>7939</v>
      </c>
      <c r="C1708" s="870" t="s">
        <v>8539</v>
      </c>
      <c r="D1708" s="527"/>
      <c r="E1708" s="521"/>
      <c r="F1708" s="796"/>
      <c r="G1708" s="796"/>
      <c r="H1708" s="517"/>
      <c r="I1708" s="538"/>
      <c r="J1708" s="604"/>
      <c r="K1708" s="605"/>
      <c r="L1708" s="518"/>
      <c r="M1708" s="516"/>
      <c r="N1708" s="517"/>
      <c r="O1708" s="518"/>
      <c r="P1708" s="516"/>
      <c r="Q1708" s="517"/>
      <c r="R1708" s="517"/>
      <c r="S1708" s="517"/>
      <c r="T1708" s="1620"/>
      <c r="U1708" s="643"/>
      <c r="V1708" s="365"/>
      <c r="W1708" s="319"/>
      <c r="X1708" s="288"/>
      <c r="Y1708" s="526"/>
      <c r="Z1708" s="762" t="s">
        <v>167</v>
      </c>
      <c r="AA1708" s="354">
        <v>5</v>
      </c>
      <c r="AB1708" s="763" t="s">
        <v>168</v>
      </c>
      <c r="AC1708" s="391">
        <f>ROUND(ROUND(H1700*O$8,0)*V1707,0)-AA1708</f>
        <v>328</v>
      </c>
      <c r="AD1708" s="268"/>
    </row>
    <row r="1709" spans="1:30" ht="17.100000000000001" customHeight="1">
      <c r="A1709" s="243">
        <v>61</v>
      </c>
      <c r="B1709" s="243">
        <v>7940</v>
      </c>
      <c r="C1709" s="870" t="s">
        <v>8540</v>
      </c>
      <c r="D1709" s="527"/>
      <c r="E1709" s="521"/>
      <c r="F1709" s="528"/>
      <c r="G1709" s="528"/>
      <c r="H1709" s="528"/>
      <c r="I1709" s="794"/>
      <c r="J1709" s="604"/>
      <c r="K1709" s="605"/>
      <c r="L1709" s="518"/>
      <c r="M1709" s="516"/>
      <c r="N1709" s="517"/>
      <c r="O1709" s="518"/>
      <c r="P1709" s="516"/>
      <c r="Q1709" s="517"/>
      <c r="R1709" s="517"/>
      <c r="S1709" s="517"/>
      <c r="T1709" s="1620"/>
      <c r="U1709" s="779"/>
      <c r="V1709" s="780"/>
      <c r="W1709" s="1684" t="s">
        <v>4700</v>
      </c>
      <c r="X1709" s="362" t="s">
        <v>163</v>
      </c>
      <c r="Y1709" s="395">
        <v>0.85</v>
      </c>
      <c r="Z1709" s="355"/>
      <c r="AA1709" s="247"/>
      <c r="AB1709" s="247"/>
      <c r="AC1709" s="391">
        <f>ROUND(ROUND(ROUND(H1700*O$8,0)*V1707,0)*Y1709,0)</f>
        <v>283</v>
      </c>
      <c r="AD1709" s="268"/>
    </row>
    <row r="1710" spans="1:30" ht="17.100000000000001" customHeight="1">
      <c r="A1710" s="243">
        <v>61</v>
      </c>
      <c r="B1710" s="243">
        <v>7941</v>
      </c>
      <c r="C1710" s="870" t="s">
        <v>8541</v>
      </c>
      <c r="D1710" s="809"/>
      <c r="E1710" s="543"/>
      <c r="F1710" s="805"/>
      <c r="G1710" s="528"/>
      <c r="H1710" s="528"/>
      <c r="I1710" s="794"/>
      <c r="J1710" s="604"/>
      <c r="K1710" s="605"/>
      <c r="L1710" s="518"/>
      <c r="M1710" s="516"/>
      <c r="N1710" s="517"/>
      <c r="O1710" s="518"/>
      <c r="P1710" s="319"/>
      <c r="Q1710" s="288"/>
      <c r="R1710" s="288"/>
      <c r="S1710" s="288"/>
      <c r="T1710" s="1642"/>
      <c r="U1710" s="537"/>
      <c r="V1710" s="783"/>
      <c r="W1710" s="1651"/>
      <c r="X1710" s="512"/>
      <c r="Y1710" s="368"/>
      <c r="Z1710" s="762" t="s">
        <v>167</v>
      </c>
      <c r="AA1710" s="354">
        <v>5</v>
      </c>
      <c r="AB1710" s="763" t="s">
        <v>168</v>
      </c>
      <c r="AC1710" s="391">
        <f>ROUND(ROUND(ROUND(H1700*O$8,0)*V1707,0)*Y1709,0)-AA1710</f>
        <v>278</v>
      </c>
      <c r="AD1710" s="268"/>
    </row>
    <row r="1711" spans="1:30" ht="17.100000000000001" customHeight="1">
      <c r="A1711" s="243">
        <v>61</v>
      </c>
      <c r="B1711" s="243">
        <v>7950</v>
      </c>
      <c r="C1711" s="870" t="s">
        <v>8542</v>
      </c>
      <c r="D1711" s="1580" t="s">
        <v>6446</v>
      </c>
      <c r="E1711" s="1619"/>
      <c r="F1711" s="1580" t="s">
        <v>6447</v>
      </c>
      <c r="G1711" s="1633"/>
      <c r="H1711" s="541"/>
      <c r="I1711" s="542"/>
      <c r="J1711" s="601"/>
      <c r="K1711" s="602"/>
      <c r="L1711" s="642"/>
      <c r="M1711" s="516"/>
      <c r="N1711" s="517"/>
      <c r="O1711" s="518"/>
      <c r="P1711" s="523"/>
      <c r="Q1711" s="524"/>
      <c r="R1711" s="524"/>
      <c r="S1711" s="524"/>
      <c r="T1711" s="359"/>
      <c r="U1711" s="361"/>
      <c r="V1711" s="524"/>
      <c r="W1711" s="523"/>
      <c r="X1711" s="524"/>
      <c r="Y1711" s="524"/>
      <c r="Z1711" s="247"/>
      <c r="AA1711" s="247"/>
      <c r="AB1711" s="247"/>
      <c r="AC1711" s="391">
        <f>ROUND(ROUND(H1712*O$8,0),0)</f>
        <v>465</v>
      </c>
      <c r="AD1711" s="268"/>
    </row>
    <row r="1712" spans="1:30" ht="36" customHeight="1">
      <c r="A1712" s="243">
        <v>61</v>
      </c>
      <c r="B1712" s="243">
        <v>7951</v>
      </c>
      <c r="C1712" s="870" t="s">
        <v>8543</v>
      </c>
      <c r="D1712" s="1620"/>
      <c r="E1712" s="1621"/>
      <c r="F1712" s="1620"/>
      <c r="G1712" s="1634"/>
      <c r="H1712" s="639">
        <f>'28児童発達支援(基本１)'!H1712</f>
        <v>664</v>
      </c>
      <c r="I1712" s="517" t="s">
        <v>18</v>
      </c>
      <c r="J1712" s="604"/>
      <c r="K1712" s="605"/>
      <c r="L1712" s="518"/>
      <c r="M1712" s="516"/>
      <c r="N1712" s="517"/>
      <c r="O1712" s="518"/>
      <c r="P1712" s="516"/>
      <c r="Q1712" s="517"/>
      <c r="R1712" s="517"/>
      <c r="S1712" s="517"/>
      <c r="T1712" s="777"/>
      <c r="U1712" s="529"/>
      <c r="V1712" s="518"/>
      <c r="W1712" s="882" t="s">
        <v>4700</v>
      </c>
      <c r="X1712" s="362" t="s">
        <v>163</v>
      </c>
      <c r="Y1712" s="356">
        <v>0.85</v>
      </c>
      <c r="Z1712" s="355"/>
      <c r="AA1712" s="247"/>
      <c r="AB1712" s="247"/>
      <c r="AC1712" s="391">
        <f>ROUND(ROUND(H1712*O$8,0)*Y1712,0)</f>
        <v>395</v>
      </c>
      <c r="AD1712" s="268"/>
    </row>
    <row r="1713" spans="1:30" ht="17.100000000000001" customHeight="1">
      <c r="A1713" s="243">
        <v>61</v>
      </c>
      <c r="B1713" s="243">
        <v>7952</v>
      </c>
      <c r="C1713" s="870" t="s">
        <v>8544</v>
      </c>
      <c r="D1713" s="1620"/>
      <c r="E1713" s="1621"/>
      <c r="F1713" s="1620"/>
      <c r="G1713" s="1634"/>
      <c r="H1713" s="517"/>
      <c r="I1713" s="538"/>
      <c r="J1713" s="604"/>
      <c r="K1713" s="605"/>
      <c r="L1713" s="518"/>
      <c r="M1713" s="516"/>
      <c r="N1713" s="517"/>
      <c r="O1713" s="518"/>
      <c r="P1713" s="516"/>
      <c r="Q1713" s="517"/>
      <c r="R1713" s="517"/>
      <c r="S1713" s="517"/>
      <c r="T1713" s="1580" t="s">
        <v>4703</v>
      </c>
      <c r="U1713" s="362" t="s">
        <v>163</v>
      </c>
      <c r="V1713" s="356">
        <v>0.7</v>
      </c>
      <c r="W1713" s="523"/>
      <c r="X1713" s="524"/>
      <c r="Y1713" s="524"/>
      <c r="Z1713" s="247"/>
      <c r="AA1713" s="247"/>
      <c r="AB1713" s="247"/>
      <c r="AC1713" s="391">
        <f>ROUND(ROUND(H1712*O$8,0)*V1713,0)</f>
        <v>326</v>
      </c>
      <c r="AD1713" s="268"/>
    </row>
    <row r="1714" spans="1:30" ht="45" customHeight="1">
      <c r="A1714" s="243">
        <v>61</v>
      </c>
      <c r="B1714" s="243">
        <v>7953</v>
      </c>
      <c r="C1714" s="870" t="s">
        <v>8545</v>
      </c>
      <c r="D1714" s="1620"/>
      <c r="E1714" s="1621"/>
      <c r="F1714" s="1620"/>
      <c r="G1714" s="1634"/>
      <c r="H1714" s="517"/>
      <c r="I1714" s="538"/>
      <c r="J1714" s="604"/>
      <c r="K1714" s="605"/>
      <c r="L1714" s="518"/>
      <c r="M1714" s="516"/>
      <c r="N1714" s="517"/>
      <c r="O1714" s="518"/>
      <c r="P1714" s="516"/>
      <c r="Q1714" s="517"/>
      <c r="R1714" s="517"/>
      <c r="S1714" s="517"/>
      <c r="T1714" s="1642"/>
      <c r="U1714" s="537"/>
      <c r="V1714" s="783"/>
      <c r="W1714" s="882" t="s">
        <v>4700</v>
      </c>
      <c r="X1714" s="362" t="s">
        <v>163</v>
      </c>
      <c r="Y1714" s="356">
        <v>0.85</v>
      </c>
      <c r="Z1714" s="355"/>
      <c r="AA1714" s="247"/>
      <c r="AB1714" s="247"/>
      <c r="AC1714" s="391">
        <f>ROUND(ROUND(ROUND(H1712*O$8,0)*V1713,0)*Y1714,0)</f>
        <v>277</v>
      </c>
      <c r="AD1714" s="268"/>
    </row>
    <row r="1715" spans="1:30" ht="17.100000000000001" customHeight="1">
      <c r="A1715" s="243">
        <v>61</v>
      </c>
      <c r="B1715" s="243">
        <v>7954</v>
      </c>
      <c r="C1715" s="870" t="s">
        <v>8546</v>
      </c>
      <c r="D1715" s="527"/>
      <c r="E1715" s="522"/>
      <c r="F1715" s="796"/>
      <c r="G1715" s="796"/>
      <c r="H1715" s="517"/>
      <c r="I1715" s="538"/>
      <c r="J1715" s="604"/>
      <c r="K1715" s="605"/>
      <c r="L1715" s="518"/>
      <c r="M1715" s="516"/>
      <c r="N1715" s="517"/>
      <c r="O1715" s="518"/>
      <c r="P1715" s="516"/>
      <c r="Q1715" s="517"/>
      <c r="R1715" s="517"/>
      <c r="S1715" s="518"/>
      <c r="T1715" s="1580" t="s">
        <v>4708</v>
      </c>
      <c r="U1715" s="643" t="s">
        <v>163</v>
      </c>
      <c r="V1715" s="365">
        <v>0.85</v>
      </c>
      <c r="W1715" s="523"/>
      <c r="X1715" s="524"/>
      <c r="Y1715" s="524"/>
      <c r="Z1715" s="247"/>
      <c r="AA1715" s="247"/>
      <c r="AB1715" s="247"/>
      <c r="AC1715" s="391">
        <f>ROUND(ROUND(H1712*O$8,0)*V1715,0)</f>
        <v>395</v>
      </c>
      <c r="AD1715" s="268"/>
    </row>
    <row r="1716" spans="1:30" ht="45" customHeight="1">
      <c r="A1716" s="243">
        <v>61</v>
      </c>
      <c r="B1716" s="243">
        <v>7955</v>
      </c>
      <c r="C1716" s="870" t="s">
        <v>8547</v>
      </c>
      <c r="D1716" s="527"/>
      <c r="E1716" s="522"/>
      <c r="F1716" s="528"/>
      <c r="G1716" s="528"/>
      <c r="H1716" s="528"/>
      <c r="I1716" s="794"/>
      <c r="J1716" s="604"/>
      <c r="K1716" s="605"/>
      <c r="L1716" s="518"/>
      <c r="M1716" s="516"/>
      <c r="N1716" s="517"/>
      <c r="O1716" s="518"/>
      <c r="P1716" s="319"/>
      <c r="Q1716" s="288"/>
      <c r="R1716" s="288"/>
      <c r="S1716" s="526"/>
      <c r="T1716" s="1642"/>
      <c r="U1716" s="537"/>
      <c r="V1716" s="783"/>
      <c r="W1716" s="882" t="s">
        <v>4700</v>
      </c>
      <c r="X1716" s="354" t="s">
        <v>163</v>
      </c>
      <c r="Y1716" s="355">
        <v>0.85</v>
      </c>
      <c r="Z1716" s="355"/>
      <c r="AA1716" s="247"/>
      <c r="AB1716" s="247"/>
      <c r="AC1716" s="391">
        <f>ROUND(ROUND(ROUND(H1712*O$8,0)*V1715,0)*Y1716,0)</f>
        <v>336</v>
      </c>
      <c r="AD1716" s="268"/>
    </row>
    <row r="1717" spans="1:30" ht="17.100000000000001" customHeight="1">
      <c r="A1717" s="243">
        <v>61</v>
      </c>
      <c r="B1717" s="243">
        <v>7956</v>
      </c>
      <c r="C1717" s="870" t="s">
        <v>8548</v>
      </c>
      <c r="D1717" s="527"/>
      <c r="E1717" s="794"/>
      <c r="F1717" s="528"/>
      <c r="G1717" s="528"/>
      <c r="H1717" s="528"/>
      <c r="I1717" s="794"/>
      <c r="J1717" s="604"/>
      <c r="K1717" s="605"/>
      <c r="L1717" s="518"/>
      <c r="M1717" s="516"/>
      <c r="N1717" s="517"/>
      <c r="O1717" s="518"/>
      <c r="P1717" s="1536" t="s">
        <v>4713</v>
      </c>
      <c r="Q1717" s="1580" t="s">
        <v>162</v>
      </c>
      <c r="R1717" s="775"/>
      <c r="S1717" s="775"/>
      <c r="T1717" s="359"/>
      <c r="U1717" s="360"/>
      <c r="V1717" s="361"/>
      <c r="W1717" s="523"/>
      <c r="X1717" s="524"/>
      <c r="Y1717" s="524"/>
      <c r="Z1717" s="247"/>
      <c r="AA1717" s="247"/>
      <c r="AB1717" s="247"/>
      <c r="AC1717" s="391">
        <f>ROUND(ROUND(H1712*O$8,0)*S1718,0)</f>
        <v>326</v>
      </c>
      <c r="AD1717" s="268"/>
    </row>
    <row r="1718" spans="1:30" ht="36" customHeight="1">
      <c r="A1718" s="243">
        <v>61</v>
      </c>
      <c r="B1718" s="243">
        <v>7957</v>
      </c>
      <c r="C1718" s="870" t="s">
        <v>8549</v>
      </c>
      <c r="D1718" s="527"/>
      <c r="E1718" s="794"/>
      <c r="F1718" s="528"/>
      <c r="G1718" s="528"/>
      <c r="H1718" s="528"/>
      <c r="I1718" s="794"/>
      <c r="J1718" s="604"/>
      <c r="K1718" s="605"/>
      <c r="L1718" s="518"/>
      <c r="M1718" s="516"/>
      <c r="N1718" s="517"/>
      <c r="O1718" s="518"/>
      <c r="P1718" s="1648"/>
      <c r="Q1718" s="1620"/>
      <c r="R1718" s="643" t="s">
        <v>163</v>
      </c>
      <c r="S1718" s="365">
        <v>0.7</v>
      </c>
      <c r="T1718" s="777"/>
      <c r="U1718" s="639"/>
      <c r="V1718" s="529"/>
      <c r="W1718" s="882" t="s">
        <v>4700</v>
      </c>
      <c r="X1718" s="362" t="s">
        <v>163</v>
      </c>
      <c r="Y1718" s="356">
        <v>0.85</v>
      </c>
      <c r="Z1718" s="355"/>
      <c r="AA1718" s="247"/>
      <c r="AB1718" s="247"/>
      <c r="AC1718" s="391">
        <f>ROUND(ROUND(ROUND(H1712*O$8,0)*S1718,0)*Y1718,0)</f>
        <v>277</v>
      </c>
      <c r="AD1718" s="268"/>
    </row>
    <row r="1719" spans="1:30" ht="17.100000000000001" customHeight="1">
      <c r="A1719" s="243">
        <v>61</v>
      </c>
      <c r="B1719" s="243">
        <v>7958</v>
      </c>
      <c r="C1719" s="870" t="s">
        <v>8550</v>
      </c>
      <c r="D1719" s="527"/>
      <c r="E1719" s="794"/>
      <c r="F1719" s="528"/>
      <c r="G1719" s="528"/>
      <c r="H1719" s="528"/>
      <c r="I1719" s="794"/>
      <c r="J1719" s="604"/>
      <c r="K1719" s="605"/>
      <c r="L1719" s="518"/>
      <c r="M1719" s="516"/>
      <c r="N1719" s="517"/>
      <c r="O1719" s="518"/>
      <c r="P1719" s="1648"/>
      <c r="Q1719" s="1620"/>
      <c r="R1719" s="529"/>
      <c r="S1719" s="529"/>
      <c r="T1719" s="1580" t="s">
        <v>4703</v>
      </c>
      <c r="U1719" s="362" t="s">
        <v>163</v>
      </c>
      <c r="V1719" s="356">
        <v>0.7</v>
      </c>
      <c r="W1719" s="523"/>
      <c r="X1719" s="524"/>
      <c r="Y1719" s="524"/>
      <c r="Z1719" s="247"/>
      <c r="AA1719" s="247"/>
      <c r="AB1719" s="247"/>
      <c r="AC1719" s="391">
        <f>ROUND(ROUND(ROUND(H1712*O$8,0)*S1718,0)*V1719,0)</f>
        <v>228</v>
      </c>
      <c r="AD1719" s="268"/>
    </row>
    <row r="1720" spans="1:30" ht="45" customHeight="1">
      <c r="A1720" s="243">
        <v>61</v>
      </c>
      <c r="B1720" s="243">
        <v>7959</v>
      </c>
      <c r="C1720" s="870" t="s">
        <v>8551</v>
      </c>
      <c r="D1720" s="527"/>
      <c r="E1720" s="794"/>
      <c r="F1720" s="528"/>
      <c r="G1720" s="528"/>
      <c r="H1720" s="528"/>
      <c r="I1720" s="794"/>
      <c r="J1720" s="604"/>
      <c r="K1720" s="605"/>
      <c r="L1720" s="518"/>
      <c r="M1720" s="516"/>
      <c r="N1720" s="517"/>
      <c r="O1720" s="518"/>
      <c r="P1720" s="799"/>
      <c r="Q1720" s="1620"/>
      <c r="R1720" s="1644"/>
      <c r="S1720" s="1645"/>
      <c r="T1720" s="1642"/>
      <c r="U1720" s="537"/>
      <c r="V1720" s="783"/>
      <c r="W1720" s="882" t="s">
        <v>4700</v>
      </c>
      <c r="X1720" s="362" t="s">
        <v>163</v>
      </c>
      <c r="Y1720" s="356">
        <v>0.85</v>
      </c>
      <c r="Z1720" s="355"/>
      <c r="AA1720" s="247"/>
      <c r="AB1720" s="247"/>
      <c r="AC1720" s="391">
        <f>ROUND(ROUND(ROUND(ROUND(H1712*O$8,0)*S1718,0)*V1719,0)*Y1720,0)</f>
        <v>194</v>
      </c>
      <c r="AD1720" s="268"/>
    </row>
    <row r="1721" spans="1:30" ht="17.100000000000001" customHeight="1">
      <c r="A1721" s="243">
        <v>61</v>
      </c>
      <c r="B1721" s="243">
        <v>7960</v>
      </c>
      <c r="C1721" s="870" t="s">
        <v>8552</v>
      </c>
      <c r="D1721" s="527"/>
      <c r="E1721" s="794"/>
      <c r="F1721" s="528"/>
      <c r="G1721" s="528"/>
      <c r="H1721" s="528"/>
      <c r="I1721" s="794"/>
      <c r="J1721" s="604"/>
      <c r="K1721" s="605"/>
      <c r="L1721" s="518"/>
      <c r="M1721" s="516"/>
      <c r="N1721" s="517"/>
      <c r="O1721" s="518"/>
      <c r="P1721" s="798"/>
      <c r="Q1721" s="643"/>
      <c r="R1721" s="1646"/>
      <c r="S1721" s="1647"/>
      <c r="T1721" s="1580" t="s">
        <v>4708</v>
      </c>
      <c r="U1721" s="643" t="s">
        <v>163</v>
      </c>
      <c r="V1721" s="365">
        <v>0.85</v>
      </c>
      <c r="W1721" s="523"/>
      <c r="X1721" s="524"/>
      <c r="Y1721" s="524"/>
      <c r="Z1721" s="247"/>
      <c r="AA1721" s="247"/>
      <c r="AB1721" s="247"/>
      <c r="AC1721" s="391">
        <f>ROUND(ROUND(ROUND(H1712*O$8,0)*S1718,0)*V1721,0)</f>
        <v>277</v>
      </c>
      <c r="AD1721" s="268"/>
    </row>
    <row r="1722" spans="1:30" ht="45" customHeight="1">
      <c r="A1722" s="243">
        <v>61</v>
      </c>
      <c r="B1722" s="243">
        <v>7961</v>
      </c>
      <c r="C1722" s="870" t="s">
        <v>8553</v>
      </c>
      <c r="D1722" s="527"/>
      <c r="E1722" s="794"/>
      <c r="F1722" s="528"/>
      <c r="G1722" s="528"/>
      <c r="H1722" s="528"/>
      <c r="I1722" s="794"/>
      <c r="J1722" s="604"/>
      <c r="K1722" s="605"/>
      <c r="L1722" s="518"/>
      <c r="M1722" s="516"/>
      <c r="N1722" s="517"/>
      <c r="O1722" s="518"/>
      <c r="P1722" s="799"/>
      <c r="Q1722" s="643"/>
      <c r="R1722" s="365"/>
      <c r="S1722" s="365"/>
      <c r="T1722" s="1642"/>
      <c r="U1722" s="779"/>
      <c r="V1722" s="780"/>
      <c r="W1722" s="882" t="s">
        <v>4700</v>
      </c>
      <c r="X1722" s="362" t="s">
        <v>163</v>
      </c>
      <c r="Y1722" s="356">
        <v>0.85</v>
      </c>
      <c r="Z1722" s="355"/>
      <c r="AA1722" s="247"/>
      <c r="AB1722" s="247"/>
      <c r="AC1722" s="391">
        <f>ROUND(ROUND(ROUND(ROUND(H1712*O$8,0)*S1718,0)*V1721,0)*Y1722,0)</f>
        <v>235</v>
      </c>
      <c r="AD1722" s="268"/>
    </row>
    <row r="1723" spans="1:30" ht="17.100000000000001" customHeight="1">
      <c r="A1723" s="243">
        <v>61</v>
      </c>
      <c r="B1723" s="243">
        <v>7962</v>
      </c>
      <c r="C1723" s="870" t="s">
        <v>8554</v>
      </c>
      <c r="D1723" s="527"/>
      <c r="E1723" s="794"/>
      <c r="F1723" s="528"/>
      <c r="G1723" s="528"/>
      <c r="H1723" s="528"/>
      <c r="I1723" s="794"/>
      <c r="J1723" s="604"/>
      <c r="K1723" s="605"/>
      <c r="L1723" s="518"/>
      <c r="M1723" s="516"/>
      <c r="N1723" s="517"/>
      <c r="O1723" s="518"/>
      <c r="P1723" s="798"/>
      <c r="Q1723" s="1580" t="s">
        <v>165</v>
      </c>
      <c r="R1723" s="775"/>
      <c r="S1723" s="775"/>
      <c r="T1723" s="359"/>
      <c r="U1723" s="360"/>
      <c r="V1723" s="361"/>
      <c r="W1723" s="523"/>
      <c r="X1723" s="524"/>
      <c r="Y1723" s="524"/>
      <c r="Z1723" s="247"/>
      <c r="AA1723" s="247"/>
      <c r="AB1723" s="247"/>
      <c r="AC1723" s="391">
        <f>ROUND(ROUND(H1712*O$8,0)*S1724,0)</f>
        <v>233</v>
      </c>
      <c r="AD1723" s="268"/>
    </row>
    <row r="1724" spans="1:30" ht="36" customHeight="1">
      <c r="A1724" s="243">
        <v>61</v>
      </c>
      <c r="B1724" s="243">
        <v>7963</v>
      </c>
      <c r="C1724" s="870" t="s">
        <v>8555</v>
      </c>
      <c r="D1724" s="527"/>
      <c r="E1724" s="794"/>
      <c r="F1724" s="528"/>
      <c r="G1724" s="528"/>
      <c r="H1724" s="528"/>
      <c r="I1724" s="794"/>
      <c r="J1724" s="604"/>
      <c r="K1724" s="605"/>
      <c r="L1724" s="518"/>
      <c r="M1724" s="516"/>
      <c r="N1724" s="517"/>
      <c r="O1724" s="518"/>
      <c r="P1724" s="797"/>
      <c r="Q1724" s="1620"/>
      <c r="R1724" s="643" t="s">
        <v>163</v>
      </c>
      <c r="S1724" s="365">
        <v>0.5</v>
      </c>
      <c r="T1724" s="777"/>
      <c r="U1724" s="639"/>
      <c r="V1724" s="529"/>
      <c r="W1724" s="882" t="s">
        <v>4700</v>
      </c>
      <c r="X1724" s="362" t="s">
        <v>163</v>
      </c>
      <c r="Y1724" s="356">
        <v>0.85</v>
      </c>
      <c r="Z1724" s="355"/>
      <c r="AA1724" s="247"/>
      <c r="AB1724" s="247"/>
      <c r="AC1724" s="391">
        <f>ROUND(ROUND(ROUND(H1712*O$8,0)*S1724,0)*Y1724,0)</f>
        <v>198</v>
      </c>
      <c r="AD1724" s="268"/>
    </row>
    <row r="1725" spans="1:30" ht="17.100000000000001" customHeight="1">
      <c r="A1725" s="243">
        <v>61</v>
      </c>
      <c r="B1725" s="243">
        <v>7964</v>
      </c>
      <c r="C1725" s="870" t="s">
        <v>8556</v>
      </c>
      <c r="D1725" s="527"/>
      <c r="E1725" s="794"/>
      <c r="F1725" s="528"/>
      <c r="G1725" s="528"/>
      <c r="H1725" s="528"/>
      <c r="I1725" s="794"/>
      <c r="J1725" s="604"/>
      <c r="K1725" s="605"/>
      <c r="L1725" s="518"/>
      <c r="M1725" s="516"/>
      <c r="N1725" s="517"/>
      <c r="O1725" s="518"/>
      <c r="P1725" s="798"/>
      <c r="Q1725" s="1620"/>
      <c r="R1725" s="529"/>
      <c r="S1725" s="529"/>
      <c r="T1725" s="1580" t="s">
        <v>4703</v>
      </c>
      <c r="U1725" s="362" t="s">
        <v>163</v>
      </c>
      <c r="V1725" s="356">
        <v>0.7</v>
      </c>
      <c r="W1725" s="523"/>
      <c r="X1725" s="524"/>
      <c r="Y1725" s="524"/>
      <c r="Z1725" s="247"/>
      <c r="AA1725" s="247"/>
      <c r="AB1725" s="247"/>
      <c r="AC1725" s="391">
        <f>ROUND(ROUND(ROUND(H1712*O$8,0)*S1724,0)*V1725,0)</f>
        <v>163</v>
      </c>
      <c r="AD1725" s="268"/>
    </row>
    <row r="1726" spans="1:30" ht="45" customHeight="1">
      <c r="A1726" s="243">
        <v>61</v>
      </c>
      <c r="B1726" s="243">
        <v>7965</v>
      </c>
      <c r="C1726" s="870" t="s">
        <v>8557</v>
      </c>
      <c r="D1726" s="527"/>
      <c r="E1726" s="794"/>
      <c r="F1726" s="528"/>
      <c r="G1726" s="528"/>
      <c r="H1726" s="528"/>
      <c r="I1726" s="794"/>
      <c r="J1726" s="604"/>
      <c r="K1726" s="605"/>
      <c r="L1726" s="518"/>
      <c r="M1726" s="516"/>
      <c r="N1726" s="517"/>
      <c r="O1726" s="518"/>
      <c r="P1726" s="799"/>
      <c r="Q1726" s="1620"/>
      <c r="R1726" s="1644"/>
      <c r="S1726" s="1645"/>
      <c r="T1726" s="1642"/>
      <c r="U1726" s="537"/>
      <c r="V1726" s="783"/>
      <c r="W1726" s="882" t="s">
        <v>4700</v>
      </c>
      <c r="X1726" s="362" t="s">
        <v>163</v>
      </c>
      <c r="Y1726" s="356">
        <v>0.85</v>
      </c>
      <c r="Z1726" s="355"/>
      <c r="AA1726" s="247"/>
      <c r="AB1726" s="247"/>
      <c r="AC1726" s="391">
        <f>ROUND(ROUND(ROUND(ROUND(H1712*O$8,0)*S1724,0)*V1725,0)*Y1726,0)</f>
        <v>139</v>
      </c>
      <c r="AD1726" s="268"/>
    </row>
    <row r="1727" spans="1:30" ht="17.100000000000001" customHeight="1">
      <c r="A1727" s="243">
        <v>61</v>
      </c>
      <c r="B1727" s="243">
        <v>7966</v>
      </c>
      <c r="C1727" s="870" t="s">
        <v>8558</v>
      </c>
      <c r="D1727" s="527"/>
      <c r="E1727" s="794"/>
      <c r="F1727" s="528"/>
      <c r="G1727" s="528"/>
      <c r="H1727" s="528"/>
      <c r="I1727" s="794"/>
      <c r="J1727" s="604"/>
      <c r="K1727" s="605"/>
      <c r="L1727" s="518"/>
      <c r="M1727" s="516"/>
      <c r="N1727" s="517"/>
      <c r="O1727" s="518"/>
      <c r="P1727" s="798"/>
      <c r="Q1727" s="643"/>
      <c r="R1727" s="1646"/>
      <c r="S1727" s="1647"/>
      <c r="T1727" s="1580" t="s">
        <v>4708</v>
      </c>
      <c r="U1727" s="643" t="s">
        <v>163</v>
      </c>
      <c r="V1727" s="365">
        <v>0.85</v>
      </c>
      <c r="W1727" s="523"/>
      <c r="X1727" s="524"/>
      <c r="Y1727" s="524"/>
      <c r="Z1727" s="247"/>
      <c r="AA1727" s="247"/>
      <c r="AB1727" s="247"/>
      <c r="AC1727" s="391">
        <f>ROUND(ROUND(ROUND(H1712*O$8,0)*S1724,0)*V1727,0)</f>
        <v>198</v>
      </c>
      <c r="AD1727" s="268"/>
    </row>
    <row r="1728" spans="1:30" ht="45" customHeight="1">
      <c r="A1728" s="243">
        <v>61</v>
      </c>
      <c r="B1728" s="243">
        <v>7967</v>
      </c>
      <c r="C1728" s="870" t="s">
        <v>8559</v>
      </c>
      <c r="D1728" s="527"/>
      <c r="E1728" s="794"/>
      <c r="F1728" s="805"/>
      <c r="G1728" s="805"/>
      <c r="H1728" s="805"/>
      <c r="I1728" s="804"/>
      <c r="J1728" s="806"/>
      <c r="K1728" s="807"/>
      <c r="L1728" s="526"/>
      <c r="M1728" s="516"/>
      <c r="N1728" s="517"/>
      <c r="O1728" s="518"/>
      <c r="P1728" s="506"/>
      <c r="Q1728" s="512"/>
      <c r="R1728" s="367"/>
      <c r="S1728" s="367"/>
      <c r="T1728" s="1642"/>
      <c r="U1728" s="537"/>
      <c r="V1728" s="783"/>
      <c r="W1728" s="882" t="s">
        <v>4700</v>
      </c>
      <c r="X1728" s="354" t="s">
        <v>163</v>
      </c>
      <c r="Y1728" s="355">
        <v>0.85</v>
      </c>
      <c r="Z1728" s="355"/>
      <c r="AA1728" s="247"/>
      <c r="AB1728" s="247"/>
      <c r="AC1728" s="391">
        <f>ROUND(ROUND(ROUND(ROUND(H1712*O$8,0)*S1724,0)*V1727,0)*Y1728,0)</f>
        <v>168</v>
      </c>
      <c r="AD1728" s="268"/>
    </row>
    <row r="1729" spans="1:30" ht="17.100000000000001" customHeight="1">
      <c r="A1729" s="243">
        <v>61</v>
      </c>
      <c r="B1729" s="243">
        <v>7970</v>
      </c>
      <c r="C1729" s="870" t="s">
        <v>8560</v>
      </c>
      <c r="D1729" s="527"/>
      <c r="E1729" s="522"/>
      <c r="F1729" s="1580" t="s">
        <v>6467</v>
      </c>
      <c r="G1729" s="1633"/>
      <c r="H1729" s="541"/>
      <c r="I1729" s="542"/>
      <c r="J1729" s="601"/>
      <c r="K1729" s="602"/>
      <c r="L1729" s="642"/>
      <c r="M1729" s="516"/>
      <c r="N1729" s="517"/>
      <c r="O1729" s="518"/>
      <c r="P1729" s="523"/>
      <c r="Q1729" s="524"/>
      <c r="R1729" s="524"/>
      <c r="S1729" s="524"/>
      <c r="T1729" s="359"/>
      <c r="U1729" s="361"/>
      <c r="V1729" s="524"/>
      <c r="W1729" s="523"/>
      <c r="X1729" s="524"/>
      <c r="Y1729" s="524"/>
      <c r="Z1729" s="247"/>
      <c r="AA1729" s="247"/>
      <c r="AB1729" s="247"/>
      <c r="AC1729" s="391">
        <f>ROUND(ROUND(H1730*O$8,0),0)</f>
        <v>392</v>
      </c>
      <c r="AD1729" s="268"/>
    </row>
    <row r="1730" spans="1:30" ht="45" customHeight="1">
      <c r="A1730" s="243">
        <v>61</v>
      </c>
      <c r="B1730" s="243">
        <v>7971</v>
      </c>
      <c r="C1730" s="870" t="s">
        <v>8561</v>
      </c>
      <c r="D1730" s="527"/>
      <c r="E1730" s="522"/>
      <c r="F1730" s="1620"/>
      <c r="G1730" s="1634"/>
      <c r="H1730" s="639">
        <f>'28児童発達支援(基本１)'!H1730</f>
        <v>560</v>
      </c>
      <c r="I1730" s="517" t="s">
        <v>18</v>
      </c>
      <c r="J1730" s="604"/>
      <c r="K1730" s="605"/>
      <c r="L1730" s="518"/>
      <c r="M1730" s="516"/>
      <c r="N1730" s="517"/>
      <c r="O1730" s="518"/>
      <c r="P1730" s="516"/>
      <c r="Q1730" s="517"/>
      <c r="R1730" s="517"/>
      <c r="S1730" s="517"/>
      <c r="T1730" s="777"/>
      <c r="U1730" s="529"/>
      <c r="V1730" s="518"/>
      <c r="W1730" s="882" t="s">
        <v>4700</v>
      </c>
      <c r="X1730" s="362" t="s">
        <v>163</v>
      </c>
      <c r="Y1730" s="356">
        <v>0.85</v>
      </c>
      <c r="Z1730" s="355"/>
      <c r="AA1730" s="247"/>
      <c r="AB1730" s="247"/>
      <c r="AC1730" s="391">
        <f>ROUND(ROUND(H1730*O$8,0)*Y1730,0)</f>
        <v>333</v>
      </c>
      <c r="AD1730" s="268"/>
    </row>
    <row r="1731" spans="1:30" ht="17.100000000000001" customHeight="1">
      <c r="A1731" s="243">
        <v>61</v>
      </c>
      <c r="B1731" s="243">
        <v>7972</v>
      </c>
      <c r="C1731" s="870" t="s">
        <v>8562</v>
      </c>
      <c r="D1731" s="520"/>
      <c r="E1731" s="522"/>
      <c r="F1731" s="1620"/>
      <c r="G1731" s="1634"/>
      <c r="H1731" s="517"/>
      <c r="I1731" s="538"/>
      <c r="J1731" s="604"/>
      <c r="K1731" s="605"/>
      <c r="L1731" s="518"/>
      <c r="M1731" s="516"/>
      <c r="N1731" s="517"/>
      <c r="O1731" s="518"/>
      <c r="P1731" s="516"/>
      <c r="Q1731" s="517"/>
      <c r="R1731" s="517"/>
      <c r="S1731" s="517"/>
      <c r="T1731" s="1580" t="s">
        <v>4703</v>
      </c>
      <c r="U1731" s="362" t="s">
        <v>163</v>
      </c>
      <c r="V1731" s="356">
        <v>0.7</v>
      </c>
      <c r="W1731" s="523"/>
      <c r="X1731" s="524"/>
      <c r="Y1731" s="524"/>
      <c r="Z1731" s="247"/>
      <c r="AA1731" s="247"/>
      <c r="AB1731" s="247"/>
      <c r="AC1731" s="391">
        <f>ROUND(ROUND(H1730*O$8,0)*V1731,0)</f>
        <v>274</v>
      </c>
      <c r="AD1731" s="268"/>
    </row>
    <row r="1732" spans="1:30" ht="45" customHeight="1">
      <c r="A1732" s="243">
        <v>61</v>
      </c>
      <c r="B1732" s="243">
        <v>7973</v>
      </c>
      <c r="C1732" s="870" t="s">
        <v>8563</v>
      </c>
      <c r="D1732" s="527"/>
      <c r="E1732" s="522"/>
      <c r="F1732" s="1620"/>
      <c r="G1732" s="1634"/>
      <c r="H1732" s="517"/>
      <c r="I1732" s="538"/>
      <c r="J1732" s="604"/>
      <c r="K1732" s="605"/>
      <c r="L1732" s="518"/>
      <c r="M1732" s="516"/>
      <c r="N1732" s="517"/>
      <c r="O1732" s="518"/>
      <c r="P1732" s="516"/>
      <c r="Q1732" s="517"/>
      <c r="R1732" s="517"/>
      <c r="S1732" s="517"/>
      <c r="T1732" s="1642"/>
      <c r="U1732" s="537"/>
      <c r="V1732" s="783"/>
      <c r="W1732" s="882" t="s">
        <v>4700</v>
      </c>
      <c r="X1732" s="362" t="s">
        <v>163</v>
      </c>
      <c r="Y1732" s="356">
        <v>0.85</v>
      </c>
      <c r="Z1732" s="355"/>
      <c r="AA1732" s="247"/>
      <c r="AB1732" s="247"/>
      <c r="AC1732" s="391">
        <f>ROUND(ROUND(ROUND(H1730*O$8,0)*V1731,0)*Y1732,0)</f>
        <v>233</v>
      </c>
      <c r="AD1732" s="268"/>
    </row>
    <row r="1733" spans="1:30" ht="17.100000000000001" customHeight="1">
      <c r="A1733" s="243">
        <v>61</v>
      </c>
      <c r="B1733" s="243">
        <v>7974</v>
      </c>
      <c r="C1733" s="870" t="s">
        <v>8564</v>
      </c>
      <c r="D1733" s="527"/>
      <c r="E1733" s="522"/>
      <c r="F1733" s="796"/>
      <c r="G1733" s="796"/>
      <c r="H1733" s="517"/>
      <c r="I1733" s="538"/>
      <c r="J1733" s="604"/>
      <c r="K1733" s="605"/>
      <c r="L1733" s="518"/>
      <c r="M1733" s="516"/>
      <c r="N1733" s="517"/>
      <c r="O1733" s="518"/>
      <c r="P1733" s="516"/>
      <c r="Q1733" s="517"/>
      <c r="R1733" s="517"/>
      <c r="S1733" s="518"/>
      <c r="T1733" s="1580" t="s">
        <v>4708</v>
      </c>
      <c r="U1733" s="643" t="s">
        <v>163</v>
      </c>
      <c r="V1733" s="365">
        <v>0.85</v>
      </c>
      <c r="W1733" s="523"/>
      <c r="X1733" s="524"/>
      <c r="Y1733" s="524"/>
      <c r="Z1733" s="247"/>
      <c r="AA1733" s="247"/>
      <c r="AB1733" s="247"/>
      <c r="AC1733" s="391">
        <f>ROUND(ROUND(H1730*O$8,0)*V1733,0)</f>
        <v>333</v>
      </c>
      <c r="AD1733" s="268"/>
    </row>
    <row r="1734" spans="1:30" ht="45" customHeight="1">
      <c r="A1734" s="243">
        <v>61</v>
      </c>
      <c r="B1734" s="243">
        <v>7975</v>
      </c>
      <c r="C1734" s="870" t="s">
        <v>8565</v>
      </c>
      <c r="D1734" s="809"/>
      <c r="E1734" s="544"/>
      <c r="F1734" s="805"/>
      <c r="G1734" s="805"/>
      <c r="H1734" s="805"/>
      <c r="I1734" s="804"/>
      <c r="J1734" s="806"/>
      <c r="K1734" s="807"/>
      <c r="L1734" s="526"/>
      <c r="M1734" s="319"/>
      <c r="N1734" s="288"/>
      <c r="O1734" s="526"/>
      <c r="P1734" s="319"/>
      <c r="Q1734" s="288"/>
      <c r="R1734" s="288"/>
      <c r="S1734" s="288"/>
      <c r="T1734" s="1642"/>
      <c r="U1734" s="537"/>
      <c r="V1734" s="783"/>
      <c r="W1734" s="882" t="s">
        <v>4700</v>
      </c>
      <c r="X1734" s="354" t="s">
        <v>163</v>
      </c>
      <c r="Y1734" s="355">
        <v>0.85</v>
      </c>
      <c r="Z1734" s="355"/>
      <c r="AA1734" s="247"/>
      <c r="AB1734" s="247"/>
      <c r="AC1734" s="391">
        <f>ROUND(ROUND(ROUND(H1730*O$8,0)*V1733,0)*Y1734,0)</f>
        <v>283</v>
      </c>
      <c r="AD1734" s="330"/>
    </row>
  </sheetData>
  <mergeCells count="1115">
    <mergeCell ref="T15:T18"/>
    <mergeCell ref="W17:W18"/>
    <mergeCell ref="P19:P21"/>
    <mergeCell ref="Q19:Q22"/>
    <mergeCell ref="W21:W22"/>
    <mergeCell ref="T23:T25"/>
    <mergeCell ref="R25:S25"/>
    <mergeCell ref="W25:W26"/>
    <mergeCell ref="D7:D11"/>
    <mergeCell ref="E7:E11"/>
    <mergeCell ref="F7:F9"/>
    <mergeCell ref="M7:M10"/>
    <mergeCell ref="W9:W10"/>
    <mergeCell ref="T11:T13"/>
    <mergeCell ref="W13:W14"/>
    <mergeCell ref="T51:T54"/>
    <mergeCell ref="W53:W54"/>
    <mergeCell ref="P55:P57"/>
    <mergeCell ref="Q55:Q58"/>
    <mergeCell ref="W57:W58"/>
    <mergeCell ref="T59:T61"/>
    <mergeCell ref="R61:S61"/>
    <mergeCell ref="W61:W62"/>
    <mergeCell ref="R39:S39"/>
    <mergeCell ref="T39:T42"/>
    <mergeCell ref="W41:W42"/>
    <mergeCell ref="J43:J45"/>
    <mergeCell ref="W45:W46"/>
    <mergeCell ref="T47:T49"/>
    <mergeCell ref="W49:W50"/>
    <mergeCell ref="R27:S27"/>
    <mergeCell ref="T27:T30"/>
    <mergeCell ref="W29:W30"/>
    <mergeCell ref="Q31:Q34"/>
    <mergeCell ref="W33:W34"/>
    <mergeCell ref="T35:T37"/>
    <mergeCell ref="R37:S37"/>
    <mergeCell ref="W37:W38"/>
    <mergeCell ref="T87:T90"/>
    <mergeCell ref="W89:W90"/>
    <mergeCell ref="P91:P93"/>
    <mergeCell ref="Q91:Q94"/>
    <mergeCell ref="W93:W94"/>
    <mergeCell ref="T95:T97"/>
    <mergeCell ref="R97:S97"/>
    <mergeCell ref="W97:W98"/>
    <mergeCell ref="R75:S75"/>
    <mergeCell ref="T75:T78"/>
    <mergeCell ref="W77:W78"/>
    <mergeCell ref="F79:F81"/>
    <mergeCell ref="W81:W82"/>
    <mergeCell ref="T83:T85"/>
    <mergeCell ref="W85:W86"/>
    <mergeCell ref="R63:S63"/>
    <mergeCell ref="T63:T66"/>
    <mergeCell ref="W65:W66"/>
    <mergeCell ref="Q67:Q70"/>
    <mergeCell ref="W69:W70"/>
    <mergeCell ref="T71:T73"/>
    <mergeCell ref="R73:S73"/>
    <mergeCell ref="W73:W74"/>
    <mergeCell ref="T123:T126"/>
    <mergeCell ref="W125:W126"/>
    <mergeCell ref="P127:P129"/>
    <mergeCell ref="Q127:Q130"/>
    <mergeCell ref="W129:W130"/>
    <mergeCell ref="T131:T133"/>
    <mergeCell ref="R133:S133"/>
    <mergeCell ref="W133:W134"/>
    <mergeCell ref="R111:S111"/>
    <mergeCell ref="T111:T114"/>
    <mergeCell ref="W113:W114"/>
    <mergeCell ref="J115:J117"/>
    <mergeCell ref="W117:W118"/>
    <mergeCell ref="T119:T121"/>
    <mergeCell ref="W121:W122"/>
    <mergeCell ref="R99:S99"/>
    <mergeCell ref="T99:T102"/>
    <mergeCell ref="W101:W102"/>
    <mergeCell ref="Q103:Q106"/>
    <mergeCell ref="W105:W106"/>
    <mergeCell ref="T107:T109"/>
    <mergeCell ref="R109:S109"/>
    <mergeCell ref="W109:W110"/>
    <mergeCell ref="T159:T162"/>
    <mergeCell ref="W161:W162"/>
    <mergeCell ref="P163:P165"/>
    <mergeCell ref="Q163:Q166"/>
    <mergeCell ref="W165:W166"/>
    <mergeCell ref="T167:T169"/>
    <mergeCell ref="R169:S169"/>
    <mergeCell ref="W169:W170"/>
    <mergeCell ref="R147:S147"/>
    <mergeCell ref="T147:T150"/>
    <mergeCell ref="W149:W150"/>
    <mergeCell ref="F151:F153"/>
    <mergeCell ref="W153:W154"/>
    <mergeCell ref="T155:T157"/>
    <mergeCell ref="W157:W158"/>
    <mergeCell ref="R135:S135"/>
    <mergeCell ref="T135:T138"/>
    <mergeCell ref="W137:W138"/>
    <mergeCell ref="Q139:Q142"/>
    <mergeCell ref="W141:W142"/>
    <mergeCell ref="T143:T145"/>
    <mergeCell ref="R145:S145"/>
    <mergeCell ref="W145:W146"/>
    <mergeCell ref="T195:T198"/>
    <mergeCell ref="W197:W198"/>
    <mergeCell ref="P199:P201"/>
    <mergeCell ref="Q199:Q202"/>
    <mergeCell ref="W201:W202"/>
    <mergeCell ref="T203:T205"/>
    <mergeCell ref="R205:S205"/>
    <mergeCell ref="W205:W206"/>
    <mergeCell ref="R183:S183"/>
    <mergeCell ref="T183:T186"/>
    <mergeCell ref="W185:W186"/>
    <mergeCell ref="J187:J189"/>
    <mergeCell ref="W189:W190"/>
    <mergeCell ref="T191:T193"/>
    <mergeCell ref="W193:W194"/>
    <mergeCell ref="R171:S171"/>
    <mergeCell ref="T171:T174"/>
    <mergeCell ref="W173:W174"/>
    <mergeCell ref="Q175:Q178"/>
    <mergeCell ref="W177:W178"/>
    <mergeCell ref="T179:T181"/>
    <mergeCell ref="R181:S181"/>
    <mergeCell ref="W181:W182"/>
    <mergeCell ref="T231:T234"/>
    <mergeCell ref="W233:W234"/>
    <mergeCell ref="P235:P237"/>
    <mergeCell ref="Q235:Q238"/>
    <mergeCell ref="W237:W238"/>
    <mergeCell ref="T239:T241"/>
    <mergeCell ref="R241:S241"/>
    <mergeCell ref="W241:W242"/>
    <mergeCell ref="R219:S219"/>
    <mergeCell ref="T219:T222"/>
    <mergeCell ref="W221:W222"/>
    <mergeCell ref="F223:F225"/>
    <mergeCell ref="W225:W226"/>
    <mergeCell ref="T227:T229"/>
    <mergeCell ref="W229:W230"/>
    <mergeCell ref="R207:S207"/>
    <mergeCell ref="T207:T210"/>
    <mergeCell ref="W209:W210"/>
    <mergeCell ref="Q211:Q214"/>
    <mergeCell ref="W213:W214"/>
    <mergeCell ref="T215:T217"/>
    <mergeCell ref="R217:S217"/>
    <mergeCell ref="W217:W218"/>
    <mergeCell ref="T267:T270"/>
    <mergeCell ref="W269:W270"/>
    <mergeCell ref="P271:P273"/>
    <mergeCell ref="Q271:Q274"/>
    <mergeCell ref="W273:W274"/>
    <mergeCell ref="T275:T277"/>
    <mergeCell ref="R277:S277"/>
    <mergeCell ref="W277:W278"/>
    <mergeCell ref="R255:S255"/>
    <mergeCell ref="T255:T258"/>
    <mergeCell ref="W257:W258"/>
    <mergeCell ref="J259:J261"/>
    <mergeCell ref="W261:W262"/>
    <mergeCell ref="T263:T265"/>
    <mergeCell ref="W265:W266"/>
    <mergeCell ref="R243:S243"/>
    <mergeCell ref="T243:T246"/>
    <mergeCell ref="W245:W246"/>
    <mergeCell ref="Q247:Q250"/>
    <mergeCell ref="W249:W250"/>
    <mergeCell ref="T251:T253"/>
    <mergeCell ref="R253:S253"/>
    <mergeCell ref="W253:W254"/>
    <mergeCell ref="T303:T306"/>
    <mergeCell ref="W305:W306"/>
    <mergeCell ref="P307:P309"/>
    <mergeCell ref="Q307:Q310"/>
    <mergeCell ref="W309:W310"/>
    <mergeCell ref="T311:T313"/>
    <mergeCell ref="R313:S313"/>
    <mergeCell ref="W313:W314"/>
    <mergeCell ref="R291:S291"/>
    <mergeCell ref="T291:T294"/>
    <mergeCell ref="W293:W294"/>
    <mergeCell ref="F295:F297"/>
    <mergeCell ref="W297:W298"/>
    <mergeCell ref="T299:T301"/>
    <mergeCell ref="W301:W302"/>
    <mergeCell ref="R279:S279"/>
    <mergeCell ref="T279:T282"/>
    <mergeCell ref="W281:W282"/>
    <mergeCell ref="Q283:Q286"/>
    <mergeCell ref="W285:W286"/>
    <mergeCell ref="T287:T289"/>
    <mergeCell ref="R289:S289"/>
    <mergeCell ref="W289:W290"/>
    <mergeCell ref="T339:T342"/>
    <mergeCell ref="W341:W342"/>
    <mergeCell ref="P343:P345"/>
    <mergeCell ref="Q343:Q346"/>
    <mergeCell ref="W345:W346"/>
    <mergeCell ref="T347:T349"/>
    <mergeCell ref="R349:S349"/>
    <mergeCell ref="W349:W350"/>
    <mergeCell ref="R327:S327"/>
    <mergeCell ref="T327:T330"/>
    <mergeCell ref="W329:W330"/>
    <mergeCell ref="J331:J333"/>
    <mergeCell ref="W333:W334"/>
    <mergeCell ref="T335:T337"/>
    <mergeCell ref="W337:W338"/>
    <mergeCell ref="R315:S315"/>
    <mergeCell ref="T315:T318"/>
    <mergeCell ref="W317:W318"/>
    <mergeCell ref="Q319:Q322"/>
    <mergeCell ref="W321:W322"/>
    <mergeCell ref="T323:T325"/>
    <mergeCell ref="R325:S325"/>
    <mergeCell ref="W325:W326"/>
    <mergeCell ref="T375:T378"/>
    <mergeCell ref="W377:W378"/>
    <mergeCell ref="P379:P381"/>
    <mergeCell ref="Q379:Q382"/>
    <mergeCell ref="W381:W382"/>
    <mergeCell ref="T383:T385"/>
    <mergeCell ref="R385:S385"/>
    <mergeCell ref="W385:W386"/>
    <mergeCell ref="R363:S363"/>
    <mergeCell ref="T363:T366"/>
    <mergeCell ref="W365:W366"/>
    <mergeCell ref="F367:F369"/>
    <mergeCell ref="W369:W370"/>
    <mergeCell ref="T371:T373"/>
    <mergeCell ref="W373:W374"/>
    <mergeCell ref="R351:S351"/>
    <mergeCell ref="T351:T354"/>
    <mergeCell ref="W353:W354"/>
    <mergeCell ref="Q355:Q358"/>
    <mergeCell ref="W357:W358"/>
    <mergeCell ref="T359:T361"/>
    <mergeCell ref="R361:S361"/>
    <mergeCell ref="W361:W362"/>
    <mergeCell ref="T411:T414"/>
    <mergeCell ref="W413:W414"/>
    <mergeCell ref="P415:P417"/>
    <mergeCell ref="Q415:Q418"/>
    <mergeCell ref="W417:W418"/>
    <mergeCell ref="T419:T421"/>
    <mergeCell ref="R421:S421"/>
    <mergeCell ref="W421:W422"/>
    <mergeCell ref="R399:S399"/>
    <mergeCell ref="T399:T402"/>
    <mergeCell ref="W401:W402"/>
    <mergeCell ref="J403:J405"/>
    <mergeCell ref="W405:W406"/>
    <mergeCell ref="T407:T409"/>
    <mergeCell ref="W409:W410"/>
    <mergeCell ref="R387:S387"/>
    <mergeCell ref="T387:T390"/>
    <mergeCell ref="W389:W390"/>
    <mergeCell ref="Q391:Q394"/>
    <mergeCell ref="W393:W394"/>
    <mergeCell ref="T395:T397"/>
    <mergeCell ref="R397:S397"/>
    <mergeCell ref="W397:W398"/>
    <mergeCell ref="T447:T450"/>
    <mergeCell ref="W449:W450"/>
    <mergeCell ref="P451:P453"/>
    <mergeCell ref="Q451:Q454"/>
    <mergeCell ref="W453:W454"/>
    <mergeCell ref="T455:T457"/>
    <mergeCell ref="R457:S457"/>
    <mergeCell ref="W457:W458"/>
    <mergeCell ref="R435:S435"/>
    <mergeCell ref="T435:T438"/>
    <mergeCell ref="W437:W438"/>
    <mergeCell ref="F439:F441"/>
    <mergeCell ref="W441:W442"/>
    <mergeCell ref="T443:T445"/>
    <mergeCell ref="W445:W446"/>
    <mergeCell ref="R423:S423"/>
    <mergeCell ref="T423:T426"/>
    <mergeCell ref="W425:W426"/>
    <mergeCell ref="Q427:Q430"/>
    <mergeCell ref="W429:W430"/>
    <mergeCell ref="T431:T433"/>
    <mergeCell ref="R433:S433"/>
    <mergeCell ref="W433:W434"/>
    <mergeCell ref="T483:T486"/>
    <mergeCell ref="W485:W486"/>
    <mergeCell ref="P487:P489"/>
    <mergeCell ref="Q487:Q490"/>
    <mergeCell ref="W489:W490"/>
    <mergeCell ref="T491:T493"/>
    <mergeCell ref="R493:S493"/>
    <mergeCell ref="W493:W494"/>
    <mergeCell ref="R471:S471"/>
    <mergeCell ref="T471:T474"/>
    <mergeCell ref="W473:W474"/>
    <mergeCell ref="J475:J477"/>
    <mergeCell ref="W477:W478"/>
    <mergeCell ref="T479:T481"/>
    <mergeCell ref="W481:W482"/>
    <mergeCell ref="R459:S459"/>
    <mergeCell ref="T459:T462"/>
    <mergeCell ref="W461:W462"/>
    <mergeCell ref="Q463:Q466"/>
    <mergeCell ref="W465:W466"/>
    <mergeCell ref="T467:T469"/>
    <mergeCell ref="R469:S469"/>
    <mergeCell ref="W469:W470"/>
    <mergeCell ref="T515:T517"/>
    <mergeCell ref="W517:W518"/>
    <mergeCell ref="T519:T522"/>
    <mergeCell ref="W521:W522"/>
    <mergeCell ref="P523:P525"/>
    <mergeCell ref="Q523:Q526"/>
    <mergeCell ref="W525:W526"/>
    <mergeCell ref="R507:S507"/>
    <mergeCell ref="T507:T510"/>
    <mergeCell ref="W509:W510"/>
    <mergeCell ref="E511:E513"/>
    <mergeCell ref="F511:F513"/>
    <mergeCell ref="W513:W514"/>
    <mergeCell ref="R495:S495"/>
    <mergeCell ref="T495:T498"/>
    <mergeCell ref="W497:W498"/>
    <mergeCell ref="Q499:Q502"/>
    <mergeCell ref="W501:W502"/>
    <mergeCell ref="T503:T505"/>
    <mergeCell ref="R505:S505"/>
    <mergeCell ref="W505:W506"/>
    <mergeCell ref="J547:J549"/>
    <mergeCell ref="W549:W550"/>
    <mergeCell ref="T551:T553"/>
    <mergeCell ref="W553:W554"/>
    <mergeCell ref="T555:T558"/>
    <mergeCell ref="W557:W558"/>
    <mergeCell ref="Q535:Q538"/>
    <mergeCell ref="W537:W538"/>
    <mergeCell ref="T539:T541"/>
    <mergeCell ref="R541:S541"/>
    <mergeCell ref="W541:W542"/>
    <mergeCell ref="R543:S543"/>
    <mergeCell ref="T543:T546"/>
    <mergeCell ref="W545:W546"/>
    <mergeCell ref="T527:T529"/>
    <mergeCell ref="R529:S529"/>
    <mergeCell ref="W529:W530"/>
    <mergeCell ref="R531:S531"/>
    <mergeCell ref="T531:T534"/>
    <mergeCell ref="W533:W534"/>
    <mergeCell ref="R579:S579"/>
    <mergeCell ref="T579:T582"/>
    <mergeCell ref="W581:W582"/>
    <mergeCell ref="F583:F585"/>
    <mergeCell ref="W585:W586"/>
    <mergeCell ref="T587:T589"/>
    <mergeCell ref="W589:W590"/>
    <mergeCell ref="R567:S567"/>
    <mergeCell ref="T567:T570"/>
    <mergeCell ref="W569:W570"/>
    <mergeCell ref="Q571:Q574"/>
    <mergeCell ref="W573:W574"/>
    <mergeCell ref="T575:T577"/>
    <mergeCell ref="R577:S577"/>
    <mergeCell ref="W577:W578"/>
    <mergeCell ref="P559:P561"/>
    <mergeCell ref="Q559:Q562"/>
    <mergeCell ref="W561:W562"/>
    <mergeCell ref="T563:T565"/>
    <mergeCell ref="R565:S565"/>
    <mergeCell ref="W565:W566"/>
    <mergeCell ref="R615:S615"/>
    <mergeCell ref="T615:T618"/>
    <mergeCell ref="W617:W618"/>
    <mergeCell ref="J619:J621"/>
    <mergeCell ref="W621:W622"/>
    <mergeCell ref="T623:T625"/>
    <mergeCell ref="W625:W626"/>
    <mergeCell ref="R603:S603"/>
    <mergeCell ref="T603:T606"/>
    <mergeCell ref="W605:W606"/>
    <mergeCell ref="Q607:Q610"/>
    <mergeCell ref="W609:W610"/>
    <mergeCell ref="T611:T613"/>
    <mergeCell ref="R613:S613"/>
    <mergeCell ref="W613:W614"/>
    <mergeCell ref="T591:T594"/>
    <mergeCell ref="W593:W594"/>
    <mergeCell ref="P595:P597"/>
    <mergeCell ref="Q595:Q598"/>
    <mergeCell ref="W597:W598"/>
    <mergeCell ref="T599:T601"/>
    <mergeCell ref="R601:S601"/>
    <mergeCell ref="W601:W602"/>
    <mergeCell ref="R651:S651"/>
    <mergeCell ref="T651:T654"/>
    <mergeCell ref="W653:W654"/>
    <mergeCell ref="F655:F657"/>
    <mergeCell ref="W657:W658"/>
    <mergeCell ref="T659:T661"/>
    <mergeCell ref="W661:W662"/>
    <mergeCell ref="R639:S639"/>
    <mergeCell ref="T639:T642"/>
    <mergeCell ref="W641:W642"/>
    <mergeCell ref="Q643:Q646"/>
    <mergeCell ref="W645:W646"/>
    <mergeCell ref="T647:T649"/>
    <mergeCell ref="R649:S649"/>
    <mergeCell ref="W649:W650"/>
    <mergeCell ref="T627:T630"/>
    <mergeCell ref="W629:W630"/>
    <mergeCell ref="P631:P633"/>
    <mergeCell ref="Q631:Q634"/>
    <mergeCell ref="W633:W634"/>
    <mergeCell ref="T635:T637"/>
    <mergeCell ref="R637:S637"/>
    <mergeCell ref="W637:W638"/>
    <mergeCell ref="R687:S687"/>
    <mergeCell ref="T687:T690"/>
    <mergeCell ref="W689:W690"/>
    <mergeCell ref="J691:J693"/>
    <mergeCell ref="W693:W694"/>
    <mergeCell ref="T695:T697"/>
    <mergeCell ref="W697:W698"/>
    <mergeCell ref="R675:S675"/>
    <mergeCell ref="T675:T678"/>
    <mergeCell ref="W677:W678"/>
    <mergeCell ref="Q679:Q682"/>
    <mergeCell ref="W681:W682"/>
    <mergeCell ref="T683:T685"/>
    <mergeCell ref="R685:S685"/>
    <mergeCell ref="W685:W686"/>
    <mergeCell ref="T663:T666"/>
    <mergeCell ref="W665:W666"/>
    <mergeCell ref="P667:P669"/>
    <mergeCell ref="Q667:Q670"/>
    <mergeCell ref="W669:W670"/>
    <mergeCell ref="T671:T673"/>
    <mergeCell ref="R673:S673"/>
    <mergeCell ref="W673:W674"/>
    <mergeCell ref="R723:S723"/>
    <mergeCell ref="T723:T726"/>
    <mergeCell ref="W725:W726"/>
    <mergeCell ref="F727:F729"/>
    <mergeCell ref="W729:W730"/>
    <mergeCell ref="T731:T733"/>
    <mergeCell ref="W733:W734"/>
    <mergeCell ref="R711:S711"/>
    <mergeCell ref="T711:T714"/>
    <mergeCell ref="W713:W714"/>
    <mergeCell ref="Q715:Q718"/>
    <mergeCell ref="W717:W718"/>
    <mergeCell ref="T719:T721"/>
    <mergeCell ref="R721:S721"/>
    <mergeCell ref="W721:W722"/>
    <mergeCell ref="T699:T702"/>
    <mergeCell ref="W701:W702"/>
    <mergeCell ref="P703:P705"/>
    <mergeCell ref="Q703:Q706"/>
    <mergeCell ref="W705:W706"/>
    <mergeCell ref="T707:T709"/>
    <mergeCell ref="R709:S709"/>
    <mergeCell ref="W709:W710"/>
    <mergeCell ref="J763:J765"/>
    <mergeCell ref="W765:W766"/>
    <mergeCell ref="T767:T769"/>
    <mergeCell ref="W769:W770"/>
    <mergeCell ref="R747:S747"/>
    <mergeCell ref="T747:T750"/>
    <mergeCell ref="W749:W750"/>
    <mergeCell ref="Q751:Q754"/>
    <mergeCell ref="W753:W754"/>
    <mergeCell ref="T755:T757"/>
    <mergeCell ref="R757:S757"/>
    <mergeCell ref="W757:W758"/>
    <mergeCell ref="T735:T738"/>
    <mergeCell ref="W737:W738"/>
    <mergeCell ref="P739:P741"/>
    <mergeCell ref="Q739:Q742"/>
    <mergeCell ref="W741:W742"/>
    <mergeCell ref="T743:T745"/>
    <mergeCell ref="R745:S745"/>
    <mergeCell ref="W745:W746"/>
    <mergeCell ref="R783:S783"/>
    <mergeCell ref="T783:T786"/>
    <mergeCell ref="W785:W786"/>
    <mergeCell ref="Q787:Q790"/>
    <mergeCell ref="W789:W790"/>
    <mergeCell ref="T791:T793"/>
    <mergeCell ref="R793:S793"/>
    <mergeCell ref="W793:W794"/>
    <mergeCell ref="T771:T774"/>
    <mergeCell ref="W773:W774"/>
    <mergeCell ref="P775:P777"/>
    <mergeCell ref="Q775:Q778"/>
    <mergeCell ref="W777:W778"/>
    <mergeCell ref="T779:T781"/>
    <mergeCell ref="R781:S781"/>
    <mergeCell ref="W781:W782"/>
    <mergeCell ref="R759:S759"/>
    <mergeCell ref="T759:T762"/>
    <mergeCell ref="W761:W762"/>
    <mergeCell ref="T815:T817"/>
    <mergeCell ref="R817:S817"/>
    <mergeCell ref="W817:W818"/>
    <mergeCell ref="R819:S819"/>
    <mergeCell ref="T819:T822"/>
    <mergeCell ref="W821:W822"/>
    <mergeCell ref="T803:T805"/>
    <mergeCell ref="W805:W806"/>
    <mergeCell ref="T807:T810"/>
    <mergeCell ref="W809:W810"/>
    <mergeCell ref="P811:P813"/>
    <mergeCell ref="Q811:Q814"/>
    <mergeCell ref="W813:W814"/>
    <mergeCell ref="R795:S795"/>
    <mergeCell ref="T795:T798"/>
    <mergeCell ref="W797:W798"/>
    <mergeCell ref="E799:E801"/>
    <mergeCell ref="F799:F801"/>
    <mergeCell ref="W801:W802"/>
    <mergeCell ref="P847:P849"/>
    <mergeCell ref="Q847:Q850"/>
    <mergeCell ref="W849:W850"/>
    <mergeCell ref="T851:T853"/>
    <mergeCell ref="R853:S853"/>
    <mergeCell ref="W853:W854"/>
    <mergeCell ref="J835:J837"/>
    <mergeCell ref="W837:W838"/>
    <mergeCell ref="T839:T841"/>
    <mergeCell ref="W841:W842"/>
    <mergeCell ref="T843:T846"/>
    <mergeCell ref="W845:W846"/>
    <mergeCell ref="Q823:Q826"/>
    <mergeCell ref="W825:W826"/>
    <mergeCell ref="T827:T829"/>
    <mergeCell ref="R829:S829"/>
    <mergeCell ref="W829:W830"/>
    <mergeCell ref="R831:S831"/>
    <mergeCell ref="T831:T834"/>
    <mergeCell ref="W833:W834"/>
    <mergeCell ref="T879:T882"/>
    <mergeCell ref="W881:W882"/>
    <mergeCell ref="P883:P885"/>
    <mergeCell ref="Q883:Q886"/>
    <mergeCell ref="W885:W886"/>
    <mergeCell ref="T887:T889"/>
    <mergeCell ref="R889:S889"/>
    <mergeCell ref="W889:W890"/>
    <mergeCell ref="R867:S867"/>
    <mergeCell ref="T867:T870"/>
    <mergeCell ref="W869:W870"/>
    <mergeCell ref="F871:F873"/>
    <mergeCell ref="W873:W874"/>
    <mergeCell ref="T875:T877"/>
    <mergeCell ref="W877:W878"/>
    <mergeCell ref="R855:S855"/>
    <mergeCell ref="T855:T858"/>
    <mergeCell ref="W857:W858"/>
    <mergeCell ref="Q859:Q862"/>
    <mergeCell ref="W861:W862"/>
    <mergeCell ref="T863:T865"/>
    <mergeCell ref="R865:S865"/>
    <mergeCell ref="W865:W866"/>
    <mergeCell ref="T915:T918"/>
    <mergeCell ref="W917:W918"/>
    <mergeCell ref="P919:P921"/>
    <mergeCell ref="Q919:Q922"/>
    <mergeCell ref="W921:W922"/>
    <mergeCell ref="T923:T925"/>
    <mergeCell ref="R925:S925"/>
    <mergeCell ref="W925:W926"/>
    <mergeCell ref="R903:S903"/>
    <mergeCell ref="T903:T906"/>
    <mergeCell ref="W905:W906"/>
    <mergeCell ref="J907:J909"/>
    <mergeCell ref="W909:W910"/>
    <mergeCell ref="T911:T913"/>
    <mergeCell ref="W913:W914"/>
    <mergeCell ref="R891:S891"/>
    <mergeCell ref="T891:T894"/>
    <mergeCell ref="W893:W894"/>
    <mergeCell ref="Q895:Q898"/>
    <mergeCell ref="W897:W898"/>
    <mergeCell ref="T899:T901"/>
    <mergeCell ref="R901:S901"/>
    <mergeCell ref="W901:W902"/>
    <mergeCell ref="T951:T954"/>
    <mergeCell ref="W953:W954"/>
    <mergeCell ref="P955:P957"/>
    <mergeCell ref="Q955:Q958"/>
    <mergeCell ref="W957:W958"/>
    <mergeCell ref="T959:T961"/>
    <mergeCell ref="R961:S961"/>
    <mergeCell ref="W961:W962"/>
    <mergeCell ref="R939:S939"/>
    <mergeCell ref="T939:T942"/>
    <mergeCell ref="W941:W942"/>
    <mergeCell ref="F943:F945"/>
    <mergeCell ref="W945:W946"/>
    <mergeCell ref="T947:T949"/>
    <mergeCell ref="W949:W950"/>
    <mergeCell ref="R927:S927"/>
    <mergeCell ref="T927:T930"/>
    <mergeCell ref="W929:W930"/>
    <mergeCell ref="Q931:Q934"/>
    <mergeCell ref="W933:W934"/>
    <mergeCell ref="T935:T937"/>
    <mergeCell ref="R937:S937"/>
    <mergeCell ref="W937:W938"/>
    <mergeCell ref="T987:T990"/>
    <mergeCell ref="W989:W990"/>
    <mergeCell ref="P991:P993"/>
    <mergeCell ref="Q991:Q994"/>
    <mergeCell ref="W993:W994"/>
    <mergeCell ref="T995:T997"/>
    <mergeCell ref="R997:S997"/>
    <mergeCell ref="W997:W998"/>
    <mergeCell ref="R975:S975"/>
    <mergeCell ref="T975:T978"/>
    <mergeCell ref="W977:W978"/>
    <mergeCell ref="J979:J981"/>
    <mergeCell ref="W981:W982"/>
    <mergeCell ref="T983:T985"/>
    <mergeCell ref="W985:W986"/>
    <mergeCell ref="R963:S963"/>
    <mergeCell ref="T963:T966"/>
    <mergeCell ref="W965:W966"/>
    <mergeCell ref="Q967:Q970"/>
    <mergeCell ref="W969:W970"/>
    <mergeCell ref="T971:T973"/>
    <mergeCell ref="R973:S973"/>
    <mergeCell ref="W973:W974"/>
    <mergeCell ref="T1019:T1021"/>
    <mergeCell ref="W1021:W1022"/>
    <mergeCell ref="T1023:T1026"/>
    <mergeCell ref="W1025:W1026"/>
    <mergeCell ref="P1027:P1029"/>
    <mergeCell ref="Q1027:Q1030"/>
    <mergeCell ref="W1029:W1030"/>
    <mergeCell ref="R1011:S1011"/>
    <mergeCell ref="T1011:T1014"/>
    <mergeCell ref="W1013:W1014"/>
    <mergeCell ref="D1015:D1018"/>
    <mergeCell ref="E1015:E1018"/>
    <mergeCell ref="F1015:F1017"/>
    <mergeCell ref="G1015:G1017"/>
    <mergeCell ref="W1017:W1018"/>
    <mergeCell ref="R999:S999"/>
    <mergeCell ref="T999:T1002"/>
    <mergeCell ref="W1001:W1002"/>
    <mergeCell ref="Q1003:Q1006"/>
    <mergeCell ref="W1005:W1006"/>
    <mergeCell ref="T1007:T1009"/>
    <mergeCell ref="R1009:S1009"/>
    <mergeCell ref="W1009:W1010"/>
    <mergeCell ref="J1051:J1053"/>
    <mergeCell ref="W1053:W1054"/>
    <mergeCell ref="T1055:T1057"/>
    <mergeCell ref="W1057:W1058"/>
    <mergeCell ref="T1059:T1062"/>
    <mergeCell ref="W1061:W1062"/>
    <mergeCell ref="Q1039:Q1042"/>
    <mergeCell ref="W1041:W1042"/>
    <mergeCell ref="T1043:T1045"/>
    <mergeCell ref="R1045:S1045"/>
    <mergeCell ref="W1045:W1046"/>
    <mergeCell ref="R1047:S1047"/>
    <mergeCell ref="T1047:T1050"/>
    <mergeCell ref="W1049:W1050"/>
    <mergeCell ref="T1031:T1033"/>
    <mergeCell ref="R1033:S1033"/>
    <mergeCell ref="W1033:W1034"/>
    <mergeCell ref="R1035:S1035"/>
    <mergeCell ref="T1035:T1038"/>
    <mergeCell ref="W1037:W1038"/>
    <mergeCell ref="R1083:S1083"/>
    <mergeCell ref="T1083:T1086"/>
    <mergeCell ref="W1085:W1086"/>
    <mergeCell ref="G1087:G1089"/>
    <mergeCell ref="W1089:W1090"/>
    <mergeCell ref="T1091:T1093"/>
    <mergeCell ref="W1093:W1094"/>
    <mergeCell ref="R1071:S1071"/>
    <mergeCell ref="T1071:T1074"/>
    <mergeCell ref="W1073:W1074"/>
    <mergeCell ref="Q1075:Q1078"/>
    <mergeCell ref="W1077:W1078"/>
    <mergeCell ref="T1079:T1081"/>
    <mergeCell ref="R1081:S1081"/>
    <mergeCell ref="W1081:W1082"/>
    <mergeCell ref="P1063:P1065"/>
    <mergeCell ref="Q1063:Q1066"/>
    <mergeCell ref="W1065:W1066"/>
    <mergeCell ref="T1067:T1069"/>
    <mergeCell ref="R1069:S1069"/>
    <mergeCell ref="W1069:W1070"/>
    <mergeCell ref="R1119:S1119"/>
    <mergeCell ref="T1119:T1122"/>
    <mergeCell ref="W1121:W1122"/>
    <mergeCell ref="J1123:J1125"/>
    <mergeCell ref="W1125:W1126"/>
    <mergeCell ref="T1127:T1129"/>
    <mergeCell ref="W1129:W1130"/>
    <mergeCell ref="R1107:S1107"/>
    <mergeCell ref="T1107:T1110"/>
    <mergeCell ref="W1109:W1110"/>
    <mergeCell ref="Q1111:Q1114"/>
    <mergeCell ref="W1113:W1114"/>
    <mergeCell ref="T1115:T1117"/>
    <mergeCell ref="R1117:S1117"/>
    <mergeCell ref="W1117:W1118"/>
    <mergeCell ref="T1095:T1098"/>
    <mergeCell ref="W1097:W1098"/>
    <mergeCell ref="P1099:P1101"/>
    <mergeCell ref="Q1099:Q1102"/>
    <mergeCell ref="W1101:W1102"/>
    <mergeCell ref="T1103:T1105"/>
    <mergeCell ref="R1105:S1105"/>
    <mergeCell ref="W1105:W1106"/>
    <mergeCell ref="R1155:S1155"/>
    <mergeCell ref="T1155:T1158"/>
    <mergeCell ref="W1157:W1158"/>
    <mergeCell ref="G1159:G1161"/>
    <mergeCell ref="W1161:W1162"/>
    <mergeCell ref="T1163:T1165"/>
    <mergeCell ref="W1165:W1166"/>
    <mergeCell ref="R1143:S1143"/>
    <mergeCell ref="T1143:T1146"/>
    <mergeCell ref="W1145:W1146"/>
    <mergeCell ref="Q1147:Q1150"/>
    <mergeCell ref="W1149:W1150"/>
    <mergeCell ref="T1151:T1153"/>
    <mergeCell ref="R1153:S1153"/>
    <mergeCell ref="W1153:W1154"/>
    <mergeCell ref="T1131:T1134"/>
    <mergeCell ref="W1133:W1134"/>
    <mergeCell ref="P1135:P1137"/>
    <mergeCell ref="Q1135:Q1138"/>
    <mergeCell ref="W1137:W1138"/>
    <mergeCell ref="T1139:T1141"/>
    <mergeCell ref="R1141:S1141"/>
    <mergeCell ref="W1141:W1142"/>
    <mergeCell ref="J1195:J1197"/>
    <mergeCell ref="W1197:W1198"/>
    <mergeCell ref="T1199:T1201"/>
    <mergeCell ref="W1201:W1202"/>
    <mergeCell ref="R1179:S1179"/>
    <mergeCell ref="T1179:T1182"/>
    <mergeCell ref="W1181:W1182"/>
    <mergeCell ref="Q1183:Q1186"/>
    <mergeCell ref="W1185:W1186"/>
    <mergeCell ref="T1187:T1189"/>
    <mergeCell ref="R1189:S1189"/>
    <mergeCell ref="W1189:W1190"/>
    <mergeCell ref="T1167:T1170"/>
    <mergeCell ref="W1169:W1170"/>
    <mergeCell ref="P1171:P1173"/>
    <mergeCell ref="Q1171:Q1174"/>
    <mergeCell ref="W1173:W1174"/>
    <mergeCell ref="T1175:T1177"/>
    <mergeCell ref="R1177:S1177"/>
    <mergeCell ref="W1177:W1178"/>
    <mergeCell ref="R1215:S1215"/>
    <mergeCell ref="T1215:T1218"/>
    <mergeCell ref="W1217:W1218"/>
    <mergeCell ref="Q1219:Q1222"/>
    <mergeCell ref="W1221:W1222"/>
    <mergeCell ref="T1223:T1225"/>
    <mergeCell ref="R1225:S1225"/>
    <mergeCell ref="W1225:W1226"/>
    <mergeCell ref="T1203:T1206"/>
    <mergeCell ref="W1205:W1206"/>
    <mergeCell ref="P1207:P1209"/>
    <mergeCell ref="Q1207:Q1210"/>
    <mergeCell ref="W1209:W1210"/>
    <mergeCell ref="T1211:T1213"/>
    <mergeCell ref="R1213:S1213"/>
    <mergeCell ref="W1213:W1214"/>
    <mergeCell ref="R1191:S1191"/>
    <mergeCell ref="T1191:T1194"/>
    <mergeCell ref="W1193:W1194"/>
    <mergeCell ref="T1247:T1249"/>
    <mergeCell ref="R1249:S1249"/>
    <mergeCell ref="W1249:W1250"/>
    <mergeCell ref="R1251:S1251"/>
    <mergeCell ref="T1251:T1254"/>
    <mergeCell ref="W1253:W1254"/>
    <mergeCell ref="T1235:T1237"/>
    <mergeCell ref="W1237:W1238"/>
    <mergeCell ref="T1239:T1242"/>
    <mergeCell ref="W1241:W1242"/>
    <mergeCell ref="P1243:P1245"/>
    <mergeCell ref="Q1243:Q1246"/>
    <mergeCell ref="W1245:W1246"/>
    <mergeCell ref="R1227:S1227"/>
    <mergeCell ref="T1227:T1230"/>
    <mergeCell ref="W1229:W1230"/>
    <mergeCell ref="F1231:F1233"/>
    <mergeCell ref="G1231:G1233"/>
    <mergeCell ref="W1233:W1234"/>
    <mergeCell ref="P1279:P1281"/>
    <mergeCell ref="Q1279:Q1282"/>
    <mergeCell ref="W1281:W1282"/>
    <mergeCell ref="T1283:T1285"/>
    <mergeCell ref="R1285:S1285"/>
    <mergeCell ref="W1285:W1286"/>
    <mergeCell ref="J1267:J1269"/>
    <mergeCell ref="W1269:W1270"/>
    <mergeCell ref="T1271:T1273"/>
    <mergeCell ref="W1273:W1274"/>
    <mergeCell ref="T1275:T1278"/>
    <mergeCell ref="W1277:W1278"/>
    <mergeCell ref="Q1255:Q1258"/>
    <mergeCell ref="W1257:W1258"/>
    <mergeCell ref="T1259:T1261"/>
    <mergeCell ref="R1261:S1261"/>
    <mergeCell ref="W1261:W1262"/>
    <mergeCell ref="R1263:S1263"/>
    <mergeCell ref="T1263:T1266"/>
    <mergeCell ref="W1265:W1266"/>
    <mergeCell ref="T1311:T1314"/>
    <mergeCell ref="W1313:W1314"/>
    <mergeCell ref="P1315:P1317"/>
    <mergeCell ref="Q1315:Q1318"/>
    <mergeCell ref="W1317:W1318"/>
    <mergeCell ref="T1319:T1321"/>
    <mergeCell ref="R1321:S1321"/>
    <mergeCell ref="W1321:W1322"/>
    <mergeCell ref="R1299:S1299"/>
    <mergeCell ref="T1299:T1302"/>
    <mergeCell ref="W1301:W1302"/>
    <mergeCell ref="G1303:G1305"/>
    <mergeCell ref="W1305:W1306"/>
    <mergeCell ref="T1307:T1309"/>
    <mergeCell ref="W1309:W1310"/>
    <mergeCell ref="R1287:S1287"/>
    <mergeCell ref="T1287:T1290"/>
    <mergeCell ref="W1289:W1290"/>
    <mergeCell ref="Q1291:Q1294"/>
    <mergeCell ref="W1293:W1294"/>
    <mergeCell ref="T1295:T1297"/>
    <mergeCell ref="R1297:S1297"/>
    <mergeCell ref="W1297:W1298"/>
    <mergeCell ref="T1347:T1350"/>
    <mergeCell ref="W1349:W1350"/>
    <mergeCell ref="P1351:P1353"/>
    <mergeCell ref="Q1351:Q1354"/>
    <mergeCell ref="W1353:W1354"/>
    <mergeCell ref="T1355:T1357"/>
    <mergeCell ref="R1357:S1357"/>
    <mergeCell ref="W1357:W1358"/>
    <mergeCell ref="R1335:S1335"/>
    <mergeCell ref="T1335:T1338"/>
    <mergeCell ref="W1337:W1338"/>
    <mergeCell ref="J1339:J1341"/>
    <mergeCell ref="W1341:W1342"/>
    <mergeCell ref="T1343:T1345"/>
    <mergeCell ref="W1345:W1346"/>
    <mergeCell ref="R1323:S1323"/>
    <mergeCell ref="T1323:T1326"/>
    <mergeCell ref="W1325:W1326"/>
    <mergeCell ref="Q1327:Q1330"/>
    <mergeCell ref="W1329:W1330"/>
    <mergeCell ref="T1331:T1333"/>
    <mergeCell ref="R1333:S1333"/>
    <mergeCell ref="W1333:W1334"/>
    <mergeCell ref="T1383:T1386"/>
    <mergeCell ref="W1385:W1386"/>
    <mergeCell ref="P1387:P1389"/>
    <mergeCell ref="Q1387:Q1390"/>
    <mergeCell ref="W1389:W1390"/>
    <mergeCell ref="T1391:T1393"/>
    <mergeCell ref="R1393:S1393"/>
    <mergeCell ref="W1393:W1394"/>
    <mergeCell ref="R1371:S1371"/>
    <mergeCell ref="T1371:T1374"/>
    <mergeCell ref="W1373:W1374"/>
    <mergeCell ref="G1375:G1377"/>
    <mergeCell ref="W1377:W1378"/>
    <mergeCell ref="T1379:T1381"/>
    <mergeCell ref="W1381:W1382"/>
    <mergeCell ref="R1359:S1359"/>
    <mergeCell ref="T1359:T1362"/>
    <mergeCell ref="W1361:W1362"/>
    <mergeCell ref="Q1363:Q1366"/>
    <mergeCell ref="W1365:W1366"/>
    <mergeCell ref="T1367:T1369"/>
    <mergeCell ref="R1369:S1369"/>
    <mergeCell ref="W1369:W1370"/>
    <mergeCell ref="T1419:T1422"/>
    <mergeCell ref="W1421:W1422"/>
    <mergeCell ref="P1423:P1425"/>
    <mergeCell ref="Q1423:Q1426"/>
    <mergeCell ref="W1425:W1426"/>
    <mergeCell ref="T1427:T1429"/>
    <mergeCell ref="R1429:S1429"/>
    <mergeCell ref="W1429:W1430"/>
    <mergeCell ref="R1407:S1407"/>
    <mergeCell ref="T1407:T1410"/>
    <mergeCell ref="W1409:W1410"/>
    <mergeCell ref="J1411:J1413"/>
    <mergeCell ref="W1413:W1414"/>
    <mergeCell ref="T1415:T1417"/>
    <mergeCell ref="W1417:W1418"/>
    <mergeCell ref="R1395:S1395"/>
    <mergeCell ref="T1395:T1398"/>
    <mergeCell ref="W1397:W1398"/>
    <mergeCell ref="Q1399:Q1402"/>
    <mergeCell ref="W1401:W1402"/>
    <mergeCell ref="T1403:T1405"/>
    <mergeCell ref="R1405:S1405"/>
    <mergeCell ref="W1405:W1406"/>
    <mergeCell ref="T1451:T1453"/>
    <mergeCell ref="W1453:W1454"/>
    <mergeCell ref="T1455:T1458"/>
    <mergeCell ref="W1457:W1458"/>
    <mergeCell ref="P1459:P1461"/>
    <mergeCell ref="Q1459:Q1462"/>
    <mergeCell ref="W1461:W1462"/>
    <mergeCell ref="R1443:S1443"/>
    <mergeCell ref="T1443:T1446"/>
    <mergeCell ref="W1445:W1446"/>
    <mergeCell ref="E1447:E1450"/>
    <mergeCell ref="F1447:F1449"/>
    <mergeCell ref="W1449:W1450"/>
    <mergeCell ref="R1431:S1431"/>
    <mergeCell ref="T1431:T1434"/>
    <mergeCell ref="W1433:W1434"/>
    <mergeCell ref="Q1435:Q1438"/>
    <mergeCell ref="W1437:W1438"/>
    <mergeCell ref="T1439:T1441"/>
    <mergeCell ref="R1441:S1441"/>
    <mergeCell ref="W1441:W1442"/>
    <mergeCell ref="F1483:F1485"/>
    <mergeCell ref="W1485:W1486"/>
    <mergeCell ref="T1487:T1489"/>
    <mergeCell ref="W1489:W1490"/>
    <mergeCell ref="T1491:T1494"/>
    <mergeCell ref="W1493:W1494"/>
    <mergeCell ref="Q1471:Q1474"/>
    <mergeCell ref="W1473:W1474"/>
    <mergeCell ref="T1475:T1477"/>
    <mergeCell ref="R1477:S1477"/>
    <mergeCell ref="W1477:W1478"/>
    <mergeCell ref="R1479:S1479"/>
    <mergeCell ref="T1479:T1482"/>
    <mergeCell ref="W1481:W1482"/>
    <mergeCell ref="T1463:T1465"/>
    <mergeCell ref="R1465:S1465"/>
    <mergeCell ref="W1465:W1466"/>
    <mergeCell ref="R1467:S1467"/>
    <mergeCell ref="T1467:T1470"/>
    <mergeCell ref="W1469:W1470"/>
    <mergeCell ref="R1515:S1515"/>
    <mergeCell ref="T1515:T1518"/>
    <mergeCell ref="W1517:W1518"/>
    <mergeCell ref="F1519:F1521"/>
    <mergeCell ref="W1521:W1522"/>
    <mergeCell ref="T1523:T1525"/>
    <mergeCell ref="W1525:W1526"/>
    <mergeCell ref="R1503:S1503"/>
    <mergeCell ref="T1503:T1506"/>
    <mergeCell ref="W1505:W1506"/>
    <mergeCell ref="Q1507:Q1510"/>
    <mergeCell ref="W1509:W1510"/>
    <mergeCell ref="T1511:T1513"/>
    <mergeCell ref="R1513:S1513"/>
    <mergeCell ref="W1513:W1514"/>
    <mergeCell ref="P1495:P1497"/>
    <mergeCell ref="Q1495:Q1498"/>
    <mergeCell ref="W1497:W1498"/>
    <mergeCell ref="T1499:T1501"/>
    <mergeCell ref="R1501:S1501"/>
    <mergeCell ref="W1501:W1502"/>
    <mergeCell ref="R1551:S1551"/>
    <mergeCell ref="T1551:T1554"/>
    <mergeCell ref="W1553:W1554"/>
    <mergeCell ref="F1555:F1557"/>
    <mergeCell ref="W1557:W1558"/>
    <mergeCell ref="T1559:T1561"/>
    <mergeCell ref="W1561:W1562"/>
    <mergeCell ref="R1539:S1539"/>
    <mergeCell ref="T1539:T1542"/>
    <mergeCell ref="W1541:W1542"/>
    <mergeCell ref="Q1543:Q1546"/>
    <mergeCell ref="W1545:W1546"/>
    <mergeCell ref="T1547:T1549"/>
    <mergeCell ref="R1549:S1549"/>
    <mergeCell ref="W1549:W1550"/>
    <mergeCell ref="T1527:T1530"/>
    <mergeCell ref="W1529:W1530"/>
    <mergeCell ref="P1531:P1533"/>
    <mergeCell ref="Q1531:Q1534"/>
    <mergeCell ref="W1533:W1534"/>
    <mergeCell ref="T1535:T1537"/>
    <mergeCell ref="R1537:S1537"/>
    <mergeCell ref="W1537:W1538"/>
    <mergeCell ref="R1587:S1587"/>
    <mergeCell ref="T1587:T1590"/>
    <mergeCell ref="W1589:W1590"/>
    <mergeCell ref="F1591:F1593"/>
    <mergeCell ref="W1593:W1594"/>
    <mergeCell ref="T1595:T1597"/>
    <mergeCell ref="W1597:W1598"/>
    <mergeCell ref="R1575:S1575"/>
    <mergeCell ref="T1575:T1578"/>
    <mergeCell ref="W1577:W1578"/>
    <mergeCell ref="Q1579:Q1582"/>
    <mergeCell ref="W1581:W1582"/>
    <mergeCell ref="T1583:T1585"/>
    <mergeCell ref="R1585:S1585"/>
    <mergeCell ref="W1585:W1586"/>
    <mergeCell ref="T1563:T1566"/>
    <mergeCell ref="W1565:W1566"/>
    <mergeCell ref="P1567:P1569"/>
    <mergeCell ref="Q1567:Q1570"/>
    <mergeCell ref="W1569:W1570"/>
    <mergeCell ref="T1571:T1573"/>
    <mergeCell ref="R1573:S1573"/>
    <mergeCell ref="W1573:W1574"/>
    <mergeCell ref="R1623:S1623"/>
    <mergeCell ref="T1623:T1626"/>
    <mergeCell ref="W1625:W1626"/>
    <mergeCell ref="F1627:F1629"/>
    <mergeCell ref="W1629:W1630"/>
    <mergeCell ref="T1631:T1633"/>
    <mergeCell ref="W1633:W1634"/>
    <mergeCell ref="R1611:S1611"/>
    <mergeCell ref="T1611:T1614"/>
    <mergeCell ref="W1613:W1614"/>
    <mergeCell ref="Q1615:Q1618"/>
    <mergeCell ref="W1617:W1618"/>
    <mergeCell ref="T1619:T1621"/>
    <mergeCell ref="R1621:S1621"/>
    <mergeCell ref="W1621:W1622"/>
    <mergeCell ref="T1599:T1602"/>
    <mergeCell ref="W1601:W1602"/>
    <mergeCell ref="P1603:P1605"/>
    <mergeCell ref="Q1603:Q1606"/>
    <mergeCell ref="W1605:W1606"/>
    <mergeCell ref="T1607:T1609"/>
    <mergeCell ref="R1609:S1609"/>
    <mergeCell ref="W1609:W1610"/>
    <mergeCell ref="R1659:S1659"/>
    <mergeCell ref="T1659:T1662"/>
    <mergeCell ref="W1661:W1662"/>
    <mergeCell ref="F1663:F1665"/>
    <mergeCell ref="W1665:W1666"/>
    <mergeCell ref="T1667:T1669"/>
    <mergeCell ref="W1669:W1670"/>
    <mergeCell ref="R1647:S1647"/>
    <mergeCell ref="T1647:T1650"/>
    <mergeCell ref="W1649:W1650"/>
    <mergeCell ref="Q1651:Q1654"/>
    <mergeCell ref="W1653:W1654"/>
    <mergeCell ref="T1655:T1657"/>
    <mergeCell ref="R1657:S1657"/>
    <mergeCell ref="W1657:W1658"/>
    <mergeCell ref="T1635:T1638"/>
    <mergeCell ref="W1637:W1638"/>
    <mergeCell ref="P1639:P1641"/>
    <mergeCell ref="Q1639:Q1642"/>
    <mergeCell ref="W1641:W1642"/>
    <mergeCell ref="T1643:T1645"/>
    <mergeCell ref="R1645:S1645"/>
    <mergeCell ref="W1645:W1646"/>
    <mergeCell ref="R1695:S1695"/>
    <mergeCell ref="T1695:T1698"/>
    <mergeCell ref="W1697:W1698"/>
    <mergeCell ref="D1699:G1702"/>
    <mergeCell ref="W1701:W1702"/>
    <mergeCell ref="T1703:T1705"/>
    <mergeCell ref="W1705:W1706"/>
    <mergeCell ref="R1683:S1683"/>
    <mergeCell ref="T1683:T1686"/>
    <mergeCell ref="W1685:W1686"/>
    <mergeCell ref="Q1687:Q1690"/>
    <mergeCell ref="W1689:W1690"/>
    <mergeCell ref="T1691:T1693"/>
    <mergeCell ref="R1693:S1693"/>
    <mergeCell ref="W1693:W1694"/>
    <mergeCell ref="T1671:T1674"/>
    <mergeCell ref="W1673:W1674"/>
    <mergeCell ref="P1675:P1677"/>
    <mergeCell ref="Q1675:Q1678"/>
    <mergeCell ref="W1677:W1678"/>
    <mergeCell ref="T1679:T1681"/>
    <mergeCell ref="R1681:S1681"/>
    <mergeCell ref="W1681:W1682"/>
    <mergeCell ref="T1733:T1734"/>
    <mergeCell ref="Q1723:Q1726"/>
    <mergeCell ref="T1725:T1726"/>
    <mergeCell ref="R1726:S1726"/>
    <mergeCell ref="R1727:S1727"/>
    <mergeCell ref="T1727:T1728"/>
    <mergeCell ref="F1729:G1732"/>
    <mergeCell ref="T1731:T1732"/>
    <mergeCell ref="P1717:P1719"/>
    <mergeCell ref="Q1717:Q1720"/>
    <mergeCell ref="T1719:T1720"/>
    <mergeCell ref="R1720:S1720"/>
    <mergeCell ref="R1721:S1721"/>
    <mergeCell ref="T1721:T1722"/>
    <mergeCell ref="T1707:T1710"/>
    <mergeCell ref="W1709:W1710"/>
    <mergeCell ref="D1711:E1714"/>
    <mergeCell ref="F1711:G1714"/>
    <mergeCell ref="T1713:T1714"/>
    <mergeCell ref="T1715:T1716"/>
  </mergeCells>
  <phoneticPr fontId="1"/>
  <printOptions horizontalCentered="1"/>
  <pageMargins left="0.39370078740157483" right="0.39370078740157483" top="0.62992125984251968" bottom="0.39370078740157483" header="0.51181102362204722" footer="0.31496062992125984"/>
  <pageSetup paperSize="9" scale="43" fitToHeight="0" orientation="portrait" r:id="rId1"/>
  <headerFooter>
    <oddHeader>&amp;R&amp;9児童発達支援</oddHeader>
    <oddFooter>&amp;C&amp;14&amp;P</oddFooter>
  </headerFooter>
  <rowBreaks count="2" manualBreakCount="2">
    <brk id="102" max="29" man="1"/>
    <brk id="1716" max="29"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AF906"/>
  <sheetViews>
    <sheetView zoomScaleNormal="100" zoomScaleSheetLayoutView="100" workbookViewId="0">
      <pane xSplit="3" ySplit="6" topLeftCell="D7" activePane="bottomRight" state="frozen"/>
      <selection pane="topRight"/>
      <selection pane="bottomLeft"/>
      <selection pane="bottomRight"/>
    </sheetView>
  </sheetViews>
  <sheetFormatPr defaultColWidth="9" defaultRowHeight="13.5"/>
  <cols>
    <col min="1" max="1" width="4.625" style="300" customWidth="1"/>
    <col min="2" max="2" width="7.625" style="300" customWidth="1"/>
    <col min="3" max="3" width="43.625" style="207" customWidth="1"/>
    <col min="4" max="6" width="6.625" style="300" customWidth="1"/>
    <col min="7" max="7" width="7.625" style="300" customWidth="1"/>
    <col min="8" max="8" width="4.875" style="300" bestFit="1" customWidth="1"/>
    <col min="9" max="9" width="5.375" style="300" bestFit="1" customWidth="1"/>
    <col min="10" max="10" width="6.625" style="207" customWidth="1"/>
    <col min="11" max="11" width="4" style="207" bestFit="1" customWidth="1"/>
    <col min="12" max="12" width="8.5" style="207" customWidth="1"/>
    <col min="13" max="14" width="6.625" style="207" customWidth="1"/>
    <col min="15" max="15" width="3.375" style="207" bestFit="1" customWidth="1"/>
    <col min="16" max="16" width="4.625" style="207" bestFit="1" customWidth="1"/>
    <col min="17" max="18" width="6.625" style="300" customWidth="1"/>
    <col min="19" max="19" width="3.375" style="300" bestFit="1" customWidth="1"/>
    <col min="20" max="20" width="4.625" style="300" bestFit="1" customWidth="1"/>
    <col min="21" max="21" width="6.625" style="300" customWidth="1"/>
    <col min="22" max="22" width="3.375" style="331" bestFit="1" customWidth="1"/>
    <col min="23" max="23" width="4.625" style="300" bestFit="1" customWidth="1"/>
    <col min="24" max="24" width="7.625" style="300" customWidth="1"/>
    <col min="25" max="25" width="3.375" style="300" bestFit="1" customWidth="1"/>
    <col min="26" max="26" width="4.625" style="300" bestFit="1" customWidth="1"/>
    <col min="27" max="27" width="20.5" style="300" bestFit="1" customWidth="1"/>
    <col min="28" max="28" width="2.625" style="300" bestFit="1" customWidth="1"/>
    <col min="29" max="29" width="5.25" style="300" customWidth="1"/>
    <col min="30" max="31" width="8.625" style="300" customWidth="1"/>
    <col min="32" max="32" width="2.75" style="300" customWidth="1"/>
    <col min="33" max="16384" width="9" style="300"/>
  </cols>
  <sheetData>
    <row r="1" spans="1:32" ht="17.100000000000001" customHeight="1">
      <c r="A1" s="205"/>
      <c r="C1" s="867"/>
      <c r="K1" s="208"/>
      <c r="L1" s="208"/>
      <c r="M1" s="208"/>
      <c r="N1" s="208"/>
      <c r="O1" s="208"/>
      <c r="P1" s="208"/>
      <c r="Q1" s="301"/>
      <c r="R1" s="301"/>
      <c r="S1" s="301"/>
      <c r="T1" s="301"/>
      <c r="U1" s="301"/>
      <c r="V1" s="302"/>
      <c r="W1" s="301"/>
      <c r="X1" s="211"/>
      <c r="Y1" s="211"/>
      <c r="Z1" s="211"/>
      <c r="AA1" s="211"/>
      <c r="AB1" s="211"/>
      <c r="AC1" s="211"/>
    </row>
    <row r="2" spans="1:32" ht="17.100000000000001" customHeight="1">
      <c r="A2" s="205"/>
      <c r="C2" s="867"/>
      <c r="K2" s="208"/>
      <c r="L2" s="208"/>
      <c r="M2" s="208"/>
      <c r="N2" s="208"/>
      <c r="O2" s="208"/>
      <c r="P2" s="208"/>
      <c r="Q2" s="301"/>
      <c r="R2" s="301"/>
      <c r="S2" s="301"/>
      <c r="T2" s="301"/>
      <c r="U2" s="301"/>
      <c r="V2" s="302"/>
      <c r="W2" s="301"/>
      <c r="X2" s="214"/>
      <c r="Y2" s="214"/>
      <c r="Z2" s="208"/>
      <c r="AA2" s="208"/>
      <c r="AB2" s="208"/>
      <c r="AC2" s="208"/>
    </row>
    <row r="3" spans="1:32" ht="17.100000000000001" customHeight="1">
      <c r="A3" s="205"/>
      <c r="C3" s="867"/>
      <c r="K3" s="208"/>
      <c r="L3" s="208"/>
      <c r="M3" s="208"/>
      <c r="N3" s="208"/>
      <c r="O3" s="208"/>
      <c r="P3" s="208"/>
      <c r="Q3" s="301"/>
      <c r="R3" s="301"/>
      <c r="S3" s="301"/>
      <c r="T3" s="301"/>
      <c r="U3" s="301"/>
      <c r="V3" s="302"/>
      <c r="W3" s="301"/>
      <c r="X3" s="301"/>
      <c r="Y3" s="301"/>
      <c r="Z3" s="214"/>
      <c r="AA3" s="215"/>
      <c r="AB3" s="215"/>
      <c r="AC3" s="215"/>
    </row>
    <row r="4" spans="1:32" ht="17.100000000000001" customHeight="1">
      <c r="A4" s="205"/>
      <c r="B4" s="883" t="s">
        <v>8566</v>
      </c>
      <c r="C4" s="884"/>
      <c r="D4" s="885"/>
      <c r="E4" s="885"/>
      <c r="F4" s="885"/>
      <c r="G4" s="885"/>
      <c r="H4" s="885"/>
      <c r="I4" s="885"/>
      <c r="J4" s="886"/>
      <c r="K4" s="275"/>
      <c r="L4" s="275"/>
      <c r="M4" s="216"/>
      <c r="N4" s="216"/>
      <c r="O4" s="216"/>
      <c r="P4" s="216"/>
      <c r="Q4" s="304"/>
      <c r="R4" s="304"/>
      <c r="S4" s="304"/>
      <c r="T4" s="304"/>
      <c r="U4" s="304"/>
      <c r="V4" s="305"/>
      <c r="W4" s="304"/>
      <c r="X4" s="306"/>
      <c r="Y4" s="306"/>
      <c r="Z4" s="306"/>
      <c r="AA4" s="304"/>
      <c r="AB4" s="304"/>
      <c r="AC4" s="304"/>
    </row>
    <row r="5" spans="1:32" ht="17.100000000000001" customHeight="1">
      <c r="A5" s="220" t="s">
        <v>8567</v>
      </c>
      <c r="B5" s="307"/>
      <c r="C5" s="222" t="s">
        <v>2</v>
      </c>
      <c r="D5" s="333"/>
      <c r="E5" s="334"/>
      <c r="F5" s="334"/>
      <c r="G5" s="334"/>
      <c r="H5" s="334"/>
      <c r="I5" s="334"/>
      <c r="J5" s="232"/>
      <c r="K5" s="232"/>
      <c r="L5" s="232"/>
      <c r="M5" s="232"/>
      <c r="N5" s="232"/>
      <c r="O5" s="232"/>
      <c r="P5" s="232"/>
      <c r="Q5" s="755" t="s">
        <v>8568</v>
      </c>
      <c r="R5" s="334"/>
      <c r="S5" s="334"/>
      <c r="U5" s="335"/>
      <c r="V5" s="336"/>
      <c r="W5" s="334"/>
      <c r="X5" s="755"/>
      <c r="Y5" s="334"/>
      <c r="Z5" s="334"/>
      <c r="AA5" s="334"/>
      <c r="AB5" s="334"/>
      <c r="AC5" s="334"/>
      <c r="AD5" s="223" t="s">
        <v>4</v>
      </c>
      <c r="AE5" s="223" t="s">
        <v>5</v>
      </c>
      <c r="AF5" s="301"/>
    </row>
    <row r="6" spans="1:32" ht="17.100000000000001" customHeight="1">
      <c r="A6" s="224" t="s">
        <v>6</v>
      </c>
      <c r="B6" s="225" t="s">
        <v>7</v>
      </c>
      <c r="C6" s="226"/>
      <c r="D6" s="308"/>
      <c r="E6" s="304"/>
      <c r="F6" s="304"/>
      <c r="G6" s="304"/>
      <c r="H6" s="304"/>
      <c r="I6" s="304"/>
      <c r="J6" s="216"/>
      <c r="K6" s="216"/>
      <c r="L6" s="216"/>
      <c r="M6" s="216"/>
      <c r="N6" s="216"/>
      <c r="O6" s="216"/>
      <c r="P6" s="216"/>
      <c r="Q6" s="304"/>
      <c r="R6" s="304"/>
      <c r="S6" s="304"/>
      <c r="T6" s="304"/>
      <c r="U6" s="304"/>
      <c r="V6" s="305"/>
      <c r="W6" s="304"/>
      <c r="X6" s="304"/>
      <c r="Y6" s="304"/>
      <c r="Z6" s="304"/>
      <c r="AA6" s="304"/>
      <c r="AB6" s="304"/>
      <c r="AC6" s="304"/>
      <c r="AD6" s="228" t="s">
        <v>8</v>
      </c>
      <c r="AE6" s="228" t="s">
        <v>9</v>
      </c>
      <c r="AF6" s="301"/>
    </row>
    <row r="7" spans="1:32" ht="17.100000000000001" customHeight="1">
      <c r="A7" s="229">
        <v>61</v>
      </c>
      <c r="B7" s="229">
        <v>9111</v>
      </c>
      <c r="C7" s="871" t="s">
        <v>8569</v>
      </c>
      <c r="D7" s="1604" t="s">
        <v>8570</v>
      </c>
      <c r="E7" s="1539" t="s">
        <v>8571</v>
      </c>
      <c r="F7" s="1685" t="s">
        <v>8572</v>
      </c>
      <c r="G7" s="1542" t="s">
        <v>8573</v>
      </c>
      <c r="H7" s="477"/>
      <c r="I7" s="478"/>
      <c r="J7" s="756"/>
      <c r="K7" s="664"/>
      <c r="L7" s="314"/>
      <c r="M7" s="1696" t="s">
        <v>8574</v>
      </c>
      <c r="N7" s="1698" t="s">
        <v>4326</v>
      </c>
      <c r="O7" s="232"/>
      <c r="P7" s="232"/>
      <c r="Q7" s="245"/>
      <c r="R7" s="208"/>
      <c r="S7" s="208"/>
      <c r="T7" s="208"/>
      <c r="U7" s="611"/>
      <c r="V7" s="301"/>
      <c r="W7" s="208"/>
      <c r="X7" s="245"/>
      <c r="Y7" s="232"/>
      <c r="Z7" s="314"/>
      <c r="AA7" s="257"/>
      <c r="AB7" s="257"/>
      <c r="AC7" s="257"/>
      <c r="AD7" s="473">
        <f>ROUND(ROUND(H8*P$8,0),0)</f>
        <v>579</v>
      </c>
      <c r="AE7" s="242" t="s">
        <v>131</v>
      </c>
    </row>
    <row r="8" spans="1:32" ht="17.100000000000001" customHeight="1">
      <c r="A8" s="243">
        <v>61</v>
      </c>
      <c r="B8" s="243">
        <v>9001</v>
      </c>
      <c r="C8" s="870" t="s">
        <v>8575</v>
      </c>
      <c r="D8" s="1618"/>
      <c r="E8" s="1631"/>
      <c r="F8" s="1686"/>
      <c r="G8" s="1545"/>
      <c r="H8" s="757">
        <f>'28児童発達支援(基本１)'!H1016</f>
        <v>827</v>
      </c>
      <c r="I8" s="208" t="s">
        <v>18</v>
      </c>
      <c r="J8" s="597"/>
      <c r="K8" s="654"/>
      <c r="L8" s="385"/>
      <c r="M8" s="1697"/>
      <c r="N8" s="1699"/>
      <c r="O8" s="214" t="s">
        <v>163</v>
      </c>
      <c r="P8" s="609">
        <v>0.7</v>
      </c>
      <c r="Q8" s="245"/>
      <c r="R8" s="208"/>
      <c r="S8" s="208"/>
      <c r="T8" s="208"/>
      <c r="U8" s="611"/>
      <c r="V8" s="301"/>
      <c r="W8" s="208"/>
      <c r="X8" s="245"/>
      <c r="Y8" s="208"/>
      <c r="Z8" s="226"/>
      <c r="AA8" s="762" t="s">
        <v>167</v>
      </c>
      <c r="AB8" s="354">
        <v>5</v>
      </c>
      <c r="AC8" s="763" t="s">
        <v>168</v>
      </c>
      <c r="AD8" s="391">
        <f>ROUND(ROUND(H8*P$8,0),0)-AB8</f>
        <v>574</v>
      </c>
      <c r="AE8" s="268"/>
    </row>
    <row r="9" spans="1:32" ht="17.100000000000001" customHeight="1">
      <c r="A9" s="243">
        <v>61</v>
      </c>
      <c r="B9" s="243">
        <v>9002</v>
      </c>
      <c r="C9" s="870" t="s">
        <v>8576</v>
      </c>
      <c r="D9" s="1618"/>
      <c r="E9" s="1631"/>
      <c r="F9" s="1686"/>
      <c r="G9" s="1545"/>
      <c r="J9" s="597"/>
      <c r="K9" s="654"/>
      <c r="L9" s="385"/>
      <c r="M9" s="1697"/>
      <c r="N9" s="1699"/>
      <c r="O9" s="300"/>
      <c r="P9" s="300"/>
      <c r="Q9" s="245"/>
      <c r="R9" s="208"/>
      <c r="S9" s="208"/>
      <c r="T9" s="208"/>
      <c r="U9" s="611"/>
      <c r="V9" s="301"/>
      <c r="W9" s="385"/>
      <c r="X9" s="1684" t="s">
        <v>4700</v>
      </c>
      <c r="Y9" s="362" t="s">
        <v>163</v>
      </c>
      <c r="Z9" s="395">
        <v>0.85</v>
      </c>
      <c r="AA9" s="355"/>
      <c r="AB9" s="247"/>
      <c r="AC9" s="247"/>
      <c r="AD9" s="391">
        <f>ROUND(ROUND(H8*P$8,0)*Z9,0)</f>
        <v>492</v>
      </c>
      <c r="AE9" s="268"/>
    </row>
    <row r="10" spans="1:32" ht="17.100000000000001" customHeight="1">
      <c r="A10" s="243">
        <v>61</v>
      </c>
      <c r="B10" s="243">
        <v>9003</v>
      </c>
      <c r="C10" s="870" t="s">
        <v>8577</v>
      </c>
      <c r="D10" s="1618"/>
      <c r="E10" s="1631"/>
      <c r="F10" s="378"/>
      <c r="G10" s="377"/>
      <c r="H10" s="377"/>
      <c r="I10" s="377"/>
      <c r="J10" s="597"/>
      <c r="K10" s="654"/>
      <c r="L10" s="385"/>
      <c r="M10" s="1697"/>
      <c r="N10" s="1699"/>
      <c r="O10" s="208"/>
      <c r="P10" s="385"/>
      <c r="Q10" s="245"/>
      <c r="R10" s="208"/>
      <c r="S10" s="208"/>
      <c r="T10" s="208"/>
      <c r="U10" s="761"/>
      <c r="V10" s="304"/>
      <c r="W10" s="226"/>
      <c r="X10" s="1651"/>
      <c r="Y10" s="512"/>
      <c r="Z10" s="368"/>
      <c r="AA10" s="762" t="s">
        <v>167</v>
      </c>
      <c r="AB10" s="354">
        <v>5</v>
      </c>
      <c r="AC10" s="763" t="s">
        <v>168</v>
      </c>
      <c r="AD10" s="391">
        <f>ROUND(ROUND(H8*P$8,0)*Z9,0)-AB10</f>
        <v>487</v>
      </c>
      <c r="AE10" s="268"/>
    </row>
    <row r="11" spans="1:32" ht="17.100000000000001" customHeight="1">
      <c r="A11" s="229">
        <v>61</v>
      </c>
      <c r="B11" s="229">
        <v>9112</v>
      </c>
      <c r="C11" s="871" t="s">
        <v>8578</v>
      </c>
      <c r="D11" s="1618"/>
      <c r="E11" s="1631"/>
      <c r="F11" s="279"/>
      <c r="G11" s="278"/>
      <c r="J11" s="597"/>
      <c r="K11" s="654"/>
      <c r="L11" s="385"/>
      <c r="M11" s="1697"/>
      <c r="N11" s="208"/>
      <c r="O11" s="208"/>
      <c r="P11" s="385"/>
      <c r="Q11" s="245"/>
      <c r="R11" s="208"/>
      <c r="S11" s="208"/>
      <c r="T11" s="208"/>
      <c r="U11" s="1542" t="s">
        <v>4703</v>
      </c>
      <c r="V11" s="372" t="s">
        <v>163</v>
      </c>
      <c r="W11" s="373">
        <v>0.7</v>
      </c>
      <c r="X11" s="231"/>
      <c r="Y11" s="232"/>
      <c r="Z11" s="314"/>
      <c r="AA11" s="257"/>
      <c r="AB11" s="257"/>
      <c r="AC11" s="257"/>
      <c r="AD11" s="473">
        <f>ROUND(ROUND(H8*P$8,0)*W11,0)</f>
        <v>405</v>
      </c>
      <c r="AE11" s="268"/>
    </row>
    <row r="12" spans="1:32" ht="17.100000000000001" customHeight="1">
      <c r="A12" s="243">
        <v>61</v>
      </c>
      <c r="B12" s="243">
        <v>9004</v>
      </c>
      <c r="C12" s="870" t="s">
        <v>8579</v>
      </c>
      <c r="D12" s="764"/>
      <c r="E12" s="764"/>
      <c r="F12" s="279"/>
      <c r="G12" s="278"/>
      <c r="H12" s="208"/>
      <c r="I12" s="388"/>
      <c r="J12" s="597"/>
      <c r="K12" s="654"/>
      <c r="L12" s="385"/>
      <c r="M12" s="1697"/>
      <c r="N12" s="208"/>
      <c r="O12" s="208"/>
      <c r="P12" s="385"/>
      <c r="Q12" s="245"/>
      <c r="R12" s="208"/>
      <c r="S12" s="208"/>
      <c r="T12" s="208"/>
      <c r="U12" s="1545"/>
      <c r="V12" s="214"/>
      <c r="W12" s="609"/>
      <c r="X12" s="281"/>
      <c r="Y12" s="216"/>
      <c r="Z12" s="226"/>
      <c r="AA12" s="762" t="s">
        <v>167</v>
      </c>
      <c r="AB12" s="354">
        <v>5</v>
      </c>
      <c r="AC12" s="763" t="s">
        <v>168</v>
      </c>
      <c r="AD12" s="391">
        <f>ROUND(ROUND(H8*P$8,0)*W11,0)-AB12</f>
        <v>400</v>
      </c>
      <c r="AE12" s="268"/>
    </row>
    <row r="13" spans="1:32" ht="17.100000000000001" customHeight="1">
      <c r="A13" s="243">
        <v>61</v>
      </c>
      <c r="B13" s="243">
        <v>9005</v>
      </c>
      <c r="C13" s="870" t="s">
        <v>8580</v>
      </c>
      <c r="D13" s="765"/>
      <c r="E13" s="764"/>
      <c r="F13" s="791"/>
      <c r="G13" s="406"/>
      <c r="H13" s="208"/>
      <c r="I13" s="388"/>
      <c r="J13" s="597"/>
      <c r="K13" s="654"/>
      <c r="L13" s="385"/>
      <c r="M13" s="1697"/>
      <c r="N13" s="208"/>
      <c r="O13" s="208"/>
      <c r="P13" s="385"/>
      <c r="Q13" s="245"/>
      <c r="R13" s="208"/>
      <c r="S13" s="208"/>
      <c r="T13" s="208"/>
      <c r="U13" s="1545"/>
      <c r="V13" s="302"/>
      <c r="W13" s="766"/>
      <c r="X13" s="1684" t="s">
        <v>4700</v>
      </c>
      <c r="Y13" s="362" t="s">
        <v>163</v>
      </c>
      <c r="Z13" s="395">
        <v>0.85</v>
      </c>
      <c r="AA13" s="355"/>
      <c r="AB13" s="247"/>
      <c r="AC13" s="247"/>
      <c r="AD13" s="391">
        <f>ROUND(ROUND(ROUND(H8*P$8,0)*W11,0)*Z13,0)</f>
        <v>344</v>
      </c>
      <c r="AE13" s="268"/>
    </row>
    <row r="14" spans="1:32" ht="17.100000000000001" customHeight="1">
      <c r="A14" s="243">
        <v>61</v>
      </c>
      <c r="B14" s="243">
        <v>9006</v>
      </c>
      <c r="C14" s="870" t="s">
        <v>8581</v>
      </c>
      <c r="D14" s="765"/>
      <c r="E14" s="764"/>
      <c r="F14" s="791"/>
      <c r="G14" s="406"/>
      <c r="H14" s="208"/>
      <c r="I14" s="388"/>
      <c r="J14" s="597"/>
      <c r="K14" s="654"/>
      <c r="L14" s="385"/>
      <c r="M14" s="1697"/>
      <c r="N14" s="208"/>
      <c r="O14" s="208"/>
      <c r="P14" s="385"/>
      <c r="Q14" s="245"/>
      <c r="R14" s="208"/>
      <c r="S14" s="208"/>
      <c r="T14" s="208"/>
      <c r="U14" s="399"/>
      <c r="V14" s="305"/>
      <c r="W14" s="768"/>
      <c r="X14" s="1651"/>
      <c r="Y14" s="512"/>
      <c r="Z14" s="368"/>
      <c r="AA14" s="762" t="s">
        <v>167</v>
      </c>
      <c r="AB14" s="354">
        <v>5</v>
      </c>
      <c r="AC14" s="763" t="s">
        <v>168</v>
      </c>
      <c r="AD14" s="391">
        <f>ROUND(ROUND(ROUND(H8*P$8,0)*W11,0)*Z13,0)-AB14</f>
        <v>339</v>
      </c>
      <c r="AE14" s="268"/>
    </row>
    <row r="15" spans="1:32" ht="17.100000000000001" customHeight="1">
      <c r="A15" s="229">
        <v>61</v>
      </c>
      <c r="B15" s="229">
        <v>9701</v>
      </c>
      <c r="C15" s="871" t="s">
        <v>8582</v>
      </c>
      <c r="D15" s="765"/>
      <c r="E15" s="764"/>
      <c r="F15" s="791"/>
      <c r="G15" s="406"/>
      <c r="H15" s="208"/>
      <c r="I15" s="388"/>
      <c r="J15" s="597"/>
      <c r="K15" s="654"/>
      <c r="L15" s="385"/>
      <c r="M15" s="1697"/>
      <c r="N15" s="208"/>
      <c r="O15" s="208"/>
      <c r="P15" s="385"/>
      <c r="Q15" s="245"/>
      <c r="R15" s="208"/>
      <c r="S15" s="208"/>
      <c r="T15" s="385"/>
      <c r="U15" s="1542" t="s">
        <v>4708</v>
      </c>
      <c r="V15" s="214" t="s">
        <v>163</v>
      </c>
      <c r="W15" s="609">
        <v>0.85</v>
      </c>
      <c r="X15" s="231"/>
      <c r="Y15" s="232"/>
      <c r="Z15" s="314"/>
      <c r="AA15" s="257"/>
      <c r="AB15" s="257"/>
      <c r="AC15" s="257"/>
      <c r="AD15" s="473">
        <f>ROUND(ROUND(H8*P$8,0)*W15,0)</f>
        <v>492</v>
      </c>
      <c r="AE15" s="268"/>
    </row>
    <row r="16" spans="1:32" ht="17.100000000000001" customHeight="1">
      <c r="A16" s="243">
        <v>61</v>
      </c>
      <c r="B16" s="243">
        <v>9007</v>
      </c>
      <c r="C16" s="870" t="s">
        <v>8583</v>
      </c>
      <c r="D16" s="765"/>
      <c r="E16" s="764"/>
      <c r="F16" s="791"/>
      <c r="G16" s="406"/>
      <c r="H16" s="208"/>
      <c r="I16" s="388"/>
      <c r="J16" s="597"/>
      <c r="K16" s="654"/>
      <c r="L16" s="385"/>
      <c r="M16" s="774"/>
      <c r="N16" s="208"/>
      <c r="O16" s="208"/>
      <c r="P16" s="385"/>
      <c r="Q16" s="245"/>
      <c r="R16" s="208"/>
      <c r="S16" s="208"/>
      <c r="T16" s="208"/>
      <c r="U16" s="1545"/>
      <c r="V16" s="214"/>
      <c r="W16" s="609"/>
      <c r="X16" s="281"/>
      <c r="Y16" s="216"/>
      <c r="Z16" s="226"/>
      <c r="AA16" s="762" t="s">
        <v>167</v>
      </c>
      <c r="AB16" s="354">
        <v>5</v>
      </c>
      <c r="AC16" s="763" t="s">
        <v>168</v>
      </c>
      <c r="AD16" s="391">
        <f>ROUND(ROUND(H8*P$8,0)*W15,0)-AB16</f>
        <v>487</v>
      </c>
      <c r="AE16" s="268"/>
    </row>
    <row r="17" spans="1:31" ht="17.100000000000001" customHeight="1">
      <c r="A17" s="243">
        <v>61</v>
      </c>
      <c r="B17" s="243">
        <v>9008</v>
      </c>
      <c r="C17" s="870" t="s">
        <v>8584</v>
      </c>
      <c r="D17" s="765"/>
      <c r="E17" s="764"/>
      <c r="F17" s="279"/>
      <c r="G17" s="278"/>
      <c r="H17" s="278"/>
      <c r="I17" s="279"/>
      <c r="J17" s="597"/>
      <c r="K17" s="654"/>
      <c r="L17" s="385"/>
      <c r="M17" s="774"/>
      <c r="N17" s="208"/>
      <c r="O17" s="208"/>
      <c r="P17" s="385"/>
      <c r="Q17" s="245"/>
      <c r="R17" s="208"/>
      <c r="S17" s="208"/>
      <c r="T17" s="208"/>
      <c r="U17" s="1545"/>
      <c r="V17" s="302"/>
      <c r="W17" s="766"/>
      <c r="X17" s="1684" t="s">
        <v>4700</v>
      </c>
      <c r="Y17" s="362" t="s">
        <v>163</v>
      </c>
      <c r="Z17" s="395">
        <v>0.85</v>
      </c>
      <c r="AA17" s="355"/>
      <c r="AB17" s="247"/>
      <c r="AC17" s="247"/>
      <c r="AD17" s="391">
        <f>ROUND(ROUND(ROUND(H8*P$8,0)*W15,0)*Z17,0)</f>
        <v>418</v>
      </c>
      <c r="AE17" s="268"/>
    </row>
    <row r="18" spans="1:31" ht="17.100000000000001" customHeight="1">
      <c r="A18" s="243">
        <v>61</v>
      </c>
      <c r="B18" s="243">
        <v>9009</v>
      </c>
      <c r="C18" s="870" t="s">
        <v>8585</v>
      </c>
      <c r="D18" s="765"/>
      <c r="E18" s="764"/>
      <c r="F18" s="279"/>
      <c r="G18" s="278"/>
      <c r="H18" s="278"/>
      <c r="I18" s="279"/>
      <c r="J18" s="597"/>
      <c r="K18" s="654"/>
      <c r="L18" s="385"/>
      <c r="M18" s="774"/>
      <c r="N18" s="208"/>
      <c r="O18" s="208"/>
      <c r="P18" s="385"/>
      <c r="Q18" s="281"/>
      <c r="R18" s="216"/>
      <c r="S18" s="216"/>
      <c r="T18" s="216"/>
      <c r="U18" s="1563"/>
      <c r="V18" s="305"/>
      <c r="W18" s="768"/>
      <c r="X18" s="1651"/>
      <c r="Y18" s="512"/>
      <c r="Z18" s="368"/>
      <c r="AA18" s="762" t="s">
        <v>167</v>
      </c>
      <c r="AB18" s="354">
        <v>5</v>
      </c>
      <c r="AC18" s="763" t="s">
        <v>168</v>
      </c>
      <c r="AD18" s="391">
        <f>ROUND(ROUND(ROUND(H8*P$8,0)*W15,0)*Z17,0)-AB18</f>
        <v>413</v>
      </c>
      <c r="AE18" s="268"/>
    </row>
    <row r="19" spans="1:31" ht="17.100000000000001" customHeight="1">
      <c r="A19" s="229">
        <v>61</v>
      </c>
      <c r="B19" s="229">
        <v>9113</v>
      </c>
      <c r="C19" s="871" t="s">
        <v>8586</v>
      </c>
      <c r="D19" s="765"/>
      <c r="E19" s="765"/>
      <c r="F19" s="279"/>
      <c r="G19" s="278"/>
      <c r="H19" s="278"/>
      <c r="I19" s="279"/>
      <c r="J19" s="597"/>
      <c r="K19" s="654"/>
      <c r="L19" s="385"/>
      <c r="M19" s="774"/>
      <c r="N19" s="208"/>
      <c r="O19" s="208"/>
      <c r="P19" s="385"/>
      <c r="Q19" s="1539" t="s">
        <v>4713</v>
      </c>
      <c r="R19" s="1608" t="s">
        <v>162</v>
      </c>
      <c r="S19" s="769"/>
      <c r="T19" s="769"/>
      <c r="U19" s="340"/>
      <c r="V19" s="338"/>
      <c r="W19" s="334"/>
      <c r="X19" s="231"/>
      <c r="Y19" s="232"/>
      <c r="Z19" s="314"/>
      <c r="AA19" s="257"/>
      <c r="AB19" s="257"/>
      <c r="AC19" s="257"/>
      <c r="AD19" s="473">
        <f>ROUND(ROUND(H8*P$8,0)*T20,0)</f>
        <v>405</v>
      </c>
      <c r="AE19" s="268"/>
    </row>
    <row r="20" spans="1:31" ht="17.100000000000001" customHeight="1">
      <c r="A20" s="243">
        <v>61</v>
      </c>
      <c r="B20" s="243">
        <v>9010</v>
      </c>
      <c r="C20" s="870" t="s">
        <v>8587</v>
      </c>
      <c r="D20" s="765"/>
      <c r="E20" s="765"/>
      <c r="F20" s="279"/>
      <c r="G20" s="278"/>
      <c r="H20" s="278"/>
      <c r="I20" s="279"/>
      <c r="J20" s="597"/>
      <c r="K20" s="654"/>
      <c r="L20" s="385"/>
      <c r="M20" s="774"/>
      <c r="N20" s="208"/>
      <c r="O20" s="208"/>
      <c r="P20" s="385"/>
      <c r="Q20" s="1631"/>
      <c r="R20" s="1586"/>
      <c r="S20" s="214" t="s">
        <v>163</v>
      </c>
      <c r="T20" s="770">
        <v>0.7</v>
      </c>
      <c r="U20" s="611"/>
      <c r="V20" s="392"/>
      <c r="W20" s="301"/>
      <c r="X20" s="245"/>
      <c r="Y20" s="208"/>
      <c r="Z20" s="226"/>
      <c r="AA20" s="762" t="s">
        <v>167</v>
      </c>
      <c r="AB20" s="354">
        <v>5</v>
      </c>
      <c r="AC20" s="763" t="s">
        <v>168</v>
      </c>
      <c r="AD20" s="391">
        <f>ROUND(ROUND(H8*P$8,0)*T20,0)-AB20</f>
        <v>400</v>
      </c>
      <c r="AE20" s="268"/>
    </row>
    <row r="21" spans="1:31" ht="17.100000000000001" customHeight="1">
      <c r="A21" s="243">
        <v>61</v>
      </c>
      <c r="B21" s="243">
        <v>9011</v>
      </c>
      <c r="C21" s="870" t="s">
        <v>8588</v>
      </c>
      <c r="D21" s="765"/>
      <c r="E21" s="765"/>
      <c r="F21" s="279"/>
      <c r="G21" s="278"/>
      <c r="H21" s="278"/>
      <c r="I21" s="279"/>
      <c r="J21" s="597"/>
      <c r="K21" s="654"/>
      <c r="L21" s="385"/>
      <c r="M21" s="774"/>
      <c r="N21" s="208"/>
      <c r="O21" s="208"/>
      <c r="P21" s="385"/>
      <c r="Q21" s="1631"/>
      <c r="R21" s="1586"/>
      <c r="U21" s="611"/>
      <c r="V21" s="392"/>
      <c r="W21" s="301"/>
      <c r="X21" s="1684" t="s">
        <v>4700</v>
      </c>
      <c r="Y21" s="362" t="s">
        <v>163</v>
      </c>
      <c r="Z21" s="395">
        <v>0.85</v>
      </c>
      <c r="AA21" s="355"/>
      <c r="AB21" s="247"/>
      <c r="AC21" s="247"/>
      <c r="AD21" s="391">
        <f>ROUND(ROUND(ROUND(H8*P$8,0)*T20,0)*Z21,0)</f>
        <v>344</v>
      </c>
      <c r="AE21" s="268"/>
    </row>
    <row r="22" spans="1:31" ht="17.100000000000001" customHeight="1">
      <c r="A22" s="243">
        <v>61</v>
      </c>
      <c r="B22" s="243">
        <v>9012</v>
      </c>
      <c r="C22" s="870" t="s">
        <v>8589</v>
      </c>
      <c r="D22" s="765"/>
      <c r="E22" s="765"/>
      <c r="F22" s="279"/>
      <c r="G22" s="278"/>
      <c r="H22" s="278"/>
      <c r="I22" s="279"/>
      <c r="J22" s="597"/>
      <c r="K22" s="654"/>
      <c r="L22" s="385"/>
      <c r="M22" s="774"/>
      <c r="N22" s="208"/>
      <c r="O22" s="208"/>
      <c r="P22" s="385"/>
      <c r="Q22" s="1631"/>
      <c r="R22" s="1586"/>
      <c r="S22" s="214"/>
      <c r="T22" s="214"/>
      <c r="U22" s="761"/>
      <c r="V22" s="407"/>
      <c r="W22" s="304"/>
      <c r="X22" s="1651"/>
      <c r="Y22" s="512"/>
      <c r="Z22" s="368"/>
      <c r="AA22" s="762" t="s">
        <v>167</v>
      </c>
      <c r="AB22" s="354">
        <v>5</v>
      </c>
      <c r="AC22" s="763" t="s">
        <v>168</v>
      </c>
      <c r="AD22" s="391">
        <f>ROUND(ROUND(ROUND(H8*P$8,0)*T20,0)*Z21,0)-AB22</f>
        <v>339</v>
      </c>
      <c r="AE22" s="268"/>
    </row>
    <row r="23" spans="1:31" ht="17.100000000000001" customHeight="1">
      <c r="A23" s="229">
        <v>61</v>
      </c>
      <c r="B23" s="229">
        <v>9114</v>
      </c>
      <c r="C23" s="871" t="s">
        <v>8590</v>
      </c>
      <c r="D23" s="765"/>
      <c r="E23" s="765"/>
      <c r="F23" s="279"/>
      <c r="G23" s="278"/>
      <c r="H23" s="278"/>
      <c r="I23" s="279"/>
      <c r="J23" s="597"/>
      <c r="K23" s="654"/>
      <c r="L23" s="385"/>
      <c r="M23" s="774"/>
      <c r="N23" s="208"/>
      <c r="O23" s="208"/>
      <c r="P23" s="385"/>
      <c r="Q23" s="773"/>
      <c r="U23" s="1542" t="s">
        <v>4703</v>
      </c>
      <c r="V23" s="372" t="s">
        <v>163</v>
      </c>
      <c r="W23" s="373">
        <v>0.7</v>
      </c>
      <c r="X23" s="231"/>
      <c r="Y23" s="232"/>
      <c r="Z23" s="314"/>
      <c r="AA23" s="257"/>
      <c r="AB23" s="257"/>
      <c r="AC23" s="257"/>
      <c r="AD23" s="473">
        <f>ROUND(ROUND(ROUND(H8*P$8,0)*T20,0)*W23,0)</f>
        <v>284</v>
      </c>
      <c r="AE23" s="268"/>
    </row>
    <row r="24" spans="1:31" ht="17.100000000000001" customHeight="1">
      <c r="A24" s="243">
        <v>61</v>
      </c>
      <c r="B24" s="243">
        <v>9013</v>
      </c>
      <c r="C24" s="870" t="s">
        <v>8591</v>
      </c>
      <c r="D24" s="765"/>
      <c r="E24" s="765"/>
      <c r="F24" s="279"/>
      <c r="G24" s="278"/>
      <c r="H24" s="278"/>
      <c r="I24" s="279"/>
      <c r="J24" s="597"/>
      <c r="K24" s="654"/>
      <c r="L24" s="385"/>
      <c r="M24" s="774"/>
      <c r="N24" s="208"/>
      <c r="O24" s="208"/>
      <c r="P24" s="385"/>
      <c r="Q24" s="773"/>
      <c r="U24" s="1545"/>
      <c r="V24" s="214"/>
      <c r="W24" s="609"/>
      <c r="X24" s="281"/>
      <c r="Y24" s="216"/>
      <c r="Z24" s="226"/>
      <c r="AA24" s="762" t="s">
        <v>167</v>
      </c>
      <c r="AB24" s="354">
        <v>5</v>
      </c>
      <c r="AC24" s="763" t="s">
        <v>168</v>
      </c>
      <c r="AD24" s="391">
        <f>ROUND(ROUND(ROUND(H8*P$8,0)*T20,0)*W23,0)-AB24</f>
        <v>279</v>
      </c>
      <c r="AE24" s="268"/>
    </row>
    <row r="25" spans="1:31" ht="17.100000000000001" customHeight="1">
      <c r="A25" s="243">
        <v>61</v>
      </c>
      <c r="B25" s="243">
        <v>9014</v>
      </c>
      <c r="C25" s="870" t="s">
        <v>8592</v>
      </c>
      <c r="D25" s="765"/>
      <c r="E25" s="765"/>
      <c r="F25" s="279"/>
      <c r="G25" s="278"/>
      <c r="H25" s="278"/>
      <c r="I25" s="279"/>
      <c r="J25" s="597"/>
      <c r="K25" s="654"/>
      <c r="L25" s="385"/>
      <c r="M25" s="774"/>
      <c r="N25" s="208"/>
      <c r="O25" s="208"/>
      <c r="P25" s="385"/>
      <c r="Q25" s="774"/>
      <c r="R25" s="214"/>
      <c r="S25" s="1653"/>
      <c r="T25" s="1653"/>
      <c r="U25" s="1545"/>
      <c r="V25" s="302"/>
      <c r="W25" s="766"/>
      <c r="X25" s="1684" t="s">
        <v>4700</v>
      </c>
      <c r="Y25" s="362" t="s">
        <v>163</v>
      </c>
      <c r="Z25" s="395">
        <v>0.85</v>
      </c>
      <c r="AA25" s="355"/>
      <c r="AB25" s="247"/>
      <c r="AC25" s="247"/>
      <c r="AD25" s="391">
        <f>ROUND(ROUND(ROUND(ROUND(H8*P$8,0)*T20,0)*W23,0)*Z25,0)</f>
        <v>241</v>
      </c>
      <c r="AE25" s="268"/>
    </row>
    <row r="26" spans="1:31" ht="17.100000000000001" customHeight="1">
      <c r="A26" s="243">
        <v>61</v>
      </c>
      <c r="B26" s="243">
        <v>9015</v>
      </c>
      <c r="C26" s="870" t="s">
        <v>8593</v>
      </c>
      <c r="D26" s="765"/>
      <c r="E26" s="765"/>
      <c r="F26" s="279"/>
      <c r="G26" s="278"/>
      <c r="H26" s="278"/>
      <c r="I26" s="279"/>
      <c r="J26" s="597"/>
      <c r="K26" s="654"/>
      <c r="L26" s="385"/>
      <c r="M26" s="774"/>
      <c r="N26" s="208"/>
      <c r="O26" s="208"/>
      <c r="P26" s="385"/>
      <c r="Q26" s="774"/>
      <c r="R26" s="214"/>
      <c r="S26" s="214"/>
      <c r="T26" s="214"/>
      <c r="U26" s="399"/>
      <c r="V26" s="305"/>
      <c r="W26" s="768"/>
      <c r="X26" s="1651"/>
      <c r="Y26" s="512"/>
      <c r="Z26" s="368"/>
      <c r="AA26" s="762" t="s">
        <v>167</v>
      </c>
      <c r="AB26" s="354">
        <v>5</v>
      </c>
      <c r="AC26" s="763" t="s">
        <v>168</v>
      </c>
      <c r="AD26" s="391">
        <f>ROUND(ROUND(ROUND(ROUND(H8*P$8,0)*T20,0)*W23,0)*Z25,0)-AB26</f>
        <v>236</v>
      </c>
      <c r="AE26" s="268"/>
    </row>
    <row r="27" spans="1:31" ht="17.100000000000001" customHeight="1">
      <c r="A27" s="229">
        <v>61</v>
      </c>
      <c r="B27" s="229">
        <v>9702</v>
      </c>
      <c r="C27" s="871" t="s">
        <v>8594</v>
      </c>
      <c r="D27" s="765"/>
      <c r="E27" s="765"/>
      <c r="F27" s="279"/>
      <c r="G27" s="278"/>
      <c r="H27" s="278"/>
      <c r="I27" s="279"/>
      <c r="J27" s="597"/>
      <c r="K27" s="654"/>
      <c r="L27" s="385"/>
      <c r="M27" s="774"/>
      <c r="N27" s="208"/>
      <c r="O27" s="208"/>
      <c r="P27" s="385"/>
      <c r="Q27" s="773"/>
      <c r="R27" s="214"/>
      <c r="S27" s="1599"/>
      <c r="T27" s="1600"/>
      <c r="U27" s="1542" t="s">
        <v>4708</v>
      </c>
      <c r="V27" s="214" t="s">
        <v>163</v>
      </c>
      <c r="W27" s="609">
        <v>0.85</v>
      </c>
      <c r="X27" s="231"/>
      <c r="Y27" s="232"/>
      <c r="Z27" s="314"/>
      <c r="AA27" s="257"/>
      <c r="AB27" s="257"/>
      <c r="AC27" s="257"/>
      <c r="AD27" s="473">
        <f>ROUND(ROUND(ROUND(H8*P$8,0)*T20,0)*W27,0)</f>
        <v>344</v>
      </c>
      <c r="AE27" s="268"/>
    </row>
    <row r="28" spans="1:31" ht="17.100000000000001" customHeight="1">
      <c r="A28" s="243">
        <v>61</v>
      </c>
      <c r="B28" s="243">
        <v>9016</v>
      </c>
      <c r="C28" s="870" t="s">
        <v>8595</v>
      </c>
      <c r="D28" s="765"/>
      <c r="E28" s="765"/>
      <c r="F28" s="279"/>
      <c r="G28" s="278"/>
      <c r="H28" s="278"/>
      <c r="I28" s="279"/>
      <c r="J28" s="597"/>
      <c r="K28" s="654"/>
      <c r="L28" s="385"/>
      <c r="M28" s="774"/>
      <c r="N28" s="208"/>
      <c r="O28" s="208"/>
      <c r="P28" s="385"/>
      <c r="Q28" s="773"/>
      <c r="R28" s="214"/>
      <c r="S28" s="609"/>
      <c r="T28" s="609"/>
      <c r="U28" s="1545"/>
      <c r="V28" s="214"/>
      <c r="W28" s="609"/>
      <c r="X28" s="281"/>
      <c r="Y28" s="216"/>
      <c r="Z28" s="226"/>
      <c r="AA28" s="762" t="s">
        <v>167</v>
      </c>
      <c r="AB28" s="354">
        <v>5</v>
      </c>
      <c r="AC28" s="763" t="s">
        <v>168</v>
      </c>
      <c r="AD28" s="391">
        <f>ROUND(ROUND(ROUND(H8*P$8,0)*T20,0)*W27,0)-AB28</f>
        <v>339</v>
      </c>
      <c r="AE28" s="268"/>
    </row>
    <row r="29" spans="1:31" ht="17.100000000000001" customHeight="1">
      <c r="A29" s="243">
        <v>61</v>
      </c>
      <c r="B29" s="243">
        <v>9017</v>
      </c>
      <c r="C29" s="870" t="s">
        <v>8596</v>
      </c>
      <c r="D29" s="765"/>
      <c r="E29" s="765"/>
      <c r="F29" s="279"/>
      <c r="G29" s="278"/>
      <c r="H29" s="278"/>
      <c r="I29" s="279"/>
      <c r="J29" s="597"/>
      <c r="K29" s="654"/>
      <c r="L29" s="385"/>
      <c r="M29" s="774"/>
      <c r="N29" s="208"/>
      <c r="O29" s="208"/>
      <c r="P29" s="385"/>
      <c r="Q29" s="774"/>
      <c r="R29" s="214"/>
      <c r="S29" s="609"/>
      <c r="T29" s="609"/>
      <c r="U29" s="1545"/>
      <c r="V29" s="302"/>
      <c r="W29" s="766"/>
      <c r="X29" s="1684" t="s">
        <v>4700</v>
      </c>
      <c r="Y29" s="362" t="s">
        <v>163</v>
      </c>
      <c r="Z29" s="395">
        <v>0.85</v>
      </c>
      <c r="AA29" s="355"/>
      <c r="AB29" s="247"/>
      <c r="AC29" s="247"/>
      <c r="AD29" s="391">
        <f>ROUND(ROUND(ROUND(ROUND(H8*P$8,0)*T20,0)*W27,0)*Z29,0)</f>
        <v>292</v>
      </c>
      <c r="AE29" s="268"/>
    </row>
    <row r="30" spans="1:31" ht="17.100000000000001" customHeight="1">
      <c r="A30" s="243">
        <v>61</v>
      </c>
      <c r="B30" s="243">
        <v>9018</v>
      </c>
      <c r="C30" s="870" t="s">
        <v>8597</v>
      </c>
      <c r="D30" s="765"/>
      <c r="E30" s="765"/>
      <c r="F30" s="279"/>
      <c r="G30" s="278"/>
      <c r="H30" s="278"/>
      <c r="I30" s="279"/>
      <c r="J30" s="597"/>
      <c r="K30" s="654"/>
      <c r="L30" s="385"/>
      <c r="M30" s="774"/>
      <c r="N30" s="208"/>
      <c r="O30" s="208"/>
      <c r="P30" s="385"/>
      <c r="Q30" s="773"/>
      <c r="R30" s="214"/>
      <c r="S30" s="214"/>
      <c r="T30" s="214"/>
      <c r="U30" s="1563"/>
      <c r="V30" s="305"/>
      <c r="W30" s="768"/>
      <c r="X30" s="1651"/>
      <c r="Y30" s="512"/>
      <c r="Z30" s="368"/>
      <c r="AA30" s="762" t="s">
        <v>167</v>
      </c>
      <c r="AB30" s="354">
        <v>5</v>
      </c>
      <c r="AC30" s="763" t="s">
        <v>168</v>
      </c>
      <c r="AD30" s="391">
        <f>ROUND(ROUND(ROUND(ROUND(H8*P$8,0)*T20,0)*W27,0)*Z29,0)-AB30</f>
        <v>287</v>
      </c>
      <c r="AE30" s="268"/>
    </row>
    <row r="31" spans="1:31" ht="17.100000000000001" customHeight="1">
      <c r="A31" s="243">
        <v>61</v>
      </c>
      <c r="B31" s="243">
        <v>9019</v>
      </c>
      <c r="C31" s="870" t="s">
        <v>8598</v>
      </c>
      <c r="D31" s="765"/>
      <c r="E31" s="765"/>
      <c r="F31" s="279"/>
      <c r="G31" s="278"/>
      <c r="H31" s="278"/>
      <c r="I31" s="279"/>
      <c r="J31" s="597"/>
      <c r="K31" s="654"/>
      <c r="L31" s="385"/>
      <c r="M31" s="774"/>
      <c r="N31" s="208"/>
      <c r="O31" s="208"/>
      <c r="P31" s="385"/>
      <c r="Q31" s="773"/>
      <c r="R31" s="1580" t="s">
        <v>165</v>
      </c>
      <c r="S31" s="775"/>
      <c r="T31" s="775"/>
      <c r="U31" s="359"/>
      <c r="V31" s="360"/>
      <c r="W31" s="361"/>
      <c r="X31" s="523"/>
      <c r="Y31" s="524"/>
      <c r="Z31" s="642"/>
      <c r="AA31" s="247"/>
      <c r="AB31" s="247"/>
      <c r="AC31" s="247"/>
      <c r="AD31" s="391">
        <f>ROUND(ROUND(H8*P$8,0)*T32,0)</f>
        <v>290</v>
      </c>
      <c r="AE31" s="268"/>
    </row>
    <row r="32" spans="1:31" ht="17.100000000000001" customHeight="1">
      <c r="A32" s="243">
        <v>61</v>
      </c>
      <c r="B32" s="243">
        <v>9020</v>
      </c>
      <c r="C32" s="870" t="s">
        <v>8599</v>
      </c>
      <c r="D32" s="765"/>
      <c r="E32" s="765"/>
      <c r="F32" s="279"/>
      <c r="G32" s="278"/>
      <c r="H32" s="278"/>
      <c r="I32" s="279"/>
      <c r="J32" s="597"/>
      <c r="K32" s="654"/>
      <c r="L32" s="385"/>
      <c r="M32" s="774"/>
      <c r="N32" s="208"/>
      <c r="O32" s="208"/>
      <c r="P32" s="385"/>
      <c r="Q32" s="772"/>
      <c r="R32" s="1620"/>
      <c r="S32" s="643" t="s">
        <v>163</v>
      </c>
      <c r="T32" s="365">
        <v>0.5</v>
      </c>
      <c r="U32" s="777"/>
      <c r="V32" s="639"/>
      <c r="W32" s="529"/>
      <c r="X32" s="516"/>
      <c r="Y32" s="517"/>
      <c r="Z32" s="526"/>
      <c r="AA32" s="762" t="s">
        <v>167</v>
      </c>
      <c r="AB32" s="354">
        <v>5</v>
      </c>
      <c r="AC32" s="763" t="s">
        <v>168</v>
      </c>
      <c r="AD32" s="391">
        <f>ROUND(ROUND(H8*P$8,0)*T32,0)-AB32</f>
        <v>285</v>
      </c>
      <c r="AE32" s="268"/>
    </row>
    <row r="33" spans="1:31" ht="17.100000000000001" customHeight="1">
      <c r="A33" s="243">
        <v>61</v>
      </c>
      <c r="B33" s="243">
        <v>9021</v>
      </c>
      <c r="C33" s="870" t="s">
        <v>8600</v>
      </c>
      <c r="D33" s="765"/>
      <c r="E33" s="765"/>
      <c r="F33" s="279"/>
      <c r="G33" s="278"/>
      <c r="H33" s="278"/>
      <c r="I33" s="279"/>
      <c r="J33" s="597"/>
      <c r="K33" s="654"/>
      <c r="L33" s="385"/>
      <c r="M33" s="774"/>
      <c r="N33" s="208"/>
      <c r="O33" s="208"/>
      <c r="P33" s="385"/>
      <c r="Q33" s="772"/>
      <c r="R33" s="1620"/>
      <c r="S33" s="530"/>
      <c r="T33" s="530"/>
      <c r="U33" s="777"/>
      <c r="V33" s="639"/>
      <c r="W33" s="529"/>
      <c r="X33" s="1684" t="s">
        <v>4700</v>
      </c>
      <c r="Y33" s="362" t="s">
        <v>163</v>
      </c>
      <c r="Z33" s="395">
        <v>0.85</v>
      </c>
      <c r="AA33" s="355"/>
      <c r="AB33" s="247"/>
      <c r="AC33" s="247"/>
      <c r="AD33" s="391">
        <f>ROUND(ROUND(ROUND(H8*P$8,0)*T32,0)*Z33,0)</f>
        <v>247</v>
      </c>
      <c r="AE33" s="268"/>
    </row>
    <row r="34" spans="1:31" ht="17.100000000000001" customHeight="1">
      <c r="A34" s="243">
        <v>61</v>
      </c>
      <c r="B34" s="243">
        <v>9022</v>
      </c>
      <c r="C34" s="870" t="s">
        <v>8601</v>
      </c>
      <c r="D34" s="765"/>
      <c r="E34" s="765"/>
      <c r="F34" s="279"/>
      <c r="G34" s="278"/>
      <c r="H34" s="278"/>
      <c r="I34" s="279"/>
      <c r="J34" s="597"/>
      <c r="K34" s="654"/>
      <c r="L34" s="385"/>
      <c r="M34" s="774"/>
      <c r="N34" s="208"/>
      <c r="O34" s="208"/>
      <c r="P34" s="385"/>
      <c r="Q34" s="772"/>
      <c r="R34" s="1620"/>
      <c r="S34" s="643"/>
      <c r="T34" s="643"/>
      <c r="U34" s="778"/>
      <c r="V34" s="525"/>
      <c r="W34" s="539"/>
      <c r="X34" s="1651"/>
      <c r="Y34" s="512"/>
      <c r="Z34" s="368"/>
      <c r="AA34" s="762" t="s">
        <v>167</v>
      </c>
      <c r="AB34" s="354">
        <v>5</v>
      </c>
      <c r="AC34" s="763" t="s">
        <v>168</v>
      </c>
      <c r="AD34" s="391">
        <f>ROUND(ROUND(ROUND(H8*P$8,0)*T32,0)*Z33,0)-AB34</f>
        <v>242</v>
      </c>
      <c r="AE34" s="268"/>
    </row>
    <row r="35" spans="1:31" ht="17.100000000000001" customHeight="1">
      <c r="A35" s="243">
        <v>61</v>
      </c>
      <c r="B35" s="243">
        <v>9023</v>
      </c>
      <c r="C35" s="870" t="s">
        <v>8602</v>
      </c>
      <c r="D35" s="765"/>
      <c r="E35" s="765"/>
      <c r="F35" s="279"/>
      <c r="G35" s="278"/>
      <c r="H35" s="278"/>
      <c r="I35" s="279"/>
      <c r="J35" s="597"/>
      <c r="K35" s="654"/>
      <c r="L35" s="385"/>
      <c r="M35" s="774"/>
      <c r="N35" s="208"/>
      <c r="O35" s="208"/>
      <c r="P35" s="385"/>
      <c r="Q35" s="773"/>
      <c r="R35" s="530"/>
      <c r="S35" s="530"/>
      <c r="T35" s="530"/>
      <c r="U35" s="1580" t="s">
        <v>4703</v>
      </c>
      <c r="V35" s="362" t="s">
        <v>163</v>
      </c>
      <c r="W35" s="356">
        <v>0.7</v>
      </c>
      <c r="X35" s="523"/>
      <c r="Y35" s="524"/>
      <c r="Z35" s="642"/>
      <c r="AA35" s="247"/>
      <c r="AB35" s="247"/>
      <c r="AC35" s="247"/>
      <c r="AD35" s="391">
        <f>ROUND(ROUND(ROUND(H8*P$8,0)*T32,0)*W35,0)</f>
        <v>203</v>
      </c>
      <c r="AE35" s="268"/>
    </row>
    <row r="36" spans="1:31" ht="17.100000000000001" customHeight="1">
      <c r="A36" s="243">
        <v>61</v>
      </c>
      <c r="B36" s="243">
        <v>9024</v>
      </c>
      <c r="C36" s="870" t="s">
        <v>8603</v>
      </c>
      <c r="D36" s="765"/>
      <c r="E36" s="765"/>
      <c r="F36" s="279"/>
      <c r="G36" s="278"/>
      <c r="H36" s="278"/>
      <c r="I36" s="279"/>
      <c r="J36" s="597"/>
      <c r="K36" s="654"/>
      <c r="L36" s="385"/>
      <c r="M36" s="774"/>
      <c r="N36" s="208"/>
      <c r="O36" s="208"/>
      <c r="P36" s="385"/>
      <c r="Q36" s="773"/>
      <c r="R36" s="530"/>
      <c r="S36" s="530"/>
      <c r="T36" s="530"/>
      <c r="U36" s="1620"/>
      <c r="V36" s="643"/>
      <c r="W36" s="365"/>
      <c r="X36" s="319"/>
      <c r="Y36" s="288"/>
      <c r="Z36" s="526"/>
      <c r="AA36" s="762" t="s">
        <v>167</v>
      </c>
      <c r="AB36" s="354">
        <v>5</v>
      </c>
      <c r="AC36" s="763" t="s">
        <v>168</v>
      </c>
      <c r="AD36" s="391">
        <f>ROUND(ROUND(ROUND(H8*P$8,0)*T32,0)*W35,0)-AB36</f>
        <v>198</v>
      </c>
      <c r="AE36" s="268"/>
    </row>
    <row r="37" spans="1:31" ht="17.100000000000001" customHeight="1">
      <c r="A37" s="243">
        <v>61</v>
      </c>
      <c r="B37" s="243">
        <v>9025</v>
      </c>
      <c r="C37" s="870" t="s">
        <v>8604</v>
      </c>
      <c r="D37" s="765"/>
      <c r="E37" s="765"/>
      <c r="F37" s="279"/>
      <c r="G37" s="278"/>
      <c r="H37" s="278"/>
      <c r="I37" s="279"/>
      <c r="J37" s="597"/>
      <c r="K37" s="654"/>
      <c r="L37" s="385"/>
      <c r="M37" s="774"/>
      <c r="N37" s="208"/>
      <c r="O37" s="208"/>
      <c r="P37" s="385"/>
      <c r="Q37" s="774"/>
      <c r="R37" s="643"/>
      <c r="S37" s="1644"/>
      <c r="T37" s="1652"/>
      <c r="U37" s="1620"/>
      <c r="V37" s="779"/>
      <c r="W37" s="780"/>
      <c r="X37" s="1684" t="s">
        <v>4700</v>
      </c>
      <c r="Y37" s="362" t="s">
        <v>163</v>
      </c>
      <c r="Z37" s="395">
        <v>0.85</v>
      </c>
      <c r="AA37" s="355"/>
      <c r="AB37" s="247"/>
      <c r="AC37" s="247"/>
      <c r="AD37" s="391">
        <f>ROUND(ROUND(ROUND(ROUND(H8*P$8,0)*T32,0)*W35,0)*Z37,0)</f>
        <v>173</v>
      </c>
      <c r="AE37" s="268"/>
    </row>
    <row r="38" spans="1:31" ht="17.100000000000001" customHeight="1">
      <c r="A38" s="243">
        <v>61</v>
      </c>
      <c r="B38" s="243">
        <v>9026</v>
      </c>
      <c r="C38" s="870" t="s">
        <v>8605</v>
      </c>
      <c r="D38" s="765"/>
      <c r="E38" s="765"/>
      <c r="F38" s="279"/>
      <c r="G38" s="278"/>
      <c r="H38" s="278"/>
      <c r="I38" s="279"/>
      <c r="J38" s="597"/>
      <c r="K38" s="654"/>
      <c r="L38" s="385"/>
      <c r="M38" s="774"/>
      <c r="N38" s="208"/>
      <c r="O38" s="208"/>
      <c r="P38" s="385"/>
      <c r="Q38" s="774"/>
      <c r="R38" s="643"/>
      <c r="S38" s="643"/>
      <c r="T38" s="643"/>
      <c r="U38" s="781"/>
      <c r="V38" s="537"/>
      <c r="W38" s="783"/>
      <c r="X38" s="1651"/>
      <c r="Y38" s="512"/>
      <c r="Z38" s="368"/>
      <c r="AA38" s="762" t="s">
        <v>167</v>
      </c>
      <c r="AB38" s="354">
        <v>5</v>
      </c>
      <c r="AC38" s="763" t="s">
        <v>168</v>
      </c>
      <c r="AD38" s="391">
        <f>ROUND(ROUND(ROUND(ROUND(H8*P$8,0)*T32,0)*W35,0)*Z37,0)-AB38</f>
        <v>168</v>
      </c>
      <c r="AE38" s="268"/>
    </row>
    <row r="39" spans="1:31" ht="17.100000000000001" customHeight="1">
      <c r="A39" s="243">
        <v>61</v>
      </c>
      <c r="B39" s="243">
        <v>9027</v>
      </c>
      <c r="C39" s="870" t="s">
        <v>8606</v>
      </c>
      <c r="D39" s="765"/>
      <c r="E39" s="765"/>
      <c r="F39" s="279"/>
      <c r="G39" s="278"/>
      <c r="H39" s="278"/>
      <c r="I39" s="279"/>
      <c r="J39" s="597"/>
      <c r="K39" s="654"/>
      <c r="L39" s="385"/>
      <c r="M39" s="774"/>
      <c r="N39" s="208"/>
      <c r="O39" s="208"/>
      <c r="P39" s="385"/>
      <c r="Q39" s="773"/>
      <c r="R39" s="643"/>
      <c r="S39" s="1646"/>
      <c r="T39" s="1649"/>
      <c r="U39" s="1580" t="s">
        <v>4708</v>
      </c>
      <c r="V39" s="643" t="s">
        <v>163</v>
      </c>
      <c r="W39" s="365">
        <v>0.85</v>
      </c>
      <c r="X39" s="523"/>
      <c r="Y39" s="524"/>
      <c r="Z39" s="642"/>
      <c r="AA39" s="247"/>
      <c r="AB39" s="247"/>
      <c r="AC39" s="247"/>
      <c r="AD39" s="391">
        <f>ROUND(ROUND(ROUND(H8*P$8,0)*T32,0)*W39,0)</f>
        <v>247</v>
      </c>
      <c r="AE39" s="268"/>
    </row>
    <row r="40" spans="1:31" ht="17.100000000000001" customHeight="1">
      <c r="A40" s="243">
        <v>61</v>
      </c>
      <c r="B40" s="243">
        <v>9028</v>
      </c>
      <c r="C40" s="870" t="s">
        <v>8607</v>
      </c>
      <c r="D40" s="765"/>
      <c r="E40" s="765"/>
      <c r="F40" s="279"/>
      <c r="G40" s="278"/>
      <c r="H40" s="278"/>
      <c r="I40" s="279"/>
      <c r="J40" s="597"/>
      <c r="K40" s="654"/>
      <c r="L40" s="385"/>
      <c r="M40" s="774"/>
      <c r="N40" s="208"/>
      <c r="O40" s="208"/>
      <c r="P40" s="385"/>
      <c r="Q40" s="773"/>
      <c r="R40" s="643"/>
      <c r="S40" s="365"/>
      <c r="T40" s="365"/>
      <c r="U40" s="1620"/>
      <c r="V40" s="643"/>
      <c r="W40" s="365"/>
      <c r="X40" s="319"/>
      <c r="Y40" s="288"/>
      <c r="Z40" s="526"/>
      <c r="AA40" s="762" t="s">
        <v>167</v>
      </c>
      <c r="AB40" s="354">
        <v>5</v>
      </c>
      <c r="AC40" s="763" t="s">
        <v>168</v>
      </c>
      <c r="AD40" s="391">
        <f>ROUND(ROUND(ROUND(H8*P$8,0)*T32,0)*W39,0)-AB40</f>
        <v>242</v>
      </c>
      <c r="AE40" s="268"/>
    </row>
    <row r="41" spans="1:31" ht="17.100000000000001" customHeight="1">
      <c r="A41" s="243">
        <v>61</v>
      </c>
      <c r="B41" s="243">
        <v>9029</v>
      </c>
      <c r="C41" s="870" t="s">
        <v>8608</v>
      </c>
      <c r="D41" s="765"/>
      <c r="E41" s="765"/>
      <c r="F41" s="279"/>
      <c r="G41" s="278"/>
      <c r="H41" s="278"/>
      <c r="I41" s="279"/>
      <c r="J41" s="597"/>
      <c r="K41" s="654"/>
      <c r="L41" s="385"/>
      <c r="M41" s="774"/>
      <c r="N41" s="208"/>
      <c r="O41" s="208"/>
      <c r="P41" s="385"/>
      <c r="Q41" s="774"/>
      <c r="R41" s="643"/>
      <c r="S41" s="365"/>
      <c r="T41" s="365"/>
      <c r="U41" s="1620"/>
      <c r="V41" s="779"/>
      <c r="W41" s="780"/>
      <c r="X41" s="1684" t="s">
        <v>4700</v>
      </c>
      <c r="Y41" s="362" t="s">
        <v>163</v>
      </c>
      <c r="Z41" s="395">
        <v>0.85</v>
      </c>
      <c r="AA41" s="355"/>
      <c r="AB41" s="247"/>
      <c r="AC41" s="247"/>
      <c r="AD41" s="391">
        <f>ROUND(ROUND(ROUND(ROUND(H8*P$8,0)*T32,0)*W39,0)*Z41,0)</f>
        <v>210</v>
      </c>
      <c r="AE41" s="268"/>
    </row>
    <row r="42" spans="1:31" ht="17.100000000000001" customHeight="1">
      <c r="A42" s="243">
        <v>61</v>
      </c>
      <c r="B42" s="243">
        <v>9030</v>
      </c>
      <c r="C42" s="870" t="s">
        <v>8609</v>
      </c>
      <c r="D42" s="765"/>
      <c r="E42" s="765"/>
      <c r="F42" s="279"/>
      <c r="G42" s="278"/>
      <c r="H42" s="278"/>
      <c r="I42" s="279"/>
      <c r="J42" s="597"/>
      <c r="K42" s="654"/>
      <c r="L42" s="385"/>
      <c r="M42" s="774"/>
      <c r="N42" s="208"/>
      <c r="O42" s="208"/>
      <c r="P42" s="385"/>
      <c r="Q42" s="467"/>
      <c r="R42" s="788"/>
      <c r="S42" s="512"/>
      <c r="T42" s="789"/>
      <c r="U42" s="1642"/>
      <c r="V42" s="537"/>
      <c r="W42" s="783"/>
      <c r="X42" s="1651"/>
      <c r="Y42" s="512"/>
      <c r="Z42" s="368"/>
      <c r="AA42" s="762" t="s">
        <v>167</v>
      </c>
      <c r="AB42" s="354">
        <v>5</v>
      </c>
      <c r="AC42" s="763" t="s">
        <v>168</v>
      </c>
      <c r="AD42" s="391">
        <f>ROUND(ROUND(ROUND(ROUND(H8*P$8,0)*T32,0)*W39,0)*Z41,0)-AB42</f>
        <v>205</v>
      </c>
      <c r="AE42" s="268"/>
    </row>
    <row r="43" spans="1:31" ht="17.100000000000001" customHeight="1">
      <c r="A43" s="243">
        <v>61</v>
      </c>
      <c r="B43" s="243">
        <v>9031</v>
      </c>
      <c r="C43" s="870" t="s">
        <v>8610</v>
      </c>
      <c r="D43" s="765"/>
      <c r="E43" s="764"/>
      <c r="F43" s="887"/>
      <c r="G43" s="377"/>
      <c r="H43" s="377"/>
      <c r="I43" s="378"/>
      <c r="J43" s="597"/>
      <c r="K43" s="654"/>
      <c r="L43" s="385"/>
      <c r="M43" s="774"/>
      <c r="N43" s="1687" t="s">
        <v>165</v>
      </c>
      <c r="O43" s="888"/>
      <c r="P43" s="889"/>
      <c r="Q43" s="516"/>
      <c r="R43" s="517"/>
      <c r="S43" s="517"/>
      <c r="T43" s="517"/>
      <c r="U43" s="777"/>
      <c r="V43" s="529"/>
      <c r="W43" s="517"/>
      <c r="X43" s="516"/>
      <c r="Y43" s="524"/>
      <c r="Z43" s="642"/>
      <c r="AA43" s="247"/>
      <c r="AB43" s="247"/>
      <c r="AC43" s="247"/>
      <c r="AD43" s="391">
        <f>ROUND(ROUND(H8*P$44,0),0)</f>
        <v>414</v>
      </c>
      <c r="AE43" s="268"/>
    </row>
    <row r="44" spans="1:31" ht="17.100000000000001" customHeight="1">
      <c r="A44" s="243">
        <v>61</v>
      </c>
      <c r="B44" s="243">
        <v>9032</v>
      </c>
      <c r="C44" s="870" t="s">
        <v>8611</v>
      </c>
      <c r="D44" s="765"/>
      <c r="E44" s="764"/>
      <c r="F44" s="378"/>
      <c r="G44" s="377"/>
      <c r="H44" s="377"/>
      <c r="I44" s="377"/>
      <c r="J44" s="597"/>
      <c r="K44" s="654"/>
      <c r="L44" s="385"/>
      <c r="M44" s="774"/>
      <c r="N44" s="1688"/>
      <c r="O44" s="643" t="s">
        <v>163</v>
      </c>
      <c r="P44" s="365">
        <v>0.5</v>
      </c>
      <c r="Q44" s="516"/>
      <c r="R44" s="517"/>
      <c r="S44" s="517"/>
      <c r="T44" s="517"/>
      <c r="U44" s="777"/>
      <c r="V44" s="529"/>
      <c r="W44" s="517"/>
      <c r="X44" s="516"/>
      <c r="Y44" s="517"/>
      <c r="Z44" s="526"/>
      <c r="AA44" s="762" t="s">
        <v>167</v>
      </c>
      <c r="AB44" s="354">
        <v>5</v>
      </c>
      <c r="AC44" s="763" t="s">
        <v>168</v>
      </c>
      <c r="AD44" s="391">
        <f>ROUND(ROUND(H8*P$44,0),0)-AB44</f>
        <v>409</v>
      </c>
      <c r="AE44" s="268"/>
    </row>
    <row r="45" spans="1:31" ht="17.100000000000001" customHeight="1">
      <c r="A45" s="243">
        <v>61</v>
      </c>
      <c r="B45" s="243">
        <v>9033</v>
      </c>
      <c r="C45" s="870" t="s">
        <v>8612</v>
      </c>
      <c r="D45" s="765"/>
      <c r="E45" s="764"/>
      <c r="F45" s="378"/>
      <c r="G45" s="377"/>
      <c r="J45" s="597"/>
      <c r="K45" s="654"/>
      <c r="L45" s="385"/>
      <c r="M45" s="774"/>
      <c r="N45" s="1688"/>
      <c r="O45" s="530"/>
      <c r="P45" s="530"/>
      <c r="Q45" s="516"/>
      <c r="R45" s="517"/>
      <c r="S45" s="517"/>
      <c r="T45" s="517"/>
      <c r="U45" s="777"/>
      <c r="V45" s="529"/>
      <c r="W45" s="518"/>
      <c r="X45" s="1684" t="s">
        <v>4700</v>
      </c>
      <c r="Y45" s="362" t="s">
        <v>163</v>
      </c>
      <c r="Z45" s="395">
        <v>0.85</v>
      </c>
      <c r="AA45" s="355"/>
      <c r="AB45" s="247"/>
      <c r="AC45" s="247"/>
      <c r="AD45" s="391">
        <f>ROUND(ROUND(H8*P$44,0)*Z45,0)</f>
        <v>352</v>
      </c>
      <c r="AE45" s="268"/>
    </row>
    <row r="46" spans="1:31" ht="17.100000000000001" customHeight="1">
      <c r="A46" s="243">
        <v>61</v>
      </c>
      <c r="B46" s="243">
        <v>9034</v>
      </c>
      <c r="C46" s="870" t="s">
        <v>8613</v>
      </c>
      <c r="D46" s="765"/>
      <c r="E46" s="764"/>
      <c r="F46" s="378"/>
      <c r="G46" s="377"/>
      <c r="H46" s="377"/>
      <c r="I46" s="377"/>
      <c r="J46" s="597"/>
      <c r="K46" s="654"/>
      <c r="L46" s="385"/>
      <c r="M46" s="774"/>
      <c r="N46" s="1688"/>
      <c r="O46" s="517"/>
      <c r="P46" s="518"/>
      <c r="Q46" s="516"/>
      <c r="R46" s="517"/>
      <c r="S46" s="517"/>
      <c r="T46" s="517"/>
      <c r="U46" s="778"/>
      <c r="V46" s="539"/>
      <c r="W46" s="526"/>
      <c r="X46" s="1651"/>
      <c r="Y46" s="512"/>
      <c r="Z46" s="368"/>
      <c r="AA46" s="762" t="s">
        <v>167</v>
      </c>
      <c r="AB46" s="354">
        <v>5</v>
      </c>
      <c r="AC46" s="763" t="s">
        <v>168</v>
      </c>
      <c r="AD46" s="391">
        <f>ROUND(ROUND(H8*P$44,0)*Z45,0)-AB46</f>
        <v>347</v>
      </c>
      <c r="AE46" s="268"/>
    </row>
    <row r="47" spans="1:31" ht="17.100000000000001" customHeight="1">
      <c r="A47" s="243">
        <v>61</v>
      </c>
      <c r="B47" s="243">
        <v>9035</v>
      </c>
      <c r="C47" s="870" t="s">
        <v>8614</v>
      </c>
      <c r="D47" s="764"/>
      <c r="E47" s="764"/>
      <c r="F47" s="279"/>
      <c r="G47" s="278"/>
      <c r="J47" s="597"/>
      <c r="K47" s="654"/>
      <c r="L47" s="385"/>
      <c r="M47" s="774"/>
      <c r="N47" s="517"/>
      <c r="O47" s="517"/>
      <c r="P47" s="518"/>
      <c r="Q47" s="516"/>
      <c r="R47" s="517"/>
      <c r="S47" s="517"/>
      <c r="T47" s="517"/>
      <c r="U47" s="1580" t="s">
        <v>4703</v>
      </c>
      <c r="V47" s="362" t="s">
        <v>163</v>
      </c>
      <c r="W47" s="356">
        <v>0.7</v>
      </c>
      <c r="X47" s="523"/>
      <c r="Y47" s="524"/>
      <c r="Z47" s="642"/>
      <c r="AA47" s="247"/>
      <c r="AB47" s="247"/>
      <c r="AC47" s="247"/>
      <c r="AD47" s="391">
        <f>ROUND(ROUND(H8*P$44,0)*W47,0)</f>
        <v>290</v>
      </c>
      <c r="AE47" s="268"/>
    </row>
    <row r="48" spans="1:31" ht="17.100000000000001" customHeight="1">
      <c r="A48" s="243">
        <v>61</v>
      </c>
      <c r="B48" s="243">
        <v>9036</v>
      </c>
      <c r="C48" s="870" t="s">
        <v>8615</v>
      </c>
      <c r="D48" s="764"/>
      <c r="E48" s="764"/>
      <c r="F48" s="279"/>
      <c r="G48" s="278"/>
      <c r="H48" s="208"/>
      <c r="I48" s="388"/>
      <c r="J48" s="597"/>
      <c r="K48" s="654"/>
      <c r="L48" s="385"/>
      <c r="M48" s="774"/>
      <c r="N48" s="517"/>
      <c r="O48" s="517"/>
      <c r="P48" s="518"/>
      <c r="Q48" s="516"/>
      <c r="R48" s="517"/>
      <c r="S48" s="517"/>
      <c r="T48" s="517"/>
      <c r="U48" s="1620"/>
      <c r="V48" s="643"/>
      <c r="W48" s="365"/>
      <c r="X48" s="319"/>
      <c r="Y48" s="288"/>
      <c r="Z48" s="526"/>
      <c r="AA48" s="762" t="s">
        <v>167</v>
      </c>
      <c r="AB48" s="354">
        <v>5</v>
      </c>
      <c r="AC48" s="763" t="s">
        <v>168</v>
      </c>
      <c r="AD48" s="391">
        <f>ROUND(ROUND(H8*P$44,0)*W47,0)-AB48</f>
        <v>285</v>
      </c>
      <c r="AE48" s="268"/>
    </row>
    <row r="49" spans="1:31" ht="17.100000000000001" customHeight="1">
      <c r="A49" s="243">
        <v>61</v>
      </c>
      <c r="B49" s="243">
        <v>9037</v>
      </c>
      <c r="C49" s="870" t="s">
        <v>8616</v>
      </c>
      <c r="D49" s="765"/>
      <c r="E49" s="764"/>
      <c r="F49" s="791"/>
      <c r="G49" s="406"/>
      <c r="H49" s="208"/>
      <c r="I49" s="388"/>
      <c r="J49" s="597"/>
      <c r="K49" s="654"/>
      <c r="L49" s="385"/>
      <c r="M49" s="774"/>
      <c r="N49" s="517"/>
      <c r="O49" s="517"/>
      <c r="P49" s="518"/>
      <c r="Q49" s="516"/>
      <c r="R49" s="517"/>
      <c r="S49" s="517"/>
      <c r="T49" s="517"/>
      <c r="U49" s="1620"/>
      <c r="V49" s="779"/>
      <c r="W49" s="780"/>
      <c r="X49" s="1684" t="s">
        <v>4700</v>
      </c>
      <c r="Y49" s="362" t="s">
        <v>163</v>
      </c>
      <c r="Z49" s="395">
        <v>0.85</v>
      </c>
      <c r="AA49" s="355"/>
      <c r="AB49" s="247"/>
      <c r="AC49" s="247"/>
      <c r="AD49" s="391">
        <f>ROUND(ROUND(ROUND(H8*P$44,0)*W47,0)*Z49,0)</f>
        <v>247</v>
      </c>
      <c r="AE49" s="268"/>
    </row>
    <row r="50" spans="1:31" ht="17.100000000000001" customHeight="1">
      <c r="A50" s="243">
        <v>61</v>
      </c>
      <c r="B50" s="243">
        <v>9038</v>
      </c>
      <c r="C50" s="870" t="s">
        <v>8617</v>
      </c>
      <c r="D50" s="765"/>
      <c r="E50" s="764"/>
      <c r="F50" s="791"/>
      <c r="G50" s="406"/>
      <c r="H50" s="208"/>
      <c r="I50" s="388"/>
      <c r="J50" s="597"/>
      <c r="K50" s="654"/>
      <c r="L50" s="385"/>
      <c r="M50" s="774"/>
      <c r="N50" s="517"/>
      <c r="O50" s="517"/>
      <c r="P50" s="518"/>
      <c r="Q50" s="516"/>
      <c r="R50" s="517"/>
      <c r="S50" s="517"/>
      <c r="T50" s="517"/>
      <c r="U50" s="781"/>
      <c r="V50" s="537"/>
      <c r="W50" s="783"/>
      <c r="X50" s="1651"/>
      <c r="Y50" s="512"/>
      <c r="Z50" s="368"/>
      <c r="AA50" s="762" t="s">
        <v>167</v>
      </c>
      <c r="AB50" s="354">
        <v>5</v>
      </c>
      <c r="AC50" s="763" t="s">
        <v>168</v>
      </c>
      <c r="AD50" s="391">
        <f>ROUND(ROUND(ROUND(H8*P$44,0)*W47,0)*Z49,0)-AB50</f>
        <v>242</v>
      </c>
      <c r="AE50" s="268"/>
    </row>
    <row r="51" spans="1:31" ht="17.100000000000001" customHeight="1">
      <c r="A51" s="243">
        <v>61</v>
      </c>
      <c r="B51" s="243">
        <v>9039</v>
      </c>
      <c r="C51" s="870" t="s">
        <v>8618</v>
      </c>
      <c r="D51" s="765"/>
      <c r="E51" s="764"/>
      <c r="F51" s="791"/>
      <c r="G51" s="406"/>
      <c r="H51" s="208"/>
      <c r="I51" s="388"/>
      <c r="J51" s="597"/>
      <c r="K51" s="654"/>
      <c r="L51" s="385"/>
      <c r="M51" s="774"/>
      <c r="N51" s="517"/>
      <c r="O51" s="517"/>
      <c r="P51" s="518"/>
      <c r="Q51" s="516"/>
      <c r="R51" s="517"/>
      <c r="S51" s="517"/>
      <c r="T51" s="518"/>
      <c r="U51" s="1580" t="s">
        <v>4708</v>
      </c>
      <c r="V51" s="643" t="s">
        <v>163</v>
      </c>
      <c r="W51" s="365">
        <v>0.85</v>
      </c>
      <c r="X51" s="523"/>
      <c r="Y51" s="524"/>
      <c r="Z51" s="642"/>
      <c r="AA51" s="247"/>
      <c r="AB51" s="247"/>
      <c r="AC51" s="247"/>
      <c r="AD51" s="391">
        <f>ROUND(ROUND(H8*P$44,0)*W51,0)</f>
        <v>352</v>
      </c>
      <c r="AE51" s="268"/>
    </row>
    <row r="52" spans="1:31" ht="17.100000000000001" customHeight="1">
      <c r="A52" s="243">
        <v>61</v>
      </c>
      <c r="B52" s="243">
        <v>9040</v>
      </c>
      <c r="C52" s="870" t="s">
        <v>8619</v>
      </c>
      <c r="D52" s="765"/>
      <c r="E52" s="764"/>
      <c r="F52" s="791"/>
      <c r="G52" s="406"/>
      <c r="H52" s="208"/>
      <c r="I52" s="388"/>
      <c r="J52" s="597"/>
      <c r="K52" s="654"/>
      <c r="L52" s="385"/>
      <c r="M52" s="774"/>
      <c r="N52" s="517"/>
      <c r="O52" s="517"/>
      <c r="P52" s="518"/>
      <c r="Q52" s="516"/>
      <c r="R52" s="517"/>
      <c r="S52" s="517"/>
      <c r="T52" s="517"/>
      <c r="U52" s="1620"/>
      <c r="V52" s="643"/>
      <c r="W52" s="365"/>
      <c r="X52" s="319"/>
      <c r="Y52" s="288"/>
      <c r="Z52" s="526"/>
      <c r="AA52" s="762" t="s">
        <v>167</v>
      </c>
      <c r="AB52" s="354">
        <v>5</v>
      </c>
      <c r="AC52" s="763" t="s">
        <v>168</v>
      </c>
      <c r="AD52" s="391">
        <f>ROUND(ROUND(H8*P$44,0)*W51,0)-AB52</f>
        <v>347</v>
      </c>
      <c r="AE52" s="268"/>
    </row>
    <row r="53" spans="1:31" ht="17.100000000000001" customHeight="1">
      <c r="A53" s="243">
        <v>61</v>
      </c>
      <c r="B53" s="243">
        <v>9041</v>
      </c>
      <c r="C53" s="870" t="s">
        <v>8620</v>
      </c>
      <c r="D53" s="765"/>
      <c r="E53" s="764"/>
      <c r="F53" s="279"/>
      <c r="G53" s="278"/>
      <c r="H53" s="278"/>
      <c r="I53" s="279"/>
      <c r="J53" s="597"/>
      <c r="K53" s="654"/>
      <c r="L53" s="385"/>
      <c r="M53" s="774"/>
      <c r="N53" s="517"/>
      <c r="O53" s="517"/>
      <c r="P53" s="518"/>
      <c r="Q53" s="516"/>
      <c r="R53" s="517"/>
      <c r="S53" s="517"/>
      <c r="T53" s="517"/>
      <c r="U53" s="1620"/>
      <c r="V53" s="779"/>
      <c r="W53" s="780"/>
      <c r="X53" s="1684" t="s">
        <v>4700</v>
      </c>
      <c r="Y53" s="362" t="s">
        <v>163</v>
      </c>
      <c r="Z53" s="395">
        <v>0.85</v>
      </c>
      <c r="AA53" s="355"/>
      <c r="AB53" s="247"/>
      <c r="AC53" s="247"/>
      <c r="AD53" s="391">
        <f>ROUND(ROUND(ROUND(H8*P$44,0)*W51,0)*Z53,0)</f>
        <v>299</v>
      </c>
      <c r="AE53" s="268"/>
    </row>
    <row r="54" spans="1:31" ht="17.100000000000001" customHeight="1">
      <c r="A54" s="243">
        <v>61</v>
      </c>
      <c r="B54" s="243">
        <v>9042</v>
      </c>
      <c r="C54" s="870" t="s">
        <v>8621</v>
      </c>
      <c r="D54" s="765"/>
      <c r="E54" s="764"/>
      <c r="F54" s="279"/>
      <c r="G54" s="278"/>
      <c r="H54" s="278"/>
      <c r="I54" s="279"/>
      <c r="J54" s="597"/>
      <c r="K54" s="654"/>
      <c r="L54" s="385"/>
      <c r="M54" s="774"/>
      <c r="N54" s="517"/>
      <c r="O54" s="517"/>
      <c r="P54" s="518"/>
      <c r="Q54" s="319"/>
      <c r="R54" s="288"/>
      <c r="S54" s="288"/>
      <c r="T54" s="288"/>
      <c r="U54" s="1642"/>
      <c r="V54" s="537"/>
      <c r="W54" s="783"/>
      <c r="X54" s="1651"/>
      <c r="Y54" s="512"/>
      <c r="Z54" s="368"/>
      <c r="AA54" s="762" t="s">
        <v>167</v>
      </c>
      <c r="AB54" s="354">
        <v>5</v>
      </c>
      <c r="AC54" s="763" t="s">
        <v>168</v>
      </c>
      <c r="AD54" s="391">
        <f>ROUND(ROUND(ROUND(H8*P$44,0)*W51,0)*Z53,0)-AB54</f>
        <v>294</v>
      </c>
      <c r="AE54" s="268"/>
    </row>
    <row r="55" spans="1:31" ht="17.100000000000001" customHeight="1">
      <c r="A55" s="243">
        <v>61</v>
      </c>
      <c r="B55" s="243">
        <v>9043</v>
      </c>
      <c r="C55" s="870" t="s">
        <v>8622</v>
      </c>
      <c r="D55" s="765"/>
      <c r="E55" s="765"/>
      <c r="F55" s="279"/>
      <c r="G55" s="278"/>
      <c r="H55" s="278"/>
      <c r="I55" s="279"/>
      <c r="J55" s="597"/>
      <c r="K55" s="654"/>
      <c r="L55" s="385"/>
      <c r="M55" s="774"/>
      <c r="N55" s="517"/>
      <c r="O55" s="517"/>
      <c r="P55" s="518"/>
      <c r="Q55" s="1536" t="s">
        <v>4713</v>
      </c>
      <c r="R55" s="1580" t="s">
        <v>162</v>
      </c>
      <c r="S55" s="775"/>
      <c r="T55" s="775"/>
      <c r="U55" s="359"/>
      <c r="V55" s="360"/>
      <c r="W55" s="361"/>
      <c r="X55" s="523"/>
      <c r="Y55" s="524"/>
      <c r="Z55" s="642"/>
      <c r="AA55" s="247"/>
      <c r="AB55" s="247"/>
      <c r="AC55" s="247"/>
      <c r="AD55" s="391">
        <f>ROUND(ROUND(H8*P$44,0)*T56,0)</f>
        <v>290</v>
      </c>
      <c r="AE55" s="268"/>
    </row>
    <row r="56" spans="1:31" ht="17.100000000000001" customHeight="1">
      <c r="A56" s="243">
        <v>61</v>
      </c>
      <c r="B56" s="243">
        <v>9044</v>
      </c>
      <c r="C56" s="870" t="s">
        <v>8623</v>
      </c>
      <c r="D56" s="765"/>
      <c r="E56" s="765"/>
      <c r="F56" s="279"/>
      <c r="G56" s="278"/>
      <c r="H56" s="278"/>
      <c r="I56" s="279"/>
      <c r="J56" s="597"/>
      <c r="K56" s="654"/>
      <c r="L56" s="385"/>
      <c r="M56" s="774"/>
      <c r="N56" s="517"/>
      <c r="O56" s="517"/>
      <c r="P56" s="518"/>
      <c r="Q56" s="1648"/>
      <c r="R56" s="1620"/>
      <c r="S56" s="643" t="s">
        <v>163</v>
      </c>
      <c r="T56" s="365">
        <v>0.7</v>
      </c>
      <c r="U56" s="777"/>
      <c r="V56" s="639"/>
      <c r="W56" s="529"/>
      <c r="X56" s="516"/>
      <c r="Y56" s="517"/>
      <c r="Z56" s="526"/>
      <c r="AA56" s="762" t="s">
        <v>167</v>
      </c>
      <c r="AB56" s="354">
        <v>5</v>
      </c>
      <c r="AC56" s="763" t="s">
        <v>168</v>
      </c>
      <c r="AD56" s="391">
        <f>ROUND(ROUND(H8*P$44,0)*T56,0)-AB56</f>
        <v>285</v>
      </c>
      <c r="AE56" s="268"/>
    </row>
    <row r="57" spans="1:31" ht="17.100000000000001" customHeight="1">
      <c r="A57" s="243">
        <v>61</v>
      </c>
      <c r="B57" s="243">
        <v>9045</v>
      </c>
      <c r="C57" s="870" t="s">
        <v>8624</v>
      </c>
      <c r="D57" s="765"/>
      <c r="E57" s="765"/>
      <c r="F57" s="279"/>
      <c r="G57" s="278"/>
      <c r="H57" s="278"/>
      <c r="I57" s="279"/>
      <c r="J57" s="597"/>
      <c r="K57" s="654"/>
      <c r="L57" s="385"/>
      <c r="M57" s="774"/>
      <c r="N57" s="517"/>
      <c r="O57" s="517"/>
      <c r="P57" s="518"/>
      <c r="Q57" s="1648"/>
      <c r="R57" s="1620"/>
      <c r="S57" s="530"/>
      <c r="T57" s="530"/>
      <c r="U57" s="777"/>
      <c r="V57" s="639"/>
      <c r="W57" s="529"/>
      <c r="X57" s="1684" t="s">
        <v>4700</v>
      </c>
      <c r="Y57" s="362" t="s">
        <v>163</v>
      </c>
      <c r="Z57" s="395">
        <v>0.85</v>
      </c>
      <c r="AA57" s="355"/>
      <c r="AB57" s="247"/>
      <c r="AC57" s="247"/>
      <c r="AD57" s="391">
        <f>ROUND(ROUND(ROUND(H8*P$44,0)*T56,0)*Z57,0)</f>
        <v>247</v>
      </c>
      <c r="AE57" s="268"/>
    </row>
    <row r="58" spans="1:31" ht="17.100000000000001" customHeight="1">
      <c r="A58" s="243">
        <v>61</v>
      </c>
      <c r="B58" s="243">
        <v>9046</v>
      </c>
      <c r="C58" s="870" t="s">
        <v>8625</v>
      </c>
      <c r="D58" s="765"/>
      <c r="E58" s="765"/>
      <c r="F58" s="279"/>
      <c r="G58" s="278"/>
      <c r="H58" s="278"/>
      <c r="I58" s="279"/>
      <c r="J58" s="597"/>
      <c r="K58" s="654"/>
      <c r="L58" s="385"/>
      <c r="M58" s="774"/>
      <c r="N58" s="517"/>
      <c r="O58" s="517"/>
      <c r="P58" s="518"/>
      <c r="Q58" s="1648"/>
      <c r="R58" s="1620"/>
      <c r="S58" s="643"/>
      <c r="T58" s="643"/>
      <c r="U58" s="778"/>
      <c r="V58" s="525"/>
      <c r="W58" s="539"/>
      <c r="X58" s="1651"/>
      <c r="Y58" s="512"/>
      <c r="Z58" s="368"/>
      <c r="AA58" s="762" t="s">
        <v>167</v>
      </c>
      <c r="AB58" s="354">
        <v>5</v>
      </c>
      <c r="AC58" s="763" t="s">
        <v>168</v>
      </c>
      <c r="AD58" s="391">
        <f>ROUND(ROUND(ROUND(H8*P$44,0)*T56,0)*Z57,0)-AB58</f>
        <v>242</v>
      </c>
      <c r="AE58" s="268"/>
    </row>
    <row r="59" spans="1:31" ht="17.100000000000001" customHeight="1">
      <c r="A59" s="243">
        <v>61</v>
      </c>
      <c r="B59" s="243">
        <v>9047</v>
      </c>
      <c r="C59" s="870" t="s">
        <v>8626</v>
      </c>
      <c r="D59" s="765"/>
      <c r="E59" s="765"/>
      <c r="F59" s="279"/>
      <c r="G59" s="278"/>
      <c r="H59" s="278"/>
      <c r="I59" s="279"/>
      <c r="J59" s="597"/>
      <c r="K59" s="654"/>
      <c r="L59" s="385"/>
      <c r="M59" s="774"/>
      <c r="N59" s="517"/>
      <c r="O59" s="517"/>
      <c r="P59" s="518"/>
      <c r="Q59" s="798"/>
      <c r="R59" s="530"/>
      <c r="S59" s="530"/>
      <c r="T59" s="530"/>
      <c r="U59" s="1580" t="s">
        <v>4703</v>
      </c>
      <c r="V59" s="362" t="s">
        <v>163</v>
      </c>
      <c r="W59" s="356">
        <v>0.7</v>
      </c>
      <c r="X59" s="523"/>
      <c r="Y59" s="524"/>
      <c r="Z59" s="642"/>
      <c r="AA59" s="247"/>
      <c r="AB59" s="247"/>
      <c r="AC59" s="247"/>
      <c r="AD59" s="391">
        <f>ROUND(ROUND(ROUND(H8*P$44,0)*T56,0)*W59,0)</f>
        <v>203</v>
      </c>
      <c r="AE59" s="268"/>
    </row>
    <row r="60" spans="1:31" ht="17.100000000000001" customHeight="1">
      <c r="A60" s="243">
        <v>61</v>
      </c>
      <c r="B60" s="243">
        <v>9048</v>
      </c>
      <c r="C60" s="870" t="s">
        <v>8627</v>
      </c>
      <c r="D60" s="765"/>
      <c r="E60" s="765"/>
      <c r="F60" s="279"/>
      <c r="G60" s="278"/>
      <c r="H60" s="278"/>
      <c r="I60" s="279"/>
      <c r="J60" s="597"/>
      <c r="K60" s="654"/>
      <c r="L60" s="385"/>
      <c r="M60" s="774"/>
      <c r="N60" s="517"/>
      <c r="O60" s="517"/>
      <c r="P60" s="518"/>
      <c r="Q60" s="798"/>
      <c r="R60" s="530"/>
      <c r="S60" s="530"/>
      <c r="T60" s="530"/>
      <c r="U60" s="1620"/>
      <c r="V60" s="643"/>
      <c r="W60" s="365"/>
      <c r="X60" s="319"/>
      <c r="Y60" s="288"/>
      <c r="Z60" s="526"/>
      <c r="AA60" s="762" t="s">
        <v>167</v>
      </c>
      <c r="AB60" s="354">
        <v>5</v>
      </c>
      <c r="AC60" s="763" t="s">
        <v>168</v>
      </c>
      <c r="AD60" s="391">
        <f>ROUND(ROUND(ROUND(H8*P$44,0)*T56,0)*W59,0)-AB60</f>
        <v>198</v>
      </c>
      <c r="AE60" s="268"/>
    </row>
    <row r="61" spans="1:31" ht="17.100000000000001" customHeight="1">
      <c r="A61" s="243">
        <v>61</v>
      </c>
      <c r="B61" s="243">
        <v>9049</v>
      </c>
      <c r="C61" s="870" t="s">
        <v>8628</v>
      </c>
      <c r="D61" s="765"/>
      <c r="E61" s="765"/>
      <c r="F61" s="279"/>
      <c r="G61" s="278"/>
      <c r="H61" s="278"/>
      <c r="I61" s="279"/>
      <c r="J61" s="597"/>
      <c r="K61" s="654"/>
      <c r="L61" s="385"/>
      <c r="M61" s="774"/>
      <c r="N61" s="517"/>
      <c r="O61" s="517"/>
      <c r="P61" s="518"/>
      <c r="Q61" s="799"/>
      <c r="R61" s="643"/>
      <c r="S61" s="1644"/>
      <c r="T61" s="1644"/>
      <c r="U61" s="1620"/>
      <c r="V61" s="779"/>
      <c r="W61" s="780"/>
      <c r="X61" s="1684" t="s">
        <v>4700</v>
      </c>
      <c r="Y61" s="362" t="s">
        <v>163</v>
      </c>
      <c r="Z61" s="395">
        <v>0.85</v>
      </c>
      <c r="AA61" s="355"/>
      <c r="AB61" s="247"/>
      <c r="AC61" s="247"/>
      <c r="AD61" s="391">
        <f>ROUND(ROUND(ROUND(ROUND(H8*P$44,0)*T56,0)*W59,0)*Z61,0)</f>
        <v>173</v>
      </c>
      <c r="AE61" s="268"/>
    </row>
    <row r="62" spans="1:31" ht="17.100000000000001" customHeight="1">
      <c r="A62" s="243">
        <v>61</v>
      </c>
      <c r="B62" s="243">
        <v>9050</v>
      </c>
      <c r="C62" s="870" t="s">
        <v>8629</v>
      </c>
      <c r="D62" s="765"/>
      <c r="E62" s="765"/>
      <c r="F62" s="279"/>
      <c r="G62" s="278"/>
      <c r="H62" s="278"/>
      <c r="I62" s="279"/>
      <c r="J62" s="597"/>
      <c r="K62" s="654"/>
      <c r="L62" s="385"/>
      <c r="M62" s="774"/>
      <c r="N62" s="517"/>
      <c r="O62" s="517"/>
      <c r="P62" s="518"/>
      <c r="Q62" s="799"/>
      <c r="R62" s="643"/>
      <c r="S62" s="643"/>
      <c r="T62" s="643"/>
      <c r="U62" s="781"/>
      <c r="V62" s="537"/>
      <c r="W62" s="783"/>
      <c r="X62" s="1651"/>
      <c r="Y62" s="512"/>
      <c r="Z62" s="368"/>
      <c r="AA62" s="762" t="s">
        <v>167</v>
      </c>
      <c r="AB62" s="354">
        <v>5</v>
      </c>
      <c r="AC62" s="763" t="s">
        <v>168</v>
      </c>
      <c r="AD62" s="391">
        <f>ROUND(ROUND(ROUND(ROUND(H8*P$44,0)*T56,0)*W59,0)*Z61,0)-AB62</f>
        <v>168</v>
      </c>
      <c r="AE62" s="268"/>
    </row>
    <row r="63" spans="1:31" ht="17.100000000000001" customHeight="1">
      <c r="A63" s="243">
        <v>61</v>
      </c>
      <c r="B63" s="243">
        <v>9051</v>
      </c>
      <c r="C63" s="870" t="s">
        <v>8630</v>
      </c>
      <c r="D63" s="765"/>
      <c r="E63" s="765"/>
      <c r="F63" s="279"/>
      <c r="G63" s="278"/>
      <c r="H63" s="278"/>
      <c r="I63" s="279"/>
      <c r="J63" s="597"/>
      <c r="K63" s="654"/>
      <c r="L63" s="385"/>
      <c r="M63" s="774"/>
      <c r="N63" s="517"/>
      <c r="O63" s="517"/>
      <c r="P63" s="518"/>
      <c r="Q63" s="798"/>
      <c r="R63" s="643"/>
      <c r="S63" s="1646"/>
      <c r="T63" s="1647"/>
      <c r="U63" s="1580" t="s">
        <v>4708</v>
      </c>
      <c r="V63" s="643" t="s">
        <v>163</v>
      </c>
      <c r="W63" s="365">
        <v>0.85</v>
      </c>
      <c r="X63" s="523"/>
      <c r="Y63" s="524"/>
      <c r="Z63" s="642"/>
      <c r="AA63" s="247"/>
      <c r="AB63" s="247"/>
      <c r="AC63" s="247"/>
      <c r="AD63" s="391">
        <f>ROUND(ROUND(ROUND(H8*P$44,0)*T56,0)*W63,0)</f>
        <v>247</v>
      </c>
      <c r="AE63" s="268"/>
    </row>
    <row r="64" spans="1:31" ht="17.100000000000001" customHeight="1">
      <c r="A64" s="243">
        <v>61</v>
      </c>
      <c r="B64" s="243">
        <v>9052</v>
      </c>
      <c r="C64" s="870" t="s">
        <v>8631</v>
      </c>
      <c r="D64" s="765"/>
      <c r="E64" s="765"/>
      <c r="F64" s="279"/>
      <c r="G64" s="278"/>
      <c r="H64" s="278"/>
      <c r="I64" s="279"/>
      <c r="J64" s="597"/>
      <c r="K64" s="654"/>
      <c r="L64" s="385"/>
      <c r="M64" s="774"/>
      <c r="N64" s="517"/>
      <c r="O64" s="517"/>
      <c r="P64" s="518"/>
      <c r="Q64" s="798"/>
      <c r="R64" s="643"/>
      <c r="S64" s="365"/>
      <c r="T64" s="365"/>
      <c r="U64" s="1620"/>
      <c r="V64" s="643"/>
      <c r="W64" s="365"/>
      <c r="X64" s="319"/>
      <c r="Y64" s="288"/>
      <c r="Z64" s="526"/>
      <c r="AA64" s="762" t="s">
        <v>167</v>
      </c>
      <c r="AB64" s="354">
        <v>5</v>
      </c>
      <c r="AC64" s="763" t="s">
        <v>168</v>
      </c>
      <c r="AD64" s="391">
        <f>ROUND(ROUND(ROUND(H8*P$44,0)*T56,0)*W63,0)-AB64</f>
        <v>242</v>
      </c>
      <c r="AE64" s="268"/>
    </row>
    <row r="65" spans="1:31" ht="17.100000000000001" customHeight="1">
      <c r="A65" s="243">
        <v>61</v>
      </c>
      <c r="B65" s="243">
        <v>9053</v>
      </c>
      <c r="C65" s="870" t="s">
        <v>8632</v>
      </c>
      <c r="D65" s="765"/>
      <c r="E65" s="765"/>
      <c r="F65" s="279"/>
      <c r="G65" s="278"/>
      <c r="H65" s="278"/>
      <c r="I65" s="279"/>
      <c r="J65" s="597"/>
      <c r="K65" s="654"/>
      <c r="L65" s="385"/>
      <c r="M65" s="774"/>
      <c r="N65" s="517"/>
      <c r="O65" s="517"/>
      <c r="P65" s="518"/>
      <c r="Q65" s="799"/>
      <c r="R65" s="643"/>
      <c r="S65" s="365"/>
      <c r="T65" s="365"/>
      <c r="U65" s="1620"/>
      <c r="V65" s="779"/>
      <c r="W65" s="780"/>
      <c r="X65" s="1684" t="s">
        <v>4700</v>
      </c>
      <c r="Y65" s="362" t="s">
        <v>163</v>
      </c>
      <c r="Z65" s="395">
        <v>0.85</v>
      </c>
      <c r="AA65" s="355"/>
      <c r="AB65" s="247"/>
      <c r="AC65" s="247"/>
      <c r="AD65" s="391">
        <f>ROUND(ROUND(ROUND(ROUND(H8*P$44,0)*T56,0)*W63,0)*Z65,0)</f>
        <v>210</v>
      </c>
      <c r="AE65" s="268"/>
    </row>
    <row r="66" spans="1:31" ht="17.100000000000001" customHeight="1">
      <c r="A66" s="243">
        <v>61</v>
      </c>
      <c r="B66" s="243">
        <v>9054</v>
      </c>
      <c r="C66" s="870" t="s">
        <v>8633</v>
      </c>
      <c r="D66" s="765"/>
      <c r="E66" s="765"/>
      <c r="F66" s="279"/>
      <c r="G66" s="278"/>
      <c r="H66" s="278"/>
      <c r="I66" s="279"/>
      <c r="J66" s="597"/>
      <c r="K66" s="654"/>
      <c r="L66" s="385"/>
      <c r="M66" s="774"/>
      <c r="N66" s="517"/>
      <c r="O66" s="517"/>
      <c r="P66" s="518"/>
      <c r="Q66" s="798"/>
      <c r="R66" s="643"/>
      <c r="S66" s="643"/>
      <c r="T66" s="643"/>
      <c r="U66" s="1642"/>
      <c r="V66" s="537"/>
      <c r="W66" s="783"/>
      <c r="X66" s="1651"/>
      <c r="Y66" s="512"/>
      <c r="Z66" s="368"/>
      <c r="AA66" s="762" t="s">
        <v>167</v>
      </c>
      <c r="AB66" s="354">
        <v>5</v>
      </c>
      <c r="AC66" s="763" t="s">
        <v>168</v>
      </c>
      <c r="AD66" s="391">
        <f>ROUND(ROUND(ROUND(ROUND(H8*P$44,0)*T56,0)*W63,0)*Z65,0)-AB66</f>
        <v>205</v>
      </c>
      <c r="AE66" s="268"/>
    </row>
    <row r="67" spans="1:31" ht="17.100000000000001" customHeight="1">
      <c r="A67" s="243">
        <v>61</v>
      </c>
      <c r="B67" s="243">
        <v>9055</v>
      </c>
      <c r="C67" s="870" t="s">
        <v>8634</v>
      </c>
      <c r="D67" s="765"/>
      <c r="E67" s="765"/>
      <c r="F67" s="279"/>
      <c r="G67" s="278"/>
      <c r="H67" s="278"/>
      <c r="I67" s="279"/>
      <c r="J67" s="597"/>
      <c r="K67" s="654"/>
      <c r="L67" s="385"/>
      <c r="M67" s="774"/>
      <c r="N67" s="517"/>
      <c r="O67" s="517"/>
      <c r="P67" s="518"/>
      <c r="Q67" s="798"/>
      <c r="R67" s="1580" t="s">
        <v>165</v>
      </c>
      <c r="S67" s="775"/>
      <c r="T67" s="775"/>
      <c r="U67" s="359"/>
      <c r="V67" s="360"/>
      <c r="W67" s="361"/>
      <c r="X67" s="523"/>
      <c r="Y67" s="524"/>
      <c r="Z67" s="642"/>
      <c r="AA67" s="247"/>
      <c r="AB67" s="247"/>
      <c r="AC67" s="247"/>
      <c r="AD67" s="391">
        <f>ROUND(ROUND(H8*P$44,0)*T68,0)</f>
        <v>207</v>
      </c>
      <c r="AE67" s="268"/>
    </row>
    <row r="68" spans="1:31" ht="17.100000000000001" customHeight="1">
      <c r="A68" s="243">
        <v>61</v>
      </c>
      <c r="B68" s="243">
        <v>9056</v>
      </c>
      <c r="C68" s="870" t="s">
        <v>8635</v>
      </c>
      <c r="D68" s="765"/>
      <c r="E68" s="765"/>
      <c r="F68" s="279"/>
      <c r="G68" s="278"/>
      <c r="H68" s="278"/>
      <c r="I68" s="279"/>
      <c r="J68" s="597"/>
      <c r="K68" s="654"/>
      <c r="L68" s="385"/>
      <c r="M68" s="774"/>
      <c r="N68" s="517"/>
      <c r="O68" s="517"/>
      <c r="P68" s="518"/>
      <c r="Q68" s="797"/>
      <c r="R68" s="1620"/>
      <c r="S68" s="643" t="s">
        <v>163</v>
      </c>
      <c r="T68" s="365">
        <v>0.5</v>
      </c>
      <c r="U68" s="777"/>
      <c r="V68" s="639"/>
      <c r="W68" s="529"/>
      <c r="X68" s="516"/>
      <c r="Y68" s="517"/>
      <c r="Z68" s="526"/>
      <c r="AA68" s="762" t="s">
        <v>167</v>
      </c>
      <c r="AB68" s="354">
        <v>5</v>
      </c>
      <c r="AC68" s="763" t="s">
        <v>168</v>
      </c>
      <c r="AD68" s="391">
        <f>ROUND(ROUND(H8*P$44,0)*T68,0)-AB68</f>
        <v>202</v>
      </c>
      <c r="AE68" s="268"/>
    </row>
    <row r="69" spans="1:31" ht="17.100000000000001" customHeight="1">
      <c r="A69" s="243">
        <v>61</v>
      </c>
      <c r="B69" s="243">
        <v>9057</v>
      </c>
      <c r="C69" s="870" t="s">
        <v>8636</v>
      </c>
      <c r="D69" s="765"/>
      <c r="E69" s="765"/>
      <c r="F69" s="279"/>
      <c r="G69" s="278"/>
      <c r="H69" s="278"/>
      <c r="I69" s="279"/>
      <c r="J69" s="597"/>
      <c r="K69" s="654"/>
      <c r="L69" s="385"/>
      <c r="M69" s="774"/>
      <c r="N69" s="517"/>
      <c r="O69" s="517"/>
      <c r="P69" s="518"/>
      <c r="Q69" s="797"/>
      <c r="R69" s="1620"/>
      <c r="S69" s="530"/>
      <c r="T69" s="530"/>
      <c r="U69" s="777"/>
      <c r="V69" s="639"/>
      <c r="W69" s="529"/>
      <c r="X69" s="1684" t="s">
        <v>4700</v>
      </c>
      <c r="Y69" s="362" t="s">
        <v>163</v>
      </c>
      <c r="Z69" s="395">
        <v>0.85</v>
      </c>
      <c r="AA69" s="355"/>
      <c r="AB69" s="247"/>
      <c r="AC69" s="247"/>
      <c r="AD69" s="391">
        <f>ROUND(ROUND(ROUND(H8*P$44,0)*T68,0)*Z69,0)</f>
        <v>176</v>
      </c>
      <c r="AE69" s="268"/>
    </row>
    <row r="70" spans="1:31" ht="17.100000000000001" customHeight="1">
      <c r="A70" s="243">
        <v>61</v>
      </c>
      <c r="B70" s="243">
        <v>9058</v>
      </c>
      <c r="C70" s="870" t="s">
        <v>8637</v>
      </c>
      <c r="D70" s="765"/>
      <c r="E70" s="765"/>
      <c r="F70" s="279"/>
      <c r="G70" s="278"/>
      <c r="H70" s="278"/>
      <c r="I70" s="279"/>
      <c r="J70" s="597"/>
      <c r="K70" s="654"/>
      <c r="L70" s="385"/>
      <c r="M70" s="774"/>
      <c r="N70" s="517"/>
      <c r="O70" s="517"/>
      <c r="P70" s="518"/>
      <c r="Q70" s="797"/>
      <c r="R70" s="1620"/>
      <c r="S70" s="643"/>
      <c r="T70" s="643"/>
      <c r="U70" s="778"/>
      <c r="V70" s="525"/>
      <c r="W70" s="539"/>
      <c r="X70" s="1651"/>
      <c r="Y70" s="512"/>
      <c r="Z70" s="368"/>
      <c r="AA70" s="762" t="s">
        <v>167</v>
      </c>
      <c r="AB70" s="354">
        <v>5</v>
      </c>
      <c r="AC70" s="763" t="s">
        <v>168</v>
      </c>
      <c r="AD70" s="391">
        <f>ROUND(ROUND(ROUND(H8*P$44,0)*T68,0)*Z69,0)-AB70</f>
        <v>171</v>
      </c>
      <c r="AE70" s="268"/>
    </row>
    <row r="71" spans="1:31" ht="17.100000000000001" customHeight="1">
      <c r="A71" s="243">
        <v>61</v>
      </c>
      <c r="B71" s="243">
        <v>9059</v>
      </c>
      <c r="C71" s="870" t="s">
        <v>8638</v>
      </c>
      <c r="D71" s="765"/>
      <c r="E71" s="765"/>
      <c r="F71" s="279"/>
      <c r="G71" s="278"/>
      <c r="H71" s="278"/>
      <c r="I71" s="279"/>
      <c r="J71" s="597"/>
      <c r="K71" s="654"/>
      <c r="L71" s="385"/>
      <c r="M71" s="774"/>
      <c r="N71" s="517"/>
      <c r="O71" s="517"/>
      <c r="P71" s="518"/>
      <c r="Q71" s="798"/>
      <c r="R71" s="530"/>
      <c r="S71" s="530"/>
      <c r="T71" s="530"/>
      <c r="U71" s="1580" t="s">
        <v>4703</v>
      </c>
      <c r="V71" s="362" t="s">
        <v>163</v>
      </c>
      <c r="W71" s="356">
        <v>0.7</v>
      </c>
      <c r="X71" s="523"/>
      <c r="Y71" s="524"/>
      <c r="Z71" s="642"/>
      <c r="AA71" s="247"/>
      <c r="AB71" s="247"/>
      <c r="AC71" s="247"/>
      <c r="AD71" s="391">
        <f>ROUND(ROUND(ROUND(H8*P$44,0)*T68,0)*W71,0)</f>
        <v>145</v>
      </c>
      <c r="AE71" s="268"/>
    </row>
    <row r="72" spans="1:31" ht="17.100000000000001" customHeight="1">
      <c r="A72" s="243">
        <v>61</v>
      </c>
      <c r="B72" s="243">
        <v>9060</v>
      </c>
      <c r="C72" s="870" t="s">
        <v>8639</v>
      </c>
      <c r="D72" s="765"/>
      <c r="E72" s="765"/>
      <c r="F72" s="279"/>
      <c r="G72" s="278"/>
      <c r="H72" s="278"/>
      <c r="I72" s="279"/>
      <c r="J72" s="597"/>
      <c r="K72" s="654"/>
      <c r="L72" s="385"/>
      <c r="M72" s="774"/>
      <c r="N72" s="517"/>
      <c r="O72" s="517"/>
      <c r="P72" s="518"/>
      <c r="Q72" s="798"/>
      <c r="R72" s="530"/>
      <c r="S72" s="530"/>
      <c r="T72" s="530"/>
      <c r="U72" s="1620"/>
      <c r="V72" s="643"/>
      <c r="W72" s="365"/>
      <c r="X72" s="319"/>
      <c r="Y72" s="288"/>
      <c r="Z72" s="526"/>
      <c r="AA72" s="762" t="s">
        <v>167</v>
      </c>
      <c r="AB72" s="354">
        <v>5</v>
      </c>
      <c r="AC72" s="763" t="s">
        <v>168</v>
      </c>
      <c r="AD72" s="391">
        <f>ROUND(ROUND(ROUND(H8*P$44,0)*T68,0)*W71,0)-AB72</f>
        <v>140</v>
      </c>
      <c r="AE72" s="268"/>
    </row>
    <row r="73" spans="1:31" ht="17.100000000000001" customHeight="1">
      <c r="A73" s="243">
        <v>61</v>
      </c>
      <c r="B73" s="243">
        <v>9061</v>
      </c>
      <c r="C73" s="870" t="s">
        <v>8640</v>
      </c>
      <c r="D73" s="765"/>
      <c r="E73" s="765"/>
      <c r="F73" s="279"/>
      <c r="G73" s="278"/>
      <c r="H73" s="278"/>
      <c r="I73" s="279"/>
      <c r="J73" s="597"/>
      <c r="K73" s="654"/>
      <c r="L73" s="385"/>
      <c r="M73" s="774"/>
      <c r="N73" s="517"/>
      <c r="O73" s="517"/>
      <c r="P73" s="518"/>
      <c r="Q73" s="799"/>
      <c r="R73" s="643"/>
      <c r="S73" s="1644"/>
      <c r="T73" s="1644"/>
      <c r="U73" s="1620"/>
      <c r="V73" s="779"/>
      <c r="W73" s="780"/>
      <c r="X73" s="1684" t="s">
        <v>4700</v>
      </c>
      <c r="Y73" s="362" t="s">
        <v>163</v>
      </c>
      <c r="Z73" s="395">
        <v>0.85</v>
      </c>
      <c r="AA73" s="355"/>
      <c r="AB73" s="247"/>
      <c r="AC73" s="247"/>
      <c r="AD73" s="391">
        <f>ROUND(ROUND(ROUND(ROUND(H8*P$44,0)*T68,0)*W71,0)*Z73,0)</f>
        <v>123</v>
      </c>
      <c r="AE73" s="268"/>
    </row>
    <row r="74" spans="1:31" ht="17.100000000000001" customHeight="1">
      <c r="A74" s="243">
        <v>61</v>
      </c>
      <c r="B74" s="243">
        <v>9062</v>
      </c>
      <c r="C74" s="870" t="s">
        <v>8641</v>
      </c>
      <c r="D74" s="765"/>
      <c r="E74" s="765"/>
      <c r="F74" s="279"/>
      <c r="G74" s="278"/>
      <c r="H74" s="278"/>
      <c r="I74" s="279"/>
      <c r="J74" s="597"/>
      <c r="K74" s="654"/>
      <c r="L74" s="385"/>
      <c r="M74" s="774"/>
      <c r="N74" s="517"/>
      <c r="O74" s="517"/>
      <c r="P74" s="518"/>
      <c r="Q74" s="799"/>
      <c r="R74" s="643"/>
      <c r="S74" s="643"/>
      <c r="T74" s="643"/>
      <c r="U74" s="781"/>
      <c r="V74" s="537"/>
      <c r="W74" s="783"/>
      <c r="X74" s="1651"/>
      <c r="Y74" s="512"/>
      <c r="Z74" s="368"/>
      <c r="AA74" s="762" t="s">
        <v>167</v>
      </c>
      <c r="AB74" s="354">
        <v>5</v>
      </c>
      <c r="AC74" s="763" t="s">
        <v>168</v>
      </c>
      <c r="AD74" s="391">
        <f>ROUND(ROUND(ROUND(ROUND(H8*P$44,0)*T68,0)*W71,0)*Z73,0)-AB74</f>
        <v>118</v>
      </c>
      <c r="AE74" s="268"/>
    </row>
    <row r="75" spans="1:31" ht="17.100000000000001" customHeight="1">
      <c r="A75" s="243">
        <v>61</v>
      </c>
      <c r="B75" s="243">
        <v>9063</v>
      </c>
      <c r="C75" s="870" t="s">
        <v>8642</v>
      </c>
      <c r="D75" s="765"/>
      <c r="E75" s="765"/>
      <c r="F75" s="279"/>
      <c r="G75" s="278"/>
      <c r="H75" s="278"/>
      <c r="I75" s="279"/>
      <c r="J75" s="597"/>
      <c r="K75" s="654"/>
      <c r="L75" s="385"/>
      <c r="M75" s="774"/>
      <c r="N75" s="517"/>
      <c r="O75" s="517"/>
      <c r="P75" s="518"/>
      <c r="Q75" s="798"/>
      <c r="R75" s="643"/>
      <c r="S75" s="1646"/>
      <c r="T75" s="1647"/>
      <c r="U75" s="1580" t="s">
        <v>4708</v>
      </c>
      <c r="V75" s="643" t="s">
        <v>163</v>
      </c>
      <c r="W75" s="365">
        <v>0.85</v>
      </c>
      <c r="X75" s="523"/>
      <c r="Y75" s="524"/>
      <c r="Z75" s="642"/>
      <c r="AA75" s="247"/>
      <c r="AB75" s="247"/>
      <c r="AC75" s="247"/>
      <c r="AD75" s="391">
        <f>ROUND(ROUND(ROUND(H8*P$44,0)*T68,0)*W75,0)</f>
        <v>176</v>
      </c>
      <c r="AE75" s="268"/>
    </row>
    <row r="76" spans="1:31" ht="17.100000000000001" customHeight="1">
      <c r="A76" s="243">
        <v>61</v>
      </c>
      <c r="B76" s="243">
        <v>9064</v>
      </c>
      <c r="C76" s="870" t="s">
        <v>8643</v>
      </c>
      <c r="D76" s="765"/>
      <c r="E76" s="765"/>
      <c r="F76" s="279"/>
      <c r="G76" s="278"/>
      <c r="H76" s="278"/>
      <c r="I76" s="279"/>
      <c r="J76" s="597"/>
      <c r="K76" s="654"/>
      <c r="L76" s="385"/>
      <c r="M76" s="774"/>
      <c r="N76" s="517"/>
      <c r="O76" s="517"/>
      <c r="P76" s="518"/>
      <c r="Q76" s="798"/>
      <c r="R76" s="643"/>
      <c r="S76" s="365"/>
      <c r="T76" s="365"/>
      <c r="U76" s="1620"/>
      <c r="V76" s="643"/>
      <c r="W76" s="365"/>
      <c r="X76" s="319"/>
      <c r="Y76" s="288"/>
      <c r="Z76" s="526"/>
      <c r="AA76" s="762" t="s">
        <v>167</v>
      </c>
      <c r="AB76" s="354">
        <v>5</v>
      </c>
      <c r="AC76" s="763" t="s">
        <v>168</v>
      </c>
      <c r="AD76" s="391">
        <f>ROUND(ROUND(ROUND(H8*P$44,0)*T68,0)*W75,0)-AB76</f>
        <v>171</v>
      </c>
      <c r="AE76" s="268"/>
    </row>
    <row r="77" spans="1:31" ht="17.100000000000001" customHeight="1">
      <c r="A77" s="243">
        <v>61</v>
      </c>
      <c r="B77" s="243">
        <v>9065</v>
      </c>
      <c r="C77" s="870" t="s">
        <v>8644</v>
      </c>
      <c r="D77" s="765"/>
      <c r="E77" s="765"/>
      <c r="F77" s="279"/>
      <c r="G77" s="278"/>
      <c r="H77" s="278"/>
      <c r="I77" s="279"/>
      <c r="J77" s="597"/>
      <c r="K77" s="654"/>
      <c r="L77" s="385"/>
      <c r="M77" s="774"/>
      <c r="N77" s="517"/>
      <c r="O77" s="517"/>
      <c r="P77" s="518"/>
      <c r="Q77" s="799"/>
      <c r="R77" s="643"/>
      <c r="S77" s="365"/>
      <c r="T77" s="365"/>
      <c r="U77" s="1620"/>
      <c r="V77" s="779"/>
      <c r="W77" s="780"/>
      <c r="X77" s="1684" t="s">
        <v>4700</v>
      </c>
      <c r="Y77" s="362" t="s">
        <v>163</v>
      </c>
      <c r="Z77" s="395">
        <v>0.85</v>
      </c>
      <c r="AA77" s="355"/>
      <c r="AB77" s="247"/>
      <c r="AC77" s="247"/>
      <c r="AD77" s="391">
        <f>ROUND(ROUND(ROUND(ROUND(H8*P$44,0)*T68,0)*W75,0)*Z77,0)</f>
        <v>150</v>
      </c>
      <c r="AE77" s="268"/>
    </row>
    <row r="78" spans="1:31" ht="17.100000000000001" customHeight="1">
      <c r="A78" s="243">
        <v>61</v>
      </c>
      <c r="B78" s="243">
        <v>9066</v>
      </c>
      <c r="C78" s="870" t="s">
        <v>8645</v>
      </c>
      <c r="D78" s="765"/>
      <c r="E78" s="765"/>
      <c r="F78" s="279"/>
      <c r="G78" s="278"/>
      <c r="H78" s="278"/>
      <c r="I78" s="279"/>
      <c r="J78" s="597"/>
      <c r="K78" s="654"/>
      <c r="L78" s="385"/>
      <c r="M78" s="774"/>
      <c r="N78" s="517"/>
      <c r="O78" s="517"/>
      <c r="P78" s="518"/>
      <c r="Q78" s="506"/>
      <c r="R78" s="788"/>
      <c r="S78" s="512"/>
      <c r="T78" s="789"/>
      <c r="U78" s="1642"/>
      <c r="V78" s="537"/>
      <c r="W78" s="783"/>
      <c r="X78" s="1651"/>
      <c r="Y78" s="512"/>
      <c r="Z78" s="368"/>
      <c r="AA78" s="762" t="s">
        <v>167</v>
      </c>
      <c r="AB78" s="354">
        <v>5</v>
      </c>
      <c r="AC78" s="763" t="s">
        <v>168</v>
      </c>
      <c r="AD78" s="391">
        <f>ROUND(ROUND(ROUND(ROUND(H8*P$44,0)*T68,0)*W75,0)*Z77,0)-AB78</f>
        <v>145</v>
      </c>
      <c r="AE78" s="268"/>
    </row>
    <row r="79" spans="1:31" ht="17.100000000000001" customHeight="1">
      <c r="A79" s="229">
        <v>61</v>
      </c>
      <c r="B79" s="229">
        <v>9703</v>
      </c>
      <c r="C79" s="871" t="s">
        <v>8646</v>
      </c>
      <c r="D79" s="765"/>
      <c r="E79" s="765"/>
      <c r="F79" s="279"/>
      <c r="G79" s="278"/>
      <c r="H79" s="278"/>
      <c r="I79" s="279"/>
      <c r="J79" s="1611" t="s">
        <v>5845</v>
      </c>
      <c r="K79" s="784"/>
      <c r="L79" s="872"/>
      <c r="M79" s="1696" t="s">
        <v>8647</v>
      </c>
      <c r="N79" s="1698" t="s">
        <v>162</v>
      </c>
      <c r="O79" s="232"/>
      <c r="P79" s="232"/>
      <c r="Q79" s="245"/>
      <c r="R79" s="208"/>
      <c r="S79" s="208"/>
      <c r="T79" s="208"/>
      <c r="U79" s="611"/>
      <c r="V79" s="301"/>
      <c r="W79" s="208"/>
      <c r="X79" s="245"/>
      <c r="Y79" s="232"/>
      <c r="Z79" s="314"/>
      <c r="AA79" s="257"/>
      <c r="AB79" s="257"/>
      <c r="AC79" s="257"/>
      <c r="AD79" s="473">
        <f>ROUND(ROUND(H8+K80,0)*P$80,0)</f>
        <v>587</v>
      </c>
      <c r="AE79" s="268"/>
    </row>
    <row r="80" spans="1:31" ht="17.100000000000001" customHeight="1">
      <c r="A80" s="243">
        <v>61</v>
      </c>
      <c r="B80" s="243">
        <v>9067</v>
      </c>
      <c r="C80" s="870" t="s">
        <v>8648</v>
      </c>
      <c r="D80" s="764"/>
      <c r="E80" s="764"/>
      <c r="F80" s="378"/>
      <c r="G80" s="377"/>
      <c r="H80" s="377"/>
      <c r="I80" s="378"/>
      <c r="J80" s="1613"/>
      <c r="K80" s="214">
        <v>12</v>
      </c>
      <c r="L80" s="345" t="s">
        <v>16</v>
      </c>
      <c r="M80" s="1697"/>
      <c r="N80" s="1699"/>
      <c r="O80" s="214" t="s">
        <v>163</v>
      </c>
      <c r="P80" s="609">
        <v>0.7</v>
      </c>
      <c r="Q80" s="245"/>
      <c r="R80" s="208"/>
      <c r="S80" s="208"/>
      <c r="T80" s="208"/>
      <c r="U80" s="611"/>
      <c r="V80" s="301"/>
      <c r="W80" s="208"/>
      <c r="X80" s="245"/>
      <c r="Y80" s="208"/>
      <c r="Z80" s="226"/>
      <c r="AA80" s="762" t="s">
        <v>167</v>
      </c>
      <c r="AB80" s="354">
        <v>5</v>
      </c>
      <c r="AC80" s="763" t="s">
        <v>168</v>
      </c>
      <c r="AD80" s="391">
        <f>ROUND(ROUND(H8+K80,0)*P$80,0)-AB80</f>
        <v>582</v>
      </c>
      <c r="AE80" s="268"/>
    </row>
    <row r="81" spans="1:31" ht="17.100000000000001" customHeight="1">
      <c r="A81" s="243">
        <v>61</v>
      </c>
      <c r="B81" s="243">
        <v>9068</v>
      </c>
      <c r="C81" s="870" t="s">
        <v>8649</v>
      </c>
      <c r="D81" s="764"/>
      <c r="E81" s="764"/>
      <c r="F81" s="378"/>
      <c r="G81" s="377"/>
      <c r="H81" s="377"/>
      <c r="I81" s="378"/>
      <c r="J81" s="1613"/>
      <c r="K81" s="654"/>
      <c r="L81" s="385"/>
      <c r="M81" s="1697"/>
      <c r="N81" s="1699"/>
      <c r="O81" s="208"/>
      <c r="P81" s="385"/>
      <c r="Q81" s="245"/>
      <c r="R81" s="208"/>
      <c r="S81" s="208"/>
      <c r="T81" s="208"/>
      <c r="U81" s="611"/>
      <c r="V81" s="301"/>
      <c r="W81" s="385"/>
      <c r="X81" s="1684" t="s">
        <v>4700</v>
      </c>
      <c r="Y81" s="362" t="s">
        <v>163</v>
      </c>
      <c r="Z81" s="395">
        <v>0.85</v>
      </c>
      <c r="AA81" s="355"/>
      <c r="AB81" s="247"/>
      <c r="AC81" s="247"/>
      <c r="AD81" s="391">
        <f>ROUND(ROUND(ROUND(H8+K80,0)*P$80,0)*Z81,0)</f>
        <v>499</v>
      </c>
      <c r="AE81" s="268"/>
    </row>
    <row r="82" spans="1:31" ht="17.100000000000001" customHeight="1">
      <c r="A82" s="243">
        <v>61</v>
      </c>
      <c r="B82" s="243">
        <v>9069</v>
      </c>
      <c r="C82" s="870" t="s">
        <v>8650</v>
      </c>
      <c r="D82" s="764"/>
      <c r="E82" s="764"/>
      <c r="F82" s="279"/>
      <c r="G82" s="278"/>
      <c r="H82" s="278"/>
      <c r="I82" s="279"/>
      <c r="J82" s="1613"/>
      <c r="K82" s="654"/>
      <c r="L82" s="385"/>
      <c r="M82" s="1697"/>
      <c r="N82" s="1699"/>
      <c r="O82" s="208"/>
      <c r="P82" s="385"/>
      <c r="Q82" s="245"/>
      <c r="R82" s="208"/>
      <c r="S82" s="208"/>
      <c r="T82" s="208"/>
      <c r="U82" s="761"/>
      <c r="V82" s="304"/>
      <c r="W82" s="226"/>
      <c r="X82" s="1651"/>
      <c r="Y82" s="512"/>
      <c r="Z82" s="368"/>
      <c r="AA82" s="762" t="s">
        <v>167</v>
      </c>
      <c r="AB82" s="354">
        <v>5</v>
      </c>
      <c r="AC82" s="763" t="s">
        <v>168</v>
      </c>
      <c r="AD82" s="391">
        <f>ROUND(ROUND(ROUND(H8+K80,0)*P$80,0)*Z81,0)-AB82</f>
        <v>494</v>
      </c>
      <c r="AE82" s="268"/>
    </row>
    <row r="83" spans="1:31" ht="17.100000000000001" customHeight="1">
      <c r="A83" s="229">
        <v>61</v>
      </c>
      <c r="B83" s="229">
        <v>9704</v>
      </c>
      <c r="C83" s="871" t="s">
        <v>8651</v>
      </c>
      <c r="D83" s="764"/>
      <c r="E83" s="764"/>
      <c r="F83" s="279"/>
      <c r="G83" s="278"/>
      <c r="H83" s="278"/>
      <c r="I83" s="279"/>
      <c r="J83" s="597"/>
      <c r="K83" s="654"/>
      <c r="L83" s="385"/>
      <c r="M83" s="1697"/>
      <c r="N83" s="208"/>
      <c r="O83" s="208"/>
      <c r="P83" s="385"/>
      <c r="Q83" s="245"/>
      <c r="R83" s="208"/>
      <c r="S83" s="208"/>
      <c r="T83" s="208"/>
      <c r="U83" s="1542" t="s">
        <v>4703</v>
      </c>
      <c r="V83" s="372" t="s">
        <v>163</v>
      </c>
      <c r="W83" s="373">
        <v>0.7</v>
      </c>
      <c r="X83" s="231"/>
      <c r="Y83" s="232"/>
      <c r="Z83" s="314"/>
      <c r="AA83" s="257"/>
      <c r="AB83" s="257"/>
      <c r="AC83" s="257"/>
      <c r="AD83" s="473">
        <f>ROUND(ROUND(ROUND(H8+K80,0)*P$80,0)*W83,0)</f>
        <v>411</v>
      </c>
      <c r="AE83" s="268"/>
    </row>
    <row r="84" spans="1:31" ht="17.100000000000001" customHeight="1">
      <c r="A84" s="243">
        <v>61</v>
      </c>
      <c r="B84" s="243">
        <v>9070</v>
      </c>
      <c r="C84" s="870" t="s">
        <v>8652</v>
      </c>
      <c r="D84" s="764"/>
      <c r="E84" s="764"/>
      <c r="F84" s="279"/>
      <c r="G84" s="278"/>
      <c r="H84" s="208"/>
      <c r="I84" s="388"/>
      <c r="J84" s="597"/>
      <c r="K84" s="654"/>
      <c r="L84" s="385"/>
      <c r="M84" s="1697"/>
      <c r="N84" s="208"/>
      <c r="O84" s="208"/>
      <c r="P84" s="385"/>
      <c r="Q84" s="245"/>
      <c r="R84" s="208"/>
      <c r="S84" s="208"/>
      <c r="T84" s="208"/>
      <c r="U84" s="1545"/>
      <c r="V84" s="214"/>
      <c r="W84" s="609"/>
      <c r="X84" s="281"/>
      <c r="Y84" s="216"/>
      <c r="Z84" s="226"/>
      <c r="AA84" s="762" t="s">
        <v>167</v>
      </c>
      <c r="AB84" s="354">
        <v>5</v>
      </c>
      <c r="AC84" s="763" t="s">
        <v>168</v>
      </c>
      <c r="AD84" s="391">
        <f>ROUND(ROUND(ROUND(H8+K80,0)*P$80,0)*W83,0)-AB84</f>
        <v>406</v>
      </c>
      <c r="AE84" s="268"/>
    </row>
    <row r="85" spans="1:31" ht="17.100000000000001" customHeight="1">
      <c r="A85" s="243">
        <v>61</v>
      </c>
      <c r="B85" s="243">
        <v>9071</v>
      </c>
      <c r="C85" s="870" t="s">
        <v>8653</v>
      </c>
      <c r="D85" s="765"/>
      <c r="E85" s="764"/>
      <c r="F85" s="791"/>
      <c r="G85" s="406"/>
      <c r="H85" s="208"/>
      <c r="I85" s="388"/>
      <c r="J85" s="597"/>
      <c r="K85" s="654"/>
      <c r="L85" s="385"/>
      <c r="M85" s="1697"/>
      <c r="N85" s="208"/>
      <c r="O85" s="208"/>
      <c r="P85" s="385"/>
      <c r="Q85" s="245"/>
      <c r="R85" s="208"/>
      <c r="S85" s="208"/>
      <c r="T85" s="208"/>
      <c r="U85" s="1545"/>
      <c r="V85" s="302"/>
      <c r="W85" s="766"/>
      <c r="X85" s="1684" t="s">
        <v>4700</v>
      </c>
      <c r="Y85" s="362" t="s">
        <v>163</v>
      </c>
      <c r="Z85" s="395">
        <v>0.85</v>
      </c>
      <c r="AA85" s="355"/>
      <c r="AB85" s="247"/>
      <c r="AC85" s="247"/>
      <c r="AD85" s="391">
        <f>ROUND(ROUND(ROUND(ROUND(H8+K80,0)*P$80,0)*W83,0)*Z85,0)</f>
        <v>349</v>
      </c>
      <c r="AE85" s="268"/>
    </row>
    <row r="86" spans="1:31" ht="17.100000000000001" customHeight="1">
      <c r="A86" s="243">
        <v>61</v>
      </c>
      <c r="B86" s="243">
        <v>9072</v>
      </c>
      <c r="C86" s="870" t="s">
        <v>8654</v>
      </c>
      <c r="D86" s="765"/>
      <c r="E86" s="764"/>
      <c r="F86" s="791"/>
      <c r="G86" s="406"/>
      <c r="H86" s="208"/>
      <c r="I86" s="388"/>
      <c r="J86" s="597"/>
      <c r="K86" s="654"/>
      <c r="L86" s="385"/>
      <c r="M86" s="1697"/>
      <c r="N86" s="208"/>
      <c r="O86" s="208"/>
      <c r="P86" s="385"/>
      <c r="Q86" s="245"/>
      <c r="R86" s="208"/>
      <c r="S86" s="208"/>
      <c r="T86" s="208"/>
      <c r="U86" s="399"/>
      <c r="V86" s="305"/>
      <c r="W86" s="768"/>
      <c r="X86" s="1651"/>
      <c r="Y86" s="512"/>
      <c r="Z86" s="368"/>
      <c r="AA86" s="762" t="s">
        <v>167</v>
      </c>
      <c r="AB86" s="354">
        <v>5</v>
      </c>
      <c r="AC86" s="763" t="s">
        <v>168</v>
      </c>
      <c r="AD86" s="391">
        <f>ROUND(ROUND(ROUND(ROUND(H8+K80,0)*P$80,0)*W83,0)*Z85,0)-AB86</f>
        <v>344</v>
      </c>
      <c r="AE86" s="268"/>
    </row>
    <row r="87" spans="1:31" ht="17.100000000000001" customHeight="1">
      <c r="A87" s="229">
        <v>61</v>
      </c>
      <c r="B87" s="229">
        <v>9705</v>
      </c>
      <c r="C87" s="871" t="s">
        <v>8655</v>
      </c>
      <c r="D87" s="765"/>
      <c r="E87" s="764"/>
      <c r="F87" s="791"/>
      <c r="G87" s="406"/>
      <c r="H87" s="208"/>
      <c r="I87" s="388"/>
      <c r="J87" s="597"/>
      <c r="K87" s="654"/>
      <c r="L87" s="385"/>
      <c r="M87" s="1697"/>
      <c r="N87" s="208"/>
      <c r="O87" s="208"/>
      <c r="P87" s="385"/>
      <c r="Q87" s="245"/>
      <c r="R87" s="208"/>
      <c r="S87" s="208"/>
      <c r="T87" s="385"/>
      <c r="U87" s="1542" t="s">
        <v>4708</v>
      </c>
      <c r="V87" s="214" t="s">
        <v>163</v>
      </c>
      <c r="W87" s="609">
        <v>0.85</v>
      </c>
      <c r="X87" s="231"/>
      <c r="Y87" s="232"/>
      <c r="Z87" s="314"/>
      <c r="AA87" s="257"/>
      <c r="AB87" s="257"/>
      <c r="AC87" s="257"/>
      <c r="AD87" s="473">
        <f>ROUND(ROUND(ROUND(H8+K80,0)*P$80,0)*W87,0)</f>
        <v>499</v>
      </c>
      <c r="AE87" s="268"/>
    </row>
    <row r="88" spans="1:31" ht="17.100000000000001" customHeight="1">
      <c r="A88" s="243">
        <v>61</v>
      </c>
      <c r="B88" s="243">
        <v>9073</v>
      </c>
      <c r="C88" s="870" t="s">
        <v>8656</v>
      </c>
      <c r="D88" s="765"/>
      <c r="E88" s="764"/>
      <c r="F88" s="791"/>
      <c r="G88" s="406"/>
      <c r="H88" s="208"/>
      <c r="I88" s="388"/>
      <c r="J88" s="597"/>
      <c r="K88" s="654"/>
      <c r="L88" s="385"/>
      <c r="M88" s="774"/>
      <c r="N88" s="208"/>
      <c r="O88" s="208"/>
      <c r="P88" s="385"/>
      <c r="Q88" s="245"/>
      <c r="R88" s="208"/>
      <c r="S88" s="208"/>
      <c r="T88" s="208"/>
      <c r="U88" s="1545"/>
      <c r="V88" s="214"/>
      <c r="W88" s="609"/>
      <c r="X88" s="281"/>
      <c r="Y88" s="216"/>
      <c r="Z88" s="226"/>
      <c r="AA88" s="762" t="s">
        <v>167</v>
      </c>
      <c r="AB88" s="354">
        <v>5</v>
      </c>
      <c r="AC88" s="763" t="s">
        <v>168</v>
      </c>
      <c r="AD88" s="391">
        <f>ROUND(ROUND(ROUND(H8+K80,0)*P$80,0)*W87,0)-AB88</f>
        <v>494</v>
      </c>
      <c r="AE88" s="268"/>
    </row>
    <row r="89" spans="1:31" ht="17.100000000000001" customHeight="1">
      <c r="A89" s="243">
        <v>61</v>
      </c>
      <c r="B89" s="243">
        <v>9074</v>
      </c>
      <c r="C89" s="870" t="s">
        <v>8657</v>
      </c>
      <c r="D89" s="765"/>
      <c r="E89" s="764"/>
      <c r="F89" s="279"/>
      <c r="G89" s="278"/>
      <c r="H89" s="278"/>
      <c r="I89" s="279"/>
      <c r="J89" s="597"/>
      <c r="K89" s="654"/>
      <c r="L89" s="385"/>
      <c r="M89" s="774"/>
      <c r="N89" s="208"/>
      <c r="O89" s="208"/>
      <c r="P89" s="385"/>
      <c r="Q89" s="245"/>
      <c r="R89" s="208"/>
      <c r="S89" s="208"/>
      <c r="T89" s="208"/>
      <c r="U89" s="1545"/>
      <c r="V89" s="302"/>
      <c r="W89" s="766"/>
      <c r="X89" s="1684" t="s">
        <v>4700</v>
      </c>
      <c r="Y89" s="362" t="s">
        <v>163</v>
      </c>
      <c r="Z89" s="395">
        <v>0.85</v>
      </c>
      <c r="AA89" s="355"/>
      <c r="AB89" s="247"/>
      <c r="AC89" s="247"/>
      <c r="AD89" s="391">
        <f>ROUND(ROUND(ROUND(ROUND(H8+K80,0)*P$80,0)*W87,0)*Z89,0)</f>
        <v>424</v>
      </c>
      <c r="AE89" s="268"/>
    </row>
    <row r="90" spans="1:31" ht="17.100000000000001" customHeight="1">
      <c r="A90" s="243">
        <v>61</v>
      </c>
      <c r="B90" s="243">
        <v>9075</v>
      </c>
      <c r="C90" s="870" t="s">
        <v>8658</v>
      </c>
      <c r="D90" s="765"/>
      <c r="E90" s="764"/>
      <c r="F90" s="279"/>
      <c r="G90" s="278"/>
      <c r="H90" s="278"/>
      <c r="I90" s="279"/>
      <c r="J90" s="597"/>
      <c r="K90" s="654"/>
      <c r="L90" s="385"/>
      <c r="M90" s="774"/>
      <c r="N90" s="208"/>
      <c r="O90" s="208"/>
      <c r="P90" s="385"/>
      <c r="Q90" s="281"/>
      <c r="R90" s="216"/>
      <c r="S90" s="216"/>
      <c r="T90" s="216"/>
      <c r="U90" s="1563"/>
      <c r="V90" s="305"/>
      <c r="W90" s="768"/>
      <c r="X90" s="1651"/>
      <c r="Y90" s="512"/>
      <c r="Z90" s="368"/>
      <c r="AA90" s="762" t="s">
        <v>167</v>
      </c>
      <c r="AB90" s="354">
        <v>5</v>
      </c>
      <c r="AC90" s="763" t="s">
        <v>168</v>
      </c>
      <c r="AD90" s="391">
        <f>ROUND(ROUND(ROUND(ROUND(H8+K80,0)*P$80,0)*W87,0)*Z89,0)-AB90</f>
        <v>419</v>
      </c>
      <c r="AE90" s="268"/>
    </row>
    <row r="91" spans="1:31" ht="17.100000000000001" customHeight="1">
      <c r="A91" s="229">
        <v>61</v>
      </c>
      <c r="B91" s="229">
        <v>9706</v>
      </c>
      <c r="C91" s="871" t="s">
        <v>8659</v>
      </c>
      <c r="D91" s="765"/>
      <c r="E91" s="765"/>
      <c r="F91" s="279"/>
      <c r="G91" s="278"/>
      <c r="H91" s="278"/>
      <c r="I91" s="279"/>
      <c r="J91" s="597"/>
      <c r="K91" s="654"/>
      <c r="L91" s="385"/>
      <c r="M91" s="774"/>
      <c r="N91" s="208"/>
      <c r="O91" s="208"/>
      <c r="P91" s="385"/>
      <c r="Q91" s="1539" t="s">
        <v>4713</v>
      </c>
      <c r="R91" s="1608" t="s">
        <v>162</v>
      </c>
      <c r="S91" s="769"/>
      <c r="T91" s="769"/>
      <c r="U91" s="340"/>
      <c r="V91" s="338"/>
      <c r="W91" s="334"/>
      <c r="X91" s="231"/>
      <c r="Y91" s="232"/>
      <c r="Z91" s="314"/>
      <c r="AA91" s="257"/>
      <c r="AB91" s="257"/>
      <c r="AC91" s="257"/>
      <c r="AD91" s="473">
        <f>ROUND(ROUND(ROUND(H8+K80,0)*P$80,0)*T92,0)</f>
        <v>411</v>
      </c>
      <c r="AE91" s="268"/>
    </row>
    <row r="92" spans="1:31" ht="17.100000000000001" customHeight="1">
      <c r="A92" s="243">
        <v>61</v>
      </c>
      <c r="B92" s="243">
        <v>9076</v>
      </c>
      <c r="C92" s="870" t="s">
        <v>8660</v>
      </c>
      <c r="D92" s="765"/>
      <c r="E92" s="765"/>
      <c r="F92" s="279"/>
      <c r="G92" s="278"/>
      <c r="H92" s="278"/>
      <c r="I92" s="279"/>
      <c r="J92" s="597"/>
      <c r="K92" s="654"/>
      <c r="L92" s="385"/>
      <c r="M92" s="774"/>
      <c r="N92" s="208"/>
      <c r="O92" s="208"/>
      <c r="P92" s="385"/>
      <c r="Q92" s="1631"/>
      <c r="R92" s="1586"/>
      <c r="S92" s="214" t="s">
        <v>163</v>
      </c>
      <c r="T92" s="770">
        <v>0.7</v>
      </c>
      <c r="U92" s="611"/>
      <c r="V92" s="392"/>
      <c r="W92" s="301"/>
      <c r="X92" s="245"/>
      <c r="Y92" s="208"/>
      <c r="Z92" s="226"/>
      <c r="AA92" s="762" t="s">
        <v>167</v>
      </c>
      <c r="AB92" s="354">
        <v>5</v>
      </c>
      <c r="AC92" s="763" t="s">
        <v>168</v>
      </c>
      <c r="AD92" s="391">
        <f>ROUND(ROUND(ROUND(H8+K80,0)*P$80,0)*T92,0)-AB92</f>
        <v>406</v>
      </c>
      <c r="AE92" s="268"/>
    </row>
    <row r="93" spans="1:31" ht="17.100000000000001" customHeight="1">
      <c r="A93" s="243">
        <v>61</v>
      </c>
      <c r="B93" s="243">
        <v>9077</v>
      </c>
      <c r="C93" s="870" t="s">
        <v>8661</v>
      </c>
      <c r="D93" s="765"/>
      <c r="E93" s="765"/>
      <c r="F93" s="279"/>
      <c r="G93" s="278"/>
      <c r="H93" s="278"/>
      <c r="I93" s="279"/>
      <c r="J93" s="597"/>
      <c r="K93" s="654"/>
      <c r="L93" s="385"/>
      <c r="M93" s="774"/>
      <c r="N93" s="208"/>
      <c r="O93" s="208"/>
      <c r="P93" s="385"/>
      <c r="Q93" s="1631"/>
      <c r="R93" s="1586"/>
      <c r="U93" s="611"/>
      <c r="V93" s="392"/>
      <c r="W93" s="301"/>
      <c r="X93" s="1684" t="s">
        <v>4700</v>
      </c>
      <c r="Y93" s="362" t="s">
        <v>163</v>
      </c>
      <c r="Z93" s="395">
        <v>0.85</v>
      </c>
      <c r="AA93" s="355"/>
      <c r="AB93" s="247"/>
      <c r="AC93" s="247"/>
      <c r="AD93" s="391">
        <f>ROUND(ROUND(ROUND(ROUND(H8+K80,0)*P$80,0)*T92,0)*Z93,0)</f>
        <v>349</v>
      </c>
      <c r="AE93" s="268"/>
    </row>
    <row r="94" spans="1:31" ht="17.100000000000001" customHeight="1">
      <c r="A94" s="243">
        <v>61</v>
      </c>
      <c r="B94" s="243">
        <v>9078</v>
      </c>
      <c r="C94" s="870" t="s">
        <v>8662</v>
      </c>
      <c r="D94" s="765"/>
      <c r="E94" s="765"/>
      <c r="F94" s="279"/>
      <c r="G94" s="278"/>
      <c r="H94" s="278"/>
      <c r="I94" s="279"/>
      <c r="J94" s="597"/>
      <c r="K94" s="654"/>
      <c r="L94" s="385"/>
      <c r="M94" s="774"/>
      <c r="N94" s="208"/>
      <c r="O94" s="208"/>
      <c r="P94" s="385"/>
      <c r="Q94" s="1631"/>
      <c r="R94" s="1586"/>
      <c r="S94" s="214"/>
      <c r="T94" s="214"/>
      <c r="U94" s="761"/>
      <c r="V94" s="407"/>
      <c r="W94" s="304"/>
      <c r="X94" s="1651"/>
      <c r="Y94" s="512"/>
      <c r="Z94" s="368"/>
      <c r="AA94" s="762" t="s">
        <v>167</v>
      </c>
      <c r="AB94" s="354">
        <v>5</v>
      </c>
      <c r="AC94" s="763" t="s">
        <v>168</v>
      </c>
      <c r="AD94" s="391">
        <f>ROUND(ROUND(ROUND(ROUND(H8+K80,0)*P$80,0)*T92,0)*Z93,0)-AB94</f>
        <v>344</v>
      </c>
      <c r="AE94" s="268"/>
    </row>
    <row r="95" spans="1:31" ht="17.100000000000001" customHeight="1">
      <c r="A95" s="229">
        <v>61</v>
      </c>
      <c r="B95" s="229">
        <v>9707</v>
      </c>
      <c r="C95" s="871" t="s">
        <v>8663</v>
      </c>
      <c r="D95" s="765"/>
      <c r="E95" s="765"/>
      <c r="F95" s="279"/>
      <c r="G95" s="278"/>
      <c r="H95" s="278"/>
      <c r="I95" s="279"/>
      <c r="J95" s="597"/>
      <c r="K95" s="654"/>
      <c r="L95" s="385"/>
      <c r="M95" s="774"/>
      <c r="N95" s="208"/>
      <c r="O95" s="208"/>
      <c r="P95" s="385"/>
      <c r="Q95" s="773"/>
      <c r="U95" s="1542" t="s">
        <v>4703</v>
      </c>
      <c r="V95" s="372" t="s">
        <v>163</v>
      </c>
      <c r="W95" s="373">
        <v>0.7</v>
      </c>
      <c r="X95" s="231"/>
      <c r="Y95" s="232"/>
      <c r="Z95" s="314"/>
      <c r="AA95" s="257"/>
      <c r="AB95" s="257"/>
      <c r="AC95" s="257"/>
      <c r="AD95" s="473">
        <f>ROUND(ROUND(ROUND(ROUND(H8+K80,0)*P$80,0)*T92,0)*W95,0)</f>
        <v>288</v>
      </c>
      <c r="AE95" s="268"/>
    </row>
    <row r="96" spans="1:31" ht="17.100000000000001" customHeight="1">
      <c r="A96" s="243">
        <v>61</v>
      </c>
      <c r="B96" s="243">
        <v>9079</v>
      </c>
      <c r="C96" s="870" t="s">
        <v>8664</v>
      </c>
      <c r="D96" s="765"/>
      <c r="E96" s="765"/>
      <c r="F96" s="279"/>
      <c r="G96" s="278"/>
      <c r="H96" s="278"/>
      <c r="I96" s="279"/>
      <c r="J96" s="597"/>
      <c r="K96" s="654"/>
      <c r="L96" s="385"/>
      <c r="M96" s="774"/>
      <c r="N96" s="208"/>
      <c r="O96" s="208"/>
      <c r="P96" s="385"/>
      <c r="Q96" s="773"/>
      <c r="U96" s="1545"/>
      <c r="V96" s="214"/>
      <c r="W96" s="609"/>
      <c r="X96" s="281"/>
      <c r="Y96" s="216"/>
      <c r="Z96" s="226"/>
      <c r="AA96" s="762" t="s">
        <v>167</v>
      </c>
      <c r="AB96" s="354">
        <v>5</v>
      </c>
      <c r="AC96" s="763" t="s">
        <v>168</v>
      </c>
      <c r="AD96" s="391">
        <f>ROUND(ROUND(ROUND(ROUND(H8+K80,0)*P$80,0)*T92,0)*W95,0)-AB96</f>
        <v>283</v>
      </c>
      <c r="AE96" s="268"/>
    </row>
    <row r="97" spans="1:31" ht="17.100000000000001" customHeight="1">
      <c r="A97" s="243">
        <v>61</v>
      </c>
      <c r="B97" s="243">
        <v>9080</v>
      </c>
      <c r="C97" s="870" t="s">
        <v>8665</v>
      </c>
      <c r="D97" s="765"/>
      <c r="E97" s="765"/>
      <c r="F97" s="279"/>
      <c r="G97" s="278"/>
      <c r="H97" s="278"/>
      <c r="I97" s="279"/>
      <c r="J97" s="597"/>
      <c r="K97" s="654"/>
      <c r="L97" s="385"/>
      <c r="M97" s="774"/>
      <c r="N97" s="208"/>
      <c r="O97" s="208"/>
      <c r="P97" s="385"/>
      <c r="Q97" s="774"/>
      <c r="R97" s="214"/>
      <c r="S97" s="1653"/>
      <c r="T97" s="1653"/>
      <c r="U97" s="1545"/>
      <c r="V97" s="302"/>
      <c r="W97" s="766"/>
      <c r="X97" s="1684" t="s">
        <v>4700</v>
      </c>
      <c r="Y97" s="362" t="s">
        <v>163</v>
      </c>
      <c r="Z97" s="395">
        <v>0.85</v>
      </c>
      <c r="AA97" s="355"/>
      <c r="AB97" s="247"/>
      <c r="AC97" s="247"/>
      <c r="AD97" s="391">
        <f>ROUND(ROUND(ROUND(ROUND(ROUND(H8+K80,0)*P$80,0)*T92,0)*W95,0)*Z97,0)</f>
        <v>245</v>
      </c>
      <c r="AE97" s="268"/>
    </row>
    <row r="98" spans="1:31" ht="17.100000000000001" customHeight="1">
      <c r="A98" s="243">
        <v>61</v>
      </c>
      <c r="B98" s="243">
        <v>9081</v>
      </c>
      <c r="C98" s="870" t="s">
        <v>8666</v>
      </c>
      <c r="D98" s="765"/>
      <c r="E98" s="765"/>
      <c r="F98" s="279"/>
      <c r="G98" s="278"/>
      <c r="H98" s="278"/>
      <c r="I98" s="279"/>
      <c r="J98" s="597"/>
      <c r="K98" s="654"/>
      <c r="L98" s="385"/>
      <c r="M98" s="774"/>
      <c r="N98" s="208"/>
      <c r="O98" s="208"/>
      <c r="P98" s="385"/>
      <c r="Q98" s="774"/>
      <c r="R98" s="214"/>
      <c r="S98" s="214"/>
      <c r="T98" s="214"/>
      <c r="U98" s="399"/>
      <c r="V98" s="305"/>
      <c r="W98" s="768"/>
      <c r="X98" s="1651"/>
      <c r="Y98" s="512"/>
      <c r="Z98" s="368"/>
      <c r="AA98" s="762" t="s">
        <v>167</v>
      </c>
      <c r="AB98" s="354">
        <v>5</v>
      </c>
      <c r="AC98" s="763" t="s">
        <v>168</v>
      </c>
      <c r="AD98" s="391">
        <f>ROUND(ROUND(ROUND(ROUND(ROUND(H8+K80,0)*P$80,0)*T92,0)*W95,0)*Z97,0)-AB98</f>
        <v>240</v>
      </c>
      <c r="AE98" s="268"/>
    </row>
    <row r="99" spans="1:31" ht="17.100000000000001" customHeight="1">
      <c r="A99" s="229">
        <v>61</v>
      </c>
      <c r="B99" s="229">
        <v>9708</v>
      </c>
      <c r="C99" s="871" t="s">
        <v>8667</v>
      </c>
      <c r="D99" s="765"/>
      <c r="E99" s="765"/>
      <c r="F99" s="279"/>
      <c r="G99" s="278"/>
      <c r="H99" s="278"/>
      <c r="I99" s="279"/>
      <c r="J99" s="597"/>
      <c r="K99" s="654"/>
      <c r="L99" s="385"/>
      <c r="M99" s="774"/>
      <c r="N99" s="208"/>
      <c r="O99" s="208"/>
      <c r="P99" s="385"/>
      <c r="Q99" s="773"/>
      <c r="R99" s="214"/>
      <c r="S99" s="1599"/>
      <c r="T99" s="1600"/>
      <c r="U99" s="1542" t="s">
        <v>4708</v>
      </c>
      <c r="V99" s="214" t="s">
        <v>163</v>
      </c>
      <c r="W99" s="609">
        <v>0.85</v>
      </c>
      <c r="X99" s="231"/>
      <c r="Y99" s="232"/>
      <c r="Z99" s="314"/>
      <c r="AA99" s="257"/>
      <c r="AB99" s="257"/>
      <c r="AC99" s="257"/>
      <c r="AD99" s="473">
        <f>ROUND(ROUND(ROUND(ROUND(H8+K80,0)*P$80,0)*T92,0)*W99,0)</f>
        <v>349</v>
      </c>
      <c r="AE99" s="268"/>
    </row>
    <row r="100" spans="1:31" ht="17.100000000000001" customHeight="1">
      <c r="A100" s="243">
        <v>61</v>
      </c>
      <c r="B100" s="243">
        <v>9082</v>
      </c>
      <c r="C100" s="870" t="s">
        <v>8668</v>
      </c>
      <c r="D100" s="765"/>
      <c r="E100" s="765"/>
      <c r="F100" s="279"/>
      <c r="G100" s="278"/>
      <c r="H100" s="278"/>
      <c r="I100" s="279"/>
      <c r="J100" s="597"/>
      <c r="K100" s="654"/>
      <c r="L100" s="385"/>
      <c r="M100" s="774"/>
      <c r="N100" s="208"/>
      <c r="O100" s="208"/>
      <c r="P100" s="385"/>
      <c r="Q100" s="773"/>
      <c r="R100" s="214"/>
      <c r="S100" s="609"/>
      <c r="T100" s="609"/>
      <c r="U100" s="1545"/>
      <c r="V100" s="214"/>
      <c r="W100" s="609"/>
      <c r="X100" s="281"/>
      <c r="Y100" s="216"/>
      <c r="Z100" s="226"/>
      <c r="AA100" s="762" t="s">
        <v>167</v>
      </c>
      <c r="AB100" s="354">
        <v>5</v>
      </c>
      <c r="AC100" s="763" t="s">
        <v>168</v>
      </c>
      <c r="AD100" s="391">
        <f>ROUND(ROUND(ROUND(ROUND(H8+K80,0)*P$80,0)*T92,0)*W99,0)-AB100</f>
        <v>344</v>
      </c>
      <c r="AE100" s="268"/>
    </row>
    <row r="101" spans="1:31" ht="17.100000000000001" customHeight="1">
      <c r="A101" s="243">
        <v>61</v>
      </c>
      <c r="B101" s="243">
        <v>9083</v>
      </c>
      <c r="C101" s="870" t="s">
        <v>8669</v>
      </c>
      <c r="D101" s="765"/>
      <c r="E101" s="765"/>
      <c r="F101" s="279"/>
      <c r="G101" s="278"/>
      <c r="H101" s="278"/>
      <c r="I101" s="279"/>
      <c r="J101" s="597"/>
      <c r="K101" s="654"/>
      <c r="L101" s="385"/>
      <c r="M101" s="774"/>
      <c r="N101" s="208"/>
      <c r="O101" s="208"/>
      <c r="P101" s="385"/>
      <c r="Q101" s="774"/>
      <c r="R101" s="214"/>
      <c r="S101" s="609"/>
      <c r="T101" s="609"/>
      <c r="U101" s="1545"/>
      <c r="V101" s="302"/>
      <c r="W101" s="766"/>
      <c r="X101" s="1684" t="s">
        <v>4700</v>
      </c>
      <c r="Y101" s="362" t="s">
        <v>163</v>
      </c>
      <c r="Z101" s="395">
        <v>0.85</v>
      </c>
      <c r="AA101" s="355"/>
      <c r="AB101" s="247"/>
      <c r="AC101" s="247"/>
      <c r="AD101" s="391">
        <f>ROUND(ROUND(ROUND(ROUND(ROUND(H8+K80,0)*P$80,0)*T92,0)*W99,0)*Z101,0)</f>
        <v>297</v>
      </c>
      <c r="AE101" s="268"/>
    </row>
    <row r="102" spans="1:31" ht="17.100000000000001" customHeight="1">
      <c r="A102" s="243">
        <v>61</v>
      </c>
      <c r="B102" s="243">
        <v>9084</v>
      </c>
      <c r="C102" s="870" t="s">
        <v>8670</v>
      </c>
      <c r="D102" s="765"/>
      <c r="E102" s="765"/>
      <c r="F102" s="279"/>
      <c r="G102" s="278"/>
      <c r="H102" s="278"/>
      <c r="I102" s="279"/>
      <c r="J102" s="597"/>
      <c r="K102" s="654"/>
      <c r="L102" s="385"/>
      <c r="M102" s="774"/>
      <c r="N102" s="208"/>
      <c r="O102" s="208"/>
      <c r="P102" s="385"/>
      <c r="Q102" s="773"/>
      <c r="R102" s="214"/>
      <c r="S102" s="214"/>
      <c r="T102" s="214"/>
      <c r="U102" s="1563"/>
      <c r="V102" s="305"/>
      <c r="W102" s="768"/>
      <c r="X102" s="1651"/>
      <c r="Y102" s="512"/>
      <c r="Z102" s="368"/>
      <c r="AA102" s="762" t="s">
        <v>167</v>
      </c>
      <c r="AB102" s="354">
        <v>5</v>
      </c>
      <c r="AC102" s="763" t="s">
        <v>168</v>
      </c>
      <c r="AD102" s="391">
        <f>ROUND(ROUND(ROUND(ROUND(ROUND(H8+K80,0)*P$80,0)*T92,0)*W99,0)*Z101,0)-AB102</f>
        <v>292</v>
      </c>
      <c r="AE102" s="268"/>
    </row>
    <row r="103" spans="1:31" ht="17.100000000000001" customHeight="1">
      <c r="A103" s="243">
        <v>61</v>
      </c>
      <c r="B103" s="243">
        <v>9085</v>
      </c>
      <c r="C103" s="870" t="s">
        <v>8671</v>
      </c>
      <c r="D103" s="765"/>
      <c r="E103" s="765"/>
      <c r="F103" s="279"/>
      <c r="G103" s="278"/>
      <c r="H103" s="278"/>
      <c r="I103" s="279"/>
      <c r="J103" s="597"/>
      <c r="K103" s="654"/>
      <c r="L103" s="385"/>
      <c r="M103" s="774"/>
      <c r="N103" s="208"/>
      <c r="O103" s="208"/>
      <c r="P103" s="385"/>
      <c r="Q103" s="773"/>
      <c r="R103" s="1580" t="s">
        <v>165</v>
      </c>
      <c r="S103" s="775"/>
      <c r="T103" s="775"/>
      <c r="U103" s="359"/>
      <c r="V103" s="360"/>
      <c r="W103" s="361"/>
      <c r="X103" s="523"/>
      <c r="Y103" s="524"/>
      <c r="Z103" s="642"/>
      <c r="AA103" s="247"/>
      <c r="AB103" s="247"/>
      <c r="AC103" s="247"/>
      <c r="AD103" s="391">
        <f>ROUND(ROUND(ROUND(H8+K80,0)*P$80,0)*T104,0)</f>
        <v>294</v>
      </c>
      <c r="AE103" s="268"/>
    </row>
    <row r="104" spans="1:31" ht="17.100000000000001" customHeight="1">
      <c r="A104" s="243">
        <v>61</v>
      </c>
      <c r="B104" s="243">
        <v>9086</v>
      </c>
      <c r="C104" s="870" t="s">
        <v>8672</v>
      </c>
      <c r="D104" s="765"/>
      <c r="E104" s="765"/>
      <c r="F104" s="279"/>
      <c r="G104" s="278"/>
      <c r="H104" s="278"/>
      <c r="I104" s="279"/>
      <c r="J104" s="597"/>
      <c r="K104" s="654"/>
      <c r="L104" s="385"/>
      <c r="M104" s="774"/>
      <c r="N104" s="208"/>
      <c r="O104" s="208"/>
      <c r="P104" s="385"/>
      <c r="Q104" s="772"/>
      <c r="R104" s="1620"/>
      <c r="S104" s="643" t="s">
        <v>163</v>
      </c>
      <c r="T104" s="365">
        <v>0.5</v>
      </c>
      <c r="U104" s="777"/>
      <c r="V104" s="639"/>
      <c r="W104" s="529"/>
      <c r="X104" s="516"/>
      <c r="Y104" s="517"/>
      <c r="Z104" s="526"/>
      <c r="AA104" s="762" t="s">
        <v>167</v>
      </c>
      <c r="AB104" s="354">
        <v>5</v>
      </c>
      <c r="AC104" s="763" t="s">
        <v>168</v>
      </c>
      <c r="AD104" s="391">
        <f>ROUND(ROUND(ROUND(H8+K80,0)*P$80,0)*T104,0)-AB104</f>
        <v>289</v>
      </c>
      <c r="AE104" s="268"/>
    </row>
    <row r="105" spans="1:31" ht="17.100000000000001" customHeight="1">
      <c r="A105" s="243">
        <v>61</v>
      </c>
      <c r="B105" s="243">
        <v>9087</v>
      </c>
      <c r="C105" s="870" t="s">
        <v>8673</v>
      </c>
      <c r="D105" s="765"/>
      <c r="E105" s="765"/>
      <c r="F105" s="279"/>
      <c r="G105" s="278"/>
      <c r="H105" s="278"/>
      <c r="I105" s="279"/>
      <c r="J105" s="597"/>
      <c r="K105" s="654"/>
      <c r="L105" s="385"/>
      <c r="M105" s="774"/>
      <c r="N105" s="208"/>
      <c r="O105" s="208"/>
      <c r="P105" s="385"/>
      <c r="Q105" s="772"/>
      <c r="R105" s="1620"/>
      <c r="S105" s="530"/>
      <c r="T105" s="530"/>
      <c r="U105" s="777"/>
      <c r="V105" s="639"/>
      <c r="W105" s="529"/>
      <c r="X105" s="1684" t="s">
        <v>4700</v>
      </c>
      <c r="Y105" s="362" t="s">
        <v>163</v>
      </c>
      <c r="Z105" s="395">
        <v>0.85</v>
      </c>
      <c r="AA105" s="355"/>
      <c r="AB105" s="247"/>
      <c r="AC105" s="247"/>
      <c r="AD105" s="391">
        <f>ROUND(ROUND(ROUND(ROUND(H8+K80,0)*P$80,0)*T104,0)*Z105,0)</f>
        <v>250</v>
      </c>
      <c r="AE105" s="268"/>
    </row>
    <row r="106" spans="1:31" ht="17.100000000000001" customHeight="1">
      <c r="A106" s="243">
        <v>61</v>
      </c>
      <c r="B106" s="243">
        <v>9088</v>
      </c>
      <c r="C106" s="870" t="s">
        <v>8674</v>
      </c>
      <c r="D106" s="765"/>
      <c r="E106" s="765"/>
      <c r="F106" s="279"/>
      <c r="G106" s="278"/>
      <c r="H106" s="278"/>
      <c r="I106" s="279"/>
      <c r="J106" s="597"/>
      <c r="K106" s="654"/>
      <c r="L106" s="385"/>
      <c r="M106" s="774"/>
      <c r="N106" s="208"/>
      <c r="O106" s="208"/>
      <c r="P106" s="385"/>
      <c r="Q106" s="772"/>
      <c r="R106" s="1620"/>
      <c r="S106" s="643"/>
      <c r="T106" s="643"/>
      <c r="U106" s="778"/>
      <c r="V106" s="525"/>
      <c r="W106" s="539"/>
      <c r="X106" s="1651"/>
      <c r="Y106" s="512"/>
      <c r="Z106" s="368"/>
      <c r="AA106" s="762" t="s">
        <v>167</v>
      </c>
      <c r="AB106" s="354">
        <v>5</v>
      </c>
      <c r="AC106" s="763" t="s">
        <v>168</v>
      </c>
      <c r="AD106" s="391">
        <f>ROUND(ROUND(ROUND(ROUND(H8+K80,0)*P$80,0)*T104,0)*Z105,0)-AB106</f>
        <v>245</v>
      </c>
      <c r="AE106" s="268"/>
    </row>
    <row r="107" spans="1:31" ht="17.100000000000001" customHeight="1">
      <c r="A107" s="243">
        <v>61</v>
      </c>
      <c r="B107" s="243">
        <v>9089</v>
      </c>
      <c r="C107" s="870" t="s">
        <v>8675</v>
      </c>
      <c r="D107" s="765"/>
      <c r="E107" s="765"/>
      <c r="F107" s="279"/>
      <c r="G107" s="278"/>
      <c r="H107" s="278"/>
      <c r="I107" s="279"/>
      <c r="J107" s="597"/>
      <c r="K107" s="654"/>
      <c r="L107" s="385"/>
      <c r="M107" s="774"/>
      <c r="N107" s="208"/>
      <c r="O107" s="208"/>
      <c r="P107" s="385"/>
      <c r="Q107" s="773"/>
      <c r="R107" s="530"/>
      <c r="S107" s="530"/>
      <c r="T107" s="530"/>
      <c r="U107" s="1580" t="s">
        <v>4703</v>
      </c>
      <c r="V107" s="362" t="s">
        <v>163</v>
      </c>
      <c r="W107" s="356">
        <v>0.7</v>
      </c>
      <c r="X107" s="523"/>
      <c r="Y107" s="524"/>
      <c r="Z107" s="642"/>
      <c r="AA107" s="247"/>
      <c r="AB107" s="247"/>
      <c r="AC107" s="247"/>
      <c r="AD107" s="391">
        <f>ROUND(ROUND(ROUND(ROUND(H8+K80,0)*P$80,0)*T104,0)*W107,0)</f>
        <v>206</v>
      </c>
      <c r="AE107" s="268"/>
    </row>
    <row r="108" spans="1:31" ht="17.100000000000001" customHeight="1">
      <c r="A108" s="243">
        <v>61</v>
      </c>
      <c r="B108" s="243">
        <v>9090</v>
      </c>
      <c r="C108" s="870" t="s">
        <v>8676</v>
      </c>
      <c r="D108" s="765"/>
      <c r="E108" s="765"/>
      <c r="F108" s="279"/>
      <c r="G108" s="278"/>
      <c r="H108" s="278"/>
      <c r="I108" s="279"/>
      <c r="J108" s="597"/>
      <c r="K108" s="654"/>
      <c r="L108" s="385"/>
      <c r="M108" s="774"/>
      <c r="N108" s="208"/>
      <c r="O108" s="208"/>
      <c r="P108" s="385"/>
      <c r="Q108" s="773"/>
      <c r="R108" s="530"/>
      <c r="S108" s="530"/>
      <c r="T108" s="530"/>
      <c r="U108" s="1620"/>
      <c r="V108" s="643"/>
      <c r="W108" s="365"/>
      <c r="X108" s="319"/>
      <c r="Y108" s="288"/>
      <c r="Z108" s="526"/>
      <c r="AA108" s="762" t="s">
        <v>167</v>
      </c>
      <c r="AB108" s="354">
        <v>5</v>
      </c>
      <c r="AC108" s="763" t="s">
        <v>168</v>
      </c>
      <c r="AD108" s="391">
        <f>ROUND(ROUND(ROUND(ROUND(H8+K80,0)*P$80,0)*T104,0)*W107,0)-AB108</f>
        <v>201</v>
      </c>
      <c r="AE108" s="268"/>
    </row>
    <row r="109" spans="1:31" ht="17.100000000000001" customHeight="1">
      <c r="A109" s="243">
        <v>61</v>
      </c>
      <c r="B109" s="243">
        <v>9091</v>
      </c>
      <c r="C109" s="870" t="s">
        <v>8677</v>
      </c>
      <c r="D109" s="765"/>
      <c r="E109" s="765"/>
      <c r="F109" s="279"/>
      <c r="G109" s="278"/>
      <c r="H109" s="278"/>
      <c r="I109" s="279"/>
      <c r="J109" s="597"/>
      <c r="K109" s="654"/>
      <c r="L109" s="385"/>
      <c r="M109" s="774"/>
      <c r="N109" s="208"/>
      <c r="O109" s="208"/>
      <c r="P109" s="385"/>
      <c r="Q109" s="774"/>
      <c r="R109" s="643"/>
      <c r="S109" s="1644"/>
      <c r="T109" s="1652"/>
      <c r="U109" s="1620"/>
      <c r="V109" s="779"/>
      <c r="W109" s="780"/>
      <c r="X109" s="1684" t="s">
        <v>4700</v>
      </c>
      <c r="Y109" s="362" t="s">
        <v>163</v>
      </c>
      <c r="Z109" s="395">
        <v>0.85</v>
      </c>
      <c r="AA109" s="355"/>
      <c r="AB109" s="247"/>
      <c r="AC109" s="247"/>
      <c r="AD109" s="391">
        <f>ROUND(ROUND(ROUND(ROUND(ROUND(H8+K80,0)*P$80,0)*T104,0)*W107,0)*Z109,0)</f>
        <v>175</v>
      </c>
      <c r="AE109" s="268"/>
    </row>
    <row r="110" spans="1:31" ht="17.100000000000001" customHeight="1">
      <c r="A110" s="243">
        <v>61</v>
      </c>
      <c r="B110" s="243">
        <v>9092</v>
      </c>
      <c r="C110" s="870" t="s">
        <v>8678</v>
      </c>
      <c r="D110" s="765"/>
      <c r="E110" s="765"/>
      <c r="F110" s="279"/>
      <c r="G110" s="278"/>
      <c r="H110" s="278"/>
      <c r="I110" s="279"/>
      <c r="J110" s="597"/>
      <c r="K110" s="654"/>
      <c r="L110" s="385"/>
      <c r="M110" s="774"/>
      <c r="N110" s="208"/>
      <c r="O110" s="208"/>
      <c r="P110" s="385"/>
      <c r="Q110" s="774"/>
      <c r="R110" s="643"/>
      <c r="S110" s="643"/>
      <c r="T110" s="643"/>
      <c r="U110" s="781"/>
      <c r="V110" s="537"/>
      <c r="W110" s="783"/>
      <c r="X110" s="1651"/>
      <c r="Y110" s="512"/>
      <c r="Z110" s="368"/>
      <c r="AA110" s="762" t="s">
        <v>167</v>
      </c>
      <c r="AB110" s="354">
        <v>5</v>
      </c>
      <c r="AC110" s="763" t="s">
        <v>168</v>
      </c>
      <c r="AD110" s="391">
        <f>ROUND(ROUND(ROUND(ROUND(ROUND(H8+K80,0)*P$80,0)*T104,0)*W107,0)*Z109,0)-AB110</f>
        <v>170</v>
      </c>
      <c r="AE110" s="268"/>
    </row>
    <row r="111" spans="1:31" ht="17.100000000000001" customHeight="1">
      <c r="A111" s="243">
        <v>61</v>
      </c>
      <c r="B111" s="243">
        <v>9093</v>
      </c>
      <c r="C111" s="870" t="s">
        <v>8679</v>
      </c>
      <c r="D111" s="765"/>
      <c r="E111" s="765"/>
      <c r="F111" s="279"/>
      <c r="G111" s="278"/>
      <c r="H111" s="278"/>
      <c r="I111" s="279"/>
      <c r="J111" s="597"/>
      <c r="K111" s="654"/>
      <c r="L111" s="385"/>
      <c r="M111" s="774"/>
      <c r="N111" s="245"/>
      <c r="O111" s="208"/>
      <c r="P111" s="385"/>
      <c r="Q111" s="773"/>
      <c r="R111" s="643"/>
      <c r="S111" s="1646"/>
      <c r="T111" s="1649"/>
      <c r="U111" s="1580" t="s">
        <v>4708</v>
      </c>
      <c r="V111" s="643" t="s">
        <v>163</v>
      </c>
      <c r="W111" s="366">
        <v>0.85</v>
      </c>
      <c r="X111" s="523"/>
      <c r="Y111" s="524"/>
      <c r="Z111" s="642"/>
      <c r="AA111" s="247"/>
      <c r="AB111" s="247"/>
      <c r="AC111" s="247"/>
      <c r="AD111" s="391">
        <f>ROUND(ROUND(ROUND(ROUND(H8+K80,0)*P$80,0)*T104,0)*W111,0)</f>
        <v>250</v>
      </c>
      <c r="AE111" s="268"/>
    </row>
    <row r="112" spans="1:31" ht="17.100000000000001" customHeight="1">
      <c r="A112" s="243">
        <v>61</v>
      </c>
      <c r="B112" s="243">
        <v>9094</v>
      </c>
      <c r="C112" s="870" t="s">
        <v>8680</v>
      </c>
      <c r="D112" s="765"/>
      <c r="E112" s="765"/>
      <c r="F112" s="279"/>
      <c r="G112" s="278"/>
      <c r="H112" s="278"/>
      <c r="I112" s="279"/>
      <c r="J112" s="597"/>
      <c r="K112" s="654"/>
      <c r="L112" s="385"/>
      <c r="M112" s="774"/>
      <c r="N112" s="245"/>
      <c r="O112" s="208"/>
      <c r="P112" s="385"/>
      <c r="Q112" s="773"/>
      <c r="R112" s="643"/>
      <c r="S112" s="365"/>
      <c r="T112" s="365"/>
      <c r="U112" s="1620"/>
      <c r="V112" s="643"/>
      <c r="W112" s="366"/>
      <c r="X112" s="319"/>
      <c r="Y112" s="288"/>
      <c r="Z112" s="526"/>
      <c r="AA112" s="762" t="s">
        <v>167</v>
      </c>
      <c r="AB112" s="354">
        <v>5</v>
      </c>
      <c r="AC112" s="763" t="s">
        <v>168</v>
      </c>
      <c r="AD112" s="391">
        <f>ROUND(ROUND(ROUND(ROUND(H8+K80,0)*P$80,0)*T104,0)*W111,0)-AB112</f>
        <v>245</v>
      </c>
      <c r="AE112" s="268"/>
    </row>
    <row r="113" spans="1:31" ht="17.100000000000001" customHeight="1">
      <c r="A113" s="243">
        <v>61</v>
      </c>
      <c r="B113" s="243">
        <v>9095</v>
      </c>
      <c r="C113" s="870" t="s">
        <v>8681</v>
      </c>
      <c r="D113" s="765"/>
      <c r="E113" s="765"/>
      <c r="F113" s="279"/>
      <c r="G113" s="278"/>
      <c r="H113" s="278"/>
      <c r="I113" s="279"/>
      <c r="J113" s="597"/>
      <c r="K113" s="654"/>
      <c r="L113" s="385"/>
      <c r="M113" s="774"/>
      <c r="N113" s="245"/>
      <c r="O113" s="208"/>
      <c r="P113" s="385"/>
      <c r="Q113" s="774"/>
      <c r="R113" s="643"/>
      <c r="S113" s="365"/>
      <c r="T113" s="365"/>
      <c r="U113" s="1620"/>
      <c r="V113" s="779"/>
      <c r="W113" s="780"/>
      <c r="X113" s="1684" t="s">
        <v>4700</v>
      </c>
      <c r="Y113" s="362" t="s">
        <v>163</v>
      </c>
      <c r="Z113" s="395">
        <v>0.85</v>
      </c>
      <c r="AA113" s="355"/>
      <c r="AB113" s="247"/>
      <c r="AC113" s="247"/>
      <c r="AD113" s="391">
        <f>ROUND(ROUND(ROUND(ROUND(ROUND(H8+K80,0)*P$80,0)*T104,0)*W111,0)*Z113,0)</f>
        <v>213</v>
      </c>
      <c r="AE113" s="268"/>
    </row>
    <row r="114" spans="1:31" ht="17.100000000000001" customHeight="1">
      <c r="A114" s="243">
        <v>61</v>
      </c>
      <c r="B114" s="243">
        <v>9096</v>
      </c>
      <c r="C114" s="870" t="s">
        <v>8682</v>
      </c>
      <c r="D114" s="765"/>
      <c r="E114" s="765"/>
      <c r="F114" s="279"/>
      <c r="G114" s="278"/>
      <c r="H114" s="278"/>
      <c r="I114" s="279"/>
      <c r="J114" s="597"/>
      <c r="K114" s="654"/>
      <c r="L114" s="385"/>
      <c r="M114" s="774"/>
      <c r="N114" s="281"/>
      <c r="O114" s="216"/>
      <c r="P114" s="226"/>
      <c r="Q114" s="467"/>
      <c r="R114" s="788"/>
      <c r="S114" s="512"/>
      <c r="T114" s="789"/>
      <c r="U114" s="1642"/>
      <c r="V114" s="537"/>
      <c r="W114" s="783"/>
      <c r="X114" s="1651"/>
      <c r="Y114" s="512"/>
      <c r="Z114" s="368"/>
      <c r="AA114" s="762" t="s">
        <v>167</v>
      </c>
      <c r="AB114" s="354">
        <v>5</v>
      </c>
      <c r="AC114" s="763" t="s">
        <v>168</v>
      </c>
      <c r="AD114" s="391">
        <f>ROUND(ROUND(ROUND(ROUND(ROUND(H8+K80,0)*P$80,0)*T104,0)*W111,0)*Z113,0)-AB114</f>
        <v>208</v>
      </c>
      <c r="AE114" s="268"/>
    </row>
    <row r="115" spans="1:31" ht="17.100000000000001" customHeight="1">
      <c r="A115" s="243">
        <v>61</v>
      </c>
      <c r="B115" s="243">
        <v>9097</v>
      </c>
      <c r="C115" s="870" t="s">
        <v>8683</v>
      </c>
      <c r="D115" s="765"/>
      <c r="E115" s="765"/>
      <c r="F115" s="279"/>
      <c r="G115" s="278"/>
      <c r="H115" s="278"/>
      <c r="I115" s="279"/>
      <c r="J115" s="597"/>
      <c r="K115" s="654"/>
      <c r="L115" s="385"/>
      <c r="M115" s="774"/>
      <c r="N115" s="1687" t="s">
        <v>165</v>
      </c>
      <c r="O115" s="888"/>
      <c r="P115" s="889"/>
      <c r="Q115" s="516"/>
      <c r="R115" s="517"/>
      <c r="S115" s="517"/>
      <c r="T115" s="517"/>
      <c r="U115" s="777"/>
      <c r="V115" s="529"/>
      <c r="W115" s="517"/>
      <c r="X115" s="516"/>
      <c r="Y115" s="524"/>
      <c r="Z115" s="642"/>
      <c r="AA115" s="247"/>
      <c r="AB115" s="247"/>
      <c r="AC115" s="247"/>
      <c r="AD115" s="391">
        <f>ROUND(ROUND(H8+K80,0)*P$116,0)</f>
        <v>420</v>
      </c>
      <c r="AE115" s="268"/>
    </row>
    <row r="116" spans="1:31" ht="17.100000000000001" customHeight="1">
      <c r="A116" s="243">
        <v>61</v>
      </c>
      <c r="B116" s="243">
        <v>9098</v>
      </c>
      <c r="C116" s="870" t="s">
        <v>8684</v>
      </c>
      <c r="D116" s="764"/>
      <c r="E116" s="764"/>
      <c r="F116" s="378"/>
      <c r="G116" s="377"/>
      <c r="H116" s="377"/>
      <c r="I116" s="378"/>
      <c r="J116" s="597"/>
      <c r="K116" s="654"/>
      <c r="L116" s="385"/>
      <c r="M116" s="774"/>
      <c r="N116" s="1688"/>
      <c r="O116" s="643" t="s">
        <v>163</v>
      </c>
      <c r="P116" s="365">
        <v>0.5</v>
      </c>
      <c r="Q116" s="516"/>
      <c r="R116" s="517"/>
      <c r="S116" s="517"/>
      <c r="T116" s="517"/>
      <c r="U116" s="777"/>
      <c r="V116" s="529"/>
      <c r="W116" s="517"/>
      <c r="X116" s="516"/>
      <c r="Y116" s="517"/>
      <c r="Z116" s="526"/>
      <c r="AA116" s="762" t="s">
        <v>167</v>
      </c>
      <c r="AB116" s="354">
        <v>5</v>
      </c>
      <c r="AC116" s="763" t="s">
        <v>168</v>
      </c>
      <c r="AD116" s="391">
        <f>ROUND(ROUND(H8+K80,0)*P$116,0)-AB116</f>
        <v>415</v>
      </c>
      <c r="AE116" s="268"/>
    </row>
    <row r="117" spans="1:31" ht="17.100000000000001" customHeight="1">
      <c r="A117" s="243">
        <v>61</v>
      </c>
      <c r="B117" s="243">
        <v>9099</v>
      </c>
      <c r="C117" s="870" t="s">
        <v>8685</v>
      </c>
      <c r="D117" s="764"/>
      <c r="E117" s="764"/>
      <c r="F117" s="378"/>
      <c r="G117" s="377"/>
      <c r="H117" s="377"/>
      <c r="I117" s="378"/>
      <c r="J117" s="597"/>
      <c r="K117" s="654"/>
      <c r="L117" s="385"/>
      <c r="M117" s="774"/>
      <c r="N117" s="1688"/>
      <c r="O117" s="530"/>
      <c r="P117" s="530"/>
      <c r="Q117" s="516"/>
      <c r="R117" s="517"/>
      <c r="S117" s="517"/>
      <c r="T117" s="517"/>
      <c r="U117" s="777"/>
      <c r="V117" s="529"/>
      <c r="W117" s="518"/>
      <c r="X117" s="1684" t="s">
        <v>4700</v>
      </c>
      <c r="Y117" s="362" t="s">
        <v>163</v>
      </c>
      <c r="Z117" s="395">
        <v>0.85</v>
      </c>
      <c r="AA117" s="355"/>
      <c r="AB117" s="247"/>
      <c r="AC117" s="247"/>
      <c r="AD117" s="391">
        <f>ROUND(ROUND(ROUND(H8+K80,0)*P$116,0)*Z117,0)</f>
        <v>357</v>
      </c>
      <c r="AE117" s="268"/>
    </row>
    <row r="118" spans="1:31" ht="17.100000000000001" customHeight="1">
      <c r="A118" s="243">
        <v>61</v>
      </c>
      <c r="B118" s="243">
        <v>9100</v>
      </c>
      <c r="C118" s="870" t="s">
        <v>8686</v>
      </c>
      <c r="D118" s="764"/>
      <c r="E118" s="764"/>
      <c r="F118" s="279"/>
      <c r="G118" s="278"/>
      <c r="H118" s="278"/>
      <c r="I118" s="279"/>
      <c r="J118" s="597"/>
      <c r="K118" s="654"/>
      <c r="L118" s="385"/>
      <c r="M118" s="774"/>
      <c r="N118" s="1688"/>
      <c r="O118" s="517"/>
      <c r="P118" s="518"/>
      <c r="Q118" s="516"/>
      <c r="R118" s="517"/>
      <c r="S118" s="517"/>
      <c r="T118" s="517"/>
      <c r="U118" s="778"/>
      <c r="V118" s="539"/>
      <c r="W118" s="526"/>
      <c r="X118" s="1651"/>
      <c r="Y118" s="512"/>
      <c r="Z118" s="368"/>
      <c r="AA118" s="762" t="s">
        <v>167</v>
      </c>
      <c r="AB118" s="354">
        <v>5</v>
      </c>
      <c r="AC118" s="763" t="s">
        <v>168</v>
      </c>
      <c r="AD118" s="391">
        <f>ROUND(ROUND(ROUND(H8+K80,0)*P$116,0)*Z117,0)-AB118</f>
        <v>352</v>
      </c>
      <c r="AE118" s="268"/>
    </row>
    <row r="119" spans="1:31" ht="17.100000000000001" customHeight="1">
      <c r="A119" s="243">
        <v>61</v>
      </c>
      <c r="B119" s="243">
        <v>9101</v>
      </c>
      <c r="C119" s="870" t="s">
        <v>8687</v>
      </c>
      <c r="D119" s="764"/>
      <c r="E119" s="764"/>
      <c r="F119" s="279"/>
      <c r="G119" s="278"/>
      <c r="H119" s="278"/>
      <c r="I119" s="279"/>
      <c r="J119" s="597"/>
      <c r="K119" s="654"/>
      <c r="L119" s="385"/>
      <c r="M119" s="774"/>
      <c r="N119" s="517"/>
      <c r="O119" s="517"/>
      <c r="P119" s="518"/>
      <c r="Q119" s="516"/>
      <c r="R119" s="517"/>
      <c r="S119" s="517"/>
      <c r="T119" s="517"/>
      <c r="U119" s="1580" t="s">
        <v>4703</v>
      </c>
      <c r="V119" s="362" t="s">
        <v>163</v>
      </c>
      <c r="W119" s="356">
        <v>0.7</v>
      </c>
      <c r="X119" s="523"/>
      <c r="Y119" s="524"/>
      <c r="Z119" s="642"/>
      <c r="AA119" s="247"/>
      <c r="AB119" s="247"/>
      <c r="AC119" s="247"/>
      <c r="AD119" s="391">
        <f>ROUND(ROUND(ROUND(H8+K80,0)*P$116,0)*W119,0)</f>
        <v>294</v>
      </c>
      <c r="AE119" s="268"/>
    </row>
    <row r="120" spans="1:31" ht="17.100000000000001" customHeight="1">
      <c r="A120" s="243">
        <v>61</v>
      </c>
      <c r="B120" s="243">
        <v>9102</v>
      </c>
      <c r="C120" s="870" t="s">
        <v>8688</v>
      </c>
      <c r="D120" s="764"/>
      <c r="E120" s="764"/>
      <c r="F120" s="279"/>
      <c r="G120" s="278"/>
      <c r="H120" s="208"/>
      <c r="I120" s="388"/>
      <c r="J120" s="597"/>
      <c r="K120" s="654"/>
      <c r="L120" s="385"/>
      <c r="M120" s="774"/>
      <c r="N120" s="517"/>
      <c r="O120" s="517"/>
      <c r="P120" s="518"/>
      <c r="Q120" s="516"/>
      <c r="R120" s="517"/>
      <c r="S120" s="517"/>
      <c r="T120" s="517"/>
      <c r="U120" s="1620"/>
      <c r="V120" s="643"/>
      <c r="W120" s="365"/>
      <c r="X120" s="319"/>
      <c r="Y120" s="288"/>
      <c r="Z120" s="526"/>
      <c r="AA120" s="762" t="s">
        <v>167</v>
      </c>
      <c r="AB120" s="354">
        <v>5</v>
      </c>
      <c r="AC120" s="763" t="s">
        <v>168</v>
      </c>
      <c r="AD120" s="391">
        <f>ROUND(ROUND(ROUND(H8+K80,0)*P$116,0)*W119,0)-AB120</f>
        <v>289</v>
      </c>
      <c r="AE120" s="268"/>
    </row>
    <row r="121" spans="1:31" ht="17.100000000000001" customHeight="1">
      <c r="A121" s="243">
        <v>61</v>
      </c>
      <c r="B121" s="243">
        <v>9103</v>
      </c>
      <c r="C121" s="870" t="s">
        <v>8689</v>
      </c>
      <c r="D121" s="765"/>
      <c r="E121" s="764"/>
      <c r="F121" s="791"/>
      <c r="G121" s="406"/>
      <c r="H121" s="208"/>
      <c r="I121" s="388"/>
      <c r="J121" s="597"/>
      <c r="K121" s="654"/>
      <c r="L121" s="385"/>
      <c r="M121" s="774"/>
      <c r="N121" s="517"/>
      <c r="O121" s="517"/>
      <c r="P121" s="518"/>
      <c r="Q121" s="516"/>
      <c r="R121" s="517"/>
      <c r="S121" s="517"/>
      <c r="T121" s="517"/>
      <c r="U121" s="1620"/>
      <c r="V121" s="779"/>
      <c r="W121" s="780"/>
      <c r="X121" s="1684" t="s">
        <v>4700</v>
      </c>
      <c r="Y121" s="362" t="s">
        <v>163</v>
      </c>
      <c r="Z121" s="395">
        <v>0.85</v>
      </c>
      <c r="AA121" s="355"/>
      <c r="AB121" s="247"/>
      <c r="AC121" s="247"/>
      <c r="AD121" s="391">
        <f>ROUND(ROUND(ROUND(ROUND(H8+K80,0)*P$116,0)*W119,0)*Z121,0)</f>
        <v>250</v>
      </c>
      <c r="AE121" s="268"/>
    </row>
    <row r="122" spans="1:31" ht="17.100000000000001" customHeight="1">
      <c r="A122" s="243">
        <v>61</v>
      </c>
      <c r="B122" s="243">
        <v>9104</v>
      </c>
      <c r="C122" s="870" t="s">
        <v>8690</v>
      </c>
      <c r="D122" s="765"/>
      <c r="E122" s="764"/>
      <c r="F122" s="791"/>
      <c r="G122" s="406"/>
      <c r="H122" s="208"/>
      <c r="I122" s="388"/>
      <c r="J122" s="597"/>
      <c r="K122" s="654"/>
      <c r="L122" s="385"/>
      <c r="M122" s="774"/>
      <c r="N122" s="517"/>
      <c r="O122" s="517"/>
      <c r="P122" s="518"/>
      <c r="Q122" s="516"/>
      <c r="R122" s="517"/>
      <c r="S122" s="517"/>
      <c r="T122" s="517"/>
      <c r="U122" s="781"/>
      <c r="V122" s="537"/>
      <c r="W122" s="783"/>
      <c r="X122" s="1651"/>
      <c r="Y122" s="512"/>
      <c r="Z122" s="368"/>
      <c r="AA122" s="762" t="s">
        <v>167</v>
      </c>
      <c r="AB122" s="354">
        <v>5</v>
      </c>
      <c r="AC122" s="763" t="s">
        <v>168</v>
      </c>
      <c r="AD122" s="391">
        <f>ROUND(ROUND(ROUND(ROUND(H8+K80,0)*P$116,0)*W119,0)*Z121,0)-AB122</f>
        <v>245</v>
      </c>
      <c r="AE122" s="268"/>
    </row>
    <row r="123" spans="1:31" ht="17.100000000000001" customHeight="1">
      <c r="A123" s="243">
        <v>61</v>
      </c>
      <c r="B123" s="243">
        <v>9105</v>
      </c>
      <c r="C123" s="870" t="s">
        <v>8691</v>
      </c>
      <c r="D123" s="765"/>
      <c r="E123" s="764"/>
      <c r="F123" s="791"/>
      <c r="G123" s="406"/>
      <c r="H123" s="208"/>
      <c r="I123" s="388"/>
      <c r="J123" s="597"/>
      <c r="K123" s="654"/>
      <c r="L123" s="385"/>
      <c r="M123" s="774"/>
      <c r="N123" s="517"/>
      <c r="O123" s="517"/>
      <c r="P123" s="518"/>
      <c r="Q123" s="516"/>
      <c r="R123" s="517"/>
      <c r="S123" s="517"/>
      <c r="T123" s="518"/>
      <c r="U123" s="1580" t="s">
        <v>4708</v>
      </c>
      <c r="V123" s="643" t="s">
        <v>163</v>
      </c>
      <c r="W123" s="365">
        <v>0.85</v>
      </c>
      <c r="X123" s="523"/>
      <c r="Y123" s="524"/>
      <c r="Z123" s="642"/>
      <c r="AA123" s="247"/>
      <c r="AB123" s="247"/>
      <c r="AC123" s="247"/>
      <c r="AD123" s="391">
        <f>ROUND(ROUND(ROUND(H8+K80,0)*P$116,0)*W123,0)</f>
        <v>357</v>
      </c>
      <c r="AE123" s="268"/>
    </row>
    <row r="124" spans="1:31" ht="17.100000000000001" customHeight="1">
      <c r="A124" s="243">
        <v>61</v>
      </c>
      <c r="B124" s="243">
        <v>9106</v>
      </c>
      <c r="C124" s="870" t="s">
        <v>8692</v>
      </c>
      <c r="D124" s="765"/>
      <c r="E124" s="764"/>
      <c r="F124" s="791"/>
      <c r="G124" s="406"/>
      <c r="H124" s="208"/>
      <c r="I124" s="388"/>
      <c r="J124" s="597"/>
      <c r="K124" s="654"/>
      <c r="L124" s="385"/>
      <c r="M124" s="774"/>
      <c r="N124" s="517"/>
      <c r="O124" s="517"/>
      <c r="P124" s="518"/>
      <c r="Q124" s="516"/>
      <c r="R124" s="517"/>
      <c r="S124" s="517"/>
      <c r="T124" s="517"/>
      <c r="U124" s="1620"/>
      <c r="V124" s="643"/>
      <c r="W124" s="365"/>
      <c r="X124" s="319"/>
      <c r="Y124" s="288"/>
      <c r="Z124" s="526"/>
      <c r="AA124" s="762" t="s">
        <v>167</v>
      </c>
      <c r="AB124" s="354">
        <v>5</v>
      </c>
      <c r="AC124" s="763" t="s">
        <v>168</v>
      </c>
      <c r="AD124" s="391">
        <f>ROUND(ROUND(ROUND(H8+K80,0)*P$116,0)*W123,0)-AB124</f>
        <v>352</v>
      </c>
      <c r="AE124" s="268"/>
    </row>
    <row r="125" spans="1:31" ht="17.100000000000001" customHeight="1">
      <c r="A125" s="243">
        <v>61</v>
      </c>
      <c r="B125" s="243">
        <v>9107</v>
      </c>
      <c r="C125" s="870" t="s">
        <v>8693</v>
      </c>
      <c r="D125" s="765"/>
      <c r="E125" s="764"/>
      <c r="F125" s="279"/>
      <c r="G125" s="278"/>
      <c r="H125" s="278"/>
      <c r="I125" s="279"/>
      <c r="J125" s="597"/>
      <c r="K125" s="654"/>
      <c r="L125" s="385"/>
      <c r="M125" s="774"/>
      <c r="N125" s="517"/>
      <c r="O125" s="517"/>
      <c r="P125" s="518"/>
      <c r="Q125" s="516"/>
      <c r="R125" s="517"/>
      <c r="S125" s="517"/>
      <c r="T125" s="517"/>
      <c r="U125" s="1620"/>
      <c r="V125" s="779"/>
      <c r="W125" s="780"/>
      <c r="X125" s="1684" t="s">
        <v>4700</v>
      </c>
      <c r="Y125" s="362" t="s">
        <v>163</v>
      </c>
      <c r="Z125" s="395">
        <v>0.85</v>
      </c>
      <c r="AA125" s="355"/>
      <c r="AB125" s="247"/>
      <c r="AC125" s="247"/>
      <c r="AD125" s="391">
        <f>ROUND(ROUND(ROUND(ROUND(H8+K80,0)*P$116,0)*W123,0)*Z125,0)</f>
        <v>303</v>
      </c>
      <c r="AE125" s="268"/>
    </row>
    <row r="126" spans="1:31" ht="17.100000000000001" customHeight="1">
      <c r="A126" s="243">
        <v>61</v>
      </c>
      <c r="B126" s="243">
        <v>9108</v>
      </c>
      <c r="C126" s="870" t="s">
        <v>8694</v>
      </c>
      <c r="D126" s="765"/>
      <c r="E126" s="764"/>
      <c r="F126" s="279"/>
      <c r="G126" s="278"/>
      <c r="H126" s="278"/>
      <c r="I126" s="279"/>
      <c r="J126" s="597"/>
      <c r="K126" s="654"/>
      <c r="L126" s="385"/>
      <c r="M126" s="774"/>
      <c r="N126" s="517"/>
      <c r="O126" s="517"/>
      <c r="P126" s="518"/>
      <c r="Q126" s="319"/>
      <c r="R126" s="288"/>
      <c r="S126" s="288"/>
      <c r="T126" s="288"/>
      <c r="U126" s="1642"/>
      <c r="V126" s="537"/>
      <c r="W126" s="783"/>
      <c r="X126" s="1651"/>
      <c r="Y126" s="512"/>
      <c r="Z126" s="368"/>
      <c r="AA126" s="762" t="s">
        <v>167</v>
      </c>
      <c r="AB126" s="354">
        <v>5</v>
      </c>
      <c r="AC126" s="763" t="s">
        <v>168</v>
      </c>
      <c r="AD126" s="391">
        <f>ROUND(ROUND(ROUND(ROUND(H8+K80,0)*P$116,0)*W123,0)*Z125,0)-AB126</f>
        <v>298</v>
      </c>
      <c r="AE126" s="268"/>
    </row>
    <row r="127" spans="1:31" ht="17.100000000000001" customHeight="1">
      <c r="A127" s="243">
        <v>61</v>
      </c>
      <c r="B127" s="243">
        <v>9109</v>
      </c>
      <c r="C127" s="870" t="s">
        <v>8695</v>
      </c>
      <c r="D127" s="765"/>
      <c r="E127" s="765"/>
      <c r="F127" s="279"/>
      <c r="G127" s="278"/>
      <c r="H127" s="278"/>
      <c r="I127" s="279"/>
      <c r="J127" s="597"/>
      <c r="K127" s="654"/>
      <c r="L127" s="385"/>
      <c r="M127" s="774"/>
      <c r="N127" s="517"/>
      <c r="O127" s="517"/>
      <c r="P127" s="518"/>
      <c r="Q127" s="1536" t="s">
        <v>4713</v>
      </c>
      <c r="R127" s="1580" t="s">
        <v>162</v>
      </c>
      <c r="S127" s="775"/>
      <c r="T127" s="775"/>
      <c r="U127" s="359"/>
      <c r="V127" s="360"/>
      <c r="W127" s="361"/>
      <c r="X127" s="523"/>
      <c r="Y127" s="524"/>
      <c r="Z127" s="642"/>
      <c r="AA127" s="247"/>
      <c r="AB127" s="247"/>
      <c r="AC127" s="247"/>
      <c r="AD127" s="391">
        <f>ROUND(ROUND(ROUND(H8+K80,0)*P$116,0)*T128,0)</f>
        <v>294</v>
      </c>
      <c r="AE127" s="268"/>
    </row>
    <row r="128" spans="1:31" ht="17.100000000000001" customHeight="1">
      <c r="A128" s="243">
        <v>61</v>
      </c>
      <c r="B128" s="243">
        <v>9110</v>
      </c>
      <c r="C128" s="870" t="s">
        <v>8696</v>
      </c>
      <c r="D128" s="765"/>
      <c r="E128" s="765"/>
      <c r="F128" s="279"/>
      <c r="G128" s="278"/>
      <c r="H128" s="278"/>
      <c r="I128" s="279"/>
      <c r="J128" s="597"/>
      <c r="K128" s="654"/>
      <c r="L128" s="385"/>
      <c r="M128" s="774"/>
      <c r="N128" s="517"/>
      <c r="O128" s="517"/>
      <c r="P128" s="518"/>
      <c r="Q128" s="1648"/>
      <c r="R128" s="1620"/>
      <c r="S128" s="643" t="s">
        <v>163</v>
      </c>
      <c r="T128" s="365">
        <v>0.7</v>
      </c>
      <c r="U128" s="777"/>
      <c r="V128" s="639"/>
      <c r="W128" s="529"/>
      <c r="X128" s="516"/>
      <c r="Y128" s="517"/>
      <c r="Z128" s="526"/>
      <c r="AA128" s="762" t="s">
        <v>167</v>
      </c>
      <c r="AB128" s="354">
        <v>5</v>
      </c>
      <c r="AC128" s="763" t="s">
        <v>168</v>
      </c>
      <c r="AD128" s="391">
        <f>ROUND(ROUND(ROUND(H8+K80,0)*P$116,0)*T128,0)-AB128</f>
        <v>289</v>
      </c>
      <c r="AE128" s="268"/>
    </row>
    <row r="129" spans="1:31" ht="17.100000000000001" customHeight="1">
      <c r="A129" s="243">
        <v>61</v>
      </c>
      <c r="B129" s="243">
        <v>9141</v>
      </c>
      <c r="C129" s="870" t="s">
        <v>8697</v>
      </c>
      <c r="D129" s="765"/>
      <c r="E129" s="765"/>
      <c r="F129" s="279"/>
      <c r="G129" s="278"/>
      <c r="H129" s="278"/>
      <c r="I129" s="279"/>
      <c r="J129" s="597"/>
      <c r="K129" s="654"/>
      <c r="L129" s="385"/>
      <c r="M129" s="774"/>
      <c r="N129" s="517"/>
      <c r="O129" s="517"/>
      <c r="P129" s="518"/>
      <c r="Q129" s="1648"/>
      <c r="R129" s="1620"/>
      <c r="S129" s="530"/>
      <c r="T129" s="530"/>
      <c r="U129" s="777"/>
      <c r="V129" s="639"/>
      <c r="W129" s="529"/>
      <c r="X129" s="1684" t="s">
        <v>4700</v>
      </c>
      <c r="Y129" s="362" t="s">
        <v>163</v>
      </c>
      <c r="Z129" s="395">
        <v>0.85</v>
      </c>
      <c r="AA129" s="355"/>
      <c r="AB129" s="247"/>
      <c r="AC129" s="247"/>
      <c r="AD129" s="391">
        <f>ROUND(ROUND(ROUND(ROUND(H8+K80,0)*P$116,0)*T128,0)*Z129,0)</f>
        <v>250</v>
      </c>
      <c r="AE129" s="268"/>
    </row>
    <row r="130" spans="1:31" ht="17.100000000000001" customHeight="1">
      <c r="A130" s="243">
        <v>61</v>
      </c>
      <c r="B130" s="243">
        <v>9142</v>
      </c>
      <c r="C130" s="870" t="s">
        <v>8698</v>
      </c>
      <c r="D130" s="765"/>
      <c r="E130" s="765"/>
      <c r="F130" s="279"/>
      <c r="G130" s="278"/>
      <c r="H130" s="278"/>
      <c r="I130" s="279"/>
      <c r="J130" s="597"/>
      <c r="K130" s="654"/>
      <c r="L130" s="385"/>
      <c r="M130" s="774"/>
      <c r="N130" s="517"/>
      <c r="O130" s="517"/>
      <c r="P130" s="518"/>
      <c r="Q130" s="1648"/>
      <c r="R130" s="1620"/>
      <c r="S130" s="643"/>
      <c r="T130" s="643"/>
      <c r="U130" s="778"/>
      <c r="V130" s="525"/>
      <c r="W130" s="539"/>
      <c r="X130" s="1651"/>
      <c r="Y130" s="512"/>
      <c r="Z130" s="368"/>
      <c r="AA130" s="762" t="s">
        <v>167</v>
      </c>
      <c r="AB130" s="354">
        <v>5</v>
      </c>
      <c r="AC130" s="763" t="s">
        <v>168</v>
      </c>
      <c r="AD130" s="391">
        <f>ROUND(ROUND(ROUND(ROUND(H8+K80,0)*P$116,0)*T128,0)*Z129,0)-AB130</f>
        <v>245</v>
      </c>
      <c r="AE130" s="268"/>
    </row>
    <row r="131" spans="1:31" ht="17.100000000000001" customHeight="1">
      <c r="A131" s="243">
        <v>61</v>
      </c>
      <c r="B131" s="243">
        <v>9143</v>
      </c>
      <c r="C131" s="870" t="s">
        <v>8699</v>
      </c>
      <c r="D131" s="765"/>
      <c r="E131" s="765"/>
      <c r="F131" s="279"/>
      <c r="G131" s="278"/>
      <c r="H131" s="278"/>
      <c r="I131" s="279"/>
      <c r="J131" s="597"/>
      <c r="K131" s="654"/>
      <c r="L131" s="385"/>
      <c r="M131" s="774"/>
      <c r="N131" s="517"/>
      <c r="O131" s="517"/>
      <c r="P131" s="518"/>
      <c r="Q131" s="798"/>
      <c r="R131" s="530"/>
      <c r="S131" s="530"/>
      <c r="T131" s="530"/>
      <c r="U131" s="1580" t="s">
        <v>4703</v>
      </c>
      <c r="V131" s="362" t="s">
        <v>163</v>
      </c>
      <c r="W131" s="356">
        <v>0.7</v>
      </c>
      <c r="X131" s="523"/>
      <c r="Y131" s="524"/>
      <c r="Z131" s="642"/>
      <c r="AA131" s="247"/>
      <c r="AB131" s="247"/>
      <c r="AC131" s="247"/>
      <c r="AD131" s="391">
        <f>ROUND(ROUND(ROUND(ROUND(H8+K80,0)*P$116,0)*T128,0)*W131,0)</f>
        <v>206</v>
      </c>
      <c r="AE131" s="268"/>
    </row>
    <row r="132" spans="1:31" ht="17.100000000000001" customHeight="1">
      <c r="A132" s="243">
        <v>61</v>
      </c>
      <c r="B132" s="243">
        <v>9144</v>
      </c>
      <c r="C132" s="870" t="s">
        <v>8700</v>
      </c>
      <c r="D132" s="765"/>
      <c r="E132" s="765"/>
      <c r="F132" s="279"/>
      <c r="G132" s="278"/>
      <c r="H132" s="278"/>
      <c r="I132" s="279"/>
      <c r="J132" s="597"/>
      <c r="K132" s="654"/>
      <c r="L132" s="385"/>
      <c r="M132" s="774"/>
      <c r="N132" s="517"/>
      <c r="O132" s="517"/>
      <c r="P132" s="518"/>
      <c r="Q132" s="798"/>
      <c r="R132" s="530"/>
      <c r="S132" s="530"/>
      <c r="T132" s="530"/>
      <c r="U132" s="1620"/>
      <c r="V132" s="643"/>
      <c r="W132" s="365"/>
      <c r="X132" s="319"/>
      <c r="Y132" s="288"/>
      <c r="Z132" s="526"/>
      <c r="AA132" s="762" t="s">
        <v>167</v>
      </c>
      <c r="AB132" s="354">
        <v>5</v>
      </c>
      <c r="AC132" s="763" t="s">
        <v>168</v>
      </c>
      <c r="AD132" s="391">
        <f>ROUND(ROUND(ROUND(ROUND(H8+K80,0)*P$116,0)*T128,0)*W131,0)-AB132</f>
        <v>201</v>
      </c>
      <c r="AE132" s="268"/>
    </row>
    <row r="133" spans="1:31" ht="17.100000000000001" customHeight="1">
      <c r="A133" s="243">
        <v>61</v>
      </c>
      <c r="B133" s="243">
        <v>9145</v>
      </c>
      <c r="C133" s="870" t="s">
        <v>8701</v>
      </c>
      <c r="D133" s="765"/>
      <c r="E133" s="765"/>
      <c r="F133" s="279"/>
      <c r="G133" s="278"/>
      <c r="H133" s="278"/>
      <c r="I133" s="279"/>
      <c r="J133" s="597"/>
      <c r="K133" s="654"/>
      <c r="L133" s="385"/>
      <c r="M133" s="774"/>
      <c r="N133" s="517"/>
      <c r="O133" s="517"/>
      <c r="P133" s="518"/>
      <c r="Q133" s="799"/>
      <c r="R133" s="643"/>
      <c r="S133" s="1644"/>
      <c r="T133" s="1644"/>
      <c r="U133" s="1620"/>
      <c r="V133" s="779"/>
      <c r="W133" s="780"/>
      <c r="X133" s="1684" t="s">
        <v>4700</v>
      </c>
      <c r="Y133" s="362" t="s">
        <v>163</v>
      </c>
      <c r="Z133" s="395">
        <v>0.85</v>
      </c>
      <c r="AA133" s="355"/>
      <c r="AB133" s="247"/>
      <c r="AC133" s="247"/>
      <c r="AD133" s="391">
        <f>ROUND(ROUND(ROUND(ROUND(ROUND(H8+K80,0)*P$116,0)*T128,0)*W131,0)*Z133,0)</f>
        <v>175</v>
      </c>
      <c r="AE133" s="268"/>
    </row>
    <row r="134" spans="1:31" ht="17.100000000000001" customHeight="1">
      <c r="A134" s="243">
        <v>61</v>
      </c>
      <c r="B134" s="243">
        <v>9146</v>
      </c>
      <c r="C134" s="870" t="s">
        <v>8702</v>
      </c>
      <c r="D134" s="765"/>
      <c r="E134" s="765"/>
      <c r="F134" s="279"/>
      <c r="G134" s="278"/>
      <c r="H134" s="278"/>
      <c r="I134" s="279"/>
      <c r="J134" s="597"/>
      <c r="K134" s="654"/>
      <c r="L134" s="385"/>
      <c r="M134" s="774"/>
      <c r="N134" s="517"/>
      <c r="O134" s="517"/>
      <c r="P134" s="518"/>
      <c r="Q134" s="799"/>
      <c r="R134" s="643"/>
      <c r="S134" s="643"/>
      <c r="T134" s="643"/>
      <c r="U134" s="781"/>
      <c r="V134" s="537"/>
      <c r="W134" s="783"/>
      <c r="X134" s="1651"/>
      <c r="Y134" s="512"/>
      <c r="Z134" s="368"/>
      <c r="AA134" s="762" t="s">
        <v>167</v>
      </c>
      <c r="AB134" s="354">
        <v>5</v>
      </c>
      <c r="AC134" s="763" t="s">
        <v>168</v>
      </c>
      <c r="AD134" s="391">
        <f>ROUND(ROUND(ROUND(ROUND(ROUND(H8+K80,0)*P$116,0)*T128,0)*W131,0)*Z133,0)-AB134</f>
        <v>170</v>
      </c>
      <c r="AE134" s="268"/>
    </row>
    <row r="135" spans="1:31" ht="17.100000000000001" customHeight="1">
      <c r="A135" s="243">
        <v>61</v>
      </c>
      <c r="B135" s="243">
        <v>9147</v>
      </c>
      <c r="C135" s="870" t="s">
        <v>8703</v>
      </c>
      <c r="D135" s="765"/>
      <c r="E135" s="765"/>
      <c r="F135" s="279"/>
      <c r="G135" s="278"/>
      <c r="H135" s="278"/>
      <c r="I135" s="279"/>
      <c r="J135" s="597"/>
      <c r="K135" s="654"/>
      <c r="L135" s="385"/>
      <c r="M135" s="774"/>
      <c r="N135" s="517"/>
      <c r="O135" s="517"/>
      <c r="P135" s="518"/>
      <c r="Q135" s="798"/>
      <c r="R135" s="643"/>
      <c r="S135" s="1646"/>
      <c r="T135" s="1647"/>
      <c r="U135" s="1580" t="s">
        <v>4708</v>
      </c>
      <c r="V135" s="643" t="s">
        <v>163</v>
      </c>
      <c r="W135" s="365">
        <v>0.85</v>
      </c>
      <c r="X135" s="523"/>
      <c r="Y135" s="524"/>
      <c r="Z135" s="642"/>
      <c r="AA135" s="247"/>
      <c r="AB135" s="247"/>
      <c r="AC135" s="247"/>
      <c r="AD135" s="391">
        <f>ROUND(ROUND(ROUND(ROUND(H8+K80,0)*P$116,0)*T128,0)*W135,0)</f>
        <v>250</v>
      </c>
      <c r="AE135" s="268"/>
    </row>
    <row r="136" spans="1:31" ht="17.100000000000001" customHeight="1">
      <c r="A136" s="243">
        <v>61</v>
      </c>
      <c r="B136" s="243">
        <v>9148</v>
      </c>
      <c r="C136" s="870" t="s">
        <v>8704</v>
      </c>
      <c r="D136" s="765"/>
      <c r="E136" s="765"/>
      <c r="F136" s="279"/>
      <c r="G136" s="278"/>
      <c r="H136" s="278"/>
      <c r="I136" s="279"/>
      <c r="J136" s="597"/>
      <c r="K136" s="654"/>
      <c r="L136" s="385"/>
      <c r="M136" s="774"/>
      <c r="N136" s="517"/>
      <c r="O136" s="517"/>
      <c r="P136" s="518"/>
      <c r="Q136" s="798"/>
      <c r="R136" s="643"/>
      <c r="S136" s="365"/>
      <c r="T136" s="365"/>
      <c r="U136" s="1620"/>
      <c r="V136" s="643"/>
      <c r="W136" s="365"/>
      <c r="X136" s="319"/>
      <c r="Y136" s="288"/>
      <c r="Z136" s="526"/>
      <c r="AA136" s="762" t="s">
        <v>167</v>
      </c>
      <c r="AB136" s="354">
        <v>5</v>
      </c>
      <c r="AC136" s="763" t="s">
        <v>168</v>
      </c>
      <c r="AD136" s="391">
        <f>ROUND(ROUND(ROUND(ROUND(H8+K80,0)*P$116,0)*T128,0)*W135,0)-AB136</f>
        <v>245</v>
      </c>
      <c r="AE136" s="268"/>
    </row>
    <row r="137" spans="1:31" ht="17.100000000000001" customHeight="1">
      <c r="A137" s="243">
        <v>61</v>
      </c>
      <c r="B137" s="243">
        <v>9149</v>
      </c>
      <c r="C137" s="870" t="s">
        <v>8705</v>
      </c>
      <c r="D137" s="765"/>
      <c r="E137" s="765"/>
      <c r="F137" s="279"/>
      <c r="G137" s="278"/>
      <c r="H137" s="278"/>
      <c r="I137" s="279"/>
      <c r="J137" s="597"/>
      <c r="K137" s="654"/>
      <c r="L137" s="385"/>
      <c r="M137" s="774"/>
      <c r="N137" s="517"/>
      <c r="O137" s="517"/>
      <c r="P137" s="518"/>
      <c r="Q137" s="799"/>
      <c r="R137" s="643"/>
      <c r="S137" s="365"/>
      <c r="T137" s="365"/>
      <c r="U137" s="1620"/>
      <c r="V137" s="779"/>
      <c r="W137" s="780"/>
      <c r="X137" s="1684" t="s">
        <v>4700</v>
      </c>
      <c r="Y137" s="362" t="s">
        <v>163</v>
      </c>
      <c r="Z137" s="395">
        <v>0.85</v>
      </c>
      <c r="AA137" s="355"/>
      <c r="AB137" s="247"/>
      <c r="AC137" s="247"/>
      <c r="AD137" s="391">
        <f>ROUND(ROUND(ROUND(ROUND(ROUND(H8+K80,0)*P$116,0)*T128,0)*W135,0)*Z137,0)</f>
        <v>213</v>
      </c>
      <c r="AE137" s="268"/>
    </row>
    <row r="138" spans="1:31" ht="17.100000000000001" customHeight="1">
      <c r="A138" s="243">
        <v>61</v>
      </c>
      <c r="B138" s="243">
        <v>9150</v>
      </c>
      <c r="C138" s="870" t="s">
        <v>8706</v>
      </c>
      <c r="D138" s="765"/>
      <c r="E138" s="765"/>
      <c r="F138" s="279"/>
      <c r="G138" s="278"/>
      <c r="H138" s="278"/>
      <c r="I138" s="279"/>
      <c r="J138" s="597"/>
      <c r="K138" s="654"/>
      <c r="L138" s="385"/>
      <c r="M138" s="774"/>
      <c r="N138" s="517"/>
      <c r="O138" s="517"/>
      <c r="P138" s="518"/>
      <c r="Q138" s="798"/>
      <c r="R138" s="643"/>
      <c r="S138" s="643"/>
      <c r="T138" s="643"/>
      <c r="U138" s="1642"/>
      <c r="V138" s="537"/>
      <c r="W138" s="783"/>
      <c r="X138" s="1651"/>
      <c r="Y138" s="512"/>
      <c r="Z138" s="368"/>
      <c r="AA138" s="762" t="s">
        <v>167</v>
      </c>
      <c r="AB138" s="354">
        <v>5</v>
      </c>
      <c r="AC138" s="763" t="s">
        <v>168</v>
      </c>
      <c r="AD138" s="391">
        <f>ROUND(ROUND(ROUND(ROUND(ROUND(H8+K80,0)*P$116,0)*T128,0)*W135,0)*Z137,0)-AB138</f>
        <v>208</v>
      </c>
      <c r="AE138" s="268"/>
    </row>
    <row r="139" spans="1:31" ht="17.100000000000001" customHeight="1">
      <c r="A139" s="243">
        <v>61</v>
      </c>
      <c r="B139" s="243">
        <v>9151</v>
      </c>
      <c r="C139" s="870" t="s">
        <v>8707</v>
      </c>
      <c r="D139" s="765"/>
      <c r="E139" s="765"/>
      <c r="F139" s="279"/>
      <c r="G139" s="278"/>
      <c r="H139" s="278"/>
      <c r="I139" s="279"/>
      <c r="J139" s="597"/>
      <c r="K139" s="654"/>
      <c r="L139" s="385"/>
      <c r="M139" s="774"/>
      <c r="N139" s="517"/>
      <c r="O139" s="517"/>
      <c r="P139" s="518"/>
      <c r="Q139" s="798"/>
      <c r="R139" s="1580" t="s">
        <v>165</v>
      </c>
      <c r="S139" s="775"/>
      <c r="T139" s="775"/>
      <c r="U139" s="359"/>
      <c r="V139" s="360"/>
      <c r="W139" s="361"/>
      <c r="X139" s="523"/>
      <c r="Y139" s="524"/>
      <c r="Z139" s="642"/>
      <c r="AA139" s="247"/>
      <c r="AB139" s="247"/>
      <c r="AC139" s="247"/>
      <c r="AD139" s="391">
        <f>ROUND(ROUND(ROUND(H8+K80,0)*P$116,0)*T140,0)</f>
        <v>210</v>
      </c>
      <c r="AE139" s="268"/>
    </row>
    <row r="140" spans="1:31" ht="17.100000000000001" customHeight="1">
      <c r="A140" s="243">
        <v>61</v>
      </c>
      <c r="B140" s="243">
        <v>9152</v>
      </c>
      <c r="C140" s="870" t="s">
        <v>8708</v>
      </c>
      <c r="D140" s="765"/>
      <c r="E140" s="765"/>
      <c r="F140" s="279"/>
      <c r="G140" s="278"/>
      <c r="H140" s="278"/>
      <c r="I140" s="279"/>
      <c r="J140" s="597"/>
      <c r="K140" s="654"/>
      <c r="L140" s="385"/>
      <c r="M140" s="774"/>
      <c r="N140" s="517"/>
      <c r="O140" s="517"/>
      <c r="P140" s="518"/>
      <c r="Q140" s="797"/>
      <c r="R140" s="1620"/>
      <c r="S140" s="643" t="s">
        <v>163</v>
      </c>
      <c r="T140" s="365">
        <v>0.5</v>
      </c>
      <c r="U140" s="777"/>
      <c r="V140" s="639"/>
      <c r="W140" s="529"/>
      <c r="X140" s="516"/>
      <c r="Y140" s="517"/>
      <c r="Z140" s="526"/>
      <c r="AA140" s="762" t="s">
        <v>167</v>
      </c>
      <c r="AB140" s="354">
        <v>5</v>
      </c>
      <c r="AC140" s="763" t="s">
        <v>168</v>
      </c>
      <c r="AD140" s="391">
        <f>ROUND(ROUND(ROUND(H8+K80,0)*P$116,0)*T140,0)-AB140</f>
        <v>205</v>
      </c>
      <c r="AE140" s="268"/>
    </row>
    <row r="141" spans="1:31" ht="17.100000000000001" customHeight="1">
      <c r="A141" s="243">
        <v>61</v>
      </c>
      <c r="B141" s="243">
        <v>9153</v>
      </c>
      <c r="C141" s="870" t="s">
        <v>8709</v>
      </c>
      <c r="D141" s="765"/>
      <c r="E141" s="765"/>
      <c r="F141" s="279"/>
      <c r="G141" s="278"/>
      <c r="H141" s="278"/>
      <c r="I141" s="279"/>
      <c r="J141" s="597"/>
      <c r="K141" s="654"/>
      <c r="L141" s="385"/>
      <c r="M141" s="774"/>
      <c r="N141" s="517"/>
      <c r="O141" s="517"/>
      <c r="P141" s="518"/>
      <c r="Q141" s="797"/>
      <c r="R141" s="1620"/>
      <c r="S141" s="530"/>
      <c r="T141" s="530"/>
      <c r="U141" s="777"/>
      <c r="V141" s="639"/>
      <c r="W141" s="529"/>
      <c r="X141" s="1684" t="s">
        <v>4700</v>
      </c>
      <c r="Y141" s="362" t="s">
        <v>163</v>
      </c>
      <c r="Z141" s="395">
        <v>0.85</v>
      </c>
      <c r="AA141" s="355"/>
      <c r="AB141" s="247"/>
      <c r="AC141" s="247"/>
      <c r="AD141" s="391">
        <f>ROUND(ROUND(ROUND(ROUND(H8+K80,0)*P$116,0)*T140,0)*Z141,0)</f>
        <v>179</v>
      </c>
      <c r="AE141" s="268"/>
    </row>
    <row r="142" spans="1:31" ht="17.100000000000001" customHeight="1">
      <c r="A142" s="243">
        <v>61</v>
      </c>
      <c r="B142" s="243">
        <v>9154</v>
      </c>
      <c r="C142" s="870" t="s">
        <v>8710</v>
      </c>
      <c r="D142" s="765"/>
      <c r="E142" s="765"/>
      <c r="F142" s="279"/>
      <c r="G142" s="278"/>
      <c r="H142" s="278"/>
      <c r="I142" s="279"/>
      <c r="J142" s="597"/>
      <c r="K142" s="654"/>
      <c r="L142" s="385"/>
      <c r="M142" s="774"/>
      <c r="N142" s="517"/>
      <c r="O142" s="517"/>
      <c r="P142" s="518"/>
      <c r="Q142" s="797"/>
      <c r="R142" s="1620"/>
      <c r="S142" s="643"/>
      <c r="T142" s="643"/>
      <c r="U142" s="778"/>
      <c r="V142" s="525"/>
      <c r="W142" s="539"/>
      <c r="X142" s="1651"/>
      <c r="Y142" s="512"/>
      <c r="Z142" s="368"/>
      <c r="AA142" s="762" t="s">
        <v>167</v>
      </c>
      <c r="AB142" s="354">
        <v>5</v>
      </c>
      <c r="AC142" s="763" t="s">
        <v>168</v>
      </c>
      <c r="AD142" s="391">
        <f>ROUND(ROUND(ROUND(ROUND(H8+K80,0)*P$116,0)*T140,0)*Z141,0)-AB142</f>
        <v>174</v>
      </c>
      <c r="AE142" s="268"/>
    </row>
    <row r="143" spans="1:31" ht="17.100000000000001" customHeight="1">
      <c r="A143" s="243">
        <v>61</v>
      </c>
      <c r="B143" s="243">
        <v>9155</v>
      </c>
      <c r="C143" s="870" t="s">
        <v>8711</v>
      </c>
      <c r="D143" s="765"/>
      <c r="E143" s="765"/>
      <c r="F143" s="279"/>
      <c r="G143" s="278"/>
      <c r="H143" s="278"/>
      <c r="I143" s="279"/>
      <c r="J143" s="597"/>
      <c r="K143" s="654"/>
      <c r="L143" s="385"/>
      <c r="M143" s="774"/>
      <c r="N143" s="517"/>
      <c r="O143" s="517"/>
      <c r="P143" s="518"/>
      <c r="Q143" s="798"/>
      <c r="R143" s="530"/>
      <c r="S143" s="530"/>
      <c r="T143" s="530"/>
      <c r="U143" s="1580" t="s">
        <v>4703</v>
      </c>
      <c r="V143" s="362" t="s">
        <v>163</v>
      </c>
      <c r="W143" s="356">
        <v>0.7</v>
      </c>
      <c r="X143" s="523"/>
      <c r="Y143" s="524"/>
      <c r="Z143" s="642"/>
      <c r="AA143" s="247"/>
      <c r="AB143" s="247"/>
      <c r="AC143" s="247"/>
      <c r="AD143" s="391">
        <f>ROUND(ROUND(ROUND(ROUND(H8+K80,0)*P$116,0)*T140,0)*W143,0)</f>
        <v>147</v>
      </c>
      <c r="AE143" s="268"/>
    </row>
    <row r="144" spans="1:31" ht="17.100000000000001" customHeight="1">
      <c r="A144" s="243">
        <v>61</v>
      </c>
      <c r="B144" s="243">
        <v>9156</v>
      </c>
      <c r="C144" s="870" t="s">
        <v>8712</v>
      </c>
      <c r="D144" s="765"/>
      <c r="E144" s="765"/>
      <c r="F144" s="279"/>
      <c r="G144" s="278"/>
      <c r="H144" s="278"/>
      <c r="I144" s="279"/>
      <c r="J144" s="597"/>
      <c r="K144" s="654"/>
      <c r="L144" s="385"/>
      <c r="M144" s="774"/>
      <c r="N144" s="517"/>
      <c r="O144" s="517"/>
      <c r="P144" s="518"/>
      <c r="Q144" s="798"/>
      <c r="R144" s="530"/>
      <c r="S144" s="530"/>
      <c r="T144" s="530"/>
      <c r="U144" s="1620"/>
      <c r="V144" s="643"/>
      <c r="W144" s="365"/>
      <c r="X144" s="319"/>
      <c r="Y144" s="288"/>
      <c r="Z144" s="526"/>
      <c r="AA144" s="762" t="s">
        <v>167</v>
      </c>
      <c r="AB144" s="354">
        <v>5</v>
      </c>
      <c r="AC144" s="763" t="s">
        <v>168</v>
      </c>
      <c r="AD144" s="391">
        <f>ROUND(ROUND(ROUND(ROUND(H8+K80,0)*P$116,0)*T140,0)*W143,0)-AB144</f>
        <v>142</v>
      </c>
      <c r="AE144" s="268"/>
    </row>
    <row r="145" spans="1:31" ht="17.100000000000001" customHeight="1">
      <c r="A145" s="243">
        <v>61</v>
      </c>
      <c r="B145" s="243">
        <v>9157</v>
      </c>
      <c r="C145" s="870" t="s">
        <v>8713</v>
      </c>
      <c r="D145" s="765"/>
      <c r="E145" s="765"/>
      <c r="F145" s="279"/>
      <c r="G145" s="278"/>
      <c r="H145" s="278"/>
      <c r="I145" s="279"/>
      <c r="J145" s="597"/>
      <c r="K145" s="654"/>
      <c r="L145" s="385"/>
      <c r="M145" s="774"/>
      <c r="N145" s="517"/>
      <c r="O145" s="517"/>
      <c r="P145" s="518"/>
      <c r="Q145" s="799"/>
      <c r="R145" s="643"/>
      <c r="S145" s="1644"/>
      <c r="T145" s="1644"/>
      <c r="U145" s="1620"/>
      <c r="V145" s="779"/>
      <c r="W145" s="780"/>
      <c r="X145" s="1684" t="s">
        <v>4700</v>
      </c>
      <c r="Y145" s="362" t="s">
        <v>163</v>
      </c>
      <c r="Z145" s="395">
        <v>0.85</v>
      </c>
      <c r="AA145" s="355"/>
      <c r="AB145" s="247"/>
      <c r="AC145" s="247"/>
      <c r="AD145" s="391">
        <f>ROUND(ROUND(ROUND(ROUND(ROUND(H8+K80,0)*P$116,0)*T140,0)*W143,0)*Z145,0)</f>
        <v>125</v>
      </c>
      <c r="AE145" s="268"/>
    </row>
    <row r="146" spans="1:31" ht="17.100000000000001" customHeight="1">
      <c r="A146" s="243">
        <v>61</v>
      </c>
      <c r="B146" s="243">
        <v>9158</v>
      </c>
      <c r="C146" s="870" t="s">
        <v>8714</v>
      </c>
      <c r="D146" s="765"/>
      <c r="E146" s="765"/>
      <c r="F146" s="279"/>
      <c r="G146" s="278"/>
      <c r="H146" s="278"/>
      <c r="I146" s="279"/>
      <c r="J146" s="597"/>
      <c r="K146" s="654"/>
      <c r="L146" s="385"/>
      <c r="M146" s="774"/>
      <c r="N146" s="517"/>
      <c r="O146" s="517"/>
      <c r="P146" s="518"/>
      <c r="Q146" s="799"/>
      <c r="R146" s="643"/>
      <c r="S146" s="643"/>
      <c r="T146" s="643"/>
      <c r="U146" s="781"/>
      <c r="V146" s="537"/>
      <c r="W146" s="783"/>
      <c r="X146" s="1651"/>
      <c r="Y146" s="512"/>
      <c r="Z146" s="368"/>
      <c r="AA146" s="762" t="s">
        <v>167</v>
      </c>
      <c r="AB146" s="354">
        <v>5</v>
      </c>
      <c r="AC146" s="763" t="s">
        <v>168</v>
      </c>
      <c r="AD146" s="391">
        <f>ROUND(ROUND(ROUND(ROUND(ROUND(H8+K80,0)*P$116,0)*T140,0)*W143,0)*Z145,0)-AB146</f>
        <v>120</v>
      </c>
      <c r="AE146" s="268"/>
    </row>
    <row r="147" spans="1:31" ht="17.100000000000001" customHeight="1">
      <c r="A147" s="243">
        <v>61</v>
      </c>
      <c r="B147" s="243">
        <v>9159</v>
      </c>
      <c r="C147" s="870" t="s">
        <v>8715</v>
      </c>
      <c r="D147" s="765"/>
      <c r="E147" s="765"/>
      <c r="F147" s="279"/>
      <c r="G147" s="278"/>
      <c r="H147" s="278"/>
      <c r="I147" s="279"/>
      <c r="J147" s="597"/>
      <c r="K147" s="654"/>
      <c r="L147" s="385"/>
      <c r="M147" s="774"/>
      <c r="N147" s="517"/>
      <c r="O147" s="517"/>
      <c r="P147" s="518"/>
      <c r="Q147" s="798"/>
      <c r="R147" s="643"/>
      <c r="S147" s="1646"/>
      <c r="T147" s="1647"/>
      <c r="U147" s="1580" t="s">
        <v>4708</v>
      </c>
      <c r="V147" s="643" t="s">
        <v>163</v>
      </c>
      <c r="W147" s="365">
        <v>0.85</v>
      </c>
      <c r="X147" s="523"/>
      <c r="Y147" s="524"/>
      <c r="Z147" s="642"/>
      <c r="AA147" s="247"/>
      <c r="AB147" s="247"/>
      <c r="AC147" s="247"/>
      <c r="AD147" s="391">
        <f>ROUND(ROUND(ROUND(ROUND(H8+K80,0)*P$116,0)*T140,0)*W147,0)</f>
        <v>179</v>
      </c>
      <c r="AE147" s="268"/>
    </row>
    <row r="148" spans="1:31" ht="17.100000000000001" customHeight="1">
      <c r="A148" s="243">
        <v>61</v>
      </c>
      <c r="B148" s="243">
        <v>9160</v>
      </c>
      <c r="C148" s="870" t="s">
        <v>8716</v>
      </c>
      <c r="D148" s="765"/>
      <c r="E148" s="765"/>
      <c r="F148" s="279"/>
      <c r="G148" s="278"/>
      <c r="H148" s="278"/>
      <c r="I148" s="279"/>
      <c r="J148" s="597"/>
      <c r="K148" s="654"/>
      <c r="L148" s="385"/>
      <c r="M148" s="774"/>
      <c r="N148" s="517"/>
      <c r="O148" s="517"/>
      <c r="P148" s="518"/>
      <c r="Q148" s="798"/>
      <c r="R148" s="643"/>
      <c r="S148" s="365"/>
      <c r="T148" s="365"/>
      <c r="U148" s="1620"/>
      <c r="V148" s="643"/>
      <c r="W148" s="365"/>
      <c r="X148" s="319"/>
      <c r="Y148" s="288"/>
      <c r="Z148" s="526"/>
      <c r="AA148" s="762" t="s">
        <v>167</v>
      </c>
      <c r="AB148" s="354">
        <v>5</v>
      </c>
      <c r="AC148" s="763" t="s">
        <v>168</v>
      </c>
      <c r="AD148" s="391">
        <f>ROUND(ROUND(ROUND(ROUND(H8+K80,0)*P$116,0)*T140,0)*W147,0)-AB148</f>
        <v>174</v>
      </c>
      <c r="AE148" s="268"/>
    </row>
    <row r="149" spans="1:31" ht="17.100000000000001" customHeight="1">
      <c r="A149" s="243">
        <v>61</v>
      </c>
      <c r="B149" s="243">
        <v>9161</v>
      </c>
      <c r="C149" s="870" t="s">
        <v>8717</v>
      </c>
      <c r="D149" s="765"/>
      <c r="E149" s="765"/>
      <c r="F149" s="279"/>
      <c r="G149" s="278"/>
      <c r="H149" s="278"/>
      <c r="I149" s="279"/>
      <c r="J149" s="597"/>
      <c r="K149" s="654"/>
      <c r="L149" s="385"/>
      <c r="M149" s="774"/>
      <c r="N149" s="517"/>
      <c r="O149" s="517"/>
      <c r="P149" s="518"/>
      <c r="Q149" s="799"/>
      <c r="R149" s="643"/>
      <c r="S149" s="365"/>
      <c r="T149" s="365"/>
      <c r="U149" s="1620"/>
      <c r="V149" s="779"/>
      <c r="W149" s="780"/>
      <c r="X149" s="1684" t="s">
        <v>4700</v>
      </c>
      <c r="Y149" s="362" t="s">
        <v>163</v>
      </c>
      <c r="Z149" s="395">
        <v>0.85</v>
      </c>
      <c r="AA149" s="355"/>
      <c r="AB149" s="247"/>
      <c r="AC149" s="247"/>
      <c r="AD149" s="391">
        <f>ROUND(ROUND(ROUND(ROUND(ROUND(H8+K80,0)*P$116,0)*T140,0)*W147,0)*Z149,0)</f>
        <v>152</v>
      </c>
      <c r="AE149" s="268"/>
    </row>
    <row r="150" spans="1:31" ht="17.100000000000001" customHeight="1">
      <c r="A150" s="243">
        <v>61</v>
      </c>
      <c r="B150" s="243">
        <v>9162</v>
      </c>
      <c r="C150" s="870" t="s">
        <v>8718</v>
      </c>
      <c r="D150" s="765"/>
      <c r="E150" s="765"/>
      <c r="F150" s="279"/>
      <c r="G150" s="278"/>
      <c r="H150" s="278"/>
      <c r="I150" s="279"/>
      <c r="J150" s="597"/>
      <c r="K150" s="654"/>
      <c r="L150" s="385"/>
      <c r="M150" s="467"/>
      <c r="N150" s="288"/>
      <c r="O150" s="288"/>
      <c r="P150" s="526"/>
      <c r="Q150" s="506"/>
      <c r="R150" s="788"/>
      <c r="S150" s="512"/>
      <c r="T150" s="789"/>
      <c r="U150" s="1642"/>
      <c r="V150" s="537"/>
      <c r="W150" s="783"/>
      <c r="X150" s="1651"/>
      <c r="Y150" s="512"/>
      <c r="Z150" s="368"/>
      <c r="AA150" s="762" t="s">
        <v>167</v>
      </c>
      <c r="AB150" s="354">
        <v>5</v>
      </c>
      <c r="AC150" s="763" t="s">
        <v>168</v>
      </c>
      <c r="AD150" s="391">
        <f>ROUND(ROUND(ROUND(ROUND(ROUND(H8+K80,0)*P$116,0)*T140,0)*W147,0)*Z149,0)-AB150</f>
        <v>147</v>
      </c>
      <c r="AE150" s="268"/>
    </row>
    <row r="151" spans="1:31" ht="17.100000000000001" customHeight="1">
      <c r="A151" s="229">
        <v>61</v>
      </c>
      <c r="B151" s="229">
        <v>9121</v>
      </c>
      <c r="C151" s="871" t="s">
        <v>8719</v>
      </c>
      <c r="D151" s="765"/>
      <c r="E151" s="765"/>
      <c r="F151" s="378"/>
      <c r="G151" s="1542" t="s">
        <v>6028</v>
      </c>
      <c r="H151" s="477"/>
      <c r="I151" s="478"/>
      <c r="J151" s="756"/>
      <c r="K151" s="664"/>
      <c r="L151" s="314"/>
      <c r="M151" s="1696" t="s">
        <v>8647</v>
      </c>
      <c r="N151" s="1698" t="s">
        <v>162</v>
      </c>
      <c r="O151" s="232"/>
      <c r="P151" s="232"/>
      <c r="Q151" s="245"/>
      <c r="R151" s="208"/>
      <c r="S151" s="208"/>
      <c r="T151" s="208"/>
      <c r="U151" s="611"/>
      <c r="V151" s="301"/>
      <c r="W151" s="208"/>
      <c r="X151" s="245"/>
      <c r="Y151" s="232"/>
      <c r="Z151" s="314"/>
      <c r="AA151" s="257"/>
      <c r="AB151" s="257"/>
      <c r="AC151" s="257"/>
      <c r="AD151" s="473">
        <f>ROUND(ROUND(H152*P$152,0),0)</f>
        <v>390</v>
      </c>
      <c r="AE151" s="268"/>
    </row>
    <row r="152" spans="1:31" ht="17.100000000000001" customHeight="1">
      <c r="A152" s="243">
        <v>61</v>
      </c>
      <c r="B152" s="243">
        <v>9171</v>
      </c>
      <c r="C152" s="870" t="s">
        <v>8720</v>
      </c>
      <c r="D152" s="765"/>
      <c r="E152" s="765"/>
      <c r="F152" s="378"/>
      <c r="G152" s="1545"/>
      <c r="H152" s="757">
        <f>'28児童発達支援(基本１)'!H1088</f>
        <v>557</v>
      </c>
      <c r="I152" s="208" t="s">
        <v>18</v>
      </c>
      <c r="J152" s="597"/>
      <c r="K152" s="654"/>
      <c r="L152" s="385"/>
      <c r="M152" s="1697"/>
      <c r="N152" s="1699"/>
      <c r="O152" s="214" t="s">
        <v>163</v>
      </c>
      <c r="P152" s="609">
        <v>0.7</v>
      </c>
      <c r="Q152" s="245"/>
      <c r="R152" s="208"/>
      <c r="S152" s="208"/>
      <c r="T152" s="208"/>
      <c r="U152" s="611"/>
      <c r="V152" s="301"/>
      <c r="W152" s="208"/>
      <c r="X152" s="245"/>
      <c r="Y152" s="208"/>
      <c r="Z152" s="226"/>
      <c r="AA152" s="762" t="s">
        <v>167</v>
      </c>
      <c r="AB152" s="354">
        <v>5</v>
      </c>
      <c r="AC152" s="763" t="s">
        <v>168</v>
      </c>
      <c r="AD152" s="391">
        <f>ROUND(ROUND(H152*P$152,0),0)-AB152</f>
        <v>385</v>
      </c>
      <c r="AE152" s="268"/>
    </row>
    <row r="153" spans="1:31" ht="17.100000000000001" customHeight="1">
      <c r="A153" s="243">
        <v>61</v>
      </c>
      <c r="B153" s="243">
        <v>9172</v>
      </c>
      <c r="C153" s="870" t="s">
        <v>8721</v>
      </c>
      <c r="D153" s="765"/>
      <c r="E153" s="765"/>
      <c r="F153" s="378"/>
      <c r="G153" s="1545"/>
      <c r="H153" s="377"/>
      <c r="I153" s="378"/>
      <c r="J153" s="597"/>
      <c r="K153" s="654"/>
      <c r="L153" s="385"/>
      <c r="M153" s="1697"/>
      <c r="N153" s="1699"/>
      <c r="O153" s="208"/>
      <c r="P153" s="385"/>
      <c r="Q153" s="245"/>
      <c r="R153" s="208"/>
      <c r="S153" s="208"/>
      <c r="T153" s="208"/>
      <c r="U153" s="611"/>
      <c r="V153" s="301"/>
      <c r="W153" s="385"/>
      <c r="X153" s="1684" t="s">
        <v>4700</v>
      </c>
      <c r="Y153" s="362" t="s">
        <v>163</v>
      </c>
      <c r="Z153" s="395">
        <v>0.85</v>
      </c>
      <c r="AA153" s="355"/>
      <c r="AB153" s="247"/>
      <c r="AC153" s="247"/>
      <c r="AD153" s="391">
        <f>ROUND(ROUND(H152*P$152,0)*Z153,0)</f>
        <v>332</v>
      </c>
      <c r="AE153" s="268"/>
    </row>
    <row r="154" spans="1:31" ht="17.100000000000001" customHeight="1">
      <c r="A154" s="243">
        <v>61</v>
      </c>
      <c r="B154" s="243">
        <v>9173</v>
      </c>
      <c r="C154" s="870" t="s">
        <v>8722</v>
      </c>
      <c r="D154" s="765"/>
      <c r="E154" s="765"/>
      <c r="F154" s="378"/>
      <c r="G154" s="377"/>
      <c r="H154" s="377"/>
      <c r="I154" s="377"/>
      <c r="J154" s="597"/>
      <c r="K154" s="654"/>
      <c r="L154" s="385"/>
      <c r="M154" s="1697"/>
      <c r="N154" s="1699"/>
      <c r="O154" s="208"/>
      <c r="P154" s="385"/>
      <c r="Q154" s="245"/>
      <c r="R154" s="208"/>
      <c r="S154" s="208"/>
      <c r="T154" s="208"/>
      <c r="U154" s="761"/>
      <c r="V154" s="304"/>
      <c r="W154" s="226"/>
      <c r="X154" s="1651"/>
      <c r="Y154" s="512"/>
      <c r="Z154" s="368"/>
      <c r="AA154" s="762" t="s">
        <v>167</v>
      </c>
      <c r="AB154" s="354">
        <v>5</v>
      </c>
      <c r="AC154" s="763" t="s">
        <v>168</v>
      </c>
      <c r="AD154" s="391">
        <f>ROUND(ROUND(H152*P$152,0)*Z153,0)-AB154</f>
        <v>327</v>
      </c>
      <c r="AE154" s="268"/>
    </row>
    <row r="155" spans="1:31" ht="17.100000000000001" customHeight="1">
      <c r="A155" s="229">
        <v>61</v>
      </c>
      <c r="B155" s="229">
        <v>9122</v>
      </c>
      <c r="C155" s="871" t="s">
        <v>8723</v>
      </c>
      <c r="D155" s="765"/>
      <c r="E155" s="765"/>
      <c r="F155" s="279"/>
      <c r="G155" s="278"/>
      <c r="J155" s="597"/>
      <c r="K155" s="654"/>
      <c r="L155" s="385"/>
      <c r="M155" s="1697"/>
      <c r="N155" s="208"/>
      <c r="O155" s="208"/>
      <c r="P155" s="385"/>
      <c r="Q155" s="245"/>
      <c r="R155" s="208"/>
      <c r="S155" s="208"/>
      <c r="T155" s="208"/>
      <c r="U155" s="1542" t="s">
        <v>4703</v>
      </c>
      <c r="V155" s="372" t="s">
        <v>163</v>
      </c>
      <c r="W155" s="373">
        <v>0.7</v>
      </c>
      <c r="X155" s="231"/>
      <c r="Y155" s="232"/>
      <c r="Z155" s="314"/>
      <c r="AA155" s="257"/>
      <c r="AB155" s="257"/>
      <c r="AC155" s="257"/>
      <c r="AD155" s="473">
        <f>ROUND(ROUND(H152*P$152,0)*W155,0)</f>
        <v>273</v>
      </c>
      <c r="AE155" s="268"/>
    </row>
    <row r="156" spans="1:31" ht="17.100000000000001" customHeight="1">
      <c r="A156" s="243">
        <v>61</v>
      </c>
      <c r="B156" s="243">
        <v>9174</v>
      </c>
      <c r="C156" s="870" t="s">
        <v>8724</v>
      </c>
      <c r="D156" s="765"/>
      <c r="E156" s="765"/>
      <c r="F156" s="279"/>
      <c r="G156" s="278"/>
      <c r="H156" s="208"/>
      <c r="I156" s="388"/>
      <c r="J156" s="597"/>
      <c r="K156" s="654"/>
      <c r="L156" s="385"/>
      <c r="M156" s="1697"/>
      <c r="N156" s="208"/>
      <c r="O156" s="208"/>
      <c r="P156" s="385"/>
      <c r="Q156" s="245"/>
      <c r="R156" s="208"/>
      <c r="S156" s="208"/>
      <c r="T156" s="208"/>
      <c r="U156" s="1545"/>
      <c r="V156" s="214"/>
      <c r="W156" s="609"/>
      <c r="X156" s="281"/>
      <c r="Y156" s="216"/>
      <c r="Z156" s="226"/>
      <c r="AA156" s="762" t="s">
        <v>167</v>
      </c>
      <c r="AB156" s="354">
        <v>5</v>
      </c>
      <c r="AC156" s="763" t="s">
        <v>168</v>
      </c>
      <c r="AD156" s="391">
        <f>ROUND(ROUND(H152*P$152,0)*W155,0)-AB156</f>
        <v>268</v>
      </c>
      <c r="AE156" s="268"/>
    </row>
    <row r="157" spans="1:31" ht="17.100000000000001" customHeight="1">
      <c r="A157" s="243">
        <v>61</v>
      </c>
      <c r="B157" s="243">
        <v>9175</v>
      </c>
      <c r="C157" s="870" t="s">
        <v>8725</v>
      </c>
      <c r="D157" s="765"/>
      <c r="E157" s="765"/>
      <c r="F157" s="791"/>
      <c r="G157" s="406"/>
      <c r="H157" s="208"/>
      <c r="I157" s="388"/>
      <c r="J157" s="597"/>
      <c r="K157" s="654"/>
      <c r="L157" s="385"/>
      <c r="M157" s="1697"/>
      <c r="N157" s="208"/>
      <c r="O157" s="208"/>
      <c r="P157" s="385"/>
      <c r="Q157" s="245"/>
      <c r="R157" s="208"/>
      <c r="S157" s="208"/>
      <c r="T157" s="208"/>
      <c r="U157" s="1545"/>
      <c r="V157" s="302"/>
      <c r="W157" s="766"/>
      <c r="X157" s="1684" t="s">
        <v>4700</v>
      </c>
      <c r="Y157" s="362" t="s">
        <v>163</v>
      </c>
      <c r="Z157" s="395">
        <v>0.85</v>
      </c>
      <c r="AA157" s="355"/>
      <c r="AB157" s="247"/>
      <c r="AC157" s="247"/>
      <c r="AD157" s="391">
        <f>ROUND(ROUND(ROUND(H152*P$152,0)*W155,0)*Z157,0)</f>
        <v>232</v>
      </c>
      <c r="AE157" s="268"/>
    </row>
    <row r="158" spans="1:31" ht="17.100000000000001" customHeight="1">
      <c r="A158" s="243">
        <v>61</v>
      </c>
      <c r="B158" s="243">
        <v>9176</v>
      </c>
      <c r="C158" s="870" t="s">
        <v>8726</v>
      </c>
      <c r="D158" s="765"/>
      <c r="E158" s="764"/>
      <c r="F158" s="791"/>
      <c r="G158" s="406"/>
      <c r="H158" s="208"/>
      <c r="I158" s="388"/>
      <c r="J158" s="597"/>
      <c r="K158" s="654"/>
      <c r="L158" s="385"/>
      <c r="M158" s="1697"/>
      <c r="N158" s="208"/>
      <c r="O158" s="208"/>
      <c r="P158" s="385"/>
      <c r="Q158" s="245"/>
      <c r="R158" s="208"/>
      <c r="S158" s="208"/>
      <c r="T158" s="208"/>
      <c r="U158" s="399"/>
      <c r="V158" s="305"/>
      <c r="W158" s="768"/>
      <c r="X158" s="1651"/>
      <c r="Y158" s="512"/>
      <c r="Z158" s="368"/>
      <c r="AA158" s="762" t="s">
        <v>167</v>
      </c>
      <c r="AB158" s="354">
        <v>5</v>
      </c>
      <c r="AC158" s="763" t="s">
        <v>168</v>
      </c>
      <c r="AD158" s="391">
        <f>ROUND(ROUND(ROUND(H152*P$152,0)*W155,0)*Z157,0)-AB158</f>
        <v>227</v>
      </c>
      <c r="AE158" s="268"/>
    </row>
    <row r="159" spans="1:31" ht="17.100000000000001" customHeight="1">
      <c r="A159" s="229">
        <v>61</v>
      </c>
      <c r="B159" s="229">
        <v>9709</v>
      </c>
      <c r="C159" s="871" t="s">
        <v>8727</v>
      </c>
      <c r="D159" s="765"/>
      <c r="E159" s="764"/>
      <c r="F159" s="791"/>
      <c r="G159" s="406"/>
      <c r="H159" s="208"/>
      <c r="I159" s="388"/>
      <c r="J159" s="597"/>
      <c r="K159" s="654"/>
      <c r="L159" s="385"/>
      <c r="M159" s="1697"/>
      <c r="N159" s="208"/>
      <c r="O159" s="208"/>
      <c r="P159" s="385"/>
      <c r="Q159" s="245"/>
      <c r="R159" s="208"/>
      <c r="S159" s="208"/>
      <c r="T159" s="385"/>
      <c r="U159" s="1542" t="s">
        <v>4708</v>
      </c>
      <c r="V159" s="214" t="s">
        <v>163</v>
      </c>
      <c r="W159" s="609">
        <v>0.85</v>
      </c>
      <c r="X159" s="231"/>
      <c r="Y159" s="232"/>
      <c r="Z159" s="314"/>
      <c r="AA159" s="257"/>
      <c r="AB159" s="257"/>
      <c r="AC159" s="257"/>
      <c r="AD159" s="473">
        <f>ROUND(ROUND(H152*P$152,0)*W159,0)</f>
        <v>332</v>
      </c>
      <c r="AE159" s="268"/>
    </row>
    <row r="160" spans="1:31" ht="17.100000000000001" customHeight="1">
      <c r="A160" s="243">
        <v>61</v>
      </c>
      <c r="B160" s="243">
        <v>9177</v>
      </c>
      <c r="C160" s="870" t="s">
        <v>8728</v>
      </c>
      <c r="D160" s="765"/>
      <c r="E160" s="764"/>
      <c r="F160" s="791"/>
      <c r="G160" s="406"/>
      <c r="H160" s="208"/>
      <c r="I160" s="388"/>
      <c r="J160" s="597"/>
      <c r="K160" s="654"/>
      <c r="L160" s="385"/>
      <c r="M160" s="774"/>
      <c r="N160" s="208"/>
      <c r="O160" s="208"/>
      <c r="P160" s="385"/>
      <c r="Q160" s="245"/>
      <c r="R160" s="208"/>
      <c r="S160" s="208"/>
      <c r="T160" s="208"/>
      <c r="U160" s="1545"/>
      <c r="V160" s="214"/>
      <c r="W160" s="609"/>
      <c r="X160" s="281"/>
      <c r="Y160" s="216"/>
      <c r="Z160" s="226"/>
      <c r="AA160" s="762" t="s">
        <v>167</v>
      </c>
      <c r="AB160" s="354">
        <v>5</v>
      </c>
      <c r="AC160" s="763" t="s">
        <v>168</v>
      </c>
      <c r="AD160" s="391">
        <f>ROUND(ROUND(H152*P$152,0)*W159,0)-AB160</f>
        <v>327</v>
      </c>
      <c r="AE160" s="268"/>
    </row>
    <row r="161" spans="1:31" ht="17.100000000000001" customHeight="1">
      <c r="A161" s="243">
        <v>61</v>
      </c>
      <c r="B161" s="243">
        <v>9178</v>
      </c>
      <c r="C161" s="870" t="s">
        <v>8729</v>
      </c>
      <c r="D161" s="765"/>
      <c r="E161" s="764"/>
      <c r="F161" s="279"/>
      <c r="G161" s="278"/>
      <c r="H161" s="278"/>
      <c r="I161" s="279"/>
      <c r="J161" s="597"/>
      <c r="K161" s="654"/>
      <c r="L161" s="385"/>
      <c r="M161" s="774"/>
      <c r="N161" s="208"/>
      <c r="O161" s="208"/>
      <c r="P161" s="385"/>
      <c r="Q161" s="245"/>
      <c r="R161" s="208"/>
      <c r="S161" s="208"/>
      <c r="T161" s="208"/>
      <c r="U161" s="1545"/>
      <c r="V161" s="302"/>
      <c r="W161" s="766"/>
      <c r="X161" s="1684" t="s">
        <v>4700</v>
      </c>
      <c r="Y161" s="362" t="s">
        <v>163</v>
      </c>
      <c r="Z161" s="395">
        <v>0.85</v>
      </c>
      <c r="AA161" s="355"/>
      <c r="AB161" s="247"/>
      <c r="AC161" s="247"/>
      <c r="AD161" s="391">
        <f>ROUND(ROUND(ROUND(H152*P$152,0)*W159,0)*Z161,0)</f>
        <v>282</v>
      </c>
      <c r="AE161" s="268"/>
    </row>
    <row r="162" spans="1:31" ht="17.100000000000001" customHeight="1">
      <c r="A162" s="243">
        <v>61</v>
      </c>
      <c r="B162" s="243">
        <v>9179</v>
      </c>
      <c r="C162" s="870" t="s">
        <v>8730</v>
      </c>
      <c r="D162" s="765"/>
      <c r="E162" s="764"/>
      <c r="F162" s="279"/>
      <c r="G162" s="278"/>
      <c r="H162" s="278"/>
      <c r="I162" s="279"/>
      <c r="J162" s="597"/>
      <c r="K162" s="654"/>
      <c r="L162" s="385"/>
      <c r="M162" s="774"/>
      <c r="N162" s="208"/>
      <c r="O162" s="208"/>
      <c r="P162" s="385"/>
      <c r="Q162" s="281"/>
      <c r="R162" s="216"/>
      <c r="S162" s="216"/>
      <c r="T162" s="216"/>
      <c r="U162" s="1563"/>
      <c r="V162" s="305"/>
      <c r="W162" s="768"/>
      <c r="X162" s="1651"/>
      <c r="Y162" s="512"/>
      <c r="Z162" s="368"/>
      <c r="AA162" s="762" t="s">
        <v>167</v>
      </c>
      <c r="AB162" s="354">
        <v>5</v>
      </c>
      <c r="AC162" s="763" t="s">
        <v>168</v>
      </c>
      <c r="AD162" s="391">
        <f>ROUND(ROUND(ROUND(H152*P$152,0)*W159,0)*Z161,0)-AB162</f>
        <v>277</v>
      </c>
      <c r="AE162" s="268"/>
    </row>
    <row r="163" spans="1:31" ht="17.100000000000001" customHeight="1">
      <c r="A163" s="229">
        <v>61</v>
      </c>
      <c r="B163" s="229">
        <v>9123</v>
      </c>
      <c r="C163" s="871" t="s">
        <v>8731</v>
      </c>
      <c r="D163" s="765"/>
      <c r="E163" s="765"/>
      <c r="F163" s="279"/>
      <c r="G163" s="278"/>
      <c r="H163" s="278"/>
      <c r="I163" s="279"/>
      <c r="J163" s="597"/>
      <c r="K163" s="654"/>
      <c r="L163" s="385"/>
      <c r="M163" s="774"/>
      <c r="N163" s="208"/>
      <c r="O163" s="208"/>
      <c r="P163" s="385"/>
      <c r="Q163" s="1539" t="s">
        <v>4713</v>
      </c>
      <c r="R163" s="1608" t="s">
        <v>162</v>
      </c>
      <c r="S163" s="769"/>
      <c r="T163" s="769"/>
      <c r="U163" s="340"/>
      <c r="V163" s="338"/>
      <c r="W163" s="334"/>
      <c r="X163" s="231"/>
      <c r="Y163" s="232"/>
      <c r="Z163" s="314"/>
      <c r="AA163" s="257"/>
      <c r="AB163" s="257"/>
      <c r="AC163" s="257"/>
      <c r="AD163" s="473">
        <f>ROUND(ROUND(H152*P$152,0)*T164,0)</f>
        <v>273</v>
      </c>
      <c r="AE163" s="268"/>
    </row>
    <row r="164" spans="1:31" ht="17.100000000000001" customHeight="1">
      <c r="A164" s="243">
        <v>61</v>
      </c>
      <c r="B164" s="243">
        <v>9180</v>
      </c>
      <c r="C164" s="870" t="s">
        <v>8732</v>
      </c>
      <c r="D164" s="765"/>
      <c r="E164" s="765"/>
      <c r="F164" s="279"/>
      <c r="G164" s="278"/>
      <c r="H164" s="278"/>
      <c r="I164" s="279"/>
      <c r="J164" s="597"/>
      <c r="K164" s="654"/>
      <c r="L164" s="385"/>
      <c r="M164" s="774"/>
      <c r="N164" s="208"/>
      <c r="O164" s="208"/>
      <c r="P164" s="385"/>
      <c r="Q164" s="1631"/>
      <c r="R164" s="1586"/>
      <c r="S164" s="214" t="s">
        <v>163</v>
      </c>
      <c r="T164" s="770">
        <v>0.7</v>
      </c>
      <c r="U164" s="611"/>
      <c r="V164" s="392"/>
      <c r="W164" s="301"/>
      <c r="X164" s="245"/>
      <c r="Y164" s="208"/>
      <c r="Z164" s="226"/>
      <c r="AA164" s="762" t="s">
        <v>167</v>
      </c>
      <c r="AB164" s="354">
        <v>5</v>
      </c>
      <c r="AC164" s="763" t="s">
        <v>168</v>
      </c>
      <c r="AD164" s="391">
        <f>ROUND(ROUND(H152*P$152,0)*T164,0)-AB164</f>
        <v>268</v>
      </c>
      <c r="AE164" s="268"/>
    </row>
    <row r="165" spans="1:31" ht="17.100000000000001" customHeight="1">
      <c r="A165" s="243">
        <v>61</v>
      </c>
      <c r="B165" s="243">
        <v>9181</v>
      </c>
      <c r="C165" s="870" t="s">
        <v>8733</v>
      </c>
      <c r="D165" s="765"/>
      <c r="E165" s="765"/>
      <c r="F165" s="279"/>
      <c r="G165" s="278"/>
      <c r="H165" s="278"/>
      <c r="I165" s="279"/>
      <c r="J165" s="597"/>
      <c r="K165" s="654"/>
      <c r="L165" s="385"/>
      <c r="M165" s="774"/>
      <c r="N165" s="208"/>
      <c r="O165" s="208"/>
      <c r="P165" s="385"/>
      <c r="Q165" s="1631"/>
      <c r="R165" s="1586"/>
      <c r="U165" s="611"/>
      <c r="V165" s="392"/>
      <c r="W165" s="301"/>
      <c r="X165" s="1684" t="s">
        <v>4700</v>
      </c>
      <c r="Y165" s="362" t="s">
        <v>163</v>
      </c>
      <c r="Z165" s="395">
        <v>0.85</v>
      </c>
      <c r="AA165" s="355"/>
      <c r="AB165" s="247"/>
      <c r="AC165" s="247"/>
      <c r="AD165" s="391">
        <f>ROUND(ROUND(ROUND(H152*P$152,0)*T164,0)*Z165,0)</f>
        <v>232</v>
      </c>
      <c r="AE165" s="268"/>
    </row>
    <row r="166" spans="1:31" ht="17.100000000000001" customHeight="1">
      <c r="A166" s="243">
        <v>61</v>
      </c>
      <c r="B166" s="243">
        <v>9182</v>
      </c>
      <c r="C166" s="870" t="s">
        <v>8734</v>
      </c>
      <c r="D166" s="765"/>
      <c r="E166" s="765"/>
      <c r="F166" s="279"/>
      <c r="G166" s="278"/>
      <c r="H166" s="278"/>
      <c r="I166" s="279"/>
      <c r="J166" s="597"/>
      <c r="K166" s="654"/>
      <c r="L166" s="385"/>
      <c r="M166" s="774"/>
      <c r="N166" s="208"/>
      <c r="O166" s="208"/>
      <c r="P166" s="385"/>
      <c r="Q166" s="1631"/>
      <c r="R166" s="1586"/>
      <c r="S166" s="214"/>
      <c r="T166" s="214"/>
      <c r="U166" s="761"/>
      <c r="V166" s="407"/>
      <c r="W166" s="304"/>
      <c r="X166" s="1651"/>
      <c r="Y166" s="512"/>
      <c r="Z166" s="368"/>
      <c r="AA166" s="762" t="s">
        <v>167</v>
      </c>
      <c r="AB166" s="354">
        <v>5</v>
      </c>
      <c r="AC166" s="763" t="s">
        <v>168</v>
      </c>
      <c r="AD166" s="391">
        <f>ROUND(ROUND(ROUND(H152*P$152,0)*T164,0)*Z165,0)-AB166</f>
        <v>227</v>
      </c>
      <c r="AE166" s="268"/>
    </row>
    <row r="167" spans="1:31" ht="17.100000000000001" customHeight="1">
      <c r="A167" s="229">
        <v>61</v>
      </c>
      <c r="B167" s="229">
        <v>9124</v>
      </c>
      <c r="C167" s="871" t="s">
        <v>8735</v>
      </c>
      <c r="D167" s="765"/>
      <c r="E167" s="765"/>
      <c r="F167" s="279"/>
      <c r="G167" s="278"/>
      <c r="H167" s="278"/>
      <c r="I167" s="279"/>
      <c r="J167" s="597"/>
      <c r="K167" s="654"/>
      <c r="L167" s="385"/>
      <c r="M167" s="774"/>
      <c r="N167" s="208"/>
      <c r="O167" s="208"/>
      <c r="P167" s="385"/>
      <c r="Q167" s="773"/>
      <c r="U167" s="1542" t="s">
        <v>4703</v>
      </c>
      <c r="V167" s="372" t="s">
        <v>163</v>
      </c>
      <c r="W167" s="373">
        <v>0.7</v>
      </c>
      <c r="X167" s="231"/>
      <c r="Y167" s="232"/>
      <c r="Z167" s="314"/>
      <c r="AA167" s="257"/>
      <c r="AB167" s="257"/>
      <c r="AC167" s="257"/>
      <c r="AD167" s="473">
        <f>ROUND(ROUND(ROUND(H152*P$152,0)*T164,0)*W167,0)</f>
        <v>191</v>
      </c>
      <c r="AE167" s="268"/>
    </row>
    <row r="168" spans="1:31" ht="17.100000000000001" customHeight="1">
      <c r="A168" s="243">
        <v>61</v>
      </c>
      <c r="B168" s="243">
        <v>9183</v>
      </c>
      <c r="C168" s="870" t="s">
        <v>8736</v>
      </c>
      <c r="D168" s="765"/>
      <c r="E168" s="765"/>
      <c r="F168" s="279"/>
      <c r="G168" s="278"/>
      <c r="H168" s="278"/>
      <c r="I168" s="279"/>
      <c r="J168" s="597"/>
      <c r="K168" s="654"/>
      <c r="L168" s="385"/>
      <c r="M168" s="774"/>
      <c r="N168" s="208"/>
      <c r="O168" s="208"/>
      <c r="P168" s="385"/>
      <c r="Q168" s="773"/>
      <c r="U168" s="1545"/>
      <c r="V168" s="214"/>
      <c r="W168" s="609"/>
      <c r="X168" s="281"/>
      <c r="Y168" s="216"/>
      <c r="Z168" s="226"/>
      <c r="AA168" s="762" t="s">
        <v>167</v>
      </c>
      <c r="AB168" s="354">
        <v>5</v>
      </c>
      <c r="AC168" s="763" t="s">
        <v>168</v>
      </c>
      <c r="AD168" s="391">
        <f>ROUND(ROUND(ROUND(H152*P$152,0)*T164,0)*W167,0)-AB168</f>
        <v>186</v>
      </c>
      <c r="AE168" s="268"/>
    </row>
    <row r="169" spans="1:31" ht="17.100000000000001" customHeight="1">
      <c r="A169" s="243">
        <v>61</v>
      </c>
      <c r="B169" s="243">
        <v>9184</v>
      </c>
      <c r="C169" s="870" t="s">
        <v>8737</v>
      </c>
      <c r="D169" s="765"/>
      <c r="E169" s="765"/>
      <c r="F169" s="279"/>
      <c r="G169" s="278"/>
      <c r="H169" s="278"/>
      <c r="I169" s="279"/>
      <c r="J169" s="597"/>
      <c r="K169" s="654"/>
      <c r="L169" s="385"/>
      <c r="M169" s="774"/>
      <c r="N169" s="208"/>
      <c r="O169" s="208"/>
      <c r="P169" s="385"/>
      <c r="Q169" s="774"/>
      <c r="R169" s="214"/>
      <c r="S169" s="1653"/>
      <c r="T169" s="1653"/>
      <c r="U169" s="1545"/>
      <c r="V169" s="302"/>
      <c r="W169" s="766"/>
      <c r="X169" s="1684" t="s">
        <v>4700</v>
      </c>
      <c r="Y169" s="362" t="s">
        <v>163</v>
      </c>
      <c r="Z169" s="395">
        <v>0.85</v>
      </c>
      <c r="AA169" s="355"/>
      <c r="AB169" s="247"/>
      <c r="AC169" s="247"/>
      <c r="AD169" s="391">
        <f>ROUND(ROUND(ROUND(ROUND(H152*P$152,0)*T164,0)*W167,0)*Z169,0)</f>
        <v>162</v>
      </c>
      <c r="AE169" s="268"/>
    </row>
    <row r="170" spans="1:31" ht="17.100000000000001" customHeight="1">
      <c r="A170" s="243">
        <v>61</v>
      </c>
      <c r="B170" s="243">
        <v>9185</v>
      </c>
      <c r="C170" s="870" t="s">
        <v>8738</v>
      </c>
      <c r="D170" s="765"/>
      <c r="E170" s="765"/>
      <c r="F170" s="279"/>
      <c r="G170" s="278"/>
      <c r="H170" s="278"/>
      <c r="I170" s="279"/>
      <c r="J170" s="597"/>
      <c r="K170" s="654"/>
      <c r="L170" s="385"/>
      <c r="M170" s="774"/>
      <c r="N170" s="208"/>
      <c r="O170" s="208"/>
      <c r="P170" s="385"/>
      <c r="Q170" s="774"/>
      <c r="R170" s="214"/>
      <c r="S170" s="214"/>
      <c r="T170" s="214"/>
      <c r="U170" s="399"/>
      <c r="V170" s="305"/>
      <c r="W170" s="768"/>
      <c r="X170" s="1651"/>
      <c r="Y170" s="512"/>
      <c r="Z170" s="368"/>
      <c r="AA170" s="762" t="s">
        <v>167</v>
      </c>
      <c r="AB170" s="354">
        <v>5</v>
      </c>
      <c r="AC170" s="763" t="s">
        <v>168</v>
      </c>
      <c r="AD170" s="391">
        <f>ROUND(ROUND(ROUND(ROUND(H152*P$152,0)*T164,0)*W167,0)*Z169,0)-AB170</f>
        <v>157</v>
      </c>
      <c r="AE170" s="268"/>
    </row>
    <row r="171" spans="1:31" ht="17.100000000000001" customHeight="1">
      <c r="A171" s="229">
        <v>61</v>
      </c>
      <c r="B171" s="229">
        <v>9710</v>
      </c>
      <c r="C171" s="871" t="s">
        <v>8739</v>
      </c>
      <c r="D171" s="765"/>
      <c r="E171" s="765"/>
      <c r="F171" s="279"/>
      <c r="G171" s="278"/>
      <c r="H171" s="278"/>
      <c r="I171" s="279"/>
      <c r="J171" s="597"/>
      <c r="K171" s="654"/>
      <c r="L171" s="385"/>
      <c r="M171" s="774"/>
      <c r="N171" s="208"/>
      <c r="O171" s="208"/>
      <c r="P171" s="385"/>
      <c r="Q171" s="773"/>
      <c r="R171" s="214"/>
      <c r="S171" s="1599"/>
      <c r="T171" s="1600"/>
      <c r="U171" s="1542" t="s">
        <v>4708</v>
      </c>
      <c r="V171" s="214" t="s">
        <v>163</v>
      </c>
      <c r="W171" s="609">
        <v>0.85</v>
      </c>
      <c r="X171" s="231"/>
      <c r="Y171" s="232"/>
      <c r="Z171" s="314"/>
      <c r="AA171" s="257"/>
      <c r="AB171" s="257"/>
      <c r="AC171" s="257"/>
      <c r="AD171" s="473">
        <f>ROUND(ROUND(ROUND(H152*P$152,0)*T164,0)*W171,0)</f>
        <v>232</v>
      </c>
      <c r="AE171" s="268"/>
    </row>
    <row r="172" spans="1:31" ht="17.100000000000001" customHeight="1">
      <c r="A172" s="243">
        <v>61</v>
      </c>
      <c r="B172" s="243">
        <v>9186</v>
      </c>
      <c r="C172" s="870" t="s">
        <v>8740</v>
      </c>
      <c r="D172" s="765"/>
      <c r="E172" s="765"/>
      <c r="F172" s="279"/>
      <c r="G172" s="278"/>
      <c r="H172" s="278"/>
      <c r="I172" s="279"/>
      <c r="J172" s="597"/>
      <c r="K172" s="654"/>
      <c r="L172" s="385"/>
      <c r="M172" s="774"/>
      <c r="N172" s="208"/>
      <c r="O172" s="208"/>
      <c r="P172" s="385"/>
      <c r="Q172" s="773"/>
      <c r="R172" s="214"/>
      <c r="S172" s="609"/>
      <c r="T172" s="609"/>
      <c r="U172" s="1545"/>
      <c r="V172" s="214"/>
      <c r="W172" s="609"/>
      <c r="X172" s="281"/>
      <c r="Y172" s="216"/>
      <c r="Z172" s="226"/>
      <c r="AA172" s="762" t="s">
        <v>167</v>
      </c>
      <c r="AB172" s="354">
        <v>5</v>
      </c>
      <c r="AC172" s="763" t="s">
        <v>168</v>
      </c>
      <c r="AD172" s="391">
        <f>ROUND(ROUND(ROUND(H152*P$152,0)*T164,0)*W171,0)-AB172</f>
        <v>227</v>
      </c>
      <c r="AE172" s="268"/>
    </row>
    <row r="173" spans="1:31" ht="17.100000000000001" customHeight="1">
      <c r="A173" s="243">
        <v>61</v>
      </c>
      <c r="B173" s="243">
        <v>9187</v>
      </c>
      <c r="C173" s="870" t="s">
        <v>8741</v>
      </c>
      <c r="D173" s="765"/>
      <c r="E173" s="765"/>
      <c r="F173" s="279"/>
      <c r="G173" s="278"/>
      <c r="H173" s="278"/>
      <c r="I173" s="279"/>
      <c r="J173" s="597"/>
      <c r="K173" s="654"/>
      <c r="L173" s="385"/>
      <c r="M173" s="774"/>
      <c r="N173" s="208"/>
      <c r="O173" s="208"/>
      <c r="P173" s="385"/>
      <c r="Q173" s="774"/>
      <c r="R173" s="214"/>
      <c r="S173" s="609"/>
      <c r="T173" s="609"/>
      <c r="U173" s="1545"/>
      <c r="V173" s="302"/>
      <c r="W173" s="766"/>
      <c r="X173" s="1684" t="s">
        <v>4700</v>
      </c>
      <c r="Y173" s="362" t="s">
        <v>163</v>
      </c>
      <c r="Z173" s="395">
        <v>0.85</v>
      </c>
      <c r="AA173" s="355"/>
      <c r="AB173" s="247"/>
      <c r="AC173" s="247"/>
      <c r="AD173" s="391">
        <f>ROUND(ROUND(ROUND(ROUND(H152*P$152,0)*T164,0)*W171,0)*Z173,0)</f>
        <v>197</v>
      </c>
      <c r="AE173" s="268"/>
    </row>
    <row r="174" spans="1:31" ht="17.100000000000001" customHeight="1">
      <c r="A174" s="243">
        <v>61</v>
      </c>
      <c r="B174" s="243">
        <v>9188</v>
      </c>
      <c r="C174" s="870" t="s">
        <v>8742</v>
      </c>
      <c r="D174" s="765"/>
      <c r="E174" s="765"/>
      <c r="F174" s="279"/>
      <c r="G174" s="278"/>
      <c r="H174" s="278"/>
      <c r="I174" s="279"/>
      <c r="J174" s="597"/>
      <c r="K174" s="654"/>
      <c r="L174" s="385"/>
      <c r="M174" s="774"/>
      <c r="N174" s="208"/>
      <c r="O174" s="208"/>
      <c r="P174" s="385"/>
      <c r="Q174" s="773"/>
      <c r="R174" s="214"/>
      <c r="S174" s="214"/>
      <c r="T174" s="214"/>
      <c r="U174" s="1563"/>
      <c r="V174" s="305"/>
      <c r="W174" s="768"/>
      <c r="X174" s="1651"/>
      <c r="Y174" s="512"/>
      <c r="Z174" s="368"/>
      <c r="AA174" s="762" t="s">
        <v>167</v>
      </c>
      <c r="AB174" s="354">
        <v>5</v>
      </c>
      <c r="AC174" s="763" t="s">
        <v>168</v>
      </c>
      <c r="AD174" s="391">
        <f>ROUND(ROUND(ROUND(ROUND(H152*P$152,0)*T164,0)*W171,0)*Z173,0)-AB174</f>
        <v>192</v>
      </c>
      <c r="AE174" s="268"/>
    </row>
    <row r="175" spans="1:31" ht="17.100000000000001" customHeight="1">
      <c r="A175" s="243">
        <v>61</v>
      </c>
      <c r="B175" s="243">
        <v>9189</v>
      </c>
      <c r="C175" s="870" t="s">
        <v>8743</v>
      </c>
      <c r="D175" s="765"/>
      <c r="E175" s="765"/>
      <c r="F175" s="279"/>
      <c r="G175" s="278"/>
      <c r="H175" s="278"/>
      <c r="I175" s="279"/>
      <c r="J175" s="597"/>
      <c r="K175" s="654"/>
      <c r="L175" s="385"/>
      <c r="M175" s="774"/>
      <c r="N175" s="208"/>
      <c r="O175" s="208"/>
      <c r="P175" s="385"/>
      <c r="Q175" s="773"/>
      <c r="R175" s="1580" t="s">
        <v>165</v>
      </c>
      <c r="S175" s="775"/>
      <c r="T175" s="775"/>
      <c r="U175" s="359"/>
      <c r="V175" s="360"/>
      <c r="W175" s="361"/>
      <c r="X175" s="523"/>
      <c r="Y175" s="524"/>
      <c r="Z175" s="642"/>
      <c r="AA175" s="247"/>
      <c r="AB175" s="247"/>
      <c r="AC175" s="247"/>
      <c r="AD175" s="391">
        <f>ROUND(ROUND(H152*P$152,0)*T176,0)</f>
        <v>195</v>
      </c>
      <c r="AE175" s="268"/>
    </row>
    <row r="176" spans="1:31" ht="17.100000000000001" customHeight="1">
      <c r="A176" s="243">
        <v>61</v>
      </c>
      <c r="B176" s="243">
        <v>9190</v>
      </c>
      <c r="C176" s="870" t="s">
        <v>8744</v>
      </c>
      <c r="D176" s="765"/>
      <c r="E176" s="765"/>
      <c r="F176" s="279"/>
      <c r="G176" s="278"/>
      <c r="H176" s="278"/>
      <c r="I176" s="279"/>
      <c r="J176" s="597"/>
      <c r="K176" s="654"/>
      <c r="L176" s="385"/>
      <c r="M176" s="774"/>
      <c r="N176" s="208"/>
      <c r="O176" s="208"/>
      <c r="P176" s="385"/>
      <c r="Q176" s="772"/>
      <c r="R176" s="1620"/>
      <c r="S176" s="643" t="s">
        <v>163</v>
      </c>
      <c r="T176" s="365">
        <v>0.5</v>
      </c>
      <c r="U176" s="777"/>
      <c r="V176" s="639"/>
      <c r="W176" s="529"/>
      <c r="X176" s="516"/>
      <c r="Y176" s="517"/>
      <c r="Z176" s="526"/>
      <c r="AA176" s="762" t="s">
        <v>167</v>
      </c>
      <c r="AB176" s="354">
        <v>5</v>
      </c>
      <c r="AC176" s="763" t="s">
        <v>168</v>
      </c>
      <c r="AD176" s="391">
        <f>ROUND(ROUND(H152*P$152,0)*T176,0)-AB176</f>
        <v>190</v>
      </c>
      <c r="AE176" s="268"/>
    </row>
    <row r="177" spans="1:31" ht="17.100000000000001" customHeight="1">
      <c r="A177" s="243">
        <v>61</v>
      </c>
      <c r="B177" s="243">
        <v>9191</v>
      </c>
      <c r="C177" s="870" t="s">
        <v>8745</v>
      </c>
      <c r="D177" s="765"/>
      <c r="E177" s="765"/>
      <c r="F177" s="279"/>
      <c r="G177" s="278"/>
      <c r="H177" s="278"/>
      <c r="I177" s="279"/>
      <c r="J177" s="597"/>
      <c r="K177" s="654"/>
      <c r="L177" s="385"/>
      <c r="M177" s="774"/>
      <c r="N177" s="208"/>
      <c r="O177" s="208"/>
      <c r="P177" s="385"/>
      <c r="Q177" s="772"/>
      <c r="R177" s="1620"/>
      <c r="S177" s="530"/>
      <c r="T177" s="530"/>
      <c r="U177" s="777"/>
      <c r="V177" s="639"/>
      <c r="W177" s="529"/>
      <c r="X177" s="1684" t="s">
        <v>4700</v>
      </c>
      <c r="Y177" s="362" t="s">
        <v>163</v>
      </c>
      <c r="Z177" s="395">
        <v>0.85</v>
      </c>
      <c r="AA177" s="355"/>
      <c r="AB177" s="247"/>
      <c r="AC177" s="247"/>
      <c r="AD177" s="391">
        <f>ROUND(ROUND(ROUND(H152*P$152,0)*T176,0)*Z177,0)</f>
        <v>166</v>
      </c>
      <c r="AE177" s="268"/>
    </row>
    <row r="178" spans="1:31" ht="17.100000000000001" customHeight="1">
      <c r="A178" s="243">
        <v>61</v>
      </c>
      <c r="B178" s="243">
        <v>9192</v>
      </c>
      <c r="C178" s="870" t="s">
        <v>8746</v>
      </c>
      <c r="D178" s="765"/>
      <c r="E178" s="765"/>
      <c r="F178" s="279"/>
      <c r="G178" s="278"/>
      <c r="H178" s="278"/>
      <c r="I178" s="279"/>
      <c r="J178" s="597"/>
      <c r="K178" s="654"/>
      <c r="L178" s="385"/>
      <c r="M178" s="774"/>
      <c r="N178" s="208"/>
      <c r="O178" s="208"/>
      <c r="P178" s="385"/>
      <c r="Q178" s="772"/>
      <c r="R178" s="1620"/>
      <c r="S178" s="643"/>
      <c r="T178" s="643"/>
      <c r="U178" s="778"/>
      <c r="V178" s="525"/>
      <c r="W178" s="539"/>
      <c r="X178" s="1651"/>
      <c r="Y178" s="512"/>
      <c r="Z178" s="368"/>
      <c r="AA178" s="762" t="s">
        <v>167</v>
      </c>
      <c r="AB178" s="354">
        <v>5</v>
      </c>
      <c r="AC178" s="763" t="s">
        <v>168</v>
      </c>
      <c r="AD178" s="391">
        <f>ROUND(ROUND(ROUND(H152*P$152,0)*T176,0)*Z177,0)-AB178</f>
        <v>161</v>
      </c>
      <c r="AE178" s="268"/>
    </row>
    <row r="179" spans="1:31" ht="17.100000000000001" customHeight="1">
      <c r="A179" s="243">
        <v>61</v>
      </c>
      <c r="B179" s="243">
        <v>9193</v>
      </c>
      <c r="C179" s="870" t="s">
        <v>8747</v>
      </c>
      <c r="D179" s="765"/>
      <c r="E179" s="765"/>
      <c r="F179" s="279"/>
      <c r="G179" s="278"/>
      <c r="H179" s="278"/>
      <c r="I179" s="279"/>
      <c r="J179" s="597"/>
      <c r="K179" s="654"/>
      <c r="L179" s="385"/>
      <c r="M179" s="774"/>
      <c r="N179" s="208"/>
      <c r="O179" s="208"/>
      <c r="P179" s="385"/>
      <c r="Q179" s="773"/>
      <c r="R179" s="530"/>
      <c r="S179" s="530"/>
      <c r="T179" s="530"/>
      <c r="U179" s="1580" t="s">
        <v>4703</v>
      </c>
      <c r="V179" s="362" t="s">
        <v>163</v>
      </c>
      <c r="W179" s="356">
        <v>0.7</v>
      </c>
      <c r="X179" s="523"/>
      <c r="Y179" s="524"/>
      <c r="Z179" s="642"/>
      <c r="AA179" s="247"/>
      <c r="AB179" s="247"/>
      <c r="AC179" s="247"/>
      <c r="AD179" s="391">
        <f>ROUND(ROUND(ROUND(H152*P$152,0)*T176,0)*W179,0)</f>
        <v>137</v>
      </c>
      <c r="AE179" s="268"/>
    </row>
    <row r="180" spans="1:31" ht="17.100000000000001" customHeight="1">
      <c r="A180" s="243">
        <v>61</v>
      </c>
      <c r="B180" s="243">
        <v>9194</v>
      </c>
      <c r="C180" s="870" t="s">
        <v>8748</v>
      </c>
      <c r="D180" s="765"/>
      <c r="E180" s="765"/>
      <c r="F180" s="279"/>
      <c r="G180" s="278"/>
      <c r="H180" s="278"/>
      <c r="I180" s="279"/>
      <c r="J180" s="597"/>
      <c r="K180" s="654"/>
      <c r="L180" s="385"/>
      <c r="M180" s="774"/>
      <c r="N180" s="208"/>
      <c r="O180" s="208"/>
      <c r="P180" s="385"/>
      <c r="Q180" s="773"/>
      <c r="R180" s="530"/>
      <c r="S180" s="530"/>
      <c r="T180" s="530"/>
      <c r="U180" s="1620"/>
      <c r="V180" s="643"/>
      <c r="W180" s="365"/>
      <c r="X180" s="319"/>
      <c r="Y180" s="288"/>
      <c r="Z180" s="526"/>
      <c r="AA180" s="762" t="s">
        <v>167</v>
      </c>
      <c r="AB180" s="354">
        <v>5</v>
      </c>
      <c r="AC180" s="763" t="s">
        <v>168</v>
      </c>
      <c r="AD180" s="391">
        <f>ROUND(ROUND(ROUND(H152*P$152,0)*T176,0)*W179,0)-AB180</f>
        <v>132</v>
      </c>
      <c r="AE180" s="268"/>
    </row>
    <row r="181" spans="1:31" ht="17.100000000000001" customHeight="1">
      <c r="A181" s="243">
        <v>61</v>
      </c>
      <c r="B181" s="243">
        <v>9195</v>
      </c>
      <c r="C181" s="870" t="s">
        <v>8749</v>
      </c>
      <c r="D181" s="765"/>
      <c r="E181" s="765"/>
      <c r="F181" s="279"/>
      <c r="G181" s="278"/>
      <c r="H181" s="278"/>
      <c r="I181" s="279"/>
      <c r="J181" s="597"/>
      <c r="K181" s="654"/>
      <c r="L181" s="385"/>
      <c r="M181" s="774"/>
      <c r="N181" s="208"/>
      <c r="O181" s="208"/>
      <c r="P181" s="385"/>
      <c r="Q181" s="774"/>
      <c r="R181" s="643"/>
      <c r="S181" s="1644"/>
      <c r="T181" s="1652"/>
      <c r="U181" s="1620"/>
      <c r="V181" s="779"/>
      <c r="W181" s="780"/>
      <c r="X181" s="1684" t="s">
        <v>4700</v>
      </c>
      <c r="Y181" s="362" t="s">
        <v>163</v>
      </c>
      <c r="Z181" s="395">
        <v>0.85</v>
      </c>
      <c r="AA181" s="355"/>
      <c r="AB181" s="247"/>
      <c r="AC181" s="247"/>
      <c r="AD181" s="391">
        <f>ROUND(ROUND(ROUND(ROUND(H152*P$152,0)*T176,0)*W179,0)*Z181,0)</f>
        <v>116</v>
      </c>
      <c r="AE181" s="268"/>
    </row>
    <row r="182" spans="1:31" ht="17.100000000000001" customHeight="1">
      <c r="A182" s="243">
        <v>61</v>
      </c>
      <c r="B182" s="243">
        <v>9196</v>
      </c>
      <c r="C182" s="870" t="s">
        <v>8750</v>
      </c>
      <c r="D182" s="765"/>
      <c r="E182" s="765"/>
      <c r="F182" s="279"/>
      <c r="G182" s="278"/>
      <c r="H182" s="278"/>
      <c r="I182" s="279"/>
      <c r="J182" s="597"/>
      <c r="K182" s="654"/>
      <c r="L182" s="385"/>
      <c r="M182" s="774"/>
      <c r="N182" s="208"/>
      <c r="O182" s="208"/>
      <c r="P182" s="385"/>
      <c r="Q182" s="774"/>
      <c r="R182" s="643"/>
      <c r="S182" s="643"/>
      <c r="T182" s="643"/>
      <c r="U182" s="781"/>
      <c r="V182" s="537"/>
      <c r="W182" s="783"/>
      <c r="X182" s="1651"/>
      <c r="Y182" s="512"/>
      <c r="Z182" s="368"/>
      <c r="AA182" s="762" t="s">
        <v>167</v>
      </c>
      <c r="AB182" s="354">
        <v>5</v>
      </c>
      <c r="AC182" s="763" t="s">
        <v>168</v>
      </c>
      <c r="AD182" s="391">
        <f>ROUND(ROUND(ROUND(ROUND(H152*P$152,0)*T176,0)*W179,0)*Z181,0)-AB182</f>
        <v>111</v>
      </c>
      <c r="AE182" s="268"/>
    </row>
    <row r="183" spans="1:31" ht="17.100000000000001" customHeight="1">
      <c r="A183" s="243">
        <v>61</v>
      </c>
      <c r="B183" s="243">
        <v>9197</v>
      </c>
      <c r="C183" s="870" t="s">
        <v>8751</v>
      </c>
      <c r="D183" s="765"/>
      <c r="E183" s="765"/>
      <c r="F183" s="279"/>
      <c r="G183" s="278"/>
      <c r="H183" s="278"/>
      <c r="I183" s="279"/>
      <c r="J183" s="597"/>
      <c r="K183" s="654"/>
      <c r="L183" s="385"/>
      <c r="M183" s="774"/>
      <c r="N183" s="208"/>
      <c r="O183" s="208"/>
      <c r="P183" s="385"/>
      <c r="Q183" s="773"/>
      <c r="R183" s="643"/>
      <c r="S183" s="1646"/>
      <c r="T183" s="1649"/>
      <c r="U183" s="1580" t="s">
        <v>4708</v>
      </c>
      <c r="V183" s="643" t="s">
        <v>163</v>
      </c>
      <c r="W183" s="365">
        <v>0.85</v>
      </c>
      <c r="X183" s="523"/>
      <c r="Y183" s="524"/>
      <c r="Z183" s="642"/>
      <c r="AA183" s="247"/>
      <c r="AB183" s="247"/>
      <c r="AC183" s="247"/>
      <c r="AD183" s="391">
        <f>ROUND(ROUND(ROUND(H152*P$152,0)*T176,0)*W183,0)</f>
        <v>166</v>
      </c>
      <c r="AE183" s="268"/>
    </row>
    <row r="184" spans="1:31" ht="17.100000000000001" customHeight="1">
      <c r="A184" s="243">
        <v>61</v>
      </c>
      <c r="B184" s="243">
        <v>9198</v>
      </c>
      <c r="C184" s="870" t="s">
        <v>8752</v>
      </c>
      <c r="D184" s="765"/>
      <c r="E184" s="765"/>
      <c r="F184" s="279"/>
      <c r="G184" s="278"/>
      <c r="H184" s="278"/>
      <c r="I184" s="279"/>
      <c r="J184" s="597"/>
      <c r="K184" s="654"/>
      <c r="L184" s="385"/>
      <c r="M184" s="774"/>
      <c r="N184" s="208"/>
      <c r="O184" s="208"/>
      <c r="P184" s="385"/>
      <c r="Q184" s="773"/>
      <c r="R184" s="643"/>
      <c r="S184" s="365"/>
      <c r="T184" s="365"/>
      <c r="U184" s="1620"/>
      <c r="V184" s="643"/>
      <c r="W184" s="365"/>
      <c r="X184" s="319"/>
      <c r="Y184" s="288"/>
      <c r="Z184" s="526"/>
      <c r="AA184" s="762" t="s">
        <v>167</v>
      </c>
      <c r="AB184" s="354">
        <v>5</v>
      </c>
      <c r="AC184" s="763" t="s">
        <v>168</v>
      </c>
      <c r="AD184" s="391">
        <f>ROUND(ROUND(ROUND(H152*P$152,0)*T176,0)*W183,0)-AB184</f>
        <v>161</v>
      </c>
      <c r="AE184" s="268"/>
    </row>
    <row r="185" spans="1:31" ht="17.100000000000001" customHeight="1">
      <c r="A185" s="243">
        <v>61</v>
      </c>
      <c r="B185" s="243">
        <v>9199</v>
      </c>
      <c r="C185" s="870" t="s">
        <v>8753</v>
      </c>
      <c r="D185" s="765"/>
      <c r="E185" s="765"/>
      <c r="F185" s="279"/>
      <c r="G185" s="278"/>
      <c r="H185" s="278"/>
      <c r="I185" s="279"/>
      <c r="J185" s="597"/>
      <c r="K185" s="654"/>
      <c r="L185" s="385"/>
      <c r="M185" s="774"/>
      <c r="N185" s="208"/>
      <c r="O185" s="208"/>
      <c r="P185" s="385"/>
      <c r="Q185" s="774"/>
      <c r="R185" s="643"/>
      <c r="S185" s="365"/>
      <c r="T185" s="365"/>
      <c r="U185" s="1620"/>
      <c r="V185" s="779"/>
      <c r="W185" s="780"/>
      <c r="X185" s="1684" t="s">
        <v>4700</v>
      </c>
      <c r="Y185" s="362" t="s">
        <v>163</v>
      </c>
      <c r="Z185" s="395">
        <v>0.85</v>
      </c>
      <c r="AA185" s="355"/>
      <c r="AB185" s="247"/>
      <c r="AC185" s="247"/>
      <c r="AD185" s="391">
        <f>ROUND(ROUND(ROUND(ROUND(H152*P$152,0)*T176,0)*W183,0)*Z185,0)</f>
        <v>141</v>
      </c>
      <c r="AE185" s="268"/>
    </row>
    <row r="186" spans="1:31" ht="17.100000000000001" customHeight="1">
      <c r="A186" s="243">
        <v>61</v>
      </c>
      <c r="B186" s="243">
        <v>9200</v>
      </c>
      <c r="C186" s="870" t="s">
        <v>8754</v>
      </c>
      <c r="D186" s="765"/>
      <c r="E186" s="765"/>
      <c r="F186" s="279"/>
      <c r="G186" s="278"/>
      <c r="H186" s="208"/>
      <c r="I186" s="388"/>
      <c r="J186" s="597"/>
      <c r="K186" s="654"/>
      <c r="L186" s="385"/>
      <c r="M186" s="774"/>
      <c r="N186" s="208"/>
      <c r="O186" s="208"/>
      <c r="P186" s="385"/>
      <c r="Q186" s="467"/>
      <c r="R186" s="788"/>
      <c r="S186" s="512"/>
      <c r="T186" s="789"/>
      <c r="U186" s="1642"/>
      <c r="V186" s="537"/>
      <c r="W186" s="783"/>
      <c r="X186" s="1651"/>
      <c r="Y186" s="512"/>
      <c r="Z186" s="368"/>
      <c r="AA186" s="762" t="s">
        <v>167</v>
      </c>
      <c r="AB186" s="354">
        <v>5</v>
      </c>
      <c r="AC186" s="763" t="s">
        <v>168</v>
      </c>
      <c r="AD186" s="391">
        <f>ROUND(ROUND(ROUND(ROUND(H152*P$152,0)*T176,0)*W183,0)*Z185,0)-AB186</f>
        <v>136</v>
      </c>
      <c r="AE186" s="268"/>
    </row>
    <row r="187" spans="1:31" ht="17.100000000000001" customHeight="1">
      <c r="A187" s="243">
        <v>61</v>
      </c>
      <c r="B187" s="243">
        <v>9201</v>
      </c>
      <c r="C187" s="870" t="s">
        <v>8755</v>
      </c>
      <c r="D187" s="765"/>
      <c r="E187" s="765"/>
      <c r="F187" s="378"/>
      <c r="G187" s="406"/>
      <c r="H187" s="208"/>
      <c r="I187" s="388"/>
      <c r="J187" s="597"/>
      <c r="K187" s="654"/>
      <c r="L187" s="385"/>
      <c r="M187" s="774"/>
      <c r="N187" s="1687" t="s">
        <v>165</v>
      </c>
      <c r="O187" s="888"/>
      <c r="P187" s="889"/>
      <c r="Q187" s="516"/>
      <c r="R187" s="517"/>
      <c r="S187" s="517"/>
      <c r="T187" s="517"/>
      <c r="U187" s="777"/>
      <c r="V187" s="529"/>
      <c r="W187" s="517"/>
      <c r="X187" s="516"/>
      <c r="Y187" s="524"/>
      <c r="Z187" s="642"/>
      <c r="AA187" s="247"/>
      <c r="AB187" s="247"/>
      <c r="AC187" s="247"/>
      <c r="AD187" s="391">
        <f>ROUND(ROUND(H152*P$188,0),0)</f>
        <v>279</v>
      </c>
      <c r="AE187" s="268"/>
    </row>
    <row r="188" spans="1:31" ht="17.100000000000001" customHeight="1">
      <c r="A188" s="243">
        <v>61</v>
      </c>
      <c r="B188" s="243">
        <v>9202</v>
      </c>
      <c r="C188" s="870" t="s">
        <v>8756</v>
      </c>
      <c r="D188" s="765"/>
      <c r="E188" s="765"/>
      <c r="F188" s="378"/>
      <c r="G188" s="406"/>
      <c r="H188" s="208"/>
      <c r="I188" s="388"/>
      <c r="J188" s="597"/>
      <c r="K188" s="654"/>
      <c r="L188" s="385"/>
      <c r="M188" s="774"/>
      <c r="N188" s="1688"/>
      <c r="O188" s="643" t="s">
        <v>163</v>
      </c>
      <c r="P188" s="365">
        <v>0.5</v>
      </c>
      <c r="Q188" s="516"/>
      <c r="R188" s="517"/>
      <c r="S188" s="517"/>
      <c r="T188" s="517"/>
      <c r="U188" s="777"/>
      <c r="V188" s="529"/>
      <c r="W188" s="517"/>
      <c r="X188" s="516"/>
      <c r="Y188" s="517"/>
      <c r="Z188" s="526"/>
      <c r="AA188" s="762" t="s">
        <v>167</v>
      </c>
      <c r="AB188" s="354">
        <v>5</v>
      </c>
      <c r="AC188" s="763" t="s">
        <v>168</v>
      </c>
      <c r="AD188" s="391">
        <f>ROUND(ROUND(H152*P$188,0),0)-AB188</f>
        <v>274</v>
      </c>
      <c r="AE188" s="268"/>
    </row>
    <row r="189" spans="1:31" ht="17.100000000000001" customHeight="1">
      <c r="A189" s="243">
        <v>61</v>
      </c>
      <c r="B189" s="243">
        <v>9203</v>
      </c>
      <c r="C189" s="870" t="s">
        <v>8757</v>
      </c>
      <c r="D189" s="765"/>
      <c r="E189" s="765"/>
      <c r="F189" s="378"/>
      <c r="G189" s="377"/>
      <c r="H189" s="377"/>
      <c r="I189" s="378"/>
      <c r="J189" s="597"/>
      <c r="K189" s="654"/>
      <c r="L189" s="385"/>
      <c r="M189" s="774"/>
      <c r="N189" s="1688"/>
      <c r="O189" s="517"/>
      <c r="P189" s="518"/>
      <c r="Q189" s="516"/>
      <c r="R189" s="517"/>
      <c r="S189" s="517"/>
      <c r="T189" s="517"/>
      <c r="U189" s="777"/>
      <c r="V189" s="529"/>
      <c r="W189" s="518"/>
      <c r="X189" s="1684" t="s">
        <v>4700</v>
      </c>
      <c r="Y189" s="362" t="s">
        <v>163</v>
      </c>
      <c r="Z189" s="395">
        <v>0.85</v>
      </c>
      <c r="AA189" s="355"/>
      <c r="AB189" s="247"/>
      <c r="AC189" s="247"/>
      <c r="AD189" s="391">
        <f>ROUND(ROUND(H152*P$188,0)*Z189,0)</f>
        <v>237</v>
      </c>
      <c r="AE189" s="268"/>
    </row>
    <row r="190" spans="1:31" ht="17.100000000000001" customHeight="1">
      <c r="A190" s="243">
        <v>61</v>
      </c>
      <c r="B190" s="243">
        <v>9204</v>
      </c>
      <c r="C190" s="870" t="s">
        <v>8758</v>
      </c>
      <c r="D190" s="765"/>
      <c r="E190" s="765"/>
      <c r="F190" s="378"/>
      <c r="G190" s="377"/>
      <c r="H190" s="377"/>
      <c r="I190" s="377"/>
      <c r="J190" s="597"/>
      <c r="K190" s="654"/>
      <c r="L190" s="385"/>
      <c r="M190" s="774"/>
      <c r="N190" s="1688"/>
      <c r="O190" s="517"/>
      <c r="P190" s="518"/>
      <c r="Q190" s="516"/>
      <c r="R190" s="517"/>
      <c r="S190" s="517"/>
      <c r="T190" s="517"/>
      <c r="U190" s="778"/>
      <c r="V190" s="539"/>
      <c r="W190" s="526"/>
      <c r="X190" s="1651"/>
      <c r="Y190" s="512"/>
      <c r="Z190" s="368"/>
      <c r="AA190" s="762" t="s">
        <v>167</v>
      </c>
      <c r="AB190" s="354">
        <v>5</v>
      </c>
      <c r="AC190" s="763" t="s">
        <v>168</v>
      </c>
      <c r="AD190" s="391">
        <f>ROUND(ROUND(H152*P$188,0)*Z189,0)-AB190</f>
        <v>232</v>
      </c>
      <c r="AE190" s="268"/>
    </row>
    <row r="191" spans="1:31" ht="17.100000000000001" customHeight="1">
      <c r="A191" s="243">
        <v>61</v>
      </c>
      <c r="B191" s="243">
        <v>9205</v>
      </c>
      <c r="C191" s="870" t="s">
        <v>8759</v>
      </c>
      <c r="D191" s="765"/>
      <c r="E191" s="765"/>
      <c r="F191" s="279"/>
      <c r="G191" s="278"/>
      <c r="J191" s="597"/>
      <c r="K191" s="654"/>
      <c r="L191" s="385"/>
      <c r="M191" s="774"/>
      <c r="N191" s="517"/>
      <c r="O191" s="517"/>
      <c r="P191" s="518"/>
      <c r="Q191" s="516"/>
      <c r="R191" s="517"/>
      <c r="S191" s="517"/>
      <c r="T191" s="517"/>
      <c r="U191" s="1580" t="s">
        <v>4703</v>
      </c>
      <c r="V191" s="362" t="s">
        <v>163</v>
      </c>
      <c r="W191" s="356">
        <v>0.7</v>
      </c>
      <c r="X191" s="523"/>
      <c r="Y191" s="524"/>
      <c r="Z191" s="642"/>
      <c r="AA191" s="247"/>
      <c r="AB191" s="247"/>
      <c r="AC191" s="247"/>
      <c r="AD191" s="391">
        <f>ROUND(ROUND(H152*P$188,0)*W191,0)</f>
        <v>195</v>
      </c>
      <c r="AE191" s="268"/>
    </row>
    <row r="192" spans="1:31" ht="17.100000000000001" customHeight="1">
      <c r="A192" s="243">
        <v>61</v>
      </c>
      <c r="B192" s="243">
        <v>9206</v>
      </c>
      <c r="C192" s="870" t="s">
        <v>8760</v>
      </c>
      <c r="D192" s="765"/>
      <c r="E192" s="765"/>
      <c r="F192" s="279"/>
      <c r="G192" s="278"/>
      <c r="H192" s="208"/>
      <c r="I192" s="388"/>
      <c r="J192" s="597"/>
      <c r="K192" s="654"/>
      <c r="L192" s="385"/>
      <c r="M192" s="774"/>
      <c r="N192" s="517"/>
      <c r="O192" s="517"/>
      <c r="P192" s="518"/>
      <c r="Q192" s="516"/>
      <c r="R192" s="517"/>
      <c r="S192" s="517"/>
      <c r="T192" s="517"/>
      <c r="U192" s="1620"/>
      <c r="V192" s="643"/>
      <c r="W192" s="365"/>
      <c r="X192" s="319"/>
      <c r="Y192" s="288"/>
      <c r="Z192" s="526"/>
      <c r="AA192" s="762" t="s">
        <v>167</v>
      </c>
      <c r="AB192" s="354">
        <v>5</v>
      </c>
      <c r="AC192" s="763" t="s">
        <v>168</v>
      </c>
      <c r="AD192" s="391">
        <f>ROUND(ROUND(H152*P$188,0)*W191,0)-AB192</f>
        <v>190</v>
      </c>
      <c r="AE192" s="268"/>
    </row>
    <row r="193" spans="1:31" ht="17.100000000000001" customHeight="1">
      <c r="A193" s="243">
        <v>61</v>
      </c>
      <c r="B193" s="243">
        <v>9207</v>
      </c>
      <c r="C193" s="870" t="s">
        <v>8761</v>
      </c>
      <c r="D193" s="765"/>
      <c r="E193" s="765"/>
      <c r="F193" s="791"/>
      <c r="G193" s="406"/>
      <c r="H193" s="208"/>
      <c r="I193" s="388"/>
      <c r="J193" s="597"/>
      <c r="K193" s="654"/>
      <c r="L193" s="385"/>
      <c r="M193" s="774"/>
      <c r="N193" s="517"/>
      <c r="O193" s="517"/>
      <c r="P193" s="518"/>
      <c r="Q193" s="516"/>
      <c r="R193" s="517"/>
      <c r="S193" s="517"/>
      <c r="T193" s="517"/>
      <c r="U193" s="1620"/>
      <c r="V193" s="779"/>
      <c r="W193" s="780"/>
      <c r="X193" s="1684" t="s">
        <v>4700</v>
      </c>
      <c r="Y193" s="362" t="s">
        <v>163</v>
      </c>
      <c r="Z193" s="395">
        <v>0.85</v>
      </c>
      <c r="AA193" s="355"/>
      <c r="AB193" s="247"/>
      <c r="AC193" s="247"/>
      <c r="AD193" s="391">
        <f>ROUND(ROUND(ROUND(H152*P$188,0)*W191,0)*Z193,0)</f>
        <v>166</v>
      </c>
      <c r="AE193" s="268"/>
    </row>
    <row r="194" spans="1:31" ht="17.100000000000001" customHeight="1">
      <c r="A194" s="243">
        <v>61</v>
      </c>
      <c r="B194" s="243">
        <v>9208</v>
      </c>
      <c r="C194" s="870" t="s">
        <v>8762</v>
      </c>
      <c r="D194" s="765"/>
      <c r="E194" s="764"/>
      <c r="F194" s="791"/>
      <c r="G194" s="406"/>
      <c r="H194" s="208"/>
      <c r="I194" s="388"/>
      <c r="J194" s="597"/>
      <c r="K194" s="654"/>
      <c r="L194" s="385"/>
      <c r="M194" s="774"/>
      <c r="N194" s="517"/>
      <c r="O194" s="517"/>
      <c r="P194" s="518"/>
      <c r="Q194" s="516"/>
      <c r="R194" s="517"/>
      <c r="S194" s="517"/>
      <c r="T194" s="517"/>
      <c r="U194" s="781"/>
      <c r="V194" s="537"/>
      <c r="W194" s="783"/>
      <c r="X194" s="1651"/>
      <c r="Y194" s="512"/>
      <c r="Z194" s="368"/>
      <c r="AA194" s="762" t="s">
        <v>167</v>
      </c>
      <c r="AB194" s="354">
        <v>5</v>
      </c>
      <c r="AC194" s="763" t="s">
        <v>168</v>
      </c>
      <c r="AD194" s="391">
        <f>ROUND(ROUND(ROUND(H152*P$188,0)*W191,0)*Z193,0)-AB194</f>
        <v>161</v>
      </c>
      <c r="AE194" s="268"/>
    </row>
    <row r="195" spans="1:31" ht="17.100000000000001" customHeight="1">
      <c r="A195" s="243">
        <v>61</v>
      </c>
      <c r="B195" s="243">
        <v>9209</v>
      </c>
      <c r="C195" s="870" t="s">
        <v>8763</v>
      </c>
      <c r="D195" s="765"/>
      <c r="E195" s="764"/>
      <c r="F195" s="791"/>
      <c r="G195" s="406"/>
      <c r="H195" s="208"/>
      <c r="I195" s="388"/>
      <c r="J195" s="597"/>
      <c r="K195" s="654"/>
      <c r="L195" s="385"/>
      <c r="M195" s="774"/>
      <c r="N195" s="517"/>
      <c r="O195" s="517"/>
      <c r="P195" s="518"/>
      <c r="Q195" s="516"/>
      <c r="R195" s="517"/>
      <c r="S195" s="517"/>
      <c r="T195" s="518"/>
      <c r="U195" s="1580" t="s">
        <v>4708</v>
      </c>
      <c r="V195" s="643" t="s">
        <v>163</v>
      </c>
      <c r="W195" s="365">
        <v>0.85</v>
      </c>
      <c r="X195" s="523"/>
      <c r="Y195" s="524"/>
      <c r="Z195" s="642"/>
      <c r="AA195" s="247"/>
      <c r="AB195" s="247"/>
      <c r="AC195" s="247"/>
      <c r="AD195" s="391">
        <f>ROUND(ROUND(H152*P$188,0)*W195,0)</f>
        <v>237</v>
      </c>
      <c r="AE195" s="268"/>
    </row>
    <row r="196" spans="1:31" ht="17.100000000000001" customHeight="1">
      <c r="A196" s="243">
        <v>61</v>
      </c>
      <c r="B196" s="243">
        <v>9210</v>
      </c>
      <c r="C196" s="870" t="s">
        <v>8764</v>
      </c>
      <c r="D196" s="765"/>
      <c r="E196" s="764"/>
      <c r="F196" s="791"/>
      <c r="G196" s="406"/>
      <c r="H196" s="208"/>
      <c r="I196" s="388"/>
      <c r="J196" s="597"/>
      <c r="K196" s="654"/>
      <c r="L196" s="385"/>
      <c r="M196" s="774"/>
      <c r="N196" s="517"/>
      <c r="O196" s="517"/>
      <c r="P196" s="518"/>
      <c r="Q196" s="516"/>
      <c r="R196" s="517"/>
      <c r="S196" s="517"/>
      <c r="T196" s="517"/>
      <c r="U196" s="1620"/>
      <c r="V196" s="643"/>
      <c r="W196" s="365"/>
      <c r="X196" s="319"/>
      <c r="Y196" s="288"/>
      <c r="Z196" s="526"/>
      <c r="AA196" s="762" t="s">
        <v>167</v>
      </c>
      <c r="AB196" s="354">
        <v>5</v>
      </c>
      <c r="AC196" s="763" t="s">
        <v>168</v>
      </c>
      <c r="AD196" s="391">
        <f>ROUND(ROUND(H152*P$188,0)*W195,0)-AB196</f>
        <v>232</v>
      </c>
      <c r="AE196" s="268"/>
    </row>
    <row r="197" spans="1:31" ht="17.100000000000001" customHeight="1">
      <c r="A197" s="243">
        <v>61</v>
      </c>
      <c r="B197" s="243">
        <v>9211</v>
      </c>
      <c r="C197" s="870" t="s">
        <v>8765</v>
      </c>
      <c r="D197" s="765"/>
      <c r="E197" s="764"/>
      <c r="F197" s="279"/>
      <c r="G197" s="278"/>
      <c r="H197" s="278"/>
      <c r="I197" s="279"/>
      <c r="J197" s="597"/>
      <c r="K197" s="654"/>
      <c r="L197" s="385"/>
      <c r="M197" s="774"/>
      <c r="N197" s="517"/>
      <c r="O197" s="517"/>
      <c r="P197" s="518"/>
      <c r="Q197" s="516"/>
      <c r="R197" s="517"/>
      <c r="S197" s="517"/>
      <c r="T197" s="517"/>
      <c r="U197" s="1620"/>
      <c r="V197" s="779"/>
      <c r="W197" s="780"/>
      <c r="X197" s="1684" t="s">
        <v>4700</v>
      </c>
      <c r="Y197" s="362" t="s">
        <v>163</v>
      </c>
      <c r="Z197" s="395">
        <v>0.85</v>
      </c>
      <c r="AA197" s="355"/>
      <c r="AB197" s="247"/>
      <c r="AC197" s="247"/>
      <c r="AD197" s="391">
        <f>ROUND(ROUND(ROUND(H152*P$188,0)*W195,0)*Z197,0)</f>
        <v>201</v>
      </c>
      <c r="AE197" s="268"/>
    </row>
    <row r="198" spans="1:31" ht="17.100000000000001" customHeight="1">
      <c r="A198" s="243">
        <v>61</v>
      </c>
      <c r="B198" s="243">
        <v>9212</v>
      </c>
      <c r="C198" s="870" t="s">
        <v>8766</v>
      </c>
      <c r="D198" s="765"/>
      <c r="E198" s="764"/>
      <c r="F198" s="279"/>
      <c r="G198" s="278"/>
      <c r="H198" s="278"/>
      <c r="I198" s="279"/>
      <c r="J198" s="597"/>
      <c r="K198" s="654"/>
      <c r="L198" s="385"/>
      <c r="M198" s="774"/>
      <c r="N198" s="517"/>
      <c r="O198" s="517"/>
      <c r="P198" s="518"/>
      <c r="Q198" s="319"/>
      <c r="R198" s="288"/>
      <c r="S198" s="288"/>
      <c r="T198" s="288"/>
      <c r="U198" s="1642"/>
      <c r="V198" s="537"/>
      <c r="W198" s="783"/>
      <c r="X198" s="1651"/>
      <c r="Y198" s="512"/>
      <c r="Z198" s="368"/>
      <c r="AA198" s="762" t="s">
        <v>167</v>
      </c>
      <c r="AB198" s="354">
        <v>5</v>
      </c>
      <c r="AC198" s="763" t="s">
        <v>168</v>
      </c>
      <c r="AD198" s="391">
        <f>ROUND(ROUND(ROUND(H152*P$188,0)*W195,0)*Z197,0)-AB198</f>
        <v>196</v>
      </c>
      <c r="AE198" s="268"/>
    </row>
    <row r="199" spans="1:31" ht="17.100000000000001" customHeight="1">
      <c r="A199" s="243">
        <v>61</v>
      </c>
      <c r="B199" s="243">
        <v>9213</v>
      </c>
      <c r="C199" s="870" t="s">
        <v>8767</v>
      </c>
      <c r="D199" s="765"/>
      <c r="E199" s="765"/>
      <c r="F199" s="279"/>
      <c r="G199" s="278"/>
      <c r="H199" s="278"/>
      <c r="I199" s="279"/>
      <c r="J199" s="597"/>
      <c r="K199" s="654"/>
      <c r="L199" s="385"/>
      <c r="M199" s="774"/>
      <c r="N199" s="517"/>
      <c r="O199" s="517"/>
      <c r="P199" s="518"/>
      <c r="Q199" s="1536" t="s">
        <v>4713</v>
      </c>
      <c r="R199" s="1580" t="s">
        <v>162</v>
      </c>
      <c r="S199" s="775"/>
      <c r="T199" s="775"/>
      <c r="U199" s="359"/>
      <c r="V199" s="360"/>
      <c r="W199" s="361"/>
      <c r="X199" s="523"/>
      <c r="Y199" s="524"/>
      <c r="Z199" s="642"/>
      <c r="AA199" s="247"/>
      <c r="AB199" s="247"/>
      <c r="AC199" s="247"/>
      <c r="AD199" s="391">
        <f>ROUND(ROUND(H152*P$188,0)*T200,0)</f>
        <v>195</v>
      </c>
      <c r="AE199" s="268"/>
    </row>
    <row r="200" spans="1:31" ht="17.100000000000001" customHeight="1">
      <c r="A200" s="243">
        <v>61</v>
      </c>
      <c r="B200" s="243">
        <v>9214</v>
      </c>
      <c r="C200" s="870" t="s">
        <v>8768</v>
      </c>
      <c r="D200" s="765"/>
      <c r="E200" s="765"/>
      <c r="F200" s="279"/>
      <c r="G200" s="278"/>
      <c r="H200" s="278"/>
      <c r="I200" s="279"/>
      <c r="J200" s="597"/>
      <c r="K200" s="654"/>
      <c r="L200" s="385"/>
      <c r="M200" s="774"/>
      <c r="N200" s="517"/>
      <c r="O200" s="517"/>
      <c r="P200" s="518"/>
      <c r="Q200" s="1648"/>
      <c r="R200" s="1620"/>
      <c r="S200" s="643" t="s">
        <v>163</v>
      </c>
      <c r="T200" s="365">
        <v>0.7</v>
      </c>
      <c r="U200" s="777"/>
      <c r="V200" s="639"/>
      <c r="W200" s="529"/>
      <c r="X200" s="516"/>
      <c r="Y200" s="517"/>
      <c r="Z200" s="526"/>
      <c r="AA200" s="762" t="s">
        <v>167</v>
      </c>
      <c r="AB200" s="354">
        <v>5</v>
      </c>
      <c r="AC200" s="763" t="s">
        <v>168</v>
      </c>
      <c r="AD200" s="391">
        <f>ROUND(ROUND(H152*P$188,0)*T200,0)-AB200</f>
        <v>190</v>
      </c>
      <c r="AE200" s="268"/>
    </row>
    <row r="201" spans="1:31" ht="17.100000000000001" customHeight="1">
      <c r="A201" s="243">
        <v>61</v>
      </c>
      <c r="B201" s="243">
        <v>9215</v>
      </c>
      <c r="C201" s="870" t="s">
        <v>8769</v>
      </c>
      <c r="D201" s="765"/>
      <c r="E201" s="765"/>
      <c r="F201" s="279"/>
      <c r="G201" s="278"/>
      <c r="H201" s="278"/>
      <c r="I201" s="279"/>
      <c r="J201" s="597"/>
      <c r="K201" s="654"/>
      <c r="L201" s="385"/>
      <c r="M201" s="774"/>
      <c r="N201" s="517"/>
      <c r="O201" s="517"/>
      <c r="P201" s="518"/>
      <c r="Q201" s="1648"/>
      <c r="R201" s="1620"/>
      <c r="S201" s="530"/>
      <c r="T201" s="530"/>
      <c r="U201" s="777"/>
      <c r="V201" s="639"/>
      <c r="W201" s="529"/>
      <c r="X201" s="1684" t="s">
        <v>4700</v>
      </c>
      <c r="Y201" s="362" t="s">
        <v>163</v>
      </c>
      <c r="Z201" s="395">
        <v>0.85</v>
      </c>
      <c r="AA201" s="355"/>
      <c r="AB201" s="247"/>
      <c r="AC201" s="247"/>
      <c r="AD201" s="391">
        <f>ROUND(ROUND(ROUND(H152*P$188,0)*T200,0)*Z201,0)</f>
        <v>166</v>
      </c>
      <c r="AE201" s="268"/>
    </row>
    <row r="202" spans="1:31" ht="17.100000000000001" customHeight="1">
      <c r="A202" s="243">
        <v>61</v>
      </c>
      <c r="B202" s="243">
        <v>9216</v>
      </c>
      <c r="C202" s="870" t="s">
        <v>8770</v>
      </c>
      <c r="D202" s="765"/>
      <c r="E202" s="765"/>
      <c r="F202" s="279"/>
      <c r="G202" s="278"/>
      <c r="H202" s="278"/>
      <c r="I202" s="279"/>
      <c r="J202" s="597"/>
      <c r="K202" s="654"/>
      <c r="L202" s="385"/>
      <c r="M202" s="774"/>
      <c r="N202" s="517"/>
      <c r="O202" s="517"/>
      <c r="P202" s="518"/>
      <c r="Q202" s="1648"/>
      <c r="R202" s="1620"/>
      <c r="S202" s="643"/>
      <c r="T202" s="643"/>
      <c r="U202" s="778"/>
      <c r="V202" s="525"/>
      <c r="W202" s="539"/>
      <c r="X202" s="1651"/>
      <c r="Y202" s="512"/>
      <c r="Z202" s="368"/>
      <c r="AA202" s="762" t="s">
        <v>167</v>
      </c>
      <c r="AB202" s="354">
        <v>5</v>
      </c>
      <c r="AC202" s="763" t="s">
        <v>168</v>
      </c>
      <c r="AD202" s="391">
        <f>ROUND(ROUND(ROUND(H152*P$188,0)*T200,0)*Z201,0)-AB202</f>
        <v>161</v>
      </c>
      <c r="AE202" s="268"/>
    </row>
    <row r="203" spans="1:31" ht="17.100000000000001" customHeight="1">
      <c r="A203" s="243">
        <v>61</v>
      </c>
      <c r="B203" s="243">
        <v>9217</v>
      </c>
      <c r="C203" s="870" t="s">
        <v>8771</v>
      </c>
      <c r="D203" s="765"/>
      <c r="E203" s="765"/>
      <c r="F203" s="279"/>
      <c r="G203" s="278"/>
      <c r="H203" s="278"/>
      <c r="I203" s="279"/>
      <c r="J203" s="597"/>
      <c r="K203" s="654"/>
      <c r="L203" s="385"/>
      <c r="M203" s="774"/>
      <c r="N203" s="517"/>
      <c r="O203" s="517"/>
      <c r="P203" s="518"/>
      <c r="Q203" s="798"/>
      <c r="R203" s="530"/>
      <c r="S203" s="530"/>
      <c r="T203" s="530"/>
      <c r="U203" s="1580" t="s">
        <v>4703</v>
      </c>
      <c r="V203" s="362" t="s">
        <v>163</v>
      </c>
      <c r="W203" s="356">
        <v>0.7</v>
      </c>
      <c r="X203" s="523"/>
      <c r="Y203" s="524"/>
      <c r="Z203" s="642"/>
      <c r="AA203" s="247"/>
      <c r="AB203" s="247"/>
      <c r="AC203" s="247"/>
      <c r="AD203" s="391">
        <f>ROUND(ROUND(ROUND(H152*P$188,0)*T200,0)*W203,0)</f>
        <v>137</v>
      </c>
      <c r="AE203" s="268"/>
    </row>
    <row r="204" spans="1:31" ht="17.100000000000001" customHeight="1">
      <c r="A204" s="243">
        <v>61</v>
      </c>
      <c r="B204" s="243">
        <v>9218</v>
      </c>
      <c r="C204" s="870" t="s">
        <v>8772</v>
      </c>
      <c r="D204" s="765"/>
      <c r="E204" s="765"/>
      <c r="F204" s="279"/>
      <c r="G204" s="278"/>
      <c r="H204" s="278"/>
      <c r="I204" s="279"/>
      <c r="J204" s="597"/>
      <c r="K204" s="654"/>
      <c r="L204" s="385"/>
      <c r="M204" s="774"/>
      <c r="N204" s="517"/>
      <c r="O204" s="517"/>
      <c r="P204" s="518"/>
      <c r="Q204" s="798"/>
      <c r="R204" s="530"/>
      <c r="S204" s="530"/>
      <c r="T204" s="530"/>
      <c r="U204" s="1620"/>
      <c r="V204" s="643"/>
      <c r="W204" s="365"/>
      <c r="X204" s="319"/>
      <c r="Y204" s="288"/>
      <c r="Z204" s="526"/>
      <c r="AA204" s="762" t="s">
        <v>167</v>
      </c>
      <c r="AB204" s="354">
        <v>5</v>
      </c>
      <c r="AC204" s="763" t="s">
        <v>168</v>
      </c>
      <c r="AD204" s="391">
        <f>ROUND(ROUND(ROUND(H152*P$188,0)*T200,0)*W203,0)-AB204</f>
        <v>132</v>
      </c>
      <c r="AE204" s="268"/>
    </row>
    <row r="205" spans="1:31" ht="17.100000000000001" customHeight="1">
      <c r="A205" s="243">
        <v>61</v>
      </c>
      <c r="B205" s="243">
        <v>9219</v>
      </c>
      <c r="C205" s="870" t="s">
        <v>8773</v>
      </c>
      <c r="D205" s="765"/>
      <c r="E205" s="765"/>
      <c r="F205" s="279"/>
      <c r="G205" s="278"/>
      <c r="H205" s="278"/>
      <c r="I205" s="279"/>
      <c r="J205" s="597"/>
      <c r="K205" s="654"/>
      <c r="L205" s="385"/>
      <c r="M205" s="774"/>
      <c r="N205" s="517"/>
      <c r="O205" s="517"/>
      <c r="P205" s="518"/>
      <c r="Q205" s="799"/>
      <c r="R205" s="643"/>
      <c r="S205" s="1644"/>
      <c r="T205" s="1644"/>
      <c r="U205" s="1620"/>
      <c r="V205" s="779"/>
      <c r="W205" s="780"/>
      <c r="X205" s="1684" t="s">
        <v>4700</v>
      </c>
      <c r="Y205" s="362" t="s">
        <v>163</v>
      </c>
      <c r="Z205" s="395">
        <v>0.85</v>
      </c>
      <c r="AA205" s="355"/>
      <c r="AB205" s="247"/>
      <c r="AC205" s="247"/>
      <c r="AD205" s="391">
        <f>ROUND(ROUND(ROUND(ROUND(H152*P$188,0)*T200,0)*W203,0)*Z205,0)</f>
        <v>116</v>
      </c>
      <c r="AE205" s="268"/>
    </row>
    <row r="206" spans="1:31" ht="17.100000000000001" customHeight="1">
      <c r="A206" s="243">
        <v>61</v>
      </c>
      <c r="B206" s="243">
        <v>9220</v>
      </c>
      <c r="C206" s="870" t="s">
        <v>8774</v>
      </c>
      <c r="D206" s="765"/>
      <c r="E206" s="765"/>
      <c r="F206" s="279"/>
      <c r="G206" s="278"/>
      <c r="H206" s="278"/>
      <c r="I206" s="279"/>
      <c r="J206" s="597"/>
      <c r="K206" s="654"/>
      <c r="L206" s="385"/>
      <c r="M206" s="774"/>
      <c r="N206" s="517"/>
      <c r="O206" s="517"/>
      <c r="P206" s="518"/>
      <c r="Q206" s="799"/>
      <c r="R206" s="643"/>
      <c r="S206" s="643"/>
      <c r="T206" s="643"/>
      <c r="U206" s="781"/>
      <c r="V206" s="537"/>
      <c r="W206" s="783"/>
      <c r="X206" s="1651"/>
      <c r="Y206" s="512"/>
      <c r="Z206" s="368"/>
      <c r="AA206" s="762" t="s">
        <v>167</v>
      </c>
      <c r="AB206" s="354">
        <v>5</v>
      </c>
      <c r="AC206" s="763" t="s">
        <v>168</v>
      </c>
      <c r="AD206" s="391">
        <f>ROUND(ROUND(ROUND(ROUND(H152*P$188,0)*T200,0)*W203,0)*Z205,0)-AB206</f>
        <v>111</v>
      </c>
      <c r="AE206" s="268"/>
    </row>
    <row r="207" spans="1:31" ht="17.100000000000001" customHeight="1">
      <c r="A207" s="243">
        <v>61</v>
      </c>
      <c r="B207" s="243">
        <v>9221</v>
      </c>
      <c r="C207" s="870" t="s">
        <v>8775</v>
      </c>
      <c r="D207" s="765"/>
      <c r="E207" s="765"/>
      <c r="F207" s="279"/>
      <c r="G207" s="278"/>
      <c r="H207" s="278"/>
      <c r="I207" s="279"/>
      <c r="J207" s="597"/>
      <c r="K207" s="654"/>
      <c r="L207" s="385"/>
      <c r="M207" s="774"/>
      <c r="N207" s="517"/>
      <c r="O207" s="517"/>
      <c r="P207" s="518"/>
      <c r="Q207" s="798"/>
      <c r="R207" s="643"/>
      <c r="S207" s="1646"/>
      <c r="T207" s="1647"/>
      <c r="U207" s="1580" t="s">
        <v>4708</v>
      </c>
      <c r="V207" s="643" t="s">
        <v>163</v>
      </c>
      <c r="W207" s="365">
        <v>0.85</v>
      </c>
      <c r="X207" s="523"/>
      <c r="Y207" s="524"/>
      <c r="Z207" s="642"/>
      <c r="AA207" s="247"/>
      <c r="AB207" s="247"/>
      <c r="AC207" s="247"/>
      <c r="AD207" s="391">
        <f>ROUND(ROUND(ROUND(H152*P$188,0)*T200,0)*W207,0)</f>
        <v>166</v>
      </c>
      <c r="AE207" s="268"/>
    </row>
    <row r="208" spans="1:31" ht="17.100000000000001" customHeight="1">
      <c r="A208" s="243">
        <v>61</v>
      </c>
      <c r="B208" s="243">
        <v>9222</v>
      </c>
      <c r="C208" s="870" t="s">
        <v>8776</v>
      </c>
      <c r="D208" s="765"/>
      <c r="E208" s="765"/>
      <c r="F208" s="279"/>
      <c r="G208" s="278"/>
      <c r="H208" s="278"/>
      <c r="I208" s="279"/>
      <c r="J208" s="597"/>
      <c r="K208" s="654"/>
      <c r="L208" s="385"/>
      <c r="M208" s="774"/>
      <c r="N208" s="517"/>
      <c r="O208" s="517"/>
      <c r="P208" s="518"/>
      <c r="Q208" s="798"/>
      <c r="R208" s="643"/>
      <c r="S208" s="365"/>
      <c r="T208" s="365"/>
      <c r="U208" s="1620"/>
      <c r="V208" s="643"/>
      <c r="W208" s="365"/>
      <c r="X208" s="319"/>
      <c r="Y208" s="288"/>
      <c r="Z208" s="526"/>
      <c r="AA208" s="762" t="s">
        <v>167</v>
      </c>
      <c r="AB208" s="354">
        <v>5</v>
      </c>
      <c r="AC208" s="763" t="s">
        <v>168</v>
      </c>
      <c r="AD208" s="391">
        <f>ROUND(ROUND(ROUND(H152*P$188,0)*T200,0)*W207,0)-AB208</f>
        <v>161</v>
      </c>
      <c r="AE208" s="268"/>
    </row>
    <row r="209" spans="1:31" ht="17.100000000000001" customHeight="1">
      <c r="A209" s="243">
        <v>61</v>
      </c>
      <c r="B209" s="243">
        <v>9223</v>
      </c>
      <c r="C209" s="870" t="s">
        <v>8777</v>
      </c>
      <c r="D209" s="765"/>
      <c r="E209" s="765"/>
      <c r="F209" s="279"/>
      <c r="G209" s="278"/>
      <c r="H209" s="278"/>
      <c r="I209" s="279"/>
      <c r="J209" s="597"/>
      <c r="K209" s="654"/>
      <c r="L209" s="385"/>
      <c r="M209" s="774"/>
      <c r="N209" s="517"/>
      <c r="O209" s="517"/>
      <c r="P209" s="518"/>
      <c r="Q209" s="799"/>
      <c r="R209" s="643"/>
      <c r="S209" s="365"/>
      <c r="T209" s="365"/>
      <c r="U209" s="1620"/>
      <c r="V209" s="779"/>
      <c r="W209" s="780"/>
      <c r="X209" s="1684" t="s">
        <v>4700</v>
      </c>
      <c r="Y209" s="362" t="s">
        <v>163</v>
      </c>
      <c r="Z209" s="395">
        <v>0.85</v>
      </c>
      <c r="AA209" s="355"/>
      <c r="AB209" s="247"/>
      <c r="AC209" s="247"/>
      <c r="AD209" s="391">
        <f>ROUND(ROUND(ROUND(ROUND(H152*P$188,0)*T200,0)*W207,0)*Z209,0)</f>
        <v>141</v>
      </c>
      <c r="AE209" s="268"/>
    </row>
    <row r="210" spans="1:31" ht="17.100000000000001" customHeight="1">
      <c r="A210" s="243">
        <v>61</v>
      </c>
      <c r="B210" s="243">
        <v>9224</v>
      </c>
      <c r="C210" s="870" t="s">
        <v>8778</v>
      </c>
      <c r="D210" s="765"/>
      <c r="E210" s="765"/>
      <c r="F210" s="279"/>
      <c r="G210" s="278"/>
      <c r="H210" s="278"/>
      <c r="I210" s="279"/>
      <c r="J210" s="597"/>
      <c r="K210" s="654"/>
      <c r="L210" s="385"/>
      <c r="M210" s="774"/>
      <c r="N210" s="517"/>
      <c r="O210" s="517"/>
      <c r="P210" s="518"/>
      <c r="Q210" s="798"/>
      <c r="R210" s="643"/>
      <c r="S210" s="643"/>
      <c r="T210" s="643"/>
      <c r="U210" s="1642"/>
      <c r="V210" s="537"/>
      <c r="W210" s="783"/>
      <c r="X210" s="1651"/>
      <c r="Y210" s="512"/>
      <c r="Z210" s="368"/>
      <c r="AA210" s="762" t="s">
        <v>167</v>
      </c>
      <c r="AB210" s="354">
        <v>5</v>
      </c>
      <c r="AC210" s="763" t="s">
        <v>168</v>
      </c>
      <c r="AD210" s="391">
        <f>ROUND(ROUND(ROUND(ROUND(H152*P$188,0)*T200,0)*W207,0)*Z209,0)-AB210</f>
        <v>136</v>
      </c>
      <c r="AE210" s="268"/>
    </row>
    <row r="211" spans="1:31" ht="17.100000000000001" customHeight="1">
      <c r="A211" s="243">
        <v>61</v>
      </c>
      <c r="B211" s="243">
        <v>9225</v>
      </c>
      <c r="C211" s="870" t="s">
        <v>8779</v>
      </c>
      <c r="D211" s="765"/>
      <c r="E211" s="765"/>
      <c r="F211" s="279"/>
      <c r="G211" s="278"/>
      <c r="H211" s="278"/>
      <c r="I211" s="279"/>
      <c r="J211" s="597"/>
      <c r="K211" s="654"/>
      <c r="L211" s="385"/>
      <c r="M211" s="774"/>
      <c r="N211" s="517"/>
      <c r="O211" s="517"/>
      <c r="P211" s="518"/>
      <c r="Q211" s="798"/>
      <c r="R211" s="1580" t="s">
        <v>165</v>
      </c>
      <c r="S211" s="775"/>
      <c r="T211" s="775"/>
      <c r="U211" s="359"/>
      <c r="V211" s="360"/>
      <c r="W211" s="361"/>
      <c r="X211" s="523"/>
      <c r="Y211" s="524"/>
      <c r="Z211" s="642"/>
      <c r="AA211" s="247"/>
      <c r="AB211" s="247"/>
      <c r="AC211" s="247"/>
      <c r="AD211" s="391">
        <f>ROUND(ROUND(H152*P$188,0)*T212,0)</f>
        <v>140</v>
      </c>
      <c r="AE211" s="268"/>
    </row>
    <row r="212" spans="1:31" ht="17.100000000000001" customHeight="1">
      <c r="A212" s="243">
        <v>61</v>
      </c>
      <c r="B212" s="243">
        <v>9226</v>
      </c>
      <c r="C212" s="870" t="s">
        <v>8780</v>
      </c>
      <c r="D212" s="765"/>
      <c r="E212" s="765"/>
      <c r="F212" s="279"/>
      <c r="G212" s="278"/>
      <c r="H212" s="278"/>
      <c r="I212" s="279"/>
      <c r="J212" s="597"/>
      <c r="K212" s="654"/>
      <c r="L212" s="385"/>
      <c r="M212" s="774"/>
      <c r="N212" s="517"/>
      <c r="O212" s="517"/>
      <c r="P212" s="518"/>
      <c r="Q212" s="797"/>
      <c r="R212" s="1620"/>
      <c r="S212" s="643" t="s">
        <v>163</v>
      </c>
      <c r="T212" s="365">
        <v>0.5</v>
      </c>
      <c r="U212" s="777"/>
      <c r="V212" s="639"/>
      <c r="W212" s="529"/>
      <c r="X212" s="516"/>
      <c r="Y212" s="517"/>
      <c r="Z212" s="526"/>
      <c r="AA212" s="762" t="s">
        <v>167</v>
      </c>
      <c r="AB212" s="354">
        <v>5</v>
      </c>
      <c r="AC212" s="763" t="s">
        <v>168</v>
      </c>
      <c r="AD212" s="391">
        <f>ROUND(ROUND(H152*P$188,0)*T212,0)-AB212</f>
        <v>135</v>
      </c>
      <c r="AE212" s="268"/>
    </row>
    <row r="213" spans="1:31" ht="17.100000000000001" customHeight="1">
      <c r="A213" s="243">
        <v>61</v>
      </c>
      <c r="B213" s="243">
        <v>9227</v>
      </c>
      <c r="C213" s="870" t="s">
        <v>8781</v>
      </c>
      <c r="D213" s="765"/>
      <c r="E213" s="765"/>
      <c r="F213" s="279"/>
      <c r="G213" s="278"/>
      <c r="H213" s="278"/>
      <c r="I213" s="279"/>
      <c r="J213" s="597"/>
      <c r="K213" s="654"/>
      <c r="L213" s="385"/>
      <c r="M213" s="774"/>
      <c r="N213" s="517"/>
      <c r="O213" s="517"/>
      <c r="P213" s="518"/>
      <c r="Q213" s="797"/>
      <c r="R213" s="1620"/>
      <c r="S213" s="530"/>
      <c r="T213" s="530"/>
      <c r="U213" s="777"/>
      <c r="V213" s="639"/>
      <c r="W213" s="529"/>
      <c r="X213" s="1684" t="s">
        <v>4700</v>
      </c>
      <c r="Y213" s="362" t="s">
        <v>163</v>
      </c>
      <c r="Z213" s="395">
        <v>0.85</v>
      </c>
      <c r="AA213" s="355"/>
      <c r="AB213" s="247"/>
      <c r="AC213" s="247"/>
      <c r="AD213" s="391">
        <f>ROUND(ROUND(ROUND(H152*P$188,0)*T212,0)*Z213,0)</f>
        <v>119</v>
      </c>
      <c r="AE213" s="268"/>
    </row>
    <row r="214" spans="1:31" ht="17.100000000000001" customHeight="1">
      <c r="A214" s="243">
        <v>61</v>
      </c>
      <c r="B214" s="243">
        <v>9228</v>
      </c>
      <c r="C214" s="870" t="s">
        <v>8782</v>
      </c>
      <c r="D214" s="765"/>
      <c r="E214" s="765"/>
      <c r="F214" s="279"/>
      <c r="G214" s="278"/>
      <c r="H214" s="278"/>
      <c r="I214" s="279"/>
      <c r="J214" s="597"/>
      <c r="K214" s="654"/>
      <c r="L214" s="385"/>
      <c r="M214" s="774"/>
      <c r="N214" s="517"/>
      <c r="O214" s="517"/>
      <c r="P214" s="518"/>
      <c r="Q214" s="797"/>
      <c r="R214" s="1620"/>
      <c r="S214" s="643"/>
      <c r="T214" s="643"/>
      <c r="U214" s="778"/>
      <c r="V214" s="525"/>
      <c r="W214" s="539"/>
      <c r="X214" s="1651"/>
      <c r="Y214" s="512"/>
      <c r="Z214" s="368"/>
      <c r="AA214" s="762" t="s">
        <v>167</v>
      </c>
      <c r="AB214" s="354">
        <v>5</v>
      </c>
      <c r="AC214" s="763" t="s">
        <v>168</v>
      </c>
      <c r="AD214" s="391">
        <f>ROUND(ROUND(ROUND(H152*P$188,0)*T212,0)*Z213,0)-AB214</f>
        <v>114</v>
      </c>
      <c r="AE214" s="268"/>
    </row>
    <row r="215" spans="1:31" ht="17.100000000000001" customHeight="1">
      <c r="A215" s="243">
        <v>61</v>
      </c>
      <c r="B215" s="243">
        <v>9229</v>
      </c>
      <c r="C215" s="870" t="s">
        <v>8783</v>
      </c>
      <c r="D215" s="765"/>
      <c r="E215" s="765"/>
      <c r="F215" s="279"/>
      <c r="G215" s="278"/>
      <c r="H215" s="278"/>
      <c r="I215" s="279"/>
      <c r="J215" s="597"/>
      <c r="K215" s="654"/>
      <c r="L215" s="385"/>
      <c r="M215" s="774"/>
      <c r="N215" s="517"/>
      <c r="O215" s="517"/>
      <c r="P215" s="518"/>
      <c r="Q215" s="798"/>
      <c r="R215" s="530"/>
      <c r="S215" s="530"/>
      <c r="T215" s="530"/>
      <c r="U215" s="1580" t="s">
        <v>4703</v>
      </c>
      <c r="V215" s="362" t="s">
        <v>163</v>
      </c>
      <c r="W215" s="356">
        <v>0.7</v>
      </c>
      <c r="X215" s="523"/>
      <c r="Y215" s="524"/>
      <c r="Z215" s="642"/>
      <c r="AA215" s="247"/>
      <c r="AB215" s="247"/>
      <c r="AC215" s="247"/>
      <c r="AD215" s="391">
        <f>ROUND(ROUND(ROUND(H152*P$188,0)*T212,0)*W215,0)</f>
        <v>98</v>
      </c>
      <c r="AE215" s="268"/>
    </row>
    <row r="216" spans="1:31" ht="17.100000000000001" customHeight="1">
      <c r="A216" s="243">
        <v>61</v>
      </c>
      <c r="B216" s="243">
        <v>9230</v>
      </c>
      <c r="C216" s="870" t="s">
        <v>8784</v>
      </c>
      <c r="D216" s="765"/>
      <c r="E216" s="765"/>
      <c r="F216" s="279"/>
      <c r="G216" s="278"/>
      <c r="H216" s="278"/>
      <c r="I216" s="279"/>
      <c r="J216" s="597"/>
      <c r="K216" s="654"/>
      <c r="L216" s="385"/>
      <c r="M216" s="774"/>
      <c r="N216" s="517"/>
      <c r="O216" s="517"/>
      <c r="P216" s="518"/>
      <c r="Q216" s="798"/>
      <c r="R216" s="530"/>
      <c r="S216" s="530"/>
      <c r="T216" s="530"/>
      <c r="U216" s="1620"/>
      <c r="V216" s="643"/>
      <c r="W216" s="365"/>
      <c r="X216" s="319"/>
      <c r="Y216" s="288"/>
      <c r="Z216" s="526"/>
      <c r="AA216" s="762" t="s">
        <v>167</v>
      </c>
      <c r="AB216" s="354">
        <v>5</v>
      </c>
      <c r="AC216" s="763" t="s">
        <v>168</v>
      </c>
      <c r="AD216" s="391">
        <f>ROUND(ROUND(ROUND(H152*P$188,0)*T212,0)*W215,0)-AB216</f>
        <v>93</v>
      </c>
      <c r="AE216" s="268"/>
    </row>
    <row r="217" spans="1:31" ht="17.100000000000001" customHeight="1">
      <c r="A217" s="243">
        <v>61</v>
      </c>
      <c r="B217" s="243">
        <v>9231</v>
      </c>
      <c r="C217" s="870" t="s">
        <v>8785</v>
      </c>
      <c r="D217" s="765"/>
      <c r="E217" s="765"/>
      <c r="F217" s="279"/>
      <c r="G217" s="278"/>
      <c r="H217" s="278"/>
      <c r="I217" s="279"/>
      <c r="J217" s="597"/>
      <c r="K217" s="654"/>
      <c r="L217" s="385"/>
      <c r="M217" s="774"/>
      <c r="N217" s="517"/>
      <c r="O217" s="517"/>
      <c r="P217" s="518"/>
      <c r="Q217" s="799"/>
      <c r="R217" s="643"/>
      <c r="S217" s="1644"/>
      <c r="T217" s="1644"/>
      <c r="U217" s="1620"/>
      <c r="V217" s="779"/>
      <c r="W217" s="780"/>
      <c r="X217" s="1684" t="s">
        <v>4700</v>
      </c>
      <c r="Y217" s="362" t="s">
        <v>163</v>
      </c>
      <c r="Z217" s="395">
        <v>0.85</v>
      </c>
      <c r="AA217" s="355"/>
      <c r="AB217" s="247"/>
      <c r="AC217" s="247"/>
      <c r="AD217" s="391">
        <f>ROUND(ROUND(ROUND(ROUND(H152*P$188,0)*T212,0)*W215,0)*Z217,0)</f>
        <v>83</v>
      </c>
      <c r="AE217" s="268"/>
    </row>
    <row r="218" spans="1:31" ht="17.100000000000001" customHeight="1">
      <c r="A218" s="243">
        <v>61</v>
      </c>
      <c r="B218" s="243">
        <v>9232</v>
      </c>
      <c r="C218" s="870" t="s">
        <v>8786</v>
      </c>
      <c r="D218" s="765"/>
      <c r="E218" s="765"/>
      <c r="F218" s="279"/>
      <c r="G218" s="278"/>
      <c r="H218" s="278"/>
      <c r="I218" s="279"/>
      <c r="J218" s="597"/>
      <c r="K218" s="654"/>
      <c r="L218" s="385"/>
      <c r="M218" s="774"/>
      <c r="N218" s="517"/>
      <c r="O218" s="517"/>
      <c r="P218" s="518"/>
      <c r="Q218" s="799"/>
      <c r="R218" s="643"/>
      <c r="S218" s="643"/>
      <c r="T218" s="643"/>
      <c r="U218" s="781"/>
      <c r="V218" s="537"/>
      <c r="W218" s="783"/>
      <c r="X218" s="1651"/>
      <c r="Y218" s="512"/>
      <c r="Z218" s="368"/>
      <c r="AA218" s="762" t="s">
        <v>167</v>
      </c>
      <c r="AB218" s="354">
        <v>5</v>
      </c>
      <c r="AC218" s="763" t="s">
        <v>168</v>
      </c>
      <c r="AD218" s="391">
        <f>ROUND(ROUND(ROUND(ROUND(H152*P$188,0)*T212,0)*W215,0)*Z217,0)-AB218</f>
        <v>78</v>
      </c>
      <c r="AE218" s="268"/>
    </row>
    <row r="219" spans="1:31" ht="17.100000000000001" customHeight="1">
      <c r="A219" s="243">
        <v>61</v>
      </c>
      <c r="B219" s="243">
        <v>9233</v>
      </c>
      <c r="C219" s="870" t="s">
        <v>8787</v>
      </c>
      <c r="D219" s="765"/>
      <c r="E219" s="765"/>
      <c r="F219" s="279"/>
      <c r="G219" s="278"/>
      <c r="H219" s="278"/>
      <c r="I219" s="279"/>
      <c r="J219" s="597"/>
      <c r="K219" s="654"/>
      <c r="L219" s="385"/>
      <c r="M219" s="774"/>
      <c r="N219" s="517"/>
      <c r="O219" s="517"/>
      <c r="P219" s="518"/>
      <c r="Q219" s="798"/>
      <c r="R219" s="643"/>
      <c r="S219" s="1646"/>
      <c r="T219" s="1647"/>
      <c r="U219" s="1580" t="s">
        <v>4708</v>
      </c>
      <c r="V219" s="643" t="s">
        <v>163</v>
      </c>
      <c r="W219" s="366">
        <v>0.85</v>
      </c>
      <c r="X219" s="523"/>
      <c r="Y219" s="524"/>
      <c r="Z219" s="642"/>
      <c r="AA219" s="247"/>
      <c r="AB219" s="247"/>
      <c r="AC219" s="247"/>
      <c r="AD219" s="391">
        <f>ROUND(ROUND(ROUND(H152*P$188,0)*T212,0)*W219,0)</f>
        <v>119</v>
      </c>
      <c r="AE219" s="268"/>
    </row>
    <row r="220" spans="1:31" ht="17.100000000000001" customHeight="1">
      <c r="A220" s="243">
        <v>61</v>
      </c>
      <c r="B220" s="243">
        <v>9234</v>
      </c>
      <c r="C220" s="870" t="s">
        <v>8788</v>
      </c>
      <c r="D220" s="765"/>
      <c r="E220" s="765"/>
      <c r="F220" s="279"/>
      <c r="G220" s="278"/>
      <c r="H220" s="278"/>
      <c r="I220" s="279"/>
      <c r="J220" s="597"/>
      <c r="K220" s="654"/>
      <c r="L220" s="385"/>
      <c r="M220" s="774"/>
      <c r="N220" s="517"/>
      <c r="O220" s="517"/>
      <c r="P220" s="518"/>
      <c r="Q220" s="798"/>
      <c r="R220" s="643"/>
      <c r="S220" s="365"/>
      <c r="T220" s="365"/>
      <c r="U220" s="1620"/>
      <c r="V220" s="643"/>
      <c r="W220" s="366"/>
      <c r="X220" s="319"/>
      <c r="Y220" s="288"/>
      <c r="Z220" s="526"/>
      <c r="AA220" s="762" t="s">
        <v>167</v>
      </c>
      <c r="AB220" s="354">
        <v>5</v>
      </c>
      <c r="AC220" s="763" t="s">
        <v>168</v>
      </c>
      <c r="AD220" s="391">
        <f>ROUND(ROUND(ROUND(H152*P$188,0)*T212,0)*W219,0)-AB220</f>
        <v>114</v>
      </c>
      <c r="AE220" s="268"/>
    </row>
    <row r="221" spans="1:31" ht="17.100000000000001" customHeight="1">
      <c r="A221" s="243">
        <v>61</v>
      </c>
      <c r="B221" s="243">
        <v>9235</v>
      </c>
      <c r="C221" s="870" t="s">
        <v>8789</v>
      </c>
      <c r="D221" s="765"/>
      <c r="E221" s="765"/>
      <c r="F221" s="279"/>
      <c r="G221" s="278"/>
      <c r="H221" s="278"/>
      <c r="I221" s="279"/>
      <c r="J221" s="597"/>
      <c r="K221" s="654"/>
      <c r="L221" s="385"/>
      <c r="M221" s="774"/>
      <c r="N221" s="517"/>
      <c r="O221" s="517"/>
      <c r="P221" s="518"/>
      <c r="Q221" s="799"/>
      <c r="R221" s="643"/>
      <c r="S221" s="365"/>
      <c r="T221" s="365"/>
      <c r="U221" s="1620"/>
      <c r="V221" s="779"/>
      <c r="W221" s="780"/>
      <c r="X221" s="1684" t="s">
        <v>4700</v>
      </c>
      <c r="Y221" s="362" t="s">
        <v>163</v>
      </c>
      <c r="Z221" s="395">
        <v>0.85</v>
      </c>
      <c r="AA221" s="355"/>
      <c r="AB221" s="247"/>
      <c r="AC221" s="247"/>
      <c r="AD221" s="391">
        <f>ROUND(ROUND(ROUND(ROUND(H152*P$188,0)*T212,0)*W219,0)*Z221,0)</f>
        <v>101</v>
      </c>
      <c r="AE221" s="268"/>
    </row>
    <row r="222" spans="1:31" ht="17.100000000000001" customHeight="1">
      <c r="A222" s="243">
        <v>61</v>
      </c>
      <c r="B222" s="243">
        <v>9236</v>
      </c>
      <c r="C222" s="870" t="s">
        <v>8790</v>
      </c>
      <c r="D222" s="765"/>
      <c r="E222" s="765"/>
      <c r="F222" s="279"/>
      <c r="G222" s="278"/>
      <c r="H222" s="278"/>
      <c r="I222" s="279"/>
      <c r="J222" s="890"/>
      <c r="K222" s="667"/>
      <c r="L222" s="226"/>
      <c r="M222" s="467"/>
      <c r="N222" s="288"/>
      <c r="O222" s="288"/>
      <c r="P222" s="526"/>
      <c r="Q222" s="506"/>
      <c r="R222" s="788"/>
      <c r="S222" s="512"/>
      <c r="T222" s="789"/>
      <c r="U222" s="1642"/>
      <c r="V222" s="537"/>
      <c r="W222" s="783"/>
      <c r="X222" s="1651"/>
      <c r="Y222" s="512"/>
      <c r="Z222" s="368"/>
      <c r="AA222" s="762" t="s">
        <v>167</v>
      </c>
      <c r="AB222" s="354">
        <v>5</v>
      </c>
      <c r="AC222" s="763" t="s">
        <v>168</v>
      </c>
      <c r="AD222" s="391">
        <f>ROUND(ROUND(ROUND(ROUND(H152*P$188,0)*T212,0)*W219,0)*Z221,0)-AB222</f>
        <v>96</v>
      </c>
      <c r="AE222" s="268"/>
    </row>
    <row r="223" spans="1:31" ht="17.100000000000001" customHeight="1">
      <c r="A223" s="229">
        <v>61</v>
      </c>
      <c r="B223" s="229">
        <v>9711</v>
      </c>
      <c r="C223" s="871" t="s">
        <v>8791</v>
      </c>
      <c r="D223" s="765"/>
      <c r="E223" s="765"/>
      <c r="F223" s="279"/>
      <c r="G223" s="278"/>
      <c r="H223" s="278"/>
      <c r="I223" s="279"/>
      <c r="J223" s="1611" t="s">
        <v>5845</v>
      </c>
      <c r="K223" s="784"/>
      <c r="L223" s="872"/>
      <c r="M223" s="1696" t="s">
        <v>8647</v>
      </c>
      <c r="N223" s="1698" t="s">
        <v>162</v>
      </c>
      <c r="O223" s="232"/>
      <c r="P223" s="232"/>
      <c r="Q223" s="245"/>
      <c r="R223" s="208"/>
      <c r="S223" s="208"/>
      <c r="T223" s="208"/>
      <c r="U223" s="611"/>
      <c r="V223" s="301"/>
      <c r="W223" s="208"/>
      <c r="X223" s="231"/>
      <c r="Y223" s="232"/>
      <c r="Z223" s="314"/>
      <c r="AA223" s="257"/>
      <c r="AB223" s="257"/>
      <c r="AC223" s="257"/>
      <c r="AD223" s="473">
        <f>ROUND(ROUND(H152+K224,0)*P$224,0)</f>
        <v>396</v>
      </c>
      <c r="AE223" s="268"/>
    </row>
    <row r="224" spans="1:31" ht="17.100000000000001" customHeight="1">
      <c r="A224" s="243">
        <v>61</v>
      </c>
      <c r="B224" s="243">
        <v>9237</v>
      </c>
      <c r="C224" s="870" t="s">
        <v>8792</v>
      </c>
      <c r="D224" s="764"/>
      <c r="E224" s="764"/>
      <c r="F224" s="378"/>
      <c r="G224" s="377"/>
      <c r="H224" s="377"/>
      <c r="I224" s="378"/>
      <c r="J224" s="1613"/>
      <c r="K224" s="214">
        <v>8</v>
      </c>
      <c r="L224" s="345" t="s">
        <v>16</v>
      </c>
      <c r="M224" s="1697"/>
      <c r="N224" s="1699"/>
      <c r="O224" s="214" t="s">
        <v>163</v>
      </c>
      <c r="P224" s="609">
        <v>0.7</v>
      </c>
      <c r="Q224" s="245"/>
      <c r="R224" s="208"/>
      <c r="S224" s="208"/>
      <c r="T224" s="208"/>
      <c r="U224" s="611"/>
      <c r="V224" s="301"/>
      <c r="W224" s="208"/>
      <c r="X224" s="245"/>
      <c r="Y224" s="208"/>
      <c r="Z224" s="226"/>
      <c r="AA224" s="762" t="s">
        <v>167</v>
      </c>
      <c r="AB224" s="354">
        <v>5</v>
      </c>
      <c r="AC224" s="763" t="s">
        <v>168</v>
      </c>
      <c r="AD224" s="391">
        <f>ROUND(ROUND(H152+K224,0)*P$224,0)-AB224</f>
        <v>391</v>
      </c>
      <c r="AE224" s="268"/>
    </row>
    <row r="225" spans="1:31" ht="17.100000000000001" customHeight="1">
      <c r="A225" s="243">
        <v>61</v>
      </c>
      <c r="B225" s="243">
        <v>9238</v>
      </c>
      <c r="C225" s="870" t="s">
        <v>8793</v>
      </c>
      <c r="D225" s="764"/>
      <c r="E225" s="764"/>
      <c r="F225" s="378"/>
      <c r="G225" s="377"/>
      <c r="H225" s="377"/>
      <c r="I225" s="378"/>
      <c r="J225" s="1613"/>
      <c r="K225" s="654"/>
      <c r="L225" s="385"/>
      <c r="M225" s="1697"/>
      <c r="N225" s="1699"/>
      <c r="O225" s="208"/>
      <c r="P225" s="385"/>
      <c r="Q225" s="245"/>
      <c r="R225" s="208"/>
      <c r="S225" s="208"/>
      <c r="T225" s="208"/>
      <c r="U225" s="611"/>
      <c r="V225" s="301"/>
      <c r="W225" s="385"/>
      <c r="X225" s="1684" t="s">
        <v>4700</v>
      </c>
      <c r="Y225" s="362" t="s">
        <v>163</v>
      </c>
      <c r="Z225" s="395">
        <v>0.85</v>
      </c>
      <c r="AA225" s="355"/>
      <c r="AB225" s="247"/>
      <c r="AC225" s="247"/>
      <c r="AD225" s="391">
        <f>ROUND(ROUND(ROUND(H152+K224,0)*P$224,0)*Z225,0)</f>
        <v>337</v>
      </c>
      <c r="AE225" s="268"/>
    </row>
    <row r="226" spans="1:31" ht="17.100000000000001" customHeight="1">
      <c r="A226" s="243">
        <v>61</v>
      </c>
      <c r="B226" s="243">
        <v>9239</v>
      </c>
      <c r="C226" s="870" t="s">
        <v>8794</v>
      </c>
      <c r="D226" s="764"/>
      <c r="E226" s="764"/>
      <c r="F226" s="279"/>
      <c r="G226" s="278"/>
      <c r="H226" s="278"/>
      <c r="I226" s="279"/>
      <c r="J226" s="1613"/>
      <c r="K226" s="654"/>
      <c r="L226" s="385"/>
      <c r="M226" s="1697"/>
      <c r="N226" s="1699"/>
      <c r="O226" s="208"/>
      <c r="P226" s="385"/>
      <c r="Q226" s="245"/>
      <c r="R226" s="208"/>
      <c r="S226" s="208"/>
      <c r="T226" s="208"/>
      <c r="U226" s="761"/>
      <c r="V226" s="304"/>
      <c r="W226" s="226"/>
      <c r="X226" s="1651"/>
      <c r="Y226" s="512"/>
      <c r="Z226" s="368"/>
      <c r="AA226" s="762" t="s">
        <v>167</v>
      </c>
      <c r="AB226" s="354">
        <v>5</v>
      </c>
      <c r="AC226" s="763" t="s">
        <v>168</v>
      </c>
      <c r="AD226" s="391">
        <f>ROUND(ROUND(ROUND(H152+K224,0)*P$224,0)*Z225,0)-AB226</f>
        <v>332</v>
      </c>
      <c r="AE226" s="268"/>
    </row>
    <row r="227" spans="1:31" ht="17.100000000000001" customHeight="1">
      <c r="A227" s="229">
        <v>61</v>
      </c>
      <c r="B227" s="229">
        <v>9712</v>
      </c>
      <c r="C227" s="871" t="s">
        <v>8795</v>
      </c>
      <c r="D227" s="764"/>
      <c r="E227" s="764"/>
      <c r="F227" s="279"/>
      <c r="G227" s="278"/>
      <c r="H227" s="278"/>
      <c r="I227" s="279"/>
      <c r="J227" s="597"/>
      <c r="K227" s="654"/>
      <c r="L227" s="385"/>
      <c r="M227" s="1697"/>
      <c r="N227" s="208"/>
      <c r="O227" s="208"/>
      <c r="P227" s="385"/>
      <c r="Q227" s="245"/>
      <c r="R227" s="208"/>
      <c r="S227" s="208"/>
      <c r="T227" s="208"/>
      <c r="U227" s="1542" t="s">
        <v>4703</v>
      </c>
      <c r="V227" s="372" t="s">
        <v>163</v>
      </c>
      <c r="W227" s="373">
        <v>0.7</v>
      </c>
      <c r="X227" s="231"/>
      <c r="Y227" s="232"/>
      <c r="Z227" s="314"/>
      <c r="AA227" s="257"/>
      <c r="AB227" s="257"/>
      <c r="AC227" s="257"/>
      <c r="AD227" s="473">
        <f>ROUND(ROUND(ROUND(H152+K224,0)*P$224,0)*W227,0)</f>
        <v>277</v>
      </c>
      <c r="AE227" s="268"/>
    </row>
    <row r="228" spans="1:31" ht="17.100000000000001" customHeight="1">
      <c r="A228" s="243">
        <v>61</v>
      </c>
      <c r="B228" s="243">
        <v>9240</v>
      </c>
      <c r="C228" s="870" t="s">
        <v>8796</v>
      </c>
      <c r="D228" s="764"/>
      <c r="E228" s="764"/>
      <c r="F228" s="279"/>
      <c r="G228" s="278"/>
      <c r="H228" s="208"/>
      <c r="I228" s="388"/>
      <c r="J228" s="597"/>
      <c r="K228" s="654"/>
      <c r="L228" s="385"/>
      <c r="M228" s="1697"/>
      <c r="N228" s="208"/>
      <c r="O228" s="208"/>
      <c r="P228" s="385"/>
      <c r="Q228" s="245"/>
      <c r="R228" s="208"/>
      <c r="S228" s="208"/>
      <c r="T228" s="208"/>
      <c r="U228" s="1545"/>
      <c r="V228" s="214"/>
      <c r="W228" s="609"/>
      <c r="X228" s="281"/>
      <c r="Y228" s="216"/>
      <c r="Z228" s="226"/>
      <c r="AA228" s="762" t="s">
        <v>167</v>
      </c>
      <c r="AB228" s="354">
        <v>5</v>
      </c>
      <c r="AC228" s="763" t="s">
        <v>168</v>
      </c>
      <c r="AD228" s="391">
        <f>ROUND(ROUND(ROUND(H152+K224,0)*P$224,0)*W227,0)-AB228</f>
        <v>272</v>
      </c>
      <c r="AE228" s="268"/>
    </row>
    <row r="229" spans="1:31" ht="17.100000000000001" customHeight="1">
      <c r="A229" s="243">
        <v>61</v>
      </c>
      <c r="B229" s="243">
        <v>9241</v>
      </c>
      <c r="C229" s="870" t="s">
        <v>8797</v>
      </c>
      <c r="D229" s="765"/>
      <c r="E229" s="764"/>
      <c r="F229" s="791"/>
      <c r="G229" s="406"/>
      <c r="H229" s="208"/>
      <c r="I229" s="388"/>
      <c r="J229" s="597"/>
      <c r="K229" s="654"/>
      <c r="L229" s="385"/>
      <c r="M229" s="1697"/>
      <c r="N229" s="208"/>
      <c r="O229" s="208"/>
      <c r="P229" s="385"/>
      <c r="Q229" s="245"/>
      <c r="R229" s="208"/>
      <c r="S229" s="208"/>
      <c r="T229" s="208"/>
      <c r="U229" s="1545"/>
      <c r="V229" s="302"/>
      <c r="W229" s="766"/>
      <c r="X229" s="1684" t="s">
        <v>4700</v>
      </c>
      <c r="Y229" s="362" t="s">
        <v>163</v>
      </c>
      <c r="Z229" s="395">
        <v>0.85</v>
      </c>
      <c r="AA229" s="355"/>
      <c r="AB229" s="247"/>
      <c r="AC229" s="247"/>
      <c r="AD229" s="391">
        <f>ROUND(ROUND(ROUND(ROUND(H152+K224,0)*P$224,0)*W227,0)*Z229,0)</f>
        <v>235</v>
      </c>
      <c r="AE229" s="268"/>
    </row>
    <row r="230" spans="1:31" ht="17.100000000000001" customHeight="1">
      <c r="A230" s="243">
        <v>61</v>
      </c>
      <c r="B230" s="243">
        <v>9242</v>
      </c>
      <c r="C230" s="870" t="s">
        <v>8798</v>
      </c>
      <c r="D230" s="765"/>
      <c r="E230" s="764"/>
      <c r="F230" s="791"/>
      <c r="G230" s="406"/>
      <c r="H230" s="208"/>
      <c r="I230" s="388"/>
      <c r="J230" s="597"/>
      <c r="K230" s="654"/>
      <c r="L230" s="385"/>
      <c r="M230" s="1697"/>
      <c r="N230" s="208"/>
      <c r="O230" s="208"/>
      <c r="P230" s="385"/>
      <c r="Q230" s="245"/>
      <c r="R230" s="208"/>
      <c r="S230" s="208"/>
      <c r="T230" s="208"/>
      <c r="U230" s="399"/>
      <c r="V230" s="305"/>
      <c r="W230" s="768"/>
      <c r="X230" s="1651"/>
      <c r="Y230" s="512"/>
      <c r="Z230" s="368"/>
      <c r="AA230" s="762" t="s">
        <v>167</v>
      </c>
      <c r="AB230" s="354">
        <v>5</v>
      </c>
      <c r="AC230" s="763" t="s">
        <v>168</v>
      </c>
      <c r="AD230" s="391">
        <f>ROUND(ROUND(ROUND(ROUND(H152+K224,0)*P$224,0)*W227,0)*Z229,0)-AB230</f>
        <v>230</v>
      </c>
      <c r="AE230" s="268"/>
    </row>
    <row r="231" spans="1:31" ht="17.100000000000001" customHeight="1">
      <c r="A231" s="229">
        <v>61</v>
      </c>
      <c r="B231" s="229">
        <v>9713</v>
      </c>
      <c r="C231" s="871" t="s">
        <v>8799</v>
      </c>
      <c r="D231" s="765"/>
      <c r="E231" s="764"/>
      <c r="F231" s="791"/>
      <c r="G231" s="406"/>
      <c r="H231" s="208"/>
      <c r="I231" s="388"/>
      <c r="J231" s="597"/>
      <c r="K231" s="654"/>
      <c r="L231" s="385"/>
      <c r="M231" s="1697"/>
      <c r="N231" s="208"/>
      <c r="O231" s="208"/>
      <c r="P231" s="385"/>
      <c r="Q231" s="245"/>
      <c r="R231" s="208"/>
      <c r="S231" s="208"/>
      <c r="T231" s="385"/>
      <c r="U231" s="1542" t="s">
        <v>4708</v>
      </c>
      <c r="V231" s="214" t="s">
        <v>163</v>
      </c>
      <c r="W231" s="609">
        <v>0.85</v>
      </c>
      <c r="X231" s="231"/>
      <c r="Y231" s="232"/>
      <c r="Z231" s="314"/>
      <c r="AA231" s="257"/>
      <c r="AB231" s="257"/>
      <c r="AC231" s="257"/>
      <c r="AD231" s="473">
        <f>ROUND(ROUND(ROUND(H152+K224,0)*P$224,0)*W231,0)</f>
        <v>337</v>
      </c>
      <c r="AE231" s="268"/>
    </row>
    <row r="232" spans="1:31" ht="17.100000000000001" customHeight="1">
      <c r="A232" s="243">
        <v>61</v>
      </c>
      <c r="B232" s="243">
        <v>9243</v>
      </c>
      <c r="C232" s="870" t="s">
        <v>8800</v>
      </c>
      <c r="D232" s="765"/>
      <c r="E232" s="764"/>
      <c r="F232" s="791"/>
      <c r="G232" s="406"/>
      <c r="H232" s="208"/>
      <c r="I232" s="388"/>
      <c r="J232" s="597"/>
      <c r="K232" s="654"/>
      <c r="L232" s="385"/>
      <c r="M232" s="774"/>
      <c r="N232" s="208"/>
      <c r="O232" s="208"/>
      <c r="P232" s="385"/>
      <c r="Q232" s="245"/>
      <c r="R232" s="208"/>
      <c r="S232" s="208"/>
      <c r="T232" s="208"/>
      <c r="U232" s="1545"/>
      <c r="V232" s="214"/>
      <c r="W232" s="609"/>
      <c r="X232" s="281"/>
      <c r="Y232" s="216"/>
      <c r="Z232" s="226"/>
      <c r="AA232" s="762" t="s">
        <v>167</v>
      </c>
      <c r="AB232" s="354">
        <v>5</v>
      </c>
      <c r="AC232" s="763" t="s">
        <v>168</v>
      </c>
      <c r="AD232" s="391">
        <f>ROUND(ROUND(ROUND(H152+K224,0)*P$224,0)*W231,0)-AB232</f>
        <v>332</v>
      </c>
      <c r="AE232" s="268"/>
    </row>
    <row r="233" spans="1:31" ht="17.100000000000001" customHeight="1">
      <c r="A233" s="243">
        <v>61</v>
      </c>
      <c r="B233" s="243">
        <v>9244</v>
      </c>
      <c r="C233" s="870" t="s">
        <v>8801</v>
      </c>
      <c r="D233" s="765"/>
      <c r="E233" s="764"/>
      <c r="F233" s="279"/>
      <c r="G233" s="278"/>
      <c r="H233" s="278"/>
      <c r="I233" s="279"/>
      <c r="J233" s="597"/>
      <c r="K233" s="654"/>
      <c r="L233" s="385"/>
      <c r="M233" s="774"/>
      <c r="N233" s="208"/>
      <c r="O233" s="208"/>
      <c r="P233" s="385"/>
      <c r="Q233" s="245"/>
      <c r="R233" s="208"/>
      <c r="S233" s="208"/>
      <c r="T233" s="208"/>
      <c r="U233" s="1545"/>
      <c r="V233" s="302"/>
      <c r="W233" s="766"/>
      <c r="X233" s="1684" t="s">
        <v>4700</v>
      </c>
      <c r="Y233" s="362" t="s">
        <v>163</v>
      </c>
      <c r="Z233" s="395">
        <v>0.85</v>
      </c>
      <c r="AA233" s="355"/>
      <c r="AB233" s="247"/>
      <c r="AC233" s="247"/>
      <c r="AD233" s="391">
        <f>ROUND(ROUND(ROUND(ROUND(H152+K224,0)*P$224,0)*W231,0)*Z233,0)</f>
        <v>286</v>
      </c>
      <c r="AE233" s="268"/>
    </row>
    <row r="234" spans="1:31" ht="17.100000000000001" customHeight="1">
      <c r="A234" s="243">
        <v>61</v>
      </c>
      <c r="B234" s="243">
        <v>9245</v>
      </c>
      <c r="C234" s="870" t="s">
        <v>8802</v>
      </c>
      <c r="D234" s="765"/>
      <c r="E234" s="764"/>
      <c r="F234" s="279"/>
      <c r="G234" s="278"/>
      <c r="H234" s="278"/>
      <c r="I234" s="279"/>
      <c r="J234" s="597"/>
      <c r="K234" s="654"/>
      <c r="L234" s="385"/>
      <c r="M234" s="774"/>
      <c r="N234" s="208"/>
      <c r="O234" s="208"/>
      <c r="P234" s="385"/>
      <c r="Q234" s="281"/>
      <c r="R234" s="216"/>
      <c r="S234" s="216"/>
      <c r="T234" s="216"/>
      <c r="U234" s="1563"/>
      <c r="V234" s="305"/>
      <c r="W234" s="768"/>
      <c r="X234" s="1651"/>
      <c r="Y234" s="512"/>
      <c r="Z234" s="368"/>
      <c r="AA234" s="762" t="s">
        <v>167</v>
      </c>
      <c r="AB234" s="354">
        <v>5</v>
      </c>
      <c r="AC234" s="763" t="s">
        <v>168</v>
      </c>
      <c r="AD234" s="391">
        <f>ROUND(ROUND(ROUND(ROUND(H152+K224,0)*P$224,0)*W231,0)*Z233,0)-AB234</f>
        <v>281</v>
      </c>
      <c r="AE234" s="268"/>
    </row>
    <row r="235" spans="1:31" ht="17.100000000000001" customHeight="1">
      <c r="A235" s="229">
        <v>61</v>
      </c>
      <c r="B235" s="229">
        <v>9714</v>
      </c>
      <c r="C235" s="871" t="s">
        <v>8803</v>
      </c>
      <c r="D235" s="765"/>
      <c r="E235" s="765"/>
      <c r="F235" s="279"/>
      <c r="G235" s="278"/>
      <c r="H235" s="278"/>
      <c r="I235" s="279"/>
      <c r="J235" s="597"/>
      <c r="K235" s="654"/>
      <c r="L235" s="385"/>
      <c r="M235" s="774"/>
      <c r="N235" s="208"/>
      <c r="O235" s="208"/>
      <c r="P235" s="385"/>
      <c r="Q235" s="1539" t="s">
        <v>4713</v>
      </c>
      <c r="R235" s="1608" t="s">
        <v>162</v>
      </c>
      <c r="S235" s="769"/>
      <c r="T235" s="769"/>
      <c r="U235" s="340"/>
      <c r="V235" s="338"/>
      <c r="W235" s="334"/>
      <c r="X235" s="231"/>
      <c r="Y235" s="232"/>
      <c r="Z235" s="314"/>
      <c r="AA235" s="257"/>
      <c r="AB235" s="257"/>
      <c r="AC235" s="257"/>
      <c r="AD235" s="473">
        <f>ROUND(ROUND(ROUND(H152+K224,0)*P$224,0)*T236,0)</f>
        <v>277</v>
      </c>
      <c r="AE235" s="268"/>
    </row>
    <row r="236" spans="1:31" ht="17.100000000000001" customHeight="1">
      <c r="A236" s="243">
        <v>61</v>
      </c>
      <c r="B236" s="243">
        <v>9246</v>
      </c>
      <c r="C236" s="870" t="s">
        <v>8804</v>
      </c>
      <c r="D236" s="765"/>
      <c r="E236" s="765"/>
      <c r="F236" s="279"/>
      <c r="G236" s="278"/>
      <c r="H236" s="278"/>
      <c r="I236" s="279"/>
      <c r="J236" s="597"/>
      <c r="K236" s="654"/>
      <c r="L236" s="385"/>
      <c r="M236" s="774"/>
      <c r="N236" s="208"/>
      <c r="O236" s="208"/>
      <c r="P236" s="385"/>
      <c r="Q236" s="1631"/>
      <c r="R236" s="1586"/>
      <c r="S236" s="214" t="s">
        <v>163</v>
      </c>
      <c r="T236" s="770">
        <v>0.7</v>
      </c>
      <c r="U236" s="611"/>
      <c r="V236" s="392"/>
      <c r="W236" s="301"/>
      <c r="X236" s="245"/>
      <c r="Y236" s="208"/>
      <c r="Z236" s="226"/>
      <c r="AA236" s="762" t="s">
        <v>167</v>
      </c>
      <c r="AB236" s="354">
        <v>5</v>
      </c>
      <c r="AC236" s="763" t="s">
        <v>168</v>
      </c>
      <c r="AD236" s="391">
        <f>ROUND(ROUND(ROUND(H152+K224,0)*P$224,0)*T236,0)-AB236</f>
        <v>272</v>
      </c>
      <c r="AE236" s="268"/>
    </row>
    <row r="237" spans="1:31" ht="17.100000000000001" customHeight="1">
      <c r="A237" s="243">
        <v>61</v>
      </c>
      <c r="B237" s="243">
        <v>9247</v>
      </c>
      <c r="C237" s="870" t="s">
        <v>8805</v>
      </c>
      <c r="D237" s="765"/>
      <c r="E237" s="765"/>
      <c r="F237" s="279"/>
      <c r="G237" s="278"/>
      <c r="H237" s="278"/>
      <c r="I237" s="279"/>
      <c r="J237" s="597"/>
      <c r="K237" s="654"/>
      <c r="L237" s="385"/>
      <c r="M237" s="774"/>
      <c r="N237" s="208"/>
      <c r="O237" s="208"/>
      <c r="P237" s="385"/>
      <c r="Q237" s="1631"/>
      <c r="R237" s="1586"/>
      <c r="U237" s="611"/>
      <c r="V237" s="392"/>
      <c r="W237" s="301"/>
      <c r="X237" s="1684" t="s">
        <v>4700</v>
      </c>
      <c r="Y237" s="362" t="s">
        <v>163</v>
      </c>
      <c r="Z237" s="395">
        <v>0.85</v>
      </c>
      <c r="AA237" s="355"/>
      <c r="AB237" s="247"/>
      <c r="AC237" s="247"/>
      <c r="AD237" s="391">
        <f>ROUND(ROUND(ROUND(ROUND(H152+K224,0)*P$224,0)*T236,0)*Z237,0)</f>
        <v>235</v>
      </c>
      <c r="AE237" s="268"/>
    </row>
    <row r="238" spans="1:31" ht="17.100000000000001" customHeight="1">
      <c r="A238" s="243">
        <v>61</v>
      </c>
      <c r="B238" s="243">
        <v>9248</v>
      </c>
      <c r="C238" s="870" t="s">
        <v>8806</v>
      </c>
      <c r="D238" s="765"/>
      <c r="E238" s="765"/>
      <c r="F238" s="279"/>
      <c r="G238" s="278"/>
      <c r="H238" s="278"/>
      <c r="I238" s="279"/>
      <c r="J238" s="597"/>
      <c r="K238" s="654"/>
      <c r="L238" s="385"/>
      <c r="M238" s="774"/>
      <c r="N238" s="208"/>
      <c r="O238" s="208"/>
      <c r="P238" s="385"/>
      <c r="Q238" s="1631"/>
      <c r="R238" s="1586"/>
      <c r="S238" s="214"/>
      <c r="T238" s="214"/>
      <c r="U238" s="761"/>
      <c r="V238" s="407"/>
      <c r="W238" s="304"/>
      <c r="X238" s="1651"/>
      <c r="Y238" s="512"/>
      <c r="Z238" s="368"/>
      <c r="AA238" s="762" t="s">
        <v>167</v>
      </c>
      <c r="AB238" s="354">
        <v>5</v>
      </c>
      <c r="AC238" s="763" t="s">
        <v>168</v>
      </c>
      <c r="AD238" s="391">
        <f>ROUND(ROUND(ROUND(ROUND(H152+K224,0)*P$224,0)*T236,0)*Z237,0)-AB238</f>
        <v>230</v>
      </c>
      <c r="AE238" s="268"/>
    </row>
    <row r="239" spans="1:31" ht="17.100000000000001" customHeight="1">
      <c r="A239" s="229">
        <v>61</v>
      </c>
      <c r="B239" s="229">
        <v>9715</v>
      </c>
      <c r="C239" s="871" t="s">
        <v>8807</v>
      </c>
      <c r="D239" s="765"/>
      <c r="E239" s="765"/>
      <c r="F239" s="279"/>
      <c r="G239" s="278"/>
      <c r="H239" s="278"/>
      <c r="I239" s="279"/>
      <c r="J239" s="597"/>
      <c r="K239" s="654"/>
      <c r="L239" s="385"/>
      <c r="M239" s="774"/>
      <c r="N239" s="208"/>
      <c r="O239" s="208"/>
      <c r="P239" s="385"/>
      <c r="Q239" s="773"/>
      <c r="U239" s="1542" t="s">
        <v>4703</v>
      </c>
      <c r="V239" s="372" t="s">
        <v>163</v>
      </c>
      <c r="W239" s="373">
        <v>0.7</v>
      </c>
      <c r="X239" s="231"/>
      <c r="Y239" s="232"/>
      <c r="Z239" s="314"/>
      <c r="AA239" s="257"/>
      <c r="AB239" s="257"/>
      <c r="AC239" s="257"/>
      <c r="AD239" s="473">
        <f>ROUND(ROUND(ROUND(ROUND(H152+K224,0)*P$224,0)*T236,0)*W239,0)</f>
        <v>194</v>
      </c>
      <c r="AE239" s="268"/>
    </row>
    <row r="240" spans="1:31" ht="17.100000000000001" customHeight="1">
      <c r="A240" s="243">
        <v>61</v>
      </c>
      <c r="B240" s="243">
        <v>9249</v>
      </c>
      <c r="C240" s="870" t="s">
        <v>8808</v>
      </c>
      <c r="D240" s="765"/>
      <c r="E240" s="765"/>
      <c r="F240" s="279"/>
      <c r="G240" s="278"/>
      <c r="H240" s="278"/>
      <c r="I240" s="279"/>
      <c r="J240" s="597"/>
      <c r="K240" s="654"/>
      <c r="L240" s="385"/>
      <c r="M240" s="774"/>
      <c r="N240" s="208"/>
      <c r="O240" s="208"/>
      <c r="P240" s="385"/>
      <c r="Q240" s="773"/>
      <c r="U240" s="1545"/>
      <c r="V240" s="214"/>
      <c r="W240" s="609"/>
      <c r="X240" s="281"/>
      <c r="Y240" s="216"/>
      <c r="Z240" s="226"/>
      <c r="AA240" s="762" t="s">
        <v>167</v>
      </c>
      <c r="AB240" s="354">
        <v>5</v>
      </c>
      <c r="AC240" s="763" t="s">
        <v>168</v>
      </c>
      <c r="AD240" s="391">
        <f>ROUND(ROUND(ROUND(ROUND(H152+K224,0)*P$224,0)*T236,0)*W239,0)-AB240</f>
        <v>189</v>
      </c>
      <c r="AE240" s="268"/>
    </row>
    <row r="241" spans="1:31" ht="17.100000000000001" customHeight="1">
      <c r="A241" s="243">
        <v>61</v>
      </c>
      <c r="B241" s="243">
        <v>9250</v>
      </c>
      <c r="C241" s="870" t="s">
        <v>8809</v>
      </c>
      <c r="D241" s="765"/>
      <c r="E241" s="765"/>
      <c r="F241" s="279"/>
      <c r="G241" s="278"/>
      <c r="H241" s="278"/>
      <c r="I241" s="279"/>
      <c r="J241" s="597"/>
      <c r="K241" s="654"/>
      <c r="L241" s="385"/>
      <c r="M241" s="774"/>
      <c r="N241" s="208"/>
      <c r="O241" s="208"/>
      <c r="P241" s="385"/>
      <c r="Q241" s="774"/>
      <c r="R241" s="214"/>
      <c r="S241" s="1653"/>
      <c r="T241" s="1653"/>
      <c r="U241" s="1545"/>
      <c r="V241" s="302"/>
      <c r="W241" s="766"/>
      <c r="X241" s="1684" t="s">
        <v>4700</v>
      </c>
      <c r="Y241" s="362" t="s">
        <v>163</v>
      </c>
      <c r="Z241" s="395">
        <v>0.85</v>
      </c>
      <c r="AA241" s="355"/>
      <c r="AB241" s="247"/>
      <c r="AC241" s="247"/>
      <c r="AD241" s="391">
        <f>ROUND(ROUND(ROUND(ROUND(ROUND(H152+K224,0)*P$224,0)*T236,0)*W239,0)*Z241,0)</f>
        <v>165</v>
      </c>
      <c r="AE241" s="268"/>
    </row>
    <row r="242" spans="1:31" ht="17.100000000000001" customHeight="1">
      <c r="A242" s="243">
        <v>61</v>
      </c>
      <c r="B242" s="243">
        <v>9251</v>
      </c>
      <c r="C242" s="870" t="s">
        <v>8810</v>
      </c>
      <c r="D242" s="765"/>
      <c r="E242" s="765"/>
      <c r="F242" s="279"/>
      <c r="G242" s="278"/>
      <c r="H242" s="278"/>
      <c r="I242" s="279"/>
      <c r="J242" s="597"/>
      <c r="K242" s="654"/>
      <c r="L242" s="385"/>
      <c r="M242" s="774"/>
      <c r="N242" s="208"/>
      <c r="O242" s="208"/>
      <c r="P242" s="385"/>
      <c r="Q242" s="774"/>
      <c r="R242" s="214"/>
      <c r="S242" s="214"/>
      <c r="T242" s="214"/>
      <c r="U242" s="399"/>
      <c r="V242" s="305"/>
      <c r="W242" s="768"/>
      <c r="X242" s="1651"/>
      <c r="Y242" s="512"/>
      <c r="Z242" s="368"/>
      <c r="AA242" s="762" t="s">
        <v>167</v>
      </c>
      <c r="AB242" s="354">
        <v>5</v>
      </c>
      <c r="AC242" s="763" t="s">
        <v>168</v>
      </c>
      <c r="AD242" s="391">
        <f>ROUND(ROUND(ROUND(ROUND(ROUND(H152+K224,0)*P$224,0)*T236,0)*W239,0)*Z241,0)-AB242</f>
        <v>160</v>
      </c>
      <c r="AE242" s="268"/>
    </row>
    <row r="243" spans="1:31" ht="17.100000000000001" customHeight="1">
      <c r="A243" s="229">
        <v>61</v>
      </c>
      <c r="B243" s="229">
        <v>9716</v>
      </c>
      <c r="C243" s="871" t="s">
        <v>8811</v>
      </c>
      <c r="D243" s="765"/>
      <c r="E243" s="765"/>
      <c r="F243" s="279"/>
      <c r="G243" s="278"/>
      <c r="H243" s="278"/>
      <c r="I243" s="279"/>
      <c r="J243" s="597"/>
      <c r="K243" s="654"/>
      <c r="L243" s="385"/>
      <c r="M243" s="774"/>
      <c r="N243" s="208"/>
      <c r="O243" s="208"/>
      <c r="P243" s="385"/>
      <c r="Q243" s="773"/>
      <c r="R243" s="214"/>
      <c r="S243" s="1599"/>
      <c r="T243" s="1600"/>
      <c r="U243" s="1542" t="s">
        <v>4708</v>
      </c>
      <c r="V243" s="214" t="s">
        <v>163</v>
      </c>
      <c r="W243" s="609">
        <v>0.85</v>
      </c>
      <c r="X243" s="231"/>
      <c r="Y243" s="232"/>
      <c r="Z243" s="314"/>
      <c r="AA243" s="257"/>
      <c r="AB243" s="257"/>
      <c r="AC243" s="257"/>
      <c r="AD243" s="473">
        <f>ROUND(ROUND(ROUND(ROUND(H152+K224,0)*P$224,0)*T236,0)*W243,0)</f>
        <v>235</v>
      </c>
      <c r="AE243" s="268"/>
    </row>
    <row r="244" spans="1:31" ht="17.100000000000001" customHeight="1">
      <c r="A244" s="243">
        <v>61</v>
      </c>
      <c r="B244" s="243">
        <v>9252</v>
      </c>
      <c r="C244" s="870" t="s">
        <v>8812</v>
      </c>
      <c r="D244" s="765"/>
      <c r="E244" s="765"/>
      <c r="F244" s="279"/>
      <c r="G244" s="278"/>
      <c r="H244" s="278"/>
      <c r="I244" s="279"/>
      <c r="J244" s="597"/>
      <c r="K244" s="654"/>
      <c r="L244" s="385"/>
      <c r="M244" s="774"/>
      <c r="N244" s="208"/>
      <c r="O244" s="208"/>
      <c r="P244" s="385"/>
      <c r="Q244" s="773"/>
      <c r="R244" s="214"/>
      <c r="S244" s="609"/>
      <c r="T244" s="609"/>
      <c r="U244" s="1545"/>
      <c r="V244" s="214"/>
      <c r="W244" s="609"/>
      <c r="X244" s="281"/>
      <c r="Y244" s="216"/>
      <c r="Z244" s="226"/>
      <c r="AA244" s="762" t="s">
        <v>167</v>
      </c>
      <c r="AB244" s="354">
        <v>5</v>
      </c>
      <c r="AC244" s="763" t="s">
        <v>168</v>
      </c>
      <c r="AD244" s="391">
        <f>ROUND(ROUND(ROUND(ROUND(H152+K224,0)*P$224,0)*T236,0)*W243,0)-AB244</f>
        <v>230</v>
      </c>
      <c r="AE244" s="268"/>
    </row>
    <row r="245" spans="1:31" ht="17.100000000000001" customHeight="1">
      <c r="A245" s="243">
        <v>61</v>
      </c>
      <c r="B245" s="243">
        <v>9253</v>
      </c>
      <c r="C245" s="870" t="s">
        <v>8813</v>
      </c>
      <c r="D245" s="765"/>
      <c r="E245" s="765"/>
      <c r="F245" s="279"/>
      <c r="G245" s="278"/>
      <c r="H245" s="278"/>
      <c r="I245" s="279"/>
      <c r="J245" s="597"/>
      <c r="K245" s="654"/>
      <c r="L245" s="385"/>
      <c r="M245" s="774"/>
      <c r="N245" s="208"/>
      <c r="O245" s="208"/>
      <c r="P245" s="385"/>
      <c r="Q245" s="774"/>
      <c r="R245" s="214"/>
      <c r="S245" s="609"/>
      <c r="T245" s="609"/>
      <c r="U245" s="1545"/>
      <c r="V245" s="302"/>
      <c r="W245" s="766"/>
      <c r="X245" s="1684" t="s">
        <v>4700</v>
      </c>
      <c r="Y245" s="362" t="s">
        <v>163</v>
      </c>
      <c r="Z245" s="395">
        <v>0.85</v>
      </c>
      <c r="AA245" s="355"/>
      <c r="AB245" s="247"/>
      <c r="AC245" s="247"/>
      <c r="AD245" s="391">
        <f>ROUND(ROUND(ROUND(ROUND(ROUND(H152+K224,0)*P$224,0)*T236,0)*W243,0)*Z245,0)</f>
        <v>200</v>
      </c>
      <c r="AE245" s="268"/>
    </row>
    <row r="246" spans="1:31" ht="17.100000000000001" customHeight="1">
      <c r="A246" s="243">
        <v>61</v>
      </c>
      <c r="B246" s="243">
        <v>9254</v>
      </c>
      <c r="C246" s="870" t="s">
        <v>8814</v>
      </c>
      <c r="D246" s="765"/>
      <c r="E246" s="765"/>
      <c r="F246" s="279"/>
      <c r="G246" s="278"/>
      <c r="H246" s="278"/>
      <c r="I246" s="279"/>
      <c r="J246" s="597"/>
      <c r="K246" s="654"/>
      <c r="L246" s="385"/>
      <c r="M246" s="774"/>
      <c r="N246" s="208"/>
      <c r="O246" s="208"/>
      <c r="P246" s="385"/>
      <c r="Q246" s="773"/>
      <c r="R246" s="214"/>
      <c r="S246" s="214"/>
      <c r="T246" s="214"/>
      <c r="U246" s="1563"/>
      <c r="V246" s="305"/>
      <c r="W246" s="768"/>
      <c r="X246" s="1651"/>
      <c r="Y246" s="512"/>
      <c r="Z246" s="368"/>
      <c r="AA246" s="762" t="s">
        <v>167</v>
      </c>
      <c r="AB246" s="354">
        <v>5</v>
      </c>
      <c r="AC246" s="763" t="s">
        <v>168</v>
      </c>
      <c r="AD246" s="391">
        <f>ROUND(ROUND(ROUND(ROUND(ROUND(H152+K224,0)*P$224,0)*T236,0)*W243,0)*Z245,0)-AB246</f>
        <v>195</v>
      </c>
      <c r="AE246" s="268"/>
    </row>
    <row r="247" spans="1:31" ht="17.100000000000001" customHeight="1">
      <c r="A247" s="243">
        <v>61</v>
      </c>
      <c r="B247" s="243">
        <v>9255</v>
      </c>
      <c r="C247" s="870" t="s">
        <v>8815</v>
      </c>
      <c r="D247" s="765"/>
      <c r="E247" s="765"/>
      <c r="F247" s="279"/>
      <c r="G247" s="278"/>
      <c r="H247" s="278"/>
      <c r="I247" s="279"/>
      <c r="J247" s="597"/>
      <c r="K247" s="654"/>
      <c r="L247" s="385"/>
      <c r="M247" s="774"/>
      <c r="N247" s="208"/>
      <c r="O247" s="208"/>
      <c r="P247" s="385"/>
      <c r="Q247" s="773"/>
      <c r="R247" s="1580" t="s">
        <v>165</v>
      </c>
      <c r="S247" s="775"/>
      <c r="T247" s="775"/>
      <c r="U247" s="359"/>
      <c r="V247" s="360"/>
      <c r="W247" s="361"/>
      <c r="X247" s="523"/>
      <c r="Y247" s="524"/>
      <c r="Z247" s="642"/>
      <c r="AA247" s="247"/>
      <c r="AB247" s="247"/>
      <c r="AC247" s="247"/>
      <c r="AD247" s="391">
        <f>ROUND(ROUND(ROUND(H152+K224,0)*P$224,0)*T248,0)</f>
        <v>198</v>
      </c>
      <c r="AE247" s="268"/>
    </row>
    <row r="248" spans="1:31" ht="17.100000000000001" customHeight="1">
      <c r="A248" s="243">
        <v>61</v>
      </c>
      <c r="B248" s="243">
        <v>9256</v>
      </c>
      <c r="C248" s="870" t="s">
        <v>8816</v>
      </c>
      <c r="D248" s="765"/>
      <c r="E248" s="765"/>
      <c r="F248" s="279"/>
      <c r="G248" s="278"/>
      <c r="H248" s="278"/>
      <c r="I248" s="279"/>
      <c r="J248" s="597"/>
      <c r="K248" s="654"/>
      <c r="L248" s="385"/>
      <c r="M248" s="774"/>
      <c r="N248" s="208"/>
      <c r="O248" s="208"/>
      <c r="P248" s="385"/>
      <c r="Q248" s="772"/>
      <c r="R248" s="1620"/>
      <c r="S248" s="643" t="s">
        <v>163</v>
      </c>
      <c r="T248" s="365">
        <v>0.5</v>
      </c>
      <c r="U248" s="777"/>
      <c r="V248" s="639"/>
      <c r="W248" s="529"/>
      <c r="X248" s="516"/>
      <c r="Y248" s="517"/>
      <c r="Z248" s="526"/>
      <c r="AA248" s="762" t="s">
        <v>167</v>
      </c>
      <c r="AB248" s="354">
        <v>5</v>
      </c>
      <c r="AC248" s="763" t="s">
        <v>168</v>
      </c>
      <c r="AD248" s="391">
        <f>ROUND(ROUND(ROUND(H152+K224,0)*P$224,0)*T248,0)-AB248</f>
        <v>193</v>
      </c>
      <c r="AE248" s="268"/>
    </row>
    <row r="249" spans="1:31" ht="17.100000000000001" customHeight="1">
      <c r="A249" s="243">
        <v>61</v>
      </c>
      <c r="B249" s="243">
        <v>9257</v>
      </c>
      <c r="C249" s="870" t="s">
        <v>8817</v>
      </c>
      <c r="D249" s="765"/>
      <c r="E249" s="765"/>
      <c r="F249" s="279"/>
      <c r="G249" s="278"/>
      <c r="H249" s="278"/>
      <c r="I249" s="279"/>
      <c r="J249" s="597"/>
      <c r="K249" s="654"/>
      <c r="L249" s="385"/>
      <c r="M249" s="774"/>
      <c r="N249" s="208"/>
      <c r="O249" s="208"/>
      <c r="P249" s="385"/>
      <c r="Q249" s="772"/>
      <c r="R249" s="1620"/>
      <c r="S249" s="530"/>
      <c r="T249" s="530"/>
      <c r="U249" s="777"/>
      <c r="V249" s="639"/>
      <c r="W249" s="529"/>
      <c r="X249" s="1684" t="s">
        <v>4700</v>
      </c>
      <c r="Y249" s="362" t="s">
        <v>163</v>
      </c>
      <c r="Z249" s="395">
        <v>0.85</v>
      </c>
      <c r="AA249" s="355"/>
      <c r="AB249" s="247"/>
      <c r="AC249" s="247"/>
      <c r="AD249" s="391">
        <f>ROUND(ROUND(ROUND(ROUND(H152+K224,0)*P$224,0)*T248,0)*Z249,0)</f>
        <v>168</v>
      </c>
      <c r="AE249" s="268"/>
    </row>
    <row r="250" spans="1:31" ht="17.100000000000001" customHeight="1">
      <c r="A250" s="243">
        <v>61</v>
      </c>
      <c r="B250" s="243">
        <v>9258</v>
      </c>
      <c r="C250" s="870" t="s">
        <v>8818</v>
      </c>
      <c r="D250" s="765"/>
      <c r="E250" s="765"/>
      <c r="F250" s="279"/>
      <c r="G250" s="278"/>
      <c r="H250" s="278"/>
      <c r="I250" s="279"/>
      <c r="J250" s="597"/>
      <c r="K250" s="654"/>
      <c r="L250" s="385"/>
      <c r="M250" s="774"/>
      <c r="N250" s="208"/>
      <c r="O250" s="208"/>
      <c r="P250" s="385"/>
      <c r="Q250" s="772"/>
      <c r="R250" s="1620"/>
      <c r="S250" s="643"/>
      <c r="T250" s="643"/>
      <c r="U250" s="778"/>
      <c r="V250" s="525"/>
      <c r="W250" s="539"/>
      <c r="X250" s="1651"/>
      <c r="Y250" s="512"/>
      <c r="Z250" s="368"/>
      <c r="AA250" s="762" t="s">
        <v>167</v>
      </c>
      <c r="AB250" s="354">
        <v>5</v>
      </c>
      <c r="AC250" s="763" t="s">
        <v>168</v>
      </c>
      <c r="AD250" s="391">
        <f>ROUND(ROUND(ROUND(ROUND(H152+K224,0)*P$224,0)*T248,0)*Z249,0)-AB250</f>
        <v>163</v>
      </c>
      <c r="AE250" s="268"/>
    </row>
    <row r="251" spans="1:31" ht="17.100000000000001" customHeight="1">
      <c r="A251" s="243">
        <v>61</v>
      </c>
      <c r="B251" s="243">
        <v>9259</v>
      </c>
      <c r="C251" s="870" t="s">
        <v>8819</v>
      </c>
      <c r="D251" s="765"/>
      <c r="E251" s="765"/>
      <c r="F251" s="279"/>
      <c r="G251" s="278"/>
      <c r="H251" s="278"/>
      <c r="I251" s="279"/>
      <c r="J251" s="597"/>
      <c r="K251" s="654"/>
      <c r="L251" s="385"/>
      <c r="M251" s="774"/>
      <c r="N251" s="208"/>
      <c r="O251" s="208"/>
      <c r="P251" s="385"/>
      <c r="Q251" s="773"/>
      <c r="R251" s="530"/>
      <c r="S251" s="530"/>
      <c r="T251" s="530"/>
      <c r="U251" s="1580" t="s">
        <v>4703</v>
      </c>
      <c r="V251" s="362" t="s">
        <v>163</v>
      </c>
      <c r="W251" s="356">
        <v>0.7</v>
      </c>
      <c r="X251" s="523"/>
      <c r="Y251" s="524"/>
      <c r="Z251" s="642"/>
      <c r="AA251" s="247"/>
      <c r="AB251" s="247"/>
      <c r="AC251" s="247"/>
      <c r="AD251" s="391">
        <f>ROUND(ROUND(ROUND(ROUND(H152+K224,0)*P$224,0)*T248,0)*W251,0)</f>
        <v>139</v>
      </c>
      <c r="AE251" s="268"/>
    </row>
    <row r="252" spans="1:31" ht="17.100000000000001" customHeight="1">
      <c r="A252" s="243">
        <v>61</v>
      </c>
      <c r="B252" s="243">
        <v>9260</v>
      </c>
      <c r="C252" s="870" t="s">
        <v>8820</v>
      </c>
      <c r="D252" s="765"/>
      <c r="E252" s="765"/>
      <c r="F252" s="279"/>
      <c r="G252" s="278"/>
      <c r="H252" s="278"/>
      <c r="I252" s="279"/>
      <c r="J252" s="597"/>
      <c r="K252" s="654"/>
      <c r="L252" s="385"/>
      <c r="M252" s="774"/>
      <c r="N252" s="208"/>
      <c r="O252" s="208"/>
      <c r="P252" s="385"/>
      <c r="Q252" s="773"/>
      <c r="R252" s="530"/>
      <c r="S252" s="530"/>
      <c r="T252" s="530"/>
      <c r="U252" s="1620"/>
      <c r="V252" s="643"/>
      <c r="W252" s="365"/>
      <c r="X252" s="319"/>
      <c r="Y252" s="288"/>
      <c r="Z252" s="526"/>
      <c r="AA252" s="762" t="s">
        <v>167</v>
      </c>
      <c r="AB252" s="354">
        <v>5</v>
      </c>
      <c r="AC252" s="763" t="s">
        <v>168</v>
      </c>
      <c r="AD252" s="391">
        <f>ROUND(ROUND(ROUND(ROUND(H152+K224,0)*P$224,0)*T248,0)*W251,0)-AB252</f>
        <v>134</v>
      </c>
      <c r="AE252" s="268"/>
    </row>
    <row r="253" spans="1:31" ht="17.100000000000001" customHeight="1">
      <c r="A253" s="243">
        <v>61</v>
      </c>
      <c r="B253" s="243">
        <v>9261</v>
      </c>
      <c r="C253" s="870" t="s">
        <v>8821</v>
      </c>
      <c r="D253" s="765"/>
      <c r="E253" s="765"/>
      <c r="F253" s="279"/>
      <c r="G253" s="278"/>
      <c r="H253" s="278"/>
      <c r="I253" s="279"/>
      <c r="J253" s="597"/>
      <c r="K253" s="654"/>
      <c r="L253" s="385"/>
      <c r="M253" s="774"/>
      <c r="N253" s="208"/>
      <c r="O253" s="208"/>
      <c r="P253" s="385"/>
      <c r="Q253" s="774"/>
      <c r="R253" s="643"/>
      <c r="S253" s="1644"/>
      <c r="T253" s="1652"/>
      <c r="U253" s="1620"/>
      <c r="V253" s="779"/>
      <c r="W253" s="780"/>
      <c r="X253" s="1684" t="s">
        <v>4700</v>
      </c>
      <c r="Y253" s="362" t="s">
        <v>163</v>
      </c>
      <c r="Z253" s="395">
        <v>0.85</v>
      </c>
      <c r="AA253" s="355"/>
      <c r="AB253" s="247"/>
      <c r="AC253" s="247"/>
      <c r="AD253" s="391">
        <f>ROUND(ROUND(ROUND(ROUND(ROUND(H152+K224,0)*P$224,0)*T248,0)*W251,0)*Z253,0)</f>
        <v>118</v>
      </c>
      <c r="AE253" s="268"/>
    </row>
    <row r="254" spans="1:31" ht="17.100000000000001" customHeight="1">
      <c r="A254" s="243">
        <v>61</v>
      </c>
      <c r="B254" s="243">
        <v>9262</v>
      </c>
      <c r="C254" s="870" t="s">
        <v>8822</v>
      </c>
      <c r="D254" s="765"/>
      <c r="E254" s="765"/>
      <c r="F254" s="279"/>
      <c r="G254" s="278"/>
      <c r="H254" s="278"/>
      <c r="I254" s="279"/>
      <c r="J254" s="597"/>
      <c r="K254" s="654"/>
      <c r="L254" s="385"/>
      <c r="M254" s="774"/>
      <c r="N254" s="208"/>
      <c r="O254" s="208"/>
      <c r="P254" s="385"/>
      <c r="Q254" s="774"/>
      <c r="R254" s="643"/>
      <c r="S254" s="643"/>
      <c r="T254" s="643"/>
      <c r="U254" s="781"/>
      <c r="V254" s="537"/>
      <c r="W254" s="783"/>
      <c r="X254" s="1651"/>
      <c r="Y254" s="512"/>
      <c r="Z254" s="368"/>
      <c r="AA254" s="762" t="s">
        <v>167</v>
      </c>
      <c r="AB254" s="354">
        <v>5</v>
      </c>
      <c r="AC254" s="763" t="s">
        <v>168</v>
      </c>
      <c r="AD254" s="391">
        <f>ROUND(ROUND(ROUND(ROUND(ROUND(H152+K224,0)*P$224,0)*T248,0)*W251,0)*Z253,0)-AB254</f>
        <v>113</v>
      </c>
      <c r="AE254" s="268"/>
    </row>
    <row r="255" spans="1:31" ht="17.100000000000001" customHeight="1">
      <c r="A255" s="243">
        <v>61</v>
      </c>
      <c r="B255" s="243">
        <v>9263</v>
      </c>
      <c r="C255" s="870" t="s">
        <v>8823</v>
      </c>
      <c r="D255" s="765"/>
      <c r="E255" s="765"/>
      <c r="F255" s="279"/>
      <c r="G255" s="278"/>
      <c r="H255" s="278"/>
      <c r="I255" s="279"/>
      <c r="J255" s="597"/>
      <c r="K255" s="654"/>
      <c r="L255" s="385"/>
      <c r="M255" s="774"/>
      <c r="N255" s="208"/>
      <c r="O255" s="208"/>
      <c r="P255" s="385"/>
      <c r="Q255" s="773"/>
      <c r="R255" s="643"/>
      <c r="S255" s="1646"/>
      <c r="T255" s="1649"/>
      <c r="U255" s="1580" t="s">
        <v>4708</v>
      </c>
      <c r="V255" s="643" t="s">
        <v>163</v>
      </c>
      <c r="W255" s="365">
        <v>0.85</v>
      </c>
      <c r="X255" s="523"/>
      <c r="Y255" s="524"/>
      <c r="Z255" s="642"/>
      <c r="AA255" s="247"/>
      <c r="AB255" s="247"/>
      <c r="AC255" s="247"/>
      <c r="AD255" s="391">
        <f>ROUND(ROUND(ROUND(ROUND(H152+K224,0)*P$224,0)*T248,0)*W255,0)</f>
        <v>168</v>
      </c>
      <c r="AE255" s="268"/>
    </row>
    <row r="256" spans="1:31" ht="17.100000000000001" customHeight="1">
      <c r="A256" s="243">
        <v>61</v>
      </c>
      <c r="B256" s="243">
        <v>9264</v>
      </c>
      <c r="C256" s="870" t="s">
        <v>8824</v>
      </c>
      <c r="D256" s="765"/>
      <c r="E256" s="765"/>
      <c r="F256" s="279"/>
      <c r="G256" s="278"/>
      <c r="H256" s="278"/>
      <c r="I256" s="279"/>
      <c r="J256" s="597"/>
      <c r="K256" s="654"/>
      <c r="L256" s="385"/>
      <c r="M256" s="774"/>
      <c r="N256" s="208"/>
      <c r="O256" s="208"/>
      <c r="P256" s="385"/>
      <c r="Q256" s="773"/>
      <c r="R256" s="643"/>
      <c r="S256" s="365"/>
      <c r="T256" s="365"/>
      <c r="U256" s="1620"/>
      <c r="V256" s="643"/>
      <c r="W256" s="365"/>
      <c r="X256" s="319"/>
      <c r="Y256" s="288"/>
      <c r="Z256" s="526"/>
      <c r="AA256" s="762" t="s">
        <v>167</v>
      </c>
      <c r="AB256" s="354">
        <v>5</v>
      </c>
      <c r="AC256" s="763" t="s">
        <v>168</v>
      </c>
      <c r="AD256" s="391">
        <f>ROUND(ROUND(ROUND(ROUND(H152+K224,0)*P$224,0)*T248,0)*W255,0)-AB256</f>
        <v>163</v>
      </c>
      <c r="AE256" s="268"/>
    </row>
    <row r="257" spans="1:31" ht="17.100000000000001" customHeight="1">
      <c r="A257" s="243">
        <v>61</v>
      </c>
      <c r="B257" s="243">
        <v>9265</v>
      </c>
      <c r="C257" s="870" t="s">
        <v>8825</v>
      </c>
      <c r="D257" s="765"/>
      <c r="E257" s="765"/>
      <c r="F257" s="279"/>
      <c r="G257" s="278"/>
      <c r="H257" s="278"/>
      <c r="I257" s="279"/>
      <c r="J257" s="597"/>
      <c r="K257" s="654"/>
      <c r="L257" s="385"/>
      <c r="M257" s="774"/>
      <c r="N257" s="208"/>
      <c r="O257" s="208"/>
      <c r="P257" s="385"/>
      <c r="Q257" s="774"/>
      <c r="R257" s="643"/>
      <c r="S257" s="365"/>
      <c r="T257" s="365"/>
      <c r="U257" s="1620"/>
      <c r="V257" s="779"/>
      <c r="W257" s="780"/>
      <c r="X257" s="1684" t="s">
        <v>4700</v>
      </c>
      <c r="Y257" s="362" t="s">
        <v>163</v>
      </c>
      <c r="Z257" s="395">
        <v>0.85</v>
      </c>
      <c r="AA257" s="355"/>
      <c r="AB257" s="247"/>
      <c r="AC257" s="247"/>
      <c r="AD257" s="391">
        <f>ROUND(ROUND(ROUND(ROUND(ROUND(H152+K224,0)*P$224,0)*T248,0)*W255,0)*Z257,0)</f>
        <v>143</v>
      </c>
      <c r="AE257" s="268"/>
    </row>
    <row r="258" spans="1:31" ht="17.100000000000001" customHeight="1">
      <c r="A258" s="243">
        <v>61</v>
      </c>
      <c r="B258" s="243">
        <v>9266</v>
      </c>
      <c r="C258" s="870" t="s">
        <v>8826</v>
      </c>
      <c r="D258" s="765"/>
      <c r="E258" s="765"/>
      <c r="F258" s="279"/>
      <c r="G258" s="278"/>
      <c r="H258" s="278"/>
      <c r="I258" s="279"/>
      <c r="J258" s="597"/>
      <c r="K258" s="654"/>
      <c r="L258" s="385"/>
      <c r="M258" s="774"/>
      <c r="N258" s="208"/>
      <c r="O258" s="208"/>
      <c r="P258" s="385"/>
      <c r="Q258" s="467"/>
      <c r="R258" s="788"/>
      <c r="S258" s="512"/>
      <c r="T258" s="789"/>
      <c r="U258" s="1642"/>
      <c r="V258" s="537"/>
      <c r="W258" s="783"/>
      <c r="X258" s="1651"/>
      <c r="Y258" s="512"/>
      <c r="Z258" s="368"/>
      <c r="AA258" s="762" t="s">
        <v>167</v>
      </c>
      <c r="AB258" s="354">
        <v>5</v>
      </c>
      <c r="AC258" s="763" t="s">
        <v>168</v>
      </c>
      <c r="AD258" s="391">
        <f>ROUND(ROUND(ROUND(ROUND(ROUND(H152+K224,0)*P$224,0)*T248,0)*W255,0)*Z257,0)-AB258</f>
        <v>138</v>
      </c>
      <c r="AE258" s="268"/>
    </row>
    <row r="259" spans="1:31" ht="17.100000000000001" customHeight="1">
      <c r="A259" s="243">
        <v>61</v>
      </c>
      <c r="B259" s="243">
        <v>9267</v>
      </c>
      <c r="C259" s="870" t="s">
        <v>8827</v>
      </c>
      <c r="D259" s="765"/>
      <c r="E259" s="765"/>
      <c r="F259" s="279"/>
      <c r="G259" s="278"/>
      <c r="H259" s="278"/>
      <c r="I259" s="279"/>
      <c r="J259" s="597"/>
      <c r="K259" s="654"/>
      <c r="L259" s="385"/>
      <c r="M259" s="774"/>
      <c r="N259" s="1687" t="s">
        <v>165</v>
      </c>
      <c r="O259" s="888"/>
      <c r="P259" s="889"/>
      <c r="Q259" s="516"/>
      <c r="R259" s="517"/>
      <c r="S259" s="517"/>
      <c r="T259" s="517"/>
      <c r="U259" s="777"/>
      <c r="V259" s="529"/>
      <c r="W259" s="517"/>
      <c r="X259" s="523"/>
      <c r="Y259" s="524"/>
      <c r="Z259" s="642"/>
      <c r="AA259" s="247"/>
      <c r="AB259" s="247"/>
      <c r="AC259" s="247"/>
      <c r="AD259" s="391">
        <f>ROUND(ROUND(H152+K224,0)*P$260,0)</f>
        <v>283</v>
      </c>
      <c r="AE259" s="268"/>
    </row>
    <row r="260" spans="1:31" ht="17.100000000000001" customHeight="1">
      <c r="A260" s="243">
        <v>61</v>
      </c>
      <c r="B260" s="243">
        <v>9268</v>
      </c>
      <c r="C260" s="870" t="s">
        <v>8828</v>
      </c>
      <c r="D260" s="764"/>
      <c r="E260" s="764"/>
      <c r="F260" s="378"/>
      <c r="G260" s="377"/>
      <c r="H260" s="377"/>
      <c r="I260" s="378"/>
      <c r="J260" s="597"/>
      <c r="K260" s="654"/>
      <c r="L260" s="385"/>
      <c r="M260" s="774"/>
      <c r="N260" s="1688"/>
      <c r="O260" s="643" t="s">
        <v>163</v>
      </c>
      <c r="P260" s="365">
        <v>0.5</v>
      </c>
      <c r="Q260" s="516"/>
      <c r="R260" s="517"/>
      <c r="S260" s="517"/>
      <c r="T260" s="517"/>
      <c r="U260" s="777"/>
      <c r="V260" s="529"/>
      <c r="W260" s="517"/>
      <c r="X260" s="516"/>
      <c r="Y260" s="517"/>
      <c r="Z260" s="526"/>
      <c r="AA260" s="762" t="s">
        <v>167</v>
      </c>
      <c r="AB260" s="354">
        <v>5</v>
      </c>
      <c r="AC260" s="763" t="s">
        <v>168</v>
      </c>
      <c r="AD260" s="391">
        <f>ROUND(ROUND(H152+K224,0)*P$260,0)-AB260</f>
        <v>278</v>
      </c>
      <c r="AE260" s="268"/>
    </row>
    <row r="261" spans="1:31" ht="17.100000000000001" customHeight="1">
      <c r="A261" s="243">
        <v>61</v>
      </c>
      <c r="B261" s="243">
        <v>9269</v>
      </c>
      <c r="C261" s="870" t="s">
        <v>8829</v>
      </c>
      <c r="D261" s="764"/>
      <c r="E261" s="764"/>
      <c r="F261" s="378"/>
      <c r="G261" s="377"/>
      <c r="H261" s="377"/>
      <c r="I261" s="378"/>
      <c r="J261" s="597"/>
      <c r="K261" s="654"/>
      <c r="L261" s="385"/>
      <c r="M261" s="774"/>
      <c r="N261" s="1688"/>
      <c r="O261" s="517"/>
      <c r="P261" s="518"/>
      <c r="Q261" s="516"/>
      <c r="R261" s="517"/>
      <c r="S261" s="517"/>
      <c r="T261" s="517"/>
      <c r="U261" s="777"/>
      <c r="V261" s="529"/>
      <c r="W261" s="518"/>
      <c r="X261" s="1684" t="s">
        <v>4700</v>
      </c>
      <c r="Y261" s="362" t="s">
        <v>163</v>
      </c>
      <c r="Z261" s="395">
        <v>0.85</v>
      </c>
      <c r="AA261" s="355"/>
      <c r="AB261" s="247"/>
      <c r="AC261" s="247"/>
      <c r="AD261" s="391">
        <f>ROUND(ROUND(ROUND(H152+K224,0)*P$260,0)*Z261,0)</f>
        <v>241</v>
      </c>
      <c r="AE261" s="268"/>
    </row>
    <row r="262" spans="1:31" ht="17.100000000000001" customHeight="1">
      <c r="A262" s="243">
        <v>61</v>
      </c>
      <c r="B262" s="243">
        <v>9270</v>
      </c>
      <c r="C262" s="870" t="s">
        <v>8830</v>
      </c>
      <c r="D262" s="764"/>
      <c r="E262" s="764"/>
      <c r="F262" s="279"/>
      <c r="G262" s="278"/>
      <c r="H262" s="278"/>
      <c r="I262" s="279"/>
      <c r="J262" s="597"/>
      <c r="K262" s="654"/>
      <c r="L262" s="385"/>
      <c r="M262" s="774"/>
      <c r="N262" s="1688"/>
      <c r="O262" s="517"/>
      <c r="P262" s="518"/>
      <c r="Q262" s="516"/>
      <c r="R262" s="517"/>
      <c r="S262" s="517"/>
      <c r="T262" s="517"/>
      <c r="U262" s="778"/>
      <c r="V262" s="539"/>
      <c r="W262" s="526"/>
      <c r="X262" s="1651"/>
      <c r="Y262" s="512"/>
      <c r="Z262" s="368"/>
      <c r="AA262" s="762" t="s">
        <v>167</v>
      </c>
      <c r="AB262" s="354">
        <v>5</v>
      </c>
      <c r="AC262" s="763" t="s">
        <v>168</v>
      </c>
      <c r="AD262" s="391">
        <f>ROUND(ROUND(ROUND(H152+K224,0)*P$260,0)*Z261,0)-AB262</f>
        <v>236</v>
      </c>
      <c r="AE262" s="268"/>
    </row>
    <row r="263" spans="1:31" ht="17.100000000000001" customHeight="1">
      <c r="A263" s="243">
        <v>61</v>
      </c>
      <c r="B263" s="243">
        <v>9271</v>
      </c>
      <c r="C263" s="870" t="s">
        <v>8831</v>
      </c>
      <c r="D263" s="764"/>
      <c r="E263" s="764"/>
      <c r="F263" s="279"/>
      <c r="G263" s="278"/>
      <c r="H263" s="278"/>
      <c r="I263" s="279"/>
      <c r="J263" s="597"/>
      <c r="K263" s="654"/>
      <c r="L263" s="385"/>
      <c r="M263" s="774"/>
      <c r="N263" s="517"/>
      <c r="O263" s="517"/>
      <c r="P263" s="518"/>
      <c r="Q263" s="516"/>
      <c r="R263" s="517"/>
      <c r="S263" s="517"/>
      <c r="T263" s="517"/>
      <c r="U263" s="1580" t="s">
        <v>4703</v>
      </c>
      <c r="V263" s="362" t="s">
        <v>163</v>
      </c>
      <c r="W263" s="356">
        <v>0.7</v>
      </c>
      <c r="X263" s="523"/>
      <c r="Y263" s="524"/>
      <c r="Z263" s="642"/>
      <c r="AA263" s="247"/>
      <c r="AB263" s="247"/>
      <c r="AC263" s="247"/>
      <c r="AD263" s="391">
        <f>ROUND(ROUND(ROUND(H152+K224,0)*P$260,0)*W263,0)</f>
        <v>198</v>
      </c>
      <c r="AE263" s="268"/>
    </row>
    <row r="264" spans="1:31" ht="17.100000000000001" customHeight="1">
      <c r="A264" s="243">
        <v>61</v>
      </c>
      <c r="B264" s="243">
        <v>9272</v>
      </c>
      <c r="C264" s="870" t="s">
        <v>8832</v>
      </c>
      <c r="D264" s="764"/>
      <c r="E264" s="764"/>
      <c r="F264" s="279"/>
      <c r="G264" s="278"/>
      <c r="H264" s="208"/>
      <c r="I264" s="388"/>
      <c r="J264" s="597"/>
      <c r="K264" s="654"/>
      <c r="L264" s="385"/>
      <c r="M264" s="774"/>
      <c r="N264" s="517"/>
      <c r="O264" s="517"/>
      <c r="P264" s="518"/>
      <c r="Q264" s="516"/>
      <c r="R264" s="517"/>
      <c r="S264" s="517"/>
      <c r="T264" s="517"/>
      <c r="U264" s="1620"/>
      <c r="V264" s="643"/>
      <c r="W264" s="365"/>
      <c r="X264" s="319"/>
      <c r="Y264" s="288"/>
      <c r="Z264" s="526"/>
      <c r="AA264" s="762" t="s">
        <v>167</v>
      </c>
      <c r="AB264" s="354">
        <v>5</v>
      </c>
      <c r="AC264" s="763" t="s">
        <v>168</v>
      </c>
      <c r="AD264" s="391">
        <f>ROUND(ROUND(ROUND(H152+K224,0)*P$260,0)*W263,0)-AB264</f>
        <v>193</v>
      </c>
      <c r="AE264" s="268"/>
    </row>
    <row r="265" spans="1:31" ht="17.100000000000001" customHeight="1">
      <c r="A265" s="243">
        <v>61</v>
      </c>
      <c r="B265" s="243">
        <v>9273</v>
      </c>
      <c r="C265" s="870" t="s">
        <v>8833</v>
      </c>
      <c r="D265" s="765"/>
      <c r="E265" s="764"/>
      <c r="F265" s="791"/>
      <c r="G265" s="406"/>
      <c r="H265" s="208"/>
      <c r="I265" s="388"/>
      <c r="J265" s="597"/>
      <c r="K265" s="654"/>
      <c r="L265" s="385"/>
      <c r="M265" s="774"/>
      <c r="N265" s="517"/>
      <c r="O265" s="517"/>
      <c r="P265" s="518"/>
      <c r="Q265" s="516"/>
      <c r="R265" s="517"/>
      <c r="S265" s="517"/>
      <c r="T265" s="517"/>
      <c r="U265" s="1620"/>
      <c r="V265" s="779"/>
      <c r="W265" s="780"/>
      <c r="X265" s="1684" t="s">
        <v>4700</v>
      </c>
      <c r="Y265" s="362" t="s">
        <v>163</v>
      </c>
      <c r="Z265" s="395">
        <v>0.85</v>
      </c>
      <c r="AA265" s="355"/>
      <c r="AB265" s="247"/>
      <c r="AC265" s="247"/>
      <c r="AD265" s="391">
        <f>ROUND(ROUND(ROUND(ROUND(H152+K224,0)*P$260,0)*W263,0)*Z265,0)</f>
        <v>168</v>
      </c>
      <c r="AE265" s="268"/>
    </row>
    <row r="266" spans="1:31" ht="17.100000000000001" customHeight="1">
      <c r="A266" s="243">
        <v>61</v>
      </c>
      <c r="B266" s="243">
        <v>9274</v>
      </c>
      <c r="C266" s="870" t="s">
        <v>8834</v>
      </c>
      <c r="D266" s="765"/>
      <c r="E266" s="764"/>
      <c r="F266" s="791"/>
      <c r="G266" s="406"/>
      <c r="H266" s="208"/>
      <c r="I266" s="388"/>
      <c r="J266" s="597"/>
      <c r="K266" s="654"/>
      <c r="L266" s="385"/>
      <c r="M266" s="774"/>
      <c r="N266" s="517"/>
      <c r="O266" s="517"/>
      <c r="P266" s="518"/>
      <c r="Q266" s="516"/>
      <c r="R266" s="517"/>
      <c r="S266" s="517"/>
      <c r="T266" s="517"/>
      <c r="U266" s="781"/>
      <c r="V266" s="537"/>
      <c r="W266" s="783"/>
      <c r="X266" s="1651"/>
      <c r="Y266" s="512"/>
      <c r="Z266" s="368"/>
      <c r="AA266" s="762" t="s">
        <v>167</v>
      </c>
      <c r="AB266" s="354">
        <v>5</v>
      </c>
      <c r="AC266" s="763" t="s">
        <v>168</v>
      </c>
      <c r="AD266" s="391">
        <f>ROUND(ROUND(ROUND(ROUND(H152+K224,0)*P$260,0)*W263,0)*Z265,0)-AB266</f>
        <v>163</v>
      </c>
      <c r="AE266" s="268"/>
    </row>
    <row r="267" spans="1:31" ht="17.100000000000001" customHeight="1">
      <c r="A267" s="243">
        <v>61</v>
      </c>
      <c r="B267" s="243">
        <v>9275</v>
      </c>
      <c r="C267" s="870" t="s">
        <v>8835</v>
      </c>
      <c r="D267" s="765"/>
      <c r="E267" s="764"/>
      <c r="F267" s="791"/>
      <c r="G267" s="406"/>
      <c r="H267" s="208"/>
      <c r="I267" s="388"/>
      <c r="J267" s="597"/>
      <c r="K267" s="654"/>
      <c r="L267" s="385"/>
      <c r="M267" s="774"/>
      <c r="N267" s="517"/>
      <c r="O267" s="517"/>
      <c r="P267" s="518"/>
      <c r="Q267" s="516"/>
      <c r="R267" s="517"/>
      <c r="S267" s="517"/>
      <c r="T267" s="518"/>
      <c r="U267" s="1580" t="s">
        <v>4708</v>
      </c>
      <c r="V267" s="643" t="s">
        <v>163</v>
      </c>
      <c r="W267" s="365">
        <v>0.85</v>
      </c>
      <c r="X267" s="523"/>
      <c r="Y267" s="524"/>
      <c r="Z267" s="642"/>
      <c r="AA267" s="247"/>
      <c r="AB267" s="247"/>
      <c r="AC267" s="247"/>
      <c r="AD267" s="391">
        <f>ROUND(ROUND(ROUND(H152+K224,0)*P$260,0)*W267,0)</f>
        <v>241</v>
      </c>
      <c r="AE267" s="268"/>
    </row>
    <row r="268" spans="1:31" ht="17.100000000000001" customHeight="1">
      <c r="A268" s="243">
        <v>61</v>
      </c>
      <c r="B268" s="243">
        <v>9276</v>
      </c>
      <c r="C268" s="870" t="s">
        <v>8836</v>
      </c>
      <c r="D268" s="765"/>
      <c r="E268" s="764"/>
      <c r="F268" s="791"/>
      <c r="G268" s="406"/>
      <c r="H268" s="208"/>
      <c r="I268" s="388"/>
      <c r="J268" s="597"/>
      <c r="K268" s="654"/>
      <c r="L268" s="385"/>
      <c r="M268" s="774"/>
      <c r="N268" s="517"/>
      <c r="O268" s="517"/>
      <c r="P268" s="518"/>
      <c r="Q268" s="516"/>
      <c r="R268" s="517"/>
      <c r="S268" s="517"/>
      <c r="T268" s="517"/>
      <c r="U268" s="1620"/>
      <c r="V268" s="643"/>
      <c r="W268" s="365"/>
      <c r="X268" s="319"/>
      <c r="Y268" s="288"/>
      <c r="Z268" s="526"/>
      <c r="AA268" s="762" t="s">
        <v>167</v>
      </c>
      <c r="AB268" s="354">
        <v>5</v>
      </c>
      <c r="AC268" s="763" t="s">
        <v>168</v>
      </c>
      <c r="AD268" s="391">
        <f>ROUND(ROUND(ROUND(H152+K224,0)*P$260,0)*W267,0)-AB268</f>
        <v>236</v>
      </c>
      <c r="AE268" s="268"/>
    </row>
    <row r="269" spans="1:31" ht="17.100000000000001" customHeight="1">
      <c r="A269" s="243">
        <v>61</v>
      </c>
      <c r="B269" s="243">
        <v>9277</v>
      </c>
      <c r="C269" s="870" t="s">
        <v>8837</v>
      </c>
      <c r="D269" s="765"/>
      <c r="E269" s="764"/>
      <c r="F269" s="279"/>
      <c r="G269" s="278"/>
      <c r="H269" s="278"/>
      <c r="I269" s="279"/>
      <c r="J269" s="597"/>
      <c r="K269" s="654"/>
      <c r="L269" s="385"/>
      <c r="M269" s="774"/>
      <c r="N269" s="517"/>
      <c r="O269" s="517"/>
      <c r="P269" s="518"/>
      <c r="Q269" s="516"/>
      <c r="R269" s="517"/>
      <c r="S269" s="517"/>
      <c r="T269" s="517"/>
      <c r="U269" s="1620"/>
      <c r="V269" s="779"/>
      <c r="W269" s="780"/>
      <c r="X269" s="1684" t="s">
        <v>4700</v>
      </c>
      <c r="Y269" s="362" t="s">
        <v>163</v>
      </c>
      <c r="Z269" s="395">
        <v>0.85</v>
      </c>
      <c r="AA269" s="355"/>
      <c r="AB269" s="247"/>
      <c r="AC269" s="247"/>
      <c r="AD269" s="391">
        <f>ROUND(ROUND(ROUND(ROUND(H152+K224,0)*P$260,0)*W267,0)*Z269,0)</f>
        <v>205</v>
      </c>
      <c r="AE269" s="268"/>
    </row>
    <row r="270" spans="1:31" ht="17.100000000000001" customHeight="1">
      <c r="A270" s="243">
        <v>61</v>
      </c>
      <c r="B270" s="243">
        <v>9278</v>
      </c>
      <c r="C270" s="870" t="s">
        <v>8838</v>
      </c>
      <c r="D270" s="765"/>
      <c r="E270" s="764"/>
      <c r="F270" s="279"/>
      <c r="G270" s="278"/>
      <c r="H270" s="278"/>
      <c r="I270" s="279"/>
      <c r="J270" s="597"/>
      <c r="K270" s="654"/>
      <c r="L270" s="385"/>
      <c r="M270" s="774"/>
      <c r="N270" s="517"/>
      <c r="O270" s="517"/>
      <c r="P270" s="518"/>
      <c r="Q270" s="319"/>
      <c r="R270" s="288"/>
      <c r="S270" s="288"/>
      <c r="T270" s="288"/>
      <c r="U270" s="1642"/>
      <c r="V270" s="537"/>
      <c r="W270" s="783"/>
      <c r="X270" s="1651"/>
      <c r="Y270" s="512"/>
      <c r="Z270" s="368"/>
      <c r="AA270" s="762" t="s">
        <v>167</v>
      </c>
      <c r="AB270" s="354">
        <v>5</v>
      </c>
      <c r="AC270" s="763" t="s">
        <v>168</v>
      </c>
      <c r="AD270" s="391">
        <f>ROUND(ROUND(ROUND(ROUND(H152+K224,0)*P$260,0)*W267,0)*Z269,0)-AB270</f>
        <v>200</v>
      </c>
      <c r="AE270" s="268"/>
    </row>
    <row r="271" spans="1:31" ht="17.100000000000001" customHeight="1">
      <c r="A271" s="243">
        <v>61</v>
      </c>
      <c r="B271" s="243">
        <v>9279</v>
      </c>
      <c r="C271" s="870" t="s">
        <v>8839</v>
      </c>
      <c r="D271" s="765"/>
      <c r="E271" s="765"/>
      <c r="F271" s="279"/>
      <c r="G271" s="278"/>
      <c r="H271" s="278"/>
      <c r="I271" s="279"/>
      <c r="J271" s="597"/>
      <c r="K271" s="654"/>
      <c r="L271" s="385"/>
      <c r="M271" s="774"/>
      <c r="N271" s="517"/>
      <c r="O271" s="517"/>
      <c r="P271" s="518"/>
      <c r="Q271" s="1536" t="s">
        <v>4713</v>
      </c>
      <c r="R271" s="1580" t="s">
        <v>162</v>
      </c>
      <c r="S271" s="775"/>
      <c r="T271" s="775"/>
      <c r="U271" s="359"/>
      <c r="V271" s="360"/>
      <c r="W271" s="361"/>
      <c r="X271" s="523"/>
      <c r="Y271" s="524"/>
      <c r="Z271" s="642"/>
      <c r="AA271" s="247"/>
      <c r="AB271" s="247"/>
      <c r="AC271" s="247"/>
      <c r="AD271" s="391">
        <f>ROUND(ROUND(ROUND(H152+K224,0)*P$260,0)*T272,0)</f>
        <v>198</v>
      </c>
      <c r="AE271" s="268"/>
    </row>
    <row r="272" spans="1:31" ht="17.100000000000001" customHeight="1">
      <c r="A272" s="243">
        <v>61</v>
      </c>
      <c r="B272" s="243">
        <v>9280</v>
      </c>
      <c r="C272" s="870" t="s">
        <v>8840</v>
      </c>
      <c r="D272" s="765"/>
      <c r="E272" s="765"/>
      <c r="F272" s="279"/>
      <c r="G272" s="278"/>
      <c r="H272" s="278"/>
      <c r="I272" s="279"/>
      <c r="J272" s="597"/>
      <c r="K272" s="654"/>
      <c r="L272" s="385"/>
      <c r="M272" s="774"/>
      <c r="N272" s="517"/>
      <c r="O272" s="517"/>
      <c r="P272" s="518"/>
      <c r="Q272" s="1648"/>
      <c r="R272" s="1620"/>
      <c r="S272" s="643" t="s">
        <v>163</v>
      </c>
      <c r="T272" s="365">
        <v>0.7</v>
      </c>
      <c r="U272" s="777"/>
      <c r="V272" s="639"/>
      <c r="W272" s="529"/>
      <c r="X272" s="516"/>
      <c r="Y272" s="517"/>
      <c r="Z272" s="526"/>
      <c r="AA272" s="762" t="s">
        <v>167</v>
      </c>
      <c r="AB272" s="354">
        <v>5</v>
      </c>
      <c r="AC272" s="763" t="s">
        <v>168</v>
      </c>
      <c r="AD272" s="391">
        <f>ROUND(ROUND(ROUND(H152+K224,0)*P$260,0)*T272,0)-AB272</f>
        <v>193</v>
      </c>
      <c r="AE272" s="268"/>
    </row>
    <row r="273" spans="1:31" ht="17.100000000000001" customHeight="1">
      <c r="A273" s="243">
        <v>61</v>
      </c>
      <c r="B273" s="243">
        <v>9281</v>
      </c>
      <c r="C273" s="870" t="s">
        <v>8841</v>
      </c>
      <c r="D273" s="765"/>
      <c r="E273" s="765"/>
      <c r="F273" s="279"/>
      <c r="G273" s="278"/>
      <c r="H273" s="278"/>
      <c r="I273" s="279"/>
      <c r="J273" s="597"/>
      <c r="K273" s="654"/>
      <c r="L273" s="385"/>
      <c r="M273" s="774"/>
      <c r="N273" s="517"/>
      <c r="O273" s="517"/>
      <c r="P273" s="518"/>
      <c r="Q273" s="1648"/>
      <c r="R273" s="1620"/>
      <c r="S273" s="530"/>
      <c r="T273" s="530"/>
      <c r="U273" s="777"/>
      <c r="V273" s="639"/>
      <c r="W273" s="529"/>
      <c r="X273" s="1684" t="s">
        <v>4700</v>
      </c>
      <c r="Y273" s="362" t="s">
        <v>163</v>
      </c>
      <c r="Z273" s="395">
        <v>0.85</v>
      </c>
      <c r="AA273" s="355"/>
      <c r="AB273" s="247"/>
      <c r="AC273" s="247"/>
      <c r="AD273" s="391">
        <f>ROUND(ROUND(ROUND(ROUND(H152+K224,0)*P$260,0)*T272,0)*Z273,0)</f>
        <v>168</v>
      </c>
      <c r="AE273" s="268"/>
    </row>
    <row r="274" spans="1:31" ht="17.100000000000001" customHeight="1">
      <c r="A274" s="243">
        <v>61</v>
      </c>
      <c r="B274" s="243">
        <v>9282</v>
      </c>
      <c r="C274" s="870" t="s">
        <v>8842</v>
      </c>
      <c r="D274" s="765"/>
      <c r="E274" s="765"/>
      <c r="F274" s="279"/>
      <c r="G274" s="278"/>
      <c r="H274" s="278"/>
      <c r="I274" s="279"/>
      <c r="J274" s="597"/>
      <c r="K274" s="654"/>
      <c r="L274" s="385"/>
      <c r="M274" s="774"/>
      <c r="N274" s="517"/>
      <c r="O274" s="517"/>
      <c r="P274" s="518"/>
      <c r="Q274" s="1648"/>
      <c r="R274" s="1620"/>
      <c r="S274" s="643"/>
      <c r="T274" s="643"/>
      <c r="U274" s="778"/>
      <c r="V274" s="525"/>
      <c r="W274" s="539"/>
      <c r="X274" s="1651"/>
      <c r="Y274" s="512"/>
      <c r="Z274" s="368"/>
      <c r="AA274" s="762" t="s">
        <v>167</v>
      </c>
      <c r="AB274" s="354">
        <v>5</v>
      </c>
      <c r="AC274" s="763" t="s">
        <v>168</v>
      </c>
      <c r="AD274" s="391">
        <f>ROUND(ROUND(ROUND(ROUND(H152+K224,0)*P$260,0)*T272,0)*Z273,0)-AB274</f>
        <v>163</v>
      </c>
      <c r="AE274" s="268"/>
    </row>
    <row r="275" spans="1:31" ht="17.100000000000001" customHeight="1">
      <c r="A275" s="243">
        <v>61</v>
      </c>
      <c r="B275" s="243">
        <v>9283</v>
      </c>
      <c r="C275" s="870" t="s">
        <v>8843</v>
      </c>
      <c r="D275" s="765"/>
      <c r="E275" s="765"/>
      <c r="F275" s="279"/>
      <c r="G275" s="278"/>
      <c r="H275" s="278"/>
      <c r="I275" s="279"/>
      <c r="J275" s="597"/>
      <c r="K275" s="654"/>
      <c r="L275" s="385"/>
      <c r="M275" s="774"/>
      <c r="N275" s="517"/>
      <c r="O275" s="517"/>
      <c r="P275" s="518"/>
      <c r="Q275" s="798"/>
      <c r="R275" s="530"/>
      <c r="S275" s="530"/>
      <c r="T275" s="530"/>
      <c r="U275" s="1580" t="s">
        <v>4703</v>
      </c>
      <c r="V275" s="362" t="s">
        <v>163</v>
      </c>
      <c r="W275" s="356">
        <v>0.7</v>
      </c>
      <c r="X275" s="523"/>
      <c r="Y275" s="524"/>
      <c r="Z275" s="642"/>
      <c r="AA275" s="247"/>
      <c r="AB275" s="247"/>
      <c r="AC275" s="247"/>
      <c r="AD275" s="391">
        <f>ROUND(ROUND(ROUND(ROUND(H152+K224,0)*P$260,0)*T272,0)*W275,0)</f>
        <v>139</v>
      </c>
      <c r="AE275" s="268"/>
    </row>
    <row r="276" spans="1:31" ht="17.100000000000001" customHeight="1">
      <c r="A276" s="243">
        <v>61</v>
      </c>
      <c r="B276" s="243">
        <v>9284</v>
      </c>
      <c r="C276" s="870" t="s">
        <v>8844</v>
      </c>
      <c r="D276" s="765"/>
      <c r="E276" s="765"/>
      <c r="F276" s="279"/>
      <c r="G276" s="278"/>
      <c r="H276" s="278"/>
      <c r="I276" s="279"/>
      <c r="J276" s="597"/>
      <c r="K276" s="654"/>
      <c r="L276" s="385"/>
      <c r="M276" s="774"/>
      <c r="N276" s="517"/>
      <c r="O276" s="517"/>
      <c r="P276" s="518"/>
      <c r="Q276" s="798"/>
      <c r="R276" s="530"/>
      <c r="S276" s="530"/>
      <c r="T276" s="530"/>
      <c r="U276" s="1620"/>
      <c r="V276" s="643"/>
      <c r="W276" s="365"/>
      <c r="X276" s="319"/>
      <c r="Y276" s="288"/>
      <c r="Z276" s="526"/>
      <c r="AA276" s="762" t="s">
        <v>167</v>
      </c>
      <c r="AB276" s="354">
        <v>5</v>
      </c>
      <c r="AC276" s="763" t="s">
        <v>168</v>
      </c>
      <c r="AD276" s="391">
        <f>ROUND(ROUND(ROUND(ROUND(H152+K224,0)*P$260,0)*T272,0)*W275,0)-AB276</f>
        <v>134</v>
      </c>
      <c r="AE276" s="268"/>
    </row>
    <row r="277" spans="1:31" ht="17.100000000000001" customHeight="1">
      <c r="A277" s="243">
        <v>61</v>
      </c>
      <c r="B277" s="243">
        <v>9285</v>
      </c>
      <c r="C277" s="870" t="s">
        <v>8845</v>
      </c>
      <c r="D277" s="765"/>
      <c r="E277" s="765"/>
      <c r="F277" s="279"/>
      <c r="G277" s="278"/>
      <c r="H277" s="278"/>
      <c r="I277" s="279"/>
      <c r="J277" s="597"/>
      <c r="K277" s="654"/>
      <c r="L277" s="385"/>
      <c r="M277" s="774"/>
      <c r="N277" s="517"/>
      <c r="O277" s="517"/>
      <c r="P277" s="518"/>
      <c r="Q277" s="799"/>
      <c r="R277" s="643"/>
      <c r="S277" s="1644"/>
      <c r="T277" s="1644"/>
      <c r="U277" s="1620"/>
      <c r="V277" s="779"/>
      <c r="W277" s="780"/>
      <c r="X277" s="1684" t="s">
        <v>4700</v>
      </c>
      <c r="Y277" s="362" t="s">
        <v>163</v>
      </c>
      <c r="Z277" s="395">
        <v>0.85</v>
      </c>
      <c r="AA277" s="355"/>
      <c r="AB277" s="247"/>
      <c r="AC277" s="247"/>
      <c r="AD277" s="391">
        <f>ROUND(ROUND(ROUND(ROUND(ROUND(H152+K224,0)*P$260,0)*T272,0)*W275,0)*Z277,0)</f>
        <v>118</v>
      </c>
      <c r="AE277" s="268"/>
    </row>
    <row r="278" spans="1:31" ht="17.100000000000001" customHeight="1">
      <c r="A278" s="243">
        <v>61</v>
      </c>
      <c r="B278" s="243">
        <v>9286</v>
      </c>
      <c r="C278" s="870" t="s">
        <v>8846</v>
      </c>
      <c r="D278" s="765"/>
      <c r="E278" s="765"/>
      <c r="F278" s="279"/>
      <c r="G278" s="278"/>
      <c r="H278" s="278"/>
      <c r="I278" s="279"/>
      <c r="J278" s="597"/>
      <c r="K278" s="654"/>
      <c r="L278" s="385"/>
      <c r="M278" s="774"/>
      <c r="N278" s="517"/>
      <c r="O278" s="517"/>
      <c r="P278" s="518"/>
      <c r="Q278" s="799"/>
      <c r="R278" s="643"/>
      <c r="S278" s="643"/>
      <c r="T278" s="643"/>
      <c r="U278" s="781"/>
      <c r="V278" s="537"/>
      <c r="W278" s="783"/>
      <c r="X278" s="1651"/>
      <c r="Y278" s="512"/>
      <c r="Z278" s="368"/>
      <c r="AA278" s="762" t="s">
        <v>167</v>
      </c>
      <c r="AB278" s="354">
        <v>5</v>
      </c>
      <c r="AC278" s="763" t="s">
        <v>168</v>
      </c>
      <c r="AD278" s="391">
        <f>ROUND(ROUND(ROUND(ROUND(ROUND(H152+K224,0)*P$260,0)*T272,0)*W275,0)*Z277,0)-AB278</f>
        <v>113</v>
      </c>
      <c r="AE278" s="268"/>
    </row>
    <row r="279" spans="1:31" ht="17.100000000000001" customHeight="1">
      <c r="A279" s="243">
        <v>61</v>
      </c>
      <c r="B279" s="243">
        <v>9287</v>
      </c>
      <c r="C279" s="870" t="s">
        <v>8847</v>
      </c>
      <c r="D279" s="765"/>
      <c r="E279" s="765"/>
      <c r="F279" s="279"/>
      <c r="G279" s="278"/>
      <c r="H279" s="278"/>
      <c r="I279" s="279"/>
      <c r="J279" s="597"/>
      <c r="K279" s="654"/>
      <c r="L279" s="385"/>
      <c r="M279" s="774"/>
      <c r="N279" s="517"/>
      <c r="O279" s="517"/>
      <c r="P279" s="518"/>
      <c r="Q279" s="798"/>
      <c r="R279" s="643"/>
      <c r="S279" s="1646"/>
      <c r="T279" s="1647"/>
      <c r="U279" s="1580" t="s">
        <v>4708</v>
      </c>
      <c r="V279" s="643" t="s">
        <v>163</v>
      </c>
      <c r="W279" s="365">
        <v>0.85</v>
      </c>
      <c r="X279" s="523"/>
      <c r="Y279" s="524"/>
      <c r="Z279" s="642"/>
      <c r="AA279" s="247"/>
      <c r="AB279" s="247"/>
      <c r="AC279" s="247"/>
      <c r="AD279" s="391">
        <f>ROUND(ROUND(ROUND(ROUND(H152+K224,0)*P$260,0)*T272,0)*W279,0)</f>
        <v>168</v>
      </c>
      <c r="AE279" s="268"/>
    </row>
    <row r="280" spans="1:31" ht="17.100000000000001" customHeight="1">
      <c r="A280" s="243">
        <v>61</v>
      </c>
      <c r="B280" s="243">
        <v>9288</v>
      </c>
      <c r="C280" s="870" t="s">
        <v>8848</v>
      </c>
      <c r="D280" s="765"/>
      <c r="E280" s="765"/>
      <c r="F280" s="279"/>
      <c r="G280" s="278"/>
      <c r="H280" s="278"/>
      <c r="I280" s="279"/>
      <c r="J280" s="597"/>
      <c r="K280" s="654"/>
      <c r="L280" s="385"/>
      <c r="M280" s="774"/>
      <c r="N280" s="517"/>
      <c r="O280" s="517"/>
      <c r="P280" s="518"/>
      <c r="Q280" s="798"/>
      <c r="R280" s="643"/>
      <c r="S280" s="365"/>
      <c r="T280" s="365"/>
      <c r="U280" s="1620"/>
      <c r="V280" s="643"/>
      <c r="W280" s="365"/>
      <c r="X280" s="319"/>
      <c r="Y280" s="288"/>
      <c r="Z280" s="526"/>
      <c r="AA280" s="762" t="s">
        <v>167</v>
      </c>
      <c r="AB280" s="354">
        <v>5</v>
      </c>
      <c r="AC280" s="763" t="s">
        <v>168</v>
      </c>
      <c r="AD280" s="391">
        <f>ROUND(ROUND(ROUND(ROUND(H152+K224,0)*P$260,0)*T272,0)*W279,0)-AB280</f>
        <v>163</v>
      </c>
      <c r="AE280" s="268"/>
    </row>
    <row r="281" spans="1:31" ht="17.100000000000001" customHeight="1">
      <c r="A281" s="243">
        <v>61</v>
      </c>
      <c r="B281" s="243">
        <v>9289</v>
      </c>
      <c r="C281" s="870" t="s">
        <v>8849</v>
      </c>
      <c r="D281" s="765"/>
      <c r="E281" s="765"/>
      <c r="F281" s="279"/>
      <c r="G281" s="278"/>
      <c r="H281" s="278"/>
      <c r="I281" s="279"/>
      <c r="J281" s="597"/>
      <c r="K281" s="654"/>
      <c r="L281" s="385"/>
      <c r="M281" s="774"/>
      <c r="N281" s="517"/>
      <c r="O281" s="517"/>
      <c r="P281" s="518"/>
      <c r="Q281" s="799"/>
      <c r="R281" s="643"/>
      <c r="S281" s="365"/>
      <c r="T281" s="365"/>
      <c r="U281" s="1620"/>
      <c r="V281" s="779"/>
      <c r="W281" s="780"/>
      <c r="X281" s="1684" t="s">
        <v>4700</v>
      </c>
      <c r="Y281" s="362" t="s">
        <v>163</v>
      </c>
      <c r="Z281" s="395">
        <v>0.85</v>
      </c>
      <c r="AA281" s="355"/>
      <c r="AB281" s="247"/>
      <c r="AC281" s="247"/>
      <c r="AD281" s="391">
        <f>ROUND(ROUND(ROUND(ROUND(ROUND(H152+K224,0)*P$260,0)*T272,0)*W279,0)*Z281,0)</f>
        <v>143</v>
      </c>
      <c r="AE281" s="268"/>
    </row>
    <row r="282" spans="1:31" ht="17.100000000000001" customHeight="1">
      <c r="A282" s="243">
        <v>61</v>
      </c>
      <c r="B282" s="243">
        <v>9290</v>
      </c>
      <c r="C282" s="870" t="s">
        <v>8850</v>
      </c>
      <c r="D282" s="765"/>
      <c r="E282" s="765"/>
      <c r="F282" s="279"/>
      <c r="G282" s="278"/>
      <c r="H282" s="278"/>
      <c r="I282" s="279"/>
      <c r="J282" s="597"/>
      <c r="K282" s="654"/>
      <c r="L282" s="385"/>
      <c r="M282" s="774"/>
      <c r="N282" s="517"/>
      <c r="O282" s="517"/>
      <c r="P282" s="518"/>
      <c r="Q282" s="798"/>
      <c r="R282" s="643"/>
      <c r="S282" s="643"/>
      <c r="T282" s="643"/>
      <c r="U282" s="1642"/>
      <c r="V282" s="537"/>
      <c r="W282" s="783"/>
      <c r="X282" s="1651"/>
      <c r="Y282" s="512"/>
      <c r="Z282" s="368"/>
      <c r="AA282" s="762" t="s">
        <v>167</v>
      </c>
      <c r="AB282" s="354">
        <v>5</v>
      </c>
      <c r="AC282" s="763" t="s">
        <v>168</v>
      </c>
      <c r="AD282" s="391">
        <f>ROUND(ROUND(ROUND(ROUND(ROUND(H152+K224,0)*P$260,0)*T272,0)*W279,0)*Z281,0)-AB282</f>
        <v>138</v>
      </c>
      <c r="AE282" s="268"/>
    </row>
    <row r="283" spans="1:31" ht="17.100000000000001" customHeight="1">
      <c r="A283" s="243">
        <v>61</v>
      </c>
      <c r="B283" s="243">
        <v>9291</v>
      </c>
      <c r="C283" s="870" t="s">
        <v>8851</v>
      </c>
      <c r="D283" s="765"/>
      <c r="E283" s="765"/>
      <c r="F283" s="279"/>
      <c r="G283" s="278"/>
      <c r="H283" s="278"/>
      <c r="I283" s="279"/>
      <c r="J283" s="597"/>
      <c r="K283" s="654"/>
      <c r="L283" s="385"/>
      <c r="M283" s="774"/>
      <c r="N283" s="517"/>
      <c r="O283" s="517"/>
      <c r="P283" s="518"/>
      <c r="Q283" s="798"/>
      <c r="R283" s="1580" t="s">
        <v>165</v>
      </c>
      <c r="S283" s="775"/>
      <c r="T283" s="775"/>
      <c r="U283" s="359"/>
      <c r="V283" s="360"/>
      <c r="W283" s="361"/>
      <c r="X283" s="523"/>
      <c r="Y283" s="524"/>
      <c r="Z283" s="642"/>
      <c r="AA283" s="247"/>
      <c r="AB283" s="247"/>
      <c r="AC283" s="247"/>
      <c r="AD283" s="391">
        <f>ROUND(ROUND(ROUND(H152+K224,0)*P$260,0)*T284,0)</f>
        <v>142</v>
      </c>
      <c r="AE283" s="268"/>
    </row>
    <row r="284" spans="1:31" ht="17.100000000000001" customHeight="1">
      <c r="A284" s="243">
        <v>61</v>
      </c>
      <c r="B284" s="243">
        <v>9292</v>
      </c>
      <c r="C284" s="870" t="s">
        <v>8852</v>
      </c>
      <c r="D284" s="765"/>
      <c r="E284" s="765"/>
      <c r="F284" s="279"/>
      <c r="G284" s="278"/>
      <c r="H284" s="278"/>
      <c r="I284" s="279"/>
      <c r="J284" s="597"/>
      <c r="K284" s="654"/>
      <c r="L284" s="385"/>
      <c r="M284" s="774"/>
      <c r="N284" s="517"/>
      <c r="O284" s="517"/>
      <c r="P284" s="518"/>
      <c r="Q284" s="797"/>
      <c r="R284" s="1620"/>
      <c r="S284" s="643" t="s">
        <v>163</v>
      </c>
      <c r="T284" s="365">
        <v>0.5</v>
      </c>
      <c r="U284" s="777"/>
      <c r="V284" s="639"/>
      <c r="W284" s="529"/>
      <c r="X284" s="516"/>
      <c r="Y284" s="517"/>
      <c r="Z284" s="526"/>
      <c r="AA284" s="762" t="s">
        <v>167</v>
      </c>
      <c r="AB284" s="354">
        <v>5</v>
      </c>
      <c r="AC284" s="763" t="s">
        <v>168</v>
      </c>
      <c r="AD284" s="391">
        <f>ROUND(ROUND(ROUND(H152+K224,0)*P$260,0)*T284,0)-AB284</f>
        <v>137</v>
      </c>
      <c r="AE284" s="268"/>
    </row>
    <row r="285" spans="1:31" ht="17.100000000000001" customHeight="1">
      <c r="A285" s="243">
        <v>61</v>
      </c>
      <c r="B285" s="243">
        <v>9293</v>
      </c>
      <c r="C285" s="870" t="s">
        <v>8853</v>
      </c>
      <c r="D285" s="765"/>
      <c r="E285" s="765"/>
      <c r="F285" s="279"/>
      <c r="G285" s="278"/>
      <c r="H285" s="278"/>
      <c r="I285" s="279"/>
      <c r="J285" s="597"/>
      <c r="K285" s="654"/>
      <c r="L285" s="385"/>
      <c r="M285" s="774"/>
      <c r="N285" s="517"/>
      <c r="O285" s="517"/>
      <c r="P285" s="518"/>
      <c r="Q285" s="797"/>
      <c r="R285" s="1620"/>
      <c r="S285" s="530"/>
      <c r="T285" s="530"/>
      <c r="U285" s="777"/>
      <c r="V285" s="639"/>
      <c r="W285" s="529"/>
      <c r="X285" s="1684" t="s">
        <v>4700</v>
      </c>
      <c r="Y285" s="362" t="s">
        <v>163</v>
      </c>
      <c r="Z285" s="395">
        <v>0.85</v>
      </c>
      <c r="AA285" s="355"/>
      <c r="AB285" s="247"/>
      <c r="AC285" s="247"/>
      <c r="AD285" s="391">
        <f>ROUND(ROUND(ROUND(ROUND(H152+K224,0)*P$260,0)*T284,0)*Z285,0)</f>
        <v>121</v>
      </c>
      <c r="AE285" s="268"/>
    </row>
    <row r="286" spans="1:31" ht="17.100000000000001" customHeight="1">
      <c r="A286" s="243">
        <v>61</v>
      </c>
      <c r="B286" s="243">
        <v>9294</v>
      </c>
      <c r="C286" s="870" t="s">
        <v>8854</v>
      </c>
      <c r="D286" s="765"/>
      <c r="E286" s="765"/>
      <c r="F286" s="279"/>
      <c r="G286" s="278"/>
      <c r="H286" s="278"/>
      <c r="I286" s="279"/>
      <c r="J286" s="597"/>
      <c r="K286" s="654"/>
      <c r="L286" s="385"/>
      <c r="M286" s="774"/>
      <c r="N286" s="517"/>
      <c r="O286" s="517"/>
      <c r="P286" s="518"/>
      <c r="Q286" s="797"/>
      <c r="R286" s="1620"/>
      <c r="S286" s="643"/>
      <c r="T286" s="643"/>
      <c r="U286" s="778"/>
      <c r="V286" s="525"/>
      <c r="W286" s="539"/>
      <c r="X286" s="1651"/>
      <c r="Y286" s="512"/>
      <c r="Z286" s="368"/>
      <c r="AA286" s="762" t="s">
        <v>167</v>
      </c>
      <c r="AB286" s="354">
        <v>5</v>
      </c>
      <c r="AC286" s="763" t="s">
        <v>168</v>
      </c>
      <c r="AD286" s="391">
        <f>ROUND(ROUND(ROUND(ROUND(H152+K224,0)*P$260,0)*T284,0)*Z285,0)-AB286</f>
        <v>116</v>
      </c>
      <c r="AE286" s="268"/>
    </row>
    <row r="287" spans="1:31" ht="17.100000000000001" customHeight="1">
      <c r="A287" s="243">
        <v>61</v>
      </c>
      <c r="B287" s="243">
        <v>9295</v>
      </c>
      <c r="C287" s="870" t="s">
        <v>8855</v>
      </c>
      <c r="D287" s="765"/>
      <c r="E287" s="765"/>
      <c r="F287" s="279"/>
      <c r="G287" s="278"/>
      <c r="H287" s="278"/>
      <c r="I287" s="279"/>
      <c r="J287" s="597"/>
      <c r="K287" s="654"/>
      <c r="L287" s="385"/>
      <c r="M287" s="774"/>
      <c r="N287" s="517"/>
      <c r="O287" s="517"/>
      <c r="P287" s="518"/>
      <c r="Q287" s="798"/>
      <c r="R287" s="530"/>
      <c r="S287" s="530"/>
      <c r="T287" s="530"/>
      <c r="U287" s="1580" t="s">
        <v>4703</v>
      </c>
      <c r="V287" s="362" t="s">
        <v>163</v>
      </c>
      <c r="W287" s="356">
        <v>0.7</v>
      </c>
      <c r="X287" s="523"/>
      <c r="Y287" s="524"/>
      <c r="Z287" s="642"/>
      <c r="AA287" s="247"/>
      <c r="AB287" s="247"/>
      <c r="AC287" s="247"/>
      <c r="AD287" s="391">
        <f>ROUND(ROUND(ROUND(ROUND(H152+K224,0)*P$260,0)*T284,0)*W287,0)</f>
        <v>99</v>
      </c>
      <c r="AE287" s="268"/>
    </row>
    <row r="288" spans="1:31" ht="17.100000000000001" customHeight="1">
      <c r="A288" s="243">
        <v>61</v>
      </c>
      <c r="B288" s="243">
        <v>9296</v>
      </c>
      <c r="C288" s="870" t="s">
        <v>8856</v>
      </c>
      <c r="D288" s="765"/>
      <c r="E288" s="765"/>
      <c r="F288" s="279"/>
      <c r="G288" s="278"/>
      <c r="H288" s="278"/>
      <c r="I288" s="279"/>
      <c r="J288" s="597"/>
      <c r="K288" s="654"/>
      <c r="L288" s="385"/>
      <c r="M288" s="774"/>
      <c r="N288" s="517"/>
      <c r="O288" s="517"/>
      <c r="P288" s="518"/>
      <c r="Q288" s="798"/>
      <c r="R288" s="530"/>
      <c r="S288" s="530"/>
      <c r="T288" s="530"/>
      <c r="U288" s="1620"/>
      <c r="V288" s="643"/>
      <c r="W288" s="365"/>
      <c r="X288" s="319"/>
      <c r="Y288" s="288"/>
      <c r="Z288" s="526"/>
      <c r="AA288" s="762" t="s">
        <v>167</v>
      </c>
      <c r="AB288" s="354">
        <v>5</v>
      </c>
      <c r="AC288" s="763" t="s">
        <v>168</v>
      </c>
      <c r="AD288" s="391">
        <f>ROUND(ROUND(ROUND(ROUND(H152+K224,0)*P$260,0)*T284,0)*W287,0)-AB288</f>
        <v>94</v>
      </c>
      <c r="AE288" s="268"/>
    </row>
    <row r="289" spans="1:31" ht="17.100000000000001" customHeight="1">
      <c r="A289" s="243">
        <v>61</v>
      </c>
      <c r="B289" s="243">
        <v>9297</v>
      </c>
      <c r="C289" s="870" t="s">
        <v>8857</v>
      </c>
      <c r="D289" s="765"/>
      <c r="E289" s="765"/>
      <c r="F289" s="279"/>
      <c r="G289" s="278"/>
      <c r="H289" s="278"/>
      <c r="I289" s="279"/>
      <c r="J289" s="597"/>
      <c r="K289" s="654"/>
      <c r="L289" s="385"/>
      <c r="M289" s="774"/>
      <c r="N289" s="517"/>
      <c r="O289" s="517"/>
      <c r="P289" s="518"/>
      <c r="Q289" s="799"/>
      <c r="R289" s="643"/>
      <c r="S289" s="1644"/>
      <c r="T289" s="1644"/>
      <c r="U289" s="1620"/>
      <c r="V289" s="779"/>
      <c r="W289" s="780"/>
      <c r="X289" s="1684" t="s">
        <v>4700</v>
      </c>
      <c r="Y289" s="362" t="s">
        <v>163</v>
      </c>
      <c r="Z289" s="395">
        <v>0.85</v>
      </c>
      <c r="AA289" s="355"/>
      <c r="AB289" s="247"/>
      <c r="AC289" s="247"/>
      <c r="AD289" s="391">
        <f>ROUND(ROUND(ROUND(ROUND(ROUND(H152+K224,0)*P$260,0)*T284,0)*W287,0)*Z289,0)</f>
        <v>84</v>
      </c>
      <c r="AE289" s="268"/>
    </row>
    <row r="290" spans="1:31" ht="17.100000000000001" customHeight="1">
      <c r="A290" s="243">
        <v>61</v>
      </c>
      <c r="B290" s="243">
        <v>9298</v>
      </c>
      <c r="C290" s="870" t="s">
        <v>8858</v>
      </c>
      <c r="D290" s="765"/>
      <c r="E290" s="765"/>
      <c r="F290" s="279"/>
      <c r="G290" s="278"/>
      <c r="H290" s="278"/>
      <c r="I290" s="279"/>
      <c r="J290" s="597"/>
      <c r="K290" s="654"/>
      <c r="L290" s="385"/>
      <c r="M290" s="774"/>
      <c r="N290" s="517"/>
      <c r="O290" s="517"/>
      <c r="P290" s="518"/>
      <c r="Q290" s="799"/>
      <c r="R290" s="643"/>
      <c r="S290" s="643"/>
      <c r="T290" s="643"/>
      <c r="U290" s="781"/>
      <c r="V290" s="537"/>
      <c r="W290" s="783"/>
      <c r="X290" s="1651"/>
      <c r="Y290" s="512"/>
      <c r="Z290" s="368"/>
      <c r="AA290" s="762" t="s">
        <v>167</v>
      </c>
      <c r="AB290" s="354">
        <v>5</v>
      </c>
      <c r="AC290" s="763" t="s">
        <v>168</v>
      </c>
      <c r="AD290" s="391">
        <f>ROUND(ROUND(ROUND(ROUND(ROUND(H152+K224,0)*P$260,0)*T284,0)*W287,0)*Z289,0)-AB290</f>
        <v>79</v>
      </c>
      <c r="AE290" s="268"/>
    </row>
    <row r="291" spans="1:31" ht="17.100000000000001" customHeight="1">
      <c r="A291" s="243">
        <v>61</v>
      </c>
      <c r="B291" s="243">
        <v>9299</v>
      </c>
      <c r="C291" s="870" t="s">
        <v>8859</v>
      </c>
      <c r="D291" s="765"/>
      <c r="E291" s="765"/>
      <c r="F291" s="279"/>
      <c r="G291" s="278"/>
      <c r="H291" s="278"/>
      <c r="I291" s="279"/>
      <c r="J291" s="597"/>
      <c r="K291" s="654"/>
      <c r="L291" s="385"/>
      <c r="M291" s="774"/>
      <c r="N291" s="517"/>
      <c r="O291" s="517"/>
      <c r="P291" s="518"/>
      <c r="Q291" s="798"/>
      <c r="R291" s="643"/>
      <c r="S291" s="1646"/>
      <c r="T291" s="1647"/>
      <c r="U291" s="1580" t="s">
        <v>4708</v>
      </c>
      <c r="V291" s="643" t="s">
        <v>163</v>
      </c>
      <c r="W291" s="365">
        <v>0.85</v>
      </c>
      <c r="X291" s="523"/>
      <c r="Y291" s="524"/>
      <c r="Z291" s="642"/>
      <c r="AA291" s="247"/>
      <c r="AB291" s="247"/>
      <c r="AC291" s="247"/>
      <c r="AD291" s="391">
        <f>ROUND(ROUND(ROUND(ROUND(H152+K224,0)*P$260,0)*T284,0)*W291,0)</f>
        <v>121</v>
      </c>
      <c r="AE291" s="268"/>
    </row>
    <row r="292" spans="1:31" ht="17.100000000000001" customHeight="1">
      <c r="A292" s="243">
        <v>61</v>
      </c>
      <c r="B292" s="243">
        <v>9300</v>
      </c>
      <c r="C292" s="870" t="s">
        <v>8860</v>
      </c>
      <c r="D292" s="765"/>
      <c r="E292" s="765"/>
      <c r="F292" s="279"/>
      <c r="G292" s="278"/>
      <c r="H292" s="278"/>
      <c r="I292" s="279"/>
      <c r="J292" s="597"/>
      <c r="K292" s="654"/>
      <c r="L292" s="385"/>
      <c r="M292" s="774"/>
      <c r="N292" s="517"/>
      <c r="O292" s="517"/>
      <c r="P292" s="518"/>
      <c r="Q292" s="798"/>
      <c r="R292" s="643"/>
      <c r="S292" s="365"/>
      <c r="T292" s="365"/>
      <c r="U292" s="1620"/>
      <c r="V292" s="643"/>
      <c r="W292" s="365"/>
      <c r="X292" s="319"/>
      <c r="Y292" s="288"/>
      <c r="Z292" s="526"/>
      <c r="AA292" s="762" t="s">
        <v>167</v>
      </c>
      <c r="AB292" s="354">
        <v>5</v>
      </c>
      <c r="AC292" s="763" t="s">
        <v>168</v>
      </c>
      <c r="AD292" s="391">
        <f>ROUND(ROUND(ROUND(ROUND(H152+K224,0)*P$260,0)*T284,0)*W291,0)-AB292</f>
        <v>116</v>
      </c>
      <c r="AE292" s="268"/>
    </row>
    <row r="293" spans="1:31" ht="17.100000000000001" customHeight="1">
      <c r="A293" s="243">
        <v>61</v>
      </c>
      <c r="B293" s="243">
        <v>9301</v>
      </c>
      <c r="C293" s="870" t="s">
        <v>8861</v>
      </c>
      <c r="D293" s="765"/>
      <c r="E293" s="765"/>
      <c r="F293" s="279"/>
      <c r="G293" s="278"/>
      <c r="H293" s="278"/>
      <c r="I293" s="279"/>
      <c r="J293" s="597"/>
      <c r="K293" s="654"/>
      <c r="L293" s="385"/>
      <c r="M293" s="774"/>
      <c r="N293" s="517"/>
      <c r="O293" s="517"/>
      <c r="P293" s="518"/>
      <c r="Q293" s="799"/>
      <c r="R293" s="643"/>
      <c r="S293" s="365"/>
      <c r="T293" s="365"/>
      <c r="U293" s="1620"/>
      <c r="V293" s="779"/>
      <c r="W293" s="780"/>
      <c r="X293" s="1684" t="s">
        <v>4700</v>
      </c>
      <c r="Y293" s="362" t="s">
        <v>163</v>
      </c>
      <c r="Z293" s="395">
        <v>0.85</v>
      </c>
      <c r="AA293" s="355"/>
      <c r="AB293" s="247"/>
      <c r="AC293" s="247"/>
      <c r="AD293" s="391">
        <f>ROUND(ROUND(ROUND(ROUND(ROUND(H152+K224,0)*P$260,0)*T284,0)*W291,0)*Z293,0)</f>
        <v>103</v>
      </c>
      <c r="AE293" s="268"/>
    </row>
    <row r="294" spans="1:31" ht="17.100000000000001" customHeight="1">
      <c r="A294" s="243">
        <v>61</v>
      </c>
      <c r="B294" s="243">
        <v>9302</v>
      </c>
      <c r="C294" s="870" t="s">
        <v>8862</v>
      </c>
      <c r="D294" s="765"/>
      <c r="E294" s="765"/>
      <c r="F294" s="279"/>
      <c r="G294" s="278"/>
      <c r="H294" s="278"/>
      <c r="I294" s="279"/>
      <c r="J294" s="597"/>
      <c r="K294" s="654"/>
      <c r="L294" s="385"/>
      <c r="M294" s="774"/>
      <c r="N294" s="517"/>
      <c r="O294" s="517"/>
      <c r="P294" s="518"/>
      <c r="Q294" s="506"/>
      <c r="R294" s="788"/>
      <c r="S294" s="512"/>
      <c r="T294" s="789"/>
      <c r="U294" s="1642"/>
      <c r="V294" s="537"/>
      <c r="W294" s="783"/>
      <c r="X294" s="1651"/>
      <c r="Y294" s="512"/>
      <c r="Z294" s="368"/>
      <c r="AA294" s="762" t="s">
        <v>167</v>
      </c>
      <c r="AB294" s="354">
        <v>5</v>
      </c>
      <c r="AC294" s="763" t="s">
        <v>168</v>
      </c>
      <c r="AD294" s="391">
        <f>ROUND(ROUND(ROUND(ROUND(ROUND(H152+K224,0)*P$260,0)*T284,0)*W291,0)*Z293,0)-AB294</f>
        <v>98</v>
      </c>
      <c r="AE294" s="268"/>
    </row>
    <row r="295" spans="1:31" ht="17.100000000000001" customHeight="1">
      <c r="A295" s="229">
        <v>61</v>
      </c>
      <c r="B295" s="229">
        <v>9131</v>
      </c>
      <c r="C295" s="871" t="s">
        <v>8863</v>
      </c>
      <c r="D295" s="765"/>
      <c r="E295" s="765"/>
      <c r="F295" s="378"/>
      <c r="G295" s="1542" t="s">
        <v>5882</v>
      </c>
      <c r="H295" s="477"/>
      <c r="I295" s="478"/>
      <c r="J295" s="756"/>
      <c r="K295" s="664"/>
      <c r="L295" s="314"/>
      <c r="M295" s="1696" t="s">
        <v>8647</v>
      </c>
      <c r="N295" s="1698" t="s">
        <v>162</v>
      </c>
      <c r="O295" s="232"/>
      <c r="P295" s="232"/>
      <c r="Q295" s="245"/>
      <c r="R295" s="208"/>
      <c r="S295" s="208"/>
      <c r="T295" s="208"/>
      <c r="U295" s="611"/>
      <c r="V295" s="301"/>
      <c r="W295" s="208"/>
      <c r="X295" s="231"/>
      <c r="Y295" s="232"/>
      <c r="Z295" s="314"/>
      <c r="AA295" s="257"/>
      <c r="AB295" s="257"/>
      <c r="AC295" s="257"/>
      <c r="AD295" s="473">
        <f>ROUND(ROUND(H296*P$296,0),0)</f>
        <v>303</v>
      </c>
      <c r="AE295" s="268"/>
    </row>
    <row r="296" spans="1:31" ht="17.100000000000001" customHeight="1">
      <c r="A296" s="243">
        <v>61</v>
      </c>
      <c r="B296" s="243">
        <v>9311</v>
      </c>
      <c r="C296" s="870" t="s">
        <v>8864</v>
      </c>
      <c r="D296" s="765"/>
      <c r="E296" s="765"/>
      <c r="F296" s="378"/>
      <c r="G296" s="1545"/>
      <c r="H296" s="757">
        <f>'28児童発達支援(基本１)'!H1160</f>
        <v>433</v>
      </c>
      <c r="I296" s="208" t="s">
        <v>18</v>
      </c>
      <c r="J296" s="597"/>
      <c r="K296" s="654"/>
      <c r="L296" s="385"/>
      <c r="M296" s="1697"/>
      <c r="N296" s="1699"/>
      <c r="O296" s="214" t="s">
        <v>163</v>
      </c>
      <c r="P296" s="609">
        <v>0.7</v>
      </c>
      <c r="Q296" s="245"/>
      <c r="R296" s="208"/>
      <c r="S296" s="208"/>
      <c r="T296" s="208"/>
      <c r="U296" s="611"/>
      <c r="V296" s="301"/>
      <c r="W296" s="208"/>
      <c r="X296" s="245"/>
      <c r="Y296" s="208"/>
      <c r="Z296" s="226"/>
      <c r="AA296" s="762" t="s">
        <v>167</v>
      </c>
      <c r="AB296" s="354">
        <v>5</v>
      </c>
      <c r="AC296" s="763" t="s">
        <v>168</v>
      </c>
      <c r="AD296" s="391">
        <f>ROUND(ROUND(H296*P$296,0),0)-AB296</f>
        <v>298</v>
      </c>
      <c r="AE296" s="268"/>
    </row>
    <row r="297" spans="1:31" ht="17.100000000000001" customHeight="1">
      <c r="A297" s="243">
        <v>61</v>
      </c>
      <c r="B297" s="243">
        <v>9312</v>
      </c>
      <c r="C297" s="870" t="s">
        <v>8865</v>
      </c>
      <c r="D297" s="765"/>
      <c r="E297" s="765"/>
      <c r="F297" s="378"/>
      <c r="G297" s="1545"/>
      <c r="H297" s="377"/>
      <c r="I297" s="378"/>
      <c r="J297" s="597"/>
      <c r="K297" s="654"/>
      <c r="L297" s="385"/>
      <c r="M297" s="1697"/>
      <c r="N297" s="1699"/>
      <c r="O297" s="208"/>
      <c r="P297" s="385"/>
      <c r="Q297" s="245"/>
      <c r="R297" s="208"/>
      <c r="S297" s="208"/>
      <c r="T297" s="208"/>
      <c r="U297" s="611"/>
      <c r="V297" s="301"/>
      <c r="W297" s="385"/>
      <c r="X297" s="1684" t="s">
        <v>4700</v>
      </c>
      <c r="Y297" s="362" t="s">
        <v>163</v>
      </c>
      <c r="Z297" s="395">
        <v>0.85</v>
      </c>
      <c r="AA297" s="355"/>
      <c r="AB297" s="247"/>
      <c r="AC297" s="247"/>
      <c r="AD297" s="391">
        <f>ROUND(ROUND(H296*P$296,0)*Z297,0)</f>
        <v>258</v>
      </c>
      <c r="AE297" s="268"/>
    </row>
    <row r="298" spans="1:31" ht="17.100000000000001" customHeight="1">
      <c r="A298" s="243">
        <v>61</v>
      </c>
      <c r="B298" s="243">
        <v>9313</v>
      </c>
      <c r="C298" s="870" t="s">
        <v>8866</v>
      </c>
      <c r="D298" s="765"/>
      <c r="E298" s="765"/>
      <c r="F298" s="378"/>
      <c r="G298" s="377"/>
      <c r="H298" s="377"/>
      <c r="I298" s="377"/>
      <c r="J298" s="597"/>
      <c r="K298" s="654"/>
      <c r="L298" s="385"/>
      <c r="M298" s="1697"/>
      <c r="N298" s="1699"/>
      <c r="O298" s="208"/>
      <c r="P298" s="385"/>
      <c r="Q298" s="245"/>
      <c r="R298" s="208"/>
      <c r="S298" s="208"/>
      <c r="T298" s="208"/>
      <c r="U298" s="761"/>
      <c r="V298" s="304"/>
      <c r="W298" s="226"/>
      <c r="X298" s="1651"/>
      <c r="Y298" s="512"/>
      <c r="Z298" s="368"/>
      <c r="AA298" s="762" t="s">
        <v>167</v>
      </c>
      <c r="AB298" s="354">
        <v>5</v>
      </c>
      <c r="AC298" s="763" t="s">
        <v>168</v>
      </c>
      <c r="AD298" s="391">
        <f>ROUND(ROUND(H296*P$296,0)*Z297,0)-AB298</f>
        <v>253</v>
      </c>
      <c r="AE298" s="268"/>
    </row>
    <row r="299" spans="1:31" ht="17.100000000000001" customHeight="1">
      <c r="A299" s="229">
        <v>61</v>
      </c>
      <c r="B299" s="229">
        <v>9132</v>
      </c>
      <c r="C299" s="871" t="s">
        <v>8867</v>
      </c>
      <c r="D299" s="765"/>
      <c r="E299" s="765"/>
      <c r="F299" s="279"/>
      <c r="G299" s="278"/>
      <c r="J299" s="597"/>
      <c r="K299" s="654"/>
      <c r="L299" s="385"/>
      <c r="M299" s="1697"/>
      <c r="N299" s="208"/>
      <c r="O299" s="208"/>
      <c r="P299" s="385"/>
      <c r="Q299" s="245"/>
      <c r="R299" s="208"/>
      <c r="S299" s="208"/>
      <c r="T299" s="208"/>
      <c r="U299" s="1542" t="s">
        <v>4703</v>
      </c>
      <c r="V299" s="372" t="s">
        <v>163</v>
      </c>
      <c r="W299" s="373">
        <v>0.7</v>
      </c>
      <c r="X299" s="231"/>
      <c r="Y299" s="232"/>
      <c r="Z299" s="314"/>
      <c r="AA299" s="257"/>
      <c r="AB299" s="257"/>
      <c r="AC299" s="257"/>
      <c r="AD299" s="473">
        <f>ROUND(ROUND(H296*P$296,0)*W299,0)</f>
        <v>212</v>
      </c>
      <c r="AE299" s="268"/>
    </row>
    <row r="300" spans="1:31" ht="17.100000000000001" customHeight="1">
      <c r="A300" s="243">
        <v>61</v>
      </c>
      <c r="B300" s="243">
        <v>9314</v>
      </c>
      <c r="C300" s="870" t="s">
        <v>8868</v>
      </c>
      <c r="D300" s="765"/>
      <c r="E300" s="765"/>
      <c r="F300" s="279"/>
      <c r="G300" s="278"/>
      <c r="H300" s="208"/>
      <c r="I300" s="388"/>
      <c r="J300" s="597"/>
      <c r="K300" s="654"/>
      <c r="L300" s="385"/>
      <c r="M300" s="1697"/>
      <c r="N300" s="208"/>
      <c r="O300" s="208"/>
      <c r="P300" s="385"/>
      <c r="Q300" s="245"/>
      <c r="R300" s="208"/>
      <c r="S300" s="208"/>
      <c r="T300" s="208"/>
      <c r="U300" s="1545"/>
      <c r="V300" s="214"/>
      <c r="W300" s="609"/>
      <c r="X300" s="281"/>
      <c r="Y300" s="216"/>
      <c r="Z300" s="226"/>
      <c r="AA300" s="762" t="s">
        <v>167</v>
      </c>
      <c r="AB300" s="354">
        <v>5</v>
      </c>
      <c r="AC300" s="763" t="s">
        <v>168</v>
      </c>
      <c r="AD300" s="391">
        <f>ROUND(ROUND(H296*P$296,0)*W299,0)-AB300</f>
        <v>207</v>
      </c>
      <c r="AE300" s="268"/>
    </row>
    <row r="301" spans="1:31" ht="17.100000000000001" customHeight="1">
      <c r="A301" s="243">
        <v>61</v>
      </c>
      <c r="B301" s="243">
        <v>9315</v>
      </c>
      <c r="C301" s="870" t="s">
        <v>8869</v>
      </c>
      <c r="D301" s="765"/>
      <c r="E301" s="765"/>
      <c r="F301" s="791"/>
      <c r="G301" s="406"/>
      <c r="H301" s="208"/>
      <c r="I301" s="388"/>
      <c r="J301" s="597"/>
      <c r="K301" s="654"/>
      <c r="L301" s="385"/>
      <c r="M301" s="1697"/>
      <c r="N301" s="208"/>
      <c r="O301" s="208"/>
      <c r="P301" s="385"/>
      <c r="Q301" s="245"/>
      <c r="R301" s="208"/>
      <c r="S301" s="208"/>
      <c r="T301" s="208"/>
      <c r="U301" s="1545"/>
      <c r="V301" s="302"/>
      <c r="W301" s="766"/>
      <c r="X301" s="1684" t="s">
        <v>4700</v>
      </c>
      <c r="Y301" s="362" t="s">
        <v>163</v>
      </c>
      <c r="Z301" s="395">
        <v>0.85</v>
      </c>
      <c r="AA301" s="355"/>
      <c r="AB301" s="247"/>
      <c r="AC301" s="247"/>
      <c r="AD301" s="391">
        <f>ROUND(ROUND(ROUND(H296*P$296,0)*W299,0)*Z301,0)</f>
        <v>180</v>
      </c>
      <c r="AE301" s="268"/>
    </row>
    <row r="302" spans="1:31" ht="17.100000000000001" customHeight="1">
      <c r="A302" s="243">
        <v>61</v>
      </c>
      <c r="B302" s="243">
        <v>9316</v>
      </c>
      <c r="C302" s="870" t="s">
        <v>8870</v>
      </c>
      <c r="D302" s="765"/>
      <c r="E302" s="764"/>
      <c r="F302" s="791"/>
      <c r="G302" s="406"/>
      <c r="H302" s="208"/>
      <c r="I302" s="388"/>
      <c r="J302" s="597"/>
      <c r="K302" s="654"/>
      <c r="L302" s="385"/>
      <c r="M302" s="1697"/>
      <c r="N302" s="208"/>
      <c r="O302" s="208"/>
      <c r="P302" s="385"/>
      <c r="Q302" s="245"/>
      <c r="R302" s="208"/>
      <c r="S302" s="208"/>
      <c r="T302" s="208"/>
      <c r="U302" s="399"/>
      <c r="V302" s="305"/>
      <c r="W302" s="768"/>
      <c r="X302" s="1651"/>
      <c r="Y302" s="512"/>
      <c r="Z302" s="368"/>
      <c r="AA302" s="762" t="s">
        <v>167</v>
      </c>
      <c r="AB302" s="354">
        <v>5</v>
      </c>
      <c r="AC302" s="763" t="s">
        <v>168</v>
      </c>
      <c r="AD302" s="391">
        <f>ROUND(ROUND(ROUND(H296*P$296,0)*W299,0)*Z301,0)-AB302</f>
        <v>175</v>
      </c>
      <c r="AE302" s="268"/>
    </row>
    <row r="303" spans="1:31" ht="17.100000000000001" customHeight="1">
      <c r="A303" s="229">
        <v>61</v>
      </c>
      <c r="B303" s="229">
        <v>9717</v>
      </c>
      <c r="C303" s="871" t="s">
        <v>8871</v>
      </c>
      <c r="D303" s="765"/>
      <c r="E303" s="764"/>
      <c r="F303" s="791"/>
      <c r="G303" s="406"/>
      <c r="H303" s="208"/>
      <c r="I303" s="388"/>
      <c r="J303" s="597"/>
      <c r="K303" s="654"/>
      <c r="L303" s="385"/>
      <c r="M303" s="1697"/>
      <c r="N303" s="208"/>
      <c r="O303" s="208"/>
      <c r="P303" s="385"/>
      <c r="Q303" s="245"/>
      <c r="R303" s="208"/>
      <c r="S303" s="208"/>
      <c r="T303" s="385"/>
      <c r="U303" s="1542" t="s">
        <v>4708</v>
      </c>
      <c r="V303" s="214" t="s">
        <v>163</v>
      </c>
      <c r="W303" s="609">
        <v>0.85</v>
      </c>
      <c r="X303" s="231"/>
      <c r="Y303" s="232"/>
      <c r="Z303" s="314"/>
      <c r="AA303" s="257"/>
      <c r="AB303" s="257"/>
      <c r="AC303" s="257"/>
      <c r="AD303" s="473">
        <f>ROUND(ROUND(H296*P$296,0)*W303,0)</f>
        <v>258</v>
      </c>
      <c r="AE303" s="268"/>
    </row>
    <row r="304" spans="1:31" ht="17.100000000000001" customHeight="1">
      <c r="A304" s="243">
        <v>61</v>
      </c>
      <c r="B304" s="243">
        <v>9317</v>
      </c>
      <c r="C304" s="870" t="s">
        <v>8872</v>
      </c>
      <c r="D304" s="765"/>
      <c r="E304" s="764"/>
      <c r="F304" s="791"/>
      <c r="G304" s="406"/>
      <c r="H304" s="208"/>
      <c r="I304" s="388"/>
      <c r="J304" s="597"/>
      <c r="K304" s="654"/>
      <c r="L304" s="385"/>
      <c r="M304" s="774"/>
      <c r="N304" s="208"/>
      <c r="O304" s="208"/>
      <c r="P304" s="385"/>
      <c r="Q304" s="245"/>
      <c r="R304" s="208"/>
      <c r="S304" s="208"/>
      <c r="T304" s="208"/>
      <c r="U304" s="1545"/>
      <c r="V304" s="214"/>
      <c r="W304" s="609"/>
      <c r="X304" s="281"/>
      <c r="Y304" s="216"/>
      <c r="Z304" s="226"/>
      <c r="AA304" s="762" t="s">
        <v>167</v>
      </c>
      <c r="AB304" s="354">
        <v>5</v>
      </c>
      <c r="AC304" s="763" t="s">
        <v>168</v>
      </c>
      <c r="AD304" s="391">
        <f>ROUND(ROUND(H296*P$296,0)*W303,0)-AB304</f>
        <v>253</v>
      </c>
      <c r="AE304" s="268"/>
    </row>
    <row r="305" spans="1:31" ht="17.100000000000001" customHeight="1">
      <c r="A305" s="243">
        <v>61</v>
      </c>
      <c r="B305" s="243">
        <v>9318</v>
      </c>
      <c r="C305" s="870" t="s">
        <v>8873</v>
      </c>
      <c r="D305" s="765"/>
      <c r="E305" s="764"/>
      <c r="F305" s="279"/>
      <c r="G305" s="278"/>
      <c r="H305" s="278"/>
      <c r="I305" s="279"/>
      <c r="J305" s="597"/>
      <c r="K305" s="654"/>
      <c r="L305" s="385"/>
      <c r="M305" s="774"/>
      <c r="N305" s="208"/>
      <c r="O305" s="208"/>
      <c r="P305" s="385"/>
      <c r="Q305" s="245"/>
      <c r="R305" s="208"/>
      <c r="S305" s="208"/>
      <c r="T305" s="208"/>
      <c r="U305" s="1545"/>
      <c r="V305" s="302"/>
      <c r="W305" s="766"/>
      <c r="X305" s="1684" t="s">
        <v>4700</v>
      </c>
      <c r="Y305" s="362" t="s">
        <v>163</v>
      </c>
      <c r="Z305" s="395">
        <v>0.85</v>
      </c>
      <c r="AA305" s="355"/>
      <c r="AB305" s="247"/>
      <c r="AC305" s="247"/>
      <c r="AD305" s="391">
        <f>ROUND(ROUND(ROUND(H296*P$296,0)*W303,0)*Z305,0)</f>
        <v>219</v>
      </c>
      <c r="AE305" s="268"/>
    </row>
    <row r="306" spans="1:31" ht="17.100000000000001" customHeight="1">
      <c r="A306" s="243">
        <v>61</v>
      </c>
      <c r="B306" s="243">
        <v>9319</v>
      </c>
      <c r="C306" s="870" t="s">
        <v>8874</v>
      </c>
      <c r="D306" s="765"/>
      <c r="E306" s="764"/>
      <c r="F306" s="279"/>
      <c r="G306" s="278"/>
      <c r="H306" s="278"/>
      <c r="I306" s="279"/>
      <c r="J306" s="597"/>
      <c r="K306" s="654"/>
      <c r="L306" s="385"/>
      <c r="M306" s="774"/>
      <c r="N306" s="208"/>
      <c r="O306" s="208"/>
      <c r="P306" s="385"/>
      <c r="Q306" s="281"/>
      <c r="R306" s="216"/>
      <c r="S306" s="216"/>
      <c r="T306" s="216"/>
      <c r="U306" s="1563"/>
      <c r="V306" s="305"/>
      <c r="W306" s="768"/>
      <c r="X306" s="1651"/>
      <c r="Y306" s="512"/>
      <c r="Z306" s="368"/>
      <c r="AA306" s="762" t="s">
        <v>167</v>
      </c>
      <c r="AB306" s="354">
        <v>5</v>
      </c>
      <c r="AC306" s="763" t="s">
        <v>168</v>
      </c>
      <c r="AD306" s="391">
        <f>ROUND(ROUND(ROUND(H296*P$296,0)*W303,0)*Z305,0)-AB306</f>
        <v>214</v>
      </c>
      <c r="AE306" s="268"/>
    </row>
    <row r="307" spans="1:31" ht="17.100000000000001" customHeight="1">
      <c r="A307" s="229">
        <v>61</v>
      </c>
      <c r="B307" s="229">
        <v>9133</v>
      </c>
      <c r="C307" s="871" t="s">
        <v>8875</v>
      </c>
      <c r="D307" s="765"/>
      <c r="E307" s="765"/>
      <c r="F307" s="279"/>
      <c r="G307" s="278"/>
      <c r="H307" s="278"/>
      <c r="I307" s="279"/>
      <c r="J307" s="597"/>
      <c r="K307" s="654"/>
      <c r="L307" s="385"/>
      <c r="M307" s="774"/>
      <c r="N307" s="208"/>
      <c r="O307" s="208"/>
      <c r="P307" s="385"/>
      <c r="Q307" s="1539" t="s">
        <v>4713</v>
      </c>
      <c r="R307" s="1608" t="s">
        <v>162</v>
      </c>
      <c r="S307" s="769"/>
      <c r="T307" s="769"/>
      <c r="U307" s="340"/>
      <c r="V307" s="338"/>
      <c r="W307" s="334"/>
      <c r="X307" s="231"/>
      <c r="Y307" s="232"/>
      <c r="Z307" s="314"/>
      <c r="AA307" s="257"/>
      <c r="AB307" s="257"/>
      <c r="AC307" s="257"/>
      <c r="AD307" s="473">
        <f>ROUND(ROUND(H296*P$296,0)*T308,0)</f>
        <v>212</v>
      </c>
      <c r="AE307" s="268"/>
    </row>
    <row r="308" spans="1:31" ht="17.100000000000001" customHeight="1">
      <c r="A308" s="243">
        <v>61</v>
      </c>
      <c r="B308" s="243">
        <v>9320</v>
      </c>
      <c r="C308" s="870" t="s">
        <v>8876</v>
      </c>
      <c r="D308" s="765"/>
      <c r="E308" s="765"/>
      <c r="F308" s="279"/>
      <c r="G308" s="278"/>
      <c r="H308" s="278"/>
      <c r="I308" s="279"/>
      <c r="J308" s="597"/>
      <c r="K308" s="654"/>
      <c r="L308" s="385"/>
      <c r="M308" s="774"/>
      <c r="N308" s="208"/>
      <c r="O308" s="208"/>
      <c r="P308" s="385"/>
      <c r="Q308" s="1631"/>
      <c r="R308" s="1586"/>
      <c r="S308" s="214" t="s">
        <v>163</v>
      </c>
      <c r="T308" s="770">
        <v>0.7</v>
      </c>
      <c r="U308" s="611"/>
      <c r="V308" s="392"/>
      <c r="W308" s="301"/>
      <c r="X308" s="245"/>
      <c r="Y308" s="208"/>
      <c r="Z308" s="226"/>
      <c r="AA308" s="762" t="s">
        <v>167</v>
      </c>
      <c r="AB308" s="354">
        <v>5</v>
      </c>
      <c r="AC308" s="763" t="s">
        <v>168</v>
      </c>
      <c r="AD308" s="391">
        <f>ROUND(ROUND(H296*P$296,0)*T308,0)-AB308</f>
        <v>207</v>
      </c>
      <c r="AE308" s="268"/>
    </row>
    <row r="309" spans="1:31" ht="17.100000000000001" customHeight="1">
      <c r="A309" s="243">
        <v>61</v>
      </c>
      <c r="B309" s="243">
        <v>9321</v>
      </c>
      <c r="C309" s="870" t="s">
        <v>8877</v>
      </c>
      <c r="D309" s="765"/>
      <c r="E309" s="765"/>
      <c r="F309" s="279"/>
      <c r="G309" s="278"/>
      <c r="H309" s="278"/>
      <c r="I309" s="279"/>
      <c r="J309" s="597"/>
      <c r="K309" s="654"/>
      <c r="L309" s="385"/>
      <c r="M309" s="774"/>
      <c r="N309" s="208"/>
      <c r="O309" s="208"/>
      <c r="P309" s="385"/>
      <c r="Q309" s="1631"/>
      <c r="R309" s="1586"/>
      <c r="U309" s="611"/>
      <c r="V309" s="392"/>
      <c r="W309" s="301"/>
      <c r="X309" s="1684" t="s">
        <v>4700</v>
      </c>
      <c r="Y309" s="362" t="s">
        <v>163</v>
      </c>
      <c r="Z309" s="395">
        <v>0.85</v>
      </c>
      <c r="AA309" s="355"/>
      <c r="AB309" s="247"/>
      <c r="AC309" s="247"/>
      <c r="AD309" s="391">
        <f>ROUND(ROUND(ROUND(H296*P$296,0)*T308,0)*Z309,0)</f>
        <v>180</v>
      </c>
      <c r="AE309" s="268"/>
    </row>
    <row r="310" spans="1:31" ht="17.100000000000001" customHeight="1">
      <c r="A310" s="243">
        <v>61</v>
      </c>
      <c r="B310" s="243">
        <v>9322</v>
      </c>
      <c r="C310" s="870" t="s">
        <v>8878</v>
      </c>
      <c r="D310" s="765"/>
      <c r="E310" s="765"/>
      <c r="F310" s="279"/>
      <c r="G310" s="278"/>
      <c r="H310" s="278"/>
      <c r="I310" s="279"/>
      <c r="J310" s="597"/>
      <c r="K310" s="654"/>
      <c r="L310" s="385"/>
      <c r="M310" s="774"/>
      <c r="N310" s="208"/>
      <c r="O310" s="208"/>
      <c r="P310" s="385"/>
      <c r="Q310" s="1631"/>
      <c r="R310" s="1586"/>
      <c r="S310" s="214"/>
      <c r="T310" s="214"/>
      <c r="U310" s="761"/>
      <c r="V310" s="407"/>
      <c r="W310" s="304"/>
      <c r="X310" s="1651"/>
      <c r="Y310" s="512"/>
      <c r="Z310" s="368"/>
      <c r="AA310" s="762" t="s">
        <v>167</v>
      </c>
      <c r="AB310" s="354">
        <v>5</v>
      </c>
      <c r="AC310" s="763" t="s">
        <v>168</v>
      </c>
      <c r="AD310" s="391">
        <f>ROUND(ROUND(ROUND(H296*P$296,0)*T308,0)*Z309,0)-AB310</f>
        <v>175</v>
      </c>
      <c r="AE310" s="268"/>
    </row>
    <row r="311" spans="1:31" ht="17.100000000000001" customHeight="1">
      <c r="A311" s="229">
        <v>61</v>
      </c>
      <c r="B311" s="229">
        <v>9134</v>
      </c>
      <c r="C311" s="871" t="s">
        <v>8879</v>
      </c>
      <c r="D311" s="765"/>
      <c r="E311" s="765"/>
      <c r="F311" s="279"/>
      <c r="G311" s="278"/>
      <c r="H311" s="278"/>
      <c r="I311" s="279"/>
      <c r="J311" s="597"/>
      <c r="K311" s="654"/>
      <c r="L311" s="385"/>
      <c r="M311" s="774"/>
      <c r="N311" s="208"/>
      <c r="O311" s="208"/>
      <c r="P311" s="385"/>
      <c r="Q311" s="773"/>
      <c r="U311" s="1542" t="s">
        <v>4703</v>
      </c>
      <c r="V311" s="372" t="s">
        <v>163</v>
      </c>
      <c r="W311" s="373">
        <v>0.7</v>
      </c>
      <c r="X311" s="231"/>
      <c r="Y311" s="232"/>
      <c r="Z311" s="314"/>
      <c r="AA311" s="257"/>
      <c r="AB311" s="257"/>
      <c r="AC311" s="257"/>
      <c r="AD311" s="473">
        <f>ROUND(ROUND(ROUND(H296*P$296,0)*T308,0)*W311,0)</f>
        <v>148</v>
      </c>
      <c r="AE311" s="268"/>
    </row>
    <row r="312" spans="1:31" ht="17.100000000000001" customHeight="1">
      <c r="A312" s="243">
        <v>61</v>
      </c>
      <c r="B312" s="243">
        <v>9323</v>
      </c>
      <c r="C312" s="870" t="s">
        <v>8880</v>
      </c>
      <c r="D312" s="765"/>
      <c r="E312" s="765"/>
      <c r="F312" s="279"/>
      <c r="G312" s="278"/>
      <c r="H312" s="278"/>
      <c r="I312" s="279"/>
      <c r="J312" s="597"/>
      <c r="K312" s="654"/>
      <c r="L312" s="385"/>
      <c r="M312" s="774"/>
      <c r="N312" s="208"/>
      <c r="O312" s="208"/>
      <c r="P312" s="385"/>
      <c r="Q312" s="773"/>
      <c r="U312" s="1545"/>
      <c r="V312" s="214"/>
      <c r="W312" s="609"/>
      <c r="X312" s="281"/>
      <c r="Y312" s="216"/>
      <c r="Z312" s="226"/>
      <c r="AA312" s="762" t="s">
        <v>167</v>
      </c>
      <c r="AB312" s="354">
        <v>5</v>
      </c>
      <c r="AC312" s="763" t="s">
        <v>168</v>
      </c>
      <c r="AD312" s="391">
        <f>ROUND(ROUND(ROUND(H296*P$296,0)*T308,0)*W311,0)-AB312</f>
        <v>143</v>
      </c>
      <c r="AE312" s="268"/>
    </row>
    <row r="313" spans="1:31" ht="17.100000000000001" customHeight="1">
      <c r="A313" s="243">
        <v>61</v>
      </c>
      <c r="B313" s="243">
        <v>9324</v>
      </c>
      <c r="C313" s="870" t="s">
        <v>8881</v>
      </c>
      <c r="D313" s="765"/>
      <c r="E313" s="765"/>
      <c r="F313" s="279"/>
      <c r="G313" s="278"/>
      <c r="H313" s="278"/>
      <c r="I313" s="279"/>
      <c r="J313" s="597"/>
      <c r="K313" s="654"/>
      <c r="L313" s="385"/>
      <c r="M313" s="774"/>
      <c r="N313" s="208"/>
      <c r="O313" s="208"/>
      <c r="P313" s="385"/>
      <c r="Q313" s="774"/>
      <c r="R313" s="214"/>
      <c r="S313" s="1653"/>
      <c r="T313" s="1653"/>
      <c r="U313" s="1545"/>
      <c r="V313" s="302"/>
      <c r="W313" s="766"/>
      <c r="X313" s="1684" t="s">
        <v>4700</v>
      </c>
      <c r="Y313" s="362" t="s">
        <v>163</v>
      </c>
      <c r="Z313" s="395">
        <v>0.85</v>
      </c>
      <c r="AA313" s="355"/>
      <c r="AB313" s="247"/>
      <c r="AC313" s="247"/>
      <c r="AD313" s="391">
        <f>ROUND(ROUND(ROUND(ROUND(H296*P$296,0)*T308,0)*W311,0)*Z313,0)</f>
        <v>126</v>
      </c>
      <c r="AE313" s="268"/>
    </row>
    <row r="314" spans="1:31" ht="17.100000000000001" customHeight="1">
      <c r="A314" s="243">
        <v>61</v>
      </c>
      <c r="B314" s="243">
        <v>9325</v>
      </c>
      <c r="C314" s="870" t="s">
        <v>8882</v>
      </c>
      <c r="D314" s="765"/>
      <c r="E314" s="765"/>
      <c r="F314" s="279"/>
      <c r="G314" s="278"/>
      <c r="H314" s="278"/>
      <c r="I314" s="279"/>
      <c r="J314" s="597"/>
      <c r="K314" s="654"/>
      <c r="L314" s="385"/>
      <c r="M314" s="774"/>
      <c r="N314" s="208"/>
      <c r="O314" s="208"/>
      <c r="P314" s="385"/>
      <c r="Q314" s="774"/>
      <c r="R314" s="214"/>
      <c r="S314" s="214"/>
      <c r="T314" s="214"/>
      <c r="U314" s="399"/>
      <c r="V314" s="305"/>
      <c r="W314" s="768"/>
      <c r="X314" s="1651"/>
      <c r="Y314" s="512"/>
      <c r="Z314" s="368"/>
      <c r="AA314" s="762" t="s">
        <v>167</v>
      </c>
      <c r="AB314" s="354">
        <v>5</v>
      </c>
      <c r="AC314" s="763" t="s">
        <v>168</v>
      </c>
      <c r="AD314" s="391">
        <f>ROUND(ROUND(ROUND(ROUND(H296*P$296,0)*T308,0)*W311,0)*Z313,0)-AB314</f>
        <v>121</v>
      </c>
      <c r="AE314" s="268"/>
    </row>
    <row r="315" spans="1:31" ht="17.100000000000001" customHeight="1">
      <c r="A315" s="229">
        <v>61</v>
      </c>
      <c r="B315" s="229">
        <v>9718</v>
      </c>
      <c r="C315" s="871" t="s">
        <v>8883</v>
      </c>
      <c r="D315" s="765"/>
      <c r="E315" s="765"/>
      <c r="F315" s="279"/>
      <c r="G315" s="278"/>
      <c r="H315" s="278"/>
      <c r="I315" s="279"/>
      <c r="J315" s="597"/>
      <c r="K315" s="654"/>
      <c r="L315" s="385"/>
      <c r="M315" s="774"/>
      <c r="N315" s="208"/>
      <c r="O315" s="208"/>
      <c r="P315" s="385"/>
      <c r="Q315" s="773"/>
      <c r="R315" s="214"/>
      <c r="S315" s="1599"/>
      <c r="T315" s="1600"/>
      <c r="U315" s="1542" t="s">
        <v>4708</v>
      </c>
      <c r="V315" s="214" t="s">
        <v>163</v>
      </c>
      <c r="W315" s="609">
        <v>0.85</v>
      </c>
      <c r="X315" s="231"/>
      <c r="Y315" s="232"/>
      <c r="Z315" s="314"/>
      <c r="AA315" s="257"/>
      <c r="AB315" s="257"/>
      <c r="AC315" s="257"/>
      <c r="AD315" s="473">
        <f>ROUND(ROUND(ROUND(H296*P$296,0)*T308,0)*W315,0)</f>
        <v>180</v>
      </c>
      <c r="AE315" s="268"/>
    </row>
    <row r="316" spans="1:31" ht="17.100000000000001" customHeight="1">
      <c r="A316" s="243">
        <v>61</v>
      </c>
      <c r="B316" s="243">
        <v>9326</v>
      </c>
      <c r="C316" s="870" t="s">
        <v>8884</v>
      </c>
      <c r="D316" s="765"/>
      <c r="E316" s="765"/>
      <c r="F316" s="279"/>
      <c r="G316" s="278"/>
      <c r="H316" s="278"/>
      <c r="I316" s="279"/>
      <c r="J316" s="597"/>
      <c r="K316" s="654"/>
      <c r="L316" s="385"/>
      <c r="M316" s="774"/>
      <c r="N316" s="208"/>
      <c r="O316" s="208"/>
      <c r="P316" s="385"/>
      <c r="Q316" s="773"/>
      <c r="R316" s="214"/>
      <c r="S316" s="609"/>
      <c r="T316" s="609"/>
      <c r="U316" s="1545"/>
      <c r="V316" s="214"/>
      <c r="W316" s="609"/>
      <c r="X316" s="281"/>
      <c r="Y316" s="216"/>
      <c r="Z316" s="226"/>
      <c r="AA316" s="762" t="s">
        <v>167</v>
      </c>
      <c r="AB316" s="354">
        <v>5</v>
      </c>
      <c r="AC316" s="763" t="s">
        <v>168</v>
      </c>
      <c r="AD316" s="391">
        <f>ROUND(ROUND(ROUND(H296*P$296,0)*T308,0)*W315,0)-AB316</f>
        <v>175</v>
      </c>
      <c r="AE316" s="268"/>
    </row>
    <row r="317" spans="1:31" ht="17.100000000000001" customHeight="1">
      <c r="A317" s="243">
        <v>61</v>
      </c>
      <c r="B317" s="243">
        <v>9327</v>
      </c>
      <c r="C317" s="870" t="s">
        <v>8885</v>
      </c>
      <c r="D317" s="765"/>
      <c r="E317" s="765"/>
      <c r="F317" s="279"/>
      <c r="G317" s="278"/>
      <c r="H317" s="278"/>
      <c r="I317" s="279"/>
      <c r="J317" s="597"/>
      <c r="K317" s="654"/>
      <c r="L317" s="385"/>
      <c r="M317" s="774"/>
      <c r="N317" s="208"/>
      <c r="O317" s="208"/>
      <c r="P317" s="385"/>
      <c r="Q317" s="774"/>
      <c r="R317" s="214"/>
      <c r="S317" s="609"/>
      <c r="T317" s="609"/>
      <c r="U317" s="1545"/>
      <c r="V317" s="302"/>
      <c r="W317" s="766"/>
      <c r="X317" s="1684" t="s">
        <v>4700</v>
      </c>
      <c r="Y317" s="362" t="s">
        <v>163</v>
      </c>
      <c r="Z317" s="395">
        <v>0.85</v>
      </c>
      <c r="AA317" s="355"/>
      <c r="AB317" s="247"/>
      <c r="AC317" s="247"/>
      <c r="AD317" s="391">
        <f>ROUND(ROUND(ROUND(ROUND(H296*P$296,0)*T308,0)*W315,0)*Z317,0)</f>
        <v>153</v>
      </c>
      <c r="AE317" s="268"/>
    </row>
    <row r="318" spans="1:31" ht="17.100000000000001" customHeight="1">
      <c r="A318" s="243">
        <v>61</v>
      </c>
      <c r="B318" s="243">
        <v>9328</v>
      </c>
      <c r="C318" s="870" t="s">
        <v>8886</v>
      </c>
      <c r="D318" s="765"/>
      <c r="E318" s="765"/>
      <c r="F318" s="279"/>
      <c r="G318" s="278"/>
      <c r="H318" s="278"/>
      <c r="I318" s="279"/>
      <c r="J318" s="597"/>
      <c r="K318" s="654"/>
      <c r="L318" s="385"/>
      <c r="M318" s="774"/>
      <c r="N318" s="208"/>
      <c r="O318" s="208"/>
      <c r="P318" s="385"/>
      <c r="Q318" s="773"/>
      <c r="R318" s="214"/>
      <c r="S318" s="214"/>
      <c r="T318" s="214"/>
      <c r="U318" s="1563"/>
      <c r="V318" s="305"/>
      <c r="W318" s="768"/>
      <c r="X318" s="1651"/>
      <c r="Y318" s="512"/>
      <c r="Z318" s="368"/>
      <c r="AA318" s="762" t="s">
        <v>167</v>
      </c>
      <c r="AB318" s="354">
        <v>5</v>
      </c>
      <c r="AC318" s="763" t="s">
        <v>168</v>
      </c>
      <c r="AD318" s="391">
        <f>ROUND(ROUND(ROUND(ROUND(H296*P$296,0)*T308,0)*W315,0)*Z317,0)-AB318</f>
        <v>148</v>
      </c>
      <c r="AE318" s="268"/>
    </row>
    <row r="319" spans="1:31" ht="17.100000000000001" customHeight="1">
      <c r="A319" s="243">
        <v>61</v>
      </c>
      <c r="B319" s="243">
        <v>9329</v>
      </c>
      <c r="C319" s="870" t="s">
        <v>8887</v>
      </c>
      <c r="D319" s="765"/>
      <c r="E319" s="765"/>
      <c r="F319" s="279"/>
      <c r="G319" s="278"/>
      <c r="H319" s="278"/>
      <c r="I319" s="279"/>
      <c r="J319" s="597"/>
      <c r="K319" s="654"/>
      <c r="L319" s="385"/>
      <c r="M319" s="774"/>
      <c r="N319" s="208"/>
      <c r="O319" s="208"/>
      <c r="P319" s="385"/>
      <c r="Q319" s="773"/>
      <c r="R319" s="1580" t="s">
        <v>165</v>
      </c>
      <c r="S319" s="775"/>
      <c r="T319" s="775"/>
      <c r="U319" s="359"/>
      <c r="V319" s="360"/>
      <c r="W319" s="361"/>
      <c r="X319" s="523"/>
      <c r="Y319" s="524"/>
      <c r="Z319" s="642"/>
      <c r="AA319" s="247"/>
      <c r="AB319" s="247"/>
      <c r="AC319" s="247"/>
      <c r="AD319" s="391">
        <f>ROUND(ROUND(H296*P$296,0)*T320,0)</f>
        <v>152</v>
      </c>
      <c r="AE319" s="268"/>
    </row>
    <row r="320" spans="1:31" ht="17.100000000000001" customHeight="1">
      <c r="A320" s="243">
        <v>61</v>
      </c>
      <c r="B320" s="243">
        <v>9330</v>
      </c>
      <c r="C320" s="870" t="s">
        <v>8888</v>
      </c>
      <c r="D320" s="765"/>
      <c r="E320" s="765"/>
      <c r="F320" s="279"/>
      <c r="G320" s="278"/>
      <c r="H320" s="278"/>
      <c r="I320" s="279"/>
      <c r="J320" s="597"/>
      <c r="K320" s="654"/>
      <c r="L320" s="385"/>
      <c r="M320" s="774"/>
      <c r="N320" s="208"/>
      <c r="O320" s="208"/>
      <c r="P320" s="385"/>
      <c r="Q320" s="772"/>
      <c r="R320" s="1620"/>
      <c r="S320" s="643" t="s">
        <v>163</v>
      </c>
      <c r="T320" s="365">
        <v>0.5</v>
      </c>
      <c r="U320" s="777"/>
      <c r="V320" s="639"/>
      <c r="W320" s="529"/>
      <c r="X320" s="516"/>
      <c r="Y320" s="517"/>
      <c r="Z320" s="526"/>
      <c r="AA320" s="762" t="s">
        <v>167</v>
      </c>
      <c r="AB320" s="354">
        <v>5</v>
      </c>
      <c r="AC320" s="763" t="s">
        <v>168</v>
      </c>
      <c r="AD320" s="391">
        <f>ROUND(ROUND(H296*P$296,0)*T320,0)-AB320</f>
        <v>147</v>
      </c>
      <c r="AE320" s="268"/>
    </row>
    <row r="321" spans="1:31" ht="17.100000000000001" customHeight="1">
      <c r="A321" s="243">
        <v>61</v>
      </c>
      <c r="B321" s="243">
        <v>9331</v>
      </c>
      <c r="C321" s="870" t="s">
        <v>8889</v>
      </c>
      <c r="D321" s="765"/>
      <c r="E321" s="765"/>
      <c r="F321" s="279"/>
      <c r="G321" s="278"/>
      <c r="H321" s="278"/>
      <c r="I321" s="279"/>
      <c r="J321" s="597"/>
      <c r="K321" s="654"/>
      <c r="L321" s="385"/>
      <c r="M321" s="774"/>
      <c r="N321" s="208"/>
      <c r="O321" s="208"/>
      <c r="P321" s="385"/>
      <c r="Q321" s="772"/>
      <c r="R321" s="1620"/>
      <c r="S321" s="530"/>
      <c r="T321" s="530"/>
      <c r="U321" s="777"/>
      <c r="V321" s="639"/>
      <c r="W321" s="529"/>
      <c r="X321" s="1684" t="s">
        <v>4700</v>
      </c>
      <c r="Y321" s="362" t="s">
        <v>163</v>
      </c>
      <c r="Z321" s="395">
        <v>0.85</v>
      </c>
      <c r="AA321" s="355"/>
      <c r="AB321" s="247"/>
      <c r="AC321" s="247"/>
      <c r="AD321" s="391">
        <f>ROUND(ROUND(ROUND(H296*P$296,0)*T320,0)*Z321,0)</f>
        <v>129</v>
      </c>
      <c r="AE321" s="268"/>
    </row>
    <row r="322" spans="1:31" ht="17.100000000000001" customHeight="1">
      <c r="A322" s="243">
        <v>61</v>
      </c>
      <c r="B322" s="243">
        <v>9332</v>
      </c>
      <c r="C322" s="870" t="s">
        <v>8890</v>
      </c>
      <c r="D322" s="765"/>
      <c r="E322" s="765"/>
      <c r="F322" s="279"/>
      <c r="G322" s="278"/>
      <c r="H322" s="278"/>
      <c r="I322" s="279"/>
      <c r="J322" s="597"/>
      <c r="K322" s="654"/>
      <c r="L322" s="385"/>
      <c r="M322" s="774"/>
      <c r="N322" s="208"/>
      <c r="O322" s="208"/>
      <c r="P322" s="385"/>
      <c r="Q322" s="772"/>
      <c r="R322" s="1620"/>
      <c r="S322" s="643"/>
      <c r="T322" s="643"/>
      <c r="U322" s="778"/>
      <c r="V322" s="525"/>
      <c r="W322" s="539"/>
      <c r="X322" s="1651"/>
      <c r="Y322" s="512"/>
      <c r="Z322" s="368"/>
      <c r="AA322" s="762" t="s">
        <v>167</v>
      </c>
      <c r="AB322" s="354">
        <v>5</v>
      </c>
      <c r="AC322" s="763" t="s">
        <v>168</v>
      </c>
      <c r="AD322" s="391">
        <f>ROUND(ROUND(ROUND(H296*P$296,0)*T320,0)*Z321,0)-AB322</f>
        <v>124</v>
      </c>
      <c r="AE322" s="268"/>
    </row>
    <row r="323" spans="1:31" ht="17.100000000000001" customHeight="1">
      <c r="A323" s="243">
        <v>61</v>
      </c>
      <c r="B323" s="243">
        <v>9333</v>
      </c>
      <c r="C323" s="870" t="s">
        <v>8891</v>
      </c>
      <c r="D323" s="765"/>
      <c r="E323" s="765"/>
      <c r="F323" s="279"/>
      <c r="G323" s="278"/>
      <c r="H323" s="278"/>
      <c r="I323" s="279"/>
      <c r="J323" s="597"/>
      <c r="K323" s="654"/>
      <c r="L323" s="385"/>
      <c r="M323" s="774"/>
      <c r="N323" s="208"/>
      <c r="O323" s="208"/>
      <c r="P323" s="385"/>
      <c r="Q323" s="773"/>
      <c r="R323" s="530"/>
      <c r="S323" s="530"/>
      <c r="T323" s="530"/>
      <c r="U323" s="1580" t="s">
        <v>4703</v>
      </c>
      <c r="V323" s="362" t="s">
        <v>163</v>
      </c>
      <c r="W323" s="356">
        <v>0.7</v>
      </c>
      <c r="X323" s="523"/>
      <c r="Y323" s="524"/>
      <c r="Z323" s="642"/>
      <c r="AA323" s="247"/>
      <c r="AB323" s="247"/>
      <c r="AC323" s="247"/>
      <c r="AD323" s="391">
        <f>ROUND(ROUND(ROUND(H296*P$296,0)*T320,0)*W323,0)</f>
        <v>106</v>
      </c>
      <c r="AE323" s="268"/>
    </row>
    <row r="324" spans="1:31" ht="17.100000000000001" customHeight="1">
      <c r="A324" s="243">
        <v>61</v>
      </c>
      <c r="B324" s="243">
        <v>9334</v>
      </c>
      <c r="C324" s="870" t="s">
        <v>8892</v>
      </c>
      <c r="D324" s="765"/>
      <c r="E324" s="765"/>
      <c r="F324" s="279"/>
      <c r="G324" s="278"/>
      <c r="H324" s="278"/>
      <c r="I324" s="279"/>
      <c r="J324" s="597"/>
      <c r="K324" s="654"/>
      <c r="L324" s="385"/>
      <c r="M324" s="774"/>
      <c r="N324" s="208"/>
      <c r="O324" s="208"/>
      <c r="P324" s="385"/>
      <c r="Q324" s="773"/>
      <c r="R324" s="530"/>
      <c r="S324" s="530"/>
      <c r="T324" s="530"/>
      <c r="U324" s="1620"/>
      <c r="V324" s="643"/>
      <c r="W324" s="365"/>
      <c r="X324" s="319"/>
      <c r="Y324" s="288"/>
      <c r="Z324" s="526"/>
      <c r="AA324" s="762" t="s">
        <v>167</v>
      </c>
      <c r="AB324" s="354">
        <v>5</v>
      </c>
      <c r="AC324" s="763" t="s">
        <v>168</v>
      </c>
      <c r="AD324" s="391">
        <f>ROUND(ROUND(ROUND(H296*P$296,0)*T320,0)*W323,0)-AB324</f>
        <v>101</v>
      </c>
      <c r="AE324" s="268"/>
    </row>
    <row r="325" spans="1:31" ht="17.100000000000001" customHeight="1">
      <c r="A325" s="243">
        <v>61</v>
      </c>
      <c r="B325" s="243">
        <v>9335</v>
      </c>
      <c r="C325" s="870" t="s">
        <v>8893</v>
      </c>
      <c r="D325" s="765"/>
      <c r="E325" s="765"/>
      <c r="F325" s="279"/>
      <c r="G325" s="278"/>
      <c r="H325" s="278"/>
      <c r="I325" s="279"/>
      <c r="J325" s="597"/>
      <c r="K325" s="654"/>
      <c r="L325" s="385"/>
      <c r="M325" s="774"/>
      <c r="N325" s="208"/>
      <c r="O325" s="208"/>
      <c r="P325" s="385"/>
      <c r="Q325" s="774"/>
      <c r="R325" s="643"/>
      <c r="S325" s="1644"/>
      <c r="T325" s="1652"/>
      <c r="U325" s="1620"/>
      <c r="V325" s="779"/>
      <c r="W325" s="780"/>
      <c r="X325" s="1684" t="s">
        <v>4700</v>
      </c>
      <c r="Y325" s="362" t="s">
        <v>163</v>
      </c>
      <c r="Z325" s="395">
        <v>0.85</v>
      </c>
      <c r="AA325" s="355"/>
      <c r="AB325" s="247"/>
      <c r="AC325" s="247"/>
      <c r="AD325" s="391">
        <f>ROUND(ROUND(ROUND(ROUND(H296*P$296,0)*T320,0)*W323,0)*Z325,0)</f>
        <v>90</v>
      </c>
      <c r="AE325" s="268"/>
    </row>
    <row r="326" spans="1:31" ht="17.100000000000001" customHeight="1">
      <c r="A326" s="243">
        <v>61</v>
      </c>
      <c r="B326" s="243">
        <v>9336</v>
      </c>
      <c r="C326" s="870" t="s">
        <v>8894</v>
      </c>
      <c r="D326" s="765"/>
      <c r="E326" s="765"/>
      <c r="F326" s="279"/>
      <c r="G326" s="278"/>
      <c r="H326" s="278"/>
      <c r="I326" s="279"/>
      <c r="J326" s="597"/>
      <c r="K326" s="654"/>
      <c r="L326" s="385"/>
      <c r="M326" s="774"/>
      <c r="N326" s="208"/>
      <c r="O326" s="208"/>
      <c r="P326" s="385"/>
      <c r="Q326" s="774"/>
      <c r="R326" s="643"/>
      <c r="S326" s="643"/>
      <c r="T326" s="643"/>
      <c r="U326" s="781"/>
      <c r="V326" s="537"/>
      <c r="W326" s="783"/>
      <c r="X326" s="1651"/>
      <c r="Y326" s="512"/>
      <c r="Z326" s="368"/>
      <c r="AA326" s="762" t="s">
        <v>167</v>
      </c>
      <c r="AB326" s="354">
        <v>5</v>
      </c>
      <c r="AC326" s="763" t="s">
        <v>168</v>
      </c>
      <c r="AD326" s="391">
        <f>ROUND(ROUND(ROUND(ROUND(H296*P$296,0)*T320,0)*W323,0)*Z325,0)-AB326</f>
        <v>85</v>
      </c>
      <c r="AE326" s="268"/>
    </row>
    <row r="327" spans="1:31" ht="17.100000000000001" customHeight="1">
      <c r="A327" s="243">
        <v>61</v>
      </c>
      <c r="B327" s="243">
        <v>9337</v>
      </c>
      <c r="C327" s="870" t="s">
        <v>8895</v>
      </c>
      <c r="D327" s="765"/>
      <c r="E327" s="765"/>
      <c r="F327" s="279"/>
      <c r="G327" s="278"/>
      <c r="H327" s="278"/>
      <c r="I327" s="279"/>
      <c r="J327" s="597"/>
      <c r="K327" s="654"/>
      <c r="L327" s="385"/>
      <c r="M327" s="774"/>
      <c r="N327" s="245"/>
      <c r="O327" s="208"/>
      <c r="P327" s="385"/>
      <c r="Q327" s="773"/>
      <c r="R327" s="643"/>
      <c r="S327" s="1646"/>
      <c r="T327" s="1649"/>
      <c r="U327" s="1580" t="s">
        <v>4708</v>
      </c>
      <c r="V327" s="643" t="s">
        <v>163</v>
      </c>
      <c r="W327" s="366">
        <v>0.85</v>
      </c>
      <c r="X327" s="523"/>
      <c r="Y327" s="524"/>
      <c r="Z327" s="642"/>
      <c r="AA327" s="247"/>
      <c r="AB327" s="247"/>
      <c r="AC327" s="247"/>
      <c r="AD327" s="391">
        <f>ROUND(ROUND(ROUND(H296*P$296,0)*T320,0)*W327,0)</f>
        <v>129</v>
      </c>
      <c r="AE327" s="268"/>
    </row>
    <row r="328" spans="1:31" ht="17.100000000000001" customHeight="1">
      <c r="A328" s="243">
        <v>61</v>
      </c>
      <c r="B328" s="243">
        <v>9338</v>
      </c>
      <c r="C328" s="870" t="s">
        <v>8896</v>
      </c>
      <c r="D328" s="765"/>
      <c r="E328" s="765"/>
      <c r="F328" s="279"/>
      <c r="G328" s="278"/>
      <c r="H328" s="278"/>
      <c r="I328" s="279"/>
      <c r="J328" s="597"/>
      <c r="K328" s="654"/>
      <c r="L328" s="385"/>
      <c r="M328" s="774"/>
      <c r="N328" s="245"/>
      <c r="O328" s="208"/>
      <c r="P328" s="385"/>
      <c r="Q328" s="773"/>
      <c r="R328" s="643"/>
      <c r="S328" s="365"/>
      <c r="T328" s="365"/>
      <c r="U328" s="1620"/>
      <c r="V328" s="643"/>
      <c r="W328" s="366"/>
      <c r="X328" s="319"/>
      <c r="Y328" s="288"/>
      <c r="Z328" s="526"/>
      <c r="AA328" s="762" t="s">
        <v>167</v>
      </c>
      <c r="AB328" s="354">
        <v>5</v>
      </c>
      <c r="AC328" s="763" t="s">
        <v>168</v>
      </c>
      <c r="AD328" s="391">
        <f>ROUND(ROUND(ROUND(H296*P$296,0)*T320,0)*W327,0)-AB328</f>
        <v>124</v>
      </c>
      <c r="AE328" s="268"/>
    </row>
    <row r="329" spans="1:31" ht="17.100000000000001" customHeight="1">
      <c r="A329" s="243">
        <v>61</v>
      </c>
      <c r="B329" s="243">
        <v>9339</v>
      </c>
      <c r="C329" s="870" t="s">
        <v>8897</v>
      </c>
      <c r="D329" s="765"/>
      <c r="E329" s="765"/>
      <c r="F329" s="279"/>
      <c r="G329" s="278"/>
      <c r="H329" s="278"/>
      <c r="I329" s="279"/>
      <c r="J329" s="597"/>
      <c r="K329" s="654"/>
      <c r="L329" s="385"/>
      <c r="M329" s="774"/>
      <c r="N329" s="245"/>
      <c r="O329" s="208"/>
      <c r="P329" s="385"/>
      <c r="Q329" s="774"/>
      <c r="R329" s="643"/>
      <c r="S329" s="365"/>
      <c r="T329" s="365"/>
      <c r="U329" s="1620"/>
      <c r="V329" s="779"/>
      <c r="W329" s="780"/>
      <c r="X329" s="1684" t="s">
        <v>4700</v>
      </c>
      <c r="Y329" s="362" t="s">
        <v>163</v>
      </c>
      <c r="Z329" s="395">
        <v>0.85</v>
      </c>
      <c r="AA329" s="355"/>
      <c r="AB329" s="247"/>
      <c r="AC329" s="247"/>
      <c r="AD329" s="391">
        <f>ROUND(ROUND(ROUND(ROUND(H296*P$296,0)*T320,0)*W327,0)*Z329,0)</f>
        <v>110</v>
      </c>
      <c r="AE329" s="268"/>
    </row>
    <row r="330" spans="1:31" ht="17.100000000000001" customHeight="1">
      <c r="A330" s="243">
        <v>61</v>
      </c>
      <c r="B330" s="243">
        <v>9340</v>
      </c>
      <c r="C330" s="870" t="s">
        <v>8898</v>
      </c>
      <c r="D330" s="765"/>
      <c r="E330" s="765"/>
      <c r="F330" s="279"/>
      <c r="G330" s="278"/>
      <c r="H330" s="278"/>
      <c r="I330" s="279"/>
      <c r="J330" s="597"/>
      <c r="K330" s="654"/>
      <c r="L330" s="385"/>
      <c r="M330" s="774"/>
      <c r="N330" s="281"/>
      <c r="O330" s="216"/>
      <c r="P330" s="226"/>
      <c r="Q330" s="467"/>
      <c r="R330" s="788"/>
      <c r="S330" s="512"/>
      <c r="T330" s="789"/>
      <c r="U330" s="1642"/>
      <c r="V330" s="537"/>
      <c r="W330" s="783"/>
      <c r="X330" s="1651"/>
      <c r="Y330" s="512"/>
      <c r="Z330" s="368"/>
      <c r="AA330" s="762" t="s">
        <v>167</v>
      </c>
      <c r="AB330" s="354">
        <v>5</v>
      </c>
      <c r="AC330" s="763" t="s">
        <v>168</v>
      </c>
      <c r="AD330" s="391">
        <f>ROUND(ROUND(ROUND(ROUND(H296*P$296,0)*T320,0)*W327,0)*Z329,0)-AB330</f>
        <v>105</v>
      </c>
      <c r="AE330" s="268"/>
    </row>
    <row r="331" spans="1:31" ht="17.100000000000001" customHeight="1">
      <c r="A331" s="243">
        <v>61</v>
      </c>
      <c r="B331" s="243">
        <v>9341</v>
      </c>
      <c r="C331" s="870" t="s">
        <v>8899</v>
      </c>
      <c r="D331" s="765"/>
      <c r="E331" s="765"/>
      <c r="F331" s="378"/>
      <c r="G331" s="278"/>
      <c r="H331" s="278"/>
      <c r="I331" s="279"/>
      <c r="J331" s="597"/>
      <c r="K331" s="654"/>
      <c r="L331" s="385"/>
      <c r="M331" s="774"/>
      <c r="N331" s="1687" t="s">
        <v>165</v>
      </c>
      <c r="O331" s="888"/>
      <c r="P331" s="889"/>
      <c r="Q331" s="516"/>
      <c r="R331" s="517"/>
      <c r="S331" s="517"/>
      <c r="T331" s="517"/>
      <c r="U331" s="777"/>
      <c r="V331" s="529"/>
      <c r="W331" s="517"/>
      <c r="X331" s="523"/>
      <c r="Y331" s="524"/>
      <c r="Z331" s="642"/>
      <c r="AA331" s="247"/>
      <c r="AB331" s="247"/>
      <c r="AC331" s="247"/>
      <c r="AD331" s="391">
        <f>ROUND(ROUND(H296*P$332,0),0)</f>
        <v>217</v>
      </c>
      <c r="AE331" s="268"/>
    </row>
    <row r="332" spans="1:31" ht="17.100000000000001" customHeight="1">
      <c r="A332" s="243">
        <v>61</v>
      </c>
      <c r="B332" s="243">
        <v>9342</v>
      </c>
      <c r="C332" s="870" t="s">
        <v>8900</v>
      </c>
      <c r="D332" s="765"/>
      <c r="E332" s="765"/>
      <c r="F332" s="378"/>
      <c r="G332" s="278"/>
      <c r="H332" s="278"/>
      <c r="I332" s="279"/>
      <c r="J332" s="597"/>
      <c r="K332" s="654"/>
      <c r="L332" s="385"/>
      <c r="M332" s="774"/>
      <c r="N332" s="1688"/>
      <c r="O332" s="643" t="s">
        <v>163</v>
      </c>
      <c r="P332" s="365">
        <v>0.5</v>
      </c>
      <c r="Q332" s="516"/>
      <c r="R332" s="517"/>
      <c r="S332" s="517"/>
      <c r="T332" s="517"/>
      <c r="U332" s="777"/>
      <c r="V332" s="529"/>
      <c r="W332" s="517"/>
      <c r="X332" s="516"/>
      <c r="Y332" s="517"/>
      <c r="Z332" s="526"/>
      <c r="AA332" s="762" t="s">
        <v>167</v>
      </c>
      <c r="AB332" s="354">
        <v>5</v>
      </c>
      <c r="AC332" s="763" t="s">
        <v>168</v>
      </c>
      <c r="AD332" s="391">
        <f>ROUND(ROUND(H296*P$332,0),0)-AB332</f>
        <v>212</v>
      </c>
      <c r="AE332" s="268"/>
    </row>
    <row r="333" spans="1:31" ht="17.100000000000001" customHeight="1">
      <c r="A333" s="243">
        <v>61</v>
      </c>
      <c r="B333" s="243">
        <v>9343</v>
      </c>
      <c r="C333" s="870" t="s">
        <v>8901</v>
      </c>
      <c r="D333" s="765"/>
      <c r="E333" s="765"/>
      <c r="F333" s="378"/>
      <c r="G333" s="377"/>
      <c r="H333" s="377"/>
      <c r="I333" s="378"/>
      <c r="J333" s="597"/>
      <c r="K333" s="654"/>
      <c r="L333" s="385"/>
      <c r="M333" s="774"/>
      <c r="N333" s="1688"/>
      <c r="O333" s="517"/>
      <c r="P333" s="518"/>
      <c r="Q333" s="516"/>
      <c r="R333" s="517"/>
      <c r="S333" s="517"/>
      <c r="T333" s="517"/>
      <c r="U333" s="777"/>
      <c r="V333" s="529"/>
      <c r="W333" s="518"/>
      <c r="X333" s="1684" t="s">
        <v>4700</v>
      </c>
      <c r="Y333" s="362" t="s">
        <v>163</v>
      </c>
      <c r="Z333" s="395">
        <v>0.85</v>
      </c>
      <c r="AA333" s="355"/>
      <c r="AB333" s="247"/>
      <c r="AC333" s="247"/>
      <c r="AD333" s="391">
        <f>ROUND(ROUND(H296*P$332,0)*Z333,0)</f>
        <v>184</v>
      </c>
      <c r="AE333" s="268"/>
    </row>
    <row r="334" spans="1:31" ht="17.100000000000001" customHeight="1">
      <c r="A334" s="243">
        <v>61</v>
      </c>
      <c r="B334" s="243">
        <v>9344</v>
      </c>
      <c r="C334" s="870" t="s">
        <v>8902</v>
      </c>
      <c r="D334" s="765"/>
      <c r="E334" s="765"/>
      <c r="F334" s="378"/>
      <c r="G334" s="377"/>
      <c r="H334" s="377"/>
      <c r="I334" s="377"/>
      <c r="J334" s="597"/>
      <c r="K334" s="654"/>
      <c r="L334" s="385"/>
      <c r="M334" s="774"/>
      <c r="N334" s="1688"/>
      <c r="O334" s="517"/>
      <c r="P334" s="518"/>
      <c r="Q334" s="516"/>
      <c r="R334" s="517"/>
      <c r="S334" s="517"/>
      <c r="T334" s="517"/>
      <c r="U334" s="778"/>
      <c r="V334" s="539"/>
      <c r="W334" s="526"/>
      <c r="X334" s="1651"/>
      <c r="Y334" s="512"/>
      <c r="Z334" s="368"/>
      <c r="AA334" s="762" t="s">
        <v>167</v>
      </c>
      <c r="AB334" s="354">
        <v>5</v>
      </c>
      <c r="AC334" s="763" t="s">
        <v>168</v>
      </c>
      <c r="AD334" s="391">
        <f>ROUND(ROUND(H296*P$332,0)*Z333,0)-AB334</f>
        <v>179</v>
      </c>
      <c r="AE334" s="268"/>
    </row>
    <row r="335" spans="1:31" ht="17.100000000000001" customHeight="1">
      <c r="A335" s="243">
        <v>61</v>
      </c>
      <c r="B335" s="243">
        <v>9345</v>
      </c>
      <c r="C335" s="870" t="s">
        <v>8903</v>
      </c>
      <c r="D335" s="765"/>
      <c r="E335" s="765"/>
      <c r="F335" s="279"/>
      <c r="G335" s="278"/>
      <c r="J335" s="597"/>
      <c r="K335" s="654"/>
      <c r="L335" s="385"/>
      <c r="M335" s="774"/>
      <c r="N335" s="517"/>
      <c r="O335" s="517"/>
      <c r="P335" s="518"/>
      <c r="Q335" s="516"/>
      <c r="R335" s="517"/>
      <c r="S335" s="517"/>
      <c r="T335" s="517"/>
      <c r="U335" s="1580" t="s">
        <v>4703</v>
      </c>
      <c r="V335" s="362" t="s">
        <v>163</v>
      </c>
      <c r="W335" s="356">
        <v>0.7</v>
      </c>
      <c r="X335" s="523"/>
      <c r="Y335" s="524"/>
      <c r="Z335" s="642"/>
      <c r="AA335" s="247"/>
      <c r="AB335" s="247"/>
      <c r="AC335" s="247"/>
      <c r="AD335" s="391">
        <f>ROUND(ROUND(H296*P$332,0)*W335,0)</f>
        <v>152</v>
      </c>
      <c r="AE335" s="268"/>
    </row>
    <row r="336" spans="1:31" ht="17.100000000000001" customHeight="1">
      <c r="A336" s="243">
        <v>61</v>
      </c>
      <c r="B336" s="243">
        <v>9346</v>
      </c>
      <c r="C336" s="870" t="s">
        <v>8904</v>
      </c>
      <c r="D336" s="765"/>
      <c r="E336" s="765"/>
      <c r="F336" s="279"/>
      <c r="G336" s="278"/>
      <c r="H336" s="208"/>
      <c r="I336" s="388"/>
      <c r="J336" s="597"/>
      <c r="K336" s="654"/>
      <c r="L336" s="385"/>
      <c r="M336" s="774"/>
      <c r="N336" s="517"/>
      <c r="O336" s="517"/>
      <c r="P336" s="518"/>
      <c r="Q336" s="516"/>
      <c r="R336" s="517"/>
      <c r="S336" s="517"/>
      <c r="T336" s="517"/>
      <c r="U336" s="1620"/>
      <c r="V336" s="643"/>
      <c r="W336" s="365"/>
      <c r="X336" s="319"/>
      <c r="Y336" s="288"/>
      <c r="Z336" s="526"/>
      <c r="AA336" s="762" t="s">
        <v>167</v>
      </c>
      <c r="AB336" s="354">
        <v>5</v>
      </c>
      <c r="AC336" s="763" t="s">
        <v>168</v>
      </c>
      <c r="AD336" s="391">
        <f>ROUND(ROUND(H296*P$332,0)*W335,0)-AB336</f>
        <v>147</v>
      </c>
      <c r="AE336" s="268"/>
    </row>
    <row r="337" spans="1:31" ht="17.100000000000001" customHeight="1">
      <c r="A337" s="243">
        <v>61</v>
      </c>
      <c r="B337" s="243">
        <v>9347</v>
      </c>
      <c r="C337" s="870" t="s">
        <v>8905</v>
      </c>
      <c r="D337" s="765"/>
      <c r="E337" s="765"/>
      <c r="F337" s="791"/>
      <c r="G337" s="406"/>
      <c r="H337" s="208"/>
      <c r="I337" s="388"/>
      <c r="J337" s="597"/>
      <c r="K337" s="654"/>
      <c r="L337" s="385"/>
      <c r="M337" s="774"/>
      <c r="N337" s="517"/>
      <c r="O337" s="517"/>
      <c r="P337" s="518"/>
      <c r="Q337" s="516"/>
      <c r="R337" s="517"/>
      <c r="S337" s="517"/>
      <c r="T337" s="517"/>
      <c r="U337" s="1620"/>
      <c r="V337" s="779"/>
      <c r="W337" s="780"/>
      <c r="X337" s="1684" t="s">
        <v>4700</v>
      </c>
      <c r="Y337" s="362" t="s">
        <v>163</v>
      </c>
      <c r="Z337" s="395">
        <v>0.85</v>
      </c>
      <c r="AA337" s="355"/>
      <c r="AB337" s="247"/>
      <c r="AC337" s="247"/>
      <c r="AD337" s="391">
        <f>ROUND(ROUND(ROUND(H296*P$332,0)*W335,0)*Z337,0)</f>
        <v>129</v>
      </c>
      <c r="AE337" s="268"/>
    </row>
    <row r="338" spans="1:31" ht="17.100000000000001" customHeight="1">
      <c r="A338" s="243">
        <v>61</v>
      </c>
      <c r="B338" s="243">
        <v>9348</v>
      </c>
      <c r="C338" s="870" t="s">
        <v>8906</v>
      </c>
      <c r="D338" s="765"/>
      <c r="E338" s="764"/>
      <c r="F338" s="791"/>
      <c r="G338" s="406"/>
      <c r="H338" s="208"/>
      <c r="I338" s="388"/>
      <c r="J338" s="597"/>
      <c r="K338" s="654"/>
      <c r="L338" s="385"/>
      <c r="M338" s="774"/>
      <c r="N338" s="517"/>
      <c r="O338" s="517"/>
      <c r="P338" s="518"/>
      <c r="Q338" s="516"/>
      <c r="R338" s="517"/>
      <c r="S338" s="517"/>
      <c r="T338" s="517"/>
      <c r="U338" s="781"/>
      <c r="V338" s="537"/>
      <c r="W338" s="783"/>
      <c r="X338" s="1651"/>
      <c r="Y338" s="512"/>
      <c r="Z338" s="368"/>
      <c r="AA338" s="762" t="s">
        <v>167</v>
      </c>
      <c r="AB338" s="354">
        <v>5</v>
      </c>
      <c r="AC338" s="763" t="s">
        <v>168</v>
      </c>
      <c r="AD338" s="391">
        <f>ROUND(ROUND(ROUND(H296*P$332,0)*W335,0)*Z337,0)-AB338</f>
        <v>124</v>
      </c>
      <c r="AE338" s="268"/>
    </row>
    <row r="339" spans="1:31" ht="17.100000000000001" customHeight="1">
      <c r="A339" s="243">
        <v>61</v>
      </c>
      <c r="B339" s="243">
        <v>9349</v>
      </c>
      <c r="C339" s="870" t="s">
        <v>8907</v>
      </c>
      <c r="D339" s="765"/>
      <c r="E339" s="764"/>
      <c r="F339" s="791"/>
      <c r="G339" s="406"/>
      <c r="H339" s="208"/>
      <c r="I339" s="388"/>
      <c r="J339" s="597"/>
      <c r="K339" s="654"/>
      <c r="L339" s="385"/>
      <c r="M339" s="774"/>
      <c r="N339" s="517"/>
      <c r="O339" s="517"/>
      <c r="P339" s="518"/>
      <c r="Q339" s="516"/>
      <c r="R339" s="517"/>
      <c r="S339" s="517"/>
      <c r="T339" s="518"/>
      <c r="U339" s="1580" t="s">
        <v>4708</v>
      </c>
      <c r="V339" s="643" t="s">
        <v>163</v>
      </c>
      <c r="W339" s="365">
        <v>0.85</v>
      </c>
      <c r="X339" s="523"/>
      <c r="Y339" s="524"/>
      <c r="Z339" s="642"/>
      <c r="AA339" s="247"/>
      <c r="AB339" s="247"/>
      <c r="AC339" s="247"/>
      <c r="AD339" s="391">
        <f>ROUND(ROUND(H296*P$332,0)*W339,0)</f>
        <v>184</v>
      </c>
      <c r="AE339" s="268"/>
    </row>
    <row r="340" spans="1:31" ht="17.100000000000001" customHeight="1">
      <c r="A340" s="243">
        <v>61</v>
      </c>
      <c r="B340" s="243">
        <v>9350</v>
      </c>
      <c r="C340" s="870" t="s">
        <v>8908</v>
      </c>
      <c r="D340" s="765"/>
      <c r="E340" s="764"/>
      <c r="F340" s="791"/>
      <c r="G340" s="406"/>
      <c r="H340" s="208"/>
      <c r="I340" s="388"/>
      <c r="J340" s="597"/>
      <c r="K340" s="654"/>
      <c r="L340" s="385"/>
      <c r="M340" s="774"/>
      <c r="N340" s="517"/>
      <c r="O340" s="517"/>
      <c r="P340" s="518"/>
      <c r="Q340" s="516"/>
      <c r="R340" s="517"/>
      <c r="S340" s="517"/>
      <c r="T340" s="517"/>
      <c r="U340" s="1620"/>
      <c r="V340" s="643"/>
      <c r="W340" s="365"/>
      <c r="X340" s="319"/>
      <c r="Y340" s="288"/>
      <c r="Z340" s="526"/>
      <c r="AA340" s="762" t="s">
        <v>167</v>
      </c>
      <c r="AB340" s="354">
        <v>5</v>
      </c>
      <c r="AC340" s="763" t="s">
        <v>168</v>
      </c>
      <c r="AD340" s="391">
        <f>ROUND(ROUND(H296*P$332,0)*W339,0)-AB340</f>
        <v>179</v>
      </c>
      <c r="AE340" s="268"/>
    </row>
    <row r="341" spans="1:31" ht="17.100000000000001" customHeight="1">
      <c r="A341" s="243">
        <v>61</v>
      </c>
      <c r="B341" s="243">
        <v>9351</v>
      </c>
      <c r="C341" s="870" t="s">
        <v>8909</v>
      </c>
      <c r="D341" s="765"/>
      <c r="E341" s="764"/>
      <c r="F341" s="279"/>
      <c r="G341" s="278"/>
      <c r="H341" s="278"/>
      <c r="I341" s="279"/>
      <c r="J341" s="597"/>
      <c r="K341" s="654"/>
      <c r="L341" s="385"/>
      <c r="M341" s="774"/>
      <c r="N341" s="517"/>
      <c r="O341" s="517"/>
      <c r="P341" s="518"/>
      <c r="Q341" s="516"/>
      <c r="R341" s="517"/>
      <c r="S341" s="517"/>
      <c r="T341" s="517"/>
      <c r="U341" s="1620"/>
      <c r="V341" s="779"/>
      <c r="W341" s="780"/>
      <c r="X341" s="1684" t="s">
        <v>4700</v>
      </c>
      <c r="Y341" s="362" t="s">
        <v>163</v>
      </c>
      <c r="Z341" s="395">
        <v>0.85</v>
      </c>
      <c r="AA341" s="355"/>
      <c r="AB341" s="247"/>
      <c r="AC341" s="247"/>
      <c r="AD341" s="391">
        <f>ROUND(ROUND(ROUND(H296*P$332,0)*W339,0)*Z341,0)</f>
        <v>156</v>
      </c>
      <c r="AE341" s="268"/>
    </row>
    <row r="342" spans="1:31" ht="17.100000000000001" customHeight="1">
      <c r="A342" s="243">
        <v>61</v>
      </c>
      <c r="B342" s="243">
        <v>9352</v>
      </c>
      <c r="C342" s="870" t="s">
        <v>8910</v>
      </c>
      <c r="D342" s="765"/>
      <c r="E342" s="764"/>
      <c r="F342" s="279"/>
      <c r="G342" s="278"/>
      <c r="H342" s="278"/>
      <c r="I342" s="279"/>
      <c r="J342" s="597"/>
      <c r="K342" s="654"/>
      <c r="L342" s="385"/>
      <c r="M342" s="774"/>
      <c r="N342" s="517"/>
      <c r="O342" s="517"/>
      <c r="P342" s="518"/>
      <c r="Q342" s="319"/>
      <c r="R342" s="288"/>
      <c r="S342" s="288"/>
      <c r="T342" s="288"/>
      <c r="U342" s="1642"/>
      <c r="V342" s="537"/>
      <c r="W342" s="783"/>
      <c r="X342" s="1651"/>
      <c r="Y342" s="512"/>
      <c r="Z342" s="368"/>
      <c r="AA342" s="762" t="s">
        <v>167</v>
      </c>
      <c r="AB342" s="354">
        <v>5</v>
      </c>
      <c r="AC342" s="763" t="s">
        <v>168</v>
      </c>
      <c r="AD342" s="391">
        <f>ROUND(ROUND(ROUND(H296*P$332,0)*W339,0)*Z341,0)-AB342</f>
        <v>151</v>
      </c>
      <c r="AE342" s="268"/>
    </row>
    <row r="343" spans="1:31" ht="17.100000000000001" customHeight="1">
      <c r="A343" s="243">
        <v>61</v>
      </c>
      <c r="B343" s="243">
        <v>9353</v>
      </c>
      <c r="C343" s="870" t="s">
        <v>8911</v>
      </c>
      <c r="D343" s="765"/>
      <c r="E343" s="765"/>
      <c r="F343" s="279"/>
      <c r="G343" s="278"/>
      <c r="H343" s="278"/>
      <c r="I343" s="279"/>
      <c r="J343" s="597"/>
      <c r="K343" s="654"/>
      <c r="L343" s="385"/>
      <c r="M343" s="774"/>
      <c r="N343" s="517"/>
      <c r="O343" s="517"/>
      <c r="P343" s="518"/>
      <c r="Q343" s="1536" t="s">
        <v>4713</v>
      </c>
      <c r="R343" s="1580" t="s">
        <v>162</v>
      </c>
      <c r="S343" s="775"/>
      <c r="T343" s="775"/>
      <c r="U343" s="359"/>
      <c r="V343" s="360"/>
      <c r="W343" s="361"/>
      <c r="X343" s="523"/>
      <c r="Y343" s="524"/>
      <c r="Z343" s="642"/>
      <c r="AA343" s="247"/>
      <c r="AB343" s="247"/>
      <c r="AC343" s="247"/>
      <c r="AD343" s="391">
        <f>ROUND(ROUND(H296*P$332,0)*T344,0)</f>
        <v>152</v>
      </c>
      <c r="AE343" s="268"/>
    </row>
    <row r="344" spans="1:31" ht="17.100000000000001" customHeight="1">
      <c r="A344" s="243">
        <v>61</v>
      </c>
      <c r="B344" s="243">
        <v>9354</v>
      </c>
      <c r="C344" s="870" t="s">
        <v>8912</v>
      </c>
      <c r="D344" s="765"/>
      <c r="E344" s="765"/>
      <c r="F344" s="279"/>
      <c r="G344" s="278"/>
      <c r="H344" s="278"/>
      <c r="I344" s="279"/>
      <c r="J344" s="597"/>
      <c r="K344" s="654"/>
      <c r="L344" s="385"/>
      <c r="M344" s="774"/>
      <c r="N344" s="517"/>
      <c r="O344" s="517"/>
      <c r="P344" s="518"/>
      <c r="Q344" s="1648"/>
      <c r="R344" s="1620"/>
      <c r="S344" s="643" t="s">
        <v>163</v>
      </c>
      <c r="T344" s="365">
        <v>0.7</v>
      </c>
      <c r="U344" s="777"/>
      <c r="V344" s="639"/>
      <c r="W344" s="529"/>
      <c r="X344" s="516"/>
      <c r="Y344" s="517"/>
      <c r="Z344" s="526"/>
      <c r="AA344" s="762" t="s">
        <v>167</v>
      </c>
      <c r="AB344" s="354">
        <v>5</v>
      </c>
      <c r="AC344" s="763" t="s">
        <v>168</v>
      </c>
      <c r="AD344" s="391">
        <f>ROUND(ROUND(H296*P$332,0)*T344,0)-AB344</f>
        <v>147</v>
      </c>
      <c r="AE344" s="268"/>
    </row>
    <row r="345" spans="1:31" ht="17.100000000000001" customHeight="1">
      <c r="A345" s="243">
        <v>61</v>
      </c>
      <c r="B345" s="243">
        <v>9355</v>
      </c>
      <c r="C345" s="870" t="s">
        <v>8913</v>
      </c>
      <c r="D345" s="765"/>
      <c r="E345" s="765"/>
      <c r="F345" s="279"/>
      <c r="G345" s="278"/>
      <c r="H345" s="278"/>
      <c r="I345" s="279"/>
      <c r="J345" s="597"/>
      <c r="K345" s="654"/>
      <c r="L345" s="385"/>
      <c r="M345" s="774"/>
      <c r="N345" s="517"/>
      <c r="O345" s="517"/>
      <c r="P345" s="518"/>
      <c r="Q345" s="1648"/>
      <c r="R345" s="1620"/>
      <c r="S345" s="530"/>
      <c r="T345" s="530"/>
      <c r="U345" s="777"/>
      <c r="V345" s="639"/>
      <c r="W345" s="529"/>
      <c r="X345" s="1684" t="s">
        <v>4700</v>
      </c>
      <c r="Y345" s="362" t="s">
        <v>163</v>
      </c>
      <c r="Z345" s="395">
        <v>0.85</v>
      </c>
      <c r="AA345" s="355"/>
      <c r="AB345" s="247"/>
      <c r="AC345" s="247"/>
      <c r="AD345" s="391">
        <f>ROUND(ROUND(ROUND(H296*P$332,0)*T344,0)*Z345,0)</f>
        <v>129</v>
      </c>
      <c r="AE345" s="268"/>
    </row>
    <row r="346" spans="1:31" ht="17.100000000000001" customHeight="1">
      <c r="A346" s="243">
        <v>61</v>
      </c>
      <c r="B346" s="243">
        <v>9356</v>
      </c>
      <c r="C346" s="870" t="s">
        <v>8914</v>
      </c>
      <c r="D346" s="765"/>
      <c r="E346" s="765"/>
      <c r="F346" s="279"/>
      <c r="G346" s="278"/>
      <c r="H346" s="278"/>
      <c r="I346" s="279"/>
      <c r="J346" s="597"/>
      <c r="K346" s="654"/>
      <c r="L346" s="385"/>
      <c r="M346" s="774"/>
      <c r="N346" s="517"/>
      <c r="O346" s="517"/>
      <c r="P346" s="518"/>
      <c r="Q346" s="1648"/>
      <c r="R346" s="1620"/>
      <c r="S346" s="643"/>
      <c r="T346" s="643"/>
      <c r="U346" s="778"/>
      <c r="V346" s="525"/>
      <c r="W346" s="539"/>
      <c r="X346" s="1651"/>
      <c r="Y346" s="512"/>
      <c r="Z346" s="368"/>
      <c r="AA346" s="762" t="s">
        <v>167</v>
      </c>
      <c r="AB346" s="354">
        <v>5</v>
      </c>
      <c r="AC346" s="763" t="s">
        <v>168</v>
      </c>
      <c r="AD346" s="391">
        <f>ROUND(ROUND(ROUND(H296*P$332,0)*T344,0)*Z345,0)-AB346</f>
        <v>124</v>
      </c>
      <c r="AE346" s="268"/>
    </row>
    <row r="347" spans="1:31" ht="17.100000000000001" customHeight="1">
      <c r="A347" s="243">
        <v>61</v>
      </c>
      <c r="B347" s="243">
        <v>9357</v>
      </c>
      <c r="C347" s="870" t="s">
        <v>8915</v>
      </c>
      <c r="D347" s="765"/>
      <c r="E347" s="765"/>
      <c r="F347" s="279"/>
      <c r="G347" s="278"/>
      <c r="H347" s="278"/>
      <c r="I347" s="279"/>
      <c r="J347" s="597"/>
      <c r="K347" s="654"/>
      <c r="L347" s="385"/>
      <c r="M347" s="774"/>
      <c r="N347" s="517"/>
      <c r="O347" s="517"/>
      <c r="P347" s="518"/>
      <c r="Q347" s="798"/>
      <c r="R347" s="530"/>
      <c r="S347" s="530"/>
      <c r="T347" s="530"/>
      <c r="U347" s="1580" t="s">
        <v>4703</v>
      </c>
      <c r="V347" s="362" t="s">
        <v>163</v>
      </c>
      <c r="W347" s="356">
        <v>0.7</v>
      </c>
      <c r="X347" s="523"/>
      <c r="Y347" s="524"/>
      <c r="Z347" s="642"/>
      <c r="AA347" s="247"/>
      <c r="AB347" s="247"/>
      <c r="AC347" s="247"/>
      <c r="AD347" s="391">
        <f>ROUND(ROUND(ROUND(H296*P$332,0)*T344,0)*W347,0)</f>
        <v>106</v>
      </c>
      <c r="AE347" s="268"/>
    </row>
    <row r="348" spans="1:31" ht="17.100000000000001" customHeight="1">
      <c r="A348" s="243">
        <v>61</v>
      </c>
      <c r="B348" s="243">
        <v>9358</v>
      </c>
      <c r="C348" s="870" t="s">
        <v>8916</v>
      </c>
      <c r="D348" s="765"/>
      <c r="E348" s="765"/>
      <c r="F348" s="279"/>
      <c r="G348" s="278"/>
      <c r="H348" s="278"/>
      <c r="I348" s="279"/>
      <c r="J348" s="597"/>
      <c r="K348" s="654"/>
      <c r="L348" s="385"/>
      <c r="M348" s="774"/>
      <c r="N348" s="517"/>
      <c r="O348" s="517"/>
      <c r="P348" s="518"/>
      <c r="Q348" s="798"/>
      <c r="R348" s="530"/>
      <c r="S348" s="530"/>
      <c r="T348" s="530"/>
      <c r="U348" s="1620"/>
      <c r="V348" s="643"/>
      <c r="W348" s="365"/>
      <c r="X348" s="319"/>
      <c r="Y348" s="288"/>
      <c r="Z348" s="526"/>
      <c r="AA348" s="762" t="s">
        <v>167</v>
      </c>
      <c r="AB348" s="354">
        <v>5</v>
      </c>
      <c r="AC348" s="763" t="s">
        <v>168</v>
      </c>
      <c r="AD348" s="391">
        <f>ROUND(ROUND(ROUND(H296*P$332,0)*T344,0)*W347,0)-AB348</f>
        <v>101</v>
      </c>
      <c r="AE348" s="268"/>
    </row>
    <row r="349" spans="1:31" ht="17.100000000000001" customHeight="1">
      <c r="A349" s="243">
        <v>61</v>
      </c>
      <c r="B349" s="243">
        <v>9359</v>
      </c>
      <c r="C349" s="870" t="s">
        <v>8917</v>
      </c>
      <c r="D349" s="765"/>
      <c r="E349" s="765"/>
      <c r="F349" s="279"/>
      <c r="G349" s="278"/>
      <c r="H349" s="278"/>
      <c r="I349" s="279"/>
      <c r="J349" s="597"/>
      <c r="K349" s="654"/>
      <c r="L349" s="385"/>
      <c r="M349" s="774"/>
      <c r="N349" s="517"/>
      <c r="O349" s="517"/>
      <c r="P349" s="518"/>
      <c r="Q349" s="799"/>
      <c r="R349" s="643"/>
      <c r="S349" s="1644"/>
      <c r="T349" s="1644"/>
      <c r="U349" s="1620"/>
      <c r="V349" s="779"/>
      <c r="W349" s="780"/>
      <c r="X349" s="1684" t="s">
        <v>4700</v>
      </c>
      <c r="Y349" s="362" t="s">
        <v>163</v>
      </c>
      <c r="Z349" s="395">
        <v>0.85</v>
      </c>
      <c r="AA349" s="355"/>
      <c r="AB349" s="247"/>
      <c r="AC349" s="247"/>
      <c r="AD349" s="391">
        <f>ROUND(ROUND(ROUND(ROUND(H296*P$332,0)*T344,0)*W347,0)*Z349,0)</f>
        <v>90</v>
      </c>
      <c r="AE349" s="268"/>
    </row>
    <row r="350" spans="1:31" ht="17.100000000000001" customHeight="1">
      <c r="A350" s="243">
        <v>61</v>
      </c>
      <c r="B350" s="243">
        <v>9360</v>
      </c>
      <c r="C350" s="870" t="s">
        <v>8918</v>
      </c>
      <c r="D350" s="765"/>
      <c r="E350" s="765"/>
      <c r="F350" s="279"/>
      <c r="G350" s="278"/>
      <c r="H350" s="278"/>
      <c r="I350" s="279"/>
      <c r="J350" s="597"/>
      <c r="K350" s="654"/>
      <c r="L350" s="385"/>
      <c r="M350" s="774"/>
      <c r="N350" s="517"/>
      <c r="O350" s="517"/>
      <c r="P350" s="518"/>
      <c r="Q350" s="799"/>
      <c r="R350" s="643"/>
      <c r="S350" s="643"/>
      <c r="T350" s="643"/>
      <c r="U350" s="781"/>
      <c r="V350" s="537"/>
      <c r="W350" s="783"/>
      <c r="X350" s="1651"/>
      <c r="Y350" s="512"/>
      <c r="Z350" s="368"/>
      <c r="AA350" s="762" t="s">
        <v>167</v>
      </c>
      <c r="AB350" s="354">
        <v>5</v>
      </c>
      <c r="AC350" s="763" t="s">
        <v>168</v>
      </c>
      <c r="AD350" s="391">
        <f>ROUND(ROUND(ROUND(ROUND(H296*P$332,0)*T344,0)*W347,0)*Z349,0)-AB350</f>
        <v>85</v>
      </c>
      <c r="AE350" s="268"/>
    </row>
    <row r="351" spans="1:31" ht="17.100000000000001" customHeight="1">
      <c r="A351" s="243">
        <v>61</v>
      </c>
      <c r="B351" s="243">
        <v>9361</v>
      </c>
      <c r="C351" s="870" t="s">
        <v>8919</v>
      </c>
      <c r="D351" s="765"/>
      <c r="E351" s="765"/>
      <c r="F351" s="279"/>
      <c r="G351" s="278"/>
      <c r="H351" s="278"/>
      <c r="I351" s="279"/>
      <c r="J351" s="597"/>
      <c r="K351" s="654"/>
      <c r="L351" s="385"/>
      <c r="M351" s="774"/>
      <c r="N351" s="517"/>
      <c r="O351" s="517"/>
      <c r="P351" s="518"/>
      <c r="Q351" s="798"/>
      <c r="R351" s="643"/>
      <c r="S351" s="1646"/>
      <c r="T351" s="1647"/>
      <c r="U351" s="1580" t="s">
        <v>4708</v>
      </c>
      <c r="V351" s="643" t="s">
        <v>163</v>
      </c>
      <c r="W351" s="365">
        <v>0.85</v>
      </c>
      <c r="X351" s="523"/>
      <c r="Y351" s="524"/>
      <c r="Z351" s="642"/>
      <c r="AA351" s="247"/>
      <c r="AB351" s="247"/>
      <c r="AC351" s="247"/>
      <c r="AD351" s="391">
        <f>ROUND(ROUND(ROUND(H296*P$332,0)*T344,0)*W351,0)</f>
        <v>129</v>
      </c>
      <c r="AE351" s="268"/>
    </row>
    <row r="352" spans="1:31" ht="17.100000000000001" customHeight="1">
      <c r="A352" s="243">
        <v>61</v>
      </c>
      <c r="B352" s="243">
        <v>9362</v>
      </c>
      <c r="C352" s="870" t="s">
        <v>8920</v>
      </c>
      <c r="D352" s="765"/>
      <c r="E352" s="765"/>
      <c r="F352" s="279"/>
      <c r="G352" s="278"/>
      <c r="H352" s="278"/>
      <c r="I352" s="279"/>
      <c r="J352" s="597"/>
      <c r="K352" s="654"/>
      <c r="L352" s="385"/>
      <c r="M352" s="774"/>
      <c r="N352" s="517"/>
      <c r="O352" s="517"/>
      <c r="P352" s="518"/>
      <c r="Q352" s="798"/>
      <c r="R352" s="643"/>
      <c r="S352" s="365"/>
      <c r="T352" s="365"/>
      <c r="U352" s="1620"/>
      <c r="V352" s="643"/>
      <c r="W352" s="365"/>
      <c r="X352" s="319"/>
      <c r="Y352" s="288"/>
      <c r="Z352" s="526"/>
      <c r="AA352" s="762" t="s">
        <v>167</v>
      </c>
      <c r="AB352" s="354">
        <v>5</v>
      </c>
      <c r="AC352" s="763" t="s">
        <v>168</v>
      </c>
      <c r="AD352" s="391">
        <f>ROUND(ROUND(ROUND(H296*P$332,0)*T344,0)*W351,0)-AB352</f>
        <v>124</v>
      </c>
      <c r="AE352" s="268"/>
    </row>
    <row r="353" spans="1:31" ht="17.100000000000001" customHeight="1">
      <c r="A353" s="243">
        <v>61</v>
      </c>
      <c r="B353" s="243">
        <v>9363</v>
      </c>
      <c r="C353" s="870" t="s">
        <v>8921</v>
      </c>
      <c r="D353" s="765"/>
      <c r="E353" s="765"/>
      <c r="F353" s="279"/>
      <c r="G353" s="278"/>
      <c r="H353" s="278"/>
      <c r="I353" s="279"/>
      <c r="J353" s="597"/>
      <c r="K353" s="654"/>
      <c r="L353" s="385"/>
      <c r="M353" s="774"/>
      <c r="N353" s="517"/>
      <c r="O353" s="517"/>
      <c r="P353" s="518"/>
      <c r="Q353" s="799"/>
      <c r="R353" s="643"/>
      <c r="S353" s="365"/>
      <c r="T353" s="365"/>
      <c r="U353" s="1620"/>
      <c r="V353" s="779"/>
      <c r="W353" s="780"/>
      <c r="X353" s="1684" t="s">
        <v>4700</v>
      </c>
      <c r="Y353" s="362" t="s">
        <v>163</v>
      </c>
      <c r="Z353" s="395">
        <v>0.85</v>
      </c>
      <c r="AA353" s="355"/>
      <c r="AB353" s="247"/>
      <c r="AC353" s="247"/>
      <c r="AD353" s="391">
        <f>ROUND(ROUND(ROUND(ROUND(H296*P$332,0)*T344,0)*W351,0)*Z353,0)</f>
        <v>110</v>
      </c>
      <c r="AE353" s="268"/>
    </row>
    <row r="354" spans="1:31" ht="17.100000000000001" customHeight="1">
      <c r="A354" s="243">
        <v>61</v>
      </c>
      <c r="B354" s="243">
        <v>9364</v>
      </c>
      <c r="C354" s="870" t="s">
        <v>8922</v>
      </c>
      <c r="D354" s="765"/>
      <c r="E354" s="765"/>
      <c r="F354" s="279"/>
      <c r="G354" s="278"/>
      <c r="H354" s="278"/>
      <c r="I354" s="279"/>
      <c r="J354" s="597"/>
      <c r="K354" s="654"/>
      <c r="L354" s="385"/>
      <c r="M354" s="774"/>
      <c r="N354" s="517"/>
      <c r="O354" s="517"/>
      <c r="P354" s="518"/>
      <c r="Q354" s="798"/>
      <c r="R354" s="643"/>
      <c r="S354" s="643"/>
      <c r="T354" s="643"/>
      <c r="U354" s="1642"/>
      <c r="V354" s="537"/>
      <c r="W354" s="783"/>
      <c r="X354" s="1651"/>
      <c r="Y354" s="512"/>
      <c r="Z354" s="368"/>
      <c r="AA354" s="762" t="s">
        <v>167</v>
      </c>
      <c r="AB354" s="354">
        <v>5</v>
      </c>
      <c r="AC354" s="763" t="s">
        <v>168</v>
      </c>
      <c r="AD354" s="391">
        <f>ROUND(ROUND(ROUND(ROUND(H296*P$332,0)*T344,0)*W351,0)*Z353,0)-AB354</f>
        <v>105</v>
      </c>
      <c r="AE354" s="268"/>
    </row>
    <row r="355" spans="1:31" ht="17.100000000000001" customHeight="1">
      <c r="A355" s="243">
        <v>61</v>
      </c>
      <c r="B355" s="243">
        <v>9365</v>
      </c>
      <c r="C355" s="870" t="s">
        <v>8923</v>
      </c>
      <c r="D355" s="765"/>
      <c r="E355" s="765"/>
      <c r="F355" s="279"/>
      <c r="G355" s="278"/>
      <c r="H355" s="278"/>
      <c r="I355" s="279"/>
      <c r="J355" s="597"/>
      <c r="K355" s="654"/>
      <c r="L355" s="385"/>
      <c r="M355" s="774"/>
      <c r="N355" s="517"/>
      <c r="O355" s="517"/>
      <c r="P355" s="518"/>
      <c r="Q355" s="798"/>
      <c r="R355" s="1580" t="s">
        <v>165</v>
      </c>
      <c r="S355" s="775"/>
      <c r="T355" s="775"/>
      <c r="U355" s="359"/>
      <c r="V355" s="360"/>
      <c r="W355" s="361"/>
      <c r="X355" s="523"/>
      <c r="Y355" s="524"/>
      <c r="Z355" s="642"/>
      <c r="AA355" s="247"/>
      <c r="AB355" s="247"/>
      <c r="AC355" s="247"/>
      <c r="AD355" s="391">
        <f>ROUND(ROUND(H296*P$332,0)*T356,0)</f>
        <v>109</v>
      </c>
      <c r="AE355" s="268"/>
    </row>
    <row r="356" spans="1:31" ht="17.100000000000001" customHeight="1">
      <c r="A356" s="243">
        <v>61</v>
      </c>
      <c r="B356" s="243">
        <v>9366</v>
      </c>
      <c r="C356" s="870" t="s">
        <v>8924</v>
      </c>
      <c r="D356" s="765"/>
      <c r="E356" s="765"/>
      <c r="F356" s="279"/>
      <c r="G356" s="278"/>
      <c r="H356" s="278"/>
      <c r="I356" s="279"/>
      <c r="J356" s="597"/>
      <c r="K356" s="654"/>
      <c r="L356" s="385"/>
      <c r="M356" s="774"/>
      <c r="N356" s="517"/>
      <c r="O356" s="517"/>
      <c r="P356" s="518"/>
      <c r="Q356" s="797"/>
      <c r="R356" s="1620"/>
      <c r="S356" s="643" t="s">
        <v>163</v>
      </c>
      <c r="T356" s="365">
        <v>0.5</v>
      </c>
      <c r="U356" s="777"/>
      <c r="V356" s="639"/>
      <c r="W356" s="529"/>
      <c r="X356" s="516"/>
      <c r="Y356" s="517"/>
      <c r="Z356" s="526"/>
      <c r="AA356" s="762" t="s">
        <v>167</v>
      </c>
      <c r="AB356" s="354">
        <v>5</v>
      </c>
      <c r="AC356" s="763" t="s">
        <v>168</v>
      </c>
      <c r="AD356" s="391">
        <f>ROUND(ROUND(H296*P$332,0)*T356,0)-AB356</f>
        <v>104</v>
      </c>
      <c r="AE356" s="268"/>
    </row>
    <row r="357" spans="1:31" ht="17.100000000000001" customHeight="1">
      <c r="A357" s="243">
        <v>61</v>
      </c>
      <c r="B357" s="243">
        <v>9367</v>
      </c>
      <c r="C357" s="870" t="s">
        <v>8925</v>
      </c>
      <c r="D357" s="765"/>
      <c r="E357" s="765"/>
      <c r="F357" s="279"/>
      <c r="G357" s="278"/>
      <c r="H357" s="278"/>
      <c r="I357" s="279"/>
      <c r="J357" s="597"/>
      <c r="K357" s="654"/>
      <c r="L357" s="385"/>
      <c r="M357" s="774"/>
      <c r="N357" s="517"/>
      <c r="O357" s="517"/>
      <c r="P357" s="518"/>
      <c r="Q357" s="797"/>
      <c r="R357" s="1620"/>
      <c r="S357" s="530"/>
      <c r="T357" s="530"/>
      <c r="U357" s="777"/>
      <c r="V357" s="639"/>
      <c r="W357" s="529"/>
      <c r="X357" s="1684" t="s">
        <v>4700</v>
      </c>
      <c r="Y357" s="362" t="s">
        <v>163</v>
      </c>
      <c r="Z357" s="395">
        <v>0.85</v>
      </c>
      <c r="AA357" s="355"/>
      <c r="AB357" s="247"/>
      <c r="AC357" s="247"/>
      <c r="AD357" s="391">
        <f>ROUND(ROUND(ROUND(H296*P$332,0)*T356,0)*Z357,0)</f>
        <v>93</v>
      </c>
      <c r="AE357" s="268"/>
    </row>
    <row r="358" spans="1:31" ht="17.100000000000001" customHeight="1">
      <c r="A358" s="243">
        <v>61</v>
      </c>
      <c r="B358" s="243">
        <v>9368</v>
      </c>
      <c r="C358" s="870" t="s">
        <v>8926</v>
      </c>
      <c r="D358" s="765"/>
      <c r="E358" s="765"/>
      <c r="F358" s="279"/>
      <c r="G358" s="278"/>
      <c r="H358" s="278"/>
      <c r="I358" s="279"/>
      <c r="J358" s="597"/>
      <c r="K358" s="654"/>
      <c r="L358" s="385"/>
      <c r="M358" s="774"/>
      <c r="N358" s="517"/>
      <c r="O358" s="517"/>
      <c r="P358" s="518"/>
      <c r="Q358" s="797"/>
      <c r="R358" s="1620"/>
      <c r="S358" s="643"/>
      <c r="T358" s="643"/>
      <c r="U358" s="778"/>
      <c r="V358" s="525"/>
      <c r="W358" s="539"/>
      <c r="X358" s="1651"/>
      <c r="Y358" s="512"/>
      <c r="Z358" s="368"/>
      <c r="AA358" s="762" t="s">
        <v>167</v>
      </c>
      <c r="AB358" s="354">
        <v>5</v>
      </c>
      <c r="AC358" s="763" t="s">
        <v>168</v>
      </c>
      <c r="AD358" s="391">
        <f>ROUND(ROUND(ROUND(H296*P$332,0)*T356,0)*Z357,0)-AB358</f>
        <v>88</v>
      </c>
      <c r="AE358" s="268"/>
    </row>
    <row r="359" spans="1:31" ht="17.100000000000001" customHeight="1">
      <c r="A359" s="243">
        <v>61</v>
      </c>
      <c r="B359" s="243">
        <v>9369</v>
      </c>
      <c r="C359" s="870" t="s">
        <v>8927</v>
      </c>
      <c r="D359" s="765"/>
      <c r="E359" s="765"/>
      <c r="F359" s="279"/>
      <c r="G359" s="278"/>
      <c r="H359" s="278"/>
      <c r="I359" s="279"/>
      <c r="J359" s="597"/>
      <c r="K359" s="654"/>
      <c r="L359" s="385"/>
      <c r="M359" s="774"/>
      <c r="N359" s="517"/>
      <c r="O359" s="517"/>
      <c r="P359" s="518"/>
      <c r="Q359" s="798"/>
      <c r="R359" s="530"/>
      <c r="S359" s="530"/>
      <c r="T359" s="530"/>
      <c r="U359" s="1580" t="s">
        <v>4703</v>
      </c>
      <c r="V359" s="362" t="s">
        <v>163</v>
      </c>
      <c r="W359" s="356">
        <v>0.7</v>
      </c>
      <c r="X359" s="523"/>
      <c r="Y359" s="524"/>
      <c r="Z359" s="642"/>
      <c r="AA359" s="247"/>
      <c r="AB359" s="247"/>
      <c r="AC359" s="247"/>
      <c r="AD359" s="391">
        <f>ROUND(ROUND(ROUND(H296*P$332,0)*T356,0)*W359,0)</f>
        <v>76</v>
      </c>
      <c r="AE359" s="268"/>
    </row>
    <row r="360" spans="1:31" ht="17.100000000000001" customHeight="1">
      <c r="A360" s="243">
        <v>61</v>
      </c>
      <c r="B360" s="243">
        <v>9370</v>
      </c>
      <c r="C360" s="870" t="s">
        <v>8928</v>
      </c>
      <c r="D360" s="765"/>
      <c r="E360" s="765"/>
      <c r="F360" s="279"/>
      <c r="G360" s="278"/>
      <c r="H360" s="278"/>
      <c r="I360" s="279"/>
      <c r="J360" s="597"/>
      <c r="K360" s="654"/>
      <c r="L360" s="385"/>
      <c r="M360" s="774"/>
      <c r="N360" s="517"/>
      <c r="O360" s="517"/>
      <c r="P360" s="518"/>
      <c r="Q360" s="798"/>
      <c r="R360" s="530"/>
      <c r="S360" s="530"/>
      <c r="T360" s="530"/>
      <c r="U360" s="1620"/>
      <c r="V360" s="643"/>
      <c r="W360" s="365"/>
      <c r="X360" s="319"/>
      <c r="Y360" s="288"/>
      <c r="Z360" s="526"/>
      <c r="AA360" s="762" t="s">
        <v>167</v>
      </c>
      <c r="AB360" s="354">
        <v>5</v>
      </c>
      <c r="AC360" s="763" t="s">
        <v>168</v>
      </c>
      <c r="AD360" s="391">
        <f>ROUND(ROUND(ROUND(H296*P$332,0)*T356,0)*W359,0)-AB360</f>
        <v>71</v>
      </c>
      <c r="AE360" s="268"/>
    </row>
    <row r="361" spans="1:31" ht="17.100000000000001" customHeight="1">
      <c r="A361" s="243">
        <v>61</v>
      </c>
      <c r="B361" s="243">
        <v>9371</v>
      </c>
      <c r="C361" s="870" t="s">
        <v>8929</v>
      </c>
      <c r="D361" s="765"/>
      <c r="E361" s="765"/>
      <c r="F361" s="279"/>
      <c r="G361" s="278"/>
      <c r="H361" s="278"/>
      <c r="I361" s="279"/>
      <c r="J361" s="597"/>
      <c r="K361" s="654"/>
      <c r="L361" s="385"/>
      <c r="M361" s="774"/>
      <c r="N361" s="517"/>
      <c r="O361" s="517"/>
      <c r="P361" s="518"/>
      <c r="Q361" s="799"/>
      <c r="R361" s="643"/>
      <c r="S361" s="1644"/>
      <c r="T361" s="1644"/>
      <c r="U361" s="1620"/>
      <c r="V361" s="779"/>
      <c r="W361" s="780"/>
      <c r="X361" s="1684" t="s">
        <v>4700</v>
      </c>
      <c r="Y361" s="362" t="s">
        <v>163</v>
      </c>
      <c r="Z361" s="395">
        <v>0.85</v>
      </c>
      <c r="AA361" s="355"/>
      <c r="AB361" s="247"/>
      <c r="AC361" s="247"/>
      <c r="AD361" s="391">
        <f>ROUND(ROUND(ROUND(ROUND(H296*P$332,0)*T356,0)*W359,0)*Z361,0)</f>
        <v>65</v>
      </c>
      <c r="AE361" s="268"/>
    </row>
    <row r="362" spans="1:31" ht="17.100000000000001" customHeight="1">
      <c r="A362" s="243">
        <v>61</v>
      </c>
      <c r="B362" s="243">
        <v>9372</v>
      </c>
      <c r="C362" s="870" t="s">
        <v>8930</v>
      </c>
      <c r="D362" s="765"/>
      <c r="E362" s="765"/>
      <c r="F362" s="279"/>
      <c r="G362" s="278"/>
      <c r="H362" s="278"/>
      <c r="I362" s="279"/>
      <c r="J362" s="597"/>
      <c r="K362" s="654"/>
      <c r="L362" s="385"/>
      <c r="M362" s="774"/>
      <c r="N362" s="517"/>
      <c r="O362" s="517"/>
      <c r="P362" s="518"/>
      <c r="Q362" s="799"/>
      <c r="R362" s="643"/>
      <c r="S362" s="643"/>
      <c r="T362" s="643"/>
      <c r="U362" s="781"/>
      <c r="V362" s="537"/>
      <c r="W362" s="783"/>
      <c r="X362" s="1651"/>
      <c r="Y362" s="512"/>
      <c r="Z362" s="368"/>
      <c r="AA362" s="762" t="s">
        <v>167</v>
      </c>
      <c r="AB362" s="354">
        <v>5</v>
      </c>
      <c r="AC362" s="763" t="s">
        <v>168</v>
      </c>
      <c r="AD362" s="391">
        <f>ROUND(ROUND(ROUND(ROUND(H296*P$332,0)*T356,0)*W359,0)*Z361,0)-AB362</f>
        <v>60</v>
      </c>
      <c r="AE362" s="268"/>
    </row>
    <row r="363" spans="1:31" ht="17.100000000000001" customHeight="1">
      <c r="A363" s="243">
        <v>61</v>
      </c>
      <c r="B363" s="243">
        <v>9373</v>
      </c>
      <c r="C363" s="870" t="s">
        <v>8931</v>
      </c>
      <c r="D363" s="765"/>
      <c r="E363" s="765"/>
      <c r="F363" s="279"/>
      <c r="G363" s="278"/>
      <c r="H363" s="278"/>
      <c r="I363" s="279"/>
      <c r="J363" s="597"/>
      <c r="K363" s="654"/>
      <c r="L363" s="385"/>
      <c r="M363" s="774"/>
      <c r="N363" s="517"/>
      <c r="O363" s="517"/>
      <c r="P363" s="518"/>
      <c r="Q363" s="798"/>
      <c r="R363" s="643"/>
      <c r="S363" s="1646"/>
      <c r="T363" s="1647"/>
      <c r="U363" s="1580" t="s">
        <v>4708</v>
      </c>
      <c r="V363" s="643" t="s">
        <v>163</v>
      </c>
      <c r="W363" s="365">
        <v>0.85</v>
      </c>
      <c r="X363" s="523"/>
      <c r="Y363" s="524"/>
      <c r="Z363" s="642"/>
      <c r="AA363" s="247"/>
      <c r="AB363" s="247"/>
      <c r="AC363" s="247"/>
      <c r="AD363" s="391">
        <f>ROUND(ROUND(ROUND(H296*P$332,0)*T356,0)*W363,0)</f>
        <v>93</v>
      </c>
      <c r="AE363" s="268"/>
    </row>
    <row r="364" spans="1:31" ht="17.100000000000001" customHeight="1">
      <c r="A364" s="243">
        <v>61</v>
      </c>
      <c r="B364" s="243">
        <v>9374</v>
      </c>
      <c r="C364" s="870" t="s">
        <v>8932</v>
      </c>
      <c r="D364" s="765"/>
      <c r="E364" s="765"/>
      <c r="F364" s="279"/>
      <c r="G364" s="278"/>
      <c r="H364" s="278"/>
      <c r="I364" s="279"/>
      <c r="J364" s="597"/>
      <c r="K364" s="654"/>
      <c r="L364" s="385"/>
      <c r="M364" s="774"/>
      <c r="N364" s="517"/>
      <c r="O364" s="517"/>
      <c r="P364" s="518"/>
      <c r="Q364" s="798"/>
      <c r="R364" s="643"/>
      <c r="S364" s="365"/>
      <c r="T364" s="365"/>
      <c r="U364" s="1620"/>
      <c r="V364" s="643"/>
      <c r="W364" s="365"/>
      <c r="X364" s="319"/>
      <c r="Y364" s="288"/>
      <c r="Z364" s="526"/>
      <c r="AA364" s="762" t="s">
        <v>167</v>
      </c>
      <c r="AB364" s="354">
        <v>5</v>
      </c>
      <c r="AC364" s="763" t="s">
        <v>168</v>
      </c>
      <c r="AD364" s="391">
        <f>ROUND(ROUND(ROUND(H296*P$332,0)*T356,0)*W363,0)-AB364</f>
        <v>88</v>
      </c>
      <c r="AE364" s="268"/>
    </row>
    <row r="365" spans="1:31" ht="17.100000000000001" customHeight="1">
      <c r="A365" s="243">
        <v>61</v>
      </c>
      <c r="B365" s="243">
        <v>9375</v>
      </c>
      <c r="C365" s="870" t="s">
        <v>8933</v>
      </c>
      <c r="D365" s="765"/>
      <c r="E365" s="765"/>
      <c r="F365" s="279"/>
      <c r="G365" s="278"/>
      <c r="H365" s="278"/>
      <c r="I365" s="279"/>
      <c r="J365" s="597"/>
      <c r="K365" s="654"/>
      <c r="L365" s="385"/>
      <c r="M365" s="774"/>
      <c r="N365" s="517"/>
      <c r="O365" s="517"/>
      <c r="P365" s="518"/>
      <c r="Q365" s="799"/>
      <c r="R365" s="643"/>
      <c r="S365" s="365"/>
      <c r="T365" s="365"/>
      <c r="U365" s="1620"/>
      <c r="V365" s="779"/>
      <c r="W365" s="780"/>
      <c r="X365" s="1684" t="s">
        <v>4700</v>
      </c>
      <c r="Y365" s="362" t="s">
        <v>163</v>
      </c>
      <c r="Z365" s="395">
        <v>0.85</v>
      </c>
      <c r="AA365" s="355"/>
      <c r="AB365" s="247"/>
      <c r="AC365" s="247"/>
      <c r="AD365" s="391">
        <f>ROUND(ROUND(ROUND(ROUND(H296*P$332,0)*T356,0)*W363,0)*Z365,0)</f>
        <v>79</v>
      </c>
      <c r="AE365" s="268"/>
    </row>
    <row r="366" spans="1:31" ht="17.100000000000001" customHeight="1">
      <c r="A366" s="243">
        <v>61</v>
      </c>
      <c r="B366" s="243">
        <v>9376</v>
      </c>
      <c r="C366" s="870" t="s">
        <v>8934</v>
      </c>
      <c r="D366" s="765"/>
      <c r="E366" s="765"/>
      <c r="F366" s="279"/>
      <c r="G366" s="278"/>
      <c r="H366" s="278"/>
      <c r="I366" s="279"/>
      <c r="J366" s="597"/>
      <c r="K366" s="654"/>
      <c r="L366" s="385"/>
      <c r="M366" s="774"/>
      <c r="N366" s="517"/>
      <c r="O366" s="517"/>
      <c r="P366" s="518"/>
      <c r="Q366" s="506"/>
      <c r="R366" s="788"/>
      <c r="S366" s="512"/>
      <c r="T366" s="789"/>
      <c r="U366" s="1642"/>
      <c r="V366" s="537"/>
      <c r="W366" s="783"/>
      <c r="X366" s="1651"/>
      <c r="Y366" s="512"/>
      <c r="Z366" s="368"/>
      <c r="AA366" s="762" t="s">
        <v>167</v>
      </c>
      <c r="AB366" s="354">
        <v>5</v>
      </c>
      <c r="AC366" s="763" t="s">
        <v>168</v>
      </c>
      <c r="AD366" s="391">
        <f>ROUND(ROUND(ROUND(ROUND(H296*P$332,0)*T356,0)*W363,0)*Z365,0)-AB366</f>
        <v>74</v>
      </c>
      <c r="AE366" s="268"/>
    </row>
    <row r="367" spans="1:31" ht="17.100000000000001" customHeight="1">
      <c r="A367" s="229">
        <v>61</v>
      </c>
      <c r="B367" s="229">
        <v>9719</v>
      </c>
      <c r="C367" s="871" t="s">
        <v>8935</v>
      </c>
      <c r="D367" s="765"/>
      <c r="E367" s="765"/>
      <c r="F367" s="279"/>
      <c r="G367" s="278"/>
      <c r="H367" s="278"/>
      <c r="I367" s="279"/>
      <c r="J367" s="1611" t="s">
        <v>5845</v>
      </c>
      <c r="K367" s="784"/>
      <c r="L367" s="872"/>
      <c r="M367" s="1696" t="s">
        <v>8647</v>
      </c>
      <c r="N367" s="1698" t="s">
        <v>162</v>
      </c>
      <c r="O367" s="232"/>
      <c r="P367" s="232"/>
      <c r="Q367" s="245"/>
      <c r="R367" s="208"/>
      <c r="S367" s="208"/>
      <c r="T367" s="208"/>
      <c r="U367" s="611"/>
      <c r="V367" s="301"/>
      <c r="W367" s="208"/>
      <c r="X367" s="231"/>
      <c r="Y367" s="232"/>
      <c r="Z367" s="314"/>
      <c r="AA367" s="257"/>
      <c r="AB367" s="257"/>
      <c r="AC367" s="257"/>
      <c r="AD367" s="473">
        <f>ROUND(ROUND(H296+K368,0)*P$368,0)</f>
        <v>307</v>
      </c>
      <c r="AE367" s="268"/>
    </row>
    <row r="368" spans="1:31" ht="17.100000000000001" customHeight="1">
      <c r="A368" s="243">
        <v>61</v>
      </c>
      <c r="B368" s="243">
        <v>9377</v>
      </c>
      <c r="C368" s="870" t="s">
        <v>8936</v>
      </c>
      <c r="D368" s="764"/>
      <c r="E368" s="764"/>
      <c r="F368" s="378"/>
      <c r="G368" s="377"/>
      <c r="H368" s="377"/>
      <c r="I368" s="378"/>
      <c r="J368" s="1613"/>
      <c r="K368" s="214">
        <v>6</v>
      </c>
      <c r="L368" s="345" t="s">
        <v>16</v>
      </c>
      <c r="M368" s="1697"/>
      <c r="N368" s="1699"/>
      <c r="O368" s="214" t="s">
        <v>163</v>
      </c>
      <c r="P368" s="609">
        <v>0.7</v>
      </c>
      <c r="Q368" s="245"/>
      <c r="R368" s="208"/>
      <c r="S368" s="208"/>
      <c r="T368" s="208"/>
      <c r="U368" s="611"/>
      <c r="V368" s="301"/>
      <c r="W368" s="208"/>
      <c r="X368" s="245"/>
      <c r="Y368" s="208"/>
      <c r="Z368" s="226"/>
      <c r="AA368" s="762" t="s">
        <v>167</v>
      </c>
      <c r="AB368" s="354">
        <v>5</v>
      </c>
      <c r="AC368" s="763" t="s">
        <v>168</v>
      </c>
      <c r="AD368" s="391">
        <f>ROUND(ROUND(H296+K368,0)*P$368,0)-AB368</f>
        <v>302</v>
      </c>
      <c r="AE368" s="268"/>
    </row>
    <row r="369" spans="1:31" ht="17.100000000000001" customHeight="1">
      <c r="A369" s="243">
        <v>61</v>
      </c>
      <c r="B369" s="243">
        <v>9378</v>
      </c>
      <c r="C369" s="870" t="s">
        <v>8937</v>
      </c>
      <c r="D369" s="764"/>
      <c r="E369" s="764"/>
      <c r="F369" s="378"/>
      <c r="G369" s="377"/>
      <c r="H369" s="377"/>
      <c r="I369" s="378"/>
      <c r="J369" s="1613"/>
      <c r="K369" s="654"/>
      <c r="L369" s="385"/>
      <c r="M369" s="1697"/>
      <c r="N369" s="1699"/>
      <c r="O369" s="208"/>
      <c r="P369" s="385"/>
      <c r="Q369" s="245"/>
      <c r="R369" s="208"/>
      <c r="S369" s="208"/>
      <c r="T369" s="208"/>
      <c r="U369" s="611"/>
      <c r="V369" s="301"/>
      <c r="W369" s="385"/>
      <c r="X369" s="1684" t="s">
        <v>4700</v>
      </c>
      <c r="Y369" s="362" t="s">
        <v>163</v>
      </c>
      <c r="Z369" s="395">
        <v>0.85</v>
      </c>
      <c r="AA369" s="355"/>
      <c r="AB369" s="247"/>
      <c r="AC369" s="247"/>
      <c r="AD369" s="391">
        <f>ROUND(ROUND(ROUND(H296+K368,0)*P$368,0)*Z369,0)</f>
        <v>261</v>
      </c>
      <c r="AE369" s="268"/>
    </row>
    <row r="370" spans="1:31" ht="17.100000000000001" customHeight="1">
      <c r="A370" s="243">
        <v>61</v>
      </c>
      <c r="B370" s="243">
        <v>9379</v>
      </c>
      <c r="C370" s="870" t="s">
        <v>8938</v>
      </c>
      <c r="D370" s="764"/>
      <c r="E370" s="764"/>
      <c r="F370" s="279"/>
      <c r="G370" s="278"/>
      <c r="H370" s="278"/>
      <c r="I370" s="279"/>
      <c r="J370" s="1613"/>
      <c r="K370" s="654"/>
      <c r="L370" s="385"/>
      <c r="M370" s="1697"/>
      <c r="N370" s="1699"/>
      <c r="O370" s="208"/>
      <c r="P370" s="385"/>
      <c r="Q370" s="245"/>
      <c r="R370" s="208"/>
      <c r="S370" s="208"/>
      <c r="T370" s="208"/>
      <c r="U370" s="761"/>
      <c r="V370" s="304"/>
      <c r="W370" s="226"/>
      <c r="X370" s="1651"/>
      <c r="Y370" s="512"/>
      <c r="Z370" s="368"/>
      <c r="AA370" s="762" t="s">
        <v>167</v>
      </c>
      <c r="AB370" s="354">
        <v>5</v>
      </c>
      <c r="AC370" s="763" t="s">
        <v>168</v>
      </c>
      <c r="AD370" s="391">
        <f>ROUND(ROUND(ROUND(H296+K368,0)*P$368,0)*Z369,0)-AB370</f>
        <v>256</v>
      </c>
      <c r="AE370" s="268"/>
    </row>
    <row r="371" spans="1:31" ht="17.100000000000001" customHeight="1">
      <c r="A371" s="229">
        <v>61</v>
      </c>
      <c r="B371" s="229">
        <v>9720</v>
      </c>
      <c r="C371" s="871" t="s">
        <v>8939</v>
      </c>
      <c r="D371" s="764"/>
      <c r="E371" s="764"/>
      <c r="F371" s="279"/>
      <c r="G371" s="278"/>
      <c r="H371" s="278"/>
      <c r="I371" s="279"/>
      <c r="J371" s="597"/>
      <c r="K371" s="654"/>
      <c r="L371" s="385"/>
      <c r="M371" s="1697"/>
      <c r="N371" s="208"/>
      <c r="O371" s="208"/>
      <c r="P371" s="385"/>
      <c r="Q371" s="245"/>
      <c r="R371" s="208"/>
      <c r="S371" s="208"/>
      <c r="T371" s="208"/>
      <c r="U371" s="1542" t="s">
        <v>4703</v>
      </c>
      <c r="V371" s="372" t="s">
        <v>163</v>
      </c>
      <c r="W371" s="373">
        <v>0.7</v>
      </c>
      <c r="X371" s="231"/>
      <c r="Y371" s="232"/>
      <c r="Z371" s="314"/>
      <c r="AA371" s="257"/>
      <c r="AB371" s="257"/>
      <c r="AC371" s="257"/>
      <c r="AD371" s="473">
        <f>ROUND(ROUND(ROUND(H296+K368,0)*P$368,0)*W371,0)</f>
        <v>215</v>
      </c>
      <c r="AE371" s="268"/>
    </row>
    <row r="372" spans="1:31" ht="17.100000000000001" customHeight="1">
      <c r="A372" s="243">
        <v>61</v>
      </c>
      <c r="B372" s="243">
        <v>9380</v>
      </c>
      <c r="C372" s="870" t="s">
        <v>8940</v>
      </c>
      <c r="D372" s="764"/>
      <c r="E372" s="764"/>
      <c r="F372" s="279"/>
      <c r="G372" s="278"/>
      <c r="H372" s="208"/>
      <c r="I372" s="388"/>
      <c r="J372" s="597"/>
      <c r="K372" s="654"/>
      <c r="L372" s="385"/>
      <c r="M372" s="1697"/>
      <c r="N372" s="208"/>
      <c r="O372" s="208"/>
      <c r="P372" s="385"/>
      <c r="Q372" s="245"/>
      <c r="R372" s="208"/>
      <c r="S372" s="208"/>
      <c r="T372" s="208"/>
      <c r="U372" s="1545"/>
      <c r="V372" s="214"/>
      <c r="W372" s="609"/>
      <c r="X372" s="281"/>
      <c r="Y372" s="216"/>
      <c r="Z372" s="226"/>
      <c r="AA372" s="762" t="s">
        <v>167</v>
      </c>
      <c r="AB372" s="354">
        <v>5</v>
      </c>
      <c r="AC372" s="763" t="s">
        <v>168</v>
      </c>
      <c r="AD372" s="391">
        <f>ROUND(ROUND(ROUND(H296+K368,0)*P$368,0)*W371,0)-AB372</f>
        <v>210</v>
      </c>
      <c r="AE372" s="268"/>
    </row>
    <row r="373" spans="1:31" ht="17.100000000000001" customHeight="1">
      <c r="A373" s="243">
        <v>61</v>
      </c>
      <c r="B373" s="243">
        <v>9381</v>
      </c>
      <c r="C373" s="870" t="s">
        <v>8941</v>
      </c>
      <c r="D373" s="765"/>
      <c r="E373" s="764"/>
      <c r="F373" s="791"/>
      <c r="G373" s="406"/>
      <c r="H373" s="208"/>
      <c r="I373" s="388"/>
      <c r="J373" s="597"/>
      <c r="K373" s="654"/>
      <c r="L373" s="385"/>
      <c r="M373" s="1697"/>
      <c r="N373" s="208"/>
      <c r="O373" s="208"/>
      <c r="P373" s="385"/>
      <c r="Q373" s="245"/>
      <c r="R373" s="208"/>
      <c r="S373" s="208"/>
      <c r="T373" s="208"/>
      <c r="U373" s="1545"/>
      <c r="V373" s="302"/>
      <c r="W373" s="766"/>
      <c r="X373" s="1684" t="s">
        <v>4700</v>
      </c>
      <c r="Y373" s="362" t="s">
        <v>163</v>
      </c>
      <c r="Z373" s="395">
        <v>0.85</v>
      </c>
      <c r="AA373" s="355"/>
      <c r="AB373" s="247"/>
      <c r="AC373" s="247"/>
      <c r="AD373" s="391">
        <f>ROUND(ROUND(ROUND(ROUND(H296+K368,0)*P$368,0)*W371,0)*Z373,0)</f>
        <v>183</v>
      </c>
      <c r="AE373" s="268"/>
    </row>
    <row r="374" spans="1:31" ht="17.100000000000001" customHeight="1">
      <c r="A374" s="243">
        <v>61</v>
      </c>
      <c r="B374" s="243">
        <v>9382</v>
      </c>
      <c r="C374" s="870" t="s">
        <v>8942</v>
      </c>
      <c r="D374" s="765"/>
      <c r="E374" s="764"/>
      <c r="F374" s="791"/>
      <c r="G374" s="406"/>
      <c r="H374" s="208"/>
      <c r="I374" s="388"/>
      <c r="J374" s="597"/>
      <c r="K374" s="654"/>
      <c r="L374" s="385"/>
      <c r="M374" s="1697"/>
      <c r="N374" s="208"/>
      <c r="O374" s="208"/>
      <c r="P374" s="385"/>
      <c r="Q374" s="245"/>
      <c r="R374" s="208"/>
      <c r="S374" s="208"/>
      <c r="T374" s="208"/>
      <c r="U374" s="399"/>
      <c r="V374" s="305"/>
      <c r="W374" s="768"/>
      <c r="X374" s="1651"/>
      <c r="Y374" s="512"/>
      <c r="Z374" s="368"/>
      <c r="AA374" s="762" t="s">
        <v>167</v>
      </c>
      <c r="AB374" s="354">
        <v>5</v>
      </c>
      <c r="AC374" s="763" t="s">
        <v>168</v>
      </c>
      <c r="AD374" s="391">
        <f>ROUND(ROUND(ROUND(ROUND(H296+K368,0)*P$368,0)*W371,0)*Z373,0)-AB374</f>
        <v>178</v>
      </c>
      <c r="AE374" s="268"/>
    </row>
    <row r="375" spans="1:31" ht="17.100000000000001" customHeight="1">
      <c r="A375" s="229">
        <v>61</v>
      </c>
      <c r="B375" s="229">
        <v>9721</v>
      </c>
      <c r="C375" s="871" t="s">
        <v>8943</v>
      </c>
      <c r="D375" s="765"/>
      <c r="E375" s="764"/>
      <c r="F375" s="791"/>
      <c r="G375" s="406"/>
      <c r="H375" s="208"/>
      <c r="I375" s="388"/>
      <c r="J375" s="597"/>
      <c r="K375" s="654"/>
      <c r="L375" s="385"/>
      <c r="M375" s="1697"/>
      <c r="N375" s="208"/>
      <c r="O375" s="208"/>
      <c r="P375" s="385"/>
      <c r="Q375" s="245"/>
      <c r="R375" s="208"/>
      <c r="S375" s="208"/>
      <c r="T375" s="385"/>
      <c r="U375" s="1542" t="s">
        <v>4708</v>
      </c>
      <c r="V375" s="214" t="s">
        <v>163</v>
      </c>
      <c r="W375" s="609">
        <v>0.85</v>
      </c>
      <c r="X375" s="231"/>
      <c r="Y375" s="232"/>
      <c r="Z375" s="314"/>
      <c r="AA375" s="257"/>
      <c r="AB375" s="257"/>
      <c r="AC375" s="257"/>
      <c r="AD375" s="473">
        <f>ROUND(ROUND(ROUND(H296+K368,0)*P$368,0)*W375,0)</f>
        <v>261</v>
      </c>
      <c r="AE375" s="268"/>
    </row>
    <row r="376" spans="1:31" ht="17.100000000000001" customHeight="1">
      <c r="A376" s="243">
        <v>61</v>
      </c>
      <c r="B376" s="243">
        <v>9383</v>
      </c>
      <c r="C376" s="870" t="s">
        <v>8944</v>
      </c>
      <c r="D376" s="765"/>
      <c r="E376" s="764"/>
      <c r="F376" s="791"/>
      <c r="G376" s="406"/>
      <c r="H376" s="208"/>
      <c r="I376" s="388"/>
      <c r="J376" s="597"/>
      <c r="K376" s="654"/>
      <c r="L376" s="385"/>
      <c r="M376" s="774"/>
      <c r="N376" s="208"/>
      <c r="O376" s="208"/>
      <c r="P376" s="385"/>
      <c r="Q376" s="245"/>
      <c r="R376" s="208"/>
      <c r="S376" s="208"/>
      <c r="T376" s="208"/>
      <c r="U376" s="1545"/>
      <c r="V376" s="214"/>
      <c r="W376" s="609"/>
      <c r="X376" s="281"/>
      <c r="Y376" s="216"/>
      <c r="Z376" s="226"/>
      <c r="AA376" s="762" t="s">
        <v>167</v>
      </c>
      <c r="AB376" s="354">
        <v>5</v>
      </c>
      <c r="AC376" s="763" t="s">
        <v>168</v>
      </c>
      <c r="AD376" s="391">
        <f>ROUND(ROUND(ROUND(H296+K368,0)*P$368,0)*W375,0)-AB376</f>
        <v>256</v>
      </c>
      <c r="AE376" s="268"/>
    </row>
    <row r="377" spans="1:31" ht="17.100000000000001" customHeight="1">
      <c r="A377" s="243">
        <v>61</v>
      </c>
      <c r="B377" s="243">
        <v>9384</v>
      </c>
      <c r="C377" s="870" t="s">
        <v>8945</v>
      </c>
      <c r="D377" s="765"/>
      <c r="E377" s="764"/>
      <c r="F377" s="279"/>
      <c r="G377" s="278"/>
      <c r="H377" s="278"/>
      <c r="I377" s="279"/>
      <c r="J377" s="597"/>
      <c r="K377" s="654"/>
      <c r="L377" s="385"/>
      <c r="M377" s="774"/>
      <c r="N377" s="208"/>
      <c r="O377" s="208"/>
      <c r="P377" s="385"/>
      <c r="Q377" s="245"/>
      <c r="R377" s="208"/>
      <c r="S377" s="208"/>
      <c r="T377" s="208"/>
      <c r="U377" s="1545"/>
      <c r="V377" s="302"/>
      <c r="W377" s="766"/>
      <c r="X377" s="1684" t="s">
        <v>4700</v>
      </c>
      <c r="Y377" s="362" t="s">
        <v>163</v>
      </c>
      <c r="Z377" s="395">
        <v>0.85</v>
      </c>
      <c r="AA377" s="355"/>
      <c r="AB377" s="247"/>
      <c r="AC377" s="247"/>
      <c r="AD377" s="391">
        <f>ROUND(ROUND(ROUND(ROUND(H296+K368,0)*P$368,0)*W375,0)*Z377,0)</f>
        <v>222</v>
      </c>
      <c r="AE377" s="268"/>
    </row>
    <row r="378" spans="1:31" ht="17.100000000000001" customHeight="1">
      <c r="A378" s="243">
        <v>61</v>
      </c>
      <c r="B378" s="243">
        <v>9385</v>
      </c>
      <c r="C378" s="870" t="s">
        <v>8946</v>
      </c>
      <c r="D378" s="765"/>
      <c r="E378" s="764"/>
      <c r="F378" s="279"/>
      <c r="G378" s="278"/>
      <c r="H378" s="278"/>
      <c r="I378" s="279"/>
      <c r="J378" s="597"/>
      <c r="K378" s="654"/>
      <c r="L378" s="385"/>
      <c r="M378" s="774"/>
      <c r="N378" s="208"/>
      <c r="O378" s="208"/>
      <c r="P378" s="385"/>
      <c r="Q378" s="281"/>
      <c r="R378" s="216"/>
      <c r="S378" s="216"/>
      <c r="T378" s="216"/>
      <c r="U378" s="1563"/>
      <c r="V378" s="305"/>
      <c r="W378" s="768"/>
      <c r="X378" s="1651"/>
      <c r="Y378" s="512"/>
      <c r="Z378" s="368"/>
      <c r="AA378" s="762" t="s">
        <v>167</v>
      </c>
      <c r="AB378" s="354">
        <v>5</v>
      </c>
      <c r="AC378" s="763" t="s">
        <v>168</v>
      </c>
      <c r="AD378" s="391">
        <f>ROUND(ROUND(ROUND(ROUND(H296+K368,0)*P$368,0)*W375,0)*Z377,0)-AB378</f>
        <v>217</v>
      </c>
      <c r="AE378" s="268"/>
    </row>
    <row r="379" spans="1:31" ht="17.100000000000001" customHeight="1">
      <c r="A379" s="229">
        <v>61</v>
      </c>
      <c r="B379" s="229">
        <v>9722</v>
      </c>
      <c r="C379" s="871" t="s">
        <v>8947</v>
      </c>
      <c r="D379" s="765"/>
      <c r="E379" s="765"/>
      <c r="F379" s="279"/>
      <c r="G379" s="278"/>
      <c r="H379" s="278"/>
      <c r="I379" s="279"/>
      <c r="J379" s="597"/>
      <c r="K379" s="654"/>
      <c r="L379" s="385"/>
      <c r="M379" s="774"/>
      <c r="N379" s="208"/>
      <c r="O379" s="208"/>
      <c r="P379" s="385"/>
      <c r="Q379" s="1539" t="s">
        <v>4713</v>
      </c>
      <c r="R379" s="1608" t="s">
        <v>162</v>
      </c>
      <c r="S379" s="769"/>
      <c r="T379" s="769"/>
      <c r="U379" s="340"/>
      <c r="V379" s="338"/>
      <c r="W379" s="334"/>
      <c r="X379" s="231"/>
      <c r="Y379" s="232"/>
      <c r="Z379" s="314"/>
      <c r="AA379" s="257"/>
      <c r="AB379" s="257"/>
      <c r="AC379" s="257"/>
      <c r="AD379" s="473">
        <f>ROUND(ROUND(ROUND(H296+K368,0)*P$368,0)*T380,0)</f>
        <v>215</v>
      </c>
      <c r="AE379" s="268"/>
    </row>
    <row r="380" spans="1:31" ht="17.100000000000001" customHeight="1">
      <c r="A380" s="243">
        <v>61</v>
      </c>
      <c r="B380" s="243">
        <v>9386</v>
      </c>
      <c r="C380" s="870" t="s">
        <v>8948</v>
      </c>
      <c r="D380" s="765"/>
      <c r="E380" s="765"/>
      <c r="F380" s="279"/>
      <c r="G380" s="278"/>
      <c r="H380" s="278"/>
      <c r="I380" s="279"/>
      <c r="J380" s="597"/>
      <c r="K380" s="654"/>
      <c r="L380" s="385"/>
      <c r="M380" s="774"/>
      <c r="N380" s="208"/>
      <c r="O380" s="208"/>
      <c r="P380" s="385"/>
      <c r="Q380" s="1631"/>
      <c r="R380" s="1586"/>
      <c r="S380" s="214" t="s">
        <v>163</v>
      </c>
      <c r="T380" s="770">
        <v>0.7</v>
      </c>
      <c r="U380" s="611"/>
      <c r="V380" s="392"/>
      <c r="W380" s="301"/>
      <c r="X380" s="245"/>
      <c r="Y380" s="208"/>
      <c r="Z380" s="226"/>
      <c r="AA380" s="762" t="s">
        <v>167</v>
      </c>
      <c r="AB380" s="354">
        <v>5</v>
      </c>
      <c r="AC380" s="763" t="s">
        <v>168</v>
      </c>
      <c r="AD380" s="391">
        <f>ROUND(ROUND(ROUND(H296+K368,0)*P$368,0)*T380,0)-AB380</f>
        <v>210</v>
      </c>
      <c r="AE380" s="268"/>
    </row>
    <row r="381" spans="1:31" ht="17.100000000000001" customHeight="1">
      <c r="A381" s="243">
        <v>61</v>
      </c>
      <c r="B381" s="243">
        <v>9387</v>
      </c>
      <c r="C381" s="870" t="s">
        <v>8949</v>
      </c>
      <c r="D381" s="765"/>
      <c r="E381" s="765"/>
      <c r="F381" s="279"/>
      <c r="G381" s="278"/>
      <c r="H381" s="278"/>
      <c r="I381" s="279"/>
      <c r="J381" s="597"/>
      <c r="K381" s="654"/>
      <c r="L381" s="385"/>
      <c r="M381" s="774"/>
      <c r="N381" s="208"/>
      <c r="O381" s="208"/>
      <c r="P381" s="385"/>
      <c r="Q381" s="1631"/>
      <c r="R381" s="1586"/>
      <c r="U381" s="611"/>
      <c r="V381" s="392"/>
      <c r="W381" s="301"/>
      <c r="X381" s="1684" t="s">
        <v>4700</v>
      </c>
      <c r="Y381" s="362" t="s">
        <v>163</v>
      </c>
      <c r="Z381" s="395">
        <v>0.85</v>
      </c>
      <c r="AA381" s="355"/>
      <c r="AB381" s="247"/>
      <c r="AC381" s="247"/>
      <c r="AD381" s="391">
        <f>ROUND(ROUND(ROUND(ROUND(H296+K368,0)*P$368,0)*T380,0)*Z381,0)</f>
        <v>183</v>
      </c>
      <c r="AE381" s="268"/>
    </row>
    <row r="382" spans="1:31" ht="17.100000000000001" customHeight="1">
      <c r="A382" s="243">
        <v>61</v>
      </c>
      <c r="B382" s="243">
        <v>9388</v>
      </c>
      <c r="C382" s="870" t="s">
        <v>8950</v>
      </c>
      <c r="D382" s="765"/>
      <c r="E382" s="765"/>
      <c r="F382" s="279"/>
      <c r="G382" s="278"/>
      <c r="H382" s="278"/>
      <c r="I382" s="279"/>
      <c r="J382" s="597"/>
      <c r="K382" s="654"/>
      <c r="L382" s="385"/>
      <c r="M382" s="774"/>
      <c r="N382" s="208"/>
      <c r="O382" s="208"/>
      <c r="P382" s="385"/>
      <c r="Q382" s="1631"/>
      <c r="R382" s="1586"/>
      <c r="S382" s="214"/>
      <c r="T382" s="214"/>
      <c r="U382" s="761"/>
      <c r="V382" s="407"/>
      <c r="W382" s="304"/>
      <c r="X382" s="1651"/>
      <c r="Y382" s="512"/>
      <c r="Z382" s="368"/>
      <c r="AA382" s="762" t="s">
        <v>167</v>
      </c>
      <c r="AB382" s="354">
        <v>5</v>
      </c>
      <c r="AC382" s="763" t="s">
        <v>168</v>
      </c>
      <c r="AD382" s="391">
        <f>ROUND(ROUND(ROUND(ROUND(H296+K368,0)*P$368,0)*T380,0)*Z381,0)-AB382</f>
        <v>178</v>
      </c>
      <c r="AE382" s="268"/>
    </row>
    <row r="383" spans="1:31" ht="17.100000000000001" customHeight="1">
      <c r="A383" s="229">
        <v>61</v>
      </c>
      <c r="B383" s="229">
        <v>9723</v>
      </c>
      <c r="C383" s="871" t="s">
        <v>8951</v>
      </c>
      <c r="D383" s="765"/>
      <c r="E383" s="765"/>
      <c r="F383" s="279"/>
      <c r="G383" s="278"/>
      <c r="H383" s="278"/>
      <c r="I383" s="279"/>
      <c r="J383" s="597"/>
      <c r="K383" s="654"/>
      <c r="L383" s="385"/>
      <c r="M383" s="774"/>
      <c r="N383" s="208"/>
      <c r="O383" s="208"/>
      <c r="P383" s="385"/>
      <c r="Q383" s="773"/>
      <c r="U383" s="1542" t="s">
        <v>4703</v>
      </c>
      <c r="V383" s="372" t="s">
        <v>163</v>
      </c>
      <c r="W383" s="373">
        <v>0.7</v>
      </c>
      <c r="X383" s="231"/>
      <c r="Y383" s="232"/>
      <c r="Z383" s="314"/>
      <c r="AA383" s="257"/>
      <c r="AB383" s="257"/>
      <c r="AC383" s="257"/>
      <c r="AD383" s="473">
        <f>ROUND(ROUND(ROUND(ROUND(H296+K368,0)*P$368,0)*T380,0)*W383,0)</f>
        <v>151</v>
      </c>
      <c r="AE383" s="268"/>
    </row>
    <row r="384" spans="1:31" ht="17.100000000000001" customHeight="1">
      <c r="A384" s="243">
        <v>61</v>
      </c>
      <c r="B384" s="243">
        <v>9389</v>
      </c>
      <c r="C384" s="870" t="s">
        <v>8952</v>
      </c>
      <c r="D384" s="765"/>
      <c r="E384" s="765"/>
      <c r="F384" s="279"/>
      <c r="G384" s="278"/>
      <c r="H384" s="278"/>
      <c r="I384" s="279"/>
      <c r="J384" s="597"/>
      <c r="K384" s="654"/>
      <c r="L384" s="385"/>
      <c r="M384" s="774"/>
      <c r="N384" s="208"/>
      <c r="O384" s="208"/>
      <c r="P384" s="385"/>
      <c r="Q384" s="773"/>
      <c r="U384" s="1545"/>
      <c r="V384" s="214"/>
      <c r="W384" s="609"/>
      <c r="X384" s="281"/>
      <c r="Y384" s="216"/>
      <c r="Z384" s="226"/>
      <c r="AA384" s="762" t="s">
        <v>167</v>
      </c>
      <c r="AB384" s="354">
        <v>5</v>
      </c>
      <c r="AC384" s="763" t="s">
        <v>168</v>
      </c>
      <c r="AD384" s="391">
        <f>ROUND(ROUND(ROUND(ROUND(H296+K368,0)*P$368,0)*T380,0)*W383,0)-AB384</f>
        <v>146</v>
      </c>
      <c r="AE384" s="268"/>
    </row>
    <row r="385" spans="1:31" ht="17.100000000000001" customHeight="1">
      <c r="A385" s="243">
        <v>61</v>
      </c>
      <c r="B385" s="243">
        <v>9390</v>
      </c>
      <c r="C385" s="870" t="s">
        <v>8953</v>
      </c>
      <c r="D385" s="765"/>
      <c r="E385" s="765"/>
      <c r="F385" s="279"/>
      <c r="G385" s="278"/>
      <c r="H385" s="278"/>
      <c r="I385" s="279"/>
      <c r="J385" s="597"/>
      <c r="K385" s="654"/>
      <c r="L385" s="385"/>
      <c r="M385" s="774"/>
      <c r="N385" s="208"/>
      <c r="O385" s="208"/>
      <c r="P385" s="385"/>
      <c r="Q385" s="774"/>
      <c r="R385" s="214"/>
      <c r="S385" s="1653"/>
      <c r="T385" s="1653"/>
      <c r="U385" s="1545"/>
      <c r="V385" s="302"/>
      <c r="W385" s="766"/>
      <c r="X385" s="1684" t="s">
        <v>4700</v>
      </c>
      <c r="Y385" s="362" t="s">
        <v>163</v>
      </c>
      <c r="Z385" s="395">
        <v>0.85</v>
      </c>
      <c r="AA385" s="355"/>
      <c r="AB385" s="247"/>
      <c r="AC385" s="247"/>
      <c r="AD385" s="391">
        <f>ROUND(ROUND(ROUND(ROUND(ROUND(H296+K368,0)*P$368,0)*T380,0)*W383,0)*Z385,0)</f>
        <v>128</v>
      </c>
      <c r="AE385" s="268"/>
    </row>
    <row r="386" spans="1:31" ht="17.100000000000001" customHeight="1">
      <c r="A386" s="243">
        <v>61</v>
      </c>
      <c r="B386" s="243">
        <v>9391</v>
      </c>
      <c r="C386" s="870" t="s">
        <v>8954</v>
      </c>
      <c r="D386" s="765"/>
      <c r="E386" s="765"/>
      <c r="F386" s="279"/>
      <c r="G386" s="278"/>
      <c r="H386" s="278"/>
      <c r="I386" s="279"/>
      <c r="J386" s="597"/>
      <c r="K386" s="654"/>
      <c r="L386" s="385"/>
      <c r="M386" s="774"/>
      <c r="N386" s="208"/>
      <c r="O386" s="208"/>
      <c r="P386" s="385"/>
      <c r="Q386" s="774"/>
      <c r="R386" s="214"/>
      <c r="S386" s="214"/>
      <c r="T386" s="214"/>
      <c r="U386" s="399"/>
      <c r="V386" s="305"/>
      <c r="W386" s="768"/>
      <c r="X386" s="1651"/>
      <c r="Y386" s="512"/>
      <c r="Z386" s="368"/>
      <c r="AA386" s="762" t="s">
        <v>167</v>
      </c>
      <c r="AB386" s="354">
        <v>5</v>
      </c>
      <c r="AC386" s="763" t="s">
        <v>168</v>
      </c>
      <c r="AD386" s="391">
        <f>ROUND(ROUND(ROUND(ROUND(ROUND(H296+K368,0)*P$368,0)*T380,0)*W383,0)*Z385,0)-AB386</f>
        <v>123</v>
      </c>
      <c r="AE386" s="268"/>
    </row>
    <row r="387" spans="1:31" ht="17.100000000000001" customHeight="1">
      <c r="A387" s="229">
        <v>61</v>
      </c>
      <c r="B387" s="229">
        <v>9724</v>
      </c>
      <c r="C387" s="871" t="s">
        <v>8955</v>
      </c>
      <c r="D387" s="765"/>
      <c r="E387" s="765"/>
      <c r="F387" s="279"/>
      <c r="G387" s="278"/>
      <c r="H387" s="278"/>
      <c r="I387" s="279"/>
      <c r="J387" s="597"/>
      <c r="K387" s="654"/>
      <c r="L387" s="385"/>
      <c r="M387" s="774"/>
      <c r="N387" s="208"/>
      <c r="O387" s="208"/>
      <c r="P387" s="385"/>
      <c r="Q387" s="773"/>
      <c r="R387" s="214"/>
      <c r="S387" s="1599"/>
      <c r="T387" s="1600"/>
      <c r="U387" s="1542" t="s">
        <v>4708</v>
      </c>
      <c r="V387" s="214" t="s">
        <v>163</v>
      </c>
      <c r="W387" s="609">
        <v>0.85</v>
      </c>
      <c r="X387" s="231"/>
      <c r="Y387" s="232"/>
      <c r="Z387" s="314"/>
      <c r="AA387" s="257"/>
      <c r="AB387" s="257"/>
      <c r="AC387" s="257"/>
      <c r="AD387" s="473">
        <f>ROUND(ROUND(ROUND(ROUND(H296+K368,0)*P$368,0)*T380,0)*W387,0)</f>
        <v>183</v>
      </c>
      <c r="AE387" s="268"/>
    </row>
    <row r="388" spans="1:31" ht="17.100000000000001" customHeight="1">
      <c r="A388" s="243">
        <v>61</v>
      </c>
      <c r="B388" s="243">
        <v>9392</v>
      </c>
      <c r="C388" s="870" t="s">
        <v>8956</v>
      </c>
      <c r="D388" s="765"/>
      <c r="E388" s="765"/>
      <c r="F388" s="279"/>
      <c r="G388" s="278"/>
      <c r="H388" s="278"/>
      <c r="I388" s="279"/>
      <c r="J388" s="597"/>
      <c r="K388" s="654"/>
      <c r="L388" s="385"/>
      <c r="M388" s="774"/>
      <c r="N388" s="208"/>
      <c r="O388" s="208"/>
      <c r="P388" s="385"/>
      <c r="Q388" s="773"/>
      <c r="R388" s="214"/>
      <c r="S388" s="609"/>
      <c r="T388" s="609"/>
      <c r="U388" s="1545"/>
      <c r="V388" s="214"/>
      <c r="W388" s="609"/>
      <c r="X388" s="281"/>
      <c r="Y388" s="216"/>
      <c r="Z388" s="226"/>
      <c r="AA388" s="762" t="s">
        <v>167</v>
      </c>
      <c r="AB388" s="354">
        <v>5</v>
      </c>
      <c r="AC388" s="763" t="s">
        <v>168</v>
      </c>
      <c r="AD388" s="391">
        <f>ROUND(ROUND(ROUND(ROUND(H296+K368,0)*P$368,0)*T380,0)*W387,0)-AB388</f>
        <v>178</v>
      </c>
      <c r="AE388" s="268"/>
    </row>
    <row r="389" spans="1:31" ht="17.100000000000001" customHeight="1">
      <c r="A389" s="243">
        <v>61</v>
      </c>
      <c r="B389" s="243">
        <v>9393</v>
      </c>
      <c r="C389" s="870" t="s">
        <v>8957</v>
      </c>
      <c r="D389" s="765"/>
      <c r="E389" s="765"/>
      <c r="F389" s="279"/>
      <c r="G389" s="278"/>
      <c r="H389" s="278"/>
      <c r="I389" s="279"/>
      <c r="J389" s="597"/>
      <c r="K389" s="654"/>
      <c r="L389" s="385"/>
      <c r="M389" s="774"/>
      <c r="N389" s="208"/>
      <c r="O389" s="208"/>
      <c r="P389" s="385"/>
      <c r="Q389" s="774"/>
      <c r="R389" s="214"/>
      <c r="S389" s="609"/>
      <c r="T389" s="609"/>
      <c r="U389" s="1545"/>
      <c r="V389" s="302"/>
      <c r="W389" s="766"/>
      <c r="X389" s="1684" t="s">
        <v>4700</v>
      </c>
      <c r="Y389" s="362" t="s">
        <v>163</v>
      </c>
      <c r="Z389" s="395">
        <v>0.85</v>
      </c>
      <c r="AA389" s="355"/>
      <c r="AB389" s="247"/>
      <c r="AC389" s="247"/>
      <c r="AD389" s="391">
        <f>ROUND(ROUND(ROUND(ROUND(ROUND(H296+K368,0)*P$368,0)*T380,0)*W387,0)*Z389,0)</f>
        <v>156</v>
      </c>
      <c r="AE389" s="268"/>
    </row>
    <row r="390" spans="1:31" ht="17.100000000000001" customHeight="1">
      <c r="A390" s="243">
        <v>61</v>
      </c>
      <c r="B390" s="243">
        <v>9394</v>
      </c>
      <c r="C390" s="870" t="s">
        <v>8958</v>
      </c>
      <c r="D390" s="765"/>
      <c r="E390" s="765"/>
      <c r="F390" s="279"/>
      <c r="G390" s="278"/>
      <c r="H390" s="278"/>
      <c r="I390" s="279"/>
      <c r="J390" s="597"/>
      <c r="K390" s="654"/>
      <c r="L390" s="385"/>
      <c r="M390" s="774"/>
      <c r="N390" s="208"/>
      <c r="O390" s="208"/>
      <c r="P390" s="385"/>
      <c r="Q390" s="773"/>
      <c r="R390" s="214"/>
      <c r="S390" s="214"/>
      <c r="T390" s="214"/>
      <c r="U390" s="1563"/>
      <c r="V390" s="305"/>
      <c r="W390" s="768"/>
      <c r="X390" s="1651"/>
      <c r="Y390" s="512"/>
      <c r="Z390" s="368"/>
      <c r="AA390" s="762" t="s">
        <v>167</v>
      </c>
      <c r="AB390" s="354">
        <v>5</v>
      </c>
      <c r="AC390" s="763" t="s">
        <v>168</v>
      </c>
      <c r="AD390" s="391">
        <f>ROUND(ROUND(ROUND(ROUND(ROUND(H296+K368,0)*P$368,0)*T380,0)*W387,0)*Z389,0)-AB390</f>
        <v>151</v>
      </c>
      <c r="AE390" s="268"/>
    </row>
    <row r="391" spans="1:31" ht="17.100000000000001" customHeight="1">
      <c r="A391" s="243">
        <v>61</v>
      </c>
      <c r="B391" s="243">
        <v>9395</v>
      </c>
      <c r="C391" s="870" t="s">
        <v>8959</v>
      </c>
      <c r="D391" s="765"/>
      <c r="E391" s="765"/>
      <c r="F391" s="279"/>
      <c r="G391" s="278"/>
      <c r="H391" s="278"/>
      <c r="I391" s="279"/>
      <c r="J391" s="597"/>
      <c r="K391" s="654"/>
      <c r="L391" s="385"/>
      <c r="M391" s="774"/>
      <c r="N391" s="208"/>
      <c r="O391" s="208"/>
      <c r="P391" s="385"/>
      <c r="Q391" s="773"/>
      <c r="R391" s="1580" t="s">
        <v>165</v>
      </c>
      <c r="S391" s="775"/>
      <c r="T391" s="775"/>
      <c r="U391" s="359"/>
      <c r="V391" s="360"/>
      <c r="W391" s="361"/>
      <c r="X391" s="1684"/>
      <c r="Y391" s="524"/>
      <c r="Z391" s="642"/>
      <c r="AA391" s="247"/>
      <c r="AB391" s="247"/>
      <c r="AC391" s="247"/>
      <c r="AD391" s="391">
        <f>ROUND(ROUND(ROUND(H296+K368,0)*P$368,0)*T392,0)</f>
        <v>154</v>
      </c>
      <c r="AE391" s="268"/>
    </row>
    <row r="392" spans="1:31" ht="17.100000000000001" customHeight="1">
      <c r="A392" s="243">
        <v>61</v>
      </c>
      <c r="B392" s="243">
        <v>9396</v>
      </c>
      <c r="C392" s="870" t="s">
        <v>8960</v>
      </c>
      <c r="D392" s="765"/>
      <c r="E392" s="765"/>
      <c r="F392" s="279"/>
      <c r="G392" s="278"/>
      <c r="H392" s="278"/>
      <c r="I392" s="279"/>
      <c r="J392" s="597"/>
      <c r="K392" s="654"/>
      <c r="L392" s="385"/>
      <c r="M392" s="774"/>
      <c r="N392" s="208"/>
      <c r="O392" s="208"/>
      <c r="P392" s="385"/>
      <c r="Q392" s="772"/>
      <c r="R392" s="1620"/>
      <c r="S392" s="643" t="s">
        <v>163</v>
      </c>
      <c r="T392" s="365">
        <v>0.5</v>
      </c>
      <c r="U392" s="777"/>
      <c r="V392" s="639"/>
      <c r="W392" s="529"/>
      <c r="X392" s="1651"/>
      <c r="Y392" s="517"/>
      <c r="Z392" s="526"/>
      <c r="AA392" s="762" t="s">
        <v>167</v>
      </c>
      <c r="AB392" s="354">
        <v>5</v>
      </c>
      <c r="AC392" s="763" t="s">
        <v>168</v>
      </c>
      <c r="AD392" s="391">
        <f>ROUND(ROUND(ROUND(H296+K368,0)*P$368,0)*T392,0)-AB392</f>
        <v>149</v>
      </c>
      <c r="AE392" s="268"/>
    </row>
    <row r="393" spans="1:31" ht="17.100000000000001" customHeight="1">
      <c r="A393" s="243">
        <v>61</v>
      </c>
      <c r="B393" s="243">
        <v>9397</v>
      </c>
      <c r="C393" s="870" t="s">
        <v>8961</v>
      </c>
      <c r="D393" s="765"/>
      <c r="E393" s="765"/>
      <c r="F393" s="279"/>
      <c r="G393" s="278"/>
      <c r="H393" s="278"/>
      <c r="I393" s="279"/>
      <c r="J393" s="597"/>
      <c r="K393" s="654"/>
      <c r="L393" s="385"/>
      <c r="M393" s="774"/>
      <c r="N393" s="208"/>
      <c r="O393" s="208"/>
      <c r="P393" s="385"/>
      <c r="Q393" s="772"/>
      <c r="R393" s="1620"/>
      <c r="S393" s="530"/>
      <c r="T393" s="530"/>
      <c r="U393" s="777"/>
      <c r="V393" s="639"/>
      <c r="W393" s="529"/>
      <c r="X393" s="1684" t="s">
        <v>4700</v>
      </c>
      <c r="Y393" s="362" t="s">
        <v>163</v>
      </c>
      <c r="Z393" s="395">
        <v>0.85</v>
      </c>
      <c r="AA393" s="355"/>
      <c r="AB393" s="247"/>
      <c r="AC393" s="247"/>
      <c r="AD393" s="391">
        <f>ROUND(ROUND(ROUND(ROUND(H296+K368,0)*P$368,0)*T392,0)*Z393,0)</f>
        <v>131</v>
      </c>
      <c r="AE393" s="268"/>
    </row>
    <row r="394" spans="1:31" ht="17.100000000000001" customHeight="1">
      <c r="A394" s="243">
        <v>61</v>
      </c>
      <c r="B394" s="243">
        <v>9398</v>
      </c>
      <c r="C394" s="870" t="s">
        <v>8962</v>
      </c>
      <c r="D394" s="765"/>
      <c r="E394" s="765"/>
      <c r="F394" s="279"/>
      <c r="G394" s="278"/>
      <c r="H394" s="278"/>
      <c r="I394" s="279"/>
      <c r="J394" s="597"/>
      <c r="K394" s="654"/>
      <c r="L394" s="385"/>
      <c r="M394" s="774"/>
      <c r="N394" s="208"/>
      <c r="O394" s="208"/>
      <c r="P394" s="385"/>
      <c r="Q394" s="772"/>
      <c r="R394" s="1620"/>
      <c r="S394" s="643"/>
      <c r="T394" s="643"/>
      <c r="U394" s="778"/>
      <c r="V394" s="525"/>
      <c r="W394" s="539"/>
      <c r="X394" s="1651"/>
      <c r="Y394" s="512"/>
      <c r="Z394" s="368"/>
      <c r="AA394" s="762" t="s">
        <v>167</v>
      </c>
      <c r="AB394" s="354">
        <v>5</v>
      </c>
      <c r="AC394" s="763" t="s">
        <v>168</v>
      </c>
      <c r="AD394" s="391">
        <f>ROUND(ROUND(ROUND(ROUND(H296+K368,0)*P$368,0)*T392,0)*Z393,0)-AB394</f>
        <v>126</v>
      </c>
      <c r="AE394" s="268"/>
    </row>
    <row r="395" spans="1:31" ht="17.100000000000001" customHeight="1">
      <c r="A395" s="243">
        <v>61</v>
      </c>
      <c r="B395" s="243">
        <v>9399</v>
      </c>
      <c r="C395" s="870" t="s">
        <v>8963</v>
      </c>
      <c r="D395" s="765"/>
      <c r="E395" s="765"/>
      <c r="F395" s="279"/>
      <c r="G395" s="278"/>
      <c r="H395" s="278"/>
      <c r="I395" s="279"/>
      <c r="J395" s="597"/>
      <c r="K395" s="654"/>
      <c r="L395" s="385"/>
      <c r="M395" s="774"/>
      <c r="N395" s="208"/>
      <c r="O395" s="208"/>
      <c r="P395" s="385"/>
      <c r="Q395" s="773"/>
      <c r="R395" s="530"/>
      <c r="S395" s="530"/>
      <c r="T395" s="530"/>
      <c r="U395" s="1580" t="s">
        <v>4703</v>
      </c>
      <c r="V395" s="362" t="s">
        <v>163</v>
      </c>
      <c r="W395" s="356">
        <v>0.7</v>
      </c>
      <c r="X395" s="523"/>
      <c r="Y395" s="524"/>
      <c r="Z395" s="642"/>
      <c r="AA395" s="247"/>
      <c r="AB395" s="247"/>
      <c r="AC395" s="247"/>
      <c r="AD395" s="391">
        <f>ROUND(ROUND(ROUND(ROUND(H296+K368,0)*P$368,0)*T392,0)*W395,0)</f>
        <v>108</v>
      </c>
      <c r="AE395" s="268"/>
    </row>
    <row r="396" spans="1:31" ht="17.100000000000001" customHeight="1">
      <c r="A396" s="243">
        <v>61</v>
      </c>
      <c r="B396" s="243">
        <v>9400</v>
      </c>
      <c r="C396" s="870" t="s">
        <v>8964</v>
      </c>
      <c r="D396" s="765"/>
      <c r="E396" s="765"/>
      <c r="F396" s="279"/>
      <c r="G396" s="278"/>
      <c r="H396" s="278"/>
      <c r="I396" s="279"/>
      <c r="J396" s="597"/>
      <c r="K396" s="654"/>
      <c r="L396" s="385"/>
      <c r="M396" s="774"/>
      <c r="N396" s="208"/>
      <c r="O396" s="208"/>
      <c r="P396" s="385"/>
      <c r="Q396" s="773"/>
      <c r="R396" s="530"/>
      <c r="S396" s="530"/>
      <c r="T396" s="530"/>
      <c r="U396" s="1620"/>
      <c r="V396" s="643"/>
      <c r="W396" s="365"/>
      <c r="X396" s="319"/>
      <c r="Y396" s="288"/>
      <c r="Z396" s="526"/>
      <c r="AA396" s="762" t="s">
        <v>167</v>
      </c>
      <c r="AB396" s="354">
        <v>5</v>
      </c>
      <c r="AC396" s="763" t="s">
        <v>168</v>
      </c>
      <c r="AD396" s="391">
        <f>ROUND(ROUND(ROUND(ROUND(H296+K368,0)*P$368,0)*T392,0)*W395,0)-AB396</f>
        <v>103</v>
      </c>
      <c r="AE396" s="268"/>
    </row>
    <row r="397" spans="1:31" ht="17.100000000000001" customHeight="1">
      <c r="A397" s="243">
        <v>61</v>
      </c>
      <c r="B397" s="243">
        <v>9401</v>
      </c>
      <c r="C397" s="870" t="s">
        <v>8965</v>
      </c>
      <c r="D397" s="765"/>
      <c r="E397" s="765"/>
      <c r="F397" s="279"/>
      <c r="G397" s="278"/>
      <c r="H397" s="278"/>
      <c r="I397" s="279"/>
      <c r="J397" s="597"/>
      <c r="K397" s="654"/>
      <c r="L397" s="385"/>
      <c r="M397" s="774"/>
      <c r="N397" s="208"/>
      <c r="O397" s="208"/>
      <c r="P397" s="385"/>
      <c r="Q397" s="774"/>
      <c r="R397" s="643"/>
      <c r="S397" s="1644"/>
      <c r="T397" s="1652"/>
      <c r="U397" s="1620"/>
      <c r="V397" s="779"/>
      <c r="W397" s="780"/>
      <c r="X397" s="1684" t="s">
        <v>4700</v>
      </c>
      <c r="Y397" s="362" t="s">
        <v>163</v>
      </c>
      <c r="Z397" s="395">
        <v>0.85</v>
      </c>
      <c r="AA397" s="355"/>
      <c r="AB397" s="247"/>
      <c r="AC397" s="247"/>
      <c r="AD397" s="391">
        <f>ROUND(ROUND(ROUND(ROUND(ROUND(H296+K368,0)*P$368,0)*T392,0)*W395,0)*Z397,0)</f>
        <v>92</v>
      </c>
      <c r="AE397" s="268"/>
    </row>
    <row r="398" spans="1:31" ht="17.100000000000001" customHeight="1">
      <c r="A398" s="243">
        <v>61</v>
      </c>
      <c r="B398" s="243">
        <v>9402</v>
      </c>
      <c r="C398" s="870" t="s">
        <v>8966</v>
      </c>
      <c r="D398" s="765"/>
      <c r="E398" s="765"/>
      <c r="F398" s="279"/>
      <c r="G398" s="278"/>
      <c r="H398" s="278"/>
      <c r="I398" s="279"/>
      <c r="J398" s="597"/>
      <c r="K398" s="654"/>
      <c r="L398" s="385"/>
      <c r="M398" s="774"/>
      <c r="N398" s="208"/>
      <c r="O398" s="208"/>
      <c r="P398" s="385"/>
      <c r="Q398" s="774"/>
      <c r="R398" s="643"/>
      <c r="S398" s="643"/>
      <c r="T398" s="643"/>
      <c r="U398" s="781"/>
      <c r="V398" s="537"/>
      <c r="W398" s="783"/>
      <c r="X398" s="1651"/>
      <c r="Y398" s="512"/>
      <c r="Z398" s="368"/>
      <c r="AA398" s="762" t="s">
        <v>167</v>
      </c>
      <c r="AB398" s="354">
        <v>5</v>
      </c>
      <c r="AC398" s="763" t="s">
        <v>168</v>
      </c>
      <c r="AD398" s="391">
        <f>ROUND(ROUND(ROUND(ROUND(ROUND(H296+K368,0)*P$368,0)*T392,0)*W395,0)*Z397,0)-AB398</f>
        <v>87</v>
      </c>
      <c r="AE398" s="268"/>
    </row>
    <row r="399" spans="1:31" ht="17.100000000000001" customHeight="1">
      <c r="A399" s="243">
        <v>61</v>
      </c>
      <c r="B399" s="243">
        <v>9403</v>
      </c>
      <c r="C399" s="870" t="s">
        <v>8967</v>
      </c>
      <c r="D399" s="765"/>
      <c r="E399" s="765"/>
      <c r="F399" s="279"/>
      <c r="G399" s="278"/>
      <c r="H399" s="278"/>
      <c r="I399" s="279"/>
      <c r="J399" s="597"/>
      <c r="K399" s="654"/>
      <c r="L399" s="385"/>
      <c r="M399" s="774"/>
      <c r="N399" s="208"/>
      <c r="O399" s="208"/>
      <c r="P399" s="385"/>
      <c r="Q399" s="773"/>
      <c r="R399" s="643"/>
      <c r="S399" s="1646"/>
      <c r="T399" s="1649"/>
      <c r="U399" s="1580" t="s">
        <v>4708</v>
      </c>
      <c r="V399" s="643" t="s">
        <v>163</v>
      </c>
      <c r="W399" s="365">
        <v>0.85</v>
      </c>
      <c r="X399" s="523"/>
      <c r="Y399" s="524"/>
      <c r="Z399" s="642"/>
      <c r="AA399" s="247"/>
      <c r="AB399" s="247"/>
      <c r="AC399" s="247"/>
      <c r="AD399" s="391">
        <f>ROUND(ROUND(ROUND(ROUND(H296+K368,0)*P$368,0)*T392,0)*W399,0)</f>
        <v>131</v>
      </c>
      <c r="AE399" s="268"/>
    </row>
    <row r="400" spans="1:31" ht="17.100000000000001" customHeight="1">
      <c r="A400" s="243">
        <v>61</v>
      </c>
      <c r="B400" s="243">
        <v>9404</v>
      </c>
      <c r="C400" s="870" t="s">
        <v>8968</v>
      </c>
      <c r="D400" s="765"/>
      <c r="E400" s="765"/>
      <c r="F400" s="279"/>
      <c r="G400" s="278"/>
      <c r="H400" s="278"/>
      <c r="I400" s="279"/>
      <c r="J400" s="597"/>
      <c r="K400" s="654"/>
      <c r="L400" s="385"/>
      <c r="M400" s="774"/>
      <c r="N400" s="208"/>
      <c r="O400" s="208"/>
      <c r="P400" s="385"/>
      <c r="Q400" s="773"/>
      <c r="R400" s="643"/>
      <c r="S400" s="365"/>
      <c r="T400" s="365"/>
      <c r="U400" s="1620"/>
      <c r="V400" s="643"/>
      <c r="W400" s="365"/>
      <c r="X400" s="319"/>
      <c r="Y400" s="288"/>
      <c r="Z400" s="526"/>
      <c r="AA400" s="762" t="s">
        <v>167</v>
      </c>
      <c r="AB400" s="354">
        <v>5</v>
      </c>
      <c r="AC400" s="763" t="s">
        <v>168</v>
      </c>
      <c r="AD400" s="391">
        <f>ROUND(ROUND(ROUND(ROUND(H296+K368,0)*P$368,0)*T392,0)*W399,0)-AB400</f>
        <v>126</v>
      </c>
      <c r="AE400" s="268"/>
    </row>
    <row r="401" spans="1:31" ht="17.100000000000001" customHeight="1">
      <c r="A401" s="243">
        <v>61</v>
      </c>
      <c r="B401" s="243">
        <v>9405</v>
      </c>
      <c r="C401" s="870" t="s">
        <v>8969</v>
      </c>
      <c r="D401" s="765"/>
      <c r="E401" s="765"/>
      <c r="F401" s="279"/>
      <c r="G401" s="278"/>
      <c r="H401" s="278"/>
      <c r="I401" s="279"/>
      <c r="J401" s="597"/>
      <c r="K401" s="654"/>
      <c r="L401" s="385"/>
      <c r="M401" s="774"/>
      <c r="N401" s="208"/>
      <c r="O401" s="208"/>
      <c r="P401" s="385"/>
      <c r="Q401" s="774"/>
      <c r="R401" s="643"/>
      <c r="S401" s="365"/>
      <c r="T401" s="365"/>
      <c r="U401" s="1620"/>
      <c r="V401" s="779"/>
      <c r="W401" s="780"/>
      <c r="X401" s="1684" t="s">
        <v>4700</v>
      </c>
      <c r="Y401" s="362" t="s">
        <v>163</v>
      </c>
      <c r="Z401" s="395">
        <v>0.85</v>
      </c>
      <c r="AA401" s="355"/>
      <c r="AB401" s="247"/>
      <c r="AC401" s="247"/>
      <c r="AD401" s="391">
        <f>ROUND(ROUND(ROUND(ROUND(ROUND(H296+K368,0)*P$368,0)*T392,0)*W399,0)*Z401,0)</f>
        <v>111</v>
      </c>
      <c r="AE401" s="268"/>
    </row>
    <row r="402" spans="1:31" ht="17.100000000000001" customHeight="1">
      <c r="A402" s="243">
        <v>61</v>
      </c>
      <c r="B402" s="243">
        <v>9406</v>
      </c>
      <c r="C402" s="870" t="s">
        <v>8970</v>
      </c>
      <c r="D402" s="765"/>
      <c r="E402" s="765"/>
      <c r="F402" s="279"/>
      <c r="G402" s="278"/>
      <c r="H402" s="278"/>
      <c r="I402" s="279"/>
      <c r="J402" s="597"/>
      <c r="K402" s="654"/>
      <c r="L402" s="385"/>
      <c r="M402" s="774"/>
      <c r="N402" s="208"/>
      <c r="O402" s="208"/>
      <c r="P402" s="385"/>
      <c r="Q402" s="467"/>
      <c r="R402" s="788"/>
      <c r="S402" s="512"/>
      <c r="T402" s="789"/>
      <c r="U402" s="1642"/>
      <c r="V402" s="537"/>
      <c r="W402" s="783"/>
      <c r="X402" s="1651"/>
      <c r="Y402" s="512"/>
      <c r="Z402" s="368"/>
      <c r="AA402" s="762" t="s">
        <v>167</v>
      </c>
      <c r="AB402" s="354">
        <v>5</v>
      </c>
      <c r="AC402" s="763" t="s">
        <v>168</v>
      </c>
      <c r="AD402" s="391">
        <f>ROUND(ROUND(ROUND(ROUND(ROUND(H296+K368,0)*P$368,0)*T392,0)*W399,0)*Z401,0)-AB402</f>
        <v>106</v>
      </c>
      <c r="AE402" s="268"/>
    </row>
    <row r="403" spans="1:31" ht="17.100000000000001" customHeight="1">
      <c r="A403" s="243">
        <v>61</v>
      </c>
      <c r="B403" s="243">
        <v>9407</v>
      </c>
      <c r="C403" s="870" t="s">
        <v>8971</v>
      </c>
      <c r="D403" s="765"/>
      <c r="E403" s="765"/>
      <c r="F403" s="279"/>
      <c r="G403" s="278"/>
      <c r="H403" s="278"/>
      <c r="I403" s="279"/>
      <c r="J403" s="597"/>
      <c r="K403" s="654"/>
      <c r="L403" s="385"/>
      <c r="M403" s="774"/>
      <c r="N403" s="1687" t="s">
        <v>165</v>
      </c>
      <c r="O403" s="888"/>
      <c r="P403" s="889"/>
      <c r="Q403" s="516"/>
      <c r="R403" s="517"/>
      <c r="S403" s="517"/>
      <c r="T403" s="517"/>
      <c r="U403" s="777"/>
      <c r="V403" s="529"/>
      <c r="W403" s="517"/>
      <c r="X403" s="523"/>
      <c r="Y403" s="524"/>
      <c r="Z403" s="642"/>
      <c r="AA403" s="247"/>
      <c r="AB403" s="247"/>
      <c r="AC403" s="247"/>
      <c r="AD403" s="391">
        <f>ROUND(ROUND(H296+K368,0)*P$404,0)</f>
        <v>220</v>
      </c>
      <c r="AE403" s="268"/>
    </row>
    <row r="404" spans="1:31" ht="17.100000000000001" customHeight="1">
      <c r="A404" s="243">
        <v>61</v>
      </c>
      <c r="B404" s="243">
        <v>9408</v>
      </c>
      <c r="C404" s="870" t="s">
        <v>8972</v>
      </c>
      <c r="D404" s="764"/>
      <c r="E404" s="764"/>
      <c r="F404" s="378"/>
      <c r="G404" s="377"/>
      <c r="H404" s="377"/>
      <c r="I404" s="378"/>
      <c r="J404" s="597"/>
      <c r="K404" s="654"/>
      <c r="L404" s="385"/>
      <c r="M404" s="774"/>
      <c r="N404" s="1688"/>
      <c r="O404" s="643" t="s">
        <v>163</v>
      </c>
      <c r="P404" s="365">
        <v>0.5</v>
      </c>
      <c r="Q404" s="516"/>
      <c r="R404" s="517"/>
      <c r="S404" s="517"/>
      <c r="T404" s="517"/>
      <c r="U404" s="777"/>
      <c r="V404" s="529"/>
      <c r="W404" s="517"/>
      <c r="X404" s="516"/>
      <c r="Y404" s="517"/>
      <c r="Z404" s="526"/>
      <c r="AA404" s="762" t="s">
        <v>167</v>
      </c>
      <c r="AB404" s="354">
        <v>5</v>
      </c>
      <c r="AC404" s="763" t="s">
        <v>168</v>
      </c>
      <c r="AD404" s="391">
        <f>ROUND(ROUND(H296+K368,0)*P$404,0)-AB404</f>
        <v>215</v>
      </c>
      <c r="AE404" s="268"/>
    </row>
    <row r="405" spans="1:31" ht="17.100000000000001" customHeight="1">
      <c r="A405" s="243">
        <v>61</v>
      </c>
      <c r="B405" s="243">
        <v>9409</v>
      </c>
      <c r="C405" s="870" t="s">
        <v>8973</v>
      </c>
      <c r="D405" s="764"/>
      <c r="E405" s="764"/>
      <c r="F405" s="378"/>
      <c r="G405" s="377"/>
      <c r="H405" s="377"/>
      <c r="I405" s="378"/>
      <c r="J405" s="597"/>
      <c r="K405" s="654"/>
      <c r="L405" s="385"/>
      <c r="M405" s="774"/>
      <c r="N405" s="1688"/>
      <c r="O405" s="517"/>
      <c r="P405" s="518"/>
      <c r="Q405" s="516"/>
      <c r="R405" s="517"/>
      <c r="S405" s="517"/>
      <c r="T405" s="517"/>
      <c r="U405" s="777"/>
      <c r="V405" s="529"/>
      <c r="W405" s="518"/>
      <c r="X405" s="1684" t="s">
        <v>4700</v>
      </c>
      <c r="Y405" s="362" t="s">
        <v>163</v>
      </c>
      <c r="Z405" s="395">
        <v>0.85</v>
      </c>
      <c r="AA405" s="355"/>
      <c r="AB405" s="247"/>
      <c r="AC405" s="247"/>
      <c r="AD405" s="391">
        <f>ROUND(ROUND(ROUND(H296+K368,0)*P$404,0)*Z405,0)</f>
        <v>187</v>
      </c>
      <c r="AE405" s="268"/>
    </row>
    <row r="406" spans="1:31" ht="17.100000000000001" customHeight="1">
      <c r="A406" s="243">
        <v>61</v>
      </c>
      <c r="B406" s="243">
        <v>9410</v>
      </c>
      <c r="C406" s="870" t="s">
        <v>8974</v>
      </c>
      <c r="D406" s="764"/>
      <c r="E406" s="764"/>
      <c r="F406" s="279"/>
      <c r="G406" s="278"/>
      <c r="H406" s="278"/>
      <c r="I406" s="279"/>
      <c r="J406" s="597"/>
      <c r="K406" s="654"/>
      <c r="L406" s="385"/>
      <c r="M406" s="774"/>
      <c r="N406" s="1688"/>
      <c r="O406" s="517"/>
      <c r="P406" s="518"/>
      <c r="Q406" s="516"/>
      <c r="R406" s="517"/>
      <c r="S406" s="517"/>
      <c r="T406" s="517"/>
      <c r="U406" s="778"/>
      <c r="V406" s="539"/>
      <c r="W406" s="526"/>
      <c r="X406" s="1651"/>
      <c r="Y406" s="512"/>
      <c r="Z406" s="368"/>
      <c r="AA406" s="762" t="s">
        <v>167</v>
      </c>
      <c r="AB406" s="354">
        <v>5</v>
      </c>
      <c r="AC406" s="763" t="s">
        <v>168</v>
      </c>
      <c r="AD406" s="391">
        <f>ROUND(ROUND(ROUND(H296+K368,0)*P$404,0)*Z405,0)-AB406</f>
        <v>182</v>
      </c>
      <c r="AE406" s="268"/>
    </row>
    <row r="407" spans="1:31" ht="17.100000000000001" customHeight="1">
      <c r="A407" s="243">
        <v>61</v>
      </c>
      <c r="B407" s="243">
        <v>9411</v>
      </c>
      <c r="C407" s="870" t="s">
        <v>8975</v>
      </c>
      <c r="D407" s="764"/>
      <c r="E407" s="764"/>
      <c r="F407" s="279"/>
      <c r="G407" s="278"/>
      <c r="H407" s="278"/>
      <c r="I407" s="279"/>
      <c r="J407" s="597"/>
      <c r="K407" s="654"/>
      <c r="L407" s="385"/>
      <c r="M407" s="774"/>
      <c r="N407" s="517"/>
      <c r="O407" s="517"/>
      <c r="P407" s="518"/>
      <c r="Q407" s="516"/>
      <c r="R407" s="517"/>
      <c r="S407" s="517"/>
      <c r="T407" s="517"/>
      <c r="U407" s="1580" t="s">
        <v>4703</v>
      </c>
      <c r="V407" s="362" t="s">
        <v>163</v>
      </c>
      <c r="W407" s="356">
        <v>0.7</v>
      </c>
      <c r="X407" s="523"/>
      <c r="Y407" s="524"/>
      <c r="Z407" s="642"/>
      <c r="AA407" s="247"/>
      <c r="AB407" s="247"/>
      <c r="AC407" s="247"/>
      <c r="AD407" s="391">
        <f>ROUND(ROUND(ROUND(H296+K368,0)*P$404,0)*W407,0)</f>
        <v>154</v>
      </c>
      <c r="AE407" s="268"/>
    </row>
    <row r="408" spans="1:31" ht="17.100000000000001" customHeight="1">
      <c r="A408" s="243">
        <v>61</v>
      </c>
      <c r="B408" s="243">
        <v>9412</v>
      </c>
      <c r="C408" s="870" t="s">
        <v>8976</v>
      </c>
      <c r="D408" s="764"/>
      <c r="E408" s="764"/>
      <c r="F408" s="279"/>
      <c r="G408" s="278"/>
      <c r="H408" s="208"/>
      <c r="I408" s="388"/>
      <c r="J408" s="597"/>
      <c r="K408" s="654"/>
      <c r="L408" s="385"/>
      <c r="M408" s="774"/>
      <c r="N408" s="517"/>
      <c r="O408" s="517"/>
      <c r="P408" s="518"/>
      <c r="Q408" s="516"/>
      <c r="R408" s="517"/>
      <c r="S408" s="517"/>
      <c r="T408" s="517"/>
      <c r="U408" s="1620"/>
      <c r="V408" s="643"/>
      <c r="W408" s="365"/>
      <c r="X408" s="319"/>
      <c r="Y408" s="288"/>
      <c r="Z408" s="526"/>
      <c r="AA408" s="762" t="s">
        <v>167</v>
      </c>
      <c r="AB408" s="354">
        <v>5</v>
      </c>
      <c r="AC408" s="763" t="s">
        <v>168</v>
      </c>
      <c r="AD408" s="391">
        <f>ROUND(ROUND(ROUND(H296+K368,0)*P$404,0)*W407,0)-AB408</f>
        <v>149</v>
      </c>
      <c r="AE408" s="268"/>
    </row>
    <row r="409" spans="1:31" ht="17.100000000000001" customHeight="1">
      <c r="A409" s="243">
        <v>61</v>
      </c>
      <c r="B409" s="243">
        <v>9413</v>
      </c>
      <c r="C409" s="870" t="s">
        <v>8977</v>
      </c>
      <c r="D409" s="765"/>
      <c r="E409" s="764"/>
      <c r="F409" s="791"/>
      <c r="G409" s="406"/>
      <c r="H409" s="208"/>
      <c r="I409" s="388"/>
      <c r="J409" s="597"/>
      <c r="K409" s="654"/>
      <c r="L409" s="385"/>
      <c r="M409" s="774"/>
      <c r="N409" s="517"/>
      <c r="O409" s="517"/>
      <c r="P409" s="518"/>
      <c r="Q409" s="516"/>
      <c r="R409" s="517"/>
      <c r="S409" s="517"/>
      <c r="T409" s="517"/>
      <c r="U409" s="1620"/>
      <c r="V409" s="779"/>
      <c r="W409" s="780"/>
      <c r="X409" s="1684" t="s">
        <v>4700</v>
      </c>
      <c r="Y409" s="362" t="s">
        <v>163</v>
      </c>
      <c r="Z409" s="395">
        <v>0.85</v>
      </c>
      <c r="AA409" s="355"/>
      <c r="AB409" s="247"/>
      <c r="AC409" s="247"/>
      <c r="AD409" s="391">
        <f>ROUND(ROUND(ROUND(ROUND(H296+K368,0)*P$404,0)*W407,0)*Z409,0)</f>
        <v>131</v>
      </c>
      <c r="AE409" s="268"/>
    </row>
    <row r="410" spans="1:31" ht="17.100000000000001" customHeight="1">
      <c r="A410" s="243">
        <v>61</v>
      </c>
      <c r="B410" s="243">
        <v>9414</v>
      </c>
      <c r="C410" s="870" t="s">
        <v>8978</v>
      </c>
      <c r="D410" s="765"/>
      <c r="E410" s="764"/>
      <c r="F410" s="791"/>
      <c r="G410" s="406"/>
      <c r="H410" s="208"/>
      <c r="I410" s="388"/>
      <c r="J410" s="597"/>
      <c r="K410" s="654"/>
      <c r="L410" s="385"/>
      <c r="M410" s="774"/>
      <c r="N410" s="517"/>
      <c r="O410" s="517"/>
      <c r="P410" s="518"/>
      <c r="Q410" s="516"/>
      <c r="R410" s="517"/>
      <c r="S410" s="517"/>
      <c r="T410" s="517"/>
      <c r="U410" s="781"/>
      <c r="V410" s="537"/>
      <c r="W410" s="783"/>
      <c r="X410" s="1651"/>
      <c r="Y410" s="512"/>
      <c r="Z410" s="368"/>
      <c r="AA410" s="762" t="s">
        <v>167</v>
      </c>
      <c r="AB410" s="354">
        <v>5</v>
      </c>
      <c r="AC410" s="763" t="s">
        <v>168</v>
      </c>
      <c r="AD410" s="391">
        <f>ROUND(ROUND(ROUND(ROUND(H296+K368,0)*P$404,0)*W407,0)*Z409,0)-AB410</f>
        <v>126</v>
      </c>
      <c r="AE410" s="268"/>
    </row>
    <row r="411" spans="1:31" ht="17.100000000000001" customHeight="1">
      <c r="A411" s="243">
        <v>61</v>
      </c>
      <c r="B411" s="243">
        <v>9415</v>
      </c>
      <c r="C411" s="870" t="s">
        <v>8979</v>
      </c>
      <c r="D411" s="765"/>
      <c r="E411" s="764"/>
      <c r="F411" s="791"/>
      <c r="G411" s="406"/>
      <c r="H411" s="208"/>
      <c r="I411" s="388"/>
      <c r="J411" s="597"/>
      <c r="K411" s="654"/>
      <c r="L411" s="385"/>
      <c r="M411" s="774"/>
      <c r="N411" s="517"/>
      <c r="O411" s="517"/>
      <c r="P411" s="518"/>
      <c r="Q411" s="516"/>
      <c r="R411" s="517"/>
      <c r="S411" s="517"/>
      <c r="T411" s="518"/>
      <c r="U411" s="1580" t="s">
        <v>4708</v>
      </c>
      <c r="V411" s="643" t="s">
        <v>163</v>
      </c>
      <c r="W411" s="365">
        <v>0.85</v>
      </c>
      <c r="X411" s="523"/>
      <c r="Y411" s="524"/>
      <c r="Z411" s="642"/>
      <c r="AA411" s="247"/>
      <c r="AB411" s="247"/>
      <c r="AC411" s="247"/>
      <c r="AD411" s="391">
        <f>ROUND(ROUND(ROUND(H296+K368,0)*P$404,0)*W411,0)</f>
        <v>187</v>
      </c>
      <c r="AE411" s="268"/>
    </row>
    <row r="412" spans="1:31" ht="17.100000000000001" customHeight="1">
      <c r="A412" s="243">
        <v>61</v>
      </c>
      <c r="B412" s="243">
        <v>9416</v>
      </c>
      <c r="C412" s="870" t="s">
        <v>8980</v>
      </c>
      <c r="D412" s="765"/>
      <c r="E412" s="764"/>
      <c r="F412" s="791"/>
      <c r="G412" s="406"/>
      <c r="H412" s="208"/>
      <c r="I412" s="388"/>
      <c r="J412" s="597"/>
      <c r="K412" s="654"/>
      <c r="L412" s="385"/>
      <c r="M412" s="774"/>
      <c r="N412" s="517"/>
      <c r="O412" s="517"/>
      <c r="P412" s="518"/>
      <c r="Q412" s="516"/>
      <c r="R412" s="517"/>
      <c r="S412" s="517"/>
      <c r="T412" s="517"/>
      <c r="U412" s="1620"/>
      <c r="V412" s="643"/>
      <c r="W412" s="365"/>
      <c r="X412" s="319"/>
      <c r="Y412" s="288"/>
      <c r="Z412" s="526"/>
      <c r="AA412" s="762" t="s">
        <v>167</v>
      </c>
      <c r="AB412" s="354">
        <v>5</v>
      </c>
      <c r="AC412" s="763" t="s">
        <v>168</v>
      </c>
      <c r="AD412" s="391">
        <f>ROUND(ROUND(ROUND(H296+K368,0)*P$404,0)*W411,0)-AB412</f>
        <v>182</v>
      </c>
      <c r="AE412" s="268"/>
    </row>
    <row r="413" spans="1:31" ht="17.100000000000001" customHeight="1">
      <c r="A413" s="243">
        <v>61</v>
      </c>
      <c r="B413" s="243">
        <v>9417</v>
      </c>
      <c r="C413" s="870" t="s">
        <v>8981</v>
      </c>
      <c r="D413" s="765"/>
      <c r="E413" s="764"/>
      <c r="F413" s="279"/>
      <c r="G413" s="278"/>
      <c r="H413" s="278"/>
      <c r="I413" s="279"/>
      <c r="J413" s="597"/>
      <c r="K413" s="654"/>
      <c r="L413" s="385"/>
      <c r="M413" s="774"/>
      <c r="N413" s="517"/>
      <c r="O413" s="517"/>
      <c r="P413" s="518"/>
      <c r="Q413" s="516"/>
      <c r="R413" s="517"/>
      <c r="S413" s="517"/>
      <c r="T413" s="517"/>
      <c r="U413" s="1620"/>
      <c r="V413" s="779"/>
      <c r="W413" s="780"/>
      <c r="X413" s="1684" t="s">
        <v>4700</v>
      </c>
      <c r="Y413" s="362" t="s">
        <v>163</v>
      </c>
      <c r="Z413" s="395">
        <v>0.85</v>
      </c>
      <c r="AA413" s="355"/>
      <c r="AB413" s="247"/>
      <c r="AC413" s="247"/>
      <c r="AD413" s="391">
        <f>ROUND(ROUND(ROUND(ROUND(H296+K368,0)*P$404,0)*W411,0)*Z413,0)</f>
        <v>159</v>
      </c>
      <c r="AE413" s="268"/>
    </row>
    <row r="414" spans="1:31" ht="17.100000000000001" customHeight="1">
      <c r="A414" s="243">
        <v>61</v>
      </c>
      <c r="B414" s="243">
        <v>9418</v>
      </c>
      <c r="C414" s="870" t="s">
        <v>8982</v>
      </c>
      <c r="D414" s="765"/>
      <c r="E414" s="764"/>
      <c r="F414" s="279"/>
      <c r="G414" s="278"/>
      <c r="H414" s="278"/>
      <c r="I414" s="279"/>
      <c r="J414" s="597"/>
      <c r="K414" s="654"/>
      <c r="L414" s="385"/>
      <c r="M414" s="774"/>
      <c r="N414" s="517"/>
      <c r="O414" s="517"/>
      <c r="P414" s="518"/>
      <c r="Q414" s="319"/>
      <c r="R414" s="288"/>
      <c r="S414" s="288"/>
      <c r="T414" s="288"/>
      <c r="U414" s="1642"/>
      <c r="V414" s="537"/>
      <c r="W414" s="783"/>
      <c r="X414" s="1651"/>
      <c r="Y414" s="512"/>
      <c r="Z414" s="368"/>
      <c r="AA414" s="762" t="s">
        <v>167</v>
      </c>
      <c r="AB414" s="354">
        <v>5</v>
      </c>
      <c r="AC414" s="763" t="s">
        <v>168</v>
      </c>
      <c r="AD414" s="391">
        <f>ROUND(ROUND(ROUND(ROUND(H296+K368,0)*P$404,0)*W411,0)*Z413,0)-AB414</f>
        <v>154</v>
      </c>
      <c r="AE414" s="268"/>
    </row>
    <row r="415" spans="1:31" ht="17.100000000000001" customHeight="1">
      <c r="A415" s="243">
        <v>61</v>
      </c>
      <c r="B415" s="243">
        <v>9419</v>
      </c>
      <c r="C415" s="870" t="s">
        <v>8983</v>
      </c>
      <c r="D415" s="765"/>
      <c r="E415" s="765"/>
      <c r="F415" s="279"/>
      <c r="G415" s="278"/>
      <c r="H415" s="278"/>
      <c r="I415" s="279"/>
      <c r="J415" s="597"/>
      <c r="K415" s="654"/>
      <c r="L415" s="385"/>
      <c r="M415" s="774"/>
      <c r="N415" s="517"/>
      <c r="O415" s="517"/>
      <c r="P415" s="518"/>
      <c r="Q415" s="1536" t="s">
        <v>4713</v>
      </c>
      <c r="R415" s="1580" t="s">
        <v>162</v>
      </c>
      <c r="S415" s="775"/>
      <c r="T415" s="775"/>
      <c r="U415" s="359"/>
      <c r="V415" s="360"/>
      <c r="W415" s="361"/>
      <c r="X415" s="523"/>
      <c r="Y415" s="524"/>
      <c r="Z415" s="642"/>
      <c r="AA415" s="247"/>
      <c r="AB415" s="247"/>
      <c r="AC415" s="247"/>
      <c r="AD415" s="391">
        <f>ROUND(ROUND(ROUND(H296+K368,0)*P$404,0)*T416,0)</f>
        <v>154</v>
      </c>
      <c r="AE415" s="268"/>
    </row>
    <row r="416" spans="1:31" ht="17.100000000000001" customHeight="1">
      <c r="A416" s="243">
        <v>61</v>
      </c>
      <c r="B416" s="243">
        <v>9420</v>
      </c>
      <c r="C416" s="870" t="s">
        <v>8984</v>
      </c>
      <c r="D416" s="765"/>
      <c r="E416" s="765"/>
      <c r="F416" s="279"/>
      <c r="G416" s="278"/>
      <c r="H416" s="278"/>
      <c r="I416" s="279"/>
      <c r="J416" s="597"/>
      <c r="K416" s="654"/>
      <c r="L416" s="385"/>
      <c r="M416" s="774"/>
      <c r="N416" s="517"/>
      <c r="O416" s="517"/>
      <c r="P416" s="518"/>
      <c r="Q416" s="1648"/>
      <c r="R416" s="1620"/>
      <c r="S416" s="643" t="s">
        <v>163</v>
      </c>
      <c r="T416" s="365">
        <v>0.7</v>
      </c>
      <c r="U416" s="777"/>
      <c r="V416" s="639"/>
      <c r="W416" s="529"/>
      <c r="X416" s="516"/>
      <c r="Y416" s="517"/>
      <c r="Z416" s="526"/>
      <c r="AA416" s="762" t="s">
        <v>167</v>
      </c>
      <c r="AB416" s="354">
        <v>5</v>
      </c>
      <c r="AC416" s="763" t="s">
        <v>168</v>
      </c>
      <c r="AD416" s="391">
        <f>ROUND(ROUND(ROUND(H296+K368,0)*P$404,0)*T416,0)-AB416</f>
        <v>149</v>
      </c>
      <c r="AE416" s="268"/>
    </row>
    <row r="417" spans="1:31" ht="17.100000000000001" customHeight="1">
      <c r="A417" s="243">
        <v>61</v>
      </c>
      <c r="B417" s="243">
        <v>9421</v>
      </c>
      <c r="C417" s="870" t="s">
        <v>8985</v>
      </c>
      <c r="D417" s="765"/>
      <c r="E417" s="765"/>
      <c r="F417" s="279"/>
      <c r="G417" s="278"/>
      <c r="H417" s="278"/>
      <c r="I417" s="279"/>
      <c r="J417" s="597"/>
      <c r="K417" s="654"/>
      <c r="L417" s="385"/>
      <c r="M417" s="774"/>
      <c r="N417" s="517"/>
      <c r="O417" s="517"/>
      <c r="P417" s="518"/>
      <c r="Q417" s="1648"/>
      <c r="R417" s="1620"/>
      <c r="S417" s="530"/>
      <c r="T417" s="530"/>
      <c r="U417" s="777"/>
      <c r="V417" s="639"/>
      <c r="W417" s="529"/>
      <c r="X417" s="1684" t="s">
        <v>4700</v>
      </c>
      <c r="Y417" s="362" t="s">
        <v>163</v>
      </c>
      <c r="Z417" s="395">
        <v>0.85</v>
      </c>
      <c r="AA417" s="355"/>
      <c r="AB417" s="247"/>
      <c r="AC417" s="247"/>
      <c r="AD417" s="391">
        <f>ROUND(ROUND(ROUND(ROUND(H296+K368,0)*P$404,0)*T416,0)*Z417,0)</f>
        <v>131</v>
      </c>
      <c r="AE417" s="268"/>
    </row>
    <row r="418" spans="1:31" ht="17.100000000000001" customHeight="1">
      <c r="A418" s="243">
        <v>61</v>
      </c>
      <c r="B418" s="243">
        <v>9422</v>
      </c>
      <c r="C418" s="870" t="s">
        <v>8986</v>
      </c>
      <c r="D418" s="765"/>
      <c r="E418" s="765"/>
      <c r="F418" s="279"/>
      <c r="G418" s="278"/>
      <c r="H418" s="278"/>
      <c r="I418" s="279"/>
      <c r="J418" s="597"/>
      <c r="K418" s="654"/>
      <c r="L418" s="385"/>
      <c r="M418" s="774"/>
      <c r="N418" s="517"/>
      <c r="O418" s="517"/>
      <c r="P418" s="518"/>
      <c r="Q418" s="1648"/>
      <c r="R418" s="1620"/>
      <c r="S418" s="643"/>
      <c r="T418" s="643"/>
      <c r="U418" s="778"/>
      <c r="V418" s="525"/>
      <c r="W418" s="539"/>
      <c r="X418" s="1651"/>
      <c r="Y418" s="512"/>
      <c r="Z418" s="368"/>
      <c r="AA418" s="762" t="s">
        <v>167</v>
      </c>
      <c r="AB418" s="354">
        <v>5</v>
      </c>
      <c r="AC418" s="763" t="s">
        <v>168</v>
      </c>
      <c r="AD418" s="391">
        <f>ROUND(ROUND(ROUND(ROUND(H296+K368,0)*P$404,0)*T416,0)*Z417,0)-AB418</f>
        <v>126</v>
      </c>
      <c r="AE418" s="268"/>
    </row>
    <row r="419" spans="1:31" ht="17.100000000000001" customHeight="1">
      <c r="A419" s="243">
        <v>61</v>
      </c>
      <c r="B419" s="243">
        <v>9423</v>
      </c>
      <c r="C419" s="870" t="s">
        <v>8987</v>
      </c>
      <c r="D419" s="765"/>
      <c r="E419" s="765"/>
      <c r="F419" s="279"/>
      <c r="G419" s="278"/>
      <c r="H419" s="278"/>
      <c r="I419" s="279"/>
      <c r="J419" s="597"/>
      <c r="K419" s="654"/>
      <c r="L419" s="385"/>
      <c r="M419" s="774"/>
      <c r="N419" s="517"/>
      <c r="O419" s="517"/>
      <c r="P419" s="518"/>
      <c r="Q419" s="798"/>
      <c r="R419" s="530"/>
      <c r="S419" s="530"/>
      <c r="T419" s="530"/>
      <c r="U419" s="1580" t="s">
        <v>4703</v>
      </c>
      <c r="V419" s="362" t="s">
        <v>163</v>
      </c>
      <c r="W419" s="356">
        <v>0.7</v>
      </c>
      <c r="X419" s="523"/>
      <c r="Y419" s="524"/>
      <c r="Z419" s="642"/>
      <c r="AA419" s="247"/>
      <c r="AB419" s="247"/>
      <c r="AC419" s="247"/>
      <c r="AD419" s="391">
        <f>ROUND(ROUND(ROUND(ROUND(H296+K368,0)*P$404,0)*T416,0)*W419,0)</f>
        <v>108</v>
      </c>
      <c r="AE419" s="268"/>
    </row>
    <row r="420" spans="1:31" ht="17.100000000000001" customHeight="1">
      <c r="A420" s="243">
        <v>61</v>
      </c>
      <c r="B420" s="243">
        <v>9424</v>
      </c>
      <c r="C420" s="870" t="s">
        <v>8988</v>
      </c>
      <c r="D420" s="765"/>
      <c r="E420" s="765"/>
      <c r="F420" s="279"/>
      <c r="G420" s="278"/>
      <c r="H420" s="278"/>
      <c r="I420" s="279"/>
      <c r="J420" s="597"/>
      <c r="K420" s="654"/>
      <c r="L420" s="385"/>
      <c r="M420" s="774"/>
      <c r="N420" s="517"/>
      <c r="O420" s="517"/>
      <c r="P420" s="518"/>
      <c r="Q420" s="798"/>
      <c r="R420" s="530"/>
      <c r="S420" s="530"/>
      <c r="T420" s="530"/>
      <c r="U420" s="1620"/>
      <c r="V420" s="643"/>
      <c r="W420" s="365"/>
      <c r="X420" s="319"/>
      <c r="Y420" s="288"/>
      <c r="Z420" s="526"/>
      <c r="AA420" s="762" t="s">
        <v>167</v>
      </c>
      <c r="AB420" s="354">
        <v>5</v>
      </c>
      <c r="AC420" s="763" t="s">
        <v>168</v>
      </c>
      <c r="AD420" s="391">
        <f>ROUND(ROUND(ROUND(ROUND(H296+K368,0)*P$404,0)*T416,0)*W419,0)-AB420</f>
        <v>103</v>
      </c>
      <c r="AE420" s="268"/>
    </row>
    <row r="421" spans="1:31" ht="17.100000000000001" customHeight="1">
      <c r="A421" s="243">
        <v>61</v>
      </c>
      <c r="B421" s="243">
        <v>9425</v>
      </c>
      <c r="C421" s="870" t="s">
        <v>8989</v>
      </c>
      <c r="D421" s="765"/>
      <c r="E421" s="765"/>
      <c r="F421" s="279"/>
      <c r="G421" s="278"/>
      <c r="H421" s="278"/>
      <c r="I421" s="279"/>
      <c r="J421" s="597"/>
      <c r="K421" s="654"/>
      <c r="L421" s="385"/>
      <c r="M421" s="774"/>
      <c r="N421" s="517"/>
      <c r="O421" s="517"/>
      <c r="P421" s="518"/>
      <c r="Q421" s="799"/>
      <c r="R421" s="643"/>
      <c r="S421" s="1644"/>
      <c r="T421" s="1644"/>
      <c r="U421" s="1620"/>
      <c r="V421" s="779"/>
      <c r="W421" s="780"/>
      <c r="X421" s="1684" t="s">
        <v>4700</v>
      </c>
      <c r="Y421" s="362" t="s">
        <v>163</v>
      </c>
      <c r="Z421" s="395">
        <v>0.85</v>
      </c>
      <c r="AA421" s="355"/>
      <c r="AB421" s="247"/>
      <c r="AC421" s="247"/>
      <c r="AD421" s="391">
        <f>ROUND(ROUND(ROUND(ROUND(ROUND(H296+K368,0)*P$404,0)*T416,0)*W419,0)*Z421,0)</f>
        <v>92</v>
      </c>
      <c r="AE421" s="268"/>
    </row>
    <row r="422" spans="1:31" ht="17.100000000000001" customHeight="1">
      <c r="A422" s="243">
        <v>61</v>
      </c>
      <c r="B422" s="243">
        <v>9426</v>
      </c>
      <c r="C422" s="870" t="s">
        <v>8990</v>
      </c>
      <c r="D422" s="765"/>
      <c r="E422" s="765"/>
      <c r="F422" s="279"/>
      <c r="G422" s="278"/>
      <c r="H422" s="278"/>
      <c r="I422" s="279"/>
      <c r="J422" s="597"/>
      <c r="K422" s="654"/>
      <c r="L422" s="385"/>
      <c r="M422" s="774"/>
      <c r="N422" s="517"/>
      <c r="O422" s="517"/>
      <c r="P422" s="518"/>
      <c r="Q422" s="799"/>
      <c r="R422" s="643"/>
      <c r="S422" s="643"/>
      <c r="T422" s="643"/>
      <c r="U422" s="781"/>
      <c r="V422" s="537"/>
      <c r="W422" s="783"/>
      <c r="X422" s="1651"/>
      <c r="Y422" s="512"/>
      <c r="Z422" s="368"/>
      <c r="AA422" s="762" t="s">
        <v>167</v>
      </c>
      <c r="AB422" s="354">
        <v>5</v>
      </c>
      <c r="AC422" s="763" t="s">
        <v>168</v>
      </c>
      <c r="AD422" s="391">
        <f>ROUND(ROUND(ROUND(ROUND(ROUND(H296+K368,0)*P$404,0)*T416,0)*W419,0)*Z421,0)-AB422</f>
        <v>87</v>
      </c>
      <c r="AE422" s="268"/>
    </row>
    <row r="423" spans="1:31" ht="17.100000000000001" customHeight="1">
      <c r="A423" s="243">
        <v>61</v>
      </c>
      <c r="B423" s="243">
        <v>9427</v>
      </c>
      <c r="C423" s="870" t="s">
        <v>8991</v>
      </c>
      <c r="D423" s="765"/>
      <c r="E423" s="765"/>
      <c r="F423" s="279"/>
      <c r="G423" s="278"/>
      <c r="H423" s="278"/>
      <c r="I423" s="279"/>
      <c r="J423" s="597"/>
      <c r="K423" s="654"/>
      <c r="L423" s="385"/>
      <c r="M423" s="774"/>
      <c r="N423" s="517"/>
      <c r="O423" s="517"/>
      <c r="P423" s="518"/>
      <c r="Q423" s="798"/>
      <c r="R423" s="643"/>
      <c r="S423" s="1646"/>
      <c r="T423" s="1647"/>
      <c r="U423" s="1580" t="s">
        <v>4708</v>
      </c>
      <c r="V423" s="643" t="s">
        <v>163</v>
      </c>
      <c r="W423" s="365">
        <v>0.85</v>
      </c>
      <c r="X423" s="523"/>
      <c r="Y423" s="524"/>
      <c r="Z423" s="642"/>
      <c r="AA423" s="247"/>
      <c r="AB423" s="247"/>
      <c r="AC423" s="247"/>
      <c r="AD423" s="391">
        <f>ROUND(ROUND(ROUND(ROUND(H296+K368,0)*P$404,0)*T416,0)*W423,0)</f>
        <v>131</v>
      </c>
      <c r="AE423" s="268"/>
    </row>
    <row r="424" spans="1:31" ht="17.100000000000001" customHeight="1">
      <c r="A424" s="243">
        <v>61</v>
      </c>
      <c r="B424" s="243">
        <v>9428</v>
      </c>
      <c r="C424" s="870" t="s">
        <v>8992</v>
      </c>
      <c r="D424" s="765"/>
      <c r="E424" s="765"/>
      <c r="F424" s="279"/>
      <c r="G424" s="278"/>
      <c r="H424" s="278"/>
      <c r="I424" s="279"/>
      <c r="J424" s="597"/>
      <c r="K424" s="654"/>
      <c r="L424" s="385"/>
      <c r="M424" s="774"/>
      <c r="N424" s="517"/>
      <c r="O424" s="517"/>
      <c r="P424" s="518"/>
      <c r="Q424" s="798"/>
      <c r="R424" s="643"/>
      <c r="S424" s="365"/>
      <c r="T424" s="365"/>
      <c r="U424" s="1620"/>
      <c r="V424" s="643"/>
      <c r="W424" s="365"/>
      <c r="X424" s="319"/>
      <c r="Y424" s="288"/>
      <c r="Z424" s="526"/>
      <c r="AA424" s="762" t="s">
        <v>167</v>
      </c>
      <c r="AB424" s="354">
        <v>5</v>
      </c>
      <c r="AC424" s="763" t="s">
        <v>168</v>
      </c>
      <c r="AD424" s="391">
        <f>ROUND(ROUND(ROUND(ROUND(H296+K368,0)*P$404,0)*T416,0)*W423,0)-AB424</f>
        <v>126</v>
      </c>
      <c r="AE424" s="268"/>
    </row>
    <row r="425" spans="1:31" ht="17.100000000000001" customHeight="1">
      <c r="A425" s="243">
        <v>61</v>
      </c>
      <c r="B425" s="243">
        <v>9429</v>
      </c>
      <c r="C425" s="870" t="s">
        <v>8993</v>
      </c>
      <c r="D425" s="765"/>
      <c r="E425" s="765"/>
      <c r="F425" s="279"/>
      <c r="G425" s="278"/>
      <c r="H425" s="278"/>
      <c r="I425" s="279"/>
      <c r="J425" s="597"/>
      <c r="K425" s="654"/>
      <c r="L425" s="385"/>
      <c r="M425" s="774"/>
      <c r="N425" s="517"/>
      <c r="O425" s="517"/>
      <c r="P425" s="518"/>
      <c r="Q425" s="799"/>
      <c r="R425" s="643"/>
      <c r="S425" s="365"/>
      <c r="T425" s="365"/>
      <c r="U425" s="1620"/>
      <c r="V425" s="779"/>
      <c r="W425" s="780"/>
      <c r="X425" s="1684" t="s">
        <v>4700</v>
      </c>
      <c r="Y425" s="362" t="s">
        <v>163</v>
      </c>
      <c r="Z425" s="395">
        <v>0.85</v>
      </c>
      <c r="AA425" s="355"/>
      <c r="AB425" s="247"/>
      <c r="AC425" s="247"/>
      <c r="AD425" s="391">
        <f>ROUND(ROUND(ROUND(ROUND(ROUND(H296+K368,0)*P$404,0)*T416,0)*W423,0)*Z425,0)</f>
        <v>111</v>
      </c>
      <c r="AE425" s="268"/>
    </row>
    <row r="426" spans="1:31" ht="17.100000000000001" customHeight="1">
      <c r="A426" s="243">
        <v>61</v>
      </c>
      <c r="B426" s="243">
        <v>9430</v>
      </c>
      <c r="C426" s="870" t="s">
        <v>8994</v>
      </c>
      <c r="D426" s="765"/>
      <c r="E426" s="765"/>
      <c r="F426" s="279"/>
      <c r="G426" s="278"/>
      <c r="H426" s="278"/>
      <c r="I426" s="279"/>
      <c r="J426" s="597"/>
      <c r="K426" s="654"/>
      <c r="L426" s="385"/>
      <c r="M426" s="774"/>
      <c r="N426" s="517"/>
      <c r="O426" s="517"/>
      <c r="P426" s="518"/>
      <c r="Q426" s="798"/>
      <c r="R426" s="643"/>
      <c r="S426" s="643"/>
      <c r="T426" s="643"/>
      <c r="U426" s="1642"/>
      <c r="V426" s="537"/>
      <c r="W426" s="783"/>
      <c r="X426" s="1651"/>
      <c r="Y426" s="512"/>
      <c r="Z426" s="368"/>
      <c r="AA426" s="762" t="s">
        <v>167</v>
      </c>
      <c r="AB426" s="354">
        <v>5</v>
      </c>
      <c r="AC426" s="763" t="s">
        <v>168</v>
      </c>
      <c r="AD426" s="391">
        <f>ROUND(ROUND(ROUND(ROUND(ROUND(H296+K368,0)*P$404,0)*T416,0)*W423,0)*Z425,0)-AB426</f>
        <v>106</v>
      </c>
      <c r="AE426" s="268"/>
    </row>
    <row r="427" spans="1:31" ht="17.100000000000001" customHeight="1">
      <c r="A427" s="243">
        <v>61</v>
      </c>
      <c r="B427" s="243">
        <v>9431</v>
      </c>
      <c r="C427" s="870" t="s">
        <v>8995</v>
      </c>
      <c r="D427" s="765"/>
      <c r="E427" s="765"/>
      <c r="F427" s="279"/>
      <c r="G427" s="278"/>
      <c r="H427" s="278"/>
      <c r="I427" s="279"/>
      <c r="J427" s="597"/>
      <c r="K427" s="654"/>
      <c r="L427" s="385"/>
      <c r="M427" s="774"/>
      <c r="N427" s="517"/>
      <c r="O427" s="517"/>
      <c r="P427" s="518"/>
      <c r="Q427" s="798"/>
      <c r="R427" s="1580" t="s">
        <v>165</v>
      </c>
      <c r="S427" s="775"/>
      <c r="T427" s="775"/>
      <c r="U427" s="359"/>
      <c r="V427" s="360"/>
      <c r="W427" s="361"/>
      <c r="X427" s="523"/>
      <c r="Y427" s="524"/>
      <c r="Z427" s="642"/>
      <c r="AA427" s="247"/>
      <c r="AB427" s="247"/>
      <c r="AC427" s="247"/>
      <c r="AD427" s="391">
        <f>ROUND(ROUND(ROUND(H296+K368,0)*P$404,0)*T428,0)</f>
        <v>110</v>
      </c>
      <c r="AE427" s="268"/>
    </row>
    <row r="428" spans="1:31" ht="17.100000000000001" customHeight="1">
      <c r="A428" s="243">
        <v>61</v>
      </c>
      <c r="B428" s="243">
        <v>9432</v>
      </c>
      <c r="C428" s="870" t="s">
        <v>8996</v>
      </c>
      <c r="D428" s="765"/>
      <c r="E428" s="765"/>
      <c r="F428" s="279"/>
      <c r="G428" s="278"/>
      <c r="H428" s="278"/>
      <c r="I428" s="279"/>
      <c r="J428" s="597"/>
      <c r="K428" s="654"/>
      <c r="L428" s="385"/>
      <c r="M428" s="774"/>
      <c r="N428" s="517"/>
      <c r="O428" s="517"/>
      <c r="P428" s="518"/>
      <c r="Q428" s="797"/>
      <c r="R428" s="1620"/>
      <c r="S428" s="643" t="s">
        <v>163</v>
      </c>
      <c r="T428" s="365">
        <v>0.5</v>
      </c>
      <c r="U428" s="777"/>
      <c r="V428" s="639"/>
      <c r="W428" s="529"/>
      <c r="X428" s="516"/>
      <c r="Y428" s="517"/>
      <c r="Z428" s="526"/>
      <c r="AA428" s="762" t="s">
        <v>167</v>
      </c>
      <c r="AB428" s="354">
        <v>5</v>
      </c>
      <c r="AC428" s="763" t="s">
        <v>168</v>
      </c>
      <c r="AD428" s="391">
        <f>ROUND(ROUND(ROUND(H296+K368,0)*P$404,0)*T428,0)-AB428</f>
        <v>105</v>
      </c>
      <c r="AE428" s="268"/>
    </row>
    <row r="429" spans="1:31" ht="17.100000000000001" customHeight="1">
      <c r="A429" s="243">
        <v>61</v>
      </c>
      <c r="B429" s="243">
        <v>9433</v>
      </c>
      <c r="C429" s="870" t="s">
        <v>8997</v>
      </c>
      <c r="D429" s="765"/>
      <c r="E429" s="765"/>
      <c r="F429" s="279"/>
      <c r="G429" s="278"/>
      <c r="H429" s="278"/>
      <c r="I429" s="279"/>
      <c r="J429" s="597"/>
      <c r="K429" s="654"/>
      <c r="L429" s="385"/>
      <c r="M429" s="774"/>
      <c r="N429" s="517"/>
      <c r="O429" s="517"/>
      <c r="P429" s="518"/>
      <c r="Q429" s="797"/>
      <c r="R429" s="1620"/>
      <c r="S429" s="530"/>
      <c r="T429" s="530"/>
      <c r="U429" s="777"/>
      <c r="V429" s="639"/>
      <c r="W429" s="529"/>
      <c r="X429" s="1684" t="s">
        <v>4700</v>
      </c>
      <c r="Y429" s="362" t="s">
        <v>163</v>
      </c>
      <c r="Z429" s="395">
        <v>0.85</v>
      </c>
      <c r="AA429" s="355"/>
      <c r="AB429" s="247"/>
      <c r="AC429" s="247"/>
      <c r="AD429" s="391">
        <f>ROUND(ROUND(ROUND(ROUND(H296+K368,0)*P$404,0)*T428,0)*Z429,0)</f>
        <v>94</v>
      </c>
      <c r="AE429" s="268"/>
    </row>
    <row r="430" spans="1:31" ht="17.100000000000001" customHeight="1">
      <c r="A430" s="243">
        <v>61</v>
      </c>
      <c r="B430" s="243">
        <v>9434</v>
      </c>
      <c r="C430" s="870" t="s">
        <v>8998</v>
      </c>
      <c r="D430" s="765"/>
      <c r="E430" s="765"/>
      <c r="F430" s="279"/>
      <c r="G430" s="278"/>
      <c r="H430" s="278"/>
      <c r="I430" s="279"/>
      <c r="J430" s="597"/>
      <c r="K430" s="654"/>
      <c r="L430" s="385"/>
      <c r="M430" s="774"/>
      <c r="N430" s="517"/>
      <c r="O430" s="517"/>
      <c r="P430" s="518"/>
      <c r="Q430" s="797"/>
      <c r="R430" s="1620"/>
      <c r="S430" s="643"/>
      <c r="T430" s="643"/>
      <c r="U430" s="778"/>
      <c r="V430" s="525"/>
      <c r="W430" s="539"/>
      <c r="X430" s="1651"/>
      <c r="Y430" s="512"/>
      <c r="Z430" s="368"/>
      <c r="AA430" s="762" t="s">
        <v>167</v>
      </c>
      <c r="AB430" s="354">
        <v>5</v>
      </c>
      <c r="AC430" s="763" t="s">
        <v>168</v>
      </c>
      <c r="AD430" s="391">
        <f>ROUND(ROUND(ROUND(ROUND(H296+K368,0)*P$404,0)*T428,0)*Z429,0)-AB430</f>
        <v>89</v>
      </c>
      <c r="AE430" s="268"/>
    </row>
    <row r="431" spans="1:31" ht="17.100000000000001" customHeight="1">
      <c r="A431" s="243">
        <v>61</v>
      </c>
      <c r="B431" s="243">
        <v>9435</v>
      </c>
      <c r="C431" s="870" t="s">
        <v>8999</v>
      </c>
      <c r="D431" s="765"/>
      <c r="E431" s="765"/>
      <c r="F431" s="279"/>
      <c r="G431" s="278"/>
      <c r="H431" s="278"/>
      <c r="I431" s="279"/>
      <c r="J431" s="597"/>
      <c r="K431" s="654"/>
      <c r="L431" s="385"/>
      <c r="M431" s="774"/>
      <c r="N431" s="517"/>
      <c r="O431" s="517"/>
      <c r="P431" s="518"/>
      <c r="Q431" s="798"/>
      <c r="R431" s="530"/>
      <c r="S431" s="530"/>
      <c r="T431" s="530"/>
      <c r="U431" s="1580" t="s">
        <v>4703</v>
      </c>
      <c r="V431" s="362" t="s">
        <v>163</v>
      </c>
      <c r="W431" s="356">
        <v>0.7</v>
      </c>
      <c r="X431" s="523"/>
      <c r="Y431" s="524"/>
      <c r="Z431" s="642"/>
      <c r="AA431" s="247"/>
      <c r="AB431" s="247"/>
      <c r="AC431" s="247"/>
      <c r="AD431" s="391">
        <f>ROUND(ROUND(ROUND(ROUND(H296+K368,0)*P$404,0)*T428,0)*W431,0)</f>
        <v>77</v>
      </c>
      <c r="AE431" s="268"/>
    </row>
    <row r="432" spans="1:31" ht="17.100000000000001" customHeight="1">
      <c r="A432" s="243">
        <v>61</v>
      </c>
      <c r="B432" s="243">
        <v>9436</v>
      </c>
      <c r="C432" s="870" t="s">
        <v>9000</v>
      </c>
      <c r="D432" s="765"/>
      <c r="E432" s="765"/>
      <c r="F432" s="279"/>
      <c r="G432" s="278"/>
      <c r="H432" s="278"/>
      <c r="I432" s="279"/>
      <c r="J432" s="597"/>
      <c r="K432" s="654"/>
      <c r="L432" s="385"/>
      <c r="M432" s="774"/>
      <c r="N432" s="517"/>
      <c r="O432" s="517"/>
      <c r="P432" s="518"/>
      <c r="Q432" s="798"/>
      <c r="R432" s="530"/>
      <c r="S432" s="530"/>
      <c r="T432" s="530"/>
      <c r="U432" s="1620"/>
      <c r="V432" s="643"/>
      <c r="W432" s="365"/>
      <c r="X432" s="319"/>
      <c r="Y432" s="288"/>
      <c r="Z432" s="526"/>
      <c r="AA432" s="762" t="s">
        <v>167</v>
      </c>
      <c r="AB432" s="354">
        <v>5</v>
      </c>
      <c r="AC432" s="763" t="s">
        <v>168</v>
      </c>
      <c r="AD432" s="391">
        <f>ROUND(ROUND(ROUND(ROUND(H296+K368,0)*P$404,0)*T428,0)*W431,0)-AB432</f>
        <v>72</v>
      </c>
      <c r="AE432" s="268"/>
    </row>
    <row r="433" spans="1:31" ht="17.100000000000001" customHeight="1">
      <c r="A433" s="243">
        <v>61</v>
      </c>
      <c r="B433" s="243">
        <v>9437</v>
      </c>
      <c r="C433" s="870" t="s">
        <v>9001</v>
      </c>
      <c r="D433" s="765"/>
      <c r="E433" s="765"/>
      <c r="F433" s="279"/>
      <c r="G433" s="278"/>
      <c r="H433" s="278"/>
      <c r="I433" s="279"/>
      <c r="J433" s="597"/>
      <c r="K433" s="654"/>
      <c r="L433" s="385"/>
      <c r="M433" s="774"/>
      <c r="N433" s="517"/>
      <c r="O433" s="517"/>
      <c r="P433" s="518"/>
      <c r="Q433" s="799"/>
      <c r="R433" s="643"/>
      <c r="S433" s="1644"/>
      <c r="T433" s="1644"/>
      <c r="U433" s="1620"/>
      <c r="V433" s="779"/>
      <c r="W433" s="780"/>
      <c r="X433" s="1684" t="s">
        <v>4700</v>
      </c>
      <c r="Y433" s="362" t="s">
        <v>163</v>
      </c>
      <c r="Z433" s="395">
        <v>0.85</v>
      </c>
      <c r="AA433" s="355"/>
      <c r="AB433" s="247"/>
      <c r="AC433" s="247"/>
      <c r="AD433" s="391">
        <f>ROUND(ROUND(ROUND(ROUND(ROUND(H296+K368,0)*P$404,0)*T428,0)*W431,0)*Z433,0)</f>
        <v>65</v>
      </c>
      <c r="AE433" s="268"/>
    </row>
    <row r="434" spans="1:31" ht="17.100000000000001" customHeight="1">
      <c r="A434" s="243">
        <v>61</v>
      </c>
      <c r="B434" s="243">
        <v>9438</v>
      </c>
      <c r="C434" s="870" t="s">
        <v>9002</v>
      </c>
      <c r="D434" s="765"/>
      <c r="E434" s="765"/>
      <c r="F434" s="279"/>
      <c r="G434" s="278"/>
      <c r="H434" s="278"/>
      <c r="I434" s="279"/>
      <c r="J434" s="597"/>
      <c r="K434" s="654"/>
      <c r="L434" s="385"/>
      <c r="M434" s="774"/>
      <c r="N434" s="517"/>
      <c r="O434" s="517"/>
      <c r="P434" s="518"/>
      <c r="Q434" s="799"/>
      <c r="R434" s="643"/>
      <c r="S434" s="643"/>
      <c r="T434" s="643"/>
      <c r="U434" s="781"/>
      <c r="V434" s="537"/>
      <c r="W434" s="783"/>
      <c r="X434" s="1651"/>
      <c r="Y434" s="512"/>
      <c r="Z434" s="368"/>
      <c r="AA434" s="762" t="s">
        <v>167</v>
      </c>
      <c r="AB434" s="354">
        <v>5</v>
      </c>
      <c r="AC434" s="763" t="s">
        <v>168</v>
      </c>
      <c r="AD434" s="391">
        <f>ROUND(ROUND(ROUND(ROUND(ROUND(H296+K368,0)*P$404,0)*T428,0)*W431,0)*Z433,0)-AB434</f>
        <v>60</v>
      </c>
      <c r="AE434" s="268"/>
    </row>
    <row r="435" spans="1:31" ht="17.100000000000001" customHeight="1">
      <c r="A435" s="243">
        <v>61</v>
      </c>
      <c r="B435" s="243">
        <v>9439</v>
      </c>
      <c r="C435" s="870" t="s">
        <v>9003</v>
      </c>
      <c r="D435" s="765"/>
      <c r="E435" s="765"/>
      <c r="F435" s="765"/>
      <c r="G435" s="278"/>
      <c r="H435" s="278"/>
      <c r="I435" s="279"/>
      <c r="J435" s="597"/>
      <c r="K435" s="654"/>
      <c r="L435" s="385"/>
      <c r="M435" s="774"/>
      <c r="N435" s="517"/>
      <c r="O435" s="517"/>
      <c r="P435" s="518"/>
      <c r="Q435" s="798"/>
      <c r="R435" s="643"/>
      <c r="S435" s="1646"/>
      <c r="T435" s="1647"/>
      <c r="U435" s="1580" t="s">
        <v>4708</v>
      </c>
      <c r="V435" s="643" t="s">
        <v>163</v>
      </c>
      <c r="W435" s="366">
        <v>0.85</v>
      </c>
      <c r="X435" s="523"/>
      <c r="Y435" s="524"/>
      <c r="Z435" s="642"/>
      <c r="AA435" s="247"/>
      <c r="AB435" s="247"/>
      <c r="AC435" s="247"/>
      <c r="AD435" s="391">
        <f>ROUND(ROUND(ROUND(ROUND(H296+K368,0)*P$404,0)*T428,0)*W435,0)</f>
        <v>94</v>
      </c>
      <c r="AE435" s="268"/>
    </row>
    <row r="436" spans="1:31" ht="17.100000000000001" customHeight="1">
      <c r="A436" s="243">
        <v>61</v>
      </c>
      <c r="B436" s="243">
        <v>9440</v>
      </c>
      <c r="C436" s="870" t="s">
        <v>9004</v>
      </c>
      <c r="D436" s="765"/>
      <c r="E436" s="765"/>
      <c r="F436" s="765"/>
      <c r="G436" s="278"/>
      <c r="H436" s="278"/>
      <c r="I436" s="279"/>
      <c r="J436" s="597"/>
      <c r="K436" s="654"/>
      <c r="L436" s="385"/>
      <c r="M436" s="774"/>
      <c r="N436" s="517"/>
      <c r="O436" s="517"/>
      <c r="P436" s="518"/>
      <c r="Q436" s="798"/>
      <c r="R436" s="643"/>
      <c r="S436" s="365"/>
      <c r="T436" s="365"/>
      <c r="U436" s="1620"/>
      <c r="V436" s="643"/>
      <c r="W436" s="366"/>
      <c r="X436" s="319"/>
      <c r="Y436" s="288"/>
      <c r="Z436" s="526"/>
      <c r="AA436" s="762" t="s">
        <v>167</v>
      </c>
      <c r="AB436" s="354">
        <v>5</v>
      </c>
      <c r="AC436" s="763" t="s">
        <v>168</v>
      </c>
      <c r="AD436" s="391">
        <f>ROUND(ROUND(ROUND(ROUND(H296+K368,0)*P$404,0)*T428,0)*W435,0)-AB436</f>
        <v>89</v>
      </c>
      <c r="AE436" s="268"/>
    </row>
    <row r="437" spans="1:31" ht="17.100000000000001" customHeight="1">
      <c r="A437" s="243">
        <v>61</v>
      </c>
      <c r="B437" s="243">
        <v>9441</v>
      </c>
      <c r="C437" s="870" t="s">
        <v>9005</v>
      </c>
      <c r="D437" s="765"/>
      <c r="E437" s="765"/>
      <c r="F437" s="765"/>
      <c r="G437" s="278"/>
      <c r="H437" s="278"/>
      <c r="I437" s="279"/>
      <c r="J437" s="597"/>
      <c r="K437" s="654"/>
      <c r="L437" s="385"/>
      <c r="M437" s="774"/>
      <c r="N437" s="517"/>
      <c r="O437" s="517"/>
      <c r="P437" s="518"/>
      <c r="Q437" s="799"/>
      <c r="R437" s="643"/>
      <c r="S437" s="365"/>
      <c r="T437" s="365"/>
      <c r="U437" s="1620"/>
      <c r="V437" s="779"/>
      <c r="W437" s="780"/>
      <c r="X437" s="1684" t="s">
        <v>4700</v>
      </c>
      <c r="Y437" s="362" t="s">
        <v>163</v>
      </c>
      <c r="Z437" s="395">
        <v>0.85</v>
      </c>
      <c r="AA437" s="355"/>
      <c r="AB437" s="247"/>
      <c r="AC437" s="247"/>
      <c r="AD437" s="391">
        <f>ROUND(ROUND(ROUND(ROUND(ROUND(H296+K368,0)*P$404,0)*T428,0)*W435,0)*Z437,0)</f>
        <v>80</v>
      </c>
      <c r="AE437" s="268"/>
    </row>
    <row r="438" spans="1:31" ht="17.100000000000001" customHeight="1">
      <c r="A438" s="243">
        <v>61</v>
      </c>
      <c r="B438" s="243">
        <v>9442</v>
      </c>
      <c r="C438" s="870" t="s">
        <v>9006</v>
      </c>
      <c r="D438" s="765"/>
      <c r="E438" s="765"/>
      <c r="F438" s="790"/>
      <c r="G438" s="282"/>
      <c r="H438" s="282"/>
      <c r="I438" s="283"/>
      <c r="J438" s="890"/>
      <c r="K438" s="667"/>
      <c r="L438" s="226"/>
      <c r="M438" s="467"/>
      <c r="N438" s="288"/>
      <c r="O438" s="288"/>
      <c r="P438" s="526"/>
      <c r="Q438" s="506"/>
      <c r="R438" s="788"/>
      <c r="S438" s="512"/>
      <c r="T438" s="789"/>
      <c r="U438" s="1642"/>
      <c r="V438" s="537"/>
      <c r="W438" s="783"/>
      <c r="X438" s="1651"/>
      <c r="Y438" s="512"/>
      <c r="Z438" s="368"/>
      <c r="AA438" s="762" t="s">
        <v>167</v>
      </c>
      <c r="AB438" s="354">
        <v>5</v>
      </c>
      <c r="AC438" s="763" t="s">
        <v>168</v>
      </c>
      <c r="AD438" s="391">
        <f>ROUND(ROUND(ROUND(ROUND(ROUND(H296+K368,0)*P$404,0)*T428,0)*W435,0)*Z437,0)-AB438</f>
        <v>75</v>
      </c>
      <c r="AE438" s="268"/>
    </row>
    <row r="439" spans="1:31" ht="17.100000000000001" customHeight="1">
      <c r="A439" s="243">
        <v>61</v>
      </c>
      <c r="B439" s="243">
        <v>9451</v>
      </c>
      <c r="C439" s="870" t="s">
        <v>9007</v>
      </c>
      <c r="D439" s="792"/>
      <c r="E439" s="793"/>
      <c r="F439" s="1694" t="s">
        <v>5955</v>
      </c>
      <c r="G439" s="1580" t="s">
        <v>5729</v>
      </c>
      <c r="H439" s="541"/>
      <c r="I439" s="542"/>
      <c r="J439" s="601"/>
      <c r="K439" s="602"/>
      <c r="L439" s="642"/>
      <c r="M439" s="1606" t="s">
        <v>8647</v>
      </c>
      <c r="N439" s="1687" t="s">
        <v>162</v>
      </c>
      <c r="O439" s="524"/>
      <c r="P439" s="524"/>
      <c r="Q439" s="516"/>
      <c r="R439" s="517"/>
      <c r="S439" s="517"/>
      <c r="T439" s="517"/>
      <c r="U439" s="777"/>
      <c r="V439" s="529"/>
      <c r="W439" s="517"/>
      <c r="X439" s="523"/>
      <c r="Y439" s="524"/>
      <c r="Z439" s="642"/>
      <c r="AA439" s="247"/>
      <c r="AB439" s="247"/>
      <c r="AC439" s="247"/>
      <c r="AD439" s="391">
        <f>ROUND(ROUND(H440*P$440,0),0)</f>
        <v>492</v>
      </c>
      <c r="AE439" s="268"/>
    </row>
    <row r="440" spans="1:31" ht="17.100000000000001" customHeight="1">
      <c r="A440" s="243">
        <v>61</v>
      </c>
      <c r="B440" s="243">
        <v>9452</v>
      </c>
      <c r="C440" s="870" t="s">
        <v>9008</v>
      </c>
      <c r="D440" s="792"/>
      <c r="E440" s="793"/>
      <c r="F440" s="1695"/>
      <c r="G440" s="1620"/>
      <c r="H440" s="639">
        <f>'28児童発達支援(基本１)'!H1232</f>
        <v>703</v>
      </c>
      <c r="I440" s="517" t="s">
        <v>18</v>
      </c>
      <c r="J440" s="604"/>
      <c r="K440" s="605"/>
      <c r="L440" s="518"/>
      <c r="M440" s="1693"/>
      <c r="N440" s="1688"/>
      <c r="O440" s="643" t="s">
        <v>163</v>
      </c>
      <c r="P440" s="365">
        <v>0.7</v>
      </c>
      <c r="Q440" s="516"/>
      <c r="R440" s="517"/>
      <c r="S440" s="517"/>
      <c r="T440" s="517"/>
      <c r="U440" s="777"/>
      <c r="V440" s="529"/>
      <c r="W440" s="517"/>
      <c r="X440" s="516"/>
      <c r="Y440" s="517"/>
      <c r="Z440" s="526"/>
      <c r="AA440" s="762" t="s">
        <v>167</v>
      </c>
      <c r="AB440" s="354">
        <v>5</v>
      </c>
      <c r="AC440" s="763" t="s">
        <v>168</v>
      </c>
      <c r="AD440" s="391">
        <f>ROUND(ROUND(H440*P$440,0),0)-AB440</f>
        <v>487</v>
      </c>
      <c r="AE440" s="268"/>
    </row>
    <row r="441" spans="1:31" ht="17.100000000000001" customHeight="1">
      <c r="A441" s="243">
        <v>61</v>
      </c>
      <c r="B441" s="243">
        <v>9453</v>
      </c>
      <c r="C441" s="870" t="s">
        <v>9009</v>
      </c>
      <c r="D441" s="792"/>
      <c r="E441" s="793"/>
      <c r="F441" s="1695"/>
      <c r="G441" s="1620"/>
      <c r="H441" s="521"/>
      <c r="I441" s="522"/>
      <c r="J441" s="604"/>
      <c r="K441" s="605"/>
      <c r="L441" s="518"/>
      <c r="M441" s="1693"/>
      <c r="N441" s="1688"/>
      <c r="O441" s="517"/>
      <c r="P441" s="518"/>
      <c r="Q441" s="516"/>
      <c r="R441" s="517"/>
      <c r="S441" s="517"/>
      <c r="T441" s="517"/>
      <c r="U441" s="777"/>
      <c r="V441" s="529"/>
      <c r="W441" s="518"/>
      <c r="X441" s="1684" t="s">
        <v>4700</v>
      </c>
      <c r="Y441" s="362" t="s">
        <v>163</v>
      </c>
      <c r="Z441" s="395">
        <v>0.85</v>
      </c>
      <c r="AA441" s="355"/>
      <c r="AB441" s="247"/>
      <c r="AC441" s="247"/>
      <c r="AD441" s="391">
        <f>ROUND(ROUND(H440*P$440,0)*Z441,0)</f>
        <v>418</v>
      </c>
      <c r="AE441" s="268"/>
    </row>
    <row r="442" spans="1:31" ht="17.100000000000001" customHeight="1">
      <c r="A442" s="243">
        <v>61</v>
      </c>
      <c r="B442" s="243">
        <v>9454</v>
      </c>
      <c r="C442" s="870" t="s">
        <v>9010</v>
      </c>
      <c r="D442" s="792"/>
      <c r="E442" s="793"/>
      <c r="F442" s="522"/>
      <c r="G442" s="521"/>
      <c r="H442" s="521"/>
      <c r="I442" s="521"/>
      <c r="J442" s="604"/>
      <c r="K442" s="605"/>
      <c r="L442" s="518"/>
      <c r="M442" s="1693"/>
      <c r="N442" s="1688"/>
      <c r="O442" s="517"/>
      <c r="P442" s="518"/>
      <c r="Q442" s="516"/>
      <c r="R442" s="517"/>
      <c r="S442" s="517"/>
      <c r="T442" s="517"/>
      <c r="U442" s="778"/>
      <c r="V442" s="539"/>
      <c r="W442" s="526"/>
      <c r="X442" s="1651"/>
      <c r="Y442" s="512"/>
      <c r="Z442" s="368"/>
      <c r="AA442" s="762" t="s">
        <v>167</v>
      </c>
      <c r="AB442" s="354">
        <v>5</v>
      </c>
      <c r="AC442" s="763" t="s">
        <v>168</v>
      </c>
      <c r="AD442" s="391">
        <f>ROUND(ROUND(H440*P$440,0)*Z441,0)-AB442</f>
        <v>413</v>
      </c>
      <c r="AE442" s="268"/>
    </row>
    <row r="443" spans="1:31" ht="17.100000000000001" customHeight="1">
      <c r="A443" s="243">
        <v>61</v>
      </c>
      <c r="B443" s="243">
        <v>9455</v>
      </c>
      <c r="C443" s="870" t="s">
        <v>9011</v>
      </c>
      <c r="D443" s="793"/>
      <c r="E443" s="793"/>
      <c r="F443" s="794"/>
      <c r="G443" s="528"/>
      <c r="H443" s="517"/>
      <c r="I443" s="538"/>
      <c r="J443" s="604"/>
      <c r="K443" s="605"/>
      <c r="L443" s="518"/>
      <c r="M443" s="1693"/>
      <c r="N443" s="517"/>
      <c r="O443" s="517"/>
      <c r="P443" s="518"/>
      <c r="Q443" s="516"/>
      <c r="R443" s="517"/>
      <c r="S443" s="517"/>
      <c r="T443" s="517"/>
      <c r="U443" s="1580" t="s">
        <v>4703</v>
      </c>
      <c r="V443" s="362" t="s">
        <v>163</v>
      </c>
      <c r="W443" s="356">
        <v>0.7</v>
      </c>
      <c r="X443" s="523"/>
      <c r="Y443" s="524"/>
      <c r="Z443" s="642"/>
      <c r="AA443" s="247"/>
      <c r="AB443" s="247"/>
      <c r="AC443" s="247"/>
      <c r="AD443" s="391">
        <f>ROUND(ROUND(H440*P$440,0)*W443,0)</f>
        <v>344</v>
      </c>
      <c r="AE443" s="268"/>
    </row>
    <row r="444" spans="1:31" ht="17.100000000000001" customHeight="1">
      <c r="A444" s="243">
        <v>61</v>
      </c>
      <c r="B444" s="243">
        <v>9456</v>
      </c>
      <c r="C444" s="870" t="s">
        <v>9012</v>
      </c>
      <c r="D444" s="793"/>
      <c r="E444" s="793"/>
      <c r="F444" s="794"/>
      <c r="G444" s="528"/>
      <c r="H444" s="517"/>
      <c r="I444" s="538"/>
      <c r="J444" s="604"/>
      <c r="K444" s="605"/>
      <c r="L444" s="518"/>
      <c r="M444" s="1693"/>
      <c r="N444" s="517"/>
      <c r="O444" s="517"/>
      <c r="P444" s="518"/>
      <c r="Q444" s="516"/>
      <c r="R444" s="517"/>
      <c r="S444" s="517"/>
      <c r="T444" s="517"/>
      <c r="U444" s="1620"/>
      <c r="V444" s="643"/>
      <c r="W444" s="365"/>
      <c r="X444" s="319"/>
      <c r="Y444" s="288"/>
      <c r="Z444" s="526"/>
      <c r="AA444" s="762" t="s">
        <v>167</v>
      </c>
      <c r="AB444" s="354">
        <v>5</v>
      </c>
      <c r="AC444" s="763" t="s">
        <v>168</v>
      </c>
      <c r="AD444" s="391">
        <f>ROUND(ROUND(H440*P$440,0)*W443,0)-AB444</f>
        <v>339</v>
      </c>
      <c r="AE444" s="268"/>
    </row>
    <row r="445" spans="1:31" ht="17.100000000000001" customHeight="1">
      <c r="A445" s="243">
        <v>61</v>
      </c>
      <c r="B445" s="243">
        <v>9457</v>
      </c>
      <c r="C445" s="870" t="s">
        <v>9013</v>
      </c>
      <c r="D445" s="792"/>
      <c r="E445" s="793"/>
      <c r="F445" s="795"/>
      <c r="G445" s="796"/>
      <c r="H445" s="517"/>
      <c r="I445" s="538"/>
      <c r="J445" s="604"/>
      <c r="K445" s="605"/>
      <c r="L445" s="518"/>
      <c r="M445" s="1693"/>
      <c r="N445" s="517"/>
      <c r="O445" s="517"/>
      <c r="P445" s="518"/>
      <c r="Q445" s="516"/>
      <c r="R445" s="517"/>
      <c r="S445" s="517"/>
      <c r="T445" s="517"/>
      <c r="U445" s="1620"/>
      <c r="V445" s="779"/>
      <c r="W445" s="780"/>
      <c r="X445" s="1684" t="s">
        <v>4700</v>
      </c>
      <c r="Y445" s="362" t="s">
        <v>163</v>
      </c>
      <c r="Z445" s="395">
        <v>0.85</v>
      </c>
      <c r="AA445" s="355"/>
      <c r="AB445" s="247"/>
      <c r="AC445" s="247"/>
      <c r="AD445" s="391">
        <f>ROUND(ROUND(ROUND(H440*P$440,0)*W443,0)*Z445,0)</f>
        <v>292</v>
      </c>
      <c r="AE445" s="268"/>
    </row>
    <row r="446" spans="1:31" ht="17.100000000000001" customHeight="1">
      <c r="A446" s="243">
        <v>61</v>
      </c>
      <c r="B446" s="243">
        <v>9458</v>
      </c>
      <c r="C446" s="870" t="s">
        <v>9014</v>
      </c>
      <c r="D446" s="792"/>
      <c r="E446" s="793"/>
      <c r="F446" s="795"/>
      <c r="G446" s="796"/>
      <c r="H446" s="517"/>
      <c r="I446" s="538"/>
      <c r="J446" s="604"/>
      <c r="K446" s="605"/>
      <c r="L446" s="518"/>
      <c r="M446" s="1693"/>
      <c r="N446" s="517"/>
      <c r="O446" s="517"/>
      <c r="P446" s="518"/>
      <c r="Q446" s="516"/>
      <c r="R446" s="517"/>
      <c r="S446" s="517"/>
      <c r="T446" s="517"/>
      <c r="U446" s="781"/>
      <c r="V446" s="537"/>
      <c r="W446" s="783"/>
      <c r="X446" s="1651"/>
      <c r="Y446" s="512"/>
      <c r="Z446" s="368"/>
      <c r="AA446" s="762" t="s">
        <v>167</v>
      </c>
      <c r="AB446" s="354">
        <v>5</v>
      </c>
      <c r="AC446" s="763" t="s">
        <v>168</v>
      </c>
      <c r="AD446" s="391">
        <f>ROUND(ROUND(ROUND(H440*P$440,0)*W443,0)*Z445,0)-AB446</f>
        <v>287</v>
      </c>
      <c r="AE446" s="268"/>
    </row>
    <row r="447" spans="1:31" ht="17.100000000000001" customHeight="1">
      <c r="A447" s="243">
        <v>61</v>
      </c>
      <c r="B447" s="243">
        <v>9459</v>
      </c>
      <c r="C447" s="870" t="s">
        <v>9015</v>
      </c>
      <c r="D447" s="792"/>
      <c r="E447" s="793"/>
      <c r="F447" s="795"/>
      <c r="G447" s="796"/>
      <c r="H447" s="517"/>
      <c r="I447" s="538"/>
      <c r="J447" s="604"/>
      <c r="K447" s="605"/>
      <c r="L447" s="518"/>
      <c r="M447" s="1693"/>
      <c r="N447" s="517"/>
      <c r="O447" s="517"/>
      <c r="P447" s="518"/>
      <c r="Q447" s="516"/>
      <c r="R447" s="517"/>
      <c r="S447" s="517"/>
      <c r="T447" s="518"/>
      <c r="U447" s="1580" t="s">
        <v>4708</v>
      </c>
      <c r="V447" s="643" t="s">
        <v>163</v>
      </c>
      <c r="W447" s="365">
        <v>0.85</v>
      </c>
      <c r="X447" s="523"/>
      <c r="Y447" s="524"/>
      <c r="Z447" s="642"/>
      <c r="AA447" s="247"/>
      <c r="AB447" s="247"/>
      <c r="AC447" s="247"/>
      <c r="AD447" s="391">
        <f>ROUND(ROUND(H440*P$440,0)*W447,0)</f>
        <v>418</v>
      </c>
      <c r="AE447" s="268"/>
    </row>
    <row r="448" spans="1:31" ht="17.100000000000001" customHeight="1">
      <c r="A448" s="243">
        <v>61</v>
      </c>
      <c r="B448" s="243">
        <v>9460</v>
      </c>
      <c r="C448" s="870" t="s">
        <v>9016</v>
      </c>
      <c r="D448" s="792"/>
      <c r="E448" s="793"/>
      <c r="F448" s="795"/>
      <c r="G448" s="796"/>
      <c r="H448" s="517"/>
      <c r="I448" s="538"/>
      <c r="J448" s="604"/>
      <c r="K448" s="605"/>
      <c r="L448" s="518"/>
      <c r="M448" s="799"/>
      <c r="N448" s="517"/>
      <c r="O448" s="517"/>
      <c r="P448" s="518"/>
      <c r="Q448" s="516"/>
      <c r="R448" s="517"/>
      <c r="S448" s="517"/>
      <c r="T448" s="517"/>
      <c r="U448" s="1620"/>
      <c r="V448" s="643"/>
      <c r="W448" s="365"/>
      <c r="X448" s="319"/>
      <c r="Y448" s="288"/>
      <c r="Z448" s="526"/>
      <c r="AA448" s="762" t="s">
        <v>167</v>
      </c>
      <c r="AB448" s="354">
        <v>5</v>
      </c>
      <c r="AC448" s="763" t="s">
        <v>168</v>
      </c>
      <c r="AD448" s="391">
        <f>ROUND(ROUND(H440*P$440,0)*W447,0)-AB448</f>
        <v>413</v>
      </c>
      <c r="AE448" s="268"/>
    </row>
    <row r="449" spans="1:31" ht="17.100000000000001" customHeight="1">
      <c r="A449" s="243">
        <v>61</v>
      </c>
      <c r="B449" s="243">
        <v>9461</v>
      </c>
      <c r="C449" s="870" t="s">
        <v>9017</v>
      </c>
      <c r="D449" s="792"/>
      <c r="E449" s="793"/>
      <c r="F449" s="794"/>
      <c r="G449" s="528"/>
      <c r="H449" s="528"/>
      <c r="I449" s="794"/>
      <c r="J449" s="604"/>
      <c r="K449" s="605"/>
      <c r="L449" s="518"/>
      <c r="M449" s="799"/>
      <c r="N449" s="517"/>
      <c r="O449" s="517"/>
      <c r="P449" s="518"/>
      <c r="Q449" s="516"/>
      <c r="R449" s="517"/>
      <c r="S449" s="517"/>
      <c r="T449" s="517"/>
      <c r="U449" s="1620"/>
      <c r="V449" s="779"/>
      <c r="W449" s="780"/>
      <c r="X449" s="1684" t="s">
        <v>4700</v>
      </c>
      <c r="Y449" s="362" t="s">
        <v>163</v>
      </c>
      <c r="Z449" s="395">
        <v>0.85</v>
      </c>
      <c r="AA449" s="355"/>
      <c r="AB449" s="247"/>
      <c r="AC449" s="247"/>
      <c r="AD449" s="391">
        <f>ROUND(ROUND(ROUND(H440*P$440,0)*W447,0)*Z449,0)</f>
        <v>355</v>
      </c>
      <c r="AE449" s="268"/>
    </row>
    <row r="450" spans="1:31" ht="17.100000000000001" customHeight="1">
      <c r="A450" s="243">
        <v>61</v>
      </c>
      <c r="B450" s="243">
        <v>9462</v>
      </c>
      <c r="C450" s="870" t="s">
        <v>9018</v>
      </c>
      <c r="D450" s="792"/>
      <c r="E450" s="793"/>
      <c r="F450" s="794"/>
      <c r="G450" s="528"/>
      <c r="H450" s="528"/>
      <c r="I450" s="794"/>
      <c r="J450" s="604"/>
      <c r="K450" s="605"/>
      <c r="L450" s="518"/>
      <c r="M450" s="799"/>
      <c r="N450" s="517"/>
      <c r="O450" s="517"/>
      <c r="P450" s="518"/>
      <c r="Q450" s="319"/>
      <c r="R450" s="288"/>
      <c r="S450" s="288"/>
      <c r="T450" s="288"/>
      <c r="U450" s="1642"/>
      <c r="V450" s="537"/>
      <c r="W450" s="783"/>
      <c r="X450" s="1651"/>
      <c r="Y450" s="512"/>
      <c r="Z450" s="368"/>
      <c r="AA450" s="762" t="s">
        <v>167</v>
      </c>
      <c r="AB450" s="354">
        <v>5</v>
      </c>
      <c r="AC450" s="763" t="s">
        <v>168</v>
      </c>
      <c r="AD450" s="391">
        <f>ROUND(ROUND(ROUND(H440*P$440,0)*W447,0)*Z449,0)-AB450</f>
        <v>350</v>
      </c>
      <c r="AE450" s="268"/>
    </row>
    <row r="451" spans="1:31" ht="17.100000000000001" customHeight="1">
      <c r="A451" s="243">
        <v>61</v>
      </c>
      <c r="B451" s="243">
        <v>9463</v>
      </c>
      <c r="C451" s="870" t="s">
        <v>9019</v>
      </c>
      <c r="D451" s="792"/>
      <c r="E451" s="792"/>
      <c r="F451" s="794"/>
      <c r="G451" s="528"/>
      <c r="H451" s="528"/>
      <c r="I451" s="794"/>
      <c r="J451" s="604"/>
      <c r="K451" s="605"/>
      <c r="L451" s="518"/>
      <c r="M451" s="799"/>
      <c r="N451" s="517"/>
      <c r="O451" s="517"/>
      <c r="P451" s="518"/>
      <c r="Q451" s="1536" t="s">
        <v>4713</v>
      </c>
      <c r="R451" s="1580" t="s">
        <v>162</v>
      </c>
      <c r="S451" s="775"/>
      <c r="T451" s="775"/>
      <c r="U451" s="359"/>
      <c r="V451" s="360"/>
      <c r="W451" s="361"/>
      <c r="X451" s="523"/>
      <c r="Y451" s="524"/>
      <c r="Z451" s="642"/>
      <c r="AA451" s="247"/>
      <c r="AB451" s="247"/>
      <c r="AC451" s="247"/>
      <c r="AD451" s="391">
        <f>ROUND(ROUND(H440*P$440,0)*T452,0)</f>
        <v>344</v>
      </c>
      <c r="AE451" s="268"/>
    </row>
    <row r="452" spans="1:31" ht="17.100000000000001" customHeight="1">
      <c r="A452" s="243">
        <v>61</v>
      </c>
      <c r="B452" s="243">
        <v>9464</v>
      </c>
      <c r="C452" s="870" t="s">
        <v>9020</v>
      </c>
      <c r="D452" s="792"/>
      <c r="E452" s="792"/>
      <c r="F452" s="794"/>
      <c r="G452" s="528"/>
      <c r="H452" s="528"/>
      <c r="I452" s="794"/>
      <c r="J452" s="604"/>
      <c r="K452" s="605"/>
      <c r="L452" s="518"/>
      <c r="M452" s="799"/>
      <c r="N452" s="517"/>
      <c r="O452" s="517"/>
      <c r="P452" s="518"/>
      <c r="Q452" s="1648"/>
      <c r="R452" s="1620"/>
      <c r="S452" s="643" t="s">
        <v>163</v>
      </c>
      <c r="T452" s="365">
        <v>0.7</v>
      </c>
      <c r="U452" s="777"/>
      <c r="V452" s="639"/>
      <c r="W452" s="529"/>
      <c r="X452" s="516"/>
      <c r="Y452" s="517"/>
      <c r="Z452" s="526"/>
      <c r="AA452" s="762" t="s">
        <v>167</v>
      </c>
      <c r="AB452" s="354">
        <v>5</v>
      </c>
      <c r="AC452" s="763" t="s">
        <v>168</v>
      </c>
      <c r="AD452" s="391">
        <f>ROUND(ROUND(H440*P$440,0)*T452,0)-AB452</f>
        <v>339</v>
      </c>
      <c r="AE452" s="268"/>
    </row>
    <row r="453" spans="1:31" ht="17.100000000000001" customHeight="1">
      <c r="A453" s="243">
        <v>61</v>
      </c>
      <c r="B453" s="243">
        <v>9465</v>
      </c>
      <c r="C453" s="870" t="s">
        <v>9021</v>
      </c>
      <c r="D453" s="792"/>
      <c r="E453" s="792"/>
      <c r="F453" s="794"/>
      <c r="G453" s="528"/>
      <c r="H453" s="528"/>
      <c r="I453" s="794"/>
      <c r="J453" s="604"/>
      <c r="K453" s="605"/>
      <c r="L453" s="518"/>
      <c r="M453" s="799"/>
      <c r="N453" s="517"/>
      <c r="O453" s="517"/>
      <c r="P453" s="518"/>
      <c r="Q453" s="1648"/>
      <c r="R453" s="1620"/>
      <c r="S453" s="530"/>
      <c r="T453" s="530"/>
      <c r="U453" s="777"/>
      <c r="V453" s="639"/>
      <c r="W453" s="529"/>
      <c r="X453" s="1684" t="s">
        <v>4700</v>
      </c>
      <c r="Y453" s="362" t="s">
        <v>163</v>
      </c>
      <c r="Z453" s="395">
        <v>0.85</v>
      </c>
      <c r="AA453" s="355"/>
      <c r="AB453" s="247"/>
      <c r="AC453" s="247"/>
      <c r="AD453" s="391">
        <f>ROUND(ROUND(ROUND(H440*P$440,0)*T452,0)*Z453,0)</f>
        <v>292</v>
      </c>
      <c r="AE453" s="268"/>
    </row>
    <row r="454" spans="1:31" ht="17.100000000000001" customHeight="1">
      <c r="A454" s="243">
        <v>61</v>
      </c>
      <c r="B454" s="243">
        <v>9466</v>
      </c>
      <c r="C454" s="870" t="s">
        <v>9022</v>
      </c>
      <c r="D454" s="792"/>
      <c r="E454" s="792"/>
      <c r="F454" s="794"/>
      <c r="G454" s="528"/>
      <c r="H454" s="528"/>
      <c r="I454" s="794"/>
      <c r="J454" s="604"/>
      <c r="K454" s="605"/>
      <c r="L454" s="518"/>
      <c r="M454" s="799"/>
      <c r="N454" s="517"/>
      <c r="O454" s="517"/>
      <c r="P454" s="518"/>
      <c r="Q454" s="1648"/>
      <c r="R454" s="1620"/>
      <c r="S454" s="643"/>
      <c r="T454" s="643"/>
      <c r="U454" s="778"/>
      <c r="V454" s="525"/>
      <c r="W454" s="539"/>
      <c r="X454" s="1651"/>
      <c r="Y454" s="512"/>
      <c r="Z454" s="368"/>
      <c r="AA454" s="762" t="s">
        <v>167</v>
      </c>
      <c r="AB454" s="354">
        <v>5</v>
      </c>
      <c r="AC454" s="763" t="s">
        <v>168</v>
      </c>
      <c r="AD454" s="391">
        <f>ROUND(ROUND(ROUND(H440*P$440,0)*T452,0)*Z453,0)-AB454</f>
        <v>287</v>
      </c>
      <c r="AE454" s="268"/>
    </row>
    <row r="455" spans="1:31" ht="17.100000000000001" customHeight="1">
      <c r="A455" s="243">
        <v>61</v>
      </c>
      <c r="B455" s="243">
        <v>9467</v>
      </c>
      <c r="C455" s="870" t="s">
        <v>9023</v>
      </c>
      <c r="D455" s="792"/>
      <c r="E455" s="792"/>
      <c r="F455" s="794"/>
      <c r="G455" s="528"/>
      <c r="H455" s="528"/>
      <c r="I455" s="794"/>
      <c r="J455" s="604"/>
      <c r="K455" s="605"/>
      <c r="L455" s="518"/>
      <c r="M455" s="799"/>
      <c r="N455" s="517"/>
      <c r="O455" s="517"/>
      <c r="P455" s="518"/>
      <c r="Q455" s="798"/>
      <c r="R455" s="530"/>
      <c r="S455" s="530"/>
      <c r="T455" s="530"/>
      <c r="U455" s="1580" t="s">
        <v>4703</v>
      </c>
      <c r="V455" s="362" t="s">
        <v>163</v>
      </c>
      <c r="W455" s="356">
        <v>0.7</v>
      </c>
      <c r="X455" s="523"/>
      <c r="Y455" s="524"/>
      <c r="Z455" s="642"/>
      <c r="AA455" s="247"/>
      <c r="AB455" s="247"/>
      <c r="AC455" s="247"/>
      <c r="AD455" s="391">
        <f>ROUND(ROUND(ROUND(H440*P$440,0)*T452,0)*W455,0)</f>
        <v>241</v>
      </c>
      <c r="AE455" s="268"/>
    </row>
    <row r="456" spans="1:31" ht="17.100000000000001" customHeight="1">
      <c r="A456" s="243">
        <v>61</v>
      </c>
      <c r="B456" s="243">
        <v>9468</v>
      </c>
      <c r="C456" s="870" t="s">
        <v>9024</v>
      </c>
      <c r="D456" s="792"/>
      <c r="E456" s="792"/>
      <c r="F456" s="794"/>
      <c r="G456" s="528"/>
      <c r="H456" s="528"/>
      <c r="I456" s="794"/>
      <c r="J456" s="604"/>
      <c r="K456" s="605"/>
      <c r="L456" s="518"/>
      <c r="M456" s="799"/>
      <c r="N456" s="517"/>
      <c r="O456" s="517"/>
      <c r="P456" s="518"/>
      <c r="Q456" s="798"/>
      <c r="R456" s="530"/>
      <c r="S456" s="530"/>
      <c r="T456" s="530"/>
      <c r="U456" s="1620"/>
      <c r="V456" s="643"/>
      <c r="W456" s="365"/>
      <c r="X456" s="319"/>
      <c r="Y456" s="288"/>
      <c r="Z456" s="526"/>
      <c r="AA456" s="762" t="s">
        <v>167</v>
      </c>
      <c r="AB456" s="354">
        <v>5</v>
      </c>
      <c r="AC456" s="763" t="s">
        <v>168</v>
      </c>
      <c r="AD456" s="391">
        <f>ROUND(ROUND(ROUND(H440*P$440,0)*T452,0)*W455,0)-AB456</f>
        <v>236</v>
      </c>
      <c r="AE456" s="268"/>
    </row>
    <row r="457" spans="1:31" ht="17.100000000000001" customHeight="1">
      <c r="A457" s="243">
        <v>61</v>
      </c>
      <c r="B457" s="243">
        <v>9469</v>
      </c>
      <c r="C457" s="870" t="s">
        <v>9025</v>
      </c>
      <c r="D457" s="792"/>
      <c r="E457" s="792"/>
      <c r="F457" s="794"/>
      <c r="G457" s="528"/>
      <c r="H457" s="528"/>
      <c r="I457" s="794"/>
      <c r="J457" s="604"/>
      <c r="K457" s="605"/>
      <c r="L457" s="518"/>
      <c r="M457" s="799"/>
      <c r="N457" s="517"/>
      <c r="O457" s="517"/>
      <c r="P457" s="518"/>
      <c r="Q457" s="799"/>
      <c r="R457" s="643"/>
      <c r="S457" s="1644"/>
      <c r="T457" s="1644"/>
      <c r="U457" s="1620"/>
      <c r="V457" s="779"/>
      <c r="W457" s="780"/>
      <c r="X457" s="1684" t="s">
        <v>4700</v>
      </c>
      <c r="Y457" s="362" t="s">
        <v>163</v>
      </c>
      <c r="Z457" s="395">
        <v>0.85</v>
      </c>
      <c r="AA457" s="355"/>
      <c r="AB457" s="247"/>
      <c r="AC457" s="247"/>
      <c r="AD457" s="391">
        <f>ROUND(ROUND(ROUND(ROUND(H440*P$440,0)*T452,0)*W455,0)*Z457,0)</f>
        <v>205</v>
      </c>
      <c r="AE457" s="268"/>
    </row>
    <row r="458" spans="1:31" ht="17.100000000000001" customHeight="1">
      <c r="A458" s="243">
        <v>61</v>
      </c>
      <c r="B458" s="243">
        <v>9470</v>
      </c>
      <c r="C458" s="870" t="s">
        <v>9026</v>
      </c>
      <c r="D458" s="792"/>
      <c r="E458" s="792"/>
      <c r="F458" s="794"/>
      <c r="G458" s="528"/>
      <c r="H458" s="528"/>
      <c r="I458" s="794"/>
      <c r="J458" s="604"/>
      <c r="K458" s="605"/>
      <c r="L458" s="518"/>
      <c r="M458" s="799"/>
      <c r="N458" s="517"/>
      <c r="O458" s="517"/>
      <c r="P458" s="518"/>
      <c r="Q458" s="799"/>
      <c r="R458" s="643"/>
      <c r="S458" s="643"/>
      <c r="T458" s="643"/>
      <c r="U458" s="781"/>
      <c r="V458" s="537"/>
      <c r="W458" s="783"/>
      <c r="X458" s="1651"/>
      <c r="Y458" s="512"/>
      <c r="Z458" s="368"/>
      <c r="AA458" s="762" t="s">
        <v>167</v>
      </c>
      <c r="AB458" s="354">
        <v>5</v>
      </c>
      <c r="AC458" s="763" t="s">
        <v>168</v>
      </c>
      <c r="AD458" s="391">
        <f>ROUND(ROUND(ROUND(ROUND(H440*P$440,0)*T452,0)*W455,0)*Z457,0)-AB458</f>
        <v>200</v>
      </c>
      <c r="AE458" s="268"/>
    </row>
    <row r="459" spans="1:31" ht="17.100000000000001" customHeight="1">
      <c r="A459" s="243">
        <v>61</v>
      </c>
      <c r="B459" s="243">
        <v>9471</v>
      </c>
      <c r="C459" s="870" t="s">
        <v>9027</v>
      </c>
      <c r="D459" s="792"/>
      <c r="E459" s="792"/>
      <c r="F459" s="794"/>
      <c r="G459" s="528"/>
      <c r="H459" s="528"/>
      <c r="I459" s="794"/>
      <c r="J459" s="604"/>
      <c r="K459" s="605"/>
      <c r="L459" s="518"/>
      <c r="M459" s="799"/>
      <c r="N459" s="517"/>
      <c r="O459" s="517"/>
      <c r="P459" s="518"/>
      <c r="Q459" s="798"/>
      <c r="R459" s="643"/>
      <c r="S459" s="1646"/>
      <c r="T459" s="1647"/>
      <c r="U459" s="1580" t="s">
        <v>4708</v>
      </c>
      <c r="V459" s="643" t="s">
        <v>163</v>
      </c>
      <c r="W459" s="365">
        <v>0.85</v>
      </c>
      <c r="X459" s="523"/>
      <c r="Y459" s="524"/>
      <c r="Z459" s="642"/>
      <c r="AA459" s="247"/>
      <c r="AB459" s="247"/>
      <c r="AC459" s="247"/>
      <c r="AD459" s="391">
        <f>ROUND(ROUND(ROUND(H440*P$440,0)*T452,0)*W459,0)</f>
        <v>292</v>
      </c>
      <c r="AE459" s="268"/>
    </row>
    <row r="460" spans="1:31" ht="17.100000000000001" customHeight="1">
      <c r="A460" s="243">
        <v>61</v>
      </c>
      <c r="B460" s="243">
        <v>9472</v>
      </c>
      <c r="C460" s="870" t="s">
        <v>9028</v>
      </c>
      <c r="D460" s="792"/>
      <c r="E460" s="792"/>
      <c r="F460" s="794"/>
      <c r="G460" s="528"/>
      <c r="H460" s="528"/>
      <c r="I460" s="794"/>
      <c r="J460" s="604"/>
      <c r="K460" s="605"/>
      <c r="L460" s="518"/>
      <c r="M460" s="799"/>
      <c r="N460" s="517"/>
      <c r="O460" s="517"/>
      <c r="P460" s="518"/>
      <c r="Q460" s="798"/>
      <c r="R460" s="643"/>
      <c r="S460" s="365"/>
      <c r="T460" s="365"/>
      <c r="U460" s="1620"/>
      <c r="V460" s="643"/>
      <c r="W460" s="365"/>
      <c r="X460" s="319"/>
      <c r="Y460" s="288"/>
      <c r="Z460" s="526"/>
      <c r="AA460" s="762" t="s">
        <v>167</v>
      </c>
      <c r="AB460" s="354">
        <v>5</v>
      </c>
      <c r="AC460" s="763" t="s">
        <v>168</v>
      </c>
      <c r="AD460" s="391">
        <f>ROUND(ROUND(ROUND(H440*P$440,0)*T452,0)*W459,0)-AB460</f>
        <v>287</v>
      </c>
      <c r="AE460" s="268"/>
    </row>
    <row r="461" spans="1:31" ht="17.100000000000001" customHeight="1">
      <c r="A461" s="243">
        <v>61</v>
      </c>
      <c r="B461" s="243">
        <v>9473</v>
      </c>
      <c r="C461" s="870" t="s">
        <v>9029</v>
      </c>
      <c r="D461" s="792"/>
      <c r="E461" s="792"/>
      <c r="F461" s="794"/>
      <c r="G461" s="528"/>
      <c r="H461" s="528"/>
      <c r="I461" s="794"/>
      <c r="J461" s="604"/>
      <c r="K461" s="605"/>
      <c r="L461" s="518"/>
      <c r="M461" s="799"/>
      <c r="N461" s="517"/>
      <c r="O461" s="517"/>
      <c r="P461" s="518"/>
      <c r="Q461" s="799"/>
      <c r="R461" s="643"/>
      <c r="S461" s="365"/>
      <c r="T461" s="365"/>
      <c r="U461" s="1620"/>
      <c r="V461" s="779"/>
      <c r="W461" s="780"/>
      <c r="X461" s="1684" t="s">
        <v>4700</v>
      </c>
      <c r="Y461" s="362" t="s">
        <v>163</v>
      </c>
      <c r="Z461" s="395">
        <v>0.85</v>
      </c>
      <c r="AA461" s="355"/>
      <c r="AB461" s="247"/>
      <c r="AC461" s="247"/>
      <c r="AD461" s="391">
        <f>ROUND(ROUND(ROUND(ROUND(H440*P$440,0)*T452,0)*W459,0)*Z461,0)</f>
        <v>248</v>
      </c>
      <c r="AE461" s="268"/>
    </row>
    <row r="462" spans="1:31" ht="17.100000000000001" customHeight="1">
      <c r="A462" s="243">
        <v>61</v>
      </c>
      <c r="B462" s="243">
        <v>9474</v>
      </c>
      <c r="C462" s="870" t="s">
        <v>9030</v>
      </c>
      <c r="D462" s="792"/>
      <c r="E462" s="792"/>
      <c r="F462" s="794"/>
      <c r="G462" s="528"/>
      <c r="H462" s="528"/>
      <c r="I462" s="794"/>
      <c r="J462" s="604"/>
      <c r="K462" s="605"/>
      <c r="L462" s="518"/>
      <c r="M462" s="799"/>
      <c r="N462" s="517"/>
      <c r="O462" s="517"/>
      <c r="P462" s="518"/>
      <c r="Q462" s="798"/>
      <c r="R462" s="643"/>
      <c r="S462" s="643"/>
      <c r="T462" s="643"/>
      <c r="U462" s="1642"/>
      <c r="V462" s="537"/>
      <c r="W462" s="783"/>
      <c r="X462" s="1651"/>
      <c r="Y462" s="512"/>
      <c r="Z462" s="368"/>
      <c r="AA462" s="762" t="s">
        <v>167</v>
      </c>
      <c r="AB462" s="354">
        <v>5</v>
      </c>
      <c r="AC462" s="763" t="s">
        <v>168</v>
      </c>
      <c r="AD462" s="391">
        <f>ROUND(ROUND(ROUND(ROUND(H440*P$440,0)*T452,0)*W459,0)*Z461,0)-AB462</f>
        <v>243</v>
      </c>
      <c r="AE462" s="268"/>
    </row>
    <row r="463" spans="1:31" ht="17.100000000000001" customHeight="1">
      <c r="A463" s="243">
        <v>61</v>
      </c>
      <c r="B463" s="243">
        <v>9475</v>
      </c>
      <c r="C463" s="870" t="s">
        <v>9031</v>
      </c>
      <c r="D463" s="792"/>
      <c r="E463" s="792"/>
      <c r="F463" s="794"/>
      <c r="G463" s="528"/>
      <c r="H463" s="528"/>
      <c r="I463" s="794"/>
      <c r="J463" s="604"/>
      <c r="K463" s="605"/>
      <c r="L463" s="518"/>
      <c r="M463" s="799"/>
      <c r="N463" s="517"/>
      <c r="O463" s="517"/>
      <c r="P463" s="518"/>
      <c r="Q463" s="798"/>
      <c r="R463" s="1580" t="s">
        <v>165</v>
      </c>
      <c r="S463" s="775"/>
      <c r="T463" s="775"/>
      <c r="U463" s="359"/>
      <c r="V463" s="360"/>
      <c r="W463" s="361"/>
      <c r="X463" s="523"/>
      <c r="Y463" s="524"/>
      <c r="Z463" s="642"/>
      <c r="AA463" s="247"/>
      <c r="AB463" s="247"/>
      <c r="AC463" s="247"/>
      <c r="AD463" s="391">
        <f>ROUND(ROUND(H440*P$440,0)*T464,0)</f>
        <v>246</v>
      </c>
      <c r="AE463" s="268"/>
    </row>
    <row r="464" spans="1:31" ht="17.100000000000001" customHeight="1">
      <c r="A464" s="243">
        <v>61</v>
      </c>
      <c r="B464" s="243">
        <v>9476</v>
      </c>
      <c r="C464" s="870" t="s">
        <v>9032</v>
      </c>
      <c r="D464" s="792"/>
      <c r="E464" s="792"/>
      <c r="F464" s="794"/>
      <c r="G464" s="528"/>
      <c r="H464" s="528"/>
      <c r="I464" s="794"/>
      <c r="J464" s="604"/>
      <c r="K464" s="605"/>
      <c r="L464" s="518"/>
      <c r="M464" s="799"/>
      <c r="N464" s="517"/>
      <c r="O464" s="517"/>
      <c r="P464" s="518"/>
      <c r="Q464" s="797"/>
      <c r="R464" s="1620"/>
      <c r="S464" s="643" t="s">
        <v>163</v>
      </c>
      <c r="T464" s="365">
        <v>0.5</v>
      </c>
      <c r="U464" s="777"/>
      <c r="V464" s="639"/>
      <c r="W464" s="529"/>
      <c r="X464" s="516"/>
      <c r="Y464" s="517"/>
      <c r="Z464" s="526"/>
      <c r="AA464" s="762" t="s">
        <v>167</v>
      </c>
      <c r="AB464" s="354">
        <v>5</v>
      </c>
      <c r="AC464" s="763" t="s">
        <v>168</v>
      </c>
      <c r="AD464" s="391">
        <f>ROUND(ROUND(H440*P$440,0)*T464,0)-AB464</f>
        <v>241</v>
      </c>
      <c r="AE464" s="268"/>
    </row>
    <row r="465" spans="1:31" ht="17.100000000000001" customHeight="1">
      <c r="A465" s="243">
        <v>61</v>
      </c>
      <c r="B465" s="243">
        <v>9477</v>
      </c>
      <c r="C465" s="870" t="s">
        <v>9033</v>
      </c>
      <c r="D465" s="792"/>
      <c r="E465" s="792"/>
      <c r="F465" s="794"/>
      <c r="G465" s="528"/>
      <c r="H465" s="528"/>
      <c r="I465" s="794"/>
      <c r="J465" s="604"/>
      <c r="K465" s="605"/>
      <c r="L465" s="518"/>
      <c r="M465" s="799"/>
      <c r="N465" s="517"/>
      <c r="O465" s="517"/>
      <c r="P465" s="518"/>
      <c r="Q465" s="797"/>
      <c r="R465" s="1620"/>
      <c r="S465" s="530"/>
      <c r="T465" s="530"/>
      <c r="U465" s="777"/>
      <c r="V465" s="639"/>
      <c r="W465" s="529"/>
      <c r="X465" s="1684" t="s">
        <v>4700</v>
      </c>
      <c r="Y465" s="362" t="s">
        <v>163</v>
      </c>
      <c r="Z465" s="395">
        <v>0.85</v>
      </c>
      <c r="AA465" s="355"/>
      <c r="AB465" s="247"/>
      <c r="AC465" s="247"/>
      <c r="AD465" s="391">
        <f>ROUND(ROUND(ROUND(H440*P$440,0)*T464,0)*Z465,0)</f>
        <v>209</v>
      </c>
      <c r="AE465" s="268"/>
    </row>
    <row r="466" spans="1:31" ht="17.100000000000001" customHeight="1">
      <c r="A466" s="243">
        <v>61</v>
      </c>
      <c r="B466" s="243">
        <v>9478</v>
      </c>
      <c r="C466" s="870" t="s">
        <v>9034</v>
      </c>
      <c r="D466" s="792"/>
      <c r="E466" s="792"/>
      <c r="F466" s="794"/>
      <c r="G466" s="528"/>
      <c r="H466" s="528"/>
      <c r="I466" s="794"/>
      <c r="J466" s="604"/>
      <c r="K466" s="605"/>
      <c r="L466" s="518"/>
      <c r="M466" s="799"/>
      <c r="N466" s="517"/>
      <c r="O466" s="517"/>
      <c r="P466" s="518"/>
      <c r="Q466" s="797"/>
      <c r="R466" s="1620"/>
      <c r="S466" s="643"/>
      <c r="T466" s="643"/>
      <c r="U466" s="778"/>
      <c r="V466" s="525"/>
      <c r="W466" s="539"/>
      <c r="X466" s="1651"/>
      <c r="Y466" s="512"/>
      <c r="Z466" s="368"/>
      <c r="AA466" s="762" t="s">
        <v>167</v>
      </c>
      <c r="AB466" s="354">
        <v>5</v>
      </c>
      <c r="AC466" s="763" t="s">
        <v>168</v>
      </c>
      <c r="AD466" s="391">
        <f>ROUND(ROUND(ROUND(H440*P$440,0)*T464,0)*Z465,0)-AB466</f>
        <v>204</v>
      </c>
      <c r="AE466" s="268"/>
    </row>
    <row r="467" spans="1:31" ht="17.100000000000001" customHeight="1">
      <c r="A467" s="243">
        <v>61</v>
      </c>
      <c r="B467" s="243">
        <v>9479</v>
      </c>
      <c r="C467" s="870" t="s">
        <v>9035</v>
      </c>
      <c r="D467" s="792"/>
      <c r="E467" s="792"/>
      <c r="F467" s="794"/>
      <c r="G467" s="528"/>
      <c r="H467" s="528"/>
      <c r="I467" s="794"/>
      <c r="J467" s="604"/>
      <c r="K467" s="605"/>
      <c r="L467" s="518"/>
      <c r="M467" s="799"/>
      <c r="N467" s="517"/>
      <c r="O467" s="517"/>
      <c r="P467" s="518"/>
      <c r="Q467" s="798"/>
      <c r="R467" s="530"/>
      <c r="S467" s="530"/>
      <c r="T467" s="530"/>
      <c r="U467" s="1580" t="s">
        <v>4703</v>
      </c>
      <c r="V467" s="362" t="s">
        <v>163</v>
      </c>
      <c r="W467" s="356">
        <v>0.7</v>
      </c>
      <c r="X467" s="523"/>
      <c r="Y467" s="524"/>
      <c r="Z467" s="642"/>
      <c r="AA467" s="247"/>
      <c r="AB467" s="247"/>
      <c r="AC467" s="247"/>
      <c r="AD467" s="391">
        <f>ROUND(ROUND(ROUND(H440*P$440,0)*T464,0)*W467,0)</f>
        <v>172</v>
      </c>
      <c r="AE467" s="268"/>
    </row>
    <row r="468" spans="1:31" ht="17.100000000000001" customHeight="1">
      <c r="A468" s="243">
        <v>61</v>
      </c>
      <c r="B468" s="243">
        <v>9480</v>
      </c>
      <c r="C468" s="870" t="s">
        <v>9036</v>
      </c>
      <c r="D468" s="792"/>
      <c r="E468" s="792"/>
      <c r="F468" s="794"/>
      <c r="G468" s="528"/>
      <c r="H468" s="528"/>
      <c r="I468" s="794"/>
      <c r="J468" s="604"/>
      <c r="K468" s="605"/>
      <c r="L468" s="518"/>
      <c r="M468" s="799"/>
      <c r="N468" s="517"/>
      <c r="O468" s="517"/>
      <c r="P468" s="518"/>
      <c r="Q468" s="798"/>
      <c r="R468" s="530"/>
      <c r="S468" s="530"/>
      <c r="T468" s="530"/>
      <c r="U468" s="1620"/>
      <c r="V468" s="643"/>
      <c r="W468" s="365"/>
      <c r="X468" s="319"/>
      <c r="Y468" s="288"/>
      <c r="Z468" s="526"/>
      <c r="AA468" s="762" t="s">
        <v>167</v>
      </c>
      <c r="AB468" s="354">
        <v>5</v>
      </c>
      <c r="AC468" s="763" t="s">
        <v>168</v>
      </c>
      <c r="AD468" s="391">
        <f>ROUND(ROUND(ROUND(H440*P$440,0)*T464,0)*W467,0)-AB468</f>
        <v>167</v>
      </c>
      <c r="AE468" s="268"/>
    </row>
    <row r="469" spans="1:31" ht="17.100000000000001" customHeight="1">
      <c r="A469" s="243">
        <v>61</v>
      </c>
      <c r="B469" s="243">
        <v>9481</v>
      </c>
      <c r="C469" s="870" t="s">
        <v>9037</v>
      </c>
      <c r="D469" s="792"/>
      <c r="E469" s="792"/>
      <c r="F469" s="794"/>
      <c r="G469" s="528"/>
      <c r="H469" s="528"/>
      <c r="I469" s="794"/>
      <c r="J469" s="604"/>
      <c r="K469" s="605"/>
      <c r="L469" s="518"/>
      <c r="M469" s="799"/>
      <c r="N469" s="517"/>
      <c r="O469" s="517"/>
      <c r="P469" s="518"/>
      <c r="Q469" s="799"/>
      <c r="R469" s="643"/>
      <c r="S469" s="1644"/>
      <c r="T469" s="1644"/>
      <c r="U469" s="1620"/>
      <c r="V469" s="779"/>
      <c r="W469" s="780"/>
      <c r="X469" s="1684" t="s">
        <v>4700</v>
      </c>
      <c r="Y469" s="362" t="s">
        <v>163</v>
      </c>
      <c r="Z469" s="395">
        <v>0.85</v>
      </c>
      <c r="AA469" s="355"/>
      <c r="AB469" s="247"/>
      <c r="AC469" s="247"/>
      <c r="AD469" s="391">
        <f>ROUND(ROUND(ROUND(ROUND(H440*P$440,0)*T464,0)*W467,0)*Z469,0)</f>
        <v>146</v>
      </c>
      <c r="AE469" s="268"/>
    </row>
    <row r="470" spans="1:31" ht="17.100000000000001" customHeight="1">
      <c r="A470" s="243">
        <v>61</v>
      </c>
      <c r="B470" s="243">
        <v>9482</v>
      </c>
      <c r="C470" s="870" t="s">
        <v>9038</v>
      </c>
      <c r="D470" s="792"/>
      <c r="E470" s="792"/>
      <c r="F470" s="794"/>
      <c r="G470" s="528"/>
      <c r="H470" s="528"/>
      <c r="I470" s="794"/>
      <c r="J470" s="604"/>
      <c r="K470" s="605"/>
      <c r="L470" s="518"/>
      <c r="M470" s="799"/>
      <c r="N470" s="517"/>
      <c r="O470" s="517"/>
      <c r="P470" s="518"/>
      <c r="Q470" s="799"/>
      <c r="R470" s="643"/>
      <c r="S470" s="643"/>
      <c r="T470" s="643"/>
      <c r="U470" s="781"/>
      <c r="V470" s="537"/>
      <c r="W470" s="783"/>
      <c r="X470" s="1651"/>
      <c r="Y470" s="512"/>
      <c r="Z470" s="368"/>
      <c r="AA470" s="762" t="s">
        <v>167</v>
      </c>
      <c r="AB470" s="354">
        <v>5</v>
      </c>
      <c r="AC470" s="763" t="s">
        <v>168</v>
      </c>
      <c r="AD470" s="391">
        <f>ROUND(ROUND(ROUND(ROUND(H440*P$440,0)*T464,0)*W467,0)*Z469,0)-AB470</f>
        <v>141</v>
      </c>
      <c r="AE470" s="268"/>
    </row>
    <row r="471" spans="1:31" ht="17.100000000000001" customHeight="1">
      <c r="A471" s="243">
        <v>61</v>
      </c>
      <c r="B471" s="243">
        <v>9483</v>
      </c>
      <c r="C471" s="870" t="s">
        <v>9039</v>
      </c>
      <c r="D471" s="792"/>
      <c r="E471" s="792"/>
      <c r="F471" s="794"/>
      <c r="G471" s="528"/>
      <c r="H471" s="528"/>
      <c r="I471" s="794"/>
      <c r="J471" s="604"/>
      <c r="K471" s="605"/>
      <c r="L471" s="518"/>
      <c r="M471" s="799"/>
      <c r="N471" s="517"/>
      <c r="O471" s="517"/>
      <c r="P471" s="518"/>
      <c r="Q471" s="798"/>
      <c r="R471" s="643"/>
      <c r="S471" s="1646"/>
      <c r="T471" s="1647"/>
      <c r="U471" s="1580" t="s">
        <v>4708</v>
      </c>
      <c r="V471" s="643" t="s">
        <v>163</v>
      </c>
      <c r="W471" s="365">
        <v>0.85</v>
      </c>
      <c r="X471" s="523"/>
      <c r="Y471" s="524"/>
      <c r="Z471" s="642"/>
      <c r="AA471" s="247"/>
      <c r="AB471" s="247"/>
      <c r="AC471" s="247"/>
      <c r="AD471" s="391">
        <f>ROUND(ROUND(ROUND(H440*P$440,0)*T464,0)*W471,0)</f>
        <v>209</v>
      </c>
      <c r="AE471" s="268"/>
    </row>
    <row r="472" spans="1:31" ht="17.100000000000001" customHeight="1">
      <c r="A472" s="243">
        <v>61</v>
      </c>
      <c r="B472" s="243">
        <v>9484</v>
      </c>
      <c r="C472" s="870" t="s">
        <v>9040</v>
      </c>
      <c r="D472" s="792"/>
      <c r="E472" s="792"/>
      <c r="F472" s="794"/>
      <c r="G472" s="528"/>
      <c r="H472" s="528"/>
      <c r="I472" s="794"/>
      <c r="J472" s="604"/>
      <c r="K472" s="605"/>
      <c r="L472" s="518"/>
      <c r="M472" s="799"/>
      <c r="N472" s="517"/>
      <c r="O472" s="517"/>
      <c r="P472" s="518"/>
      <c r="Q472" s="798"/>
      <c r="R472" s="643"/>
      <c r="S472" s="365"/>
      <c r="T472" s="365"/>
      <c r="U472" s="1620"/>
      <c r="V472" s="643"/>
      <c r="W472" s="365"/>
      <c r="X472" s="319"/>
      <c r="Y472" s="288"/>
      <c r="Z472" s="526"/>
      <c r="AA472" s="762" t="s">
        <v>167</v>
      </c>
      <c r="AB472" s="354">
        <v>5</v>
      </c>
      <c r="AC472" s="763" t="s">
        <v>168</v>
      </c>
      <c r="AD472" s="391">
        <f>ROUND(ROUND(ROUND(H440*P$440,0)*T464,0)*W471,0)-AB472</f>
        <v>204</v>
      </c>
      <c r="AE472" s="268"/>
    </row>
    <row r="473" spans="1:31" ht="17.100000000000001" customHeight="1">
      <c r="A473" s="243">
        <v>61</v>
      </c>
      <c r="B473" s="243">
        <v>9485</v>
      </c>
      <c r="C473" s="870" t="s">
        <v>9041</v>
      </c>
      <c r="D473" s="792"/>
      <c r="E473" s="792"/>
      <c r="F473" s="794"/>
      <c r="G473" s="527"/>
      <c r="H473" s="528"/>
      <c r="I473" s="794"/>
      <c r="J473" s="604"/>
      <c r="K473" s="605"/>
      <c r="L473" s="518"/>
      <c r="M473" s="799"/>
      <c r="N473" s="517"/>
      <c r="O473" s="517"/>
      <c r="P473" s="518"/>
      <c r="Q473" s="799"/>
      <c r="R473" s="643"/>
      <c r="S473" s="365"/>
      <c r="T473" s="365"/>
      <c r="U473" s="1620"/>
      <c r="V473" s="779"/>
      <c r="W473" s="780"/>
      <c r="X473" s="1684" t="s">
        <v>4700</v>
      </c>
      <c r="Y473" s="362" t="s">
        <v>163</v>
      </c>
      <c r="Z473" s="395">
        <v>0.85</v>
      </c>
      <c r="AA473" s="355"/>
      <c r="AB473" s="247"/>
      <c r="AC473" s="247"/>
      <c r="AD473" s="391">
        <f>ROUND(ROUND(ROUND(ROUND(H440*P$440,0)*T464,0)*W471,0)*Z473,0)</f>
        <v>178</v>
      </c>
      <c r="AE473" s="268"/>
    </row>
    <row r="474" spans="1:31" ht="17.100000000000001" customHeight="1">
      <c r="A474" s="243">
        <v>61</v>
      </c>
      <c r="B474" s="243">
        <v>9486</v>
      </c>
      <c r="C474" s="870" t="s">
        <v>9042</v>
      </c>
      <c r="D474" s="792"/>
      <c r="E474" s="792"/>
      <c r="F474" s="794"/>
      <c r="G474" s="527"/>
      <c r="H474" s="528"/>
      <c r="I474" s="794"/>
      <c r="J474" s="604"/>
      <c r="K474" s="605"/>
      <c r="L474" s="518"/>
      <c r="M474" s="799"/>
      <c r="N474" s="517"/>
      <c r="O474" s="517"/>
      <c r="P474" s="518"/>
      <c r="Q474" s="506"/>
      <c r="R474" s="788"/>
      <c r="S474" s="512"/>
      <c r="T474" s="789"/>
      <c r="U474" s="1642"/>
      <c r="V474" s="537"/>
      <c r="W474" s="783"/>
      <c r="X474" s="1651"/>
      <c r="Y474" s="512"/>
      <c r="Z474" s="368"/>
      <c r="AA474" s="762" t="s">
        <v>167</v>
      </c>
      <c r="AB474" s="354">
        <v>5</v>
      </c>
      <c r="AC474" s="763" t="s">
        <v>168</v>
      </c>
      <c r="AD474" s="391">
        <f>ROUND(ROUND(ROUND(ROUND(H440*P$440,0)*T464,0)*W471,0)*Z473,0)-AB474</f>
        <v>173</v>
      </c>
      <c r="AE474" s="268"/>
    </row>
    <row r="475" spans="1:31" ht="17.100000000000001" customHeight="1">
      <c r="A475" s="243">
        <v>61</v>
      </c>
      <c r="B475" s="243">
        <v>9487</v>
      </c>
      <c r="C475" s="870" t="s">
        <v>9043</v>
      </c>
      <c r="D475" s="792"/>
      <c r="E475" s="793"/>
      <c r="F475" s="522"/>
      <c r="G475" s="520"/>
      <c r="H475" s="521"/>
      <c r="I475" s="522"/>
      <c r="J475" s="604"/>
      <c r="K475" s="605"/>
      <c r="L475" s="518"/>
      <c r="M475" s="799"/>
      <c r="N475" s="1687" t="s">
        <v>165</v>
      </c>
      <c r="O475" s="888"/>
      <c r="P475" s="889"/>
      <c r="Q475" s="516"/>
      <c r="R475" s="517"/>
      <c r="S475" s="517"/>
      <c r="T475" s="517"/>
      <c r="U475" s="777"/>
      <c r="V475" s="529"/>
      <c r="W475" s="517"/>
      <c r="X475" s="523"/>
      <c r="Y475" s="524"/>
      <c r="Z475" s="642"/>
      <c r="AA475" s="247"/>
      <c r="AB475" s="247"/>
      <c r="AC475" s="247"/>
      <c r="AD475" s="391">
        <f>ROUND(ROUND(H440*P$476,0),0)</f>
        <v>352</v>
      </c>
      <c r="AE475" s="268"/>
    </row>
    <row r="476" spans="1:31" ht="17.100000000000001" customHeight="1">
      <c r="A476" s="243">
        <v>61</v>
      </c>
      <c r="B476" s="243">
        <v>9488</v>
      </c>
      <c r="C476" s="870" t="s">
        <v>9044</v>
      </c>
      <c r="D476" s="792"/>
      <c r="E476" s="793"/>
      <c r="F476" s="522"/>
      <c r="G476" s="520"/>
      <c r="H476" s="639"/>
      <c r="I476" s="517"/>
      <c r="J476" s="604"/>
      <c r="K476" s="605"/>
      <c r="L476" s="518"/>
      <c r="M476" s="799"/>
      <c r="N476" s="1688"/>
      <c r="O476" s="643" t="s">
        <v>163</v>
      </c>
      <c r="P476" s="365">
        <v>0.5</v>
      </c>
      <c r="Q476" s="516"/>
      <c r="R476" s="517"/>
      <c r="S476" s="517"/>
      <c r="T476" s="517"/>
      <c r="U476" s="777"/>
      <c r="V476" s="529"/>
      <c r="W476" s="517"/>
      <c r="X476" s="516"/>
      <c r="Y476" s="517"/>
      <c r="Z476" s="526"/>
      <c r="AA476" s="762" t="s">
        <v>167</v>
      </c>
      <c r="AB476" s="354">
        <v>5</v>
      </c>
      <c r="AC476" s="763" t="s">
        <v>168</v>
      </c>
      <c r="AD476" s="391">
        <f>ROUND(ROUND(H440*P$476,0),0)-AB476</f>
        <v>347</v>
      </c>
      <c r="AE476" s="268"/>
    </row>
    <row r="477" spans="1:31" ht="17.100000000000001" customHeight="1">
      <c r="A477" s="243">
        <v>61</v>
      </c>
      <c r="B477" s="243">
        <v>9489</v>
      </c>
      <c r="C477" s="870" t="s">
        <v>9045</v>
      </c>
      <c r="D477" s="792"/>
      <c r="E477" s="793"/>
      <c r="F477" s="522"/>
      <c r="G477" s="521"/>
      <c r="H477" s="521"/>
      <c r="I477" s="522"/>
      <c r="J477" s="604"/>
      <c r="K477" s="605"/>
      <c r="L477" s="518"/>
      <c r="M477" s="799"/>
      <c r="N477" s="1688"/>
      <c r="O477" s="517"/>
      <c r="P477" s="518"/>
      <c r="Q477" s="516"/>
      <c r="R477" s="517"/>
      <c r="S477" s="517"/>
      <c r="T477" s="517"/>
      <c r="U477" s="777"/>
      <c r="V477" s="529"/>
      <c r="W477" s="518"/>
      <c r="X477" s="1684" t="s">
        <v>4700</v>
      </c>
      <c r="Y477" s="362" t="s">
        <v>163</v>
      </c>
      <c r="Z477" s="395">
        <v>0.85</v>
      </c>
      <c r="AA477" s="355"/>
      <c r="AB477" s="247"/>
      <c r="AC477" s="247"/>
      <c r="AD477" s="391">
        <f>ROUND(ROUND(H440*P$476,0)*Z477,0)</f>
        <v>299</v>
      </c>
      <c r="AE477" s="268"/>
    </row>
    <row r="478" spans="1:31" ht="17.100000000000001" customHeight="1">
      <c r="A478" s="243">
        <v>61</v>
      </c>
      <c r="B478" s="243">
        <v>9490</v>
      </c>
      <c r="C478" s="870" t="s">
        <v>9046</v>
      </c>
      <c r="D478" s="792"/>
      <c r="E478" s="793"/>
      <c r="F478" s="522"/>
      <c r="G478" s="521"/>
      <c r="H478" s="521"/>
      <c r="I478" s="521"/>
      <c r="J478" s="604"/>
      <c r="K478" s="605"/>
      <c r="L478" s="518"/>
      <c r="M478" s="799"/>
      <c r="N478" s="1688"/>
      <c r="O478" s="517"/>
      <c r="P478" s="518"/>
      <c r="Q478" s="516"/>
      <c r="R478" s="517"/>
      <c r="S478" s="517"/>
      <c r="T478" s="517"/>
      <c r="U478" s="778"/>
      <c r="V478" s="539"/>
      <c r="W478" s="526"/>
      <c r="X478" s="1651"/>
      <c r="Y478" s="512"/>
      <c r="Z478" s="368"/>
      <c r="AA478" s="762" t="s">
        <v>167</v>
      </c>
      <c r="AB478" s="354">
        <v>5</v>
      </c>
      <c r="AC478" s="763" t="s">
        <v>168</v>
      </c>
      <c r="AD478" s="391">
        <f>ROUND(ROUND(H440*P$476,0)*Z477,0)-AB478</f>
        <v>294</v>
      </c>
      <c r="AE478" s="268"/>
    </row>
    <row r="479" spans="1:31" ht="17.100000000000001" customHeight="1">
      <c r="A479" s="243">
        <v>61</v>
      </c>
      <c r="B479" s="243">
        <v>9491</v>
      </c>
      <c r="C479" s="870" t="s">
        <v>9047</v>
      </c>
      <c r="D479" s="793"/>
      <c r="E479" s="793"/>
      <c r="F479" s="794"/>
      <c r="G479" s="528"/>
      <c r="H479" s="517"/>
      <c r="I479" s="538"/>
      <c r="J479" s="604"/>
      <c r="K479" s="605"/>
      <c r="L479" s="518"/>
      <c r="M479" s="799"/>
      <c r="N479" s="517"/>
      <c r="O479" s="517"/>
      <c r="P479" s="518"/>
      <c r="Q479" s="516"/>
      <c r="R479" s="517"/>
      <c r="S479" s="517"/>
      <c r="T479" s="517"/>
      <c r="U479" s="1580" t="s">
        <v>4703</v>
      </c>
      <c r="V479" s="362" t="s">
        <v>163</v>
      </c>
      <c r="W479" s="356">
        <v>0.7</v>
      </c>
      <c r="X479" s="523"/>
      <c r="Y479" s="524"/>
      <c r="Z479" s="642"/>
      <c r="AA479" s="247"/>
      <c r="AB479" s="247"/>
      <c r="AC479" s="247"/>
      <c r="AD479" s="391">
        <f>ROUND(ROUND(H440*P$476,0)*W479,0)</f>
        <v>246</v>
      </c>
      <c r="AE479" s="268"/>
    </row>
    <row r="480" spans="1:31" ht="17.100000000000001" customHeight="1">
      <c r="A480" s="243">
        <v>61</v>
      </c>
      <c r="B480" s="243">
        <v>9492</v>
      </c>
      <c r="C480" s="870" t="s">
        <v>9048</v>
      </c>
      <c r="D480" s="793"/>
      <c r="E480" s="793"/>
      <c r="F480" s="794"/>
      <c r="G480" s="528"/>
      <c r="H480" s="517"/>
      <c r="I480" s="538"/>
      <c r="J480" s="604"/>
      <c r="K480" s="605"/>
      <c r="L480" s="518"/>
      <c r="M480" s="799"/>
      <c r="N480" s="517"/>
      <c r="O480" s="517"/>
      <c r="P480" s="518"/>
      <c r="Q480" s="516"/>
      <c r="R480" s="517"/>
      <c r="S480" s="517"/>
      <c r="T480" s="517"/>
      <c r="U480" s="1620"/>
      <c r="V480" s="643"/>
      <c r="W480" s="365"/>
      <c r="X480" s="319"/>
      <c r="Y480" s="288"/>
      <c r="Z480" s="526"/>
      <c r="AA480" s="762" t="s">
        <v>167</v>
      </c>
      <c r="AB480" s="354">
        <v>5</v>
      </c>
      <c r="AC480" s="763" t="s">
        <v>168</v>
      </c>
      <c r="AD480" s="391">
        <f>ROUND(ROUND(H440*P$476,0)*W479,0)-AB480</f>
        <v>241</v>
      </c>
      <c r="AE480" s="268"/>
    </row>
    <row r="481" spans="1:31" ht="17.100000000000001" customHeight="1">
      <c r="A481" s="243">
        <v>61</v>
      </c>
      <c r="B481" s="243">
        <v>9493</v>
      </c>
      <c r="C481" s="870" t="s">
        <v>9049</v>
      </c>
      <c r="D481" s="792"/>
      <c r="E481" s="793"/>
      <c r="F481" s="795"/>
      <c r="G481" s="796"/>
      <c r="H481" s="517"/>
      <c r="I481" s="538"/>
      <c r="J481" s="604"/>
      <c r="K481" s="605"/>
      <c r="L481" s="518"/>
      <c r="M481" s="799"/>
      <c r="N481" s="517"/>
      <c r="O481" s="517"/>
      <c r="P481" s="518"/>
      <c r="Q481" s="516"/>
      <c r="R481" s="517"/>
      <c r="S481" s="517"/>
      <c r="T481" s="517"/>
      <c r="U481" s="1620"/>
      <c r="V481" s="779"/>
      <c r="W481" s="780"/>
      <c r="X481" s="1684" t="s">
        <v>4700</v>
      </c>
      <c r="Y481" s="362" t="s">
        <v>163</v>
      </c>
      <c r="Z481" s="395">
        <v>0.85</v>
      </c>
      <c r="AA481" s="355"/>
      <c r="AB481" s="247"/>
      <c r="AC481" s="247"/>
      <c r="AD481" s="391">
        <f>ROUND(ROUND(ROUND(H440*P$476,0)*W479,0)*Z481,0)</f>
        <v>209</v>
      </c>
      <c r="AE481" s="268"/>
    </row>
    <row r="482" spans="1:31" ht="17.100000000000001" customHeight="1">
      <c r="A482" s="243">
        <v>61</v>
      </c>
      <c r="B482" s="243">
        <v>9494</v>
      </c>
      <c r="C482" s="870" t="s">
        <v>9050</v>
      </c>
      <c r="D482" s="792"/>
      <c r="E482" s="793"/>
      <c r="F482" s="795"/>
      <c r="G482" s="796"/>
      <c r="H482" s="517"/>
      <c r="I482" s="538"/>
      <c r="J482" s="604"/>
      <c r="K482" s="605"/>
      <c r="L482" s="518"/>
      <c r="M482" s="799"/>
      <c r="N482" s="517"/>
      <c r="O482" s="517"/>
      <c r="P482" s="518"/>
      <c r="Q482" s="516"/>
      <c r="R482" s="517"/>
      <c r="S482" s="517"/>
      <c r="T482" s="517"/>
      <c r="U482" s="781"/>
      <c r="V482" s="537"/>
      <c r="W482" s="783"/>
      <c r="X482" s="1651"/>
      <c r="Y482" s="512"/>
      <c r="Z482" s="368"/>
      <c r="AA482" s="762" t="s">
        <v>167</v>
      </c>
      <c r="AB482" s="354">
        <v>5</v>
      </c>
      <c r="AC482" s="763" t="s">
        <v>168</v>
      </c>
      <c r="AD482" s="391">
        <f>ROUND(ROUND(ROUND(H440*P$476,0)*W479,0)*Z481,0)-AB482</f>
        <v>204</v>
      </c>
      <c r="AE482" s="268"/>
    </row>
    <row r="483" spans="1:31" ht="17.100000000000001" customHeight="1">
      <c r="A483" s="243">
        <v>61</v>
      </c>
      <c r="B483" s="243">
        <v>9495</v>
      </c>
      <c r="C483" s="870" t="s">
        <v>9051</v>
      </c>
      <c r="D483" s="792"/>
      <c r="E483" s="793"/>
      <c r="F483" s="795"/>
      <c r="G483" s="796"/>
      <c r="H483" s="517"/>
      <c r="I483" s="538"/>
      <c r="J483" s="604"/>
      <c r="K483" s="605"/>
      <c r="L483" s="518"/>
      <c r="M483" s="799"/>
      <c r="N483" s="517"/>
      <c r="O483" s="517"/>
      <c r="P483" s="518"/>
      <c r="Q483" s="516"/>
      <c r="R483" s="517"/>
      <c r="S483" s="517"/>
      <c r="T483" s="518"/>
      <c r="U483" s="1580" t="s">
        <v>4708</v>
      </c>
      <c r="V483" s="643" t="s">
        <v>163</v>
      </c>
      <c r="W483" s="365">
        <v>0.85</v>
      </c>
      <c r="X483" s="523"/>
      <c r="Y483" s="524"/>
      <c r="Z483" s="642"/>
      <c r="AA483" s="247"/>
      <c r="AB483" s="247"/>
      <c r="AC483" s="247"/>
      <c r="AD483" s="391">
        <f>ROUND(ROUND(H440*P$476,0)*W483,0)</f>
        <v>299</v>
      </c>
      <c r="AE483" s="268"/>
    </row>
    <row r="484" spans="1:31" ht="17.100000000000001" customHeight="1">
      <c r="A484" s="243">
        <v>61</v>
      </c>
      <c r="B484" s="243">
        <v>9496</v>
      </c>
      <c r="C484" s="870" t="s">
        <v>9052</v>
      </c>
      <c r="D484" s="792"/>
      <c r="E484" s="793"/>
      <c r="F484" s="795"/>
      <c r="G484" s="796"/>
      <c r="H484" s="517"/>
      <c r="I484" s="538"/>
      <c r="J484" s="604"/>
      <c r="K484" s="605"/>
      <c r="L484" s="518"/>
      <c r="M484" s="799"/>
      <c r="N484" s="517"/>
      <c r="O484" s="517"/>
      <c r="P484" s="518"/>
      <c r="Q484" s="516"/>
      <c r="R484" s="517"/>
      <c r="S484" s="517"/>
      <c r="T484" s="517"/>
      <c r="U484" s="1620"/>
      <c r="V484" s="643"/>
      <c r="W484" s="365"/>
      <c r="X484" s="319"/>
      <c r="Y484" s="288"/>
      <c r="Z484" s="526"/>
      <c r="AA484" s="762" t="s">
        <v>167</v>
      </c>
      <c r="AB484" s="354">
        <v>5</v>
      </c>
      <c r="AC484" s="763" t="s">
        <v>168</v>
      </c>
      <c r="AD484" s="391">
        <f>ROUND(ROUND(H440*P$476,0)*W483,0)-AB484</f>
        <v>294</v>
      </c>
      <c r="AE484" s="268"/>
    </row>
    <row r="485" spans="1:31" ht="17.100000000000001" customHeight="1">
      <c r="A485" s="243">
        <v>61</v>
      </c>
      <c r="B485" s="243">
        <v>9497</v>
      </c>
      <c r="C485" s="870" t="s">
        <v>9053</v>
      </c>
      <c r="D485" s="792"/>
      <c r="E485" s="793"/>
      <c r="F485" s="794"/>
      <c r="G485" s="528"/>
      <c r="H485" s="528"/>
      <c r="I485" s="794"/>
      <c r="J485" s="604"/>
      <c r="K485" s="605"/>
      <c r="L485" s="518"/>
      <c r="M485" s="799"/>
      <c r="N485" s="517"/>
      <c r="O485" s="517"/>
      <c r="P485" s="518"/>
      <c r="Q485" s="516"/>
      <c r="R485" s="517"/>
      <c r="S485" s="517"/>
      <c r="T485" s="517"/>
      <c r="U485" s="1620"/>
      <c r="V485" s="779"/>
      <c r="W485" s="780"/>
      <c r="X485" s="1684" t="s">
        <v>4700</v>
      </c>
      <c r="Y485" s="362" t="s">
        <v>163</v>
      </c>
      <c r="Z485" s="395">
        <v>0.85</v>
      </c>
      <c r="AA485" s="355"/>
      <c r="AB485" s="247"/>
      <c r="AC485" s="247"/>
      <c r="AD485" s="391">
        <f>ROUND(ROUND(ROUND(H440*P$476,0)*W483,0)*Z485,0)</f>
        <v>254</v>
      </c>
      <c r="AE485" s="268"/>
    </row>
    <row r="486" spans="1:31" ht="17.100000000000001" customHeight="1">
      <c r="A486" s="243">
        <v>61</v>
      </c>
      <c r="B486" s="243">
        <v>9498</v>
      </c>
      <c r="C486" s="870" t="s">
        <v>9054</v>
      </c>
      <c r="D486" s="792"/>
      <c r="E486" s="793"/>
      <c r="F486" s="794"/>
      <c r="G486" s="528"/>
      <c r="H486" s="528"/>
      <c r="I486" s="794"/>
      <c r="J486" s="604"/>
      <c r="K486" s="605"/>
      <c r="L486" s="518"/>
      <c r="M486" s="799"/>
      <c r="N486" s="517"/>
      <c r="O486" s="517"/>
      <c r="P486" s="518"/>
      <c r="Q486" s="319"/>
      <c r="R486" s="288"/>
      <c r="S486" s="288"/>
      <c r="T486" s="288"/>
      <c r="U486" s="1642"/>
      <c r="V486" s="537"/>
      <c r="W486" s="783"/>
      <c r="X486" s="1651"/>
      <c r="Y486" s="512"/>
      <c r="Z486" s="368"/>
      <c r="AA486" s="762" t="s">
        <v>167</v>
      </c>
      <c r="AB486" s="354">
        <v>5</v>
      </c>
      <c r="AC486" s="763" t="s">
        <v>168</v>
      </c>
      <c r="AD486" s="391">
        <f>ROUND(ROUND(ROUND(H440*P$476,0)*W483,0)*Z485,0)-AB486</f>
        <v>249</v>
      </c>
      <c r="AE486" s="268"/>
    </row>
    <row r="487" spans="1:31" ht="17.100000000000001" customHeight="1">
      <c r="A487" s="243">
        <v>61</v>
      </c>
      <c r="B487" s="243">
        <v>9499</v>
      </c>
      <c r="C487" s="870" t="s">
        <v>9055</v>
      </c>
      <c r="D487" s="792"/>
      <c r="E487" s="792"/>
      <c r="F487" s="794"/>
      <c r="G487" s="528"/>
      <c r="H487" s="528"/>
      <c r="I487" s="794"/>
      <c r="J487" s="604"/>
      <c r="K487" s="605"/>
      <c r="L487" s="518"/>
      <c r="M487" s="799"/>
      <c r="N487" s="517"/>
      <c r="O487" s="517"/>
      <c r="P487" s="518"/>
      <c r="Q487" s="1536" t="s">
        <v>4713</v>
      </c>
      <c r="R487" s="1580" t="s">
        <v>162</v>
      </c>
      <c r="S487" s="775"/>
      <c r="T487" s="775"/>
      <c r="U487" s="359"/>
      <c r="V487" s="360"/>
      <c r="W487" s="361"/>
      <c r="X487" s="523"/>
      <c r="Y487" s="524"/>
      <c r="Z487" s="642"/>
      <c r="AA487" s="247"/>
      <c r="AB487" s="247"/>
      <c r="AC487" s="247"/>
      <c r="AD487" s="391">
        <f>ROUND(ROUND(H440*P$476,0)*T488,0)</f>
        <v>246</v>
      </c>
      <c r="AE487" s="268"/>
    </row>
    <row r="488" spans="1:31" ht="17.100000000000001" customHeight="1">
      <c r="A488" s="243">
        <v>61</v>
      </c>
      <c r="B488" s="243">
        <v>9500</v>
      </c>
      <c r="C488" s="870" t="s">
        <v>9056</v>
      </c>
      <c r="D488" s="792"/>
      <c r="E488" s="792"/>
      <c r="F488" s="794"/>
      <c r="G488" s="528"/>
      <c r="H488" s="528"/>
      <c r="I488" s="794"/>
      <c r="J488" s="604"/>
      <c r="K488" s="605"/>
      <c r="L488" s="518"/>
      <c r="M488" s="799"/>
      <c r="N488" s="517"/>
      <c r="O488" s="517"/>
      <c r="P488" s="518"/>
      <c r="Q488" s="1648"/>
      <c r="R488" s="1620"/>
      <c r="S488" s="643" t="s">
        <v>163</v>
      </c>
      <c r="T488" s="365">
        <v>0.7</v>
      </c>
      <c r="U488" s="777"/>
      <c r="V488" s="639"/>
      <c r="W488" s="529"/>
      <c r="X488" s="516"/>
      <c r="Y488" s="517"/>
      <c r="Z488" s="526"/>
      <c r="AA488" s="762" t="s">
        <v>167</v>
      </c>
      <c r="AB488" s="354">
        <v>5</v>
      </c>
      <c r="AC488" s="763" t="s">
        <v>168</v>
      </c>
      <c r="AD488" s="391">
        <f>ROUND(ROUND(H440*P$476,0)*T488,0)-AB488</f>
        <v>241</v>
      </c>
      <c r="AE488" s="268"/>
    </row>
    <row r="489" spans="1:31" ht="17.100000000000001" customHeight="1">
      <c r="A489" s="243">
        <v>61</v>
      </c>
      <c r="B489" s="243">
        <v>9501</v>
      </c>
      <c r="C489" s="870" t="s">
        <v>9057</v>
      </c>
      <c r="D489" s="792"/>
      <c r="E489" s="792"/>
      <c r="F489" s="794"/>
      <c r="G489" s="528"/>
      <c r="H489" s="528"/>
      <c r="I489" s="794"/>
      <c r="J489" s="604"/>
      <c r="K489" s="605"/>
      <c r="L489" s="518"/>
      <c r="M489" s="799"/>
      <c r="N489" s="517"/>
      <c r="O489" s="517"/>
      <c r="P489" s="518"/>
      <c r="Q489" s="1648"/>
      <c r="R489" s="1620"/>
      <c r="S489" s="530"/>
      <c r="T489" s="530"/>
      <c r="U489" s="777"/>
      <c r="V489" s="639"/>
      <c r="W489" s="529"/>
      <c r="X489" s="1684" t="s">
        <v>4700</v>
      </c>
      <c r="Y489" s="362" t="s">
        <v>163</v>
      </c>
      <c r="Z489" s="395">
        <v>0.85</v>
      </c>
      <c r="AA489" s="355"/>
      <c r="AB489" s="247"/>
      <c r="AC489" s="247"/>
      <c r="AD489" s="391">
        <f>ROUND(ROUND(ROUND(H440*P$476,0)*T488,0)*Z489,0)</f>
        <v>209</v>
      </c>
      <c r="AE489" s="268"/>
    </row>
    <row r="490" spans="1:31" ht="17.100000000000001" customHeight="1">
      <c r="A490" s="243">
        <v>61</v>
      </c>
      <c r="B490" s="243">
        <v>9502</v>
      </c>
      <c r="C490" s="870" t="s">
        <v>9058</v>
      </c>
      <c r="D490" s="792"/>
      <c r="E490" s="792"/>
      <c r="F490" s="794"/>
      <c r="G490" s="528"/>
      <c r="H490" s="528"/>
      <c r="I490" s="794"/>
      <c r="J490" s="604"/>
      <c r="K490" s="605"/>
      <c r="L490" s="518"/>
      <c r="M490" s="799"/>
      <c r="N490" s="517"/>
      <c r="O490" s="517"/>
      <c r="P490" s="518"/>
      <c r="Q490" s="1648"/>
      <c r="R490" s="1620"/>
      <c r="S490" s="643"/>
      <c r="T490" s="643"/>
      <c r="U490" s="778"/>
      <c r="V490" s="525"/>
      <c r="W490" s="539"/>
      <c r="X490" s="1651"/>
      <c r="Y490" s="512"/>
      <c r="Z490" s="368"/>
      <c r="AA490" s="762" t="s">
        <v>167</v>
      </c>
      <c r="AB490" s="354">
        <v>5</v>
      </c>
      <c r="AC490" s="763" t="s">
        <v>168</v>
      </c>
      <c r="AD490" s="391">
        <f>ROUND(ROUND(ROUND(H440*P$476,0)*T488,0)*Z489,0)-AB490</f>
        <v>204</v>
      </c>
      <c r="AE490" s="268"/>
    </row>
    <row r="491" spans="1:31" ht="17.100000000000001" customHeight="1">
      <c r="A491" s="243">
        <v>61</v>
      </c>
      <c r="B491" s="243">
        <v>9503</v>
      </c>
      <c r="C491" s="870" t="s">
        <v>9059</v>
      </c>
      <c r="D491" s="792"/>
      <c r="E491" s="792"/>
      <c r="F491" s="794"/>
      <c r="G491" s="528"/>
      <c r="H491" s="528"/>
      <c r="I491" s="794"/>
      <c r="J491" s="604"/>
      <c r="K491" s="605"/>
      <c r="L491" s="518"/>
      <c r="M491" s="799"/>
      <c r="N491" s="517"/>
      <c r="O491" s="517"/>
      <c r="P491" s="518"/>
      <c r="Q491" s="798"/>
      <c r="R491" s="530"/>
      <c r="S491" s="530"/>
      <c r="T491" s="530"/>
      <c r="U491" s="1580" t="s">
        <v>4703</v>
      </c>
      <c r="V491" s="362" t="s">
        <v>163</v>
      </c>
      <c r="W491" s="356">
        <v>0.7</v>
      </c>
      <c r="X491" s="523"/>
      <c r="Y491" s="524"/>
      <c r="Z491" s="642"/>
      <c r="AA491" s="247"/>
      <c r="AB491" s="247"/>
      <c r="AC491" s="247"/>
      <c r="AD491" s="391">
        <f>ROUND(ROUND(ROUND(H440*P$476,0)*T488,0)*W491,0)</f>
        <v>172</v>
      </c>
      <c r="AE491" s="268"/>
    </row>
    <row r="492" spans="1:31" ht="17.100000000000001" customHeight="1">
      <c r="A492" s="243">
        <v>61</v>
      </c>
      <c r="B492" s="243">
        <v>9504</v>
      </c>
      <c r="C492" s="870" t="s">
        <v>9060</v>
      </c>
      <c r="D492" s="792"/>
      <c r="E492" s="792"/>
      <c r="F492" s="794"/>
      <c r="G492" s="528"/>
      <c r="H492" s="528"/>
      <c r="I492" s="794"/>
      <c r="J492" s="604"/>
      <c r="K492" s="605"/>
      <c r="L492" s="518"/>
      <c r="M492" s="799"/>
      <c r="N492" s="517"/>
      <c r="O492" s="517"/>
      <c r="P492" s="518"/>
      <c r="Q492" s="798"/>
      <c r="R492" s="530"/>
      <c r="S492" s="530"/>
      <c r="T492" s="530"/>
      <c r="U492" s="1620"/>
      <c r="V492" s="643"/>
      <c r="W492" s="365"/>
      <c r="X492" s="319"/>
      <c r="Y492" s="288"/>
      <c r="Z492" s="526"/>
      <c r="AA492" s="762" t="s">
        <v>167</v>
      </c>
      <c r="AB492" s="354">
        <v>5</v>
      </c>
      <c r="AC492" s="763" t="s">
        <v>168</v>
      </c>
      <c r="AD492" s="391">
        <f>ROUND(ROUND(ROUND(H440*P$476,0)*T488,0)*W491,0)-AB492</f>
        <v>167</v>
      </c>
      <c r="AE492" s="268"/>
    </row>
    <row r="493" spans="1:31" ht="17.100000000000001" customHeight="1">
      <c r="A493" s="243">
        <v>61</v>
      </c>
      <c r="B493" s="243">
        <v>9505</v>
      </c>
      <c r="C493" s="870" t="s">
        <v>9061</v>
      </c>
      <c r="D493" s="792"/>
      <c r="E493" s="792"/>
      <c r="F493" s="794"/>
      <c r="G493" s="528"/>
      <c r="H493" s="528"/>
      <c r="I493" s="794"/>
      <c r="J493" s="604"/>
      <c r="K493" s="605"/>
      <c r="L493" s="518"/>
      <c r="M493" s="799"/>
      <c r="N493" s="517"/>
      <c r="O493" s="517"/>
      <c r="P493" s="518"/>
      <c r="Q493" s="799"/>
      <c r="R493" s="643"/>
      <c r="S493" s="1644"/>
      <c r="T493" s="1644"/>
      <c r="U493" s="1620"/>
      <c r="V493" s="779"/>
      <c r="W493" s="780"/>
      <c r="X493" s="1684" t="s">
        <v>4700</v>
      </c>
      <c r="Y493" s="362" t="s">
        <v>163</v>
      </c>
      <c r="Z493" s="395">
        <v>0.85</v>
      </c>
      <c r="AA493" s="355"/>
      <c r="AB493" s="247"/>
      <c r="AC493" s="247"/>
      <c r="AD493" s="391">
        <f>ROUND(ROUND(ROUND(ROUND(H440*P$476,0)*T488,0)*W491,0)*Z493,0)</f>
        <v>146</v>
      </c>
      <c r="AE493" s="268"/>
    </row>
    <row r="494" spans="1:31" ht="17.100000000000001" customHeight="1">
      <c r="A494" s="243">
        <v>61</v>
      </c>
      <c r="B494" s="243">
        <v>9506</v>
      </c>
      <c r="C494" s="870" t="s">
        <v>9062</v>
      </c>
      <c r="D494" s="792"/>
      <c r="E494" s="792"/>
      <c r="F494" s="794"/>
      <c r="G494" s="528"/>
      <c r="H494" s="528"/>
      <c r="I494" s="794"/>
      <c r="J494" s="604"/>
      <c r="K494" s="605"/>
      <c r="L494" s="518"/>
      <c r="M494" s="799"/>
      <c r="N494" s="517"/>
      <c r="O494" s="517"/>
      <c r="P494" s="518"/>
      <c r="Q494" s="799"/>
      <c r="R494" s="643"/>
      <c r="S494" s="643"/>
      <c r="T494" s="643"/>
      <c r="U494" s="781"/>
      <c r="V494" s="537"/>
      <c r="W494" s="783"/>
      <c r="X494" s="1651"/>
      <c r="Y494" s="512"/>
      <c r="Z494" s="368"/>
      <c r="AA494" s="762" t="s">
        <v>167</v>
      </c>
      <c r="AB494" s="354">
        <v>5</v>
      </c>
      <c r="AC494" s="763" t="s">
        <v>168</v>
      </c>
      <c r="AD494" s="391">
        <f>ROUND(ROUND(ROUND(ROUND(H440*P$476,0)*T488,0)*W491,0)*Z493,0)-AB494</f>
        <v>141</v>
      </c>
      <c r="AE494" s="268"/>
    </row>
    <row r="495" spans="1:31" ht="17.100000000000001" customHeight="1">
      <c r="A495" s="243">
        <v>61</v>
      </c>
      <c r="B495" s="243">
        <v>9507</v>
      </c>
      <c r="C495" s="870" t="s">
        <v>9063</v>
      </c>
      <c r="D495" s="792"/>
      <c r="E495" s="792"/>
      <c r="F495" s="794"/>
      <c r="G495" s="528"/>
      <c r="H495" s="528"/>
      <c r="I495" s="794"/>
      <c r="J495" s="604"/>
      <c r="K495" s="605"/>
      <c r="L495" s="518"/>
      <c r="M495" s="799"/>
      <c r="N495" s="517"/>
      <c r="O495" s="517"/>
      <c r="P495" s="518"/>
      <c r="Q495" s="798"/>
      <c r="R495" s="643"/>
      <c r="S495" s="1646"/>
      <c r="T495" s="1647"/>
      <c r="U495" s="1580" t="s">
        <v>4708</v>
      </c>
      <c r="V495" s="643" t="s">
        <v>163</v>
      </c>
      <c r="W495" s="365">
        <v>0.85</v>
      </c>
      <c r="X495" s="523"/>
      <c r="Y495" s="524"/>
      <c r="Z495" s="642"/>
      <c r="AA495" s="247"/>
      <c r="AB495" s="247"/>
      <c r="AC495" s="247"/>
      <c r="AD495" s="391">
        <f>ROUND(ROUND(ROUND(H440*P$476,0)*T488,0)*W495,0)</f>
        <v>209</v>
      </c>
      <c r="AE495" s="268"/>
    </row>
    <row r="496" spans="1:31" ht="17.100000000000001" customHeight="1">
      <c r="A496" s="243">
        <v>61</v>
      </c>
      <c r="B496" s="243">
        <v>9508</v>
      </c>
      <c r="C496" s="870" t="s">
        <v>9064</v>
      </c>
      <c r="D496" s="792"/>
      <c r="E496" s="792"/>
      <c r="F496" s="794"/>
      <c r="G496" s="528"/>
      <c r="H496" s="528"/>
      <c r="I496" s="794"/>
      <c r="J496" s="604"/>
      <c r="K496" s="605"/>
      <c r="L496" s="518"/>
      <c r="M496" s="799"/>
      <c r="N496" s="517"/>
      <c r="O496" s="517"/>
      <c r="P496" s="518"/>
      <c r="Q496" s="798"/>
      <c r="R496" s="643"/>
      <c r="S496" s="365"/>
      <c r="T496" s="365"/>
      <c r="U496" s="1620"/>
      <c r="V496" s="643"/>
      <c r="W496" s="365"/>
      <c r="X496" s="319"/>
      <c r="Y496" s="288"/>
      <c r="Z496" s="526"/>
      <c r="AA496" s="762" t="s">
        <v>167</v>
      </c>
      <c r="AB496" s="354">
        <v>5</v>
      </c>
      <c r="AC496" s="763" t="s">
        <v>168</v>
      </c>
      <c r="AD496" s="391">
        <f>ROUND(ROUND(ROUND(H440*P$476,0)*T488,0)*W495,0)-AB496</f>
        <v>204</v>
      </c>
      <c r="AE496" s="268"/>
    </row>
    <row r="497" spans="1:31" ht="17.100000000000001" customHeight="1">
      <c r="A497" s="243">
        <v>61</v>
      </c>
      <c r="B497" s="243">
        <v>9509</v>
      </c>
      <c r="C497" s="870" t="s">
        <v>9065</v>
      </c>
      <c r="D497" s="792"/>
      <c r="E497" s="792"/>
      <c r="F497" s="794"/>
      <c r="G497" s="528"/>
      <c r="H497" s="528"/>
      <c r="I497" s="794"/>
      <c r="J497" s="604"/>
      <c r="K497" s="605"/>
      <c r="L497" s="518"/>
      <c r="M497" s="799"/>
      <c r="N497" s="517"/>
      <c r="O497" s="517"/>
      <c r="P497" s="518"/>
      <c r="Q497" s="799"/>
      <c r="R497" s="643"/>
      <c r="S497" s="365"/>
      <c r="T497" s="365"/>
      <c r="U497" s="1620"/>
      <c r="V497" s="779"/>
      <c r="W497" s="780"/>
      <c r="X497" s="1684" t="s">
        <v>4700</v>
      </c>
      <c r="Y497" s="362" t="s">
        <v>163</v>
      </c>
      <c r="Z497" s="395">
        <v>0.85</v>
      </c>
      <c r="AA497" s="355"/>
      <c r="AB497" s="247"/>
      <c r="AC497" s="247"/>
      <c r="AD497" s="391">
        <f>ROUND(ROUND(ROUND(ROUND(H440*P$476,0)*T488,0)*W495,0)*Z497,0)</f>
        <v>178</v>
      </c>
      <c r="AE497" s="268"/>
    </row>
    <row r="498" spans="1:31" ht="17.100000000000001" customHeight="1">
      <c r="A498" s="243">
        <v>61</v>
      </c>
      <c r="B498" s="243">
        <v>9510</v>
      </c>
      <c r="C498" s="870" t="s">
        <v>9066</v>
      </c>
      <c r="D498" s="792"/>
      <c r="E498" s="792"/>
      <c r="F498" s="794"/>
      <c r="G498" s="528"/>
      <c r="H498" s="528"/>
      <c r="I498" s="794"/>
      <c r="J498" s="604"/>
      <c r="K498" s="605"/>
      <c r="L498" s="518"/>
      <c r="M498" s="799"/>
      <c r="N498" s="517"/>
      <c r="O498" s="517"/>
      <c r="P498" s="518"/>
      <c r="Q498" s="798"/>
      <c r="R498" s="643"/>
      <c r="S498" s="643"/>
      <c r="T498" s="643"/>
      <c r="U498" s="1642"/>
      <c r="V498" s="537"/>
      <c r="W498" s="783"/>
      <c r="X498" s="1651"/>
      <c r="Y498" s="512"/>
      <c r="Z498" s="368"/>
      <c r="AA498" s="762" t="s">
        <v>167</v>
      </c>
      <c r="AB498" s="354">
        <v>5</v>
      </c>
      <c r="AC498" s="763" t="s">
        <v>168</v>
      </c>
      <c r="AD498" s="391">
        <f>ROUND(ROUND(ROUND(ROUND(H440*P$476,0)*T488,0)*W495,0)*Z497,0)-AB498</f>
        <v>173</v>
      </c>
      <c r="AE498" s="268"/>
    </row>
    <row r="499" spans="1:31" ht="17.100000000000001" customHeight="1">
      <c r="A499" s="243">
        <v>61</v>
      </c>
      <c r="B499" s="243">
        <v>9511</v>
      </c>
      <c r="C499" s="870" t="s">
        <v>9067</v>
      </c>
      <c r="D499" s="792"/>
      <c r="E499" s="792"/>
      <c r="F499" s="794"/>
      <c r="G499" s="528"/>
      <c r="H499" s="528"/>
      <c r="I499" s="794"/>
      <c r="J499" s="604"/>
      <c r="K499" s="605"/>
      <c r="L499" s="518"/>
      <c r="M499" s="799"/>
      <c r="N499" s="517"/>
      <c r="O499" s="517"/>
      <c r="P499" s="518"/>
      <c r="Q499" s="798"/>
      <c r="R499" s="1580" t="s">
        <v>165</v>
      </c>
      <c r="S499" s="775"/>
      <c r="T499" s="775"/>
      <c r="U499" s="359"/>
      <c r="V499" s="360"/>
      <c r="W499" s="361"/>
      <c r="X499" s="523"/>
      <c r="Y499" s="524"/>
      <c r="Z499" s="642"/>
      <c r="AA499" s="247"/>
      <c r="AB499" s="247"/>
      <c r="AC499" s="247"/>
      <c r="AD499" s="391">
        <f>ROUND(ROUND(H440*P$476,0)*T500,0)</f>
        <v>176</v>
      </c>
      <c r="AE499" s="268"/>
    </row>
    <row r="500" spans="1:31" ht="17.100000000000001" customHeight="1">
      <c r="A500" s="243">
        <v>61</v>
      </c>
      <c r="B500" s="243">
        <v>9512</v>
      </c>
      <c r="C500" s="870" t="s">
        <v>9068</v>
      </c>
      <c r="D500" s="792"/>
      <c r="E500" s="792"/>
      <c r="F500" s="794"/>
      <c r="G500" s="528"/>
      <c r="H500" s="528"/>
      <c r="I500" s="794"/>
      <c r="J500" s="604"/>
      <c r="K500" s="605"/>
      <c r="L500" s="518"/>
      <c r="M500" s="799"/>
      <c r="N500" s="517"/>
      <c r="O500" s="517"/>
      <c r="P500" s="518"/>
      <c r="Q500" s="797"/>
      <c r="R500" s="1620"/>
      <c r="S500" s="643" t="s">
        <v>163</v>
      </c>
      <c r="T500" s="365">
        <v>0.5</v>
      </c>
      <c r="U500" s="777"/>
      <c r="V500" s="639"/>
      <c r="W500" s="529"/>
      <c r="X500" s="516"/>
      <c r="Y500" s="517"/>
      <c r="Z500" s="526"/>
      <c r="AA500" s="762" t="s">
        <v>167</v>
      </c>
      <c r="AB500" s="354">
        <v>5</v>
      </c>
      <c r="AC500" s="763" t="s">
        <v>168</v>
      </c>
      <c r="AD500" s="391">
        <f>ROUND(ROUND(H440*P$476,0)*T500,0)-AB500</f>
        <v>171</v>
      </c>
      <c r="AE500" s="268"/>
    </row>
    <row r="501" spans="1:31" ht="17.100000000000001" customHeight="1">
      <c r="A501" s="243">
        <v>61</v>
      </c>
      <c r="B501" s="243">
        <v>9513</v>
      </c>
      <c r="C501" s="870" t="s">
        <v>9069</v>
      </c>
      <c r="D501" s="792"/>
      <c r="E501" s="792"/>
      <c r="F501" s="794"/>
      <c r="G501" s="528"/>
      <c r="H501" s="528"/>
      <c r="I501" s="794"/>
      <c r="J501" s="604"/>
      <c r="K501" s="605"/>
      <c r="L501" s="518"/>
      <c r="M501" s="799"/>
      <c r="N501" s="517"/>
      <c r="O501" s="517"/>
      <c r="P501" s="518"/>
      <c r="Q501" s="797"/>
      <c r="R501" s="1620"/>
      <c r="S501" s="530"/>
      <c r="T501" s="530"/>
      <c r="U501" s="777"/>
      <c r="V501" s="639"/>
      <c r="W501" s="529"/>
      <c r="X501" s="1684" t="s">
        <v>4700</v>
      </c>
      <c r="Y501" s="362" t="s">
        <v>163</v>
      </c>
      <c r="Z501" s="395">
        <v>0.85</v>
      </c>
      <c r="AA501" s="355"/>
      <c r="AB501" s="247"/>
      <c r="AC501" s="247"/>
      <c r="AD501" s="391">
        <f>ROUND(ROUND(ROUND(H440*P$476,0)*T500,0)*Z501,0)</f>
        <v>150</v>
      </c>
      <c r="AE501" s="268"/>
    </row>
    <row r="502" spans="1:31" ht="17.100000000000001" customHeight="1">
      <c r="A502" s="243">
        <v>61</v>
      </c>
      <c r="B502" s="243">
        <v>9514</v>
      </c>
      <c r="C502" s="870" t="s">
        <v>9070</v>
      </c>
      <c r="D502" s="792"/>
      <c r="E502" s="792"/>
      <c r="F502" s="794"/>
      <c r="G502" s="528"/>
      <c r="H502" s="528"/>
      <c r="I502" s="794"/>
      <c r="J502" s="604"/>
      <c r="K502" s="605"/>
      <c r="L502" s="518"/>
      <c r="M502" s="799"/>
      <c r="N502" s="517"/>
      <c r="O502" s="517"/>
      <c r="P502" s="518"/>
      <c r="Q502" s="797"/>
      <c r="R502" s="1620"/>
      <c r="S502" s="643"/>
      <c r="T502" s="643"/>
      <c r="U502" s="778"/>
      <c r="V502" s="525"/>
      <c r="W502" s="539"/>
      <c r="X502" s="1651"/>
      <c r="Y502" s="512"/>
      <c r="Z502" s="368"/>
      <c r="AA502" s="762" t="s">
        <v>167</v>
      </c>
      <c r="AB502" s="354">
        <v>5</v>
      </c>
      <c r="AC502" s="763" t="s">
        <v>168</v>
      </c>
      <c r="AD502" s="391">
        <f>ROUND(ROUND(ROUND(H440*P$476,0)*T500,0)*Z501,0)-AB502</f>
        <v>145</v>
      </c>
      <c r="AE502" s="268"/>
    </row>
    <row r="503" spans="1:31" ht="17.100000000000001" customHeight="1">
      <c r="A503" s="243">
        <v>61</v>
      </c>
      <c r="B503" s="243">
        <v>9515</v>
      </c>
      <c r="C503" s="870" t="s">
        <v>9071</v>
      </c>
      <c r="D503" s="792"/>
      <c r="E503" s="792"/>
      <c r="F503" s="794"/>
      <c r="G503" s="528"/>
      <c r="H503" s="528"/>
      <c r="I503" s="794"/>
      <c r="J503" s="604"/>
      <c r="K503" s="605"/>
      <c r="L503" s="518"/>
      <c r="M503" s="799"/>
      <c r="N503" s="517"/>
      <c r="O503" s="517"/>
      <c r="P503" s="518"/>
      <c r="Q503" s="798"/>
      <c r="R503" s="530"/>
      <c r="S503" s="530"/>
      <c r="T503" s="530"/>
      <c r="U503" s="1580" t="s">
        <v>4703</v>
      </c>
      <c r="V503" s="362" t="s">
        <v>163</v>
      </c>
      <c r="W503" s="356">
        <v>0.7</v>
      </c>
      <c r="X503" s="523"/>
      <c r="Y503" s="524"/>
      <c r="Z503" s="642"/>
      <c r="AA503" s="247"/>
      <c r="AB503" s="247"/>
      <c r="AC503" s="247"/>
      <c r="AD503" s="391">
        <f>ROUND(ROUND(ROUND(H440*P$476,0)*T500,0)*W503,0)</f>
        <v>123</v>
      </c>
      <c r="AE503" s="268"/>
    </row>
    <row r="504" spans="1:31" ht="17.100000000000001" customHeight="1">
      <c r="A504" s="243">
        <v>61</v>
      </c>
      <c r="B504" s="243">
        <v>9516</v>
      </c>
      <c r="C504" s="870" t="s">
        <v>9072</v>
      </c>
      <c r="D504" s="792"/>
      <c r="E504" s="792"/>
      <c r="F504" s="794"/>
      <c r="G504" s="528"/>
      <c r="H504" s="528"/>
      <c r="I504" s="794"/>
      <c r="J504" s="604"/>
      <c r="K504" s="605"/>
      <c r="L504" s="518"/>
      <c r="M504" s="799"/>
      <c r="N504" s="517"/>
      <c r="O504" s="517"/>
      <c r="P504" s="518"/>
      <c r="Q504" s="798"/>
      <c r="R504" s="530"/>
      <c r="S504" s="530"/>
      <c r="T504" s="530"/>
      <c r="U504" s="1620"/>
      <c r="V504" s="643"/>
      <c r="W504" s="365"/>
      <c r="X504" s="319"/>
      <c r="Y504" s="288"/>
      <c r="Z504" s="526"/>
      <c r="AA504" s="762" t="s">
        <v>167</v>
      </c>
      <c r="AB504" s="354">
        <v>5</v>
      </c>
      <c r="AC504" s="763" t="s">
        <v>168</v>
      </c>
      <c r="AD504" s="391">
        <f>ROUND(ROUND(ROUND(H440*P$476,0)*T500,0)*W503,0)-AB504</f>
        <v>118</v>
      </c>
      <c r="AE504" s="268"/>
    </row>
    <row r="505" spans="1:31" ht="17.100000000000001" customHeight="1">
      <c r="A505" s="243">
        <v>61</v>
      </c>
      <c r="B505" s="243">
        <v>9517</v>
      </c>
      <c r="C505" s="870" t="s">
        <v>9073</v>
      </c>
      <c r="D505" s="792"/>
      <c r="E505" s="792"/>
      <c r="F505" s="794"/>
      <c r="G505" s="528"/>
      <c r="H505" s="528"/>
      <c r="I505" s="794"/>
      <c r="J505" s="604"/>
      <c r="K505" s="605"/>
      <c r="L505" s="518"/>
      <c r="M505" s="799"/>
      <c r="N505" s="517"/>
      <c r="O505" s="517"/>
      <c r="P505" s="518"/>
      <c r="Q505" s="799"/>
      <c r="R505" s="643"/>
      <c r="S505" s="1644"/>
      <c r="T505" s="1644"/>
      <c r="U505" s="1620"/>
      <c r="V505" s="779"/>
      <c r="W505" s="780"/>
      <c r="X505" s="1684" t="s">
        <v>4700</v>
      </c>
      <c r="Y505" s="362" t="s">
        <v>163</v>
      </c>
      <c r="Z505" s="395">
        <v>0.85</v>
      </c>
      <c r="AA505" s="355"/>
      <c r="AB505" s="247"/>
      <c r="AC505" s="247"/>
      <c r="AD505" s="391">
        <f>ROUND(ROUND(ROUND(ROUND(H440*P$476,0)*T500,0)*W503,0)*Z505,0)</f>
        <v>105</v>
      </c>
      <c r="AE505" s="268"/>
    </row>
    <row r="506" spans="1:31" ht="17.100000000000001" customHeight="1">
      <c r="A506" s="243">
        <v>61</v>
      </c>
      <c r="B506" s="243">
        <v>9518</v>
      </c>
      <c r="C506" s="870" t="s">
        <v>9074</v>
      </c>
      <c r="D506" s="792"/>
      <c r="E506" s="792"/>
      <c r="F506" s="794"/>
      <c r="G506" s="528"/>
      <c r="H506" s="528"/>
      <c r="I506" s="794"/>
      <c r="J506" s="604"/>
      <c r="K506" s="605"/>
      <c r="L506" s="518"/>
      <c r="M506" s="799"/>
      <c r="N506" s="517"/>
      <c r="O506" s="517"/>
      <c r="P506" s="518"/>
      <c r="Q506" s="799"/>
      <c r="R506" s="643"/>
      <c r="S506" s="643"/>
      <c r="T506" s="643"/>
      <c r="U506" s="781"/>
      <c r="V506" s="537"/>
      <c r="W506" s="783"/>
      <c r="X506" s="1651"/>
      <c r="Y506" s="512"/>
      <c r="Z506" s="368"/>
      <c r="AA506" s="762" t="s">
        <v>167</v>
      </c>
      <c r="AB506" s="354">
        <v>5</v>
      </c>
      <c r="AC506" s="763" t="s">
        <v>168</v>
      </c>
      <c r="AD506" s="391">
        <f>ROUND(ROUND(ROUND(ROUND(H440*P$476,0)*T500,0)*W503,0)*Z505,0)-AB506</f>
        <v>100</v>
      </c>
      <c r="AE506" s="268"/>
    </row>
    <row r="507" spans="1:31" ht="17.100000000000001" customHeight="1">
      <c r="A507" s="243">
        <v>61</v>
      </c>
      <c r="B507" s="243">
        <v>9519</v>
      </c>
      <c r="C507" s="870" t="s">
        <v>9075</v>
      </c>
      <c r="D507" s="792"/>
      <c r="E507" s="792"/>
      <c r="F507" s="794"/>
      <c r="G507" s="528"/>
      <c r="H507" s="528"/>
      <c r="I507" s="794"/>
      <c r="J507" s="604"/>
      <c r="K507" s="605"/>
      <c r="L507" s="518"/>
      <c r="M507" s="799"/>
      <c r="N507" s="517"/>
      <c r="O507" s="517"/>
      <c r="P507" s="518"/>
      <c r="Q507" s="798"/>
      <c r="R507" s="643"/>
      <c r="S507" s="1646"/>
      <c r="T507" s="1647"/>
      <c r="U507" s="1580" t="s">
        <v>4708</v>
      </c>
      <c r="V507" s="643" t="s">
        <v>163</v>
      </c>
      <c r="W507" s="365">
        <v>0.85</v>
      </c>
      <c r="X507" s="523"/>
      <c r="Y507" s="524"/>
      <c r="Z507" s="642"/>
      <c r="AA507" s="247"/>
      <c r="AB507" s="247"/>
      <c r="AC507" s="247"/>
      <c r="AD507" s="391">
        <f>ROUND(ROUND(ROUND(H440*P$476,0)*T500,0)*W507,0)</f>
        <v>150</v>
      </c>
      <c r="AE507" s="268"/>
    </row>
    <row r="508" spans="1:31" ht="17.100000000000001" customHeight="1">
      <c r="A508" s="243">
        <v>61</v>
      </c>
      <c r="B508" s="243">
        <v>9520</v>
      </c>
      <c r="C508" s="870" t="s">
        <v>9076</v>
      </c>
      <c r="D508" s="792"/>
      <c r="E508" s="792"/>
      <c r="F508" s="794"/>
      <c r="G508" s="528"/>
      <c r="H508" s="528"/>
      <c r="I508" s="794"/>
      <c r="J508" s="604"/>
      <c r="K508" s="605"/>
      <c r="L508" s="518"/>
      <c r="M508" s="799"/>
      <c r="N508" s="517"/>
      <c r="O508" s="517"/>
      <c r="P508" s="518"/>
      <c r="Q508" s="798"/>
      <c r="R508" s="643"/>
      <c r="S508" s="365"/>
      <c r="T508" s="365"/>
      <c r="U508" s="1620"/>
      <c r="V508" s="643"/>
      <c r="W508" s="365"/>
      <c r="X508" s="319"/>
      <c r="Y508" s="288"/>
      <c r="Z508" s="526"/>
      <c r="AA508" s="762" t="s">
        <v>167</v>
      </c>
      <c r="AB508" s="354">
        <v>5</v>
      </c>
      <c r="AC508" s="763" t="s">
        <v>168</v>
      </c>
      <c r="AD508" s="391">
        <f>ROUND(ROUND(ROUND(H440*P$476,0)*T500,0)*W507,0)-AB508</f>
        <v>145</v>
      </c>
      <c r="AE508" s="268"/>
    </row>
    <row r="509" spans="1:31" ht="17.100000000000001" customHeight="1">
      <c r="A509" s="243">
        <v>61</v>
      </c>
      <c r="B509" s="243">
        <v>9521</v>
      </c>
      <c r="C509" s="870" t="s">
        <v>9077</v>
      </c>
      <c r="D509" s="792"/>
      <c r="E509" s="792"/>
      <c r="F509" s="794"/>
      <c r="G509" s="528"/>
      <c r="H509" s="528"/>
      <c r="I509" s="794"/>
      <c r="J509" s="604"/>
      <c r="K509" s="605"/>
      <c r="L509" s="518"/>
      <c r="M509" s="799"/>
      <c r="N509" s="517"/>
      <c r="O509" s="517"/>
      <c r="P509" s="518"/>
      <c r="Q509" s="799"/>
      <c r="R509" s="643"/>
      <c r="S509" s="365"/>
      <c r="T509" s="365"/>
      <c r="U509" s="1620"/>
      <c r="V509" s="779"/>
      <c r="W509" s="780"/>
      <c r="X509" s="1684" t="s">
        <v>4700</v>
      </c>
      <c r="Y509" s="362" t="s">
        <v>163</v>
      </c>
      <c r="Z509" s="395">
        <v>0.85</v>
      </c>
      <c r="AA509" s="355"/>
      <c r="AB509" s="247"/>
      <c r="AC509" s="247"/>
      <c r="AD509" s="391">
        <f>ROUND(ROUND(ROUND(ROUND(H440*P$476,0)*T500,0)*W507,0)*Z509,0)</f>
        <v>128</v>
      </c>
      <c r="AE509" s="268"/>
    </row>
    <row r="510" spans="1:31" ht="17.100000000000001" customHeight="1">
      <c r="A510" s="243">
        <v>61</v>
      </c>
      <c r="B510" s="243">
        <v>9522</v>
      </c>
      <c r="C510" s="870" t="s">
        <v>9078</v>
      </c>
      <c r="D510" s="792"/>
      <c r="E510" s="792"/>
      <c r="F510" s="794"/>
      <c r="G510" s="528"/>
      <c r="H510" s="528"/>
      <c r="I510" s="794"/>
      <c r="J510" s="604"/>
      <c r="K510" s="605"/>
      <c r="L510" s="518"/>
      <c r="M510" s="799"/>
      <c r="N510" s="517"/>
      <c r="O510" s="517"/>
      <c r="P510" s="518"/>
      <c r="Q510" s="506"/>
      <c r="R510" s="788"/>
      <c r="S510" s="512"/>
      <c r="T510" s="789"/>
      <c r="U510" s="1642"/>
      <c r="V510" s="537"/>
      <c r="W510" s="783"/>
      <c r="X510" s="1651"/>
      <c r="Y510" s="512"/>
      <c r="Z510" s="368"/>
      <c r="AA510" s="762" t="s">
        <v>167</v>
      </c>
      <c r="AB510" s="354">
        <v>5</v>
      </c>
      <c r="AC510" s="763" t="s">
        <v>168</v>
      </c>
      <c r="AD510" s="391">
        <f>ROUND(ROUND(ROUND(ROUND(H440*P$476,0)*T500,0)*W507,0)*Z509,0)-AB510</f>
        <v>123</v>
      </c>
      <c r="AE510" s="268"/>
    </row>
    <row r="511" spans="1:31" ht="17.100000000000001" customHeight="1">
      <c r="A511" s="243">
        <v>61</v>
      </c>
      <c r="B511" s="243">
        <v>9523</v>
      </c>
      <c r="C511" s="870" t="s">
        <v>9079</v>
      </c>
      <c r="D511" s="792"/>
      <c r="E511" s="792"/>
      <c r="F511" s="794"/>
      <c r="G511" s="528"/>
      <c r="H511" s="528"/>
      <c r="I511" s="794"/>
      <c r="J511" s="1622" t="s">
        <v>5845</v>
      </c>
      <c r="K511" s="800"/>
      <c r="L511" s="877"/>
      <c r="M511" s="1606" t="s">
        <v>8647</v>
      </c>
      <c r="N511" s="1687" t="s">
        <v>162</v>
      </c>
      <c r="O511" s="524"/>
      <c r="P511" s="524"/>
      <c r="Q511" s="516"/>
      <c r="R511" s="517"/>
      <c r="S511" s="517"/>
      <c r="T511" s="517"/>
      <c r="U511" s="777"/>
      <c r="V511" s="529"/>
      <c r="W511" s="517"/>
      <c r="X511" s="523"/>
      <c r="Y511" s="524"/>
      <c r="Z511" s="642"/>
      <c r="AA511" s="247"/>
      <c r="AB511" s="247"/>
      <c r="AC511" s="247"/>
      <c r="AD511" s="391">
        <f>ROUND(ROUND(H440+K512,0)*P$512,0)</f>
        <v>501</v>
      </c>
      <c r="AE511" s="268"/>
    </row>
    <row r="512" spans="1:31" ht="17.100000000000001" customHeight="1">
      <c r="A512" s="243">
        <v>61</v>
      </c>
      <c r="B512" s="243">
        <v>9524</v>
      </c>
      <c r="C512" s="870" t="s">
        <v>9080</v>
      </c>
      <c r="D512" s="793"/>
      <c r="E512" s="793"/>
      <c r="F512" s="522"/>
      <c r="G512" s="521"/>
      <c r="H512" s="521"/>
      <c r="I512" s="522"/>
      <c r="J512" s="1624"/>
      <c r="K512" s="643">
        <v>12</v>
      </c>
      <c r="L512" s="880" t="s">
        <v>16</v>
      </c>
      <c r="M512" s="1693"/>
      <c r="N512" s="1688"/>
      <c r="O512" s="643" t="s">
        <v>163</v>
      </c>
      <c r="P512" s="365">
        <v>0.7</v>
      </c>
      <c r="Q512" s="516"/>
      <c r="R512" s="517"/>
      <c r="S512" s="517"/>
      <c r="T512" s="517"/>
      <c r="U512" s="777"/>
      <c r="V512" s="529"/>
      <c r="W512" s="517"/>
      <c r="X512" s="516"/>
      <c r="Y512" s="517"/>
      <c r="Z512" s="526"/>
      <c r="AA512" s="762" t="s">
        <v>167</v>
      </c>
      <c r="AB512" s="354">
        <v>5</v>
      </c>
      <c r="AC512" s="763" t="s">
        <v>168</v>
      </c>
      <c r="AD512" s="391">
        <f>ROUND(ROUND(H440+K512,0)*P$512,0)-AB512</f>
        <v>496</v>
      </c>
      <c r="AE512" s="268"/>
    </row>
    <row r="513" spans="1:31" ht="17.100000000000001" customHeight="1">
      <c r="A513" s="243">
        <v>61</v>
      </c>
      <c r="B513" s="243">
        <v>9525</v>
      </c>
      <c r="C513" s="870" t="s">
        <v>9081</v>
      </c>
      <c r="D513" s="793"/>
      <c r="E513" s="793"/>
      <c r="F513" s="522"/>
      <c r="G513" s="521"/>
      <c r="H513" s="521"/>
      <c r="I513" s="522"/>
      <c r="J513" s="1624"/>
      <c r="K513" s="605"/>
      <c r="L513" s="518"/>
      <c r="M513" s="1693"/>
      <c r="N513" s="1688"/>
      <c r="O513" s="517"/>
      <c r="P513" s="518"/>
      <c r="Q513" s="516"/>
      <c r="R513" s="517"/>
      <c r="S513" s="517"/>
      <c r="T513" s="517"/>
      <c r="U513" s="777"/>
      <c r="V513" s="529"/>
      <c r="W513" s="518"/>
      <c r="X513" s="1684" t="s">
        <v>4700</v>
      </c>
      <c r="Y513" s="362" t="s">
        <v>163</v>
      </c>
      <c r="Z513" s="395">
        <v>0.85</v>
      </c>
      <c r="AA513" s="355"/>
      <c r="AB513" s="247"/>
      <c r="AC513" s="247"/>
      <c r="AD513" s="391">
        <f>ROUND(ROUND(ROUND(H440+K512,0)*P$512,0)*Z513,0)</f>
        <v>426</v>
      </c>
      <c r="AE513" s="268"/>
    </row>
    <row r="514" spans="1:31" ht="17.100000000000001" customHeight="1">
      <c r="A514" s="243">
        <v>61</v>
      </c>
      <c r="B514" s="243">
        <v>9526</v>
      </c>
      <c r="C514" s="870" t="s">
        <v>9082</v>
      </c>
      <c r="D514" s="793"/>
      <c r="E514" s="793"/>
      <c r="F514" s="794"/>
      <c r="G514" s="528"/>
      <c r="H514" s="528"/>
      <c r="I514" s="794"/>
      <c r="J514" s="1624"/>
      <c r="K514" s="605"/>
      <c r="L514" s="518"/>
      <c r="M514" s="1693"/>
      <c r="N514" s="1688"/>
      <c r="O514" s="517"/>
      <c r="P514" s="518"/>
      <c r="Q514" s="516"/>
      <c r="R514" s="517"/>
      <c r="S514" s="517"/>
      <c r="T514" s="517"/>
      <c r="U514" s="778"/>
      <c r="V514" s="539"/>
      <c r="W514" s="526"/>
      <c r="X514" s="1651"/>
      <c r="Y514" s="512"/>
      <c r="Z514" s="368"/>
      <c r="AA514" s="762" t="s">
        <v>167</v>
      </c>
      <c r="AB514" s="354">
        <v>5</v>
      </c>
      <c r="AC514" s="763" t="s">
        <v>168</v>
      </c>
      <c r="AD514" s="391">
        <f>ROUND(ROUND(ROUND(H440+K512,0)*P$512,0)*Z513,0)-AB514</f>
        <v>421</v>
      </c>
      <c r="AE514" s="268"/>
    </row>
    <row r="515" spans="1:31" ht="17.100000000000001" customHeight="1">
      <c r="A515" s="243">
        <v>61</v>
      </c>
      <c r="B515" s="243">
        <v>9527</v>
      </c>
      <c r="C515" s="870" t="s">
        <v>9083</v>
      </c>
      <c r="D515" s="793"/>
      <c r="E515" s="793"/>
      <c r="F515" s="794"/>
      <c r="G515" s="528"/>
      <c r="H515" s="528"/>
      <c r="I515" s="794"/>
      <c r="J515" s="604"/>
      <c r="K515" s="605"/>
      <c r="L515" s="518"/>
      <c r="M515" s="1693"/>
      <c r="N515" s="517"/>
      <c r="O515" s="517"/>
      <c r="P515" s="518"/>
      <c r="Q515" s="516"/>
      <c r="R515" s="517"/>
      <c r="S515" s="517"/>
      <c r="T515" s="517"/>
      <c r="U515" s="1580" t="s">
        <v>4703</v>
      </c>
      <c r="V515" s="362" t="s">
        <v>163</v>
      </c>
      <c r="W515" s="356">
        <v>0.7</v>
      </c>
      <c r="X515" s="523"/>
      <c r="Y515" s="524"/>
      <c r="Z515" s="642"/>
      <c r="AA515" s="247"/>
      <c r="AB515" s="247"/>
      <c r="AC515" s="247"/>
      <c r="AD515" s="391">
        <f>ROUND(ROUND(ROUND(H440+K512,0)*P$512,0)*W515,0)</f>
        <v>351</v>
      </c>
      <c r="AE515" s="268"/>
    </row>
    <row r="516" spans="1:31" ht="17.100000000000001" customHeight="1">
      <c r="A516" s="243">
        <v>61</v>
      </c>
      <c r="B516" s="243">
        <v>9528</v>
      </c>
      <c r="C516" s="870" t="s">
        <v>9084</v>
      </c>
      <c r="D516" s="793"/>
      <c r="E516" s="793"/>
      <c r="F516" s="794"/>
      <c r="G516" s="528"/>
      <c r="H516" s="517"/>
      <c r="I516" s="538"/>
      <c r="J516" s="604"/>
      <c r="K516" s="605"/>
      <c r="L516" s="518"/>
      <c r="M516" s="1693"/>
      <c r="N516" s="517"/>
      <c r="O516" s="517"/>
      <c r="P516" s="518"/>
      <c r="Q516" s="516"/>
      <c r="R516" s="517"/>
      <c r="S516" s="517"/>
      <c r="T516" s="517"/>
      <c r="U516" s="1620"/>
      <c r="V516" s="643"/>
      <c r="W516" s="365"/>
      <c r="X516" s="319"/>
      <c r="Y516" s="288"/>
      <c r="Z516" s="526"/>
      <c r="AA516" s="762" t="s">
        <v>167</v>
      </c>
      <c r="AB516" s="354">
        <v>5</v>
      </c>
      <c r="AC516" s="763" t="s">
        <v>168</v>
      </c>
      <c r="AD516" s="391">
        <f>ROUND(ROUND(ROUND(H440+K512,0)*P$512,0)*W515,0)-AB516</f>
        <v>346</v>
      </c>
      <c r="AE516" s="268"/>
    </row>
    <row r="517" spans="1:31" ht="17.100000000000001" customHeight="1">
      <c r="A517" s="243">
        <v>61</v>
      </c>
      <c r="B517" s="243">
        <v>9529</v>
      </c>
      <c r="C517" s="870" t="s">
        <v>9085</v>
      </c>
      <c r="D517" s="792"/>
      <c r="E517" s="793"/>
      <c r="F517" s="795"/>
      <c r="G517" s="796"/>
      <c r="H517" s="517"/>
      <c r="I517" s="538"/>
      <c r="J517" s="604"/>
      <c r="K517" s="605"/>
      <c r="L517" s="518"/>
      <c r="M517" s="1693"/>
      <c r="N517" s="517"/>
      <c r="O517" s="517"/>
      <c r="P517" s="518"/>
      <c r="Q517" s="516"/>
      <c r="R517" s="517"/>
      <c r="S517" s="517"/>
      <c r="T517" s="517"/>
      <c r="U517" s="1620"/>
      <c r="V517" s="779"/>
      <c r="W517" s="780"/>
      <c r="X517" s="1684" t="s">
        <v>4700</v>
      </c>
      <c r="Y517" s="362" t="s">
        <v>163</v>
      </c>
      <c r="Z517" s="395">
        <v>0.85</v>
      </c>
      <c r="AA517" s="355"/>
      <c r="AB517" s="247"/>
      <c r="AC517" s="247"/>
      <c r="AD517" s="391">
        <f>ROUND(ROUND(ROUND(ROUND(H440+K512,0)*P$512,0)*W515,0)*Z517,0)</f>
        <v>298</v>
      </c>
      <c r="AE517" s="268"/>
    </row>
    <row r="518" spans="1:31" ht="17.100000000000001" customHeight="1">
      <c r="A518" s="243">
        <v>61</v>
      </c>
      <c r="B518" s="243">
        <v>9530</v>
      </c>
      <c r="C518" s="870" t="s">
        <v>9086</v>
      </c>
      <c r="D518" s="792"/>
      <c r="E518" s="793"/>
      <c r="F518" s="795"/>
      <c r="G518" s="796"/>
      <c r="H518" s="517"/>
      <c r="I518" s="538"/>
      <c r="J518" s="604"/>
      <c r="K518" s="605"/>
      <c r="L518" s="518"/>
      <c r="M518" s="1693"/>
      <c r="N518" s="517"/>
      <c r="O518" s="517"/>
      <c r="P518" s="518"/>
      <c r="Q518" s="516"/>
      <c r="R518" s="517"/>
      <c r="S518" s="517"/>
      <c r="T518" s="517"/>
      <c r="U518" s="781"/>
      <c r="V518" s="537"/>
      <c r="W518" s="783"/>
      <c r="X518" s="1651"/>
      <c r="Y518" s="512"/>
      <c r="Z518" s="368"/>
      <c r="AA518" s="762" t="s">
        <v>167</v>
      </c>
      <c r="AB518" s="354">
        <v>5</v>
      </c>
      <c r="AC518" s="763" t="s">
        <v>168</v>
      </c>
      <c r="AD518" s="391">
        <f>ROUND(ROUND(ROUND(ROUND(H440+K512,0)*P$512,0)*W515,0)*Z517,0)-AB518</f>
        <v>293</v>
      </c>
      <c r="AE518" s="268"/>
    </row>
    <row r="519" spans="1:31" ht="17.100000000000001" customHeight="1">
      <c r="A519" s="243">
        <v>61</v>
      </c>
      <c r="B519" s="243">
        <v>9531</v>
      </c>
      <c r="C519" s="870" t="s">
        <v>9087</v>
      </c>
      <c r="D519" s="792"/>
      <c r="E519" s="793"/>
      <c r="F519" s="795"/>
      <c r="G519" s="796"/>
      <c r="H519" s="517"/>
      <c r="I519" s="538"/>
      <c r="J519" s="604"/>
      <c r="K519" s="605"/>
      <c r="L519" s="518"/>
      <c r="M519" s="1693"/>
      <c r="N519" s="517"/>
      <c r="O519" s="517"/>
      <c r="P519" s="518"/>
      <c r="Q519" s="516"/>
      <c r="R519" s="517"/>
      <c r="S519" s="517"/>
      <c r="T519" s="518"/>
      <c r="U519" s="1580" t="s">
        <v>4708</v>
      </c>
      <c r="V519" s="643" t="s">
        <v>163</v>
      </c>
      <c r="W519" s="365">
        <v>0.85</v>
      </c>
      <c r="X519" s="523"/>
      <c r="Y519" s="524"/>
      <c r="Z519" s="642"/>
      <c r="AA519" s="247"/>
      <c r="AB519" s="247"/>
      <c r="AC519" s="247"/>
      <c r="AD519" s="391">
        <f>ROUND(ROUND(ROUND(H440+K512,0)*P$512,0)*W519,0)</f>
        <v>426</v>
      </c>
      <c r="AE519" s="268"/>
    </row>
    <row r="520" spans="1:31" ht="17.100000000000001" customHeight="1">
      <c r="A520" s="243">
        <v>61</v>
      </c>
      <c r="B520" s="243">
        <v>9532</v>
      </c>
      <c r="C520" s="870" t="s">
        <v>9088</v>
      </c>
      <c r="D520" s="792"/>
      <c r="E520" s="793"/>
      <c r="F520" s="795"/>
      <c r="G520" s="796"/>
      <c r="H520" s="517"/>
      <c r="I520" s="538"/>
      <c r="J520" s="604"/>
      <c r="K520" s="605"/>
      <c r="L520" s="518"/>
      <c r="M520" s="799"/>
      <c r="N520" s="517"/>
      <c r="O520" s="517"/>
      <c r="P520" s="518"/>
      <c r="Q520" s="516"/>
      <c r="R520" s="517"/>
      <c r="S520" s="517"/>
      <c r="T520" s="517"/>
      <c r="U520" s="1620"/>
      <c r="V520" s="643"/>
      <c r="W520" s="365"/>
      <c r="X520" s="319"/>
      <c r="Y520" s="288"/>
      <c r="Z520" s="526"/>
      <c r="AA520" s="762" t="s">
        <v>167</v>
      </c>
      <c r="AB520" s="354">
        <v>5</v>
      </c>
      <c r="AC520" s="763" t="s">
        <v>168</v>
      </c>
      <c r="AD520" s="391">
        <f>ROUND(ROUND(ROUND(H440+K512,0)*P$512,0)*W519,0)-AB520</f>
        <v>421</v>
      </c>
      <c r="AE520" s="268"/>
    </row>
    <row r="521" spans="1:31" ht="17.100000000000001" customHeight="1">
      <c r="A521" s="243">
        <v>61</v>
      </c>
      <c r="B521" s="243">
        <v>9533</v>
      </c>
      <c r="C521" s="870" t="s">
        <v>9089</v>
      </c>
      <c r="D521" s="792"/>
      <c r="E521" s="793"/>
      <c r="F521" s="794"/>
      <c r="G521" s="528"/>
      <c r="H521" s="528"/>
      <c r="I521" s="794"/>
      <c r="J521" s="604"/>
      <c r="K521" s="605"/>
      <c r="L521" s="518"/>
      <c r="M521" s="799"/>
      <c r="N521" s="517"/>
      <c r="O521" s="517"/>
      <c r="P521" s="518"/>
      <c r="Q521" s="516"/>
      <c r="R521" s="517"/>
      <c r="S521" s="517"/>
      <c r="T521" s="517"/>
      <c r="U521" s="1620"/>
      <c r="V521" s="779"/>
      <c r="W521" s="780"/>
      <c r="X521" s="1684" t="s">
        <v>4700</v>
      </c>
      <c r="Y521" s="362" t="s">
        <v>163</v>
      </c>
      <c r="Z521" s="395">
        <v>0.85</v>
      </c>
      <c r="AA521" s="355"/>
      <c r="AB521" s="247"/>
      <c r="AC521" s="247"/>
      <c r="AD521" s="391">
        <f>ROUND(ROUND(ROUND(ROUND(H440+K512,0)*P$512,0)*W519,0)*Z521,0)</f>
        <v>362</v>
      </c>
      <c r="AE521" s="268"/>
    </row>
    <row r="522" spans="1:31" ht="17.100000000000001" customHeight="1">
      <c r="A522" s="243">
        <v>61</v>
      </c>
      <c r="B522" s="243">
        <v>9534</v>
      </c>
      <c r="C522" s="870" t="s">
        <v>9090</v>
      </c>
      <c r="D522" s="792"/>
      <c r="E522" s="793"/>
      <c r="F522" s="794"/>
      <c r="G522" s="528"/>
      <c r="H522" s="528"/>
      <c r="I522" s="794"/>
      <c r="J522" s="604"/>
      <c r="K522" s="605"/>
      <c r="L522" s="518"/>
      <c r="M522" s="799"/>
      <c r="N522" s="517"/>
      <c r="O522" s="517"/>
      <c r="P522" s="518"/>
      <c r="Q522" s="319"/>
      <c r="R522" s="288"/>
      <c r="S522" s="288"/>
      <c r="T522" s="288"/>
      <c r="U522" s="1642"/>
      <c r="V522" s="537"/>
      <c r="W522" s="783"/>
      <c r="X522" s="1651"/>
      <c r="Y522" s="512"/>
      <c r="Z522" s="368"/>
      <c r="AA522" s="762" t="s">
        <v>167</v>
      </c>
      <c r="AB522" s="354">
        <v>5</v>
      </c>
      <c r="AC522" s="763" t="s">
        <v>168</v>
      </c>
      <c r="AD522" s="391">
        <f>ROUND(ROUND(ROUND(ROUND(H440+K512,0)*P$512,0)*W519,0)*Z521,0)-AB522</f>
        <v>357</v>
      </c>
      <c r="AE522" s="268"/>
    </row>
    <row r="523" spans="1:31" ht="17.100000000000001" customHeight="1">
      <c r="A523" s="243">
        <v>61</v>
      </c>
      <c r="B523" s="243">
        <v>9535</v>
      </c>
      <c r="C523" s="870" t="s">
        <v>9091</v>
      </c>
      <c r="D523" s="792"/>
      <c r="E523" s="792"/>
      <c r="F523" s="794"/>
      <c r="G523" s="528"/>
      <c r="H523" s="528"/>
      <c r="I523" s="794"/>
      <c r="J523" s="604"/>
      <c r="K523" s="605"/>
      <c r="L523" s="518"/>
      <c r="M523" s="799"/>
      <c r="N523" s="517"/>
      <c r="O523" s="517"/>
      <c r="P523" s="518"/>
      <c r="Q523" s="1536" t="s">
        <v>4713</v>
      </c>
      <c r="R523" s="1580" t="s">
        <v>162</v>
      </c>
      <c r="S523" s="775"/>
      <c r="T523" s="775"/>
      <c r="U523" s="359"/>
      <c r="V523" s="360"/>
      <c r="W523" s="361"/>
      <c r="X523" s="523"/>
      <c r="Y523" s="524"/>
      <c r="Z523" s="642"/>
      <c r="AA523" s="247"/>
      <c r="AB523" s="247"/>
      <c r="AC523" s="247"/>
      <c r="AD523" s="391">
        <f>ROUND(ROUND(ROUND(H440+K512,0)*P$512,0)*T524,0)</f>
        <v>351</v>
      </c>
      <c r="AE523" s="268"/>
    </row>
    <row r="524" spans="1:31" ht="17.100000000000001" customHeight="1">
      <c r="A524" s="243">
        <v>61</v>
      </c>
      <c r="B524" s="243">
        <v>9536</v>
      </c>
      <c r="C524" s="870" t="s">
        <v>9092</v>
      </c>
      <c r="D524" s="792"/>
      <c r="E524" s="792"/>
      <c r="F524" s="794"/>
      <c r="G524" s="528"/>
      <c r="H524" s="528"/>
      <c r="I524" s="794"/>
      <c r="J524" s="604"/>
      <c r="K524" s="605"/>
      <c r="L524" s="518"/>
      <c r="M524" s="799"/>
      <c r="N524" s="517"/>
      <c r="O524" s="517"/>
      <c r="P524" s="518"/>
      <c r="Q524" s="1648"/>
      <c r="R524" s="1620"/>
      <c r="S524" s="643" t="s">
        <v>163</v>
      </c>
      <c r="T524" s="365">
        <v>0.7</v>
      </c>
      <c r="U524" s="777"/>
      <c r="V524" s="639"/>
      <c r="W524" s="529"/>
      <c r="X524" s="516"/>
      <c r="Y524" s="517"/>
      <c r="Z524" s="526"/>
      <c r="AA524" s="762" t="s">
        <v>167</v>
      </c>
      <c r="AB524" s="354">
        <v>5</v>
      </c>
      <c r="AC524" s="763" t="s">
        <v>168</v>
      </c>
      <c r="AD524" s="391">
        <f>ROUND(ROUND(ROUND(H440+K512,0)*P$512,0)*T524,0)-AB524</f>
        <v>346</v>
      </c>
      <c r="AE524" s="268"/>
    </row>
    <row r="525" spans="1:31" ht="17.100000000000001" customHeight="1">
      <c r="A525" s="243">
        <v>61</v>
      </c>
      <c r="B525" s="243">
        <v>9537</v>
      </c>
      <c r="C525" s="870" t="s">
        <v>9093</v>
      </c>
      <c r="D525" s="792"/>
      <c r="E525" s="792"/>
      <c r="F525" s="794"/>
      <c r="G525" s="528"/>
      <c r="H525" s="528"/>
      <c r="I525" s="794"/>
      <c r="J525" s="604"/>
      <c r="K525" s="605"/>
      <c r="L525" s="518"/>
      <c r="M525" s="799"/>
      <c r="N525" s="517"/>
      <c r="O525" s="517"/>
      <c r="P525" s="518"/>
      <c r="Q525" s="1648"/>
      <c r="R525" s="1620"/>
      <c r="S525" s="530"/>
      <c r="T525" s="530"/>
      <c r="U525" s="777"/>
      <c r="V525" s="639"/>
      <c r="W525" s="529"/>
      <c r="X525" s="1684" t="s">
        <v>4700</v>
      </c>
      <c r="Y525" s="362" t="s">
        <v>163</v>
      </c>
      <c r="Z525" s="395">
        <v>0.85</v>
      </c>
      <c r="AA525" s="355"/>
      <c r="AB525" s="247"/>
      <c r="AC525" s="247"/>
      <c r="AD525" s="391">
        <f>ROUND(ROUND(ROUND(ROUND(H440+K512,0)*P$512,0)*T524,0)*Z525,0)</f>
        <v>298</v>
      </c>
      <c r="AE525" s="268"/>
    </row>
    <row r="526" spans="1:31" ht="17.100000000000001" customHeight="1">
      <c r="A526" s="243">
        <v>61</v>
      </c>
      <c r="B526" s="243">
        <v>9538</v>
      </c>
      <c r="C526" s="870" t="s">
        <v>9094</v>
      </c>
      <c r="D526" s="792"/>
      <c r="E526" s="792"/>
      <c r="F526" s="794"/>
      <c r="G526" s="528"/>
      <c r="H526" s="528"/>
      <c r="I526" s="794"/>
      <c r="J526" s="604"/>
      <c r="K526" s="605"/>
      <c r="L526" s="518"/>
      <c r="M526" s="799"/>
      <c r="N526" s="517"/>
      <c r="O526" s="517"/>
      <c r="P526" s="518"/>
      <c r="Q526" s="1648"/>
      <c r="R526" s="1620"/>
      <c r="S526" s="643"/>
      <c r="T526" s="643"/>
      <c r="U526" s="778"/>
      <c r="V526" s="525"/>
      <c r="W526" s="539"/>
      <c r="X526" s="1651"/>
      <c r="Y526" s="512"/>
      <c r="Z526" s="368"/>
      <c r="AA526" s="762" t="s">
        <v>167</v>
      </c>
      <c r="AB526" s="354">
        <v>5</v>
      </c>
      <c r="AC526" s="763" t="s">
        <v>168</v>
      </c>
      <c r="AD526" s="391">
        <f>ROUND(ROUND(ROUND(ROUND(H440+K512,0)*P$512,0)*T524,0)*Z525,0)-AB526</f>
        <v>293</v>
      </c>
      <c r="AE526" s="268"/>
    </row>
    <row r="527" spans="1:31" ht="17.100000000000001" customHeight="1">
      <c r="A527" s="243">
        <v>61</v>
      </c>
      <c r="B527" s="243">
        <v>9539</v>
      </c>
      <c r="C527" s="870" t="s">
        <v>9095</v>
      </c>
      <c r="D527" s="792"/>
      <c r="E527" s="792"/>
      <c r="F527" s="794"/>
      <c r="G527" s="528"/>
      <c r="H527" s="528"/>
      <c r="I527" s="794"/>
      <c r="J527" s="604"/>
      <c r="K527" s="605"/>
      <c r="L527" s="518"/>
      <c r="M527" s="799"/>
      <c r="N527" s="517"/>
      <c r="O527" s="517"/>
      <c r="P527" s="518"/>
      <c r="Q527" s="798"/>
      <c r="R527" s="530"/>
      <c r="S527" s="530"/>
      <c r="T527" s="530"/>
      <c r="U527" s="1580" t="s">
        <v>4703</v>
      </c>
      <c r="V527" s="362" t="s">
        <v>163</v>
      </c>
      <c r="W527" s="356">
        <v>0.7</v>
      </c>
      <c r="X527" s="523"/>
      <c r="Y527" s="524"/>
      <c r="Z527" s="642"/>
      <c r="AA527" s="247"/>
      <c r="AB527" s="247"/>
      <c r="AC527" s="247"/>
      <c r="AD527" s="391">
        <f>ROUND(ROUND(ROUND(ROUND(H440+K512,0)*P$512,0)*T524,0)*W527,0)</f>
        <v>246</v>
      </c>
      <c r="AE527" s="268"/>
    </row>
    <row r="528" spans="1:31" ht="17.100000000000001" customHeight="1">
      <c r="A528" s="243">
        <v>61</v>
      </c>
      <c r="B528" s="243">
        <v>9540</v>
      </c>
      <c r="C528" s="870" t="s">
        <v>9096</v>
      </c>
      <c r="D528" s="792"/>
      <c r="E528" s="792"/>
      <c r="F528" s="794"/>
      <c r="G528" s="528"/>
      <c r="H528" s="528"/>
      <c r="I528" s="794"/>
      <c r="J528" s="604"/>
      <c r="K528" s="605"/>
      <c r="L528" s="518"/>
      <c r="M528" s="799"/>
      <c r="N528" s="517"/>
      <c r="O528" s="517"/>
      <c r="P528" s="518"/>
      <c r="Q528" s="798"/>
      <c r="R528" s="530"/>
      <c r="S528" s="530"/>
      <c r="T528" s="530"/>
      <c r="U528" s="1620"/>
      <c r="V528" s="643"/>
      <c r="W528" s="365"/>
      <c r="X528" s="319"/>
      <c r="Y528" s="288"/>
      <c r="Z528" s="526"/>
      <c r="AA528" s="762" t="s">
        <v>167</v>
      </c>
      <c r="AB528" s="354">
        <v>5</v>
      </c>
      <c r="AC528" s="763" t="s">
        <v>168</v>
      </c>
      <c r="AD528" s="391">
        <f>ROUND(ROUND(ROUND(ROUND(H440+K512,0)*P$512,0)*T524,0)*W527,0)-AB528</f>
        <v>241</v>
      </c>
      <c r="AE528" s="268"/>
    </row>
    <row r="529" spans="1:31" ht="17.100000000000001" customHeight="1">
      <c r="A529" s="243">
        <v>61</v>
      </c>
      <c r="B529" s="243">
        <v>9541</v>
      </c>
      <c r="C529" s="870" t="s">
        <v>9097</v>
      </c>
      <c r="D529" s="792"/>
      <c r="E529" s="792"/>
      <c r="F529" s="794"/>
      <c r="G529" s="528"/>
      <c r="H529" s="528"/>
      <c r="I529" s="794"/>
      <c r="J529" s="604"/>
      <c r="K529" s="605"/>
      <c r="L529" s="518"/>
      <c r="M529" s="799"/>
      <c r="N529" s="517"/>
      <c r="O529" s="517"/>
      <c r="P529" s="518"/>
      <c r="Q529" s="799"/>
      <c r="R529" s="643"/>
      <c r="S529" s="1644"/>
      <c r="T529" s="1644"/>
      <c r="U529" s="1620"/>
      <c r="V529" s="779"/>
      <c r="W529" s="780"/>
      <c r="X529" s="1684" t="s">
        <v>4700</v>
      </c>
      <c r="Y529" s="362" t="s">
        <v>163</v>
      </c>
      <c r="Z529" s="395">
        <v>0.85</v>
      </c>
      <c r="AA529" s="355"/>
      <c r="AB529" s="247"/>
      <c r="AC529" s="247"/>
      <c r="AD529" s="391">
        <f>ROUND(ROUND(ROUND(ROUND(ROUND(H440+K512,0)*P$512,0)*T524,0)*W527,0)*Z529,0)</f>
        <v>209</v>
      </c>
      <c r="AE529" s="268"/>
    </row>
    <row r="530" spans="1:31" ht="17.100000000000001" customHeight="1">
      <c r="A530" s="243">
        <v>61</v>
      </c>
      <c r="B530" s="243">
        <v>9542</v>
      </c>
      <c r="C530" s="870" t="s">
        <v>9098</v>
      </c>
      <c r="D530" s="792"/>
      <c r="E530" s="792"/>
      <c r="F530" s="794"/>
      <c r="G530" s="528"/>
      <c r="H530" s="528"/>
      <c r="I530" s="794"/>
      <c r="J530" s="604"/>
      <c r="K530" s="605"/>
      <c r="L530" s="518"/>
      <c r="M530" s="799"/>
      <c r="N530" s="517"/>
      <c r="O530" s="517"/>
      <c r="P530" s="518"/>
      <c r="Q530" s="799"/>
      <c r="R530" s="643"/>
      <c r="S530" s="643"/>
      <c r="T530" s="643"/>
      <c r="U530" s="781"/>
      <c r="V530" s="537"/>
      <c r="W530" s="783"/>
      <c r="X530" s="1651"/>
      <c r="Y530" s="512"/>
      <c r="Z530" s="368"/>
      <c r="AA530" s="762" t="s">
        <v>167</v>
      </c>
      <c r="AB530" s="354">
        <v>5</v>
      </c>
      <c r="AC530" s="763" t="s">
        <v>168</v>
      </c>
      <c r="AD530" s="391">
        <f>ROUND(ROUND(ROUND(ROUND(ROUND(H440+K512,0)*P$512,0)*T524,0)*W527,0)*Z529,0)-AB530</f>
        <v>204</v>
      </c>
      <c r="AE530" s="268"/>
    </row>
    <row r="531" spans="1:31" ht="17.100000000000001" customHeight="1">
      <c r="A531" s="243">
        <v>61</v>
      </c>
      <c r="B531" s="243">
        <v>9543</v>
      </c>
      <c r="C531" s="870" t="s">
        <v>9099</v>
      </c>
      <c r="D531" s="792"/>
      <c r="E531" s="792"/>
      <c r="F531" s="794"/>
      <c r="G531" s="528"/>
      <c r="H531" s="528"/>
      <c r="I531" s="794"/>
      <c r="J531" s="604"/>
      <c r="K531" s="605"/>
      <c r="L531" s="518"/>
      <c r="M531" s="799"/>
      <c r="N531" s="517"/>
      <c r="O531" s="517"/>
      <c r="P531" s="518"/>
      <c r="Q531" s="798"/>
      <c r="R531" s="643"/>
      <c r="S531" s="1646"/>
      <c r="T531" s="1647"/>
      <c r="U531" s="1580" t="s">
        <v>4708</v>
      </c>
      <c r="V531" s="643" t="s">
        <v>163</v>
      </c>
      <c r="W531" s="365">
        <v>0.85</v>
      </c>
      <c r="X531" s="523"/>
      <c r="Y531" s="524"/>
      <c r="Z531" s="642"/>
      <c r="AA531" s="247"/>
      <c r="AB531" s="247"/>
      <c r="AC531" s="247"/>
      <c r="AD531" s="391">
        <f>ROUND(ROUND(ROUND(ROUND(H440+K512,0)*P$512,0)*T524,0)*W531,0)</f>
        <v>298</v>
      </c>
      <c r="AE531" s="268"/>
    </row>
    <row r="532" spans="1:31" ht="17.100000000000001" customHeight="1">
      <c r="A532" s="243">
        <v>61</v>
      </c>
      <c r="B532" s="243">
        <v>9544</v>
      </c>
      <c r="C532" s="870" t="s">
        <v>9100</v>
      </c>
      <c r="D532" s="792"/>
      <c r="E532" s="792"/>
      <c r="F532" s="794"/>
      <c r="G532" s="528"/>
      <c r="H532" s="528"/>
      <c r="I532" s="794"/>
      <c r="J532" s="604"/>
      <c r="K532" s="605"/>
      <c r="L532" s="518"/>
      <c r="M532" s="799"/>
      <c r="N532" s="517"/>
      <c r="O532" s="517"/>
      <c r="P532" s="518"/>
      <c r="Q532" s="798"/>
      <c r="R532" s="643"/>
      <c r="S532" s="365"/>
      <c r="T532" s="365"/>
      <c r="U532" s="1620"/>
      <c r="V532" s="643"/>
      <c r="W532" s="365"/>
      <c r="X532" s="516"/>
      <c r="Y532" s="288"/>
      <c r="Z532" s="526"/>
      <c r="AA532" s="762" t="s">
        <v>167</v>
      </c>
      <c r="AB532" s="354">
        <v>5</v>
      </c>
      <c r="AC532" s="763" t="s">
        <v>168</v>
      </c>
      <c r="AD532" s="391">
        <f>ROUND(ROUND(ROUND(ROUND(H440+K512,0)*P$512,0)*T524,0)*W531,0)-AB532</f>
        <v>293</v>
      </c>
      <c r="AE532" s="268"/>
    </row>
    <row r="533" spans="1:31" ht="17.100000000000001" customHeight="1">
      <c r="A533" s="243">
        <v>61</v>
      </c>
      <c r="B533" s="243">
        <v>9545</v>
      </c>
      <c r="C533" s="870" t="s">
        <v>9101</v>
      </c>
      <c r="D533" s="792"/>
      <c r="E533" s="792"/>
      <c r="F533" s="794"/>
      <c r="G533" s="528"/>
      <c r="H533" s="528"/>
      <c r="I533" s="794"/>
      <c r="J533" s="604"/>
      <c r="K533" s="605"/>
      <c r="L533" s="518"/>
      <c r="M533" s="799"/>
      <c r="N533" s="517"/>
      <c r="O533" s="517"/>
      <c r="P533" s="518"/>
      <c r="Q533" s="799"/>
      <c r="R533" s="643"/>
      <c r="S533" s="365"/>
      <c r="T533" s="365"/>
      <c r="U533" s="1620"/>
      <c r="V533" s="779"/>
      <c r="W533" s="780"/>
      <c r="X533" s="1684" t="s">
        <v>4700</v>
      </c>
      <c r="Y533" s="362" t="s">
        <v>163</v>
      </c>
      <c r="Z533" s="395">
        <v>0.85</v>
      </c>
      <c r="AA533" s="355"/>
      <c r="AB533" s="247"/>
      <c r="AC533" s="247"/>
      <c r="AD533" s="391">
        <f>ROUND(ROUND(ROUND(ROUND(ROUND(H440+K512,0)*P$512,0)*T524,0)*W531,0)*Z533,0)</f>
        <v>253</v>
      </c>
      <c r="AE533" s="268"/>
    </row>
    <row r="534" spans="1:31" ht="17.100000000000001" customHeight="1">
      <c r="A534" s="243">
        <v>61</v>
      </c>
      <c r="B534" s="243">
        <v>9546</v>
      </c>
      <c r="C534" s="870" t="s">
        <v>9102</v>
      </c>
      <c r="D534" s="792"/>
      <c r="E534" s="792"/>
      <c r="F534" s="794"/>
      <c r="G534" s="528"/>
      <c r="H534" s="528"/>
      <c r="I534" s="794"/>
      <c r="J534" s="604"/>
      <c r="K534" s="605"/>
      <c r="L534" s="518"/>
      <c r="M534" s="799"/>
      <c r="N534" s="517"/>
      <c r="O534" s="517"/>
      <c r="P534" s="518"/>
      <c r="Q534" s="798"/>
      <c r="R534" s="643"/>
      <c r="S534" s="643"/>
      <c r="T534" s="643"/>
      <c r="U534" s="1642"/>
      <c r="V534" s="537"/>
      <c r="W534" s="783"/>
      <c r="X534" s="1651"/>
      <c r="Y534" s="512"/>
      <c r="Z534" s="368"/>
      <c r="AA534" s="762" t="s">
        <v>167</v>
      </c>
      <c r="AB534" s="354">
        <v>5</v>
      </c>
      <c r="AC534" s="763" t="s">
        <v>168</v>
      </c>
      <c r="AD534" s="391">
        <f>ROUND(ROUND(ROUND(ROUND(ROUND(H440+K512,0)*P$512,0)*T524,0)*W531,0)*Z533,0)-AB534</f>
        <v>248</v>
      </c>
      <c r="AE534" s="268"/>
    </row>
    <row r="535" spans="1:31" ht="17.100000000000001" customHeight="1">
      <c r="A535" s="243">
        <v>61</v>
      </c>
      <c r="B535" s="243">
        <v>9547</v>
      </c>
      <c r="C535" s="870" t="s">
        <v>9103</v>
      </c>
      <c r="D535" s="792"/>
      <c r="E535" s="792"/>
      <c r="F535" s="794"/>
      <c r="G535" s="528"/>
      <c r="H535" s="528"/>
      <c r="I535" s="794"/>
      <c r="J535" s="604"/>
      <c r="K535" s="605"/>
      <c r="L535" s="518"/>
      <c r="M535" s="799"/>
      <c r="N535" s="517"/>
      <c r="O535" s="517"/>
      <c r="P535" s="518"/>
      <c r="Q535" s="798"/>
      <c r="R535" s="1580" t="s">
        <v>165</v>
      </c>
      <c r="S535" s="775"/>
      <c r="T535" s="775"/>
      <c r="U535" s="359"/>
      <c r="V535" s="360"/>
      <c r="W535" s="361"/>
      <c r="X535" s="523"/>
      <c r="Y535" s="524"/>
      <c r="Z535" s="642"/>
      <c r="AA535" s="247"/>
      <c r="AB535" s="247"/>
      <c r="AC535" s="247"/>
      <c r="AD535" s="391">
        <f>ROUND(ROUND(ROUND(H440+K512,0)*P$512,0)*T536,0)</f>
        <v>251</v>
      </c>
      <c r="AE535" s="268"/>
    </row>
    <row r="536" spans="1:31" ht="17.100000000000001" customHeight="1">
      <c r="A536" s="243">
        <v>61</v>
      </c>
      <c r="B536" s="243">
        <v>9548</v>
      </c>
      <c r="C536" s="870" t="s">
        <v>9104</v>
      </c>
      <c r="D536" s="792"/>
      <c r="E536" s="792"/>
      <c r="F536" s="794"/>
      <c r="G536" s="528"/>
      <c r="H536" s="528"/>
      <c r="I536" s="794"/>
      <c r="J536" s="604"/>
      <c r="K536" s="605"/>
      <c r="L536" s="518"/>
      <c r="M536" s="799"/>
      <c r="N536" s="517"/>
      <c r="O536" s="517"/>
      <c r="P536" s="518"/>
      <c r="Q536" s="797"/>
      <c r="R536" s="1620"/>
      <c r="S536" s="643" t="s">
        <v>163</v>
      </c>
      <c r="T536" s="365">
        <v>0.5</v>
      </c>
      <c r="U536" s="777"/>
      <c r="V536" s="639"/>
      <c r="W536" s="529"/>
      <c r="X536" s="319"/>
      <c r="Y536" s="517"/>
      <c r="Z536" s="526"/>
      <c r="AA536" s="762" t="s">
        <v>167</v>
      </c>
      <c r="AB536" s="354">
        <v>5</v>
      </c>
      <c r="AC536" s="763" t="s">
        <v>168</v>
      </c>
      <c r="AD536" s="391">
        <f>ROUND(ROUND(ROUND(H440+K512,0)*P$512,0)*T536,0)-AB536</f>
        <v>246</v>
      </c>
      <c r="AE536" s="268"/>
    </row>
    <row r="537" spans="1:31" ht="17.100000000000001" customHeight="1">
      <c r="A537" s="243">
        <v>61</v>
      </c>
      <c r="B537" s="243">
        <v>9549</v>
      </c>
      <c r="C537" s="870" t="s">
        <v>9105</v>
      </c>
      <c r="D537" s="792"/>
      <c r="E537" s="792"/>
      <c r="F537" s="794"/>
      <c r="G537" s="528"/>
      <c r="H537" s="528"/>
      <c r="I537" s="794"/>
      <c r="J537" s="604"/>
      <c r="K537" s="605"/>
      <c r="L537" s="518"/>
      <c r="M537" s="799"/>
      <c r="N537" s="517"/>
      <c r="O537" s="517"/>
      <c r="P537" s="518"/>
      <c r="Q537" s="797"/>
      <c r="R537" s="1620"/>
      <c r="S537" s="530"/>
      <c r="T537" s="530"/>
      <c r="U537" s="777"/>
      <c r="V537" s="639"/>
      <c r="W537" s="529"/>
      <c r="X537" s="1684" t="s">
        <v>4700</v>
      </c>
      <c r="Y537" s="362" t="s">
        <v>163</v>
      </c>
      <c r="Z537" s="395">
        <v>0.85</v>
      </c>
      <c r="AA537" s="355"/>
      <c r="AB537" s="247"/>
      <c r="AC537" s="247"/>
      <c r="AD537" s="391">
        <f>ROUND(ROUND(ROUND(ROUND(H440+K512,0)*P$512,0)*T536,0)*Z537,0)</f>
        <v>213</v>
      </c>
      <c r="AE537" s="268"/>
    </row>
    <row r="538" spans="1:31" ht="17.100000000000001" customHeight="1">
      <c r="A538" s="243">
        <v>61</v>
      </c>
      <c r="B538" s="243">
        <v>9550</v>
      </c>
      <c r="C538" s="870" t="s">
        <v>9106</v>
      </c>
      <c r="D538" s="792"/>
      <c r="E538" s="792"/>
      <c r="F538" s="794"/>
      <c r="G538" s="528"/>
      <c r="H538" s="528"/>
      <c r="I538" s="794"/>
      <c r="J538" s="604"/>
      <c r="K538" s="605"/>
      <c r="L538" s="518"/>
      <c r="M538" s="799"/>
      <c r="N538" s="517"/>
      <c r="O538" s="517"/>
      <c r="P538" s="518"/>
      <c r="Q538" s="797"/>
      <c r="R538" s="1620"/>
      <c r="S538" s="643"/>
      <c r="T538" s="643"/>
      <c r="U538" s="778"/>
      <c r="V538" s="525"/>
      <c r="W538" s="539"/>
      <c r="X538" s="1651"/>
      <c r="Y538" s="512"/>
      <c r="Z538" s="368"/>
      <c r="AA538" s="762" t="s">
        <v>167</v>
      </c>
      <c r="AB538" s="354">
        <v>5</v>
      </c>
      <c r="AC538" s="763" t="s">
        <v>168</v>
      </c>
      <c r="AD538" s="391">
        <f>ROUND(ROUND(ROUND(ROUND(H440+K512,0)*P$512,0)*T536,0)*Z537,0)-AB538</f>
        <v>208</v>
      </c>
      <c r="AE538" s="268"/>
    </row>
    <row r="539" spans="1:31" ht="17.100000000000001" customHeight="1">
      <c r="A539" s="243">
        <v>61</v>
      </c>
      <c r="B539" s="243">
        <v>9551</v>
      </c>
      <c r="C539" s="870" t="s">
        <v>9107</v>
      </c>
      <c r="D539" s="792"/>
      <c r="E539" s="792"/>
      <c r="F539" s="794"/>
      <c r="G539" s="528"/>
      <c r="H539" s="528"/>
      <c r="I539" s="794"/>
      <c r="J539" s="604"/>
      <c r="K539" s="605"/>
      <c r="L539" s="518"/>
      <c r="M539" s="799"/>
      <c r="N539" s="517"/>
      <c r="O539" s="517"/>
      <c r="P539" s="518"/>
      <c r="Q539" s="798"/>
      <c r="R539" s="530"/>
      <c r="S539" s="530"/>
      <c r="T539" s="530"/>
      <c r="U539" s="1580" t="s">
        <v>4703</v>
      </c>
      <c r="V539" s="362" t="s">
        <v>163</v>
      </c>
      <c r="W539" s="356">
        <v>0.7</v>
      </c>
      <c r="X539" s="523"/>
      <c r="Y539" s="524"/>
      <c r="Z539" s="642"/>
      <c r="AA539" s="247"/>
      <c r="AB539" s="247"/>
      <c r="AC539" s="247"/>
      <c r="AD539" s="391">
        <f>ROUND(ROUND(ROUND(ROUND(H440+K512,0)*P$512,0)*T536,0)*W539,0)</f>
        <v>176</v>
      </c>
      <c r="AE539" s="268"/>
    </row>
    <row r="540" spans="1:31" ht="17.100000000000001" customHeight="1">
      <c r="A540" s="243">
        <v>61</v>
      </c>
      <c r="B540" s="243">
        <v>9552</v>
      </c>
      <c r="C540" s="870" t="s">
        <v>9108</v>
      </c>
      <c r="D540" s="792"/>
      <c r="E540" s="792"/>
      <c r="F540" s="794"/>
      <c r="G540" s="528"/>
      <c r="H540" s="528"/>
      <c r="I540" s="794"/>
      <c r="J540" s="604"/>
      <c r="K540" s="605"/>
      <c r="L540" s="518"/>
      <c r="M540" s="799"/>
      <c r="N540" s="517"/>
      <c r="O540" s="517"/>
      <c r="P540" s="518"/>
      <c r="Q540" s="798"/>
      <c r="R540" s="530"/>
      <c r="S540" s="530"/>
      <c r="T540" s="530"/>
      <c r="U540" s="1620"/>
      <c r="V540" s="643"/>
      <c r="W540" s="365"/>
      <c r="X540" s="319"/>
      <c r="Y540" s="288"/>
      <c r="Z540" s="526"/>
      <c r="AA540" s="762" t="s">
        <v>167</v>
      </c>
      <c r="AB540" s="354">
        <v>5</v>
      </c>
      <c r="AC540" s="763" t="s">
        <v>168</v>
      </c>
      <c r="AD540" s="391">
        <f>ROUND(ROUND(ROUND(ROUND(H440+K512,0)*P$512,0)*T536,0)*W539,0)-AB540</f>
        <v>171</v>
      </c>
      <c r="AE540" s="268"/>
    </row>
    <row r="541" spans="1:31" ht="17.100000000000001" customHeight="1">
      <c r="A541" s="243">
        <v>61</v>
      </c>
      <c r="B541" s="243">
        <v>9553</v>
      </c>
      <c r="C541" s="870" t="s">
        <v>9109</v>
      </c>
      <c r="D541" s="792"/>
      <c r="E541" s="792"/>
      <c r="F541" s="794"/>
      <c r="G541" s="528"/>
      <c r="H541" s="528"/>
      <c r="I541" s="794"/>
      <c r="J541" s="604"/>
      <c r="K541" s="605"/>
      <c r="L541" s="518"/>
      <c r="M541" s="799"/>
      <c r="N541" s="517"/>
      <c r="O541" s="517"/>
      <c r="P541" s="518"/>
      <c r="Q541" s="799"/>
      <c r="R541" s="643"/>
      <c r="S541" s="1644"/>
      <c r="T541" s="1644"/>
      <c r="U541" s="1620"/>
      <c r="V541" s="779"/>
      <c r="W541" s="780"/>
      <c r="X541" s="1684" t="s">
        <v>4700</v>
      </c>
      <c r="Y541" s="362" t="s">
        <v>163</v>
      </c>
      <c r="Z541" s="395">
        <v>0.85</v>
      </c>
      <c r="AA541" s="355"/>
      <c r="AB541" s="247"/>
      <c r="AC541" s="247"/>
      <c r="AD541" s="391">
        <f>ROUND(ROUND(ROUND(ROUND(ROUND(H440+K512,0)*P$512,0)*T536,0)*W539,0)*Z541,0)</f>
        <v>150</v>
      </c>
      <c r="AE541" s="268"/>
    </row>
    <row r="542" spans="1:31" ht="17.100000000000001" customHeight="1">
      <c r="A542" s="243">
        <v>61</v>
      </c>
      <c r="B542" s="243">
        <v>9554</v>
      </c>
      <c r="C542" s="870" t="s">
        <v>9110</v>
      </c>
      <c r="D542" s="792"/>
      <c r="E542" s="792"/>
      <c r="F542" s="794"/>
      <c r="G542" s="528"/>
      <c r="H542" s="528"/>
      <c r="I542" s="794"/>
      <c r="J542" s="604"/>
      <c r="K542" s="605"/>
      <c r="L542" s="518"/>
      <c r="M542" s="799"/>
      <c r="N542" s="517"/>
      <c r="O542" s="517"/>
      <c r="P542" s="518"/>
      <c r="Q542" s="799"/>
      <c r="R542" s="643"/>
      <c r="S542" s="643"/>
      <c r="T542" s="643"/>
      <c r="U542" s="781"/>
      <c r="V542" s="537"/>
      <c r="W542" s="783"/>
      <c r="X542" s="1651"/>
      <c r="Y542" s="512"/>
      <c r="Z542" s="368"/>
      <c r="AA542" s="762" t="s">
        <v>167</v>
      </c>
      <c r="AB542" s="354">
        <v>5</v>
      </c>
      <c r="AC542" s="763" t="s">
        <v>168</v>
      </c>
      <c r="AD542" s="391">
        <f>ROUND(ROUND(ROUND(ROUND(ROUND(H440+K512,0)*P$512,0)*T536,0)*W539,0)*Z541,0)-AB542</f>
        <v>145</v>
      </c>
      <c r="AE542" s="268"/>
    </row>
    <row r="543" spans="1:31" ht="17.100000000000001" customHeight="1">
      <c r="A543" s="243">
        <v>61</v>
      </c>
      <c r="B543" s="243">
        <v>9555</v>
      </c>
      <c r="C543" s="870" t="s">
        <v>9111</v>
      </c>
      <c r="D543" s="792"/>
      <c r="E543" s="792"/>
      <c r="F543" s="794"/>
      <c r="G543" s="528"/>
      <c r="H543" s="528"/>
      <c r="I543" s="794"/>
      <c r="J543" s="604"/>
      <c r="K543" s="605"/>
      <c r="L543" s="518"/>
      <c r="M543" s="799"/>
      <c r="N543" s="516"/>
      <c r="O543" s="517"/>
      <c r="P543" s="518"/>
      <c r="Q543" s="798"/>
      <c r="R543" s="643"/>
      <c r="S543" s="1646"/>
      <c r="T543" s="1647"/>
      <c r="U543" s="1580" t="s">
        <v>4708</v>
      </c>
      <c r="V543" s="643" t="s">
        <v>163</v>
      </c>
      <c r="W543" s="366">
        <v>0.85</v>
      </c>
      <c r="X543" s="523"/>
      <c r="Y543" s="524"/>
      <c r="Z543" s="642"/>
      <c r="AA543" s="247"/>
      <c r="AB543" s="247"/>
      <c r="AC543" s="247"/>
      <c r="AD543" s="391">
        <f>ROUND(ROUND(ROUND(ROUND(H440+K512,0)*P$512,0)*T536,0)*W543,0)</f>
        <v>213</v>
      </c>
      <c r="AE543" s="268"/>
    </row>
    <row r="544" spans="1:31" ht="17.100000000000001" customHeight="1">
      <c r="A544" s="243">
        <v>61</v>
      </c>
      <c r="B544" s="243">
        <v>9556</v>
      </c>
      <c r="C544" s="870" t="s">
        <v>9112</v>
      </c>
      <c r="D544" s="792"/>
      <c r="E544" s="792"/>
      <c r="F544" s="794"/>
      <c r="G544" s="528"/>
      <c r="H544" s="528"/>
      <c r="I544" s="794"/>
      <c r="J544" s="604"/>
      <c r="K544" s="605"/>
      <c r="L544" s="518"/>
      <c r="M544" s="799"/>
      <c r="N544" s="516"/>
      <c r="O544" s="517"/>
      <c r="P544" s="518"/>
      <c r="Q544" s="798"/>
      <c r="R544" s="643"/>
      <c r="S544" s="365"/>
      <c r="T544" s="365"/>
      <c r="U544" s="1620"/>
      <c r="V544" s="643"/>
      <c r="W544" s="366"/>
      <c r="X544" s="516"/>
      <c r="Y544" s="288"/>
      <c r="Z544" s="526"/>
      <c r="AA544" s="762" t="s">
        <v>167</v>
      </c>
      <c r="AB544" s="354">
        <v>5</v>
      </c>
      <c r="AC544" s="763" t="s">
        <v>168</v>
      </c>
      <c r="AD544" s="391">
        <f>ROUND(ROUND(ROUND(ROUND(H440+K512,0)*P$512,0)*T536,0)*W543,0)-AB544</f>
        <v>208</v>
      </c>
      <c r="AE544" s="268"/>
    </row>
    <row r="545" spans="1:31" ht="17.100000000000001" customHeight="1">
      <c r="A545" s="243">
        <v>61</v>
      </c>
      <c r="B545" s="243">
        <v>9557</v>
      </c>
      <c r="C545" s="870" t="s">
        <v>9113</v>
      </c>
      <c r="D545" s="792"/>
      <c r="E545" s="792"/>
      <c r="F545" s="794"/>
      <c r="G545" s="528"/>
      <c r="H545" s="528"/>
      <c r="I545" s="794"/>
      <c r="J545" s="604"/>
      <c r="K545" s="605"/>
      <c r="L545" s="518"/>
      <c r="M545" s="799"/>
      <c r="N545" s="516"/>
      <c r="O545" s="517"/>
      <c r="P545" s="518"/>
      <c r="Q545" s="799"/>
      <c r="R545" s="643"/>
      <c r="S545" s="365"/>
      <c r="T545" s="365"/>
      <c r="U545" s="1620"/>
      <c r="V545" s="779"/>
      <c r="W545" s="780"/>
      <c r="X545" s="1684" t="s">
        <v>4700</v>
      </c>
      <c r="Y545" s="362" t="s">
        <v>163</v>
      </c>
      <c r="Z545" s="395">
        <v>0.85</v>
      </c>
      <c r="AA545" s="355"/>
      <c r="AB545" s="247"/>
      <c r="AC545" s="247"/>
      <c r="AD545" s="391">
        <f>ROUND(ROUND(ROUND(ROUND(ROUND(H440+K512,0)*P$512,0)*T536,0)*W543,0)*Z545,0)</f>
        <v>181</v>
      </c>
      <c r="AE545" s="268"/>
    </row>
    <row r="546" spans="1:31" ht="17.100000000000001" customHeight="1">
      <c r="A546" s="243">
        <v>61</v>
      </c>
      <c r="B546" s="243">
        <v>9558</v>
      </c>
      <c r="C546" s="870" t="s">
        <v>9114</v>
      </c>
      <c r="D546" s="792"/>
      <c r="E546" s="792"/>
      <c r="F546" s="794"/>
      <c r="G546" s="528"/>
      <c r="H546" s="528"/>
      <c r="I546" s="794"/>
      <c r="J546" s="604"/>
      <c r="K546" s="605"/>
      <c r="L546" s="518"/>
      <c r="M546" s="799"/>
      <c r="N546" s="319"/>
      <c r="O546" s="288"/>
      <c r="P546" s="526"/>
      <c r="Q546" s="506"/>
      <c r="R546" s="788"/>
      <c r="S546" s="512"/>
      <c r="T546" s="789"/>
      <c r="U546" s="1642"/>
      <c r="V546" s="537"/>
      <c r="W546" s="783"/>
      <c r="X546" s="1651"/>
      <c r="Y546" s="512"/>
      <c r="Z546" s="368"/>
      <c r="AA546" s="762" t="s">
        <v>167</v>
      </c>
      <c r="AB546" s="354">
        <v>5</v>
      </c>
      <c r="AC546" s="763" t="s">
        <v>168</v>
      </c>
      <c r="AD546" s="391">
        <f>ROUND(ROUND(ROUND(ROUND(ROUND(H440+K512,0)*P$512,0)*T536,0)*W543,0)*Z545,0)-AB546</f>
        <v>176</v>
      </c>
      <c r="AE546" s="268"/>
    </row>
    <row r="547" spans="1:31" ht="17.100000000000001" customHeight="1">
      <c r="A547" s="243">
        <v>61</v>
      </c>
      <c r="B547" s="243">
        <v>9559</v>
      </c>
      <c r="C547" s="870" t="s">
        <v>9115</v>
      </c>
      <c r="D547" s="792"/>
      <c r="E547" s="792"/>
      <c r="F547" s="794"/>
      <c r="G547" s="528"/>
      <c r="H547" s="528"/>
      <c r="I547" s="794"/>
      <c r="J547" s="604"/>
      <c r="K547" s="605"/>
      <c r="L547" s="518"/>
      <c r="M547" s="891"/>
      <c r="N547" s="1687" t="s">
        <v>165</v>
      </c>
      <c r="O547" s="888"/>
      <c r="P547" s="889"/>
      <c r="Q547" s="516"/>
      <c r="R547" s="517"/>
      <c r="S547" s="517"/>
      <c r="T547" s="517"/>
      <c r="U547" s="777"/>
      <c r="V547" s="529"/>
      <c r="W547" s="517"/>
      <c r="X547" s="523"/>
      <c r="Y547" s="524"/>
      <c r="Z547" s="642"/>
      <c r="AA547" s="247"/>
      <c r="AB547" s="247"/>
      <c r="AC547" s="247"/>
      <c r="AD547" s="391">
        <f>ROUND(ROUND(H440+K512,0)*P$548,0)</f>
        <v>358</v>
      </c>
      <c r="AE547" s="268"/>
    </row>
    <row r="548" spans="1:31" ht="17.100000000000001" customHeight="1">
      <c r="A548" s="243">
        <v>61</v>
      </c>
      <c r="B548" s="243">
        <v>9560</v>
      </c>
      <c r="C548" s="870" t="s">
        <v>9116</v>
      </c>
      <c r="D548" s="793"/>
      <c r="E548" s="793"/>
      <c r="F548" s="522"/>
      <c r="G548" s="521"/>
      <c r="H548" s="521"/>
      <c r="I548" s="522"/>
      <c r="J548" s="878"/>
      <c r="K548" s="643"/>
      <c r="L548" s="880"/>
      <c r="M548" s="892"/>
      <c r="N548" s="1688"/>
      <c r="O548" s="643" t="s">
        <v>163</v>
      </c>
      <c r="P548" s="365">
        <v>0.5</v>
      </c>
      <c r="Q548" s="516"/>
      <c r="R548" s="517"/>
      <c r="S548" s="517"/>
      <c r="T548" s="517"/>
      <c r="U548" s="777"/>
      <c r="V548" s="529"/>
      <c r="W548" s="517"/>
      <c r="X548" s="319"/>
      <c r="Y548" s="517"/>
      <c r="Z548" s="526"/>
      <c r="AA548" s="762" t="s">
        <v>167</v>
      </c>
      <c r="AB548" s="354">
        <v>5</v>
      </c>
      <c r="AC548" s="763" t="s">
        <v>168</v>
      </c>
      <c r="AD548" s="391">
        <f>ROUND(ROUND(H440+K512,0)*P$548,0)-AB548</f>
        <v>353</v>
      </c>
      <c r="AE548" s="268"/>
    </row>
    <row r="549" spans="1:31" ht="17.100000000000001" customHeight="1">
      <c r="A549" s="243">
        <v>61</v>
      </c>
      <c r="B549" s="243">
        <v>9561</v>
      </c>
      <c r="C549" s="870" t="s">
        <v>9117</v>
      </c>
      <c r="D549" s="793"/>
      <c r="E549" s="793"/>
      <c r="F549" s="522"/>
      <c r="G549" s="521"/>
      <c r="H549" s="521"/>
      <c r="I549" s="522"/>
      <c r="J549" s="604"/>
      <c r="K549" s="605"/>
      <c r="L549" s="518"/>
      <c r="M549" s="799"/>
      <c r="N549" s="1688"/>
      <c r="O549" s="517"/>
      <c r="P549" s="518"/>
      <c r="Q549" s="516"/>
      <c r="R549" s="517"/>
      <c r="S549" s="517"/>
      <c r="T549" s="517"/>
      <c r="U549" s="777"/>
      <c r="V549" s="529"/>
      <c r="W549" s="518"/>
      <c r="X549" s="1684" t="s">
        <v>4700</v>
      </c>
      <c r="Y549" s="362" t="s">
        <v>163</v>
      </c>
      <c r="Z549" s="395">
        <v>0.85</v>
      </c>
      <c r="AA549" s="355"/>
      <c r="AB549" s="247"/>
      <c r="AC549" s="247"/>
      <c r="AD549" s="391">
        <f>ROUND(ROUND(ROUND(H440+K512,0)*P$548,0)*Z549,0)</f>
        <v>304</v>
      </c>
      <c r="AE549" s="268"/>
    </row>
    <row r="550" spans="1:31" ht="17.100000000000001" customHeight="1">
      <c r="A550" s="243">
        <v>61</v>
      </c>
      <c r="B550" s="243">
        <v>9562</v>
      </c>
      <c r="C550" s="870" t="s">
        <v>9118</v>
      </c>
      <c r="D550" s="793"/>
      <c r="E550" s="793"/>
      <c r="F550" s="794"/>
      <c r="G550" s="528"/>
      <c r="H550" s="528"/>
      <c r="I550" s="794"/>
      <c r="J550" s="604"/>
      <c r="K550" s="605"/>
      <c r="L550" s="518"/>
      <c r="M550" s="799"/>
      <c r="N550" s="1688"/>
      <c r="O550" s="517"/>
      <c r="P550" s="518"/>
      <c r="Q550" s="516"/>
      <c r="R550" s="517"/>
      <c r="S550" s="517"/>
      <c r="T550" s="517"/>
      <c r="U550" s="778"/>
      <c r="V550" s="539"/>
      <c r="W550" s="526"/>
      <c r="X550" s="1651"/>
      <c r="Y550" s="512"/>
      <c r="Z550" s="368"/>
      <c r="AA550" s="762" t="s">
        <v>167</v>
      </c>
      <c r="AB550" s="354">
        <v>5</v>
      </c>
      <c r="AC550" s="763" t="s">
        <v>168</v>
      </c>
      <c r="AD550" s="391">
        <f>ROUND(ROUND(ROUND(H440+K512,0)*P$548,0)*Z549,0)-AB550</f>
        <v>299</v>
      </c>
      <c r="AE550" s="268"/>
    </row>
    <row r="551" spans="1:31" ht="17.100000000000001" customHeight="1">
      <c r="A551" s="243">
        <v>61</v>
      </c>
      <c r="B551" s="243">
        <v>9563</v>
      </c>
      <c r="C551" s="870" t="s">
        <v>9119</v>
      </c>
      <c r="D551" s="793"/>
      <c r="E551" s="793"/>
      <c r="F551" s="794"/>
      <c r="G551" s="528"/>
      <c r="H551" s="528"/>
      <c r="I551" s="794"/>
      <c r="J551" s="604"/>
      <c r="K551" s="605"/>
      <c r="L551" s="518"/>
      <c r="M551" s="799"/>
      <c r="N551" s="517"/>
      <c r="O551" s="517"/>
      <c r="P551" s="518"/>
      <c r="Q551" s="516"/>
      <c r="R551" s="517"/>
      <c r="S551" s="517"/>
      <c r="T551" s="517"/>
      <c r="U551" s="1580" t="s">
        <v>4703</v>
      </c>
      <c r="V551" s="362" t="s">
        <v>163</v>
      </c>
      <c r="W551" s="356">
        <v>0.7</v>
      </c>
      <c r="X551" s="523"/>
      <c r="Y551" s="524"/>
      <c r="Z551" s="642"/>
      <c r="AA551" s="247"/>
      <c r="AB551" s="247"/>
      <c r="AC551" s="247"/>
      <c r="AD551" s="391">
        <f>ROUND(ROUND(ROUND(H440+K512,0)*P$548,0)*W551,0)</f>
        <v>251</v>
      </c>
      <c r="AE551" s="268"/>
    </row>
    <row r="552" spans="1:31" ht="17.100000000000001" customHeight="1">
      <c r="A552" s="243">
        <v>61</v>
      </c>
      <c r="B552" s="243">
        <v>9564</v>
      </c>
      <c r="C552" s="870" t="s">
        <v>9120</v>
      </c>
      <c r="D552" s="793"/>
      <c r="E552" s="793"/>
      <c r="F552" s="794"/>
      <c r="G552" s="528"/>
      <c r="H552" s="517"/>
      <c r="I552" s="538"/>
      <c r="J552" s="604"/>
      <c r="K552" s="605"/>
      <c r="L552" s="518"/>
      <c r="M552" s="799"/>
      <c r="N552" s="517"/>
      <c r="O552" s="517"/>
      <c r="P552" s="518"/>
      <c r="Q552" s="516"/>
      <c r="R552" s="517"/>
      <c r="S552" s="517"/>
      <c r="T552" s="517"/>
      <c r="U552" s="1620"/>
      <c r="V552" s="643"/>
      <c r="W552" s="365"/>
      <c r="X552" s="319"/>
      <c r="Y552" s="288"/>
      <c r="Z552" s="526"/>
      <c r="AA552" s="762" t="s">
        <v>167</v>
      </c>
      <c r="AB552" s="354">
        <v>5</v>
      </c>
      <c r="AC552" s="763" t="s">
        <v>168</v>
      </c>
      <c r="AD552" s="391">
        <f>ROUND(ROUND(ROUND(H440+K512,0)*P$548,0)*W551,0)-AB552</f>
        <v>246</v>
      </c>
      <c r="AE552" s="268"/>
    </row>
    <row r="553" spans="1:31" ht="17.100000000000001" customHeight="1">
      <c r="A553" s="243">
        <v>61</v>
      </c>
      <c r="B553" s="243">
        <v>9565</v>
      </c>
      <c r="C553" s="870" t="s">
        <v>9121</v>
      </c>
      <c r="D553" s="792"/>
      <c r="E553" s="793"/>
      <c r="F553" s="795"/>
      <c r="G553" s="796"/>
      <c r="H553" s="517"/>
      <c r="I553" s="538"/>
      <c r="J553" s="604"/>
      <c r="K553" s="605"/>
      <c r="L553" s="518"/>
      <c r="M553" s="799"/>
      <c r="N553" s="517"/>
      <c r="O553" s="517"/>
      <c r="P553" s="518"/>
      <c r="Q553" s="516"/>
      <c r="R553" s="517"/>
      <c r="S553" s="517"/>
      <c r="T553" s="517"/>
      <c r="U553" s="1620"/>
      <c r="V553" s="779"/>
      <c r="W553" s="780"/>
      <c r="X553" s="1684" t="s">
        <v>4700</v>
      </c>
      <c r="Y553" s="362" t="s">
        <v>163</v>
      </c>
      <c r="Z553" s="395">
        <v>0.85</v>
      </c>
      <c r="AA553" s="355"/>
      <c r="AB553" s="247"/>
      <c r="AC553" s="247"/>
      <c r="AD553" s="391">
        <f>ROUND(ROUND(ROUND(ROUND(H440+K512,0)*P$548,0)*W551,0)*Z553,0)</f>
        <v>213</v>
      </c>
      <c r="AE553" s="268"/>
    </row>
    <row r="554" spans="1:31" ht="17.100000000000001" customHeight="1">
      <c r="A554" s="243">
        <v>61</v>
      </c>
      <c r="B554" s="243">
        <v>9566</v>
      </c>
      <c r="C554" s="870" t="s">
        <v>9122</v>
      </c>
      <c r="D554" s="792"/>
      <c r="E554" s="793"/>
      <c r="F554" s="795"/>
      <c r="G554" s="796"/>
      <c r="H554" s="517"/>
      <c r="I554" s="538"/>
      <c r="J554" s="604"/>
      <c r="K554" s="605"/>
      <c r="L554" s="518"/>
      <c r="M554" s="799"/>
      <c r="N554" s="517"/>
      <c r="O554" s="517"/>
      <c r="P554" s="518"/>
      <c r="Q554" s="516"/>
      <c r="R554" s="517"/>
      <c r="S554" s="517"/>
      <c r="T554" s="517"/>
      <c r="U554" s="781"/>
      <c r="V554" s="537"/>
      <c r="W554" s="783"/>
      <c r="X554" s="1651"/>
      <c r="Y554" s="512"/>
      <c r="Z554" s="368"/>
      <c r="AA554" s="762" t="s">
        <v>167</v>
      </c>
      <c r="AB554" s="354">
        <v>5</v>
      </c>
      <c r="AC554" s="763" t="s">
        <v>168</v>
      </c>
      <c r="AD554" s="391">
        <f>ROUND(ROUND(ROUND(ROUND(H440+K512,0)*P$548,0)*W551,0)*Z553,0)-AB554</f>
        <v>208</v>
      </c>
      <c r="AE554" s="268"/>
    </row>
    <row r="555" spans="1:31" ht="17.100000000000001" customHeight="1">
      <c r="A555" s="243">
        <v>61</v>
      </c>
      <c r="B555" s="243">
        <v>9567</v>
      </c>
      <c r="C555" s="870" t="s">
        <v>9123</v>
      </c>
      <c r="D555" s="792"/>
      <c r="E555" s="793"/>
      <c r="F555" s="795"/>
      <c r="G555" s="796"/>
      <c r="H555" s="517"/>
      <c r="I555" s="538"/>
      <c r="J555" s="604"/>
      <c r="K555" s="605"/>
      <c r="L555" s="518"/>
      <c r="M555" s="799"/>
      <c r="N555" s="517"/>
      <c r="O555" s="517"/>
      <c r="P555" s="518"/>
      <c r="Q555" s="516"/>
      <c r="R555" s="517"/>
      <c r="S555" s="517"/>
      <c r="T555" s="518"/>
      <c r="U555" s="1580" t="s">
        <v>4708</v>
      </c>
      <c r="V555" s="643" t="s">
        <v>163</v>
      </c>
      <c r="W555" s="365">
        <v>0.85</v>
      </c>
      <c r="X555" s="523"/>
      <c r="Y555" s="524"/>
      <c r="Z555" s="642"/>
      <c r="AA555" s="247"/>
      <c r="AB555" s="247"/>
      <c r="AC555" s="247"/>
      <c r="AD555" s="391">
        <f>ROUND(ROUND(ROUND(H440+K512,0)*P$548,0)*W555,0)</f>
        <v>304</v>
      </c>
      <c r="AE555" s="268"/>
    </row>
    <row r="556" spans="1:31" ht="17.100000000000001" customHeight="1">
      <c r="A556" s="243">
        <v>61</v>
      </c>
      <c r="B556" s="243">
        <v>9568</v>
      </c>
      <c r="C556" s="870" t="s">
        <v>9124</v>
      </c>
      <c r="D556" s="792"/>
      <c r="E556" s="793"/>
      <c r="F556" s="795"/>
      <c r="G556" s="796"/>
      <c r="H556" s="517"/>
      <c r="I556" s="538"/>
      <c r="J556" s="604"/>
      <c r="K556" s="605"/>
      <c r="L556" s="518"/>
      <c r="M556" s="799"/>
      <c r="N556" s="517"/>
      <c r="O556" s="517"/>
      <c r="P556" s="518"/>
      <c r="Q556" s="516"/>
      <c r="R556" s="517"/>
      <c r="S556" s="517"/>
      <c r="T556" s="517"/>
      <c r="U556" s="1620"/>
      <c r="V556" s="643"/>
      <c r="W556" s="365"/>
      <c r="X556" s="516"/>
      <c r="Y556" s="288"/>
      <c r="Z556" s="526"/>
      <c r="AA556" s="762" t="s">
        <v>167</v>
      </c>
      <c r="AB556" s="354">
        <v>5</v>
      </c>
      <c r="AC556" s="763" t="s">
        <v>168</v>
      </c>
      <c r="AD556" s="391">
        <f>ROUND(ROUND(ROUND(H440+K512,0)*P$548,0)*W555,0)-AB556</f>
        <v>299</v>
      </c>
      <c r="AE556" s="268"/>
    </row>
    <row r="557" spans="1:31" ht="17.100000000000001" customHeight="1">
      <c r="A557" s="243">
        <v>61</v>
      </c>
      <c r="B557" s="243">
        <v>9569</v>
      </c>
      <c r="C557" s="870" t="s">
        <v>9125</v>
      </c>
      <c r="D557" s="792"/>
      <c r="E557" s="793"/>
      <c r="F557" s="794"/>
      <c r="G557" s="528"/>
      <c r="H557" s="528"/>
      <c r="I557" s="794"/>
      <c r="J557" s="604"/>
      <c r="K557" s="605"/>
      <c r="L557" s="518"/>
      <c r="M557" s="799"/>
      <c r="N557" s="517"/>
      <c r="O557" s="517"/>
      <c r="P557" s="518"/>
      <c r="Q557" s="516"/>
      <c r="R557" s="517"/>
      <c r="S557" s="517"/>
      <c r="T557" s="517"/>
      <c r="U557" s="1620"/>
      <c r="V557" s="779"/>
      <c r="W557" s="780"/>
      <c r="X557" s="1684" t="s">
        <v>4700</v>
      </c>
      <c r="Y557" s="362" t="s">
        <v>163</v>
      </c>
      <c r="Z557" s="395">
        <v>0.85</v>
      </c>
      <c r="AA557" s="355"/>
      <c r="AB557" s="247"/>
      <c r="AC557" s="247"/>
      <c r="AD557" s="391">
        <f>ROUND(ROUND(ROUND(ROUND(H440+K512,0)*P$548,0)*W555,0)*Z557,0)</f>
        <v>258</v>
      </c>
      <c r="AE557" s="268"/>
    </row>
    <row r="558" spans="1:31" ht="17.100000000000001" customHeight="1">
      <c r="A558" s="243">
        <v>61</v>
      </c>
      <c r="B558" s="243">
        <v>9570</v>
      </c>
      <c r="C558" s="870" t="s">
        <v>9126</v>
      </c>
      <c r="D558" s="792"/>
      <c r="E558" s="793"/>
      <c r="F558" s="794"/>
      <c r="G558" s="528"/>
      <c r="H558" s="528"/>
      <c r="I558" s="794"/>
      <c r="J558" s="604"/>
      <c r="K558" s="605"/>
      <c r="L558" s="518"/>
      <c r="M558" s="799"/>
      <c r="N558" s="517"/>
      <c r="O558" s="517"/>
      <c r="P558" s="518"/>
      <c r="Q558" s="319"/>
      <c r="R558" s="288"/>
      <c r="S558" s="288"/>
      <c r="T558" s="288"/>
      <c r="U558" s="1642"/>
      <c r="V558" s="537"/>
      <c r="W558" s="783"/>
      <c r="X558" s="1651"/>
      <c r="Y558" s="512"/>
      <c r="Z558" s="368"/>
      <c r="AA558" s="762" t="s">
        <v>167</v>
      </c>
      <c r="AB558" s="354">
        <v>5</v>
      </c>
      <c r="AC558" s="763" t="s">
        <v>168</v>
      </c>
      <c r="AD558" s="391">
        <f>ROUND(ROUND(ROUND(ROUND(H440+K512,0)*P$548,0)*W555,0)*Z557,0)-AB558</f>
        <v>253</v>
      </c>
      <c r="AE558" s="268"/>
    </row>
    <row r="559" spans="1:31" ht="17.100000000000001" customHeight="1">
      <c r="A559" s="243">
        <v>61</v>
      </c>
      <c r="B559" s="243">
        <v>9571</v>
      </c>
      <c r="C559" s="870" t="s">
        <v>9127</v>
      </c>
      <c r="D559" s="792"/>
      <c r="E559" s="792"/>
      <c r="F559" s="794"/>
      <c r="G559" s="528"/>
      <c r="H559" s="528"/>
      <c r="I559" s="794"/>
      <c r="J559" s="604"/>
      <c r="K559" s="605"/>
      <c r="L559" s="518"/>
      <c r="M559" s="799"/>
      <c r="N559" s="517"/>
      <c r="O559" s="517"/>
      <c r="P559" s="518"/>
      <c r="Q559" s="1536" t="s">
        <v>4713</v>
      </c>
      <c r="R559" s="1580" t="s">
        <v>162</v>
      </c>
      <c r="S559" s="775"/>
      <c r="T559" s="775"/>
      <c r="U559" s="359"/>
      <c r="V559" s="360"/>
      <c r="W559" s="361"/>
      <c r="X559" s="523"/>
      <c r="Y559" s="524"/>
      <c r="Z559" s="642"/>
      <c r="AA559" s="247"/>
      <c r="AB559" s="247"/>
      <c r="AC559" s="247"/>
      <c r="AD559" s="391">
        <f>ROUND(ROUND(ROUND(H440+K512,0)*P$548,0)*T560,0)</f>
        <v>251</v>
      </c>
      <c r="AE559" s="268"/>
    </row>
    <row r="560" spans="1:31" ht="17.100000000000001" customHeight="1">
      <c r="A560" s="243">
        <v>61</v>
      </c>
      <c r="B560" s="243">
        <v>9572</v>
      </c>
      <c r="C560" s="870" t="s">
        <v>9128</v>
      </c>
      <c r="D560" s="792"/>
      <c r="E560" s="792"/>
      <c r="F560" s="794"/>
      <c r="G560" s="528"/>
      <c r="H560" s="528"/>
      <c r="I560" s="794"/>
      <c r="J560" s="604"/>
      <c r="K560" s="605"/>
      <c r="L560" s="518"/>
      <c r="M560" s="799"/>
      <c r="N560" s="517"/>
      <c r="O560" s="517"/>
      <c r="P560" s="518"/>
      <c r="Q560" s="1648"/>
      <c r="R560" s="1620"/>
      <c r="S560" s="643" t="s">
        <v>163</v>
      </c>
      <c r="T560" s="365">
        <v>0.7</v>
      </c>
      <c r="U560" s="777"/>
      <c r="V560" s="639"/>
      <c r="W560" s="529"/>
      <c r="X560" s="319"/>
      <c r="Y560" s="517"/>
      <c r="Z560" s="526"/>
      <c r="AA560" s="762" t="s">
        <v>167</v>
      </c>
      <c r="AB560" s="354">
        <v>5</v>
      </c>
      <c r="AC560" s="763" t="s">
        <v>168</v>
      </c>
      <c r="AD560" s="391">
        <f>ROUND(ROUND(ROUND(H440+K512,0)*P$548,0)*T560,0)-AB560</f>
        <v>246</v>
      </c>
      <c r="AE560" s="268"/>
    </row>
    <row r="561" spans="1:31" ht="17.100000000000001" customHeight="1">
      <c r="A561" s="243">
        <v>61</v>
      </c>
      <c r="B561" s="243">
        <v>9573</v>
      </c>
      <c r="C561" s="870" t="s">
        <v>9129</v>
      </c>
      <c r="D561" s="792"/>
      <c r="E561" s="792"/>
      <c r="F561" s="794"/>
      <c r="G561" s="528"/>
      <c r="H561" s="528"/>
      <c r="I561" s="794"/>
      <c r="J561" s="604"/>
      <c r="K561" s="605"/>
      <c r="L561" s="518"/>
      <c r="M561" s="799"/>
      <c r="N561" s="517"/>
      <c r="O561" s="517"/>
      <c r="P561" s="518"/>
      <c r="Q561" s="1648"/>
      <c r="R561" s="1620"/>
      <c r="S561" s="530"/>
      <c r="T561" s="530"/>
      <c r="U561" s="777"/>
      <c r="V561" s="639"/>
      <c r="W561" s="529"/>
      <c r="X561" s="1684" t="s">
        <v>4700</v>
      </c>
      <c r="Y561" s="362" t="s">
        <v>163</v>
      </c>
      <c r="Z561" s="395">
        <v>0.85</v>
      </c>
      <c r="AA561" s="355"/>
      <c r="AB561" s="247"/>
      <c r="AC561" s="247"/>
      <c r="AD561" s="391">
        <f>ROUND(ROUND(ROUND(ROUND(H440+K512,0)*P$548,0)*T560,0)*Z561,0)</f>
        <v>213</v>
      </c>
      <c r="AE561" s="268"/>
    </row>
    <row r="562" spans="1:31" ht="17.100000000000001" customHeight="1">
      <c r="A562" s="243">
        <v>61</v>
      </c>
      <c r="B562" s="243">
        <v>9574</v>
      </c>
      <c r="C562" s="870" t="s">
        <v>9130</v>
      </c>
      <c r="D562" s="792"/>
      <c r="E562" s="792"/>
      <c r="F562" s="794"/>
      <c r="G562" s="528"/>
      <c r="H562" s="528"/>
      <c r="I562" s="794"/>
      <c r="J562" s="604"/>
      <c r="K562" s="605"/>
      <c r="L562" s="518"/>
      <c r="M562" s="799"/>
      <c r="N562" s="517"/>
      <c r="O562" s="517"/>
      <c r="P562" s="518"/>
      <c r="Q562" s="1648"/>
      <c r="R562" s="1620"/>
      <c r="S562" s="643"/>
      <c r="T562" s="643"/>
      <c r="U562" s="778"/>
      <c r="V562" s="525"/>
      <c r="W562" s="539"/>
      <c r="X562" s="1651"/>
      <c r="Y562" s="512"/>
      <c r="Z562" s="368"/>
      <c r="AA562" s="762" t="s">
        <v>167</v>
      </c>
      <c r="AB562" s="354">
        <v>5</v>
      </c>
      <c r="AC562" s="763" t="s">
        <v>168</v>
      </c>
      <c r="AD562" s="391">
        <f>ROUND(ROUND(ROUND(ROUND(H440+K512,0)*P$548,0)*T560,0)*Z561,0)-AB562</f>
        <v>208</v>
      </c>
      <c r="AE562" s="268"/>
    </row>
    <row r="563" spans="1:31" ht="17.100000000000001" customHeight="1">
      <c r="A563" s="243">
        <v>61</v>
      </c>
      <c r="B563" s="243">
        <v>9575</v>
      </c>
      <c r="C563" s="870" t="s">
        <v>9131</v>
      </c>
      <c r="D563" s="792"/>
      <c r="E563" s="792"/>
      <c r="F563" s="794"/>
      <c r="G563" s="528"/>
      <c r="H563" s="528"/>
      <c r="I563" s="794"/>
      <c r="J563" s="604"/>
      <c r="K563" s="605"/>
      <c r="L563" s="518"/>
      <c r="M563" s="799"/>
      <c r="N563" s="517"/>
      <c r="O563" s="517"/>
      <c r="P563" s="518"/>
      <c r="Q563" s="798"/>
      <c r="R563" s="530"/>
      <c r="S563" s="530"/>
      <c r="T563" s="530"/>
      <c r="U563" s="1580" t="s">
        <v>4703</v>
      </c>
      <c r="V563" s="362" t="s">
        <v>163</v>
      </c>
      <c r="W563" s="356">
        <v>0.7</v>
      </c>
      <c r="X563" s="523"/>
      <c r="Y563" s="524"/>
      <c r="Z563" s="642"/>
      <c r="AA563" s="247"/>
      <c r="AB563" s="247"/>
      <c r="AC563" s="247"/>
      <c r="AD563" s="391">
        <f>ROUND(ROUND(ROUND(ROUND(H440+K512,0)*P$548,0)*T560,0)*W563,0)</f>
        <v>176</v>
      </c>
      <c r="AE563" s="268"/>
    </row>
    <row r="564" spans="1:31" ht="17.100000000000001" customHeight="1">
      <c r="A564" s="243">
        <v>61</v>
      </c>
      <c r="B564" s="243">
        <v>9576</v>
      </c>
      <c r="C564" s="870" t="s">
        <v>9132</v>
      </c>
      <c r="D564" s="792"/>
      <c r="E564" s="792"/>
      <c r="F564" s="794"/>
      <c r="G564" s="528"/>
      <c r="H564" s="528"/>
      <c r="I564" s="794"/>
      <c r="J564" s="604"/>
      <c r="K564" s="605"/>
      <c r="L564" s="518"/>
      <c r="M564" s="799"/>
      <c r="N564" s="517"/>
      <c r="O564" s="517"/>
      <c r="P564" s="518"/>
      <c r="Q564" s="798"/>
      <c r="R564" s="530"/>
      <c r="S564" s="530"/>
      <c r="T564" s="530"/>
      <c r="U564" s="1620"/>
      <c r="V564" s="643"/>
      <c r="W564" s="365"/>
      <c r="X564" s="319"/>
      <c r="Y564" s="288"/>
      <c r="Z564" s="526"/>
      <c r="AA564" s="762" t="s">
        <v>167</v>
      </c>
      <c r="AB564" s="354">
        <v>5</v>
      </c>
      <c r="AC564" s="763" t="s">
        <v>168</v>
      </c>
      <c r="AD564" s="391">
        <f>ROUND(ROUND(ROUND(ROUND(H440+K512,0)*P$548,0)*T560,0)*W563,0)-AB564</f>
        <v>171</v>
      </c>
      <c r="AE564" s="268"/>
    </row>
    <row r="565" spans="1:31" ht="17.100000000000001" customHeight="1">
      <c r="A565" s="243">
        <v>61</v>
      </c>
      <c r="B565" s="243">
        <v>9577</v>
      </c>
      <c r="C565" s="870" t="s">
        <v>9133</v>
      </c>
      <c r="D565" s="792"/>
      <c r="E565" s="792"/>
      <c r="F565" s="794"/>
      <c r="G565" s="528"/>
      <c r="H565" s="528"/>
      <c r="I565" s="794"/>
      <c r="J565" s="604"/>
      <c r="K565" s="605"/>
      <c r="L565" s="518"/>
      <c r="M565" s="799"/>
      <c r="N565" s="517"/>
      <c r="O565" s="517"/>
      <c r="P565" s="518"/>
      <c r="Q565" s="799"/>
      <c r="R565" s="643"/>
      <c r="S565" s="1644"/>
      <c r="T565" s="1644"/>
      <c r="U565" s="1620"/>
      <c r="V565" s="779"/>
      <c r="W565" s="780"/>
      <c r="X565" s="1684" t="s">
        <v>4700</v>
      </c>
      <c r="Y565" s="362" t="s">
        <v>163</v>
      </c>
      <c r="Z565" s="395">
        <v>0.85</v>
      </c>
      <c r="AA565" s="355"/>
      <c r="AB565" s="247"/>
      <c r="AC565" s="247"/>
      <c r="AD565" s="391">
        <f>ROUND(ROUND(ROUND(ROUND(ROUND(H440+K512,0)*P$548,0)*T560,0)*W563,0)*Z565,0)</f>
        <v>150</v>
      </c>
      <c r="AE565" s="268"/>
    </row>
    <row r="566" spans="1:31" ht="17.100000000000001" customHeight="1">
      <c r="A566" s="243">
        <v>61</v>
      </c>
      <c r="B566" s="243">
        <v>9578</v>
      </c>
      <c r="C566" s="870" t="s">
        <v>9134</v>
      </c>
      <c r="D566" s="792"/>
      <c r="E566" s="792"/>
      <c r="F566" s="794"/>
      <c r="G566" s="528"/>
      <c r="H566" s="528"/>
      <c r="I566" s="794"/>
      <c r="J566" s="604"/>
      <c r="K566" s="605"/>
      <c r="L566" s="518"/>
      <c r="M566" s="799"/>
      <c r="N566" s="517"/>
      <c r="O566" s="517"/>
      <c r="P566" s="518"/>
      <c r="Q566" s="799"/>
      <c r="R566" s="643"/>
      <c r="S566" s="643"/>
      <c r="T566" s="643"/>
      <c r="U566" s="781"/>
      <c r="V566" s="537"/>
      <c r="W566" s="783"/>
      <c r="X566" s="1651"/>
      <c r="Y566" s="512"/>
      <c r="Z566" s="368"/>
      <c r="AA566" s="762" t="s">
        <v>167</v>
      </c>
      <c r="AB566" s="354">
        <v>5</v>
      </c>
      <c r="AC566" s="763" t="s">
        <v>168</v>
      </c>
      <c r="AD566" s="391">
        <f>ROUND(ROUND(ROUND(ROUND(ROUND(H440+K512,0)*P$548,0)*T560,0)*W563,0)*Z565,0)-AB566</f>
        <v>145</v>
      </c>
      <c r="AE566" s="268"/>
    </row>
    <row r="567" spans="1:31" ht="17.100000000000001" customHeight="1">
      <c r="A567" s="243">
        <v>61</v>
      </c>
      <c r="B567" s="243">
        <v>9579</v>
      </c>
      <c r="C567" s="870" t="s">
        <v>9135</v>
      </c>
      <c r="D567" s="792"/>
      <c r="E567" s="792"/>
      <c r="F567" s="794"/>
      <c r="G567" s="528"/>
      <c r="H567" s="528"/>
      <c r="I567" s="794"/>
      <c r="J567" s="604"/>
      <c r="K567" s="605"/>
      <c r="L567" s="518"/>
      <c r="M567" s="799"/>
      <c r="N567" s="517"/>
      <c r="O567" s="517"/>
      <c r="P567" s="518"/>
      <c r="Q567" s="798"/>
      <c r="R567" s="643"/>
      <c r="S567" s="1646"/>
      <c r="T567" s="1647"/>
      <c r="U567" s="1580" t="s">
        <v>4708</v>
      </c>
      <c r="V567" s="643" t="s">
        <v>163</v>
      </c>
      <c r="W567" s="365">
        <v>0.85</v>
      </c>
      <c r="X567" s="523"/>
      <c r="Y567" s="524"/>
      <c r="Z567" s="642"/>
      <c r="AA567" s="247"/>
      <c r="AB567" s="247"/>
      <c r="AC567" s="247"/>
      <c r="AD567" s="391">
        <f>ROUND(ROUND(ROUND(ROUND(H440+K512,0)*P$548,0)*T560,0)*W567,0)</f>
        <v>213</v>
      </c>
      <c r="AE567" s="268"/>
    </row>
    <row r="568" spans="1:31" ht="17.100000000000001" customHeight="1">
      <c r="A568" s="243">
        <v>61</v>
      </c>
      <c r="B568" s="243">
        <v>9580</v>
      </c>
      <c r="C568" s="870" t="s">
        <v>9136</v>
      </c>
      <c r="D568" s="792"/>
      <c r="E568" s="792"/>
      <c r="F568" s="794"/>
      <c r="G568" s="528"/>
      <c r="H568" s="528"/>
      <c r="I568" s="794"/>
      <c r="J568" s="604"/>
      <c r="K568" s="605"/>
      <c r="L568" s="518"/>
      <c r="M568" s="799"/>
      <c r="N568" s="517"/>
      <c r="O568" s="517"/>
      <c r="P568" s="518"/>
      <c r="Q568" s="798"/>
      <c r="R568" s="643"/>
      <c r="S568" s="365"/>
      <c r="T568" s="365"/>
      <c r="U568" s="1620"/>
      <c r="V568" s="643"/>
      <c r="W568" s="365"/>
      <c r="X568" s="516"/>
      <c r="Y568" s="288"/>
      <c r="Z568" s="526"/>
      <c r="AA568" s="762" t="s">
        <v>167</v>
      </c>
      <c r="AB568" s="354">
        <v>5</v>
      </c>
      <c r="AC568" s="763" t="s">
        <v>168</v>
      </c>
      <c r="AD568" s="391">
        <f>ROUND(ROUND(ROUND(ROUND(H440+K512,0)*P$548,0)*T560,0)*W567,0)-AB568</f>
        <v>208</v>
      </c>
      <c r="AE568" s="268"/>
    </row>
    <row r="569" spans="1:31" ht="17.100000000000001" customHeight="1">
      <c r="A569" s="243">
        <v>61</v>
      </c>
      <c r="B569" s="243">
        <v>9581</v>
      </c>
      <c r="C569" s="870" t="s">
        <v>9137</v>
      </c>
      <c r="D569" s="792"/>
      <c r="E569" s="792"/>
      <c r="F569" s="794"/>
      <c r="G569" s="528"/>
      <c r="H569" s="528"/>
      <c r="I569" s="794"/>
      <c r="J569" s="604"/>
      <c r="K569" s="605"/>
      <c r="L569" s="518"/>
      <c r="M569" s="799"/>
      <c r="N569" s="517"/>
      <c r="O569" s="517"/>
      <c r="P569" s="518"/>
      <c r="Q569" s="799"/>
      <c r="R569" s="643"/>
      <c r="S569" s="365"/>
      <c r="T569" s="365"/>
      <c r="U569" s="1620"/>
      <c r="V569" s="779"/>
      <c r="W569" s="780"/>
      <c r="X569" s="1684" t="s">
        <v>4700</v>
      </c>
      <c r="Y569" s="362" t="s">
        <v>163</v>
      </c>
      <c r="Z569" s="395">
        <v>0.85</v>
      </c>
      <c r="AA569" s="355"/>
      <c r="AB569" s="247"/>
      <c r="AC569" s="247"/>
      <c r="AD569" s="391">
        <f>ROUND(ROUND(ROUND(ROUND(ROUND(H440+K512,0)*P$548,0)*T560,0)*W567,0)*Z569,0)</f>
        <v>181</v>
      </c>
      <c r="AE569" s="268"/>
    </row>
    <row r="570" spans="1:31" ht="17.100000000000001" customHeight="1">
      <c r="A570" s="243">
        <v>61</v>
      </c>
      <c r="B570" s="243">
        <v>9582</v>
      </c>
      <c r="C570" s="870" t="s">
        <v>9138</v>
      </c>
      <c r="D570" s="792"/>
      <c r="E570" s="792"/>
      <c r="F570" s="794"/>
      <c r="G570" s="528"/>
      <c r="H570" s="528"/>
      <c r="I570" s="794"/>
      <c r="J570" s="604"/>
      <c r="K570" s="605"/>
      <c r="L570" s="518"/>
      <c r="M570" s="799"/>
      <c r="N570" s="517"/>
      <c r="O570" s="517"/>
      <c r="P570" s="518"/>
      <c r="Q570" s="798"/>
      <c r="R570" s="643"/>
      <c r="S570" s="643"/>
      <c r="T570" s="643"/>
      <c r="U570" s="1642"/>
      <c r="V570" s="537"/>
      <c r="W570" s="783"/>
      <c r="X570" s="1651"/>
      <c r="Y570" s="512"/>
      <c r="Z570" s="368"/>
      <c r="AA570" s="762" t="s">
        <v>167</v>
      </c>
      <c r="AB570" s="354">
        <v>5</v>
      </c>
      <c r="AC570" s="763" t="s">
        <v>168</v>
      </c>
      <c r="AD570" s="391">
        <f>ROUND(ROUND(ROUND(ROUND(ROUND(H440+K512,0)*P$548,0)*T560,0)*W567,0)*Z569,0)-AB570</f>
        <v>176</v>
      </c>
      <c r="AE570" s="268"/>
    </row>
    <row r="571" spans="1:31" ht="17.100000000000001" customHeight="1">
      <c r="A571" s="243">
        <v>61</v>
      </c>
      <c r="B571" s="243">
        <v>9583</v>
      </c>
      <c r="C571" s="870" t="s">
        <v>9139</v>
      </c>
      <c r="D571" s="792"/>
      <c r="E571" s="792"/>
      <c r="F571" s="794"/>
      <c r="G571" s="528"/>
      <c r="H571" s="528"/>
      <c r="I571" s="794"/>
      <c r="J571" s="604"/>
      <c r="K571" s="605"/>
      <c r="L571" s="518"/>
      <c r="M571" s="799"/>
      <c r="N571" s="517"/>
      <c r="O571" s="517"/>
      <c r="P571" s="518"/>
      <c r="Q571" s="798"/>
      <c r="R571" s="1580" t="s">
        <v>165</v>
      </c>
      <c r="S571" s="775"/>
      <c r="T571" s="775"/>
      <c r="U571" s="359"/>
      <c r="V571" s="360"/>
      <c r="W571" s="361"/>
      <c r="X571" s="523"/>
      <c r="Y571" s="524"/>
      <c r="Z571" s="642"/>
      <c r="AA571" s="247"/>
      <c r="AB571" s="247"/>
      <c r="AC571" s="247"/>
      <c r="AD571" s="391">
        <f>ROUND(ROUND(ROUND(H440+K512,0)*P$548,0)*T572,0)</f>
        <v>179</v>
      </c>
      <c r="AE571" s="268"/>
    </row>
    <row r="572" spans="1:31" ht="17.100000000000001" customHeight="1">
      <c r="A572" s="243">
        <v>61</v>
      </c>
      <c r="B572" s="243">
        <v>9584</v>
      </c>
      <c r="C572" s="870" t="s">
        <v>9140</v>
      </c>
      <c r="D572" s="792"/>
      <c r="E572" s="792"/>
      <c r="F572" s="794"/>
      <c r="G572" s="528"/>
      <c r="H572" s="528"/>
      <c r="I572" s="794"/>
      <c r="J572" s="604"/>
      <c r="K572" s="605"/>
      <c r="L572" s="518"/>
      <c r="M572" s="799"/>
      <c r="N572" s="517"/>
      <c r="O572" s="517"/>
      <c r="P572" s="518"/>
      <c r="Q572" s="797"/>
      <c r="R572" s="1620"/>
      <c r="S572" s="643" t="s">
        <v>163</v>
      </c>
      <c r="T572" s="365">
        <v>0.5</v>
      </c>
      <c r="U572" s="777"/>
      <c r="V572" s="639"/>
      <c r="W572" s="529"/>
      <c r="X572" s="319"/>
      <c r="Y572" s="517"/>
      <c r="Z572" s="526"/>
      <c r="AA572" s="762" t="s">
        <v>167</v>
      </c>
      <c r="AB572" s="354">
        <v>5</v>
      </c>
      <c r="AC572" s="763" t="s">
        <v>168</v>
      </c>
      <c r="AD572" s="391">
        <f>ROUND(ROUND(ROUND(H440+K512,0)*P$548,0)*T572,0)-AB572</f>
        <v>174</v>
      </c>
      <c r="AE572" s="268"/>
    </row>
    <row r="573" spans="1:31" ht="17.100000000000001" customHeight="1">
      <c r="A573" s="243">
        <v>61</v>
      </c>
      <c r="B573" s="243">
        <v>9585</v>
      </c>
      <c r="C573" s="870" t="s">
        <v>9141</v>
      </c>
      <c r="D573" s="792"/>
      <c r="E573" s="792"/>
      <c r="F573" s="794"/>
      <c r="G573" s="528"/>
      <c r="H573" s="528"/>
      <c r="I573" s="794"/>
      <c r="J573" s="604"/>
      <c r="K573" s="605"/>
      <c r="L573" s="518"/>
      <c r="M573" s="799"/>
      <c r="N573" s="517"/>
      <c r="O573" s="517"/>
      <c r="P573" s="518"/>
      <c r="Q573" s="797"/>
      <c r="R573" s="1620"/>
      <c r="S573" s="530"/>
      <c r="T573" s="530"/>
      <c r="U573" s="777"/>
      <c r="V573" s="639"/>
      <c r="W573" s="529"/>
      <c r="X573" s="1684" t="s">
        <v>4700</v>
      </c>
      <c r="Y573" s="362" t="s">
        <v>163</v>
      </c>
      <c r="Z573" s="395">
        <v>0.85</v>
      </c>
      <c r="AA573" s="355"/>
      <c r="AB573" s="247"/>
      <c r="AC573" s="247"/>
      <c r="AD573" s="391">
        <f>ROUND(ROUND(ROUND(ROUND(H440+K512,0)*P$548,0)*T572,0)*Z573,0)</f>
        <v>152</v>
      </c>
      <c r="AE573" s="268"/>
    </row>
    <row r="574" spans="1:31" ht="17.100000000000001" customHeight="1">
      <c r="A574" s="243">
        <v>61</v>
      </c>
      <c r="B574" s="243">
        <v>9586</v>
      </c>
      <c r="C574" s="870" t="s">
        <v>9142</v>
      </c>
      <c r="D574" s="792"/>
      <c r="E574" s="792"/>
      <c r="F574" s="794"/>
      <c r="G574" s="528"/>
      <c r="H574" s="528"/>
      <c r="I574" s="794"/>
      <c r="J574" s="604"/>
      <c r="K574" s="605"/>
      <c r="L574" s="518"/>
      <c r="M574" s="799"/>
      <c r="N574" s="517"/>
      <c r="O574" s="517"/>
      <c r="P574" s="518"/>
      <c r="Q574" s="797"/>
      <c r="R574" s="1620"/>
      <c r="S574" s="643"/>
      <c r="T574" s="643"/>
      <c r="U574" s="778"/>
      <c r="V574" s="525"/>
      <c r="W574" s="539"/>
      <c r="X574" s="1651"/>
      <c r="Y574" s="512"/>
      <c r="Z574" s="368"/>
      <c r="AA574" s="762" t="s">
        <v>167</v>
      </c>
      <c r="AB574" s="354">
        <v>5</v>
      </c>
      <c r="AC574" s="763" t="s">
        <v>168</v>
      </c>
      <c r="AD574" s="391">
        <f>ROUND(ROUND(ROUND(ROUND(H440+K512,0)*P$548,0)*T572,0)*Z573,0)-AB574</f>
        <v>147</v>
      </c>
      <c r="AE574" s="268"/>
    </row>
    <row r="575" spans="1:31" ht="17.100000000000001" customHeight="1">
      <c r="A575" s="243">
        <v>61</v>
      </c>
      <c r="B575" s="243">
        <v>9587</v>
      </c>
      <c r="C575" s="870" t="s">
        <v>9143</v>
      </c>
      <c r="D575" s="792"/>
      <c r="E575" s="792"/>
      <c r="F575" s="794"/>
      <c r="G575" s="528"/>
      <c r="H575" s="528"/>
      <c r="I575" s="794"/>
      <c r="J575" s="604"/>
      <c r="K575" s="605"/>
      <c r="L575" s="518"/>
      <c r="M575" s="799"/>
      <c r="N575" s="517"/>
      <c r="O575" s="517"/>
      <c r="P575" s="518"/>
      <c r="Q575" s="798"/>
      <c r="R575" s="530"/>
      <c r="S575" s="530"/>
      <c r="T575" s="530"/>
      <c r="U575" s="1580" t="s">
        <v>4703</v>
      </c>
      <c r="V575" s="362" t="s">
        <v>163</v>
      </c>
      <c r="W575" s="356">
        <v>0.7</v>
      </c>
      <c r="X575" s="523"/>
      <c r="Y575" s="524"/>
      <c r="Z575" s="642"/>
      <c r="AA575" s="247"/>
      <c r="AB575" s="247"/>
      <c r="AC575" s="247"/>
      <c r="AD575" s="391">
        <f>ROUND(ROUND(ROUND(ROUND(H440+K512,0)*P$548,0)*T572,0)*W575,0)</f>
        <v>125</v>
      </c>
      <c r="AE575" s="268"/>
    </row>
    <row r="576" spans="1:31" ht="17.100000000000001" customHeight="1">
      <c r="A576" s="243">
        <v>61</v>
      </c>
      <c r="B576" s="243">
        <v>9588</v>
      </c>
      <c r="C576" s="870" t="s">
        <v>9144</v>
      </c>
      <c r="D576" s="792"/>
      <c r="E576" s="792"/>
      <c r="F576" s="794"/>
      <c r="G576" s="528"/>
      <c r="H576" s="528"/>
      <c r="I576" s="794"/>
      <c r="J576" s="604"/>
      <c r="K576" s="605"/>
      <c r="L576" s="518"/>
      <c r="M576" s="799"/>
      <c r="N576" s="517"/>
      <c r="O576" s="517"/>
      <c r="P576" s="518"/>
      <c r="Q576" s="798"/>
      <c r="R576" s="530"/>
      <c r="S576" s="530"/>
      <c r="T576" s="530"/>
      <c r="U576" s="1620"/>
      <c r="V576" s="643"/>
      <c r="W576" s="365"/>
      <c r="X576" s="319"/>
      <c r="Y576" s="288"/>
      <c r="Z576" s="526"/>
      <c r="AA576" s="762" t="s">
        <v>167</v>
      </c>
      <c r="AB576" s="354">
        <v>5</v>
      </c>
      <c r="AC576" s="763" t="s">
        <v>168</v>
      </c>
      <c r="AD576" s="391">
        <f>ROUND(ROUND(ROUND(ROUND(H440+K512,0)*P$548,0)*T572,0)*W575,0)-AB576</f>
        <v>120</v>
      </c>
      <c r="AE576" s="268"/>
    </row>
    <row r="577" spans="1:31" ht="17.100000000000001" customHeight="1">
      <c r="A577" s="243">
        <v>61</v>
      </c>
      <c r="B577" s="243">
        <v>9589</v>
      </c>
      <c r="C577" s="870" t="s">
        <v>9145</v>
      </c>
      <c r="D577" s="792"/>
      <c r="E577" s="792"/>
      <c r="F577" s="794"/>
      <c r="G577" s="528"/>
      <c r="H577" s="528"/>
      <c r="I577" s="794"/>
      <c r="J577" s="604"/>
      <c r="K577" s="605"/>
      <c r="L577" s="518"/>
      <c r="M577" s="799"/>
      <c r="N577" s="517"/>
      <c r="O577" s="517"/>
      <c r="P577" s="518"/>
      <c r="Q577" s="799"/>
      <c r="R577" s="643"/>
      <c r="S577" s="1644"/>
      <c r="T577" s="1644"/>
      <c r="U577" s="1620"/>
      <c r="V577" s="779"/>
      <c r="W577" s="780"/>
      <c r="X577" s="1684" t="s">
        <v>4700</v>
      </c>
      <c r="Y577" s="362" t="s">
        <v>163</v>
      </c>
      <c r="Z577" s="395">
        <v>0.85</v>
      </c>
      <c r="AA577" s="355"/>
      <c r="AB577" s="247"/>
      <c r="AC577" s="247"/>
      <c r="AD577" s="391">
        <f>ROUND(ROUND(ROUND(ROUND(ROUND(H440+K512,0)*P$548,0)*T572,0)*W575,0)*Z577,0)</f>
        <v>106</v>
      </c>
      <c r="AE577" s="268"/>
    </row>
    <row r="578" spans="1:31" ht="17.100000000000001" customHeight="1">
      <c r="A578" s="243">
        <v>61</v>
      </c>
      <c r="B578" s="243">
        <v>9590</v>
      </c>
      <c r="C578" s="870" t="s">
        <v>9146</v>
      </c>
      <c r="D578" s="792"/>
      <c r="E578" s="792"/>
      <c r="F578" s="794"/>
      <c r="G578" s="528"/>
      <c r="H578" s="528"/>
      <c r="I578" s="794"/>
      <c r="J578" s="604"/>
      <c r="K578" s="605"/>
      <c r="L578" s="518"/>
      <c r="M578" s="799"/>
      <c r="N578" s="517"/>
      <c r="O578" s="517"/>
      <c r="P578" s="518"/>
      <c r="Q578" s="799"/>
      <c r="R578" s="643"/>
      <c r="S578" s="643"/>
      <c r="T578" s="643"/>
      <c r="U578" s="781"/>
      <c r="V578" s="537"/>
      <c r="W578" s="783"/>
      <c r="X578" s="1651"/>
      <c r="Y578" s="512"/>
      <c r="Z578" s="368"/>
      <c r="AA578" s="762" t="s">
        <v>167</v>
      </c>
      <c r="AB578" s="354">
        <v>5</v>
      </c>
      <c r="AC578" s="763" t="s">
        <v>168</v>
      </c>
      <c r="AD578" s="391">
        <f>ROUND(ROUND(ROUND(ROUND(ROUND(H440+K512,0)*P$548,0)*T572,0)*W575,0)*Z577,0)-AB578</f>
        <v>101</v>
      </c>
      <c r="AE578" s="268"/>
    </row>
    <row r="579" spans="1:31" ht="17.100000000000001" customHeight="1">
      <c r="A579" s="243">
        <v>61</v>
      </c>
      <c r="B579" s="243">
        <v>9591</v>
      </c>
      <c r="C579" s="870" t="s">
        <v>9147</v>
      </c>
      <c r="D579" s="792"/>
      <c r="E579" s="792"/>
      <c r="F579" s="794"/>
      <c r="G579" s="528"/>
      <c r="H579" s="528"/>
      <c r="I579" s="794"/>
      <c r="J579" s="604"/>
      <c r="K579" s="605"/>
      <c r="L579" s="518"/>
      <c r="M579" s="799"/>
      <c r="N579" s="517"/>
      <c r="O579" s="517"/>
      <c r="P579" s="518"/>
      <c r="Q579" s="798"/>
      <c r="R579" s="643"/>
      <c r="S579" s="1646"/>
      <c r="T579" s="1647"/>
      <c r="U579" s="1580" t="s">
        <v>4708</v>
      </c>
      <c r="V579" s="643" t="s">
        <v>163</v>
      </c>
      <c r="W579" s="365">
        <v>0.85</v>
      </c>
      <c r="X579" s="523"/>
      <c r="Y579" s="524"/>
      <c r="Z579" s="642"/>
      <c r="AA579" s="247"/>
      <c r="AB579" s="247"/>
      <c r="AC579" s="247"/>
      <c r="AD579" s="391">
        <f>ROUND(ROUND(ROUND(ROUND(H440+K512,0)*P$548,0)*T572,0)*W579,0)</f>
        <v>152</v>
      </c>
      <c r="AE579" s="268"/>
    </row>
    <row r="580" spans="1:31" ht="17.100000000000001" customHeight="1">
      <c r="A580" s="243">
        <v>61</v>
      </c>
      <c r="B580" s="243">
        <v>9592</v>
      </c>
      <c r="C580" s="870" t="s">
        <v>9148</v>
      </c>
      <c r="D580" s="792"/>
      <c r="E580" s="792"/>
      <c r="F580" s="794"/>
      <c r="G580" s="528"/>
      <c r="H580" s="528"/>
      <c r="I580" s="794"/>
      <c r="J580" s="604"/>
      <c r="K580" s="605"/>
      <c r="L580" s="518"/>
      <c r="M580" s="799"/>
      <c r="N580" s="517"/>
      <c r="O580" s="517"/>
      <c r="P580" s="518"/>
      <c r="Q580" s="798"/>
      <c r="R580" s="643"/>
      <c r="S580" s="365"/>
      <c r="T580" s="365"/>
      <c r="U580" s="1620"/>
      <c r="V580" s="643"/>
      <c r="W580" s="365"/>
      <c r="X580" s="516"/>
      <c r="Y580" s="288"/>
      <c r="Z580" s="526"/>
      <c r="AA580" s="762" t="s">
        <v>167</v>
      </c>
      <c r="AB580" s="354">
        <v>5</v>
      </c>
      <c r="AC580" s="763" t="s">
        <v>168</v>
      </c>
      <c r="AD580" s="391">
        <f>ROUND(ROUND(ROUND(ROUND(H440+K512,0)*P$548,0)*T572,0)*W579,0)-AB580</f>
        <v>147</v>
      </c>
      <c r="AE580" s="268"/>
    </row>
    <row r="581" spans="1:31" ht="17.100000000000001" customHeight="1">
      <c r="A581" s="243">
        <v>61</v>
      </c>
      <c r="B581" s="243">
        <v>9593</v>
      </c>
      <c r="C581" s="870" t="s">
        <v>9149</v>
      </c>
      <c r="D581" s="792"/>
      <c r="E581" s="792"/>
      <c r="F581" s="794"/>
      <c r="G581" s="528"/>
      <c r="H581" s="528"/>
      <c r="I581" s="794"/>
      <c r="J581" s="604"/>
      <c r="K581" s="605"/>
      <c r="L581" s="518"/>
      <c r="M581" s="799"/>
      <c r="N581" s="517"/>
      <c r="O581" s="517"/>
      <c r="P581" s="518"/>
      <c r="Q581" s="799"/>
      <c r="R581" s="643"/>
      <c r="S581" s="365"/>
      <c r="T581" s="365"/>
      <c r="U581" s="1620"/>
      <c r="V581" s="779"/>
      <c r="W581" s="780"/>
      <c r="X581" s="1684" t="s">
        <v>4700</v>
      </c>
      <c r="Y581" s="362" t="s">
        <v>163</v>
      </c>
      <c r="Z581" s="395">
        <v>0.85</v>
      </c>
      <c r="AA581" s="355"/>
      <c r="AB581" s="247"/>
      <c r="AC581" s="247"/>
      <c r="AD581" s="391">
        <f>ROUND(ROUND(ROUND(ROUND(ROUND(H440+K512,0)*P$548,0)*T572,0)*W579,0)*Z581,0)</f>
        <v>129</v>
      </c>
      <c r="AE581" s="268"/>
    </row>
    <row r="582" spans="1:31" ht="17.100000000000001" customHeight="1">
      <c r="A582" s="243">
        <v>61</v>
      </c>
      <c r="B582" s="243">
        <v>9594</v>
      </c>
      <c r="C582" s="870" t="s">
        <v>9150</v>
      </c>
      <c r="D582" s="792"/>
      <c r="E582" s="792"/>
      <c r="F582" s="794"/>
      <c r="G582" s="528"/>
      <c r="H582" s="528"/>
      <c r="I582" s="794"/>
      <c r="J582" s="604"/>
      <c r="K582" s="605"/>
      <c r="L582" s="518"/>
      <c r="M582" s="799"/>
      <c r="N582" s="517"/>
      <c r="O582" s="517"/>
      <c r="P582" s="518"/>
      <c r="Q582" s="506"/>
      <c r="R582" s="788"/>
      <c r="S582" s="512"/>
      <c r="T582" s="789"/>
      <c r="U582" s="1642"/>
      <c r="V582" s="537"/>
      <c r="W582" s="783"/>
      <c r="X582" s="1651"/>
      <c r="Y582" s="512"/>
      <c r="Z582" s="368"/>
      <c r="AA582" s="762" t="s">
        <v>167</v>
      </c>
      <c r="AB582" s="354">
        <v>5</v>
      </c>
      <c r="AC582" s="763" t="s">
        <v>168</v>
      </c>
      <c r="AD582" s="391">
        <f>ROUND(ROUND(ROUND(ROUND(ROUND(H440+K512,0)*P$548,0)*T572,0)*W579,0)*Z581,0)-AB582</f>
        <v>124</v>
      </c>
      <c r="AE582" s="268"/>
    </row>
    <row r="583" spans="1:31" ht="17.100000000000001" customHeight="1">
      <c r="A583" s="243">
        <v>61</v>
      </c>
      <c r="B583" s="243">
        <v>9601</v>
      </c>
      <c r="C583" s="870" t="s">
        <v>9151</v>
      </c>
      <c r="D583" s="792"/>
      <c r="E583" s="792"/>
      <c r="F583" s="522"/>
      <c r="G583" s="1580" t="s">
        <v>6028</v>
      </c>
      <c r="H583" s="541"/>
      <c r="I583" s="542"/>
      <c r="J583" s="601"/>
      <c r="K583" s="602"/>
      <c r="L583" s="642"/>
      <c r="M583" s="1606" t="s">
        <v>8647</v>
      </c>
      <c r="N583" s="1687" t="s">
        <v>162</v>
      </c>
      <c r="O583" s="524"/>
      <c r="P583" s="524"/>
      <c r="Q583" s="516"/>
      <c r="R583" s="517"/>
      <c r="S583" s="517"/>
      <c r="T583" s="517"/>
      <c r="U583" s="777"/>
      <c r="V583" s="529"/>
      <c r="W583" s="517"/>
      <c r="X583" s="523"/>
      <c r="Y583" s="524"/>
      <c r="Z583" s="642"/>
      <c r="AA583" s="247"/>
      <c r="AB583" s="247"/>
      <c r="AC583" s="247"/>
      <c r="AD583" s="391">
        <f>ROUND(ROUND(H584*P$584,0),0)</f>
        <v>326</v>
      </c>
      <c r="AE583" s="268"/>
    </row>
    <row r="584" spans="1:31" ht="17.100000000000001" customHeight="1">
      <c r="A584" s="243">
        <v>61</v>
      </c>
      <c r="B584" s="243">
        <v>9602</v>
      </c>
      <c r="C584" s="870" t="s">
        <v>9152</v>
      </c>
      <c r="D584" s="792"/>
      <c r="E584" s="792"/>
      <c r="F584" s="522"/>
      <c r="G584" s="1620"/>
      <c r="H584" s="639">
        <f>'28児童発達支援(基本１)'!H1304</f>
        <v>465</v>
      </c>
      <c r="I584" s="517" t="s">
        <v>18</v>
      </c>
      <c r="J584" s="604"/>
      <c r="K584" s="605"/>
      <c r="L584" s="518"/>
      <c r="M584" s="1693"/>
      <c r="N584" s="1688"/>
      <c r="O584" s="643" t="s">
        <v>163</v>
      </c>
      <c r="P584" s="365">
        <v>0.7</v>
      </c>
      <c r="Q584" s="516"/>
      <c r="R584" s="517"/>
      <c r="S584" s="517"/>
      <c r="T584" s="517"/>
      <c r="U584" s="777"/>
      <c r="V584" s="529"/>
      <c r="W584" s="517"/>
      <c r="X584" s="319"/>
      <c r="Y584" s="517"/>
      <c r="Z584" s="526"/>
      <c r="AA584" s="762" t="s">
        <v>167</v>
      </c>
      <c r="AB584" s="354">
        <v>5</v>
      </c>
      <c r="AC584" s="763" t="s">
        <v>168</v>
      </c>
      <c r="AD584" s="391">
        <f>ROUND(ROUND(H584*P$584,0),0)-AB584</f>
        <v>321</v>
      </c>
      <c r="AE584" s="268"/>
    </row>
    <row r="585" spans="1:31" ht="17.100000000000001" customHeight="1">
      <c r="A585" s="243">
        <v>61</v>
      </c>
      <c r="B585" s="243">
        <v>9603</v>
      </c>
      <c r="C585" s="870" t="s">
        <v>9153</v>
      </c>
      <c r="D585" s="792"/>
      <c r="E585" s="792"/>
      <c r="F585" s="522"/>
      <c r="G585" s="1620"/>
      <c r="H585" s="521"/>
      <c r="I585" s="522"/>
      <c r="J585" s="604"/>
      <c r="K585" s="605"/>
      <c r="L585" s="518"/>
      <c r="M585" s="1693"/>
      <c r="N585" s="1688"/>
      <c r="O585" s="517"/>
      <c r="P585" s="518"/>
      <c r="Q585" s="516"/>
      <c r="R585" s="517"/>
      <c r="S585" s="517"/>
      <c r="T585" s="517"/>
      <c r="U585" s="777"/>
      <c r="V585" s="529"/>
      <c r="W585" s="518"/>
      <c r="X585" s="1684" t="s">
        <v>4700</v>
      </c>
      <c r="Y585" s="362" t="s">
        <v>163</v>
      </c>
      <c r="Z585" s="395">
        <v>0.85</v>
      </c>
      <c r="AA585" s="355"/>
      <c r="AB585" s="247"/>
      <c r="AC585" s="247"/>
      <c r="AD585" s="391">
        <f>ROUND(ROUND(H584*P$584,0)*Z585,0)</f>
        <v>277</v>
      </c>
      <c r="AE585" s="268"/>
    </row>
    <row r="586" spans="1:31" ht="17.100000000000001" customHeight="1">
      <c r="A586" s="243">
        <v>61</v>
      </c>
      <c r="B586" s="243">
        <v>9604</v>
      </c>
      <c r="C586" s="870" t="s">
        <v>9154</v>
      </c>
      <c r="D586" s="792"/>
      <c r="E586" s="792"/>
      <c r="F586" s="522"/>
      <c r="G586" s="521"/>
      <c r="H586" s="521"/>
      <c r="I586" s="521"/>
      <c r="J586" s="604"/>
      <c r="K586" s="605"/>
      <c r="L586" s="518"/>
      <c r="M586" s="1693"/>
      <c r="N586" s="1688"/>
      <c r="O586" s="517"/>
      <c r="P586" s="518"/>
      <c r="Q586" s="516"/>
      <c r="R586" s="517"/>
      <c r="S586" s="517"/>
      <c r="T586" s="517"/>
      <c r="U586" s="778"/>
      <c r="V586" s="539"/>
      <c r="W586" s="526"/>
      <c r="X586" s="1651"/>
      <c r="Y586" s="512"/>
      <c r="Z586" s="368"/>
      <c r="AA586" s="762" t="s">
        <v>167</v>
      </c>
      <c r="AB586" s="354">
        <v>5</v>
      </c>
      <c r="AC586" s="763" t="s">
        <v>168</v>
      </c>
      <c r="AD586" s="391">
        <f>ROUND(ROUND(H584*P$584,0)*Z585,0)-AB586</f>
        <v>272</v>
      </c>
      <c r="AE586" s="268"/>
    </row>
    <row r="587" spans="1:31" ht="17.100000000000001" customHeight="1">
      <c r="A587" s="243">
        <v>61</v>
      </c>
      <c r="B587" s="243">
        <v>9605</v>
      </c>
      <c r="C587" s="870" t="s">
        <v>9155</v>
      </c>
      <c r="D587" s="792"/>
      <c r="E587" s="792"/>
      <c r="F587" s="794"/>
      <c r="G587" s="528"/>
      <c r="H587" s="517"/>
      <c r="I587" s="538"/>
      <c r="J587" s="604"/>
      <c r="K587" s="605"/>
      <c r="L587" s="518"/>
      <c r="M587" s="1693"/>
      <c r="N587" s="517"/>
      <c r="O587" s="517"/>
      <c r="P587" s="518"/>
      <c r="Q587" s="516"/>
      <c r="R587" s="517"/>
      <c r="S587" s="517"/>
      <c r="T587" s="517"/>
      <c r="U587" s="1580" t="s">
        <v>4703</v>
      </c>
      <c r="V587" s="362" t="s">
        <v>163</v>
      </c>
      <c r="W587" s="356">
        <v>0.7</v>
      </c>
      <c r="X587" s="523"/>
      <c r="Y587" s="524"/>
      <c r="Z587" s="642"/>
      <c r="AA587" s="247"/>
      <c r="AB587" s="247"/>
      <c r="AC587" s="247"/>
      <c r="AD587" s="391">
        <f>ROUND(ROUND(H584*P$584,0)*W587,0)</f>
        <v>228</v>
      </c>
      <c r="AE587" s="268"/>
    </row>
    <row r="588" spans="1:31" ht="17.100000000000001" customHeight="1">
      <c r="A588" s="243">
        <v>61</v>
      </c>
      <c r="B588" s="243">
        <v>9606</v>
      </c>
      <c r="C588" s="870" t="s">
        <v>9156</v>
      </c>
      <c r="D588" s="792"/>
      <c r="E588" s="792"/>
      <c r="F588" s="794"/>
      <c r="G588" s="528"/>
      <c r="H588" s="517"/>
      <c r="I588" s="538"/>
      <c r="J588" s="604"/>
      <c r="K588" s="605"/>
      <c r="L588" s="518"/>
      <c r="M588" s="1693"/>
      <c r="N588" s="517"/>
      <c r="O588" s="517"/>
      <c r="P588" s="518"/>
      <c r="Q588" s="516"/>
      <c r="R588" s="517"/>
      <c r="S588" s="517"/>
      <c r="T588" s="517"/>
      <c r="U588" s="1620"/>
      <c r="V588" s="643"/>
      <c r="W588" s="365"/>
      <c r="X588" s="319"/>
      <c r="Y588" s="288"/>
      <c r="Z588" s="526"/>
      <c r="AA588" s="762" t="s">
        <v>167</v>
      </c>
      <c r="AB588" s="354">
        <v>5</v>
      </c>
      <c r="AC588" s="763" t="s">
        <v>168</v>
      </c>
      <c r="AD588" s="391">
        <f>ROUND(ROUND(H584*P$584,0)*W587,0)-AB588</f>
        <v>223</v>
      </c>
      <c r="AE588" s="268"/>
    </row>
    <row r="589" spans="1:31" ht="17.100000000000001" customHeight="1">
      <c r="A589" s="243">
        <v>61</v>
      </c>
      <c r="B589" s="243">
        <v>9607</v>
      </c>
      <c r="C589" s="870" t="s">
        <v>9157</v>
      </c>
      <c r="D589" s="792"/>
      <c r="E589" s="792"/>
      <c r="F589" s="795"/>
      <c r="G589" s="796"/>
      <c r="H589" s="517"/>
      <c r="I589" s="538"/>
      <c r="J589" s="604"/>
      <c r="K589" s="605"/>
      <c r="L589" s="518"/>
      <c r="M589" s="1693"/>
      <c r="N589" s="517"/>
      <c r="O589" s="517"/>
      <c r="P589" s="518"/>
      <c r="Q589" s="516"/>
      <c r="R589" s="517"/>
      <c r="S589" s="517"/>
      <c r="T589" s="517"/>
      <c r="U589" s="1620"/>
      <c r="V589" s="779"/>
      <c r="W589" s="780"/>
      <c r="X589" s="1684" t="s">
        <v>4700</v>
      </c>
      <c r="Y589" s="362" t="s">
        <v>163</v>
      </c>
      <c r="Z589" s="395">
        <v>0.85</v>
      </c>
      <c r="AA589" s="355"/>
      <c r="AB589" s="247"/>
      <c r="AC589" s="247"/>
      <c r="AD589" s="391">
        <f>ROUND(ROUND(ROUND(H584*P$584,0)*W587,0)*Z589,0)</f>
        <v>194</v>
      </c>
      <c r="AE589" s="268"/>
    </row>
    <row r="590" spans="1:31" ht="17.100000000000001" customHeight="1">
      <c r="A590" s="243">
        <v>61</v>
      </c>
      <c r="B590" s="243">
        <v>9608</v>
      </c>
      <c r="C590" s="870" t="s">
        <v>9158</v>
      </c>
      <c r="D590" s="792"/>
      <c r="E590" s="793"/>
      <c r="F590" s="795"/>
      <c r="G590" s="796"/>
      <c r="H590" s="517"/>
      <c r="I590" s="538"/>
      <c r="J590" s="604"/>
      <c r="K590" s="605"/>
      <c r="L590" s="518"/>
      <c r="M590" s="1693"/>
      <c r="N590" s="517"/>
      <c r="O590" s="517"/>
      <c r="P590" s="518"/>
      <c r="Q590" s="516"/>
      <c r="R590" s="517"/>
      <c r="S590" s="517"/>
      <c r="T590" s="517"/>
      <c r="U590" s="781"/>
      <c r="V590" s="537"/>
      <c r="W590" s="783"/>
      <c r="X590" s="1651"/>
      <c r="Y590" s="512"/>
      <c r="Z590" s="368"/>
      <c r="AA590" s="762" t="s">
        <v>167</v>
      </c>
      <c r="AB590" s="354">
        <v>5</v>
      </c>
      <c r="AC590" s="763" t="s">
        <v>168</v>
      </c>
      <c r="AD590" s="391">
        <f>ROUND(ROUND(ROUND(H584*P$584,0)*W587,0)*Z589,0)-AB590</f>
        <v>189</v>
      </c>
      <c r="AE590" s="268"/>
    </row>
    <row r="591" spans="1:31" ht="17.100000000000001" customHeight="1">
      <c r="A591" s="243">
        <v>61</v>
      </c>
      <c r="B591" s="243">
        <v>9609</v>
      </c>
      <c r="C591" s="870" t="s">
        <v>9159</v>
      </c>
      <c r="D591" s="792"/>
      <c r="E591" s="793"/>
      <c r="F591" s="795"/>
      <c r="G591" s="796"/>
      <c r="H591" s="517"/>
      <c r="I591" s="538"/>
      <c r="J591" s="604"/>
      <c r="K591" s="605"/>
      <c r="L591" s="518"/>
      <c r="M591" s="1693"/>
      <c r="N591" s="517"/>
      <c r="O591" s="517"/>
      <c r="P591" s="518"/>
      <c r="Q591" s="516"/>
      <c r="R591" s="517"/>
      <c r="S591" s="517"/>
      <c r="T591" s="518"/>
      <c r="U591" s="1580" t="s">
        <v>4708</v>
      </c>
      <c r="V591" s="643" t="s">
        <v>163</v>
      </c>
      <c r="W591" s="365">
        <v>0.85</v>
      </c>
      <c r="X591" s="523"/>
      <c r="Y591" s="524"/>
      <c r="Z591" s="642"/>
      <c r="AA591" s="247"/>
      <c r="AB591" s="247"/>
      <c r="AC591" s="247"/>
      <c r="AD591" s="391">
        <f>ROUND(ROUND(H584*P$584,0)*W591,0)</f>
        <v>277</v>
      </c>
      <c r="AE591" s="268"/>
    </row>
    <row r="592" spans="1:31" ht="17.100000000000001" customHeight="1">
      <c r="A592" s="243">
        <v>61</v>
      </c>
      <c r="B592" s="243">
        <v>9610</v>
      </c>
      <c r="C592" s="870" t="s">
        <v>9160</v>
      </c>
      <c r="D592" s="792"/>
      <c r="E592" s="793"/>
      <c r="F592" s="795"/>
      <c r="G592" s="796"/>
      <c r="H592" s="517"/>
      <c r="I592" s="538"/>
      <c r="J592" s="604"/>
      <c r="K592" s="605"/>
      <c r="L592" s="518"/>
      <c r="M592" s="799"/>
      <c r="N592" s="517"/>
      <c r="O592" s="517"/>
      <c r="P592" s="518"/>
      <c r="Q592" s="516"/>
      <c r="R592" s="517"/>
      <c r="S592" s="517"/>
      <c r="T592" s="517"/>
      <c r="U592" s="1620"/>
      <c r="V592" s="643"/>
      <c r="W592" s="365"/>
      <c r="X592" s="516"/>
      <c r="Y592" s="288"/>
      <c r="Z592" s="526"/>
      <c r="AA592" s="762" t="s">
        <v>167</v>
      </c>
      <c r="AB592" s="354">
        <v>5</v>
      </c>
      <c r="AC592" s="763" t="s">
        <v>168</v>
      </c>
      <c r="AD592" s="391">
        <f>ROUND(ROUND(H584*P$584,0)*W591,0)-AB592</f>
        <v>272</v>
      </c>
      <c r="AE592" s="268"/>
    </row>
    <row r="593" spans="1:31" ht="17.100000000000001" customHeight="1">
      <c r="A593" s="243">
        <v>61</v>
      </c>
      <c r="B593" s="243">
        <v>9611</v>
      </c>
      <c r="C593" s="870" t="s">
        <v>9161</v>
      </c>
      <c r="D593" s="792"/>
      <c r="E593" s="793"/>
      <c r="F593" s="794"/>
      <c r="G593" s="528"/>
      <c r="H593" s="528"/>
      <c r="I593" s="794"/>
      <c r="J593" s="604"/>
      <c r="K593" s="605"/>
      <c r="L593" s="518"/>
      <c r="M593" s="799"/>
      <c r="N593" s="517"/>
      <c r="O593" s="517"/>
      <c r="P593" s="518"/>
      <c r="Q593" s="516"/>
      <c r="R593" s="517"/>
      <c r="S593" s="517"/>
      <c r="T593" s="517"/>
      <c r="U593" s="1620"/>
      <c r="V593" s="779"/>
      <c r="W593" s="780"/>
      <c r="X593" s="1684" t="s">
        <v>4700</v>
      </c>
      <c r="Y593" s="362" t="s">
        <v>163</v>
      </c>
      <c r="Z593" s="395">
        <v>0.85</v>
      </c>
      <c r="AA593" s="355"/>
      <c r="AB593" s="247"/>
      <c r="AC593" s="247"/>
      <c r="AD593" s="391">
        <f>ROUND(ROUND(ROUND(H584*P$584,0)*W591,0)*Z593,0)</f>
        <v>235</v>
      </c>
      <c r="AE593" s="268"/>
    </row>
    <row r="594" spans="1:31" ht="17.100000000000001" customHeight="1">
      <c r="A594" s="243">
        <v>61</v>
      </c>
      <c r="B594" s="243">
        <v>9612</v>
      </c>
      <c r="C594" s="870" t="s">
        <v>9162</v>
      </c>
      <c r="D594" s="792"/>
      <c r="E594" s="793"/>
      <c r="F594" s="794"/>
      <c r="G594" s="528"/>
      <c r="H594" s="528"/>
      <c r="I594" s="794"/>
      <c r="J594" s="604"/>
      <c r="K594" s="605"/>
      <c r="L594" s="518"/>
      <c r="M594" s="799"/>
      <c r="N594" s="517"/>
      <c r="O594" s="517"/>
      <c r="P594" s="518"/>
      <c r="Q594" s="319"/>
      <c r="R594" s="288"/>
      <c r="S594" s="288"/>
      <c r="T594" s="288"/>
      <c r="U594" s="1642"/>
      <c r="V594" s="537"/>
      <c r="W594" s="783"/>
      <c r="X594" s="1651"/>
      <c r="Y594" s="512"/>
      <c r="Z594" s="368"/>
      <c r="AA594" s="762" t="s">
        <v>167</v>
      </c>
      <c r="AB594" s="354">
        <v>5</v>
      </c>
      <c r="AC594" s="763" t="s">
        <v>168</v>
      </c>
      <c r="AD594" s="391">
        <f>ROUND(ROUND(ROUND(H584*P$584,0)*W591,0)*Z593,0)-AB594</f>
        <v>230</v>
      </c>
      <c r="AE594" s="268"/>
    </row>
    <row r="595" spans="1:31" ht="17.100000000000001" customHeight="1">
      <c r="A595" s="243">
        <v>61</v>
      </c>
      <c r="B595" s="243">
        <v>9613</v>
      </c>
      <c r="C595" s="870" t="s">
        <v>9163</v>
      </c>
      <c r="D595" s="792"/>
      <c r="E595" s="792"/>
      <c r="F595" s="794"/>
      <c r="G595" s="528"/>
      <c r="H595" s="528"/>
      <c r="I595" s="794"/>
      <c r="J595" s="604"/>
      <c r="K595" s="605"/>
      <c r="L595" s="518"/>
      <c r="M595" s="799"/>
      <c r="N595" s="517"/>
      <c r="O595" s="517"/>
      <c r="P595" s="518"/>
      <c r="Q595" s="1536" t="s">
        <v>4713</v>
      </c>
      <c r="R595" s="1580" t="s">
        <v>162</v>
      </c>
      <c r="S595" s="775"/>
      <c r="T595" s="775"/>
      <c r="U595" s="359"/>
      <c r="V595" s="360"/>
      <c r="W595" s="361"/>
      <c r="X595" s="523"/>
      <c r="Y595" s="524"/>
      <c r="Z595" s="642"/>
      <c r="AA595" s="247"/>
      <c r="AB595" s="247"/>
      <c r="AC595" s="247"/>
      <c r="AD595" s="391">
        <f>ROUND(ROUND(H584*P$584,0)*T596,0)</f>
        <v>228</v>
      </c>
      <c r="AE595" s="268"/>
    </row>
    <row r="596" spans="1:31" ht="17.100000000000001" customHeight="1">
      <c r="A596" s="243">
        <v>61</v>
      </c>
      <c r="B596" s="243">
        <v>9614</v>
      </c>
      <c r="C596" s="870" t="s">
        <v>9164</v>
      </c>
      <c r="D596" s="792"/>
      <c r="E596" s="792"/>
      <c r="F596" s="794"/>
      <c r="G596" s="528"/>
      <c r="H596" s="528"/>
      <c r="I596" s="794"/>
      <c r="J596" s="604"/>
      <c r="K596" s="605"/>
      <c r="L596" s="518"/>
      <c r="M596" s="799"/>
      <c r="N596" s="517"/>
      <c r="O596" s="517"/>
      <c r="P596" s="518"/>
      <c r="Q596" s="1648"/>
      <c r="R596" s="1620"/>
      <c r="S596" s="643" t="s">
        <v>163</v>
      </c>
      <c r="T596" s="365">
        <v>0.7</v>
      </c>
      <c r="U596" s="777"/>
      <c r="V596" s="639"/>
      <c r="W596" s="529"/>
      <c r="X596" s="319"/>
      <c r="Y596" s="517"/>
      <c r="Z596" s="526"/>
      <c r="AA596" s="762" t="s">
        <v>167</v>
      </c>
      <c r="AB596" s="354">
        <v>5</v>
      </c>
      <c r="AC596" s="763" t="s">
        <v>168</v>
      </c>
      <c r="AD596" s="391">
        <f>ROUND(ROUND(H584*P$584,0)*T596,0)-AB596</f>
        <v>223</v>
      </c>
      <c r="AE596" s="268"/>
    </row>
    <row r="597" spans="1:31" ht="17.100000000000001" customHeight="1">
      <c r="A597" s="243">
        <v>61</v>
      </c>
      <c r="B597" s="243">
        <v>9615</v>
      </c>
      <c r="C597" s="870" t="s">
        <v>9165</v>
      </c>
      <c r="D597" s="792"/>
      <c r="E597" s="792"/>
      <c r="F597" s="794"/>
      <c r="G597" s="528"/>
      <c r="H597" s="528"/>
      <c r="I597" s="794"/>
      <c r="J597" s="604"/>
      <c r="K597" s="605"/>
      <c r="L597" s="518"/>
      <c r="M597" s="799"/>
      <c r="N597" s="517"/>
      <c r="O597" s="517"/>
      <c r="P597" s="518"/>
      <c r="Q597" s="1648"/>
      <c r="R597" s="1620"/>
      <c r="S597" s="530"/>
      <c r="T597" s="530"/>
      <c r="U597" s="777"/>
      <c r="V597" s="639"/>
      <c r="W597" s="529"/>
      <c r="X597" s="1684" t="s">
        <v>4700</v>
      </c>
      <c r="Y597" s="362" t="s">
        <v>163</v>
      </c>
      <c r="Z597" s="395">
        <v>0.85</v>
      </c>
      <c r="AA597" s="355"/>
      <c r="AB597" s="247"/>
      <c r="AC597" s="247"/>
      <c r="AD597" s="391">
        <f>ROUND(ROUND(ROUND(H584*P$584,0)*T596,0)*Z597,0)</f>
        <v>194</v>
      </c>
      <c r="AE597" s="268"/>
    </row>
    <row r="598" spans="1:31" ht="17.100000000000001" customHeight="1">
      <c r="A598" s="243">
        <v>61</v>
      </c>
      <c r="B598" s="243">
        <v>9616</v>
      </c>
      <c r="C598" s="870" t="s">
        <v>9166</v>
      </c>
      <c r="D598" s="792"/>
      <c r="E598" s="792"/>
      <c r="F598" s="794"/>
      <c r="G598" s="528"/>
      <c r="H598" s="528"/>
      <c r="I598" s="794"/>
      <c r="J598" s="604"/>
      <c r="K598" s="605"/>
      <c r="L598" s="518"/>
      <c r="M598" s="799"/>
      <c r="N598" s="517"/>
      <c r="O598" s="517"/>
      <c r="P598" s="518"/>
      <c r="Q598" s="1648"/>
      <c r="R598" s="1620"/>
      <c r="S598" s="643"/>
      <c r="T598" s="643"/>
      <c r="U598" s="778"/>
      <c r="V598" s="525"/>
      <c r="W598" s="539"/>
      <c r="X598" s="1651"/>
      <c r="Y598" s="512"/>
      <c r="Z598" s="368"/>
      <c r="AA598" s="762" t="s">
        <v>167</v>
      </c>
      <c r="AB598" s="354">
        <v>5</v>
      </c>
      <c r="AC598" s="763" t="s">
        <v>168</v>
      </c>
      <c r="AD598" s="391">
        <f>ROUND(ROUND(ROUND(H584*P$584,0)*T596,0)*Z597,0)-AB598</f>
        <v>189</v>
      </c>
      <c r="AE598" s="268"/>
    </row>
    <row r="599" spans="1:31" ht="17.100000000000001" customHeight="1">
      <c r="A599" s="243">
        <v>61</v>
      </c>
      <c r="B599" s="243">
        <v>9617</v>
      </c>
      <c r="C599" s="870" t="s">
        <v>9167</v>
      </c>
      <c r="D599" s="792"/>
      <c r="E599" s="792"/>
      <c r="F599" s="794"/>
      <c r="G599" s="528"/>
      <c r="H599" s="528"/>
      <c r="I599" s="794"/>
      <c r="J599" s="604"/>
      <c r="K599" s="605"/>
      <c r="L599" s="518"/>
      <c r="M599" s="799"/>
      <c r="N599" s="517"/>
      <c r="O599" s="517"/>
      <c r="P599" s="518"/>
      <c r="Q599" s="798"/>
      <c r="R599" s="530"/>
      <c r="S599" s="530"/>
      <c r="T599" s="530"/>
      <c r="U599" s="1580" t="s">
        <v>4703</v>
      </c>
      <c r="V599" s="362" t="s">
        <v>163</v>
      </c>
      <c r="W599" s="356">
        <v>0.7</v>
      </c>
      <c r="X599" s="523"/>
      <c r="Y599" s="524"/>
      <c r="Z599" s="642"/>
      <c r="AA599" s="247"/>
      <c r="AB599" s="247"/>
      <c r="AC599" s="247"/>
      <c r="AD599" s="391">
        <f>ROUND(ROUND(ROUND(H584*P$584,0)*T596,0)*W599,0)</f>
        <v>160</v>
      </c>
      <c r="AE599" s="268"/>
    </row>
    <row r="600" spans="1:31" ht="17.100000000000001" customHeight="1">
      <c r="A600" s="243">
        <v>61</v>
      </c>
      <c r="B600" s="243">
        <v>9618</v>
      </c>
      <c r="C600" s="870" t="s">
        <v>9168</v>
      </c>
      <c r="D600" s="792"/>
      <c r="E600" s="792"/>
      <c r="F600" s="794"/>
      <c r="G600" s="528"/>
      <c r="H600" s="528"/>
      <c r="I600" s="794"/>
      <c r="J600" s="604"/>
      <c r="K600" s="605"/>
      <c r="L600" s="518"/>
      <c r="M600" s="799"/>
      <c r="N600" s="517"/>
      <c r="O600" s="517"/>
      <c r="P600" s="518"/>
      <c r="Q600" s="798"/>
      <c r="R600" s="530"/>
      <c r="S600" s="530"/>
      <c r="T600" s="530"/>
      <c r="U600" s="1620"/>
      <c r="V600" s="643"/>
      <c r="W600" s="365"/>
      <c r="X600" s="319"/>
      <c r="Y600" s="288"/>
      <c r="Z600" s="526"/>
      <c r="AA600" s="762" t="s">
        <v>167</v>
      </c>
      <c r="AB600" s="354">
        <v>5</v>
      </c>
      <c r="AC600" s="763" t="s">
        <v>168</v>
      </c>
      <c r="AD600" s="391">
        <f>ROUND(ROUND(ROUND(H584*P$584,0)*T596,0)*W599,0)-AB600</f>
        <v>155</v>
      </c>
      <c r="AE600" s="268"/>
    </row>
    <row r="601" spans="1:31" ht="17.100000000000001" customHeight="1">
      <c r="A601" s="243">
        <v>61</v>
      </c>
      <c r="B601" s="243">
        <v>9619</v>
      </c>
      <c r="C601" s="870" t="s">
        <v>9169</v>
      </c>
      <c r="D601" s="792"/>
      <c r="E601" s="792"/>
      <c r="F601" s="794"/>
      <c r="G601" s="528"/>
      <c r="H601" s="528"/>
      <c r="I601" s="794"/>
      <c r="J601" s="604"/>
      <c r="K601" s="605"/>
      <c r="L601" s="518"/>
      <c r="M601" s="799"/>
      <c r="N601" s="517"/>
      <c r="O601" s="517"/>
      <c r="P601" s="518"/>
      <c r="Q601" s="799"/>
      <c r="R601" s="643"/>
      <c r="S601" s="1644"/>
      <c r="T601" s="1644"/>
      <c r="U601" s="1620"/>
      <c r="V601" s="779"/>
      <c r="W601" s="780"/>
      <c r="X601" s="1684" t="s">
        <v>4700</v>
      </c>
      <c r="Y601" s="362" t="s">
        <v>163</v>
      </c>
      <c r="Z601" s="395">
        <v>0.85</v>
      </c>
      <c r="AA601" s="355"/>
      <c r="AB601" s="247"/>
      <c r="AC601" s="247"/>
      <c r="AD601" s="391">
        <f>ROUND(ROUND(ROUND(ROUND(H584*P$584,0)*T596,0)*W599,0)*Z601,0)</f>
        <v>136</v>
      </c>
      <c r="AE601" s="268"/>
    </row>
    <row r="602" spans="1:31" ht="17.100000000000001" customHeight="1">
      <c r="A602" s="243">
        <v>61</v>
      </c>
      <c r="B602" s="243">
        <v>9620</v>
      </c>
      <c r="C602" s="870" t="s">
        <v>9170</v>
      </c>
      <c r="D602" s="792"/>
      <c r="E602" s="792"/>
      <c r="F602" s="794"/>
      <c r="G602" s="528"/>
      <c r="H602" s="528"/>
      <c r="I602" s="794"/>
      <c r="J602" s="604"/>
      <c r="K602" s="605"/>
      <c r="L602" s="518"/>
      <c r="M602" s="799"/>
      <c r="N602" s="517"/>
      <c r="O602" s="517"/>
      <c r="P602" s="518"/>
      <c r="Q602" s="799"/>
      <c r="R602" s="643"/>
      <c r="S602" s="643"/>
      <c r="T602" s="643"/>
      <c r="U602" s="781"/>
      <c r="V602" s="537"/>
      <c r="W602" s="783"/>
      <c r="X602" s="1651"/>
      <c r="Y602" s="512"/>
      <c r="Z602" s="368"/>
      <c r="AA602" s="762" t="s">
        <v>167</v>
      </c>
      <c r="AB602" s="354">
        <v>5</v>
      </c>
      <c r="AC602" s="763" t="s">
        <v>168</v>
      </c>
      <c r="AD602" s="391">
        <f>ROUND(ROUND(ROUND(ROUND(H584*P$584,0)*T596,0)*W599,0)*Z601,0)-AB602</f>
        <v>131</v>
      </c>
      <c r="AE602" s="268"/>
    </row>
    <row r="603" spans="1:31" ht="17.100000000000001" customHeight="1">
      <c r="A603" s="243">
        <v>61</v>
      </c>
      <c r="B603" s="243">
        <v>9621</v>
      </c>
      <c r="C603" s="870" t="s">
        <v>9171</v>
      </c>
      <c r="D603" s="792"/>
      <c r="E603" s="792"/>
      <c r="F603" s="794"/>
      <c r="G603" s="528"/>
      <c r="H603" s="528"/>
      <c r="I603" s="794"/>
      <c r="J603" s="604"/>
      <c r="K603" s="605"/>
      <c r="L603" s="518"/>
      <c r="M603" s="799"/>
      <c r="N603" s="517"/>
      <c r="O603" s="517"/>
      <c r="P603" s="518"/>
      <c r="Q603" s="798"/>
      <c r="R603" s="643"/>
      <c r="S603" s="1646"/>
      <c r="T603" s="1647"/>
      <c r="U603" s="1580" t="s">
        <v>4708</v>
      </c>
      <c r="V603" s="643" t="s">
        <v>163</v>
      </c>
      <c r="W603" s="365">
        <v>0.85</v>
      </c>
      <c r="X603" s="523"/>
      <c r="Y603" s="524"/>
      <c r="Z603" s="642"/>
      <c r="AA603" s="247"/>
      <c r="AB603" s="247"/>
      <c r="AC603" s="247"/>
      <c r="AD603" s="391">
        <f>ROUND(ROUND(ROUND(H584*P$584,0)*T596,0)*W603,0)</f>
        <v>194</v>
      </c>
      <c r="AE603" s="268"/>
    </row>
    <row r="604" spans="1:31" ht="17.100000000000001" customHeight="1">
      <c r="A604" s="243">
        <v>61</v>
      </c>
      <c r="B604" s="243">
        <v>9622</v>
      </c>
      <c r="C604" s="870" t="s">
        <v>9172</v>
      </c>
      <c r="D604" s="792"/>
      <c r="E604" s="792"/>
      <c r="F604" s="794"/>
      <c r="G604" s="528"/>
      <c r="H604" s="528"/>
      <c r="I604" s="794"/>
      <c r="J604" s="604"/>
      <c r="K604" s="605"/>
      <c r="L604" s="518"/>
      <c r="M604" s="799"/>
      <c r="N604" s="517"/>
      <c r="O604" s="517"/>
      <c r="P604" s="518"/>
      <c r="Q604" s="798"/>
      <c r="R604" s="643"/>
      <c r="S604" s="365"/>
      <c r="T604" s="365"/>
      <c r="U604" s="1620"/>
      <c r="V604" s="643"/>
      <c r="W604" s="365"/>
      <c r="X604" s="516"/>
      <c r="Y604" s="288"/>
      <c r="Z604" s="526"/>
      <c r="AA604" s="762" t="s">
        <v>167</v>
      </c>
      <c r="AB604" s="354">
        <v>5</v>
      </c>
      <c r="AC604" s="763" t="s">
        <v>168</v>
      </c>
      <c r="AD604" s="391">
        <f>ROUND(ROUND(ROUND(H584*P$584,0)*T596,0)*W603,0)-AB604</f>
        <v>189</v>
      </c>
      <c r="AE604" s="268"/>
    </row>
    <row r="605" spans="1:31" ht="17.100000000000001" customHeight="1">
      <c r="A605" s="243">
        <v>61</v>
      </c>
      <c r="B605" s="243">
        <v>9623</v>
      </c>
      <c r="C605" s="870" t="s">
        <v>9173</v>
      </c>
      <c r="D605" s="792"/>
      <c r="E605" s="792"/>
      <c r="F605" s="794"/>
      <c r="G605" s="528"/>
      <c r="H605" s="528"/>
      <c r="I605" s="794"/>
      <c r="J605" s="604"/>
      <c r="K605" s="605"/>
      <c r="L605" s="518"/>
      <c r="M605" s="799"/>
      <c r="N605" s="517"/>
      <c r="O605" s="517"/>
      <c r="P605" s="518"/>
      <c r="Q605" s="799"/>
      <c r="R605" s="643"/>
      <c r="S605" s="365"/>
      <c r="T605" s="365"/>
      <c r="U605" s="1620"/>
      <c r="V605" s="779"/>
      <c r="W605" s="780"/>
      <c r="X605" s="1684" t="s">
        <v>4700</v>
      </c>
      <c r="Y605" s="362" t="s">
        <v>163</v>
      </c>
      <c r="Z605" s="395">
        <v>0.85</v>
      </c>
      <c r="AA605" s="355"/>
      <c r="AB605" s="247"/>
      <c r="AC605" s="247"/>
      <c r="AD605" s="391">
        <f>ROUND(ROUND(ROUND(ROUND(H584*P$584,0)*T596,0)*W603,0)*Z605,0)</f>
        <v>165</v>
      </c>
      <c r="AE605" s="268"/>
    </row>
    <row r="606" spans="1:31" ht="17.100000000000001" customHeight="1">
      <c r="A606" s="243">
        <v>61</v>
      </c>
      <c r="B606" s="243">
        <v>9624</v>
      </c>
      <c r="C606" s="870" t="s">
        <v>9174</v>
      </c>
      <c r="D606" s="792"/>
      <c r="E606" s="792"/>
      <c r="F606" s="794"/>
      <c r="G606" s="528"/>
      <c r="H606" s="528"/>
      <c r="I606" s="794"/>
      <c r="J606" s="604"/>
      <c r="K606" s="605"/>
      <c r="L606" s="518"/>
      <c r="M606" s="799"/>
      <c r="N606" s="517"/>
      <c r="O606" s="517"/>
      <c r="P606" s="518"/>
      <c r="Q606" s="798"/>
      <c r="R606" s="643"/>
      <c r="S606" s="643"/>
      <c r="T606" s="643"/>
      <c r="U606" s="1642"/>
      <c r="V606" s="537"/>
      <c r="W606" s="783"/>
      <c r="X606" s="1651"/>
      <c r="Y606" s="512"/>
      <c r="Z606" s="368"/>
      <c r="AA606" s="762" t="s">
        <v>167</v>
      </c>
      <c r="AB606" s="354">
        <v>5</v>
      </c>
      <c r="AC606" s="763" t="s">
        <v>168</v>
      </c>
      <c r="AD606" s="391">
        <f>ROUND(ROUND(ROUND(ROUND(H584*P$584,0)*T596,0)*W603,0)*Z605,0)-AB606</f>
        <v>160</v>
      </c>
      <c r="AE606" s="268"/>
    </row>
    <row r="607" spans="1:31" ht="17.100000000000001" customHeight="1">
      <c r="A607" s="243">
        <v>61</v>
      </c>
      <c r="B607" s="243">
        <v>9625</v>
      </c>
      <c r="C607" s="870" t="s">
        <v>9175</v>
      </c>
      <c r="D607" s="792"/>
      <c r="E607" s="792"/>
      <c r="F607" s="794"/>
      <c r="G607" s="528"/>
      <c r="H607" s="528"/>
      <c r="I607" s="794"/>
      <c r="J607" s="604"/>
      <c r="K607" s="605"/>
      <c r="L607" s="518"/>
      <c r="M607" s="799"/>
      <c r="N607" s="517"/>
      <c r="O607" s="517"/>
      <c r="P607" s="518"/>
      <c r="Q607" s="798"/>
      <c r="R607" s="1580" t="s">
        <v>165</v>
      </c>
      <c r="S607" s="775"/>
      <c r="T607" s="775"/>
      <c r="U607" s="359"/>
      <c r="V607" s="360"/>
      <c r="W607" s="361"/>
      <c r="X607" s="523"/>
      <c r="Y607" s="524"/>
      <c r="Z607" s="642"/>
      <c r="AA607" s="247"/>
      <c r="AB607" s="247"/>
      <c r="AC607" s="247"/>
      <c r="AD607" s="391">
        <f>ROUND(ROUND(H584*P$584,0)*T608,0)</f>
        <v>163</v>
      </c>
      <c r="AE607" s="268"/>
    </row>
    <row r="608" spans="1:31" ht="17.100000000000001" customHeight="1">
      <c r="A608" s="243">
        <v>61</v>
      </c>
      <c r="B608" s="243">
        <v>9626</v>
      </c>
      <c r="C608" s="870" t="s">
        <v>9176</v>
      </c>
      <c r="D608" s="792"/>
      <c r="E608" s="792"/>
      <c r="F608" s="794"/>
      <c r="G608" s="528"/>
      <c r="H608" s="528"/>
      <c r="I608" s="794"/>
      <c r="J608" s="604"/>
      <c r="K608" s="605"/>
      <c r="L608" s="518"/>
      <c r="M608" s="799"/>
      <c r="N608" s="517"/>
      <c r="O608" s="517"/>
      <c r="P608" s="518"/>
      <c r="Q608" s="797"/>
      <c r="R608" s="1620"/>
      <c r="S608" s="643" t="s">
        <v>163</v>
      </c>
      <c r="T608" s="365">
        <v>0.5</v>
      </c>
      <c r="U608" s="777"/>
      <c r="V608" s="639"/>
      <c r="W608" s="529"/>
      <c r="X608" s="319"/>
      <c r="Y608" s="517"/>
      <c r="Z608" s="526"/>
      <c r="AA608" s="762" t="s">
        <v>167</v>
      </c>
      <c r="AB608" s="354">
        <v>5</v>
      </c>
      <c r="AC608" s="763" t="s">
        <v>168</v>
      </c>
      <c r="AD608" s="391">
        <f>ROUND(ROUND(H584*P$584,0)*T608,0)-AB608</f>
        <v>158</v>
      </c>
      <c r="AE608" s="268"/>
    </row>
    <row r="609" spans="1:31" ht="17.100000000000001" customHeight="1">
      <c r="A609" s="243">
        <v>61</v>
      </c>
      <c r="B609" s="243">
        <v>9627</v>
      </c>
      <c r="C609" s="870" t="s">
        <v>9177</v>
      </c>
      <c r="D609" s="792"/>
      <c r="E609" s="792"/>
      <c r="F609" s="794"/>
      <c r="G609" s="528"/>
      <c r="H609" s="528"/>
      <c r="I609" s="794"/>
      <c r="J609" s="604"/>
      <c r="K609" s="605"/>
      <c r="L609" s="518"/>
      <c r="M609" s="799"/>
      <c r="N609" s="517"/>
      <c r="O609" s="517"/>
      <c r="P609" s="518"/>
      <c r="Q609" s="797"/>
      <c r="R609" s="1620"/>
      <c r="S609" s="530"/>
      <c r="T609" s="530"/>
      <c r="U609" s="777"/>
      <c r="V609" s="639"/>
      <c r="W609" s="529"/>
      <c r="X609" s="1684" t="s">
        <v>4700</v>
      </c>
      <c r="Y609" s="362" t="s">
        <v>163</v>
      </c>
      <c r="Z609" s="395">
        <v>0.85</v>
      </c>
      <c r="AA609" s="355"/>
      <c r="AB609" s="247"/>
      <c r="AC609" s="247"/>
      <c r="AD609" s="391">
        <f>ROUND(ROUND(ROUND(H584*P$584,0)*T608,0)*Z609,0)</f>
        <v>139</v>
      </c>
      <c r="AE609" s="268"/>
    </row>
    <row r="610" spans="1:31" ht="17.100000000000001" customHeight="1">
      <c r="A610" s="243">
        <v>61</v>
      </c>
      <c r="B610" s="243">
        <v>9628</v>
      </c>
      <c r="C610" s="870" t="s">
        <v>9178</v>
      </c>
      <c r="D610" s="792"/>
      <c r="E610" s="792"/>
      <c r="F610" s="794"/>
      <c r="G610" s="528"/>
      <c r="H610" s="528"/>
      <c r="I610" s="794"/>
      <c r="J610" s="604"/>
      <c r="K610" s="605"/>
      <c r="L610" s="518"/>
      <c r="M610" s="799"/>
      <c r="N610" s="517"/>
      <c r="O610" s="517"/>
      <c r="P610" s="518"/>
      <c r="Q610" s="797"/>
      <c r="R610" s="1620"/>
      <c r="S610" s="643"/>
      <c r="T610" s="643"/>
      <c r="U610" s="778"/>
      <c r="V610" s="525"/>
      <c r="W610" s="539"/>
      <c r="X610" s="1651"/>
      <c r="Y610" s="512"/>
      <c r="Z610" s="368"/>
      <c r="AA610" s="762" t="s">
        <v>167</v>
      </c>
      <c r="AB610" s="354">
        <v>5</v>
      </c>
      <c r="AC610" s="763" t="s">
        <v>168</v>
      </c>
      <c r="AD610" s="391">
        <f>ROUND(ROUND(ROUND(H584*P$584,0)*T608,0)*Z609,0)-AB610</f>
        <v>134</v>
      </c>
      <c r="AE610" s="268"/>
    </row>
    <row r="611" spans="1:31" ht="17.100000000000001" customHeight="1">
      <c r="A611" s="243">
        <v>61</v>
      </c>
      <c r="B611" s="243">
        <v>9629</v>
      </c>
      <c r="C611" s="870" t="s">
        <v>9179</v>
      </c>
      <c r="D611" s="792"/>
      <c r="E611" s="792"/>
      <c r="F611" s="794"/>
      <c r="G611" s="528"/>
      <c r="H611" s="528"/>
      <c r="I611" s="794"/>
      <c r="J611" s="604"/>
      <c r="K611" s="605"/>
      <c r="L611" s="518"/>
      <c r="M611" s="799"/>
      <c r="N611" s="517"/>
      <c r="O611" s="517"/>
      <c r="P611" s="518"/>
      <c r="Q611" s="798"/>
      <c r="R611" s="530"/>
      <c r="S611" s="530"/>
      <c r="T611" s="530"/>
      <c r="U611" s="1580" t="s">
        <v>4703</v>
      </c>
      <c r="V611" s="362" t="s">
        <v>163</v>
      </c>
      <c r="W611" s="356">
        <v>0.7</v>
      </c>
      <c r="X611" s="523"/>
      <c r="Y611" s="524"/>
      <c r="Z611" s="642"/>
      <c r="AA611" s="247"/>
      <c r="AB611" s="247"/>
      <c r="AC611" s="247"/>
      <c r="AD611" s="391">
        <f>ROUND(ROUND(ROUND(H584*P$584,0)*T608,0)*W611,0)</f>
        <v>114</v>
      </c>
      <c r="AE611" s="268"/>
    </row>
    <row r="612" spans="1:31" ht="17.100000000000001" customHeight="1">
      <c r="A612" s="243">
        <v>61</v>
      </c>
      <c r="B612" s="243">
        <v>9630</v>
      </c>
      <c r="C612" s="870" t="s">
        <v>9180</v>
      </c>
      <c r="D612" s="792"/>
      <c r="E612" s="792"/>
      <c r="F612" s="794"/>
      <c r="G612" s="528"/>
      <c r="H612" s="528"/>
      <c r="I612" s="794"/>
      <c r="J612" s="604"/>
      <c r="K612" s="605"/>
      <c r="L612" s="518"/>
      <c r="M612" s="799"/>
      <c r="N612" s="517"/>
      <c r="O612" s="517"/>
      <c r="P612" s="518"/>
      <c r="Q612" s="798"/>
      <c r="R612" s="530"/>
      <c r="S612" s="530"/>
      <c r="T612" s="530"/>
      <c r="U612" s="1620"/>
      <c r="V612" s="643"/>
      <c r="W612" s="365"/>
      <c r="X612" s="319"/>
      <c r="Y612" s="288"/>
      <c r="Z612" s="526"/>
      <c r="AA612" s="762" t="s">
        <v>167</v>
      </c>
      <c r="AB612" s="354">
        <v>5</v>
      </c>
      <c r="AC612" s="763" t="s">
        <v>168</v>
      </c>
      <c r="AD612" s="391">
        <f>ROUND(ROUND(ROUND(H584*P$584,0)*T608,0)*W611,0)-AB612</f>
        <v>109</v>
      </c>
      <c r="AE612" s="268"/>
    </row>
    <row r="613" spans="1:31" ht="17.100000000000001" customHeight="1">
      <c r="A613" s="243">
        <v>61</v>
      </c>
      <c r="B613" s="243">
        <v>9631</v>
      </c>
      <c r="C613" s="870" t="s">
        <v>9181</v>
      </c>
      <c r="D613" s="792"/>
      <c r="E613" s="792"/>
      <c r="F613" s="794"/>
      <c r="G613" s="528"/>
      <c r="H613" s="528"/>
      <c r="I613" s="794"/>
      <c r="J613" s="604"/>
      <c r="K613" s="605"/>
      <c r="L613" s="518"/>
      <c r="M613" s="799"/>
      <c r="N613" s="517"/>
      <c r="O613" s="517"/>
      <c r="P613" s="518"/>
      <c r="Q613" s="799"/>
      <c r="R613" s="643"/>
      <c r="S613" s="1644"/>
      <c r="T613" s="1644"/>
      <c r="U613" s="1620"/>
      <c r="V613" s="779"/>
      <c r="W613" s="780"/>
      <c r="X613" s="1684" t="s">
        <v>4700</v>
      </c>
      <c r="Y613" s="362" t="s">
        <v>163</v>
      </c>
      <c r="Z613" s="395">
        <v>0.85</v>
      </c>
      <c r="AA613" s="355"/>
      <c r="AB613" s="247"/>
      <c r="AC613" s="247"/>
      <c r="AD613" s="391">
        <f>ROUND(ROUND(ROUND(ROUND(H584*P$584,0)*T608,0)*W611,0)*Z613,0)</f>
        <v>97</v>
      </c>
      <c r="AE613" s="268"/>
    </row>
    <row r="614" spans="1:31" ht="17.100000000000001" customHeight="1">
      <c r="A614" s="243">
        <v>61</v>
      </c>
      <c r="B614" s="243">
        <v>9632</v>
      </c>
      <c r="C614" s="870" t="s">
        <v>9182</v>
      </c>
      <c r="D614" s="792"/>
      <c r="E614" s="792"/>
      <c r="F614" s="794"/>
      <c r="G614" s="528"/>
      <c r="H614" s="528"/>
      <c r="I614" s="794"/>
      <c r="J614" s="604"/>
      <c r="K614" s="605"/>
      <c r="L614" s="518"/>
      <c r="M614" s="799"/>
      <c r="N614" s="517"/>
      <c r="O614" s="517"/>
      <c r="P614" s="518"/>
      <c r="Q614" s="799"/>
      <c r="R614" s="643"/>
      <c r="S614" s="643"/>
      <c r="T614" s="643"/>
      <c r="U614" s="781"/>
      <c r="V614" s="537"/>
      <c r="W614" s="783"/>
      <c r="X614" s="1651"/>
      <c r="Y614" s="512"/>
      <c r="Z614" s="368"/>
      <c r="AA614" s="762" t="s">
        <v>167</v>
      </c>
      <c r="AB614" s="354">
        <v>5</v>
      </c>
      <c r="AC614" s="763" t="s">
        <v>168</v>
      </c>
      <c r="AD614" s="391">
        <f>ROUND(ROUND(ROUND(ROUND(H584*P$584,0)*T608,0)*W611,0)*Z613,0)-AB614</f>
        <v>92</v>
      </c>
      <c r="AE614" s="268"/>
    </row>
    <row r="615" spans="1:31" ht="17.100000000000001" customHeight="1">
      <c r="A615" s="243">
        <v>61</v>
      </c>
      <c r="B615" s="243">
        <v>9633</v>
      </c>
      <c r="C615" s="870" t="s">
        <v>9183</v>
      </c>
      <c r="D615" s="792"/>
      <c r="E615" s="792"/>
      <c r="F615" s="794"/>
      <c r="G615" s="528"/>
      <c r="H615" s="528"/>
      <c r="I615" s="794"/>
      <c r="J615" s="604"/>
      <c r="K615" s="605"/>
      <c r="L615" s="518"/>
      <c r="M615" s="799"/>
      <c r="N615" s="517"/>
      <c r="O615" s="517"/>
      <c r="P615" s="518"/>
      <c r="Q615" s="798"/>
      <c r="R615" s="643"/>
      <c r="S615" s="1646"/>
      <c r="T615" s="1647"/>
      <c r="U615" s="1580" t="s">
        <v>4708</v>
      </c>
      <c r="V615" s="643" t="s">
        <v>163</v>
      </c>
      <c r="W615" s="365">
        <v>0.85</v>
      </c>
      <c r="X615" s="523"/>
      <c r="Y615" s="524"/>
      <c r="Z615" s="642"/>
      <c r="AA615" s="247"/>
      <c r="AB615" s="247"/>
      <c r="AC615" s="247"/>
      <c r="AD615" s="391">
        <f>ROUND(ROUND(ROUND(H584*P$584,0)*T608,0)*W615,0)</f>
        <v>139</v>
      </c>
      <c r="AE615" s="268"/>
    </row>
    <row r="616" spans="1:31" ht="17.100000000000001" customHeight="1">
      <c r="A616" s="243">
        <v>61</v>
      </c>
      <c r="B616" s="243">
        <v>9634</v>
      </c>
      <c r="C616" s="870" t="s">
        <v>9184</v>
      </c>
      <c r="D616" s="792"/>
      <c r="E616" s="792"/>
      <c r="F616" s="794"/>
      <c r="G616" s="528"/>
      <c r="H616" s="528"/>
      <c r="I616" s="794"/>
      <c r="J616" s="604"/>
      <c r="K616" s="605"/>
      <c r="L616" s="518"/>
      <c r="M616" s="799"/>
      <c r="N616" s="517"/>
      <c r="O616" s="517"/>
      <c r="P616" s="518"/>
      <c r="Q616" s="798"/>
      <c r="R616" s="643"/>
      <c r="S616" s="365"/>
      <c r="T616" s="365"/>
      <c r="U616" s="1620"/>
      <c r="V616" s="643"/>
      <c r="W616" s="365"/>
      <c r="X616" s="516"/>
      <c r="Y616" s="288"/>
      <c r="Z616" s="526"/>
      <c r="AA616" s="762" t="s">
        <v>167</v>
      </c>
      <c r="AB616" s="354">
        <v>5</v>
      </c>
      <c r="AC616" s="763" t="s">
        <v>168</v>
      </c>
      <c r="AD616" s="391">
        <f>ROUND(ROUND(ROUND(H584*P$584,0)*T608,0)*W615,0)-AB616</f>
        <v>134</v>
      </c>
      <c r="AE616" s="268"/>
    </row>
    <row r="617" spans="1:31" ht="17.100000000000001" customHeight="1">
      <c r="A617" s="243">
        <v>61</v>
      </c>
      <c r="B617" s="243">
        <v>9635</v>
      </c>
      <c r="C617" s="870" t="s">
        <v>9185</v>
      </c>
      <c r="D617" s="792"/>
      <c r="E617" s="792"/>
      <c r="F617" s="794"/>
      <c r="G617" s="528"/>
      <c r="H617" s="528"/>
      <c r="I617" s="794"/>
      <c r="J617" s="604"/>
      <c r="K617" s="605"/>
      <c r="L617" s="518"/>
      <c r="M617" s="799"/>
      <c r="N617" s="517"/>
      <c r="O617" s="517"/>
      <c r="P617" s="518"/>
      <c r="Q617" s="799"/>
      <c r="R617" s="643"/>
      <c r="S617" s="365"/>
      <c r="T617" s="365"/>
      <c r="U617" s="1620"/>
      <c r="V617" s="779"/>
      <c r="W617" s="780"/>
      <c r="X617" s="1684" t="s">
        <v>4700</v>
      </c>
      <c r="Y617" s="362" t="s">
        <v>163</v>
      </c>
      <c r="Z617" s="395">
        <v>0.85</v>
      </c>
      <c r="AA617" s="355"/>
      <c r="AB617" s="247"/>
      <c r="AC617" s="247"/>
      <c r="AD617" s="391">
        <f>ROUND(ROUND(ROUND(ROUND(H584*P$584,0)*T608,0)*W615,0)*Z617,0)</f>
        <v>118</v>
      </c>
      <c r="AE617" s="268"/>
    </row>
    <row r="618" spans="1:31" ht="17.100000000000001" customHeight="1">
      <c r="A618" s="243">
        <v>61</v>
      </c>
      <c r="B618" s="243">
        <v>9636</v>
      </c>
      <c r="C618" s="870" t="s">
        <v>9186</v>
      </c>
      <c r="D618" s="792"/>
      <c r="E618" s="792"/>
      <c r="F618" s="794"/>
      <c r="G618" s="528"/>
      <c r="H618" s="528"/>
      <c r="I618" s="794"/>
      <c r="J618" s="604"/>
      <c r="K618" s="605"/>
      <c r="L618" s="518"/>
      <c r="M618" s="799"/>
      <c r="N618" s="517"/>
      <c r="O618" s="517"/>
      <c r="P618" s="518"/>
      <c r="Q618" s="506"/>
      <c r="R618" s="788"/>
      <c r="S618" s="512"/>
      <c r="T618" s="789"/>
      <c r="U618" s="1642"/>
      <c r="V618" s="537"/>
      <c r="W618" s="783"/>
      <c r="X618" s="1651"/>
      <c r="Y618" s="512"/>
      <c r="Z618" s="368"/>
      <c r="AA618" s="762" t="s">
        <v>167</v>
      </c>
      <c r="AB618" s="354">
        <v>5</v>
      </c>
      <c r="AC618" s="763" t="s">
        <v>168</v>
      </c>
      <c r="AD618" s="391">
        <f>ROUND(ROUND(ROUND(ROUND(H584*P$584,0)*T608,0)*W615,0)*Z617,0)-AB618</f>
        <v>113</v>
      </c>
      <c r="AE618" s="268"/>
    </row>
    <row r="619" spans="1:31" ht="17.100000000000001" customHeight="1">
      <c r="A619" s="243">
        <v>61</v>
      </c>
      <c r="B619" s="243">
        <v>9637</v>
      </c>
      <c r="C619" s="870" t="s">
        <v>9187</v>
      </c>
      <c r="D619" s="792"/>
      <c r="E619" s="792"/>
      <c r="F619" s="522"/>
      <c r="G619" s="528"/>
      <c r="H619" s="528"/>
      <c r="I619" s="794"/>
      <c r="J619" s="604"/>
      <c r="K619" s="605"/>
      <c r="L619" s="518"/>
      <c r="M619" s="891"/>
      <c r="N619" s="1687" t="s">
        <v>165</v>
      </c>
      <c r="O619" s="888"/>
      <c r="P619" s="889"/>
      <c r="Q619" s="516"/>
      <c r="R619" s="517"/>
      <c r="S619" s="517"/>
      <c r="T619" s="517"/>
      <c r="U619" s="777"/>
      <c r="V619" s="529"/>
      <c r="W619" s="517"/>
      <c r="X619" s="523"/>
      <c r="Y619" s="524"/>
      <c r="Z619" s="642"/>
      <c r="AA619" s="247"/>
      <c r="AB619" s="247"/>
      <c r="AC619" s="247"/>
      <c r="AD619" s="391">
        <f>ROUND(ROUND(H584*P$620,0),0)</f>
        <v>233</v>
      </c>
      <c r="AE619" s="268"/>
    </row>
    <row r="620" spans="1:31" ht="17.100000000000001" customHeight="1">
      <c r="A620" s="243">
        <v>61</v>
      </c>
      <c r="B620" s="243">
        <v>9638</v>
      </c>
      <c r="C620" s="870" t="s">
        <v>9188</v>
      </c>
      <c r="D620" s="792"/>
      <c r="E620" s="792"/>
      <c r="F620" s="522"/>
      <c r="G620" s="528"/>
      <c r="H620" s="528"/>
      <c r="I620" s="794"/>
      <c r="J620" s="604"/>
      <c r="K620" s="605"/>
      <c r="L620" s="518"/>
      <c r="M620" s="892"/>
      <c r="N620" s="1688"/>
      <c r="O620" s="643" t="s">
        <v>163</v>
      </c>
      <c r="P620" s="365">
        <v>0.5</v>
      </c>
      <c r="Q620" s="516"/>
      <c r="R620" s="517"/>
      <c r="S620" s="517"/>
      <c r="T620" s="517"/>
      <c r="U620" s="777"/>
      <c r="V620" s="529"/>
      <c r="W620" s="517"/>
      <c r="X620" s="319"/>
      <c r="Y620" s="517"/>
      <c r="Z620" s="526"/>
      <c r="AA620" s="762" t="s">
        <v>167</v>
      </c>
      <c r="AB620" s="354">
        <v>5</v>
      </c>
      <c r="AC620" s="763" t="s">
        <v>168</v>
      </c>
      <c r="AD620" s="391">
        <f>ROUND(ROUND(H584*P$620,0),0)-AB620</f>
        <v>228</v>
      </c>
      <c r="AE620" s="268"/>
    </row>
    <row r="621" spans="1:31" ht="17.100000000000001" customHeight="1">
      <c r="A621" s="243">
        <v>61</v>
      </c>
      <c r="B621" s="243">
        <v>9639</v>
      </c>
      <c r="C621" s="870" t="s">
        <v>9189</v>
      </c>
      <c r="D621" s="792"/>
      <c r="E621" s="792"/>
      <c r="F621" s="522"/>
      <c r="G621" s="521"/>
      <c r="H621" s="521"/>
      <c r="I621" s="522"/>
      <c r="J621" s="604"/>
      <c r="K621" s="605"/>
      <c r="L621" s="518"/>
      <c r="M621" s="799"/>
      <c r="N621" s="1688"/>
      <c r="O621" s="517"/>
      <c r="P621" s="518"/>
      <c r="Q621" s="516"/>
      <c r="R621" s="517"/>
      <c r="S621" s="517"/>
      <c r="T621" s="517"/>
      <c r="U621" s="777"/>
      <c r="V621" s="529"/>
      <c r="W621" s="518"/>
      <c r="X621" s="1684" t="s">
        <v>4700</v>
      </c>
      <c r="Y621" s="362" t="s">
        <v>163</v>
      </c>
      <c r="Z621" s="395">
        <v>0.85</v>
      </c>
      <c r="AA621" s="355"/>
      <c r="AB621" s="247"/>
      <c r="AC621" s="247"/>
      <c r="AD621" s="391">
        <f>ROUND(ROUND(H584*P$620,0)*Z621,0)</f>
        <v>198</v>
      </c>
      <c r="AE621" s="268"/>
    </row>
    <row r="622" spans="1:31" ht="17.100000000000001" customHeight="1">
      <c r="A622" s="243">
        <v>61</v>
      </c>
      <c r="B622" s="243">
        <v>9640</v>
      </c>
      <c r="C622" s="870" t="s">
        <v>9190</v>
      </c>
      <c r="D622" s="792"/>
      <c r="E622" s="792"/>
      <c r="F622" s="522"/>
      <c r="G622" s="521"/>
      <c r="H622" s="521"/>
      <c r="I622" s="521"/>
      <c r="J622" s="604"/>
      <c r="K622" s="605"/>
      <c r="L622" s="518"/>
      <c r="M622" s="799"/>
      <c r="N622" s="1688"/>
      <c r="O622" s="517"/>
      <c r="P622" s="518"/>
      <c r="Q622" s="516"/>
      <c r="R622" s="517"/>
      <c r="S622" s="517"/>
      <c r="T622" s="517"/>
      <c r="U622" s="778"/>
      <c r="V622" s="539"/>
      <c r="W622" s="526"/>
      <c r="X622" s="1651"/>
      <c r="Y622" s="512"/>
      <c r="Z622" s="368"/>
      <c r="AA622" s="762" t="s">
        <v>167</v>
      </c>
      <c r="AB622" s="354">
        <v>5</v>
      </c>
      <c r="AC622" s="763" t="s">
        <v>168</v>
      </c>
      <c r="AD622" s="391">
        <f>ROUND(ROUND(H584*P$620,0)*Z621,0)-AB622</f>
        <v>193</v>
      </c>
      <c r="AE622" s="268"/>
    </row>
    <row r="623" spans="1:31" ht="17.100000000000001" customHeight="1">
      <c r="A623" s="243">
        <v>61</v>
      </c>
      <c r="B623" s="243">
        <v>9641</v>
      </c>
      <c r="C623" s="870" t="s">
        <v>9191</v>
      </c>
      <c r="D623" s="792"/>
      <c r="E623" s="792"/>
      <c r="F623" s="794"/>
      <c r="G623" s="528"/>
      <c r="H623" s="517"/>
      <c r="I623" s="538"/>
      <c r="J623" s="604"/>
      <c r="K623" s="605"/>
      <c r="L623" s="518"/>
      <c r="M623" s="799"/>
      <c r="N623" s="517"/>
      <c r="O623" s="517"/>
      <c r="P623" s="518"/>
      <c r="Q623" s="516"/>
      <c r="R623" s="517"/>
      <c r="S623" s="517"/>
      <c r="T623" s="517"/>
      <c r="U623" s="1580" t="s">
        <v>4703</v>
      </c>
      <c r="V623" s="362" t="s">
        <v>163</v>
      </c>
      <c r="W623" s="356">
        <v>0.7</v>
      </c>
      <c r="X623" s="523"/>
      <c r="Y623" s="524"/>
      <c r="Z623" s="642"/>
      <c r="AA623" s="247"/>
      <c r="AB623" s="247"/>
      <c r="AC623" s="247"/>
      <c r="AD623" s="391">
        <f>ROUND(ROUND(H584*P$620,0)*W623,0)</f>
        <v>163</v>
      </c>
      <c r="AE623" s="268"/>
    </row>
    <row r="624" spans="1:31" ht="17.100000000000001" customHeight="1">
      <c r="A624" s="243">
        <v>61</v>
      </c>
      <c r="B624" s="243">
        <v>9642</v>
      </c>
      <c r="C624" s="870" t="s">
        <v>9192</v>
      </c>
      <c r="D624" s="792"/>
      <c r="E624" s="792"/>
      <c r="F624" s="794"/>
      <c r="G624" s="528"/>
      <c r="H624" s="517"/>
      <c r="I624" s="538"/>
      <c r="J624" s="604"/>
      <c r="K624" s="605"/>
      <c r="L624" s="518"/>
      <c r="M624" s="799"/>
      <c r="N624" s="517"/>
      <c r="O624" s="517"/>
      <c r="P624" s="518"/>
      <c r="Q624" s="516"/>
      <c r="R624" s="517"/>
      <c r="S624" s="517"/>
      <c r="T624" s="517"/>
      <c r="U624" s="1620"/>
      <c r="V624" s="643"/>
      <c r="W624" s="365"/>
      <c r="X624" s="319"/>
      <c r="Y624" s="288"/>
      <c r="Z624" s="526"/>
      <c r="AA624" s="762" t="s">
        <v>167</v>
      </c>
      <c r="AB624" s="354">
        <v>5</v>
      </c>
      <c r="AC624" s="763" t="s">
        <v>168</v>
      </c>
      <c r="AD624" s="391">
        <f>ROUND(ROUND(H584*P$620,0)*W623,0)-AB624</f>
        <v>158</v>
      </c>
      <c r="AE624" s="268"/>
    </row>
    <row r="625" spans="1:31" ht="17.100000000000001" customHeight="1">
      <c r="A625" s="243">
        <v>61</v>
      </c>
      <c r="B625" s="243">
        <v>9643</v>
      </c>
      <c r="C625" s="870" t="s">
        <v>9193</v>
      </c>
      <c r="D625" s="792"/>
      <c r="E625" s="792"/>
      <c r="F625" s="795"/>
      <c r="G625" s="796"/>
      <c r="H625" s="517"/>
      <c r="I625" s="538"/>
      <c r="J625" s="604"/>
      <c r="K625" s="605"/>
      <c r="L625" s="518"/>
      <c r="M625" s="799"/>
      <c r="N625" s="517"/>
      <c r="O625" s="517"/>
      <c r="P625" s="518"/>
      <c r="Q625" s="516"/>
      <c r="R625" s="517"/>
      <c r="S625" s="517"/>
      <c r="T625" s="517"/>
      <c r="U625" s="1620"/>
      <c r="V625" s="779"/>
      <c r="W625" s="780"/>
      <c r="X625" s="1684" t="s">
        <v>4700</v>
      </c>
      <c r="Y625" s="362" t="s">
        <v>163</v>
      </c>
      <c r="Z625" s="395">
        <v>0.85</v>
      </c>
      <c r="AA625" s="355"/>
      <c r="AB625" s="247"/>
      <c r="AC625" s="247"/>
      <c r="AD625" s="391">
        <f>ROUND(ROUND(ROUND(H584*P$620,0)*W623,0)*Z625,0)</f>
        <v>139</v>
      </c>
      <c r="AE625" s="268"/>
    </row>
    <row r="626" spans="1:31" ht="17.100000000000001" customHeight="1">
      <c r="A626" s="243">
        <v>61</v>
      </c>
      <c r="B626" s="243">
        <v>9644</v>
      </c>
      <c r="C626" s="870" t="s">
        <v>9194</v>
      </c>
      <c r="D626" s="792"/>
      <c r="E626" s="793"/>
      <c r="F626" s="795"/>
      <c r="G626" s="796"/>
      <c r="H626" s="517"/>
      <c r="I626" s="538"/>
      <c r="J626" s="604"/>
      <c r="K626" s="605"/>
      <c r="L626" s="518"/>
      <c r="M626" s="799"/>
      <c r="N626" s="517"/>
      <c r="O626" s="517"/>
      <c r="P626" s="518"/>
      <c r="Q626" s="516"/>
      <c r="R626" s="517"/>
      <c r="S626" s="517"/>
      <c r="T626" s="517"/>
      <c r="U626" s="781"/>
      <c r="V626" s="537"/>
      <c r="W626" s="783"/>
      <c r="X626" s="1651"/>
      <c r="Y626" s="512"/>
      <c r="Z626" s="368"/>
      <c r="AA626" s="762" t="s">
        <v>167</v>
      </c>
      <c r="AB626" s="354">
        <v>5</v>
      </c>
      <c r="AC626" s="763" t="s">
        <v>168</v>
      </c>
      <c r="AD626" s="391">
        <f>ROUND(ROUND(ROUND(H584*P$620,0)*W623,0)*Z625,0)-AB626</f>
        <v>134</v>
      </c>
      <c r="AE626" s="268"/>
    </row>
    <row r="627" spans="1:31" ht="17.100000000000001" customHeight="1">
      <c r="A627" s="243">
        <v>61</v>
      </c>
      <c r="B627" s="243">
        <v>9645</v>
      </c>
      <c r="C627" s="870" t="s">
        <v>9195</v>
      </c>
      <c r="D627" s="792"/>
      <c r="E627" s="793"/>
      <c r="F627" s="795"/>
      <c r="G627" s="796"/>
      <c r="H627" s="517"/>
      <c r="I627" s="538"/>
      <c r="J627" s="604"/>
      <c r="K627" s="605"/>
      <c r="L627" s="518"/>
      <c r="M627" s="799"/>
      <c r="N627" s="517"/>
      <c r="O627" s="517"/>
      <c r="P627" s="518"/>
      <c r="Q627" s="516"/>
      <c r="R627" s="517"/>
      <c r="S627" s="517"/>
      <c r="T627" s="518"/>
      <c r="U627" s="1580" t="s">
        <v>4708</v>
      </c>
      <c r="V627" s="643" t="s">
        <v>163</v>
      </c>
      <c r="W627" s="365">
        <v>0.85</v>
      </c>
      <c r="X627" s="523"/>
      <c r="Y627" s="524"/>
      <c r="Z627" s="642"/>
      <c r="AA627" s="247"/>
      <c r="AB627" s="247"/>
      <c r="AC627" s="247"/>
      <c r="AD627" s="391">
        <f>ROUND(ROUND(H584*P$620,0)*W627,0)</f>
        <v>198</v>
      </c>
      <c r="AE627" s="268"/>
    </row>
    <row r="628" spans="1:31" ht="17.100000000000001" customHeight="1">
      <c r="A628" s="243">
        <v>61</v>
      </c>
      <c r="B628" s="243">
        <v>9646</v>
      </c>
      <c r="C628" s="870" t="s">
        <v>9196</v>
      </c>
      <c r="D628" s="792"/>
      <c r="E628" s="793"/>
      <c r="F628" s="795"/>
      <c r="G628" s="796"/>
      <c r="H628" s="517"/>
      <c r="I628" s="538"/>
      <c r="J628" s="604"/>
      <c r="K628" s="605"/>
      <c r="L628" s="518"/>
      <c r="M628" s="799"/>
      <c r="N628" s="517"/>
      <c r="O628" s="517"/>
      <c r="P628" s="518"/>
      <c r="Q628" s="516"/>
      <c r="R628" s="517"/>
      <c r="S628" s="517"/>
      <c r="T628" s="517"/>
      <c r="U628" s="1620"/>
      <c r="V628" s="643"/>
      <c r="W628" s="365"/>
      <c r="X628" s="516"/>
      <c r="Y628" s="288"/>
      <c r="Z628" s="526"/>
      <c r="AA628" s="762" t="s">
        <v>167</v>
      </c>
      <c r="AB628" s="354">
        <v>5</v>
      </c>
      <c r="AC628" s="763" t="s">
        <v>168</v>
      </c>
      <c r="AD628" s="391">
        <f>ROUND(ROUND(H584*P$620,0)*W627,0)-AB628</f>
        <v>193</v>
      </c>
      <c r="AE628" s="268"/>
    </row>
    <row r="629" spans="1:31" ht="17.100000000000001" customHeight="1">
      <c r="A629" s="243">
        <v>61</v>
      </c>
      <c r="B629" s="243">
        <v>9647</v>
      </c>
      <c r="C629" s="870" t="s">
        <v>9197</v>
      </c>
      <c r="D629" s="792"/>
      <c r="E629" s="793"/>
      <c r="F629" s="794"/>
      <c r="G629" s="528"/>
      <c r="H629" s="528"/>
      <c r="I629" s="794"/>
      <c r="J629" s="604"/>
      <c r="K629" s="605"/>
      <c r="L629" s="518"/>
      <c r="M629" s="799"/>
      <c r="N629" s="517"/>
      <c r="O629" s="517"/>
      <c r="P629" s="518"/>
      <c r="Q629" s="516"/>
      <c r="R629" s="517"/>
      <c r="S629" s="517"/>
      <c r="T629" s="517"/>
      <c r="U629" s="1620"/>
      <c r="V629" s="779"/>
      <c r="W629" s="780"/>
      <c r="X629" s="1684" t="s">
        <v>4700</v>
      </c>
      <c r="Y629" s="362" t="s">
        <v>163</v>
      </c>
      <c r="Z629" s="395">
        <v>0.85</v>
      </c>
      <c r="AA629" s="355"/>
      <c r="AB629" s="247"/>
      <c r="AC629" s="247"/>
      <c r="AD629" s="391">
        <f>ROUND(ROUND(ROUND(H584*P$620,0)*W627,0)*Z629,0)</f>
        <v>168</v>
      </c>
      <c r="AE629" s="268"/>
    </row>
    <row r="630" spans="1:31" ht="17.100000000000001" customHeight="1">
      <c r="A630" s="243">
        <v>61</v>
      </c>
      <c r="B630" s="243">
        <v>9648</v>
      </c>
      <c r="C630" s="870" t="s">
        <v>9198</v>
      </c>
      <c r="D630" s="792"/>
      <c r="E630" s="793"/>
      <c r="F630" s="794"/>
      <c r="G630" s="528"/>
      <c r="H630" s="528"/>
      <c r="I630" s="794"/>
      <c r="J630" s="604"/>
      <c r="K630" s="605"/>
      <c r="L630" s="518"/>
      <c r="M630" s="799"/>
      <c r="N630" s="517"/>
      <c r="O630" s="517"/>
      <c r="P630" s="518"/>
      <c r="Q630" s="319"/>
      <c r="R630" s="288"/>
      <c r="S630" s="288"/>
      <c r="T630" s="288"/>
      <c r="U630" s="1642"/>
      <c r="V630" s="537"/>
      <c r="W630" s="783"/>
      <c r="X630" s="1651"/>
      <c r="Y630" s="512"/>
      <c r="Z630" s="368"/>
      <c r="AA630" s="762" t="s">
        <v>167</v>
      </c>
      <c r="AB630" s="354">
        <v>5</v>
      </c>
      <c r="AC630" s="763" t="s">
        <v>168</v>
      </c>
      <c r="AD630" s="391">
        <f>ROUND(ROUND(ROUND(H584*P$620,0)*W627,0)*Z629,0)-AB630</f>
        <v>163</v>
      </c>
      <c r="AE630" s="268"/>
    </row>
    <row r="631" spans="1:31" ht="17.100000000000001" customHeight="1">
      <c r="A631" s="243">
        <v>61</v>
      </c>
      <c r="B631" s="243">
        <v>9649</v>
      </c>
      <c r="C631" s="870" t="s">
        <v>9199</v>
      </c>
      <c r="D631" s="792"/>
      <c r="E631" s="792"/>
      <c r="F631" s="794"/>
      <c r="G631" s="528"/>
      <c r="H631" s="528"/>
      <c r="I631" s="794"/>
      <c r="J631" s="604"/>
      <c r="K631" s="605"/>
      <c r="L631" s="518"/>
      <c r="M631" s="799"/>
      <c r="N631" s="517"/>
      <c r="O631" s="517"/>
      <c r="P631" s="518"/>
      <c r="Q631" s="1536" t="s">
        <v>4713</v>
      </c>
      <c r="R631" s="1580" t="s">
        <v>162</v>
      </c>
      <c r="S631" s="775"/>
      <c r="T631" s="775"/>
      <c r="U631" s="359"/>
      <c r="V631" s="360"/>
      <c r="W631" s="361"/>
      <c r="X631" s="523"/>
      <c r="Y631" s="524"/>
      <c r="Z631" s="642"/>
      <c r="AA631" s="247"/>
      <c r="AB631" s="247"/>
      <c r="AC631" s="247"/>
      <c r="AD631" s="391">
        <f>ROUND(ROUND(H584*P$620,0)*T632,0)</f>
        <v>163</v>
      </c>
      <c r="AE631" s="268"/>
    </row>
    <row r="632" spans="1:31" ht="17.100000000000001" customHeight="1">
      <c r="A632" s="243">
        <v>61</v>
      </c>
      <c r="B632" s="243">
        <v>9650</v>
      </c>
      <c r="C632" s="870" t="s">
        <v>9200</v>
      </c>
      <c r="D632" s="792"/>
      <c r="E632" s="792"/>
      <c r="F632" s="794"/>
      <c r="G632" s="528"/>
      <c r="H632" s="528"/>
      <c r="I632" s="794"/>
      <c r="J632" s="604"/>
      <c r="K632" s="605"/>
      <c r="L632" s="518"/>
      <c r="M632" s="799"/>
      <c r="N632" s="517"/>
      <c r="O632" s="517"/>
      <c r="P632" s="518"/>
      <c r="Q632" s="1648"/>
      <c r="R632" s="1620"/>
      <c r="S632" s="643" t="s">
        <v>163</v>
      </c>
      <c r="T632" s="365">
        <v>0.7</v>
      </c>
      <c r="U632" s="777"/>
      <c r="V632" s="639"/>
      <c r="W632" s="529"/>
      <c r="X632" s="319"/>
      <c r="Y632" s="517"/>
      <c r="Z632" s="526"/>
      <c r="AA632" s="762" t="s">
        <v>167</v>
      </c>
      <c r="AB632" s="354">
        <v>5</v>
      </c>
      <c r="AC632" s="763" t="s">
        <v>168</v>
      </c>
      <c r="AD632" s="391">
        <f>ROUND(ROUND(H584*P$620,0)*T632,0)-AB632</f>
        <v>158</v>
      </c>
      <c r="AE632" s="268"/>
    </row>
    <row r="633" spans="1:31" ht="17.100000000000001" customHeight="1">
      <c r="A633" s="243">
        <v>61</v>
      </c>
      <c r="B633" s="243">
        <v>9651</v>
      </c>
      <c r="C633" s="870" t="s">
        <v>9201</v>
      </c>
      <c r="D633" s="792"/>
      <c r="E633" s="792"/>
      <c r="F633" s="794"/>
      <c r="G633" s="528"/>
      <c r="H633" s="528"/>
      <c r="I633" s="794"/>
      <c r="J633" s="604"/>
      <c r="K633" s="605"/>
      <c r="L633" s="518"/>
      <c r="M633" s="799"/>
      <c r="N633" s="517"/>
      <c r="O633" s="517"/>
      <c r="P633" s="518"/>
      <c r="Q633" s="1648"/>
      <c r="R633" s="1620"/>
      <c r="S633" s="530"/>
      <c r="T633" s="530"/>
      <c r="U633" s="777"/>
      <c r="V633" s="639"/>
      <c r="W633" s="529"/>
      <c r="X633" s="1684" t="s">
        <v>4700</v>
      </c>
      <c r="Y633" s="362" t="s">
        <v>163</v>
      </c>
      <c r="Z633" s="395">
        <v>0.85</v>
      </c>
      <c r="AA633" s="355"/>
      <c r="AB633" s="247"/>
      <c r="AC633" s="247"/>
      <c r="AD633" s="391">
        <f>ROUND(ROUND(ROUND(H584*P$620,0)*T632,0)*Z633,0)</f>
        <v>139</v>
      </c>
      <c r="AE633" s="268"/>
    </row>
    <row r="634" spans="1:31" ht="17.100000000000001" customHeight="1">
      <c r="A634" s="243">
        <v>61</v>
      </c>
      <c r="B634" s="243">
        <v>9652</v>
      </c>
      <c r="C634" s="870" t="s">
        <v>9202</v>
      </c>
      <c r="D634" s="792"/>
      <c r="E634" s="792"/>
      <c r="F634" s="794"/>
      <c r="G634" s="528"/>
      <c r="H634" s="528"/>
      <c r="I634" s="794"/>
      <c r="J634" s="604"/>
      <c r="K634" s="605"/>
      <c r="L634" s="518"/>
      <c r="M634" s="799"/>
      <c r="N634" s="517"/>
      <c r="O634" s="517"/>
      <c r="P634" s="518"/>
      <c r="Q634" s="1648"/>
      <c r="R634" s="1620"/>
      <c r="S634" s="643"/>
      <c r="T634" s="643"/>
      <c r="U634" s="778"/>
      <c r="V634" s="525"/>
      <c r="W634" s="539"/>
      <c r="X634" s="1651"/>
      <c r="Y634" s="512"/>
      <c r="Z634" s="368"/>
      <c r="AA634" s="762" t="s">
        <v>167</v>
      </c>
      <c r="AB634" s="354">
        <v>5</v>
      </c>
      <c r="AC634" s="763" t="s">
        <v>168</v>
      </c>
      <c r="AD634" s="391">
        <f>ROUND(ROUND(ROUND(H584*P$620,0)*T632,0)*Z633,0)-AB634</f>
        <v>134</v>
      </c>
      <c r="AE634" s="268"/>
    </row>
    <row r="635" spans="1:31" ht="17.100000000000001" customHeight="1">
      <c r="A635" s="243">
        <v>61</v>
      </c>
      <c r="B635" s="243">
        <v>9653</v>
      </c>
      <c r="C635" s="870" t="s">
        <v>9203</v>
      </c>
      <c r="D635" s="792"/>
      <c r="E635" s="792"/>
      <c r="F635" s="794"/>
      <c r="G635" s="528"/>
      <c r="H635" s="528"/>
      <c r="I635" s="794"/>
      <c r="J635" s="604"/>
      <c r="K635" s="605"/>
      <c r="L635" s="518"/>
      <c r="M635" s="799"/>
      <c r="N635" s="517"/>
      <c r="O635" s="517"/>
      <c r="P635" s="518"/>
      <c r="Q635" s="798"/>
      <c r="R635" s="530"/>
      <c r="S635" s="530"/>
      <c r="T635" s="530"/>
      <c r="U635" s="1580" t="s">
        <v>4703</v>
      </c>
      <c r="V635" s="362" t="s">
        <v>163</v>
      </c>
      <c r="W635" s="356">
        <v>0.7</v>
      </c>
      <c r="X635" s="523"/>
      <c r="Y635" s="524"/>
      <c r="Z635" s="642"/>
      <c r="AA635" s="247"/>
      <c r="AB635" s="247"/>
      <c r="AC635" s="247"/>
      <c r="AD635" s="391">
        <f>ROUND(ROUND(ROUND(H584*P$620,0)*T632,0)*W635,0)</f>
        <v>114</v>
      </c>
      <c r="AE635" s="268"/>
    </row>
    <row r="636" spans="1:31" ht="17.100000000000001" customHeight="1">
      <c r="A636" s="243">
        <v>61</v>
      </c>
      <c r="B636" s="243">
        <v>9654</v>
      </c>
      <c r="C636" s="870" t="s">
        <v>9204</v>
      </c>
      <c r="D636" s="792"/>
      <c r="E636" s="792"/>
      <c r="F636" s="794"/>
      <c r="G636" s="528"/>
      <c r="H636" s="528"/>
      <c r="I636" s="794"/>
      <c r="J636" s="604"/>
      <c r="K636" s="605"/>
      <c r="L636" s="518"/>
      <c r="M636" s="799"/>
      <c r="N636" s="517"/>
      <c r="O636" s="517"/>
      <c r="P636" s="518"/>
      <c r="Q636" s="798"/>
      <c r="R636" s="530"/>
      <c r="S636" s="530"/>
      <c r="T636" s="530"/>
      <c r="U636" s="1620"/>
      <c r="V636" s="643"/>
      <c r="W636" s="365"/>
      <c r="X636" s="319"/>
      <c r="Y636" s="288"/>
      <c r="Z636" s="526"/>
      <c r="AA636" s="762" t="s">
        <v>167</v>
      </c>
      <c r="AB636" s="354">
        <v>5</v>
      </c>
      <c r="AC636" s="763" t="s">
        <v>168</v>
      </c>
      <c r="AD636" s="391">
        <f>ROUND(ROUND(ROUND(H584*P$620,0)*T632,0)*W635,0)-AB636</f>
        <v>109</v>
      </c>
      <c r="AE636" s="268"/>
    </row>
    <row r="637" spans="1:31" ht="17.100000000000001" customHeight="1">
      <c r="A637" s="243">
        <v>61</v>
      </c>
      <c r="B637" s="243">
        <v>9655</v>
      </c>
      <c r="C637" s="870" t="s">
        <v>9205</v>
      </c>
      <c r="D637" s="792"/>
      <c r="E637" s="792"/>
      <c r="F637" s="794"/>
      <c r="G637" s="528"/>
      <c r="H637" s="528"/>
      <c r="I637" s="794"/>
      <c r="J637" s="604"/>
      <c r="K637" s="605"/>
      <c r="L637" s="518"/>
      <c r="M637" s="799"/>
      <c r="N637" s="517"/>
      <c r="O637" s="517"/>
      <c r="P637" s="518"/>
      <c r="Q637" s="799"/>
      <c r="R637" s="643"/>
      <c r="S637" s="1644"/>
      <c r="T637" s="1644"/>
      <c r="U637" s="1620"/>
      <c r="V637" s="779"/>
      <c r="W637" s="780"/>
      <c r="X637" s="1684" t="s">
        <v>4700</v>
      </c>
      <c r="Y637" s="362" t="s">
        <v>163</v>
      </c>
      <c r="Z637" s="395">
        <v>0.85</v>
      </c>
      <c r="AA637" s="355"/>
      <c r="AB637" s="247"/>
      <c r="AC637" s="247"/>
      <c r="AD637" s="391">
        <f>ROUND(ROUND(ROUND(ROUND(H584*P$620,0)*T632,0)*W635,0)*Z637,0)</f>
        <v>97</v>
      </c>
      <c r="AE637" s="268"/>
    </row>
    <row r="638" spans="1:31" ht="17.100000000000001" customHeight="1">
      <c r="A638" s="243">
        <v>61</v>
      </c>
      <c r="B638" s="243">
        <v>9656</v>
      </c>
      <c r="C638" s="870" t="s">
        <v>9206</v>
      </c>
      <c r="D638" s="792"/>
      <c r="E638" s="792"/>
      <c r="F638" s="794"/>
      <c r="G638" s="528"/>
      <c r="H638" s="528"/>
      <c r="I638" s="794"/>
      <c r="J638" s="604"/>
      <c r="K638" s="605"/>
      <c r="L638" s="518"/>
      <c r="M638" s="799"/>
      <c r="N638" s="517"/>
      <c r="O638" s="517"/>
      <c r="P638" s="518"/>
      <c r="Q638" s="799"/>
      <c r="R638" s="643"/>
      <c r="S638" s="643"/>
      <c r="T638" s="643"/>
      <c r="U638" s="781"/>
      <c r="V638" s="537"/>
      <c r="W638" s="783"/>
      <c r="X638" s="1651"/>
      <c r="Y638" s="512"/>
      <c r="Z638" s="368"/>
      <c r="AA638" s="762" t="s">
        <v>167</v>
      </c>
      <c r="AB638" s="354">
        <v>5</v>
      </c>
      <c r="AC638" s="763" t="s">
        <v>168</v>
      </c>
      <c r="AD638" s="391">
        <f>ROUND(ROUND(ROUND(ROUND(H584*P$620,0)*T632,0)*W635,0)*Z637,0)-AB638</f>
        <v>92</v>
      </c>
      <c r="AE638" s="268"/>
    </row>
    <row r="639" spans="1:31" ht="17.100000000000001" customHeight="1">
      <c r="A639" s="243">
        <v>61</v>
      </c>
      <c r="B639" s="243">
        <v>9657</v>
      </c>
      <c r="C639" s="870" t="s">
        <v>9207</v>
      </c>
      <c r="D639" s="792"/>
      <c r="E639" s="792"/>
      <c r="F639" s="794"/>
      <c r="G639" s="528"/>
      <c r="H639" s="528"/>
      <c r="I639" s="794"/>
      <c r="J639" s="604"/>
      <c r="K639" s="605"/>
      <c r="L639" s="518"/>
      <c r="M639" s="799"/>
      <c r="N639" s="517"/>
      <c r="O639" s="517"/>
      <c r="P639" s="518"/>
      <c r="Q639" s="798"/>
      <c r="R639" s="643"/>
      <c r="S639" s="1646"/>
      <c r="T639" s="1647"/>
      <c r="U639" s="1580" t="s">
        <v>4708</v>
      </c>
      <c r="V639" s="643" t="s">
        <v>163</v>
      </c>
      <c r="W639" s="365">
        <v>0.85</v>
      </c>
      <c r="X639" s="523"/>
      <c r="Y639" s="524"/>
      <c r="Z639" s="642"/>
      <c r="AA639" s="247"/>
      <c r="AB639" s="247"/>
      <c r="AC639" s="247"/>
      <c r="AD639" s="391">
        <f>ROUND(ROUND(ROUND(H584*P$620,0)*T632,0)*W639,0)</f>
        <v>139</v>
      </c>
      <c r="AE639" s="268"/>
    </row>
    <row r="640" spans="1:31" ht="17.100000000000001" customHeight="1">
      <c r="A640" s="243">
        <v>61</v>
      </c>
      <c r="B640" s="243">
        <v>9658</v>
      </c>
      <c r="C640" s="870" t="s">
        <v>9208</v>
      </c>
      <c r="D640" s="792"/>
      <c r="E640" s="792"/>
      <c r="F640" s="794"/>
      <c r="G640" s="528"/>
      <c r="H640" s="528"/>
      <c r="I640" s="794"/>
      <c r="J640" s="604"/>
      <c r="K640" s="605"/>
      <c r="L640" s="518"/>
      <c r="M640" s="799"/>
      <c r="N640" s="517"/>
      <c r="O640" s="517"/>
      <c r="P640" s="518"/>
      <c r="Q640" s="798"/>
      <c r="R640" s="643"/>
      <c r="S640" s="365"/>
      <c r="T640" s="365"/>
      <c r="U640" s="1620"/>
      <c r="V640" s="643"/>
      <c r="W640" s="365"/>
      <c r="X640" s="516"/>
      <c r="Y640" s="288"/>
      <c r="Z640" s="526"/>
      <c r="AA640" s="762" t="s">
        <v>167</v>
      </c>
      <c r="AB640" s="354">
        <v>5</v>
      </c>
      <c r="AC640" s="763" t="s">
        <v>168</v>
      </c>
      <c r="AD640" s="391">
        <f>ROUND(ROUND(ROUND(H584*P$620,0)*T632,0)*W639,0)-AB640</f>
        <v>134</v>
      </c>
      <c r="AE640" s="268"/>
    </row>
    <row r="641" spans="1:31" ht="17.100000000000001" customHeight="1">
      <c r="A641" s="243">
        <v>61</v>
      </c>
      <c r="B641" s="243">
        <v>9659</v>
      </c>
      <c r="C641" s="870" t="s">
        <v>9209</v>
      </c>
      <c r="D641" s="792"/>
      <c r="E641" s="792"/>
      <c r="F641" s="794"/>
      <c r="G641" s="528"/>
      <c r="H641" s="528"/>
      <c r="I641" s="794"/>
      <c r="J641" s="604"/>
      <c r="K641" s="605"/>
      <c r="L641" s="518"/>
      <c r="M641" s="799"/>
      <c r="N641" s="517"/>
      <c r="O641" s="517"/>
      <c r="P641" s="518"/>
      <c r="Q641" s="799"/>
      <c r="R641" s="643"/>
      <c r="S641" s="365"/>
      <c r="T641" s="365"/>
      <c r="U641" s="1620"/>
      <c r="V641" s="779"/>
      <c r="W641" s="780"/>
      <c r="X641" s="1684" t="s">
        <v>4700</v>
      </c>
      <c r="Y641" s="362" t="s">
        <v>163</v>
      </c>
      <c r="Z641" s="395">
        <v>0.85</v>
      </c>
      <c r="AA641" s="355"/>
      <c r="AB641" s="247"/>
      <c r="AC641" s="247"/>
      <c r="AD641" s="391">
        <f>ROUND(ROUND(ROUND(ROUND(H584*P$620,0)*T632,0)*W639,0)*Z641,0)</f>
        <v>118</v>
      </c>
      <c r="AE641" s="268"/>
    </row>
    <row r="642" spans="1:31" ht="17.100000000000001" customHeight="1">
      <c r="A642" s="243">
        <v>61</v>
      </c>
      <c r="B642" s="243">
        <v>9660</v>
      </c>
      <c r="C642" s="870" t="s">
        <v>9210</v>
      </c>
      <c r="D642" s="792"/>
      <c r="E642" s="792"/>
      <c r="F642" s="794"/>
      <c r="G642" s="528"/>
      <c r="H642" s="528"/>
      <c r="I642" s="794"/>
      <c r="J642" s="604"/>
      <c r="K642" s="605"/>
      <c r="L642" s="518"/>
      <c r="M642" s="799"/>
      <c r="N642" s="517"/>
      <c r="O642" s="517"/>
      <c r="P642" s="518"/>
      <c r="Q642" s="798"/>
      <c r="R642" s="643"/>
      <c r="S642" s="643"/>
      <c r="T642" s="643"/>
      <c r="U642" s="1642"/>
      <c r="V642" s="537"/>
      <c r="W642" s="783"/>
      <c r="X642" s="1651"/>
      <c r="Y642" s="512"/>
      <c r="Z642" s="368"/>
      <c r="AA642" s="762" t="s">
        <v>167</v>
      </c>
      <c r="AB642" s="354">
        <v>5</v>
      </c>
      <c r="AC642" s="763" t="s">
        <v>168</v>
      </c>
      <c r="AD642" s="391">
        <f>ROUND(ROUND(ROUND(ROUND(H584*P$620,0)*T632,0)*W639,0)*Z641,0)-AB642</f>
        <v>113</v>
      </c>
      <c r="AE642" s="268"/>
    </row>
    <row r="643" spans="1:31" ht="17.100000000000001" customHeight="1">
      <c r="A643" s="243">
        <v>61</v>
      </c>
      <c r="B643" s="243">
        <v>9661</v>
      </c>
      <c r="C643" s="870" t="s">
        <v>9211</v>
      </c>
      <c r="D643" s="792"/>
      <c r="E643" s="792"/>
      <c r="F643" s="794"/>
      <c r="G643" s="528"/>
      <c r="H643" s="528"/>
      <c r="I643" s="794"/>
      <c r="J643" s="604"/>
      <c r="K643" s="605"/>
      <c r="L643" s="518"/>
      <c r="M643" s="799"/>
      <c r="N643" s="517"/>
      <c r="O643" s="517"/>
      <c r="P643" s="518"/>
      <c r="Q643" s="798"/>
      <c r="R643" s="1580" t="s">
        <v>165</v>
      </c>
      <c r="S643" s="775"/>
      <c r="T643" s="775"/>
      <c r="U643" s="359"/>
      <c r="V643" s="360"/>
      <c r="W643" s="361"/>
      <c r="X643" s="523"/>
      <c r="Y643" s="524"/>
      <c r="Z643" s="642"/>
      <c r="AA643" s="247"/>
      <c r="AB643" s="247"/>
      <c r="AC643" s="247"/>
      <c r="AD643" s="391">
        <f>ROUND(ROUND(H584*P$620,0)*T644,0)</f>
        <v>117</v>
      </c>
      <c r="AE643" s="268"/>
    </row>
    <row r="644" spans="1:31" ht="17.100000000000001" customHeight="1">
      <c r="A644" s="243">
        <v>61</v>
      </c>
      <c r="B644" s="243">
        <v>9662</v>
      </c>
      <c r="C644" s="870" t="s">
        <v>9212</v>
      </c>
      <c r="D644" s="792"/>
      <c r="E644" s="792"/>
      <c r="F644" s="794"/>
      <c r="G644" s="528"/>
      <c r="H644" s="528"/>
      <c r="I644" s="794"/>
      <c r="J644" s="604"/>
      <c r="K644" s="605"/>
      <c r="L644" s="518"/>
      <c r="M644" s="799"/>
      <c r="N644" s="517"/>
      <c r="O644" s="517"/>
      <c r="P644" s="518"/>
      <c r="Q644" s="797"/>
      <c r="R644" s="1620"/>
      <c r="S644" s="643" t="s">
        <v>163</v>
      </c>
      <c r="T644" s="365">
        <v>0.5</v>
      </c>
      <c r="U644" s="777"/>
      <c r="V644" s="639"/>
      <c r="W644" s="529"/>
      <c r="X644" s="319"/>
      <c r="Y644" s="517"/>
      <c r="Z644" s="526"/>
      <c r="AA644" s="762" t="s">
        <v>167</v>
      </c>
      <c r="AB644" s="354">
        <v>5</v>
      </c>
      <c r="AC644" s="763" t="s">
        <v>168</v>
      </c>
      <c r="AD644" s="391">
        <f>ROUND(ROUND(H584*P$620,0)*T644,0)-AB644</f>
        <v>112</v>
      </c>
      <c r="AE644" s="268"/>
    </row>
    <row r="645" spans="1:31" ht="17.100000000000001" customHeight="1">
      <c r="A645" s="243">
        <v>61</v>
      </c>
      <c r="B645" s="243">
        <v>9663</v>
      </c>
      <c r="C645" s="870" t="s">
        <v>9213</v>
      </c>
      <c r="D645" s="792"/>
      <c r="E645" s="792"/>
      <c r="F645" s="794"/>
      <c r="G645" s="528"/>
      <c r="H645" s="528"/>
      <c r="I645" s="794"/>
      <c r="J645" s="604"/>
      <c r="K645" s="605"/>
      <c r="L645" s="518"/>
      <c r="M645" s="799"/>
      <c r="N645" s="517"/>
      <c r="O645" s="517"/>
      <c r="P645" s="518"/>
      <c r="Q645" s="797"/>
      <c r="R645" s="1620"/>
      <c r="S645" s="530"/>
      <c r="T645" s="530"/>
      <c r="U645" s="777"/>
      <c r="V645" s="639"/>
      <c r="W645" s="529"/>
      <c r="X645" s="1684" t="s">
        <v>4700</v>
      </c>
      <c r="Y645" s="362" t="s">
        <v>163</v>
      </c>
      <c r="Z645" s="395">
        <v>0.85</v>
      </c>
      <c r="AA645" s="355"/>
      <c r="AB645" s="247"/>
      <c r="AC645" s="247"/>
      <c r="AD645" s="391">
        <f>ROUND(ROUND(ROUND(H584*P$620,0)*T644,0)*Z645,0)</f>
        <v>99</v>
      </c>
      <c r="AE645" s="268"/>
    </row>
    <row r="646" spans="1:31" ht="17.100000000000001" customHeight="1">
      <c r="A646" s="243">
        <v>61</v>
      </c>
      <c r="B646" s="243">
        <v>9664</v>
      </c>
      <c r="C646" s="870" t="s">
        <v>9214</v>
      </c>
      <c r="D646" s="792"/>
      <c r="E646" s="792"/>
      <c r="F646" s="794"/>
      <c r="G646" s="528"/>
      <c r="H646" s="528"/>
      <c r="I646" s="794"/>
      <c r="J646" s="604"/>
      <c r="K646" s="605"/>
      <c r="L646" s="518"/>
      <c r="M646" s="799"/>
      <c r="N646" s="517"/>
      <c r="O646" s="517"/>
      <c r="P646" s="518"/>
      <c r="Q646" s="797"/>
      <c r="R646" s="1620"/>
      <c r="S646" s="643"/>
      <c r="T646" s="643"/>
      <c r="U646" s="778"/>
      <c r="V646" s="525"/>
      <c r="W646" s="539"/>
      <c r="X646" s="1651"/>
      <c r="Y646" s="512"/>
      <c r="Z646" s="368"/>
      <c r="AA646" s="762" t="s">
        <v>167</v>
      </c>
      <c r="AB646" s="354">
        <v>5</v>
      </c>
      <c r="AC646" s="763" t="s">
        <v>168</v>
      </c>
      <c r="AD646" s="391">
        <f>ROUND(ROUND(ROUND(H584*P$620,0)*T644,0)*Z645,0)-AB646</f>
        <v>94</v>
      </c>
      <c r="AE646" s="268"/>
    </row>
    <row r="647" spans="1:31" ht="17.100000000000001" customHeight="1">
      <c r="A647" s="243">
        <v>61</v>
      </c>
      <c r="B647" s="243">
        <v>9665</v>
      </c>
      <c r="C647" s="870" t="s">
        <v>9215</v>
      </c>
      <c r="D647" s="792"/>
      <c r="E647" s="792"/>
      <c r="F647" s="794"/>
      <c r="G647" s="528"/>
      <c r="H647" s="528"/>
      <c r="I647" s="794"/>
      <c r="J647" s="604"/>
      <c r="K647" s="605"/>
      <c r="L647" s="518"/>
      <c r="M647" s="799"/>
      <c r="N647" s="517"/>
      <c r="O647" s="517"/>
      <c r="P647" s="518"/>
      <c r="Q647" s="798"/>
      <c r="R647" s="530"/>
      <c r="S647" s="530"/>
      <c r="T647" s="530"/>
      <c r="U647" s="1580" t="s">
        <v>4703</v>
      </c>
      <c r="V647" s="362" t="s">
        <v>163</v>
      </c>
      <c r="W647" s="356">
        <v>0.7</v>
      </c>
      <c r="X647" s="523"/>
      <c r="Y647" s="524"/>
      <c r="Z647" s="642"/>
      <c r="AA647" s="247"/>
      <c r="AB647" s="247"/>
      <c r="AC647" s="247"/>
      <c r="AD647" s="391">
        <f>ROUND(ROUND(ROUND(H584*P$620,0)*T644,0)*W647,0)</f>
        <v>82</v>
      </c>
      <c r="AE647" s="268"/>
    </row>
    <row r="648" spans="1:31" ht="17.100000000000001" customHeight="1">
      <c r="A648" s="243">
        <v>61</v>
      </c>
      <c r="B648" s="243">
        <v>9666</v>
      </c>
      <c r="C648" s="870" t="s">
        <v>9216</v>
      </c>
      <c r="D648" s="792"/>
      <c r="E648" s="792"/>
      <c r="F648" s="794"/>
      <c r="G648" s="528"/>
      <c r="H648" s="528"/>
      <c r="I648" s="794"/>
      <c r="J648" s="604"/>
      <c r="K648" s="605"/>
      <c r="L648" s="518"/>
      <c r="M648" s="799"/>
      <c r="N648" s="517"/>
      <c r="O648" s="517"/>
      <c r="P648" s="518"/>
      <c r="Q648" s="798"/>
      <c r="R648" s="530"/>
      <c r="S648" s="530"/>
      <c r="T648" s="530"/>
      <c r="U648" s="1620"/>
      <c r="V648" s="643"/>
      <c r="W648" s="365"/>
      <c r="X648" s="319"/>
      <c r="Y648" s="288"/>
      <c r="Z648" s="526"/>
      <c r="AA648" s="762" t="s">
        <v>167</v>
      </c>
      <c r="AB648" s="354">
        <v>5</v>
      </c>
      <c r="AC648" s="763" t="s">
        <v>168</v>
      </c>
      <c r="AD648" s="391">
        <f>ROUND(ROUND(ROUND(H584*P$620,0)*T644,0)*W647,0)-AB648</f>
        <v>77</v>
      </c>
      <c r="AE648" s="268"/>
    </row>
    <row r="649" spans="1:31" ht="17.100000000000001" customHeight="1">
      <c r="A649" s="243">
        <v>61</v>
      </c>
      <c r="B649" s="243">
        <v>9667</v>
      </c>
      <c r="C649" s="870" t="s">
        <v>9217</v>
      </c>
      <c r="D649" s="792"/>
      <c r="E649" s="792"/>
      <c r="F649" s="794"/>
      <c r="G649" s="528"/>
      <c r="H649" s="528"/>
      <c r="I649" s="794"/>
      <c r="J649" s="604"/>
      <c r="K649" s="605"/>
      <c r="L649" s="518"/>
      <c r="M649" s="799"/>
      <c r="N649" s="517"/>
      <c r="O649" s="517"/>
      <c r="P649" s="518"/>
      <c r="Q649" s="799"/>
      <c r="R649" s="643"/>
      <c r="S649" s="1644"/>
      <c r="T649" s="1644"/>
      <c r="U649" s="1620"/>
      <c r="V649" s="779"/>
      <c r="W649" s="780"/>
      <c r="X649" s="1684" t="s">
        <v>4700</v>
      </c>
      <c r="Y649" s="362" t="s">
        <v>163</v>
      </c>
      <c r="Z649" s="395">
        <v>0.85</v>
      </c>
      <c r="AA649" s="355"/>
      <c r="AB649" s="247"/>
      <c r="AC649" s="247"/>
      <c r="AD649" s="391">
        <f>ROUND(ROUND(ROUND(ROUND(H584*P$620,0)*T644,0)*W647,0)*Z649,0)</f>
        <v>70</v>
      </c>
      <c r="AE649" s="268"/>
    </row>
    <row r="650" spans="1:31" ht="17.100000000000001" customHeight="1">
      <c r="A650" s="243">
        <v>61</v>
      </c>
      <c r="B650" s="243">
        <v>9668</v>
      </c>
      <c r="C650" s="870" t="s">
        <v>9218</v>
      </c>
      <c r="D650" s="792"/>
      <c r="E650" s="792"/>
      <c r="F650" s="794"/>
      <c r="G650" s="528"/>
      <c r="H650" s="528"/>
      <c r="I650" s="794"/>
      <c r="J650" s="604"/>
      <c r="K650" s="605"/>
      <c r="L650" s="518"/>
      <c r="M650" s="799"/>
      <c r="N650" s="517"/>
      <c r="O650" s="517"/>
      <c r="P650" s="518"/>
      <c r="Q650" s="799"/>
      <c r="R650" s="643"/>
      <c r="S650" s="643"/>
      <c r="T650" s="643"/>
      <c r="U650" s="781"/>
      <c r="V650" s="537"/>
      <c r="W650" s="783"/>
      <c r="X650" s="1651"/>
      <c r="Y650" s="512"/>
      <c r="Z650" s="368"/>
      <c r="AA650" s="762" t="s">
        <v>167</v>
      </c>
      <c r="AB650" s="354">
        <v>5</v>
      </c>
      <c r="AC650" s="763" t="s">
        <v>168</v>
      </c>
      <c r="AD650" s="391">
        <f>ROUND(ROUND(ROUND(ROUND(H584*P$620,0)*T644,0)*W647,0)*Z649,0)-AB650</f>
        <v>65</v>
      </c>
      <c r="AE650" s="268"/>
    </row>
    <row r="651" spans="1:31" ht="17.100000000000001" customHeight="1">
      <c r="A651" s="243">
        <v>61</v>
      </c>
      <c r="B651" s="243">
        <v>9669</v>
      </c>
      <c r="C651" s="870" t="s">
        <v>9219</v>
      </c>
      <c r="D651" s="792"/>
      <c r="E651" s="792"/>
      <c r="F651" s="794"/>
      <c r="G651" s="528"/>
      <c r="H651" s="528"/>
      <c r="I651" s="794"/>
      <c r="J651" s="604"/>
      <c r="K651" s="605"/>
      <c r="L651" s="518"/>
      <c r="M651" s="799"/>
      <c r="N651" s="517"/>
      <c r="O651" s="517"/>
      <c r="P651" s="518"/>
      <c r="Q651" s="798"/>
      <c r="R651" s="643"/>
      <c r="S651" s="1646"/>
      <c r="T651" s="1647"/>
      <c r="U651" s="1580" t="s">
        <v>4708</v>
      </c>
      <c r="V651" s="643" t="s">
        <v>163</v>
      </c>
      <c r="W651" s="365">
        <v>0.85</v>
      </c>
      <c r="X651" s="523"/>
      <c r="Y651" s="524"/>
      <c r="Z651" s="642"/>
      <c r="AA651" s="247"/>
      <c r="AB651" s="247"/>
      <c r="AC651" s="247"/>
      <c r="AD651" s="391">
        <f>ROUND(ROUND(ROUND(H584*P$620,0)*T644,0)*W651,0)</f>
        <v>99</v>
      </c>
      <c r="AE651" s="268"/>
    </row>
    <row r="652" spans="1:31" ht="17.100000000000001" customHeight="1">
      <c r="A652" s="243">
        <v>61</v>
      </c>
      <c r="B652" s="243">
        <v>9670</v>
      </c>
      <c r="C652" s="870" t="s">
        <v>9220</v>
      </c>
      <c r="D652" s="792"/>
      <c r="E652" s="792"/>
      <c r="F652" s="794"/>
      <c r="G652" s="528"/>
      <c r="H652" s="528"/>
      <c r="I652" s="794"/>
      <c r="J652" s="604"/>
      <c r="K652" s="605"/>
      <c r="L652" s="518"/>
      <c r="M652" s="799"/>
      <c r="N652" s="517"/>
      <c r="O652" s="517"/>
      <c r="P652" s="518"/>
      <c r="Q652" s="798"/>
      <c r="R652" s="643"/>
      <c r="S652" s="365"/>
      <c r="T652" s="365"/>
      <c r="U652" s="1620"/>
      <c r="V652" s="643"/>
      <c r="W652" s="365"/>
      <c r="X652" s="516"/>
      <c r="Y652" s="288"/>
      <c r="Z652" s="526"/>
      <c r="AA652" s="762" t="s">
        <v>167</v>
      </c>
      <c r="AB652" s="354">
        <v>5</v>
      </c>
      <c r="AC652" s="763" t="s">
        <v>168</v>
      </c>
      <c r="AD652" s="391">
        <f>ROUND(ROUND(ROUND(H584*P$620,0)*T644,0)*W651,0)-AB652</f>
        <v>94</v>
      </c>
      <c r="AE652" s="268"/>
    </row>
    <row r="653" spans="1:31" ht="17.100000000000001" customHeight="1">
      <c r="A653" s="243">
        <v>61</v>
      </c>
      <c r="B653" s="243">
        <v>9671</v>
      </c>
      <c r="C653" s="870" t="s">
        <v>9221</v>
      </c>
      <c r="D653" s="792"/>
      <c r="E653" s="792"/>
      <c r="F653" s="794"/>
      <c r="G653" s="528"/>
      <c r="H653" s="528"/>
      <c r="I653" s="794"/>
      <c r="J653" s="604"/>
      <c r="K653" s="605"/>
      <c r="L653" s="518"/>
      <c r="M653" s="799"/>
      <c r="N653" s="517"/>
      <c r="O653" s="517"/>
      <c r="P653" s="518"/>
      <c r="Q653" s="799"/>
      <c r="R653" s="643"/>
      <c r="S653" s="365"/>
      <c r="T653" s="365"/>
      <c r="U653" s="1620"/>
      <c r="V653" s="779"/>
      <c r="W653" s="780"/>
      <c r="X653" s="1684" t="s">
        <v>4700</v>
      </c>
      <c r="Y653" s="362" t="s">
        <v>163</v>
      </c>
      <c r="Z653" s="395">
        <v>0.85</v>
      </c>
      <c r="AA653" s="355"/>
      <c r="AB653" s="247"/>
      <c r="AC653" s="247"/>
      <c r="AD653" s="391">
        <f>ROUND(ROUND(ROUND(ROUND(H584*P$620,0)*T644,0)*W651,0)*Z653,0)</f>
        <v>84</v>
      </c>
      <c r="AE653" s="268"/>
    </row>
    <row r="654" spans="1:31" ht="17.100000000000001" customHeight="1">
      <c r="A654" s="243">
        <v>61</v>
      </c>
      <c r="B654" s="243">
        <v>9672</v>
      </c>
      <c r="C654" s="870" t="s">
        <v>9222</v>
      </c>
      <c r="D654" s="792"/>
      <c r="E654" s="792"/>
      <c r="F654" s="794"/>
      <c r="G654" s="528"/>
      <c r="H654" s="528"/>
      <c r="I654" s="794"/>
      <c r="J654" s="806"/>
      <c r="K654" s="807"/>
      <c r="L654" s="526"/>
      <c r="M654" s="506"/>
      <c r="N654" s="288"/>
      <c r="O654" s="288"/>
      <c r="P654" s="526"/>
      <c r="Q654" s="506"/>
      <c r="R654" s="788"/>
      <c r="S654" s="512"/>
      <c r="T654" s="789"/>
      <c r="U654" s="1642"/>
      <c r="V654" s="537"/>
      <c r="W654" s="783"/>
      <c r="X654" s="1651"/>
      <c r="Y654" s="512"/>
      <c r="Z654" s="368"/>
      <c r="AA654" s="762" t="s">
        <v>167</v>
      </c>
      <c r="AB654" s="354">
        <v>5</v>
      </c>
      <c r="AC654" s="763" t="s">
        <v>168</v>
      </c>
      <c r="AD654" s="391">
        <f>ROUND(ROUND(ROUND(ROUND(H584*P$620,0)*T644,0)*W651,0)*Z653,0)-AB654</f>
        <v>79</v>
      </c>
      <c r="AE654" s="268"/>
    </row>
    <row r="655" spans="1:31" ht="17.100000000000001" customHeight="1">
      <c r="A655" s="243">
        <v>61</v>
      </c>
      <c r="B655" s="243">
        <v>9673</v>
      </c>
      <c r="C655" s="870" t="s">
        <v>9223</v>
      </c>
      <c r="D655" s="792"/>
      <c r="E655" s="792"/>
      <c r="F655" s="794"/>
      <c r="G655" s="528"/>
      <c r="H655" s="528"/>
      <c r="I655" s="794"/>
      <c r="J655" s="1622" t="s">
        <v>5845</v>
      </c>
      <c r="K655" s="800"/>
      <c r="L655" s="877"/>
      <c r="M655" s="1606" t="s">
        <v>8647</v>
      </c>
      <c r="N655" s="1687" t="s">
        <v>162</v>
      </c>
      <c r="O655" s="524"/>
      <c r="P655" s="524"/>
      <c r="Q655" s="516"/>
      <c r="R655" s="517"/>
      <c r="S655" s="517"/>
      <c r="T655" s="517"/>
      <c r="U655" s="777"/>
      <c r="V655" s="529"/>
      <c r="W655" s="517"/>
      <c r="X655" s="523"/>
      <c r="Y655" s="524"/>
      <c r="Z655" s="642"/>
      <c r="AA655" s="247"/>
      <c r="AB655" s="247"/>
      <c r="AC655" s="247"/>
      <c r="AD655" s="391">
        <f>ROUND(ROUND(H584+K656,0)*P$656,0)</f>
        <v>331</v>
      </c>
      <c r="AE655" s="268"/>
    </row>
    <row r="656" spans="1:31" ht="17.100000000000001" customHeight="1">
      <c r="A656" s="243">
        <v>61</v>
      </c>
      <c r="B656" s="243">
        <v>9674</v>
      </c>
      <c r="C656" s="870" t="s">
        <v>9224</v>
      </c>
      <c r="D656" s="793"/>
      <c r="E656" s="793"/>
      <c r="F656" s="522"/>
      <c r="G656" s="521"/>
      <c r="H656" s="521"/>
      <c r="I656" s="522"/>
      <c r="J656" s="1624"/>
      <c r="K656" s="643">
        <v>8</v>
      </c>
      <c r="L656" s="880" t="s">
        <v>16</v>
      </c>
      <c r="M656" s="1693"/>
      <c r="N656" s="1688"/>
      <c r="O656" s="643" t="s">
        <v>163</v>
      </c>
      <c r="P656" s="365">
        <v>0.7</v>
      </c>
      <c r="Q656" s="516"/>
      <c r="R656" s="517"/>
      <c r="S656" s="517"/>
      <c r="T656" s="517"/>
      <c r="U656" s="777"/>
      <c r="V656" s="529"/>
      <c r="W656" s="517"/>
      <c r="X656" s="319"/>
      <c r="Y656" s="517"/>
      <c r="Z656" s="526"/>
      <c r="AA656" s="762" t="s">
        <v>167</v>
      </c>
      <c r="AB656" s="354">
        <v>5</v>
      </c>
      <c r="AC656" s="763" t="s">
        <v>168</v>
      </c>
      <c r="AD656" s="391">
        <f>ROUND(ROUND(H584+K656,0)*P$656,0)-AB656</f>
        <v>326</v>
      </c>
      <c r="AE656" s="268"/>
    </row>
    <row r="657" spans="1:31" ht="17.100000000000001" customHeight="1">
      <c r="A657" s="243">
        <v>61</v>
      </c>
      <c r="B657" s="243">
        <v>9675</v>
      </c>
      <c r="C657" s="870" t="s">
        <v>9225</v>
      </c>
      <c r="D657" s="793"/>
      <c r="E657" s="793"/>
      <c r="F657" s="522"/>
      <c r="G657" s="521"/>
      <c r="H657" s="521"/>
      <c r="I657" s="522"/>
      <c r="J657" s="1624"/>
      <c r="K657" s="605"/>
      <c r="L657" s="518"/>
      <c r="M657" s="1693"/>
      <c r="N657" s="1688"/>
      <c r="O657" s="517"/>
      <c r="P657" s="518"/>
      <c r="Q657" s="516"/>
      <c r="R657" s="517"/>
      <c r="S657" s="517"/>
      <c r="T657" s="517"/>
      <c r="U657" s="777"/>
      <c r="V657" s="529"/>
      <c r="W657" s="518"/>
      <c r="X657" s="1684" t="s">
        <v>4700</v>
      </c>
      <c r="Y657" s="362" t="s">
        <v>163</v>
      </c>
      <c r="Z657" s="395">
        <v>0.85</v>
      </c>
      <c r="AA657" s="355"/>
      <c r="AB657" s="247"/>
      <c r="AC657" s="247"/>
      <c r="AD657" s="391">
        <f>ROUND(ROUND(ROUND(H584+K656,0)*P$656,0)*Z657,0)</f>
        <v>281</v>
      </c>
      <c r="AE657" s="268"/>
    </row>
    <row r="658" spans="1:31" ht="17.100000000000001" customHeight="1">
      <c r="A658" s="243">
        <v>61</v>
      </c>
      <c r="B658" s="243">
        <v>9676</v>
      </c>
      <c r="C658" s="870" t="s">
        <v>9226</v>
      </c>
      <c r="D658" s="793"/>
      <c r="E658" s="793"/>
      <c r="F658" s="794"/>
      <c r="G658" s="528"/>
      <c r="H658" s="528"/>
      <c r="I658" s="794"/>
      <c r="J658" s="1624"/>
      <c r="K658" s="605"/>
      <c r="L658" s="518"/>
      <c r="M658" s="1693"/>
      <c r="N658" s="1688"/>
      <c r="O658" s="517"/>
      <c r="P658" s="518"/>
      <c r="Q658" s="516"/>
      <c r="R658" s="517"/>
      <c r="S658" s="517"/>
      <c r="T658" s="517"/>
      <c r="U658" s="778"/>
      <c r="V658" s="539"/>
      <c r="W658" s="526"/>
      <c r="X658" s="1651"/>
      <c r="Y658" s="512"/>
      <c r="Z658" s="368"/>
      <c r="AA658" s="762" t="s">
        <v>167</v>
      </c>
      <c r="AB658" s="354">
        <v>5</v>
      </c>
      <c r="AC658" s="763" t="s">
        <v>168</v>
      </c>
      <c r="AD658" s="391">
        <f>ROUND(ROUND(ROUND(H584+K656,0)*P$656,0)*Z657,0)-AB658</f>
        <v>276</v>
      </c>
      <c r="AE658" s="268"/>
    </row>
    <row r="659" spans="1:31" ht="17.100000000000001" customHeight="1">
      <c r="A659" s="243">
        <v>61</v>
      </c>
      <c r="B659" s="243">
        <v>9677</v>
      </c>
      <c r="C659" s="870" t="s">
        <v>9227</v>
      </c>
      <c r="D659" s="793"/>
      <c r="E659" s="793"/>
      <c r="F659" s="794"/>
      <c r="G659" s="528"/>
      <c r="H659" s="528"/>
      <c r="I659" s="794"/>
      <c r="J659" s="604"/>
      <c r="K659" s="605"/>
      <c r="L659" s="518"/>
      <c r="M659" s="1693"/>
      <c r="N659" s="517"/>
      <c r="O659" s="517"/>
      <c r="P659" s="518"/>
      <c r="Q659" s="516"/>
      <c r="R659" s="517"/>
      <c r="S659" s="517"/>
      <c r="T659" s="517"/>
      <c r="U659" s="1580" t="s">
        <v>4703</v>
      </c>
      <c r="V659" s="362" t="s">
        <v>163</v>
      </c>
      <c r="W659" s="356">
        <v>0.7</v>
      </c>
      <c r="X659" s="523"/>
      <c r="Y659" s="524"/>
      <c r="Z659" s="642"/>
      <c r="AA659" s="247"/>
      <c r="AB659" s="247"/>
      <c r="AC659" s="247"/>
      <c r="AD659" s="391">
        <f>ROUND(ROUND(ROUND(H584+K656,0)*P$656,0)*W659,0)</f>
        <v>232</v>
      </c>
      <c r="AE659" s="268"/>
    </row>
    <row r="660" spans="1:31" ht="17.100000000000001" customHeight="1">
      <c r="A660" s="243">
        <v>61</v>
      </c>
      <c r="B660" s="243">
        <v>9678</v>
      </c>
      <c r="C660" s="870" t="s">
        <v>9228</v>
      </c>
      <c r="D660" s="793"/>
      <c r="E660" s="793"/>
      <c r="F660" s="794"/>
      <c r="G660" s="528"/>
      <c r="H660" s="517"/>
      <c r="I660" s="538"/>
      <c r="J660" s="604"/>
      <c r="K660" s="605"/>
      <c r="L660" s="518"/>
      <c r="M660" s="1693"/>
      <c r="N660" s="517"/>
      <c r="O660" s="517"/>
      <c r="P660" s="518"/>
      <c r="Q660" s="516"/>
      <c r="R660" s="517"/>
      <c r="S660" s="517"/>
      <c r="T660" s="517"/>
      <c r="U660" s="1620"/>
      <c r="V660" s="643"/>
      <c r="W660" s="365"/>
      <c r="X660" s="319"/>
      <c r="Y660" s="288"/>
      <c r="Z660" s="526"/>
      <c r="AA660" s="762" t="s">
        <v>167</v>
      </c>
      <c r="AB660" s="354">
        <v>5</v>
      </c>
      <c r="AC660" s="763" t="s">
        <v>168</v>
      </c>
      <c r="AD660" s="391">
        <f>ROUND(ROUND(ROUND(H584+K656,0)*P$656,0)*W659,0)-AB660</f>
        <v>227</v>
      </c>
      <c r="AE660" s="268"/>
    </row>
    <row r="661" spans="1:31" ht="17.100000000000001" customHeight="1">
      <c r="A661" s="243">
        <v>61</v>
      </c>
      <c r="B661" s="243">
        <v>9679</v>
      </c>
      <c r="C661" s="870" t="s">
        <v>9229</v>
      </c>
      <c r="D661" s="792"/>
      <c r="E661" s="793"/>
      <c r="F661" s="795"/>
      <c r="G661" s="796"/>
      <c r="H661" s="517"/>
      <c r="I661" s="538"/>
      <c r="J661" s="604"/>
      <c r="K661" s="605"/>
      <c r="L661" s="518"/>
      <c r="M661" s="1693"/>
      <c r="N661" s="517"/>
      <c r="O661" s="517"/>
      <c r="P661" s="518"/>
      <c r="Q661" s="516"/>
      <c r="R661" s="517"/>
      <c r="S661" s="517"/>
      <c r="T661" s="517"/>
      <c r="U661" s="1620"/>
      <c r="V661" s="779"/>
      <c r="W661" s="780"/>
      <c r="X661" s="1684" t="s">
        <v>4700</v>
      </c>
      <c r="Y661" s="362" t="s">
        <v>163</v>
      </c>
      <c r="Z661" s="395">
        <v>0.85</v>
      </c>
      <c r="AA661" s="355"/>
      <c r="AB661" s="247"/>
      <c r="AC661" s="247"/>
      <c r="AD661" s="391">
        <f>ROUND(ROUND(ROUND(ROUND(H584+K656,0)*P$656,0)*W659,0)*Z661,0)</f>
        <v>197</v>
      </c>
      <c r="AE661" s="268"/>
    </row>
    <row r="662" spans="1:31" ht="17.100000000000001" customHeight="1">
      <c r="A662" s="243">
        <v>61</v>
      </c>
      <c r="B662" s="243">
        <v>9680</v>
      </c>
      <c r="C662" s="870" t="s">
        <v>9230</v>
      </c>
      <c r="D662" s="792"/>
      <c r="E662" s="793"/>
      <c r="F662" s="795"/>
      <c r="G662" s="796"/>
      <c r="H662" s="517"/>
      <c r="I662" s="538"/>
      <c r="J662" s="604"/>
      <c r="K662" s="605"/>
      <c r="L662" s="518"/>
      <c r="M662" s="1693"/>
      <c r="N662" s="517"/>
      <c r="O662" s="517"/>
      <c r="P662" s="518"/>
      <c r="Q662" s="516"/>
      <c r="R662" s="517"/>
      <c r="S662" s="517"/>
      <c r="T662" s="517"/>
      <c r="U662" s="781"/>
      <c r="V662" s="537"/>
      <c r="W662" s="783"/>
      <c r="X662" s="1651"/>
      <c r="Y662" s="512"/>
      <c r="Z662" s="368"/>
      <c r="AA662" s="762" t="s">
        <v>167</v>
      </c>
      <c r="AB662" s="354">
        <v>5</v>
      </c>
      <c r="AC662" s="763" t="s">
        <v>168</v>
      </c>
      <c r="AD662" s="391">
        <f>ROUND(ROUND(ROUND(ROUND(H584+K656,0)*P$656,0)*W659,0)*Z661,0)-AB662</f>
        <v>192</v>
      </c>
      <c r="AE662" s="268"/>
    </row>
    <row r="663" spans="1:31" ht="17.100000000000001" customHeight="1">
      <c r="A663" s="243">
        <v>61</v>
      </c>
      <c r="B663" s="243">
        <v>9681</v>
      </c>
      <c r="C663" s="870" t="s">
        <v>9231</v>
      </c>
      <c r="D663" s="792"/>
      <c r="E663" s="793"/>
      <c r="F663" s="795"/>
      <c r="G663" s="796"/>
      <c r="H663" s="517"/>
      <c r="I663" s="538"/>
      <c r="J663" s="604"/>
      <c r="K663" s="605"/>
      <c r="L663" s="518"/>
      <c r="M663" s="1693"/>
      <c r="N663" s="517"/>
      <c r="O663" s="517"/>
      <c r="P663" s="518"/>
      <c r="Q663" s="516"/>
      <c r="R663" s="517"/>
      <c r="S663" s="517"/>
      <c r="T663" s="518"/>
      <c r="U663" s="1580" t="s">
        <v>4708</v>
      </c>
      <c r="V663" s="643" t="s">
        <v>163</v>
      </c>
      <c r="W663" s="365">
        <v>0.85</v>
      </c>
      <c r="X663" s="523"/>
      <c r="Y663" s="524"/>
      <c r="Z663" s="642"/>
      <c r="AA663" s="247"/>
      <c r="AB663" s="247"/>
      <c r="AC663" s="247"/>
      <c r="AD663" s="391">
        <f>ROUND(ROUND(ROUND(H584+K656,0)*P$656,0)*W663,0)</f>
        <v>281</v>
      </c>
      <c r="AE663" s="268"/>
    </row>
    <row r="664" spans="1:31" ht="17.100000000000001" customHeight="1">
      <c r="A664" s="243">
        <v>61</v>
      </c>
      <c r="B664" s="243">
        <v>9682</v>
      </c>
      <c r="C664" s="870" t="s">
        <v>9232</v>
      </c>
      <c r="D664" s="792"/>
      <c r="E664" s="793"/>
      <c r="F664" s="795"/>
      <c r="G664" s="796"/>
      <c r="H664" s="517"/>
      <c r="I664" s="538"/>
      <c r="J664" s="604"/>
      <c r="K664" s="605"/>
      <c r="L664" s="518"/>
      <c r="M664" s="799"/>
      <c r="N664" s="517"/>
      <c r="O664" s="517"/>
      <c r="P664" s="518"/>
      <c r="Q664" s="516"/>
      <c r="R664" s="517"/>
      <c r="S664" s="517"/>
      <c r="T664" s="517"/>
      <c r="U664" s="1620"/>
      <c r="V664" s="643"/>
      <c r="W664" s="365"/>
      <c r="X664" s="516"/>
      <c r="Y664" s="288"/>
      <c r="Z664" s="526"/>
      <c r="AA664" s="762" t="s">
        <v>167</v>
      </c>
      <c r="AB664" s="354">
        <v>5</v>
      </c>
      <c r="AC664" s="763" t="s">
        <v>168</v>
      </c>
      <c r="AD664" s="391">
        <f>ROUND(ROUND(ROUND(H584+K656,0)*P$656,0)*W663,0)-AB664</f>
        <v>276</v>
      </c>
      <c r="AE664" s="268"/>
    </row>
    <row r="665" spans="1:31" ht="17.100000000000001" customHeight="1">
      <c r="A665" s="243">
        <v>61</v>
      </c>
      <c r="B665" s="243">
        <v>9683</v>
      </c>
      <c r="C665" s="870" t="s">
        <v>9233</v>
      </c>
      <c r="D665" s="792"/>
      <c r="E665" s="793"/>
      <c r="F665" s="794"/>
      <c r="G665" s="528"/>
      <c r="H665" s="528"/>
      <c r="I665" s="794"/>
      <c r="J665" s="604"/>
      <c r="K665" s="605"/>
      <c r="L665" s="518"/>
      <c r="M665" s="799"/>
      <c r="N665" s="517"/>
      <c r="O665" s="517"/>
      <c r="P665" s="518"/>
      <c r="Q665" s="516"/>
      <c r="R665" s="517"/>
      <c r="S665" s="517"/>
      <c r="T665" s="517"/>
      <c r="U665" s="1620"/>
      <c r="V665" s="779"/>
      <c r="W665" s="780"/>
      <c r="X665" s="1684" t="s">
        <v>4700</v>
      </c>
      <c r="Y665" s="362" t="s">
        <v>163</v>
      </c>
      <c r="Z665" s="395">
        <v>0.85</v>
      </c>
      <c r="AA665" s="355"/>
      <c r="AB665" s="247"/>
      <c r="AC665" s="247"/>
      <c r="AD665" s="391">
        <f>ROUND(ROUND(ROUND(ROUND(H584+K656,0)*P$656,0)*W663,0)*Z665,0)</f>
        <v>239</v>
      </c>
      <c r="AE665" s="268"/>
    </row>
    <row r="666" spans="1:31" ht="17.100000000000001" customHeight="1">
      <c r="A666" s="243">
        <v>61</v>
      </c>
      <c r="B666" s="243">
        <v>9684</v>
      </c>
      <c r="C666" s="870" t="s">
        <v>9234</v>
      </c>
      <c r="D666" s="792"/>
      <c r="E666" s="793"/>
      <c r="F666" s="794"/>
      <c r="G666" s="528"/>
      <c r="H666" s="528"/>
      <c r="I666" s="794"/>
      <c r="J666" s="604"/>
      <c r="K666" s="605"/>
      <c r="L666" s="518"/>
      <c r="M666" s="799"/>
      <c r="N666" s="517"/>
      <c r="O666" s="517"/>
      <c r="P666" s="518"/>
      <c r="Q666" s="319"/>
      <c r="R666" s="288"/>
      <c r="S666" s="288"/>
      <c r="T666" s="288"/>
      <c r="U666" s="1642"/>
      <c r="V666" s="537"/>
      <c r="W666" s="783"/>
      <c r="X666" s="1651"/>
      <c r="Y666" s="512"/>
      <c r="Z666" s="368"/>
      <c r="AA666" s="762" t="s">
        <v>167</v>
      </c>
      <c r="AB666" s="354">
        <v>5</v>
      </c>
      <c r="AC666" s="763" t="s">
        <v>168</v>
      </c>
      <c r="AD666" s="391">
        <f>ROUND(ROUND(ROUND(ROUND(H584+K656,0)*P$656,0)*W663,0)*Z665,0)-AB666</f>
        <v>234</v>
      </c>
      <c r="AE666" s="268"/>
    </row>
    <row r="667" spans="1:31" ht="17.100000000000001" customHeight="1">
      <c r="A667" s="243">
        <v>61</v>
      </c>
      <c r="B667" s="243">
        <v>9685</v>
      </c>
      <c r="C667" s="870" t="s">
        <v>9235</v>
      </c>
      <c r="D667" s="792"/>
      <c r="E667" s="792"/>
      <c r="F667" s="794"/>
      <c r="G667" s="528"/>
      <c r="H667" s="528"/>
      <c r="I667" s="794"/>
      <c r="J667" s="604"/>
      <c r="K667" s="605"/>
      <c r="L667" s="518"/>
      <c r="M667" s="799"/>
      <c r="N667" s="517"/>
      <c r="O667" s="517"/>
      <c r="P667" s="518"/>
      <c r="Q667" s="1536" t="s">
        <v>4713</v>
      </c>
      <c r="R667" s="1580" t="s">
        <v>162</v>
      </c>
      <c r="S667" s="775"/>
      <c r="T667" s="775"/>
      <c r="U667" s="359"/>
      <c r="V667" s="360"/>
      <c r="W667" s="361"/>
      <c r="X667" s="523"/>
      <c r="Y667" s="524"/>
      <c r="Z667" s="642"/>
      <c r="AA667" s="247"/>
      <c r="AB667" s="247"/>
      <c r="AC667" s="247"/>
      <c r="AD667" s="391">
        <f>ROUND(ROUND(ROUND(H584+K656,0)*P$656,0)*T668,0)</f>
        <v>232</v>
      </c>
      <c r="AE667" s="268"/>
    </row>
    <row r="668" spans="1:31" ht="17.100000000000001" customHeight="1">
      <c r="A668" s="243">
        <v>61</v>
      </c>
      <c r="B668" s="243">
        <v>9686</v>
      </c>
      <c r="C668" s="870" t="s">
        <v>9236</v>
      </c>
      <c r="D668" s="792"/>
      <c r="E668" s="792"/>
      <c r="F668" s="794"/>
      <c r="G668" s="528"/>
      <c r="H668" s="528"/>
      <c r="I668" s="794"/>
      <c r="J668" s="604"/>
      <c r="K668" s="605"/>
      <c r="L668" s="518"/>
      <c r="M668" s="799"/>
      <c r="N668" s="517"/>
      <c r="O668" s="517"/>
      <c r="P668" s="518"/>
      <c r="Q668" s="1648"/>
      <c r="R668" s="1620"/>
      <c r="S668" s="643" t="s">
        <v>163</v>
      </c>
      <c r="T668" s="365">
        <v>0.7</v>
      </c>
      <c r="U668" s="777"/>
      <c r="V668" s="639"/>
      <c r="W668" s="529"/>
      <c r="X668" s="319"/>
      <c r="Y668" s="517"/>
      <c r="Z668" s="526"/>
      <c r="AA668" s="762" t="s">
        <v>167</v>
      </c>
      <c r="AB668" s="354">
        <v>5</v>
      </c>
      <c r="AC668" s="763" t="s">
        <v>168</v>
      </c>
      <c r="AD668" s="391">
        <f>ROUND(ROUND(ROUND(H584+K656,0)*P$656,0)*T668,0)-AB668</f>
        <v>227</v>
      </c>
      <c r="AE668" s="268"/>
    </row>
    <row r="669" spans="1:31" ht="17.100000000000001" customHeight="1">
      <c r="A669" s="243">
        <v>61</v>
      </c>
      <c r="B669" s="243">
        <v>9687</v>
      </c>
      <c r="C669" s="870" t="s">
        <v>9237</v>
      </c>
      <c r="D669" s="792"/>
      <c r="E669" s="792"/>
      <c r="F669" s="794"/>
      <c r="G669" s="528"/>
      <c r="H669" s="528"/>
      <c r="I669" s="794"/>
      <c r="J669" s="604"/>
      <c r="K669" s="605"/>
      <c r="L669" s="518"/>
      <c r="M669" s="799"/>
      <c r="N669" s="517"/>
      <c r="O669" s="517"/>
      <c r="P669" s="518"/>
      <c r="Q669" s="1648"/>
      <c r="R669" s="1620"/>
      <c r="S669" s="530"/>
      <c r="T669" s="530"/>
      <c r="U669" s="777"/>
      <c r="V669" s="639"/>
      <c r="W669" s="529"/>
      <c r="X669" s="1684" t="s">
        <v>4700</v>
      </c>
      <c r="Y669" s="362" t="s">
        <v>163</v>
      </c>
      <c r="Z669" s="395">
        <v>0.85</v>
      </c>
      <c r="AA669" s="355"/>
      <c r="AB669" s="247"/>
      <c r="AC669" s="247"/>
      <c r="AD669" s="391">
        <f>ROUND(ROUND(ROUND(ROUND(H584+K656,0)*P$656,0)*T668,0)*Z669,0)</f>
        <v>197</v>
      </c>
      <c r="AE669" s="268"/>
    </row>
    <row r="670" spans="1:31" ht="17.100000000000001" customHeight="1">
      <c r="A670" s="243">
        <v>61</v>
      </c>
      <c r="B670" s="243">
        <v>9688</v>
      </c>
      <c r="C670" s="870" t="s">
        <v>9238</v>
      </c>
      <c r="D670" s="792"/>
      <c r="E670" s="792"/>
      <c r="F670" s="794"/>
      <c r="G670" s="528"/>
      <c r="H670" s="528"/>
      <c r="I670" s="794"/>
      <c r="J670" s="604"/>
      <c r="K670" s="605"/>
      <c r="L670" s="518"/>
      <c r="M670" s="799"/>
      <c r="N670" s="517"/>
      <c r="O670" s="517"/>
      <c r="P670" s="518"/>
      <c r="Q670" s="1648"/>
      <c r="R670" s="1620"/>
      <c r="S670" s="643"/>
      <c r="T670" s="643"/>
      <c r="U670" s="778"/>
      <c r="V670" s="525"/>
      <c r="W670" s="539"/>
      <c r="X670" s="1651"/>
      <c r="Y670" s="512"/>
      <c r="Z670" s="368"/>
      <c r="AA670" s="762" t="s">
        <v>167</v>
      </c>
      <c r="AB670" s="354">
        <v>5</v>
      </c>
      <c r="AC670" s="763" t="s">
        <v>168</v>
      </c>
      <c r="AD670" s="391">
        <f>ROUND(ROUND(ROUND(ROUND(H584+K656,0)*P$656,0)*T668,0)*Z669,0)-AB670</f>
        <v>192</v>
      </c>
      <c r="AE670" s="268"/>
    </row>
    <row r="671" spans="1:31" ht="17.100000000000001" customHeight="1">
      <c r="A671" s="243">
        <v>61</v>
      </c>
      <c r="B671" s="243">
        <v>9689</v>
      </c>
      <c r="C671" s="870" t="s">
        <v>9239</v>
      </c>
      <c r="D671" s="792"/>
      <c r="E671" s="792"/>
      <c r="F671" s="794"/>
      <c r="G671" s="528"/>
      <c r="H671" s="528"/>
      <c r="I671" s="794"/>
      <c r="J671" s="604"/>
      <c r="K671" s="605"/>
      <c r="L671" s="518"/>
      <c r="M671" s="799"/>
      <c r="N671" s="517"/>
      <c r="O671" s="517"/>
      <c r="P671" s="518"/>
      <c r="Q671" s="798"/>
      <c r="R671" s="530"/>
      <c r="S671" s="530"/>
      <c r="T671" s="530"/>
      <c r="U671" s="1580" t="s">
        <v>4703</v>
      </c>
      <c r="V671" s="362" t="s">
        <v>163</v>
      </c>
      <c r="W671" s="356">
        <v>0.7</v>
      </c>
      <c r="X671" s="523"/>
      <c r="Y671" s="524"/>
      <c r="Z671" s="642"/>
      <c r="AA671" s="247"/>
      <c r="AB671" s="247"/>
      <c r="AC671" s="247"/>
      <c r="AD671" s="391">
        <f>ROUND(ROUND(ROUND(ROUND(H584+K656,0)*P$656,0)*T668,0)*W671,0)</f>
        <v>162</v>
      </c>
      <c r="AE671" s="268"/>
    </row>
    <row r="672" spans="1:31" ht="17.100000000000001" customHeight="1">
      <c r="A672" s="243">
        <v>61</v>
      </c>
      <c r="B672" s="243">
        <v>9690</v>
      </c>
      <c r="C672" s="870" t="s">
        <v>9240</v>
      </c>
      <c r="D672" s="792"/>
      <c r="E672" s="792"/>
      <c r="F672" s="794"/>
      <c r="G672" s="528"/>
      <c r="H672" s="528"/>
      <c r="I672" s="794"/>
      <c r="J672" s="604"/>
      <c r="K672" s="605"/>
      <c r="L672" s="518"/>
      <c r="M672" s="799"/>
      <c r="N672" s="517"/>
      <c r="O672" s="517"/>
      <c r="P672" s="518"/>
      <c r="Q672" s="798"/>
      <c r="R672" s="530"/>
      <c r="S672" s="530"/>
      <c r="T672" s="530"/>
      <c r="U672" s="1620"/>
      <c r="V672" s="643"/>
      <c r="W672" s="365"/>
      <c r="X672" s="319"/>
      <c r="Y672" s="288"/>
      <c r="Z672" s="526"/>
      <c r="AA672" s="762" t="s">
        <v>167</v>
      </c>
      <c r="AB672" s="354">
        <v>5</v>
      </c>
      <c r="AC672" s="763" t="s">
        <v>168</v>
      </c>
      <c r="AD672" s="391">
        <f>ROUND(ROUND(ROUND(ROUND(H584+K656,0)*P$656,0)*T668,0)*W671,0)-AB672</f>
        <v>157</v>
      </c>
      <c r="AE672" s="268"/>
    </row>
    <row r="673" spans="1:31" ht="17.100000000000001" customHeight="1">
      <c r="A673" s="243">
        <v>61</v>
      </c>
      <c r="B673" s="243">
        <v>9691</v>
      </c>
      <c r="C673" s="870" t="s">
        <v>9241</v>
      </c>
      <c r="D673" s="792"/>
      <c r="E673" s="792"/>
      <c r="F673" s="794"/>
      <c r="G673" s="528"/>
      <c r="H673" s="528"/>
      <c r="I673" s="794"/>
      <c r="J673" s="604"/>
      <c r="K673" s="605"/>
      <c r="L673" s="518"/>
      <c r="M673" s="799"/>
      <c r="N673" s="517"/>
      <c r="O673" s="517"/>
      <c r="P673" s="518"/>
      <c r="Q673" s="799"/>
      <c r="R673" s="643"/>
      <c r="S673" s="1644"/>
      <c r="T673" s="1644"/>
      <c r="U673" s="1620"/>
      <c r="V673" s="779"/>
      <c r="W673" s="780"/>
      <c r="X673" s="1684" t="s">
        <v>4700</v>
      </c>
      <c r="Y673" s="362" t="s">
        <v>163</v>
      </c>
      <c r="Z673" s="395">
        <v>0.85</v>
      </c>
      <c r="AA673" s="355"/>
      <c r="AB673" s="247"/>
      <c r="AC673" s="247"/>
      <c r="AD673" s="391">
        <f>ROUND(ROUND(ROUND(ROUND(ROUND(H584+K656,0)*P$656,0)*T668,0)*W671,0)*Z673,0)</f>
        <v>138</v>
      </c>
      <c r="AE673" s="268"/>
    </row>
    <row r="674" spans="1:31" ht="17.100000000000001" customHeight="1">
      <c r="A674" s="243">
        <v>61</v>
      </c>
      <c r="B674" s="243">
        <v>9692</v>
      </c>
      <c r="C674" s="870" t="s">
        <v>9242</v>
      </c>
      <c r="D674" s="792"/>
      <c r="E674" s="792"/>
      <c r="F674" s="794"/>
      <c r="G674" s="528"/>
      <c r="H674" s="528"/>
      <c r="I674" s="794"/>
      <c r="J674" s="604"/>
      <c r="K674" s="605"/>
      <c r="L674" s="518"/>
      <c r="M674" s="799"/>
      <c r="N674" s="517"/>
      <c r="O674" s="517"/>
      <c r="P674" s="518"/>
      <c r="Q674" s="799"/>
      <c r="R674" s="643"/>
      <c r="S674" s="643"/>
      <c r="T674" s="643"/>
      <c r="U674" s="781"/>
      <c r="V674" s="537"/>
      <c r="W674" s="783"/>
      <c r="X674" s="1651"/>
      <c r="Y674" s="512"/>
      <c r="Z674" s="368"/>
      <c r="AA674" s="762" t="s">
        <v>167</v>
      </c>
      <c r="AB674" s="354">
        <v>5</v>
      </c>
      <c r="AC674" s="763" t="s">
        <v>168</v>
      </c>
      <c r="AD674" s="391">
        <f>ROUND(ROUND(ROUND(ROUND(ROUND(H584+K656,0)*P$656,0)*T668,0)*W671,0)*Z673,0)-AB674</f>
        <v>133</v>
      </c>
      <c r="AE674" s="268"/>
    </row>
    <row r="675" spans="1:31" ht="17.100000000000001" customHeight="1">
      <c r="A675" s="243">
        <v>61</v>
      </c>
      <c r="B675" s="243">
        <v>9693</v>
      </c>
      <c r="C675" s="870" t="s">
        <v>9243</v>
      </c>
      <c r="D675" s="792"/>
      <c r="E675" s="792"/>
      <c r="F675" s="794"/>
      <c r="G675" s="528"/>
      <c r="H675" s="528"/>
      <c r="I675" s="794"/>
      <c r="J675" s="604"/>
      <c r="K675" s="605"/>
      <c r="L675" s="518"/>
      <c r="M675" s="799"/>
      <c r="N675" s="517"/>
      <c r="O675" s="517"/>
      <c r="P675" s="518"/>
      <c r="Q675" s="798"/>
      <c r="R675" s="643"/>
      <c r="S675" s="1646"/>
      <c r="T675" s="1647"/>
      <c r="U675" s="1580" t="s">
        <v>4708</v>
      </c>
      <c r="V675" s="643" t="s">
        <v>163</v>
      </c>
      <c r="W675" s="365">
        <v>0.85</v>
      </c>
      <c r="X675" s="523"/>
      <c r="Y675" s="524"/>
      <c r="Z675" s="642"/>
      <c r="AA675" s="247"/>
      <c r="AB675" s="247"/>
      <c r="AC675" s="247"/>
      <c r="AD675" s="391">
        <f>ROUND(ROUND(ROUND(ROUND(H584+K656,0)*P$656,0)*T668,0)*W675,0)</f>
        <v>197</v>
      </c>
      <c r="AE675" s="268"/>
    </row>
    <row r="676" spans="1:31" ht="17.100000000000001" customHeight="1">
      <c r="A676" s="243">
        <v>61</v>
      </c>
      <c r="B676" s="243">
        <v>9694</v>
      </c>
      <c r="C676" s="870" t="s">
        <v>9244</v>
      </c>
      <c r="D676" s="792"/>
      <c r="E676" s="792"/>
      <c r="F676" s="794"/>
      <c r="G676" s="528"/>
      <c r="H676" s="528"/>
      <c r="I676" s="794"/>
      <c r="J676" s="604"/>
      <c r="K676" s="605"/>
      <c r="L676" s="518"/>
      <c r="M676" s="799"/>
      <c r="N676" s="517"/>
      <c r="O676" s="517"/>
      <c r="P676" s="518"/>
      <c r="Q676" s="798"/>
      <c r="R676" s="643"/>
      <c r="S676" s="365"/>
      <c r="T676" s="365"/>
      <c r="U676" s="1620"/>
      <c r="V676" s="643"/>
      <c r="W676" s="365"/>
      <c r="X676" s="516"/>
      <c r="Y676" s="288"/>
      <c r="Z676" s="526"/>
      <c r="AA676" s="762" t="s">
        <v>167</v>
      </c>
      <c r="AB676" s="354">
        <v>5</v>
      </c>
      <c r="AC676" s="763" t="s">
        <v>168</v>
      </c>
      <c r="AD676" s="391">
        <f>ROUND(ROUND(ROUND(ROUND(H584+K656,0)*P$656,0)*T668,0)*W675,0)-AB676</f>
        <v>192</v>
      </c>
      <c r="AE676" s="268"/>
    </row>
    <row r="677" spans="1:31" ht="17.100000000000001" customHeight="1">
      <c r="A677" s="243">
        <v>61</v>
      </c>
      <c r="B677" s="243">
        <v>9695</v>
      </c>
      <c r="C677" s="870" t="s">
        <v>9245</v>
      </c>
      <c r="D677" s="792"/>
      <c r="E677" s="792"/>
      <c r="F677" s="794"/>
      <c r="G677" s="528"/>
      <c r="H677" s="528"/>
      <c r="I677" s="794"/>
      <c r="J677" s="604"/>
      <c r="K677" s="605"/>
      <c r="L677" s="518"/>
      <c r="M677" s="799"/>
      <c r="N677" s="517"/>
      <c r="O677" s="517"/>
      <c r="P677" s="518"/>
      <c r="Q677" s="799"/>
      <c r="R677" s="643"/>
      <c r="S677" s="365"/>
      <c r="T677" s="365"/>
      <c r="U677" s="1620"/>
      <c r="V677" s="779"/>
      <c r="W677" s="780"/>
      <c r="X677" s="1684" t="s">
        <v>4700</v>
      </c>
      <c r="Y677" s="362" t="s">
        <v>163</v>
      </c>
      <c r="Z677" s="395">
        <v>0.85</v>
      </c>
      <c r="AA677" s="355"/>
      <c r="AB677" s="247"/>
      <c r="AC677" s="247"/>
      <c r="AD677" s="391">
        <f>ROUND(ROUND(ROUND(ROUND(ROUND(H584+K656,0)*P$656,0)*T668,0)*W675,0)*Z677,0)</f>
        <v>167</v>
      </c>
      <c r="AE677" s="268"/>
    </row>
    <row r="678" spans="1:31" ht="17.100000000000001" customHeight="1">
      <c r="A678" s="243">
        <v>61</v>
      </c>
      <c r="B678" s="243">
        <v>9696</v>
      </c>
      <c r="C678" s="870" t="s">
        <v>9246</v>
      </c>
      <c r="D678" s="792"/>
      <c r="E678" s="792"/>
      <c r="F678" s="794"/>
      <c r="G678" s="528"/>
      <c r="H678" s="528"/>
      <c r="I678" s="794"/>
      <c r="J678" s="604"/>
      <c r="K678" s="605"/>
      <c r="L678" s="518"/>
      <c r="M678" s="799"/>
      <c r="N678" s="517"/>
      <c r="O678" s="517"/>
      <c r="P678" s="518"/>
      <c r="Q678" s="798"/>
      <c r="R678" s="643"/>
      <c r="S678" s="643"/>
      <c r="T678" s="643"/>
      <c r="U678" s="1642"/>
      <c r="V678" s="537"/>
      <c r="W678" s="783"/>
      <c r="X678" s="1651"/>
      <c r="Y678" s="512"/>
      <c r="Z678" s="368"/>
      <c r="AA678" s="762" t="s">
        <v>167</v>
      </c>
      <c r="AB678" s="354">
        <v>5</v>
      </c>
      <c r="AC678" s="763" t="s">
        <v>168</v>
      </c>
      <c r="AD678" s="391">
        <f>ROUND(ROUND(ROUND(ROUND(ROUND(H584+K656,0)*P$656,0)*T668,0)*W675,0)*Z677,0)-AB678</f>
        <v>162</v>
      </c>
      <c r="AE678" s="268"/>
    </row>
    <row r="679" spans="1:31" ht="17.100000000000001" customHeight="1">
      <c r="A679" s="243">
        <v>61</v>
      </c>
      <c r="B679" s="243">
        <v>9697</v>
      </c>
      <c r="C679" s="870" t="s">
        <v>9247</v>
      </c>
      <c r="D679" s="792"/>
      <c r="E679" s="792"/>
      <c r="F679" s="794"/>
      <c r="G679" s="528"/>
      <c r="H679" s="528"/>
      <c r="I679" s="794"/>
      <c r="J679" s="604"/>
      <c r="K679" s="605"/>
      <c r="L679" s="518"/>
      <c r="M679" s="799"/>
      <c r="N679" s="517"/>
      <c r="O679" s="517"/>
      <c r="P679" s="518"/>
      <c r="Q679" s="798"/>
      <c r="R679" s="1580" t="s">
        <v>165</v>
      </c>
      <c r="S679" s="775"/>
      <c r="T679" s="775"/>
      <c r="U679" s="359"/>
      <c r="V679" s="360"/>
      <c r="W679" s="361"/>
      <c r="X679" s="523"/>
      <c r="Y679" s="524"/>
      <c r="Z679" s="642"/>
      <c r="AA679" s="247"/>
      <c r="AB679" s="247"/>
      <c r="AC679" s="247"/>
      <c r="AD679" s="391">
        <f>ROUND(ROUND(ROUND(H584+K656,0)*P$656,0)*T680,0)</f>
        <v>166</v>
      </c>
      <c r="AE679" s="268"/>
    </row>
    <row r="680" spans="1:31" ht="17.100000000000001" customHeight="1">
      <c r="A680" s="243">
        <v>61</v>
      </c>
      <c r="B680" s="243">
        <v>9698</v>
      </c>
      <c r="C680" s="870" t="s">
        <v>9248</v>
      </c>
      <c r="D680" s="792"/>
      <c r="E680" s="792"/>
      <c r="F680" s="794"/>
      <c r="G680" s="528"/>
      <c r="H680" s="528"/>
      <c r="I680" s="794"/>
      <c r="J680" s="604"/>
      <c r="K680" s="605"/>
      <c r="L680" s="518"/>
      <c r="M680" s="799"/>
      <c r="N680" s="517"/>
      <c r="O680" s="517"/>
      <c r="P680" s="518"/>
      <c r="Q680" s="797"/>
      <c r="R680" s="1620"/>
      <c r="S680" s="643" t="s">
        <v>163</v>
      </c>
      <c r="T680" s="365">
        <v>0.5</v>
      </c>
      <c r="U680" s="777"/>
      <c r="V680" s="639"/>
      <c r="W680" s="529"/>
      <c r="X680" s="319"/>
      <c r="Y680" s="517"/>
      <c r="Z680" s="526"/>
      <c r="AA680" s="762" t="s">
        <v>167</v>
      </c>
      <c r="AB680" s="354">
        <v>5</v>
      </c>
      <c r="AC680" s="763" t="s">
        <v>168</v>
      </c>
      <c r="AD680" s="391">
        <f>ROUND(ROUND(ROUND(H584+K656,0)*P$656,0)*T680,0)-AB680</f>
        <v>161</v>
      </c>
      <c r="AE680" s="268"/>
    </row>
    <row r="681" spans="1:31" ht="17.100000000000001" customHeight="1">
      <c r="A681" s="243">
        <v>61</v>
      </c>
      <c r="B681" s="243">
        <v>9699</v>
      </c>
      <c r="C681" s="870" t="s">
        <v>9249</v>
      </c>
      <c r="D681" s="792"/>
      <c r="E681" s="792"/>
      <c r="F681" s="794"/>
      <c r="G681" s="528"/>
      <c r="H681" s="528"/>
      <c r="I681" s="794"/>
      <c r="J681" s="604"/>
      <c r="K681" s="605"/>
      <c r="L681" s="518"/>
      <c r="M681" s="799"/>
      <c r="N681" s="517"/>
      <c r="O681" s="517"/>
      <c r="P681" s="518"/>
      <c r="Q681" s="797"/>
      <c r="R681" s="1620"/>
      <c r="S681" s="530"/>
      <c r="T681" s="530"/>
      <c r="U681" s="777"/>
      <c r="V681" s="639"/>
      <c r="W681" s="529"/>
      <c r="X681" s="1684" t="s">
        <v>4700</v>
      </c>
      <c r="Y681" s="362" t="s">
        <v>163</v>
      </c>
      <c r="Z681" s="395">
        <v>0.85</v>
      </c>
      <c r="AA681" s="355"/>
      <c r="AB681" s="247"/>
      <c r="AC681" s="247"/>
      <c r="AD681" s="391">
        <f>ROUND(ROUND(ROUND(ROUND(H584+K656,0)*P$656,0)*T680,0)*Z681,0)</f>
        <v>141</v>
      </c>
      <c r="AE681" s="268"/>
    </row>
    <row r="682" spans="1:31" ht="17.100000000000001" customHeight="1">
      <c r="A682" s="243">
        <v>61</v>
      </c>
      <c r="B682" s="243">
        <v>9700</v>
      </c>
      <c r="C682" s="870" t="s">
        <v>9250</v>
      </c>
      <c r="D682" s="792"/>
      <c r="E682" s="792"/>
      <c r="F682" s="794"/>
      <c r="G682" s="528"/>
      <c r="H682" s="528"/>
      <c r="I682" s="794"/>
      <c r="J682" s="604"/>
      <c r="K682" s="605"/>
      <c r="L682" s="518"/>
      <c r="M682" s="799"/>
      <c r="N682" s="517"/>
      <c r="O682" s="517"/>
      <c r="P682" s="518"/>
      <c r="Q682" s="797"/>
      <c r="R682" s="1620"/>
      <c r="S682" s="643"/>
      <c r="T682" s="643"/>
      <c r="U682" s="778"/>
      <c r="V682" s="525"/>
      <c r="W682" s="539"/>
      <c r="X682" s="1651"/>
      <c r="Y682" s="512"/>
      <c r="Z682" s="368"/>
      <c r="AA682" s="762" t="s">
        <v>167</v>
      </c>
      <c r="AB682" s="354">
        <v>5</v>
      </c>
      <c r="AC682" s="763" t="s">
        <v>168</v>
      </c>
      <c r="AD682" s="391">
        <f>ROUND(ROUND(ROUND(ROUND(H584+K656,0)*P$656,0)*T680,0)*Z681,0)-AB682</f>
        <v>136</v>
      </c>
      <c r="AE682" s="268"/>
    </row>
    <row r="683" spans="1:31" ht="17.100000000000001" customHeight="1">
      <c r="A683" s="243">
        <v>61</v>
      </c>
      <c r="B683" s="243">
        <v>9731</v>
      </c>
      <c r="C683" s="870" t="s">
        <v>9251</v>
      </c>
      <c r="D683" s="792"/>
      <c r="E683" s="792"/>
      <c r="F683" s="794"/>
      <c r="G683" s="528"/>
      <c r="H683" s="528"/>
      <c r="I683" s="794"/>
      <c r="J683" s="604"/>
      <c r="K683" s="605"/>
      <c r="L683" s="518"/>
      <c r="M683" s="799"/>
      <c r="N683" s="517"/>
      <c r="O683" s="517"/>
      <c r="P683" s="518"/>
      <c r="Q683" s="798"/>
      <c r="R683" s="530"/>
      <c r="S683" s="530"/>
      <c r="T683" s="530"/>
      <c r="U683" s="1580" t="s">
        <v>4703</v>
      </c>
      <c r="V683" s="362" t="s">
        <v>163</v>
      </c>
      <c r="W683" s="356">
        <v>0.7</v>
      </c>
      <c r="X683" s="523"/>
      <c r="Y683" s="524"/>
      <c r="Z683" s="642"/>
      <c r="AA683" s="247"/>
      <c r="AB683" s="247"/>
      <c r="AC683" s="247"/>
      <c r="AD683" s="391">
        <f>ROUND(ROUND(ROUND(ROUND(H584+K656,0)*P$656,0)*T680,0)*W683,0)</f>
        <v>116</v>
      </c>
      <c r="AE683" s="268"/>
    </row>
    <row r="684" spans="1:31" ht="17.100000000000001" customHeight="1">
      <c r="A684" s="243">
        <v>61</v>
      </c>
      <c r="B684" s="243">
        <v>9732</v>
      </c>
      <c r="C684" s="870" t="s">
        <v>9252</v>
      </c>
      <c r="D684" s="792"/>
      <c r="E684" s="792"/>
      <c r="F684" s="794"/>
      <c r="G684" s="528"/>
      <c r="H684" s="528"/>
      <c r="I684" s="794"/>
      <c r="J684" s="604"/>
      <c r="K684" s="605"/>
      <c r="L684" s="518"/>
      <c r="M684" s="799"/>
      <c r="N684" s="517"/>
      <c r="O684" s="517"/>
      <c r="P684" s="518"/>
      <c r="Q684" s="798"/>
      <c r="R684" s="530"/>
      <c r="S684" s="530"/>
      <c r="T684" s="530"/>
      <c r="U684" s="1620"/>
      <c r="V684" s="643"/>
      <c r="W684" s="365"/>
      <c r="X684" s="319"/>
      <c r="Y684" s="288"/>
      <c r="Z684" s="526"/>
      <c r="AA684" s="762" t="s">
        <v>167</v>
      </c>
      <c r="AB684" s="354">
        <v>5</v>
      </c>
      <c r="AC684" s="763" t="s">
        <v>168</v>
      </c>
      <c r="AD684" s="391">
        <f>ROUND(ROUND(ROUND(ROUND(H584+K656,0)*P$656,0)*T680,0)*W683,0)-AB684</f>
        <v>111</v>
      </c>
      <c r="AE684" s="268"/>
    </row>
    <row r="685" spans="1:31" ht="17.100000000000001" customHeight="1">
      <c r="A685" s="243">
        <v>61</v>
      </c>
      <c r="B685" s="243">
        <v>9733</v>
      </c>
      <c r="C685" s="870" t="s">
        <v>9253</v>
      </c>
      <c r="D685" s="792"/>
      <c r="E685" s="792"/>
      <c r="F685" s="794"/>
      <c r="G685" s="528"/>
      <c r="H685" s="528"/>
      <c r="I685" s="794"/>
      <c r="J685" s="604"/>
      <c r="K685" s="605"/>
      <c r="L685" s="518"/>
      <c r="M685" s="799"/>
      <c r="N685" s="517"/>
      <c r="O685" s="517"/>
      <c r="P685" s="518"/>
      <c r="Q685" s="799"/>
      <c r="R685" s="643"/>
      <c r="S685" s="1644"/>
      <c r="T685" s="1644"/>
      <c r="U685" s="1620"/>
      <c r="V685" s="779"/>
      <c r="W685" s="780"/>
      <c r="X685" s="1684" t="s">
        <v>4700</v>
      </c>
      <c r="Y685" s="362" t="s">
        <v>163</v>
      </c>
      <c r="Z685" s="395">
        <v>0.85</v>
      </c>
      <c r="AA685" s="355"/>
      <c r="AB685" s="247"/>
      <c r="AC685" s="247"/>
      <c r="AD685" s="391">
        <f>ROUND(ROUND(ROUND(ROUND(ROUND(H584+K656,0)*P$656,0)*T680,0)*W683,0)*Z685,0)</f>
        <v>99</v>
      </c>
      <c r="AE685" s="268"/>
    </row>
    <row r="686" spans="1:31" ht="17.100000000000001" customHeight="1">
      <c r="A686" s="243">
        <v>61</v>
      </c>
      <c r="B686" s="243">
        <v>9734</v>
      </c>
      <c r="C686" s="870" t="s">
        <v>9254</v>
      </c>
      <c r="D686" s="792"/>
      <c r="E686" s="792"/>
      <c r="F686" s="794"/>
      <c r="G686" s="528"/>
      <c r="H686" s="528"/>
      <c r="I686" s="794"/>
      <c r="J686" s="604"/>
      <c r="K686" s="605"/>
      <c r="L686" s="518"/>
      <c r="M686" s="799"/>
      <c r="N686" s="517"/>
      <c r="O686" s="517"/>
      <c r="P686" s="518"/>
      <c r="Q686" s="799"/>
      <c r="R686" s="643"/>
      <c r="S686" s="643"/>
      <c r="T686" s="643"/>
      <c r="U686" s="781"/>
      <c r="V686" s="537"/>
      <c r="W686" s="783"/>
      <c r="X686" s="1651"/>
      <c r="Y686" s="512"/>
      <c r="Z686" s="368"/>
      <c r="AA686" s="762" t="s">
        <v>167</v>
      </c>
      <c r="AB686" s="354">
        <v>5</v>
      </c>
      <c r="AC686" s="763" t="s">
        <v>168</v>
      </c>
      <c r="AD686" s="391">
        <f>ROUND(ROUND(ROUND(ROUND(ROUND(H584+K656,0)*P$656,0)*T680,0)*W683,0)*Z685,0)-AB686</f>
        <v>94</v>
      </c>
      <c r="AE686" s="268"/>
    </row>
    <row r="687" spans="1:31" ht="17.100000000000001" customHeight="1">
      <c r="A687" s="243">
        <v>61</v>
      </c>
      <c r="B687" s="243">
        <v>9735</v>
      </c>
      <c r="C687" s="870" t="s">
        <v>9255</v>
      </c>
      <c r="D687" s="792"/>
      <c r="E687" s="792"/>
      <c r="F687" s="794"/>
      <c r="G687" s="528"/>
      <c r="H687" s="528"/>
      <c r="I687" s="794"/>
      <c r="J687" s="604"/>
      <c r="K687" s="605"/>
      <c r="L687" s="518"/>
      <c r="M687" s="799"/>
      <c r="N687" s="517"/>
      <c r="O687" s="517"/>
      <c r="P687" s="518"/>
      <c r="Q687" s="798"/>
      <c r="R687" s="643"/>
      <c r="S687" s="1646"/>
      <c r="T687" s="1647"/>
      <c r="U687" s="1580" t="s">
        <v>4708</v>
      </c>
      <c r="V687" s="643" t="s">
        <v>163</v>
      </c>
      <c r="W687" s="365">
        <v>0.85</v>
      </c>
      <c r="X687" s="523"/>
      <c r="Y687" s="524"/>
      <c r="Z687" s="642"/>
      <c r="AA687" s="247"/>
      <c r="AB687" s="247"/>
      <c r="AC687" s="247"/>
      <c r="AD687" s="391">
        <f>ROUND(ROUND(ROUND(ROUND(H584+K656,0)*P$656,0)*T680,0)*W687,0)</f>
        <v>141</v>
      </c>
      <c r="AE687" s="268"/>
    </row>
    <row r="688" spans="1:31" ht="17.100000000000001" customHeight="1">
      <c r="A688" s="243">
        <v>61</v>
      </c>
      <c r="B688" s="243">
        <v>9736</v>
      </c>
      <c r="C688" s="870" t="s">
        <v>9256</v>
      </c>
      <c r="D688" s="792"/>
      <c r="E688" s="792"/>
      <c r="F688" s="794"/>
      <c r="G688" s="528"/>
      <c r="H688" s="528"/>
      <c r="I688" s="794"/>
      <c r="J688" s="604"/>
      <c r="K688" s="605"/>
      <c r="L688" s="518"/>
      <c r="M688" s="799"/>
      <c r="N688" s="517"/>
      <c r="O688" s="517"/>
      <c r="P688" s="518"/>
      <c r="Q688" s="798"/>
      <c r="R688" s="643"/>
      <c r="S688" s="365"/>
      <c r="T688" s="365"/>
      <c r="U688" s="1620"/>
      <c r="V688" s="643"/>
      <c r="W688" s="365"/>
      <c r="X688" s="516"/>
      <c r="Y688" s="288"/>
      <c r="Z688" s="526"/>
      <c r="AA688" s="762" t="s">
        <v>167</v>
      </c>
      <c r="AB688" s="354">
        <v>5</v>
      </c>
      <c r="AC688" s="763" t="s">
        <v>168</v>
      </c>
      <c r="AD688" s="391">
        <f>ROUND(ROUND(ROUND(ROUND(H584+K656,0)*P$656,0)*T680,0)*W687,0)-AB688</f>
        <v>136</v>
      </c>
      <c r="AE688" s="268"/>
    </row>
    <row r="689" spans="1:31" ht="17.100000000000001" customHeight="1">
      <c r="A689" s="243">
        <v>61</v>
      </c>
      <c r="B689" s="243">
        <v>9737</v>
      </c>
      <c r="C689" s="870" t="s">
        <v>9257</v>
      </c>
      <c r="D689" s="792"/>
      <c r="E689" s="792"/>
      <c r="F689" s="794"/>
      <c r="G689" s="528"/>
      <c r="H689" s="528"/>
      <c r="I689" s="794"/>
      <c r="J689" s="604"/>
      <c r="K689" s="605"/>
      <c r="L689" s="518"/>
      <c r="M689" s="799"/>
      <c r="N689" s="517"/>
      <c r="O689" s="517"/>
      <c r="P689" s="518"/>
      <c r="Q689" s="799"/>
      <c r="R689" s="643"/>
      <c r="S689" s="365"/>
      <c r="T689" s="365"/>
      <c r="U689" s="1620"/>
      <c r="V689" s="779"/>
      <c r="W689" s="780"/>
      <c r="X689" s="1684" t="s">
        <v>4700</v>
      </c>
      <c r="Y689" s="362" t="s">
        <v>163</v>
      </c>
      <c r="Z689" s="395">
        <v>0.85</v>
      </c>
      <c r="AA689" s="355"/>
      <c r="AB689" s="247"/>
      <c r="AC689" s="247"/>
      <c r="AD689" s="391">
        <f>ROUND(ROUND(ROUND(ROUND(ROUND(H584+K656,0)*P$656,0)*T680,0)*W687,0)*Z689,0)</f>
        <v>120</v>
      </c>
      <c r="AE689" s="268"/>
    </row>
    <row r="690" spans="1:31" ht="17.100000000000001" customHeight="1">
      <c r="A690" s="243">
        <v>61</v>
      </c>
      <c r="B690" s="243">
        <v>9738</v>
      </c>
      <c r="C690" s="870" t="s">
        <v>9258</v>
      </c>
      <c r="D690" s="792"/>
      <c r="E690" s="792"/>
      <c r="F690" s="794"/>
      <c r="G690" s="528"/>
      <c r="H690" s="528"/>
      <c r="I690" s="794"/>
      <c r="J690" s="604"/>
      <c r="K690" s="605"/>
      <c r="L690" s="518"/>
      <c r="M690" s="799"/>
      <c r="N690" s="517"/>
      <c r="O690" s="517"/>
      <c r="P690" s="518"/>
      <c r="Q690" s="506"/>
      <c r="R690" s="788"/>
      <c r="S690" s="512"/>
      <c r="T690" s="789"/>
      <c r="U690" s="1642"/>
      <c r="V690" s="537"/>
      <c r="W690" s="783"/>
      <c r="X690" s="1651"/>
      <c r="Y690" s="512"/>
      <c r="Z690" s="368"/>
      <c r="AA690" s="762" t="s">
        <v>167</v>
      </c>
      <c r="AB690" s="354">
        <v>5</v>
      </c>
      <c r="AC690" s="763" t="s">
        <v>168</v>
      </c>
      <c r="AD690" s="391">
        <f>ROUND(ROUND(ROUND(ROUND(ROUND(H584+K656,0)*P$656,0)*T680,0)*W687,0)*Z689,0)-AB690</f>
        <v>115</v>
      </c>
      <c r="AE690" s="268"/>
    </row>
    <row r="691" spans="1:31" ht="17.100000000000001" customHeight="1">
      <c r="A691" s="243">
        <v>61</v>
      </c>
      <c r="B691" s="243">
        <v>9739</v>
      </c>
      <c r="C691" s="870" t="s">
        <v>9259</v>
      </c>
      <c r="D691" s="792"/>
      <c r="E691" s="792"/>
      <c r="F691" s="794"/>
      <c r="G691" s="528"/>
      <c r="H691" s="528"/>
      <c r="I691" s="794"/>
      <c r="J691" s="604"/>
      <c r="K691" s="605"/>
      <c r="L691" s="518"/>
      <c r="M691" s="799"/>
      <c r="N691" s="1687" t="s">
        <v>165</v>
      </c>
      <c r="O691" s="888"/>
      <c r="P691" s="889"/>
      <c r="Q691" s="516"/>
      <c r="R691" s="517"/>
      <c r="S691" s="517"/>
      <c r="T691" s="517"/>
      <c r="U691" s="777"/>
      <c r="V691" s="529"/>
      <c r="W691" s="517"/>
      <c r="X691" s="523"/>
      <c r="Y691" s="524"/>
      <c r="Z691" s="642"/>
      <c r="AA691" s="247"/>
      <c r="AB691" s="247"/>
      <c r="AC691" s="247"/>
      <c r="AD691" s="391">
        <f>ROUND(ROUND(H584+K656,0)*P$692,0)</f>
        <v>237</v>
      </c>
      <c r="AE691" s="268"/>
    </row>
    <row r="692" spans="1:31" ht="17.100000000000001" customHeight="1">
      <c r="A692" s="243">
        <v>61</v>
      </c>
      <c r="B692" s="243">
        <v>9740</v>
      </c>
      <c r="C692" s="870" t="s">
        <v>9260</v>
      </c>
      <c r="D692" s="793"/>
      <c r="E692" s="793"/>
      <c r="F692" s="522"/>
      <c r="G692" s="521"/>
      <c r="H692" s="521"/>
      <c r="I692" s="522"/>
      <c r="J692" s="604"/>
      <c r="K692" s="605"/>
      <c r="L692" s="518"/>
      <c r="M692" s="799"/>
      <c r="N692" s="1688"/>
      <c r="O692" s="643" t="s">
        <v>163</v>
      </c>
      <c r="P692" s="365">
        <v>0.5</v>
      </c>
      <c r="Q692" s="516"/>
      <c r="R692" s="517"/>
      <c r="S692" s="517"/>
      <c r="T692" s="517"/>
      <c r="U692" s="777"/>
      <c r="V692" s="529"/>
      <c r="W692" s="517"/>
      <c r="X692" s="319"/>
      <c r="Y692" s="517"/>
      <c r="Z692" s="526"/>
      <c r="AA692" s="762" t="s">
        <v>167</v>
      </c>
      <c r="AB692" s="354">
        <v>5</v>
      </c>
      <c r="AC692" s="763" t="s">
        <v>168</v>
      </c>
      <c r="AD692" s="391">
        <f>ROUND(ROUND(H584+K656,0)*P$692,0)-AB692</f>
        <v>232</v>
      </c>
      <c r="AE692" s="268"/>
    </row>
    <row r="693" spans="1:31" ht="17.100000000000001" customHeight="1">
      <c r="A693" s="243">
        <v>61</v>
      </c>
      <c r="B693" s="243">
        <v>9741</v>
      </c>
      <c r="C693" s="870" t="s">
        <v>9261</v>
      </c>
      <c r="D693" s="793"/>
      <c r="E693" s="793"/>
      <c r="F693" s="522"/>
      <c r="G693" s="521"/>
      <c r="H693" s="521"/>
      <c r="I693" s="522"/>
      <c r="J693" s="604"/>
      <c r="K693" s="605"/>
      <c r="L693" s="518"/>
      <c r="M693" s="799"/>
      <c r="N693" s="1688"/>
      <c r="O693" s="517"/>
      <c r="P693" s="518"/>
      <c r="Q693" s="516"/>
      <c r="R693" s="517"/>
      <c r="S693" s="517"/>
      <c r="T693" s="517"/>
      <c r="U693" s="777"/>
      <c r="V693" s="529"/>
      <c r="W693" s="518"/>
      <c r="X693" s="1684" t="s">
        <v>4700</v>
      </c>
      <c r="Y693" s="362" t="s">
        <v>163</v>
      </c>
      <c r="Z693" s="395">
        <v>0.85</v>
      </c>
      <c r="AA693" s="355"/>
      <c r="AB693" s="247"/>
      <c r="AC693" s="247"/>
      <c r="AD693" s="391">
        <f>ROUND(ROUND(ROUND(H584+K656,0)*P$692,0)*Z693,0)</f>
        <v>201</v>
      </c>
      <c r="AE693" s="268"/>
    </row>
    <row r="694" spans="1:31" ht="17.100000000000001" customHeight="1">
      <c r="A694" s="243">
        <v>61</v>
      </c>
      <c r="B694" s="243">
        <v>9742</v>
      </c>
      <c r="C694" s="870" t="s">
        <v>9262</v>
      </c>
      <c r="D694" s="793"/>
      <c r="E694" s="793"/>
      <c r="F694" s="794"/>
      <c r="G694" s="528"/>
      <c r="H694" s="528"/>
      <c r="I694" s="794"/>
      <c r="J694" s="604"/>
      <c r="K694" s="605"/>
      <c r="L694" s="518"/>
      <c r="M694" s="799"/>
      <c r="N694" s="1688"/>
      <c r="O694" s="517"/>
      <c r="P694" s="518"/>
      <c r="Q694" s="516"/>
      <c r="R694" s="517"/>
      <c r="S694" s="517"/>
      <c r="T694" s="517"/>
      <c r="U694" s="778"/>
      <c r="V694" s="539"/>
      <c r="W694" s="526"/>
      <c r="X694" s="1651"/>
      <c r="Y694" s="512"/>
      <c r="Z694" s="368"/>
      <c r="AA694" s="762" t="s">
        <v>167</v>
      </c>
      <c r="AB694" s="354">
        <v>5</v>
      </c>
      <c r="AC694" s="763" t="s">
        <v>168</v>
      </c>
      <c r="AD694" s="391">
        <f>ROUND(ROUND(ROUND(H584+K656,0)*P$692,0)*Z693,0)-AB694</f>
        <v>196</v>
      </c>
      <c r="AE694" s="268"/>
    </row>
    <row r="695" spans="1:31" ht="17.100000000000001" customHeight="1">
      <c r="A695" s="243">
        <v>61</v>
      </c>
      <c r="B695" s="243">
        <v>9743</v>
      </c>
      <c r="C695" s="870" t="s">
        <v>9263</v>
      </c>
      <c r="D695" s="793"/>
      <c r="E695" s="793"/>
      <c r="F695" s="794"/>
      <c r="G695" s="528"/>
      <c r="H695" s="528"/>
      <c r="I695" s="794"/>
      <c r="J695" s="604"/>
      <c r="K695" s="605"/>
      <c r="L695" s="518"/>
      <c r="M695" s="799"/>
      <c r="N695" s="517"/>
      <c r="O695" s="517"/>
      <c r="P695" s="518"/>
      <c r="Q695" s="516"/>
      <c r="R695" s="517"/>
      <c r="S695" s="517"/>
      <c r="T695" s="517"/>
      <c r="U695" s="1580" t="s">
        <v>4703</v>
      </c>
      <c r="V695" s="362" t="s">
        <v>163</v>
      </c>
      <c r="W695" s="356">
        <v>0.7</v>
      </c>
      <c r="X695" s="523"/>
      <c r="Y695" s="524"/>
      <c r="Z695" s="642"/>
      <c r="AA695" s="247"/>
      <c r="AB695" s="247"/>
      <c r="AC695" s="247"/>
      <c r="AD695" s="391">
        <f>ROUND(ROUND(ROUND(H584+K656,0)*P$692,0)*W695,0)</f>
        <v>166</v>
      </c>
      <c r="AE695" s="268"/>
    </row>
    <row r="696" spans="1:31" ht="17.100000000000001" customHeight="1">
      <c r="A696" s="243">
        <v>61</v>
      </c>
      <c r="B696" s="243">
        <v>9744</v>
      </c>
      <c r="C696" s="870" t="s">
        <v>9264</v>
      </c>
      <c r="D696" s="793"/>
      <c r="E696" s="793"/>
      <c r="F696" s="794"/>
      <c r="G696" s="528"/>
      <c r="H696" s="517"/>
      <c r="I696" s="538"/>
      <c r="J696" s="604"/>
      <c r="K696" s="605"/>
      <c r="L696" s="518"/>
      <c r="M696" s="799"/>
      <c r="N696" s="517"/>
      <c r="O696" s="517"/>
      <c r="P696" s="518"/>
      <c r="Q696" s="516"/>
      <c r="R696" s="517"/>
      <c r="S696" s="517"/>
      <c r="T696" s="517"/>
      <c r="U696" s="1620"/>
      <c r="V696" s="643"/>
      <c r="W696" s="365"/>
      <c r="X696" s="319"/>
      <c r="Y696" s="288"/>
      <c r="Z696" s="526"/>
      <c r="AA696" s="762" t="s">
        <v>167</v>
      </c>
      <c r="AB696" s="354">
        <v>5</v>
      </c>
      <c r="AC696" s="763" t="s">
        <v>168</v>
      </c>
      <c r="AD696" s="391">
        <f>ROUND(ROUND(ROUND(H584+K656,0)*P$692,0)*W695,0)-AB696</f>
        <v>161</v>
      </c>
      <c r="AE696" s="268"/>
    </row>
    <row r="697" spans="1:31" ht="17.100000000000001" customHeight="1">
      <c r="A697" s="243">
        <v>61</v>
      </c>
      <c r="B697" s="243">
        <v>9745</v>
      </c>
      <c r="C697" s="870" t="s">
        <v>9265</v>
      </c>
      <c r="D697" s="792"/>
      <c r="E697" s="793"/>
      <c r="F697" s="795"/>
      <c r="G697" s="796"/>
      <c r="H697" s="517"/>
      <c r="I697" s="538"/>
      <c r="J697" s="604"/>
      <c r="K697" s="605"/>
      <c r="L697" s="518"/>
      <c r="M697" s="799"/>
      <c r="N697" s="517"/>
      <c r="O697" s="517"/>
      <c r="P697" s="518"/>
      <c r="Q697" s="516"/>
      <c r="R697" s="517"/>
      <c r="S697" s="517"/>
      <c r="T697" s="517"/>
      <c r="U697" s="1620"/>
      <c r="V697" s="779"/>
      <c r="W697" s="780"/>
      <c r="X697" s="1684" t="s">
        <v>4700</v>
      </c>
      <c r="Y697" s="362" t="s">
        <v>163</v>
      </c>
      <c r="Z697" s="395">
        <v>0.85</v>
      </c>
      <c r="AA697" s="355"/>
      <c r="AB697" s="247"/>
      <c r="AC697" s="247"/>
      <c r="AD697" s="391">
        <f>ROUND(ROUND(ROUND(ROUND(H584+K656,0)*P$692,0)*W695,0)*Z697,0)</f>
        <v>141</v>
      </c>
      <c r="AE697" s="268"/>
    </row>
    <row r="698" spans="1:31" ht="17.100000000000001" customHeight="1">
      <c r="A698" s="243">
        <v>61</v>
      </c>
      <c r="B698" s="243">
        <v>9746</v>
      </c>
      <c r="C698" s="870" t="s">
        <v>9266</v>
      </c>
      <c r="D698" s="792"/>
      <c r="E698" s="793"/>
      <c r="F698" s="795"/>
      <c r="G698" s="796"/>
      <c r="H698" s="517"/>
      <c r="I698" s="538"/>
      <c r="J698" s="604"/>
      <c r="K698" s="605"/>
      <c r="L698" s="518"/>
      <c r="M698" s="799"/>
      <c r="N698" s="517"/>
      <c r="O698" s="517"/>
      <c r="P698" s="518"/>
      <c r="Q698" s="516"/>
      <c r="R698" s="517"/>
      <c r="S698" s="517"/>
      <c r="T698" s="517"/>
      <c r="U698" s="781"/>
      <c r="V698" s="537"/>
      <c r="W698" s="783"/>
      <c r="X698" s="1651"/>
      <c r="Y698" s="512"/>
      <c r="Z698" s="368"/>
      <c r="AA698" s="762" t="s">
        <v>167</v>
      </c>
      <c r="AB698" s="354">
        <v>5</v>
      </c>
      <c r="AC698" s="763" t="s">
        <v>168</v>
      </c>
      <c r="AD698" s="391">
        <f>ROUND(ROUND(ROUND(ROUND(H584+K656,0)*P$692,0)*W695,0)*Z697,0)-AB698</f>
        <v>136</v>
      </c>
      <c r="AE698" s="268"/>
    </row>
    <row r="699" spans="1:31" ht="17.100000000000001" customHeight="1">
      <c r="A699" s="243">
        <v>61</v>
      </c>
      <c r="B699" s="243">
        <v>9747</v>
      </c>
      <c r="C699" s="870" t="s">
        <v>9267</v>
      </c>
      <c r="D699" s="792"/>
      <c r="E699" s="793"/>
      <c r="F699" s="795"/>
      <c r="G699" s="796"/>
      <c r="H699" s="517"/>
      <c r="I699" s="538"/>
      <c r="J699" s="604"/>
      <c r="K699" s="605"/>
      <c r="L699" s="518"/>
      <c r="M699" s="799"/>
      <c r="N699" s="517"/>
      <c r="O699" s="517"/>
      <c r="P699" s="518"/>
      <c r="Q699" s="516"/>
      <c r="R699" s="517"/>
      <c r="S699" s="517"/>
      <c r="T699" s="518"/>
      <c r="U699" s="1580" t="s">
        <v>4708</v>
      </c>
      <c r="V699" s="643" t="s">
        <v>163</v>
      </c>
      <c r="W699" s="365">
        <v>0.85</v>
      </c>
      <c r="X699" s="523"/>
      <c r="Y699" s="524"/>
      <c r="Z699" s="642"/>
      <c r="AA699" s="247"/>
      <c r="AB699" s="247"/>
      <c r="AC699" s="247"/>
      <c r="AD699" s="391">
        <f>ROUND(ROUND(ROUND(H584+K656,0)*P$692,0)*W699,0)</f>
        <v>201</v>
      </c>
      <c r="AE699" s="268"/>
    </row>
    <row r="700" spans="1:31" ht="17.100000000000001" customHeight="1">
      <c r="A700" s="243">
        <v>61</v>
      </c>
      <c r="B700" s="243">
        <v>9748</v>
      </c>
      <c r="C700" s="870" t="s">
        <v>9268</v>
      </c>
      <c r="D700" s="792"/>
      <c r="E700" s="793"/>
      <c r="F700" s="795"/>
      <c r="G700" s="796"/>
      <c r="H700" s="517"/>
      <c r="I700" s="538"/>
      <c r="J700" s="604"/>
      <c r="K700" s="605"/>
      <c r="L700" s="518"/>
      <c r="M700" s="799"/>
      <c r="N700" s="517"/>
      <c r="O700" s="517"/>
      <c r="P700" s="518"/>
      <c r="Q700" s="516"/>
      <c r="R700" s="517"/>
      <c r="S700" s="517"/>
      <c r="T700" s="517"/>
      <c r="U700" s="1620"/>
      <c r="V700" s="643"/>
      <c r="W700" s="365"/>
      <c r="X700" s="516"/>
      <c r="Y700" s="288"/>
      <c r="Z700" s="526"/>
      <c r="AA700" s="762" t="s">
        <v>167</v>
      </c>
      <c r="AB700" s="354">
        <v>5</v>
      </c>
      <c r="AC700" s="763" t="s">
        <v>168</v>
      </c>
      <c r="AD700" s="391">
        <f>ROUND(ROUND(ROUND(H584+K656,0)*P$692,0)*W699,0)-AB700</f>
        <v>196</v>
      </c>
      <c r="AE700" s="268"/>
    </row>
    <row r="701" spans="1:31" ht="17.100000000000001" customHeight="1">
      <c r="A701" s="243">
        <v>61</v>
      </c>
      <c r="B701" s="243">
        <v>9749</v>
      </c>
      <c r="C701" s="870" t="s">
        <v>9269</v>
      </c>
      <c r="D701" s="792"/>
      <c r="E701" s="793"/>
      <c r="F701" s="794"/>
      <c r="G701" s="528"/>
      <c r="H701" s="528"/>
      <c r="I701" s="794"/>
      <c r="J701" s="604"/>
      <c r="K701" s="605"/>
      <c r="L701" s="518"/>
      <c r="M701" s="799"/>
      <c r="N701" s="517"/>
      <c r="O701" s="517"/>
      <c r="P701" s="518"/>
      <c r="Q701" s="516"/>
      <c r="R701" s="517"/>
      <c r="S701" s="517"/>
      <c r="T701" s="517"/>
      <c r="U701" s="1620"/>
      <c r="V701" s="779"/>
      <c r="W701" s="780"/>
      <c r="X701" s="1684" t="s">
        <v>4700</v>
      </c>
      <c r="Y701" s="362" t="s">
        <v>163</v>
      </c>
      <c r="Z701" s="395">
        <v>0.85</v>
      </c>
      <c r="AA701" s="355"/>
      <c r="AB701" s="247"/>
      <c r="AC701" s="247"/>
      <c r="AD701" s="391">
        <f>ROUND(ROUND(ROUND(ROUND(H584+K656,0)*P$692,0)*W699,0)*Z701,0)</f>
        <v>171</v>
      </c>
      <c r="AE701" s="268"/>
    </row>
    <row r="702" spans="1:31" ht="17.100000000000001" customHeight="1">
      <c r="A702" s="243">
        <v>61</v>
      </c>
      <c r="B702" s="243">
        <v>9750</v>
      </c>
      <c r="C702" s="870" t="s">
        <v>9270</v>
      </c>
      <c r="D702" s="792"/>
      <c r="E702" s="793"/>
      <c r="F702" s="794"/>
      <c r="G702" s="528"/>
      <c r="H702" s="528"/>
      <c r="I702" s="794"/>
      <c r="J702" s="604"/>
      <c r="K702" s="605"/>
      <c r="L702" s="518"/>
      <c r="M702" s="799"/>
      <c r="N702" s="517"/>
      <c r="O702" s="517"/>
      <c r="P702" s="518"/>
      <c r="Q702" s="319"/>
      <c r="R702" s="288"/>
      <c r="S702" s="288"/>
      <c r="T702" s="288"/>
      <c r="U702" s="1642"/>
      <c r="V702" s="537"/>
      <c r="W702" s="783"/>
      <c r="X702" s="1651"/>
      <c r="Y702" s="512"/>
      <c r="Z702" s="368"/>
      <c r="AA702" s="762" t="s">
        <v>167</v>
      </c>
      <c r="AB702" s="354">
        <v>5</v>
      </c>
      <c r="AC702" s="763" t="s">
        <v>168</v>
      </c>
      <c r="AD702" s="391">
        <f>ROUND(ROUND(ROUND(ROUND(H584+K656,0)*P$692,0)*W699,0)*Z701,0)-AB702</f>
        <v>166</v>
      </c>
      <c r="AE702" s="268"/>
    </row>
    <row r="703" spans="1:31" ht="17.100000000000001" customHeight="1">
      <c r="A703" s="243">
        <v>61</v>
      </c>
      <c r="B703" s="243">
        <v>9751</v>
      </c>
      <c r="C703" s="870" t="s">
        <v>9271</v>
      </c>
      <c r="D703" s="792"/>
      <c r="E703" s="792"/>
      <c r="F703" s="794"/>
      <c r="G703" s="528"/>
      <c r="H703" s="528"/>
      <c r="I703" s="794"/>
      <c r="J703" s="604"/>
      <c r="K703" s="605"/>
      <c r="L703" s="518"/>
      <c r="M703" s="799"/>
      <c r="N703" s="517"/>
      <c r="O703" s="517"/>
      <c r="P703" s="518"/>
      <c r="Q703" s="1536" t="s">
        <v>4713</v>
      </c>
      <c r="R703" s="1580" t="s">
        <v>162</v>
      </c>
      <c r="S703" s="775"/>
      <c r="T703" s="775"/>
      <c r="U703" s="359"/>
      <c r="V703" s="360"/>
      <c r="W703" s="361"/>
      <c r="X703" s="523"/>
      <c r="Y703" s="524"/>
      <c r="Z703" s="642"/>
      <c r="AA703" s="247"/>
      <c r="AB703" s="247"/>
      <c r="AC703" s="247"/>
      <c r="AD703" s="391">
        <f>ROUND(ROUND(ROUND(H584+K656,0)*P$692,0)*T704,0)</f>
        <v>166</v>
      </c>
      <c r="AE703" s="268"/>
    </row>
    <row r="704" spans="1:31" ht="17.100000000000001" customHeight="1">
      <c r="A704" s="243">
        <v>61</v>
      </c>
      <c r="B704" s="243">
        <v>9752</v>
      </c>
      <c r="C704" s="870" t="s">
        <v>9272</v>
      </c>
      <c r="D704" s="792"/>
      <c r="E704" s="792"/>
      <c r="F704" s="794"/>
      <c r="G704" s="528"/>
      <c r="H704" s="528"/>
      <c r="I704" s="794"/>
      <c r="J704" s="604"/>
      <c r="K704" s="605"/>
      <c r="L704" s="518"/>
      <c r="M704" s="799"/>
      <c r="N704" s="517"/>
      <c r="O704" s="517"/>
      <c r="P704" s="518"/>
      <c r="Q704" s="1648"/>
      <c r="R704" s="1620"/>
      <c r="S704" s="643" t="s">
        <v>163</v>
      </c>
      <c r="T704" s="365">
        <v>0.7</v>
      </c>
      <c r="U704" s="777"/>
      <c r="V704" s="639"/>
      <c r="W704" s="529"/>
      <c r="X704" s="319"/>
      <c r="Y704" s="517"/>
      <c r="Z704" s="526"/>
      <c r="AA704" s="762" t="s">
        <v>167</v>
      </c>
      <c r="AB704" s="354">
        <v>5</v>
      </c>
      <c r="AC704" s="763" t="s">
        <v>168</v>
      </c>
      <c r="AD704" s="391">
        <f>ROUND(ROUND(ROUND(H584+K656,0)*P$692,0)*T704,0)-AB704</f>
        <v>161</v>
      </c>
      <c r="AE704" s="268"/>
    </row>
    <row r="705" spans="1:31" ht="17.100000000000001" customHeight="1">
      <c r="A705" s="243">
        <v>61</v>
      </c>
      <c r="B705" s="243">
        <v>9753</v>
      </c>
      <c r="C705" s="870" t="s">
        <v>9273</v>
      </c>
      <c r="D705" s="792"/>
      <c r="E705" s="792"/>
      <c r="F705" s="794"/>
      <c r="G705" s="528"/>
      <c r="H705" s="528"/>
      <c r="I705" s="794"/>
      <c r="J705" s="604"/>
      <c r="K705" s="605"/>
      <c r="L705" s="518"/>
      <c r="M705" s="799"/>
      <c r="N705" s="517"/>
      <c r="O705" s="517"/>
      <c r="P705" s="518"/>
      <c r="Q705" s="1648"/>
      <c r="R705" s="1620"/>
      <c r="S705" s="530"/>
      <c r="T705" s="530"/>
      <c r="U705" s="777"/>
      <c r="V705" s="639"/>
      <c r="W705" s="529"/>
      <c r="X705" s="1684" t="s">
        <v>4700</v>
      </c>
      <c r="Y705" s="362" t="s">
        <v>163</v>
      </c>
      <c r="Z705" s="395">
        <v>0.85</v>
      </c>
      <c r="AA705" s="355"/>
      <c r="AB705" s="247"/>
      <c r="AC705" s="247"/>
      <c r="AD705" s="391">
        <f>ROUND(ROUND(ROUND(ROUND(H584+K656,0)*P$692,0)*T704,0)*Z705,0)</f>
        <v>141</v>
      </c>
      <c r="AE705" s="268"/>
    </row>
    <row r="706" spans="1:31" ht="17.100000000000001" customHeight="1">
      <c r="A706" s="243">
        <v>61</v>
      </c>
      <c r="B706" s="243">
        <v>9754</v>
      </c>
      <c r="C706" s="870" t="s">
        <v>9274</v>
      </c>
      <c r="D706" s="792"/>
      <c r="E706" s="792"/>
      <c r="F706" s="794"/>
      <c r="G706" s="528"/>
      <c r="H706" s="528"/>
      <c r="I706" s="794"/>
      <c r="J706" s="604"/>
      <c r="K706" s="605"/>
      <c r="L706" s="518"/>
      <c r="M706" s="799"/>
      <c r="N706" s="517"/>
      <c r="O706" s="517"/>
      <c r="P706" s="518"/>
      <c r="Q706" s="1648"/>
      <c r="R706" s="1620"/>
      <c r="S706" s="643"/>
      <c r="T706" s="643"/>
      <c r="U706" s="778"/>
      <c r="V706" s="525"/>
      <c r="W706" s="539"/>
      <c r="X706" s="1651"/>
      <c r="Y706" s="512"/>
      <c r="Z706" s="368"/>
      <c r="AA706" s="762" t="s">
        <v>167</v>
      </c>
      <c r="AB706" s="354">
        <v>5</v>
      </c>
      <c r="AC706" s="763" t="s">
        <v>168</v>
      </c>
      <c r="AD706" s="391">
        <f>ROUND(ROUND(ROUND(ROUND(H584+K656,0)*P$692,0)*T704,0)*Z705,0)-AB706</f>
        <v>136</v>
      </c>
      <c r="AE706" s="268"/>
    </row>
    <row r="707" spans="1:31" ht="17.100000000000001" customHeight="1">
      <c r="A707" s="243">
        <v>61</v>
      </c>
      <c r="B707" s="243">
        <v>9755</v>
      </c>
      <c r="C707" s="870" t="s">
        <v>9275</v>
      </c>
      <c r="D707" s="792"/>
      <c r="E707" s="792"/>
      <c r="F707" s="794"/>
      <c r="G707" s="528"/>
      <c r="H707" s="528"/>
      <c r="I707" s="794"/>
      <c r="J707" s="604"/>
      <c r="K707" s="605"/>
      <c r="L707" s="518"/>
      <c r="M707" s="799"/>
      <c r="N707" s="517"/>
      <c r="O707" s="517"/>
      <c r="P707" s="518"/>
      <c r="Q707" s="798"/>
      <c r="R707" s="530"/>
      <c r="S707" s="530"/>
      <c r="T707" s="530"/>
      <c r="U707" s="1580" t="s">
        <v>4703</v>
      </c>
      <c r="V707" s="362" t="s">
        <v>163</v>
      </c>
      <c r="W707" s="356">
        <v>0.7</v>
      </c>
      <c r="X707" s="523"/>
      <c r="Y707" s="524"/>
      <c r="Z707" s="642"/>
      <c r="AA707" s="247"/>
      <c r="AB707" s="247"/>
      <c r="AC707" s="247"/>
      <c r="AD707" s="391">
        <f>ROUND(ROUND(ROUND(ROUND(H584+K656,0)*P$692,0)*T704,0)*W707,0)</f>
        <v>116</v>
      </c>
      <c r="AE707" s="268"/>
    </row>
    <row r="708" spans="1:31" ht="17.100000000000001" customHeight="1">
      <c r="A708" s="243">
        <v>61</v>
      </c>
      <c r="B708" s="243">
        <v>9756</v>
      </c>
      <c r="C708" s="870" t="s">
        <v>9276</v>
      </c>
      <c r="D708" s="792"/>
      <c r="E708" s="792"/>
      <c r="F708" s="794"/>
      <c r="G708" s="528"/>
      <c r="H708" s="528"/>
      <c r="I708" s="794"/>
      <c r="J708" s="604"/>
      <c r="K708" s="605"/>
      <c r="L708" s="518"/>
      <c r="M708" s="799"/>
      <c r="N708" s="517"/>
      <c r="O708" s="517"/>
      <c r="P708" s="518"/>
      <c r="Q708" s="798"/>
      <c r="R708" s="530"/>
      <c r="S708" s="530"/>
      <c r="T708" s="530"/>
      <c r="U708" s="1620"/>
      <c r="V708" s="643"/>
      <c r="W708" s="365"/>
      <c r="X708" s="319"/>
      <c r="Y708" s="288"/>
      <c r="Z708" s="526"/>
      <c r="AA708" s="762" t="s">
        <v>167</v>
      </c>
      <c r="AB708" s="354">
        <v>5</v>
      </c>
      <c r="AC708" s="763" t="s">
        <v>168</v>
      </c>
      <c r="AD708" s="391">
        <f>ROUND(ROUND(ROUND(ROUND(H584+K656,0)*P$692,0)*T704,0)*W707,0)-AB708</f>
        <v>111</v>
      </c>
      <c r="AE708" s="268"/>
    </row>
    <row r="709" spans="1:31" ht="17.100000000000001" customHeight="1">
      <c r="A709" s="243">
        <v>61</v>
      </c>
      <c r="B709" s="243">
        <v>9757</v>
      </c>
      <c r="C709" s="870" t="s">
        <v>9277</v>
      </c>
      <c r="D709" s="792"/>
      <c r="E709" s="792"/>
      <c r="F709" s="794"/>
      <c r="G709" s="528"/>
      <c r="H709" s="528"/>
      <c r="I709" s="794"/>
      <c r="J709" s="604"/>
      <c r="K709" s="605"/>
      <c r="L709" s="518"/>
      <c r="M709" s="799"/>
      <c r="N709" s="517"/>
      <c r="O709" s="517"/>
      <c r="P709" s="518"/>
      <c r="Q709" s="799"/>
      <c r="R709" s="643"/>
      <c r="S709" s="1644"/>
      <c r="T709" s="1644"/>
      <c r="U709" s="1620"/>
      <c r="V709" s="779"/>
      <c r="W709" s="780"/>
      <c r="X709" s="1684" t="s">
        <v>4700</v>
      </c>
      <c r="Y709" s="362" t="s">
        <v>163</v>
      </c>
      <c r="Z709" s="395">
        <v>0.85</v>
      </c>
      <c r="AA709" s="355"/>
      <c r="AB709" s="247"/>
      <c r="AC709" s="247"/>
      <c r="AD709" s="391">
        <f>ROUND(ROUND(ROUND(ROUND(ROUND(H584+K656,0)*P$692,0)*T704,0)*W707,0)*Z709,0)</f>
        <v>99</v>
      </c>
      <c r="AE709" s="268"/>
    </row>
    <row r="710" spans="1:31" ht="17.100000000000001" customHeight="1">
      <c r="A710" s="243">
        <v>61</v>
      </c>
      <c r="B710" s="243">
        <v>9758</v>
      </c>
      <c r="C710" s="870" t="s">
        <v>9278</v>
      </c>
      <c r="D710" s="792"/>
      <c r="E710" s="792"/>
      <c r="F710" s="794"/>
      <c r="G710" s="528"/>
      <c r="H710" s="528"/>
      <c r="I710" s="794"/>
      <c r="J710" s="604"/>
      <c r="K710" s="605"/>
      <c r="L710" s="518"/>
      <c r="M710" s="799"/>
      <c r="N710" s="517"/>
      <c r="O710" s="517"/>
      <c r="P710" s="518"/>
      <c r="Q710" s="799"/>
      <c r="R710" s="643"/>
      <c r="S710" s="643"/>
      <c r="T710" s="643"/>
      <c r="U710" s="781"/>
      <c r="V710" s="537"/>
      <c r="W710" s="783"/>
      <c r="X710" s="1651"/>
      <c r="Y710" s="512"/>
      <c r="Z710" s="368"/>
      <c r="AA710" s="762" t="s">
        <v>167</v>
      </c>
      <c r="AB710" s="354">
        <v>5</v>
      </c>
      <c r="AC710" s="763" t="s">
        <v>168</v>
      </c>
      <c r="AD710" s="391">
        <f>ROUND(ROUND(ROUND(ROUND(ROUND(H584+K656,0)*P$692,0)*T704,0)*W707,0)*Z709,0)-AB710</f>
        <v>94</v>
      </c>
      <c r="AE710" s="268"/>
    </row>
    <row r="711" spans="1:31" ht="17.100000000000001" customHeight="1">
      <c r="A711" s="243">
        <v>61</v>
      </c>
      <c r="B711" s="243">
        <v>9759</v>
      </c>
      <c r="C711" s="870" t="s">
        <v>9279</v>
      </c>
      <c r="D711" s="792"/>
      <c r="E711" s="792"/>
      <c r="F711" s="794"/>
      <c r="G711" s="528"/>
      <c r="H711" s="528"/>
      <c r="I711" s="794"/>
      <c r="J711" s="604"/>
      <c r="K711" s="605"/>
      <c r="L711" s="518"/>
      <c r="M711" s="799"/>
      <c r="N711" s="517"/>
      <c r="O711" s="517"/>
      <c r="P711" s="518"/>
      <c r="Q711" s="798"/>
      <c r="R711" s="643"/>
      <c r="S711" s="1646"/>
      <c r="T711" s="1647"/>
      <c r="U711" s="1580" t="s">
        <v>4708</v>
      </c>
      <c r="V711" s="643" t="s">
        <v>163</v>
      </c>
      <c r="W711" s="365">
        <v>0.85</v>
      </c>
      <c r="X711" s="523"/>
      <c r="Y711" s="524"/>
      <c r="Z711" s="642"/>
      <c r="AA711" s="247"/>
      <c r="AB711" s="247"/>
      <c r="AC711" s="247"/>
      <c r="AD711" s="391">
        <f>ROUND(ROUND(ROUND(ROUND(H584+K656,0)*P$692,0)*T704,0)*W711,0)</f>
        <v>141</v>
      </c>
      <c r="AE711" s="268"/>
    </row>
    <row r="712" spans="1:31" ht="17.100000000000001" customHeight="1">
      <c r="A712" s="243">
        <v>61</v>
      </c>
      <c r="B712" s="243">
        <v>9760</v>
      </c>
      <c r="C712" s="870" t="s">
        <v>9280</v>
      </c>
      <c r="D712" s="792"/>
      <c r="E712" s="792"/>
      <c r="F712" s="794"/>
      <c r="G712" s="528"/>
      <c r="H712" s="528"/>
      <c r="I712" s="794"/>
      <c r="J712" s="604"/>
      <c r="K712" s="605"/>
      <c r="L712" s="518"/>
      <c r="M712" s="799"/>
      <c r="N712" s="517"/>
      <c r="O712" s="517"/>
      <c r="P712" s="518"/>
      <c r="Q712" s="798"/>
      <c r="R712" s="643"/>
      <c r="S712" s="365"/>
      <c r="T712" s="365"/>
      <c r="U712" s="1620"/>
      <c r="V712" s="643"/>
      <c r="W712" s="365"/>
      <c r="X712" s="516"/>
      <c r="Y712" s="288"/>
      <c r="Z712" s="526"/>
      <c r="AA712" s="762" t="s">
        <v>167</v>
      </c>
      <c r="AB712" s="354">
        <v>5</v>
      </c>
      <c r="AC712" s="763" t="s">
        <v>168</v>
      </c>
      <c r="AD712" s="391">
        <f>ROUND(ROUND(ROUND(ROUND(H584+K656,0)*P$692,0)*T704,0)*W711,0)-AB712</f>
        <v>136</v>
      </c>
      <c r="AE712" s="268"/>
    </row>
    <row r="713" spans="1:31" ht="17.100000000000001" customHeight="1">
      <c r="A713" s="243">
        <v>61</v>
      </c>
      <c r="B713" s="243">
        <v>9761</v>
      </c>
      <c r="C713" s="870" t="s">
        <v>9281</v>
      </c>
      <c r="D713" s="792"/>
      <c r="E713" s="792"/>
      <c r="F713" s="794"/>
      <c r="G713" s="528"/>
      <c r="H713" s="528"/>
      <c r="I713" s="794"/>
      <c r="J713" s="604"/>
      <c r="K713" s="605"/>
      <c r="L713" s="518"/>
      <c r="M713" s="799"/>
      <c r="N713" s="517"/>
      <c r="O713" s="517"/>
      <c r="P713" s="518"/>
      <c r="Q713" s="799"/>
      <c r="R713" s="643"/>
      <c r="S713" s="365"/>
      <c r="T713" s="365"/>
      <c r="U713" s="1620"/>
      <c r="V713" s="779"/>
      <c r="W713" s="780"/>
      <c r="X713" s="1684" t="s">
        <v>4700</v>
      </c>
      <c r="Y713" s="362" t="s">
        <v>163</v>
      </c>
      <c r="Z713" s="395">
        <v>0.85</v>
      </c>
      <c r="AA713" s="355"/>
      <c r="AB713" s="247"/>
      <c r="AC713" s="247"/>
      <c r="AD713" s="391">
        <f>ROUND(ROUND(ROUND(ROUND(ROUND(H584+K656,0)*P$692,0)*T704,0)*W711,0)*Z713,0)</f>
        <v>120</v>
      </c>
      <c r="AE713" s="268"/>
    </row>
    <row r="714" spans="1:31" ht="17.100000000000001" customHeight="1">
      <c r="A714" s="243">
        <v>61</v>
      </c>
      <c r="B714" s="243">
        <v>9762</v>
      </c>
      <c r="C714" s="870" t="s">
        <v>9282</v>
      </c>
      <c r="D714" s="792"/>
      <c r="E714" s="792"/>
      <c r="F714" s="794"/>
      <c r="G714" s="528"/>
      <c r="H714" s="528"/>
      <c r="I714" s="794"/>
      <c r="J714" s="604"/>
      <c r="K714" s="605"/>
      <c r="L714" s="518"/>
      <c r="M714" s="799"/>
      <c r="N714" s="517"/>
      <c r="O714" s="517"/>
      <c r="P714" s="518"/>
      <c r="Q714" s="798"/>
      <c r="R714" s="643"/>
      <c r="S714" s="643"/>
      <c r="T714" s="643"/>
      <c r="U714" s="1642"/>
      <c r="V714" s="537"/>
      <c r="W714" s="783"/>
      <c r="X714" s="1651"/>
      <c r="Y714" s="512"/>
      <c r="Z714" s="368"/>
      <c r="AA714" s="762" t="s">
        <v>167</v>
      </c>
      <c r="AB714" s="354">
        <v>5</v>
      </c>
      <c r="AC714" s="763" t="s">
        <v>168</v>
      </c>
      <c r="AD714" s="391">
        <f>ROUND(ROUND(ROUND(ROUND(ROUND(H584+K656,0)*P$692,0)*T704,0)*W711,0)*Z713,0)-AB714</f>
        <v>115</v>
      </c>
      <c r="AE714" s="268"/>
    </row>
    <row r="715" spans="1:31" ht="17.100000000000001" customHeight="1">
      <c r="A715" s="243">
        <v>61</v>
      </c>
      <c r="B715" s="243">
        <v>9763</v>
      </c>
      <c r="C715" s="870" t="s">
        <v>9283</v>
      </c>
      <c r="D715" s="792"/>
      <c r="E715" s="792"/>
      <c r="F715" s="794"/>
      <c r="G715" s="528"/>
      <c r="H715" s="528"/>
      <c r="I715" s="794"/>
      <c r="J715" s="604"/>
      <c r="K715" s="605"/>
      <c r="L715" s="518"/>
      <c r="M715" s="799"/>
      <c r="N715" s="517"/>
      <c r="O715" s="517"/>
      <c r="P715" s="518"/>
      <c r="Q715" s="798"/>
      <c r="R715" s="1580" t="s">
        <v>165</v>
      </c>
      <c r="S715" s="775"/>
      <c r="T715" s="775"/>
      <c r="U715" s="359"/>
      <c r="V715" s="360"/>
      <c r="W715" s="361"/>
      <c r="X715" s="523"/>
      <c r="Y715" s="524"/>
      <c r="Z715" s="642"/>
      <c r="AA715" s="247"/>
      <c r="AB715" s="247"/>
      <c r="AC715" s="247"/>
      <c r="AD715" s="391">
        <f>ROUND(ROUND(ROUND(H584+K656,0)*P$692,0)*T716,0)</f>
        <v>119</v>
      </c>
      <c r="AE715" s="268"/>
    </row>
    <row r="716" spans="1:31" ht="17.100000000000001" customHeight="1">
      <c r="A716" s="243">
        <v>61</v>
      </c>
      <c r="B716" s="243">
        <v>9764</v>
      </c>
      <c r="C716" s="870" t="s">
        <v>9284</v>
      </c>
      <c r="D716" s="792"/>
      <c r="E716" s="792"/>
      <c r="F716" s="794"/>
      <c r="G716" s="528"/>
      <c r="H716" s="528"/>
      <c r="I716" s="794"/>
      <c r="J716" s="604"/>
      <c r="K716" s="605"/>
      <c r="L716" s="518"/>
      <c r="M716" s="799"/>
      <c r="N716" s="517"/>
      <c r="O716" s="517"/>
      <c r="P716" s="518"/>
      <c r="Q716" s="797"/>
      <c r="R716" s="1620"/>
      <c r="S716" s="643" t="s">
        <v>163</v>
      </c>
      <c r="T716" s="365">
        <v>0.5</v>
      </c>
      <c r="U716" s="777"/>
      <c r="V716" s="639"/>
      <c r="W716" s="529"/>
      <c r="X716" s="319"/>
      <c r="Y716" s="517"/>
      <c r="Z716" s="526"/>
      <c r="AA716" s="762" t="s">
        <v>167</v>
      </c>
      <c r="AB716" s="354">
        <v>5</v>
      </c>
      <c r="AC716" s="763" t="s">
        <v>168</v>
      </c>
      <c r="AD716" s="391">
        <f>ROUND(ROUND(ROUND(H584+K656,0)*P$692,0)*T716,0)-AB716</f>
        <v>114</v>
      </c>
      <c r="AE716" s="268"/>
    </row>
    <row r="717" spans="1:31" ht="17.100000000000001" customHeight="1">
      <c r="A717" s="243">
        <v>61</v>
      </c>
      <c r="B717" s="243">
        <v>9765</v>
      </c>
      <c r="C717" s="870" t="s">
        <v>9285</v>
      </c>
      <c r="D717" s="792"/>
      <c r="E717" s="792"/>
      <c r="F717" s="794"/>
      <c r="G717" s="528"/>
      <c r="H717" s="528"/>
      <c r="I717" s="794"/>
      <c r="J717" s="604"/>
      <c r="K717" s="605"/>
      <c r="L717" s="518"/>
      <c r="M717" s="799"/>
      <c r="N717" s="517"/>
      <c r="O717" s="517"/>
      <c r="P717" s="518"/>
      <c r="Q717" s="797"/>
      <c r="R717" s="1620"/>
      <c r="S717" s="530"/>
      <c r="T717" s="530"/>
      <c r="U717" s="777"/>
      <c r="V717" s="639"/>
      <c r="W717" s="529"/>
      <c r="X717" s="1684" t="s">
        <v>4700</v>
      </c>
      <c r="Y717" s="362" t="s">
        <v>163</v>
      </c>
      <c r="Z717" s="395">
        <v>0.85</v>
      </c>
      <c r="AA717" s="355"/>
      <c r="AB717" s="247"/>
      <c r="AC717" s="247"/>
      <c r="AD717" s="391">
        <f>ROUND(ROUND(ROUND(ROUND(H584+K656,0)*P$692,0)*T716,0)*Z717,0)</f>
        <v>101</v>
      </c>
      <c r="AE717" s="268"/>
    </row>
    <row r="718" spans="1:31" ht="17.100000000000001" customHeight="1">
      <c r="A718" s="243">
        <v>61</v>
      </c>
      <c r="B718" s="243">
        <v>9766</v>
      </c>
      <c r="C718" s="870" t="s">
        <v>9286</v>
      </c>
      <c r="D718" s="792"/>
      <c r="E718" s="792"/>
      <c r="F718" s="794"/>
      <c r="G718" s="528"/>
      <c r="H718" s="528"/>
      <c r="I718" s="794"/>
      <c r="J718" s="604"/>
      <c r="K718" s="605"/>
      <c r="L718" s="518"/>
      <c r="M718" s="799"/>
      <c r="N718" s="517"/>
      <c r="O718" s="517"/>
      <c r="P718" s="518"/>
      <c r="Q718" s="797"/>
      <c r="R718" s="1620"/>
      <c r="S718" s="643"/>
      <c r="T718" s="643"/>
      <c r="U718" s="778"/>
      <c r="V718" s="525"/>
      <c r="W718" s="539"/>
      <c r="X718" s="1651"/>
      <c r="Y718" s="512"/>
      <c r="Z718" s="368"/>
      <c r="AA718" s="762" t="s">
        <v>167</v>
      </c>
      <c r="AB718" s="354">
        <v>5</v>
      </c>
      <c r="AC718" s="763" t="s">
        <v>168</v>
      </c>
      <c r="AD718" s="391">
        <f>ROUND(ROUND(ROUND(ROUND(H584+K656,0)*P$692,0)*T716,0)*Z717,0)-AB718</f>
        <v>96</v>
      </c>
      <c r="AE718" s="268"/>
    </row>
    <row r="719" spans="1:31" ht="17.100000000000001" customHeight="1">
      <c r="A719" s="243">
        <v>61</v>
      </c>
      <c r="B719" s="243">
        <v>9767</v>
      </c>
      <c r="C719" s="870" t="s">
        <v>9287</v>
      </c>
      <c r="D719" s="792"/>
      <c r="E719" s="792"/>
      <c r="F719" s="794"/>
      <c r="G719" s="528"/>
      <c r="H719" s="528"/>
      <c r="I719" s="794"/>
      <c r="J719" s="604"/>
      <c r="K719" s="605"/>
      <c r="L719" s="518"/>
      <c r="M719" s="799"/>
      <c r="N719" s="517"/>
      <c r="O719" s="517"/>
      <c r="P719" s="518"/>
      <c r="Q719" s="798"/>
      <c r="R719" s="530"/>
      <c r="S719" s="530"/>
      <c r="T719" s="530"/>
      <c r="U719" s="1580" t="s">
        <v>4703</v>
      </c>
      <c r="V719" s="362" t="s">
        <v>163</v>
      </c>
      <c r="W719" s="356">
        <v>0.7</v>
      </c>
      <c r="X719" s="523"/>
      <c r="Y719" s="524"/>
      <c r="Z719" s="642"/>
      <c r="AA719" s="247"/>
      <c r="AB719" s="247"/>
      <c r="AC719" s="247"/>
      <c r="AD719" s="391">
        <f>ROUND(ROUND(ROUND(ROUND(H584+K656,0)*P$692,0)*T716,0)*W719,0)</f>
        <v>83</v>
      </c>
      <c r="AE719" s="268"/>
    </row>
    <row r="720" spans="1:31" ht="17.100000000000001" customHeight="1">
      <c r="A720" s="243">
        <v>61</v>
      </c>
      <c r="B720" s="243">
        <v>9768</v>
      </c>
      <c r="C720" s="870" t="s">
        <v>9288</v>
      </c>
      <c r="D720" s="792"/>
      <c r="E720" s="792"/>
      <c r="F720" s="794"/>
      <c r="G720" s="528"/>
      <c r="H720" s="528"/>
      <c r="I720" s="794"/>
      <c r="J720" s="604"/>
      <c r="K720" s="605"/>
      <c r="L720" s="518"/>
      <c r="M720" s="799"/>
      <c r="N720" s="517"/>
      <c r="O720" s="517"/>
      <c r="P720" s="518"/>
      <c r="Q720" s="798"/>
      <c r="R720" s="530"/>
      <c r="S720" s="530"/>
      <c r="T720" s="530"/>
      <c r="U720" s="1620"/>
      <c r="V720" s="643"/>
      <c r="W720" s="365"/>
      <c r="X720" s="319"/>
      <c r="Y720" s="288"/>
      <c r="Z720" s="526"/>
      <c r="AA720" s="762" t="s">
        <v>167</v>
      </c>
      <c r="AB720" s="354">
        <v>5</v>
      </c>
      <c r="AC720" s="763" t="s">
        <v>168</v>
      </c>
      <c r="AD720" s="391">
        <f>ROUND(ROUND(ROUND(ROUND(H584+K656,0)*P$692,0)*T716,0)*W719,0)-AB720</f>
        <v>78</v>
      </c>
      <c r="AE720" s="268"/>
    </row>
    <row r="721" spans="1:31" ht="17.100000000000001" customHeight="1">
      <c r="A721" s="243">
        <v>61</v>
      </c>
      <c r="B721" s="243">
        <v>9769</v>
      </c>
      <c r="C721" s="870" t="s">
        <v>9289</v>
      </c>
      <c r="D721" s="792"/>
      <c r="E721" s="792"/>
      <c r="F721" s="794"/>
      <c r="G721" s="528"/>
      <c r="H721" s="528"/>
      <c r="I721" s="794"/>
      <c r="J721" s="604"/>
      <c r="K721" s="605"/>
      <c r="L721" s="518"/>
      <c r="M721" s="799"/>
      <c r="N721" s="517"/>
      <c r="O721" s="517"/>
      <c r="P721" s="518"/>
      <c r="Q721" s="799"/>
      <c r="R721" s="643"/>
      <c r="S721" s="1644"/>
      <c r="T721" s="1644"/>
      <c r="U721" s="1620"/>
      <c r="V721" s="779"/>
      <c r="W721" s="780"/>
      <c r="X721" s="1684" t="s">
        <v>4700</v>
      </c>
      <c r="Y721" s="362" t="s">
        <v>163</v>
      </c>
      <c r="Z721" s="395">
        <v>0.85</v>
      </c>
      <c r="AA721" s="355"/>
      <c r="AB721" s="247"/>
      <c r="AC721" s="247"/>
      <c r="AD721" s="391">
        <f>ROUND(ROUND(ROUND(ROUND(ROUND(H584+K656,0)*P$692,0)*T716,0)*W719,0)*Z721,0)</f>
        <v>71</v>
      </c>
      <c r="AE721" s="268"/>
    </row>
    <row r="722" spans="1:31" ht="17.100000000000001" customHeight="1">
      <c r="A722" s="243">
        <v>61</v>
      </c>
      <c r="B722" s="243">
        <v>9770</v>
      </c>
      <c r="C722" s="870" t="s">
        <v>9290</v>
      </c>
      <c r="D722" s="792"/>
      <c r="E722" s="792"/>
      <c r="F722" s="794"/>
      <c r="G722" s="528"/>
      <c r="H722" s="528"/>
      <c r="I722" s="794"/>
      <c r="J722" s="604"/>
      <c r="K722" s="605"/>
      <c r="L722" s="518"/>
      <c r="M722" s="799"/>
      <c r="N722" s="517"/>
      <c r="O722" s="517"/>
      <c r="P722" s="518"/>
      <c r="Q722" s="799"/>
      <c r="R722" s="643"/>
      <c r="S722" s="643"/>
      <c r="T722" s="643"/>
      <c r="U722" s="781"/>
      <c r="V722" s="537"/>
      <c r="W722" s="783"/>
      <c r="X722" s="1651"/>
      <c r="Y722" s="512"/>
      <c r="Z722" s="368"/>
      <c r="AA722" s="762" t="s">
        <v>167</v>
      </c>
      <c r="AB722" s="354">
        <v>5</v>
      </c>
      <c r="AC722" s="763" t="s">
        <v>168</v>
      </c>
      <c r="AD722" s="391">
        <f>ROUND(ROUND(ROUND(ROUND(ROUND(H584+K656,0)*P$692,0)*T716,0)*W719,0)*Z721,0)-AB722</f>
        <v>66</v>
      </c>
      <c r="AE722" s="268"/>
    </row>
    <row r="723" spans="1:31" ht="17.100000000000001" customHeight="1">
      <c r="A723" s="243">
        <v>61</v>
      </c>
      <c r="B723" s="243">
        <v>9771</v>
      </c>
      <c r="C723" s="870" t="s">
        <v>9291</v>
      </c>
      <c r="D723" s="792"/>
      <c r="E723" s="792"/>
      <c r="F723" s="794"/>
      <c r="G723" s="528"/>
      <c r="H723" s="528"/>
      <c r="I723" s="794"/>
      <c r="J723" s="604"/>
      <c r="K723" s="605"/>
      <c r="L723" s="518"/>
      <c r="M723" s="799"/>
      <c r="N723" s="517"/>
      <c r="O723" s="517"/>
      <c r="P723" s="518"/>
      <c r="Q723" s="798"/>
      <c r="R723" s="643"/>
      <c r="S723" s="1646"/>
      <c r="T723" s="1647"/>
      <c r="U723" s="1580" t="s">
        <v>4708</v>
      </c>
      <c r="V723" s="643" t="s">
        <v>163</v>
      </c>
      <c r="W723" s="365">
        <v>0.85</v>
      </c>
      <c r="X723" s="523"/>
      <c r="Y723" s="524"/>
      <c r="Z723" s="642"/>
      <c r="AA723" s="247"/>
      <c r="AB723" s="247"/>
      <c r="AC723" s="247"/>
      <c r="AD723" s="391">
        <f>ROUND(ROUND(ROUND(ROUND(H584+K656,0)*P$692,0)*T716,0)*W723,0)</f>
        <v>101</v>
      </c>
      <c r="AE723" s="268"/>
    </row>
    <row r="724" spans="1:31" ht="17.100000000000001" customHeight="1">
      <c r="A724" s="243">
        <v>61</v>
      </c>
      <c r="B724" s="243">
        <v>9772</v>
      </c>
      <c r="C724" s="870" t="s">
        <v>9292</v>
      </c>
      <c r="D724" s="792"/>
      <c r="E724" s="792"/>
      <c r="F724" s="794"/>
      <c r="G724" s="528"/>
      <c r="H724" s="528"/>
      <c r="I724" s="794"/>
      <c r="J724" s="604"/>
      <c r="K724" s="605"/>
      <c r="L724" s="518"/>
      <c r="M724" s="799"/>
      <c r="N724" s="517"/>
      <c r="O724" s="517"/>
      <c r="P724" s="518"/>
      <c r="Q724" s="798"/>
      <c r="R724" s="643"/>
      <c r="S724" s="365"/>
      <c r="T724" s="365"/>
      <c r="U724" s="1620"/>
      <c r="V724" s="643"/>
      <c r="W724" s="365"/>
      <c r="X724" s="516"/>
      <c r="Y724" s="288"/>
      <c r="Z724" s="526"/>
      <c r="AA724" s="762" t="s">
        <v>167</v>
      </c>
      <c r="AB724" s="354">
        <v>5</v>
      </c>
      <c r="AC724" s="763" t="s">
        <v>168</v>
      </c>
      <c r="AD724" s="391">
        <f>ROUND(ROUND(ROUND(ROUND(H584+K656,0)*P$692,0)*T716,0)*W723,0)-AB724</f>
        <v>96</v>
      </c>
      <c r="AE724" s="268"/>
    </row>
    <row r="725" spans="1:31" ht="17.100000000000001" customHeight="1">
      <c r="A725" s="243">
        <v>61</v>
      </c>
      <c r="B725" s="243">
        <v>9773</v>
      </c>
      <c r="C725" s="870" t="s">
        <v>9293</v>
      </c>
      <c r="D725" s="792"/>
      <c r="E725" s="792"/>
      <c r="F725" s="794"/>
      <c r="G725" s="528"/>
      <c r="H725" s="528"/>
      <c r="I725" s="794"/>
      <c r="J725" s="604"/>
      <c r="K725" s="605"/>
      <c r="L725" s="518"/>
      <c r="M725" s="799"/>
      <c r="N725" s="517"/>
      <c r="O725" s="517"/>
      <c r="P725" s="518"/>
      <c r="Q725" s="799"/>
      <c r="R725" s="643"/>
      <c r="S725" s="365"/>
      <c r="T725" s="365"/>
      <c r="U725" s="1620"/>
      <c r="V725" s="779"/>
      <c r="W725" s="780"/>
      <c r="X725" s="1684" t="s">
        <v>4700</v>
      </c>
      <c r="Y725" s="362" t="s">
        <v>163</v>
      </c>
      <c r="Z725" s="395">
        <v>0.85</v>
      </c>
      <c r="AA725" s="355"/>
      <c r="AB725" s="247"/>
      <c r="AC725" s="247"/>
      <c r="AD725" s="391">
        <f>ROUND(ROUND(ROUND(ROUND(ROUND(H584+K656,0)*P$692,0)*T716,0)*W723,0)*Z725,0)</f>
        <v>86</v>
      </c>
      <c r="AE725" s="268"/>
    </row>
    <row r="726" spans="1:31" ht="17.100000000000001" customHeight="1">
      <c r="A726" s="243">
        <v>61</v>
      </c>
      <c r="B726" s="243">
        <v>9774</v>
      </c>
      <c r="C726" s="870" t="s">
        <v>9294</v>
      </c>
      <c r="D726" s="792"/>
      <c r="E726" s="792"/>
      <c r="F726" s="794"/>
      <c r="G726" s="528"/>
      <c r="H726" s="528"/>
      <c r="I726" s="794"/>
      <c r="J726" s="604"/>
      <c r="K726" s="605"/>
      <c r="L726" s="518"/>
      <c r="M726" s="799"/>
      <c r="N726" s="517"/>
      <c r="O726" s="517"/>
      <c r="P726" s="518"/>
      <c r="Q726" s="506"/>
      <c r="R726" s="788"/>
      <c r="S726" s="512"/>
      <c r="T726" s="789"/>
      <c r="U726" s="1642"/>
      <c r="V726" s="537"/>
      <c r="W726" s="783"/>
      <c r="X726" s="1651"/>
      <c r="Y726" s="512"/>
      <c r="Z726" s="368"/>
      <c r="AA726" s="762" t="s">
        <v>167</v>
      </c>
      <c r="AB726" s="354">
        <v>5</v>
      </c>
      <c r="AC726" s="763" t="s">
        <v>168</v>
      </c>
      <c r="AD726" s="391">
        <f>ROUND(ROUND(ROUND(ROUND(ROUND(H584+K656,0)*P$692,0)*T716,0)*W723,0)*Z725,0)-AB726</f>
        <v>81</v>
      </c>
      <c r="AE726" s="268"/>
    </row>
    <row r="727" spans="1:31" ht="17.100000000000001" customHeight="1">
      <c r="A727" s="243">
        <v>61</v>
      </c>
      <c r="B727" s="243">
        <v>9775</v>
      </c>
      <c r="C727" s="870" t="s">
        <v>9295</v>
      </c>
      <c r="D727" s="792"/>
      <c r="E727" s="792"/>
      <c r="F727" s="522"/>
      <c r="G727" s="1580" t="s">
        <v>5882</v>
      </c>
      <c r="H727" s="541"/>
      <c r="I727" s="542"/>
      <c r="J727" s="601"/>
      <c r="K727" s="602"/>
      <c r="L727" s="642"/>
      <c r="M727" s="1606" t="s">
        <v>8647</v>
      </c>
      <c r="N727" s="1687" t="s">
        <v>162</v>
      </c>
      <c r="O727" s="524"/>
      <c r="P727" s="524"/>
      <c r="Q727" s="516"/>
      <c r="R727" s="517"/>
      <c r="S727" s="517"/>
      <c r="T727" s="517"/>
      <c r="U727" s="777"/>
      <c r="V727" s="529"/>
      <c r="W727" s="517"/>
      <c r="X727" s="523"/>
      <c r="Y727" s="524"/>
      <c r="Z727" s="642"/>
      <c r="AA727" s="247"/>
      <c r="AB727" s="247"/>
      <c r="AC727" s="247"/>
      <c r="AD727" s="391">
        <f>ROUND(ROUND(H728*P$728,0),0)</f>
        <v>252</v>
      </c>
      <c r="AE727" s="268"/>
    </row>
    <row r="728" spans="1:31" ht="17.100000000000001" customHeight="1">
      <c r="A728" s="243">
        <v>61</v>
      </c>
      <c r="B728" s="243">
        <v>9776</v>
      </c>
      <c r="C728" s="870" t="s">
        <v>9296</v>
      </c>
      <c r="D728" s="792"/>
      <c r="E728" s="792"/>
      <c r="F728" s="522"/>
      <c r="G728" s="1620"/>
      <c r="H728" s="639">
        <f>'28児童発達支援(基本１)'!H1376</f>
        <v>360</v>
      </c>
      <c r="I728" s="517" t="s">
        <v>18</v>
      </c>
      <c r="J728" s="604"/>
      <c r="K728" s="605"/>
      <c r="L728" s="518"/>
      <c r="M728" s="1693"/>
      <c r="N728" s="1688"/>
      <c r="O728" s="643" t="s">
        <v>163</v>
      </c>
      <c r="P728" s="365">
        <v>0.7</v>
      </c>
      <c r="Q728" s="516"/>
      <c r="R728" s="517"/>
      <c r="S728" s="517"/>
      <c r="T728" s="517"/>
      <c r="U728" s="777"/>
      <c r="V728" s="529"/>
      <c r="W728" s="517"/>
      <c r="X728" s="319"/>
      <c r="Y728" s="517"/>
      <c r="Z728" s="526"/>
      <c r="AA728" s="762" t="s">
        <v>167</v>
      </c>
      <c r="AB728" s="354">
        <v>5</v>
      </c>
      <c r="AC728" s="763" t="s">
        <v>168</v>
      </c>
      <c r="AD728" s="391">
        <f>ROUND(ROUND(H728*P$728,0),0)-AB728</f>
        <v>247</v>
      </c>
      <c r="AE728" s="268"/>
    </row>
    <row r="729" spans="1:31" ht="17.100000000000001" customHeight="1">
      <c r="A729" s="243">
        <v>61</v>
      </c>
      <c r="B729" s="243">
        <v>9777</v>
      </c>
      <c r="C729" s="870" t="s">
        <v>9297</v>
      </c>
      <c r="D729" s="792"/>
      <c r="E729" s="792"/>
      <c r="F729" s="522"/>
      <c r="G729" s="1620"/>
      <c r="H729" s="521"/>
      <c r="I729" s="522"/>
      <c r="J729" s="604"/>
      <c r="K729" s="605"/>
      <c r="L729" s="518"/>
      <c r="M729" s="1693"/>
      <c r="N729" s="1688"/>
      <c r="O729" s="517"/>
      <c r="P729" s="518"/>
      <c r="Q729" s="516"/>
      <c r="R729" s="517"/>
      <c r="S729" s="517"/>
      <c r="T729" s="517"/>
      <c r="U729" s="777"/>
      <c r="V729" s="529"/>
      <c r="W729" s="518"/>
      <c r="X729" s="1684" t="s">
        <v>4700</v>
      </c>
      <c r="Y729" s="362" t="s">
        <v>163</v>
      </c>
      <c r="Z729" s="395">
        <v>0.85</v>
      </c>
      <c r="AA729" s="355"/>
      <c r="AB729" s="247"/>
      <c r="AC729" s="247"/>
      <c r="AD729" s="391">
        <f>ROUND(ROUND(H728*P$728,0)*Z729,0)</f>
        <v>214</v>
      </c>
      <c r="AE729" s="268"/>
    </row>
    <row r="730" spans="1:31" ht="17.100000000000001" customHeight="1">
      <c r="A730" s="243">
        <v>61</v>
      </c>
      <c r="B730" s="243">
        <v>9778</v>
      </c>
      <c r="C730" s="870" t="s">
        <v>9298</v>
      </c>
      <c r="D730" s="792"/>
      <c r="E730" s="792"/>
      <c r="F730" s="522"/>
      <c r="G730" s="521"/>
      <c r="H730" s="521"/>
      <c r="I730" s="521"/>
      <c r="J730" s="604"/>
      <c r="K730" s="605"/>
      <c r="L730" s="518"/>
      <c r="M730" s="1693"/>
      <c r="N730" s="1688"/>
      <c r="O730" s="517"/>
      <c r="P730" s="518"/>
      <c r="Q730" s="516"/>
      <c r="R730" s="517"/>
      <c r="S730" s="517"/>
      <c r="T730" s="517"/>
      <c r="U730" s="778"/>
      <c r="V730" s="539"/>
      <c r="W730" s="526"/>
      <c r="X730" s="1651"/>
      <c r="Y730" s="512"/>
      <c r="Z730" s="368"/>
      <c r="AA730" s="762" t="s">
        <v>167</v>
      </c>
      <c r="AB730" s="354">
        <v>5</v>
      </c>
      <c r="AC730" s="763" t="s">
        <v>168</v>
      </c>
      <c r="AD730" s="391">
        <f>ROUND(ROUND(H728*P$728,0)*Z729,0)-AB730</f>
        <v>209</v>
      </c>
      <c r="AE730" s="268"/>
    </row>
    <row r="731" spans="1:31" ht="17.100000000000001" customHeight="1">
      <c r="A731" s="243">
        <v>61</v>
      </c>
      <c r="B731" s="243">
        <v>9779</v>
      </c>
      <c r="C731" s="870" t="s">
        <v>9299</v>
      </c>
      <c r="D731" s="792"/>
      <c r="E731" s="792"/>
      <c r="F731" s="794"/>
      <c r="G731" s="528"/>
      <c r="H731" s="517"/>
      <c r="I731" s="538"/>
      <c r="J731" s="604"/>
      <c r="K731" s="605"/>
      <c r="L731" s="518"/>
      <c r="M731" s="1693"/>
      <c r="N731" s="517"/>
      <c r="O731" s="517"/>
      <c r="P731" s="518"/>
      <c r="Q731" s="516"/>
      <c r="R731" s="517"/>
      <c r="S731" s="517"/>
      <c r="T731" s="517"/>
      <c r="U731" s="1580" t="s">
        <v>4703</v>
      </c>
      <c r="V731" s="362" t="s">
        <v>163</v>
      </c>
      <c r="W731" s="356">
        <v>0.7</v>
      </c>
      <c r="X731" s="523"/>
      <c r="Y731" s="524"/>
      <c r="Z731" s="642"/>
      <c r="AA731" s="247"/>
      <c r="AB731" s="247"/>
      <c r="AC731" s="247"/>
      <c r="AD731" s="391">
        <f>ROUND(ROUND(H728*P$728,0)*W731,0)</f>
        <v>176</v>
      </c>
      <c r="AE731" s="268"/>
    </row>
    <row r="732" spans="1:31" ht="17.100000000000001" customHeight="1">
      <c r="A732" s="243">
        <v>61</v>
      </c>
      <c r="B732" s="243">
        <v>9780</v>
      </c>
      <c r="C732" s="870" t="s">
        <v>9300</v>
      </c>
      <c r="D732" s="792"/>
      <c r="E732" s="792"/>
      <c r="F732" s="794"/>
      <c r="G732" s="528"/>
      <c r="H732" s="517"/>
      <c r="I732" s="538"/>
      <c r="J732" s="604"/>
      <c r="K732" s="605"/>
      <c r="L732" s="518"/>
      <c r="M732" s="1693"/>
      <c r="N732" s="517"/>
      <c r="O732" s="517"/>
      <c r="P732" s="518"/>
      <c r="Q732" s="516"/>
      <c r="R732" s="517"/>
      <c r="S732" s="517"/>
      <c r="T732" s="517"/>
      <c r="U732" s="1620"/>
      <c r="V732" s="643"/>
      <c r="W732" s="365"/>
      <c r="X732" s="319"/>
      <c r="Y732" s="288"/>
      <c r="Z732" s="526"/>
      <c r="AA732" s="762" t="s">
        <v>167</v>
      </c>
      <c r="AB732" s="354">
        <v>5</v>
      </c>
      <c r="AC732" s="763" t="s">
        <v>168</v>
      </c>
      <c r="AD732" s="391">
        <f>ROUND(ROUND(H728*P$728,0)*W731,0)-AB732</f>
        <v>171</v>
      </c>
      <c r="AE732" s="268"/>
    </row>
    <row r="733" spans="1:31" ht="17.100000000000001" customHeight="1">
      <c r="A733" s="243">
        <v>61</v>
      </c>
      <c r="B733" s="243">
        <v>9781</v>
      </c>
      <c r="C733" s="870" t="s">
        <v>9301</v>
      </c>
      <c r="D733" s="792"/>
      <c r="E733" s="792"/>
      <c r="F733" s="795"/>
      <c r="G733" s="796"/>
      <c r="H733" s="517"/>
      <c r="I733" s="538"/>
      <c r="J733" s="604"/>
      <c r="K733" s="605"/>
      <c r="L733" s="518"/>
      <c r="M733" s="1693"/>
      <c r="N733" s="517"/>
      <c r="O733" s="517"/>
      <c r="P733" s="518"/>
      <c r="Q733" s="516"/>
      <c r="R733" s="517"/>
      <c r="S733" s="517"/>
      <c r="T733" s="517"/>
      <c r="U733" s="1620"/>
      <c r="V733" s="779"/>
      <c r="W733" s="780"/>
      <c r="X733" s="1684" t="s">
        <v>4700</v>
      </c>
      <c r="Y733" s="362" t="s">
        <v>163</v>
      </c>
      <c r="Z733" s="395">
        <v>0.85</v>
      </c>
      <c r="AA733" s="355"/>
      <c r="AB733" s="247"/>
      <c r="AC733" s="247"/>
      <c r="AD733" s="391">
        <f>ROUND(ROUND(ROUND(H728*P$728,0)*W731,0)*Z733,0)</f>
        <v>150</v>
      </c>
      <c r="AE733" s="268"/>
    </row>
    <row r="734" spans="1:31" ht="17.100000000000001" customHeight="1">
      <c r="A734" s="243">
        <v>61</v>
      </c>
      <c r="B734" s="243">
        <v>9782</v>
      </c>
      <c r="C734" s="870" t="s">
        <v>9302</v>
      </c>
      <c r="D734" s="792"/>
      <c r="E734" s="793"/>
      <c r="F734" s="795"/>
      <c r="G734" s="796"/>
      <c r="H734" s="517"/>
      <c r="I734" s="538"/>
      <c r="J734" s="604"/>
      <c r="K734" s="605"/>
      <c r="L734" s="518"/>
      <c r="M734" s="1693"/>
      <c r="N734" s="517"/>
      <c r="O734" s="517"/>
      <c r="P734" s="518"/>
      <c r="Q734" s="516"/>
      <c r="R734" s="517"/>
      <c r="S734" s="517"/>
      <c r="T734" s="517"/>
      <c r="U734" s="781"/>
      <c r="V734" s="537"/>
      <c r="W734" s="783"/>
      <c r="X734" s="1651"/>
      <c r="Y734" s="512"/>
      <c r="Z734" s="368"/>
      <c r="AA734" s="762" t="s">
        <v>167</v>
      </c>
      <c r="AB734" s="354">
        <v>5</v>
      </c>
      <c r="AC734" s="763" t="s">
        <v>168</v>
      </c>
      <c r="AD734" s="391">
        <f>ROUND(ROUND(ROUND(H728*P$728,0)*W731,0)*Z733,0)-AB734</f>
        <v>145</v>
      </c>
      <c r="AE734" s="268"/>
    </row>
    <row r="735" spans="1:31" ht="17.100000000000001" customHeight="1">
      <c r="A735" s="243">
        <v>61</v>
      </c>
      <c r="B735" s="243">
        <v>9783</v>
      </c>
      <c r="C735" s="870" t="s">
        <v>9303</v>
      </c>
      <c r="D735" s="792"/>
      <c r="E735" s="793"/>
      <c r="F735" s="795"/>
      <c r="G735" s="796"/>
      <c r="H735" s="517"/>
      <c r="I735" s="538"/>
      <c r="J735" s="604"/>
      <c r="K735" s="605"/>
      <c r="L735" s="518"/>
      <c r="M735" s="1693"/>
      <c r="N735" s="517"/>
      <c r="O735" s="517"/>
      <c r="P735" s="518"/>
      <c r="Q735" s="516"/>
      <c r="R735" s="517"/>
      <c r="S735" s="517"/>
      <c r="T735" s="518"/>
      <c r="U735" s="1580" t="s">
        <v>4708</v>
      </c>
      <c r="V735" s="643" t="s">
        <v>163</v>
      </c>
      <c r="W735" s="365">
        <v>0.85</v>
      </c>
      <c r="X735" s="523"/>
      <c r="Y735" s="524"/>
      <c r="Z735" s="642"/>
      <c r="AA735" s="247"/>
      <c r="AB735" s="247"/>
      <c r="AC735" s="247"/>
      <c r="AD735" s="391">
        <f>ROUND(ROUND(H728*P$728,0)*W735,0)</f>
        <v>214</v>
      </c>
      <c r="AE735" s="268"/>
    </row>
    <row r="736" spans="1:31" ht="17.100000000000001" customHeight="1">
      <c r="A736" s="243">
        <v>61</v>
      </c>
      <c r="B736" s="243">
        <v>9784</v>
      </c>
      <c r="C736" s="870" t="s">
        <v>9304</v>
      </c>
      <c r="D736" s="792"/>
      <c r="E736" s="793"/>
      <c r="F736" s="795"/>
      <c r="G736" s="796"/>
      <c r="H736" s="517"/>
      <c r="I736" s="538"/>
      <c r="J736" s="604"/>
      <c r="K736" s="605"/>
      <c r="L736" s="518"/>
      <c r="M736" s="799"/>
      <c r="N736" s="517"/>
      <c r="O736" s="517"/>
      <c r="P736" s="518"/>
      <c r="Q736" s="516"/>
      <c r="R736" s="517"/>
      <c r="S736" s="517"/>
      <c r="T736" s="517"/>
      <c r="U736" s="1620"/>
      <c r="V736" s="643"/>
      <c r="W736" s="365"/>
      <c r="X736" s="516"/>
      <c r="Y736" s="288"/>
      <c r="Z736" s="526"/>
      <c r="AA736" s="762" t="s">
        <v>167</v>
      </c>
      <c r="AB736" s="354">
        <v>5</v>
      </c>
      <c r="AC736" s="763" t="s">
        <v>168</v>
      </c>
      <c r="AD736" s="391">
        <f>ROUND(ROUND(H728*P$728,0)*W735,0)-AB736</f>
        <v>209</v>
      </c>
      <c r="AE736" s="268"/>
    </row>
    <row r="737" spans="1:31" ht="17.100000000000001" customHeight="1">
      <c r="A737" s="243">
        <v>61</v>
      </c>
      <c r="B737" s="243">
        <v>9785</v>
      </c>
      <c r="C737" s="870" t="s">
        <v>9305</v>
      </c>
      <c r="D737" s="792"/>
      <c r="E737" s="793"/>
      <c r="F737" s="794"/>
      <c r="G737" s="528"/>
      <c r="H737" s="528"/>
      <c r="I737" s="794"/>
      <c r="J737" s="604"/>
      <c r="K737" s="605"/>
      <c r="L737" s="518"/>
      <c r="M737" s="799"/>
      <c r="N737" s="517"/>
      <c r="O737" s="517"/>
      <c r="P737" s="518"/>
      <c r="Q737" s="516"/>
      <c r="R737" s="517"/>
      <c r="S737" s="517"/>
      <c r="T737" s="517"/>
      <c r="U737" s="1620"/>
      <c r="V737" s="779"/>
      <c r="W737" s="780"/>
      <c r="X737" s="1684" t="s">
        <v>4700</v>
      </c>
      <c r="Y737" s="362" t="s">
        <v>163</v>
      </c>
      <c r="Z737" s="395">
        <v>0.85</v>
      </c>
      <c r="AA737" s="355"/>
      <c r="AB737" s="247"/>
      <c r="AC737" s="247"/>
      <c r="AD737" s="391">
        <f>ROUND(ROUND(ROUND(H728*P$728,0)*W735,0)*Z737,0)</f>
        <v>182</v>
      </c>
      <c r="AE737" s="268"/>
    </row>
    <row r="738" spans="1:31" ht="17.100000000000001" customHeight="1">
      <c r="A738" s="243">
        <v>61</v>
      </c>
      <c r="B738" s="243">
        <v>9786</v>
      </c>
      <c r="C738" s="870" t="s">
        <v>9306</v>
      </c>
      <c r="D738" s="792"/>
      <c r="E738" s="793"/>
      <c r="F738" s="794"/>
      <c r="G738" s="528"/>
      <c r="H738" s="528"/>
      <c r="I738" s="794"/>
      <c r="J738" s="604"/>
      <c r="K738" s="605"/>
      <c r="L738" s="518"/>
      <c r="M738" s="799"/>
      <c r="N738" s="517"/>
      <c r="O738" s="517"/>
      <c r="P738" s="518"/>
      <c r="Q738" s="319"/>
      <c r="R738" s="288"/>
      <c r="S738" s="288"/>
      <c r="T738" s="288"/>
      <c r="U738" s="1642"/>
      <c r="V738" s="537"/>
      <c r="W738" s="783"/>
      <c r="X738" s="1651"/>
      <c r="Y738" s="512"/>
      <c r="Z738" s="368"/>
      <c r="AA738" s="762" t="s">
        <v>167</v>
      </c>
      <c r="AB738" s="354">
        <v>5</v>
      </c>
      <c r="AC738" s="763" t="s">
        <v>168</v>
      </c>
      <c r="AD738" s="391">
        <f>ROUND(ROUND(ROUND(H728*P$728,0)*W735,0)*Z737,0)-AB738</f>
        <v>177</v>
      </c>
      <c r="AE738" s="268"/>
    </row>
    <row r="739" spans="1:31" ht="17.100000000000001" customHeight="1">
      <c r="A739" s="243">
        <v>61</v>
      </c>
      <c r="B739" s="243">
        <v>9787</v>
      </c>
      <c r="C739" s="870" t="s">
        <v>9307</v>
      </c>
      <c r="D739" s="792"/>
      <c r="E739" s="792"/>
      <c r="F739" s="794"/>
      <c r="G739" s="528"/>
      <c r="H739" s="528"/>
      <c r="I739" s="794"/>
      <c r="J739" s="604"/>
      <c r="K739" s="605"/>
      <c r="L739" s="518"/>
      <c r="M739" s="799"/>
      <c r="N739" s="517"/>
      <c r="O739" s="517"/>
      <c r="P739" s="518"/>
      <c r="Q739" s="1536" t="s">
        <v>4713</v>
      </c>
      <c r="R739" s="1580" t="s">
        <v>162</v>
      </c>
      <c r="S739" s="775"/>
      <c r="T739" s="775"/>
      <c r="U739" s="359"/>
      <c r="V739" s="360"/>
      <c r="W739" s="361"/>
      <c r="X739" s="523"/>
      <c r="Y739" s="524"/>
      <c r="Z739" s="642"/>
      <c r="AA739" s="247"/>
      <c r="AB739" s="247"/>
      <c r="AC739" s="247"/>
      <c r="AD739" s="391">
        <f>ROUND(ROUND(H728*P$728,0)*T740,0)</f>
        <v>176</v>
      </c>
      <c r="AE739" s="268"/>
    </row>
    <row r="740" spans="1:31" ht="17.100000000000001" customHeight="1">
      <c r="A740" s="243">
        <v>61</v>
      </c>
      <c r="B740" s="243">
        <v>9788</v>
      </c>
      <c r="C740" s="870" t="s">
        <v>9308</v>
      </c>
      <c r="D740" s="792"/>
      <c r="E740" s="792"/>
      <c r="F740" s="794"/>
      <c r="G740" s="528"/>
      <c r="H740" s="528"/>
      <c r="I740" s="794"/>
      <c r="J740" s="604"/>
      <c r="K740" s="605"/>
      <c r="L740" s="518"/>
      <c r="M740" s="799"/>
      <c r="N740" s="517"/>
      <c r="O740" s="517"/>
      <c r="P740" s="518"/>
      <c r="Q740" s="1648"/>
      <c r="R740" s="1620"/>
      <c r="S740" s="643" t="s">
        <v>163</v>
      </c>
      <c r="T740" s="365">
        <v>0.7</v>
      </c>
      <c r="U740" s="777"/>
      <c r="V740" s="639"/>
      <c r="W740" s="529"/>
      <c r="X740" s="319"/>
      <c r="Y740" s="517"/>
      <c r="Z740" s="526"/>
      <c r="AA740" s="762" t="s">
        <v>167</v>
      </c>
      <c r="AB740" s="354">
        <v>5</v>
      </c>
      <c r="AC740" s="763" t="s">
        <v>168</v>
      </c>
      <c r="AD740" s="391">
        <f>ROUND(ROUND(H728*P$728,0)*T740,0)-AB740</f>
        <v>171</v>
      </c>
      <c r="AE740" s="268"/>
    </row>
    <row r="741" spans="1:31" ht="17.100000000000001" customHeight="1">
      <c r="A741" s="243">
        <v>61</v>
      </c>
      <c r="B741" s="243">
        <v>9789</v>
      </c>
      <c r="C741" s="870" t="s">
        <v>9309</v>
      </c>
      <c r="D741" s="792"/>
      <c r="E741" s="792"/>
      <c r="F741" s="794"/>
      <c r="G741" s="528"/>
      <c r="H741" s="528"/>
      <c r="I741" s="794"/>
      <c r="J741" s="604"/>
      <c r="K741" s="605"/>
      <c r="L741" s="518"/>
      <c r="M741" s="799"/>
      <c r="N741" s="517"/>
      <c r="O741" s="517"/>
      <c r="P741" s="518"/>
      <c r="Q741" s="1648"/>
      <c r="R741" s="1620"/>
      <c r="S741" s="530"/>
      <c r="T741" s="530"/>
      <c r="U741" s="777"/>
      <c r="V741" s="639"/>
      <c r="W741" s="529"/>
      <c r="X741" s="1684" t="s">
        <v>4700</v>
      </c>
      <c r="Y741" s="362" t="s">
        <v>163</v>
      </c>
      <c r="Z741" s="395">
        <v>0.85</v>
      </c>
      <c r="AA741" s="355"/>
      <c r="AB741" s="247"/>
      <c r="AC741" s="247"/>
      <c r="AD741" s="391">
        <f>ROUND(ROUND(ROUND(H728*P$728,0)*T740,0)*Z741,0)</f>
        <v>150</v>
      </c>
      <c r="AE741" s="268"/>
    </row>
    <row r="742" spans="1:31" ht="17.100000000000001" customHeight="1">
      <c r="A742" s="243">
        <v>61</v>
      </c>
      <c r="B742" s="243">
        <v>9790</v>
      </c>
      <c r="C742" s="870" t="s">
        <v>9310</v>
      </c>
      <c r="D742" s="792"/>
      <c r="E742" s="792"/>
      <c r="F742" s="794"/>
      <c r="G742" s="528"/>
      <c r="H742" s="528"/>
      <c r="I742" s="794"/>
      <c r="J742" s="604"/>
      <c r="K742" s="605"/>
      <c r="L742" s="518"/>
      <c r="M742" s="799"/>
      <c r="N742" s="517"/>
      <c r="O742" s="517"/>
      <c r="P742" s="518"/>
      <c r="Q742" s="1648"/>
      <c r="R742" s="1620"/>
      <c r="S742" s="643"/>
      <c r="T742" s="643"/>
      <c r="U742" s="778"/>
      <c r="V742" s="525"/>
      <c r="W742" s="539"/>
      <c r="X742" s="1651"/>
      <c r="Y742" s="512"/>
      <c r="Z742" s="368"/>
      <c r="AA742" s="762" t="s">
        <v>167</v>
      </c>
      <c r="AB742" s="354">
        <v>5</v>
      </c>
      <c r="AC742" s="763" t="s">
        <v>168</v>
      </c>
      <c r="AD742" s="391">
        <f>ROUND(ROUND(ROUND(H728*P$728,0)*T740,0)*Z741,0)-AB742</f>
        <v>145</v>
      </c>
      <c r="AE742" s="268"/>
    </row>
    <row r="743" spans="1:31" ht="17.100000000000001" customHeight="1">
      <c r="A743" s="243">
        <v>61</v>
      </c>
      <c r="B743" s="243">
        <v>9791</v>
      </c>
      <c r="C743" s="870" t="s">
        <v>9311</v>
      </c>
      <c r="D743" s="792"/>
      <c r="E743" s="792"/>
      <c r="F743" s="794"/>
      <c r="G743" s="528"/>
      <c r="H743" s="528"/>
      <c r="I743" s="794"/>
      <c r="J743" s="604"/>
      <c r="K743" s="605"/>
      <c r="L743" s="518"/>
      <c r="M743" s="799"/>
      <c r="N743" s="517"/>
      <c r="O743" s="517"/>
      <c r="P743" s="518"/>
      <c r="Q743" s="798"/>
      <c r="R743" s="530"/>
      <c r="S743" s="530"/>
      <c r="T743" s="530"/>
      <c r="U743" s="1580" t="s">
        <v>4703</v>
      </c>
      <c r="V743" s="362" t="s">
        <v>163</v>
      </c>
      <c r="W743" s="356">
        <v>0.7</v>
      </c>
      <c r="X743" s="523"/>
      <c r="Y743" s="524"/>
      <c r="Z743" s="642"/>
      <c r="AA743" s="247"/>
      <c r="AB743" s="247"/>
      <c r="AC743" s="247"/>
      <c r="AD743" s="391">
        <f>ROUND(ROUND(ROUND(H728*P$728,0)*T740,0)*W743,0)</f>
        <v>123</v>
      </c>
      <c r="AE743" s="268"/>
    </row>
    <row r="744" spans="1:31" ht="17.100000000000001" customHeight="1">
      <c r="A744" s="243">
        <v>61</v>
      </c>
      <c r="B744" s="243">
        <v>9792</v>
      </c>
      <c r="C744" s="870" t="s">
        <v>9312</v>
      </c>
      <c r="D744" s="792"/>
      <c r="E744" s="792"/>
      <c r="F744" s="794"/>
      <c r="G744" s="528"/>
      <c r="H744" s="528"/>
      <c r="I744" s="794"/>
      <c r="J744" s="604"/>
      <c r="K744" s="605"/>
      <c r="L744" s="518"/>
      <c r="M744" s="799"/>
      <c r="N744" s="517"/>
      <c r="O744" s="517"/>
      <c r="P744" s="518"/>
      <c r="Q744" s="798"/>
      <c r="R744" s="530"/>
      <c r="S744" s="530"/>
      <c r="T744" s="530"/>
      <c r="U744" s="1620"/>
      <c r="V744" s="643"/>
      <c r="W744" s="365"/>
      <c r="X744" s="319"/>
      <c r="Y744" s="288"/>
      <c r="Z744" s="526"/>
      <c r="AA744" s="762" t="s">
        <v>167</v>
      </c>
      <c r="AB744" s="354">
        <v>5</v>
      </c>
      <c r="AC744" s="763" t="s">
        <v>168</v>
      </c>
      <c r="AD744" s="391">
        <f>ROUND(ROUND(ROUND(H728*P$728,0)*T740,0)*W743,0)-AB744</f>
        <v>118</v>
      </c>
      <c r="AE744" s="268"/>
    </row>
    <row r="745" spans="1:31" ht="17.100000000000001" customHeight="1">
      <c r="A745" s="243">
        <v>61</v>
      </c>
      <c r="B745" s="243">
        <v>9793</v>
      </c>
      <c r="C745" s="870" t="s">
        <v>9313</v>
      </c>
      <c r="D745" s="792"/>
      <c r="E745" s="792"/>
      <c r="F745" s="794"/>
      <c r="G745" s="528"/>
      <c r="H745" s="528"/>
      <c r="I745" s="794"/>
      <c r="J745" s="604"/>
      <c r="K745" s="605"/>
      <c r="L745" s="518"/>
      <c r="M745" s="799"/>
      <c r="N745" s="517"/>
      <c r="O745" s="517"/>
      <c r="P745" s="518"/>
      <c r="Q745" s="799"/>
      <c r="R745" s="643"/>
      <c r="S745" s="1644"/>
      <c r="T745" s="1644"/>
      <c r="U745" s="1620"/>
      <c r="V745" s="779"/>
      <c r="W745" s="780"/>
      <c r="X745" s="1684" t="s">
        <v>4700</v>
      </c>
      <c r="Y745" s="362" t="s">
        <v>163</v>
      </c>
      <c r="Z745" s="395">
        <v>0.85</v>
      </c>
      <c r="AA745" s="355"/>
      <c r="AB745" s="247"/>
      <c r="AC745" s="247"/>
      <c r="AD745" s="391">
        <f>ROUND(ROUND(ROUND(ROUND(H728*P$728,0)*T740,0)*W743,0)*Z745,0)</f>
        <v>105</v>
      </c>
      <c r="AE745" s="268"/>
    </row>
    <row r="746" spans="1:31" ht="17.100000000000001" customHeight="1">
      <c r="A746" s="243">
        <v>61</v>
      </c>
      <c r="B746" s="243">
        <v>9794</v>
      </c>
      <c r="C746" s="870" t="s">
        <v>9314</v>
      </c>
      <c r="D746" s="792"/>
      <c r="E746" s="792"/>
      <c r="F746" s="794"/>
      <c r="G746" s="528"/>
      <c r="H746" s="528"/>
      <c r="I746" s="794"/>
      <c r="J746" s="604"/>
      <c r="K746" s="605"/>
      <c r="L746" s="518"/>
      <c r="M746" s="799"/>
      <c r="N746" s="517"/>
      <c r="O746" s="517"/>
      <c r="P746" s="518"/>
      <c r="Q746" s="799"/>
      <c r="R746" s="643"/>
      <c r="S746" s="643"/>
      <c r="T746" s="643"/>
      <c r="U746" s="781"/>
      <c r="V746" s="537"/>
      <c r="W746" s="783"/>
      <c r="X746" s="1651"/>
      <c r="Y746" s="512"/>
      <c r="Z746" s="368"/>
      <c r="AA746" s="762" t="s">
        <v>167</v>
      </c>
      <c r="AB746" s="354">
        <v>5</v>
      </c>
      <c r="AC746" s="763" t="s">
        <v>168</v>
      </c>
      <c r="AD746" s="391">
        <f>ROUND(ROUND(ROUND(ROUND(H728*P$728,0)*T740,0)*W743,0)*Z745,0)-AB746</f>
        <v>100</v>
      </c>
      <c r="AE746" s="268"/>
    </row>
    <row r="747" spans="1:31" ht="17.100000000000001" customHeight="1">
      <c r="A747" s="243">
        <v>61</v>
      </c>
      <c r="B747" s="243">
        <v>9795</v>
      </c>
      <c r="C747" s="870" t="s">
        <v>9315</v>
      </c>
      <c r="D747" s="792"/>
      <c r="E747" s="792"/>
      <c r="F747" s="794"/>
      <c r="G747" s="528"/>
      <c r="H747" s="528"/>
      <c r="I747" s="794"/>
      <c r="J747" s="604"/>
      <c r="K747" s="605"/>
      <c r="L747" s="518"/>
      <c r="M747" s="799"/>
      <c r="N747" s="517"/>
      <c r="O747" s="517"/>
      <c r="P747" s="518"/>
      <c r="Q747" s="798"/>
      <c r="R747" s="643"/>
      <c r="S747" s="1646"/>
      <c r="T747" s="1647"/>
      <c r="U747" s="1580" t="s">
        <v>4708</v>
      </c>
      <c r="V747" s="643" t="s">
        <v>163</v>
      </c>
      <c r="W747" s="365">
        <v>0.85</v>
      </c>
      <c r="X747" s="523"/>
      <c r="Y747" s="524"/>
      <c r="Z747" s="642"/>
      <c r="AA747" s="247"/>
      <c r="AB747" s="247"/>
      <c r="AC747" s="247"/>
      <c r="AD747" s="391">
        <f>ROUND(ROUND(ROUND(H728*P$728,0)*T740,0)*W747,0)</f>
        <v>150</v>
      </c>
      <c r="AE747" s="268"/>
    </row>
    <row r="748" spans="1:31" ht="17.100000000000001" customHeight="1">
      <c r="A748" s="243">
        <v>61</v>
      </c>
      <c r="B748" s="243">
        <v>9796</v>
      </c>
      <c r="C748" s="870" t="s">
        <v>9316</v>
      </c>
      <c r="D748" s="792"/>
      <c r="E748" s="792"/>
      <c r="F748" s="794"/>
      <c r="G748" s="528"/>
      <c r="H748" s="528"/>
      <c r="I748" s="794"/>
      <c r="J748" s="604"/>
      <c r="K748" s="605"/>
      <c r="L748" s="518"/>
      <c r="M748" s="799"/>
      <c r="N748" s="517"/>
      <c r="O748" s="517"/>
      <c r="P748" s="518"/>
      <c r="Q748" s="798"/>
      <c r="R748" s="643"/>
      <c r="S748" s="365"/>
      <c r="T748" s="365"/>
      <c r="U748" s="1620"/>
      <c r="V748" s="643"/>
      <c r="W748" s="365"/>
      <c r="X748" s="516"/>
      <c r="Y748" s="288"/>
      <c r="Z748" s="526"/>
      <c r="AA748" s="762" t="s">
        <v>167</v>
      </c>
      <c r="AB748" s="354">
        <v>5</v>
      </c>
      <c r="AC748" s="763" t="s">
        <v>168</v>
      </c>
      <c r="AD748" s="391">
        <f>ROUND(ROUND(ROUND(H728*P$728,0)*T740,0)*W747,0)-AB748</f>
        <v>145</v>
      </c>
      <c r="AE748" s="268"/>
    </row>
    <row r="749" spans="1:31" ht="17.100000000000001" customHeight="1">
      <c r="A749" s="243">
        <v>61</v>
      </c>
      <c r="B749" s="243">
        <v>9797</v>
      </c>
      <c r="C749" s="870" t="s">
        <v>9317</v>
      </c>
      <c r="D749" s="792"/>
      <c r="E749" s="792"/>
      <c r="F749" s="794"/>
      <c r="G749" s="528"/>
      <c r="H749" s="528"/>
      <c r="I749" s="794"/>
      <c r="J749" s="604"/>
      <c r="K749" s="605"/>
      <c r="L749" s="518"/>
      <c r="M749" s="799"/>
      <c r="N749" s="517"/>
      <c r="O749" s="517"/>
      <c r="P749" s="518"/>
      <c r="Q749" s="799"/>
      <c r="R749" s="643"/>
      <c r="S749" s="365"/>
      <c r="T749" s="365"/>
      <c r="U749" s="1620"/>
      <c r="V749" s="779"/>
      <c r="W749" s="780"/>
      <c r="X749" s="1684" t="s">
        <v>4700</v>
      </c>
      <c r="Y749" s="362" t="s">
        <v>163</v>
      </c>
      <c r="Z749" s="395">
        <v>0.85</v>
      </c>
      <c r="AA749" s="355"/>
      <c r="AB749" s="247"/>
      <c r="AC749" s="247"/>
      <c r="AD749" s="391">
        <f>ROUND(ROUND(ROUND(ROUND(H728*P$728,0)*T740,0)*W747,0)*Z749,0)</f>
        <v>128</v>
      </c>
      <c r="AE749" s="268"/>
    </row>
    <row r="750" spans="1:31" ht="17.100000000000001" customHeight="1">
      <c r="A750" s="243">
        <v>61</v>
      </c>
      <c r="B750" s="243">
        <v>9798</v>
      </c>
      <c r="C750" s="870" t="s">
        <v>9318</v>
      </c>
      <c r="D750" s="792"/>
      <c r="E750" s="792"/>
      <c r="F750" s="794"/>
      <c r="G750" s="528"/>
      <c r="H750" s="528"/>
      <c r="I750" s="794"/>
      <c r="J750" s="604"/>
      <c r="K750" s="605"/>
      <c r="L750" s="518"/>
      <c r="M750" s="799"/>
      <c r="N750" s="517"/>
      <c r="O750" s="517"/>
      <c r="P750" s="518"/>
      <c r="Q750" s="798"/>
      <c r="R750" s="643"/>
      <c r="S750" s="643"/>
      <c r="T750" s="643"/>
      <c r="U750" s="1642"/>
      <c r="V750" s="537"/>
      <c r="W750" s="783"/>
      <c r="X750" s="1651"/>
      <c r="Y750" s="512"/>
      <c r="Z750" s="368"/>
      <c r="AA750" s="762" t="s">
        <v>167</v>
      </c>
      <c r="AB750" s="354">
        <v>5</v>
      </c>
      <c r="AC750" s="763" t="s">
        <v>168</v>
      </c>
      <c r="AD750" s="391">
        <f>ROUND(ROUND(ROUND(ROUND(H728*P$728,0)*T740,0)*W747,0)*Z749,0)-AB750</f>
        <v>123</v>
      </c>
      <c r="AE750" s="268"/>
    </row>
    <row r="751" spans="1:31" ht="17.100000000000001" customHeight="1">
      <c r="A751" s="243">
        <v>61</v>
      </c>
      <c r="B751" s="243">
        <v>9799</v>
      </c>
      <c r="C751" s="870" t="s">
        <v>9319</v>
      </c>
      <c r="D751" s="792"/>
      <c r="E751" s="792"/>
      <c r="F751" s="794"/>
      <c r="G751" s="528"/>
      <c r="H751" s="528"/>
      <c r="I751" s="794"/>
      <c r="J751" s="604"/>
      <c r="K751" s="605"/>
      <c r="L751" s="518"/>
      <c r="M751" s="799"/>
      <c r="N751" s="517"/>
      <c r="O751" s="517"/>
      <c r="P751" s="518"/>
      <c r="Q751" s="798"/>
      <c r="R751" s="1580" t="s">
        <v>165</v>
      </c>
      <c r="S751" s="775"/>
      <c r="T751" s="775"/>
      <c r="U751" s="359"/>
      <c r="V751" s="360"/>
      <c r="W751" s="361"/>
      <c r="X751" s="523"/>
      <c r="Y751" s="524"/>
      <c r="Z751" s="642"/>
      <c r="AA751" s="247"/>
      <c r="AB751" s="247"/>
      <c r="AC751" s="247"/>
      <c r="AD751" s="391">
        <f>ROUND(ROUND(H728*P$728,0)*T752,0)</f>
        <v>126</v>
      </c>
      <c r="AE751" s="268"/>
    </row>
    <row r="752" spans="1:31" ht="17.100000000000001" customHeight="1">
      <c r="A752" s="243">
        <v>61</v>
      </c>
      <c r="B752" s="243">
        <v>9800</v>
      </c>
      <c r="C752" s="870" t="s">
        <v>9320</v>
      </c>
      <c r="D752" s="792"/>
      <c r="E752" s="792"/>
      <c r="F752" s="794"/>
      <c r="G752" s="528"/>
      <c r="H752" s="528"/>
      <c r="I752" s="794"/>
      <c r="J752" s="604"/>
      <c r="K752" s="605"/>
      <c r="L752" s="518"/>
      <c r="M752" s="799"/>
      <c r="N752" s="517"/>
      <c r="O752" s="517"/>
      <c r="P752" s="518"/>
      <c r="Q752" s="797"/>
      <c r="R752" s="1620"/>
      <c r="S752" s="643" t="s">
        <v>163</v>
      </c>
      <c r="T752" s="365">
        <v>0.5</v>
      </c>
      <c r="U752" s="777"/>
      <c r="V752" s="639"/>
      <c r="W752" s="529"/>
      <c r="X752" s="319"/>
      <c r="Y752" s="517"/>
      <c r="Z752" s="526"/>
      <c r="AA752" s="762" t="s">
        <v>167</v>
      </c>
      <c r="AB752" s="354">
        <v>5</v>
      </c>
      <c r="AC752" s="763" t="s">
        <v>168</v>
      </c>
      <c r="AD752" s="391">
        <f>ROUND(ROUND(H728*P$728,0)*T752,0)-AB752</f>
        <v>121</v>
      </c>
      <c r="AE752" s="268"/>
    </row>
    <row r="753" spans="1:31" ht="17.100000000000001" customHeight="1">
      <c r="A753" s="243">
        <v>61</v>
      </c>
      <c r="B753" s="243">
        <v>9801</v>
      </c>
      <c r="C753" s="870" t="s">
        <v>9321</v>
      </c>
      <c r="D753" s="792"/>
      <c r="E753" s="792"/>
      <c r="F753" s="794"/>
      <c r="G753" s="528"/>
      <c r="H753" s="528"/>
      <c r="I753" s="794"/>
      <c r="J753" s="604"/>
      <c r="K753" s="605"/>
      <c r="L753" s="518"/>
      <c r="M753" s="799"/>
      <c r="N753" s="517"/>
      <c r="O753" s="517"/>
      <c r="P753" s="518"/>
      <c r="Q753" s="797"/>
      <c r="R753" s="1620"/>
      <c r="S753" s="530"/>
      <c r="T753" s="530"/>
      <c r="U753" s="777"/>
      <c r="V753" s="639"/>
      <c r="W753" s="529"/>
      <c r="X753" s="1684" t="s">
        <v>4700</v>
      </c>
      <c r="Y753" s="362" t="s">
        <v>163</v>
      </c>
      <c r="Z753" s="395">
        <v>0.85</v>
      </c>
      <c r="AA753" s="355"/>
      <c r="AB753" s="247"/>
      <c r="AC753" s="247"/>
      <c r="AD753" s="391">
        <f>ROUND(ROUND(ROUND(H728*P$728,0)*T752,0)*Z753,0)</f>
        <v>107</v>
      </c>
      <c r="AE753" s="268"/>
    </row>
    <row r="754" spans="1:31" ht="17.100000000000001" customHeight="1">
      <c r="A754" s="243">
        <v>61</v>
      </c>
      <c r="B754" s="243">
        <v>9802</v>
      </c>
      <c r="C754" s="870" t="s">
        <v>9322</v>
      </c>
      <c r="D754" s="792"/>
      <c r="E754" s="792"/>
      <c r="F754" s="794"/>
      <c r="G754" s="528"/>
      <c r="H754" s="528"/>
      <c r="I754" s="794"/>
      <c r="J754" s="604"/>
      <c r="K754" s="605"/>
      <c r="L754" s="518"/>
      <c r="M754" s="799"/>
      <c r="N754" s="517"/>
      <c r="O754" s="517"/>
      <c r="P754" s="518"/>
      <c r="Q754" s="797"/>
      <c r="R754" s="1620"/>
      <c r="S754" s="643"/>
      <c r="T754" s="643"/>
      <c r="U754" s="778"/>
      <c r="V754" s="525"/>
      <c r="W754" s="539"/>
      <c r="X754" s="1651"/>
      <c r="Y754" s="512"/>
      <c r="Z754" s="368"/>
      <c r="AA754" s="762" t="s">
        <v>167</v>
      </c>
      <c r="AB754" s="354">
        <v>5</v>
      </c>
      <c r="AC754" s="763" t="s">
        <v>168</v>
      </c>
      <c r="AD754" s="391">
        <f>ROUND(ROUND(ROUND(H728*P$728,0)*T752,0)*Z753,0)-AB754</f>
        <v>102</v>
      </c>
      <c r="AE754" s="268"/>
    </row>
    <row r="755" spans="1:31" ht="17.100000000000001" customHeight="1">
      <c r="A755" s="243">
        <v>61</v>
      </c>
      <c r="B755" s="243">
        <v>9803</v>
      </c>
      <c r="C755" s="870" t="s">
        <v>9323</v>
      </c>
      <c r="D755" s="792"/>
      <c r="E755" s="792"/>
      <c r="F755" s="794"/>
      <c r="G755" s="528"/>
      <c r="H755" s="528"/>
      <c r="I755" s="794"/>
      <c r="J755" s="604"/>
      <c r="K755" s="605"/>
      <c r="L755" s="518"/>
      <c r="M755" s="799"/>
      <c r="N755" s="517"/>
      <c r="O755" s="517"/>
      <c r="P755" s="518"/>
      <c r="Q755" s="798"/>
      <c r="R755" s="530"/>
      <c r="S755" s="530"/>
      <c r="T755" s="530"/>
      <c r="U755" s="1580" t="s">
        <v>4703</v>
      </c>
      <c r="V755" s="362" t="s">
        <v>163</v>
      </c>
      <c r="W755" s="356">
        <v>0.7</v>
      </c>
      <c r="X755" s="523"/>
      <c r="Y755" s="524"/>
      <c r="Z755" s="642"/>
      <c r="AA755" s="247"/>
      <c r="AB755" s="247"/>
      <c r="AC755" s="247"/>
      <c r="AD755" s="391">
        <f>ROUND(ROUND(ROUND(H728*P$728,0)*T752,0)*W755,0)</f>
        <v>88</v>
      </c>
      <c r="AE755" s="268"/>
    </row>
    <row r="756" spans="1:31" ht="17.100000000000001" customHeight="1">
      <c r="A756" s="243">
        <v>61</v>
      </c>
      <c r="B756" s="243">
        <v>9804</v>
      </c>
      <c r="C756" s="870" t="s">
        <v>9324</v>
      </c>
      <c r="D756" s="792"/>
      <c r="E756" s="792"/>
      <c r="F756" s="794"/>
      <c r="G756" s="528"/>
      <c r="H756" s="528"/>
      <c r="I756" s="794"/>
      <c r="J756" s="604"/>
      <c r="K756" s="605"/>
      <c r="L756" s="518"/>
      <c r="M756" s="799"/>
      <c r="N756" s="517"/>
      <c r="O756" s="517"/>
      <c r="P756" s="518"/>
      <c r="Q756" s="798"/>
      <c r="R756" s="530"/>
      <c r="S756" s="530"/>
      <c r="T756" s="530"/>
      <c r="U756" s="1620"/>
      <c r="V756" s="643"/>
      <c r="W756" s="365"/>
      <c r="X756" s="319"/>
      <c r="Y756" s="288"/>
      <c r="Z756" s="526"/>
      <c r="AA756" s="762" t="s">
        <v>167</v>
      </c>
      <c r="AB756" s="354">
        <v>5</v>
      </c>
      <c r="AC756" s="763" t="s">
        <v>168</v>
      </c>
      <c r="AD756" s="391">
        <f>ROUND(ROUND(ROUND(H728*P$728,0)*T752,0)*W755,0)-AB756</f>
        <v>83</v>
      </c>
      <c r="AE756" s="268"/>
    </row>
    <row r="757" spans="1:31" ht="17.100000000000001" customHeight="1">
      <c r="A757" s="243">
        <v>61</v>
      </c>
      <c r="B757" s="243">
        <v>9805</v>
      </c>
      <c r="C757" s="870" t="s">
        <v>9325</v>
      </c>
      <c r="D757" s="792"/>
      <c r="E757" s="792"/>
      <c r="F757" s="794"/>
      <c r="G757" s="528"/>
      <c r="H757" s="528"/>
      <c r="I757" s="794"/>
      <c r="J757" s="604"/>
      <c r="K757" s="605"/>
      <c r="L757" s="518"/>
      <c r="M757" s="799"/>
      <c r="N757" s="517"/>
      <c r="O757" s="517"/>
      <c r="P757" s="518"/>
      <c r="Q757" s="799"/>
      <c r="R757" s="643"/>
      <c r="S757" s="1644"/>
      <c r="T757" s="1644"/>
      <c r="U757" s="1620"/>
      <c r="V757" s="779"/>
      <c r="W757" s="780"/>
      <c r="X757" s="1684" t="s">
        <v>4700</v>
      </c>
      <c r="Y757" s="362" t="s">
        <v>163</v>
      </c>
      <c r="Z757" s="395">
        <v>0.85</v>
      </c>
      <c r="AA757" s="355"/>
      <c r="AB757" s="247"/>
      <c r="AC757" s="247"/>
      <c r="AD757" s="391">
        <f>ROUND(ROUND(ROUND(ROUND(H728*P$728,0)*T752,0)*W755,0)*Z757,0)</f>
        <v>75</v>
      </c>
      <c r="AE757" s="268"/>
    </row>
    <row r="758" spans="1:31" ht="17.100000000000001" customHeight="1">
      <c r="A758" s="243">
        <v>61</v>
      </c>
      <c r="B758" s="243">
        <v>9806</v>
      </c>
      <c r="C758" s="870" t="s">
        <v>9326</v>
      </c>
      <c r="D758" s="792"/>
      <c r="E758" s="792"/>
      <c r="F758" s="794"/>
      <c r="G758" s="528"/>
      <c r="H758" s="528"/>
      <c r="I758" s="794"/>
      <c r="J758" s="604"/>
      <c r="K758" s="605"/>
      <c r="L758" s="518"/>
      <c r="M758" s="799"/>
      <c r="N758" s="517"/>
      <c r="O758" s="517"/>
      <c r="P758" s="518"/>
      <c r="Q758" s="799"/>
      <c r="R758" s="643"/>
      <c r="S758" s="643"/>
      <c r="T758" s="643"/>
      <c r="U758" s="781"/>
      <c r="V758" s="537"/>
      <c r="W758" s="783"/>
      <c r="X758" s="1651"/>
      <c r="Y758" s="512"/>
      <c r="Z758" s="368"/>
      <c r="AA758" s="762" t="s">
        <v>167</v>
      </c>
      <c r="AB758" s="354">
        <v>5</v>
      </c>
      <c r="AC758" s="763" t="s">
        <v>168</v>
      </c>
      <c r="AD758" s="391">
        <f>ROUND(ROUND(ROUND(ROUND(H728*P$728,0)*T752,0)*W755,0)*Z757,0)-AB758</f>
        <v>70</v>
      </c>
      <c r="AE758" s="268"/>
    </row>
    <row r="759" spans="1:31" ht="17.100000000000001" customHeight="1">
      <c r="A759" s="243">
        <v>61</v>
      </c>
      <c r="B759" s="243">
        <v>9807</v>
      </c>
      <c r="C759" s="870" t="s">
        <v>9327</v>
      </c>
      <c r="D759" s="792"/>
      <c r="E759" s="792"/>
      <c r="F759" s="794"/>
      <c r="G759" s="528"/>
      <c r="H759" s="528"/>
      <c r="I759" s="794"/>
      <c r="J759" s="604"/>
      <c r="K759" s="605"/>
      <c r="L759" s="518"/>
      <c r="M759" s="799"/>
      <c r="N759" s="516"/>
      <c r="O759" s="517"/>
      <c r="P759" s="518"/>
      <c r="Q759" s="798"/>
      <c r="R759" s="643"/>
      <c r="S759" s="1646"/>
      <c r="T759" s="1647"/>
      <c r="U759" s="1580" t="s">
        <v>4708</v>
      </c>
      <c r="V759" s="643" t="s">
        <v>163</v>
      </c>
      <c r="W759" s="365">
        <v>0.85</v>
      </c>
      <c r="X759" s="523"/>
      <c r="Y759" s="524"/>
      <c r="Z759" s="642"/>
      <c r="AA759" s="247"/>
      <c r="AB759" s="247"/>
      <c r="AC759" s="247"/>
      <c r="AD759" s="391">
        <f>ROUND(ROUND(ROUND(H728*P$728,0)*T752,0)*W759,0)</f>
        <v>107</v>
      </c>
      <c r="AE759" s="268"/>
    </row>
    <row r="760" spans="1:31" ht="17.100000000000001" customHeight="1">
      <c r="A760" s="243">
        <v>61</v>
      </c>
      <c r="B760" s="243">
        <v>9808</v>
      </c>
      <c r="C760" s="870" t="s">
        <v>9328</v>
      </c>
      <c r="D760" s="792"/>
      <c r="E760" s="792"/>
      <c r="F760" s="794"/>
      <c r="G760" s="528"/>
      <c r="H760" s="528"/>
      <c r="I760" s="794"/>
      <c r="J760" s="604"/>
      <c r="K760" s="605"/>
      <c r="L760" s="518"/>
      <c r="M760" s="799"/>
      <c r="N760" s="516"/>
      <c r="O760" s="517"/>
      <c r="P760" s="518"/>
      <c r="Q760" s="798"/>
      <c r="R760" s="643"/>
      <c r="S760" s="365"/>
      <c r="T760" s="365"/>
      <c r="U760" s="1620"/>
      <c r="V760" s="643"/>
      <c r="W760" s="365"/>
      <c r="X760" s="516"/>
      <c r="Y760" s="288"/>
      <c r="Z760" s="526"/>
      <c r="AA760" s="762" t="s">
        <v>167</v>
      </c>
      <c r="AB760" s="354">
        <v>5</v>
      </c>
      <c r="AC760" s="763" t="s">
        <v>168</v>
      </c>
      <c r="AD760" s="391">
        <f>ROUND(ROUND(ROUND(H728*P$728,0)*T752,0)*W759,0)-AB760</f>
        <v>102</v>
      </c>
      <c r="AE760" s="268"/>
    </row>
    <row r="761" spans="1:31" ht="17.100000000000001" customHeight="1">
      <c r="A761" s="243">
        <v>61</v>
      </c>
      <c r="B761" s="243">
        <v>9809</v>
      </c>
      <c r="C761" s="870" t="s">
        <v>9329</v>
      </c>
      <c r="D761" s="792"/>
      <c r="E761" s="792"/>
      <c r="F761" s="794"/>
      <c r="G761" s="528"/>
      <c r="H761" s="528"/>
      <c r="I761" s="794"/>
      <c r="J761" s="604"/>
      <c r="K761" s="605"/>
      <c r="L761" s="518"/>
      <c r="M761" s="799"/>
      <c r="N761" s="516"/>
      <c r="O761" s="517"/>
      <c r="P761" s="518"/>
      <c r="Q761" s="799"/>
      <c r="R761" s="643"/>
      <c r="S761" s="365"/>
      <c r="T761" s="365"/>
      <c r="U761" s="1620"/>
      <c r="V761" s="779"/>
      <c r="W761" s="780"/>
      <c r="X761" s="1684" t="s">
        <v>4700</v>
      </c>
      <c r="Y761" s="362" t="s">
        <v>163</v>
      </c>
      <c r="Z761" s="395">
        <v>0.85</v>
      </c>
      <c r="AA761" s="355"/>
      <c r="AB761" s="247"/>
      <c r="AC761" s="247"/>
      <c r="AD761" s="391">
        <f>ROUND(ROUND(ROUND(ROUND(H728*P$728,0)*T752,0)*W759,0)*Z761,0)</f>
        <v>91</v>
      </c>
      <c r="AE761" s="268"/>
    </row>
    <row r="762" spans="1:31" ht="17.100000000000001" customHeight="1">
      <c r="A762" s="243">
        <v>61</v>
      </c>
      <c r="B762" s="243">
        <v>9810</v>
      </c>
      <c r="C762" s="870" t="s">
        <v>9330</v>
      </c>
      <c r="D762" s="792"/>
      <c r="E762" s="792"/>
      <c r="F762" s="794"/>
      <c r="G762" s="528"/>
      <c r="H762" s="528"/>
      <c r="I762" s="794"/>
      <c r="J762" s="604"/>
      <c r="K762" s="605"/>
      <c r="L762" s="518"/>
      <c r="M762" s="799"/>
      <c r="N762" s="319"/>
      <c r="O762" s="288"/>
      <c r="P762" s="526"/>
      <c r="Q762" s="506"/>
      <c r="R762" s="788"/>
      <c r="S762" s="512"/>
      <c r="T762" s="789"/>
      <c r="U762" s="1642"/>
      <c r="V762" s="537"/>
      <c r="W762" s="783"/>
      <c r="X762" s="1651"/>
      <c r="Y762" s="512"/>
      <c r="Z762" s="368"/>
      <c r="AA762" s="762" t="s">
        <v>167</v>
      </c>
      <c r="AB762" s="354">
        <v>5</v>
      </c>
      <c r="AC762" s="763" t="s">
        <v>168</v>
      </c>
      <c r="AD762" s="391">
        <f>ROUND(ROUND(ROUND(ROUND(H728*P$728,0)*T752,0)*W759,0)*Z761,0)-AB762</f>
        <v>86</v>
      </c>
      <c r="AE762" s="268"/>
    </row>
    <row r="763" spans="1:31" ht="17.100000000000001" customHeight="1">
      <c r="A763" s="243">
        <v>61</v>
      </c>
      <c r="B763" s="243">
        <v>9811</v>
      </c>
      <c r="C763" s="870" t="s">
        <v>9331</v>
      </c>
      <c r="D763" s="792"/>
      <c r="E763" s="792"/>
      <c r="F763" s="522"/>
      <c r="G763" s="528"/>
      <c r="H763" s="528"/>
      <c r="I763" s="794"/>
      <c r="J763" s="604"/>
      <c r="K763" s="605"/>
      <c r="L763" s="518"/>
      <c r="M763" s="799"/>
      <c r="N763" s="1687" t="s">
        <v>165</v>
      </c>
      <c r="O763" s="888"/>
      <c r="P763" s="889"/>
      <c r="Q763" s="516"/>
      <c r="R763" s="517"/>
      <c r="S763" s="517"/>
      <c r="T763" s="517"/>
      <c r="U763" s="777"/>
      <c r="V763" s="529"/>
      <c r="W763" s="517"/>
      <c r="X763" s="523"/>
      <c r="Y763" s="524"/>
      <c r="Z763" s="642"/>
      <c r="AA763" s="247"/>
      <c r="AB763" s="247"/>
      <c r="AC763" s="247"/>
      <c r="AD763" s="391">
        <f>ROUND(ROUND(H728*P$764,0),0)</f>
        <v>180</v>
      </c>
      <c r="AE763" s="268"/>
    </row>
    <row r="764" spans="1:31" ht="17.100000000000001" customHeight="1">
      <c r="A764" s="243">
        <v>61</v>
      </c>
      <c r="B764" s="243">
        <v>9812</v>
      </c>
      <c r="C764" s="870" t="s">
        <v>9332</v>
      </c>
      <c r="D764" s="792"/>
      <c r="E764" s="792"/>
      <c r="F764" s="522"/>
      <c r="G764" s="521"/>
      <c r="H764" s="639"/>
      <c r="I764" s="517"/>
      <c r="J764" s="604"/>
      <c r="K764" s="605"/>
      <c r="L764" s="518"/>
      <c r="M764" s="799"/>
      <c r="N764" s="1688"/>
      <c r="O764" s="643" t="s">
        <v>163</v>
      </c>
      <c r="P764" s="365">
        <v>0.5</v>
      </c>
      <c r="Q764" s="516"/>
      <c r="R764" s="517"/>
      <c r="S764" s="517"/>
      <c r="T764" s="517"/>
      <c r="U764" s="777"/>
      <c r="V764" s="529"/>
      <c r="W764" s="517"/>
      <c r="X764" s="319"/>
      <c r="Y764" s="517"/>
      <c r="Z764" s="526"/>
      <c r="AA764" s="762" t="s">
        <v>167</v>
      </c>
      <c r="AB764" s="354">
        <v>5</v>
      </c>
      <c r="AC764" s="763" t="s">
        <v>168</v>
      </c>
      <c r="AD764" s="391">
        <f>ROUND(ROUND(H728*P$764,0),0)-AB764</f>
        <v>175</v>
      </c>
      <c r="AE764" s="268"/>
    </row>
    <row r="765" spans="1:31" ht="17.100000000000001" customHeight="1">
      <c r="A765" s="243">
        <v>61</v>
      </c>
      <c r="B765" s="243">
        <v>9813</v>
      </c>
      <c r="C765" s="870" t="s">
        <v>9333</v>
      </c>
      <c r="D765" s="792"/>
      <c r="E765" s="792"/>
      <c r="F765" s="522"/>
      <c r="G765" s="521"/>
      <c r="H765" s="521"/>
      <c r="I765" s="522"/>
      <c r="J765" s="604"/>
      <c r="K765" s="605"/>
      <c r="L765" s="518"/>
      <c r="M765" s="799"/>
      <c r="N765" s="1688"/>
      <c r="O765" s="517"/>
      <c r="P765" s="518"/>
      <c r="Q765" s="516"/>
      <c r="R765" s="517"/>
      <c r="S765" s="517"/>
      <c r="T765" s="517"/>
      <c r="U765" s="777"/>
      <c r="V765" s="529"/>
      <c r="W765" s="518"/>
      <c r="X765" s="1684" t="s">
        <v>4700</v>
      </c>
      <c r="Y765" s="362" t="s">
        <v>163</v>
      </c>
      <c r="Z765" s="395">
        <v>0.85</v>
      </c>
      <c r="AA765" s="355"/>
      <c r="AB765" s="247"/>
      <c r="AC765" s="247"/>
      <c r="AD765" s="391">
        <f>ROUND(ROUND(H728*P$764,0)*Z765,0)</f>
        <v>153</v>
      </c>
      <c r="AE765" s="268"/>
    </row>
    <row r="766" spans="1:31" ht="17.100000000000001" customHeight="1">
      <c r="A766" s="243">
        <v>61</v>
      </c>
      <c r="B766" s="243">
        <v>9814</v>
      </c>
      <c r="C766" s="870" t="s">
        <v>9334</v>
      </c>
      <c r="D766" s="792"/>
      <c r="E766" s="792"/>
      <c r="F766" s="522"/>
      <c r="G766" s="521"/>
      <c r="H766" s="521"/>
      <c r="I766" s="521"/>
      <c r="J766" s="604"/>
      <c r="K766" s="605"/>
      <c r="L766" s="518"/>
      <c r="M766" s="799"/>
      <c r="N766" s="1688"/>
      <c r="O766" s="517"/>
      <c r="P766" s="518"/>
      <c r="Q766" s="516"/>
      <c r="R766" s="517"/>
      <c r="S766" s="517"/>
      <c r="T766" s="517"/>
      <c r="U766" s="778"/>
      <c r="V766" s="539"/>
      <c r="W766" s="526"/>
      <c r="X766" s="1651"/>
      <c r="Y766" s="512"/>
      <c r="Z766" s="368"/>
      <c r="AA766" s="762" t="s">
        <v>167</v>
      </c>
      <c r="AB766" s="354">
        <v>5</v>
      </c>
      <c r="AC766" s="763" t="s">
        <v>168</v>
      </c>
      <c r="AD766" s="391">
        <f>ROUND(ROUND(H728*P$764,0)*Z765,0)-AB766</f>
        <v>148</v>
      </c>
      <c r="AE766" s="268"/>
    </row>
    <row r="767" spans="1:31" ht="17.100000000000001" customHeight="1">
      <c r="A767" s="243">
        <v>61</v>
      </c>
      <c r="B767" s="243">
        <v>9815</v>
      </c>
      <c r="C767" s="870" t="s">
        <v>9335</v>
      </c>
      <c r="D767" s="792"/>
      <c r="E767" s="792"/>
      <c r="F767" s="794"/>
      <c r="G767" s="528"/>
      <c r="H767" s="517"/>
      <c r="I767" s="538"/>
      <c r="J767" s="604"/>
      <c r="K767" s="605"/>
      <c r="L767" s="518"/>
      <c r="M767" s="799"/>
      <c r="N767" s="517"/>
      <c r="O767" s="517"/>
      <c r="P767" s="518"/>
      <c r="Q767" s="516"/>
      <c r="R767" s="517"/>
      <c r="S767" s="517"/>
      <c r="T767" s="517"/>
      <c r="U767" s="1580" t="s">
        <v>4703</v>
      </c>
      <c r="V767" s="362" t="s">
        <v>163</v>
      </c>
      <c r="W767" s="356">
        <v>0.7</v>
      </c>
      <c r="X767" s="523"/>
      <c r="Y767" s="524"/>
      <c r="Z767" s="642"/>
      <c r="AA767" s="247"/>
      <c r="AB767" s="247"/>
      <c r="AC767" s="247"/>
      <c r="AD767" s="391">
        <f>ROUND(ROUND(H728*P$764,0)*W767,0)</f>
        <v>126</v>
      </c>
      <c r="AE767" s="268"/>
    </row>
    <row r="768" spans="1:31" ht="17.100000000000001" customHeight="1">
      <c r="A768" s="243">
        <v>61</v>
      </c>
      <c r="B768" s="243">
        <v>9816</v>
      </c>
      <c r="C768" s="870" t="s">
        <v>9336</v>
      </c>
      <c r="D768" s="792"/>
      <c r="E768" s="792"/>
      <c r="F768" s="794"/>
      <c r="G768" s="528"/>
      <c r="H768" s="517"/>
      <c r="I768" s="538"/>
      <c r="J768" s="604"/>
      <c r="K768" s="605"/>
      <c r="L768" s="518"/>
      <c r="M768" s="799"/>
      <c r="N768" s="517"/>
      <c r="O768" s="517"/>
      <c r="P768" s="518"/>
      <c r="Q768" s="516"/>
      <c r="R768" s="517"/>
      <c r="S768" s="517"/>
      <c r="T768" s="517"/>
      <c r="U768" s="1620"/>
      <c r="V768" s="643"/>
      <c r="W768" s="365"/>
      <c r="X768" s="319"/>
      <c r="Y768" s="288"/>
      <c r="Z768" s="526"/>
      <c r="AA768" s="762" t="s">
        <v>167</v>
      </c>
      <c r="AB768" s="354">
        <v>5</v>
      </c>
      <c r="AC768" s="763" t="s">
        <v>168</v>
      </c>
      <c r="AD768" s="391">
        <f>ROUND(ROUND(H728*P$764,0)*W767,0)-AB768</f>
        <v>121</v>
      </c>
      <c r="AE768" s="268"/>
    </row>
    <row r="769" spans="1:31" ht="17.100000000000001" customHeight="1">
      <c r="A769" s="243">
        <v>61</v>
      </c>
      <c r="B769" s="243">
        <v>9817</v>
      </c>
      <c r="C769" s="870" t="s">
        <v>9337</v>
      </c>
      <c r="D769" s="792"/>
      <c r="E769" s="792"/>
      <c r="F769" s="795"/>
      <c r="G769" s="796"/>
      <c r="H769" s="517"/>
      <c r="I769" s="538"/>
      <c r="J769" s="604"/>
      <c r="K769" s="605"/>
      <c r="L769" s="518"/>
      <c r="M769" s="799"/>
      <c r="N769" s="517"/>
      <c r="O769" s="517"/>
      <c r="P769" s="518"/>
      <c r="Q769" s="516"/>
      <c r="R769" s="517"/>
      <c r="S769" s="517"/>
      <c r="T769" s="517"/>
      <c r="U769" s="1620"/>
      <c r="V769" s="779"/>
      <c r="W769" s="780"/>
      <c r="X769" s="1684" t="s">
        <v>4700</v>
      </c>
      <c r="Y769" s="362" t="s">
        <v>163</v>
      </c>
      <c r="Z769" s="395">
        <v>0.85</v>
      </c>
      <c r="AA769" s="355"/>
      <c r="AB769" s="247"/>
      <c r="AC769" s="247"/>
      <c r="AD769" s="391">
        <f>ROUND(ROUND(ROUND(H728*P$764,0)*W767,0)*Z769,0)</f>
        <v>107</v>
      </c>
      <c r="AE769" s="268"/>
    </row>
    <row r="770" spans="1:31" ht="17.100000000000001" customHeight="1">
      <c r="A770" s="243">
        <v>61</v>
      </c>
      <c r="B770" s="243">
        <v>9818</v>
      </c>
      <c r="C770" s="870" t="s">
        <v>9338</v>
      </c>
      <c r="D770" s="792"/>
      <c r="E770" s="793"/>
      <c r="F770" s="795"/>
      <c r="G770" s="796"/>
      <c r="H770" s="517"/>
      <c r="I770" s="538"/>
      <c r="J770" s="604"/>
      <c r="K770" s="605"/>
      <c r="L770" s="518"/>
      <c r="M770" s="799"/>
      <c r="N770" s="517"/>
      <c r="O770" s="517"/>
      <c r="P770" s="518"/>
      <c r="Q770" s="516"/>
      <c r="R770" s="517"/>
      <c r="S770" s="517"/>
      <c r="T770" s="517"/>
      <c r="U770" s="781"/>
      <c r="V770" s="537"/>
      <c r="W770" s="783"/>
      <c r="X770" s="1651"/>
      <c r="Y770" s="512"/>
      <c r="Z770" s="368"/>
      <c r="AA770" s="762" t="s">
        <v>167</v>
      </c>
      <c r="AB770" s="354">
        <v>5</v>
      </c>
      <c r="AC770" s="763" t="s">
        <v>168</v>
      </c>
      <c r="AD770" s="391">
        <f>ROUND(ROUND(ROUND(H728*P$764,0)*W767,0)*Z769,0)-AB770</f>
        <v>102</v>
      </c>
      <c r="AE770" s="268"/>
    </row>
    <row r="771" spans="1:31" ht="17.100000000000001" customHeight="1">
      <c r="A771" s="243">
        <v>61</v>
      </c>
      <c r="B771" s="243">
        <v>9819</v>
      </c>
      <c r="C771" s="870" t="s">
        <v>9339</v>
      </c>
      <c r="D771" s="792"/>
      <c r="E771" s="793"/>
      <c r="F771" s="795"/>
      <c r="G771" s="796"/>
      <c r="H771" s="517"/>
      <c r="I771" s="538"/>
      <c r="J771" s="604"/>
      <c r="K771" s="605"/>
      <c r="L771" s="518"/>
      <c r="M771" s="799"/>
      <c r="N771" s="517"/>
      <c r="O771" s="517"/>
      <c r="P771" s="518"/>
      <c r="Q771" s="516"/>
      <c r="R771" s="517"/>
      <c r="S771" s="517"/>
      <c r="T771" s="518"/>
      <c r="U771" s="1580" t="s">
        <v>4708</v>
      </c>
      <c r="V771" s="643" t="s">
        <v>163</v>
      </c>
      <c r="W771" s="365">
        <v>0.85</v>
      </c>
      <c r="X771" s="523"/>
      <c r="Y771" s="524"/>
      <c r="Z771" s="642"/>
      <c r="AA771" s="247"/>
      <c r="AB771" s="247"/>
      <c r="AC771" s="247"/>
      <c r="AD771" s="391">
        <f>ROUND(ROUND(H728*P$764,0)*W771,0)</f>
        <v>153</v>
      </c>
      <c r="AE771" s="268"/>
    </row>
    <row r="772" spans="1:31" ht="17.100000000000001" customHeight="1">
      <c r="A772" s="243">
        <v>61</v>
      </c>
      <c r="B772" s="243">
        <v>9820</v>
      </c>
      <c r="C772" s="870" t="s">
        <v>9340</v>
      </c>
      <c r="D772" s="792"/>
      <c r="E772" s="793"/>
      <c r="F772" s="795"/>
      <c r="G772" s="796"/>
      <c r="H772" s="517"/>
      <c r="I772" s="538"/>
      <c r="J772" s="604"/>
      <c r="K772" s="605"/>
      <c r="L772" s="518"/>
      <c r="M772" s="799"/>
      <c r="N772" s="517"/>
      <c r="O772" s="517"/>
      <c r="P772" s="518"/>
      <c r="Q772" s="516"/>
      <c r="R772" s="517"/>
      <c r="S772" s="517"/>
      <c r="T772" s="517"/>
      <c r="U772" s="1620"/>
      <c r="V772" s="643"/>
      <c r="W772" s="365"/>
      <c r="X772" s="516"/>
      <c r="Y772" s="288"/>
      <c r="Z772" s="526"/>
      <c r="AA772" s="762" t="s">
        <v>167</v>
      </c>
      <c r="AB772" s="354">
        <v>5</v>
      </c>
      <c r="AC772" s="763" t="s">
        <v>168</v>
      </c>
      <c r="AD772" s="391">
        <f>ROUND(ROUND(H728*P$764,0)*W771,0)-AB772</f>
        <v>148</v>
      </c>
      <c r="AE772" s="268"/>
    </row>
    <row r="773" spans="1:31" ht="17.100000000000001" customHeight="1">
      <c r="A773" s="243">
        <v>61</v>
      </c>
      <c r="B773" s="243">
        <v>9821</v>
      </c>
      <c r="C773" s="870" t="s">
        <v>9341</v>
      </c>
      <c r="D773" s="792"/>
      <c r="E773" s="793"/>
      <c r="F773" s="794"/>
      <c r="G773" s="528"/>
      <c r="H773" s="528"/>
      <c r="I773" s="794"/>
      <c r="J773" s="604"/>
      <c r="K773" s="605"/>
      <c r="L773" s="518"/>
      <c r="M773" s="799"/>
      <c r="N773" s="517"/>
      <c r="O773" s="517"/>
      <c r="P773" s="518"/>
      <c r="Q773" s="516"/>
      <c r="R773" s="517"/>
      <c r="S773" s="517"/>
      <c r="T773" s="517"/>
      <c r="U773" s="1620"/>
      <c r="V773" s="779"/>
      <c r="W773" s="780"/>
      <c r="X773" s="1684" t="s">
        <v>4700</v>
      </c>
      <c r="Y773" s="362" t="s">
        <v>163</v>
      </c>
      <c r="Z773" s="395">
        <v>0.85</v>
      </c>
      <c r="AA773" s="355"/>
      <c r="AB773" s="247"/>
      <c r="AC773" s="247"/>
      <c r="AD773" s="391">
        <f>ROUND(ROUND(ROUND(H728*P$764,0)*W771,0)*Z773,0)</f>
        <v>130</v>
      </c>
      <c r="AE773" s="268"/>
    </row>
    <row r="774" spans="1:31" ht="17.100000000000001" customHeight="1">
      <c r="A774" s="243">
        <v>61</v>
      </c>
      <c r="B774" s="243">
        <v>9822</v>
      </c>
      <c r="C774" s="870" t="s">
        <v>9342</v>
      </c>
      <c r="D774" s="792"/>
      <c r="E774" s="793"/>
      <c r="F774" s="794"/>
      <c r="G774" s="528"/>
      <c r="H774" s="528"/>
      <c r="I774" s="794"/>
      <c r="J774" s="604"/>
      <c r="K774" s="605"/>
      <c r="L774" s="518"/>
      <c r="M774" s="799"/>
      <c r="N774" s="517"/>
      <c r="O774" s="517"/>
      <c r="P774" s="518"/>
      <c r="Q774" s="319"/>
      <c r="R774" s="288"/>
      <c r="S774" s="288"/>
      <c r="T774" s="288"/>
      <c r="U774" s="1642"/>
      <c r="V774" s="537"/>
      <c r="W774" s="783"/>
      <c r="X774" s="1651"/>
      <c r="Y774" s="512"/>
      <c r="Z774" s="368"/>
      <c r="AA774" s="762" t="s">
        <v>167</v>
      </c>
      <c r="AB774" s="354">
        <v>5</v>
      </c>
      <c r="AC774" s="763" t="s">
        <v>168</v>
      </c>
      <c r="AD774" s="391">
        <f>ROUND(ROUND(ROUND(H728*P$764,0)*W771,0)*Z773,0)-AB774</f>
        <v>125</v>
      </c>
      <c r="AE774" s="268"/>
    </row>
    <row r="775" spans="1:31" ht="17.100000000000001" customHeight="1">
      <c r="A775" s="243">
        <v>61</v>
      </c>
      <c r="B775" s="243">
        <v>9823</v>
      </c>
      <c r="C775" s="870" t="s">
        <v>9343</v>
      </c>
      <c r="D775" s="792"/>
      <c r="E775" s="792"/>
      <c r="F775" s="794"/>
      <c r="G775" s="528"/>
      <c r="H775" s="528"/>
      <c r="I775" s="794"/>
      <c r="J775" s="604"/>
      <c r="K775" s="605"/>
      <c r="L775" s="518"/>
      <c r="M775" s="799"/>
      <c r="N775" s="517"/>
      <c r="O775" s="517"/>
      <c r="P775" s="518"/>
      <c r="Q775" s="1536" t="s">
        <v>4713</v>
      </c>
      <c r="R775" s="1580" t="s">
        <v>162</v>
      </c>
      <c r="S775" s="775"/>
      <c r="T775" s="775"/>
      <c r="U775" s="359"/>
      <c r="V775" s="360"/>
      <c r="W775" s="361"/>
      <c r="X775" s="523"/>
      <c r="Y775" s="524"/>
      <c r="Z775" s="642"/>
      <c r="AA775" s="247"/>
      <c r="AB775" s="247"/>
      <c r="AC775" s="247"/>
      <c r="AD775" s="391">
        <f>ROUND(ROUND(H728*P$764,0)*T776,0)</f>
        <v>126</v>
      </c>
      <c r="AE775" s="268"/>
    </row>
    <row r="776" spans="1:31" ht="17.100000000000001" customHeight="1">
      <c r="A776" s="243">
        <v>61</v>
      </c>
      <c r="B776" s="243">
        <v>9824</v>
      </c>
      <c r="C776" s="870" t="s">
        <v>9344</v>
      </c>
      <c r="D776" s="792"/>
      <c r="E776" s="792"/>
      <c r="F776" s="794"/>
      <c r="G776" s="528"/>
      <c r="H776" s="528"/>
      <c r="I776" s="794"/>
      <c r="J776" s="604"/>
      <c r="K776" s="605"/>
      <c r="L776" s="518"/>
      <c r="M776" s="799"/>
      <c r="N776" s="517"/>
      <c r="O776" s="517"/>
      <c r="P776" s="518"/>
      <c r="Q776" s="1648"/>
      <c r="R776" s="1620"/>
      <c r="S776" s="643" t="s">
        <v>163</v>
      </c>
      <c r="T776" s="365">
        <v>0.7</v>
      </c>
      <c r="U776" s="777"/>
      <c r="V776" s="639"/>
      <c r="W776" s="529"/>
      <c r="X776" s="319"/>
      <c r="Y776" s="517"/>
      <c r="Z776" s="526"/>
      <c r="AA776" s="762" t="s">
        <v>167</v>
      </c>
      <c r="AB776" s="354">
        <v>5</v>
      </c>
      <c r="AC776" s="763" t="s">
        <v>168</v>
      </c>
      <c r="AD776" s="391">
        <f>ROUND(ROUND(H728*P$764,0)*T776,0)-AB776</f>
        <v>121</v>
      </c>
      <c r="AE776" s="268"/>
    </row>
    <row r="777" spans="1:31" ht="17.100000000000001" customHeight="1">
      <c r="A777" s="243">
        <v>61</v>
      </c>
      <c r="B777" s="243">
        <v>9825</v>
      </c>
      <c r="C777" s="870" t="s">
        <v>9345</v>
      </c>
      <c r="D777" s="792"/>
      <c r="E777" s="792"/>
      <c r="F777" s="794"/>
      <c r="G777" s="528"/>
      <c r="H777" s="528"/>
      <c r="I777" s="794"/>
      <c r="J777" s="604"/>
      <c r="K777" s="605"/>
      <c r="L777" s="518"/>
      <c r="M777" s="799"/>
      <c r="N777" s="517"/>
      <c r="O777" s="517"/>
      <c r="P777" s="518"/>
      <c r="Q777" s="1648"/>
      <c r="R777" s="1620"/>
      <c r="S777" s="530"/>
      <c r="T777" s="530"/>
      <c r="U777" s="777"/>
      <c r="V777" s="639"/>
      <c r="W777" s="529"/>
      <c r="X777" s="1684" t="s">
        <v>4700</v>
      </c>
      <c r="Y777" s="362" t="s">
        <v>163</v>
      </c>
      <c r="Z777" s="395">
        <v>0.85</v>
      </c>
      <c r="AA777" s="355"/>
      <c r="AB777" s="247"/>
      <c r="AC777" s="247"/>
      <c r="AD777" s="391">
        <f>ROUND(ROUND(ROUND(H728*P$764,0)*T776,0)*Z777,0)</f>
        <v>107</v>
      </c>
      <c r="AE777" s="268"/>
    </row>
    <row r="778" spans="1:31" ht="17.100000000000001" customHeight="1">
      <c r="A778" s="243">
        <v>61</v>
      </c>
      <c r="B778" s="243">
        <v>9826</v>
      </c>
      <c r="C778" s="870" t="s">
        <v>9346</v>
      </c>
      <c r="D778" s="792"/>
      <c r="E778" s="792"/>
      <c r="F778" s="794"/>
      <c r="G778" s="528"/>
      <c r="H778" s="528"/>
      <c r="I778" s="794"/>
      <c r="J778" s="604"/>
      <c r="K778" s="605"/>
      <c r="L778" s="518"/>
      <c r="M778" s="799"/>
      <c r="N778" s="517"/>
      <c r="O778" s="517"/>
      <c r="P778" s="518"/>
      <c r="Q778" s="1648"/>
      <c r="R778" s="1620"/>
      <c r="S778" s="643"/>
      <c r="T778" s="643"/>
      <c r="U778" s="778"/>
      <c r="V778" s="525"/>
      <c r="W778" s="539"/>
      <c r="X778" s="1651"/>
      <c r="Y778" s="512"/>
      <c r="Z778" s="368"/>
      <c r="AA778" s="762" t="s">
        <v>167</v>
      </c>
      <c r="AB778" s="354">
        <v>5</v>
      </c>
      <c r="AC778" s="763" t="s">
        <v>168</v>
      </c>
      <c r="AD778" s="391">
        <f>ROUND(ROUND(ROUND(H728*P$764,0)*T776,0)*Z777,0)-AB778</f>
        <v>102</v>
      </c>
      <c r="AE778" s="268"/>
    </row>
    <row r="779" spans="1:31" ht="17.100000000000001" customHeight="1">
      <c r="A779" s="243">
        <v>61</v>
      </c>
      <c r="B779" s="243">
        <v>9827</v>
      </c>
      <c r="C779" s="870" t="s">
        <v>9347</v>
      </c>
      <c r="D779" s="792"/>
      <c r="E779" s="792"/>
      <c r="F779" s="794"/>
      <c r="G779" s="528"/>
      <c r="H779" s="528"/>
      <c r="I779" s="794"/>
      <c r="J779" s="604"/>
      <c r="K779" s="605"/>
      <c r="L779" s="518"/>
      <c r="M779" s="799"/>
      <c r="N779" s="517"/>
      <c r="O779" s="517"/>
      <c r="P779" s="518"/>
      <c r="Q779" s="798"/>
      <c r="R779" s="530"/>
      <c r="S779" s="530"/>
      <c r="T779" s="530"/>
      <c r="U779" s="1580" t="s">
        <v>4703</v>
      </c>
      <c r="V779" s="362" t="s">
        <v>163</v>
      </c>
      <c r="W779" s="356">
        <v>0.7</v>
      </c>
      <c r="X779" s="523"/>
      <c r="Y779" s="524"/>
      <c r="Z779" s="642"/>
      <c r="AA779" s="247"/>
      <c r="AB779" s="247"/>
      <c r="AC779" s="247"/>
      <c r="AD779" s="391">
        <f>ROUND(ROUND(ROUND(H728*P$764,0)*T776,0)*W779,0)</f>
        <v>88</v>
      </c>
      <c r="AE779" s="268"/>
    </row>
    <row r="780" spans="1:31" ht="17.100000000000001" customHeight="1">
      <c r="A780" s="243">
        <v>61</v>
      </c>
      <c r="B780" s="243">
        <v>9828</v>
      </c>
      <c r="C780" s="870" t="s">
        <v>9348</v>
      </c>
      <c r="D780" s="792"/>
      <c r="E780" s="792"/>
      <c r="F780" s="794"/>
      <c r="G780" s="528"/>
      <c r="H780" s="528"/>
      <c r="I780" s="794"/>
      <c r="J780" s="604"/>
      <c r="K780" s="605"/>
      <c r="L780" s="518"/>
      <c r="M780" s="799"/>
      <c r="N780" s="517"/>
      <c r="O780" s="517"/>
      <c r="P780" s="518"/>
      <c r="Q780" s="798"/>
      <c r="R780" s="530"/>
      <c r="S780" s="530"/>
      <c r="T780" s="530"/>
      <c r="U780" s="1620"/>
      <c r="V780" s="643"/>
      <c r="W780" s="365"/>
      <c r="X780" s="319"/>
      <c r="Y780" s="288"/>
      <c r="Z780" s="526"/>
      <c r="AA780" s="762" t="s">
        <v>167</v>
      </c>
      <c r="AB780" s="354">
        <v>5</v>
      </c>
      <c r="AC780" s="763" t="s">
        <v>168</v>
      </c>
      <c r="AD780" s="391">
        <f>ROUND(ROUND(ROUND(H728*P$764,0)*T776,0)*W779,0)-AB780</f>
        <v>83</v>
      </c>
      <c r="AE780" s="268"/>
    </row>
    <row r="781" spans="1:31" ht="17.100000000000001" customHeight="1">
      <c r="A781" s="243">
        <v>61</v>
      </c>
      <c r="B781" s="243">
        <v>9829</v>
      </c>
      <c r="C781" s="870" t="s">
        <v>9349</v>
      </c>
      <c r="D781" s="792"/>
      <c r="E781" s="792"/>
      <c r="F781" s="794"/>
      <c r="G781" s="528"/>
      <c r="H781" s="528"/>
      <c r="I781" s="794"/>
      <c r="J781" s="604"/>
      <c r="K781" s="605"/>
      <c r="L781" s="518"/>
      <c r="M781" s="799"/>
      <c r="N781" s="517"/>
      <c r="O781" s="517"/>
      <c r="P781" s="518"/>
      <c r="Q781" s="799"/>
      <c r="R781" s="643"/>
      <c r="S781" s="1644"/>
      <c r="T781" s="1645"/>
      <c r="U781" s="1620"/>
      <c r="V781" s="779"/>
      <c r="W781" s="780"/>
      <c r="X781" s="1684" t="s">
        <v>4700</v>
      </c>
      <c r="Y781" s="362" t="s">
        <v>163</v>
      </c>
      <c r="Z781" s="395">
        <v>0.85</v>
      </c>
      <c r="AA781" s="355"/>
      <c r="AB781" s="247"/>
      <c r="AC781" s="247"/>
      <c r="AD781" s="391">
        <f>ROUND(ROUND(ROUND(ROUND(H728*P$764,0)*T776,0)*W779,0)*Z781,0)</f>
        <v>75</v>
      </c>
      <c r="AE781" s="268"/>
    </row>
    <row r="782" spans="1:31" ht="17.100000000000001" customHeight="1">
      <c r="A782" s="243">
        <v>61</v>
      </c>
      <c r="B782" s="243">
        <v>9830</v>
      </c>
      <c r="C782" s="870" t="s">
        <v>9350</v>
      </c>
      <c r="D782" s="792"/>
      <c r="E782" s="792"/>
      <c r="F782" s="794"/>
      <c r="G782" s="528"/>
      <c r="H782" s="528"/>
      <c r="I782" s="794"/>
      <c r="J782" s="604"/>
      <c r="K782" s="605"/>
      <c r="L782" s="518"/>
      <c r="M782" s="799"/>
      <c r="N782" s="517"/>
      <c r="O782" s="517"/>
      <c r="P782" s="518"/>
      <c r="Q782" s="799"/>
      <c r="R782" s="643"/>
      <c r="S782" s="643"/>
      <c r="T782" s="643"/>
      <c r="U782" s="781"/>
      <c r="V782" s="537"/>
      <c r="W782" s="783"/>
      <c r="X782" s="1651"/>
      <c r="Y782" s="512"/>
      <c r="Z782" s="368"/>
      <c r="AA782" s="762" t="s">
        <v>167</v>
      </c>
      <c r="AB782" s="354">
        <v>5</v>
      </c>
      <c r="AC782" s="763" t="s">
        <v>168</v>
      </c>
      <c r="AD782" s="391">
        <f>ROUND(ROUND(ROUND(ROUND(H728*P$764,0)*T776,0)*W779,0)*Z781,0)-AB782</f>
        <v>70</v>
      </c>
      <c r="AE782" s="268"/>
    </row>
    <row r="783" spans="1:31" ht="17.100000000000001" customHeight="1">
      <c r="A783" s="243">
        <v>61</v>
      </c>
      <c r="B783" s="243">
        <v>9831</v>
      </c>
      <c r="C783" s="870" t="s">
        <v>9351</v>
      </c>
      <c r="D783" s="792"/>
      <c r="E783" s="792"/>
      <c r="F783" s="794"/>
      <c r="G783" s="528"/>
      <c r="H783" s="528"/>
      <c r="I783" s="794"/>
      <c r="J783" s="604"/>
      <c r="K783" s="605"/>
      <c r="L783" s="518"/>
      <c r="M783" s="799"/>
      <c r="N783" s="517"/>
      <c r="O783" s="517"/>
      <c r="P783" s="518"/>
      <c r="Q783" s="798"/>
      <c r="R783" s="643"/>
      <c r="S783" s="1646"/>
      <c r="T783" s="1647"/>
      <c r="U783" s="1580" t="s">
        <v>4708</v>
      </c>
      <c r="V783" s="643" t="s">
        <v>163</v>
      </c>
      <c r="W783" s="365">
        <v>0.85</v>
      </c>
      <c r="X783" s="523"/>
      <c r="Y783" s="524"/>
      <c r="Z783" s="642"/>
      <c r="AA783" s="247"/>
      <c r="AB783" s="247"/>
      <c r="AC783" s="247"/>
      <c r="AD783" s="391">
        <f>ROUND(ROUND(ROUND(H728*P$764,0)*T776,0)*W783,0)</f>
        <v>107</v>
      </c>
      <c r="AE783" s="268"/>
    </row>
    <row r="784" spans="1:31" ht="17.100000000000001" customHeight="1">
      <c r="A784" s="243">
        <v>61</v>
      </c>
      <c r="B784" s="243">
        <v>9832</v>
      </c>
      <c r="C784" s="870" t="s">
        <v>9352</v>
      </c>
      <c r="D784" s="792"/>
      <c r="E784" s="792"/>
      <c r="F784" s="794"/>
      <c r="G784" s="528"/>
      <c r="H784" s="528"/>
      <c r="I784" s="794"/>
      <c r="J784" s="604"/>
      <c r="K784" s="605"/>
      <c r="L784" s="518"/>
      <c r="M784" s="799"/>
      <c r="N784" s="517"/>
      <c r="O784" s="517"/>
      <c r="P784" s="518"/>
      <c r="Q784" s="798"/>
      <c r="R784" s="643"/>
      <c r="S784" s="365"/>
      <c r="T784" s="365"/>
      <c r="U784" s="1620"/>
      <c r="V784" s="643"/>
      <c r="W784" s="365"/>
      <c r="X784" s="516"/>
      <c r="Y784" s="288"/>
      <c r="Z784" s="526"/>
      <c r="AA784" s="762" t="s">
        <v>167</v>
      </c>
      <c r="AB784" s="354">
        <v>5</v>
      </c>
      <c r="AC784" s="763" t="s">
        <v>168</v>
      </c>
      <c r="AD784" s="391">
        <f>ROUND(ROUND(ROUND(H728*P$764,0)*T776,0)*W783,0)-AB784</f>
        <v>102</v>
      </c>
      <c r="AE784" s="268"/>
    </row>
    <row r="785" spans="1:31" ht="17.100000000000001" customHeight="1">
      <c r="A785" s="243">
        <v>61</v>
      </c>
      <c r="B785" s="243">
        <v>9833</v>
      </c>
      <c r="C785" s="870" t="s">
        <v>9353</v>
      </c>
      <c r="D785" s="792"/>
      <c r="E785" s="792"/>
      <c r="F785" s="794"/>
      <c r="G785" s="528"/>
      <c r="H785" s="528"/>
      <c r="I785" s="794"/>
      <c r="J785" s="604"/>
      <c r="K785" s="605"/>
      <c r="L785" s="518"/>
      <c r="M785" s="799"/>
      <c r="N785" s="517"/>
      <c r="O785" s="517"/>
      <c r="P785" s="518"/>
      <c r="Q785" s="799"/>
      <c r="R785" s="643"/>
      <c r="S785" s="365"/>
      <c r="T785" s="365"/>
      <c r="U785" s="1620"/>
      <c r="V785" s="779"/>
      <c r="W785" s="780"/>
      <c r="X785" s="1684" t="s">
        <v>4700</v>
      </c>
      <c r="Y785" s="362" t="s">
        <v>163</v>
      </c>
      <c r="Z785" s="395">
        <v>0.85</v>
      </c>
      <c r="AA785" s="355"/>
      <c r="AB785" s="247"/>
      <c r="AC785" s="247"/>
      <c r="AD785" s="391">
        <f>ROUND(ROUND(ROUND(ROUND(H728*P$764,0)*T776,0)*W783,0)*Z785,0)</f>
        <v>91</v>
      </c>
      <c r="AE785" s="268"/>
    </row>
    <row r="786" spans="1:31" ht="17.100000000000001" customHeight="1">
      <c r="A786" s="243">
        <v>61</v>
      </c>
      <c r="B786" s="243">
        <v>9834</v>
      </c>
      <c r="C786" s="870" t="s">
        <v>9354</v>
      </c>
      <c r="D786" s="792"/>
      <c r="E786" s="792"/>
      <c r="F786" s="794"/>
      <c r="G786" s="528"/>
      <c r="H786" s="528"/>
      <c r="I786" s="794"/>
      <c r="J786" s="604"/>
      <c r="K786" s="605"/>
      <c r="L786" s="518"/>
      <c r="M786" s="799"/>
      <c r="N786" s="517"/>
      <c r="O786" s="517"/>
      <c r="P786" s="518"/>
      <c r="Q786" s="798"/>
      <c r="R786" s="643"/>
      <c r="S786" s="643"/>
      <c r="T786" s="643"/>
      <c r="U786" s="1642"/>
      <c r="V786" s="537"/>
      <c r="W786" s="783"/>
      <c r="X786" s="1651"/>
      <c r="Y786" s="512"/>
      <c r="Z786" s="368"/>
      <c r="AA786" s="762" t="s">
        <v>167</v>
      </c>
      <c r="AB786" s="354">
        <v>5</v>
      </c>
      <c r="AC786" s="763" t="s">
        <v>168</v>
      </c>
      <c r="AD786" s="391">
        <f>ROUND(ROUND(ROUND(ROUND(H728*P$764,0)*T776,0)*W783,0)*Z785,0)-AB786</f>
        <v>86</v>
      </c>
      <c r="AE786" s="268"/>
    </row>
    <row r="787" spans="1:31" ht="17.100000000000001" customHeight="1">
      <c r="A787" s="243">
        <v>61</v>
      </c>
      <c r="B787" s="243">
        <v>9835</v>
      </c>
      <c r="C787" s="870" t="s">
        <v>9355</v>
      </c>
      <c r="D787" s="792"/>
      <c r="E787" s="792"/>
      <c r="F787" s="794"/>
      <c r="G787" s="528"/>
      <c r="H787" s="528"/>
      <c r="I787" s="794"/>
      <c r="J787" s="604"/>
      <c r="K787" s="605"/>
      <c r="L787" s="518"/>
      <c r="M787" s="799"/>
      <c r="N787" s="517"/>
      <c r="O787" s="517"/>
      <c r="P787" s="518"/>
      <c r="Q787" s="798"/>
      <c r="R787" s="1580" t="s">
        <v>165</v>
      </c>
      <c r="S787" s="775"/>
      <c r="T787" s="775"/>
      <c r="U787" s="359"/>
      <c r="V787" s="360"/>
      <c r="W787" s="361"/>
      <c r="X787" s="523"/>
      <c r="Y787" s="524"/>
      <c r="Z787" s="642"/>
      <c r="AA787" s="247"/>
      <c r="AB787" s="247"/>
      <c r="AC787" s="247"/>
      <c r="AD787" s="391">
        <f>ROUND(ROUND(H728*P$764,0)*T788,0)</f>
        <v>90</v>
      </c>
      <c r="AE787" s="268"/>
    </row>
    <row r="788" spans="1:31" ht="17.100000000000001" customHeight="1">
      <c r="A788" s="243">
        <v>61</v>
      </c>
      <c r="B788" s="243">
        <v>9836</v>
      </c>
      <c r="C788" s="870" t="s">
        <v>9356</v>
      </c>
      <c r="D788" s="792"/>
      <c r="E788" s="792"/>
      <c r="F788" s="794"/>
      <c r="G788" s="528"/>
      <c r="H788" s="528"/>
      <c r="I788" s="794"/>
      <c r="J788" s="604"/>
      <c r="K788" s="605"/>
      <c r="L788" s="518"/>
      <c r="M788" s="799"/>
      <c r="N788" s="517"/>
      <c r="O788" s="517"/>
      <c r="P788" s="518"/>
      <c r="Q788" s="797"/>
      <c r="R788" s="1620"/>
      <c r="S788" s="643" t="s">
        <v>163</v>
      </c>
      <c r="T788" s="365">
        <v>0.5</v>
      </c>
      <c r="U788" s="777"/>
      <c r="V788" s="639"/>
      <c r="W788" s="529"/>
      <c r="X788" s="319"/>
      <c r="Y788" s="517"/>
      <c r="Z788" s="526"/>
      <c r="AA788" s="762" t="s">
        <v>167</v>
      </c>
      <c r="AB788" s="354">
        <v>5</v>
      </c>
      <c r="AC788" s="763" t="s">
        <v>168</v>
      </c>
      <c r="AD788" s="391">
        <f>ROUND(ROUND(H728*P$764,0)*T788,0)-AB788</f>
        <v>85</v>
      </c>
      <c r="AE788" s="268"/>
    </row>
    <row r="789" spans="1:31" ht="17.100000000000001" customHeight="1">
      <c r="A789" s="243">
        <v>61</v>
      </c>
      <c r="B789" s="243">
        <v>9837</v>
      </c>
      <c r="C789" s="870" t="s">
        <v>9357</v>
      </c>
      <c r="D789" s="792"/>
      <c r="E789" s="792"/>
      <c r="F789" s="794"/>
      <c r="G789" s="528"/>
      <c r="H789" s="528"/>
      <c r="I789" s="794"/>
      <c r="J789" s="604"/>
      <c r="K789" s="605"/>
      <c r="L789" s="518"/>
      <c r="M789" s="799"/>
      <c r="N789" s="517"/>
      <c r="O789" s="517"/>
      <c r="P789" s="518"/>
      <c r="Q789" s="797"/>
      <c r="R789" s="1620"/>
      <c r="S789" s="530"/>
      <c r="T789" s="530"/>
      <c r="U789" s="777"/>
      <c r="V789" s="639"/>
      <c r="W789" s="529"/>
      <c r="X789" s="1684" t="s">
        <v>4700</v>
      </c>
      <c r="Y789" s="362" t="s">
        <v>163</v>
      </c>
      <c r="Z789" s="395">
        <v>0.85</v>
      </c>
      <c r="AA789" s="355"/>
      <c r="AB789" s="247"/>
      <c r="AC789" s="247"/>
      <c r="AD789" s="391">
        <f>ROUND(ROUND(ROUND(H728*P$764,0)*T788,0)*Z789,0)</f>
        <v>77</v>
      </c>
      <c r="AE789" s="268"/>
    </row>
    <row r="790" spans="1:31" ht="17.100000000000001" customHeight="1">
      <c r="A790" s="243">
        <v>61</v>
      </c>
      <c r="B790" s="243">
        <v>9838</v>
      </c>
      <c r="C790" s="870" t="s">
        <v>9358</v>
      </c>
      <c r="D790" s="792"/>
      <c r="E790" s="792"/>
      <c r="F790" s="794"/>
      <c r="G790" s="528"/>
      <c r="H790" s="528"/>
      <c r="I790" s="794"/>
      <c r="J790" s="604"/>
      <c r="K790" s="605"/>
      <c r="L790" s="518"/>
      <c r="M790" s="799"/>
      <c r="N790" s="517"/>
      <c r="O790" s="517"/>
      <c r="P790" s="518"/>
      <c r="Q790" s="797"/>
      <c r="R790" s="1620"/>
      <c r="S790" s="643"/>
      <c r="T790" s="643"/>
      <c r="U790" s="778"/>
      <c r="V790" s="525"/>
      <c r="W790" s="539"/>
      <c r="X790" s="1651"/>
      <c r="Y790" s="512"/>
      <c r="Z790" s="368"/>
      <c r="AA790" s="762" t="s">
        <v>167</v>
      </c>
      <c r="AB790" s="354">
        <v>5</v>
      </c>
      <c r="AC790" s="763" t="s">
        <v>168</v>
      </c>
      <c r="AD790" s="391">
        <f>ROUND(ROUND(ROUND(H728*P$764,0)*T788,0)*Z789,0)-AB790</f>
        <v>72</v>
      </c>
      <c r="AE790" s="268"/>
    </row>
    <row r="791" spans="1:31" ht="17.100000000000001" customHeight="1">
      <c r="A791" s="243">
        <v>61</v>
      </c>
      <c r="B791" s="243">
        <v>9839</v>
      </c>
      <c r="C791" s="870" t="s">
        <v>9359</v>
      </c>
      <c r="D791" s="792"/>
      <c r="E791" s="792"/>
      <c r="F791" s="794"/>
      <c r="G791" s="528"/>
      <c r="H791" s="528"/>
      <c r="I791" s="794"/>
      <c r="J791" s="604"/>
      <c r="K791" s="605"/>
      <c r="L791" s="518"/>
      <c r="M791" s="799"/>
      <c r="N791" s="517"/>
      <c r="O791" s="517"/>
      <c r="P791" s="518"/>
      <c r="Q791" s="798"/>
      <c r="R791" s="530"/>
      <c r="S791" s="530"/>
      <c r="T791" s="530"/>
      <c r="U791" s="1580" t="s">
        <v>4703</v>
      </c>
      <c r="V791" s="362" t="s">
        <v>163</v>
      </c>
      <c r="W791" s="356">
        <v>0.7</v>
      </c>
      <c r="X791" s="523"/>
      <c r="Y791" s="524"/>
      <c r="Z791" s="642"/>
      <c r="AA791" s="247"/>
      <c r="AB791" s="247"/>
      <c r="AC791" s="247"/>
      <c r="AD791" s="391">
        <f>ROUND(ROUND(ROUND(H728*P$764,0)*T788,0)*W791,0)</f>
        <v>63</v>
      </c>
      <c r="AE791" s="268"/>
    </row>
    <row r="792" spans="1:31" ht="17.100000000000001" customHeight="1">
      <c r="A792" s="243">
        <v>61</v>
      </c>
      <c r="B792" s="243">
        <v>9840</v>
      </c>
      <c r="C792" s="870" t="s">
        <v>9360</v>
      </c>
      <c r="D792" s="792"/>
      <c r="E792" s="792"/>
      <c r="F792" s="794"/>
      <c r="G792" s="528"/>
      <c r="H792" s="528"/>
      <c r="I792" s="794"/>
      <c r="J792" s="604"/>
      <c r="K792" s="605"/>
      <c r="L792" s="518"/>
      <c r="M792" s="799"/>
      <c r="N792" s="517"/>
      <c r="O792" s="517"/>
      <c r="P792" s="518"/>
      <c r="Q792" s="798"/>
      <c r="R792" s="530"/>
      <c r="S792" s="530"/>
      <c r="T792" s="530"/>
      <c r="U792" s="1620"/>
      <c r="V792" s="643"/>
      <c r="W792" s="365"/>
      <c r="X792" s="319"/>
      <c r="Y792" s="288"/>
      <c r="Z792" s="526"/>
      <c r="AA792" s="762" t="s">
        <v>167</v>
      </c>
      <c r="AB792" s="354">
        <v>5</v>
      </c>
      <c r="AC792" s="763" t="s">
        <v>168</v>
      </c>
      <c r="AD792" s="391">
        <f>ROUND(ROUND(ROUND(H728*P$764,0)*T788,0)*W791,0)-AB792</f>
        <v>58</v>
      </c>
      <c r="AE792" s="268"/>
    </row>
    <row r="793" spans="1:31" ht="17.100000000000001" customHeight="1">
      <c r="A793" s="243">
        <v>61</v>
      </c>
      <c r="B793" s="243">
        <v>9841</v>
      </c>
      <c r="C793" s="870" t="s">
        <v>9361</v>
      </c>
      <c r="D793" s="792"/>
      <c r="E793" s="792"/>
      <c r="F793" s="794"/>
      <c r="G793" s="528"/>
      <c r="H793" s="528"/>
      <c r="I793" s="794"/>
      <c r="J793" s="604"/>
      <c r="K793" s="605"/>
      <c r="L793" s="518"/>
      <c r="M793" s="799"/>
      <c r="N793" s="517"/>
      <c r="O793" s="517"/>
      <c r="P793" s="518"/>
      <c r="Q793" s="799"/>
      <c r="R793" s="643"/>
      <c r="S793" s="1644"/>
      <c r="T793" s="1645"/>
      <c r="U793" s="1620"/>
      <c r="V793" s="779"/>
      <c r="W793" s="780"/>
      <c r="X793" s="1684" t="s">
        <v>4700</v>
      </c>
      <c r="Y793" s="362" t="s">
        <v>163</v>
      </c>
      <c r="Z793" s="395">
        <v>0.85</v>
      </c>
      <c r="AA793" s="355"/>
      <c r="AB793" s="247"/>
      <c r="AC793" s="247"/>
      <c r="AD793" s="391">
        <f>ROUND(ROUND(ROUND(ROUND(H728*P$764,0)*T788,0)*W791,0)*Z793,0)</f>
        <v>54</v>
      </c>
      <c r="AE793" s="268"/>
    </row>
    <row r="794" spans="1:31" ht="17.100000000000001" customHeight="1">
      <c r="A794" s="243">
        <v>61</v>
      </c>
      <c r="B794" s="243">
        <v>9842</v>
      </c>
      <c r="C794" s="870" t="s">
        <v>9362</v>
      </c>
      <c r="D794" s="792"/>
      <c r="E794" s="792"/>
      <c r="F794" s="794"/>
      <c r="G794" s="528"/>
      <c r="H794" s="528"/>
      <c r="I794" s="794"/>
      <c r="J794" s="604"/>
      <c r="K794" s="605"/>
      <c r="L794" s="518"/>
      <c r="M794" s="799"/>
      <c r="N794" s="517"/>
      <c r="O794" s="517"/>
      <c r="P794" s="518"/>
      <c r="Q794" s="799"/>
      <c r="R794" s="643"/>
      <c r="S794" s="643"/>
      <c r="T794" s="643"/>
      <c r="U794" s="781"/>
      <c r="V794" s="537"/>
      <c r="W794" s="783"/>
      <c r="X794" s="1651"/>
      <c r="Y794" s="512"/>
      <c r="Z794" s="368"/>
      <c r="AA794" s="762" t="s">
        <v>167</v>
      </c>
      <c r="AB794" s="354">
        <v>5</v>
      </c>
      <c r="AC794" s="763" t="s">
        <v>168</v>
      </c>
      <c r="AD794" s="391">
        <f>ROUND(ROUND(ROUND(ROUND(H728*P$764,0)*T788,0)*W791,0)*Z793,0)-AB794</f>
        <v>49</v>
      </c>
      <c r="AE794" s="268"/>
    </row>
    <row r="795" spans="1:31" ht="17.100000000000001" customHeight="1">
      <c r="A795" s="243">
        <v>61</v>
      </c>
      <c r="B795" s="243">
        <v>9843</v>
      </c>
      <c r="C795" s="870" t="s">
        <v>9363</v>
      </c>
      <c r="D795" s="792"/>
      <c r="E795" s="792"/>
      <c r="F795" s="794"/>
      <c r="G795" s="528"/>
      <c r="H795" s="528"/>
      <c r="I795" s="794"/>
      <c r="J795" s="604"/>
      <c r="K795" s="605"/>
      <c r="L795" s="518"/>
      <c r="M795" s="799"/>
      <c r="N795" s="517"/>
      <c r="O795" s="517"/>
      <c r="P795" s="518"/>
      <c r="Q795" s="798"/>
      <c r="R795" s="643"/>
      <c r="S795" s="1646"/>
      <c r="T795" s="1647"/>
      <c r="U795" s="1580" t="s">
        <v>4708</v>
      </c>
      <c r="V795" s="643" t="s">
        <v>163</v>
      </c>
      <c r="W795" s="365">
        <v>0.85</v>
      </c>
      <c r="X795" s="523"/>
      <c r="Y795" s="524"/>
      <c r="Z795" s="642"/>
      <c r="AA795" s="247"/>
      <c r="AB795" s="247"/>
      <c r="AC795" s="247"/>
      <c r="AD795" s="391">
        <f>ROUND(ROUND(ROUND(H728*P$764,0)*T788,0)*W795,0)</f>
        <v>77</v>
      </c>
      <c r="AE795" s="268"/>
    </row>
    <row r="796" spans="1:31" ht="17.100000000000001" customHeight="1">
      <c r="A796" s="243">
        <v>61</v>
      </c>
      <c r="B796" s="243">
        <v>9844</v>
      </c>
      <c r="C796" s="870" t="s">
        <v>9364</v>
      </c>
      <c r="D796" s="792"/>
      <c r="E796" s="792"/>
      <c r="F796" s="794"/>
      <c r="G796" s="528"/>
      <c r="H796" s="528"/>
      <c r="I796" s="794"/>
      <c r="J796" s="604"/>
      <c r="K796" s="605"/>
      <c r="L796" s="518"/>
      <c r="M796" s="799"/>
      <c r="N796" s="517"/>
      <c r="O796" s="517"/>
      <c r="P796" s="518"/>
      <c r="Q796" s="798"/>
      <c r="R796" s="643"/>
      <c r="S796" s="365"/>
      <c r="T796" s="365"/>
      <c r="U796" s="1620"/>
      <c r="V796" s="643"/>
      <c r="W796" s="365"/>
      <c r="X796" s="516"/>
      <c r="Y796" s="288"/>
      <c r="Z796" s="526"/>
      <c r="AA796" s="762" t="s">
        <v>167</v>
      </c>
      <c r="AB796" s="354">
        <v>5</v>
      </c>
      <c r="AC796" s="763" t="s">
        <v>168</v>
      </c>
      <c r="AD796" s="391">
        <f>ROUND(ROUND(ROUND(H728*P$764,0)*T788,0)*W795,0)-AB796</f>
        <v>72</v>
      </c>
      <c r="AE796" s="268"/>
    </row>
    <row r="797" spans="1:31" ht="17.100000000000001" customHeight="1">
      <c r="A797" s="243">
        <v>61</v>
      </c>
      <c r="B797" s="243">
        <v>9845</v>
      </c>
      <c r="C797" s="870" t="s">
        <v>9365</v>
      </c>
      <c r="D797" s="792"/>
      <c r="E797" s="792"/>
      <c r="F797" s="794"/>
      <c r="G797" s="528"/>
      <c r="H797" s="528"/>
      <c r="I797" s="794"/>
      <c r="J797" s="604"/>
      <c r="K797" s="605"/>
      <c r="L797" s="518"/>
      <c r="M797" s="799"/>
      <c r="N797" s="517"/>
      <c r="O797" s="517"/>
      <c r="P797" s="518"/>
      <c r="Q797" s="799"/>
      <c r="R797" s="643"/>
      <c r="S797" s="365"/>
      <c r="T797" s="365"/>
      <c r="U797" s="1620"/>
      <c r="V797" s="779"/>
      <c r="W797" s="780"/>
      <c r="X797" s="1684" t="s">
        <v>4700</v>
      </c>
      <c r="Y797" s="362" t="s">
        <v>163</v>
      </c>
      <c r="Z797" s="395">
        <v>0.85</v>
      </c>
      <c r="AA797" s="355"/>
      <c r="AB797" s="247"/>
      <c r="AC797" s="247"/>
      <c r="AD797" s="391">
        <f>ROUND(ROUND(ROUND(ROUND(H728*P$764,0)*T788,0)*W795,0)*Z797,0)</f>
        <v>65</v>
      </c>
      <c r="AE797" s="268"/>
    </row>
    <row r="798" spans="1:31" ht="17.100000000000001" customHeight="1">
      <c r="A798" s="243">
        <v>61</v>
      </c>
      <c r="B798" s="243">
        <v>9846</v>
      </c>
      <c r="C798" s="870" t="s">
        <v>9366</v>
      </c>
      <c r="D798" s="792"/>
      <c r="E798" s="792"/>
      <c r="F798" s="794"/>
      <c r="G798" s="528"/>
      <c r="H798" s="528"/>
      <c r="I798" s="794"/>
      <c r="J798" s="604"/>
      <c r="K798" s="605"/>
      <c r="L798" s="518"/>
      <c r="M798" s="799"/>
      <c r="N798" s="517"/>
      <c r="O798" s="517"/>
      <c r="P798" s="518"/>
      <c r="Q798" s="506"/>
      <c r="R798" s="788"/>
      <c r="S798" s="512"/>
      <c r="T798" s="789"/>
      <c r="U798" s="1642"/>
      <c r="V798" s="537"/>
      <c r="W798" s="783"/>
      <c r="X798" s="1651"/>
      <c r="Y798" s="512"/>
      <c r="Z798" s="368"/>
      <c r="AA798" s="762" t="s">
        <v>167</v>
      </c>
      <c r="AB798" s="354">
        <v>5</v>
      </c>
      <c r="AC798" s="763" t="s">
        <v>168</v>
      </c>
      <c r="AD798" s="391">
        <f>ROUND(ROUND(ROUND(ROUND(H728*P$764,0)*T788,0)*W795,0)*Z797,0)-AB798</f>
        <v>60</v>
      </c>
      <c r="AE798" s="268"/>
    </row>
    <row r="799" spans="1:31" ht="17.100000000000001" customHeight="1">
      <c r="A799" s="243">
        <v>61</v>
      </c>
      <c r="B799" s="243">
        <v>9847</v>
      </c>
      <c r="C799" s="870" t="s">
        <v>9367</v>
      </c>
      <c r="D799" s="792"/>
      <c r="E799" s="792"/>
      <c r="F799" s="794"/>
      <c r="G799" s="528"/>
      <c r="H799" s="528"/>
      <c r="I799" s="794"/>
      <c r="J799" s="1622" t="s">
        <v>5845</v>
      </c>
      <c r="K799" s="800"/>
      <c r="L799" s="877"/>
      <c r="M799" s="1606" t="s">
        <v>8647</v>
      </c>
      <c r="N799" s="1687" t="s">
        <v>162</v>
      </c>
      <c r="O799" s="524"/>
      <c r="P799" s="524"/>
      <c r="Q799" s="516"/>
      <c r="R799" s="517"/>
      <c r="S799" s="517"/>
      <c r="T799" s="517"/>
      <c r="U799" s="777"/>
      <c r="V799" s="529"/>
      <c r="W799" s="517"/>
      <c r="X799" s="523"/>
      <c r="Y799" s="524"/>
      <c r="Z799" s="642"/>
      <c r="AA799" s="247"/>
      <c r="AB799" s="247"/>
      <c r="AC799" s="247"/>
      <c r="AD799" s="391">
        <f>ROUND(ROUND(H728+K800,0)*P$800,0)</f>
        <v>256</v>
      </c>
      <c r="AE799" s="268"/>
    </row>
    <row r="800" spans="1:31" ht="17.100000000000001" customHeight="1">
      <c r="A800" s="243">
        <v>61</v>
      </c>
      <c r="B800" s="243">
        <v>9848</v>
      </c>
      <c r="C800" s="870" t="s">
        <v>9368</v>
      </c>
      <c r="D800" s="793"/>
      <c r="E800" s="793"/>
      <c r="F800" s="522"/>
      <c r="G800" s="521"/>
      <c r="H800" s="521"/>
      <c r="I800" s="522"/>
      <c r="J800" s="1624"/>
      <c r="K800" s="643">
        <v>6</v>
      </c>
      <c r="L800" s="880" t="s">
        <v>16</v>
      </c>
      <c r="M800" s="1693"/>
      <c r="N800" s="1688"/>
      <c r="O800" s="643" t="s">
        <v>163</v>
      </c>
      <c r="P800" s="365">
        <v>0.7</v>
      </c>
      <c r="Q800" s="516"/>
      <c r="R800" s="517"/>
      <c r="S800" s="517"/>
      <c r="T800" s="517"/>
      <c r="U800" s="777"/>
      <c r="V800" s="529"/>
      <c r="W800" s="517"/>
      <c r="X800" s="319"/>
      <c r="Y800" s="517"/>
      <c r="Z800" s="526"/>
      <c r="AA800" s="762" t="s">
        <v>167</v>
      </c>
      <c r="AB800" s="354">
        <v>5</v>
      </c>
      <c r="AC800" s="763" t="s">
        <v>168</v>
      </c>
      <c r="AD800" s="391">
        <f>ROUND(ROUND(H728+K800,0)*P$800,0)-AB800</f>
        <v>251</v>
      </c>
      <c r="AE800" s="268"/>
    </row>
    <row r="801" spans="1:31" ht="17.100000000000001" customHeight="1">
      <c r="A801" s="243">
        <v>61</v>
      </c>
      <c r="B801" s="243">
        <v>9849</v>
      </c>
      <c r="C801" s="870" t="s">
        <v>9369</v>
      </c>
      <c r="D801" s="793"/>
      <c r="E801" s="793"/>
      <c r="F801" s="522"/>
      <c r="G801" s="521"/>
      <c r="H801" s="521"/>
      <c r="I801" s="522"/>
      <c r="J801" s="1624"/>
      <c r="K801" s="605"/>
      <c r="L801" s="518"/>
      <c r="M801" s="1693"/>
      <c r="N801" s="1688"/>
      <c r="O801" s="517"/>
      <c r="P801" s="518"/>
      <c r="Q801" s="516"/>
      <c r="R801" s="517"/>
      <c r="S801" s="517"/>
      <c r="T801" s="517"/>
      <c r="U801" s="777"/>
      <c r="V801" s="529"/>
      <c r="W801" s="518"/>
      <c r="X801" s="1684" t="s">
        <v>4700</v>
      </c>
      <c r="Y801" s="362" t="s">
        <v>163</v>
      </c>
      <c r="Z801" s="395">
        <v>0.85</v>
      </c>
      <c r="AA801" s="355"/>
      <c r="AB801" s="247"/>
      <c r="AC801" s="247"/>
      <c r="AD801" s="391">
        <f>ROUND(ROUND(ROUND(H728+K800,0)*P$800,0)*Z801,0)</f>
        <v>218</v>
      </c>
      <c r="AE801" s="268"/>
    </row>
    <row r="802" spans="1:31" ht="17.100000000000001" customHeight="1">
      <c r="A802" s="243">
        <v>61</v>
      </c>
      <c r="B802" s="243">
        <v>9850</v>
      </c>
      <c r="C802" s="870" t="s">
        <v>9370</v>
      </c>
      <c r="D802" s="793"/>
      <c r="E802" s="793"/>
      <c r="F802" s="794"/>
      <c r="G802" s="528"/>
      <c r="H802" s="528"/>
      <c r="I802" s="794"/>
      <c r="J802" s="1624"/>
      <c r="K802" s="605"/>
      <c r="L802" s="518"/>
      <c r="M802" s="1693"/>
      <c r="N802" s="1688"/>
      <c r="O802" s="517"/>
      <c r="P802" s="518"/>
      <c r="Q802" s="516"/>
      <c r="R802" s="517"/>
      <c r="S802" s="517"/>
      <c r="T802" s="517"/>
      <c r="U802" s="778"/>
      <c r="V802" s="539"/>
      <c r="W802" s="526"/>
      <c r="X802" s="1651"/>
      <c r="Y802" s="512"/>
      <c r="Z802" s="368"/>
      <c r="AA802" s="762" t="s">
        <v>167</v>
      </c>
      <c r="AB802" s="354">
        <v>5</v>
      </c>
      <c r="AC802" s="763" t="s">
        <v>168</v>
      </c>
      <c r="AD802" s="391">
        <f>ROUND(ROUND(ROUND(H728+K800,0)*P$800,0)*Z801,0)-AB802</f>
        <v>213</v>
      </c>
      <c r="AE802" s="268"/>
    </row>
    <row r="803" spans="1:31" ht="17.100000000000001" customHeight="1">
      <c r="A803" s="243">
        <v>61</v>
      </c>
      <c r="B803" s="243">
        <v>9851</v>
      </c>
      <c r="C803" s="870" t="s">
        <v>9371</v>
      </c>
      <c r="D803" s="793"/>
      <c r="E803" s="793"/>
      <c r="F803" s="794"/>
      <c r="G803" s="528"/>
      <c r="H803" s="528"/>
      <c r="I803" s="794"/>
      <c r="J803" s="604"/>
      <c r="K803" s="605"/>
      <c r="L803" s="518"/>
      <c r="M803" s="1693"/>
      <c r="N803" s="517"/>
      <c r="O803" s="517"/>
      <c r="P803" s="518"/>
      <c r="Q803" s="516"/>
      <c r="R803" s="517"/>
      <c r="S803" s="517"/>
      <c r="T803" s="517"/>
      <c r="U803" s="1580" t="s">
        <v>4703</v>
      </c>
      <c r="V803" s="362" t="s">
        <v>163</v>
      </c>
      <c r="W803" s="356">
        <v>0.7</v>
      </c>
      <c r="X803" s="523"/>
      <c r="Y803" s="524"/>
      <c r="Z803" s="642"/>
      <c r="AA803" s="247"/>
      <c r="AB803" s="247"/>
      <c r="AC803" s="247"/>
      <c r="AD803" s="391">
        <f>ROUND(ROUND(ROUND(H728+K800,0)*P$800,0)*W803,0)</f>
        <v>179</v>
      </c>
      <c r="AE803" s="268"/>
    </row>
    <row r="804" spans="1:31" ht="17.100000000000001" customHeight="1">
      <c r="A804" s="243">
        <v>61</v>
      </c>
      <c r="B804" s="243">
        <v>9852</v>
      </c>
      <c r="C804" s="870" t="s">
        <v>9372</v>
      </c>
      <c r="D804" s="793"/>
      <c r="E804" s="793"/>
      <c r="F804" s="794"/>
      <c r="G804" s="528"/>
      <c r="H804" s="517"/>
      <c r="I804" s="538"/>
      <c r="J804" s="604"/>
      <c r="K804" s="605"/>
      <c r="L804" s="518"/>
      <c r="M804" s="1693"/>
      <c r="N804" s="517"/>
      <c r="O804" s="517"/>
      <c r="P804" s="518"/>
      <c r="Q804" s="516"/>
      <c r="R804" s="517"/>
      <c r="S804" s="517"/>
      <c r="T804" s="517"/>
      <c r="U804" s="1620"/>
      <c r="V804" s="643"/>
      <c r="W804" s="365"/>
      <c r="X804" s="319"/>
      <c r="Y804" s="288"/>
      <c r="Z804" s="526"/>
      <c r="AA804" s="762" t="s">
        <v>167</v>
      </c>
      <c r="AB804" s="354">
        <v>5</v>
      </c>
      <c r="AC804" s="763" t="s">
        <v>168</v>
      </c>
      <c r="AD804" s="391">
        <f>ROUND(ROUND(ROUND(H728+K800,0)*P$800,0)*W803,0)-AB804</f>
        <v>174</v>
      </c>
      <c r="AE804" s="268"/>
    </row>
    <row r="805" spans="1:31" ht="17.100000000000001" customHeight="1">
      <c r="A805" s="243">
        <v>61</v>
      </c>
      <c r="B805" s="243">
        <v>9853</v>
      </c>
      <c r="C805" s="870" t="s">
        <v>9373</v>
      </c>
      <c r="D805" s="792"/>
      <c r="E805" s="793"/>
      <c r="F805" s="795"/>
      <c r="G805" s="796"/>
      <c r="H805" s="517"/>
      <c r="I805" s="538"/>
      <c r="J805" s="604"/>
      <c r="K805" s="605"/>
      <c r="L805" s="518"/>
      <c r="M805" s="1693"/>
      <c r="N805" s="517"/>
      <c r="O805" s="517"/>
      <c r="P805" s="518"/>
      <c r="Q805" s="516"/>
      <c r="R805" s="517"/>
      <c r="S805" s="517"/>
      <c r="T805" s="517"/>
      <c r="U805" s="1620"/>
      <c r="V805" s="779"/>
      <c r="W805" s="780"/>
      <c r="X805" s="1684" t="s">
        <v>4700</v>
      </c>
      <c r="Y805" s="362" t="s">
        <v>163</v>
      </c>
      <c r="Z805" s="395">
        <v>0.85</v>
      </c>
      <c r="AA805" s="355"/>
      <c r="AB805" s="247"/>
      <c r="AC805" s="247"/>
      <c r="AD805" s="391">
        <f>ROUND(ROUND(ROUND(ROUND(H728+K800,0)*P$800,0)*W803,0)*Z805,0)</f>
        <v>152</v>
      </c>
      <c r="AE805" s="268"/>
    </row>
    <row r="806" spans="1:31" ht="17.100000000000001" customHeight="1">
      <c r="A806" s="243">
        <v>61</v>
      </c>
      <c r="B806" s="243">
        <v>9854</v>
      </c>
      <c r="C806" s="870" t="s">
        <v>9374</v>
      </c>
      <c r="D806" s="792"/>
      <c r="E806" s="793"/>
      <c r="F806" s="795"/>
      <c r="G806" s="796"/>
      <c r="H806" s="517"/>
      <c r="I806" s="538"/>
      <c r="J806" s="604"/>
      <c r="K806" s="605"/>
      <c r="L806" s="518"/>
      <c r="M806" s="1693"/>
      <c r="N806" s="517"/>
      <c r="O806" s="517"/>
      <c r="P806" s="518"/>
      <c r="Q806" s="516"/>
      <c r="R806" s="517"/>
      <c r="S806" s="517"/>
      <c r="T806" s="517"/>
      <c r="U806" s="781"/>
      <c r="V806" s="537"/>
      <c r="W806" s="783"/>
      <c r="X806" s="1651"/>
      <c r="Y806" s="512"/>
      <c r="Z806" s="368"/>
      <c r="AA806" s="762" t="s">
        <v>167</v>
      </c>
      <c r="AB806" s="354">
        <v>5</v>
      </c>
      <c r="AC806" s="763" t="s">
        <v>168</v>
      </c>
      <c r="AD806" s="391">
        <f>ROUND(ROUND(ROUND(ROUND(H728+K800,0)*P$800,0)*W803,0)*Z805,0)-AB806</f>
        <v>147</v>
      </c>
      <c r="AE806" s="268"/>
    </row>
    <row r="807" spans="1:31" ht="17.100000000000001" customHeight="1">
      <c r="A807" s="243">
        <v>61</v>
      </c>
      <c r="B807" s="243">
        <v>9855</v>
      </c>
      <c r="C807" s="870" t="s">
        <v>9375</v>
      </c>
      <c r="D807" s="792"/>
      <c r="E807" s="793"/>
      <c r="F807" s="795"/>
      <c r="G807" s="796"/>
      <c r="H807" s="517"/>
      <c r="I807" s="538"/>
      <c r="J807" s="604"/>
      <c r="K807" s="605"/>
      <c r="L807" s="518"/>
      <c r="M807" s="1693"/>
      <c r="N807" s="517"/>
      <c r="O807" s="517"/>
      <c r="P807" s="518"/>
      <c r="Q807" s="516"/>
      <c r="R807" s="517"/>
      <c r="S807" s="517"/>
      <c r="T807" s="518"/>
      <c r="U807" s="1580" t="s">
        <v>4708</v>
      </c>
      <c r="V807" s="643" t="s">
        <v>163</v>
      </c>
      <c r="W807" s="365">
        <v>0.85</v>
      </c>
      <c r="X807" s="523"/>
      <c r="Y807" s="524"/>
      <c r="Z807" s="642"/>
      <c r="AA807" s="247"/>
      <c r="AB807" s="247"/>
      <c r="AC807" s="247"/>
      <c r="AD807" s="391">
        <f>ROUND(ROUND(ROUND(H728+K800,0)*P$800,0)*W807,0)</f>
        <v>218</v>
      </c>
      <c r="AE807" s="268"/>
    </row>
    <row r="808" spans="1:31" ht="17.100000000000001" customHeight="1">
      <c r="A808" s="243">
        <v>61</v>
      </c>
      <c r="B808" s="243">
        <v>9856</v>
      </c>
      <c r="C808" s="870" t="s">
        <v>9376</v>
      </c>
      <c r="D808" s="792"/>
      <c r="E808" s="793"/>
      <c r="F808" s="795"/>
      <c r="G808" s="796"/>
      <c r="H808" s="517"/>
      <c r="I808" s="538"/>
      <c r="J808" s="604"/>
      <c r="K808" s="605"/>
      <c r="L808" s="518"/>
      <c r="M808" s="799"/>
      <c r="N808" s="517"/>
      <c r="O808" s="517"/>
      <c r="P808" s="518"/>
      <c r="Q808" s="516"/>
      <c r="R808" s="517"/>
      <c r="S808" s="517"/>
      <c r="T808" s="517"/>
      <c r="U808" s="1620"/>
      <c r="V808" s="643"/>
      <c r="W808" s="365"/>
      <c r="X808" s="516"/>
      <c r="Y808" s="288"/>
      <c r="Z808" s="526"/>
      <c r="AA808" s="762" t="s">
        <v>167</v>
      </c>
      <c r="AB808" s="354">
        <v>5</v>
      </c>
      <c r="AC808" s="763" t="s">
        <v>168</v>
      </c>
      <c r="AD808" s="391">
        <f>ROUND(ROUND(ROUND(H728+K800,0)*P$800,0)*W807,0)-AB808</f>
        <v>213</v>
      </c>
      <c r="AE808" s="268"/>
    </row>
    <row r="809" spans="1:31" ht="17.100000000000001" customHeight="1">
      <c r="A809" s="243">
        <v>61</v>
      </c>
      <c r="B809" s="243">
        <v>9857</v>
      </c>
      <c r="C809" s="870" t="s">
        <v>9377</v>
      </c>
      <c r="D809" s="792"/>
      <c r="E809" s="793"/>
      <c r="F809" s="794"/>
      <c r="G809" s="528"/>
      <c r="H809" s="528"/>
      <c r="I809" s="794"/>
      <c r="J809" s="604"/>
      <c r="K809" s="605"/>
      <c r="L809" s="518"/>
      <c r="M809" s="799"/>
      <c r="N809" s="517"/>
      <c r="O809" s="517"/>
      <c r="P809" s="518"/>
      <c r="Q809" s="516"/>
      <c r="R809" s="517"/>
      <c r="S809" s="517"/>
      <c r="T809" s="517"/>
      <c r="U809" s="1620"/>
      <c r="V809" s="779"/>
      <c r="W809" s="780"/>
      <c r="X809" s="1684" t="s">
        <v>4700</v>
      </c>
      <c r="Y809" s="362" t="s">
        <v>163</v>
      </c>
      <c r="Z809" s="395">
        <v>0.85</v>
      </c>
      <c r="AA809" s="355"/>
      <c r="AB809" s="247"/>
      <c r="AC809" s="247"/>
      <c r="AD809" s="391">
        <f>ROUND(ROUND(ROUND(ROUND(H728+K800,0)*P$800,0)*W807,0)*Z809,0)</f>
        <v>185</v>
      </c>
      <c r="AE809" s="268"/>
    </row>
    <row r="810" spans="1:31" ht="17.100000000000001" customHeight="1">
      <c r="A810" s="243">
        <v>61</v>
      </c>
      <c r="B810" s="243">
        <v>9858</v>
      </c>
      <c r="C810" s="870" t="s">
        <v>9378</v>
      </c>
      <c r="D810" s="792"/>
      <c r="E810" s="793"/>
      <c r="F810" s="794"/>
      <c r="G810" s="528"/>
      <c r="H810" s="528"/>
      <c r="I810" s="794"/>
      <c r="J810" s="604"/>
      <c r="K810" s="605"/>
      <c r="L810" s="518"/>
      <c r="M810" s="799"/>
      <c r="N810" s="517"/>
      <c r="O810" s="517"/>
      <c r="P810" s="518"/>
      <c r="Q810" s="319"/>
      <c r="R810" s="288"/>
      <c r="S810" s="288"/>
      <c r="T810" s="288"/>
      <c r="U810" s="1642"/>
      <c r="V810" s="537"/>
      <c r="W810" s="783"/>
      <c r="X810" s="1651"/>
      <c r="Y810" s="512"/>
      <c r="Z810" s="368"/>
      <c r="AA810" s="762" t="s">
        <v>167</v>
      </c>
      <c r="AB810" s="354">
        <v>5</v>
      </c>
      <c r="AC810" s="763" t="s">
        <v>168</v>
      </c>
      <c r="AD810" s="391">
        <f>ROUND(ROUND(ROUND(ROUND(H728+K800,0)*P$800,0)*W807,0)*Z809,0)-AB810</f>
        <v>180</v>
      </c>
      <c r="AE810" s="268"/>
    </row>
    <row r="811" spans="1:31" ht="17.100000000000001" customHeight="1">
      <c r="A811" s="243">
        <v>61</v>
      </c>
      <c r="B811" s="243">
        <v>9859</v>
      </c>
      <c r="C811" s="870" t="s">
        <v>9379</v>
      </c>
      <c r="D811" s="792"/>
      <c r="E811" s="792"/>
      <c r="F811" s="794"/>
      <c r="G811" s="528"/>
      <c r="H811" s="528"/>
      <c r="I811" s="794"/>
      <c r="J811" s="604"/>
      <c r="K811" s="605"/>
      <c r="L811" s="518"/>
      <c r="M811" s="799"/>
      <c r="N811" s="517"/>
      <c r="O811" s="517"/>
      <c r="P811" s="518"/>
      <c r="Q811" s="1536" t="s">
        <v>4713</v>
      </c>
      <c r="R811" s="1580" t="s">
        <v>162</v>
      </c>
      <c r="S811" s="775"/>
      <c r="T811" s="775"/>
      <c r="U811" s="359"/>
      <c r="V811" s="360"/>
      <c r="W811" s="361"/>
      <c r="X811" s="523"/>
      <c r="Y811" s="524"/>
      <c r="Z811" s="642"/>
      <c r="AA811" s="247"/>
      <c r="AB811" s="247"/>
      <c r="AC811" s="247"/>
      <c r="AD811" s="391">
        <f>ROUND(ROUND(ROUND(H728+K800,0)*P$800,0)*T812,0)</f>
        <v>179</v>
      </c>
      <c r="AE811" s="268"/>
    </row>
    <row r="812" spans="1:31" ht="17.100000000000001" customHeight="1">
      <c r="A812" s="243">
        <v>61</v>
      </c>
      <c r="B812" s="243">
        <v>9860</v>
      </c>
      <c r="C812" s="870" t="s">
        <v>9380</v>
      </c>
      <c r="D812" s="792"/>
      <c r="E812" s="792"/>
      <c r="F812" s="794"/>
      <c r="G812" s="528"/>
      <c r="H812" s="528"/>
      <c r="I812" s="794"/>
      <c r="J812" s="604"/>
      <c r="K812" s="605"/>
      <c r="L812" s="518"/>
      <c r="M812" s="799"/>
      <c r="N812" s="517"/>
      <c r="O812" s="517"/>
      <c r="P812" s="518"/>
      <c r="Q812" s="1648"/>
      <c r="R812" s="1620"/>
      <c r="S812" s="643" t="s">
        <v>163</v>
      </c>
      <c r="T812" s="365">
        <v>0.7</v>
      </c>
      <c r="U812" s="777"/>
      <c r="V812" s="639"/>
      <c r="W812" s="529"/>
      <c r="X812" s="319"/>
      <c r="Y812" s="517"/>
      <c r="Z812" s="526"/>
      <c r="AA812" s="762" t="s">
        <v>167</v>
      </c>
      <c r="AB812" s="354">
        <v>5</v>
      </c>
      <c r="AC812" s="763" t="s">
        <v>168</v>
      </c>
      <c r="AD812" s="391">
        <f>ROUND(ROUND(ROUND(H728+K800,0)*P$800,0)*T812,0)-AB812</f>
        <v>174</v>
      </c>
      <c r="AE812" s="268"/>
    </row>
    <row r="813" spans="1:31" ht="17.100000000000001" customHeight="1">
      <c r="A813" s="243">
        <v>61</v>
      </c>
      <c r="B813" s="243">
        <v>9861</v>
      </c>
      <c r="C813" s="870" t="s">
        <v>9381</v>
      </c>
      <c r="D813" s="792"/>
      <c r="E813" s="792"/>
      <c r="F813" s="794"/>
      <c r="G813" s="528"/>
      <c r="H813" s="528"/>
      <c r="I813" s="794"/>
      <c r="J813" s="604"/>
      <c r="K813" s="605"/>
      <c r="L813" s="518"/>
      <c r="M813" s="799"/>
      <c r="N813" s="517"/>
      <c r="O813" s="517"/>
      <c r="P813" s="518"/>
      <c r="Q813" s="1648"/>
      <c r="R813" s="1620"/>
      <c r="S813" s="530"/>
      <c r="T813" s="530"/>
      <c r="U813" s="777"/>
      <c r="V813" s="639"/>
      <c r="W813" s="529"/>
      <c r="X813" s="1684" t="s">
        <v>4700</v>
      </c>
      <c r="Y813" s="362" t="s">
        <v>163</v>
      </c>
      <c r="Z813" s="395">
        <v>0.85</v>
      </c>
      <c r="AA813" s="355"/>
      <c r="AB813" s="247"/>
      <c r="AC813" s="247"/>
      <c r="AD813" s="391">
        <f>ROUND(ROUND(ROUND(ROUND(H728+K800,0)*P$800,0)*T812,0)*Z813,0)</f>
        <v>152</v>
      </c>
      <c r="AE813" s="268"/>
    </row>
    <row r="814" spans="1:31" ht="17.100000000000001" customHeight="1">
      <c r="A814" s="243">
        <v>61</v>
      </c>
      <c r="B814" s="243">
        <v>9862</v>
      </c>
      <c r="C814" s="870" t="s">
        <v>9382</v>
      </c>
      <c r="D814" s="792"/>
      <c r="E814" s="792"/>
      <c r="F814" s="794"/>
      <c r="G814" s="528"/>
      <c r="H814" s="528"/>
      <c r="I814" s="794"/>
      <c r="J814" s="604"/>
      <c r="K814" s="605"/>
      <c r="L814" s="518"/>
      <c r="M814" s="799"/>
      <c r="N814" s="517"/>
      <c r="O814" s="517"/>
      <c r="P814" s="518"/>
      <c r="Q814" s="1648"/>
      <c r="R814" s="1620"/>
      <c r="S814" s="643"/>
      <c r="T814" s="643"/>
      <c r="U814" s="778"/>
      <c r="V814" s="525"/>
      <c r="W814" s="539"/>
      <c r="X814" s="1651"/>
      <c r="Y814" s="512"/>
      <c r="Z814" s="368"/>
      <c r="AA814" s="762" t="s">
        <v>167</v>
      </c>
      <c r="AB814" s="354">
        <v>5</v>
      </c>
      <c r="AC814" s="763" t="s">
        <v>168</v>
      </c>
      <c r="AD814" s="391">
        <f>ROUND(ROUND(ROUND(ROUND(H728+K800,0)*P$800,0)*T812,0)*Z813,0)-AB814</f>
        <v>147</v>
      </c>
      <c r="AE814" s="268"/>
    </row>
    <row r="815" spans="1:31" ht="17.100000000000001" customHeight="1">
      <c r="A815" s="243">
        <v>61</v>
      </c>
      <c r="B815" s="243">
        <v>9863</v>
      </c>
      <c r="C815" s="870" t="s">
        <v>9383</v>
      </c>
      <c r="D815" s="792"/>
      <c r="E815" s="792"/>
      <c r="F815" s="794"/>
      <c r="G815" s="528"/>
      <c r="H815" s="528"/>
      <c r="I815" s="794"/>
      <c r="J815" s="604"/>
      <c r="K815" s="605"/>
      <c r="L815" s="518"/>
      <c r="M815" s="799"/>
      <c r="N815" s="517"/>
      <c r="O815" s="517"/>
      <c r="P815" s="518"/>
      <c r="Q815" s="798"/>
      <c r="R815" s="530"/>
      <c r="S815" s="530"/>
      <c r="T815" s="530"/>
      <c r="U815" s="1580" t="s">
        <v>4703</v>
      </c>
      <c r="V815" s="362" t="s">
        <v>163</v>
      </c>
      <c r="W815" s="356">
        <v>0.7</v>
      </c>
      <c r="X815" s="523"/>
      <c r="Y815" s="524"/>
      <c r="Z815" s="642"/>
      <c r="AA815" s="247"/>
      <c r="AB815" s="247"/>
      <c r="AC815" s="247"/>
      <c r="AD815" s="391">
        <f>ROUND(ROUND(ROUND(ROUND(H728+K800,0)*P$800,0)*T812,0)*W815,0)</f>
        <v>125</v>
      </c>
      <c r="AE815" s="268"/>
    </row>
    <row r="816" spans="1:31" ht="17.100000000000001" customHeight="1">
      <c r="A816" s="243">
        <v>61</v>
      </c>
      <c r="B816" s="243">
        <v>9864</v>
      </c>
      <c r="C816" s="870" t="s">
        <v>9384</v>
      </c>
      <c r="D816" s="792"/>
      <c r="E816" s="792"/>
      <c r="F816" s="794"/>
      <c r="G816" s="528"/>
      <c r="H816" s="528"/>
      <c r="I816" s="794"/>
      <c r="J816" s="604"/>
      <c r="K816" s="605"/>
      <c r="L816" s="518"/>
      <c r="M816" s="799"/>
      <c r="N816" s="517"/>
      <c r="O816" s="517"/>
      <c r="P816" s="518"/>
      <c r="Q816" s="798"/>
      <c r="R816" s="530"/>
      <c r="S816" s="530"/>
      <c r="T816" s="530"/>
      <c r="U816" s="1620"/>
      <c r="V816" s="643"/>
      <c r="W816" s="365"/>
      <c r="X816" s="319"/>
      <c r="Y816" s="288"/>
      <c r="Z816" s="526"/>
      <c r="AA816" s="762" t="s">
        <v>167</v>
      </c>
      <c r="AB816" s="354">
        <v>5</v>
      </c>
      <c r="AC816" s="763" t="s">
        <v>168</v>
      </c>
      <c r="AD816" s="391">
        <f>ROUND(ROUND(ROUND(ROUND(H728+K800,0)*P$800,0)*T812,0)*W815,0)-AB816</f>
        <v>120</v>
      </c>
      <c r="AE816" s="268"/>
    </row>
    <row r="817" spans="1:31" ht="17.100000000000001" customHeight="1">
      <c r="A817" s="243">
        <v>61</v>
      </c>
      <c r="B817" s="243">
        <v>9865</v>
      </c>
      <c r="C817" s="870" t="s">
        <v>9385</v>
      </c>
      <c r="D817" s="792"/>
      <c r="E817" s="792"/>
      <c r="F817" s="794"/>
      <c r="G817" s="528"/>
      <c r="H817" s="528"/>
      <c r="I817" s="794"/>
      <c r="J817" s="604"/>
      <c r="K817" s="605"/>
      <c r="L817" s="518"/>
      <c r="M817" s="799"/>
      <c r="N817" s="517"/>
      <c r="O817" s="517"/>
      <c r="P817" s="518"/>
      <c r="Q817" s="799"/>
      <c r="R817" s="643"/>
      <c r="S817" s="1644"/>
      <c r="T817" s="1645"/>
      <c r="U817" s="1620"/>
      <c r="V817" s="779"/>
      <c r="W817" s="780"/>
      <c r="X817" s="1684" t="s">
        <v>4700</v>
      </c>
      <c r="Y817" s="362" t="s">
        <v>163</v>
      </c>
      <c r="Z817" s="395">
        <v>0.85</v>
      </c>
      <c r="AA817" s="355"/>
      <c r="AB817" s="247"/>
      <c r="AC817" s="247"/>
      <c r="AD817" s="391">
        <f>ROUND(ROUND(ROUND(ROUND(ROUND(H728+K800,0)*P$800,0)*T812,0)*W815,0)*Z817,0)</f>
        <v>106</v>
      </c>
      <c r="AE817" s="268"/>
    </row>
    <row r="818" spans="1:31" ht="17.100000000000001" customHeight="1">
      <c r="A818" s="243">
        <v>61</v>
      </c>
      <c r="B818" s="243">
        <v>9866</v>
      </c>
      <c r="C818" s="870" t="s">
        <v>9386</v>
      </c>
      <c r="D818" s="792"/>
      <c r="E818" s="792"/>
      <c r="F818" s="794"/>
      <c r="G818" s="528"/>
      <c r="H818" s="528"/>
      <c r="I818" s="794"/>
      <c r="J818" s="604"/>
      <c r="K818" s="605"/>
      <c r="L818" s="518"/>
      <c r="M818" s="799"/>
      <c r="N818" s="517"/>
      <c r="O818" s="517"/>
      <c r="P818" s="518"/>
      <c r="Q818" s="799"/>
      <c r="R818" s="643"/>
      <c r="S818" s="643"/>
      <c r="T818" s="643"/>
      <c r="U818" s="781"/>
      <c r="V818" s="537"/>
      <c r="W818" s="783"/>
      <c r="X818" s="1651"/>
      <c r="Y818" s="512"/>
      <c r="Z818" s="368"/>
      <c r="AA818" s="762" t="s">
        <v>167</v>
      </c>
      <c r="AB818" s="354">
        <v>5</v>
      </c>
      <c r="AC818" s="763" t="s">
        <v>168</v>
      </c>
      <c r="AD818" s="391">
        <f>ROUND(ROUND(ROUND(ROUND(ROUND(H728+K800,0)*P$800,0)*T812,0)*W815,0)*Z817,0)-AB818</f>
        <v>101</v>
      </c>
      <c r="AE818" s="268"/>
    </row>
    <row r="819" spans="1:31" ht="17.100000000000001" customHeight="1">
      <c r="A819" s="243">
        <v>61</v>
      </c>
      <c r="B819" s="243">
        <v>9867</v>
      </c>
      <c r="C819" s="870" t="s">
        <v>9387</v>
      </c>
      <c r="D819" s="792"/>
      <c r="E819" s="792"/>
      <c r="F819" s="794"/>
      <c r="G819" s="528"/>
      <c r="H819" s="528"/>
      <c r="I819" s="794"/>
      <c r="J819" s="604"/>
      <c r="K819" s="605"/>
      <c r="L819" s="518"/>
      <c r="M819" s="799"/>
      <c r="N819" s="517"/>
      <c r="O819" s="517"/>
      <c r="P819" s="518"/>
      <c r="Q819" s="798"/>
      <c r="R819" s="643"/>
      <c r="S819" s="1646"/>
      <c r="T819" s="1647"/>
      <c r="U819" s="1580" t="s">
        <v>4708</v>
      </c>
      <c r="V819" s="643" t="s">
        <v>163</v>
      </c>
      <c r="W819" s="365">
        <v>0.85</v>
      </c>
      <c r="X819" s="523"/>
      <c r="Y819" s="524"/>
      <c r="Z819" s="642"/>
      <c r="AA819" s="247"/>
      <c r="AB819" s="247"/>
      <c r="AC819" s="247"/>
      <c r="AD819" s="391">
        <f>ROUND(ROUND(ROUND(ROUND(H728+K800,0)*P$800,0)*T812,0)*W819,0)</f>
        <v>152</v>
      </c>
      <c r="AE819" s="268"/>
    </row>
    <row r="820" spans="1:31" ht="17.100000000000001" customHeight="1">
      <c r="A820" s="243">
        <v>61</v>
      </c>
      <c r="B820" s="243">
        <v>9868</v>
      </c>
      <c r="C820" s="870" t="s">
        <v>9388</v>
      </c>
      <c r="D820" s="792"/>
      <c r="E820" s="792"/>
      <c r="F820" s="794"/>
      <c r="G820" s="528"/>
      <c r="H820" s="528"/>
      <c r="I820" s="794"/>
      <c r="J820" s="604"/>
      <c r="K820" s="605"/>
      <c r="L820" s="518"/>
      <c r="M820" s="799"/>
      <c r="N820" s="517"/>
      <c r="O820" s="517"/>
      <c r="P820" s="518"/>
      <c r="Q820" s="798"/>
      <c r="R820" s="643"/>
      <c r="S820" s="365"/>
      <c r="T820" s="365"/>
      <c r="U820" s="1620"/>
      <c r="V820" s="643"/>
      <c r="W820" s="365"/>
      <c r="X820" s="516"/>
      <c r="Y820" s="288"/>
      <c r="Z820" s="526"/>
      <c r="AA820" s="762" t="s">
        <v>167</v>
      </c>
      <c r="AB820" s="354">
        <v>5</v>
      </c>
      <c r="AC820" s="763" t="s">
        <v>168</v>
      </c>
      <c r="AD820" s="391">
        <f>ROUND(ROUND(ROUND(ROUND(H728+K800,0)*P$800,0)*T812,0)*W819,0)-AB820</f>
        <v>147</v>
      </c>
      <c r="AE820" s="268"/>
    </row>
    <row r="821" spans="1:31" ht="17.100000000000001" customHeight="1">
      <c r="A821" s="243">
        <v>61</v>
      </c>
      <c r="B821" s="243">
        <v>9869</v>
      </c>
      <c r="C821" s="870" t="s">
        <v>9389</v>
      </c>
      <c r="D821" s="792"/>
      <c r="E821" s="792"/>
      <c r="F821" s="794"/>
      <c r="G821" s="528"/>
      <c r="H821" s="528"/>
      <c r="I821" s="794"/>
      <c r="J821" s="604"/>
      <c r="K821" s="605"/>
      <c r="L821" s="518"/>
      <c r="M821" s="799"/>
      <c r="N821" s="517"/>
      <c r="O821" s="517"/>
      <c r="P821" s="518"/>
      <c r="Q821" s="799"/>
      <c r="R821" s="643"/>
      <c r="S821" s="365"/>
      <c r="T821" s="365"/>
      <c r="U821" s="1620"/>
      <c r="V821" s="779"/>
      <c r="W821" s="780"/>
      <c r="X821" s="1684" t="s">
        <v>4700</v>
      </c>
      <c r="Y821" s="362" t="s">
        <v>163</v>
      </c>
      <c r="Z821" s="395">
        <v>0.85</v>
      </c>
      <c r="AA821" s="355"/>
      <c r="AB821" s="247"/>
      <c r="AC821" s="247"/>
      <c r="AD821" s="391">
        <f>ROUND(ROUND(ROUND(ROUND(ROUND(H728+K800,0)*P$800,0)*T812,0)*W819,0)*Z821,0)</f>
        <v>129</v>
      </c>
      <c r="AE821" s="268"/>
    </row>
    <row r="822" spans="1:31" ht="17.100000000000001" customHeight="1">
      <c r="A822" s="243">
        <v>61</v>
      </c>
      <c r="B822" s="243">
        <v>9870</v>
      </c>
      <c r="C822" s="870" t="s">
        <v>9390</v>
      </c>
      <c r="D822" s="792"/>
      <c r="E822" s="792"/>
      <c r="F822" s="794"/>
      <c r="G822" s="528"/>
      <c r="H822" s="528"/>
      <c r="I822" s="794"/>
      <c r="J822" s="604"/>
      <c r="K822" s="605"/>
      <c r="L822" s="518"/>
      <c r="M822" s="799"/>
      <c r="N822" s="517"/>
      <c r="O822" s="517"/>
      <c r="P822" s="518"/>
      <c r="Q822" s="798"/>
      <c r="R822" s="643"/>
      <c r="S822" s="643"/>
      <c r="T822" s="643"/>
      <c r="U822" s="1642"/>
      <c r="V822" s="537"/>
      <c r="W822" s="783"/>
      <c r="X822" s="1651"/>
      <c r="Y822" s="512"/>
      <c r="Z822" s="368"/>
      <c r="AA822" s="762" t="s">
        <v>167</v>
      </c>
      <c r="AB822" s="354">
        <v>5</v>
      </c>
      <c r="AC822" s="763" t="s">
        <v>168</v>
      </c>
      <c r="AD822" s="391">
        <f>ROUND(ROUND(ROUND(ROUND(ROUND(H728+K800,0)*P$800,0)*T812,0)*W819,0)*Z821,0)-AB822</f>
        <v>124</v>
      </c>
      <c r="AE822" s="268"/>
    </row>
    <row r="823" spans="1:31" ht="17.100000000000001" customHeight="1">
      <c r="A823" s="243">
        <v>61</v>
      </c>
      <c r="B823" s="243">
        <v>9871</v>
      </c>
      <c r="C823" s="870" t="s">
        <v>9391</v>
      </c>
      <c r="D823" s="792"/>
      <c r="E823" s="792"/>
      <c r="F823" s="794"/>
      <c r="G823" s="528"/>
      <c r="H823" s="528"/>
      <c r="I823" s="794"/>
      <c r="J823" s="604"/>
      <c r="K823" s="605"/>
      <c r="L823" s="518"/>
      <c r="M823" s="799"/>
      <c r="N823" s="517"/>
      <c r="O823" s="517"/>
      <c r="P823" s="518"/>
      <c r="Q823" s="798"/>
      <c r="R823" s="1580" t="s">
        <v>165</v>
      </c>
      <c r="S823" s="775"/>
      <c r="T823" s="775"/>
      <c r="U823" s="359"/>
      <c r="V823" s="360"/>
      <c r="W823" s="361"/>
      <c r="X823" s="523"/>
      <c r="Y823" s="524"/>
      <c r="Z823" s="642"/>
      <c r="AA823" s="247"/>
      <c r="AB823" s="247"/>
      <c r="AC823" s="247"/>
      <c r="AD823" s="391">
        <f>ROUND(ROUND(ROUND(H728+K800,0)*P$800,0)*T824,0)</f>
        <v>128</v>
      </c>
      <c r="AE823" s="268"/>
    </row>
    <row r="824" spans="1:31" ht="17.100000000000001" customHeight="1">
      <c r="A824" s="243">
        <v>61</v>
      </c>
      <c r="B824" s="243">
        <v>9872</v>
      </c>
      <c r="C824" s="870" t="s">
        <v>9392</v>
      </c>
      <c r="D824" s="792"/>
      <c r="E824" s="792"/>
      <c r="F824" s="794"/>
      <c r="G824" s="528"/>
      <c r="H824" s="528"/>
      <c r="I824" s="794"/>
      <c r="J824" s="604"/>
      <c r="K824" s="605"/>
      <c r="L824" s="518"/>
      <c r="M824" s="799"/>
      <c r="N824" s="517"/>
      <c r="O824" s="517"/>
      <c r="P824" s="518"/>
      <c r="Q824" s="797"/>
      <c r="R824" s="1620"/>
      <c r="S824" s="643" t="s">
        <v>163</v>
      </c>
      <c r="T824" s="365">
        <v>0.5</v>
      </c>
      <c r="U824" s="777"/>
      <c r="V824" s="639"/>
      <c r="W824" s="529"/>
      <c r="X824" s="319"/>
      <c r="Y824" s="517"/>
      <c r="Z824" s="526"/>
      <c r="AA824" s="762" t="s">
        <v>167</v>
      </c>
      <c r="AB824" s="354">
        <v>5</v>
      </c>
      <c r="AC824" s="763" t="s">
        <v>168</v>
      </c>
      <c r="AD824" s="391">
        <f>ROUND(ROUND(ROUND(H728+K800,0)*P$800,0)*T824,0)-AB824</f>
        <v>123</v>
      </c>
      <c r="AE824" s="268"/>
    </row>
    <row r="825" spans="1:31" ht="17.100000000000001" customHeight="1">
      <c r="A825" s="243">
        <v>61</v>
      </c>
      <c r="B825" s="243">
        <v>9873</v>
      </c>
      <c r="C825" s="870" t="s">
        <v>9393</v>
      </c>
      <c r="D825" s="792"/>
      <c r="E825" s="792"/>
      <c r="F825" s="794"/>
      <c r="G825" s="528"/>
      <c r="H825" s="528"/>
      <c r="I825" s="794"/>
      <c r="J825" s="604"/>
      <c r="K825" s="605"/>
      <c r="L825" s="518"/>
      <c r="M825" s="799"/>
      <c r="N825" s="517"/>
      <c r="O825" s="517"/>
      <c r="P825" s="518"/>
      <c r="Q825" s="797"/>
      <c r="R825" s="1620"/>
      <c r="S825" s="530"/>
      <c r="T825" s="530"/>
      <c r="U825" s="777"/>
      <c r="V825" s="639"/>
      <c r="W825" s="529"/>
      <c r="X825" s="1684" t="s">
        <v>4700</v>
      </c>
      <c r="Y825" s="362" t="s">
        <v>163</v>
      </c>
      <c r="Z825" s="395">
        <v>0.85</v>
      </c>
      <c r="AA825" s="355"/>
      <c r="AB825" s="247"/>
      <c r="AC825" s="247"/>
      <c r="AD825" s="391">
        <f>ROUND(ROUND(ROUND(ROUND(H728+K800,0)*P$800,0)*T824,0)*Z825,0)</f>
        <v>109</v>
      </c>
      <c r="AE825" s="268"/>
    </row>
    <row r="826" spans="1:31" ht="17.100000000000001" customHeight="1">
      <c r="A826" s="243">
        <v>61</v>
      </c>
      <c r="B826" s="243">
        <v>9874</v>
      </c>
      <c r="C826" s="870" t="s">
        <v>9394</v>
      </c>
      <c r="D826" s="792"/>
      <c r="E826" s="792"/>
      <c r="F826" s="794"/>
      <c r="G826" s="528"/>
      <c r="H826" s="528"/>
      <c r="I826" s="794"/>
      <c r="J826" s="604"/>
      <c r="K826" s="605"/>
      <c r="L826" s="518"/>
      <c r="M826" s="799"/>
      <c r="N826" s="517"/>
      <c r="O826" s="517"/>
      <c r="P826" s="518"/>
      <c r="Q826" s="797"/>
      <c r="R826" s="1620"/>
      <c r="S826" s="643"/>
      <c r="T826" s="643"/>
      <c r="U826" s="778"/>
      <c r="V826" s="525"/>
      <c r="W826" s="539"/>
      <c r="X826" s="1651"/>
      <c r="Y826" s="512"/>
      <c r="Z826" s="368"/>
      <c r="AA826" s="762" t="s">
        <v>167</v>
      </c>
      <c r="AB826" s="354">
        <v>5</v>
      </c>
      <c r="AC826" s="763" t="s">
        <v>168</v>
      </c>
      <c r="AD826" s="391">
        <f>ROUND(ROUND(ROUND(ROUND(H728+K800,0)*P$800,0)*T824,0)*Z825,0)-AB826</f>
        <v>104</v>
      </c>
      <c r="AE826" s="268"/>
    </row>
    <row r="827" spans="1:31" ht="17.100000000000001" customHeight="1">
      <c r="A827" s="243">
        <v>61</v>
      </c>
      <c r="B827" s="243">
        <v>9875</v>
      </c>
      <c r="C827" s="870" t="s">
        <v>9395</v>
      </c>
      <c r="D827" s="792"/>
      <c r="E827" s="792"/>
      <c r="F827" s="794"/>
      <c r="G827" s="528"/>
      <c r="H827" s="528"/>
      <c r="I827" s="794"/>
      <c r="J827" s="604"/>
      <c r="K827" s="605"/>
      <c r="L827" s="518"/>
      <c r="M827" s="799"/>
      <c r="N827" s="517"/>
      <c r="O827" s="517"/>
      <c r="P827" s="518"/>
      <c r="Q827" s="798"/>
      <c r="R827" s="530"/>
      <c r="S827" s="530"/>
      <c r="T827" s="530"/>
      <c r="U827" s="1580" t="s">
        <v>4703</v>
      </c>
      <c r="V827" s="362" t="s">
        <v>163</v>
      </c>
      <c r="W827" s="356">
        <v>0.7</v>
      </c>
      <c r="X827" s="523"/>
      <c r="Y827" s="524"/>
      <c r="Z827" s="642"/>
      <c r="AA827" s="247"/>
      <c r="AB827" s="247"/>
      <c r="AC827" s="247"/>
      <c r="AD827" s="391">
        <f>ROUND(ROUND(ROUND(ROUND(H728+K800,0)*P$800,0)*T824,0)*W827,0)</f>
        <v>90</v>
      </c>
      <c r="AE827" s="268"/>
    </row>
    <row r="828" spans="1:31" ht="17.100000000000001" customHeight="1">
      <c r="A828" s="243">
        <v>61</v>
      </c>
      <c r="B828" s="243">
        <v>9876</v>
      </c>
      <c r="C828" s="870" t="s">
        <v>9396</v>
      </c>
      <c r="D828" s="792"/>
      <c r="E828" s="792"/>
      <c r="F828" s="794"/>
      <c r="G828" s="528"/>
      <c r="H828" s="528"/>
      <c r="I828" s="794"/>
      <c r="J828" s="604"/>
      <c r="K828" s="605"/>
      <c r="L828" s="518"/>
      <c r="M828" s="799"/>
      <c r="N828" s="517"/>
      <c r="O828" s="517"/>
      <c r="P828" s="518"/>
      <c r="Q828" s="798"/>
      <c r="R828" s="530"/>
      <c r="S828" s="530"/>
      <c r="T828" s="530"/>
      <c r="U828" s="1620"/>
      <c r="V828" s="643"/>
      <c r="W828" s="365"/>
      <c r="X828" s="319"/>
      <c r="Y828" s="288"/>
      <c r="Z828" s="526"/>
      <c r="AA828" s="762" t="s">
        <v>167</v>
      </c>
      <c r="AB828" s="354">
        <v>5</v>
      </c>
      <c r="AC828" s="763" t="s">
        <v>168</v>
      </c>
      <c r="AD828" s="391">
        <f>ROUND(ROUND(ROUND(ROUND(H728+K800,0)*P$800,0)*T824,0)*W827,0)-AB828</f>
        <v>85</v>
      </c>
      <c r="AE828" s="268"/>
    </row>
    <row r="829" spans="1:31" ht="17.100000000000001" customHeight="1">
      <c r="A829" s="243">
        <v>61</v>
      </c>
      <c r="B829" s="243">
        <v>9877</v>
      </c>
      <c r="C829" s="870" t="s">
        <v>9397</v>
      </c>
      <c r="D829" s="792"/>
      <c r="E829" s="792"/>
      <c r="F829" s="794"/>
      <c r="G829" s="528"/>
      <c r="H829" s="528"/>
      <c r="I829" s="794"/>
      <c r="J829" s="604"/>
      <c r="K829" s="605"/>
      <c r="L829" s="518"/>
      <c r="M829" s="799"/>
      <c r="N829" s="517"/>
      <c r="O829" s="517"/>
      <c r="P829" s="518"/>
      <c r="Q829" s="799"/>
      <c r="R829" s="643"/>
      <c r="S829" s="1644"/>
      <c r="T829" s="1645"/>
      <c r="U829" s="1620"/>
      <c r="V829" s="779"/>
      <c r="W829" s="780"/>
      <c r="X829" s="1684" t="s">
        <v>4700</v>
      </c>
      <c r="Y829" s="362" t="s">
        <v>163</v>
      </c>
      <c r="Z829" s="395">
        <v>0.85</v>
      </c>
      <c r="AA829" s="355"/>
      <c r="AB829" s="247"/>
      <c r="AC829" s="247"/>
      <c r="AD829" s="391">
        <f>ROUND(ROUND(ROUND(ROUND(ROUND(H728+K800,0)*P$800,0)*T824,0)*W827,0)*Z829,0)</f>
        <v>77</v>
      </c>
      <c r="AE829" s="268"/>
    </row>
    <row r="830" spans="1:31" ht="17.100000000000001" customHeight="1">
      <c r="A830" s="243">
        <v>61</v>
      </c>
      <c r="B830" s="243">
        <v>9878</v>
      </c>
      <c r="C830" s="870" t="s">
        <v>9398</v>
      </c>
      <c r="D830" s="792"/>
      <c r="E830" s="792"/>
      <c r="F830" s="794"/>
      <c r="G830" s="528"/>
      <c r="H830" s="528"/>
      <c r="I830" s="794"/>
      <c r="J830" s="604"/>
      <c r="K830" s="605"/>
      <c r="L830" s="518"/>
      <c r="M830" s="799"/>
      <c r="N830" s="517"/>
      <c r="O830" s="517"/>
      <c r="P830" s="518"/>
      <c r="Q830" s="799"/>
      <c r="R830" s="643"/>
      <c r="S830" s="643"/>
      <c r="T830" s="643"/>
      <c r="U830" s="781"/>
      <c r="V830" s="537"/>
      <c r="W830" s="783"/>
      <c r="X830" s="1651"/>
      <c r="Y830" s="512"/>
      <c r="Z830" s="368"/>
      <c r="AA830" s="762" t="s">
        <v>167</v>
      </c>
      <c r="AB830" s="354">
        <v>5</v>
      </c>
      <c r="AC830" s="763" t="s">
        <v>168</v>
      </c>
      <c r="AD830" s="391">
        <f>ROUND(ROUND(ROUND(ROUND(ROUND(H728+K800,0)*P$800,0)*T824,0)*W827,0)*Z829,0)-AB830</f>
        <v>72</v>
      </c>
      <c r="AE830" s="268"/>
    </row>
    <row r="831" spans="1:31" ht="17.100000000000001" customHeight="1">
      <c r="A831" s="243">
        <v>61</v>
      </c>
      <c r="B831" s="243">
        <v>9879</v>
      </c>
      <c r="C831" s="870" t="s">
        <v>9399</v>
      </c>
      <c r="D831" s="792"/>
      <c r="E831" s="792"/>
      <c r="F831" s="794"/>
      <c r="G831" s="528"/>
      <c r="H831" s="528"/>
      <c r="I831" s="794"/>
      <c r="J831" s="604"/>
      <c r="K831" s="605"/>
      <c r="L831" s="518"/>
      <c r="M831" s="799"/>
      <c r="N831" s="517"/>
      <c r="O831" s="517"/>
      <c r="P831" s="518"/>
      <c r="Q831" s="798"/>
      <c r="R831" s="643"/>
      <c r="S831" s="1646"/>
      <c r="T831" s="1647"/>
      <c r="U831" s="1580" t="s">
        <v>4708</v>
      </c>
      <c r="V831" s="643" t="s">
        <v>163</v>
      </c>
      <c r="W831" s="365">
        <v>0.85</v>
      </c>
      <c r="X831" s="523"/>
      <c r="Y831" s="524"/>
      <c r="Z831" s="642"/>
      <c r="AA831" s="247"/>
      <c r="AB831" s="247"/>
      <c r="AC831" s="247"/>
      <c r="AD831" s="391">
        <f>ROUND(ROUND(ROUND(ROUND(H728+K800,0)*P$800,0)*T824,0)*W831,0)</f>
        <v>109</v>
      </c>
      <c r="AE831" s="268"/>
    </row>
    <row r="832" spans="1:31" ht="17.100000000000001" customHeight="1">
      <c r="A832" s="243">
        <v>61</v>
      </c>
      <c r="B832" s="243">
        <v>9880</v>
      </c>
      <c r="C832" s="870" t="s">
        <v>9400</v>
      </c>
      <c r="D832" s="792"/>
      <c r="E832" s="792"/>
      <c r="F832" s="794"/>
      <c r="G832" s="528"/>
      <c r="H832" s="528"/>
      <c r="I832" s="794"/>
      <c r="J832" s="604"/>
      <c r="K832" s="605"/>
      <c r="L832" s="518"/>
      <c r="M832" s="799"/>
      <c r="N832" s="517"/>
      <c r="O832" s="517"/>
      <c r="P832" s="518"/>
      <c r="Q832" s="798"/>
      <c r="R832" s="643"/>
      <c r="S832" s="365"/>
      <c r="T832" s="365"/>
      <c r="U832" s="1620"/>
      <c r="V832" s="643"/>
      <c r="W832" s="365"/>
      <c r="X832" s="516"/>
      <c r="Y832" s="288"/>
      <c r="Z832" s="526"/>
      <c r="AA832" s="762" t="s">
        <v>167</v>
      </c>
      <c r="AB832" s="354">
        <v>5</v>
      </c>
      <c r="AC832" s="763" t="s">
        <v>168</v>
      </c>
      <c r="AD832" s="391">
        <f>ROUND(ROUND(ROUND(ROUND(H728+K800,0)*P$800,0)*T824,0)*W831,0)-AB832</f>
        <v>104</v>
      </c>
      <c r="AE832" s="268"/>
    </row>
    <row r="833" spans="1:31" ht="17.100000000000001" customHeight="1">
      <c r="A833" s="243">
        <v>61</v>
      </c>
      <c r="B833" s="243">
        <v>9881</v>
      </c>
      <c r="C833" s="870" t="s">
        <v>9401</v>
      </c>
      <c r="D833" s="792"/>
      <c r="E833" s="792"/>
      <c r="F833" s="794"/>
      <c r="G833" s="528"/>
      <c r="H833" s="528"/>
      <c r="I833" s="794"/>
      <c r="J833" s="604"/>
      <c r="K833" s="605"/>
      <c r="L833" s="518"/>
      <c r="M833" s="799"/>
      <c r="N833" s="517"/>
      <c r="O833" s="517"/>
      <c r="P833" s="518"/>
      <c r="Q833" s="799"/>
      <c r="R833" s="643"/>
      <c r="S833" s="365"/>
      <c r="T833" s="365"/>
      <c r="U833" s="1620"/>
      <c r="V833" s="779"/>
      <c r="W833" s="780"/>
      <c r="X833" s="1684" t="s">
        <v>4700</v>
      </c>
      <c r="Y833" s="362" t="s">
        <v>163</v>
      </c>
      <c r="Z833" s="395">
        <v>0.85</v>
      </c>
      <c r="AA833" s="355"/>
      <c r="AB833" s="247"/>
      <c r="AC833" s="247"/>
      <c r="AD833" s="391">
        <f>ROUND(ROUND(ROUND(ROUND(ROUND(H728+K800,0)*P$800,0)*T824,0)*W831,0)*Z833,0)</f>
        <v>93</v>
      </c>
      <c r="AE833" s="268"/>
    </row>
    <row r="834" spans="1:31" ht="17.100000000000001" customHeight="1">
      <c r="A834" s="243">
        <v>61</v>
      </c>
      <c r="B834" s="243">
        <v>9882</v>
      </c>
      <c r="C834" s="870" t="s">
        <v>9402</v>
      </c>
      <c r="D834" s="792"/>
      <c r="E834" s="792"/>
      <c r="F834" s="794"/>
      <c r="G834" s="528"/>
      <c r="H834" s="528"/>
      <c r="I834" s="794"/>
      <c r="J834" s="604"/>
      <c r="K834" s="605"/>
      <c r="L834" s="518"/>
      <c r="M834" s="799"/>
      <c r="N834" s="517"/>
      <c r="O834" s="517"/>
      <c r="P834" s="518"/>
      <c r="Q834" s="506"/>
      <c r="R834" s="788"/>
      <c r="S834" s="512"/>
      <c r="T834" s="789"/>
      <c r="U834" s="1642"/>
      <c r="V834" s="537"/>
      <c r="W834" s="783"/>
      <c r="X834" s="1651"/>
      <c r="Y834" s="512"/>
      <c r="Z834" s="368"/>
      <c r="AA834" s="762" t="s">
        <v>167</v>
      </c>
      <c r="AB834" s="354">
        <v>5</v>
      </c>
      <c r="AC834" s="763" t="s">
        <v>168</v>
      </c>
      <c r="AD834" s="391">
        <f>ROUND(ROUND(ROUND(ROUND(ROUND(H728+K800,0)*P$800,0)*T824,0)*W831,0)*Z833,0)-AB834</f>
        <v>88</v>
      </c>
      <c r="AE834" s="268"/>
    </row>
    <row r="835" spans="1:31" ht="17.100000000000001" customHeight="1">
      <c r="A835" s="243">
        <v>61</v>
      </c>
      <c r="B835" s="243">
        <v>9883</v>
      </c>
      <c r="C835" s="870" t="s">
        <v>9403</v>
      </c>
      <c r="D835" s="792"/>
      <c r="E835" s="792"/>
      <c r="F835" s="794"/>
      <c r="G835" s="528"/>
      <c r="H835" s="528"/>
      <c r="I835" s="794"/>
      <c r="J835" s="604"/>
      <c r="K835" s="605"/>
      <c r="L835" s="518"/>
      <c r="M835" s="799"/>
      <c r="N835" s="1687" t="s">
        <v>165</v>
      </c>
      <c r="O835" s="888"/>
      <c r="P835" s="889"/>
      <c r="Q835" s="516"/>
      <c r="R835" s="517"/>
      <c r="S835" s="517"/>
      <c r="T835" s="517"/>
      <c r="U835" s="777"/>
      <c r="V835" s="529"/>
      <c r="W835" s="517"/>
      <c r="X835" s="523"/>
      <c r="Y835" s="524"/>
      <c r="Z835" s="642"/>
      <c r="AA835" s="247"/>
      <c r="AB835" s="247"/>
      <c r="AC835" s="247"/>
      <c r="AD835" s="391">
        <f>ROUND(ROUND(H728+K800,0)*P$836,0)</f>
        <v>183</v>
      </c>
      <c r="AE835" s="268"/>
    </row>
    <row r="836" spans="1:31" ht="17.100000000000001" customHeight="1">
      <c r="A836" s="243">
        <v>61</v>
      </c>
      <c r="B836" s="243">
        <v>9884</v>
      </c>
      <c r="C836" s="870" t="s">
        <v>9404</v>
      </c>
      <c r="D836" s="793"/>
      <c r="E836" s="793"/>
      <c r="F836" s="522"/>
      <c r="G836" s="521"/>
      <c r="H836" s="521"/>
      <c r="I836" s="522"/>
      <c r="J836" s="604"/>
      <c r="K836" s="605"/>
      <c r="L836" s="518"/>
      <c r="M836" s="799"/>
      <c r="N836" s="1688"/>
      <c r="O836" s="643" t="s">
        <v>163</v>
      </c>
      <c r="P836" s="365">
        <v>0.5</v>
      </c>
      <c r="Q836" s="516"/>
      <c r="R836" s="517"/>
      <c r="S836" s="517"/>
      <c r="T836" s="517"/>
      <c r="U836" s="777"/>
      <c r="V836" s="529"/>
      <c r="W836" s="517"/>
      <c r="X836" s="319"/>
      <c r="Y836" s="517"/>
      <c r="Z836" s="526"/>
      <c r="AA836" s="762" t="s">
        <v>167</v>
      </c>
      <c r="AB836" s="354">
        <v>5</v>
      </c>
      <c r="AC836" s="763" t="s">
        <v>168</v>
      </c>
      <c r="AD836" s="391">
        <f>ROUND(ROUND(H728+K800,0)*P$836,0)-AB836</f>
        <v>178</v>
      </c>
      <c r="AE836" s="268"/>
    </row>
    <row r="837" spans="1:31" ht="17.100000000000001" customHeight="1">
      <c r="A837" s="243">
        <v>61</v>
      </c>
      <c r="B837" s="243">
        <v>9885</v>
      </c>
      <c r="C837" s="870" t="s">
        <v>9405</v>
      </c>
      <c r="D837" s="793"/>
      <c r="E837" s="793"/>
      <c r="F837" s="522"/>
      <c r="G837" s="521"/>
      <c r="H837" s="521"/>
      <c r="I837" s="522"/>
      <c r="J837" s="604"/>
      <c r="K837" s="605"/>
      <c r="L837" s="518"/>
      <c r="M837" s="799"/>
      <c r="N837" s="1688"/>
      <c r="O837" s="517"/>
      <c r="P837" s="518"/>
      <c r="Q837" s="516"/>
      <c r="R837" s="517"/>
      <c r="S837" s="517"/>
      <c r="T837" s="517"/>
      <c r="U837" s="777"/>
      <c r="V837" s="529"/>
      <c r="W837" s="518"/>
      <c r="X837" s="1684" t="s">
        <v>4700</v>
      </c>
      <c r="Y837" s="362" t="s">
        <v>163</v>
      </c>
      <c r="Z837" s="395">
        <v>0.85</v>
      </c>
      <c r="AA837" s="355"/>
      <c r="AB837" s="247"/>
      <c r="AC837" s="247"/>
      <c r="AD837" s="391">
        <f>ROUND(ROUND(ROUND(H728+K800,0)*P$836,0)*Z837,0)</f>
        <v>156</v>
      </c>
      <c r="AE837" s="268"/>
    </row>
    <row r="838" spans="1:31" ht="17.100000000000001" customHeight="1">
      <c r="A838" s="243">
        <v>61</v>
      </c>
      <c r="B838" s="243">
        <v>9886</v>
      </c>
      <c r="C838" s="870" t="s">
        <v>9406</v>
      </c>
      <c r="D838" s="793"/>
      <c r="E838" s="793"/>
      <c r="F838" s="794"/>
      <c r="G838" s="528"/>
      <c r="H838" s="528"/>
      <c r="I838" s="794"/>
      <c r="J838" s="604"/>
      <c r="K838" s="605"/>
      <c r="L838" s="518"/>
      <c r="M838" s="799"/>
      <c r="N838" s="1688"/>
      <c r="O838" s="517"/>
      <c r="P838" s="518"/>
      <c r="Q838" s="516"/>
      <c r="R838" s="517"/>
      <c r="S838" s="517"/>
      <c r="T838" s="517"/>
      <c r="U838" s="778"/>
      <c r="V838" s="539"/>
      <c r="W838" s="526"/>
      <c r="X838" s="1651"/>
      <c r="Y838" s="512"/>
      <c r="Z838" s="368"/>
      <c r="AA838" s="762" t="s">
        <v>167</v>
      </c>
      <c r="AB838" s="354">
        <v>5</v>
      </c>
      <c r="AC838" s="763" t="s">
        <v>168</v>
      </c>
      <c r="AD838" s="391">
        <f>ROUND(ROUND(ROUND(H728+K800,0)*P$836,0)*Z837,0)-AB838</f>
        <v>151</v>
      </c>
      <c r="AE838" s="268"/>
    </row>
    <row r="839" spans="1:31" ht="17.100000000000001" customHeight="1">
      <c r="A839" s="243">
        <v>61</v>
      </c>
      <c r="B839" s="243">
        <v>9887</v>
      </c>
      <c r="C839" s="870" t="s">
        <v>9407</v>
      </c>
      <c r="D839" s="793"/>
      <c r="E839" s="793"/>
      <c r="F839" s="794"/>
      <c r="G839" s="528"/>
      <c r="H839" s="528"/>
      <c r="I839" s="794"/>
      <c r="J839" s="604"/>
      <c r="K839" s="605"/>
      <c r="L839" s="518"/>
      <c r="M839" s="799"/>
      <c r="N839" s="517"/>
      <c r="O839" s="517"/>
      <c r="P839" s="518"/>
      <c r="Q839" s="516"/>
      <c r="R839" s="517"/>
      <c r="S839" s="517"/>
      <c r="T839" s="517"/>
      <c r="U839" s="1580" t="s">
        <v>4703</v>
      </c>
      <c r="V839" s="362" t="s">
        <v>163</v>
      </c>
      <c r="W839" s="356">
        <v>0.7</v>
      </c>
      <c r="X839" s="523"/>
      <c r="Y839" s="524"/>
      <c r="Z839" s="642"/>
      <c r="AA839" s="247"/>
      <c r="AB839" s="247"/>
      <c r="AC839" s="247"/>
      <c r="AD839" s="391">
        <f>ROUND(ROUND(ROUND(H728+K800,0)*P$836,0)*W839,0)</f>
        <v>128</v>
      </c>
      <c r="AE839" s="268"/>
    </row>
    <row r="840" spans="1:31" ht="17.100000000000001" customHeight="1">
      <c r="A840" s="243">
        <v>61</v>
      </c>
      <c r="B840" s="243">
        <v>9888</v>
      </c>
      <c r="C840" s="870" t="s">
        <v>9408</v>
      </c>
      <c r="D840" s="793"/>
      <c r="E840" s="793"/>
      <c r="F840" s="794"/>
      <c r="G840" s="528"/>
      <c r="H840" s="517"/>
      <c r="I840" s="538"/>
      <c r="J840" s="604"/>
      <c r="K840" s="605"/>
      <c r="L840" s="518"/>
      <c r="M840" s="799"/>
      <c r="N840" s="517"/>
      <c r="O840" s="517"/>
      <c r="P840" s="518"/>
      <c r="Q840" s="516"/>
      <c r="R840" s="517"/>
      <c r="S840" s="517"/>
      <c r="T840" s="517"/>
      <c r="U840" s="1620"/>
      <c r="V840" s="643"/>
      <c r="W840" s="365"/>
      <c r="X840" s="319"/>
      <c r="Y840" s="288"/>
      <c r="Z840" s="526"/>
      <c r="AA840" s="762" t="s">
        <v>167</v>
      </c>
      <c r="AB840" s="354">
        <v>5</v>
      </c>
      <c r="AC840" s="763" t="s">
        <v>168</v>
      </c>
      <c r="AD840" s="391">
        <f>ROUND(ROUND(ROUND(H728+K800,0)*P$836,0)*W839,0)-AB840</f>
        <v>123</v>
      </c>
      <c r="AE840" s="268"/>
    </row>
    <row r="841" spans="1:31" ht="17.100000000000001" customHeight="1">
      <c r="A841" s="243">
        <v>61</v>
      </c>
      <c r="B841" s="243">
        <v>9889</v>
      </c>
      <c r="C841" s="870" t="s">
        <v>9409</v>
      </c>
      <c r="D841" s="792"/>
      <c r="E841" s="793"/>
      <c r="F841" s="795"/>
      <c r="G841" s="796"/>
      <c r="H841" s="517"/>
      <c r="I841" s="538"/>
      <c r="J841" s="604"/>
      <c r="K841" s="605"/>
      <c r="L841" s="518"/>
      <c r="M841" s="799"/>
      <c r="N841" s="517"/>
      <c r="O841" s="517"/>
      <c r="P841" s="518"/>
      <c r="Q841" s="516"/>
      <c r="R841" s="517"/>
      <c r="S841" s="517"/>
      <c r="T841" s="517"/>
      <c r="U841" s="1620"/>
      <c r="V841" s="779"/>
      <c r="W841" s="780"/>
      <c r="X841" s="1684" t="s">
        <v>4700</v>
      </c>
      <c r="Y841" s="362" t="s">
        <v>163</v>
      </c>
      <c r="Z841" s="395">
        <v>0.85</v>
      </c>
      <c r="AA841" s="355"/>
      <c r="AB841" s="247"/>
      <c r="AC841" s="247"/>
      <c r="AD841" s="391">
        <f>ROUND(ROUND(ROUND(ROUND(H728+K800,0)*P$836,0)*W839,0)*Z841,0)</f>
        <v>109</v>
      </c>
      <c r="AE841" s="268"/>
    </row>
    <row r="842" spans="1:31" ht="17.100000000000001" customHeight="1">
      <c r="A842" s="243">
        <v>61</v>
      </c>
      <c r="B842" s="243">
        <v>9890</v>
      </c>
      <c r="C842" s="870" t="s">
        <v>9410</v>
      </c>
      <c r="D842" s="792"/>
      <c r="E842" s="793"/>
      <c r="F842" s="795"/>
      <c r="G842" s="796"/>
      <c r="H842" s="517"/>
      <c r="I842" s="538"/>
      <c r="J842" s="604"/>
      <c r="K842" s="605"/>
      <c r="L842" s="518"/>
      <c r="M842" s="799"/>
      <c r="N842" s="517"/>
      <c r="O842" s="517"/>
      <c r="P842" s="518"/>
      <c r="Q842" s="516"/>
      <c r="R842" s="517"/>
      <c r="S842" s="517"/>
      <c r="T842" s="517"/>
      <c r="U842" s="781"/>
      <c r="V842" s="537"/>
      <c r="W842" s="783"/>
      <c r="X842" s="1651"/>
      <c r="Y842" s="512"/>
      <c r="Z842" s="368"/>
      <c r="AA842" s="762" t="s">
        <v>167</v>
      </c>
      <c r="AB842" s="354">
        <v>5</v>
      </c>
      <c r="AC842" s="763" t="s">
        <v>168</v>
      </c>
      <c r="AD842" s="391">
        <f>ROUND(ROUND(ROUND(ROUND(H728+K800,0)*P$836,0)*W839,0)*Z841,0)-AB842</f>
        <v>104</v>
      </c>
      <c r="AE842" s="268"/>
    </row>
    <row r="843" spans="1:31" ht="17.100000000000001" customHeight="1">
      <c r="A843" s="243">
        <v>61</v>
      </c>
      <c r="B843" s="243">
        <v>9891</v>
      </c>
      <c r="C843" s="870" t="s">
        <v>9411</v>
      </c>
      <c r="D843" s="792"/>
      <c r="E843" s="793"/>
      <c r="F843" s="795"/>
      <c r="G843" s="796"/>
      <c r="H843" s="517"/>
      <c r="I843" s="538"/>
      <c r="J843" s="604"/>
      <c r="K843" s="605"/>
      <c r="L843" s="518"/>
      <c r="M843" s="799"/>
      <c r="N843" s="517"/>
      <c r="O843" s="517"/>
      <c r="P843" s="518"/>
      <c r="Q843" s="516"/>
      <c r="R843" s="517"/>
      <c r="S843" s="517"/>
      <c r="T843" s="518"/>
      <c r="U843" s="1580" t="s">
        <v>4708</v>
      </c>
      <c r="V843" s="643" t="s">
        <v>163</v>
      </c>
      <c r="W843" s="365">
        <v>0.85</v>
      </c>
      <c r="X843" s="523"/>
      <c r="Y843" s="524"/>
      <c r="Z843" s="642"/>
      <c r="AA843" s="247"/>
      <c r="AB843" s="247"/>
      <c r="AC843" s="247"/>
      <c r="AD843" s="391">
        <f>ROUND(ROUND(ROUND(H728+K800,0)*P$836,0)*W843,0)</f>
        <v>156</v>
      </c>
      <c r="AE843" s="268"/>
    </row>
    <row r="844" spans="1:31" ht="17.100000000000001" customHeight="1">
      <c r="A844" s="243">
        <v>61</v>
      </c>
      <c r="B844" s="243">
        <v>9892</v>
      </c>
      <c r="C844" s="870" t="s">
        <v>9412</v>
      </c>
      <c r="D844" s="792"/>
      <c r="E844" s="793"/>
      <c r="F844" s="795"/>
      <c r="G844" s="796"/>
      <c r="H844" s="517"/>
      <c r="I844" s="538"/>
      <c r="J844" s="604"/>
      <c r="K844" s="605"/>
      <c r="L844" s="518"/>
      <c r="M844" s="799"/>
      <c r="N844" s="517"/>
      <c r="O844" s="517"/>
      <c r="P844" s="518"/>
      <c r="Q844" s="516"/>
      <c r="R844" s="517"/>
      <c r="S844" s="517"/>
      <c r="T844" s="517"/>
      <c r="U844" s="1620"/>
      <c r="V844" s="643"/>
      <c r="W844" s="365"/>
      <c r="X844" s="516"/>
      <c r="Y844" s="288"/>
      <c r="Z844" s="526"/>
      <c r="AA844" s="762" t="s">
        <v>167</v>
      </c>
      <c r="AB844" s="354">
        <v>5</v>
      </c>
      <c r="AC844" s="763" t="s">
        <v>168</v>
      </c>
      <c r="AD844" s="391">
        <f>ROUND(ROUND(ROUND(H728+K800,0)*P$836,0)*W843,0)-AB844</f>
        <v>151</v>
      </c>
      <c r="AE844" s="268"/>
    </row>
    <row r="845" spans="1:31" ht="17.100000000000001" customHeight="1">
      <c r="A845" s="243">
        <v>61</v>
      </c>
      <c r="B845" s="243">
        <v>9893</v>
      </c>
      <c r="C845" s="870" t="s">
        <v>9413</v>
      </c>
      <c r="D845" s="792"/>
      <c r="E845" s="793"/>
      <c r="F845" s="794"/>
      <c r="G845" s="528"/>
      <c r="H845" s="528"/>
      <c r="I845" s="794"/>
      <c r="J845" s="604"/>
      <c r="K845" s="605"/>
      <c r="L845" s="518"/>
      <c r="M845" s="799"/>
      <c r="N845" s="517"/>
      <c r="O845" s="517"/>
      <c r="P845" s="518"/>
      <c r="Q845" s="516"/>
      <c r="R845" s="517"/>
      <c r="S845" s="517"/>
      <c r="T845" s="517"/>
      <c r="U845" s="1620"/>
      <c r="V845" s="779"/>
      <c r="W845" s="780"/>
      <c r="X845" s="1684" t="s">
        <v>4700</v>
      </c>
      <c r="Y845" s="362" t="s">
        <v>163</v>
      </c>
      <c r="Z845" s="395">
        <v>0.85</v>
      </c>
      <c r="AA845" s="355"/>
      <c r="AB845" s="247"/>
      <c r="AC845" s="247"/>
      <c r="AD845" s="391">
        <f>ROUND(ROUND(ROUND(ROUND(H728+K800,0)*P$836,0)*W843,0)*Z845,0)</f>
        <v>133</v>
      </c>
      <c r="AE845" s="268"/>
    </row>
    <row r="846" spans="1:31" ht="17.100000000000001" customHeight="1">
      <c r="A846" s="243">
        <v>61</v>
      </c>
      <c r="B846" s="243">
        <v>9894</v>
      </c>
      <c r="C846" s="870" t="s">
        <v>9414</v>
      </c>
      <c r="D846" s="792"/>
      <c r="E846" s="793"/>
      <c r="F846" s="794"/>
      <c r="G846" s="528"/>
      <c r="H846" s="528"/>
      <c r="I846" s="794"/>
      <c r="J846" s="604"/>
      <c r="K846" s="605"/>
      <c r="L846" s="518"/>
      <c r="M846" s="799"/>
      <c r="N846" s="517"/>
      <c r="O846" s="517"/>
      <c r="P846" s="518"/>
      <c r="Q846" s="319"/>
      <c r="R846" s="288"/>
      <c r="S846" s="288"/>
      <c r="T846" s="288"/>
      <c r="U846" s="1642"/>
      <c r="V846" s="537"/>
      <c r="W846" s="783"/>
      <c r="X846" s="1651"/>
      <c r="Y846" s="512"/>
      <c r="Z846" s="368"/>
      <c r="AA846" s="762" t="s">
        <v>167</v>
      </c>
      <c r="AB846" s="354">
        <v>5</v>
      </c>
      <c r="AC846" s="763" t="s">
        <v>168</v>
      </c>
      <c r="AD846" s="391">
        <f>ROUND(ROUND(ROUND(ROUND(H728+K800,0)*P$836,0)*W843,0)*Z845,0)-AB846</f>
        <v>128</v>
      </c>
      <c r="AE846" s="268"/>
    </row>
    <row r="847" spans="1:31" ht="17.100000000000001" customHeight="1">
      <c r="A847" s="243">
        <v>61</v>
      </c>
      <c r="B847" s="243">
        <v>9895</v>
      </c>
      <c r="C847" s="870" t="s">
        <v>9415</v>
      </c>
      <c r="D847" s="792"/>
      <c r="E847" s="792"/>
      <c r="F847" s="794"/>
      <c r="G847" s="528"/>
      <c r="H847" s="528"/>
      <c r="I847" s="794"/>
      <c r="J847" s="604"/>
      <c r="K847" s="605"/>
      <c r="L847" s="518"/>
      <c r="M847" s="799"/>
      <c r="N847" s="517"/>
      <c r="O847" s="517"/>
      <c r="P847" s="518"/>
      <c r="Q847" s="1536" t="s">
        <v>4713</v>
      </c>
      <c r="R847" s="1580" t="s">
        <v>162</v>
      </c>
      <c r="S847" s="775"/>
      <c r="T847" s="775"/>
      <c r="U847" s="359"/>
      <c r="V847" s="360"/>
      <c r="W847" s="361"/>
      <c r="X847" s="523"/>
      <c r="Y847" s="524"/>
      <c r="Z847" s="642"/>
      <c r="AA847" s="247"/>
      <c r="AB847" s="247"/>
      <c r="AC847" s="247"/>
      <c r="AD847" s="391">
        <f>ROUND(ROUND(ROUND(H728+K800,0)*P$836,0)*T848,0)</f>
        <v>128</v>
      </c>
      <c r="AE847" s="268"/>
    </row>
    <row r="848" spans="1:31" ht="17.100000000000001" customHeight="1">
      <c r="A848" s="243">
        <v>61</v>
      </c>
      <c r="B848" s="243">
        <v>9896</v>
      </c>
      <c r="C848" s="870" t="s">
        <v>9416</v>
      </c>
      <c r="D848" s="792"/>
      <c r="E848" s="792"/>
      <c r="F848" s="794"/>
      <c r="G848" s="528"/>
      <c r="H848" s="528"/>
      <c r="I848" s="794"/>
      <c r="J848" s="604"/>
      <c r="K848" s="605"/>
      <c r="L848" s="518"/>
      <c r="M848" s="799"/>
      <c r="N848" s="517"/>
      <c r="O848" s="517"/>
      <c r="P848" s="518"/>
      <c r="Q848" s="1648"/>
      <c r="R848" s="1620"/>
      <c r="S848" s="643" t="s">
        <v>163</v>
      </c>
      <c r="T848" s="365">
        <v>0.7</v>
      </c>
      <c r="U848" s="777"/>
      <c r="V848" s="639"/>
      <c r="W848" s="529"/>
      <c r="X848" s="319"/>
      <c r="Y848" s="517"/>
      <c r="Z848" s="526"/>
      <c r="AA848" s="762" t="s">
        <v>167</v>
      </c>
      <c r="AB848" s="354">
        <v>5</v>
      </c>
      <c r="AC848" s="763" t="s">
        <v>168</v>
      </c>
      <c r="AD848" s="391">
        <f>ROUND(ROUND(ROUND(H728+K800,0)*P$836,0)*T848,0)-AB848</f>
        <v>123</v>
      </c>
      <c r="AE848" s="268"/>
    </row>
    <row r="849" spans="1:31" ht="17.100000000000001" customHeight="1">
      <c r="A849" s="243">
        <v>61</v>
      </c>
      <c r="B849" s="243">
        <v>9897</v>
      </c>
      <c r="C849" s="870" t="s">
        <v>9417</v>
      </c>
      <c r="D849" s="792"/>
      <c r="E849" s="792"/>
      <c r="F849" s="794"/>
      <c r="G849" s="528"/>
      <c r="H849" s="528"/>
      <c r="I849" s="794"/>
      <c r="J849" s="604"/>
      <c r="K849" s="605"/>
      <c r="L849" s="518"/>
      <c r="M849" s="799"/>
      <c r="N849" s="517"/>
      <c r="O849" s="517"/>
      <c r="P849" s="518"/>
      <c r="Q849" s="1648"/>
      <c r="R849" s="1620"/>
      <c r="S849" s="530"/>
      <c r="T849" s="530"/>
      <c r="U849" s="777"/>
      <c r="V849" s="639"/>
      <c r="W849" s="529"/>
      <c r="X849" s="1684" t="s">
        <v>4700</v>
      </c>
      <c r="Y849" s="362" t="s">
        <v>163</v>
      </c>
      <c r="Z849" s="395">
        <v>0.85</v>
      </c>
      <c r="AA849" s="355"/>
      <c r="AB849" s="247"/>
      <c r="AC849" s="247"/>
      <c r="AD849" s="391">
        <f>ROUND(ROUND(ROUND(ROUND(H728+K800,0)*P$836,0)*T848,0)*Z849,0)</f>
        <v>109</v>
      </c>
      <c r="AE849" s="268"/>
    </row>
    <row r="850" spans="1:31" ht="17.100000000000001" customHeight="1">
      <c r="A850" s="243">
        <v>61</v>
      </c>
      <c r="B850" s="243">
        <v>9898</v>
      </c>
      <c r="C850" s="870" t="s">
        <v>9418</v>
      </c>
      <c r="D850" s="792"/>
      <c r="E850" s="792"/>
      <c r="F850" s="794"/>
      <c r="G850" s="528"/>
      <c r="H850" s="528"/>
      <c r="I850" s="794"/>
      <c r="J850" s="604"/>
      <c r="K850" s="605"/>
      <c r="L850" s="518"/>
      <c r="M850" s="799"/>
      <c r="N850" s="517"/>
      <c r="O850" s="517"/>
      <c r="P850" s="518"/>
      <c r="Q850" s="1648"/>
      <c r="R850" s="1620"/>
      <c r="S850" s="643"/>
      <c r="T850" s="643"/>
      <c r="U850" s="778"/>
      <c r="V850" s="525"/>
      <c r="W850" s="539"/>
      <c r="X850" s="1651"/>
      <c r="Y850" s="512"/>
      <c r="Z850" s="368"/>
      <c r="AA850" s="762" t="s">
        <v>167</v>
      </c>
      <c r="AB850" s="354">
        <v>5</v>
      </c>
      <c r="AC850" s="763" t="s">
        <v>168</v>
      </c>
      <c r="AD850" s="391">
        <f>ROUND(ROUND(ROUND(ROUND(H728+K800,0)*P$836,0)*T848,0)*Z849,0)-AB850</f>
        <v>104</v>
      </c>
      <c r="AE850" s="268"/>
    </row>
    <row r="851" spans="1:31" ht="17.100000000000001" customHeight="1">
      <c r="A851" s="243">
        <v>61</v>
      </c>
      <c r="B851" s="243">
        <v>9899</v>
      </c>
      <c r="C851" s="870" t="s">
        <v>9419</v>
      </c>
      <c r="D851" s="792"/>
      <c r="E851" s="792"/>
      <c r="F851" s="794"/>
      <c r="G851" s="528"/>
      <c r="H851" s="528"/>
      <c r="I851" s="794"/>
      <c r="J851" s="604"/>
      <c r="K851" s="605"/>
      <c r="L851" s="518"/>
      <c r="M851" s="799"/>
      <c r="N851" s="517"/>
      <c r="O851" s="517"/>
      <c r="P851" s="518"/>
      <c r="Q851" s="798"/>
      <c r="R851" s="530"/>
      <c r="S851" s="530"/>
      <c r="T851" s="530"/>
      <c r="U851" s="1580" t="s">
        <v>4703</v>
      </c>
      <c r="V851" s="362" t="s">
        <v>163</v>
      </c>
      <c r="W851" s="356">
        <v>0.7</v>
      </c>
      <c r="X851" s="523"/>
      <c r="Y851" s="524"/>
      <c r="Z851" s="642"/>
      <c r="AA851" s="247"/>
      <c r="AB851" s="247"/>
      <c r="AC851" s="247"/>
      <c r="AD851" s="391">
        <f>ROUND(ROUND(ROUND(ROUND(H728+K800,0)*P$836,0)*T848,0)*W851,0)</f>
        <v>90</v>
      </c>
      <c r="AE851" s="268"/>
    </row>
    <row r="852" spans="1:31" ht="17.100000000000001" customHeight="1">
      <c r="A852" s="243">
        <v>61</v>
      </c>
      <c r="B852" s="243">
        <v>9900</v>
      </c>
      <c r="C852" s="870" t="s">
        <v>9420</v>
      </c>
      <c r="D852" s="792"/>
      <c r="E852" s="792"/>
      <c r="F852" s="794"/>
      <c r="G852" s="528"/>
      <c r="H852" s="528"/>
      <c r="I852" s="794"/>
      <c r="J852" s="604"/>
      <c r="K852" s="605"/>
      <c r="L852" s="518"/>
      <c r="M852" s="799"/>
      <c r="N852" s="517"/>
      <c r="O852" s="517"/>
      <c r="P852" s="518"/>
      <c r="Q852" s="798"/>
      <c r="R852" s="530"/>
      <c r="S852" s="530"/>
      <c r="T852" s="530"/>
      <c r="U852" s="1620"/>
      <c r="V852" s="643"/>
      <c r="W852" s="365"/>
      <c r="X852" s="319"/>
      <c r="Y852" s="288"/>
      <c r="Z852" s="526"/>
      <c r="AA852" s="762" t="s">
        <v>167</v>
      </c>
      <c r="AB852" s="354">
        <v>5</v>
      </c>
      <c r="AC852" s="763" t="s">
        <v>168</v>
      </c>
      <c r="AD852" s="391">
        <f>ROUND(ROUND(ROUND(ROUND(H728+K800,0)*P$836,0)*T848,0)*W851,0)-AB852</f>
        <v>85</v>
      </c>
      <c r="AE852" s="268"/>
    </row>
    <row r="853" spans="1:31" ht="17.100000000000001" customHeight="1">
      <c r="A853" s="243">
        <v>61</v>
      </c>
      <c r="B853" s="243">
        <v>9901</v>
      </c>
      <c r="C853" s="870" t="s">
        <v>9421</v>
      </c>
      <c r="D853" s="792"/>
      <c r="E853" s="792"/>
      <c r="F853" s="794"/>
      <c r="G853" s="528"/>
      <c r="H853" s="528"/>
      <c r="I853" s="794"/>
      <c r="J853" s="604"/>
      <c r="K853" s="605"/>
      <c r="L853" s="518"/>
      <c r="M853" s="799"/>
      <c r="N853" s="517"/>
      <c r="O853" s="517"/>
      <c r="P853" s="518"/>
      <c r="Q853" s="799"/>
      <c r="R853" s="643"/>
      <c r="S853" s="1644"/>
      <c r="T853" s="1645"/>
      <c r="U853" s="1620"/>
      <c r="V853" s="779"/>
      <c r="W853" s="780"/>
      <c r="X853" s="1684" t="s">
        <v>4700</v>
      </c>
      <c r="Y853" s="362" t="s">
        <v>163</v>
      </c>
      <c r="Z853" s="395">
        <v>0.85</v>
      </c>
      <c r="AA853" s="355"/>
      <c r="AB853" s="247"/>
      <c r="AC853" s="247"/>
      <c r="AD853" s="391">
        <f>ROUND(ROUND(ROUND(ROUND(ROUND(H728+K800,0)*P$836,0)*T848,0)*W851,0)*Z853,0)</f>
        <v>77</v>
      </c>
      <c r="AE853" s="268"/>
    </row>
    <row r="854" spans="1:31" ht="17.100000000000001" customHeight="1">
      <c r="A854" s="243">
        <v>61</v>
      </c>
      <c r="B854" s="243">
        <v>9902</v>
      </c>
      <c r="C854" s="870" t="s">
        <v>9422</v>
      </c>
      <c r="D854" s="792"/>
      <c r="E854" s="792"/>
      <c r="F854" s="794"/>
      <c r="G854" s="528"/>
      <c r="H854" s="528"/>
      <c r="I854" s="794"/>
      <c r="J854" s="604"/>
      <c r="K854" s="605"/>
      <c r="L854" s="518"/>
      <c r="M854" s="799"/>
      <c r="N854" s="517"/>
      <c r="O854" s="517"/>
      <c r="P854" s="518"/>
      <c r="Q854" s="799"/>
      <c r="R854" s="643"/>
      <c r="S854" s="643"/>
      <c r="T854" s="643"/>
      <c r="U854" s="781"/>
      <c r="V854" s="537"/>
      <c r="W854" s="783"/>
      <c r="X854" s="1651"/>
      <c r="Y854" s="512"/>
      <c r="Z854" s="368"/>
      <c r="AA854" s="762" t="s">
        <v>167</v>
      </c>
      <c r="AB854" s="354">
        <v>5</v>
      </c>
      <c r="AC854" s="763" t="s">
        <v>168</v>
      </c>
      <c r="AD854" s="391">
        <f>ROUND(ROUND(ROUND(ROUND(ROUND(H728+K800,0)*P$836,0)*T848,0)*W851,0)*Z853,0)-AB854</f>
        <v>72</v>
      </c>
      <c r="AE854" s="268"/>
    </row>
    <row r="855" spans="1:31" ht="17.100000000000001" customHeight="1">
      <c r="A855" s="243">
        <v>61</v>
      </c>
      <c r="B855" s="243">
        <v>9903</v>
      </c>
      <c r="C855" s="870" t="s">
        <v>9423</v>
      </c>
      <c r="D855" s="792"/>
      <c r="E855" s="792"/>
      <c r="F855" s="794"/>
      <c r="G855" s="528"/>
      <c r="H855" s="528"/>
      <c r="I855" s="794"/>
      <c r="J855" s="604"/>
      <c r="K855" s="605"/>
      <c r="L855" s="518"/>
      <c r="M855" s="799"/>
      <c r="N855" s="517"/>
      <c r="O855" s="517"/>
      <c r="P855" s="518"/>
      <c r="Q855" s="798"/>
      <c r="R855" s="643"/>
      <c r="S855" s="1646"/>
      <c r="T855" s="1647"/>
      <c r="U855" s="1580" t="s">
        <v>4708</v>
      </c>
      <c r="V855" s="643" t="s">
        <v>163</v>
      </c>
      <c r="W855" s="365">
        <v>0.85</v>
      </c>
      <c r="X855" s="523"/>
      <c r="Y855" s="524"/>
      <c r="Z855" s="642"/>
      <c r="AA855" s="247"/>
      <c r="AB855" s="247"/>
      <c r="AC855" s="247"/>
      <c r="AD855" s="391">
        <f>ROUND(ROUND(ROUND(ROUND(H728+K800,0)*P$836,0)*T848,0)*W855,0)</f>
        <v>109</v>
      </c>
      <c r="AE855" s="268"/>
    </row>
    <row r="856" spans="1:31" ht="17.100000000000001" customHeight="1">
      <c r="A856" s="243">
        <v>61</v>
      </c>
      <c r="B856" s="243">
        <v>9904</v>
      </c>
      <c r="C856" s="870" t="s">
        <v>9424</v>
      </c>
      <c r="D856" s="792"/>
      <c r="E856" s="792"/>
      <c r="F856" s="794"/>
      <c r="G856" s="528"/>
      <c r="H856" s="528"/>
      <c r="I856" s="794"/>
      <c r="J856" s="604"/>
      <c r="K856" s="605"/>
      <c r="L856" s="518"/>
      <c r="M856" s="799"/>
      <c r="N856" s="517"/>
      <c r="O856" s="517"/>
      <c r="P856" s="518"/>
      <c r="Q856" s="798"/>
      <c r="R856" s="643"/>
      <c r="S856" s="365"/>
      <c r="T856" s="365"/>
      <c r="U856" s="1620"/>
      <c r="V856" s="643"/>
      <c r="W856" s="365"/>
      <c r="X856" s="319"/>
      <c r="Y856" s="288"/>
      <c r="Z856" s="526"/>
      <c r="AA856" s="762" t="s">
        <v>167</v>
      </c>
      <c r="AB856" s="354">
        <v>5</v>
      </c>
      <c r="AC856" s="763" t="s">
        <v>168</v>
      </c>
      <c r="AD856" s="391">
        <f>ROUND(ROUND(ROUND(ROUND(H728+K800,0)*P$836,0)*T848,0)*W855,0)-AB856</f>
        <v>104</v>
      </c>
      <c r="AE856" s="268"/>
    </row>
    <row r="857" spans="1:31" ht="17.100000000000001" customHeight="1">
      <c r="A857" s="243">
        <v>61</v>
      </c>
      <c r="B857" s="243">
        <v>9905</v>
      </c>
      <c r="C857" s="870" t="s">
        <v>9425</v>
      </c>
      <c r="D857" s="792"/>
      <c r="E857" s="792"/>
      <c r="F857" s="794"/>
      <c r="G857" s="528"/>
      <c r="H857" s="528"/>
      <c r="I857" s="794"/>
      <c r="J857" s="604"/>
      <c r="K857" s="605"/>
      <c r="L857" s="518"/>
      <c r="M857" s="799"/>
      <c r="N857" s="517"/>
      <c r="O857" s="517"/>
      <c r="P857" s="518"/>
      <c r="Q857" s="799"/>
      <c r="R857" s="643"/>
      <c r="S857" s="365"/>
      <c r="T857" s="365"/>
      <c r="U857" s="1620"/>
      <c r="V857" s="779"/>
      <c r="W857" s="780"/>
      <c r="X857" s="1684" t="s">
        <v>4700</v>
      </c>
      <c r="Y857" s="362" t="s">
        <v>163</v>
      </c>
      <c r="Z857" s="395">
        <v>0.85</v>
      </c>
      <c r="AA857" s="355"/>
      <c r="AB857" s="247"/>
      <c r="AC857" s="247"/>
      <c r="AD857" s="391">
        <f>ROUND(ROUND(ROUND(ROUND(ROUND(H728+K800,0)*P$836,0)*T848,0)*W855,0)*Z857,0)</f>
        <v>93</v>
      </c>
      <c r="AE857" s="268"/>
    </row>
    <row r="858" spans="1:31" ht="17.100000000000001" customHeight="1">
      <c r="A858" s="243">
        <v>61</v>
      </c>
      <c r="B858" s="243">
        <v>9906</v>
      </c>
      <c r="C858" s="870" t="s">
        <v>9426</v>
      </c>
      <c r="D858" s="792"/>
      <c r="E858" s="792"/>
      <c r="F858" s="794"/>
      <c r="G858" s="528"/>
      <c r="H858" s="528"/>
      <c r="I858" s="794"/>
      <c r="J858" s="604"/>
      <c r="K858" s="605"/>
      <c r="L858" s="518"/>
      <c r="M858" s="799"/>
      <c r="N858" s="517"/>
      <c r="O858" s="517"/>
      <c r="P858" s="518"/>
      <c r="Q858" s="798"/>
      <c r="R858" s="643"/>
      <c r="S858" s="643"/>
      <c r="T858" s="643"/>
      <c r="U858" s="1642"/>
      <c r="V858" s="537"/>
      <c r="W858" s="783"/>
      <c r="X858" s="1651"/>
      <c r="Y858" s="512"/>
      <c r="Z858" s="368"/>
      <c r="AA858" s="762" t="s">
        <v>167</v>
      </c>
      <c r="AB858" s="354">
        <v>5</v>
      </c>
      <c r="AC858" s="763" t="s">
        <v>168</v>
      </c>
      <c r="AD858" s="391">
        <f>ROUND(ROUND(ROUND(ROUND(ROUND(H728+K800,0)*P$836,0)*T848,0)*W855,0)*Z857,0)-AB858</f>
        <v>88</v>
      </c>
      <c r="AE858" s="268"/>
    </row>
    <row r="859" spans="1:31" ht="17.100000000000001" customHeight="1">
      <c r="A859" s="243">
        <v>61</v>
      </c>
      <c r="B859" s="243">
        <v>9907</v>
      </c>
      <c r="C859" s="870" t="s">
        <v>9427</v>
      </c>
      <c r="D859" s="792"/>
      <c r="E859" s="792"/>
      <c r="F859" s="794"/>
      <c r="G859" s="528"/>
      <c r="H859" s="528"/>
      <c r="I859" s="794"/>
      <c r="J859" s="604"/>
      <c r="K859" s="605"/>
      <c r="L859" s="518"/>
      <c r="M859" s="799"/>
      <c r="N859" s="517"/>
      <c r="O859" s="517"/>
      <c r="P859" s="518"/>
      <c r="Q859" s="798"/>
      <c r="R859" s="1580" t="s">
        <v>165</v>
      </c>
      <c r="S859" s="775"/>
      <c r="T859" s="775"/>
      <c r="U859" s="359"/>
      <c r="V859" s="360"/>
      <c r="W859" s="361"/>
      <c r="X859" s="523"/>
      <c r="Y859" s="524"/>
      <c r="Z859" s="642"/>
      <c r="AA859" s="247"/>
      <c r="AB859" s="247"/>
      <c r="AC859" s="247"/>
      <c r="AD859" s="391">
        <f>ROUND(ROUND(ROUND(H728+K800,0)*P$836,0)*T860,0)</f>
        <v>92</v>
      </c>
      <c r="AE859" s="268"/>
    </row>
    <row r="860" spans="1:31" ht="17.100000000000001" customHeight="1">
      <c r="A860" s="243">
        <v>61</v>
      </c>
      <c r="B860" s="243">
        <v>9908</v>
      </c>
      <c r="C860" s="870" t="s">
        <v>9428</v>
      </c>
      <c r="D860" s="792"/>
      <c r="E860" s="792"/>
      <c r="F860" s="794"/>
      <c r="G860" s="528"/>
      <c r="H860" s="528"/>
      <c r="I860" s="794"/>
      <c r="J860" s="604"/>
      <c r="K860" s="605"/>
      <c r="L860" s="518"/>
      <c r="M860" s="799"/>
      <c r="N860" s="517"/>
      <c r="O860" s="517"/>
      <c r="P860" s="518"/>
      <c r="Q860" s="797"/>
      <c r="R860" s="1620"/>
      <c r="S860" s="643" t="s">
        <v>163</v>
      </c>
      <c r="T860" s="365">
        <v>0.5</v>
      </c>
      <c r="U860" s="777"/>
      <c r="V860" s="639"/>
      <c r="W860" s="529"/>
      <c r="X860" s="516"/>
      <c r="Y860" s="517"/>
      <c r="Z860" s="526"/>
      <c r="AA860" s="762" t="s">
        <v>167</v>
      </c>
      <c r="AB860" s="354">
        <v>5</v>
      </c>
      <c r="AC860" s="763" t="s">
        <v>168</v>
      </c>
      <c r="AD860" s="391">
        <f>ROUND(ROUND(ROUND(H728+K800,0)*P$836,0)*T860,0)-AB860</f>
        <v>87</v>
      </c>
      <c r="AE860" s="268"/>
    </row>
    <row r="861" spans="1:31" ht="17.100000000000001" customHeight="1">
      <c r="A861" s="243">
        <v>61</v>
      </c>
      <c r="B861" s="243">
        <v>9909</v>
      </c>
      <c r="C861" s="870" t="s">
        <v>9429</v>
      </c>
      <c r="D861" s="792"/>
      <c r="E861" s="792"/>
      <c r="F861" s="794"/>
      <c r="G861" s="528"/>
      <c r="H861" s="528"/>
      <c r="I861" s="794"/>
      <c r="J861" s="604"/>
      <c r="K861" s="605"/>
      <c r="L861" s="518"/>
      <c r="M861" s="799"/>
      <c r="N861" s="517"/>
      <c r="O861" s="517"/>
      <c r="P861" s="518"/>
      <c r="Q861" s="797"/>
      <c r="R861" s="1620"/>
      <c r="S861" s="530"/>
      <c r="T861" s="530"/>
      <c r="U861" s="777"/>
      <c r="V861" s="639"/>
      <c r="W861" s="529"/>
      <c r="X861" s="1684" t="s">
        <v>4700</v>
      </c>
      <c r="Y861" s="362" t="s">
        <v>163</v>
      </c>
      <c r="Z861" s="395">
        <v>0.85</v>
      </c>
      <c r="AA861" s="355"/>
      <c r="AB861" s="247"/>
      <c r="AC861" s="247"/>
      <c r="AD861" s="391">
        <f>ROUND(ROUND(ROUND(ROUND(H728+K800,0)*P$836,0)*T860,0)*Z861,0)</f>
        <v>78</v>
      </c>
      <c r="AE861" s="268"/>
    </row>
    <row r="862" spans="1:31" ht="17.100000000000001" customHeight="1">
      <c r="A862" s="243">
        <v>61</v>
      </c>
      <c r="B862" s="243">
        <v>9910</v>
      </c>
      <c r="C862" s="870" t="s">
        <v>9430</v>
      </c>
      <c r="D862" s="792"/>
      <c r="E862" s="792"/>
      <c r="F862" s="794"/>
      <c r="G862" s="528"/>
      <c r="H862" s="528"/>
      <c r="I862" s="794"/>
      <c r="J862" s="604"/>
      <c r="K862" s="605"/>
      <c r="L862" s="518"/>
      <c r="M862" s="799"/>
      <c r="N862" s="517"/>
      <c r="O862" s="517"/>
      <c r="P862" s="518"/>
      <c r="Q862" s="797"/>
      <c r="R862" s="1620"/>
      <c r="S862" s="643"/>
      <c r="T862" s="643"/>
      <c r="U862" s="778"/>
      <c r="V862" s="525"/>
      <c r="W862" s="539"/>
      <c r="X862" s="1651"/>
      <c r="Y862" s="512"/>
      <c r="Z862" s="368"/>
      <c r="AA862" s="762" t="s">
        <v>167</v>
      </c>
      <c r="AB862" s="354">
        <v>5</v>
      </c>
      <c r="AC862" s="763" t="s">
        <v>168</v>
      </c>
      <c r="AD862" s="391">
        <f>ROUND(ROUND(ROUND(ROUND(H728+K800,0)*P$836,0)*T860,0)*Z861,0)-AB862</f>
        <v>73</v>
      </c>
      <c r="AE862" s="268"/>
    </row>
    <row r="863" spans="1:31" ht="17.100000000000001" customHeight="1">
      <c r="A863" s="243">
        <v>61</v>
      </c>
      <c r="B863" s="243">
        <v>9911</v>
      </c>
      <c r="C863" s="870" t="s">
        <v>9431</v>
      </c>
      <c r="D863" s="792"/>
      <c r="E863" s="792"/>
      <c r="F863" s="794"/>
      <c r="G863" s="528"/>
      <c r="H863" s="528"/>
      <c r="I863" s="794"/>
      <c r="J863" s="604"/>
      <c r="K863" s="605"/>
      <c r="L863" s="518"/>
      <c r="M863" s="799"/>
      <c r="N863" s="517"/>
      <c r="O863" s="517"/>
      <c r="P863" s="518"/>
      <c r="Q863" s="798"/>
      <c r="R863" s="530"/>
      <c r="S863" s="530"/>
      <c r="T863" s="530"/>
      <c r="U863" s="1580" t="s">
        <v>4703</v>
      </c>
      <c r="V863" s="362" t="s">
        <v>163</v>
      </c>
      <c r="W863" s="356">
        <v>0.7</v>
      </c>
      <c r="X863" s="523"/>
      <c r="Y863" s="524"/>
      <c r="Z863" s="642"/>
      <c r="AA863" s="247"/>
      <c r="AB863" s="247"/>
      <c r="AC863" s="247"/>
      <c r="AD863" s="391">
        <f>ROUND(ROUND(ROUND(ROUND(H728+K800,0)*P$836,0)*T860,0)*W863,0)</f>
        <v>64</v>
      </c>
      <c r="AE863" s="268"/>
    </row>
    <row r="864" spans="1:31" ht="17.100000000000001" customHeight="1">
      <c r="A864" s="243">
        <v>61</v>
      </c>
      <c r="B864" s="243">
        <v>9912</v>
      </c>
      <c r="C864" s="870" t="s">
        <v>9432</v>
      </c>
      <c r="D864" s="792"/>
      <c r="E864" s="792"/>
      <c r="F864" s="794"/>
      <c r="G864" s="528"/>
      <c r="H864" s="528"/>
      <c r="I864" s="794"/>
      <c r="J864" s="604"/>
      <c r="K864" s="605"/>
      <c r="L864" s="518"/>
      <c r="M864" s="799"/>
      <c r="N864" s="517"/>
      <c r="O864" s="517"/>
      <c r="P864" s="518"/>
      <c r="Q864" s="798"/>
      <c r="R864" s="530"/>
      <c r="S864" s="530"/>
      <c r="T864" s="530"/>
      <c r="U864" s="1620"/>
      <c r="V864" s="643"/>
      <c r="W864" s="365"/>
      <c r="X864" s="319"/>
      <c r="Y864" s="288"/>
      <c r="Z864" s="526"/>
      <c r="AA864" s="762" t="s">
        <v>167</v>
      </c>
      <c r="AB864" s="354">
        <v>5</v>
      </c>
      <c r="AC864" s="763" t="s">
        <v>168</v>
      </c>
      <c r="AD864" s="391">
        <f>ROUND(ROUND(ROUND(ROUND(H728+K800,0)*P$836,0)*T860,0)*W863,0)-AB864</f>
        <v>59</v>
      </c>
      <c r="AE864" s="268"/>
    </row>
    <row r="865" spans="1:31" ht="17.100000000000001" customHeight="1">
      <c r="A865" s="243">
        <v>61</v>
      </c>
      <c r="B865" s="243">
        <v>9913</v>
      </c>
      <c r="C865" s="870" t="s">
        <v>9433</v>
      </c>
      <c r="D865" s="792"/>
      <c r="E865" s="792"/>
      <c r="F865" s="794"/>
      <c r="G865" s="528"/>
      <c r="H865" s="528"/>
      <c r="I865" s="794"/>
      <c r="J865" s="604"/>
      <c r="K865" s="605"/>
      <c r="L865" s="518"/>
      <c r="M865" s="799"/>
      <c r="N865" s="517"/>
      <c r="O865" s="517"/>
      <c r="P865" s="518"/>
      <c r="Q865" s="799"/>
      <c r="R865" s="643"/>
      <c r="S865" s="1644"/>
      <c r="T865" s="1645"/>
      <c r="U865" s="1620"/>
      <c r="V865" s="779"/>
      <c r="W865" s="780"/>
      <c r="X865" s="1684" t="s">
        <v>4700</v>
      </c>
      <c r="Y865" s="362" t="s">
        <v>163</v>
      </c>
      <c r="Z865" s="395">
        <v>0.85</v>
      </c>
      <c r="AA865" s="355"/>
      <c r="AB865" s="247"/>
      <c r="AC865" s="247"/>
      <c r="AD865" s="391">
        <f>ROUND(ROUND(ROUND(ROUND(ROUND(H728+K800,0)*P$836,0)*T860,0)*W863,0)*Z865,0)</f>
        <v>54</v>
      </c>
      <c r="AE865" s="268"/>
    </row>
    <row r="866" spans="1:31" ht="17.100000000000001" customHeight="1">
      <c r="A866" s="243">
        <v>61</v>
      </c>
      <c r="B866" s="243">
        <v>9914</v>
      </c>
      <c r="C866" s="870" t="s">
        <v>9434</v>
      </c>
      <c r="D866" s="792"/>
      <c r="E866" s="792"/>
      <c r="F866" s="794"/>
      <c r="G866" s="528"/>
      <c r="H866" s="528"/>
      <c r="I866" s="794"/>
      <c r="J866" s="604"/>
      <c r="K866" s="605"/>
      <c r="L866" s="518"/>
      <c r="M866" s="799"/>
      <c r="N866" s="517"/>
      <c r="O866" s="517"/>
      <c r="P866" s="518"/>
      <c r="Q866" s="799"/>
      <c r="R866" s="643"/>
      <c r="S866" s="643"/>
      <c r="T866" s="643"/>
      <c r="U866" s="781"/>
      <c r="V866" s="537"/>
      <c r="W866" s="783"/>
      <c r="X866" s="1651"/>
      <c r="Y866" s="512"/>
      <c r="Z866" s="368"/>
      <c r="AA866" s="762" t="s">
        <v>167</v>
      </c>
      <c r="AB866" s="354">
        <v>5</v>
      </c>
      <c r="AC866" s="763" t="s">
        <v>168</v>
      </c>
      <c r="AD866" s="391">
        <f>ROUND(ROUND(ROUND(ROUND(ROUND(H728+K800,0)*P$836,0)*T860,0)*W863,0)*Z865,0)-AB866</f>
        <v>49</v>
      </c>
      <c r="AE866" s="268"/>
    </row>
    <row r="867" spans="1:31" ht="17.100000000000001" customHeight="1">
      <c r="A867" s="243">
        <v>61</v>
      </c>
      <c r="B867" s="243">
        <v>9915</v>
      </c>
      <c r="C867" s="870" t="s">
        <v>9435</v>
      </c>
      <c r="D867" s="792"/>
      <c r="E867" s="792"/>
      <c r="F867" s="794"/>
      <c r="G867" s="528"/>
      <c r="H867" s="528"/>
      <c r="I867" s="794"/>
      <c r="J867" s="604"/>
      <c r="K867" s="605"/>
      <c r="L867" s="518"/>
      <c r="M867" s="799"/>
      <c r="N867" s="517"/>
      <c r="O867" s="517"/>
      <c r="P867" s="518"/>
      <c r="Q867" s="798"/>
      <c r="R867" s="643"/>
      <c r="S867" s="1646"/>
      <c r="T867" s="1647"/>
      <c r="U867" s="1580" t="s">
        <v>4708</v>
      </c>
      <c r="V867" s="643" t="s">
        <v>163</v>
      </c>
      <c r="W867" s="365">
        <v>0.85</v>
      </c>
      <c r="X867" s="523"/>
      <c r="Y867" s="524"/>
      <c r="Z867" s="642"/>
      <c r="AA867" s="247"/>
      <c r="AB867" s="247"/>
      <c r="AC867" s="247"/>
      <c r="AD867" s="391">
        <f>ROUND(ROUND(ROUND(ROUND(H728+K800,0)*P$836,0)*T860,0)*W867,0)</f>
        <v>78</v>
      </c>
      <c r="AE867" s="268"/>
    </row>
    <row r="868" spans="1:31" ht="17.100000000000001" customHeight="1">
      <c r="A868" s="243">
        <v>61</v>
      </c>
      <c r="B868" s="243">
        <v>9916</v>
      </c>
      <c r="C868" s="870" t="s">
        <v>9436</v>
      </c>
      <c r="D868" s="792"/>
      <c r="E868" s="792"/>
      <c r="F868" s="794"/>
      <c r="G868" s="528"/>
      <c r="H868" s="528"/>
      <c r="I868" s="794"/>
      <c r="J868" s="604"/>
      <c r="K868" s="605"/>
      <c r="L868" s="518"/>
      <c r="M868" s="799"/>
      <c r="N868" s="517"/>
      <c r="O868" s="517"/>
      <c r="P868" s="518"/>
      <c r="Q868" s="798"/>
      <c r="R868" s="643"/>
      <c r="S868" s="365"/>
      <c r="T868" s="365"/>
      <c r="U868" s="1620"/>
      <c r="V868" s="643"/>
      <c r="W868" s="365"/>
      <c r="X868" s="319"/>
      <c r="Y868" s="288"/>
      <c r="Z868" s="526"/>
      <c r="AA868" s="762" t="s">
        <v>167</v>
      </c>
      <c r="AB868" s="354">
        <v>5</v>
      </c>
      <c r="AC868" s="763" t="s">
        <v>168</v>
      </c>
      <c r="AD868" s="391">
        <f>ROUND(ROUND(ROUND(ROUND(H728+K800,0)*P$836,0)*T860,0)*W867,0)-AB868</f>
        <v>73</v>
      </c>
      <c r="AE868" s="268"/>
    </row>
    <row r="869" spans="1:31" ht="17.100000000000001" customHeight="1">
      <c r="A869" s="243">
        <v>61</v>
      </c>
      <c r="B869" s="243">
        <v>9917</v>
      </c>
      <c r="C869" s="870" t="s">
        <v>9437</v>
      </c>
      <c r="D869" s="792"/>
      <c r="E869" s="792"/>
      <c r="F869" s="794"/>
      <c r="G869" s="528"/>
      <c r="H869" s="528"/>
      <c r="I869" s="794"/>
      <c r="J869" s="604"/>
      <c r="K869" s="605"/>
      <c r="L869" s="518"/>
      <c r="M869" s="799"/>
      <c r="N869" s="517"/>
      <c r="O869" s="517"/>
      <c r="P869" s="518"/>
      <c r="Q869" s="799"/>
      <c r="R869" s="643"/>
      <c r="S869" s="365"/>
      <c r="T869" s="365"/>
      <c r="U869" s="1620"/>
      <c r="V869" s="779"/>
      <c r="W869" s="780"/>
      <c r="X869" s="1684" t="s">
        <v>4700</v>
      </c>
      <c r="Y869" s="362" t="s">
        <v>163</v>
      </c>
      <c r="Z869" s="395">
        <v>0.85</v>
      </c>
      <c r="AA869" s="355"/>
      <c r="AB869" s="247"/>
      <c r="AC869" s="247"/>
      <c r="AD869" s="391">
        <f>ROUND(ROUND(ROUND(ROUND(ROUND(H728+K800,0)*P$836,0)*T860,0)*W867,0)*Z869,0)</f>
        <v>66</v>
      </c>
      <c r="AE869" s="268"/>
    </row>
    <row r="870" spans="1:31" ht="17.100000000000001" customHeight="1">
      <c r="A870" s="243">
        <v>61</v>
      </c>
      <c r="B870" s="243">
        <v>9918</v>
      </c>
      <c r="C870" s="870" t="s">
        <v>9438</v>
      </c>
      <c r="D870" s="803"/>
      <c r="E870" s="803"/>
      <c r="F870" s="804"/>
      <c r="G870" s="805"/>
      <c r="H870" s="805"/>
      <c r="I870" s="804"/>
      <c r="J870" s="806"/>
      <c r="K870" s="807"/>
      <c r="L870" s="526"/>
      <c r="M870" s="506"/>
      <c r="N870" s="288"/>
      <c r="O870" s="288"/>
      <c r="P870" s="526"/>
      <c r="Q870" s="506"/>
      <c r="R870" s="512"/>
      <c r="S870" s="512"/>
      <c r="T870" s="512"/>
      <c r="U870" s="1642"/>
      <c r="V870" s="537"/>
      <c r="W870" s="783"/>
      <c r="X870" s="1651"/>
      <c r="Y870" s="512"/>
      <c r="Z870" s="368"/>
      <c r="AA870" s="762" t="s">
        <v>167</v>
      </c>
      <c r="AB870" s="354">
        <v>5</v>
      </c>
      <c r="AC870" s="763" t="s">
        <v>168</v>
      </c>
      <c r="AD870" s="391">
        <f>ROUND(ROUND(ROUND(ROUND(ROUND(H728+K800,0)*P$836,0)*T860,0)*W867,0)*Z869,0)-AB870</f>
        <v>61</v>
      </c>
      <c r="AE870" s="268"/>
    </row>
    <row r="871" spans="1:31" ht="17.100000000000001" customHeight="1">
      <c r="A871" s="243">
        <v>61</v>
      </c>
      <c r="B871" s="243">
        <v>9919</v>
      </c>
      <c r="C871" s="870" t="s">
        <v>9439</v>
      </c>
      <c r="D871" s="1580" t="s">
        <v>6446</v>
      </c>
      <c r="E871" s="1619"/>
      <c r="F871" s="1689" t="s">
        <v>6447</v>
      </c>
      <c r="G871" s="1690"/>
      <c r="H871" s="541"/>
      <c r="I871" s="542"/>
      <c r="J871" s="601"/>
      <c r="K871" s="602"/>
      <c r="L871" s="642"/>
      <c r="M871" s="1606" t="s">
        <v>8647</v>
      </c>
      <c r="N871" s="1687" t="s">
        <v>162</v>
      </c>
      <c r="O871" s="524"/>
      <c r="P871" s="524"/>
      <c r="Q871" s="523"/>
      <c r="R871" s="524"/>
      <c r="S871" s="524"/>
      <c r="T871" s="524"/>
      <c r="U871" s="359"/>
      <c r="V871" s="361"/>
      <c r="W871" s="524"/>
      <c r="X871" s="523"/>
      <c r="Y871" s="524"/>
      <c r="Z871" s="524"/>
      <c r="AA871" s="247"/>
      <c r="AB871" s="247"/>
      <c r="AC871" s="247"/>
      <c r="AD871" s="391">
        <f>ROUND(ROUND(H872*P$872,0),0)</f>
        <v>465</v>
      </c>
      <c r="AE871" s="268"/>
    </row>
    <row r="872" spans="1:31" ht="36" customHeight="1">
      <c r="A872" s="243">
        <v>61</v>
      </c>
      <c r="B872" s="243">
        <v>9920</v>
      </c>
      <c r="C872" s="870" t="s">
        <v>9440</v>
      </c>
      <c r="D872" s="1620"/>
      <c r="E872" s="1621"/>
      <c r="F872" s="1691"/>
      <c r="G872" s="1692"/>
      <c r="H872" s="639">
        <f>'28児童発達支援(基本１)'!H1712</f>
        <v>664</v>
      </c>
      <c r="I872" s="517" t="s">
        <v>18</v>
      </c>
      <c r="J872" s="604"/>
      <c r="K872" s="605"/>
      <c r="L872" s="518"/>
      <c r="M872" s="1693"/>
      <c r="N872" s="1688"/>
      <c r="O872" s="643" t="s">
        <v>163</v>
      </c>
      <c r="P872" s="365">
        <v>0.7</v>
      </c>
      <c r="Q872" s="516"/>
      <c r="R872" s="517"/>
      <c r="S872" s="517"/>
      <c r="T872" s="517"/>
      <c r="U872" s="777"/>
      <c r="V872" s="529"/>
      <c r="W872" s="518"/>
      <c r="X872" s="882" t="s">
        <v>4700</v>
      </c>
      <c r="Y872" s="362" t="s">
        <v>163</v>
      </c>
      <c r="Z872" s="356">
        <v>0.85</v>
      </c>
      <c r="AA872" s="355"/>
      <c r="AB872" s="247"/>
      <c r="AC872" s="247"/>
      <c r="AD872" s="391">
        <f>ROUND(ROUND(H872*P$872,0)*Z872,0)</f>
        <v>395</v>
      </c>
      <c r="AE872" s="268"/>
    </row>
    <row r="873" spans="1:31" ht="17.100000000000001" customHeight="1">
      <c r="A873" s="243">
        <v>61</v>
      </c>
      <c r="B873" s="243">
        <v>9921</v>
      </c>
      <c r="C873" s="870" t="s">
        <v>9441</v>
      </c>
      <c r="D873" s="1620"/>
      <c r="E873" s="1621"/>
      <c r="F873" s="1691"/>
      <c r="G873" s="1692"/>
      <c r="H873" s="517"/>
      <c r="I873" s="538"/>
      <c r="J873" s="604"/>
      <c r="K873" s="605"/>
      <c r="L873" s="518"/>
      <c r="M873" s="1693"/>
      <c r="N873" s="1688"/>
      <c r="O873" s="517"/>
      <c r="P873" s="518"/>
      <c r="Q873" s="516"/>
      <c r="R873" s="517"/>
      <c r="S873" s="517"/>
      <c r="T873" s="517"/>
      <c r="U873" s="1580" t="s">
        <v>4703</v>
      </c>
      <c r="V873" s="362" t="s">
        <v>163</v>
      </c>
      <c r="W873" s="356">
        <v>0.7</v>
      </c>
      <c r="X873" s="523"/>
      <c r="Y873" s="524"/>
      <c r="Z873" s="524"/>
      <c r="AA873" s="247"/>
      <c r="AB873" s="247"/>
      <c r="AC873" s="247"/>
      <c r="AD873" s="391">
        <f>ROUND(ROUND(H872*P$872,0)*W873,0)</f>
        <v>326</v>
      </c>
      <c r="AE873" s="268"/>
    </row>
    <row r="874" spans="1:31" ht="36" customHeight="1">
      <c r="A874" s="243">
        <v>61</v>
      </c>
      <c r="B874" s="243">
        <v>9922</v>
      </c>
      <c r="C874" s="870" t="s">
        <v>9442</v>
      </c>
      <c r="D874" s="1620"/>
      <c r="E874" s="1621"/>
      <c r="F874" s="1691"/>
      <c r="G874" s="1692"/>
      <c r="H874" s="517"/>
      <c r="I874" s="538"/>
      <c r="J874" s="604"/>
      <c r="K874" s="605"/>
      <c r="L874" s="518"/>
      <c r="M874" s="1693"/>
      <c r="N874" s="1688"/>
      <c r="O874" s="517"/>
      <c r="P874" s="518"/>
      <c r="Q874" s="516"/>
      <c r="R874" s="517"/>
      <c r="S874" s="517"/>
      <c r="T874" s="517"/>
      <c r="U874" s="1642"/>
      <c r="V874" s="537"/>
      <c r="W874" s="783"/>
      <c r="X874" s="882" t="s">
        <v>4700</v>
      </c>
      <c r="Y874" s="362" t="s">
        <v>163</v>
      </c>
      <c r="Z874" s="356">
        <v>0.85</v>
      </c>
      <c r="AA874" s="355"/>
      <c r="AB874" s="247"/>
      <c r="AC874" s="247"/>
      <c r="AD874" s="391">
        <f>ROUND(ROUND(ROUND(H872*P$872,0)*W873,0)*Z874,0)</f>
        <v>277</v>
      </c>
      <c r="AE874" s="268"/>
    </row>
    <row r="875" spans="1:31" ht="17.100000000000001" customHeight="1">
      <c r="A875" s="243">
        <v>61</v>
      </c>
      <c r="B875" s="243">
        <v>9923</v>
      </c>
      <c r="C875" s="870" t="s">
        <v>9443</v>
      </c>
      <c r="D875" s="527"/>
      <c r="E875" s="522"/>
      <c r="F875" s="1691"/>
      <c r="G875" s="1692"/>
      <c r="H875" s="517"/>
      <c r="I875" s="538"/>
      <c r="J875" s="604"/>
      <c r="K875" s="605"/>
      <c r="L875" s="518"/>
      <c r="M875" s="1693"/>
      <c r="N875" s="517"/>
      <c r="O875" s="517"/>
      <c r="P875" s="518"/>
      <c r="Q875" s="516"/>
      <c r="R875" s="517"/>
      <c r="S875" s="517"/>
      <c r="T875" s="518"/>
      <c r="U875" s="1580" t="s">
        <v>4708</v>
      </c>
      <c r="V875" s="643" t="s">
        <v>163</v>
      </c>
      <c r="W875" s="365">
        <v>0.85</v>
      </c>
      <c r="X875" s="523"/>
      <c r="Y875" s="524"/>
      <c r="Z875" s="524"/>
      <c r="AA875" s="247"/>
      <c r="AB875" s="247"/>
      <c r="AC875" s="247"/>
      <c r="AD875" s="391">
        <f>ROUND(ROUND(H872*P$872,0)*W875,0)</f>
        <v>395</v>
      </c>
      <c r="AE875" s="268"/>
    </row>
    <row r="876" spans="1:31" ht="45" customHeight="1">
      <c r="A876" s="243">
        <v>61</v>
      </c>
      <c r="B876" s="243">
        <v>9924</v>
      </c>
      <c r="C876" s="870" t="s">
        <v>9444</v>
      </c>
      <c r="D876" s="527"/>
      <c r="E876" s="522"/>
      <c r="F876" s="528"/>
      <c r="G876" s="528"/>
      <c r="H876" s="528"/>
      <c r="I876" s="794"/>
      <c r="J876" s="604"/>
      <c r="K876" s="605"/>
      <c r="L876" s="518"/>
      <c r="M876" s="1693"/>
      <c r="N876" s="517"/>
      <c r="O876" s="517"/>
      <c r="P876" s="518"/>
      <c r="Q876" s="516"/>
      <c r="R876" s="517"/>
      <c r="S876" s="517"/>
      <c r="T876" s="517"/>
      <c r="U876" s="1642"/>
      <c r="V876" s="779"/>
      <c r="W876" s="780"/>
      <c r="X876" s="882" t="s">
        <v>4700</v>
      </c>
      <c r="Y876" s="362" t="s">
        <v>163</v>
      </c>
      <c r="Z876" s="356">
        <v>0.85</v>
      </c>
      <c r="AA876" s="355"/>
      <c r="AB876" s="247"/>
      <c r="AC876" s="247"/>
      <c r="AD876" s="391">
        <f>ROUND(ROUND(ROUND(H872*P$872,0)*W875,0)*Z876,0)</f>
        <v>336</v>
      </c>
      <c r="AE876" s="268"/>
    </row>
    <row r="877" spans="1:31" ht="17.100000000000001" customHeight="1">
      <c r="A877" s="243">
        <v>61</v>
      </c>
      <c r="B877" s="243">
        <v>9925</v>
      </c>
      <c r="C877" s="870" t="s">
        <v>9445</v>
      </c>
      <c r="D877" s="527"/>
      <c r="E877" s="794"/>
      <c r="F877" s="528"/>
      <c r="G877" s="528"/>
      <c r="H877" s="528"/>
      <c r="I877" s="794"/>
      <c r="J877" s="604"/>
      <c r="K877" s="605"/>
      <c r="L877" s="518"/>
      <c r="M877" s="1693"/>
      <c r="N877" s="517"/>
      <c r="O877" s="517"/>
      <c r="P877" s="518"/>
      <c r="Q877" s="1536" t="s">
        <v>4713</v>
      </c>
      <c r="R877" s="1580" t="s">
        <v>162</v>
      </c>
      <c r="S877" s="775"/>
      <c r="T877" s="775"/>
      <c r="U877" s="359"/>
      <c r="V877" s="360"/>
      <c r="W877" s="361"/>
      <c r="X877" s="523"/>
      <c r="Y877" s="524"/>
      <c r="Z877" s="524"/>
      <c r="AA877" s="247"/>
      <c r="AB877" s="247"/>
      <c r="AC877" s="247"/>
      <c r="AD877" s="391">
        <f>ROUND(ROUND(H872*P$872,0)*T878,0)</f>
        <v>326</v>
      </c>
      <c r="AE877" s="268"/>
    </row>
    <row r="878" spans="1:31" ht="36" customHeight="1">
      <c r="A878" s="243">
        <v>61</v>
      </c>
      <c r="B878" s="243">
        <v>9926</v>
      </c>
      <c r="C878" s="870" t="s">
        <v>9446</v>
      </c>
      <c r="D878" s="527"/>
      <c r="E878" s="794"/>
      <c r="F878" s="528"/>
      <c r="G878" s="528"/>
      <c r="H878" s="528"/>
      <c r="I878" s="794"/>
      <c r="J878" s="604"/>
      <c r="K878" s="605"/>
      <c r="L878" s="518"/>
      <c r="M878" s="1693"/>
      <c r="N878" s="517"/>
      <c r="O878" s="517"/>
      <c r="P878" s="518"/>
      <c r="Q878" s="1648"/>
      <c r="R878" s="1620"/>
      <c r="S878" s="643" t="s">
        <v>163</v>
      </c>
      <c r="T878" s="365">
        <v>0.7</v>
      </c>
      <c r="U878" s="777"/>
      <c r="V878" s="639"/>
      <c r="W878" s="529"/>
      <c r="X878" s="882" t="s">
        <v>4700</v>
      </c>
      <c r="Y878" s="362" t="s">
        <v>163</v>
      </c>
      <c r="Z878" s="356">
        <v>0.85</v>
      </c>
      <c r="AA878" s="355"/>
      <c r="AB878" s="247"/>
      <c r="AC878" s="247"/>
      <c r="AD878" s="391">
        <f>ROUND(ROUND(ROUND(H872*P$872,0)*T878,0)*Z878,0)</f>
        <v>277</v>
      </c>
      <c r="AE878" s="268"/>
    </row>
    <row r="879" spans="1:31" ht="17.100000000000001" customHeight="1">
      <c r="A879" s="243">
        <v>61</v>
      </c>
      <c r="B879" s="243">
        <v>9927</v>
      </c>
      <c r="C879" s="870" t="s">
        <v>9447</v>
      </c>
      <c r="D879" s="527"/>
      <c r="E879" s="794"/>
      <c r="F879" s="528"/>
      <c r="G879" s="528"/>
      <c r="H879" s="528"/>
      <c r="I879" s="794"/>
      <c r="J879" s="604"/>
      <c r="K879" s="605"/>
      <c r="L879" s="518"/>
      <c r="M879" s="799"/>
      <c r="N879" s="517"/>
      <c r="O879" s="517"/>
      <c r="P879" s="518"/>
      <c r="Q879" s="1648"/>
      <c r="R879" s="1620"/>
      <c r="S879" s="529"/>
      <c r="T879" s="529"/>
      <c r="U879" s="1580" t="s">
        <v>4703</v>
      </c>
      <c r="V879" s="362" t="s">
        <v>163</v>
      </c>
      <c r="W879" s="356">
        <v>0.7</v>
      </c>
      <c r="X879" s="523"/>
      <c r="Y879" s="524"/>
      <c r="Z879" s="524"/>
      <c r="AA879" s="247"/>
      <c r="AB879" s="247"/>
      <c r="AC879" s="247"/>
      <c r="AD879" s="391">
        <f>ROUND(ROUND(ROUND(H872*P$872,0)*T878,0)*W879,0)</f>
        <v>228</v>
      </c>
      <c r="AE879" s="268"/>
    </row>
    <row r="880" spans="1:31" ht="36" customHeight="1">
      <c r="A880" s="243">
        <v>61</v>
      </c>
      <c r="B880" s="243">
        <v>9928</v>
      </c>
      <c r="C880" s="870" t="s">
        <v>9448</v>
      </c>
      <c r="D880" s="527"/>
      <c r="E880" s="794"/>
      <c r="F880" s="528"/>
      <c r="G880" s="528"/>
      <c r="H880" s="528"/>
      <c r="I880" s="794"/>
      <c r="J880" s="604"/>
      <c r="K880" s="605"/>
      <c r="L880" s="518"/>
      <c r="M880" s="799"/>
      <c r="N880" s="517"/>
      <c r="O880" s="517"/>
      <c r="P880" s="518"/>
      <c r="Q880" s="797"/>
      <c r="R880" s="1620"/>
      <c r="S880" s="1644"/>
      <c r="T880" s="1645"/>
      <c r="U880" s="1642"/>
      <c r="V880" s="537"/>
      <c r="W880" s="783"/>
      <c r="X880" s="882" t="s">
        <v>4700</v>
      </c>
      <c r="Y880" s="362" t="s">
        <v>163</v>
      </c>
      <c r="Z880" s="356">
        <v>0.85</v>
      </c>
      <c r="AA880" s="355"/>
      <c r="AB880" s="247"/>
      <c r="AC880" s="247"/>
      <c r="AD880" s="391">
        <f>ROUND(ROUND(ROUND(ROUND(H872*P$872,0)*T878,0)*W879,0)*Z880,0)</f>
        <v>194</v>
      </c>
      <c r="AE880" s="268"/>
    </row>
    <row r="881" spans="1:31" ht="17.100000000000001" customHeight="1">
      <c r="A881" s="243">
        <v>61</v>
      </c>
      <c r="B881" s="243">
        <v>9929</v>
      </c>
      <c r="C881" s="870" t="s">
        <v>9449</v>
      </c>
      <c r="D881" s="527"/>
      <c r="E881" s="794"/>
      <c r="F881" s="528"/>
      <c r="G881" s="528"/>
      <c r="H881" s="528"/>
      <c r="I881" s="794"/>
      <c r="J881" s="604"/>
      <c r="K881" s="605"/>
      <c r="L881" s="518"/>
      <c r="M881" s="799"/>
      <c r="N881" s="517"/>
      <c r="O881" s="517"/>
      <c r="P881" s="518"/>
      <c r="Q881" s="798"/>
      <c r="R881" s="643"/>
      <c r="S881" s="1646"/>
      <c r="T881" s="1647"/>
      <c r="U881" s="1580" t="s">
        <v>4708</v>
      </c>
      <c r="V881" s="643" t="s">
        <v>163</v>
      </c>
      <c r="W881" s="365">
        <v>0.85</v>
      </c>
      <c r="X881" s="523"/>
      <c r="Y881" s="524"/>
      <c r="Z881" s="524"/>
      <c r="AA881" s="247"/>
      <c r="AB881" s="247"/>
      <c r="AC881" s="247"/>
      <c r="AD881" s="391">
        <f>ROUND(ROUND(ROUND(H872*P$872,0)*T878,0)*W881,0)</f>
        <v>277</v>
      </c>
      <c r="AE881" s="268"/>
    </row>
    <row r="882" spans="1:31" ht="45" customHeight="1">
      <c r="A882" s="243">
        <v>61</v>
      </c>
      <c r="B882" s="243">
        <v>9930</v>
      </c>
      <c r="C882" s="870" t="s">
        <v>9450</v>
      </c>
      <c r="D882" s="527"/>
      <c r="E882" s="794"/>
      <c r="F882" s="528"/>
      <c r="G882" s="528"/>
      <c r="H882" s="528"/>
      <c r="I882" s="794"/>
      <c r="J882" s="604"/>
      <c r="K882" s="605"/>
      <c r="L882" s="518"/>
      <c r="M882" s="799"/>
      <c r="N882" s="517"/>
      <c r="O882" s="517"/>
      <c r="P882" s="518"/>
      <c r="Q882" s="799"/>
      <c r="R882" s="643"/>
      <c r="S882" s="365"/>
      <c r="T882" s="365"/>
      <c r="U882" s="1642"/>
      <c r="V882" s="779"/>
      <c r="W882" s="780"/>
      <c r="X882" s="882" t="s">
        <v>4700</v>
      </c>
      <c r="Y882" s="362" t="s">
        <v>163</v>
      </c>
      <c r="Z882" s="356">
        <v>0.85</v>
      </c>
      <c r="AA882" s="355"/>
      <c r="AB882" s="247"/>
      <c r="AC882" s="247"/>
      <c r="AD882" s="391">
        <f>ROUND(ROUND(ROUND(ROUND(H872*P$872,0)*T878,0)*W881,0)*Z882,0)</f>
        <v>235</v>
      </c>
      <c r="AE882" s="268"/>
    </row>
    <row r="883" spans="1:31" ht="17.100000000000001" customHeight="1">
      <c r="A883" s="243">
        <v>61</v>
      </c>
      <c r="B883" s="243">
        <v>9931</v>
      </c>
      <c r="C883" s="870" t="s">
        <v>9451</v>
      </c>
      <c r="D883" s="527"/>
      <c r="E883" s="794"/>
      <c r="F883" s="528"/>
      <c r="G883" s="528"/>
      <c r="H883" s="528"/>
      <c r="I883" s="794"/>
      <c r="J883" s="604"/>
      <c r="K883" s="605"/>
      <c r="L883" s="518"/>
      <c r="M883" s="799"/>
      <c r="N883" s="517"/>
      <c r="O883" s="517"/>
      <c r="P883" s="518"/>
      <c r="Q883" s="798"/>
      <c r="R883" s="1580" t="s">
        <v>165</v>
      </c>
      <c r="S883" s="775"/>
      <c r="T883" s="775"/>
      <c r="U883" s="359"/>
      <c r="V883" s="360"/>
      <c r="W883" s="361"/>
      <c r="X883" s="523"/>
      <c r="Y883" s="524"/>
      <c r="Z883" s="524"/>
      <c r="AA883" s="247"/>
      <c r="AB883" s="247"/>
      <c r="AC883" s="247"/>
      <c r="AD883" s="391">
        <f>ROUND(ROUND(H872*P$872,0)*T884,0)</f>
        <v>233</v>
      </c>
      <c r="AE883" s="268"/>
    </row>
    <row r="884" spans="1:31" ht="36" customHeight="1">
      <c r="A884" s="243">
        <v>61</v>
      </c>
      <c r="B884" s="243">
        <v>9932</v>
      </c>
      <c r="C884" s="870" t="s">
        <v>9452</v>
      </c>
      <c r="D884" s="527"/>
      <c r="E884" s="794"/>
      <c r="F884" s="528"/>
      <c r="G884" s="528"/>
      <c r="H884" s="528"/>
      <c r="I884" s="794"/>
      <c r="J884" s="604"/>
      <c r="K884" s="605"/>
      <c r="L884" s="518"/>
      <c r="M884" s="799"/>
      <c r="N884" s="517"/>
      <c r="O884" s="517"/>
      <c r="P884" s="518"/>
      <c r="Q884" s="797"/>
      <c r="R884" s="1620"/>
      <c r="S884" s="643" t="s">
        <v>163</v>
      </c>
      <c r="T884" s="365">
        <v>0.5</v>
      </c>
      <c r="U884" s="777"/>
      <c r="V884" s="639"/>
      <c r="W884" s="529"/>
      <c r="X884" s="882" t="s">
        <v>4700</v>
      </c>
      <c r="Y884" s="362" t="s">
        <v>163</v>
      </c>
      <c r="Z884" s="356">
        <v>0.85</v>
      </c>
      <c r="AA884" s="355"/>
      <c r="AB884" s="247"/>
      <c r="AC884" s="247"/>
      <c r="AD884" s="391">
        <f>ROUND(ROUND(ROUND(H872*P$872,0)*T884,0)*Z884,0)</f>
        <v>198</v>
      </c>
      <c r="AE884" s="268"/>
    </row>
    <row r="885" spans="1:31" ht="17.100000000000001" customHeight="1">
      <c r="A885" s="243">
        <v>61</v>
      </c>
      <c r="B885" s="243">
        <v>9933</v>
      </c>
      <c r="C885" s="870" t="s">
        <v>9453</v>
      </c>
      <c r="D885" s="527"/>
      <c r="E885" s="794"/>
      <c r="F885" s="528"/>
      <c r="G885" s="528"/>
      <c r="H885" s="528"/>
      <c r="I885" s="794"/>
      <c r="J885" s="604"/>
      <c r="K885" s="605"/>
      <c r="L885" s="518"/>
      <c r="M885" s="799"/>
      <c r="N885" s="517"/>
      <c r="O885" s="517"/>
      <c r="P885" s="518"/>
      <c r="Q885" s="798"/>
      <c r="R885" s="1620"/>
      <c r="S885" s="529"/>
      <c r="T885" s="529"/>
      <c r="U885" s="1580" t="s">
        <v>4703</v>
      </c>
      <c r="V885" s="362" t="s">
        <v>163</v>
      </c>
      <c r="W885" s="356">
        <v>0.7</v>
      </c>
      <c r="X885" s="523"/>
      <c r="Y885" s="524"/>
      <c r="Z885" s="524"/>
      <c r="AA885" s="247"/>
      <c r="AB885" s="247"/>
      <c r="AC885" s="247"/>
      <c r="AD885" s="391">
        <f>ROUND(ROUND(ROUND(H872*P$872,0)*T884,0)*W885,0)</f>
        <v>163</v>
      </c>
      <c r="AE885" s="268"/>
    </row>
    <row r="886" spans="1:31" ht="36" customHeight="1">
      <c r="A886" s="243">
        <v>61</v>
      </c>
      <c r="B886" s="243">
        <v>9934</v>
      </c>
      <c r="C886" s="870" t="s">
        <v>9454</v>
      </c>
      <c r="D886" s="527"/>
      <c r="E886" s="794"/>
      <c r="F886" s="528"/>
      <c r="G886" s="528"/>
      <c r="H886" s="528"/>
      <c r="I886" s="794"/>
      <c r="J886" s="604"/>
      <c r="K886" s="605"/>
      <c r="L886" s="518"/>
      <c r="M886" s="799"/>
      <c r="N886" s="517"/>
      <c r="O886" s="517"/>
      <c r="P886" s="518"/>
      <c r="Q886" s="799"/>
      <c r="R886" s="1620"/>
      <c r="S886" s="1644"/>
      <c r="T886" s="1645"/>
      <c r="U886" s="1642"/>
      <c r="V886" s="537"/>
      <c r="W886" s="783"/>
      <c r="X886" s="882" t="s">
        <v>4700</v>
      </c>
      <c r="Y886" s="362" t="s">
        <v>163</v>
      </c>
      <c r="Z886" s="356">
        <v>0.85</v>
      </c>
      <c r="AA886" s="355"/>
      <c r="AB886" s="247"/>
      <c r="AC886" s="247"/>
      <c r="AD886" s="391">
        <f>ROUND(ROUND(ROUND(ROUND(H872*P$872,0)*T884,0)*W885,0)*Z886,0)</f>
        <v>139</v>
      </c>
      <c r="AE886" s="268"/>
    </row>
    <row r="887" spans="1:31" ht="17.100000000000001" customHeight="1">
      <c r="A887" s="243">
        <v>61</v>
      </c>
      <c r="B887" s="243">
        <v>9935</v>
      </c>
      <c r="C887" s="870" t="s">
        <v>9455</v>
      </c>
      <c r="D887" s="527"/>
      <c r="E887" s="794"/>
      <c r="F887" s="528"/>
      <c r="G887" s="528"/>
      <c r="H887" s="528"/>
      <c r="I887" s="794"/>
      <c r="J887" s="604"/>
      <c r="K887" s="605"/>
      <c r="L887" s="518"/>
      <c r="M887" s="799"/>
      <c r="N887" s="517"/>
      <c r="O887" s="517"/>
      <c r="P887" s="518"/>
      <c r="Q887" s="798"/>
      <c r="R887" s="643"/>
      <c r="S887" s="1646"/>
      <c r="T887" s="1647"/>
      <c r="U887" s="1580" t="s">
        <v>4708</v>
      </c>
      <c r="V887" s="643" t="s">
        <v>163</v>
      </c>
      <c r="W887" s="365">
        <v>0.85</v>
      </c>
      <c r="X887" s="523"/>
      <c r="Y887" s="524"/>
      <c r="Z887" s="524"/>
      <c r="AA887" s="247"/>
      <c r="AB887" s="247"/>
      <c r="AC887" s="247"/>
      <c r="AD887" s="391">
        <f>ROUND(ROUND(ROUND(H872*P$872,0)*T884,0)*W887,0)</f>
        <v>198</v>
      </c>
      <c r="AE887" s="268"/>
    </row>
    <row r="888" spans="1:31" ht="45" customHeight="1">
      <c r="A888" s="243">
        <v>61</v>
      </c>
      <c r="B888" s="243">
        <v>9936</v>
      </c>
      <c r="C888" s="870" t="s">
        <v>9456</v>
      </c>
      <c r="D888" s="527"/>
      <c r="E888" s="794"/>
      <c r="F888" s="528"/>
      <c r="G888" s="528"/>
      <c r="H888" s="528"/>
      <c r="I888" s="794"/>
      <c r="J888" s="604"/>
      <c r="K888" s="605"/>
      <c r="L888" s="518"/>
      <c r="M888" s="799"/>
      <c r="N888" s="288"/>
      <c r="O888" s="288"/>
      <c r="P888" s="526"/>
      <c r="Q888" s="506"/>
      <c r="R888" s="512"/>
      <c r="S888" s="367"/>
      <c r="T888" s="367"/>
      <c r="U888" s="1642"/>
      <c r="V888" s="537"/>
      <c r="W888" s="783"/>
      <c r="X888" s="882" t="s">
        <v>4700</v>
      </c>
      <c r="Y888" s="354" t="s">
        <v>163</v>
      </c>
      <c r="Z888" s="355">
        <v>0.85</v>
      </c>
      <c r="AA888" s="355"/>
      <c r="AB888" s="247"/>
      <c r="AC888" s="247"/>
      <c r="AD888" s="391">
        <f>ROUND(ROUND(ROUND(ROUND(H872*P$872,0)*T884,0)*W887,0)*Z888,0)</f>
        <v>168</v>
      </c>
      <c r="AE888" s="330"/>
    </row>
    <row r="889" spans="1:31" ht="17.100000000000001" customHeight="1">
      <c r="A889" s="243">
        <v>61</v>
      </c>
      <c r="B889" s="243">
        <v>9937</v>
      </c>
      <c r="C889" s="870" t="s">
        <v>9457</v>
      </c>
      <c r="D889" s="527"/>
      <c r="E889" s="794"/>
      <c r="F889" s="528"/>
      <c r="G889" s="528"/>
      <c r="H889" s="528"/>
      <c r="I889" s="794"/>
      <c r="J889" s="604"/>
      <c r="K889" s="605"/>
      <c r="L889" s="518"/>
      <c r="M889" s="799"/>
      <c r="N889" s="1687" t="s">
        <v>165</v>
      </c>
      <c r="O889" s="888"/>
      <c r="P889" s="889"/>
      <c r="Q889" s="523"/>
      <c r="R889" s="524"/>
      <c r="S889" s="524"/>
      <c r="T889" s="524"/>
      <c r="U889" s="359"/>
      <c r="V889" s="361"/>
      <c r="W889" s="524"/>
      <c r="X889" s="523"/>
      <c r="Y889" s="524"/>
      <c r="Z889" s="524"/>
      <c r="AA889" s="247"/>
      <c r="AB889" s="247"/>
      <c r="AC889" s="247"/>
      <c r="AD889" s="391">
        <f>ROUND(ROUND(H872*P$890,0),0)</f>
        <v>332</v>
      </c>
      <c r="AE889" s="268"/>
    </row>
    <row r="890" spans="1:31" ht="36" customHeight="1">
      <c r="A890" s="243">
        <v>61</v>
      </c>
      <c r="B890" s="243">
        <v>9938</v>
      </c>
      <c r="C890" s="870" t="s">
        <v>9458</v>
      </c>
      <c r="D890" s="527"/>
      <c r="E890" s="794"/>
      <c r="F890" s="528"/>
      <c r="G890" s="528"/>
      <c r="H890" s="528"/>
      <c r="I890" s="794"/>
      <c r="J890" s="604"/>
      <c r="K890" s="605"/>
      <c r="L890" s="518"/>
      <c r="M890" s="799"/>
      <c r="N890" s="1688"/>
      <c r="O890" s="643" t="s">
        <v>163</v>
      </c>
      <c r="P890" s="365">
        <v>0.5</v>
      </c>
      <c r="Q890" s="516"/>
      <c r="R890" s="517"/>
      <c r="S890" s="517"/>
      <c r="T890" s="517"/>
      <c r="U890" s="777"/>
      <c r="V890" s="529"/>
      <c r="W890" s="518"/>
      <c r="X890" s="882" t="s">
        <v>4700</v>
      </c>
      <c r="Y890" s="362" t="s">
        <v>163</v>
      </c>
      <c r="Z890" s="356">
        <v>0.85</v>
      </c>
      <c r="AA890" s="355"/>
      <c r="AB890" s="247"/>
      <c r="AC890" s="247"/>
      <c r="AD890" s="391">
        <f>ROUND(ROUND(H872*P$890,0)*Z890,0)</f>
        <v>282</v>
      </c>
      <c r="AE890" s="268"/>
    </row>
    <row r="891" spans="1:31" ht="17.100000000000001" customHeight="1">
      <c r="A891" s="243">
        <v>61</v>
      </c>
      <c r="B891" s="243">
        <v>9939</v>
      </c>
      <c r="C891" s="870" t="s">
        <v>9459</v>
      </c>
      <c r="D891" s="520"/>
      <c r="E891" s="522"/>
      <c r="F891" s="528"/>
      <c r="G891" s="528"/>
      <c r="H891" s="517"/>
      <c r="I891" s="538"/>
      <c r="J891" s="604"/>
      <c r="K891" s="605"/>
      <c r="L891" s="518"/>
      <c r="M891" s="799"/>
      <c r="N891" s="1688"/>
      <c r="O891" s="517"/>
      <c r="P891" s="518"/>
      <c r="Q891" s="516"/>
      <c r="R891" s="517"/>
      <c r="S891" s="517"/>
      <c r="T891" s="517"/>
      <c r="U891" s="1580" t="s">
        <v>4703</v>
      </c>
      <c r="V891" s="362" t="s">
        <v>163</v>
      </c>
      <c r="W891" s="356">
        <v>0.7</v>
      </c>
      <c r="X891" s="523"/>
      <c r="Y891" s="524"/>
      <c r="Z891" s="524"/>
      <c r="AA891" s="247"/>
      <c r="AB891" s="247"/>
      <c r="AC891" s="247"/>
      <c r="AD891" s="391">
        <f>ROUND(ROUND(H872*P$890,0)*W891,0)</f>
        <v>232</v>
      </c>
      <c r="AE891" s="268"/>
    </row>
    <row r="892" spans="1:31" ht="36" customHeight="1">
      <c r="A892" s="243">
        <v>61</v>
      </c>
      <c r="B892" s="243">
        <v>9940</v>
      </c>
      <c r="C892" s="870" t="s">
        <v>9460</v>
      </c>
      <c r="D892" s="527"/>
      <c r="E892" s="522"/>
      <c r="F892" s="796"/>
      <c r="G892" s="796"/>
      <c r="H892" s="517"/>
      <c r="I892" s="538"/>
      <c r="J892" s="604"/>
      <c r="K892" s="605"/>
      <c r="L892" s="518"/>
      <c r="M892" s="799"/>
      <c r="N892" s="1688"/>
      <c r="O892" s="517"/>
      <c r="P892" s="518"/>
      <c r="Q892" s="516"/>
      <c r="R892" s="517"/>
      <c r="S892" s="517"/>
      <c r="T892" s="517"/>
      <c r="U892" s="1642"/>
      <c r="V892" s="537"/>
      <c r="W892" s="783"/>
      <c r="X892" s="882" t="s">
        <v>4700</v>
      </c>
      <c r="Y892" s="362" t="s">
        <v>163</v>
      </c>
      <c r="Z892" s="356">
        <v>0.85</v>
      </c>
      <c r="AA892" s="355"/>
      <c r="AB892" s="247"/>
      <c r="AC892" s="247"/>
      <c r="AD892" s="391">
        <f>ROUND(ROUND(ROUND(H872*P$890,0)*W891,0)*Z892,0)</f>
        <v>197</v>
      </c>
      <c r="AE892" s="268"/>
    </row>
    <row r="893" spans="1:31" ht="17.100000000000001" customHeight="1">
      <c r="A893" s="243">
        <v>61</v>
      </c>
      <c r="B893" s="243">
        <v>9941</v>
      </c>
      <c r="C893" s="870" t="s">
        <v>9461</v>
      </c>
      <c r="D893" s="527"/>
      <c r="E893" s="522"/>
      <c r="F893" s="796"/>
      <c r="G893" s="796"/>
      <c r="H893" s="517"/>
      <c r="I893" s="538"/>
      <c r="J893" s="604"/>
      <c r="K893" s="605"/>
      <c r="L893" s="518"/>
      <c r="M893" s="799"/>
      <c r="N893" s="517"/>
      <c r="O893" s="517"/>
      <c r="P893" s="518"/>
      <c r="Q893" s="516"/>
      <c r="R893" s="517"/>
      <c r="S893" s="517"/>
      <c r="T893" s="518"/>
      <c r="U893" s="1580" t="s">
        <v>4708</v>
      </c>
      <c r="V893" s="643" t="s">
        <v>163</v>
      </c>
      <c r="W893" s="365">
        <v>0.85</v>
      </c>
      <c r="X893" s="523"/>
      <c r="Y893" s="524"/>
      <c r="Z893" s="524"/>
      <c r="AA893" s="247"/>
      <c r="AB893" s="247"/>
      <c r="AC893" s="247"/>
      <c r="AD893" s="391">
        <f>ROUND(ROUND(H872*P$890,0)*W893,0)</f>
        <v>282</v>
      </c>
      <c r="AE893" s="268"/>
    </row>
    <row r="894" spans="1:31" ht="45" customHeight="1">
      <c r="A894" s="243">
        <v>61</v>
      </c>
      <c r="B894" s="243">
        <v>9942</v>
      </c>
      <c r="C894" s="870" t="s">
        <v>9462</v>
      </c>
      <c r="D894" s="527"/>
      <c r="E894" s="522"/>
      <c r="F894" s="528"/>
      <c r="G894" s="528"/>
      <c r="H894" s="528"/>
      <c r="I894" s="794"/>
      <c r="J894" s="604"/>
      <c r="K894" s="605"/>
      <c r="L894" s="518"/>
      <c r="M894" s="799"/>
      <c r="N894" s="517"/>
      <c r="O894" s="517"/>
      <c r="P894" s="518"/>
      <c r="Q894" s="516"/>
      <c r="R894" s="517"/>
      <c r="S894" s="517"/>
      <c r="T894" s="517"/>
      <c r="U894" s="1642"/>
      <c r="V894" s="537"/>
      <c r="W894" s="783"/>
      <c r="X894" s="882" t="s">
        <v>4700</v>
      </c>
      <c r="Y894" s="362" t="s">
        <v>163</v>
      </c>
      <c r="Z894" s="356">
        <v>0.85</v>
      </c>
      <c r="AA894" s="355"/>
      <c r="AB894" s="247"/>
      <c r="AC894" s="247"/>
      <c r="AD894" s="391">
        <f>ROUND(ROUND(ROUND(H872*P$890,0)*W893,0)*Z894,0)</f>
        <v>240</v>
      </c>
      <c r="AE894" s="268"/>
    </row>
    <row r="895" spans="1:31" ht="17.100000000000001" customHeight="1">
      <c r="A895" s="243">
        <v>61</v>
      </c>
      <c r="B895" s="243">
        <v>9943</v>
      </c>
      <c r="C895" s="870" t="s">
        <v>9463</v>
      </c>
      <c r="D895" s="527"/>
      <c r="E895" s="794"/>
      <c r="F895" s="528"/>
      <c r="G895" s="528"/>
      <c r="H895" s="528"/>
      <c r="I895" s="794"/>
      <c r="J895" s="604"/>
      <c r="K895" s="605"/>
      <c r="L895" s="518"/>
      <c r="M895" s="799"/>
      <c r="N895" s="517"/>
      <c r="O895" s="517"/>
      <c r="P895" s="518"/>
      <c r="Q895" s="1536" t="s">
        <v>4713</v>
      </c>
      <c r="R895" s="1580" t="s">
        <v>162</v>
      </c>
      <c r="S895" s="775"/>
      <c r="T895" s="775"/>
      <c r="U895" s="359"/>
      <c r="V895" s="361"/>
      <c r="W895" s="524"/>
      <c r="X895" s="523"/>
      <c r="Y895" s="524"/>
      <c r="Z895" s="524"/>
      <c r="AA895" s="247"/>
      <c r="AB895" s="247"/>
      <c r="AC895" s="247"/>
      <c r="AD895" s="391">
        <f>ROUND(ROUND(H872*P$890,0)*T896,0)</f>
        <v>232</v>
      </c>
      <c r="AE895" s="268"/>
    </row>
    <row r="896" spans="1:31" ht="36" customHeight="1">
      <c r="A896" s="243">
        <v>61</v>
      </c>
      <c r="B896" s="243">
        <v>9944</v>
      </c>
      <c r="C896" s="870" t="s">
        <v>9464</v>
      </c>
      <c r="D896" s="527"/>
      <c r="E896" s="794"/>
      <c r="F896" s="528"/>
      <c r="G896" s="528"/>
      <c r="H896" s="528"/>
      <c r="I896" s="794"/>
      <c r="J896" s="604"/>
      <c r="K896" s="605"/>
      <c r="L896" s="518"/>
      <c r="M896" s="799"/>
      <c r="N896" s="517"/>
      <c r="O896" s="517"/>
      <c r="P896" s="518"/>
      <c r="Q896" s="1648"/>
      <c r="R896" s="1620"/>
      <c r="S896" s="643" t="s">
        <v>163</v>
      </c>
      <c r="T896" s="365">
        <v>0.7</v>
      </c>
      <c r="U896" s="777"/>
      <c r="V896" s="529"/>
      <c r="W896" s="518"/>
      <c r="X896" s="882" t="s">
        <v>4700</v>
      </c>
      <c r="Y896" s="362" t="s">
        <v>163</v>
      </c>
      <c r="Z896" s="356">
        <v>0.85</v>
      </c>
      <c r="AA896" s="355"/>
      <c r="AB896" s="247"/>
      <c r="AC896" s="247"/>
      <c r="AD896" s="391">
        <f>ROUND(ROUND(ROUND(H872*P$890,0)*T896,0)*Z896,0)</f>
        <v>197</v>
      </c>
      <c r="AE896" s="268"/>
    </row>
    <row r="897" spans="1:31" ht="17.100000000000001" customHeight="1">
      <c r="A897" s="243">
        <v>61</v>
      </c>
      <c r="B897" s="243">
        <v>9945</v>
      </c>
      <c r="C897" s="870" t="s">
        <v>9465</v>
      </c>
      <c r="D897" s="527"/>
      <c r="E897" s="794"/>
      <c r="F897" s="528"/>
      <c r="G897" s="528"/>
      <c r="H897" s="528"/>
      <c r="I897" s="794"/>
      <c r="J897" s="604"/>
      <c r="K897" s="605"/>
      <c r="L897" s="518"/>
      <c r="M897" s="799"/>
      <c r="N897" s="517"/>
      <c r="O897" s="517"/>
      <c r="P897" s="518"/>
      <c r="Q897" s="1648"/>
      <c r="R897" s="1620"/>
      <c r="S897" s="529"/>
      <c r="T897" s="529"/>
      <c r="U897" s="1580" t="s">
        <v>4703</v>
      </c>
      <c r="V897" s="362" t="s">
        <v>163</v>
      </c>
      <c r="W897" s="356">
        <v>0.7</v>
      </c>
      <c r="X897" s="523"/>
      <c r="Y897" s="524"/>
      <c r="Z897" s="524"/>
      <c r="AA897" s="247"/>
      <c r="AB897" s="247"/>
      <c r="AC897" s="247"/>
      <c r="AD897" s="391">
        <f>ROUND(ROUND(ROUND(H872*P$890,0)*T896,0)*W897,0)</f>
        <v>162</v>
      </c>
      <c r="AE897" s="268"/>
    </row>
    <row r="898" spans="1:31" ht="36" customHeight="1">
      <c r="A898" s="243">
        <v>61</v>
      </c>
      <c r="B898" s="243">
        <v>9946</v>
      </c>
      <c r="C898" s="870" t="s">
        <v>9466</v>
      </c>
      <c r="D898" s="527"/>
      <c r="E898" s="794"/>
      <c r="F898" s="528"/>
      <c r="G898" s="528"/>
      <c r="H898" s="528"/>
      <c r="I898" s="794"/>
      <c r="J898" s="604"/>
      <c r="K898" s="605"/>
      <c r="L898" s="518"/>
      <c r="M898" s="799"/>
      <c r="N898" s="517"/>
      <c r="O898" s="517"/>
      <c r="P898" s="518"/>
      <c r="Q898" s="799"/>
      <c r="R898" s="1620"/>
      <c r="S898" s="1644"/>
      <c r="T898" s="1645"/>
      <c r="U898" s="1642"/>
      <c r="V898" s="537"/>
      <c r="W898" s="783"/>
      <c r="X898" s="882" t="s">
        <v>4700</v>
      </c>
      <c r="Y898" s="362" t="s">
        <v>163</v>
      </c>
      <c r="Z898" s="356">
        <v>0.85</v>
      </c>
      <c r="AA898" s="355"/>
      <c r="AB898" s="247"/>
      <c r="AC898" s="247"/>
      <c r="AD898" s="391">
        <f>ROUND(ROUND(ROUND(ROUND(H872*P$890,0)*T896,0)*W897,0)*Z898,0)</f>
        <v>138</v>
      </c>
      <c r="AE898" s="268"/>
    </row>
    <row r="899" spans="1:31" ht="17.100000000000001" customHeight="1">
      <c r="A899" s="243">
        <v>61</v>
      </c>
      <c r="B899" s="243">
        <v>9947</v>
      </c>
      <c r="C899" s="870" t="s">
        <v>9467</v>
      </c>
      <c r="D899" s="527"/>
      <c r="E899" s="794"/>
      <c r="F899" s="528"/>
      <c r="G899" s="528"/>
      <c r="H899" s="528"/>
      <c r="I899" s="794"/>
      <c r="J899" s="604"/>
      <c r="K899" s="605"/>
      <c r="L899" s="518"/>
      <c r="M899" s="799"/>
      <c r="N899" s="517"/>
      <c r="O899" s="517"/>
      <c r="P899" s="518"/>
      <c r="Q899" s="798"/>
      <c r="R899" s="643"/>
      <c r="S899" s="1646"/>
      <c r="T899" s="1647"/>
      <c r="U899" s="1580" t="s">
        <v>4708</v>
      </c>
      <c r="V899" s="643" t="s">
        <v>163</v>
      </c>
      <c r="W899" s="365">
        <v>0.85</v>
      </c>
      <c r="X899" s="523"/>
      <c r="Y899" s="524"/>
      <c r="Z899" s="524"/>
      <c r="AA899" s="247"/>
      <c r="AB899" s="247"/>
      <c r="AC899" s="247"/>
      <c r="AD899" s="391">
        <f>ROUND(ROUND(ROUND(H872*P$890,0)*T896,0)*W899,0)</f>
        <v>197</v>
      </c>
      <c r="AE899" s="268"/>
    </row>
    <row r="900" spans="1:31" ht="45" customHeight="1">
      <c r="A900" s="243">
        <v>61</v>
      </c>
      <c r="B900" s="243">
        <v>9948</v>
      </c>
      <c r="C900" s="870" t="s">
        <v>9468</v>
      </c>
      <c r="D900" s="527"/>
      <c r="E900" s="794"/>
      <c r="F900" s="528"/>
      <c r="G900" s="528"/>
      <c r="H900" s="528"/>
      <c r="I900" s="794"/>
      <c r="J900" s="604"/>
      <c r="K900" s="605"/>
      <c r="L900" s="518"/>
      <c r="M900" s="799"/>
      <c r="N900" s="517"/>
      <c r="O900" s="517"/>
      <c r="P900" s="518"/>
      <c r="Q900" s="799"/>
      <c r="R900" s="512"/>
      <c r="S900" s="367"/>
      <c r="T900" s="367"/>
      <c r="U900" s="1642"/>
      <c r="V900" s="537"/>
      <c r="W900" s="783"/>
      <c r="X900" s="882" t="s">
        <v>4700</v>
      </c>
      <c r="Y900" s="354" t="s">
        <v>163</v>
      </c>
      <c r="Z900" s="355">
        <v>0.85</v>
      </c>
      <c r="AA900" s="355"/>
      <c r="AB900" s="247"/>
      <c r="AC900" s="247"/>
      <c r="AD900" s="391">
        <f>ROUND(ROUND(ROUND(ROUND(H872*P$890,0)*T896,0)*W899,0)*Z900,0)</f>
        <v>167</v>
      </c>
      <c r="AE900" s="330"/>
    </row>
    <row r="901" spans="1:31" ht="17.100000000000001" customHeight="1">
      <c r="A901" s="243">
        <v>61</v>
      </c>
      <c r="B901" s="243">
        <v>9949</v>
      </c>
      <c r="C901" s="870" t="s">
        <v>9469</v>
      </c>
      <c r="D901" s="527"/>
      <c r="E901" s="794"/>
      <c r="F901" s="528"/>
      <c r="G901" s="528"/>
      <c r="H901" s="528"/>
      <c r="I901" s="794"/>
      <c r="J901" s="604"/>
      <c r="K901" s="605"/>
      <c r="L901" s="518"/>
      <c r="M901" s="799"/>
      <c r="N901" s="517"/>
      <c r="O901" s="517"/>
      <c r="P901" s="518"/>
      <c r="Q901" s="798"/>
      <c r="R901" s="1580" t="s">
        <v>165</v>
      </c>
      <c r="S901" s="775"/>
      <c r="T901" s="775"/>
      <c r="U901" s="359"/>
      <c r="V901" s="361"/>
      <c r="W901" s="524"/>
      <c r="X901" s="523"/>
      <c r="Y901" s="524"/>
      <c r="Z901" s="524"/>
      <c r="AA901" s="247"/>
      <c r="AB901" s="247"/>
      <c r="AC901" s="247"/>
      <c r="AD901" s="391">
        <f>ROUND(ROUND(H872*P$890,0)*T902,0)</f>
        <v>166</v>
      </c>
      <c r="AE901" s="268"/>
    </row>
    <row r="902" spans="1:31" ht="36" customHeight="1">
      <c r="A902" s="243">
        <v>61</v>
      </c>
      <c r="B902" s="243">
        <v>9950</v>
      </c>
      <c r="C902" s="870" t="s">
        <v>9470</v>
      </c>
      <c r="D902" s="527"/>
      <c r="E902" s="794"/>
      <c r="F902" s="528"/>
      <c r="G902" s="528"/>
      <c r="H902" s="528"/>
      <c r="I902" s="794"/>
      <c r="J902" s="604"/>
      <c r="K902" s="605"/>
      <c r="L902" s="518"/>
      <c r="M902" s="799"/>
      <c r="N902" s="517"/>
      <c r="O902" s="517"/>
      <c r="P902" s="518"/>
      <c r="Q902" s="797"/>
      <c r="R902" s="1620"/>
      <c r="S902" s="643" t="s">
        <v>163</v>
      </c>
      <c r="T902" s="365">
        <v>0.5</v>
      </c>
      <c r="U902" s="777"/>
      <c r="V902" s="529"/>
      <c r="W902" s="518"/>
      <c r="X902" s="882" t="s">
        <v>4700</v>
      </c>
      <c r="Y902" s="362" t="s">
        <v>163</v>
      </c>
      <c r="Z902" s="356">
        <v>0.85</v>
      </c>
      <c r="AA902" s="355"/>
      <c r="AB902" s="247"/>
      <c r="AC902" s="247"/>
      <c r="AD902" s="391">
        <f>ROUND(ROUND(ROUND(H872*P$890,0)*T902,0)*Z902,0)</f>
        <v>141</v>
      </c>
      <c r="AE902" s="268"/>
    </row>
    <row r="903" spans="1:31" ht="17.100000000000001" customHeight="1">
      <c r="A903" s="243">
        <v>61</v>
      </c>
      <c r="B903" s="243">
        <v>9951</v>
      </c>
      <c r="C903" s="870" t="s">
        <v>9471</v>
      </c>
      <c r="D903" s="527"/>
      <c r="E903" s="794"/>
      <c r="F903" s="528"/>
      <c r="G903" s="528"/>
      <c r="H903" s="528"/>
      <c r="I903" s="794"/>
      <c r="J903" s="604"/>
      <c r="K903" s="605"/>
      <c r="L903" s="518"/>
      <c r="M903" s="799"/>
      <c r="N903" s="517"/>
      <c r="O903" s="517"/>
      <c r="P903" s="518"/>
      <c r="Q903" s="798"/>
      <c r="R903" s="1620"/>
      <c r="S903" s="529"/>
      <c r="T903" s="529"/>
      <c r="U903" s="1580" t="s">
        <v>4703</v>
      </c>
      <c r="V903" s="362" t="s">
        <v>163</v>
      </c>
      <c r="W903" s="356">
        <v>0.7</v>
      </c>
      <c r="X903" s="523"/>
      <c r="Y903" s="524"/>
      <c r="Z903" s="524"/>
      <c r="AA903" s="247"/>
      <c r="AB903" s="247"/>
      <c r="AC903" s="247"/>
      <c r="AD903" s="391">
        <f>ROUND(ROUND(ROUND(H872*P$890,0)*T902,0)*W903,0)</f>
        <v>116</v>
      </c>
      <c r="AE903" s="268"/>
    </row>
    <row r="904" spans="1:31" ht="36" customHeight="1">
      <c r="A904" s="243">
        <v>61</v>
      </c>
      <c r="B904" s="243">
        <v>9952</v>
      </c>
      <c r="C904" s="870" t="s">
        <v>9472</v>
      </c>
      <c r="D904" s="527"/>
      <c r="E904" s="794"/>
      <c r="F904" s="528"/>
      <c r="G904" s="528"/>
      <c r="H904" s="528"/>
      <c r="I904" s="794"/>
      <c r="J904" s="604"/>
      <c r="K904" s="605"/>
      <c r="L904" s="518"/>
      <c r="M904" s="799"/>
      <c r="N904" s="517"/>
      <c r="O904" s="517"/>
      <c r="P904" s="518"/>
      <c r="Q904" s="799"/>
      <c r="R904" s="1620"/>
      <c r="S904" s="1644"/>
      <c r="T904" s="1645"/>
      <c r="U904" s="1642"/>
      <c r="V904" s="537"/>
      <c r="W904" s="783"/>
      <c r="X904" s="882" t="s">
        <v>4700</v>
      </c>
      <c r="Y904" s="362" t="s">
        <v>163</v>
      </c>
      <c r="Z904" s="356">
        <v>0.85</v>
      </c>
      <c r="AA904" s="355"/>
      <c r="AB904" s="247"/>
      <c r="AC904" s="247"/>
      <c r="AD904" s="391">
        <f>ROUND(ROUND(ROUND(ROUND(H872*P$890,0)*T902,0)*W903,0)*Z904,0)</f>
        <v>99</v>
      </c>
      <c r="AE904" s="268"/>
    </row>
    <row r="905" spans="1:31" ht="17.100000000000001" customHeight="1">
      <c r="A905" s="243">
        <v>61</v>
      </c>
      <c r="B905" s="243">
        <v>9953</v>
      </c>
      <c r="C905" s="870" t="s">
        <v>9473</v>
      </c>
      <c r="D905" s="527"/>
      <c r="E905" s="794"/>
      <c r="F905" s="528"/>
      <c r="G905" s="528"/>
      <c r="H905" s="528"/>
      <c r="I905" s="794"/>
      <c r="J905" s="604"/>
      <c r="K905" s="605"/>
      <c r="L905" s="518"/>
      <c r="M905" s="799"/>
      <c r="N905" s="517"/>
      <c r="O905" s="517"/>
      <c r="P905" s="518"/>
      <c r="Q905" s="798"/>
      <c r="R905" s="643"/>
      <c r="S905" s="1646"/>
      <c r="T905" s="1647"/>
      <c r="U905" s="1580" t="s">
        <v>4708</v>
      </c>
      <c r="V905" s="643" t="s">
        <v>163</v>
      </c>
      <c r="W905" s="365">
        <v>0.85</v>
      </c>
      <c r="X905" s="523"/>
      <c r="Y905" s="524"/>
      <c r="Z905" s="524"/>
      <c r="AA905" s="247"/>
      <c r="AB905" s="247"/>
      <c r="AC905" s="247"/>
      <c r="AD905" s="391">
        <f>ROUND(ROUND(ROUND(H872*P$890,0)*T902,0)*W905,0)</f>
        <v>141</v>
      </c>
      <c r="AE905" s="268"/>
    </row>
    <row r="906" spans="1:31" ht="45" customHeight="1">
      <c r="A906" s="243">
        <v>61</v>
      </c>
      <c r="B906" s="243">
        <v>9954</v>
      </c>
      <c r="C906" s="870" t="s">
        <v>9474</v>
      </c>
      <c r="D906" s="809"/>
      <c r="E906" s="804"/>
      <c r="F906" s="805"/>
      <c r="G906" s="805"/>
      <c r="H906" s="805"/>
      <c r="I906" s="804"/>
      <c r="J906" s="806"/>
      <c r="K906" s="807"/>
      <c r="L906" s="526"/>
      <c r="M906" s="506"/>
      <c r="N906" s="288"/>
      <c r="O906" s="288"/>
      <c r="P906" s="526"/>
      <c r="Q906" s="506"/>
      <c r="R906" s="512"/>
      <c r="S906" s="367"/>
      <c r="T906" s="367"/>
      <c r="U906" s="1642"/>
      <c r="V906" s="537"/>
      <c r="W906" s="783"/>
      <c r="X906" s="882" t="s">
        <v>4700</v>
      </c>
      <c r="Y906" s="354" t="s">
        <v>163</v>
      </c>
      <c r="Z906" s="355">
        <v>0.85</v>
      </c>
      <c r="AA906" s="355"/>
      <c r="AB906" s="247"/>
      <c r="AC906" s="247"/>
      <c r="AD906" s="391">
        <f>ROUND(ROUND(ROUND(ROUND(H872*P$890,0)*T902,0)*W905,0)*Z906,0)</f>
        <v>120</v>
      </c>
      <c r="AE906" s="330"/>
    </row>
  </sheetData>
  <mergeCells count="612">
    <mergeCell ref="X9:X10"/>
    <mergeCell ref="U11:U13"/>
    <mergeCell ref="X13:X14"/>
    <mergeCell ref="U15:U18"/>
    <mergeCell ref="X17:X18"/>
    <mergeCell ref="Q19:Q22"/>
    <mergeCell ref="R19:R22"/>
    <mergeCell ref="X21:X22"/>
    <mergeCell ref="D7:D11"/>
    <mergeCell ref="E7:E11"/>
    <mergeCell ref="F7:F9"/>
    <mergeCell ref="G7:G9"/>
    <mergeCell ref="M7:M15"/>
    <mergeCell ref="N7:N10"/>
    <mergeCell ref="R31:R34"/>
    <mergeCell ref="X33:X34"/>
    <mergeCell ref="U35:U37"/>
    <mergeCell ref="S37:T37"/>
    <mergeCell ref="X37:X38"/>
    <mergeCell ref="S39:T39"/>
    <mergeCell ref="U39:U42"/>
    <mergeCell ref="X41:X42"/>
    <mergeCell ref="U23:U25"/>
    <mergeCell ref="S25:T25"/>
    <mergeCell ref="X25:X26"/>
    <mergeCell ref="S27:T27"/>
    <mergeCell ref="U27:U30"/>
    <mergeCell ref="X29:X30"/>
    <mergeCell ref="Q55:Q58"/>
    <mergeCell ref="R55:R58"/>
    <mergeCell ref="X57:X58"/>
    <mergeCell ref="U59:U61"/>
    <mergeCell ref="S61:T61"/>
    <mergeCell ref="X61:X62"/>
    <mergeCell ref="N43:N46"/>
    <mergeCell ref="X45:X46"/>
    <mergeCell ref="U47:U49"/>
    <mergeCell ref="X49:X50"/>
    <mergeCell ref="U51:U54"/>
    <mergeCell ref="X53:X54"/>
    <mergeCell ref="J79:J82"/>
    <mergeCell ref="M79:M87"/>
    <mergeCell ref="N79:N82"/>
    <mergeCell ref="X81:X82"/>
    <mergeCell ref="U83:U85"/>
    <mergeCell ref="X85:X86"/>
    <mergeCell ref="U87:U90"/>
    <mergeCell ref="S63:T63"/>
    <mergeCell ref="U63:U66"/>
    <mergeCell ref="X65:X66"/>
    <mergeCell ref="R67:R70"/>
    <mergeCell ref="X69:X70"/>
    <mergeCell ref="U71:U73"/>
    <mergeCell ref="S73:T73"/>
    <mergeCell ref="X73:X74"/>
    <mergeCell ref="X89:X90"/>
    <mergeCell ref="Q91:Q94"/>
    <mergeCell ref="R91:R94"/>
    <mergeCell ref="X93:X94"/>
    <mergeCell ref="U95:U97"/>
    <mergeCell ref="S97:T97"/>
    <mergeCell ref="X97:X98"/>
    <mergeCell ref="S75:T75"/>
    <mergeCell ref="U75:U78"/>
    <mergeCell ref="X77:X78"/>
    <mergeCell ref="N115:N118"/>
    <mergeCell ref="X117:X118"/>
    <mergeCell ref="U119:U121"/>
    <mergeCell ref="X121:X122"/>
    <mergeCell ref="S99:T99"/>
    <mergeCell ref="U99:U102"/>
    <mergeCell ref="X101:X102"/>
    <mergeCell ref="R103:R106"/>
    <mergeCell ref="X105:X106"/>
    <mergeCell ref="U107:U109"/>
    <mergeCell ref="S109:T109"/>
    <mergeCell ref="X109:X110"/>
    <mergeCell ref="U123:U126"/>
    <mergeCell ref="X125:X126"/>
    <mergeCell ref="Q127:Q130"/>
    <mergeCell ref="R127:R130"/>
    <mergeCell ref="X129:X130"/>
    <mergeCell ref="U131:U133"/>
    <mergeCell ref="S133:T133"/>
    <mergeCell ref="X133:X134"/>
    <mergeCell ref="S111:T111"/>
    <mergeCell ref="U111:U114"/>
    <mergeCell ref="X113:X114"/>
    <mergeCell ref="G151:G153"/>
    <mergeCell ref="M151:M159"/>
    <mergeCell ref="N151:N154"/>
    <mergeCell ref="X153:X154"/>
    <mergeCell ref="U155:U157"/>
    <mergeCell ref="X157:X158"/>
    <mergeCell ref="U159:U162"/>
    <mergeCell ref="S135:T135"/>
    <mergeCell ref="U135:U138"/>
    <mergeCell ref="X137:X138"/>
    <mergeCell ref="R139:R142"/>
    <mergeCell ref="X141:X142"/>
    <mergeCell ref="U143:U145"/>
    <mergeCell ref="S145:T145"/>
    <mergeCell ref="X145:X146"/>
    <mergeCell ref="X161:X162"/>
    <mergeCell ref="Q163:Q166"/>
    <mergeCell ref="R163:R166"/>
    <mergeCell ref="X165:X166"/>
    <mergeCell ref="U167:U169"/>
    <mergeCell ref="S169:T169"/>
    <mergeCell ref="X169:X170"/>
    <mergeCell ref="S147:T147"/>
    <mergeCell ref="U147:U150"/>
    <mergeCell ref="X149:X150"/>
    <mergeCell ref="N187:N190"/>
    <mergeCell ref="X189:X190"/>
    <mergeCell ref="U191:U193"/>
    <mergeCell ref="X193:X194"/>
    <mergeCell ref="S171:T171"/>
    <mergeCell ref="U171:U174"/>
    <mergeCell ref="X173:X174"/>
    <mergeCell ref="R175:R178"/>
    <mergeCell ref="X177:X178"/>
    <mergeCell ref="U179:U181"/>
    <mergeCell ref="S181:T181"/>
    <mergeCell ref="X181:X182"/>
    <mergeCell ref="U195:U198"/>
    <mergeCell ref="X197:X198"/>
    <mergeCell ref="Q199:Q202"/>
    <mergeCell ref="R199:R202"/>
    <mergeCell ref="X201:X202"/>
    <mergeCell ref="U203:U205"/>
    <mergeCell ref="S205:T205"/>
    <mergeCell ref="X205:X206"/>
    <mergeCell ref="S183:T183"/>
    <mergeCell ref="U183:U186"/>
    <mergeCell ref="X185:X186"/>
    <mergeCell ref="J223:J226"/>
    <mergeCell ref="M223:M231"/>
    <mergeCell ref="N223:N226"/>
    <mergeCell ref="X225:X226"/>
    <mergeCell ref="U227:U229"/>
    <mergeCell ref="X229:X230"/>
    <mergeCell ref="U231:U234"/>
    <mergeCell ref="S207:T207"/>
    <mergeCell ref="U207:U210"/>
    <mergeCell ref="X209:X210"/>
    <mergeCell ref="R211:R214"/>
    <mergeCell ref="X213:X214"/>
    <mergeCell ref="U215:U217"/>
    <mergeCell ref="S217:T217"/>
    <mergeCell ref="X217:X218"/>
    <mergeCell ref="X233:X234"/>
    <mergeCell ref="Q235:Q238"/>
    <mergeCell ref="R235:R238"/>
    <mergeCell ref="X237:X238"/>
    <mergeCell ref="U239:U241"/>
    <mergeCell ref="S241:T241"/>
    <mergeCell ref="X241:X242"/>
    <mergeCell ref="S219:T219"/>
    <mergeCell ref="U219:U222"/>
    <mergeCell ref="X221:X222"/>
    <mergeCell ref="N259:N262"/>
    <mergeCell ref="X261:X262"/>
    <mergeCell ref="U263:U265"/>
    <mergeCell ref="X265:X266"/>
    <mergeCell ref="S243:T243"/>
    <mergeCell ref="U243:U246"/>
    <mergeCell ref="X245:X246"/>
    <mergeCell ref="R247:R250"/>
    <mergeCell ref="X249:X250"/>
    <mergeCell ref="U251:U253"/>
    <mergeCell ref="S253:T253"/>
    <mergeCell ref="X253:X254"/>
    <mergeCell ref="U267:U270"/>
    <mergeCell ref="X269:X270"/>
    <mergeCell ref="Q271:Q274"/>
    <mergeCell ref="R271:R274"/>
    <mergeCell ref="X273:X274"/>
    <mergeCell ref="U275:U277"/>
    <mergeCell ref="S277:T277"/>
    <mergeCell ref="X277:X278"/>
    <mergeCell ref="S255:T255"/>
    <mergeCell ref="U255:U258"/>
    <mergeCell ref="X257:X258"/>
    <mergeCell ref="G295:G297"/>
    <mergeCell ref="M295:M303"/>
    <mergeCell ref="N295:N298"/>
    <mergeCell ref="X297:X298"/>
    <mergeCell ref="U299:U301"/>
    <mergeCell ref="X301:X302"/>
    <mergeCell ref="U303:U306"/>
    <mergeCell ref="S279:T279"/>
    <mergeCell ref="U279:U282"/>
    <mergeCell ref="X281:X282"/>
    <mergeCell ref="R283:R286"/>
    <mergeCell ref="X285:X286"/>
    <mergeCell ref="U287:U289"/>
    <mergeCell ref="S289:T289"/>
    <mergeCell ref="X289:X290"/>
    <mergeCell ref="X305:X306"/>
    <mergeCell ref="Q307:Q310"/>
    <mergeCell ref="R307:R310"/>
    <mergeCell ref="X309:X310"/>
    <mergeCell ref="U311:U313"/>
    <mergeCell ref="S313:T313"/>
    <mergeCell ref="X313:X314"/>
    <mergeCell ref="S291:T291"/>
    <mergeCell ref="U291:U294"/>
    <mergeCell ref="X293:X294"/>
    <mergeCell ref="N331:N334"/>
    <mergeCell ref="X333:X334"/>
    <mergeCell ref="U335:U337"/>
    <mergeCell ref="X337:X338"/>
    <mergeCell ref="S315:T315"/>
    <mergeCell ref="U315:U318"/>
    <mergeCell ref="X317:X318"/>
    <mergeCell ref="R319:R322"/>
    <mergeCell ref="X321:X322"/>
    <mergeCell ref="U323:U325"/>
    <mergeCell ref="S325:T325"/>
    <mergeCell ref="X325:X326"/>
    <mergeCell ref="Q343:Q346"/>
    <mergeCell ref="R343:R346"/>
    <mergeCell ref="X345:X346"/>
    <mergeCell ref="U347:U349"/>
    <mergeCell ref="S349:T349"/>
    <mergeCell ref="X349:X350"/>
    <mergeCell ref="S327:T327"/>
    <mergeCell ref="U327:U330"/>
    <mergeCell ref="X329:X330"/>
    <mergeCell ref="S351:T351"/>
    <mergeCell ref="U351:U354"/>
    <mergeCell ref="X353:X354"/>
    <mergeCell ref="R355:R358"/>
    <mergeCell ref="X357:X358"/>
    <mergeCell ref="U359:U361"/>
    <mergeCell ref="S361:T361"/>
    <mergeCell ref="X361:X362"/>
    <mergeCell ref="U339:U342"/>
    <mergeCell ref="X341:X342"/>
    <mergeCell ref="S363:T363"/>
    <mergeCell ref="U363:U366"/>
    <mergeCell ref="X365:X366"/>
    <mergeCell ref="J367:J370"/>
    <mergeCell ref="M367:M375"/>
    <mergeCell ref="N367:N370"/>
    <mergeCell ref="X369:X370"/>
    <mergeCell ref="U371:U373"/>
    <mergeCell ref="X373:X374"/>
    <mergeCell ref="U375:U378"/>
    <mergeCell ref="R391:R394"/>
    <mergeCell ref="X391:X392"/>
    <mergeCell ref="X393:X394"/>
    <mergeCell ref="X377:X378"/>
    <mergeCell ref="Q379:Q382"/>
    <mergeCell ref="R379:R382"/>
    <mergeCell ref="X381:X382"/>
    <mergeCell ref="U383:U385"/>
    <mergeCell ref="S385:T385"/>
    <mergeCell ref="X385:X386"/>
    <mergeCell ref="U395:U397"/>
    <mergeCell ref="S397:T397"/>
    <mergeCell ref="X397:X398"/>
    <mergeCell ref="S399:T399"/>
    <mergeCell ref="U399:U402"/>
    <mergeCell ref="X401:X402"/>
    <mergeCell ref="S387:T387"/>
    <mergeCell ref="U387:U390"/>
    <mergeCell ref="X389:X390"/>
    <mergeCell ref="Q415:Q418"/>
    <mergeCell ref="R415:R418"/>
    <mergeCell ref="X417:X418"/>
    <mergeCell ref="U419:U421"/>
    <mergeCell ref="S421:T421"/>
    <mergeCell ref="X421:X422"/>
    <mergeCell ref="N403:N406"/>
    <mergeCell ref="X405:X406"/>
    <mergeCell ref="U407:U409"/>
    <mergeCell ref="X409:X410"/>
    <mergeCell ref="U411:U414"/>
    <mergeCell ref="X413:X414"/>
    <mergeCell ref="F439:F441"/>
    <mergeCell ref="G439:G441"/>
    <mergeCell ref="M439:M447"/>
    <mergeCell ref="N439:N442"/>
    <mergeCell ref="X441:X442"/>
    <mergeCell ref="U443:U445"/>
    <mergeCell ref="X445:X446"/>
    <mergeCell ref="S423:T423"/>
    <mergeCell ref="U423:U426"/>
    <mergeCell ref="X425:X426"/>
    <mergeCell ref="R427:R430"/>
    <mergeCell ref="X429:X430"/>
    <mergeCell ref="U431:U433"/>
    <mergeCell ref="S433:T433"/>
    <mergeCell ref="X433:X434"/>
    <mergeCell ref="U447:U450"/>
    <mergeCell ref="X449:X450"/>
    <mergeCell ref="Q451:Q454"/>
    <mergeCell ref="R451:R454"/>
    <mergeCell ref="X453:X454"/>
    <mergeCell ref="U455:U457"/>
    <mergeCell ref="S457:T457"/>
    <mergeCell ref="X457:X458"/>
    <mergeCell ref="S435:T435"/>
    <mergeCell ref="U435:U438"/>
    <mergeCell ref="X437:X438"/>
    <mergeCell ref="N475:N478"/>
    <mergeCell ref="X477:X478"/>
    <mergeCell ref="U479:U481"/>
    <mergeCell ref="X481:X482"/>
    <mergeCell ref="S459:T459"/>
    <mergeCell ref="U459:U462"/>
    <mergeCell ref="X461:X462"/>
    <mergeCell ref="R463:R466"/>
    <mergeCell ref="X465:X466"/>
    <mergeCell ref="U467:U469"/>
    <mergeCell ref="S469:T469"/>
    <mergeCell ref="X469:X470"/>
    <mergeCell ref="U483:U486"/>
    <mergeCell ref="X485:X486"/>
    <mergeCell ref="Q487:Q490"/>
    <mergeCell ref="R487:R490"/>
    <mergeCell ref="X489:X490"/>
    <mergeCell ref="U491:U493"/>
    <mergeCell ref="S493:T493"/>
    <mergeCell ref="X493:X494"/>
    <mergeCell ref="S471:T471"/>
    <mergeCell ref="U471:U474"/>
    <mergeCell ref="X473:X474"/>
    <mergeCell ref="J511:J514"/>
    <mergeCell ref="M511:M519"/>
    <mergeCell ref="N511:N514"/>
    <mergeCell ref="X513:X514"/>
    <mergeCell ref="U515:U517"/>
    <mergeCell ref="X517:X518"/>
    <mergeCell ref="U519:U522"/>
    <mergeCell ref="S495:T495"/>
    <mergeCell ref="U495:U498"/>
    <mergeCell ref="X497:X498"/>
    <mergeCell ref="R499:R502"/>
    <mergeCell ref="X501:X502"/>
    <mergeCell ref="U503:U505"/>
    <mergeCell ref="S505:T505"/>
    <mergeCell ref="X505:X506"/>
    <mergeCell ref="X521:X522"/>
    <mergeCell ref="Q523:Q526"/>
    <mergeCell ref="R523:R526"/>
    <mergeCell ref="X525:X526"/>
    <mergeCell ref="U527:U529"/>
    <mergeCell ref="S529:T529"/>
    <mergeCell ref="X529:X530"/>
    <mergeCell ref="S507:T507"/>
    <mergeCell ref="U507:U510"/>
    <mergeCell ref="X509:X510"/>
    <mergeCell ref="N547:N550"/>
    <mergeCell ref="X549:X550"/>
    <mergeCell ref="U551:U553"/>
    <mergeCell ref="X553:X554"/>
    <mergeCell ref="S531:T531"/>
    <mergeCell ref="U531:U534"/>
    <mergeCell ref="X533:X534"/>
    <mergeCell ref="R535:R538"/>
    <mergeCell ref="X537:X538"/>
    <mergeCell ref="U539:U541"/>
    <mergeCell ref="S541:T541"/>
    <mergeCell ref="X541:X542"/>
    <mergeCell ref="U555:U558"/>
    <mergeCell ref="X557:X558"/>
    <mergeCell ref="Q559:Q562"/>
    <mergeCell ref="R559:R562"/>
    <mergeCell ref="X561:X562"/>
    <mergeCell ref="U563:U565"/>
    <mergeCell ref="S565:T565"/>
    <mergeCell ref="X565:X566"/>
    <mergeCell ref="S543:T543"/>
    <mergeCell ref="U543:U546"/>
    <mergeCell ref="X545:X546"/>
    <mergeCell ref="G583:G585"/>
    <mergeCell ref="M583:M591"/>
    <mergeCell ref="N583:N586"/>
    <mergeCell ref="X585:X586"/>
    <mergeCell ref="U587:U589"/>
    <mergeCell ref="X589:X590"/>
    <mergeCell ref="U591:U594"/>
    <mergeCell ref="S567:T567"/>
    <mergeCell ref="U567:U570"/>
    <mergeCell ref="X569:X570"/>
    <mergeCell ref="R571:R574"/>
    <mergeCell ref="X573:X574"/>
    <mergeCell ref="U575:U577"/>
    <mergeCell ref="S577:T577"/>
    <mergeCell ref="X577:X578"/>
    <mergeCell ref="X593:X594"/>
    <mergeCell ref="Q595:Q598"/>
    <mergeCell ref="R595:R598"/>
    <mergeCell ref="X597:X598"/>
    <mergeCell ref="U599:U601"/>
    <mergeCell ref="S601:T601"/>
    <mergeCell ref="X601:X602"/>
    <mergeCell ref="S579:T579"/>
    <mergeCell ref="U579:U582"/>
    <mergeCell ref="X581:X582"/>
    <mergeCell ref="N619:N622"/>
    <mergeCell ref="X621:X622"/>
    <mergeCell ref="U623:U625"/>
    <mergeCell ref="X625:X626"/>
    <mergeCell ref="S603:T603"/>
    <mergeCell ref="U603:U606"/>
    <mergeCell ref="X605:X606"/>
    <mergeCell ref="R607:R610"/>
    <mergeCell ref="X609:X610"/>
    <mergeCell ref="U611:U613"/>
    <mergeCell ref="S613:T613"/>
    <mergeCell ref="X613:X614"/>
    <mergeCell ref="U627:U630"/>
    <mergeCell ref="X629:X630"/>
    <mergeCell ref="Q631:Q634"/>
    <mergeCell ref="R631:R634"/>
    <mergeCell ref="X633:X634"/>
    <mergeCell ref="U635:U637"/>
    <mergeCell ref="S637:T637"/>
    <mergeCell ref="X637:X638"/>
    <mergeCell ref="S615:T615"/>
    <mergeCell ref="U615:U618"/>
    <mergeCell ref="X617:X618"/>
    <mergeCell ref="J655:J658"/>
    <mergeCell ref="M655:M663"/>
    <mergeCell ref="N655:N658"/>
    <mergeCell ref="X657:X658"/>
    <mergeCell ref="U659:U661"/>
    <mergeCell ref="X661:X662"/>
    <mergeCell ref="U663:U666"/>
    <mergeCell ref="S639:T639"/>
    <mergeCell ref="U639:U642"/>
    <mergeCell ref="X641:X642"/>
    <mergeCell ref="R643:R646"/>
    <mergeCell ref="X645:X646"/>
    <mergeCell ref="U647:U649"/>
    <mergeCell ref="S649:T649"/>
    <mergeCell ref="X649:X650"/>
    <mergeCell ref="X665:X666"/>
    <mergeCell ref="Q667:Q670"/>
    <mergeCell ref="R667:R670"/>
    <mergeCell ref="X669:X670"/>
    <mergeCell ref="U671:U673"/>
    <mergeCell ref="S673:T673"/>
    <mergeCell ref="X673:X674"/>
    <mergeCell ref="S651:T651"/>
    <mergeCell ref="U651:U654"/>
    <mergeCell ref="X653:X654"/>
    <mergeCell ref="N691:N694"/>
    <mergeCell ref="X693:X694"/>
    <mergeCell ref="U695:U697"/>
    <mergeCell ref="X697:X698"/>
    <mergeCell ref="S675:T675"/>
    <mergeCell ref="U675:U678"/>
    <mergeCell ref="X677:X678"/>
    <mergeCell ref="R679:R682"/>
    <mergeCell ref="X681:X682"/>
    <mergeCell ref="U683:U685"/>
    <mergeCell ref="S685:T685"/>
    <mergeCell ref="X685:X686"/>
    <mergeCell ref="U699:U702"/>
    <mergeCell ref="X701:X702"/>
    <mergeCell ref="Q703:Q706"/>
    <mergeCell ref="R703:R706"/>
    <mergeCell ref="X705:X706"/>
    <mergeCell ref="U707:U709"/>
    <mergeCell ref="S709:T709"/>
    <mergeCell ref="X709:X710"/>
    <mergeCell ref="S687:T687"/>
    <mergeCell ref="U687:U690"/>
    <mergeCell ref="X689:X690"/>
    <mergeCell ref="G727:G729"/>
    <mergeCell ref="M727:M735"/>
    <mergeCell ref="N727:N730"/>
    <mergeCell ref="X729:X730"/>
    <mergeCell ref="U731:U733"/>
    <mergeCell ref="X733:X734"/>
    <mergeCell ref="U735:U738"/>
    <mergeCell ref="S711:T711"/>
    <mergeCell ref="U711:U714"/>
    <mergeCell ref="X713:X714"/>
    <mergeCell ref="R715:R718"/>
    <mergeCell ref="X717:X718"/>
    <mergeCell ref="U719:U721"/>
    <mergeCell ref="S721:T721"/>
    <mergeCell ref="X721:X722"/>
    <mergeCell ref="X737:X738"/>
    <mergeCell ref="Q739:Q742"/>
    <mergeCell ref="R739:R742"/>
    <mergeCell ref="X741:X742"/>
    <mergeCell ref="U743:U745"/>
    <mergeCell ref="S745:T745"/>
    <mergeCell ref="X745:X746"/>
    <mergeCell ref="S723:T723"/>
    <mergeCell ref="U723:U726"/>
    <mergeCell ref="X725:X726"/>
    <mergeCell ref="N763:N766"/>
    <mergeCell ref="X765:X766"/>
    <mergeCell ref="U767:U769"/>
    <mergeCell ref="X769:X770"/>
    <mergeCell ref="S747:T747"/>
    <mergeCell ref="U747:U750"/>
    <mergeCell ref="X749:X750"/>
    <mergeCell ref="R751:R754"/>
    <mergeCell ref="X753:X754"/>
    <mergeCell ref="U755:U757"/>
    <mergeCell ref="S757:T757"/>
    <mergeCell ref="X757:X758"/>
    <mergeCell ref="U771:U774"/>
    <mergeCell ref="X773:X774"/>
    <mergeCell ref="Q775:Q778"/>
    <mergeCell ref="R775:R778"/>
    <mergeCell ref="X777:X778"/>
    <mergeCell ref="U779:U781"/>
    <mergeCell ref="S781:T781"/>
    <mergeCell ref="X781:X782"/>
    <mergeCell ref="S759:T759"/>
    <mergeCell ref="U759:U762"/>
    <mergeCell ref="X761:X762"/>
    <mergeCell ref="J799:J802"/>
    <mergeCell ref="M799:M807"/>
    <mergeCell ref="N799:N802"/>
    <mergeCell ref="X801:X802"/>
    <mergeCell ref="U803:U805"/>
    <mergeCell ref="X805:X806"/>
    <mergeCell ref="U807:U810"/>
    <mergeCell ref="S783:T783"/>
    <mergeCell ref="U783:U786"/>
    <mergeCell ref="X785:X786"/>
    <mergeCell ref="R787:R790"/>
    <mergeCell ref="X789:X790"/>
    <mergeCell ref="U791:U793"/>
    <mergeCell ref="S793:T793"/>
    <mergeCell ref="X793:X794"/>
    <mergeCell ref="X809:X810"/>
    <mergeCell ref="Q811:Q814"/>
    <mergeCell ref="R811:R814"/>
    <mergeCell ref="X813:X814"/>
    <mergeCell ref="U815:U817"/>
    <mergeCell ref="S817:T817"/>
    <mergeCell ref="X817:X818"/>
    <mergeCell ref="S795:T795"/>
    <mergeCell ref="U795:U798"/>
    <mergeCell ref="X797:X798"/>
    <mergeCell ref="N835:N838"/>
    <mergeCell ref="X837:X838"/>
    <mergeCell ref="U839:U841"/>
    <mergeCell ref="X841:X842"/>
    <mergeCell ref="S819:T819"/>
    <mergeCell ref="U819:U822"/>
    <mergeCell ref="X821:X822"/>
    <mergeCell ref="R823:R826"/>
    <mergeCell ref="X825:X826"/>
    <mergeCell ref="U827:U829"/>
    <mergeCell ref="S829:T829"/>
    <mergeCell ref="X829:X830"/>
    <mergeCell ref="Q847:Q850"/>
    <mergeCell ref="R847:R850"/>
    <mergeCell ref="X849:X850"/>
    <mergeCell ref="U851:U853"/>
    <mergeCell ref="S853:T853"/>
    <mergeCell ref="X853:X854"/>
    <mergeCell ref="S831:T831"/>
    <mergeCell ref="U831:U834"/>
    <mergeCell ref="X833:X834"/>
    <mergeCell ref="S855:T855"/>
    <mergeCell ref="U855:U858"/>
    <mergeCell ref="X857:X858"/>
    <mergeCell ref="R859:R862"/>
    <mergeCell ref="X861:X862"/>
    <mergeCell ref="U863:U865"/>
    <mergeCell ref="S865:T865"/>
    <mergeCell ref="X865:X866"/>
    <mergeCell ref="U843:U846"/>
    <mergeCell ref="X845:X846"/>
    <mergeCell ref="S867:T867"/>
    <mergeCell ref="U867:U870"/>
    <mergeCell ref="X869:X870"/>
    <mergeCell ref="D871:E874"/>
    <mergeCell ref="F871:G875"/>
    <mergeCell ref="M871:M878"/>
    <mergeCell ref="N871:N874"/>
    <mergeCell ref="U873:U874"/>
    <mergeCell ref="U875:U876"/>
    <mergeCell ref="Q877:Q879"/>
    <mergeCell ref="N889:N892"/>
    <mergeCell ref="U891:U892"/>
    <mergeCell ref="U893:U894"/>
    <mergeCell ref="Q895:Q897"/>
    <mergeCell ref="R895:R898"/>
    <mergeCell ref="U897:U898"/>
    <mergeCell ref="S898:T898"/>
    <mergeCell ref="R877:R880"/>
    <mergeCell ref="U879:U880"/>
    <mergeCell ref="S880:T880"/>
    <mergeCell ref="S881:T881"/>
    <mergeCell ref="U881:U882"/>
    <mergeCell ref="R883:R886"/>
    <mergeCell ref="U885:U886"/>
    <mergeCell ref="S886:T886"/>
    <mergeCell ref="S899:T899"/>
    <mergeCell ref="U899:U900"/>
    <mergeCell ref="R901:R904"/>
    <mergeCell ref="U903:U904"/>
    <mergeCell ref="S904:T904"/>
    <mergeCell ref="S905:T905"/>
    <mergeCell ref="U905:U906"/>
    <mergeCell ref="S887:T887"/>
    <mergeCell ref="U887:U888"/>
  </mergeCells>
  <phoneticPr fontId="1"/>
  <printOptions horizontalCentered="1"/>
  <pageMargins left="0.39370078740157483" right="0.39370078740157483" top="0.62992125984251968" bottom="0.39370078740157483" header="0.51181102362204722" footer="0.31496062992125984"/>
  <pageSetup paperSize="9" scale="41" fitToHeight="0" orientation="portrait" r:id="rId1"/>
  <headerFooter>
    <oddHeader>&amp;R&amp;9児童発達支援</oddHeader>
    <oddFooter>&amp;C&amp;14&amp;P</oddFooter>
  </headerFooter>
  <rowBreaks count="8" manualBreakCount="8">
    <brk id="114" max="30" man="1"/>
    <brk id="222" max="30" man="1"/>
    <brk id="330" max="30" man="1"/>
    <brk id="438" max="30" man="1"/>
    <brk id="546" max="30" man="1"/>
    <brk id="654" max="30" man="1"/>
    <brk id="762" max="30" man="1"/>
    <brk id="870" max="30"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AF906"/>
  <sheetViews>
    <sheetView zoomScale="85" zoomScaleNormal="85" zoomScaleSheetLayoutView="100" workbookViewId="0">
      <pane xSplit="3" ySplit="6" topLeftCell="D7" activePane="bottomRight" state="frozen"/>
      <selection pane="topRight"/>
      <selection pane="bottomLeft"/>
      <selection pane="bottomRight"/>
    </sheetView>
  </sheetViews>
  <sheetFormatPr defaultColWidth="9" defaultRowHeight="13.5"/>
  <cols>
    <col min="1" max="1" width="4.625" style="300" customWidth="1"/>
    <col min="2" max="2" width="7.625" style="300" customWidth="1"/>
    <col min="3" max="3" width="41.625" style="207" customWidth="1"/>
    <col min="4" max="6" width="6.625" style="300" customWidth="1"/>
    <col min="7" max="7" width="7.625" style="300" customWidth="1"/>
    <col min="8" max="8" width="4.875" style="300" bestFit="1" customWidth="1"/>
    <col min="9" max="9" width="5.375" style="300" customWidth="1"/>
    <col min="10" max="10" width="6.625" style="207" customWidth="1"/>
    <col min="11" max="11" width="4" style="207" customWidth="1"/>
    <col min="12" max="12" width="8.5" style="207" customWidth="1"/>
    <col min="13" max="14" width="6.625" style="207" customWidth="1"/>
    <col min="15" max="15" width="3.375" style="207" bestFit="1" customWidth="1"/>
    <col min="16" max="16" width="4.625" style="207" bestFit="1" customWidth="1"/>
    <col min="17" max="18" width="6.625" style="300" customWidth="1"/>
    <col min="19" max="19" width="3.375" style="300" bestFit="1" customWidth="1"/>
    <col min="20" max="20" width="4.625" style="300" bestFit="1" customWidth="1"/>
    <col min="21" max="21" width="6.625" style="300" customWidth="1"/>
    <col min="22" max="22" width="3.375" style="331" bestFit="1" customWidth="1"/>
    <col min="23" max="23" width="4.625" style="300" bestFit="1" customWidth="1"/>
    <col min="24" max="24" width="7.625" style="300" customWidth="1"/>
    <col min="25" max="25" width="3.375" style="300" bestFit="1" customWidth="1"/>
    <col min="26" max="26" width="4.625" style="300" bestFit="1" customWidth="1"/>
    <col min="27" max="27" width="20.5" style="300" bestFit="1" customWidth="1"/>
    <col min="28" max="28" width="2.625" style="300" bestFit="1" customWidth="1"/>
    <col min="29" max="29" width="5.25" style="300" customWidth="1"/>
    <col min="30" max="31" width="8.625" style="300" customWidth="1"/>
    <col min="32" max="32" width="2.75" style="300" customWidth="1"/>
    <col min="33" max="16384" width="9" style="300"/>
  </cols>
  <sheetData>
    <row r="1" spans="1:32" ht="17.100000000000001" customHeight="1">
      <c r="A1" s="205"/>
      <c r="C1" s="867"/>
      <c r="K1" s="208"/>
      <c r="L1" s="208"/>
      <c r="M1" s="208"/>
      <c r="N1" s="208"/>
      <c r="O1" s="208"/>
      <c r="P1" s="208"/>
      <c r="Q1" s="301"/>
      <c r="R1" s="301"/>
      <c r="S1" s="301"/>
      <c r="T1" s="301"/>
      <c r="U1" s="301"/>
      <c r="V1" s="302"/>
      <c r="W1" s="301"/>
      <c r="X1" s="211"/>
      <c r="Y1" s="211"/>
      <c r="Z1" s="211"/>
      <c r="AA1" s="211"/>
      <c r="AB1" s="211"/>
      <c r="AC1" s="211"/>
    </row>
    <row r="2" spans="1:32" ht="17.100000000000001" customHeight="1">
      <c r="A2" s="205"/>
      <c r="C2" s="867"/>
      <c r="K2" s="208"/>
      <c r="L2" s="208"/>
      <c r="M2" s="208"/>
      <c r="N2" s="208"/>
      <c r="O2" s="208"/>
      <c r="P2" s="208"/>
      <c r="Q2" s="301"/>
      <c r="R2" s="301"/>
      <c r="S2" s="301"/>
      <c r="T2" s="301"/>
      <c r="U2" s="301"/>
      <c r="V2" s="302"/>
      <c r="W2" s="301"/>
      <c r="X2" s="214"/>
      <c r="Y2" s="214"/>
      <c r="Z2" s="208"/>
      <c r="AA2" s="208"/>
      <c r="AB2" s="208"/>
      <c r="AC2" s="208"/>
    </row>
    <row r="3" spans="1:32" ht="17.100000000000001" customHeight="1">
      <c r="A3" s="205"/>
      <c r="C3" s="867"/>
      <c r="K3" s="208"/>
      <c r="L3" s="208"/>
      <c r="M3" s="208"/>
      <c r="N3" s="208"/>
      <c r="O3" s="208"/>
      <c r="P3" s="208"/>
      <c r="Q3" s="301"/>
      <c r="R3" s="301"/>
      <c r="S3" s="301"/>
      <c r="T3" s="301"/>
      <c r="U3" s="301"/>
      <c r="V3" s="302"/>
      <c r="W3" s="301"/>
      <c r="X3" s="301"/>
      <c r="Y3" s="301"/>
      <c r="Z3" s="214"/>
      <c r="AA3" s="215"/>
      <c r="AB3" s="215"/>
      <c r="AC3" s="215"/>
    </row>
    <row r="4" spans="1:32" ht="17.100000000000001" customHeight="1">
      <c r="A4" s="205"/>
      <c r="B4" s="893" t="s">
        <v>9475</v>
      </c>
      <c r="C4" s="894"/>
      <c r="D4" s="530"/>
      <c r="E4" s="530"/>
      <c r="F4" s="530"/>
      <c r="G4" s="530"/>
      <c r="K4" s="216"/>
      <c r="L4" s="216"/>
      <c r="M4" s="216"/>
      <c r="N4" s="216"/>
      <c r="O4" s="216"/>
      <c r="P4" s="216"/>
      <c r="Q4" s="304"/>
      <c r="R4" s="304"/>
      <c r="S4" s="304"/>
      <c r="T4" s="304"/>
      <c r="U4" s="304"/>
      <c r="V4" s="305"/>
      <c r="W4" s="304"/>
      <c r="X4" s="306"/>
      <c r="Y4" s="306"/>
      <c r="Z4" s="306"/>
      <c r="AA4" s="304"/>
      <c r="AB4" s="304"/>
      <c r="AC4" s="304"/>
    </row>
    <row r="5" spans="1:32" ht="17.100000000000001" customHeight="1">
      <c r="A5" s="220" t="s">
        <v>9476</v>
      </c>
      <c r="B5" s="307"/>
      <c r="C5" s="222" t="s">
        <v>2</v>
      </c>
      <c r="D5" s="333"/>
      <c r="E5" s="334"/>
      <c r="F5" s="334"/>
      <c r="G5" s="334"/>
      <c r="H5" s="334"/>
      <c r="I5" s="334"/>
      <c r="J5" s="232"/>
      <c r="K5" s="232"/>
      <c r="L5" s="232"/>
      <c r="M5" s="232"/>
      <c r="N5" s="232"/>
      <c r="O5" s="232"/>
      <c r="P5" s="232"/>
      <c r="Q5" s="755" t="s">
        <v>9477</v>
      </c>
      <c r="R5" s="334"/>
      <c r="S5" s="334"/>
      <c r="U5" s="335"/>
      <c r="V5" s="336"/>
      <c r="W5" s="334"/>
      <c r="X5" s="755"/>
      <c r="Y5" s="334"/>
      <c r="Z5" s="334"/>
      <c r="AA5" s="334"/>
      <c r="AB5" s="334"/>
      <c r="AC5" s="334"/>
      <c r="AD5" s="223" t="s">
        <v>4</v>
      </c>
      <c r="AE5" s="223" t="s">
        <v>5</v>
      </c>
      <c r="AF5" s="301"/>
    </row>
    <row r="6" spans="1:32" ht="17.100000000000001" customHeight="1">
      <c r="A6" s="224" t="s">
        <v>6</v>
      </c>
      <c r="B6" s="225" t="s">
        <v>7</v>
      </c>
      <c r="C6" s="226"/>
      <c r="D6" s="308"/>
      <c r="E6" s="304"/>
      <c r="F6" s="304"/>
      <c r="G6" s="304"/>
      <c r="H6" s="304"/>
      <c r="I6" s="304"/>
      <c r="J6" s="216"/>
      <c r="K6" s="216"/>
      <c r="L6" s="216"/>
      <c r="M6" s="216"/>
      <c r="N6" s="216"/>
      <c r="O6" s="216"/>
      <c r="P6" s="216"/>
      <c r="Q6" s="304"/>
      <c r="R6" s="304"/>
      <c r="S6" s="304"/>
      <c r="T6" s="304"/>
      <c r="U6" s="304"/>
      <c r="V6" s="305"/>
      <c r="W6" s="304"/>
      <c r="X6" s="304"/>
      <c r="Y6" s="304"/>
      <c r="Z6" s="304"/>
      <c r="AA6" s="304"/>
      <c r="AB6" s="304"/>
      <c r="AC6" s="304"/>
      <c r="AD6" s="228" t="s">
        <v>8</v>
      </c>
      <c r="AE6" s="228" t="s">
        <v>9</v>
      </c>
      <c r="AF6" s="301"/>
    </row>
    <row r="7" spans="1:32" ht="17.100000000000001" customHeight="1">
      <c r="A7" s="243">
        <v>61</v>
      </c>
      <c r="B7" s="243" t="s">
        <v>9478</v>
      </c>
      <c r="C7" s="870" t="s">
        <v>9479</v>
      </c>
      <c r="D7" s="1606" t="s">
        <v>9480</v>
      </c>
      <c r="E7" s="1536" t="s">
        <v>9481</v>
      </c>
      <c r="F7" s="1694" t="s">
        <v>9482</v>
      </c>
      <c r="G7" s="1580" t="s">
        <v>9483</v>
      </c>
      <c r="H7" s="541"/>
      <c r="I7" s="542"/>
      <c r="J7" s="601"/>
      <c r="K7" s="602"/>
      <c r="L7" s="642"/>
      <c r="M7" s="1606" t="s">
        <v>9484</v>
      </c>
      <c r="N7" s="1687" t="s">
        <v>9485</v>
      </c>
      <c r="O7" s="524"/>
      <c r="P7" s="524"/>
      <c r="Q7" s="523"/>
      <c r="R7" s="524"/>
      <c r="S7" s="524"/>
      <c r="T7" s="524"/>
      <c r="U7" s="777"/>
      <c r="V7" s="529"/>
      <c r="W7" s="517"/>
      <c r="X7" s="516"/>
      <c r="Y7" s="524"/>
      <c r="Z7" s="642"/>
      <c r="AA7" s="247"/>
      <c r="AB7" s="247"/>
      <c r="AC7" s="247"/>
      <c r="AD7" s="391">
        <f>ROUND(ROUND(H8*P$8,0),0)</f>
        <v>579</v>
      </c>
      <c r="AE7" s="840" t="s">
        <v>131</v>
      </c>
    </row>
    <row r="8" spans="1:32" ht="17.100000000000001" customHeight="1">
      <c r="A8" s="243">
        <v>61</v>
      </c>
      <c r="B8" s="243" t="s">
        <v>9486</v>
      </c>
      <c r="C8" s="870" t="s">
        <v>9487</v>
      </c>
      <c r="D8" s="1693"/>
      <c r="E8" s="1648"/>
      <c r="F8" s="1695"/>
      <c r="G8" s="1620"/>
      <c r="H8" s="639">
        <f>'28児童発達支援(基本１)'!H1016</f>
        <v>827</v>
      </c>
      <c r="I8" s="517" t="s">
        <v>18</v>
      </c>
      <c r="J8" s="604"/>
      <c r="K8" s="605"/>
      <c r="L8" s="518"/>
      <c r="M8" s="1693"/>
      <c r="N8" s="1688"/>
      <c r="O8" s="643" t="s">
        <v>163</v>
      </c>
      <c r="P8" s="365">
        <v>0.7</v>
      </c>
      <c r="Q8" s="516"/>
      <c r="R8" s="517"/>
      <c r="S8" s="517"/>
      <c r="T8" s="517"/>
      <c r="U8" s="777"/>
      <c r="V8" s="529"/>
      <c r="W8" s="517"/>
      <c r="X8" s="516"/>
      <c r="Y8" s="517"/>
      <c r="Z8" s="526"/>
      <c r="AA8" s="762" t="s">
        <v>167</v>
      </c>
      <c r="AB8" s="354">
        <v>5</v>
      </c>
      <c r="AC8" s="763" t="s">
        <v>168</v>
      </c>
      <c r="AD8" s="391">
        <f>ROUND(ROUND(H8*P$8,0),0)-AB8</f>
        <v>574</v>
      </c>
      <c r="AE8" s="253"/>
    </row>
    <row r="9" spans="1:32" ht="17.100000000000001" customHeight="1">
      <c r="A9" s="243">
        <v>61</v>
      </c>
      <c r="B9" s="243" t="s">
        <v>9488</v>
      </c>
      <c r="C9" s="870" t="s">
        <v>9489</v>
      </c>
      <c r="D9" s="1693"/>
      <c r="E9" s="1648"/>
      <c r="F9" s="1695"/>
      <c r="G9" s="1620"/>
      <c r="H9" s="530"/>
      <c r="I9" s="530"/>
      <c r="J9" s="604"/>
      <c r="K9" s="605"/>
      <c r="L9" s="518"/>
      <c r="M9" s="1693"/>
      <c r="N9" s="1688"/>
      <c r="O9" s="530"/>
      <c r="P9" s="530"/>
      <c r="Q9" s="516"/>
      <c r="R9" s="517"/>
      <c r="S9" s="517"/>
      <c r="T9" s="517"/>
      <c r="U9" s="777"/>
      <c r="V9" s="529"/>
      <c r="W9" s="518"/>
      <c r="X9" s="1684" t="s">
        <v>4700</v>
      </c>
      <c r="Y9" s="362" t="s">
        <v>163</v>
      </c>
      <c r="Z9" s="395">
        <v>0.85</v>
      </c>
      <c r="AA9" s="355"/>
      <c r="AB9" s="247"/>
      <c r="AC9" s="247"/>
      <c r="AD9" s="391">
        <f>ROUND(ROUND(H8*P$8,0)*Z9,0)</f>
        <v>492</v>
      </c>
      <c r="AE9" s="253"/>
    </row>
    <row r="10" spans="1:32" ht="17.100000000000001" customHeight="1">
      <c r="A10" s="243">
        <v>61</v>
      </c>
      <c r="B10" s="243" t="s">
        <v>9490</v>
      </c>
      <c r="C10" s="870" t="s">
        <v>9491</v>
      </c>
      <c r="D10" s="1693"/>
      <c r="E10" s="1648"/>
      <c r="F10" s="522"/>
      <c r="G10" s="521"/>
      <c r="H10" s="521"/>
      <c r="I10" s="521"/>
      <c r="J10" s="604"/>
      <c r="K10" s="605"/>
      <c r="L10" s="518"/>
      <c r="M10" s="1693"/>
      <c r="N10" s="1688"/>
      <c r="O10" s="517"/>
      <c r="P10" s="518"/>
      <c r="Q10" s="516"/>
      <c r="R10" s="517"/>
      <c r="S10" s="517"/>
      <c r="T10" s="517"/>
      <c r="U10" s="778"/>
      <c r="V10" s="539"/>
      <c r="W10" s="526"/>
      <c r="X10" s="1651"/>
      <c r="Y10" s="512"/>
      <c r="Z10" s="368"/>
      <c r="AA10" s="762" t="s">
        <v>167</v>
      </c>
      <c r="AB10" s="354">
        <v>5</v>
      </c>
      <c r="AC10" s="763" t="s">
        <v>168</v>
      </c>
      <c r="AD10" s="391">
        <f>ROUND(ROUND(H8*P$8,0)*Z9,0)-AB10</f>
        <v>487</v>
      </c>
      <c r="AE10" s="253"/>
    </row>
    <row r="11" spans="1:32" ht="17.100000000000001" customHeight="1">
      <c r="A11" s="243">
        <v>61</v>
      </c>
      <c r="B11" s="243" t="s">
        <v>9492</v>
      </c>
      <c r="C11" s="870" t="s">
        <v>9493</v>
      </c>
      <c r="D11" s="1693"/>
      <c r="E11" s="1648"/>
      <c r="F11" s="794"/>
      <c r="G11" s="528"/>
      <c r="H11" s="530"/>
      <c r="I11" s="530"/>
      <c r="J11" s="604"/>
      <c r="K11" s="605"/>
      <c r="L11" s="518"/>
      <c r="M11" s="1693"/>
      <c r="N11" s="517"/>
      <c r="O11" s="517"/>
      <c r="P11" s="518"/>
      <c r="Q11" s="516"/>
      <c r="R11" s="517"/>
      <c r="S11" s="517"/>
      <c r="T11" s="517"/>
      <c r="U11" s="1580" t="s">
        <v>4703</v>
      </c>
      <c r="V11" s="362" t="s">
        <v>163</v>
      </c>
      <c r="W11" s="356">
        <v>0.7</v>
      </c>
      <c r="X11" s="523"/>
      <c r="Y11" s="524"/>
      <c r="Z11" s="642"/>
      <c r="AA11" s="247"/>
      <c r="AB11" s="247"/>
      <c r="AC11" s="247"/>
      <c r="AD11" s="391">
        <f>ROUND(ROUND(H8*P$8,0)*W11,0)</f>
        <v>405</v>
      </c>
      <c r="AE11" s="253"/>
    </row>
    <row r="12" spans="1:32" ht="17.100000000000001" customHeight="1">
      <c r="A12" s="243">
        <v>61</v>
      </c>
      <c r="B12" s="243" t="s">
        <v>9494</v>
      </c>
      <c r="C12" s="870" t="s">
        <v>9495</v>
      </c>
      <c r="D12" s="793"/>
      <c r="E12" s="793"/>
      <c r="F12" s="794"/>
      <c r="G12" s="528"/>
      <c r="H12" s="517"/>
      <c r="I12" s="538"/>
      <c r="J12" s="604"/>
      <c r="K12" s="605"/>
      <c r="L12" s="518"/>
      <c r="M12" s="1693"/>
      <c r="N12" s="517"/>
      <c r="O12" s="517"/>
      <c r="P12" s="518"/>
      <c r="Q12" s="516"/>
      <c r="R12" s="517"/>
      <c r="S12" s="517"/>
      <c r="T12" s="517"/>
      <c r="U12" s="1620"/>
      <c r="V12" s="643"/>
      <c r="W12" s="365"/>
      <c r="X12" s="319"/>
      <c r="Y12" s="288"/>
      <c r="Z12" s="526"/>
      <c r="AA12" s="762" t="s">
        <v>167</v>
      </c>
      <c r="AB12" s="354">
        <v>5</v>
      </c>
      <c r="AC12" s="763" t="s">
        <v>168</v>
      </c>
      <c r="AD12" s="391">
        <f>ROUND(ROUND(H8*P$8,0)*W11,0)-AB12</f>
        <v>400</v>
      </c>
      <c r="AE12" s="253"/>
    </row>
    <row r="13" spans="1:32" ht="17.100000000000001" customHeight="1">
      <c r="A13" s="243">
        <v>61</v>
      </c>
      <c r="B13" s="243" t="s">
        <v>9496</v>
      </c>
      <c r="C13" s="870" t="s">
        <v>9497</v>
      </c>
      <c r="D13" s="792"/>
      <c r="E13" s="793"/>
      <c r="F13" s="795"/>
      <c r="G13" s="796"/>
      <c r="H13" s="517"/>
      <c r="I13" s="538"/>
      <c r="J13" s="604"/>
      <c r="K13" s="605"/>
      <c r="L13" s="518"/>
      <c r="M13" s="1693"/>
      <c r="N13" s="517"/>
      <c r="O13" s="517"/>
      <c r="P13" s="518"/>
      <c r="Q13" s="516"/>
      <c r="R13" s="517"/>
      <c r="S13" s="517"/>
      <c r="T13" s="517"/>
      <c r="U13" s="1620"/>
      <c r="V13" s="779"/>
      <c r="W13" s="780"/>
      <c r="X13" s="1684" t="s">
        <v>4700</v>
      </c>
      <c r="Y13" s="362" t="s">
        <v>163</v>
      </c>
      <c r="Z13" s="395">
        <v>0.85</v>
      </c>
      <c r="AA13" s="355"/>
      <c r="AB13" s="247"/>
      <c r="AC13" s="247"/>
      <c r="AD13" s="391">
        <f>ROUND(ROUND(ROUND(H8*P$8,0)*W11,0)*Z13,0)</f>
        <v>344</v>
      </c>
      <c r="AE13" s="253"/>
    </row>
    <row r="14" spans="1:32" ht="17.100000000000001" customHeight="1">
      <c r="A14" s="243">
        <v>61</v>
      </c>
      <c r="B14" s="243" t="s">
        <v>9498</v>
      </c>
      <c r="C14" s="870" t="s">
        <v>9499</v>
      </c>
      <c r="D14" s="792"/>
      <c r="E14" s="793"/>
      <c r="F14" s="795"/>
      <c r="G14" s="796"/>
      <c r="H14" s="517"/>
      <c r="I14" s="538"/>
      <c r="J14" s="604"/>
      <c r="K14" s="605"/>
      <c r="L14" s="518"/>
      <c r="M14" s="1693"/>
      <c r="N14" s="517"/>
      <c r="O14" s="517"/>
      <c r="P14" s="518"/>
      <c r="Q14" s="516"/>
      <c r="R14" s="517"/>
      <c r="S14" s="517"/>
      <c r="T14" s="517"/>
      <c r="U14" s="781"/>
      <c r="V14" s="537"/>
      <c r="W14" s="783"/>
      <c r="X14" s="1651"/>
      <c r="Y14" s="512"/>
      <c r="Z14" s="368"/>
      <c r="AA14" s="762" t="s">
        <v>167</v>
      </c>
      <c r="AB14" s="354">
        <v>5</v>
      </c>
      <c r="AC14" s="763" t="s">
        <v>168</v>
      </c>
      <c r="AD14" s="391">
        <f>ROUND(ROUND(ROUND(H8*P$8,0)*W11,0)*Z13,0)-AB14</f>
        <v>339</v>
      </c>
      <c r="AE14" s="253"/>
    </row>
    <row r="15" spans="1:32" ht="17.100000000000001" customHeight="1">
      <c r="A15" s="243">
        <v>61</v>
      </c>
      <c r="B15" s="243" t="s">
        <v>9500</v>
      </c>
      <c r="C15" s="870" t="s">
        <v>9501</v>
      </c>
      <c r="D15" s="792"/>
      <c r="E15" s="793"/>
      <c r="F15" s="795"/>
      <c r="G15" s="796"/>
      <c r="H15" s="517"/>
      <c r="I15" s="538"/>
      <c r="J15" s="604"/>
      <c r="K15" s="605"/>
      <c r="L15" s="518"/>
      <c r="M15" s="1693"/>
      <c r="N15" s="517"/>
      <c r="O15" s="517"/>
      <c r="P15" s="518"/>
      <c r="Q15" s="516"/>
      <c r="R15" s="517"/>
      <c r="S15" s="517"/>
      <c r="T15" s="518"/>
      <c r="U15" s="1580" t="s">
        <v>4708</v>
      </c>
      <c r="V15" s="643" t="s">
        <v>163</v>
      </c>
      <c r="W15" s="365">
        <v>0.85</v>
      </c>
      <c r="X15" s="523"/>
      <c r="Y15" s="524"/>
      <c r="Z15" s="642"/>
      <c r="AA15" s="247"/>
      <c r="AB15" s="247"/>
      <c r="AC15" s="247"/>
      <c r="AD15" s="391">
        <f>ROUND(ROUND(H8*P$8,0)*W15,0)</f>
        <v>492</v>
      </c>
      <c r="AE15" s="253"/>
    </row>
    <row r="16" spans="1:32" ht="17.100000000000001" customHeight="1">
      <c r="A16" s="243">
        <v>61</v>
      </c>
      <c r="B16" s="243" t="s">
        <v>9502</v>
      </c>
      <c r="C16" s="870" t="s">
        <v>9503</v>
      </c>
      <c r="D16" s="792"/>
      <c r="E16" s="793"/>
      <c r="F16" s="795"/>
      <c r="G16" s="796"/>
      <c r="H16" s="517"/>
      <c r="I16" s="538"/>
      <c r="J16" s="604"/>
      <c r="K16" s="605"/>
      <c r="L16" s="518"/>
      <c r="M16" s="799"/>
      <c r="N16" s="517"/>
      <c r="O16" s="517"/>
      <c r="P16" s="518"/>
      <c r="Q16" s="516"/>
      <c r="R16" s="517"/>
      <c r="S16" s="517"/>
      <c r="T16" s="517"/>
      <c r="U16" s="1620"/>
      <c r="V16" s="643"/>
      <c r="W16" s="365"/>
      <c r="X16" s="319"/>
      <c r="Y16" s="288"/>
      <c r="Z16" s="526"/>
      <c r="AA16" s="762" t="s">
        <v>167</v>
      </c>
      <c r="AB16" s="354">
        <v>5</v>
      </c>
      <c r="AC16" s="763" t="s">
        <v>168</v>
      </c>
      <c r="AD16" s="391">
        <f>ROUND(ROUND(H8*P$8,0)*W15,0)-AB16</f>
        <v>487</v>
      </c>
      <c r="AE16" s="253"/>
    </row>
    <row r="17" spans="1:31" ht="17.100000000000001" customHeight="1">
      <c r="A17" s="243">
        <v>61</v>
      </c>
      <c r="B17" s="243" t="s">
        <v>9504</v>
      </c>
      <c r="C17" s="870" t="s">
        <v>9505</v>
      </c>
      <c r="D17" s="792"/>
      <c r="E17" s="793"/>
      <c r="F17" s="794"/>
      <c r="G17" s="528"/>
      <c r="H17" s="528"/>
      <c r="I17" s="794"/>
      <c r="J17" s="604"/>
      <c r="K17" s="605"/>
      <c r="L17" s="518"/>
      <c r="M17" s="799"/>
      <c r="N17" s="517"/>
      <c r="O17" s="517"/>
      <c r="P17" s="518"/>
      <c r="Q17" s="516"/>
      <c r="R17" s="517"/>
      <c r="S17" s="517"/>
      <c r="T17" s="517"/>
      <c r="U17" s="1620"/>
      <c r="V17" s="779"/>
      <c r="W17" s="780"/>
      <c r="X17" s="1684" t="s">
        <v>4700</v>
      </c>
      <c r="Y17" s="362" t="s">
        <v>163</v>
      </c>
      <c r="Z17" s="395">
        <v>0.85</v>
      </c>
      <c r="AA17" s="355"/>
      <c r="AB17" s="247"/>
      <c r="AC17" s="247"/>
      <c r="AD17" s="391">
        <f>ROUND(ROUND(ROUND(H8*P$8,0)*W15,0)*Z17,0)</f>
        <v>418</v>
      </c>
      <c r="AE17" s="253"/>
    </row>
    <row r="18" spans="1:31" ht="17.100000000000001" customHeight="1">
      <c r="A18" s="243">
        <v>61</v>
      </c>
      <c r="B18" s="243" t="s">
        <v>9506</v>
      </c>
      <c r="C18" s="870" t="s">
        <v>9507</v>
      </c>
      <c r="D18" s="792"/>
      <c r="E18" s="793"/>
      <c r="F18" s="794"/>
      <c r="G18" s="528"/>
      <c r="H18" s="528"/>
      <c r="I18" s="794"/>
      <c r="J18" s="604"/>
      <c r="K18" s="605"/>
      <c r="L18" s="518"/>
      <c r="M18" s="799"/>
      <c r="N18" s="517"/>
      <c r="O18" s="517"/>
      <c r="P18" s="518"/>
      <c r="Q18" s="319"/>
      <c r="R18" s="288"/>
      <c r="S18" s="288"/>
      <c r="T18" s="288"/>
      <c r="U18" s="1642"/>
      <c r="V18" s="537"/>
      <c r="W18" s="783"/>
      <c r="X18" s="1651"/>
      <c r="Y18" s="512"/>
      <c r="Z18" s="368"/>
      <c r="AA18" s="762" t="s">
        <v>167</v>
      </c>
      <c r="AB18" s="354">
        <v>5</v>
      </c>
      <c r="AC18" s="763" t="s">
        <v>168</v>
      </c>
      <c r="AD18" s="391">
        <f>ROUND(ROUND(ROUND(H8*P$8,0)*W15,0)*Z17,0)-AB18</f>
        <v>413</v>
      </c>
      <c r="AE18" s="253"/>
    </row>
    <row r="19" spans="1:31" ht="17.100000000000001" customHeight="1">
      <c r="A19" s="243">
        <v>61</v>
      </c>
      <c r="B19" s="243" t="s">
        <v>9508</v>
      </c>
      <c r="C19" s="870" t="s">
        <v>9509</v>
      </c>
      <c r="D19" s="792"/>
      <c r="E19" s="792"/>
      <c r="F19" s="794"/>
      <c r="G19" s="528"/>
      <c r="H19" s="528"/>
      <c r="I19" s="794"/>
      <c r="J19" s="604"/>
      <c r="K19" s="605"/>
      <c r="L19" s="518"/>
      <c r="M19" s="799"/>
      <c r="N19" s="517"/>
      <c r="O19" s="517"/>
      <c r="P19" s="518"/>
      <c r="Q19" s="1536" t="s">
        <v>4713</v>
      </c>
      <c r="R19" s="1580" t="s">
        <v>162</v>
      </c>
      <c r="S19" s="775"/>
      <c r="T19" s="775"/>
      <c r="U19" s="359"/>
      <c r="V19" s="360"/>
      <c r="W19" s="361"/>
      <c r="X19" s="523"/>
      <c r="Y19" s="524"/>
      <c r="Z19" s="642"/>
      <c r="AA19" s="247"/>
      <c r="AB19" s="247"/>
      <c r="AC19" s="247"/>
      <c r="AD19" s="391">
        <f>ROUND(ROUND(H8*P$8,0)*T20,0)</f>
        <v>405</v>
      </c>
      <c r="AE19" s="253"/>
    </row>
    <row r="20" spans="1:31" ht="17.100000000000001" customHeight="1">
      <c r="A20" s="243">
        <v>61</v>
      </c>
      <c r="B20" s="243" t="s">
        <v>9510</v>
      </c>
      <c r="C20" s="870" t="s">
        <v>9511</v>
      </c>
      <c r="D20" s="792"/>
      <c r="E20" s="792"/>
      <c r="F20" s="794"/>
      <c r="G20" s="528"/>
      <c r="H20" s="528"/>
      <c r="I20" s="794"/>
      <c r="J20" s="604"/>
      <c r="K20" s="605"/>
      <c r="L20" s="518"/>
      <c r="M20" s="799"/>
      <c r="N20" s="517"/>
      <c r="O20" s="517"/>
      <c r="P20" s="518"/>
      <c r="Q20" s="1648"/>
      <c r="R20" s="1620"/>
      <c r="S20" s="643" t="s">
        <v>163</v>
      </c>
      <c r="T20" s="365">
        <v>0.7</v>
      </c>
      <c r="U20" s="777"/>
      <c r="V20" s="639"/>
      <c r="W20" s="529"/>
      <c r="X20" s="516"/>
      <c r="Y20" s="517"/>
      <c r="Z20" s="526"/>
      <c r="AA20" s="762" t="s">
        <v>167</v>
      </c>
      <c r="AB20" s="354">
        <v>5</v>
      </c>
      <c r="AC20" s="763" t="s">
        <v>168</v>
      </c>
      <c r="AD20" s="391">
        <f>ROUND(ROUND(H8*P$8,0)*T20,0)-AB20</f>
        <v>400</v>
      </c>
      <c r="AE20" s="253"/>
    </row>
    <row r="21" spans="1:31" ht="17.100000000000001" customHeight="1">
      <c r="A21" s="243">
        <v>61</v>
      </c>
      <c r="B21" s="243" t="s">
        <v>9512</v>
      </c>
      <c r="C21" s="870" t="s">
        <v>9513</v>
      </c>
      <c r="D21" s="792"/>
      <c r="E21" s="792"/>
      <c r="F21" s="794"/>
      <c r="G21" s="528"/>
      <c r="H21" s="528"/>
      <c r="I21" s="794"/>
      <c r="J21" s="604"/>
      <c r="K21" s="605"/>
      <c r="L21" s="518"/>
      <c r="M21" s="799"/>
      <c r="N21" s="517"/>
      <c r="O21" s="517"/>
      <c r="P21" s="518"/>
      <c r="Q21" s="1648"/>
      <c r="R21" s="1620"/>
      <c r="S21" s="530"/>
      <c r="T21" s="530"/>
      <c r="U21" s="777"/>
      <c r="V21" s="639"/>
      <c r="W21" s="529"/>
      <c r="X21" s="1684" t="s">
        <v>4700</v>
      </c>
      <c r="Y21" s="362" t="s">
        <v>163</v>
      </c>
      <c r="Z21" s="395">
        <v>0.85</v>
      </c>
      <c r="AA21" s="355"/>
      <c r="AB21" s="247"/>
      <c r="AC21" s="247"/>
      <c r="AD21" s="391">
        <f>ROUND(ROUND(ROUND(H8*P$8,0)*T20,0)*Z21,0)</f>
        <v>344</v>
      </c>
      <c r="AE21" s="253"/>
    </row>
    <row r="22" spans="1:31" ht="17.100000000000001" customHeight="1">
      <c r="A22" s="243">
        <v>61</v>
      </c>
      <c r="B22" s="243" t="s">
        <v>9514</v>
      </c>
      <c r="C22" s="870" t="s">
        <v>9515</v>
      </c>
      <c r="D22" s="792"/>
      <c r="E22" s="792"/>
      <c r="F22" s="794"/>
      <c r="G22" s="528"/>
      <c r="H22" s="528"/>
      <c r="I22" s="794"/>
      <c r="J22" s="604"/>
      <c r="K22" s="605"/>
      <c r="L22" s="518"/>
      <c r="M22" s="799"/>
      <c r="N22" s="517"/>
      <c r="O22" s="517"/>
      <c r="P22" s="518"/>
      <c r="Q22" s="1648"/>
      <c r="R22" s="1620"/>
      <c r="S22" s="643"/>
      <c r="T22" s="643"/>
      <c r="U22" s="778"/>
      <c r="V22" s="525"/>
      <c r="W22" s="539"/>
      <c r="X22" s="1651"/>
      <c r="Y22" s="512"/>
      <c r="Z22" s="368"/>
      <c r="AA22" s="762" t="s">
        <v>167</v>
      </c>
      <c r="AB22" s="354">
        <v>5</v>
      </c>
      <c r="AC22" s="763" t="s">
        <v>168</v>
      </c>
      <c r="AD22" s="391">
        <f>ROUND(ROUND(ROUND(H8*P$8,0)*T20,0)*Z21,0)-AB22</f>
        <v>339</v>
      </c>
      <c r="AE22" s="253"/>
    </row>
    <row r="23" spans="1:31" ht="17.100000000000001" customHeight="1">
      <c r="A23" s="243">
        <v>61</v>
      </c>
      <c r="B23" s="243" t="s">
        <v>9516</v>
      </c>
      <c r="C23" s="870" t="s">
        <v>9517</v>
      </c>
      <c r="D23" s="792"/>
      <c r="E23" s="792"/>
      <c r="F23" s="794"/>
      <c r="G23" s="528"/>
      <c r="H23" s="528"/>
      <c r="I23" s="794"/>
      <c r="J23" s="604"/>
      <c r="K23" s="605"/>
      <c r="L23" s="518"/>
      <c r="M23" s="799"/>
      <c r="N23" s="517"/>
      <c r="O23" s="517"/>
      <c r="P23" s="518"/>
      <c r="Q23" s="798"/>
      <c r="R23" s="530"/>
      <c r="S23" s="530"/>
      <c r="T23" s="530"/>
      <c r="U23" s="1580" t="s">
        <v>4703</v>
      </c>
      <c r="V23" s="362" t="s">
        <v>163</v>
      </c>
      <c r="W23" s="356">
        <v>0.7</v>
      </c>
      <c r="X23" s="523"/>
      <c r="Y23" s="524"/>
      <c r="Z23" s="642"/>
      <c r="AA23" s="247"/>
      <c r="AB23" s="247"/>
      <c r="AC23" s="247"/>
      <c r="AD23" s="391">
        <f>ROUND(ROUND(ROUND(H8*P$8,0)*T20,0)*W23,0)</f>
        <v>284</v>
      </c>
      <c r="AE23" s="253"/>
    </row>
    <row r="24" spans="1:31" ht="17.100000000000001" customHeight="1">
      <c r="A24" s="243">
        <v>61</v>
      </c>
      <c r="B24" s="243" t="s">
        <v>9518</v>
      </c>
      <c r="C24" s="870" t="s">
        <v>9519</v>
      </c>
      <c r="D24" s="792"/>
      <c r="E24" s="792"/>
      <c r="F24" s="794"/>
      <c r="G24" s="528"/>
      <c r="H24" s="528"/>
      <c r="I24" s="794"/>
      <c r="J24" s="604"/>
      <c r="K24" s="605"/>
      <c r="L24" s="518"/>
      <c r="M24" s="799"/>
      <c r="N24" s="517"/>
      <c r="O24" s="517"/>
      <c r="P24" s="518"/>
      <c r="Q24" s="798"/>
      <c r="R24" s="530"/>
      <c r="S24" s="530"/>
      <c r="T24" s="530"/>
      <c r="U24" s="1620"/>
      <c r="V24" s="643"/>
      <c r="W24" s="365"/>
      <c r="X24" s="319"/>
      <c r="Y24" s="288"/>
      <c r="Z24" s="526"/>
      <c r="AA24" s="762" t="s">
        <v>167</v>
      </c>
      <c r="AB24" s="354">
        <v>5</v>
      </c>
      <c r="AC24" s="763" t="s">
        <v>168</v>
      </c>
      <c r="AD24" s="391">
        <f>ROUND(ROUND(ROUND(H8*P$8,0)*T20,0)*W23,0)-AB24</f>
        <v>279</v>
      </c>
      <c r="AE24" s="253"/>
    </row>
    <row r="25" spans="1:31" ht="17.100000000000001" customHeight="1">
      <c r="A25" s="243">
        <v>61</v>
      </c>
      <c r="B25" s="243" t="s">
        <v>9520</v>
      </c>
      <c r="C25" s="870" t="s">
        <v>9521</v>
      </c>
      <c r="D25" s="792"/>
      <c r="E25" s="792"/>
      <c r="F25" s="794"/>
      <c r="G25" s="528"/>
      <c r="H25" s="528"/>
      <c r="I25" s="794"/>
      <c r="J25" s="604"/>
      <c r="K25" s="605"/>
      <c r="L25" s="518"/>
      <c r="M25" s="799"/>
      <c r="N25" s="517"/>
      <c r="O25" s="517"/>
      <c r="P25" s="518"/>
      <c r="Q25" s="799"/>
      <c r="R25" s="643"/>
      <c r="S25" s="1644"/>
      <c r="T25" s="1652"/>
      <c r="U25" s="1620"/>
      <c r="V25" s="779"/>
      <c r="W25" s="780"/>
      <c r="X25" s="1684" t="s">
        <v>4700</v>
      </c>
      <c r="Y25" s="362" t="s">
        <v>163</v>
      </c>
      <c r="Z25" s="395">
        <v>0.85</v>
      </c>
      <c r="AA25" s="355"/>
      <c r="AB25" s="247"/>
      <c r="AC25" s="247"/>
      <c r="AD25" s="391">
        <f>ROUND(ROUND(ROUND(ROUND(H8*P$8,0)*T20,0)*W23,0)*Z25,0)</f>
        <v>241</v>
      </c>
      <c r="AE25" s="253"/>
    </row>
    <row r="26" spans="1:31" ht="17.100000000000001" customHeight="1">
      <c r="A26" s="243">
        <v>61</v>
      </c>
      <c r="B26" s="243" t="s">
        <v>9522</v>
      </c>
      <c r="C26" s="870" t="s">
        <v>9523</v>
      </c>
      <c r="D26" s="792"/>
      <c r="E26" s="792"/>
      <c r="F26" s="794"/>
      <c r="G26" s="528"/>
      <c r="H26" s="528"/>
      <c r="I26" s="794"/>
      <c r="J26" s="604"/>
      <c r="K26" s="605"/>
      <c r="L26" s="518"/>
      <c r="M26" s="799"/>
      <c r="N26" s="517"/>
      <c r="O26" s="517"/>
      <c r="P26" s="518"/>
      <c r="Q26" s="799"/>
      <c r="R26" s="643"/>
      <c r="S26" s="643"/>
      <c r="T26" s="643"/>
      <c r="U26" s="781"/>
      <c r="V26" s="537"/>
      <c r="W26" s="783"/>
      <c r="X26" s="1651"/>
      <c r="Y26" s="512"/>
      <c r="Z26" s="368"/>
      <c r="AA26" s="762" t="s">
        <v>167</v>
      </c>
      <c r="AB26" s="354">
        <v>5</v>
      </c>
      <c r="AC26" s="763" t="s">
        <v>168</v>
      </c>
      <c r="AD26" s="391">
        <f>ROUND(ROUND(ROUND(ROUND(H8*P$8,0)*T20,0)*W23,0)*Z25,0)-AB26</f>
        <v>236</v>
      </c>
      <c r="AE26" s="253"/>
    </row>
    <row r="27" spans="1:31" ht="17.100000000000001" customHeight="1">
      <c r="A27" s="243">
        <v>61</v>
      </c>
      <c r="B27" s="243" t="s">
        <v>9524</v>
      </c>
      <c r="C27" s="870" t="s">
        <v>9525</v>
      </c>
      <c r="D27" s="792"/>
      <c r="E27" s="792"/>
      <c r="F27" s="794"/>
      <c r="G27" s="528"/>
      <c r="H27" s="528"/>
      <c r="I27" s="794"/>
      <c r="J27" s="604"/>
      <c r="K27" s="605"/>
      <c r="L27" s="518"/>
      <c r="M27" s="799"/>
      <c r="N27" s="517"/>
      <c r="O27" s="517"/>
      <c r="P27" s="518"/>
      <c r="Q27" s="798"/>
      <c r="R27" s="643"/>
      <c r="S27" s="1646"/>
      <c r="T27" s="1649"/>
      <c r="U27" s="1580" t="s">
        <v>4708</v>
      </c>
      <c r="V27" s="643" t="s">
        <v>163</v>
      </c>
      <c r="W27" s="365">
        <v>0.85</v>
      </c>
      <c r="X27" s="523"/>
      <c r="Y27" s="524"/>
      <c r="Z27" s="642"/>
      <c r="AA27" s="247"/>
      <c r="AB27" s="247"/>
      <c r="AC27" s="247"/>
      <c r="AD27" s="391">
        <f>ROUND(ROUND(ROUND(H8*P$8,0)*T20,0)*W27,0)</f>
        <v>344</v>
      </c>
      <c r="AE27" s="253"/>
    </row>
    <row r="28" spans="1:31" ht="17.100000000000001" customHeight="1">
      <c r="A28" s="243">
        <v>61</v>
      </c>
      <c r="B28" s="243" t="s">
        <v>9526</v>
      </c>
      <c r="C28" s="870" t="s">
        <v>9527</v>
      </c>
      <c r="D28" s="792"/>
      <c r="E28" s="792"/>
      <c r="F28" s="794"/>
      <c r="G28" s="528"/>
      <c r="H28" s="528"/>
      <c r="I28" s="794"/>
      <c r="J28" s="604"/>
      <c r="K28" s="605"/>
      <c r="L28" s="518"/>
      <c r="M28" s="799"/>
      <c r="N28" s="517"/>
      <c r="O28" s="517"/>
      <c r="P28" s="518"/>
      <c r="Q28" s="798"/>
      <c r="R28" s="643"/>
      <c r="S28" s="365"/>
      <c r="T28" s="365"/>
      <c r="U28" s="1620"/>
      <c r="V28" s="643"/>
      <c r="W28" s="365"/>
      <c r="X28" s="319"/>
      <c r="Y28" s="288"/>
      <c r="Z28" s="526"/>
      <c r="AA28" s="762" t="s">
        <v>167</v>
      </c>
      <c r="AB28" s="354">
        <v>5</v>
      </c>
      <c r="AC28" s="763" t="s">
        <v>168</v>
      </c>
      <c r="AD28" s="391">
        <f>ROUND(ROUND(ROUND(H8*P$8,0)*T20,0)*W27,0)-AB28</f>
        <v>339</v>
      </c>
      <c r="AE28" s="253"/>
    </row>
    <row r="29" spans="1:31" ht="17.100000000000001" customHeight="1">
      <c r="A29" s="243">
        <v>61</v>
      </c>
      <c r="B29" s="243" t="s">
        <v>9528</v>
      </c>
      <c r="C29" s="870" t="s">
        <v>9529</v>
      </c>
      <c r="D29" s="792"/>
      <c r="E29" s="792"/>
      <c r="F29" s="794"/>
      <c r="G29" s="528"/>
      <c r="H29" s="528"/>
      <c r="I29" s="794"/>
      <c r="J29" s="604"/>
      <c r="K29" s="605"/>
      <c r="L29" s="518"/>
      <c r="M29" s="799"/>
      <c r="N29" s="517"/>
      <c r="O29" s="517"/>
      <c r="P29" s="518"/>
      <c r="Q29" s="799"/>
      <c r="R29" s="643"/>
      <c r="S29" s="365"/>
      <c r="T29" s="365"/>
      <c r="U29" s="1620"/>
      <c r="V29" s="779"/>
      <c r="W29" s="780"/>
      <c r="X29" s="1684" t="s">
        <v>4700</v>
      </c>
      <c r="Y29" s="362" t="s">
        <v>163</v>
      </c>
      <c r="Z29" s="395">
        <v>0.85</v>
      </c>
      <c r="AA29" s="355"/>
      <c r="AB29" s="247"/>
      <c r="AC29" s="247"/>
      <c r="AD29" s="391">
        <f>ROUND(ROUND(ROUND(ROUND(H8*P$8,0)*T20,0)*W27,0)*Z29,0)</f>
        <v>292</v>
      </c>
      <c r="AE29" s="253"/>
    </row>
    <row r="30" spans="1:31" ht="17.100000000000001" customHeight="1">
      <c r="A30" s="243">
        <v>61</v>
      </c>
      <c r="B30" s="243" t="s">
        <v>9530</v>
      </c>
      <c r="C30" s="870" t="s">
        <v>9531</v>
      </c>
      <c r="D30" s="792"/>
      <c r="E30" s="792"/>
      <c r="F30" s="794"/>
      <c r="G30" s="528"/>
      <c r="H30" s="528"/>
      <c r="I30" s="794"/>
      <c r="J30" s="604"/>
      <c r="K30" s="605"/>
      <c r="L30" s="518"/>
      <c r="M30" s="799"/>
      <c r="N30" s="517"/>
      <c r="O30" s="517"/>
      <c r="P30" s="518"/>
      <c r="Q30" s="798"/>
      <c r="R30" s="643"/>
      <c r="S30" s="643"/>
      <c r="T30" s="643"/>
      <c r="U30" s="1642"/>
      <c r="V30" s="537"/>
      <c r="W30" s="783"/>
      <c r="X30" s="1651"/>
      <c r="Y30" s="512"/>
      <c r="Z30" s="368"/>
      <c r="AA30" s="762" t="s">
        <v>167</v>
      </c>
      <c r="AB30" s="354">
        <v>5</v>
      </c>
      <c r="AC30" s="763" t="s">
        <v>168</v>
      </c>
      <c r="AD30" s="391">
        <f>ROUND(ROUND(ROUND(ROUND(H8*P$8,0)*T20,0)*W27,0)*Z29,0)-AB30</f>
        <v>287</v>
      </c>
      <c r="AE30" s="253"/>
    </row>
    <row r="31" spans="1:31" ht="17.100000000000001" customHeight="1">
      <c r="A31" s="243">
        <v>61</v>
      </c>
      <c r="B31" s="243" t="s">
        <v>9532</v>
      </c>
      <c r="C31" s="870" t="s">
        <v>9533</v>
      </c>
      <c r="D31" s="792"/>
      <c r="E31" s="792"/>
      <c r="F31" s="794"/>
      <c r="G31" s="528"/>
      <c r="H31" s="528"/>
      <c r="I31" s="794"/>
      <c r="J31" s="604"/>
      <c r="K31" s="605"/>
      <c r="L31" s="518"/>
      <c r="M31" s="799"/>
      <c r="N31" s="517"/>
      <c r="O31" s="517"/>
      <c r="P31" s="518"/>
      <c r="Q31" s="798"/>
      <c r="R31" s="1580" t="s">
        <v>165</v>
      </c>
      <c r="S31" s="775"/>
      <c r="T31" s="775"/>
      <c r="U31" s="359"/>
      <c r="V31" s="360"/>
      <c r="W31" s="361"/>
      <c r="X31" s="523"/>
      <c r="Y31" s="524"/>
      <c r="Z31" s="642"/>
      <c r="AA31" s="247"/>
      <c r="AB31" s="247"/>
      <c r="AC31" s="247"/>
      <c r="AD31" s="391">
        <f>ROUND(ROUND(H8*P$8,0)*T32,0)</f>
        <v>290</v>
      </c>
      <c r="AE31" s="253"/>
    </row>
    <row r="32" spans="1:31" ht="17.100000000000001" customHeight="1">
      <c r="A32" s="243">
        <v>61</v>
      </c>
      <c r="B32" s="243" t="s">
        <v>9534</v>
      </c>
      <c r="C32" s="870" t="s">
        <v>9535</v>
      </c>
      <c r="D32" s="792"/>
      <c r="E32" s="792"/>
      <c r="F32" s="794"/>
      <c r="G32" s="528"/>
      <c r="H32" s="528"/>
      <c r="I32" s="794"/>
      <c r="J32" s="604"/>
      <c r="K32" s="605"/>
      <c r="L32" s="518"/>
      <c r="M32" s="799"/>
      <c r="N32" s="517"/>
      <c r="O32" s="517"/>
      <c r="P32" s="518"/>
      <c r="Q32" s="797"/>
      <c r="R32" s="1620"/>
      <c r="S32" s="643" t="s">
        <v>163</v>
      </c>
      <c r="T32" s="365">
        <v>0.5</v>
      </c>
      <c r="U32" s="777"/>
      <c r="V32" s="639"/>
      <c r="W32" s="529"/>
      <c r="X32" s="516"/>
      <c r="Y32" s="517"/>
      <c r="Z32" s="526"/>
      <c r="AA32" s="762" t="s">
        <v>167</v>
      </c>
      <c r="AB32" s="354">
        <v>5</v>
      </c>
      <c r="AC32" s="763" t="s">
        <v>168</v>
      </c>
      <c r="AD32" s="391">
        <f>ROUND(ROUND(H8*P$8,0)*T32,0)-AB32</f>
        <v>285</v>
      </c>
      <c r="AE32" s="253"/>
    </row>
    <row r="33" spans="1:31" ht="17.100000000000001" customHeight="1">
      <c r="A33" s="243">
        <v>61</v>
      </c>
      <c r="B33" s="243" t="s">
        <v>9536</v>
      </c>
      <c r="C33" s="870" t="s">
        <v>9537</v>
      </c>
      <c r="D33" s="792"/>
      <c r="E33" s="792"/>
      <c r="F33" s="794"/>
      <c r="G33" s="528"/>
      <c r="H33" s="528"/>
      <c r="I33" s="794"/>
      <c r="J33" s="604"/>
      <c r="K33" s="605"/>
      <c r="L33" s="518"/>
      <c r="M33" s="799"/>
      <c r="N33" s="517"/>
      <c r="O33" s="517"/>
      <c r="P33" s="518"/>
      <c r="Q33" s="797"/>
      <c r="R33" s="1620"/>
      <c r="S33" s="530"/>
      <c r="T33" s="530"/>
      <c r="U33" s="777"/>
      <c r="V33" s="639"/>
      <c r="W33" s="529"/>
      <c r="X33" s="1684" t="s">
        <v>4700</v>
      </c>
      <c r="Y33" s="362" t="s">
        <v>163</v>
      </c>
      <c r="Z33" s="395">
        <v>0.85</v>
      </c>
      <c r="AA33" s="355"/>
      <c r="AB33" s="247"/>
      <c r="AC33" s="247"/>
      <c r="AD33" s="391">
        <f>ROUND(ROUND(ROUND(H8*P$8,0)*T32,0)*Z33,0)</f>
        <v>247</v>
      </c>
      <c r="AE33" s="253"/>
    </row>
    <row r="34" spans="1:31" ht="17.100000000000001" customHeight="1">
      <c r="A34" s="243">
        <v>61</v>
      </c>
      <c r="B34" s="243" t="s">
        <v>9538</v>
      </c>
      <c r="C34" s="870" t="s">
        <v>9539</v>
      </c>
      <c r="D34" s="792"/>
      <c r="E34" s="792"/>
      <c r="F34" s="794"/>
      <c r="G34" s="528"/>
      <c r="H34" s="528"/>
      <c r="I34" s="794"/>
      <c r="J34" s="604"/>
      <c r="K34" s="605"/>
      <c r="L34" s="518"/>
      <c r="M34" s="799"/>
      <c r="N34" s="517"/>
      <c r="O34" s="517"/>
      <c r="P34" s="518"/>
      <c r="Q34" s="797"/>
      <c r="R34" s="1620"/>
      <c r="S34" s="643"/>
      <c r="T34" s="643"/>
      <c r="U34" s="778"/>
      <c r="V34" s="525"/>
      <c r="W34" s="539"/>
      <c r="X34" s="1651"/>
      <c r="Y34" s="512"/>
      <c r="Z34" s="368"/>
      <c r="AA34" s="762" t="s">
        <v>167</v>
      </c>
      <c r="AB34" s="354">
        <v>5</v>
      </c>
      <c r="AC34" s="763" t="s">
        <v>168</v>
      </c>
      <c r="AD34" s="391">
        <f>ROUND(ROUND(ROUND(H8*P$8,0)*T32,0)*Z33,0)-AB34</f>
        <v>242</v>
      </c>
      <c r="AE34" s="253"/>
    </row>
    <row r="35" spans="1:31" ht="17.100000000000001" customHeight="1">
      <c r="A35" s="243">
        <v>61</v>
      </c>
      <c r="B35" s="243" t="s">
        <v>9540</v>
      </c>
      <c r="C35" s="870" t="s">
        <v>9541</v>
      </c>
      <c r="D35" s="792"/>
      <c r="E35" s="792"/>
      <c r="F35" s="794"/>
      <c r="G35" s="528"/>
      <c r="H35" s="528"/>
      <c r="I35" s="794"/>
      <c r="J35" s="604"/>
      <c r="K35" s="605"/>
      <c r="L35" s="518"/>
      <c r="M35" s="799"/>
      <c r="N35" s="517"/>
      <c r="O35" s="517"/>
      <c r="P35" s="518"/>
      <c r="Q35" s="798"/>
      <c r="R35" s="530"/>
      <c r="S35" s="530"/>
      <c r="T35" s="530"/>
      <c r="U35" s="1580" t="s">
        <v>4703</v>
      </c>
      <c r="V35" s="362" t="s">
        <v>163</v>
      </c>
      <c r="W35" s="356">
        <v>0.7</v>
      </c>
      <c r="X35" s="523"/>
      <c r="Y35" s="524"/>
      <c r="Z35" s="642"/>
      <c r="AA35" s="247"/>
      <c r="AB35" s="247"/>
      <c r="AC35" s="247"/>
      <c r="AD35" s="391">
        <f>ROUND(ROUND(ROUND(H8*P$8,0)*T32,0)*W35,0)</f>
        <v>203</v>
      </c>
      <c r="AE35" s="253"/>
    </row>
    <row r="36" spans="1:31" ht="17.100000000000001" customHeight="1">
      <c r="A36" s="243">
        <v>61</v>
      </c>
      <c r="B36" s="243" t="s">
        <v>9542</v>
      </c>
      <c r="C36" s="870" t="s">
        <v>9543</v>
      </c>
      <c r="D36" s="792"/>
      <c r="E36" s="792"/>
      <c r="F36" s="794"/>
      <c r="G36" s="528"/>
      <c r="H36" s="528"/>
      <c r="I36" s="794"/>
      <c r="J36" s="604"/>
      <c r="K36" s="605"/>
      <c r="L36" s="518"/>
      <c r="M36" s="799"/>
      <c r="N36" s="517"/>
      <c r="O36" s="517"/>
      <c r="P36" s="518"/>
      <c r="Q36" s="798"/>
      <c r="R36" s="530"/>
      <c r="S36" s="530"/>
      <c r="T36" s="530"/>
      <c r="U36" s="1620"/>
      <c r="V36" s="643"/>
      <c r="W36" s="365"/>
      <c r="X36" s="319"/>
      <c r="Y36" s="288"/>
      <c r="Z36" s="526"/>
      <c r="AA36" s="762" t="s">
        <v>167</v>
      </c>
      <c r="AB36" s="354">
        <v>5</v>
      </c>
      <c r="AC36" s="763" t="s">
        <v>168</v>
      </c>
      <c r="AD36" s="391">
        <f>ROUND(ROUND(ROUND(H8*P$8,0)*T32,0)*W35,0)-AB36</f>
        <v>198</v>
      </c>
      <c r="AE36" s="253"/>
    </row>
    <row r="37" spans="1:31" ht="17.100000000000001" customHeight="1">
      <c r="A37" s="243">
        <v>61</v>
      </c>
      <c r="B37" s="243" t="s">
        <v>9544</v>
      </c>
      <c r="C37" s="870" t="s">
        <v>9545</v>
      </c>
      <c r="D37" s="792"/>
      <c r="E37" s="792"/>
      <c r="F37" s="794"/>
      <c r="G37" s="528"/>
      <c r="H37" s="528"/>
      <c r="I37" s="794"/>
      <c r="J37" s="604"/>
      <c r="K37" s="605"/>
      <c r="L37" s="518"/>
      <c r="M37" s="799"/>
      <c r="N37" s="517"/>
      <c r="O37" s="517"/>
      <c r="P37" s="518"/>
      <c r="Q37" s="799"/>
      <c r="R37" s="643"/>
      <c r="S37" s="1644"/>
      <c r="T37" s="1652"/>
      <c r="U37" s="1620"/>
      <c r="V37" s="779"/>
      <c r="W37" s="780"/>
      <c r="X37" s="1684" t="s">
        <v>4700</v>
      </c>
      <c r="Y37" s="362" t="s">
        <v>163</v>
      </c>
      <c r="Z37" s="395">
        <v>0.85</v>
      </c>
      <c r="AA37" s="355"/>
      <c r="AB37" s="247"/>
      <c r="AC37" s="247"/>
      <c r="AD37" s="391">
        <f>ROUND(ROUND(ROUND(ROUND(H8*P$8,0)*T32,0)*W35,0)*Z37,0)</f>
        <v>173</v>
      </c>
      <c r="AE37" s="253"/>
    </row>
    <row r="38" spans="1:31" ht="17.100000000000001" customHeight="1">
      <c r="A38" s="243">
        <v>61</v>
      </c>
      <c r="B38" s="243" t="s">
        <v>9546</v>
      </c>
      <c r="C38" s="870" t="s">
        <v>9547</v>
      </c>
      <c r="D38" s="792"/>
      <c r="E38" s="792"/>
      <c r="F38" s="794"/>
      <c r="G38" s="528"/>
      <c r="H38" s="528"/>
      <c r="I38" s="794"/>
      <c r="J38" s="604"/>
      <c r="K38" s="605"/>
      <c r="L38" s="518"/>
      <c r="M38" s="799"/>
      <c r="N38" s="517"/>
      <c r="O38" s="517"/>
      <c r="P38" s="518"/>
      <c r="Q38" s="799"/>
      <c r="R38" s="643"/>
      <c r="S38" s="643"/>
      <c r="T38" s="643"/>
      <c r="U38" s="781"/>
      <c r="V38" s="537"/>
      <c r="W38" s="783"/>
      <c r="X38" s="1651"/>
      <c r="Y38" s="512"/>
      <c r="Z38" s="368"/>
      <c r="AA38" s="762" t="s">
        <v>167</v>
      </c>
      <c r="AB38" s="354">
        <v>5</v>
      </c>
      <c r="AC38" s="763" t="s">
        <v>168</v>
      </c>
      <c r="AD38" s="391">
        <f>ROUND(ROUND(ROUND(ROUND(H8*P$8,0)*T32,0)*W35,0)*Z37,0)-AB38</f>
        <v>168</v>
      </c>
      <c r="AE38" s="253"/>
    </row>
    <row r="39" spans="1:31" ht="17.100000000000001" customHeight="1">
      <c r="A39" s="243">
        <v>61</v>
      </c>
      <c r="B39" s="243" t="s">
        <v>9548</v>
      </c>
      <c r="C39" s="870" t="s">
        <v>9549</v>
      </c>
      <c r="D39" s="792"/>
      <c r="E39" s="792"/>
      <c r="F39" s="794"/>
      <c r="G39" s="528"/>
      <c r="H39" s="528"/>
      <c r="I39" s="794"/>
      <c r="J39" s="604"/>
      <c r="K39" s="605"/>
      <c r="L39" s="518"/>
      <c r="M39" s="799"/>
      <c r="N39" s="517"/>
      <c r="O39" s="517"/>
      <c r="P39" s="518"/>
      <c r="Q39" s="798"/>
      <c r="R39" s="643"/>
      <c r="S39" s="1646"/>
      <c r="T39" s="1649"/>
      <c r="U39" s="1580" t="s">
        <v>4708</v>
      </c>
      <c r="V39" s="643" t="s">
        <v>163</v>
      </c>
      <c r="W39" s="365">
        <v>0.85</v>
      </c>
      <c r="X39" s="523"/>
      <c r="Y39" s="524"/>
      <c r="Z39" s="642"/>
      <c r="AA39" s="247"/>
      <c r="AB39" s="247"/>
      <c r="AC39" s="247"/>
      <c r="AD39" s="391">
        <f>ROUND(ROUND(ROUND(H8*P$8,0)*T32,0)*W39,0)</f>
        <v>247</v>
      </c>
      <c r="AE39" s="253"/>
    </row>
    <row r="40" spans="1:31" ht="17.100000000000001" customHeight="1">
      <c r="A40" s="243">
        <v>61</v>
      </c>
      <c r="B40" s="243" t="s">
        <v>9550</v>
      </c>
      <c r="C40" s="870" t="s">
        <v>9551</v>
      </c>
      <c r="D40" s="792"/>
      <c r="E40" s="792"/>
      <c r="F40" s="794"/>
      <c r="G40" s="528"/>
      <c r="H40" s="528"/>
      <c r="I40" s="794"/>
      <c r="J40" s="604"/>
      <c r="K40" s="605"/>
      <c r="L40" s="518"/>
      <c r="M40" s="799"/>
      <c r="N40" s="517"/>
      <c r="O40" s="517"/>
      <c r="P40" s="518"/>
      <c r="Q40" s="798"/>
      <c r="R40" s="643"/>
      <c r="S40" s="365"/>
      <c r="T40" s="365"/>
      <c r="U40" s="1620"/>
      <c r="V40" s="643"/>
      <c r="W40" s="365"/>
      <c r="X40" s="319"/>
      <c r="Y40" s="288"/>
      <c r="Z40" s="526"/>
      <c r="AA40" s="762" t="s">
        <v>167</v>
      </c>
      <c r="AB40" s="354">
        <v>5</v>
      </c>
      <c r="AC40" s="763" t="s">
        <v>168</v>
      </c>
      <c r="AD40" s="391">
        <f>ROUND(ROUND(ROUND(H8*P$8,0)*T32,0)*W39,0)-AB40</f>
        <v>242</v>
      </c>
      <c r="AE40" s="253"/>
    </row>
    <row r="41" spans="1:31" ht="17.100000000000001" customHeight="1">
      <c r="A41" s="243">
        <v>61</v>
      </c>
      <c r="B41" s="243" t="s">
        <v>9552</v>
      </c>
      <c r="C41" s="870" t="s">
        <v>9553</v>
      </c>
      <c r="D41" s="792"/>
      <c r="E41" s="792"/>
      <c r="F41" s="794"/>
      <c r="G41" s="528"/>
      <c r="H41" s="528"/>
      <c r="I41" s="794"/>
      <c r="J41" s="604"/>
      <c r="K41" s="605"/>
      <c r="L41" s="518"/>
      <c r="M41" s="799"/>
      <c r="N41" s="517"/>
      <c r="O41" s="517"/>
      <c r="P41" s="518"/>
      <c r="Q41" s="799"/>
      <c r="R41" s="643"/>
      <c r="S41" s="365"/>
      <c r="T41" s="365"/>
      <c r="U41" s="1620"/>
      <c r="V41" s="779"/>
      <c r="W41" s="780"/>
      <c r="X41" s="1684" t="s">
        <v>4700</v>
      </c>
      <c r="Y41" s="362" t="s">
        <v>163</v>
      </c>
      <c r="Z41" s="395">
        <v>0.85</v>
      </c>
      <c r="AA41" s="355"/>
      <c r="AB41" s="247"/>
      <c r="AC41" s="247"/>
      <c r="AD41" s="391">
        <f>ROUND(ROUND(ROUND(ROUND(H8*P$8,0)*T32,0)*W39,0)*Z41,0)</f>
        <v>210</v>
      </c>
      <c r="AE41" s="253"/>
    </row>
    <row r="42" spans="1:31" ht="17.100000000000001" customHeight="1">
      <c r="A42" s="243">
        <v>61</v>
      </c>
      <c r="B42" s="243" t="s">
        <v>9554</v>
      </c>
      <c r="C42" s="870" t="s">
        <v>9555</v>
      </c>
      <c r="D42" s="792"/>
      <c r="E42" s="792"/>
      <c r="F42" s="794"/>
      <c r="G42" s="528"/>
      <c r="H42" s="528"/>
      <c r="I42" s="794"/>
      <c r="J42" s="604"/>
      <c r="K42" s="605"/>
      <c r="L42" s="518"/>
      <c r="M42" s="799"/>
      <c r="N42" s="517"/>
      <c r="O42" s="517"/>
      <c r="P42" s="518"/>
      <c r="Q42" s="506"/>
      <c r="R42" s="788"/>
      <c r="S42" s="643"/>
      <c r="T42" s="643"/>
      <c r="U42" s="1642"/>
      <c r="V42" s="537"/>
      <c r="W42" s="783"/>
      <c r="X42" s="1651"/>
      <c r="Y42" s="512"/>
      <c r="Z42" s="368"/>
      <c r="AA42" s="762" t="s">
        <v>167</v>
      </c>
      <c r="AB42" s="354">
        <v>5</v>
      </c>
      <c r="AC42" s="763" t="s">
        <v>168</v>
      </c>
      <c r="AD42" s="391">
        <f>ROUND(ROUND(ROUND(ROUND(H8*P$8,0)*T32,0)*W39,0)*Z41,0)-AB42</f>
        <v>205</v>
      </c>
      <c r="AE42" s="253"/>
    </row>
    <row r="43" spans="1:31" ht="17.100000000000001" customHeight="1">
      <c r="A43" s="243">
        <v>61</v>
      </c>
      <c r="B43" s="243" t="s">
        <v>9556</v>
      </c>
      <c r="C43" s="870" t="s">
        <v>9557</v>
      </c>
      <c r="D43" s="792"/>
      <c r="E43" s="793"/>
      <c r="F43" s="895"/>
      <c r="G43" s="521"/>
      <c r="H43" s="521"/>
      <c r="I43" s="522"/>
      <c r="J43" s="604"/>
      <c r="K43" s="605"/>
      <c r="L43" s="518"/>
      <c r="M43" s="799"/>
      <c r="N43" s="1687" t="s">
        <v>9558</v>
      </c>
      <c r="O43" s="888"/>
      <c r="P43" s="889"/>
      <c r="Q43" s="523"/>
      <c r="R43" s="524"/>
      <c r="S43" s="524"/>
      <c r="T43" s="524"/>
      <c r="U43" s="777"/>
      <c r="V43" s="529"/>
      <c r="W43" s="517"/>
      <c r="X43" s="516"/>
      <c r="Y43" s="524"/>
      <c r="Z43" s="642"/>
      <c r="AA43" s="247"/>
      <c r="AB43" s="247"/>
      <c r="AC43" s="247"/>
      <c r="AD43" s="391">
        <f>ROUND(ROUND(H8*P$44,0),0)</f>
        <v>414</v>
      </c>
      <c r="AE43" s="253"/>
    </row>
    <row r="44" spans="1:31" ht="17.100000000000001" customHeight="1">
      <c r="A44" s="243">
        <v>61</v>
      </c>
      <c r="B44" s="243" t="s">
        <v>9559</v>
      </c>
      <c r="C44" s="870" t="s">
        <v>9560</v>
      </c>
      <c r="D44" s="792"/>
      <c r="E44" s="793"/>
      <c r="F44" s="522"/>
      <c r="G44" s="521"/>
      <c r="H44" s="521"/>
      <c r="I44" s="521"/>
      <c r="J44" s="604"/>
      <c r="K44" s="605"/>
      <c r="L44" s="518"/>
      <c r="M44" s="799"/>
      <c r="N44" s="1688"/>
      <c r="O44" s="643" t="s">
        <v>163</v>
      </c>
      <c r="P44" s="365">
        <v>0.5</v>
      </c>
      <c r="Q44" s="516"/>
      <c r="R44" s="517"/>
      <c r="S44" s="517"/>
      <c r="T44" s="517"/>
      <c r="U44" s="777"/>
      <c r="V44" s="529"/>
      <c r="W44" s="517"/>
      <c r="X44" s="516"/>
      <c r="Y44" s="517"/>
      <c r="Z44" s="526"/>
      <c r="AA44" s="762" t="s">
        <v>167</v>
      </c>
      <c r="AB44" s="354">
        <v>5</v>
      </c>
      <c r="AC44" s="763" t="s">
        <v>168</v>
      </c>
      <c r="AD44" s="391">
        <f>ROUND(ROUND(H8*P$44,0),0)-AB44</f>
        <v>409</v>
      </c>
      <c r="AE44" s="253"/>
    </row>
    <row r="45" spans="1:31" ht="17.100000000000001" customHeight="1">
      <c r="A45" s="243">
        <v>61</v>
      </c>
      <c r="B45" s="243" t="s">
        <v>9561</v>
      </c>
      <c r="C45" s="870" t="s">
        <v>9562</v>
      </c>
      <c r="D45" s="792"/>
      <c r="E45" s="793"/>
      <c r="F45" s="522"/>
      <c r="G45" s="521"/>
      <c r="H45" s="530"/>
      <c r="I45" s="530"/>
      <c r="J45" s="604"/>
      <c r="K45" s="605"/>
      <c r="L45" s="518"/>
      <c r="M45" s="799"/>
      <c r="N45" s="1688"/>
      <c r="O45" s="530"/>
      <c r="P45" s="530"/>
      <c r="Q45" s="516"/>
      <c r="R45" s="517"/>
      <c r="S45" s="517"/>
      <c r="T45" s="517"/>
      <c r="U45" s="777"/>
      <c r="V45" s="529"/>
      <c r="W45" s="518"/>
      <c r="X45" s="1684" t="s">
        <v>4700</v>
      </c>
      <c r="Y45" s="362" t="s">
        <v>163</v>
      </c>
      <c r="Z45" s="395">
        <v>0.85</v>
      </c>
      <c r="AA45" s="355"/>
      <c r="AB45" s="247"/>
      <c r="AC45" s="247"/>
      <c r="AD45" s="391">
        <f>ROUND(ROUND(H8*P$44,0)*Z45,0)</f>
        <v>352</v>
      </c>
      <c r="AE45" s="253"/>
    </row>
    <row r="46" spans="1:31" ht="17.100000000000001" customHeight="1">
      <c r="A46" s="243">
        <v>61</v>
      </c>
      <c r="B46" s="243" t="s">
        <v>9563</v>
      </c>
      <c r="C46" s="870" t="s">
        <v>9564</v>
      </c>
      <c r="D46" s="792"/>
      <c r="E46" s="793"/>
      <c r="F46" s="522"/>
      <c r="G46" s="521"/>
      <c r="H46" s="521"/>
      <c r="I46" s="521"/>
      <c r="J46" s="604"/>
      <c r="K46" s="605"/>
      <c r="L46" s="518"/>
      <c r="M46" s="799"/>
      <c r="N46" s="1688"/>
      <c r="O46" s="517"/>
      <c r="P46" s="518"/>
      <c r="Q46" s="516"/>
      <c r="R46" s="517"/>
      <c r="S46" s="517"/>
      <c r="T46" s="517"/>
      <c r="U46" s="778"/>
      <c r="V46" s="539"/>
      <c r="W46" s="526"/>
      <c r="X46" s="1651"/>
      <c r="Y46" s="512"/>
      <c r="Z46" s="368"/>
      <c r="AA46" s="762" t="s">
        <v>167</v>
      </c>
      <c r="AB46" s="354">
        <v>5</v>
      </c>
      <c r="AC46" s="763" t="s">
        <v>168</v>
      </c>
      <c r="AD46" s="391">
        <f>ROUND(ROUND(H8*P$44,0)*Z45,0)-AB46</f>
        <v>347</v>
      </c>
      <c r="AE46" s="253"/>
    </row>
    <row r="47" spans="1:31" ht="17.100000000000001" customHeight="1">
      <c r="A47" s="243">
        <v>61</v>
      </c>
      <c r="B47" s="243" t="s">
        <v>9565</v>
      </c>
      <c r="C47" s="870" t="s">
        <v>9566</v>
      </c>
      <c r="D47" s="793"/>
      <c r="E47" s="793"/>
      <c r="F47" s="794"/>
      <c r="G47" s="528"/>
      <c r="H47" s="530"/>
      <c r="I47" s="530"/>
      <c r="J47" s="604"/>
      <c r="K47" s="605"/>
      <c r="L47" s="518"/>
      <c r="M47" s="799"/>
      <c r="N47" s="517"/>
      <c r="O47" s="517"/>
      <c r="P47" s="518"/>
      <c r="Q47" s="516"/>
      <c r="R47" s="517"/>
      <c r="S47" s="517"/>
      <c r="T47" s="517"/>
      <c r="U47" s="1580" t="s">
        <v>4703</v>
      </c>
      <c r="V47" s="362" t="s">
        <v>163</v>
      </c>
      <c r="W47" s="356">
        <v>0.7</v>
      </c>
      <c r="X47" s="523"/>
      <c r="Y47" s="524"/>
      <c r="Z47" s="642"/>
      <c r="AA47" s="247"/>
      <c r="AB47" s="247"/>
      <c r="AC47" s="247"/>
      <c r="AD47" s="391">
        <f>ROUND(ROUND(H8*P$44,0)*W47,0)</f>
        <v>290</v>
      </c>
      <c r="AE47" s="253"/>
    </row>
    <row r="48" spans="1:31" ht="17.100000000000001" customHeight="1">
      <c r="A48" s="243">
        <v>61</v>
      </c>
      <c r="B48" s="243" t="s">
        <v>9567</v>
      </c>
      <c r="C48" s="870" t="s">
        <v>9568</v>
      </c>
      <c r="D48" s="793"/>
      <c r="E48" s="793"/>
      <c r="F48" s="794"/>
      <c r="G48" s="528"/>
      <c r="H48" s="517"/>
      <c r="I48" s="538"/>
      <c r="J48" s="604"/>
      <c r="K48" s="605"/>
      <c r="L48" s="518"/>
      <c r="M48" s="799"/>
      <c r="N48" s="517"/>
      <c r="O48" s="517"/>
      <c r="P48" s="518"/>
      <c r="Q48" s="516"/>
      <c r="R48" s="517"/>
      <c r="S48" s="517"/>
      <c r="T48" s="517"/>
      <c r="U48" s="1620"/>
      <c r="V48" s="643"/>
      <c r="W48" s="365"/>
      <c r="X48" s="319"/>
      <c r="Y48" s="288"/>
      <c r="Z48" s="526"/>
      <c r="AA48" s="762" t="s">
        <v>167</v>
      </c>
      <c r="AB48" s="354">
        <v>5</v>
      </c>
      <c r="AC48" s="763" t="s">
        <v>168</v>
      </c>
      <c r="AD48" s="391">
        <f>ROUND(ROUND(H8*P$44,0)*W47,0)-AB48</f>
        <v>285</v>
      </c>
      <c r="AE48" s="253"/>
    </row>
    <row r="49" spans="1:31" ht="17.100000000000001" customHeight="1">
      <c r="A49" s="243">
        <v>61</v>
      </c>
      <c r="B49" s="243" t="s">
        <v>9569</v>
      </c>
      <c r="C49" s="870" t="s">
        <v>9570</v>
      </c>
      <c r="D49" s="792"/>
      <c r="E49" s="793"/>
      <c r="F49" s="795"/>
      <c r="G49" s="796"/>
      <c r="H49" s="517"/>
      <c r="I49" s="538"/>
      <c r="J49" s="604"/>
      <c r="K49" s="605"/>
      <c r="L49" s="518"/>
      <c r="M49" s="799"/>
      <c r="N49" s="517"/>
      <c r="O49" s="517"/>
      <c r="P49" s="518"/>
      <c r="Q49" s="516"/>
      <c r="R49" s="517"/>
      <c r="S49" s="517"/>
      <c r="T49" s="517"/>
      <c r="U49" s="1620"/>
      <c r="V49" s="779"/>
      <c r="W49" s="780"/>
      <c r="X49" s="1684" t="s">
        <v>4700</v>
      </c>
      <c r="Y49" s="362" t="s">
        <v>163</v>
      </c>
      <c r="Z49" s="395">
        <v>0.85</v>
      </c>
      <c r="AA49" s="355"/>
      <c r="AB49" s="247"/>
      <c r="AC49" s="247"/>
      <c r="AD49" s="391">
        <f>ROUND(ROUND(ROUND(H8*P$44,0)*W47,0)*Z49,0)</f>
        <v>247</v>
      </c>
      <c r="AE49" s="253"/>
    </row>
    <row r="50" spans="1:31" ht="17.100000000000001" customHeight="1">
      <c r="A50" s="243">
        <v>61</v>
      </c>
      <c r="B50" s="243" t="s">
        <v>9571</v>
      </c>
      <c r="C50" s="870" t="s">
        <v>9572</v>
      </c>
      <c r="D50" s="792"/>
      <c r="E50" s="793"/>
      <c r="F50" s="795"/>
      <c r="G50" s="796"/>
      <c r="H50" s="517"/>
      <c r="I50" s="538"/>
      <c r="J50" s="604"/>
      <c r="K50" s="605"/>
      <c r="L50" s="518"/>
      <c r="M50" s="799"/>
      <c r="N50" s="517"/>
      <c r="O50" s="517"/>
      <c r="P50" s="518"/>
      <c r="Q50" s="516"/>
      <c r="R50" s="517"/>
      <c r="S50" s="517"/>
      <c r="T50" s="517"/>
      <c r="U50" s="781"/>
      <c r="V50" s="537"/>
      <c r="W50" s="783"/>
      <c r="X50" s="1651"/>
      <c r="Y50" s="512"/>
      <c r="Z50" s="368"/>
      <c r="AA50" s="762" t="s">
        <v>167</v>
      </c>
      <c r="AB50" s="354">
        <v>5</v>
      </c>
      <c r="AC50" s="763" t="s">
        <v>168</v>
      </c>
      <c r="AD50" s="391">
        <f>ROUND(ROUND(ROUND(H8*P$44,0)*W47,0)*Z49,0)-AB50</f>
        <v>242</v>
      </c>
      <c r="AE50" s="253"/>
    </row>
    <row r="51" spans="1:31" ht="17.100000000000001" customHeight="1">
      <c r="A51" s="243">
        <v>61</v>
      </c>
      <c r="B51" s="243" t="s">
        <v>9573</v>
      </c>
      <c r="C51" s="870" t="s">
        <v>9574</v>
      </c>
      <c r="D51" s="792"/>
      <c r="E51" s="793"/>
      <c r="F51" s="795"/>
      <c r="G51" s="796"/>
      <c r="H51" s="517"/>
      <c r="I51" s="538"/>
      <c r="J51" s="604"/>
      <c r="K51" s="605"/>
      <c r="L51" s="518"/>
      <c r="M51" s="799"/>
      <c r="N51" s="517"/>
      <c r="O51" s="517"/>
      <c r="P51" s="518"/>
      <c r="Q51" s="516"/>
      <c r="R51" s="517"/>
      <c r="S51" s="517"/>
      <c r="T51" s="518"/>
      <c r="U51" s="1580" t="s">
        <v>4708</v>
      </c>
      <c r="V51" s="643" t="s">
        <v>163</v>
      </c>
      <c r="W51" s="365">
        <v>0.85</v>
      </c>
      <c r="X51" s="523"/>
      <c r="Y51" s="524"/>
      <c r="Z51" s="642"/>
      <c r="AA51" s="247"/>
      <c r="AB51" s="247"/>
      <c r="AC51" s="247"/>
      <c r="AD51" s="391">
        <f>ROUND(ROUND(H8*P$44,0)*W51,0)</f>
        <v>352</v>
      </c>
      <c r="AE51" s="253"/>
    </row>
    <row r="52" spans="1:31" ht="17.100000000000001" customHeight="1">
      <c r="A52" s="243">
        <v>61</v>
      </c>
      <c r="B52" s="243" t="s">
        <v>9575</v>
      </c>
      <c r="C52" s="870" t="s">
        <v>9576</v>
      </c>
      <c r="D52" s="792"/>
      <c r="E52" s="793"/>
      <c r="F52" s="795"/>
      <c r="G52" s="796"/>
      <c r="H52" s="517"/>
      <c r="I52" s="538"/>
      <c r="J52" s="604"/>
      <c r="K52" s="605"/>
      <c r="L52" s="518"/>
      <c r="M52" s="799"/>
      <c r="N52" s="517"/>
      <c r="O52" s="517"/>
      <c r="P52" s="518"/>
      <c r="Q52" s="516"/>
      <c r="R52" s="517"/>
      <c r="S52" s="517"/>
      <c r="T52" s="517"/>
      <c r="U52" s="1620"/>
      <c r="V52" s="643"/>
      <c r="W52" s="365"/>
      <c r="X52" s="319"/>
      <c r="Y52" s="288"/>
      <c r="Z52" s="526"/>
      <c r="AA52" s="762" t="s">
        <v>167</v>
      </c>
      <c r="AB52" s="354">
        <v>5</v>
      </c>
      <c r="AC52" s="763" t="s">
        <v>168</v>
      </c>
      <c r="AD52" s="391">
        <f>ROUND(ROUND(H8*P$44,0)*W51,0)-AB52</f>
        <v>347</v>
      </c>
      <c r="AE52" s="253"/>
    </row>
    <row r="53" spans="1:31" ht="17.100000000000001" customHeight="1">
      <c r="A53" s="243">
        <v>61</v>
      </c>
      <c r="B53" s="243" t="s">
        <v>9577</v>
      </c>
      <c r="C53" s="870" t="s">
        <v>9578</v>
      </c>
      <c r="D53" s="792"/>
      <c r="E53" s="793"/>
      <c r="F53" s="794"/>
      <c r="G53" s="528"/>
      <c r="H53" s="528"/>
      <c r="I53" s="794"/>
      <c r="J53" s="604"/>
      <c r="K53" s="605"/>
      <c r="L53" s="518"/>
      <c r="M53" s="799"/>
      <c r="N53" s="517"/>
      <c r="O53" s="517"/>
      <c r="P53" s="518"/>
      <c r="Q53" s="516"/>
      <c r="R53" s="517"/>
      <c r="S53" s="517"/>
      <c r="T53" s="517"/>
      <c r="U53" s="1620"/>
      <c r="V53" s="779"/>
      <c r="W53" s="780"/>
      <c r="X53" s="1684" t="s">
        <v>4700</v>
      </c>
      <c r="Y53" s="362" t="s">
        <v>163</v>
      </c>
      <c r="Z53" s="395">
        <v>0.85</v>
      </c>
      <c r="AA53" s="355"/>
      <c r="AB53" s="247"/>
      <c r="AC53" s="247"/>
      <c r="AD53" s="391">
        <f>ROUND(ROUND(ROUND(H8*P$44,0)*W51,0)*Z53,0)</f>
        <v>299</v>
      </c>
      <c r="AE53" s="253"/>
    </row>
    <row r="54" spans="1:31" ht="17.100000000000001" customHeight="1">
      <c r="A54" s="243">
        <v>61</v>
      </c>
      <c r="B54" s="243" t="s">
        <v>9579</v>
      </c>
      <c r="C54" s="870" t="s">
        <v>9580</v>
      </c>
      <c r="D54" s="792"/>
      <c r="E54" s="793"/>
      <c r="F54" s="794"/>
      <c r="G54" s="528"/>
      <c r="H54" s="528"/>
      <c r="I54" s="794"/>
      <c r="J54" s="604"/>
      <c r="K54" s="605"/>
      <c r="L54" s="518"/>
      <c r="M54" s="799"/>
      <c r="N54" s="517"/>
      <c r="O54" s="517"/>
      <c r="P54" s="518"/>
      <c r="Q54" s="319"/>
      <c r="R54" s="288"/>
      <c r="S54" s="288"/>
      <c r="T54" s="288"/>
      <c r="U54" s="1642"/>
      <c r="V54" s="537"/>
      <c r="W54" s="783"/>
      <c r="X54" s="1651"/>
      <c r="Y54" s="512"/>
      <c r="Z54" s="368"/>
      <c r="AA54" s="762" t="s">
        <v>167</v>
      </c>
      <c r="AB54" s="354">
        <v>5</v>
      </c>
      <c r="AC54" s="763" t="s">
        <v>168</v>
      </c>
      <c r="AD54" s="391">
        <f>ROUND(ROUND(ROUND(H8*P$44,0)*W51,0)*Z53,0)-AB54</f>
        <v>294</v>
      </c>
      <c r="AE54" s="253"/>
    </row>
    <row r="55" spans="1:31" ht="17.100000000000001" customHeight="1">
      <c r="A55" s="243">
        <v>61</v>
      </c>
      <c r="B55" s="243" t="s">
        <v>9581</v>
      </c>
      <c r="C55" s="870" t="s">
        <v>9582</v>
      </c>
      <c r="D55" s="792"/>
      <c r="E55" s="792"/>
      <c r="F55" s="794"/>
      <c r="G55" s="528"/>
      <c r="H55" s="528"/>
      <c r="I55" s="794"/>
      <c r="J55" s="604"/>
      <c r="K55" s="605"/>
      <c r="L55" s="518"/>
      <c r="M55" s="799"/>
      <c r="N55" s="517"/>
      <c r="O55" s="517"/>
      <c r="P55" s="518"/>
      <c r="Q55" s="1536" t="s">
        <v>4713</v>
      </c>
      <c r="R55" s="1580" t="s">
        <v>162</v>
      </c>
      <c r="S55" s="775"/>
      <c r="T55" s="775"/>
      <c r="U55" s="359"/>
      <c r="V55" s="360"/>
      <c r="W55" s="361"/>
      <c r="X55" s="523"/>
      <c r="Y55" s="524"/>
      <c r="Z55" s="642"/>
      <c r="AA55" s="247"/>
      <c r="AB55" s="247"/>
      <c r="AC55" s="247"/>
      <c r="AD55" s="391">
        <f>ROUND(ROUND(H8*P$44,0)*T56,0)</f>
        <v>290</v>
      </c>
      <c r="AE55" s="253"/>
    </row>
    <row r="56" spans="1:31" ht="17.100000000000001" customHeight="1">
      <c r="A56" s="243">
        <v>61</v>
      </c>
      <c r="B56" s="243" t="s">
        <v>9583</v>
      </c>
      <c r="C56" s="870" t="s">
        <v>9584</v>
      </c>
      <c r="D56" s="792"/>
      <c r="E56" s="792"/>
      <c r="F56" s="794"/>
      <c r="G56" s="528"/>
      <c r="H56" s="528"/>
      <c r="I56" s="794"/>
      <c r="J56" s="604"/>
      <c r="K56" s="605"/>
      <c r="L56" s="518"/>
      <c r="M56" s="799"/>
      <c r="N56" s="517"/>
      <c r="O56" s="517"/>
      <c r="P56" s="518"/>
      <c r="Q56" s="1648"/>
      <c r="R56" s="1620"/>
      <c r="S56" s="643" t="s">
        <v>163</v>
      </c>
      <c r="T56" s="365">
        <v>0.7</v>
      </c>
      <c r="U56" s="777"/>
      <c r="V56" s="639"/>
      <c r="W56" s="529"/>
      <c r="X56" s="516"/>
      <c r="Y56" s="517"/>
      <c r="Z56" s="526"/>
      <c r="AA56" s="762" t="s">
        <v>167</v>
      </c>
      <c r="AB56" s="354">
        <v>5</v>
      </c>
      <c r="AC56" s="763" t="s">
        <v>168</v>
      </c>
      <c r="AD56" s="391">
        <f>ROUND(ROUND(H8*P$44,0)*T56,0)-AB56</f>
        <v>285</v>
      </c>
      <c r="AE56" s="253"/>
    </row>
    <row r="57" spans="1:31" ht="17.100000000000001" customHeight="1">
      <c r="A57" s="243">
        <v>61</v>
      </c>
      <c r="B57" s="243" t="s">
        <v>9585</v>
      </c>
      <c r="C57" s="870" t="s">
        <v>9586</v>
      </c>
      <c r="D57" s="792"/>
      <c r="E57" s="792"/>
      <c r="F57" s="794"/>
      <c r="G57" s="528"/>
      <c r="H57" s="528"/>
      <c r="I57" s="794"/>
      <c r="J57" s="604"/>
      <c r="K57" s="605"/>
      <c r="L57" s="518"/>
      <c r="M57" s="799"/>
      <c r="N57" s="517"/>
      <c r="O57" s="517"/>
      <c r="P57" s="518"/>
      <c r="Q57" s="1648"/>
      <c r="R57" s="1620"/>
      <c r="S57" s="530"/>
      <c r="T57" s="530"/>
      <c r="U57" s="777"/>
      <c r="V57" s="639"/>
      <c r="W57" s="529"/>
      <c r="X57" s="1684" t="s">
        <v>4700</v>
      </c>
      <c r="Y57" s="362" t="s">
        <v>163</v>
      </c>
      <c r="Z57" s="395">
        <v>0.85</v>
      </c>
      <c r="AA57" s="355"/>
      <c r="AB57" s="247"/>
      <c r="AC57" s="247"/>
      <c r="AD57" s="391">
        <f>ROUND(ROUND(ROUND(H8*P$44,0)*T56,0)*Z57,0)</f>
        <v>247</v>
      </c>
      <c r="AE57" s="253"/>
    </row>
    <row r="58" spans="1:31" ht="17.100000000000001" customHeight="1">
      <c r="A58" s="243">
        <v>61</v>
      </c>
      <c r="B58" s="243" t="s">
        <v>9587</v>
      </c>
      <c r="C58" s="870" t="s">
        <v>9588</v>
      </c>
      <c r="D58" s="792"/>
      <c r="E58" s="792"/>
      <c r="F58" s="794"/>
      <c r="G58" s="528"/>
      <c r="H58" s="528"/>
      <c r="I58" s="794"/>
      <c r="J58" s="604"/>
      <c r="K58" s="605"/>
      <c r="L58" s="518"/>
      <c r="M58" s="799"/>
      <c r="N58" s="517"/>
      <c r="O58" s="517"/>
      <c r="P58" s="518"/>
      <c r="Q58" s="1648"/>
      <c r="R58" s="1620"/>
      <c r="S58" s="643"/>
      <c r="T58" s="643"/>
      <c r="U58" s="778"/>
      <c r="V58" s="525"/>
      <c r="W58" s="539"/>
      <c r="X58" s="1651"/>
      <c r="Y58" s="512"/>
      <c r="Z58" s="368"/>
      <c r="AA58" s="762" t="s">
        <v>167</v>
      </c>
      <c r="AB58" s="354">
        <v>5</v>
      </c>
      <c r="AC58" s="763" t="s">
        <v>168</v>
      </c>
      <c r="AD58" s="391">
        <f>ROUND(ROUND(ROUND(H8*P$44,0)*T56,0)*Z57,0)-AB58</f>
        <v>242</v>
      </c>
      <c r="AE58" s="253"/>
    </row>
    <row r="59" spans="1:31" ht="17.100000000000001" customHeight="1">
      <c r="A59" s="243">
        <v>61</v>
      </c>
      <c r="B59" s="243" t="s">
        <v>9589</v>
      </c>
      <c r="C59" s="870" t="s">
        <v>9590</v>
      </c>
      <c r="D59" s="792"/>
      <c r="E59" s="792"/>
      <c r="F59" s="794"/>
      <c r="G59" s="528"/>
      <c r="H59" s="528"/>
      <c r="I59" s="794"/>
      <c r="J59" s="604"/>
      <c r="K59" s="605"/>
      <c r="L59" s="518"/>
      <c r="M59" s="799"/>
      <c r="N59" s="517"/>
      <c r="O59" s="517"/>
      <c r="P59" s="518"/>
      <c r="Q59" s="798"/>
      <c r="R59" s="530"/>
      <c r="S59" s="530"/>
      <c r="T59" s="530"/>
      <c r="U59" s="1580" t="s">
        <v>4703</v>
      </c>
      <c r="V59" s="362" t="s">
        <v>163</v>
      </c>
      <c r="W59" s="356">
        <v>0.7</v>
      </c>
      <c r="X59" s="523"/>
      <c r="Y59" s="524"/>
      <c r="Z59" s="642"/>
      <c r="AA59" s="247"/>
      <c r="AB59" s="247"/>
      <c r="AC59" s="247"/>
      <c r="AD59" s="391">
        <f>ROUND(ROUND(ROUND(H8*P$44,0)*T56,0)*W59,0)</f>
        <v>203</v>
      </c>
      <c r="AE59" s="253"/>
    </row>
    <row r="60" spans="1:31" ht="17.100000000000001" customHeight="1">
      <c r="A60" s="243">
        <v>61</v>
      </c>
      <c r="B60" s="243" t="s">
        <v>9591</v>
      </c>
      <c r="C60" s="870" t="s">
        <v>9592</v>
      </c>
      <c r="D60" s="792"/>
      <c r="E60" s="792"/>
      <c r="F60" s="794"/>
      <c r="G60" s="528"/>
      <c r="H60" s="528"/>
      <c r="I60" s="794"/>
      <c r="J60" s="604"/>
      <c r="K60" s="605"/>
      <c r="L60" s="518"/>
      <c r="M60" s="799"/>
      <c r="N60" s="517"/>
      <c r="O60" s="517"/>
      <c r="P60" s="518"/>
      <c r="Q60" s="798"/>
      <c r="R60" s="530"/>
      <c r="S60" s="530"/>
      <c r="T60" s="530"/>
      <c r="U60" s="1620"/>
      <c r="V60" s="643"/>
      <c r="W60" s="365"/>
      <c r="X60" s="319"/>
      <c r="Y60" s="288"/>
      <c r="Z60" s="526"/>
      <c r="AA60" s="762" t="s">
        <v>167</v>
      </c>
      <c r="AB60" s="354">
        <v>5</v>
      </c>
      <c r="AC60" s="763" t="s">
        <v>168</v>
      </c>
      <c r="AD60" s="391">
        <f>ROUND(ROUND(ROUND(H8*P$44,0)*T56,0)*W59,0)-AB60</f>
        <v>198</v>
      </c>
      <c r="AE60" s="253"/>
    </row>
    <row r="61" spans="1:31" ht="17.100000000000001" customHeight="1">
      <c r="A61" s="243">
        <v>61</v>
      </c>
      <c r="B61" s="243" t="s">
        <v>9593</v>
      </c>
      <c r="C61" s="870" t="s">
        <v>9594</v>
      </c>
      <c r="D61" s="792"/>
      <c r="E61" s="792"/>
      <c r="F61" s="794"/>
      <c r="G61" s="528"/>
      <c r="H61" s="528"/>
      <c r="I61" s="794"/>
      <c r="J61" s="604"/>
      <c r="K61" s="605"/>
      <c r="L61" s="518"/>
      <c r="M61" s="799"/>
      <c r="N61" s="517"/>
      <c r="O61" s="517"/>
      <c r="P61" s="518"/>
      <c r="Q61" s="799"/>
      <c r="R61" s="643"/>
      <c r="S61" s="1644"/>
      <c r="T61" s="1652"/>
      <c r="U61" s="1620"/>
      <c r="V61" s="779"/>
      <c r="W61" s="780"/>
      <c r="X61" s="1684" t="s">
        <v>4700</v>
      </c>
      <c r="Y61" s="362" t="s">
        <v>163</v>
      </c>
      <c r="Z61" s="395">
        <v>0.85</v>
      </c>
      <c r="AA61" s="355"/>
      <c r="AB61" s="247"/>
      <c r="AC61" s="247"/>
      <c r="AD61" s="391">
        <f>ROUND(ROUND(ROUND(ROUND(H8*P$44,0)*T56,0)*W59,0)*Z61,0)</f>
        <v>173</v>
      </c>
      <c r="AE61" s="253"/>
    </row>
    <row r="62" spans="1:31" ht="17.100000000000001" customHeight="1">
      <c r="A62" s="243">
        <v>61</v>
      </c>
      <c r="B62" s="243" t="s">
        <v>9595</v>
      </c>
      <c r="C62" s="870" t="s">
        <v>9596</v>
      </c>
      <c r="D62" s="792"/>
      <c r="E62" s="792"/>
      <c r="F62" s="794"/>
      <c r="G62" s="528"/>
      <c r="H62" s="528"/>
      <c r="I62" s="794"/>
      <c r="J62" s="604"/>
      <c r="K62" s="605"/>
      <c r="L62" s="518"/>
      <c r="M62" s="799"/>
      <c r="N62" s="517"/>
      <c r="O62" s="517"/>
      <c r="P62" s="518"/>
      <c r="Q62" s="799"/>
      <c r="R62" s="643"/>
      <c r="S62" s="643"/>
      <c r="T62" s="643"/>
      <c r="U62" s="781"/>
      <c r="V62" s="537"/>
      <c r="W62" s="783"/>
      <c r="X62" s="1651"/>
      <c r="Y62" s="512"/>
      <c r="Z62" s="368"/>
      <c r="AA62" s="762" t="s">
        <v>167</v>
      </c>
      <c r="AB62" s="354">
        <v>5</v>
      </c>
      <c r="AC62" s="763" t="s">
        <v>168</v>
      </c>
      <c r="AD62" s="391">
        <f>ROUND(ROUND(ROUND(ROUND(H8*P$44,0)*T56,0)*W59,0)*Z61,0)-AB62</f>
        <v>168</v>
      </c>
      <c r="AE62" s="253"/>
    </row>
    <row r="63" spans="1:31" ht="17.100000000000001" customHeight="1">
      <c r="A63" s="243">
        <v>61</v>
      </c>
      <c r="B63" s="243" t="s">
        <v>9597</v>
      </c>
      <c r="C63" s="870" t="s">
        <v>9598</v>
      </c>
      <c r="D63" s="792"/>
      <c r="E63" s="792"/>
      <c r="F63" s="794"/>
      <c r="G63" s="528"/>
      <c r="H63" s="528"/>
      <c r="I63" s="794"/>
      <c r="J63" s="604"/>
      <c r="K63" s="605"/>
      <c r="L63" s="518"/>
      <c r="M63" s="799"/>
      <c r="N63" s="517"/>
      <c r="O63" s="517"/>
      <c r="P63" s="518"/>
      <c r="Q63" s="798"/>
      <c r="R63" s="643"/>
      <c r="S63" s="1646"/>
      <c r="T63" s="1649"/>
      <c r="U63" s="1580" t="s">
        <v>4708</v>
      </c>
      <c r="V63" s="643" t="s">
        <v>163</v>
      </c>
      <c r="W63" s="365">
        <v>0.85</v>
      </c>
      <c r="X63" s="523"/>
      <c r="Y63" s="524"/>
      <c r="Z63" s="642"/>
      <c r="AA63" s="247"/>
      <c r="AB63" s="247"/>
      <c r="AC63" s="247"/>
      <c r="AD63" s="391">
        <f>ROUND(ROUND(ROUND(H8*P$44,0)*T56,0)*W63,0)</f>
        <v>247</v>
      </c>
      <c r="AE63" s="253"/>
    </row>
    <row r="64" spans="1:31" ht="17.100000000000001" customHeight="1">
      <c r="A64" s="243">
        <v>61</v>
      </c>
      <c r="B64" s="243" t="s">
        <v>9599</v>
      </c>
      <c r="C64" s="870" t="s">
        <v>9600</v>
      </c>
      <c r="D64" s="792"/>
      <c r="E64" s="792"/>
      <c r="F64" s="794"/>
      <c r="G64" s="528"/>
      <c r="H64" s="528"/>
      <c r="I64" s="794"/>
      <c r="J64" s="604"/>
      <c r="K64" s="605"/>
      <c r="L64" s="518"/>
      <c r="M64" s="799"/>
      <c r="N64" s="517"/>
      <c r="O64" s="517"/>
      <c r="P64" s="518"/>
      <c r="Q64" s="798"/>
      <c r="R64" s="643"/>
      <c r="S64" s="365"/>
      <c r="T64" s="365"/>
      <c r="U64" s="1620"/>
      <c r="V64" s="643"/>
      <c r="W64" s="365"/>
      <c r="X64" s="319"/>
      <c r="Y64" s="288"/>
      <c r="Z64" s="526"/>
      <c r="AA64" s="762" t="s">
        <v>167</v>
      </c>
      <c r="AB64" s="354">
        <v>5</v>
      </c>
      <c r="AC64" s="763" t="s">
        <v>168</v>
      </c>
      <c r="AD64" s="391">
        <f>ROUND(ROUND(ROUND(H8*P$44,0)*T56,0)*W63,0)-AB64</f>
        <v>242</v>
      </c>
      <c r="AE64" s="253"/>
    </row>
    <row r="65" spans="1:31" ht="17.100000000000001" customHeight="1">
      <c r="A65" s="243">
        <v>61</v>
      </c>
      <c r="B65" s="243" t="s">
        <v>9601</v>
      </c>
      <c r="C65" s="870" t="s">
        <v>9602</v>
      </c>
      <c r="D65" s="792"/>
      <c r="E65" s="792"/>
      <c r="F65" s="794"/>
      <c r="G65" s="528"/>
      <c r="H65" s="528"/>
      <c r="I65" s="794"/>
      <c r="J65" s="604"/>
      <c r="K65" s="605"/>
      <c r="L65" s="518"/>
      <c r="M65" s="799"/>
      <c r="N65" s="517"/>
      <c r="O65" s="517"/>
      <c r="P65" s="518"/>
      <c r="Q65" s="799"/>
      <c r="R65" s="643"/>
      <c r="S65" s="365"/>
      <c r="T65" s="365"/>
      <c r="U65" s="1620"/>
      <c r="V65" s="779"/>
      <c r="W65" s="780"/>
      <c r="X65" s="1684" t="s">
        <v>4700</v>
      </c>
      <c r="Y65" s="362" t="s">
        <v>163</v>
      </c>
      <c r="Z65" s="395">
        <v>0.85</v>
      </c>
      <c r="AA65" s="355"/>
      <c r="AB65" s="247"/>
      <c r="AC65" s="247"/>
      <c r="AD65" s="391">
        <f>ROUND(ROUND(ROUND(ROUND(H8*P$44,0)*T56,0)*W63,0)*Z65,0)</f>
        <v>210</v>
      </c>
      <c r="AE65" s="253"/>
    </row>
    <row r="66" spans="1:31" ht="17.100000000000001" customHeight="1">
      <c r="A66" s="243">
        <v>61</v>
      </c>
      <c r="B66" s="243" t="s">
        <v>9603</v>
      </c>
      <c r="C66" s="870" t="s">
        <v>9604</v>
      </c>
      <c r="D66" s="792"/>
      <c r="E66" s="792"/>
      <c r="F66" s="794"/>
      <c r="G66" s="528"/>
      <c r="H66" s="528"/>
      <c r="I66" s="794"/>
      <c r="J66" s="604"/>
      <c r="K66" s="605"/>
      <c r="L66" s="518"/>
      <c r="M66" s="799"/>
      <c r="N66" s="517"/>
      <c r="O66" s="517"/>
      <c r="P66" s="518"/>
      <c r="Q66" s="798"/>
      <c r="R66" s="643"/>
      <c r="S66" s="643"/>
      <c r="T66" s="643"/>
      <c r="U66" s="1642"/>
      <c r="V66" s="537"/>
      <c r="W66" s="783"/>
      <c r="X66" s="1651"/>
      <c r="Y66" s="512"/>
      <c r="Z66" s="368"/>
      <c r="AA66" s="762" t="s">
        <v>167</v>
      </c>
      <c r="AB66" s="354">
        <v>5</v>
      </c>
      <c r="AC66" s="763" t="s">
        <v>168</v>
      </c>
      <c r="AD66" s="391">
        <f>ROUND(ROUND(ROUND(ROUND(H8*P$44,0)*T56,0)*W63,0)*Z65,0)-AB66</f>
        <v>205</v>
      </c>
      <c r="AE66" s="253"/>
    </row>
    <row r="67" spans="1:31" ht="17.100000000000001" customHeight="1">
      <c r="A67" s="243">
        <v>61</v>
      </c>
      <c r="B67" s="243" t="s">
        <v>9605</v>
      </c>
      <c r="C67" s="870" t="s">
        <v>9606</v>
      </c>
      <c r="D67" s="792"/>
      <c r="E67" s="792"/>
      <c r="F67" s="794"/>
      <c r="G67" s="528"/>
      <c r="H67" s="528"/>
      <c r="I67" s="794"/>
      <c r="J67" s="604"/>
      <c r="K67" s="605"/>
      <c r="L67" s="518"/>
      <c r="M67" s="799"/>
      <c r="N67" s="517"/>
      <c r="O67" s="517"/>
      <c r="P67" s="518"/>
      <c r="Q67" s="798"/>
      <c r="R67" s="1580" t="s">
        <v>165</v>
      </c>
      <c r="S67" s="775"/>
      <c r="T67" s="775"/>
      <c r="U67" s="359"/>
      <c r="V67" s="360"/>
      <c r="W67" s="361"/>
      <c r="X67" s="523"/>
      <c r="Y67" s="524"/>
      <c r="Z67" s="642"/>
      <c r="AA67" s="247"/>
      <c r="AB67" s="247"/>
      <c r="AC67" s="247"/>
      <c r="AD67" s="391">
        <f>ROUND(ROUND(H8*P$44,0)*T68,0)</f>
        <v>207</v>
      </c>
      <c r="AE67" s="253"/>
    </row>
    <row r="68" spans="1:31" ht="17.100000000000001" customHeight="1">
      <c r="A68" s="243">
        <v>61</v>
      </c>
      <c r="B68" s="243" t="s">
        <v>9607</v>
      </c>
      <c r="C68" s="870" t="s">
        <v>9608</v>
      </c>
      <c r="D68" s="792"/>
      <c r="E68" s="792"/>
      <c r="F68" s="794"/>
      <c r="G68" s="528"/>
      <c r="H68" s="528"/>
      <c r="I68" s="794"/>
      <c r="J68" s="604"/>
      <c r="K68" s="605"/>
      <c r="L68" s="518"/>
      <c r="M68" s="799"/>
      <c r="N68" s="517"/>
      <c r="O68" s="517"/>
      <c r="P68" s="518"/>
      <c r="Q68" s="797"/>
      <c r="R68" s="1620"/>
      <c r="S68" s="643" t="s">
        <v>163</v>
      </c>
      <c r="T68" s="365">
        <v>0.5</v>
      </c>
      <c r="U68" s="777"/>
      <c r="V68" s="639"/>
      <c r="W68" s="529"/>
      <c r="X68" s="516"/>
      <c r="Y68" s="517"/>
      <c r="Z68" s="526"/>
      <c r="AA68" s="762" t="s">
        <v>167</v>
      </c>
      <c r="AB68" s="354">
        <v>5</v>
      </c>
      <c r="AC68" s="763" t="s">
        <v>168</v>
      </c>
      <c r="AD68" s="391">
        <f>ROUND(ROUND(H8*P$44,0)*T68,0)-AB68</f>
        <v>202</v>
      </c>
      <c r="AE68" s="253"/>
    </row>
    <row r="69" spans="1:31" ht="17.100000000000001" customHeight="1">
      <c r="A69" s="243">
        <v>61</v>
      </c>
      <c r="B69" s="243" t="s">
        <v>9609</v>
      </c>
      <c r="C69" s="870" t="s">
        <v>9610</v>
      </c>
      <c r="D69" s="792"/>
      <c r="E69" s="792"/>
      <c r="F69" s="794"/>
      <c r="G69" s="528"/>
      <c r="H69" s="528"/>
      <c r="I69" s="794"/>
      <c r="J69" s="604"/>
      <c r="K69" s="605"/>
      <c r="L69" s="518"/>
      <c r="M69" s="799"/>
      <c r="N69" s="517"/>
      <c r="O69" s="517"/>
      <c r="P69" s="518"/>
      <c r="Q69" s="797"/>
      <c r="R69" s="1620"/>
      <c r="S69" s="530"/>
      <c r="T69" s="530"/>
      <c r="U69" s="777"/>
      <c r="V69" s="639"/>
      <c r="W69" s="529"/>
      <c r="X69" s="1684" t="s">
        <v>4700</v>
      </c>
      <c r="Y69" s="362" t="s">
        <v>163</v>
      </c>
      <c r="Z69" s="395">
        <v>0.85</v>
      </c>
      <c r="AA69" s="355"/>
      <c r="AB69" s="247"/>
      <c r="AC69" s="247"/>
      <c r="AD69" s="391">
        <f>ROUND(ROUND(ROUND(H8*P$44,0)*T68,0)*Z69,0)</f>
        <v>176</v>
      </c>
      <c r="AE69" s="253"/>
    </row>
    <row r="70" spans="1:31" ht="17.100000000000001" customHeight="1">
      <c r="A70" s="243">
        <v>61</v>
      </c>
      <c r="B70" s="243" t="s">
        <v>9611</v>
      </c>
      <c r="C70" s="870" t="s">
        <v>9612</v>
      </c>
      <c r="D70" s="792"/>
      <c r="E70" s="792"/>
      <c r="F70" s="794"/>
      <c r="G70" s="528"/>
      <c r="H70" s="528"/>
      <c r="I70" s="794"/>
      <c r="J70" s="604"/>
      <c r="K70" s="605"/>
      <c r="L70" s="518"/>
      <c r="M70" s="799"/>
      <c r="N70" s="517"/>
      <c r="O70" s="517"/>
      <c r="P70" s="518"/>
      <c r="Q70" s="797"/>
      <c r="R70" s="1620"/>
      <c r="S70" s="643"/>
      <c r="T70" s="643"/>
      <c r="U70" s="778"/>
      <c r="V70" s="525"/>
      <c r="W70" s="539"/>
      <c r="X70" s="1651"/>
      <c r="Y70" s="512"/>
      <c r="Z70" s="368"/>
      <c r="AA70" s="762" t="s">
        <v>167</v>
      </c>
      <c r="AB70" s="354">
        <v>5</v>
      </c>
      <c r="AC70" s="763" t="s">
        <v>168</v>
      </c>
      <c r="AD70" s="391">
        <f>ROUND(ROUND(ROUND(H8*P$44,0)*T68,0)*Z69,0)-AB70</f>
        <v>171</v>
      </c>
      <c r="AE70" s="253"/>
    </row>
    <row r="71" spans="1:31" ht="17.100000000000001" customHeight="1">
      <c r="A71" s="243">
        <v>61</v>
      </c>
      <c r="B71" s="243" t="s">
        <v>9613</v>
      </c>
      <c r="C71" s="870" t="s">
        <v>9614</v>
      </c>
      <c r="D71" s="792"/>
      <c r="E71" s="792"/>
      <c r="F71" s="794"/>
      <c r="G71" s="528"/>
      <c r="H71" s="528"/>
      <c r="I71" s="794"/>
      <c r="J71" s="604"/>
      <c r="K71" s="605"/>
      <c r="L71" s="518"/>
      <c r="M71" s="799"/>
      <c r="N71" s="517"/>
      <c r="O71" s="517"/>
      <c r="P71" s="518"/>
      <c r="Q71" s="798"/>
      <c r="R71" s="530"/>
      <c r="S71" s="530"/>
      <c r="T71" s="530"/>
      <c r="U71" s="1580" t="s">
        <v>4703</v>
      </c>
      <c r="V71" s="362" t="s">
        <v>163</v>
      </c>
      <c r="W71" s="356">
        <v>0.7</v>
      </c>
      <c r="X71" s="523"/>
      <c r="Y71" s="524"/>
      <c r="Z71" s="642"/>
      <c r="AA71" s="247"/>
      <c r="AB71" s="247"/>
      <c r="AC71" s="247"/>
      <c r="AD71" s="391">
        <f>ROUND(ROUND(ROUND(H8*P$44,0)*T68,0)*W71,0)</f>
        <v>145</v>
      </c>
      <c r="AE71" s="253"/>
    </row>
    <row r="72" spans="1:31" ht="17.100000000000001" customHeight="1">
      <c r="A72" s="243">
        <v>61</v>
      </c>
      <c r="B72" s="243" t="s">
        <v>9615</v>
      </c>
      <c r="C72" s="870" t="s">
        <v>9616</v>
      </c>
      <c r="D72" s="792"/>
      <c r="E72" s="792"/>
      <c r="F72" s="794"/>
      <c r="G72" s="528"/>
      <c r="H72" s="528"/>
      <c r="I72" s="794"/>
      <c r="J72" s="604"/>
      <c r="K72" s="605"/>
      <c r="L72" s="518"/>
      <c r="M72" s="799"/>
      <c r="N72" s="517"/>
      <c r="O72" s="517"/>
      <c r="P72" s="518"/>
      <c r="Q72" s="798"/>
      <c r="R72" s="530"/>
      <c r="S72" s="530"/>
      <c r="T72" s="530"/>
      <c r="U72" s="1620"/>
      <c r="V72" s="643"/>
      <c r="W72" s="365"/>
      <c r="X72" s="319"/>
      <c r="Y72" s="288"/>
      <c r="Z72" s="526"/>
      <c r="AA72" s="762" t="s">
        <v>167</v>
      </c>
      <c r="AB72" s="354">
        <v>5</v>
      </c>
      <c r="AC72" s="763" t="s">
        <v>168</v>
      </c>
      <c r="AD72" s="391">
        <f>ROUND(ROUND(ROUND(H8*P$44,0)*T68,0)*W71,0)-AB72</f>
        <v>140</v>
      </c>
      <c r="AE72" s="253"/>
    </row>
    <row r="73" spans="1:31" ht="17.100000000000001" customHeight="1">
      <c r="A73" s="243">
        <v>61</v>
      </c>
      <c r="B73" s="243" t="s">
        <v>9617</v>
      </c>
      <c r="C73" s="870" t="s">
        <v>9618</v>
      </c>
      <c r="D73" s="792"/>
      <c r="E73" s="792"/>
      <c r="F73" s="794"/>
      <c r="G73" s="528"/>
      <c r="H73" s="528"/>
      <c r="I73" s="794"/>
      <c r="J73" s="604"/>
      <c r="K73" s="605"/>
      <c r="L73" s="518"/>
      <c r="M73" s="799"/>
      <c r="N73" s="517"/>
      <c r="O73" s="517"/>
      <c r="P73" s="518"/>
      <c r="Q73" s="799"/>
      <c r="R73" s="643"/>
      <c r="S73" s="1644"/>
      <c r="T73" s="1652"/>
      <c r="U73" s="1620"/>
      <c r="V73" s="779"/>
      <c r="W73" s="780"/>
      <c r="X73" s="1684" t="s">
        <v>4700</v>
      </c>
      <c r="Y73" s="362" t="s">
        <v>163</v>
      </c>
      <c r="Z73" s="395">
        <v>0.85</v>
      </c>
      <c r="AA73" s="355"/>
      <c r="AB73" s="247"/>
      <c r="AC73" s="247"/>
      <c r="AD73" s="391">
        <f>ROUND(ROUND(ROUND(ROUND(H8*P$44,0)*T68,0)*W71,0)*Z73,0)</f>
        <v>123</v>
      </c>
      <c r="AE73" s="253"/>
    </row>
    <row r="74" spans="1:31" ht="17.100000000000001" customHeight="1">
      <c r="A74" s="243">
        <v>61</v>
      </c>
      <c r="B74" s="243" t="s">
        <v>9619</v>
      </c>
      <c r="C74" s="870" t="s">
        <v>9620</v>
      </c>
      <c r="D74" s="792"/>
      <c r="E74" s="792"/>
      <c r="F74" s="794"/>
      <c r="G74" s="528"/>
      <c r="H74" s="528"/>
      <c r="I74" s="794"/>
      <c r="J74" s="604"/>
      <c r="K74" s="605"/>
      <c r="L74" s="518"/>
      <c r="M74" s="799"/>
      <c r="N74" s="517"/>
      <c r="O74" s="517"/>
      <c r="P74" s="518"/>
      <c r="Q74" s="799"/>
      <c r="R74" s="643"/>
      <c r="S74" s="643"/>
      <c r="T74" s="643"/>
      <c r="U74" s="781"/>
      <c r="V74" s="537"/>
      <c r="W74" s="783"/>
      <c r="X74" s="1651"/>
      <c r="Y74" s="512"/>
      <c r="Z74" s="368"/>
      <c r="AA74" s="762" t="s">
        <v>167</v>
      </c>
      <c r="AB74" s="354">
        <v>5</v>
      </c>
      <c r="AC74" s="763" t="s">
        <v>168</v>
      </c>
      <c r="AD74" s="391">
        <f>ROUND(ROUND(ROUND(ROUND(H8*P$44,0)*T68,0)*W71,0)*Z73,0)-AB74</f>
        <v>118</v>
      </c>
      <c r="AE74" s="253"/>
    </row>
    <row r="75" spans="1:31" ht="17.100000000000001" customHeight="1">
      <c r="A75" s="243">
        <v>61</v>
      </c>
      <c r="B75" s="243" t="s">
        <v>9621</v>
      </c>
      <c r="C75" s="870" t="s">
        <v>9622</v>
      </c>
      <c r="D75" s="792"/>
      <c r="E75" s="792"/>
      <c r="F75" s="794"/>
      <c r="G75" s="528"/>
      <c r="H75" s="528"/>
      <c r="I75" s="794"/>
      <c r="J75" s="604"/>
      <c r="K75" s="605"/>
      <c r="L75" s="518"/>
      <c r="M75" s="799"/>
      <c r="N75" s="517"/>
      <c r="O75" s="517"/>
      <c r="P75" s="518"/>
      <c r="Q75" s="798"/>
      <c r="R75" s="643"/>
      <c r="S75" s="1646"/>
      <c r="T75" s="1649"/>
      <c r="U75" s="1580" t="s">
        <v>4708</v>
      </c>
      <c r="V75" s="643" t="s">
        <v>163</v>
      </c>
      <c r="W75" s="365">
        <v>0.85</v>
      </c>
      <c r="X75" s="523"/>
      <c r="Y75" s="524"/>
      <c r="Z75" s="642"/>
      <c r="AA75" s="247"/>
      <c r="AB75" s="247"/>
      <c r="AC75" s="247"/>
      <c r="AD75" s="391">
        <f>ROUND(ROUND(ROUND(H8*P$44,0)*T68,0)*W75,0)</f>
        <v>176</v>
      </c>
      <c r="AE75" s="253"/>
    </row>
    <row r="76" spans="1:31" ht="17.100000000000001" customHeight="1">
      <c r="A76" s="243">
        <v>61</v>
      </c>
      <c r="B76" s="243" t="s">
        <v>9623</v>
      </c>
      <c r="C76" s="870" t="s">
        <v>9624</v>
      </c>
      <c r="D76" s="792"/>
      <c r="E76" s="792"/>
      <c r="F76" s="794"/>
      <c r="G76" s="528"/>
      <c r="H76" s="528"/>
      <c r="I76" s="794"/>
      <c r="J76" s="604"/>
      <c r="K76" s="605"/>
      <c r="L76" s="518"/>
      <c r="M76" s="799"/>
      <c r="N76" s="517"/>
      <c r="O76" s="517"/>
      <c r="P76" s="518"/>
      <c r="Q76" s="798"/>
      <c r="R76" s="643"/>
      <c r="S76" s="365"/>
      <c r="T76" s="365"/>
      <c r="U76" s="1620"/>
      <c r="V76" s="643"/>
      <c r="W76" s="365"/>
      <c r="X76" s="319"/>
      <c r="Y76" s="288"/>
      <c r="Z76" s="526"/>
      <c r="AA76" s="762" t="s">
        <v>167</v>
      </c>
      <c r="AB76" s="354">
        <v>5</v>
      </c>
      <c r="AC76" s="763" t="s">
        <v>168</v>
      </c>
      <c r="AD76" s="391">
        <f>ROUND(ROUND(ROUND(H8*P$44,0)*T68,0)*W75,0)-AB76</f>
        <v>171</v>
      </c>
      <c r="AE76" s="253"/>
    </row>
    <row r="77" spans="1:31" ht="17.100000000000001" customHeight="1">
      <c r="A77" s="243">
        <v>61</v>
      </c>
      <c r="B77" s="243" t="s">
        <v>9625</v>
      </c>
      <c r="C77" s="870" t="s">
        <v>9626</v>
      </c>
      <c r="D77" s="792"/>
      <c r="E77" s="792"/>
      <c r="F77" s="794"/>
      <c r="G77" s="528"/>
      <c r="H77" s="528"/>
      <c r="I77" s="794"/>
      <c r="J77" s="604"/>
      <c r="K77" s="605"/>
      <c r="L77" s="518"/>
      <c r="M77" s="799"/>
      <c r="N77" s="517"/>
      <c r="O77" s="517"/>
      <c r="P77" s="518"/>
      <c r="Q77" s="799"/>
      <c r="R77" s="643"/>
      <c r="S77" s="365"/>
      <c r="T77" s="365"/>
      <c r="U77" s="1620"/>
      <c r="V77" s="779"/>
      <c r="W77" s="780"/>
      <c r="X77" s="1684" t="s">
        <v>4700</v>
      </c>
      <c r="Y77" s="362" t="s">
        <v>163</v>
      </c>
      <c r="Z77" s="395">
        <v>0.85</v>
      </c>
      <c r="AA77" s="355"/>
      <c r="AB77" s="247"/>
      <c r="AC77" s="247"/>
      <c r="AD77" s="391">
        <f>ROUND(ROUND(ROUND(ROUND(H8*P$44,0)*T68,0)*W75,0)*Z77,0)</f>
        <v>150</v>
      </c>
      <c r="AE77" s="253"/>
    </row>
    <row r="78" spans="1:31" ht="17.100000000000001" customHeight="1">
      <c r="A78" s="243">
        <v>61</v>
      </c>
      <c r="B78" s="243" t="s">
        <v>9627</v>
      </c>
      <c r="C78" s="870" t="s">
        <v>9628</v>
      </c>
      <c r="D78" s="792"/>
      <c r="E78" s="792"/>
      <c r="F78" s="794"/>
      <c r="G78" s="528"/>
      <c r="H78" s="528"/>
      <c r="I78" s="794"/>
      <c r="J78" s="604"/>
      <c r="K78" s="605"/>
      <c r="L78" s="518"/>
      <c r="M78" s="799"/>
      <c r="N78" s="517"/>
      <c r="O78" s="517"/>
      <c r="P78" s="518"/>
      <c r="Q78" s="506"/>
      <c r="R78" s="788"/>
      <c r="S78" s="643"/>
      <c r="T78" s="643"/>
      <c r="U78" s="1642"/>
      <c r="V78" s="537"/>
      <c r="W78" s="783"/>
      <c r="X78" s="1651"/>
      <c r="Y78" s="512"/>
      <c r="Z78" s="368"/>
      <c r="AA78" s="762" t="s">
        <v>167</v>
      </c>
      <c r="AB78" s="354">
        <v>5</v>
      </c>
      <c r="AC78" s="763" t="s">
        <v>168</v>
      </c>
      <c r="AD78" s="391">
        <f>ROUND(ROUND(ROUND(ROUND(H8*P$44,0)*T68,0)*W75,0)*Z77,0)-AB78</f>
        <v>145</v>
      </c>
      <c r="AE78" s="253"/>
    </row>
    <row r="79" spans="1:31" ht="17.100000000000001" customHeight="1">
      <c r="A79" s="243">
        <v>61</v>
      </c>
      <c r="B79" s="243" t="s">
        <v>9629</v>
      </c>
      <c r="C79" s="870" t="s">
        <v>9630</v>
      </c>
      <c r="D79" s="792"/>
      <c r="E79" s="792"/>
      <c r="F79" s="794"/>
      <c r="G79" s="528"/>
      <c r="H79" s="528"/>
      <c r="I79" s="794"/>
      <c r="J79" s="1622" t="s">
        <v>5845</v>
      </c>
      <c r="K79" s="800"/>
      <c r="L79" s="877"/>
      <c r="M79" s="1606" t="s">
        <v>9631</v>
      </c>
      <c r="N79" s="1687" t="s">
        <v>9632</v>
      </c>
      <c r="O79" s="524"/>
      <c r="P79" s="524"/>
      <c r="Q79" s="523"/>
      <c r="R79" s="524"/>
      <c r="S79" s="524"/>
      <c r="T79" s="524"/>
      <c r="U79" s="777"/>
      <c r="V79" s="529"/>
      <c r="W79" s="517"/>
      <c r="X79" s="516"/>
      <c r="Y79" s="524"/>
      <c r="Z79" s="642"/>
      <c r="AA79" s="247"/>
      <c r="AB79" s="247"/>
      <c r="AC79" s="247"/>
      <c r="AD79" s="391">
        <f>ROUND(ROUND(H8+K80,0)*P$80,0)</f>
        <v>587</v>
      </c>
      <c r="AE79" s="253"/>
    </row>
    <row r="80" spans="1:31" ht="17.100000000000001" customHeight="1">
      <c r="A80" s="243">
        <v>61</v>
      </c>
      <c r="B80" s="243" t="s">
        <v>9633</v>
      </c>
      <c r="C80" s="870" t="s">
        <v>9634</v>
      </c>
      <c r="D80" s="793"/>
      <c r="E80" s="793"/>
      <c r="F80" s="522"/>
      <c r="G80" s="521"/>
      <c r="H80" s="521"/>
      <c r="I80" s="522"/>
      <c r="J80" s="1624"/>
      <c r="K80" s="643">
        <v>12</v>
      </c>
      <c r="L80" s="880" t="s">
        <v>16</v>
      </c>
      <c r="M80" s="1693"/>
      <c r="N80" s="1688"/>
      <c r="O80" s="643" t="s">
        <v>163</v>
      </c>
      <c r="P80" s="365">
        <v>0.7</v>
      </c>
      <c r="Q80" s="516"/>
      <c r="R80" s="517"/>
      <c r="S80" s="517"/>
      <c r="T80" s="517"/>
      <c r="U80" s="777"/>
      <c r="V80" s="529"/>
      <c r="W80" s="517"/>
      <c r="X80" s="516"/>
      <c r="Y80" s="517"/>
      <c r="Z80" s="526"/>
      <c r="AA80" s="762" t="s">
        <v>167</v>
      </c>
      <c r="AB80" s="354">
        <v>5</v>
      </c>
      <c r="AC80" s="763" t="s">
        <v>168</v>
      </c>
      <c r="AD80" s="391">
        <f>ROUND(ROUND(H8+K80,0)*P$80,0)-AB80</f>
        <v>582</v>
      </c>
      <c r="AE80" s="253"/>
    </row>
    <row r="81" spans="1:31" ht="17.100000000000001" customHeight="1">
      <c r="A81" s="243">
        <v>61</v>
      </c>
      <c r="B81" s="243" t="s">
        <v>9635</v>
      </c>
      <c r="C81" s="870" t="s">
        <v>9636</v>
      </c>
      <c r="D81" s="793"/>
      <c r="E81" s="793"/>
      <c r="F81" s="522"/>
      <c r="G81" s="521"/>
      <c r="H81" s="521"/>
      <c r="I81" s="522"/>
      <c r="J81" s="1624"/>
      <c r="K81" s="605"/>
      <c r="L81" s="518"/>
      <c r="M81" s="1693"/>
      <c r="N81" s="1688"/>
      <c r="O81" s="517"/>
      <c r="P81" s="518"/>
      <c r="Q81" s="516"/>
      <c r="R81" s="517"/>
      <c r="S81" s="517"/>
      <c r="T81" s="517"/>
      <c r="U81" s="777"/>
      <c r="V81" s="529"/>
      <c r="W81" s="518"/>
      <c r="X81" s="1684" t="s">
        <v>4700</v>
      </c>
      <c r="Y81" s="362" t="s">
        <v>163</v>
      </c>
      <c r="Z81" s="395">
        <v>0.85</v>
      </c>
      <c r="AA81" s="355"/>
      <c r="AB81" s="247"/>
      <c r="AC81" s="247"/>
      <c r="AD81" s="391">
        <f>ROUND(ROUND(ROUND(H8+K80,0)*P$80,0)*Z81,0)</f>
        <v>499</v>
      </c>
      <c r="AE81" s="253"/>
    </row>
    <row r="82" spans="1:31" ht="17.100000000000001" customHeight="1">
      <c r="A82" s="243">
        <v>61</v>
      </c>
      <c r="B82" s="243" t="s">
        <v>9637</v>
      </c>
      <c r="C82" s="870" t="s">
        <v>9638</v>
      </c>
      <c r="D82" s="793"/>
      <c r="E82" s="793"/>
      <c r="F82" s="794"/>
      <c r="G82" s="528"/>
      <c r="H82" s="528"/>
      <c r="I82" s="794"/>
      <c r="J82" s="1624"/>
      <c r="K82" s="605"/>
      <c r="L82" s="518"/>
      <c r="M82" s="1693"/>
      <c r="N82" s="1688"/>
      <c r="O82" s="517"/>
      <c r="P82" s="518"/>
      <c r="Q82" s="516"/>
      <c r="R82" s="517"/>
      <c r="S82" s="517"/>
      <c r="T82" s="517"/>
      <c r="U82" s="778"/>
      <c r="V82" s="539"/>
      <c r="W82" s="526"/>
      <c r="X82" s="1651"/>
      <c r="Y82" s="512"/>
      <c r="Z82" s="368"/>
      <c r="AA82" s="762" t="s">
        <v>167</v>
      </c>
      <c r="AB82" s="354">
        <v>5</v>
      </c>
      <c r="AC82" s="763" t="s">
        <v>168</v>
      </c>
      <c r="AD82" s="391">
        <f>ROUND(ROUND(ROUND(H8+K80,0)*P$80,0)*Z81,0)-AB82</f>
        <v>494</v>
      </c>
      <c r="AE82" s="253"/>
    </row>
    <row r="83" spans="1:31" ht="17.100000000000001" customHeight="1">
      <c r="A83" s="243">
        <v>61</v>
      </c>
      <c r="B83" s="243" t="s">
        <v>9639</v>
      </c>
      <c r="C83" s="870" t="s">
        <v>9640</v>
      </c>
      <c r="D83" s="793"/>
      <c r="E83" s="793"/>
      <c r="F83" s="794"/>
      <c r="G83" s="528"/>
      <c r="H83" s="528"/>
      <c r="I83" s="794"/>
      <c r="J83" s="604"/>
      <c r="K83" s="605"/>
      <c r="L83" s="518"/>
      <c r="M83" s="1693"/>
      <c r="N83" s="517"/>
      <c r="O83" s="517"/>
      <c r="P83" s="518"/>
      <c r="Q83" s="516"/>
      <c r="R83" s="517"/>
      <c r="S83" s="517"/>
      <c r="T83" s="517"/>
      <c r="U83" s="1580" t="s">
        <v>4703</v>
      </c>
      <c r="V83" s="362" t="s">
        <v>163</v>
      </c>
      <c r="W83" s="356">
        <v>0.7</v>
      </c>
      <c r="X83" s="523"/>
      <c r="Y83" s="524"/>
      <c r="Z83" s="642"/>
      <c r="AA83" s="247"/>
      <c r="AB83" s="247"/>
      <c r="AC83" s="247"/>
      <c r="AD83" s="391">
        <f>ROUND(ROUND(ROUND(H8+K80,0)*P$80,0)*W83,0)</f>
        <v>411</v>
      </c>
      <c r="AE83" s="253"/>
    </row>
    <row r="84" spans="1:31" ht="17.100000000000001" customHeight="1">
      <c r="A84" s="243">
        <v>61</v>
      </c>
      <c r="B84" s="243" t="s">
        <v>9641</v>
      </c>
      <c r="C84" s="870" t="s">
        <v>9642</v>
      </c>
      <c r="D84" s="793"/>
      <c r="E84" s="793"/>
      <c r="F84" s="794"/>
      <c r="G84" s="528"/>
      <c r="H84" s="517"/>
      <c r="I84" s="538"/>
      <c r="J84" s="604"/>
      <c r="K84" s="605"/>
      <c r="L84" s="518"/>
      <c r="M84" s="1693"/>
      <c r="N84" s="517"/>
      <c r="O84" s="517"/>
      <c r="P84" s="518"/>
      <c r="Q84" s="516"/>
      <c r="R84" s="517"/>
      <c r="S84" s="517"/>
      <c r="T84" s="517"/>
      <c r="U84" s="1620"/>
      <c r="V84" s="643"/>
      <c r="W84" s="365"/>
      <c r="X84" s="319"/>
      <c r="Y84" s="288"/>
      <c r="Z84" s="526"/>
      <c r="AA84" s="762" t="s">
        <v>167</v>
      </c>
      <c r="AB84" s="354">
        <v>5</v>
      </c>
      <c r="AC84" s="763" t="s">
        <v>168</v>
      </c>
      <c r="AD84" s="391">
        <f>ROUND(ROUND(ROUND(H8+K80,0)*P$80,0)*W83,0)-AB84</f>
        <v>406</v>
      </c>
      <c r="AE84" s="253"/>
    </row>
    <row r="85" spans="1:31" ht="17.100000000000001" customHeight="1">
      <c r="A85" s="243">
        <v>61</v>
      </c>
      <c r="B85" s="243" t="s">
        <v>9643</v>
      </c>
      <c r="C85" s="870" t="s">
        <v>9644</v>
      </c>
      <c r="D85" s="792"/>
      <c r="E85" s="793"/>
      <c r="F85" s="795"/>
      <c r="G85" s="796"/>
      <c r="H85" s="517"/>
      <c r="I85" s="538"/>
      <c r="J85" s="604"/>
      <c r="K85" s="605"/>
      <c r="L85" s="518"/>
      <c r="M85" s="1693"/>
      <c r="N85" s="517"/>
      <c r="O85" s="517"/>
      <c r="P85" s="518"/>
      <c r="Q85" s="516"/>
      <c r="R85" s="517"/>
      <c r="S85" s="517"/>
      <c r="T85" s="517"/>
      <c r="U85" s="1620"/>
      <c r="V85" s="779"/>
      <c r="W85" s="780"/>
      <c r="X85" s="1684" t="s">
        <v>4700</v>
      </c>
      <c r="Y85" s="362" t="s">
        <v>163</v>
      </c>
      <c r="Z85" s="395">
        <v>0.85</v>
      </c>
      <c r="AA85" s="355"/>
      <c r="AB85" s="247"/>
      <c r="AC85" s="247"/>
      <c r="AD85" s="391">
        <f>ROUND(ROUND(ROUND(ROUND(H8+K80,0)*P$80,0)*W83,0)*Z85,0)</f>
        <v>349</v>
      </c>
      <c r="AE85" s="253"/>
    </row>
    <row r="86" spans="1:31" ht="17.100000000000001" customHeight="1">
      <c r="A86" s="243">
        <v>61</v>
      </c>
      <c r="B86" s="243" t="s">
        <v>9645</v>
      </c>
      <c r="C86" s="870" t="s">
        <v>9646</v>
      </c>
      <c r="D86" s="792"/>
      <c r="E86" s="793"/>
      <c r="F86" s="795"/>
      <c r="G86" s="796"/>
      <c r="H86" s="517"/>
      <c r="I86" s="538"/>
      <c r="J86" s="604"/>
      <c r="K86" s="605"/>
      <c r="L86" s="518"/>
      <c r="M86" s="1693"/>
      <c r="N86" s="517"/>
      <c r="O86" s="517"/>
      <c r="P86" s="518"/>
      <c r="Q86" s="516"/>
      <c r="R86" s="517"/>
      <c r="S86" s="517"/>
      <c r="T86" s="517"/>
      <c r="U86" s="781"/>
      <c r="V86" s="537"/>
      <c r="W86" s="783"/>
      <c r="X86" s="1651"/>
      <c r="Y86" s="512"/>
      <c r="Z86" s="368"/>
      <c r="AA86" s="762" t="s">
        <v>167</v>
      </c>
      <c r="AB86" s="354">
        <v>5</v>
      </c>
      <c r="AC86" s="763" t="s">
        <v>168</v>
      </c>
      <c r="AD86" s="391">
        <f>ROUND(ROUND(ROUND(ROUND(H8+K80,0)*P$80,0)*W83,0)*Z85,0)-AB86</f>
        <v>344</v>
      </c>
      <c r="AE86" s="253"/>
    </row>
    <row r="87" spans="1:31" ht="17.100000000000001" customHeight="1">
      <c r="A87" s="243">
        <v>61</v>
      </c>
      <c r="B87" s="243" t="s">
        <v>9647</v>
      </c>
      <c r="C87" s="870" t="s">
        <v>9648</v>
      </c>
      <c r="D87" s="792"/>
      <c r="E87" s="793"/>
      <c r="F87" s="795"/>
      <c r="G87" s="796"/>
      <c r="H87" s="517"/>
      <c r="I87" s="538"/>
      <c r="J87" s="604"/>
      <c r="K87" s="605"/>
      <c r="L87" s="518"/>
      <c r="M87" s="1693"/>
      <c r="N87" s="517"/>
      <c r="O87" s="517"/>
      <c r="P87" s="518"/>
      <c r="Q87" s="516"/>
      <c r="R87" s="517"/>
      <c r="S87" s="517"/>
      <c r="T87" s="518"/>
      <c r="U87" s="1580" t="s">
        <v>4708</v>
      </c>
      <c r="V87" s="643" t="s">
        <v>163</v>
      </c>
      <c r="W87" s="365">
        <v>0.85</v>
      </c>
      <c r="X87" s="523"/>
      <c r="Y87" s="524"/>
      <c r="Z87" s="642"/>
      <c r="AA87" s="247"/>
      <c r="AB87" s="247"/>
      <c r="AC87" s="247"/>
      <c r="AD87" s="391">
        <f>ROUND(ROUND(ROUND(H8+K80,0)*P$80,0)*W87,0)</f>
        <v>499</v>
      </c>
      <c r="AE87" s="253"/>
    </row>
    <row r="88" spans="1:31" ht="17.100000000000001" customHeight="1">
      <c r="A88" s="243">
        <v>61</v>
      </c>
      <c r="B88" s="243" t="s">
        <v>9649</v>
      </c>
      <c r="C88" s="870" t="s">
        <v>9650</v>
      </c>
      <c r="D88" s="792"/>
      <c r="E88" s="793"/>
      <c r="F88" s="795"/>
      <c r="G88" s="796"/>
      <c r="H88" s="517"/>
      <c r="I88" s="538"/>
      <c r="J88" s="604"/>
      <c r="K88" s="605"/>
      <c r="L88" s="518"/>
      <c r="M88" s="799"/>
      <c r="N88" s="517"/>
      <c r="O88" s="517"/>
      <c r="P88" s="518"/>
      <c r="Q88" s="516"/>
      <c r="R88" s="517"/>
      <c r="S88" s="517"/>
      <c r="T88" s="517"/>
      <c r="U88" s="1620"/>
      <c r="V88" s="643"/>
      <c r="W88" s="365"/>
      <c r="X88" s="319"/>
      <c r="Y88" s="288"/>
      <c r="Z88" s="526"/>
      <c r="AA88" s="762" t="s">
        <v>167</v>
      </c>
      <c r="AB88" s="354">
        <v>5</v>
      </c>
      <c r="AC88" s="763" t="s">
        <v>168</v>
      </c>
      <c r="AD88" s="391">
        <f>ROUND(ROUND(ROUND(H8+K80,0)*P$80,0)*W87,0)-AB88</f>
        <v>494</v>
      </c>
      <c r="AE88" s="253"/>
    </row>
    <row r="89" spans="1:31" ht="17.100000000000001" customHeight="1">
      <c r="A89" s="243">
        <v>61</v>
      </c>
      <c r="B89" s="243" t="s">
        <v>9651</v>
      </c>
      <c r="C89" s="870" t="s">
        <v>9652</v>
      </c>
      <c r="D89" s="792"/>
      <c r="E89" s="793"/>
      <c r="F89" s="794"/>
      <c r="G89" s="528"/>
      <c r="H89" s="528"/>
      <c r="I89" s="794"/>
      <c r="J89" s="604"/>
      <c r="K89" s="605"/>
      <c r="L89" s="518"/>
      <c r="M89" s="799"/>
      <c r="N89" s="517"/>
      <c r="O89" s="517"/>
      <c r="P89" s="518"/>
      <c r="Q89" s="516"/>
      <c r="R89" s="517"/>
      <c r="S89" s="517"/>
      <c r="T89" s="517"/>
      <c r="U89" s="1620"/>
      <c r="V89" s="779"/>
      <c r="W89" s="780"/>
      <c r="X89" s="1684" t="s">
        <v>4700</v>
      </c>
      <c r="Y89" s="362" t="s">
        <v>163</v>
      </c>
      <c r="Z89" s="395">
        <v>0.85</v>
      </c>
      <c r="AA89" s="355"/>
      <c r="AB89" s="247"/>
      <c r="AC89" s="247"/>
      <c r="AD89" s="391">
        <f>ROUND(ROUND(ROUND(ROUND(H8+K80,0)*P$80,0)*W87,0)*Z89,0)</f>
        <v>424</v>
      </c>
      <c r="AE89" s="253"/>
    </row>
    <row r="90" spans="1:31" ht="17.100000000000001" customHeight="1">
      <c r="A90" s="243">
        <v>61</v>
      </c>
      <c r="B90" s="243" t="s">
        <v>9653</v>
      </c>
      <c r="C90" s="870" t="s">
        <v>9654</v>
      </c>
      <c r="D90" s="792"/>
      <c r="E90" s="793"/>
      <c r="F90" s="794"/>
      <c r="G90" s="528"/>
      <c r="H90" s="528"/>
      <c r="I90" s="794"/>
      <c r="J90" s="604"/>
      <c r="K90" s="605"/>
      <c r="L90" s="518"/>
      <c r="M90" s="799"/>
      <c r="N90" s="517"/>
      <c r="O90" s="517"/>
      <c r="P90" s="518"/>
      <c r="Q90" s="319"/>
      <c r="R90" s="288"/>
      <c r="S90" s="288"/>
      <c r="T90" s="288"/>
      <c r="U90" s="1642"/>
      <c r="V90" s="537"/>
      <c r="W90" s="783"/>
      <c r="X90" s="1651"/>
      <c r="Y90" s="512"/>
      <c r="Z90" s="368"/>
      <c r="AA90" s="762" t="s">
        <v>167</v>
      </c>
      <c r="AB90" s="354">
        <v>5</v>
      </c>
      <c r="AC90" s="763" t="s">
        <v>168</v>
      </c>
      <c r="AD90" s="391">
        <f>ROUND(ROUND(ROUND(ROUND(H8+K80,0)*P$80,0)*W87,0)*Z89,0)-AB90</f>
        <v>419</v>
      </c>
      <c r="AE90" s="253"/>
    </row>
    <row r="91" spans="1:31" ht="17.100000000000001" customHeight="1">
      <c r="A91" s="243">
        <v>61</v>
      </c>
      <c r="B91" s="243" t="s">
        <v>9655</v>
      </c>
      <c r="C91" s="870" t="s">
        <v>9656</v>
      </c>
      <c r="D91" s="792"/>
      <c r="E91" s="792"/>
      <c r="F91" s="794"/>
      <c r="G91" s="528"/>
      <c r="H91" s="528"/>
      <c r="I91" s="794"/>
      <c r="J91" s="604"/>
      <c r="K91" s="605"/>
      <c r="L91" s="518"/>
      <c r="M91" s="799"/>
      <c r="N91" s="517"/>
      <c r="O91" s="517"/>
      <c r="P91" s="518"/>
      <c r="Q91" s="1536" t="s">
        <v>4713</v>
      </c>
      <c r="R91" s="1580" t="s">
        <v>162</v>
      </c>
      <c r="S91" s="775"/>
      <c r="T91" s="775"/>
      <c r="U91" s="359"/>
      <c r="V91" s="360"/>
      <c r="W91" s="361"/>
      <c r="X91" s="523"/>
      <c r="Y91" s="524"/>
      <c r="Z91" s="642"/>
      <c r="AA91" s="247"/>
      <c r="AB91" s="247"/>
      <c r="AC91" s="247"/>
      <c r="AD91" s="391">
        <f>ROUND(ROUND(ROUND(H8+K80,0)*P$80,0)*T92,0)</f>
        <v>411</v>
      </c>
      <c r="AE91" s="253"/>
    </row>
    <row r="92" spans="1:31" ht="17.100000000000001" customHeight="1">
      <c r="A92" s="243">
        <v>61</v>
      </c>
      <c r="B92" s="243" t="s">
        <v>9657</v>
      </c>
      <c r="C92" s="870" t="s">
        <v>9658</v>
      </c>
      <c r="D92" s="792"/>
      <c r="E92" s="792"/>
      <c r="F92" s="794"/>
      <c r="G92" s="528"/>
      <c r="H92" s="528"/>
      <c r="I92" s="794"/>
      <c r="J92" s="604"/>
      <c r="K92" s="605"/>
      <c r="L92" s="518"/>
      <c r="M92" s="799"/>
      <c r="N92" s="517"/>
      <c r="O92" s="517"/>
      <c r="P92" s="518"/>
      <c r="Q92" s="1648"/>
      <c r="R92" s="1620"/>
      <c r="S92" s="643" t="s">
        <v>163</v>
      </c>
      <c r="T92" s="365">
        <v>0.7</v>
      </c>
      <c r="U92" s="777"/>
      <c r="V92" s="639"/>
      <c r="W92" s="529"/>
      <c r="X92" s="516"/>
      <c r="Y92" s="517"/>
      <c r="Z92" s="526"/>
      <c r="AA92" s="762" t="s">
        <v>167</v>
      </c>
      <c r="AB92" s="354">
        <v>5</v>
      </c>
      <c r="AC92" s="763" t="s">
        <v>168</v>
      </c>
      <c r="AD92" s="391">
        <f>ROUND(ROUND(ROUND(H8+K80,0)*P$80,0)*T92,0)-AB92</f>
        <v>406</v>
      </c>
      <c r="AE92" s="253"/>
    </row>
    <row r="93" spans="1:31" ht="17.100000000000001" customHeight="1">
      <c r="A93" s="243">
        <v>61</v>
      </c>
      <c r="B93" s="243" t="s">
        <v>9659</v>
      </c>
      <c r="C93" s="870" t="s">
        <v>9660</v>
      </c>
      <c r="D93" s="792"/>
      <c r="E93" s="792"/>
      <c r="F93" s="794"/>
      <c r="G93" s="528"/>
      <c r="H93" s="528"/>
      <c r="I93" s="794"/>
      <c r="J93" s="604"/>
      <c r="K93" s="605"/>
      <c r="L93" s="518"/>
      <c r="M93" s="799"/>
      <c r="N93" s="517"/>
      <c r="O93" s="517"/>
      <c r="P93" s="518"/>
      <c r="Q93" s="1648"/>
      <c r="R93" s="1620"/>
      <c r="S93" s="530"/>
      <c r="T93" s="530"/>
      <c r="U93" s="777"/>
      <c r="V93" s="639"/>
      <c r="W93" s="529"/>
      <c r="X93" s="1684" t="s">
        <v>4700</v>
      </c>
      <c r="Y93" s="362" t="s">
        <v>163</v>
      </c>
      <c r="Z93" s="395">
        <v>0.85</v>
      </c>
      <c r="AA93" s="355"/>
      <c r="AB93" s="247"/>
      <c r="AC93" s="247"/>
      <c r="AD93" s="391">
        <f>ROUND(ROUND(ROUND(ROUND(H8+K80,0)*P$80,0)*T92,0)*Z93,0)</f>
        <v>349</v>
      </c>
      <c r="AE93" s="253"/>
    </row>
    <row r="94" spans="1:31" ht="17.100000000000001" customHeight="1">
      <c r="A94" s="243">
        <v>61</v>
      </c>
      <c r="B94" s="243" t="s">
        <v>9661</v>
      </c>
      <c r="C94" s="870" t="s">
        <v>9662</v>
      </c>
      <c r="D94" s="792"/>
      <c r="E94" s="792"/>
      <c r="F94" s="794"/>
      <c r="G94" s="528"/>
      <c r="H94" s="528"/>
      <c r="I94" s="794"/>
      <c r="J94" s="604"/>
      <c r="K94" s="605"/>
      <c r="L94" s="518"/>
      <c r="M94" s="799"/>
      <c r="N94" s="517"/>
      <c r="O94" s="517"/>
      <c r="P94" s="518"/>
      <c r="Q94" s="1648"/>
      <c r="R94" s="1620"/>
      <c r="S94" s="643"/>
      <c r="T94" s="643"/>
      <c r="U94" s="778"/>
      <c r="V94" s="525"/>
      <c r="W94" s="539"/>
      <c r="X94" s="1651"/>
      <c r="Y94" s="512"/>
      <c r="Z94" s="368"/>
      <c r="AA94" s="762" t="s">
        <v>167</v>
      </c>
      <c r="AB94" s="354">
        <v>5</v>
      </c>
      <c r="AC94" s="763" t="s">
        <v>168</v>
      </c>
      <c r="AD94" s="391">
        <f>ROUND(ROUND(ROUND(ROUND(H8+K80,0)*P$80,0)*T92,0)*Z93,0)-AB94</f>
        <v>344</v>
      </c>
      <c r="AE94" s="253"/>
    </row>
    <row r="95" spans="1:31" ht="17.100000000000001" customHeight="1">
      <c r="A95" s="243">
        <v>61</v>
      </c>
      <c r="B95" s="243" t="s">
        <v>9663</v>
      </c>
      <c r="C95" s="870" t="s">
        <v>9664</v>
      </c>
      <c r="D95" s="792"/>
      <c r="E95" s="792"/>
      <c r="F95" s="794"/>
      <c r="G95" s="528"/>
      <c r="H95" s="528"/>
      <c r="I95" s="794"/>
      <c r="J95" s="604"/>
      <c r="K95" s="605"/>
      <c r="L95" s="518"/>
      <c r="M95" s="799"/>
      <c r="N95" s="517"/>
      <c r="O95" s="517"/>
      <c r="P95" s="518"/>
      <c r="Q95" s="798"/>
      <c r="R95" s="530"/>
      <c r="S95" s="530"/>
      <c r="T95" s="530"/>
      <c r="U95" s="1580" t="s">
        <v>4703</v>
      </c>
      <c r="V95" s="362" t="s">
        <v>163</v>
      </c>
      <c r="W95" s="356">
        <v>0.7</v>
      </c>
      <c r="X95" s="523"/>
      <c r="Y95" s="524"/>
      <c r="Z95" s="642"/>
      <c r="AA95" s="247"/>
      <c r="AB95" s="247"/>
      <c r="AC95" s="247"/>
      <c r="AD95" s="391">
        <f>ROUND(ROUND(ROUND(ROUND(H8+K80,0)*P$80,0)*T92,0)*W95,0)</f>
        <v>288</v>
      </c>
      <c r="AE95" s="253"/>
    </row>
    <row r="96" spans="1:31" ht="17.100000000000001" customHeight="1">
      <c r="A96" s="243">
        <v>61</v>
      </c>
      <c r="B96" s="243" t="s">
        <v>9665</v>
      </c>
      <c r="C96" s="870" t="s">
        <v>9666</v>
      </c>
      <c r="D96" s="792"/>
      <c r="E96" s="792"/>
      <c r="F96" s="794"/>
      <c r="G96" s="528"/>
      <c r="H96" s="528"/>
      <c r="I96" s="794"/>
      <c r="J96" s="604"/>
      <c r="K96" s="605"/>
      <c r="L96" s="518"/>
      <c r="M96" s="799"/>
      <c r="N96" s="517"/>
      <c r="O96" s="517"/>
      <c r="P96" s="518"/>
      <c r="Q96" s="798"/>
      <c r="R96" s="530"/>
      <c r="S96" s="530"/>
      <c r="T96" s="530"/>
      <c r="U96" s="1620"/>
      <c r="V96" s="643"/>
      <c r="W96" s="365"/>
      <c r="X96" s="319"/>
      <c r="Y96" s="288"/>
      <c r="Z96" s="526"/>
      <c r="AA96" s="762" t="s">
        <v>167</v>
      </c>
      <c r="AB96" s="354">
        <v>5</v>
      </c>
      <c r="AC96" s="763" t="s">
        <v>168</v>
      </c>
      <c r="AD96" s="391">
        <f>ROUND(ROUND(ROUND(ROUND(H8+K80,0)*P$80,0)*T92,0)*W95,0)-AB96</f>
        <v>283</v>
      </c>
      <c r="AE96" s="253"/>
    </row>
    <row r="97" spans="1:31" ht="17.100000000000001" customHeight="1">
      <c r="A97" s="243">
        <v>61</v>
      </c>
      <c r="B97" s="243" t="s">
        <v>9667</v>
      </c>
      <c r="C97" s="870" t="s">
        <v>9668</v>
      </c>
      <c r="D97" s="792"/>
      <c r="E97" s="792"/>
      <c r="F97" s="794"/>
      <c r="G97" s="528"/>
      <c r="H97" s="528"/>
      <c r="I97" s="794"/>
      <c r="J97" s="604"/>
      <c r="K97" s="605"/>
      <c r="L97" s="518"/>
      <c r="M97" s="799"/>
      <c r="N97" s="517"/>
      <c r="O97" s="517"/>
      <c r="P97" s="518"/>
      <c r="Q97" s="799"/>
      <c r="R97" s="643"/>
      <c r="S97" s="1644"/>
      <c r="T97" s="1652"/>
      <c r="U97" s="1620"/>
      <c r="V97" s="779"/>
      <c r="W97" s="780"/>
      <c r="X97" s="1684" t="s">
        <v>4700</v>
      </c>
      <c r="Y97" s="362" t="s">
        <v>163</v>
      </c>
      <c r="Z97" s="395">
        <v>0.85</v>
      </c>
      <c r="AA97" s="355"/>
      <c r="AB97" s="247"/>
      <c r="AC97" s="247"/>
      <c r="AD97" s="391">
        <f>ROUND(ROUND(ROUND(ROUND(ROUND(H8+K80,0)*P$80,0)*T92,0)*W95,0)*Z97,0)</f>
        <v>245</v>
      </c>
      <c r="AE97" s="253"/>
    </row>
    <row r="98" spans="1:31" ht="17.100000000000001" customHeight="1">
      <c r="A98" s="243">
        <v>61</v>
      </c>
      <c r="B98" s="243" t="s">
        <v>9669</v>
      </c>
      <c r="C98" s="870" t="s">
        <v>9670</v>
      </c>
      <c r="D98" s="792"/>
      <c r="E98" s="792"/>
      <c r="F98" s="794"/>
      <c r="G98" s="528"/>
      <c r="H98" s="528"/>
      <c r="I98" s="794"/>
      <c r="J98" s="604"/>
      <c r="K98" s="605"/>
      <c r="L98" s="518"/>
      <c r="M98" s="799"/>
      <c r="N98" s="517"/>
      <c r="O98" s="517"/>
      <c r="P98" s="518"/>
      <c r="Q98" s="799"/>
      <c r="R98" s="643"/>
      <c r="S98" s="643"/>
      <c r="T98" s="643"/>
      <c r="U98" s="781"/>
      <c r="V98" s="537"/>
      <c r="W98" s="783"/>
      <c r="X98" s="1651"/>
      <c r="Y98" s="512"/>
      <c r="Z98" s="368"/>
      <c r="AA98" s="762" t="s">
        <v>167</v>
      </c>
      <c r="AB98" s="354">
        <v>5</v>
      </c>
      <c r="AC98" s="763" t="s">
        <v>168</v>
      </c>
      <c r="AD98" s="391">
        <f>ROUND(ROUND(ROUND(ROUND(ROUND(H8+K80,0)*P$80,0)*T92,0)*W95,0)*Z97,0)-AB98</f>
        <v>240</v>
      </c>
      <c r="AE98" s="253"/>
    </row>
    <row r="99" spans="1:31" ht="17.100000000000001" customHeight="1">
      <c r="A99" s="243">
        <v>61</v>
      </c>
      <c r="B99" s="243" t="s">
        <v>9671</v>
      </c>
      <c r="C99" s="870" t="s">
        <v>9672</v>
      </c>
      <c r="D99" s="792"/>
      <c r="E99" s="792"/>
      <c r="F99" s="794"/>
      <c r="G99" s="528"/>
      <c r="H99" s="528"/>
      <c r="I99" s="794"/>
      <c r="J99" s="604"/>
      <c r="K99" s="605"/>
      <c r="L99" s="518"/>
      <c r="M99" s="799"/>
      <c r="N99" s="517"/>
      <c r="O99" s="517"/>
      <c r="P99" s="518"/>
      <c r="Q99" s="798"/>
      <c r="R99" s="643"/>
      <c r="S99" s="1646"/>
      <c r="T99" s="1649"/>
      <c r="U99" s="1580" t="s">
        <v>4708</v>
      </c>
      <c r="V99" s="643" t="s">
        <v>163</v>
      </c>
      <c r="W99" s="365">
        <v>0.85</v>
      </c>
      <c r="X99" s="523"/>
      <c r="Y99" s="524"/>
      <c r="Z99" s="642"/>
      <c r="AA99" s="247"/>
      <c r="AB99" s="247"/>
      <c r="AC99" s="247"/>
      <c r="AD99" s="391">
        <f>ROUND(ROUND(ROUND(ROUND(H8+K80,0)*P$80,0)*T92,0)*W99,0)</f>
        <v>349</v>
      </c>
      <c r="AE99" s="253"/>
    </row>
    <row r="100" spans="1:31" ht="17.100000000000001" customHeight="1">
      <c r="A100" s="243">
        <v>61</v>
      </c>
      <c r="B100" s="243" t="s">
        <v>9673</v>
      </c>
      <c r="C100" s="870" t="s">
        <v>9674</v>
      </c>
      <c r="D100" s="792"/>
      <c r="E100" s="792"/>
      <c r="F100" s="794"/>
      <c r="G100" s="528"/>
      <c r="H100" s="528"/>
      <c r="I100" s="794"/>
      <c r="J100" s="604"/>
      <c r="K100" s="605"/>
      <c r="L100" s="518"/>
      <c r="M100" s="799"/>
      <c r="N100" s="517"/>
      <c r="O100" s="517"/>
      <c r="P100" s="518"/>
      <c r="Q100" s="798"/>
      <c r="R100" s="643"/>
      <c r="S100" s="365"/>
      <c r="T100" s="365"/>
      <c r="U100" s="1620"/>
      <c r="V100" s="643"/>
      <c r="W100" s="365"/>
      <c r="X100" s="319"/>
      <c r="Y100" s="288"/>
      <c r="Z100" s="526"/>
      <c r="AA100" s="762" t="s">
        <v>167</v>
      </c>
      <c r="AB100" s="354">
        <v>5</v>
      </c>
      <c r="AC100" s="763" t="s">
        <v>168</v>
      </c>
      <c r="AD100" s="391">
        <f>ROUND(ROUND(ROUND(ROUND(H8+K80,0)*P$80,0)*T92,0)*W99,0)-AB100</f>
        <v>344</v>
      </c>
      <c r="AE100" s="253"/>
    </row>
    <row r="101" spans="1:31" ht="17.100000000000001" customHeight="1">
      <c r="A101" s="243">
        <v>61</v>
      </c>
      <c r="B101" s="243" t="s">
        <v>9675</v>
      </c>
      <c r="C101" s="870" t="s">
        <v>9676</v>
      </c>
      <c r="D101" s="792"/>
      <c r="E101" s="792"/>
      <c r="F101" s="794"/>
      <c r="G101" s="528"/>
      <c r="H101" s="528"/>
      <c r="I101" s="794"/>
      <c r="J101" s="604"/>
      <c r="K101" s="605"/>
      <c r="L101" s="518"/>
      <c r="M101" s="799"/>
      <c r="N101" s="517"/>
      <c r="O101" s="517"/>
      <c r="P101" s="518"/>
      <c r="Q101" s="799"/>
      <c r="R101" s="643"/>
      <c r="S101" s="365"/>
      <c r="T101" s="365"/>
      <c r="U101" s="1620"/>
      <c r="V101" s="779"/>
      <c r="W101" s="780"/>
      <c r="X101" s="1684" t="s">
        <v>4700</v>
      </c>
      <c r="Y101" s="362" t="s">
        <v>163</v>
      </c>
      <c r="Z101" s="395">
        <v>0.85</v>
      </c>
      <c r="AA101" s="355"/>
      <c r="AB101" s="247"/>
      <c r="AC101" s="247"/>
      <c r="AD101" s="391">
        <f>ROUND(ROUND(ROUND(ROUND(ROUND(H8+K80,0)*P$80,0)*T92,0)*W99,0)*Z101,0)</f>
        <v>297</v>
      </c>
      <c r="AE101" s="253"/>
    </row>
    <row r="102" spans="1:31" ht="17.100000000000001" customHeight="1">
      <c r="A102" s="243">
        <v>61</v>
      </c>
      <c r="B102" s="243" t="s">
        <v>9677</v>
      </c>
      <c r="C102" s="870" t="s">
        <v>9678</v>
      </c>
      <c r="D102" s="792"/>
      <c r="E102" s="792"/>
      <c r="F102" s="794"/>
      <c r="G102" s="528"/>
      <c r="H102" s="528"/>
      <c r="I102" s="794"/>
      <c r="J102" s="604"/>
      <c r="K102" s="605"/>
      <c r="L102" s="518"/>
      <c r="M102" s="799"/>
      <c r="N102" s="517"/>
      <c r="O102" s="517"/>
      <c r="P102" s="518"/>
      <c r="Q102" s="798"/>
      <c r="R102" s="643"/>
      <c r="S102" s="643"/>
      <c r="T102" s="643"/>
      <c r="U102" s="1642"/>
      <c r="V102" s="537"/>
      <c r="W102" s="783"/>
      <c r="X102" s="1651"/>
      <c r="Y102" s="512"/>
      <c r="Z102" s="368"/>
      <c r="AA102" s="762" t="s">
        <v>167</v>
      </c>
      <c r="AB102" s="354">
        <v>5</v>
      </c>
      <c r="AC102" s="763" t="s">
        <v>168</v>
      </c>
      <c r="AD102" s="391">
        <f>ROUND(ROUND(ROUND(ROUND(ROUND(H8+K80,0)*P$80,0)*T92,0)*W99,0)*Z101,0)-AB102</f>
        <v>292</v>
      </c>
      <c r="AE102" s="253"/>
    </row>
    <row r="103" spans="1:31" ht="17.100000000000001" customHeight="1">
      <c r="A103" s="243">
        <v>61</v>
      </c>
      <c r="B103" s="243" t="s">
        <v>9679</v>
      </c>
      <c r="C103" s="870" t="s">
        <v>9680</v>
      </c>
      <c r="D103" s="792"/>
      <c r="E103" s="792"/>
      <c r="F103" s="794"/>
      <c r="G103" s="528"/>
      <c r="H103" s="528"/>
      <c r="I103" s="794"/>
      <c r="J103" s="604"/>
      <c r="K103" s="605"/>
      <c r="L103" s="518"/>
      <c r="M103" s="799"/>
      <c r="N103" s="517"/>
      <c r="O103" s="517"/>
      <c r="P103" s="518"/>
      <c r="Q103" s="798"/>
      <c r="R103" s="1580" t="s">
        <v>165</v>
      </c>
      <c r="S103" s="775"/>
      <c r="T103" s="775"/>
      <c r="U103" s="359"/>
      <c r="V103" s="360"/>
      <c r="W103" s="361"/>
      <c r="X103" s="523"/>
      <c r="Y103" s="524"/>
      <c r="Z103" s="642"/>
      <c r="AA103" s="247"/>
      <c r="AB103" s="247"/>
      <c r="AC103" s="247"/>
      <c r="AD103" s="391">
        <f>ROUND(ROUND(ROUND(H8+K80,0)*P$80,0)*T104,0)</f>
        <v>294</v>
      </c>
      <c r="AE103" s="253"/>
    </row>
    <row r="104" spans="1:31" ht="17.100000000000001" customHeight="1">
      <c r="A104" s="243">
        <v>61</v>
      </c>
      <c r="B104" s="243" t="s">
        <v>9681</v>
      </c>
      <c r="C104" s="870" t="s">
        <v>9682</v>
      </c>
      <c r="D104" s="792"/>
      <c r="E104" s="792"/>
      <c r="F104" s="794"/>
      <c r="G104" s="528"/>
      <c r="H104" s="528"/>
      <c r="I104" s="794"/>
      <c r="J104" s="604"/>
      <c r="K104" s="605"/>
      <c r="L104" s="518"/>
      <c r="M104" s="799"/>
      <c r="N104" s="517"/>
      <c r="O104" s="517"/>
      <c r="P104" s="518"/>
      <c r="Q104" s="797"/>
      <c r="R104" s="1620"/>
      <c r="S104" s="643" t="s">
        <v>163</v>
      </c>
      <c r="T104" s="365">
        <v>0.5</v>
      </c>
      <c r="U104" s="777"/>
      <c r="V104" s="639"/>
      <c r="W104" s="529"/>
      <c r="X104" s="516"/>
      <c r="Y104" s="517"/>
      <c r="Z104" s="526"/>
      <c r="AA104" s="762" t="s">
        <v>167</v>
      </c>
      <c r="AB104" s="354">
        <v>5</v>
      </c>
      <c r="AC104" s="763" t="s">
        <v>168</v>
      </c>
      <c r="AD104" s="391">
        <f>ROUND(ROUND(ROUND(H8+K80,0)*P$80,0)*T104,0)-AB104</f>
        <v>289</v>
      </c>
      <c r="AE104" s="253"/>
    </row>
    <row r="105" spans="1:31" ht="17.100000000000001" customHeight="1">
      <c r="A105" s="243">
        <v>61</v>
      </c>
      <c r="B105" s="243" t="s">
        <v>9683</v>
      </c>
      <c r="C105" s="870" t="s">
        <v>9684</v>
      </c>
      <c r="D105" s="792"/>
      <c r="E105" s="792"/>
      <c r="F105" s="794"/>
      <c r="G105" s="528"/>
      <c r="H105" s="528"/>
      <c r="I105" s="794"/>
      <c r="J105" s="604"/>
      <c r="K105" s="605"/>
      <c r="L105" s="518"/>
      <c r="M105" s="799"/>
      <c r="N105" s="517"/>
      <c r="O105" s="517"/>
      <c r="P105" s="518"/>
      <c r="Q105" s="797"/>
      <c r="R105" s="1620"/>
      <c r="S105" s="530"/>
      <c r="T105" s="530"/>
      <c r="U105" s="777"/>
      <c r="V105" s="639"/>
      <c r="W105" s="529"/>
      <c r="X105" s="1684" t="s">
        <v>4700</v>
      </c>
      <c r="Y105" s="362" t="s">
        <v>163</v>
      </c>
      <c r="Z105" s="395">
        <v>0.85</v>
      </c>
      <c r="AA105" s="355"/>
      <c r="AB105" s="247"/>
      <c r="AC105" s="247"/>
      <c r="AD105" s="391">
        <f>ROUND(ROUND(ROUND(ROUND(H8+K80,0)*P$80,0)*T104,0)*Z105,0)</f>
        <v>250</v>
      </c>
      <c r="AE105" s="253"/>
    </row>
    <row r="106" spans="1:31" ht="17.100000000000001" customHeight="1">
      <c r="A106" s="243">
        <v>61</v>
      </c>
      <c r="B106" s="243" t="s">
        <v>9685</v>
      </c>
      <c r="C106" s="870" t="s">
        <v>9686</v>
      </c>
      <c r="D106" s="792"/>
      <c r="E106" s="792"/>
      <c r="F106" s="794"/>
      <c r="G106" s="528"/>
      <c r="H106" s="528"/>
      <c r="I106" s="794"/>
      <c r="J106" s="604"/>
      <c r="K106" s="605"/>
      <c r="L106" s="518"/>
      <c r="M106" s="799"/>
      <c r="N106" s="517"/>
      <c r="O106" s="517"/>
      <c r="P106" s="518"/>
      <c r="Q106" s="797"/>
      <c r="R106" s="1620"/>
      <c r="S106" s="643"/>
      <c r="T106" s="643"/>
      <c r="U106" s="778"/>
      <c r="V106" s="525"/>
      <c r="W106" s="539"/>
      <c r="X106" s="1651"/>
      <c r="Y106" s="512"/>
      <c r="Z106" s="368"/>
      <c r="AA106" s="762" t="s">
        <v>167</v>
      </c>
      <c r="AB106" s="354">
        <v>5</v>
      </c>
      <c r="AC106" s="763" t="s">
        <v>168</v>
      </c>
      <c r="AD106" s="391">
        <f>ROUND(ROUND(ROUND(ROUND(H8+K80,0)*P$80,0)*T104,0)*Z105,0)-AB106</f>
        <v>245</v>
      </c>
      <c r="AE106" s="253"/>
    </row>
    <row r="107" spans="1:31" ht="17.100000000000001" customHeight="1">
      <c r="A107" s="243">
        <v>61</v>
      </c>
      <c r="B107" s="243" t="s">
        <v>9687</v>
      </c>
      <c r="C107" s="870" t="s">
        <v>9688</v>
      </c>
      <c r="D107" s="792"/>
      <c r="E107" s="792"/>
      <c r="F107" s="794"/>
      <c r="G107" s="528"/>
      <c r="H107" s="528"/>
      <c r="I107" s="794"/>
      <c r="J107" s="604"/>
      <c r="K107" s="605"/>
      <c r="L107" s="518"/>
      <c r="M107" s="799"/>
      <c r="N107" s="517"/>
      <c r="O107" s="517"/>
      <c r="P107" s="518"/>
      <c r="Q107" s="798"/>
      <c r="R107" s="530"/>
      <c r="S107" s="530"/>
      <c r="T107" s="530"/>
      <c r="U107" s="1580" t="s">
        <v>4703</v>
      </c>
      <c r="V107" s="362" t="s">
        <v>163</v>
      </c>
      <c r="W107" s="356">
        <v>0.7</v>
      </c>
      <c r="X107" s="523"/>
      <c r="Y107" s="524"/>
      <c r="Z107" s="642"/>
      <c r="AA107" s="247"/>
      <c r="AB107" s="247"/>
      <c r="AC107" s="247"/>
      <c r="AD107" s="391">
        <f>ROUND(ROUND(ROUND(ROUND(H8+K80,0)*P$80,0)*T104,0)*W107,0)</f>
        <v>206</v>
      </c>
      <c r="AE107" s="253"/>
    </row>
    <row r="108" spans="1:31" ht="17.100000000000001" customHeight="1">
      <c r="A108" s="243">
        <v>61</v>
      </c>
      <c r="B108" s="243" t="s">
        <v>9689</v>
      </c>
      <c r="C108" s="870" t="s">
        <v>9690</v>
      </c>
      <c r="D108" s="792"/>
      <c r="E108" s="792"/>
      <c r="F108" s="794"/>
      <c r="G108" s="528"/>
      <c r="H108" s="528"/>
      <c r="I108" s="794"/>
      <c r="J108" s="604"/>
      <c r="K108" s="605"/>
      <c r="L108" s="518"/>
      <c r="M108" s="799"/>
      <c r="N108" s="517"/>
      <c r="O108" s="517"/>
      <c r="P108" s="518"/>
      <c r="Q108" s="798"/>
      <c r="R108" s="530"/>
      <c r="S108" s="530"/>
      <c r="T108" s="530"/>
      <c r="U108" s="1620"/>
      <c r="V108" s="643"/>
      <c r="W108" s="365"/>
      <c r="X108" s="319"/>
      <c r="Y108" s="288"/>
      <c r="Z108" s="526"/>
      <c r="AA108" s="762" t="s">
        <v>167</v>
      </c>
      <c r="AB108" s="354">
        <v>5</v>
      </c>
      <c r="AC108" s="763" t="s">
        <v>168</v>
      </c>
      <c r="AD108" s="391">
        <f>ROUND(ROUND(ROUND(ROUND(H8+K80,0)*P$80,0)*T104,0)*W107,0)-AB108</f>
        <v>201</v>
      </c>
      <c r="AE108" s="253"/>
    </row>
    <row r="109" spans="1:31" ht="17.100000000000001" customHeight="1">
      <c r="A109" s="243">
        <v>61</v>
      </c>
      <c r="B109" s="243" t="s">
        <v>9691</v>
      </c>
      <c r="C109" s="870" t="s">
        <v>9692</v>
      </c>
      <c r="D109" s="792"/>
      <c r="E109" s="792"/>
      <c r="F109" s="794"/>
      <c r="G109" s="528"/>
      <c r="H109" s="528"/>
      <c r="I109" s="794"/>
      <c r="J109" s="604"/>
      <c r="K109" s="605"/>
      <c r="L109" s="518"/>
      <c r="M109" s="799"/>
      <c r="N109" s="517"/>
      <c r="O109" s="517"/>
      <c r="P109" s="518"/>
      <c r="Q109" s="799"/>
      <c r="R109" s="643"/>
      <c r="S109" s="1644"/>
      <c r="T109" s="1652"/>
      <c r="U109" s="1620"/>
      <c r="V109" s="779"/>
      <c r="W109" s="780"/>
      <c r="X109" s="1684" t="s">
        <v>4700</v>
      </c>
      <c r="Y109" s="362" t="s">
        <v>163</v>
      </c>
      <c r="Z109" s="395">
        <v>0.85</v>
      </c>
      <c r="AA109" s="355"/>
      <c r="AB109" s="247"/>
      <c r="AC109" s="247"/>
      <c r="AD109" s="391">
        <f>ROUND(ROUND(ROUND(ROUND(ROUND(H8+K80,0)*P$80,0)*T104,0)*W107,0)*Z109,0)</f>
        <v>175</v>
      </c>
      <c r="AE109" s="253"/>
    </row>
    <row r="110" spans="1:31" ht="17.100000000000001" customHeight="1">
      <c r="A110" s="243">
        <v>61</v>
      </c>
      <c r="B110" s="243" t="s">
        <v>9693</v>
      </c>
      <c r="C110" s="870" t="s">
        <v>9694</v>
      </c>
      <c r="D110" s="792"/>
      <c r="E110" s="792"/>
      <c r="F110" s="794"/>
      <c r="G110" s="528"/>
      <c r="H110" s="528"/>
      <c r="I110" s="794"/>
      <c r="J110" s="604"/>
      <c r="K110" s="605"/>
      <c r="L110" s="518"/>
      <c r="M110" s="799"/>
      <c r="N110" s="517"/>
      <c r="O110" s="517"/>
      <c r="P110" s="518"/>
      <c r="Q110" s="799"/>
      <c r="R110" s="643"/>
      <c r="S110" s="643"/>
      <c r="T110" s="643"/>
      <c r="U110" s="781"/>
      <c r="V110" s="537"/>
      <c r="W110" s="783"/>
      <c r="X110" s="1651"/>
      <c r="Y110" s="512"/>
      <c r="Z110" s="368"/>
      <c r="AA110" s="762" t="s">
        <v>167</v>
      </c>
      <c r="AB110" s="354">
        <v>5</v>
      </c>
      <c r="AC110" s="763" t="s">
        <v>168</v>
      </c>
      <c r="AD110" s="391">
        <f>ROUND(ROUND(ROUND(ROUND(ROUND(H8+K80,0)*P$80,0)*T104,0)*W107,0)*Z109,0)-AB110</f>
        <v>170</v>
      </c>
      <c r="AE110" s="253"/>
    </row>
    <row r="111" spans="1:31" ht="17.100000000000001" customHeight="1">
      <c r="A111" s="243">
        <v>61</v>
      </c>
      <c r="B111" s="243" t="s">
        <v>9695</v>
      </c>
      <c r="C111" s="870" t="s">
        <v>9696</v>
      </c>
      <c r="D111" s="792"/>
      <c r="E111" s="792"/>
      <c r="F111" s="794"/>
      <c r="G111" s="528"/>
      <c r="H111" s="528"/>
      <c r="I111" s="794"/>
      <c r="J111" s="604"/>
      <c r="K111" s="605"/>
      <c r="L111" s="518"/>
      <c r="M111" s="799"/>
      <c r="N111" s="516"/>
      <c r="O111" s="517"/>
      <c r="P111" s="518"/>
      <c r="Q111" s="798"/>
      <c r="R111" s="643"/>
      <c r="S111" s="1646"/>
      <c r="T111" s="1649"/>
      <c r="U111" s="1580" t="s">
        <v>4708</v>
      </c>
      <c r="V111" s="643" t="s">
        <v>163</v>
      </c>
      <c r="W111" s="365">
        <v>0.85</v>
      </c>
      <c r="X111" s="523"/>
      <c r="Y111" s="524"/>
      <c r="Z111" s="642"/>
      <c r="AA111" s="247"/>
      <c r="AB111" s="247"/>
      <c r="AC111" s="247"/>
      <c r="AD111" s="391">
        <f>ROUND(ROUND(ROUND(ROUND(H8+K80,0)*P$80,0)*T104,0)*W111,0)</f>
        <v>250</v>
      </c>
      <c r="AE111" s="253"/>
    </row>
    <row r="112" spans="1:31" ht="17.100000000000001" customHeight="1">
      <c r="A112" s="243">
        <v>61</v>
      </c>
      <c r="B112" s="243" t="s">
        <v>9697</v>
      </c>
      <c r="C112" s="870" t="s">
        <v>9698</v>
      </c>
      <c r="D112" s="792"/>
      <c r="E112" s="792"/>
      <c r="F112" s="794"/>
      <c r="G112" s="528"/>
      <c r="H112" s="528"/>
      <c r="I112" s="794"/>
      <c r="J112" s="604"/>
      <c r="K112" s="605"/>
      <c r="L112" s="518"/>
      <c r="M112" s="799"/>
      <c r="N112" s="516"/>
      <c r="O112" s="517"/>
      <c r="P112" s="518"/>
      <c r="Q112" s="798"/>
      <c r="R112" s="643"/>
      <c r="S112" s="365"/>
      <c r="T112" s="365"/>
      <c r="U112" s="1620"/>
      <c r="V112" s="643"/>
      <c r="W112" s="365"/>
      <c r="X112" s="319"/>
      <c r="Y112" s="288"/>
      <c r="Z112" s="526"/>
      <c r="AA112" s="762" t="s">
        <v>167</v>
      </c>
      <c r="AB112" s="354">
        <v>5</v>
      </c>
      <c r="AC112" s="763" t="s">
        <v>168</v>
      </c>
      <c r="AD112" s="391">
        <f>ROUND(ROUND(ROUND(ROUND(H8+K80,0)*P$80,0)*T104,0)*W111,0)-AB112</f>
        <v>245</v>
      </c>
      <c r="AE112" s="253"/>
    </row>
    <row r="113" spans="1:31" ht="17.100000000000001" customHeight="1">
      <c r="A113" s="243">
        <v>61</v>
      </c>
      <c r="B113" s="243" t="s">
        <v>9699</v>
      </c>
      <c r="C113" s="870" t="s">
        <v>9700</v>
      </c>
      <c r="D113" s="792"/>
      <c r="E113" s="792"/>
      <c r="F113" s="794"/>
      <c r="G113" s="528"/>
      <c r="H113" s="528"/>
      <c r="I113" s="794"/>
      <c r="J113" s="604"/>
      <c r="K113" s="605"/>
      <c r="L113" s="518"/>
      <c r="M113" s="799"/>
      <c r="N113" s="516"/>
      <c r="O113" s="517"/>
      <c r="P113" s="518"/>
      <c r="Q113" s="799"/>
      <c r="R113" s="643"/>
      <c r="S113" s="365"/>
      <c r="T113" s="365"/>
      <c r="U113" s="1620"/>
      <c r="V113" s="779"/>
      <c r="W113" s="780"/>
      <c r="X113" s="1684" t="s">
        <v>4700</v>
      </c>
      <c r="Y113" s="362" t="s">
        <v>163</v>
      </c>
      <c r="Z113" s="395">
        <v>0.85</v>
      </c>
      <c r="AA113" s="355"/>
      <c r="AB113" s="247"/>
      <c r="AC113" s="247"/>
      <c r="AD113" s="391">
        <f>ROUND(ROUND(ROUND(ROUND(ROUND(H8+K80,0)*P$80,0)*T104,0)*W111,0)*Z113,0)</f>
        <v>213</v>
      </c>
      <c r="AE113" s="253"/>
    </row>
    <row r="114" spans="1:31" ht="17.100000000000001" customHeight="1">
      <c r="A114" s="243">
        <v>61</v>
      </c>
      <c r="B114" s="243" t="s">
        <v>9701</v>
      </c>
      <c r="C114" s="870" t="s">
        <v>9702</v>
      </c>
      <c r="D114" s="792"/>
      <c r="E114" s="792"/>
      <c r="F114" s="794"/>
      <c r="G114" s="528"/>
      <c r="H114" s="528"/>
      <c r="I114" s="794"/>
      <c r="J114" s="604"/>
      <c r="K114" s="605"/>
      <c r="L114" s="518"/>
      <c r="M114" s="799"/>
      <c r="N114" s="319"/>
      <c r="O114" s="288"/>
      <c r="P114" s="526"/>
      <c r="Q114" s="506"/>
      <c r="R114" s="788"/>
      <c r="S114" s="512"/>
      <c r="T114" s="512"/>
      <c r="U114" s="1642"/>
      <c r="V114" s="537"/>
      <c r="W114" s="783"/>
      <c r="X114" s="1651"/>
      <c r="Y114" s="512"/>
      <c r="Z114" s="368"/>
      <c r="AA114" s="762" t="s">
        <v>167</v>
      </c>
      <c r="AB114" s="354">
        <v>5</v>
      </c>
      <c r="AC114" s="763" t="s">
        <v>168</v>
      </c>
      <c r="AD114" s="391">
        <f>ROUND(ROUND(ROUND(ROUND(ROUND(H8+K80,0)*P$80,0)*T104,0)*W111,0)*Z113,0)-AB114</f>
        <v>208</v>
      </c>
      <c r="AE114" s="253"/>
    </row>
    <row r="115" spans="1:31" ht="17.100000000000001" customHeight="1">
      <c r="A115" s="243">
        <v>61</v>
      </c>
      <c r="B115" s="243" t="s">
        <v>9703</v>
      </c>
      <c r="C115" s="870" t="s">
        <v>9704</v>
      </c>
      <c r="D115" s="792"/>
      <c r="E115" s="792"/>
      <c r="F115" s="794"/>
      <c r="G115" s="528"/>
      <c r="H115" s="528"/>
      <c r="I115" s="794"/>
      <c r="J115" s="604"/>
      <c r="K115" s="605"/>
      <c r="L115" s="518"/>
      <c r="M115" s="799"/>
      <c r="N115" s="1687" t="s">
        <v>9558</v>
      </c>
      <c r="O115" s="888"/>
      <c r="P115" s="889"/>
      <c r="Q115" s="523"/>
      <c r="R115" s="524"/>
      <c r="S115" s="524"/>
      <c r="T115" s="524"/>
      <c r="U115" s="777"/>
      <c r="V115" s="529"/>
      <c r="W115" s="517"/>
      <c r="X115" s="516"/>
      <c r="Y115" s="524"/>
      <c r="Z115" s="642"/>
      <c r="AA115" s="247"/>
      <c r="AB115" s="247"/>
      <c r="AC115" s="247"/>
      <c r="AD115" s="391">
        <f>ROUND(ROUND(H8+K80,0)*P$116,0)</f>
        <v>420</v>
      </c>
      <c r="AE115" s="253"/>
    </row>
    <row r="116" spans="1:31" ht="17.100000000000001" customHeight="1">
      <c r="A116" s="243">
        <v>61</v>
      </c>
      <c r="B116" s="243" t="s">
        <v>9705</v>
      </c>
      <c r="C116" s="870" t="s">
        <v>9706</v>
      </c>
      <c r="D116" s="793"/>
      <c r="E116" s="793"/>
      <c r="F116" s="522"/>
      <c r="G116" s="521"/>
      <c r="H116" s="521"/>
      <c r="I116" s="522"/>
      <c r="J116" s="604"/>
      <c r="K116" s="605"/>
      <c r="L116" s="518"/>
      <c r="M116" s="799"/>
      <c r="N116" s="1688"/>
      <c r="O116" s="643" t="s">
        <v>163</v>
      </c>
      <c r="P116" s="365">
        <v>0.5</v>
      </c>
      <c r="Q116" s="516"/>
      <c r="R116" s="517"/>
      <c r="S116" s="517"/>
      <c r="T116" s="517"/>
      <c r="U116" s="777"/>
      <c r="V116" s="529"/>
      <c r="W116" s="517"/>
      <c r="X116" s="516"/>
      <c r="Y116" s="517"/>
      <c r="Z116" s="526"/>
      <c r="AA116" s="762" t="s">
        <v>167</v>
      </c>
      <c r="AB116" s="354">
        <v>5</v>
      </c>
      <c r="AC116" s="763" t="s">
        <v>168</v>
      </c>
      <c r="AD116" s="391">
        <f>ROUND(ROUND(H8+K80,0)*P$116,0)-AB116</f>
        <v>415</v>
      </c>
      <c r="AE116" s="253"/>
    </row>
    <row r="117" spans="1:31" ht="17.100000000000001" customHeight="1">
      <c r="A117" s="243">
        <v>61</v>
      </c>
      <c r="B117" s="243" t="s">
        <v>9707</v>
      </c>
      <c r="C117" s="870" t="s">
        <v>9708</v>
      </c>
      <c r="D117" s="793"/>
      <c r="E117" s="793"/>
      <c r="F117" s="522"/>
      <c r="G117" s="521"/>
      <c r="H117" s="521"/>
      <c r="I117" s="522"/>
      <c r="J117" s="604"/>
      <c r="K117" s="605"/>
      <c r="L117" s="518"/>
      <c r="M117" s="799"/>
      <c r="N117" s="1688"/>
      <c r="O117" s="530"/>
      <c r="P117" s="530"/>
      <c r="Q117" s="516"/>
      <c r="R117" s="517"/>
      <c r="S117" s="517"/>
      <c r="T117" s="517"/>
      <c r="U117" s="777"/>
      <c r="V117" s="529"/>
      <c r="W117" s="518"/>
      <c r="X117" s="1684" t="s">
        <v>4700</v>
      </c>
      <c r="Y117" s="362" t="s">
        <v>163</v>
      </c>
      <c r="Z117" s="395">
        <v>0.85</v>
      </c>
      <c r="AA117" s="355"/>
      <c r="AB117" s="247"/>
      <c r="AC117" s="247"/>
      <c r="AD117" s="391">
        <f>ROUND(ROUND(ROUND(H8+K80,0)*P$116,0)*Z117,0)</f>
        <v>357</v>
      </c>
      <c r="AE117" s="253"/>
    </row>
    <row r="118" spans="1:31" ht="17.100000000000001" customHeight="1">
      <c r="A118" s="243">
        <v>61</v>
      </c>
      <c r="B118" s="243" t="s">
        <v>9709</v>
      </c>
      <c r="C118" s="870" t="s">
        <v>9710</v>
      </c>
      <c r="D118" s="793"/>
      <c r="E118" s="793"/>
      <c r="F118" s="794"/>
      <c r="G118" s="528"/>
      <c r="H118" s="528"/>
      <c r="I118" s="794"/>
      <c r="J118" s="604"/>
      <c r="K118" s="605"/>
      <c r="L118" s="518"/>
      <c r="M118" s="799"/>
      <c r="N118" s="1688"/>
      <c r="O118" s="517"/>
      <c r="P118" s="518"/>
      <c r="Q118" s="516"/>
      <c r="R118" s="517"/>
      <c r="S118" s="517"/>
      <c r="T118" s="517"/>
      <c r="U118" s="778"/>
      <c r="V118" s="539"/>
      <c r="W118" s="526"/>
      <c r="X118" s="1651"/>
      <c r="Y118" s="512"/>
      <c r="Z118" s="368"/>
      <c r="AA118" s="762" t="s">
        <v>167</v>
      </c>
      <c r="AB118" s="354">
        <v>5</v>
      </c>
      <c r="AC118" s="763" t="s">
        <v>168</v>
      </c>
      <c r="AD118" s="391">
        <f>ROUND(ROUND(ROUND(H8+K80,0)*P$116,0)*Z117,0)-AB118</f>
        <v>352</v>
      </c>
      <c r="AE118" s="253"/>
    </row>
    <row r="119" spans="1:31" ht="17.100000000000001" customHeight="1">
      <c r="A119" s="243">
        <v>61</v>
      </c>
      <c r="B119" s="243" t="s">
        <v>9711</v>
      </c>
      <c r="C119" s="870" t="s">
        <v>9712</v>
      </c>
      <c r="D119" s="793"/>
      <c r="E119" s="793"/>
      <c r="F119" s="794"/>
      <c r="G119" s="528"/>
      <c r="H119" s="528"/>
      <c r="I119" s="794"/>
      <c r="J119" s="604"/>
      <c r="K119" s="605"/>
      <c r="L119" s="518"/>
      <c r="M119" s="799"/>
      <c r="N119" s="517"/>
      <c r="O119" s="517"/>
      <c r="P119" s="518"/>
      <c r="Q119" s="516"/>
      <c r="R119" s="517"/>
      <c r="S119" s="517"/>
      <c r="T119" s="517"/>
      <c r="U119" s="1580" t="s">
        <v>4703</v>
      </c>
      <c r="V119" s="362" t="s">
        <v>163</v>
      </c>
      <c r="W119" s="356">
        <v>0.7</v>
      </c>
      <c r="X119" s="523"/>
      <c r="Y119" s="524"/>
      <c r="Z119" s="642"/>
      <c r="AA119" s="247"/>
      <c r="AB119" s="247"/>
      <c r="AC119" s="247"/>
      <c r="AD119" s="391">
        <f>ROUND(ROUND(ROUND(H8+K80,0)*P$116,0)*W119,0)</f>
        <v>294</v>
      </c>
      <c r="AE119" s="253"/>
    </row>
    <row r="120" spans="1:31" ht="17.100000000000001" customHeight="1">
      <c r="A120" s="243">
        <v>61</v>
      </c>
      <c r="B120" s="243" t="s">
        <v>9713</v>
      </c>
      <c r="C120" s="870" t="s">
        <v>9714</v>
      </c>
      <c r="D120" s="793"/>
      <c r="E120" s="793"/>
      <c r="F120" s="794"/>
      <c r="G120" s="528"/>
      <c r="H120" s="517"/>
      <c r="I120" s="538"/>
      <c r="J120" s="604"/>
      <c r="K120" s="605"/>
      <c r="L120" s="518"/>
      <c r="M120" s="799"/>
      <c r="N120" s="517"/>
      <c r="O120" s="517"/>
      <c r="P120" s="518"/>
      <c r="Q120" s="516"/>
      <c r="R120" s="517"/>
      <c r="S120" s="517"/>
      <c r="T120" s="517"/>
      <c r="U120" s="1620"/>
      <c r="V120" s="643"/>
      <c r="W120" s="365"/>
      <c r="X120" s="319"/>
      <c r="Y120" s="288"/>
      <c r="Z120" s="526"/>
      <c r="AA120" s="762" t="s">
        <v>167</v>
      </c>
      <c r="AB120" s="354">
        <v>5</v>
      </c>
      <c r="AC120" s="763" t="s">
        <v>168</v>
      </c>
      <c r="AD120" s="391">
        <f>ROUND(ROUND(ROUND(H8+K80,0)*P$116,0)*W119,0)-AB120</f>
        <v>289</v>
      </c>
      <c r="AE120" s="253"/>
    </row>
    <row r="121" spans="1:31" ht="17.100000000000001" customHeight="1">
      <c r="A121" s="243">
        <v>61</v>
      </c>
      <c r="B121" s="243" t="s">
        <v>9715</v>
      </c>
      <c r="C121" s="870" t="s">
        <v>9716</v>
      </c>
      <c r="D121" s="792"/>
      <c r="E121" s="793"/>
      <c r="F121" s="795"/>
      <c r="G121" s="796"/>
      <c r="H121" s="517"/>
      <c r="I121" s="538"/>
      <c r="J121" s="604"/>
      <c r="K121" s="605"/>
      <c r="L121" s="518"/>
      <c r="M121" s="799"/>
      <c r="N121" s="517"/>
      <c r="O121" s="517"/>
      <c r="P121" s="518"/>
      <c r="Q121" s="516"/>
      <c r="R121" s="517"/>
      <c r="S121" s="517"/>
      <c r="T121" s="517"/>
      <c r="U121" s="1620"/>
      <c r="V121" s="779"/>
      <c r="W121" s="780"/>
      <c r="X121" s="1684" t="s">
        <v>4700</v>
      </c>
      <c r="Y121" s="362" t="s">
        <v>163</v>
      </c>
      <c r="Z121" s="395">
        <v>0.85</v>
      </c>
      <c r="AA121" s="355"/>
      <c r="AB121" s="247"/>
      <c r="AC121" s="247"/>
      <c r="AD121" s="391">
        <f>ROUND(ROUND(ROUND(ROUND(H8+K80,0)*P$116,0)*W119,0)*Z121,0)</f>
        <v>250</v>
      </c>
      <c r="AE121" s="253"/>
    </row>
    <row r="122" spans="1:31" ht="17.100000000000001" customHeight="1">
      <c r="A122" s="243">
        <v>61</v>
      </c>
      <c r="B122" s="243" t="s">
        <v>9717</v>
      </c>
      <c r="C122" s="870" t="s">
        <v>9718</v>
      </c>
      <c r="D122" s="792"/>
      <c r="E122" s="793"/>
      <c r="F122" s="795"/>
      <c r="G122" s="796"/>
      <c r="H122" s="517"/>
      <c r="I122" s="538"/>
      <c r="J122" s="604"/>
      <c r="K122" s="605"/>
      <c r="L122" s="518"/>
      <c r="M122" s="799"/>
      <c r="N122" s="517"/>
      <c r="O122" s="517"/>
      <c r="P122" s="518"/>
      <c r="Q122" s="516"/>
      <c r="R122" s="517"/>
      <c r="S122" s="517"/>
      <c r="T122" s="517"/>
      <c r="U122" s="781"/>
      <c r="V122" s="537"/>
      <c r="W122" s="783"/>
      <c r="X122" s="1651"/>
      <c r="Y122" s="512"/>
      <c r="Z122" s="368"/>
      <c r="AA122" s="762" t="s">
        <v>167</v>
      </c>
      <c r="AB122" s="354">
        <v>5</v>
      </c>
      <c r="AC122" s="763" t="s">
        <v>168</v>
      </c>
      <c r="AD122" s="391">
        <f>ROUND(ROUND(ROUND(ROUND(H8+K80,0)*P$116,0)*W119,0)*Z121,0)-AB122</f>
        <v>245</v>
      </c>
      <c r="AE122" s="253"/>
    </row>
    <row r="123" spans="1:31" ht="17.100000000000001" customHeight="1">
      <c r="A123" s="243">
        <v>61</v>
      </c>
      <c r="B123" s="243" t="s">
        <v>9719</v>
      </c>
      <c r="C123" s="870" t="s">
        <v>9720</v>
      </c>
      <c r="D123" s="792"/>
      <c r="E123" s="793"/>
      <c r="F123" s="795"/>
      <c r="G123" s="796"/>
      <c r="H123" s="517"/>
      <c r="I123" s="538"/>
      <c r="J123" s="604"/>
      <c r="K123" s="605"/>
      <c r="L123" s="518"/>
      <c r="M123" s="799"/>
      <c r="N123" s="517"/>
      <c r="O123" s="517"/>
      <c r="P123" s="518"/>
      <c r="Q123" s="516"/>
      <c r="R123" s="517"/>
      <c r="S123" s="517"/>
      <c r="T123" s="518"/>
      <c r="U123" s="1580" t="s">
        <v>4708</v>
      </c>
      <c r="V123" s="643" t="s">
        <v>163</v>
      </c>
      <c r="W123" s="365">
        <v>0.85</v>
      </c>
      <c r="X123" s="523"/>
      <c r="Y123" s="524"/>
      <c r="Z123" s="642"/>
      <c r="AA123" s="247"/>
      <c r="AB123" s="247"/>
      <c r="AC123" s="247"/>
      <c r="AD123" s="391">
        <f>ROUND(ROUND(ROUND(H8+K80,0)*P$116,0)*W123,0)</f>
        <v>357</v>
      </c>
      <c r="AE123" s="253"/>
    </row>
    <row r="124" spans="1:31" ht="17.100000000000001" customHeight="1">
      <c r="A124" s="243">
        <v>61</v>
      </c>
      <c r="B124" s="243" t="s">
        <v>9721</v>
      </c>
      <c r="C124" s="870" t="s">
        <v>9722</v>
      </c>
      <c r="D124" s="792"/>
      <c r="E124" s="793"/>
      <c r="F124" s="795"/>
      <c r="G124" s="796"/>
      <c r="H124" s="517"/>
      <c r="I124" s="538"/>
      <c r="J124" s="604"/>
      <c r="K124" s="605"/>
      <c r="L124" s="518"/>
      <c r="M124" s="799"/>
      <c r="N124" s="517"/>
      <c r="O124" s="517"/>
      <c r="P124" s="518"/>
      <c r="Q124" s="516"/>
      <c r="R124" s="517"/>
      <c r="S124" s="517"/>
      <c r="T124" s="517"/>
      <c r="U124" s="1620"/>
      <c r="V124" s="643"/>
      <c r="W124" s="365"/>
      <c r="X124" s="319"/>
      <c r="Y124" s="288"/>
      <c r="Z124" s="526"/>
      <c r="AA124" s="762" t="s">
        <v>167</v>
      </c>
      <c r="AB124" s="354">
        <v>5</v>
      </c>
      <c r="AC124" s="763" t="s">
        <v>168</v>
      </c>
      <c r="AD124" s="391">
        <f>ROUND(ROUND(ROUND(H8+K80,0)*P$116,0)*W123,0)-AB124</f>
        <v>352</v>
      </c>
      <c r="AE124" s="253"/>
    </row>
    <row r="125" spans="1:31" ht="17.100000000000001" customHeight="1">
      <c r="A125" s="243">
        <v>61</v>
      </c>
      <c r="B125" s="243" t="s">
        <v>9723</v>
      </c>
      <c r="C125" s="870" t="s">
        <v>9724</v>
      </c>
      <c r="D125" s="792"/>
      <c r="E125" s="793"/>
      <c r="F125" s="794"/>
      <c r="G125" s="528"/>
      <c r="H125" s="528"/>
      <c r="I125" s="794"/>
      <c r="J125" s="604"/>
      <c r="K125" s="605"/>
      <c r="L125" s="518"/>
      <c r="M125" s="799"/>
      <c r="N125" s="517"/>
      <c r="O125" s="517"/>
      <c r="P125" s="518"/>
      <c r="Q125" s="516"/>
      <c r="R125" s="517"/>
      <c r="S125" s="517"/>
      <c r="T125" s="517"/>
      <c r="U125" s="1620"/>
      <c r="V125" s="779"/>
      <c r="W125" s="780"/>
      <c r="X125" s="1684" t="s">
        <v>4700</v>
      </c>
      <c r="Y125" s="362" t="s">
        <v>163</v>
      </c>
      <c r="Z125" s="395">
        <v>0.85</v>
      </c>
      <c r="AA125" s="355"/>
      <c r="AB125" s="247"/>
      <c r="AC125" s="247"/>
      <c r="AD125" s="391">
        <f>ROUND(ROUND(ROUND(ROUND(H8+K80,0)*P$116,0)*W123,0)*Z125,0)</f>
        <v>303</v>
      </c>
      <c r="AE125" s="253"/>
    </row>
    <row r="126" spans="1:31" ht="17.100000000000001" customHeight="1">
      <c r="A126" s="243">
        <v>61</v>
      </c>
      <c r="B126" s="243" t="s">
        <v>9725</v>
      </c>
      <c r="C126" s="870" t="s">
        <v>9726</v>
      </c>
      <c r="D126" s="792"/>
      <c r="E126" s="793"/>
      <c r="F126" s="794"/>
      <c r="G126" s="528"/>
      <c r="H126" s="528"/>
      <c r="I126" s="794"/>
      <c r="J126" s="604"/>
      <c r="K126" s="605"/>
      <c r="L126" s="518"/>
      <c r="M126" s="799"/>
      <c r="N126" s="517"/>
      <c r="O126" s="517"/>
      <c r="P126" s="518"/>
      <c r="Q126" s="319"/>
      <c r="R126" s="288"/>
      <c r="S126" s="288"/>
      <c r="T126" s="288"/>
      <c r="U126" s="1642"/>
      <c r="V126" s="537"/>
      <c r="W126" s="783"/>
      <c r="X126" s="1651"/>
      <c r="Y126" s="512"/>
      <c r="Z126" s="368"/>
      <c r="AA126" s="762" t="s">
        <v>167</v>
      </c>
      <c r="AB126" s="354">
        <v>5</v>
      </c>
      <c r="AC126" s="763" t="s">
        <v>168</v>
      </c>
      <c r="AD126" s="391">
        <f>ROUND(ROUND(ROUND(ROUND(H8+K80,0)*P$116,0)*W123,0)*Z125,0)-AB126</f>
        <v>298</v>
      </c>
      <c r="AE126" s="253"/>
    </row>
    <row r="127" spans="1:31" ht="17.100000000000001" customHeight="1">
      <c r="A127" s="243">
        <v>61</v>
      </c>
      <c r="B127" s="243" t="s">
        <v>9727</v>
      </c>
      <c r="C127" s="870" t="s">
        <v>9728</v>
      </c>
      <c r="D127" s="792"/>
      <c r="E127" s="792"/>
      <c r="F127" s="794"/>
      <c r="G127" s="528"/>
      <c r="H127" s="528"/>
      <c r="I127" s="794"/>
      <c r="J127" s="604"/>
      <c r="K127" s="605"/>
      <c r="L127" s="518"/>
      <c r="M127" s="799"/>
      <c r="N127" s="517"/>
      <c r="O127" s="517"/>
      <c r="P127" s="518"/>
      <c r="Q127" s="1536" t="s">
        <v>4713</v>
      </c>
      <c r="R127" s="1580" t="s">
        <v>162</v>
      </c>
      <c r="S127" s="775"/>
      <c r="T127" s="775"/>
      <c r="U127" s="359"/>
      <c r="V127" s="360"/>
      <c r="W127" s="361"/>
      <c r="X127" s="523"/>
      <c r="Y127" s="524"/>
      <c r="Z127" s="642"/>
      <c r="AA127" s="247"/>
      <c r="AB127" s="247"/>
      <c r="AC127" s="247"/>
      <c r="AD127" s="391">
        <f>ROUND(ROUND(ROUND(H8+K80,0)*P$116,0)*T128,0)</f>
        <v>294</v>
      </c>
      <c r="AE127" s="253"/>
    </row>
    <row r="128" spans="1:31" ht="17.100000000000001" customHeight="1">
      <c r="A128" s="243">
        <v>61</v>
      </c>
      <c r="B128" s="243" t="s">
        <v>9729</v>
      </c>
      <c r="C128" s="870" t="s">
        <v>9730</v>
      </c>
      <c r="D128" s="792"/>
      <c r="E128" s="792"/>
      <c r="F128" s="794"/>
      <c r="G128" s="528"/>
      <c r="H128" s="528"/>
      <c r="I128" s="794"/>
      <c r="J128" s="604"/>
      <c r="K128" s="605"/>
      <c r="L128" s="518"/>
      <c r="M128" s="799"/>
      <c r="N128" s="517"/>
      <c r="O128" s="517"/>
      <c r="P128" s="518"/>
      <c r="Q128" s="1648"/>
      <c r="R128" s="1620"/>
      <c r="S128" s="643" t="s">
        <v>163</v>
      </c>
      <c r="T128" s="365">
        <v>0.7</v>
      </c>
      <c r="U128" s="777"/>
      <c r="V128" s="639"/>
      <c r="W128" s="529"/>
      <c r="X128" s="516"/>
      <c r="Y128" s="517"/>
      <c r="Z128" s="526"/>
      <c r="AA128" s="762" t="s">
        <v>167</v>
      </c>
      <c r="AB128" s="354">
        <v>5</v>
      </c>
      <c r="AC128" s="763" t="s">
        <v>168</v>
      </c>
      <c r="AD128" s="391">
        <f>ROUND(ROUND(ROUND(H8+K80,0)*P$116,0)*T128,0)-AB128</f>
        <v>289</v>
      </c>
      <c r="AE128" s="253"/>
    </row>
    <row r="129" spans="1:31" ht="17.100000000000001" customHeight="1">
      <c r="A129" s="243">
        <v>61</v>
      </c>
      <c r="B129" s="243" t="s">
        <v>9731</v>
      </c>
      <c r="C129" s="870" t="s">
        <v>9732</v>
      </c>
      <c r="D129" s="792"/>
      <c r="E129" s="792"/>
      <c r="F129" s="794"/>
      <c r="G129" s="528"/>
      <c r="H129" s="528"/>
      <c r="I129" s="794"/>
      <c r="J129" s="604"/>
      <c r="K129" s="605"/>
      <c r="L129" s="518"/>
      <c r="M129" s="799"/>
      <c r="N129" s="517"/>
      <c r="O129" s="517"/>
      <c r="P129" s="518"/>
      <c r="Q129" s="1648"/>
      <c r="R129" s="1620"/>
      <c r="S129" s="530"/>
      <c r="T129" s="530"/>
      <c r="U129" s="777"/>
      <c r="V129" s="639"/>
      <c r="W129" s="529"/>
      <c r="X129" s="1684" t="s">
        <v>4700</v>
      </c>
      <c r="Y129" s="362" t="s">
        <v>163</v>
      </c>
      <c r="Z129" s="395">
        <v>0.85</v>
      </c>
      <c r="AA129" s="355"/>
      <c r="AB129" s="247"/>
      <c r="AC129" s="247"/>
      <c r="AD129" s="391">
        <f>ROUND(ROUND(ROUND(ROUND(H8+K80,0)*P$116,0)*T128,0)*Z129,0)</f>
        <v>250</v>
      </c>
      <c r="AE129" s="253"/>
    </row>
    <row r="130" spans="1:31" ht="17.100000000000001" customHeight="1">
      <c r="A130" s="243">
        <v>61</v>
      </c>
      <c r="B130" s="243" t="s">
        <v>9733</v>
      </c>
      <c r="C130" s="870" t="s">
        <v>9734</v>
      </c>
      <c r="D130" s="792"/>
      <c r="E130" s="792"/>
      <c r="F130" s="794"/>
      <c r="G130" s="528"/>
      <c r="H130" s="528"/>
      <c r="I130" s="794"/>
      <c r="J130" s="604"/>
      <c r="K130" s="605"/>
      <c r="L130" s="518"/>
      <c r="M130" s="799"/>
      <c r="N130" s="517"/>
      <c r="O130" s="517"/>
      <c r="P130" s="518"/>
      <c r="Q130" s="1648"/>
      <c r="R130" s="1620"/>
      <c r="S130" s="643"/>
      <c r="T130" s="643"/>
      <c r="U130" s="778"/>
      <c r="V130" s="525"/>
      <c r="W130" s="539"/>
      <c r="X130" s="1651"/>
      <c r="Y130" s="512"/>
      <c r="Z130" s="368"/>
      <c r="AA130" s="762" t="s">
        <v>167</v>
      </c>
      <c r="AB130" s="354">
        <v>5</v>
      </c>
      <c r="AC130" s="763" t="s">
        <v>168</v>
      </c>
      <c r="AD130" s="391">
        <f>ROUND(ROUND(ROUND(ROUND(H8+K80,0)*P$116,0)*T128,0)*Z129,0)-AB130</f>
        <v>245</v>
      </c>
      <c r="AE130" s="253"/>
    </row>
    <row r="131" spans="1:31" ht="17.100000000000001" customHeight="1">
      <c r="A131" s="243">
        <v>61</v>
      </c>
      <c r="B131" s="243" t="s">
        <v>9735</v>
      </c>
      <c r="C131" s="870" t="s">
        <v>9736</v>
      </c>
      <c r="D131" s="792"/>
      <c r="E131" s="792"/>
      <c r="F131" s="794"/>
      <c r="G131" s="528"/>
      <c r="H131" s="528"/>
      <c r="I131" s="794"/>
      <c r="J131" s="604"/>
      <c r="K131" s="605"/>
      <c r="L131" s="518"/>
      <c r="M131" s="799"/>
      <c r="N131" s="517"/>
      <c r="O131" s="517"/>
      <c r="P131" s="518"/>
      <c r="Q131" s="798"/>
      <c r="R131" s="530"/>
      <c r="S131" s="530"/>
      <c r="T131" s="530"/>
      <c r="U131" s="1580" t="s">
        <v>4703</v>
      </c>
      <c r="V131" s="362" t="s">
        <v>163</v>
      </c>
      <c r="W131" s="356">
        <v>0.7</v>
      </c>
      <c r="X131" s="523"/>
      <c r="Y131" s="524"/>
      <c r="Z131" s="642"/>
      <c r="AA131" s="247"/>
      <c r="AB131" s="247"/>
      <c r="AC131" s="247"/>
      <c r="AD131" s="391">
        <f>ROUND(ROUND(ROUND(ROUND(H8+K80,0)*P$116,0)*T128,0)*W131,0)</f>
        <v>206</v>
      </c>
      <c r="AE131" s="253"/>
    </row>
    <row r="132" spans="1:31" ht="17.100000000000001" customHeight="1">
      <c r="A132" s="243">
        <v>61</v>
      </c>
      <c r="B132" s="243" t="s">
        <v>9737</v>
      </c>
      <c r="C132" s="870" t="s">
        <v>9738</v>
      </c>
      <c r="D132" s="792"/>
      <c r="E132" s="792"/>
      <c r="F132" s="794"/>
      <c r="G132" s="528"/>
      <c r="H132" s="528"/>
      <c r="I132" s="794"/>
      <c r="J132" s="604"/>
      <c r="K132" s="605"/>
      <c r="L132" s="518"/>
      <c r="M132" s="799"/>
      <c r="N132" s="517"/>
      <c r="O132" s="517"/>
      <c r="P132" s="518"/>
      <c r="Q132" s="798"/>
      <c r="R132" s="530"/>
      <c r="S132" s="530"/>
      <c r="T132" s="530"/>
      <c r="U132" s="1620"/>
      <c r="V132" s="643"/>
      <c r="W132" s="365"/>
      <c r="X132" s="319"/>
      <c r="Y132" s="288"/>
      <c r="Z132" s="526"/>
      <c r="AA132" s="762" t="s">
        <v>167</v>
      </c>
      <c r="AB132" s="354">
        <v>5</v>
      </c>
      <c r="AC132" s="763" t="s">
        <v>168</v>
      </c>
      <c r="AD132" s="391">
        <f>ROUND(ROUND(ROUND(ROUND(H8+K80,0)*P$116,0)*T128,0)*W131,0)-AB132</f>
        <v>201</v>
      </c>
      <c r="AE132" s="253"/>
    </row>
    <row r="133" spans="1:31" ht="17.100000000000001" customHeight="1">
      <c r="A133" s="243">
        <v>61</v>
      </c>
      <c r="B133" s="243" t="s">
        <v>9739</v>
      </c>
      <c r="C133" s="870" t="s">
        <v>9740</v>
      </c>
      <c r="D133" s="792"/>
      <c r="E133" s="792"/>
      <c r="F133" s="794"/>
      <c r="G133" s="528"/>
      <c r="H133" s="528"/>
      <c r="I133" s="794"/>
      <c r="J133" s="604"/>
      <c r="K133" s="605"/>
      <c r="L133" s="518"/>
      <c r="M133" s="799"/>
      <c r="N133" s="517"/>
      <c r="O133" s="517"/>
      <c r="P133" s="518"/>
      <c r="Q133" s="799"/>
      <c r="R133" s="643"/>
      <c r="S133" s="1644"/>
      <c r="T133" s="1652"/>
      <c r="U133" s="1620"/>
      <c r="V133" s="779"/>
      <c r="W133" s="780"/>
      <c r="X133" s="1684" t="s">
        <v>4700</v>
      </c>
      <c r="Y133" s="362" t="s">
        <v>163</v>
      </c>
      <c r="Z133" s="395">
        <v>0.85</v>
      </c>
      <c r="AA133" s="355"/>
      <c r="AB133" s="247"/>
      <c r="AC133" s="247"/>
      <c r="AD133" s="391">
        <f>ROUND(ROUND(ROUND(ROUND(ROUND(H8+K80,0)*P$116,0)*T128,0)*W131,0)*Z133,0)</f>
        <v>175</v>
      </c>
      <c r="AE133" s="253"/>
    </row>
    <row r="134" spans="1:31" ht="17.100000000000001" customHeight="1">
      <c r="A134" s="243">
        <v>61</v>
      </c>
      <c r="B134" s="243" t="s">
        <v>9741</v>
      </c>
      <c r="C134" s="870" t="s">
        <v>9742</v>
      </c>
      <c r="D134" s="792"/>
      <c r="E134" s="792"/>
      <c r="F134" s="794"/>
      <c r="G134" s="528"/>
      <c r="H134" s="528"/>
      <c r="I134" s="794"/>
      <c r="J134" s="604"/>
      <c r="K134" s="605"/>
      <c r="L134" s="518"/>
      <c r="M134" s="799"/>
      <c r="N134" s="517"/>
      <c r="O134" s="517"/>
      <c r="P134" s="518"/>
      <c r="Q134" s="799"/>
      <c r="R134" s="643"/>
      <c r="S134" s="643"/>
      <c r="T134" s="643"/>
      <c r="U134" s="781"/>
      <c r="V134" s="537"/>
      <c r="W134" s="783"/>
      <c r="X134" s="1651"/>
      <c r="Y134" s="512"/>
      <c r="Z134" s="368"/>
      <c r="AA134" s="762" t="s">
        <v>167</v>
      </c>
      <c r="AB134" s="354">
        <v>5</v>
      </c>
      <c r="AC134" s="763" t="s">
        <v>168</v>
      </c>
      <c r="AD134" s="391">
        <f>ROUND(ROUND(ROUND(ROUND(ROUND(H8+K80,0)*P$116,0)*T128,0)*W131,0)*Z133,0)-AB134</f>
        <v>170</v>
      </c>
      <c r="AE134" s="253"/>
    </row>
    <row r="135" spans="1:31" ht="17.100000000000001" customHeight="1">
      <c r="A135" s="243">
        <v>61</v>
      </c>
      <c r="B135" s="243" t="s">
        <v>9743</v>
      </c>
      <c r="C135" s="870" t="s">
        <v>9744</v>
      </c>
      <c r="D135" s="792"/>
      <c r="E135" s="792"/>
      <c r="F135" s="794"/>
      <c r="G135" s="528"/>
      <c r="H135" s="528"/>
      <c r="I135" s="794"/>
      <c r="J135" s="604"/>
      <c r="K135" s="605"/>
      <c r="L135" s="518"/>
      <c r="M135" s="799"/>
      <c r="N135" s="517"/>
      <c r="O135" s="517"/>
      <c r="P135" s="518"/>
      <c r="Q135" s="798"/>
      <c r="R135" s="643"/>
      <c r="S135" s="1646"/>
      <c r="T135" s="1649"/>
      <c r="U135" s="1580" t="s">
        <v>4708</v>
      </c>
      <c r="V135" s="643" t="s">
        <v>163</v>
      </c>
      <c r="W135" s="365">
        <v>0.85</v>
      </c>
      <c r="X135" s="523"/>
      <c r="Y135" s="524"/>
      <c r="Z135" s="642"/>
      <c r="AA135" s="247"/>
      <c r="AB135" s="247"/>
      <c r="AC135" s="247"/>
      <c r="AD135" s="391">
        <f>ROUND(ROUND(ROUND(ROUND(H8+K80,0)*P$116,0)*T128,0)*W135,0)</f>
        <v>250</v>
      </c>
      <c r="AE135" s="253"/>
    </row>
    <row r="136" spans="1:31" ht="17.100000000000001" customHeight="1">
      <c r="A136" s="243">
        <v>61</v>
      </c>
      <c r="B136" s="243" t="s">
        <v>9745</v>
      </c>
      <c r="C136" s="870" t="s">
        <v>9746</v>
      </c>
      <c r="D136" s="792"/>
      <c r="E136" s="792"/>
      <c r="F136" s="794"/>
      <c r="G136" s="528"/>
      <c r="H136" s="528"/>
      <c r="I136" s="794"/>
      <c r="J136" s="604"/>
      <c r="K136" s="605"/>
      <c r="L136" s="518"/>
      <c r="M136" s="799"/>
      <c r="N136" s="517"/>
      <c r="O136" s="517"/>
      <c r="P136" s="518"/>
      <c r="Q136" s="798"/>
      <c r="R136" s="643"/>
      <c r="S136" s="365"/>
      <c r="T136" s="365"/>
      <c r="U136" s="1620"/>
      <c r="V136" s="643"/>
      <c r="W136" s="365"/>
      <c r="X136" s="319"/>
      <c r="Y136" s="288"/>
      <c r="Z136" s="526"/>
      <c r="AA136" s="762" t="s">
        <v>167</v>
      </c>
      <c r="AB136" s="354">
        <v>5</v>
      </c>
      <c r="AC136" s="763" t="s">
        <v>168</v>
      </c>
      <c r="AD136" s="391">
        <f>ROUND(ROUND(ROUND(ROUND(H8+K80,0)*P$116,0)*T128,0)*W135,0)-AB136</f>
        <v>245</v>
      </c>
      <c r="AE136" s="253"/>
    </row>
    <row r="137" spans="1:31" ht="17.100000000000001" customHeight="1">
      <c r="A137" s="243">
        <v>61</v>
      </c>
      <c r="B137" s="243" t="s">
        <v>9747</v>
      </c>
      <c r="C137" s="870" t="s">
        <v>9748</v>
      </c>
      <c r="D137" s="792"/>
      <c r="E137" s="792"/>
      <c r="F137" s="794"/>
      <c r="G137" s="528"/>
      <c r="H137" s="528"/>
      <c r="I137" s="794"/>
      <c r="J137" s="604"/>
      <c r="K137" s="605"/>
      <c r="L137" s="518"/>
      <c r="M137" s="799"/>
      <c r="N137" s="517"/>
      <c r="O137" s="517"/>
      <c r="P137" s="518"/>
      <c r="Q137" s="799"/>
      <c r="R137" s="643"/>
      <c r="S137" s="365"/>
      <c r="T137" s="365"/>
      <c r="U137" s="1620"/>
      <c r="V137" s="779"/>
      <c r="W137" s="780"/>
      <c r="X137" s="1684" t="s">
        <v>4700</v>
      </c>
      <c r="Y137" s="362" t="s">
        <v>163</v>
      </c>
      <c r="Z137" s="395">
        <v>0.85</v>
      </c>
      <c r="AA137" s="355"/>
      <c r="AB137" s="247"/>
      <c r="AC137" s="247"/>
      <c r="AD137" s="391">
        <f>ROUND(ROUND(ROUND(ROUND(ROUND(H8+K80,0)*P$116,0)*T128,0)*W135,0)*Z137,0)</f>
        <v>213</v>
      </c>
      <c r="AE137" s="253"/>
    </row>
    <row r="138" spans="1:31" ht="17.100000000000001" customHeight="1">
      <c r="A138" s="243">
        <v>61</v>
      </c>
      <c r="B138" s="243" t="s">
        <v>9749</v>
      </c>
      <c r="C138" s="870" t="s">
        <v>9750</v>
      </c>
      <c r="D138" s="792"/>
      <c r="E138" s="792"/>
      <c r="F138" s="794"/>
      <c r="G138" s="528"/>
      <c r="H138" s="528"/>
      <c r="I138" s="794"/>
      <c r="J138" s="604"/>
      <c r="K138" s="605"/>
      <c r="L138" s="518"/>
      <c r="M138" s="799"/>
      <c r="N138" s="517"/>
      <c r="O138" s="517"/>
      <c r="P138" s="518"/>
      <c r="Q138" s="798"/>
      <c r="R138" s="643"/>
      <c r="S138" s="643"/>
      <c r="T138" s="643"/>
      <c r="U138" s="1642"/>
      <c r="V138" s="537"/>
      <c r="W138" s="783"/>
      <c r="X138" s="1651"/>
      <c r="Y138" s="512"/>
      <c r="Z138" s="368"/>
      <c r="AA138" s="762" t="s">
        <v>167</v>
      </c>
      <c r="AB138" s="354">
        <v>5</v>
      </c>
      <c r="AC138" s="763" t="s">
        <v>168</v>
      </c>
      <c r="AD138" s="391">
        <f>ROUND(ROUND(ROUND(ROUND(ROUND(H8+K80,0)*P$116,0)*T128,0)*W135,0)*Z137,0)-AB138</f>
        <v>208</v>
      </c>
      <c r="AE138" s="253"/>
    </row>
    <row r="139" spans="1:31" ht="17.100000000000001" customHeight="1">
      <c r="A139" s="243">
        <v>61</v>
      </c>
      <c r="B139" s="243" t="s">
        <v>9751</v>
      </c>
      <c r="C139" s="870" t="s">
        <v>9752</v>
      </c>
      <c r="D139" s="792"/>
      <c r="E139" s="792"/>
      <c r="F139" s="794"/>
      <c r="G139" s="528"/>
      <c r="H139" s="528"/>
      <c r="I139" s="794"/>
      <c r="J139" s="604"/>
      <c r="K139" s="605"/>
      <c r="L139" s="518"/>
      <c r="M139" s="799"/>
      <c r="N139" s="517"/>
      <c r="O139" s="517"/>
      <c r="P139" s="518"/>
      <c r="Q139" s="798"/>
      <c r="R139" s="1580" t="s">
        <v>165</v>
      </c>
      <c r="S139" s="775"/>
      <c r="T139" s="775"/>
      <c r="U139" s="359"/>
      <c r="V139" s="360"/>
      <c r="W139" s="361"/>
      <c r="X139" s="523"/>
      <c r="Y139" s="524"/>
      <c r="Z139" s="642"/>
      <c r="AA139" s="247"/>
      <c r="AB139" s="247"/>
      <c r="AC139" s="247"/>
      <c r="AD139" s="391">
        <f>ROUND(ROUND(ROUND(H8+K80,0)*P$116,0)*T140,0)</f>
        <v>210</v>
      </c>
      <c r="AE139" s="253"/>
    </row>
    <row r="140" spans="1:31" ht="17.100000000000001" customHeight="1">
      <c r="A140" s="243">
        <v>61</v>
      </c>
      <c r="B140" s="243" t="s">
        <v>9753</v>
      </c>
      <c r="C140" s="870" t="s">
        <v>9754</v>
      </c>
      <c r="D140" s="792"/>
      <c r="E140" s="792"/>
      <c r="F140" s="794"/>
      <c r="G140" s="528"/>
      <c r="H140" s="528"/>
      <c r="I140" s="794"/>
      <c r="J140" s="604"/>
      <c r="K140" s="605"/>
      <c r="L140" s="518"/>
      <c r="M140" s="799"/>
      <c r="N140" s="517"/>
      <c r="O140" s="517"/>
      <c r="P140" s="518"/>
      <c r="Q140" s="797"/>
      <c r="R140" s="1620"/>
      <c r="S140" s="643" t="s">
        <v>163</v>
      </c>
      <c r="T140" s="365">
        <v>0.5</v>
      </c>
      <c r="U140" s="777"/>
      <c r="V140" s="639"/>
      <c r="W140" s="529"/>
      <c r="X140" s="516"/>
      <c r="Y140" s="517"/>
      <c r="Z140" s="526"/>
      <c r="AA140" s="762" t="s">
        <v>167</v>
      </c>
      <c r="AB140" s="354">
        <v>5</v>
      </c>
      <c r="AC140" s="763" t="s">
        <v>168</v>
      </c>
      <c r="AD140" s="391">
        <f>ROUND(ROUND(ROUND(H8+K80,0)*P$116,0)*T140,0)-AB140</f>
        <v>205</v>
      </c>
      <c r="AE140" s="253"/>
    </row>
    <row r="141" spans="1:31" ht="17.100000000000001" customHeight="1">
      <c r="A141" s="243">
        <v>61</v>
      </c>
      <c r="B141" s="243" t="s">
        <v>9755</v>
      </c>
      <c r="C141" s="870" t="s">
        <v>9756</v>
      </c>
      <c r="D141" s="792"/>
      <c r="E141" s="792"/>
      <c r="F141" s="794"/>
      <c r="G141" s="528"/>
      <c r="H141" s="528"/>
      <c r="I141" s="794"/>
      <c r="J141" s="604"/>
      <c r="K141" s="605"/>
      <c r="L141" s="518"/>
      <c r="M141" s="799"/>
      <c r="N141" s="517"/>
      <c r="O141" s="517"/>
      <c r="P141" s="518"/>
      <c r="Q141" s="797"/>
      <c r="R141" s="1620"/>
      <c r="S141" s="530"/>
      <c r="T141" s="530"/>
      <c r="U141" s="777"/>
      <c r="V141" s="639"/>
      <c r="W141" s="529"/>
      <c r="X141" s="1684" t="s">
        <v>4700</v>
      </c>
      <c r="Y141" s="362" t="s">
        <v>163</v>
      </c>
      <c r="Z141" s="395">
        <v>0.85</v>
      </c>
      <c r="AA141" s="355"/>
      <c r="AB141" s="247"/>
      <c r="AC141" s="247"/>
      <c r="AD141" s="391">
        <f>ROUND(ROUND(ROUND(ROUND(H8+K80,0)*P$116,0)*T140,0)*Z141,0)</f>
        <v>179</v>
      </c>
      <c r="AE141" s="253"/>
    </row>
    <row r="142" spans="1:31" ht="17.100000000000001" customHeight="1">
      <c r="A142" s="243">
        <v>61</v>
      </c>
      <c r="B142" s="243" t="s">
        <v>9757</v>
      </c>
      <c r="C142" s="870" t="s">
        <v>9758</v>
      </c>
      <c r="D142" s="792"/>
      <c r="E142" s="792"/>
      <c r="F142" s="794"/>
      <c r="G142" s="528"/>
      <c r="H142" s="528"/>
      <c r="I142" s="794"/>
      <c r="J142" s="604"/>
      <c r="K142" s="605"/>
      <c r="L142" s="518"/>
      <c r="M142" s="799"/>
      <c r="N142" s="517"/>
      <c r="O142" s="517"/>
      <c r="P142" s="518"/>
      <c r="Q142" s="797"/>
      <c r="R142" s="1620"/>
      <c r="S142" s="643"/>
      <c r="T142" s="643"/>
      <c r="U142" s="778"/>
      <c r="V142" s="525"/>
      <c r="W142" s="539"/>
      <c r="X142" s="1651"/>
      <c r="Y142" s="512"/>
      <c r="Z142" s="368"/>
      <c r="AA142" s="762" t="s">
        <v>167</v>
      </c>
      <c r="AB142" s="354">
        <v>5</v>
      </c>
      <c r="AC142" s="763" t="s">
        <v>168</v>
      </c>
      <c r="AD142" s="391">
        <f>ROUND(ROUND(ROUND(ROUND(H8+K80,0)*P$116,0)*T140,0)*Z141,0)-AB142</f>
        <v>174</v>
      </c>
      <c r="AE142" s="253"/>
    </row>
    <row r="143" spans="1:31" ht="17.100000000000001" customHeight="1">
      <c r="A143" s="243">
        <v>61</v>
      </c>
      <c r="B143" s="243" t="s">
        <v>9759</v>
      </c>
      <c r="C143" s="870" t="s">
        <v>9760</v>
      </c>
      <c r="D143" s="792"/>
      <c r="E143" s="792"/>
      <c r="F143" s="794"/>
      <c r="G143" s="528"/>
      <c r="H143" s="528"/>
      <c r="I143" s="794"/>
      <c r="J143" s="604"/>
      <c r="K143" s="605"/>
      <c r="L143" s="518"/>
      <c r="M143" s="799"/>
      <c r="N143" s="517"/>
      <c r="O143" s="517"/>
      <c r="P143" s="518"/>
      <c r="Q143" s="798"/>
      <c r="R143" s="530"/>
      <c r="S143" s="530"/>
      <c r="T143" s="530"/>
      <c r="U143" s="1580" t="s">
        <v>4703</v>
      </c>
      <c r="V143" s="362" t="s">
        <v>163</v>
      </c>
      <c r="W143" s="356">
        <v>0.7</v>
      </c>
      <c r="X143" s="523"/>
      <c r="Y143" s="524"/>
      <c r="Z143" s="642"/>
      <c r="AA143" s="247"/>
      <c r="AB143" s="247"/>
      <c r="AC143" s="247"/>
      <c r="AD143" s="391">
        <f>ROUND(ROUND(ROUND(ROUND(H8+K80,0)*P$116,0)*T140,0)*W143,0)</f>
        <v>147</v>
      </c>
      <c r="AE143" s="253"/>
    </row>
    <row r="144" spans="1:31" ht="17.100000000000001" customHeight="1">
      <c r="A144" s="243">
        <v>61</v>
      </c>
      <c r="B144" s="243" t="s">
        <v>9761</v>
      </c>
      <c r="C144" s="870" t="s">
        <v>9762</v>
      </c>
      <c r="D144" s="792"/>
      <c r="E144" s="792"/>
      <c r="F144" s="794"/>
      <c r="G144" s="528"/>
      <c r="H144" s="528"/>
      <c r="I144" s="794"/>
      <c r="J144" s="604"/>
      <c r="K144" s="605"/>
      <c r="L144" s="518"/>
      <c r="M144" s="799"/>
      <c r="N144" s="517"/>
      <c r="O144" s="517"/>
      <c r="P144" s="518"/>
      <c r="Q144" s="798"/>
      <c r="R144" s="530"/>
      <c r="S144" s="530"/>
      <c r="T144" s="530"/>
      <c r="U144" s="1620"/>
      <c r="V144" s="643"/>
      <c r="W144" s="365"/>
      <c r="X144" s="319"/>
      <c r="Y144" s="288"/>
      <c r="Z144" s="526"/>
      <c r="AA144" s="762" t="s">
        <v>167</v>
      </c>
      <c r="AB144" s="354">
        <v>5</v>
      </c>
      <c r="AC144" s="763" t="s">
        <v>168</v>
      </c>
      <c r="AD144" s="391">
        <f>ROUND(ROUND(ROUND(ROUND(H8+K80,0)*P$116,0)*T140,0)*W143,0)-AB144</f>
        <v>142</v>
      </c>
      <c r="AE144" s="253"/>
    </row>
    <row r="145" spans="1:31" ht="17.100000000000001" customHeight="1">
      <c r="A145" s="243">
        <v>61</v>
      </c>
      <c r="B145" s="243" t="s">
        <v>9763</v>
      </c>
      <c r="C145" s="870" t="s">
        <v>9764</v>
      </c>
      <c r="D145" s="792"/>
      <c r="E145" s="792"/>
      <c r="F145" s="794"/>
      <c r="G145" s="528"/>
      <c r="H145" s="528"/>
      <c r="I145" s="794"/>
      <c r="J145" s="604"/>
      <c r="K145" s="605"/>
      <c r="L145" s="518"/>
      <c r="M145" s="799"/>
      <c r="N145" s="517"/>
      <c r="O145" s="517"/>
      <c r="P145" s="518"/>
      <c r="Q145" s="799"/>
      <c r="R145" s="643"/>
      <c r="S145" s="1644"/>
      <c r="T145" s="1652"/>
      <c r="U145" s="1620"/>
      <c r="V145" s="779"/>
      <c r="W145" s="780"/>
      <c r="X145" s="1684" t="s">
        <v>4700</v>
      </c>
      <c r="Y145" s="362" t="s">
        <v>163</v>
      </c>
      <c r="Z145" s="395">
        <v>0.85</v>
      </c>
      <c r="AA145" s="355"/>
      <c r="AB145" s="247"/>
      <c r="AC145" s="247"/>
      <c r="AD145" s="391">
        <f>ROUND(ROUND(ROUND(ROUND(ROUND(H8+K80,0)*P$116,0)*T140,0)*W143,0)*Z145,0)</f>
        <v>125</v>
      </c>
      <c r="AE145" s="253"/>
    </row>
    <row r="146" spans="1:31" ht="17.100000000000001" customHeight="1">
      <c r="A146" s="243">
        <v>61</v>
      </c>
      <c r="B146" s="243" t="s">
        <v>9765</v>
      </c>
      <c r="C146" s="870" t="s">
        <v>9766</v>
      </c>
      <c r="D146" s="792"/>
      <c r="E146" s="792"/>
      <c r="F146" s="794"/>
      <c r="G146" s="528"/>
      <c r="H146" s="528"/>
      <c r="I146" s="794"/>
      <c r="J146" s="604"/>
      <c r="K146" s="605"/>
      <c r="L146" s="518"/>
      <c r="M146" s="799"/>
      <c r="N146" s="517"/>
      <c r="O146" s="517"/>
      <c r="P146" s="518"/>
      <c r="Q146" s="799"/>
      <c r="R146" s="643"/>
      <c r="S146" s="643"/>
      <c r="T146" s="643"/>
      <c r="U146" s="781"/>
      <c r="V146" s="537"/>
      <c r="W146" s="783"/>
      <c r="X146" s="1651"/>
      <c r="Y146" s="512"/>
      <c r="Z146" s="368"/>
      <c r="AA146" s="762" t="s">
        <v>167</v>
      </c>
      <c r="AB146" s="354">
        <v>5</v>
      </c>
      <c r="AC146" s="763" t="s">
        <v>168</v>
      </c>
      <c r="AD146" s="391">
        <f>ROUND(ROUND(ROUND(ROUND(ROUND(H8+K80,0)*P$116,0)*T140,0)*W143,0)*Z145,0)-AB146</f>
        <v>120</v>
      </c>
      <c r="AE146" s="253"/>
    </row>
    <row r="147" spans="1:31" ht="17.100000000000001" customHeight="1">
      <c r="A147" s="243">
        <v>61</v>
      </c>
      <c r="B147" s="243" t="s">
        <v>9767</v>
      </c>
      <c r="C147" s="870" t="s">
        <v>9768</v>
      </c>
      <c r="D147" s="792"/>
      <c r="E147" s="792"/>
      <c r="F147" s="794"/>
      <c r="G147" s="528"/>
      <c r="H147" s="528"/>
      <c r="I147" s="794"/>
      <c r="J147" s="604"/>
      <c r="K147" s="605"/>
      <c r="L147" s="518"/>
      <c r="M147" s="799"/>
      <c r="N147" s="517"/>
      <c r="O147" s="517"/>
      <c r="P147" s="518"/>
      <c r="Q147" s="798"/>
      <c r="R147" s="643"/>
      <c r="S147" s="1646"/>
      <c r="T147" s="1649"/>
      <c r="U147" s="1580" t="s">
        <v>4708</v>
      </c>
      <c r="V147" s="643" t="s">
        <v>163</v>
      </c>
      <c r="W147" s="365">
        <v>0.85</v>
      </c>
      <c r="X147" s="523"/>
      <c r="Y147" s="524"/>
      <c r="Z147" s="642"/>
      <c r="AA147" s="247"/>
      <c r="AB147" s="247"/>
      <c r="AC147" s="247"/>
      <c r="AD147" s="391">
        <f>ROUND(ROUND(ROUND(ROUND(H8+K80,0)*P$116,0)*T140,0)*W147,0)</f>
        <v>179</v>
      </c>
      <c r="AE147" s="253"/>
    </row>
    <row r="148" spans="1:31" ht="17.100000000000001" customHeight="1">
      <c r="A148" s="243">
        <v>61</v>
      </c>
      <c r="B148" s="243" t="s">
        <v>9769</v>
      </c>
      <c r="C148" s="870" t="s">
        <v>9770</v>
      </c>
      <c r="D148" s="792"/>
      <c r="E148" s="792"/>
      <c r="F148" s="794"/>
      <c r="G148" s="528"/>
      <c r="H148" s="528"/>
      <c r="I148" s="794"/>
      <c r="J148" s="604"/>
      <c r="K148" s="605"/>
      <c r="L148" s="518"/>
      <c r="M148" s="799"/>
      <c r="N148" s="517"/>
      <c r="O148" s="517"/>
      <c r="P148" s="518"/>
      <c r="Q148" s="798"/>
      <c r="R148" s="643"/>
      <c r="S148" s="365"/>
      <c r="T148" s="365"/>
      <c r="U148" s="1620"/>
      <c r="V148" s="643"/>
      <c r="W148" s="365"/>
      <c r="X148" s="319"/>
      <c r="Y148" s="288"/>
      <c r="Z148" s="526"/>
      <c r="AA148" s="762" t="s">
        <v>167</v>
      </c>
      <c r="AB148" s="354">
        <v>5</v>
      </c>
      <c r="AC148" s="763" t="s">
        <v>168</v>
      </c>
      <c r="AD148" s="391">
        <f>ROUND(ROUND(ROUND(ROUND(H8+K80,0)*P$116,0)*T140,0)*W147,0)-AB148</f>
        <v>174</v>
      </c>
      <c r="AE148" s="253"/>
    </row>
    <row r="149" spans="1:31" ht="17.100000000000001" customHeight="1">
      <c r="A149" s="243">
        <v>61</v>
      </c>
      <c r="B149" s="243" t="s">
        <v>9771</v>
      </c>
      <c r="C149" s="870" t="s">
        <v>9772</v>
      </c>
      <c r="D149" s="792"/>
      <c r="E149" s="792"/>
      <c r="F149" s="794"/>
      <c r="G149" s="528"/>
      <c r="H149" s="528"/>
      <c r="I149" s="794"/>
      <c r="J149" s="604"/>
      <c r="K149" s="605"/>
      <c r="L149" s="518"/>
      <c r="M149" s="799"/>
      <c r="N149" s="517"/>
      <c r="O149" s="517"/>
      <c r="P149" s="518"/>
      <c r="Q149" s="799"/>
      <c r="R149" s="643"/>
      <c r="S149" s="365"/>
      <c r="T149" s="365"/>
      <c r="U149" s="1620"/>
      <c r="V149" s="779"/>
      <c r="W149" s="780"/>
      <c r="X149" s="1684" t="s">
        <v>4700</v>
      </c>
      <c r="Y149" s="362" t="s">
        <v>163</v>
      </c>
      <c r="Z149" s="395">
        <v>0.85</v>
      </c>
      <c r="AA149" s="355"/>
      <c r="AB149" s="247"/>
      <c r="AC149" s="247"/>
      <c r="AD149" s="391">
        <f>ROUND(ROUND(ROUND(ROUND(ROUND(H8+K80,0)*P$116,0)*T140,0)*W147,0)*Z149,0)</f>
        <v>152</v>
      </c>
      <c r="AE149" s="253"/>
    </row>
    <row r="150" spans="1:31" ht="17.100000000000001" customHeight="1">
      <c r="A150" s="243">
        <v>61</v>
      </c>
      <c r="B150" s="243" t="s">
        <v>9773</v>
      </c>
      <c r="C150" s="870" t="s">
        <v>9774</v>
      </c>
      <c r="D150" s="792"/>
      <c r="E150" s="792"/>
      <c r="F150" s="794"/>
      <c r="G150" s="528"/>
      <c r="H150" s="528"/>
      <c r="I150" s="794"/>
      <c r="J150" s="604"/>
      <c r="K150" s="605"/>
      <c r="L150" s="518"/>
      <c r="M150" s="506"/>
      <c r="N150" s="288"/>
      <c r="O150" s="288"/>
      <c r="P150" s="526"/>
      <c r="Q150" s="506"/>
      <c r="R150" s="788"/>
      <c r="S150" s="643"/>
      <c r="T150" s="643"/>
      <c r="U150" s="1642"/>
      <c r="V150" s="537"/>
      <c r="W150" s="783"/>
      <c r="X150" s="1651"/>
      <c r="Y150" s="512"/>
      <c r="Z150" s="368"/>
      <c r="AA150" s="762" t="s">
        <v>167</v>
      </c>
      <c r="AB150" s="354">
        <v>5</v>
      </c>
      <c r="AC150" s="763" t="s">
        <v>168</v>
      </c>
      <c r="AD150" s="391">
        <f>ROUND(ROUND(ROUND(ROUND(ROUND(H8+K80,0)*P$116,0)*T140,0)*W147,0)*Z149,0)-AB150</f>
        <v>147</v>
      </c>
      <c r="AE150" s="253"/>
    </row>
    <row r="151" spans="1:31" ht="17.100000000000001" customHeight="1">
      <c r="A151" s="243">
        <v>61</v>
      </c>
      <c r="B151" s="243" t="s">
        <v>9775</v>
      </c>
      <c r="C151" s="870" t="s">
        <v>9776</v>
      </c>
      <c r="D151" s="792"/>
      <c r="E151" s="792"/>
      <c r="F151" s="522"/>
      <c r="G151" s="1580" t="s">
        <v>6028</v>
      </c>
      <c r="H151" s="541"/>
      <c r="I151" s="542"/>
      <c r="J151" s="601"/>
      <c r="K151" s="602"/>
      <c r="L151" s="642"/>
      <c r="M151" s="1606" t="s">
        <v>9631</v>
      </c>
      <c r="N151" s="1687" t="s">
        <v>9632</v>
      </c>
      <c r="O151" s="524"/>
      <c r="P151" s="524"/>
      <c r="Q151" s="523"/>
      <c r="R151" s="524"/>
      <c r="S151" s="524"/>
      <c r="T151" s="524"/>
      <c r="U151" s="777"/>
      <c r="V151" s="529"/>
      <c r="W151" s="517"/>
      <c r="X151" s="516"/>
      <c r="Y151" s="524"/>
      <c r="Z151" s="642"/>
      <c r="AA151" s="247"/>
      <c r="AB151" s="247"/>
      <c r="AC151" s="247"/>
      <c r="AD151" s="391">
        <f>ROUND(ROUND(H152*P$152,0),0)</f>
        <v>390</v>
      </c>
      <c r="AE151" s="253"/>
    </row>
    <row r="152" spans="1:31" ht="17.100000000000001" customHeight="1">
      <c r="A152" s="243">
        <v>61</v>
      </c>
      <c r="B152" s="243" t="s">
        <v>9777</v>
      </c>
      <c r="C152" s="870" t="s">
        <v>9778</v>
      </c>
      <c r="D152" s="792"/>
      <c r="E152" s="792"/>
      <c r="F152" s="522"/>
      <c r="G152" s="1620"/>
      <c r="H152" s="639">
        <f>'28児童発達支援(基本１)'!H1088</f>
        <v>557</v>
      </c>
      <c r="I152" s="517" t="s">
        <v>18</v>
      </c>
      <c r="J152" s="604"/>
      <c r="K152" s="605"/>
      <c r="L152" s="518"/>
      <c r="M152" s="1693"/>
      <c r="N152" s="1688"/>
      <c r="O152" s="643" t="s">
        <v>163</v>
      </c>
      <c r="P152" s="365">
        <v>0.7</v>
      </c>
      <c r="Q152" s="516"/>
      <c r="R152" s="517"/>
      <c r="S152" s="517"/>
      <c r="T152" s="517"/>
      <c r="U152" s="777"/>
      <c r="V152" s="529"/>
      <c r="W152" s="517"/>
      <c r="X152" s="516"/>
      <c r="Y152" s="517"/>
      <c r="Z152" s="526"/>
      <c r="AA152" s="762" t="s">
        <v>167</v>
      </c>
      <c r="AB152" s="354">
        <v>5</v>
      </c>
      <c r="AC152" s="763" t="s">
        <v>168</v>
      </c>
      <c r="AD152" s="391">
        <f>ROUND(ROUND(H152*P$152,0),0)-AB152</f>
        <v>385</v>
      </c>
      <c r="AE152" s="253"/>
    </row>
    <row r="153" spans="1:31" ht="17.100000000000001" customHeight="1">
      <c r="A153" s="243">
        <v>61</v>
      </c>
      <c r="B153" s="243" t="s">
        <v>9779</v>
      </c>
      <c r="C153" s="870" t="s">
        <v>9780</v>
      </c>
      <c r="D153" s="792"/>
      <c r="E153" s="792"/>
      <c r="F153" s="522"/>
      <c r="G153" s="1620"/>
      <c r="H153" s="521"/>
      <c r="I153" s="522"/>
      <c r="J153" s="604"/>
      <c r="K153" s="605"/>
      <c r="L153" s="518"/>
      <c r="M153" s="1693"/>
      <c r="N153" s="1688"/>
      <c r="O153" s="517"/>
      <c r="P153" s="518"/>
      <c r="Q153" s="516"/>
      <c r="R153" s="517"/>
      <c r="S153" s="517"/>
      <c r="T153" s="517"/>
      <c r="U153" s="777"/>
      <c r="V153" s="529"/>
      <c r="W153" s="518"/>
      <c r="X153" s="1684" t="s">
        <v>4700</v>
      </c>
      <c r="Y153" s="362" t="s">
        <v>163</v>
      </c>
      <c r="Z153" s="395">
        <v>0.85</v>
      </c>
      <c r="AA153" s="355"/>
      <c r="AB153" s="247"/>
      <c r="AC153" s="247"/>
      <c r="AD153" s="391">
        <f>ROUND(ROUND(H152*P$152,0)*Z153,0)</f>
        <v>332</v>
      </c>
      <c r="AE153" s="253"/>
    </row>
    <row r="154" spans="1:31" ht="17.100000000000001" customHeight="1">
      <c r="A154" s="243">
        <v>61</v>
      </c>
      <c r="B154" s="243" t="s">
        <v>9781</v>
      </c>
      <c r="C154" s="870" t="s">
        <v>9782</v>
      </c>
      <c r="D154" s="792"/>
      <c r="E154" s="792"/>
      <c r="F154" s="522"/>
      <c r="G154" s="521"/>
      <c r="H154" s="521"/>
      <c r="I154" s="521"/>
      <c r="J154" s="604"/>
      <c r="K154" s="605"/>
      <c r="L154" s="518"/>
      <c r="M154" s="1693"/>
      <c r="N154" s="1688"/>
      <c r="O154" s="517"/>
      <c r="P154" s="518"/>
      <c r="Q154" s="516"/>
      <c r="R154" s="517"/>
      <c r="S154" s="517"/>
      <c r="T154" s="517"/>
      <c r="U154" s="778"/>
      <c r="V154" s="539"/>
      <c r="W154" s="526"/>
      <c r="X154" s="1651"/>
      <c r="Y154" s="512"/>
      <c r="Z154" s="368"/>
      <c r="AA154" s="762" t="s">
        <v>167</v>
      </c>
      <c r="AB154" s="354">
        <v>5</v>
      </c>
      <c r="AC154" s="763" t="s">
        <v>168</v>
      </c>
      <c r="AD154" s="391">
        <f>ROUND(ROUND(H152*P$152,0)*Z153,0)-AB154</f>
        <v>327</v>
      </c>
      <c r="AE154" s="253"/>
    </row>
    <row r="155" spans="1:31" ht="17.100000000000001" customHeight="1">
      <c r="A155" s="243">
        <v>61</v>
      </c>
      <c r="B155" s="243" t="s">
        <v>9783</v>
      </c>
      <c r="C155" s="870" t="s">
        <v>9784</v>
      </c>
      <c r="D155" s="792"/>
      <c r="E155" s="792"/>
      <c r="F155" s="794"/>
      <c r="G155" s="528"/>
      <c r="H155" s="530"/>
      <c r="I155" s="530"/>
      <c r="J155" s="604"/>
      <c r="K155" s="605"/>
      <c r="L155" s="518"/>
      <c r="M155" s="1693"/>
      <c r="N155" s="517"/>
      <c r="O155" s="517"/>
      <c r="P155" s="518"/>
      <c r="Q155" s="516"/>
      <c r="R155" s="517"/>
      <c r="S155" s="517"/>
      <c r="T155" s="517"/>
      <c r="U155" s="1580" t="s">
        <v>4703</v>
      </c>
      <c r="V155" s="362" t="s">
        <v>163</v>
      </c>
      <c r="W155" s="356">
        <v>0.7</v>
      </c>
      <c r="X155" s="523"/>
      <c r="Y155" s="524"/>
      <c r="Z155" s="642"/>
      <c r="AA155" s="247"/>
      <c r="AB155" s="247"/>
      <c r="AC155" s="247"/>
      <c r="AD155" s="391">
        <f>ROUND(ROUND(H152*P$152,0)*W155,0)</f>
        <v>273</v>
      </c>
      <c r="AE155" s="253"/>
    </row>
    <row r="156" spans="1:31" ht="17.100000000000001" customHeight="1">
      <c r="A156" s="243">
        <v>61</v>
      </c>
      <c r="B156" s="243" t="s">
        <v>9785</v>
      </c>
      <c r="C156" s="870" t="s">
        <v>9786</v>
      </c>
      <c r="D156" s="792"/>
      <c r="E156" s="792"/>
      <c r="F156" s="794"/>
      <c r="G156" s="528"/>
      <c r="H156" s="517"/>
      <c r="I156" s="538"/>
      <c r="J156" s="604"/>
      <c r="K156" s="605"/>
      <c r="L156" s="518"/>
      <c r="M156" s="1693"/>
      <c r="N156" s="517"/>
      <c r="O156" s="517"/>
      <c r="P156" s="518"/>
      <c r="Q156" s="516"/>
      <c r="R156" s="517"/>
      <c r="S156" s="517"/>
      <c r="T156" s="517"/>
      <c r="U156" s="1620"/>
      <c r="V156" s="643"/>
      <c r="W156" s="365"/>
      <c r="X156" s="319"/>
      <c r="Y156" s="288"/>
      <c r="Z156" s="526"/>
      <c r="AA156" s="762" t="s">
        <v>167</v>
      </c>
      <c r="AB156" s="354">
        <v>5</v>
      </c>
      <c r="AC156" s="763" t="s">
        <v>168</v>
      </c>
      <c r="AD156" s="391">
        <f>ROUND(ROUND(H152*P$152,0)*W155,0)-AB156</f>
        <v>268</v>
      </c>
      <c r="AE156" s="253"/>
    </row>
    <row r="157" spans="1:31" ht="17.100000000000001" customHeight="1">
      <c r="A157" s="243">
        <v>61</v>
      </c>
      <c r="B157" s="243" t="s">
        <v>9787</v>
      </c>
      <c r="C157" s="870" t="s">
        <v>9788</v>
      </c>
      <c r="D157" s="792"/>
      <c r="E157" s="792"/>
      <c r="F157" s="795"/>
      <c r="G157" s="796"/>
      <c r="H157" s="517"/>
      <c r="I157" s="538"/>
      <c r="J157" s="604"/>
      <c r="K157" s="605"/>
      <c r="L157" s="518"/>
      <c r="M157" s="1693"/>
      <c r="N157" s="517"/>
      <c r="O157" s="517"/>
      <c r="P157" s="518"/>
      <c r="Q157" s="516"/>
      <c r="R157" s="517"/>
      <c r="S157" s="517"/>
      <c r="T157" s="517"/>
      <c r="U157" s="1620"/>
      <c r="V157" s="779"/>
      <c r="W157" s="780"/>
      <c r="X157" s="1684" t="s">
        <v>4700</v>
      </c>
      <c r="Y157" s="362" t="s">
        <v>163</v>
      </c>
      <c r="Z157" s="395">
        <v>0.85</v>
      </c>
      <c r="AA157" s="355"/>
      <c r="AB157" s="247"/>
      <c r="AC157" s="247"/>
      <c r="AD157" s="391">
        <f>ROUND(ROUND(ROUND(H152*P$152,0)*W155,0)*Z157,0)</f>
        <v>232</v>
      </c>
      <c r="AE157" s="253"/>
    </row>
    <row r="158" spans="1:31" ht="17.100000000000001" customHeight="1">
      <c r="A158" s="243">
        <v>61</v>
      </c>
      <c r="B158" s="243" t="s">
        <v>9789</v>
      </c>
      <c r="C158" s="870" t="s">
        <v>9790</v>
      </c>
      <c r="D158" s="792"/>
      <c r="E158" s="793"/>
      <c r="F158" s="795"/>
      <c r="G158" s="796"/>
      <c r="H158" s="517"/>
      <c r="I158" s="538"/>
      <c r="J158" s="604"/>
      <c r="K158" s="605"/>
      <c r="L158" s="518"/>
      <c r="M158" s="1693"/>
      <c r="N158" s="517"/>
      <c r="O158" s="517"/>
      <c r="P158" s="518"/>
      <c r="Q158" s="516"/>
      <c r="R158" s="517"/>
      <c r="S158" s="517"/>
      <c r="T158" s="517"/>
      <c r="U158" s="781"/>
      <c r="V158" s="537"/>
      <c r="W158" s="783"/>
      <c r="X158" s="1651"/>
      <c r="Y158" s="512"/>
      <c r="Z158" s="368"/>
      <c r="AA158" s="762" t="s">
        <v>167</v>
      </c>
      <c r="AB158" s="354">
        <v>5</v>
      </c>
      <c r="AC158" s="763" t="s">
        <v>168</v>
      </c>
      <c r="AD158" s="391">
        <f>ROUND(ROUND(ROUND(H152*P$152,0)*W155,0)*Z157,0)-AB158</f>
        <v>227</v>
      </c>
      <c r="AE158" s="253"/>
    </row>
    <row r="159" spans="1:31" ht="17.100000000000001" customHeight="1">
      <c r="A159" s="243">
        <v>61</v>
      </c>
      <c r="B159" s="243" t="s">
        <v>9791</v>
      </c>
      <c r="C159" s="870" t="s">
        <v>9792</v>
      </c>
      <c r="D159" s="792"/>
      <c r="E159" s="793"/>
      <c r="F159" s="795"/>
      <c r="G159" s="796"/>
      <c r="H159" s="517"/>
      <c r="I159" s="538"/>
      <c r="J159" s="604"/>
      <c r="K159" s="605"/>
      <c r="L159" s="518"/>
      <c r="M159" s="1693"/>
      <c r="N159" s="517"/>
      <c r="O159" s="517"/>
      <c r="P159" s="518"/>
      <c r="Q159" s="516"/>
      <c r="R159" s="517"/>
      <c r="S159" s="517"/>
      <c r="T159" s="518"/>
      <c r="U159" s="1580" t="s">
        <v>4708</v>
      </c>
      <c r="V159" s="643" t="s">
        <v>163</v>
      </c>
      <c r="W159" s="365">
        <v>0.85</v>
      </c>
      <c r="X159" s="523"/>
      <c r="Y159" s="524"/>
      <c r="Z159" s="642"/>
      <c r="AA159" s="247"/>
      <c r="AB159" s="247"/>
      <c r="AC159" s="247"/>
      <c r="AD159" s="391">
        <f>ROUND(ROUND(H152*P$152,0)*W159,0)</f>
        <v>332</v>
      </c>
      <c r="AE159" s="253"/>
    </row>
    <row r="160" spans="1:31" ht="17.100000000000001" customHeight="1">
      <c r="A160" s="243">
        <v>61</v>
      </c>
      <c r="B160" s="243" t="s">
        <v>9793</v>
      </c>
      <c r="C160" s="870" t="s">
        <v>9794</v>
      </c>
      <c r="D160" s="792"/>
      <c r="E160" s="793"/>
      <c r="F160" s="795"/>
      <c r="G160" s="796"/>
      <c r="H160" s="517"/>
      <c r="I160" s="538"/>
      <c r="J160" s="604"/>
      <c r="K160" s="605"/>
      <c r="L160" s="518"/>
      <c r="M160" s="799"/>
      <c r="N160" s="517"/>
      <c r="O160" s="517"/>
      <c r="P160" s="518"/>
      <c r="Q160" s="516"/>
      <c r="R160" s="517"/>
      <c r="S160" s="517"/>
      <c r="T160" s="517"/>
      <c r="U160" s="1620"/>
      <c r="V160" s="643"/>
      <c r="W160" s="365"/>
      <c r="X160" s="319"/>
      <c r="Y160" s="288"/>
      <c r="Z160" s="526"/>
      <c r="AA160" s="762" t="s">
        <v>167</v>
      </c>
      <c r="AB160" s="354">
        <v>5</v>
      </c>
      <c r="AC160" s="763" t="s">
        <v>168</v>
      </c>
      <c r="AD160" s="391">
        <f>ROUND(ROUND(H152*P$152,0)*W159,0)-AB160</f>
        <v>327</v>
      </c>
      <c r="AE160" s="253"/>
    </row>
    <row r="161" spans="1:31" ht="17.100000000000001" customHeight="1">
      <c r="A161" s="243">
        <v>61</v>
      </c>
      <c r="B161" s="243" t="s">
        <v>9795</v>
      </c>
      <c r="C161" s="870" t="s">
        <v>9796</v>
      </c>
      <c r="D161" s="792"/>
      <c r="E161" s="793"/>
      <c r="F161" s="794"/>
      <c r="G161" s="528"/>
      <c r="H161" s="528"/>
      <c r="I161" s="794"/>
      <c r="J161" s="604"/>
      <c r="K161" s="605"/>
      <c r="L161" s="518"/>
      <c r="M161" s="799"/>
      <c r="N161" s="517"/>
      <c r="O161" s="517"/>
      <c r="P161" s="518"/>
      <c r="Q161" s="516"/>
      <c r="R161" s="517"/>
      <c r="S161" s="517"/>
      <c r="T161" s="517"/>
      <c r="U161" s="1620"/>
      <c r="V161" s="779"/>
      <c r="W161" s="780"/>
      <c r="X161" s="1684" t="s">
        <v>4700</v>
      </c>
      <c r="Y161" s="362" t="s">
        <v>163</v>
      </c>
      <c r="Z161" s="395">
        <v>0.85</v>
      </c>
      <c r="AA161" s="355"/>
      <c r="AB161" s="247"/>
      <c r="AC161" s="247"/>
      <c r="AD161" s="391">
        <f>ROUND(ROUND(ROUND(H152*P$152,0)*W159,0)*Z161,0)</f>
        <v>282</v>
      </c>
      <c r="AE161" s="253"/>
    </row>
    <row r="162" spans="1:31" ht="17.100000000000001" customHeight="1">
      <c r="A162" s="243">
        <v>61</v>
      </c>
      <c r="B162" s="243" t="s">
        <v>9797</v>
      </c>
      <c r="C162" s="870" t="s">
        <v>9798</v>
      </c>
      <c r="D162" s="792"/>
      <c r="E162" s="793"/>
      <c r="F162" s="794"/>
      <c r="G162" s="528"/>
      <c r="H162" s="528"/>
      <c r="I162" s="794"/>
      <c r="J162" s="604"/>
      <c r="K162" s="605"/>
      <c r="L162" s="518"/>
      <c r="M162" s="799"/>
      <c r="N162" s="517"/>
      <c r="O162" s="517"/>
      <c r="P162" s="518"/>
      <c r="Q162" s="319"/>
      <c r="R162" s="288"/>
      <c r="S162" s="288"/>
      <c r="T162" s="288"/>
      <c r="U162" s="1642"/>
      <c r="V162" s="537"/>
      <c r="W162" s="783"/>
      <c r="X162" s="1651"/>
      <c r="Y162" s="512"/>
      <c r="Z162" s="368"/>
      <c r="AA162" s="762" t="s">
        <v>167</v>
      </c>
      <c r="AB162" s="354">
        <v>5</v>
      </c>
      <c r="AC162" s="763" t="s">
        <v>168</v>
      </c>
      <c r="AD162" s="391">
        <f>ROUND(ROUND(ROUND(H152*P$152,0)*W159,0)*Z161,0)-AB162</f>
        <v>277</v>
      </c>
      <c r="AE162" s="253"/>
    </row>
    <row r="163" spans="1:31" ht="17.100000000000001" customHeight="1">
      <c r="A163" s="243">
        <v>61</v>
      </c>
      <c r="B163" s="243" t="s">
        <v>9799</v>
      </c>
      <c r="C163" s="870" t="s">
        <v>9800</v>
      </c>
      <c r="D163" s="792"/>
      <c r="E163" s="792"/>
      <c r="F163" s="794"/>
      <c r="G163" s="528"/>
      <c r="H163" s="528"/>
      <c r="I163" s="794"/>
      <c r="J163" s="604"/>
      <c r="K163" s="605"/>
      <c r="L163" s="518"/>
      <c r="M163" s="799"/>
      <c r="N163" s="517"/>
      <c r="O163" s="517"/>
      <c r="P163" s="518"/>
      <c r="Q163" s="1536" t="s">
        <v>4713</v>
      </c>
      <c r="R163" s="1580" t="s">
        <v>162</v>
      </c>
      <c r="S163" s="775"/>
      <c r="T163" s="775"/>
      <c r="U163" s="359"/>
      <c r="V163" s="360"/>
      <c r="W163" s="361"/>
      <c r="X163" s="523"/>
      <c r="Y163" s="524"/>
      <c r="Z163" s="642"/>
      <c r="AA163" s="247"/>
      <c r="AB163" s="247"/>
      <c r="AC163" s="247"/>
      <c r="AD163" s="391">
        <f>ROUND(ROUND(H152*P$152,0)*T164,0)</f>
        <v>273</v>
      </c>
      <c r="AE163" s="253"/>
    </row>
    <row r="164" spans="1:31" ht="17.100000000000001" customHeight="1">
      <c r="A164" s="243">
        <v>61</v>
      </c>
      <c r="B164" s="243" t="s">
        <v>9801</v>
      </c>
      <c r="C164" s="870" t="s">
        <v>9802</v>
      </c>
      <c r="D164" s="792"/>
      <c r="E164" s="792"/>
      <c r="F164" s="794"/>
      <c r="G164" s="528"/>
      <c r="H164" s="528"/>
      <c r="I164" s="794"/>
      <c r="J164" s="604"/>
      <c r="K164" s="605"/>
      <c r="L164" s="518"/>
      <c r="M164" s="799"/>
      <c r="N164" s="517"/>
      <c r="O164" s="517"/>
      <c r="P164" s="518"/>
      <c r="Q164" s="1648"/>
      <c r="R164" s="1620"/>
      <c r="S164" s="643" t="s">
        <v>163</v>
      </c>
      <c r="T164" s="365">
        <v>0.7</v>
      </c>
      <c r="U164" s="777"/>
      <c r="V164" s="639"/>
      <c r="W164" s="529"/>
      <c r="X164" s="516"/>
      <c r="Y164" s="517"/>
      <c r="Z164" s="526"/>
      <c r="AA164" s="762" t="s">
        <v>167</v>
      </c>
      <c r="AB164" s="354">
        <v>5</v>
      </c>
      <c r="AC164" s="763" t="s">
        <v>168</v>
      </c>
      <c r="AD164" s="391">
        <f>ROUND(ROUND(H152*P$152,0)*T164,0)-AB164</f>
        <v>268</v>
      </c>
      <c r="AE164" s="253"/>
    </row>
    <row r="165" spans="1:31" ht="17.100000000000001" customHeight="1">
      <c r="A165" s="243">
        <v>61</v>
      </c>
      <c r="B165" s="243" t="s">
        <v>9803</v>
      </c>
      <c r="C165" s="870" t="s">
        <v>9804</v>
      </c>
      <c r="D165" s="792"/>
      <c r="E165" s="792"/>
      <c r="F165" s="794"/>
      <c r="G165" s="528"/>
      <c r="H165" s="528"/>
      <c r="I165" s="794"/>
      <c r="J165" s="604"/>
      <c r="K165" s="605"/>
      <c r="L165" s="518"/>
      <c r="M165" s="799"/>
      <c r="N165" s="517"/>
      <c r="O165" s="517"/>
      <c r="P165" s="518"/>
      <c r="Q165" s="1648"/>
      <c r="R165" s="1620"/>
      <c r="S165" s="530"/>
      <c r="T165" s="530"/>
      <c r="U165" s="777"/>
      <c r="V165" s="639"/>
      <c r="W165" s="529"/>
      <c r="X165" s="1684" t="s">
        <v>4700</v>
      </c>
      <c r="Y165" s="362" t="s">
        <v>163</v>
      </c>
      <c r="Z165" s="395">
        <v>0.85</v>
      </c>
      <c r="AA165" s="355"/>
      <c r="AB165" s="247"/>
      <c r="AC165" s="247"/>
      <c r="AD165" s="391">
        <f>ROUND(ROUND(ROUND(H152*P$152,0)*T164,0)*Z165,0)</f>
        <v>232</v>
      </c>
      <c r="AE165" s="253"/>
    </row>
    <row r="166" spans="1:31" ht="17.100000000000001" customHeight="1">
      <c r="A166" s="243">
        <v>61</v>
      </c>
      <c r="B166" s="243" t="s">
        <v>9805</v>
      </c>
      <c r="C166" s="870" t="s">
        <v>9806</v>
      </c>
      <c r="D166" s="792"/>
      <c r="E166" s="792"/>
      <c r="F166" s="794"/>
      <c r="G166" s="528"/>
      <c r="H166" s="528"/>
      <c r="I166" s="794"/>
      <c r="J166" s="604"/>
      <c r="K166" s="605"/>
      <c r="L166" s="518"/>
      <c r="M166" s="799"/>
      <c r="N166" s="517"/>
      <c r="O166" s="517"/>
      <c r="P166" s="518"/>
      <c r="Q166" s="1648"/>
      <c r="R166" s="1620"/>
      <c r="S166" s="643"/>
      <c r="T166" s="643"/>
      <c r="U166" s="778"/>
      <c r="V166" s="525"/>
      <c r="W166" s="539"/>
      <c r="X166" s="1651"/>
      <c r="Y166" s="512"/>
      <c r="Z166" s="368"/>
      <c r="AA166" s="762" t="s">
        <v>167</v>
      </c>
      <c r="AB166" s="354">
        <v>5</v>
      </c>
      <c r="AC166" s="763" t="s">
        <v>168</v>
      </c>
      <c r="AD166" s="391">
        <f>ROUND(ROUND(ROUND(H152*P$152,0)*T164,0)*Z165,0)-AB166</f>
        <v>227</v>
      </c>
      <c r="AE166" s="253"/>
    </row>
    <row r="167" spans="1:31" ht="17.100000000000001" customHeight="1">
      <c r="A167" s="243">
        <v>61</v>
      </c>
      <c r="B167" s="243" t="s">
        <v>9807</v>
      </c>
      <c r="C167" s="870" t="s">
        <v>9808</v>
      </c>
      <c r="D167" s="792"/>
      <c r="E167" s="792"/>
      <c r="F167" s="794"/>
      <c r="G167" s="528"/>
      <c r="H167" s="528"/>
      <c r="I167" s="794"/>
      <c r="J167" s="604"/>
      <c r="K167" s="605"/>
      <c r="L167" s="518"/>
      <c r="M167" s="799"/>
      <c r="N167" s="517"/>
      <c r="O167" s="517"/>
      <c r="P167" s="518"/>
      <c r="Q167" s="798"/>
      <c r="R167" s="530"/>
      <c r="S167" s="530"/>
      <c r="T167" s="530"/>
      <c r="U167" s="1580" t="s">
        <v>4703</v>
      </c>
      <c r="V167" s="362" t="s">
        <v>163</v>
      </c>
      <c r="W167" s="356">
        <v>0.7</v>
      </c>
      <c r="X167" s="523"/>
      <c r="Y167" s="524"/>
      <c r="Z167" s="642"/>
      <c r="AA167" s="247"/>
      <c r="AB167" s="247"/>
      <c r="AC167" s="247"/>
      <c r="AD167" s="391">
        <f>ROUND(ROUND(ROUND(H152*P$152,0)*T164,0)*W167,0)</f>
        <v>191</v>
      </c>
      <c r="AE167" s="253"/>
    </row>
    <row r="168" spans="1:31" ht="17.100000000000001" customHeight="1">
      <c r="A168" s="243">
        <v>61</v>
      </c>
      <c r="B168" s="243" t="s">
        <v>9809</v>
      </c>
      <c r="C168" s="870" t="s">
        <v>9810</v>
      </c>
      <c r="D168" s="792"/>
      <c r="E168" s="792"/>
      <c r="F168" s="794"/>
      <c r="G168" s="528"/>
      <c r="H168" s="528"/>
      <c r="I168" s="794"/>
      <c r="J168" s="604"/>
      <c r="K168" s="605"/>
      <c r="L168" s="518"/>
      <c r="M168" s="799"/>
      <c r="N168" s="517"/>
      <c r="O168" s="517"/>
      <c r="P168" s="518"/>
      <c r="Q168" s="798"/>
      <c r="R168" s="530"/>
      <c r="S168" s="530"/>
      <c r="T168" s="530"/>
      <c r="U168" s="1620"/>
      <c r="V168" s="643"/>
      <c r="W168" s="365"/>
      <c r="X168" s="319"/>
      <c r="Y168" s="288"/>
      <c r="Z168" s="526"/>
      <c r="AA168" s="762" t="s">
        <v>167</v>
      </c>
      <c r="AB168" s="354">
        <v>5</v>
      </c>
      <c r="AC168" s="763" t="s">
        <v>168</v>
      </c>
      <c r="AD168" s="391">
        <f>ROUND(ROUND(ROUND(H152*P$152,0)*T164,0)*W167,0)-AB168</f>
        <v>186</v>
      </c>
      <c r="AE168" s="253"/>
    </row>
    <row r="169" spans="1:31" ht="17.100000000000001" customHeight="1">
      <c r="A169" s="243">
        <v>61</v>
      </c>
      <c r="B169" s="243" t="s">
        <v>9811</v>
      </c>
      <c r="C169" s="870" t="s">
        <v>9812</v>
      </c>
      <c r="D169" s="792"/>
      <c r="E169" s="792"/>
      <c r="F169" s="794"/>
      <c r="G169" s="528"/>
      <c r="H169" s="528"/>
      <c r="I169" s="794"/>
      <c r="J169" s="604"/>
      <c r="K169" s="605"/>
      <c r="L169" s="518"/>
      <c r="M169" s="799"/>
      <c r="N169" s="517"/>
      <c r="O169" s="517"/>
      <c r="P169" s="518"/>
      <c r="Q169" s="799"/>
      <c r="R169" s="643"/>
      <c r="S169" s="1644"/>
      <c r="T169" s="1652"/>
      <c r="U169" s="1620"/>
      <c r="V169" s="779"/>
      <c r="W169" s="780"/>
      <c r="X169" s="1684" t="s">
        <v>4700</v>
      </c>
      <c r="Y169" s="362" t="s">
        <v>163</v>
      </c>
      <c r="Z169" s="395">
        <v>0.85</v>
      </c>
      <c r="AA169" s="355"/>
      <c r="AB169" s="247"/>
      <c r="AC169" s="247"/>
      <c r="AD169" s="391">
        <f>ROUND(ROUND(ROUND(ROUND(H152*P$152,0)*T164,0)*W167,0)*Z169,0)</f>
        <v>162</v>
      </c>
      <c r="AE169" s="253"/>
    </row>
    <row r="170" spans="1:31" ht="17.100000000000001" customHeight="1">
      <c r="A170" s="243">
        <v>61</v>
      </c>
      <c r="B170" s="243" t="s">
        <v>9813</v>
      </c>
      <c r="C170" s="870" t="s">
        <v>9814</v>
      </c>
      <c r="D170" s="792"/>
      <c r="E170" s="792"/>
      <c r="F170" s="794"/>
      <c r="G170" s="528"/>
      <c r="H170" s="528"/>
      <c r="I170" s="794"/>
      <c r="J170" s="604"/>
      <c r="K170" s="605"/>
      <c r="L170" s="518"/>
      <c r="M170" s="799"/>
      <c r="N170" s="517"/>
      <c r="O170" s="517"/>
      <c r="P170" s="518"/>
      <c r="Q170" s="799"/>
      <c r="R170" s="643"/>
      <c r="S170" s="643"/>
      <c r="T170" s="643"/>
      <c r="U170" s="781"/>
      <c r="V170" s="537"/>
      <c r="W170" s="783"/>
      <c r="X170" s="1651"/>
      <c r="Y170" s="512"/>
      <c r="Z170" s="368"/>
      <c r="AA170" s="762" t="s">
        <v>167</v>
      </c>
      <c r="AB170" s="354">
        <v>5</v>
      </c>
      <c r="AC170" s="763" t="s">
        <v>168</v>
      </c>
      <c r="AD170" s="391">
        <f>ROUND(ROUND(ROUND(ROUND(H152*P$152,0)*T164,0)*W167,0)*Z169,0)-AB170</f>
        <v>157</v>
      </c>
      <c r="AE170" s="253"/>
    </row>
    <row r="171" spans="1:31" ht="17.100000000000001" customHeight="1">
      <c r="A171" s="243">
        <v>61</v>
      </c>
      <c r="B171" s="243" t="s">
        <v>9815</v>
      </c>
      <c r="C171" s="870" t="s">
        <v>9816</v>
      </c>
      <c r="D171" s="792"/>
      <c r="E171" s="792"/>
      <c r="F171" s="794"/>
      <c r="G171" s="528"/>
      <c r="H171" s="528"/>
      <c r="I171" s="794"/>
      <c r="J171" s="604"/>
      <c r="K171" s="605"/>
      <c r="L171" s="518"/>
      <c r="M171" s="799"/>
      <c r="N171" s="517"/>
      <c r="O171" s="517"/>
      <c r="P171" s="518"/>
      <c r="Q171" s="798"/>
      <c r="R171" s="643"/>
      <c r="S171" s="1646"/>
      <c r="T171" s="1649"/>
      <c r="U171" s="1580" t="s">
        <v>4708</v>
      </c>
      <c r="V171" s="643" t="s">
        <v>163</v>
      </c>
      <c r="W171" s="365">
        <v>0.85</v>
      </c>
      <c r="X171" s="523"/>
      <c r="Y171" s="524"/>
      <c r="Z171" s="642"/>
      <c r="AA171" s="247"/>
      <c r="AB171" s="247"/>
      <c r="AC171" s="247"/>
      <c r="AD171" s="391">
        <f>ROUND(ROUND(ROUND(H152*P$152,0)*T164,0)*W171,0)</f>
        <v>232</v>
      </c>
      <c r="AE171" s="253"/>
    </row>
    <row r="172" spans="1:31" ht="17.100000000000001" customHeight="1">
      <c r="A172" s="243">
        <v>61</v>
      </c>
      <c r="B172" s="243" t="s">
        <v>9817</v>
      </c>
      <c r="C172" s="870" t="s">
        <v>9818</v>
      </c>
      <c r="D172" s="792"/>
      <c r="E172" s="792"/>
      <c r="F172" s="794"/>
      <c r="G172" s="528"/>
      <c r="H172" s="528"/>
      <c r="I172" s="794"/>
      <c r="J172" s="604"/>
      <c r="K172" s="605"/>
      <c r="L172" s="518"/>
      <c r="M172" s="799"/>
      <c r="N172" s="517"/>
      <c r="O172" s="517"/>
      <c r="P172" s="518"/>
      <c r="Q172" s="798"/>
      <c r="R172" s="643"/>
      <c r="S172" s="365"/>
      <c r="T172" s="365"/>
      <c r="U172" s="1620"/>
      <c r="V172" s="643"/>
      <c r="W172" s="365"/>
      <c r="X172" s="319"/>
      <c r="Y172" s="288"/>
      <c r="Z172" s="526"/>
      <c r="AA172" s="762" t="s">
        <v>167</v>
      </c>
      <c r="AB172" s="354">
        <v>5</v>
      </c>
      <c r="AC172" s="763" t="s">
        <v>168</v>
      </c>
      <c r="AD172" s="391">
        <f>ROUND(ROUND(ROUND(H152*P$152,0)*T164,0)*W171,0)-AB172</f>
        <v>227</v>
      </c>
      <c r="AE172" s="253"/>
    </row>
    <row r="173" spans="1:31" ht="17.100000000000001" customHeight="1">
      <c r="A173" s="243">
        <v>61</v>
      </c>
      <c r="B173" s="243" t="s">
        <v>9819</v>
      </c>
      <c r="C173" s="870" t="s">
        <v>9820</v>
      </c>
      <c r="D173" s="792"/>
      <c r="E173" s="792"/>
      <c r="F173" s="794"/>
      <c r="G173" s="528"/>
      <c r="H173" s="528"/>
      <c r="I173" s="794"/>
      <c r="J173" s="604"/>
      <c r="K173" s="605"/>
      <c r="L173" s="518"/>
      <c r="M173" s="799"/>
      <c r="N173" s="517"/>
      <c r="O173" s="517"/>
      <c r="P173" s="518"/>
      <c r="Q173" s="799"/>
      <c r="R173" s="643"/>
      <c r="S173" s="365"/>
      <c r="T173" s="365"/>
      <c r="U173" s="1620"/>
      <c r="V173" s="779"/>
      <c r="W173" s="780"/>
      <c r="X173" s="1684" t="s">
        <v>4700</v>
      </c>
      <c r="Y173" s="362" t="s">
        <v>163</v>
      </c>
      <c r="Z173" s="395">
        <v>0.85</v>
      </c>
      <c r="AA173" s="355"/>
      <c r="AB173" s="247"/>
      <c r="AC173" s="247"/>
      <c r="AD173" s="391">
        <f>ROUND(ROUND(ROUND(ROUND(H152*P$152,0)*T164,0)*W171,0)*Z173,0)</f>
        <v>197</v>
      </c>
      <c r="AE173" s="253"/>
    </row>
    <row r="174" spans="1:31" ht="17.100000000000001" customHeight="1">
      <c r="A174" s="243">
        <v>61</v>
      </c>
      <c r="B174" s="243" t="s">
        <v>9821</v>
      </c>
      <c r="C174" s="870" t="s">
        <v>9822</v>
      </c>
      <c r="D174" s="792"/>
      <c r="E174" s="792"/>
      <c r="F174" s="794"/>
      <c r="G174" s="528"/>
      <c r="H174" s="528"/>
      <c r="I174" s="794"/>
      <c r="J174" s="604"/>
      <c r="K174" s="605"/>
      <c r="L174" s="518"/>
      <c r="M174" s="799"/>
      <c r="N174" s="517"/>
      <c r="O174" s="517"/>
      <c r="P174" s="518"/>
      <c r="Q174" s="798"/>
      <c r="R174" s="643"/>
      <c r="S174" s="643"/>
      <c r="T174" s="643"/>
      <c r="U174" s="1642"/>
      <c r="V174" s="537"/>
      <c r="W174" s="783"/>
      <c r="X174" s="1651"/>
      <c r="Y174" s="512"/>
      <c r="Z174" s="368"/>
      <c r="AA174" s="762" t="s">
        <v>167</v>
      </c>
      <c r="AB174" s="354">
        <v>5</v>
      </c>
      <c r="AC174" s="763" t="s">
        <v>168</v>
      </c>
      <c r="AD174" s="391">
        <f>ROUND(ROUND(ROUND(ROUND(H152*P$152,0)*T164,0)*W171,0)*Z173,0)-AB174</f>
        <v>192</v>
      </c>
      <c r="AE174" s="253"/>
    </row>
    <row r="175" spans="1:31" ht="17.100000000000001" customHeight="1">
      <c r="A175" s="243">
        <v>61</v>
      </c>
      <c r="B175" s="243" t="s">
        <v>9823</v>
      </c>
      <c r="C175" s="870" t="s">
        <v>9824</v>
      </c>
      <c r="D175" s="792"/>
      <c r="E175" s="792"/>
      <c r="F175" s="794"/>
      <c r="G175" s="528"/>
      <c r="H175" s="528"/>
      <c r="I175" s="794"/>
      <c r="J175" s="604"/>
      <c r="K175" s="605"/>
      <c r="L175" s="518"/>
      <c r="M175" s="799"/>
      <c r="N175" s="517"/>
      <c r="O175" s="517"/>
      <c r="P175" s="518"/>
      <c r="Q175" s="798"/>
      <c r="R175" s="1580" t="s">
        <v>165</v>
      </c>
      <c r="S175" s="775"/>
      <c r="T175" s="775"/>
      <c r="U175" s="359"/>
      <c r="V175" s="360"/>
      <c r="W175" s="361"/>
      <c r="X175" s="523"/>
      <c r="Y175" s="524"/>
      <c r="Z175" s="642"/>
      <c r="AA175" s="247"/>
      <c r="AB175" s="247"/>
      <c r="AC175" s="247"/>
      <c r="AD175" s="391">
        <f>ROUND(ROUND(H152*P$152,0)*T176,0)</f>
        <v>195</v>
      </c>
      <c r="AE175" s="253"/>
    </row>
    <row r="176" spans="1:31" ht="17.100000000000001" customHeight="1">
      <c r="A176" s="243">
        <v>61</v>
      </c>
      <c r="B176" s="243" t="s">
        <v>9825</v>
      </c>
      <c r="C176" s="870" t="s">
        <v>9826</v>
      </c>
      <c r="D176" s="792"/>
      <c r="E176" s="792"/>
      <c r="F176" s="794"/>
      <c r="G176" s="528"/>
      <c r="H176" s="528"/>
      <c r="I176" s="794"/>
      <c r="J176" s="604"/>
      <c r="K176" s="605"/>
      <c r="L176" s="518"/>
      <c r="M176" s="799"/>
      <c r="N176" s="517"/>
      <c r="O176" s="517"/>
      <c r="P176" s="518"/>
      <c r="Q176" s="797"/>
      <c r="R176" s="1620"/>
      <c r="S176" s="643" t="s">
        <v>163</v>
      </c>
      <c r="T176" s="365">
        <v>0.5</v>
      </c>
      <c r="U176" s="777"/>
      <c r="V176" s="639"/>
      <c r="W176" s="529"/>
      <c r="X176" s="516"/>
      <c r="Y176" s="517"/>
      <c r="Z176" s="526"/>
      <c r="AA176" s="762" t="s">
        <v>167</v>
      </c>
      <c r="AB176" s="354">
        <v>5</v>
      </c>
      <c r="AC176" s="763" t="s">
        <v>168</v>
      </c>
      <c r="AD176" s="391">
        <f>ROUND(ROUND(H152*P$152,0)*T176,0)-AB176</f>
        <v>190</v>
      </c>
      <c r="AE176" s="253"/>
    </row>
    <row r="177" spans="1:31" ht="17.100000000000001" customHeight="1">
      <c r="A177" s="243">
        <v>61</v>
      </c>
      <c r="B177" s="243" t="s">
        <v>9827</v>
      </c>
      <c r="C177" s="870" t="s">
        <v>9828</v>
      </c>
      <c r="D177" s="792"/>
      <c r="E177" s="792"/>
      <c r="F177" s="794"/>
      <c r="G177" s="528"/>
      <c r="H177" s="528"/>
      <c r="I177" s="794"/>
      <c r="J177" s="604"/>
      <c r="K177" s="605"/>
      <c r="L177" s="518"/>
      <c r="M177" s="799"/>
      <c r="N177" s="517"/>
      <c r="O177" s="517"/>
      <c r="P177" s="518"/>
      <c r="Q177" s="797"/>
      <c r="R177" s="1620"/>
      <c r="S177" s="530"/>
      <c r="T177" s="530"/>
      <c r="U177" s="777"/>
      <c r="V177" s="639"/>
      <c r="W177" s="529"/>
      <c r="X177" s="1684" t="s">
        <v>4700</v>
      </c>
      <c r="Y177" s="362" t="s">
        <v>163</v>
      </c>
      <c r="Z177" s="395">
        <v>0.85</v>
      </c>
      <c r="AA177" s="355"/>
      <c r="AB177" s="247"/>
      <c r="AC177" s="247"/>
      <c r="AD177" s="391">
        <f>ROUND(ROUND(ROUND(H152*P$152,0)*T176,0)*Z177,0)</f>
        <v>166</v>
      </c>
      <c r="AE177" s="253"/>
    </row>
    <row r="178" spans="1:31" ht="17.100000000000001" customHeight="1">
      <c r="A178" s="243">
        <v>61</v>
      </c>
      <c r="B178" s="243" t="s">
        <v>9829</v>
      </c>
      <c r="C178" s="870" t="s">
        <v>9830</v>
      </c>
      <c r="D178" s="792"/>
      <c r="E178" s="792"/>
      <c r="F178" s="794"/>
      <c r="G178" s="528"/>
      <c r="H178" s="528"/>
      <c r="I178" s="794"/>
      <c r="J178" s="604"/>
      <c r="K178" s="605"/>
      <c r="L178" s="518"/>
      <c r="M178" s="799"/>
      <c r="N178" s="517"/>
      <c r="O178" s="517"/>
      <c r="P178" s="518"/>
      <c r="Q178" s="797"/>
      <c r="R178" s="1620"/>
      <c r="S178" s="643"/>
      <c r="T178" s="643"/>
      <c r="U178" s="778"/>
      <c r="V178" s="525"/>
      <c r="W178" s="539"/>
      <c r="X178" s="1651"/>
      <c r="Y178" s="512"/>
      <c r="Z178" s="368"/>
      <c r="AA178" s="762" t="s">
        <v>167</v>
      </c>
      <c r="AB178" s="354">
        <v>5</v>
      </c>
      <c r="AC178" s="763" t="s">
        <v>168</v>
      </c>
      <c r="AD178" s="391">
        <f>ROUND(ROUND(ROUND(H152*P$152,0)*T176,0)*Z177,0)-AB178</f>
        <v>161</v>
      </c>
      <c r="AE178" s="253"/>
    </row>
    <row r="179" spans="1:31" ht="17.100000000000001" customHeight="1">
      <c r="A179" s="243">
        <v>61</v>
      </c>
      <c r="B179" s="243" t="s">
        <v>9831</v>
      </c>
      <c r="C179" s="870" t="s">
        <v>9832</v>
      </c>
      <c r="D179" s="792"/>
      <c r="E179" s="792"/>
      <c r="F179" s="794"/>
      <c r="G179" s="528"/>
      <c r="H179" s="528"/>
      <c r="I179" s="794"/>
      <c r="J179" s="604"/>
      <c r="K179" s="605"/>
      <c r="L179" s="518"/>
      <c r="M179" s="799"/>
      <c r="N179" s="517"/>
      <c r="O179" s="517"/>
      <c r="P179" s="518"/>
      <c r="Q179" s="798"/>
      <c r="R179" s="530"/>
      <c r="S179" s="530"/>
      <c r="T179" s="530"/>
      <c r="U179" s="1580" t="s">
        <v>4703</v>
      </c>
      <c r="V179" s="362" t="s">
        <v>163</v>
      </c>
      <c r="W179" s="356">
        <v>0.7</v>
      </c>
      <c r="X179" s="523"/>
      <c r="Y179" s="524"/>
      <c r="Z179" s="642"/>
      <c r="AA179" s="247"/>
      <c r="AB179" s="247"/>
      <c r="AC179" s="247"/>
      <c r="AD179" s="391">
        <f>ROUND(ROUND(ROUND(H152*P$152,0)*T176,0)*W179,0)</f>
        <v>137</v>
      </c>
      <c r="AE179" s="253"/>
    </row>
    <row r="180" spans="1:31" ht="17.100000000000001" customHeight="1">
      <c r="A180" s="243">
        <v>61</v>
      </c>
      <c r="B180" s="243" t="s">
        <v>9833</v>
      </c>
      <c r="C180" s="870" t="s">
        <v>9834</v>
      </c>
      <c r="D180" s="792"/>
      <c r="E180" s="792"/>
      <c r="F180" s="794"/>
      <c r="G180" s="528"/>
      <c r="H180" s="528"/>
      <c r="I180" s="794"/>
      <c r="J180" s="604"/>
      <c r="K180" s="605"/>
      <c r="L180" s="518"/>
      <c r="M180" s="799"/>
      <c r="N180" s="517"/>
      <c r="O180" s="517"/>
      <c r="P180" s="518"/>
      <c r="Q180" s="798"/>
      <c r="R180" s="530"/>
      <c r="S180" s="530"/>
      <c r="T180" s="530"/>
      <c r="U180" s="1620"/>
      <c r="V180" s="643"/>
      <c r="W180" s="365"/>
      <c r="X180" s="319"/>
      <c r="Y180" s="288"/>
      <c r="Z180" s="526"/>
      <c r="AA180" s="762" t="s">
        <v>167</v>
      </c>
      <c r="AB180" s="354">
        <v>5</v>
      </c>
      <c r="AC180" s="763" t="s">
        <v>168</v>
      </c>
      <c r="AD180" s="391">
        <f>ROUND(ROUND(ROUND(H152*P$152,0)*T176,0)*W179,0)-AB180</f>
        <v>132</v>
      </c>
      <c r="AE180" s="253"/>
    </row>
    <row r="181" spans="1:31" ht="17.100000000000001" customHeight="1">
      <c r="A181" s="243">
        <v>61</v>
      </c>
      <c r="B181" s="243" t="s">
        <v>9835</v>
      </c>
      <c r="C181" s="870" t="s">
        <v>9836</v>
      </c>
      <c r="D181" s="792"/>
      <c r="E181" s="792"/>
      <c r="F181" s="794"/>
      <c r="G181" s="528"/>
      <c r="H181" s="528"/>
      <c r="I181" s="794"/>
      <c r="J181" s="604"/>
      <c r="K181" s="605"/>
      <c r="L181" s="518"/>
      <c r="M181" s="799"/>
      <c r="N181" s="517"/>
      <c r="O181" s="517"/>
      <c r="P181" s="518"/>
      <c r="Q181" s="799"/>
      <c r="R181" s="643"/>
      <c r="S181" s="1644"/>
      <c r="T181" s="1652"/>
      <c r="U181" s="1620"/>
      <c r="V181" s="779"/>
      <c r="W181" s="780"/>
      <c r="X181" s="1684" t="s">
        <v>4700</v>
      </c>
      <c r="Y181" s="362" t="s">
        <v>163</v>
      </c>
      <c r="Z181" s="395">
        <v>0.85</v>
      </c>
      <c r="AA181" s="355"/>
      <c r="AB181" s="247"/>
      <c r="AC181" s="247"/>
      <c r="AD181" s="391">
        <f>ROUND(ROUND(ROUND(ROUND(H152*P$152,0)*T176,0)*W179,0)*Z181,0)</f>
        <v>116</v>
      </c>
      <c r="AE181" s="253"/>
    </row>
    <row r="182" spans="1:31" ht="17.100000000000001" customHeight="1">
      <c r="A182" s="243">
        <v>61</v>
      </c>
      <c r="B182" s="243" t="s">
        <v>9837</v>
      </c>
      <c r="C182" s="870" t="s">
        <v>9838</v>
      </c>
      <c r="D182" s="792"/>
      <c r="E182" s="792"/>
      <c r="F182" s="794"/>
      <c r="G182" s="528"/>
      <c r="H182" s="528"/>
      <c r="I182" s="794"/>
      <c r="J182" s="604"/>
      <c r="K182" s="605"/>
      <c r="L182" s="518"/>
      <c r="M182" s="799"/>
      <c r="N182" s="517"/>
      <c r="O182" s="517"/>
      <c r="P182" s="518"/>
      <c r="Q182" s="799"/>
      <c r="R182" s="643"/>
      <c r="S182" s="643"/>
      <c r="T182" s="643"/>
      <c r="U182" s="781"/>
      <c r="V182" s="537"/>
      <c r="W182" s="783"/>
      <c r="X182" s="1651"/>
      <c r="Y182" s="512"/>
      <c r="Z182" s="368"/>
      <c r="AA182" s="762" t="s">
        <v>167</v>
      </c>
      <c r="AB182" s="354">
        <v>5</v>
      </c>
      <c r="AC182" s="763" t="s">
        <v>168</v>
      </c>
      <c r="AD182" s="391">
        <f>ROUND(ROUND(ROUND(ROUND(H152*P$152,0)*T176,0)*W179,0)*Z181,0)-AB182</f>
        <v>111</v>
      </c>
      <c r="AE182" s="253"/>
    </row>
    <row r="183" spans="1:31" ht="17.100000000000001" customHeight="1">
      <c r="A183" s="243">
        <v>61</v>
      </c>
      <c r="B183" s="243" t="s">
        <v>9839</v>
      </c>
      <c r="C183" s="870" t="s">
        <v>9840</v>
      </c>
      <c r="D183" s="792"/>
      <c r="E183" s="792"/>
      <c r="F183" s="794"/>
      <c r="G183" s="528"/>
      <c r="H183" s="528"/>
      <c r="I183" s="794"/>
      <c r="J183" s="604"/>
      <c r="K183" s="605"/>
      <c r="L183" s="518"/>
      <c r="M183" s="799"/>
      <c r="N183" s="517"/>
      <c r="O183" s="517"/>
      <c r="P183" s="518"/>
      <c r="Q183" s="798"/>
      <c r="R183" s="643"/>
      <c r="S183" s="1646"/>
      <c r="T183" s="1649"/>
      <c r="U183" s="1580" t="s">
        <v>4708</v>
      </c>
      <c r="V183" s="643" t="s">
        <v>163</v>
      </c>
      <c r="W183" s="365">
        <v>0.85</v>
      </c>
      <c r="X183" s="523"/>
      <c r="Y183" s="524"/>
      <c r="Z183" s="642"/>
      <c r="AA183" s="247"/>
      <c r="AB183" s="247"/>
      <c r="AC183" s="247"/>
      <c r="AD183" s="391">
        <f>ROUND(ROUND(ROUND(H152*P$152,0)*T176,0)*W183,0)</f>
        <v>166</v>
      </c>
      <c r="AE183" s="253"/>
    </row>
    <row r="184" spans="1:31" ht="17.100000000000001" customHeight="1">
      <c r="A184" s="243">
        <v>61</v>
      </c>
      <c r="B184" s="243" t="s">
        <v>9841</v>
      </c>
      <c r="C184" s="870" t="s">
        <v>9842</v>
      </c>
      <c r="D184" s="792"/>
      <c r="E184" s="792"/>
      <c r="F184" s="794"/>
      <c r="G184" s="528"/>
      <c r="H184" s="528"/>
      <c r="I184" s="794"/>
      <c r="J184" s="604"/>
      <c r="K184" s="605"/>
      <c r="L184" s="518"/>
      <c r="M184" s="799"/>
      <c r="N184" s="517"/>
      <c r="O184" s="517"/>
      <c r="P184" s="518"/>
      <c r="Q184" s="798"/>
      <c r="R184" s="643"/>
      <c r="S184" s="365"/>
      <c r="T184" s="365"/>
      <c r="U184" s="1620"/>
      <c r="V184" s="643"/>
      <c r="W184" s="365"/>
      <c r="X184" s="319"/>
      <c r="Y184" s="288"/>
      <c r="Z184" s="526"/>
      <c r="AA184" s="762" t="s">
        <v>167</v>
      </c>
      <c r="AB184" s="354">
        <v>5</v>
      </c>
      <c r="AC184" s="763" t="s">
        <v>168</v>
      </c>
      <c r="AD184" s="391">
        <f>ROUND(ROUND(ROUND(H152*P$152,0)*T176,0)*W183,0)-AB184</f>
        <v>161</v>
      </c>
      <c r="AE184" s="253"/>
    </row>
    <row r="185" spans="1:31" ht="17.100000000000001" customHeight="1">
      <c r="A185" s="243">
        <v>61</v>
      </c>
      <c r="B185" s="243" t="s">
        <v>9843</v>
      </c>
      <c r="C185" s="870" t="s">
        <v>9844</v>
      </c>
      <c r="D185" s="792"/>
      <c r="E185" s="792"/>
      <c r="F185" s="794"/>
      <c r="G185" s="528"/>
      <c r="H185" s="528"/>
      <c r="I185" s="794"/>
      <c r="J185" s="604"/>
      <c r="K185" s="605"/>
      <c r="L185" s="518"/>
      <c r="M185" s="799"/>
      <c r="N185" s="517"/>
      <c r="O185" s="517"/>
      <c r="P185" s="518"/>
      <c r="Q185" s="799"/>
      <c r="R185" s="643"/>
      <c r="S185" s="365"/>
      <c r="T185" s="365"/>
      <c r="U185" s="1620"/>
      <c r="V185" s="779"/>
      <c r="W185" s="780"/>
      <c r="X185" s="1684" t="s">
        <v>4700</v>
      </c>
      <c r="Y185" s="362" t="s">
        <v>163</v>
      </c>
      <c r="Z185" s="395">
        <v>0.85</v>
      </c>
      <c r="AA185" s="355"/>
      <c r="AB185" s="247"/>
      <c r="AC185" s="247"/>
      <c r="AD185" s="391">
        <f>ROUND(ROUND(ROUND(ROUND(H152*P$152,0)*T176,0)*W183,0)*Z185,0)</f>
        <v>141</v>
      </c>
      <c r="AE185" s="253"/>
    </row>
    <row r="186" spans="1:31" ht="17.100000000000001" customHeight="1">
      <c r="A186" s="243">
        <v>61</v>
      </c>
      <c r="B186" s="243" t="s">
        <v>9845</v>
      </c>
      <c r="C186" s="870" t="s">
        <v>9846</v>
      </c>
      <c r="D186" s="792"/>
      <c r="E186" s="792"/>
      <c r="F186" s="794"/>
      <c r="G186" s="528"/>
      <c r="H186" s="517"/>
      <c r="I186" s="538"/>
      <c r="J186" s="604"/>
      <c r="K186" s="605"/>
      <c r="L186" s="518"/>
      <c r="M186" s="799"/>
      <c r="N186" s="517"/>
      <c r="O186" s="517"/>
      <c r="P186" s="518"/>
      <c r="Q186" s="506"/>
      <c r="R186" s="788"/>
      <c r="S186" s="643"/>
      <c r="T186" s="643"/>
      <c r="U186" s="1642"/>
      <c r="V186" s="537"/>
      <c r="W186" s="783"/>
      <c r="X186" s="1651"/>
      <c r="Y186" s="512"/>
      <c r="Z186" s="368"/>
      <c r="AA186" s="762" t="s">
        <v>167</v>
      </c>
      <c r="AB186" s="354">
        <v>5</v>
      </c>
      <c r="AC186" s="763" t="s">
        <v>168</v>
      </c>
      <c r="AD186" s="391">
        <f>ROUND(ROUND(ROUND(ROUND(H152*P$152,0)*T176,0)*W183,0)*Z185,0)-AB186</f>
        <v>136</v>
      </c>
      <c r="AE186" s="253"/>
    </row>
    <row r="187" spans="1:31" ht="17.100000000000001" customHeight="1">
      <c r="A187" s="243">
        <v>61</v>
      </c>
      <c r="B187" s="243" t="s">
        <v>9847</v>
      </c>
      <c r="C187" s="870" t="s">
        <v>9848</v>
      </c>
      <c r="D187" s="792"/>
      <c r="E187" s="792"/>
      <c r="F187" s="522"/>
      <c r="G187" s="796"/>
      <c r="H187" s="517"/>
      <c r="I187" s="538"/>
      <c r="J187" s="604"/>
      <c r="K187" s="605"/>
      <c r="L187" s="518"/>
      <c r="M187" s="799"/>
      <c r="N187" s="1687" t="s">
        <v>9558</v>
      </c>
      <c r="O187" s="888"/>
      <c r="P187" s="889"/>
      <c r="Q187" s="523"/>
      <c r="R187" s="524"/>
      <c r="S187" s="524"/>
      <c r="T187" s="524"/>
      <c r="U187" s="777"/>
      <c r="V187" s="529"/>
      <c r="W187" s="517"/>
      <c r="X187" s="516"/>
      <c r="Y187" s="524"/>
      <c r="Z187" s="642"/>
      <c r="AA187" s="247"/>
      <c r="AB187" s="247"/>
      <c r="AC187" s="247"/>
      <c r="AD187" s="391">
        <f>ROUND(ROUND(H152*P$188,0),0)</f>
        <v>279</v>
      </c>
      <c r="AE187" s="253"/>
    </row>
    <row r="188" spans="1:31" ht="17.100000000000001" customHeight="1">
      <c r="A188" s="243">
        <v>61</v>
      </c>
      <c r="B188" s="243" t="s">
        <v>9849</v>
      </c>
      <c r="C188" s="870" t="s">
        <v>9850</v>
      </c>
      <c r="D188" s="792"/>
      <c r="E188" s="792"/>
      <c r="F188" s="522"/>
      <c r="G188" s="796"/>
      <c r="H188" s="517"/>
      <c r="I188" s="538"/>
      <c r="J188" s="604"/>
      <c r="K188" s="605"/>
      <c r="L188" s="518"/>
      <c r="M188" s="799"/>
      <c r="N188" s="1688"/>
      <c r="O188" s="643" t="s">
        <v>163</v>
      </c>
      <c r="P188" s="365">
        <v>0.5</v>
      </c>
      <c r="Q188" s="516"/>
      <c r="R188" s="517"/>
      <c r="S188" s="517"/>
      <c r="T188" s="517"/>
      <c r="U188" s="777"/>
      <c r="V188" s="529"/>
      <c r="W188" s="517"/>
      <c r="X188" s="516"/>
      <c r="Y188" s="517"/>
      <c r="Z188" s="526"/>
      <c r="AA188" s="762" t="s">
        <v>167</v>
      </c>
      <c r="AB188" s="354">
        <v>5</v>
      </c>
      <c r="AC188" s="763" t="s">
        <v>168</v>
      </c>
      <c r="AD188" s="391">
        <f>ROUND(ROUND(H152*P$188,0),0)-AB188</f>
        <v>274</v>
      </c>
      <c r="AE188" s="253"/>
    </row>
    <row r="189" spans="1:31" ht="17.100000000000001" customHeight="1">
      <c r="A189" s="243">
        <v>61</v>
      </c>
      <c r="B189" s="243" t="s">
        <v>9851</v>
      </c>
      <c r="C189" s="870" t="s">
        <v>9852</v>
      </c>
      <c r="D189" s="792"/>
      <c r="E189" s="792"/>
      <c r="F189" s="522"/>
      <c r="G189" s="521"/>
      <c r="H189" s="521"/>
      <c r="I189" s="522"/>
      <c r="J189" s="604"/>
      <c r="K189" s="605"/>
      <c r="L189" s="518"/>
      <c r="M189" s="799"/>
      <c r="N189" s="1688"/>
      <c r="O189" s="517"/>
      <c r="P189" s="518"/>
      <c r="Q189" s="516"/>
      <c r="R189" s="517"/>
      <c r="S189" s="517"/>
      <c r="T189" s="517"/>
      <c r="U189" s="777"/>
      <c r="V189" s="529"/>
      <c r="W189" s="518"/>
      <c r="X189" s="1684" t="s">
        <v>4700</v>
      </c>
      <c r="Y189" s="362" t="s">
        <v>163</v>
      </c>
      <c r="Z189" s="395">
        <v>0.85</v>
      </c>
      <c r="AA189" s="355"/>
      <c r="AB189" s="247"/>
      <c r="AC189" s="247"/>
      <c r="AD189" s="391">
        <f>ROUND(ROUND(H152*P$188,0)*Z189,0)</f>
        <v>237</v>
      </c>
      <c r="AE189" s="253"/>
    </row>
    <row r="190" spans="1:31" ht="17.100000000000001" customHeight="1">
      <c r="A190" s="243">
        <v>61</v>
      </c>
      <c r="B190" s="243" t="s">
        <v>9853</v>
      </c>
      <c r="C190" s="870" t="s">
        <v>9854</v>
      </c>
      <c r="D190" s="792"/>
      <c r="E190" s="792"/>
      <c r="F190" s="522"/>
      <c r="G190" s="521"/>
      <c r="H190" s="521"/>
      <c r="I190" s="521"/>
      <c r="J190" s="604"/>
      <c r="K190" s="605"/>
      <c r="L190" s="518"/>
      <c r="M190" s="799"/>
      <c r="N190" s="1688"/>
      <c r="O190" s="517"/>
      <c r="P190" s="518"/>
      <c r="Q190" s="516"/>
      <c r="R190" s="517"/>
      <c r="S190" s="517"/>
      <c r="T190" s="517"/>
      <c r="U190" s="778"/>
      <c r="V190" s="539"/>
      <c r="W190" s="526"/>
      <c r="X190" s="1651"/>
      <c r="Y190" s="512"/>
      <c r="Z190" s="368"/>
      <c r="AA190" s="762" t="s">
        <v>167</v>
      </c>
      <c r="AB190" s="354">
        <v>5</v>
      </c>
      <c r="AC190" s="763" t="s">
        <v>168</v>
      </c>
      <c r="AD190" s="391">
        <f>ROUND(ROUND(H152*P$188,0)*Z189,0)-AB190</f>
        <v>232</v>
      </c>
      <c r="AE190" s="253"/>
    </row>
    <row r="191" spans="1:31" ht="17.100000000000001" customHeight="1">
      <c r="A191" s="243">
        <v>61</v>
      </c>
      <c r="B191" s="243" t="s">
        <v>9855</v>
      </c>
      <c r="C191" s="870" t="s">
        <v>9856</v>
      </c>
      <c r="D191" s="792"/>
      <c r="E191" s="792"/>
      <c r="F191" s="794"/>
      <c r="G191" s="528"/>
      <c r="H191" s="530"/>
      <c r="I191" s="530"/>
      <c r="J191" s="604"/>
      <c r="K191" s="605"/>
      <c r="L191" s="518"/>
      <c r="M191" s="799"/>
      <c r="N191" s="517"/>
      <c r="O191" s="517"/>
      <c r="P191" s="518"/>
      <c r="Q191" s="516"/>
      <c r="R191" s="517"/>
      <c r="S191" s="517"/>
      <c r="T191" s="517"/>
      <c r="U191" s="1580" t="s">
        <v>4703</v>
      </c>
      <c r="V191" s="362" t="s">
        <v>163</v>
      </c>
      <c r="W191" s="356">
        <v>0.7</v>
      </c>
      <c r="X191" s="523"/>
      <c r="Y191" s="524"/>
      <c r="Z191" s="642"/>
      <c r="AA191" s="247"/>
      <c r="AB191" s="247"/>
      <c r="AC191" s="247"/>
      <c r="AD191" s="391">
        <f>ROUND(ROUND(H152*P$188,0)*W191,0)</f>
        <v>195</v>
      </c>
      <c r="AE191" s="253"/>
    </row>
    <row r="192" spans="1:31" ht="17.100000000000001" customHeight="1">
      <c r="A192" s="243">
        <v>61</v>
      </c>
      <c r="B192" s="243" t="s">
        <v>9857</v>
      </c>
      <c r="C192" s="870" t="s">
        <v>9858</v>
      </c>
      <c r="D192" s="792"/>
      <c r="E192" s="792"/>
      <c r="F192" s="794"/>
      <c r="G192" s="528"/>
      <c r="H192" s="517"/>
      <c r="I192" s="538"/>
      <c r="J192" s="604"/>
      <c r="K192" s="605"/>
      <c r="L192" s="518"/>
      <c r="M192" s="799"/>
      <c r="N192" s="517"/>
      <c r="O192" s="517"/>
      <c r="P192" s="518"/>
      <c r="Q192" s="516"/>
      <c r="R192" s="517"/>
      <c r="S192" s="517"/>
      <c r="T192" s="517"/>
      <c r="U192" s="1620"/>
      <c r="V192" s="643"/>
      <c r="W192" s="365"/>
      <c r="X192" s="319"/>
      <c r="Y192" s="288"/>
      <c r="Z192" s="526"/>
      <c r="AA192" s="762" t="s">
        <v>167</v>
      </c>
      <c r="AB192" s="354">
        <v>5</v>
      </c>
      <c r="AC192" s="763" t="s">
        <v>168</v>
      </c>
      <c r="AD192" s="391">
        <f>ROUND(ROUND(H152*P$188,0)*W191,0)-AB192</f>
        <v>190</v>
      </c>
      <c r="AE192" s="253"/>
    </row>
    <row r="193" spans="1:31" ht="17.100000000000001" customHeight="1">
      <c r="A193" s="243">
        <v>61</v>
      </c>
      <c r="B193" s="243" t="s">
        <v>9859</v>
      </c>
      <c r="C193" s="870" t="s">
        <v>9860</v>
      </c>
      <c r="D193" s="792"/>
      <c r="E193" s="792"/>
      <c r="F193" s="795"/>
      <c r="G193" s="796"/>
      <c r="H193" s="517"/>
      <c r="I193" s="538"/>
      <c r="J193" s="604"/>
      <c r="K193" s="605"/>
      <c r="L193" s="518"/>
      <c r="M193" s="799"/>
      <c r="N193" s="517"/>
      <c r="O193" s="517"/>
      <c r="P193" s="518"/>
      <c r="Q193" s="516"/>
      <c r="R193" s="517"/>
      <c r="S193" s="517"/>
      <c r="T193" s="517"/>
      <c r="U193" s="1620"/>
      <c r="V193" s="779"/>
      <c r="W193" s="780"/>
      <c r="X193" s="1684" t="s">
        <v>4700</v>
      </c>
      <c r="Y193" s="362" t="s">
        <v>163</v>
      </c>
      <c r="Z193" s="395">
        <v>0.85</v>
      </c>
      <c r="AA193" s="355"/>
      <c r="AB193" s="247"/>
      <c r="AC193" s="247"/>
      <c r="AD193" s="391">
        <f>ROUND(ROUND(ROUND(H152*P$188,0)*W191,0)*Z193,0)</f>
        <v>166</v>
      </c>
      <c r="AE193" s="253"/>
    </row>
    <row r="194" spans="1:31" ht="17.100000000000001" customHeight="1">
      <c r="A194" s="243">
        <v>61</v>
      </c>
      <c r="B194" s="243" t="s">
        <v>9861</v>
      </c>
      <c r="C194" s="870" t="s">
        <v>9862</v>
      </c>
      <c r="D194" s="792"/>
      <c r="E194" s="793"/>
      <c r="F194" s="795"/>
      <c r="G194" s="796"/>
      <c r="H194" s="517"/>
      <c r="I194" s="538"/>
      <c r="J194" s="604"/>
      <c r="K194" s="605"/>
      <c r="L194" s="518"/>
      <c r="M194" s="799"/>
      <c r="N194" s="517"/>
      <c r="O194" s="517"/>
      <c r="P194" s="518"/>
      <c r="Q194" s="516"/>
      <c r="R194" s="517"/>
      <c r="S194" s="517"/>
      <c r="T194" s="517"/>
      <c r="U194" s="781"/>
      <c r="V194" s="537"/>
      <c r="W194" s="783"/>
      <c r="X194" s="1651"/>
      <c r="Y194" s="512"/>
      <c r="Z194" s="368"/>
      <c r="AA194" s="762" t="s">
        <v>167</v>
      </c>
      <c r="AB194" s="354">
        <v>5</v>
      </c>
      <c r="AC194" s="763" t="s">
        <v>168</v>
      </c>
      <c r="AD194" s="391">
        <f>ROUND(ROUND(ROUND(H152*P$188,0)*W191,0)*Z193,0)-AB194</f>
        <v>161</v>
      </c>
      <c r="AE194" s="253"/>
    </row>
    <row r="195" spans="1:31" ht="17.100000000000001" customHeight="1">
      <c r="A195" s="243">
        <v>61</v>
      </c>
      <c r="B195" s="243" t="s">
        <v>9863</v>
      </c>
      <c r="C195" s="870" t="s">
        <v>9864</v>
      </c>
      <c r="D195" s="792"/>
      <c r="E195" s="793"/>
      <c r="F195" s="795"/>
      <c r="G195" s="796"/>
      <c r="H195" s="517"/>
      <c r="I195" s="538"/>
      <c r="J195" s="604"/>
      <c r="K195" s="605"/>
      <c r="L195" s="518"/>
      <c r="M195" s="799"/>
      <c r="N195" s="517"/>
      <c r="O195" s="517"/>
      <c r="P195" s="518"/>
      <c r="Q195" s="516"/>
      <c r="R195" s="517"/>
      <c r="S195" s="517"/>
      <c r="T195" s="518"/>
      <c r="U195" s="1580" t="s">
        <v>4708</v>
      </c>
      <c r="V195" s="643" t="s">
        <v>163</v>
      </c>
      <c r="W195" s="365">
        <v>0.85</v>
      </c>
      <c r="X195" s="523"/>
      <c r="Y195" s="524"/>
      <c r="Z195" s="642"/>
      <c r="AA195" s="247"/>
      <c r="AB195" s="247"/>
      <c r="AC195" s="247"/>
      <c r="AD195" s="391">
        <f>ROUND(ROUND(H152*P$188,0)*W195,0)</f>
        <v>237</v>
      </c>
      <c r="AE195" s="253"/>
    </row>
    <row r="196" spans="1:31" ht="17.100000000000001" customHeight="1">
      <c r="A196" s="243">
        <v>61</v>
      </c>
      <c r="B196" s="243" t="s">
        <v>9865</v>
      </c>
      <c r="C196" s="870" t="s">
        <v>9866</v>
      </c>
      <c r="D196" s="792"/>
      <c r="E196" s="793"/>
      <c r="F196" s="795"/>
      <c r="G196" s="796"/>
      <c r="H196" s="517"/>
      <c r="I196" s="538"/>
      <c r="J196" s="604"/>
      <c r="K196" s="605"/>
      <c r="L196" s="518"/>
      <c r="M196" s="799"/>
      <c r="N196" s="517"/>
      <c r="O196" s="517"/>
      <c r="P196" s="518"/>
      <c r="Q196" s="516"/>
      <c r="R196" s="517"/>
      <c r="S196" s="517"/>
      <c r="T196" s="517"/>
      <c r="U196" s="1620"/>
      <c r="V196" s="643"/>
      <c r="W196" s="365"/>
      <c r="X196" s="319"/>
      <c r="Y196" s="288"/>
      <c r="Z196" s="526"/>
      <c r="AA196" s="762" t="s">
        <v>167</v>
      </c>
      <c r="AB196" s="354">
        <v>5</v>
      </c>
      <c r="AC196" s="763" t="s">
        <v>168</v>
      </c>
      <c r="AD196" s="391">
        <f>ROUND(ROUND(H152*P$188,0)*W195,0)-AB196</f>
        <v>232</v>
      </c>
      <c r="AE196" s="253"/>
    </row>
    <row r="197" spans="1:31" ht="17.100000000000001" customHeight="1">
      <c r="A197" s="243">
        <v>61</v>
      </c>
      <c r="B197" s="243" t="s">
        <v>9867</v>
      </c>
      <c r="C197" s="870" t="s">
        <v>9868</v>
      </c>
      <c r="D197" s="792"/>
      <c r="E197" s="793"/>
      <c r="F197" s="794"/>
      <c r="G197" s="528"/>
      <c r="H197" s="528"/>
      <c r="I197" s="794"/>
      <c r="J197" s="604"/>
      <c r="K197" s="605"/>
      <c r="L197" s="518"/>
      <c r="M197" s="799"/>
      <c r="N197" s="517"/>
      <c r="O197" s="517"/>
      <c r="P197" s="518"/>
      <c r="Q197" s="516"/>
      <c r="R197" s="517"/>
      <c r="S197" s="517"/>
      <c r="T197" s="517"/>
      <c r="U197" s="1620"/>
      <c r="V197" s="779"/>
      <c r="W197" s="780"/>
      <c r="X197" s="1684" t="s">
        <v>4700</v>
      </c>
      <c r="Y197" s="362" t="s">
        <v>163</v>
      </c>
      <c r="Z197" s="395">
        <v>0.85</v>
      </c>
      <c r="AA197" s="355"/>
      <c r="AB197" s="247"/>
      <c r="AC197" s="247"/>
      <c r="AD197" s="391">
        <f>ROUND(ROUND(ROUND(H152*P$188,0)*W195,0)*Z197,0)</f>
        <v>201</v>
      </c>
      <c r="AE197" s="253"/>
    </row>
    <row r="198" spans="1:31" ht="17.100000000000001" customHeight="1">
      <c r="A198" s="243">
        <v>61</v>
      </c>
      <c r="B198" s="243" t="s">
        <v>9869</v>
      </c>
      <c r="C198" s="870" t="s">
        <v>9870</v>
      </c>
      <c r="D198" s="792"/>
      <c r="E198" s="793"/>
      <c r="F198" s="794"/>
      <c r="G198" s="528"/>
      <c r="H198" s="528"/>
      <c r="I198" s="794"/>
      <c r="J198" s="604"/>
      <c r="K198" s="605"/>
      <c r="L198" s="518"/>
      <c r="M198" s="799"/>
      <c r="N198" s="517"/>
      <c r="O198" s="517"/>
      <c r="P198" s="518"/>
      <c r="Q198" s="319"/>
      <c r="R198" s="288"/>
      <c r="S198" s="288"/>
      <c r="T198" s="288"/>
      <c r="U198" s="1642"/>
      <c r="V198" s="537"/>
      <c r="W198" s="783"/>
      <c r="X198" s="1651"/>
      <c r="Y198" s="512"/>
      <c r="Z198" s="368"/>
      <c r="AA198" s="762" t="s">
        <v>167</v>
      </c>
      <c r="AB198" s="354">
        <v>5</v>
      </c>
      <c r="AC198" s="763" t="s">
        <v>168</v>
      </c>
      <c r="AD198" s="391">
        <f>ROUND(ROUND(ROUND(H152*P$188,0)*W195,0)*Z197,0)-AB198</f>
        <v>196</v>
      </c>
      <c r="AE198" s="253"/>
    </row>
    <row r="199" spans="1:31" ht="17.100000000000001" customHeight="1">
      <c r="A199" s="243">
        <v>61</v>
      </c>
      <c r="B199" s="243" t="s">
        <v>9871</v>
      </c>
      <c r="C199" s="870" t="s">
        <v>9872</v>
      </c>
      <c r="D199" s="792"/>
      <c r="E199" s="792"/>
      <c r="F199" s="794"/>
      <c r="G199" s="528"/>
      <c r="H199" s="528"/>
      <c r="I199" s="794"/>
      <c r="J199" s="604"/>
      <c r="K199" s="605"/>
      <c r="L199" s="518"/>
      <c r="M199" s="799"/>
      <c r="N199" s="517"/>
      <c r="O199" s="517"/>
      <c r="P199" s="518"/>
      <c r="Q199" s="1536" t="s">
        <v>4713</v>
      </c>
      <c r="R199" s="1580" t="s">
        <v>162</v>
      </c>
      <c r="S199" s="775"/>
      <c r="T199" s="775"/>
      <c r="U199" s="359"/>
      <c r="V199" s="360"/>
      <c r="W199" s="361"/>
      <c r="X199" s="523"/>
      <c r="Y199" s="524"/>
      <c r="Z199" s="642"/>
      <c r="AA199" s="247"/>
      <c r="AB199" s="247"/>
      <c r="AC199" s="247"/>
      <c r="AD199" s="391">
        <f>ROUND(ROUND(H152*P$188,0)*T200,0)</f>
        <v>195</v>
      </c>
      <c r="AE199" s="253"/>
    </row>
    <row r="200" spans="1:31" ht="17.100000000000001" customHeight="1">
      <c r="A200" s="243">
        <v>61</v>
      </c>
      <c r="B200" s="243" t="s">
        <v>9873</v>
      </c>
      <c r="C200" s="870" t="s">
        <v>9874</v>
      </c>
      <c r="D200" s="792"/>
      <c r="E200" s="792"/>
      <c r="F200" s="794"/>
      <c r="G200" s="528"/>
      <c r="H200" s="528"/>
      <c r="I200" s="794"/>
      <c r="J200" s="604"/>
      <c r="K200" s="605"/>
      <c r="L200" s="518"/>
      <c r="M200" s="799"/>
      <c r="N200" s="517"/>
      <c r="O200" s="517"/>
      <c r="P200" s="518"/>
      <c r="Q200" s="1648"/>
      <c r="R200" s="1620"/>
      <c r="S200" s="643" t="s">
        <v>163</v>
      </c>
      <c r="T200" s="365">
        <v>0.7</v>
      </c>
      <c r="U200" s="777"/>
      <c r="V200" s="639"/>
      <c r="W200" s="529"/>
      <c r="X200" s="516"/>
      <c r="Y200" s="517"/>
      <c r="Z200" s="526"/>
      <c r="AA200" s="762" t="s">
        <v>167</v>
      </c>
      <c r="AB200" s="354">
        <v>5</v>
      </c>
      <c r="AC200" s="763" t="s">
        <v>168</v>
      </c>
      <c r="AD200" s="391">
        <f>ROUND(ROUND(H152*P$188,0)*T200,0)-AB200</f>
        <v>190</v>
      </c>
      <c r="AE200" s="253"/>
    </row>
    <row r="201" spans="1:31" ht="17.100000000000001" customHeight="1">
      <c r="A201" s="243">
        <v>61</v>
      </c>
      <c r="B201" s="243" t="s">
        <v>9875</v>
      </c>
      <c r="C201" s="870" t="s">
        <v>9876</v>
      </c>
      <c r="D201" s="792"/>
      <c r="E201" s="792"/>
      <c r="F201" s="794"/>
      <c r="G201" s="528"/>
      <c r="H201" s="528"/>
      <c r="I201" s="794"/>
      <c r="J201" s="604"/>
      <c r="K201" s="605"/>
      <c r="L201" s="518"/>
      <c r="M201" s="799"/>
      <c r="N201" s="517"/>
      <c r="O201" s="517"/>
      <c r="P201" s="518"/>
      <c r="Q201" s="1648"/>
      <c r="R201" s="1620"/>
      <c r="S201" s="530"/>
      <c r="T201" s="530"/>
      <c r="U201" s="777"/>
      <c r="V201" s="639"/>
      <c r="W201" s="529"/>
      <c r="X201" s="1684" t="s">
        <v>4700</v>
      </c>
      <c r="Y201" s="362" t="s">
        <v>163</v>
      </c>
      <c r="Z201" s="395">
        <v>0.85</v>
      </c>
      <c r="AA201" s="355"/>
      <c r="AB201" s="247"/>
      <c r="AC201" s="247"/>
      <c r="AD201" s="391">
        <f>ROUND(ROUND(ROUND(H152*P$188,0)*T200,0)*Z201,0)</f>
        <v>166</v>
      </c>
      <c r="AE201" s="253"/>
    </row>
    <row r="202" spans="1:31" ht="17.100000000000001" customHeight="1">
      <c r="A202" s="243">
        <v>61</v>
      </c>
      <c r="B202" s="243" t="s">
        <v>9877</v>
      </c>
      <c r="C202" s="870" t="s">
        <v>9878</v>
      </c>
      <c r="D202" s="792"/>
      <c r="E202" s="792"/>
      <c r="F202" s="794"/>
      <c r="G202" s="528"/>
      <c r="H202" s="528"/>
      <c r="I202" s="794"/>
      <c r="J202" s="604"/>
      <c r="K202" s="605"/>
      <c r="L202" s="518"/>
      <c r="M202" s="799"/>
      <c r="N202" s="517"/>
      <c r="O202" s="517"/>
      <c r="P202" s="518"/>
      <c r="Q202" s="1648"/>
      <c r="R202" s="1620"/>
      <c r="S202" s="643"/>
      <c r="T202" s="643"/>
      <c r="U202" s="778"/>
      <c r="V202" s="525"/>
      <c r="W202" s="539"/>
      <c r="X202" s="1651"/>
      <c r="Y202" s="512"/>
      <c r="Z202" s="368"/>
      <c r="AA202" s="762" t="s">
        <v>167</v>
      </c>
      <c r="AB202" s="354">
        <v>5</v>
      </c>
      <c r="AC202" s="763" t="s">
        <v>168</v>
      </c>
      <c r="AD202" s="391">
        <f>ROUND(ROUND(ROUND(H152*P$188,0)*T200,0)*Z201,0)-AB202</f>
        <v>161</v>
      </c>
      <c r="AE202" s="253"/>
    </row>
    <row r="203" spans="1:31" ht="17.100000000000001" customHeight="1">
      <c r="A203" s="243">
        <v>61</v>
      </c>
      <c r="B203" s="243" t="s">
        <v>9879</v>
      </c>
      <c r="C203" s="870" t="s">
        <v>9880</v>
      </c>
      <c r="D203" s="792"/>
      <c r="E203" s="792"/>
      <c r="F203" s="794"/>
      <c r="G203" s="528"/>
      <c r="H203" s="528"/>
      <c r="I203" s="794"/>
      <c r="J203" s="604"/>
      <c r="K203" s="605"/>
      <c r="L203" s="518"/>
      <c r="M203" s="799"/>
      <c r="N203" s="517"/>
      <c r="O203" s="517"/>
      <c r="P203" s="518"/>
      <c r="Q203" s="798"/>
      <c r="R203" s="530"/>
      <c r="S203" s="530"/>
      <c r="T203" s="530"/>
      <c r="U203" s="1580" t="s">
        <v>4703</v>
      </c>
      <c r="V203" s="362" t="s">
        <v>163</v>
      </c>
      <c r="W203" s="356">
        <v>0.7</v>
      </c>
      <c r="X203" s="523"/>
      <c r="Y203" s="524"/>
      <c r="Z203" s="642"/>
      <c r="AA203" s="247"/>
      <c r="AB203" s="247"/>
      <c r="AC203" s="247"/>
      <c r="AD203" s="391">
        <f>ROUND(ROUND(ROUND(H152*P$188,0)*T200,0)*W203,0)</f>
        <v>137</v>
      </c>
      <c r="AE203" s="253"/>
    </row>
    <row r="204" spans="1:31" ht="17.100000000000001" customHeight="1">
      <c r="A204" s="243">
        <v>61</v>
      </c>
      <c r="B204" s="243" t="s">
        <v>9881</v>
      </c>
      <c r="C204" s="870" t="s">
        <v>9882</v>
      </c>
      <c r="D204" s="792"/>
      <c r="E204" s="792"/>
      <c r="F204" s="794"/>
      <c r="G204" s="528"/>
      <c r="H204" s="528"/>
      <c r="I204" s="794"/>
      <c r="J204" s="604"/>
      <c r="K204" s="605"/>
      <c r="L204" s="518"/>
      <c r="M204" s="799"/>
      <c r="N204" s="517"/>
      <c r="O204" s="517"/>
      <c r="P204" s="518"/>
      <c r="Q204" s="798"/>
      <c r="R204" s="530"/>
      <c r="S204" s="530"/>
      <c r="T204" s="530"/>
      <c r="U204" s="1620"/>
      <c r="V204" s="643"/>
      <c r="W204" s="365"/>
      <c r="X204" s="319"/>
      <c r="Y204" s="288"/>
      <c r="Z204" s="526"/>
      <c r="AA204" s="762" t="s">
        <v>167</v>
      </c>
      <c r="AB204" s="354">
        <v>5</v>
      </c>
      <c r="AC204" s="763" t="s">
        <v>168</v>
      </c>
      <c r="AD204" s="391">
        <f>ROUND(ROUND(ROUND(H152*P$188,0)*T200,0)*W203,0)-AB204</f>
        <v>132</v>
      </c>
      <c r="AE204" s="253"/>
    </row>
    <row r="205" spans="1:31" ht="17.100000000000001" customHeight="1">
      <c r="A205" s="243">
        <v>61</v>
      </c>
      <c r="B205" s="243" t="s">
        <v>9883</v>
      </c>
      <c r="C205" s="870" t="s">
        <v>9884</v>
      </c>
      <c r="D205" s="792"/>
      <c r="E205" s="792"/>
      <c r="F205" s="794"/>
      <c r="G205" s="528"/>
      <c r="H205" s="528"/>
      <c r="I205" s="794"/>
      <c r="J205" s="604"/>
      <c r="K205" s="605"/>
      <c r="L205" s="518"/>
      <c r="M205" s="799"/>
      <c r="N205" s="517"/>
      <c r="O205" s="517"/>
      <c r="P205" s="518"/>
      <c r="Q205" s="799"/>
      <c r="R205" s="643"/>
      <c r="S205" s="1644"/>
      <c r="T205" s="1652"/>
      <c r="U205" s="1620"/>
      <c r="V205" s="779"/>
      <c r="W205" s="780"/>
      <c r="X205" s="1684" t="s">
        <v>4700</v>
      </c>
      <c r="Y205" s="362" t="s">
        <v>163</v>
      </c>
      <c r="Z205" s="395">
        <v>0.85</v>
      </c>
      <c r="AA205" s="355"/>
      <c r="AB205" s="247"/>
      <c r="AC205" s="247"/>
      <c r="AD205" s="391">
        <f>ROUND(ROUND(ROUND(ROUND(H152*P$188,0)*T200,0)*W203,0)*Z205,0)</f>
        <v>116</v>
      </c>
      <c r="AE205" s="253"/>
    </row>
    <row r="206" spans="1:31" ht="17.100000000000001" customHeight="1">
      <c r="A206" s="243">
        <v>61</v>
      </c>
      <c r="B206" s="243" t="s">
        <v>9885</v>
      </c>
      <c r="C206" s="870" t="s">
        <v>9886</v>
      </c>
      <c r="D206" s="792"/>
      <c r="E206" s="792"/>
      <c r="F206" s="794"/>
      <c r="G206" s="528"/>
      <c r="H206" s="528"/>
      <c r="I206" s="794"/>
      <c r="J206" s="604"/>
      <c r="K206" s="605"/>
      <c r="L206" s="518"/>
      <c r="M206" s="799"/>
      <c r="N206" s="517"/>
      <c r="O206" s="517"/>
      <c r="P206" s="518"/>
      <c r="Q206" s="799"/>
      <c r="R206" s="643"/>
      <c r="S206" s="643"/>
      <c r="T206" s="643"/>
      <c r="U206" s="781"/>
      <c r="V206" s="537"/>
      <c r="W206" s="783"/>
      <c r="X206" s="1651"/>
      <c r="Y206" s="512"/>
      <c r="Z206" s="368"/>
      <c r="AA206" s="762" t="s">
        <v>167</v>
      </c>
      <c r="AB206" s="354">
        <v>5</v>
      </c>
      <c r="AC206" s="763" t="s">
        <v>168</v>
      </c>
      <c r="AD206" s="391">
        <f>ROUND(ROUND(ROUND(ROUND(H152*P$188,0)*T200,0)*W203,0)*Z205,0)-AB206</f>
        <v>111</v>
      </c>
      <c r="AE206" s="253"/>
    </row>
    <row r="207" spans="1:31" ht="17.100000000000001" customHeight="1">
      <c r="A207" s="243">
        <v>61</v>
      </c>
      <c r="B207" s="243" t="s">
        <v>9887</v>
      </c>
      <c r="C207" s="870" t="s">
        <v>9888</v>
      </c>
      <c r="D207" s="792"/>
      <c r="E207" s="792"/>
      <c r="F207" s="794"/>
      <c r="G207" s="528"/>
      <c r="H207" s="528"/>
      <c r="I207" s="794"/>
      <c r="J207" s="604"/>
      <c r="K207" s="605"/>
      <c r="L207" s="518"/>
      <c r="M207" s="799"/>
      <c r="N207" s="517"/>
      <c r="O207" s="517"/>
      <c r="P207" s="518"/>
      <c r="Q207" s="798"/>
      <c r="R207" s="643"/>
      <c r="S207" s="1646"/>
      <c r="T207" s="1649"/>
      <c r="U207" s="1580" t="s">
        <v>4708</v>
      </c>
      <c r="V207" s="643" t="s">
        <v>163</v>
      </c>
      <c r="W207" s="365">
        <v>0.85</v>
      </c>
      <c r="X207" s="523"/>
      <c r="Y207" s="524"/>
      <c r="Z207" s="642"/>
      <c r="AA207" s="247"/>
      <c r="AB207" s="247"/>
      <c r="AC207" s="247"/>
      <c r="AD207" s="391">
        <f>ROUND(ROUND(ROUND(H152*P$188,0)*T200,0)*W207,0)</f>
        <v>166</v>
      </c>
      <c r="AE207" s="253"/>
    </row>
    <row r="208" spans="1:31" ht="17.100000000000001" customHeight="1">
      <c r="A208" s="243">
        <v>61</v>
      </c>
      <c r="B208" s="243" t="s">
        <v>9889</v>
      </c>
      <c r="C208" s="870" t="s">
        <v>9890</v>
      </c>
      <c r="D208" s="792"/>
      <c r="E208" s="792"/>
      <c r="F208" s="794"/>
      <c r="G208" s="528"/>
      <c r="H208" s="528"/>
      <c r="I208" s="794"/>
      <c r="J208" s="604"/>
      <c r="K208" s="605"/>
      <c r="L208" s="518"/>
      <c r="M208" s="799"/>
      <c r="N208" s="517"/>
      <c r="O208" s="517"/>
      <c r="P208" s="518"/>
      <c r="Q208" s="798"/>
      <c r="R208" s="643"/>
      <c r="S208" s="365"/>
      <c r="T208" s="365"/>
      <c r="U208" s="1620"/>
      <c r="V208" s="643"/>
      <c r="W208" s="365"/>
      <c r="X208" s="319"/>
      <c r="Y208" s="288"/>
      <c r="Z208" s="526"/>
      <c r="AA208" s="762" t="s">
        <v>167</v>
      </c>
      <c r="AB208" s="354">
        <v>5</v>
      </c>
      <c r="AC208" s="763" t="s">
        <v>168</v>
      </c>
      <c r="AD208" s="391">
        <f>ROUND(ROUND(ROUND(H152*P$188,0)*T200,0)*W207,0)-AB208</f>
        <v>161</v>
      </c>
      <c r="AE208" s="253"/>
    </row>
    <row r="209" spans="1:31" ht="17.100000000000001" customHeight="1">
      <c r="A209" s="243">
        <v>61</v>
      </c>
      <c r="B209" s="243" t="s">
        <v>9891</v>
      </c>
      <c r="C209" s="870" t="s">
        <v>9892</v>
      </c>
      <c r="D209" s="792"/>
      <c r="E209" s="792"/>
      <c r="F209" s="794"/>
      <c r="G209" s="528"/>
      <c r="H209" s="528"/>
      <c r="I209" s="794"/>
      <c r="J209" s="604"/>
      <c r="K209" s="605"/>
      <c r="L209" s="518"/>
      <c r="M209" s="799"/>
      <c r="N209" s="517"/>
      <c r="O209" s="517"/>
      <c r="P209" s="518"/>
      <c r="Q209" s="799"/>
      <c r="R209" s="643"/>
      <c r="S209" s="365"/>
      <c r="T209" s="365"/>
      <c r="U209" s="1620"/>
      <c r="V209" s="779"/>
      <c r="W209" s="780"/>
      <c r="X209" s="1684" t="s">
        <v>4700</v>
      </c>
      <c r="Y209" s="362" t="s">
        <v>163</v>
      </c>
      <c r="Z209" s="395">
        <v>0.85</v>
      </c>
      <c r="AA209" s="355"/>
      <c r="AB209" s="247"/>
      <c r="AC209" s="247"/>
      <c r="AD209" s="391">
        <f>ROUND(ROUND(ROUND(ROUND(H152*P$188,0)*T200,0)*W207,0)*Z209,0)</f>
        <v>141</v>
      </c>
      <c r="AE209" s="253"/>
    </row>
    <row r="210" spans="1:31" ht="17.100000000000001" customHeight="1">
      <c r="A210" s="243">
        <v>61</v>
      </c>
      <c r="B210" s="243" t="s">
        <v>9893</v>
      </c>
      <c r="C210" s="870" t="s">
        <v>9894</v>
      </c>
      <c r="D210" s="792"/>
      <c r="E210" s="792"/>
      <c r="F210" s="794"/>
      <c r="G210" s="528"/>
      <c r="H210" s="528"/>
      <c r="I210" s="794"/>
      <c r="J210" s="604"/>
      <c r="K210" s="605"/>
      <c r="L210" s="518"/>
      <c r="M210" s="799"/>
      <c r="N210" s="517"/>
      <c r="O210" s="517"/>
      <c r="P210" s="518"/>
      <c r="Q210" s="798"/>
      <c r="R210" s="643"/>
      <c r="S210" s="643"/>
      <c r="T210" s="643"/>
      <c r="U210" s="1642"/>
      <c r="V210" s="537"/>
      <c r="W210" s="783"/>
      <c r="X210" s="1651"/>
      <c r="Y210" s="512"/>
      <c r="Z210" s="368"/>
      <c r="AA210" s="762" t="s">
        <v>167</v>
      </c>
      <c r="AB210" s="354">
        <v>5</v>
      </c>
      <c r="AC210" s="763" t="s">
        <v>168</v>
      </c>
      <c r="AD210" s="391">
        <f>ROUND(ROUND(ROUND(ROUND(H152*P$188,0)*T200,0)*W207,0)*Z209,0)-AB210</f>
        <v>136</v>
      </c>
      <c r="AE210" s="253"/>
    </row>
    <row r="211" spans="1:31" ht="17.100000000000001" customHeight="1">
      <c r="A211" s="243">
        <v>61</v>
      </c>
      <c r="B211" s="243" t="s">
        <v>9895</v>
      </c>
      <c r="C211" s="870" t="s">
        <v>9896</v>
      </c>
      <c r="D211" s="792"/>
      <c r="E211" s="792"/>
      <c r="F211" s="794"/>
      <c r="G211" s="528"/>
      <c r="H211" s="528"/>
      <c r="I211" s="794"/>
      <c r="J211" s="604"/>
      <c r="K211" s="605"/>
      <c r="L211" s="518"/>
      <c r="M211" s="799"/>
      <c r="N211" s="517"/>
      <c r="O211" s="517"/>
      <c r="P211" s="518"/>
      <c r="Q211" s="798"/>
      <c r="R211" s="1580" t="s">
        <v>165</v>
      </c>
      <c r="S211" s="775"/>
      <c r="T211" s="775"/>
      <c r="U211" s="359"/>
      <c r="V211" s="360"/>
      <c r="W211" s="361"/>
      <c r="X211" s="523"/>
      <c r="Y211" s="524"/>
      <c r="Z211" s="642"/>
      <c r="AA211" s="247"/>
      <c r="AB211" s="247"/>
      <c r="AC211" s="247"/>
      <c r="AD211" s="391">
        <f>ROUND(ROUND(H152*P$188,0)*T212,0)</f>
        <v>140</v>
      </c>
      <c r="AE211" s="253"/>
    </row>
    <row r="212" spans="1:31" ht="17.100000000000001" customHeight="1">
      <c r="A212" s="243">
        <v>61</v>
      </c>
      <c r="B212" s="243" t="s">
        <v>9897</v>
      </c>
      <c r="C212" s="870" t="s">
        <v>9898</v>
      </c>
      <c r="D212" s="792"/>
      <c r="E212" s="792"/>
      <c r="F212" s="794"/>
      <c r="G212" s="528"/>
      <c r="H212" s="528"/>
      <c r="I212" s="794"/>
      <c r="J212" s="604"/>
      <c r="K212" s="605"/>
      <c r="L212" s="518"/>
      <c r="M212" s="799"/>
      <c r="N212" s="517"/>
      <c r="O212" s="517"/>
      <c r="P212" s="518"/>
      <c r="Q212" s="797"/>
      <c r="R212" s="1620"/>
      <c r="S212" s="643" t="s">
        <v>163</v>
      </c>
      <c r="T212" s="365">
        <v>0.5</v>
      </c>
      <c r="U212" s="777"/>
      <c r="V212" s="639"/>
      <c r="W212" s="529"/>
      <c r="X212" s="516"/>
      <c r="Y212" s="517"/>
      <c r="Z212" s="526"/>
      <c r="AA212" s="762" t="s">
        <v>167</v>
      </c>
      <c r="AB212" s="354">
        <v>5</v>
      </c>
      <c r="AC212" s="763" t="s">
        <v>168</v>
      </c>
      <c r="AD212" s="391">
        <f>ROUND(ROUND(H152*P$188,0)*T212,0)-AB212</f>
        <v>135</v>
      </c>
      <c r="AE212" s="253"/>
    </row>
    <row r="213" spans="1:31" ht="17.100000000000001" customHeight="1">
      <c r="A213" s="243">
        <v>61</v>
      </c>
      <c r="B213" s="243" t="s">
        <v>9899</v>
      </c>
      <c r="C213" s="870" t="s">
        <v>9900</v>
      </c>
      <c r="D213" s="792"/>
      <c r="E213" s="792"/>
      <c r="F213" s="794"/>
      <c r="G213" s="528"/>
      <c r="H213" s="528"/>
      <c r="I213" s="794"/>
      <c r="J213" s="604"/>
      <c r="K213" s="605"/>
      <c r="L213" s="518"/>
      <c r="M213" s="799"/>
      <c r="N213" s="517"/>
      <c r="O213" s="517"/>
      <c r="P213" s="518"/>
      <c r="Q213" s="797"/>
      <c r="R213" s="1620"/>
      <c r="S213" s="530"/>
      <c r="T213" s="530"/>
      <c r="U213" s="777"/>
      <c r="V213" s="639"/>
      <c r="W213" s="529"/>
      <c r="X213" s="1684" t="s">
        <v>4700</v>
      </c>
      <c r="Y213" s="362" t="s">
        <v>163</v>
      </c>
      <c r="Z213" s="395">
        <v>0.85</v>
      </c>
      <c r="AA213" s="355"/>
      <c r="AB213" s="247"/>
      <c r="AC213" s="247"/>
      <c r="AD213" s="391">
        <f>ROUND(ROUND(ROUND(H152*P$188,0)*T212,0)*Z213,0)</f>
        <v>119</v>
      </c>
      <c r="AE213" s="253"/>
    </row>
    <row r="214" spans="1:31" ht="17.100000000000001" customHeight="1">
      <c r="A214" s="243">
        <v>61</v>
      </c>
      <c r="B214" s="243" t="s">
        <v>9901</v>
      </c>
      <c r="C214" s="870" t="s">
        <v>9902</v>
      </c>
      <c r="D214" s="792"/>
      <c r="E214" s="792"/>
      <c r="F214" s="794"/>
      <c r="G214" s="528"/>
      <c r="H214" s="528"/>
      <c r="I214" s="794"/>
      <c r="J214" s="604"/>
      <c r="K214" s="605"/>
      <c r="L214" s="518"/>
      <c r="M214" s="799"/>
      <c r="N214" s="517"/>
      <c r="O214" s="517"/>
      <c r="P214" s="518"/>
      <c r="Q214" s="797"/>
      <c r="R214" s="1620"/>
      <c r="S214" s="643"/>
      <c r="T214" s="643"/>
      <c r="U214" s="778"/>
      <c r="V214" s="525"/>
      <c r="W214" s="539"/>
      <c r="X214" s="1651"/>
      <c r="Y214" s="512"/>
      <c r="Z214" s="368"/>
      <c r="AA214" s="762" t="s">
        <v>167</v>
      </c>
      <c r="AB214" s="354">
        <v>5</v>
      </c>
      <c r="AC214" s="763" t="s">
        <v>168</v>
      </c>
      <c r="AD214" s="391">
        <f>ROUND(ROUND(ROUND(H152*P$188,0)*T212,0)*Z213,0)-AB214</f>
        <v>114</v>
      </c>
      <c r="AE214" s="253"/>
    </row>
    <row r="215" spans="1:31" ht="17.100000000000001" customHeight="1">
      <c r="A215" s="243">
        <v>61</v>
      </c>
      <c r="B215" s="243" t="s">
        <v>9903</v>
      </c>
      <c r="C215" s="870" t="s">
        <v>9904</v>
      </c>
      <c r="D215" s="792"/>
      <c r="E215" s="792"/>
      <c r="F215" s="794"/>
      <c r="G215" s="528"/>
      <c r="H215" s="528"/>
      <c r="I215" s="794"/>
      <c r="J215" s="604"/>
      <c r="K215" s="605"/>
      <c r="L215" s="518"/>
      <c r="M215" s="799"/>
      <c r="N215" s="517"/>
      <c r="O215" s="517"/>
      <c r="P215" s="518"/>
      <c r="Q215" s="798"/>
      <c r="R215" s="530"/>
      <c r="S215" s="530"/>
      <c r="T215" s="530"/>
      <c r="U215" s="1580" t="s">
        <v>4703</v>
      </c>
      <c r="V215" s="362" t="s">
        <v>163</v>
      </c>
      <c r="W215" s="356">
        <v>0.7</v>
      </c>
      <c r="X215" s="523"/>
      <c r="Y215" s="524"/>
      <c r="Z215" s="642"/>
      <c r="AA215" s="247"/>
      <c r="AB215" s="247"/>
      <c r="AC215" s="247"/>
      <c r="AD215" s="391">
        <f>ROUND(ROUND(ROUND(H152*P$188,0)*T212,0)*W215,0)</f>
        <v>98</v>
      </c>
      <c r="AE215" s="253"/>
    </row>
    <row r="216" spans="1:31" ht="17.100000000000001" customHeight="1">
      <c r="A216" s="243">
        <v>61</v>
      </c>
      <c r="B216" s="243" t="s">
        <v>9905</v>
      </c>
      <c r="C216" s="870" t="s">
        <v>9906</v>
      </c>
      <c r="D216" s="792"/>
      <c r="E216" s="792"/>
      <c r="F216" s="794"/>
      <c r="G216" s="528"/>
      <c r="H216" s="528"/>
      <c r="I216" s="794"/>
      <c r="J216" s="604"/>
      <c r="K216" s="605"/>
      <c r="L216" s="518"/>
      <c r="M216" s="799"/>
      <c r="N216" s="517"/>
      <c r="O216" s="517"/>
      <c r="P216" s="518"/>
      <c r="Q216" s="798"/>
      <c r="R216" s="530"/>
      <c r="S216" s="530"/>
      <c r="T216" s="530"/>
      <c r="U216" s="1620"/>
      <c r="V216" s="643"/>
      <c r="W216" s="365"/>
      <c r="X216" s="319"/>
      <c r="Y216" s="288"/>
      <c r="Z216" s="526"/>
      <c r="AA216" s="762" t="s">
        <v>167</v>
      </c>
      <c r="AB216" s="354">
        <v>5</v>
      </c>
      <c r="AC216" s="763" t="s">
        <v>168</v>
      </c>
      <c r="AD216" s="391">
        <f>ROUND(ROUND(ROUND(H152*P$188,0)*T212,0)*W215,0)-AB216</f>
        <v>93</v>
      </c>
      <c r="AE216" s="253"/>
    </row>
    <row r="217" spans="1:31" ht="17.100000000000001" customHeight="1">
      <c r="A217" s="243">
        <v>61</v>
      </c>
      <c r="B217" s="243" t="s">
        <v>9907</v>
      </c>
      <c r="C217" s="870" t="s">
        <v>9908</v>
      </c>
      <c r="D217" s="792"/>
      <c r="E217" s="792"/>
      <c r="F217" s="794"/>
      <c r="G217" s="528"/>
      <c r="H217" s="528"/>
      <c r="I217" s="794"/>
      <c r="J217" s="604"/>
      <c r="K217" s="605"/>
      <c r="L217" s="518"/>
      <c r="M217" s="799"/>
      <c r="N217" s="517"/>
      <c r="O217" s="517"/>
      <c r="P217" s="518"/>
      <c r="Q217" s="799"/>
      <c r="R217" s="643"/>
      <c r="S217" s="1644"/>
      <c r="T217" s="1652"/>
      <c r="U217" s="1620"/>
      <c r="V217" s="779"/>
      <c r="W217" s="780"/>
      <c r="X217" s="1684" t="s">
        <v>4700</v>
      </c>
      <c r="Y217" s="362" t="s">
        <v>163</v>
      </c>
      <c r="Z217" s="395">
        <v>0.85</v>
      </c>
      <c r="AA217" s="355"/>
      <c r="AB217" s="247"/>
      <c r="AC217" s="247"/>
      <c r="AD217" s="391">
        <f>ROUND(ROUND(ROUND(ROUND(H152*P$188,0)*T212,0)*W215,0)*Z217,0)</f>
        <v>83</v>
      </c>
      <c r="AE217" s="253"/>
    </row>
    <row r="218" spans="1:31" ht="17.100000000000001" customHeight="1">
      <c r="A218" s="243">
        <v>61</v>
      </c>
      <c r="B218" s="243" t="s">
        <v>9909</v>
      </c>
      <c r="C218" s="870" t="s">
        <v>9910</v>
      </c>
      <c r="D218" s="792"/>
      <c r="E218" s="792"/>
      <c r="F218" s="794"/>
      <c r="G218" s="528"/>
      <c r="H218" s="528"/>
      <c r="I218" s="794"/>
      <c r="J218" s="604"/>
      <c r="K218" s="605"/>
      <c r="L218" s="518"/>
      <c r="M218" s="799"/>
      <c r="N218" s="517"/>
      <c r="O218" s="517"/>
      <c r="P218" s="518"/>
      <c r="Q218" s="799"/>
      <c r="R218" s="643"/>
      <c r="S218" s="643"/>
      <c r="T218" s="643"/>
      <c r="U218" s="781"/>
      <c r="V218" s="537"/>
      <c r="W218" s="783"/>
      <c r="X218" s="1651"/>
      <c r="Y218" s="512"/>
      <c r="Z218" s="368"/>
      <c r="AA218" s="762" t="s">
        <v>167</v>
      </c>
      <c r="AB218" s="354">
        <v>5</v>
      </c>
      <c r="AC218" s="763" t="s">
        <v>168</v>
      </c>
      <c r="AD218" s="391">
        <f>ROUND(ROUND(ROUND(ROUND(H152*P$188,0)*T212,0)*W215,0)*Z217,0)-AB218</f>
        <v>78</v>
      </c>
      <c r="AE218" s="253"/>
    </row>
    <row r="219" spans="1:31" ht="17.100000000000001" customHeight="1">
      <c r="A219" s="243">
        <v>61</v>
      </c>
      <c r="B219" s="243" t="s">
        <v>9911</v>
      </c>
      <c r="C219" s="870" t="s">
        <v>9912</v>
      </c>
      <c r="D219" s="792"/>
      <c r="E219" s="792"/>
      <c r="F219" s="794"/>
      <c r="G219" s="528"/>
      <c r="H219" s="528"/>
      <c r="I219" s="794"/>
      <c r="J219" s="604"/>
      <c r="K219" s="605"/>
      <c r="L219" s="518"/>
      <c r="M219" s="799"/>
      <c r="N219" s="517"/>
      <c r="O219" s="517"/>
      <c r="P219" s="518"/>
      <c r="Q219" s="798"/>
      <c r="R219" s="643"/>
      <c r="S219" s="1646"/>
      <c r="T219" s="1649"/>
      <c r="U219" s="1580" t="s">
        <v>4708</v>
      </c>
      <c r="V219" s="643" t="s">
        <v>163</v>
      </c>
      <c r="W219" s="365">
        <v>0.85</v>
      </c>
      <c r="X219" s="523"/>
      <c r="Y219" s="524"/>
      <c r="Z219" s="642"/>
      <c r="AA219" s="247"/>
      <c r="AB219" s="247"/>
      <c r="AC219" s="247"/>
      <c r="AD219" s="391">
        <f>ROUND(ROUND(ROUND(H152*P$188,0)*T212,0)*W219,0)</f>
        <v>119</v>
      </c>
      <c r="AE219" s="253"/>
    </row>
    <row r="220" spans="1:31" ht="17.100000000000001" customHeight="1">
      <c r="A220" s="243">
        <v>61</v>
      </c>
      <c r="B220" s="243" t="s">
        <v>9913</v>
      </c>
      <c r="C220" s="870" t="s">
        <v>9914</v>
      </c>
      <c r="D220" s="792"/>
      <c r="E220" s="792"/>
      <c r="F220" s="794"/>
      <c r="G220" s="528"/>
      <c r="H220" s="528"/>
      <c r="I220" s="794"/>
      <c r="J220" s="604"/>
      <c r="K220" s="605"/>
      <c r="L220" s="518"/>
      <c r="M220" s="799"/>
      <c r="N220" s="517"/>
      <c r="O220" s="517"/>
      <c r="P220" s="518"/>
      <c r="Q220" s="798"/>
      <c r="R220" s="643"/>
      <c r="S220" s="365"/>
      <c r="T220" s="365"/>
      <c r="U220" s="1620"/>
      <c r="V220" s="643"/>
      <c r="W220" s="365"/>
      <c r="X220" s="319"/>
      <c r="Y220" s="288"/>
      <c r="Z220" s="526"/>
      <c r="AA220" s="762" t="s">
        <v>167</v>
      </c>
      <c r="AB220" s="354">
        <v>5</v>
      </c>
      <c r="AC220" s="763" t="s">
        <v>168</v>
      </c>
      <c r="AD220" s="391">
        <f>ROUND(ROUND(ROUND(H152*P$188,0)*T212,0)*W219,0)-AB220</f>
        <v>114</v>
      </c>
      <c r="AE220" s="253"/>
    </row>
    <row r="221" spans="1:31" ht="17.100000000000001" customHeight="1">
      <c r="A221" s="243">
        <v>61</v>
      </c>
      <c r="B221" s="243" t="s">
        <v>9915</v>
      </c>
      <c r="C221" s="870" t="s">
        <v>9916</v>
      </c>
      <c r="D221" s="792"/>
      <c r="E221" s="792"/>
      <c r="F221" s="794"/>
      <c r="G221" s="528"/>
      <c r="H221" s="528"/>
      <c r="I221" s="794"/>
      <c r="J221" s="604"/>
      <c r="K221" s="605"/>
      <c r="L221" s="518"/>
      <c r="M221" s="799"/>
      <c r="N221" s="517"/>
      <c r="O221" s="517"/>
      <c r="P221" s="518"/>
      <c r="Q221" s="799"/>
      <c r="R221" s="643"/>
      <c r="S221" s="365"/>
      <c r="T221" s="365"/>
      <c r="U221" s="1620"/>
      <c r="V221" s="779"/>
      <c r="W221" s="780"/>
      <c r="X221" s="1684" t="s">
        <v>4700</v>
      </c>
      <c r="Y221" s="362" t="s">
        <v>163</v>
      </c>
      <c r="Z221" s="395">
        <v>0.85</v>
      </c>
      <c r="AA221" s="355"/>
      <c r="AB221" s="247"/>
      <c r="AC221" s="247"/>
      <c r="AD221" s="391">
        <f>ROUND(ROUND(ROUND(ROUND(H152*P$188,0)*T212,0)*W219,0)*Z221,0)</f>
        <v>101</v>
      </c>
      <c r="AE221" s="253"/>
    </row>
    <row r="222" spans="1:31" ht="17.100000000000001" customHeight="1">
      <c r="A222" s="243">
        <v>61</v>
      </c>
      <c r="B222" s="243" t="s">
        <v>9917</v>
      </c>
      <c r="C222" s="870" t="s">
        <v>9918</v>
      </c>
      <c r="D222" s="792"/>
      <c r="E222" s="792"/>
      <c r="F222" s="794"/>
      <c r="G222" s="528"/>
      <c r="H222" s="528"/>
      <c r="I222" s="794"/>
      <c r="J222" s="806"/>
      <c r="K222" s="807"/>
      <c r="L222" s="526"/>
      <c r="M222" s="506"/>
      <c r="N222" s="288"/>
      <c r="O222" s="288"/>
      <c r="P222" s="526"/>
      <c r="Q222" s="506"/>
      <c r="R222" s="788"/>
      <c r="S222" s="512"/>
      <c r="T222" s="512"/>
      <c r="U222" s="1642"/>
      <c r="V222" s="537"/>
      <c r="W222" s="783"/>
      <c r="X222" s="1651"/>
      <c r="Y222" s="512"/>
      <c r="Z222" s="368"/>
      <c r="AA222" s="762" t="s">
        <v>167</v>
      </c>
      <c r="AB222" s="354">
        <v>5</v>
      </c>
      <c r="AC222" s="763" t="s">
        <v>168</v>
      </c>
      <c r="AD222" s="391">
        <f>ROUND(ROUND(ROUND(ROUND(H152*P$188,0)*T212,0)*W219,0)*Z221,0)-AB222</f>
        <v>96</v>
      </c>
      <c r="AE222" s="253"/>
    </row>
    <row r="223" spans="1:31" ht="17.100000000000001" customHeight="1">
      <c r="A223" s="243">
        <v>61</v>
      </c>
      <c r="B223" s="243" t="s">
        <v>9919</v>
      </c>
      <c r="C223" s="870" t="s">
        <v>9920</v>
      </c>
      <c r="D223" s="792"/>
      <c r="E223" s="792"/>
      <c r="F223" s="794"/>
      <c r="G223" s="528"/>
      <c r="H223" s="528"/>
      <c r="I223" s="794"/>
      <c r="J223" s="1622" t="s">
        <v>5845</v>
      </c>
      <c r="K223" s="800"/>
      <c r="L223" s="877"/>
      <c r="M223" s="1606" t="s">
        <v>9631</v>
      </c>
      <c r="N223" s="1687" t="s">
        <v>9632</v>
      </c>
      <c r="O223" s="524"/>
      <c r="P223" s="524"/>
      <c r="Q223" s="523"/>
      <c r="R223" s="524"/>
      <c r="S223" s="524"/>
      <c r="T223" s="524"/>
      <c r="U223" s="777"/>
      <c r="V223" s="529"/>
      <c r="W223" s="517"/>
      <c r="X223" s="523"/>
      <c r="Y223" s="524"/>
      <c r="Z223" s="642"/>
      <c r="AA223" s="247"/>
      <c r="AB223" s="247"/>
      <c r="AC223" s="247"/>
      <c r="AD223" s="391">
        <f>ROUND(ROUND(H152+K224,0)*P$224,0)</f>
        <v>396</v>
      </c>
      <c r="AE223" s="253"/>
    </row>
    <row r="224" spans="1:31" ht="17.100000000000001" customHeight="1">
      <c r="A224" s="243">
        <v>61</v>
      </c>
      <c r="B224" s="243" t="s">
        <v>9921</v>
      </c>
      <c r="C224" s="870" t="s">
        <v>9922</v>
      </c>
      <c r="D224" s="793"/>
      <c r="E224" s="793"/>
      <c r="F224" s="522"/>
      <c r="G224" s="521"/>
      <c r="H224" s="521"/>
      <c r="I224" s="522"/>
      <c r="J224" s="1624"/>
      <c r="K224" s="643">
        <v>8</v>
      </c>
      <c r="L224" s="880" t="s">
        <v>16</v>
      </c>
      <c r="M224" s="1693"/>
      <c r="N224" s="1688"/>
      <c r="O224" s="643" t="s">
        <v>163</v>
      </c>
      <c r="P224" s="365">
        <v>0.7</v>
      </c>
      <c r="Q224" s="516"/>
      <c r="R224" s="517"/>
      <c r="S224" s="517"/>
      <c r="T224" s="517"/>
      <c r="U224" s="777"/>
      <c r="V224" s="529"/>
      <c r="W224" s="517"/>
      <c r="X224" s="516"/>
      <c r="Y224" s="517"/>
      <c r="Z224" s="526"/>
      <c r="AA224" s="762" t="s">
        <v>167</v>
      </c>
      <c r="AB224" s="354">
        <v>5</v>
      </c>
      <c r="AC224" s="763" t="s">
        <v>168</v>
      </c>
      <c r="AD224" s="391">
        <f>ROUND(ROUND(H152+K224,0)*P$224,0)-AB224</f>
        <v>391</v>
      </c>
      <c r="AE224" s="253"/>
    </row>
    <row r="225" spans="1:31" ht="17.100000000000001" customHeight="1">
      <c r="A225" s="243">
        <v>61</v>
      </c>
      <c r="B225" s="243" t="s">
        <v>9923</v>
      </c>
      <c r="C225" s="870" t="s">
        <v>9924</v>
      </c>
      <c r="D225" s="793"/>
      <c r="E225" s="793"/>
      <c r="F225" s="522"/>
      <c r="G225" s="521"/>
      <c r="H225" s="521"/>
      <c r="I225" s="522"/>
      <c r="J225" s="1624"/>
      <c r="K225" s="605"/>
      <c r="L225" s="518"/>
      <c r="M225" s="1693"/>
      <c r="N225" s="1688"/>
      <c r="O225" s="517"/>
      <c r="P225" s="518"/>
      <c r="Q225" s="516"/>
      <c r="R225" s="517"/>
      <c r="S225" s="517"/>
      <c r="T225" s="517"/>
      <c r="U225" s="777"/>
      <c r="V225" s="529"/>
      <c r="W225" s="518"/>
      <c r="X225" s="1684" t="s">
        <v>4700</v>
      </c>
      <c r="Y225" s="362" t="s">
        <v>163</v>
      </c>
      <c r="Z225" s="395">
        <v>0.85</v>
      </c>
      <c r="AA225" s="355"/>
      <c r="AB225" s="247"/>
      <c r="AC225" s="247"/>
      <c r="AD225" s="391">
        <f>ROUND(ROUND(ROUND(H152+K224,0)*P$224,0)*Z225,0)</f>
        <v>337</v>
      </c>
      <c r="AE225" s="253"/>
    </row>
    <row r="226" spans="1:31" ht="17.100000000000001" customHeight="1">
      <c r="A226" s="243">
        <v>61</v>
      </c>
      <c r="B226" s="243" t="s">
        <v>9925</v>
      </c>
      <c r="C226" s="870" t="s">
        <v>9926</v>
      </c>
      <c r="D226" s="793"/>
      <c r="E226" s="793"/>
      <c r="F226" s="794"/>
      <c r="G226" s="528"/>
      <c r="H226" s="528"/>
      <c r="I226" s="794"/>
      <c r="J226" s="1624"/>
      <c r="K226" s="605"/>
      <c r="L226" s="518"/>
      <c r="M226" s="1693"/>
      <c r="N226" s="1688"/>
      <c r="O226" s="517"/>
      <c r="P226" s="518"/>
      <c r="Q226" s="516"/>
      <c r="R226" s="517"/>
      <c r="S226" s="517"/>
      <c r="T226" s="517"/>
      <c r="U226" s="778"/>
      <c r="V226" s="539"/>
      <c r="W226" s="526"/>
      <c r="X226" s="1651"/>
      <c r="Y226" s="512"/>
      <c r="Z226" s="368"/>
      <c r="AA226" s="762" t="s">
        <v>167</v>
      </c>
      <c r="AB226" s="354">
        <v>5</v>
      </c>
      <c r="AC226" s="763" t="s">
        <v>168</v>
      </c>
      <c r="AD226" s="391">
        <f>ROUND(ROUND(ROUND(H152+K224,0)*P$224,0)*Z225,0)-AB226</f>
        <v>332</v>
      </c>
      <c r="AE226" s="253"/>
    </row>
    <row r="227" spans="1:31" ht="17.100000000000001" customHeight="1">
      <c r="A227" s="243">
        <v>61</v>
      </c>
      <c r="B227" s="243" t="s">
        <v>9927</v>
      </c>
      <c r="C227" s="870" t="s">
        <v>9928</v>
      </c>
      <c r="D227" s="793"/>
      <c r="E227" s="793"/>
      <c r="F227" s="794"/>
      <c r="G227" s="528"/>
      <c r="H227" s="528"/>
      <c r="I227" s="794"/>
      <c r="J227" s="604"/>
      <c r="K227" s="605"/>
      <c r="L227" s="518"/>
      <c r="M227" s="1693"/>
      <c r="N227" s="517"/>
      <c r="O227" s="517"/>
      <c r="P227" s="518"/>
      <c r="Q227" s="516"/>
      <c r="R227" s="517"/>
      <c r="S227" s="517"/>
      <c r="T227" s="517"/>
      <c r="U227" s="1580" t="s">
        <v>4703</v>
      </c>
      <c r="V227" s="362" t="s">
        <v>163</v>
      </c>
      <c r="W227" s="356">
        <v>0.7</v>
      </c>
      <c r="X227" s="523"/>
      <c r="Y227" s="524"/>
      <c r="Z227" s="642"/>
      <c r="AA227" s="247"/>
      <c r="AB227" s="247"/>
      <c r="AC227" s="247"/>
      <c r="AD227" s="391">
        <f>ROUND(ROUND(ROUND(H152+K224,0)*P$224,0)*W227,0)</f>
        <v>277</v>
      </c>
      <c r="AE227" s="253"/>
    </row>
    <row r="228" spans="1:31" ht="17.100000000000001" customHeight="1">
      <c r="A228" s="243">
        <v>61</v>
      </c>
      <c r="B228" s="243" t="s">
        <v>9929</v>
      </c>
      <c r="C228" s="870" t="s">
        <v>9930</v>
      </c>
      <c r="D228" s="793"/>
      <c r="E228" s="793"/>
      <c r="F228" s="794"/>
      <c r="G228" s="528"/>
      <c r="H228" s="517"/>
      <c r="I228" s="538"/>
      <c r="J228" s="604"/>
      <c r="K228" s="605"/>
      <c r="L228" s="518"/>
      <c r="M228" s="1693"/>
      <c r="N228" s="517"/>
      <c r="O228" s="517"/>
      <c r="P228" s="518"/>
      <c r="Q228" s="516"/>
      <c r="R228" s="517"/>
      <c r="S228" s="517"/>
      <c r="T228" s="517"/>
      <c r="U228" s="1620"/>
      <c r="V228" s="643"/>
      <c r="W228" s="365"/>
      <c r="X228" s="319"/>
      <c r="Y228" s="288"/>
      <c r="Z228" s="526"/>
      <c r="AA228" s="762" t="s">
        <v>167</v>
      </c>
      <c r="AB228" s="354">
        <v>5</v>
      </c>
      <c r="AC228" s="763" t="s">
        <v>168</v>
      </c>
      <c r="AD228" s="391">
        <f>ROUND(ROUND(ROUND(H152+K224,0)*P$224,0)*W227,0)-AB228</f>
        <v>272</v>
      </c>
      <c r="AE228" s="253"/>
    </row>
    <row r="229" spans="1:31" ht="17.100000000000001" customHeight="1">
      <c r="A229" s="243">
        <v>61</v>
      </c>
      <c r="B229" s="243" t="s">
        <v>9931</v>
      </c>
      <c r="C229" s="870" t="s">
        <v>9932</v>
      </c>
      <c r="D229" s="792"/>
      <c r="E229" s="793"/>
      <c r="F229" s="795"/>
      <c r="G229" s="796"/>
      <c r="H229" s="517"/>
      <c r="I229" s="538"/>
      <c r="J229" s="604"/>
      <c r="K229" s="605"/>
      <c r="L229" s="518"/>
      <c r="M229" s="1693"/>
      <c r="N229" s="517"/>
      <c r="O229" s="517"/>
      <c r="P229" s="518"/>
      <c r="Q229" s="516"/>
      <c r="R229" s="517"/>
      <c r="S229" s="517"/>
      <c r="T229" s="517"/>
      <c r="U229" s="1620"/>
      <c r="V229" s="779"/>
      <c r="W229" s="780"/>
      <c r="X229" s="1684" t="s">
        <v>4700</v>
      </c>
      <c r="Y229" s="362" t="s">
        <v>163</v>
      </c>
      <c r="Z229" s="395">
        <v>0.85</v>
      </c>
      <c r="AA229" s="355"/>
      <c r="AB229" s="247"/>
      <c r="AC229" s="247"/>
      <c r="AD229" s="391">
        <f>ROUND(ROUND(ROUND(ROUND(H152+K224,0)*P$224,0)*W227,0)*Z229,0)</f>
        <v>235</v>
      </c>
      <c r="AE229" s="253"/>
    </row>
    <row r="230" spans="1:31" ht="17.100000000000001" customHeight="1">
      <c r="A230" s="243">
        <v>61</v>
      </c>
      <c r="B230" s="243" t="s">
        <v>9933</v>
      </c>
      <c r="C230" s="870" t="s">
        <v>9934</v>
      </c>
      <c r="D230" s="792"/>
      <c r="E230" s="793"/>
      <c r="F230" s="795"/>
      <c r="G230" s="796"/>
      <c r="H230" s="517"/>
      <c r="I230" s="538"/>
      <c r="J230" s="604"/>
      <c r="K230" s="605"/>
      <c r="L230" s="518"/>
      <c r="M230" s="1693"/>
      <c r="N230" s="517"/>
      <c r="O230" s="517"/>
      <c r="P230" s="518"/>
      <c r="Q230" s="516"/>
      <c r="R230" s="517"/>
      <c r="S230" s="517"/>
      <c r="T230" s="517"/>
      <c r="U230" s="781"/>
      <c r="V230" s="537"/>
      <c r="W230" s="783"/>
      <c r="X230" s="1651"/>
      <c r="Y230" s="512"/>
      <c r="Z230" s="368"/>
      <c r="AA230" s="762" t="s">
        <v>167</v>
      </c>
      <c r="AB230" s="354">
        <v>5</v>
      </c>
      <c r="AC230" s="763" t="s">
        <v>168</v>
      </c>
      <c r="AD230" s="391">
        <f>ROUND(ROUND(ROUND(ROUND(H152+K224,0)*P$224,0)*W227,0)*Z229,0)-AB230</f>
        <v>230</v>
      </c>
      <c r="AE230" s="253"/>
    </row>
    <row r="231" spans="1:31" ht="17.100000000000001" customHeight="1">
      <c r="A231" s="243">
        <v>61</v>
      </c>
      <c r="B231" s="243" t="s">
        <v>9935</v>
      </c>
      <c r="C231" s="870" t="s">
        <v>9936</v>
      </c>
      <c r="D231" s="792"/>
      <c r="E231" s="793"/>
      <c r="F231" s="795"/>
      <c r="G231" s="796"/>
      <c r="H231" s="517"/>
      <c r="I231" s="538"/>
      <c r="J231" s="604"/>
      <c r="K231" s="605"/>
      <c r="L231" s="518"/>
      <c r="M231" s="1693"/>
      <c r="N231" s="517"/>
      <c r="O231" s="517"/>
      <c r="P231" s="518"/>
      <c r="Q231" s="516"/>
      <c r="R231" s="517"/>
      <c r="S231" s="517"/>
      <c r="T231" s="518"/>
      <c r="U231" s="1580" t="s">
        <v>4708</v>
      </c>
      <c r="V231" s="643" t="s">
        <v>163</v>
      </c>
      <c r="W231" s="365">
        <v>0.85</v>
      </c>
      <c r="X231" s="523"/>
      <c r="Y231" s="524"/>
      <c r="Z231" s="642"/>
      <c r="AA231" s="247"/>
      <c r="AB231" s="247"/>
      <c r="AC231" s="247"/>
      <c r="AD231" s="391">
        <f>ROUND(ROUND(ROUND(H152+K224,0)*P$224,0)*W231,0)</f>
        <v>337</v>
      </c>
      <c r="AE231" s="253"/>
    </row>
    <row r="232" spans="1:31" ht="17.100000000000001" customHeight="1">
      <c r="A232" s="243">
        <v>61</v>
      </c>
      <c r="B232" s="243" t="s">
        <v>9937</v>
      </c>
      <c r="C232" s="870" t="s">
        <v>9938</v>
      </c>
      <c r="D232" s="792"/>
      <c r="E232" s="793"/>
      <c r="F232" s="795"/>
      <c r="G232" s="796"/>
      <c r="H232" s="517"/>
      <c r="I232" s="538"/>
      <c r="J232" s="604"/>
      <c r="K232" s="605"/>
      <c r="L232" s="518"/>
      <c r="M232" s="799"/>
      <c r="N232" s="517"/>
      <c r="O232" s="517"/>
      <c r="P232" s="518"/>
      <c r="Q232" s="516"/>
      <c r="R232" s="517"/>
      <c r="S232" s="517"/>
      <c r="T232" s="517"/>
      <c r="U232" s="1620"/>
      <c r="V232" s="643"/>
      <c r="W232" s="365"/>
      <c r="X232" s="319"/>
      <c r="Y232" s="288"/>
      <c r="Z232" s="526"/>
      <c r="AA232" s="762" t="s">
        <v>167</v>
      </c>
      <c r="AB232" s="354">
        <v>5</v>
      </c>
      <c r="AC232" s="763" t="s">
        <v>168</v>
      </c>
      <c r="AD232" s="391">
        <f>ROUND(ROUND(ROUND(H152+K224,0)*P$224,0)*W231,0)-AB232</f>
        <v>332</v>
      </c>
      <c r="AE232" s="253"/>
    </row>
    <row r="233" spans="1:31" ht="17.100000000000001" customHeight="1">
      <c r="A233" s="243">
        <v>61</v>
      </c>
      <c r="B233" s="243" t="s">
        <v>9939</v>
      </c>
      <c r="C233" s="870" t="s">
        <v>9940</v>
      </c>
      <c r="D233" s="792"/>
      <c r="E233" s="793"/>
      <c r="F233" s="794"/>
      <c r="G233" s="528"/>
      <c r="H233" s="528"/>
      <c r="I233" s="794"/>
      <c r="J233" s="604"/>
      <c r="K233" s="605"/>
      <c r="L233" s="518"/>
      <c r="M233" s="799"/>
      <c r="N233" s="517"/>
      <c r="O233" s="517"/>
      <c r="P233" s="518"/>
      <c r="Q233" s="516"/>
      <c r="R233" s="517"/>
      <c r="S233" s="517"/>
      <c r="T233" s="517"/>
      <c r="U233" s="1620"/>
      <c r="V233" s="779"/>
      <c r="W233" s="780"/>
      <c r="X233" s="1684" t="s">
        <v>4700</v>
      </c>
      <c r="Y233" s="362" t="s">
        <v>163</v>
      </c>
      <c r="Z233" s="395">
        <v>0.85</v>
      </c>
      <c r="AA233" s="355"/>
      <c r="AB233" s="247"/>
      <c r="AC233" s="247"/>
      <c r="AD233" s="391">
        <f>ROUND(ROUND(ROUND(ROUND(H152+K224,0)*P$224,0)*W231,0)*Z233,0)</f>
        <v>286</v>
      </c>
      <c r="AE233" s="253"/>
    </row>
    <row r="234" spans="1:31" ht="17.100000000000001" customHeight="1">
      <c r="A234" s="243">
        <v>61</v>
      </c>
      <c r="B234" s="243" t="s">
        <v>9941</v>
      </c>
      <c r="C234" s="870" t="s">
        <v>9942</v>
      </c>
      <c r="D234" s="792"/>
      <c r="E234" s="793"/>
      <c r="F234" s="794"/>
      <c r="G234" s="528"/>
      <c r="H234" s="528"/>
      <c r="I234" s="794"/>
      <c r="J234" s="604"/>
      <c r="K234" s="605"/>
      <c r="L234" s="518"/>
      <c r="M234" s="799"/>
      <c r="N234" s="517"/>
      <c r="O234" s="517"/>
      <c r="P234" s="518"/>
      <c r="Q234" s="319"/>
      <c r="R234" s="288"/>
      <c r="S234" s="288"/>
      <c r="T234" s="288"/>
      <c r="U234" s="1642"/>
      <c r="V234" s="537"/>
      <c r="W234" s="783"/>
      <c r="X234" s="1651"/>
      <c r="Y234" s="512"/>
      <c r="Z234" s="368"/>
      <c r="AA234" s="762" t="s">
        <v>167</v>
      </c>
      <c r="AB234" s="354">
        <v>5</v>
      </c>
      <c r="AC234" s="763" t="s">
        <v>168</v>
      </c>
      <c r="AD234" s="391">
        <f>ROUND(ROUND(ROUND(ROUND(H152+K224,0)*P$224,0)*W231,0)*Z233,0)-AB234</f>
        <v>281</v>
      </c>
      <c r="AE234" s="253"/>
    </row>
    <row r="235" spans="1:31" ht="17.100000000000001" customHeight="1">
      <c r="A235" s="243">
        <v>61</v>
      </c>
      <c r="B235" s="243" t="s">
        <v>9943</v>
      </c>
      <c r="C235" s="870" t="s">
        <v>9944</v>
      </c>
      <c r="D235" s="792"/>
      <c r="E235" s="792"/>
      <c r="F235" s="794"/>
      <c r="G235" s="528"/>
      <c r="H235" s="528"/>
      <c r="I235" s="794"/>
      <c r="J235" s="604"/>
      <c r="K235" s="605"/>
      <c r="L235" s="518"/>
      <c r="M235" s="799"/>
      <c r="N235" s="517"/>
      <c r="O235" s="517"/>
      <c r="P235" s="518"/>
      <c r="Q235" s="1536" t="s">
        <v>4713</v>
      </c>
      <c r="R235" s="1580" t="s">
        <v>162</v>
      </c>
      <c r="S235" s="775"/>
      <c r="T235" s="775"/>
      <c r="U235" s="359"/>
      <c r="V235" s="360"/>
      <c r="W235" s="361"/>
      <c r="X235" s="523"/>
      <c r="Y235" s="524"/>
      <c r="Z235" s="642"/>
      <c r="AA235" s="247"/>
      <c r="AB235" s="247"/>
      <c r="AC235" s="247"/>
      <c r="AD235" s="391">
        <f>ROUND(ROUND(ROUND(H152+K224,0)*P$224,0)*T236,0)</f>
        <v>277</v>
      </c>
      <c r="AE235" s="253"/>
    </row>
    <row r="236" spans="1:31" ht="17.100000000000001" customHeight="1">
      <c r="A236" s="243">
        <v>61</v>
      </c>
      <c r="B236" s="243" t="s">
        <v>9945</v>
      </c>
      <c r="C236" s="870" t="s">
        <v>9946</v>
      </c>
      <c r="D236" s="792"/>
      <c r="E236" s="792"/>
      <c r="F236" s="794"/>
      <c r="G236" s="528"/>
      <c r="H236" s="528"/>
      <c r="I236" s="794"/>
      <c r="J236" s="604"/>
      <c r="K236" s="605"/>
      <c r="L236" s="518"/>
      <c r="M236" s="799"/>
      <c r="N236" s="517"/>
      <c r="O236" s="517"/>
      <c r="P236" s="518"/>
      <c r="Q236" s="1648"/>
      <c r="R236" s="1620"/>
      <c r="S236" s="643" t="s">
        <v>163</v>
      </c>
      <c r="T236" s="365">
        <v>0.7</v>
      </c>
      <c r="U236" s="777"/>
      <c r="V236" s="639"/>
      <c r="W236" s="529"/>
      <c r="X236" s="516"/>
      <c r="Y236" s="517"/>
      <c r="Z236" s="526"/>
      <c r="AA236" s="762" t="s">
        <v>167</v>
      </c>
      <c r="AB236" s="354">
        <v>5</v>
      </c>
      <c r="AC236" s="763" t="s">
        <v>168</v>
      </c>
      <c r="AD236" s="391">
        <f>ROUND(ROUND(ROUND(H152+K224,0)*P$224,0)*T236,0)-AB236</f>
        <v>272</v>
      </c>
      <c r="AE236" s="253"/>
    </row>
    <row r="237" spans="1:31" ht="17.100000000000001" customHeight="1">
      <c r="A237" s="243">
        <v>61</v>
      </c>
      <c r="B237" s="243" t="s">
        <v>9947</v>
      </c>
      <c r="C237" s="870" t="s">
        <v>9948</v>
      </c>
      <c r="D237" s="792"/>
      <c r="E237" s="792"/>
      <c r="F237" s="794"/>
      <c r="G237" s="528"/>
      <c r="H237" s="528"/>
      <c r="I237" s="794"/>
      <c r="J237" s="604"/>
      <c r="K237" s="605"/>
      <c r="L237" s="518"/>
      <c r="M237" s="799"/>
      <c r="N237" s="517"/>
      <c r="O237" s="517"/>
      <c r="P237" s="518"/>
      <c r="Q237" s="1648"/>
      <c r="R237" s="1620"/>
      <c r="S237" s="530"/>
      <c r="T237" s="530"/>
      <c r="U237" s="777"/>
      <c r="V237" s="639"/>
      <c r="W237" s="529"/>
      <c r="X237" s="1684" t="s">
        <v>4700</v>
      </c>
      <c r="Y237" s="362" t="s">
        <v>163</v>
      </c>
      <c r="Z237" s="395">
        <v>0.85</v>
      </c>
      <c r="AA237" s="355"/>
      <c r="AB237" s="247"/>
      <c r="AC237" s="247"/>
      <c r="AD237" s="391">
        <f>ROUND(ROUND(ROUND(ROUND(H152+K224,0)*P$224,0)*T236,0)*Z237,0)</f>
        <v>235</v>
      </c>
      <c r="AE237" s="253"/>
    </row>
    <row r="238" spans="1:31" ht="17.100000000000001" customHeight="1">
      <c r="A238" s="243">
        <v>61</v>
      </c>
      <c r="B238" s="243" t="s">
        <v>9949</v>
      </c>
      <c r="C238" s="870" t="s">
        <v>9950</v>
      </c>
      <c r="D238" s="792"/>
      <c r="E238" s="792"/>
      <c r="F238" s="794"/>
      <c r="G238" s="528"/>
      <c r="H238" s="528"/>
      <c r="I238" s="794"/>
      <c r="J238" s="604"/>
      <c r="K238" s="605"/>
      <c r="L238" s="518"/>
      <c r="M238" s="799"/>
      <c r="N238" s="517"/>
      <c r="O238" s="517"/>
      <c r="P238" s="518"/>
      <c r="Q238" s="1648"/>
      <c r="R238" s="1620"/>
      <c r="S238" s="643"/>
      <c r="T238" s="643"/>
      <c r="U238" s="778"/>
      <c r="V238" s="525"/>
      <c r="W238" s="539"/>
      <c r="X238" s="1651"/>
      <c r="Y238" s="512"/>
      <c r="Z238" s="368"/>
      <c r="AA238" s="762" t="s">
        <v>167</v>
      </c>
      <c r="AB238" s="354">
        <v>5</v>
      </c>
      <c r="AC238" s="763" t="s">
        <v>168</v>
      </c>
      <c r="AD238" s="391">
        <f>ROUND(ROUND(ROUND(ROUND(H152+K224,0)*P$224,0)*T236,0)*Z237,0)-AB238</f>
        <v>230</v>
      </c>
      <c r="AE238" s="253"/>
    </row>
    <row r="239" spans="1:31" ht="17.100000000000001" customHeight="1">
      <c r="A239" s="243">
        <v>61</v>
      </c>
      <c r="B239" s="243" t="s">
        <v>9951</v>
      </c>
      <c r="C239" s="870" t="s">
        <v>9952</v>
      </c>
      <c r="D239" s="792"/>
      <c r="E239" s="792"/>
      <c r="F239" s="794"/>
      <c r="G239" s="528"/>
      <c r="H239" s="528"/>
      <c r="I239" s="794"/>
      <c r="J239" s="604"/>
      <c r="K239" s="605"/>
      <c r="L239" s="518"/>
      <c r="M239" s="799"/>
      <c r="N239" s="517"/>
      <c r="O239" s="517"/>
      <c r="P239" s="518"/>
      <c r="Q239" s="798"/>
      <c r="R239" s="530"/>
      <c r="S239" s="530"/>
      <c r="T239" s="530"/>
      <c r="U239" s="1580" t="s">
        <v>4703</v>
      </c>
      <c r="V239" s="362" t="s">
        <v>163</v>
      </c>
      <c r="W239" s="356">
        <v>0.7</v>
      </c>
      <c r="X239" s="523"/>
      <c r="Y239" s="524"/>
      <c r="Z239" s="642"/>
      <c r="AA239" s="247"/>
      <c r="AB239" s="247"/>
      <c r="AC239" s="247"/>
      <c r="AD239" s="391">
        <f>ROUND(ROUND(ROUND(ROUND(H152+K224,0)*P$224,0)*T236,0)*W239,0)</f>
        <v>194</v>
      </c>
      <c r="AE239" s="253"/>
    </row>
    <row r="240" spans="1:31" ht="17.100000000000001" customHeight="1">
      <c r="A240" s="243">
        <v>61</v>
      </c>
      <c r="B240" s="243" t="s">
        <v>9953</v>
      </c>
      <c r="C240" s="870" t="s">
        <v>9954</v>
      </c>
      <c r="D240" s="792"/>
      <c r="E240" s="792"/>
      <c r="F240" s="794"/>
      <c r="G240" s="528"/>
      <c r="H240" s="528"/>
      <c r="I240" s="794"/>
      <c r="J240" s="604"/>
      <c r="K240" s="605"/>
      <c r="L240" s="518"/>
      <c r="M240" s="799"/>
      <c r="N240" s="517"/>
      <c r="O240" s="517"/>
      <c r="P240" s="518"/>
      <c r="Q240" s="798"/>
      <c r="R240" s="530"/>
      <c r="S240" s="530"/>
      <c r="T240" s="530"/>
      <c r="U240" s="1620"/>
      <c r="V240" s="643"/>
      <c r="W240" s="365"/>
      <c r="X240" s="319"/>
      <c r="Y240" s="288"/>
      <c r="Z240" s="526"/>
      <c r="AA240" s="762" t="s">
        <v>167</v>
      </c>
      <c r="AB240" s="354">
        <v>5</v>
      </c>
      <c r="AC240" s="763" t="s">
        <v>168</v>
      </c>
      <c r="AD240" s="391">
        <f>ROUND(ROUND(ROUND(ROUND(H152+K224,0)*P$224,0)*T236,0)*W239,0)-AB240</f>
        <v>189</v>
      </c>
      <c r="AE240" s="253"/>
    </row>
    <row r="241" spans="1:31" ht="17.100000000000001" customHeight="1">
      <c r="A241" s="243">
        <v>61</v>
      </c>
      <c r="B241" s="243" t="s">
        <v>9955</v>
      </c>
      <c r="C241" s="870" t="s">
        <v>9956</v>
      </c>
      <c r="D241" s="792"/>
      <c r="E241" s="792"/>
      <c r="F241" s="794"/>
      <c r="G241" s="528"/>
      <c r="H241" s="528"/>
      <c r="I241" s="794"/>
      <c r="J241" s="604"/>
      <c r="K241" s="605"/>
      <c r="L241" s="518"/>
      <c r="M241" s="799"/>
      <c r="N241" s="517"/>
      <c r="O241" s="517"/>
      <c r="P241" s="518"/>
      <c r="Q241" s="799"/>
      <c r="R241" s="643"/>
      <c r="S241" s="1644"/>
      <c r="T241" s="1652"/>
      <c r="U241" s="1620"/>
      <c r="V241" s="779"/>
      <c r="W241" s="780"/>
      <c r="X241" s="1684" t="s">
        <v>4700</v>
      </c>
      <c r="Y241" s="362" t="s">
        <v>163</v>
      </c>
      <c r="Z241" s="395">
        <v>0.85</v>
      </c>
      <c r="AA241" s="355"/>
      <c r="AB241" s="247"/>
      <c r="AC241" s="247"/>
      <c r="AD241" s="391">
        <f>ROUND(ROUND(ROUND(ROUND(ROUND(H152+K224,0)*P$224,0)*T236,0)*W239,0)*Z241,0)</f>
        <v>165</v>
      </c>
      <c r="AE241" s="253"/>
    </row>
    <row r="242" spans="1:31" ht="17.100000000000001" customHeight="1">
      <c r="A242" s="243">
        <v>61</v>
      </c>
      <c r="B242" s="243" t="s">
        <v>9957</v>
      </c>
      <c r="C242" s="870" t="s">
        <v>9958</v>
      </c>
      <c r="D242" s="792"/>
      <c r="E242" s="792"/>
      <c r="F242" s="794"/>
      <c r="G242" s="528"/>
      <c r="H242" s="528"/>
      <c r="I242" s="794"/>
      <c r="J242" s="604"/>
      <c r="K242" s="605"/>
      <c r="L242" s="518"/>
      <c r="M242" s="799"/>
      <c r="N242" s="517"/>
      <c r="O242" s="517"/>
      <c r="P242" s="518"/>
      <c r="Q242" s="799"/>
      <c r="R242" s="643"/>
      <c r="S242" s="643"/>
      <c r="T242" s="643"/>
      <c r="U242" s="781"/>
      <c r="V242" s="537"/>
      <c r="W242" s="783"/>
      <c r="X242" s="1651"/>
      <c r="Y242" s="512"/>
      <c r="Z242" s="368"/>
      <c r="AA242" s="762" t="s">
        <v>167</v>
      </c>
      <c r="AB242" s="354">
        <v>5</v>
      </c>
      <c r="AC242" s="763" t="s">
        <v>168</v>
      </c>
      <c r="AD242" s="391">
        <f>ROUND(ROUND(ROUND(ROUND(ROUND(H152+K224,0)*P$224,0)*T236,0)*W239,0)*Z241,0)-AB242</f>
        <v>160</v>
      </c>
      <c r="AE242" s="253"/>
    </row>
    <row r="243" spans="1:31" ht="17.100000000000001" customHeight="1">
      <c r="A243" s="243">
        <v>61</v>
      </c>
      <c r="B243" s="243" t="s">
        <v>9959</v>
      </c>
      <c r="C243" s="870" t="s">
        <v>9960</v>
      </c>
      <c r="D243" s="792"/>
      <c r="E243" s="792"/>
      <c r="F243" s="794"/>
      <c r="G243" s="528"/>
      <c r="H243" s="528"/>
      <c r="I243" s="794"/>
      <c r="J243" s="604"/>
      <c r="K243" s="605"/>
      <c r="L243" s="518"/>
      <c r="M243" s="799"/>
      <c r="N243" s="517"/>
      <c r="O243" s="517"/>
      <c r="P243" s="518"/>
      <c r="Q243" s="798"/>
      <c r="R243" s="643"/>
      <c r="S243" s="1646"/>
      <c r="T243" s="1649"/>
      <c r="U243" s="1580" t="s">
        <v>4708</v>
      </c>
      <c r="V243" s="643" t="s">
        <v>163</v>
      </c>
      <c r="W243" s="365">
        <v>0.85</v>
      </c>
      <c r="X243" s="523"/>
      <c r="Y243" s="524"/>
      <c r="Z243" s="642"/>
      <c r="AA243" s="247"/>
      <c r="AB243" s="247"/>
      <c r="AC243" s="247"/>
      <c r="AD243" s="391">
        <f>ROUND(ROUND(ROUND(ROUND(H152+K224,0)*P$224,0)*T236,0)*W243,0)</f>
        <v>235</v>
      </c>
      <c r="AE243" s="253"/>
    </row>
    <row r="244" spans="1:31" ht="17.100000000000001" customHeight="1">
      <c r="A244" s="243">
        <v>61</v>
      </c>
      <c r="B244" s="243" t="s">
        <v>9961</v>
      </c>
      <c r="C244" s="870" t="s">
        <v>9962</v>
      </c>
      <c r="D244" s="792"/>
      <c r="E244" s="792"/>
      <c r="F244" s="794"/>
      <c r="G244" s="528"/>
      <c r="H244" s="528"/>
      <c r="I244" s="794"/>
      <c r="J244" s="604"/>
      <c r="K244" s="605"/>
      <c r="L244" s="518"/>
      <c r="M244" s="799"/>
      <c r="N244" s="517"/>
      <c r="O244" s="517"/>
      <c r="P244" s="518"/>
      <c r="Q244" s="798"/>
      <c r="R244" s="643"/>
      <c r="S244" s="365"/>
      <c r="T244" s="365"/>
      <c r="U244" s="1620"/>
      <c r="V244" s="643"/>
      <c r="W244" s="365"/>
      <c r="X244" s="319"/>
      <c r="Y244" s="288"/>
      <c r="Z244" s="526"/>
      <c r="AA244" s="762" t="s">
        <v>167</v>
      </c>
      <c r="AB244" s="354">
        <v>5</v>
      </c>
      <c r="AC244" s="763" t="s">
        <v>168</v>
      </c>
      <c r="AD244" s="391">
        <f>ROUND(ROUND(ROUND(ROUND(H152+K224,0)*P$224,0)*T236,0)*W243,0)-AB244</f>
        <v>230</v>
      </c>
      <c r="AE244" s="253"/>
    </row>
    <row r="245" spans="1:31" ht="17.100000000000001" customHeight="1">
      <c r="A245" s="243">
        <v>61</v>
      </c>
      <c r="B245" s="243" t="s">
        <v>9963</v>
      </c>
      <c r="C245" s="870" t="s">
        <v>9964</v>
      </c>
      <c r="D245" s="792"/>
      <c r="E245" s="792"/>
      <c r="F245" s="794"/>
      <c r="G245" s="528"/>
      <c r="H245" s="528"/>
      <c r="I245" s="794"/>
      <c r="J245" s="604"/>
      <c r="K245" s="605"/>
      <c r="L245" s="518"/>
      <c r="M245" s="799"/>
      <c r="N245" s="517"/>
      <c r="O245" s="517"/>
      <c r="P245" s="518"/>
      <c r="Q245" s="799"/>
      <c r="R245" s="643"/>
      <c r="S245" s="365"/>
      <c r="T245" s="365"/>
      <c r="U245" s="1620"/>
      <c r="V245" s="779"/>
      <c r="W245" s="780"/>
      <c r="X245" s="1684" t="s">
        <v>4700</v>
      </c>
      <c r="Y245" s="362" t="s">
        <v>163</v>
      </c>
      <c r="Z245" s="395">
        <v>0.85</v>
      </c>
      <c r="AA245" s="355"/>
      <c r="AB245" s="247"/>
      <c r="AC245" s="247"/>
      <c r="AD245" s="391">
        <f>ROUND(ROUND(ROUND(ROUND(ROUND(H152+K224,0)*P$224,0)*T236,0)*W243,0)*Z245,0)</f>
        <v>200</v>
      </c>
      <c r="AE245" s="253"/>
    </row>
    <row r="246" spans="1:31" ht="17.100000000000001" customHeight="1">
      <c r="A246" s="243">
        <v>61</v>
      </c>
      <c r="B246" s="243" t="s">
        <v>9965</v>
      </c>
      <c r="C246" s="870" t="s">
        <v>9966</v>
      </c>
      <c r="D246" s="792"/>
      <c r="E246" s="792"/>
      <c r="F246" s="794"/>
      <c r="G246" s="528"/>
      <c r="H246" s="528"/>
      <c r="I246" s="794"/>
      <c r="J246" s="604"/>
      <c r="K246" s="605"/>
      <c r="L246" s="518"/>
      <c r="M246" s="799"/>
      <c r="N246" s="517"/>
      <c r="O246" s="517"/>
      <c r="P246" s="518"/>
      <c r="Q246" s="798"/>
      <c r="R246" s="643"/>
      <c r="S246" s="643"/>
      <c r="T246" s="643"/>
      <c r="U246" s="1642"/>
      <c r="V246" s="537"/>
      <c r="W246" s="783"/>
      <c r="X246" s="1651"/>
      <c r="Y246" s="512"/>
      <c r="Z246" s="368"/>
      <c r="AA246" s="762" t="s">
        <v>167</v>
      </c>
      <c r="AB246" s="354">
        <v>5</v>
      </c>
      <c r="AC246" s="763" t="s">
        <v>168</v>
      </c>
      <c r="AD246" s="391">
        <f>ROUND(ROUND(ROUND(ROUND(ROUND(H152+K224,0)*P$224,0)*T236,0)*W243,0)*Z245,0)-AB246</f>
        <v>195</v>
      </c>
      <c r="AE246" s="253"/>
    </row>
    <row r="247" spans="1:31" ht="17.100000000000001" customHeight="1">
      <c r="A247" s="243">
        <v>61</v>
      </c>
      <c r="B247" s="243" t="s">
        <v>9967</v>
      </c>
      <c r="C247" s="870" t="s">
        <v>9968</v>
      </c>
      <c r="D247" s="792"/>
      <c r="E247" s="792"/>
      <c r="F247" s="794"/>
      <c r="G247" s="528"/>
      <c r="H247" s="528"/>
      <c r="I247" s="794"/>
      <c r="J247" s="604"/>
      <c r="K247" s="605"/>
      <c r="L247" s="518"/>
      <c r="M247" s="799"/>
      <c r="N247" s="517"/>
      <c r="O247" s="517"/>
      <c r="P247" s="518"/>
      <c r="Q247" s="798"/>
      <c r="R247" s="1580" t="s">
        <v>165</v>
      </c>
      <c r="S247" s="775"/>
      <c r="T247" s="775"/>
      <c r="U247" s="359"/>
      <c r="V247" s="360"/>
      <c r="W247" s="361"/>
      <c r="X247" s="523"/>
      <c r="Y247" s="524"/>
      <c r="Z247" s="642"/>
      <c r="AA247" s="247"/>
      <c r="AB247" s="247"/>
      <c r="AC247" s="247"/>
      <c r="AD247" s="391">
        <f>ROUND(ROUND(ROUND(H152+K224,0)*P$224,0)*T248,0)</f>
        <v>198</v>
      </c>
      <c r="AE247" s="253"/>
    </row>
    <row r="248" spans="1:31" ht="17.100000000000001" customHeight="1">
      <c r="A248" s="243">
        <v>61</v>
      </c>
      <c r="B248" s="243" t="s">
        <v>9969</v>
      </c>
      <c r="C248" s="870" t="s">
        <v>9970</v>
      </c>
      <c r="D248" s="792"/>
      <c r="E248" s="792"/>
      <c r="F248" s="794"/>
      <c r="G248" s="528"/>
      <c r="H248" s="528"/>
      <c r="I248" s="794"/>
      <c r="J248" s="604"/>
      <c r="K248" s="605"/>
      <c r="L248" s="518"/>
      <c r="M248" s="799"/>
      <c r="N248" s="517"/>
      <c r="O248" s="517"/>
      <c r="P248" s="518"/>
      <c r="Q248" s="797"/>
      <c r="R248" s="1620"/>
      <c r="S248" s="643" t="s">
        <v>163</v>
      </c>
      <c r="T248" s="365">
        <v>0.5</v>
      </c>
      <c r="U248" s="777"/>
      <c r="V248" s="639"/>
      <c r="W248" s="529"/>
      <c r="X248" s="516"/>
      <c r="Y248" s="517"/>
      <c r="Z248" s="526"/>
      <c r="AA248" s="762" t="s">
        <v>167</v>
      </c>
      <c r="AB248" s="354">
        <v>5</v>
      </c>
      <c r="AC248" s="763" t="s">
        <v>168</v>
      </c>
      <c r="AD248" s="391">
        <f>ROUND(ROUND(ROUND(H152+K224,0)*P$224,0)*T248,0)-AB248</f>
        <v>193</v>
      </c>
      <c r="AE248" s="253"/>
    </row>
    <row r="249" spans="1:31" ht="17.100000000000001" customHeight="1">
      <c r="A249" s="243">
        <v>61</v>
      </c>
      <c r="B249" s="243" t="s">
        <v>9971</v>
      </c>
      <c r="C249" s="870" t="s">
        <v>9972</v>
      </c>
      <c r="D249" s="792"/>
      <c r="E249" s="792"/>
      <c r="F249" s="794"/>
      <c r="G249" s="528"/>
      <c r="H249" s="528"/>
      <c r="I249" s="794"/>
      <c r="J249" s="604"/>
      <c r="K249" s="605"/>
      <c r="L249" s="518"/>
      <c r="M249" s="799"/>
      <c r="N249" s="517"/>
      <c r="O249" s="517"/>
      <c r="P249" s="518"/>
      <c r="Q249" s="797"/>
      <c r="R249" s="1620"/>
      <c r="S249" s="530"/>
      <c r="T249" s="530"/>
      <c r="U249" s="777"/>
      <c r="V249" s="639"/>
      <c r="W249" s="529"/>
      <c r="X249" s="1684" t="s">
        <v>4700</v>
      </c>
      <c r="Y249" s="362" t="s">
        <v>163</v>
      </c>
      <c r="Z249" s="395">
        <v>0.85</v>
      </c>
      <c r="AA249" s="355"/>
      <c r="AB249" s="247"/>
      <c r="AC249" s="247"/>
      <c r="AD249" s="391">
        <f>ROUND(ROUND(ROUND(ROUND(H152+K224,0)*P$224,0)*T248,0)*Z249,0)</f>
        <v>168</v>
      </c>
      <c r="AE249" s="253"/>
    </row>
    <row r="250" spans="1:31" ht="17.100000000000001" customHeight="1">
      <c r="A250" s="243">
        <v>61</v>
      </c>
      <c r="B250" s="243" t="s">
        <v>9973</v>
      </c>
      <c r="C250" s="870" t="s">
        <v>9974</v>
      </c>
      <c r="D250" s="792"/>
      <c r="E250" s="792"/>
      <c r="F250" s="794"/>
      <c r="G250" s="528"/>
      <c r="H250" s="528"/>
      <c r="I250" s="794"/>
      <c r="J250" s="604"/>
      <c r="K250" s="605"/>
      <c r="L250" s="518"/>
      <c r="M250" s="799"/>
      <c r="N250" s="517"/>
      <c r="O250" s="517"/>
      <c r="P250" s="518"/>
      <c r="Q250" s="797"/>
      <c r="R250" s="1620"/>
      <c r="S250" s="643"/>
      <c r="T250" s="643"/>
      <c r="U250" s="778"/>
      <c r="V250" s="525"/>
      <c r="W250" s="539"/>
      <c r="X250" s="1651"/>
      <c r="Y250" s="512"/>
      <c r="Z250" s="368"/>
      <c r="AA250" s="762" t="s">
        <v>167</v>
      </c>
      <c r="AB250" s="354">
        <v>5</v>
      </c>
      <c r="AC250" s="763" t="s">
        <v>168</v>
      </c>
      <c r="AD250" s="391">
        <f>ROUND(ROUND(ROUND(ROUND(H152+K224,0)*P$224,0)*T248,0)*Z249,0)-AB250</f>
        <v>163</v>
      </c>
      <c r="AE250" s="253"/>
    </row>
    <row r="251" spans="1:31" ht="17.100000000000001" customHeight="1">
      <c r="A251" s="243">
        <v>61</v>
      </c>
      <c r="B251" s="243" t="s">
        <v>9975</v>
      </c>
      <c r="C251" s="870" t="s">
        <v>9976</v>
      </c>
      <c r="D251" s="792"/>
      <c r="E251" s="792"/>
      <c r="F251" s="794"/>
      <c r="G251" s="528"/>
      <c r="H251" s="528"/>
      <c r="I251" s="794"/>
      <c r="J251" s="604"/>
      <c r="K251" s="605"/>
      <c r="L251" s="518"/>
      <c r="M251" s="799"/>
      <c r="N251" s="517"/>
      <c r="O251" s="517"/>
      <c r="P251" s="518"/>
      <c r="Q251" s="798"/>
      <c r="R251" s="530"/>
      <c r="S251" s="530"/>
      <c r="T251" s="530"/>
      <c r="U251" s="1580" t="s">
        <v>4703</v>
      </c>
      <c r="V251" s="362" t="s">
        <v>163</v>
      </c>
      <c r="W251" s="356">
        <v>0.7</v>
      </c>
      <c r="X251" s="523"/>
      <c r="Y251" s="524"/>
      <c r="Z251" s="642"/>
      <c r="AA251" s="247"/>
      <c r="AB251" s="247"/>
      <c r="AC251" s="247"/>
      <c r="AD251" s="391">
        <f>ROUND(ROUND(ROUND(ROUND(H152+K224,0)*P$224,0)*T248,0)*W251,0)</f>
        <v>139</v>
      </c>
      <c r="AE251" s="253"/>
    </row>
    <row r="252" spans="1:31" ht="17.100000000000001" customHeight="1">
      <c r="A252" s="243">
        <v>61</v>
      </c>
      <c r="B252" s="243" t="s">
        <v>9977</v>
      </c>
      <c r="C252" s="870" t="s">
        <v>9978</v>
      </c>
      <c r="D252" s="792"/>
      <c r="E252" s="792"/>
      <c r="F252" s="794"/>
      <c r="G252" s="528"/>
      <c r="H252" s="528"/>
      <c r="I252" s="794"/>
      <c r="J252" s="604"/>
      <c r="K252" s="605"/>
      <c r="L252" s="518"/>
      <c r="M252" s="799"/>
      <c r="N252" s="517"/>
      <c r="O252" s="517"/>
      <c r="P252" s="518"/>
      <c r="Q252" s="798"/>
      <c r="R252" s="530"/>
      <c r="S252" s="530"/>
      <c r="T252" s="530"/>
      <c r="U252" s="1620"/>
      <c r="V252" s="643"/>
      <c r="W252" s="365"/>
      <c r="X252" s="319"/>
      <c r="Y252" s="288"/>
      <c r="Z252" s="526"/>
      <c r="AA252" s="762" t="s">
        <v>167</v>
      </c>
      <c r="AB252" s="354">
        <v>5</v>
      </c>
      <c r="AC252" s="763" t="s">
        <v>168</v>
      </c>
      <c r="AD252" s="391">
        <f>ROUND(ROUND(ROUND(ROUND(H152+K224,0)*P$224,0)*T248,0)*W251,0)-AB252</f>
        <v>134</v>
      </c>
      <c r="AE252" s="253"/>
    </row>
    <row r="253" spans="1:31" ht="17.100000000000001" customHeight="1">
      <c r="A253" s="243">
        <v>61</v>
      </c>
      <c r="B253" s="243" t="s">
        <v>9979</v>
      </c>
      <c r="C253" s="870" t="s">
        <v>9980</v>
      </c>
      <c r="D253" s="792"/>
      <c r="E253" s="792"/>
      <c r="F253" s="794"/>
      <c r="G253" s="528"/>
      <c r="H253" s="528"/>
      <c r="I253" s="794"/>
      <c r="J253" s="604"/>
      <c r="K253" s="605"/>
      <c r="L253" s="518"/>
      <c r="M253" s="799"/>
      <c r="N253" s="517"/>
      <c r="O253" s="517"/>
      <c r="P253" s="518"/>
      <c r="Q253" s="799"/>
      <c r="R253" s="643"/>
      <c r="S253" s="1644"/>
      <c r="T253" s="1652"/>
      <c r="U253" s="1620"/>
      <c r="V253" s="779"/>
      <c r="W253" s="780"/>
      <c r="X253" s="1684" t="s">
        <v>4700</v>
      </c>
      <c r="Y253" s="362" t="s">
        <v>163</v>
      </c>
      <c r="Z253" s="395">
        <v>0.85</v>
      </c>
      <c r="AA253" s="355"/>
      <c r="AB253" s="247"/>
      <c r="AC253" s="247"/>
      <c r="AD253" s="391">
        <f>ROUND(ROUND(ROUND(ROUND(ROUND(H152+K224,0)*P$224,0)*T248,0)*W251,0)*Z253,0)</f>
        <v>118</v>
      </c>
      <c r="AE253" s="253"/>
    </row>
    <row r="254" spans="1:31" ht="17.100000000000001" customHeight="1">
      <c r="A254" s="243">
        <v>61</v>
      </c>
      <c r="B254" s="243" t="s">
        <v>9981</v>
      </c>
      <c r="C254" s="870" t="s">
        <v>9982</v>
      </c>
      <c r="D254" s="792"/>
      <c r="E254" s="792"/>
      <c r="F254" s="794"/>
      <c r="G254" s="528"/>
      <c r="H254" s="528"/>
      <c r="I254" s="794"/>
      <c r="J254" s="604"/>
      <c r="K254" s="605"/>
      <c r="L254" s="518"/>
      <c r="M254" s="799"/>
      <c r="N254" s="517"/>
      <c r="O254" s="517"/>
      <c r="P254" s="518"/>
      <c r="Q254" s="799"/>
      <c r="R254" s="643"/>
      <c r="S254" s="643"/>
      <c r="T254" s="643"/>
      <c r="U254" s="781"/>
      <c r="V254" s="537"/>
      <c r="W254" s="783"/>
      <c r="X254" s="1651"/>
      <c r="Y254" s="512"/>
      <c r="Z254" s="368"/>
      <c r="AA254" s="762" t="s">
        <v>167</v>
      </c>
      <c r="AB254" s="354">
        <v>5</v>
      </c>
      <c r="AC254" s="763" t="s">
        <v>168</v>
      </c>
      <c r="AD254" s="391">
        <f>ROUND(ROUND(ROUND(ROUND(ROUND(H152+K224,0)*P$224,0)*T248,0)*W251,0)*Z253,0)-AB254</f>
        <v>113</v>
      </c>
      <c r="AE254" s="253"/>
    </row>
    <row r="255" spans="1:31" ht="17.100000000000001" customHeight="1">
      <c r="A255" s="243">
        <v>61</v>
      </c>
      <c r="B255" s="243" t="s">
        <v>9983</v>
      </c>
      <c r="C255" s="870" t="s">
        <v>9984</v>
      </c>
      <c r="D255" s="792"/>
      <c r="E255" s="792"/>
      <c r="F255" s="794"/>
      <c r="G255" s="528"/>
      <c r="H255" s="528"/>
      <c r="I255" s="794"/>
      <c r="J255" s="604"/>
      <c r="K255" s="605"/>
      <c r="L255" s="518"/>
      <c r="M255" s="799"/>
      <c r="N255" s="517"/>
      <c r="O255" s="517"/>
      <c r="P255" s="518"/>
      <c r="Q255" s="798"/>
      <c r="R255" s="643"/>
      <c r="S255" s="1646"/>
      <c r="T255" s="1649"/>
      <c r="U255" s="1580" t="s">
        <v>4708</v>
      </c>
      <c r="V255" s="643" t="s">
        <v>163</v>
      </c>
      <c r="W255" s="365">
        <v>0.85</v>
      </c>
      <c r="X255" s="523"/>
      <c r="Y255" s="524"/>
      <c r="Z255" s="642"/>
      <c r="AA255" s="247"/>
      <c r="AB255" s="247"/>
      <c r="AC255" s="247"/>
      <c r="AD255" s="391">
        <f>ROUND(ROUND(ROUND(ROUND(H152+K224,0)*P$224,0)*T248,0)*W255,0)</f>
        <v>168</v>
      </c>
      <c r="AE255" s="253"/>
    </row>
    <row r="256" spans="1:31" ht="17.100000000000001" customHeight="1">
      <c r="A256" s="243">
        <v>61</v>
      </c>
      <c r="B256" s="243" t="s">
        <v>9985</v>
      </c>
      <c r="C256" s="870" t="s">
        <v>9986</v>
      </c>
      <c r="D256" s="792"/>
      <c r="E256" s="792"/>
      <c r="F256" s="794"/>
      <c r="G256" s="528"/>
      <c r="H256" s="528"/>
      <c r="I256" s="794"/>
      <c r="J256" s="604"/>
      <c r="K256" s="605"/>
      <c r="L256" s="518"/>
      <c r="M256" s="799"/>
      <c r="N256" s="517"/>
      <c r="O256" s="517"/>
      <c r="P256" s="518"/>
      <c r="Q256" s="798"/>
      <c r="R256" s="643"/>
      <c r="S256" s="365"/>
      <c r="T256" s="365"/>
      <c r="U256" s="1620"/>
      <c r="V256" s="643"/>
      <c r="W256" s="365"/>
      <c r="X256" s="319"/>
      <c r="Y256" s="288"/>
      <c r="Z256" s="526"/>
      <c r="AA256" s="762" t="s">
        <v>167</v>
      </c>
      <c r="AB256" s="354">
        <v>5</v>
      </c>
      <c r="AC256" s="763" t="s">
        <v>168</v>
      </c>
      <c r="AD256" s="391">
        <f>ROUND(ROUND(ROUND(ROUND(H152+K224,0)*P$224,0)*T248,0)*W255,0)-AB256</f>
        <v>163</v>
      </c>
      <c r="AE256" s="253"/>
    </row>
    <row r="257" spans="1:31" ht="17.100000000000001" customHeight="1">
      <c r="A257" s="243">
        <v>61</v>
      </c>
      <c r="B257" s="243" t="s">
        <v>9987</v>
      </c>
      <c r="C257" s="870" t="s">
        <v>9988</v>
      </c>
      <c r="D257" s="792"/>
      <c r="E257" s="792"/>
      <c r="F257" s="794"/>
      <c r="G257" s="528"/>
      <c r="H257" s="528"/>
      <c r="I257" s="794"/>
      <c r="J257" s="604"/>
      <c r="K257" s="605"/>
      <c r="L257" s="518"/>
      <c r="M257" s="799"/>
      <c r="N257" s="517"/>
      <c r="O257" s="517"/>
      <c r="P257" s="518"/>
      <c r="Q257" s="799"/>
      <c r="R257" s="643"/>
      <c r="S257" s="365"/>
      <c r="T257" s="365"/>
      <c r="U257" s="1620"/>
      <c r="V257" s="779"/>
      <c r="W257" s="780"/>
      <c r="X257" s="1684" t="s">
        <v>4700</v>
      </c>
      <c r="Y257" s="362" t="s">
        <v>163</v>
      </c>
      <c r="Z257" s="395">
        <v>0.85</v>
      </c>
      <c r="AA257" s="355"/>
      <c r="AB257" s="247"/>
      <c r="AC257" s="247"/>
      <c r="AD257" s="391">
        <f>ROUND(ROUND(ROUND(ROUND(ROUND(H152+K224,0)*P$224,0)*T248,0)*W255,0)*Z257,0)</f>
        <v>143</v>
      </c>
      <c r="AE257" s="253"/>
    </row>
    <row r="258" spans="1:31" ht="17.100000000000001" customHeight="1">
      <c r="A258" s="243">
        <v>61</v>
      </c>
      <c r="B258" s="243" t="s">
        <v>9989</v>
      </c>
      <c r="C258" s="870" t="s">
        <v>9990</v>
      </c>
      <c r="D258" s="792"/>
      <c r="E258" s="792"/>
      <c r="F258" s="794"/>
      <c r="G258" s="528"/>
      <c r="H258" s="528"/>
      <c r="I258" s="794"/>
      <c r="J258" s="604"/>
      <c r="K258" s="605"/>
      <c r="L258" s="518"/>
      <c r="M258" s="799"/>
      <c r="N258" s="517"/>
      <c r="O258" s="517"/>
      <c r="P258" s="518"/>
      <c r="Q258" s="506"/>
      <c r="R258" s="788"/>
      <c r="S258" s="643"/>
      <c r="T258" s="643"/>
      <c r="U258" s="1642"/>
      <c r="V258" s="537"/>
      <c r="W258" s="783"/>
      <c r="X258" s="1651"/>
      <c r="Y258" s="512"/>
      <c r="Z258" s="368"/>
      <c r="AA258" s="762" t="s">
        <v>167</v>
      </c>
      <c r="AB258" s="354">
        <v>5</v>
      </c>
      <c r="AC258" s="763" t="s">
        <v>168</v>
      </c>
      <c r="AD258" s="391">
        <f>ROUND(ROUND(ROUND(ROUND(ROUND(H152+K224,0)*P$224,0)*T248,0)*W255,0)*Z257,0)-AB258</f>
        <v>138</v>
      </c>
      <c r="AE258" s="253"/>
    </row>
    <row r="259" spans="1:31" ht="17.100000000000001" customHeight="1">
      <c r="A259" s="243">
        <v>61</v>
      </c>
      <c r="B259" s="243" t="s">
        <v>9991</v>
      </c>
      <c r="C259" s="870" t="s">
        <v>9992</v>
      </c>
      <c r="D259" s="792"/>
      <c r="E259" s="792"/>
      <c r="F259" s="794"/>
      <c r="G259" s="528"/>
      <c r="H259" s="528"/>
      <c r="I259" s="794"/>
      <c r="J259" s="604"/>
      <c r="K259" s="605"/>
      <c r="L259" s="518"/>
      <c r="M259" s="799"/>
      <c r="N259" s="1687" t="s">
        <v>9558</v>
      </c>
      <c r="O259" s="888"/>
      <c r="P259" s="889"/>
      <c r="Q259" s="523"/>
      <c r="R259" s="524"/>
      <c r="S259" s="524"/>
      <c r="T259" s="524"/>
      <c r="U259" s="777"/>
      <c r="V259" s="529"/>
      <c r="W259" s="517"/>
      <c r="X259" s="523"/>
      <c r="Y259" s="524"/>
      <c r="Z259" s="642"/>
      <c r="AA259" s="247"/>
      <c r="AB259" s="247"/>
      <c r="AC259" s="247"/>
      <c r="AD259" s="391">
        <f>ROUND(ROUND(H152+K224,0)*P$260,0)</f>
        <v>283</v>
      </c>
      <c r="AE259" s="253"/>
    </row>
    <row r="260" spans="1:31" ht="17.100000000000001" customHeight="1">
      <c r="A260" s="243">
        <v>61</v>
      </c>
      <c r="B260" s="243" t="s">
        <v>9993</v>
      </c>
      <c r="C260" s="870" t="s">
        <v>9994</v>
      </c>
      <c r="D260" s="793"/>
      <c r="E260" s="793"/>
      <c r="F260" s="522"/>
      <c r="G260" s="521"/>
      <c r="H260" s="521"/>
      <c r="I260" s="522"/>
      <c r="J260" s="604"/>
      <c r="K260" s="605"/>
      <c r="L260" s="518"/>
      <c r="M260" s="799"/>
      <c r="N260" s="1688"/>
      <c r="O260" s="643" t="s">
        <v>163</v>
      </c>
      <c r="P260" s="365">
        <v>0.5</v>
      </c>
      <c r="Q260" s="516"/>
      <c r="R260" s="517"/>
      <c r="S260" s="517"/>
      <c r="T260" s="517"/>
      <c r="U260" s="777"/>
      <c r="V260" s="529"/>
      <c r="W260" s="517"/>
      <c r="X260" s="516"/>
      <c r="Y260" s="517"/>
      <c r="Z260" s="526"/>
      <c r="AA260" s="762" t="s">
        <v>167</v>
      </c>
      <c r="AB260" s="354">
        <v>5</v>
      </c>
      <c r="AC260" s="763" t="s">
        <v>168</v>
      </c>
      <c r="AD260" s="391">
        <f>ROUND(ROUND(H152+K224,0)*P$260,0)-AB260</f>
        <v>278</v>
      </c>
      <c r="AE260" s="253"/>
    </row>
    <row r="261" spans="1:31" ht="17.100000000000001" customHeight="1">
      <c r="A261" s="243">
        <v>61</v>
      </c>
      <c r="B261" s="243" t="s">
        <v>9995</v>
      </c>
      <c r="C261" s="870" t="s">
        <v>9996</v>
      </c>
      <c r="D261" s="793"/>
      <c r="E261" s="793"/>
      <c r="F261" s="522"/>
      <c r="G261" s="521"/>
      <c r="H261" s="521"/>
      <c r="I261" s="522"/>
      <c r="J261" s="604"/>
      <c r="K261" s="605"/>
      <c r="L261" s="518"/>
      <c r="M261" s="799"/>
      <c r="N261" s="1688"/>
      <c r="O261" s="517"/>
      <c r="P261" s="518"/>
      <c r="Q261" s="516"/>
      <c r="R261" s="517"/>
      <c r="S261" s="517"/>
      <c r="T261" s="517"/>
      <c r="U261" s="777"/>
      <c r="V261" s="529"/>
      <c r="W261" s="518"/>
      <c r="X261" s="1684" t="s">
        <v>4700</v>
      </c>
      <c r="Y261" s="362" t="s">
        <v>163</v>
      </c>
      <c r="Z261" s="395">
        <v>0.85</v>
      </c>
      <c r="AA261" s="355"/>
      <c r="AB261" s="247"/>
      <c r="AC261" s="247"/>
      <c r="AD261" s="391">
        <f>ROUND(ROUND(ROUND(H152+K224,0)*P$260,0)*Z261,0)</f>
        <v>241</v>
      </c>
      <c r="AE261" s="253"/>
    </row>
    <row r="262" spans="1:31" ht="17.100000000000001" customHeight="1">
      <c r="A262" s="243">
        <v>61</v>
      </c>
      <c r="B262" s="243" t="s">
        <v>9997</v>
      </c>
      <c r="C262" s="870" t="s">
        <v>9998</v>
      </c>
      <c r="D262" s="793"/>
      <c r="E262" s="793"/>
      <c r="F262" s="794"/>
      <c r="G262" s="528"/>
      <c r="H262" s="528"/>
      <c r="I262" s="794"/>
      <c r="J262" s="604"/>
      <c r="K262" s="605"/>
      <c r="L262" s="518"/>
      <c r="M262" s="799"/>
      <c r="N262" s="1688"/>
      <c r="O262" s="517"/>
      <c r="P262" s="518"/>
      <c r="Q262" s="516"/>
      <c r="R262" s="517"/>
      <c r="S262" s="517"/>
      <c r="T262" s="517"/>
      <c r="U262" s="778"/>
      <c r="V262" s="539"/>
      <c r="W262" s="526"/>
      <c r="X262" s="1651"/>
      <c r="Y262" s="512"/>
      <c r="Z262" s="368"/>
      <c r="AA262" s="762" t="s">
        <v>167</v>
      </c>
      <c r="AB262" s="354">
        <v>5</v>
      </c>
      <c r="AC262" s="763" t="s">
        <v>168</v>
      </c>
      <c r="AD262" s="391">
        <f>ROUND(ROUND(ROUND(H152+K224,0)*P$260,0)*Z261,0)-AB262</f>
        <v>236</v>
      </c>
      <c r="AE262" s="253"/>
    </row>
    <row r="263" spans="1:31" ht="17.100000000000001" customHeight="1">
      <c r="A263" s="243">
        <v>61</v>
      </c>
      <c r="B263" s="243" t="s">
        <v>9999</v>
      </c>
      <c r="C263" s="870" t="s">
        <v>10000</v>
      </c>
      <c r="D263" s="793"/>
      <c r="E263" s="793"/>
      <c r="F263" s="794"/>
      <c r="G263" s="528"/>
      <c r="H263" s="528"/>
      <c r="I263" s="794"/>
      <c r="J263" s="604"/>
      <c r="K263" s="605"/>
      <c r="L263" s="518"/>
      <c r="M263" s="799"/>
      <c r="N263" s="517"/>
      <c r="O263" s="517"/>
      <c r="P263" s="518"/>
      <c r="Q263" s="516"/>
      <c r="R263" s="517"/>
      <c r="S263" s="517"/>
      <c r="T263" s="517"/>
      <c r="U263" s="1580" t="s">
        <v>4703</v>
      </c>
      <c r="V263" s="362" t="s">
        <v>163</v>
      </c>
      <c r="W263" s="356">
        <v>0.7</v>
      </c>
      <c r="X263" s="523"/>
      <c r="Y263" s="524"/>
      <c r="Z263" s="642"/>
      <c r="AA263" s="247"/>
      <c r="AB263" s="247"/>
      <c r="AC263" s="247"/>
      <c r="AD263" s="391">
        <f>ROUND(ROUND(ROUND(H152+K224,0)*P$260,0)*W263,0)</f>
        <v>198</v>
      </c>
      <c r="AE263" s="253"/>
    </row>
    <row r="264" spans="1:31" ht="17.100000000000001" customHeight="1">
      <c r="A264" s="243">
        <v>61</v>
      </c>
      <c r="B264" s="243" t="s">
        <v>10001</v>
      </c>
      <c r="C264" s="870" t="s">
        <v>10002</v>
      </c>
      <c r="D264" s="793"/>
      <c r="E264" s="793"/>
      <c r="F264" s="794"/>
      <c r="G264" s="528"/>
      <c r="H264" s="517"/>
      <c r="I264" s="538"/>
      <c r="J264" s="604"/>
      <c r="K264" s="605"/>
      <c r="L264" s="518"/>
      <c r="M264" s="799"/>
      <c r="N264" s="517"/>
      <c r="O264" s="517"/>
      <c r="P264" s="518"/>
      <c r="Q264" s="516"/>
      <c r="R264" s="517"/>
      <c r="S264" s="517"/>
      <c r="T264" s="517"/>
      <c r="U264" s="1620"/>
      <c r="V264" s="643"/>
      <c r="W264" s="365"/>
      <c r="X264" s="319"/>
      <c r="Y264" s="288"/>
      <c r="Z264" s="526"/>
      <c r="AA264" s="762" t="s">
        <v>167</v>
      </c>
      <c r="AB264" s="354">
        <v>5</v>
      </c>
      <c r="AC264" s="763" t="s">
        <v>168</v>
      </c>
      <c r="AD264" s="391">
        <f>ROUND(ROUND(ROUND(H152+K224,0)*P$260,0)*W263,0)-AB264</f>
        <v>193</v>
      </c>
      <c r="AE264" s="253"/>
    </row>
    <row r="265" spans="1:31" ht="17.100000000000001" customHeight="1">
      <c r="A265" s="243">
        <v>61</v>
      </c>
      <c r="B265" s="243" t="s">
        <v>10003</v>
      </c>
      <c r="C265" s="870" t="s">
        <v>10004</v>
      </c>
      <c r="D265" s="792"/>
      <c r="E265" s="793"/>
      <c r="F265" s="795"/>
      <c r="G265" s="796"/>
      <c r="H265" s="517"/>
      <c r="I265" s="538"/>
      <c r="J265" s="604"/>
      <c r="K265" s="605"/>
      <c r="L265" s="518"/>
      <c r="M265" s="799"/>
      <c r="N265" s="517"/>
      <c r="O265" s="517"/>
      <c r="P265" s="518"/>
      <c r="Q265" s="516"/>
      <c r="R265" s="517"/>
      <c r="S265" s="517"/>
      <c r="T265" s="517"/>
      <c r="U265" s="1620"/>
      <c r="V265" s="779"/>
      <c r="W265" s="780"/>
      <c r="X265" s="1684" t="s">
        <v>4700</v>
      </c>
      <c r="Y265" s="362" t="s">
        <v>163</v>
      </c>
      <c r="Z265" s="395">
        <v>0.85</v>
      </c>
      <c r="AA265" s="355"/>
      <c r="AB265" s="247"/>
      <c r="AC265" s="247"/>
      <c r="AD265" s="391">
        <f>ROUND(ROUND(ROUND(ROUND(H152+K224,0)*P$260,0)*W263,0)*Z265,0)</f>
        <v>168</v>
      </c>
      <c r="AE265" s="253"/>
    </row>
    <row r="266" spans="1:31" ht="17.100000000000001" customHeight="1">
      <c r="A266" s="243">
        <v>61</v>
      </c>
      <c r="B266" s="243" t="s">
        <v>10005</v>
      </c>
      <c r="C266" s="870" t="s">
        <v>10006</v>
      </c>
      <c r="D266" s="792"/>
      <c r="E266" s="793"/>
      <c r="F266" s="795"/>
      <c r="G266" s="796"/>
      <c r="H266" s="517"/>
      <c r="I266" s="538"/>
      <c r="J266" s="604"/>
      <c r="K266" s="605"/>
      <c r="L266" s="518"/>
      <c r="M266" s="799"/>
      <c r="N266" s="517"/>
      <c r="O266" s="517"/>
      <c r="P266" s="518"/>
      <c r="Q266" s="516"/>
      <c r="R266" s="517"/>
      <c r="S266" s="517"/>
      <c r="T266" s="517"/>
      <c r="U266" s="781"/>
      <c r="V266" s="537"/>
      <c r="W266" s="783"/>
      <c r="X266" s="1651"/>
      <c r="Y266" s="512"/>
      <c r="Z266" s="368"/>
      <c r="AA266" s="762" t="s">
        <v>167</v>
      </c>
      <c r="AB266" s="354">
        <v>5</v>
      </c>
      <c r="AC266" s="763" t="s">
        <v>168</v>
      </c>
      <c r="AD266" s="391">
        <f>ROUND(ROUND(ROUND(ROUND(H152+K224,0)*P$260,0)*W263,0)*Z265,0)-AB266</f>
        <v>163</v>
      </c>
      <c r="AE266" s="253"/>
    </row>
    <row r="267" spans="1:31" ht="17.100000000000001" customHeight="1">
      <c r="A267" s="243">
        <v>61</v>
      </c>
      <c r="B267" s="243" t="s">
        <v>10007</v>
      </c>
      <c r="C267" s="870" t="s">
        <v>10008</v>
      </c>
      <c r="D267" s="792"/>
      <c r="E267" s="793"/>
      <c r="F267" s="795"/>
      <c r="G267" s="796"/>
      <c r="H267" s="517"/>
      <c r="I267" s="538"/>
      <c r="J267" s="604"/>
      <c r="K267" s="605"/>
      <c r="L267" s="518"/>
      <c r="M267" s="799"/>
      <c r="N267" s="517"/>
      <c r="O267" s="517"/>
      <c r="P267" s="518"/>
      <c r="Q267" s="516"/>
      <c r="R267" s="517"/>
      <c r="S267" s="517"/>
      <c r="T267" s="518"/>
      <c r="U267" s="1580" t="s">
        <v>4708</v>
      </c>
      <c r="V267" s="643" t="s">
        <v>163</v>
      </c>
      <c r="W267" s="365">
        <v>0.85</v>
      </c>
      <c r="X267" s="523"/>
      <c r="Y267" s="524"/>
      <c r="Z267" s="642"/>
      <c r="AA267" s="247"/>
      <c r="AB267" s="247"/>
      <c r="AC267" s="247"/>
      <c r="AD267" s="391">
        <f>ROUND(ROUND(ROUND(H152+K224,0)*P$260,0)*W267,0)</f>
        <v>241</v>
      </c>
      <c r="AE267" s="253"/>
    </row>
    <row r="268" spans="1:31" ht="17.100000000000001" customHeight="1">
      <c r="A268" s="243">
        <v>61</v>
      </c>
      <c r="B268" s="243" t="s">
        <v>10009</v>
      </c>
      <c r="C268" s="870" t="s">
        <v>10010</v>
      </c>
      <c r="D268" s="792"/>
      <c r="E268" s="793"/>
      <c r="F268" s="795"/>
      <c r="G268" s="796"/>
      <c r="H268" s="517"/>
      <c r="I268" s="538"/>
      <c r="J268" s="604"/>
      <c r="K268" s="605"/>
      <c r="L268" s="518"/>
      <c r="M268" s="799"/>
      <c r="N268" s="517"/>
      <c r="O268" s="517"/>
      <c r="P268" s="518"/>
      <c r="Q268" s="516"/>
      <c r="R268" s="517"/>
      <c r="S268" s="517"/>
      <c r="T268" s="517"/>
      <c r="U268" s="1620"/>
      <c r="V268" s="643"/>
      <c r="W268" s="365"/>
      <c r="X268" s="319"/>
      <c r="Y268" s="288"/>
      <c r="Z268" s="526"/>
      <c r="AA268" s="762" t="s">
        <v>167</v>
      </c>
      <c r="AB268" s="354">
        <v>5</v>
      </c>
      <c r="AC268" s="763" t="s">
        <v>168</v>
      </c>
      <c r="AD268" s="391">
        <f>ROUND(ROUND(ROUND(H152+K224,0)*P$260,0)*W267,0)-AB268</f>
        <v>236</v>
      </c>
      <c r="AE268" s="253"/>
    </row>
    <row r="269" spans="1:31" ht="17.100000000000001" customHeight="1">
      <c r="A269" s="243">
        <v>61</v>
      </c>
      <c r="B269" s="243" t="s">
        <v>10011</v>
      </c>
      <c r="C269" s="870" t="s">
        <v>10012</v>
      </c>
      <c r="D269" s="792"/>
      <c r="E269" s="793"/>
      <c r="F269" s="794"/>
      <c r="G269" s="528"/>
      <c r="H269" s="528"/>
      <c r="I269" s="794"/>
      <c r="J269" s="604"/>
      <c r="K269" s="605"/>
      <c r="L269" s="518"/>
      <c r="M269" s="799"/>
      <c r="N269" s="517"/>
      <c r="O269" s="517"/>
      <c r="P269" s="518"/>
      <c r="Q269" s="516"/>
      <c r="R269" s="517"/>
      <c r="S269" s="517"/>
      <c r="T269" s="517"/>
      <c r="U269" s="1620"/>
      <c r="V269" s="779"/>
      <c r="W269" s="780"/>
      <c r="X269" s="1684" t="s">
        <v>4700</v>
      </c>
      <c r="Y269" s="362" t="s">
        <v>163</v>
      </c>
      <c r="Z269" s="395">
        <v>0.85</v>
      </c>
      <c r="AA269" s="355"/>
      <c r="AB269" s="247"/>
      <c r="AC269" s="247"/>
      <c r="AD269" s="391">
        <f>ROUND(ROUND(ROUND(ROUND(H152+K224,0)*P$260,0)*W267,0)*Z269,0)</f>
        <v>205</v>
      </c>
      <c r="AE269" s="253"/>
    </row>
    <row r="270" spans="1:31" ht="17.100000000000001" customHeight="1">
      <c r="A270" s="243">
        <v>61</v>
      </c>
      <c r="B270" s="243" t="s">
        <v>10013</v>
      </c>
      <c r="C270" s="870" t="s">
        <v>10014</v>
      </c>
      <c r="D270" s="792"/>
      <c r="E270" s="793"/>
      <c r="F270" s="794"/>
      <c r="G270" s="528"/>
      <c r="H270" s="528"/>
      <c r="I270" s="794"/>
      <c r="J270" s="604"/>
      <c r="K270" s="605"/>
      <c r="L270" s="518"/>
      <c r="M270" s="799"/>
      <c r="N270" s="517"/>
      <c r="O270" s="517"/>
      <c r="P270" s="518"/>
      <c r="Q270" s="319"/>
      <c r="R270" s="288"/>
      <c r="S270" s="288"/>
      <c r="T270" s="288"/>
      <c r="U270" s="1642"/>
      <c r="V270" s="537"/>
      <c r="W270" s="783"/>
      <c r="X270" s="1651"/>
      <c r="Y270" s="512"/>
      <c r="Z270" s="368"/>
      <c r="AA270" s="762" t="s">
        <v>167</v>
      </c>
      <c r="AB270" s="354">
        <v>5</v>
      </c>
      <c r="AC270" s="763" t="s">
        <v>168</v>
      </c>
      <c r="AD270" s="391">
        <f>ROUND(ROUND(ROUND(ROUND(H152+K224,0)*P$260,0)*W267,0)*Z269,0)-AB270</f>
        <v>200</v>
      </c>
      <c r="AE270" s="253"/>
    </row>
    <row r="271" spans="1:31" ht="17.100000000000001" customHeight="1">
      <c r="A271" s="243">
        <v>61</v>
      </c>
      <c r="B271" s="243" t="s">
        <v>10015</v>
      </c>
      <c r="C271" s="870" t="s">
        <v>10016</v>
      </c>
      <c r="D271" s="792"/>
      <c r="E271" s="792"/>
      <c r="F271" s="794"/>
      <c r="G271" s="528"/>
      <c r="H271" s="528"/>
      <c r="I271" s="794"/>
      <c r="J271" s="604"/>
      <c r="K271" s="605"/>
      <c r="L271" s="518"/>
      <c r="M271" s="799"/>
      <c r="N271" s="517"/>
      <c r="O271" s="517"/>
      <c r="P271" s="518"/>
      <c r="Q271" s="1536" t="s">
        <v>4713</v>
      </c>
      <c r="R271" s="1580" t="s">
        <v>162</v>
      </c>
      <c r="S271" s="775"/>
      <c r="T271" s="775"/>
      <c r="U271" s="359"/>
      <c r="V271" s="360"/>
      <c r="W271" s="361"/>
      <c r="X271" s="523"/>
      <c r="Y271" s="524"/>
      <c r="Z271" s="642"/>
      <c r="AA271" s="247"/>
      <c r="AB271" s="247"/>
      <c r="AC271" s="247"/>
      <c r="AD271" s="391">
        <f>ROUND(ROUND(ROUND(H152+K224,0)*P$260,0)*T272,0)</f>
        <v>198</v>
      </c>
      <c r="AE271" s="253"/>
    </row>
    <row r="272" spans="1:31" ht="17.100000000000001" customHeight="1">
      <c r="A272" s="243">
        <v>61</v>
      </c>
      <c r="B272" s="243" t="s">
        <v>10017</v>
      </c>
      <c r="C272" s="870" t="s">
        <v>10018</v>
      </c>
      <c r="D272" s="792"/>
      <c r="E272" s="792"/>
      <c r="F272" s="794"/>
      <c r="G272" s="528"/>
      <c r="H272" s="528"/>
      <c r="I272" s="794"/>
      <c r="J272" s="604"/>
      <c r="K272" s="605"/>
      <c r="L272" s="518"/>
      <c r="M272" s="799"/>
      <c r="N272" s="517"/>
      <c r="O272" s="517"/>
      <c r="P272" s="518"/>
      <c r="Q272" s="1648"/>
      <c r="R272" s="1620"/>
      <c r="S272" s="643" t="s">
        <v>163</v>
      </c>
      <c r="T272" s="365">
        <v>0.7</v>
      </c>
      <c r="U272" s="777"/>
      <c r="V272" s="639"/>
      <c r="W272" s="529"/>
      <c r="X272" s="516"/>
      <c r="Y272" s="517"/>
      <c r="Z272" s="526"/>
      <c r="AA272" s="762" t="s">
        <v>167</v>
      </c>
      <c r="AB272" s="354">
        <v>5</v>
      </c>
      <c r="AC272" s="763" t="s">
        <v>168</v>
      </c>
      <c r="AD272" s="391">
        <f>ROUND(ROUND(ROUND(H152+K224,0)*P$260,0)*T272,0)-AB272</f>
        <v>193</v>
      </c>
      <c r="AE272" s="253"/>
    </row>
    <row r="273" spans="1:31" ht="17.100000000000001" customHeight="1">
      <c r="A273" s="243">
        <v>61</v>
      </c>
      <c r="B273" s="243" t="s">
        <v>10019</v>
      </c>
      <c r="C273" s="870" t="s">
        <v>10020</v>
      </c>
      <c r="D273" s="792"/>
      <c r="E273" s="792"/>
      <c r="F273" s="794"/>
      <c r="G273" s="528"/>
      <c r="H273" s="528"/>
      <c r="I273" s="794"/>
      <c r="J273" s="604"/>
      <c r="K273" s="605"/>
      <c r="L273" s="518"/>
      <c r="M273" s="799"/>
      <c r="N273" s="517"/>
      <c r="O273" s="517"/>
      <c r="P273" s="518"/>
      <c r="Q273" s="1648"/>
      <c r="R273" s="1620"/>
      <c r="S273" s="530"/>
      <c r="T273" s="530"/>
      <c r="U273" s="777"/>
      <c r="V273" s="639"/>
      <c r="W273" s="529"/>
      <c r="X273" s="1684" t="s">
        <v>4700</v>
      </c>
      <c r="Y273" s="362" t="s">
        <v>163</v>
      </c>
      <c r="Z273" s="395">
        <v>0.85</v>
      </c>
      <c r="AA273" s="355"/>
      <c r="AB273" s="247"/>
      <c r="AC273" s="247"/>
      <c r="AD273" s="391">
        <f>ROUND(ROUND(ROUND(ROUND(H152+K224,0)*P$260,0)*T272,0)*Z273,0)</f>
        <v>168</v>
      </c>
      <c r="AE273" s="253"/>
    </row>
    <row r="274" spans="1:31" ht="17.100000000000001" customHeight="1">
      <c r="A274" s="243">
        <v>61</v>
      </c>
      <c r="B274" s="243" t="s">
        <v>10021</v>
      </c>
      <c r="C274" s="870" t="s">
        <v>10022</v>
      </c>
      <c r="D274" s="792"/>
      <c r="E274" s="792"/>
      <c r="F274" s="794"/>
      <c r="G274" s="528"/>
      <c r="H274" s="528"/>
      <c r="I274" s="794"/>
      <c r="J274" s="604"/>
      <c r="K274" s="605"/>
      <c r="L274" s="518"/>
      <c r="M274" s="799"/>
      <c r="N274" s="517"/>
      <c r="O274" s="517"/>
      <c r="P274" s="518"/>
      <c r="Q274" s="1648"/>
      <c r="R274" s="1620"/>
      <c r="S274" s="643"/>
      <c r="T274" s="643"/>
      <c r="U274" s="778"/>
      <c r="V274" s="525"/>
      <c r="W274" s="539"/>
      <c r="X274" s="1651"/>
      <c r="Y274" s="512"/>
      <c r="Z274" s="368"/>
      <c r="AA274" s="762" t="s">
        <v>167</v>
      </c>
      <c r="AB274" s="354">
        <v>5</v>
      </c>
      <c r="AC274" s="763" t="s">
        <v>168</v>
      </c>
      <c r="AD274" s="391">
        <f>ROUND(ROUND(ROUND(ROUND(H152+K224,0)*P$260,0)*T272,0)*Z273,0)-AB274</f>
        <v>163</v>
      </c>
      <c r="AE274" s="253"/>
    </row>
    <row r="275" spans="1:31" ht="17.100000000000001" customHeight="1">
      <c r="A275" s="243">
        <v>61</v>
      </c>
      <c r="B275" s="243" t="s">
        <v>10023</v>
      </c>
      <c r="C275" s="870" t="s">
        <v>10024</v>
      </c>
      <c r="D275" s="792"/>
      <c r="E275" s="792"/>
      <c r="F275" s="794"/>
      <c r="G275" s="528"/>
      <c r="H275" s="528"/>
      <c r="I275" s="794"/>
      <c r="J275" s="604"/>
      <c r="K275" s="605"/>
      <c r="L275" s="518"/>
      <c r="M275" s="799"/>
      <c r="N275" s="517"/>
      <c r="O275" s="517"/>
      <c r="P275" s="518"/>
      <c r="Q275" s="798"/>
      <c r="R275" s="530"/>
      <c r="S275" s="530"/>
      <c r="T275" s="530"/>
      <c r="U275" s="1580" t="s">
        <v>4703</v>
      </c>
      <c r="V275" s="362" t="s">
        <v>163</v>
      </c>
      <c r="W275" s="356">
        <v>0.7</v>
      </c>
      <c r="X275" s="523"/>
      <c r="Y275" s="524"/>
      <c r="Z275" s="642"/>
      <c r="AA275" s="247"/>
      <c r="AB275" s="247"/>
      <c r="AC275" s="247"/>
      <c r="AD275" s="391">
        <f>ROUND(ROUND(ROUND(ROUND(H152+K224,0)*P$260,0)*T272,0)*W275,0)</f>
        <v>139</v>
      </c>
      <c r="AE275" s="253"/>
    </row>
    <row r="276" spans="1:31" ht="17.100000000000001" customHeight="1">
      <c r="A276" s="243">
        <v>61</v>
      </c>
      <c r="B276" s="243" t="s">
        <v>10025</v>
      </c>
      <c r="C276" s="870" t="s">
        <v>10026</v>
      </c>
      <c r="D276" s="792"/>
      <c r="E276" s="792"/>
      <c r="F276" s="794"/>
      <c r="G276" s="528"/>
      <c r="H276" s="528"/>
      <c r="I276" s="794"/>
      <c r="J276" s="604"/>
      <c r="K276" s="605"/>
      <c r="L276" s="518"/>
      <c r="M276" s="799"/>
      <c r="N276" s="517"/>
      <c r="O276" s="517"/>
      <c r="P276" s="518"/>
      <c r="Q276" s="798"/>
      <c r="R276" s="530"/>
      <c r="S276" s="530"/>
      <c r="T276" s="530"/>
      <c r="U276" s="1620"/>
      <c r="V276" s="643"/>
      <c r="W276" s="365"/>
      <c r="X276" s="319"/>
      <c r="Y276" s="288"/>
      <c r="Z276" s="526"/>
      <c r="AA276" s="762" t="s">
        <v>167</v>
      </c>
      <c r="AB276" s="354">
        <v>5</v>
      </c>
      <c r="AC276" s="763" t="s">
        <v>168</v>
      </c>
      <c r="AD276" s="391">
        <f>ROUND(ROUND(ROUND(ROUND(H152+K224,0)*P$260,0)*T272,0)*W275,0)-AB276</f>
        <v>134</v>
      </c>
      <c r="AE276" s="253"/>
    </row>
    <row r="277" spans="1:31" ht="17.100000000000001" customHeight="1">
      <c r="A277" s="243">
        <v>61</v>
      </c>
      <c r="B277" s="243" t="s">
        <v>10027</v>
      </c>
      <c r="C277" s="870" t="s">
        <v>10028</v>
      </c>
      <c r="D277" s="792"/>
      <c r="E277" s="792"/>
      <c r="F277" s="794"/>
      <c r="G277" s="528"/>
      <c r="H277" s="528"/>
      <c r="I277" s="794"/>
      <c r="J277" s="604"/>
      <c r="K277" s="605"/>
      <c r="L277" s="518"/>
      <c r="M277" s="799"/>
      <c r="N277" s="517"/>
      <c r="O277" s="517"/>
      <c r="P277" s="518"/>
      <c r="Q277" s="799"/>
      <c r="R277" s="643"/>
      <c r="S277" s="1644"/>
      <c r="T277" s="1652"/>
      <c r="U277" s="1620"/>
      <c r="V277" s="779"/>
      <c r="W277" s="780"/>
      <c r="X277" s="1684" t="s">
        <v>4700</v>
      </c>
      <c r="Y277" s="362" t="s">
        <v>163</v>
      </c>
      <c r="Z277" s="395">
        <v>0.85</v>
      </c>
      <c r="AA277" s="355"/>
      <c r="AB277" s="247"/>
      <c r="AC277" s="247"/>
      <c r="AD277" s="391">
        <f>ROUND(ROUND(ROUND(ROUND(ROUND(H152+K224,0)*P$260,0)*T272,0)*W275,0)*Z277,0)</f>
        <v>118</v>
      </c>
      <c r="AE277" s="253"/>
    </row>
    <row r="278" spans="1:31" ht="17.100000000000001" customHeight="1">
      <c r="A278" s="243">
        <v>61</v>
      </c>
      <c r="B278" s="243" t="s">
        <v>10029</v>
      </c>
      <c r="C278" s="870" t="s">
        <v>10030</v>
      </c>
      <c r="D278" s="792"/>
      <c r="E278" s="792"/>
      <c r="F278" s="794"/>
      <c r="G278" s="528"/>
      <c r="H278" s="528"/>
      <c r="I278" s="794"/>
      <c r="J278" s="604"/>
      <c r="K278" s="605"/>
      <c r="L278" s="518"/>
      <c r="M278" s="799"/>
      <c r="N278" s="517"/>
      <c r="O278" s="517"/>
      <c r="P278" s="518"/>
      <c r="Q278" s="799"/>
      <c r="R278" s="643"/>
      <c r="S278" s="643"/>
      <c r="T278" s="643"/>
      <c r="U278" s="781"/>
      <c r="V278" s="537"/>
      <c r="W278" s="783"/>
      <c r="X278" s="1651"/>
      <c r="Y278" s="512"/>
      <c r="Z278" s="368"/>
      <c r="AA278" s="762" t="s">
        <v>167</v>
      </c>
      <c r="AB278" s="354">
        <v>5</v>
      </c>
      <c r="AC278" s="763" t="s">
        <v>168</v>
      </c>
      <c r="AD278" s="391">
        <f>ROUND(ROUND(ROUND(ROUND(ROUND(H152+K224,0)*P$260,0)*T272,0)*W275,0)*Z277,0)-AB278</f>
        <v>113</v>
      </c>
      <c r="AE278" s="253"/>
    </row>
    <row r="279" spans="1:31" ht="17.100000000000001" customHeight="1">
      <c r="A279" s="243">
        <v>61</v>
      </c>
      <c r="B279" s="243" t="s">
        <v>10031</v>
      </c>
      <c r="C279" s="870" t="s">
        <v>10032</v>
      </c>
      <c r="D279" s="792"/>
      <c r="E279" s="792"/>
      <c r="F279" s="794"/>
      <c r="G279" s="528"/>
      <c r="H279" s="528"/>
      <c r="I279" s="794"/>
      <c r="J279" s="604"/>
      <c r="K279" s="605"/>
      <c r="L279" s="518"/>
      <c r="M279" s="799"/>
      <c r="N279" s="517"/>
      <c r="O279" s="517"/>
      <c r="P279" s="518"/>
      <c r="Q279" s="798"/>
      <c r="R279" s="643"/>
      <c r="S279" s="1646"/>
      <c r="T279" s="1649"/>
      <c r="U279" s="1580" t="s">
        <v>4708</v>
      </c>
      <c r="V279" s="643" t="s">
        <v>163</v>
      </c>
      <c r="W279" s="365">
        <v>0.85</v>
      </c>
      <c r="X279" s="523"/>
      <c r="Y279" s="524"/>
      <c r="Z279" s="642"/>
      <c r="AA279" s="247"/>
      <c r="AB279" s="247"/>
      <c r="AC279" s="247"/>
      <c r="AD279" s="391">
        <f>ROUND(ROUND(ROUND(ROUND(H152+K224,0)*P$260,0)*T272,0)*W279,0)</f>
        <v>168</v>
      </c>
      <c r="AE279" s="253"/>
    </row>
    <row r="280" spans="1:31" ht="17.100000000000001" customHeight="1">
      <c r="A280" s="243">
        <v>61</v>
      </c>
      <c r="B280" s="243" t="s">
        <v>10033</v>
      </c>
      <c r="C280" s="870" t="s">
        <v>10034</v>
      </c>
      <c r="D280" s="792"/>
      <c r="E280" s="792"/>
      <c r="F280" s="794"/>
      <c r="G280" s="528"/>
      <c r="H280" s="528"/>
      <c r="I280" s="794"/>
      <c r="J280" s="604"/>
      <c r="K280" s="605"/>
      <c r="L280" s="518"/>
      <c r="M280" s="799"/>
      <c r="N280" s="517"/>
      <c r="O280" s="517"/>
      <c r="P280" s="518"/>
      <c r="Q280" s="798"/>
      <c r="R280" s="643"/>
      <c r="S280" s="365"/>
      <c r="T280" s="365"/>
      <c r="U280" s="1620"/>
      <c r="V280" s="643"/>
      <c r="W280" s="365"/>
      <c r="X280" s="319"/>
      <c r="Y280" s="288"/>
      <c r="Z280" s="526"/>
      <c r="AA280" s="762" t="s">
        <v>167</v>
      </c>
      <c r="AB280" s="354">
        <v>5</v>
      </c>
      <c r="AC280" s="763" t="s">
        <v>168</v>
      </c>
      <c r="AD280" s="391">
        <f>ROUND(ROUND(ROUND(ROUND(H152+K224,0)*P$260,0)*T272,0)*W279,0)-AB280</f>
        <v>163</v>
      </c>
      <c r="AE280" s="253"/>
    </row>
    <row r="281" spans="1:31" ht="17.100000000000001" customHeight="1">
      <c r="A281" s="243">
        <v>61</v>
      </c>
      <c r="B281" s="243" t="s">
        <v>10035</v>
      </c>
      <c r="C281" s="870" t="s">
        <v>10036</v>
      </c>
      <c r="D281" s="792"/>
      <c r="E281" s="792"/>
      <c r="F281" s="794"/>
      <c r="G281" s="528"/>
      <c r="H281" s="528"/>
      <c r="I281" s="794"/>
      <c r="J281" s="604"/>
      <c r="K281" s="605"/>
      <c r="L281" s="518"/>
      <c r="M281" s="799"/>
      <c r="N281" s="517"/>
      <c r="O281" s="517"/>
      <c r="P281" s="518"/>
      <c r="Q281" s="799"/>
      <c r="R281" s="643"/>
      <c r="S281" s="365"/>
      <c r="T281" s="365"/>
      <c r="U281" s="1620"/>
      <c r="V281" s="779"/>
      <c r="W281" s="780"/>
      <c r="X281" s="1684" t="s">
        <v>4700</v>
      </c>
      <c r="Y281" s="362" t="s">
        <v>163</v>
      </c>
      <c r="Z281" s="395">
        <v>0.85</v>
      </c>
      <c r="AA281" s="355"/>
      <c r="AB281" s="247"/>
      <c r="AC281" s="247"/>
      <c r="AD281" s="391">
        <f>ROUND(ROUND(ROUND(ROUND(ROUND(H152+K224,0)*P$260,0)*T272,0)*W279,0)*Z281,0)</f>
        <v>143</v>
      </c>
      <c r="AE281" s="253"/>
    </row>
    <row r="282" spans="1:31" ht="17.100000000000001" customHeight="1">
      <c r="A282" s="243">
        <v>61</v>
      </c>
      <c r="B282" s="243" t="s">
        <v>10037</v>
      </c>
      <c r="C282" s="870" t="s">
        <v>10038</v>
      </c>
      <c r="D282" s="792"/>
      <c r="E282" s="792"/>
      <c r="F282" s="794"/>
      <c r="G282" s="528"/>
      <c r="H282" s="528"/>
      <c r="I282" s="794"/>
      <c r="J282" s="604"/>
      <c r="K282" s="605"/>
      <c r="L282" s="518"/>
      <c r="M282" s="799"/>
      <c r="N282" s="517"/>
      <c r="O282" s="517"/>
      <c r="P282" s="518"/>
      <c r="Q282" s="798"/>
      <c r="R282" s="643"/>
      <c r="S282" s="643"/>
      <c r="T282" s="643"/>
      <c r="U282" s="1642"/>
      <c r="V282" s="537"/>
      <c r="W282" s="783"/>
      <c r="X282" s="1651"/>
      <c r="Y282" s="512"/>
      <c r="Z282" s="368"/>
      <c r="AA282" s="762" t="s">
        <v>167</v>
      </c>
      <c r="AB282" s="354">
        <v>5</v>
      </c>
      <c r="AC282" s="763" t="s">
        <v>168</v>
      </c>
      <c r="AD282" s="391">
        <f>ROUND(ROUND(ROUND(ROUND(ROUND(H152+K224,0)*P$260,0)*T272,0)*W279,0)*Z281,0)-AB282</f>
        <v>138</v>
      </c>
      <c r="AE282" s="253"/>
    </row>
    <row r="283" spans="1:31" ht="17.100000000000001" customHeight="1">
      <c r="A283" s="243">
        <v>61</v>
      </c>
      <c r="B283" s="243" t="s">
        <v>10039</v>
      </c>
      <c r="C283" s="870" t="s">
        <v>10040</v>
      </c>
      <c r="D283" s="792"/>
      <c r="E283" s="792"/>
      <c r="F283" s="794"/>
      <c r="G283" s="528"/>
      <c r="H283" s="528"/>
      <c r="I283" s="794"/>
      <c r="J283" s="604"/>
      <c r="K283" s="605"/>
      <c r="L283" s="518"/>
      <c r="M283" s="799"/>
      <c r="N283" s="517"/>
      <c r="O283" s="517"/>
      <c r="P283" s="518"/>
      <c r="Q283" s="798"/>
      <c r="R283" s="1580" t="s">
        <v>165</v>
      </c>
      <c r="S283" s="775"/>
      <c r="T283" s="775"/>
      <c r="U283" s="359"/>
      <c r="V283" s="360"/>
      <c r="W283" s="361"/>
      <c r="X283" s="523"/>
      <c r="Y283" s="524"/>
      <c r="Z283" s="642"/>
      <c r="AA283" s="247"/>
      <c r="AB283" s="247"/>
      <c r="AC283" s="247"/>
      <c r="AD283" s="391">
        <f>ROUND(ROUND(ROUND(H152+K224,0)*P$260,0)*T284,0)</f>
        <v>142</v>
      </c>
      <c r="AE283" s="253"/>
    </row>
    <row r="284" spans="1:31" ht="17.100000000000001" customHeight="1">
      <c r="A284" s="243">
        <v>61</v>
      </c>
      <c r="B284" s="243" t="s">
        <v>10041</v>
      </c>
      <c r="C284" s="870" t="s">
        <v>10042</v>
      </c>
      <c r="D284" s="792"/>
      <c r="E284" s="792"/>
      <c r="F284" s="794"/>
      <c r="G284" s="528"/>
      <c r="H284" s="528"/>
      <c r="I284" s="794"/>
      <c r="J284" s="604"/>
      <c r="K284" s="605"/>
      <c r="L284" s="518"/>
      <c r="M284" s="799"/>
      <c r="N284" s="517"/>
      <c r="O284" s="517"/>
      <c r="P284" s="518"/>
      <c r="Q284" s="797"/>
      <c r="R284" s="1620"/>
      <c r="S284" s="643" t="s">
        <v>163</v>
      </c>
      <c r="T284" s="365">
        <v>0.5</v>
      </c>
      <c r="U284" s="777"/>
      <c r="V284" s="639"/>
      <c r="W284" s="529"/>
      <c r="X284" s="516"/>
      <c r="Y284" s="517"/>
      <c r="Z284" s="526"/>
      <c r="AA284" s="762" t="s">
        <v>167</v>
      </c>
      <c r="AB284" s="354">
        <v>5</v>
      </c>
      <c r="AC284" s="763" t="s">
        <v>168</v>
      </c>
      <c r="AD284" s="391">
        <f>ROUND(ROUND(ROUND(H152+K224,0)*P$260,0)*T284,0)-AB284</f>
        <v>137</v>
      </c>
      <c r="AE284" s="253"/>
    </row>
    <row r="285" spans="1:31" ht="17.100000000000001" customHeight="1">
      <c r="A285" s="243">
        <v>61</v>
      </c>
      <c r="B285" s="243" t="s">
        <v>10043</v>
      </c>
      <c r="C285" s="870" t="s">
        <v>10044</v>
      </c>
      <c r="D285" s="792"/>
      <c r="E285" s="792"/>
      <c r="F285" s="794"/>
      <c r="G285" s="528"/>
      <c r="H285" s="528"/>
      <c r="I285" s="794"/>
      <c r="J285" s="604"/>
      <c r="K285" s="605"/>
      <c r="L285" s="518"/>
      <c r="M285" s="799"/>
      <c r="N285" s="517"/>
      <c r="O285" s="517"/>
      <c r="P285" s="518"/>
      <c r="Q285" s="797"/>
      <c r="R285" s="1620"/>
      <c r="S285" s="530"/>
      <c r="T285" s="530"/>
      <c r="U285" s="777"/>
      <c r="V285" s="639"/>
      <c r="W285" s="529"/>
      <c r="X285" s="1684" t="s">
        <v>4700</v>
      </c>
      <c r="Y285" s="362" t="s">
        <v>163</v>
      </c>
      <c r="Z285" s="395">
        <v>0.85</v>
      </c>
      <c r="AA285" s="355"/>
      <c r="AB285" s="247"/>
      <c r="AC285" s="247"/>
      <c r="AD285" s="391">
        <f>ROUND(ROUND(ROUND(ROUND(H152+K224,0)*P$260,0)*T284,0)*Z285,0)</f>
        <v>121</v>
      </c>
      <c r="AE285" s="253"/>
    </row>
    <row r="286" spans="1:31" ht="17.100000000000001" customHeight="1">
      <c r="A286" s="243">
        <v>61</v>
      </c>
      <c r="B286" s="243" t="s">
        <v>10045</v>
      </c>
      <c r="C286" s="870" t="s">
        <v>10046</v>
      </c>
      <c r="D286" s="792"/>
      <c r="E286" s="792"/>
      <c r="F286" s="794"/>
      <c r="G286" s="528"/>
      <c r="H286" s="528"/>
      <c r="I286" s="794"/>
      <c r="J286" s="604"/>
      <c r="K286" s="605"/>
      <c r="L286" s="518"/>
      <c r="M286" s="799"/>
      <c r="N286" s="517"/>
      <c r="O286" s="517"/>
      <c r="P286" s="518"/>
      <c r="Q286" s="797"/>
      <c r="R286" s="1620"/>
      <c r="S286" s="643"/>
      <c r="T286" s="643"/>
      <c r="U286" s="778"/>
      <c r="V286" s="525"/>
      <c r="W286" s="539"/>
      <c r="X286" s="1651"/>
      <c r="Y286" s="512"/>
      <c r="Z286" s="368"/>
      <c r="AA286" s="762" t="s">
        <v>167</v>
      </c>
      <c r="AB286" s="354">
        <v>5</v>
      </c>
      <c r="AC286" s="763" t="s">
        <v>168</v>
      </c>
      <c r="AD286" s="391">
        <f>ROUND(ROUND(ROUND(ROUND(H152+K224,0)*P$260,0)*T284,0)*Z285,0)-AB286</f>
        <v>116</v>
      </c>
      <c r="AE286" s="253"/>
    </row>
    <row r="287" spans="1:31" ht="17.100000000000001" customHeight="1">
      <c r="A287" s="243">
        <v>61</v>
      </c>
      <c r="B287" s="243" t="s">
        <v>10047</v>
      </c>
      <c r="C287" s="870" t="s">
        <v>10048</v>
      </c>
      <c r="D287" s="792"/>
      <c r="E287" s="792"/>
      <c r="F287" s="794"/>
      <c r="G287" s="528"/>
      <c r="H287" s="528"/>
      <c r="I287" s="794"/>
      <c r="J287" s="604"/>
      <c r="K287" s="605"/>
      <c r="L287" s="518"/>
      <c r="M287" s="799"/>
      <c r="N287" s="517"/>
      <c r="O287" s="517"/>
      <c r="P287" s="518"/>
      <c r="Q287" s="798"/>
      <c r="R287" s="530"/>
      <c r="S287" s="530"/>
      <c r="T287" s="530"/>
      <c r="U287" s="1580" t="s">
        <v>4703</v>
      </c>
      <c r="V287" s="362" t="s">
        <v>163</v>
      </c>
      <c r="W287" s="356">
        <v>0.7</v>
      </c>
      <c r="X287" s="523"/>
      <c r="Y287" s="524"/>
      <c r="Z287" s="642"/>
      <c r="AA287" s="247"/>
      <c r="AB287" s="247"/>
      <c r="AC287" s="247"/>
      <c r="AD287" s="391">
        <f>ROUND(ROUND(ROUND(ROUND(H152+K224,0)*P$260,0)*T284,0)*W287,0)</f>
        <v>99</v>
      </c>
      <c r="AE287" s="253"/>
    </row>
    <row r="288" spans="1:31" ht="17.100000000000001" customHeight="1">
      <c r="A288" s="243">
        <v>61</v>
      </c>
      <c r="B288" s="243" t="s">
        <v>10049</v>
      </c>
      <c r="C288" s="870" t="s">
        <v>10050</v>
      </c>
      <c r="D288" s="792"/>
      <c r="E288" s="792"/>
      <c r="F288" s="794"/>
      <c r="G288" s="528"/>
      <c r="H288" s="528"/>
      <c r="I288" s="794"/>
      <c r="J288" s="604"/>
      <c r="K288" s="605"/>
      <c r="L288" s="518"/>
      <c r="M288" s="799"/>
      <c r="N288" s="517"/>
      <c r="O288" s="517"/>
      <c r="P288" s="518"/>
      <c r="Q288" s="798"/>
      <c r="R288" s="530"/>
      <c r="S288" s="530"/>
      <c r="T288" s="530"/>
      <c r="U288" s="1620"/>
      <c r="V288" s="643"/>
      <c r="W288" s="365"/>
      <c r="X288" s="319"/>
      <c r="Y288" s="288"/>
      <c r="Z288" s="526"/>
      <c r="AA288" s="762" t="s">
        <v>167</v>
      </c>
      <c r="AB288" s="354">
        <v>5</v>
      </c>
      <c r="AC288" s="763" t="s">
        <v>168</v>
      </c>
      <c r="AD288" s="391">
        <f>ROUND(ROUND(ROUND(ROUND(H152+K224,0)*P$260,0)*T284,0)*W287,0)-AB288</f>
        <v>94</v>
      </c>
      <c r="AE288" s="253"/>
    </row>
    <row r="289" spans="1:31" ht="17.100000000000001" customHeight="1">
      <c r="A289" s="243">
        <v>61</v>
      </c>
      <c r="B289" s="243" t="s">
        <v>10051</v>
      </c>
      <c r="C289" s="870" t="s">
        <v>10052</v>
      </c>
      <c r="D289" s="792"/>
      <c r="E289" s="792"/>
      <c r="F289" s="794"/>
      <c r="G289" s="528"/>
      <c r="H289" s="528"/>
      <c r="I289" s="794"/>
      <c r="J289" s="604"/>
      <c r="K289" s="605"/>
      <c r="L289" s="518"/>
      <c r="M289" s="799"/>
      <c r="N289" s="517"/>
      <c r="O289" s="517"/>
      <c r="P289" s="518"/>
      <c r="Q289" s="799"/>
      <c r="R289" s="643"/>
      <c r="S289" s="1644"/>
      <c r="T289" s="1652"/>
      <c r="U289" s="1620"/>
      <c r="V289" s="779"/>
      <c r="W289" s="780"/>
      <c r="X289" s="1684" t="s">
        <v>4700</v>
      </c>
      <c r="Y289" s="362" t="s">
        <v>163</v>
      </c>
      <c r="Z289" s="395">
        <v>0.85</v>
      </c>
      <c r="AA289" s="355"/>
      <c r="AB289" s="247"/>
      <c r="AC289" s="247"/>
      <c r="AD289" s="391">
        <f>ROUND(ROUND(ROUND(ROUND(ROUND(H152+K224,0)*P$260,0)*T284,0)*W287,0)*Z289,0)</f>
        <v>84</v>
      </c>
      <c r="AE289" s="253"/>
    </row>
    <row r="290" spans="1:31" ht="17.100000000000001" customHeight="1">
      <c r="A290" s="243">
        <v>61</v>
      </c>
      <c r="B290" s="243" t="s">
        <v>10053</v>
      </c>
      <c r="C290" s="870" t="s">
        <v>10054</v>
      </c>
      <c r="D290" s="792"/>
      <c r="E290" s="792"/>
      <c r="F290" s="794"/>
      <c r="G290" s="528"/>
      <c r="H290" s="528"/>
      <c r="I290" s="794"/>
      <c r="J290" s="604"/>
      <c r="K290" s="605"/>
      <c r="L290" s="518"/>
      <c r="M290" s="799"/>
      <c r="N290" s="517"/>
      <c r="O290" s="517"/>
      <c r="P290" s="518"/>
      <c r="Q290" s="799"/>
      <c r="R290" s="643"/>
      <c r="S290" s="643"/>
      <c r="T290" s="643"/>
      <c r="U290" s="781"/>
      <c r="V290" s="537"/>
      <c r="W290" s="783"/>
      <c r="X290" s="1651"/>
      <c r="Y290" s="512"/>
      <c r="Z290" s="368"/>
      <c r="AA290" s="762" t="s">
        <v>167</v>
      </c>
      <c r="AB290" s="354">
        <v>5</v>
      </c>
      <c r="AC290" s="763" t="s">
        <v>168</v>
      </c>
      <c r="AD290" s="391">
        <f>ROUND(ROUND(ROUND(ROUND(ROUND(H152+K224,0)*P$260,0)*T284,0)*W287,0)*Z289,0)-AB290</f>
        <v>79</v>
      </c>
      <c r="AE290" s="253"/>
    </row>
    <row r="291" spans="1:31" ht="17.100000000000001" customHeight="1">
      <c r="A291" s="243">
        <v>61</v>
      </c>
      <c r="B291" s="243" t="s">
        <v>10055</v>
      </c>
      <c r="C291" s="870" t="s">
        <v>10056</v>
      </c>
      <c r="D291" s="792"/>
      <c r="E291" s="792"/>
      <c r="F291" s="794"/>
      <c r="G291" s="528"/>
      <c r="H291" s="528"/>
      <c r="I291" s="794"/>
      <c r="J291" s="604"/>
      <c r="K291" s="605"/>
      <c r="L291" s="518"/>
      <c r="M291" s="799"/>
      <c r="N291" s="517"/>
      <c r="O291" s="517"/>
      <c r="P291" s="518"/>
      <c r="Q291" s="798"/>
      <c r="R291" s="643"/>
      <c r="S291" s="1646"/>
      <c r="T291" s="1649"/>
      <c r="U291" s="1580" t="s">
        <v>4708</v>
      </c>
      <c r="V291" s="643" t="s">
        <v>163</v>
      </c>
      <c r="W291" s="365">
        <v>0.85</v>
      </c>
      <c r="X291" s="523"/>
      <c r="Y291" s="524"/>
      <c r="Z291" s="642"/>
      <c r="AA291" s="247"/>
      <c r="AB291" s="247"/>
      <c r="AC291" s="247"/>
      <c r="AD291" s="391">
        <f>ROUND(ROUND(ROUND(ROUND(H152+K224,0)*P$260,0)*T284,0)*W291,0)</f>
        <v>121</v>
      </c>
      <c r="AE291" s="253"/>
    </row>
    <row r="292" spans="1:31" ht="17.100000000000001" customHeight="1">
      <c r="A292" s="243">
        <v>61</v>
      </c>
      <c r="B292" s="243" t="s">
        <v>10057</v>
      </c>
      <c r="C292" s="870" t="s">
        <v>10058</v>
      </c>
      <c r="D292" s="792"/>
      <c r="E292" s="792"/>
      <c r="F292" s="794"/>
      <c r="G292" s="528"/>
      <c r="H292" s="528"/>
      <c r="I292" s="794"/>
      <c r="J292" s="604"/>
      <c r="K292" s="605"/>
      <c r="L292" s="518"/>
      <c r="M292" s="799"/>
      <c r="N292" s="517"/>
      <c r="O292" s="517"/>
      <c r="P292" s="518"/>
      <c r="Q292" s="798"/>
      <c r="R292" s="643"/>
      <c r="S292" s="365"/>
      <c r="T292" s="365"/>
      <c r="U292" s="1620"/>
      <c r="V292" s="643"/>
      <c r="W292" s="365"/>
      <c r="X292" s="319"/>
      <c r="Y292" s="288"/>
      <c r="Z292" s="526"/>
      <c r="AA292" s="762" t="s">
        <v>167</v>
      </c>
      <c r="AB292" s="354">
        <v>5</v>
      </c>
      <c r="AC292" s="763" t="s">
        <v>168</v>
      </c>
      <c r="AD292" s="391">
        <f>ROUND(ROUND(ROUND(ROUND(H152+K224,0)*P$260,0)*T284,0)*W291,0)-AB292</f>
        <v>116</v>
      </c>
      <c r="AE292" s="253"/>
    </row>
    <row r="293" spans="1:31" ht="17.100000000000001" customHeight="1">
      <c r="A293" s="243">
        <v>61</v>
      </c>
      <c r="B293" s="243" t="s">
        <v>10059</v>
      </c>
      <c r="C293" s="870" t="s">
        <v>10060</v>
      </c>
      <c r="D293" s="792"/>
      <c r="E293" s="792"/>
      <c r="F293" s="794"/>
      <c r="G293" s="528"/>
      <c r="H293" s="528"/>
      <c r="I293" s="794"/>
      <c r="J293" s="604"/>
      <c r="K293" s="605"/>
      <c r="L293" s="518"/>
      <c r="M293" s="799"/>
      <c r="N293" s="517"/>
      <c r="O293" s="517"/>
      <c r="P293" s="518"/>
      <c r="Q293" s="799"/>
      <c r="R293" s="643"/>
      <c r="S293" s="365"/>
      <c r="T293" s="365"/>
      <c r="U293" s="1620"/>
      <c r="V293" s="779"/>
      <c r="W293" s="780"/>
      <c r="X293" s="1684" t="s">
        <v>4700</v>
      </c>
      <c r="Y293" s="362" t="s">
        <v>163</v>
      </c>
      <c r="Z293" s="395">
        <v>0.85</v>
      </c>
      <c r="AA293" s="355"/>
      <c r="AB293" s="247"/>
      <c r="AC293" s="247"/>
      <c r="AD293" s="391">
        <f>ROUND(ROUND(ROUND(ROUND(ROUND(H152+K224,0)*P$260,0)*T284,0)*W291,0)*Z293,0)</f>
        <v>103</v>
      </c>
      <c r="AE293" s="253"/>
    </row>
    <row r="294" spans="1:31" ht="17.100000000000001" customHeight="1">
      <c r="A294" s="243">
        <v>61</v>
      </c>
      <c r="B294" s="243" t="s">
        <v>10061</v>
      </c>
      <c r="C294" s="870" t="s">
        <v>10062</v>
      </c>
      <c r="D294" s="792"/>
      <c r="E294" s="792"/>
      <c r="F294" s="794"/>
      <c r="G294" s="528"/>
      <c r="H294" s="528"/>
      <c r="I294" s="794"/>
      <c r="J294" s="604"/>
      <c r="K294" s="605"/>
      <c r="L294" s="518"/>
      <c r="M294" s="799"/>
      <c r="N294" s="517"/>
      <c r="O294" s="517"/>
      <c r="P294" s="518"/>
      <c r="Q294" s="506"/>
      <c r="R294" s="643"/>
      <c r="S294" s="643"/>
      <c r="T294" s="643"/>
      <c r="U294" s="1642"/>
      <c r="V294" s="537"/>
      <c r="W294" s="783"/>
      <c r="X294" s="1651"/>
      <c r="Y294" s="512"/>
      <c r="Z294" s="368"/>
      <c r="AA294" s="762" t="s">
        <v>167</v>
      </c>
      <c r="AB294" s="354">
        <v>5</v>
      </c>
      <c r="AC294" s="763" t="s">
        <v>168</v>
      </c>
      <c r="AD294" s="391">
        <f>ROUND(ROUND(ROUND(ROUND(ROUND(H152+K224,0)*P$260,0)*T284,0)*W291,0)*Z293,0)-AB294</f>
        <v>98</v>
      </c>
      <c r="AE294" s="253"/>
    </row>
    <row r="295" spans="1:31" ht="17.100000000000001" customHeight="1">
      <c r="A295" s="243">
        <v>61</v>
      </c>
      <c r="B295" s="243" t="s">
        <v>10063</v>
      </c>
      <c r="C295" s="870" t="s">
        <v>10064</v>
      </c>
      <c r="D295" s="792"/>
      <c r="E295" s="792"/>
      <c r="F295" s="522"/>
      <c r="G295" s="1580" t="s">
        <v>5882</v>
      </c>
      <c r="H295" s="541"/>
      <c r="I295" s="542"/>
      <c r="J295" s="601"/>
      <c r="K295" s="602"/>
      <c r="L295" s="642"/>
      <c r="M295" s="1606" t="s">
        <v>9631</v>
      </c>
      <c r="N295" s="1687" t="s">
        <v>9632</v>
      </c>
      <c r="O295" s="524"/>
      <c r="P295" s="524"/>
      <c r="Q295" s="523"/>
      <c r="R295" s="524"/>
      <c r="S295" s="524"/>
      <c r="T295" s="524"/>
      <c r="U295" s="777"/>
      <c r="V295" s="529"/>
      <c r="W295" s="517"/>
      <c r="X295" s="523"/>
      <c r="Y295" s="524"/>
      <c r="Z295" s="642"/>
      <c r="AA295" s="247"/>
      <c r="AB295" s="247"/>
      <c r="AC295" s="247"/>
      <c r="AD295" s="391">
        <f>ROUND(ROUND(H296*P$296,0),0)</f>
        <v>303</v>
      </c>
      <c r="AE295" s="253"/>
    </row>
    <row r="296" spans="1:31" ht="17.100000000000001" customHeight="1">
      <c r="A296" s="243">
        <v>61</v>
      </c>
      <c r="B296" s="243" t="s">
        <v>10065</v>
      </c>
      <c r="C296" s="870" t="s">
        <v>10066</v>
      </c>
      <c r="D296" s="792"/>
      <c r="E296" s="792"/>
      <c r="F296" s="522"/>
      <c r="G296" s="1620"/>
      <c r="H296" s="639">
        <f>'28児童発達支援(基本１)'!H1160</f>
        <v>433</v>
      </c>
      <c r="I296" s="517" t="s">
        <v>18</v>
      </c>
      <c r="J296" s="604"/>
      <c r="K296" s="605"/>
      <c r="L296" s="518"/>
      <c r="M296" s="1693"/>
      <c r="N296" s="1688"/>
      <c r="O296" s="643" t="s">
        <v>163</v>
      </c>
      <c r="P296" s="365">
        <v>0.7</v>
      </c>
      <c r="Q296" s="516"/>
      <c r="R296" s="517"/>
      <c r="S296" s="517"/>
      <c r="T296" s="517"/>
      <c r="U296" s="777"/>
      <c r="V296" s="529"/>
      <c r="W296" s="517"/>
      <c r="X296" s="516"/>
      <c r="Y296" s="517"/>
      <c r="Z296" s="526"/>
      <c r="AA296" s="762" t="s">
        <v>167</v>
      </c>
      <c r="AB296" s="354">
        <v>5</v>
      </c>
      <c r="AC296" s="763" t="s">
        <v>168</v>
      </c>
      <c r="AD296" s="391">
        <f>ROUND(ROUND(H296*P$296,0),0)-AB296</f>
        <v>298</v>
      </c>
      <c r="AE296" s="253"/>
    </row>
    <row r="297" spans="1:31" ht="17.100000000000001" customHeight="1">
      <c r="A297" s="243">
        <v>61</v>
      </c>
      <c r="B297" s="243" t="s">
        <v>10067</v>
      </c>
      <c r="C297" s="870" t="s">
        <v>10068</v>
      </c>
      <c r="D297" s="792"/>
      <c r="E297" s="792"/>
      <c r="F297" s="522"/>
      <c r="G297" s="1620"/>
      <c r="H297" s="521"/>
      <c r="I297" s="522"/>
      <c r="J297" s="604"/>
      <c r="K297" s="605"/>
      <c r="L297" s="518"/>
      <c r="M297" s="1693"/>
      <c r="N297" s="1688"/>
      <c r="O297" s="517"/>
      <c r="P297" s="518"/>
      <c r="Q297" s="516"/>
      <c r="R297" s="517"/>
      <c r="S297" s="517"/>
      <c r="T297" s="517"/>
      <c r="U297" s="777"/>
      <c r="V297" s="529"/>
      <c r="W297" s="518"/>
      <c r="X297" s="1684" t="s">
        <v>4700</v>
      </c>
      <c r="Y297" s="362" t="s">
        <v>163</v>
      </c>
      <c r="Z297" s="395">
        <v>0.85</v>
      </c>
      <c r="AA297" s="355"/>
      <c r="AB297" s="247"/>
      <c r="AC297" s="247"/>
      <c r="AD297" s="391">
        <f>ROUND(ROUND(H296*P$296,0)*Z297,0)</f>
        <v>258</v>
      </c>
      <c r="AE297" s="253"/>
    </row>
    <row r="298" spans="1:31" ht="17.100000000000001" customHeight="1">
      <c r="A298" s="243">
        <v>61</v>
      </c>
      <c r="B298" s="243" t="s">
        <v>10069</v>
      </c>
      <c r="C298" s="870" t="s">
        <v>10070</v>
      </c>
      <c r="D298" s="792"/>
      <c r="E298" s="792"/>
      <c r="F298" s="522"/>
      <c r="G298" s="521"/>
      <c r="H298" s="521"/>
      <c r="I298" s="521"/>
      <c r="J298" s="604"/>
      <c r="K298" s="605"/>
      <c r="L298" s="518"/>
      <c r="M298" s="1693"/>
      <c r="N298" s="1688"/>
      <c r="O298" s="517"/>
      <c r="P298" s="518"/>
      <c r="Q298" s="516"/>
      <c r="R298" s="517"/>
      <c r="S298" s="517"/>
      <c r="T298" s="517"/>
      <c r="U298" s="778"/>
      <c r="V298" s="539"/>
      <c r="W298" s="526"/>
      <c r="X298" s="1651"/>
      <c r="Y298" s="512"/>
      <c r="Z298" s="368"/>
      <c r="AA298" s="762" t="s">
        <v>167</v>
      </c>
      <c r="AB298" s="354">
        <v>5</v>
      </c>
      <c r="AC298" s="763" t="s">
        <v>168</v>
      </c>
      <c r="AD298" s="391">
        <f>ROUND(ROUND(H296*P$296,0)*Z297,0)-AB298</f>
        <v>253</v>
      </c>
      <c r="AE298" s="253"/>
    </row>
    <row r="299" spans="1:31" ht="17.100000000000001" customHeight="1">
      <c r="A299" s="243">
        <v>61</v>
      </c>
      <c r="B299" s="243" t="s">
        <v>10071</v>
      </c>
      <c r="C299" s="870" t="s">
        <v>10072</v>
      </c>
      <c r="D299" s="792"/>
      <c r="E299" s="792"/>
      <c r="F299" s="794"/>
      <c r="G299" s="528"/>
      <c r="H299" s="530"/>
      <c r="I299" s="530"/>
      <c r="J299" s="604"/>
      <c r="K299" s="605"/>
      <c r="L299" s="518"/>
      <c r="M299" s="1693"/>
      <c r="N299" s="517"/>
      <c r="O299" s="517"/>
      <c r="P299" s="518"/>
      <c r="Q299" s="516"/>
      <c r="R299" s="517"/>
      <c r="S299" s="517"/>
      <c r="T299" s="517"/>
      <c r="U299" s="1580" t="s">
        <v>4703</v>
      </c>
      <c r="V299" s="362" t="s">
        <v>163</v>
      </c>
      <c r="W299" s="356">
        <v>0.7</v>
      </c>
      <c r="X299" s="523"/>
      <c r="Y299" s="524"/>
      <c r="Z299" s="642"/>
      <c r="AA299" s="247"/>
      <c r="AB299" s="247"/>
      <c r="AC299" s="247"/>
      <c r="AD299" s="391">
        <f>ROUND(ROUND(H296*P$296,0)*W299,0)</f>
        <v>212</v>
      </c>
      <c r="AE299" s="253"/>
    </row>
    <row r="300" spans="1:31" ht="17.100000000000001" customHeight="1">
      <c r="A300" s="243">
        <v>61</v>
      </c>
      <c r="B300" s="243" t="s">
        <v>10073</v>
      </c>
      <c r="C300" s="870" t="s">
        <v>10074</v>
      </c>
      <c r="D300" s="792"/>
      <c r="E300" s="792"/>
      <c r="F300" s="794"/>
      <c r="G300" s="528"/>
      <c r="H300" s="517"/>
      <c r="I300" s="538"/>
      <c r="J300" s="604"/>
      <c r="K300" s="605"/>
      <c r="L300" s="518"/>
      <c r="M300" s="1693"/>
      <c r="N300" s="517"/>
      <c r="O300" s="517"/>
      <c r="P300" s="518"/>
      <c r="Q300" s="516"/>
      <c r="R300" s="517"/>
      <c r="S300" s="517"/>
      <c r="T300" s="517"/>
      <c r="U300" s="1620"/>
      <c r="V300" s="643"/>
      <c r="W300" s="365"/>
      <c r="X300" s="319"/>
      <c r="Y300" s="288"/>
      <c r="Z300" s="526"/>
      <c r="AA300" s="762" t="s">
        <v>167</v>
      </c>
      <c r="AB300" s="354">
        <v>5</v>
      </c>
      <c r="AC300" s="763" t="s">
        <v>168</v>
      </c>
      <c r="AD300" s="391">
        <f>ROUND(ROUND(H296*P$296,0)*W299,0)-AB300</f>
        <v>207</v>
      </c>
      <c r="AE300" s="253"/>
    </row>
    <row r="301" spans="1:31" ht="17.100000000000001" customHeight="1">
      <c r="A301" s="243">
        <v>61</v>
      </c>
      <c r="B301" s="243" t="s">
        <v>10075</v>
      </c>
      <c r="C301" s="870" t="s">
        <v>10076</v>
      </c>
      <c r="D301" s="792"/>
      <c r="E301" s="792"/>
      <c r="F301" s="795"/>
      <c r="G301" s="796"/>
      <c r="H301" s="517"/>
      <c r="I301" s="538"/>
      <c r="J301" s="604"/>
      <c r="K301" s="605"/>
      <c r="L301" s="518"/>
      <c r="M301" s="1693"/>
      <c r="N301" s="517"/>
      <c r="O301" s="517"/>
      <c r="P301" s="518"/>
      <c r="Q301" s="516"/>
      <c r="R301" s="517"/>
      <c r="S301" s="517"/>
      <c r="T301" s="517"/>
      <c r="U301" s="1620"/>
      <c r="V301" s="779"/>
      <c r="W301" s="780"/>
      <c r="X301" s="1684" t="s">
        <v>4700</v>
      </c>
      <c r="Y301" s="362" t="s">
        <v>163</v>
      </c>
      <c r="Z301" s="395">
        <v>0.85</v>
      </c>
      <c r="AA301" s="355"/>
      <c r="AB301" s="247"/>
      <c r="AC301" s="247"/>
      <c r="AD301" s="391">
        <f>ROUND(ROUND(ROUND(H296*P$296,0)*W299,0)*Z301,0)</f>
        <v>180</v>
      </c>
      <c r="AE301" s="253"/>
    </row>
    <row r="302" spans="1:31" ht="17.100000000000001" customHeight="1">
      <c r="A302" s="243">
        <v>61</v>
      </c>
      <c r="B302" s="243" t="s">
        <v>10077</v>
      </c>
      <c r="C302" s="870" t="s">
        <v>10078</v>
      </c>
      <c r="D302" s="792"/>
      <c r="E302" s="793"/>
      <c r="F302" s="795"/>
      <c r="G302" s="796"/>
      <c r="H302" s="517"/>
      <c r="I302" s="538"/>
      <c r="J302" s="604"/>
      <c r="K302" s="605"/>
      <c r="L302" s="518"/>
      <c r="M302" s="1693"/>
      <c r="N302" s="517"/>
      <c r="O302" s="517"/>
      <c r="P302" s="518"/>
      <c r="Q302" s="516"/>
      <c r="R302" s="517"/>
      <c r="S302" s="517"/>
      <c r="T302" s="517"/>
      <c r="U302" s="781"/>
      <c r="V302" s="537"/>
      <c r="W302" s="783"/>
      <c r="X302" s="1651"/>
      <c r="Y302" s="512"/>
      <c r="Z302" s="368"/>
      <c r="AA302" s="762" t="s">
        <v>167</v>
      </c>
      <c r="AB302" s="354">
        <v>5</v>
      </c>
      <c r="AC302" s="763" t="s">
        <v>168</v>
      </c>
      <c r="AD302" s="391">
        <f>ROUND(ROUND(ROUND(H296*P$296,0)*W299,0)*Z301,0)-AB302</f>
        <v>175</v>
      </c>
      <c r="AE302" s="253"/>
    </row>
    <row r="303" spans="1:31" ht="17.100000000000001" customHeight="1">
      <c r="A303" s="243">
        <v>61</v>
      </c>
      <c r="B303" s="243" t="s">
        <v>10079</v>
      </c>
      <c r="C303" s="870" t="s">
        <v>10080</v>
      </c>
      <c r="D303" s="792"/>
      <c r="E303" s="793"/>
      <c r="F303" s="795"/>
      <c r="G303" s="796"/>
      <c r="H303" s="517"/>
      <c r="I303" s="538"/>
      <c r="J303" s="604"/>
      <c r="K303" s="605"/>
      <c r="L303" s="518"/>
      <c r="M303" s="1693"/>
      <c r="N303" s="517"/>
      <c r="O303" s="517"/>
      <c r="P303" s="518"/>
      <c r="Q303" s="516"/>
      <c r="R303" s="517"/>
      <c r="S303" s="517"/>
      <c r="T303" s="518"/>
      <c r="U303" s="1580" t="s">
        <v>4708</v>
      </c>
      <c r="V303" s="643" t="s">
        <v>163</v>
      </c>
      <c r="W303" s="365">
        <v>0.85</v>
      </c>
      <c r="X303" s="523"/>
      <c r="Y303" s="524"/>
      <c r="Z303" s="642"/>
      <c r="AA303" s="247"/>
      <c r="AB303" s="247"/>
      <c r="AC303" s="247"/>
      <c r="AD303" s="391">
        <f>ROUND(ROUND(H296*P$296,0)*W303,0)</f>
        <v>258</v>
      </c>
      <c r="AE303" s="253"/>
    </row>
    <row r="304" spans="1:31" ht="17.100000000000001" customHeight="1">
      <c r="A304" s="243">
        <v>61</v>
      </c>
      <c r="B304" s="243" t="s">
        <v>10081</v>
      </c>
      <c r="C304" s="870" t="s">
        <v>10082</v>
      </c>
      <c r="D304" s="792"/>
      <c r="E304" s="793"/>
      <c r="F304" s="795"/>
      <c r="G304" s="796"/>
      <c r="H304" s="517"/>
      <c r="I304" s="538"/>
      <c r="J304" s="604"/>
      <c r="K304" s="605"/>
      <c r="L304" s="518"/>
      <c r="M304" s="799"/>
      <c r="N304" s="517"/>
      <c r="O304" s="517"/>
      <c r="P304" s="518"/>
      <c r="Q304" s="516"/>
      <c r="R304" s="517"/>
      <c r="S304" s="517"/>
      <c r="T304" s="517"/>
      <c r="U304" s="1620"/>
      <c r="V304" s="643"/>
      <c r="W304" s="365"/>
      <c r="X304" s="319"/>
      <c r="Y304" s="288"/>
      <c r="Z304" s="526"/>
      <c r="AA304" s="762" t="s">
        <v>167</v>
      </c>
      <c r="AB304" s="354">
        <v>5</v>
      </c>
      <c r="AC304" s="763" t="s">
        <v>168</v>
      </c>
      <c r="AD304" s="391">
        <f>ROUND(ROUND(H296*P$296,0)*W303,0)-AB304</f>
        <v>253</v>
      </c>
      <c r="AE304" s="253"/>
    </row>
    <row r="305" spans="1:31" ht="17.100000000000001" customHeight="1">
      <c r="A305" s="243">
        <v>61</v>
      </c>
      <c r="B305" s="243" t="s">
        <v>10083</v>
      </c>
      <c r="C305" s="870" t="s">
        <v>10084</v>
      </c>
      <c r="D305" s="792"/>
      <c r="E305" s="793"/>
      <c r="F305" s="794"/>
      <c r="G305" s="528"/>
      <c r="H305" s="528"/>
      <c r="I305" s="794"/>
      <c r="J305" s="604"/>
      <c r="K305" s="605"/>
      <c r="L305" s="518"/>
      <c r="M305" s="799"/>
      <c r="N305" s="517"/>
      <c r="O305" s="517"/>
      <c r="P305" s="518"/>
      <c r="Q305" s="516"/>
      <c r="R305" s="517"/>
      <c r="S305" s="517"/>
      <c r="T305" s="517"/>
      <c r="U305" s="1620"/>
      <c r="V305" s="779"/>
      <c r="W305" s="780"/>
      <c r="X305" s="1684" t="s">
        <v>4700</v>
      </c>
      <c r="Y305" s="362" t="s">
        <v>163</v>
      </c>
      <c r="Z305" s="395">
        <v>0.85</v>
      </c>
      <c r="AA305" s="355"/>
      <c r="AB305" s="247"/>
      <c r="AC305" s="247"/>
      <c r="AD305" s="391">
        <f>ROUND(ROUND(ROUND(H296*P$296,0)*W303,0)*Z305,0)</f>
        <v>219</v>
      </c>
      <c r="AE305" s="253"/>
    </row>
    <row r="306" spans="1:31" ht="17.100000000000001" customHeight="1">
      <c r="A306" s="243">
        <v>61</v>
      </c>
      <c r="B306" s="243" t="s">
        <v>10085</v>
      </c>
      <c r="C306" s="870" t="s">
        <v>10086</v>
      </c>
      <c r="D306" s="792"/>
      <c r="E306" s="793"/>
      <c r="F306" s="794"/>
      <c r="G306" s="528"/>
      <c r="H306" s="528"/>
      <c r="I306" s="794"/>
      <c r="J306" s="604"/>
      <c r="K306" s="605"/>
      <c r="L306" s="518"/>
      <c r="M306" s="799"/>
      <c r="N306" s="517"/>
      <c r="O306" s="517"/>
      <c r="P306" s="518"/>
      <c r="Q306" s="319"/>
      <c r="R306" s="288"/>
      <c r="S306" s="288"/>
      <c r="T306" s="288"/>
      <c r="U306" s="1642"/>
      <c r="V306" s="537"/>
      <c r="W306" s="783"/>
      <c r="X306" s="1651"/>
      <c r="Y306" s="512"/>
      <c r="Z306" s="368"/>
      <c r="AA306" s="762" t="s">
        <v>167</v>
      </c>
      <c r="AB306" s="354">
        <v>5</v>
      </c>
      <c r="AC306" s="763" t="s">
        <v>168</v>
      </c>
      <c r="AD306" s="391">
        <f>ROUND(ROUND(ROUND(H296*P$296,0)*W303,0)*Z305,0)-AB306</f>
        <v>214</v>
      </c>
      <c r="AE306" s="253"/>
    </row>
    <row r="307" spans="1:31" ht="17.100000000000001" customHeight="1">
      <c r="A307" s="243">
        <v>61</v>
      </c>
      <c r="B307" s="243" t="s">
        <v>10087</v>
      </c>
      <c r="C307" s="870" t="s">
        <v>10088</v>
      </c>
      <c r="D307" s="792"/>
      <c r="E307" s="792"/>
      <c r="F307" s="794"/>
      <c r="G307" s="528"/>
      <c r="H307" s="528"/>
      <c r="I307" s="794"/>
      <c r="J307" s="604"/>
      <c r="K307" s="605"/>
      <c r="L307" s="518"/>
      <c r="M307" s="799"/>
      <c r="N307" s="517"/>
      <c r="O307" s="517"/>
      <c r="P307" s="518"/>
      <c r="Q307" s="1536" t="s">
        <v>4713</v>
      </c>
      <c r="R307" s="1580" t="s">
        <v>162</v>
      </c>
      <c r="S307" s="775"/>
      <c r="T307" s="775"/>
      <c r="U307" s="359"/>
      <c r="V307" s="360"/>
      <c r="W307" s="361"/>
      <c r="X307" s="523"/>
      <c r="Y307" s="524"/>
      <c r="Z307" s="642"/>
      <c r="AA307" s="247"/>
      <c r="AB307" s="247"/>
      <c r="AC307" s="247"/>
      <c r="AD307" s="391">
        <f>ROUND(ROUND(H296*P$296,0)*T308,0)</f>
        <v>212</v>
      </c>
      <c r="AE307" s="253"/>
    </row>
    <row r="308" spans="1:31" ht="17.100000000000001" customHeight="1">
      <c r="A308" s="243">
        <v>61</v>
      </c>
      <c r="B308" s="243" t="s">
        <v>10089</v>
      </c>
      <c r="C308" s="870" t="s">
        <v>10090</v>
      </c>
      <c r="D308" s="792"/>
      <c r="E308" s="792"/>
      <c r="F308" s="794"/>
      <c r="G308" s="528"/>
      <c r="H308" s="528"/>
      <c r="I308" s="794"/>
      <c r="J308" s="604"/>
      <c r="K308" s="605"/>
      <c r="L308" s="518"/>
      <c r="M308" s="799"/>
      <c r="N308" s="517"/>
      <c r="O308" s="517"/>
      <c r="P308" s="518"/>
      <c r="Q308" s="1648"/>
      <c r="R308" s="1620"/>
      <c r="S308" s="643" t="s">
        <v>163</v>
      </c>
      <c r="T308" s="365">
        <v>0.7</v>
      </c>
      <c r="U308" s="777"/>
      <c r="V308" s="639"/>
      <c r="W308" s="529"/>
      <c r="X308" s="516"/>
      <c r="Y308" s="517"/>
      <c r="Z308" s="526"/>
      <c r="AA308" s="762" t="s">
        <v>167</v>
      </c>
      <c r="AB308" s="354">
        <v>5</v>
      </c>
      <c r="AC308" s="763" t="s">
        <v>168</v>
      </c>
      <c r="AD308" s="391">
        <f>ROUND(ROUND(H296*P$296,0)*T308,0)-AB308</f>
        <v>207</v>
      </c>
      <c r="AE308" s="253"/>
    </row>
    <row r="309" spans="1:31" ht="17.100000000000001" customHeight="1">
      <c r="A309" s="243">
        <v>61</v>
      </c>
      <c r="B309" s="243" t="s">
        <v>10091</v>
      </c>
      <c r="C309" s="870" t="s">
        <v>10092</v>
      </c>
      <c r="D309" s="792"/>
      <c r="E309" s="792"/>
      <c r="F309" s="794"/>
      <c r="G309" s="528"/>
      <c r="H309" s="528"/>
      <c r="I309" s="794"/>
      <c r="J309" s="604"/>
      <c r="K309" s="605"/>
      <c r="L309" s="518"/>
      <c r="M309" s="799"/>
      <c r="N309" s="517"/>
      <c r="O309" s="517"/>
      <c r="P309" s="518"/>
      <c r="Q309" s="1648"/>
      <c r="R309" s="1620"/>
      <c r="S309" s="530"/>
      <c r="T309" s="530"/>
      <c r="U309" s="777"/>
      <c r="V309" s="639"/>
      <c r="W309" s="529"/>
      <c r="X309" s="1684" t="s">
        <v>4700</v>
      </c>
      <c r="Y309" s="362" t="s">
        <v>163</v>
      </c>
      <c r="Z309" s="395">
        <v>0.85</v>
      </c>
      <c r="AA309" s="355"/>
      <c r="AB309" s="247"/>
      <c r="AC309" s="247"/>
      <c r="AD309" s="391">
        <f>ROUND(ROUND(ROUND(H296*P$296,0)*T308,0)*Z309,0)</f>
        <v>180</v>
      </c>
      <c r="AE309" s="253"/>
    </row>
    <row r="310" spans="1:31" ht="17.100000000000001" customHeight="1">
      <c r="A310" s="243">
        <v>61</v>
      </c>
      <c r="B310" s="243" t="s">
        <v>10093</v>
      </c>
      <c r="C310" s="870" t="s">
        <v>10094</v>
      </c>
      <c r="D310" s="792"/>
      <c r="E310" s="792"/>
      <c r="F310" s="794"/>
      <c r="G310" s="528"/>
      <c r="H310" s="528"/>
      <c r="I310" s="794"/>
      <c r="J310" s="604"/>
      <c r="K310" s="605"/>
      <c r="L310" s="518"/>
      <c r="M310" s="799"/>
      <c r="N310" s="517"/>
      <c r="O310" s="517"/>
      <c r="P310" s="518"/>
      <c r="Q310" s="1648"/>
      <c r="R310" s="1620"/>
      <c r="S310" s="643"/>
      <c r="T310" s="643"/>
      <c r="U310" s="778"/>
      <c r="V310" s="525"/>
      <c r="W310" s="539"/>
      <c r="X310" s="1651"/>
      <c r="Y310" s="512"/>
      <c r="Z310" s="368"/>
      <c r="AA310" s="762" t="s">
        <v>167</v>
      </c>
      <c r="AB310" s="354">
        <v>5</v>
      </c>
      <c r="AC310" s="763" t="s">
        <v>168</v>
      </c>
      <c r="AD310" s="391">
        <f>ROUND(ROUND(ROUND(H296*P$296,0)*T308,0)*Z309,0)-AB310</f>
        <v>175</v>
      </c>
      <c r="AE310" s="253"/>
    </row>
    <row r="311" spans="1:31" ht="17.100000000000001" customHeight="1">
      <c r="A311" s="243">
        <v>61</v>
      </c>
      <c r="B311" s="243" t="s">
        <v>10095</v>
      </c>
      <c r="C311" s="870" t="s">
        <v>10096</v>
      </c>
      <c r="D311" s="792"/>
      <c r="E311" s="792"/>
      <c r="F311" s="794"/>
      <c r="G311" s="528"/>
      <c r="H311" s="528"/>
      <c r="I311" s="794"/>
      <c r="J311" s="604"/>
      <c r="K311" s="605"/>
      <c r="L311" s="518"/>
      <c r="M311" s="799"/>
      <c r="N311" s="517"/>
      <c r="O311" s="517"/>
      <c r="P311" s="518"/>
      <c r="Q311" s="798"/>
      <c r="R311" s="530"/>
      <c r="S311" s="530"/>
      <c r="T311" s="530"/>
      <c r="U311" s="1580" t="s">
        <v>4703</v>
      </c>
      <c r="V311" s="362" t="s">
        <v>163</v>
      </c>
      <c r="W311" s="356">
        <v>0.7</v>
      </c>
      <c r="X311" s="523"/>
      <c r="Y311" s="524"/>
      <c r="Z311" s="642"/>
      <c r="AA311" s="247"/>
      <c r="AB311" s="247"/>
      <c r="AC311" s="247"/>
      <c r="AD311" s="391">
        <f>ROUND(ROUND(ROUND(H296*P$296,0)*T308,0)*W311,0)</f>
        <v>148</v>
      </c>
      <c r="AE311" s="253"/>
    </row>
    <row r="312" spans="1:31" ht="17.100000000000001" customHeight="1">
      <c r="A312" s="243">
        <v>61</v>
      </c>
      <c r="B312" s="243" t="s">
        <v>10097</v>
      </c>
      <c r="C312" s="870" t="s">
        <v>10098</v>
      </c>
      <c r="D312" s="792"/>
      <c r="E312" s="792"/>
      <c r="F312" s="794"/>
      <c r="G312" s="528"/>
      <c r="H312" s="528"/>
      <c r="I312" s="794"/>
      <c r="J312" s="604"/>
      <c r="K312" s="605"/>
      <c r="L312" s="518"/>
      <c r="M312" s="799"/>
      <c r="N312" s="517"/>
      <c r="O312" s="517"/>
      <c r="P312" s="518"/>
      <c r="Q312" s="798"/>
      <c r="R312" s="530"/>
      <c r="S312" s="530"/>
      <c r="T312" s="530"/>
      <c r="U312" s="1620"/>
      <c r="V312" s="643"/>
      <c r="W312" s="365"/>
      <c r="X312" s="319"/>
      <c r="Y312" s="288"/>
      <c r="Z312" s="526"/>
      <c r="AA312" s="762" t="s">
        <v>167</v>
      </c>
      <c r="AB312" s="354">
        <v>5</v>
      </c>
      <c r="AC312" s="763" t="s">
        <v>168</v>
      </c>
      <c r="AD312" s="391">
        <f>ROUND(ROUND(ROUND(H296*P$296,0)*T308,0)*W311,0)-AB312</f>
        <v>143</v>
      </c>
      <c r="AE312" s="253"/>
    </row>
    <row r="313" spans="1:31" ht="17.100000000000001" customHeight="1">
      <c r="A313" s="243">
        <v>61</v>
      </c>
      <c r="B313" s="243" t="s">
        <v>10099</v>
      </c>
      <c r="C313" s="870" t="s">
        <v>10100</v>
      </c>
      <c r="D313" s="792"/>
      <c r="E313" s="792"/>
      <c r="F313" s="794"/>
      <c r="G313" s="528"/>
      <c r="H313" s="528"/>
      <c r="I313" s="794"/>
      <c r="J313" s="604"/>
      <c r="K313" s="605"/>
      <c r="L313" s="518"/>
      <c r="M313" s="799"/>
      <c r="N313" s="517"/>
      <c r="O313" s="517"/>
      <c r="P313" s="518"/>
      <c r="Q313" s="799"/>
      <c r="R313" s="643"/>
      <c r="S313" s="1644"/>
      <c r="T313" s="1652"/>
      <c r="U313" s="1620"/>
      <c r="V313" s="779"/>
      <c r="W313" s="780"/>
      <c r="X313" s="1684" t="s">
        <v>4700</v>
      </c>
      <c r="Y313" s="362" t="s">
        <v>163</v>
      </c>
      <c r="Z313" s="395">
        <v>0.85</v>
      </c>
      <c r="AA313" s="355"/>
      <c r="AB313" s="247"/>
      <c r="AC313" s="247"/>
      <c r="AD313" s="391">
        <f>ROUND(ROUND(ROUND(ROUND(H296*P$296,0)*T308,0)*W311,0)*Z313,0)</f>
        <v>126</v>
      </c>
      <c r="AE313" s="253"/>
    </row>
    <row r="314" spans="1:31" ht="17.100000000000001" customHeight="1">
      <c r="A314" s="243">
        <v>61</v>
      </c>
      <c r="B314" s="243" t="s">
        <v>10101</v>
      </c>
      <c r="C314" s="870" t="s">
        <v>10102</v>
      </c>
      <c r="D314" s="792"/>
      <c r="E314" s="792"/>
      <c r="F314" s="794"/>
      <c r="G314" s="528"/>
      <c r="H314" s="528"/>
      <c r="I314" s="794"/>
      <c r="J314" s="604"/>
      <c r="K314" s="605"/>
      <c r="L314" s="518"/>
      <c r="M314" s="799"/>
      <c r="N314" s="517"/>
      <c r="O314" s="517"/>
      <c r="P314" s="518"/>
      <c r="Q314" s="799"/>
      <c r="R314" s="643"/>
      <c r="S314" s="643"/>
      <c r="T314" s="643"/>
      <c r="U314" s="781"/>
      <c r="V314" s="537"/>
      <c r="W314" s="783"/>
      <c r="X314" s="1651"/>
      <c r="Y314" s="512"/>
      <c r="Z314" s="368"/>
      <c r="AA314" s="762" t="s">
        <v>167</v>
      </c>
      <c r="AB314" s="354">
        <v>5</v>
      </c>
      <c r="AC314" s="763" t="s">
        <v>168</v>
      </c>
      <c r="AD314" s="391">
        <f>ROUND(ROUND(ROUND(ROUND(H296*P$296,0)*T308,0)*W311,0)*Z313,0)-AB314</f>
        <v>121</v>
      </c>
      <c r="AE314" s="253"/>
    </row>
    <row r="315" spans="1:31" ht="17.100000000000001" customHeight="1">
      <c r="A315" s="243">
        <v>61</v>
      </c>
      <c r="B315" s="243" t="s">
        <v>10103</v>
      </c>
      <c r="C315" s="870" t="s">
        <v>10104</v>
      </c>
      <c r="D315" s="792"/>
      <c r="E315" s="792"/>
      <c r="F315" s="794"/>
      <c r="G315" s="528"/>
      <c r="H315" s="528"/>
      <c r="I315" s="794"/>
      <c r="J315" s="604"/>
      <c r="K315" s="605"/>
      <c r="L315" s="518"/>
      <c r="M315" s="799"/>
      <c r="N315" s="517"/>
      <c r="O315" s="517"/>
      <c r="P315" s="518"/>
      <c r="Q315" s="798"/>
      <c r="R315" s="643"/>
      <c r="S315" s="1646"/>
      <c r="T315" s="1649"/>
      <c r="U315" s="1580" t="s">
        <v>4708</v>
      </c>
      <c r="V315" s="643" t="s">
        <v>163</v>
      </c>
      <c r="W315" s="365">
        <v>0.85</v>
      </c>
      <c r="X315" s="523"/>
      <c r="Y315" s="524"/>
      <c r="Z315" s="642"/>
      <c r="AA315" s="247"/>
      <c r="AB315" s="247"/>
      <c r="AC315" s="247"/>
      <c r="AD315" s="391">
        <f>ROUND(ROUND(ROUND(H296*P$296,0)*T308,0)*W315,0)</f>
        <v>180</v>
      </c>
      <c r="AE315" s="253"/>
    </row>
    <row r="316" spans="1:31" ht="17.100000000000001" customHeight="1">
      <c r="A316" s="243">
        <v>61</v>
      </c>
      <c r="B316" s="243" t="s">
        <v>10105</v>
      </c>
      <c r="C316" s="870" t="s">
        <v>10106</v>
      </c>
      <c r="D316" s="792"/>
      <c r="E316" s="792"/>
      <c r="F316" s="794"/>
      <c r="G316" s="528"/>
      <c r="H316" s="528"/>
      <c r="I316" s="794"/>
      <c r="J316" s="604"/>
      <c r="K316" s="605"/>
      <c r="L316" s="518"/>
      <c r="M316" s="799"/>
      <c r="N316" s="517"/>
      <c r="O316" s="517"/>
      <c r="P316" s="518"/>
      <c r="Q316" s="798"/>
      <c r="R316" s="643"/>
      <c r="S316" s="365"/>
      <c r="T316" s="365"/>
      <c r="U316" s="1620"/>
      <c r="V316" s="643"/>
      <c r="W316" s="365"/>
      <c r="X316" s="319"/>
      <c r="Y316" s="288"/>
      <c r="Z316" s="526"/>
      <c r="AA316" s="762" t="s">
        <v>167</v>
      </c>
      <c r="AB316" s="354">
        <v>5</v>
      </c>
      <c r="AC316" s="763" t="s">
        <v>168</v>
      </c>
      <c r="AD316" s="391">
        <f>ROUND(ROUND(ROUND(H296*P$296,0)*T308,0)*W315,0)-AB316</f>
        <v>175</v>
      </c>
      <c r="AE316" s="253"/>
    </row>
    <row r="317" spans="1:31" ht="17.100000000000001" customHeight="1">
      <c r="A317" s="243">
        <v>61</v>
      </c>
      <c r="B317" s="243" t="s">
        <v>10107</v>
      </c>
      <c r="C317" s="870" t="s">
        <v>10108</v>
      </c>
      <c r="D317" s="792"/>
      <c r="E317" s="792"/>
      <c r="F317" s="794"/>
      <c r="G317" s="528"/>
      <c r="H317" s="528"/>
      <c r="I317" s="794"/>
      <c r="J317" s="604"/>
      <c r="K317" s="605"/>
      <c r="L317" s="518"/>
      <c r="M317" s="799"/>
      <c r="N317" s="517"/>
      <c r="O317" s="517"/>
      <c r="P317" s="518"/>
      <c r="Q317" s="799"/>
      <c r="R317" s="643"/>
      <c r="S317" s="365"/>
      <c r="T317" s="365"/>
      <c r="U317" s="1620"/>
      <c r="V317" s="779"/>
      <c r="W317" s="780"/>
      <c r="X317" s="1684" t="s">
        <v>4700</v>
      </c>
      <c r="Y317" s="362" t="s">
        <v>163</v>
      </c>
      <c r="Z317" s="395">
        <v>0.85</v>
      </c>
      <c r="AA317" s="355"/>
      <c r="AB317" s="247"/>
      <c r="AC317" s="247"/>
      <c r="AD317" s="391">
        <f>ROUND(ROUND(ROUND(ROUND(H296*P$296,0)*T308,0)*W315,0)*Z317,0)</f>
        <v>153</v>
      </c>
      <c r="AE317" s="253"/>
    </row>
    <row r="318" spans="1:31" ht="17.100000000000001" customHeight="1">
      <c r="A318" s="243">
        <v>61</v>
      </c>
      <c r="B318" s="243" t="s">
        <v>10109</v>
      </c>
      <c r="C318" s="870" t="s">
        <v>10110</v>
      </c>
      <c r="D318" s="792"/>
      <c r="E318" s="792"/>
      <c r="F318" s="794"/>
      <c r="G318" s="528"/>
      <c r="H318" s="528"/>
      <c r="I318" s="794"/>
      <c r="J318" s="604"/>
      <c r="K318" s="605"/>
      <c r="L318" s="518"/>
      <c r="M318" s="799"/>
      <c r="N318" s="517"/>
      <c r="O318" s="517"/>
      <c r="P318" s="518"/>
      <c r="Q318" s="798"/>
      <c r="R318" s="643"/>
      <c r="S318" s="643"/>
      <c r="T318" s="643"/>
      <c r="U318" s="1642"/>
      <c r="V318" s="537"/>
      <c r="W318" s="783"/>
      <c r="X318" s="1651"/>
      <c r="Y318" s="512"/>
      <c r="Z318" s="368"/>
      <c r="AA318" s="762" t="s">
        <v>167</v>
      </c>
      <c r="AB318" s="354">
        <v>5</v>
      </c>
      <c r="AC318" s="763" t="s">
        <v>168</v>
      </c>
      <c r="AD318" s="391">
        <f>ROUND(ROUND(ROUND(ROUND(H296*P$296,0)*T308,0)*W315,0)*Z317,0)-AB318</f>
        <v>148</v>
      </c>
      <c r="AE318" s="253"/>
    </row>
    <row r="319" spans="1:31" ht="17.100000000000001" customHeight="1">
      <c r="A319" s="243">
        <v>61</v>
      </c>
      <c r="B319" s="243" t="s">
        <v>10111</v>
      </c>
      <c r="C319" s="870" t="s">
        <v>10112</v>
      </c>
      <c r="D319" s="792"/>
      <c r="E319" s="792"/>
      <c r="F319" s="794"/>
      <c r="G319" s="528"/>
      <c r="H319" s="528"/>
      <c r="I319" s="794"/>
      <c r="J319" s="604"/>
      <c r="K319" s="605"/>
      <c r="L319" s="518"/>
      <c r="M319" s="799"/>
      <c r="N319" s="517"/>
      <c r="O319" s="517"/>
      <c r="P319" s="518"/>
      <c r="Q319" s="798"/>
      <c r="R319" s="1580" t="s">
        <v>165</v>
      </c>
      <c r="S319" s="775"/>
      <c r="T319" s="775"/>
      <c r="U319" s="359"/>
      <c r="V319" s="360"/>
      <c r="W319" s="361"/>
      <c r="X319" s="523"/>
      <c r="Y319" s="524"/>
      <c r="Z319" s="642"/>
      <c r="AA319" s="247"/>
      <c r="AB319" s="247"/>
      <c r="AC319" s="247"/>
      <c r="AD319" s="391">
        <f>ROUND(ROUND(H296*P$296,0)*T320,0)</f>
        <v>152</v>
      </c>
      <c r="AE319" s="253"/>
    </row>
    <row r="320" spans="1:31" ht="17.100000000000001" customHeight="1">
      <c r="A320" s="243">
        <v>61</v>
      </c>
      <c r="B320" s="243" t="s">
        <v>10113</v>
      </c>
      <c r="C320" s="870" t="s">
        <v>10114</v>
      </c>
      <c r="D320" s="792"/>
      <c r="E320" s="792"/>
      <c r="F320" s="794"/>
      <c r="G320" s="528"/>
      <c r="H320" s="528"/>
      <c r="I320" s="794"/>
      <c r="J320" s="604"/>
      <c r="K320" s="605"/>
      <c r="L320" s="518"/>
      <c r="M320" s="799"/>
      <c r="N320" s="517"/>
      <c r="O320" s="517"/>
      <c r="P320" s="518"/>
      <c r="Q320" s="797"/>
      <c r="R320" s="1620"/>
      <c r="S320" s="643" t="s">
        <v>163</v>
      </c>
      <c r="T320" s="365">
        <v>0.5</v>
      </c>
      <c r="U320" s="777"/>
      <c r="V320" s="639"/>
      <c r="W320" s="529"/>
      <c r="X320" s="516"/>
      <c r="Y320" s="517"/>
      <c r="Z320" s="526"/>
      <c r="AA320" s="762" t="s">
        <v>167</v>
      </c>
      <c r="AB320" s="354">
        <v>5</v>
      </c>
      <c r="AC320" s="763" t="s">
        <v>168</v>
      </c>
      <c r="AD320" s="391">
        <f>ROUND(ROUND(H296*P$296,0)*T320,0)-AB320</f>
        <v>147</v>
      </c>
      <c r="AE320" s="253"/>
    </row>
    <row r="321" spans="1:31" ht="17.100000000000001" customHeight="1">
      <c r="A321" s="243">
        <v>61</v>
      </c>
      <c r="B321" s="243" t="s">
        <v>10115</v>
      </c>
      <c r="C321" s="870" t="s">
        <v>10116</v>
      </c>
      <c r="D321" s="792"/>
      <c r="E321" s="792"/>
      <c r="F321" s="794"/>
      <c r="G321" s="528"/>
      <c r="H321" s="528"/>
      <c r="I321" s="794"/>
      <c r="J321" s="604"/>
      <c r="K321" s="605"/>
      <c r="L321" s="518"/>
      <c r="M321" s="799"/>
      <c r="N321" s="517"/>
      <c r="O321" s="517"/>
      <c r="P321" s="518"/>
      <c r="Q321" s="797"/>
      <c r="R321" s="1620"/>
      <c r="S321" s="530"/>
      <c r="T321" s="530"/>
      <c r="U321" s="777"/>
      <c r="V321" s="639"/>
      <c r="W321" s="529"/>
      <c r="X321" s="1684" t="s">
        <v>4700</v>
      </c>
      <c r="Y321" s="362" t="s">
        <v>163</v>
      </c>
      <c r="Z321" s="395">
        <v>0.85</v>
      </c>
      <c r="AA321" s="355"/>
      <c r="AB321" s="247"/>
      <c r="AC321" s="247"/>
      <c r="AD321" s="391">
        <f>ROUND(ROUND(ROUND(H296*P$296,0)*T320,0)*Z321,0)</f>
        <v>129</v>
      </c>
      <c r="AE321" s="253"/>
    </row>
    <row r="322" spans="1:31" ht="17.100000000000001" customHeight="1">
      <c r="A322" s="243">
        <v>61</v>
      </c>
      <c r="B322" s="243" t="s">
        <v>10117</v>
      </c>
      <c r="C322" s="870" t="s">
        <v>10118</v>
      </c>
      <c r="D322" s="792"/>
      <c r="E322" s="792"/>
      <c r="F322" s="794"/>
      <c r="G322" s="528"/>
      <c r="H322" s="528"/>
      <c r="I322" s="794"/>
      <c r="J322" s="604"/>
      <c r="K322" s="605"/>
      <c r="L322" s="518"/>
      <c r="M322" s="799"/>
      <c r="N322" s="517"/>
      <c r="O322" s="517"/>
      <c r="P322" s="518"/>
      <c r="Q322" s="797"/>
      <c r="R322" s="1620"/>
      <c r="S322" s="643"/>
      <c r="T322" s="643"/>
      <c r="U322" s="778"/>
      <c r="V322" s="525"/>
      <c r="W322" s="539"/>
      <c r="X322" s="1651"/>
      <c r="Y322" s="512"/>
      <c r="Z322" s="368"/>
      <c r="AA322" s="762" t="s">
        <v>167</v>
      </c>
      <c r="AB322" s="354">
        <v>5</v>
      </c>
      <c r="AC322" s="763" t="s">
        <v>168</v>
      </c>
      <c r="AD322" s="391">
        <f>ROUND(ROUND(ROUND(H296*P$296,0)*T320,0)*Z321,0)-AB322</f>
        <v>124</v>
      </c>
      <c r="AE322" s="253"/>
    </row>
    <row r="323" spans="1:31" ht="17.100000000000001" customHeight="1">
      <c r="A323" s="243">
        <v>61</v>
      </c>
      <c r="B323" s="243" t="s">
        <v>10119</v>
      </c>
      <c r="C323" s="870" t="s">
        <v>10120</v>
      </c>
      <c r="D323" s="792"/>
      <c r="E323" s="792"/>
      <c r="F323" s="794"/>
      <c r="G323" s="528"/>
      <c r="H323" s="528"/>
      <c r="I323" s="794"/>
      <c r="J323" s="604"/>
      <c r="K323" s="605"/>
      <c r="L323" s="518"/>
      <c r="M323" s="799"/>
      <c r="N323" s="517"/>
      <c r="O323" s="517"/>
      <c r="P323" s="518"/>
      <c r="Q323" s="798"/>
      <c r="R323" s="530"/>
      <c r="S323" s="530"/>
      <c r="T323" s="530"/>
      <c r="U323" s="1580" t="s">
        <v>4703</v>
      </c>
      <c r="V323" s="362" t="s">
        <v>163</v>
      </c>
      <c r="W323" s="356">
        <v>0.7</v>
      </c>
      <c r="X323" s="523"/>
      <c r="Y323" s="524"/>
      <c r="Z323" s="642"/>
      <c r="AA323" s="247"/>
      <c r="AB323" s="247"/>
      <c r="AC323" s="247"/>
      <c r="AD323" s="391">
        <f>ROUND(ROUND(ROUND(H296*P$296,0)*T320,0)*W323,0)</f>
        <v>106</v>
      </c>
      <c r="AE323" s="253"/>
    </row>
    <row r="324" spans="1:31" ht="17.100000000000001" customHeight="1">
      <c r="A324" s="243">
        <v>61</v>
      </c>
      <c r="B324" s="243" t="s">
        <v>10121</v>
      </c>
      <c r="C324" s="870" t="s">
        <v>10122</v>
      </c>
      <c r="D324" s="792"/>
      <c r="E324" s="792"/>
      <c r="F324" s="794"/>
      <c r="G324" s="528"/>
      <c r="H324" s="528"/>
      <c r="I324" s="794"/>
      <c r="J324" s="604"/>
      <c r="K324" s="605"/>
      <c r="L324" s="518"/>
      <c r="M324" s="799"/>
      <c r="N324" s="517"/>
      <c r="O324" s="517"/>
      <c r="P324" s="518"/>
      <c r="Q324" s="798"/>
      <c r="R324" s="530"/>
      <c r="S324" s="530"/>
      <c r="T324" s="530"/>
      <c r="U324" s="1620"/>
      <c r="V324" s="643"/>
      <c r="W324" s="365"/>
      <c r="X324" s="319"/>
      <c r="Y324" s="288"/>
      <c r="Z324" s="526"/>
      <c r="AA324" s="762" t="s">
        <v>167</v>
      </c>
      <c r="AB324" s="354">
        <v>5</v>
      </c>
      <c r="AC324" s="763" t="s">
        <v>168</v>
      </c>
      <c r="AD324" s="391">
        <f>ROUND(ROUND(ROUND(H296*P$296,0)*T320,0)*W323,0)-AB324</f>
        <v>101</v>
      </c>
      <c r="AE324" s="253"/>
    </row>
    <row r="325" spans="1:31" ht="17.100000000000001" customHeight="1">
      <c r="A325" s="243">
        <v>61</v>
      </c>
      <c r="B325" s="243" t="s">
        <v>10123</v>
      </c>
      <c r="C325" s="870" t="s">
        <v>10124</v>
      </c>
      <c r="D325" s="792"/>
      <c r="E325" s="792"/>
      <c r="F325" s="794"/>
      <c r="G325" s="528"/>
      <c r="H325" s="528"/>
      <c r="I325" s="794"/>
      <c r="J325" s="604"/>
      <c r="K325" s="605"/>
      <c r="L325" s="518"/>
      <c r="M325" s="799"/>
      <c r="N325" s="517"/>
      <c r="O325" s="517"/>
      <c r="P325" s="518"/>
      <c r="Q325" s="799"/>
      <c r="R325" s="643"/>
      <c r="S325" s="1644"/>
      <c r="T325" s="1652"/>
      <c r="U325" s="1620"/>
      <c r="V325" s="779"/>
      <c r="W325" s="780"/>
      <c r="X325" s="1684" t="s">
        <v>4700</v>
      </c>
      <c r="Y325" s="362" t="s">
        <v>163</v>
      </c>
      <c r="Z325" s="395">
        <v>0.85</v>
      </c>
      <c r="AA325" s="355"/>
      <c r="AB325" s="247"/>
      <c r="AC325" s="247"/>
      <c r="AD325" s="391">
        <f>ROUND(ROUND(ROUND(ROUND(H296*P$296,0)*T320,0)*W323,0)*Z325,0)</f>
        <v>90</v>
      </c>
      <c r="AE325" s="253"/>
    </row>
    <row r="326" spans="1:31" ht="17.100000000000001" customHeight="1">
      <c r="A326" s="243">
        <v>61</v>
      </c>
      <c r="B326" s="243" t="s">
        <v>10125</v>
      </c>
      <c r="C326" s="870" t="s">
        <v>10126</v>
      </c>
      <c r="D326" s="792"/>
      <c r="E326" s="792"/>
      <c r="F326" s="794"/>
      <c r="G326" s="528"/>
      <c r="H326" s="528"/>
      <c r="I326" s="794"/>
      <c r="J326" s="604"/>
      <c r="K326" s="605"/>
      <c r="L326" s="518"/>
      <c r="M326" s="799"/>
      <c r="N326" s="517"/>
      <c r="O326" s="517"/>
      <c r="P326" s="518"/>
      <c r="Q326" s="799"/>
      <c r="R326" s="643"/>
      <c r="S326" s="643"/>
      <c r="T326" s="643"/>
      <c r="U326" s="781"/>
      <c r="V326" s="537"/>
      <c r="W326" s="783"/>
      <c r="X326" s="1651"/>
      <c r="Y326" s="512"/>
      <c r="Z326" s="368"/>
      <c r="AA326" s="762" t="s">
        <v>167</v>
      </c>
      <c r="AB326" s="354">
        <v>5</v>
      </c>
      <c r="AC326" s="763" t="s">
        <v>168</v>
      </c>
      <c r="AD326" s="391">
        <f>ROUND(ROUND(ROUND(ROUND(H296*P$296,0)*T320,0)*W323,0)*Z325,0)-AB326</f>
        <v>85</v>
      </c>
      <c r="AE326" s="253"/>
    </row>
    <row r="327" spans="1:31" ht="17.100000000000001" customHeight="1">
      <c r="A327" s="243">
        <v>61</v>
      </c>
      <c r="B327" s="243" t="s">
        <v>10127</v>
      </c>
      <c r="C327" s="870" t="s">
        <v>10128</v>
      </c>
      <c r="D327" s="792"/>
      <c r="E327" s="792"/>
      <c r="F327" s="794"/>
      <c r="G327" s="528"/>
      <c r="H327" s="528"/>
      <c r="I327" s="794"/>
      <c r="J327" s="604"/>
      <c r="K327" s="605"/>
      <c r="L327" s="518"/>
      <c r="M327" s="799"/>
      <c r="N327" s="516"/>
      <c r="O327" s="517"/>
      <c r="P327" s="518"/>
      <c r="Q327" s="798"/>
      <c r="R327" s="643"/>
      <c r="S327" s="1646"/>
      <c r="T327" s="1649"/>
      <c r="U327" s="1580" t="s">
        <v>4708</v>
      </c>
      <c r="V327" s="643" t="s">
        <v>163</v>
      </c>
      <c r="W327" s="365">
        <v>0.85</v>
      </c>
      <c r="X327" s="523"/>
      <c r="Y327" s="524"/>
      <c r="Z327" s="642"/>
      <c r="AA327" s="247"/>
      <c r="AB327" s="247"/>
      <c r="AC327" s="247"/>
      <c r="AD327" s="391">
        <f>ROUND(ROUND(ROUND(H296*P$296,0)*T320,0)*W327,0)</f>
        <v>129</v>
      </c>
      <c r="AE327" s="253"/>
    </row>
    <row r="328" spans="1:31" ht="17.100000000000001" customHeight="1">
      <c r="A328" s="243">
        <v>61</v>
      </c>
      <c r="B328" s="243" t="s">
        <v>10129</v>
      </c>
      <c r="C328" s="870" t="s">
        <v>10130</v>
      </c>
      <c r="D328" s="792"/>
      <c r="E328" s="792"/>
      <c r="F328" s="794"/>
      <c r="G328" s="528"/>
      <c r="H328" s="528"/>
      <c r="I328" s="794"/>
      <c r="J328" s="604"/>
      <c r="K328" s="605"/>
      <c r="L328" s="518"/>
      <c r="M328" s="799"/>
      <c r="N328" s="516"/>
      <c r="O328" s="517"/>
      <c r="P328" s="518"/>
      <c r="Q328" s="798"/>
      <c r="R328" s="643"/>
      <c r="S328" s="365"/>
      <c r="T328" s="365"/>
      <c r="U328" s="1620"/>
      <c r="V328" s="643"/>
      <c r="W328" s="365"/>
      <c r="X328" s="319"/>
      <c r="Y328" s="288"/>
      <c r="Z328" s="526"/>
      <c r="AA328" s="762" t="s">
        <v>167</v>
      </c>
      <c r="AB328" s="354">
        <v>5</v>
      </c>
      <c r="AC328" s="763" t="s">
        <v>168</v>
      </c>
      <c r="AD328" s="391">
        <f>ROUND(ROUND(ROUND(H296*P$296,0)*T320,0)*W327,0)-AB328</f>
        <v>124</v>
      </c>
      <c r="AE328" s="253"/>
    </row>
    <row r="329" spans="1:31" ht="17.100000000000001" customHeight="1">
      <c r="A329" s="243">
        <v>61</v>
      </c>
      <c r="B329" s="243" t="s">
        <v>10131</v>
      </c>
      <c r="C329" s="870" t="s">
        <v>10132</v>
      </c>
      <c r="D329" s="792"/>
      <c r="E329" s="792"/>
      <c r="F329" s="794"/>
      <c r="G329" s="528"/>
      <c r="H329" s="528"/>
      <c r="I329" s="794"/>
      <c r="J329" s="604"/>
      <c r="K329" s="605"/>
      <c r="L329" s="518"/>
      <c r="M329" s="799"/>
      <c r="N329" s="516"/>
      <c r="O329" s="517"/>
      <c r="P329" s="518"/>
      <c r="Q329" s="799"/>
      <c r="R329" s="643"/>
      <c r="S329" s="365"/>
      <c r="T329" s="365"/>
      <c r="U329" s="1620"/>
      <c r="V329" s="779"/>
      <c r="W329" s="780"/>
      <c r="X329" s="1684" t="s">
        <v>4700</v>
      </c>
      <c r="Y329" s="362" t="s">
        <v>163</v>
      </c>
      <c r="Z329" s="395">
        <v>0.85</v>
      </c>
      <c r="AA329" s="355"/>
      <c r="AB329" s="247"/>
      <c r="AC329" s="247"/>
      <c r="AD329" s="391">
        <f>ROUND(ROUND(ROUND(ROUND(H296*P$296,0)*T320,0)*W327,0)*Z329,0)</f>
        <v>110</v>
      </c>
      <c r="AE329" s="253"/>
    </row>
    <row r="330" spans="1:31" ht="17.100000000000001" customHeight="1">
      <c r="A330" s="243">
        <v>61</v>
      </c>
      <c r="B330" s="243" t="s">
        <v>10133</v>
      </c>
      <c r="C330" s="870" t="s">
        <v>10134</v>
      </c>
      <c r="D330" s="792"/>
      <c r="E330" s="792"/>
      <c r="F330" s="794"/>
      <c r="G330" s="528"/>
      <c r="H330" s="528"/>
      <c r="I330" s="794"/>
      <c r="J330" s="604"/>
      <c r="K330" s="605"/>
      <c r="L330" s="518"/>
      <c r="M330" s="799"/>
      <c r="N330" s="319"/>
      <c r="O330" s="288"/>
      <c r="P330" s="526"/>
      <c r="Q330" s="506"/>
      <c r="R330" s="512"/>
      <c r="S330" s="512"/>
      <c r="T330" s="512"/>
      <c r="U330" s="1642"/>
      <c r="V330" s="537"/>
      <c r="W330" s="783"/>
      <c r="X330" s="1651"/>
      <c r="Y330" s="512"/>
      <c r="Z330" s="368"/>
      <c r="AA330" s="762" t="s">
        <v>167</v>
      </c>
      <c r="AB330" s="354">
        <v>5</v>
      </c>
      <c r="AC330" s="763" t="s">
        <v>168</v>
      </c>
      <c r="AD330" s="391">
        <f>ROUND(ROUND(ROUND(ROUND(H296*P$296,0)*T320,0)*W327,0)*Z329,0)-AB330</f>
        <v>105</v>
      </c>
      <c r="AE330" s="253"/>
    </row>
    <row r="331" spans="1:31" ht="17.100000000000001" customHeight="1">
      <c r="A331" s="243">
        <v>61</v>
      </c>
      <c r="B331" s="243" t="s">
        <v>10135</v>
      </c>
      <c r="C331" s="870" t="s">
        <v>10136</v>
      </c>
      <c r="D331" s="792"/>
      <c r="E331" s="792"/>
      <c r="F331" s="522"/>
      <c r="G331" s="528"/>
      <c r="H331" s="528"/>
      <c r="I331" s="794"/>
      <c r="J331" s="604"/>
      <c r="K331" s="605"/>
      <c r="L331" s="518"/>
      <c r="M331" s="799"/>
      <c r="N331" s="1687" t="s">
        <v>9558</v>
      </c>
      <c r="O331" s="888"/>
      <c r="P331" s="889"/>
      <c r="Q331" s="523"/>
      <c r="R331" s="524"/>
      <c r="S331" s="524"/>
      <c r="T331" s="524"/>
      <c r="U331" s="777"/>
      <c r="V331" s="529"/>
      <c r="W331" s="517"/>
      <c r="X331" s="523"/>
      <c r="Y331" s="524"/>
      <c r="Z331" s="642"/>
      <c r="AA331" s="247"/>
      <c r="AB331" s="247"/>
      <c r="AC331" s="247"/>
      <c r="AD331" s="391">
        <f>ROUND(ROUND(H296*P$332,0),0)</f>
        <v>217</v>
      </c>
      <c r="AE331" s="253"/>
    </row>
    <row r="332" spans="1:31" ht="17.100000000000001" customHeight="1">
      <c r="A332" s="243">
        <v>61</v>
      </c>
      <c r="B332" s="243" t="s">
        <v>10137</v>
      </c>
      <c r="C332" s="870" t="s">
        <v>10138</v>
      </c>
      <c r="D332" s="792"/>
      <c r="E332" s="792"/>
      <c r="F332" s="522"/>
      <c r="G332" s="528"/>
      <c r="H332" s="528"/>
      <c r="I332" s="794"/>
      <c r="J332" s="604"/>
      <c r="K332" s="605"/>
      <c r="L332" s="518"/>
      <c r="M332" s="799"/>
      <c r="N332" s="1688"/>
      <c r="O332" s="643" t="s">
        <v>163</v>
      </c>
      <c r="P332" s="365">
        <v>0.5</v>
      </c>
      <c r="Q332" s="516"/>
      <c r="R332" s="517"/>
      <c r="S332" s="517"/>
      <c r="T332" s="517"/>
      <c r="U332" s="777"/>
      <c r="V332" s="529"/>
      <c r="W332" s="517"/>
      <c r="X332" s="516"/>
      <c r="Y332" s="517"/>
      <c r="Z332" s="526"/>
      <c r="AA332" s="762" t="s">
        <v>167</v>
      </c>
      <c r="AB332" s="354">
        <v>5</v>
      </c>
      <c r="AC332" s="763" t="s">
        <v>168</v>
      </c>
      <c r="AD332" s="391">
        <f>ROUND(ROUND(H296*P$332,0),0)-AB332</f>
        <v>212</v>
      </c>
      <c r="AE332" s="253"/>
    </row>
    <row r="333" spans="1:31" ht="17.100000000000001" customHeight="1">
      <c r="A333" s="243">
        <v>61</v>
      </c>
      <c r="B333" s="243" t="s">
        <v>10139</v>
      </c>
      <c r="C333" s="870" t="s">
        <v>10140</v>
      </c>
      <c r="D333" s="792"/>
      <c r="E333" s="792"/>
      <c r="F333" s="522"/>
      <c r="G333" s="521"/>
      <c r="H333" s="521"/>
      <c r="I333" s="522"/>
      <c r="J333" s="604"/>
      <c r="K333" s="605"/>
      <c r="L333" s="518"/>
      <c r="M333" s="799"/>
      <c r="N333" s="1688"/>
      <c r="O333" s="517"/>
      <c r="P333" s="518"/>
      <c r="Q333" s="516"/>
      <c r="R333" s="517"/>
      <c r="S333" s="517"/>
      <c r="T333" s="517"/>
      <c r="U333" s="777"/>
      <c r="V333" s="529"/>
      <c r="W333" s="518"/>
      <c r="X333" s="1684" t="s">
        <v>4700</v>
      </c>
      <c r="Y333" s="362" t="s">
        <v>163</v>
      </c>
      <c r="Z333" s="395">
        <v>0.85</v>
      </c>
      <c r="AA333" s="355"/>
      <c r="AB333" s="247"/>
      <c r="AC333" s="247"/>
      <c r="AD333" s="391">
        <f>ROUND(ROUND(H296*P$332,0)*Z333,0)</f>
        <v>184</v>
      </c>
      <c r="AE333" s="253"/>
    </row>
    <row r="334" spans="1:31" ht="17.100000000000001" customHeight="1">
      <c r="A334" s="243">
        <v>61</v>
      </c>
      <c r="B334" s="243" t="s">
        <v>10141</v>
      </c>
      <c r="C334" s="870" t="s">
        <v>10142</v>
      </c>
      <c r="D334" s="792"/>
      <c r="E334" s="792"/>
      <c r="F334" s="522"/>
      <c r="G334" s="521"/>
      <c r="H334" s="521"/>
      <c r="I334" s="521"/>
      <c r="J334" s="604"/>
      <c r="K334" s="605"/>
      <c r="L334" s="518"/>
      <c r="M334" s="799"/>
      <c r="N334" s="1688"/>
      <c r="O334" s="517"/>
      <c r="P334" s="518"/>
      <c r="Q334" s="516"/>
      <c r="R334" s="517"/>
      <c r="S334" s="517"/>
      <c r="T334" s="517"/>
      <c r="U334" s="778"/>
      <c r="V334" s="539"/>
      <c r="W334" s="526"/>
      <c r="X334" s="1651"/>
      <c r="Y334" s="512"/>
      <c r="Z334" s="368"/>
      <c r="AA334" s="762" t="s">
        <v>167</v>
      </c>
      <c r="AB334" s="354">
        <v>5</v>
      </c>
      <c r="AC334" s="763" t="s">
        <v>168</v>
      </c>
      <c r="AD334" s="391">
        <f>ROUND(ROUND(H296*P$332,0)*Z333,0)-AB334</f>
        <v>179</v>
      </c>
      <c r="AE334" s="253"/>
    </row>
    <row r="335" spans="1:31" ht="17.100000000000001" customHeight="1">
      <c r="A335" s="243">
        <v>61</v>
      </c>
      <c r="B335" s="243" t="s">
        <v>10143</v>
      </c>
      <c r="C335" s="870" t="s">
        <v>10144</v>
      </c>
      <c r="D335" s="792"/>
      <c r="E335" s="792"/>
      <c r="F335" s="794"/>
      <c r="G335" s="528"/>
      <c r="H335" s="530"/>
      <c r="I335" s="530"/>
      <c r="J335" s="604"/>
      <c r="K335" s="605"/>
      <c r="L335" s="518"/>
      <c r="M335" s="799"/>
      <c r="N335" s="517"/>
      <c r="O335" s="517"/>
      <c r="P335" s="518"/>
      <c r="Q335" s="516"/>
      <c r="R335" s="517"/>
      <c r="S335" s="517"/>
      <c r="T335" s="517"/>
      <c r="U335" s="1580" t="s">
        <v>4703</v>
      </c>
      <c r="V335" s="362" t="s">
        <v>163</v>
      </c>
      <c r="W335" s="356">
        <v>0.7</v>
      </c>
      <c r="X335" s="523"/>
      <c r="Y335" s="524"/>
      <c r="Z335" s="642"/>
      <c r="AA335" s="247"/>
      <c r="AB335" s="247"/>
      <c r="AC335" s="247"/>
      <c r="AD335" s="391">
        <f>ROUND(ROUND(H296*P$332,0)*W335,0)</f>
        <v>152</v>
      </c>
      <c r="AE335" s="253"/>
    </row>
    <row r="336" spans="1:31" ht="17.100000000000001" customHeight="1">
      <c r="A336" s="243">
        <v>61</v>
      </c>
      <c r="B336" s="243" t="s">
        <v>10145</v>
      </c>
      <c r="C336" s="870" t="s">
        <v>10146</v>
      </c>
      <c r="D336" s="792"/>
      <c r="E336" s="792"/>
      <c r="F336" s="794"/>
      <c r="G336" s="528"/>
      <c r="H336" s="517"/>
      <c r="I336" s="538"/>
      <c r="J336" s="604"/>
      <c r="K336" s="605"/>
      <c r="L336" s="518"/>
      <c r="M336" s="799"/>
      <c r="N336" s="517"/>
      <c r="O336" s="517"/>
      <c r="P336" s="518"/>
      <c r="Q336" s="516"/>
      <c r="R336" s="517"/>
      <c r="S336" s="517"/>
      <c r="T336" s="517"/>
      <c r="U336" s="1620"/>
      <c r="V336" s="643"/>
      <c r="W336" s="365"/>
      <c r="X336" s="319"/>
      <c r="Y336" s="288"/>
      <c r="Z336" s="526"/>
      <c r="AA336" s="762" t="s">
        <v>167</v>
      </c>
      <c r="AB336" s="354">
        <v>5</v>
      </c>
      <c r="AC336" s="763" t="s">
        <v>168</v>
      </c>
      <c r="AD336" s="391">
        <f>ROUND(ROUND(H296*P$332,0)*W335,0)-AB336</f>
        <v>147</v>
      </c>
      <c r="AE336" s="253"/>
    </row>
    <row r="337" spans="1:31" ht="17.100000000000001" customHeight="1">
      <c r="A337" s="243">
        <v>61</v>
      </c>
      <c r="B337" s="243" t="s">
        <v>10147</v>
      </c>
      <c r="C337" s="870" t="s">
        <v>10148</v>
      </c>
      <c r="D337" s="792"/>
      <c r="E337" s="792"/>
      <c r="F337" s="795"/>
      <c r="G337" s="796"/>
      <c r="H337" s="517"/>
      <c r="I337" s="538"/>
      <c r="J337" s="604"/>
      <c r="K337" s="605"/>
      <c r="L337" s="518"/>
      <c r="M337" s="799"/>
      <c r="N337" s="517"/>
      <c r="O337" s="517"/>
      <c r="P337" s="518"/>
      <c r="Q337" s="516"/>
      <c r="R337" s="517"/>
      <c r="S337" s="517"/>
      <c r="T337" s="517"/>
      <c r="U337" s="1620"/>
      <c r="V337" s="779"/>
      <c r="W337" s="780"/>
      <c r="X337" s="1684" t="s">
        <v>4700</v>
      </c>
      <c r="Y337" s="362" t="s">
        <v>163</v>
      </c>
      <c r="Z337" s="395">
        <v>0.85</v>
      </c>
      <c r="AA337" s="355"/>
      <c r="AB337" s="247"/>
      <c r="AC337" s="247"/>
      <c r="AD337" s="391">
        <f>ROUND(ROUND(ROUND(H296*P$332,0)*W335,0)*Z337,0)</f>
        <v>129</v>
      </c>
      <c r="AE337" s="253"/>
    </row>
    <row r="338" spans="1:31" ht="17.100000000000001" customHeight="1">
      <c r="A338" s="243">
        <v>61</v>
      </c>
      <c r="B338" s="243" t="s">
        <v>10149</v>
      </c>
      <c r="C338" s="870" t="s">
        <v>10150</v>
      </c>
      <c r="D338" s="792"/>
      <c r="E338" s="793"/>
      <c r="F338" s="795"/>
      <c r="G338" s="796"/>
      <c r="H338" s="517"/>
      <c r="I338" s="538"/>
      <c r="J338" s="604"/>
      <c r="K338" s="605"/>
      <c r="L338" s="518"/>
      <c r="M338" s="799"/>
      <c r="N338" s="517"/>
      <c r="O338" s="517"/>
      <c r="P338" s="518"/>
      <c r="Q338" s="516"/>
      <c r="R338" s="517"/>
      <c r="S338" s="517"/>
      <c r="T338" s="517"/>
      <c r="U338" s="781"/>
      <c r="V338" s="537"/>
      <c r="W338" s="783"/>
      <c r="X338" s="1651"/>
      <c r="Y338" s="512"/>
      <c r="Z338" s="368"/>
      <c r="AA338" s="762" t="s">
        <v>167</v>
      </c>
      <c r="AB338" s="354">
        <v>5</v>
      </c>
      <c r="AC338" s="763" t="s">
        <v>168</v>
      </c>
      <c r="AD338" s="391">
        <f>ROUND(ROUND(ROUND(H296*P$332,0)*W335,0)*Z337,0)-AB338</f>
        <v>124</v>
      </c>
      <c r="AE338" s="253"/>
    </row>
    <row r="339" spans="1:31" ht="17.100000000000001" customHeight="1">
      <c r="A339" s="243">
        <v>61</v>
      </c>
      <c r="B339" s="243" t="s">
        <v>10151</v>
      </c>
      <c r="C339" s="870" t="s">
        <v>10152</v>
      </c>
      <c r="D339" s="792"/>
      <c r="E339" s="793"/>
      <c r="F339" s="795"/>
      <c r="G339" s="796"/>
      <c r="H339" s="517"/>
      <c r="I339" s="538"/>
      <c r="J339" s="604"/>
      <c r="K339" s="605"/>
      <c r="L339" s="518"/>
      <c r="M339" s="799"/>
      <c r="N339" s="517"/>
      <c r="O339" s="517"/>
      <c r="P339" s="518"/>
      <c r="Q339" s="516"/>
      <c r="R339" s="517"/>
      <c r="S339" s="517"/>
      <c r="T339" s="518"/>
      <c r="U339" s="1580" t="s">
        <v>4708</v>
      </c>
      <c r="V339" s="643" t="s">
        <v>163</v>
      </c>
      <c r="W339" s="365">
        <v>0.85</v>
      </c>
      <c r="X339" s="523"/>
      <c r="Y339" s="524"/>
      <c r="Z339" s="642"/>
      <c r="AA339" s="247"/>
      <c r="AB339" s="247"/>
      <c r="AC339" s="247"/>
      <c r="AD339" s="391">
        <f>ROUND(ROUND(H296*P$332,0)*W339,0)</f>
        <v>184</v>
      </c>
      <c r="AE339" s="253"/>
    </row>
    <row r="340" spans="1:31" ht="17.100000000000001" customHeight="1">
      <c r="A340" s="243">
        <v>61</v>
      </c>
      <c r="B340" s="243" t="s">
        <v>10153</v>
      </c>
      <c r="C340" s="870" t="s">
        <v>10154</v>
      </c>
      <c r="D340" s="792"/>
      <c r="E340" s="793"/>
      <c r="F340" s="795"/>
      <c r="G340" s="796"/>
      <c r="H340" s="517"/>
      <c r="I340" s="538"/>
      <c r="J340" s="604"/>
      <c r="K340" s="605"/>
      <c r="L340" s="518"/>
      <c r="M340" s="799"/>
      <c r="N340" s="517"/>
      <c r="O340" s="517"/>
      <c r="P340" s="518"/>
      <c r="Q340" s="516"/>
      <c r="R340" s="517"/>
      <c r="S340" s="517"/>
      <c r="T340" s="517"/>
      <c r="U340" s="1620"/>
      <c r="V340" s="643"/>
      <c r="W340" s="365"/>
      <c r="X340" s="319"/>
      <c r="Y340" s="288"/>
      <c r="Z340" s="526"/>
      <c r="AA340" s="762" t="s">
        <v>167</v>
      </c>
      <c r="AB340" s="354">
        <v>5</v>
      </c>
      <c r="AC340" s="763" t="s">
        <v>168</v>
      </c>
      <c r="AD340" s="391">
        <f>ROUND(ROUND(H296*P$332,0)*W339,0)-AB340</f>
        <v>179</v>
      </c>
      <c r="AE340" s="253"/>
    </row>
    <row r="341" spans="1:31" ht="17.100000000000001" customHeight="1">
      <c r="A341" s="243">
        <v>61</v>
      </c>
      <c r="B341" s="243" t="s">
        <v>10155</v>
      </c>
      <c r="C341" s="870" t="s">
        <v>10156</v>
      </c>
      <c r="D341" s="792"/>
      <c r="E341" s="793"/>
      <c r="F341" s="794"/>
      <c r="G341" s="528"/>
      <c r="H341" s="528"/>
      <c r="I341" s="794"/>
      <c r="J341" s="604"/>
      <c r="K341" s="605"/>
      <c r="L341" s="518"/>
      <c r="M341" s="799"/>
      <c r="N341" s="517"/>
      <c r="O341" s="517"/>
      <c r="P341" s="518"/>
      <c r="Q341" s="516"/>
      <c r="R341" s="517"/>
      <c r="S341" s="517"/>
      <c r="T341" s="517"/>
      <c r="U341" s="1620"/>
      <c r="V341" s="779"/>
      <c r="W341" s="780"/>
      <c r="X341" s="1684" t="s">
        <v>4700</v>
      </c>
      <c r="Y341" s="362" t="s">
        <v>163</v>
      </c>
      <c r="Z341" s="395">
        <v>0.85</v>
      </c>
      <c r="AA341" s="355"/>
      <c r="AB341" s="247"/>
      <c r="AC341" s="247"/>
      <c r="AD341" s="391">
        <f>ROUND(ROUND(ROUND(H296*P$332,0)*W339,0)*Z341,0)</f>
        <v>156</v>
      </c>
      <c r="AE341" s="253"/>
    </row>
    <row r="342" spans="1:31" ht="17.100000000000001" customHeight="1">
      <c r="A342" s="243">
        <v>61</v>
      </c>
      <c r="B342" s="243" t="s">
        <v>10157</v>
      </c>
      <c r="C342" s="870" t="s">
        <v>10158</v>
      </c>
      <c r="D342" s="792"/>
      <c r="E342" s="793"/>
      <c r="F342" s="794"/>
      <c r="G342" s="528"/>
      <c r="H342" s="528"/>
      <c r="I342" s="794"/>
      <c r="J342" s="604"/>
      <c r="K342" s="605"/>
      <c r="L342" s="518"/>
      <c r="M342" s="799"/>
      <c r="N342" s="517"/>
      <c r="O342" s="517"/>
      <c r="P342" s="518"/>
      <c r="Q342" s="319"/>
      <c r="R342" s="288"/>
      <c r="S342" s="288"/>
      <c r="T342" s="288"/>
      <c r="U342" s="1642"/>
      <c r="V342" s="537"/>
      <c r="W342" s="783"/>
      <c r="X342" s="1651"/>
      <c r="Y342" s="512"/>
      <c r="Z342" s="368"/>
      <c r="AA342" s="762" t="s">
        <v>167</v>
      </c>
      <c r="AB342" s="354">
        <v>5</v>
      </c>
      <c r="AC342" s="763" t="s">
        <v>168</v>
      </c>
      <c r="AD342" s="391">
        <f>ROUND(ROUND(ROUND(H296*P$332,0)*W339,0)*Z341,0)-AB342</f>
        <v>151</v>
      </c>
      <c r="AE342" s="253"/>
    </row>
    <row r="343" spans="1:31" ht="17.100000000000001" customHeight="1">
      <c r="A343" s="243">
        <v>61</v>
      </c>
      <c r="B343" s="243" t="s">
        <v>10159</v>
      </c>
      <c r="C343" s="870" t="s">
        <v>10160</v>
      </c>
      <c r="D343" s="792"/>
      <c r="E343" s="792"/>
      <c r="F343" s="794"/>
      <c r="G343" s="528"/>
      <c r="H343" s="528"/>
      <c r="I343" s="794"/>
      <c r="J343" s="604"/>
      <c r="K343" s="605"/>
      <c r="L343" s="518"/>
      <c r="M343" s="799"/>
      <c r="N343" s="517"/>
      <c r="O343" s="517"/>
      <c r="P343" s="518"/>
      <c r="Q343" s="1536" t="s">
        <v>4713</v>
      </c>
      <c r="R343" s="1580" t="s">
        <v>162</v>
      </c>
      <c r="S343" s="775"/>
      <c r="T343" s="775"/>
      <c r="U343" s="359"/>
      <c r="V343" s="360"/>
      <c r="W343" s="361"/>
      <c r="X343" s="523"/>
      <c r="Y343" s="524"/>
      <c r="Z343" s="642"/>
      <c r="AA343" s="247"/>
      <c r="AB343" s="247"/>
      <c r="AC343" s="247"/>
      <c r="AD343" s="391">
        <f>ROUND(ROUND(H296*P$332,0)*T344,0)</f>
        <v>152</v>
      </c>
      <c r="AE343" s="253"/>
    </row>
    <row r="344" spans="1:31" ht="17.100000000000001" customHeight="1">
      <c r="A344" s="243">
        <v>61</v>
      </c>
      <c r="B344" s="243" t="s">
        <v>10161</v>
      </c>
      <c r="C344" s="870" t="s">
        <v>10162</v>
      </c>
      <c r="D344" s="792"/>
      <c r="E344" s="792"/>
      <c r="F344" s="794"/>
      <c r="G344" s="528"/>
      <c r="H344" s="528"/>
      <c r="I344" s="794"/>
      <c r="J344" s="604"/>
      <c r="K344" s="605"/>
      <c r="L344" s="518"/>
      <c r="M344" s="799"/>
      <c r="N344" s="517"/>
      <c r="O344" s="517"/>
      <c r="P344" s="518"/>
      <c r="Q344" s="1648"/>
      <c r="R344" s="1620"/>
      <c r="S344" s="643" t="s">
        <v>163</v>
      </c>
      <c r="T344" s="365">
        <v>0.7</v>
      </c>
      <c r="U344" s="777"/>
      <c r="V344" s="639"/>
      <c r="W344" s="529"/>
      <c r="X344" s="516"/>
      <c r="Y344" s="517"/>
      <c r="Z344" s="526"/>
      <c r="AA344" s="762" t="s">
        <v>167</v>
      </c>
      <c r="AB344" s="354">
        <v>5</v>
      </c>
      <c r="AC344" s="763" t="s">
        <v>168</v>
      </c>
      <c r="AD344" s="391">
        <f>ROUND(ROUND(H296*P$332,0)*T344,0)-AB344</f>
        <v>147</v>
      </c>
      <c r="AE344" s="253"/>
    </row>
    <row r="345" spans="1:31" ht="17.100000000000001" customHeight="1">
      <c r="A345" s="243">
        <v>61</v>
      </c>
      <c r="B345" s="243" t="s">
        <v>10163</v>
      </c>
      <c r="C345" s="870" t="s">
        <v>10164</v>
      </c>
      <c r="D345" s="792"/>
      <c r="E345" s="792"/>
      <c r="F345" s="794"/>
      <c r="G345" s="528"/>
      <c r="H345" s="528"/>
      <c r="I345" s="794"/>
      <c r="J345" s="604"/>
      <c r="K345" s="605"/>
      <c r="L345" s="518"/>
      <c r="M345" s="799"/>
      <c r="N345" s="517"/>
      <c r="O345" s="517"/>
      <c r="P345" s="518"/>
      <c r="Q345" s="1648"/>
      <c r="R345" s="1620"/>
      <c r="S345" s="530"/>
      <c r="T345" s="530"/>
      <c r="U345" s="777"/>
      <c r="V345" s="639"/>
      <c r="W345" s="529"/>
      <c r="X345" s="1684" t="s">
        <v>4700</v>
      </c>
      <c r="Y345" s="362" t="s">
        <v>163</v>
      </c>
      <c r="Z345" s="395">
        <v>0.85</v>
      </c>
      <c r="AA345" s="355"/>
      <c r="AB345" s="247"/>
      <c r="AC345" s="247"/>
      <c r="AD345" s="391">
        <f>ROUND(ROUND(ROUND(H296*P$332,0)*T344,0)*Z345,0)</f>
        <v>129</v>
      </c>
      <c r="AE345" s="253"/>
    </row>
    <row r="346" spans="1:31" ht="17.100000000000001" customHeight="1">
      <c r="A346" s="243">
        <v>61</v>
      </c>
      <c r="B346" s="243" t="s">
        <v>10165</v>
      </c>
      <c r="C346" s="870" t="s">
        <v>10166</v>
      </c>
      <c r="D346" s="792"/>
      <c r="E346" s="792"/>
      <c r="F346" s="794"/>
      <c r="G346" s="528"/>
      <c r="H346" s="528"/>
      <c r="I346" s="794"/>
      <c r="J346" s="604"/>
      <c r="K346" s="605"/>
      <c r="L346" s="518"/>
      <c r="M346" s="799"/>
      <c r="N346" s="517"/>
      <c r="O346" s="517"/>
      <c r="P346" s="518"/>
      <c r="Q346" s="1648"/>
      <c r="R346" s="1620"/>
      <c r="S346" s="643"/>
      <c r="T346" s="643"/>
      <c r="U346" s="778"/>
      <c r="V346" s="525"/>
      <c r="W346" s="539"/>
      <c r="X346" s="1651"/>
      <c r="Y346" s="512"/>
      <c r="Z346" s="368"/>
      <c r="AA346" s="762" t="s">
        <v>167</v>
      </c>
      <c r="AB346" s="354">
        <v>5</v>
      </c>
      <c r="AC346" s="763" t="s">
        <v>168</v>
      </c>
      <c r="AD346" s="391">
        <f>ROUND(ROUND(ROUND(H296*P$332,0)*T344,0)*Z345,0)-AB346</f>
        <v>124</v>
      </c>
      <c r="AE346" s="253"/>
    </row>
    <row r="347" spans="1:31" ht="17.100000000000001" customHeight="1">
      <c r="A347" s="243">
        <v>61</v>
      </c>
      <c r="B347" s="243" t="s">
        <v>10167</v>
      </c>
      <c r="C347" s="870" t="s">
        <v>10168</v>
      </c>
      <c r="D347" s="792"/>
      <c r="E347" s="792"/>
      <c r="F347" s="794"/>
      <c r="G347" s="528"/>
      <c r="H347" s="528"/>
      <c r="I347" s="794"/>
      <c r="J347" s="604"/>
      <c r="K347" s="605"/>
      <c r="L347" s="518"/>
      <c r="M347" s="799"/>
      <c r="N347" s="517"/>
      <c r="O347" s="517"/>
      <c r="P347" s="518"/>
      <c r="Q347" s="798"/>
      <c r="R347" s="530"/>
      <c r="S347" s="530"/>
      <c r="T347" s="530"/>
      <c r="U347" s="1580" t="s">
        <v>4703</v>
      </c>
      <c r="V347" s="362" t="s">
        <v>163</v>
      </c>
      <c r="W347" s="356">
        <v>0.7</v>
      </c>
      <c r="X347" s="523"/>
      <c r="Y347" s="524"/>
      <c r="Z347" s="642"/>
      <c r="AA347" s="247"/>
      <c r="AB347" s="247"/>
      <c r="AC347" s="247"/>
      <c r="AD347" s="391">
        <f>ROUND(ROUND(ROUND(H296*P$332,0)*T344,0)*W347,0)</f>
        <v>106</v>
      </c>
      <c r="AE347" s="253"/>
    </row>
    <row r="348" spans="1:31" ht="17.100000000000001" customHeight="1">
      <c r="A348" s="243">
        <v>61</v>
      </c>
      <c r="B348" s="243" t="s">
        <v>10169</v>
      </c>
      <c r="C348" s="870" t="s">
        <v>10170</v>
      </c>
      <c r="D348" s="792"/>
      <c r="E348" s="792"/>
      <c r="F348" s="794"/>
      <c r="G348" s="528"/>
      <c r="H348" s="528"/>
      <c r="I348" s="794"/>
      <c r="J348" s="604"/>
      <c r="K348" s="605"/>
      <c r="L348" s="518"/>
      <c r="M348" s="799"/>
      <c r="N348" s="517"/>
      <c r="O348" s="517"/>
      <c r="P348" s="518"/>
      <c r="Q348" s="798"/>
      <c r="R348" s="530"/>
      <c r="S348" s="530"/>
      <c r="T348" s="530"/>
      <c r="U348" s="1620"/>
      <c r="V348" s="643"/>
      <c r="W348" s="365"/>
      <c r="X348" s="319"/>
      <c r="Y348" s="288"/>
      <c r="Z348" s="526"/>
      <c r="AA348" s="762" t="s">
        <v>167</v>
      </c>
      <c r="AB348" s="354">
        <v>5</v>
      </c>
      <c r="AC348" s="763" t="s">
        <v>168</v>
      </c>
      <c r="AD348" s="391">
        <f>ROUND(ROUND(ROUND(H296*P$332,0)*T344,0)*W347,0)-AB348</f>
        <v>101</v>
      </c>
      <c r="AE348" s="253"/>
    </row>
    <row r="349" spans="1:31" ht="17.100000000000001" customHeight="1">
      <c r="A349" s="243">
        <v>61</v>
      </c>
      <c r="B349" s="243" t="s">
        <v>10171</v>
      </c>
      <c r="C349" s="870" t="s">
        <v>10172</v>
      </c>
      <c r="D349" s="792"/>
      <c r="E349" s="792"/>
      <c r="F349" s="794"/>
      <c r="G349" s="528"/>
      <c r="H349" s="528"/>
      <c r="I349" s="794"/>
      <c r="J349" s="604"/>
      <c r="K349" s="605"/>
      <c r="L349" s="518"/>
      <c r="M349" s="799"/>
      <c r="N349" s="517"/>
      <c r="O349" s="517"/>
      <c r="P349" s="518"/>
      <c r="Q349" s="799"/>
      <c r="R349" s="643"/>
      <c r="S349" s="1644"/>
      <c r="T349" s="1652"/>
      <c r="U349" s="1620"/>
      <c r="V349" s="779"/>
      <c r="W349" s="780"/>
      <c r="X349" s="1684" t="s">
        <v>4700</v>
      </c>
      <c r="Y349" s="362" t="s">
        <v>163</v>
      </c>
      <c r="Z349" s="395">
        <v>0.85</v>
      </c>
      <c r="AA349" s="355"/>
      <c r="AB349" s="247"/>
      <c r="AC349" s="247"/>
      <c r="AD349" s="391">
        <f>ROUND(ROUND(ROUND(ROUND(H296*P$332,0)*T344,0)*W347,0)*Z349,0)</f>
        <v>90</v>
      </c>
      <c r="AE349" s="253"/>
    </row>
    <row r="350" spans="1:31" ht="17.100000000000001" customHeight="1">
      <c r="A350" s="243">
        <v>61</v>
      </c>
      <c r="B350" s="243" t="s">
        <v>10173</v>
      </c>
      <c r="C350" s="870" t="s">
        <v>10174</v>
      </c>
      <c r="D350" s="792"/>
      <c r="E350" s="792"/>
      <c r="F350" s="794"/>
      <c r="G350" s="528"/>
      <c r="H350" s="528"/>
      <c r="I350" s="794"/>
      <c r="J350" s="604"/>
      <c r="K350" s="605"/>
      <c r="L350" s="518"/>
      <c r="M350" s="799"/>
      <c r="N350" s="517"/>
      <c r="O350" s="517"/>
      <c r="P350" s="518"/>
      <c r="Q350" s="799"/>
      <c r="R350" s="643"/>
      <c r="S350" s="643"/>
      <c r="T350" s="643"/>
      <c r="U350" s="781"/>
      <c r="V350" s="537"/>
      <c r="W350" s="783"/>
      <c r="X350" s="1651"/>
      <c r="Y350" s="512"/>
      <c r="Z350" s="368"/>
      <c r="AA350" s="762" t="s">
        <v>167</v>
      </c>
      <c r="AB350" s="354">
        <v>5</v>
      </c>
      <c r="AC350" s="763" t="s">
        <v>168</v>
      </c>
      <c r="AD350" s="391">
        <f>ROUND(ROUND(ROUND(ROUND(H296*P$332,0)*T344,0)*W347,0)*Z349,0)-AB350</f>
        <v>85</v>
      </c>
      <c r="AE350" s="253"/>
    </row>
    <row r="351" spans="1:31" ht="17.100000000000001" customHeight="1">
      <c r="A351" s="243">
        <v>61</v>
      </c>
      <c r="B351" s="243" t="s">
        <v>10175</v>
      </c>
      <c r="C351" s="870" t="s">
        <v>10176</v>
      </c>
      <c r="D351" s="792"/>
      <c r="E351" s="792"/>
      <c r="F351" s="794"/>
      <c r="G351" s="528"/>
      <c r="H351" s="528"/>
      <c r="I351" s="794"/>
      <c r="J351" s="604"/>
      <c r="K351" s="605"/>
      <c r="L351" s="518"/>
      <c r="M351" s="799"/>
      <c r="N351" s="517"/>
      <c r="O351" s="517"/>
      <c r="P351" s="518"/>
      <c r="Q351" s="798"/>
      <c r="R351" s="643"/>
      <c r="S351" s="1646"/>
      <c r="T351" s="1649"/>
      <c r="U351" s="1580" t="s">
        <v>4708</v>
      </c>
      <c r="V351" s="643" t="s">
        <v>163</v>
      </c>
      <c r="W351" s="365">
        <v>0.85</v>
      </c>
      <c r="X351" s="523"/>
      <c r="Y351" s="524"/>
      <c r="Z351" s="642"/>
      <c r="AA351" s="247"/>
      <c r="AB351" s="247"/>
      <c r="AC351" s="247"/>
      <c r="AD351" s="391">
        <f>ROUND(ROUND(ROUND(H296*P$332,0)*T344,0)*W351,0)</f>
        <v>129</v>
      </c>
      <c r="AE351" s="253"/>
    </row>
    <row r="352" spans="1:31" ht="17.100000000000001" customHeight="1">
      <c r="A352" s="243">
        <v>61</v>
      </c>
      <c r="B352" s="243" t="s">
        <v>10177</v>
      </c>
      <c r="C352" s="870" t="s">
        <v>10178</v>
      </c>
      <c r="D352" s="792"/>
      <c r="E352" s="792"/>
      <c r="F352" s="794"/>
      <c r="G352" s="528"/>
      <c r="H352" s="528"/>
      <c r="I352" s="794"/>
      <c r="J352" s="604"/>
      <c r="K352" s="605"/>
      <c r="L352" s="518"/>
      <c r="M352" s="799"/>
      <c r="N352" s="517"/>
      <c r="O352" s="517"/>
      <c r="P352" s="518"/>
      <c r="Q352" s="798"/>
      <c r="R352" s="643"/>
      <c r="S352" s="365"/>
      <c r="T352" s="365"/>
      <c r="U352" s="1620"/>
      <c r="V352" s="643"/>
      <c r="W352" s="365"/>
      <c r="X352" s="319"/>
      <c r="Y352" s="288"/>
      <c r="Z352" s="526"/>
      <c r="AA352" s="762" t="s">
        <v>167</v>
      </c>
      <c r="AB352" s="354">
        <v>5</v>
      </c>
      <c r="AC352" s="763" t="s">
        <v>168</v>
      </c>
      <c r="AD352" s="391">
        <f>ROUND(ROUND(ROUND(H296*P$332,0)*T344,0)*W351,0)-AB352</f>
        <v>124</v>
      </c>
      <c r="AE352" s="253"/>
    </row>
    <row r="353" spans="1:31" ht="17.100000000000001" customHeight="1">
      <c r="A353" s="243">
        <v>61</v>
      </c>
      <c r="B353" s="243" t="s">
        <v>10179</v>
      </c>
      <c r="C353" s="870" t="s">
        <v>10180</v>
      </c>
      <c r="D353" s="792"/>
      <c r="E353" s="792"/>
      <c r="F353" s="794"/>
      <c r="G353" s="528"/>
      <c r="H353" s="528"/>
      <c r="I353" s="794"/>
      <c r="J353" s="604"/>
      <c r="K353" s="605"/>
      <c r="L353" s="518"/>
      <c r="M353" s="799"/>
      <c r="N353" s="517"/>
      <c r="O353" s="517"/>
      <c r="P353" s="518"/>
      <c r="Q353" s="799"/>
      <c r="R353" s="643"/>
      <c r="S353" s="365"/>
      <c r="T353" s="365"/>
      <c r="U353" s="1620"/>
      <c r="V353" s="779"/>
      <c r="W353" s="780"/>
      <c r="X353" s="1684" t="s">
        <v>4700</v>
      </c>
      <c r="Y353" s="362" t="s">
        <v>163</v>
      </c>
      <c r="Z353" s="395">
        <v>0.85</v>
      </c>
      <c r="AA353" s="355"/>
      <c r="AB353" s="247"/>
      <c r="AC353" s="247"/>
      <c r="AD353" s="391">
        <f>ROUND(ROUND(ROUND(ROUND(H296*P$332,0)*T344,0)*W351,0)*Z353,0)</f>
        <v>110</v>
      </c>
      <c r="AE353" s="253"/>
    </row>
    <row r="354" spans="1:31" ht="17.100000000000001" customHeight="1">
      <c r="A354" s="243">
        <v>61</v>
      </c>
      <c r="B354" s="243" t="s">
        <v>10181</v>
      </c>
      <c r="C354" s="870" t="s">
        <v>10182</v>
      </c>
      <c r="D354" s="792"/>
      <c r="E354" s="792"/>
      <c r="F354" s="794"/>
      <c r="G354" s="528"/>
      <c r="H354" s="528"/>
      <c r="I354" s="794"/>
      <c r="J354" s="604"/>
      <c r="K354" s="605"/>
      <c r="L354" s="518"/>
      <c r="M354" s="799"/>
      <c r="N354" s="517"/>
      <c r="O354" s="517"/>
      <c r="P354" s="518"/>
      <c r="Q354" s="798"/>
      <c r="R354" s="643"/>
      <c r="S354" s="643"/>
      <c r="T354" s="643"/>
      <c r="U354" s="1642"/>
      <c r="V354" s="537"/>
      <c r="W354" s="783"/>
      <c r="X354" s="1651"/>
      <c r="Y354" s="512"/>
      <c r="Z354" s="368"/>
      <c r="AA354" s="762" t="s">
        <v>167</v>
      </c>
      <c r="AB354" s="354">
        <v>5</v>
      </c>
      <c r="AC354" s="763" t="s">
        <v>168</v>
      </c>
      <c r="AD354" s="391">
        <f>ROUND(ROUND(ROUND(ROUND(H296*P$332,0)*T344,0)*W351,0)*Z353,0)-AB354</f>
        <v>105</v>
      </c>
      <c r="AE354" s="253"/>
    </row>
    <row r="355" spans="1:31" ht="17.100000000000001" customHeight="1">
      <c r="A355" s="243">
        <v>61</v>
      </c>
      <c r="B355" s="243" t="s">
        <v>10183</v>
      </c>
      <c r="C355" s="870" t="s">
        <v>10184</v>
      </c>
      <c r="D355" s="792"/>
      <c r="E355" s="792"/>
      <c r="F355" s="794"/>
      <c r="G355" s="528"/>
      <c r="H355" s="528"/>
      <c r="I355" s="794"/>
      <c r="J355" s="604"/>
      <c r="K355" s="605"/>
      <c r="L355" s="518"/>
      <c r="M355" s="799"/>
      <c r="N355" s="517"/>
      <c r="O355" s="517"/>
      <c r="P355" s="518"/>
      <c r="Q355" s="798"/>
      <c r="R355" s="1580" t="s">
        <v>165</v>
      </c>
      <c r="S355" s="775"/>
      <c r="T355" s="775"/>
      <c r="U355" s="359"/>
      <c r="V355" s="360"/>
      <c r="W355" s="361"/>
      <c r="X355" s="523"/>
      <c r="Y355" s="524"/>
      <c r="Z355" s="642"/>
      <c r="AA355" s="247"/>
      <c r="AB355" s="247"/>
      <c r="AC355" s="247"/>
      <c r="AD355" s="391">
        <f>ROUND(ROUND(H296*P$332,0)*T356,0)</f>
        <v>109</v>
      </c>
      <c r="AE355" s="253"/>
    </row>
    <row r="356" spans="1:31" ht="17.100000000000001" customHeight="1">
      <c r="A356" s="243">
        <v>61</v>
      </c>
      <c r="B356" s="243" t="s">
        <v>10185</v>
      </c>
      <c r="C356" s="870" t="s">
        <v>10186</v>
      </c>
      <c r="D356" s="792"/>
      <c r="E356" s="792"/>
      <c r="F356" s="794"/>
      <c r="G356" s="528"/>
      <c r="H356" s="528"/>
      <c r="I356" s="794"/>
      <c r="J356" s="604"/>
      <c r="K356" s="605"/>
      <c r="L356" s="518"/>
      <c r="M356" s="799"/>
      <c r="N356" s="517"/>
      <c r="O356" s="517"/>
      <c r="P356" s="518"/>
      <c r="Q356" s="797"/>
      <c r="R356" s="1620"/>
      <c r="S356" s="643" t="s">
        <v>163</v>
      </c>
      <c r="T356" s="365">
        <v>0.5</v>
      </c>
      <c r="U356" s="777"/>
      <c r="V356" s="639"/>
      <c r="W356" s="529"/>
      <c r="X356" s="516"/>
      <c r="Y356" s="517"/>
      <c r="Z356" s="526"/>
      <c r="AA356" s="762" t="s">
        <v>167</v>
      </c>
      <c r="AB356" s="354">
        <v>5</v>
      </c>
      <c r="AC356" s="763" t="s">
        <v>168</v>
      </c>
      <c r="AD356" s="391">
        <f>ROUND(ROUND(H296*P$332,0)*T356,0)-AB356</f>
        <v>104</v>
      </c>
      <c r="AE356" s="253"/>
    </row>
    <row r="357" spans="1:31" ht="17.100000000000001" customHeight="1">
      <c r="A357" s="243">
        <v>61</v>
      </c>
      <c r="B357" s="243" t="s">
        <v>10187</v>
      </c>
      <c r="C357" s="870" t="s">
        <v>10188</v>
      </c>
      <c r="D357" s="792"/>
      <c r="E357" s="792"/>
      <c r="F357" s="794"/>
      <c r="G357" s="528"/>
      <c r="H357" s="528"/>
      <c r="I357" s="794"/>
      <c r="J357" s="604"/>
      <c r="K357" s="605"/>
      <c r="L357" s="518"/>
      <c r="M357" s="799"/>
      <c r="N357" s="517"/>
      <c r="O357" s="517"/>
      <c r="P357" s="518"/>
      <c r="Q357" s="797"/>
      <c r="R357" s="1620"/>
      <c r="S357" s="530"/>
      <c r="T357" s="530"/>
      <c r="U357" s="777"/>
      <c r="V357" s="639"/>
      <c r="W357" s="529"/>
      <c r="X357" s="1684" t="s">
        <v>4700</v>
      </c>
      <c r="Y357" s="362" t="s">
        <v>163</v>
      </c>
      <c r="Z357" s="395">
        <v>0.85</v>
      </c>
      <c r="AA357" s="355"/>
      <c r="AB357" s="247"/>
      <c r="AC357" s="247"/>
      <c r="AD357" s="391">
        <f>ROUND(ROUND(ROUND(H296*P$332,0)*T356,0)*Z357,0)</f>
        <v>93</v>
      </c>
      <c r="AE357" s="253"/>
    </row>
    <row r="358" spans="1:31" ht="17.100000000000001" customHeight="1">
      <c r="A358" s="243">
        <v>61</v>
      </c>
      <c r="B358" s="243" t="s">
        <v>10189</v>
      </c>
      <c r="C358" s="870" t="s">
        <v>10190</v>
      </c>
      <c r="D358" s="792"/>
      <c r="E358" s="792"/>
      <c r="F358" s="794"/>
      <c r="G358" s="528"/>
      <c r="H358" s="528"/>
      <c r="I358" s="794"/>
      <c r="J358" s="604"/>
      <c r="K358" s="605"/>
      <c r="L358" s="518"/>
      <c r="M358" s="799"/>
      <c r="N358" s="517"/>
      <c r="O358" s="517"/>
      <c r="P358" s="518"/>
      <c r="Q358" s="797"/>
      <c r="R358" s="1620"/>
      <c r="S358" s="643"/>
      <c r="T358" s="643"/>
      <c r="U358" s="778"/>
      <c r="V358" s="525"/>
      <c r="W358" s="539"/>
      <c r="X358" s="1651"/>
      <c r="Y358" s="512"/>
      <c r="Z358" s="368"/>
      <c r="AA358" s="762" t="s">
        <v>167</v>
      </c>
      <c r="AB358" s="354">
        <v>5</v>
      </c>
      <c r="AC358" s="763" t="s">
        <v>168</v>
      </c>
      <c r="AD358" s="391">
        <f>ROUND(ROUND(ROUND(H296*P$332,0)*T356,0)*Z357,0)-AB358</f>
        <v>88</v>
      </c>
      <c r="AE358" s="253"/>
    </row>
    <row r="359" spans="1:31" ht="17.100000000000001" customHeight="1">
      <c r="A359" s="243">
        <v>61</v>
      </c>
      <c r="B359" s="243" t="s">
        <v>10191</v>
      </c>
      <c r="C359" s="870" t="s">
        <v>10192</v>
      </c>
      <c r="D359" s="792"/>
      <c r="E359" s="792"/>
      <c r="F359" s="794"/>
      <c r="G359" s="528"/>
      <c r="H359" s="528"/>
      <c r="I359" s="794"/>
      <c r="J359" s="604"/>
      <c r="K359" s="605"/>
      <c r="L359" s="518"/>
      <c r="M359" s="799"/>
      <c r="N359" s="517"/>
      <c r="O359" s="517"/>
      <c r="P359" s="518"/>
      <c r="Q359" s="798"/>
      <c r="R359" s="530"/>
      <c r="S359" s="530"/>
      <c r="T359" s="530"/>
      <c r="U359" s="1580" t="s">
        <v>4703</v>
      </c>
      <c r="V359" s="362" t="s">
        <v>163</v>
      </c>
      <c r="W359" s="356">
        <v>0.7</v>
      </c>
      <c r="X359" s="523"/>
      <c r="Y359" s="524"/>
      <c r="Z359" s="642"/>
      <c r="AA359" s="247"/>
      <c r="AB359" s="247"/>
      <c r="AC359" s="247"/>
      <c r="AD359" s="391">
        <f>ROUND(ROUND(ROUND(H296*P$332,0)*T356,0)*W359,0)</f>
        <v>76</v>
      </c>
      <c r="AE359" s="253"/>
    </row>
    <row r="360" spans="1:31" ht="17.100000000000001" customHeight="1">
      <c r="A360" s="243">
        <v>61</v>
      </c>
      <c r="B360" s="243" t="s">
        <v>10193</v>
      </c>
      <c r="C360" s="870" t="s">
        <v>10194</v>
      </c>
      <c r="D360" s="792"/>
      <c r="E360" s="792"/>
      <c r="F360" s="794"/>
      <c r="G360" s="528"/>
      <c r="H360" s="528"/>
      <c r="I360" s="794"/>
      <c r="J360" s="604"/>
      <c r="K360" s="605"/>
      <c r="L360" s="518"/>
      <c r="M360" s="799"/>
      <c r="N360" s="517"/>
      <c r="O360" s="517"/>
      <c r="P360" s="518"/>
      <c r="Q360" s="798"/>
      <c r="R360" s="530"/>
      <c r="S360" s="530"/>
      <c r="T360" s="530"/>
      <c r="U360" s="1620"/>
      <c r="V360" s="643"/>
      <c r="W360" s="365"/>
      <c r="X360" s="319"/>
      <c r="Y360" s="288"/>
      <c r="Z360" s="526"/>
      <c r="AA360" s="762" t="s">
        <v>167</v>
      </c>
      <c r="AB360" s="354">
        <v>5</v>
      </c>
      <c r="AC360" s="763" t="s">
        <v>168</v>
      </c>
      <c r="AD360" s="391">
        <f>ROUND(ROUND(ROUND(H296*P$332,0)*T356,0)*W359,0)-AB360</f>
        <v>71</v>
      </c>
      <c r="AE360" s="253"/>
    </row>
    <row r="361" spans="1:31" ht="17.100000000000001" customHeight="1">
      <c r="A361" s="243">
        <v>61</v>
      </c>
      <c r="B361" s="243" t="s">
        <v>10195</v>
      </c>
      <c r="C361" s="870" t="s">
        <v>10196</v>
      </c>
      <c r="D361" s="792"/>
      <c r="E361" s="792"/>
      <c r="F361" s="794"/>
      <c r="G361" s="528"/>
      <c r="H361" s="528"/>
      <c r="I361" s="794"/>
      <c r="J361" s="604"/>
      <c r="K361" s="605"/>
      <c r="L361" s="518"/>
      <c r="M361" s="799"/>
      <c r="N361" s="517"/>
      <c r="O361" s="517"/>
      <c r="P361" s="518"/>
      <c r="Q361" s="799"/>
      <c r="R361" s="643"/>
      <c r="S361" s="1644"/>
      <c r="T361" s="1652"/>
      <c r="U361" s="1620"/>
      <c r="V361" s="779"/>
      <c r="W361" s="780"/>
      <c r="X361" s="1684" t="s">
        <v>4700</v>
      </c>
      <c r="Y361" s="362" t="s">
        <v>163</v>
      </c>
      <c r="Z361" s="395">
        <v>0.85</v>
      </c>
      <c r="AA361" s="355"/>
      <c r="AB361" s="247"/>
      <c r="AC361" s="247"/>
      <c r="AD361" s="391">
        <f>ROUND(ROUND(ROUND(ROUND(H296*P$332,0)*T356,0)*W359,0)*Z361,0)</f>
        <v>65</v>
      </c>
      <c r="AE361" s="253"/>
    </row>
    <row r="362" spans="1:31" ht="17.100000000000001" customHeight="1">
      <c r="A362" s="243">
        <v>61</v>
      </c>
      <c r="B362" s="243" t="s">
        <v>10197</v>
      </c>
      <c r="C362" s="870" t="s">
        <v>10198</v>
      </c>
      <c r="D362" s="792"/>
      <c r="E362" s="792"/>
      <c r="F362" s="794"/>
      <c r="G362" s="528"/>
      <c r="H362" s="528"/>
      <c r="I362" s="794"/>
      <c r="J362" s="604"/>
      <c r="K362" s="605"/>
      <c r="L362" s="518"/>
      <c r="M362" s="799"/>
      <c r="N362" s="517"/>
      <c r="O362" s="517"/>
      <c r="P362" s="518"/>
      <c r="Q362" s="799"/>
      <c r="R362" s="643"/>
      <c r="S362" s="643"/>
      <c r="T362" s="643"/>
      <c r="U362" s="781"/>
      <c r="V362" s="537"/>
      <c r="W362" s="783"/>
      <c r="X362" s="1651"/>
      <c r="Y362" s="512"/>
      <c r="Z362" s="368"/>
      <c r="AA362" s="762" t="s">
        <v>167</v>
      </c>
      <c r="AB362" s="354">
        <v>5</v>
      </c>
      <c r="AC362" s="763" t="s">
        <v>168</v>
      </c>
      <c r="AD362" s="391">
        <f>ROUND(ROUND(ROUND(ROUND(H296*P$332,0)*T356,0)*W359,0)*Z361,0)-AB362</f>
        <v>60</v>
      </c>
      <c r="AE362" s="253"/>
    </row>
    <row r="363" spans="1:31" ht="17.100000000000001" customHeight="1">
      <c r="A363" s="243">
        <v>61</v>
      </c>
      <c r="B363" s="243" t="s">
        <v>10199</v>
      </c>
      <c r="C363" s="870" t="s">
        <v>10200</v>
      </c>
      <c r="D363" s="792"/>
      <c r="E363" s="792"/>
      <c r="F363" s="794"/>
      <c r="G363" s="528"/>
      <c r="H363" s="528"/>
      <c r="I363" s="794"/>
      <c r="J363" s="604"/>
      <c r="K363" s="605"/>
      <c r="L363" s="518"/>
      <c r="M363" s="799"/>
      <c r="N363" s="517"/>
      <c r="O363" s="517"/>
      <c r="P363" s="518"/>
      <c r="Q363" s="798"/>
      <c r="R363" s="643"/>
      <c r="S363" s="1646"/>
      <c r="T363" s="1649"/>
      <c r="U363" s="1580" t="s">
        <v>4708</v>
      </c>
      <c r="V363" s="643" t="s">
        <v>163</v>
      </c>
      <c r="W363" s="365">
        <v>0.85</v>
      </c>
      <c r="X363" s="523"/>
      <c r="Y363" s="524"/>
      <c r="Z363" s="642"/>
      <c r="AA363" s="247"/>
      <c r="AB363" s="247"/>
      <c r="AC363" s="247"/>
      <c r="AD363" s="391">
        <f>ROUND(ROUND(ROUND(H296*P$332,0)*T356,0)*W363,0)</f>
        <v>93</v>
      </c>
      <c r="AE363" s="253"/>
    </row>
    <row r="364" spans="1:31" ht="17.100000000000001" customHeight="1">
      <c r="A364" s="243">
        <v>61</v>
      </c>
      <c r="B364" s="243" t="s">
        <v>10201</v>
      </c>
      <c r="C364" s="870" t="s">
        <v>10202</v>
      </c>
      <c r="D364" s="792"/>
      <c r="E364" s="792"/>
      <c r="F364" s="794"/>
      <c r="G364" s="528"/>
      <c r="H364" s="528"/>
      <c r="I364" s="794"/>
      <c r="J364" s="604"/>
      <c r="K364" s="605"/>
      <c r="L364" s="518"/>
      <c r="M364" s="799"/>
      <c r="N364" s="517"/>
      <c r="O364" s="517"/>
      <c r="P364" s="518"/>
      <c r="Q364" s="798"/>
      <c r="R364" s="643"/>
      <c r="S364" s="365"/>
      <c r="T364" s="365"/>
      <c r="U364" s="1620"/>
      <c r="V364" s="643"/>
      <c r="W364" s="365"/>
      <c r="X364" s="319"/>
      <c r="Y364" s="288"/>
      <c r="Z364" s="526"/>
      <c r="AA364" s="762" t="s">
        <v>167</v>
      </c>
      <c r="AB364" s="354">
        <v>5</v>
      </c>
      <c r="AC364" s="763" t="s">
        <v>168</v>
      </c>
      <c r="AD364" s="391">
        <f>ROUND(ROUND(ROUND(H296*P$332,0)*T356,0)*W363,0)-AB364</f>
        <v>88</v>
      </c>
      <c r="AE364" s="253"/>
    </row>
    <row r="365" spans="1:31" ht="17.100000000000001" customHeight="1">
      <c r="A365" s="243">
        <v>61</v>
      </c>
      <c r="B365" s="243" t="s">
        <v>10203</v>
      </c>
      <c r="C365" s="870" t="s">
        <v>10204</v>
      </c>
      <c r="D365" s="792"/>
      <c r="E365" s="792"/>
      <c r="F365" s="794"/>
      <c r="G365" s="528"/>
      <c r="H365" s="528"/>
      <c r="I365" s="794"/>
      <c r="J365" s="604"/>
      <c r="K365" s="605"/>
      <c r="L365" s="518"/>
      <c r="M365" s="799"/>
      <c r="N365" s="517"/>
      <c r="O365" s="517"/>
      <c r="P365" s="518"/>
      <c r="Q365" s="799"/>
      <c r="R365" s="643"/>
      <c r="S365" s="365"/>
      <c r="T365" s="365"/>
      <c r="U365" s="1620"/>
      <c r="V365" s="779"/>
      <c r="W365" s="780"/>
      <c r="X365" s="1684" t="s">
        <v>4700</v>
      </c>
      <c r="Y365" s="362" t="s">
        <v>163</v>
      </c>
      <c r="Z365" s="395">
        <v>0.85</v>
      </c>
      <c r="AA365" s="355"/>
      <c r="AB365" s="247"/>
      <c r="AC365" s="247"/>
      <c r="AD365" s="391">
        <f>ROUND(ROUND(ROUND(ROUND(H296*P$332,0)*T356,0)*W363,0)*Z365,0)</f>
        <v>79</v>
      </c>
      <c r="AE365" s="253"/>
    </row>
    <row r="366" spans="1:31" ht="17.100000000000001" customHeight="1">
      <c r="A366" s="243">
        <v>61</v>
      </c>
      <c r="B366" s="243" t="s">
        <v>10205</v>
      </c>
      <c r="C366" s="870" t="s">
        <v>10206</v>
      </c>
      <c r="D366" s="792"/>
      <c r="E366" s="792"/>
      <c r="F366" s="794"/>
      <c r="G366" s="528"/>
      <c r="H366" s="528"/>
      <c r="I366" s="794"/>
      <c r="J366" s="604"/>
      <c r="K366" s="605"/>
      <c r="L366" s="518"/>
      <c r="M366" s="799"/>
      <c r="N366" s="517"/>
      <c r="O366" s="517"/>
      <c r="P366" s="518"/>
      <c r="Q366" s="506"/>
      <c r="R366" s="643"/>
      <c r="S366" s="643"/>
      <c r="T366" s="643"/>
      <c r="U366" s="1642"/>
      <c r="V366" s="537"/>
      <c r="W366" s="783"/>
      <c r="X366" s="1651"/>
      <c r="Y366" s="512"/>
      <c r="Z366" s="368"/>
      <c r="AA366" s="762" t="s">
        <v>167</v>
      </c>
      <c r="AB366" s="354">
        <v>5</v>
      </c>
      <c r="AC366" s="763" t="s">
        <v>168</v>
      </c>
      <c r="AD366" s="391">
        <f>ROUND(ROUND(ROUND(ROUND(H296*P$332,0)*T356,0)*W363,0)*Z365,0)-AB366</f>
        <v>74</v>
      </c>
      <c r="AE366" s="253"/>
    </row>
    <row r="367" spans="1:31" ht="17.100000000000001" customHeight="1">
      <c r="A367" s="243">
        <v>61</v>
      </c>
      <c r="B367" s="243" t="s">
        <v>10207</v>
      </c>
      <c r="C367" s="870" t="s">
        <v>10208</v>
      </c>
      <c r="D367" s="792"/>
      <c r="E367" s="792"/>
      <c r="F367" s="794"/>
      <c r="G367" s="528"/>
      <c r="H367" s="528"/>
      <c r="I367" s="794"/>
      <c r="J367" s="1622" t="s">
        <v>5845</v>
      </c>
      <c r="K367" s="800"/>
      <c r="L367" s="877"/>
      <c r="M367" s="1606" t="s">
        <v>9631</v>
      </c>
      <c r="N367" s="1687" t="s">
        <v>9632</v>
      </c>
      <c r="O367" s="524"/>
      <c r="P367" s="524"/>
      <c r="Q367" s="523"/>
      <c r="R367" s="524"/>
      <c r="S367" s="524"/>
      <c r="T367" s="524"/>
      <c r="U367" s="777"/>
      <c r="V367" s="529"/>
      <c r="W367" s="517"/>
      <c r="X367" s="523"/>
      <c r="Y367" s="524"/>
      <c r="Z367" s="642"/>
      <c r="AA367" s="247"/>
      <c r="AB367" s="247"/>
      <c r="AC367" s="247"/>
      <c r="AD367" s="391">
        <f>ROUND(ROUND(H296+K368,0)*P$368,0)</f>
        <v>307</v>
      </c>
      <c r="AE367" s="253"/>
    </row>
    <row r="368" spans="1:31" ht="17.100000000000001" customHeight="1">
      <c r="A368" s="243">
        <v>61</v>
      </c>
      <c r="B368" s="243" t="s">
        <v>10209</v>
      </c>
      <c r="C368" s="870" t="s">
        <v>10210</v>
      </c>
      <c r="D368" s="793"/>
      <c r="E368" s="793"/>
      <c r="F368" s="522"/>
      <c r="G368" s="521"/>
      <c r="H368" s="521"/>
      <c r="I368" s="522"/>
      <c r="J368" s="1624"/>
      <c r="K368" s="643">
        <v>6</v>
      </c>
      <c r="L368" s="880" t="s">
        <v>16</v>
      </c>
      <c r="M368" s="1693"/>
      <c r="N368" s="1688"/>
      <c r="O368" s="643" t="s">
        <v>163</v>
      </c>
      <c r="P368" s="365">
        <v>0.7</v>
      </c>
      <c r="Q368" s="516"/>
      <c r="R368" s="517"/>
      <c r="S368" s="517"/>
      <c r="T368" s="517"/>
      <c r="U368" s="777"/>
      <c r="V368" s="529"/>
      <c r="W368" s="517"/>
      <c r="X368" s="516"/>
      <c r="Y368" s="517"/>
      <c r="Z368" s="526"/>
      <c r="AA368" s="762" t="s">
        <v>167</v>
      </c>
      <c r="AB368" s="354">
        <v>5</v>
      </c>
      <c r="AC368" s="763" t="s">
        <v>168</v>
      </c>
      <c r="AD368" s="391">
        <f>ROUND(ROUND(H296+K368,0)*P$368,0)-AB368</f>
        <v>302</v>
      </c>
      <c r="AE368" s="253"/>
    </row>
    <row r="369" spans="1:31" ht="17.100000000000001" customHeight="1">
      <c r="A369" s="243">
        <v>61</v>
      </c>
      <c r="B369" s="243" t="s">
        <v>10211</v>
      </c>
      <c r="C369" s="870" t="s">
        <v>10212</v>
      </c>
      <c r="D369" s="793"/>
      <c r="E369" s="793"/>
      <c r="F369" s="522"/>
      <c r="G369" s="521"/>
      <c r="H369" s="521"/>
      <c r="I369" s="522"/>
      <c r="J369" s="1624"/>
      <c r="K369" s="605"/>
      <c r="L369" s="518"/>
      <c r="M369" s="1693"/>
      <c r="N369" s="1688"/>
      <c r="O369" s="517"/>
      <c r="P369" s="518"/>
      <c r="Q369" s="516"/>
      <c r="R369" s="517"/>
      <c r="S369" s="517"/>
      <c r="T369" s="517"/>
      <c r="U369" s="777"/>
      <c r="V369" s="529"/>
      <c r="W369" s="518"/>
      <c r="X369" s="1684" t="s">
        <v>4700</v>
      </c>
      <c r="Y369" s="362" t="s">
        <v>163</v>
      </c>
      <c r="Z369" s="395">
        <v>0.85</v>
      </c>
      <c r="AA369" s="355"/>
      <c r="AB369" s="247"/>
      <c r="AC369" s="247"/>
      <c r="AD369" s="391">
        <f>ROUND(ROUND(ROUND(H296+K368,0)*P$368,0)*Z369,0)</f>
        <v>261</v>
      </c>
      <c r="AE369" s="253"/>
    </row>
    <row r="370" spans="1:31" ht="17.100000000000001" customHeight="1">
      <c r="A370" s="243">
        <v>61</v>
      </c>
      <c r="B370" s="243" t="s">
        <v>10213</v>
      </c>
      <c r="C370" s="870" t="s">
        <v>10214</v>
      </c>
      <c r="D370" s="793"/>
      <c r="E370" s="793"/>
      <c r="F370" s="794"/>
      <c r="G370" s="528"/>
      <c r="H370" s="528"/>
      <c r="I370" s="794"/>
      <c r="J370" s="1624"/>
      <c r="K370" s="605"/>
      <c r="L370" s="518"/>
      <c r="M370" s="1693"/>
      <c r="N370" s="1688"/>
      <c r="O370" s="517"/>
      <c r="P370" s="518"/>
      <c r="Q370" s="516"/>
      <c r="R370" s="517"/>
      <c r="S370" s="517"/>
      <c r="T370" s="517"/>
      <c r="U370" s="778"/>
      <c r="V370" s="539"/>
      <c r="W370" s="526"/>
      <c r="X370" s="1651"/>
      <c r="Y370" s="512"/>
      <c r="Z370" s="368"/>
      <c r="AA370" s="762" t="s">
        <v>167</v>
      </c>
      <c r="AB370" s="354">
        <v>5</v>
      </c>
      <c r="AC370" s="763" t="s">
        <v>168</v>
      </c>
      <c r="AD370" s="391">
        <f>ROUND(ROUND(ROUND(H296+K368,0)*P$368,0)*Z369,0)-AB370</f>
        <v>256</v>
      </c>
      <c r="AE370" s="253"/>
    </row>
    <row r="371" spans="1:31" ht="17.100000000000001" customHeight="1">
      <c r="A371" s="243">
        <v>61</v>
      </c>
      <c r="B371" s="243" t="s">
        <v>10215</v>
      </c>
      <c r="C371" s="870" t="s">
        <v>10216</v>
      </c>
      <c r="D371" s="793"/>
      <c r="E371" s="793"/>
      <c r="F371" s="794"/>
      <c r="G371" s="528"/>
      <c r="H371" s="528"/>
      <c r="I371" s="794"/>
      <c r="J371" s="604"/>
      <c r="K371" s="605"/>
      <c r="L371" s="518"/>
      <c r="M371" s="1693"/>
      <c r="N371" s="517"/>
      <c r="O371" s="517"/>
      <c r="P371" s="518"/>
      <c r="Q371" s="516"/>
      <c r="R371" s="517"/>
      <c r="S371" s="517"/>
      <c r="T371" s="517"/>
      <c r="U371" s="1580" t="s">
        <v>4703</v>
      </c>
      <c r="V371" s="362" t="s">
        <v>163</v>
      </c>
      <c r="W371" s="356">
        <v>0.7</v>
      </c>
      <c r="X371" s="523"/>
      <c r="Y371" s="524"/>
      <c r="Z371" s="642"/>
      <c r="AA371" s="247"/>
      <c r="AB371" s="247"/>
      <c r="AC371" s="247"/>
      <c r="AD371" s="391">
        <f>ROUND(ROUND(ROUND(H296+K368,0)*P$368,0)*W371,0)</f>
        <v>215</v>
      </c>
      <c r="AE371" s="253"/>
    </row>
    <row r="372" spans="1:31" ht="17.100000000000001" customHeight="1">
      <c r="A372" s="243">
        <v>61</v>
      </c>
      <c r="B372" s="243" t="s">
        <v>10217</v>
      </c>
      <c r="C372" s="870" t="s">
        <v>10218</v>
      </c>
      <c r="D372" s="793"/>
      <c r="E372" s="793"/>
      <c r="F372" s="794"/>
      <c r="G372" s="528"/>
      <c r="H372" s="517"/>
      <c r="I372" s="538"/>
      <c r="J372" s="604"/>
      <c r="K372" s="605"/>
      <c r="L372" s="518"/>
      <c r="M372" s="1693"/>
      <c r="N372" s="517"/>
      <c r="O372" s="517"/>
      <c r="P372" s="518"/>
      <c r="Q372" s="516"/>
      <c r="R372" s="517"/>
      <c r="S372" s="517"/>
      <c r="T372" s="517"/>
      <c r="U372" s="1620"/>
      <c r="V372" s="643"/>
      <c r="W372" s="365"/>
      <c r="X372" s="319"/>
      <c r="Y372" s="288"/>
      <c r="Z372" s="526"/>
      <c r="AA372" s="762" t="s">
        <v>167</v>
      </c>
      <c r="AB372" s="354">
        <v>5</v>
      </c>
      <c r="AC372" s="763" t="s">
        <v>168</v>
      </c>
      <c r="AD372" s="391">
        <f>ROUND(ROUND(ROUND(H296+K368,0)*P$368,0)*W371,0)-AB372</f>
        <v>210</v>
      </c>
      <c r="AE372" s="253"/>
    </row>
    <row r="373" spans="1:31" ht="17.100000000000001" customHeight="1">
      <c r="A373" s="243">
        <v>61</v>
      </c>
      <c r="B373" s="243" t="s">
        <v>10219</v>
      </c>
      <c r="C373" s="870" t="s">
        <v>10220</v>
      </c>
      <c r="D373" s="792"/>
      <c r="E373" s="793"/>
      <c r="F373" s="795"/>
      <c r="G373" s="796"/>
      <c r="H373" s="517"/>
      <c r="I373" s="538"/>
      <c r="J373" s="604"/>
      <c r="K373" s="605"/>
      <c r="L373" s="518"/>
      <c r="M373" s="1693"/>
      <c r="N373" s="517"/>
      <c r="O373" s="517"/>
      <c r="P373" s="518"/>
      <c r="Q373" s="516"/>
      <c r="R373" s="517"/>
      <c r="S373" s="517"/>
      <c r="T373" s="517"/>
      <c r="U373" s="1620"/>
      <c r="V373" s="779"/>
      <c r="W373" s="780"/>
      <c r="X373" s="1684" t="s">
        <v>4700</v>
      </c>
      <c r="Y373" s="362" t="s">
        <v>163</v>
      </c>
      <c r="Z373" s="395">
        <v>0.85</v>
      </c>
      <c r="AA373" s="355"/>
      <c r="AB373" s="247"/>
      <c r="AC373" s="247"/>
      <c r="AD373" s="391">
        <f>ROUND(ROUND(ROUND(ROUND(H296+K368,0)*P$368,0)*W371,0)*Z373,0)</f>
        <v>183</v>
      </c>
      <c r="AE373" s="253"/>
    </row>
    <row r="374" spans="1:31" ht="17.100000000000001" customHeight="1">
      <c r="A374" s="243">
        <v>61</v>
      </c>
      <c r="B374" s="243" t="s">
        <v>10221</v>
      </c>
      <c r="C374" s="870" t="s">
        <v>10222</v>
      </c>
      <c r="D374" s="792"/>
      <c r="E374" s="793"/>
      <c r="F374" s="795"/>
      <c r="G374" s="796"/>
      <c r="H374" s="517"/>
      <c r="I374" s="538"/>
      <c r="J374" s="604"/>
      <c r="K374" s="605"/>
      <c r="L374" s="518"/>
      <c r="M374" s="1693"/>
      <c r="N374" s="517"/>
      <c r="O374" s="517"/>
      <c r="P374" s="518"/>
      <c r="Q374" s="516"/>
      <c r="R374" s="517"/>
      <c r="S374" s="517"/>
      <c r="T374" s="517"/>
      <c r="U374" s="781"/>
      <c r="V374" s="537"/>
      <c r="W374" s="783"/>
      <c r="X374" s="1651"/>
      <c r="Y374" s="512"/>
      <c r="Z374" s="368"/>
      <c r="AA374" s="762" t="s">
        <v>167</v>
      </c>
      <c r="AB374" s="354">
        <v>5</v>
      </c>
      <c r="AC374" s="763" t="s">
        <v>168</v>
      </c>
      <c r="AD374" s="391">
        <f>ROUND(ROUND(ROUND(ROUND(H296+K368,0)*P$368,0)*W371,0)*Z373,0)-AB374</f>
        <v>178</v>
      </c>
      <c r="AE374" s="253"/>
    </row>
    <row r="375" spans="1:31" ht="17.100000000000001" customHeight="1">
      <c r="A375" s="243">
        <v>61</v>
      </c>
      <c r="B375" s="243" t="s">
        <v>10223</v>
      </c>
      <c r="C375" s="870" t="s">
        <v>10224</v>
      </c>
      <c r="D375" s="792"/>
      <c r="E375" s="793"/>
      <c r="F375" s="795"/>
      <c r="G375" s="796"/>
      <c r="H375" s="517"/>
      <c r="I375" s="538"/>
      <c r="J375" s="604"/>
      <c r="K375" s="605"/>
      <c r="L375" s="518"/>
      <c r="M375" s="1693"/>
      <c r="N375" s="517"/>
      <c r="O375" s="517"/>
      <c r="P375" s="518"/>
      <c r="Q375" s="516"/>
      <c r="R375" s="517"/>
      <c r="S375" s="517"/>
      <c r="T375" s="518"/>
      <c r="U375" s="1580" t="s">
        <v>4708</v>
      </c>
      <c r="V375" s="643" t="s">
        <v>163</v>
      </c>
      <c r="W375" s="365">
        <v>0.85</v>
      </c>
      <c r="X375" s="523"/>
      <c r="Y375" s="524"/>
      <c r="Z375" s="642"/>
      <c r="AA375" s="247"/>
      <c r="AB375" s="247"/>
      <c r="AC375" s="247"/>
      <c r="AD375" s="391">
        <f>ROUND(ROUND(ROUND(H296+K368,0)*P$368,0)*W375,0)</f>
        <v>261</v>
      </c>
      <c r="AE375" s="253"/>
    </row>
    <row r="376" spans="1:31" ht="17.100000000000001" customHeight="1">
      <c r="A376" s="243">
        <v>61</v>
      </c>
      <c r="B376" s="243" t="s">
        <v>10225</v>
      </c>
      <c r="C376" s="870" t="s">
        <v>10226</v>
      </c>
      <c r="D376" s="792"/>
      <c r="E376" s="793"/>
      <c r="F376" s="795"/>
      <c r="G376" s="796"/>
      <c r="H376" s="517"/>
      <c r="I376" s="538"/>
      <c r="J376" s="604"/>
      <c r="K376" s="605"/>
      <c r="L376" s="518"/>
      <c r="M376" s="799"/>
      <c r="N376" s="517"/>
      <c r="O376" s="517"/>
      <c r="P376" s="518"/>
      <c r="Q376" s="516"/>
      <c r="R376" s="517"/>
      <c r="S376" s="517"/>
      <c r="T376" s="517"/>
      <c r="U376" s="1620"/>
      <c r="V376" s="643"/>
      <c r="W376" s="365"/>
      <c r="X376" s="319"/>
      <c r="Y376" s="288"/>
      <c r="Z376" s="526"/>
      <c r="AA376" s="762" t="s">
        <v>167</v>
      </c>
      <c r="AB376" s="354">
        <v>5</v>
      </c>
      <c r="AC376" s="763" t="s">
        <v>168</v>
      </c>
      <c r="AD376" s="391">
        <f>ROUND(ROUND(ROUND(H296+K368,0)*P$368,0)*W375,0)-AB376</f>
        <v>256</v>
      </c>
      <c r="AE376" s="253"/>
    </row>
    <row r="377" spans="1:31" ht="17.100000000000001" customHeight="1">
      <c r="A377" s="243">
        <v>61</v>
      </c>
      <c r="B377" s="243" t="s">
        <v>10227</v>
      </c>
      <c r="C377" s="870" t="s">
        <v>10228</v>
      </c>
      <c r="D377" s="792"/>
      <c r="E377" s="793"/>
      <c r="F377" s="794"/>
      <c r="G377" s="528"/>
      <c r="H377" s="528"/>
      <c r="I377" s="794"/>
      <c r="J377" s="604"/>
      <c r="K377" s="605"/>
      <c r="L377" s="518"/>
      <c r="M377" s="799"/>
      <c r="N377" s="517"/>
      <c r="O377" s="517"/>
      <c r="P377" s="518"/>
      <c r="Q377" s="516"/>
      <c r="R377" s="517"/>
      <c r="S377" s="517"/>
      <c r="T377" s="517"/>
      <c r="U377" s="1620"/>
      <c r="V377" s="779"/>
      <c r="W377" s="780"/>
      <c r="X377" s="1684" t="s">
        <v>4700</v>
      </c>
      <c r="Y377" s="362" t="s">
        <v>163</v>
      </c>
      <c r="Z377" s="395">
        <v>0.85</v>
      </c>
      <c r="AA377" s="355"/>
      <c r="AB377" s="247"/>
      <c r="AC377" s="247"/>
      <c r="AD377" s="391">
        <f>ROUND(ROUND(ROUND(ROUND(H296+K368,0)*P$368,0)*W375,0)*Z377,0)</f>
        <v>222</v>
      </c>
      <c r="AE377" s="253"/>
    </row>
    <row r="378" spans="1:31" ht="17.100000000000001" customHeight="1">
      <c r="A378" s="243">
        <v>61</v>
      </c>
      <c r="B378" s="243" t="s">
        <v>10229</v>
      </c>
      <c r="C378" s="870" t="s">
        <v>10230</v>
      </c>
      <c r="D378" s="792"/>
      <c r="E378" s="793"/>
      <c r="F378" s="794"/>
      <c r="G378" s="528"/>
      <c r="H378" s="528"/>
      <c r="I378" s="794"/>
      <c r="J378" s="604"/>
      <c r="K378" s="605"/>
      <c r="L378" s="518"/>
      <c r="M378" s="799"/>
      <c r="N378" s="517"/>
      <c r="O378" s="517"/>
      <c r="P378" s="518"/>
      <c r="Q378" s="319"/>
      <c r="R378" s="288"/>
      <c r="S378" s="288"/>
      <c r="T378" s="288"/>
      <c r="U378" s="1642"/>
      <c r="V378" s="537"/>
      <c r="W378" s="783"/>
      <c r="X378" s="1651"/>
      <c r="Y378" s="512"/>
      <c r="Z378" s="368"/>
      <c r="AA378" s="762" t="s">
        <v>167</v>
      </c>
      <c r="AB378" s="354">
        <v>5</v>
      </c>
      <c r="AC378" s="763" t="s">
        <v>168</v>
      </c>
      <c r="AD378" s="391">
        <f>ROUND(ROUND(ROUND(ROUND(H296+K368,0)*P$368,0)*W375,0)*Z377,0)-AB378</f>
        <v>217</v>
      </c>
      <c r="AE378" s="253"/>
    </row>
    <row r="379" spans="1:31" ht="17.100000000000001" customHeight="1">
      <c r="A379" s="243">
        <v>61</v>
      </c>
      <c r="B379" s="243" t="s">
        <v>10231</v>
      </c>
      <c r="C379" s="870" t="s">
        <v>10232</v>
      </c>
      <c r="D379" s="792"/>
      <c r="E379" s="792"/>
      <c r="F379" s="794"/>
      <c r="G379" s="528"/>
      <c r="H379" s="528"/>
      <c r="I379" s="794"/>
      <c r="J379" s="604"/>
      <c r="K379" s="605"/>
      <c r="L379" s="518"/>
      <c r="M379" s="799"/>
      <c r="N379" s="517"/>
      <c r="O379" s="517"/>
      <c r="P379" s="518"/>
      <c r="Q379" s="1536" t="s">
        <v>4713</v>
      </c>
      <c r="R379" s="1580" t="s">
        <v>162</v>
      </c>
      <c r="S379" s="775"/>
      <c r="T379" s="775"/>
      <c r="U379" s="359"/>
      <c r="V379" s="360"/>
      <c r="W379" s="361"/>
      <c r="X379" s="523"/>
      <c r="Y379" s="524"/>
      <c r="Z379" s="642"/>
      <c r="AA379" s="247"/>
      <c r="AB379" s="247"/>
      <c r="AC379" s="247"/>
      <c r="AD379" s="391">
        <f>ROUND(ROUND(ROUND(H296+K368,0)*P$368,0)*T380,0)</f>
        <v>215</v>
      </c>
      <c r="AE379" s="253"/>
    </row>
    <row r="380" spans="1:31" ht="17.100000000000001" customHeight="1">
      <c r="A380" s="243">
        <v>61</v>
      </c>
      <c r="B380" s="243" t="s">
        <v>10233</v>
      </c>
      <c r="C380" s="870" t="s">
        <v>10234</v>
      </c>
      <c r="D380" s="792"/>
      <c r="E380" s="792"/>
      <c r="F380" s="794"/>
      <c r="G380" s="528"/>
      <c r="H380" s="528"/>
      <c r="I380" s="794"/>
      <c r="J380" s="604"/>
      <c r="K380" s="605"/>
      <c r="L380" s="518"/>
      <c r="M380" s="799"/>
      <c r="N380" s="517"/>
      <c r="O380" s="517"/>
      <c r="P380" s="518"/>
      <c r="Q380" s="1648"/>
      <c r="R380" s="1620"/>
      <c r="S380" s="643" t="s">
        <v>163</v>
      </c>
      <c r="T380" s="365">
        <v>0.7</v>
      </c>
      <c r="U380" s="777"/>
      <c r="V380" s="639"/>
      <c r="W380" s="529"/>
      <c r="X380" s="516"/>
      <c r="Y380" s="517"/>
      <c r="Z380" s="526"/>
      <c r="AA380" s="762" t="s">
        <v>167</v>
      </c>
      <c r="AB380" s="354">
        <v>5</v>
      </c>
      <c r="AC380" s="763" t="s">
        <v>168</v>
      </c>
      <c r="AD380" s="391">
        <f>ROUND(ROUND(ROUND(H296+K368,0)*P$368,0)*T380,0)-AB380</f>
        <v>210</v>
      </c>
      <c r="AE380" s="253"/>
    </row>
    <row r="381" spans="1:31" ht="17.100000000000001" customHeight="1">
      <c r="A381" s="243">
        <v>61</v>
      </c>
      <c r="B381" s="243" t="s">
        <v>10235</v>
      </c>
      <c r="C381" s="870" t="s">
        <v>10236</v>
      </c>
      <c r="D381" s="792"/>
      <c r="E381" s="792"/>
      <c r="F381" s="794"/>
      <c r="G381" s="528"/>
      <c r="H381" s="528"/>
      <c r="I381" s="794"/>
      <c r="J381" s="604"/>
      <c r="K381" s="605"/>
      <c r="L381" s="518"/>
      <c r="M381" s="799"/>
      <c r="N381" s="517"/>
      <c r="O381" s="517"/>
      <c r="P381" s="518"/>
      <c r="Q381" s="1648"/>
      <c r="R381" s="1620"/>
      <c r="S381" s="530"/>
      <c r="T381" s="530"/>
      <c r="U381" s="777"/>
      <c r="V381" s="639"/>
      <c r="W381" s="529"/>
      <c r="X381" s="1684" t="s">
        <v>4700</v>
      </c>
      <c r="Y381" s="362" t="s">
        <v>163</v>
      </c>
      <c r="Z381" s="395">
        <v>0.85</v>
      </c>
      <c r="AA381" s="355"/>
      <c r="AB381" s="247"/>
      <c r="AC381" s="247"/>
      <c r="AD381" s="391">
        <f>ROUND(ROUND(ROUND(ROUND(H296+K368,0)*P$368,0)*T380,0)*Z381,0)</f>
        <v>183</v>
      </c>
      <c r="AE381" s="253"/>
    </row>
    <row r="382" spans="1:31" ht="17.100000000000001" customHeight="1">
      <c r="A382" s="243">
        <v>61</v>
      </c>
      <c r="B382" s="243" t="s">
        <v>10237</v>
      </c>
      <c r="C382" s="870" t="s">
        <v>10238</v>
      </c>
      <c r="D382" s="792"/>
      <c r="E382" s="792"/>
      <c r="F382" s="794"/>
      <c r="G382" s="528"/>
      <c r="H382" s="528"/>
      <c r="I382" s="794"/>
      <c r="J382" s="604"/>
      <c r="K382" s="605"/>
      <c r="L382" s="518"/>
      <c r="M382" s="799"/>
      <c r="N382" s="517"/>
      <c r="O382" s="517"/>
      <c r="P382" s="518"/>
      <c r="Q382" s="1648"/>
      <c r="R382" s="1620"/>
      <c r="S382" s="643"/>
      <c r="T382" s="643"/>
      <c r="U382" s="778"/>
      <c r="V382" s="525"/>
      <c r="W382" s="539"/>
      <c r="X382" s="1651"/>
      <c r="Y382" s="512"/>
      <c r="Z382" s="368"/>
      <c r="AA382" s="762" t="s">
        <v>167</v>
      </c>
      <c r="AB382" s="354">
        <v>5</v>
      </c>
      <c r="AC382" s="763" t="s">
        <v>168</v>
      </c>
      <c r="AD382" s="391">
        <f>ROUND(ROUND(ROUND(ROUND(H296+K368,0)*P$368,0)*T380,0)*Z381,0)-AB382</f>
        <v>178</v>
      </c>
      <c r="AE382" s="253"/>
    </row>
    <row r="383" spans="1:31" ht="17.100000000000001" customHeight="1">
      <c r="A383" s="243">
        <v>61</v>
      </c>
      <c r="B383" s="243" t="s">
        <v>10239</v>
      </c>
      <c r="C383" s="870" t="s">
        <v>10240</v>
      </c>
      <c r="D383" s="792"/>
      <c r="E383" s="792"/>
      <c r="F383" s="794"/>
      <c r="G383" s="528"/>
      <c r="H383" s="528"/>
      <c r="I383" s="794"/>
      <c r="J383" s="604"/>
      <c r="K383" s="605"/>
      <c r="L383" s="518"/>
      <c r="M383" s="799"/>
      <c r="N383" s="517"/>
      <c r="O383" s="517"/>
      <c r="P383" s="518"/>
      <c r="Q383" s="798"/>
      <c r="R383" s="530"/>
      <c r="S383" s="530"/>
      <c r="T383" s="530"/>
      <c r="U383" s="1580" t="s">
        <v>4703</v>
      </c>
      <c r="V383" s="362" t="s">
        <v>163</v>
      </c>
      <c r="W383" s="356">
        <v>0.7</v>
      </c>
      <c r="X383" s="523"/>
      <c r="Y383" s="524"/>
      <c r="Z383" s="642"/>
      <c r="AA383" s="247"/>
      <c r="AB383" s="247"/>
      <c r="AC383" s="247"/>
      <c r="AD383" s="391">
        <f>ROUND(ROUND(ROUND(ROUND(H296+K368,0)*P$368,0)*T380,0)*W383,0)</f>
        <v>151</v>
      </c>
      <c r="AE383" s="253"/>
    </row>
    <row r="384" spans="1:31" ht="17.100000000000001" customHeight="1">
      <c r="A384" s="243">
        <v>61</v>
      </c>
      <c r="B384" s="243" t="s">
        <v>10241</v>
      </c>
      <c r="C384" s="870" t="s">
        <v>10242</v>
      </c>
      <c r="D384" s="792"/>
      <c r="E384" s="792"/>
      <c r="F384" s="794"/>
      <c r="G384" s="528"/>
      <c r="H384" s="528"/>
      <c r="I384" s="794"/>
      <c r="J384" s="604"/>
      <c r="K384" s="605"/>
      <c r="L384" s="518"/>
      <c r="M384" s="799"/>
      <c r="N384" s="517"/>
      <c r="O384" s="517"/>
      <c r="P384" s="518"/>
      <c r="Q384" s="798"/>
      <c r="R384" s="530"/>
      <c r="S384" s="530"/>
      <c r="T384" s="530"/>
      <c r="U384" s="1620"/>
      <c r="V384" s="643"/>
      <c r="W384" s="365"/>
      <c r="X384" s="319"/>
      <c r="Y384" s="288"/>
      <c r="Z384" s="526"/>
      <c r="AA384" s="762" t="s">
        <v>167</v>
      </c>
      <c r="AB384" s="354">
        <v>5</v>
      </c>
      <c r="AC384" s="763" t="s">
        <v>168</v>
      </c>
      <c r="AD384" s="391">
        <f>ROUND(ROUND(ROUND(ROUND(H296+K368,0)*P$368,0)*T380,0)*W383,0)-AB384</f>
        <v>146</v>
      </c>
      <c r="AE384" s="253"/>
    </row>
    <row r="385" spans="1:31" ht="17.100000000000001" customHeight="1">
      <c r="A385" s="243">
        <v>61</v>
      </c>
      <c r="B385" s="243" t="s">
        <v>10243</v>
      </c>
      <c r="C385" s="870" t="s">
        <v>10244</v>
      </c>
      <c r="D385" s="792"/>
      <c r="E385" s="792"/>
      <c r="F385" s="794"/>
      <c r="G385" s="528"/>
      <c r="H385" s="528"/>
      <c r="I385" s="794"/>
      <c r="J385" s="604"/>
      <c r="K385" s="605"/>
      <c r="L385" s="518"/>
      <c r="M385" s="799"/>
      <c r="N385" s="517"/>
      <c r="O385" s="517"/>
      <c r="P385" s="518"/>
      <c r="Q385" s="799"/>
      <c r="R385" s="643"/>
      <c r="S385" s="1644"/>
      <c r="T385" s="1652"/>
      <c r="U385" s="1620"/>
      <c r="V385" s="779"/>
      <c r="W385" s="780"/>
      <c r="X385" s="1684" t="s">
        <v>4700</v>
      </c>
      <c r="Y385" s="362" t="s">
        <v>163</v>
      </c>
      <c r="Z385" s="395">
        <v>0.85</v>
      </c>
      <c r="AA385" s="355"/>
      <c r="AB385" s="247"/>
      <c r="AC385" s="247"/>
      <c r="AD385" s="391">
        <f>ROUND(ROUND(ROUND(ROUND(ROUND(H296+K368,0)*P$368,0)*T380,0)*W383,0)*Z385,0)</f>
        <v>128</v>
      </c>
      <c r="AE385" s="253"/>
    </row>
    <row r="386" spans="1:31" ht="17.100000000000001" customHeight="1">
      <c r="A386" s="243">
        <v>61</v>
      </c>
      <c r="B386" s="243" t="s">
        <v>10245</v>
      </c>
      <c r="C386" s="870" t="s">
        <v>10246</v>
      </c>
      <c r="D386" s="792"/>
      <c r="E386" s="792"/>
      <c r="F386" s="794"/>
      <c r="G386" s="528"/>
      <c r="H386" s="528"/>
      <c r="I386" s="794"/>
      <c r="J386" s="604"/>
      <c r="K386" s="605"/>
      <c r="L386" s="518"/>
      <c r="M386" s="799"/>
      <c r="N386" s="517"/>
      <c r="O386" s="517"/>
      <c r="P386" s="518"/>
      <c r="Q386" s="799"/>
      <c r="R386" s="643"/>
      <c r="S386" s="643"/>
      <c r="T386" s="643"/>
      <c r="U386" s="781"/>
      <c r="V386" s="537"/>
      <c r="W386" s="783"/>
      <c r="X386" s="1651"/>
      <c r="Y386" s="512"/>
      <c r="Z386" s="368"/>
      <c r="AA386" s="762" t="s">
        <v>167</v>
      </c>
      <c r="AB386" s="354">
        <v>5</v>
      </c>
      <c r="AC386" s="763" t="s">
        <v>168</v>
      </c>
      <c r="AD386" s="391">
        <f>ROUND(ROUND(ROUND(ROUND(ROUND(H296+K368,0)*P$368,0)*T380,0)*W383,0)*Z385,0)-AB386</f>
        <v>123</v>
      </c>
      <c r="AE386" s="253"/>
    </row>
    <row r="387" spans="1:31" ht="17.100000000000001" customHeight="1">
      <c r="A387" s="243">
        <v>61</v>
      </c>
      <c r="B387" s="243" t="s">
        <v>10247</v>
      </c>
      <c r="C387" s="870" t="s">
        <v>10248</v>
      </c>
      <c r="D387" s="792"/>
      <c r="E387" s="792"/>
      <c r="F387" s="794"/>
      <c r="G387" s="528"/>
      <c r="H387" s="528"/>
      <c r="I387" s="794"/>
      <c r="J387" s="604"/>
      <c r="K387" s="605"/>
      <c r="L387" s="518"/>
      <c r="M387" s="799"/>
      <c r="N387" s="517"/>
      <c r="O387" s="517"/>
      <c r="P387" s="518"/>
      <c r="Q387" s="798"/>
      <c r="R387" s="643"/>
      <c r="S387" s="1646"/>
      <c r="T387" s="1649"/>
      <c r="U387" s="1580" t="s">
        <v>4708</v>
      </c>
      <c r="V387" s="643" t="s">
        <v>163</v>
      </c>
      <c r="W387" s="365">
        <v>0.85</v>
      </c>
      <c r="X387" s="523"/>
      <c r="Y387" s="524"/>
      <c r="Z387" s="642"/>
      <c r="AA387" s="247"/>
      <c r="AB387" s="247"/>
      <c r="AC387" s="247"/>
      <c r="AD387" s="391">
        <f>ROUND(ROUND(ROUND(ROUND(H296+K368,0)*P$368,0)*T380,0)*W387,0)</f>
        <v>183</v>
      </c>
      <c r="AE387" s="253"/>
    </row>
    <row r="388" spans="1:31" ht="17.100000000000001" customHeight="1">
      <c r="A388" s="243">
        <v>61</v>
      </c>
      <c r="B388" s="243" t="s">
        <v>10249</v>
      </c>
      <c r="C388" s="870" t="s">
        <v>10250</v>
      </c>
      <c r="D388" s="792"/>
      <c r="E388" s="792"/>
      <c r="F388" s="794"/>
      <c r="G388" s="528"/>
      <c r="H388" s="528"/>
      <c r="I388" s="794"/>
      <c r="J388" s="604"/>
      <c r="K388" s="605"/>
      <c r="L388" s="518"/>
      <c r="M388" s="799"/>
      <c r="N388" s="517"/>
      <c r="O388" s="517"/>
      <c r="P388" s="518"/>
      <c r="Q388" s="798"/>
      <c r="R388" s="643"/>
      <c r="S388" s="365"/>
      <c r="T388" s="365"/>
      <c r="U388" s="1620"/>
      <c r="V388" s="643"/>
      <c r="W388" s="365"/>
      <c r="X388" s="319"/>
      <c r="Y388" s="288"/>
      <c r="Z388" s="526"/>
      <c r="AA388" s="762" t="s">
        <v>167</v>
      </c>
      <c r="AB388" s="354">
        <v>5</v>
      </c>
      <c r="AC388" s="763" t="s">
        <v>168</v>
      </c>
      <c r="AD388" s="391">
        <f>ROUND(ROUND(ROUND(ROUND(H296+K368,0)*P$368,0)*T380,0)*W387,0)-AB388</f>
        <v>178</v>
      </c>
      <c r="AE388" s="253"/>
    </row>
    <row r="389" spans="1:31" ht="17.100000000000001" customHeight="1">
      <c r="A389" s="243">
        <v>61</v>
      </c>
      <c r="B389" s="243" t="s">
        <v>10251</v>
      </c>
      <c r="C389" s="870" t="s">
        <v>10252</v>
      </c>
      <c r="D389" s="792"/>
      <c r="E389" s="792"/>
      <c r="F389" s="794"/>
      <c r="G389" s="528"/>
      <c r="H389" s="528"/>
      <c r="I389" s="794"/>
      <c r="J389" s="604"/>
      <c r="K389" s="605"/>
      <c r="L389" s="518"/>
      <c r="M389" s="799"/>
      <c r="N389" s="517"/>
      <c r="O389" s="517"/>
      <c r="P389" s="518"/>
      <c r="Q389" s="799"/>
      <c r="R389" s="643"/>
      <c r="S389" s="365"/>
      <c r="T389" s="365"/>
      <c r="U389" s="1620"/>
      <c r="V389" s="779"/>
      <c r="W389" s="780"/>
      <c r="X389" s="1684" t="s">
        <v>4700</v>
      </c>
      <c r="Y389" s="362" t="s">
        <v>163</v>
      </c>
      <c r="Z389" s="395">
        <v>0.85</v>
      </c>
      <c r="AA389" s="355"/>
      <c r="AB389" s="247"/>
      <c r="AC389" s="247"/>
      <c r="AD389" s="391">
        <f>ROUND(ROUND(ROUND(ROUND(ROUND(H296+K368,0)*P$368,0)*T380,0)*W387,0)*Z389,0)</f>
        <v>156</v>
      </c>
      <c r="AE389" s="253"/>
    </row>
    <row r="390" spans="1:31" ht="17.100000000000001" customHeight="1">
      <c r="A390" s="243">
        <v>61</v>
      </c>
      <c r="B390" s="243" t="s">
        <v>10253</v>
      </c>
      <c r="C390" s="870" t="s">
        <v>10254</v>
      </c>
      <c r="D390" s="792"/>
      <c r="E390" s="792"/>
      <c r="F390" s="794"/>
      <c r="G390" s="528"/>
      <c r="H390" s="528"/>
      <c r="I390" s="794"/>
      <c r="J390" s="604"/>
      <c r="K390" s="605"/>
      <c r="L390" s="518"/>
      <c r="M390" s="799"/>
      <c r="N390" s="517"/>
      <c r="O390" s="517"/>
      <c r="P390" s="518"/>
      <c r="Q390" s="798"/>
      <c r="R390" s="643"/>
      <c r="S390" s="643"/>
      <c r="T390" s="643"/>
      <c r="U390" s="1642"/>
      <c r="V390" s="537"/>
      <c r="W390" s="783"/>
      <c r="X390" s="1651"/>
      <c r="Y390" s="512"/>
      <c r="Z390" s="368"/>
      <c r="AA390" s="762" t="s">
        <v>167</v>
      </c>
      <c r="AB390" s="354">
        <v>5</v>
      </c>
      <c r="AC390" s="763" t="s">
        <v>168</v>
      </c>
      <c r="AD390" s="391">
        <f>ROUND(ROUND(ROUND(ROUND(ROUND(H296+K368,0)*P$368,0)*T380,0)*W387,0)*Z389,0)-AB390</f>
        <v>151</v>
      </c>
      <c r="AE390" s="253"/>
    </row>
    <row r="391" spans="1:31" ht="17.100000000000001" customHeight="1">
      <c r="A391" s="243">
        <v>61</v>
      </c>
      <c r="B391" s="243" t="s">
        <v>10255</v>
      </c>
      <c r="C391" s="870" t="s">
        <v>10256</v>
      </c>
      <c r="D391" s="792"/>
      <c r="E391" s="792"/>
      <c r="F391" s="794"/>
      <c r="G391" s="528"/>
      <c r="H391" s="528"/>
      <c r="I391" s="794"/>
      <c r="J391" s="604"/>
      <c r="K391" s="605"/>
      <c r="L391" s="518"/>
      <c r="M391" s="799"/>
      <c r="N391" s="517"/>
      <c r="O391" s="517"/>
      <c r="P391" s="518"/>
      <c r="Q391" s="798"/>
      <c r="R391" s="1580" t="s">
        <v>165</v>
      </c>
      <c r="S391" s="775"/>
      <c r="T391" s="775"/>
      <c r="U391" s="359"/>
      <c r="V391" s="360"/>
      <c r="W391" s="361"/>
      <c r="X391" s="1684"/>
      <c r="Y391" s="524"/>
      <c r="Z391" s="642"/>
      <c r="AA391" s="247"/>
      <c r="AB391" s="247"/>
      <c r="AC391" s="247"/>
      <c r="AD391" s="391">
        <f>ROUND(ROUND(ROUND(H296+K368,0)*P$368,0)*T392,0)</f>
        <v>154</v>
      </c>
      <c r="AE391" s="253"/>
    </row>
    <row r="392" spans="1:31" ht="17.100000000000001" customHeight="1">
      <c r="A392" s="243">
        <v>61</v>
      </c>
      <c r="B392" s="243" t="s">
        <v>10257</v>
      </c>
      <c r="C392" s="870" t="s">
        <v>10258</v>
      </c>
      <c r="D392" s="792"/>
      <c r="E392" s="792"/>
      <c r="F392" s="794"/>
      <c r="G392" s="528"/>
      <c r="H392" s="528"/>
      <c r="I392" s="794"/>
      <c r="J392" s="604"/>
      <c r="K392" s="605"/>
      <c r="L392" s="518"/>
      <c r="M392" s="799"/>
      <c r="N392" s="517"/>
      <c r="O392" s="517"/>
      <c r="P392" s="518"/>
      <c r="Q392" s="797"/>
      <c r="R392" s="1620"/>
      <c r="S392" s="643" t="s">
        <v>163</v>
      </c>
      <c r="T392" s="365">
        <v>0.5</v>
      </c>
      <c r="U392" s="777"/>
      <c r="V392" s="639"/>
      <c r="W392" s="529"/>
      <c r="X392" s="1651"/>
      <c r="Y392" s="517"/>
      <c r="Z392" s="526"/>
      <c r="AA392" s="762" t="s">
        <v>167</v>
      </c>
      <c r="AB392" s="354">
        <v>5</v>
      </c>
      <c r="AC392" s="763" t="s">
        <v>168</v>
      </c>
      <c r="AD392" s="391">
        <f>ROUND(ROUND(ROUND(H296+K368,0)*P$368,0)*T392,0)-AB392</f>
        <v>149</v>
      </c>
      <c r="AE392" s="253"/>
    </row>
    <row r="393" spans="1:31" ht="17.100000000000001" customHeight="1">
      <c r="A393" s="243">
        <v>61</v>
      </c>
      <c r="B393" s="243" t="s">
        <v>10259</v>
      </c>
      <c r="C393" s="870" t="s">
        <v>10260</v>
      </c>
      <c r="D393" s="792"/>
      <c r="E393" s="792"/>
      <c r="F393" s="794"/>
      <c r="G393" s="528"/>
      <c r="H393" s="528"/>
      <c r="I393" s="794"/>
      <c r="J393" s="604"/>
      <c r="K393" s="605"/>
      <c r="L393" s="518"/>
      <c r="M393" s="799"/>
      <c r="N393" s="517"/>
      <c r="O393" s="517"/>
      <c r="P393" s="518"/>
      <c r="Q393" s="797"/>
      <c r="R393" s="1620"/>
      <c r="S393" s="530"/>
      <c r="T393" s="530"/>
      <c r="U393" s="777"/>
      <c r="V393" s="639"/>
      <c r="W393" s="529"/>
      <c r="X393" s="1684" t="s">
        <v>4700</v>
      </c>
      <c r="Y393" s="362" t="s">
        <v>163</v>
      </c>
      <c r="Z393" s="395">
        <v>0.85</v>
      </c>
      <c r="AA393" s="355"/>
      <c r="AB393" s="247"/>
      <c r="AC393" s="247"/>
      <c r="AD393" s="391">
        <f>ROUND(ROUND(ROUND(ROUND(H296+K368,0)*P$368,0)*T392,0)*Z393,0)</f>
        <v>131</v>
      </c>
      <c r="AE393" s="253"/>
    </row>
    <row r="394" spans="1:31" ht="17.100000000000001" customHeight="1">
      <c r="A394" s="243">
        <v>61</v>
      </c>
      <c r="B394" s="243" t="s">
        <v>10261</v>
      </c>
      <c r="C394" s="870" t="s">
        <v>10262</v>
      </c>
      <c r="D394" s="792"/>
      <c r="E394" s="792"/>
      <c r="F394" s="794"/>
      <c r="G394" s="528"/>
      <c r="H394" s="528"/>
      <c r="I394" s="794"/>
      <c r="J394" s="604"/>
      <c r="K394" s="605"/>
      <c r="L394" s="518"/>
      <c r="M394" s="799"/>
      <c r="N394" s="517"/>
      <c r="O394" s="517"/>
      <c r="P394" s="518"/>
      <c r="Q394" s="797"/>
      <c r="R394" s="1620"/>
      <c r="S394" s="643"/>
      <c r="T394" s="643"/>
      <c r="U394" s="778"/>
      <c r="V394" s="525"/>
      <c r="W394" s="539"/>
      <c r="X394" s="1651"/>
      <c r="Y394" s="512"/>
      <c r="Z394" s="368"/>
      <c r="AA394" s="762" t="s">
        <v>167</v>
      </c>
      <c r="AB394" s="354">
        <v>5</v>
      </c>
      <c r="AC394" s="763" t="s">
        <v>168</v>
      </c>
      <c r="AD394" s="391">
        <f>ROUND(ROUND(ROUND(ROUND(H296+K368,0)*P$368,0)*T392,0)*Z393,0)-AB394</f>
        <v>126</v>
      </c>
      <c r="AE394" s="253"/>
    </row>
    <row r="395" spans="1:31" ht="17.100000000000001" customHeight="1">
      <c r="A395" s="243">
        <v>61</v>
      </c>
      <c r="B395" s="243" t="s">
        <v>10263</v>
      </c>
      <c r="C395" s="870" t="s">
        <v>10264</v>
      </c>
      <c r="D395" s="792"/>
      <c r="E395" s="792"/>
      <c r="F395" s="794"/>
      <c r="G395" s="528"/>
      <c r="H395" s="528"/>
      <c r="I395" s="794"/>
      <c r="J395" s="604"/>
      <c r="K395" s="605"/>
      <c r="L395" s="518"/>
      <c r="M395" s="799"/>
      <c r="N395" s="517"/>
      <c r="O395" s="517"/>
      <c r="P395" s="518"/>
      <c r="Q395" s="798"/>
      <c r="R395" s="530"/>
      <c r="S395" s="530"/>
      <c r="T395" s="530"/>
      <c r="U395" s="1580" t="s">
        <v>4703</v>
      </c>
      <c r="V395" s="362" t="s">
        <v>163</v>
      </c>
      <c r="W395" s="356">
        <v>0.7</v>
      </c>
      <c r="X395" s="523"/>
      <c r="Y395" s="524"/>
      <c r="Z395" s="642"/>
      <c r="AA395" s="247"/>
      <c r="AB395" s="247"/>
      <c r="AC395" s="247"/>
      <c r="AD395" s="391">
        <f>ROUND(ROUND(ROUND(ROUND(H296+K368,0)*P$368,0)*T392,0)*W395,0)</f>
        <v>108</v>
      </c>
      <c r="AE395" s="253"/>
    </row>
    <row r="396" spans="1:31" ht="17.100000000000001" customHeight="1">
      <c r="A396" s="243">
        <v>61</v>
      </c>
      <c r="B396" s="243" t="s">
        <v>10265</v>
      </c>
      <c r="C396" s="870" t="s">
        <v>10266</v>
      </c>
      <c r="D396" s="792"/>
      <c r="E396" s="792"/>
      <c r="F396" s="794"/>
      <c r="G396" s="528"/>
      <c r="H396" s="528"/>
      <c r="I396" s="794"/>
      <c r="J396" s="604"/>
      <c r="K396" s="605"/>
      <c r="L396" s="518"/>
      <c r="M396" s="799"/>
      <c r="N396" s="517"/>
      <c r="O396" s="517"/>
      <c r="P396" s="518"/>
      <c r="Q396" s="798"/>
      <c r="R396" s="530"/>
      <c r="S396" s="530"/>
      <c r="T396" s="530"/>
      <c r="U396" s="1620"/>
      <c r="V396" s="643"/>
      <c r="W396" s="365"/>
      <c r="X396" s="319"/>
      <c r="Y396" s="288"/>
      <c r="Z396" s="526"/>
      <c r="AA396" s="762" t="s">
        <v>167</v>
      </c>
      <c r="AB396" s="354">
        <v>5</v>
      </c>
      <c r="AC396" s="763" t="s">
        <v>168</v>
      </c>
      <c r="AD396" s="391">
        <f>ROUND(ROUND(ROUND(ROUND(H296+K368,0)*P$368,0)*T392,0)*W395,0)-AB396</f>
        <v>103</v>
      </c>
      <c r="AE396" s="253"/>
    </row>
    <row r="397" spans="1:31" ht="17.100000000000001" customHeight="1">
      <c r="A397" s="243">
        <v>61</v>
      </c>
      <c r="B397" s="243" t="s">
        <v>10267</v>
      </c>
      <c r="C397" s="870" t="s">
        <v>10268</v>
      </c>
      <c r="D397" s="792"/>
      <c r="E397" s="792"/>
      <c r="F397" s="794"/>
      <c r="G397" s="528"/>
      <c r="H397" s="528"/>
      <c r="I397" s="794"/>
      <c r="J397" s="604"/>
      <c r="K397" s="605"/>
      <c r="L397" s="518"/>
      <c r="M397" s="799"/>
      <c r="N397" s="517"/>
      <c r="O397" s="517"/>
      <c r="P397" s="518"/>
      <c r="Q397" s="799"/>
      <c r="R397" s="643"/>
      <c r="S397" s="1644"/>
      <c r="T397" s="1652"/>
      <c r="U397" s="1620"/>
      <c r="V397" s="779"/>
      <c r="W397" s="780"/>
      <c r="X397" s="1684" t="s">
        <v>4700</v>
      </c>
      <c r="Y397" s="362" t="s">
        <v>163</v>
      </c>
      <c r="Z397" s="395">
        <v>0.85</v>
      </c>
      <c r="AA397" s="355"/>
      <c r="AB397" s="247"/>
      <c r="AC397" s="247"/>
      <c r="AD397" s="391">
        <f>ROUND(ROUND(ROUND(ROUND(ROUND(H296+K368,0)*P$368,0)*T392,0)*W395,0)*Z397,0)</f>
        <v>92</v>
      </c>
      <c r="AE397" s="253"/>
    </row>
    <row r="398" spans="1:31" ht="17.100000000000001" customHeight="1">
      <c r="A398" s="243">
        <v>61</v>
      </c>
      <c r="B398" s="243" t="s">
        <v>10269</v>
      </c>
      <c r="C398" s="870" t="s">
        <v>10270</v>
      </c>
      <c r="D398" s="792"/>
      <c r="E398" s="792"/>
      <c r="F398" s="794"/>
      <c r="G398" s="528"/>
      <c r="H398" s="528"/>
      <c r="I398" s="794"/>
      <c r="J398" s="604"/>
      <c r="K398" s="605"/>
      <c r="L398" s="518"/>
      <c r="M398" s="799"/>
      <c r="N398" s="517"/>
      <c r="O398" s="517"/>
      <c r="P398" s="518"/>
      <c r="Q398" s="799"/>
      <c r="R398" s="643"/>
      <c r="S398" s="643"/>
      <c r="T398" s="643"/>
      <c r="U398" s="781"/>
      <c r="V398" s="537"/>
      <c r="W398" s="783"/>
      <c r="X398" s="1651"/>
      <c r="Y398" s="512"/>
      <c r="Z398" s="368"/>
      <c r="AA398" s="762" t="s">
        <v>167</v>
      </c>
      <c r="AB398" s="354">
        <v>5</v>
      </c>
      <c r="AC398" s="763" t="s">
        <v>168</v>
      </c>
      <c r="AD398" s="391">
        <f>ROUND(ROUND(ROUND(ROUND(ROUND(H296+K368,0)*P$368,0)*T392,0)*W395,0)*Z397,0)-AB398</f>
        <v>87</v>
      </c>
      <c r="AE398" s="253"/>
    </row>
    <row r="399" spans="1:31" ht="17.100000000000001" customHeight="1">
      <c r="A399" s="243">
        <v>61</v>
      </c>
      <c r="B399" s="243" t="s">
        <v>10271</v>
      </c>
      <c r="C399" s="870" t="s">
        <v>10272</v>
      </c>
      <c r="D399" s="792"/>
      <c r="E399" s="792"/>
      <c r="F399" s="794"/>
      <c r="G399" s="528"/>
      <c r="H399" s="528"/>
      <c r="I399" s="794"/>
      <c r="J399" s="604"/>
      <c r="K399" s="605"/>
      <c r="L399" s="518"/>
      <c r="M399" s="799"/>
      <c r="N399" s="517"/>
      <c r="O399" s="517"/>
      <c r="P399" s="518"/>
      <c r="Q399" s="798"/>
      <c r="R399" s="643"/>
      <c r="S399" s="1646"/>
      <c r="T399" s="1649"/>
      <c r="U399" s="1580" t="s">
        <v>4708</v>
      </c>
      <c r="V399" s="643" t="s">
        <v>163</v>
      </c>
      <c r="W399" s="365">
        <v>0.85</v>
      </c>
      <c r="X399" s="523"/>
      <c r="Y399" s="524"/>
      <c r="Z399" s="642"/>
      <c r="AA399" s="247"/>
      <c r="AB399" s="247"/>
      <c r="AC399" s="247"/>
      <c r="AD399" s="391">
        <f>ROUND(ROUND(ROUND(ROUND(H296+K368,0)*P$368,0)*T392,0)*W399,0)</f>
        <v>131</v>
      </c>
      <c r="AE399" s="253"/>
    </row>
    <row r="400" spans="1:31" ht="17.100000000000001" customHeight="1">
      <c r="A400" s="243">
        <v>61</v>
      </c>
      <c r="B400" s="243" t="s">
        <v>10273</v>
      </c>
      <c r="C400" s="870" t="s">
        <v>10274</v>
      </c>
      <c r="D400" s="792"/>
      <c r="E400" s="792"/>
      <c r="F400" s="794"/>
      <c r="G400" s="528"/>
      <c r="H400" s="528"/>
      <c r="I400" s="794"/>
      <c r="J400" s="604"/>
      <c r="K400" s="605"/>
      <c r="L400" s="518"/>
      <c r="M400" s="799"/>
      <c r="N400" s="517"/>
      <c r="O400" s="517"/>
      <c r="P400" s="518"/>
      <c r="Q400" s="798"/>
      <c r="R400" s="643"/>
      <c r="S400" s="365"/>
      <c r="T400" s="365"/>
      <c r="U400" s="1620"/>
      <c r="V400" s="643"/>
      <c r="W400" s="365"/>
      <c r="X400" s="319"/>
      <c r="Y400" s="288"/>
      <c r="Z400" s="526"/>
      <c r="AA400" s="762" t="s">
        <v>167</v>
      </c>
      <c r="AB400" s="354">
        <v>5</v>
      </c>
      <c r="AC400" s="763" t="s">
        <v>168</v>
      </c>
      <c r="AD400" s="391">
        <f>ROUND(ROUND(ROUND(ROUND(H296+K368,0)*P$368,0)*T392,0)*W399,0)-AB400</f>
        <v>126</v>
      </c>
      <c r="AE400" s="253"/>
    </row>
    <row r="401" spans="1:31" ht="17.100000000000001" customHeight="1">
      <c r="A401" s="243">
        <v>61</v>
      </c>
      <c r="B401" s="243" t="s">
        <v>10275</v>
      </c>
      <c r="C401" s="870" t="s">
        <v>10276</v>
      </c>
      <c r="D401" s="792"/>
      <c r="E401" s="792"/>
      <c r="F401" s="794"/>
      <c r="G401" s="528"/>
      <c r="H401" s="528"/>
      <c r="I401" s="794"/>
      <c r="J401" s="604"/>
      <c r="K401" s="605"/>
      <c r="L401" s="518"/>
      <c r="M401" s="799"/>
      <c r="N401" s="517"/>
      <c r="O401" s="517"/>
      <c r="P401" s="518"/>
      <c r="Q401" s="799"/>
      <c r="R401" s="643"/>
      <c r="S401" s="365"/>
      <c r="T401" s="365"/>
      <c r="U401" s="1620"/>
      <c r="V401" s="779"/>
      <c r="W401" s="780"/>
      <c r="X401" s="1684" t="s">
        <v>4700</v>
      </c>
      <c r="Y401" s="362" t="s">
        <v>163</v>
      </c>
      <c r="Z401" s="395">
        <v>0.85</v>
      </c>
      <c r="AA401" s="355"/>
      <c r="AB401" s="247"/>
      <c r="AC401" s="247"/>
      <c r="AD401" s="391">
        <f>ROUND(ROUND(ROUND(ROUND(ROUND(H296+K368,0)*P$368,0)*T392,0)*W399,0)*Z401,0)</f>
        <v>111</v>
      </c>
      <c r="AE401" s="253"/>
    </row>
    <row r="402" spans="1:31" ht="17.100000000000001" customHeight="1">
      <c r="A402" s="243">
        <v>61</v>
      </c>
      <c r="B402" s="243" t="s">
        <v>10277</v>
      </c>
      <c r="C402" s="870" t="s">
        <v>10278</v>
      </c>
      <c r="D402" s="792"/>
      <c r="E402" s="792"/>
      <c r="F402" s="794"/>
      <c r="G402" s="528"/>
      <c r="H402" s="528"/>
      <c r="I402" s="794"/>
      <c r="J402" s="604"/>
      <c r="K402" s="605"/>
      <c r="L402" s="518"/>
      <c r="M402" s="799"/>
      <c r="N402" s="517"/>
      <c r="O402" s="517"/>
      <c r="P402" s="518"/>
      <c r="Q402" s="506"/>
      <c r="R402" s="643"/>
      <c r="S402" s="643"/>
      <c r="T402" s="643"/>
      <c r="U402" s="1642"/>
      <c r="V402" s="537"/>
      <c r="W402" s="783"/>
      <c r="X402" s="1651"/>
      <c r="Y402" s="512"/>
      <c r="Z402" s="368"/>
      <c r="AA402" s="762" t="s">
        <v>167</v>
      </c>
      <c r="AB402" s="354">
        <v>5</v>
      </c>
      <c r="AC402" s="763" t="s">
        <v>168</v>
      </c>
      <c r="AD402" s="391">
        <f>ROUND(ROUND(ROUND(ROUND(ROUND(H296+K368,0)*P$368,0)*T392,0)*W399,0)*Z401,0)-AB402</f>
        <v>106</v>
      </c>
      <c r="AE402" s="253"/>
    </row>
    <row r="403" spans="1:31" ht="17.100000000000001" customHeight="1">
      <c r="A403" s="243">
        <v>61</v>
      </c>
      <c r="B403" s="243" t="s">
        <v>10279</v>
      </c>
      <c r="C403" s="870" t="s">
        <v>10280</v>
      </c>
      <c r="D403" s="792"/>
      <c r="E403" s="792"/>
      <c r="F403" s="794"/>
      <c r="G403" s="528"/>
      <c r="H403" s="528"/>
      <c r="I403" s="794"/>
      <c r="J403" s="604"/>
      <c r="K403" s="605"/>
      <c r="L403" s="518"/>
      <c r="M403" s="799"/>
      <c r="N403" s="1687" t="s">
        <v>9558</v>
      </c>
      <c r="O403" s="888"/>
      <c r="P403" s="889"/>
      <c r="Q403" s="523"/>
      <c r="R403" s="524"/>
      <c r="S403" s="524"/>
      <c r="T403" s="524"/>
      <c r="U403" s="777"/>
      <c r="V403" s="529"/>
      <c r="W403" s="517"/>
      <c r="X403" s="523"/>
      <c r="Y403" s="524"/>
      <c r="Z403" s="642"/>
      <c r="AA403" s="247"/>
      <c r="AB403" s="247"/>
      <c r="AC403" s="247"/>
      <c r="AD403" s="391">
        <f>ROUND(ROUND(H296+K368,0)*P$404,0)</f>
        <v>220</v>
      </c>
      <c r="AE403" s="253"/>
    </row>
    <row r="404" spans="1:31" ht="17.100000000000001" customHeight="1">
      <c r="A404" s="243">
        <v>61</v>
      </c>
      <c r="B404" s="243" t="s">
        <v>10281</v>
      </c>
      <c r="C404" s="870" t="s">
        <v>10282</v>
      </c>
      <c r="D404" s="793"/>
      <c r="E404" s="793"/>
      <c r="F404" s="522"/>
      <c r="G404" s="521"/>
      <c r="H404" s="521"/>
      <c r="I404" s="522"/>
      <c r="J404" s="604"/>
      <c r="K404" s="605"/>
      <c r="L404" s="518"/>
      <c r="M404" s="799"/>
      <c r="N404" s="1688"/>
      <c r="O404" s="643" t="s">
        <v>163</v>
      </c>
      <c r="P404" s="365">
        <v>0.5</v>
      </c>
      <c r="Q404" s="516"/>
      <c r="R404" s="517"/>
      <c r="S404" s="517"/>
      <c r="T404" s="517"/>
      <c r="U404" s="777"/>
      <c r="V404" s="529"/>
      <c r="W404" s="517"/>
      <c r="X404" s="516"/>
      <c r="Y404" s="517"/>
      <c r="Z404" s="526"/>
      <c r="AA404" s="762" t="s">
        <v>167</v>
      </c>
      <c r="AB404" s="354">
        <v>5</v>
      </c>
      <c r="AC404" s="763" t="s">
        <v>168</v>
      </c>
      <c r="AD404" s="391">
        <f>ROUND(ROUND(H296+K368,0)*P$404,0)-AB404</f>
        <v>215</v>
      </c>
      <c r="AE404" s="253"/>
    </row>
    <row r="405" spans="1:31" ht="17.100000000000001" customHeight="1">
      <c r="A405" s="243">
        <v>61</v>
      </c>
      <c r="B405" s="243" t="s">
        <v>10283</v>
      </c>
      <c r="C405" s="870" t="s">
        <v>10284</v>
      </c>
      <c r="D405" s="793"/>
      <c r="E405" s="793"/>
      <c r="F405" s="522"/>
      <c r="G405" s="521"/>
      <c r="H405" s="521"/>
      <c r="I405" s="522"/>
      <c r="J405" s="604"/>
      <c r="K405" s="605"/>
      <c r="L405" s="518"/>
      <c r="M405" s="799"/>
      <c r="N405" s="1688"/>
      <c r="O405" s="517"/>
      <c r="P405" s="518"/>
      <c r="Q405" s="516"/>
      <c r="R405" s="517"/>
      <c r="S405" s="517"/>
      <c r="T405" s="517"/>
      <c r="U405" s="777"/>
      <c r="V405" s="529"/>
      <c r="W405" s="518"/>
      <c r="X405" s="1684" t="s">
        <v>4700</v>
      </c>
      <c r="Y405" s="362" t="s">
        <v>163</v>
      </c>
      <c r="Z405" s="395">
        <v>0.85</v>
      </c>
      <c r="AA405" s="355"/>
      <c r="AB405" s="247"/>
      <c r="AC405" s="247"/>
      <c r="AD405" s="391">
        <f>ROUND(ROUND(ROUND(H296+K368,0)*P$404,0)*Z405,0)</f>
        <v>187</v>
      </c>
      <c r="AE405" s="253"/>
    </row>
    <row r="406" spans="1:31" ht="17.100000000000001" customHeight="1">
      <c r="A406" s="243">
        <v>61</v>
      </c>
      <c r="B406" s="243" t="s">
        <v>10285</v>
      </c>
      <c r="C406" s="870" t="s">
        <v>10286</v>
      </c>
      <c r="D406" s="793"/>
      <c r="E406" s="793"/>
      <c r="F406" s="794"/>
      <c r="G406" s="528"/>
      <c r="H406" s="528"/>
      <c r="I406" s="794"/>
      <c r="J406" s="604"/>
      <c r="K406" s="605"/>
      <c r="L406" s="518"/>
      <c r="M406" s="799"/>
      <c r="N406" s="1688"/>
      <c r="O406" s="517"/>
      <c r="P406" s="518"/>
      <c r="Q406" s="516"/>
      <c r="R406" s="517"/>
      <c r="S406" s="517"/>
      <c r="T406" s="517"/>
      <c r="U406" s="778"/>
      <c r="V406" s="539"/>
      <c r="W406" s="526"/>
      <c r="X406" s="1651"/>
      <c r="Y406" s="512"/>
      <c r="Z406" s="368"/>
      <c r="AA406" s="762" t="s">
        <v>167</v>
      </c>
      <c r="AB406" s="354">
        <v>5</v>
      </c>
      <c r="AC406" s="763" t="s">
        <v>168</v>
      </c>
      <c r="AD406" s="391">
        <f>ROUND(ROUND(ROUND(H296+K368,0)*P$404,0)*Z405,0)-AB406</f>
        <v>182</v>
      </c>
      <c r="AE406" s="253"/>
    </row>
    <row r="407" spans="1:31" ht="17.100000000000001" customHeight="1">
      <c r="A407" s="243">
        <v>61</v>
      </c>
      <c r="B407" s="243" t="s">
        <v>10287</v>
      </c>
      <c r="C407" s="870" t="s">
        <v>10288</v>
      </c>
      <c r="D407" s="793"/>
      <c r="E407" s="793"/>
      <c r="F407" s="794"/>
      <c r="G407" s="528"/>
      <c r="H407" s="528"/>
      <c r="I407" s="794"/>
      <c r="J407" s="604"/>
      <c r="K407" s="605"/>
      <c r="L407" s="518"/>
      <c r="M407" s="799"/>
      <c r="N407" s="517"/>
      <c r="O407" s="517"/>
      <c r="P407" s="518"/>
      <c r="Q407" s="516"/>
      <c r="R407" s="517"/>
      <c r="S407" s="517"/>
      <c r="T407" s="517"/>
      <c r="U407" s="1580" t="s">
        <v>4703</v>
      </c>
      <c r="V407" s="362" t="s">
        <v>163</v>
      </c>
      <c r="W407" s="356">
        <v>0.7</v>
      </c>
      <c r="X407" s="523"/>
      <c r="Y407" s="524"/>
      <c r="Z407" s="642"/>
      <c r="AA407" s="247"/>
      <c r="AB407" s="247"/>
      <c r="AC407" s="247"/>
      <c r="AD407" s="391">
        <f>ROUND(ROUND(ROUND(H296+K368,0)*P$404,0)*W407,0)</f>
        <v>154</v>
      </c>
      <c r="AE407" s="253"/>
    </row>
    <row r="408" spans="1:31" ht="17.100000000000001" customHeight="1">
      <c r="A408" s="243">
        <v>61</v>
      </c>
      <c r="B408" s="243" t="s">
        <v>10289</v>
      </c>
      <c r="C408" s="870" t="s">
        <v>10290</v>
      </c>
      <c r="D408" s="793"/>
      <c r="E408" s="793"/>
      <c r="F408" s="794"/>
      <c r="G408" s="528"/>
      <c r="H408" s="517"/>
      <c r="I408" s="538"/>
      <c r="J408" s="604"/>
      <c r="K408" s="605"/>
      <c r="L408" s="518"/>
      <c r="M408" s="799"/>
      <c r="N408" s="517"/>
      <c r="O408" s="517"/>
      <c r="P408" s="518"/>
      <c r="Q408" s="516"/>
      <c r="R408" s="517"/>
      <c r="S408" s="517"/>
      <c r="T408" s="517"/>
      <c r="U408" s="1620"/>
      <c r="V408" s="643"/>
      <c r="W408" s="365"/>
      <c r="X408" s="319"/>
      <c r="Y408" s="288"/>
      <c r="Z408" s="526"/>
      <c r="AA408" s="762" t="s">
        <v>167</v>
      </c>
      <c r="AB408" s="354">
        <v>5</v>
      </c>
      <c r="AC408" s="763" t="s">
        <v>168</v>
      </c>
      <c r="AD408" s="391">
        <f>ROUND(ROUND(ROUND(H296+K368,0)*P$404,0)*W407,0)-AB408</f>
        <v>149</v>
      </c>
      <c r="AE408" s="253"/>
    </row>
    <row r="409" spans="1:31" ht="17.100000000000001" customHeight="1">
      <c r="A409" s="243">
        <v>61</v>
      </c>
      <c r="B409" s="243" t="s">
        <v>10291</v>
      </c>
      <c r="C409" s="870" t="s">
        <v>10292</v>
      </c>
      <c r="D409" s="792"/>
      <c r="E409" s="793"/>
      <c r="F409" s="795"/>
      <c r="G409" s="796"/>
      <c r="H409" s="517"/>
      <c r="I409" s="538"/>
      <c r="J409" s="604"/>
      <c r="K409" s="605"/>
      <c r="L409" s="518"/>
      <c r="M409" s="799"/>
      <c r="N409" s="517"/>
      <c r="O409" s="517"/>
      <c r="P409" s="518"/>
      <c r="Q409" s="516"/>
      <c r="R409" s="517"/>
      <c r="S409" s="517"/>
      <c r="T409" s="517"/>
      <c r="U409" s="1620"/>
      <c r="V409" s="779"/>
      <c r="W409" s="780"/>
      <c r="X409" s="1684" t="s">
        <v>4700</v>
      </c>
      <c r="Y409" s="362" t="s">
        <v>163</v>
      </c>
      <c r="Z409" s="395">
        <v>0.85</v>
      </c>
      <c r="AA409" s="355"/>
      <c r="AB409" s="247"/>
      <c r="AC409" s="247"/>
      <c r="AD409" s="391">
        <f>ROUND(ROUND(ROUND(ROUND(H296+K368,0)*P$404,0)*W407,0)*Z409,0)</f>
        <v>131</v>
      </c>
      <c r="AE409" s="253"/>
    </row>
    <row r="410" spans="1:31" ht="17.100000000000001" customHeight="1">
      <c r="A410" s="243">
        <v>61</v>
      </c>
      <c r="B410" s="243" t="s">
        <v>10293</v>
      </c>
      <c r="C410" s="870" t="s">
        <v>10294</v>
      </c>
      <c r="D410" s="792"/>
      <c r="E410" s="793"/>
      <c r="F410" s="795"/>
      <c r="G410" s="796"/>
      <c r="H410" s="517"/>
      <c r="I410" s="538"/>
      <c r="J410" s="604"/>
      <c r="K410" s="605"/>
      <c r="L410" s="518"/>
      <c r="M410" s="799"/>
      <c r="N410" s="517"/>
      <c r="O410" s="517"/>
      <c r="P410" s="518"/>
      <c r="Q410" s="516"/>
      <c r="R410" s="517"/>
      <c r="S410" s="517"/>
      <c r="T410" s="517"/>
      <c r="U410" s="781"/>
      <c r="V410" s="537"/>
      <c r="W410" s="783"/>
      <c r="X410" s="1651"/>
      <c r="Y410" s="512"/>
      <c r="Z410" s="368"/>
      <c r="AA410" s="762" t="s">
        <v>167</v>
      </c>
      <c r="AB410" s="354">
        <v>5</v>
      </c>
      <c r="AC410" s="763" t="s">
        <v>168</v>
      </c>
      <c r="AD410" s="391">
        <f>ROUND(ROUND(ROUND(ROUND(H296+K368,0)*P$404,0)*W407,0)*Z409,0)-AB410</f>
        <v>126</v>
      </c>
      <c r="AE410" s="253"/>
    </row>
    <row r="411" spans="1:31" ht="17.100000000000001" customHeight="1">
      <c r="A411" s="243">
        <v>61</v>
      </c>
      <c r="B411" s="243" t="s">
        <v>10295</v>
      </c>
      <c r="C411" s="870" t="s">
        <v>10296</v>
      </c>
      <c r="D411" s="792"/>
      <c r="E411" s="793"/>
      <c r="F411" s="795"/>
      <c r="G411" s="796"/>
      <c r="H411" s="517"/>
      <c r="I411" s="538"/>
      <c r="J411" s="604"/>
      <c r="K411" s="605"/>
      <c r="L411" s="518"/>
      <c r="M411" s="799"/>
      <c r="N411" s="517"/>
      <c r="O411" s="517"/>
      <c r="P411" s="518"/>
      <c r="Q411" s="516"/>
      <c r="R411" s="517"/>
      <c r="S411" s="517"/>
      <c r="T411" s="518"/>
      <c r="U411" s="1580" t="s">
        <v>4708</v>
      </c>
      <c r="V411" s="643" t="s">
        <v>163</v>
      </c>
      <c r="W411" s="365">
        <v>0.85</v>
      </c>
      <c r="X411" s="523"/>
      <c r="Y411" s="524"/>
      <c r="Z411" s="642"/>
      <c r="AA411" s="247"/>
      <c r="AB411" s="247"/>
      <c r="AC411" s="247"/>
      <c r="AD411" s="391">
        <f>ROUND(ROUND(ROUND(H296+K368,0)*P$404,0)*W411,0)</f>
        <v>187</v>
      </c>
      <c r="AE411" s="253"/>
    </row>
    <row r="412" spans="1:31" ht="17.100000000000001" customHeight="1">
      <c r="A412" s="243">
        <v>61</v>
      </c>
      <c r="B412" s="243" t="s">
        <v>10297</v>
      </c>
      <c r="C412" s="870" t="s">
        <v>10298</v>
      </c>
      <c r="D412" s="792"/>
      <c r="E412" s="793"/>
      <c r="F412" s="795"/>
      <c r="G412" s="796"/>
      <c r="H412" s="517"/>
      <c r="I412" s="538"/>
      <c r="J412" s="604"/>
      <c r="K412" s="605"/>
      <c r="L412" s="518"/>
      <c r="M412" s="799"/>
      <c r="N412" s="517"/>
      <c r="O412" s="517"/>
      <c r="P412" s="518"/>
      <c r="Q412" s="516"/>
      <c r="R412" s="517"/>
      <c r="S412" s="517"/>
      <c r="T412" s="517"/>
      <c r="U412" s="1620"/>
      <c r="V412" s="643"/>
      <c r="W412" s="365"/>
      <c r="X412" s="319"/>
      <c r="Y412" s="288"/>
      <c r="Z412" s="526"/>
      <c r="AA412" s="762" t="s">
        <v>167</v>
      </c>
      <c r="AB412" s="354">
        <v>5</v>
      </c>
      <c r="AC412" s="763" t="s">
        <v>168</v>
      </c>
      <c r="AD412" s="391">
        <f>ROUND(ROUND(ROUND(H296+K368,0)*P$404,0)*W411,0)-AB412</f>
        <v>182</v>
      </c>
      <c r="AE412" s="253"/>
    </row>
    <row r="413" spans="1:31" ht="17.100000000000001" customHeight="1">
      <c r="A413" s="243">
        <v>61</v>
      </c>
      <c r="B413" s="243" t="s">
        <v>10299</v>
      </c>
      <c r="C413" s="870" t="s">
        <v>10300</v>
      </c>
      <c r="D413" s="792"/>
      <c r="E413" s="793"/>
      <c r="F413" s="794"/>
      <c r="G413" s="528"/>
      <c r="H413" s="528"/>
      <c r="I413" s="794"/>
      <c r="J413" s="604"/>
      <c r="K413" s="605"/>
      <c r="L413" s="518"/>
      <c r="M413" s="799"/>
      <c r="N413" s="517"/>
      <c r="O413" s="517"/>
      <c r="P413" s="518"/>
      <c r="Q413" s="516"/>
      <c r="R413" s="517"/>
      <c r="S413" s="517"/>
      <c r="T413" s="517"/>
      <c r="U413" s="1620"/>
      <c r="V413" s="779"/>
      <c r="W413" s="780"/>
      <c r="X413" s="1684" t="s">
        <v>4700</v>
      </c>
      <c r="Y413" s="362" t="s">
        <v>163</v>
      </c>
      <c r="Z413" s="395">
        <v>0.85</v>
      </c>
      <c r="AA413" s="355"/>
      <c r="AB413" s="247"/>
      <c r="AC413" s="247"/>
      <c r="AD413" s="391">
        <f>ROUND(ROUND(ROUND(ROUND(H296+K368,0)*P$404,0)*W411,0)*Z413,0)</f>
        <v>159</v>
      </c>
      <c r="AE413" s="253"/>
    </row>
    <row r="414" spans="1:31" ht="17.100000000000001" customHeight="1">
      <c r="A414" s="243">
        <v>61</v>
      </c>
      <c r="B414" s="243" t="s">
        <v>10301</v>
      </c>
      <c r="C414" s="870" t="s">
        <v>10302</v>
      </c>
      <c r="D414" s="792"/>
      <c r="E414" s="793"/>
      <c r="F414" s="794"/>
      <c r="G414" s="528"/>
      <c r="H414" s="528"/>
      <c r="I414" s="794"/>
      <c r="J414" s="604"/>
      <c r="K414" s="605"/>
      <c r="L414" s="518"/>
      <c r="M414" s="799"/>
      <c r="N414" s="517"/>
      <c r="O414" s="517"/>
      <c r="P414" s="518"/>
      <c r="Q414" s="319"/>
      <c r="R414" s="288"/>
      <c r="S414" s="288"/>
      <c r="T414" s="288"/>
      <c r="U414" s="1642"/>
      <c r="V414" s="537"/>
      <c r="W414" s="783"/>
      <c r="X414" s="1651"/>
      <c r="Y414" s="512"/>
      <c r="Z414" s="368"/>
      <c r="AA414" s="762" t="s">
        <v>167</v>
      </c>
      <c r="AB414" s="354">
        <v>5</v>
      </c>
      <c r="AC414" s="763" t="s">
        <v>168</v>
      </c>
      <c r="AD414" s="391">
        <f>ROUND(ROUND(ROUND(ROUND(H296+K368,0)*P$404,0)*W411,0)*Z413,0)-AB414</f>
        <v>154</v>
      </c>
      <c r="AE414" s="253"/>
    </row>
    <row r="415" spans="1:31" ht="17.100000000000001" customHeight="1">
      <c r="A415" s="243">
        <v>61</v>
      </c>
      <c r="B415" s="243" t="s">
        <v>10303</v>
      </c>
      <c r="C415" s="870" t="s">
        <v>10304</v>
      </c>
      <c r="D415" s="792"/>
      <c r="E415" s="792"/>
      <c r="F415" s="794"/>
      <c r="G415" s="528"/>
      <c r="H415" s="528"/>
      <c r="I415" s="794"/>
      <c r="J415" s="604"/>
      <c r="K415" s="605"/>
      <c r="L415" s="518"/>
      <c r="M415" s="799"/>
      <c r="N415" s="517"/>
      <c r="O415" s="517"/>
      <c r="P415" s="518"/>
      <c r="Q415" s="1536" t="s">
        <v>4713</v>
      </c>
      <c r="R415" s="1580" t="s">
        <v>162</v>
      </c>
      <c r="S415" s="775"/>
      <c r="T415" s="775"/>
      <c r="U415" s="359"/>
      <c r="V415" s="360"/>
      <c r="W415" s="361"/>
      <c r="X415" s="523"/>
      <c r="Y415" s="524"/>
      <c r="Z415" s="642"/>
      <c r="AA415" s="247"/>
      <c r="AB415" s="247"/>
      <c r="AC415" s="247"/>
      <c r="AD415" s="391">
        <f>ROUND(ROUND(ROUND(H296+K368,0)*P$404,0)*T416,0)</f>
        <v>154</v>
      </c>
      <c r="AE415" s="253"/>
    </row>
    <row r="416" spans="1:31" ht="17.100000000000001" customHeight="1">
      <c r="A416" s="243">
        <v>61</v>
      </c>
      <c r="B416" s="243" t="s">
        <v>10305</v>
      </c>
      <c r="C416" s="870" t="s">
        <v>10306</v>
      </c>
      <c r="D416" s="792"/>
      <c r="E416" s="792"/>
      <c r="F416" s="794"/>
      <c r="G416" s="528"/>
      <c r="H416" s="528"/>
      <c r="I416" s="794"/>
      <c r="J416" s="604"/>
      <c r="K416" s="605"/>
      <c r="L416" s="518"/>
      <c r="M416" s="799"/>
      <c r="N416" s="517"/>
      <c r="O416" s="517"/>
      <c r="P416" s="518"/>
      <c r="Q416" s="1648"/>
      <c r="R416" s="1620"/>
      <c r="S416" s="643" t="s">
        <v>163</v>
      </c>
      <c r="T416" s="365">
        <v>0.7</v>
      </c>
      <c r="U416" s="777"/>
      <c r="V416" s="639"/>
      <c r="W416" s="529"/>
      <c r="X416" s="516"/>
      <c r="Y416" s="517"/>
      <c r="Z416" s="526"/>
      <c r="AA416" s="762" t="s">
        <v>167</v>
      </c>
      <c r="AB416" s="354">
        <v>5</v>
      </c>
      <c r="AC416" s="763" t="s">
        <v>168</v>
      </c>
      <c r="AD416" s="391">
        <f>ROUND(ROUND(ROUND(H296+K368,0)*P$404,0)*T416,0)-AB416</f>
        <v>149</v>
      </c>
      <c r="AE416" s="253"/>
    </row>
    <row r="417" spans="1:31" ht="17.100000000000001" customHeight="1">
      <c r="A417" s="243">
        <v>61</v>
      </c>
      <c r="B417" s="243" t="s">
        <v>10307</v>
      </c>
      <c r="C417" s="870" t="s">
        <v>10308</v>
      </c>
      <c r="D417" s="792"/>
      <c r="E417" s="792"/>
      <c r="F417" s="794"/>
      <c r="G417" s="528"/>
      <c r="H417" s="528"/>
      <c r="I417" s="794"/>
      <c r="J417" s="604"/>
      <c r="K417" s="605"/>
      <c r="L417" s="518"/>
      <c r="M417" s="799"/>
      <c r="N417" s="517"/>
      <c r="O417" s="517"/>
      <c r="P417" s="518"/>
      <c r="Q417" s="1648"/>
      <c r="R417" s="1620"/>
      <c r="S417" s="530"/>
      <c r="T417" s="530"/>
      <c r="U417" s="777"/>
      <c r="V417" s="639"/>
      <c r="W417" s="529"/>
      <c r="X417" s="1684" t="s">
        <v>4700</v>
      </c>
      <c r="Y417" s="362" t="s">
        <v>163</v>
      </c>
      <c r="Z417" s="395">
        <v>0.85</v>
      </c>
      <c r="AA417" s="355"/>
      <c r="AB417" s="247"/>
      <c r="AC417" s="247"/>
      <c r="AD417" s="391">
        <f>ROUND(ROUND(ROUND(ROUND(H296+K368,0)*P$404,0)*T416,0)*Z417,0)</f>
        <v>131</v>
      </c>
      <c r="AE417" s="253"/>
    </row>
    <row r="418" spans="1:31" ht="17.100000000000001" customHeight="1">
      <c r="A418" s="243">
        <v>61</v>
      </c>
      <c r="B418" s="243" t="s">
        <v>10309</v>
      </c>
      <c r="C418" s="870" t="s">
        <v>10310</v>
      </c>
      <c r="D418" s="792"/>
      <c r="E418" s="792"/>
      <c r="F418" s="794"/>
      <c r="G418" s="528"/>
      <c r="H418" s="528"/>
      <c r="I418" s="794"/>
      <c r="J418" s="604"/>
      <c r="K418" s="605"/>
      <c r="L418" s="518"/>
      <c r="M418" s="799"/>
      <c r="N418" s="517"/>
      <c r="O418" s="517"/>
      <c r="P418" s="518"/>
      <c r="Q418" s="1648"/>
      <c r="R418" s="1620"/>
      <c r="S418" s="643"/>
      <c r="T418" s="643"/>
      <c r="U418" s="778"/>
      <c r="V418" s="525"/>
      <c r="W418" s="539"/>
      <c r="X418" s="1651"/>
      <c r="Y418" s="512"/>
      <c r="Z418" s="368"/>
      <c r="AA418" s="762" t="s">
        <v>167</v>
      </c>
      <c r="AB418" s="354">
        <v>5</v>
      </c>
      <c r="AC418" s="763" t="s">
        <v>168</v>
      </c>
      <c r="AD418" s="391">
        <f>ROUND(ROUND(ROUND(ROUND(H296+K368,0)*P$404,0)*T416,0)*Z417,0)-AB418</f>
        <v>126</v>
      </c>
      <c r="AE418" s="253"/>
    </row>
    <row r="419" spans="1:31" ht="17.100000000000001" customHeight="1">
      <c r="A419" s="243">
        <v>61</v>
      </c>
      <c r="B419" s="243" t="s">
        <v>10311</v>
      </c>
      <c r="C419" s="870" t="s">
        <v>10312</v>
      </c>
      <c r="D419" s="792"/>
      <c r="E419" s="792"/>
      <c r="F419" s="794"/>
      <c r="G419" s="528"/>
      <c r="H419" s="528"/>
      <c r="I419" s="794"/>
      <c r="J419" s="604"/>
      <c r="K419" s="605"/>
      <c r="L419" s="518"/>
      <c r="M419" s="799"/>
      <c r="N419" s="517"/>
      <c r="O419" s="517"/>
      <c r="P419" s="518"/>
      <c r="Q419" s="798"/>
      <c r="R419" s="530"/>
      <c r="S419" s="530"/>
      <c r="T419" s="530"/>
      <c r="U419" s="1580" t="s">
        <v>4703</v>
      </c>
      <c r="V419" s="362" t="s">
        <v>163</v>
      </c>
      <c r="W419" s="356">
        <v>0.7</v>
      </c>
      <c r="X419" s="523"/>
      <c r="Y419" s="524"/>
      <c r="Z419" s="642"/>
      <c r="AA419" s="247"/>
      <c r="AB419" s="247"/>
      <c r="AC419" s="247"/>
      <c r="AD419" s="391">
        <f>ROUND(ROUND(ROUND(ROUND(H296+K368,0)*P$404,0)*T416,0)*W419,0)</f>
        <v>108</v>
      </c>
      <c r="AE419" s="253"/>
    </row>
    <row r="420" spans="1:31" ht="17.100000000000001" customHeight="1">
      <c r="A420" s="243">
        <v>61</v>
      </c>
      <c r="B420" s="243" t="s">
        <v>10313</v>
      </c>
      <c r="C420" s="870" t="s">
        <v>10314</v>
      </c>
      <c r="D420" s="792"/>
      <c r="E420" s="792"/>
      <c r="F420" s="794"/>
      <c r="G420" s="528"/>
      <c r="H420" s="528"/>
      <c r="I420" s="794"/>
      <c r="J420" s="604"/>
      <c r="K420" s="605"/>
      <c r="L420" s="518"/>
      <c r="M420" s="799"/>
      <c r="N420" s="517"/>
      <c r="O420" s="517"/>
      <c r="P420" s="518"/>
      <c r="Q420" s="798"/>
      <c r="R420" s="530"/>
      <c r="S420" s="530"/>
      <c r="T420" s="530"/>
      <c r="U420" s="1620"/>
      <c r="V420" s="643"/>
      <c r="W420" s="365"/>
      <c r="X420" s="319"/>
      <c r="Y420" s="288"/>
      <c r="Z420" s="526"/>
      <c r="AA420" s="762" t="s">
        <v>167</v>
      </c>
      <c r="AB420" s="354">
        <v>5</v>
      </c>
      <c r="AC420" s="763" t="s">
        <v>168</v>
      </c>
      <c r="AD420" s="391">
        <f>ROUND(ROUND(ROUND(ROUND(H296+K368,0)*P$404,0)*T416,0)*W419,0)-AB420</f>
        <v>103</v>
      </c>
      <c r="AE420" s="253"/>
    </row>
    <row r="421" spans="1:31" ht="17.100000000000001" customHeight="1">
      <c r="A421" s="243">
        <v>61</v>
      </c>
      <c r="B421" s="243" t="s">
        <v>10315</v>
      </c>
      <c r="C421" s="870" t="s">
        <v>10316</v>
      </c>
      <c r="D421" s="792"/>
      <c r="E421" s="792"/>
      <c r="F421" s="794"/>
      <c r="G421" s="528"/>
      <c r="H421" s="528"/>
      <c r="I421" s="794"/>
      <c r="J421" s="604"/>
      <c r="K421" s="605"/>
      <c r="L421" s="518"/>
      <c r="M421" s="799"/>
      <c r="N421" s="517"/>
      <c r="O421" s="517"/>
      <c r="P421" s="518"/>
      <c r="Q421" s="799"/>
      <c r="R421" s="643"/>
      <c r="S421" s="1644"/>
      <c r="T421" s="1652"/>
      <c r="U421" s="1620"/>
      <c r="V421" s="779"/>
      <c r="W421" s="780"/>
      <c r="X421" s="1684" t="s">
        <v>4700</v>
      </c>
      <c r="Y421" s="362" t="s">
        <v>163</v>
      </c>
      <c r="Z421" s="395">
        <v>0.85</v>
      </c>
      <c r="AA421" s="355"/>
      <c r="AB421" s="247"/>
      <c r="AC421" s="247"/>
      <c r="AD421" s="391">
        <f>ROUND(ROUND(ROUND(ROUND(ROUND(H296+K368,0)*P$404,0)*T416,0)*W419,0)*Z421,0)</f>
        <v>92</v>
      </c>
      <c r="AE421" s="253"/>
    </row>
    <row r="422" spans="1:31" ht="17.100000000000001" customHeight="1">
      <c r="A422" s="243">
        <v>61</v>
      </c>
      <c r="B422" s="243" t="s">
        <v>10317</v>
      </c>
      <c r="C422" s="870" t="s">
        <v>10318</v>
      </c>
      <c r="D422" s="792"/>
      <c r="E422" s="792"/>
      <c r="F422" s="794"/>
      <c r="G422" s="528"/>
      <c r="H422" s="528"/>
      <c r="I422" s="794"/>
      <c r="J422" s="604"/>
      <c r="K422" s="605"/>
      <c r="L422" s="518"/>
      <c r="M422" s="799"/>
      <c r="N422" s="517"/>
      <c r="O422" s="517"/>
      <c r="P422" s="518"/>
      <c r="Q422" s="799"/>
      <c r="R422" s="643"/>
      <c r="S422" s="643"/>
      <c r="T422" s="643"/>
      <c r="U422" s="781"/>
      <c r="V422" s="537"/>
      <c r="W422" s="783"/>
      <c r="X422" s="1651"/>
      <c r="Y422" s="512"/>
      <c r="Z422" s="368"/>
      <c r="AA422" s="762" t="s">
        <v>167</v>
      </c>
      <c r="AB422" s="354">
        <v>5</v>
      </c>
      <c r="AC422" s="763" t="s">
        <v>168</v>
      </c>
      <c r="AD422" s="391">
        <f>ROUND(ROUND(ROUND(ROUND(ROUND(H296+K368,0)*P$404,0)*T416,0)*W419,0)*Z421,0)-AB422</f>
        <v>87</v>
      </c>
      <c r="AE422" s="253"/>
    </row>
    <row r="423" spans="1:31" ht="17.100000000000001" customHeight="1">
      <c r="A423" s="243">
        <v>61</v>
      </c>
      <c r="B423" s="243" t="s">
        <v>10319</v>
      </c>
      <c r="C423" s="870" t="s">
        <v>10320</v>
      </c>
      <c r="D423" s="792"/>
      <c r="E423" s="792"/>
      <c r="F423" s="794"/>
      <c r="G423" s="528"/>
      <c r="H423" s="528"/>
      <c r="I423" s="794"/>
      <c r="J423" s="604"/>
      <c r="K423" s="605"/>
      <c r="L423" s="518"/>
      <c r="M423" s="799"/>
      <c r="N423" s="517"/>
      <c r="O423" s="517"/>
      <c r="P423" s="518"/>
      <c r="Q423" s="798"/>
      <c r="R423" s="643"/>
      <c r="S423" s="1646"/>
      <c r="T423" s="1649"/>
      <c r="U423" s="1580" t="s">
        <v>4708</v>
      </c>
      <c r="V423" s="643" t="s">
        <v>163</v>
      </c>
      <c r="W423" s="365">
        <v>0.85</v>
      </c>
      <c r="X423" s="523"/>
      <c r="Y423" s="524"/>
      <c r="Z423" s="642"/>
      <c r="AA423" s="247"/>
      <c r="AB423" s="247"/>
      <c r="AC423" s="247"/>
      <c r="AD423" s="391">
        <f>ROUND(ROUND(ROUND(ROUND(H296+K368,0)*P$404,0)*T416,0)*W423,0)</f>
        <v>131</v>
      </c>
      <c r="AE423" s="253"/>
    </row>
    <row r="424" spans="1:31" ht="17.100000000000001" customHeight="1">
      <c r="A424" s="243">
        <v>61</v>
      </c>
      <c r="B424" s="243" t="s">
        <v>10321</v>
      </c>
      <c r="C424" s="870" t="s">
        <v>10322</v>
      </c>
      <c r="D424" s="792"/>
      <c r="E424" s="792"/>
      <c r="F424" s="794"/>
      <c r="G424" s="528"/>
      <c r="H424" s="528"/>
      <c r="I424" s="794"/>
      <c r="J424" s="604"/>
      <c r="K424" s="605"/>
      <c r="L424" s="518"/>
      <c r="M424" s="799"/>
      <c r="N424" s="517"/>
      <c r="O424" s="517"/>
      <c r="P424" s="518"/>
      <c r="Q424" s="798"/>
      <c r="R424" s="643"/>
      <c r="S424" s="365"/>
      <c r="T424" s="365"/>
      <c r="U424" s="1620"/>
      <c r="V424" s="643"/>
      <c r="W424" s="365"/>
      <c r="X424" s="319"/>
      <c r="Y424" s="288"/>
      <c r="Z424" s="526"/>
      <c r="AA424" s="762" t="s">
        <v>167</v>
      </c>
      <c r="AB424" s="354">
        <v>5</v>
      </c>
      <c r="AC424" s="763" t="s">
        <v>168</v>
      </c>
      <c r="AD424" s="391">
        <f>ROUND(ROUND(ROUND(ROUND(H296+K368,0)*P$404,0)*T416,0)*W423,0)-AB424</f>
        <v>126</v>
      </c>
      <c r="AE424" s="253"/>
    </row>
    <row r="425" spans="1:31" ht="17.100000000000001" customHeight="1">
      <c r="A425" s="243">
        <v>61</v>
      </c>
      <c r="B425" s="243" t="s">
        <v>10323</v>
      </c>
      <c r="C425" s="870" t="s">
        <v>10324</v>
      </c>
      <c r="D425" s="792"/>
      <c r="E425" s="792"/>
      <c r="F425" s="794"/>
      <c r="G425" s="528"/>
      <c r="H425" s="528"/>
      <c r="I425" s="794"/>
      <c r="J425" s="604"/>
      <c r="K425" s="605"/>
      <c r="L425" s="518"/>
      <c r="M425" s="799"/>
      <c r="N425" s="517"/>
      <c r="O425" s="517"/>
      <c r="P425" s="518"/>
      <c r="Q425" s="799"/>
      <c r="R425" s="643"/>
      <c r="S425" s="365"/>
      <c r="T425" s="365"/>
      <c r="U425" s="1620"/>
      <c r="V425" s="779"/>
      <c r="W425" s="780"/>
      <c r="X425" s="1684" t="s">
        <v>4700</v>
      </c>
      <c r="Y425" s="362" t="s">
        <v>163</v>
      </c>
      <c r="Z425" s="395">
        <v>0.85</v>
      </c>
      <c r="AA425" s="355"/>
      <c r="AB425" s="247"/>
      <c r="AC425" s="247"/>
      <c r="AD425" s="391">
        <f>ROUND(ROUND(ROUND(ROUND(ROUND(H296+K368,0)*P$404,0)*T416,0)*W423,0)*Z425,0)</f>
        <v>111</v>
      </c>
      <c r="AE425" s="253"/>
    </row>
    <row r="426" spans="1:31" ht="17.100000000000001" customHeight="1">
      <c r="A426" s="243">
        <v>61</v>
      </c>
      <c r="B426" s="243" t="s">
        <v>10325</v>
      </c>
      <c r="C426" s="870" t="s">
        <v>10326</v>
      </c>
      <c r="D426" s="792"/>
      <c r="E426" s="792"/>
      <c r="F426" s="794"/>
      <c r="G426" s="528"/>
      <c r="H426" s="528"/>
      <c r="I426" s="794"/>
      <c r="J426" s="604"/>
      <c r="K426" s="605"/>
      <c r="L426" s="518"/>
      <c r="M426" s="799"/>
      <c r="N426" s="517"/>
      <c r="O426" s="517"/>
      <c r="P426" s="518"/>
      <c r="Q426" s="798"/>
      <c r="R426" s="643"/>
      <c r="S426" s="643"/>
      <c r="T426" s="643"/>
      <c r="U426" s="1642"/>
      <c r="V426" s="537"/>
      <c r="W426" s="783"/>
      <c r="X426" s="1651"/>
      <c r="Y426" s="512"/>
      <c r="Z426" s="368"/>
      <c r="AA426" s="762" t="s">
        <v>167</v>
      </c>
      <c r="AB426" s="354">
        <v>5</v>
      </c>
      <c r="AC426" s="763" t="s">
        <v>168</v>
      </c>
      <c r="AD426" s="391">
        <f>ROUND(ROUND(ROUND(ROUND(ROUND(H296+K368,0)*P$404,0)*T416,0)*W423,0)*Z425,0)-AB426</f>
        <v>106</v>
      </c>
      <c r="AE426" s="253"/>
    </row>
    <row r="427" spans="1:31" ht="17.100000000000001" customHeight="1">
      <c r="A427" s="243">
        <v>61</v>
      </c>
      <c r="B427" s="243" t="s">
        <v>10327</v>
      </c>
      <c r="C427" s="870" t="s">
        <v>10328</v>
      </c>
      <c r="D427" s="792"/>
      <c r="E427" s="792"/>
      <c r="F427" s="794"/>
      <c r="G427" s="528"/>
      <c r="H427" s="528"/>
      <c r="I427" s="794"/>
      <c r="J427" s="604"/>
      <c r="K427" s="605"/>
      <c r="L427" s="518"/>
      <c r="M427" s="799"/>
      <c r="N427" s="517"/>
      <c r="O427" s="517"/>
      <c r="P427" s="518"/>
      <c r="Q427" s="798"/>
      <c r="R427" s="1580" t="s">
        <v>165</v>
      </c>
      <c r="S427" s="775"/>
      <c r="T427" s="775"/>
      <c r="U427" s="359"/>
      <c r="V427" s="360"/>
      <c r="W427" s="361"/>
      <c r="X427" s="523"/>
      <c r="Y427" s="524"/>
      <c r="Z427" s="642"/>
      <c r="AA427" s="247"/>
      <c r="AB427" s="247"/>
      <c r="AC427" s="247"/>
      <c r="AD427" s="391">
        <f>ROUND(ROUND(ROUND(H296+K368,0)*P$404,0)*T428,0)</f>
        <v>110</v>
      </c>
      <c r="AE427" s="253"/>
    </row>
    <row r="428" spans="1:31" ht="17.100000000000001" customHeight="1">
      <c r="A428" s="243">
        <v>61</v>
      </c>
      <c r="B428" s="243" t="s">
        <v>10329</v>
      </c>
      <c r="C428" s="870" t="s">
        <v>10330</v>
      </c>
      <c r="D428" s="792"/>
      <c r="E428" s="792"/>
      <c r="F428" s="794"/>
      <c r="G428" s="528"/>
      <c r="H428" s="528"/>
      <c r="I428" s="794"/>
      <c r="J428" s="604"/>
      <c r="K428" s="605"/>
      <c r="L428" s="518"/>
      <c r="M428" s="799"/>
      <c r="N428" s="517"/>
      <c r="O428" s="517"/>
      <c r="P428" s="518"/>
      <c r="Q428" s="797"/>
      <c r="R428" s="1620"/>
      <c r="S428" s="643" t="s">
        <v>163</v>
      </c>
      <c r="T428" s="365">
        <v>0.5</v>
      </c>
      <c r="U428" s="777"/>
      <c r="V428" s="639"/>
      <c r="W428" s="529"/>
      <c r="X428" s="516"/>
      <c r="Y428" s="517"/>
      <c r="Z428" s="526"/>
      <c r="AA428" s="762" t="s">
        <v>167</v>
      </c>
      <c r="AB428" s="354">
        <v>5</v>
      </c>
      <c r="AC428" s="763" t="s">
        <v>168</v>
      </c>
      <c r="AD428" s="391">
        <f>ROUND(ROUND(ROUND(H296+K368,0)*P$404,0)*T428,0)-AB428</f>
        <v>105</v>
      </c>
      <c r="AE428" s="253"/>
    </row>
    <row r="429" spans="1:31" ht="17.100000000000001" customHeight="1">
      <c r="A429" s="243">
        <v>61</v>
      </c>
      <c r="B429" s="243" t="s">
        <v>10331</v>
      </c>
      <c r="C429" s="870" t="s">
        <v>10332</v>
      </c>
      <c r="D429" s="792"/>
      <c r="E429" s="792"/>
      <c r="F429" s="794"/>
      <c r="G429" s="528"/>
      <c r="H429" s="528"/>
      <c r="I429" s="794"/>
      <c r="J429" s="604"/>
      <c r="K429" s="605"/>
      <c r="L429" s="518"/>
      <c r="M429" s="799"/>
      <c r="N429" s="517"/>
      <c r="O429" s="517"/>
      <c r="P429" s="518"/>
      <c r="Q429" s="797"/>
      <c r="R429" s="1620"/>
      <c r="S429" s="530"/>
      <c r="T429" s="530"/>
      <c r="U429" s="777"/>
      <c r="V429" s="639"/>
      <c r="W429" s="529"/>
      <c r="X429" s="1684" t="s">
        <v>4700</v>
      </c>
      <c r="Y429" s="362" t="s">
        <v>163</v>
      </c>
      <c r="Z429" s="395">
        <v>0.85</v>
      </c>
      <c r="AA429" s="355"/>
      <c r="AB429" s="247"/>
      <c r="AC429" s="247"/>
      <c r="AD429" s="391">
        <f>ROUND(ROUND(ROUND(ROUND(H296+K368,0)*P$404,0)*T428,0)*Z429,0)</f>
        <v>94</v>
      </c>
      <c r="AE429" s="253"/>
    </row>
    <row r="430" spans="1:31" ht="17.100000000000001" customHeight="1">
      <c r="A430" s="243">
        <v>61</v>
      </c>
      <c r="B430" s="243" t="s">
        <v>10333</v>
      </c>
      <c r="C430" s="870" t="s">
        <v>10334</v>
      </c>
      <c r="D430" s="792"/>
      <c r="E430" s="792"/>
      <c r="F430" s="794"/>
      <c r="G430" s="528"/>
      <c r="H430" s="528"/>
      <c r="I430" s="794"/>
      <c r="J430" s="604"/>
      <c r="K430" s="605"/>
      <c r="L430" s="518"/>
      <c r="M430" s="799"/>
      <c r="N430" s="517"/>
      <c r="O430" s="517"/>
      <c r="P430" s="518"/>
      <c r="Q430" s="797"/>
      <c r="R430" s="1620"/>
      <c r="S430" s="643"/>
      <c r="T430" s="643"/>
      <c r="U430" s="778"/>
      <c r="V430" s="525"/>
      <c r="W430" s="539"/>
      <c r="X430" s="1651"/>
      <c r="Y430" s="512"/>
      <c r="Z430" s="368"/>
      <c r="AA430" s="762" t="s">
        <v>167</v>
      </c>
      <c r="AB430" s="354">
        <v>5</v>
      </c>
      <c r="AC430" s="763" t="s">
        <v>168</v>
      </c>
      <c r="AD430" s="391">
        <f>ROUND(ROUND(ROUND(ROUND(H296+K368,0)*P$404,0)*T428,0)*Z429,0)-AB430</f>
        <v>89</v>
      </c>
      <c r="AE430" s="253"/>
    </row>
    <row r="431" spans="1:31" ht="17.100000000000001" customHeight="1">
      <c r="A431" s="243">
        <v>61</v>
      </c>
      <c r="B431" s="243" t="s">
        <v>10335</v>
      </c>
      <c r="C431" s="870" t="s">
        <v>10336</v>
      </c>
      <c r="D431" s="792"/>
      <c r="E431" s="792"/>
      <c r="F431" s="794"/>
      <c r="G431" s="528"/>
      <c r="H431" s="528"/>
      <c r="I431" s="794"/>
      <c r="J431" s="604"/>
      <c r="K431" s="605"/>
      <c r="L431" s="518"/>
      <c r="M431" s="799"/>
      <c r="N431" s="517"/>
      <c r="O431" s="517"/>
      <c r="P431" s="518"/>
      <c r="Q431" s="798"/>
      <c r="R431" s="530"/>
      <c r="S431" s="530"/>
      <c r="T431" s="530"/>
      <c r="U431" s="1580" t="s">
        <v>4703</v>
      </c>
      <c r="V431" s="362" t="s">
        <v>163</v>
      </c>
      <c r="W431" s="356">
        <v>0.7</v>
      </c>
      <c r="X431" s="523"/>
      <c r="Y431" s="524"/>
      <c r="Z431" s="642"/>
      <c r="AA431" s="247"/>
      <c r="AB431" s="247"/>
      <c r="AC431" s="247"/>
      <c r="AD431" s="391">
        <f>ROUND(ROUND(ROUND(ROUND(H296+K368,0)*P$404,0)*T428,0)*W431,0)</f>
        <v>77</v>
      </c>
      <c r="AE431" s="253"/>
    </row>
    <row r="432" spans="1:31" ht="17.100000000000001" customHeight="1">
      <c r="A432" s="243">
        <v>61</v>
      </c>
      <c r="B432" s="243" t="s">
        <v>10337</v>
      </c>
      <c r="C432" s="870" t="s">
        <v>10338</v>
      </c>
      <c r="D432" s="792"/>
      <c r="E432" s="792"/>
      <c r="F432" s="794"/>
      <c r="G432" s="528"/>
      <c r="H432" s="528"/>
      <c r="I432" s="794"/>
      <c r="J432" s="604"/>
      <c r="K432" s="605"/>
      <c r="L432" s="518"/>
      <c r="M432" s="799"/>
      <c r="N432" s="517"/>
      <c r="O432" s="517"/>
      <c r="P432" s="518"/>
      <c r="Q432" s="798"/>
      <c r="R432" s="530"/>
      <c r="S432" s="530"/>
      <c r="T432" s="530"/>
      <c r="U432" s="1620"/>
      <c r="V432" s="643"/>
      <c r="W432" s="365"/>
      <c r="X432" s="319"/>
      <c r="Y432" s="288"/>
      <c r="Z432" s="526"/>
      <c r="AA432" s="762" t="s">
        <v>167</v>
      </c>
      <c r="AB432" s="354">
        <v>5</v>
      </c>
      <c r="AC432" s="763" t="s">
        <v>168</v>
      </c>
      <c r="AD432" s="391">
        <f>ROUND(ROUND(ROUND(ROUND(H296+K368,0)*P$404,0)*T428,0)*W431,0)-AB432</f>
        <v>72</v>
      </c>
      <c r="AE432" s="253"/>
    </row>
    <row r="433" spans="1:31" ht="17.100000000000001" customHeight="1">
      <c r="A433" s="243">
        <v>61</v>
      </c>
      <c r="B433" s="243" t="s">
        <v>10339</v>
      </c>
      <c r="C433" s="870" t="s">
        <v>10340</v>
      </c>
      <c r="D433" s="792"/>
      <c r="E433" s="792"/>
      <c r="F433" s="794"/>
      <c r="G433" s="528"/>
      <c r="H433" s="528"/>
      <c r="I433" s="794"/>
      <c r="J433" s="604"/>
      <c r="K433" s="605"/>
      <c r="L433" s="518"/>
      <c r="M433" s="799"/>
      <c r="N433" s="517"/>
      <c r="O433" s="517"/>
      <c r="P433" s="518"/>
      <c r="Q433" s="799"/>
      <c r="R433" s="643"/>
      <c r="S433" s="1644"/>
      <c r="T433" s="1652"/>
      <c r="U433" s="1620"/>
      <c r="V433" s="779"/>
      <c r="W433" s="780"/>
      <c r="X433" s="1684" t="s">
        <v>4700</v>
      </c>
      <c r="Y433" s="362" t="s">
        <v>163</v>
      </c>
      <c r="Z433" s="395">
        <v>0.85</v>
      </c>
      <c r="AA433" s="355"/>
      <c r="AB433" s="247"/>
      <c r="AC433" s="247"/>
      <c r="AD433" s="391">
        <f>ROUND(ROUND(ROUND(ROUND(ROUND(H296+K368,0)*P$404,0)*T428,0)*W431,0)*Z433,0)</f>
        <v>65</v>
      </c>
      <c r="AE433" s="253"/>
    </row>
    <row r="434" spans="1:31" ht="17.100000000000001" customHeight="1">
      <c r="A434" s="243">
        <v>61</v>
      </c>
      <c r="B434" s="243" t="s">
        <v>10341</v>
      </c>
      <c r="C434" s="870" t="s">
        <v>10342</v>
      </c>
      <c r="D434" s="792"/>
      <c r="E434" s="792"/>
      <c r="F434" s="794"/>
      <c r="G434" s="528"/>
      <c r="H434" s="528"/>
      <c r="I434" s="794"/>
      <c r="J434" s="604"/>
      <c r="K434" s="605"/>
      <c r="L434" s="518"/>
      <c r="M434" s="799"/>
      <c r="N434" s="517"/>
      <c r="O434" s="517"/>
      <c r="P434" s="518"/>
      <c r="Q434" s="799"/>
      <c r="R434" s="643"/>
      <c r="S434" s="643"/>
      <c r="T434" s="643"/>
      <c r="U434" s="781"/>
      <c r="V434" s="537"/>
      <c r="W434" s="783"/>
      <c r="X434" s="1651"/>
      <c r="Y434" s="512"/>
      <c r="Z434" s="368"/>
      <c r="AA434" s="762" t="s">
        <v>167</v>
      </c>
      <c r="AB434" s="354">
        <v>5</v>
      </c>
      <c r="AC434" s="763" t="s">
        <v>168</v>
      </c>
      <c r="AD434" s="391">
        <f>ROUND(ROUND(ROUND(ROUND(ROUND(H296+K368,0)*P$404,0)*T428,0)*W431,0)*Z433,0)-AB434</f>
        <v>60</v>
      </c>
      <c r="AE434" s="253"/>
    </row>
    <row r="435" spans="1:31" ht="17.100000000000001" customHeight="1">
      <c r="A435" s="243">
        <v>61</v>
      </c>
      <c r="B435" s="243" t="s">
        <v>10343</v>
      </c>
      <c r="C435" s="870" t="s">
        <v>10344</v>
      </c>
      <c r="D435" s="792"/>
      <c r="E435" s="792"/>
      <c r="F435" s="792"/>
      <c r="G435" s="528"/>
      <c r="H435" s="528"/>
      <c r="I435" s="794"/>
      <c r="J435" s="604"/>
      <c r="K435" s="605"/>
      <c r="L435" s="518"/>
      <c r="M435" s="799"/>
      <c r="N435" s="517"/>
      <c r="O435" s="517"/>
      <c r="P435" s="518"/>
      <c r="Q435" s="798"/>
      <c r="R435" s="643"/>
      <c r="S435" s="1646"/>
      <c r="T435" s="1649"/>
      <c r="U435" s="1580" t="s">
        <v>4708</v>
      </c>
      <c r="V435" s="643" t="s">
        <v>163</v>
      </c>
      <c r="W435" s="365">
        <v>0.85</v>
      </c>
      <c r="X435" s="523"/>
      <c r="Y435" s="524"/>
      <c r="Z435" s="642"/>
      <c r="AA435" s="247"/>
      <c r="AB435" s="247"/>
      <c r="AC435" s="247"/>
      <c r="AD435" s="391">
        <f>ROUND(ROUND(ROUND(ROUND(H296+K368,0)*P$404,0)*T428,0)*W435,0)</f>
        <v>94</v>
      </c>
      <c r="AE435" s="253"/>
    </row>
    <row r="436" spans="1:31" ht="17.100000000000001" customHeight="1">
      <c r="A436" s="243">
        <v>61</v>
      </c>
      <c r="B436" s="243" t="s">
        <v>10345</v>
      </c>
      <c r="C436" s="870" t="s">
        <v>10346</v>
      </c>
      <c r="D436" s="792"/>
      <c r="E436" s="792"/>
      <c r="F436" s="792"/>
      <c r="G436" s="528"/>
      <c r="H436" s="528"/>
      <c r="I436" s="794"/>
      <c r="J436" s="604"/>
      <c r="K436" s="605"/>
      <c r="L436" s="518"/>
      <c r="M436" s="799"/>
      <c r="N436" s="517"/>
      <c r="O436" s="517"/>
      <c r="P436" s="518"/>
      <c r="Q436" s="798"/>
      <c r="R436" s="643"/>
      <c r="S436" s="365"/>
      <c r="T436" s="365"/>
      <c r="U436" s="1620"/>
      <c r="V436" s="643"/>
      <c r="W436" s="365"/>
      <c r="X436" s="319"/>
      <c r="Y436" s="288"/>
      <c r="Z436" s="526"/>
      <c r="AA436" s="762" t="s">
        <v>167</v>
      </c>
      <c r="AB436" s="354">
        <v>5</v>
      </c>
      <c r="AC436" s="763" t="s">
        <v>168</v>
      </c>
      <c r="AD436" s="391">
        <f>ROUND(ROUND(ROUND(ROUND(H296+K368,0)*P$404,0)*T428,0)*W435,0)-AB436</f>
        <v>89</v>
      </c>
      <c r="AE436" s="253"/>
    </row>
    <row r="437" spans="1:31" ht="17.100000000000001" customHeight="1">
      <c r="A437" s="243">
        <v>61</v>
      </c>
      <c r="B437" s="243" t="s">
        <v>10347</v>
      </c>
      <c r="C437" s="870" t="s">
        <v>10348</v>
      </c>
      <c r="D437" s="792"/>
      <c r="E437" s="792"/>
      <c r="F437" s="792"/>
      <c r="G437" s="528"/>
      <c r="H437" s="528"/>
      <c r="I437" s="794"/>
      <c r="J437" s="604"/>
      <c r="K437" s="605"/>
      <c r="L437" s="518"/>
      <c r="M437" s="799"/>
      <c r="N437" s="517"/>
      <c r="O437" s="517"/>
      <c r="P437" s="518"/>
      <c r="Q437" s="799"/>
      <c r="R437" s="643"/>
      <c r="S437" s="365"/>
      <c r="T437" s="365"/>
      <c r="U437" s="1620"/>
      <c r="V437" s="779"/>
      <c r="W437" s="780"/>
      <c r="X437" s="1684" t="s">
        <v>4700</v>
      </c>
      <c r="Y437" s="362" t="s">
        <v>163</v>
      </c>
      <c r="Z437" s="395">
        <v>0.85</v>
      </c>
      <c r="AA437" s="355"/>
      <c r="AB437" s="247"/>
      <c r="AC437" s="247"/>
      <c r="AD437" s="391">
        <f>ROUND(ROUND(ROUND(ROUND(ROUND(H296+K368,0)*P$404,0)*T428,0)*W435,0)*Z437,0)</f>
        <v>80</v>
      </c>
      <c r="AE437" s="253"/>
    </row>
    <row r="438" spans="1:31" ht="17.100000000000001" customHeight="1">
      <c r="A438" s="243">
        <v>61</v>
      </c>
      <c r="B438" s="243" t="s">
        <v>10349</v>
      </c>
      <c r="C438" s="870" t="s">
        <v>10350</v>
      </c>
      <c r="D438" s="792"/>
      <c r="E438" s="792"/>
      <c r="F438" s="803"/>
      <c r="G438" s="805"/>
      <c r="H438" s="805"/>
      <c r="I438" s="804"/>
      <c r="J438" s="806"/>
      <c r="K438" s="807"/>
      <c r="L438" s="526"/>
      <c r="M438" s="506"/>
      <c r="N438" s="288"/>
      <c r="O438" s="288"/>
      <c r="P438" s="526"/>
      <c r="Q438" s="506"/>
      <c r="R438" s="512"/>
      <c r="S438" s="512"/>
      <c r="T438" s="512"/>
      <c r="U438" s="1642"/>
      <c r="V438" s="537"/>
      <c r="W438" s="783"/>
      <c r="X438" s="1651"/>
      <c r="Y438" s="512"/>
      <c r="Z438" s="368"/>
      <c r="AA438" s="762" t="s">
        <v>167</v>
      </c>
      <c r="AB438" s="354">
        <v>5</v>
      </c>
      <c r="AC438" s="763" t="s">
        <v>168</v>
      </c>
      <c r="AD438" s="391">
        <f>ROUND(ROUND(ROUND(ROUND(ROUND(H296+K368,0)*P$404,0)*T428,0)*W435,0)*Z437,0)-AB438</f>
        <v>75</v>
      </c>
      <c r="AE438" s="253"/>
    </row>
    <row r="439" spans="1:31" ht="17.100000000000001" customHeight="1">
      <c r="A439" s="243">
        <v>61</v>
      </c>
      <c r="B439" s="243" t="s">
        <v>10351</v>
      </c>
      <c r="C439" s="870" t="s">
        <v>10352</v>
      </c>
      <c r="D439" s="792"/>
      <c r="E439" s="793"/>
      <c r="F439" s="1694" t="s">
        <v>5955</v>
      </c>
      <c r="G439" s="1580" t="s">
        <v>5729</v>
      </c>
      <c r="H439" s="541"/>
      <c r="I439" s="542"/>
      <c r="J439" s="601"/>
      <c r="K439" s="602"/>
      <c r="L439" s="642"/>
      <c r="M439" s="1606" t="s">
        <v>9631</v>
      </c>
      <c r="N439" s="1687" t="s">
        <v>9632</v>
      </c>
      <c r="O439" s="524"/>
      <c r="P439" s="524"/>
      <c r="Q439" s="523"/>
      <c r="R439" s="524"/>
      <c r="S439" s="524"/>
      <c r="T439" s="524"/>
      <c r="U439" s="777"/>
      <c r="V439" s="529"/>
      <c r="W439" s="517"/>
      <c r="X439" s="523"/>
      <c r="Y439" s="524"/>
      <c r="Z439" s="642"/>
      <c r="AA439" s="247"/>
      <c r="AB439" s="247"/>
      <c r="AC439" s="247"/>
      <c r="AD439" s="391">
        <f>ROUND(ROUND(H440*P$440,0),0)</f>
        <v>492</v>
      </c>
      <c r="AE439" s="253"/>
    </row>
    <row r="440" spans="1:31" ht="17.100000000000001" customHeight="1">
      <c r="A440" s="243">
        <v>61</v>
      </c>
      <c r="B440" s="243" t="s">
        <v>10353</v>
      </c>
      <c r="C440" s="870" t="s">
        <v>10354</v>
      </c>
      <c r="D440" s="792"/>
      <c r="E440" s="793"/>
      <c r="F440" s="1695"/>
      <c r="G440" s="1620"/>
      <c r="H440" s="639">
        <f>'28児童発達支援(基本１)'!H1232</f>
        <v>703</v>
      </c>
      <c r="I440" s="517" t="s">
        <v>18</v>
      </c>
      <c r="J440" s="604"/>
      <c r="K440" s="605"/>
      <c r="L440" s="518"/>
      <c r="M440" s="1693"/>
      <c r="N440" s="1688"/>
      <c r="O440" s="643" t="s">
        <v>163</v>
      </c>
      <c r="P440" s="365">
        <v>0.7</v>
      </c>
      <c r="Q440" s="516"/>
      <c r="R440" s="517"/>
      <c r="S440" s="517"/>
      <c r="T440" s="517"/>
      <c r="U440" s="777"/>
      <c r="V440" s="529"/>
      <c r="W440" s="517"/>
      <c r="X440" s="516"/>
      <c r="Y440" s="517"/>
      <c r="Z440" s="526"/>
      <c r="AA440" s="762" t="s">
        <v>167</v>
      </c>
      <c r="AB440" s="354">
        <v>5</v>
      </c>
      <c r="AC440" s="763" t="s">
        <v>168</v>
      </c>
      <c r="AD440" s="391">
        <f>ROUND(ROUND(H440*P$440,0),0)-AB440</f>
        <v>487</v>
      </c>
      <c r="AE440" s="253"/>
    </row>
    <row r="441" spans="1:31" ht="17.100000000000001" customHeight="1">
      <c r="A441" s="243">
        <v>61</v>
      </c>
      <c r="B441" s="243" t="s">
        <v>10355</v>
      </c>
      <c r="C441" s="870" t="s">
        <v>10356</v>
      </c>
      <c r="D441" s="792"/>
      <c r="E441" s="793"/>
      <c r="F441" s="1695"/>
      <c r="G441" s="1620"/>
      <c r="H441" s="521"/>
      <c r="I441" s="522"/>
      <c r="J441" s="604"/>
      <c r="K441" s="605"/>
      <c r="L441" s="518"/>
      <c r="M441" s="1693"/>
      <c r="N441" s="1688"/>
      <c r="O441" s="517"/>
      <c r="P441" s="518"/>
      <c r="Q441" s="516"/>
      <c r="R441" s="517"/>
      <c r="S441" s="517"/>
      <c r="T441" s="517"/>
      <c r="U441" s="777"/>
      <c r="V441" s="529"/>
      <c r="W441" s="518"/>
      <c r="X441" s="1684" t="s">
        <v>4700</v>
      </c>
      <c r="Y441" s="362" t="s">
        <v>163</v>
      </c>
      <c r="Z441" s="395">
        <v>0.85</v>
      </c>
      <c r="AA441" s="355"/>
      <c r="AB441" s="247"/>
      <c r="AC441" s="247"/>
      <c r="AD441" s="391">
        <f>ROUND(ROUND(H440*P$440,0)*Z441,0)</f>
        <v>418</v>
      </c>
      <c r="AE441" s="253"/>
    </row>
    <row r="442" spans="1:31" ht="17.100000000000001" customHeight="1">
      <c r="A442" s="243">
        <v>61</v>
      </c>
      <c r="B442" s="243" t="s">
        <v>10357</v>
      </c>
      <c r="C442" s="870" t="s">
        <v>10358</v>
      </c>
      <c r="D442" s="792"/>
      <c r="E442" s="793"/>
      <c r="F442" s="522"/>
      <c r="G442" s="521"/>
      <c r="H442" s="521"/>
      <c r="I442" s="521"/>
      <c r="J442" s="604"/>
      <c r="K442" s="605"/>
      <c r="L442" s="518"/>
      <c r="M442" s="1693"/>
      <c r="N442" s="1688"/>
      <c r="O442" s="517"/>
      <c r="P442" s="518"/>
      <c r="Q442" s="516"/>
      <c r="R442" s="517"/>
      <c r="S442" s="517"/>
      <c r="T442" s="517"/>
      <c r="U442" s="778"/>
      <c r="V442" s="539"/>
      <c r="W442" s="526"/>
      <c r="X442" s="1651"/>
      <c r="Y442" s="512"/>
      <c r="Z442" s="368"/>
      <c r="AA442" s="762" t="s">
        <v>167</v>
      </c>
      <c r="AB442" s="354">
        <v>5</v>
      </c>
      <c r="AC442" s="763" t="s">
        <v>168</v>
      </c>
      <c r="AD442" s="391">
        <f>ROUND(ROUND(H440*P$440,0)*Z441,0)-AB442</f>
        <v>413</v>
      </c>
      <c r="AE442" s="253"/>
    </row>
    <row r="443" spans="1:31" ht="17.100000000000001" customHeight="1">
      <c r="A443" s="243">
        <v>61</v>
      </c>
      <c r="B443" s="243" t="s">
        <v>10359</v>
      </c>
      <c r="C443" s="870" t="s">
        <v>10360</v>
      </c>
      <c r="D443" s="793"/>
      <c r="E443" s="793"/>
      <c r="F443" s="794"/>
      <c r="G443" s="528"/>
      <c r="H443" s="517"/>
      <c r="I443" s="538"/>
      <c r="J443" s="604"/>
      <c r="K443" s="605"/>
      <c r="L443" s="518"/>
      <c r="M443" s="1693"/>
      <c r="N443" s="517"/>
      <c r="O443" s="517"/>
      <c r="P443" s="518"/>
      <c r="Q443" s="516"/>
      <c r="R443" s="517"/>
      <c r="S443" s="517"/>
      <c r="T443" s="517"/>
      <c r="U443" s="1580" t="s">
        <v>4703</v>
      </c>
      <c r="V443" s="362" t="s">
        <v>163</v>
      </c>
      <c r="W443" s="356">
        <v>0.7</v>
      </c>
      <c r="X443" s="523"/>
      <c r="Y443" s="524"/>
      <c r="Z443" s="642"/>
      <c r="AA443" s="247"/>
      <c r="AB443" s="247"/>
      <c r="AC443" s="247"/>
      <c r="AD443" s="391">
        <f>ROUND(ROUND(H440*P$440,0)*W443,0)</f>
        <v>344</v>
      </c>
      <c r="AE443" s="253"/>
    </row>
    <row r="444" spans="1:31" ht="17.100000000000001" customHeight="1">
      <c r="A444" s="243">
        <v>61</v>
      </c>
      <c r="B444" s="243" t="s">
        <v>10361</v>
      </c>
      <c r="C444" s="870" t="s">
        <v>10362</v>
      </c>
      <c r="D444" s="793"/>
      <c r="E444" s="793"/>
      <c r="F444" s="794"/>
      <c r="G444" s="528"/>
      <c r="H444" s="517"/>
      <c r="I444" s="538"/>
      <c r="J444" s="604"/>
      <c r="K444" s="605"/>
      <c r="L444" s="518"/>
      <c r="M444" s="1693"/>
      <c r="N444" s="517"/>
      <c r="O444" s="517"/>
      <c r="P444" s="518"/>
      <c r="Q444" s="516"/>
      <c r="R444" s="517"/>
      <c r="S444" s="517"/>
      <c r="T444" s="517"/>
      <c r="U444" s="1620"/>
      <c r="V444" s="643"/>
      <c r="W444" s="365"/>
      <c r="X444" s="319"/>
      <c r="Y444" s="288"/>
      <c r="Z444" s="526"/>
      <c r="AA444" s="762" t="s">
        <v>167</v>
      </c>
      <c r="AB444" s="354">
        <v>5</v>
      </c>
      <c r="AC444" s="763" t="s">
        <v>168</v>
      </c>
      <c r="AD444" s="391">
        <f>ROUND(ROUND(H440*P$440,0)*W443,0)-AB444</f>
        <v>339</v>
      </c>
      <c r="AE444" s="253"/>
    </row>
    <row r="445" spans="1:31" ht="17.100000000000001" customHeight="1">
      <c r="A445" s="243">
        <v>61</v>
      </c>
      <c r="B445" s="243" t="s">
        <v>10363</v>
      </c>
      <c r="C445" s="870" t="s">
        <v>10364</v>
      </c>
      <c r="D445" s="792"/>
      <c r="E445" s="793"/>
      <c r="F445" s="795"/>
      <c r="G445" s="796"/>
      <c r="H445" s="517"/>
      <c r="I445" s="538"/>
      <c r="J445" s="604"/>
      <c r="K445" s="605"/>
      <c r="L445" s="518"/>
      <c r="M445" s="1693"/>
      <c r="N445" s="517"/>
      <c r="O445" s="517"/>
      <c r="P445" s="518"/>
      <c r="Q445" s="516"/>
      <c r="R445" s="517"/>
      <c r="S445" s="517"/>
      <c r="T445" s="517"/>
      <c r="U445" s="1620"/>
      <c r="V445" s="779"/>
      <c r="W445" s="780"/>
      <c r="X445" s="1684" t="s">
        <v>4700</v>
      </c>
      <c r="Y445" s="362" t="s">
        <v>163</v>
      </c>
      <c r="Z445" s="395">
        <v>0.85</v>
      </c>
      <c r="AA445" s="355"/>
      <c r="AB445" s="247"/>
      <c r="AC445" s="247"/>
      <c r="AD445" s="391">
        <f>ROUND(ROUND(ROUND(H440*P$440,0)*W443,0)*Z445,0)</f>
        <v>292</v>
      </c>
      <c r="AE445" s="253"/>
    </row>
    <row r="446" spans="1:31" ht="17.100000000000001" customHeight="1">
      <c r="A446" s="243">
        <v>61</v>
      </c>
      <c r="B446" s="243" t="s">
        <v>10365</v>
      </c>
      <c r="C446" s="870" t="s">
        <v>10366</v>
      </c>
      <c r="D446" s="792"/>
      <c r="E446" s="793"/>
      <c r="F446" s="795"/>
      <c r="G446" s="796"/>
      <c r="H446" s="517"/>
      <c r="I446" s="538"/>
      <c r="J446" s="604"/>
      <c r="K446" s="605"/>
      <c r="L446" s="518"/>
      <c r="M446" s="1693"/>
      <c r="N446" s="517"/>
      <c r="O446" s="517"/>
      <c r="P446" s="518"/>
      <c r="Q446" s="516"/>
      <c r="R446" s="517"/>
      <c r="S446" s="517"/>
      <c r="T446" s="517"/>
      <c r="U446" s="781"/>
      <c r="V446" s="537"/>
      <c r="W446" s="783"/>
      <c r="X446" s="1651"/>
      <c r="Y446" s="512"/>
      <c r="Z446" s="368"/>
      <c r="AA446" s="762" t="s">
        <v>167</v>
      </c>
      <c r="AB446" s="354">
        <v>5</v>
      </c>
      <c r="AC446" s="763" t="s">
        <v>168</v>
      </c>
      <c r="AD446" s="391">
        <f>ROUND(ROUND(ROUND(H440*P$440,0)*W443,0)*Z445,0)-AB446</f>
        <v>287</v>
      </c>
      <c r="AE446" s="253"/>
    </row>
    <row r="447" spans="1:31" ht="17.100000000000001" customHeight="1">
      <c r="A447" s="243">
        <v>61</v>
      </c>
      <c r="B447" s="243" t="s">
        <v>10367</v>
      </c>
      <c r="C447" s="870" t="s">
        <v>10368</v>
      </c>
      <c r="D447" s="792"/>
      <c r="E447" s="793"/>
      <c r="F447" s="795"/>
      <c r="G447" s="796"/>
      <c r="H447" s="517"/>
      <c r="I447" s="538"/>
      <c r="J447" s="604"/>
      <c r="K447" s="605"/>
      <c r="L447" s="518"/>
      <c r="M447" s="1693"/>
      <c r="N447" s="517"/>
      <c r="O447" s="517"/>
      <c r="P447" s="518"/>
      <c r="Q447" s="516"/>
      <c r="R447" s="517"/>
      <c r="S447" s="517"/>
      <c r="T447" s="518"/>
      <c r="U447" s="1580" t="s">
        <v>4708</v>
      </c>
      <c r="V447" s="643" t="s">
        <v>163</v>
      </c>
      <c r="W447" s="365">
        <v>0.85</v>
      </c>
      <c r="X447" s="523"/>
      <c r="Y447" s="524"/>
      <c r="Z447" s="642"/>
      <c r="AA447" s="247"/>
      <c r="AB447" s="247"/>
      <c r="AC447" s="247"/>
      <c r="AD447" s="391">
        <f>ROUND(ROUND(H440*P$440,0)*W447,0)</f>
        <v>418</v>
      </c>
      <c r="AE447" s="253"/>
    </row>
    <row r="448" spans="1:31" ht="17.100000000000001" customHeight="1">
      <c r="A448" s="243">
        <v>61</v>
      </c>
      <c r="B448" s="243" t="s">
        <v>10369</v>
      </c>
      <c r="C448" s="870" t="s">
        <v>10370</v>
      </c>
      <c r="D448" s="792"/>
      <c r="E448" s="793"/>
      <c r="F448" s="795"/>
      <c r="G448" s="796"/>
      <c r="H448" s="517"/>
      <c r="I448" s="538"/>
      <c r="J448" s="604"/>
      <c r="K448" s="605"/>
      <c r="L448" s="518"/>
      <c r="M448" s="799"/>
      <c r="N448" s="517"/>
      <c r="O448" s="517"/>
      <c r="P448" s="518"/>
      <c r="Q448" s="516"/>
      <c r="R448" s="517"/>
      <c r="S448" s="517"/>
      <c r="T448" s="517"/>
      <c r="U448" s="1620"/>
      <c r="V448" s="643"/>
      <c r="W448" s="365"/>
      <c r="X448" s="319"/>
      <c r="Y448" s="288"/>
      <c r="Z448" s="526"/>
      <c r="AA448" s="762" t="s">
        <v>167</v>
      </c>
      <c r="AB448" s="354">
        <v>5</v>
      </c>
      <c r="AC448" s="763" t="s">
        <v>168</v>
      </c>
      <c r="AD448" s="391">
        <f>ROUND(ROUND(H440*P$440,0)*W447,0)-AB448</f>
        <v>413</v>
      </c>
      <c r="AE448" s="253"/>
    </row>
    <row r="449" spans="1:31" ht="17.100000000000001" customHeight="1">
      <c r="A449" s="243">
        <v>61</v>
      </c>
      <c r="B449" s="243" t="s">
        <v>10371</v>
      </c>
      <c r="C449" s="870" t="s">
        <v>10372</v>
      </c>
      <c r="D449" s="792"/>
      <c r="E449" s="793"/>
      <c r="F449" s="794"/>
      <c r="G449" s="528"/>
      <c r="H449" s="528"/>
      <c r="I449" s="794"/>
      <c r="J449" s="604"/>
      <c r="K449" s="605"/>
      <c r="L449" s="518"/>
      <c r="M449" s="799"/>
      <c r="N449" s="517"/>
      <c r="O449" s="517"/>
      <c r="P449" s="518"/>
      <c r="Q449" s="516"/>
      <c r="R449" s="517"/>
      <c r="S449" s="517"/>
      <c r="T449" s="517"/>
      <c r="U449" s="1620"/>
      <c r="V449" s="779"/>
      <c r="W449" s="780"/>
      <c r="X449" s="1684" t="s">
        <v>4700</v>
      </c>
      <c r="Y449" s="362" t="s">
        <v>163</v>
      </c>
      <c r="Z449" s="395">
        <v>0.85</v>
      </c>
      <c r="AA449" s="355"/>
      <c r="AB449" s="247"/>
      <c r="AC449" s="247"/>
      <c r="AD449" s="391">
        <f>ROUND(ROUND(ROUND(H440*P$440,0)*W447,0)*Z449,0)</f>
        <v>355</v>
      </c>
      <c r="AE449" s="253"/>
    </row>
    <row r="450" spans="1:31" ht="17.100000000000001" customHeight="1">
      <c r="A450" s="243">
        <v>61</v>
      </c>
      <c r="B450" s="243" t="s">
        <v>10373</v>
      </c>
      <c r="C450" s="870" t="s">
        <v>10374</v>
      </c>
      <c r="D450" s="792"/>
      <c r="E450" s="793"/>
      <c r="F450" s="794"/>
      <c r="G450" s="528"/>
      <c r="H450" s="528"/>
      <c r="I450" s="794"/>
      <c r="J450" s="604"/>
      <c r="K450" s="605"/>
      <c r="L450" s="518"/>
      <c r="M450" s="799"/>
      <c r="N450" s="517"/>
      <c r="O450" s="517"/>
      <c r="P450" s="518"/>
      <c r="Q450" s="319"/>
      <c r="R450" s="288"/>
      <c r="S450" s="288"/>
      <c r="T450" s="288"/>
      <c r="U450" s="1642"/>
      <c r="V450" s="537"/>
      <c r="W450" s="783"/>
      <c r="X450" s="1651"/>
      <c r="Y450" s="512"/>
      <c r="Z450" s="368"/>
      <c r="AA450" s="762" t="s">
        <v>167</v>
      </c>
      <c r="AB450" s="354">
        <v>5</v>
      </c>
      <c r="AC450" s="763" t="s">
        <v>168</v>
      </c>
      <c r="AD450" s="391">
        <f>ROUND(ROUND(ROUND(H440*P$440,0)*W447,0)*Z449,0)-AB450</f>
        <v>350</v>
      </c>
      <c r="AE450" s="253"/>
    </row>
    <row r="451" spans="1:31" ht="17.100000000000001" customHeight="1">
      <c r="A451" s="243">
        <v>61</v>
      </c>
      <c r="B451" s="243" t="s">
        <v>10375</v>
      </c>
      <c r="C451" s="870" t="s">
        <v>10376</v>
      </c>
      <c r="D451" s="792"/>
      <c r="E451" s="792"/>
      <c r="F451" s="794"/>
      <c r="G451" s="528"/>
      <c r="H451" s="528"/>
      <c r="I451" s="794"/>
      <c r="J451" s="604"/>
      <c r="K451" s="605"/>
      <c r="L451" s="518"/>
      <c r="M451" s="799"/>
      <c r="N451" s="517"/>
      <c r="O451" s="517"/>
      <c r="P451" s="518"/>
      <c r="Q451" s="1536" t="s">
        <v>4713</v>
      </c>
      <c r="R451" s="1580" t="s">
        <v>162</v>
      </c>
      <c r="S451" s="775"/>
      <c r="T451" s="775"/>
      <c r="U451" s="359"/>
      <c r="V451" s="360"/>
      <c r="W451" s="361"/>
      <c r="X451" s="523"/>
      <c r="Y451" s="524"/>
      <c r="Z451" s="642"/>
      <c r="AA451" s="247"/>
      <c r="AB451" s="247"/>
      <c r="AC451" s="247"/>
      <c r="AD451" s="391">
        <f>ROUND(ROUND(H440*P$440,0)*T452,0)</f>
        <v>344</v>
      </c>
      <c r="AE451" s="253"/>
    </row>
    <row r="452" spans="1:31" ht="17.100000000000001" customHeight="1">
      <c r="A452" s="243">
        <v>61</v>
      </c>
      <c r="B452" s="243" t="s">
        <v>10377</v>
      </c>
      <c r="C452" s="870" t="s">
        <v>10378</v>
      </c>
      <c r="D452" s="792"/>
      <c r="E452" s="792"/>
      <c r="F452" s="794"/>
      <c r="G452" s="528"/>
      <c r="H452" s="528"/>
      <c r="I452" s="794"/>
      <c r="J452" s="604"/>
      <c r="K452" s="605"/>
      <c r="L452" s="518"/>
      <c r="M452" s="799"/>
      <c r="N452" s="517"/>
      <c r="O452" s="517"/>
      <c r="P452" s="518"/>
      <c r="Q452" s="1648"/>
      <c r="R452" s="1620"/>
      <c r="S452" s="643" t="s">
        <v>163</v>
      </c>
      <c r="T452" s="365">
        <v>0.7</v>
      </c>
      <c r="U452" s="777"/>
      <c r="V452" s="639"/>
      <c r="W452" s="529"/>
      <c r="X452" s="516"/>
      <c r="Y452" s="517"/>
      <c r="Z452" s="526"/>
      <c r="AA452" s="762" t="s">
        <v>167</v>
      </c>
      <c r="AB452" s="354">
        <v>5</v>
      </c>
      <c r="AC452" s="763" t="s">
        <v>168</v>
      </c>
      <c r="AD452" s="391">
        <f>ROUND(ROUND(H440*P$440,0)*T452,0)-AB452</f>
        <v>339</v>
      </c>
      <c r="AE452" s="253"/>
    </row>
    <row r="453" spans="1:31" ht="17.100000000000001" customHeight="1">
      <c r="A453" s="243">
        <v>61</v>
      </c>
      <c r="B453" s="243" t="s">
        <v>10379</v>
      </c>
      <c r="C453" s="870" t="s">
        <v>10380</v>
      </c>
      <c r="D453" s="792"/>
      <c r="E453" s="792"/>
      <c r="F453" s="794"/>
      <c r="G453" s="528"/>
      <c r="H453" s="528"/>
      <c r="I453" s="794"/>
      <c r="J453" s="604"/>
      <c r="K453" s="605"/>
      <c r="L453" s="518"/>
      <c r="M453" s="799"/>
      <c r="N453" s="517"/>
      <c r="O453" s="517"/>
      <c r="P453" s="518"/>
      <c r="Q453" s="1648"/>
      <c r="R453" s="1620"/>
      <c r="S453" s="530"/>
      <c r="T453" s="530"/>
      <c r="U453" s="777"/>
      <c r="V453" s="639"/>
      <c r="W453" s="529"/>
      <c r="X453" s="1684" t="s">
        <v>4700</v>
      </c>
      <c r="Y453" s="362" t="s">
        <v>163</v>
      </c>
      <c r="Z453" s="395">
        <v>0.85</v>
      </c>
      <c r="AA453" s="355"/>
      <c r="AB453" s="247"/>
      <c r="AC453" s="247"/>
      <c r="AD453" s="391">
        <f>ROUND(ROUND(ROUND(H440*P$440,0)*T452,0)*Z453,0)</f>
        <v>292</v>
      </c>
      <c r="AE453" s="253"/>
    </row>
    <row r="454" spans="1:31" ht="17.100000000000001" customHeight="1">
      <c r="A454" s="243">
        <v>61</v>
      </c>
      <c r="B454" s="243" t="s">
        <v>10381</v>
      </c>
      <c r="C454" s="870" t="s">
        <v>10382</v>
      </c>
      <c r="D454" s="792"/>
      <c r="E454" s="792"/>
      <c r="F454" s="794"/>
      <c r="G454" s="528"/>
      <c r="H454" s="528"/>
      <c r="I454" s="794"/>
      <c r="J454" s="604"/>
      <c r="K454" s="605"/>
      <c r="L454" s="518"/>
      <c r="M454" s="799"/>
      <c r="N454" s="517"/>
      <c r="O454" s="517"/>
      <c r="P454" s="518"/>
      <c r="Q454" s="1648"/>
      <c r="R454" s="1620"/>
      <c r="S454" s="643"/>
      <c r="T454" s="643"/>
      <c r="U454" s="778"/>
      <c r="V454" s="525"/>
      <c r="W454" s="539"/>
      <c r="X454" s="1651"/>
      <c r="Y454" s="512"/>
      <c r="Z454" s="368"/>
      <c r="AA454" s="762" t="s">
        <v>167</v>
      </c>
      <c r="AB454" s="354">
        <v>5</v>
      </c>
      <c r="AC454" s="763" t="s">
        <v>168</v>
      </c>
      <c r="AD454" s="391">
        <f>ROUND(ROUND(ROUND(H440*P$440,0)*T452,0)*Z453,0)-AB454</f>
        <v>287</v>
      </c>
      <c r="AE454" s="253"/>
    </row>
    <row r="455" spans="1:31" ht="17.100000000000001" customHeight="1">
      <c r="A455" s="243">
        <v>61</v>
      </c>
      <c r="B455" s="243" t="s">
        <v>10383</v>
      </c>
      <c r="C455" s="870" t="s">
        <v>10384</v>
      </c>
      <c r="D455" s="792"/>
      <c r="E455" s="792"/>
      <c r="F455" s="794"/>
      <c r="G455" s="528"/>
      <c r="H455" s="528"/>
      <c r="I455" s="794"/>
      <c r="J455" s="604"/>
      <c r="K455" s="605"/>
      <c r="L455" s="518"/>
      <c r="M455" s="799"/>
      <c r="N455" s="517"/>
      <c r="O455" s="517"/>
      <c r="P455" s="518"/>
      <c r="Q455" s="798"/>
      <c r="R455" s="530"/>
      <c r="S455" s="530"/>
      <c r="T455" s="530"/>
      <c r="U455" s="1580" t="s">
        <v>4703</v>
      </c>
      <c r="V455" s="362" t="s">
        <v>163</v>
      </c>
      <c r="W455" s="356">
        <v>0.7</v>
      </c>
      <c r="X455" s="523"/>
      <c r="Y455" s="524"/>
      <c r="Z455" s="642"/>
      <c r="AA455" s="247"/>
      <c r="AB455" s="247"/>
      <c r="AC455" s="247"/>
      <c r="AD455" s="391">
        <f>ROUND(ROUND(ROUND(H440*P$440,0)*T452,0)*W455,0)</f>
        <v>241</v>
      </c>
      <c r="AE455" s="253"/>
    </row>
    <row r="456" spans="1:31" ht="17.100000000000001" customHeight="1">
      <c r="A456" s="243">
        <v>61</v>
      </c>
      <c r="B456" s="243" t="s">
        <v>10385</v>
      </c>
      <c r="C456" s="870" t="s">
        <v>10386</v>
      </c>
      <c r="D456" s="792"/>
      <c r="E456" s="792"/>
      <c r="F456" s="794"/>
      <c r="G456" s="528"/>
      <c r="H456" s="528"/>
      <c r="I456" s="794"/>
      <c r="J456" s="604"/>
      <c r="K456" s="605"/>
      <c r="L456" s="518"/>
      <c r="M456" s="799"/>
      <c r="N456" s="517"/>
      <c r="O456" s="517"/>
      <c r="P456" s="518"/>
      <c r="Q456" s="798"/>
      <c r="R456" s="530"/>
      <c r="S456" s="530"/>
      <c r="T456" s="530"/>
      <c r="U456" s="1620"/>
      <c r="V456" s="643"/>
      <c r="W456" s="365"/>
      <c r="X456" s="319"/>
      <c r="Y456" s="288"/>
      <c r="Z456" s="526"/>
      <c r="AA456" s="762" t="s">
        <v>167</v>
      </c>
      <c r="AB456" s="354">
        <v>5</v>
      </c>
      <c r="AC456" s="763" t="s">
        <v>168</v>
      </c>
      <c r="AD456" s="391">
        <f>ROUND(ROUND(ROUND(H440*P$440,0)*T452,0)*W455,0)-AB456</f>
        <v>236</v>
      </c>
      <c r="AE456" s="253"/>
    </row>
    <row r="457" spans="1:31" ht="17.100000000000001" customHeight="1">
      <c r="A457" s="243">
        <v>61</v>
      </c>
      <c r="B457" s="243" t="s">
        <v>10387</v>
      </c>
      <c r="C457" s="870" t="s">
        <v>10388</v>
      </c>
      <c r="D457" s="792"/>
      <c r="E457" s="792"/>
      <c r="F457" s="794"/>
      <c r="G457" s="528"/>
      <c r="H457" s="528"/>
      <c r="I457" s="794"/>
      <c r="J457" s="604"/>
      <c r="K457" s="605"/>
      <c r="L457" s="518"/>
      <c r="M457" s="799"/>
      <c r="N457" s="517"/>
      <c r="O457" s="517"/>
      <c r="P457" s="518"/>
      <c r="Q457" s="799"/>
      <c r="R457" s="643"/>
      <c r="S457" s="1644"/>
      <c r="T457" s="1652"/>
      <c r="U457" s="1620"/>
      <c r="V457" s="779"/>
      <c r="W457" s="780"/>
      <c r="X457" s="1684" t="s">
        <v>4700</v>
      </c>
      <c r="Y457" s="362" t="s">
        <v>163</v>
      </c>
      <c r="Z457" s="395">
        <v>0.85</v>
      </c>
      <c r="AA457" s="355"/>
      <c r="AB457" s="247"/>
      <c r="AC457" s="247"/>
      <c r="AD457" s="391">
        <f>ROUND(ROUND(ROUND(ROUND(H440*P$440,0)*T452,0)*W455,0)*Z457,0)</f>
        <v>205</v>
      </c>
      <c r="AE457" s="253"/>
    </row>
    <row r="458" spans="1:31" ht="17.100000000000001" customHeight="1">
      <c r="A458" s="243">
        <v>61</v>
      </c>
      <c r="B458" s="243" t="s">
        <v>10389</v>
      </c>
      <c r="C458" s="870" t="s">
        <v>10390</v>
      </c>
      <c r="D458" s="792"/>
      <c r="E458" s="792"/>
      <c r="F458" s="794"/>
      <c r="G458" s="528"/>
      <c r="H458" s="528"/>
      <c r="I458" s="794"/>
      <c r="J458" s="604"/>
      <c r="K458" s="605"/>
      <c r="L458" s="518"/>
      <c r="M458" s="799"/>
      <c r="N458" s="517"/>
      <c r="O458" s="517"/>
      <c r="P458" s="518"/>
      <c r="Q458" s="799"/>
      <c r="R458" s="643"/>
      <c r="S458" s="643"/>
      <c r="T458" s="643"/>
      <c r="U458" s="781"/>
      <c r="V458" s="537"/>
      <c r="W458" s="783"/>
      <c r="X458" s="1651"/>
      <c r="Y458" s="512"/>
      <c r="Z458" s="368"/>
      <c r="AA458" s="762" t="s">
        <v>167</v>
      </c>
      <c r="AB458" s="354">
        <v>5</v>
      </c>
      <c r="AC458" s="763" t="s">
        <v>168</v>
      </c>
      <c r="AD458" s="391">
        <f>ROUND(ROUND(ROUND(ROUND(H440*P$440,0)*T452,0)*W455,0)*Z457,0)-AB458</f>
        <v>200</v>
      </c>
      <c r="AE458" s="253"/>
    </row>
    <row r="459" spans="1:31" ht="17.100000000000001" customHeight="1">
      <c r="A459" s="243">
        <v>61</v>
      </c>
      <c r="B459" s="243" t="s">
        <v>10391</v>
      </c>
      <c r="C459" s="870" t="s">
        <v>10392</v>
      </c>
      <c r="D459" s="792"/>
      <c r="E459" s="792"/>
      <c r="F459" s="794"/>
      <c r="G459" s="528"/>
      <c r="H459" s="528"/>
      <c r="I459" s="794"/>
      <c r="J459" s="604"/>
      <c r="K459" s="605"/>
      <c r="L459" s="518"/>
      <c r="M459" s="799"/>
      <c r="N459" s="517"/>
      <c r="O459" s="517"/>
      <c r="P459" s="518"/>
      <c r="Q459" s="798"/>
      <c r="R459" s="643"/>
      <c r="S459" s="1646"/>
      <c r="T459" s="1649"/>
      <c r="U459" s="1580" t="s">
        <v>4708</v>
      </c>
      <c r="V459" s="643" t="s">
        <v>163</v>
      </c>
      <c r="W459" s="365">
        <v>0.85</v>
      </c>
      <c r="X459" s="523"/>
      <c r="Y459" s="524"/>
      <c r="Z459" s="642"/>
      <c r="AA459" s="247"/>
      <c r="AB459" s="247"/>
      <c r="AC459" s="247"/>
      <c r="AD459" s="391">
        <f>ROUND(ROUND(ROUND(H440*P$440,0)*T452,0)*W459,0)</f>
        <v>292</v>
      </c>
      <c r="AE459" s="253"/>
    </row>
    <row r="460" spans="1:31" ht="17.100000000000001" customHeight="1">
      <c r="A460" s="243">
        <v>61</v>
      </c>
      <c r="B460" s="243" t="s">
        <v>10393</v>
      </c>
      <c r="C460" s="870" t="s">
        <v>10394</v>
      </c>
      <c r="D460" s="792"/>
      <c r="E460" s="792"/>
      <c r="F460" s="794"/>
      <c r="G460" s="528"/>
      <c r="H460" s="528"/>
      <c r="I460" s="794"/>
      <c r="J460" s="604"/>
      <c r="K460" s="605"/>
      <c r="L460" s="518"/>
      <c r="M460" s="799"/>
      <c r="N460" s="517"/>
      <c r="O460" s="517"/>
      <c r="P460" s="518"/>
      <c r="Q460" s="798"/>
      <c r="R460" s="643"/>
      <c r="S460" s="365"/>
      <c r="T460" s="365"/>
      <c r="U460" s="1620"/>
      <c r="V460" s="643"/>
      <c r="W460" s="365"/>
      <c r="X460" s="319"/>
      <c r="Y460" s="288"/>
      <c r="Z460" s="526"/>
      <c r="AA460" s="762" t="s">
        <v>167</v>
      </c>
      <c r="AB460" s="354">
        <v>5</v>
      </c>
      <c r="AC460" s="763" t="s">
        <v>168</v>
      </c>
      <c r="AD460" s="391">
        <f>ROUND(ROUND(ROUND(H440*P$440,0)*T452,0)*W459,0)-AB460</f>
        <v>287</v>
      </c>
      <c r="AE460" s="253"/>
    </row>
    <row r="461" spans="1:31" ht="17.100000000000001" customHeight="1">
      <c r="A461" s="243">
        <v>61</v>
      </c>
      <c r="B461" s="243" t="s">
        <v>10395</v>
      </c>
      <c r="C461" s="870" t="s">
        <v>10396</v>
      </c>
      <c r="D461" s="792"/>
      <c r="E461" s="792"/>
      <c r="F461" s="794"/>
      <c r="G461" s="528"/>
      <c r="H461" s="528"/>
      <c r="I461" s="794"/>
      <c r="J461" s="604"/>
      <c r="K461" s="605"/>
      <c r="L461" s="518"/>
      <c r="M461" s="799"/>
      <c r="N461" s="517"/>
      <c r="O461" s="517"/>
      <c r="P461" s="518"/>
      <c r="Q461" s="799"/>
      <c r="R461" s="643"/>
      <c r="S461" s="365"/>
      <c r="T461" s="365"/>
      <c r="U461" s="1620"/>
      <c r="V461" s="779"/>
      <c r="W461" s="780"/>
      <c r="X461" s="1684" t="s">
        <v>4700</v>
      </c>
      <c r="Y461" s="362" t="s">
        <v>163</v>
      </c>
      <c r="Z461" s="395">
        <v>0.85</v>
      </c>
      <c r="AA461" s="355"/>
      <c r="AB461" s="247"/>
      <c r="AC461" s="247"/>
      <c r="AD461" s="391">
        <f>ROUND(ROUND(ROUND(ROUND(H440*P$440,0)*T452,0)*W459,0)*Z461,0)</f>
        <v>248</v>
      </c>
      <c r="AE461" s="253"/>
    </row>
    <row r="462" spans="1:31" ht="17.100000000000001" customHeight="1">
      <c r="A462" s="243">
        <v>61</v>
      </c>
      <c r="B462" s="243" t="s">
        <v>10397</v>
      </c>
      <c r="C462" s="870" t="s">
        <v>10398</v>
      </c>
      <c r="D462" s="792"/>
      <c r="E462" s="792"/>
      <c r="F462" s="794"/>
      <c r="G462" s="528"/>
      <c r="H462" s="528"/>
      <c r="I462" s="794"/>
      <c r="J462" s="604"/>
      <c r="K462" s="605"/>
      <c r="L462" s="518"/>
      <c r="M462" s="799"/>
      <c r="N462" s="517"/>
      <c r="O462" s="517"/>
      <c r="P462" s="518"/>
      <c r="Q462" s="798"/>
      <c r="R462" s="643"/>
      <c r="S462" s="643"/>
      <c r="T462" s="643"/>
      <c r="U462" s="1642"/>
      <c r="V462" s="537"/>
      <c r="W462" s="783"/>
      <c r="X462" s="1651"/>
      <c r="Y462" s="512"/>
      <c r="Z462" s="368"/>
      <c r="AA462" s="762" t="s">
        <v>167</v>
      </c>
      <c r="AB462" s="354">
        <v>5</v>
      </c>
      <c r="AC462" s="763" t="s">
        <v>168</v>
      </c>
      <c r="AD462" s="391">
        <f>ROUND(ROUND(ROUND(ROUND(H440*P$440,0)*T452,0)*W459,0)*Z461,0)-AB462</f>
        <v>243</v>
      </c>
      <c r="AE462" s="253"/>
    </row>
    <row r="463" spans="1:31" ht="17.100000000000001" customHeight="1">
      <c r="A463" s="243">
        <v>61</v>
      </c>
      <c r="B463" s="243" t="s">
        <v>10399</v>
      </c>
      <c r="C463" s="870" t="s">
        <v>10400</v>
      </c>
      <c r="D463" s="792"/>
      <c r="E463" s="792"/>
      <c r="F463" s="794"/>
      <c r="G463" s="528"/>
      <c r="H463" s="528"/>
      <c r="I463" s="794"/>
      <c r="J463" s="604"/>
      <c r="K463" s="605"/>
      <c r="L463" s="518"/>
      <c r="M463" s="799"/>
      <c r="N463" s="517"/>
      <c r="O463" s="517"/>
      <c r="P463" s="518"/>
      <c r="Q463" s="798"/>
      <c r="R463" s="1580" t="s">
        <v>165</v>
      </c>
      <c r="S463" s="775"/>
      <c r="T463" s="775"/>
      <c r="U463" s="359"/>
      <c r="V463" s="360"/>
      <c r="W463" s="361"/>
      <c r="X463" s="523"/>
      <c r="Y463" s="524"/>
      <c r="Z463" s="642"/>
      <c r="AA463" s="247"/>
      <c r="AB463" s="247"/>
      <c r="AC463" s="247"/>
      <c r="AD463" s="391">
        <f>ROUND(ROUND(H440*P$440,0)*T464,0)</f>
        <v>246</v>
      </c>
      <c r="AE463" s="253"/>
    </row>
    <row r="464" spans="1:31" ht="17.100000000000001" customHeight="1">
      <c r="A464" s="243">
        <v>61</v>
      </c>
      <c r="B464" s="243" t="s">
        <v>10401</v>
      </c>
      <c r="C464" s="870" t="s">
        <v>10402</v>
      </c>
      <c r="D464" s="792"/>
      <c r="E464" s="792"/>
      <c r="F464" s="794"/>
      <c r="G464" s="528"/>
      <c r="H464" s="528"/>
      <c r="I464" s="794"/>
      <c r="J464" s="604"/>
      <c r="K464" s="605"/>
      <c r="L464" s="518"/>
      <c r="M464" s="799"/>
      <c r="N464" s="517"/>
      <c r="O464" s="517"/>
      <c r="P464" s="518"/>
      <c r="Q464" s="797"/>
      <c r="R464" s="1620"/>
      <c r="S464" s="643" t="s">
        <v>163</v>
      </c>
      <c r="T464" s="365">
        <v>0.5</v>
      </c>
      <c r="U464" s="777"/>
      <c r="V464" s="639"/>
      <c r="W464" s="529"/>
      <c r="X464" s="516"/>
      <c r="Y464" s="517"/>
      <c r="Z464" s="526"/>
      <c r="AA464" s="762" t="s">
        <v>167</v>
      </c>
      <c r="AB464" s="354">
        <v>5</v>
      </c>
      <c r="AC464" s="763" t="s">
        <v>168</v>
      </c>
      <c r="AD464" s="391">
        <f>ROUND(ROUND(H440*P$440,0)*T464,0)-AB464</f>
        <v>241</v>
      </c>
      <c r="AE464" s="253"/>
    </row>
    <row r="465" spans="1:31" ht="17.100000000000001" customHeight="1">
      <c r="A465" s="243">
        <v>61</v>
      </c>
      <c r="B465" s="243" t="s">
        <v>10403</v>
      </c>
      <c r="C465" s="870" t="s">
        <v>10404</v>
      </c>
      <c r="D465" s="792"/>
      <c r="E465" s="792"/>
      <c r="F465" s="794"/>
      <c r="G465" s="528"/>
      <c r="H465" s="528"/>
      <c r="I465" s="794"/>
      <c r="J465" s="604"/>
      <c r="K465" s="605"/>
      <c r="L465" s="518"/>
      <c r="M465" s="799"/>
      <c r="N465" s="517"/>
      <c r="O465" s="517"/>
      <c r="P465" s="518"/>
      <c r="Q465" s="797"/>
      <c r="R465" s="1620"/>
      <c r="S465" s="530"/>
      <c r="T465" s="530"/>
      <c r="U465" s="777"/>
      <c r="V465" s="639"/>
      <c r="W465" s="529"/>
      <c r="X465" s="1684" t="s">
        <v>4700</v>
      </c>
      <c r="Y465" s="362" t="s">
        <v>163</v>
      </c>
      <c r="Z465" s="395">
        <v>0.85</v>
      </c>
      <c r="AA465" s="355"/>
      <c r="AB465" s="247"/>
      <c r="AC465" s="247"/>
      <c r="AD465" s="391">
        <f>ROUND(ROUND(ROUND(H440*P$440,0)*T464,0)*Z465,0)</f>
        <v>209</v>
      </c>
      <c r="AE465" s="253"/>
    </row>
    <row r="466" spans="1:31" ht="17.100000000000001" customHeight="1">
      <c r="A466" s="243">
        <v>61</v>
      </c>
      <c r="B466" s="243" t="s">
        <v>10405</v>
      </c>
      <c r="C466" s="870" t="s">
        <v>10406</v>
      </c>
      <c r="D466" s="792"/>
      <c r="E466" s="792"/>
      <c r="F466" s="794"/>
      <c r="G466" s="528"/>
      <c r="H466" s="528"/>
      <c r="I466" s="794"/>
      <c r="J466" s="604"/>
      <c r="K466" s="605"/>
      <c r="L466" s="518"/>
      <c r="M466" s="799"/>
      <c r="N466" s="517"/>
      <c r="O466" s="517"/>
      <c r="P466" s="518"/>
      <c r="Q466" s="797"/>
      <c r="R466" s="1620"/>
      <c r="S466" s="643"/>
      <c r="T466" s="643"/>
      <c r="U466" s="778"/>
      <c r="V466" s="525"/>
      <c r="W466" s="539"/>
      <c r="X466" s="1651"/>
      <c r="Y466" s="512"/>
      <c r="Z466" s="368"/>
      <c r="AA466" s="762" t="s">
        <v>167</v>
      </c>
      <c r="AB466" s="354">
        <v>5</v>
      </c>
      <c r="AC466" s="763" t="s">
        <v>168</v>
      </c>
      <c r="AD466" s="391">
        <f>ROUND(ROUND(ROUND(H440*P$440,0)*T464,0)*Z465,0)-AB466</f>
        <v>204</v>
      </c>
      <c r="AE466" s="253"/>
    </row>
    <row r="467" spans="1:31" ht="17.100000000000001" customHeight="1">
      <c r="A467" s="243">
        <v>61</v>
      </c>
      <c r="B467" s="243" t="s">
        <v>10407</v>
      </c>
      <c r="C467" s="870" t="s">
        <v>10408</v>
      </c>
      <c r="D467" s="792"/>
      <c r="E467" s="792"/>
      <c r="F467" s="794"/>
      <c r="G467" s="528"/>
      <c r="H467" s="528"/>
      <c r="I467" s="794"/>
      <c r="J467" s="604"/>
      <c r="K467" s="605"/>
      <c r="L467" s="518"/>
      <c r="M467" s="799"/>
      <c r="N467" s="517"/>
      <c r="O467" s="517"/>
      <c r="P467" s="518"/>
      <c r="Q467" s="798"/>
      <c r="R467" s="530"/>
      <c r="S467" s="530"/>
      <c r="T467" s="530"/>
      <c r="U467" s="1580" t="s">
        <v>4703</v>
      </c>
      <c r="V467" s="362" t="s">
        <v>163</v>
      </c>
      <c r="W467" s="356">
        <v>0.7</v>
      </c>
      <c r="X467" s="523"/>
      <c r="Y467" s="524"/>
      <c r="Z467" s="642"/>
      <c r="AA467" s="247"/>
      <c r="AB467" s="247"/>
      <c r="AC467" s="247"/>
      <c r="AD467" s="391">
        <f>ROUND(ROUND(ROUND(H440*P$440,0)*T464,0)*W467,0)</f>
        <v>172</v>
      </c>
      <c r="AE467" s="253"/>
    </row>
    <row r="468" spans="1:31" ht="17.100000000000001" customHeight="1">
      <c r="A468" s="243">
        <v>61</v>
      </c>
      <c r="B468" s="243" t="s">
        <v>10409</v>
      </c>
      <c r="C468" s="870" t="s">
        <v>10410</v>
      </c>
      <c r="D468" s="792"/>
      <c r="E468" s="792"/>
      <c r="F468" s="794"/>
      <c r="G468" s="528"/>
      <c r="H468" s="528"/>
      <c r="I468" s="794"/>
      <c r="J468" s="604"/>
      <c r="K468" s="605"/>
      <c r="L468" s="518"/>
      <c r="M468" s="799"/>
      <c r="N468" s="517"/>
      <c r="O468" s="517"/>
      <c r="P468" s="518"/>
      <c r="Q468" s="798"/>
      <c r="R468" s="530"/>
      <c r="S468" s="530"/>
      <c r="T468" s="530"/>
      <c r="U468" s="1620"/>
      <c r="V468" s="643"/>
      <c r="W468" s="365"/>
      <c r="X468" s="319"/>
      <c r="Y468" s="288"/>
      <c r="Z468" s="526"/>
      <c r="AA468" s="762" t="s">
        <v>167</v>
      </c>
      <c r="AB468" s="354">
        <v>5</v>
      </c>
      <c r="AC468" s="763" t="s">
        <v>168</v>
      </c>
      <c r="AD468" s="391">
        <f>ROUND(ROUND(ROUND(H440*P$440,0)*T464,0)*W467,0)-AB468</f>
        <v>167</v>
      </c>
      <c r="AE468" s="253"/>
    </row>
    <row r="469" spans="1:31" ht="17.100000000000001" customHeight="1">
      <c r="A469" s="243">
        <v>61</v>
      </c>
      <c r="B469" s="243" t="s">
        <v>10411</v>
      </c>
      <c r="C469" s="870" t="s">
        <v>10412</v>
      </c>
      <c r="D469" s="792"/>
      <c r="E469" s="792"/>
      <c r="F469" s="794"/>
      <c r="G469" s="528"/>
      <c r="H469" s="528"/>
      <c r="I469" s="794"/>
      <c r="J469" s="604"/>
      <c r="K469" s="605"/>
      <c r="L469" s="518"/>
      <c r="M469" s="799"/>
      <c r="N469" s="517"/>
      <c r="O469" s="517"/>
      <c r="P469" s="518"/>
      <c r="Q469" s="799"/>
      <c r="R469" s="643"/>
      <c r="S469" s="1644"/>
      <c r="T469" s="1652"/>
      <c r="U469" s="1620"/>
      <c r="V469" s="779"/>
      <c r="W469" s="780"/>
      <c r="X469" s="1684" t="s">
        <v>4700</v>
      </c>
      <c r="Y469" s="362" t="s">
        <v>163</v>
      </c>
      <c r="Z469" s="395">
        <v>0.85</v>
      </c>
      <c r="AA469" s="355"/>
      <c r="AB469" s="247"/>
      <c r="AC469" s="247"/>
      <c r="AD469" s="391">
        <f>ROUND(ROUND(ROUND(ROUND(H440*P$440,0)*T464,0)*W467,0)*Z469,0)</f>
        <v>146</v>
      </c>
      <c r="AE469" s="253"/>
    </row>
    <row r="470" spans="1:31" ht="17.100000000000001" customHeight="1">
      <c r="A470" s="243">
        <v>61</v>
      </c>
      <c r="B470" s="243" t="s">
        <v>10413</v>
      </c>
      <c r="C470" s="870" t="s">
        <v>10414</v>
      </c>
      <c r="D470" s="792"/>
      <c r="E470" s="792"/>
      <c r="F470" s="794"/>
      <c r="G470" s="528"/>
      <c r="H470" s="528"/>
      <c r="I470" s="794"/>
      <c r="J470" s="604"/>
      <c r="K470" s="605"/>
      <c r="L470" s="518"/>
      <c r="M470" s="799"/>
      <c r="N470" s="517"/>
      <c r="O470" s="517"/>
      <c r="P470" s="518"/>
      <c r="Q470" s="799"/>
      <c r="R470" s="643"/>
      <c r="S470" s="643"/>
      <c r="T470" s="643"/>
      <c r="U470" s="781"/>
      <c r="V470" s="537"/>
      <c r="W470" s="783"/>
      <c r="X470" s="1651"/>
      <c r="Y470" s="512"/>
      <c r="Z470" s="368"/>
      <c r="AA470" s="762" t="s">
        <v>167</v>
      </c>
      <c r="AB470" s="354">
        <v>5</v>
      </c>
      <c r="AC470" s="763" t="s">
        <v>168</v>
      </c>
      <c r="AD470" s="391">
        <f>ROUND(ROUND(ROUND(ROUND(H440*P$440,0)*T464,0)*W467,0)*Z469,0)-AB470</f>
        <v>141</v>
      </c>
      <c r="AE470" s="253"/>
    </row>
    <row r="471" spans="1:31" ht="17.100000000000001" customHeight="1">
      <c r="A471" s="243">
        <v>61</v>
      </c>
      <c r="B471" s="243" t="s">
        <v>10415</v>
      </c>
      <c r="C471" s="870" t="s">
        <v>10416</v>
      </c>
      <c r="D471" s="792"/>
      <c r="E471" s="792"/>
      <c r="F471" s="794"/>
      <c r="G471" s="528"/>
      <c r="H471" s="528"/>
      <c r="I471" s="794"/>
      <c r="J471" s="604"/>
      <c r="K471" s="605"/>
      <c r="L471" s="518"/>
      <c r="M471" s="799"/>
      <c r="N471" s="517"/>
      <c r="O471" s="517"/>
      <c r="P471" s="518"/>
      <c r="Q471" s="798"/>
      <c r="R471" s="643"/>
      <c r="S471" s="1646"/>
      <c r="T471" s="1649"/>
      <c r="U471" s="1580" t="s">
        <v>4708</v>
      </c>
      <c r="V471" s="643" t="s">
        <v>163</v>
      </c>
      <c r="W471" s="365">
        <v>0.85</v>
      </c>
      <c r="X471" s="523"/>
      <c r="Y471" s="524"/>
      <c r="Z471" s="642"/>
      <c r="AA471" s="247"/>
      <c r="AB471" s="247"/>
      <c r="AC471" s="247"/>
      <c r="AD471" s="391">
        <f>ROUND(ROUND(ROUND(H440*P$440,0)*T464,0)*W471,0)</f>
        <v>209</v>
      </c>
      <c r="AE471" s="253"/>
    </row>
    <row r="472" spans="1:31" ht="17.100000000000001" customHeight="1">
      <c r="A472" s="243">
        <v>61</v>
      </c>
      <c r="B472" s="243" t="s">
        <v>10417</v>
      </c>
      <c r="C472" s="870" t="s">
        <v>10418</v>
      </c>
      <c r="D472" s="792"/>
      <c r="E472" s="792"/>
      <c r="F472" s="794"/>
      <c r="G472" s="528"/>
      <c r="H472" s="528"/>
      <c r="I472" s="794"/>
      <c r="J472" s="604"/>
      <c r="K472" s="605"/>
      <c r="L472" s="518"/>
      <c r="M472" s="799"/>
      <c r="N472" s="517"/>
      <c r="O472" s="517"/>
      <c r="P472" s="518"/>
      <c r="Q472" s="798"/>
      <c r="R472" s="643"/>
      <c r="S472" s="365"/>
      <c r="T472" s="365"/>
      <c r="U472" s="1620"/>
      <c r="V472" s="643"/>
      <c r="W472" s="365"/>
      <c r="X472" s="319"/>
      <c r="Y472" s="288"/>
      <c r="Z472" s="526"/>
      <c r="AA472" s="762" t="s">
        <v>167</v>
      </c>
      <c r="AB472" s="354">
        <v>5</v>
      </c>
      <c r="AC472" s="763" t="s">
        <v>168</v>
      </c>
      <c r="AD472" s="391">
        <f>ROUND(ROUND(ROUND(H440*P$440,0)*T464,0)*W471,0)-AB472</f>
        <v>204</v>
      </c>
      <c r="AE472" s="253"/>
    </row>
    <row r="473" spans="1:31" ht="17.100000000000001" customHeight="1">
      <c r="A473" s="243">
        <v>61</v>
      </c>
      <c r="B473" s="243" t="s">
        <v>10419</v>
      </c>
      <c r="C473" s="870" t="s">
        <v>10420</v>
      </c>
      <c r="D473" s="792"/>
      <c r="E473" s="792"/>
      <c r="F473" s="794"/>
      <c r="G473" s="527"/>
      <c r="H473" s="528"/>
      <c r="I473" s="794"/>
      <c r="J473" s="604"/>
      <c r="K473" s="605"/>
      <c r="L473" s="518"/>
      <c r="M473" s="799"/>
      <c r="N473" s="517"/>
      <c r="O473" s="517"/>
      <c r="P473" s="518"/>
      <c r="Q473" s="799"/>
      <c r="R473" s="643"/>
      <c r="S473" s="365"/>
      <c r="T473" s="365"/>
      <c r="U473" s="1620"/>
      <c r="V473" s="779"/>
      <c r="W473" s="780"/>
      <c r="X473" s="1684" t="s">
        <v>4700</v>
      </c>
      <c r="Y473" s="362" t="s">
        <v>163</v>
      </c>
      <c r="Z473" s="395">
        <v>0.85</v>
      </c>
      <c r="AA473" s="355"/>
      <c r="AB473" s="247"/>
      <c r="AC473" s="247"/>
      <c r="AD473" s="391">
        <f>ROUND(ROUND(ROUND(ROUND(H440*P$440,0)*T464,0)*W471,0)*Z473,0)</f>
        <v>178</v>
      </c>
      <c r="AE473" s="253"/>
    </row>
    <row r="474" spans="1:31" ht="17.100000000000001" customHeight="1">
      <c r="A474" s="243">
        <v>61</v>
      </c>
      <c r="B474" s="243" t="s">
        <v>10421</v>
      </c>
      <c r="C474" s="870" t="s">
        <v>10422</v>
      </c>
      <c r="D474" s="792"/>
      <c r="E474" s="792"/>
      <c r="F474" s="794"/>
      <c r="G474" s="527"/>
      <c r="H474" s="528"/>
      <c r="I474" s="794"/>
      <c r="J474" s="604"/>
      <c r="K474" s="605"/>
      <c r="L474" s="518"/>
      <c r="M474" s="799"/>
      <c r="N474" s="517"/>
      <c r="O474" s="517"/>
      <c r="P474" s="518"/>
      <c r="Q474" s="506"/>
      <c r="R474" s="643"/>
      <c r="S474" s="643"/>
      <c r="T474" s="643"/>
      <c r="U474" s="1642"/>
      <c r="V474" s="537"/>
      <c r="W474" s="783"/>
      <c r="X474" s="1651"/>
      <c r="Y474" s="512"/>
      <c r="Z474" s="368"/>
      <c r="AA474" s="762" t="s">
        <v>167</v>
      </c>
      <c r="AB474" s="354">
        <v>5</v>
      </c>
      <c r="AC474" s="763" t="s">
        <v>168</v>
      </c>
      <c r="AD474" s="391">
        <f>ROUND(ROUND(ROUND(ROUND(H440*P$440,0)*T464,0)*W471,0)*Z473,0)-AB474</f>
        <v>173</v>
      </c>
      <c r="AE474" s="253"/>
    </row>
    <row r="475" spans="1:31" ht="17.100000000000001" customHeight="1">
      <c r="A475" s="243">
        <v>61</v>
      </c>
      <c r="B475" s="243" t="s">
        <v>10423</v>
      </c>
      <c r="C475" s="870" t="s">
        <v>10424</v>
      </c>
      <c r="D475" s="792"/>
      <c r="E475" s="793"/>
      <c r="F475" s="522"/>
      <c r="G475" s="520"/>
      <c r="H475" s="521"/>
      <c r="I475" s="522"/>
      <c r="J475" s="604"/>
      <c r="K475" s="605"/>
      <c r="L475" s="518"/>
      <c r="M475" s="799"/>
      <c r="N475" s="1687" t="s">
        <v>9558</v>
      </c>
      <c r="O475" s="888"/>
      <c r="P475" s="889"/>
      <c r="Q475" s="523"/>
      <c r="R475" s="524"/>
      <c r="S475" s="524"/>
      <c r="T475" s="524"/>
      <c r="U475" s="777"/>
      <c r="V475" s="529"/>
      <c r="W475" s="517"/>
      <c r="X475" s="523"/>
      <c r="Y475" s="524"/>
      <c r="Z475" s="642"/>
      <c r="AA475" s="247"/>
      <c r="AB475" s="247"/>
      <c r="AC475" s="247"/>
      <c r="AD475" s="391">
        <f>ROUND(ROUND(H440*P$476,0),0)</f>
        <v>352</v>
      </c>
      <c r="AE475" s="253"/>
    </row>
    <row r="476" spans="1:31" ht="17.100000000000001" customHeight="1">
      <c r="A476" s="243">
        <v>61</v>
      </c>
      <c r="B476" s="243" t="s">
        <v>10425</v>
      </c>
      <c r="C476" s="870" t="s">
        <v>10426</v>
      </c>
      <c r="D476" s="792"/>
      <c r="E476" s="793"/>
      <c r="F476" s="522"/>
      <c r="G476" s="520"/>
      <c r="H476" s="639"/>
      <c r="I476" s="517"/>
      <c r="J476" s="604"/>
      <c r="K476" s="605"/>
      <c r="L476" s="518"/>
      <c r="M476" s="799"/>
      <c r="N476" s="1688"/>
      <c r="O476" s="643" t="s">
        <v>163</v>
      </c>
      <c r="P476" s="365">
        <v>0.5</v>
      </c>
      <c r="Q476" s="516"/>
      <c r="R476" s="517"/>
      <c r="S476" s="517"/>
      <c r="T476" s="517"/>
      <c r="U476" s="777"/>
      <c r="V476" s="529"/>
      <c r="W476" s="517"/>
      <c r="X476" s="516"/>
      <c r="Y476" s="517"/>
      <c r="Z476" s="526"/>
      <c r="AA476" s="762" t="s">
        <v>167</v>
      </c>
      <c r="AB476" s="354">
        <v>5</v>
      </c>
      <c r="AC476" s="763" t="s">
        <v>168</v>
      </c>
      <c r="AD476" s="391">
        <f>ROUND(ROUND(H440*P$476,0),0)-AB476</f>
        <v>347</v>
      </c>
      <c r="AE476" s="253"/>
    </row>
    <row r="477" spans="1:31" ht="17.100000000000001" customHeight="1">
      <c r="A477" s="243">
        <v>61</v>
      </c>
      <c r="B477" s="243" t="s">
        <v>10427</v>
      </c>
      <c r="C477" s="870" t="s">
        <v>10428</v>
      </c>
      <c r="D477" s="792"/>
      <c r="E477" s="793"/>
      <c r="F477" s="522"/>
      <c r="G477" s="521"/>
      <c r="H477" s="521"/>
      <c r="I477" s="522"/>
      <c r="J477" s="604"/>
      <c r="K477" s="605"/>
      <c r="L477" s="518"/>
      <c r="M477" s="799"/>
      <c r="N477" s="1688"/>
      <c r="O477" s="517"/>
      <c r="P477" s="518"/>
      <c r="Q477" s="516"/>
      <c r="R477" s="517"/>
      <c r="S477" s="517"/>
      <c r="T477" s="517"/>
      <c r="U477" s="777"/>
      <c r="V477" s="529"/>
      <c r="W477" s="518"/>
      <c r="X477" s="1684" t="s">
        <v>4700</v>
      </c>
      <c r="Y477" s="362" t="s">
        <v>163</v>
      </c>
      <c r="Z477" s="395">
        <v>0.85</v>
      </c>
      <c r="AA477" s="355"/>
      <c r="AB477" s="247"/>
      <c r="AC477" s="247"/>
      <c r="AD477" s="391">
        <f>ROUND(ROUND(H440*P$476,0)*Z477,0)</f>
        <v>299</v>
      </c>
      <c r="AE477" s="253"/>
    </row>
    <row r="478" spans="1:31" ht="17.100000000000001" customHeight="1">
      <c r="A478" s="243">
        <v>61</v>
      </c>
      <c r="B478" s="243" t="s">
        <v>10429</v>
      </c>
      <c r="C478" s="870" t="s">
        <v>10430</v>
      </c>
      <c r="D478" s="792"/>
      <c r="E478" s="793"/>
      <c r="F478" s="522"/>
      <c r="G478" s="521"/>
      <c r="H478" s="521"/>
      <c r="I478" s="521"/>
      <c r="J478" s="604"/>
      <c r="K478" s="605"/>
      <c r="L478" s="518"/>
      <c r="M478" s="799"/>
      <c r="N478" s="1688"/>
      <c r="O478" s="517"/>
      <c r="P478" s="518"/>
      <c r="Q478" s="516"/>
      <c r="R478" s="517"/>
      <c r="S478" s="517"/>
      <c r="T478" s="517"/>
      <c r="U478" s="778"/>
      <c r="V478" s="539"/>
      <c r="W478" s="526"/>
      <c r="X478" s="1651"/>
      <c r="Y478" s="512"/>
      <c r="Z478" s="368"/>
      <c r="AA478" s="762" t="s">
        <v>167</v>
      </c>
      <c r="AB478" s="354">
        <v>5</v>
      </c>
      <c r="AC478" s="763" t="s">
        <v>168</v>
      </c>
      <c r="AD478" s="391">
        <f>ROUND(ROUND(H440*P$476,0)*Z477,0)-AB478</f>
        <v>294</v>
      </c>
      <c r="AE478" s="253"/>
    </row>
    <row r="479" spans="1:31" ht="17.100000000000001" customHeight="1">
      <c r="A479" s="243">
        <v>61</v>
      </c>
      <c r="B479" s="243" t="s">
        <v>10431</v>
      </c>
      <c r="C479" s="870" t="s">
        <v>10432</v>
      </c>
      <c r="D479" s="793"/>
      <c r="E479" s="793"/>
      <c r="F479" s="794"/>
      <c r="G479" s="528"/>
      <c r="H479" s="517"/>
      <c r="I479" s="538"/>
      <c r="J479" s="604"/>
      <c r="K479" s="605"/>
      <c r="L479" s="518"/>
      <c r="M479" s="799"/>
      <c r="N479" s="517"/>
      <c r="O479" s="517"/>
      <c r="P479" s="518"/>
      <c r="Q479" s="516"/>
      <c r="R479" s="517"/>
      <c r="S479" s="517"/>
      <c r="T479" s="517"/>
      <c r="U479" s="1580" t="s">
        <v>4703</v>
      </c>
      <c r="V479" s="362" t="s">
        <v>163</v>
      </c>
      <c r="W479" s="356">
        <v>0.7</v>
      </c>
      <c r="X479" s="523"/>
      <c r="Y479" s="524"/>
      <c r="Z479" s="642"/>
      <c r="AA479" s="247"/>
      <c r="AB479" s="247"/>
      <c r="AC479" s="247"/>
      <c r="AD479" s="391">
        <f>ROUND(ROUND(H440*P$476,0)*W479,0)</f>
        <v>246</v>
      </c>
      <c r="AE479" s="253"/>
    </row>
    <row r="480" spans="1:31" ht="17.100000000000001" customHeight="1">
      <c r="A480" s="243">
        <v>61</v>
      </c>
      <c r="B480" s="243" t="s">
        <v>10433</v>
      </c>
      <c r="C480" s="870" t="s">
        <v>10434</v>
      </c>
      <c r="D480" s="793"/>
      <c r="E480" s="793"/>
      <c r="F480" s="794"/>
      <c r="G480" s="528"/>
      <c r="H480" s="517"/>
      <c r="I480" s="538"/>
      <c r="J480" s="604"/>
      <c r="K480" s="605"/>
      <c r="L480" s="518"/>
      <c r="M480" s="799"/>
      <c r="N480" s="517"/>
      <c r="O480" s="517"/>
      <c r="P480" s="518"/>
      <c r="Q480" s="516"/>
      <c r="R480" s="517"/>
      <c r="S480" s="517"/>
      <c r="T480" s="517"/>
      <c r="U480" s="1620"/>
      <c r="V480" s="643"/>
      <c r="W480" s="365"/>
      <c r="X480" s="319"/>
      <c r="Y480" s="288"/>
      <c r="Z480" s="526"/>
      <c r="AA480" s="762" t="s">
        <v>167</v>
      </c>
      <c r="AB480" s="354">
        <v>5</v>
      </c>
      <c r="AC480" s="763" t="s">
        <v>168</v>
      </c>
      <c r="AD480" s="391">
        <f>ROUND(ROUND(H440*P$476,0)*W479,0)-AB480</f>
        <v>241</v>
      </c>
      <c r="AE480" s="253"/>
    </row>
    <row r="481" spans="1:31" ht="17.100000000000001" customHeight="1">
      <c r="A481" s="243">
        <v>61</v>
      </c>
      <c r="B481" s="243" t="s">
        <v>10435</v>
      </c>
      <c r="C481" s="870" t="s">
        <v>10436</v>
      </c>
      <c r="D481" s="792"/>
      <c r="E481" s="793"/>
      <c r="F481" s="795"/>
      <c r="G481" s="796"/>
      <c r="H481" s="517"/>
      <c r="I481" s="538"/>
      <c r="J481" s="604"/>
      <c r="K481" s="605"/>
      <c r="L481" s="518"/>
      <c r="M481" s="799"/>
      <c r="N481" s="517"/>
      <c r="O481" s="517"/>
      <c r="P481" s="518"/>
      <c r="Q481" s="516"/>
      <c r="R481" s="517"/>
      <c r="S481" s="517"/>
      <c r="T481" s="517"/>
      <c r="U481" s="1620"/>
      <c r="V481" s="779"/>
      <c r="W481" s="780"/>
      <c r="X481" s="1684" t="s">
        <v>4700</v>
      </c>
      <c r="Y481" s="362" t="s">
        <v>163</v>
      </c>
      <c r="Z481" s="395">
        <v>0.85</v>
      </c>
      <c r="AA481" s="355"/>
      <c r="AB481" s="247"/>
      <c r="AC481" s="247"/>
      <c r="AD481" s="391">
        <f>ROUND(ROUND(ROUND(H440*P$476,0)*W479,0)*Z481,0)</f>
        <v>209</v>
      </c>
      <c r="AE481" s="253"/>
    </row>
    <row r="482" spans="1:31" ht="17.100000000000001" customHeight="1">
      <c r="A482" s="243">
        <v>61</v>
      </c>
      <c r="B482" s="243" t="s">
        <v>10437</v>
      </c>
      <c r="C482" s="870" t="s">
        <v>10438</v>
      </c>
      <c r="D482" s="792"/>
      <c r="E482" s="793"/>
      <c r="F482" s="795"/>
      <c r="G482" s="796"/>
      <c r="H482" s="517"/>
      <c r="I482" s="538"/>
      <c r="J482" s="604"/>
      <c r="K482" s="605"/>
      <c r="L482" s="518"/>
      <c r="M482" s="799"/>
      <c r="N482" s="517"/>
      <c r="O482" s="517"/>
      <c r="P482" s="518"/>
      <c r="Q482" s="516"/>
      <c r="R482" s="517"/>
      <c r="S482" s="517"/>
      <c r="T482" s="517"/>
      <c r="U482" s="781"/>
      <c r="V482" s="537"/>
      <c r="W482" s="783"/>
      <c r="X482" s="1651"/>
      <c r="Y482" s="512"/>
      <c r="Z482" s="368"/>
      <c r="AA482" s="762" t="s">
        <v>167</v>
      </c>
      <c r="AB482" s="354">
        <v>5</v>
      </c>
      <c r="AC482" s="763" t="s">
        <v>168</v>
      </c>
      <c r="AD482" s="391">
        <f>ROUND(ROUND(ROUND(H440*P$476,0)*W479,0)*Z481,0)-AB482</f>
        <v>204</v>
      </c>
      <c r="AE482" s="253"/>
    </row>
    <row r="483" spans="1:31" ht="17.100000000000001" customHeight="1">
      <c r="A483" s="243">
        <v>61</v>
      </c>
      <c r="B483" s="243" t="s">
        <v>10439</v>
      </c>
      <c r="C483" s="870" t="s">
        <v>10440</v>
      </c>
      <c r="D483" s="792"/>
      <c r="E483" s="793"/>
      <c r="F483" s="795"/>
      <c r="G483" s="796"/>
      <c r="H483" s="517"/>
      <c r="I483" s="538"/>
      <c r="J483" s="604"/>
      <c r="K483" s="605"/>
      <c r="L483" s="518"/>
      <c r="M483" s="799"/>
      <c r="N483" s="517"/>
      <c r="O483" s="517"/>
      <c r="P483" s="518"/>
      <c r="Q483" s="516"/>
      <c r="R483" s="517"/>
      <c r="S483" s="517"/>
      <c r="T483" s="518"/>
      <c r="U483" s="1580" t="s">
        <v>4708</v>
      </c>
      <c r="V483" s="643" t="s">
        <v>163</v>
      </c>
      <c r="W483" s="365">
        <v>0.85</v>
      </c>
      <c r="X483" s="523"/>
      <c r="Y483" s="524"/>
      <c r="Z483" s="642"/>
      <c r="AA483" s="247"/>
      <c r="AB483" s="247"/>
      <c r="AC483" s="247"/>
      <c r="AD483" s="391">
        <f>ROUND(ROUND(H440*P$476,0)*W483,0)</f>
        <v>299</v>
      </c>
      <c r="AE483" s="253"/>
    </row>
    <row r="484" spans="1:31" ht="17.100000000000001" customHeight="1">
      <c r="A484" s="243">
        <v>61</v>
      </c>
      <c r="B484" s="243" t="s">
        <v>10441</v>
      </c>
      <c r="C484" s="870" t="s">
        <v>10442</v>
      </c>
      <c r="D484" s="792"/>
      <c r="E484" s="793"/>
      <c r="F484" s="795"/>
      <c r="G484" s="796"/>
      <c r="H484" s="517"/>
      <c r="I484" s="538"/>
      <c r="J484" s="604"/>
      <c r="K484" s="605"/>
      <c r="L484" s="518"/>
      <c r="M484" s="799"/>
      <c r="N484" s="517"/>
      <c r="O484" s="517"/>
      <c r="P484" s="518"/>
      <c r="Q484" s="516"/>
      <c r="R484" s="517"/>
      <c r="S484" s="517"/>
      <c r="T484" s="517"/>
      <c r="U484" s="1620"/>
      <c r="V484" s="643"/>
      <c r="W484" s="365"/>
      <c r="X484" s="319"/>
      <c r="Y484" s="288"/>
      <c r="Z484" s="526"/>
      <c r="AA484" s="762" t="s">
        <v>167</v>
      </c>
      <c r="AB484" s="354">
        <v>5</v>
      </c>
      <c r="AC484" s="763" t="s">
        <v>168</v>
      </c>
      <c r="AD484" s="391">
        <f>ROUND(ROUND(H440*P$476,0)*W483,0)-AB484</f>
        <v>294</v>
      </c>
      <c r="AE484" s="253"/>
    </row>
    <row r="485" spans="1:31" ht="17.100000000000001" customHeight="1">
      <c r="A485" s="243">
        <v>61</v>
      </c>
      <c r="B485" s="243" t="s">
        <v>10443</v>
      </c>
      <c r="C485" s="870" t="s">
        <v>10444</v>
      </c>
      <c r="D485" s="792"/>
      <c r="E485" s="793"/>
      <c r="F485" s="794"/>
      <c r="G485" s="528"/>
      <c r="H485" s="528"/>
      <c r="I485" s="794"/>
      <c r="J485" s="604"/>
      <c r="K485" s="605"/>
      <c r="L485" s="518"/>
      <c r="M485" s="799"/>
      <c r="N485" s="517"/>
      <c r="O485" s="517"/>
      <c r="P485" s="518"/>
      <c r="Q485" s="516"/>
      <c r="R485" s="517"/>
      <c r="S485" s="517"/>
      <c r="T485" s="517"/>
      <c r="U485" s="1620"/>
      <c r="V485" s="779"/>
      <c r="W485" s="780"/>
      <c r="X485" s="1684" t="s">
        <v>4700</v>
      </c>
      <c r="Y485" s="362" t="s">
        <v>163</v>
      </c>
      <c r="Z485" s="395">
        <v>0.85</v>
      </c>
      <c r="AA485" s="355"/>
      <c r="AB485" s="247"/>
      <c r="AC485" s="247"/>
      <c r="AD485" s="391">
        <f>ROUND(ROUND(ROUND(H440*P$476,0)*W483,0)*Z485,0)</f>
        <v>254</v>
      </c>
      <c r="AE485" s="253"/>
    </row>
    <row r="486" spans="1:31" ht="17.100000000000001" customHeight="1">
      <c r="A486" s="243">
        <v>61</v>
      </c>
      <c r="B486" s="243" t="s">
        <v>10445</v>
      </c>
      <c r="C486" s="870" t="s">
        <v>10446</v>
      </c>
      <c r="D486" s="792"/>
      <c r="E486" s="793"/>
      <c r="F486" s="794"/>
      <c r="G486" s="528"/>
      <c r="H486" s="528"/>
      <c r="I486" s="794"/>
      <c r="J486" s="604"/>
      <c r="K486" s="605"/>
      <c r="L486" s="518"/>
      <c r="M486" s="799"/>
      <c r="N486" s="517"/>
      <c r="O486" s="517"/>
      <c r="P486" s="518"/>
      <c r="Q486" s="319"/>
      <c r="R486" s="288"/>
      <c r="S486" s="288"/>
      <c r="T486" s="288"/>
      <c r="U486" s="1642"/>
      <c r="V486" s="537"/>
      <c r="W486" s="783"/>
      <c r="X486" s="1651"/>
      <c r="Y486" s="512"/>
      <c r="Z486" s="368"/>
      <c r="AA486" s="762" t="s">
        <v>167</v>
      </c>
      <c r="AB486" s="354">
        <v>5</v>
      </c>
      <c r="AC486" s="763" t="s">
        <v>168</v>
      </c>
      <c r="AD486" s="391">
        <f>ROUND(ROUND(ROUND(H440*P$476,0)*W483,0)*Z485,0)-AB486</f>
        <v>249</v>
      </c>
      <c r="AE486" s="253"/>
    </row>
    <row r="487" spans="1:31" ht="17.100000000000001" customHeight="1">
      <c r="A487" s="243">
        <v>61</v>
      </c>
      <c r="B487" s="243" t="s">
        <v>10447</v>
      </c>
      <c r="C487" s="870" t="s">
        <v>10448</v>
      </c>
      <c r="D487" s="792"/>
      <c r="E487" s="792"/>
      <c r="F487" s="794"/>
      <c r="G487" s="528"/>
      <c r="H487" s="528"/>
      <c r="I487" s="794"/>
      <c r="J487" s="604"/>
      <c r="K487" s="605"/>
      <c r="L487" s="518"/>
      <c r="M487" s="799"/>
      <c r="N487" s="517"/>
      <c r="O487" s="517"/>
      <c r="P487" s="518"/>
      <c r="Q487" s="1536" t="s">
        <v>4713</v>
      </c>
      <c r="R487" s="1580" t="s">
        <v>162</v>
      </c>
      <c r="S487" s="775"/>
      <c r="T487" s="775"/>
      <c r="U487" s="359"/>
      <c r="V487" s="360"/>
      <c r="W487" s="361"/>
      <c r="X487" s="523"/>
      <c r="Y487" s="524"/>
      <c r="Z487" s="642"/>
      <c r="AA487" s="247"/>
      <c r="AB487" s="247"/>
      <c r="AC487" s="247"/>
      <c r="AD487" s="391">
        <f>ROUND(ROUND(H440*P$476,0)*T488,0)</f>
        <v>246</v>
      </c>
      <c r="AE487" s="253"/>
    </row>
    <row r="488" spans="1:31" ht="17.100000000000001" customHeight="1">
      <c r="A488" s="243">
        <v>61</v>
      </c>
      <c r="B488" s="243" t="s">
        <v>10449</v>
      </c>
      <c r="C488" s="870" t="s">
        <v>10450</v>
      </c>
      <c r="D488" s="792"/>
      <c r="E488" s="792"/>
      <c r="F488" s="794"/>
      <c r="G488" s="528"/>
      <c r="H488" s="528"/>
      <c r="I488" s="794"/>
      <c r="J488" s="604"/>
      <c r="K488" s="605"/>
      <c r="L488" s="518"/>
      <c r="M488" s="799"/>
      <c r="N488" s="517"/>
      <c r="O488" s="517"/>
      <c r="P488" s="518"/>
      <c r="Q488" s="1648"/>
      <c r="R488" s="1620"/>
      <c r="S488" s="643" t="s">
        <v>163</v>
      </c>
      <c r="T488" s="365">
        <v>0.7</v>
      </c>
      <c r="U488" s="777"/>
      <c r="V488" s="639"/>
      <c r="W488" s="529"/>
      <c r="X488" s="516"/>
      <c r="Y488" s="517"/>
      <c r="Z488" s="526"/>
      <c r="AA488" s="762" t="s">
        <v>167</v>
      </c>
      <c r="AB488" s="354">
        <v>5</v>
      </c>
      <c r="AC488" s="763" t="s">
        <v>168</v>
      </c>
      <c r="AD488" s="391">
        <f>ROUND(ROUND(H440*P$476,0)*T488,0)-AB488</f>
        <v>241</v>
      </c>
      <c r="AE488" s="253"/>
    </row>
    <row r="489" spans="1:31" ht="17.100000000000001" customHeight="1">
      <c r="A489" s="243">
        <v>61</v>
      </c>
      <c r="B489" s="243" t="s">
        <v>10451</v>
      </c>
      <c r="C489" s="870" t="s">
        <v>10452</v>
      </c>
      <c r="D489" s="792"/>
      <c r="E489" s="792"/>
      <c r="F489" s="794"/>
      <c r="G489" s="528"/>
      <c r="H489" s="528"/>
      <c r="I489" s="794"/>
      <c r="J489" s="604"/>
      <c r="K489" s="605"/>
      <c r="L489" s="518"/>
      <c r="M489" s="799"/>
      <c r="N489" s="517"/>
      <c r="O489" s="517"/>
      <c r="P489" s="518"/>
      <c r="Q489" s="1648"/>
      <c r="R489" s="1620"/>
      <c r="S489" s="530"/>
      <c r="T489" s="530"/>
      <c r="U489" s="777"/>
      <c r="V489" s="639"/>
      <c r="W489" s="529"/>
      <c r="X489" s="1684" t="s">
        <v>4700</v>
      </c>
      <c r="Y489" s="362" t="s">
        <v>163</v>
      </c>
      <c r="Z489" s="395">
        <v>0.85</v>
      </c>
      <c r="AA489" s="355"/>
      <c r="AB489" s="247"/>
      <c r="AC489" s="247"/>
      <c r="AD489" s="391">
        <f>ROUND(ROUND(ROUND(H440*P$476,0)*T488,0)*Z489,0)</f>
        <v>209</v>
      </c>
      <c r="AE489" s="253"/>
    </row>
    <row r="490" spans="1:31" ht="17.100000000000001" customHeight="1">
      <c r="A490" s="243">
        <v>61</v>
      </c>
      <c r="B490" s="243" t="s">
        <v>10453</v>
      </c>
      <c r="C490" s="870" t="s">
        <v>10454</v>
      </c>
      <c r="D490" s="792"/>
      <c r="E490" s="792"/>
      <c r="F490" s="794"/>
      <c r="G490" s="528"/>
      <c r="H490" s="528"/>
      <c r="I490" s="794"/>
      <c r="J490" s="604"/>
      <c r="K490" s="605"/>
      <c r="L490" s="518"/>
      <c r="M490" s="799"/>
      <c r="N490" s="517"/>
      <c r="O490" s="517"/>
      <c r="P490" s="518"/>
      <c r="Q490" s="1648"/>
      <c r="R490" s="1620"/>
      <c r="S490" s="643"/>
      <c r="T490" s="643"/>
      <c r="U490" s="778"/>
      <c r="V490" s="525"/>
      <c r="W490" s="539"/>
      <c r="X490" s="1651"/>
      <c r="Y490" s="512"/>
      <c r="Z490" s="368"/>
      <c r="AA490" s="762" t="s">
        <v>167</v>
      </c>
      <c r="AB490" s="354">
        <v>5</v>
      </c>
      <c r="AC490" s="763" t="s">
        <v>168</v>
      </c>
      <c r="AD490" s="391">
        <f>ROUND(ROUND(ROUND(H440*P$476,0)*T488,0)*Z489,0)-AB490</f>
        <v>204</v>
      </c>
      <c r="AE490" s="253"/>
    </row>
    <row r="491" spans="1:31" ht="17.100000000000001" customHeight="1">
      <c r="A491" s="243">
        <v>61</v>
      </c>
      <c r="B491" s="243" t="s">
        <v>10455</v>
      </c>
      <c r="C491" s="870" t="s">
        <v>10456</v>
      </c>
      <c r="D491" s="792"/>
      <c r="E491" s="792"/>
      <c r="F491" s="794"/>
      <c r="G491" s="528"/>
      <c r="H491" s="528"/>
      <c r="I491" s="794"/>
      <c r="J491" s="604"/>
      <c r="K491" s="605"/>
      <c r="L491" s="518"/>
      <c r="M491" s="799"/>
      <c r="N491" s="517"/>
      <c r="O491" s="517"/>
      <c r="P491" s="518"/>
      <c r="Q491" s="798"/>
      <c r="R491" s="530"/>
      <c r="S491" s="530"/>
      <c r="T491" s="530"/>
      <c r="U491" s="1580" t="s">
        <v>4703</v>
      </c>
      <c r="V491" s="362" t="s">
        <v>163</v>
      </c>
      <c r="W491" s="356">
        <v>0.7</v>
      </c>
      <c r="X491" s="523"/>
      <c r="Y491" s="524"/>
      <c r="Z491" s="642"/>
      <c r="AA491" s="247"/>
      <c r="AB491" s="247"/>
      <c r="AC491" s="247"/>
      <c r="AD491" s="391">
        <f>ROUND(ROUND(ROUND(H440*P$476,0)*T488,0)*W491,0)</f>
        <v>172</v>
      </c>
      <c r="AE491" s="253"/>
    </row>
    <row r="492" spans="1:31" ht="17.100000000000001" customHeight="1">
      <c r="A492" s="243">
        <v>61</v>
      </c>
      <c r="B492" s="243" t="s">
        <v>10457</v>
      </c>
      <c r="C492" s="870" t="s">
        <v>10458</v>
      </c>
      <c r="D492" s="792"/>
      <c r="E492" s="792"/>
      <c r="F492" s="794"/>
      <c r="G492" s="528"/>
      <c r="H492" s="528"/>
      <c r="I492" s="794"/>
      <c r="J492" s="604"/>
      <c r="K492" s="605"/>
      <c r="L492" s="518"/>
      <c r="M492" s="799"/>
      <c r="N492" s="517"/>
      <c r="O492" s="517"/>
      <c r="P492" s="518"/>
      <c r="Q492" s="798"/>
      <c r="R492" s="530"/>
      <c r="S492" s="530"/>
      <c r="T492" s="530"/>
      <c r="U492" s="1620"/>
      <c r="V492" s="643"/>
      <c r="W492" s="365"/>
      <c r="X492" s="319"/>
      <c r="Y492" s="288"/>
      <c r="Z492" s="526"/>
      <c r="AA492" s="762" t="s">
        <v>167</v>
      </c>
      <c r="AB492" s="354">
        <v>5</v>
      </c>
      <c r="AC492" s="763" t="s">
        <v>168</v>
      </c>
      <c r="AD492" s="391">
        <f>ROUND(ROUND(ROUND(H440*P$476,0)*T488,0)*W491,0)-AB492</f>
        <v>167</v>
      </c>
      <c r="AE492" s="253"/>
    </row>
    <row r="493" spans="1:31" ht="17.100000000000001" customHeight="1">
      <c r="A493" s="243">
        <v>61</v>
      </c>
      <c r="B493" s="243" t="s">
        <v>10459</v>
      </c>
      <c r="C493" s="870" t="s">
        <v>10460</v>
      </c>
      <c r="D493" s="792"/>
      <c r="E493" s="792"/>
      <c r="F493" s="794"/>
      <c r="G493" s="528"/>
      <c r="H493" s="528"/>
      <c r="I493" s="794"/>
      <c r="J493" s="604"/>
      <c r="K493" s="605"/>
      <c r="L493" s="518"/>
      <c r="M493" s="799"/>
      <c r="N493" s="517"/>
      <c r="O493" s="517"/>
      <c r="P493" s="518"/>
      <c r="Q493" s="799"/>
      <c r="R493" s="643"/>
      <c r="S493" s="1644"/>
      <c r="T493" s="1652"/>
      <c r="U493" s="1620"/>
      <c r="V493" s="779"/>
      <c r="W493" s="780"/>
      <c r="X493" s="1684" t="s">
        <v>4700</v>
      </c>
      <c r="Y493" s="362" t="s">
        <v>163</v>
      </c>
      <c r="Z493" s="395">
        <v>0.85</v>
      </c>
      <c r="AA493" s="355"/>
      <c r="AB493" s="247"/>
      <c r="AC493" s="247"/>
      <c r="AD493" s="391">
        <f>ROUND(ROUND(ROUND(ROUND(H440*P$476,0)*T488,0)*W491,0)*Z493,0)</f>
        <v>146</v>
      </c>
      <c r="AE493" s="253"/>
    </row>
    <row r="494" spans="1:31" ht="17.100000000000001" customHeight="1">
      <c r="A494" s="243">
        <v>61</v>
      </c>
      <c r="B494" s="243" t="s">
        <v>10461</v>
      </c>
      <c r="C494" s="870" t="s">
        <v>10462</v>
      </c>
      <c r="D494" s="792"/>
      <c r="E494" s="792"/>
      <c r="F494" s="794"/>
      <c r="G494" s="528"/>
      <c r="H494" s="528"/>
      <c r="I494" s="794"/>
      <c r="J494" s="604"/>
      <c r="K494" s="605"/>
      <c r="L494" s="518"/>
      <c r="M494" s="799"/>
      <c r="N494" s="517"/>
      <c r="O494" s="517"/>
      <c r="P494" s="518"/>
      <c r="Q494" s="799"/>
      <c r="R494" s="643"/>
      <c r="S494" s="643"/>
      <c r="T494" s="643"/>
      <c r="U494" s="781"/>
      <c r="V494" s="537"/>
      <c r="W494" s="783"/>
      <c r="X494" s="1651"/>
      <c r="Y494" s="512"/>
      <c r="Z494" s="368"/>
      <c r="AA494" s="762" t="s">
        <v>167</v>
      </c>
      <c r="AB494" s="354">
        <v>5</v>
      </c>
      <c r="AC494" s="763" t="s">
        <v>168</v>
      </c>
      <c r="AD494" s="391">
        <f>ROUND(ROUND(ROUND(ROUND(H440*P$476,0)*T488,0)*W491,0)*Z493,0)-AB494</f>
        <v>141</v>
      </c>
      <c r="AE494" s="253"/>
    </row>
    <row r="495" spans="1:31" ht="17.100000000000001" customHeight="1">
      <c r="A495" s="243">
        <v>61</v>
      </c>
      <c r="B495" s="243" t="s">
        <v>10463</v>
      </c>
      <c r="C495" s="870" t="s">
        <v>10464</v>
      </c>
      <c r="D495" s="792"/>
      <c r="E495" s="792"/>
      <c r="F495" s="794"/>
      <c r="G495" s="528"/>
      <c r="H495" s="528"/>
      <c r="I495" s="794"/>
      <c r="J495" s="604"/>
      <c r="K495" s="605"/>
      <c r="L495" s="518"/>
      <c r="M495" s="799"/>
      <c r="N495" s="517"/>
      <c r="O495" s="517"/>
      <c r="P495" s="518"/>
      <c r="Q495" s="798"/>
      <c r="R495" s="643"/>
      <c r="S495" s="1646"/>
      <c r="T495" s="1649"/>
      <c r="U495" s="1580" t="s">
        <v>4708</v>
      </c>
      <c r="V495" s="643" t="s">
        <v>163</v>
      </c>
      <c r="W495" s="365">
        <v>0.85</v>
      </c>
      <c r="X495" s="523"/>
      <c r="Y495" s="524"/>
      <c r="Z495" s="642"/>
      <c r="AA495" s="247"/>
      <c r="AB495" s="247"/>
      <c r="AC495" s="247"/>
      <c r="AD495" s="391">
        <f>ROUND(ROUND(ROUND(H440*P$476,0)*T488,0)*W495,0)</f>
        <v>209</v>
      </c>
      <c r="AE495" s="253"/>
    </row>
    <row r="496" spans="1:31" ht="17.100000000000001" customHeight="1">
      <c r="A496" s="243">
        <v>61</v>
      </c>
      <c r="B496" s="243" t="s">
        <v>10465</v>
      </c>
      <c r="C496" s="870" t="s">
        <v>10466</v>
      </c>
      <c r="D496" s="792"/>
      <c r="E496" s="792"/>
      <c r="F496" s="794"/>
      <c r="G496" s="528"/>
      <c r="H496" s="528"/>
      <c r="I496" s="794"/>
      <c r="J496" s="604"/>
      <c r="K496" s="605"/>
      <c r="L496" s="518"/>
      <c r="M496" s="799"/>
      <c r="N496" s="517"/>
      <c r="O496" s="517"/>
      <c r="P496" s="518"/>
      <c r="Q496" s="798"/>
      <c r="R496" s="643"/>
      <c r="S496" s="365"/>
      <c r="T496" s="365"/>
      <c r="U496" s="1620"/>
      <c r="V496" s="643"/>
      <c r="W496" s="365"/>
      <c r="X496" s="319"/>
      <c r="Y496" s="288"/>
      <c r="Z496" s="526"/>
      <c r="AA496" s="762" t="s">
        <v>167</v>
      </c>
      <c r="AB496" s="354">
        <v>5</v>
      </c>
      <c r="AC496" s="763" t="s">
        <v>168</v>
      </c>
      <c r="AD496" s="391">
        <f>ROUND(ROUND(ROUND(H440*P$476,0)*T488,0)*W495,0)-AB496</f>
        <v>204</v>
      </c>
      <c r="AE496" s="253"/>
    </row>
    <row r="497" spans="1:31" ht="17.100000000000001" customHeight="1">
      <c r="A497" s="243">
        <v>61</v>
      </c>
      <c r="B497" s="243" t="s">
        <v>10467</v>
      </c>
      <c r="C497" s="870" t="s">
        <v>10468</v>
      </c>
      <c r="D497" s="792"/>
      <c r="E497" s="792"/>
      <c r="F497" s="794"/>
      <c r="G497" s="528"/>
      <c r="H497" s="528"/>
      <c r="I497" s="794"/>
      <c r="J497" s="604"/>
      <c r="K497" s="605"/>
      <c r="L497" s="518"/>
      <c r="M497" s="799"/>
      <c r="N497" s="517"/>
      <c r="O497" s="517"/>
      <c r="P497" s="518"/>
      <c r="Q497" s="799"/>
      <c r="R497" s="643"/>
      <c r="S497" s="365"/>
      <c r="T497" s="365"/>
      <c r="U497" s="1620"/>
      <c r="V497" s="779"/>
      <c r="W497" s="780"/>
      <c r="X497" s="1684" t="s">
        <v>4700</v>
      </c>
      <c r="Y497" s="362" t="s">
        <v>163</v>
      </c>
      <c r="Z497" s="395">
        <v>0.85</v>
      </c>
      <c r="AA497" s="355"/>
      <c r="AB497" s="247"/>
      <c r="AC497" s="247"/>
      <c r="AD497" s="391">
        <f>ROUND(ROUND(ROUND(ROUND(H440*P$476,0)*T488,0)*W495,0)*Z497,0)</f>
        <v>178</v>
      </c>
      <c r="AE497" s="253"/>
    </row>
    <row r="498" spans="1:31" ht="17.100000000000001" customHeight="1">
      <c r="A498" s="243">
        <v>61</v>
      </c>
      <c r="B498" s="243" t="s">
        <v>10469</v>
      </c>
      <c r="C498" s="870" t="s">
        <v>10470</v>
      </c>
      <c r="D498" s="792"/>
      <c r="E498" s="792"/>
      <c r="F498" s="794"/>
      <c r="G498" s="528"/>
      <c r="H498" s="528"/>
      <c r="I498" s="794"/>
      <c r="J498" s="604"/>
      <c r="K498" s="605"/>
      <c r="L498" s="518"/>
      <c r="M498" s="799"/>
      <c r="N498" s="517"/>
      <c r="O498" s="517"/>
      <c r="P498" s="518"/>
      <c r="Q498" s="798"/>
      <c r="R498" s="643"/>
      <c r="S498" s="643"/>
      <c r="T498" s="643"/>
      <c r="U498" s="1642"/>
      <c r="V498" s="537"/>
      <c r="W498" s="783"/>
      <c r="X498" s="1651"/>
      <c r="Y498" s="512"/>
      <c r="Z498" s="368"/>
      <c r="AA498" s="762" t="s">
        <v>167</v>
      </c>
      <c r="AB498" s="354">
        <v>5</v>
      </c>
      <c r="AC498" s="763" t="s">
        <v>168</v>
      </c>
      <c r="AD498" s="391">
        <f>ROUND(ROUND(ROUND(ROUND(H440*P$476,0)*T488,0)*W495,0)*Z497,0)-AB498</f>
        <v>173</v>
      </c>
      <c r="AE498" s="253"/>
    </row>
    <row r="499" spans="1:31" ht="17.100000000000001" customHeight="1">
      <c r="A499" s="243">
        <v>61</v>
      </c>
      <c r="B499" s="243" t="s">
        <v>10471</v>
      </c>
      <c r="C499" s="870" t="s">
        <v>10472</v>
      </c>
      <c r="D499" s="792"/>
      <c r="E499" s="792"/>
      <c r="F499" s="794"/>
      <c r="G499" s="528"/>
      <c r="H499" s="528"/>
      <c r="I499" s="794"/>
      <c r="J499" s="604"/>
      <c r="K499" s="605"/>
      <c r="L499" s="518"/>
      <c r="M499" s="799"/>
      <c r="N499" s="517"/>
      <c r="O499" s="517"/>
      <c r="P499" s="518"/>
      <c r="Q499" s="798"/>
      <c r="R499" s="1580" t="s">
        <v>165</v>
      </c>
      <c r="S499" s="775"/>
      <c r="T499" s="775"/>
      <c r="U499" s="359"/>
      <c r="V499" s="360"/>
      <c r="W499" s="361"/>
      <c r="X499" s="523"/>
      <c r="Y499" s="524"/>
      <c r="Z499" s="642"/>
      <c r="AA499" s="247"/>
      <c r="AB499" s="247"/>
      <c r="AC499" s="247"/>
      <c r="AD499" s="391">
        <f>ROUND(ROUND(H440*P$476,0)*T500,0)</f>
        <v>176</v>
      </c>
      <c r="AE499" s="253"/>
    </row>
    <row r="500" spans="1:31" ht="17.100000000000001" customHeight="1">
      <c r="A500" s="243">
        <v>61</v>
      </c>
      <c r="B500" s="243" t="s">
        <v>10473</v>
      </c>
      <c r="C500" s="870" t="s">
        <v>10474</v>
      </c>
      <c r="D500" s="792"/>
      <c r="E500" s="792"/>
      <c r="F500" s="794"/>
      <c r="G500" s="528"/>
      <c r="H500" s="528"/>
      <c r="I500" s="794"/>
      <c r="J500" s="604"/>
      <c r="K500" s="605"/>
      <c r="L500" s="518"/>
      <c r="M500" s="799"/>
      <c r="N500" s="517"/>
      <c r="O500" s="517"/>
      <c r="P500" s="518"/>
      <c r="Q500" s="797"/>
      <c r="R500" s="1620"/>
      <c r="S500" s="643" t="s">
        <v>163</v>
      </c>
      <c r="T500" s="365">
        <v>0.5</v>
      </c>
      <c r="U500" s="777"/>
      <c r="V500" s="639"/>
      <c r="W500" s="529"/>
      <c r="X500" s="516"/>
      <c r="Y500" s="517"/>
      <c r="Z500" s="526"/>
      <c r="AA500" s="762" t="s">
        <v>167</v>
      </c>
      <c r="AB500" s="354">
        <v>5</v>
      </c>
      <c r="AC500" s="763" t="s">
        <v>168</v>
      </c>
      <c r="AD500" s="391">
        <f>ROUND(ROUND(H440*P$476,0)*T500,0)-AB500</f>
        <v>171</v>
      </c>
      <c r="AE500" s="253"/>
    </row>
    <row r="501" spans="1:31" ht="17.100000000000001" customHeight="1">
      <c r="A501" s="243">
        <v>61</v>
      </c>
      <c r="B501" s="243" t="s">
        <v>10475</v>
      </c>
      <c r="C501" s="870" t="s">
        <v>10476</v>
      </c>
      <c r="D501" s="792"/>
      <c r="E501" s="792"/>
      <c r="F501" s="794"/>
      <c r="G501" s="528"/>
      <c r="H501" s="528"/>
      <c r="I501" s="794"/>
      <c r="J501" s="604"/>
      <c r="K501" s="605"/>
      <c r="L501" s="518"/>
      <c r="M501" s="799"/>
      <c r="N501" s="517"/>
      <c r="O501" s="517"/>
      <c r="P501" s="518"/>
      <c r="Q501" s="797"/>
      <c r="R501" s="1620"/>
      <c r="S501" s="530"/>
      <c r="T501" s="530"/>
      <c r="U501" s="777"/>
      <c r="V501" s="639"/>
      <c r="W501" s="529"/>
      <c r="X501" s="1684" t="s">
        <v>4700</v>
      </c>
      <c r="Y501" s="362" t="s">
        <v>163</v>
      </c>
      <c r="Z501" s="395">
        <v>0.85</v>
      </c>
      <c r="AA501" s="355"/>
      <c r="AB501" s="247"/>
      <c r="AC501" s="247"/>
      <c r="AD501" s="391">
        <f>ROUND(ROUND(ROUND(H440*P$476,0)*T500,0)*Z501,0)</f>
        <v>150</v>
      </c>
      <c r="AE501" s="253"/>
    </row>
    <row r="502" spans="1:31" ht="17.100000000000001" customHeight="1">
      <c r="A502" s="243">
        <v>61</v>
      </c>
      <c r="B502" s="243" t="s">
        <v>10477</v>
      </c>
      <c r="C502" s="870" t="s">
        <v>10478</v>
      </c>
      <c r="D502" s="792"/>
      <c r="E502" s="792"/>
      <c r="F502" s="794"/>
      <c r="G502" s="528"/>
      <c r="H502" s="528"/>
      <c r="I502" s="794"/>
      <c r="J502" s="604"/>
      <c r="K502" s="605"/>
      <c r="L502" s="518"/>
      <c r="M502" s="799"/>
      <c r="N502" s="517"/>
      <c r="O502" s="517"/>
      <c r="P502" s="518"/>
      <c r="Q502" s="797"/>
      <c r="R502" s="1620"/>
      <c r="S502" s="643"/>
      <c r="T502" s="643"/>
      <c r="U502" s="778"/>
      <c r="V502" s="525"/>
      <c r="W502" s="539"/>
      <c r="X502" s="1651"/>
      <c r="Y502" s="512"/>
      <c r="Z502" s="368"/>
      <c r="AA502" s="762" t="s">
        <v>167</v>
      </c>
      <c r="AB502" s="354">
        <v>5</v>
      </c>
      <c r="AC502" s="763" t="s">
        <v>168</v>
      </c>
      <c r="AD502" s="391">
        <f>ROUND(ROUND(ROUND(H440*P$476,0)*T500,0)*Z501,0)-AB502</f>
        <v>145</v>
      </c>
      <c r="AE502" s="253"/>
    </row>
    <row r="503" spans="1:31" ht="17.100000000000001" customHeight="1">
      <c r="A503" s="243">
        <v>61</v>
      </c>
      <c r="B503" s="243" t="s">
        <v>10479</v>
      </c>
      <c r="C503" s="870" t="s">
        <v>10480</v>
      </c>
      <c r="D503" s="792"/>
      <c r="E503" s="792"/>
      <c r="F503" s="794"/>
      <c r="G503" s="528"/>
      <c r="H503" s="528"/>
      <c r="I503" s="794"/>
      <c r="J503" s="604"/>
      <c r="K503" s="605"/>
      <c r="L503" s="518"/>
      <c r="M503" s="799"/>
      <c r="N503" s="517"/>
      <c r="O503" s="517"/>
      <c r="P503" s="518"/>
      <c r="Q503" s="798"/>
      <c r="R503" s="530"/>
      <c r="S503" s="530"/>
      <c r="T503" s="530"/>
      <c r="U503" s="1580" t="s">
        <v>4703</v>
      </c>
      <c r="V503" s="362" t="s">
        <v>163</v>
      </c>
      <c r="W503" s="356">
        <v>0.7</v>
      </c>
      <c r="X503" s="523"/>
      <c r="Y503" s="524"/>
      <c r="Z503" s="642"/>
      <c r="AA503" s="247"/>
      <c r="AB503" s="247"/>
      <c r="AC503" s="247"/>
      <c r="AD503" s="391">
        <f>ROUND(ROUND(ROUND(H440*P$476,0)*T500,0)*W503,0)</f>
        <v>123</v>
      </c>
      <c r="AE503" s="253"/>
    </row>
    <row r="504" spans="1:31" ht="17.100000000000001" customHeight="1">
      <c r="A504" s="243">
        <v>61</v>
      </c>
      <c r="B504" s="243" t="s">
        <v>10481</v>
      </c>
      <c r="C504" s="870" t="s">
        <v>10482</v>
      </c>
      <c r="D504" s="792"/>
      <c r="E504" s="792"/>
      <c r="F504" s="794"/>
      <c r="G504" s="528"/>
      <c r="H504" s="528"/>
      <c r="I504" s="794"/>
      <c r="J504" s="604"/>
      <c r="K504" s="605"/>
      <c r="L504" s="518"/>
      <c r="M504" s="799"/>
      <c r="N504" s="517"/>
      <c r="O504" s="517"/>
      <c r="P504" s="518"/>
      <c r="Q504" s="798"/>
      <c r="R504" s="530"/>
      <c r="S504" s="530"/>
      <c r="T504" s="530"/>
      <c r="U504" s="1620"/>
      <c r="V504" s="643"/>
      <c r="W504" s="365"/>
      <c r="X504" s="319"/>
      <c r="Y504" s="288"/>
      <c r="Z504" s="526"/>
      <c r="AA504" s="762" t="s">
        <v>167</v>
      </c>
      <c r="AB504" s="354">
        <v>5</v>
      </c>
      <c r="AC504" s="763" t="s">
        <v>168</v>
      </c>
      <c r="AD504" s="391">
        <f>ROUND(ROUND(ROUND(H440*P$476,0)*T500,0)*W503,0)-AB504</f>
        <v>118</v>
      </c>
      <c r="AE504" s="253"/>
    </row>
    <row r="505" spans="1:31" ht="17.100000000000001" customHeight="1">
      <c r="A505" s="243">
        <v>61</v>
      </c>
      <c r="B505" s="243" t="s">
        <v>10483</v>
      </c>
      <c r="C505" s="870" t="s">
        <v>10484</v>
      </c>
      <c r="D505" s="792"/>
      <c r="E505" s="792"/>
      <c r="F505" s="794"/>
      <c r="G505" s="528"/>
      <c r="H505" s="528"/>
      <c r="I505" s="794"/>
      <c r="J505" s="604"/>
      <c r="K505" s="605"/>
      <c r="L505" s="518"/>
      <c r="M505" s="799"/>
      <c r="N505" s="517"/>
      <c r="O505" s="517"/>
      <c r="P505" s="518"/>
      <c r="Q505" s="799"/>
      <c r="R505" s="643"/>
      <c r="S505" s="1644"/>
      <c r="T505" s="1652"/>
      <c r="U505" s="1620"/>
      <c r="V505" s="779"/>
      <c r="W505" s="780"/>
      <c r="X505" s="1684" t="s">
        <v>4700</v>
      </c>
      <c r="Y505" s="362" t="s">
        <v>163</v>
      </c>
      <c r="Z505" s="395">
        <v>0.85</v>
      </c>
      <c r="AA505" s="355"/>
      <c r="AB505" s="247"/>
      <c r="AC505" s="247"/>
      <c r="AD505" s="391">
        <f>ROUND(ROUND(ROUND(ROUND(H440*P$476,0)*T500,0)*W503,0)*Z505,0)</f>
        <v>105</v>
      </c>
      <c r="AE505" s="253"/>
    </row>
    <row r="506" spans="1:31" ht="17.100000000000001" customHeight="1">
      <c r="A506" s="243">
        <v>61</v>
      </c>
      <c r="B506" s="243" t="s">
        <v>10485</v>
      </c>
      <c r="C506" s="870" t="s">
        <v>10486</v>
      </c>
      <c r="D506" s="792"/>
      <c r="E506" s="792"/>
      <c r="F506" s="794"/>
      <c r="G506" s="528"/>
      <c r="H506" s="528"/>
      <c r="I506" s="794"/>
      <c r="J506" s="604"/>
      <c r="K506" s="605"/>
      <c r="L506" s="518"/>
      <c r="M506" s="799"/>
      <c r="N506" s="517"/>
      <c r="O506" s="517"/>
      <c r="P506" s="518"/>
      <c r="Q506" s="799"/>
      <c r="R506" s="643"/>
      <c r="S506" s="643"/>
      <c r="T506" s="643"/>
      <c r="U506" s="781"/>
      <c r="V506" s="537"/>
      <c r="W506" s="783"/>
      <c r="X506" s="1651"/>
      <c r="Y506" s="512"/>
      <c r="Z506" s="368"/>
      <c r="AA506" s="762" t="s">
        <v>167</v>
      </c>
      <c r="AB506" s="354">
        <v>5</v>
      </c>
      <c r="AC506" s="763" t="s">
        <v>168</v>
      </c>
      <c r="AD506" s="391">
        <f>ROUND(ROUND(ROUND(ROUND(H440*P$476,0)*T500,0)*W503,0)*Z505,0)-AB506</f>
        <v>100</v>
      </c>
      <c r="AE506" s="253"/>
    </row>
    <row r="507" spans="1:31" ht="17.100000000000001" customHeight="1">
      <c r="A507" s="243">
        <v>61</v>
      </c>
      <c r="B507" s="243" t="s">
        <v>10487</v>
      </c>
      <c r="C507" s="870" t="s">
        <v>10488</v>
      </c>
      <c r="D507" s="792"/>
      <c r="E507" s="792"/>
      <c r="F507" s="794"/>
      <c r="G507" s="528"/>
      <c r="H507" s="528"/>
      <c r="I507" s="794"/>
      <c r="J507" s="604"/>
      <c r="K507" s="605"/>
      <c r="L507" s="518"/>
      <c r="M507" s="799"/>
      <c r="N507" s="517"/>
      <c r="O507" s="517"/>
      <c r="P507" s="518"/>
      <c r="Q507" s="798"/>
      <c r="R507" s="643"/>
      <c r="S507" s="1646"/>
      <c r="T507" s="1649"/>
      <c r="U507" s="1580" t="s">
        <v>4708</v>
      </c>
      <c r="V507" s="643" t="s">
        <v>163</v>
      </c>
      <c r="W507" s="365">
        <v>0.85</v>
      </c>
      <c r="X507" s="523"/>
      <c r="Y507" s="524"/>
      <c r="Z507" s="642"/>
      <c r="AA507" s="247"/>
      <c r="AB507" s="247"/>
      <c r="AC507" s="247"/>
      <c r="AD507" s="391">
        <f>ROUND(ROUND(ROUND(H440*P$476,0)*T500,0)*W507,0)</f>
        <v>150</v>
      </c>
      <c r="AE507" s="253"/>
    </row>
    <row r="508" spans="1:31" ht="17.100000000000001" customHeight="1">
      <c r="A508" s="243">
        <v>61</v>
      </c>
      <c r="B508" s="243" t="s">
        <v>10489</v>
      </c>
      <c r="C508" s="870" t="s">
        <v>10490</v>
      </c>
      <c r="D508" s="792"/>
      <c r="E508" s="792"/>
      <c r="F508" s="794"/>
      <c r="G508" s="528"/>
      <c r="H508" s="528"/>
      <c r="I508" s="794"/>
      <c r="J508" s="604"/>
      <c r="K508" s="605"/>
      <c r="L508" s="518"/>
      <c r="M508" s="799"/>
      <c r="N508" s="517"/>
      <c r="O508" s="517"/>
      <c r="P508" s="518"/>
      <c r="Q508" s="798"/>
      <c r="R508" s="643"/>
      <c r="S508" s="365"/>
      <c r="T508" s="365"/>
      <c r="U508" s="1620"/>
      <c r="V508" s="643"/>
      <c r="W508" s="365"/>
      <c r="X508" s="319"/>
      <c r="Y508" s="288"/>
      <c r="Z508" s="526"/>
      <c r="AA508" s="762" t="s">
        <v>167</v>
      </c>
      <c r="AB508" s="354">
        <v>5</v>
      </c>
      <c r="AC508" s="763" t="s">
        <v>168</v>
      </c>
      <c r="AD508" s="391">
        <f>ROUND(ROUND(ROUND(H440*P$476,0)*T500,0)*W507,0)-AB508</f>
        <v>145</v>
      </c>
      <c r="AE508" s="253"/>
    </row>
    <row r="509" spans="1:31" ht="17.100000000000001" customHeight="1">
      <c r="A509" s="243">
        <v>61</v>
      </c>
      <c r="B509" s="243" t="s">
        <v>10491</v>
      </c>
      <c r="C509" s="870" t="s">
        <v>10492</v>
      </c>
      <c r="D509" s="792"/>
      <c r="E509" s="792"/>
      <c r="F509" s="794"/>
      <c r="G509" s="528"/>
      <c r="H509" s="528"/>
      <c r="I509" s="794"/>
      <c r="J509" s="604"/>
      <c r="K509" s="605"/>
      <c r="L509" s="518"/>
      <c r="M509" s="799"/>
      <c r="N509" s="517"/>
      <c r="O509" s="517"/>
      <c r="P509" s="518"/>
      <c r="Q509" s="799"/>
      <c r="R509" s="643"/>
      <c r="S509" s="365"/>
      <c r="T509" s="365"/>
      <c r="U509" s="1620"/>
      <c r="V509" s="779"/>
      <c r="W509" s="780"/>
      <c r="X509" s="1684" t="s">
        <v>4700</v>
      </c>
      <c r="Y509" s="362" t="s">
        <v>163</v>
      </c>
      <c r="Z509" s="395">
        <v>0.85</v>
      </c>
      <c r="AA509" s="355"/>
      <c r="AB509" s="247"/>
      <c r="AC509" s="247"/>
      <c r="AD509" s="391">
        <f>ROUND(ROUND(ROUND(ROUND(H440*P$476,0)*T500,0)*W507,0)*Z509,0)</f>
        <v>128</v>
      </c>
      <c r="AE509" s="253"/>
    </row>
    <row r="510" spans="1:31" ht="17.100000000000001" customHeight="1">
      <c r="A510" s="243">
        <v>61</v>
      </c>
      <c r="B510" s="243" t="s">
        <v>10493</v>
      </c>
      <c r="C510" s="870" t="s">
        <v>10494</v>
      </c>
      <c r="D510" s="792"/>
      <c r="E510" s="792"/>
      <c r="F510" s="794"/>
      <c r="G510" s="528"/>
      <c r="H510" s="528"/>
      <c r="I510" s="794"/>
      <c r="J510" s="604"/>
      <c r="K510" s="605"/>
      <c r="L510" s="518"/>
      <c r="M510" s="799"/>
      <c r="N510" s="517"/>
      <c r="O510" s="517"/>
      <c r="P510" s="518"/>
      <c r="Q510" s="506"/>
      <c r="R510" s="643"/>
      <c r="S510" s="643"/>
      <c r="T510" s="643"/>
      <c r="U510" s="1642"/>
      <c r="V510" s="537"/>
      <c r="W510" s="783"/>
      <c r="X510" s="1651"/>
      <c r="Y510" s="512"/>
      <c r="Z510" s="368"/>
      <c r="AA510" s="762" t="s">
        <v>167</v>
      </c>
      <c r="AB510" s="354">
        <v>5</v>
      </c>
      <c r="AC510" s="763" t="s">
        <v>168</v>
      </c>
      <c r="AD510" s="391">
        <f>ROUND(ROUND(ROUND(ROUND(H440*P$476,0)*T500,0)*W507,0)*Z509,0)-AB510</f>
        <v>123</v>
      </c>
      <c r="AE510" s="253"/>
    </row>
    <row r="511" spans="1:31" ht="17.100000000000001" customHeight="1">
      <c r="A511" s="243">
        <v>61</v>
      </c>
      <c r="B511" s="243" t="s">
        <v>10495</v>
      </c>
      <c r="C511" s="870" t="s">
        <v>10496</v>
      </c>
      <c r="D511" s="792"/>
      <c r="E511" s="792"/>
      <c r="F511" s="794"/>
      <c r="G511" s="528"/>
      <c r="H511" s="528"/>
      <c r="I511" s="794"/>
      <c r="J511" s="1622" t="s">
        <v>5845</v>
      </c>
      <c r="K511" s="800"/>
      <c r="L511" s="877"/>
      <c r="M511" s="1606" t="s">
        <v>9631</v>
      </c>
      <c r="N511" s="1687" t="s">
        <v>9632</v>
      </c>
      <c r="O511" s="524"/>
      <c r="P511" s="524"/>
      <c r="Q511" s="523"/>
      <c r="R511" s="524"/>
      <c r="S511" s="524"/>
      <c r="T511" s="524"/>
      <c r="U511" s="777"/>
      <c r="V511" s="529"/>
      <c r="W511" s="517"/>
      <c r="X511" s="523"/>
      <c r="Y511" s="524"/>
      <c r="Z511" s="642"/>
      <c r="AA511" s="247"/>
      <c r="AB511" s="247"/>
      <c r="AC511" s="247"/>
      <c r="AD511" s="391">
        <f>ROUND(ROUND(H440+K512,0)*P$512,0)</f>
        <v>501</v>
      </c>
      <c r="AE511" s="253"/>
    </row>
    <row r="512" spans="1:31" ht="17.100000000000001" customHeight="1">
      <c r="A512" s="243">
        <v>61</v>
      </c>
      <c r="B512" s="243" t="s">
        <v>10497</v>
      </c>
      <c r="C512" s="870" t="s">
        <v>10498</v>
      </c>
      <c r="D512" s="793"/>
      <c r="E512" s="793"/>
      <c r="F512" s="522"/>
      <c r="G512" s="521"/>
      <c r="H512" s="521"/>
      <c r="I512" s="522"/>
      <c r="J512" s="1624"/>
      <c r="K512" s="643">
        <v>12</v>
      </c>
      <c r="L512" s="880" t="s">
        <v>16</v>
      </c>
      <c r="M512" s="1693"/>
      <c r="N512" s="1688"/>
      <c r="O512" s="643" t="s">
        <v>163</v>
      </c>
      <c r="P512" s="365">
        <v>0.7</v>
      </c>
      <c r="Q512" s="516"/>
      <c r="R512" s="517"/>
      <c r="S512" s="517"/>
      <c r="T512" s="517"/>
      <c r="U512" s="777"/>
      <c r="V512" s="529"/>
      <c r="W512" s="517"/>
      <c r="X512" s="516"/>
      <c r="Y512" s="517"/>
      <c r="Z512" s="526"/>
      <c r="AA512" s="762" t="s">
        <v>167</v>
      </c>
      <c r="AB512" s="354">
        <v>5</v>
      </c>
      <c r="AC512" s="763" t="s">
        <v>168</v>
      </c>
      <c r="AD512" s="391">
        <f>ROUND(ROUND(H440+K512,0)*P$512,0)-AB512</f>
        <v>496</v>
      </c>
      <c r="AE512" s="253"/>
    </row>
    <row r="513" spans="1:31" ht="17.100000000000001" customHeight="1">
      <c r="A513" s="243">
        <v>61</v>
      </c>
      <c r="B513" s="243" t="s">
        <v>10499</v>
      </c>
      <c r="C513" s="870" t="s">
        <v>10500</v>
      </c>
      <c r="D513" s="793"/>
      <c r="E513" s="793"/>
      <c r="F513" s="522"/>
      <c r="G513" s="521"/>
      <c r="H513" s="521"/>
      <c r="I513" s="522"/>
      <c r="J513" s="1624"/>
      <c r="K513" s="605"/>
      <c r="L513" s="518"/>
      <c r="M513" s="1693"/>
      <c r="N513" s="1688"/>
      <c r="O513" s="517"/>
      <c r="P513" s="518"/>
      <c r="Q513" s="516"/>
      <c r="R513" s="517"/>
      <c r="S513" s="517"/>
      <c r="T513" s="517"/>
      <c r="U513" s="777"/>
      <c r="V513" s="529"/>
      <c r="W513" s="518"/>
      <c r="X513" s="1684" t="s">
        <v>4700</v>
      </c>
      <c r="Y513" s="362" t="s">
        <v>163</v>
      </c>
      <c r="Z513" s="395">
        <v>0.85</v>
      </c>
      <c r="AA513" s="355"/>
      <c r="AB513" s="247"/>
      <c r="AC513" s="247"/>
      <c r="AD513" s="391">
        <f>ROUND(ROUND(ROUND(H440+K512,0)*P$512,0)*Z513,0)</f>
        <v>426</v>
      </c>
      <c r="AE513" s="253"/>
    </row>
    <row r="514" spans="1:31" ht="17.100000000000001" customHeight="1">
      <c r="A514" s="243">
        <v>61</v>
      </c>
      <c r="B514" s="243" t="s">
        <v>10501</v>
      </c>
      <c r="C514" s="870" t="s">
        <v>10502</v>
      </c>
      <c r="D514" s="793"/>
      <c r="E514" s="793"/>
      <c r="F514" s="794"/>
      <c r="G514" s="528"/>
      <c r="H514" s="528"/>
      <c r="I514" s="794"/>
      <c r="J514" s="1624"/>
      <c r="K514" s="605"/>
      <c r="L514" s="518"/>
      <c r="M514" s="1693"/>
      <c r="N514" s="1688"/>
      <c r="O514" s="517"/>
      <c r="P514" s="518"/>
      <c r="Q514" s="516"/>
      <c r="R514" s="517"/>
      <c r="S514" s="517"/>
      <c r="T514" s="517"/>
      <c r="U514" s="778"/>
      <c r="V514" s="539"/>
      <c r="W514" s="526"/>
      <c r="X514" s="1651"/>
      <c r="Y514" s="512"/>
      <c r="Z514" s="368"/>
      <c r="AA514" s="762" t="s">
        <v>167</v>
      </c>
      <c r="AB514" s="354">
        <v>5</v>
      </c>
      <c r="AC514" s="763" t="s">
        <v>168</v>
      </c>
      <c r="AD514" s="391">
        <f>ROUND(ROUND(ROUND(H440+K512,0)*P$512,0)*Z513,0)-AB514</f>
        <v>421</v>
      </c>
      <c r="AE514" s="253"/>
    </row>
    <row r="515" spans="1:31" ht="17.100000000000001" customHeight="1">
      <c r="A515" s="243">
        <v>61</v>
      </c>
      <c r="B515" s="243" t="s">
        <v>10503</v>
      </c>
      <c r="C515" s="870" t="s">
        <v>10504</v>
      </c>
      <c r="D515" s="793"/>
      <c r="E515" s="793"/>
      <c r="F515" s="794"/>
      <c r="G515" s="528"/>
      <c r="H515" s="528"/>
      <c r="I515" s="794"/>
      <c r="J515" s="604"/>
      <c r="K515" s="605"/>
      <c r="L515" s="518"/>
      <c r="M515" s="1693"/>
      <c r="N515" s="517"/>
      <c r="O515" s="517"/>
      <c r="P515" s="518"/>
      <c r="Q515" s="516"/>
      <c r="R515" s="517"/>
      <c r="S515" s="517"/>
      <c r="T515" s="517"/>
      <c r="U515" s="1580" t="s">
        <v>4703</v>
      </c>
      <c r="V515" s="362" t="s">
        <v>163</v>
      </c>
      <c r="W515" s="356">
        <v>0.7</v>
      </c>
      <c r="X515" s="523"/>
      <c r="Y515" s="524"/>
      <c r="Z515" s="642"/>
      <c r="AA515" s="247"/>
      <c r="AB515" s="247"/>
      <c r="AC515" s="247"/>
      <c r="AD515" s="391">
        <f>ROUND(ROUND(ROUND(H440+K512,0)*P$512,0)*W515,0)</f>
        <v>351</v>
      </c>
      <c r="AE515" s="253"/>
    </row>
    <row r="516" spans="1:31" ht="17.100000000000001" customHeight="1">
      <c r="A516" s="243">
        <v>61</v>
      </c>
      <c r="B516" s="243" t="s">
        <v>10505</v>
      </c>
      <c r="C516" s="870" t="s">
        <v>10506</v>
      </c>
      <c r="D516" s="793"/>
      <c r="E516" s="793"/>
      <c r="F516" s="794"/>
      <c r="G516" s="528"/>
      <c r="H516" s="517"/>
      <c r="I516" s="538"/>
      <c r="J516" s="604"/>
      <c r="K516" s="605"/>
      <c r="L516" s="518"/>
      <c r="M516" s="1693"/>
      <c r="N516" s="517"/>
      <c r="O516" s="517"/>
      <c r="P516" s="518"/>
      <c r="Q516" s="516"/>
      <c r="R516" s="517"/>
      <c r="S516" s="517"/>
      <c r="T516" s="517"/>
      <c r="U516" s="1620"/>
      <c r="V516" s="643"/>
      <c r="W516" s="365"/>
      <c r="X516" s="319"/>
      <c r="Y516" s="288"/>
      <c r="Z516" s="526"/>
      <c r="AA516" s="762" t="s">
        <v>167</v>
      </c>
      <c r="AB516" s="354">
        <v>5</v>
      </c>
      <c r="AC516" s="763" t="s">
        <v>168</v>
      </c>
      <c r="AD516" s="391">
        <f>ROUND(ROUND(ROUND(H440+K512,0)*P$512,0)*W515,0)-AB516</f>
        <v>346</v>
      </c>
      <c r="AE516" s="253"/>
    </row>
    <row r="517" spans="1:31" ht="17.100000000000001" customHeight="1">
      <c r="A517" s="243">
        <v>61</v>
      </c>
      <c r="B517" s="243" t="s">
        <v>10507</v>
      </c>
      <c r="C517" s="870" t="s">
        <v>10508</v>
      </c>
      <c r="D517" s="792"/>
      <c r="E517" s="793"/>
      <c r="F517" s="795"/>
      <c r="G517" s="796"/>
      <c r="H517" s="517"/>
      <c r="I517" s="538"/>
      <c r="J517" s="604"/>
      <c r="K517" s="605"/>
      <c r="L517" s="518"/>
      <c r="M517" s="1693"/>
      <c r="N517" s="517"/>
      <c r="O517" s="517"/>
      <c r="P517" s="518"/>
      <c r="Q517" s="516"/>
      <c r="R517" s="517"/>
      <c r="S517" s="517"/>
      <c r="T517" s="517"/>
      <c r="U517" s="1620"/>
      <c r="V517" s="779"/>
      <c r="W517" s="780"/>
      <c r="X517" s="1684" t="s">
        <v>4700</v>
      </c>
      <c r="Y517" s="362" t="s">
        <v>163</v>
      </c>
      <c r="Z517" s="395">
        <v>0.85</v>
      </c>
      <c r="AA517" s="355"/>
      <c r="AB517" s="247"/>
      <c r="AC517" s="247"/>
      <c r="AD517" s="391">
        <f>ROUND(ROUND(ROUND(ROUND(H440+K512,0)*P$512,0)*W515,0)*Z517,0)</f>
        <v>298</v>
      </c>
      <c r="AE517" s="253"/>
    </row>
    <row r="518" spans="1:31" ht="17.100000000000001" customHeight="1">
      <c r="A518" s="243">
        <v>61</v>
      </c>
      <c r="B518" s="243" t="s">
        <v>10509</v>
      </c>
      <c r="C518" s="870" t="s">
        <v>10510</v>
      </c>
      <c r="D518" s="792"/>
      <c r="E518" s="793"/>
      <c r="F518" s="795"/>
      <c r="G518" s="796"/>
      <c r="H518" s="517"/>
      <c r="I518" s="538"/>
      <c r="J518" s="604"/>
      <c r="K518" s="605"/>
      <c r="L518" s="518"/>
      <c r="M518" s="1693"/>
      <c r="N518" s="517"/>
      <c r="O518" s="517"/>
      <c r="P518" s="518"/>
      <c r="Q518" s="516"/>
      <c r="R518" s="517"/>
      <c r="S518" s="517"/>
      <c r="T518" s="517"/>
      <c r="U518" s="781"/>
      <c r="V518" s="537"/>
      <c r="W518" s="783"/>
      <c r="X518" s="1651"/>
      <c r="Y518" s="512"/>
      <c r="Z518" s="368"/>
      <c r="AA518" s="762" t="s">
        <v>167</v>
      </c>
      <c r="AB518" s="354">
        <v>5</v>
      </c>
      <c r="AC518" s="763" t="s">
        <v>168</v>
      </c>
      <c r="AD518" s="391">
        <f>ROUND(ROUND(ROUND(ROUND(H440+K512,0)*P$512,0)*W515,0)*Z517,0)-AB518</f>
        <v>293</v>
      </c>
      <c r="AE518" s="253"/>
    </row>
    <row r="519" spans="1:31" ht="17.100000000000001" customHeight="1">
      <c r="A519" s="243">
        <v>61</v>
      </c>
      <c r="B519" s="243" t="s">
        <v>10511</v>
      </c>
      <c r="C519" s="870" t="s">
        <v>10512</v>
      </c>
      <c r="D519" s="792"/>
      <c r="E519" s="793"/>
      <c r="F519" s="795"/>
      <c r="G519" s="796"/>
      <c r="H519" s="517"/>
      <c r="I519" s="538"/>
      <c r="J519" s="604"/>
      <c r="K519" s="605"/>
      <c r="L519" s="518"/>
      <c r="M519" s="1693"/>
      <c r="N519" s="517"/>
      <c r="O519" s="517"/>
      <c r="P519" s="518"/>
      <c r="Q519" s="516"/>
      <c r="R519" s="517"/>
      <c r="S519" s="517"/>
      <c r="T519" s="518"/>
      <c r="U519" s="1580" t="s">
        <v>4708</v>
      </c>
      <c r="V519" s="643" t="s">
        <v>163</v>
      </c>
      <c r="W519" s="365">
        <v>0.85</v>
      </c>
      <c r="X519" s="523"/>
      <c r="Y519" s="524"/>
      <c r="Z519" s="642"/>
      <c r="AA519" s="247"/>
      <c r="AB519" s="247"/>
      <c r="AC519" s="247"/>
      <c r="AD519" s="391">
        <f>ROUND(ROUND(ROUND(H440+K512,0)*P$512,0)*W519,0)</f>
        <v>426</v>
      </c>
      <c r="AE519" s="253"/>
    </row>
    <row r="520" spans="1:31" ht="17.100000000000001" customHeight="1">
      <c r="A520" s="243">
        <v>61</v>
      </c>
      <c r="B520" s="243" t="s">
        <v>10513</v>
      </c>
      <c r="C520" s="870" t="s">
        <v>10514</v>
      </c>
      <c r="D520" s="792"/>
      <c r="E520" s="793"/>
      <c r="F520" s="795"/>
      <c r="G520" s="796"/>
      <c r="H520" s="517"/>
      <c r="I520" s="538"/>
      <c r="J520" s="604"/>
      <c r="K520" s="605"/>
      <c r="L520" s="518"/>
      <c r="M520" s="799"/>
      <c r="N520" s="517"/>
      <c r="O520" s="517"/>
      <c r="P520" s="518"/>
      <c r="Q520" s="516"/>
      <c r="R520" s="517"/>
      <c r="S520" s="517"/>
      <c r="T520" s="517"/>
      <c r="U520" s="1620"/>
      <c r="V520" s="643"/>
      <c r="W520" s="365"/>
      <c r="X520" s="319"/>
      <c r="Y520" s="288"/>
      <c r="Z520" s="526"/>
      <c r="AA520" s="762" t="s">
        <v>167</v>
      </c>
      <c r="AB520" s="354">
        <v>5</v>
      </c>
      <c r="AC520" s="763" t="s">
        <v>168</v>
      </c>
      <c r="AD520" s="391">
        <f>ROUND(ROUND(ROUND(H440+K512,0)*P$512,0)*W519,0)-AB520</f>
        <v>421</v>
      </c>
      <c r="AE520" s="253"/>
    </row>
    <row r="521" spans="1:31" ht="17.100000000000001" customHeight="1">
      <c r="A521" s="243">
        <v>61</v>
      </c>
      <c r="B521" s="243" t="s">
        <v>10515</v>
      </c>
      <c r="C521" s="870" t="s">
        <v>10516</v>
      </c>
      <c r="D521" s="792"/>
      <c r="E521" s="793"/>
      <c r="F521" s="794"/>
      <c r="G521" s="528"/>
      <c r="H521" s="528"/>
      <c r="I521" s="794"/>
      <c r="J521" s="604"/>
      <c r="K521" s="605"/>
      <c r="L521" s="518"/>
      <c r="M521" s="799"/>
      <c r="N521" s="517"/>
      <c r="O521" s="517"/>
      <c r="P521" s="518"/>
      <c r="Q521" s="516"/>
      <c r="R521" s="517"/>
      <c r="S521" s="517"/>
      <c r="T521" s="517"/>
      <c r="U521" s="1620"/>
      <c r="V521" s="779"/>
      <c r="W521" s="780"/>
      <c r="X521" s="1684" t="s">
        <v>4700</v>
      </c>
      <c r="Y521" s="362" t="s">
        <v>163</v>
      </c>
      <c r="Z521" s="395">
        <v>0.85</v>
      </c>
      <c r="AA521" s="355"/>
      <c r="AB521" s="247"/>
      <c r="AC521" s="247"/>
      <c r="AD521" s="391">
        <f>ROUND(ROUND(ROUND(ROUND(H440+K512,0)*P$512,0)*W519,0)*Z521,0)</f>
        <v>362</v>
      </c>
      <c r="AE521" s="253"/>
    </row>
    <row r="522" spans="1:31" ht="17.100000000000001" customHeight="1">
      <c r="A522" s="243">
        <v>61</v>
      </c>
      <c r="B522" s="243" t="s">
        <v>10517</v>
      </c>
      <c r="C522" s="870" t="s">
        <v>10518</v>
      </c>
      <c r="D522" s="792"/>
      <c r="E522" s="793"/>
      <c r="F522" s="794"/>
      <c r="G522" s="528"/>
      <c r="H522" s="528"/>
      <c r="I522" s="794"/>
      <c r="J522" s="604"/>
      <c r="K522" s="605"/>
      <c r="L522" s="518"/>
      <c r="M522" s="799"/>
      <c r="N522" s="517"/>
      <c r="O522" s="517"/>
      <c r="P522" s="518"/>
      <c r="Q522" s="319"/>
      <c r="R522" s="288"/>
      <c r="S522" s="288"/>
      <c r="T522" s="288"/>
      <c r="U522" s="1642"/>
      <c r="V522" s="537"/>
      <c r="W522" s="783"/>
      <c r="X522" s="1651"/>
      <c r="Y522" s="512"/>
      <c r="Z522" s="368"/>
      <c r="AA522" s="762" t="s">
        <v>167</v>
      </c>
      <c r="AB522" s="354">
        <v>5</v>
      </c>
      <c r="AC522" s="763" t="s">
        <v>168</v>
      </c>
      <c r="AD522" s="391">
        <f>ROUND(ROUND(ROUND(ROUND(H440+K512,0)*P$512,0)*W519,0)*Z521,0)-AB522</f>
        <v>357</v>
      </c>
      <c r="AE522" s="253"/>
    </row>
    <row r="523" spans="1:31" ht="17.100000000000001" customHeight="1">
      <c r="A523" s="243">
        <v>61</v>
      </c>
      <c r="B523" s="243" t="s">
        <v>10519</v>
      </c>
      <c r="C523" s="870" t="s">
        <v>10520</v>
      </c>
      <c r="D523" s="792"/>
      <c r="E523" s="792"/>
      <c r="F523" s="794"/>
      <c r="G523" s="528"/>
      <c r="H523" s="528"/>
      <c r="I523" s="794"/>
      <c r="J523" s="604"/>
      <c r="K523" s="605"/>
      <c r="L523" s="518"/>
      <c r="M523" s="799"/>
      <c r="N523" s="517"/>
      <c r="O523" s="517"/>
      <c r="P523" s="518"/>
      <c r="Q523" s="1536" t="s">
        <v>4713</v>
      </c>
      <c r="R523" s="1580" t="s">
        <v>162</v>
      </c>
      <c r="S523" s="775"/>
      <c r="T523" s="775"/>
      <c r="U523" s="359"/>
      <c r="V523" s="360"/>
      <c r="W523" s="361"/>
      <c r="X523" s="523"/>
      <c r="Y523" s="524"/>
      <c r="Z523" s="642"/>
      <c r="AA523" s="247"/>
      <c r="AB523" s="247"/>
      <c r="AC523" s="247"/>
      <c r="AD523" s="391">
        <f>ROUND(ROUND(ROUND(H440+K512,0)*P$512,0)*T524,0)</f>
        <v>351</v>
      </c>
      <c r="AE523" s="253"/>
    </row>
    <row r="524" spans="1:31" ht="17.100000000000001" customHeight="1">
      <c r="A524" s="243">
        <v>61</v>
      </c>
      <c r="B524" s="243" t="s">
        <v>10521</v>
      </c>
      <c r="C524" s="870" t="s">
        <v>10522</v>
      </c>
      <c r="D524" s="792"/>
      <c r="E524" s="792"/>
      <c r="F524" s="794"/>
      <c r="G524" s="528"/>
      <c r="H524" s="528"/>
      <c r="I524" s="794"/>
      <c r="J524" s="604"/>
      <c r="K524" s="605"/>
      <c r="L524" s="518"/>
      <c r="M524" s="799"/>
      <c r="N524" s="517"/>
      <c r="O524" s="517"/>
      <c r="P524" s="518"/>
      <c r="Q524" s="1648"/>
      <c r="R524" s="1620"/>
      <c r="S524" s="643" t="s">
        <v>163</v>
      </c>
      <c r="T524" s="365">
        <v>0.7</v>
      </c>
      <c r="U524" s="777"/>
      <c r="V524" s="639"/>
      <c r="W524" s="529"/>
      <c r="X524" s="516"/>
      <c r="Y524" s="517"/>
      <c r="Z524" s="526"/>
      <c r="AA524" s="762" t="s">
        <v>167</v>
      </c>
      <c r="AB524" s="354">
        <v>5</v>
      </c>
      <c r="AC524" s="763" t="s">
        <v>168</v>
      </c>
      <c r="AD524" s="391">
        <f>ROUND(ROUND(ROUND(H440+K512,0)*P$512,0)*T524,0)-AB524</f>
        <v>346</v>
      </c>
      <c r="AE524" s="253"/>
    </row>
    <row r="525" spans="1:31" ht="17.100000000000001" customHeight="1">
      <c r="A525" s="243">
        <v>61</v>
      </c>
      <c r="B525" s="243" t="s">
        <v>10523</v>
      </c>
      <c r="C525" s="870" t="s">
        <v>10524</v>
      </c>
      <c r="D525" s="792"/>
      <c r="E525" s="792"/>
      <c r="F525" s="794"/>
      <c r="G525" s="528"/>
      <c r="H525" s="528"/>
      <c r="I525" s="794"/>
      <c r="J525" s="604"/>
      <c r="K525" s="605"/>
      <c r="L525" s="518"/>
      <c r="M525" s="799"/>
      <c r="N525" s="517"/>
      <c r="O525" s="517"/>
      <c r="P525" s="518"/>
      <c r="Q525" s="1648"/>
      <c r="R525" s="1620"/>
      <c r="S525" s="530"/>
      <c r="T525" s="530"/>
      <c r="U525" s="777"/>
      <c r="V525" s="639"/>
      <c r="W525" s="529"/>
      <c r="X525" s="1684" t="s">
        <v>4700</v>
      </c>
      <c r="Y525" s="362" t="s">
        <v>163</v>
      </c>
      <c r="Z525" s="395">
        <v>0.85</v>
      </c>
      <c r="AA525" s="355"/>
      <c r="AB525" s="247"/>
      <c r="AC525" s="247"/>
      <c r="AD525" s="391">
        <f>ROUND(ROUND(ROUND(ROUND(H440+K512,0)*P$512,0)*T524,0)*Z525,0)</f>
        <v>298</v>
      </c>
      <c r="AE525" s="253"/>
    </row>
    <row r="526" spans="1:31" ht="17.100000000000001" customHeight="1">
      <c r="A526" s="243">
        <v>61</v>
      </c>
      <c r="B526" s="243" t="s">
        <v>10525</v>
      </c>
      <c r="C526" s="870" t="s">
        <v>10526</v>
      </c>
      <c r="D526" s="792"/>
      <c r="E526" s="792"/>
      <c r="F526" s="794"/>
      <c r="G526" s="528"/>
      <c r="H526" s="528"/>
      <c r="I526" s="794"/>
      <c r="J526" s="604"/>
      <c r="K526" s="605"/>
      <c r="L526" s="518"/>
      <c r="M526" s="799"/>
      <c r="N526" s="517"/>
      <c r="O526" s="517"/>
      <c r="P526" s="518"/>
      <c r="Q526" s="1648"/>
      <c r="R526" s="1620"/>
      <c r="S526" s="643"/>
      <c r="T526" s="643"/>
      <c r="U526" s="778"/>
      <c r="V526" s="525"/>
      <c r="W526" s="539"/>
      <c r="X526" s="1651"/>
      <c r="Y526" s="512"/>
      <c r="Z526" s="368"/>
      <c r="AA526" s="762" t="s">
        <v>167</v>
      </c>
      <c r="AB526" s="354">
        <v>5</v>
      </c>
      <c r="AC526" s="763" t="s">
        <v>168</v>
      </c>
      <c r="AD526" s="391">
        <f>ROUND(ROUND(ROUND(ROUND(H440+K512,0)*P$512,0)*T524,0)*Z525,0)-AB526</f>
        <v>293</v>
      </c>
      <c r="AE526" s="253"/>
    </row>
    <row r="527" spans="1:31" ht="17.100000000000001" customHeight="1">
      <c r="A527" s="243">
        <v>61</v>
      </c>
      <c r="B527" s="243" t="s">
        <v>10527</v>
      </c>
      <c r="C527" s="870" t="s">
        <v>10528</v>
      </c>
      <c r="D527" s="792"/>
      <c r="E527" s="792"/>
      <c r="F527" s="794"/>
      <c r="G527" s="528"/>
      <c r="H527" s="528"/>
      <c r="I527" s="794"/>
      <c r="J527" s="604"/>
      <c r="K527" s="605"/>
      <c r="L527" s="518"/>
      <c r="M527" s="799"/>
      <c r="N527" s="517"/>
      <c r="O527" s="517"/>
      <c r="P527" s="518"/>
      <c r="Q527" s="798"/>
      <c r="R527" s="530"/>
      <c r="S527" s="530"/>
      <c r="T527" s="530"/>
      <c r="U527" s="1580" t="s">
        <v>4703</v>
      </c>
      <c r="V527" s="362" t="s">
        <v>163</v>
      </c>
      <c r="W527" s="356">
        <v>0.7</v>
      </c>
      <c r="X527" s="523"/>
      <c r="Y527" s="524"/>
      <c r="Z527" s="642"/>
      <c r="AA527" s="247"/>
      <c r="AB527" s="247"/>
      <c r="AC527" s="247"/>
      <c r="AD527" s="391">
        <f>ROUND(ROUND(ROUND(ROUND(H440+K512,0)*P$512,0)*T524,0)*W527,0)</f>
        <v>246</v>
      </c>
      <c r="AE527" s="253"/>
    </row>
    <row r="528" spans="1:31" ht="17.100000000000001" customHeight="1">
      <c r="A528" s="243">
        <v>61</v>
      </c>
      <c r="B528" s="243" t="s">
        <v>10529</v>
      </c>
      <c r="C528" s="870" t="s">
        <v>10530</v>
      </c>
      <c r="D528" s="792"/>
      <c r="E528" s="792"/>
      <c r="F528" s="794"/>
      <c r="G528" s="528"/>
      <c r="H528" s="528"/>
      <c r="I528" s="794"/>
      <c r="J528" s="604"/>
      <c r="K528" s="605"/>
      <c r="L528" s="518"/>
      <c r="M528" s="799"/>
      <c r="N528" s="517"/>
      <c r="O528" s="517"/>
      <c r="P528" s="518"/>
      <c r="Q528" s="798"/>
      <c r="R528" s="530"/>
      <c r="S528" s="530"/>
      <c r="T528" s="530"/>
      <c r="U528" s="1620"/>
      <c r="V528" s="643"/>
      <c r="W528" s="365"/>
      <c r="X528" s="319"/>
      <c r="Y528" s="288"/>
      <c r="Z528" s="526"/>
      <c r="AA528" s="762" t="s">
        <v>167</v>
      </c>
      <c r="AB528" s="354">
        <v>5</v>
      </c>
      <c r="AC528" s="763" t="s">
        <v>168</v>
      </c>
      <c r="AD528" s="391">
        <f>ROUND(ROUND(ROUND(ROUND(H440+K512,0)*P$512,0)*T524,0)*W527,0)-AB528</f>
        <v>241</v>
      </c>
      <c r="AE528" s="253"/>
    </row>
    <row r="529" spans="1:31" ht="17.100000000000001" customHeight="1">
      <c r="A529" s="243">
        <v>61</v>
      </c>
      <c r="B529" s="243" t="s">
        <v>10531</v>
      </c>
      <c r="C529" s="870" t="s">
        <v>10532</v>
      </c>
      <c r="D529" s="792"/>
      <c r="E529" s="792"/>
      <c r="F529" s="794"/>
      <c r="G529" s="528"/>
      <c r="H529" s="528"/>
      <c r="I529" s="794"/>
      <c r="J529" s="604"/>
      <c r="K529" s="605"/>
      <c r="L529" s="518"/>
      <c r="M529" s="799"/>
      <c r="N529" s="517"/>
      <c r="O529" s="517"/>
      <c r="P529" s="518"/>
      <c r="Q529" s="799"/>
      <c r="R529" s="643"/>
      <c r="S529" s="1644"/>
      <c r="T529" s="1652"/>
      <c r="U529" s="1620"/>
      <c r="V529" s="779"/>
      <c r="W529" s="780"/>
      <c r="X529" s="1684" t="s">
        <v>4700</v>
      </c>
      <c r="Y529" s="362" t="s">
        <v>163</v>
      </c>
      <c r="Z529" s="395">
        <v>0.85</v>
      </c>
      <c r="AA529" s="355"/>
      <c r="AB529" s="247"/>
      <c r="AC529" s="247"/>
      <c r="AD529" s="391">
        <f>ROUND(ROUND(ROUND(ROUND(ROUND(H440+K512,0)*P$512,0)*T524,0)*W527,0)*Z529,0)</f>
        <v>209</v>
      </c>
      <c r="AE529" s="253"/>
    </row>
    <row r="530" spans="1:31" ht="17.100000000000001" customHeight="1">
      <c r="A530" s="243">
        <v>61</v>
      </c>
      <c r="B530" s="243" t="s">
        <v>10533</v>
      </c>
      <c r="C530" s="870" t="s">
        <v>10534</v>
      </c>
      <c r="D530" s="792"/>
      <c r="E530" s="792"/>
      <c r="F530" s="794"/>
      <c r="G530" s="528"/>
      <c r="H530" s="528"/>
      <c r="I530" s="794"/>
      <c r="J530" s="604"/>
      <c r="K530" s="605"/>
      <c r="L530" s="518"/>
      <c r="M530" s="799"/>
      <c r="N530" s="517"/>
      <c r="O530" s="517"/>
      <c r="P530" s="518"/>
      <c r="Q530" s="799"/>
      <c r="R530" s="643"/>
      <c r="S530" s="643"/>
      <c r="T530" s="643"/>
      <c r="U530" s="781"/>
      <c r="V530" s="537"/>
      <c r="W530" s="783"/>
      <c r="X530" s="1651"/>
      <c r="Y530" s="512"/>
      <c r="Z530" s="368"/>
      <c r="AA530" s="762" t="s">
        <v>167</v>
      </c>
      <c r="AB530" s="354">
        <v>5</v>
      </c>
      <c r="AC530" s="763" t="s">
        <v>168</v>
      </c>
      <c r="AD530" s="391">
        <f>ROUND(ROUND(ROUND(ROUND(ROUND(H440+K512,0)*P$512,0)*T524,0)*W527,0)*Z529,0)-AB530</f>
        <v>204</v>
      </c>
      <c r="AE530" s="253"/>
    </row>
    <row r="531" spans="1:31" ht="17.100000000000001" customHeight="1">
      <c r="A531" s="243">
        <v>61</v>
      </c>
      <c r="B531" s="243" t="s">
        <v>10535</v>
      </c>
      <c r="C531" s="870" t="s">
        <v>10536</v>
      </c>
      <c r="D531" s="792"/>
      <c r="E531" s="792"/>
      <c r="F531" s="794"/>
      <c r="G531" s="528"/>
      <c r="H531" s="528"/>
      <c r="I531" s="794"/>
      <c r="J531" s="604"/>
      <c r="K531" s="605"/>
      <c r="L531" s="518"/>
      <c r="M531" s="799"/>
      <c r="N531" s="517"/>
      <c r="O531" s="517"/>
      <c r="P531" s="518"/>
      <c r="Q531" s="798"/>
      <c r="R531" s="643"/>
      <c r="S531" s="1646"/>
      <c r="T531" s="1649"/>
      <c r="U531" s="1580" t="s">
        <v>4708</v>
      </c>
      <c r="V531" s="643" t="s">
        <v>163</v>
      </c>
      <c r="W531" s="365">
        <v>0.85</v>
      </c>
      <c r="X531" s="523"/>
      <c r="Y531" s="524"/>
      <c r="Z531" s="642"/>
      <c r="AA531" s="247"/>
      <c r="AB531" s="247"/>
      <c r="AC531" s="247"/>
      <c r="AD531" s="391">
        <f>ROUND(ROUND(ROUND(ROUND(H440+K512,0)*P$512,0)*T524,0)*W531,0)</f>
        <v>298</v>
      </c>
      <c r="AE531" s="253"/>
    </row>
    <row r="532" spans="1:31" ht="17.100000000000001" customHeight="1">
      <c r="A532" s="243">
        <v>61</v>
      </c>
      <c r="B532" s="243" t="s">
        <v>10537</v>
      </c>
      <c r="C532" s="870" t="s">
        <v>10538</v>
      </c>
      <c r="D532" s="792"/>
      <c r="E532" s="792"/>
      <c r="F532" s="794"/>
      <c r="G532" s="528"/>
      <c r="H532" s="528"/>
      <c r="I532" s="794"/>
      <c r="J532" s="604"/>
      <c r="K532" s="605"/>
      <c r="L532" s="518"/>
      <c r="M532" s="799"/>
      <c r="N532" s="517"/>
      <c r="O532" s="517"/>
      <c r="P532" s="518"/>
      <c r="Q532" s="798"/>
      <c r="R532" s="643"/>
      <c r="S532" s="365"/>
      <c r="T532" s="365"/>
      <c r="U532" s="1620"/>
      <c r="V532" s="643"/>
      <c r="W532" s="365"/>
      <c r="X532" s="516"/>
      <c r="Y532" s="288"/>
      <c r="Z532" s="526"/>
      <c r="AA532" s="762" t="s">
        <v>167</v>
      </c>
      <c r="AB532" s="354">
        <v>5</v>
      </c>
      <c r="AC532" s="763" t="s">
        <v>168</v>
      </c>
      <c r="AD532" s="391">
        <f>ROUND(ROUND(ROUND(ROUND(H440+K512,0)*P$512,0)*T524,0)*W531,0)-AB532</f>
        <v>293</v>
      </c>
      <c r="AE532" s="253"/>
    </row>
    <row r="533" spans="1:31" ht="17.100000000000001" customHeight="1">
      <c r="A533" s="243">
        <v>61</v>
      </c>
      <c r="B533" s="243" t="s">
        <v>10539</v>
      </c>
      <c r="C533" s="870" t="s">
        <v>10540</v>
      </c>
      <c r="D533" s="792"/>
      <c r="E533" s="792"/>
      <c r="F533" s="794"/>
      <c r="G533" s="528"/>
      <c r="H533" s="528"/>
      <c r="I533" s="794"/>
      <c r="J533" s="604"/>
      <c r="K533" s="605"/>
      <c r="L533" s="518"/>
      <c r="M533" s="799"/>
      <c r="N533" s="517"/>
      <c r="O533" s="517"/>
      <c r="P533" s="518"/>
      <c r="Q533" s="799"/>
      <c r="R533" s="643"/>
      <c r="S533" s="365"/>
      <c r="T533" s="365"/>
      <c r="U533" s="1620"/>
      <c r="V533" s="779"/>
      <c r="W533" s="780"/>
      <c r="X533" s="1684" t="s">
        <v>4700</v>
      </c>
      <c r="Y533" s="362" t="s">
        <v>163</v>
      </c>
      <c r="Z533" s="395">
        <v>0.85</v>
      </c>
      <c r="AA533" s="355"/>
      <c r="AB533" s="247"/>
      <c r="AC533" s="247"/>
      <c r="AD533" s="391">
        <f>ROUND(ROUND(ROUND(ROUND(ROUND(H440+K512,0)*P$512,0)*T524,0)*W531,0)*Z533,0)</f>
        <v>253</v>
      </c>
      <c r="AE533" s="253"/>
    </row>
    <row r="534" spans="1:31" ht="17.100000000000001" customHeight="1">
      <c r="A534" s="243">
        <v>61</v>
      </c>
      <c r="B534" s="243" t="s">
        <v>10541</v>
      </c>
      <c r="C534" s="870" t="s">
        <v>10542</v>
      </c>
      <c r="D534" s="792"/>
      <c r="E534" s="792"/>
      <c r="F534" s="794"/>
      <c r="G534" s="528"/>
      <c r="H534" s="528"/>
      <c r="I534" s="794"/>
      <c r="J534" s="604"/>
      <c r="K534" s="605"/>
      <c r="L534" s="518"/>
      <c r="M534" s="799"/>
      <c r="N534" s="517"/>
      <c r="O534" s="517"/>
      <c r="P534" s="518"/>
      <c r="Q534" s="798"/>
      <c r="R534" s="643"/>
      <c r="S534" s="643"/>
      <c r="T534" s="643"/>
      <c r="U534" s="1642"/>
      <c r="V534" s="537"/>
      <c r="W534" s="783"/>
      <c r="X534" s="1651"/>
      <c r="Y534" s="512"/>
      <c r="Z534" s="368"/>
      <c r="AA534" s="762" t="s">
        <v>167</v>
      </c>
      <c r="AB534" s="354">
        <v>5</v>
      </c>
      <c r="AC534" s="763" t="s">
        <v>168</v>
      </c>
      <c r="AD534" s="391">
        <f>ROUND(ROUND(ROUND(ROUND(ROUND(H440+K512,0)*P$512,0)*T524,0)*W531,0)*Z533,0)-AB534</f>
        <v>248</v>
      </c>
      <c r="AE534" s="253"/>
    </row>
    <row r="535" spans="1:31" ht="17.100000000000001" customHeight="1">
      <c r="A535" s="243">
        <v>61</v>
      </c>
      <c r="B535" s="243" t="s">
        <v>10543</v>
      </c>
      <c r="C535" s="870" t="s">
        <v>10544</v>
      </c>
      <c r="D535" s="792"/>
      <c r="E535" s="792"/>
      <c r="F535" s="794"/>
      <c r="G535" s="528"/>
      <c r="H535" s="528"/>
      <c r="I535" s="794"/>
      <c r="J535" s="604"/>
      <c r="K535" s="605"/>
      <c r="L535" s="518"/>
      <c r="M535" s="799"/>
      <c r="N535" s="517"/>
      <c r="O535" s="517"/>
      <c r="P535" s="518"/>
      <c r="Q535" s="798"/>
      <c r="R535" s="1580" t="s">
        <v>165</v>
      </c>
      <c r="S535" s="775"/>
      <c r="T535" s="775"/>
      <c r="U535" s="359"/>
      <c r="V535" s="360"/>
      <c r="W535" s="361"/>
      <c r="X535" s="523"/>
      <c r="Y535" s="524"/>
      <c r="Z535" s="642"/>
      <c r="AA535" s="247"/>
      <c r="AB535" s="247"/>
      <c r="AC535" s="247"/>
      <c r="AD535" s="391">
        <f>ROUND(ROUND(ROUND(H440+K512,0)*P$512,0)*T536,0)</f>
        <v>251</v>
      </c>
      <c r="AE535" s="253"/>
    </row>
    <row r="536" spans="1:31" ht="17.100000000000001" customHeight="1">
      <c r="A536" s="243">
        <v>61</v>
      </c>
      <c r="B536" s="243" t="s">
        <v>10545</v>
      </c>
      <c r="C536" s="870" t="s">
        <v>10546</v>
      </c>
      <c r="D536" s="792"/>
      <c r="E536" s="792"/>
      <c r="F536" s="794"/>
      <c r="G536" s="528"/>
      <c r="H536" s="528"/>
      <c r="I536" s="794"/>
      <c r="J536" s="604"/>
      <c r="K536" s="605"/>
      <c r="L536" s="518"/>
      <c r="M536" s="799"/>
      <c r="N536" s="517"/>
      <c r="O536" s="517"/>
      <c r="P536" s="518"/>
      <c r="Q536" s="797"/>
      <c r="R536" s="1620"/>
      <c r="S536" s="643" t="s">
        <v>163</v>
      </c>
      <c r="T536" s="365">
        <v>0.5</v>
      </c>
      <c r="U536" s="777"/>
      <c r="V536" s="639"/>
      <c r="W536" s="529"/>
      <c r="X536" s="319"/>
      <c r="Y536" s="517"/>
      <c r="Z536" s="526"/>
      <c r="AA536" s="762" t="s">
        <v>167</v>
      </c>
      <c r="AB536" s="354">
        <v>5</v>
      </c>
      <c r="AC536" s="763" t="s">
        <v>168</v>
      </c>
      <c r="AD536" s="391">
        <f>ROUND(ROUND(ROUND(H440+K512,0)*P$512,0)*T536,0)-AB536</f>
        <v>246</v>
      </c>
      <c r="AE536" s="253"/>
    </row>
    <row r="537" spans="1:31" ht="17.100000000000001" customHeight="1">
      <c r="A537" s="243">
        <v>61</v>
      </c>
      <c r="B537" s="243" t="s">
        <v>10547</v>
      </c>
      <c r="C537" s="870" t="s">
        <v>10548</v>
      </c>
      <c r="D537" s="792"/>
      <c r="E537" s="792"/>
      <c r="F537" s="794"/>
      <c r="G537" s="528"/>
      <c r="H537" s="528"/>
      <c r="I537" s="794"/>
      <c r="J537" s="604"/>
      <c r="K537" s="605"/>
      <c r="L537" s="518"/>
      <c r="M537" s="799"/>
      <c r="N537" s="517"/>
      <c r="O537" s="517"/>
      <c r="P537" s="518"/>
      <c r="Q537" s="797"/>
      <c r="R537" s="1620"/>
      <c r="S537" s="530"/>
      <c r="T537" s="530"/>
      <c r="U537" s="777"/>
      <c r="V537" s="639"/>
      <c r="W537" s="529"/>
      <c r="X537" s="1684" t="s">
        <v>4700</v>
      </c>
      <c r="Y537" s="362" t="s">
        <v>163</v>
      </c>
      <c r="Z537" s="395">
        <v>0.85</v>
      </c>
      <c r="AA537" s="355"/>
      <c r="AB537" s="247"/>
      <c r="AC537" s="247"/>
      <c r="AD537" s="391">
        <f>ROUND(ROUND(ROUND(ROUND(H440+K512,0)*P$512,0)*T536,0)*Z537,0)</f>
        <v>213</v>
      </c>
      <c r="AE537" s="253"/>
    </row>
    <row r="538" spans="1:31" ht="17.100000000000001" customHeight="1">
      <c r="A538" s="243">
        <v>61</v>
      </c>
      <c r="B538" s="243" t="s">
        <v>10549</v>
      </c>
      <c r="C538" s="870" t="s">
        <v>10550</v>
      </c>
      <c r="D538" s="792"/>
      <c r="E538" s="792"/>
      <c r="F538" s="794"/>
      <c r="G538" s="528"/>
      <c r="H538" s="528"/>
      <c r="I538" s="794"/>
      <c r="J538" s="604"/>
      <c r="K538" s="605"/>
      <c r="L538" s="518"/>
      <c r="M538" s="799"/>
      <c r="N538" s="517"/>
      <c r="O538" s="517"/>
      <c r="P538" s="518"/>
      <c r="Q538" s="797"/>
      <c r="R538" s="1620"/>
      <c r="S538" s="643"/>
      <c r="T538" s="643"/>
      <c r="U538" s="778"/>
      <c r="V538" s="525"/>
      <c r="W538" s="539"/>
      <c r="X538" s="1651"/>
      <c r="Y538" s="512"/>
      <c r="Z538" s="368"/>
      <c r="AA538" s="762" t="s">
        <v>167</v>
      </c>
      <c r="AB538" s="354">
        <v>5</v>
      </c>
      <c r="AC538" s="763" t="s">
        <v>168</v>
      </c>
      <c r="AD538" s="391">
        <f>ROUND(ROUND(ROUND(ROUND(H440+K512,0)*P$512,0)*T536,0)*Z537,0)-AB538</f>
        <v>208</v>
      </c>
      <c r="AE538" s="253"/>
    </row>
    <row r="539" spans="1:31" ht="17.100000000000001" customHeight="1">
      <c r="A539" s="243">
        <v>61</v>
      </c>
      <c r="B539" s="243" t="s">
        <v>10551</v>
      </c>
      <c r="C539" s="870" t="s">
        <v>10552</v>
      </c>
      <c r="D539" s="792"/>
      <c r="E539" s="792"/>
      <c r="F539" s="794"/>
      <c r="G539" s="528"/>
      <c r="H539" s="528"/>
      <c r="I539" s="794"/>
      <c r="J539" s="604"/>
      <c r="K539" s="605"/>
      <c r="L539" s="518"/>
      <c r="M539" s="799"/>
      <c r="N539" s="517"/>
      <c r="O539" s="517"/>
      <c r="P539" s="518"/>
      <c r="Q539" s="798"/>
      <c r="R539" s="530"/>
      <c r="S539" s="530"/>
      <c r="T539" s="530"/>
      <c r="U539" s="1580" t="s">
        <v>4703</v>
      </c>
      <c r="V539" s="362" t="s">
        <v>163</v>
      </c>
      <c r="W539" s="356">
        <v>0.7</v>
      </c>
      <c r="X539" s="523"/>
      <c r="Y539" s="524"/>
      <c r="Z539" s="642"/>
      <c r="AA539" s="247"/>
      <c r="AB539" s="247"/>
      <c r="AC539" s="247"/>
      <c r="AD539" s="391">
        <f>ROUND(ROUND(ROUND(ROUND(H440+K512,0)*P$512,0)*T536,0)*W539,0)</f>
        <v>176</v>
      </c>
      <c r="AE539" s="253"/>
    </row>
    <row r="540" spans="1:31" ht="17.100000000000001" customHeight="1">
      <c r="A540" s="243">
        <v>61</v>
      </c>
      <c r="B540" s="243" t="s">
        <v>10553</v>
      </c>
      <c r="C540" s="870" t="s">
        <v>10554</v>
      </c>
      <c r="D540" s="792"/>
      <c r="E540" s="792"/>
      <c r="F540" s="794"/>
      <c r="G540" s="528"/>
      <c r="H540" s="528"/>
      <c r="I540" s="794"/>
      <c r="J540" s="604"/>
      <c r="K540" s="605"/>
      <c r="L540" s="518"/>
      <c r="M540" s="799"/>
      <c r="N540" s="517"/>
      <c r="O540" s="517"/>
      <c r="P540" s="518"/>
      <c r="Q540" s="798"/>
      <c r="R540" s="530"/>
      <c r="S540" s="530"/>
      <c r="T540" s="530"/>
      <c r="U540" s="1620"/>
      <c r="V540" s="643"/>
      <c r="W540" s="365"/>
      <c r="X540" s="319"/>
      <c r="Y540" s="288"/>
      <c r="Z540" s="526"/>
      <c r="AA540" s="762" t="s">
        <v>167</v>
      </c>
      <c r="AB540" s="354">
        <v>5</v>
      </c>
      <c r="AC540" s="763" t="s">
        <v>168</v>
      </c>
      <c r="AD540" s="391">
        <f>ROUND(ROUND(ROUND(ROUND(H440+K512,0)*P$512,0)*T536,0)*W539,0)-AB540</f>
        <v>171</v>
      </c>
      <c r="AE540" s="253"/>
    </row>
    <row r="541" spans="1:31" ht="17.100000000000001" customHeight="1">
      <c r="A541" s="243">
        <v>61</v>
      </c>
      <c r="B541" s="243" t="s">
        <v>10555</v>
      </c>
      <c r="C541" s="870" t="s">
        <v>10556</v>
      </c>
      <c r="D541" s="792"/>
      <c r="E541" s="792"/>
      <c r="F541" s="794"/>
      <c r="G541" s="528"/>
      <c r="H541" s="528"/>
      <c r="I541" s="794"/>
      <c r="J541" s="604"/>
      <c r="K541" s="605"/>
      <c r="L541" s="518"/>
      <c r="M541" s="799"/>
      <c r="N541" s="517"/>
      <c r="O541" s="517"/>
      <c r="P541" s="518"/>
      <c r="Q541" s="799"/>
      <c r="R541" s="643"/>
      <c r="S541" s="1644"/>
      <c r="T541" s="1652"/>
      <c r="U541" s="1620"/>
      <c r="V541" s="779"/>
      <c r="W541" s="780"/>
      <c r="X541" s="1684" t="s">
        <v>4700</v>
      </c>
      <c r="Y541" s="362" t="s">
        <v>163</v>
      </c>
      <c r="Z541" s="395">
        <v>0.85</v>
      </c>
      <c r="AA541" s="355"/>
      <c r="AB541" s="247"/>
      <c r="AC541" s="247"/>
      <c r="AD541" s="391">
        <f>ROUND(ROUND(ROUND(ROUND(ROUND(H440+K512,0)*P$512,0)*T536,0)*W539,0)*Z541,0)</f>
        <v>150</v>
      </c>
      <c r="AE541" s="253"/>
    </row>
    <row r="542" spans="1:31" ht="17.100000000000001" customHeight="1">
      <c r="A542" s="243">
        <v>61</v>
      </c>
      <c r="B542" s="243" t="s">
        <v>10557</v>
      </c>
      <c r="C542" s="870" t="s">
        <v>10558</v>
      </c>
      <c r="D542" s="792"/>
      <c r="E542" s="792"/>
      <c r="F542" s="794"/>
      <c r="G542" s="528"/>
      <c r="H542" s="528"/>
      <c r="I542" s="794"/>
      <c r="J542" s="604"/>
      <c r="K542" s="605"/>
      <c r="L542" s="518"/>
      <c r="M542" s="799"/>
      <c r="N542" s="517"/>
      <c r="O542" s="517"/>
      <c r="P542" s="518"/>
      <c r="Q542" s="799"/>
      <c r="R542" s="643"/>
      <c r="S542" s="643"/>
      <c r="T542" s="643"/>
      <c r="U542" s="781"/>
      <c r="V542" s="537"/>
      <c r="W542" s="783"/>
      <c r="X542" s="1651"/>
      <c r="Y542" s="512"/>
      <c r="Z542" s="368"/>
      <c r="AA542" s="762" t="s">
        <v>167</v>
      </c>
      <c r="AB542" s="354">
        <v>5</v>
      </c>
      <c r="AC542" s="763" t="s">
        <v>168</v>
      </c>
      <c r="AD542" s="391">
        <f>ROUND(ROUND(ROUND(ROUND(ROUND(H440+K512,0)*P$512,0)*T536,0)*W539,0)*Z541,0)-AB542</f>
        <v>145</v>
      </c>
      <c r="AE542" s="253"/>
    </row>
    <row r="543" spans="1:31" ht="17.100000000000001" customHeight="1">
      <c r="A543" s="243">
        <v>61</v>
      </c>
      <c r="B543" s="243" t="s">
        <v>10559</v>
      </c>
      <c r="C543" s="870" t="s">
        <v>10560</v>
      </c>
      <c r="D543" s="792"/>
      <c r="E543" s="792"/>
      <c r="F543" s="794"/>
      <c r="G543" s="528"/>
      <c r="H543" s="528"/>
      <c r="I543" s="794"/>
      <c r="J543" s="604"/>
      <c r="K543" s="605"/>
      <c r="L543" s="518"/>
      <c r="M543" s="799"/>
      <c r="N543" s="516"/>
      <c r="O543" s="517"/>
      <c r="P543" s="518"/>
      <c r="Q543" s="798"/>
      <c r="R543" s="643"/>
      <c r="S543" s="1646"/>
      <c r="T543" s="1649"/>
      <c r="U543" s="1580" t="s">
        <v>4708</v>
      </c>
      <c r="V543" s="643" t="s">
        <v>163</v>
      </c>
      <c r="W543" s="365">
        <v>0.85</v>
      </c>
      <c r="X543" s="523"/>
      <c r="Y543" s="524"/>
      <c r="Z543" s="642"/>
      <c r="AA543" s="247"/>
      <c r="AB543" s="247"/>
      <c r="AC543" s="533"/>
      <c r="AD543" s="391">
        <f>ROUND(ROUND(ROUND(ROUND(H440+K512,0)*P$512,0)*T536,0)*W543,0)</f>
        <v>213</v>
      </c>
      <c r="AE543" s="253"/>
    </row>
    <row r="544" spans="1:31" ht="17.100000000000001" customHeight="1">
      <c r="A544" s="243">
        <v>61</v>
      </c>
      <c r="B544" s="243" t="s">
        <v>10561</v>
      </c>
      <c r="C544" s="870" t="s">
        <v>10562</v>
      </c>
      <c r="D544" s="792"/>
      <c r="E544" s="792"/>
      <c r="F544" s="794"/>
      <c r="G544" s="528"/>
      <c r="H544" s="528"/>
      <c r="I544" s="794"/>
      <c r="J544" s="604"/>
      <c r="K544" s="605"/>
      <c r="L544" s="518"/>
      <c r="M544" s="799"/>
      <c r="N544" s="516"/>
      <c r="O544" s="517"/>
      <c r="P544" s="518"/>
      <c r="Q544" s="798"/>
      <c r="R544" s="643"/>
      <c r="S544" s="365"/>
      <c r="T544" s="365"/>
      <c r="U544" s="1620"/>
      <c r="V544" s="643"/>
      <c r="W544" s="365"/>
      <c r="X544" s="516"/>
      <c r="Y544" s="288"/>
      <c r="Z544" s="526"/>
      <c r="AA544" s="762" t="s">
        <v>167</v>
      </c>
      <c r="AB544" s="354">
        <v>5</v>
      </c>
      <c r="AC544" s="763" t="s">
        <v>168</v>
      </c>
      <c r="AD544" s="391">
        <f>ROUND(ROUND(ROUND(ROUND(H440+K512,0)*P$512,0)*T536,0)*W543,0)-AB544</f>
        <v>208</v>
      </c>
      <c r="AE544" s="253"/>
    </row>
    <row r="545" spans="1:31" ht="17.100000000000001" customHeight="1">
      <c r="A545" s="243">
        <v>61</v>
      </c>
      <c r="B545" s="243" t="s">
        <v>10563</v>
      </c>
      <c r="C545" s="870" t="s">
        <v>10564</v>
      </c>
      <c r="D545" s="792"/>
      <c r="E545" s="792"/>
      <c r="F545" s="794"/>
      <c r="G545" s="528"/>
      <c r="H545" s="528"/>
      <c r="I545" s="794"/>
      <c r="J545" s="604"/>
      <c r="K545" s="605"/>
      <c r="L545" s="518"/>
      <c r="M545" s="799"/>
      <c r="N545" s="516"/>
      <c r="O545" s="517"/>
      <c r="P545" s="518"/>
      <c r="Q545" s="799"/>
      <c r="R545" s="643"/>
      <c r="S545" s="365"/>
      <c r="T545" s="365"/>
      <c r="U545" s="1620"/>
      <c r="V545" s="779"/>
      <c r="W545" s="780"/>
      <c r="X545" s="1684" t="s">
        <v>4700</v>
      </c>
      <c r="Y545" s="362" t="s">
        <v>163</v>
      </c>
      <c r="Z545" s="395">
        <v>0.85</v>
      </c>
      <c r="AA545" s="355"/>
      <c r="AB545" s="247"/>
      <c r="AC545" s="533"/>
      <c r="AD545" s="391">
        <f>ROUND(ROUND(ROUND(ROUND(ROUND(H440+K512,0)*P$512,0)*T536,0)*W543,0)*Z545,0)</f>
        <v>181</v>
      </c>
      <c r="AE545" s="253"/>
    </row>
    <row r="546" spans="1:31" ht="17.100000000000001" customHeight="1">
      <c r="A546" s="243">
        <v>61</v>
      </c>
      <c r="B546" s="243" t="s">
        <v>10565</v>
      </c>
      <c r="C546" s="870" t="s">
        <v>10566</v>
      </c>
      <c r="D546" s="792"/>
      <c r="E546" s="792"/>
      <c r="F546" s="794"/>
      <c r="G546" s="528"/>
      <c r="H546" s="528"/>
      <c r="I546" s="794"/>
      <c r="J546" s="604"/>
      <c r="K546" s="605"/>
      <c r="L546" s="518"/>
      <c r="M546" s="799"/>
      <c r="N546" s="319"/>
      <c r="O546" s="288"/>
      <c r="P546" s="526"/>
      <c r="Q546" s="506"/>
      <c r="R546" s="512"/>
      <c r="S546" s="512"/>
      <c r="T546" s="512"/>
      <c r="U546" s="1642"/>
      <c r="V546" s="537"/>
      <c r="W546" s="783"/>
      <c r="X546" s="1651"/>
      <c r="Y546" s="512"/>
      <c r="Z546" s="368"/>
      <c r="AA546" s="762" t="s">
        <v>167</v>
      </c>
      <c r="AB546" s="354">
        <v>5</v>
      </c>
      <c r="AC546" s="763" t="s">
        <v>168</v>
      </c>
      <c r="AD546" s="391">
        <f>ROUND(ROUND(ROUND(ROUND(ROUND(H440+K512,0)*P$512,0)*T536,0)*W543,0)*Z545,0)-AB546</f>
        <v>176</v>
      </c>
      <c r="AE546" s="253"/>
    </row>
    <row r="547" spans="1:31" ht="17.100000000000001" customHeight="1">
      <c r="A547" s="243">
        <v>61</v>
      </c>
      <c r="B547" s="243" t="s">
        <v>10567</v>
      </c>
      <c r="C547" s="870" t="s">
        <v>10568</v>
      </c>
      <c r="D547" s="792"/>
      <c r="E547" s="792"/>
      <c r="F547" s="794"/>
      <c r="G547" s="528"/>
      <c r="H547" s="528"/>
      <c r="I547" s="794"/>
      <c r="J547" s="604"/>
      <c r="K547" s="605"/>
      <c r="L547" s="518"/>
      <c r="M547" s="891"/>
      <c r="N547" s="1687" t="s">
        <v>9558</v>
      </c>
      <c r="O547" s="888"/>
      <c r="P547" s="889"/>
      <c r="Q547" s="523"/>
      <c r="R547" s="524"/>
      <c r="S547" s="524"/>
      <c r="T547" s="524"/>
      <c r="U547" s="777"/>
      <c r="V547" s="529"/>
      <c r="W547" s="517"/>
      <c r="X547" s="523"/>
      <c r="Y547" s="524"/>
      <c r="Z547" s="642"/>
      <c r="AA547" s="247"/>
      <c r="AB547" s="247"/>
      <c r="AC547" s="247"/>
      <c r="AD547" s="391">
        <f>ROUND(ROUND(H440+K512,0)*P$548,0)</f>
        <v>358</v>
      </c>
      <c r="AE547" s="253"/>
    </row>
    <row r="548" spans="1:31" ht="17.100000000000001" customHeight="1">
      <c r="A548" s="243">
        <v>61</v>
      </c>
      <c r="B548" s="243" t="s">
        <v>10569</v>
      </c>
      <c r="C548" s="870" t="s">
        <v>10570</v>
      </c>
      <c r="D548" s="793"/>
      <c r="E548" s="793"/>
      <c r="F548" s="522"/>
      <c r="G548" s="521"/>
      <c r="H548" s="521"/>
      <c r="I548" s="522"/>
      <c r="J548" s="878"/>
      <c r="K548" s="643"/>
      <c r="L548" s="880"/>
      <c r="M548" s="892"/>
      <c r="N548" s="1688"/>
      <c r="O548" s="643" t="s">
        <v>163</v>
      </c>
      <c r="P548" s="365">
        <v>0.5</v>
      </c>
      <c r="Q548" s="516"/>
      <c r="R548" s="517"/>
      <c r="S548" s="517"/>
      <c r="T548" s="517"/>
      <c r="U548" s="777"/>
      <c r="V548" s="529"/>
      <c r="W548" s="517"/>
      <c r="X548" s="319"/>
      <c r="Y548" s="517"/>
      <c r="Z548" s="526"/>
      <c r="AA548" s="762" t="s">
        <v>167</v>
      </c>
      <c r="AB548" s="354">
        <v>5</v>
      </c>
      <c r="AC548" s="763" t="s">
        <v>168</v>
      </c>
      <c r="AD548" s="391">
        <f>ROUND(ROUND(H440+K512,0)*P$548,0)-AB548</f>
        <v>353</v>
      </c>
      <c r="AE548" s="253"/>
    </row>
    <row r="549" spans="1:31" ht="17.100000000000001" customHeight="1">
      <c r="A549" s="243">
        <v>61</v>
      </c>
      <c r="B549" s="243" t="s">
        <v>10571</v>
      </c>
      <c r="C549" s="870" t="s">
        <v>10572</v>
      </c>
      <c r="D549" s="793"/>
      <c r="E549" s="793"/>
      <c r="F549" s="522"/>
      <c r="G549" s="521"/>
      <c r="H549" s="521"/>
      <c r="I549" s="522"/>
      <c r="J549" s="604"/>
      <c r="K549" s="605"/>
      <c r="L549" s="518"/>
      <c r="M549" s="799"/>
      <c r="N549" s="1688"/>
      <c r="O549" s="517"/>
      <c r="P549" s="518"/>
      <c r="Q549" s="516"/>
      <c r="R549" s="517"/>
      <c r="S549" s="517"/>
      <c r="T549" s="517"/>
      <c r="U549" s="777"/>
      <c r="V549" s="529"/>
      <c r="W549" s="518"/>
      <c r="X549" s="1684" t="s">
        <v>4700</v>
      </c>
      <c r="Y549" s="362" t="s">
        <v>163</v>
      </c>
      <c r="Z549" s="395">
        <v>0.85</v>
      </c>
      <c r="AA549" s="355"/>
      <c r="AB549" s="247"/>
      <c r="AC549" s="247"/>
      <c r="AD549" s="391">
        <f>ROUND(ROUND(ROUND(H440+K512,0)*P$548,0)*Z549,0)</f>
        <v>304</v>
      </c>
      <c r="AE549" s="253"/>
    </row>
    <row r="550" spans="1:31" ht="17.100000000000001" customHeight="1">
      <c r="A550" s="243">
        <v>61</v>
      </c>
      <c r="B550" s="243" t="s">
        <v>10573</v>
      </c>
      <c r="C550" s="870" t="s">
        <v>10574</v>
      </c>
      <c r="D550" s="793"/>
      <c r="E550" s="793"/>
      <c r="F550" s="794"/>
      <c r="G550" s="528"/>
      <c r="H550" s="528"/>
      <c r="I550" s="794"/>
      <c r="J550" s="604"/>
      <c r="K550" s="605"/>
      <c r="L550" s="518"/>
      <c r="M550" s="799"/>
      <c r="N550" s="1688"/>
      <c r="O550" s="517"/>
      <c r="P550" s="518"/>
      <c r="Q550" s="516"/>
      <c r="R550" s="517"/>
      <c r="S550" s="517"/>
      <c r="T550" s="517"/>
      <c r="U550" s="778"/>
      <c r="V550" s="539"/>
      <c r="W550" s="526"/>
      <c r="X550" s="1651"/>
      <c r="Y550" s="512"/>
      <c r="Z550" s="368"/>
      <c r="AA550" s="762" t="s">
        <v>167</v>
      </c>
      <c r="AB550" s="354">
        <v>5</v>
      </c>
      <c r="AC550" s="763" t="s">
        <v>168</v>
      </c>
      <c r="AD550" s="391">
        <f>ROUND(ROUND(ROUND(H440+K512,0)*P$548,0)*Z549,0)-AB550</f>
        <v>299</v>
      </c>
      <c r="AE550" s="253"/>
    </row>
    <row r="551" spans="1:31" ht="17.100000000000001" customHeight="1">
      <c r="A551" s="243">
        <v>61</v>
      </c>
      <c r="B551" s="243" t="s">
        <v>10575</v>
      </c>
      <c r="C551" s="870" t="s">
        <v>10576</v>
      </c>
      <c r="D551" s="793"/>
      <c r="E551" s="793"/>
      <c r="F551" s="794"/>
      <c r="G551" s="528"/>
      <c r="H551" s="528"/>
      <c r="I551" s="794"/>
      <c r="J551" s="604"/>
      <c r="K551" s="605"/>
      <c r="L551" s="518"/>
      <c r="M551" s="799"/>
      <c r="N551" s="517"/>
      <c r="O551" s="517"/>
      <c r="P551" s="518"/>
      <c r="Q551" s="516"/>
      <c r="R551" s="517"/>
      <c r="S551" s="517"/>
      <c r="T551" s="517"/>
      <c r="U551" s="1580" t="s">
        <v>4703</v>
      </c>
      <c r="V551" s="362" t="s">
        <v>163</v>
      </c>
      <c r="W551" s="356">
        <v>0.7</v>
      </c>
      <c r="X551" s="523"/>
      <c r="Y551" s="524"/>
      <c r="Z551" s="642"/>
      <c r="AA551" s="247"/>
      <c r="AB551" s="247"/>
      <c r="AC551" s="247"/>
      <c r="AD551" s="391">
        <f>ROUND(ROUND(ROUND(H440+K512,0)*P$548,0)*W551,0)</f>
        <v>251</v>
      </c>
      <c r="AE551" s="253"/>
    </row>
    <row r="552" spans="1:31" ht="17.100000000000001" customHeight="1">
      <c r="A552" s="243">
        <v>61</v>
      </c>
      <c r="B552" s="243" t="s">
        <v>10577</v>
      </c>
      <c r="C552" s="870" t="s">
        <v>10578</v>
      </c>
      <c r="D552" s="793"/>
      <c r="E552" s="793"/>
      <c r="F552" s="794"/>
      <c r="G552" s="528"/>
      <c r="H552" s="517"/>
      <c r="I552" s="538"/>
      <c r="J552" s="604"/>
      <c r="K552" s="605"/>
      <c r="L552" s="518"/>
      <c r="M552" s="799"/>
      <c r="N552" s="517"/>
      <c r="O552" s="517"/>
      <c r="P552" s="518"/>
      <c r="Q552" s="516"/>
      <c r="R552" s="517"/>
      <c r="S552" s="517"/>
      <c r="T552" s="517"/>
      <c r="U552" s="1620"/>
      <c r="V552" s="643"/>
      <c r="W552" s="365"/>
      <c r="X552" s="319"/>
      <c r="Y552" s="288"/>
      <c r="Z552" s="526"/>
      <c r="AA552" s="762" t="s">
        <v>167</v>
      </c>
      <c r="AB552" s="354">
        <v>5</v>
      </c>
      <c r="AC552" s="763" t="s">
        <v>168</v>
      </c>
      <c r="AD552" s="391">
        <f>ROUND(ROUND(ROUND(H440+K512,0)*P$548,0)*W551,0)-AB552</f>
        <v>246</v>
      </c>
      <c r="AE552" s="253"/>
    </row>
    <row r="553" spans="1:31" ht="17.100000000000001" customHeight="1">
      <c r="A553" s="243">
        <v>61</v>
      </c>
      <c r="B553" s="243" t="s">
        <v>10579</v>
      </c>
      <c r="C553" s="870" t="s">
        <v>10580</v>
      </c>
      <c r="D553" s="792"/>
      <c r="E553" s="793"/>
      <c r="F553" s="795"/>
      <c r="G553" s="796"/>
      <c r="H553" s="517"/>
      <c r="I553" s="538"/>
      <c r="J553" s="604"/>
      <c r="K553" s="605"/>
      <c r="L553" s="518"/>
      <c r="M553" s="799"/>
      <c r="N553" s="517"/>
      <c r="O553" s="517"/>
      <c r="P553" s="518"/>
      <c r="Q553" s="516"/>
      <c r="R553" s="517"/>
      <c r="S553" s="517"/>
      <c r="T553" s="517"/>
      <c r="U553" s="1620"/>
      <c r="V553" s="779"/>
      <c r="W553" s="780"/>
      <c r="X553" s="1684" t="s">
        <v>4700</v>
      </c>
      <c r="Y553" s="362" t="s">
        <v>163</v>
      </c>
      <c r="Z553" s="395">
        <v>0.85</v>
      </c>
      <c r="AA553" s="355"/>
      <c r="AB553" s="247"/>
      <c r="AC553" s="247"/>
      <c r="AD553" s="391">
        <f>ROUND(ROUND(ROUND(ROUND(H440+K512,0)*P$548,0)*W551,0)*Z553,0)</f>
        <v>213</v>
      </c>
      <c r="AE553" s="253"/>
    </row>
    <row r="554" spans="1:31" ht="17.100000000000001" customHeight="1">
      <c r="A554" s="243">
        <v>61</v>
      </c>
      <c r="B554" s="243" t="s">
        <v>10581</v>
      </c>
      <c r="C554" s="870" t="s">
        <v>10582</v>
      </c>
      <c r="D554" s="792"/>
      <c r="E554" s="793"/>
      <c r="F554" s="795"/>
      <c r="G554" s="796"/>
      <c r="H554" s="517"/>
      <c r="I554" s="538"/>
      <c r="J554" s="604"/>
      <c r="K554" s="605"/>
      <c r="L554" s="518"/>
      <c r="M554" s="799"/>
      <c r="N554" s="517"/>
      <c r="O554" s="517"/>
      <c r="P554" s="518"/>
      <c r="Q554" s="516"/>
      <c r="R554" s="517"/>
      <c r="S554" s="517"/>
      <c r="T554" s="517"/>
      <c r="U554" s="781"/>
      <c r="V554" s="537"/>
      <c r="W554" s="783"/>
      <c r="X554" s="1651"/>
      <c r="Y554" s="512"/>
      <c r="Z554" s="368"/>
      <c r="AA554" s="762" t="s">
        <v>167</v>
      </c>
      <c r="AB554" s="354">
        <v>5</v>
      </c>
      <c r="AC554" s="763" t="s">
        <v>168</v>
      </c>
      <c r="AD554" s="391">
        <f>ROUND(ROUND(ROUND(ROUND(H440+K512,0)*P$548,0)*W551,0)*Z553,0)-AB554</f>
        <v>208</v>
      </c>
      <c r="AE554" s="253"/>
    </row>
    <row r="555" spans="1:31" ht="17.100000000000001" customHeight="1">
      <c r="A555" s="243">
        <v>61</v>
      </c>
      <c r="B555" s="243" t="s">
        <v>10583</v>
      </c>
      <c r="C555" s="870" t="s">
        <v>10584</v>
      </c>
      <c r="D555" s="792"/>
      <c r="E555" s="793"/>
      <c r="F555" s="795"/>
      <c r="G555" s="796"/>
      <c r="H555" s="517"/>
      <c r="I555" s="538"/>
      <c r="J555" s="604"/>
      <c r="K555" s="605"/>
      <c r="L555" s="518"/>
      <c r="M555" s="799"/>
      <c r="N555" s="517"/>
      <c r="O555" s="517"/>
      <c r="P555" s="518"/>
      <c r="Q555" s="516"/>
      <c r="R555" s="517"/>
      <c r="S555" s="517"/>
      <c r="T555" s="518"/>
      <c r="U555" s="1580" t="s">
        <v>4708</v>
      </c>
      <c r="V555" s="643" t="s">
        <v>163</v>
      </c>
      <c r="W555" s="365">
        <v>0.85</v>
      </c>
      <c r="X555" s="523"/>
      <c r="Y555" s="524"/>
      <c r="Z555" s="642"/>
      <c r="AA555" s="247"/>
      <c r="AB555" s="247"/>
      <c r="AC555" s="247"/>
      <c r="AD555" s="391">
        <f>ROUND(ROUND(ROUND(H440+K512,0)*P$548,0)*W555,0)</f>
        <v>304</v>
      </c>
      <c r="AE555" s="253"/>
    </row>
    <row r="556" spans="1:31" ht="17.100000000000001" customHeight="1">
      <c r="A556" s="243">
        <v>61</v>
      </c>
      <c r="B556" s="243" t="s">
        <v>10585</v>
      </c>
      <c r="C556" s="870" t="s">
        <v>10586</v>
      </c>
      <c r="D556" s="792"/>
      <c r="E556" s="793"/>
      <c r="F556" s="795"/>
      <c r="G556" s="796"/>
      <c r="H556" s="517"/>
      <c r="I556" s="538"/>
      <c r="J556" s="604"/>
      <c r="K556" s="605"/>
      <c r="L556" s="518"/>
      <c r="M556" s="799"/>
      <c r="N556" s="517"/>
      <c r="O556" s="517"/>
      <c r="P556" s="518"/>
      <c r="Q556" s="516"/>
      <c r="R556" s="517"/>
      <c r="S556" s="517"/>
      <c r="T556" s="517"/>
      <c r="U556" s="1620"/>
      <c r="V556" s="643"/>
      <c r="W556" s="365"/>
      <c r="X556" s="516"/>
      <c r="Y556" s="288"/>
      <c r="Z556" s="526"/>
      <c r="AA556" s="762" t="s">
        <v>167</v>
      </c>
      <c r="AB556" s="354">
        <v>5</v>
      </c>
      <c r="AC556" s="763" t="s">
        <v>168</v>
      </c>
      <c r="AD556" s="391">
        <f>ROUND(ROUND(ROUND(H440+K512,0)*P$548,0)*W555,0)-AB556</f>
        <v>299</v>
      </c>
      <c r="AE556" s="253"/>
    </row>
    <row r="557" spans="1:31" ht="17.100000000000001" customHeight="1">
      <c r="A557" s="243">
        <v>61</v>
      </c>
      <c r="B557" s="243" t="s">
        <v>10587</v>
      </c>
      <c r="C557" s="870" t="s">
        <v>10588</v>
      </c>
      <c r="D557" s="792"/>
      <c r="E557" s="793"/>
      <c r="F557" s="794"/>
      <c r="G557" s="528"/>
      <c r="H557" s="528"/>
      <c r="I557" s="794"/>
      <c r="J557" s="604"/>
      <c r="K557" s="605"/>
      <c r="L557" s="518"/>
      <c r="M557" s="799"/>
      <c r="N557" s="517"/>
      <c r="O557" s="517"/>
      <c r="P557" s="518"/>
      <c r="Q557" s="516"/>
      <c r="R557" s="517"/>
      <c r="S557" s="517"/>
      <c r="T557" s="517"/>
      <c r="U557" s="1620"/>
      <c r="V557" s="779"/>
      <c r="W557" s="780"/>
      <c r="X557" s="1684" t="s">
        <v>4700</v>
      </c>
      <c r="Y557" s="362" t="s">
        <v>163</v>
      </c>
      <c r="Z557" s="395">
        <v>0.85</v>
      </c>
      <c r="AA557" s="355"/>
      <c r="AB557" s="247"/>
      <c r="AC557" s="247"/>
      <c r="AD557" s="391">
        <f>ROUND(ROUND(ROUND(ROUND(H440+K512,0)*P$548,0)*W555,0)*Z557,0)</f>
        <v>258</v>
      </c>
      <c r="AE557" s="253"/>
    </row>
    <row r="558" spans="1:31" ht="17.100000000000001" customHeight="1">
      <c r="A558" s="243">
        <v>61</v>
      </c>
      <c r="B558" s="243" t="s">
        <v>10589</v>
      </c>
      <c r="C558" s="870" t="s">
        <v>10590</v>
      </c>
      <c r="D558" s="792"/>
      <c r="E558" s="793"/>
      <c r="F558" s="794"/>
      <c r="G558" s="528"/>
      <c r="H558" s="528"/>
      <c r="I558" s="794"/>
      <c r="J558" s="604"/>
      <c r="K558" s="605"/>
      <c r="L558" s="518"/>
      <c r="M558" s="799"/>
      <c r="N558" s="517"/>
      <c r="O558" s="517"/>
      <c r="P558" s="518"/>
      <c r="Q558" s="319"/>
      <c r="R558" s="288"/>
      <c r="S558" s="288"/>
      <c r="T558" s="288"/>
      <c r="U558" s="1642"/>
      <c r="V558" s="537"/>
      <c r="W558" s="783"/>
      <c r="X558" s="1651"/>
      <c r="Y558" s="512"/>
      <c r="Z558" s="368"/>
      <c r="AA558" s="762" t="s">
        <v>167</v>
      </c>
      <c r="AB558" s="354">
        <v>5</v>
      </c>
      <c r="AC558" s="763" t="s">
        <v>168</v>
      </c>
      <c r="AD558" s="391">
        <f>ROUND(ROUND(ROUND(ROUND(H440+K512,0)*P$548,0)*W555,0)*Z557,0)-AB558</f>
        <v>253</v>
      </c>
      <c r="AE558" s="253"/>
    </row>
    <row r="559" spans="1:31" ht="17.100000000000001" customHeight="1">
      <c r="A559" s="243">
        <v>61</v>
      </c>
      <c r="B559" s="243" t="s">
        <v>10591</v>
      </c>
      <c r="C559" s="870" t="s">
        <v>10592</v>
      </c>
      <c r="D559" s="792"/>
      <c r="E559" s="792"/>
      <c r="F559" s="794"/>
      <c r="G559" s="528"/>
      <c r="H559" s="528"/>
      <c r="I559" s="794"/>
      <c r="J559" s="604"/>
      <c r="K559" s="605"/>
      <c r="L559" s="518"/>
      <c r="M559" s="799"/>
      <c r="N559" s="517"/>
      <c r="O559" s="517"/>
      <c r="P559" s="518"/>
      <c r="Q559" s="1536" t="s">
        <v>4713</v>
      </c>
      <c r="R559" s="1580" t="s">
        <v>162</v>
      </c>
      <c r="S559" s="775"/>
      <c r="T559" s="775"/>
      <c r="U559" s="359"/>
      <c r="V559" s="360"/>
      <c r="W559" s="361"/>
      <c r="X559" s="523"/>
      <c r="Y559" s="524"/>
      <c r="Z559" s="642"/>
      <c r="AA559" s="247"/>
      <c r="AB559" s="247"/>
      <c r="AC559" s="247"/>
      <c r="AD559" s="391">
        <f>ROUND(ROUND(ROUND(H440+K512,0)*P$548,0)*T560,0)</f>
        <v>251</v>
      </c>
      <c r="AE559" s="253"/>
    </row>
    <row r="560" spans="1:31" ht="17.100000000000001" customHeight="1">
      <c r="A560" s="243">
        <v>61</v>
      </c>
      <c r="B560" s="243" t="s">
        <v>10593</v>
      </c>
      <c r="C560" s="870" t="s">
        <v>10594</v>
      </c>
      <c r="D560" s="792"/>
      <c r="E560" s="792"/>
      <c r="F560" s="794"/>
      <c r="G560" s="528"/>
      <c r="H560" s="528"/>
      <c r="I560" s="794"/>
      <c r="J560" s="604"/>
      <c r="K560" s="605"/>
      <c r="L560" s="518"/>
      <c r="M560" s="799"/>
      <c r="N560" s="517"/>
      <c r="O560" s="517"/>
      <c r="P560" s="518"/>
      <c r="Q560" s="1648"/>
      <c r="R560" s="1620"/>
      <c r="S560" s="643" t="s">
        <v>163</v>
      </c>
      <c r="T560" s="365">
        <v>0.7</v>
      </c>
      <c r="U560" s="777"/>
      <c r="V560" s="639"/>
      <c r="W560" s="529"/>
      <c r="X560" s="319"/>
      <c r="Y560" s="517"/>
      <c r="Z560" s="526"/>
      <c r="AA560" s="762" t="s">
        <v>167</v>
      </c>
      <c r="AB560" s="354">
        <v>5</v>
      </c>
      <c r="AC560" s="763" t="s">
        <v>168</v>
      </c>
      <c r="AD560" s="391">
        <f>ROUND(ROUND(ROUND(H440+K512,0)*P$548,0)*T560,0)-AB560</f>
        <v>246</v>
      </c>
      <c r="AE560" s="253"/>
    </row>
    <row r="561" spans="1:31" ht="17.100000000000001" customHeight="1">
      <c r="A561" s="243">
        <v>61</v>
      </c>
      <c r="B561" s="243" t="s">
        <v>10595</v>
      </c>
      <c r="C561" s="870" t="s">
        <v>10596</v>
      </c>
      <c r="D561" s="792"/>
      <c r="E561" s="792"/>
      <c r="F561" s="794"/>
      <c r="G561" s="528"/>
      <c r="H561" s="528"/>
      <c r="I561" s="794"/>
      <c r="J561" s="604"/>
      <c r="K561" s="605"/>
      <c r="L561" s="518"/>
      <c r="M561" s="799"/>
      <c r="N561" s="517"/>
      <c r="O561" s="517"/>
      <c r="P561" s="518"/>
      <c r="Q561" s="1648"/>
      <c r="R561" s="1620"/>
      <c r="S561" s="530"/>
      <c r="T561" s="530"/>
      <c r="U561" s="777"/>
      <c r="V561" s="639"/>
      <c r="W561" s="529"/>
      <c r="X561" s="1684" t="s">
        <v>4700</v>
      </c>
      <c r="Y561" s="362" t="s">
        <v>163</v>
      </c>
      <c r="Z561" s="395">
        <v>0.85</v>
      </c>
      <c r="AA561" s="355"/>
      <c r="AB561" s="247"/>
      <c r="AC561" s="247"/>
      <c r="AD561" s="391">
        <f>ROUND(ROUND(ROUND(ROUND(H440+K512,0)*P$548,0)*T560,0)*Z561,0)</f>
        <v>213</v>
      </c>
      <c r="AE561" s="253"/>
    </row>
    <row r="562" spans="1:31" ht="17.100000000000001" customHeight="1">
      <c r="A562" s="243">
        <v>61</v>
      </c>
      <c r="B562" s="243" t="s">
        <v>10597</v>
      </c>
      <c r="C562" s="870" t="s">
        <v>10598</v>
      </c>
      <c r="D562" s="792"/>
      <c r="E562" s="792"/>
      <c r="F562" s="794"/>
      <c r="G562" s="528"/>
      <c r="H562" s="528"/>
      <c r="I562" s="794"/>
      <c r="J562" s="604"/>
      <c r="K562" s="605"/>
      <c r="L562" s="518"/>
      <c r="M562" s="799"/>
      <c r="N562" s="517"/>
      <c r="O562" s="517"/>
      <c r="P562" s="518"/>
      <c r="Q562" s="1648"/>
      <c r="R562" s="1620"/>
      <c r="S562" s="643"/>
      <c r="T562" s="643"/>
      <c r="U562" s="778"/>
      <c r="V562" s="525"/>
      <c r="W562" s="539"/>
      <c r="X562" s="1651"/>
      <c r="Y562" s="512"/>
      <c r="Z562" s="368"/>
      <c r="AA562" s="762" t="s">
        <v>167</v>
      </c>
      <c r="AB562" s="354">
        <v>5</v>
      </c>
      <c r="AC562" s="763" t="s">
        <v>168</v>
      </c>
      <c r="AD562" s="391">
        <f>ROUND(ROUND(ROUND(ROUND(H440+K512,0)*P$548,0)*T560,0)*Z561,0)-AB562</f>
        <v>208</v>
      </c>
      <c r="AE562" s="253"/>
    </row>
    <row r="563" spans="1:31" ht="17.100000000000001" customHeight="1">
      <c r="A563" s="243">
        <v>61</v>
      </c>
      <c r="B563" s="243" t="s">
        <v>10599</v>
      </c>
      <c r="C563" s="870" t="s">
        <v>10600</v>
      </c>
      <c r="D563" s="792"/>
      <c r="E563" s="792"/>
      <c r="F563" s="794"/>
      <c r="G563" s="528"/>
      <c r="H563" s="528"/>
      <c r="I563" s="794"/>
      <c r="J563" s="604"/>
      <c r="K563" s="605"/>
      <c r="L563" s="518"/>
      <c r="M563" s="799"/>
      <c r="N563" s="517"/>
      <c r="O563" s="517"/>
      <c r="P563" s="518"/>
      <c r="Q563" s="798"/>
      <c r="R563" s="530"/>
      <c r="S563" s="530"/>
      <c r="T563" s="530"/>
      <c r="U563" s="1580" t="s">
        <v>4703</v>
      </c>
      <c r="V563" s="362" t="s">
        <v>163</v>
      </c>
      <c r="W563" s="356">
        <v>0.7</v>
      </c>
      <c r="X563" s="523"/>
      <c r="Y563" s="524"/>
      <c r="Z563" s="642"/>
      <c r="AA563" s="247"/>
      <c r="AB563" s="247"/>
      <c r="AC563" s="247"/>
      <c r="AD563" s="391">
        <f>ROUND(ROUND(ROUND(ROUND(H440+K512,0)*P$548,0)*T560,0)*W563,0)</f>
        <v>176</v>
      </c>
      <c r="AE563" s="253"/>
    </row>
    <row r="564" spans="1:31" ht="17.100000000000001" customHeight="1">
      <c r="A564" s="243">
        <v>61</v>
      </c>
      <c r="B564" s="243" t="s">
        <v>10601</v>
      </c>
      <c r="C564" s="870" t="s">
        <v>10602</v>
      </c>
      <c r="D564" s="792"/>
      <c r="E564" s="792"/>
      <c r="F564" s="794"/>
      <c r="G564" s="528"/>
      <c r="H564" s="528"/>
      <c r="I564" s="794"/>
      <c r="J564" s="604"/>
      <c r="K564" s="605"/>
      <c r="L564" s="518"/>
      <c r="M564" s="799"/>
      <c r="N564" s="517"/>
      <c r="O564" s="517"/>
      <c r="P564" s="518"/>
      <c r="Q564" s="798"/>
      <c r="R564" s="530"/>
      <c r="S564" s="530"/>
      <c r="T564" s="530"/>
      <c r="U564" s="1620"/>
      <c r="V564" s="643"/>
      <c r="W564" s="365"/>
      <c r="X564" s="319"/>
      <c r="Y564" s="288"/>
      <c r="Z564" s="526"/>
      <c r="AA564" s="762" t="s">
        <v>167</v>
      </c>
      <c r="AB564" s="354">
        <v>5</v>
      </c>
      <c r="AC564" s="763" t="s">
        <v>168</v>
      </c>
      <c r="AD564" s="391">
        <f>ROUND(ROUND(ROUND(ROUND(H440+K512,0)*P$548,0)*T560,0)*W563,0)-AB564</f>
        <v>171</v>
      </c>
      <c r="AE564" s="253"/>
    </row>
    <row r="565" spans="1:31" ht="17.100000000000001" customHeight="1">
      <c r="A565" s="243">
        <v>61</v>
      </c>
      <c r="B565" s="243" t="s">
        <v>10603</v>
      </c>
      <c r="C565" s="870" t="s">
        <v>10604</v>
      </c>
      <c r="D565" s="792"/>
      <c r="E565" s="792"/>
      <c r="F565" s="794"/>
      <c r="G565" s="528"/>
      <c r="H565" s="528"/>
      <c r="I565" s="794"/>
      <c r="J565" s="604"/>
      <c r="K565" s="605"/>
      <c r="L565" s="518"/>
      <c r="M565" s="799"/>
      <c r="N565" s="517"/>
      <c r="O565" s="517"/>
      <c r="P565" s="518"/>
      <c r="Q565" s="799"/>
      <c r="R565" s="643"/>
      <c r="S565" s="1644"/>
      <c r="T565" s="1652"/>
      <c r="U565" s="1620"/>
      <c r="V565" s="779"/>
      <c r="W565" s="780"/>
      <c r="X565" s="1684" t="s">
        <v>4700</v>
      </c>
      <c r="Y565" s="362" t="s">
        <v>163</v>
      </c>
      <c r="Z565" s="395">
        <v>0.85</v>
      </c>
      <c r="AA565" s="355"/>
      <c r="AB565" s="247"/>
      <c r="AC565" s="247"/>
      <c r="AD565" s="391">
        <f>ROUND(ROUND(ROUND(ROUND(ROUND(H440+K512,0)*P$548,0)*T560,0)*W563,0)*Z565,0)</f>
        <v>150</v>
      </c>
      <c r="AE565" s="253"/>
    </row>
    <row r="566" spans="1:31" ht="17.100000000000001" customHeight="1">
      <c r="A566" s="243">
        <v>61</v>
      </c>
      <c r="B566" s="243" t="s">
        <v>10605</v>
      </c>
      <c r="C566" s="870" t="s">
        <v>10606</v>
      </c>
      <c r="D566" s="792"/>
      <c r="E566" s="792"/>
      <c r="F566" s="794"/>
      <c r="G566" s="528"/>
      <c r="H566" s="528"/>
      <c r="I566" s="794"/>
      <c r="J566" s="604"/>
      <c r="K566" s="605"/>
      <c r="L566" s="518"/>
      <c r="M566" s="799"/>
      <c r="N566" s="517"/>
      <c r="O566" s="517"/>
      <c r="P566" s="518"/>
      <c r="Q566" s="799"/>
      <c r="R566" s="643"/>
      <c r="S566" s="643"/>
      <c r="T566" s="643"/>
      <c r="U566" s="781"/>
      <c r="V566" s="537"/>
      <c r="W566" s="783"/>
      <c r="X566" s="1651"/>
      <c r="Y566" s="512"/>
      <c r="Z566" s="368"/>
      <c r="AA566" s="762" t="s">
        <v>167</v>
      </c>
      <c r="AB566" s="354">
        <v>5</v>
      </c>
      <c r="AC566" s="763" t="s">
        <v>168</v>
      </c>
      <c r="AD566" s="391">
        <f>ROUND(ROUND(ROUND(ROUND(ROUND(H440+K512,0)*P$548,0)*T560,0)*W563,0)*Z565,0)-AB566</f>
        <v>145</v>
      </c>
      <c r="AE566" s="253"/>
    </row>
    <row r="567" spans="1:31" ht="17.100000000000001" customHeight="1">
      <c r="A567" s="243">
        <v>61</v>
      </c>
      <c r="B567" s="243" t="s">
        <v>10607</v>
      </c>
      <c r="C567" s="870" t="s">
        <v>10608</v>
      </c>
      <c r="D567" s="792"/>
      <c r="E567" s="792"/>
      <c r="F567" s="794"/>
      <c r="G567" s="528"/>
      <c r="H567" s="528"/>
      <c r="I567" s="794"/>
      <c r="J567" s="604"/>
      <c r="K567" s="605"/>
      <c r="L567" s="518"/>
      <c r="M567" s="799"/>
      <c r="N567" s="517"/>
      <c r="O567" s="517"/>
      <c r="P567" s="518"/>
      <c r="Q567" s="798"/>
      <c r="R567" s="643"/>
      <c r="S567" s="1646"/>
      <c r="T567" s="1649"/>
      <c r="U567" s="1580" t="s">
        <v>4708</v>
      </c>
      <c r="V567" s="643" t="s">
        <v>163</v>
      </c>
      <c r="W567" s="365">
        <v>0.85</v>
      </c>
      <c r="X567" s="523"/>
      <c r="Y567" s="524"/>
      <c r="Z567" s="642"/>
      <c r="AA567" s="247"/>
      <c r="AB567" s="247"/>
      <c r="AC567" s="247"/>
      <c r="AD567" s="391">
        <f>ROUND(ROUND(ROUND(ROUND(H440+K512,0)*P$548,0)*T560,0)*W567,0)</f>
        <v>213</v>
      </c>
      <c r="AE567" s="253"/>
    </row>
    <row r="568" spans="1:31" ht="17.100000000000001" customHeight="1">
      <c r="A568" s="243">
        <v>61</v>
      </c>
      <c r="B568" s="243" t="s">
        <v>10609</v>
      </c>
      <c r="C568" s="870" t="s">
        <v>10610</v>
      </c>
      <c r="D568" s="792"/>
      <c r="E568" s="792"/>
      <c r="F568" s="794"/>
      <c r="G568" s="528"/>
      <c r="H568" s="528"/>
      <c r="I568" s="794"/>
      <c r="J568" s="604"/>
      <c r="K568" s="605"/>
      <c r="L568" s="518"/>
      <c r="M568" s="799"/>
      <c r="N568" s="517"/>
      <c r="O568" s="517"/>
      <c r="P568" s="518"/>
      <c r="Q568" s="798"/>
      <c r="R568" s="643"/>
      <c r="S568" s="365"/>
      <c r="T568" s="365"/>
      <c r="U568" s="1620"/>
      <c r="V568" s="643"/>
      <c r="W568" s="365"/>
      <c r="X568" s="516"/>
      <c r="Y568" s="288"/>
      <c r="Z568" s="526"/>
      <c r="AA568" s="762" t="s">
        <v>167</v>
      </c>
      <c r="AB568" s="354">
        <v>5</v>
      </c>
      <c r="AC568" s="763" t="s">
        <v>168</v>
      </c>
      <c r="AD568" s="391">
        <f>ROUND(ROUND(ROUND(ROUND(H440+K512,0)*P$548,0)*T560,0)*W567,0)-AB568</f>
        <v>208</v>
      </c>
      <c r="AE568" s="253"/>
    </row>
    <row r="569" spans="1:31" ht="17.100000000000001" customHeight="1">
      <c r="A569" s="243">
        <v>61</v>
      </c>
      <c r="B569" s="243" t="s">
        <v>10611</v>
      </c>
      <c r="C569" s="870" t="s">
        <v>10612</v>
      </c>
      <c r="D569" s="792"/>
      <c r="E569" s="792"/>
      <c r="F569" s="794"/>
      <c r="G569" s="528"/>
      <c r="H569" s="528"/>
      <c r="I569" s="794"/>
      <c r="J569" s="604"/>
      <c r="K569" s="605"/>
      <c r="L569" s="518"/>
      <c r="M569" s="799"/>
      <c r="N569" s="517"/>
      <c r="O569" s="517"/>
      <c r="P569" s="518"/>
      <c r="Q569" s="799"/>
      <c r="R569" s="643"/>
      <c r="S569" s="365"/>
      <c r="T569" s="365"/>
      <c r="U569" s="1620"/>
      <c r="V569" s="779"/>
      <c r="W569" s="780"/>
      <c r="X569" s="1684" t="s">
        <v>4700</v>
      </c>
      <c r="Y569" s="362" t="s">
        <v>163</v>
      </c>
      <c r="Z569" s="395">
        <v>0.85</v>
      </c>
      <c r="AA569" s="355"/>
      <c r="AB569" s="247"/>
      <c r="AC569" s="247"/>
      <c r="AD569" s="391">
        <f>ROUND(ROUND(ROUND(ROUND(ROUND(H440+K512,0)*P$548,0)*T560,0)*W567,0)*Z569,0)</f>
        <v>181</v>
      </c>
      <c r="AE569" s="253"/>
    </row>
    <row r="570" spans="1:31" ht="17.100000000000001" customHeight="1">
      <c r="A570" s="243">
        <v>61</v>
      </c>
      <c r="B570" s="243" t="s">
        <v>10613</v>
      </c>
      <c r="C570" s="870" t="s">
        <v>10614</v>
      </c>
      <c r="D570" s="792"/>
      <c r="E570" s="792"/>
      <c r="F570" s="794"/>
      <c r="G570" s="528"/>
      <c r="H570" s="528"/>
      <c r="I570" s="794"/>
      <c r="J570" s="604"/>
      <c r="K570" s="605"/>
      <c r="L570" s="518"/>
      <c r="M570" s="799"/>
      <c r="N570" s="517"/>
      <c r="O570" s="517"/>
      <c r="P570" s="518"/>
      <c r="Q570" s="798"/>
      <c r="R570" s="643"/>
      <c r="S570" s="643"/>
      <c r="T570" s="643"/>
      <c r="U570" s="1642"/>
      <c r="V570" s="537"/>
      <c r="W570" s="783"/>
      <c r="X570" s="1651"/>
      <c r="Y570" s="512"/>
      <c r="Z570" s="368"/>
      <c r="AA570" s="762" t="s">
        <v>167</v>
      </c>
      <c r="AB570" s="354">
        <v>5</v>
      </c>
      <c r="AC570" s="763" t="s">
        <v>168</v>
      </c>
      <c r="AD570" s="391">
        <f>ROUND(ROUND(ROUND(ROUND(ROUND(H440+K512,0)*P$548,0)*T560,0)*W567,0)*Z569,0)-AB570</f>
        <v>176</v>
      </c>
      <c r="AE570" s="253"/>
    </row>
    <row r="571" spans="1:31" ht="17.100000000000001" customHeight="1">
      <c r="A571" s="243">
        <v>61</v>
      </c>
      <c r="B571" s="243" t="s">
        <v>10615</v>
      </c>
      <c r="C571" s="870" t="s">
        <v>10616</v>
      </c>
      <c r="D571" s="792"/>
      <c r="E571" s="792"/>
      <c r="F571" s="794"/>
      <c r="G571" s="528"/>
      <c r="H571" s="528"/>
      <c r="I571" s="794"/>
      <c r="J571" s="604"/>
      <c r="K571" s="605"/>
      <c r="L571" s="518"/>
      <c r="M571" s="799"/>
      <c r="N571" s="517"/>
      <c r="O571" s="517"/>
      <c r="P571" s="518"/>
      <c r="Q571" s="798"/>
      <c r="R571" s="1580" t="s">
        <v>165</v>
      </c>
      <c r="S571" s="775"/>
      <c r="T571" s="775"/>
      <c r="U571" s="359"/>
      <c r="V571" s="360"/>
      <c r="W571" s="361"/>
      <c r="X571" s="523"/>
      <c r="Y571" s="524"/>
      <c r="Z571" s="642"/>
      <c r="AA571" s="247"/>
      <c r="AB571" s="247"/>
      <c r="AC571" s="247"/>
      <c r="AD571" s="391">
        <f>ROUND(ROUND(ROUND(H440+K512,0)*P$548,0)*T572,0)</f>
        <v>179</v>
      </c>
      <c r="AE571" s="253"/>
    </row>
    <row r="572" spans="1:31" ht="17.100000000000001" customHeight="1">
      <c r="A572" s="243">
        <v>61</v>
      </c>
      <c r="B572" s="243" t="s">
        <v>10617</v>
      </c>
      <c r="C572" s="870" t="s">
        <v>10618</v>
      </c>
      <c r="D572" s="792"/>
      <c r="E572" s="792"/>
      <c r="F572" s="794"/>
      <c r="G572" s="528"/>
      <c r="H572" s="528"/>
      <c r="I572" s="794"/>
      <c r="J572" s="604"/>
      <c r="K572" s="605"/>
      <c r="L572" s="518"/>
      <c r="M572" s="799"/>
      <c r="N572" s="517"/>
      <c r="O572" s="517"/>
      <c r="P572" s="518"/>
      <c r="Q572" s="797"/>
      <c r="R572" s="1620"/>
      <c r="S572" s="643" t="s">
        <v>163</v>
      </c>
      <c r="T572" s="365">
        <v>0.5</v>
      </c>
      <c r="U572" s="777"/>
      <c r="V572" s="639"/>
      <c r="W572" s="529"/>
      <c r="X572" s="319"/>
      <c r="Y572" s="517"/>
      <c r="Z572" s="526"/>
      <c r="AA572" s="762" t="s">
        <v>167</v>
      </c>
      <c r="AB572" s="354">
        <v>5</v>
      </c>
      <c r="AC572" s="763" t="s">
        <v>168</v>
      </c>
      <c r="AD572" s="391">
        <f>ROUND(ROUND(ROUND(H440+K512,0)*P$548,0)*T572,0)-AB572</f>
        <v>174</v>
      </c>
      <c r="AE572" s="253"/>
    </row>
    <row r="573" spans="1:31" ht="17.100000000000001" customHeight="1">
      <c r="A573" s="243">
        <v>61</v>
      </c>
      <c r="B573" s="243" t="s">
        <v>10619</v>
      </c>
      <c r="C573" s="870" t="s">
        <v>10620</v>
      </c>
      <c r="D573" s="792"/>
      <c r="E573" s="792"/>
      <c r="F573" s="794"/>
      <c r="G573" s="528"/>
      <c r="H573" s="528"/>
      <c r="I573" s="794"/>
      <c r="J573" s="604"/>
      <c r="K573" s="605"/>
      <c r="L573" s="518"/>
      <c r="M573" s="799"/>
      <c r="N573" s="517"/>
      <c r="O573" s="517"/>
      <c r="P573" s="518"/>
      <c r="Q573" s="797"/>
      <c r="R573" s="1620"/>
      <c r="S573" s="530"/>
      <c r="T573" s="530"/>
      <c r="U573" s="777"/>
      <c r="V573" s="639"/>
      <c r="W573" s="529"/>
      <c r="X573" s="1684" t="s">
        <v>4700</v>
      </c>
      <c r="Y573" s="362" t="s">
        <v>163</v>
      </c>
      <c r="Z573" s="395">
        <v>0.85</v>
      </c>
      <c r="AA573" s="355"/>
      <c r="AB573" s="247"/>
      <c r="AC573" s="247"/>
      <c r="AD573" s="391">
        <f>ROUND(ROUND(ROUND(ROUND(H440+K512,0)*P$548,0)*T572,0)*Z573,0)</f>
        <v>152</v>
      </c>
      <c r="AE573" s="253"/>
    </row>
    <row r="574" spans="1:31" ht="17.100000000000001" customHeight="1">
      <c r="A574" s="243">
        <v>61</v>
      </c>
      <c r="B574" s="243" t="s">
        <v>10621</v>
      </c>
      <c r="C574" s="870" t="s">
        <v>10622</v>
      </c>
      <c r="D574" s="792"/>
      <c r="E574" s="792"/>
      <c r="F574" s="794"/>
      <c r="G574" s="528"/>
      <c r="H574" s="528"/>
      <c r="I574" s="794"/>
      <c r="J574" s="604"/>
      <c r="K574" s="605"/>
      <c r="L574" s="518"/>
      <c r="M574" s="799"/>
      <c r="N574" s="517"/>
      <c r="O574" s="517"/>
      <c r="P574" s="518"/>
      <c r="Q574" s="797"/>
      <c r="R574" s="1620"/>
      <c r="S574" s="643"/>
      <c r="T574" s="643"/>
      <c r="U574" s="778"/>
      <c r="V574" s="525"/>
      <c r="W574" s="539"/>
      <c r="X574" s="1651"/>
      <c r="Y574" s="512"/>
      <c r="Z574" s="368"/>
      <c r="AA574" s="762" t="s">
        <v>167</v>
      </c>
      <c r="AB574" s="354">
        <v>5</v>
      </c>
      <c r="AC574" s="763" t="s">
        <v>168</v>
      </c>
      <c r="AD574" s="391">
        <f>ROUND(ROUND(ROUND(ROUND(H440+K512,0)*P$548,0)*T572,0)*Z573,0)-AB574</f>
        <v>147</v>
      </c>
      <c r="AE574" s="253"/>
    </row>
    <row r="575" spans="1:31" ht="17.100000000000001" customHeight="1">
      <c r="A575" s="243">
        <v>61</v>
      </c>
      <c r="B575" s="243" t="s">
        <v>10623</v>
      </c>
      <c r="C575" s="870" t="s">
        <v>10624</v>
      </c>
      <c r="D575" s="792"/>
      <c r="E575" s="792"/>
      <c r="F575" s="794"/>
      <c r="G575" s="528"/>
      <c r="H575" s="528"/>
      <c r="I575" s="794"/>
      <c r="J575" s="604"/>
      <c r="K575" s="605"/>
      <c r="L575" s="518"/>
      <c r="M575" s="799"/>
      <c r="N575" s="517"/>
      <c r="O575" s="517"/>
      <c r="P575" s="518"/>
      <c r="Q575" s="798"/>
      <c r="R575" s="530"/>
      <c r="S575" s="530"/>
      <c r="T575" s="530"/>
      <c r="U575" s="1580" t="s">
        <v>4703</v>
      </c>
      <c r="V575" s="362" t="s">
        <v>163</v>
      </c>
      <c r="W575" s="356">
        <v>0.7</v>
      </c>
      <c r="X575" s="523"/>
      <c r="Y575" s="524"/>
      <c r="Z575" s="642"/>
      <c r="AA575" s="247"/>
      <c r="AB575" s="247"/>
      <c r="AC575" s="247"/>
      <c r="AD575" s="391">
        <f>ROUND(ROUND(ROUND(ROUND(H440+K512,0)*P$548,0)*T572,0)*W575,0)</f>
        <v>125</v>
      </c>
      <c r="AE575" s="253"/>
    </row>
    <row r="576" spans="1:31" ht="17.100000000000001" customHeight="1">
      <c r="A576" s="243">
        <v>61</v>
      </c>
      <c r="B576" s="243" t="s">
        <v>10625</v>
      </c>
      <c r="C576" s="870" t="s">
        <v>10626</v>
      </c>
      <c r="D576" s="792"/>
      <c r="E576" s="792"/>
      <c r="F576" s="794"/>
      <c r="G576" s="528"/>
      <c r="H576" s="528"/>
      <c r="I576" s="794"/>
      <c r="J576" s="604"/>
      <c r="K576" s="605"/>
      <c r="L576" s="518"/>
      <c r="M576" s="799"/>
      <c r="N576" s="517"/>
      <c r="O576" s="517"/>
      <c r="P576" s="518"/>
      <c r="Q576" s="798"/>
      <c r="R576" s="530"/>
      <c r="S576" s="530"/>
      <c r="T576" s="530"/>
      <c r="U576" s="1620"/>
      <c r="V576" s="643"/>
      <c r="W576" s="365"/>
      <c r="X576" s="319"/>
      <c r="Y576" s="288"/>
      <c r="Z576" s="526"/>
      <c r="AA576" s="762" t="s">
        <v>167</v>
      </c>
      <c r="AB576" s="354">
        <v>5</v>
      </c>
      <c r="AC576" s="763" t="s">
        <v>168</v>
      </c>
      <c r="AD576" s="391">
        <f>ROUND(ROUND(ROUND(ROUND(H440+K512,0)*P$548,0)*T572,0)*W575,0)-AB576</f>
        <v>120</v>
      </c>
      <c r="AE576" s="253"/>
    </row>
    <row r="577" spans="1:31" ht="17.100000000000001" customHeight="1">
      <c r="A577" s="243">
        <v>61</v>
      </c>
      <c r="B577" s="243" t="s">
        <v>10627</v>
      </c>
      <c r="C577" s="870" t="s">
        <v>10628</v>
      </c>
      <c r="D577" s="792"/>
      <c r="E577" s="792"/>
      <c r="F577" s="794"/>
      <c r="G577" s="528"/>
      <c r="H577" s="528"/>
      <c r="I577" s="794"/>
      <c r="J577" s="604"/>
      <c r="K577" s="605"/>
      <c r="L577" s="518"/>
      <c r="M577" s="799"/>
      <c r="N577" s="517"/>
      <c r="O577" s="517"/>
      <c r="P577" s="518"/>
      <c r="Q577" s="799"/>
      <c r="R577" s="643"/>
      <c r="S577" s="1644"/>
      <c r="T577" s="1652"/>
      <c r="U577" s="1620"/>
      <c r="V577" s="779"/>
      <c r="W577" s="780"/>
      <c r="X577" s="1684" t="s">
        <v>4700</v>
      </c>
      <c r="Y577" s="362" t="s">
        <v>163</v>
      </c>
      <c r="Z577" s="395">
        <v>0.85</v>
      </c>
      <c r="AA577" s="355"/>
      <c r="AB577" s="247"/>
      <c r="AC577" s="247"/>
      <c r="AD577" s="391">
        <f>ROUND(ROUND(ROUND(ROUND(ROUND(H440+K512,0)*P$548,0)*T572,0)*W575,0)*Z577,0)</f>
        <v>106</v>
      </c>
      <c r="AE577" s="253"/>
    </row>
    <row r="578" spans="1:31" ht="17.100000000000001" customHeight="1">
      <c r="A578" s="243">
        <v>61</v>
      </c>
      <c r="B578" s="243" t="s">
        <v>10629</v>
      </c>
      <c r="C578" s="870" t="s">
        <v>10630</v>
      </c>
      <c r="D578" s="792"/>
      <c r="E578" s="792"/>
      <c r="F578" s="794"/>
      <c r="G578" s="528"/>
      <c r="H578" s="528"/>
      <c r="I578" s="794"/>
      <c r="J578" s="604"/>
      <c r="K578" s="605"/>
      <c r="L578" s="518"/>
      <c r="M578" s="799"/>
      <c r="N578" s="517"/>
      <c r="O578" s="517"/>
      <c r="P578" s="518"/>
      <c r="Q578" s="799"/>
      <c r="R578" s="643"/>
      <c r="S578" s="643"/>
      <c r="T578" s="643"/>
      <c r="U578" s="781"/>
      <c r="V578" s="537"/>
      <c r="W578" s="783"/>
      <c r="X578" s="1651"/>
      <c r="Y578" s="512"/>
      <c r="Z578" s="368"/>
      <c r="AA578" s="762" t="s">
        <v>167</v>
      </c>
      <c r="AB578" s="354">
        <v>5</v>
      </c>
      <c r="AC578" s="763" t="s">
        <v>168</v>
      </c>
      <c r="AD578" s="391">
        <f>ROUND(ROUND(ROUND(ROUND(ROUND(H440+K512,0)*P$548,0)*T572,0)*W575,0)*Z577,0)-AB578</f>
        <v>101</v>
      </c>
      <c r="AE578" s="253"/>
    </row>
    <row r="579" spans="1:31" ht="17.100000000000001" customHeight="1">
      <c r="A579" s="243">
        <v>61</v>
      </c>
      <c r="B579" s="243" t="s">
        <v>10631</v>
      </c>
      <c r="C579" s="870" t="s">
        <v>10632</v>
      </c>
      <c r="D579" s="792"/>
      <c r="E579" s="792"/>
      <c r="F579" s="794"/>
      <c r="G579" s="528"/>
      <c r="H579" s="528"/>
      <c r="I579" s="794"/>
      <c r="J579" s="604"/>
      <c r="K579" s="605"/>
      <c r="L579" s="518"/>
      <c r="M579" s="799"/>
      <c r="N579" s="517"/>
      <c r="O579" s="517"/>
      <c r="P579" s="518"/>
      <c r="Q579" s="798"/>
      <c r="R579" s="643"/>
      <c r="S579" s="1646"/>
      <c r="T579" s="1649"/>
      <c r="U579" s="1580" t="s">
        <v>4708</v>
      </c>
      <c r="V579" s="643" t="s">
        <v>163</v>
      </c>
      <c r="W579" s="365">
        <v>0.85</v>
      </c>
      <c r="X579" s="523"/>
      <c r="Y579" s="524"/>
      <c r="Z579" s="642"/>
      <c r="AA579" s="247"/>
      <c r="AB579" s="247"/>
      <c r="AC579" s="247"/>
      <c r="AD579" s="391">
        <f>ROUND(ROUND(ROUND(ROUND(H440+K512,0)*P$548,0)*T572,0)*W579,0)</f>
        <v>152</v>
      </c>
      <c r="AE579" s="253"/>
    </row>
    <row r="580" spans="1:31" ht="17.100000000000001" customHeight="1">
      <c r="A580" s="243">
        <v>61</v>
      </c>
      <c r="B580" s="243" t="s">
        <v>10633</v>
      </c>
      <c r="C580" s="870" t="s">
        <v>10634</v>
      </c>
      <c r="D580" s="792"/>
      <c r="E580" s="792"/>
      <c r="F580" s="794"/>
      <c r="G580" s="528"/>
      <c r="H580" s="528"/>
      <c r="I580" s="794"/>
      <c r="J580" s="604"/>
      <c r="K580" s="605"/>
      <c r="L580" s="518"/>
      <c r="M580" s="799"/>
      <c r="N580" s="517"/>
      <c r="O580" s="517"/>
      <c r="P580" s="518"/>
      <c r="Q580" s="798"/>
      <c r="R580" s="643"/>
      <c r="S580" s="365"/>
      <c r="T580" s="365"/>
      <c r="U580" s="1620"/>
      <c r="V580" s="643"/>
      <c r="W580" s="365"/>
      <c r="X580" s="516"/>
      <c r="Y580" s="288"/>
      <c r="Z580" s="526"/>
      <c r="AA580" s="762" t="s">
        <v>167</v>
      </c>
      <c r="AB580" s="354">
        <v>5</v>
      </c>
      <c r="AC580" s="763" t="s">
        <v>168</v>
      </c>
      <c r="AD580" s="391">
        <f>ROUND(ROUND(ROUND(ROUND(H440+K512,0)*P$548,0)*T572,0)*W579,0)-AB580</f>
        <v>147</v>
      </c>
      <c r="AE580" s="253"/>
    </row>
    <row r="581" spans="1:31" ht="17.100000000000001" customHeight="1">
      <c r="A581" s="243">
        <v>61</v>
      </c>
      <c r="B581" s="243" t="s">
        <v>10635</v>
      </c>
      <c r="C581" s="870" t="s">
        <v>10636</v>
      </c>
      <c r="D581" s="792"/>
      <c r="E581" s="792"/>
      <c r="F581" s="794"/>
      <c r="G581" s="528"/>
      <c r="H581" s="528"/>
      <c r="I581" s="794"/>
      <c r="J581" s="604"/>
      <c r="K581" s="605"/>
      <c r="L581" s="518"/>
      <c r="M581" s="799"/>
      <c r="N581" s="517"/>
      <c r="O581" s="517"/>
      <c r="P581" s="518"/>
      <c r="Q581" s="799"/>
      <c r="R581" s="643"/>
      <c r="S581" s="365"/>
      <c r="T581" s="365"/>
      <c r="U581" s="1620"/>
      <c r="V581" s="779"/>
      <c r="W581" s="780"/>
      <c r="X581" s="1684" t="s">
        <v>4700</v>
      </c>
      <c r="Y581" s="362" t="s">
        <v>163</v>
      </c>
      <c r="Z581" s="395">
        <v>0.85</v>
      </c>
      <c r="AA581" s="355"/>
      <c r="AB581" s="247"/>
      <c r="AC581" s="247"/>
      <c r="AD581" s="391">
        <f>ROUND(ROUND(ROUND(ROUND(ROUND(H440+K512,0)*P$548,0)*T572,0)*W579,0)*Z581,0)</f>
        <v>129</v>
      </c>
      <c r="AE581" s="253"/>
    </row>
    <row r="582" spans="1:31" ht="17.100000000000001" customHeight="1">
      <c r="A582" s="243">
        <v>61</v>
      </c>
      <c r="B582" s="243" t="s">
        <v>10637</v>
      </c>
      <c r="C582" s="870" t="s">
        <v>10638</v>
      </c>
      <c r="D582" s="792"/>
      <c r="E582" s="792"/>
      <c r="F582" s="794"/>
      <c r="G582" s="528"/>
      <c r="H582" s="528"/>
      <c r="I582" s="794"/>
      <c r="J582" s="604"/>
      <c r="K582" s="605"/>
      <c r="L582" s="518"/>
      <c r="M582" s="799"/>
      <c r="N582" s="517"/>
      <c r="O582" s="517"/>
      <c r="P582" s="518"/>
      <c r="Q582" s="506"/>
      <c r="R582" s="643"/>
      <c r="S582" s="643"/>
      <c r="T582" s="643"/>
      <c r="U582" s="1642"/>
      <c r="V582" s="537"/>
      <c r="W582" s="783"/>
      <c r="X582" s="1651"/>
      <c r="Y582" s="512"/>
      <c r="Z582" s="368"/>
      <c r="AA582" s="762" t="s">
        <v>167</v>
      </c>
      <c r="AB582" s="354">
        <v>5</v>
      </c>
      <c r="AC582" s="763" t="s">
        <v>168</v>
      </c>
      <c r="AD582" s="391">
        <f>ROUND(ROUND(ROUND(ROUND(ROUND(H440+K512,0)*P$548,0)*T572,0)*W579,0)*Z581,0)-AB582</f>
        <v>124</v>
      </c>
      <c r="AE582" s="253"/>
    </row>
    <row r="583" spans="1:31" ht="17.100000000000001" customHeight="1">
      <c r="A583" s="243">
        <v>61</v>
      </c>
      <c r="B583" s="243" t="s">
        <v>10639</v>
      </c>
      <c r="C583" s="870" t="s">
        <v>10640</v>
      </c>
      <c r="D583" s="792"/>
      <c r="E583" s="792"/>
      <c r="F583" s="522"/>
      <c r="G583" s="1580" t="s">
        <v>6028</v>
      </c>
      <c r="H583" s="541"/>
      <c r="I583" s="542"/>
      <c r="J583" s="601"/>
      <c r="K583" s="602"/>
      <c r="L583" s="642"/>
      <c r="M583" s="1606" t="s">
        <v>9631</v>
      </c>
      <c r="N583" s="1687" t="s">
        <v>9632</v>
      </c>
      <c r="O583" s="524"/>
      <c r="P583" s="524"/>
      <c r="Q583" s="523"/>
      <c r="R583" s="524"/>
      <c r="S583" s="524"/>
      <c r="T583" s="524"/>
      <c r="U583" s="777"/>
      <c r="V583" s="529"/>
      <c r="W583" s="517"/>
      <c r="X583" s="523"/>
      <c r="Y583" s="524"/>
      <c r="Z583" s="642"/>
      <c r="AA583" s="247"/>
      <c r="AB583" s="247"/>
      <c r="AC583" s="247"/>
      <c r="AD583" s="391">
        <f>ROUND(ROUND(H584*P$584,0),0)</f>
        <v>326</v>
      </c>
      <c r="AE583" s="253"/>
    </row>
    <row r="584" spans="1:31" ht="17.100000000000001" customHeight="1">
      <c r="A584" s="243">
        <v>61</v>
      </c>
      <c r="B584" s="243" t="s">
        <v>10641</v>
      </c>
      <c r="C584" s="870" t="s">
        <v>10642</v>
      </c>
      <c r="D584" s="792"/>
      <c r="E584" s="792"/>
      <c r="F584" s="522"/>
      <c r="G584" s="1620"/>
      <c r="H584" s="639">
        <f>'28児童発達支援(基本１)'!H1304</f>
        <v>465</v>
      </c>
      <c r="I584" s="517" t="s">
        <v>18</v>
      </c>
      <c r="J584" s="604"/>
      <c r="K584" s="605"/>
      <c r="L584" s="518"/>
      <c r="M584" s="1693"/>
      <c r="N584" s="1688"/>
      <c r="O584" s="643" t="s">
        <v>163</v>
      </c>
      <c r="P584" s="365">
        <v>0.7</v>
      </c>
      <c r="Q584" s="516"/>
      <c r="R584" s="517"/>
      <c r="S584" s="517"/>
      <c r="T584" s="517"/>
      <c r="U584" s="777"/>
      <c r="V584" s="529"/>
      <c r="W584" s="517"/>
      <c r="X584" s="319"/>
      <c r="Y584" s="517"/>
      <c r="Z584" s="526"/>
      <c r="AA584" s="762" t="s">
        <v>167</v>
      </c>
      <c r="AB584" s="354">
        <v>5</v>
      </c>
      <c r="AC584" s="763" t="s">
        <v>168</v>
      </c>
      <c r="AD584" s="391">
        <f>ROUND(ROUND(H584*P$584,0),0)-AB584</f>
        <v>321</v>
      </c>
      <c r="AE584" s="253"/>
    </row>
    <row r="585" spans="1:31" ht="17.100000000000001" customHeight="1">
      <c r="A585" s="243">
        <v>61</v>
      </c>
      <c r="B585" s="243" t="s">
        <v>10643</v>
      </c>
      <c r="C585" s="870" t="s">
        <v>10644</v>
      </c>
      <c r="D585" s="792"/>
      <c r="E585" s="792"/>
      <c r="F585" s="522"/>
      <c r="G585" s="1620"/>
      <c r="H585" s="521"/>
      <c r="I585" s="522"/>
      <c r="J585" s="604"/>
      <c r="K585" s="605"/>
      <c r="L585" s="518"/>
      <c r="M585" s="1693"/>
      <c r="N585" s="1688"/>
      <c r="O585" s="517"/>
      <c r="P585" s="518"/>
      <c r="Q585" s="516"/>
      <c r="R585" s="517"/>
      <c r="S585" s="517"/>
      <c r="T585" s="517"/>
      <c r="U585" s="777"/>
      <c r="V585" s="529"/>
      <c r="W585" s="518"/>
      <c r="X585" s="1684" t="s">
        <v>4700</v>
      </c>
      <c r="Y585" s="362" t="s">
        <v>163</v>
      </c>
      <c r="Z585" s="395">
        <v>0.85</v>
      </c>
      <c r="AA585" s="355"/>
      <c r="AB585" s="247"/>
      <c r="AC585" s="247"/>
      <c r="AD585" s="391">
        <f>ROUND(ROUND(H584*P$584,0)*Z585,0)</f>
        <v>277</v>
      </c>
      <c r="AE585" s="253"/>
    </row>
    <row r="586" spans="1:31" ht="17.100000000000001" customHeight="1">
      <c r="A586" s="243">
        <v>61</v>
      </c>
      <c r="B586" s="243" t="s">
        <v>10645</v>
      </c>
      <c r="C586" s="870" t="s">
        <v>10646</v>
      </c>
      <c r="D586" s="792"/>
      <c r="E586" s="792"/>
      <c r="F586" s="522"/>
      <c r="G586" s="521"/>
      <c r="H586" s="521"/>
      <c r="I586" s="521"/>
      <c r="J586" s="604"/>
      <c r="K586" s="605"/>
      <c r="L586" s="518"/>
      <c r="M586" s="1693"/>
      <c r="N586" s="1688"/>
      <c r="O586" s="517"/>
      <c r="P586" s="518"/>
      <c r="Q586" s="516"/>
      <c r="R586" s="517"/>
      <c r="S586" s="517"/>
      <c r="T586" s="517"/>
      <c r="U586" s="778"/>
      <c r="V586" s="539"/>
      <c r="W586" s="526"/>
      <c r="X586" s="1651"/>
      <c r="Y586" s="512"/>
      <c r="Z586" s="368"/>
      <c r="AA586" s="762" t="s">
        <v>167</v>
      </c>
      <c r="AB586" s="354">
        <v>5</v>
      </c>
      <c r="AC586" s="763" t="s">
        <v>168</v>
      </c>
      <c r="AD586" s="391">
        <f>ROUND(ROUND(H584*P$584,0)*Z585,0)-AB586</f>
        <v>272</v>
      </c>
      <c r="AE586" s="253"/>
    </row>
    <row r="587" spans="1:31" ht="17.100000000000001" customHeight="1">
      <c r="A587" s="243">
        <v>61</v>
      </c>
      <c r="B587" s="243" t="s">
        <v>10647</v>
      </c>
      <c r="C587" s="870" t="s">
        <v>10648</v>
      </c>
      <c r="D587" s="792"/>
      <c r="E587" s="792"/>
      <c r="F587" s="794"/>
      <c r="G587" s="528"/>
      <c r="H587" s="517"/>
      <c r="I587" s="538"/>
      <c r="J587" s="604"/>
      <c r="K587" s="605"/>
      <c r="L587" s="518"/>
      <c r="M587" s="1693"/>
      <c r="N587" s="517"/>
      <c r="O587" s="517"/>
      <c r="P587" s="518"/>
      <c r="Q587" s="516"/>
      <c r="R587" s="517"/>
      <c r="S587" s="517"/>
      <c r="T587" s="517"/>
      <c r="U587" s="1580" t="s">
        <v>4703</v>
      </c>
      <c r="V587" s="362" t="s">
        <v>163</v>
      </c>
      <c r="W587" s="356">
        <v>0.7</v>
      </c>
      <c r="X587" s="523"/>
      <c r="Y587" s="524"/>
      <c r="Z587" s="642"/>
      <c r="AA587" s="247"/>
      <c r="AB587" s="247"/>
      <c r="AC587" s="247"/>
      <c r="AD587" s="391">
        <f>ROUND(ROUND(H584*P$584,0)*W587,0)</f>
        <v>228</v>
      </c>
      <c r="AE587" s="253"/>
    </row>
    <row r="588" spans="1:31" ht="17.100000000000001" customHeight="1">
      <c r="A588" s="243">
        <v>61</v>
      </c>
      <c r="B588" s="243" t="s">
        <v>10649</v>
      </c>
      <c r="C588" s="870" t="s">
        <v>10650</v>
      </c>
      <c r="D588" s="792"/>
      <c r="E588" s="792"/>
      <c r="F588" s="794"/>
      <c r="G588" s="528"/>
      <c r="H588" s="517"/>
      <c r="I588" s="538"/>
      <c r="J588" s="604"/>
      <c r="K588" s="605"/>
      <c r="L588" s="518"/>
      <c r="M588" s="1693"/>
      <c r="N588" s="517"/>
      <c r="O588" s="517"/>
      <c r="P588" s="518"/>
      <c r="Q588" s="516"/>
      <c r="R588" s="517"/>
      <c r="S588" s="517"/>
      <c r="T588" s="517"/>
      <c r="U588" s="1620"/>
      <c r="V588" s="643"/>
      <c r="W588" s="365"/>
      <c r="X588" s="319"/>
      <c r="Y588" s="288"/>
      <c r="Z588" s="526"/>
      <c r="AA588" s="762" t="s">
        <v>167</v>
      </c>
      <c r="AB588" s="354">
        <v>5</v>
      </c>
      <c r="AC588" s="763" t="s">
        <v>168</v>
      </c>
      <c r="AD588" s="391">
        <f>ROUND(ROUND(H584*P$584,0)*W587,0)-AB588</f>
        <v>223</v>
      </c>
      <c r="AE588" s="253"/>
    </row>
    <row r="589" spans="1:31" ht="17.100000000000001" customHeight="1">
      <c r="A589" s="243">
        <v>61</v>
      </c>
      <c r="B589" s="243" t="s">
        <v>10651</v>
      </c>
      <c r="C589" s="870" t="s">
        <v>10652</v>
      </c>
      <c r="D589" s="792"/>
      <c r="E589" s="792"/>
      <c r="F589" s="795"/>
      <c r="G589" s="796"/>
      <c r="H589" s="517"/>
      <c r="I589" s="538"/>
      <c r="J589" s="604"/>
      <c r="K589" s="605"/>
      <c r="L589" s="518"/>
      <c r="M589" s="1693"/>
      <c r="N589" s="517"/>
      <c r="O589" s="517"/>
      <c r="P589" s="518"/>
      <c r="Q589" s="516"/>
      <c r="R589" s="517"/>
      <c r="S589" s="517"/>
      <c r="T589" s="517"/>
      <c r="U589" s="1620"/>
      <c r="V589" s="779"/>
      <c r="W589" s="780"/>
      <c r="X589" s="1684" t="s">
        <v>4700</v>
      </c>
      <c r="Y589" s="362" t="s">
        <v>163</v>
      </c>
      <c r="Z589" s="395">
        <v>0.85</v>
      </c>
      <c r="AA589" s="355"/>
      <c r="AB589" s="247"/>
      <c r="AC589" s="247"/>
      <c r="AD589" s="391">
        <f>ROUND(ROUND(ROUND(H584*P$584,0)*W587,0)*Z589,0)</f>
        <v>194</v>
      </c>
      <c r="AE589" s="253"/>
    </row>
    <row r="590" spans="1:31" ht="17.100000000000001" customHeight="1">
      <c r="A590" s="243">
        <v>61</v>
      </c>
      <c r="B590" s="243" t="s">
        <v>10653</v>
      </c>
      <c r="C590" s="870" t="s">
        <v>10654</v>
      </c>
      <c r="D590" s="792"/>
      <c r="E590" s="793"/>
      <c r="F590" s="795"/>
      <c r="G590" s="796"/>
      <c r="H590" s="517"/>
      <c r="I590" s="538"/>
      <c r="J590" s="604"/>
      <c r="K590" s="605"/>
      <c r="L590" s="518"/>
      <c r="M590" s="1693"/>
      <c r="N590" s="517"/>
      <c r="O590" s="517"/>
      <c r="P590" s="518"/>
      <c r="Q590" s="516"/>
      <c r="R590" s="517"/>
      <c r="S590" s="517"/>
      <c r="T590" s="517"/>
      <c r="U590" s="781"/>
      <c r="V590" s="537"/>
      <c r="W590" s="783"/>
      <c r="X590" s="1651"/>
      <c r="Y590" s="512"/>
      <c r="Z590" s="368"/>
      <c r="AA590" s="762" t="s">
        <v>167</v>
      </c>
      <c r="AB590" s="354">
        <v>5</v>
      </c>
      <c r="AC590" s="763" t="s">
        <v>168</v>
      </c>
      <c r="AD590" s="391">
        <f>ROUND(ROUND(ROUND(H584*P$584,0)*W587,0)*Z589,0)-AB590</f>
        <v>189</v>
      </c>
      <c r="AE590" s="253"/>
    </row>
    <row r="591" spans="1:31" ht="17.100000000000001" customHeight="1">
      <c r="A591" s="243">
        <v>61</v>
      </c>
      <c r="B591" s="243" t="s">
        <v>10655</v>
      </c>
      <c r="C591" s="870" t="s">
        <v>10656</v>
      </c>
      <c r="D591" s="792"/>
      <c r="E591" s="793"/>
      <c r="F591" s="795"/>
      <c r="G591" s="796"/>
      <c r="H591" s="517"/>
      <c r="I591" s="538"/>
      <c r="J591" s="604"/>
      <c r="K591" s="605"/>
      <c r="L591" s="518"/>
      <c r="M591" s="1693"/>
      <c r="N591" s="517"/>
      <c r="O591" s="517"/>
      <c r="P591" s="518"/>
      <c r="Q591" s="516"/>
      <c r="R591" s="517"/>
      <c r="S591" s="517"/>
      <c r="T591" s="518"/>
      <c r="U591" s="1580" t="s">
        <v>4708</v>
      </c>
      <c r="V591" s="643" t="s">
        <v>163</v>
      </c>
      <c r="W591" s="365">
        <v>0.85</v>
      </c>
      <c r="X591" s="523"/>
      <c r="Y591" s="524"/>
      <c r="Z591" s="642"/>
      <c r="AA591" s="247"/>
      <c r="AB591" s="247"/>
      <c r="AC591" s="247"/>
      <c r="AD591" s="391">
        <f>ROUND(ROUND(H584*P$584,0)*W591,0)</f>
        <v>277</v>
      </c>
      <c r="AE591" s="253"/>
    </row>
    <row r="592" spans="1:31" ht="17.100000000000001" customHeight="1">
      <c r="A592" s="243">
        <v>61</v>
      </c>
      <c r="B592" s="243" t="s">
        <v>10657</v>
      </c>
      <c r="C592" s="870" t="s">
        <v>10658</v>
      </c>
      <c r="D592" s="792"/>
      <c r="E592" s="793"/>
      <c r="F592" s="795"/>
      <c r="G592" s="796"/>
      <c r="H592" s="517"/>
      <c r="I592" s="538"/>
      <c r="J592" s="604"/>
      <c r="K592" s="605"/>
      <c r="L592" s="518"/>
      <c r="M592" s="799"/>
      <c r="N592" s="517"/>
      <c r="O592" s="517"/>
      <c r="P592" s="518"/>
      <c r="Q592" s="516"/>
      <c r="R592" s="517"/>
      <c r="S592" s="517"/>
      <c r="T592" s="517"/>
      <c r="U592" s="1620"/>
      <c r="V592" s="643"/>
      <c r="W592" s="365"/>
      <c r="X592" s="516"/>
      <c r="Y592" s="288"/>
      <c r="Z592" s="526"/>
      <c r="AA592" s="762" t="s">
        <v>167</v>
      </c>
      <c r="AB592" s="354">
        <v>5</v>
      </c>
      <c r="AC592" s="763" t="s">
        <v>168</v>
      </c>
      <c r="AD592" s="391">
        <f>ROUND(ROUND(H584*P$584,0)*W591,0)-AB592</f>
        <v>272</v>
      </c>
      <c r="AE592" s="253"/>
    </row>
    <row r="593" spans="1:31" ht="17.100000000000001" customHeight="1">
      <c r="A593" s="243">
        <v>61</v>
      </c>
      <c r="B593" s="243" t="s">
        <v>10659</v>
      </c>
      <c r="C593" s="870" t="s">
        <v>10660</v>
      </c>
      <c r="D593" s="792"/>
      <c r="E593" s="793"/>
      <c r="F593" s="794"/>
      <c r="G593" s="528"/>
      <c r="H593" s="528"/>
      <c r="I593" s="794"/>
      <c r="J593" s="604"/>
      <c r="K593" s="605"/>
      <c r="L593" s="518"/>
      <c r="M593" s="799"/>
      <c r="N593" s="517"/>
      <c r="O593" s="517"/>
      <c r="P593" s="518"/>
      <c r="Q593" s="516"/>
      <c r="R593" s="517"/>
      <c r="S593" s="517"/>
      <c r="T593" s="517"/>
      <c r="U593" s="1620"/>
      <c r="V593" s="779"/>
      <c r="W593" s="780"/>
      <c r="X593" s="1684" t="s">
        <v>4700</v>
      </c>
      <c r="Y593" s="362" t="s">
        <v>163</v>
      </c>
      <c r="Z593" s="395">
        <v>0.85</v>
      </c>
      <c r="AA593" s="355"/>
      <c r="AB593" s="247"/>
      <c r="AC593" s="247"/>
      <c r="AD593" s="391">
        <f>ROUND(ROUND(ROUND(H584*P$584,0)*W591,0)*Z593,0)</f>
        <v>235</v>
      </c>
      <c r="AE593" s="253"/>
    </row>
    <row r="594" spans="1:31" ht="17.100000000000001" customHeight="1">
      <c r="A594" s="243">
        <v>61</v>
      </c>
      <c r="B594" s="243" t="s">
        <v>10661</v>
      </c>
      <c r="C594" s="870" t="s">
        <v>10662</v>
      </c>
      <c r="D594" s="792"/>
      <c r="E594" s="793"/>
      <c r="F594" s="794"/>
      <c r="G594" s="528"/>
      <c r="H594" s="528"/>
      <c r="I594" s="794"/>
      <c r="J594" s="604"/>
      <c r="K594" s="605"/>
      <c r="L594" s="518"/>
      <c r="M594" s="799"/>
      <c r="N594" s="517"/>
      <c r="O594" s="517"/>
      <c r="P594" s="518"/>
      <c r="Q594" s="319"/>
      <c r="R594" s="288"/>
      <c r="S594" s="288"/>
      <c r="T594" s="288"/>
      <c r="U594" s="1642"/>
      <c r="V594" s="537"/>
      <c r="W594" s="783"/>
      <c r="X594" s="1651"/>
      <c r="Y594" s="512"/>
      <c r="Z594" s="368"/>
      <c r="AA594" s="762" t="s">
        <v>167</v>
      </c>
      <c r="AB594" s="354">
        <v>5</v>
      </c>
      <c r="AC594" s="763" t="s">
        <v>168</v>
      </c>
      <c r="AD594" s="391">
        <f>ROUND(ROUND(ROUND(H584*P$584,0)*W591,0)*Z593,0)-AB594</f>
        <v>230</v>
      </c>
      <c r="AE594" s="253"/>
    </row>
    <row r="595" spans="1:31" ht="17.100000000000001" customHeight="1">
      <c r="A595" s="243">
        <v>61</v>
      </c>
      <c r="B595" s="243" t="s">
        <v>10663</v>
      </c>
      <c r="C595" s="870" t="s">
        <v>10664</v>
      </c>
      <c r="D595" s="792"/>
      <c r="E595" s="792"/>
      <c r="F595" s="794"/>
      <c r="G595" s="528"/>
      <c r="H595" s="528"/>
      <c r="I595" s="794"/>
      <c r="J595" s="604"/>
      <c r="K595" s="605"/>
      <c r="L595" s="518"/>
      <c r="M595" s="799"/>
      <c r="N595" s="517"/>
      <c r="O595" s="517"/>
      <c r="P595" s="518"/>
      <c r="Q595" s="1536" t="s">
        <v>4713</v>
      </c>
      <c r="R595" s="1580" t="s">
        <v>162</v>
      </c>
      <c r="S595" s="775"/>
      <c r="T595" s="775"/>
      <c r="U595" s="359"/>
      <c r="V595" s="360"/>
      <c r="W595" s="361"/>
      <c r="X595" s="523"/>
      <c r="Y595" s="524"/>
      <c r="Z595" s="642"/>
      <c r="AA595" s="247"/>
      <c r="AB595" s="247"/>
      <c r="AC595" s="247"/>
      <c r="AD595" s="391">
        <f>ROUND(ROUND(H584*P$584,0)*T596,0)</f>
        <v>228</v>
      </c>
      <c r="AE595" s="253"/>
    </row>
    <row r="596" spans="1:31" ht="17.100000000000001" customHeight="1">
      <c r="A596" s="243">
        <v>61</v>
      </c>
      <c r="B596" s="243" t="s">
        <v>10665</v>
      </c>
      <c r="C596" s="870" t="s">
        <v>10666</v>
      </c>
      <c r="D596" s="792"/>
      <c r="E596" s="792"/>
      <c r="F596" s="794"/>
      <c r="G596" s="528"/>
      <c r="H596" s="528"/>
      <c r="I596" s="794"/>
      <c r="J596" s="604"/>
      <c r="K596" s="605"/>
      <c r="L596" s="518"/>
      <c r="M596" s="799"/>
      <c r="N596" s="517"/>
      <c r="O596" s="517"/>
      <c r="P596" s="518"/>
      <c r="Q596" s="1648"/>
      <c r="R596" s="1620"/>
      <c r="S596" s="643" t="s">
        <v>163</v>
      </c>
      <c r="T596" s="365">
        <v>0.7</v>
      </c>
      <c r="U596" s="777"/>
      <c r="V596" s="639"/>
      <c r="W596" s="529"/>
      <c r="X596" s="319"/>
      <c r="Y596" s="517"/>
      <c r="Z596" s="526"/>
      <c r="AA596" s="762" t="s">
        <v>167</v>
      </c>
      <c r="AB596" s="354">
        <v>5</v>
      </c>
      <c r="AC596" s="763" t="s">
        <v>168</v>
      </c>
      <c r="AD596" s="391">
        <f>ROUND(ROUND(H584*P$584,0)*T596,0)-AB596</f>
        <v>223</v>
      </c>
      <c r="AE596" s="253"/>
    </row>
    <row r="597" spans="1:31" ht="17.100000000000001" customHeight="1">
      <c r="A597" s="243">
        <v>61</v>
      </c>
      <c r="B597" s="243" t="s">
        <v>10667</v>
      </c>
      <c r="C597" s="870" t="s">
        <v>10668</v>
      </c>
      <c r="D597" s="792"/>
      <c r="E597" s="792"/>
      <c r="F597" s="794"/>
      <c r="G597" s="528"/>
      <c r="H597" s="528"/>
      <c r="I597" s="794"/>
      <c r="J597" s="604"/>
      <c r="K597" s="605"/>
      <c r="L597" s="518"/>
      <c r="M597" s="799"/>
      <c r="N597" s="517"/>
      <c r="O597" s="517"/>
      <c r="P597" s="518"/>
      <c r="Q597" s="1648"/>
      <c r="R597" s="1620"/>
      <c r="S597" s="530"/>
      <c r="T597" s="530"/>
      <c r="U597" s="777"/>
      <c r="V597" s="639"/>
      <c r="W597" s="529"/>
      <c r="X597" s="1684" t="s">
        <v>4700</v>
      </c>
      <c r="Y597" s="362" t="s">
        <v>163</v>
      </c>
      <c r="Z597" s="395">
        <v>0.85</v>
      </c>
      <c r="AA597" s="355"/>
      <c r="AB597" s="247"/>
      <c r="AC597" s="247"/>
      <c r="AD597" s="391">
        <f>ROUND(ROUND(ROUND(H584*P$584,0)*T596,0)*Z597,0)</f>
        <v>194</v>
      </c>
      <c r="AE597" s="253"/>
    </row>
    <row r="598" spans="1:31" ht="17.100000000000001" customHeight="1">
      <c r="A598" s="243">
        <v>61</v>
      </c>
      <c r="B598" s="243" t="s">
        <v>10669</v>
      </c>
      <c r="C598" s="870" t="s">
        <v>10670</v>
      </c>
      <c r="D598" s="792"/>
      <c r="E598" s="792"/>
      <c r="F598" s="794"/>
      <c r="G598" s="528"/>
      <c r="H598" s="528"/>
      <c r="I598" s="794"/>
      <c r="J598" s="604"/>
      <c r="K598" s="605"/>
      <c r="L598" s="518"/>
      <c r="M598" s="799"/>
      <c r="N598" s="517"/>
      <c r="O598" s="517"/>
      <c r="P598" s="518"/>
      <c r="Q598" s="1648"/>
      <c r="R598" s="1620"/>
      <c r="S598" s="643"/>
      <c r="T598" s="643"/>
      <c r="U598" s="778"/>
      <c r="V598" s="525"/>
      <c r="W598" s="539"/>
      <c r="X598" s="1651"/>
      <c r="Y598" s="512"/>
      <c r="Z598" s="368"/>
      <c r="AA598" s="762" t="s">
        <v>167</v>
      </c>
      <c r="AB598" s="354">
        <v>5</v>
      </c>
      <c r="AC598" s="763" t="s">
        <v>168</v>
      </c>
      <c r="AD598" s="391">
        <f>ROUND(ROUND(ROUND(H584*P$584,0)*T596,0)*Z597,0)-AB598</f>
        <v>189</v>
      </c>
      <c r="AE598" s="253"/>
    </row>
    <row r="599" spans="1:31" ht="17.100000000000001" customHeight="1">
      <c r="A599" s="243">
        <v>61</v>
      </c>
      <c r="B599" s="243" t="s">
        <v>10671</v>
      </c>
      <c r="C599" s="870" t="s">
        <v>10672</v>
      </c>
      <c r="D599" s="792"/>
      <c r="E599" s="792"/>
      <c r="F599" s="794"/>
      <c r="G599" s="528"/>
      <c r="H599" s="528"/>
      <c r="I599" s="794"/>
      <c r="J599" s="604"/>
      <c r="K599" s="605"/>
      <c r="L599" s="518"/>
      <c r="M599" s="799"/>
      <c r="N599" s="517"/>
      <c r="O599" s="517"/>
      <c r="P599" s="518"/>
      <c r="Q599" s="798"/>
      <c r="R599" s="530"/>
      <c r="S599" s="530"/>
      <c r="T599" s="530"/>
      <c r="U599" s="1580" t="s">
        <v>4703</v>
      </c>
      <c r="V599" s="362" t="s">
        <v>163</v>
      </c>
      <c r="W599" s="356">
        <v>0.7</v>
      </c>
      <c r="X599" s="523"/>
      <c r="Y599" s="524"/>
      <c r="Z599" s="642"/>
      <c r="AA599" s="247"/>
      <c r="AB599" s="247"/>
      <c r="AC599" s="247"/>
      <c r="AD599" s="391">
        <f>ROUND(ROUND(ROUND(H584*P$584,0)*T596,0)*W599,0)</f>
        <v>160</v>
      </c>
      <c r="AE599" s="253"/>
    </row>
    <row r="600" spans="1:31" ht="17.100000000000001" customHeight="1">
      <c r="A600" s="243">
        <v>61</v>
      </c>
      <c r="B600" s="243" t="s">
        <v>10673</v>
      </c>
      <c r="C600" s="870" t="s">
        <v>10674</v>
      </c>
      <c r="D600" s="792"/>
      <c r="E600" s="792"/>
      <c r="F600" s="794"/>
      <c r="G600" s="528"/>
      <c r="H600" s="528"/>
      <c r="I600" s="794"/>
      <c r="J600" s="604"/>
      <c r="K600" s="605"/>
      <c r="L600" s="518"/>
      <c r="M600" s="799"/>
      <c r="N600" s="517"/>
      <c r="O600" s="517"/>
      <c r="P600" s="518"/>
      <c r="Q600" s="798"/>
      <c r="R600" s="530"/>
      <c r="S600" s="530"/>
      <c r="T600" s="530"/>
      <c r="U600" s="1620"/>
      <c r="V600" s="643"/>
      <c r="W600" s="365"/>
      <c r="X600" s="319"/>
      <c r="Y600" s="288"/>
      <c r="Z600" s="526"/>
      <c r="AA600" s="762" t="s">
        <v>167</v>
      </c>
      <c r="AB600" s="354">
        <v>5</v>
      </c>
      <c r="AC600" s="763" t="s">
        <v>168</v>
      </c>
      <c r="AD600" s="391">
        <f>ROUND(ROUND(ROUND(H584*P$584,0)*T596,0)*W599,0)-AB600</f>
        <v>155</v>
      </c>
      <c r="AE600" s="253"/>
    </row>
    <row r="601" spans="1:31" ht="17.100000000000001" customHeight="1">
      <c r="A601" s="243">
        <v>61</v>
      </c>
      <c r="B601" s="243" t="s">
        <v>10675</v>
      </c>
      <c r="C601" s="870" t="s">
        <v>10676</v>
      </c>
      <c r="D601" s="792"/>
      <c r="E601" s="792"/>
      <c r="F601" s="794"/>
      <c r="G601" s="528"/>
      <c r="H601" s="528"/>
      <c r="I601" s="794"/>
      <c r="J601" s="604"/>
      <c r="K601" s="605"/>
      <c r="L601" s="518"/>
      <c r="M601" s="799"/>
      <c r="N601" s="517"/>
      <c r="O601" s="517"/>
      <c r="P601" s="518"/>
      <c r="Q601" s="799"/>
      <c r="R601" s="643"/>
      <c r="S601" s="1644"/>
      <c r="T601" s="1652"/>
      <c r="U601" s="1620"/>
      <c r="V601" s="779"/>
      <c r="W601" s="780"/>
      <c r="X601" s="1684" t="s">
        <v>4700</v>
      </c>
      <c r="Y601" s="362" t="s">
        <v>163</v>
      </c>
      <c r="Z601" s="395">
        <v>0.85</v>
      </c>
      <c r="AA601" s="355"/>
      <c r="AB601" s="247"/>
      <c r="AC601" s="247"/>
      <c r="AD601" s="391">
        <f>ROUND(ROUND(ROUND(ROUND(H584*P$584,0)*T596,0)*W599,0)*Z601,0)</f>
        <v>136</v>
      </c>
      <c r="AE601" s="253"/>
    </row>
    <row r="602" spans="1:31" ht="17.100000000000001" customHeight="1">
      <c r="A602" s="243">
        <v>61</v>
      </c>
      <c r="B602" s="243" t="s">
        <v>10677</v>
      </c>
      <c r="C602" s="870" t="s">
        <v>10678</v>
      </c>
      <c r="D602" s="792"/>
      <c r="E602" s="792"/>
      <c r="F602" s="794"/>
      <c r="G602" s="528"/>
      <c r="H602" s="528"/>
      <c r="I602" s="794"/>
      <c r="J602" s="604"/>
      <c r="K602" s="605"/>
      <c r="L602" s="518"/>
      <c r="M602" s="799"/>
      <c r="N602" s="517"/>
      <c r="O602" s="517"/>
      <c r="P602" s="518"/>
      <c r="Q602" s="799"/>
      <c r="R602" s="643"/>
      <c r="S602" s="643"/>
      <c r="T602" s="643"/>
      <c r="U602" s="781"/>
      <c r="V602" s="537"/>
      <c r="W602" s="783"/>
      <c r="X602" s="1651"/>
      <c r="Y602" s="512"/>
      <c r="Z602" s="368"/>
      <c r="AA602" s="762" t="s">
        <v>167</v>
      </c>
      <c r="AB602" s="354">
        <v>5</v>
      </c>
      <c r="AC602" s="763" t="s">
        <v>168</v>
      </c>
      <c r="AD602" s="391">
        <f>ROUND(ROUND(ROUND(ROUND(H584*P$584,0)*T596,0)*W599,0)*Z601,0)-AB602</f>
        <v>131</v>
      </c>
      <c r="AE602" s="253"/>
    </row>
    <row r="603" spans="1:31" ht="17.100000000000001" customHeight="1">
      <c r="A603" s="243">
        <v>61</v>
      </c>
      <c r="B603" s="243" t="s">
        <v>10679</v>
      </c>
      <c r="C603" s="870" t="s">
        <v>10680</v>
      </c>
      <c r="D603" s="792"/>
      <c r="E603" s="792"/>
      <c r="F603" s="794"/>
      <c r="G603" s="528"/>
      <c r="H603" s="528"/>
      <c r="I603" s="794"/>
      <c r="J603" s="604"/>
      <c r="K603" s="605"/>
      <c r="L603" s="518"/>
      <c r="M603" s="799"/>
      <c r="N603" s="517"/>
      <c r="O603" s="517"/>
      <c r="P603" s="518"/>
      <c r="Q603" s="798"/>
      <c r="R603" s="643"/>
      <c r="S603" s="1646"/>
      <c r="T603" s="1649"/>
      <c r="U603" s="1580" t="s">
        <v>4708</v>
      </c>
      <c r="V603" s="643" t="s">
        <v>163</v>
      </c>
      <c r="W603" s="365">
        <v>0.85</v>
      </c>
      <c r="X603" s="523"/>
      <c r="Y603" s="524"/>
      <c r="Z603" s="642"/>
      <c r="AA603" s="247"/>
      <c r="AB603" s="247"/>
      <c r="AC603" s="247"/>
      <c r="AD603" s="391">
        <f>ROUND(ROUND(ROUND(H584*P$584,0)*T596,0)*W603,0)</f>
        <v>194</v>
      </c>
      <c r="AE603" s="253"/>
    </row>
    <row r="604" spans="1:31" ht="17.100000000000001" customHeight="1">
      <c r="A604" s="243">
        <v>61</v>
      </c>
      <c r="B604" s="243" t="s">
        <v>10681</v>
      </c>
      <c r="C604" s="870" t="s">
        <v>10682</v>
      </c>
      <c r="D604" s="792"/>
      <c r="E604" s="792"/>
      <c r="F604" s="794"/>
      <c r="G604" s="528"/>
      <c r="H604" s="528"/>
      <c r="I604" s="794"/>
      <c r="J604" s="604"/>
      <c r="K604" s="605"/>
      <c r="L604" s="518"/>
      <c r="M604" s="799"/>
      <c r="N604" s="517"/>
      <c r="O604" s="517"/>
      <c r="P604" s="518"/>
      <c r="Q604" s="798"/>
      <c r="R604" s="643"/>
      <c r="S604" s="365"/>
      <c r="T604" s="365"/>
      <c r="U604" s="1620"/>
      <c r="V604" s="643"/>
      <c r="W604" s="365"/>
      <c r="X604" s="516"/>
      <c r="Y604" s="288"/>
      <c r="Z604" s="526"/>
      <c r="AA604" s="762" t="s">
        <v>167</v>
      </c>
      <c r="AB604" s="354">
        <v>5</v>
      </c>
      <c r="AC604" s="763" t="s">
        <v>168</v>
      </c>
      <c r="AD604" s="391">
        <f>ROUND(ROUND(ROUND(H584*P$584,0)*T596,0)*W603,0)-AB604</f>
        <v>189</v>
      </c>
      <c r="AE604" s="253"/>
    </row>
    <row r="605" spans="1:31" ht="17.100000000000001" customHeight="1">
      <c r="A605" s="243">
        <v>61</v>
      </c>
      <c r="B605" s="243" t="s">
        <v>10683</v>
      </c>
      <c r="C605" s="870" t="s">
        <v>10684</v>
      </c>
      <c r="D605" s="792"/>
      <c r="E605" s="792"/>
      <c r="F605" s="794"/>
      <c r="G605" s="528"/>
      <c r="H605" s="528"/>
      <c r="I605" s="794"/>
      <c r="J605" s="604"/>
      <c r="K605" s="605"/>
      <c r="L605" s="518"/>
      <c r="M605" s="799"/>
      <c r="N605" s="517"/>
      <c r="O605" s="517"/>
      <c r="P605" s="518"/>
      <c r="Q605" s="799"/>
      <c r="R605" s="643"/>
      <c r="S605" s="365"/>
      <c r="T605" s="365"/>
      <c r="U605" s="1620"/>
      <c r="V605" s="779"/>
      <c r="W605" s="780"/>
      <c r="X605" s="1684" t="s">
        <v>4700</v>
      </c>
      <c r="Y605" s="362" t="s">
        <v>163</v>
      </c>
      <c r="Z605" s="395">
        <v>0.85</v>
      </c>
      <c r="AA605" s="355"/>
      <c r="AB605" s="247"/>
      <c r="AC605" s="247"/>
      <c r="AD605" s="391">
        <f>ROUND(ROUND(ROUND(ROUND(H584*P$584,0)*T596,0)*W603,0)*Z605,0)</f>
        <v>165</v>
      </c>
      <c r="AE605" s="253"/>
    </row>
    <row r="606" spans="1:31" ht="17.100000000000001" customHeight="1">
      <c r="A606" s="243">
        <v>61</v>
      </c>
      <c r="B606" s="243" t="s">
        <v>10685</v>
      </c>
      <c r="C606" s="870" t="s">
        <v>10686</v>
      </c>
      <c r="D606" s="792"/>
      <c r="E606" s="792"/>
      <c r="F606" s="794"/>
      <c r="G606" s="528"/>
      <c r="H606" s="528"/>
      <c r="I606" s="794"/>
      <c r="J606" s="604"/>
      <c r="K606" s="605"/>
      <c r="L606" s="518"/>
      <c r="M606" s="799"/>
      <c r="N606" s="517"/>
      <c r="O606" s="517"/>
      <c r="P606" s="518"/>
      <c r="Q606" s="798"/>
      <c r="R606" s="643"/>
      <c r="S606" s="643"/>
      <c r="T606" s="643"/>
      <c r="U606" s="1642"/>
      <c r="V606" s="537"/>
      <c r="W606" s="783"/>
      <c r="X606" s="1651"/>
      <c r="Y606" s="512"/>
      <c r="Z606" s="368"/>
      <c r="AA606" s="762" t="s">
        <v>167</v>
      </c>
      <c r="AB606" s="354">
        <v>5</v>
      </c>
      <c r="AC606" s="763" t="s">
        <v>168</v>
      </c>
      <c r="AD606" s="391">
        <f>ROUND(ROUND(ROUND(ROUND(H584*P$584,0)*T596,0)*W603,0)*Z605,0)-AB606</f>
        <v>160</v>
      </c>
      <c r="AE606" s="253"/>
    </row>
    <row r="607" spans="1:31" ht="17.100000000000001" customHeight="1">
      <c r="A607" s="243">
        <v>61</v>
      </c>
      <c r="B607" s="243" t="s">
        <v>10687</v>
      </c>
      <c r="C607" s="870" t="s">
        <v>10688</v>
      </c>
      <c r="D607" s="792"/>
      <c r="E607" s="792"/>
      <c r="F607" s="794"/>
      <c r="G607" s="528"/>
      <c r="H607" s="528"/>
      <c r="I607" s="794"/>
      <c r="J607" s="604"/>
      <c r="K607" s="605"/>
      <c r="L607" s="518"/>
      <c r="M607" s="799"/>
      <c r="N607" s="517"/>
      <c r="O607" s="517"/>
      <c r="P607" s="518"/>
      <c r="Q607" s="798"/>
      <c r="R607" s="1580" t="s">
        <v>165</v>
      </c>
      <c r="S607" s="775"/>
      <c r="T607" s="775"/>
      <c r="U607" s="359"/>
      <c r="V607" s="360"/>
      <c r="W607" s="361"/>
      <c r="X607" s="523"/>
      <c r="Y607" s="524"/>
      <c r="Z607" s="642"/>
      <c r="AA607" s="247"/>
      <c r="AB607" s="247"/>
      <c r="AC607" s="247"/>
      <c r="AD607" s="391">
        <f>ROUND(ROUND(H584*P$584,0)*T608,0)</f>
        <v>163</v>
      </c>
      <c r="AE607" s="253"/>
    </row>
    <row r="608" spans="1:31" ht="17.100000000000001" customHeight="1">
      <c r="A608" s="243">
        <v>61</v>
      </c>
      <c r="B608" s="243" t="s">
        <v>10689</v>
      </c>
      <c r="C608" s="870" t="s">
        <v>10690</v>
      </c>
      <c r="D608" s="792"/>
      <c r="E608" s="792"/>
      <c r="F608" s="794"/>
      <c r="G608" s="528"/>
      <c r="H608" s="528"/>
      <c r="I608" s="794"/>
      <c r="J608" s="604"/>
      <c r="K608" s="605"/>
      <c r="L608" s="518"/>
      <c r="M608" s="799"/>
      <c r="N608" s="517"/>
      <c r="O608" s="517"/>
      <c r="P608" s="518"/>
      <c r="Q608" s="797"/>
      <c r="R608" s="1620"/>
      <c r="S608" s="643" t="s">
        <v>163</v>
      </c>
      <c r="T608" s="365">
        <v>0.5</v>
      </c>
      <c r="U608" s="777"/>
      <c r="V608" s="639"/>
      <c r="W608" s="529"/>
      <c r="X608" s="319"/>
      <c r="Y608" s="517"/>
      <c r="Z608" s="526"/>
      <c r="AA608" s="762" t="s">
        <v>167</v>
      </c>
      <c r="AB608" s="354">
        <v>5</v>
      </c>
      <c r="AC608" s="763" t="s">
        <v>168</v>
      </c>
      <c r="AD608" s="391">
        <f>ROUND(ROUND(H584*P$584,0)*T608,0)-AB608</f>
        <v>158</v>
      </c>
      <c r="AE608" s="253"/>
    </row>
    <row r="609" spans="1:31" ht="17.100000000000001" customHeight="1">
      <c r="A609" s="243">
        <v>61</v>
      </c>
      <c r="B609" s="243" t="s">
        <v>10691</v>
      </c>
      <c r="C609" s="870" t="s">
        <v>10692</v>
      </c>
      <c r="D609" s="792"/>
      <c r="E609" s="792"/>
      <c r="F609" s="794"/>
      <c r="G609" s="528"/>
      <c r="H609" s="528"/>
      <c r="I609" s="794"/>
      <c r="J609" s="604"/>
      <c r="K609" s="605"/>
      <c r="L609" s="518"/>
      <c r="M609" s="799"/>
      <c r="N609" s="517"/>
      <c r="O609" s="517"/>
      <c r="P609" s="518"/>
      <c r="Q609" s="797"/>
      <c r="R609" s="1620"/>
      <c r="S609" s="530"/>
      <c r="T609" s="530"/>
      <c r="U609" s="777"/>
      <c r="V609" s="639"/>
      <c r="W609" s="529"/>
      <c r="X609" s="1684" t="s">
        <v>4700</v>
      </c>
      <c r="Y609" s="362" t="s">
        <v>163</v>
      </c>
      <c r="Z609" s="395">
        <v>0.85</v>
      </c>
      <c r="AA609" s="355"/>
      <c r="AB609" s="247"/>
      <c r="AC609" s="247"/>
      <c r="AD609" s="391">
        <f>ROUND(ROUND(ROUND(H584*P$584,0)*T608,0)*Z609,0)</f>
        <v>139</v>
      </c>
      <c r="AE609" s="253"/>
    </row>
    <row r="610" spans="1:31" ht="17.100000000000001" customHeight="1">
      <c r="A610" s="243">
        <v>61</v>
      </c>
      <c r="B610" s="243" t="s">
        <v>10693</v>
      </c>
      <c r="C610" s="870" t="s">
        <v>10694</v>
      </c>
      <c r="D610" s="792"/>
      <c r="E610" s="792"/>
      <c r="F610" s="794"/>
      <c r="G610" s="528"/>
      <c r="H610" s="528"/>
      <c r="I610" s="794"/>
      <c r="J610" s="604"/>
      <c r="K610" s="605"/>
      <c r="L610" s="518"/>
      <c r="M610" s="799"/>
      <c r="N610" s="517"/>
      <c r="O610" s="517"/>
      <c r="P610" s="518"/>
      <c r="Q610" s="797"/>
      <c r="R610" s="1620"/>
      <c r="S610" s="643"/>
      <c r="T610" s="643"/>
      <c r="U610" s="778"/>
      <c r="V610" s="525"/>
      <c r="W610" s="539"/>
      <c r="X610" s="1651"/>
      <c r="Y610" s="512"/>
      <c r="Z610" s="368"/>
      <c r="AA610" s="762" t="s">
        <v>167</v>
      </c>
      <c r="AB610" s="354">
        <v>5</v>
      </c>
      <c r="AC610" s="763" t="s">
        <v>168</v>
      </c>
      <c r="AD610" s="391">
        <f>ROUND(ROUND(ROUND(H584*P$584,0)*T608,0)*Z609,0)-AB610</f>
        <v>134</v>
      </c>
      <c r="AE610" s="253"/>
    </row>
    <row r="611" spans="1:31" ht="17.100000000000001" customHeight="1">
      <c r="A611" s="243">
        <v>61</v>
      </c>
      <c r="B611" s="243" t="s">
        <v>10695</v>
      </c>
      <c r="C611" s="870" t="s">
        <v>10696</v>
      </c>
      <c r="D611" s="792"/>
      <c r="E611" s="792"/>
      <c r="F611" s="794"/>
      <c r="G611" s="528"/>
      <c r="H611" s="528"/>
      <c r="I611" s="794"/>
      <c r="J611" s="604"/>
      <c r="K611" s="605"/>
      <c r="L611" s="518"/>
      <c r="M611" s="799"/>
      <c r="N611" s="517"/>
      <c r="O611" s="517"/>
      <c r="P611" s="518"/>
      <c r="Q611" s="798"/>
      <c r="R611" s="530"/>
      <c r="S611" s="530"/>
      <c r="T611" s="530"/>
      <c r="U611" s="1580" t="s">
        <v>4703</v>
      </c>
      <c r="V611" s="362" t="s">
        <v>163</v>
      </c>
      <c r="W611" s="356">
        <v>0.7</v>
      </c>
      <c r="X611" s="523"/>
      <c r="Y611" s="524"/>
      <c r="Z611" s="642"/>
      <c r="AA611" s="247"/>
      <c r="AB611" s="247"/>
      <c r="AC611" s="247"/>
      <c r="AD611" s="391">
        <f>ROUND(ROUND(ROUND(H584*P$584,0)*T608,0)*W611,0)</f>
        <v>114</v>
      </c>
      <c r="AE611" s="253"/>
    </row>
    <row r="612" spans="1:31" ht="17.100000000000001" customHeight="1">
      <c r="A612" s="243">
        <v>61</v>
      </c>
      <c r="B612" s="243" t="s">
        <v>10697</v>
      </c>
      <c r="C612" s="870" t="s">
        <v>10698</v>
      </c>
      <c r="D612" s="792"/>
      <c r="E612" s="792"/>
      <c r="F612" s="794"/>
      <c r="G612" s="528"/>
      <c r="H612" s="528"/>
      <c r="I612" s="794"/>
      <c r="J612" s="604"/>
      <c r="K612" s="605"/>
      <c r="L612" s="518"/>
      <c r="M612" s="799"/>
      <c r="N612" s="517"/>
      <c r="O612" s="517"/>
      <c r="P612" s="518"/>
      <c r="Q612" s="798"/>
      <c r="R612" s="530"/>
      <c r="S612" s="530"/>
      <c r="T612" s="530"/>
      <c r="U612" s="1620"/>
      <c r="V612" s="643"/>
      <c r="W612" s="365"/>
      <c r="X612" s="319"/>
      <c r="Y612" s="288"/>
      <c r="Z612" s="526"/>
      <c r="AA612" s="762" t="s">
        <v>167</v>
      </c>
      <c r="AB612" s="354">
        <v>5</v>
      </c>
      <c r="AC612" s="763" t="s">
        <v>168</v>
      </c>
      <c r="AD612" s="391">
        <f>ROUND(ROUND(ROUND(H584*P$584,0)*T608,0)*W611,0)-AB612</f>
        <v>109</v>
      </c>
      <c r="AE612" s="253"/>
    </row>
    <row r="613" spans="1:31" ht="17.100000000000001" customHeight="1">
      <c r="A613" s="243">
        <v>61</v>
      </c>
      <c r="B613" s="243" t="s">
        <v>10699</v>
      </c>
      <c r="C613" s="870" t="s">
        <v>10700</v>
      </c>
      <c r="D613" s="792"/>
      <c r="E613" s="792"/>
      <c r="F613" s="794"/>
      <c r="G613" s="528"/>
      <c r="H613" s="528"/>
      <c r="I613" s="794"/>
      <c r="J613" s="604"/>
      <c r="K613" s="605"/>
      <c r="L613" s="518"/>
      <c r="M613" s="799"/>
      <c r="N613" s="517"/>
      <c r="O613" s="517"/>
      <c r="P613" s="518"/>
      <c r="Q613" s="799"/>
      <c r="R613" s="643"/>
      <c r="S613" s="1644"/>
      <c r="T613" s="1652"/>
      <c r="U613" s="1620"/>
      <c r="V613" s="779"/>
      <c r="W613" s="780"/>
      <c r="X613" s="1684" t="s">
        <v>4700</v>
      </c>
      <c r="Y613" s="362" t="s">
        <v>163</v>
      </c>
      <c r="Z613" s="395">
        <v>0.85</v>
      </c>
      <c r="AA613" s="355"/>
      <c r="AB613" s="247"/>
      <c r="AC613" s="247"/>
      <c r="AD613" s="391">
        <f>ROUND(ROUND(ROUND(ROUND(H584*P$584,0)*T608,0)*W611,0)*Z613,0)</f>
        <v>97</v>
      </c>
      <c r="AE613" s="253"/>
    </row>
    <row r="614" spans="1:31" ht="17.100000000000001" customHeight="1">
      <c r="A614" s="243">
        <v>61</v>
      </c>
      <c r="B614" s="243" t="s">
        <v>10701</v>
      </c>
      <c r="C614" s="870" t="s">
        <v>10702</v>
      </c>
      <c r="D614" s="792"/>
      <c r="E614" s="792"/>
      <c r="F614" s="794"/>
      <c r="G614" s="528"/>
      <c r="H614" s="528"/>
      <c r="I614" s="794"/>
      <c r="J614" s="604"/>
      <c r="K614" s="605"/>
      <c r="L614" s="518"/>
      <c r="M614" s="799"/>
      <c r="N614" s="517"/>
      <c r="O614" s="517"/>
      <c r="P614" s="518"/>
      <c r="Q614" s="799"/>
      <c r="R614" s="643"/>
      <c r="S614" s="643"/>
      <c r="T614" s="643"/>
      <c r="U614" s="781"/>
      <c r="V614" s="537"/>
      <c r="W614" s="783"/>
      <c r="X614" s="1651"/>
      <c r="Y614" s="512"/>
      <c r="Z614" s="368"/>
      <c r="AA614" s="762" t="s">
        <v>167</v>
      </c>
      <c r="AB614" s="354">
        <v>5</v>
      </c>
      <c r="AC614" s="763" t="s">
        <v>168</v>
      </c>
      <c r="AD614" s="391">
        <f>ROUND(ROUND(ROUND(ROUND(H584*P$584,0)*T608,0)*W611,0)*Z613,0)-AB614</f>
        <v>92</v>
      </c>
      <c r="AE614" s="253"/>
    </row>
    <row r="615" spans="1:31" ht="17.100000000000001" customHeight="1">
      <c r="A615" s="243">
        <v>61</v>
      </c>
      <c r="B615" s="243" t="s">
        <v>10703</v>
      </c>
      <c r="C615" s="870" t="s">
        <v>10704</v>
      </c>
      <c r="D615" s="792"/>
      <c r="E615" s="792"/>
      <c r="F615" s="794"/>
      <c r="G615" s="528"/>
      <c r="H615" s="528"/>
      <c r="I615" s="794"/>
      <c r="J615" s="604"/>
      <c r="K615" s="605"/>
      <c r="L615" s="518"/>
      <c r="M615" s="799"/>
      <c r="N615" s="517"/>
      <c r="O615" s="517"/>
      <c r="P615" s="518"/>
      <c r="Q615" s="798"/>
      <c r="R615" s="643"/>
      <c r="S615" s="1646"/>
      <c r="T615" s="1649"/>
      <c r="U615" s="1580" t="s">
        <v>4708</v>
      </c>
      <c r="V615" s="643" t="s">
        <v>163</v>
      </c>
      <c r="W615" s="365">
        <v>0.85</v>
      </c>
      <c r="X615" s="523"/>
      <c r="Y615" s="524"/>
      <c r="Z615" s="642"/>
      <c r="AA615" s="247"/>
      <c r="AB615" s="247"/>
      <c r="AC615" s="247"/>
      <c r="AD615" s="391">
        <f>ROUND(ROUND(ROUND(H584*P$584,0)*T608,0)*W615,0)</f>
        <v>139</v>
      </c>
      <c r="AE615" s="253"/>
    </row>
    <row r="616" spans="1:31" ht="17.100000000000001" customHeight="1">
      <c r="A616" s="243">
        <v>61</v>
      </c>
      <c r="B616" s="243" t="s">
        <v>10705</v>
      </c>
      <c r="C616" s="870" t="s">
        <v>10706</v>
      </c>
      <c r="D616" s="792"/>
      <c r="E616" s="792"/>
      <c r="F616" s="794"/>
      <c r="G616" s="528"/>
      <c r="H616" s="528"/>
      <c r="I616" s="794"/>
      <c r="J616" s="604"/>
      <c r="K616" s="605"/>
      <c r="L616" s="518"/>
      <c r="M616" s="799"/>
      <c r="N616" s="517"/>
      <c r="O616" s="517"/>
      <c r="P616" s="518"/>
      <c r="Q616" s="798"/>
      <c r="R616" s="643"/>
      <c r="S616" s="365"/>
      <c r="T616" s="365"/>
      <c r="U616" s="1620"/>
      <c r="V616" s="643"/>
      <c r="W616" s="365"/>
      <c r="X616" s="516"/>
      <c r="Y616" s="288"/>
      <c r="Z616" s="526"/>
      <c r="AA616" s="762" t="s">
        <v>167</v>
      </c>
      <c r="AB616" s="354">
        <v>5</v>
      </c>
      <c r="AC616" s="763" t="s">
        <v>168</v>
      </c>
      <c r="AD616" s="391">
        <f>ROUND(ROUND(ROUND(H584*P$584,0)*T608,0)*W615,0)-AB616</f>
        <v>134</v>
      </c>
      <c r="AE616" s="253"/>
    </row>
    <row r="617" spans="1:31" ht="17.100000000000001" customHeight="1">
      <c r="A617" s="243">
        <v>61</v>
      </c>
      <c r="B617" s="243" t="s">
        <v>10707</v>
      </c>
      <c r="C617" s="870" t="s">
        <v>10708</v>
      </c>
      <c r="D617" s="792"/>
      <c r="E617" s="792"/>
      <c r="F617" s="794"/>
      <c r="G617" s="528"/>
      <c r="H617" s="528"/>
      <c r="I617" s="794"/>
      <c r="J617" s="604"/>
      <c r="K617" s="605"/>
      <c r="L617" s="518"/>
      <c r="M617" s="799"/>
      <c r="N617" s="517"/>
      <c r="O617" s="517"/>
      <c r="P617" s="518"/>
      <c r="Q617" s="799"/>
      <c r="R617" s="643"/>
      <c r="S617" s="365"/>
      <c r="T617" s="365"/>
      <c r="U617" s="1620"/>
      <c r="V617" s="779"/>
      <c r="W617" s="780"/>
      <c r="X617" s="1684" t="s">
        <v>4700</v>
      </c>
      <c r="Y617" s="362" t="s">
        <v>163</v>
      </c>
      <c r="Z617" s="395">
        <v>0.85</v>
      </c>
      <c r="AA617" s="355"/>
      <c r="AB617" s="247"/>
      <c r="AC617" s="247"/>
      <c r="AD617" s="391">
        <f>ROUND(ROUND(ROUND(ROUND(H584*P$584,0)*T608,0)*W615,0)*Z617,0)</f>
        <v>118</v>
      </c>
      <c r="AE617" s="253"/>
    </row>
    <row r="618" spans="1:31" ht="17.100000000000001" customHeight="1">
      <c r="A618" s="243">
        <v>61</v>
      </c>
      <c r="B618" s="243" t="s">
        <v>10709</v>
      </c>
      <c r="C618" s="870" t="s">
        <v>10710</v>
      </c>
      <c r="D618" s="792"/>
      <c r="E618" s="792"/>
      <c r="F618" s="794"/>
      <c r="G618" s="528"/>
      <c r="H618" s="528"/>
      <c r="I618" s="794"/>
      <c r="J618" s="604"/>
      <c r="K618" s="605"/>
      <c r="L618" s="518"/>
      <c r="M618" s="799"/>
      <c r="N618" s="517"/>
      <c r="O618" s="517"/>
      <c r="P618" s="518"/>
      <c r="Q618" s="506"/>
      <c r="R618" s="643"/>
      <c r="S618" s="643"/>
      <c r="T618" s="643"/>
      <c r="U618" s="1642"/>
      <c r="V618" s="537"/>
      <c r="W618" s="783"/>
      <c r="X618" s="1651"/>
      <c r="Y618" s="512"/>
      <c r="Z618" s="368"/>
      <c r="AA618" s="762" t="s">
        <v>167</v>
      </c>
      <c r="AB618" s="354">
        <v>5</v>
      </c>
      <c r="AC618" s="763" t="s">
        <v>168</v>
      </c>
      <c r="AD618" s="391">
        <f>ROUND(ROUND(ROUND(ROUND(H584*P$584,0)*T608,0)*W615,0)*Z617,0)-AB618</f>
        <v>113</v>
      </c>
      <c r="AE618" s="253"/>
    </row>
    <row r="619" spans="1:31" ht="17.100000000000001" customHeight="1">
      <c r="A619" s="243">
        <v>61</v>
      </c>
      <c r="B619" s="243" t="s">
        <v>10711</v>
      </c>
      <c r="C619" s="870" t="s">
        <v>10712</v>
      </c>
      <c r="D619" s="792"/>
      <c r="E619" s="792"/>
      <c r="F619" s="522"/>
      <c r="G619" s="528"/>
      <c r="H619" s="528"/>
      <c r="I619" s="794"/>
      <c r="J619" s="604"/>
      <c r="K619" s="605"/>
      <c r="L619" s="518"/>
      <c r="M619" s="891"/>
      <c r="N619" s="1687" t="s">
        <v>9558</v>
      </c>
      <c r="O619" s="888"/>
      <c r="P619" s="889"/>
      <c r="Q619" s="523"/>
      <c r="R619" s="524"/>
      <c r="S619" s="524"/>
      <c r="T619" s="524"/>
      <c r="U619" s="777"/>
      <c r="V619" s="529"/>
      <c r="W619" s="517"/>
      <c r="X619" s="523"/>
      <c r="Y619" s="524"/>
      <c r="Z619" s="642"/>
      <c r="AA619" s="247"/>
      <c r="AB619" s="247"/>
      <c r="AC619" s="247"/>
      <c r="AD619" s="391">
        <f>ROUND(ROUND(H584*P$620,0),0)</f>
        <v>233</v>
      </c>
      <c r="AE619" s="253"/>
    </row>
    <row r="620" spans="1:31" ht="17.100000000000001" customHeight="1">
      <c r="A620" s="243">
        <v>61</v>
      </c>
      <c r="B620" s="243" t="s">
        <v>10713</v>
      </c>
      <c r="C620" s="870" t="s">
        <v>10714</v>
      </c>
      <c r="D620" s="792"/>
      <c r="E620" s="792"/>
      <c r="F620" s="522"/>
      <c r="G620" s="528"/>
      <c r="H620" s="528"/>
      <c r="I620" s="794"/>
      <c r="J620" s="604"/>
      <c r="K620" s="605"/>
      <c r="L620" s="518"/>
      <c r="M620" s="892"/>
      <c r="N620" s="1688"/>
      <c r="O620" s="643" t="s">
        <v>163</v>
      </c>
      <c r="P620" s="365">
        <v>0.5</v>
      </c>
      <c r="Q620" s="516"/>
      <c r="R620" s="517"/>
      <c r="S620" s="517"/>
      <c r="T620" s="517"/>
      <c r="U620" s="777"/>
      <c r="V620" s="529"/>
      <c r="W620" s="517"/>
      <c r="X620" s="319"/>
      <c r="Y620" s="517"/>
      <c r="Z620" s="526"/>
      <c r="AA620" s="762" t="s">
        <v>167</v>
      </c>
      <c r="AB620" s="354">
        <v>5</v>
      </c>
      <c r="AC620" s="763" t="s">
        <v>168</v>
      </c>
      <c r="AD620" s="391">
        <f>ROUND(ROUND(H584*P$620,0),0)-AB620</f>
        <v>228</v>
      </c>
      <c r="AE620" s="253"/>
    </row>
    <row r="621" spans="1:31" ht="17.100000000000001" customHeight="1">
      <c r="A621" s="243">
        <v>61</v>
      </c>
      <c r="B621" s="243" t="s">
        <v>10715</v>
      </c>
      <c r="C621" s="870" t="s">
        <v>10716</v>
      </c>
      <c r="D621" s="792"/>
      <c r="E621" s="792"/>
      <c r="F621" s="522"/>
      <c r="G621" s="521"/>
      <c r="H621" s="521"/>
      <c r="I621" s="522"/>
      <c r="J621" s="604"/>
      <c r="K621" s="605"/>
      <c r="L621" s="518"/>
      <c r="M621" s="799"/>
      <c r="N621" s="1688"/>
      <c r="O621" s="517"/>
      <c r="P621" s="518"/>
      <c r="Q621" s="516"/>
      <c r="R621" s="517"/>
      <c r="S621" s="517"/>
      <c r="T621" s="517"/>
      <c r="U621" s="777"/>
      <c r="V621" s="529"/>
      <c r="W621" s="518"/>
      <c r="X621" s="1684" t="s">
        <v>4700</v>
      </c>
      <c r="Y621" s="362" t="s">
        <v>163</v>
      </c>
      <c r="Z621" s="395">
        <v>0.85</v>
      </c>
      <c r="AA621" s="355"/>
      <c r="AB621" s="247"/>
      <c r="AC621" s="247"/>
      <c r="AD621" s="391">
        <f>ROUND(ROUND(H584*P$620,0)*Z621,0)</f>
        <v>198</v>
      </c>
      <c r="AE621" s="253"/>
    </row>
    <row r="622" spans="1:31" ht="17.100000000000001" customHeight="1">
      <c r="A622" s="243">
        <v>61</v>
      </c>
      <c r="B622" s="243" t="s">
        <v>10717</v>
      </c>
      <c r="C622" s="870" t="s">
        <v>10718</v>
      </c>
      <c r="D622" s="792"/>
      <c r="E622" s="792"/>
      <c r="F622" s="522"/>
      <c r="G622" s="521"/>
      <c r="H622" s="521"/>
      <c r="I622" s="521"/>
      <c r="J622" s="604"/>
      <c r="K622" s="605"/>
      <c r="L622" s="518"/>
      <c r="M622" s="799"/>
      <c r="N622" s="1688"/>
      <c r="O622" s="517"/>
      <c r="P622" s="518"/>
      <c r="Q622" s="516"/>
      <c r="R622" s="517"/>
      <c r="S622" s="517"/>
      <c r="T622" s="517"/>
      <c r="U622" s="778"/>
      <c r="V622" s="539"/>
      <c r="W622" s="526"/>
      <c r="X622" s="1651"/>
      <c r="Y622" s="512"/>
      <c r="Z622" s="368"/>
      <c r="AA622" s="762" t="s">
        <v>167</v>
      </c>
      <c r="AB622" s="354">
        <v>5</v>
      </c>
      <c r="AC622" s="763" t="s">
        <v>168</v>
      </c>
      <c r="AD622" s="391">
        <f>ROUND(ROUND(H584*P$620,0)*Z621,0)-AB622</f>
        <v>193</v>
      </c>
      <c r="AE622" s="253"/>
    </row>
    <row r="623" spans="1:31" ht="17.100000000000001" customHeight="1">
      <c r="A623" s="243">
        <v>61</v>
      </c>
      <c r="B623" s="243" t="s">
        <v>10719</v>
      </c>
      <c r="C623" s="870" t="s">
        <v>10720</v>
      </c>
      <c r="D623" s="792"/>
      <c r="E623" s="792"/>
      <c r="F623" s="794"/>
      <c r="G623" s="528"/>
      <c r="H623" s="517"/>
      <c r="I623" s="538"/>
      <c r="J623" s="604"/>
      <c r="K623" s="605"/>
      <c r="L623" s="518"/>
      <c r="M623" s="799"/>
      <c r="N623" s="517"/>
      <c r="O623" s="517"/>
      <c r="P623" s="518"/>
      <c r="Q623" s="516"/>
      <c r="R623" s="517"/>
      <c r="S623" s="517"/>
      <c r="T623" s="517"/>
      <c r="U623" s="1580" t="s">
        <v>4703</v>
      </c>
      <c r="V623" s="362" t="s">
        <v>163</v>
      </c>
      <c r="W623" s="356">
        <v>0.7</v>
      </c>
      <c r="X623" s="523"/>
      <c r="Y623" s="524"/>
      <c r="Z623" s="642"/>
      <c r="AA623" s="247"/>
      <c r="AB623" s="247"/>
      <c r="AC623" s="247"/>
      <c r="AD623" s="391">
        <f>ROUND(ROUND(H584*P$620,0)*W623,0)</f>
        <v>163</v>
      </c>
      <c r="AE623" s="253"/>
    </row>
    <row r="624" spans="1:31" ht="17.100000000000001" customHeight="1">
      <c r="A624" s="243">
        <v>61</v>
      </c>
      <c r="B624" s="243" t="s">
        <v>10721</v>
      </c>
      <c r="C624" s="870" t="s">
        <v>10722</v>
      </c>
      <c r="D624" s="792"/>
      <c r="E624" s="792"/>
      <c r="F624" s="794"/>
      <c r="G624" s="528"/>
      <c r="H624" s="517"/>
      <c r="I624" s="538"/>
      <c r="J624" s="604"/>
      <c r="K624" s="605"/>
      <c r="L624" s="518"/>
      <c r="M624" s="799"/>
      <c r="N624" s="517"/>
      <c r="O624" s="517"/>
      <c r="P624" s="518"/>
      <c r="Q624" s="516"/>
      <c r="R624" s="517"/>
      <c r="S624" s="517"/>
      <c r="T624" s="517"/>
      <c r="U624" s="1620"/>
      <c r="V624" s="643"/>
      <c r="W624" s="365"/>
      <c r="X624" s="319"/>
      <c r="Y624" s="288"/>
      <c r="Z624" s="526"/>
      <c r="AA624" s="762" t="s">
        <v>167</v>
      </c>
      <c r="AB624" s="354">
        <v>5</v>
      </c>
      <c r="AC624" s="763" t="s">
        <v>168</v>
      </c>
      <c r="AD624" s="391">
        <f>ROUND(ROUND(H584*P$620,0)*W623,0)-AB624</f>
        <v>158</v>
      </c>
      <c r="AE624" s="253"/>
    </row>
    <row r="625" spans="1:31" ht="17.100000000000001" customHeight="1">
      <c r="A625" s="243">
        <v>61</v>
      </c>
      <c r="B625" s="243" t="s">
        <v>10723</v>
      </c>
      <c r="C625" s="870" t="s">
        <v>10724</v>
      </c>
      <c r="D625" s="792"/>
      <c r="E625" s="792"/>
      <c r="F625" s="795"/>
      <c r="G625" s="796"/>
      <c r="H625" s="517"/>
      <c r="I625" s="538"/>
      <c r="J625" s="604"/>
      <c r="K625" s="605"/>
      <c r="L625" s="518"/>
      <c r="M625" s="799"/>
      <c r="N625" s="517"/>
      <c r="O625" s="517"/>
      <c r="P625" s="518"/>
      <c r="Q625" s="516"/>
      <c r="R625" s="517"/>
      <c r="S625" s="517"/>
      <c r="T625" s="517"/>
      <c r="U625" s="1620"/>
      <c r="V625" s="779"/>
      <c r="W625" s="780"/>
      <c r="X625" s="1684" t="s">
        <v>4700</v>
      </c>
      <c r="Y625" s="362" t="s">
        <v>163</v>
      </c>
      <c r="Z625" s="395">
        <v>0.85</v>
      </c>
      <c r="AA625" s="355"/>
      <c r="AB625" s="247"/>
      <c r="AC625" s="247"/>
      <c r="AD625" s="391">
        <f>ROUND(ROUND(ROUND(H584*P$620,0)*W623,0)*Z625,0)</f>
        <v>139</v>
      </c>
      <c r="AE625" s="253"/>
    </row>
    <row r="626" spans="1:31" ht="17.100000000000001" customHeight="1">
      <c r="A626" s="243">
        <v>61</v>
      </c>
      <c r="B626" s="243" t="s">
        <v>10725</v>
      </c>
      <c r="C626" s="870" t="s">
        <v>10726</v>
      </c>
      <c r="D626" s="792"/>
      <c r="E626" s="793"/>
      <c r="F626" s="795"/>
      <c r="G626" s="796"/>
      <c r="H626" s="517"/>
      <c r="I626" s="538"/>
      <c r="J626" s="604"/>
      <c r="K626" s="605"/>
      <c r="L626" s="518"/>
      <c r="M626" s="799"/>
      <c r="N626" s="517"/>
      <c r="O626" s="517"/>
      <c r="P626" s="518"/>
      <c r="Q626" s="516"/>
      <c r="R626" s="517"/>
      <c r="S626" s="517"/>
      <c r="T626" s="517"/>
      <c r="U626" s="781"/>
      <c r="V626" s="537"/>
      <c r="W626" s="783"/>
      <c r="X626" s="1651"/>
      <c r="Y626" s="512"/>
      <c r="Z626" s="368"/>
      <c r="AA626" s="762" t="s">
        <v>167</v>
      </c>
      <c r="AB626" s="354">
        <v>5</v>
      </c>
      <c r="AC626" s="763" t="s">
        <v>168</v>
      </c>
      <c r="AD626" s="391">
        <f>ROUND(ROUND(ROUND(H584*P$620,0)*W623,0)*Z625,0)-AB626</f>
        <v>134</v>
      </c>
      <c r="AE626" s="253"/>
    </row>
    <row r="627" spans="1:31" ht="17.100000000000001" customHeight="1">
      <c r="A627" s="243">
        <v>61</v>
      </c>
      <c r="B627" s="243" t="s">
        <v>10727</v>
      </c>
      <c r="C627" s="870" t="s">
        <v>10728</v>
      </c>
      <c r="D627" s="792"/>
      <c r="E627" s="793"/>
      <c r="F627" s="795"/>
      <c r="G627" s="796"/>
      <c r="H627" s="517"/>
      <c r="I627" s="538"/>
      <c r="J627" s="604"/>
      <c r="K627" s="605"/>
      <c r="L627" s="518"/>
      <c r="M627" s="799"/>
      <c r="N627" s="517"/>
      <c r="O627" s="517"/>
      <c r="P627" s="518"/>
      <c r="Q627" s="516"/>
      <c r="R627" s="517"/>
      <c r="S627" s="517"/>
      <c r="T627" s="518"/>
      <c r="U627" s="1580" t="s">
        <v>4708</v>
      </c>
      <c r="V627" s="643" t="s">
        <v>163</v>
      </c>
      <c r="W627" s="365">
        <v>0.85</v>
      </c>
      <c r="X627" s="523"/>
      <c r="Y627" s="524"/>
      <c r="Z627" s="642"/>
      <c r="AA627" s="247"/>
      <c r="AB627" s="247"/>
      <c r="AC627" s="247"/>
      <c r="AD627" s="391">
        <f>ROUND(ROUND(H584*P$620,0)*W627,0)</f>
        <v>198</v>
      </c>
      <c r="AE627" s="253"/>
    </row>
    <row r="628" spans="1:31" ht="17.100000000000001" customHeight="1">
      <c r="A628" s="243">
        <v>61</v>
      </c>
      <c r="B628" s="243" t="s">
        <v>10729</v>
      </c>
      <c r="C628" s="870" t="s">
        <v>10730</v>
      </c>
      <c r="D628" s="792"/>
      <c r="E628" s="793"/>
      <c r="F628" s="795"/>
      <c r="G628" s="796"/>
      <c r="H628" s="517"/>
      <c r="I628" s="538"/>
      <c r="J628" s="604"/>
      <c r="K628" s="605"/>
      <c r="L628" s="518"/>
      <c r="M628" s="799"/>
      <c r="N628" s="517"/>
      <c r="O628" s="517"/>
      <c r="P628" s="518"/>
      <c r="Q628" s="516"/>
      <c r="R628" s="517"/>
      <c r="S628" s="517"/>
      <c r="T628" s="517"/>
      <c r="U628" s="1620"/>
      <c r="V628" s="643"/>
      <c r="W628" s="365"/>
      <c r="X628" s="516"/>
      <c r="Y628" s="288"/>
      <c r="Z628" s="526"/>
      <c r="AA628" s="762" t="s">
        <v>167</v>
      </c>
      <c r="AB628" s="354">
        <v>5</v>
      </c>
      <c r="AC628" s="763" t="s">
        <v>168</v>
      </c>
      <c r="AD628" s="391">
        <f>ROUND(ROUND(H584*P$620,0)*W627,0)-AB628</f>
        <v>193</v>
      </c>
      <c r="AE628" s="253"/>
    </row>
    <row r="629" spans="1:31" ht="17.100000000000001" customHeight="1">
      <c r="A629" s="243">
        <v>61</v>
      </c>
      <c r="B629" s="243" t="s">
        <v>10731</v>
      </c>
      <c r="C629" s="870" t="s">
        <v>10732</v>
      </c>
      <c r="D629" s="792"/>
      <c r="E629" s="793"/>
      <c r="F629" s="794"/>
      <c r="G629" s="528"/>
      <c r="H629" s="528"/>
      <c r="I629" s="794"/>
      <c r="J629" s="604"/>
      <c r="K629" s="605"/>
      <c r="L629" s="518"/>
      <c r="M629" s="799"/>
      <c r="N629" s="517"/>
      <c r="O629" s="517"/>
      <c r="P629" s="518"/>
      <c r="Q629" s="516"/>
      <c r="R629" s="517"/>
      <c r="S629" s="517"/>
      <c r="T629" s="517"/>
      <c r="U629" s="1620"/>
      <c r="V629" s="779"/>
      <c r="W629" s="780"/>
      <c r="X629" s="1684" t="s">
        <v>4700</v>
      </c>
      <c r="Y629" s="362" t="s">
        <v>163</v>
      </c>
      <c r="Z629" s="395">
        <v>0.85</v>
      </c>
      <c r="AA629" s="355"/>
      <c r="AB629" s="247"/>
      <c r="AC629" s="247"/>
      <c r="AD629" s="391">
        <f>ROUND(ROUND(ROUND(H584*P$620,0)*W627,0)*Z629,0)</f>
        <v>168</v>
      </c>
      <c r="AE629" s="253"/>
    </row>
    <row r="630" spans="1:31" ht="17.100000000000001" customHeight="1">
      <c r="A630" s="243">
        <v>61</v>
      </c>
      <c r="B630" s="243" t="s">
        <v>10733</v>
      </c>
      <c r="C630" s="870" t="s">
        <v>10734</v>
      </c>
      <c r="D630" s="792"/>
      <c r="E630" s="793"/>
      <c r="F630" s="794"/>
      <c r="G630" s="528"/>
      <c r="H630" s="528"/>
      <c r="I630" s="794"/>
      <c r="J630" s="604"/>
      <c r="K630" s="605"/>
      <c r="L630" s="518"/>
      <c r="M630" s="799"/>
      <c r="N630" s="517"/>
      <c r="O630" s="517"/>
      <c r="P630" s="518"/>
      <c r="Q630" s="319"/>
      <c r="R630" s="288"/>
      <c r="S630" s="288"/>
      <c r="T630" s="288"/>
      <c r="U630" s="1642"/>
      <c r="V630" s="537"/>
      <c r="W630" s="783"/>
      <c r="X630" s="1651"/>
      <c r="Y630" s="512"/>
      <c r="Z630" s="368"/>
      <c r="AA630" s="762" t="s">
        <v>167</v>
      </c>
      <c r="AB630" s="354">
        <v>5</v>
      </c>
      <c r="AC630" s="763" t="s">
        <v>168</v>
      </c>
      <c r="AD630" s="391">
        <f>ROUND(ROUND(ROUND(H584*P$620,0)*W627,0)*Z629,0)-AB630</f>
        <v>163</v>
      </c>
      <c r="AE630" s="253"/>
    </row>
    <row r="631" spans="1:31" ht="17.100000000000001" customHeight="1">
      <c r="A631" s="243">
        <v>61</v>
      </c>
      <c r="B631" s="243" t="s">
        <v>10735</v>
      </c>
      <c r="C631" s="870" t="s">
        <v>10736</v>
      </c>
      <c r="D631" s="792"/>
      <c r="E631" s="792"/>
      <c r="F631" s="794"/>
      <c r="G631" s="528"/>
      <c r="H631" s="528"/>
      <c r="I631" s="794"/>
      <c r="J631" s="604"/>
      <c r="K631" s="605"/>
      <c r="L631" s="518"/>
      <c r="M631" s="799"/>
      <c r="N631" s="517"/>
      <c r="O631" s="517"/>
      <c r="P631" s="518"/>
      <c r="Q631" s="1536" t="s">
        <v>4713</v>
      </c>
      <c r="R631" s="1580" t="s">
        <v>162</v>
      </c>
      <c r="S631" s="775"/>
      <c r="T631" s="775"/>
      <c r="U631" s="359"/>
      <c r="V631" s="360"/>
      <c r="W631" s="361"/>
      <c r="X631" s="523"/>
      <c r="Y631" s="524"/>
      <c r="Z631" s="642"/>
      <c r="AA631" s="247"/>
      <c r="AB631" s="247"/>
      <c r="AC631" s="247"/>
      <c r="AD631" s="391">
        <f>ROUND(ROUND(H584*P$620,0)*T632,0)</f>
        <v>163</v>
      </c>
      <c r="AE631" s="253"/>
    </row>
    <row r="632" spans="1:31" ht="17.100000000000001" customHeight="1">
      <c r="A632" s="243">
        <v>61</v>
      </c>
      <c r="B632" s="243" t="s">
        <v>10737</v>
      </c>
      <c r="C632" s="870" t="s">
        <v>10738</v>
      </c>
      <c r="D632" s="792"/>
      <c r="E632" s="792"/>
      <c r="F632" s="794"/>
      <c r="G632" s="528"/>
      <c r="H632" s="528"/>
      <c r="I632" s="794"/>
      <c r="J632" s="604"/>
      <c r="K632" s="605"/>
      <c r="L632" s="518"/>
      <c r="M632" s="799"/>
      <c r="N632" s="517"/>
      <c r="O632" s="517"/>
      <c r="P632" s="518"/>
      <c r="Q632" s="1648"/>
      <c r="R632" s="1620"/>
      <c r="S632" s="643" t="s">
        <v>163</v>
      </c>
      <c r="T632" s="365">
        <v>0.7</v>
      </c>
      <c r="U632" s="777"/>
      <c r="V632" s="639"/>
      <c r="W632" s="529"/>
      <c r="X632" s="319"/>
      <c r="Y632" s="517"/>
      <c r="Z632" s="526"/>
      <c r="AA632" s="762" t="s">
        <v>167</v>
      </c>
      <c r="AB632" s="354">
        <v>5</v>
      </c>
      <c r="AC632" s="763" t="s">
        <v>168</v>
      </c>
      <c r="AD632" s="391">
        <f>ROUND(ROUND(H584*P$620,0)*T632,0)-AB632</f>
        <v>158</v>
      </c>
      <c r="AE632" s="253"/>
    </row>
    <row r="633" spans="1:31" ht="17.100000000000001" customHeight="1">
      <c r="A633" s="243">
        <v>61</v>
      </c>
      <c r="B633" s="243" t="s">
        <v>10739</v>
      </c>
      <c r="C633" s="870" t="s">
        <v>10740</v>
      </c>
      <c r="D633" s="792"/>
      <c r="E633" s="792"/>
      <c r="F633" s="794"/>
      <c r="G633" s="528"/>
      <c r="H633" s="528"/>
      <c r="I633" s="794"/>
      <c r="J633" s="604"/>
      <c r="K633" s="605"/>
      <c r="L633" s="518"/>
      <c r="M633" s="799"/>
      <c r="N633" s="517"/>
      <c r="O633" s="517"/>
      <c r="P633" s="518"/>
      <c r="Q633" s="1648"/>
      <c r="R633" s="1620"/>
      <c r="S633" s="530"/>
      <c r="T633" s="530"/>
      <c r="U633" s="777"/>
      <c r="V633" s="639"/>
      <c r="W633" s="529"/>
      <c r="X633" s="1684" t="s">
        <v>4700</v>
      </c>
      <c r="Y633" s="362" t="s">
        <v>163</v>
      </c>
      <c r="Z633" s="395">
        <v>0.85</v>
      </c>
      <c r="AA633" s="355"/>
      <c r="AB633" s="247"/>
      <c r="AC633" s="247"/>
      <c r="AD633" s="391">
        <f>ROUND(ROUND(ROUND(H584*P$620,0)*T632,0)*Z633,0)</f>
        <v>139</v>
      </c>
      <c r="AE633" s="253"/>
    </row>
    <row r="634" spans="1:31" ht="17.100000000000001" customHeight="1">
      <c r="A634" s="243">
        <v>61</v>
      </c>
      <c r="B634" s="243" t="s">
        <v>10741</v>
      </c>
      <c r="C634" s="870" t="s">
        <v>10742</v>
      </c>
      <c r="D634" s="792"/>
      <c r="E634" s="792"/>
      <c r="F634" s="794"/>
      <c r="G634" s="528"/>
      <c r="H634" s="528"/>
      <c r="I634" s="794"/>
      <c r="J634" s="604"/>
      <c r="K634" s="605"/>
      <c r="L634" s="518"/>
      <c r="M634" s="799"/>
      <c r="N634" s="517"/>
      <c r="O634" s="517"/>
      <c r="P634" s="518"/>
      <c r="Q634" s="1648"/>
      <c r="R634" s="1620"/>
      <c r="S634" s="643"/>
      <c r="T634" s="643"/>
      <c r="U634" s="778"/>
      <c r="V634" s="525"/>
      <c r="W634" s="539"/>
      <c r="X634" s="1651"/>
      <c r="Y634" s="512"/>
      <c r="Z634" s="368"/>
      <c r="AA634" s="762" t="s">
        <v>167</v>
      </c>
      <c r="AB634" s="354">
        <v>5</v>
      </c>
      <c r="AC634" s="763" t="s">
        <v>168</v>
      </c>
      <c r="AD634" s="391">
        <f>ROUND(ROUND(ROUND(H584*P$620,0)*T632,0)*Z633,0)-AB634</f>
        <v>134</v>
      </c>
      <c r="AE634" s="253"/>
    </row>
    <row r="635" spans="1:31" ht="17.100000000000001" customHeight="1">
      <c r="A635" s="243">
        <v>61</v>
      </c>
      <c r="B635" s="243" t="s">
        <v>10743</v>
      </c>
      <c r="C635" s="870" t="s">
        <v>10744</v>
      </c>
      <c r="D635" s="792"/>
      <c r="E635" s="792"/>
      <c r="F635" s="794"/>
      <c r="G635" s="528"/>
      <c r="H635" s="528"/>
      <c r="I635" s="794"/>
      <c r="J635" s="604"/>
      <c r="K635" s="605"/>
      <c r="L635" s="518"/>
      <c r="M635" s="799"/>
      <c r="N635" s="517"/>
      <c r="O635" s="517"/>
      <c r="P635" s="518"/>
      <c r="Q635" s="798"/>
      <c r="R635" s="530"/>
      <c r="S635" s="530"/>
      <c r="T635" s="530"/>
      <c r="U635" s="1580" t="s">
        <v>4703</v>
      </c>
      <c r="V635" s="362" t="s">
        <v>163</v>
      </c>
      <c r="W635" s="356">
        <v>0.7</v>
      </c>
      <c r="X635" s="523"/>
      <c r="Y635" s="524"/>
      <c r="Z635" s="642"/>
      <c r="AA635" s="247"/>
      <c r="AB635" s="247"/>
      <c r="AC635" s="247"/>
      <c r="AD635" s="391">
        <f>ROUND(ROUND(ROUND(H584*P$620,0)*T632,0)*W635,0)</f>
        <v>114</v>
      </c>
      <c r="AE635" s="253"/>
    </row>
    <row r="636" spans="1:31" ht="17.100000000000001" customHeight="1">
      <c r="A636" s="243">
        <v>61</v>
      </c>
      <c r="B636" s="243" t="s">
        <v>10745</v>
      </c>
      <c r="C636" s="870" t="s">
        <v>10746</v>
      </c>
      <c r="D636" s="792"/>
      <c r="E636" s="792"/>
      <c r="F636" s="794"/>
      <c r="G636" s="528"/>
      <c r="H636" s="528"/>
      <c r="I636" s="794"/>
      <c r="J636" s="604"/>
      <c r="K636" s="605"/>
      <c r="L636" s="518"/>
      <c r="M636" s="799"/>
      <c r="N636" s="517"/>
      <c r="O636" s="517"/>
      <c r="P636" s="518"/>
      <c r="Q636" s="798"/>
      <c r="R636" s="530"/>
      <c r="S636" s="530"/>
      <c r="T636" s="530"/>
      <c r="U636" s="1620"/>
      <c r="V636" s="643"/>
      <c r="W636" s="365"/>
      <c r="X636" s="319"/>
      <c r="Y636" s="288"/>
      <c r="Z636" s="526"/>
      <c r="AA636" s="762" t="s">
        <v>167</v>
      </c>
      <c r="AB636" s="354">
        <v>5</v>
      </c>
      <c r="AC636" s="763" t="s">
        <v>168</v>
      </c>
      <c r="AD636" s="391">
        <f>ROUND(ROUND(ROUND(H584*P$620,0)*T632,0)*W635,0)-AB636</f>
        <v>109</v>
      </c>
      <c r="AE636" s="253"/>
    </row>
    <row r="637" spans="1:31" ht="17.100000000000001" customHeight="1">
      <c r="A637" s="243">
        <v>61</v>
      </c>
      <c r="B637" s="243" t="s">
        <v>10747</v>
      </c>
      <c r="C637" s="870" t="s">
        <v>10748</v>
      </c>
      <c r="D637" s="792"/>
      <c r="E637" s="792"/>
      <c r="F637" s="794"/>
      <c r="G637" s="528"/>
      <c r="H637" s="528"/>
      <c r="I637" s="794"/>
      <c r="J637" s="604"/>
      <c r="K637" s="605"/>
      <c r="L637" s="518"/>
      <c r="M637" s="799"/>
      <c r="N637" s="517"/>
      <c r="O637" s="517"/>
      <c r="P637" s="518"/>
      <c r="Q637" s="799"/>
      <c r="R637" s="643"/>
      <c r="S637" s="1644"/>
      <c r="T637" s="1652"/>
      <c r="U637" s="1620"/>
      <c r="V637" s="779"/>
      <c r="W637" s="780"/>
      <c r="X637" s="1684" t="s">
        <v>4700</v>
      </c>
      <c r="Y637" s="362" t="s">
        <v>163</v>
      </c>
      <c r="Z637" s="395">
        <v>0.85</v>
      </c>
      <c r="AA637" s="355"/>
      <c r="AB637" s="247"/>
      <c r="AC637" s="247"/>
      <c r="AD637" s="391">
        <f>ROUND(ROUND(ROUND(ROUND(H584*P$620,0)*T632,0)*W635,0)*Z637,0)</f>
        <v>97</v>
      </c>
      <c r="AE637" s="253"/>
    </row>
    <row r="638" spans="1:31" ht="17.100000000000001" customHeight="1">
      <c r="A638" s="243">
        <v>61</v>
      </c>
      <c r="B638" s="243" t="s">
        <v>10749</v>
      </c>
      <c r="C638" s="870" t="s">
        <v>10750</v>
      </c>
      <c r="D638" s="792"/>
      <c r="E638" s="792"/>
      <c r="F638" s="794"/>
      <c r="G638" s="528"/>
      <c r="H638" s="528"/>
      <c r="I638" s="794"/>
      <c r="J638" s="604"/>
      <c r="K638" s="605"/>
      <c r="L638" s="518"/>
      <c r="M638" s="799"/>
      <c r="N638" s="517"/>
      <c r="O638" s="517"/>
      <c r="P638" s="518"/>
      <c r="Q638" s="799"/>
      <c r="R638" s="643"/>
      <c r="S638" s="643"/>
      <c r="T638" s="643"/>
      <c r="U638" s="781"/>
      <c r="V638" s="537"/>
      <c r="W638" s="783"/>
      <c r="X638" s="1651"/>
      <c r="Y638" s="512"/>
      <c r="Z638" s="368"/>
      <c r="AA638" s="762" t="s">
        <v>167</v>
      </c>
      <c r="AB638" s="354">
        <v>5</v>
      </c>
      <c r="AC638" s="763" t="s">
        <v>168</v>
      </c>
      <c r="AD638" s="391">
        <f>ROUND(ROUND(ROUND(ROUND(H584*P$620,0)*T632,0)*W635,0)*Z637,0)-AB638</f>
        <v>92</v>
      </c>
      <c r="AE638" s="253"/>
    </row>
    <row r="639" spans="1:31" ht="17.100000000000001" customHeight="1">
      <c r="A639" s="243">
        <v>61</v>
      </c>
      <c r="B639" s="243" t="s">
        <v>10751</v>
      </c>
      <c r="C639" s="870" t="s">
        <v>10752</v>
      </c>
      <c r="D639" s="792"/>
      <c r="E639" s="792"/>
      <c r="F639" s="794"/>
      <c r="G639" s="528"/>
      <c r="H639" s="528"/>
      <c r="I639" s="794"/>
      <c r="J639" s="604"/>
      <c r="K639" s="605"/>
      <c r="L639" s="518"/>
      <c r="M639" s="799"/>
      <c r="N639" s="517"/>
      <c r="O639" s="517"/>
      <c r="P639" s="518"/>
      <c r="Q639" s="798"/>
      <c r="R639" s="643"/>
      <c r="S639" s="1646"/>
      <c r="T639" s="1649"/>
      <c r="U639" s="1580" t="s">
        <v>4708</v>
      </c>
      <c r="V639" s="643" t="s">
        <v>163</v>
      </c>
      <c r="W639" s="365">
        <v>0.85</v>
      </c>
      <c r="X639" s="523"/>
      <c r="Y639" s="524"/>
      <c r="Z639" s="642"/>
      <c r="AA639" s="247"/>
      <c r="AB639" s="247"/>
      <c r="AC639" s="247"/>
      <c r="AD639" s="391">
        <f>ROUND(ROUND(ROUND(H584*P$620,0)*T632,0)*W639,0)</f>
        <v>139</v>
      </c>
      <c r="AE639" s="253"/>
    </row>
    <row r="640" spans="1:31" ht="17.100000000000001" customHeight="1">
      <c r="A640" s="243">
        <v>61</v>
      </c>
      <c r="B640" s="243" t="s">
        <v>10753</v>
      </c>
      <c r="C640" s="870" t="s">
        <v>10754</v>
      </c>
      <c r="D640" s="792"/>
      <c r="E640" s="792"/>
      <c r="F640" s="794"/>
      <c r="G640" s="528"/>
      <c r="H640" s="528"/>
      <c r="I640" s="794"/>
      <c r="J640" s="604"/>
      <c r="K640" s="605"/>
      <c r="L640" s="518"/>
      <c r="M640" s="799"/>
      <c r="N640" s="517"/>
      <c r="O640" s="517"/>
      <c r="P640" s="518"/>
      <c r="Q640" s="798"/>
      <c r="R640" s="643"/>
      <c r="S640" s="365"/>
      <c r="T640" s="365"/>
      <c r="U640" s="1620"/>
      <c r="V640" s="643"/>
      <c r="W640" s="365"/>
      <c r="X640" s="516"/>
      <c r="Y640" s="288"/>
      <c r="Z640" s="526"/>
      <c r="AA640" s="762" t="s">
        <v>167</v>
      </c>
      <c r="AB640" s="354">
        <v>5</v>
      </c>
      <c r="AC640" s="763" t="s">
        <v>168</v>
      </c>
      <c r="AD640" s="391">
        <f>ROUND(ROUND(ROUND(H584*P$620,0)*T632,0)*W639,0)-AB640</f>
        <v>134</v>
      </c>
      <c r="AE640" s="253"/>
    </row>
    <row r="641" spans="1:31" ht="17.100000000000001" customHeight="1">
      <c r="A641" s="243">
        <v>61</v>
      </c>
      <c r="B641" s="243" t="s">
        <v>10755</v>
      </c>
      <c r="C641" s="870" t="s">
        <v>10756</v>
      </c>
      <c r="D641" s="792"/>
      <c r="E641" s="792"/>
      <c r="F641" s="794"/>
      <c r="G641" s="528"/>
      <c r="H641" s="528"/>
      <c r="I641" s="794"/>
      <c r="J641" s="604"/>
      <c r="K641" s="605"/>
      <c r="L641" s="518"/>
      <c r="M641" s="799"/>
      <c r="N641" s="517"/>
      <c r="O641" s="517"/>
      <c r="P641" s="518"/>
      <c r="Q641" s="799"/>
      <c r="R641" s="643"/>
      <c r="S641" s="365"/>
      <c r="T641" s="365"/>
      <c r="U641" s="1620"/>
      <c r="V641" s="779"/>
      <c r="W641" s="780"/>
      <c r="X641" s="1684" t="s">
        <v>4700</v>
      </c>
      <c r="Y641" s="362" t="s">
        <v>163</v>
      </c>
      <c r="Z641" s="395">
        <v>0.85</v>
      </c>
      <c r="AA641" s="355"/>
      <c r="AB641" s="247"/>
      <c r="AC641" s="247"/>
      <c r="AD641" s="391">
        <f>ROUND(ROUND(ROUND(ROUND(H584*P$620,0)*T632,0)*W639,0)*Z641,0)</f>
        <v>118</v>
      </c>
      <c r="AE641" s="253"/>
    </row>
    <row r="642" spans="1:31" ht="17.100000000000001" customHeight="1">
      <c r="A642" s="243">
        <v>61</v>
      </c>
      <c r="B642" s="243" t="s">
        <v>10757</v>
      </c>
      <c r="C642" s="870" t="s">
        <v>10758</v>
      </c>
      <c r="D642" s="792"/>
      <c r="E642" s="792"/>
      <c r="F642" s="794"/>
      <c r="G642" s="528"/>
      <c r="H642" s="528"/>
      <c r="I642" s="794"/>
      <c r="J642" s="604"/>
      <c r="K642" s="605"/>
      <c r="L642" s="518"/>
      <c r="M642" s="799"/>
      <c r="N642" s="517"/>
      <c r="O642" s="517"/>
      <c r="P642" s="518"/>
      <c r="Q642" s="798"/>
      <c r="R642" s="643"/>
      <c r="S642" s="643"/>
      <c r="T642" s="643"/>
      <c r="U642" s="1642"/>
      <c r="V642" s="537"/>
      <c r="W642" s="783"/>
      <c r="X642" s="1651"/>
      <c r="Y642" s="512"/>
      <c r="Z642" s="368"/>
      <c r="AA642" s="762" t="s">
        <v>167</v>
      </c>
      <c r="AB642" s="354">
        <v>5</v>
      </c>
      <c r="AC642" s="763" t="s">
        <v>168</v>
      </c>
      <c r="AD642" s="391">
        <f>ROUND(ROUND(ROUND(ROUND(H584*P$620,0)*T632,0)*W639,0)*Z641,0)-AB642</f>
        <v>113</v>
      </c>
      <c r="AE642" s="253"/>
    </row>
    <row r="643" spans="1:31" ht="17.100000000000001" customHeight="1">
      <c r="A643" s="243">
        <v>61</v>
      </c>
      <c r="B643" s="243" t="s">
        <v>10759</v>
      </c>
      <c r="C643" s="870" t="s">
        <v>10760</v>
      </c>
      <c r="D643" s="792"/>
      <c r="E643" s="792"/>
      <c r="F643" s="794"/>
      <c r="G643" s="528"/>
      <c r="H643" s="528"/>
      <c r="I643" s="794"/>
      <c r="J643" s="604"/>
      <c r="K643" s="605"/>
      <c r="L643" s="518"/>
      <c r="M643" s="799"/>
      <c r="N643" s="517"/>
      <c r="O643" s="517"/>
      <c r="P643" s="518"/>
      <c r="Q643" s="798"/>
      <c r="R643" s="1580" t="s">
        <v>165</v>
      </c>
      <c r="S643" s="775"/>
      <c r="T643" s="775"/>
      <c r="U643" s="359"/>
      <c r="V643" s="360"/>
      <c r="W643" s="361"/>
      <c r="X643" s="523"/>
      <c r="Y643" s="524"/>
      <c r="Z643" s="642"/>
      <c r="AA643" s="247"/>
      <c r="AB643" s="247"/>
      <c r="AC643" s="247"/>
      <c r="AD643" s="391">
        <f>ROUND(ROUND(H584*P$620,0)*T644,0)</f>
        <v>117</v>
      </c>
      <c r="AE643" s="253"/>
    </row>
    <row r="644" spans="1:31" ht="17.100000000000001" customHeight="1">
      <c r="A644" s="243">
        <v>61</v>
      </c>
      <c r="B644" s="243" t="s">
        <v>10761</v>
      </c>
      <c r="C644" s="870" t="s">
        <v>10762</v>
      </c>
      <c r="D644" s="792"/>
      <c r="E644" s="792"/>
      <c r="F644" s="794"/>
      <c r="G644" s="528"/>
      <c r="H644" s="528"/>
      <c r="I644" s="794"/>
      <c r="J644" s="604"/>
      <c r="K644" s="605"/>
      <c r="L644" s="518"/>
      <c r="M644" s="799"/>
      <c r="N644" s="517"/>
      <c r="O644" s="517"/>
      <c r="P644" s="518"/>
      <c r="Q644" s="797"/>
      <c r="R644" s="1620"/>
      <c r="S644" s="643" t="s">
        <v>163</v>
      </c>
      <c r="T644" s="365">
        <v>0.5</v>
      </c>
      <c r="U644" s="777"/>
      <c r="V644" s="639"/>
      <c r="W644" s="529"/>
      <c r="X644" s="319"/>
      <c r="Y644" s="517"/>
      <c r="Z644" s="526"/>
      <c r="AA644" s="762" t="s">
        <v>167</v>
      </c>
      <c r="AB644" s="354">
        <v>5</v>
      </c>
      <c r="AC644" s="763" t="s">
        <v>168</v>
      </c>
      <c r="AD644" s="391">
        <f>ROUND(ROUND(H584*P$620,0)*T644,0)-AB644</f>
        <v>112</v>
      </c>
      <c r="AE644" s="253"/>
    </row>
    <row r="645" spans="1:31" ht="17.100000000000001" customHeight="1">
      <c r="A645" s="243">
        <v>61</v>
      </c>
      <c r="B645" s="243" t="s">
        <v>10763</v>
      </c>
      <c r="C645" s="870" t="s">
        <v>10764</v>
      </c>
      <c r="D645" s="792"/>
      <c r="E645" s="792"/>
      <c r="F645" s="794"/>
      <c r="G645" s="528"/>
      <c r="H645" s="528"/>
      <c r="I645" s="794"/>
      <c r="J645" s="604"/>
      <c r="K645" s="605"/>
      <c r="L645" s="518"/>
      <c r="M645" s="799"/>
      <c r="N645" s="517"/>
      <c r="O645" s="517"/>
      <c r="P645" s="518"/>
      <c r="Q645" s="797"/>
      <c r="R645" s="1620"/>
      <c r="S645" s="530"/>
      <c r="T645" s="530"/>
      <c r="U645" s="777"/>
      <c r="V645" s="639"/>
      <c r="W645" s="529"/>
      <c r="X645" s="1684" t="s">
        <v>4700</v>
      </c>
      <c r="Y645" s="362" t="s">
        <v>163</v>
      </c>
      <c r="Z645" s="395">
        <v>0.85</v>
      </c>
      <c r="AA645" s="355"/>
      <c r="AB645" s="247"/>
      <c r="AC645" s="247"/>
      <c r="AD645" s="391">
        <f>ROUND(ROUND(ROUND(H584*P$620,0)*T644,0)*Z645,0)</f>
        <v>99</v>
      </c>
      <c r="AE645" s="253"/>
    </row>
    <row r="646" spans="1:31" ht="17.100000000000001" customHeight="1">
      <c r="A646" s="243">
        <v>61</v>
      </c>
      <c r="B646" s="243" t="s">
        <v>10765</v>
      </c>
      <c r="C646" s="870" t="s">
        <v>10766</v>
      </c>
      <c r="D646" s="792"/>
      <c r="E646" s="792"/>
      <c r="F646" s="794"/>
      <c r="G646" s="528"/>
      <c r="H646" s="528"/>
      <c r="I646" s="794"/>
      <c r="J646" s="604"/>
      <c r="K646" s="605"/>
      <c r="L646" s="518"/>
      <c r="M646" s="799"/>
      <c r="N646" s="517"/>
      <c r="O646" s="517"/>
      <c r="P646" s="518"/>
      <c r="Q646" s="797"/>
      <c r="R646" s="1620"/>
      <c r="S646" s="643"/>
      <c r="T646" s="643"/>
      <c r="U646" s="778"/>
      <c r="V646" s="525"/>
      <c r="W646" s="539"/>
      <c r="X646" s="1651"/>
      <c r="Y646" s="512"/>
      <c r="Z646" s="368"/>
      <c r="AA646" s="762" t="s">
        <v>167</v>
      </c>
      <c r="AB646" s="354">
        <v>5</v>
      </c>
      <c r="AC646" s="763" t="s">
        <v>168</v>
      </c>
      <c r="AD646" s="391">
        <f>ROUND(ROUND(ROUND(H584*P$620,0)*T644,0)*Z645,0)-AB646</f>
        <v>94</v>
      </c>
      <c r="AE646" s="253"/>
    </row>
    <row r="647" spans="1:31" ht="17.100000000000001" customHeight="1">
      <c r="A647" s="243">
        <v>61</v>
      </c>
      <c r="B647" s="243" t="s">
        <v>10767</v>
      </c>
      <c r="C647" s="870" t="s">
        <v>10768</v>
      </c>
      <c r="D647" s="792"/>
      <c r="E647" s="792"/>
      <c r="F647" s="794"/>
      <c r="G647" s="528"/>
      <c r="H647" s="528"/>
      <c r="I647" s="794"/>
      <c r="J647" s="604"/>
      <c r="K647" s="605"/>
      <c r="L647" s="518"/>
      <c r="M647" s="799"/>
      <c r="N647" s="517"/>
      <c r="O647" s="517"/>
      <c r="P647" s="518"/>
      <c r="Q647" s="798"/>
      <c r="R647" s="530"/>
      <c r="S647" s="530"/>
      <c r="T647" s="530"/>
      <c r="U647" s="1580" t="s">
        <v>4703</v>
      </c>
      <c r="V647" s="362" t="s">
        <v>163</v>
      </c>
      <c r="W647" s="356">
        <v>0.7</v>
      </c>
      <c r="X647" s="523"/>
      <c r="Y647" s="524"/>
      <c r="Z647" s="642"/>
      <c r="AA647" s="247"/>
      <c r="AB647" s="247"/>
      <c r="AC647" s="247"/>
      <c r="AD647" s="391">
        <f>ROUND(ROUND(ROUND(H584*P$620,0)*T644,0)*W647,0)</f>
        <v>82</v>
      </c>
      <c r="AE647" s="253"/>
    </row>
    <row r="648" spans="1:31" ht="17.100000000000001" customHeight="1">
      <c r="A648" s="243">
        <v>61</v>
      </c>
      <c r="B648" s="243" t="s">
        <v>10769</v>
      </c>
      <c r="C648" s="870" t="s">
        <v>10770</v>
      </c>
      <c r="D648" s="792"/>
      <c r="E648" s="792"/>
      <c r="F648" s="794"/>
      <c r="G648" s="528"/>
      <c r="H648" s="528"/>
      <c r="I648" s="794"/>
      <c r="J648" s="604"/>
      <c r="K648" s="605"/>
      <c r="L648" s="518"/>
      <c r="M648" s="799"/>
      <c r="N648" s="517"/>
      <c r="O648" s="517"/>
      <c r="P648" s="518"/>
      <c r="Q648" s="798"/>
      <c r="R648" s="530"/>
      <c r="S648" s="530"/>
      <c r="T648" s="530"/>
      <c r="U648" s="1620"/>
      <c r="V648" s="643"/>
      <c r="W648" s="365"/>
      <c r="X648" s="319"/>
      <c r="Y648" s="288"/>
      <c r="Z648" s="526"/>
      <c r="AA648" s="762" t="s">
        <v>167</v>
      </c>
      <c r="AB648" s="354">
        <v>5</v>
      </c>
      <c r="AC648" s="763" t="s">
        <v>168</v>
      </c>
      <c r="AD648" s="391">
        <f>ROUND(ROUND(ROUND(H584*P$620,0)*T644,0)*W647,0)-AB648</f>
        <v>77</v>
      </c>
      <c r="AE648" s="253"/>
    </row>
    <row r="649" spans="1:31" ht="17.100000000000001" customHeight="1">
      <c r="A649" s="243">
        <v>61</v>
      </c>
      <c r="B649" s="243" t="s">
        <v>10771</v>
      </c>
      <c r="C649" s="870" t="s">
        <v>10772</v>
      </c>
      <c r="D649" s="792"/>
      <c r="E649" s="792"/>
      <c r="F649" s="794"/>
      <c r="G649" s="528"/>
      <c r="H649" s="528"/>
      <c r="I649" s="794"/>
      <c r="J649" s="604"/>
      <c r="K649" s="605"/>
      <c r="L649" s="518"/>
      <c r="M649" s="799"/>
      <c r="N649" s="517"/>
      <c r="O649" s="517"/>
      <c r="P649" s="518"/>
      <c r="Q649" s="799"/>
      <c r="R649" s="643"/>
      <c r="S649" s="1644"/>
      <c r="T649" s="1652"/>
      <c r="U649" s="1620"/>
      <c r="V649" s="779"/>
      <c r="W649" s="780"/>
      <c r="X649" s="1684" t="s">
        <v>4700</v>
      </c>
      <c r="Y649" s="362" t="s">
        <v>163</v>
      </c>
      <c r="Z649" s="395">
        <v>0.85</v>
      </c>
      <c r="AA649" s="355"/>
      <c r="AB649" s="247"/>
      <c r="AC649" s="247"/>
      <c r="AD649" s="391">
        <f>ROUND(ROUND(ROUND(ROUND(H584*P$620,0)*T644,0)*W647,0)*Z649,0)</f>
        <v>70</v>
      </c>
      <c r="AE649" s="253"/>
    </row>
    <row r="650" spans="1:31" ht="17.100000000000001" customHeight="1">
      <c r="A650" s="243">
        <v>61</v>
      </c>
      <c r="B650" s="243" t="s">
        <v>10773</v>
      </c>
      <c r="C650" s="870" t="s">
        <v>10774</v>
      </c>
      <c r="D650" s="792"/>
      <c r="E650" s="792"/>
      <c r="F650" s="794"/>
      <c r="G650" s="528"/>
      <c r="H650" s="528"/>
      <c r="I650" s="794"/>
      <c r="J650" s="604"/>
      <c r="K650" s="605"/>
      <c r="L650" s="518"/>
      <c r="M650" s="799"/>
      <c r="N650" s="517"/>
      <c r="O650" s="517"/>
      <c r="P650" s="518"/>
      <c r="Q650" s="799"/>
      <c r="R650" s="643"/>
      <c r="S650" s="643"/>
      <c r="T650" s="643"/>
      <c r="U650" s="781"/>
      <c r="V650" s="537"/>
      <c r="W650" s="783"/>
      <c r="X650" s="1651"/>
      <c r="Y650" s="512"/>
      <c r="Z650" s="368"/>
      <c r="AA650" s="762" t="s">
        <v>167</v>
      </c>
      <c r="AB650" s="354">
        <v>5</v>
      </c>
      <c r="AC650" s="763" t="s">
        <v>168</v>
      </c>
      <c r="AD650" s="391">
        <f>ROUND(ROUND(ROUND(ROUND(H584*P$620,0)*T644,0)*W647,0)*Z649,0)-AB650</f>
        <v>65</v>
      </c>
      <c r="AE650" s="253"/>
    </row>
    <row r="651" spans="1:31" ht="17.100000000000001" customHeight="1">
      <c r="A651" s="243">
        <v>61</v>
      </c>
      <c r="B651" s="243" t="s">
        <v>10775</v>
      </c>
      <c r="C651" s="870" t="s">
        <v>10776</v>
      </c>
      <c r="D651" s="792"/>
      <c r="E651" s="792"/>
      <c r="F651" s="794"/>
      <c r="G651" s="528"/>
      <c r="H651" s="528"/>
      <c r="I651" s="794"/>
      <c r="J651" s="604"/>
      <c r="K651" s="605"/>
      <c r="L651" s="518"/>
      <c r="M651" s="799"/>
      <c r="N651" s="517"/>
      <c r="O651" s="517"/>
      <c r="P651" s="518"/>
      <c r="Q651" s="798"/>
      <c r="R651" s="643"/>
      <c r="S651" s="1646"/>
      <c r="T651" s="1649"/>
      <c r="U651" s="1580" t="s">
        <v>4708</v>
      </c>
      <c r="V651" s="643" t="s">
        <v>163</v>
      </c>
      <c r="W651" s="365">
        <v>0.85</v>
      </c>
      <c r="X651" s="523"/>
      <c r="Y651" s="524"/>
      <c r="Z651" s="642"/>
      <c r="AA651" s="247"/>
      <c r="AB651" s="247"/>
      <c r="AC651" s="247"/>
      <c r="AD651" s="391">
        <f>ROUND(ROUND(ROUND(H584*P$620,0)*T644,0)*W651,0)</f>
        <v>99</v>
      </c>
      <c r="AE651" s="253"/>
    </row>
    <row r="652" spans="1:31" ht="17.100000000000001" customHeight="1">
      <c r="A652" s="243">
        <v>61</v>
      </c>
      <c r="B652" s="243" t="s">
        <v>10777</v>
      </c>
      <c r="C652" s="870" t="s">
        <v>10778</v>
      </c>
      <c r="D652" s="792"/>
      <c r="E652" s="792"/>
      <c r="F652" s="794"/>
      <c r="G652" s="528"/>
      <c r="H652" s="528"/>
      <c r="I652" s="794"/>
      <c r="J652" s="604"/>
      <c r="K652" s="605"/>
      <c r="L652" s="518"/>
      <c r="M652" s="799"/>
      <c r="N652" s="517"/>
      <c r="O652" s="517"/>
      <c r="P652" s="518"/>
      <c r="Q652" s="798"/>
      <c r="R652" s="643"/>
      <c r="S652" s="365"/>
      <c r="T652" s="365"/>
      <c r="U652" s="1620"/>
      <c r="V652" s="643"/>
      <c r="W652" s="365"/>
      <c r="X652" s="516"/>
      <c r="Y652" s="288"/>
      <c r="Z652" s="526"/>
      <c r="AA652" s="762" t="s">
        <v>167</v>
      </c>
      <c r="AB652" s="354">
        <v>5</v>
      </c>
      <c r="AC652" s="763" t="s">
        <v>168</v>
      </c>
      <c r="AD652" s="391">
        <f>ROUND(ROUND(ROUND(H584*P$620,0)*T644,0)*W651,0)-AB652</f>
        <v>94</v>
      </c>
      <c r="AE652" s="253"/>
    </row>
    <row r="653" spans="1:31" ht="17.100000000000001" customHeight="1">
      <c r="A653" s="243">
        <v>61</v>
      </c>
      <c r="B653" s="243" t="s">
        <v>10779</v>
      </c>
      <c r="C653" s="870" t="s">
        <v>10780</v>
      </c>
      <c r="D653" s="792"/>
      <c r="E653" s="792"/>
      <c r="F653" s="794"/>
      <c r="G653" s="528"/>
      <c r="H653" s="528"/>
      <c r="I653" s="794"/>
      <c r="J653" s="604"/>
      <c r="K653" s="605"/>
      <c r="L653" s="518"/>
      <c r="M653" s="799"/>
      <c r="N653" s="517"/>
      <c r="O653" s="517"/>
      <c r="P653" s="518"/>
      <c r="Q653" s="799"/>
      <c r="R653" s="643"/>
      <c r="S653" s="365"/>
      <c r="T653" s="365"/>
      <c r="U653" s="1620"/>
      <c r="V653" s="779"/>
      <c r="W653" s="780"/>
      <c r="X653" s="1684" t="s">
        <v>4700</v>
      </c>
      <c r="Y653" s="362" t="s">
        <v>163</v>
      </c>
      <c r="Z653" s="395">
        <v>0.85</v>
      </c>
      <c r="AA653" s="355"/>
      <c r="AB653" s="247"/>
      <c r="AC653" s="247"/>
      <c r="AD653" s="391">
        <f>ROUND(ROUND(ROUND(ROUND(H584*P$620,0)*T644,0)*W651,0)*Z653,0)</f>
        <v>84</v>
      </c>
      <c r="AE653" s="253"/>
    </row>
    <row r="654" spans="1:31" ht="17.100000000000001" customHeight="1">
      <c r="A654" s="243">
        <v>61</v>
      </c>
      <c r="B654" s="243" t="s">
        <v>10781</v>
      </c>
      <c r="C654" s="870" t="s">
        <v>10782</v>
      </c>
      <c r="D654" s="792"/>
      <c r="E654" s="792"/>
      <c r="F654" s="794"/>
      <c r="G654" s="528"/>
      <c r="H654" s="528"/>
      <c r="I654" s="794"/>
      <c r="J654" s="806"/>
      <c r="K654" s="807"/>
      <c r="L654" s="526"/>
      <c r="M654" s="506"/>
      <c r="N654" s="288"/>
      <c r="O654" s="288"/>
      <c r="P654" s="526"/>
      <c r="Q654" s="506"/>
      <c r="R654" s="512"/>
      <c r="S654" s="512"/>
      <c r="T654" s="512"/>
      <c r="U654" s="1642"/>
      <c r="V654" s="537"/>
      <c r="W654" s="783"/>
      <c r="X654" s="1651"/>
      <c r="Y654" s="512"/>
      <c r="Z654" s="368"/>
      <c r="AA654" s="762" t="s">
        <v>167</v>
      </c>
      <c r="AB654" s="354">
        <v>5</v>
      </c>
      <c r="AC654" s="763" t="s">
        <v>168</v>
      </c>
      <c r="AD654" s="391">
        <f>ROUND(ROUND(ROUND(ROUND(H584*P$620,0)*T644,0)*W651,0)*Z653,0)-AB654</f>
        <v>79</v>
      </c>
      <c r="AE654" s="253"/>
    </row>
    <row r="655" spans="1:31" ht="17.100000000000001" customHeight="1">
      <c r="A655" s="243">
        <v>61</v>
      </c>
      <c r="B655" s="243" t="s">
        <v>10783</v>
      </c>
      <c r="C655" s="870" t="s">
        <v>10784</v>
      </c>
      <c r="D655" s="792"/>
      <c r="E655" s="792"/>
      <c r="F655" s="794"/>
      <c r="G655" s="528"/>
      <c r="H655" s="528"/>
      <c r="I655" s="794"/>
      <c r="J655" s="1622" t="s">
        <v>5845</v>
      </c>
      <c r="K655" s="800"/>
      <c r="L655" s="877"/>
      <c r="M655" s="1606" t="s">
        <v>9631</v>
      </c>
      <c r="N655" s="1687" t="s">
        <v>9632</v>
      </c>
      <c r="O655" s="524"/>
      <c r="P655" s="524"/>
      <c r="Q655" s="523"/>
      <c r="R655" s="524"/>
      <c r="S655" s="524"/>
      <c r="T655" s="524"/>
      <c r="U655" s="777"/>
      <c r="V655" s="529"/>
      <c r="W655" s="517"/>
      <c r="X655" s="523"/>
      <c r="Y655" s="524"/>
      <c r="Z655" s="642"/>
      <c r="AA655" s="247"/>
      <c r="AB655" s="247"/>
      <c r="AC655" s="247"/>
      <c r="AD655" s="391">
        <f>ROUND(ROUND(H584+K656,0)*P$656,0)</f>
        <v>331</v>
      </c>
      <c r="AE655" s="253"/>
    </row>
    <row r="656" spans="1:31" ht="17.100000000000001" customHeight="1">
      <c r="A656" s="243">
        <v>61</v>
      </c>
      <c r="B656" s="243" t="s">
        <v>10785</v>
      </c>
      <c r="C656" s="870" t="s">
        <v>10786</v>
      </c>
      <c r="D656" s="793"/>
      <c r="E656" s="793"/>
      <c r="F656" s="522"/>
      <c r="G656" s="521"/>
      <c r="H656" s="521"/>
      <c r="I656" s="522"/>
      <c r="J656" s="1624"/>
      <c r="K656" s="643">
        <v>8</v>
      </c>
      <c r="L656" s="880" t="s">
        <v>16</v>
      </c>
      <c r="M656" s="1693"/>
      <c r="N656" s="1688"/>
      <c r="O656" s="643" t="s">
        <v>163</v>
      </c>
      <c r="P656" s="365">
        <v>0.7</v>
      </c>
      <c r="Q656" s="516"/>
      <c r="R656" s="517"/>
      <c r="S656" s="517"/>
      <c r="T656" s="517"/>
      <c r="U656" s="777"/>
      <c r="V656" s="529"/>
      <c r="W656" s="517"/>
      <c r="X656" s="319"/>
      <c r="Y656" s="517"/>
      <c r="Z656" s="526"/>
      <c r="AA656" s="762" t="s">
        <v>167</v>
      </c>
      <c r="AB656" s="354">
        <v>5</v>
      </c>
      <c r="AC656" s="763" t="s">
        <v>168</v>
      </c>
      <c r="AD656" s="391">
        <f>ROUND(ROUND(H584+K656,0)*P$656,0)-AB656</f>
        <v>326</v>
      </c>
      <c r="AE656" s="253"/>
    </row>
    <row r="657" spans="1:31" ht="17.100000000000001" customHeight="1">
      <c r="A657" s="243">
        <v>61</v>
      </c>
      <c r="B657" s="243" t="s">
        <v>10787</v>
      </c>
      <c r="C657" s="870" t="s">
        <v>10788</v>
      </c>
      <c r="D657" s="793"/>
      <c r="E657" s="793"/>
      <c r="F657" s="522"/>
      <c r="G657" s="521"/>
      <c r="H657" s="521"/>
      <c r="I657" s="522"/>
      <c r="J657" s="1624"/>
      <c r="K657" s="605"/>
      <c r="L657" s="518"/>
      <c r="M657" s="1693"/>
      <c r="N657" s="1688"/>
      <c r="O657" s="517"/>
      <c r="P657" s="518"/>
      <c r="Q657" s="516"/>
      <c r="R657" s="517"/>
      <c r="S657" s="517"/>
      <c r="T657" s="517"/>
      <c r="U657" s="777"/>
      <c r="V657" s="529"/>
      <c r="W657" s="518"/>
      <c r="X657" s="1684" t="s">
        <v>4700</v>
      </c>
      <c r="Y657" s="362" t="s">
        <v>163</v>
      </c>
      <c r="Z657" s="395">
        <v>0.85</v>
      </c>
      <c r="AA657" s="355"/>
      <c r="AB657" s="247"/>
      <c r="AC657" s="247"/>
      <c r="AD657" s="391">
        <f>ROUND(ROUND(ROUND(H584+K656,0)*P$656,0)*Z657,0)</f>
        <v>281</v>
      </c>
      <c r="AE657" s="253"/>
    </row>
    <row r="658" spans="1:31" ht="17.100000000000001" customHeight="1">
      <c r="A658" s="243">
        <v>61</v>
      </c>
      <c r="B658" s="243" t="s">
        <v>10789</v>
      </c>
      <c r="C658" s="870" t="s">
        <v>10790</v>
      </c>
      <c r="D658" s="793"/>
      <c r="E658" s="793"/>
      <c r="F658" s="794"/>
      <c r="G658" s="528"/>
      <c r="H658" s="528"/>
      <c r="I658" s="794"/>
      <c r="J658" s="1624"/>
      <c r="K658" s="605"/>
      <c r="L658" s="518"/>
      <c r="M658" s="1693"/>
      <c r="N658" s="1688"/>
      <c r="O658" s="517"/>
      <c r="P658" s="518"/>
      <c r="Q658" s="516"/>
      <c r="R658" s="517"/>
      <c r="S658" s="517"/>
      <c r="T658" s="517"/>
      <c r="U658" s="778"/>
      <c r="V658" s="539"/>
      <c r="W658" s="526"/>
      <c r="X658" s="1651"/>
      <c r="Y658" s="512"/>
      <c r="Z658" s="368"/>
      <c r="AA658" s="762" t="s">
        <v>167</v>
      </c>
      <c r="AB658" s="354">
        <v>5</v>
      </c>
      <c r="AC658" s="763" t="s">
        <v>168</v>
      </c>
      <c r="AD658" s="391">
        <f>ROUND(ROUND(ROUND(H584+K656,0)*P$656,0)*Z657,0)-AB658</f>
        <v>276</v>
      </c>
      <c r="AE658" s="253"/>
    </row>
    <row r="659" spans="1:31" ht="17.100000000000001" customHeight="1">
      <c r="A659" s="243">
        <v>61</v>
      </c>
      <c r="B659" s="243" t="s">
        <v>10791</v>
      </c>
      <c r="C659" s="870" t="s">
        <v>10792</v>
      </c>
      <c r="D659" s="793"/>
      <c r="E659" s="793"/>
      <c r="F659" s="794"/>
      <c r="G659" s="528"/>
      <c r="H659" s="528"/>
      <c r="I659" s="794"/>
      <c r="J659" s="604"/>
      <c r="K659" s="605"/>
      <c r="L659" s="518"/>
      <c r="M659" s="1693"/>
      <c r="N659" s="517"/>
      <c r="O659" s="517"/>
      <c r="P659" s="518"/>
      <c r="Q659" s="516"/>
      <c r="R659" s="517"/>
      <c r="S659" s="517"/>
      <c r="T659" s="517"/>
      <c r="U659" s="1580" t="s">
        <v>4703</v>
      </c>
      <c r="V659" s="362" t="s">
        <v>163</v>
      </c>
      <c r="W659" s="356">
        <v>0.7</v>
      </c>
      <c r="X659" s="523"/>
      <c r="Y659" s="524"/>
      <c r="Z659" s="642"/>
      <c r="AA659" s="247"/>
      <c r="AB659" s="247"/>
      <c r="AC659" s="247"/>
      <c r="AD659" s="391">
        <f>ROUND(ROUND(ROUND(H584+K656,0)*P$656,0)*W659,0)</f>
        <v>232</v>
      </c>
      <c r="AE659" s="253"/>
    </row>
    <row r="660" spans="1:31" ht="17.100000000000001" customHeight="1">
      <c r="A660" s="243">
        <v>61</v>
      </c>
      <c r="B660" s="243" t="s">
        <v>10793</v>
      </c>
      <c r="C660" s="870" t="s">
        <v>10794</v>
      </c>
      <c r="D660" s="793"/>
      <c r="E660" s="793"/>
      <c r="F660" s="794"/>
      <c r="G660" s="528"/>
      <c r="H660" s="517"/>
      <c r="I660" s="538"/>
      <c r="J660" s="604"/>
      <c r="K660" s="605"/>
      <c r="L660" s="518"/>
      <c r="M660" s="1693"/>
      <c r="N660" s="517"/>
      <c r="O660" s="517"/>
      <c r="P660" s="518"/>
      <c r="Q660" s="516"/>
      <c r="R660" s="517"/>
      <c r="S660" s="517"/>
      <c r="T660" s="517"/>
      <c r="U660" s="1620"/>
      <c r="V660" s="643"/>
      <c r="W660" s="365"/>
      <c r="X660" s="319"/>
      <c r="Y660" s="288"/>
      <c r="Z660" s="526"/>
      <c r="AA660" s="762" t="s">
        <v>167</v>
      </c>
      <c r="AB660" s="354">
        <v>5</v>
      </c>
      <c r="AC660" s="763" t="s">
        <v>168</v>
      </c>
      <c r="AD660" s="391">
        <f>ROUND(ROUND(ROUND(H584+K656,0)*P$656,0)*W659,0)-AB660</f>
        <v>227</v>
      </c>
      <c r="AE660" s="253"/>
    </row>
    <row r="661" spans="1:31" ht="17.100000000000001" customHeight="1">
      <c r="A661" s="243">
        <v>61</v>
      </c>
      <c r="B661" s="243" t="s">
        <v>10795</v>
      </c>
      <c r="C661" s="870" t="s">
        <v>10796</v>
      </c>
      <c r="D661" s="792"/>
      <c r="E661" s="793"/>
      <c r="F661" s="795"/>
      <c r="G661" s="796"/>
      <c r="H661" s="517"/>
      <c r="I661" s="538"/>
      <c r="J661" s="604"/>
      <c r="K661" s="605"/>
      <c r="L661" s="518"/>
      <c r="M661" s="1693"/>
      <c r="N661" s="517"/>
      <c r="O661" s="517"/>
      <c r="P661" s="518"/>
      <c r="Q661" s="516"/>
      <c r="R661" s="517"/>
      <c r="S661" s="517"/>
      <c r="T661" s="517"/>
      <c r="U661" s="1620"/>
      <c r="V661" s="779"/>
      <c r="W661" s="780"/>
      <c r="X661" s="1684" t="s">
        <v>4700</v>
      </c>
      <c r="Y661" s="362" t="s">
        <v>163</v>
      </c>
      <c r="Z661" s="395">
        <v>0.85</v>
      </c>
      <c r="AA661" s="355"/>
      <c r="AB661" s="247"/>
      <c r="AC661" s="247"/>
      <c r="AD661" s="391">
        <f>ROUND(ROUND(ROUND(ROUND(H584+K656,0)*P$656,0)*W659,0)*Z661,0)</f>
        <v>197</v>
      </c>
      <c r="AE661" s="253"/>
    </row>
    <row r="662" spans="1:31" ht="17.100000000000001" customHeight="1">
      <c r="A662" s="243">
        <v>61</v>
      </c>
      <c r="B662" s="243" t="s">
        <v>10797</v>
      </c>
      <c r="C662" s="870" t="s">
        <v>10798</v>
      </c>
      <c r="D662" s="792"/>
      <c r="E662" s="793"/>
      <c r="F662" s="795"/>
      <c r="G662" s="796"/>
      <c r="H662" s="517"/>
      <c r="I662" s="538"/>
      <c r="J662" s="604"/>
      <c r="K662" s="605"/>
      <c r="L662" s="518"/>
      <c r="M662" s="1693"/>
      <c r="N662" s="517"/>
      <c r="O662" s="517"/>
      <c r="P662" s="518"/>
      <c r="Q662" s="516"/>
      <c r="R662" s="517"/>
      <c r="S662" s="517"/>
      <c r="T662" s="517"/>
      <c r="U662" s="781"/>
      <c r="V662" s="537"/>
      <c r="W662" s="783"/>
      <c r="X662" s="1651"/>
      <c r="Y662" s="512"/>
      <c r="Z662" s="368"/>
      <c r="AA662" s="762" t="s">
        <v>167</v>
      </c>
      <c r="AB662" s="354">
        <v>5</v>
      </c>
      <c r="AC662" s="763" t="s">
        <v>168</v>
      </c>
      <c r="AD662" s="391">
        <f>ROUND(ROUND(ROUND(ROUND(H584+K656,0)*P$656,0)*W659,0)*Z661,0)-AB662</f>
        <v>192</v>
      </c>
      <c r="AE662" s="253"/>
    </row>
    <row r="663" spans="1:31" ht="17.100000000000001" customHeight="1">
      <c r="A663" s="243">
        <v>61</v>
      </c>
      <c r="B663" s="243" t="s">
        <v>10799</v>
      </c>
      <c r="C663" s="870" t="s">
        <v>10800</v>
      </c>
      <c r="D663" s="792"/>
      <c r="E663" s="793"/>
      <c r="F663" s="795"/>
      <c r="G663" s="796"/>
      <c r="H663" s="517"/>
      <c r="I663" s="538"/>
      <c r="J663" s="604"/>
      <c r="K663" s="605"/>
      <c r="L663" s="518"/>
      <c r="M663" s="1693"/>
      <c r="N663" s="517"/>
      <c r="O663" s="517"/>
      <c r="P663" s="518"/>
      <c r="Q663" s="516"/>
      <c r="R663" s="517"/>
      <c r="S663" s="517"/>
      <c r="T663" s="518"/>
      <c r="U663" s="1580" t="s">
        <v>4708</v>
      </c>
      <c r="V663" s="643" t="s">
        <v>163</v>
      </c>
      <c r="W663" s="365">
        <v>0.85</v>
      </c>
      <c r="X663" s="523"/>
      <c r="Y663" s="524"/>
      <c r="Z663" s="642"/>
      <c r="AA663" s="247"/>
      <c r="AB663" s="247"/>
      <c r="AC663" s="247"/>
      <c r="AD663" s="391">
        <f>ROUND(ROUND(ROUND(H584+K656,0)*P$656,0)*W663,0)</f>
        <v>281</v>
      </c>
      <c r="AE663" s="253"/>
    </row>
    <row r="664" spans="1:31" ht="17.100000000000001" customHeight="1">
      <c r="A664" s="243">
        <v>61</v>
      </c>
      <c r="B664" s="243" t="s">
        <v>10801</v>
      </c>
      <c r="C664" s="870" t="s">
        <v>10802</v>
      </c>
      <c r="D664" s="792"/>
      <c r="E664" s="793"/>
      <c r="F664" s="795"/>
      <c r="G664" s="796"/>
      <c r="H664" s="517"/>
      <c r="I664" s="538"/>
      <c r="J664" s="604"/>
      <c r="K664" s="605"/>
      <c r="L664" s="518"/>
      <c r="M664" s="799"/>
      <c r="N664" s="517"/>
      <c r="O664" s="517"/>
      <c r="P664" s="518"/>
      <c r="Q664" s="516"/>
      <c r="R664" s="517"/>
      <c r="S664" s="517"/>
      <c r="T664" s="517"/>
      <c r="U664" s="1620"/>
      <c r="V664" s="643"/>
      <c r="W664" s="365"/>
      <c r="X664" s="516"/>
      <c r="Y664" s="288"/>
      <c r="Z664" s="526"/>
      <c r="AA664" s="762" t="s">
        <v>167</v>
      </c>
      <c r="AB664" s="354">
        <v>5</v>
      </c>
      <c r="AC664" s="763" t="s">
        <v>168</v>
      </c>
      <c r="AD664" s="391">
        <f>ROUND(ROUND(ROUND(H584+K656,0)*P$656,0)*W663,0)-AB664</f>
        <v>276</v>
      </c>
      <c r="AE664" s="253"/>
    </row>
    <row r="665" spans="1:31" ht="17.100000000000001" customHeight="1">
      <c r="A665" s="243">
        <v>61</v>
      </c>
      <c r="B665" s="243" t="s">
        <v>10803</v>
      </c>
      <c r="C665" s="870" t="s">
        <v>10804</v>
      </c>
      <c r="D665" s="792"/>
      <c r="E665" s="793"/>
      <c r="F665" s="794"/>
      <c r="G665" s="528"/>
      <c r="H665" s="528"/>
      <c r="I665" s="794"/>
      <c r="J665" s="604"/>
      <c r="K665" s="605"/>
      <c r="L665" s="518"/>
      <c r="M665" s="799"/>
      <c r="N665" s="517"/>
      <c r="O665" s="517"/>
      <c r="P665" s="518"/>
      <c r="Q665" s="516"/>
      <c r="R665" s="517"/>
      <c r="S665" s="517"/>
      <c r="T665" s="517"/>
      <c r="U665" s="1620"/>
      <c r="V665" s="779"/>
      <c r="W665" s="780"/>
      <c r="X665" s="1684" t="s">
        <v>4700</v>
      </c>
      <c r="Y665" s="362" t="s">
        <v>163</v>
      </c>
      <c r="Z665" s="395">
        <v>0.85</v>
      </c>
      <c r="AA665" s="355"/>
      <c r="AB665" s="247"/>
      <c r="AC665" s="247"/>
      <c r="AD665" s="391">
        <f>ROUND(ROUND(ROUND(ROUND(H584+K656,0)*P$656,0)*W663,0)*Z665,0)</f>
        <v>239</v>
      </c>
      <c r="AE665" s="253"/>
    </row>
    <row r="666" spans="1:31" ht="17.100000000000001" customHeight="1">
      <c r="A666" s="243">
        <v>61</v>
      </c>
      <c r="B666" s="243" t="s">
        <v>10805</v>
      </c>
      <c r="C666" s="870" t="s">
        <v>10806</v>
      </c>
      <c r="D666" s="792"/>
      <c r="E666" s="793"/>
      <c r="F666" s="794"/>
      <c r="G666" s="528"/>
      <c r="H666" s="528"/>
      <c r="I666" s="794"/>
      <c r="J666" s="604"/>
      <c r="K666" s="605"/>
      <c r="L666" s="518"/>
      <c r="M666" s="799"/>
      <c r="N666" s="517"/>
      <c r="O666" s="517"/>
      <c r="P666" s="518"/>
      <c r="Q666" s="319"/>
      <c r="R666" s="288"/>
      <c r="S666" s="288"/>
      <c r="T666" s="288"/>
      <c r="U666" s="1642"/>
      <c r="V666" s="537"/>
      <c r="W666" s="783"/>
      <c r="X666" s="1651"/>
      <c r="Y666" s="512"/>
      <c r="Z666" s="368"/>
      <c r="AA666" s="762" t="s">
        <v>167</v>
      </c>
      <c r="AB666" s="354">
        <v>5</v>
      </c>
      <c r="AC666" s="763" t="s">
        <v>168</v>
      </c>
      <c r="AD666" s="391">
        <f>ROUND(ROUND(ROUND(ROUND(H584+K656,0)*P$656,0)*W663,0)*Z665,0)-AB666</f>
        <v>234</v>
      </c>
      <c r="AE666" s="253"/>
    </row>
    <row r="667" spans="1:31" ht="17.100000000000001" customHeight="1">
      <c r="A667" s="243">
        <v>61</v>
      </c>
      <c r="B667" s="243" t="s">
        <v>10807</v>
      </c>
      <c r="C667" s="870" t="s">
        <v>10808</v>
      </c>
      <c r="D667" s="792"/>
      <c r="E667" s="792"/>
      <c r="F667" s="794"/>
      <c r="G667" s="528"/>
      <c r="H667" s="528"/>
      <c r="I667" s="794"/>
      <c r="J667" s="604"/>
      <c r="K667" s="605"/>
      <c r="L667" s="518"/>
      <c r="M667" s="799"/>
      <c r="N667" s="517"/>
      <c r="O667" s="517"/>
      <c r="P667" s="518"/>
      <c r="Q667" s="1536" t="s">
        <v>4713</v>
      </c>
      <c r="R667" s="1580" t="s">
        <v>162</v>
      </c>
      <c r="S667" s="775"/>
      <c r="T667" s="775"/>
      <c r="U667" s="359"/>
      <c r="V667" s="360"/>
      <c r="W667" s="361"/>
      <c r="X667" s="523"/>
      <c r="Y667" s="524"/>
      <c r="Z667" s="642"/>
      <c r="AA667" s="247"/>
      <c r="AB667" s="247"/>
      <c r="AC667" s="247"/>
      <c r="AD667" s="391">
        <f>ROUND(ROUND(ROUND(H584+K656,0)*P$656,0)*T668,0)</f>
        <v>232</v>
      </c>
      <c r="AE667" s="253"/>
    </row>
    <row r="668" spans="1:31" ht="17.100000000000001" customHeight="1">
      <c r="A668" s="243">
        <v>61</v>
      </c>
      <c r="B668" s="243" t="s">
        <v>10809</v>
      </c>
      <c r="C668" s="870" t="s">
        <v>10810</v>
      </c>
      <c r="D668" s="792"/>
      <c r="E668" s="792"/>
      <c r="F668" s="794"/>
      <c r="G668" s="528"/>
      <c r="H668" s="528"/>
      <c r="I668" s="794"/>
      <c r="J668" s="604"/>
      <c r="K668" s="605"/>
      <c r="L668" s="518"/>
      <c r="M668" s="799"/>
      <c r="N668" s="517"/>
      <c r="O668" s="517"/>
      <c r="P668" s="518"/>
      <c r="Q668" s="1648"/>
      <c r="R668" s="1620"/>
      <c r="S668" s="643" t="s">
        <v>163</v>
      </c>
      <c r="T668" s="365">
        <v>0.7</v>
      </c>
      <c r="U668" s="777"/>
      <c r="V668" s="639"/>
      <c r="W668" s="529"/>
      <c r="X668" s="319"/>
      <c r="Y668" s="517"/>
      <c r="Z668" s="526"/>
      <c r="AA668" s="762" t="s">
        <v>167</v>
      </c>
      <c r="AB668" s="354">
        <v>5</v>
      </c>
      <c r="AC668" s="763" t="s">
        <v>168</v>
      </c>
      <c r="AD668" s="391">
        <f>ROUND(ROUND(ROUND(H584+K656,0)*P$656,0)*T668,0)-AB668</f>
        <v>227</v>
      </c>
      <c r="AE668" s="253"/>
    </row>
    <row r="669" spans="1:31" ht="17.100000000000001" customHeight="1">
      <c r="A669" s="243">
        <v>61</v>
      </c>
      <c r="B669" s="243" t="s">
        <v>10811</v>
      </c>
      <c r="C669" s="870" t="s">
        <v>10812</v>
      </c>
      <c r="D669" s="792"/>
      <c r="E669" s="792"/>
      <c r="F669" s="794"/>
      <c r="G669" s="528"/>
      <c r="H669" s="528"/>
      <c r="I669" s="794"/>
      <c r="J669" s="604"/>
      <c r="K669" s="605"/>
      <c r="L669" s="518"/>
      <c r="M669" s="799"/>
      <c r="N669" s="517"/>
      <c r="O669" s="517"/>
      <c r="P669" s="518"/>
      <c r="Q669" s="1648"/>
      <c r="R669" s="1620"/>
      <c r="S669" s="530"/>
      <c r="T669" s="530"/>
      <c r="U669" s="777"/>
      <c r="V669" s="639"/>
      <c r="W669" s="529"/>
      <c r="X669" s="1684" t="s">
        <v>4700</v>
      </c>
      <c r="Y669" s="362" t="s">
        <v>163</v>
      </c>
      <c r="Z669" s="395">
        <v>0.85</v>
      </c>
      <c r="AA669" s="355"/>
      <c r="AB669" s="247"/>
      <c r="AC669" s="247"/>
      <c r="AD669" s="391">
        <f>ROUND(ROUND(ROUND(ROUND(H584+K656,0)*P$656,0)*T668,0)*Z669,0)</f>
        <v>197</v>
      </c>
      <c r="AE669" s="253"/>
    </row>
    <row r="670" spans="1:31" ht="17.100000000000001" customHeight="1">
      <c r="A670" s="243">
        <v>61</v>
      </c>
      <c r="B670" s="243" t="s">
        <v>10813</v>
      </c>
      <c r="C670" s="870" t="s">
        <v>10814</v>
      </c>
      <c r="D670" s="792"/>
      <c r="E670" s="792"/>
      <c r="F670" s="794"/>
      <c r="G670" s="528"/>
      <c r="H670" s="528"/>
      <c r="I670" s="794"/>
      <c r="J670" s="604"/>
      <c r="K670" s="605"/>
      <c r="L670" s="518"/>
      <c r="M670" s="799"/>
      <c r="N670" s="517"/>
      <c r="O670" s="517"/>
      <c r="P670" s="518"/>
      <c r="Q670" s="1648"/>
      <c r="R670" s="1620"/>
      <c r="S670" s="643"/>
      <c r="T670" s="643"/>
      <c r="U670" s="778"/>
      <c r="V670" s="525"/>
      <c r="W670" s="539"/>
      <c r="X670" s="1651"/>
      <c r="Y670" s="512"/>
      <c r="Z670" s="368"/>
      <c r="AA670" s="762" t="s">
        <v>167</v>
      </c>
      <c r="AB670" s="354">
        <v>5</v>
      </c>
      <c r="AC670" s="763" t="s">
        <v>168</v>
      </c>
      <c r="AD670" s="391">
        <f>ROUND(ROUND(ROUND(ROUND(H584+K656,0)*P$656,0)*T668,0)*Z669,0)-AB670</f>
        <v>192</v>
      </c>
      <c r="AE670" s="253"/>
    </row>
    <row r="671" spans="1:31" ht="17.100000000000001" customHeight="1">
      <c r="A671" s="243">
        <v>61</v>
      </c>
      <c r="B671" s="243" t="s">
        <v>10815</v>
      </c>
      <c r="C671" s="870" t="s">
        <v>10816</v>
      </c>
      <c r="D671" s="792"/>
      <c r="E671" s="792"/>
      <c r="F671" s="794"/>
      <c r="G671" s="528"/>
      <c r="H671" s="528"/>
      <c r="I671" s="794"/>
      <c r="J671" s="604"/>
      <c r="K671" s="605"/>
      <c r="L671" s="518"/>
      <c r="M671" s="799"/>
      <c r="N671" s="517"/>
      <c r="O671" s="517"/>
      <c r="P671" s="518"/>
      <c r="Q671" s="798"/>
      <c r="R671" s="530"/>
      <c r="S671" s="530"/>
      <c r="T671" s="530"/>
      <c r="U671" s="1580" t="s">
        <v>4703</v>
      </c>
      <c r="V671" s="362" t="s">
        <v>163</v>
      </c>
      <c r="W671" s="356">
        <v>0.7</v>
      </c>
      <c r="X671" s="523"/>
      <c r="Y671" s="524"/>
      <c r="Z671" s="642"/>
      <c r="AA671" s="247"/>
      <c r="AB671" s="247"/>
      <c r="AC671" s="247"/>
      <c r="AD671" s="391">
        <f>ROUND(ROUND(ROUND(ROUND(H584+K656,0)*P$656,0)*T668,0)*W671,0)</f>
        <v>162</v>
      </c>
      <c r="AE671" s="253"/>
    </row>
    <row r="672" spans="1:31" ht="17.100000000000001" customHeight="1">
      <c r="A672" s="243">
        <v>61</v>
      </c>
      <c r="B672" s="243" t="s">
        <v>10817</v>
      </c>
      <c r="C672" s="870" t="s">
        <v>10818</v>
      </c>
      <c r="D672" s="792"/>
      <c r="E672" s="792"/>
      <c r="F672" s="794"/>
      <c r="G672" s="528"/>
      <c r="H672" s="528"/>
      <c r="I672" s="794"/>
      <c r="J672" s="604"/>
      <c r="K672" s="605"/>
      <c r="L672" s="518"/>
      <c r="M672" s="799"/>
      <c r="N672" s="517"/>
      <c r="O672" s="517"/>
      <c r="P672" s="518"/>
      <c r="Q672" s="798"/>
      <c r="R672" s="530"/>
      <c r="S672" s="530"/>
      <c r="T672" s="530"/>
      <c r="U672" s="1620"/>
      <c r="V672" s="643"/>
      <c r="W672" s="365"/>
      <c r="X672" s="319"/>
      <c r="Y672" s="288"/>
      <c r="Z672" s="526"/>
      <c r="AA672" s="762" t="s">
        <v>167</v>
      </c>
      <c r="AB672" s="354">
        <v>5</v>
      </c>
      <c r="AC672" s="763" t="s">
        <v>168</v>
      </c>
      <c r="AD672" s="391">
        <f>ROUND(ROUND(ROUND(ROUND(H584+K656,0)*P$656,0)*T668,0)*W671,0)-AB672</f>
        <v>157</v>
      </c>
      <c r="AE672" s="253"/>
    </row>
    <row r="673" spans="1:31" ht="17.100000000000001" customHeight="1">
      <c r="A673" s="243">
        <v>61</v>
      </c>
      <c r="B673" s="243" t="s">
        <v>10819</v>
      </c>
      <c r="C673" s="870" t="s">
        <v>10820</v>
      </c>
      <c r="D673" s="792"/>
      <c r="E673" s="792"/>
      <c r="F673" s="794"/>
      <c r="G673" s="528"/>
      <c r="H673" s="528"/>
      <c r="I673" s="794"/>
      <c r="J673" s="604"/>
      <c r="K673" s="605"/>
      <c r="L673" s="518"/>
      <c r="M673" s="799"/>
      <c r="N673" s="517"/>
      <c r="O673" s="517"/>
      <c r="P673" s="518"/>
      <c r="Q673" s="799"/>
      <c r="R673" s="643"/>
      <c r="S673" s="1644"/>
      <c r="T673" s="1652"/>
      <c r="U673" s="1620"/>
      <c r="V673" s="779"/>
      <c r="W673" s="780"/>
      <c r="X673" s="1684" t="s">
        <v>4700</v>
      </c>
      <c r="Y673" s="362" t="s">
        <v>163</v>
      </c>
      <c r="Z673" s="395">
        <v>0.85</v>
      </c>
      <c r="AA673" s="355"/>
      <c r="AB673" s="247"/>
      <c r="AC673" s="247"/>
      <c r="AD673" s="391">
        <f>ROUND(ROUND(ROUND(ROUND(ROUND(H584+K656,0)*P$656,0)*T668,0)*W671,0)*Z673,0)</f>
        <v>138</v>
      </c>
      <c r="AE673" s="253"/>
    </row>
    <row r="674" spans="1:31" ht="17.100000000000001" customHeight="1">
      <c r="A674" s="243">
        <v>61</v>
      </c>
      <c r="B674" s="243" t="s">
        <v>10821</v>
      </c>
      <c r="C674" s="870" t="s">
        <v>10822</v>
      </c>
      <c r="D674" s="792"/>
      <c r="E674" s="792"/>
      <c r="F674" s="794"/>
      <c r="G674" s="528"/>
      <c r="H674" s="528"/>
      <c r="I674" s="794"/>
      <c r="J674" s="604"/>
      <c r="K674" s="605"/>
      <c r="L674" s="518"/>
      <c r="M674" s="799"/>
      <c r="N674" s="517"/>
      <c r="O674" s="517"/>
      <c r="P674" s="518"/>
      <c r="Q674" s="799"/>
      <c r="R674" s="643"/>
      <c r="S674" s="643"/>
      <c r="T674" s="643"/>
      <c r="U674" s="781"/>
      <c r="V674" s="537"/>
      <c r="W674" s="783"/>
      <c r="X674" s="1651"/>
      <c r="Y674" s="512"/>
      <c r="Z674" s="368"/>
      <c r="AA674" s="762" t="s">
        <v>167</v>
      </c>
      <c r="AB674" s="354">
        <v>5</v>
      </c>
      <c r="AC674" s="763" t="s">
        <v>168</v>
      </c>
      <c r="AD674" s="391">
        <f>ROUND(ROUND(ROUND(ROUND(ROUND(H584+K656,0)*P$656,0)*T668,0)*W671,0)*Z673,0)-AB674</f>
        <v>133</v>
      </c>
      <c r="AE674" s="253"/>
    </row>
    <row r="675" spans="1:31" ht="17.100000000000001" customHeight="1">
      <c r="A675" s="243">
        <v>61</v>
      </c>
      <c r="B675" s="243" t="s">
        <v>10823</v>
      </c>
      <c r="C675" s="870" t="s">
        <v>10824</v>
      </c>
      <c r="D675" s="792"/>
      <c r="E675" s="792"/>
      <c r="F675" s="794"/>
      <c r="G675" s="528"/>
      <c r="H675" s="528"/>
      <c r="I675" s="794"/>
      <c r="J675" s="604"/>
      <c r="K675" s="605"/>
      <c r="L675" s="518"/>
      <c r="M675" s="799"/>
      <c r="N675" s="517"/>
      <c r="O675" s="517"/>
      <c r="P675" s="518"/>
      <c r="Q675" s="798"/>
      <c r="R675" s="643"/>
      <c r="S675" s="1646"/>
      <c r="T675" s="1649"/>
      <c r="U675" s="1580" t="s">
        <v>4708</v>
      </c>
      <c r="V675" s="643" t="s">
        <v>163</v>
      </c>
      <c r="W675" s="365">
        <v>0.85</v>
      </c>
      <c r="X675" s="523"/>
      <c r="Y675" s="524"/>
      <c r="Z675" s="642"/>
      <c r="AA675" s="247"/>
      <c r="AB675" s="247"/>
      <c r="AC675" s="247"/>
      <c r="AD675" s="391">
        <f>ROUND(ROUND(ROUND(ROUND(H584+K656,0)*P$656,0)*T668,0)*W675,0)</f>
        <v>197</v>
      </c>
      <c r="AE675" s="253"/>
    </row>
    <row r="676" spans="1:31" ht="17.100000000000001" customHeight="1">
      <c r="A676" s="243">
        <v>61</v>
      </c>
      <c r="B676" s="243" t="s">
        <v>10825</v>
      </c>
      <c r="C676" s="870" t="s">
        <v>10826</v>
      </c>
      <c r="D676" s="792"/>
      <c r="E676" s="792"/>
      <c r="F676" s="794"/>
      <c r="G676" s="528"/>
      <c r="H676" s="528"/>
      <c r="I676" s="794"/>
      <c r="J676" s="604"/>
      <c r="K676" s="605"/>
      <c r="L676" s="518"/>
      <c r="M676" s="799"/>
      <c r="N676" s="517"/>
      <c r="O676" s="517"/>
      <c r="P676" s="518"/>
      <c r="Q676" s="798"/>
      <c r="R676" s="643"/>
      <c r="S676" s="365"/>
      <c r="T676" s="365"/>
      <c r="U676" s="1620"/>
      <c r="V676" s="643"/>
      <c r="W676" s="365"/>
      <c r="X676" s="516"/>
      <c r="Y676" s="288"/>
      <c r="Z676" s="526"/>
      <c r="AA676" s="762" t="s">
        <v>167</v>
      </c>
      <c r="AB676" s="354">
        <v>5</v>
      </c>
      <c r="AC676" s="763" t="s">
        <v>168</v>
      </c>
      <c r="AD676" s="391">
        <f>ROUND(ROUND(ROUND(ROUND(H584+K656,0)*P$656,0)*T668,0)*W675,0)-AB676</f>
        <v>192</v>
      </c>
      <c r="AE676" s="253"/>
    </row>
    <row r="677" spans="1:31" ht="17.100000000000001" customHeight="1">
      <c r="A677" s="243">
        <v>61</v>
      </c>
      <c r="B677" s="243" t="s">
        <v>10827</v>
      </c>
      <c r="C677" s="870" t="s">
        <v>10828</v>
      </c>
      <c r="D677" s="792"/>
      <c r="E677" s="792"/>
      <c r="F677" s="794"/>
      <c r="G677" s="528"/>
      <c r="H677" s="528"/>
      <c r="I677" s="794"/>
      <c r="J677" s="604"/>
      <c r="K677" s="605"/>
      <c r="L677" s="518"/>
      <c r="M677" s="799"/>
      <c r="N677" s="517"/>
      <c r="O677" s="517"/>
      <c r="P677" s="518"/>
      <c r="Q677" s="799"/>
      <c r="R677" s="643"/>
      <c r="S677" s="365"/>
      <c r="T677" s="365"/>
      <c r="U677" s="1620"/>
      <c r="V677" s="779"/>
      <c r="W677" s="780"/>
      <c r="X677" s="1684" t="s">
        <v>4700</v>
      </c>
      <c r="Y677" s="362" t="s">
        <v>163</v>
      </c>
      <c r="Z677" s="395">
        <v>0.85</v>
      </c>
      <c r="AA677" s="355"/>
      <c r="AB677" s="247"/>
      <c r="AC677" s="247"/>
      <c r="AD677" s="391">
        <f>ROUND(ROUND(ROUND(ROUND(ROUND(H584+K656,0)*P$656,0)*T668,0)*W675,0)*Z677,0)</f>
        <v>167</v>
      </c>
      <c r="AE677" s="253"/>
    </row>
    <row r="678" spans="1:31" ht="17.100000000000001" customHeight="1">
      <c r="A678" s="243">
        <v>61</v>
      </c>
      <c r="B678" s="243" t="s">
        <v>10829</v>
      </c>
      <c r="C678" s="870" t="s">
        <v>10830</v>
      </c>
      <c r="D678" s="792"/>
      <c r="E678" s="792"/>
      <c r="F678" s="794"/>
      <c r="G678" s="528"/>
      <c r="H678" s="528"/>
      <c r="I678" s="794"/>
      <c r="J678" s="604"/>
      <c r="K678" s="605"/>
      <c r="L678" s="518"/>
      <c r="M678" s="799"/>
      <c r="N678" s="517"/>
      <c r="O678" s="517"/>
      <c r="P678" s="518"/>
      <c r="Q678" s="798"/>
      <c r="R678" s="643"/>
      <c r="S678" s="643"/>
      <c r="T678" s="643"/>
      <c r="U678" s="1642"/>
      <c r="V678" s="537"/>
      <c r="W678" s="783"/>
      <c r="X678" s="1651"/>
      <c r="Y678" s="512"/>
      <c r="Z678" s="368"/>
      <c r="AA678" s="762" t="s">
        <v>167</v>
      </c>
      <c r="AB678" s="354">
        <v>5</v>
      </c>
      <c r="AC678" s="763" t="s">
        <v>168</v>
      </c>
      <c r="AD678" s="391">
        <f>ROUND(ROUND(ROUND(ROUND(ROUND(H584+K656,0)*P$656,0)*T668,0)*W675,0)*Z677,0)-AB678</f>
        <v>162</v>
      </c>
      <c r="AE678" s="253"/>
    </row>
    <row r="679" spans="1:31" ht="17.100000000000001" customHeight="1">
      <c r="A679" s="243">
        <v>61</v>
      </c>
      <c r="B679" s="243" t="s">
        <v>10831</v>
      </c>
      <c r="C679" s="870" t="s">
        <v>10832</v>
      </c>
      <c r="D679" s="792"/>
      <c r="E679" s="792"/>
      <c r="F679" s="794"/>
      <c r="G679" s="528"/>
      <c r="H679" s="528"/>
      <c r="I679" s="794"/>
      <c r="J679" s="604"/>
      <c r="K679" s="605"/>
      <c r="L679" s="518"/>
      <c r="M679" s="799"/>
      <c r="N679" s="517"/>
      <c r="O679" s="517"/>
      <c r="P679" s="518"/>
      <c r="Q679" s="798"/>
      <c r="R679" s="1580" t="s">
        <v>165</v>
      </c>
      <c r="S679" s="775"/>
      <c r="T679" s="775"/>
      <c r="U679" s="359"/>
      <c r="V679" s="360"/>
      <c r="W679" s="361"/>
      <c r="X679" s="523"/>
      <c r="Y679" s="524"/>
      <c r="Z679" s="642"/>
      <c r="AA679" s="247"/>
      <c r="AB679" s="247"/>
      <c r="AC679" s="247"/>
      <c r="AD679" s="391">
        <f>ROUND(ROUND(ROUND(H584+K656,0)*P$656,0)*T680,0)</f>
        <v>166</v>
      </c>
      <c r="AE679" s="253"/>
    </row>
    <row r="680" spans="1:31" ht="17.100000000000001" customHeight="1">
      <c r="A680" s="243">
        <v>61</v>
      </c>
      <c r="B680" s="243" t="s">
        <v>10833</v>
      </c>
      <c r="C680" s="870" t="s">
        <v>10834</v>
      </c>
      <c r="D680" s="792"/>
      <c r="E680" s="792"/>
      <c r="F680" s="794"/>
      <c r="G680" s="528"/>
      <c r="H680" s="528"/>
      <c r="I680" s="794"/>
      <c r="J680" s="604"/>
      <c r="K680" s="605"/>
      <c r="L680" s="518"/>
      <c r="M680" s="799"/>
      <c r="N680" s="517"/>
      <c r="O680" s="517"/>
      <c r="P680" s="518"/>
      <c r="Q680" s="797"/>
      <c r="R680" s="1620"/>
      <c r="S680" s="643" t="s">
        <v>163</v>
      </c>
      <c r="T680" s="365">
        <v>0.5</v>
      </c>
      <c r="U680" s="777"/>
      <c r="V680" s="639"/>
      <c r="W680" s="529"/>
      <c r="X680" s="319"/>
      <c r="Y680" s="517"/>
      <c r="Z680" s="526"/>
      <c r="AA680" s="762" t="s">
        <v>167</v>
      </c>
      <c r="AB680" s="354">
        <v>5</v>
      </c>
      <c r="AC680" s="763" t="s">
        <v>168</v>
      </c>
      <c r="AD680" s="391">
        <f>ROUND(ROUND(ROUND(H584+K656,0)*P$656,0)*T680,0)-AB680</f>
        <v>161</v>
      </c>
      <c r="AE680" s="253"/>
    </row>
    <row r="681" spans="1:31" ht="17.100000000000001" customHeight="1">
      <c r="A681" s="243">
        <v>61</v>
      </c>
      <c r="B681" s="243" t="s">
        <v>10835</v>
      </c>
      <c r="C681" s="870" t="s">
        <v>10836</v>
      </c>
      <c r="D681" s="792"/>
      <c r="E681" s="792"/>
      <c r="F681" s="794"/>
      <c r="G681" s="528"/>
      <c r="H681" s="528"/>
      <c r="I681" s="794"/>
      <c r="J681" s="604"/>
      <c r="K681" s="605"/>
      <c r="L681" s="518"/>
      <c r="M681" s="799"/>
      <c r="N681" s="517"/>
      <c r="O681" s="517"/>
      <c r="P681" s="518"/>
      <c r="Q681" s="797"/>
      <c r="R681" s="1620"/>
      <c r="S681" s="530"/>
      <c r="T681" s="530"/>
      <c r="U681" s="777"/>
      <c r="V681" s="639"/>
      <c r="W681" s="529"/>
      <c r="X681" s="1684" t="s">
        <v>4700</v>
      </c>
      <c r="Y681" s="362" t="s">
        <v>163</v>
      </c>
      <c r="Z681" s="395">
        <v>0.85</v>
      </c>
      <c r="AA681" s="355"/>
      <c r="AB681" s="247"/>
      <c r="AC681" s="247"/>
      <c r="AD681" s="391">
        <f>ROUND(ROUND(ROUND(ROUND(H584+K656,0)*P$656,0)*T680,0)*Z681,0)</f>
        <v>141</v>
      </c>
      <c r="AE681" s="253"/>
    </row>
    <row r="682" spans="1:31" ht="17.100000000000001" customHeight="1">
      <c r="A682" s="243">
        <v>61</v>
      </c>
      <c r="B682" s="243" t="s">
        <v>10837</v>
      </c>
      <c r="C682" s="870" t="s">
        <v>10838</v>
      </c>
      <c r="D682" s="792"/>
      <c r="E682" s="792"/>
      <c r="F682" s="794"/>
      <c r="G682" s="528"/>
      <c r="H682" s="528"/>
      <c r="I682" s="794"/>
      <c r="J682" s="604"/>
      <c r="K682" s="605"/>
      <c r="L682" s="518"/>
      <c r="M682" s="799"/>
      <c r="N682" s="517"/>
      <c r="O682" s="517"/>
      <c r="P682" s="518"/>
      <c r="Q682" s="797"/>
      <c r="R682" s="1620"/>
      <c r="S682" s="643"/>
      <c r="T682" s="643"/>
      <c r="U682" s="778"/>
      <c r="V682" s="525"/>
      <c r="W682" s="539"/>
      <c r="X682" s="1651"/>
      <c r="Y682" s="512"/>
      <c r="Z682" s="368"/>
      <c r="AA682" s="762" t="s">
        <v>167</v>
      </c>
      <c r="AB682" s="354">
        <v>5</v>
      </c>
      <c r="AC682" s="763" t="s">
        <v>168</v>
      </c>
      <c r="AD682" s="391">
        <f>ROUND(ROUND(ROUND(ROUND(H584+K656,0)*P$656,0)*T680,0)*Z681,0)-AB682</f>
        <v>136</v>
      </c>
      <c r="AE682" s="253"/>
    </row>
    <row r="683" spans="1:31" ht="17.100000000000001" customHeight="1">
      <c r="A683" s="243">
        <v>61</v>
      </c>
      <c r="B683" s="243" t="s">
        <v>10839</v>
      </c>
      <c r="C683" s="870" t="s">
        <v>10840</v>
      </c>
      <c r="D683" s="792"/>
      <c r="E683" s="792"/>
      <c r="F683" s="794"/>
      <c r="G683" s="528"/>
      <c r="H683" s="528"/>
      <c r="I683" s="794"/>
      <c r="J683" s="604"/>
      <c r="K683" s="605"/>
      <c r="L683" s="518"/>
      <c r="M683" s="799"/>
      <c r="N683" s="517"/>
      <c r="O683" s="517"/>
      <c r="P683" s="518"/>
      <c r="Q683" s="798"/>
      <c r="R683" s="530"/>
      <c r="S683" s="530"/>
      <c r="T683" s="530"/>
      <c r="U683" s="1580" t="s">
        <v>4703</v>
      </c>
      <c r="V683" s="362" t="s">
        <v>163</v>
      </c>
      <c r="W683" s="356">
        <v>0.7</v>
      </c>
      <c r="X683" s="523"/>
      <c r="Y683" s="524"/>
      <c r="Z683" s="642"/>
      <c r="AA683" s="247"/>
      <c r="AB683" s="247"/>
      <c r="AC683" s="247"/>
      <c r="AD683" s="391">
        <f>ROUND(ROUND(ROUND(ROUND(H584+K656,0)*P$656,0)*T680,0)*W683,0)</f>
        <v>116</v>
      </c>
      <c r="AE683" s="253"/>
    </row>
    <row r="684" spans="1:31" ht="17.100000000000001" customHeight="1">
      <c r="A684" s="243">
        <v>61</v>
      </c>
      <c r="B684" s="243" t="s">
        <v>10841</v>
      </c>
      <c r="C684" s="870" t="s">
        <v>10842</v>
      </c>
      <c r="D684" s="792"/>
      <c r="E684" s="792"/>
      <c r="F684" s="794"/>
      <c r="G684" s="528"/>
      <c r="H684" s="528"/>
      <c r="I684" s="794"/>
      <c r="J684" s="604"/>
      <c r="K684" s="605"/>
      <c r="L684" s="518"/>
      <c r="M684" s="799"/>
      <c r="N684" s="517"/>
      <c r="O684" s="517"/>
      <c r="P684" s="518"/>
      <c r="Q684" s="798"/>
      <c r="R684" s="530"/>
      <c r="S684" s="530"/>
      <c r="T684" s="530"/>
      <c r="U684" s="1620"/>
      <c r="V684" s="643"/>
      <c r="W684" s="365"/>
      <c r="X684" s="319"/>
      <c r="Y684" s="288"/>
      <c r="Z684" s="526"/>
      <c r="AA684" s="762" t="s">
        <v>167</v>
      </c>
      <c r="AB684" s="354">
        <v>5</v>
      </c>
      <c r="AC684" s="763" t="s">
        <v>168</v>
      </c>
      <c r="AD684" s="391">
        <f>ROUND(ROUND(ROUND(ROUND(H584+K656,0)*P$656,0)*T680,0)*W683,0)-AB684</f>
        <v>111</v>
      </c>
      <c r="AE684" s="253"/>
    </row>
    <row r="685" spans="1:31" ht="17.100000000000001" customHeight="1">
      <c r="A685" s="243">
        <v>61</v>
      </c>
      <c r="B685" s="243" t="s">
        <v>10843</v>
      </c>
      <c r="C685" s="870" t="s">
        <v>10844</v>
      </c>
      <c r="D685" s="792"/>
      <c r="E685" s="792"/>
      <c r="F685" s="794"/>
      <c r="G685" s="528"/>
      <c r="H685" s="528"/>
      <c r="I685" s="794"/>
      <c r="J685" s="604"/>
      <c r="K685" s="605"/>
      <c r="L685" s="518"/>
      <c r="M685" s="799"/>
      <c r="N685" s="517"/>
      <c r="O685" s="517"/>
      <c r="P685" s="518"/>
      <c r="Q685" s="799"/>
      <c r="R685" s="643"/>
      <c r="S685" s="1644"/>
      <c r="T685" s="1652"/>
      <c r="U685" s="1620"/>
      <c r="V685" s="779"/>
      <c r="W685" s="780"/>
      <c r="X685" s="1684" t="s">
        <v>4700</v>
      </c>
      <c r="Y685" s="362" t="s">
        <v>163</v>
      </c>
      <c r="Z685" s="395">
        <v>0.85</v>
      </c>
      <c r="AA685" s="355"/>
      <c r="AB685" s="247"/>
      <c r="AC685" s="247"/>
      <c r="AD685" s="391">
        <f>ROUND(ROUND(ROUND(ROUND(ROUND(H584+K656,0)*P$656,0)*T680,0)*W683,0)*Z685,0)</f>
        <v>99</v>
      </c>
      <c r="AE685" s="253"/>
    </row>
    <row r="686" spans="1:31" ht="17.100000000000001" customHeight="1">
      <c r="A686" s="243">
        <v>61</v>
      </c>
      <c r="B686" s="243" t="s">
        <v>10845</v>
      </c>
      <c r="C686" s="870" t="s">
        <v>10846</v>
      </c>
      <c r="D686" s="792"/>
      <c r="E686" s="792"/>
      <c r="F686" s="794"/>
      <c r="G686" s="528"/>
      <c r="H686" s="528"/>
      <c r="I686" s="794"/>
      <c r="J686" s="604"/>
      <c r="K686" s="605"/>
      <c r="L686" s="518"/>
      <c r="M686" s="799"/>
      <c r="N686" s="517"/>
      <c r="O686" s="517"/>
      <c r="P686" s="518"/>
      <c r="Q686" s="799"/>
      <c r="R686" s="643"/>
      <c r="S686" s="643"/>
      <c r="T686" s="643"/>
      <c r="U686" s="781"/>
      <c r="V686" s="537"/>
      <c r="W686" s="783"/>
      <c r="X686" s="1651"/>
      <c r="Y686" s="512"/>
      <c r="Z686" s="368"/>
      <c r="AA686" s="762" t="s">
        <v>167</v>
      </c>
      <c r="AB686" s="354">
        <v>5</v>
      </c>
      <c r="AC686" s="763" t="s">
        <v>168</v>
      </c>
      <c r="AD686" s="391">
        <f>ROUND(ROUND(ROUND(ROUND(ROUND(H584+K656,0)*P$656,0)*T680,0)*W683,0)*Z685,0)-AB686</f>
        <v>94</v>
      </c>
      <c r="AE686" s="253"/>
    </row>
    <row r="687" spans="1:31" ht="17.100000000000001" customHeight="1">
      <c r="A687" s="243">
        <v>61</v>
      </c>
      <c r="B687" s="243" t="s">
        <v>10847</v>
      </c>
      <c r="C687" s="870" t="s">
        <v>10848</v>
      </c>
      <c r="D687" s="792"/>
      <c r="E687" s="792"/>
      <c r="F687" s="794"/>
      <c r="G687" s="528"/>
      <c r="H687" s="528"/>
      <c r="I687" s="794"/>
      <c r="J687" s="604"/>
      <c r="K687" s="605"/>
      <c r="L687" s="518"/>
      <c r="M687" s="799"/>
      <c r="N687" s="517"/>
      <c r="O687" s="517"/>
      <c r="P687" s="518"/>
      <c r="Q687" s="798"/>
      <c r="R687" s="643"/>
      <c r="S687" s="1646"/>
      <c r="T687" s="1649"/>
      <c r="U687" s="1580" t="s">
        <v>4708</v>
      </c>
      <c r="V687" s="643" t="s">
        <v>163</v>
      </c>
      <c r="W687" s="365">
        <v>0.85</v>
      </c>
      <c r="X687" s="523"/>
      <c r="Y687" s="524"/>
      <c r="Z687" s="642"/>
      <c r="AA687" s="247"/>
      <c r="AB687" s="247"/>
      <c r="AC687" s="247"/>
      <c r="AD687" s="391">
        <f>ROUND(ROUND(ROUND(ROUND(H584+K656,0)*P$656,0)*T680,0)*W687,0)</f>
        <v>141</v>
      </c>
      <c r="AE687" s="253"/>
    </row>
    <row r="688" spans="1:31" ht="17.100000000000001" customHeight="1">
      <c r="A688" s="243">
        <v>61</v>
      </c>
      <c r="B688" s="243" t="s">
        <v>10849</v>
      </c>
      <c r="C688" s="870" t="s">
        <v>10850</v>
      </c>
      <c r="D688" s="792"/>
      <c r="E688" s="792"/>
      <c r="F688" s="794"/>
      <c r="G688" s="528"/>
      <c r="H688" s="528"/>
      <c r="I688" s="794"/>
      <c r="J688" s="604"/>
      <c r="K688" s="605"/>
      <c r="L688" s="518"/>
      <c r="M688" s="799"/>
      <c r="N688" s="517"/>
      <c r="O688" s="517"/>
      <c r="P688" s="518"/>
      <c r="Q688" s="798"/>
      <c r="R688" s="643"/>
      <c r="S688" s="365"/>
      <c r="T688" s="365"/>
      <c r="U688" s="1620"/>
      <c r="V688" s="643"/>
      <c r="W688" s="365"/>
      <c r="X688" s="516"/>
      <c r="Y688" s="288"/>
      <c r="Z688" s="526"/>
      <c r="AA688" s="762" t="s">
        <v>167</v>
      </c>
      <c r="AB688" s="354">
        <v>5</v>
      </c>
      <c r="AC688" s="763" t="s">
        <v>168</v>
      </c>
      <c r="AD688" s="391">
        <f>ROUND(ROUND(ROUND(ROUND(H584+K656,0)*P$656,0)*T680,0)*W687,0)-AB688</f>
        <v>136</v>
      </c>
      <c r="AE688" s="253"/>
    </row>
    <row r="689" spans="1:31" ht="17.100000000000001" customHeight="1">
      <c r="A689" s="243">
        <v>61</v>
      </c>
      <c r="B689" s="243" t="s">
        <v>10851</v>
      </c>
      <c r="C689" s="870" t="s">
        <v>10852</v>
      </c>
      <c r="D689" s="792"/>
      <c r="E689" s="792"/>
      <c r="F689" s="794"/>
      <c r="G689" s="528"/>
      <c r="H689" s="528"/>
      <c r="I689" s="794"/>
      <c r="J689" s="604"/>
      <c r="K689" s="605"/>
      <c r="L689" s="518"/>
      <c r="M689" s="799"/>
      <c r="N689" s="517"/>
      <c r="O689" s="517"/>
      <c r="P689" s="518"/>
      <c r="Q689" s="799"/>
      <c r="R689" s="643"/>
      <c r="S689" s="365"/>
      <c r="T689" s="365"/>
      <c r="U689" s="1620"/>
      <c r="V689" s="779"/>
      <c r="W689" s="780"/>
      <c r="X689" s="1684" t="s">
        <v>4700</v>
      </c>
      <c r="Y689" s="362" t="s">
        <v>163</v>
      </c>
      <c r="Z689" s="395">
        <v>0.85</v>
      </c>
      <c r="AA689" s="355"/>
      <c r="AB689" s="247"/>
      <c r="AC689" s="247"/>
      <c r="AD689" s="391">
        <f>ROUND(ROUND(ROUND(ROUND(ROUND(H584+K656,0)*P$656,0)*T680,0)*W687,0)*Z689,0)</f>
        <v>120</v>
      </c>
      <c r="AE689" s="253"/>
    </row>
    <row r="690" spans="1:31" ht="17.100000000000001" customHeight="1">
      <c r="A690" s="243">
        <v>61</v>
      </c>
      <c r="B690" s="243" t="s">
        <v>10853</v>
      </c>
      <c r="C690" s="870" t="s">
        <v>10854</v>
      </c>
      <c r="D690" s="792"/>
      <c r="E690" s="792"/>
      <c r="F690" s="794"/>
      <c r="G690" s="528"/>
      <c r="H690" s="528"/>
      <c r="I690" s="794"/>
      <c r="J690" s="604"/>
      <c r="K690" s="605"/>
      <c r="L690" s="518"/>
      <c r="M690" s="799"/>
      <c r="N690" s="517"/>
      <c r="O690" s="517"/>
      <c r="P690" s="518"/>
      <c r="Q690" s="506"/>
      <c r="R690" s="643"/>
      <c r="S690" s="643"/>
      <c r="T690" s="643"/>
      <c r="U690" s="1642"/>
      <c r="V690" s="537"/>
      <c r="W690" s="783"/>
      <c r="X690" s="1651"/>
      <c r="Y690" s="512"/>
      <c r="Z690" s="368"/>
      <c r="AA690" s="762" t="s">
        <v>167</v>
      </c>
      <c r="AB690" s="354">
        <v>5</v>
      </c>
      <c r="AC690" s="763" t="s">
        <v>168</v>
      </c>
      <c r="AD690" s="391">
        <f>ROUND(ROUND(ROUND(ROUND(ROUND(H584+K656,0)*P$656,0)*T680,0)*W687,0)*Z689,0)-AB690</f>
        <v>115</v>
      </c>
      <c r="AE690" s="253"/>
    </row>
    <row r="691" spans="1:31" ht="17.100000000000001" customHeight="1">
      <c r="A691" s="243">
        <v>61</v>
      </c>
      <c r="B691" s="243" t="s">
        <v>10855</v>
      </c>
      <c r="C691" s="870" t="s">
        <v>10856</v>
      </c>
      <c r="D691" s="792"/>
      <c r="E691" s="792"/>
      <c r="F691" s="794"/>
      <c r="G691" s="528"/>
      <c r="H691" s="528"/>
      <c r="I691" s="794"/>
      <c r="J691" s="604"/>
      <c r="K691" s="605"/>
      <c r="L691" s="518"/>
      <c r="M691" s="799"/>
      <c r="N691" s="1687" t="s">
        <v>9558</v>
      </c>
      <c r="O691" s="888"/>
      <c r="P691" s="889"/>
      <c r="Q691" s="523"/>
      <c r="R691" s="524"/>
      <c r="S691" s="524"/>
      <c r="T691" s="524"/>
      <c r="U691" s="777"/>
      <c r="V691" s="529"/>
      <c r="W691" s="517"/>
      <c r="X691" s="523"/>
      <c r="Y691" s="524"/>
      <c r="Z691" s="642"/>
      <c r="AA691" s="247"/>
      <c r="AB691" s="247"/>
      <c r="AC691" s="247"/>
      <c r="AD691" s="391">
        <f>ROUND(ROUND(H584+K656,0)*P$692,0)</f>
        <v>237</v>
      </c>
      <c r="AE691" s="253"/>
    </row>
    <row r="692" spans="1:31" ht="17.100000000000001" customHeight="1">
      <c r="A692" s="243">
        <v>61</v>
      </c>
      <c r="B692" s="243" t="s">
        <v>10857</v>
      </c>
      <c r="C692" s="870" t="s">
        <v>10858</v>
      </c>
      <c r="D692" s="793"/>
      <c r="E692" s="793"/>
      <c r="F692" s="522"/>
      <c r="G692" s="521"/>
      <c r="H692" s="521"/>
      <c r="I692" s="522"/>
      <c r="J692" s="604"/>
      <c r="K692" s="605"/>
      <c r="L692" s="518"/>
      <c r="M692" s="799"/>
      <c r="N692" s="1688"/>
      <c r="O692" s="643" t="s">
        <v>163</v>
      </c>
      <c r="P692" s="365">
        <v>0.5</v>
      </c>
      <c r="Q692" s="516"/>
      <c r="R692" s="517"/>
      <c r="S692" s="517"/>
      <c r="T692" s="517"/>
      <c r="U692" s="777"/>
      <c r="V692" s="529"/>
      <c r="W692" s="517"/>
      <c r="X692" s="319"/>
      <c r="Y692" s="517"/>
      <c r="Z692" s="526"/>
      <c r="AA692" s="762" t="s">
        <v>167</v>
      </c>
      <c r="AB692" s="354">
        <v>5</v>
      </c>
      <c r="AC692" s="763" t="s">
        <v>168</v>
      </c>
      <c r="AD692" s="391">
        <f>ROUND(ROUND(H584+K656,0)*P$692,0)-AB692</f>
        <v>232</v>
      </c>
      <c r="AE692" s="253"/>
    </row>
    <row r="693" spans="1:31" ht="17.100000000000001" customHeight="1">
      <c r="A693" s="243">
        <v>61</v>
      </c>
      <c r="B693" s="243" t="s">
        <v>10859</v>
      </c>
      <c r="C693" s="870" t="s">
        <v>10860</v>
      </c>
      <c r="D693" s="793"/>
      <c r="E693" s="793"/>
      <c r="F693" s="522"/>
      <c r="G693" s="521"/>
      <c r="H693" s="521"/>
      <c r="I693" s="522"/>
      <c r="J693" s="604"/>
      <c r="K693" s="605"/>
      <c r="L693" s="518"/>
      <c r="M693" s="799"/>
      <c r="N693" s="1688"/>
      <c r="O693" s="517"/>
      <c r="P693" s="518"/>
      <c r="Q693" s="516"/>
      <c r="R693" s="517"/>
      <c r="S693" s="517"/>
      <c r="T693" s="517"/>
      <c r="U693" s="777"/>
      <c r="V693" s="529"/>
      <c r="W693" s="518"/>
      <c r="X693" s="1684" t="s">
        <v>4700</v>
      </c>
      <c r="Y693" s="362" t="s">
        <v>163</v>
      </c>
      <c r="Z693" s="395">
        <v>0.85</v>
      </c>
      <c r="AA693" s="355"/>
      <c r="AB693" s="247"/>
      <c r="AC693" s="247"/>
      <c r="AD693" s="391">
        <f>ROUND(ROUND(ROUND(H584+K656,0)*P$692,0)*Z693,0)</f>
        <v>201</v>
      </c>
      <c r="AE693" s="253"/>
    </row>
    <row r="694" spans="1:31" ht="17.100000000000001" customHeight="1">
      <c r="A694" s="243">
        <v>61</v>
      </c>
      <c r="B694" s="243" t="s">
        <v>10861</v>
      </c>
      <c r="C694" s="870" t="s">
        <v>10862</v>
      </c>
      <c r="D694" s="793"/>
      <c r="E694" s="793"/>
      <c r="F694" s="794"/>
      <c r="G694" s="528"/>
      <c r="H694" s="528"/>
      <c r="I694" s="794"/>
      <c r="J694" s="604"/>
      <c r="K694" s="605"/>
      <c r="L694" s="518"/>
      <c r="M694" s="799"/>
      <c r="N694" s="1688"/>
      <c r="O694" s="517"/>
      <c r="P694" s="518"/>
      <c r="Q694" s="516"/>
      <c r="R694" s="517"/>
      <c r="S694" s="517"/>
      <c r="T694" s="517"/>
      <c r="U694" s="778"/>
      <c r="V694" s="539"/>
      <c r="W694" s="526"/>
      <c r="X694" s="1651"/>
      <c r="Y694" s="512"/>
      <c r="Z694" s="368"/>
      <c r="AA694" s="762" t="s">
        <v>167</v>
      </c>
      <c r="AB694" s="354">
        <v>5</v>
      </c>
      <c r="AC694" s="763" t="s">
        <v>168</v>
      </c>
      <c r="AD694" s="391">
        <f>ROUND(ROUND(ROUND(H584+K656,0)*P$692,0)*Z693,0)-AB694</f>
        <v>196</v>
      </c>
      <c r="AE694" s="253"/>
    </row>
    <row r="695" spans="1:31" ht="17.100000000000001" customHeight="1">
      <c r="A695" s="243">
        <v>61</v>
      </c>
      <c r="B695" s="243" t="s">
        <v>10863</v>
      </c>
      <c r="C695" s="870" t="s">
        <v>10864</v>
      </c>
      <c r="D695" s="793"/>
      <c r="E695" s="793"/>
      <c r="F695" s="794"/>
      <c r="G695" s="528"/>
      <c r="H695" s="528"/>
      <c r="I695" s="794"/>
      <c r="J695" s="604"/>
      <c r="K695" s="605"/>
      <c r="L695" s="518"/>
      <c r="M695" s="799"/>
      <c r="N695" s="517"/>
      <c r="O695" s="517"/>
      <c r="P695" s="518"/>
      <c r="Q695" s="516"/>
      <c r="R695" s="517"/>
      <c r="S695" s="517"/>
      <c r="T695" s="517"/>
      <c r="U695" s="1580" t="s">
        <v>4703</v>
      </c>
      <c r="V695" s="362" t="s">
        <v>163</v>
      </c>
      <c r="W695" s="356">
        <v>0.7</v>
      </c>
      <c r="X695" s="523"/>
      <c r="Y695" s="524"/>
      <c r="Z695" s="642"/>
      <c r="AA695" s="247"/>
      <c r="AB695" s="247"/>
      <c r="AC695" s="247"/>
      <c r="AD695" s="391">
        <f>ROUND(ROUND(ROUND(H584+K656,0)*P$692,0)*W695,0)</f>
        <v>166</v>
      </c>
      <c r="AE695" s="253"/>
    </row>
    <row r="696" spans="1:31" ht="17.100000000000001" customHeight="1">
      <c r="A696" s="243">
        <v>61</v>
      </c>
      <c r="B696" s="243" t="s">
        <v>10865</v>
      </c>
      <c r="C696" s="870" t="s">
        <v>10866</v>
      </c>
      <c r="D696" s="793"/>
      <c r="E696" s="793"/>
      <c r="F696" s="794"/>
      <c r="G696" s="528"/>
      <c r="H696" s="517"/>
      <c r="I696" s="538"/>
      <c r="J696" s="604"/>
      <c r="K696" s="605"/>
      <c r="L696" s="518"/>
      <c r="M696" s="799"/>
      <c r="N696" s="517"/>
      <c r="O696" s="517"/>
      <c r="P696" s="518"/>
      <c r="Q696" s="516"/>
      <c r="R696" s="517"/>
      <c r="S696" s="517"/>
      <c r="T696" s="517"/>
      <c r="U696" s="1620"/>
      <c r="V696" s="643"/>
      <c r="W696" s="365"/>
      <c r="X696" s="319"/>
      <c r="Y696" s="288"/>
      <c r="Z696" s="526"/>
      <c r="AA696" s="762" t="s">
        <v>167</v>
      </c>
      <c r="AB696" s="354">
        <v>5</v>
      </c>
      <c r="AC696" s="763" t="s">
        <v>168</v>
      </c>
      <c r="AD696" s="391">
        <f>ROUND(ROUND(ROUND(H584+K656,0)*P$692,0)*W695,0)-AB696</f>
        <v>161</v>
      </c>
      <c r="AE696" s="253"/>
    </row>
    <row r="697" spans="1:31" ht="17.100000000000001" customHeight="1">
      <c r="A697" s="243">
        <v>61</v>
      </c>
      <c r="B697" s="243" t="s">
        <v>10867</v>
      </c>
      <c r="C697" s="870" t="s">
        <v>10868</v>
      </c>
      <c r="D697" s="792"/>
      <c r="E697" s="793"/>
      <c r="F697" s="795"/>
      <c r="G697" s="796"/>
      <c r="H697" s="517"/>
      <c r="I697" s="538"/>
      <c r="J697" s="604"/>
      <c r="K697" s="605"/>
      <c r="L697" s="518"/>
      <c r="M697" s="799"/>
      <c r="N697" s="517"/>
      <c r="O697" s="517"/>
      <c r="P697" s="518"/>
      <c r="Q697" s="516"/>
      <c r="R697" s="517"/>
      <c r="S697" s="517"/>
      <c r="T697" s="517"/>
      <c r="U697" s="1620"/>
      <c r="V697" s="779"/>
      <c r="W697" s="780"/>
      <c r="X697" s="1684" t="s">
        <v>4700</v>
      </c>
      <c r="Y697" s="362" t="s">
        <v>163</v>
      </c>
      <c r="Z697" s="395">
        <v>0.85</v>
      </c>
      <c r="AA697" s="355"/>
      <c r="AB697" s="247"/>
      <c r="AC697" s="247"/>
      <c r="AD697" s="391">
        <f>ROUND(ROUND(ROUND(ROUND(H584+K656,0)*P$692,0)*W695,0)*Z697,0)</f>
        <v>141</v>
      </c>
      <c r="AE697" s="253"/>
    </row>
    <row r="698" spans="1:31" ht="17.100000000000001" customHeight="1">
      <c r="A698" s="243">
        <v>61</v>
      </c>
      <c r="B698" s="243" t="s">
        <v>10869</v>
      </c>
      <c r="C698" s="870" t="s">
        <v>10870</v>
      </c>
      <c r="D698" s="792"/>
      <c r="E698" s="793"/>
      <c r="F698" s="795"/>
      <c r="G698" s="796"/>
      <c r="H698" s="517"/>
      <c r="I698" s="538"/>
      <c r="J698" s="604"/>
      <c r="K698" s="605"/>
      <c r="L698" s="518"/>
      <c r="M698" s="799"/>
      <c r="N698" s="517"/>
      <c r="O698" s="517"/>
      <c r="P698" s="518"/>
      <c r="Q698" s="516"/>
      <c r="R698" s="517"/>
      <c r="S698" s="517"/>
      <c r="T698" s="517"/>
      <c r="U698" s="781"/>
      <c r="V698" s="537"/>
      <c r="W698" s="783"/>
      <c r="X698" s="1651"/>
      <c r="Y698" s="512"/>
      <c r="Z698" s="368"/>
      <c r="AA698" s="762" t="s">
        <v>167</v>
      </c>
      <c r="AB698" s="354">
        <v>5</v>
      </c>
      <c r="AC698" s="763" t="s">
        <v>168</v>
      </c>
      <c r="AD698" s="391">
        <f>ROUND(ROUND(ROUND(ROUND(H584+K656,0)*P$692,0)*W695,0)*Z697,0)-AB698</f>
        <v>136</v>
      </c>
      <c r="AE698" s="253"/>
    </row>
    <row r="699" spans="1:31" ht="17.100000000000001" customHeight="1">
      <c r="A699" s="243">
        <v>61</v>
      </c>
      <c r="B699" s="243" t="s">
        <v>10871</v>
      </c>
      <c r="C699" s="870" t="s">
        <v>10872</v>
      </c>
      <c r="D699" s="792"/>
      <c r="E699" s="793"/>
      <c r="F699" s="795"/>
      <c r="G699" s="796"/>
      <c r="H699" s="517"/>
      <c r="I699" s="538"/>
      <c r="J699" s="604"/>
      <c r="K699" s="605"/>
      <c r="L699" s="518"/>
      <c r="M699" s="799"/>
      <c r="N699" s="517"/>
      <c r="O699" s="517"/>
      <c r="P699" s="518"/>
      <c r="Q699" s="516"/>
      <c r="R699" s="517"/>
      <c r="S699" s="517"/>
      <c r="T699" s="518"/>
      <c r="U699" s="1580" t="s">
        <v>4708</v>
      </c>
      <c r="V699" s="643" t="s">
        <v>163</v>
      </c>
      <c r="W699" s="365">
        <v>0.85</v>
      </c>
      <c r="X699" s="523"/>
      <c r="Y699" s="524"/>
      <c r="Z699" s="642"/>
      <c r="AA699" s="247"/>
      <c r="AB699" s="247"/>
      <c r="AC699" s="247"/>
      <c r="AD699" s="391">
        <f>ROUND(ROUND(ROUND(H584+K656,0)*P$692,0)*W699,0)</f>
        <v>201</v>
      </c>
      <c r="AE699" s="253"/>
    </row>
    <row r="700" spans="1:31" ht="17.100000000000001" customHeight="1">
      <c r="A700" s="243">
        <v>61</v>
      </c>
      <c r="B700" s="243" t="s">
        <v>10873</v>
      </c>
      <c r="C700" s="870" t="s">
        <v>10874</v>
      </c>
      <c r="D700" s="792"/>
      <c r="E700" s="793"/>
      <c r="F700" s="795"/>
      <c r="G700" s="796"/>
      <c r="H700" s="517"/>
      <c r="I700" s="538"/>
      <c r="J700" s="604"/>
      <c r="K700" s="605"/>
      <c r="L700" s="518"/>
      <c r="M700" s="799"/>
      <c r="N700" s="517"/>
      <c r="O700" s="517"/>
      <c r="P700" s="518"/>
      <c r="Q700" s="516"/>
      <c r="R700" s="517"/>
      <c r="S700" s="517"/>
      <c r="T700" s="517"/>
      <c r="U700" s="1620"/>
      <c r="V700" s="643"/>
      <c r="W700" s="365"/>
      <c r="X700" s="516"/>
      <c r="Y700" s="288"/>
      <c r="Z700" s="526"/>
      <c r="AA700" s="762" t="s">
        <v>167</v>
      </c>
      <c r="AB700" s="354">
        <v>5</v>
      </c>
      <c r="AC700" s="763" t="s">
        <v>168</v>
      </c>
      <c r="AD700" s="391">
        <f>ROUND(ROUND(ROUND(H584+K656,0)*P$692,0)*W699,0)-AB700</f>
        <v>196</v>
      </c>
      <c r="AE700" s="253"/>
    </row>
    <row r="701" spans="1:31" ht="17.100000000000001" customHeight="1">
      <c r="A701" s="243">
        <v>61</v>
      </c>
      <c r="B701" s="243" t="s">
        <v>10875</v>
      </c>
      <c r="C701" s="870" t="s">
        <v>10876</v>
      </c>
      <c r="D701" s="792"/>
      <c r="E701" s="793"/>
      <c r="F701" s="794"/>
      <c r="G701" s="528"/>
      <c r="H701" s="528"/>
      <c r="I701" s="794"/>
      <c r="J701" s="604"/>
      <c r="K701" s="605"/>
      <c r="L701" s="518"/>
      <c r="M701" s="799"/>
      <c r="N701" s="517"/>
      <c r="O701" s="517"/>
      <c r="P701" s="518"/>
      <c r="Q701" s="516"/>
      <c r="R701" s="517"/>
      <c r="S701" s="517"/>
      <c r="T701" s="517"/>
      <c r="U701" s="1620"/>
      <c r="V701" s="779"/>
      <c r="W701" s="780"/>
      <c r="X701" s="1684" t="s">
        <v>4700</v>
      </c>
      <c r="Y701" s="362" t="s">
        <v>163</v>
      </c>
      <c r="Z701" s="395">
        <v>0.85</v>
      </c>
      <c r="AA701" s="355"/>
      <c r="AB701" s="247"/>
      <c r="AC701" s="247"/>
      <c r="AD701" s="391">
        <f>ROUND(ROUND(ROUND(ROUND(H584+K656,0)*P$692,0)*W699,0)*Z701,0)</f>
        <v>171</v>
      </c>
      <c r="AE701" s="253"/>
    </row>
    <row r="702" spans="1:31" ht="17.100000000000001" customHeight="1">
      <c r="A702" s="243">
        <v>61</v>
      </c>
      <c r="B702" s="243" t="s">
        <v>10877</v>
      </c>
      <c r="C702" s="870" t="s">
        <v>10878</v>
      </c>
      <c r="D702" s="792"/>
      <c r="E702" s="793"/>
      <c r="F702" s="794"/>
      <c r="G702" s="528"/>
      <c r="H702" s="528"/>
      <c r="I702" s="794"/>
      <c r="J702" s="604"/>
      <c r="K702" s="605"/>
      <c r="L702" s="518"/>
      <c r="M702" s="799"/>
      <c r="N702" s="517"/>
      <c r="O702" s="517"/>
      <c r="P702" s="518"/>
      <c r="Q702" s="319"/>
      <c r="R702" s="288"/>
      <c r="S702" s="288"/>
      <c r="T702" s="288"/>
      <c r="U702" s="1642"/>
      <c r="V702" s="537"/>
      <c r="W702" s="783"/>
      <c r="X702" s="1651"/>
      <c r="Y702" s="512"/>
      <c r="Z702" s="368"/>
      <c r="AA702" s="762" t="s">
        <v>167</v>
      </c>
      <c r="AB702" s="354">
        <v>5</v>
      </c>
      <c r="AC702" s="763" t="s">
        <v>168</v>
      </c>
      <c r="AD702" s="391">
        <f>ROUND(ROUND(ROUND(ROUND(H584+K656,0)*P$692,0)*W699,0)*Z701,0)-AB702</f>
        <v>166</v>
      </c>
      <c r="AE702" s="253"/>
    </row>
    <row r="703" spans="1:31" ht="17.100000000000001" customHeight="1">
      <c r="A703" s="243">
        <v>61</v>
      </c>
      <c r="B703" s="243" t="s">
        <v>10879</v>
      </c>
      <c r="C703" s="870" t="s">
        <v>10880</v>
      </c>
      <c r="D703" s="792"/>
      <c r="E703" s="792"/>
      <c r="F703" s="794"/>
      <c r="G703" s="528"/>
      <c r="H703" s="528"/>
      <c r="I703" s="794"/>
      <c r="J703" s="604"/>
      <c r="K703" s="605"/>
      <c r="L703" s="518"/>
      <c r="M703" s="799"/>
      <c r="N703" s="517"/>
      <c r="O703" s="517"/>
      <c r="P703" s="518"/>
      <c r="Q703" s="1536" t="s">
        <v>4713</v>
      </c>
      <c r="R703" s="1580" t="s">
        <v>162</v>
      </c>
      <c r="S703" s="775"/>
      <c r="T703" s="775"/>
      <c r="U703" s="359"/>
      <c r="V703" s="360"/>
      <c r="W703" s="361"/>
      <c r="X703" s="523"/>
      <c r="Y703" s="524"/>
      <c r="Z703" s="642"/>
      <c r="AA703" s="247"/>
      <c r="AB703" s="247"/>
      <c r="AC703" s="247"/>
      <c r="AD703" s="391">
        <f>ROUND(ROUND(ROUND(H584+K656,0)*P$692,0)*T704,0)</f>
        <v>166</v>
      </c>
      <c r="AE703" s="253"/>
    </row>
    <row r="704" spans="1:31" ht="17.100000000000001" customHeight="1">
      <c r="A704" s="243">
        <v>61</v>
      </c>
      <c r="B704" s="243" t="s">
        <v>10881</v>
      </c>
      <c r="C704" s="870" t="s">
        <v>10882</v>
      </c>
      <c r="D704" s="792"/>
      <c r="E704" s="792"/>
      <c r="F704" s="794"/>
      <c r="G704" s="528"/>
      <c r="H704" s="528"/>
      <c r="I704" s="794"/>
      <c r="J704" s="604"/>
      <c r="K704" s="605"/>
      <c r="L704" s="518"/>
      <c r="M704" s="799"/>
      <c r="N704" s="517"/>
      <c r="O704" s="517"/>
      <c r="P704" s="518"/>
      <c r="Q704" s="1648"/>
      <c r="R704" s="1620"/>
      <c r="S704" s="643" t="s">
        <v>163</v>
      </c>
      <c r="T704" s="365">
        <v>0.7</v>
      </c>
      <c r="U704" s="777"/>
      <c r="V704" s="639"/>
      <c r="W704" s="529"/>
      <c r="X704" s="319"/>
      <c r="Y704" s="517"/>
      <c r="Z704" s="526"/>
      <c r="AA704" s="762" t="s">
        <v>167</v>
      </c>
      <c r="AB704" s="354">
        <v>5</v>
      </c>
      <c r="AC704" s="763" t="s">
        <v>168</v>
      </c>
      <c r="AD704" s="391">
        <f>ROUND(ROUND(ROUND(H584+K656,0)*P$692,0)*T704,0)-AB704</f>
        <v>161</v>
      </c>
      <c r="AE704" s="253"/>
    </row>
    <row r="705" spans="1:31" ht="17.100000000000001" customHeight="1">
      <c r="A705" s="243">
        <v>61</v>
      </c>
      <c r="B705" s="243" t="s">
        <v>10883</v>
      </c>
      <c r="C705" s="870" t="s">
        <v>10884</v>
      </c>
      <c r="D705" s="792"/>
      <c r="E705" s="792"/>
      <c r="F705" s="794"/>
      <c r="G705" s="528"/>
      <c r="H705" s="528"/>
      <c r="I705" s="794"/>
      <c r="J705" s="604"/>
      <c r="K705" s="605"/>
      <c r="L705" s="518"/>
      <c r="M705" s="799"/>
      <c r="N705" s="517"/>
      <c r="O705" s="517"/>
      <c r="P705" s="518"/>
      <c r="Q705" s="1648"/>
      <c r="R705" s="1620"/>
      <c r="S705" s="530"/>
      <c r="T705" s="530"/>
      <c r="U705" s="777"/>
      <c r="V705" s="639"/>
      <c r="W705" s="529"/>
      <c r="X705" s="1684" t="s">
        <v>4700</v>
      </c>
      <c r="Y705" s="362" t="s">
        <v>163</v>
      </c>
      <c r="Z705" s="395">
        <v>0.85</v>
      </c>
      <c r="AA705" s="355"/>
      <c r="AB705" s="247"/>
      <c r="AC705" s="247"/>
      <c r="AD705" s="391">
        <f>ROUND(ROUND(ROUND(ROUND(H584+K656,0)*P$692,0)*T704,0)*Z705,0)</f>
        <v>141</v>
      </c>
      <c r="AE705" s="253"/>
    </row>
    <row r="706" spans="1:31" ht="17.100000000000001" customHeight="1">
      <c r="A706" s="243">
        <v>61</v>
      </c>
      <c r="B706" s="243" t="s">
        <v>10885</v>
      </c>
      <c r="C706" s="870" t="s">
        <v>10886</v>
      </c>
      <c r="D706" s="792"/>
      <c r="E706" s="792"/>
      <c r="F706" s="794"/>
      <c r="G706" s="528"/>
      <c r="H706" s="528"/>
      <c r="I706" s="794"/>
      <c r="J706" s="604"/>
      <c r="K706" s="605"/>
      <c r="L706" s="518"/>
      <c r="M706" s="799"/>
      <c r="N706" s="517"/>
      <c r="O706" s="517"/>
      <c r="P706" s="518"/>
      <c r="Q706" s="1648"/>
      <c r="R706" s="1620"/>
      <c r="S706" s="643"/>
      <c r="T706" s="643"/>
      <c r="U706" s="778"/>
      <c r="V706" s="525"/>
      <c r="W706" s="539"/>
      <c r="X706" s="1651"/>
      <c r="Y706" s="512"/>
      <c r="Z706" s="368"/>
      <c r="AA706" s="762" t="s">
        <v>167</v>
      </c>
      <c r="AB706" s="354">
        <v>5</v>
      </c>
      <c r="AC706" s="763" t="s">
        <v>168</v>
      </c>
      <c r="AD706" s="391">
        <f>ROUND(ROUND(ROUND(ROUND(H584+K656,0)*P$692,0)*T704,0)*Z705,0)-AB706</f>
        <v>136</v>
      </c>
      <c r="AE706" s="253"/>
    </row>
    <row r="707" spans="1:31" ht="17.100000000000001" customHeight="1">
      <c r="A707" s="243">
        <v>61</v>
      </c>
      <c r="B707" s="243" t="s">
        <v>10887</v>
      </c>
      <c r="C707" s="870" t="s">
        <v>10888</v>
      </c>
      <c r="D707" s="792"/>
      <c r="E707" s="792"/>
      <c r="F707" s="794"/>
      <c r="G707" s="528"/>
      <c r="H707" s="528"/>
      <c r="I707" s="794"/>
      <c r="J707" s="604"/>
      <c r="K707" s="605"/>
      <c r="L707" s="518"/>
      <c r="M707" s="799"/>
      <c r="N707" s="517"/>
      <c r="O707" s="517"/>
      <c r="P707" s="518"/>
      <c r="Q707" s="798"/>
      <c r="R707" s="530"/>
      <c r="S707" s="530"/>
      <c r="T707" s="530"/>
      <c r="U707" s="1580" t="s">
        <v>4703</v>
      </c>
      <c r="V707" s="362" t="s">
        <v>163</v>
      </c>
      <c r="W707" s="356">
        <v>0.7</v>
      </c>
      <c r="X707" s="523"/>
      <c r="Y707" s="524"/>
      <c r="Z707" s="642"/>
      <c r="AA707" s="247"/>
      <c r="AB707" s="247"/>
      <c r="AC707" s="247"/>
      <c r="AD707" s="391">
        <f>ROUND(ROUND(ROUND(ROUND(H584+K656,0)*P$692,0)*T704,0)*W707,0)</f>
        <v>116</v>
      </c>
      <c r="AE707" s="253"/>
    </row>
    <row r="708" spans="1:31" ht="17.100000000000001" customHeight="1">
      <c r="A708" s="243">
        <v>61</v>
      </c>
      <c r="B708" s="243" t="s">
        <v>10889</v>
      </c>
      <c r="C708" s="870" t="s">
        <v>10890</v>
      </c>
      <c r="D708" s="792"/>
      <c r="E708" s="792"/>
      <c r="F708" s="794"/>
      <c r="G708" s="528"/>
      <c r="H708" s="528"/>
      <c r="I708" s="794"/>
      <c r="J708" s="604"/>
      <c r="K708" s="605"/>
      <c r="L708" s="518"/>
      <c r="M708" s="799"/>
      <c r="N708" s="517"/>
      <c r="O708" s="517"/>
      <c r="P708" s="518"/>
      <c r="Q708" s="798"/>
      <c r="R708" s="530"/>
      <c r="S708" s="530"/>
      <c r="T708" s="530"/>
      <c r="U708" s="1620"/>
      <c r="V708" s="643"/>
      <c r="W708" s="365"/>
      <c r="X708" s="319"/>
      <c r="Y708" s="288"/>
      <c r="Z708" s="526"/>
      <c r="AA708" s="762" t="s">
        <v>167</v>
      </c>
      <c r="AB708" s="354">
        <v>5</v>
      </c>
      <c r="AC708" s="763" t="s">
        <v>168</v>
      </c>
      <c r="AD708" s="391">
        <f>ROUND(ROUND(ROUND(ROUND(H584+K656,0)*P$692,0)*T704,0)*W707,0)-AB708</f>
        <v>111</v>
      </c>
      <c r="AE708" s="253"/>
    </row>
    <row r="709" spans="1:31" ht="17.100000000000001" customHeight="1">
      <c r="A709" s="243">
        <v>61</v>
      </c>
      <c r="B709" s="243" t="s">
        <v>10891</v>
      </c>
      <c r="C709" s="870" t="s">
        <v>10892</v>
      </c>
      <c r="D709" s="792"/>
      <c r="E709" s="792"/>
      <c r="F709" s="794"/>
      <c r="G709" s="528"/>
      <c r="H709" s="528"/>
      <c r="I709" s="794"/>
      <c r="J709" s="604"/>
      <c r="K709" s="605"/>
      <c r="L709" s="518"/>
      <c r="M709" s="799"/>
      <c r="N709" s="517"/>
      <c r="O709" s="517"/>
      <c r="P709" s="518"/>
      <c r="Q709" s="799"/>
      <c r="R709" s="643"/>
      <c r="S709" s="1644"/>
      <c r="T709" s="1652"/>
      <c r="U709" s="1620"/>
      <c r="V709" s="779"/>
      <c r="W709" s="780"/>
      <c r="X709" s="1684" t="s">
        <v>4700</v>
      </c>
      <c r="Y709" s="362" t="s">
        <v>163</v>
      </c>
      <c r="Z709" s="395">
        <v>0.85</v>
      </c>
      <c r="AA709" s="355"/>
      <c r="AB709" s="247"/>
      <c r="AC709" s="247"/>
      <c r="AD709" s="391">
        <f>ROUND(ROUND(ROUND(ROUND(ROUND(H584+K656,0)*P$692,0)*T704,0)*W707,0)*Z709,0)</f>
        <v>99</v>
      </c>
      <c r="AE709" s="253"/>
    </row>
    <row r="710" spans="1:31" ht="17.100000000000001" customHeight="1">
      <c r="A710" s="243">
        <v>61</v>
      </c>
      <c r="B710" s="243" t="s">
        <v>10893</v>
      </c>
      <c r="C710" s="870" t="s">
        <v>10894</v>
      </c>
      <c r="D710" s="792"/>
      <c r="E710" s="792"/>
      <c r="F710" s="794"/>
      <c r="G710" s="528"/>
      <c r="H710" s="528"/>
      <c r="I710" s="794"/>
      <c r="J710" s="604"/>
      <c r="K710" s="605"/>
      <c r="L710" s="518"/>
      <c r="M710" s="799"/>
      <c r="N710" s="517"/>
      <c r="O710" s="517"/>
      <c r="P710" s="518"/>
      <c r="Q710" s="799"/>
      <c r="R710" s="643"/>
      <c r="S710" s="643"/>
      <c r="T710" s="643"/>
      <c r="U710" s="781"/>
      <c r="V710" s="537"/>
      <c r="W710" s="783"/>
      <c r="X710" s="1651"/>
      <c r="Y710" s="512"/>
      <c r="Z710" s="368"/>
      <c r="AA710" s="762" t="s">
        <v>167</v>
      </c>
      <c r="AB710" s="354">
        <v>5</v>
      </c>
      <c r="AC710" s="763" t="s">
        <v>168</v>
      </c>
      <c r="AD710" s="391">
        <f>ROUND(ROUND(ROUND(ROUND(ROUND(H584+K656,0)*P$692,0)*T704,0)*W707,0)*Z709,0)-AB710</f>
        <v>94</v>
      </c>
      <c r="AE710" s="253"/>
    </row>
    <row r="711" spans="1:31" ht="17.100000000000001" customHeight="1">
      <c r="A711" s="243">
        <v>61</v>
      </c>
      <c r="B711" s="243" t="s">
        <v>10895</v>
      </c>
      <c r="C711" s="870" t="s">
        <v>10896</v>
      </c>
      <c r="D711" s="792"/>
      <c r="E711" s="792"/>
      <c r="F711" s="794"/>
      <c r="G711" s="528"/>
      <c r="H711" s="528"/>
      <c r="I711" s="794"/>
      <c r="J711" s="604"/>
      <c r="K711" s="605"/>
      <c r="L711" s="518"/>
      <c r="M711" s="799"/>
      <c r="N711" s="517"/>
      <c r="O711" s="517"/>
      <c r="P711" s="518"/>
      <c r="Q711" s="798"/>
      <c r="R711" s="643"/>
      <c r="S711" s="1646"/>
      <c r="T711" s="1649"/>
      <c r="U711" s="1580" t="s">
        <v>4708</v>
      </c>
      <c r="V711" s="643" t="s">
        <v>163</v>
      </c>
      <c r="W711" s="365">
        <v>0.85</v>
      </c>
      <c r="X711" s="523"/>
      <c r="Y711" s="524"/>
      <c r="Z711" s="642"/>
      <c r="AA711" s="247"/>
      <c r="AB711" s="247"/>
      <c r="AC711" s="247"/>
      <c r="AD711" s="391">
        <f>ROUND(ROUND(ROUND(ROUND(H584+K656,0)*P$692,0)*T704,0)*W711,0)</f>
        <v>141</v>
      </c>
      <c r="AE711" s="253"/>
    </row>
    <row r="712" spans="1:31" ht="17.100000000000001" customHeight="1">
      <c r="A712" s="243">
        <v>61</v>
      </c>
      <c r="B712" s="243" t="s">
        <v>10897</v>
      </c>
      <c r="C712" s="870" t="s">
        <v>10898</v>
      </c>
      <c r="D712" s="792"/>
      <c r="E712" s="792"/>
      <c r="F712" s="794"/>
      <c r="G712" s="528"/>
      <c r="H712" s="528"/>
      <c r="I712" s="794"/>
      <c r="J712" s="604"/>
      <c r="K712" s="605"/>
      <c r="L712" s="518"/>
      <c r="M712" s="799"/>
      <c r="N712" s="517"/>
      <c r="O712" s="517"/>
      <c r="P712" s="518"/>
      <c r="Q712" s="798"/>
      <c r="R712" s="643"/>
      <c r="S712" s="365"/>
      <c r="T712" s="365"/>
      <c r="U712" s="1620"/>
      <c r="V712" s="643"/>
      <c r="W712" s="365"/>
      <c r="X712" s="516"/>
      <c r="Y712" s="288"/>
      <c r="Z712" s="526"/>
      <c r="AA712" s="762" t="s">
        <v>167</v>
      </c>
      <c r="AB712" s="354">
        <v>5</v>
      </c>
      <c r="AC712" s="763" t="s">
        <v>168</v>
      </c>
      <c r="AD712" s="391">
        <f>ROUND(ROUND(ROUND(ROUND(H584+K656,0)*P$692,0)*T704,0)*W711,0)-AB712</f>
        <v>136</v>
      </c>
      <c r="AE712" s="253"/>
    </row>
    <row r="713" spans="1:31" ht="17.100000000000001" customHeight="1">
      <c r="A713" s="243">
        <v>61</v>
      </c>
      <c r="B713" s="243" t="s">
        <v>10899</v>
      </c>
      <c r="C713" s="870" t="s">
        <v>10900</v>
      </c>
      <c r="D713" s="792"/>
      <c r="E713" s="792"/>
      <c r="F713" s="794"/>
      <c r="G713" s="528"/>
      <c r="H713" s="528"/>
      <c r="I713" s="794"/>
      <c r="J713" s="604"/>
      <c r="K713" s="605"/>
      <c r="L713" s="518"/>
      <c r="M713" s="799"/>
      <c r="N713" s="517"/>
      <c r="O713" s="517"/>
      <c r="P713" s="518"/>
      <c r="Q713" s="799"/>
      <c r="R713" s="643"/>
      <c r="S713" s="365"/>
      <c r="T713" s="365"/>
      <c r="U713" s="1620"/>
      <c r="V713" s="779"/>
      <c r="W713" s="780"/>
      <c r="X713" s="1684" t="s">
        <v>4700</v>
      </c>
      <c r="Y713" s="362" t="s">
        <v>163</v>
      </c>
      <c r="Z713" s="395">
        <v>0.85</v>
      </c>
      <c r="AA713" s="355"/>
      <c r="AB713" s="247"/>
      <c r="AC713" s="247"/>
      <c r="AD713" s="391">
        <f>ROUND(ROUND(ROUND(ROUND(ROUND(H584+K656,0)*P$692,0)*T704,0)*W711,0)*Z713,0)</f>
        <v>120</v>
      </c>
      <c r="AE713" s="253"/>
    </row>
    <row r="714" spans="1:31" ht="17.100000000000001" customHeight="1">
      <c r="A714" s="243">
        <v>61</v>
      </c>
      <c r="B714" s="243" t="s">
        <v>10901</v>
      </c>
      <c r="C714" s="870" t="s">
        <v>10902</v>
      </c>
      <c r="D714" s="792"/>
      <c r="E714" s="792"/>
      <c r="F714" s="794"/>
      <c r="G714" s="528"/>
      <c r="H714" s="528"/>
      <c r="I714" s="794"/>
      <c r="J714" s="604"/>
      <c r="K714" s="605"/>
      <c r="L714" s="518"/>
      <c r="M714" s="799"/>
      <c r="N714" s="517"/>
      <c r="O714" s="517"/>
      <c r="P714" s="518"/>
      <c r="Q714" s="798"/>
      <c r="R714" s="643"/>
      <c r="S714" s="643"/>
      <c r="T714" s="643"/>
      <c r="U714" s="1642"/>
      <c r="V714" s="537"/>
      <c r="W714" s="783"/>
      <c r="X714" s="1651"/>
      <c r="Y714" s="512"/>
      <c r="Z714" s="368"/>
      <c r="AA714" s="762" t="s">
        <v>167</v>
      </c>
      <c r="AB714" s="354">
        <v>5</v>
      </c>
      <c r="AC714" s="763" t="s">
        <v>168</v>
      </c>
      <c r="AD714" s="391">
        <f>ROUND(ROUND(ROUND(ROUND(ROUND(H584+K656,0)*P$692,0)*T704,0)*W711,0)*Z713,0)-AB714</f>
        <v>115</v>
      </c>
      <c r="AE714" s="253"/>
    </row>
    <row r="715" spans="1:31" ht="17.100000000000001" customHeight="1">
      <c r="A715" s="243">
        <v>61</v>
      </c>
      <c r="B715" s="243" t="s">
        <v>10903</v>
      </c>
      <c r="C715" s="870" t="s">
        <v>10904</v>
      </c>
      <c r="D715" s="792"/>
      <c r="E715" s="792"/>
      <c r="F715" s="794"/>
      <c r="G715" s="528"/>
      <c r="H715" s="528"/>
      <c r="I715" s="794"/>
      <c r="J715" s="604"/>
      <c r="K715" s="605"/>
      <c r="L715" s="518"/>
      <c r="M715" s="799"/>
      <c r="N715" s="517"/>
      <c r="O715" s="517"/>
      <c r="P715" s="518"/>
      <c r="Q715" s="798"/>
      <c r="R715" s="1580" t="s">
        <v>165</v>
      </c>
      <c r="S715" s="775"/>
      <c r="T715" s="775"/>
      <c r="U715" s="359"/>
      <c r="V715" s="360"/>
      <c r="W715" s="361"/>
      <c r="X715" s="523"/>
      <c r="Y715" s="524"/>
      <c r="Z715" s="642"/>
      <c r="AA715" s="247"/>
      <c r="AB715" s="247"/>
      <c r="AC715" s="247"/>
      <c r="AD715" s="391">
        <f>ROUND(ROUND(ROUND(H584+K656,0)*P$692,0)*T716,0)</f>
        <v>119</v>
      </c>
      <c r="AE715" s="253"/>
    </row>
    <row r="716" spans="1:31" ht="17.100000000000001" customHeight="1">
      <c r="A716" s="243">
        <v>61</v>
      </c>
      <c r="B716" s="243" t="s">
        <v>10905</v>
      </c>
      <c r="C716" s="870" t="s">
        <v>10906</v>
      </c>
      <c r="D716" s="792"/>
      <c r="E716" s="792"/>
      <c r="F716" s="794"/>
      <c r="G716" s="528"/>
      <c r="H716" s="528"/>
      <c r="I716" s="794"/>
      <c r="J716" s="604"/>
      <c r="K716" s="605"/>
      <c r="L716" s="518"/>
      <c r="M716" s="799"/>
      <c r="N716" s="517"/>
      <c r="O716" s="517"/>
      <c r="P716" s="518"/>
      <c r="Q716" s="797"/>
      <c r="R716" s="1620"/>
      <c r="S716" s="643" t="s">
        <v>163</v>
      </c>
      <c r="T716" s="365">
        <v>0.5</v>
      </c>
      <c r="U716" s="777"/>
      <c r="V716" s="639"/>
      <c r="W716" s="529"/>
      <c r="X716" s="319"/>
      <c r="Y716" s="517"/>
      <c r="Z716" s="526"/>
      <c r="AA716" s="762" t="s">
        <v>167</v>
      </c>
      <c r="AB716" s="354">
        <v>5</v>
      </c>
      <c r="AC716" s="763" t="s">
        <v>168</v>
      </c>
      <c r="AD716" s="391">
        <f>ROUND(ROUND(ROUND(H584+K656,0)*P$692,0)*T716,0)-AB716</f>
        <v>114</v>
      </c>
      <c r="AE716" s="253"/>
    </row>
    <row r="717" spans="1:31" ht="17.100000000000001" customHeight="1">
      <c r="A717" s="243">
        <v>61</v>
      </c>
      <c r="B717" s="243" t="s">
        <v>10907</v>
      </c>
      <c r="C717" s="870" t="s">
        <v>10908</v>
      </c>
      <c r="D717" s="792"/>
      <c r="E717" s="792"/>
      <c r="F717" s="794"/>
      <c r="G717" s="528"/>
      <c r="H717" s="528"/>
      <c r="I717" s="794"/>
      <c r="J717" s="604"/>
      <c r="K717" s="605"/>
      <c r="L717" s="518"/>
      <c r="M717" s="799"/>
      <c r="N717" s="517"/>
      <c r="O717" s="517"/>
      <c r="P717" s="518"/>
      <c r="Q717" s="797"/>
      <c r="R717" s="1620"/>
      <c r="S717" s="530"/>
      <c r="T717" s="530"/>
      <c r="U717" s="777"/>
      <c r="V717" s="639"/>
      <c r="W717" s="529"/>
      <c r="X717" s="1684" t="s">
        <v>4700</v>
      </c>
      <c r="Y717" s="362" t="s">
        <v>163</v>
      </c>
      <c r="Z717" s="395">
        <v>0.85</v>
      </c>
      <c r="AA717" s="355"/>
      <c r="AB717" s="247"/>
      <c r="AC717" s="247"/>
      <c r="AD717" s="391">
        <f>ROUND(ROUND(ROUND(ROUND(H584+K656,0)*P$692,0)*T716,0)*Z717,0)</f>
        <v>101</v>
      </c>
      <c r="AE717" s="253"/>
    </row>
    <row r="718" spans="1:31" ht="17.100000000000001" customHeight="1">
      <c r="A718" s="243">
        <v>61</v>
      </c>
      <c r="B718" s="243" t="s">
        <v>10909</v>
      </c>
      <c r="C718" s="870" t="s">
        <v>10910</v>
      </c>
      <c r="D718" s="792"/>
      <c r="E718" s="792"/>
      <c r="F718" s="794"/>
      <c r="G718" s="528"/>
      <c r="H718" s="528"/>
      <c r="I718" s="794"/>
      <c r="J718" s="604"/>
      <c r="K718" s="605"/>
      <c r="L718" s="518"/>
      <c r="M718" s="799"/>
      <c r="N718" s="517"/>
      <c r="O718" s="517"/>
      <c r="P718" s="518"/>
      <c r="Q718" s="797"/>
      <c r="R718" s="1620"/>
      <c r="S718" s="643"/>
      <c r="T718" s="643"/>
      <c r="U718" s="778"/>
      <c r="V718" s="525"/>
      <c r="W718" s="539"/>
      <c r="X718" s="1651"/>
      <c r="Y718" s="512"/>
      <c r="Z718" s="368"/>
      <c r="AA718" s="762" t="s">
        <v>167</v>
      </c>
      <c r="AB718" s="354">
        <v>5</v>
      </c>
      <c r="AC718" s="763" t="s">
        <v>168</v>
      </c>
      <c r="AD718" s="391">
        <f>ROUND(ROUND(ROUND(ROUND(H584+K656,0)*P$692,0)*T716,0)*Z717,0)-AB718</f>
        <v>96</v>
      </c>
      <c r="AE718" s="253"/>
    </row>
    <row r="719" spans="1:31" ht="17.100000000000001" customHeight="1">
      <c r="A719" s="243">
        <v>61</v>
      </c>
      <c r="B719" s="243" t="s">
        <v>10911</v>
      </c>
      <c r="C719" s="870" t="s">
        <v>10912</v>
      </c>
      <c r="D719" s="792"/>
      <c r="E719" s="792"/>
      <c r="F719" s="794"/>
      <c r="G719" s="528"/>
      <c r="H719" s="528"/>
      <c r="I719" s="794"/>
      <c r="J719" s="604"/>
      <c r="K719" s="605"/>
      <c r="L719" s="518"/>
      <c r="M719" s="799"/>
      <c r="N719" s="517"/>
      <c r="O719" s="517"/>
      <c r="P719" s="518"/>
      <c r="Q719" s="798"/>
      <c r="R719" s="530"/>
      <c r="S719" s="530"/>
      <c r="T719" s="530"/>
      <c r="U719" s="1580" t="s">
        <v>4703</v>
      </c>
      <c r="V719" s="362" t="s">
        <v>163</v>
      </c>
      <c r="W719" s="356">
        <v>0.7</v>
      </c>
      <c r="X719" s="523"/>
      <c r="Y719" s="524"/>
      <c r="Z719" s="642"/>
      <c r="AA719" s="247"/>
      <c r="AB719" s="247"/>
      <c r="AC719" s="247"/>
      <c r="AD719" s="391">
        <f>ROUND(ROUND(ROUND(ROUND(H584+K656,0)*P$692,0)*T716,0)*W719,0)</f>
        <v>83</v>
      </c>
      <c r="AE719" s="253"/>
    </row>
    <row r="720" spans="1:31" ht="17.100000000000001" customHeight="1">
      <c r="A720" s="243">
        <v>61</v>
      </c>
      <c r="B720" s="243" t="s">
        <v>10913</v>
      </c>
      <c r="C720" s="870" t="s">
        <v>10914</v>
      </c>
      <c r="D720" s="792"/>
      <c r="E720" s="792"/>
      <c r="F720" s="794"/>
      <c r="G720" s="528"/>
      <c r="H720" s="528"/>
      <c r="I720" s="794"/>
      <c r="J720" s="604"/>
      <c r="K720" s="605"/>
      <c r="L720" s="518"/>
      <c r="M720" s="799"/>
      <c r="N720" s="517"/>
      <c r="O720" s="517"/>
      <c r="P720" s="518"/>
      <c r="Q720" s="798"/>
      <c r="R720" s="530"/>
      <c r="S720" s="530"/>
      <c r="T720" s="530"/>
      <c r="U720" s="1620"/>
      <c r="V720" s="643"/>
      <c r="W720" s="365"/>
      <c r="X720" s="319"/>
      <c r="Y720" s="288"/>
      <c r="Z720" s="526"/>
      <c r="AA720" s="762" t="s">
        <v>167</v>
      </c>
      <c r="AB720" s="354">
        <v>5</v>
      </c>
      <c r="AC720" s="763" t="s">
        <v>168</v>
      </c>
      <c r="AD720" s="391">
        <f>ROUND(ROUND(ROUND(ROUND(H584+K656,0)*P$692,0)*T716,0)*W719,0)-AB720</f>
        <v>78</v>
      </c>
      <c r="AE720" s="253"/>
    </row>
    <row r="721" spans="1:31" ht="17.100000000000001" customHeight="1">
      <c r="A721" s="243">
        <v>61</v>
      </c>
      <c r="B721" s="243" t="s">
        <v>10915</v>
      </c>
      <c r="C721" s="870" t="s">
        <v>10916</v>
      </c>
      <c r="D721" s="792"/>
      <c r="E721" s="792"/>
      <c r="F721" s="794"/>
      <c r="G721" s="528"/>
      <c r="H721" s="528"/>
      <c r="I721" s="794"/>
      <c r="J721" s="604"/>
      <c r="K721" s="605"/>
      <c r="L721" s="518"/>
      <c r="M721" s="799"/>
      <c r="N721" s="517"/>
      <c r="O721" s="517"/>
      <c r="P721" s="518"/>
      <c r="Q721" s="799"/>
      <c r="R721" s="643"/>
      <c r="S721" s="1644"/>
      <c r="T721" s="1652"/>
      <c r="U721" s="1620"/>
      <c r="V721" s="779"/>
      <c r="W721" s="780"/>
      <c r="X721" s="1684" t="s">
        <v>4700</v>
      </c>
      <c r="Y721" s="362" t="s">
        <v>163</v>
      </c>
      <c r="Z721" s="395">
        <v>0.85</v>
      </c>
      <c r="AA721" s="355"/>
      <c r="AB721" s="247"/>
      <c r="AC721" s="247"/>
      <c r="AD721" s="391">
        <f>ROUND(ROUND(ROUND(ROUND(ROUND(H584+K656,0)*P$692,0)*T716,0)*W719,0)*Z721,0)</f>
        <v>71</v>
      </c>
      <c r="AE721" s="253"/>
    </row>
    <row r="722" spans="1:31" ht="17.100000000000001" customHeight="1">
      <c r="A722" s="243">
        <v>61</v>
      </c>
      <c r="B722" s="243" t="s">
        <v>10917</v>
      </c>
      <c r="C722" s="870" t="s">
        <v>10918</v>
      </c>
      <c r="D722" s="792"/>
      <c r="E722" s="792"/>
      <c r="F722" s="794"/>
      <c r="G722" s="528"/>
      <c r="H722" s="528"/>
      <c r="I722" s="794"/>
      <c r="J722" s="604"/>
      <c r="K722" s="605"/>
      <c r="L722" s="518"/>
      <c r="M722" s="799"/>
      <c r="N722" s="517"/>
      <c r="O722" s="517"/>
      <c r="P722" s="518"/>
      <c r="Q722" s="799"/>
      <c r="R722" s="643"/>
      <c r="S722" s="643"/>
      <c r="T722" s="643"/>
      <c r="U722" s="781"/>
      <c r="V722" s="537"/>
      <c r="W722" s="783"/>
      <c r="X722" s="1651"/>
      <c r="Y722" s="512"/>
      <c r="Z722" s="368"/>
      <c r="AA722" s="762" t="s">
        <v>167</v>
      </c>
      <c r="AB722" s="354">
        <v>5</v>
      </c>
      <c r="AC722" s="763" t="s">
        <v>168</v>
      </c>
      <c r="AD722" s="391">
        <f>ROUND(ROUND(ROUND(ROUND(ROUND(H584+K656,0)*P$692,0)*T716,0)*W719,0)*Z721,0)-AB722</f>
        <v>66</v>
      </c>
      <c r="AE722" s="253"/>
    </row>
    <row r="723" spans="1:31" ht="17.100000000000001" customHeight="1">
      <c r="A723" s="243">
        <v>61</v>
      </c>
      <c r="B723" s="243" t="s">
        <v>10919</v>
      </c>
      <c r="C723" s="870" t="s">
        <v>10920</v>
      </c>
      <c r="D723" s="792"/>
      <c r="E723" s="792"/>
      <c r="F723" s="794"/>
      <c r="G723" s="528"/>
      <c r="H723" s="528"/>
      <c r="I723" s="794"/>
      <c r="J723" s="604"/>
      <c r="K723" s="605"/>
      <c r="L723" s="518"/>
      <c r="M723" s="799"/>
      <c r="N723" s="517"/>
      <c r="O723" s="517"/>
      <c r="P723" s="518"/>
      <c r="Q723" s="798"/>
      <c r="R723" s="643"/>
      <c r="S723" s="1646"/>
      <c r="T723" s="1649"/>
      <c r="U723" s="1580" t="s">
        <v>4708</v>
      </c>
      <c r="V723" s="643" t="s">
        <v>163</v>
      </c>
      <c r="W723" s="365">
        <v>0.85</v>
      </c>
      <c r="X723" s="523"/>
      <c r="Y723" s="524"/>
      <c r="Z723" s="642"/>
      <c r="AA723" s="247"/>
      <c r="AB723" s="247"/>
      <c r="AC723" s="247"/>
      <c r="AD723" s="391">
        <f>ROUND(ROUND(ROUND(ROUND(H584+K656,0)*P$692,0)*T716,0)*W723,0)</f>
        <v>101</v>
      </c>
      <c r="AE723" s="253"/>
    </row>
    <row r="724" spans="1:31" ht="17.100000000000001" customHeight="1">
      <c r="A724" s="243">
        <v>61</v>
      </c>
      <c r="B724" s="243" t="s">
        <v>10921</v>
      </c>
      <c r="C724" s="870" t="s">
        <v>10922</v>
      </c>
      <c r="D724" s="792"/>
      <c r="E724" s="792"/>
      <c r="F724" s="794"/>
      <c r="G724" s="528"/>
      <c r="H724" s="528"/>
      <c r="I724" s="794"/>
      <c r="J724" s="604"/>
      <c r="K724" s="605"/>
      <c r="L724" s="518"/>
      <c r="M724" s="799"/>
      <c r="N724" s="517"/>
      <c r="O724" s="517"/>
      <c r="P724" s="518"/>
      <c r="Q724" s="798"/>
      <c r="R724" s="643"/>
      <c r="S724" s="365"/>
      <c r="T724" s="365"/>
      <c r="U724" s="1620"/>
      <c r="V724" s="643"/>
      <c r="W724" s="365"/>
      <c r="X724" s="516"/>
      <c r="Y724" s="288"/>
      <c r="Z724" s="526"/>
      <c r="AA724" s="762" t="s">
        <v>167</v>
      </c>
      <c r="AB724" s="354">
        <v>5</v>
      </c>
      <c r="AC724" s="763" t="s">
        <v>168</v>
      </c>
      <c r="AD724" s="391">
        <f>ROUND(ROUND(ROUND(ROUND(H584+K656,0)*P$692,0)*T716,0)*W723,0)-AB724</f>
        <v>96</v>
      </c>
      <c r="AE724" s="253"/>
    </row>
    <row r="725" spans="1:31" ht="17.100000000000001" customHeight="1">
      <c r="A725" s="243">
        <v>61</v>
      </c>
      <c r="B725" s="243" t="s">
        <v>10923</v>
      </c>
      <c r="C725" s="870" t="s">
        <v>10924</v>
      </c>
      <c r="D725" s="792"/>
      <c r="E725" s="792"/>
      <c r="F725" s="794"/>
      <c r="G725" s="528"/>
      <c r="H725" s="528"/>
      <c r="I725" s="794"/>
      <c r="J725" s="604"/>
      <c r="K725" s="605"/>
      <c r="L725" s="518"/>
      <c r="M725" s="799"/>
      <c r="N725" s="517"/>
      <c r="O725" s="517"/>
      <c r="P725" s="518"/>
      <c r="Q725" s="799"/>
      <c r="R725" s="643"/>
      <c r="S725" s="365"/>
      <c r="T725" s="365"/>
      <c r="U725" s="1620"/>
      <c r="V725" s="779"/>
      <c r="W725" s="780"/>
      <c r="X725" s="1684" t="s">
        <v>4700</v>
      </c>
      <c r="Y725" s="362" t="s">
        <v>163</v>
      </c>
      <c r="Z725" s="395">
        <v>0.85</v>
      </c>
      <c r="AA725" s="355"/>
      <c r="AB725" s="247"/>
      <c r="AC725" s="247"/>
      <c r="AD725" s="391">
        <f>ROUND(ROUND(ROUND(ROUND(ROUND(H584+K656,0)*P$692,0)*T716,0)*W723,0)*Z725,0)</f>
        <v>86</v>
      </c>
      <c r="AE725" s="253"/>
    </row>
    <row r="726" spans="1:31" ht="17.100000000000001" customHeight="1">
      <c r="A726" s="243">
        <v>61</v>
      </c>
      <c r="B726" s="243" t="s">
        <v>10925</v>
      </c>
      <c r="C726" s="870" t="s">
        <v>10926</v>
      </c>
      <c r="D726" s="792"/>
      <c r="E726" s="792"/>
      <c r="F726" s="794"/>
      <c r="G726" s="528"/>
      <c r="H726" s="528"/>
      <c r="I726" s="794"/>
      <c r="J726" s="604"/>
      <c r="K726" s="605"/>
      <c r="L726" s="518"/>
      <c r="M726" s="799"/>
      <c r="N726" s="517"/>
      <c r="O726" s="517"/>
      <c r="P726" s="518"/>
      <c r="Q726" s="506"/>
      <c r="R726" s="643"/>
      <c r="S726" s="643"/>
      <c r="T726" s="643"/>
      <c r="U726" s="1642"/>
      <c r="V726" s="537"/>
      <c r="W726" s="783"/>
      <c r="X726" s="1651"/>
      <c r="Y726" s="512"/>
      <c r="Z726" s="368"/>
      <c r="AA726" s="762" t="s">
        <v>167</v>
      </c>
      <c r="AB726" s="354">
        <v>5</v>
      </c>
      <c r="AC726" s="763" t="s">
        <v>168</v>
      </c>
      <c r="AD726" s="391">
        <f>ROUND(ROUND(ROUND(ROUND(ROUND(H584+K656,0)*P$692,0)*T716,0)*W723,0)*Z725,0)-AB726</f>
        <v>81</v>
      </c>
      <c r="AE726" s="253"/>
    </row>
    <row r="727" spans="1:31" ht="17.100000000000001" customHeight="1">
      <c r="A727" s="243">
        <v>61</v>
      </c>
      <c r="B727" s="243" t="s">
        <v>10927</v>
      </c>
      <c r="C727" s="870" t="s">
        <v>10928</v>
      </c>
      <c r="D727" s="792"/>
      <c r="E727" s="792"/>
      <c r="F727" s="522"/>
      <c r="G727" s="1580" t="s">
        <v>5882</v>
      </c>
      <c r="H727" s="541"/>
      <c r="I727" s="542"/>
      <c r="J727" s="601"/>
      <c r="K727" s="602"/>
      <c r="L727" s="642"/>
      <c r="M727" s="1606" t="s">
        <v>9631</v>
      </c>
      <c r="N727" s="1687" t="s">
        <v>9632</v>
      </c>
      <c r="O727" s="524"/>
      <c r="P727" s="524"/>
      <c r="Q727" s="523"/>
      <c r="R727" s="524"/>
      <c r="S727" s="524"/>
      <c r="T727" s="524"/>
      <c r="U727" s="777"/>
      <c r="V727" s="529"/>
      <c r="W727" s="517"/>
      <c r="X727" s="523"/>
      <c r="Y727" s="524"/>
      <c r="Z727" s="642"/>
      <c r="AA727" s="247"/>
      <c r="AB727" s="247"/>
      <c r="AC727" s="247"/>
      <c r="AD727" s="391">
        <f>ROUND(ROUND(H728*P$728,0),0)</f>
        <v>252</v>
      </c>
      <c r="AE727" s="253"/>
    </row>
    <row r="728" spans="1:31" ht="17.100000000000001" customHeight="1">
      <c r="A728" s="243">
        <v>61</v>
      </c>
      <c r="B728" s="243" t="s">
        <v>10929</v>
      </c>
      <c r="C728" s="870" t="s">
        <v>10930</v>
      </c>
      <c r="D728" s="792"/>
      <c r="E728" s="792"/>
      <c r="F728" s="522"/>
      <c r="G728" s="1620"/>
      <c r="H728" s="639">
        <f>'28児童発達支援(基本１)'!H1376</f>
        <v>360</v>
      </c>
      <c r="I728" s="517" t="s">
        <v>18</v>
      </c>
      <c r="J728" s="604"/>
      <c r="K728" s="605"/>
      <c r="L728" s="518"/>
      <c r="M728" s="1693"/>
      <c r="N728" s="1688"/>
      <c r="O728" s="643" t="s">
        <v>163</v>
      </c>
      <c r="P728" s="365">
        <v>0.7</v>
      </c>
      <c r="Q728" s="516"/>
      <c r="R728" s="517"/>
      <c r="S728" s="517"/>
      <c r="T728" s="517"/>
      <c r="U728" s="777"/>
      <c r="V728" s="529"/>
      <c r="W728" s="517"/>
      <c r="X728" s="319"/>
      <c r="Y728" s="517"/>
      <c r="Z728" s="526"/>
      <c r="AA728" s="762" t="s">
        <v>167</v>
      </c>
      <c r="AB728" s="354">
        <v>5</v>
      </c>
      <c r="AC728" s="763" t="s">
        <v>168</v>
      </c>
      <c r="AD728" s="391">
        <f>ROUND(ROUND(H728*P$728,0),0)-AB728</f>
        <v>247</v>
      </c>
      <c r="AE728" s="253"/>
    </row>
    <row r="729" spans="1:31" ht="17.100000000000001" customHeight="1">
      <c r="A729" s="243">
        <v>61</v>
      </c>
      <c r="B729" s="243" t="s">
        <v>10931</v>
      </c>
      <c r="C729" s="870" t="s">
        <v>10932</v>
      </c>
      <c r="D729" s="792"/>
      <c r="E729" s="792"/>
      <c r="F729" s="522"/>
      <c r="G729" s="1620"/>
      <c r="H729" s="521"/>
      <c r="I729" s="522"/>
      <c r="J729" s="604"/>
      <c r="K729" s="605"/>
      <c r="L729" s="518"/>
      <c r="M729" s="1693"/>
      <c r="N729" s="1688"/>
      <c r="O729" s="517"/>
      <c r="P729" s="518"/>
      <c r="Q729" s="516"/>
      <c r="R729" s="517"/>
      <c r="S729" s="517"/>
      <c r="T729" s="517"/>
      <c r="U729" s="777"/>
      <c r="V729" s="529"/>
      <c r="W729" s="518"/>
      <c r="X729" s="1684" t="s">
        <v>4700</v>
      </c>
      <c r="Y729" s="362" t="s">
        <v>163</v>
      </c>
      <c r="Z729" s="395">
        <v>0.85</v>
      </c>
      <c r="AA729" s="355"/>
      <c r="AB729" s="247"/>
      <c r="AC729" s="247"/>
      <c r="AD729" s="391">
        <f>ROUND(ROUND(H728*P$728,0)*Z729,0)</f>
        <v>214</v>
      </c>
      <c r="AE729" s="253"/>
    </row>
    <row r="730" spans="1:31" ht="17.100000000000001" customHeight="1">
      <c r="A730" s="243">
        <v>61</v>
      </c>
      <c r="B730" s="243" t="s">
        <v>10933</v>
      </c>
      <c r="C730" s="870" t="s">
        <v>10934</v>
      </c>
      <c r="D730" s="792"/>
      <c r="E730" s="792"/>
      <c r="F730" s="522"/>
      <c r="G730" s="521"/>
      <c r="H730" s="521"/>
      <c r="I730" s="521"/>
      <c r="J730" s="604"/>
      <c r="K730" s="605"/>
      <c r="L730" s="518"/>
      <c r="M730" s="1693"/>
      <c r="N730" s="1688"/>
      <c r="O730" s="517"/>
      <c r="P730" s="518"/>
      <c r="Q730" s="516"/>
      <c r="R730" s="517"/>
      <c r="S730" s="517"/>
      <c r="T730" s="517"/>
      <c r="U730" s="778"/>
      <c r="V730" s="539"/>
      <c r="W730" s="526"/>
      <c r="X730" s="1651"/>
      <c r="Y730" s="512"/>
      <c r="Z730" s="368"/>
      <c r="AA730" s="762" t="s">
        <v>167</v>
      </c>
      <c r="AB730" s="354">
        <v>5</v>
      </c>
      <c r="AC730" s="763" t="s">
        <v>168</v>
      </c>
      <c r="AD730" s="391">
        <f>ROUND(ROUND(H728*P$728,0)*Z729,0)-AB730</f>
        <v>209</v>
      </c>
      <c r="AE730" s="253"/>
    </row>
    <row r="731" spans="1:31" ht="17.100000000000001" customHeight="1">
      <c r="A731" s="243">
        <v>61</v>
      </c>
      <c r="B731" s="243" t="s">
        <v>10935</v>
      </c>
      <c r="C731" s="870" t="s">
        <v>10936</v>
      </c>
      <c r="D731" s="792"/>
      <c r="E731" s="792"/>
      <c r="F731" s="794"/>
      <c r="G731" s="528"/>
      <c r="H731" s="517"/>
      <c r="I731" s="538"/>
      <c r="J731" s="604"/>
      <c r="K731" s="605"/>
      <c r="L731" s="518"/>
      <c r="M731" s="1693"/>
      <c r="N731" s="517"/>
      <c r="O731" s="517"/>
      <c r="P731" s="518"/>
      <c r="Q731" s="516"/>
      <c r="R731" s="517"/>
      <c r="S731" s="517"/>
      <c r="T731" s="517"/>
      <c r="U731" s="1580" t="s">
        <v>4703</v>
      </c>
      <c r="V731" s="362" t="s">
        <v>163</v>
      </c>
      <c r="W731" s="356">
        <v>0.7</v>
      </c>
      <c r="X731" s="523"/>
      <c r="Y731" s="524"/>
      <c r="Z731" s="642"/>
      <c r="AA731" s="247"/>
      <c r="AB731" s="247"/>
      <c r="AC731" s="247"/>
      <c r="AD731" s="391">
        <f>ROUND(ROUND(H728*P$728,0)*W731,0)</f>
        <v>176</v>
      </c>
      <c r="AE731" s="253"/>
    </row>
    <row r="732" spans="1:31" ht="17.100000000000001" customHeight="1">
      <c r="A732" s="243">
        <v>61</v>
      </c>
      <c r="B732" s="243" t="s">
        <v>10937</v>
      </c>
      <c r="C732" s="870" t="s">
        <v>10938</v>
      </c>
      <c r="D732" s="792"/>
      <c r="E732" s="792"/>
      <c r="F732" s="794"/>
      <c r="G732" s="528"/>
      <c r="H732" s="517"/>
      <c r="I732" s="538"/>
      <c r="J732" s="604"/>
      <c r="K732" s="605"/>
      <c r="L732" s="518"/>
      <c r="M732" s="1693"/>
      <c r="N732" s="517"/>
      <c r="O732" s="517"/>
      <c r="P732" s="518"/>
      <c r="Q732" s="516"/>
      <c r="R732" s="517"/>
      <c r="S732" s="517"/>
      <c r="T732" s="517"/>
      <c r="U732" s="1620"/>
      <c r="V732" s="643"/>
      <c r="W732" s="365"/>
      <c r="X732" s="319"/>
      <c r="Y732" s="288"/>
      <c r="Z732" s="526"/>
      <c r="AA732" s="762" t="s">
        <v>167</v>
      </c>
      <c r="AB732" s="354">
        <v>5</v>
      </c>
      <c r="AC732" s="763" t="s">
        <v>168</v>
      </c>
      <c r="AD732" s="391">
        <f>ROUND(ROUND(H728*P$728,0)*W731,0)-AB732</f>
        <v>171</v>
      </c>
      <c r="AE732" s="253"/>
    </row>
    <row r="733" spans="1:31" ht="17.100000000000001" customHeight="1">
      <c r="A733" s="243">
        <v>61</v>
      </c>
      <c r="B733" s="243" t="s">
        <v>10939</v>
      </c>
      <c r="C733" s="870" t="s">
        <v>10940</v>
      </c>
      <c r="D733" s="792"/>
      <c r="E733" s="792"/>
      <c r="F733" s="795"/>
      <c r="G733" s="796"/>
      <c r="H733" s="517"/>
      <c r="I733" s="538"/>
      <c r="J733" s="604"/>
      <c r="K733" s="605"/>
      <c r="L733" s="518"/>
      <c r="M733" s="1693"/>
      <c r="N733" s="517"/>
      <c r="O733" s="517"/>
      <c r="P733" s="518"/>
      <c r="Q733" s="516"/>
      <c r="R733" s="517"/>
      <c r="S733" s="517"/>
      <c r="T733" s="517"/>
      <c r="U733" s="1620"/>
      <c r="V733" s="779"/>
      <c r="W733" s="780"/>
      <c r="X733" s="1684" t="s">
        <v>4700</v>
      </c>
      <c r="Y733" s="362" t="s">
        <v>163</v>
      </c>
      <c r="Z733" s="395">
        <v>0.85</v>
      </c>
      <c r="AA733" s="355"/>
      <c r="AB733" s="247"/>
      <c r="AC733" s="247"/>
      <c r="AD733" s="391">
        <f>ROUND(ROUND(ROUND(H728*P$728,0)*W731,0)*Z733,0)</f>
        <v>150</v>
      </c>
      <c r="AE733" s="253"/>
    </row>
    <row r="734" spans="1:31" ht="17.100000000000001" customHeight="1">
      <c r="A734" s="243">
        <v>61</v>
      </c>
      <c r="B734" s="243" t="s">
        <v>10941</v>
      </c>
      <c r="C734" s="870" t="s">
        <v>10942</v>
      </c>
      <c r="D734" s="792"/>
      <c r="E734" s="793"/>
      <c r="F734" s="795"/>
      <c r="G734" s="796"/>
      <c r="H734" s="517"/>
      <c r="I734" s="538"/>
      <c r="J734" s="604"/>
      <c r="K734" s="605"/>
      <c r="L734" s="518"/>
      <c r="M734" s="1693"/>
      <c r="N734" s="517"/>
      <c r="O734" s="517"/>
      <c r="P734" s="518"/>
      <c r="Q734" s="516"/>
      <c r="R734" s="517"/>
      <c r="S734" s="517"/>
      <c r="T734" s="517"/>
      <c r="U734" s="781"/>
      <c r="V734" s="537"/>
      <c r="W734" s="783"/>
      <c r="X734" s="1651"/>
      <c r="Y734" s="512"/>
      <c r="Z734" s="368"/>
      <c r="AA734" s="762" t="s">
        <v>167</v>
      </c>
      <c r="AB734" s="354">
        <v>5</v>
      </c>
      <c r="AC734" s="763" t="s">
        <v>168</v>
      </c>
      <c r="AD734" s="391">
        <f>ROUND(ROUND(ROUND(H728*P$728,0)*W731,0)*Z733,0)-AB734</f>
        <v>145</v>
      </c>
      <c r="AE734" s="253"/>
    </row>
    <row r="735" spans="1:31" ht="17.100000000000001" customHeight="1">
      <c r="A735" s="243">
        <v>61</v>
      </c>
      <c r="B735" s="243" t="s">
        <v>10943</v>
      </c>
      <c r="C735" s="870" t="s">
        <v>10944</v>
      </c>
      <c r="D735" s="792"/>
      <c r="E735" s="793"/>
      <c r="F735" s="795"/>
      <c r="G735" s="796"/>
      <c r="H735" s="517"/>
      <c r="I735" s="538"/>
      <c r="J735" s="604"/>
      <c r="K735" s="605"/>
      <c r="L735" s="518"/>
      <c r="M735" s="1693"/>
      <c r="N735" s="517"/>
      <c r="O735" s="517"/>
      <c r="P735" s="518"/>
      <c r="Q735" s="516"/>
      <c r="R735" s="517"/>
      <c r="S735" s="517"/>
      <c r="T735" s="518"/>
      <c r="U735" s="1580" t="s">
        <v>4708</v>
      </c>
      <c r="V735" s="643" t="s">
        <v>163</v>
      </c>
      <c r="W735" s="365">
        <v>0.85</v>
      </c>
      <c r="X735" s="523"/>
      <c r="Y735" s="524"/>
      <c r="Z735" s="642"/>
      <c r="AA735" s="247"/>
      <c r="AB735" s="247"/>
      <c r="AC735" s="247"/>
      <c r="AD735" s="391">
        <f>ROUND(ROUND(H728*P$728,0)*W735,0)</f>
        <v>214</v>
      </c>
      <c r="AE735" s="253"/>
    </row>
    <row r="736" spans="1:31" ht="17.100000000000001" customHeight="1">
      <c r="A736" s="243">
        <v>61</v>
      </c>
      <c r="B736" s="243" t="s">
        <v>10945</v>
      </c>
      <c r="C736" s="870" t="s">
        <v>10946</v>
      </c>
      <c r="D736" s="792"/>
      <c r="E736" s="793"/>
      <c r="F736" s="795"/>
      <c r="G736" s="796"/>
      <c r="H736" s="517"/>
      <c r="I736" s="538"/>
      <c r="J736" s="604"/>
      <c r="K736" s="605"/>
      <c r="L736" s="518"/>
      <c r="M736" s="799"/>
      <c r="N736" s="517"/>
      <c r="O736" s="517"/>
      <c r="P736" s="518"/>
      <c r="Q736" s="516"/>
      <c r="R736" s="517"/>
      <c r="S736" s="517"/>
      <c r="T736" s="517"/>
      <c r="U736" s="1620"/>
      <c r="V736" s="643"/>
      <c r="W736" s="365"/>
      <c r="X736" s="516"/>
      <c r="Y736" s="288"/>
      <c r="Z736" s="526"/>
      <c r="AA736" s="762" t="s">
        <v>167</v>
      </c>
      <c r="AB736" s="354">
        <v>5</v>
      </c>
      <c r="AC736" s="763" t="s">
        <v>168</v>
      </c>
      <c r="AD736" s="391">
        <f>ROUND(ROUND(H728*P$728,0)*W735,0)-AB736</f>
        <v>209</v>
      </c>
      <c r="AE736" s="253"/>
    </row>
    <row r="737" spans="1:31" ht="17.100000000000001" customHeight="1">
      <c r="A737" s="243">
        <v>61</v>
      </c>
      <c r="B737" s="243" t="s">
        <v>10947</v>
      </c>
      <c r="C737" s="870" t="s">
        <v>10948</v>
      </c>
      <c r="D737" s="792"/>
      <c r="E737" s="793"/>
      <c r="F737" s="794"/>
      <c r="G737" s="528"/>
      <c r="H737" s="528"/>
      <c r="I737" s="794"/>
      <c r="J737" s="604"/>
      <c r="K737" s="605"/>
      <c r="L737" s="518"/>
      <c r="M737" s="799"/>
      <c r="N737" s="517"/>
      <c r="O737" s="517"/>
      <c r="P737" s="518"/>
      <c r="Q737" s="516"/>
      <c r="R737" s="517"/>
      <c r="S737" s="517"/>
      <c r="T737" s="517"/>
      <c r="U737" s="1620"/>
      <c r="V737" s="779"/>
      <c r="W737" s="780"/>
      <c r="X737" s="1684" t="s">
        <v>4700</v>
      </c>
      <c r="Y737" s="362" t="s">
        <v>163</v>
      </c>
      <c r="Z737" s="395">
        <v>0.85</v>
      </c>
      <c r="AA737" s="355"/>
      <c r="AB737" s="247"/>
      <c r="AC737" s="247"/>
      <c r="AD737" s="391">
        <f>ROUND(ROUND(ROUND(H728*P$728,0)*W735,0)*Z737,0)</f>
        <v>182</v>
      </c>
      <c r="AE737" s="253"/>
    </row>
    <row r="738" spans="1:31" ht="17.100000000000001" customHeight="1">
      <c r="A738" s="243">
        <v>61</v>
      </c>
      <c r="B738" s="243" t="s">
        <v>10949</v>
      </c>
      <c r="C738" s="870" t="s">
        <v>10950</v>
      </c>
      <c r="D738" s="792"/>
      <c r="E738" s="793"/>
      <c r="F738" s="794"/>
      <c r="G738" s="528"/>
      <c r="H738" s="528"/>
      <c r="I738" s="794"/>
      <c r="J738" s="604"/>
      <c r="K738" s="605"/>
      <c r="L738" s="518"/>
      <c r="M738" s="799"/>
      <c r="N738" s="517"/>
      <c r="O738" s="517"/>
      <c r="P738" s="518"/>
      <c r="Q738" s="319"/>
      <c r="R738" s="288"/>
      <c r="S738" s="288"/>
      <c r="T738" s="288"/>
      <c r="U738" s="1642"/>
      <c r="V738" s="537"/>
      <c r="W738" s="783"/>
      <c r="X738" s="1651"/>
      <c r="Y738" s="512"/>
      <c r="Z738" s="368"/>
      <c r="AA738" s="762" t="s">
        <v>167</v>
      </c>
      <c r="AB738" s="354">
        <v>5</v>
      </c>
      <c r="AC738" s="763" t="s">
        <v>168</v>
      </c>
      <c r="AD738" s="391">
        <f>ROUND(ROUND(ROUND(H728*P$728,0)*W735,0)*Z737,0)-AB738</f>
        <v>177</v>
      </c>
      <c r="AE738" s="253"/>
    </row>
    <row r="739" spans="1:31" ht="17.100000000000001" customHeight="1">
      <c r="A739" s="243">
        <v>61</v>
      </c>
      <c r="B739" s="243" t="s">
        <v>10951</v>
      </c>
      <c r="C739" s="870" t="s">
        <v>10952</v>
      </c>
      <c r="D739" s="792"/>
      <c r="E739" s="792"/>
      <c r="F739" s="794"/>
      <c r="G739" s="528"/>
      <c r="H739" s="528"/>
      <c r="I739" s="794"/>
      <c r="J739" s="604"/>
      <c r="K739" s="605"/>
      <c r="L739" s="518"/>
      <c r="M739" s="799"/>
      <c r="N739" s="517"/>
      <c r="O739" s="517"/>
      <c r="P739" s="518"/>
      <c r="Q739" s="1536" t="s">
        <v>4713</v>
      </c>
      <c r="R739" s="1580" t="s">
        <v>162</v>
      </c>
      <c r="S739" s="775"/>
      <c r="T739" s="775"/>
      <c r="U739" s="359"/>
      <c r="V739" s="360"/>
      <c r="W739" s="361"/>
      <c r="X739" s="523"/>
      <c r="Y739" s="524"/>
      <c r="Z739" s="642"/>
      <c r="AA739" s="247"/>
      <c r="AB739" s="247"/>
      <c r="AC739" s="247"/>
      <c r="AD739" s="391">
        <f>ROUND(ROUND(H728*P$728,0)*T740,0)</f>
        <v>176</v>
      </c>
      <c r="AE739" s="253"/>
    </row>
    <row r="740" spans="1:31" ht="17.100000000000001" customHeight="1">
      <c r="A740" s="243">
        <v>61</v>
      </c>
      <c r="B740" s="243" t="s">
        <v>10953</v>
      </c>
      <c r="C740" s="870" t="s">
        <v>10954</v>
      </c>
      <c r="D740" s="792"/>
      <c r="E740" s="792"/>
      <c r="F740" s="794"/>
      <c r="G740" s="528"/>
      <c r="H740" s="528"/>
      <c r="I740" s="794"/>
      <c r="J740" s="604"/>
      <c r="K740" s="605"/>
      <c r="L740" s="518"/>
      <c r="M740" s="799"/>
      <c r="N740" s="517"/>
      <c r="O740" s="517"/>
      <c r="P740" s="518"/>
      <c r="Q740" s="1648"/>
      <c r="R740" s="1620"/>
      <c r="S740" s="643" t="s">
        <v>163</v>
      </c>
      <c r="T740" s="365">
        <v>0.7</v>
      </c>
      <c r="U740" s="777"/>
      <c r="V740" s="639"/>
      <c r="W740" s="529"/>
      <c r="X740" s="319"/>
      <c r="Y740" s="517"/>
      <c r="Z740" s="526"/>
      <c r="AA740" s="762" t="s">
        <v>167</v>
      </c>
      <c r="AB740" s="354">
        <v>5</v>
      </c>
      <c r="AC740" s="763" t="s">
        <v>168</v>
      </c>
      <c r="AD740" s="391">
        <f>ROUND(ROUND(H728*P$728,0)*T740,0)-AB740</f>
        <v>171</v>
      </c>
      <c r="AE740" s="253"/>
    </row>
    <row r="741" spans="1:31" ht="17.100000000000001" customHeight="1">
      <c r="A741" s="243">
        <v>61</v>
      </c>
      <c r="B741" s="243" t="s">
        <v>10955</v>
      </c>
      <c r="C741" s="870" t="s">
        <v>10956</v>
      </c>
      <c r="D741" s="792"/>
      <c r="E741" s="792"/>
      <c r="F741" s="794"/>
      <c r="G741" s="528"/>
      <c r="H741" s="528"/>
      <c r="I741" s="794"/>
      <c r="J741" s="604"/>
      <c r="K741" s="605"/>
      <c r="L741" s="518"/>
      <c r="M741" s="799"/>
      <c r="N741" s="517"/>
      <c r="O741" s="517"/>
      <c r="P741" s="518"/>
      <c r="Q741" s="1648"/>
      <c r="R741" s="1620"/>
      <c r="S741" s="530"/>
      <c r="T741" s="530"/>
      <c r="U741" s="777"/>
      <c r="V741" s="639"/>
      <c r="W741" s="529"/>
      <c r="X741" s="1684" t="s">
        <v>4700</v>
      </c>
      <c r="Y741" s="362" t="s">
        <v>163</v>
      </c>
      <c r="Z741" s="395">
        <v>0.85</v>
      </c>
      <c r="AA741" s="355"/>
      <c r="AB741" s="247"/>
      <c r="AC741" s="247"/>
      <c r="AD741" s="391">
        <f>ROUND(ROUND(ROUND(H728*P$728,0)*T740,0)*Z741,0)</f>
        <v>150</v>
      </c>
      <c r="AE741" s="253"/>
    </row>
    <row r="742" spans="1:31" ht="17.100000000000001" customHeight="1">
      <c r="A742" s="243">
        <v>61</v>
      </c>
      <c r="B742" s="243" t="s">
        <v>10957</v>
      </c>
      <c r="C742" s="870" t="s">
        <v>10958</v>
      </c>
      <c r="D742" s="792"/>
      <c r="E742" s="792"/>
      <c r="F742" s="794"/>
      <c r="G742" s="528"/>
      <c r="H742" s="528"/>
      <c r="I742" s="794"/>
      <c r="J742" s="604"/>
      <c r="K742" s="605"/>
      <c r="L742" s="518"/>
      <c r="M742" s="799"/>
      <c r="N742" s="517"/>
      <c r="O742" s="517"/>
      <c r="P742" s="518"/>
      <c r="Q742" s="1648"/>
      <c r="R742" s="1620"/>
      <c r="S742" s="643"/>
      <c r="T742" s="643"/>
      <c r="U742" s="778"/>
      <c r="V742" s="525"/>
      <c r="W742" s="539"/>
      <c r="X742" s="1651"/>
      <c r="Y742" s="512"/>
      <c r="Z742" s="368"/>
      <c r="AA742" s="762" t="s">
        <v>167</v>
      </c>
      <c r="AB742" s="354">
        <v>5</v>
      </c>
      <c r="AC742" s="763" t="s">
        <v>168</v>
      </c>
      <c r="AD742" s="391">
        <f>ROUND(ROUND(ROUND(H728*P$728,0)*T740,0)*Z741,0)-AB742</f>
        <v>145</v>
      </c>
      <c r="AE742" s="253"/>
    </row>
    <row r="743" spans="1:31" ht="17.100000000000001" customHeight="1">
      <c r="A743" s="243">
        <v>61</v>
      </c>
      <c r="B743" s="243" t="s">
        <v>10959</v>
      </c>
      <c r="C743" s="870" t="s">
        <v>10960</v>
      </c>
      <c r="D743" s="792"/>
      <c r="E743" s="792"/>
      <c r="F743" s="794"/>
      <c r="G743" s="528"/>
      <c r="H743" s="528"/>
      <c r="I743" s="794"/>
      <c r="J743" s="604"/>
      <c r="K743" s="605"/>
      <c r="L743" s="518"/>
      <c r="M743" s="799"/>
      <c r="N743" s="517"/>
      <c r="O743" s="517"/>
      <c r="P743" s="518"/>
      <c r="Q743" s="798"/>
      <c r="R743" s="530"/>
      <c r="S743" s="530"/>
      <c r="T743" s="530"/>
      <c r="U743" s="1580" t="s">
        <v>4703</v>
      </c>
      <c r="V743" s="362" t="s">
        <v>163</v>
      </c>
      <c r="W743" s="356">
        <v>0.7</v>
      </c>
      <c r="X743" s="523"/>
      <c r="Y743" s="524"/>
      <c r="Z743" s="642"/>
      <c r="AA743" s="247"/>
      <c r="AB743" s="247"/>
      <c r="AC743" s="247"/>
      <c r="AD743" s="391">
        <f>ROUND(ROUND(ROUND(H728*P$728,0)*T740,0)*W743,0)</f>
        <v>123</v>
      </c>
      <c r="AE743" s="253"/>
    </row>
    <row r="744" spans="1:31" ht="17.100000000000001" customHeight="1">
      <c r="A744" s="243">
        <v>61</v>
      </c>
      <c r="B744" s="243" t="s">
        <v>10961</v>
      </c>
      <c r="C744" s="870" t="s">
        <v>10962</v>
      </c>
      <c r="D744" s="792"/>
      <c r="E744" s="792"/>
      <c r="F744" s="794"/>
      <c r="G744" s="528"/>
      <c r="H744" s="528"/>
      <c r="I744" s="794"/>
      <c r="J744" s="604"/>
      <c r="K744" s="605"/>
      <c r="L744" s="518"/>
      <c r="M744" s="799"/>
      <c r="N744" s="517"/>
      <c r="O744" s="517"/>
      <c r="P744" s="518"/>
      <c r="Q744" s="798"/>
      <c r="R744" s="530"/>
      <c r="S744" s="530"/>
      <c r="T744" s="530"/>
      <c r="U744" s="1620"/>
      <c r="V744" s="643"/>
      <c r="W744" s="365"/>
      <c r="X744" s="319"/>
      <c r="Y744" s="288"/>
      <c r="Z744" s="526"/>
      <c r="AA744" s="762" t="s">
        <v>167</v>
      </c>
      <c r="AB744" s="354">
        <v>5</v>
      </c>
      <c r="AC744" s="763" t="s">
        <v>168</v>
      </c>
      <c r="AD744" s="391">
        <f>ROUND(ROUND(ROUND(H728*P$728,0)*T740,0)*W743,0)-AB744</f>
        <v>118</v>
      </c>
      <c r="AE744" s="253"/>
    </row>
    <row r="745" spans="1:31" ht="17.100000000000001" customHeight="1">
      <c r="A745" s="243">
        <v>61</v>
      </c>
      <c r="B745" s="243" t="s">
        <v>10963</v>
      </c>
      <c r="C745" s="870" t="s">
        <v>10964</v>
      </c>
      <c r="D745" s="792"/>
      <c r="E745" s="792"/>
      <c r="F745" s="794"/>
      <c r="G745" s="528"/>
      <c r="H745" s="528"/>
      <c r="I745" s="794"/>
      <c r="J745" s="604"/>
      <c r="K745" s="605"/>
      <c r="L745" s="518"/>
      <c r="M745" s="799"/>
      <c r="N745" s="517"/>
      <c r="O745" s="517"/>
      <c r="P745" s="518"/>
      <c r="Q745" s="799"/>
      <c r="R745" s="643"/>
      <c r="S745" s="1644"/>
      <c r="T745" s="1652"/>
      <c r="U745" s="1620"/>
      <c r="V745" s="779"/>
      <c r="W745" s="780"/>
      <c r="X745" s="1684" t="s">
        <v>4700</v>
      </c>
      <c r="Y745" s="362" t="s">
        <v>163</v>
      </c>
      <c r="Z745" s="395">
        <v>0.85</v>
      </c>
      <c r="AA745" s="355"/>
      <c r="AB745" s="247"/>
      <c r="AC745" s="247"/>
      <c r="AD745" s="391">
        <f>ROUND(ROUND(ROUND(ROUND(H728*P$728,0)*T740,0)*W743,0)*Z745,0)</f>
        <v>105</v>
      </c>
      <c r="AE745" s="253"/>
    </row>
    <row r="746" spans="1:31" ht="17.100000000000001" customHeight="1">
      <c r="A746" s="243">
        <v>61</v>
      </c>
      <c r="B746" s="243" t="s">
        <v>10965</v>
      </c>
      <c r="C746" s="870" t="s">
        <v>10966</v>
      </c>
      <c r="D746" s="792"/>
      <c r="E746" s="792"/>
      <c r="F746" s="794"/>
      <c r="G746" s="528"/>
      <c r="H746" s="528"/>
      <c r="I746" s="794"/>
      <c r="J746" s="604"/>
      <c r="K746" s="605"/>
      <c r="L746" s="518"/>
      <c r="M746" s="799"/>
      <c r="N746" s="517"/>
      <c r="O746" s="517"/>
      <c r="P746" s="518"/>
      <c r="Q746" s="799"/>
      <c r="R746" s="643"/>
      <c r="S746" s="643"/>
      <c r="T746" s="643"/>
      <c r="U746" s="781"/>
      <c r="V746" s="537"/>
      <c r="W746" s="783"/>
      <c r="X746" s="1651"/>
      <c r="Y746" s="512"/>
      <c r="Z746" s="368"/>
      <c r="AA746" s="762" t="s">
        <v>167</v>
      </c>
      <c r="AB746" s="354">
        <v>5</v>
      </c>
      <c r="AC746" s="763" t="s">
        <v>168</v>
      </c>
      <c r="AD746" s="391">
        <f>ROUND(ROUND(ROUND(ROUND(H728*P$728,0)*T740,0)*W743,0)*Z745,0)-AB746</f>
        <v>100</v>
      </c>
      <c r="AE746" s="253"/>
    </row>
    <row r="747" spans="1:31" ht="17.100000000000001" customHeight="1">
      <c r="A747" s="243">
        <v>61</v>
      </c>
      <c r="B747" s="243" t="s">
        <v>10967</v>
      </c>
      <c r="C747" s="870" t="s">
        <v>10968</v>
      </c>
      <c r="D747" s="792"/>
      <c r="E747" s="792"/>
      <c r="F747" s="794"/>
      <c r="G747" s="528"/>
      <c r="H747" s="528"/>
      <c r="I747" s="794"/>
      <c r="J747" s="604"/>
      <c r="K747" s="605"/>
      <c r="L747" s="518"/>
      <c r="M747" s="799"/>
      <c r="N747" s="517"/>
      <c r="O747" s="517"/>
      <c r="P747" s="518"/>
      <c r="Q747" s="798"/>
      <c r="R747" s="643"/>
      <c r="S747" s="1646"/>
      <c r="T747" s="1649"/>
      <c r="U747" s="1580" t="s">
        <v>4708</v>
      </c>
      <c r="V747" s="643" t="s">
        <v>163</v>
      </c>
      <c r="W747" s="365">
        <v>0.85</v>
      </c>
      <c r="X747" s="523"/>
      <c r="Y747" s="524"/>
      <c r="Z747" s="642"/>
      <c r="AA747" s="247"/>
      <c r="AB747" s="247"/>
      <c r="AC747" s="247"/>
      <c r="AD747" s="391">
        <f>ROUND(ROUND(ROUND(H728*P$728,0)*T740,0)*W747,0)</f>
        <v>150</v>
      </c>
      <c r="AE747" s="253"/>
    </row>
    <row r="748" spans="1:31" ht="17.100000000000001" customHeight="1">
      <c r="A748" s="243">
        <v>61</v>
      </c>
      <c r="B748" s="243" t="s">
        <v>10969</v>
      </c>
      <c r="C748" s="870" t="s">
        <v>10970</v>
      </c>
      <c r="D748" s="792"/>
      <c r="E748" s="792"/>
      <c r="F748" s="794"/>
      <c r="G748" s="528"/>
      <c r="H748" s="528"/>
      <c r="I748" s="794"/>
      <c r="J748" s="604"/>
      <c r="K748" s="605"/>
      <c r="L748" s="518"/>
      <c r="M748" s="799"/>
      <c r="N748" s="517"/>
      <c r="O748" s="517"/>
      <c r="P748" s="518"/>
      <c r="Q748" s="798"/>
      <c r="R748" s="643"/>
      <c r="S748" s="365"/>
      <c r="T748" s="365"/>
      <c r="U748" s="1620"/>
      <c r="V748" s="643"/>
      <c r="W748" s="365"/>
      <c r="X748" s="516"/>
      <c r="Y748" s="288"/>
      <c r="Z748" s="526"/>
      <c r="AA748" s="762" t="s">
        <v>167</v>
      </c>
      <c r="AB748" s="354">
        <v>5</v>
      </c>
      <c r="AC748" s="763" t="s">
        <v>168</v>
      </c>
      <c r="AD748" s="391">
        <f>ROUND(ROUND(ROUND(H728*P$728,0)*T740,0)*W747,0)-AB748</f>
        <v>145</v>
      </c>
      <c r="AE748" s="253"/>
    </row>
    <row r="749" spans="1:31" ht="17.100000000000001" customHeight="1">
      <c r="A749" s="243">
        <v>61</v>
      </c>
      <c r="B749" s="243" t="s">
        <v>10971</v>
      </c>
      <c r="C749" s="870" t="s">
        <v>10972</v>
      </c>
      <c r="D749" s="792"/>
      <c r="E749" s="792"/>
      <c r="F749" s="794"/>
      <c r="G749" s="528"/>
      <c r="H749" s="528"/>
      <c r="I749" s="794"/>
      <c r="J749" s="604"/>
      <c r="K749" s="605"/>
      <c r="L749" s="518"/>
      <c r="M749" s="799"/>
      <c r="N749" s="517"/>
      <c r="O749" s="517"/>
      <c r="P749" s="518"/>
      <c r="Q749" s="799"/>
      <c r="R749" s="643"/>
      <c r="S749" s="365"/>
      <c r="T749" s="365"/>
      <c r="U749" s="1620"/>
      <c r="V749" s="779"/>
      <c r="W749" s="780"/>
      <c r="X749" s="1684" t="s">
        <v>4700</v>
      </c>
      <c r="Y749" s="362" t="s">
        <v>163</v>
      </c>
      <c r="Z749" s="395">
        <v>0.85</v>
      </c>
      <c r="AA749" s="355"/>
      <c r="AB749" s="247"/>
      <c r="AC749" s="247"/>
      <c r="AD749" s="391">
        <f>ROUND(ROUND(ROUND(ROUND(H728*P$728,0)*T740,0)*W747,0)*Z749,0)</f>
        <v>128</v>
      </c>
      <c r="AE749" s="253"/>
    </row>
    <row r="750" spans="1:31" ht="17.100000000000001" customHeight="1">
      <c r="A750" s="243">
        <v>61</v>
      </c>
      <c r="B750" s="243" t="s">
        <v>10973</v>
      </c>
      <c r="C750" s="870" t="s">
        <v>10974</v>
      </c>
      <c r="D750" s="792"/>
      <c r="E750" s="792"/>
      <c r="F750" s="794"/>
      <c r="G750" s="528"/>
      <c r="H750" s="528"/>
      <c r="I750" s="794"/>
      <c r="J750" s="604"/>
      <c r="K750" s="605"/>
      <c r="L750" s="518"/>
      <c r="M750" s="799"/>
      <c r="N750" s="517"/>
      <c r="O750" s="517"/>
      <c r="P750" s="518"/>
      <c r="Q750" s="798"/>
      <c r="R750" s="643"/>
      <c r="S750" s="643"/>
      <c r="T750" s="643"/>
      <c r="U750" s="1642"/>
      <c r="V750" s="537"/>
      <c r="W750" s="783"/>
      <c r="X750" s="1651"/>
      <c r="Y750" s="512"/>
      <c r="Z750" s="368"/>
      <c r="AA750" s="762" t="s">
        <v>167</v>
      </c>
      <c r="AB750" s="354">
        <v>5</v>
      </c>
      <c r="AC750" s="763" t="s">
        <v>168</v>
      </c>
      <c r="AD750" s="391">
        <f>ROUND(ROUND(ROUND(ROUND(H728*P$728,0)*T740,0)*W747,0)*Z749,0)-AB750</f>
        <v>123</v>
      </c>
      <c r="AE750" s="253"/>
    </row>
    <row r="751" spans="1:31" ht="17.100000000000001" customHeight="1">
      <c r="A751" s="243">
        <v>61</v>
      </c>
      <c r="B751" s="243" t="s">
        <v>10975</v>
      </c>
      <c r="C751" s="870" t="s">
        <v>10976</v>
      </c>
      <c r="D751" s="792"/>
      <c r="E751" s="792"/>
      <c r="F751" s="794"/>
      <c r="G751" s="528"/>
      <c r="H751" s="528"/>
      <c r="I751" s="794"/>
      <c r="J751" s="604"/>
      <c r="K751" s="605"/>
      <c r="L751" s="518"/>
      <c r="M751" s="799"/>
      <c r="N751" s="517"/>
      <c r="O751" s="517"/>
      <c r="P751" s="518"/>
      <c r="Q751" s="798"/>
      <c r="R751" s="1580" t="s">
        <v>165</v>
      </c>
      <c r="S751" s="775"/>
      <c r="T751" s="775"/>
      <c r="U751" s="359"/>
      <c r="V751" s="360"/>
      <c r="W751" s="361"/>
      <c r="X751" s="523"/>
      <c r="Y751" s="524"/>
      <c r="Z751" s="642"/>
      <c r="AA751" s="247"/>
      <c r="AB751" s="247"/>
      <c r="AC751" s="247"/>
      <c r="AD751" s="391">
        <f>ROUND(ROUND(H728*P$728,0)*T752,0)</f>
        <v>126</v>
      </c>
      <c r="AE751" s="253"/>
    </row>
    <row r="752" spans="1:31" ht="17.100000000000001" customHeight="1">
      <c r="A752" s="243">
        <v>61</v>
      </c>
      <c r="B752" s="243" t="s">
        <v>10977</v>
      </c>
      <c r="C752" s="870" t="s">
        <v>10978</v>
      </c>
      <c r="D752" s="792"/>
      <c r="E752" s="792"/>
      <c r="F752" s="794"/>
      <c r="G752" s="528"/>
      <c r="H752" s="528"/>
      <c r="I752" s="794"/>
      <c r="J752" s="604"/>
      <c r="K752" s="605"/>
      <c r="L752" s="518"/>
      <c r="M752" s="799"/>
      <c r="N752" s="517"/>
      <c r="O752" s="517"/>
      <c r="P752" s="518"/>
      <c r="Q752" s="797"/>
      <c r="R752" s="1620"/>
      <c r="S752" s="643" t="s">
        <v>163</v>
      </c>
      <c r="T752" s="365">
        <v>0.5</v>
      </c>
      <c r="U752" s="777"/>
      <c r="V752" s="639"/>
      <c r="W752" s="529"/>
      <c r="X752" s="319"/>
      <c r="Y752" s="517"/>
      <c r="Z752" s="526"/>
      <c r="AA752" s="762" t="s">
        <v>167</v>
      </c>
      <c r="AB752" s="354">
        <v>5</v>
      </c>
      <c r="AC752" s="763" t="s">
        <v>168</v>
      </c>
      <c r="AD752" s="391">
        <f>ROUND(ROUND(H728*P$728,0)*T752,0)-AB752</f>
        <v>121</v>
      </c>
      <c r="AE752" s="253"/>
    </row>
    <row r="753" spans="1:31" ht="17.100000000000001" customHeight="1">
      <c r="A753" s="243">
        <v>61</v>
      </c>
      <c r="B753" s="243" t="s">
        <v>10979</v>
      </c>
      <c r="C753" s="870" t="s">
        <v>10980</v>
      </c>
      <c r="D753" s="792"/>
      <c r="E753" s="792"/>
      <c r="F753" s="794"/>
      <c r="G753" s="528"/>
      <c r="H753" s="528"/>
      <c r="I753" s="794"/>
      <c r="J753" s="604"/>
      <c r="K753" s="605"/>
      <c r="L753" s="518"/>
      <c r="M753" s="799"/>
      <c r="N753" s="517"/>
      <c r="O753" s="517"/>
      <c r="P753" s="518"/>
      <c r="Q753" s="797"/>
      <c r="R753" s="1620"/>
      <c r="S753" s="530"/>
      <c r="T753" s="530"/>
      <c r="U753" s="777"/>
      <c r="V753" s="639"/>
      <c r="W753" s="529"/>
      <c r="X753" s="1684" t="s">
        <v>4700</v>
      </c>
      <c r="Y753" s="362" t="s">
        <v>163</v>
      </c>
      <c r="Z753" s="395">
        <v>0.85</v>
      </c>
      <c r="AA753" s="355"/>
      <c r="AB753" s="247"/>
      <c r="AC753" s="247"/>
      <c r="AD753" s="391">
        <f>ROUND(ROUND(ROUND(H728*P$728,0)*T752,0)*Z753,0)</f>
        <v>107</v>
      </c>
      <c r="AE753" s="253"/>
    </row>
    <row r="754" spans="1:31" ht="17.100000000000001" customHeight="1">
      <c r="A754" s="243">
        <v>61</v>
      </c>
      <c r="B754" s="243" t="s">
        <v>10981</v>
      </c>
      <c r="C754" s="870" t="s">
        <v>10982</v>
      </c>
      <c r="D754" s="792"/>
      <c r="E754" s="792"/>
      <c r="F754" s="794"/>
      <c r="G754" s="528"/>
      <c r="H754" s="528"/>
      <c r="I754" s="794"/>
      <c r="J754" s="604"/>
      <c r="K754" s="605"/>
      <c r="L754" s="518"/>
      <c r="M754" s="799"/>
      <c r="N754" s="517"/>
      <c r="O754" s="517"/>
      <c r="P754" s="518"/>
      <c r="Q754" s="797"/>
      <c r="R754" s="1620"/>
      <c r="S754" s="643"/>
      <c r="T754" s="643"/>
      <c r="U754" s="778"/>
      <c r="V754" s="525"/>
      <c r="W754" s="539"/>
      <c r="X754" s="1651"/>
      <c r="Y754" s="512"/>
      <c r="Z754" s="368"/>
      <c r="AA754" s="762" t="s">
        <v>167</v>
      </c>
      <c r="AB754" s="354">
        <v>5</v>
      </c>
      <c r="AC754" s="763" t="s">
        <v>168</v>
      </c>
      <c r="AD754" s="391">
        <f>ROUND(ROUND(ROUND(H728*P$728,0)*T752,0)*Z753,0)-AB754</f>
        <v>102</v>
      </c>
      <c r="AE754" s="253"/>
    </row>
    <row r="755" spans="1:31" ht="17.100000000000001" customHeight="1">
      <c r="A755" s="243">
        <v>61</v>
      </c>
      <c r="B755" s="243" t="s">
        <v>10983</v>
      </c>
      <c r="C755" s="870" t="s">
        <v>10984</v>
      </c>
      <c r="D755" s="792"/>
      <c r="E755" s="792"/>
      <c r="F755" s="794"/>
      <c r="G755" s="528"/>
      <c r="H755" s="528"/>
      <c r="I755" s="794"/>
      <c r="J755" s="604"/>
      <c r="K755" s="605"/>
      <c r="L755" s="518"/>
      <c r="M755" s="799"/>
      <c r="N755" s="517"/>
      <c r="O755" s="517"/>
      <c r="P755" s="518"/>
      <c r="Q755" s="798"/>
      <c r="R755" s="530"/>
      <c r="S755" s="530"/>
      <c r="T755" s="530"/>
      <c r="U755" s="1580" t="s">
        <v>4703</v>
      </c>
      <c r="V755" s="362" t="s">
        <v>163</v>
      </c>
      <c r="W755" s="356">
        <v>0.7</v>
      </c>
      <c r="X755" s="523"/>
      <c r="Y755" s="524"/>
      <c r="Z755" s="642"/>
      <c r="AA755" s="247"/>
      <c r="AB755" s="247"/>
      <c r="AC755" s="247"/>
      <c r="AD755" s="391">
        <f>ROUND(ROUND(ROUND(H728*P$728,0)*T752,0)*W755,0)</f>
        <v>88</v>
      </c>
      <c r="AE755" s="253"/>
    </row>
    <row r="756" spans="1:31" ht="17.100000000000001" customHeight="1">
      <c r="A756" s="243">
        <v>61</v>
      </c>
      <c r="B756" s="243" t="s">
        <v>10985</v>
      </c>
      <c r="C756" s="870" t="s">
        <v>10986</v>
      </c>
      <c r="D756" s="792"/>
      <c r="E756" s="792"/>
      <c r="F756" s="794"/>
      <c r="G756" s="528"/>
      <c r="H756" s="528"/>
      <c r="I756" s="794"/>
      <c r="J756" s="604"/>
      <c r="K756" s="605"/>
      <c r="L756" s="518"/>
      <c r="M756" s="799"/>
      <c r="N756" s="517"/>
      <c r="O756" s="517"/>
      <c r="P756" s="518"/>
      <c r="Q756" s="798"/>
      <c r="R756" s="530"/>
      <c r="S756" s="530"/>
      <c r="T756" s="530"/>
      <c r="U756" s="1620"/>
      <c r="V756" s="643"/>
      <c r="W756" s="365"/>
      <c r="X756" s="319"/>
      <c r="Y756" s="288"/>
      <c r="Z756" s="526"/>
      <c r="AA756" s="762" t="s">
        <v>167</v>
      </c>
      <c r="AB756" s="354">
        <v>5</v>
      </c>
      <c r="AC756" s="763" t="s">
        <v>168</v>
      </c>
      <c r="AD756" s="391">
        <f>ROUND(ROUND(ROUND(H728*P$728,0)*T752,0)*W755,0)-AB756</f>
        <v>83</v>
      </c>
      <c r="AE756" s="253"/>
    </row>
    <row r="757" spans="1:31" ht="17.100000000000001" customHeight="1">
      <c r="A757" s="243">
        <v>61</v>
      </c>
      <c r="B757" s="243" t="s">
        <v>10987</v>
      </c>
      <c r="C757" s="870" t="s">
        <v>10988</v>
      </c>
      <c r="D757" s="792"/>
      <c r="E757" s="792"/>
      <c r="F757" s="794"/>
      <c r="G757" s="528"/>
      <c r="H757" s="528"/>
      <c r="I757" s="794"/>
      <c r="J757" s="604"/>
      <c r="K757" s="605"/>
      <c r="L757" s="518"/>
      <c r="M757" s="799"/>
      <c r="N757" s="517"/>
      <c r="O757" s="517"/>
      <c r="P757" s="518"/>
      <c r="Q757" s="799"/>
      <c r="R757" s="643"/>
      <c r="S757" s="1644"/>
      <c r="T757" s="1652"/>
      <c r="U757" s="1620"/>
      <c r="V757" s="779"/>
      <c r="W757" s="780"/>
      <c r="X757" s="1684" t="s">
        <v>4700</v>
      </c>
      <c r="Y757" s="362" t="s">
        <v>163</v>
      </c>
      <c r="Z757" s="395">
        <v>0.85</v>
      </c>
      <c r="AA757" s="355"/>
      <c r="AB757" s="247"/>
      <c r="AC757" s="247"/>
      <c r="AD757" s="391">
        <f>ROUND(ROUND(ROUND(ROUND(H728*P$728,0)*T752,0)*W755,0)*Z757,0)</f>
        <v>75</v>
      </c>
      <c r="AE757" s="253"/>
    </row>
    <row r="758" spans="1:31" ht="17.100000000000001" customHeight="1">
      <c r="A758" s="243">
        <v>61</v>
      </c>
      <c r="B758" s="243" t="s">
        <v>10989</v>
      </c>
      <c r="C758" s="870" t="s">
        <v>10990</v>
      </c>
      <c r="D758" s="792"/>
      <c r="E758" s="792"/>
      <c r="F758" s="794"/>
      <c r="G758" s="528"/>
      <c r="H758" s="528"/>
      <c r="I758" s="794"/>
      <c r="J758" s="604"/>
      <c r="K758" s="605"/>
      <c r="L758" s="518"/>
      <c r="M758" s="799"/>
      <c r="N758" s="517"/>
      <c r="O758" s="517"/>
      <c r="P758" s="518"/>
      <c r="Q758" s="799"/>
      <c r="R758" s="643"/>
      <c r="S758" s="643"/>
      <c r="T758" s="643"/>
      <c r="U758" s="781"/>
      <c r="V758" s="537"/>
      <c r="W758" s="783"/>
      <c r="X758" s="1651"/>
      <c r="Y758" s="512"/>
      <c r="Z758" s="368"/>
      <c r="AA758" s="762" t="s">
        <v>167</v>
      </c>
      <c r="AB758" s="354">
        <v>5</v>
      </c>
      <c r="AC758" s="763" t="s">
        <v>168</v>
      </c>
      <c r="AD758" s="391">
        <f>ROUND(ROUND(ROUND(ROUND(H728*P$728,0)*T752,0)*W755,0)*Z757,0)-AB758</f>
        <v>70</v>
      </c>
      <c r="AE758" s="253"/>
    </row>
    <row r="759" spans="1:31" ht="17.100000000000001" customHeight="1">
      <c r="A759" s="243">
        <v>61</v>
      </c>
      <c r="B759" s="243" t="s">
        <v>10991</v>
      </c>
      <c r="C759" s="870" t="s">
        <v>10992</v>
      </c>
      <c r="D759" s="792"/>
      <c r="E759" s="792"/>
      <c r="F759" s="794"/>
      <c r="G759" s="528"/>
      <c r="H759" s="528"/>
      <c r="I759" s="794"/>
      <c r="J759" s="604"/>
      <c r="K759" s="605"/>
      <c r="L759" s="518"/>
      <c r="M759" s="799"/>
      <c r="N759" s="516"/>
      <c r="O759" s="517"/>
      <c r="P759" s="518"/>
      <c r="Q759" s="798"/>
      <c r="R759" s="643"/>
      <c r="S759" s="1646"/>
      <c r="T759" s="1649"/>
      <c r="U759" s="1580" t="s">
        <v>4708</v>
      </c>
      <c r="V759" s="643" t="s">
        <v>163</v>
      </c>
      <c r="W759" s="365">
        <v>0.85</v>
      </c>
      <c r="X759" s="523"/>
      <c r="Y759" s="524"/>
      <c r="Z759" s="642"/>
      <c r="AA759" s="247"/>
      <c r="AB759" s="247"/>
      <c r="AC759" s="247"/>
      <c r="AD759" s="391">
        <f>ROUND(ROUND(ROUND(H728*P$728,0)*T752,0)*W759,0)</f>
        <v>107</v>
      </c>
      <c r="AE759" s="253"/>
    </row>
    <row r="760" spans="1:31" ht="17.100000000000001" customHeight="1">
      <c r="A760" s="243">
        <v>61</v>
      </c>
      <c r="B760" s="243" t="s">
        <v>10993</v>
      </c>
      <c r="C760" s="870" t="s">
        <v>10994</v>
      </c>
      <c r="D760" s="792"/>
      <c r="E760" s="792"/>
      <c r="F760" s="794"/>
      <c r="G760" s="528"/>
      <c r="H760" s="528"/>
      <c r="I760" s="794"/>
      <c r="J760" s="604"/>
      <c r="K760" s="605"/>
      <c r="L760" s="518"/>
      <c r="M760" s="799"/>
      <c r="N760" s="516"/>
      <c r="O760" s="517"/>
      <c r="P760" s="518"/>
      <c r="Q760" s="798"/>
      <c r="R760" s="643"/>
      <c r="S760" s="365"/>
      <c r="T760" s="365"/>
      <c r="U760" s="1620"/>
      <c r="V760" s="643"/>
      <c r="W760" s="365"/>
      <c r="X760" s="516"/>
      <c r="Y760" s="288"/>
      <c r="Z760" s="526"/>
      <c r="AA760" s="762" t="s">
        <v>167</v>
      </c>
      <c r="AB760" s="354">
        <v>5</v>
      </c>
      <c r="AC760" s="763" t="s">
        <v>168</v>
      </c>
      <c r="AD760" s="391">
        <f>ROUND(ROUND(ROUND(H728*P$728,0)*T752,0)*W759,0)-AB760</f>
        <v>102</v>
      </c>
      <c r="AE760" s="253"/>
    </row>
    <row r="761" spans="1:31" ht="17.100000000000001" customHeight="1">
      <c r="A761" s="243">
        <v>61</v>
      </c>
      <c r="B761" s="243" t="s">
        <v>10995</v>
      </c>
      <c r="C761" s="870" t="s">
        <v>10996</v>
      </c>
      <c r="D761" s="792"/>
      <c r="E761" s="792"/>
      <c r="F761" s="794"/>
      <c r="G761" s="528"/>
      <c r="H761" s="528"/>
      <c r="I761" s="794"/>
      <c r="J761" s="604"/>
      <c r="K761" s="605"/>
      <c r="L761" s="518"/>
      <c r="M761" s="799"/>
      <c r="N761" s="516"/>
      <c r="O761" s="517"/>
      <c r="P761" s="518"/>
      <c r="Q761" s="799"/>
      <c r="R761" s="643"/>
      <c r="S761" s="365"/>
      <c r="T761" s="365"/>
      <c r="U761" s="1620"/>
      <c r="V761" s="779"/>
      <c r="W761" s="780"/>
      <c r="X761" s="1684" t="s">
        <v>4700</v>
      </c>
      <c r="Y761" s="362" t="s">
        <v>163</v>
      </c>
      <c r="Z761" s="395">
        <v>0.85</v>
      </c>
      <c r="AA761" s="355"/>
      <c r="AB761" s="247"/>
      <c r="AC761" s="247"/>
      <c r="AD761" s="391">
        <f>ROUND(ROUND(ROUND(ROUND(H728*P$728,0)*T752,0)*W759,0)*Z761,0)</f>
        <v>91</v>
      </c>
      <c r="AE761" s="253"/>
    </row>
    <row r="762" spans="1:31" ht="17.100000000000001" customHeight="1">
      <c r="A762" s="243">
        <v>61</v>
      </c>
      <c r="B762" s="243" t="s">
        <v>10997</v>
      </c>
      <c r="C762" s="870" t="s">
        <v>10998</v>
      </c>
      <c r="D762" s="792"/>
      <c r="E762" s="792"/>
      <c r="F762" s="794"/>
      <c r="G762" s="528"/>
      <c r="H762" s="528"/>
      <c r="I762" s="794"/>
      <c r="J762" s="604"/>
      <c r="K762" s="605"/>
      <c r="L762" s="518"/>
      <c r="M762" s="799"/>
      <c r="N762" s="319"/>
      <c r="O762" s="288"/>
      <c r="P762" s="526"/>
      <c r="Q762" s="506"/>
      <c r="R762" s="512"/>
      <c r="S762" s="512"/>
      <c r="T762" s="512"/>
      <c r="U762" s="1642"/>
      <c r="V762" s="537"/>
      <c r="W762" s="783"/>
      <c r="X762" s="1651"/>
      <c r="Y762" s="512"/>
      <c r="Z762" s="368"/>
      <c r="AA762" s="762" t="s">
        <v>167</v>
      </c>
      <c r="AB762" s="354">
        <v>5</v>
      </c>
      <c r="AC762" s="763" t="s">
        <v>168</v>
      </c>
      <c r="AD762" s="391">
        <f>ROUND(ROUND(ROUND(ROUND(H728*P$728,0)*T752,0)*W759,0)*Z761,0)-AB762</f>
        <v>86</v>
      </c>
      <c r="AE762" s="253"/>
    </row>
    <row r="763" spans="1:31" ht="17.100000000000001" customHeight="1">
      <c r="A763" s="243">
        <v>61</v>
      </c>
      <c r="B763" s="243" t="s">
        <v>10999</v>
      </c>
      <c r="C763" s="870" t="s">
        <v>11000</v>
      </c>
      <c r="D763" s="792"/>
      <c r="E763" s="792"/>
      <c r="F763" s="522"/>
      <c r="G763" s="528"/>
      <c r="H763" s="528"/>
      <c r="I763" s="794"/>
      <c r="J763" s="604"/>
      <c r="K763" s="605"/>
      <c r="L763" s="518"/>
      <c r="M763" s="799"/>
      <c r="N763" s="1687" t="s">
        <v>9558</v>
      </c>
      <c r="O763" s="888"/>
      <c r="P763" s="889"/>
      <c r="Q763" s="523"/>
      <c r="R763" s="524"/>
      <c r="S763" s="524"/>
      <c r="T763" s="524"/>
      <c r="U763" s="777"/>
      <c r="V763" s="529"/>
      <c r="W763" s="517"/>
      <c r="X763" s="523"/>
      <c r="Y763" s="524"/>
      <c r="Z763" s="642"/>
      <c r="AA763" s="247"/>
      <c r="AB763" s="247"/>
      <c r="AC763" s="247"/>
      <c r="AD763" s="391">
        <f>ROUND(ROUND(H728*P$764,0),0)</f>
        <v>180</v>
      </c>
      <c r="AE763" s="253"/>
    </row>
    <row r="764" spans="1:31" ht="17.100000000000001" customHeight="1">
      <c r="A764" s="243">
        <v>61</v>
      </c>
      <c r="B764" s="243" t="s">
        <v>11001</v>
      </c>
      <c r="C764" s="870" t="s">
        <v>11002</v>
      </c>
      <c r="D764" s="792"/>
      <c r="E764" s="792"/>
      <c r="F764" s="522"/>
      <c r="G764" s="521"/>
      <c r="H764" s="639"/>
      <c r="I764" s="517"/>
      <c r="J764" s="604"/>
      <c r="K764" s="605"/>
      <c r="L764" s="518"/>
      <c r="M764" s="799"/>
      <c r="N764" s="1688"/>
      <c r="O764" s="643" t="s">
        <v>163</v>
      </c>
      <c r="P764" s="365">
        <v>0.5</v>
      </c>
      <c r="Q764" s="516"/>
      <c r="R764" s="517"/>
      <c r="S764" s="517"/>
      <c r="T764" s="517"/>
      <c r="U764" s="777"/>
      <c r="V764" s="529"/>
      <c r="W764" s="517"/>
      <c r="X764" s="319"/>
      <c r="Y764" s="517"/>
      <c r="Z764" s="526"/>
      <c r="AA764" s="762" t="s">
        <v>167</v>
      </c>
      <c r="AB764" s="354">
        <v>5</v>
      </c>
      <c r="AC764" s="763" t="s">
        <v>168</v>
      </c>
      <c r="AD764" s="391">
        <f>ROUND(ROUND(H728*P$764,0),0)-AB764</f>
        <v>175</v>
      </c>
      <c r="AE764" s="253"/>
    </row>
    <row r="765" spans="1:31" ht="17.100000000000001" customHeight="1">
      <c r="A765" s="243">
        <v>61</v>
      </c>
      <c r="B765" s="243" t="s">
        <v>11003</v>
      </c>
      <c r="C765" s="870" t="s">
        <v>11004</v>
      </c>
      <c r="D765" s="792"/>
      <c r="E765" s="792"/>
      <c r="F765" s="522"/>
      <c r="G765" s="521"/>
      <c r="H765" s="521"/>
      <c r="I765" s="522"/>
      <c r="J765" s="604"/>
      <c r="K765" s="605"/>
      <c r="L765" s="518"/>
      <c r="M765" s="799"/>
      <c r="N765" s="1688"/>
      <c r="O765" s="517"/>
      <c r="P765" s="518"/>
      <c r="Q765" s="516"/>
      <c r="R765" s="517"/>
      <c r="S765" s="517"/>
      <c r="T765" s="517"/>
      <c r="U765" s="777"/>
      <c r="V765" s="529"/>
      <c r="W765" s="518"/>
      <c r="X765" s="1684" t="s">
        <v>4700</v>
      </c>
      <c r="Y765" s="362" t="s">
        <v>163</v>
      </c>
      <c r="Z765" s="395">
        <v>0.85</v>
      </c>
      <c r="AA765" s="355"/>
      <c r="AB765" s="247"/>
      <c r="AC765" s="247"/>
      <c r="AD765" s="391">
        <f>ROUND(ROUND(H728*P$764,0)*Z765,0)</f>
        <v>153</v>
      </c>
      <c r="AE765" s="253"/>
    </row>
    <row r="766" spans="1:31" ht="17.100000000000001" customHeight="1">
      <c r="A766" s="243">
        <v>61</v>
      </c>
      <c r="B766" s="243" t="s">
        <v>11005</v>
      </c>
      <c r="C766" s="870" t="s">
        <v>11006</v>
      </c>
      <c r="D766" s="792"/>
      <c r="E766" s="792"/>
      <c r="F766" s="522"/>
      <c r="G766" s="521"/>
      <c r="H766" s="521"/>
      <c r="I766" s="521"/>
      <c r="J766" s="604"/>
      <c r="K766" s="605"/>
      <c r="L766" s="518"/>
      <c r="M766" s="799"/>
      <c r="N766" s="1688"/>
      <c r="O766" s="517"/>
      <c r="P766" s="518"/>
      <c r="Q766" s="516"/>
      <c r="R766" s="517"/>
      <c r="S766" s="517"/>
      <c r="T766" s="517"/>
      <c r="U766" s="778"/>
      <c r="V766" s="539"/>
      <c r="W766" s="526"/>
      <c r="X766" s="1651"/>
      <c r="Y766" s="512"/>
      <c r="Z766" s="368"/>
      <c r="AA766" s="762" t="s">
        <v>167</v>
      </c>
      <c r="AB766" s="354">
        <v>5</v>
      </c>
      <c r="AC766" s="763" t="s">
        <v>168</v>
      </c>
      <c r="AD766" s="391">
        <f>ROUND(ROUND(H728*P$764,0)*Z765,0)-AB766</f>
        <v>148</v>
      </c>
      <c r="AE766" s="253"/>
    </row>
    <row r="767" spans="1:31" ht="17.100000000000001" customHeight="1">
      <c r="A767" s="243">
        <v>61</v>
      </c>
      <c r="B767" s="243" t="s">
        <v>11007</v>
      </c>
      <c r="C767" s="870" t="s">
        <v>11008</v>
      </c>
      <c r="D767" s="792"/>
      <c r="E767" s="792"/>
      <c r="F767" s="794"/>
      <c r="G767" s="528"/>
      <c r="H767" s="517"/>
      <c r="I767" s="538"/>
      <c r="J767" s="604"/>
      <c r="K767" s="605"/>
      <c r="L767" s="518"/>
      <c r="M767" s="799"/>
      <c r="N767" s="517"/>
      <c r="O767" s="517"/>
      <c r="P767" s="518"/>
      <c r="Q767" s="516"/>
      <c r="R767" s="517"/>
      <c r="S767" s="517"/>
      <c r="T767" s="517"/>
      <c r="U767" s="1580" t="s">
        <v>4703</v>
      </c>
      <c r="V767" s="362" t="s">
        <v>163</v>
      </c>
      <c r="W767" s="356">
        <v>0.7</v>
      </c>
      <c r="X767" s="523"/>
      <c r="Y767" s="524"/>
      <c r="Z767" s="642"/>
      <c r="AA767" s="247"/>
      <c r="AB767" s="247"/>
      <c r="AC767" s="247"/>
      <c r="AD767" s="391">
        <f>ROUND(ROUND(H728*P$764,0)*W767,0)</f>
        <v>126</v>
      </c>
      <c r="AE767" s="253"/>
    </row>
    <row r="768" spans="1:31" ht="17.100000000000001" customHeight="1">
      <c r="A768" s="243">
        <v>61</v>
      </c>
      <c r="B768" s="243" t="s">
        <v>11009</v>
      </c>
      <c r="C768" s="870" t="s">
        <v>11010</v>
      </c>
      <c r="D768" s="792"/>
      <c r="E768" s="792"/>
      <c r="F768" s="794"/>
      <c r="G768" s="528"/>
      <c r="H768" s="517"/>
      <c r="I768" s="538"/>
      <c r="J768" s="604"/>
      <c r="K768" s="605"/>
      <c r="L768" s="518"/>
      <c r="M768" s="799"/>
      <c r="N768" s="517"/>
      <c r="O768" s="517"/>
      <c r="P768" s="518"/>
      <c r="Q768" s="516"/>
      <c r="R768" s="517"/>
      <c r="S768" s="517"/>
      <c r="T768" s="517"/>
      <c r="U768" s="1620"/>
      <c r="V768" s="643"/>
      <c r="W768" s="365"/>
      <c r="X768" s="319"/>
      <c r="Y768" s="288"/>
      <c r="Z768" s="526"/>
      <c r="AA768" s="762" t="s">
        <v>167</v>
      </c>
      <c r="AB768" s="354">
        <v>5</v>
      </c>
      <c r="AC768" s="763" t="s">
        <v>168</v>
      </c>
      <c r="AD768" s="391">
        <f>ROUND(ROUND(H728*P$764,0)*W767,0)-AB768</f>
        <v>121</v>
      </c>
      <c r="AE768" s="253"/>
    </row>
    <row r="769" spans="1:31" ht="17.100000000000001" customHeight="1">
      <c r="A769" s="243">
        <v>61</v>
      </c>
      <c r="B769" s="243" t="s">
        <v>11011</v>
      </c>
      <c r="C769" s="870" t="s">
        <v>11012</v>
      </c>
      <c r="D769" s="792"/>
      <c r="E769" s="792"/>
      <c r="F769" s="795"/>
      <c r="G769" s="796"/>
      <c r="H769" s="517"/>
      <c r="I769" s="538"/>
      <c r="J769" s="604"/>
      <c r="K769" s="605"/>
      <c r="L769" s="518"/>
      <c r="M769" s="799"/>
      <c r="N769" s="517"/>
      <c r="O769" s="517"/>
      <c r="P769" s="518"/>
      <c r="Q769" s="516"/>
      <c r="R769" s="517"/>
      <c r="S769" s="517"/>
      <c r="T769" s="517"/>
      <c r="U769" s="1620"/>
      <c r="V769" s="779"/>
      <c r="W769" s="780"/>
      <c r="X769" s="1684" t="s">
        <v>4700</v>
      </c>
      <c r="Y769" s="362" t="s">
        <v>163</v>
      </c>
      <c r="Z769" s="395">
        <v>0.85</v>
      </c>
      <c r="AA769" s="355"/>
      <c r="AB769" s="247"/>
      <c r="AC769" s="247"/>
      <c r="AD769" s="391">
        <f>ROUND(ROUND(ROUND(H728*P$764,0)*W767,0)*Z769,0)</f>
        <v>107</v>
      </c>
      <c r="AE769" s="253"/>
    </row>
    <row r="770" spans="1:31" ht="17.100000000000001" customHeight="1">
      <c r="A770" s="243">
        <v>61</v>
      </c>
      <c r="B770" s="243" t="s">
        <v>11013</v>
      </c>
      <c r="C770" s="870" t="s">
        <v>11014</v>
      </c>
      <c r="D770" s="792"/>
      <c r="E770" s="793"/>
      <c r="F770" s="795"/>
      <c r="G770" s="796"/>
      <c r="H770" s="517"/>
      <c r="I770" s="538"/>
      <c r="J770" s="604"/>
      <c r="K770" s="605"/>
      <c r="L770" s="518"/>
      <c r="M770" s="799"/>
      <c r="N770" s="517"/>
      <c r="O770" s="517"/>
      <c r="P770" s="518"/>
      <c r="Q770" s="516"/>
      <c r="R770" s="517"/>
      <c r="S770" s="517"/>
      <c r="T770" s="517"/>
      <c r="U770" s="781"/>
      <c r="V770" s="537"/>
      <c r="W770" s="783"/>
      <c r="X770" s="1651"/>
      <c r="Y770" s="512"/>
      <c r="Z770" s="368"/>
      <c r="AA770" s="762" t="s">
        <v>167</v>
      </c>
      <c r="AB770" s="354">
        <v>5</v>
      </c>
      <c r="AC770" s="763" t="s">
        <v>168</v>
      </c>
      <c r="AD770" s="391">
        <f>ROUND(ROUND(ROUND(H728*P$764,0)*W767,0)*Z769,0)-AB770</f>
        <v>102</v>
      </c>
      <c r="AE770" s="253"/>
    </row>
    <row r="771" spans="1:31" ht="17.100000000000001" customHeight="1">
      <c r="A771" s="243">
        <v>61</v>
      </c>
      <c r="B771" s="243" t="s">
        <v>11015</v>
      </c>
      <c r="C771" s="870" t="s">
        <v>11016</v>
      </c>
      <c r="D771" s="792"/>
      <c r="E771" s="793"/>
      <c r="F771" s="795"/>
      <c r="G771" s="796"/>
      <c r="H771" s="517"/>
      <c r="I771" s="538"/>
      <c r="J771" s="604"/>
      <c r="K771" s="605"/>
      <c r="L771" s="518"/>
      <c r="M771" s="799"/>
      <c r="N771" s="517"/>
      <c r="O771" s="517"/>
      <c r="P771" s="518"/>
      <c r="Q771" s="516"/>
      <c r="R771" s="517"/>
      <c r="S771" s="517"/>
      <c r="T771" s="518"/>
      <c r="U771" s="1580" t="s">
        <v>4708</v>
      </c>
      <c r="V771" s="643" t="s">
        <v>163</v>
      </c>
      <c r="W771" s="365">
        <v>0.85</v>
      </c>
      <c r="X771" s="523"/>
      <c r="Y771" s="524"/>
      <c r="Z771" s="642"/>
      <c r="AA771" s="247"/>
      <c r="AB771" s="247"/>
      <c r="AC771" s="247"/>
      <c r="AD771" s="391">
        <f>ROUND(ROUND(H728*P$764,0)*W771,0)</f>
        <v>153</v>
      </c>
      <c r="AE771" s="253"/>
    </row>
    <row r="772" spans="1:31" ht="17.100000000000001" customHeight="1">
      <c r="A772" s="243">
        <v>61</v>
      </c>
      <c r="B772" s="243" t="s">
        <v>11017</v>
      </c>
      <c r="C772" s="870" t="s">
        <v>11018</v>
      </c>
      <c r="D772" s="792"/>
      <c r="E772" s="793"/>
      <c r="F772" s="795"/>
      <c r="G772" s="796"/>
      <c r="H772" s="517"/>
      <c r="I772" s="538"/>
      <c r="J772" s="604"/>
      <c r="K772" s="605"/>
      <c r="L772" s="518"/>
      <c r="M772" s="799"/>
      <c r="N772" s="517"/>
      <c r="O772" s="517"/>
      <c r="P772" s="518"/>
      <c r="Q772" s="516"/>
      <c r="R772" s="517"/>
      <c r="S772" s="517"/>
      <c r="T772" s="517"/>
      <c r="U772" s="1620"/>
      <c r="V772" s="643"/>
      <c r="W772" s="365"/>
      <c r="X772" s="516"/>
      <c r="Y772" s="288"/>
      <c r="Z772" s="526"/>
      <c r="AA772" s="762" t="s">
        <v>167</v>
      </c>
      <c r="AB772" s="354">
        <v>5</v>
      </c>
      <c r="AC772" s="763" t="s">
        <v>168</v>
      </c>
      <c r="AD772" s="391">
        <f>ROUND(ROUND(H728*P$764,0)*W771,0)-AB772</f>
        <v>148</v>
      </c>
      <c r="AE772" s="253"/>
    </row>
    <row r="773" spans="1:31" ht="17.100000000000001" customHeight="1">
      <c r="A773" s="243">
        <v>61</v>
      </c>
      <c r="B773" s="243" t="s">
        <v>11019</v>
      </c>
      <c r="C773" s="870" t="s">
        <v>11020</v>
      </c>
      <c r="D773" s="792"/>
      <c r="E773" s="793"/>
      <c r="F773" s="794"/>
      <c r="G773" s="528"/>
      <c r="H773" s="528"/>
      <c r="I773" s="794"/>
      <c r="J773" s="604"/>
      <c r="K773" s="605"/>
      <c r="L773" s="518"/>
      <c r="M773" s="799"/>
      <c r="N773" s="517"/>
      <c r="O773" s="517"/>
      <c r="P773" s="518"/>
      <c r="Q773" s="516"/>
      <c r="R773" s="517"/>
      <c r="S773" s="517"/>
      <c r="T773" s="517"/>
      <c r="U773" s="1620"/>
      <c r="V773" s="779"/>
      <c r="W773" s="780"/>
      <c r="X773" s="1684" t="s">
        <v>4700</v>
      </c>
      <c r="Y773" s="362" t="s">
        <v>163</v>
      </c>
      <c r="Z773" s="395">
        <v>0.85</v>
      </c>
      <c r="AA773" s="355"/>
      <c r="AB773" s="247"/>
      <c r="AC773" s="247"/>
      <c r="AD773" s="391">
        <f>ROUND(ROUND(ROUND(H728*P$764,0)*W771,0)*Z773,0)</f>
        <v>130</v>
      </c>
      <c r="AE773" s="253"/>
    </row>
    <row r="774" spans="1:31" ht="17.100000000000001" customHeight="1">
      <c r="A774" s="243">
        <v>61</v>
      </c>
      <c r="B774" s="243" t="s">
        <v>11021</v>
      </c>
      <c r="C774" s="870" t="s">
        <v>11022</v>
      </c>
      <c r="D774" s="792"/>
      <c r="E774" s="793"/>
      <c r="F774" s="794"/>
      <c r="G774" s="528"/>
      <c r="H774" s="528"/>
      <c r="I774" s="794"/>
      <c r="J774" s="604"/>
      <c r="K774" s="605"/>
      <c r="L774" s="518"/>
      <c r="M774" s="799"/>
      <c r="N774" s="517"/>
      <c r="O774" s="517"/>
      <c r="P774" s="518"/>
      <c r="Q774" s="319"/>
      <c r="R774" s="288"/>
      <c r="S774" s="288"/>
      <c r="T774" s="288"/>
      <c r="U774" s="1642"/>
      <c r="V774" s="537"/>
      <c r="W774" s="783"/>
      <c r="X774" s="1651"/>
      <c r="Y774" s="512"/>
      <c r="Z774" s="368"/>
      <c r="AA774" s="762" t="s">
        <v>167</v>
      </c>
      <c r="AB774" s="354">
        <v>5</v>
      </c>
      <c r="AC774" s="763" t="s">
        <v>168</v>
      </c>
      <c r="AD774" s="391">
        <f>ROUND(ROUND(ROUND(H728*P$764,0)*W771,0)*Z773,0)-AB774</f>
        <v>125</v>
      </c>
      <c r="AE774" s="253"/>
    </row>
    <row r="775" spans="1:31" ht="17.100000000000001" customHeight="1">
      <c r="A775" s="243">
        <v>61</v>
      </c>
      <c r="B775" s="243" t="s">
        <v>11023</v>
      </c>
      <c r="C775" s="870" t="s">
        <v>11024</v>
      </c>
      <c r="D775" s="792"/>
      <c r="E775" s="792"/>
      <c r="F775" s="794"/>
      <c r="G775" s="528"/>
      <c r="H775" s="528"/>
      <c r="I775" s="794"/>
      <c r="J775" s="604"/>
      <c r="K775" s="605"/>
      <c r="L775" s="518"/>
      <c r="M775" s="799"/>
      <c r="N775" s="517"/>
      <c r="O775" s="517"/>
      <c r="P775" s="518"/>
      <c r="Q775" s="1536" t="s">
        <v>4713</v>
      </c>
      <c r="R775" s="1580" t="s">
        <v>162</v>
      </c>
      <c r="S775" s="775"/>
      <c r="T775" s="775"/>
      <c r="U775" s="359"/>
      <c r="V775" s="360"/>
      <c r="W775" s="361"/>
      <c r="X775" s="523"/>
      <c r="Y775" s="524"/>
      <c r="Z775" s="642"/>
      <c r="AA775" s="247"/>
      <c r="AB775" s="247"/>
      <c r="AC775" s="247"/>
      <c r="AD775" s="391">
        <f>ROUND(ROUND(H728*P$764,0)*T776,0)</f>
        <v>126</v>
      </c>
      <c r="AE775" s="253"/>
    </row>
    <row r="776" spans="1:31" ht="17.100000000000001" customHeight="1">
      <c r="A776" s="243">
        <v>61</v>
      </c>
      <c r="B776" s="243" t="s">
        <v>11025</v>
      </c>
      <c r="C776" s="870" t="s">
        <v>11026</v>
      </c>
      <c r="D776" s="792"/>
      <c r="E776" s="792"/>
      <c r="F776" s="794"/>
      <c r="G776" s="528"/>
      <c r="H776" s="528"/>
      <c r="I776" s="794"/>
      <c r="J776" s="604"/>
      <c r="K776" s="605"/>
      <c r="L776" s="518"/>
      <c r="M776" s="799"/>
      <c r="N776" s="517"/>
      <c r="O776" s="517"/>
      <c r="P776" s="518"/>
      <c r="Q776" s="1648"/>
      <c r="R776" s="1620"/>
      <c r="S776" s="643" t="s">
        <v>163</v>
      </c>
      <c r="T776" s="365">
        <v>0.7</v>
      </c>
      <c r="U776" s="777"/>
      <c r="V776" s="639"/>
      <c r="W776" s="529"/>
      <c r="X776" s="319"/>
      <c r="Y776" s="517"/>
      <c r="Z776" s="526"/>
      <c r="AA776" s="762" t="s">
        <v>167</v>
      </c>
      <c r="AB776" s="354">
        <v>5</v>
      </c>
      <c r="AC776" s="763" t="s">
        <v>168</v>
      </c>
      <c r="AD776" s="391">
        <f>ROUND(ROUND(H728*P$764,0)*T776,0)-AB776</f>
        <v>121</v>
      </c>
      <c r="AE776" s="253"/>
    </row>
    <row r="777" spans="1:31" ht="17.100000000000001" customHeight="1">
      <c r="A777" s="243">
        <v>61</v>
      </c>
      <c r="B777" s="243" t="s">
        <v>11027</v>
      </c>
      <c r="C777" s="870" t="s">
        <v>11028</v>
      </c>
      <c r="D777" s="792"/>
      <c r="E777" s="792"/>
      <c r="F777" s="794"/>
      <c r="G777" s="528"/>
      <c r="H777" s="528"/>
      <c r="I777" s="794"/>
      <c r="J777" s="604"/>
      <c r="K777" s="605"/>
      <c r="L777" s="518"/>
      <c r="M777" s="799"/>
      <c r="N777" s="517"/>
      <c r="O777" s="517"/>
      <c r="P777" s="518"/>
      <c r="Q777" s="1648"/>
      <c r="R777" s="1620"/>
      <c r="S777" s="530"/>
      <c r="T777" s="530"/>
      <c r="U777" s="777"/>
      <c r="V777" s="639"/>
      <c r="W777" s="529"/>
      <c r="X777" s="1684" t="s">
        <v>4700</v>
      </c>
      <c r="Y777" s="362" t="s">
        <v>163</v>
      </c>
      <c r="Z777" s="395">
        <v>0.85</v>
      </c>
      <c r="AA777" s="355"/>
      <c r="AB777" s="247"/>
      <c r="AC777" s="247"/>
      <c r="AD777" s="391">
        <f>ROUND(ROUND(ROUND(H728*P$764,0)*T776,0)*Z777,0)</f>
        <v>107</v>
      </c>
      <c r="AE777" s="253"/>
    </row>
    <row r="778" spans="1:31" ht="17.100000000000001" customHeight="1">
      <c r="A778" s="243">
        <v>61</v>
      </c>
      <c r="B778" s="243" t="s">
        <v>11029</v>
      </c>
      <c r="C778" s="870" t="s">
        <v>11030</v>
      </c>
      <c r="D778" s="792"/>
      <c r="E778" s="792"/>
      <c r="F778" s="794"/>
      <c r="G778" s="528"/>
      <c r="H778" s="528"/>
      <c r="I778" s="794"/>
      <c r="J778" s="604"/>
      <c r="K778" s="605"/>
      <c r="L778" s="518"/>
      <c r="M778" s="799"/>
      <c r="N778" s="517"/>
      <c r="O778" s="517"/>
      <c r="P778" s="518"/>
      <c r="Q778" s="1648"/>
      <c r="R778" s="1620"/>
      <c r="S778" s="643"/>
      <c r="T778" s="643"/>
      <c r="U778" s="778"/>
      <c r="V778" s="525"/>
      <c r="W778" s="539"/>
      <c r="X778" s="1651"/>
      <c r="Y778" s="512"/>
      <c r="Z778" s="368"/>
      <c r="AA778" s="762" t="s">
        <v>167</v>
      </c>
      <c r="AB778" s="354">
        <v>5</v>
      </c>
      <c r="AC778" s="763" t="s">
        <v>168</v>
      </c>
      <c r="AD778" s="391">
        <f>ROUND(ROUND(ROUND(H728*P$764,0)*T776,0)*Z777,0)-AB778</f>
        <v>102</v>
      </c>
      <c r="AE778" s="253"/>
    </row>
    <row r="779" spans="1:31" ht="17.100000000000001" customHeight="1">
      <c r="A779" s="243">
        <v>61</v>
      </c>
      <c r="B779" s="243" t="s">
        <v>11031</v>
      </c>
      <c r="C779" s="870" t="s">
        <v>11032</v>
      </c>
      <c r="D779" s="792"/>
      <c r="E779" s="792"/>
      <c r="F779" s="794"/>
      <c r="G779" s="528"/>
      <c r="H779" s="528"/>
      <c r="I779" s="794"/>
      <c r="J779" s="604"/>
      <c r="K779" s="605"/>
      <c r="L779" s="518"/>
      <c r="M779" s="799"/>
      <c r="N779" s="517"/>
      <c r="O779" s="517"/>
      <c r="P779" s="518"/>
      <c r="Q779" s="798"/>
      <c r="R779" s="530"/>
      <c r="S779" s="530"/>
      <c r="T779" s="530"/>
      <c r="U779" s="1580" t="s">
        <v>4703</v>
      </c>
      <c r="V779" s="362" t="s">
        <v>163</v>
      </c>
      <c r="W779" s="356">
        <v>0.7</v>
      </c>
      <c r="X779" s="523"/>
      <c r="Y779" s="524"/>
      <c r="Z779" s="642"/>
      <c r="AA779" s="247"/>
      <c r="AB779" s="247"/>
      <c r="AC779" s="247"/>
      <c r="AD779" s="391">
        <f>ROUND(ROUND(ROUND(H728*P$764,0)*T776,0)*W779,0)</f>
        <v>88</v>
      </c>
      <c r="AE779" s="253"/>
    </row>
    <row r="780" spans="1:31" ht="17.100000000000001" customHeight="1">
      <c r="A780" s="243">
        <v>61</v>
      </c>
      <c r="B780" s="243" t="s">
        <v>11033</v>
      </c>
      <c r="C780" s="870" t="s">
        <v>11034</v>
      </c>
      <c r="D780" s="792"/>
      <c r="E780" s="792"/>
      <c r="F780" s="794"/>
      <c r="G780" s="528"/>
      <c r="H780" s="528"/>
      <c r="I780" s="794"/>
      <c r="J780" s="604"/>
      <c r="K780" s="605"/>
      <c r="L780" s="518"/>
      <c r="M780" s="799"/>
      <c r="N780" s="517"/>
      <c r="O780" s="517"/>
      <c r="P780" s="518"/>
      <c r="Q780" s="798"/>
      <c r="R780" s="530"/>
      <c r="S780" s="530"/>
      <c r="T780" s="530"/>
      <c r="U780" s="1620"/>
      <c r="V780" s="643"/>
      <c r="W780" s="365"/>
      <c r="X780" s="319"/>
      <c r="Y780" s="288"/>
      <c r="Z780" s="526"/>
      <c r="AA780" s="762" t="s">
        <v>167</v>
      </c>
      <c r="AB780" s="354">
        <v>5</v>
      </c>
      <c r="AC780" s="763" t="s">
        <v>168</v>
      </c>
      <c r="AD780" s="391">
        <f>ROUND(ROUND(ROUND(H728*P$764,0)*T776,0)*W779,0)-AB780</f>
        <v>83</v>
      </c>
      <c r="AE780" s="253"/>
    </row>
    <row r="781" spans="1:31" ht="17.100000000000001" customHeight="1">
      <c r="A781" s="243">
        <v>61</v>
      </c>
      <c r="B781" s="243" t="s">
        <v>11035</v>
      </c>
      <c r="C781" s="870" t="s">
        <v>11036</v>
      </c>
      <c r="D781" s="792"/>
      <c r="E781" s="792"/>
      <c r="F781" s="794"/>
      <c r="G781" s="528"/>
      <c r="H781" s="528"/>
      <c r="I781" s="794"/>
      <c r="J781" s="604"/>
      <c r="K781" s="605"/>
      <c r="L781" s="518"/>
      <c r="M781" s="799"/>
      <c r="N781" s="517"/>
      <c r="O781" s="517"/>
      <c r="P781" s="518"/>
      <c r="Q781" s="799"/>
      <c r="R781" s="643"/>
      <c r="S781" s="1644"/>
      <c r="T781" s="1652"/>
      <c r="U781" s="1620"/>
      <c r="V781" s="779"/>
      <c r="W781" s="780"/>
      <c r="X781" s="1684" t="s">
        <v>4700</v>
      </c>
      <c r="Y781" s="362" t="s">
        <v>163</v>
      </c>
      <c r="Z781" s="395">
        <v>0.85</v>
      </c>
      <c r="AA781" s="355"/>
      <c r="AB781" s="247"/>
      <c r="AC781" s="247"/>
      <c r="AD781" s="391">
        <f>ROUND(ROUND(ROUND(ROUND(H728*P$764,0)*T776,0)*W779,0)*Z781,0)</f>
        <v>75</v>
      </c>
      <c r="AE781" s="253"/>
    </row>
    <row r="782" spans="1:31" ht="17.100000000000001" customHeight="1">
      <c r="A782" s="243">
        <v>61</v>
      </c>
      <c r="B782" s="243" t="s">
        <v>11037</v>
      </c>
      <c r="C782" s="870" t="s">
        <v>11038</v>
      </c>
      <c r="D782" s="792"/>
      <c r="E782" s="792"/>
      <c r="F782" s="794"/>
      <c r="G782" s="528"/>
      <c r="H782" s="528"/>
      <c r="I782" s="794"/>
      <c r="J782" s="604"/>
      <c r="K782" s="605"/>
      <c r="L782" s="518"/>
      <c r="M782" s="799"/>
      <c r="N782" s="517"/>
      <c r="O782" s="517"/>
      <c r="P782" s="518"/>
      <c r="Q782" s="799"/>
      <c r="R782" s="643"/>
      <c r="S782" s="643"/>
      <c r="T782" s="643"/>
      <c r="U782" s="781"/>
      <c r="V782" s="537"/>
      <c r="W782" s="783"/>
      <c r="X782" s="1651"/>
      <c r="Y782" s="512"/>
      <c r="Z782" s="368"/>
      <c r="AA782" s="762" t="s">
        <v>167</v>
      </c>
      <c r="AB782" s="354">
        <v>5</v>
      </c>
      <c r="AC782" s="763" t="s">
        <v>168</v>
      </c>
      <c r="AD782" s="391">
        <f>ROUND(ROUND(ROUND(ROUND(H728*P$764,0)*T776,0)*W779,0)*Z781,0)-AB782</f>
        <v>70</v>
      </c>
      <c r="AE782" s="253"/>
    </row>
    <row r="783" spans="1:31" ht="17.100000000000001" customHeight="1">
      <c r="A783" s="243">
        <v>61</v>
      </c>
      <c r="B783" s="243" t="s">
        <v>11039</v>
      </c>
      <c r="C783" s="870" t="s">
        <v>11040</v>
      </c>
      <c r="D783" s="792"/>
      <c r="E783" s="792"/>
      <c r="F783" s="794"/>
      <c r="G783" s="528"/>
      <c r="H783" s="528"/>
      <c r="I783" s="794"/>
      <c r="J783" s="604"/>
      <c r="K783" s="605"/>
      <c r="L783" s="518"/>
      <c r="M783" s="799"/>
      <c r="N783" s="517"/>
      <c r="O783" s="517"/>
      <c r="P783" s="518"/>
      <c r="Q783" s="798"/>
      <c r="R783" s="643"/>
      <c r="S783" s="1646"/>
      <c r="T783" s="1649"/>
      <c r="U783" s="1580" t="s">
        <v>4708</v>
      </c>
      <c r="V783" s="643" t="s">
        <v>163</v>
      </c>
      <c r="W783" s="365">
        <v>0.85</v>
      </c>
      <c r="X783" s="523"/>
      <c r="Y783" s="524"/>
      <c r="Z783" s="642"/>
      <c r="AA783" s="247"/>
      <c r="AB783" s="247"/>
      <c r="AC783" s="247"/>
      <c r="AD783" s="391">
        <f>ROUND(ROUND(ROUND(H728*P$764,0)*T776,0)*W783,0)</f>
        <v>107</v>
      </c>
      <c r="AE783" s="253"/>
    </row>
    <row r="784" spans="1:31" ht="17.100000000000001" customHeight="1">
      <c r="A784" s="243">
        <v>61</v>
      </c>
      <c r="B784" s="243" t="s">
        <v>11041</v>
      </c>
      <c r="C784" s="870" t="s">
        <v>11042</v>
      </c>
      <c r="D784" s="792"/>
      <c r="E784" s="792"/>
      <c r="F784" s="794"/>
      <c r="G784" s="528"/>
      <c r="H784" s="528"/>
      <c r="I784" s="794"/>
      <c r="J784" s="604"/>
      <c r="K784" s="605"/>
      <c r="L784" s="518"/>
      <c r="M784" s="799"/>
      <c r="N784" s="517"/>
      <c r="O784" s="517"/>
      <c r="P784" s="518"/>
      <c r="Q784" s="798"/>
      <c r="R784" s="643"/>
      <c r="S784" s="365"/>
      <c r="T784" s="365"/>
      <c r="U784" s="1620"/>
      <c r="V784" s="643"/>
      <c r="W784" s="365"/>
      <c r="X784" s="516"/>
      <c r="Y784" s="288"/>
      <c r="Z784" s="526"/>
      <c r="AA784" s="762" t="s">
        <v>167</v>
      </c>
      <c r="AB784" s="354">
        <v>5</v>
      </c>
      <c r="AC784" s="763" t="s">
        <v>168</v>
      </c>
      <c r="AD784" s="391">
        <f>ROUND(ROUND(ROUND(H728*P$764,0)*T776,0)*W783,0)-AB784</f>
        <v>102</v>
      </c>
      <c r="AE784" s="253"/>
    </row>
    <row r="785" spans="1:31" ht="17.100000000000001" customHeight="1">
      <c r="A785" s="243">
        <v>61</v>
      </c>
      <c r="B785" s="243" t="s">
        <v>11043</v>
      </c>
      <c r="C785" s="870" t="s">
        <v>11044</v>
      </c>
      <c r="D785" s="792"/>
      <c r="E785" s="792"/>
      <c r="F785" s="794"/>
      <c r="G785" s="528"/>
      <c r="H785" s="528"/>
      <c r="I785" s="794"/>
      <c r="J785" s="604"/>
      <c r="K785" s="605"/>
      <c r="L785" s="518"/>
      <c r="M785" s="799"/>
      <c r="N785" s="517"/>
      <c r="O785" s="517"/>
      <c r="P785" s="518"/>
      <c r="Q785" s="799"/>
      <c r="R785" s="643"/>
      <c r="S785" s="365"/>
      <c r="T785" s="365"/>
      <c r="U785" s="1620"/>
      <c r="V785" s="779"/>
      <c r="W785" s="780"/>
      <c r="X785" s="1684" t="s">
        <v>4700</v>
      </c>
      <c r="Y785" s="362" t="s">
        <v>163</v>
      </c>
      <c r="Z785" s="395">
        <v>0.85</v>
      </c>
      <c r="AA785" s="355"/>
      <c r="AB785" s="247"/>
      <c r="AC785" s="247"/>
      <c r="AD785" s="391">
        <f>ROUND(ROUND(ROUND(ROUND(H728*P$764,0)*T776,0)*W783,0)*Z785,0)</f>
        <v>91</v>
      </c>
      <c r="AE785" s="253"/>
    </row>
    <row r="786" spans="1:31" ht="17.100000000000001" customHeight="1">
      <c r="A786" s="243">
        <v>61</v>
      </c>
      <c r="B786" s="243" t="s">
        <v>11045</v>
      </c>
      <c r="C786" s="870" t="s">
        <v>11046</v>
      </c>
      <c r="D786" s="792"/>
      <c r="E786" s="792"/>
      <c r="F786" s="794"/>
      <c r="G786" s="528"/>
      <c r="H786" s="528"/>
      <c r="I786" s="794"/>
      <c r="J786" s="604"/>
      <c r="K786" s="605"/>
      <c r="L786" s="518"/>
      <c r="M786" s="799"/>
      <c r="N786" s="517"/>
      <c r="O786" s="517"/>
      <c r="P786" s="518"/>
      <c r="Q786" s="798"/>
      <c r="R786" s="643"/>
      <c r="S786" s="643"/>
      <c r="T786" s="643"/>
      <c r="U786" s="1642"/>
      <c r="V786" s="537"/>
      <c r="W786" s="783"/>
      <c r="X786" s="1651"/>
      <c r="Y786" s="512"/>
      <c r="Z786" s="368"/>
      <c r="AA786" s="762" t="s">
        <v>167</v>
      </c>
      <c r="AB786" s="354">
        <v>5</v>
      </c>
      <c r="AC786" s="763" t="s">
        <v>168</v>
      </c>
      <c r="AD786" s="391">
        <f>ROUND(ROUND(ROUND(ROUND(H728*P$764,0)*T776,0)*W783,0)*Z785,0)-AB786</f>
        <v>86</v>
      </c>
      <c r="AE786" s="253"/>
    </row>
    <row r="787" spans="1:31" ht="17.100000000000001" customHeight="1">
      <c r="A787" s="243">
        <v>61</v>
      </c>
      <c r="B787" s="243" t="s">
        <v>11047</v>
      </c>
      <c r="C787" s="870" t="s">
        <v>11048</v>
      </c>
      <c r="D787" s="792"/>
      <c r="E787" s="792"/>
      <c r="F787" s="794"/>
      <c r="G787" s="528"/>
      <c r="H787" s="528"/>
      <c r="I787" s="794"/>
      <c r="J787" s="604"/>
      <c r="K787" s="605"/>
      <c r="L787" s="518"/>
      <c r="M787" s="799"/>
      <c r="N787" s="517"/>
      <c r="O787" s="517"/>
      <c r="P787" s="518"/>
      <c r="Q787" s="798"/>
      <c r="R787" s="1580" t="s">
        <v>165</v>
      </c>
      <c r="S787" s="775"/>
      <c r="T787" s="775"/>
      <c r="U787" s="359"/>
      <c r="V787" s="360"/>
      <c r="W787" s="361"/>
      <c r="X787" s="523"/>
      <c r="Y787" s="524"/>
      <c r="Z787" s="642"/>
      <c r="AA787" s="247"/>
      <c r="AB787" s="247"/>
      <c r="AC787" s="247"/>
      <c r="AD787" s="391">
        <f>ROUND(ROUND(H728*P$764,0)*T788,0)</f>
        <v>90</v>
      </c>
      <c r="AE787" s="253"/>
    </row>
    <row r="788" spans="1:31" ht="17.100000000000001" customHeight="1">
      <c r="A788" s="243">
        <v>61</v>
      </c>
      <c r="B788" s="243" t="s">
        <v>11049</v>
      </c>
      <c r="C788" s="870" t="s">
        <v>11050</v>
      </c>
      <c r="D788" s="792"/>
      <c r="E788" s="792"/>
      <c r="F788" s="794"/>
      <c r="G788" s="528"/>
      <c r="H788" s="528"/>
      <c r="I788" s="794"/>
      <c r="J788" s="604"/>
      <c r="K788" s="605"/>
      <c r="L788" s="518"/>
      <c r="M788" s="799"/>
      <c r="N788" s="517"/>
      <c r="O788" s="517"/>
      <c r="P788" s="518"/>
      <c r="Q788" s="797"/>
      <c r="R788" s="1620"/>
      <c r="S788" s="643" t="s">
        <v>163</v>
      </c>
      <c r="T788" s="365">
        <v>0.5</v>
      </c>
      <c r="U788" s="777"/>
      <c r="V788" s="639"/>
      <c r="W788" s="529"/>
      <c r="X788" s="319"/>
      <c r="Y788" s="517"/>
      <c r="Z788" s="526"/>
      <c r="AA788" s="762" t="s">
        <v>167</v>
      </c>
      <c r="AB788" s="354">
        <v>5</v>
      </c>
      <c r="AC788" s="763" t="s">
        <v>168</v>
      </c>
      <c r="AD788" s="391">
        <f>ROUND(ROUND(H728*P$764,0)*T788,0)-AB788</f>
        <v>85</v>
      </c>
      <c r="AE788" s="253"/>
    </row>
    <row r="789" spans="1:31" ht="17.100000000000001" customHeight="1">
      <c r="A789" s="243">
        <v>61</v>
      </c>
      <c r="B789" s="243" t="s">
        <v>11051</v>
      </c>
      <c r="C789" s="870" t="s">
        <v>11052</v>
      </c>
      <c r="D789" s="792"/>
      <c r="E789" s="792"/>
      <c r="F789" s="794"/>
      <c r="G789" s="528"/>
      <c r="H789" s="528"/>
      <c r="I789" s="794"/>
      <c r="J789" s="604"/>
      <c r="K789" s="605"/>
      <c r="L789" s="518"/>
      <c r="M789" s="799"/>
      <c r="N789" s="517"/>
      <c r="O789" s="517"/>
      <c r="P789" s="518"/>
      <c r="Q789" s="797"/>
      <c r="R789" s="1620"/>
      <c r="S789" s="530"/>
      <c r="T789" s="530"/>
      <c r="U789" s="777"/>
      <c r="V789" s="639"/>
      <c r="W789" s="529"/>
      <c r="X789" s="1684" t="s">
        <v>4700</v>
      </c>
      <c r="Y789" s="362" t="s">
        <v>163</v>
      </c>
      <c r="Z789" s="395">
        <v>0.85</v>
      </c>
      <c r="AA789" s="355"/>
      <c r="AB789" s="247"/>
      <c r="AC789" s="247"/>
      <c r="AD789" s="391">
        <f>ROUND(ROUND(ROUND(H728*P$764,0)*T788,0)*Z789,0)</f>
        <v>77</v>
      </c>
      <c r="AE789" s="253"/>
    </row>
    <row r="790" spans="1:31" ht="17.100000000000001" customHeight="1">
      <c r="A790" s="243">
        <v>61</v>
      </c>
      <c r="B790" s="243" t="s">
        <v>11053</v>
      </c>
      <c r="C790" s="870" t="s">
        <v>11054</v>
      </c>
      <c r="D790" s="792"/>
      <c r="E790" s="792"/>
      <c r="F790" s="794"/>
      <c r="G790" s="528"/>
      <c r="H790" s="528"/>
      <c r="I790" s="794"/>
      <c r="J790" s="604"/>
      <c r="K790" s="605"/>
      <c r="L790" s="518"/>
      <c r="M790" s="799"/>
      <c r="N790" s="517"/>
      <c r="O790" s="517"/>
      <c r="P790" s="518"/>
      <c r="Q790" s="797"/>
      <c r="R790" s="1620"/>
      <c r="S790" s="643"/>
      <c r="T790" s="643"/>
      <c r="U790" s="778"/>
      <c r="V790" s="525"/>
      <c r="W790" s="539"/>
      <c r="X790" s="1651"/>
      <c r="Y790" s="512"/>
      <c r="Z790" s="368"/>
      <c r="AA790" s="762" t="s">
        <v>167</v>
      </c>
      <c r="AB790" s="354">
        <v>5</v>
      </c>
      <c r="AC790" s="763" t="s">
        <v>168</v>
      </c>
      <c r="AD790" s="391">
        <f>ROUND(ROUND(ROUND(H728*P$764,0)*T788,0)*Z789,0)-AB790</f>
        <v>72</v>
      </c>
      <c r="AE790" s="253"/>
    </row>
    <row r="791" spans="1:31" ht="17.100000000000001" customHeight="1">
      <c r="A791" s="243">
        <v>61</v>
      </c>
      <c r="B791" s="243" t="s">
        <v>11055</v>
      </c>
      <c r="C791" s="870" t="s">
        <v>11056</v>
      </c>
      <c r="D791" s="792"/>
      <c r="E791" s="792"/>
      <c r="F791" s="794"/>
      <c r="G791" s="528"/>
      <c r="H791" s="528"/>
      <c r="I791" s="794"/>
      <c r="J791" s="604"/>
      <c r="K791" s="605"/>
      <c r="L791" s="518"/>
      <c r="M791" s="799"/>
      <c r="N791" s="517"/>
      <c r="O791" s="517"/>
      <c r="P791" s="518"/>
      <c r="Q791" s="798"/>
      <c r="R791" s="530"/>
      <c r="S791" s="530"/>
      <c r="T791" s="530"/>
      <c r="U791" s="1580" t="s">
        <v>4703</v>
      </c>
      <c r="V791" s="362" t="s">
        <v>163</v>
      </c>
      <c r="W791" s="356">
        <v>0.7</v>
      </c>
      <c r="X791" s="523"/>
      <c r="Y791" s="524"/>
      <c r="Z791" s="642"/>
      <c r="AA791" s="247"/>
      <c r="AB791" s="247"/>
      <c r="AC791" s="247"/>
      <c r="AD791" s="391">
        <f>ROUND(ROUND(ROUND(H728*P$764,0)*T788,0)*W791,0)</f>
        <v>63</v>
      </c>
      <c r="AE791" s="253"/>
    </row>
    <row r="792" spans="1:31" ht="17.100000000000001" customHeight="1">
      <c r="A792" s="243">
        <v>61</v>
      </c>
      <c r="B792" s="243" t="s">
        <v>11057</v>
      </c>
      <c r="C792" s="870" t="s">
        <v>11058</v>
      </c>
      <c r="D792" s="792"/>
      <c r="E792" s="792"/>
      <c r="F792" s="794"/>
      <c r="G792" s="528"/>
      <c r="H792" s="528"/>
      <c r="I792" s="794"/>
      <c r="J792" s="604"/>
      <c r="K792" s="605"/>
      <c r="L792" s="518"/>
      <c r="M792" s="799"/>
      <c r="N792" s="517"/>
      <c r="O792" s="517"/>
      <c r="P792" s="518"/>
      <c r="Q792" s="798"/>
      <c r="R792" s="530"/>
      <c r="S792" s="530"/>
      <c r="T792" s="530"/>
      <c r="U792" s="1620"/>
      <c r="V792" s="643"/>
      <c r="W792" s="365"/>
      <c r="X792" s="319"/>
      <c r="Y792" s="288"/>
      <c r="Z792" s="526"/>
      <c r="AA792" s="762" t="s">
        <v>167</v>
      </c>
      <c r="AB792" s="354">
        <v>5</v>
      </c>
      <c r="AC792" s="763" t="s">
        <v>168</v>
      </c>
      <c r="AD792" s="391">
        <f>ROUND(ROUND(ROUND(H728*P$764,0)*T788,0)*W791,0)-AB792</f>
        <v>58</v>
      </c>
      <c r="AE792" s="253"/>
    </row>
    <row r="793" spans="1:31" ht="17.100000000000001" customHeight="1">
      <c r="A793" s="243">
        <v>61</v>
      </c>
      <c r="B793" s="243" t="s">
        <v>11059</v>
      </c>
      <c r="C793" s="870" t="s">
        <v>11060</v>
      </c>
      <c r="D793" s="792"/>
      <c r="E793" s="792"/>
      <c r="F793" s="794"/>
      <c r="G793" s="528"/>
      <c r="H793" s="528"/>
      <c r="I793" s="794"/>
      <c r="J793" s="604"/>
      <c r="K793" s="605"/>
      <c r="L793" s="518"/>
      <c r="M793" s="799"/>
      <c r="N793" s="517"/>
      <c r="O793" s="517"/>
      <c r="P793" s="518"/>
      <c r="Q793" s="799"/>
      <c r="R793" s="643"/>
      <c r="S793" s="1644"/>
      <c r="T793" s="1652"/>
      <c r="U793" s="1620"/>
      <c r="V793" s="779"/>
      <c r="W793" s="780"/>
      <c r="X793" s="1684" t="s">
        <v>4700</v>
      </c>
      <c r="Y793" s="362" t="s">
        <v>163</v>
      </c>
      <c r="Z793" s="395">
        <v>0.85</v>
      </c>
      <c r="AA793" s="355"/>
      <c r="AB793" s="247"/>
      <c r="AC793" s="247"/>
      <c r="AD793" s="391">
        <f>ROUND(ROUND(ROUND(ROUND(H728*P$764,0)*T788,0)*W791,0)*Z793,0)</f>
        <v>54</v>
      </c>
      <c r="AE793" s="253"/>
    </row>
    <row r="794" spans="1:31" ht="17.100000000000001" customHeight="1">
      <c r="A794" s="243">
        <v>61</v>
      </c>
      <c r="B794" s="243" t="s">
        <v>11061</v>
      </c>
      <c r="C794" s="870" t="s">
        <v>11062</v>
      </c>
      <c r="D794" s="792"/>
      <c r="E794" s="792"/>
      <c r="F794" s="794"/>
      <c r="G794" s="528"/>
      <c r="H794" s="528"/>
      <c r="I794" s="794"/>
      <c r="J794" s="604"/>
      <c r="K794" s="605"/>
      <c r="L794" s="518"/>
      <c r="M794" s="799"/>
      <c r="N794" s="517"/>
      <c r="O794" s="517"/>
      <c r="P794" s="518"/>
      <c r="Q794" s="799"/>
      <c r="R794" s="643"/>
      <c r="S794" s="643"/>
      <c r="T794" s="643"/>
      <c r="U794" s="781"/>
      <c r="V794" s="537"/>
      <c r="W794" s="783"/>
      <c r="X794" s="1651"/>
      <c r="Y794" s="512"/>
      <c r="Z794" s="368"/>
      <c r="AA794" s="762" t="s">
        <v>167</v>
      </c>
      <c r="AB794" s="354">
        <v>5</v>
      </c>
      <c r="AC794" s="763" t="s">
        <v>168</v>
      </c>
      <c r="AD794" s="391">
        <f>ROUND(ROUND(ROUND(ROUND(H728*P$764,0)*T788,0)*W791,0)*Z793,0)-AB794</f>
        <v>49</v>
      </c>
      <c r="AE794" s="253"/>
    </row>
    <row r="795" spans="1:31" ht="17.100000000000001" customHeight="1">
      <c r="A795" s="243">
        <v>61</v>
      </c>
      <c r="B795" s="243" t="s">
        <v>11063</v>
      </c>
      <c r="C795" s="870" t="s">
        <v>11064</v>
      </c>
      <c r="D795" s="792"/>
      <c r="E795" s="792"/>
      <c r="F795" s="794"/>
      <c r="G795" s="528"/>
      <c r="H795" s="528"/>
      <c r="I795" s="794"/>
      <c r="J795" s="604"/>
      <c r="K795" s="605"/>
      <c r="L795" s="518"/>
      <c r="M795" s="799"/>
      <c r="N795" s="517"/>
      <c r="O795" s="517"/>
      <c r="P795" s="518"/>
      <c r="Q795" s="798"/>
      <c r="R795" s="643"/>
      <c r="S795" s="1646"/>
      <c r="T795" s="1649"/>
      <c r="U795" s="1580" t="s">
        <v>4708</v>
      </c>
      <c r="V795" s="643" t="s">
        <v>163</v>
      </c>
      <c r="W795" s="365">
        <v>0.85</v>
      </c>
      <c r="X795" s="523"/>
      <c r="Y795" s="524"/>
      <c r="Z795" s="642"/>
      <c r="AA795" s="247"/>
      <c r="AB795" s="247"/>
      <c r="AC795" s="247"/>
      <c r="AD795" s="391">
        <f>ROUND(ROUND(ROUND(H728*P$764,0)*T788,0)*W795,0)</f>
        <v>77</v>
      </c>
      <c r="AE795" s="253"/>
    </row>
    <row r="796" spans="1:31" ht="17.100000000000001" customHeight="1">
      <c r="A796" s="243">
        <v>61</v>
      </c>
      <c r="B796" s="243" t="s">
        <v>11065</v>
      </c>
      <c r="C796" s="870" t="s">
        <v>11066</v>
      </c>
      <c r="D796" s="792"/>
      <c r="E796" s="792"/>
      <c r="F796" s="794"/>
      <c r="G796" s="528"/>
      <c r="H796" s="528"/>
      <c r="I796" s="794"/>
      <c r="J796" s="604"/>
      <c r="K796" s="605"/>
      <c r="L796" s="518"/>
      <c r="M796" s="799"/>
      <c r="N796" s="517"/>
      <c r="O796" s="517"/>
      <c r="P796" s="518"/>
      <c r="Q796" s="798"/>
      <c r="R796" s="643"/>
      <c r="S796" s="365"/>
      <c r="T796" s="365"/>
      <c r="U796" s="1620"/>
      <c r="V796" s="643"/>
      <c r="W796" s="365"/>
      <c r="X796" s="516"/>
      <c r="Y796" s="288"/>
      <c r="Z796" s="526"/>
      <c r="AA796" s="762" t="s">
        <v>167</v>
      </c>
      <c r="AB796" s="354">
        <v>5</v>
      </c>
      <c r="AC796" s="763" t="s">
        <v>168</v>
      </c>
      <c r="AD796" s="391">
        <f>ROUND(ROUND(ROUND(H728*P$764,0)*T788,0)*W795,0)-AB796</f>
        <v>72</v>
      </c>
      <c r="AE796" s="253"/>
    </row>
    <row r="797" spans="1:31" ht="17.100000000000001" customHeight="1">
      <c r="A797" s="243">
        <v>61</v>
      </c>
      <c r="B797" s="243" t="s">
        <v>11067</v>
      </c>
      <c r="C797" s="870" t="s">
        <v>11068</v>
      </c>
      <c r="D797" s="792"/>
      <c r="E797" s="792"/>
      <c r="F797" s="794"/>
      <c r="G797" s="528"/>
      <c r="H797" s="528"/>
      <c r="I797" s="794"/>
      <c r="J797" s="604"/>
      <c r="K797" s="605"/>
      <c r="L797" s="518"/>
      <c r="M797" s="799"/>
      <c r="N797" s="517"/>
      <c r="O797" s="517"/>
      <c r="P797" s="518"/>
      <c r="Q797" s="799"/>
      <c r="R797" s="643"/>
      <c r="S797" s="365"/>
      <c r="T797" s="365"/>
      <c r="U797" s="1620"/>
      <c r="V797" s="779"/>
      <c r="W797" s="780"/>
      <c r="X797" s="1684" t="s">
        <v>4700</v>
      </c>
      <c r="Y797" s="362" t="s">
        <v>163</v>
      </c>
      <c r="Z797" s="395">
        <v>0.85</v>
      </c>
      <c r="AA797" s="355"/>
      <c r="AB797" s="247"/>
      <c r="AC797" s="247"/>
      <c r="AD797" s="391">
        <f>ROUND(ROUND(ROUND(ROUND(H728*P$764,0)*T788,0)*W795,0)*Z797,0)</f>
        <v>65</v>
      </c>
      <c r="AE797" s="253"/>
    </row>
    <row r="798" spans="1:31" ht="17.100000000000001" customHeight="1">
      <c r="A798" s="243">
        <v>61</v>
      </c>
      <c r="B798" s="243" t="s">
        <v>11069</v>
      </c>
      <c r="C798" s="870" t="s">
        <v>11070</v>
      </c>
      <c r="D798" s="792"/>
      <c r="E798" s="792"/>
      <c r="F798" s="794"/>
      <c r="G798" s="528"/>
      <c r="H798" s="528"/>
      <c r="I798" s="794"/>
      <c r="J798" s="604"/>
      <c r="K798" s="605"/>
      <c r="L798" s="518"/>
      <c r="M798" s="799"/>
      <c r="N798" s="517"/>
      <c r="O798" s="517"/>
      <c r="P798" s="518"/>
      <c r="Q798" s="506"/>
      <c r="R798" s="643"/>
      <c r="S798" s="643"/>
      <c r="T798" s="643"/>
      <c r="U798" s="1642"/>
      <c r="V798" s="537"/>
      <c r="W798" s="783"/>
      <c r="X798" s="1651"/>
      <c r="Y798" s="512"/>
      <c r="Z798" s="368"/>
      <c r="AA798" s="762" t="s">
        <v>167</v>
      </c>
      <c r="AB798" s="354">
        <v>5</v>
      </c>
      <c r="AC798" s="763" t="s">
        <v>168</v>
      </c>
      <c r="AD798" s="391">
        <f>ROUND(ROUND(ROUND(ROUND(H728*P$764,0)*T788,0)*W795,0)*Z797,0)-AB798</f>
        <v>60</v>
      </c>
      <c r="AE798" s="253"/>
    </row>
    <row r="799" spans="1:31" ht="17.100000000000001" customHeight="1">
      <c r="A799" s="243">
        <v>61</v>
      </c>
      <c r="B799" s="243" t="s">
        <v>11071</v>
      </c>
      <c r="C799" s="870" t="s">
        <v>11072</v>
      </c>
      <c r="D799" s="792"/>
      <c r="E799" s="792"/>
      <c r="F799" s="794"/>
      <c r="G799" s="528"/>
      <c r="H799" s="528"/>
      <c r="I799" s="794"/>
      <c r="J799" s="1622" t="s">
        <v>5845</v>
      </c>
      <c r="K799" s="800"/>
      <c r="L799" s="877"/>
      <c r="M799" s="1606" t="s">
        <v>9631</v>
      </c>
      <c r="N799" s="1687" t="s">
        <v>9632</v>
      </c>
      <c r="O799" s="524"/>
      <c r="P799" s="524"/>
      <c r="Q799" s="523"/>
      <c r="R799" s="524"/>
      <c r="S799" s="524"/>
      <c r="T799" s="524"/>
      <c r="U799" s="777"/>
      <c r="V799" s="529"/>
      <c r="W799" s="517"/>
      <c r="X799" s="523"/>
      <c r="Y799" s="524"/>
      <c r="Z799" s="642"/>
      <c r="AA799" s="247"/>
      <c r="AB799" s="247"/>
      <c r="AC799" s="247"/>
      <c r="AD799" s="391">
        <f>ROUND(ROUND(H728+K800,0)*P$800,0)</f>
        <v>256</v>
      </c>
      <c r="AE799" s="253"/>
    </row>
    <row r="800" spans="1:31" ht="17.100000000000001" customHeight="1">
      <c r="A800" s="243">
        <v>61</v>
      </c>
      <c r="B800" s="243" t="s">
        <v>11073</v>
      </c>
      <c r="C800" s="870" t="s">
        <v>11074</v>
      </c>
      <c r="D800" s="793"/>
      <c r="E800" s="793"/>
      <c r="F800" s="522"/>
      <c r="G800" s="521"/>
      <c r="H800" s="521"/>
      <c r="I800" s="522"/>
      <c r="J800" s="1624"/>
      <c r="K800" s="643">
        <v>6</v>
      </c>
      <c r="L800" s="880" t="s">
        <v>16</v>
      </c>
      <c r="M800" s="1693"/>
      <c r="N800" s="1688"/>
      <c r="O800" s="643" t="s">
        <v>163</v>
      </c>
      <c r="P800" s="365">
        <v>0.7</v>
      </c>
      <c r="Q800" s="516"/>
      <c r="R800" s="517"/>
      <c r="S800" s="517"/>
      <c r="T800" s="517"/>
      <c r="U800" s="777"/>
      <c r="V800" s="529"/>
      <c r="W800" s="517"/>
      <c r="X800" s="319"/>
      <c r="Y800" s="517"/>
      <c r="Z800" s="526"/>
      <c r="AA800" s="762" t="s">
        <v>167</v>
      </c>
      <c r="AB800" s="354">
        <v>5</v>
      </c>
      <c r="AC800" s="763" t="s">
        <v>168</v>
      </c>
      <c r="AD800" s="391">
        <f>ROUND(ROUND(H728+K800,0)*P$800,0)-AB800</f>
        <v>251</v>
      </c>
      <c r="AE800" s="253"/>
    </row>
    <row r="801" spans="1:31" ht="17.100000000000001" customHeight="1">
      <c r="A801" s="243">
        <v>61</v>
      </c>
      <c r="B801" s="243" t="s">
        <v>11075</v>
      </c>
      <c r="C801" s="870" t="s">
        <v>11076</v>
      </c>
      <c r="D801" s="793"/>
      <c r="E801" s="793"/>
      <c r="F801" s="522"/>
      <c r="G801" s="521"/>
      <c r="H801" s="521"/>
      <c r="I801" s="522"/>
      <c r="J801" s="1624"/>
      <c r="K801" s="605"/>
      <c r="L801" s="518"/>
      <c r="M801" s="1693"/>
      <c r="N801" s="1688"/>
      <c r="O801" s="517"/>
      <c r="P801" s="518"/>
      <c r="Q801" s="516"/>
      <c r="R801" s="517"/>
      <c r="S801" s="517"/>
      <c r="T801" s="517"/>
      <c r="U801" s="777"/>
      <c r="V801" s="529"/>
      <c r="W801" s="518"/>
      <c r="X801" s="1684" t="s">
        <v>4700</v>
      </c>
      <c r="Y801" s="362" t="s">
        <v>163</v>
      </c>
      <c r="Z801" s="395">
        <v>0.85</v>
      </c>
      <c r="AA801" s="355"/>
      <c r="AB801" s="247"/>
      <c r="AC801" s="247"/>
      <c r="AD801" s="391">
        <f>ROUND(ROUND(ROUND(H728+K800,0)*P$800,0)*Z801,0)</f>
        <v>218</v>
      </c>
      <c r="AE801" s="253"/>
    </row>
    <row r="802" spans="1:31" ht="17.100000000000001" customHeight="1">
      <c r="A802" s="243">
        <v>61</v>
      </c>
      <c r="B802" s="243" t="s">
        <v>11077</v>
      </c>
      <c r="C802" s="870" t="s">
        <v>11078</v>
      </c>
      <c r="D802" s="793"/>
      <c r="E802" s="793"/>
      <c r="F802" s="794"/>
      <c r="G802" s="528"/>
      <c r="H802" s="528"/>
      <c r="I802" s="794"/>
      <c r="J802" s="1624"/>
      <c r="K802" s="605"/>
      <c r="L802" s="518"/>
      <c r="M802" s="1693"/>
      <c r="N802" s="1688"/>
      <c r="O802" s="517"/>
      <c r="P802" s="518"/>
      <c r="Q802" s="516"/>
      <c r="R802" s="517"/>
      <c r="S802" s="517"/>
      <c r="T802" s="517"/>
      <c r="U802" s="778"/>
      <c r="V802" s="539"/>
      <c r="W802" s="526"/>
      <c r="X802" s="1651"/>
      <c r="Y802" s="512"/>
      <c r="Z802" s="368"/>
      <c r="AA802" s="762" t="s">
        <v>167</v>
      </c>
      <c r="AB802" s="354">
        <v>5</v>
      </c>
      <c r="AC802" s="763" t="s">
        <v>168</v>
      </c>
      <c r="AD802" s="391">
        <f>ROUND(ROUND(ROUND(H728+K800,0)*P$800,0)*Z801,0)-AB802</f>
        <v>213</v>
      </c>
      <c r="AE802" s="253"/>
    </row>
    <row r="803" spans="1:31" ht="17.100000000000001" customHeight="1">
      <c r="A803" s="243">
        <v>61</v>
      </c>
      <c r="B803" s="243" t="s">
        <v>11079</v>
      </c>
      <c r="C803" s="870" t="s">
        <v>11080</v>
      </c>
      <c r="D803" s="793"/>
      <c r="E803" s="793"/>
      <c r="F803" s="794"/>
      <c r="G803" s="528"/>
      <c r="H803" s="528"/>
      <c r="I803" s="794"/>
      <c r="J803" s="604"/>
      <c r="K803" s="605"/>
      <c r="L803" s="518"/>
      <c r="M803" s="1693"/>
      <c r="N803" s="517"/>
      <c r="O803" s="517"/>
      <c r="P803" s="518"/>
      <c r="Q803" s="516"/>
      <c r="R803" s="517"/>
      <c r="S803" s="517"/>
      <c r="T803" s="517"/>
      <c r="U803" s="1580" t="s">
        <v>4703</v>
      </c>
      <c r="V803" s="362" t="s">
        <v>163</v>
      </c>
      <c r="W803" s="356">
        <v>0.7</v>
      </c>
      <c r="X803" s="523"/>
      <c r="Y803" s="524"/>
      <c r="Z803" s="642"/>
      <c r="AA803" s="247"/>
      <c r="AB803" s="247"/>
      <c r="AC803" s="247"/>
      <c r="AD803" s="391">
        <f>ROUND(ROUND(ROUND(H728+K800,0)*P$800,0)*W803,0)</f>
        <v>179</v>
      </c>
      <c r="AE803" s="253"/>
    </row>
    <row r="804" spans="1:31" ht="17.100000000000001" customHeight="1">
      <c r="A804" s="243">
        <v>61</v>
      </c>
      <c r="B804" s="243" t="s">
        <v>11081</v>
      </c>
      <c r="C804" s="870" t="s">
        <v>11082</v>
      </c>
      <c r="D804" s="793"/>
      <c r="E804" s="793"/>
      <c r="F804" s="794"/>
      <c r="G804" s="528"/>
      <c r="H804" s="517"/>
      <c r="I804" s="538"/>
      <c r="J804" s="604"/>
      <c r="K804" s="605"/>
      <c r="L804" s="518"/>
      <c r="M804" s="1693"/>
      <c r="N804" s="517"/>
      <c r="O804" s="517"/>
      <c r="P804" s="518"/>
      <c r="Q804" s="516"/>
      <c r="R804" s="517"/>
      <c r="S804" s="517"/>
      <c r="T804" s="517"/>
      <c r="U804" s="1620"/>
      <c r="V804" s="643"/>
      <c r="W804" s="365"/>
      <c r="X804" s="319"/>
      <c r="Y804" s="288"/>
      <c r="Z804" s="526"/>
      <c r="AA804" s="762" t="s">
        <v>167</v>
      </c>
      <c r="AB804" s="354">
        <v>5</v>
      </c>
      <c r="AC804" s="763" t="s">
        <v>168</v>
      </c>
      <c r="AD804" s="391">
        <f>ROUND(ROUND(ROUND(H728+K800,0)*P$800,0)*W803,0)-AB804</f>
        <v>174</v>
      </c>
      <c r="AE804" s="253"/>
    </row>
    <row r="805" spans="1:31" ht="17.100000000000001" customHeight="1">
      <c r="A805" s="243">
        <v>61</v>
      </c>
      <c r="B805" s="243" t="s">
        <v>11083</v>
      </c>
      <c r="C805" s="870" t="s">
        <v>11084</v>
      </c>
      <c r="D805" s="792"/>
      <c r="E805" s="793"/>
      <c r="F805" s="795"/>
      <c r="G805" s="796"/>
      <c r="H805" s="517"/>
      <c r="I805" s="538"/>
      <c r="J805" s="604"/>
      <c r="K805" s="605"/>
      <c r="L805" s="518"/>
      <c r="M805" s="1693"/>
      <c r="N805" s="517"/>
      <c r="O805" s="517"/>
      <c r="P805" s="518"/>
      <c r="Q805" s="516"/>
      <c r="R805" s="517"/>
      <c r="S805" s="517"/>
      <c r="T805" s="517"/>
      <c r="U805" s="1620"/>
      <c r="V805" s="779"/>
      <c r="W805" s="780"/>
      <c r="X805" s="1684" t="s">
        <v>4700</v>
      </c>
      <c r="Y805" s="362" t="s">
        <v>163</v>
      </c>
      <c r="Z805" s="395">
        <v>0.85</v>
      </c>
      <c r="AA805" s="355"/>
      <c r="AB805" s="247"/>
      <c r="AC805" s="247"/>
      <c r="AD805" s="391">
        <f>ROUND(ROUND(ROUND(ROUND(H728+K800,0)*P$800,0)*W803,0)*Z805,0)</f>
        <v>152</v>
      </c>
      <c r="AE805" s="253"/>
    </row>
    <row r="806" spans="1:31" ht="17.100000000000001" customHeight="1">
      <c r="A806" s="243">
        <v>61</v>
      </c>
      <c r="B806" s="243" t="s">
        <v>11085</v>
      </c>
      <c r="C806" s="870" t="s">
        <v>11086</v>
      </c>
      <c r="D806" s="792"/>
      <c r="E806" s="793"/>
      <c r="F806" s="795"/>
      <c r="G806" s="796"/>
      <c r="H806" s="517"/>
      <c r="I806" s="538"/>
      <c r="J806" s="604"/>
      <c r="K806" s="605"/>
      <c r="L806" s="518"/>
      <c r="M806" s="1693"/>
      <c r="N806" s="517"/>
      <c r="O806" s="517"/>
      <c r="P806" s="518"/>
      <c r="Q806" s="516"/>
      <c r="R806" s="517"/>
      <c r="S806" s="517"/>
      <c r="T806" s="517"/>
      <c r="U806" s="781"/>
      <c r="V806" s="537"/>
      <c r="W806" s="783"/>
      <c r="X806" s="1651"/>
      <c r="Y806" s="512"/>
      <c r="Z806" s="368"/>
      <c r="AA806" s="762" t="s">
        <v>167</v>
      </c>
      <c r="AB806" s="354">
        <v>5</v>
      </c>
      <c r="AC806" s="763" t="s">
        <v>168</v>
      </c>
      <c r="AD806" s="391">
        <f>ROUND(ROUND(ROUND(ROUND(H728+K800,0)*P$800,0)*W803,0)*Z805,0)-AB806</f>
        <v>147</v>
      </c>
      <c r="AE806" s="253"/>
    </row>
    <row r="807" spans="1:31" ht="17.100000000000001" customHeight="1">
      <c r="A807" s="243">
        <v>61</v>
      </c>
      <c r="B807" s="243" t="s">
        <v>11087</v>
      </c>
      <c r="C807" s="870" t="s">
        <v>11088</v>
      </c>
      <c r="D807" s="792"/>
      <c r="E807" s="793"/>
      <c r="F807" s="795"/>
      <c r="G807" s="796"/>
      <c r="H807" s="517"/>
      <c r="I807" s="538"/>
      <c r="J807" s="604"/>
      <c r="K807" s="605"/>
      <c r="L807" s="518"/>
      <c r="M807" s="1693"/>
      <c r="N807" s="517"/>
      <c r="O807" s="517"/>
      <c r="P807" s="518"/>
      <c r="Q807" s="516"/>
      <c r="R807" s="517"/>
      <c r="S807" s="517"/>
      <c r="T807" s="518"/>
      <c r="U807" s="1580" t="s">
        <v>4708</v>
      </c>
      <c r="V807" s="643" t="s">
        <v>163</v>
      </c>
      <c r="W807" s="365">
        <v>0.85</v>
      </c>
      <c r="X807" s="523"/>
      <c r="Y807" s="524"/>
      <c r="Z807" s="642"/>
      <c r="AA807" s="247"/>
      <c r="AB807" s="247"/>
      <c r="AC807" s="247"/>
      <c r="AD807" s="391">
        <f>ROUND(ROUND(ROUND(H728+K800,0)*P$800,0)*W807,0)</f>
        <v>218</v>
      </c>
      <c r="AE807" s="253"/>
    </row>
    <row r="808" spans="1:31" ht="17.100000000000001" customHeight="1">
      <c r="A808" s="243">
        <v>61</v>
      </c>
      <c r="B808" s="243" t="s">
        <v>11089</v>
      </c>
      <c r="C808" s="870" t="s">
        <v>11090</v>
      </c>
      <c r="D808" s="792"/>
      <c r="E808" s="793"/>
      <c r="F808" s="795"/>
      <c r="G808" s="796"/>
      <c r="H808" s="517"/>
      <c r="I808" s="538"/>
      <c r="J808" s="604"/>
      <c r="K808" s="605"/>
      <c r="L808" s="518"/>
      <c r="M808" s="799"/>
      <c r="N808" s="517"/>
      <c r="O808" s="517"/>
      <c r="P808" s="518"/>
      <c r="Q808" s="516"/>
      <c r="R808" s="517"/>
      <c r="S808" s="517"/>
      <c r="T808" s="517"/>
      <c r="U808" s="1620"/>
      <c r="V808" s="643"/>
      <c r="W808" s="365"/>
      <c r="X808" s="516"/>
      <c r="Y808" s="288"/>
      <c r="Z808" s="526"/>
      <c r="AA808" s="762" t="s">
        <v>167</v>
      </c>
      <c r="AB808" s="354">
        <v>5</v>
      </c>
      <c r="AC808" s="763" t="s">
        <v>168</v>
      </c>
      <c r="AD808" s="391">
        <f>ROUND(ROUND(ROUND(H728+K800,0)*P$800,0)*W807,0)-AB808</f>
        <v>213</v>
      </c>
      <c r="AE808" s="253"/>
    </row>
    <row r="809" spans="1:31" ht="17.100000000000001" customHeight="1">
      <c r="A809" s="243">
        <v>61</v>
      </c>
      <c r="B809" s="243" t="s">
        <v>11091</v>
      </c>
      <c r="C809" s="870" t="s">
        <v>11092</v>
      </c>
      <c r="D809" s="792"/>
      <c r="E809" s="793"/>
      <c r="F809" s="794"/>
      <c r="G809" s="528"/>
      <c r="H809" s="528"/>
      <c r="I809" s="794"/>
      <c r="J809" s="604"/>
      <c r="K809" s="605"/>
      <c r="L809" s="518"/>
      <c r="M809" s="799"/>
      <c r="N809" s="517"/>
      <c r="O809" s="517"/>
      <c r="P809" s="518"/>
      <c r="Q809" s="516"/>
      <c r="R809" s="517"/>
      <c r="S809" s="517"/>
      <c r="T809" s="517"/>
      <c r="U809" s="1620"/>
      <c r="V809" s="779"/>
      <c r="W809" s="780"/>
      <c r="X809" s="1684" t="s">
        <v>4700</v>
      </c>
      <c r="Y809" s="362" t="s">
        <v>163</v>
      </c>
      <c r="Z809" s="395">
        <v>0.85</v>
      </c>
      <c r="AA809" s="355"/>
      <c r="AB809" s="247"/>
      <c r="AC809" s="247"/>
      <c r="AD809" s="391">
        <f>ROUND(ROUND(ROUND(ROUND(H728+K800,0)*P$800,0)*W807,0)*Z809,0)</f>
        <v>185</v>
      </c>
      <c r="AE809" s="253"/>
    </row>
    <row r="810" spans="1:31" ht="17.100000000000001" customHeight="1">
      <c r="A810" s="243">
        <v>61</v>
      </c>
      <c r="B810" s="243" t="s">
        <v>11093</v>
      </c>
      <c r="C810" s="870" t="s">
        <v>11094</v>
      </c>
      <c r="D810" s="792"/>
      <c r="E810" s="793"/>
      <c r="F810" s="794"/>
      <c r="G810" s="528"/>
      <c r="H810" s="528"/>
      <c r="I810" s="794"/>
      <c r="J810" s="604"/>
      <c r="K810" s="605"/>
      <c r="L810" s="518"/>
      <c r="M810" s="799"/>
      <c r="N810" s="517"/>
      <c r="O810" s="517"/>
      <c r="P810" s="518"/>
      <c r="Q810" s="319"/>
      <c r="R810" s="288"/>
      <c r="S810" s="288"/>
      <c r="T810" s="288"/>
      <c r="U810" s="1642"/>
      <c r="V810" s="537"/>
      <c r="W810" s="783"/>
      <c r="X810" s="1651"/>
      <c r="Y810" s="512"/>
      <c r="Z810" s="368"/>
      <c r="AA810" s="762" t="s">
        <v>167</v>
      </c>
      <c r="AB810" s="354">
        <v>5</v>
      </c>
      <c r="AC810" s="763" t="s">
        <v>168</v>
      </c>
      <c r="AD810" s="391">
        <f>ROUND(ROUND(ROUND(ROUND(H728+K800,0)*P$800,0)*W807,0)*Z809,0)-AB810</f>
        <v>180</v>
      </c>
      <c r="AE810" s="253"/>
    </row>
    <row r="811" spans="1:31" ht="17.100000000000001" customHeight="1">
      <c r="A811" s="243">
        <v>61</v>
      </c>
      <c r="B811" s="243" t="s">
        <v>11095</v>
      </c>
      <c r="C811" s="870" t="s">
        <v>11096</v>
      </c>
      <c r="D811" s="792"/>
      <c r="E811" s="792"/>
      <c r="F811" s="794"/>
      <c r="G811" s="528"/>
      <c r="H811" s="528"/>
      <c r="I811" s="794"/>
      <c r="J811" s="604"/>
      <c r="K811" s="605"/>
      <c r="L811" s="518"/>
      <c r="M811" s="799"/>
      <c r="N811" s="517"/>
      <c r="O811" s="517"/>
      <c r="P811" s="518"/>
      <c r="Q811" s="1536" t="s">
        <v>4713</v>
      </c>
      <c r="R811" s="1580" t="s">
        <v>162</v>
      </c>
      <c r="S811" s="775"/>
      <c r="T811" s="775"/>
      <c r="U811" s="359"/>
      <c r="V811" s="360"/>
      <c r="W811" s="361"/>
      <c r="X811" s="523"/>
      <c r="Y811" s="524"/>
      <c r="Z811" s="642"/>
      <c r="AA811" s="247"/>
      <c r="AB811" s="247"/>
      <c r="AC811" s="247"/>
      <c r="AD811" s="391">
        <f>ROUND(ROUND(ROUND(H728+K800,0)*P$800,0)*T812,0)</f>
        <v>179</v>
      </c>
      <c r="AE811" s="253"/>
    </row>
    <row r="812" spans="1:31" ht="17.100000000000001" customHeight="1">
      <c r="A812" s="243">
        <v>61</v>
      </c>
      <c r="B812" s="243" t="s">
        <v>11097</v>
      </c>
      <c r="C812" s="870" t="s">
        <v>11098</v>
      </c>
      <c r="D812" s="792"/>
      <c r="E812" s="792"/>
      <c r="F812" s="794"/>
      <c r="G812" s="528"/>
      <c r="H812" s="528"/>
      <c r="I812" s="794"/>
      <c r="J812" s="604"/>
      <c r="K812" s="605"/>
      <c r="L812" s="518"/>
      <c r="M812" s="799"/>
      <c r="N812" s="517"/>
      <c r="O812" s="517"/>
      <c r="P812" s="518"/>
      <c r="Q812" s="1648"/>
      <c r="R812" s="1620"/>
      <c r="S812" s="643" t="s">
        <v>163</v>
      </c>
      <c r="T812" s="365">
        <v>0.7</v>
      </c>
      <c r="U812" s="777"/>
      <c r="V812" s="639"/>
      <c r="W812" s="529"/>
      <c r="X812" s="319"/>
      <c r="Y812" s="517"/>
      <c r="Z812" s="526"/>
      <c r="AA812" s="762" t="s">
        <v>167</v>
      </c>
      <c r="AB812" s="354">
        <v>5</v>
      </c>
      <c r="AC812" s="763" t="s">
        <v>168</v>
      </c>
      <c r="AD812" s="391">
        <f>ROUND(ROUND(ROUND(H728+K800,0)*P$800,0)*T812,0)-AB812</f>
        <v>174</v>
      </c>
      <c r="AE812" s="253"/>
    </row>
    <row r="813" spans="1:31" ht="17.100000000000001" customHeight="1">
      <c r="A813" s="243">
        <v>61</v>
      </c>
      <c r="B813" s="243" t="s">
        <v>11099</v>
      </c>
      <c r="C813" s="870" t="s">
        <v>11100</v>
      </c>
      <c r="D813" s="792"/>
      <c r="E813" s="792"/>
      <c r="F813" s="794"/>
      <c r="G813" s="528"/>
      <c r="H813" s="528"/>
      <c r="I813" s="794"/>
      <c r="J813" s="604"/>
      <c r="K813" s="605"/>
      <c r="L813" s="518"/>
      <c r="M813" s="799"/>
      <c r="N813" s="517"/>
      <c r="O813" s="517"/>
      <c r="P813" s="518"/>
      <c r="Q813" s="1648"/>
      <c r="R813" s="1620"/>
      <c r="S813" s="530"/>
      <c r="T813" s="530"/>
      <c r="U813" s="777"/>
      <c r="V813" s="639"/>
      <c r="W813" s="529"/>
      <c r="X813" s="1684" t="s">
        <v>4700</v>
      </c>
      <c r="Y813" s="362" t="s">
        <v>163</v>
      </c>
      <c r="Z813" s="395">
        <v>0.85</v>
      </c>
      <c r="AA813" s="355"/>
      <c r="AB813" s="247"/>
      <c r="AC813" s="247"/>
      <c r="AD813" s="391">
        <f>ROUND(ROUND(ROUND(ROUND(H728+K800,0)*P$800,0)*T812,0)*Z813,0)</f>
        <v>152</v>
      </c>
      <c r="AE813" s="253"/>
    </row>
    <row r="814" spans="1:31" ht="17.100000000000001" customHeight="1">
      <c r="A814" s="243">
        <v>61</v>
      </c>
      <c r="B814" s="243" t="s">
        <v>11101</v>
      </c>
      <c r="C814" s="870" t="s">
        <v>11102</v>
      </c>
      <c r="D814" s="792"/>
      <c r="E814" s="792"/>
      <c r="F814" s="794"/>
      <c r="G814" s="528"/>
      <c r="H814" s="528"/>
      <c r="I814" s="794"/>
      <c r="J814" s="604"/>
      <c r="K814" s="605"/>
      <c r="L814" s="518"/>
      <c r="M814" s="799"/>
      <c r="N814" s="517"/>
      <c r="O814" s="517"/>
      <c r="P814" s="518"/>
      <c r="Q814" s="1648"/>
      <c r="R814" s="1620"/>
      <c r="S814" s="643"/>
      <c r="T814" s="643"/>
      <c r="U814" s="778"/>
      <c r="V814" s="525"/>
      <c r="W814" s="539"/>
      <c r="X814" s="1651"/>
      <c r="Y814" s="512"/>
      <c r="Z814" s="368"/>
      <c r="AA814" s="762" t="s">
        <v>167</v>
      </c>
      <c r="AB814" s="354">
        <v>5</v>
      </c>
      <c r="AC814" s="763" t="s">
        <v>168</v>
      </c>
      <c r="AD814" s="391">
        <f>ROUND(ROUND(ROUND(ROUND(H728+K800,0)*P$800,0)*T812,0)*Z813,0)-AB814</f>
        <v>147</v>
      </c>
      <c r="AE814" s="253"/>
    </row>
    <row r="815" spans="1:31" ht="17.100000000000001" customHeight="1">
      <c r="A815" s="243">
        <v>61</v>
      </c>
      <c r="B815" s="243" t="s">
        <v>11103</v>
      </c>
      <c r="C815" s="870" t="s">
        <v>11104</v>
      </c>
      <c r="D815" s="792"/>
      <c r="E815" s="792"/>
      <c r="F815" s="794"/>
      <c r="G815" s="528"/>
      <c r="H815" s="528"/>
      <c r="I815" s="794"/>
      <c r="J815" s="604"/>
      <c r="K815" s="605"/>
      <c r="L815" s="518"/>
      <c r="M815" s="799"/>
      <c r="N815" s="517"/>
      <c r="O815" s="517"/>
      <c r="P815" s="518"/>
      <c r="Q815" s="798"/>
      <c r="R815" s="530"/>
      <c r="S815" s="530"/>
      <c r="T815" s="530"/>
      <c r="U815" s="1580" t="s">
        <v>4703</v>
      </c>
      <c r="V815" s="362" t="s">
        <v>163</v>
      </c>
      <c r="W815" s="356">
        <v>0.7</v>
      </c>
      <c r="X815" s="523"/>
      <c r="Y815" s="524"/>
      <c r="Z815" s="642"/>
      <c r="AA815" s="247"/>
      <c r="AB815" s="247"/>
      <c r="AC815" s="247"/>
      <c r="AD815" s="391">
        <f>ROUND(ROUND(ROUND(ROUND(H728+K800,0)*P$800,0)*T812,0)*W815,0)</f>
        <v>125</v>
      </c>
      <c r="AE815" s="253"/>
    </row>
    <row r="816" spans="1:31" ht="17.100000000000001" customHeight="1">
      <c r="A816" s="243">
        <v>61</v>
      </c>
      <c r="B816" s="243" t="s">
        <v>11105</v>
      </c>
      <c r="C816" s="870" t="s">
        <v>11106</v>
      </c>
      <c r="D816" s="792"/>
      <c r="E816" s="792"/>
      <c r="F816" s="794"/>
      <c r="G816" s="528"/>
      <c r="H816" s="528"/>
      <c r="I816" s="794"/>
      <c r="J816" s="604"/>
      <c r="K816" s="605"/>
      <c r="L816" s="518"/>
      <c r="M816" s="799"/>
      <c r="N816" s="517"/>
      <c r="O816" s="517"/>
      <c r="P816" s="518"/>
      <c r="Q816" s="798"/>
      <c r="R816" s="530"/>
      <c r="S816" s="530"/>
      <c r="T816" s="530"/>
      <c r="U816" s="1620"/>
      <c r="V816" s="643"/>
      <c r="W816" s="365"/>
      <c r="X816" s="319"/>
      <c r="Y816" s="288"/>
      <c r="Z816" s="526"/>
      <c r="AA816" s="762" t="s">
        <v>167</v>
      </c>
      <c r="AB816" s="354">
        <v>5</v>
      </c>
      <c r="AC816" s="763" t="s">
        <v>168</v>
      </c>
      <c r="AD816" s="391">
        <f>ROUND(ROUND(ROUND(ROUND(H728+K800,0)*P$800,0)*T812,0)*W815,0)-AB816</f>
        <v>120</v>
      </c>
      <c r="AE816" s="253"/>
    </row>
    <row r="817" spans="1:31" ht="17.100000000000001" customHeight="1">
      <c r="A817" s="243">
        <v>61</v>
      </c>
      <c r="B817" s="243" t="s">
        <v>11107</v>
      </c>
      <c r="C817" s="870" t="s">
        <v>11108</v>
      </c>
      <c r="D817" s="792"/>
      <c r="E817" s="792"/>
      <c r="F817" s="794"/>
      <c r="G817" s="528"/>
      <c r="H817" s="528"/>
      <c r="I817" s="794"/>
      <c r="J817" s="604"/>
      <c r="K817" s="605"/>
      <c r="L817" s="518"/>
      <c r="M817" s="799"/>
      <c r="N817" s="517"/>
      <c r="O817" s="517"/>
      <c r="P817" s="518"/>
      <c r="Q817" s="799"/>
      <c r="R817" s="643"/>
      <c r="S817" s="1644"/>
      <c r="T817" s="1652"/>
      <c r="U817" s="1620"/>
      <c r="V817" s="779"/>
      <c r="W817" s="780"/>
      <c r="X817" s="1684" t="s">
        <v>4700</v>
      </c>
      <c r="Y817" s="362" t="s">
        <v>163</v>
      </c>
      <c r="Z817" s="395">
        <v>0.85</v>
      </c>
      <c r="AA817" s="355"/>
      <c r="AB817" s="247"/>
      <c r="AC817" s="247"/>
      <c r="AD817" s="391">
        <f>ROUND(ROUND(ROUND(ROUND(ROUND(H728+K800,0)*P$800,0)*T812,0)*W815,0)*Z817,0)</f>
        <v>106</v>
      </c>
      <c r="AE817" s="253"/>
    </row>
    <row r="818" spans="1:31" ht="17.100000000000001" customHeight="1">
      <c r="A818" s="243">
        <v>61</v>
      </c>
      <c r="B818" s="243" t="s">
        <v>11109</v>
      </c>
      <c r="C818" s="870" t="s">
        <v>11110</v>
      </c>
      <c r="D818" s="792"/>
      <c r="E818" s="792"/>
      <c r="F818" s="794"/>
      <c r="G818" s="528"/>
      <c r="H818" s="528"/>
      <c r="I818" s="794"/>
      <c r="J818" s="604"/>
      <c r="K818" s="605"/>
      <c r="L818" s="518"/>
      <c r="M818" s="799"/>
      <c r="N818" s="517"/>
      <c r="O818" s="517"/>
      <c r="P818" s="518"/>
      <c r="Q818" s="799"/>
      <c r="R818" s="643"/>
      <c r="S818" s="643"/>
      <c r="T818" s="643"/>
      <c r="U818" s="781"/>
      <c r="V818" s="537"/>
      <c r="W818" s="783"/>
      <c r="X818" s="1651"/>
      <c r="Y818" s="512"/>
      <c r="Z818" s="368"/>
      <c r="AA818" s="762" t="s">
        <v>167</v>
      </c>
      <c r="AB818" s="354">
        <v>5</v>
      </c>
      <c r="AC818" s="763" t="s">
        <v>168</v>
      </c>
      <c r="AD818" s="391">
        <f>ROUND(ROUND(ROUND(ROUND(ROUND(H728+K800,0)*P$800,0)*T812,0)*W815,0)*Z817,0)-AB818</f>
        <v>101</v>
      </c>
      <c r="AE818" s="253"/>
    </row>
    <row r="819" spans="1:31" ht="17.100000000000001" customHeight="1">
      <c r="A819" s="243">
        <v>61</v>
      </c>
      <c r="B819" s="243" t="s">
        <v>11111</v>
      </c>
      <c r="C819" s="870" t="s">
        <v>11112</v>
      </c>
      <c r="D819" s="792"/>
      <c r="E819" s="792"/>
      <c r="F819" s="794"/>
      <c r="G819" s="528"/>
      <c r="H819" s="528"/>
      <c r="I819" s="794"/>
      <c r="J819" s="604"/>
      <c r="K819" s="605"/>
      <c r="L819" s="518"/>
      <c r="M819" s="799"/>
      <c r="N819" s="517"/>
      <c r="O819" s="517"/>
      <c r="P819" s="518"/>
      <c r="Q819" s="798"/>
      <c r="R819" s="643"/>
      <c r="S819" s="1646"/>
      <c r="T819" s="1649"/>
      <c r="U819" s="1580" t="s">
        <v>4708</v>
      </c>
      <c r="V819" s="643" t="s">
        <v>163</v>
      </c>
      <c r="W819" s="365">
        <v>0.85</v>
      </c>
      <c r="X819" s="523"/>
      <c r="Y819" s="524"/>
      <c r="Z819" s="642"/>
      <c r="AA819" s="247"/>
      <c r="AB819" s="247"/>
      <c r="AC819" s="247"/>
      <c r="AD819" s="391">
        <f>ROUND(ROUND(ROUND(ROUND(H728+K800,0)*P$800,0)*T812,0)*W819,0)</f>
        <v>152</v>
      </c>
      <c r="AE819" s="253"/>
    </row>
    <row r="820" spans="1:31" ht="17.100000000000001" customHeight="1">
      <c r="A820" s="243">
        <v>61</v>
      </c>
      <c r="B820" s="243" t="s">
        <v>11113</v>
      </c>
      <c r="C820" s="870" t="s">
        <v>11114</v>
      </c>
      <c r="D820" s="792"/>
      <c r="E820" s="792"/>
      <c r="F820" s="794"/>
      <c r="G820" s="528"/>
      <c r="H820" s="528"/>
      <c r="I820" s="794"/>
      <c r="J820" s="604"/>
      <c r="K820" s="605"/>
      <c r="L820" s="518"/>
      <c r="M820" s="799"/>
      <c r="N820" s="517"/>
      <c r="O820" s="517"/>
      <c r="P820" s="518"/>
      <c r="Q820" s="798"/>
      <c r="R820" s="643"/>
      <c r="S820" s="365"/>
      <c r="T820" s="365"/>
      <c r="U820" s="1620"/>
      <c r="V820" s="643"/>
      <c r="W820" s="365"/>
      <c r="X820" s="516"/>
      <c r="Y820" s="288"/>
      <c r="Z820" s="526"/>
      <c r="AA820" s="762" t="s">
        <v>167</v>
      </c>
      <c r="AB820" s="354">
        <v>5</v>
      </c>
      <c r="AC820" s="763" t="s">
        <v>168</v>
      </c>
      <c r="AD820" s="391">
        <f>ROUND(ROUND(ROUND(ROUND(H728+K800,0)*P$800,0)*T812,0)*W819,0)-AB820</f>
        <v>147</v>
      </c>
      <c r="AE820" s="253"/>
    </row>
    <row r="821" spans="1:31" ht="17.100000000000001" customHeight="1">
      <c r="A821" s="243">
        <v>61</v>
      </c>
      <c r="B821" s="243" t="s">
        <v>11115</v>
      </c>
      <c r="C821" s="870" t="s">
        <v>11116</v>
      </c>
      <c r="D821" s="792"/>
      <c r="E821" s="792"/>
      <c r="F821" s="794"/>
      <c r="G821" s="528"/>
      <c r="H821" s="528"/>
      <c r="I821" s="794"/>
      <c r="J821" s="604"/>
      <c r="K821" s="605"/>
      <c r="L821" s="518"/>
      <c r="M821" s="799"/>
      <c r="N821" s="517"/>
      <c r="O821" s="517"/>
      <c r="P821" s="518"/>
      <c r="Q821" s="799"/>
      <c r="R821" s="643"/>
      <c r="S821" s="365"/>
      <c r="T821" s="365"/>
      <c r="U821" s="1620"/>
      <c r="V821" s="779"/>
      <c r="W821" s="780"/>
      <c r="X821" s="1684" t="s">
        <v>4700</v>
      </c>
      <c r="Y821" s="362" t="s">
        <v>163</v>
      </c>
      <c r="Z821" s="395">
        <v>0.85</v>
      </c>
      <c r="AA821" s="355"/>
      <c r="AB821" s="247"/>
      <c r="AC821" s="247"/>
      <c r="AD821" s="391">
        <f>ROUND(ROUND(ROUND(ROUND(ROUND(H728+K800,0)*P$800,0)*T812,0)*W819,0)*Z821,0)</f>
        <v>129</v>
      </c>
      <c r="AE821" s="253"/>
    </row>
    <row r="822" spans="1:31" ht="17.100000000000001" customHeight="1">
      <c r="A822" s="243">
        <v>61</v>
      </c>
      <c r="B822" s="243" t="s">
        <v>11117</v>
      </c>
      <c r="C822" s="870" t="s">
        <v>11118</v>
      </c>
      <c r="D822" s="792"/>
      <c r="E822" s="792"/>
      <c r="F822" s="794"/>
      <c r="G822" s="528"/>
      <c r="H822" s="528"/>
      <c r="I822" s="794"/>
      <c r="J822" s="604"/>
      <c r="K822" s="605"/>
      <c r="L822" s="518"/>
      <c r="M822" s="799"/>
      <c r="N822" s="517"/>
      <c r="O822" s="517"/>
      <c r="P822" s="518"/>
      <c r="Q822" s="798"/>
      <c r="R822" s="643"/>
      <c r="S822" s="643"/>
      <c r="T822" s="643"/>
      <c r="U822" s="1642"/>
      <c r="V822" s="537"/>
      <c r="W822" s="783"/>
      <c r="X822" s="1651"/>
      <c r="Y822" s="512"/>
      <c r="Z822" s="368"/>
      <c r="AA822" s="762" t="s">
        <v>167</v>
      </c>
      <c r="AB822" s="354">
        <v>5</v>
      </c>
      <c r="AC822" s="763" t="s">
        <v>168</v>
      </c>
      <c r="AD822" s="391">
        <f>ROUND(ROUND(ROUND(ROUND(ROUND(H728+K800,0)*P$800,0)*T812,0)*W819,0)*Z821,0)-AB822</f>
        <v>124</v>
      </c>
      <c r="AE822" s="253"/>
    </row>
    <row r="823" spans="1:31" ht="17.100000000000001" customHeight="1">
      <c r="A823" s="243">
        <v>61</v>
      </c>
      <c r="B823" s="243" t="s">
        <v>11119</v>
      </c>
      <c r="C823" s="870" t="s">
        <v>11120</v>
      </c>
      <c r="D823" s="792"/>
      <c r="E823" s="792"/>
      <c r="F823" s="794"/>
      <c r="G823" s="528"/>
      <c r="H823" s="528"/>
      <c r="I823" s="794"/>
      <c r="J823" s="604"/>
      <c r="K823" s="605"/>
      <c r="L823" s="518"/>
      <c r="M823" s="799"/>
      <c r="N823" s="517"/>
      <c r="O823" s="517"/>
      <c r="P823" s="518"/>
      <c r="Q823" s="798"/>
      <c r="R823" s="1580" t="s">
        <v>165</v>
      </c>
      <c r="S823" s="775"/>
      <c r="T823" s="775"/>
      <c r="U823" s="359"/>
      <c r="V823" s="360"/>
      <c r="W823" s="361"/>
      <c r="X823" s="523"/>
      <c r="Y823" s="524"/>
      <c r="Z823" s="642"/>
      <c r="AA823" s="247"/>
      <c r="AB823" s="247"/>
      <c r="AC823" s="247"/>
      <c r="AD823" s="391">
        <f>ROUND(ROUND(ROUND(H728+K800,0)*P$800,0)*T824,0)</f>
        <v>128</v>
      </c>
      <c r="AE823" s="253"/>
    </row>
    <row r="824" spans="1:31" ht="17.100000000000001" customHeight="1">
      <c r="A824" s="243">
        <v>61</v>
      </c>
      <c r="B824" s="243" t="s">
        <v>11121</v>
      </c>
      <c r="C824" s="870" t="s">
        <v>11122</v>
      </c>
      <c r="D824" s="792"/>
      <c r="E824" s="792"/>
      <c r="F824" s="794"/>
      <c r="G824" s="528"/>
      <c r="H824" s="528"/>
      <c r="I824" s="794"/>
      <c r="J824" s="604"/>
      <c r="K824" s="605"/>
      <c r="L824" s="518"/>
      <c r="M824" s="799"/>
      <c r="N824" s="517"/>
      <c r="O824" s="517"/>
      <c r="P824" s="518"/>
      <c r="Q824" s="797"/>
      <c r="R824" s="1620"/>
      <c r="S824" s="643" t="s">
        <v>163</v>
      </c>
      <c r="T824" s="365">
        <v>0.5</v>
      </c>
      <c r="U824" s="777"/>
      <c r="V824" s="639"/>
      <c r="W824" s="529"/>
      <c r="X824" s="319"/>
      <c r="Y824" s="517"/>
      <c r="Z824" s="526"/>
      <c r="AA824" s="762" t="s">
        <v>167</v>
      </c>
      <c r="AB824" s="354">
        <v>5</v>
      </c>
      <c r="AC824" s="763" t="s">
        <v>168</v>
      </c>
      <c r="AD824" s="391">
        <f>ROUND(ROUND(ROUND(H728+K800,0)*P$800,0)*T824,0)-AB824</f>
        <v>123</v>
      </c>
      <c r="AE824" s="253"/>
    </row>
    <row r="825" spans="1:31" ht="17.100000000000001" customHeight="1">
      <c r="A825" s="243">
        <v>61</v>
      </c>
      <c r="B825" s="243" t="s">
        <v>11123</v>
      </c>
      <c r="C825" s="870" t="s">
        <v>11124</v>
      </c>
      <c r="D825" s="792"/>
      <c r="E825" s="792"/>
      <c r="F825" s="794"/>
      <c r="G825" s="528"/>
      <c r="H825" s="528"/>
      <c r="I825" s="794"/>
      <c r="J825" s="604"/>
      <c r="K825" s="605"/>
      <c r="L825" s="518"/>
      <c r="M825" s="799"/>
      <c r="N825" s="517"/>
      <c r="O825" s="517"/>
      <c r="P825" s="518"/>
      <c r="Q825" s="797"/>
      <c r="R825" s="1620"/>
      <c r="S825" s="530"/>
      <c r="T825" s="530"/>
      <c r="U825" s="777"/>
      <c r="V825" s="639"/>
      <c r="W825" s="529"/>
      <c r="X825" s="1684" t="s">
        <v>4700</v>
      </c>
      <c r="Y825" s="362" t="s">
        <v>163</v>
      </c>
      <c r="Z825" s="395">
        <v>0.85</v>
      </c>
      <c r="AA825" s="355"/>
      <c r="AB825" s="247"/>
      <c r="AC825" s="247"/>
      <c r="AD825" s="391">
        <f>ROUND(ROUND(ROUND(ROUND(H728+K800,0)*P$800,0)*T824,0)*Z825,0)</f>
        <v>109</v>
      </c>
      <c r="AE825" s="253"/>
    </row>
    <row r="826" spans="1:31" ht="17.100000000000001" customHeight="1">
      <c r="A826" s="243">
        <v>61</v>
      </c>
      <c r="B826" s="243" t="s">
        <v>11125</v>
      </c>
      <c r="C826" s="870" t="s">
        <v>11126</v>
      </c>
      <c r="D826" s="792"/>
      <c r="E826" s="792"/>
      <c r="F826" s="794"/>
      <c r="G826" s="528"/>
      <c r="H826" s="528"/>
      <c r="I826" s="794"/>
      <c r="J826" s="604"/>
      <c r="K826" s="605"/>
      <c r="L826" s="518"/>
      <c r="M826" s="799"/>
      <c r="N826" s="517"/>
      <c r="O826" s="517"/>
      <c r="P826" s="518"/>
      <c r="Q826" s="797"/>
      <c r="R826" s="1620"/>
      <c r="S826" s="643"/>
      <c r="T826" s="643"/>
      <c r="U826" s="778"/>
      <c r="V826" s="525"/>
      <c r="W826" s="539"/>
      <c r="X826" s="1651"/>
      <c r="Y826" s="512"/>
      <c r="Z826" s="368"/>
      <c r="AA826" s="762" t="s">
        <v>167</v>
      </c>
      <c r="AB826" s="354">
        <v>5</v>
      </c>
      <c r="AC826" s="763" t="s">
        <v>168</v>
      </c>
      <c r="AD826" s="391">
        <f>ROUND(ROUND(ROUND(ROUND(H728+K800,0)*P$800,0)*T824,0)*Z825,0)-AB826</f>
        <v>104</v>
      </c>
      <c r="AE826" s="253"/>
    </row>
    <row r="827" spans="1:31" ht="17.100000000000001" customHeight="1">
      <c r="A827" s="243">
        <v>61</v>
      </c>
      <c r="B827" s="243" t="s">
        <v>11127</v>
      </c>
      <c r="C827" s="870" t="s">
        <v>11128</v>
      </c>
      <c r="D827" s="792"/>
      <c r="E827" s="792"/>
      <c r="F827" s="794"/>
      <c r="G827" s="528"/>
      <c r="H827" s="528"/>
      <c r="I827" s="794"/>
      <c r="J827" s="604"/>
      <c r="K827" s="605"/>
      <c r="L827" s="518"/>
      <c r="M827" s="799"/>
      <c r="N827" s="517"/>
      <c r="O827" s="517"/>
      <c r="P827" s="518"/>
      <c r="Q827" s="798"/>
      <c r="R827" s="530"/>
      <c r="S827" s="530"/>
      <c r="T827" s="530"/>
      <c r="U827" s="1580" t="s">
        <v>4703</v>
      </c>
      <c r="V827" s="362" t="s">
        <v>163</v>
      </c>
      <c r="W827" s="356">
        <v>0.7</v>
      </c>
      <c r="X827" s="523"/>
      <c r="Y827" s="524"/>
      <c r="Z827" s="642"/>
      <c r="AA827" s="247"/>
      <c r="AB827" s="247"/>
      <c r="AC827" s="247"/>
      <c r="AD827" s="391">
        <f>ROUND(ROUND(ROUND(ROUND(H728+K800,0)*P$800,0)*T824,0)*W827,0)</f>
        <v>90</v>
      </c>
      <c r="AE827" s="253"/>
    </row>
    <row r="828" spans="1:31" ht="17.100000000000001" customHeight="1">
      <c r="A828" s="243">
        <v>61</v>
      </c>
      <c r="B828" s="243" t="s">
        <v>11129</v>
      </c>
      <c r="C828" s="870" t="s">
        <v>11130</v>
      </c>
      <c r="D828" s="792"/>
      <c r="E828" s="792"/>
      <c r="F828" s="794"/>
      <c r="G828" s="528"/>
      <c r="H828" s="528"/>
      <c r="I828" s="794"/>
      <c r="J828" s="604"/>
      <c r="K828" s="605"/>
      <c r="L828" s="518"/>
      <c r="M828" s="799"/>
      <c r="N828" s="517"/>
      <c r="O828" s="517"/>
      <c r="P828" s="518"/>
      <c r="Q828" s="798"/>
      <c r="R828" s="530"/>
      <c r="S828" s="530"/>
      <c r="T828" s="530"/>
      <c r="U828" s="1620"/>
      <c r="V828" s="643"/>
      <c r="W828" s="365"/>
      <c r="X828" s="319"/>
      <c r="Y828" s="288"/>
      <c r="Z828" s="526"/>
      <c r="AA828" s="762" t="s">
        <v>167</v>
      </c>
      <c r="AB828" s="354">
        <v>5</v>
      </c>
      <c r="AC828" s="763" t="s">
        <v>168</v>
      </c>
      <c r="AD828" s="391">
        <f>ROUND(ROUND(ROUND(ROUND(H728+K800,0)*P$800,0)*T824,0)*W827,0)-AB828</f>
        <v>85</v>
      </c>
      <c r="AE828" s="253"/>
    </row>
    <row r="829" spans="1:31" ht="17.100000000000001" customHeight="1">
      <c r="A829" s="243">
        <v>61</v>
      </c>
      <c r="B829" s="243" t="s">
        <v>11131</v>
      </c>
      <c r="C829" s="870" t="s">
        <v>11132</v>
      </c>
      <c r="D829" s="792"/>
      <c r="E829" s="792"/>
      <c r="F829" s="794"/>
      <c r="G829" s="528"/>
      <c r="H829" s="528"/>
      <c r="I829" s="794"/>
      <c r="J829" s="604"/>
      <c r="K829" s="605"/>
      <c r="L829" s="518"/>
      <c r="M829" s="799"/>
      <c r="N829" s="517"/>
      <c r="O829" s="517"/>
      <c r="P829" s="518"/>
      <c r="Q829" s="799"/>
      <c r="R829" s="643"/>
      <c r="S829" s="1644"/>
      <c r="T829" s="1652"/>
      <c r="U829" s="1620"/>
      <c r="V829" s="779"/>
      <c r="W829" s="780"/>
      <c r="X829" s="1684" t="s">
        <v>4700</v>
      </c>
      <c r="Y829" s="362" t="s">
        <v>163</v>
      </c>
      <c r="Z829" s="395">
        <v>0.85</v>
      </c>
      <c r="AA829" s="355"/>
      <c r="AB829" s="247"/>
      <c r="AC829" s="247"/>
      <c r="AD829" s="391">
        <f>ROUND(ROUND(ROUND(ROUND(ROUND(H728+K800,0)*P$800,0)*T824,0)*W827,0)*Z829,0)</f>
        <v>77</v>
      </c>
      <c r="AE829" s="253"/>
    </row>
    <row r="830" spans="1:31" ht="17.100000000000001" customHeight="1">
      <c r="A830" s="243">
        <v>61</v>
      </c>
      <c r="B830" s="243" t="s">
        <v>11133</v>
      </c>
      <c r="C830" s="870" t="s">
        <v>11134</v>
      </c>
      <c r="D830" s="792"/>
      <c r="E830" s="792"/>
      <c r="F830" s="794"/>
      <c r="G830" s="528"/>
      <c r="H830" s="528"/>
      <c r="I830" s="794"/>
      <c r="J830" s="604"/>
      <c r="K830" s="605"/>
      <c r="L830" s="518"/>
      <c r="M830" s="799"/>
      <c r="N830" s="517"/>
      <c r="O830" s="517"/>
      <c r="P830" s="518"/>
      <c r="Q830" s="799"/>
      <c r="R830" s="643"/>
      <c r="S830" s="643"/>
      <c r="T830" s="643"/>
      <c r="U830" s="781"/>
      <c r="V830" s="537"/>
      <c r="W830" s="783"/>
      <c r="X830" s="1651"/>
      <c r="Y830" s="512"/>
      <c r="Z830" s="368"/>
      <c r="AA830" s="762" t="s">
        <v>167</v>
      </c>
      <c r="AB830" s="354">
        <v>5</v>
      </c>
      <c r="AC830" s="763" t="s">
        <v>168</v>
      </c>
      <c r="AD830" s="391">
        <f>ROUND(ROUND(ROUND(ROUND(ROUND(H728+K800,0)*P$800,0)*T824,0)*W827,0)*Z829,0)-AB830</f>
        <v>72</v>
      </c>
      <c r="AE830" s="253"/>
    </row>
    <row r="831" spans="1:31" ht="17.100000000000001" customHeight="1">
      <c r="A831" s="243">
        <v>61</v>
      </c>
      <c r="B831" s="243" t="s">
        <v>11135</v>
      </c>
      <c r="C831" s="870" t="s">
        <v>11136</v>
      </c>
      <c r="D831" s="792"/>
      <c r="E831" s="792"/>
      <c r="F831" s="794"/>
      <c r="G831" s="528"/>
      <c r="H831" s="528"/>
      <c r="I831" s="794"/>
      <c r="J831" s="604"/>
      <c r="K831" s="605"/>
      <c r="L831" s="518"/>
      <c r="M831" s="799"/>
      <c r="N831" s="517"/>
      <c r="O831" s="517"/>
      <c r="P831" s="518"/>
      <c r="Q831" s="798"/>
      <c r="R831" s="643"/>
      <c r="S831" s="1646"/>
      <c r="T831" s="1649"/>
      <c r="U831" s="1580" t="s">
        <v>4708</v>
      </c>
      <c r="V831" s="643" t="s">
        <v>163</v>
      </c>
      <c r="W831" s="365">
        <v>0.85</v>
      </c>
      <c r="X831" s="523"/>
      <c r="Y831" s="524"/>
      <c r="Z831" s="642"/>
      <c r="AA831" s="247"/>
      <c r="AB831" s="247"/>
      <c r="AC831" s="247"/>
      <c r="AD831" s="391">
        <f>ROUND(ROUND(ROUND(ROUND(H728+K800,0)*P$800,0)*T824,0)*W831,0)</f>
        <v>109</v>
      </c>
      <c r="AE831" s="253"/>
    </row>
    <row r="832" spans="1:31" ht="17.100000000000001" customHeight="1">
      <c r="A832" s="243">
        <v>61</v>
      </c>
      <c r="B832" s="243" t="s">
        <v>11137</v>
      </c>
      <c r="C832" s="870" t="s">
        <v>11138</v>
      </c>
      <c r="D832" s="792"/>
      <c r="E832" s="792"/>
      <c r="F832" s="794"/>
      <c r="G832" s="528"/>
      <c r="H832" s="528"/>
      <c r="I832" s="794"/>
      <c r="J832" s="604"/>
      <c r="K832" s="605"/>
      <c r="L832" s="518"/>
      <c r="M832" s="799"/>
      <c r="N832" s="517"/>
      <c r="O832" s="517"/>
      <c r="P832" s="518"/>
      <c r="Q832" s="798"/>
      <c r="R832" s="643"/>
      <c r="S832" s="365"/>
      <c r="T832" s="365"/>
      <c r="U832" s="1620"/>
      <c r="V832" s="643"/>
      <c r="W832" s="365"/>
      <c r="X832" s="516"/>
      <c r="Y832" s="288"/>
      <c r="Z832" s="526"/>
      <c r="AA832" s="762" t="s">
        <v>167</v>
      </c>
      <c r="AB832" s="354">
        <v>5</v>
      </c>
      <c r="AC832" s="763" t="s">
        <v>168</v>
      </c>
      <c r="AD832" s="391">
        <f>ROUND(ROUND(ROUND(ROUND(H728+K800,0)*P$800,0)*T824,0)*W831,0)-AB832</f>
        <v>104</v>
      </c>
      <c r="AE832" s="253"/>
    </row>
    <row r="833" spans="1:31" ht="17.100000000000001" customHeight="1">
      <c r="A833" s="243">
        <v>61</v>
      </c>
      <c r="B833" s="243" t="s">
        <v>11139</v>
      </c>
      <c r="C833" s="870" t="s">
        <v>11140</v>
      </c>
      <c r="D833" s="792"/>
      <c r="E833" s="792"/>
      <c r="F833" s="794"/>
      <c r="G833" s="528"/>
      <c r="H833" s="528"/>
      <c r="I833" s="794"/>
      <c r="J833" s="604"/>
      <c r="K833" s="605"/>
      <c r="L833" s="518"/>
      <c r="M833" s="799"/>
      <c r="N833" s="517"/>
      <c r="O833" s="517"/>
      <c r="P833" s="518"/>
      <c r="Q833" s="799"/>
      <c r="R833" s="643"/>
      <c r="S833" s="365"/>
      <c r="T833" s="365"/>
      <c r="U833" s="1620"/>
      <c r="V833" s="779"/>
      <c r="W833" s="780"/>
      <c r="X833" s="1684" t="s">
        <v>4700</v>
      </c>
      <c r="Y833" s="362" t="s">
        <v>163</v>
      </c>
      <c r="Z833" s="395">
        <v>0.85</v>
      </c>
      <c r="AA833" s="355"/>
      <c r="AB833" s="247"/>
      <c r="AC833" s="247"/>
      <c r="AD833" s="391">
        <f>ROUND(ROUND(ROUND(ROUND(ROUND(H728+K800,0)*P$800,0)*T824,0)*W831,0)*Z833,0)</f>
        <v>93</v>
      </c>
      <c r="AE833" s="253"/>
    </row>
    <row r="834" spans="1:31" ht="17.100000000000001" customHeight="1">
      <c r="A834" s="243">
        <v>61</v>
      </c>
      <c r="B834" s="243" t="s">
        <v>11141</v>
      </c>
      <c r="C834" s="870" t="s">
        <v>11142</v>
      </c>
      <c r="D834" s="792"/>
      <c r="E834" s="792"/>
      <c r="F834" s="794"/>
      <c r="G834" s="528"/>
      <c r="H834" s="528"/>
      <c r="I834" s="794"/>
      <c r="J834" s="604"/>
      <c r="K834" s="605"/>
      <c r="L834" s="518"/>
      <c r="M834" s="799"/>
      <c r="N834" s="517"/>
      <c r="O834" s="517"/>
      <c r="P834" s="518"/>
      <c r="Q834" s="506"/>
      <c r="R834" s="643"/>
      <c r="S834" s="643"/>
      <c r="T834" s="643"/>
      <c r="U834" s="1642"/>
      <c r="V834" s="537"/>
      <c r="W834" s="783"/>
      <c r="X834" s="1651"/>
      <c r="Y834" s="512"/>
      <c r="Z834" s="368"/>
      <c r="AA834" s="762" t="s">
        <v>167</v>
      </c>
      <c r="AB834" s="354">
        <v>5</v>
      </c>
      <c r="AC834" s="763" t="s">
        <v>168</v>
      </c>
      <c r="AD834" s="391">
        <f>ROUND(ROUND(ROUND(ROUND(ROUND(H728+K800,0)*P$800,0)*T824,0)*W831,0)*Z833,0)-AB834</f>
        <v>88</v>
      </c>
      <c r="AE834" s="253"/>
    </row>
    <row r="835" spans="1:31" ht="17.100000000000001" customHeight="1">
      <c r="A835" s="243">
        <v>61</v>
      </c>
      <c r="B835" s="243" t="s">
        <v>11143</v>
      </c>
      <c r="C835" s="870" t="s">
        <v>11144</v>
      </c>
      <c r="D835" s="792"/>
      <c r="E835" s="792"/>
      <c r="F835" s="794"/>
      <c r="G835" s="528"/>
      <c r="H835" s="528"/>
      <c r="I835" s="794"/>
      <c r="J835" s="604"/>
      <c r="K835" s="605"/>
      <c r="L835" s="518"/>
      <c r="M835" s="799"/>
      <c r="N835" s="1687" t="s">
        <v>9558</v>
      </c>
      <c r="O835" s="888"/>
      <c r="P835" s="889"/>
      <c r="Q835" s="523"/>
      <c r="R835" s="524"/>
      <c r="S835" s="524"/>
      <c r="T835" s="524"/>
      <c r="U835" s="777"/>
      <c r="V835" s="529"/>
      <c r="W835" s="517"/>
      <c r="X835" s="523"/>
      <c r="Y835" s="524"/>
      <c r="Z835" s="642"/>
      <c r="AA835" s="247"/>
      <c r="AB835" s="247"/>
      <c r="AC835" s="247"/>
      <c r="AD835" s="391">
        <f>ROUND(ROUND(H728+K800,0)*P$836,0)</f>
        <v>183</v>
      </c>
      <c r="AE835" s="253"/>
    </row>
    <row r="836" spans="1:31" ht="17.100000000000001" customHeight="1">
      <c r="A836" s="243">
        <v>61</v>
      </c>
      <c r="B836" s="243" t="s">
        <v>11145</v>
      </c>
      <c r="C836" s="870" t="s">
        <v>11146</v>
      </c>
      <c r="D836" s="793"/>
      <c r="E836" s="793"/>
      <c r="F836" s="522"/>
      <c r="G836" s="521"/>
      <c r="H836" s="521"/>
      <c r="I836" s="522"/>
      <c r="J836" s="604"/>
      <c r="K836" s="605"/>
      <c r="L836" s="518"/>
      <c r="M836" s="799"/>
      <c r="N836" s="1688"/>
      <c r="O836" s="643" t="s">
        <v>163</v>
      </c>
      <c r="P836" s="365">
        <v>0.5</v>
      </c>
      <c r="Q836" s="516"/>
      <c r="R836" s="517"/>
      <c r="S836" s="517"/>
      <c r="T836" s="517"/>
      <c r="U836" s="777"/>
      <c r="V836" s="529"/>
      <c r="W836" s="517"/>
      <c r="X836" s="319"/>
      <c r="Y836" s="517"/>
      <c r="Z836" s="526"/>
      <c r="AA836" s="762" t="s">
        <v>167</v>
      </c>
      <c r="AB836" s="354">
        <v>5</v>
      </c>
      <c r="AC836" s="763" t="s">
        <v>168</v>
      </c>
      <c r="AD836" s="391">
        <f>ROUND(ROUND(H728+K800,0)*P$836,0)-AB836</f>
        <v>178</v>
      </c>
      <c r="AE836" s="253"/>
    </row>
    <row r="837" spans="1:31" ht="17.100000000000001" customHeight="1">
      <c r="A837" s="243">
        <v>61</v>
      </c>
      <c r="B837" s="243" t="s">
        <v>11147</v>
      </c>
      <c r="C837" s="870" t="s">
        <v>11148</v>
      </c>
      <c r="D837" s="793"/>
      <c r="E837" s="793"/>
      <c r="F837" s="522"/>
      <c r="G837" s="521"/>
      <c r="H837" s="521"/>
      <c r="I837" s="522"/>
      <c r="J837" s="604"/>
      <c r="K837" s="605"/>
      <c r="L837" s="518"/>
      <c r="M837" s="799"/>
      <c r="N837" s="1688"/>
      <c r="O837" s="517"/>
      <c r="P837" s="518"/>
      <c r="Q837" s="516"/>
      <c r="R837" s="517"/>
      <c r="S837" s="517"/>
      <c r="T837" s="517"/>
      <c r="U837" s="777"/>
      <c r="V837" s="529"/>
      <c r="W837" s="518"/>
      <c r="X837" s="1684" t="s">
        <v>4700</v>
      </c>
      <c r="Y837" s="362" t="s">
        <v>163</v>
      </c>
      <c r="Z837" s="395">
        <v>0.85</v>
      </c>
      <c r="AA837" s="355"/>
      <c r="AB837" s="247"/>
      <c r="AC837" s="247"/>
      <c r="AD837" s="391">
        <f>ROUND(ROUND(ROUND(H728+K800,0)*P$836,0)*Z837,0)</f>
        <v>156</v>
      </c>
      <c r="AE837" s="253"/>
    </row>
    <row r="838" spans="1:31" ht="17.100000000000001" customHeight="1">
      <c r="A838" s="243">
        <v>61</v>
      </c>
      <c r="B838" s="243" t="s">
        <v>11149</v>
      </c>
      <c r="C838" s="870" t="s">
        <v>11150</v>
      </c>
      <c r="D838" s="793"/>
      <c r="E838" s="793"/>
      <c r="F838" s="794"/>
      <c r="G838" s="528"/>
      <c r="H838" s="528"/>
      <c r="I838" s="794"/>
      <c r="J838" s="604"/>
      <c r="K838" s="605"/>
      <c r="L838" s="518"/>
      <c r="M838" s="799"/>
      <c r="N838" s="1688"/>
      <c r="O838" s="517"/>
      <c r="P838" s="518"/>
      <c r="Q838" s="516"/>
      <c r="R838" s="517"/>
      <c r="S838" s="517"/>
      <c r="T838" s="517"/>
      <c r="U838" s="778"/>
      <c r="V838" s="539"/>
      <c r="W838" s="526"/>
      <c r="X838" s="1651"/>
      <c r="Y838" s="512"/>
      <c r="Z838" s="368"/>
      <c r="AA838" s="762" t="s">
        <v>167</v>
      </c>
      <c r="AB838" s="354">
        <v>5</v>
      </c>
      <c r="AC838" s="763" t="s">
        <v>168</v>
      </c>
      <c r="AD838" s="391">
        <f>ROUND(ROUND(ROUND(H728+K800,0)*P$836,0)*Z837,0)-AB838</f>
        <v>151</v>
      </c>
      <c r="AE838" s="253"/>
    </row>
    <row r="839" spans="1:31" ht="17.100000000000001" customHeight="1">
      <c r="A839" s="243">
        <v>61</v>
      </c>
      <c r="B839" s="243" t="s">
        <v>11151</v>
      </c>
      <c r="C839" s="870" t="s">
        <v>11152</v>
      </c>
      <c r="D839" s="793"/>
      <c r="E839" s="793"/>
      <c r="F839" s="794"/>
      <c r="G839" s="528"/>
      <c r="H839" s="528"/>
      <c r="I839" s="794"/>
      <c r="J839" s="604"/>
      <c r="K839" s="605"/>
      <c r="L839" s="518"/>
      <c r="M839" s="799"/>
      <c r="N839" s="517"/>
      <c r="O839" s="517"/>
      <c r="P839" s="518"/>
      <c r="Q839" s="516"/>
      <c r="R839" s="517"/>
      <c r="S839" s="517"/>
      <c r="T839" s="517"/>
      <c r="U839" s="1580" t="s">
        <v>4703</v>
      </c>
      <c r="V839" s="362" t="s">
        <v>163</v>
      </c>
      <c r="W839" s="356">
        <v>0.7</v>
      </c>
      <c r="X839" s="523"/>
      <c r="Y839" s="524"/>
      <c r="Z839" s="642"/>
      <c r="AA839" s="247"/>
      <c r="AB839" s="247"/>
      <c r="AC839" s="247"/>
      <c r="AD839" s="391">
        <f>ROUND(ROUND(ROUND(H728+K800,0)*P$836,0)*W839,0)</f>
        <v>128</v>
      </c>
      <c r="AE839" s="253"/>
    </row>
    <row r="840" spans="1:31" ht="17.100000000000001" customHeight="1">
      <c r="A840" s="243">
        <v>61</v>
      </c>
      <c r="B840" s="243" t="s">
        <v>11153</v>
      </c>
      <c r="C840" s="870" t="s">
        <v>11154</v>
      </c>
      <c r="D840" s="793"/>
      <c r="E840" s="793"/>
      <c r="F840" s="794"/>
      <c r="G840" s="528"/>
      <c r="H840" s="517"/>
      <c r="I840" s="538"/>
      <c r="J840" s="604"/>
      <c r="K840" s="605"/>
      <c r="L840" s="518"/>
      <c r="M840" s="799"/>
      <c r="N840" s="517"/>
      <c r="O840" s="517"/>
      <c r="P840" s="518"/>
      <c r="Q840" s="516"/>
      <c r="R840" s="517"/>
      <c r="S840" s="517"/>
      <c r="T840" s="517"/>
      <c r="U840" s="1620"/>
      <c r="V840" s="643"/>
      <c r="W840" s="365"/>
      <c r="X840" s="319"/>
      <c r="Y840" s="288"/>
      <c r="Z840" s="526"/>
      <c r="AA840" s="762" t="s">
        <v>167</v>
      </c>
      <c r="AB840" s="354">
        <v>5</v>
      </c>
      <c r="AC840" s="763" t="s">
        <v>168</v>
      </c>
      <c r="AD840" s="391">
        <f>ROUND(ROUND(ROUND(H728+K800,0)*P$836,0)*W839,0)-AB840</f>
        <v>123</v>
      </c>
      <c r="AE840" s="253"/>
    </row>
    <row r="841" spans="1:31" ht="17.100000000000001" customHeight="1">
      <c r="A841" s="243">
        <v>61</v>
      </c>
      <c r="B841" s="243" t="s">
        <v>11155</v>
      </c>
      <c r="C841" s="870" t="s">
        <v>11156</v>
      </c>
      <c r="D841" s="792"/>
      <c r="E841" s="793"/>
      <c r="F841" s="795"/>
      <c r="G841" s="796"/>
      <c r="H841" s="517"/>
      <c r="I841" s="538"/>
      <c r="J841" s="604"/>
      <c r="K841" s="605"/>
      <c r="L841" s="518"/>
      <c r="M841" s="799"/>
      <c r="N841" s="517"/>
      <c r="O841" s="517"/>
      <c r="P841" s="518"/>
      <c r="Q841" s="516"/>
      <c r="R841" s="517"/>
      <c r="S841" s="517"/>
      <c r="T841" s="517"/>
      <c r="U841" s="1620"/>
      <c r="V841" s="779"/>
      <c r="W841" s="780"/>
      <c r="X841" s="1684" t="s">
        <v>4700</v>
      </c>
      <c r="Y841" s="362" t="s">
        <v>163</v>
      </c>
      <c r="Z841" s="395">
        <v>0.85</v>
      </c>
      <c r="AA841" s="355"/>
      <c r="AB841" s="247"/>
      <c r="AC841" s="247"/>
      <c r="AD841" s="391">
        <f>ROUND(ROUND(ROUND(ROUND(H728+K800,0)*P$836,0)*W839,0)*Z841,0)</f>
        <v>109</v>
      </c>
      <c r="AE841" s="253"/>
    </row>
    <row r="842" spans="1:31" ht="17.100000000000001" customHeight="1">
      <c r="A842" s="243">
        <v>61</v>
      </c>
      <c r="B842" s="243" t="s">
        <v>11157</v>
      </c>
      <c r="C842" s="870" t="s">
        <v>11158</v>
      </c>
      <c r="D842" s="792"/>
      <c r="E842" s="793"/>
      <c r="F842" s="795"/>
      <c r="G842" s="796"/>
      <c r="H842" s="517"/>
      <c r="I842" s="538"/>
      <c r="J842" s="604"/>
      <c r="K842" s="605"/>
      <c r="L842" s="518"/>
      <c r="M842" s="799"/>
      <c r="N842" s="517"/>
      <c r="O842" s="517"/>
      <c r="P842" s="518"/>
      <c r="Q842" s="516"/>
      <c r="R842" s="517"/>
      <c r="S842" s="517"/>
      <c r="T842" s="517"/>
      <c r="U842" s="781"/>
      <c r="V842" s="537"/>
      <c r="W842" s="783"/>
      <c r="X842" s="1651"/>
      <c r="Y842" s="512"/>
      <c r="Z842" s="368"/>
      <c r="AA842" s="762" t="s">
        <v>167</v>
      </c>
      <c r="AB842" s="354">
        <v>5</v>
      </c>
      <c r="AC842" s="763" t="s">
        <v>168</v>
      </c>
      <c r="AD842" s="391">
        <f>ROUND(ROUND(ROUND(ROUND(H728+K800,0)*P$836,0)*W839,0)*Z841,0)-AB842</f>
        <v>104</v>
      </c>
      <c r="AE842" s="253"/>
    </row>
    <row r="843" spans="1:31" ht="17.100000000000001" customHeight="1">
      <c r="A843" s="243">
        <v>61</v>
      </c>
      <c r="B843" s="243" t="s">
        <v>11159</v>
      </c>
      <c r="C843" s="870" t="s">
        <v>11160</v>
      </c>
      <c r="D843" s="792"/>
      <c r="E843" s="793"/>
      <c r="F843" s="795"/>
      <c r="G843" s="796"/>
      <c r="H843" s="517"/>
      <c r="I843" s="538"/>
      <c r="J843" s="604"/>
      <c r="K843" s="605"/>
      <c r="L843" s="518"/>
      <c r="M843" s="799"/>
      <c r="N843" s="517"/>
      <c r="O843" s="517"/>
      <c r="P843" s="518"/>
      <c r="Q843" s="516"/>
      <c r="R843" s="517"/>
      <c r="S843" s="517"/>
      <c r="T843" s="518"/>
      <c r="U843" s="1580" t="s">
        <v>4708</v>
      </c>
      <c r="V843" s="643" t="s">
        <v>163</v>
      </c>
      <c r="W843" s="365">
        <v>0.85</v>
      </c>
      <c r="X843" s="523"/>
      <c r="Y843" s="524"/>
      <c r="Z843" s="642"/>
      <c r="AA843" s="247"/>
      <c r="AB843" s="247"/>
      <c r="AC843" s="247"/>
      <c r="AD843" s="391">
        <f>ROUND(ROUND(ROUND(H728+K800,0)*P$836,0)*W843,0)</f>
        <v>156</v>
      </c>
      <c r="AE843" s="253"/>
    </row>
    <row r="844" spans="1:31" ht="17.100000000000001" customHeight="1">
      <c r="A844" s="243">
        <v>61</v>
      </c>
      <c r="B844" s="243" t="s">
        <v>11161</v>
      </c>
      <c r="C844" s="870" t="s">
        <v>11162</v>
      </c>
      <c r="D844" s="792"/>
      <c r="E844" s="793"/>
      <c r="F844" s="795"/>
      <c r="G844" s="796"/>
      <c r="H844" s="517"/>
      <c r="I844" s="538"/>
      <c r="J844" s="604"/>
      <c r="K844" s="605"/>
      <c r="L844" s="518"/>
      <c r="M844" s="799"/>
      <c r="N844" s="517"/>
      <c r="O844" s="517"/>
      <c r="P844" s="518"/>
      <c r="Q844" s="516"/>
      <c r="R844" s="517"/>
      <c r="S844" s="517"/>
      <c r="T844" s="517"/>
      <c r="U844" s="1620"/>
      <c r="V844" s="643"/>
      <c r="W844" s="365"/>
      <c r="X844" s="516"/>
      <c r="Y844" s="288"/>
      <c r="Z844" s="526"/>
      <c r="AA844" s="762" t="s">
        <v>167</v>
      </c>
      <c r="AB844" s="354">
        <v>5</v>
      </c>
      <c r="AC844" s="763" t="s">
        <v>168</v>
      </c>
      <c r="AD844" s="391">
        <f>ROUND(ROUND(ROUND(H728+K800,0)*P$836,0)*W843,0)-AB844</f>
        <v>151</v>
      </c>
      <c r="AE844" s="253"/>
    </row>
    <row r="845" spans="1:31" ht="17.100000000000001" customHeight="1">
      <c r="A845" s="243">
        <v>61</v>
      </c>
      <c r="B845" s="243" t="s">
        <v>11163</v>
      </c>
      <c r="C845" s="870" t="s">
        <v>11164</v>
      </c>
      <c r="D845" s="792"/>
      <c r="E845" s="793"/>
      <c r="F845" s="794"/>
      <c r="G845" s="528"/>
      <c r="H845" s="528"/>
      <c r="I845" s="794"/>
      <c r="J845" s="604"/>
      <c r="K845" s="605"/>
      <c r="L845" s="518"/>
      <c r="M845" s="799"/>
      <c r="N845" s="517"/>
      <c r="O845" s="517"/>
      <c r="P845" s="518"/>
      <c r="Q845" s="516"/>
      <c r="R845" s="517"/>
      <c r="S845" s="517"/>
      <c r="T845" s="517"/>
      <c r="U845" s="1620"/>
      <c r="V845" s="779"/>
      <c r="W845" s="780"/>
      <c r="X845" s="1684" t="s">
        <v>4700</v>
      </c>
      <c r="Y845" s="362" t="s">
        <v>163</v>
      </c>
      <c r="Z845" s="395">
        <v>0.85</v>
      </c>
      <c r="AA845" s="355"/>
      <c r="AB845" s="247"/>
      <c r="AC845" s="247"/>
      <c r="AD845" s="391">
        <f>ROUND(ROUND(ROUND(ROUND(H728+K800,0)*P$836,0)*W843,0)*Z845,0)</f>
        <v>133</v>
      </c>
      <c r="AE845" s="253"/>
    </row>
    <row r="846" spans="1:31" ht="17.100000000000001" customHeight="1">
      <c r="A846" s="243">
        <v>61</v>
      </c>
      <c r="B846" s="243" t="s">
        <v>11165</v>
      </c>
      <c r="C846" s="870" t="s">
        <v>11166</v>
      </c>
      <c r="D846" s="792"/>
      <c r="E846" s="793"/>
      <c r="F846" s="794"/>
      <c r="G846" s="528"/>
      <c r="H846" s="528"/>
      <c r="I846" s="794"/>
      <c r="J846" s="604"/>
      <c r="K846" s="605"/>
      <c r="L846" s="518"/>
      <c r="M846" s="799"/>
      <c r="N846" s="517"/>
      <c r="O846" s="517"/>
      <c r="P846" s="518"/>
      <c r="Q846" s="319"/>
      <c r="R846" s="288"/>
      <c r="S846" s="288"/>
      <c r="T846" s="288"/>
      <c r="U846" s="1642"/>
      <c r="V846" s="537"/>
      <c r="W846" s="783"/>
      <c r="X846" s="1651"/>
      <c r="Y846" s="512"/>
      <c r="Z846" s="368"/>
      <c r="AA846" s="762" t="s">
        <v>167</v>
      </c>
      <c r="AB846" s="354">
        <v>5</v>
      </c>
      <c r="AC846" s="763" t="s">
        <v>168</v>
      </c>
      <c r="AD846" s="391">
        <f>ROUND(ROUND(ROUND(ROUND(H728+K800,0)*P$836,0)*W843,0)*Z845,0)-AB846</f>
        <v>128</v>
      </c>
      <c r="AE846" s="253"/>
    </row>
    <row r="847" spans="1:31" ht="17.100000000000001" customHeight="1">
      <c r="A847" s="243">
        <v>61</v>
      </c>
      <c r="B847" s="243" t="s">
        <v>11167</v>
      </c>
      <c r="C847" s="870" t="s">
        <v>11168</v>
      </c>
      <c r="D847" s="792"/>
      <c r="E847" s="792"/>
      <c r="F847" s="794"/>
      <c r="G847" s="528"/>
      <c r="H847" s="528"/>
      <c r="I847" s="794"/>
      <c r="J847" s="604"/>
      <c r="K847" s="605"/>
      <c r="L847" s="518"/>
      <c r="M847" s="799"/>
      <c r="N847" s="517"/>
      <c r="O847" s="517"/>
      <c r="P847" s="518"/>
      <c r="Q847" s="1536" t="s">
        <v>4713</v>
      </c>
      <c r="R847" s="1580" t="s">
        <v>162</v>
      </c>
      <c r="S847" s="775"/>
      <c r="T847" s="775"/>
      <c r="U847" s="359"/>
      <c r="V847" s="360"/>
      <c r="W847" s="361"/>
      <c r="X847" s="523"/>
      <c r="Y847" s="524"/>
      <c r="Z847" s="642"/>
      <c r="AA847" s="247"/>
      <c r="AB847" s="247"/>
      <c r="AC847" s="247"/>
      <c r="AD847" s="391">
        <f>ROUND(ROUND(ROUND(H728+K800,0)*P$836,0)*T848,0)</f>
        <v>128</v>
      </c>
      <c r="AE847" s="253"/>
    </row>
    <row r="848" spans="1:31" ht="17.100000000000001" customHeight="1">
      <c r="A848" s="243">
        <v>61</v>
      </c>
      <c r="B848" s="243" t="s">
        <v>11169</v>
      </c>
      <c r="C848" s="870" t="s">
        <v>11170</v>
      </c>
      <c r="D848" s="792"/>
      <c r="E848" s="792"/>
      <c r="F848" s="794"/>
      <c r="G848" s="528"/>
      <c r="H848" s="528"/>
      <c r="I848" s="794"/>
      <c r="J848" s="604"/>
      <c r="K848" s="605"/>
      <c r="L848" s="518"/>
      <c r="M848" s="799"/>
      <c r="N848" s="517"/>
      <c r="O848" s="517"/>
      <c r="P848" s="518"/>
      <c r="Q848" s="1648"/>
      <c r="R848" s="1620"/>
      <c r="S848" s="643" t="s">
        <v>163</v>
      </c>
      <c r="T848" s="365">
        <v>0.7</v>
      </c>
      <c r="U848" s="777"/>
      <c r="V848" s="639"/>
      <c r="W848" s="529"/>
      <c r="X848" s="319"/>
      <c r="Y848" s="517"/>
      <c r="Z848" s="526"/>
      <c r="AA848" s="762" t="s">
        <v>167</v>
      </c>
      <c r="AB848" s="354">
        <v>5</v>
      </c>
      <c r="AC848" s="763" t="s">
        <v>168</v>
      </c>
      <c r="AD848" s="391">
        <f>ROUND(ROUND(ROUND(H728+K800,0)*P$836,0)*T848,0)-AB848</f>
        <v>123</v>
      </c>
      <c r="AE848" s="253"/>
    </row>
    <row r="849" spans="1:31" ht="17.100000000000001" customHeight="1">
      <c r="A849" s="243">
        <v>61</v>
      </c>
      <c r="B849" s="243" t="s">
        <v>11171</v>
      </c>
      <c r="C849" s="870" t="s">
        <v>11172</v>
      </c>
      <c r="D849" s="792"/>
      <c r="E849" s="792"/>
      <c r="F849" s="794"/>
      <c r="G849" s="528"/>
      <c r="H849" s="528"/>
      <c r="I849" s="794"/>
      <c r="J849" s="604"/>
      <c r="K849" s="605"/>
      <c r="L849" s="518"/>
      <c r="M849" s="799"/>
      <c r="N849" s="517"/>
      <c r="O849" s="517"/>
      <c r="P849" s="518"/>
      <c r="Q849" s="1648"/>
      <c r="R849" s="1620"/>
      <c r="S849" s="530"/>
      <c r="T849" s="530"/>
      <c r="U849" s="777"/>
      <c r="V849" s="639"/>
      <c r="W849" s="529"/>
      <c r="X849" s="1684" t="s">
        <v>4700</v>
      </c>
      <c r="Y849" s="362" t="s">
        <v>163</v>
      </c>
      <c r="Z849" s="395">
        <v>0.85</v>
      </c>
      <c r="AA849" s="355"/>
      <c r="AB849" s="247"/>
      <c r="AC849" s="247"/>
      <c r="AD849" s="391">
        <f>ROUND(ROUND(ROUND(ROUND(H728+K800,0)*P$836,0)*T848,0)*Z849,0)</f>
        <v>109</v>
      </c>
      <c r="AE849" s="253"/>
    </row>
    <row r="850" spans="1:31" ht="17.100000000000001" customHeight="1">
      <c r="A850" s="243">
        <v>61</v>
      </c>
      <c r="B850" s="243" t="s">
        <v>11173</v>
      </c>
      <c r="C850" s="870" t="s">
        <v>11174</v>
      </c>
      <c r="D850" s="792"/>
      <c r="E850" s="792"/>
      <c r="F850" s="794"/>
      <c r="G850" s="528"/>
      <c r="H850" s="528"/>
      <c r="I850" s="794"/>
      <c r="J850" s="604"/>
      <c r="K850" s="605"/>
      <c r="L850" s="518"/>
      <c r="M850" s="799"/>
      <c r="N850" s="517"/>
      <c r="O850" s="517"/>
      <c r="P850" s="518"/>
      <c r="Q850" s="1648"/>
      <c r="R850" s="1620"/>
      <c r="S850" s="643"/>
      <c r="T850" s="643"/>
      <c r="U850" s="778"/>
      <c r="V850" s="525"/>
      <c r="W850" s="539"/>
      <c r="X850" s="1651"/>
      <c r="Y850" s="512"/>
      <c r="Z850" s="368"/>
      <c r="AA850" s="762" t="s">
        <v>167</v>
      </c>
      <c r="AB850" s="354">
        <v>5</v>
      </c>
      <c r="AC850" s="763" t="s">
        <v>168</v>
      </c>
      <c r="AD850" s="391">
        <f>ROUND(ROUND(ROUND(ROUND(H728+K800,0)*P$836,0)*T848,0)*Z849,0)-AB850</f>
        <v>104</v>
      </c>
      <c r="AE850" s="253"/>
    </row>
    <row r="851" spans="1:31" ht="17.100000000000001" customHeight="1">
      <c r="A851" s="243">
        <v>61</v>
      </c>
      <c r="B851" s="243" t="s">
        <v>11175</v>
      </c>
      <c r="C851" s="870" t="s">
        <v>11176</v>
      </c>
      <c r="D851" s="792"/>
      <c r="E851" s="792"/>
      <c r="F851" s="794"/>
      <c r="G851" s="528"/>
      <c r="H851" s="528"/>
      <c r="I851" s="794"/>
      <c r="J851" s="604"/>
      <c r="K851" s="605"/>
      <c r="L851" s="518"/>
      <c r="M851" s="799"/>
      <c r="N851" s="517"/>
      <c r="O851" s="517"/>
      <c r="P851" s="518"/>
      <c r="Q851" s="798"/>
      <c r="R851" s="530"/>
      <c r="S851" s="530"/>
      <c r="T851" s="530"/>
      <c r="U851" s="1580" t="s">
        <v>4703</v>
      </c>
      <c r="V851" s="362" t="s">
        <v>163</v>
      </c>
      <c r="W851" s="356">
        <v>0.7</v>
      </c>
      <c r="X851" s="523"/>
      <c r="Y851" s="524"/>
      <c r="Z851" s="642"/>
      <c r="AA851" s="247"/>
      <c r="AB851" s="247"/>
      <c r="AC851" s="247"/>
      <c r="AD851" s="391">
        <f>ROUND(ROUND(ROUND(ROUND(H728+K800,0)*P$836,0)*T848,0)*W851,0)</f>
        <v>90</v>
      </c>
      <c r="AE851" s="253"/>
    </row>
    <row r="852" spans="1:31" ht="17.100000000000001" customHeight="1">
      <c r="A852" s="243">
        <v>61</v>
      </c>
      <c r="B852" s="243" t="s">
        <v>11177</v>
      </c>
      <c r="C852" s="870" t="s">
        <v>11178</v>
      </c>
      <c r="D852" s="792"/>
      <c r="E852" s="792"/>
      <c r="F852" s="794"/>
      <c r="G852" s="528"/>
      <c r="H852" s="528"/>
      <c r="I852" s="794"/>
      <c r="J852" s="604"/>
      <c r="K852" s="605"/>
      <c r="L852" s="518"/>
      <c r="M852" s="799"/>
      <c r="N852" s="517"/>
      <c r="O852" s="517"/>
      <c r="P852" s="518"/>
      <c r="Q852" s="798"/>
      <c r="R852" s="530"/>
      <c r="S852" s="530"/>
      <c r="T852" s="530"/>
      <c r="U852" s="1620"/>
      <c r="V852" s="643"/>
      <c r="W852" s="365"/>
      <c r="X852" s="319"/>
      <c r="Y852" s="288"/>
      <c r="Z852" s="526"/>
      <c r="AA852" s="762" t="s">
        <v>167</v>
      </c>
      <c r="AB852" s="354">
        <v>5</v>
      </c>
      <c r="AC852" s="763" t="s">
        <v>168</v>
      </c>
      <c r="AD852" s="391">
        <f>ROUND(ROUND(ROUND(ROUND(H728+K800,0)*P$836,0)*T848,0)*W851,0)-AB852</f>
        <v>85</v>
      </c>
      <c r="AE852" s="253"/>
    </row>
    <row r="853" spans="1:31" ht="17.100000000000001" customHeight="1">
      <c r="A853" s="243">
        <v>61</v>
      </c>
      <c r="B853" s="243" t="s">
        <v>11179</v>
      </c>
      <c r="C853" s="870" t="s">
        <v>11180</v>
      </c>
      <c r="D853" s="792"/>
      <c r="E853" s="792"/>
      <c r="F853" s="794"/>
      <c r="G853" s="528"/>
      <c r="H853" s="528"/>
      <c r="I853" s="794"/>
      <c r="J853" s="604"/>
      <c r="K853" s="605"/>
      <c r="L853" s="518"/>
      <c r="M853" s="799"/>
      <c r="N853" s="517"/>
      <c r="O853" s="517"/>
      <c r="P853" s="518"/>
      <c r="Q853" s="799"/>
      <c r="R853" s="643"/>
      <c r="S853" s="1644"/>
      <c r="T853" s="1652"/>
      <c r="U853" s="1620"/>
      <c r="V853" s="779"/>
      <c r="W853" s="780"/>
      <c r="X853" s="1684" t="s">
        <v>4700</v>
      </c>
      <c r="Y853" s="362" t="s">
        <v>163</v>
      </c>
      <c r="Z853" s="395">
        <v>0.85</v>
      </c>
      <c r="AA853" s="355"/>
      <c r="AB853" s="247"/>
      <c r="AC853" s="247"/>
      <c r="AD853" s="391">
        <f>ROUND(ROUND(ROUND(ROUND(ROUND(H728+K800,0)*P$836,0)*T848,0)*W851,0)*Z853,0)</f>
        <v>77</v>
      </c>
      <c r="AE853" s="253"/>
    </row>
    <row r="854" spans="1:31" ht="17.100000000000001" customHeight="1">
      <c r="A854" s="243">
        <v>61</v>
      </c>
      <c r="B854" s="243" t="s">
        <v>11181</v>
      </c>
      <c r="C854" s="870" t="s">
        <v>11182</v>
      </c>
      <c r="D854" s="792"/>
      <c r="E854" s="792"/>
      <c r="F854" s="794"/>
      <c r="G854" s="528"/>
      <c r="H854" s="528"/>
      <c r="I854" s="794"/>
      <c r="J854" s="604"/>
      <c r="K854" s="605"/>
      <c r="L854" s="518"/>
      <c r="M854" s="799"/>
      <c r="N854" s="517"/>
      <c r="O854" s="517"/>
      <c r="P854" s="518"/>
      <c r="Q854" s="799"/>
      <c r="R854" s="643"/>
      <c r="S854" s="643"/>
      <c r="T854" s="643"/>
      <c r="U854" s="781"/>
      <c r="V854" s="537"/>
      <c r="W854" s="783"/>
      <c r="X854" s="1651"/>
      <c r="Y854" s="512"/>
      <c r="Z854" s="368"/>
      <c r="AA854" s="762" t="s">
        <v>167</v>
      </c>
      <c r="AB854" s="354">
        <v>5</v>
      </c>
      <c r="AC854" s="763" t="s">
        <v>168</v>
      </c>
      <c r="AD854" s="391">
        <f>ROUND(ROUND(ROUND(ROUND(ROUND(H728+K800,0)*P$836,0)*T848,0)*W851,0)*Z853,0)-AB854</f>
        <v>72</v>
      </c>
      <c r="AE854" s="253"/>
    </row>
    <row r="855" spans="1:31" ht="17.100000000000001" customHeight="1">
      <c r="A855" s="243">
        <v>61</v>
      </c>
      <c r="B855" s="243" t="s">
        <v>11183</v>
      </c>
      <c r="C855" s="870" t="s">
        <v>11184</v>
      </c>
      <c r="D855" s="792"/>
      <c r="E855" s="792"/>
      <c r="F855" s="794"/>
      <c r="G855" s="528"/>
      <c r="H855" s="528"/>
      <c r="I855" s="794"/>
      <c r="J855" s="604"/>
      <c r="K855" s="605"/>
      <c r="L855" s="518"/>
      <c r="M855" s="799"/>
      <c r="N855" s="517"/>
      <c r="O855" s="517"/>
      <c r="P855" s="518"/>
      <c r="Q855" s="798"/>
      <c r="R855" s="643"/>
      <c r="S855" s="1646"/>
      <c r="T855" s="1649"/>
      <c r="U855" s="1580" t="s">
        <v>4708</v>
      </c>
      <c r="V855" s="643" t="s">
        <v>163</v>
      </c>
      <c r="W855" s="365">
        <v>0.85</v>
      </c>
      <c r="X855" s="523"/>
      <c r="Y855" s="524"/>
      <c r="Z855" s="642"/>
      <c r="AA855" s="247"/>
      <c r="AB855" s="247"/>
      <c r="AC855" s="247"/>
      <c r="AD855" s="391">
        <f>ROUND(ROUND(ROUND(ROUND(H728+K800,0)*P$836,0)*T848,0)*W855,0)</f>
        <v>109</v>
      </c>
      <c r="AE855" s="253"/>
    </row>
    <row r="856" spans="1:31" ht="17.100000000000001" customHeight="1">
      <c r="A856" s="243">
        <v>61</v>
      </c>
      <c r="B856" s="243" t="s">
        <v>11185</v>
      </c>
      <c r="C856" s="870" t="s">
        <v>11186</v>
      </c>
      <c r="D856" s="792"/>
      <c r="E856" s="792"/>
      <c r="F856" s="794"/>
      <c r="G856" s="528"/>
      <c r="H856" s="528"/>
      <c r="I856" s="794"/>
      <c r="J856" s="604"/>
      <c r="K856" s="605"/>
      <c r="L856" s="518"/>
      <c r="M856" s="799"/>
      <c r="N856" s="517"/>
      <c r="O856" s="517"/>
      <c r="P856" s="518"/>
      <c r="Q856" s="798"/>
      <c r="R856" s="643"/>
      <c r="S856" s="365"/>
      <c r="T856" s="365"/>
      <c r="U856" s="1620"/>
      <c r="V856" s="643"/>
      <c r="W856" s="365"/>
      <c r="X856" s="319"/>
      <c r="Y856" s="288"/>
      <c r="Z856" s="526"/>
      <c r="AA856" s="762" t="s">
        <v>167</v>
      </c>
      <c r="AB856" s="354">
        <v>5</v>
      </c>
      <c r="AC856" s="763" t="s">
        <v>168</v>
      </c>
      <c r="AD856" s="391">
        <f>ROUND(ROUND(ROUND(ROUND(H728+K800,0)*P$836,0)*T848,0)*W855,0)-AB856</f>
        <v>104</v>
      </c>
      <c r="AE856" s="253"/>
    </row>
    <row r="857" spans="1:31" ht="17.100000000000001" customHeight="1">
      <c r="A857" s="243">
        <v>61</v>
      </c>
      <c r="B857" s="243" t="s">
        <v>11187</v>
      </c>
      <c r="C857" s="870" t="s">
        <v>11188</v>
      </c>
      <c r="D857" s="792"/>
      <c r="E857" s="792"/>
      <c r="F857" s="794"/>
      <c r="G857" s="528"/>
      <c r="H857" s="528"/>
      <c r="I857" s="794"/>
      <c r="J857" s="604"/>
      <c r="K857" s="605"/>
      <c r="L857" s="518"/>
      <c r="M857" s="799"/>
      <c r="N857" s="517"/>
      <c r="O857" s="517"/>
      <c r="P857" s="518"/>
      <c r="Q857" s="799"/>
      <c r="R857" s="643"/>
      <c r="S857" s="365"/>
      <c r="T857" s="365"/>
      <c r="U857" s="1620"/>
      <c r="V857" s="779"/>
      <c r="W857" s="780"/>
      <c r="X857" s="1684" t="s">
        <v>4700</v>
      </c>
      <c r="Y857" s="362" t="s">
        <v>163</v>
      </c>
      <c r="Z857" s="395">
        <v>0.85</v>
      </c>
      <c r="AA857" s="355"/>
      <c r="AB857" s="247"/>
      <c r="AC857" s="247"/>
      <c r="AD857" s="391">
        <f>ROUND(ROUND(ROUND(ROUND(ROUND(H728+K800,0)*P$836,0)*T848,0)*W855,0)*Z857,0)</f>
        <v>93</v>
      </c>
      <c r="AE857" s="253"/>
    </row>
    <row r="858" spans="1:31" ht="17.100000000000001" customHeight="1">
      <c r="A858" s="243">
        <v>61</v>
      </c>
      <c r="B858" s="243" t="s">
        <v>11189</v>
      </c>
      <c r="C858" s="870" t="s">
        <v>11190</v>
      </c>
      <c r="D858" s="792"/>
      <c r="E858" s="792"/>
      <c r="F858" s="794"/>
      <c r="G858" s="528"/>
      <c r="H858" s="528"/>
      <c r="I858" s="794"/>
      <c r="J858" s="604"/>
      <c r="K858" s="605"/>
      <c r="L858" s="518"/>
      <c r="M858" s="799"/>
      <c r="N858" s="517"/>
      <c r="O858" s="517"/>
      <c r="P858" s="518"/>
      <c r="Q858" s="798"/>
      <c r="R858" s="643"/>
      <c r="S858" s="643"/>
      <c r="T858" s="643"/>
      <c r="U858" s="1642"/>
      <c r="V858" s="537"/>
      <c r="W858" s="783"/>
      <c r="X858" s="1651"/>
      <c r="Y858" s="512"/>
      <c r="Z858" s="368"/>
      <c r="AA858" s="762" t="s">
        <v>167</v>
      </c>
      <c r="AB858" s="354">
        <v>5</v>
      </c>
      <c r="AC858" s="763" t="s">
        <v>168</v>
      </c>
      <c r="AD858" s="391">
        <f>ROUND(ROUND(ROUND(ROUND(ROUND(H728+K800,0)*P$836,0)*T848,0)*W855,0)*Z857,0)-AB858</f>
        <v>88</v>
      </c>
      <c r="AE858" s="253"/>
    </row>
    <row r="859" spans="1:31" ht="17.100000000000001" customHeight="1">
      <c r="A859" s="243">
        <v>61</v>
      </c>
      <c r="B859" s="243" t="s">
        <v>11191</v>
      </c>
      <c r="C859" s="870" t="s">
        <v>11192</v>
      </c>
      <c r="D859" s="792"/>
      <c r="E859" s="792"/>
      <c r="F859" s="794"/>
      <c r="G859" s="528"/>
      <c r="H859" s="528"/>
      <c r="I859" s="794"/>
      <c r="J859" s="604"/>
      <c r="K859" s="605"/>
      <c r="L859" s="518"/>
      <c r="M859" s="799"/>
      <c r="N859" s="517"/>
      <c r="O859" s="517"/>
      <c r="P859" s="518"/>
      <c r="Q859" s="798"/>
      <c r="R859" s="1580" t="s">
        <v>165</v>
      </c>
      <c r="S859" s="775"/>
      <c r="T859" s="775"/>
      <c r="U859" s="359"/>
      <c r="V859" s="360"/>
      <c r="W859" s="361"/>
      <c r="X859" s="523"/>
      <c r="Y859" s="524"/>
      <c r="Z859" s="642"/>
      <c r="AA859" s="247"/>
      <c r="AB859" s="247"/>
      <c r="AC859" s="247"/>
      <c r="AD859" s="391">
        <f>ROUND(ROUND(ROUND(H728+K800,0)*P$836,0)*T860,0)</f>
        <v>92</v>
      </c>
      <c r="AE859" s="253"/>
    </row>
    <row r="860" spans="1:31" ht="17.100000000000001" customHeight="1">
      <c r="A860" s="243">
        <v>61</v>
      </c>
      <c r="B860" s="243" t="s">
        <v>11193</v>
      </c>
      <c r="C860" s="870" t="s">
        <v>11194</v>
      </c>
      <c r="D860" s="792"/>
      <c r="E860" s="792"/>
      <c r="F860" s="794"/>
      <c r="G860" s="528"/>
      <c r="H860" s="528"/>
      <c r="I860" s="794"/>
      <c r="J860" s="604"/>
      <c r="K860" s="605"/>
      <c r="L860" s="518"/>
      <c r="M860" s="799"/>
      <c r="N860" s="517"/>
      <c r="O860" s="517"/>
      <c r="P860" s="518"/>
      <c r="Q860" s="797"/>
      <c r="R860" s="1620"/>
      <c r="S860" s="643" t="s">
        <v>163</v>
      </c>
      <c r="T860" s="365">
        <v>0.5</v>
      </c>
      <c r="U860" s="777"/>
      <c r="V860" s="639"/>
      <c r="W860" s="529"/>
      <c r="X860" s="516"/>
      <c r="Y860" s="517"/>
      <c r="Z860" s="526"/>
      <c r="AA860" s="762" t="s">
        <v>167</v>
      </c>
      <c r="AB860" s="354">
        <v>5</v>
      </c>
      <c r="AC860" s="763" t="s">
        <v>168</v>
      </c>
      <c r="AD860" s="391">
        <f>ROUND(ROUND(ROUND(H728+K800,0)*P$836,0)*T860,0)-AB860</f>
        <v>87</v>
      </c>
      <c r="AE860" s="253"/>
    </row>
    <row r="861" spans="1:31" ht="17.100000000000001" customHeight="1">
      <c r="A861" s="243">
        <v>61</v>
      </c>
      <c r="B861" s="243" t="s">
        <v>11195</v>
      </c>
      <c r="C861" s="870" t="s">
        <v>11196</v>
      </c>
      <c r="D861" s="792"/>
      <c r="E861" s="792"/>
      <c r="F861" s="794"/>
      <c r="G861" s="528"/>
      <c r="H861" s="528"/>
      <c r="I861" s="794"/>
      <c r="J861" s="604"/>
      <c r="K861" s="605"/>
      <c r="L861" s="518"/>
      <c r="M861" s="799"/>
      <c r="N861" s="517"/>
      <c r="O861" s="517"/>
      <c r="P861" s="518"/>
      <c r="Q861" s="797"/>
      <c r="R861" s="1620"/>
      <c r="S861" s="530"/>
      <c r="T861" s="530"/>
      <c r="U861" s="777"/>
      <c r="V861" s="639"/>
      <c r="W861" s="529"/>
      <c r="X861" s="1684" t="s">
        <v>4700</v>
      </c>
      <c r="Y861" s="362" t="s">
        <v>163</v>
      </c>
      <c r="Z861" s="395">
        <v>0.85</v>
      </c>
      <c r="AA861" s="355"/>
      <c r="AB861" s="247"/>
      <c r="AC861" s="247"/>
      <c r="AD861" s="391">
        <f>ROUND(ROUND(ROUND(ROUND(H728+K800,0)*P$836,0)*T860,0)*Z861,0)</f>
        <v>78</v>
      </c>
      <c r="AE861" s="253"/>
    </row>
    <row r="862" spans="1:31" ht="17.100000000000001" customHeight="1">
      <c r="A862" s="243">
        <v>61</v>
      </c>
      <c r="B862" s="243" t="s">
        <v>11197</v>
      </c>
      <c r="C862" s="870" t="s">
        <v>11198</v>
      </c>
      <c r="D862" s="792"/>
      <c r="E862" s="792"/>
      <c r="F862" s="794"/>
      <c r="G862" s="528"/>
      <c r="H862" s="528"/>
      <c r="I862" s="794"/>
      <c r="J862" s="604"/>
      <c r="K862" s="605"/>
      <c r="L862" s="518"/>
      <c r="M862" s="799"/>
      <c r="N862" s="517"/>
      <c r="O862" s="517"/>
      <c r="P862" s="518"/>
      <c r="Q862" s="797"/>
      <c r="R862" s="1620"/>
      <c r="S862" s="643"/>
      <c r="T862" s="643"/>
      <c r="U862" s="778"/>
      <c r="V862" s="525"/>
      <c r="W862" s="539"/>
      <c r="X862" s="1651"/>
      <c r="Y862" s="512"/>
      <c r="Z862" s="368"/>
      <c r="AA862" s="762" t="s">
        <v>167</v>
      </c>
      <c r="AB862" s="354">
        <v>5</v>
      </c>
      <c r="AC862" s="763" t="s">
        <v>168</v>
      </c>
      <c r="AD862" s="391">
        <f>ROUND(ROUND(ROUND(ROUND(H728+K800,0)*P$836,0)*T860,0)*Z861,0)-AB862</f>
        <v>73</v>
      </c>
      <c r="AE862" s="253"/>
    </row>
    <row r="863" spans="1:31" ht="17.100000000000001" customHeight="1">
      <c r="A863" s="243">
        <v>61</v>
      </c>
      <c r="B863" s="243" t="s">
        <v>11199</v>
      </c>
      <c r="C863" s="870" t="s">
        <v>11200</v>
      </c>
      <c r="D863" s="792"/>
      <c r="E863" s="792"/>
      <c r="F863" s="794"/>
      <c r="G863" s="528"/>
      <c r="H863" s="528"/>
      <c r="I863" s="794"/>
      <c r="J863" s="604"/>
      <c r="K863" s="605"/>
      <c r="L863" s="518"/>
      <c r="M863" s="799"/>
      <c r="N863" s="517"/>
      <c r="O863" s="517"/>
      <c r="P863" s="518"/>
      <c r="Q863" s="798"/>
      <c r="R863" s="530"/>
      <c r="S863" s="530"/>
      <c r="T863" s="530"/>
      <c r="U863" s="1580" t="s">
        <v>4703</v>
      </c>
      <c r="V863" s="362" t="s">
        <v>163</v>
      </c>
      <c r="W863" s="356">
        <v>0.7</v>
      </c>
      <c r="X863" s="523"/>
      <c r="Y863" s="524"/>
      <c r="Z863" s="642"/>
      <c r="AA863" s="247"/>
      <c r="AB863" s="247"/>
      <c r="AC863" s="247"/>
      <c r="AD863" s="391">
        <f>ROUND(ROUND(ROUND(ROUND(H728+K800,0)*P$836,0)*T860,0)*W863,0)</f>
        <v>64</v>
      </c>
      <c r="AE863" s="253"/>
    </row>
    <row r="864" spans="1:31" ht="17.100000000000001" customHeight="1">
      <c r="A864" s="243">
        <v>61</v>
      </c>
      <c r="B864" s="243" t="s">
        <v>11201</v>
      </c>
      <c r="C864" s="870" t="s">
        <v>11202</v>
      </c>
      <c r="D864" s="792"/>
      <c r="E864" s="792"/>
      <c r="F864" s="794"/>
      <c r="G864" s="528"/>
      <c r="H864" s="528"/>
      <c r="I864" s="794"/>
      <c r="J864" s="604"/>
      <c r="K864" s="605"/>
      <c r="L864" s="518"/>
      <c r="M864" s="799"/>
      <c r="N864" s="517"/>
      <c r="O864" s="517"/>
      <c r="P864" s="518"/>
      <c r="Q864" s="798"/>
      <c r="R864" s="530"/>
      <c r="S864" s="530"/>
      <c r="T864" s="530"/>
      <c r="U864" s="1620"/>
      <c r="V864" s="643"/>
      <c r="W864" s="365"/>
      <c r="X864" s="319"/>
      <c r="Y864" s="288"/>
      <c r="Z864" s="526"/>
      <c r="AA864" s="762" t="s">
        <v>167</v>
      </c>
      <c r="AB864" s="354">
        <v>5</v>
      </c>
      <c r="AC864" s="763" t="s">
        <v>168</v>
      </c>
      <c r="AD864" s="391">
        <f>ROUND(ROUND(ROUND(ROUND(H728+K800,0)*P$836,0)*T860,0)*W863,0)-AB864</f>
        <v>59</v>
      </c>
      <c r="AE864" s="253"/>
    </row>
    <row r="865" spans="1:31" ht="17.100000000000001" customHeight="1">
      <c r="A865" s="243">
        <v>61</v>
      </c>
      <c r="B865" s="243" t="s">
        <v>11203</v>
      </c>
      <c r="C865" s="870" t="s">
        <v>11204</v>
      </c>
      <c r="D865" s="792"/>
      <c r="E865" s="792"/>
      <c r="F865" s="794"/>
      <c r="G865" s="528"/>
      <c r="H865" s="528"/>
      <c r="I865" s="794"/>
      <c r="J865" s="604"/>
      <c r="K865" s="605"/>
      <c r="L865" s="518"/>
      <c r="M865" s="799"/>
      <c r="N865" s="517"/>
      <c r="O865" s="517"/>
      <c r="P865" s="518"/>
      <c r="Q865" s="799"/>
      <c r="R865" s="643"/>
      <c r="S865" s="1644"/>
      <c r="T865" s="1652"/>
      <c r="U865" s="1620"/>
      <c r="V865" s="779"/>
      <c r="W865" s="780"/>
      <c r="X865" s="1684" t="s">
        <v>4700</v>
      </c>
      <c r="Y865" s="362" t="s">
        <v>163</v>
      </c>
      <c r="Z865" s="395">
        <v>0.85</v>
      </c>
      <c r="AA865" s="355"/>
      <c r="AB865" s="247"/>
      <c r="AC865" s="247"/>
      <c r="AD865" s="391">
        <f>ROUND(ROUND(ROUND(ROUND(ROUND(H728+K800,0)*P$836,0)*T860,0)*W863,0)*Z865,0)</f>
        <v>54</v>
      </c>
      <c r="AE865" s="253"/>
    </row>
    <row r="866" spans="1:31" ht="17.100000000000001" customHeight="1">
      <c r="A866" s="243">
        <v>61</v>
      </c>
      <c r="B866" s="243" t="s">
        <v>11205</v>
      </c>
      <c r="C866" s="870" t="s">
        <v>11206</v>
      </c>
      <c r="D866" s="792"/>
      <c r="E866" s="792"/>
      <c r="F866" s="794"/>
      <c r="G866" s="528"/>
      <c r="H866" s="528"/>
      <c r="I866" s="794"/>
      <c r="J866" s="604"/>
      <c r="K866" s="605"/>
      <c r="L866" s="518"/>
      <c r="M866" s="799"/>
      <c r="N866" s="517"/>
      <c r="O866" s="517"/>
      <c r="P866" s="518"/>
      <c r="Q866" s="799"/>
      <c r="R866" s="643"/>
      <c r="S866" s="643"/>
      <c r="T866" s="643"/>
      <c r="U866" s="781"/>
      <c r="V866" s="537"/>
      <c r="W866" s="783"/>
      <c r="X866" s="1651"/>
      <c r="Y866" s="512"/>
      <c r="Z866" s="368"/>
      <c r="AA866" s="762" t="s">
        <v>167</v>
      </c>
      <c r="AB866" s="354">
        <v>5</v>
      </c>
      <c r="AC866" s="763" t="s">
        <v>168</v>
      </c>
      <c r="AD866" s="391">
        <f>ROUND(ROUND(ROUND(ROUND(ROUND(H728+K800,0)*P$836,0)*T860,0)*W863,0)*Z865,0)-AB866</f>
        <v>49</v>
      </c>
      <c r="AE866" s="253"/>
    </row>
    <row r="867" spans="1:31" ht="17.100000000000001" customHeight="1">
      <c r="A867" s="243">
        <v>61</v>
      </c>
      <c r="B867" s="243" t="s">
        <v>11207</v>
      </c>
      <c r="C867" s="870" t="s">
        <v>11208</v>
      </c>
      <c r="D867" s="792"/>
      <c r="E867" s="792"/>
      <c r="F867" s="794"/>
      <c r="G867" s="528"/>
      <c r="H867" s="528"/>
      <c r="I867" s="794"/>
      <c r="J867" s="604"/>
      <c r="K867" s="605"/>
      <c r="L867" s="518"/>
      <c r="M867" s="799"/>
      <c r="N867" s="517"/>
      <c r="O867" s="517"/>
      <c r="P867" s="518"/>
      <c r="Q867" s="798"/>
      <c r="R867" s="643"/>
      <c r="S867" s="1646"/>
      <c r="T867" s="1649"/>
      <c r="U867" s="1580" t="s">
        <v>4708</v>
      </c>
      <c r="V867" s="643" t="s">
        <v>163</v>
      </c>
      <c r="W867" s="365">
        <v>0.85</v>
      </c>
      <c r="X867" s="523"/>
      <c r="Y867" s="524"/>
      <c r="Z867" s="642"/>
      <c r="AA867" s="247"/>
      <c r="AB867" s="247"/>
      <c r="AC867" s="247"/>
      <c r="AD867" s="391">
        <f>ROUND(ROUND(ROUND(ROUND(H728+K800,0)*P$836,0)*T860,0)*W867,0)</f>
        <v>78</v>
      </c>
      <c r="AE867" s="253"/>
    </row>
    <row r="868" spans="1:31" ht="17.100000000000001" customHeight="1">
      <c r="A868" s="243">
        <v>61</v>
      </c>
      <c r="B868" s="243" t="s">
        <v>11209</v>
      </c>
      <c r="C868" s="870" t="s">
        <v>11210</v>
      </c>
      <c r="D868" s="792"/>
      <c r="E868" s="792"/>
      <c r="F868" s="794"/>
      <c r="G868" s="528"/>
      <c r="H868" s="528"/>
      <c r="I868" s="794"/>
      <c r="J868" s="604"/>
      <c r="K868" s="605"/>
      <c r="L868" s="518"/>
      <c r="M868" s="799"/>
      <c r="N868" s="517"/>
      <c r="O868" s="517"/>
      <c r="P868" s="518"/>
      <c r="Q868" s="798"/>
      <c r="R868" s="643"/>
      <c r="S868" s="365"/>
      <c r="T868" s="365"/>
      <c r="U868" s="1620"/>
      <c r="V868" s="643"/>
      <c r="W868" s="365"/>
      <c r="X868" s="319"/>
      <c r="Y868" s="288"/>
      <c r="Z868" s="526"/>
      <c r="AA868" s="762" t="s">
        <v>167</v>
      </c>
      <c r="AB868" s="354">
        <v>5</v>
      </c>
      <c r="AC868" s="763" t="s">
        <v>168</v>
      </c>
      <c r="AD868" s="391">
        <f>ROUND(ROUND(ROUND(ROUND(H728+K800,0)*P$836,0)*T860,0)*W867,0)-AB868</f>
        <v>73</v>
      </c>
      <c r="AE868" s="253"/>
    </row>
    <row r="869" spans="1:31" ht="17.100000000000001" customHeight="1">
      <c r="A869" s="243">
        <v>61</v>
      </c>
      <c r="B869" s="243" t="s">
        <v>11211</v>
      </c>
      <c r="C869" s="870" t="s">
        <v>11212</v>
      </c>
      <c r="D869" s="792"/>
      <c r="E869" s="792"/>
      <c r="F869" s="794"/>
      <c r="G869" s="528"/>
      <c r="H869" s="528"/>
      <c r="I869" s="794"/>
      <c r="J869" s="604"/>
      <c r="K869" s="605"/>
      <c r="L869" s="518"/>
      <c r="M869" s="799"/>
      <c r="N869" s="517"/>
      <c r="O869" s="517"/>
      <c r="P869" s="518"/>
      <c r="Q869" s="799"/>
      <c r="R869" s="643"/>
      <c r="S869" s="365"/>
      <c r="T869" s="365"/>
      <c r="U869" s="1620"/>
      <c r="V869" s="779"/>
      <c r="W869" s="780"/>
      <c r="X869" s="1684" t="s">
        <v>4700</v>
      </c>
      <c r="Y869" s="362" t="s">
        <v>163</v>
      </c>
      <c r="Z869" s="395">
        <v>0.85</v>
      </c>
      <c r="AA869" s="355"/>
      <c r="AB869" s="247"/>
      <c r="AC869" s="247"/>
      <c r="AD869" s="391">
        <f>ROUND(ROUND(ROUND(ROUND(ROUND(H728+K800,0)*P$836,0)*T860,0)*W867,0)*Z869,0)</f>
        <v>66</v>
      </c>
      <c r="AE869" s="253"/>
    </row>
    <row r="870" spans="1:31" ht="17.100000000000001" customHeight="1">
      <c r="A870" s="243">
        <v>61</v>
      </c>
      <c r="B870" s="243" t="s">
        <v>11213</v>
      </c>
      <c r="C870" s="870" t="s">
        <v>11214</v>
      </c>
      <c r="D870" s="803"/>
      <c r="E870" s="803"/>
      <c r="F870" s="804"/>
      <c r="G870" s="805"/>
      <c r="H870" s="805"/>
      <c r="I870" s="804"/>
      <c r="J870" s="806"/>
      <c r="K870" s="807"/>
      <c r="L870" s="526"/>
      <c r="M870" s="506"/>
      <c r="N870" s="288"/>
      <c r="O870" s="288"/>
      <c r="P870" s="526"/>
      <c r="Q870" s="506"/>
      <c r="R870" s="512"/>
      <c r="S870" s="512"/>
      <c r="T870" s="512"/>
      <c r="U870" s="1642"/>
      <c r="V870" s="537"/>
      <c r="W870" s="783"/>
      <c r="X870" s="1651"/>
      <c r="Y870" s="512"/>
      <c r="Z870" s="368"/>
      <c r="AA870" s="762" t="s">
        <v>167</v>
      </c>
      <c r="AB870" s="354">
        <v>5</v>
      </c>
      <c r="AC870" s="763" t="s">
        <v>168</v>
      </c>
      <c r="AD870" s="391">
        <f>ROUND(ROUND(ROUND(ROUND(ROUND(H728+K800,0)*P$836,0)*T860,0)*W867,0)*Z869,0)-AB870</f>
        <v>61</v>
      </c>
      <c r="AE870" s="253"/>
    </row>
    <row r="871" spans="1:31" ht="17.100000000000001" customHeight="1">
      <c r="A871" s="243">
        <v>61</v>
      </c>
      <c r="B871" s="243" t="s">
        <v>11215</v>
      </c>
      <c r="C871" s="870" t="s">
        <v>11216</v>
      </c>
      <c r="D871" s="1580" t="s">
        <v>6446</v>
      </c>
      <c r="E871" s="1619"/>
      <c r="F871" s="1689" t="s">
        <v>6447</v>
      </c>
      <c r="G871" s="1690"/>
      <c r="H871" s="541"/>
      <c r="I871" s="542"/>
      <c r="J871" s="601"/>
      <c r="K871" s="602"/>
      <c r="L871" s="642"/>
      <c r="M871" s="1606" t="s">
        <v>9631</v>
      </c>
      <c r="N871" s="1687" t="s">
        <v>9632</v>
      </c>
      <c r="O871" s="524"/>
      <c r="P871" s="524"/>
      <c r="Q871" s="523"/>
      <c r="R871" s="524"/>
      <c r="S871" s="524"/>
      <c r="T871" s="524"/>
      <c r="U871" s="359"/>
      <c r="V871" s="361"/>
      <c r="W871" s="524"/>
      <c r="X871" s="523"/>
      <c r="Y871" s="524"/>
      <c r="Z871" s="524"/>
      <c r="AA871" s="247"/>
      <c r="AB871" s="247"/>
      <c r="AC871" s="247"/>
      <c r="AD871" s="391">
        <f>ROUND(ROUND(H872*P$872,0),0)</f>
        <v>465</v>
      </c>
      <c r="AE871" s="253"/>
    </row>
    <row r="872" spans="1:31" ht="36" customHeight="1">
      <c r="A872" s="243">
        <v>61</v>
      </c>
      <c r="B872" s="243" t="s">
        <v>11217</v>
      </c>
      <c r="C872" s="870" t="s">
        <v>11218</v>
      </c>
      <c r="D872" s="1620"/>
      <c r="E872" s="1621"/>
      <c r="F872" s="1691"/>
      <c r="G872" s="1692"/>
      <c r="H872" s="639">
        <f>'28児童発達支援(基本１)'!H1712</f>
        <v>664</v>
      </c>
      <c r="I872" s="517" t="s">
        <v>18</v>
      </c>
      <c r="J872" s="604"/>
      <c r="K872" s="605"/>
      <c r="L872" s="518"/>
      <c r="M872" s="1693"/>
      <c r="N872" s="1688"/>
      <c r="O872" s="643" t="s">
        <v>163</v>
      </c>
      <c r="P872" s="365">
        <v>0.7</v>
      </c>
      <c r="Q872" s="516"/>
      <c r="R872" s="517"/>
      <c r="S872" s="517"/>
      <c r="T872" s="517"/>
      <c r="U872" s="777"/>
      <c r="V872" s="529"/>
      <c r="W872" s="518"/>
      <c r="X872" s="882" t="s">
        <v>4700</v>
      </c>
      <c r="Y872" s="362" t="s">
        <v>163</v>
      </c>
      <c r="Z872" s="356">
        <v>0.85</v>
      </c>
      <c r="AA872" s="355"/>
      <c r="AB872" s="247"/>
      <c r="AC872" s="247"/>
      <c r="AD872" s="391">
        <f>ROUND(ROUND(H872*P$872,0)*Z872,0)</f>
        <v>395</v>
      </c>
      <c r="AE872" s="253"/>
    </row>
    <row r="873" spans="1:31" ht="17.100000000000001" customHeight="1">
      <c r="A873" s="243">
        <v>61</v>
      </c>
      <c r="B873" s="243" t="s">
        <v>11219</v>
      </c>
      <c r="C873" s="870" t="s">
        <v>11220</v>
      </c>
      <c r="D873" s="1620"/>
      <c r="E873" s="1621"/>
      <c r="F873" s="1691"/>
      <c r="G873" s="1692"/>
      <c r="H873" s="517"/>
      <c r="I873" s="538"/>
      <c r="J873" s="604"/>
      <c r="K873" s="605"/>
      <c r="L873" s="518"/>
      <c r="M873" s="1693"/>
      <c r="N873" s="1688"/>
      <c r="O873" s="517"/>
      <c r="P873" s="518"/>
      <c r="Q873" s="516"/>
      <c r="R873" s="517"/>
      <c r="S873" s="517"/>
      <c r="T873" s="517"/>
      <c r="U873" s="1580" t="s">
        <v>4703</v>
      </c>
      <c r="V873" s="362" t="s">
        <v>163</v>
      </c>
      <c r="W873" s="356">
        <v>0.7</v>
      </c>
      <c r="X873" s="523"/>
      <c r="Y873" s="524"/>
      <c r="Z873" s="524"/>
      <c r="AA873" s="247"/>
      <c r="AB873" s="247"/>
      <c r="AC873" s="247"/>
      <c r="AD873" s="391">
        <f>ROUND(ROUND(H872*P$872,0)*W873,0)</f>
        <v>326</v>
      </c>
      <c r="AE873" s="253"/>
    </row>
    <row r="874" spans="1:31" ht="36" customHeight="1">
      <c r="A874" s="243">
        <v>61</v>
      </c>
      <c r="B874" s="243" t="s">
        <v>11221</v>
      </c>
      <c r="C874" s="870" t="s">
        <v>11222</v>
      </c>
      <c r="D874" s="1620"/>
      <c r="E874" s="1621"/>
      <c r="F874" s="1691"/>
      <c r="G874" s="1692"/>
      <c r="H874" s="517"/>
      <c r="I874" s="538"/>
      <c r="J874" s="604"/>
      <c r="K874" s="605"/>
      <c r="L874" s="518"/>
      <c r="M874" s="1693"/>
      <c r="N874" s="1688"/>
      <c r="O874" s="517"/>
      <c r="P874" s="518"/>
      <c r="Q874" s="516"/>
      <c r="R874" s="517"/>
      <c r="S874" s="517"/>
      <c r="T874" s="517"/>
      <c r="U874" s="1642"/>
      <c r="V874" s="537"/>
      <c r="W874" s="783"/>
      <c r="X874" s="882" t="s">
        <v>4700</v>
      </c>
      <c r="Y874" s="362" t="s">
        <v>163</v>
      </c>
      <c r="Z874" s="356">
        <v>0.85</v>
      </c>
      <c r="AA874" s="355"/>
      <c r="AB874" s="247"/>
      <c r="AC874" s="247"/>
      <c r="AD874" s="391">
        <f>ROUND(ROUND(ROUND(H872*P$872,0)*W873,0)*Z874,0)</f>
        <v>277</v>
      </c>
      <c r="AE874" s="253"/>
    </row>
    <row r="875" spans="1:31" ht="17.100000000000001" customHeight="1">
      <c r="A875" s="243">
        <v>61</v>
      </c>
      <c r="B875" s="243" t="s">
        <v>11223</v>
      </c>
      <c r="C875" s="870" t="s">
        <v>11224</v>
      </c>
      <c r="D875" s="527"/>
      <c r="E875" s="522"/>
      <c r="F875" s="1691"/>
      <c r="G875" s="1692"/>
      <c r="H875" s="517"/>
      <c r="I875" s="538"/>
      <c r="J875" s="604"/>
      <c r="K875" s="605"/>
      <c r="L875" s="518"/>
      <c r="M875" s="1693"/>
      <c r="N875" s="517"/>
      <c r="O875" s="517"/>
      <c r="P875" s="518"/>
      <c r="Q875" s="516"/>
      <c r="R875" s="517"/>
      <c r="S875" s="517"/>
      <c r="T875" s="518"/>
      <c r="U875" s="1580" t="s">
        <v>4708</v>
      </c>
      <c r="V875" s="643" t="s">
        <v>163</v>
      </c>
      <c r="W875" s="365">
        <v>0.85</v>
      </c>
      <c r="X875" s="523"/>
      <c r="Y875" s="524"/>
      <c r="Z875" s="524"/>
      <c r="AA875" s="247"/>
      <c r="AB875" s="247"/>
      <c r="AC875" s="247"/>
      <c r="AD875" s="391">
        <f>ROUND(ROUND(H872*P$872,0)*W875,0)</f>
        <v>395</v>
      </c>
      <c r="AE875" s="253"/>
    </row>
    <row r="876" spans="1:31" ht="45" customHeight="1">
      <c r="A876" s="243">
        <v>61</v>
      </c>
      <c r="B876" s="243" t="s">
        <v>11225</v>
      </c>
      <c r="C876" s="870" t="s">
        <v>11226</v>
      </c>
      <c r="D876" s="527"/>
      <c r="E876" s="522"/>
      <c r="F876" s="528"/>
      <c r="G876" s="528"/>
      <c r="H876" s="528"/>
      <c r="I876" s="794"/>
      <c r="J876" s="604"/>
      <c r="K876" s="605"/>
      <c r="L876" s="518"/>
      <c r="M876" s="1693"/>
      <c r="N876" s="517"/>
      <c r="O876" s="517"/>
      <c r="P876" s="518"/>
      <c r="Q876" s="516"/>
      <c r="R876" s="517"/>
      <c r="S876" s="517"/>
      <c r="T876" s="517"/>
      <c r="U876" s="1642"/>
      <c r="V876" s="779"/>
      <c r="W876" s="780"/>
      <c r="X876" s="882" t="s">
        <v>4700</v>
      </c>
      <c r="Y876" s="362" t="s">
        <v>163</v>
      </c>
      <c r="Z876" s="356">
        <v>0.85</v>
      </c>
      <c r="AA876" s="355"/>
      <c r="AB876" s="247"/>
      <c r="AC876" s="247"/>
      <c r="AD876" s="391">
        <f>ROUND(ROUND(ROUND(H872*P$872,0)*W875,0)*Z876,0)</f>
        <v>336</v>
      </c>
      <c r="AE876" s="253"/>
    </row>
    <row r="877" spans="1:31" ht="17.100000000000001" customHeight="1">
      <c r="A877" s="243">
        <v>61</v>
      </c>
      <c r="B877" s="243" t="s">
        <v>11227</v>
      </c>
      <c r="C877" s="870" t="s">
        <v>11228</v>
      </c>
      <c r="D877" s="527"/>
      <c r="E877" s="794"/>
      <c r="F877" s="528"/>
      <c r="G877" s="528"/>
      <c r="H877" s="528"/>
      <c r="I877" s="794"/>
      <c r="J877" s="604"/>
      <c r="K877" s="605"/>
      <c r="L877" s="518"/>
      <c r="M877" s="1693"/>
      <c r="N877" s="517"/>
      <c r="O877" s="517"/>
      <c r="P877" s="518"/>
      <c r="Q877" s="1536" t="s">
        <v>4713</v>
      </c>
      <c r="R877" s="1580" t="s">
        <v>162</v>
      </c>
      <c r="S877" s="775"/>
      <c r="T877" s="775"/>
      <c r="U877" s="359"/>
      <c r="V877" s="360"/>
      <c r="W877" s="361"/>
      <c r="X877" s="523"/>
      <c r="Y877" s="524"/>
      <c r="Z877" s="524"/>
      <c r="AA877" s="247"/>
      <c r="AB877" s="247"/>
      <c r="AC877" s="247"/>
      <c r="AD877" s="391">
        <f>ROUND(ROUND(H872*P$872,0)*T878,0)</f>
        <v>326</v>
      </c>
      <c r="AE877" s="253"/>
    </row>
    <row r="878" spans="1:31" ht="36" customHeight="1">
      <c r="A878" s="243">
        <v>61</v>
      </c>
      <c r="B878" s="243" t="s">
        <v>11229</v>
      </c>
      <c r="C878" s="870" t="s">
        <v>11230</v>
      </c>
      <c r="D878" s="527"/>
      <c r="E878" s="794"/>
      <c r="F878" s="528"/>
      <c r="G878" s="528"/>
      <c r="H878" s="528"/>
      <c r="I878" s="794"/>
      <c r="J878" s="604"/>
      <c r="K878" s="605"/>
      <c r="L878" s="518"/>
      <c r="M878" s="1693"/>
      <c r="N878" s="517"/>
      <c r="O878" s="517"/>
      <c r="P878" s="518"/>
      <c r="Q878" s="1648"/>
      <c r="R878" s="1620"/>
      <c r="S878" s="643" t="s">
        <v>163</v>
      </c>
      <c r="T878" s="365">
        <v>0.7</v>
      </c>
      <c r="U878" s="777"/>
      <c r="V878" s="639"/>
      <c r="W878" s="529"/>
      <c r="X878" s="882" t="s">
        <v>4700</v>
      </c>
      <c r="Y878" s="362" t="s">
        <v>163</v>
      </c>
      <c r="Z878" s="356">
        <v>0.85</v>
      </c>
      <c r="AA878" s="355"/>
      <c r="AB878" s="247"/>
      <c r="AC878" s="247"/>
      <c r="AD878" s="391">
        <f>ROUND(ROUND(ROUND(H872*P$872,0)*T878,0)*Z878,0)</f>
        <v>277</v>
      </c>
      <c r="AE878" s="253"/>
    </row>
    <row r="879" spans="1:31" ht="17.100000000000001" customHeight="1">
      <c r="A879" s="243">
        <v>61</v>
      </c>
      <c r="B879" s="243" t="s">
        <v>11231</v>
      </c>
      <c r="C879" s="870" t="s">
        <v>11232</v>
      </c>
      <c r="D879" s="527"/>
      <c r="E879" s="794"/>
      <c r="F879" s="528"/>
      <c r="G879" s="528"/>
      <c r="H879" s="528"/>
      <c r="I879" s="794"/>
      <c r="J879" s="604"/>
      <c r="K879" s="605"/>
      <c r="L879" s="518"/>
      <c r="M879" s="799"/>
      <c r="N879" s="517"/>
      <c r="O879" s="517"/>
      <c r="P879" s="518"/>
      <c r="Q879" s="1648"/>
      <c r="R879" s="1620"/>
      <c r="S879" s="529"/>
      <c r="T879" s="529"/>
      <c r="U879" s="1580" t="s">
        <v>4703</v>
      </c>
      <c r="V879" s="362" t="s">
        <v>163</v>
      </c>
      <c r="W879" s="356">
        <v>0.7</v>
      </c>
      <c r="X879" s="523"/>
      <c r="Y879" s="524"/>
      <c r="Z879" s="524"/>
      <c r="AA879" s="247"/>
      <c r="AB879" s="247"/>
      <c r="AC879" s="247"/>
      <c r="AD879" s="391">
        <f>ROUND(ROUND(ROUND(H872*P$872,0)*T878,0)*W879,0)</f>
        <v>228</v>
      </c>
      <c r="AE879" s="253"/>
    </row>
    <row r="880" spans="1:31" ht="36" customHeight="1">
      <c r="A880" s="243">
        <v>61</v>
      </c>
      <c r="B880" s="243" t="s">
        <v>11233</v>
      </c>
      <c r="C880" s="870" t="s">
        <v>11234</v>
      </c>
      <c r="D880" s="527"/>
      <c r="E880" s="794"/>
      <c r="F880" s="528"/>
      <c r="G880" s="528"/>
      <c r="H880" s="528"/>
      <c r="I880" s="794"/>
      <c r="J880" s="604"/>
      <c r="K880" s="605"/>
      <c r="L880" s="518"/>
      <c r="M880" s="799"/>
      <c r="N880" s="517"/>
      <c r="O880" s="517"/>
      <c r="P880" s="518"/>
      <c r="Q880" s="1648"/>
      <c r="R880" s="1620"/>
      <c r="S880" s="1644"/>
      <c r="T880" s="1652"/>
      <c r="U880" s="1642"/>
      <c r="V880" s="537"/>
      <c r="W880" s="783"/>
      <c r="X880" s="882" t="s">
        <v>4700</v>
      </c>
      <c r="Y880" s="362" t="s">
        <v>163</v>
      </c>
      <c r="Z880" s="356">
        <v>0.85</v>
      </c>
      <c r="AA880" s="355"/>
      <c r="AB880" s="247"/>
      <c r="AC880" s="247"/>
      <c r="AD880" s="391">
        <f>ROUND(ROUND(ROUND(ROUND(H872*P$872,0)*T878,0)*W879,0)*Z880,0)</f>
        <v>194</v>
      </c>
      <c r="AE880" s="253"/>
    </row>
    <row r="881" spans="1:31" ht="17.100000000000001" customHeight="1">
      <c r="A881" s="243">
        <v>61</v>
      </c>
      <c r="B881" s="243" t="s">
        <v>11235</v>
      </c>
      <c r="C881" s="870" t="s">
        <v>11236</v>
      </c>
      <c r="D881" s="527"/>
      <c r="E881" s="794"/>
      <c r="F881" s="528"/>
      <c r="G881" s="528"/>
      <c r="H881" s="528"/>
      <c r="I881" s="794"/>
      <c r="J881" s="604"/>
      <c r="K881" s="605"/>
      <c r="L881" s="518"/>
      <c r="M881" s="799"/>
      <c r="N881" s="517"/>
      <c r="O881" s="517"/>
      <c r="P881" s="518"/>
      <c r="Q881" s="798"/>
      <c r="R881" s="643"/>
      <c r="S881" s="1646"/>
      <c r="T881" s="1649"/>
      <c r="U881" s="1580" t="s">
        <v>4708</v>
      </c>
      <c r="V881" s="643" t="s">
        <v>163</v>
      </c>
      <c r="W881" s="365">
        <v>0.85</v>
      </c>
      <c r="X881" s="523"/>
      <c r="Y881" s="524"/>
      <c r="Z881" s="524"/>
      <c r="AA881" s="247"/>
      <c r="AB881" s="247"/>
      <c r="AC881" s="247"/>
      <c r="AD881" s="391">
        <f>ROUND(ROUND(ROUND(H872*P$872,0)*T878,0)*W881,0)</f>
        <v>277</v>
      </c>
      <c r="AE881" s="253"/>
    </row>
    <row r="882" spans="1:31" ht="45" customHeight="1">
      <c r="A882" s="243">
        <v>61</v>
      </c>
      <c r="B882" s="243" t="s">
        <v>11237</v>
      </c>
      <c r="C882" s="870" t="s">
        <v>11238</v>
      </c>
      <c r="D882" s="527"/>
      <c r="E882" s="794"/>
      <c r="F882" s="528"/>
      <c r="G882" s="528"/>
      <c r="H882" s="528"/>
      <c r="I882" s="794"/>
      <c r="J882" s="604"/>
      <c r="K882" s="605"/>
      <c r="L882" s="518"/>
      <c r="M882" s="799"/>
      <c r="N882" s="517"/>
      <c r="O882" s="517"/>
      <c r="P882" s="518"/>
      <c r="Q882" s="799"/>
      <c r="R882" s="643"/>
      <c r="S882" s="365"/>
      <c r="T882" s="365"/>
      <c r="U882" s="1642"/>
      <c r="V882" s="779"/>
      <c r="W882" s="780"/>
      <c r="X882" s="882" t="s">
        <v>4700</v>
      </c>
      <c r="Y882" s="362" t="s">
        <v>163</v>
      </c>
      <c r="Z882" s="356">
        <v>0.85</v>
      </c>
      <c r="AA882" s="355"/>
      <c r="AB882" s="247"/>
      <c r="AC882" s="247"/>
      <c r="AD882" s="391">
        <f>ROUND(ROUND(ROUND(ROUND(H872*P$872,0)*T878,0)*W881,0)*Z882,0)</f>
        <v>235</v>
      </c>
      <c r="AE882" s="253"/>
    </row>
    <row r="883" spans="1:31" ht="17.100000000000001" customHeight="1">
      <c r="A883" s="243">
        <v>61</v>
      </c>
      <c r="B883" s="243" t="s">
        <v>11239</v>
      </c>
      <c r="C883" s="870" t="s">
        <v>11240</v>
      </c>
      <c r="D883" s="527"/>
      <c r="E883" s="794"/>
      <c r="F883" s="528"/>
      <c r="G883" s="528"/>
      <c r="H883" s="528"/>
      <c r="I883" s="794"/>
      <c r="J883" s="604"/>
      <c r="K883" s="605"/>
      <c r="L883" s="518"/>
      <c r="M883" s="799"/>
      <c r="N883" s="517"/>
      <c r="O883" s="517"/>
      <c r="P883" s="518"/>
      <c r="Q883" s="798"/>
      <c r="R883" s="1580" t="s">
        <v>165</v>
      </c>
      <c r="S883" s="775"/>
      <c r="T883" s="775"/>
      <c r="U883" s="359"/>
      <c r="V883" s="360"/>
      <c r="W883" s="361"/>
      <c r="X883" s="523"/>
      <c r="Y883" s="524"/>
      <c r="Z883" s="524"/>
      <c r="AA883" s="247"/>
      <c r="AB883" s="247"/>
      <c r="AC883" s="247"/>
      <c r="AD883" s="391">
        <f>ROUND(ROUND(H872*P$872,0)*T884,0)</f>
        <v>233</v>
      </c>
      <c r="AE883" s="253"/>
    </row>
    <row r="884" spans="1:31" ht="36" customHeight="1">
      <c r="A884" s="243">
        <v>61</v>
      </c>
      <c r="B884" s="243" t="s">
        <v>11241</v>
      </c>
      <c r="C884" s="870" t="s">
        <v>11242</v>
      </c>
      <c r="D884" s="527"/>
      <c r="E884" s="794"/>
      <c r="F884" s="528"/>
      <c r="G884" s="528"/>
      <c r="H884" s="528"/>
      <c r="I884" s="794"/>
      <c r="J884" s="604"/>
      <c r="K884" s="605"/>
      <c r="L884" s="518"/>
      <c r="M884" s="799"/>
      <c r="N884" s="517"/>
      <c r="O884" s="517"/>
      <c r="P884" s="518"/>
      <c r="Q884" s="797"/>
      <c r="R884" s="1620"/>
      <c r="S884" s="643" t="s">
        <v>163</v>
      </c>
      <c r="T884" s="365">
        <v>0.5</v>
      </c>
      <c r="U884" s="777"/>
      <c r="V884" s="639"/>
      <c r="W884" s="529"/>
      <c r="X884" s="882" t="s">
        <v>4700</v>
      </c>
      <c r="Y884" s="362" t="s">
        <v>163</v>
      </c>
      <c r="Z884" s="356">
        <v>0.85</v>
      </c>
      <c r="AA884" s="355"/>
      <c r="AB884" s="247"/>
      <c r="AC884" s="247"/>
      <c r="AD884" s="391">
        <f>ROUND(ROUND(ROUND(H872*P$872,0)*T884,0)*Z884,0)</f>
        <v>198</v>
      </c>
      <c r="AE884" s="253"/>
    </row>
    <row r="885" spans="1:31" ht="17.100000000000001" customHeight="1">
      <c r="A885" s="243">
        <v>61</v>
      </c>
      <c r="B885" s="243" t="s">
        <v>11243</v>
      </c>
      <c r="C885" s="870" t="s">
        <v>11244</v>
      </c>
      <c r="D885" s="527"/>
      <c r="E885" s="794"/>
      <c r="F885" s="528"/>
      <c r="G885" s="528"/>
      <c r="H885" s="528"/>
      <c r="I885" s="794"/>
      <c r="J885" s="604"/>
      <c r="K885" s="605"/>
      <c r="L885" s="518"/>
      <c r="M885" s="799"/>
      <c r="N885" s="517"/>
      <c r="O885" s="517"/>
      <c r="P885" s="518"/>
      <c r="Q885" s="798"/>
      <c r="R885" s="1620"/>
      <c r="S885" s="529"/>
      <c r="T885" s="529"/>
      <c r="U885" s="1580" t="s">
        <v>4703</v>
      </c>
      <c r="V885" s="362" t="s">
        <v>163</v>
      </c>
      <c r="W885" s="356">
        <v>0.7</v>
      </c>
      <c r="X885" s="523"/>
      <c r="Y885" s="524"/>
      <c r="Z885" s="524"/>
      <c r="AA885" s="247"/>
      <c r="AB885" s="247"/>
      <c r="AC885" s="247"/>
      <c r="AD885" s="391">
        <f>ROUND(ROUND(ROUND(H872*P$872,0)*T884,0)*W885,0)</f>
        <v>163</v>
      </c>
      <c r="AE885" s="253"/>
    </row>
    <row r="886" spans="1:31" ht="36" customHeight="1">
      <c r="A886" s="243">
        <v>61</v>
      </c>
      <c r="B886" s="243" t="s">
        <v>11245</v>
      </c>
      <c r="C886" s="870" t="s">
        <v>11246</v>
      </c>
      <c r="D886" s="527"/>
      <c r="E886" s="794"/>
      <c r="F886" s="528"/>
      <c r="G886" s="528"/>
      <c r="H886" s="528"/>
      <c r="I886" s="794"/>
      <c r="J886" s="604"/>
      <c r="K886" s="605"/>
      <c r="L886" s="518"/>
      <c r="M886" s="799"/>
      <c r="N886" s="517"/>
      <c r="O886" s="517"/>
      <c r="P886" s="518"/>
      <c r="Q886" s="799"/>
      <c r="R886" s="1620"/>
      <c r="S886" s="1644"/>
      <c r="T886" s="1652"/>
      <c r="U886" s="1642"/>
      <c r="V886" s="537"/>
      <c r="W886" s="783"/>
      <c r="X886" s="882" t="s">
        <v>4700</v>
      </c>
      <c r="Y886" s="362" t="s">
        <v>163</v>
      </c>
      <c r="Z886" s="356">
        <v>0.85</v>
      </c>
      <c r="AA886" s="355"/>
      <c r="AB886" s="247"/>
      <c r="AC886" s="247"/>
      <c r="AD886" s="391">
        <f>ROUND(ROUND(ROUND(ROUND(H872*P$872,0)*T884,0)*W885,0)*Z886,0)</f>
        <v>139</v>
      </c>
      <c r="AE886" s="253"/>
    </row>
    <row r="887" spans="1:31" ht="17.100000000000001" customHeight="1">
      <c r="A887" s="243">
        <v>61</v>
      </c>
      <c r="B887" s="243" t="s">
        <v>11247</v>
      </c>
      <c r="C887" s="870" t="s">
        <v>11248</v>
      </c>
      <c r="D887" s="527"/>
      <c r="E887" s="794"/>
      <c r="F887" s="528"/>
      <c r="G887" s="528"/>
      <c r="H887" s="528"/>
      <c r="I887" s="794"/>
      <c r="J887" s="604"/>
      <c r="K887" s="605"/>
      <c r="L887" s="518"/>
      <c r="M887" s="799"/>
      <c r="N887" s="517"/>
      <c r="O887" s="517"/>
      <c r="P887" s="518"/>
      <c r="Q887" s="798"/>
      <c r="R887" s="643"/>
      <c r="S887" s="1646"/>
      <c r="T887" s="1649"/>
      <c r="U887" s="1580" t="s">
        <v>4708</v>
      </c>
      <c r="V887" s="643" t="s">
        <v>163</v>
      </c>
      <c r="W887" s="365">
        <v>0.85</v>
      </c>
      <c r="X887" s="523"/>
      <c r="Y887" s="524"/>
      <c r="Z887" s="524"/>
      <c r="AA887" s="247"/>
      <c r="AB887" s="247"/>
      <c r="AC887" s="247"/>
      <c r="AD887" s="391">
        <f>ROUND(ROUND(ROUND(H872*P$872,0)*T884,0)*W887,0)</f>
        <v>198</v>
      </c>
      <c r="AE887" s="253"/>
    </row>
    <row r="888" spans="1:31" ht="45" customHeight="1">
      <c r="A888" s="243">
        <v>61</v>
      </c>
      <c r="B888" s="243" t="s">
        <v>11249</v>
      </c>
      <c r="C888" s="870" t="s">
        <v>11250</v>
      </c>
      <c r="D888" s="527"/>
      <c r="E888" s="794"/>
      <c r="F888" s="528"/>
      <c r="G888" s="528"/>
      <c r="H888" s="528"/>
      <c r="I888" s="794"/>
      <c r="J888" s="604"/>
      <c r="K888" s="605"/>
      <c r="L888" s="518"/>
      <c r="M888" s="799"/>
      <c r="N888" s="288"/>
      <c r="O888" s="288"/>
      <c r="P888" s="526"/>
      <c r="Q888" s="506"/>
      <c r="R888" s="512"/>
      <c r="S888" s="367"/>
      <c r="T888" s="367"/>
      <c r="U888" s="1642"/>
      <c r="V888" s="537"/>
      <c r="W888" s="783"/>
      <c r="X888" s="882" t="s">
        <v>4700</v>
      </c>
      <c r="Y888" s="354" t="s">
        <v>163</v>
      </c>
      <c r="Z888" s="355">
        <v>0.85</v>
      </c>
      <c r="AA888" s="355"/>
      <c r="AB888" s="247"/>
      <c r="AC888" s="247"/>
      <c r="AD888" s="391">
        <f>ROUND(ROUND(ROUND(ROUND(H872*P$872,0)*T884,0)*W887,0)*Z888,0)</f>
        <v>168</v>
      </c>
      <c r="AE888" s="325"/>
    </row>
    <row r="889" spans="1:31" ht="17.100000000000001" customHeight="1">
      <c r="A889" s="243">
        <v>61</v>
      </c>
      <c r="B889" s="243" t="s">
        <v>11251</v>
      </c>
      <c r="C889" s="870" t="s">
        <v>11252</v>
      </c>
      <c r="D889" s="527"/>
      <c r="E889" s="794"/>
      <c r="F889" s="528"/>
      <c r="G889" s="528"/>
      <c r="H889" s="528"/>
      <c r="I889" s="794"/>
      <c r="J889" s="604"/>
      <c r="K889" s="605"/>
      <c r="L889" s="518"/>
      <c r="M889" s="799"/>
      <c r="N889" s="1687" t="s">
        <v>9558</v>
      </c>
      <c r="O889" s="888"/>
      <c r="P889" s="889"/>
      <c r="Q889" s="523"/>
      <c r="R889" s="524"/>
      <c r="S889" s="524"/>
      <c r="T889" s="524"/>
      <c r="U889" s="359"/>
      <c r="V889" s="361"/>
      <c r="W889" s="524"/>
      <c r="X889" s="523"/>
      <c r="Y889" s="524"/>
      <c r="Z889" s="524"/>
      <c r="AA889" s="247"/>
      <c r="AB889" s="247"/>
      <c r="AC889" s="247"/>
      <c r="AD889" s="391">
        <f>ROUND(ROUND(H872*P$890,0),0)</f>
        <v>332</v>
      </c>
      <c r="AE889" s="253"/>
    </row>
    <row r="890" spans="1:31" ht="36" customHeight="1">
      <c r="A890" s="243">
        <v>61</v>
      </c>
      <c r="B890" s="243" t="s">
        <v>11253</v>
      </c>
      <c r="C890" s="870" t="s">
        <v>11254</v>
      </c>
      <c r="D890" s="527"/>
      <c r="E890" s="794"/>
      <c r="F890" s="528"/>
      <c r="G890" s="528"/>
      <c r="H890" s="528"/>
      <c r="I890" s="794"/>
      <c r="J890" s="604"/>
      <c r="K890" s="605"/>
      <c r="L890" s="518"/>
      <c r="M890" s="799"/>
      <c r="N890" s="1688"/>
      <c r="O890" s="643" t="s">
        <v>163</v>
      </c>
      <c r="P890" s="365">
        <v>0.5</v>
      </c>
      <c r="Q890" s="516"/>
      <c r="R890" s="517"/>
      <c r="S890" s="517"/>
      <c r="T890" s="517"/>
      <c r="U890" s="777"/>
      <c r="V890" s="529"/>
      <c r="W890" s="518"/>
      <c r="X890" s="882" t="s">
        <v>4700</v>
      </c>
      <c r="Y890" s="362" t="s">
        <v>163</v>
      </c>
      <c r="Z890" s="356">
        <v>0.85</v>
      </c>
      <c r="AA890" s="355"/>
      <c r="AB890" s="247"/>
      <c r="AC890" s="247"/>
      <c r="AD890" s="391">
        <f>ROUND(ROUND(H872*P$890,0)*Z890,0)</f>
        <v>282</v>
      </c>
      <c r="AE890" s="253"/>
    </row>
    <row r="891" spans="1:31" ht="17.100000000000001" customHeight="1">
      <c r="A891" s="243">
        <v>61</v>
      </c>
      <c r="B891" s="243" t="s">
        <v>11255</v>
      </c>
      <c r="C891" s="870" t="s">
        <v>11256</v>
      </c>
      <c r="D891" s="520"/>
      <c r="E891" s="522"/>
      <c r="F891" s="528"/>
      <c r="G891" s="528"/>
      <c r="H891" s="517"/>
      <c r="I891" s="538"/>
      <c r="J891" s="604"/>
      <c r="K891" s="605"/>
      <c r="L891" s="518"/>
      <c r="M891" s="799"/>
      <c r="N891" s="1688"/>
      <c r="O891" s="517"/>
      <c r="P891" s="518"/>
      <c r="Q891" s="516"/>
      <c r="R891" s="517"/>
      <c r="S891" s="517"/>
      <c r="T891" s="517"/>
      <c r="U891" s="1580" t="s">
        <v>4703</v>
      </c>
      <c r="V891" s="362" t="s">
        <v>163</v>
      </c>
      <c r="W891" s="356">
        <v>0.7</v>
      </c>
      <c r="X891" s="523"/>
      <c r="Y891" s="524"/>
      <c r="Z891" s="524"/>
      <c r="AA891" s="247"/>
      <c r="AB891" s="247"/>
      <c r="AC891" s="247"/>
      <c r="AD891" s="391">
        <f>ROUND(ROUND(H872*P$890,0)*W891,0)</f>
        <v>232</v>
      </c>
      <c r="AE891" s="253"/>
    </row>
    <row r="892" spans="1:31" ht="36" customHeight="1">
      <c r="A892" s="243">
        <v>61</v>
      </c>
      <c r="B892" s="243" t="s">
        <v>11257</v>
      </c>
      <c r="C892" s="870" t="s">
        <v>11258</v>
      </c>
      <c r="D892" s="527"/>
      <c r="E892" s="522"/>
      <c r="F892" s="796"/>
      <c r="G892" s="796"/>
      <c r="H892" s="517"/>
      <c r="I892" s="538"/>
      <c r="J892" s="604"/>
      <c r="K892" s="605"/>
      <c r="L892" s="518"/>
      <c r="M892" s="799"/>
      <c r="N892" s="1688"/>
      <c r="O892" s="517"/>
      <c r="P892" s="518"/>
      <c r="Q892" s="516"/>
      <c r="R892" s="517"/>
      <c r="S892" s="517"/>
      <c r="T892" s="517"/>
      <c r="U892" s="1642"/>
      <c r="V892" s="537"/>
      <c r="W892" s="783"/>
      <c r="X892" s="882" t="s">
        <v>4700</v>
      </c>
      <c r="Y892" s="362" t="s">
        <v>163</v>
      </c>
      <c r="Z892" s="356">
        <v>0.85</v>
      </c>
      <c r="AA892" s="355"/>
      <c r="AB892" s="247"/>
      <c r="AC892" s="247"/>
      <c r="AD892" s="391">
        <f>ROUND(ROUND(ROUND(H872*P$890,0)*W891,0)*Z892,0)</f>
        <v>197</v>
      </c>
      <c r="AE892" s="253"/>
    </row>
    <row r="893" spans="1:31" ht="17.100000000000001" customHeight="1">
      <c r="A893" s="243">
        <v>61</v>
      </c>
      <c r="B893" s="243" t="s">
        <v>11259</v>
      </c>
      <c r="C893" s="870" t="s">
        <v>11260</v>
      </c>
      <c r="D893" s="527"/>
      <c r="E893" s="522"/>
      <c r="F893" s="796"/>
      <c r="G893" s="796"/>
      <c r="H893" s="517"/>
      <c r="I893" s="538"/>
      <c r="J893" s="604"/>
      <c r="K893" s="605"/>
      <c r="L893" s="518"/>
      <c r="M893" s="799"/>
      <c r="N893" s="517"/>
      <c r="O893" s="517"/>
      <c r="P893" s="518"/>
      <c r="Q893" s="516"/>
      <c r="R893" s="517"/>
      <c r="S893" s="517"/>
      <c r="T893" s="518"/>
      <c r="U893" s="1580" t="s">
        <v>4708</v>
      </c>
      <c r="V893" s="643" t="s">
        <v>163</v>
      </c>
      <c r="W893" s="365">
        <v>0.85</v>
      </c>
      <c r="X893" s="523"/>
      <c r="Y893" s="524"/>
      <c r="Z893" s="524"/>
      <c r="AA893" s="247"/>
      <c r="AB893" s="247"/>
      <c r="AC893" s="247"/>
      <c r="AD893" s="391">
        <f>ROUND(ROUND(H872*P$890,0)*W893,0)</f>
        <v>282</v>
      </c>
      <c r="AE893" s="253"/>
    </row>
    <row r="894" spans="1:31" ht="45" customHeight="1">
      <c r="A894" s="243">
        <v>61</v>
      </c>
      <c r="B894" s="243" t="s">
        <v>11261</v>
      </c>
      <c r="C894" s="870" t="s">
        <v>11262</v>
      </c>
      <c r="D894" s="527"/>
      <c r="E894" s="522"/>
      <c r="F894" s="528"/>
      <c r="G894" s="528"/>
      <c r="H894" s="528"/>
      <c r="I894" s="794"/>
      <c r="J894" s="604"/>
      <c r="K894" s="605"/>
      <c r="L894" s="518"/>
      <c r="M894" s="799"/>
      <c r="N894" s="517"/>
      <c r="O894" s="517"/>
      <c r="P894" s="518"/>
      <c r="Q894" s="516"/>
      <c r="R894" s="517"/>
      <c r="S894" s="517"/>
      <c r="T894" s="517"/>
      <c r="U894" s="1642"/>
      <c r="V894" s="537"/>
      <c r="W894" s="783"/>
      <c r="X894" s="882" t="s">
        <v>4700</v>
      </c>
      <c r="Y894" s="362" t="s">
        <v>163</v>
      </c>
      <c r="Z894" s="356">
        <v>0.85</v>
      </c>
      <c r="AA894" s="355"/>
      <c r="AB894" s="247"/>
      <c r="AC894" s="247"/>
      <c r="AD894" s="391">
        <f>ROUND(ROUND(ROUND(H872*P$890,0)*W893,0)*Z894,0)</f>
        <v>240</v>
      </c>
      <c r="AE894" s="253"/>
    </row>
    <row r="895" spans="1:31" ht="17.100000000000001" customHeight="1">
      <c r="A895" s="243">
        <v>61</v>
      </c>
      <c r="B895" s="243" t="s">
        <v>11263</v>
      </c>
      <c r="C895" s="870" t="s">
        <v>11264</v>
      </c>
      <c r="D895" s="527"/>
      <c r="E895" s="794"/>
      <c r="F895" s="528"/>
      <c r="G895" s="528"/>
      <c r="H895" s="528"/>
      <c r="I895" s="794"/>
      <c r="J895" s="604"/>
      <c r="K895" s="605"/>
      <c r="L895" s="518"/>
      <c r="M895" s="799"/>
      <c r="N895" s="517"/>
      <c r="O895" s="517"/>
      <c r="P895" s="518"/>
      <c r="Q895" s="1536" t="s">
        <v>4713</v>
      </c>
      <c r="R895" s="1580" t="s">
        <v>162</v>
      </c>
      <c r="S895" s="775"/>
      <c r="T895" s="775"/>
      <c r="U895" s="359"/>
      <c r="V895" s="361"/>
      <c r="W895" s="524"/>
      <c r="X895" s="523"/>
      <c r="Y895" s="524"/>
      <c r="Z895" s="524"/>
      <c r="AA895" s="247"/>
      <c r="AB895" s="247"/>
      <c r="AC895" s="247"/>
      <c r="AD895" s="391">
        <f>ROUND(ROUND(H872*P$890,0)*T896,0)</f>
        <v>232</v>
      </c>
      <c r="AE895" s="253"/>
    </row>
    <row r="896" spans="1:31" ht="36" customHeight="1">
      <c r="A896" s="243">
        <v>61</v>
      </c>
      <c r="B896" s="243" t="s">
        <v>11265</v>
      </c>
      <c r="C896" s="870" t="s">
        <v>11266</v>
      </c>
      <c r="D896" s="527"/>
      <c r="E896" s="794"/>
      <c r="F896" s="528"/>
      <c r="G896" s="528"/>
      <c r="H896" s="528"/>
      <c r="I896" s="794"/>
      <c r="J896" s="604"/>
      <c r="K896" s="605"/>
      <c r="L896" s="518"/>
      <c r="M896" s="799"/>
      <c r="N896" s="517"/>
      <c r="O896" s="517"/>
      <c r="P896" s="518"/>
      <c r="Q896" s="1648"/>
      <c r="R896" s="1620"/>
      <c r="S896" s="643" t="s">
        <v>163</v>
      </c>
      <c r="T896" s="365">
        <v>0.7</v>
      </c>
      <c r="U896" s="777"/>
      <c r="V896" s="529"/>
      <c r="W896" s="518"/>
      <c r="X896" s="882" t="s">
        <v>4700</v>
      </c>
      <c r="Y896" s="362" t="s">
        <v>163</v>
      </c>
      <c r="Z896" s="356">
        <v>0.85</v>
      </c>
      <c r="AA896" s="355"/>
      <c r="AB896" s="247"/>
      <c r="AC896" s="247"/>
      <c r="AD896" s="391">
        <f>ROUND(ROUND(ROUND(H872*P$890,0)*T896,0)*Z896,0)</f>
        <v>197</v>
      </c>
      <c r="AE896" s="253"/>
    </row>
    <row r="897" spans="1:31" ht="17.100000000000001" customHeight="1">
      <c r="A897" s="243">
        <v>61</v>
      </c>
      <c r="B897" s="243" t="s">
        <v>11267</v>
      </c>
      <c r="C897" s="870" t="s">
        <v>11268</v>
      </c>
      <c r="D897" s="527"/>
      <c r="E897" s="794"/>
      <c r="F897" s="528"/>
      <c r="G897" s="528"/>
      <c r="H897" s="528"/>
      <c r="I897" s="794"/>
      <c r="J897" s="604"/>
      <c r="K897" s="605"/>
      <c r="L897" s="518"/>
      <c r="M897" s="799"/>
      <c r="N897" s="517"/>
      <c r="O897" s="517"/>
      <c r="P897" s="518"/>
      <c r="Q897" s="1648"/>
      <c r="R897" s="1620"/>
      <c r="S897" s="529"/>
      <c r="T897" s="529"/>
      <c r="U897" s="1580" t="s">
        <v>4703</v>
      </c>
      <c r="V897" s="362" t="s">
        <v>163</v>
      </c>
      <c r="W897" s="356">
        <v>0.7</v>
      </c>
      <c r="X897" s="523"/>
      <c r="Y897" s="524"/>
      <c r="Z897" s="524"/>
      <c r="AA897" s="247"/>
      <c r="AB897" s="247"/>
      <c r="AC897" s="247"/>
      <c r="AD897" s="391">
        <f>ROUND(ROUND(ROUND(H872*P$890,0)*T896,0)*W897,0)</f>
        <v>162</v>
      </c>
      <c r="AE897" s="253"/>
    </row>
    <row r="898" spans="1:31" ht="36" customHeight="1">
      <c r="A898" s="243">
        <v>61</v>
      </c>
      <c r="B898" s="243" t="s">
        <v>11269</v>
      </c>
      <c r="C898" s="870" t="s">
        <v>11270</v>
      </c>
      <c r="D898" s="527"/>
      <c r="E898" s="794"/>
      <c r="F898" s="528"/>
      <c r="G898" s="528"/>
      <c r="H898" s="528"/>
      <c r="I898" s="794"/>
      <c r="J898" s="604"/>
      <c r="K898" s="605"/>
      <c r="L898" s="518"/>
      <c r="M898" s="799"/>
      <c r="N898" s="517"/>
      <c r="O898" s="517"/>
      <c r="P898" s="518"/>
      <c r="Q898" s="1648"/>
      <c r="R898" s="1620"/>
      <c r="S898" s="1644"/>
      <c r="T898" s="1652"/>
      <c r="U898" s="1642"/>
      <c r="V898" s="537"/>
      <c r="W898" s="783"/>
      <c r="X898" s="882" t="s">
        <v>4700</v>
      </c>
      <c r="Y898" s="362" t="s">
        <v>163</v>
      </c>
      <c r="Z898" s="356">
        <v>0.85</v>
      </c>
      <c r="AA898" s="355"/>
      <c r="AB898" s="247"/>
      <c r="AC898" s="247"/>
      <c r="AD898" s="391">
        <f>ROUND(ROUND(ROUND(ROUND(H872*P$890,0)*T896,0)*W897,0)*Z898,0)</f>
        <v>138</v>
      </c>
      <c r="AE898" s="253"/>
    </row>
    <row r="899" spans="1:31" ht="17.100000000000001" customHeight="1">
      <c r="A899" s="243">
        <v>61</v>
      </c>
      <c r="B899" s="243" t="s">
        <v>11271</v>
      </c>
      <c r="C899" s="870" t="s">
        <v>11272</v>
      </c>
      <c r="D899" s="527"/>
      <c r="E899" s="794"/>
      <c r="F899" s="528"/>
      <c r="G899" s="528"/>
      <c r="H899" s="528"/>
      <c r="I899" s="794"/>
      <c r="J899" s="604"/>
      <c r="K899" s="605"/>
      <c r="L899" s="518"/>
      <c r="M899" s="799"/>
      <c r="N899" s="517"/>
      <c r="O899" s="517"/>
      <c r="P899" s="518"/>
      <c r="Q899" s="798"/>
      <c r="R899" s="643"/>
      <c r="S899" s="1646"/>
      <c r="T899" s="1649"/>
      <c r="U899" s="1580" t="s">
        <v>4708</v>
      </c>
      <c r="V899" s="643" t="s">
        <v>163</v>
      </c>
      <c r="W899" s="365">
        <v>0.85</v>
      </c>
      <c r="X899" s="523"/>
      <c r="Y899" s="524"/>
      <c r="Z899" s="524"/>
      <c r="AA899" s="247"/>
      <c r="AB899" s="247"/>
      <c r="AC899" s="247"/>
      <c r="AD899" s="391">
        <f>ROUND(ROUND(ROUND(H872*P$890,0)*T896,0)*W899,0)</f>
        <v>197</v>
      </c>
      <c r="AE899" s="253"/>
    </row>
    <row r="900" spans="1:31" ht="45" customHeight="1">
      <c r="A900" s="243">
        <v>61</v>
      </c>
      <c r="B900" s="243" t="s">
        <v>11273</v>
      </c>
      <c r="C900" s="870" t="s">
        <v>11274</v>
      </c>
      <c r="D900" s="527"/>
      <c r="E900" s="794"/>
      <c r="F900" s="528"/>
      <c r="G900" s="528"/>
      <c r="H900" s="528"/>
      <c r="I900" s="794"/>
      <c r="J900" s="604"/>
      <c r="K900" s="605"/>
      <c r="L900" s="518"/>
      <c r="M900" s="799"/>
      <c r="N900" s="517"/>
      <c r="O900" s="517"/>
      <c r="P900" s="518"/>
      <c r="Q900" s="799"/>
      <c r="R900" s="643"/>
      <c r="S900" s="365"/>
      <c r="T900" s="365"/>
      <c r="U900" s="1642"/>
      <c r="V900" s="537"/>
      <c r="W900" s="783"/>
      <c r="X900" s="882" t="s">
        <v>4700</v>
      </c>
      <c r="Y900" s="362" t="s">
        <v>163</v>
      </c>
      <c r="Z900" s="356">
        <v>0.85</v>
      </c>
      <c r="AA900" s="355"/>
      <c r="AB900" s="247"/>
      <c r="AC900" s="247"/>
      <c r="AD900" s="391">
        <f>ROUND(ROUND(ROUND(ROUND(H872*P$890,0)*T896,0)*W899,0)*Z900,0)</f>
        <v>167</v>
      </c>
      <c r="AE900" s="253"/>
    </row>
    <row r="901" spans="1:31" ht="17.100000000000001" customHeight="1">
      <c r="A901" s="243">
        <v>61</v>
      </c>
      <c r="B901" s="243" t="s">
        <v>11275</v>
      </c>
      <c r="C901" s="870" t="s">
        <v>11276</v>
      </c>
      <c r="D901" s="527"/>
      <c r="E901" s="794"/>
      <c r="F901" s="528"/>
      <c r="G901" s="528"/>
      <c r="H901" s="528"/>
      <c r="I901" s="794"/>
      <c r="J901" s="604"/>
      <c r="K901" s="605"/>
      <c r="L901" s="518"/>
      <c r="M901" s="799"/>
      <c r="N901" s="517"/>
      <c r="O901" s="517"/>
      <c r="P901" s="518"/>
      <c r="Q901" s="798"/>
      <c r="R901" s="1580" t="s">
        <v>165</v>
      </c>
      <c r="S901" s="775"/>
      <c r="T901" s="775"/>
      <c r="U901" s="359"/>
      <c r="V901" s="361"/>
      <c r="W901" s="524"/>
      <c r="X901" s="523"/>
      <c r="Y901" s="524"/>
      <c r="Z901" s="524"/>
      <c r="AA901" s="247"/>
      <c r="AB901" s="247"/>
      <c r="AC901" s="247"/>
      <c r="AD901" s="391">
        <f>ROUND(ROUND(H872*P$890,0)*T902,0)</f>
        <v>166</v>
      </c>
      <c r="AE901" s="253"/>
    </row>
    <row r="902" spans="1:31" ht="36" customHeight="1">
      <c r="A902" s="243">
        <v>61</v>
      </c>
      <c r="B902" s="243" t="s">
        <v>11277</v>
      </c>
      <c r="C902" s="870" t="s">
        <v>11278</v>
      </c>
      <c r="D902" s="527"/>
      <c r="E902" s="794"/>
      <c r="F902" s="528"/>
      <c r="G902" s="528"/>
      <c r="H902" s="528"/>
      <c r="I902" s="794"/>
      <c r="J902" s="604"/>
      <c r="K902" s="605"/>
      <c r="L902" s="518"/>
      <c r="M902" s="799"/>
      <c r="N902" s="517"/>
      <c r="O902" s="517"/>
      <c r="P902" s="518"/>
      <c r="Q902" s="797"/>
      <c r="R902" s="1620"/>
      <c r="S902" s="643" t="s">
        <v>163</v>
      </c>
      <c r="T902" s="365">
        <v>0.5</v>
      </c>
      <c r="U902" s="777"/>
      <c r="V902" s="529"/>
      <c r="W902" s="518"/>
      <c r="X902" s="882" t="s">
        <v>4700</v>
      </c>
      <c r="Y902" s="362" t="s">
        <v>163</v>
      </c>
      <c r="Z902" s="356">
        <v>0.85</v>
      </c>
      <c r="AA902" s="355"/>
      <c r="AB902" s="247"/>
      <c r="AC902" s="247"/>
      <c r="AD902" s="391">
        <f>ROUND(ROUND(ROUND(H872*P$890,0)*T902,0)*Z902,0)</f>
        <v>141</v>
      </c>
      <c r="AE902" s="253"/>
    </row>
    <row r="903" spans="1:31" ht="17.100000000000001" customHeight="1">
      <c r="A903" s="243">
        <v>61</v>
      </c>
      <c r="B903" s="243" t="s">
        <v>11279</v>
      </c>
      <c r="C903" s="870" t="s">
        <v>11280</v>
      </c>
      <c r="D903" s="527"/>
      <c r="E903" s="794"/>
      <c r="F903" s="528"/>
      <c r="G903" s="528"/>
      <c r="H903" s="528"/>
      <c r="I903" s="794"/>
      <c r="J903" s="604"/>
      <c r="K903" s="605"/>
      <c r="L903" s="518"/>
      <c r="M903" s="799"/>
      <c r="N903" s="517"/>
      <c r="O903" s="517"/>
      <c r="P903" s="518"/>
      <c r="Q903" s="798"/>
      <c r="R903" s="1620"/>
      <c r="S903" s="529"/>
      <c r="T903" s="529"/>
      <c r="U903" s="1580" t="s">
        <v>4703</v>
      </c>
      <c r="V903" s="362" t="s">
        <v>163</v>
      </c>
      <c r="W903" s="356">
        <v>0.7</v>
      </c>
      <c r="X903" s="523"/>
      <c r="Y903" s="524"/>
      <c r="Z903" s="524"/>
      <c r="AA903" s="247"/>
      <c r="AB903" s="247"/>
      <c r="AC903" s="247"/>
      <c r="AD903" s="391">
        <f>ROUND(ROUND(ROUND(H872*P$890,0)*T902,0)*W903,0)</f>
        <v>116</v>
      </c>
      <c r="AE903" s="253"/>
    </row>
    <row r="904" spans="1:31" ht="36" customHeight="1">
      <c r="A904" s="243">
        <v>61</v>
      </c>
      <c r="B904" s="243" t="s">
        <v>11281</v>
      </c>
      <c r="C904" s="870" t="s">
        <v>11282</v>
      </c>
      <c r="D904" s="527"/>
      <c r="E904" s="794"/>
      <c r="F904" s="528"/>
      <c r="G904" s="528"/>
      <c r="H904" s="528"/>
      <c r="I904" s="794"/>
      <c r="J904" s="604"/>
      <c r="K904" s="605"/>
      <c r="L904" s="518"/>
      <c r="M904" s="799"/>
      <c r="N904" s="517"/>
      <c r="O904" s="517"/>
      <c r="P904" s="518"/>
      <c r="Q904" s="799"/>
      <c r="R904" s="1620"/>
      <c r="S904" s="1644"/>
      <c r="T904" s="1652"/>
      <c r="U904" s="1642"/>
      <c r="V904" s="537"/>
      <c r="W904" s="783"/>
      <c r="X904" s="882" t="s">
        <v>4700</v>
      </c>
      <c r="Y904" s="362" t="s">
        <v>163</v>
      </c>
      <c r="Z904" s="356">
        <v>0.85</v>
      </c>
      <c r="AA904" s="355"/>
      <c r="AB904" s="247"/>
      <c r="AC904" s="247"/>
      <c r="AD904" s="391">
        <f>ROUND(ROUND(ROUND(ROUND(H872*P$890,0)*T902,0)*W903,0)*Z904,0)</f>
        <v>99</v>
      </c>
      <c r="AE904" s="253"/>
    </row>
    <row r="905" spans="1:31" ht="17.100000000000001" customHeight="1">
      <c r="A905" s="243">
        <v>61</v>
      </c>
      <c r="B905" s="243" t="s">
        <v>11283</v>
      </c>
      <c r="C905" s="870" t="s">
        <v>11284</v>
      </c>
      <c r="D905" s="527"/>
      <c r="E905" s="794"/>
      <c r="F905" s="528"/>
      <c r="G905" s="528"/>
      <c r="H905" s="528"/>
      <c r="I905" s="794"/>
      <c r="J905" s="604"/>
      <c r="K905" s="605"/>
      <c r="L905" s="518"/>
      <c r="M905" s="799"/>
      <c r="N905" s="517"/>
      <c r="O905" s="517"/>
      <c r="P905" s="518"/>
      <c r="Q905" s="798"/>
      <c r="R905" s="643"/>
      <c r="S905" s="1646"/>
      <c r="T905" s="1649"/>
      <c r="U905" s="1580" t="s">
        <v>4708</v>
      </c>
      <c r="V905" s="643" t="s">
        <v>163</v>
      </c>
      <c r="W905" s="365">
        <v>0.85</v>
      </c>
      <c r="X905" s="523"/>
      <c r="Y905" s="524"/>
      <c r="Z905" s="524"/>
      <c r="AA905" s="247"/>
      <c r="AB905" s="247"/>
      <c r="AC905" s="247"/>
      <c r="AD905" s="391">
        <f>ROUND(ROUND(ROUND(H872*P$890,0)*T902,0)*W905,0)</f>
        <v>141</v>
      </c>
      <c r="AE905" s="253"/>
    </row>
    <row r="906" spans="1:31" ht="45" customHeight="1">
      <c r="A906" s="243">
        <v>61</v>
      </c>
      <c r="B906" s="243" t="s">
        <v>11285</v>
      </c>
      <c r="C906" s="870" t="s">
        <v>11286</v>
      </c>
      <c r="D906" s="809"/>
      <c r="E906" s="804"/>
      <c r="F906" s="805"/>
      <c r="G906" s="805"/>
      <c r="H906" s="805"/>
      <c r="I906" s="804"/>
      <c r="J906" s="806"/>
      <c r="K906" s="807"/>
      <c r="L906" s="526"/>
      <c r="M906" s="506"/>
      <c r="N906" s="288"/>
      <c r="O906" s="288"/>
      <c r="P906" s="526"/>
      <c r="Q906" s="506"/>
      <c r="R906" s="512"/>
      <c r="S906" s="367"/>
      <c r="T906" s="367"/>
      <c r="U906" s="1642"/>
      <c r="V906" s="537"/>
      <c r="W906" s="783"/>
      <c r="X906" s="882" t="s">
        <v>4700</v>
      </c>
      <c r="Y906" s="354" t="s">
        <v>163</v>
      </c>
      <c r="Z906" s="355">
        <v>0.85</v>
      </c>
      <c r="AA906" s="355"/>
      <c r="AB906" s="247"/>
      <c r="AC906" s="247"/>
      <c r="AD906" s="391">
        <f>ROUND(ROUND(ROUND(ROUND(H872*P$890,0)*T902,0)*W905,0)*Z906,0)</f>
        <v>120</v>
      </c>
      <c r="AE906" s="325"/>
    </row>
  </sheetData>
  <mergeCells count="612">
    <mergeCell ref="X9:X10"/>
    <mergeCell ref="U11:U13"/>
    <mergeCell ref="X13:X14"/>
    <mergeCell ref="U15:U18"/>
    <mergeCell ref="X17:X18"/>
    <mergeCell ref="Q19:Q22"/>
    <mergeCell ref="R19:R22"/>
    <mergeCell ref="X21:X22"/>
    <mergeCell ref="D7:D11"/>
    <mergeCell ref="E7:E11"/>
    <mergeCell ref="F7:F9"/>
    <mergeCell ref="G7:G9"/>
    <mergeCell ref="M7:M15"/>
    <mergeCell ref="N7:N10"/>
    <mergeCell ref="R31:R34"/>
    <mergeCell ref="X33:X34"/>
    <mergeCell ref="U35:U37"/>
    <mergeCell ref="S37:T37"/>
    <mergeCell ref="X37:X38"/>
    <mergeCell ref="S39:T39"/>
    <mergeCell ref="U39:U42"/>
    <mergeCell ref="X41:X42"/>
    <mergeCell ref="U23:U25"/>
    <mergeCell ref="S25:T25"/>
    <mergeCell ref="X25:X26"/>
    <mergeCell ref="S27:T27"/>
    <mergeCell ref="U27:U30"/>
    <mergeCell ref="X29:X30"/>
    <mergeCell ref="Q55:Q58"/>
    <mergeCell ref="R55:R58"/>
    <mergeCell ref="X57:X58"/>
    <mergeCell ref="U59:U61"/>
    <mergeCell ref="S61:T61"/>
    <mergeCell ref="X61:X62"/>
    <mergeCell ref="N43:N46"/>
    <mergeCell ref="X45:X46"/>
    <mergeCell ref="U47:U49"/>
    <mergeCell ref="X49:X50"/>
    <mergeCell ref="U51:U54"/>
    <mergeCell ref="X53:X54"/>
    <mergeCell ref="J79:J82"/>
    <mergeCell ref="M79:M87"/>
    <mergeCell ref="N79:N82"/>
    <mergeCell ref="X81:X82"/>
    <mergeCell ref="U83:U85"/>
    <mergeCell ref="X85:X86"/>
    <mergeCell ref="U87:U90"/>
    <mergeCell ref="S63:T63"/>
    <mergeCell ref="U63:U66"/>
    <mergeCell ref="X65:X66"/>
    <mergeCell ref="R67:R70"/>
    <mergeCell ref="X69:X70"/>
    <mergeCell ref="U71:U73"/>
    <mergeCell ref="S73:T73"/>
    <mergeCell ref="X73:X74"/>
    <mergeCell ref="X89:X90"/>
    <mergeCell ref="Q91:Q94"/>
    <mergeCell ref="R91:R94"/>
    <mergeCell ref="X93:X94"/>
    <mergeCell ref="U95:U97"/>
    <mergeCell ref="S97:T97"/>
    <mergeCell ref="X97:X98"/>
    <mergeCell ref="S75:T75"/>
    <mergeCell ref="U75:U78"/>
    <mergeCell ref="X77:X78"/>
    <mergeCell ref="N115:N118"/>
    <mergeCell ref="X117:X118"/>
    <mergeCell ref="U119:U121"/>
    <mergeCell ref="X121:X122"/>
    <mergeCell ref="S99:T99"/>
    <mergeCell ref="U99:U102"/>
    <mergeCell ref="X101:X102"/>
    <mergeCell ref="R103:R106"/>
    <mergeCell ref="X105:X106"/>
    <mergeCell ref="U107:U109"/>
    <mergeCell ref="S109:T109"/>
    <mergeCell ref="X109:X110"/>
    <mergeCell ref="U123:U126"/>
    <mergeCell ref="X125:X126"/>
    <mergeCell ref="Q127:Q130"/>
    <mergeCell ref="R127:R130"/>
    <mergeCell ref="X129:X130"/>
    <mergeCell ref="U131:U133"/>
    <mergeCell ref="S133:T133"/>
    <mergeCell ref="X133:X134"/>
    <mergeCell ref="S111:T111"/>
    <mergeCell ref="U111:U114"/>
    <mergeCell ref="X113:X114"/>
    <mergeCell ref="G151:G153"/>
    <mergeCell ref="M151:M159"/>
    <mergeCell ref="N151:N154"/>
    <mergeCell ref="X153:X154"/>
    <mergeCell ref="U155:U157"/>
    <mergeCell ref="X157:X158"/>
    <mergeCell ref="U159:U162"/>
    <mergeCell ref="S135:T135"/>
    <mergeCell ref="U135:U138"/>
    <mergeCell ref="X137:X138"/>
    <mergeCell ref="R139:R142"/>
    <mergeCell ref="X141:X142"/>
    <mergeCell ref="U143:U145"/>
    <mergeCell ref="S145:T145"/>
    <mergeCell ref="X145:X146"/>
    <mergeCell ref="X161:X162"/>
    <mergeCell ref="Q163:Q166"/>
    <mergeCell ref="R163:R166"/>
    <mergeCell ref="X165:X166"/>
    <mergeCell ref="U167:U169"/>
    <mergeCell ref="S169:T169"/>
    <mergeCell ref="X169:X170"/>
    <mergeCell ref="S147:T147"/>
    <mergeCell ref="U147:U150"/>
    <mergeCell ref="X149:X150"/>
    <mergeCell ref="N187:N190"/>
    <mergeCell ref="X189:X190"/>
    <mergeCell ref="U191:U193"/>
    <mergeCell ref="X193:X194"/>
    <mergeCell ref="S171:T171"/>
    <mergeCell ref="U171:U174"/>
    <mergeCell ref="X173:X174"/>
    <mergeCell ref="R175:R178"/>
    <mergeCell ref="X177:X178"/>
    <mergeCell ref="U179:U181"/>
    <mergeCell ref="S181:T181"/>
    <mergeCell ref="X181:X182"/>
    <mergeCell ref="U195:U198"/>
    <mergeCell ref="X197:X198"/>
    <mergeCell ref="Q199:Q202"/>
    <mergeCell ref="R199:R202"/>
    <mergeCell ref="X201:X202"/>
    <mergeCell ref="U203:U205"/>
    <mergeCell ref="S205:T205"/>
    <mergeCell ref="X205:X206"/>
    <mergeCell ref="S183:T183"/>
    <mergeCell ref="U183:U186"/>
    <mergeCell ref="X185:X186"/>
    <mergeCell ref="J223:J226"/>
    <mergeCell ref="M223:M231"/>
    <mergeCell ref="N223:N226"/>
    <mergeCell ref="X225:X226"/>
    <mergeCell ref="U227:U229"/>
    <mergeCell ref="X229:X230"/>
    <mergeCell ref="U231:U234"/>
    <mergeCell ref="S207:T207"/>
    <mergeCell ref="U207:U210"/>
    <mergeCell ref="X209:X210"/>
    <mergeCell ref="R211:R214"/>
    <mergeCell ref="X213:X214"/>
    <mergeCell ref="U215:U217"/>
    <mergeCell ref="S217:T217"/>
    <mergeCell ref="X217:X218"/>
    <mergeCell ref="X233:X234"/>
    <mergeCell ref="Q235:Q238"/>
    <mergeCell ref="R235:R238"/>
    <mergeCell ref="X237:X238"/>
    <mergeCell ref="U239:U241"/>
    <mergeCell ref="S241:T241"/>
    <mergeCell ref="X241:X242"/>
    <mergeCell ref="S219:T219"/>
    <mergeCell ref="U219:U222"/>
    <mergeCell ref="X221:X222"/>
    <mergeCell ref="N259:N262"/>
    <mergeCell ref="X261:X262"/>
    <mergeCell ref="U263:U265"/>
    <mergeCell ref="X265:X266"/>
    <mergeCell ref="S243:T243"/>
    <mergeCell ref="U243:U246"/>
    <mergeCell ref="X245:X246"/>
    <mergeCell ref="R247:R250"/>
    <mergeCell ref="X249:X250"/>
    <mergeCell ref="U251:U253"/>
    <mergeCell ref="S253:T253"/>
    <mergeCell ref="X253:X254"/>
    <mergeCell ref="U267:U270"/>
    <mergeCell ref="X269:X270"/>
    <mergeCell ref="Q271:Q274"/>
    <mergeCell ref="R271:R274"/>
    <mergeCell ref="X273:X274"/>
    <mergeCell ref="U275:U277"/>
    <mergeCell ref="S277:T277"/>
    <mergeCell ref="X277:X278"/>
    <mergeCell ref="S255:T255"/>
    <mergeCell ref="U255:U258"/>
    <mergeCell ref="X257:X258"/>
    <mergeCell ref="G295:G297"/>
    <mergeCell ref="M295:M303"/>
    <mergeCell ref="N295:N298"/>
    <mergeCell ref="X297:X298"/>
    <mergeCell ref="U299:U301"/>
    <mergeCell ref="X301:X302"/>
    <mergeCell ref="U303:U306"/>
    <mergeCell ref="S279:T279"/>
    <mergeCell ref="U279:U282"/>
    <mergeCell ref="X281:X282"/>
    <mergeCell ref="R283:R286"/>
    <mergeCell ref="X285:X286"/>
    <mergeCell ref="U287:U289"/>
    <mergeCell ref="S289:T289"/>
    <mergeCell ref="X289:X290"/>
    <mergeCell ref="X305:X306"/>
    <mergeCell ref="Q307:Q310"/>
    <mergeCell ref="R307:R310"/>
    <mergeCell ref="X309:X310"/>
    <mergeCell ref="U311:U313"/>
    <mergeCell ref="S313:T313"/>
    <mergeCell ref="X313:X314"/>
    <mergeCell ref="S291:T291"/>
    <mergeCell ref="U291:U294"/>
    <mergeCell ref="X293:X294"/>
    <mergeCell ref="N331:N334"/>
    <mergeCell ref="X333:X334"/>
    <mergeCell ref="U335:U337"/>
    <mergeCell ref="X337:X338"/>
    <mergeCell ref="S315:T315"/>
    <mergeCell ref="U315:U318"/>
    <mergeCell ref="X317:X318"/>
    <mergeCell ref="R319:R322"/>
    <mergeCell ref="X321:X322"/>
    <mergeCell ref="U323:U325"/>
    <mergeCell ref="S325:T325"/>
    <mergeCell ref="X325:X326"/>
    <mergeCell ref="Q343:Q346"/>
    <mergeCell ref="R343:R346"/>
    <mergeCell ref="X345:X346"/>
    <mergeCell ref="U347:U349"/>
    <mergeCell ref="S349:T349"/>
    <mergeCell ref="X349:X350"/>
    <mergeCell ref="S327:T327"/>
    <mergeCell ref="U327:U330"/>
    <mergeCell ref="X329:X330"/>
    <mergeCell ref="S351:T351"/>
    <mergeCell ref="U351:U354"/>
    <mergeCell ref="X353:X354"/>
    <mergeCell ref="R355:R358"/>
    <mergeCell ref="X357:X358"/>
    <mergeCell ref="U359:U361"/>
    <mergeCell ref="S361:T361"/>
    <mergeCell ref="X361:X362"/>
    <mergeCell ref="U339:U342"/>
    <mergeCell ref="X341:X342"/>
    <mergeCell ref="S363:T363"/>
    <mergeCell ref="U363:U366"/>
    <mergeCell ref="X365:X366"/>
    <mergeCell ref="J367:J370"/>
    <mergeCell ref="M367:M375"/>
    <mergeCell ref="N367:N370"/>
    <mergeCell ref="X369:X370"/>
    <mergeCell ref="U371:U373"/>
    <mergeCell ref="X373:X374"/>
    <mergeCell ref="U375:U378"/>
    <mergeCell ref="R391:R394"/>
    <mergeCell ref="X391:X392"/>
    <mergeCell ref="X393:X394"/>
    <mergeCell ref="X377:X378"/>
    <mergeCell ref="Q379:Q382"/>
    <mergeCell ref="R379:R382"/>
    <mergeCell ref="X381:X382"/>
    <mergeCell ref="U383:U385"/>
    <mergeCell ref="S385:T385"/>
    <mergeCell ref="X385:X386"/>
    <mergeCell ref="U395:U397"/>
    <mergeCell ref="S397:T397"/>
    <mergeCell ref="X397:X398"/>
    <mergeCell ref="S399:T399"/>
    <mergeCell ref="U399:U402"/>
    <mergeCell ref="X401:X402"/>
    <mergeCell ref="S387:T387"/>
    <mergeCell ref="U387:U390"/>
    <mergeCell ref="X389:X390"/>
    <mergeCell ref="Q415:Q418"/>
    <mergeCell ref="R415:R418"/>
    <mergeCell ref="X417:X418"/>
    <mergeCell ref="U419:U421"/>
    <mergeCell ref="S421:T421"/>
    <mergeCell ref="X421:X422"/>
    <mergeCell ref="N403:N406"/>
    <mergeCell ref="X405:X406"/>
    <mergeCell ref="U407:U409"/>
    <mergeCell ref="X409:X410"/>
    <mergeCell ref="U411:U414"/>
    <mergeCell ref="X413:X414"/>
    <mergeCell ref="F439:F441"/>
    <mergeCell ref="G439:G441"/>
    <mergeCell ref="M439:M447"/>
    <mergeCell ref="N439:N442"/>
    <mergeCell ref="X441:X442"/>
    <mergeCell ref="U443:U445"/>
    <mergeCell ref="X445:X446"/>
    <mergeCell ref="S423:T423"/>
    <mergeCell ref="U423:U426"/>
    <mergeCell ref="X425:X426"/>
    <mergeCell ref="R427:R430"/>
    <mergeCell ref="X429:X430"/>
    <mergeCell ref="U431:U433"/>
    <mergeCell ref="S433:T433"/>
    <mergeCell ref="X433:X434"/>
    <mergeCell ref="U447:U450"/>
    <mergeCell ref="X449:X450"/>
    <mergeCell ref="Q451:Q454"/>
    <mergeCell ref="R451:R454"/>
    <mergeCell ref="X453:X454"/>
    <mergeCell ref="U455:U457"/>
    <mergeCell ref="S457:T457"/>
    <mergeCell ref="X457:X458"/>
    <mergeCell ref="S435:T435"/>
    <mergeCell ref="U435:U438"/>
    <mergeCell ref="X437:X438"/>
    <mergeCell ref="N475:N478"/>
    <mergeCell ref="X477:X478"/>
    <mergeCell ref="U479:U481"/>
    <mergeCell ref="X481:X482"/>
    <mergeCell ref="S459:T459"/>
    <mergeCell ref="U459:U462"/>
    <mergeCell ref="X461:X462"/>
    <mergeCell ref="R463:R466"/>
    <mergeCell ref="X465:X466"/>
    <mergeCell ref="U467:U469"/>
    <mergeCell ref="S469:T469"/>
    <mergeCell ref="X469:X470"/>
    <mergeCell ref="U483:U486"/>
    <mergeCell ref="X485:X486"/>
    <mergeCell ref="Q487:Q490"/>
    <mergeCell ref="R487:R490"/>
    <mergeCell ref="X489:X490"/>
    <mergeCell ref="U491:U493"/>
    <mergeCell ref="S493:T493"/>
    <mergeCell ref="X493:X494"/>
    <mergeCell ref="S471:T471"/>
    <mergeCell ref="U471:U474"/>
    <mergeCell ref="X473:X474"/>
    <mergeCell ref="J511:J514"/>
    <mergeCell ref="M511:M519"/>
    <mergeCell ref="N511:N514"/>
    <mergeCell ref="X513:X514"/>
    <mergeCell ref="U515:U517"/>
    <mergeCell ref="X517:X518"/>
    <mergeCell ref="U519:U522"/>
    <mergeCell ref="S495:T495"/>
    <mergeCell ref="U495:U498"/>
    <mergeCell ref="X497:X498"/>
    <mergeCell ref="R499:R502"/>
    <mergeCell ref="X501:X502"/>
    <mergeCell ref="U503:U505"/>
    <mergeCell ref="S505:T505"/>
    <mergeCell ref="X505:X506"/>
    <mergeCell ref="X521:X522"/>
    <mergeCell ref="Q523:Q526"/>
    <mergeCell ref="R523:R526"/>
    <mergeCell ref="X525:X526"/>
    <mergeCell ref="U527:U529"/>
    <mergeCell ref="S529:T529"/>
    <mergeCell ref="X529:X530"/>
    <mergeCell ref="S507:T507"/>
    <mergeCell ref="U507:U510"/>
    <mergeCell ref="X509:X510"/>
    <mergeCell ref="N547:N550"/>
    <mergeCell ref="X549:X550"/>
    <mergeCell ref="U551:U553"/>
    <mergeCell ref="X553:X554"/>
    <mergeCell ref="S531:T531"/>
    <mergeCell ref="U531:U534"/>
    <mergeCell ref="X533:X534"/>
    <mergeCell ref="R535:R538"/>
    <mergeCell ref="X537:X538"/>
    <mergeCell ref="U539:U541"/>
    <mergeCell ref="S541:T541"/>
    <mergeCell ref="X541:X542"/>
    <mergeCell ref="U555:U558"/>
    <mergeCell ref="X557:X558"/>
    <mergeCell ref="Q559:Q562"/>
    <mergeCell ref="R559:R562"/>
    <mergeCell ref="X561:X562"/>
    <mergeCell ref="U563:U565"/>
    <mergeCell ref="S565:T565"/>
    <mergeCell ref="X565:X566"/>
    <mergeCell ref="S543:T543"/>
    <mergeCell ref="U543:U546"/>
    <mergeCell ref="X545:X546"/>
    <mergeCell ref="G583:G585"/>
    <mergeCell ref="M583:M591"/>
    <mergeCell ref="N583:N586"/>
    <mergeCell ref="X585:X586"/>
    <mergeCell ref="U587:U589"/>
    <mergeCell ref="X589:X590"/>
    <mergeCell ref="U591:U594"/>
    <mergeCell ref="S567:T567"/>
    <mergeCell ref="U567:U570"/>
    <mergeCell ref="X569:X570"/>
    <mergeCell ref="R571:R574"/>
    <mergeCell ref="X573:X574"/>
    <mergeCell ref="U575:U577"/>
    <mergeCell ref="S577:T577"/>
    <mergeCell ref="X577:X578"/>
    <mergeCell ref="X593:X594"/>
    <mergeCell ref="Q595:Q598"/>
    <mergeCell ref="R595:R598"/>
    <mergeCell ref="X597:X598"/>
    <mergeCell ref="U599:U601"/>
    <mergeCell ref="S601:T601"/>
    <mergeCell ref="X601:X602"/>
    <mergeCell ref="S579:T579"/>
    <mergeCell ref="U579:U582"/>
    <mergeCell ref="X581:X582"/>
    <mergeCell ref="N619:N622"/>
    <mergeCell ref="X621:X622"/>
    <mergeCell ref="U623:U625"/>
    <mergeCell ref="X625:X626"/>
    <mergeCell ref="S603:T603"/>
    <mergeCell ref="U603:U606"/>
    <mergeCell ref="X605:X606"/>
    <mergeCell ref="R607:R610"/>
    <mergeCell ref="X609:X610"/>
    <mergeCell ref="U611:U613"/>
    <mergeCell ref="S613:T613"/>
    <mergeCell ref="X613:X614"/>
    <mergeCell ref="U627:U630"/>
    <mergeCell ref="X629:X630"/>
    <mergeCell ref="Q631:Q634"/>
    <mergeCell ref="R631:R634"/>
    <mergeCell ref="X633:X634"/>
    <mergeCell ref="U635:U637"/>
    <mergeCell ref="S637:T637"/>
    <mergeCell ref="X637:X638"/>
    <mergeCell ref="S615:T615"/>
    <mergeCell ref="U615:U618"/>
    <mergeCell ref="X617:X618"/>
    <mergeCell ref="J655:J658"/>
    <mergeCell ref="M655:M663"/>
    <mergeCell ref="N655:N658"/>
    <mergeCell ref="X657:X658"/>
    <mergeCell ref="U659:U661"/>
    <mergeCell ref="X661:X662"/>
    <mergeCell ref="U663:U666"/>
    <mergeCell ref="S639:T639"/>
    <mergeCell ref="U639:U642"/>
    <mergeCell ref="X641:X642"/>
    <mergeCell ref="R643:R646"/>
    <mergeCell ref="X645:X646"/>
    <mergeCell ref="U647:U649"/>
    <mergeCell ref="S649:T649"/>
    <mergeCell ref="X649:X650"/>
    <mergeCell ref="X665:X666"/>
    <mergeCell ref="Q667:Q670"/>
    <mergeCell ref="R667:R670"/>
    <mergeCell ref="X669:X670"/>
    <mergeCell ref="U671:U673"/>
    <mergeCell ref="S673:T673"/>
    <mergeCell ref="X673:X674"/>
    <mergeCell ref="S651:T651"/>
    <mergeCell ref="U651:U654"/>
    <mergeCell ref="X653:X654"/>
    <mergeCell ref="N691:N694"/>
    <mergeCell ref="X693:X694"/>
    <mergeCell ref="U695:U697"/>
    <mergeCell ref="X697:X698"/>
    <mergeCell ref="S675:T675"/>
    <mergeCell ref="U675:U678"/>
    <mergeCell ref="X677:X678"/>
    <mergeCell ref="R679:R682"/>
    <mergeCell ref="X681:X682"/>
    <mergeCell ref="U683:U685"/>
    <mergeCell ref="S685:T685"/>
    <mergeCell ref="X685:X686"/>
    <mergeCell ref="U699:U702"/>
    <mergeCell ref="X701:X702"/>
    <mergeCell ref="Q703:Q706"/>
    <mergeCell ref="R703:R706"/>
    <mergeCell ref="X705:X706"/>
    <mergeCell ref="U707:U709"/>
    <mergeCell ref="S709:T709"/>
    <mergeCell ref="X709:X710"/>
    <mergeCell ref="S687:T687"/>
    <mergeCell ref="U687:U690"/>
    <mergeCell ref="X689:X690"/>
    <mergeCell ref="G727:G729"/>
    <mergeCell ref="M727:M735"/>
    <mergeCell ref="N727:N730"/>
    <mergeCell ref="X729:X730"/>
    <mergeCell ref="U731:U733"/>
    <mergeCell ref="X733:X734"/>
    <mergeCell ref="U735:U738"/>
    <mergeCell ref="S711:T711"/>
    <mergeCell ref="U711:U714"/>
    <mergeCell ref="X713:X714"/>
    <mergeCell ref="R715:R718"/>
    <mergeCell ref="X717:X718"/>
    <mergeCell ref="U719:U721"/>
    <mergeCell ref="S721:T721"/>
    <mergeCell ref="X721:X722"/>
    <mergeCell ref="X737:X738"/>
    <mergeCell ref="Q739:Q742"/>
    <mergeCell ref="R739:R742"/>
    <mergeCell ref="X741:X742"/>
    <mergeCell ref="U743:U745"/>
    <mergeCell ref="S745:T745"/>
    <mergeCell ref="X745:X746"/>
    <mergeCell ref="S723:T723"/>
    <mergeCell ref="U723:U726"/>
    <mergeCell ref="X725:X726"/>
    <mergeCell ref="N763:N766"/>
    <mergeCell ref="X765:X766"/>
    <mergeCell ref="U767:U769"/>
    <mergeCell ref="X769:X770"/>
    <mergeCell ref="S747:T747"/>
    <mergeCell ref="U747:U750"/>
    <mergeCell ref="X749:X750"/>
    <mergeCell ref="R751:R754"/>
    <mergeCell ref="X753:X754"/>
    <mergeCell ref="U755:U757"/>
    <mergeCell ref="S757:T757"/>
    <mergeCell ref="X757:X758"/>
    <mergeCell ref="U771:U774"/>
    <mergeCell ref="X773:X774"/>
    <mergeCell ref="Q775:Q778"/>
    <mergeCell ref="R775:R778"/>
    <mergeCell ref="X777:X778"/>
    <mergeCell ref="U779:U781"/>
    <mergeCell ref="S781:T781"/>
    <mergeCell ref="X781:X782"/>
    <mergeCell ref="S759:T759"/>
    <mergeCell ref="U759:U762"/>
    <mergeCell ref="X761:X762"/>
    <mergeCell ref="J799:J802"/>
    <mergeCell ref="M799:M807"/>
    <mergeCell ref="N799:N802"/>
    <mergeCell ref="X801:X802"/>
    <mergeCell ref="U803:U805"/>
    <mergeCell ref="X805:X806"/>
    <mergeCell ref="U807:U810"/>
    <mergeCell ref="S783:T783"/>
    <mergeCell ref="U783:U786"/>
    <mergeCell ref="X785:X786"/>
    <mergeCell ref="R787:R790"/>
    <mergeCell ref="X789:X790"/>
    <mergeCell ref="U791:U793"/>
    <mergeCell ref="S793:T793"/>
    <mergeCell ref="X793:X794"/>
    <mergeCell ref="X809:X810"/>
    <mergeCell ref="Q811:Q814"/>
    <mergeCell ref="R811:R814"/>
    <mergeCell ref="X813:X814"/>
    <mergeCell ref="U815:U817"/>
    <mergeCell ref="S817:T817"/>
    <mergeCell ref="X817:X818"/>
    <mergeCell ref="S795:T795"/>
    <mergeCell ref="U795:U798"/>
    <mergeCell ref="X797:X798"/>
    <mergeCell ref="N835:N838"/>
    <mergeCell ref="X837:X838"/>
    <mergeCell ref="U839:U841"/>
    <mergeCell ref="X841:X842"/>
    <mergeCell ref="S819:T819"/>
    <mergeCell ref="U819:U822"/>
    <mergeCell ref="X821:X822"/>
    <mergeCell ref="R823:R826"/>
    <mergeCell ref="X825:X826"/>
    <mergeCell ref="U827:U829"/>
    <mergeCell ref="S829:T829"/>
    <mergeCell ref="X829:X830"/>
    <mergeCell ref="Q847:Q850"/>
    <mergeCell ref="R847:R850"/>
    <mergeCell ref="X849:X850"/>
    <mergeCell ref="U851:U853"/>
    <mergeCell ref="S853:T853"/>
    <mergeCell ref="X853:X854"/>
    <mergeCell ref="S831:T831"/>
    <mergeCell ref="U831:U834"/>
    <mergeCell ref="X833:X834"/>
    <mergeCell ref="S855:T855"/>
    <mergeCell ref="U855:U858"/>
    <mergeCell ref="X857:X858"/>
    <mergeCell ref="R859:R862"/>
    <mergeCell ref="X861:X862"/>
    <mergeCell ref="U863:U865"/>
    <mergeCell ref="S865:T865"/>
    <mergeCell ref="X865:X866"/>
    <mergeCell ref="U843:U846"/>
    <mergeCell ref="X845:X846"/>
    <mergeCell ref="S867:T867"/>
    <mergeCell ref="U867:U870"/>
    <mergeCell ref="X869:X870"/>
    <mergeCell ref="D871:E874"/>
    <mergeCell ref="F871:G875"/>
    <mergeCell ref="M871:M878"/>
    <mergeCell ref="N871:N874"/>
    <mergeCell ref="U873:U874"/>
    <mergeCell ref="U875:U876"/>
    <mergeCell ref="Q877:Q880"/>
    <mergeCell ref="N889:N892"/>
    <mergeCell ref="U891:U892"/>
    <mergeCell ref="U893:U894"/>
    <mergeCell ref="Q895:Q898"/>
    <mergeCell ref="R895:R898"/>
    <mergeCell ref="U897:U898"/>
    <mergeCell ref="S898:T898"/>
    <mergeCell ref="R877:R880"/>
    <mergeCell ref="U879:U880"/>
    <mergeCell ref="S880:T880"/>
    <mergeCell ref="S881:T881"/>
    <mergeCell ref="U881:U882"/>
    <mergeCell ref="R883:R886"/>
    <mergeCell ref="U885:U886"/>
    <mergeCell ref="S886:T886"/>
    <mergeCell ref="S899:T899"/>
    <mergeCell ref="U899:U900"/>
    <mergeCell ref="R901:R904"/>
    <mergeCell ref="U903:U904"/>
    <mergeCell ref="S904:T904"/>
    <mergeCell ref="S905:T905"/>
    <mergeCell ref="U905:U906"/>
    <mergeCell ref="S887:T887"/>
    <mergeCell ref="U887:U888"/>
  </mergeCells>
  <phoneticPr fontId="1"/>
  <printOptions horizontalCentered="1"/>
  <pageMargins left="0.39370078740157483" right="0.39370078740157483" top="0.62992125984251968" bottom="0.39370078740157483" header="0.51181102362204722" footer="0.31496062992125984"/>
  <pageSetup paperSize="9" scale="41" fitToHeight="0" orientation="portrait" r:id="rId1"/>
  <headerFooter>
    <oddHeader>&amp;R&amp;9児童発達支援</oddHeader>
    <oddFooter>&amp;C&amp;14&amp;P</oddFooter>
  </headerFooter>
  <rowBreaks count="8" manualBreakCount="8">
    <brk id="114" max="30" man="1"/>
    <brk id="222" max="30" man="1"/>
    <brk id="330" max="30" man="1"/>
    <brk id="438" max="30" man="1"/>
    <brk id="546" max="30" man="1"/>
    <brk id="654" max="30" man="1"/>
    <brk id="762" max="30" man="1"/>
    <brk id="870" max="3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sheetPr>
  <dimension ref="A1:AV227"/>
  <sheetViews>
    <sheetView view="pageBreakPreview" zoomScale="85" zoomScaleNormal="100" zoomScaleSheetLayoutView="85" workbookViewId="0">
      <pane xSplit="3" ySplit="6" topLeftCell="D7" activePane="bottomRight" state="frozen"/>
      <selection pane="topRight"/>
      <selection pane="bottomLeft"/>
      <selection pane="bottomRight"/>
    </sheetView>
  </sheetViews>
  <sheetFormatPr defaultColWidth="4.625" defaultRowHeight="16.7" customHeight="1"/>
  <cols>
    <col min="1" max="1" width="4.625" style="5" customWidth="1"/>
    <col min="2" max="2" width="7.625" style="5" customWidth="1"/>
    <col min="3" max="3" width="37" style="896" bestFit="1" customWidth="1"/>
    <col min="4" max="7" width="2.375" style="5" customWidth="1"/>
    <col min="8" max="16" width="2.375" style="896" customWidth="1"/>
    <col min="17" max="17" width="2.875" style="896" customWidth="1"/>
    <col min="18" max="18" width="3" style="896" customWidth="1"/>
    <col min="19" max="19" width="2.375" style="896" customWidth="1"/>
    <col min="20" max="23" width="2.375" style="5" customWidth="1"/>
    <col min="24" max="25" width="2.375" style="897" customWidth="1"/>
    <col min="26" max="26" width="8.625" style="897" customWidth="1"/>
    <col min="27" max="27" width="3.25" style="897" bestFit="1" customWidth="1"/>
    <col min="28" max="28" width="4.375" style="897" bestFit="1" customWidth="1"/>
    <col min="29" max="40" width="2.375" style="897" customWidth="1"/>
    <col min="41" max="41" width="3.25" style="5" bestFit="1" customWidth="1"/>
    <col min="42" max="43" width="2.25" style="5" customWidth="1"/>
    <col min="44" max="44" width="21" style="5" bestFit="1" customWidth="1"/>
    <col min="45" max="45" width="4" style="5" bestFit="1" customWidth="1"/>
    <col min="46" max="46" width="8.25" style="5" bestFit="1" customWidth="1"/>
    <col min="47" max="243" width="9" style="5" customWidth="1"/>
    <col min="244" max="16384" width="4.625" style="5"/>
  </cols>
  <sheetData>
    <row r="1" spans="1:48" ht="16.7" customHeight="1">
      <c r="A1" s="1"/>
    </row>
    <row r="2" spans="1:48" ht="16.7" customHeight="1">
      <c r="A2" s="1" t="s">
        <v>11287</v>
      </c>
    </row>
    <row r="3" spans="1:48" ht="16.7" customHeight="1">
      <c r="A3" s="1"/>
    </row>
    <row r="4" spans="1:48" ht="16.7" customHeight="1">
      <c r="A4" s="1"/>
      <c r="B4" s="898"/>
    </row>
    <row r="5" spans="1:48" ht="16.7" customHeight="1">
      <c r="A5" s="7" t="s">
        <v>92</v>
      </c>
      <c r="B5" s="899"/>
      <c r="C5" s="900" t="s">
        <v>2</v>
      </c>
      <c r="D5" s="901"/>
      <c r="E5" s="902"/>
      <c r="F5" s="902"/>
      <c r="G5" s="902"/>
      <c r="H5" s="903"/>
      <c r="I5" s="903"/>
      <c r="J5" s="903"/>
      <c r="K5" s="903"/>
      <c r="L5" s="903"/>
      <c r="M5" s="903"/>
      <c r="N5" s="903"/>
      <c r="O5" s="903"/>
      <c r="P5" s="903"/>
      <c r="Q5" s="903"/>
      <c r="R5" s="903"/>
      <c r="S5" s="903"/>
      <c r="T5" s="902"/>
      <c r="U5" s="902"/>
      <c r="V5" s="902"/>
      <c r="W5" s="904"/>
      <c r="X5" s="902"/>
      <c r="Y5" s="902"/>
      <c r="Z5" s="902"/>
      <c r="AA5" s="902"/>
      <c r="AB5" s="902"/>
      <c r="AC5" s="902" t="s">
        <v>112</v>
      </c>
      <c r="AD5" s="905"/>
      <c r="AE5" s="905"/>
      <c r="AF5" s="905"/>
      <c r="AG5" s="905"/>
      <c r="AH5" s="905"/>
      <c r="AI5" s="905"/>
      <c r="AJ5" s="905"/>
      <c r="AK5" s="905"/>
      <c r="AL5" s="905"/>
      <c r="AM5" s="905"/>
      <c r="AN5" s="905"/>
      <c r="AO5" s="905"/>
      <c r="AP5" s="905"/>
      <c r="AQ5" s="902"/>
      <c r="AR5" s="902"/>
      <c r="AS5" s="902"/>
      <c r="AT5" s="902"/>
      <c r="AU5" s="10" t="s">
        <v>4</v>
      </c>
      <c r="AV5" s="10" t="s">
        <v>5</v>
      </c>
    </row>
    <row r="6" spans="1:48" ht="16.7" customHeight="1">
      <c r="A6" s="12" t="s">
        <v>6</v>
      </c>
      <c r="B6" s="13" t="s">
        <v>7</v>
      </c>
      <c r="C6" s="906"/>
      <c r="D6" s="907"/>
      <c r="E6" s="908"/>
      <c r="F6" s="908"/>
      <c r="G6" s="908"/>
      <c r="H6" s="70"/>
      <c r="I6" s="70"/>
      <c r="J6" s="70"/>
      <c r="K6" s="70"/>
      <c r="L6" s="70"/>
      <c r="M6" s="70"/>
      <c r="N6" s="70"/>
      <c r="O6" s="70"/>
      <c r="P6" s="70"/>
      <c r="Q6" s="70"/>
      <c r="R6" s="70"/>
      <c r="S6" s="70"/>
      <c r="T6" s="908"/>
      <c r="U6" s="908"/>
      <c r="V6" s="908"/>
      <c r="W6" s="908"/>
      <c r="X6" s="909"/>
      <c r="Y6" s="909"/>
      <c r="Z6" s="909"/>
      <c r="AA6" s="909"/>
      <c r="AB6" s="909"/>
      <c r="AC6" s="909"/>
      <c r="AD6" s="909"/>
      <c r="AE6" s="909"/>
      <c r="AF6" s="909"/>
      <c r="AG6" s="909"/>
      <c r="AH6" s="909"/>
      <c r="AI6" s="909"/>
      <c r="AJ6" s="909"/>
      <c r="AK6" s="909"/>
      <c r="AL6" s="909"/>
      <c r="AM6" s="909"/>
      <c r="AN6" s="909"/>
      <c r="AO6" s="909"/>
      <c r="AP6" s="909"/>
      <c r="AQ6" s="908"/>
      <c r="AR6" s="908"/>
      <c r="AS6" s="908"/>
      <c r="AT6" s="908"/>
      <c r="AU6" s="19" t="s">
        <v>8</v>
      </c>
      <c r="AV6" s="19" t="s">
        <v>9</v>
      </c>
    </row>
    <row r="7" spans="1:48" ht="16.7" customHeight="1">
      <c r="A7" s="20">
        <v>62</v>
      </c>
      <c r="B7" s="21">
        <v>1111</v>
      </c>
      <c r="C7" s="910" t="s">
        <v>11288</v>
      </c>
      <c r="D7" s="1710" t="s">
        <v>11289</v>
      </c>
      <c r="E7" s="1711"/>
      <c r="F7" s="1712"/>
      <c r="G7" s="1710" t="s">
        <v>11290</v>
      </c>
      <c r="H7" s="1711"/>
      <c r="I7" s="1711"/>
      <c r="J7" s="1712"/>
      <c r="K7" s="911"/>
      <c r="L7" s="903"/>
      <c r="M7" s="903"/>
      <c r="N7" s="903"/>
      <c r="O7" s="903"/>
      <c r="P7" s="903"/>
      <c r="Q7" s="903"/>
      <c r="R7" s="912"/>
      <c r="S7" s="911"/>
      <c r="T7" s="913"/>
      <c r="U7" s="913"/>
      <c r="V7" s="913"/>
      <c r="W7" s="913"/>
      <c r="X7" s="913"/>
      <c r="Y7" s="913"/>
      <c r="Z7" s="914"/>
      <c r="AA7" s="913"/>
      <c r="AB7" s="913"/>
      <c r="AC7" s="914"/>
      <c r="AD7" s="902"/>
      <c r="AE7" s="902"/>
      <c r="AF7" s="902"/>
      <c r="AG7" s="913"/>
      <c r="AH7" s="913"/>
      <c r="AI7" s="913"/>
      <c r="AJ7" s="913"/>
      <c r="AK7" s="913"/>
      <c r="AL7" s="913"/>
      <c r="AM7" s="913"/>
      <c r="AN7" s="913"/>
      <c r="AO7" s="913"/>
      <c r="AP7" s="902"/>
      <c r="AQ7" s="915"/>
      <c r="AR7" s="916"/>
      <c r="AS7" s="917"/>
      <c r="AT7" s="918"/>
      <c r="AU7" s="919">
        <f>ROUND(G11,0)</f>
        <v>386</v>
      </c>
      <c r="AV7" s="920" t="s">
        <v>11291</v>
      </c>
    </row>
    <row r="8" spans="1:48" ht="16.7" customHeight="1">
      <c r="A8" s="79">
        <v>62</v>
      </c>
      <c r="B8" s="80">
        <v>1141</v>
      </c>
      <c r="C8" s="127" t="s">
        <v>11292</v>
      </c>
      <c r="D8" s="1713"/>
      <c r="E8" s="1714"/>
      <c r="F8" s="1715"/>
      <c r="G8" s="1713"/>
      <c r="H8" s="1714"/>
      <c r="I8" s="1714"/>
      <c r="J8" s="1715"/>
      <c r="K8" s="98"/>
      <c r="L8" s="56"/>
      <c r="M8" s="56"/>
      <c r="N8" s="56"/>
      <c r="O8" s="56"/>
      <c r="P8" s="56"/>
      <c r="Q8" s="56"/>
      <c r="R8" s="921"/>
      <c r="S8" s="922"/>
      <c r="T8" s="923"/>
      <c r="U8" s="923"/>
      <c r="V8" s="923"/>
      <c r="W8" s="923"/>
      <c r="X8" s="923"/>
      <c r="Y8" s="923"/>
      <c r="Z8" s="924"/>
      <c r="AA8" s="923"/>
      <c r="AB8" s="923"/>
      <c r="AC8" s="925"/>
      <c r="AD8" s="908"/>
      <c r="AE8" s="908"/>
      <c r="AF8" s="908"/>
      <c r="AG8" s="926"/>
      <c r="AH8" s="926"/>
      <c r="AI8" s="926"/>
      <c r="AJ8" s="926"/>
      <c r="AK8" s="926"/>
      <c r="AL8" s="926"/>
      <c r="AM8" s="926"/>
      <c r="AN8" s="926"/>
      <c r="AO8" s="927"/>
      <c r="AP8" s="1708"/>
      <c r="AQ8" s="1709"/>
      <c r="AR8" s="928" t="s">
        <v>11293</v>
      </c>
      <c r="AS8" s="929">
        <v>5</v>
      </c>
      <c r="AT8" s="930" t="s">
        <v>11294</v>
      </c>
      <c r="AU8" s="91">
        <f>ROUND(G11-AS8,0)</f>
        <v>381</v>
      </c>
      <c r="AV8" s="920"/>
    </row>
    <row r="9" spans="1:48" ht="16.7" customHeight="1">
      <c r="A9" s="20">
        <v>62</v>
      </c>
      <c r="B9" s="21">
        <v>1112</v>
      </c>
      <c r="C9" s="931" t="s">
        <v>11295</v>
      </c>
      <c r="D9" s="1713"/>
      <c r="E9" s="1714"/>
      <c r="F9" s="1715"/>
      <c r="G9" s="1713"/>
      <c r="H9" s="1714"/>
      <c r="I9" s="1714"/>
      <c r="J9" s="1715"/>
      <c r="K9" s="98"/>
      <c r="L9" s="56"/>
      <c r="M9" s="56"/>
      <c r="N9" s="56"/>
      <c r="O9" s="56"/>
      <c r="P9" s="56"/>
      <c r="Q9" s="56"/>
      <c r="R9" s="921"/>
      <c r="S9" s="922"/>
      <c r="T9" s="923"/>
      <c r="U9" s="923"/>
      <c r="V9" s="923"/>
      <c r="W9" s="923"/>
      <c r="X9" s="923"/>
      <c r="Y9" s="923"/>
      <c r="Z9" s="924"/>
      <c r="AA9" s="923"/>
      <c r="AB9" s="923"/>
      <c r="AC9" s="932" t="s">
        <v>4703</v>
      </c>
      <c r="AD9" s="902"/>
      <c r="AE9" s="902"/>
      <c r="AF9" s="902"/>
      <c r="AG9" s="933"/>
      <c r="AH9" s="933"/>
      <c r="AI9" s="933"/>
      <c r="AJ9" s="933"/>
      <c r="AK9" s="933"/>
      <c r="AL9" s="933"/>
      <c r="AM9" s="933"/>
      <c r="AN9" s="933"/>
      <c r="AO9" s="934" t="s">
        <v>30</v>
      </c>
      <c r="AP9" s="1719">
        <v>0.7</v>
      </c>
      <c r="AQ9" s="1720"/>
      <c r="AR9" s="916"/>
      <c r="AS9" s="917"/>
      <c r="AT9" s="918"/>
      <c r="AU9" s="919">
        <f>ROUND(G11*AP9,0)</f>
        <v>270</v>
      </c>
      <c r="AV9" s="920"/>
    </row>
    <row r="10" spans="1:48" ht="16.7" customHeight="1">
      <c r="A10" s="79">
        <v>62</v>
      </c>
      <c r="B10" s="80">
        <v>1142</v>
      </c>
      <c r="C10" s="127" t="s">
        <v>11296</v>
      </c>
      <c r="D10" s="1713"/>
      <c r="E10" s="1714"/>
      <c r="F10" s="1715"/>
      <c r="G10" s="935"/>
      <c r="H10" s="936"/>
      <c r="I10" s="936"/>
      <c r="J10" s="937"/>
      <c r="K10" s="98"/>
      <c r="L10" s="56"/>
      <c r="M10" s="56"/>
      <c r="N10" s="56"/>
      <c r="O10" s="56"/>
      <c r="P10" s="56"/>
      <c r="Q10" s="56"/>
      <c r="R10" s="921"/>
      <c r="S10" s="922"/>
      <c r="T10" s="923"/>
      <c r="U10" s="923"/>
      <c r="V10" s="923"/>
      <c r="W10" s="923"/>
      <c r="X10" s="923"/>
      <c r="Y10" s="923"/>
      <c r="Z10" s="924"/>
      <c r="AA10" s="923"/>
      <c r="AB10" s="923"/>
      <c r="AC10" s="925"/>
      <c r="AD10" s="908"/>
      <c r="AE10" s="908"/>
      <c r="AF10" s="908"/>
      <c r="AG10" s="926"/>
      <c r="AH10" s="926"/>
      <c r="AI10" s="926"/>
      <c r="AJ10" s="926"/>
      <c r="AK10" s="926"/>
      <c r="AL10" s="926"/>
      <c r="AM10" s="926"/>
      <c r="AN10" s="926"/>
      <c r="AO10" s="927"/>
      <c r="AP10" s="1708"/>
      <c r="AQ10" s="1709"/>
      <c r="AR10" s="928" t="s">
        <v>11293</v>
      </c>
      <c r="AS10" s="929">
        <v>5</v>
      </c>
      <c r="AT10" s="930" t="s">
        <v>11294</v>
      </c>
      <c r="AU10" s="91">
        <f>ROUND(G11*AP9,0)-AS10</f>
        <v>265</v>
      </c>
      <c r="AV10" s="920"/>
    </row>
    <row r="11" spans="1:48" ht="16.7" customHeight="1">
      <c r="A11" s="938">
        <v>62</v>
      </c>
      <c r="B11" s="939">
        <v>1131</v>
      </c>
      <c r="C11" s="931" t="s">
        <v>11297</v>
      </c>
      <c r="D11" s="1713"/>
      <c r="E11" s="1714"/>
      <c r="F11" s="1715"/>
      <c r="G11" s="1723">
        <v>386</v>
      </c>
      <c r="H11" s="1724"/>
      <c r="I11" s="940" t="s">
        <v>18</v>
      </c>
      <c r="J11" s="941"/>
      <c r="K11" s="98"/>
      <c r="L11" s="56"/>
      <c r="M11" s="56"/>
      <c r="N11" s="56"/>
      <c r="O11" s="56"/>
      <c r="P11" s="56"/>
      <c r="Q11" s="56"/>
      <c r="R11" s="921"/>
      <c r="S11" s="922"/>
      <c r="T11" s="923"/>
      <c r="U11" s="923"/>
      <c r="V11" s="923"/>
      <c r="W11" s="923"/>
      <c r="X11" s="923"/>
      <c r="Y11" s="923"/>
      <c r="Z11" s="924"/>
      <c r="AA11" s="923"/>
      <c r="AB11" s="923"/>
      <c r="AC11" s="932" t="s">
        <v>4708</v>
      </c>
      <c r="AD11" s="902"/>
      <c r="AE11" s="902"/>
      <c r="AF11" s="902"/>
      <c r="AG11" s="933"/>
      <c r="AH11" s="933"/>
      <c r="AI11" s="933"/>
      <c r="AJ11" s="933"/>
      <c r="AK11" s="933"/>
      <c r="AL11" s="933"/>
      <c r="AM11" s="933"/>
      <c r="AN11" s="933"/>
      <c r="AO11" s="942" t="s">
        <v>163</v>
      </c>
      <c r="AP11" s="1721">
        <v>0.85</v>
      </c>
      <c r="AQ11" s="1722"/>
      <c r="AR11" s="916"/>
      <c r="AS11" s="917"/>
      <c r="AT11" s="918"/>
      <c r="AU11" s="919">
        <f>ROUND(G11*AP11,0)</f>
        <v>328</v>
      </c>
      <c r="AV11" s="920"/>
    </row>
    <row r="12" spans="1:48" ht="16.7" customHeight="1">
      <c r="A12" s="79">
        <v>62</v>
      </c>
      <c r="B12" s="80">
        <v>1143</v>
      </c>
      <c r="C12" s="127" t="s">
        <v>11298</v>
      </c>
      <c r="D12" s="935"/>
      <c r="E12" s="936"/>
      <c r="F12" s="937"/>
      <c r="G12" s="33"/>
      <c r="H12" s="34"/>
      <c r="I12" s="34"/>
      <c r="J12" s="54"/>
      <c r="K12" s="98"/>
      <c r="L12" s="56"/>
      <c r="M12" s="56"/>
      <c r="N12" s="56"/>
      <c r="O12" s="56"/>
      <c r="P12" s="56"/>
      <c r="Q12" s="56"/>
      <c r="R12" s="921"/>
      <c r="S12" s="943"/>
      <c r="T12" s="926"/>
      <c r="U12" s="926"/>
      <c r="V12" s="926"/>
      <c r="W12" s="926"/>
      <c r="X12" s="926"/>
      <c r="Y12" s="926"/>
      <c r="Z12" s="925"/>
      <c r="AA12" s="926"/>
      <c r="AB12" s="926"/>
      <c r="AC12" s="925"/>
      <c r="AD12" s="908"/>
      <c r="AE12" s="908"/>
      <c r="AF12" s="908"/>
      <c r="AG12" s="926"/>
      <c r="AH12" s="926"/>
      <c r="AI12" s="926"/>
      <c r="AJ12" s="926"/>
      <c r="AK12" s="926"/>
      <c r="AL12" s="926"/>
      <c r="AM12" s="926"/>
      <c r="AN12" s="926"/>
      <c r="AO12" s="927"/>
      <c r="AP12" s="1708"/>
      <c r="AQ12" s="1709"/>
      <c r="AR12" s="928" t="s">
        <v>11299</v>
      </c>
      <c r="AS12" s="929">
        <v>5</v>
      </c>
      <c r="AT12" s="930" t="s">
        <v>11294</v>
      </c>
      <c r="AU12" s="91">
        <f>ROUND(G11*AP11,0)-AS12</f>
        <v>323</v>
      </c>
      <c r="AV12" s="920"/>
    </row>
    <row r="13" spans="1:48" ht="16.7" customHeight="1">
      <c r="A13" s="30">
        <v>62</v>
      </c>
      <c r="B13" s="31">
        <v>1113</v>
      </c>
      <c r="C13" s="944" t="s">
        <v>11300</v>
      </c>
      <c r="D13" s="935"/>
      <c r="E13" s="936"/>
      <c r="F13" s="937"/>
      <c r="G13" s="33"/>
      <c r="H13" s="34"/>
      <c r="I13" s="34"/>
      <c r="J13" s="54"/>
      <c r="K13" s="98"/>
      <c r="L13" s="56"/>
      <c r="M13" s="56"/>
      <c r="N13" s="56"/>
      <c r="O13" s="56"/>
      <c r="P13" s="56"/>
      <c r="Q13" s="56"/>
      <c r="R13" s="921"/>
      <c r="S13" s="1710" t="s">
        <v>11301</v>
      </c>
      <c r="T13" s="1711"/>
      <c r="U13" s="1711"/>
      <c r="V13" s="1711"/>
      <c r="W13" s="1711"/>
      <c r="X13" s="1711"/>
      <c r="Y13" s="1712"/>
      <c r="Z13" s="932"/>
      <c r="AA13" s="923"/>
      <c r="AB13" s="923"/>
      <c r="AC13" s="945"/>
      <c r="AD13" s="946"/>
      <c r="AE13" s="946"/>
      <c r="AF13" s="946"/>
      <c r="AG13" s="947"/>
      <c r="AH13" s="947"/>
      <c r="AI13" s="947"/>
      <c r="AJ13" s="947"/>
      <c r="AK13" s="947"/>
      <c r="AL13" s="947"/>
      <c r="AM13" s="947"/>
      <c r="AN13" s="947"/>
      <c r="AO13" s="948"/>
      <c r="AP13" s="948"/>
      <c r="AQ13" s="949"/>
      <c r="AR13" s="950"/>
      <c r="AS13" s="949"/>
      <c r="AT13" s="951"/>
      <c r="AU13" s="67">
        <v>316</v>
      </c>
      <c r="AV13" s="920"/>
    </row>
    <row r="14" spans="1:48" ht="16.7" customHeight="1">
      <c r="A14" s="30">
        <v>62</v>
      </c>
      <c r="B14" s="31">
        <v>1114</v>
      </c>
      <c r="C14" s="944" t="s">
        <v>11302</v>
      </c>
      <c r="D14" s="935"/>
      <c r="E14" s="936"/>
      <c r="F14" s="937"/>
      <c r="G14" s="952"/>
      <c r="H14" s="942"/>
      <c r="I14" s="953"/>
      <c r="J14" s="941"/>
      <c r="K14" s="98"/>
      <c r="L14" s="56"/>
      <c r="M14" s="56"/>
      <c r="N14" s="56"/>
      <c r="O14" s="56"/>
      <c r="P14" s="56"/>
      <c r="Q14" s="56"/>
      <c r="R14" s="921"/>
      <c r="S14" s="1713"/>
      <c r="T14" s="1714"/>
      <c r="U14" s="1714"/>
      <c r="V14" s="1714"/>
      <c r="W14" s="1714"/>
      <c r="X14" s="1714"/>
      <c r="Y14" s="1715"/>
      <c r="Z14" s="954"/>
      <c r="AA14" s="955"/>
      <c r="AB14" s="955"/>
      <c r="AC14" s="945" t="s">
        <v>4703</v>
      </c>
      <c r="AD14" s="946"/>
      <c r="AE14" s="946"/>
      <c r="AF14" s="946"/>
      <c r="AG14" s="947"/>
      <c r="AH14" s="947"/>
      <c r="AI14" s="947"/>
      <c r="AJ14" s="947"/>
      <c r="AK14" s="947"/>
      <c r="AL14" s="947"/>
      <c r="AM14" s="947"/>
      <c r="AN14" s="947"/>
      <c r="AO14" s="199" t="s">
        <v>163</v>
      </c>
      <c r="AP14" s="1716">
        <f>$AP$9</f>
        <v>0.7</v>
      </c>
      <c r="AQ14" s="1717"/>
      <c r="AR14" s="956"/>
      <c r="AS14" s="957"/>
      <c r="AT14" s="958"/>
      <c r="AU14" s="67">
        <v>221</v>
      </c>
      <c r="AV14" s="920"/>
    </row>
    <row r="15" spans="1:48" ht="16.7" customHeight="1">
      <c r="A15" s="30">
        <v>62</v>
      </c>
      <c r="B15" s="31">
        <v>1132</v>
      </c>
      <c r="C15" s="944" t="s">
        <v>11303</v>
      </c>
      <c r="D15" s="935"/>
      <c r="E15" s="936"/>
      <c r="F15" s="937"/>
      <c r="G15" s="33"/>
      <c r="H15" s="34"/>
      <c r="I15" s="34"/>
      <c r="J15" s="54"/>
      <c r="K15" s="98"/>
      <c r="L15" s="56"/>
      <c r="M15" s="56"/>
      <c r="N15" s="56"/>
      <c r="O15" s="56"/>
      <c r="P15" s="56"/>
      <c r="Q15" s="56"/>
      <c r="R15" s="921"/>
      <c r="S15" s="924"/>
      <c r="T15" s="923"/>
      <c r="U15" s="923"/>
      <c r="V15" s="923"/>
      <c r="W15" s="923"/>
      <c r="X15" s="955"/>
      <c r="Y15" s="955"/>
      <c r="Z15" s="959"/>
      <c r="AA15" s="960"/>
      <c r="AB15" s="960"/>
      <c r="AC15" s="945" t="s">
        <v>4708</v>
      </c>
      <c r="AD15" s="946"/>
      <c r="AE15" s="946"/>
      <c r="AF15" s="946"/>
      <c r="AG15" s="947"/>
      <c r="AH15" s="947"/>
      <c r="AI15" s="947"/>
      <c r="AJ15" s="947"/>
      <c r="AK15" s="947"/>
      <c r="AL15" s="947"/>
      <c r="AM15" s="947"/>
      <c r="AN15" s="947"/>
      <c r="AO15" s="199" t="s">
        <v>30</v>
      </c>
      <c r="AP15" s="1716">
        <f>$AP$11</f>
        <v>0.85</v>
      </c>
      <c r="AQ15" s="1717"/>
      <c r="AR15" s="956"/>
      <c r="AS15" s="957"/>
      <c r="AT15" s="958"/>
      <c r="AU15" s="67">
        <v>269</v>
      </c>
      <c r="AV15" s="920"/>
    </row>
    <row r="16" spans="1:48" ht="16.7" customHeight="1">
      <c r="A16" s="79">
        <v>62</v>
      </c>
      <c r="B16" s="80">
        <v>1144</v>
      </c>
      <c r="C16" s="127" t="s">
        <v>11304</v>
      </c>
      <c r="D16" s="935"/>
      <c r="E16" s="936"/>
      <c r="F16" s="937"/>
      <c r="G16" s="33"/>
      <c r="H16" s="34"/>
      <c r="I16" s="34"/>
      <c r="J16" s="54"/>
      <c r="K16" s="98"/>
      <c r="L16" s="56"/>
      <c r="M16" s="56"/>
      <c r="N16" s="56"/>
      <c r="O16" s="56"/>
      <c r="P16" s="56"/>
      <c r="Q16" s="56"/>
      <c r="R16" s="921"/>
      <c r="S16" s="924"/>
      <c r="T16" s="923"/>
      <c r="U16" s="923"/>
      <c r="V16" s="923"/>
      <c r="W16" s="923"/>
      <c r="X16" s="923"/>
      <c r="Y16" s="923"/>
      <c r="Z16" s="1704" t="s">
        <v>11305</v>
      </c>
      <c r="AA16" s="961" t="s">
        <v>30</v>
      </c>
      <c r="AB16" s="962">
        <v>0.7</v>
      </c>
      <c r="AC16" s="963"/>
      <c r="AD16" s="964"/>
      <c r="AE16" s="964"/>
      <c r="AF16" s="964"/>
      <c r="AG16" s="965"/>
      <c r="AH16" s="965"/>
      <c r="AI16" s="965"/>
      <c r="AJ16" s="965"/>
      <c r="AK16" s="965"/>
      <c r="AL16" s="965"/>
      <c r="AM16" s="965"/>
      <c r="AN16" s="965"/>
      <c r="AO16" s="961"/>
      <c r="AP16" s="966"/>
      <c r="AQ16" s="966"/>
      <c r="AR16" s="916"/>
      <c r="AS16" s="917"/>
      <c r="AT16" s="918"/>
      <c r="AU16" s="91">
        <f>ROUND($G$11*$AB$16,0)</f>
        <v>270</v>
      </c>
      <c r="AV16" s="920"/>
    </row>
    <row r="17" spans="1:48" ht="16.7" customHeight="1">
      <c r="A17" s="79">
        <v>62</v>
      </c>
      <c r="B17" s="80">
        <v>1145</v>
      </c>
      <c r="C17" s="127" t="s">
        <v>11306</v>
      </c>
      <c r="D17" s="935"/>
      <c r="E17" s="936"/>
      <c r="F17" s="937"/>
      <c r="G17" s="952"/>
      <c r="H17" s="942"/>
      <c r="I17" s="953"/>
      <c r="J17" s="941"/>
      <c r="K17" s="98"/>
      <c r="L17" s="56"/>
      <c r="M17" s="56"/>
      <c r="N17" s="56"/>
      <c r="O17" s="56"/>
      <c r="P17" s="56"/>
      <c r="Q17" s="56"/>
      <c r="R17" s="921"/>
      <c r="S17" s="924"/>
      <c r="T17" s="923"/>
      <c r="U17" s="923"/>
      <c r="V17" s="923"/>
      <c r="W17" s="923"/>
      <c r="X17" s="955"/>
      <c r="Y17" s="955"/>
      <c r="Z17" s="1705"/>
      <c r="AA17" s="967"/>
      <c r="AB17" s="968"/>
      <c r="AC17" s="969"/>
      <c r="AD17" s="970"/>
      <c r="AE17" s="970"/>
      <c r="AF17" s="970"/>
      <c r="AG17" s="971"/>
      <c r="AH17" s="971"/>
      <c r="AI17" s="971"/>
      <c r="AJ17" s="971"/>
      <c r="AK17" s="971"/>
      <c r="AL17" s="971"/>
      <c r="AM17" s="971"/>
      <c r="AN17" s="971"/>
      <c r="AO17" s="132"/>
      <c r="AP17" s="972"/>
      <c r="AQ17" s="972"/>
      <c r="AR17" s="928" t="s">
        <v>11293</v>
      </c>
      <c r="AS17" s="929">
        <v>5</v>
      </c>
      <c r="AT17" s="930" t="s">
        <v>11294</v>
      </c>
      <c r="AU17" s="91">
        <f>ROUND($G$11*$AB$16,0)-AS17</f>
        <v>265</v>
      </c>
      <c r="AV17" s="920"/>
    </row>
    <row r="18" spans="1:48" ht="16.7" customHeight="1">
      <c r="A18" s="79">
        <v>62</v>
      </c>
      <c r="B18" s="80">
        <v>1146</v>
      </c>
      <c r="C18" s="127" t="s">
        <v>11307</v>
      </c>
      <c r="D18" s="935"/>
      <c r="E18" s="936"/>
      <c r="F18" s="937"/>
      <c r="G18" s="952"/>
      <c r="H18" s="942"/>
      <c r="I18" s="953"/>
      <c r="J18" s="941"/>
      <c r="K18" s="98"/>
      <c r="L18" s="56"/>
      <c r="M18" s="56"/>
      <c r="N18" s="56"/>
      <c r="O18" s="56"/>
      <c r="P18" s="56"/>
      <c r="Q18" s="56"/>
      <c r="R18" s="921"/>
      <c r="S18" s="924"/>
      <c r="T18" s="923"/>
      <c r="U18" s="923"/>
      <c r="V18" s="923"/>
      <c r="W18" s="923"/>
      <c r="X18" s="955"/>
      <c r="Y18" s="955"/>
      <c r="Z18" s="1705"/>
      <c r="AA18" s="967"/>
      <c r="AB18" s="968"/>
      <c r="AC18" s="963" t="s">
        <v>4703</v>
      </c>
      <c r="AD18" s="964"/>
      <c r="AE18" s="964"/>
      <c r="AF18" s="964"/>
      <c r="AG18" s="965"/>
      <c r="AH18" s="965"/>
      <c r="AI18" s="965"/>
      <c r="AJ18" s="965"/>
      <c r="AK18" s="965"/>
      <c r="AL18" s="965"/>
      <c r="AM18" s="965"/>
      <c r="AN18" s="965"/>
      <c r="AO18" s="961" t="s">
        <v>30</v>
      </c>
      <c r="AP18" s="1706">
        <f>$AP$9</f>
        <v>0.7</v>
      </c>
      <c r="AQ18" s="1707"/>
      <c r="AR18" s="916"/>
      <c r="AS18" s="917"/>
      <c r="AT18" s="918"/>
      <c r="AU18" s="91">
        <f>ROUND(ROUND($G$11*$AB$16,0)*AP18,0)</f>
        <v>189</v>
      </c>
      <c r="AV18" s="920"/>
    </row>
    <row r="19" spans="1:48" ht="16.7" customHeight="1">
      <c r="A19" s="79">
        <v>62</v>
      </c>
      <c r="B19" s="80">
        <v>1147</v>
      </c>
      <c r="C19" s="127" t="s">
        <v>11308</v>
      </c>
      <c r="D19" s="935"/>
      <c r="E19" s="936"/>
      <c r="F19" s="937"/>
      <c r="G19" s="952"/>
      <c r="H19" s="942"/>
      <c r="I19" s="953"/>
      <c r="J19" s="941"/>
      <c r="K19" s="98"/>
      <c r="L19" s="56"/>
      <c r="M19" s="56"/>
      <c r="N19" s="56"/>
      <c r="O19" s="56"/>
      <c r="P19" s="56"/>
      <c r="Q19" s="56"/>
      <c r="R19" s="921"/>
      <c r="S19" s="924"/>
      <c r="T19" s="923"/>
      <c r="U19" s="923"/>
      <c r="V19" s="923"/>
      <c r="W19" s="923"/>
      <c r="X19" s="955"/>
      <c r="Y19" s="955"/>
      <c r="Z19" s="973"/>
      <c r="AA19" s="967"/>
      <c r="AB19" s="968"/>
      <c r="AC19" s="969"/>
      <c r="AD19" s="970"/>
      <c r="AE19" s="970"/>
      <c r="AF19" s="970"/>
      <c r="AG19" s="971"/>
      <c r="AH19" s="971"/>
      <c r="AI19" s="971"/>
      <c r="AJ19" s="971"/>
      <c r="AK19" s="971"/>
      <c r="AL19" s="971"/>
      <c r="AM19" s="971"/>
      <c r="AN19" s="971"/>
      <c r="AO19" s="132"/>
      <c r="AP19" s="1702"/>
      <c r="AQ19" s="1703"/>
      <c r="AR19" s="928" t="s">
        <v>11293</v>
      </c>
      <c r="AS19" s="929">
        <v>5</v>
      </c>
      <c r="AT19" s="930" t="s">
        <v>11294</v>
      </c>
      <c r="AU19" s="91">
        <f>ROUND(ROUND($G$11*$AB$16,0)*AP18,0)-AS19</f>
        <v>184</v>
      </c>
      <c r="AV19" s="920"/>
    </row>
    <row r="20" spans="1:48" ht="16.7" customHeight="1">
      <c r="A20" s="79">
        <v>62</v>
      </c>
      <c r="B20" s="80">
        <v>1148</v>
      </c>
      <c r="C20" s="127" t="s">
        <v>11309</v>
      </c>
      <c r="D20" s="935"/>
      <c r="E20" s="936"/>
      <c r="F20" s="937"/>
      <c r="G20" s="98"/>
      <c r="H20" s="56"/>
      <c r="I20" s="953"/>
      <c r="J20" s="941"/>
      <c r="K20" s="98"/>
      <c r="L20" s="56"/>
      <c r="M20" s="56"/>
      <c r="N20" s="56"/>
      <c r="O20" s="56"/>
      <c r="P20" s="56"/>
      <c r="Q20" s="56"/>
      <c r="R20" s="921"/>
      <c r="S20" s="924"/>
      <c r="T20" s="923"/>
      <c r="U20" s="923"/>
      <c r="V20" s="923"/>
      <c r="W20" s="923"/>
      <c r="X20" s="955"/>
      <c r="Y20" s="955"/>
      <c r="Z20" s="973"/>
      <c r="AA20" s="967"/>
      <c r="AB20" s="968"/>
      <c r="AC20" s="963" t="s">
        <v>4708</v>
      </c>
      <c r="AD20" s="964"/>
      <c r="AE20" s="964"/>
      <c r="AF20" s="964"/>
      <c r="AG20" s="965"/>
      <c r="AH20" s="965"/>
      <c r="AI20" s="965"/>
      <c r="AJ20" s="965"/>
      <c r="AK20" s="965"/>
      <c r="AL20" s="965"/>
      <c r="AM20" s="965"/>
      <c r="AN20" s="965"/>
      <c r="AO20" s="974" t="s">
        <v>30</v>
      </c>
      <c r="AP20" s="1700">
        <f>$AP$11</f>
        <v>0.85</v>
      </c>
      <c r="AQ20" s="1701"/>
      <c r="AR20" s="916"/>
      <c r="AS20" s="917"/>
      <c r="AT20" s="918"/>
      <c r="AU20" s="91">
        <f>ROUND(ROUND($G$11*$AB$16,0)*AP20,0)</f>
        <v>230</v>
      </c>
      <c r="AV20" s="920"/>
    </row>
    <row r="21" spans="1:48" ht="16.7" customHeight="1">
      <c r="A21" s="79">
        <v>62</v>
      </c>
      <c r="B21" s="80">
        <v>1149</v>
      </c>
      <c r="C21" s="127" t="s">
        <v>11310</v>
      </c>
      <c r="D21" s="935"/>
      <c r="E21" s="936"/>
      <c r="F21" s="937"/>
      <c r="G21" s="98"/>
      <c r="H21" s="56"/>
      <c r="I21" s="953"/>
      <c r="J21" s="941"/>
      <c r="K21" s="98"/>
      <c r="L21" s="56"/>
      <c r="M21" s="56"/>
      <c r="N21" s="56"/>
      <c r="O21" s="56"/>
      <c r="P21" s="56"/>
      <c r="Q21" s="56"/>
      <c r="R21" s="921"/>
      <c r="S21" s="924"/>
      <c r="T21" s="923"/>
      <c r="U21" s="923"/>
      <c r="V21" s="923"/>
      <c r="W21" s="923"/>
      <c r="X21" s="955"/>
      <c r="Y21" s="955"/>
      <c r="Z21" s="975"/>
      <c r="AA21" s="972"/>
      <c r="AB21" s="976"/>
      <c r="AC21" s="969"/>
      <c r="AD21" s="970"/>
      <c r="AE21" s="970"/>
      <c r="AF21" s="970"/>
      <c r="AG21" s="971"/>
      <c r="AH21" s="971"/>
      <c r="AI21" s="971"/>
      <c r="AJ21" s="971"/>
      <c r="AK21" s="971"/>
      <c r="AL21" s="971"/>
      <c r="AM21" s="971"/>
      <c r="AN21" s="971"/>
      <c r="AO21" s="132"/>
      <c r="AP21" s="1702"/>
      <c r="AQ21" s="1703"/>
      <c r="AR21" s="928" t="s">
        <v>11293</v>
      </c>
      <c r="AS21" s="929">
        <v>5</v>
      </c>
      <c r="AT21" s="930" t="s">
        <v>11294</v>
      </c>
      <c r="AU21" s="91">
        <f>ROUND(ROUND($G$11*$AB$16,0)*AP20,0)-AS21</f>
        <v>225</v>
      </c>
      <c r="AV21" s="920"/>
    </row>
    <row r="22" spans="1:48" ht="16.7" customHeight="1">
      <c r="A22" s="79">
        <v>62</v>
      </c>
      <c r="B22" s="80">
        <v>1150</v>
      </c>
      <c r="C22" s="127" t="s">
        <v>11311</v>
      </c>
      <c r="D22" s="935"/>
      <c r="E22" s="936"/>
      <c r="F22" s="937"/>
      <c r="G22" s="33"/>
      <c r="H22" s="34"/>
      <c r="I22" s="34"/>
      <c r="J22" s="54"/>
      <c r="K22" s="98"/>
      <c r="L22" s="56"/>
      <c r="M22" s="56"/>
      <c r="N22" s="56"/>
      <c r="O22" s="56"/>
      <c r="P22" s="56"/>
      <c r="Q22" s="56"/>
      <c r="R22" s="921"/>
      <c r="S22" s="924"/>
      <c r="T22" s="923"/>
      <c r="U22" s="923"/>
      <c r="V22" s="923"/>
      <c r="W22" s="923"/>
      <c r="X22" s="923"/>
      <c r="Y22" s="923"/>
      <c r="Z22" s="1704" t="s">
        <v>11312</v>
      </c>
      <c r="AA22" s="961" t="s">
        <v>30</v>
      </c>
      <c r="AB22" s="962">
        <v>0.5</v>
      </c>
      <c r="AC22" s="963"/>
      <c r="AD22" s="964"/>
      <c r="AE22" s="964"/>
      <c r="AF22" s="964"/>
      <c r="AG22" s="965"/>
      <c r="AH22" s="965"/>
      <c r="AI22" s="965"/>
      <c r="AJ22" s="965"/>
      <c r="AK22" s="965"/>
      <c r="AL22" s="965"/>
      <c r="AM22" s="965"/>
      <c r="AN22" s="965"/>
      <c r="AO22" s="961"/>
      <c r="AP22" s="966"/>
      <c r="AQ22" s="966"/>
      <c r="AR22" s="916"/>
      <c r="AS22" s="917"/>
      <c r="AT22" s="918"/>
      <c r="AU22" s="91">
        <f>ROUND($G$11*$AB$22,0)</f>
        <v>193</v>
      </c>
      <c r="AV22" s="920"/>
    </row>
    <row r="23" spans="1:48" ht="16.7" customHeight="1">
      <c r="A23" s="79">
        <v>62</v>
      </c>
      <c r="B23" s="80">
        <v>1151</v>
      </c>
      <c r="C23" s="127" t="s">
        <v>11313</v>
      </c>
      <c r="D23" s="935"/>
      <c r="E23" s="936"/>
      <c r="F23" s="937"/>
      <c r="G23" s="952"/>
      <c r="H23" s="942"/>
      <c r="I23" s="953"/>
      <c r="J23" s="941"/>
      <c r="K23" s="98"/>
      <c r="L23" s="56"/>
      <c r="M23" s="56"/>
      <c r="N23" s="56"/>
      <c r="O23" s="56"/>
      <c r="P23" s="56"/>
      <c r="Q23" s="56"/>
      <c r="R23" s="921"/>
      <c r="S23" s="924"/>
      <c r="T23" s="923"/>
      <c r="U23" s="923"/>
      <c r="V23" s="923"/>
      <c r="W23" s="923"/>
      <c r="X23" s="955"/>
      <c r="Y23" s="955"/>
      <c r="Z23" s="1705"/>
      <c r="AA23" s="967"/>
      <c r="AB23" s="967"/>
      <c r="AC23" s="969"/>
      <c r="AD23" s="970"/>
      <c r="AE23" s="970"/>
      <c r="AF23" s="970"/>
      <c r="AG23" s="971"/>
      <c r="AH23" s="971"/>
      <c r="AI23" s="971"/>
      <c r="AJ23" s="971"/>
      <c r="AK23" s="971"/>
      <c r="AL23" s="971"/>
      <c r="AM23" s="971"/>
      <c r="AN23" s="971"/>
      <c r="AO23" s="132"/>
      <c r="AP23" s="972"/>
      <c r="AQ23" s="972"/>
      <c r="AR23" s="928" t="s">
        <v>11293</v>
      </c>
      <c r="AS23" s="929">
        <v>5</v>
      </c>
      <c r="AT23" s="930" t="s">
        <v>11294</v>
      </c>
      <c r="AU23" s="91">
        <f>ROUND($G$11*$AB$22,0)-AS23</f>
        <v>188</v>
      </c>
      <c r="AV23" s="920"/>
    </row>
    <row r="24" spans="1:48" ht="16.7" customHeight="1">
      <c r="A24" s="79">
        <v>62</v>
      </c>
      <c r="B24" s="80">
        <v>1152</v>
      </c>
      <c r="C24" s="127" t="s">
        <v>11314</v>
      </c>
      <c r="D24" s="935"/>
      <c r="E24" s="936"/>
      <c r="F24" s="937"/>
      <c r="G24" s="952"/>
      <c r="H24" s="942"/>
      <c r="I24" s="953"/>
      <c r="J24" s="941"/>
      <c r="K24" s="98"/>
      <c r="L24" s="56"/>
      <c r="M24" s="56"/>
      <c r="N24" s="56"/>
      <c r="O24" s="56"/>
      <c r="P24" s="56"/>
      <c r="Q24" s="56"/>
      <c r="R24" s="921"/>
      <c r="S24" s="924"/>
      <c r="T24" s="923"/>
      <c r="U24" s="923"/>
      <c r="V24" s="923"/>
      <c r="W24" s="923"/>
      <c r="X24" s="955"/>
      <c r="Y24" s="955"/>
      <c r="Z24" s="1705"/>
      <c r="AA24" s="967"/>
      <c r="AB24" s="967"/>
      <c r="AC24" s="963" t="s">
        <v>4703</v>
      </c>
      <c r="AD24" s="964"/>
      <c r="AE24" s="964"/>
      <c r="AF24" s="964"/>
      <c r="AG24" s="965"/>
      <c r="AH24" s="965"/>
      <c r="AI24" s="965"/>
      <c r="AJ24" s="965"/>
      <c r="AK24" s="965"/>
      <c r="AL24" s="965"/>
      <c r="AM24" s="965"/>
      <c r="AN24" s="965"/>
      <c r="AO24" s="961" t="s">
        <v>30</v>
      </c>
      <c r="AP24" s="1706">
        <f>$AP$9</f>
        <v>0.7</v>
      </c>
      <c r="AQ24" s="1707"/>
      <c r="AR24" s="916"/>
      <c r="AS24" s="917"/>
      <c r="AT24" s="918"/>
      <c r="AU24" s="91">
        <f>ROUND(ROUND($G$11*$AB$22,0)*AP24,0)</f>
        <v>135</v>
      </c>
      <c r="AV24" s="920"/>
    </row>
    <row r="25" spans="1:48" ht="16.7" customHeight="1">
      <c r="A25" s="79">
        <v>62</v>
      </c>
      <c r="B25" s="80">
        <v>1153</v>
      </c>
      <c r="C25" s="127" t="s">
        <v>11315</v>
      </c>
      <c r="D25" s="935"/>
      <c r="E25" s="936"/>
      <c r="F25" s="937"/>
      <c r="G25" s="952"/>
      <c r="H25" s="942"/>
      <c r="I25" s="953"/>
      <c r="J25" s="941"/>
      <c r="K25" s="98"/>
      <c r="L25" s="56"/>
      <c r="M25" s="56"/>
      <c r="N25" s="56"/>
      <c r="O25" s="56"/>
      <c r="P25" s="56"/>
      <c r="Q25" s="56"/>
      <c r="R25" s="921"/>
      <c r="S25" s="924"/>
      <c r="T25" s="923"/>
      <c r="U25" s="923"/>
      <c r="V25" s="923"/>
      <c r="W25" s="923"/>
      <c r="X25" s="955"/>
      <c r="Y25" s="955"/>
      <c r="Z25" s="973"/>
      <c r="AA25" s="967"/>
      <c r="AB25" s="967"/>
      <c r="AC25" s="969"/>
      <c r="AD25" s="970"/>
      <c r="AE25" s="970"/>
      <c r="AF25" s="970"/>
      <c r="AG25" s="971"/>
      <c r="AH25" s="971"/>
      <c r="AI25" s="971"/>
      <c r="AJ25" s="971"/>
      <c r="AK25" s="971"/>
      <c r="AL25" s="971"/>
      <c r="AM25" s="971"/>
      <c r="AN25" s="971"/>
      <c r="AO25" s="132"/>
      <c r="AP25" s="1702"/>
      <c r="AQ25" s="1703"/>
      <c r="AR25" s="928" t="s">
        <v>11293</v>
      </c>
      <c r="AS25" s="929">
        <v>5</v>
      </c>
      <c r="AT25" s="930" t="s">
        <v>11294</v>
      </c>
      <c r="AU25" s="91">
        <f>ROUND(ROUND($G$11*$AB$22,0)*AP24,0)-AS25</f>
        <v>130</v>
      </c>
      <c r="AV25" s="920"/>
    </row>
    <row r="26" spans="1:48" ht="16.7" customHeight="1">
      <c r="A26" s="79">
        <v>62</v>
      </c>
      <c r="B26" s="80">
        <v>1154</v>
      </c>
      <c r="C26" s="127" t="s">
        <v>11316</v>
      </c>
      <c r="D26" s="935"/>
      <c r="E26" s="936"/>
      <c r="F26" s="937"/>
      <c r="G26" s="952"/>
      <c r="H26" s="942"/>
      <c r="I26" s="953"/>
      <c r="J26" s="941"/>
      <c r="K26" s="98"/>
      <c r="L26" s="56"/>
      <c r="M26" s="56"/>
      <c r="N26" s="56"/>
      <c r="O26" s="56"/>
      <c r="P26" s="56"/>
      <c r="Q26" s="56"/>
      <c r="R26" s="921"/>
      <c r="S26" s="924"/>
      <c r="T26" s="923"/>
      <c r="U26" s="923"/>
      <c r="V26" s="923"/>
      <c r="W26" s="923"/>
      <c r="X26" s="955"/>
      <c r="Y26" s="955"/>
      <c r="Z26" s="973"/>
      <c r="AA26" s="967"/>
      <c r="AB26" s="967"/>
      <c r="AC26" s="963" t="s">
        <v>4708</v>
      </c>
      <c r="AD26" s="964"/>
      <c r="AE26" s="964"/>
      <c r="AF26" s="964"/>
      <c r="AG26" s="965"/>
      <c r="AH26" s="965"/>
      <c r="AI26" s="965"/>
      <c r="AJ26" s="965"/>
      <c r="AK26" s="965"/>
      <c r="AL26" s="965"/>
      <c r="AM26" s="965"/>
      <c r="AN26" s="965"/>
      <c r="AO26" s="974" t="s">
        <v>30</v>
      </c>
      <c r="AP26" s="1700">
        <f>$AP$11</f>
        <v>0.85</v>
      </c>
      <c r="AQ26" s="1701"/>
      <c r="AR26" s="916"/>
      <c r="AS26" s="917"/>
      <c r="AT26" s="918"/>
      <c r="AU26" s="91">
        <f>ROUND(ROUND($G$11*$AB$22,0)*AP26,0)</f>
        <v>164</v>
      </c>
      <c r="AV26" s="920"/>
    </row>
    <row r="27" spans="1:48" ht="16.7" customHeight="1">
      <c r="A27" s="79">
        <v>62</v>
      </c>
      <c r="B27" s="80">
        <v>1155</v>
      </c>
      <c r="C27" s="127" t="s">
        <v>11317</v>
      </c>
      <c r="D27" s="935"/>
      <c r="E27" s="936"/>
      <c r="F27" s="937"/>
      <c r="G27" s="98"/>
      <c r="H27" s="56"/>
      <c r="I27" s="953"/>
      <c r="J27" s="941"/>
      <c r="K27" s="98"/>
      <c r="L27" s="56"/>
      <c r="M27" s="56"/>
      <c r="N27" s="56"/>
      <c r="O27" s="56"/>
      <c r="P27" s="56"/>
      <c r="Q27" s="56"/>
      <c r="R27" s="921"/>
      <c r="S27" s="925"/>
      <c r="T27" s="926"/>
      <c r="U27" s="926"/>
      <c r="V27" s="926"/>
      <c r="W27" s="926"/>
      <c r="X27" s="960"/>
      <c r="Y27" s="960"/>
      <c r="Z27" s="975"/>
      <c r="AA27" s="972"/>
      <c r="AB27" s="972"/>
      <c r="AC27" s="969"/>
      <c r="AD27" s="970"/>
      <c r="AE27" s="970"/>
      <c r="AF27" s="970"/>
      <c r="AG27" s="971"/>
      <c r="AH27" s="971"/>
      <c r="AI27" s="971"/>
      <c r="AJ27" s="971"/>
      <c r="AK27" s="971"/>
      <c r="AL27" s="971"/>
      <c r="AM27" s="971"/>
      <c r="AN27" s="971"/>
      <c r="AO27" s="132"/>
      <c r="AP27" s="1702"/>
      <c r="AQ27" s="1703"/>
      <c r="AR27" s="928" t="s">
        <v>11293</v>
      </c>
      <c r="AS27" s="929">
        <v>5</v>
      </c>
      <c r="AT27" s="930" t="s">
        <v>11294</v>
      </c>
      <c r="AU27" s="91">
        <f>ROUND(ROUND($G$11*$AB$22,0)*AP26,0)-AS27</f>
        <v>159</v>
      </c>
      <c r="AV27" s="920"/>
    </row>
    <row r="28" spans="1:48" ht="16.7" customHeight="1">
      <c r="A28" s="20">
        <v>62</v>
      </c>
      <c r="B28" s="21">
        <v>1115</v>
      </c>
      <c r="C28" s="910" t="s">
        <v>11318</v>
      </c>
      <c r="D28" s="935"/>
      <c r="E28" s="936"/>
      <c r="F28" s="937"/>
      <c r="G28" s="98"/>
      <c r="H28" s="56"/>
      <c r="I28" s="56"/>
      <c r="J28" s="977"/>
      <c r="K28" s="1478" t="s">
        <v>11319</v>
      </c>
      <c r="L28" s="1479"/>
      <c r="M28" s="1479"/>
      <c r="N28" s="1479"/>
      <c r="O28" s="1479"/>
      <c r="P28" s="978"/>
      <c r="Q28" s="978"/>
      <c r="R28" s="979"/>
      <c r="S28" s="911"/>
      <c r="T28" s="913"/>
      <c r="U28" s="913"/>
      <c r="V28" s="913"/>
      <c r="W28" s="913"/>
      <c r="X28" s="980"/>
      <c r="Y28" s="981"/>
      <c r="Z28" s="980"/>
      <c r="AA28" s="980"/>
      <c r="AB28" s="980"/>
      <c r="AC28" s="914"/>
      <c r="AD28" s="902"/>
      <c r="AE28" s="902"/>
      <c r="AF28" s="902"/>
      <c r="AG28" s="913"/>
      <c r="AH28" s="913"/>
      <c r="AI28" s="913"/>
      <c r="AJ28" s="913"/>
      <c r="AK28" s="913"/>
      <c r="AL28" s="913"/>
      <c r="AM28" s="913"/>
      <c r="AN28" s="913"/>
      <c r="AO28" s="913"/>
      <c r="AP28" s="902"/>
      <c r="AQ28" s="915"/>
      <c r="AR28" s="916"/>
      <c r="AS28" s="917"/>
      <c r="AT28" s="918"/>
      <c r="AU28" s="919">
        <f>ROUND($G$11*$Q$30,0)</f>
        <v>372</v>
      </c>
      <c r="AV28" s="920"/>
    </row>
    <row r="29" spans="1:48" ht="16.7" customHeight="1">
      <c r="A29" s="79">
        <v>62</v>
      </c>
      <c r="B29" s="80">
        <v>1156</v>
      </c>
      <c r="C29" s="127" t="s">
        <v>11320</v>
      </c>
      <c r="D29" s="935"/>
      <c r="E29" s="936"/>
      <c r="F29" s="937"/>
      <c r="G29" s="98"/>
      <c r="H29" s="56"/>
      <c r="I29" s="56"/>
      <c r="J29" s="982"/>
      <c r="K29" s="1481"/>
      <c r="L29" s="1482"/>
      <c r="M29" s="1482"/>
      <c r="N29" s="1482"/>
      <c r="O29" s="1482"/>
      <c r="P29" s="5"/>
      <c r="Q29" s="5"/>
      <c r="R29" s="5"/>
      <c r="S29" s="924"/>
      <c r="T29" s="923"/>
      <c r="U29" s="923"/>
      <c r="V29" s="923"/>
      <c r="W29" s="923"/>
      <c r="X29" s="983"/>
      <c r="Y29" s="984"/>
      <c r="Z29" s="983"/>
      <c r="AA29" s="983"/>
      <c r="AB29" s="983"/>
      <c r="AC29" s="925"/>
      <c r="AD29" s="908"/>
      <c r="AE29" s="908"/>
      <c r="AF29" s="908"/>
      <c r="AG29" s="926"/>
      <c r="AH29" s="926"/>
      <c r="AI29" s="926"/>
      <c r="AJ29" s="926"/>
      <c r="AK29" s="926"/>
      <c r="AL29" s="926"/>
      <c r="AM29" s="926"/>
      <c r="AN29" s="926"/>
      <c r="AO29" s="927"/>
      <c r="AP29" s="1708"/>
      <c r="AQ29" s="1709"/>
      <c r="AR29" s="928" t="s">
        <v>11293</v>
      </c>
      <c r="AS29" s="929">
        <v>5</v>
      </c>
      <c r="AT29" s="930" t="s">
        <v>11294</v>
      </c>
      <c r="AU29" s="91">
        <f>ROUND($G$11*$Q$30,0)-AS29</f>
        <v>367</v>
      </c>
      <c r="AV29" s="920"/>
    </row>
    <row r="30" spans="1:48" ht="16.7" customHeight="1">
      <c r="A30" s="20">
        <v>62</v>
      </c>
      <c r="B30" s="21">
        <v>1116</v>
      </c>
      <c r="C30" s="931" t="s">
        <v>11321</v>
      </c>
      <c r="D30" s="935"/>
      <c r="E30" s="936"/>
      <c r="F30" s="937"/>
      <c r="G30" s="98"/>
      <c r="H30" s="56"/>
      <c r="I30" s="56"/>
      <c r="J30" s="982"/>
      <c r="K30" s="1481"/>
      <c r="L30" s="1482"/>
      <c r="M30" s="1482"/>
      <c r="N30" s="1482"/>
      <c r="O30" s="1482"/>
      <c r="P30" s="942" t="s">
        <v>30</v>
      </c>
      <c r="Q30" s="1743">
        <v>0.96499999999999997</v>
      </c>
      <c r="R30" s="1744"/>
      <c r="S30" s="924"/>
      <c r="T30" s="923"/>
      <c r="U30" s="923"/>
      <c r="V30" s="923"/>
      <c r="W30" s="923"/>
      <c r="X30" s="983"/>
      <c r="Y30" s="984"/>
      <c r="Z30" s="983"/>
      <c r="AA30" s="983"/>
      <c r="AB30" s="983"/>
      <c r="AC30" s="932" t="s">
        <v>4703</v>
      </c>
      <c r="AD30" s="902"/>
      <c r="AE30" s="902"/>
      <c r="AF30" s="902"/>
      <c r="AG30" s="933"/>
      <c r="AH30" s="933"/>
      <c r="AI30" s="933"/>
      <c r="AJ30" s="933"/>
      <c r="AK30" s="933"/>
      <c r="AL30" s="933"/>
      <c r="AM30" s="933"/>
      <c r="AN30" s="933"/>
      <c r="AO30" s="934" t="s">
        <v>30</v>
      </c>
      <c r="AP30" s="1719">
        <f>$AP$9</f>
        <v>0.7</v>
      </c>
      <c r="AQ30" s="1720"/>
      <c r="AR30" s="916"/>
      <c r="AS30" s="917"/>
      <c r="AT30" s="918"/>
      <c r="AU30" s="919">
        <f>ROUND(ROUND($G$11*$Q$30,0)*AP30,0)</f>
        <v>260</v>
      </c>
      <c r="AV30" s="920"/>
    </row>
    <row r="31" spans="1:48" ht="16.7" customHeight="1">
      <c r="A31" s="79">
        <v>62</v>
      </c>
      <c r="B31" s="80">
        <v>1157</v>
      </c>
      <c r="C31" s="127" t="s">
        <v>11322</v>
      </c>
      <c r="D31" s="935"/>
      <c r="E31" s="936"/>
      <c r="F31" s="937"/>
      <c r="G31" s="98"/>
      <c r="H31" s="56"/>
      <c r="I31" s="56"/>
      <c r="J31" s="982"/>
      <c r="K31" s="1481"/>
      <c r="L31" s="1482"/>
      <c r="M31" s="1482"/>
      <c r="N31" s="1482"/>
      <c r="O31" s="1482"/>
      <c r="P31" s="5"/>
      <c r="Q31" s="5"/>
      <c r="R31" s="5"/>
      <c r="S31" s="924"/>
      <c r="T31" s="923"/>
      <c r="U31" s="923"/>
      <c r="V31" s="923"/>
      <c r="W31" s="923"/>
      <c r="X31" s="983"/>
      <c r="Y31" s="984"/>
      <c r="Z31" s="983"/>
      <c r="AA31" s="983"/>
      <c r="AB31" s="983"/>
      <c r="AC31" s="925"/>
      <c r="AD31" s="908"/>
      <c r="AE31" s="908"/>
      <c r="AF31" s="908"/>
      <c r="AG31" s="926"/>
      <c r="AH31" s="926"/>
      <c r="AI31" s="926"/>
      <c r="AJ31" s="926"/>
      <c r="AK31" s="926"/>
      <c r="AL31" s="926"/>
      <c r="AM31" s="926"/>
      <c r="AN31" s="926"/>
      <c r="AO31" s="927"/>
      <c r="AP31" s="1708"/>
      <c r="AQ31" s="1709"/>
      <c r="AR31" s="928" t="s">
        <v>11293</v>
      </c>
      <c r="AS31" s="929">
        <v>5</v>
      </c>
      <c r="AT31" s="930" t="s">
        <v>11294</v>
      </c>
      <c r="AU31" s="91">
        <f>ROUND(ROUND($G$11*$Q$30,0)*AP30,0)-AS31</f>
        <v>255</v>
      </c>
      <c r="AV31" s="920"/>
    </row>
    <row r="32" spans="1:48" ht="16.7" customHeight="1">
      <c r="A32" s="938">
        <v>62</v>
      </c>
      <c r="B32" s="939">
        <v>1133</v>
      </c>
      <c r="C32" s="931" t="s">
        <v>11323</v>
      </c>
      <c r="D32" s="935"/>
      <c r="E32" s="936"/>
      <c r="F32" s="937"/>
      <c r="G32" s="98"/>
      <c r="H32" s="56"/>
      <c r="I32" s="56"/>
      <c r="J32" s="982"/>
      <c r="K32" s="98"/>
      <c r="L32" s="985"/>
      <c r="M32" s="985"/>
      <c r="N32" s="985"/>
      <c r="O32" s="985"/>
      <c r="P32" s="986"/>
      <c r="Q32" s="986"/>
      <c r="R32" s="986"/>
      <c r="S32" s="924"/>
      <c r="T32" s="923"/>
      <c r="U32" s="923"/>
      <c r="V32" s="923"/>
      <c r="W32" s="923"/>
      <c r="X32" s="983"/>
      <c r="Y32" s="984"/>
      <c r="Z32" s="983"/>
      <c r="AA32" s="983"/>
      <c r="AB32" s="984"/>
      <c r="AC32" s="932" t="s">
        <v>4708</v>
      </c>
      <c r="AD32" s="902"/>
      <c r="AE32" s="902"/>
      <c r="AF32" s="902"/>
      <c r="AG32" s="933"/>
      <c r="AH32" s="933"/>
      <c r="AI32" s="933"/>
      <c r="AJ32" s="933"/>
      <c r="AK32" s="933"/>
      <c r="AL32" s="933"/>
      <c r="AM32" s="933"/>
      <c r="AN32" s="933"/>
      <c r="AO32" s="942" t="s">
        <v>30</v>
      </c>
      <c r="AP32" s="1721">
        <f>$AP$11</f>
        <v>0.85</v>
      </c>
      <c r="AQ32" s="1722"/>
      <c r="AR32" s="916"/>
      <c r="AS32" s="917"/>
      <c r="AT32" s="918"/>
      <c r="AU32" s="919">
        <f>ROUND(ROUND($G$11*$Q$30,0)*AP32,0)</f>
        <v>316</v>
      </c>
      <c r="AV32" s="920"/>
    </row>
    <row r="33" spans="1:48" ht="16.7" customHeight="1">
      <c r="A33" s="79">
        <v>62</v>
      </c>
      <c r="B33" s="80">
        <v>1158</v>
      </c>
      <c r="C33" s="127" t="s">
        <v>11324</v>
      </c>
      <c r="D33" s="935"/>
      <c r="E33" s="936"/>
      <c r="F33" s="937"/>
      <c r="G33" s="98"/>
      <c r="H33" s="56"/>
      <c r="I33" s="56"/>
      <c r="J33" s="982"/>
      <c r="K33" s="98"/>
      <c r="L33" s="985"/>
      <c r="M33" s="985"/>
      <c r="N33" s="985"/>
      <c r="O33" s="985"/>
      <c r="P33" s="986"/>
      <c r="Q33" s="986"/>
      <c r="R33" s="986"/>
      <c r="S33" s="925"/>
      <c r="T33" s="926"/>
      <c r="U33" s="926"/>
      <c r="V33" s="926"/>
      <c r="W33" s="926"/>
      <c r="X33" s="987"/>
      <c r="Y33" s="988"/>
      <c r="Z33" s="987"/>
      <c r="AA33" s="987"/>
      <c r="AB33" s="988"/>
      <c r="AC33" s="925"/>
      <c r="AD33" s="908"/>
      <c r="AE33" s="908"/>
      <c r="AF33" s="908"/>
      <c r="AG33" s="926"/>
      <c r="AH33" s="926"/>
      <c r="AI33" s="926"/>
      <c r="AJ33" s="926"/>
      <c r="AK33" s="926"/>
      <c r="AL33" s="926"/>
      <c r="AM33" s="926"/>
      <c r="AN33" s="926"/>
      <c r="AO33" s="927"/>
      <c r="AP33" s="1708"/>
      <c r="AQ33" s="1709"/>
      <c r="AR33" s="928" t="s">
        <v>11293</v>
      </c>
      <c r="AS33" s="929">
        <v>5</v>
      </c>
      <c r="AT33" s="930" t="s">
        <v>11294</v>
      </c>
      <c r="AU33" s="91">
        <f>ROUND(ROUND($G$11*$Q$30,0)*AP32,0)-AS33</f>
        <v>311</v>
      </c>
      <c r="AV33" s="920"/>
    </row>
    <row r="34" spans="1:48" ht="16.7" customHeight="1">
      <c r="A34" s="30">
        <v>62</v>
      </c>
      <c r="B34" s="31">
        <v>1117</v>
      </c>
      <c r="C34" s="944" t="s">
        <v>11325</v>
      </c>
      <c r="D34" s="935"/>
      <c r="E34" s="936"/>
      <c r="F34" s="937"/>
      <c r="G34" s="98"/>
      <c r="H34" s="56"/>
      <c r="I34" s="56"/>
      <c r="J34" s="982"/>
      <c r="K34" s="98"/>
      <c r="L34" s="985"/>
      <c r="M34" s="985"/>
      <c r="N34" s="985"/>
      <c r="O34" s="985"/>
      <c r="P34" s="942"/>
      <c r="Q34" s="989"/>
      <c r="R34" s="990"/>
      <c r="S34" s="1710" t="s">
        <v>11301</v>
      </c>
      <c r="T34" s="1711"/>
      <c r="U34" s="1711"/>
      <c r="V34" s="1711"/>
      <c r="W34" s="1711"/>
      <c r="X34" s="1711"/>
      <c r="Y34" s="1712"/>
      <c r="Z34" s="983"/>
      <c r="AA34" s="983"/>
      <c r="AB34" s="983"/>
      <c r="AC34" s="945"/>
      <c r="AD34" s="946"/>
      <c r="AE34" s="946"/>
      <c r="AF34" s="946"/>
      <c r="AG34" s="947"/>
      <c r="AH34" s="947"/>
      <c r="AI34" s="947"/>
      <c r="AJ34" s="947"/>
      <c r="AK34" s="947"/>
      <c r="AL34" s="947"/>
      <c r="AM34" s="947"/>
      <c r="AN34" s="947"/>
      <c r="AO34" s="948"/>
      <c r="AP34" s="948"/>
      <c r="AQ34" s="949"/>
      <c r="AR34" s="950"/>
      <c r="AS34" s="949"/>
      <c r="AT34" s="951"/>
      <c r="AU34" s="67">
        <v>305</v>
      </c>
      <c r="AV34" s="920"/>
    </row>
    <row r="35" spans="1:48" ht="16.7" customHeight="1">
      <c r="A35" s="30">
        <v>62</v>
      </c>
      <c r="B35" s="31">
        <v>1118</v>
      </c>
      <c r="C35" s="944" t="s">
        <v>11326</v>
      </c>
      <c r="D35" s="935"/>
      <c r="E35" s="936"/>
      <c r="F35" s="937"/>
      <c r="G35" s="98"/>
      <c r="H35" s="56"/>
      <c r="I35" s="56"/>
      <c r="J35" s="982"/>
      <c r="K35" s="98"/>
      <c r="L35" s="985"/>
      <c r="M35" s="985"/>
      <c r="N35" s="985"/>
      <c r="O35" s="985"/>
      <c r="P35" s="942"/>
      <c r="Q35" s="991"/>
      <c r="R35" s="992"/>
      <c r="S35" s="1713"/>
      <c r="T35" s="1714"/>
      <c r="U35" s="1714"/>
      <c r="V35" s="1714"/>
      <c r="W35" s="1714"/>
      <c r="X35" s="1714"/>
      <c r="Y35" s="1715"/>
      <c r="Z35" s="955"/>
      <c r="AA35" s="955"/>
      <c r="AB35" s="955"/>
      <c r="AC35" s="945" t="s">
        <v>4703</v>
      </c>
      <c r="AD35" s="946"/>
      <c r="AE35" s="946"/>
      <c r="AF35" s="946"/>
      <c r="AG35" s="947"/>
      <c r="AH35" s="947"/>
      <c r="AI35" s="947"/>
      <c r="AJ35" s="947"/>
      <c r="AK35" s="947"/>
      <c r="AL35" s="947"/>
      <c r="AM35" s="947"/>
      <c r="AN35" s="947"/>
      <c r="AO35" s="199" t="s">
        <v>30</v>
      </c>
      <c r="AP35" s="1716">
        <f>$AP$9</f>
        <v>0.7</v>
      </c>
      <c r="AQ35" s="1717"/>
      <c r="AR35" s="956"/>
      <c r="AS35" s="957"/>
      <c r="AT35" s="958"/>
      <c r="AU35" s="67">
        <v>214</v>
      </c>
      <c r="AV35" s="920"/>
    </row>
    <row r="36" spans="1:48" ht="16.7" customHeight="1">
      <c r="A36" s="30">
        <v>62</v>
      </c>
      <c r="B36" s="31">
        <v>1134</v>
      </c>
      <c r="C36" s="944" t="s">
        <v>11327</v>
      </c>
      <c r="D36" s="935"/>
      <c r="E36" s="936"/>
      <c r="F36" s="937"/>
      <c r="G36" s="98"/>
      <c r="H36" s="56"/>
      <c r="I36" s="56"/>
      <c r="J36" s="982"/>
      <c r="K36" s="98"/>
      <c r="L36" s="985"/>
      <c r="M36" s="985"/>
      <c r="N36" s="985"/>
      <c r="O36" s="985"/>
      <c r="P36" s="942"/>
      <c r="Q36" s="991"/>
      <c r="R36" s="992"/>
      <c r="S36" s="924"/>
      <c r="T36" s="923"/>
      <c r="U36" s="923"/>
      <c r="V36" s="923"/>
      <c r="W36" s="923"/>
      <c r="X36" s="955"/>
      <c r="Y36" s="993"/>
      <c r="Z36" s="960"/>
      <c r="AA36" s="960"/>
      <c r="AB36" s="960"/>
      <c r="AC36" s="945" t="s">
        <v>4708</v>
      </c>
      <c r="AD36" s="946"/>
      <c r="AE36" s="946"/>
      <c r="AF36" s="946"/>
      <c r="AG36" s="947"/>
      <c r="AH36" s="947"/>
      <c r="AI36" s="947"/>
      <c r="AJ36" s="947"/>
      <c r="AK36" s="947"/>
      <c r="AL36" s="947"/>
      <c r="AM36" s="947"/>
      <c r="AN36" s="947"/>
      <c r="AO36" s="199" t="s">
        <v>30</v>
      </c>
      <c r="AP36" s="1716">
        <f>$AP$11</f>
        <v>0.85</v>
      </c>
      <c r="AQ36" s="1717"/>
      <c r="AR36" s="956"/>
      <c r="AS36" s="957"/>
      <c r="AT36" s="958"/>
      <c r="AU36" s="67">
        <v>259</v>
      </c>
      <c r="AV36" s="920"/>
    </row>
    <row r="37" spans="1:48" ht="16.7" customHeight="1">
      <c r="A37" s="79">
        <v>62</v>
      </c>
      <c r="B37" s="80">
        <v>1159</v>
      </c>
      <c r="C37" s="127" t="s">
        <v>11328</v>
      </c>
      <c r="D37" s="935"/>
      <c r="E37" s="936"/>
      <c r="F37" s="937"/>
      <c r="G37" s="33"/>
      <c r="H37" s="34"/>
      <c r="I37" s="34"/>
      <c r="J37" s="54"/>
      <c r="K37" s="98"/>
      <c r="L37" s="56"/>
      <c r="M37" s="56"/>
      <c r="N37" s="56"/>
      <c r="O37" s="56"/>
      <c r="P37" s="56"/>
      <c r="Q37" s="56"/>
      <c r="R37" s="921"/>
      <c r="S37" s="924"/>
      <c r="T37" s="923"/>
      <c r="U37" s="923"/>
      <c r="V37" s="923"/>
      <c r="W37" s="923"/>
      <c r="X37" s="923"/>
      <c r="Y37" s="994"/>
      <c r="Z37" s="1704" t="s">
        <v>11305</v>
      </c>
      <c r="AA37" s="961" t="s">
        <v>30</v>
      </c>
      <c r="AB37" s="962">
        <v>0.7</v>
      </c>
      <c r="AC37" s="963"/>
      <c r="AD37" s="964"/>
      <c r="AE37" s="964"/>
      <c r="AF37" s="964"/>
      <c r="AG37" s="965"/>
      <c r="AH37" s="965"/>
      <c r="AI37" s="965"/>
      <c r="AJ37" s="965"/>
      <c r="AK37" s="965"/>
      <c r="AL37" s="965"/>
      <c r="AM37" s="965"/>
      <c r="AN37" s="965"/>
      <c r="AO37" s="961"/>
      <c r="AP37" s="966"/>
      <c r="AQ37" s="966"/>
      <c r="AR37" s="916"/>
      <c r="AS37" s="917"/>
      <c r="AT37" s="918"/>
      <c r="AU37" s="91">
        <f>ROUND(ROUND($G$11*$Q$30,0)*AB37,0)</f>
        <v>260</v>
      </c>
      <c r="AV37" s="920"/>
    </row>
    <row r="38" spans="1:48" ht="16.7" customHeight="1">
      <c r="A38" s="79">
        <v>62</v>
      </c>
      <c r="B38" s="80">
        <v>1160</v>
      </c>
      <c r="C38" s="127" t="s">
        <v>11329</v>
      </c>
      <c r="D38" s="935"/>
      <c r="E38" s="936"/>
      <c r="F38" s="937"/>
      <c r="G38" s="952"/>
      <c r="H38" s="942"/>
      <c r="I38" s="953"/>
      <c r="J38" s="941"/>
      <c r="K38" s="98"/>
      <c r="L38" s="56"/>
      <c r="M38" s="56"/>
      <c r="N38" s="56"/>
      <c r="O38" s="56"/>
      <c r="P38" s="56"/>
      <c r="Q38" s="56"/>
      <c r="R38" s="921"/>
      <c r="S38" s="924"/>
      <c r="T38" s="923"/>
      <c r="U38" s="923"/>
      <c r="V38" s="923"/>
      <c r="W38" s="923"/>
      <c r="X38" s="955"/>
      <c r="Y38" s="955"/>
      <c r="Z38" s="1705"/>
      <c r="AA38" s="967"/>
      <c r="AB38" s="968"/>
      <c r="AC38" s="969"/>
      <c r="AD38" s="970"/>
      <c r="AE38" s="970"/>
      <c r="AF38" s="970"/>
      <c r="AG38" s="971"/>
      <c r="AH38" s="971"/>
      <c r="AI38" s="971"/>
      <c r="AJ38" s="971"/>
      <c r="AK38" s="971"/>
      <c r="AL38" s="971"/>
      <c r="AM38" s="971"/>
      <c r="AN38" s="971"/>
      <c r="AO38" s="132"/>
      <c r="AP38" s="972"/>
      <c r="AQ38" s="972"/>
      <c r="AR38" s="928" t="s">
        <v>11293</v>
      </c>
      <c r="AS38" s="929">
        <v>5</v>
      </c>
      <c r="AT38" s="930" t="s">
        <v>11294</v>
      </c>
      <c r="AU38" s="91">
        <f>ROUND(ROUND($G$11*$Q$30,0)*AB37,0)-AS38</f>
        <v>255</v>
      </c>
      <c r="AV38" s="920"/>
    </row>
    <row r="39" spans="1:48" ht="16.7" customHeight="1">
      <c r="A39" s="79">
        <v>62</v>
      </c>
      <c r="B39" s="80">
        <v>1161</v>
      </c>
      <c r="C39" s="127" t="s">
        <v>11330</v>
      </c>
      <c r="D39" s="935"/>
      <c r="E39" s="936"/>
      <c r="F39" s="937"/>
      <c r="G39" s="952"/>
      <c r="H39" s="942"/>
      <c r="I39" s="953"/>
      <c r="J39" s="941"/>
      <c r="K39" s="98"/>
      <c r="L39" s="56"/>
      <c r="M39" s="56"/>
      <c r="N39" s="56"/>
      <c r="O39" s="56"/>
      <c r="P39" s="56"/>
      <c r="Q39" s="56"/>
      <c r="R39" s="921"/>
      <c r="S39" s="924"/>
      <c r="T39" s="923"/>
      <c r="U39" s="923"/>
      <c r="V39" s="923"/>
      <c r="W39" s="923"/>
      <c r="X39" s="955"/>
      <c r="Y39" s="955"/>
      <c r="Z39" s="1705"/>
      <c r="AA39" s="967"/>
      <c r="AB39" s="968"/>
      <c r="AC39" s="963" t="s">
        <v>4703</v>
      </c>
      <c r="AD39" s="964"/>
      <c r="AE39" s="964"/>
      <c r="AF39" s="964"/>
      <c r="AG39" s="965"/>
      <c r="AH39" s="965"/>
      <c r="AI39" s="965"/>
      <c r="AJ39" s="965"/>
      <c r="AK39" s="965"/>
      <c r="AL39" s="965"/>
      <c r="AM39" s="965"/>
      <c r="AN39" s="965"/>
      <c r="AO39" s="961" t="s">
        <v>30</v>
      </c>
      <c r="AP39" s="1706">
        <f>$AP$9</f>
        <v>0.7</v>
      </c>
      <c r="AQ39" s="1707"/>
      <c r="AR39" s="916"/>
      <c r="AS39" s="917"/>
      <c r="AT39" s="918"/>
      <c r="AU39" s="91">
        <f>ROUND(ROUND(ROUND($G$11*$Q$30,0)*AB37,0)*AP39,0)</f>
        <v>182</v>
      </c>
      <c r="AV39" s="920"/>
    </row>
    <row r="40" spans="1:48" ht="16.7" customHeight="1">
      <c r="A40" s="79">
        <v>62</v>
      </c>
      <c r="B40" s="80">
        <v>1162</v>
      </c>
      <c r="C40" s="127" t="s">
        <v>11331</v>
      </c>
      <c r="D40" s="935"/>
      <c r="E40" s="936"/>
      <c r="F40" s="937"/>
      <c r="G40" s="952"/>
      <c r="H40" s="942"/>
      <c r="I40" s="953"/>
      <c r="J40" s="941"/>
      <c r="K40" s="98"/>
      <c r="L40" s="56"/>
      <c r="M40" s="56"/>
      <c r="N40" s="56"/>
      <c r="O40" s="56"/>
      <c r="P40" s="56"/>
      <c r="Q40" s="56"/>
      <c r="R40" s="921"/>
      <c r="S40" s="924"/>
      <c r="T40" s="923"/>
      <c r="U40" s="923"/>
      <c r="V40" s="923"/>
      <c r="W40" s="923"/>
      <c r="X40" s="955"/>
      <c r="Y40" s="955"/>
      <c r="Z40" s="973"/>
      <c r="AA40" s="967"/>
      <c r="AB40" s="968"/>
      <c r="AC40" s="969"/>
      <c r="AD40" s="970"/>
      <c r="AE40" s="970"/>
      <c r="AF40" s="970"/>
      <c r="AG40" s="971"/>
      <c r="AH40" s="971"/>
      <c r="AI40" s="971"/>
      <c r="AJ40" s="971"/>
      <c r="AK40" s="971"/>
      <c r="AL40" s="971"/>
      <c r="AM40" s="971"/>
      <c r="AN40" s="971"/>
      <c r="AO40" s="132"/>
      <c r="AP40" s="1702"/>
      <c r="AQ40" s="1703"/>
      <c r="AR40" s="928" t="s">
        <v>11293</v>
      </c>
      <c r="AS40" s="929">
        <v>5</v>
      </c>
      <c r="AT40" s="930" t="s">
        <v>11294</v>
      </c>
      <c r="AU40" s="91">
        <f>ROUND(ROUND(ROUND($G$11*$Q$30,0)*AB37,0)*AP39,0)-AS40</f>
        <v>177</v>
      </c>
      <c r="AV40" s="920"/>
    </row>
    <row r="41" spans="1:48" ht="16.7" customHeight="1">
      <c r="A41" s="79">
        <v>62</v>
      </c>
      <c r="B41" s="80">
        <v>1163</v>
      </c>
      <c r="C41" s="127" t="s">
        <v>11332</v>
      </c>
      <c r="D41" s="935"/>
      <c r="E41" s="936"/>
      <c r="F41" s="937"/>
      <c r="G41" s="98"/>
      <c r="H41" s="56"/>
      <c r="I41" s="953"/>
      <c r="J41" s="941"/>
      <c r="K41" s="98"/>
      <c r="L41" s="56"/>
      <c r="M41" s="56"/>
      <c r="N41" s="56"/>
      <c r="O41" s="56"/>
      <c r="P41" s="56"/>
      <c r="Q41" s="56"/>
      <c r="R41" s="921"/>
      <c r="S41" s="924"/>
      <c r="T41" s="923"/>
      <c r="U41" s="923"/>
      <c r="V41" s="923"/>
      <c r="W41" s="923"/>
      <c r="X41" s="955"/>
      <c r="Y41" s="955"/>
      <c r="Z41" s="973"/>
      <c r="AA41" s="967"/>
      <c r="AB41" s="968"/>
      <c r="AC41" s="963" t="s">
        <v>4708</v>
      </c>
      <c r="AD41" s="964"/>
      <c r="AE41" s="964"/>
      <c r="AF41" s="964"/>
      <c r="AG41" s="965"/>
      <c r="AH41" s="965"/>
      <c r="AI41" s="965"/>
      <c r="AJ41" s="965"/>
      <c r="AK41" s="965"/>
      <c r="AL41" s="965"/>
      <c r="AM41" s="965"/>
      <c r="AN41" s="965"/>
      <c r="AO41" s="974" t="s">
        <v>30</v>
      </c>
      <c r="AP41" s="1700">
        <f>$AP$11</f>
        <v>0.85</v>
      </c>
      <c r="AQ41" s="1701"/>
      <c r="AR41" s="916"/>
      <c r="AS41" s="917"/>
      <c r="AT41" s="918"/>
      <c r="AU41" s="91">
        <f>ROUND(ROUND(ROUND($G$11*$Q$30,0)*AB37,0)*AP41,0)</f>
        <v>221</v>
      </c>
      <c r="AV41" s="920"/>
    </row>
    <row r="42" spans="1:48" ht="16.7" customHeight="1">
      <c r="A42" s="79">
        <v>62</v>
      </c>
      <c r="B42" s="80">
        <v>1164</v>
      </c>
      <c r="C42" s="127" t="s">
        <v>11333</v>
      </c>
      <c r="D42" s="935"/>
      <c r="E42" s="936"/>
      <c r="F42" s="937"/>
      <c r="G42" s="98"/>
      <c r="H42" s="56"/>
      <c r="I42" s="953"/>
      <c r="J42" s="941"/>
      <c r="K42" s="98"/>
      <c r="L42" s="56"/>
      <c r="M42" s="56"/>
      <c r="N42" s="56"/>
      <c r="O42" s="56"/>
      <c r="P42" s="56"/>
      <c r="Q42" s="56"/>
      <c r="R42" s="921"/>
      <c r="S42" s="924"/>
      <c r="T42" s="923"/>
      <c r="U42" s="923"/>
      <c r="V42" s="923"/>
      <c r="W42" s="923"/>
      <c r="X42" s="955"/>
      <c r="Y42" s="955"/>
      <c r="Z42" s="975"/>
      <c r="AA42" s="972"/>
      <c r="AB42" s="976"/>
      <c r="AC42" s="969"/>
      <c r="AD42" s="970"/>
      <c r="AE42" s="970"/>
      <c r="AF42" s="970"/>
      <c r="AG42" s="971"/>
      <c r="AH42" s="971"/>
      <c r="AI42" s="971"/>
      <c r="AJ42" s="971"/>
      <c r="AK42" s="971"/>
      <c r="AL42" s="971"/>
      <c r="AM42" s="971"/>
      <c r="AN42" s="971"/>
      <c r="AO42" s="132"/>
      <c r="AP42" s="1702"/>
      <c r="AQ42" s="1703"/>
      <c r="AR42" s="928" t="s">
        <v>11293</v>
      </c>
      <c r="AS42" s="929">
        <v>5</v>
      </c>
      <c r="AT42" s="930" t="s">
        <v>11294</v>
      </c>
      <c r="AU42" s="91">
        <f>ROUND(ROUND(ROUND($G$11*$Q$30,0)*AB37,0)*AP41,0)-AS42</f>
        <v>216</v>
      </c>
      <c r="AV42" s="920"/>
    </row>
    <row r="43" spans="1:48" ht="16.7" customHeight="1">
      <c r="A43" s="79">
        <v>62</v>
      </c>
      <c r="B43" s="80">
        <v>1165</v>
      </c>
      <c r="C43" s="127" t="s">
        <v>11334</v>
      </c>
      <c r="D43" s="935"/>
      <c r="E43" s="936"/>
      <c r="F43" s="937"/>
      <c r="G43" s="33"/>
      <c r="H43" s="34"/>
      <c r="I43" s="34"/>
      <c r="J43" s="54"/>
      <c r="K43" s="98"/>
      <c r="L43" s="56"/>
      <c r="M43" s="56"/>
      <c r="N43" s="56"/>
      <c r="O43" s="56"/>
      <c r="P43" s="56"/>
      <c r="Q43" s="56"/>
      <c r="R43" s="921"/>
      <c r="S43" s="924"/>
      <c r="T43" s="923"/>
      <c r="U43" s="923"/>
      <c r="V43" s="923"/>
      <c r="W43" s="923"/>
      <c r="X43" s="923"/>
      <c r="Y43" s="923"/>
      <c r="Z43" s="1704" t="s">
        <v>11312</v>
      </c>
      <c r="AA43" s="961" t="s">
        <v>30</v>
      </c>
      <c r="AB43" s="962">
        <v>0.5</v>
      </c>
      <c r="AC43" s="963"/>
      <c r="AD43" s="964"/>
      <c r="AE43" s="964"/>
      <c r="AF43" s="964"/>
      <c r="AG43" s="965"/>
      <c r="AH43" s="965"/>
      <c r="AI43" s="965"/>
      <c r="AJ43" s="965"/>
      <c r="AK43" s="965"/>
      <c r="AL43" s="965"/>
      <c r="AM43" s="965"/>
      <c r="AN43" s="965"/>
      <c r="AO43" s="961"/>
      <c r="AP43" s="966"/>
      <c r="AQ43" s="966"/>
      <c r="AR43" s="916"/>
      <c r="AS43" s="917"/>
      <c r="AT43" s="918"/>
      <c r="AU43" s="91">
        <f>ROUND(ROUND($G$11*$Q$30,0)*AB43,0)</f>
        <v>186</v>
      </c>
      <c r="AV43" s="920"/>
    </row>
    <row r="44" spans="1:48" ht="16.7" customHeight="1">
      <c r="A44" s="79">
        <v>62</v>
      </c>
      <c r="B44" s="80">
        <v>1166</v>
      </c>
      <c r="C44" s="127" t="s">
        <v>11335</v>
      </c>
      <c r="D44" s="935"/>
      <c r="E44" s="936"/>
      <c r="F44" s="937"/>
      <c r="G44" s="952"/>
      <c r="H44" s="942"/>
      <c r="I44" s="953"/>
      <c r="J44" s="941"/>
      <c r="K44" s="98"/>
      <c r="L44" s="56"/>
      <c r="M44" s="56"/>
      <c r="N44" s="56"/>
      <c r="O44" s="56"/>
      <c r="P44" s="56"/>
      <c r="Q44" s="56"/>
      <c r="R44" s="921"/>
      <c r="S44" s="924"/>
      <c r="T44" s="923"/>
      <c r="U44" s="923"/>
      <c r="V44" s="923"/>
      <c r="W44" s="923"/>
      <c r="X44" s="955"/>
      <c r="Y44" s="955"/>
      <c r="Z44" s="1705"/>
      <c r="AA44" s="967"/>
      <c r="AB44" s="967"/>
      <c r="AC44" s="969"/>
      <c r="AD44" s="970"/>
      <c r="AE44" s="970"/>
      <c r="AF44" s="970"/>
      <c r="AG44" s="971"/>
      <c r="AH44" s="971"/>
      <c r="AI44" s="971"/>
      <c r="AJ44" s="971"/>
      <c r="AK44" s="971"/>
      <c r="AL44" s="971"/>
      <c r="AM44" s="971"/>
      <c r="AN44" s="971"/>
      <c r="AO44" s="132"/>
      <c r="AP44" s="972"/>
      <c r="AQ44" s="972"/>
      <c r="AR44" s="928" t="s">
        <v>11293</v>
      </c>
      <c r="AS44" s="929">
        <v>5</v>
      </c>
      <c r="AT44" s="930" t="s">
        <v>11294</v>
      </c>
      <c r="AU44" s="91">
        <f>ROUND(ROUND($G$11*$Q$30,0)*AB43,0)-AS44</f>
        <v>181</v>
      </c>
      <c r="AV44" s="920"/>
    </row>
    <row r="45" spans="1:48" ht="16.7" customHeight="1">
      <c r="A45" s="79">
        <v>62</v>
      </c>
      <c r="B45" s="80">
        <v>1167</v>
      </c>
      <c r="C45" s="127" t="s">
        <v>11336</v>
      </c>
      <c r="D45" s="935"/>
      <c r="E45" s="936"/>
      <c r="F45" s="937"/>
      <c r="G45" s="952"/>
      <c r="H45" s="942"/>
      <c r="I45" s="953"/>
      <c r="J45" s="941"/>
      <c r="K45" s="98"/>
      <c r="L45" s="56"/>
      <c r="M45" s="56"/>
      <c r="N45" s="56"/>
      <c r="O45" s="56"/>
      <c r="P45" s="56"/>
      <c r="Q45" s="56"/>
      <c r="R45" s="921"/>
      <c r="S45" s="924"/>
      <c r="T45" s="923"/>
      <c r="U45" s="923"/>
      <c r="V45" s="923"/>
      <c r="W45" s="923"/>
      <c r="X45" s="955"/>
      <c r="Y45" s="955"/>
      <c r="Z45" s="1705"/>
      <c r="AA45" s="967"/>
      <c r="AB45" s="967"/>
      <c r="AC45" s="963" t="s">
        <v>4703</v>
      </c>
      <c r="AD45" s="964"/>
      <c r="AE45" s="964"/>
      <c r="AF45" s="964"/>
      <c r="AG45" s="965"/>
      <c r="AH45" s="965"/>
      <c r="AI45" s="965"/>
      <c r="AJ45" s="965"/>
      <c r="AK45" s="965"/>
      <c r="AL45" s="965"/>
      <c r="AM45" s="965"/>
      <c r="AN45" s="965"/>
      <c r="AO45" s="961" t="s">
        <v>30</v>
      </c>
      <c r="AP45" s="1706">
        <f>$AP$9</f>
        <v>0.7</v>
      </c>
      <c r="AQ45" s="1707"/>
      <c r="AR45" s="916"/>
      <c r="AS45" s="917"/>
      <c r="AT45" s="918"/>
      <c r="AU45" s="91">
        <f>ROUND(ROUND(ROUND($G$11*$Q$30,0)*AB43,0)*AP45,0)</f>
        <v>130</v>
      </c>
      <c r="AV45" s="920"/>
    </row>
    <row r="46" spans="1:48" ht="16.7" customHeight="1">
      <c r="A46" s="79">
        <v>62</v>
      </c>
      <c r="B46" s="80">
        <v>1168</v>
      </c>
      <c r="C46" s="127" t="s">
        <v>11337</v>
      </c>
      <c r="D46" s="935"/>
      <c r="E46" s="936"/>
      <c r="F46" s="937"/>
      <c r="G46" s="952"/>
      <c r="H46" s="942"/>
      <c r="I46" s="953"/>
      <c r="J46" s="941"/>
      <c r="K46" s="98"/>
      <c r="L46" s="56"/>
      <c r="M46" s="56"/>
      <c r="N46" s="56"/>
      <c r="O46" s="56"/>
      <c r="P46" s="56"/>
      <c r="Q46" s="56"/>
      <c r="R46" s="921"/>
      <c r="S46" s="924"/>
      <c r="T46" s="923"/>
      <c r="U46" s="923"/>
      <c r="V46" s="923"/>
      <c r="W46" s="923"/>
      <c r="X46" s="955"/>
      <c r="Y46" s="955"/>
      <c r="Z46" s="973"/>
      <c r="AA46" s="967"/>
      <c r="AB46" s="967"/>
      <c r="AC46" s="969"/>
      <c r="AD46" s="970"/>
      <c r="AE46" s="970"/>
      <c r="AF46" s="970"/>
      <c r="AG46" s="971"/>
      <c r="AH46" s="971"/>
      <c r="AI46" s="971"/>
      <c r="AJ46" s="971"/>
      <c r="AK46" s="971"/>
      <c r="AL46" s="971"/>
      <c r="AM46" s="971"/>
      <c r="AN46" s="971"/>
      <c r="AO46" s="132"/>
      <c r="AP46" s="1702"/>
      <c r="AQ46" s="1703"/>
      <c r="AR46" s="928" t="s">
        <v>11293</v>
      </c>
      <c r="AS46" s="929">
        <v>5</v>
      </c>
      <c r="AT46" s="930" t="s">
        <v>11294</v>
      </c>
      <c r="AU46" s="91">
        <f>ROUND(ROUND(ROUND($G$11*$Q$30,0)*AB43,0)*AP45,0)-AS46</f>
        <v>125</v>
      </c>
      <c r="AV46" s="920"/>
    </row>
    <row r="47" spans="1:48" ht="16.7" customHeight="1">
      <c r="A47" s="79">
        <v>62</v>
      </c>
      <c r="B47" s="80">
        <v>1169</v>
      </c>
      <c r="C47" s="127" t="s">
        <v>11338</v>
      </c>
      <c r="D47" s="935"/>
      <c r="E47" s="936"/>
      <c r="F47" s="937"/>
      <c r="G47" s="952"/>
      <c r="H47" s="942"/>
      <c r="I47" s="953"/>
      <c r="J47" s="941"/>
      <c r="K47" s="98"/>
      <c r="L47" s="56"/>
      <c r="M47" s="56"/>
      <c r="N47" s="56"/>
      <c r="O47" s="56"/>
      <c r="P47" s="56"/>
      <c r="Q47" s="56"/>
      <c r="R47" s="921"/>
      <c r="S47" s="924"/>
      <c r="T47" s="923"/>
      <c r="U47" s="923"/>
      <c r="V47" s="923"/>
      <c r="W47" s="923"/>
      <c r="X47" s="955"/>
      <c r="Y47" s="955"/>
      <c r="Z47" s="973"/>
      <c r="AA47" s="967"/>
      <c r="AB47" s="967"/>
      <c r="AC47" s="963" t="s">
        <v>4708</v>
      </c>
      <c r="AD47" s="964"/>
      <c r="AE47" s="964"/>
      <c r="AF47" s="964"/>
      <c r="AG47" s="965"/>
      <c r="AH47" s="965"/>
      <c r="AI47" s="965"/>
      <c r="AJ47" s="965"/>
      <c r="AK47" s="965"/>
      <c r="AL47" s="965"/>
      <c r="AM47" s="965"/>
      <c r="AN47" s="965"/>
      <c r="AO47" s="974" t="s">
        <v>30</v>
      </c>
      <c r="AP47" s="1700">
        <f>$AP$11</f>
        <v>0.85</v>
      </c>
      <c r="AQ47" s="1701"/>
      <c r="AR47" s="916"/>
      <c r="AS47" s="917"/>
      <c r="AT47" s="918"/>
      <c r="AU47" s="91">
        <f>ROUND(ROUND(ROUND($G$11*$Q$30,0)*AB43,0)*AP47,0)</f>
        <v>158</v>
      </c>
      <c r="AV47" s="920"/>
    </row>
    <row r="48" spans="1:48" ht="16.7" customHeight="1">
      <c r="A48" s="79">
        <v>62</v>
      </c>
      <c r="B48" s="80">
        <v>1170</v>
      </c>
      <c r="C48" s="127" t="s">
        <v>11339</v>
      </c>
      <c r="D48" s="935"/>
      <c r="E48" s="936"/>
      <c r="F48" s="937"/>
      <c r="G48" s="98"/>
      <c r="H48" s="56"/>
      <c r="I48" s="953"/>
      <c r="J48" s="941"/>
      <c r="K48" s="98"/>
      <c r="L48" s="56"/>
      <c r="M48" s="56"/>
      <c r="N48" s="56"/>
      <c r="O48" s="56"/>
      <c r="P48" s="56"/>
      <c r="Q48" s="56"/>
      <c r="R48" s="921"/>
      <c r="S48" s="925"/>
      <c r="T48" s="926"/>
      <c r="U48" s="926"/>
      <c r="V48" s="926"/>
      <c r="W48" s="926"/>
      <c r="X48" s="960"/>
      <c r="Y48" s="960"/>
      <c r="Z48" s="975"/>
      <c r="AA48" s="972"/>
      <c r="AB48" s="972"/>
      <c r="AC48" s="969"/>
      <c r="AD48" s="970"/>
      <c r="AE48" s="970"/>
      <c r="AF48" s="970"/>
      <c r="AG48" s="971"/>
      <c r="AH48" s="971"/>
      <c r="AI48" s="971"/>
      <c r="AJ48" s="971"/>
      <c r="AK48" s="971"/>
      <c r="AL48" s="971"/>
      <c r="AM48" s="971"/>
      <c r="AN48" s="971"/>
      <c r="AO48" s="132"/>
      <c r="AP48" s="1702"/>
      <c r="AQ48" s="1703"/>
      <c r="AR48" s="928" t="s">
        <v>11293</v>
      </c>
      <c r="AS48" s="929">
        <v>5</v>
      </c>
      <c r="AT48" s="930" t="s">
        <v>11294</v>
      </c>
      <c r="AU48" s="91">
        <f>ROUND(ROUND(ROUND($G$11*$Q$30,0)*AB43,0)*AP47,0)-AS48</f>
        <v>153</v>
      </c>
      <c r="AV48" s="920"/>
    </row>
    <row r="49" spans="1:48" ht="16.7" customHeight="1">
      <c r="A49" s="20">
        <v>62</v>
      </c>
      <c r="B49" s="21">
        <v>1121</v>
      </c>
      <c r="C49" s="910" t="s">
        <v>11340</v>
      </c>
      <c r="D49" s="995"/>
      <c r="E49" s="996"/>
      <c r="F49" s="997"/>
      <c r="G49" s="1710" t="s">
        <v>11341</v>
      </c>
      <c r="H49" s="1711"/>
      <c r="I49" s="1711"/>
      <c r="J49" s="1712"/>
      <c r="K49" s="911"/>
      <c r="L49" s="903"/>
      <c r="M49" s="903"/>
      <c r="N49" s="903"/>
      <c r="O49" s="903"/>
      <c r="P49" s="903"/>
      <c r="Q49" s="903"/>
      <c r="R49" s="912"/>
      <c r="S49" s="911"/>
      <c r="T49" s="913"/>
      <c r="U49" s="913"/>
      <c r="V49" s="913"/>
      <c r="W49" s="913"/>
      <c r="X49" s="980"/>
      <c r="Y49" s="980"/>
      <c r="Z49" s="914"/>
      <c r="AA49" s="913"/>
      <c r="AB49" s="913"/>
      <c r="AC49" s="914"/>
      <c r="AD49" s="902"/>
      <c r="AE49" s="902"/>
      <c r="AF49" s="902"/>
      <c r="AG49" s="913"/>
      <c r="AH49" s="913"/>
      <c r="AI49" s="913"/>
      <c r="AJ49" s="913"/>
      <c r="AK49" s="913"/>
      <c r="AL49" s="913"/>
      <c r="AM49" s="913"/>
      <c r="AN49" s="913"/>
      <c r="AO49" s="913"/>
      <c r="AP49" s="902"/>
      <c r="AQ49" s="915"/>
      <c r="AR49" s="916"/>
      <c r="AS49" s="917"/>
      <c r="AT49" s="918"/>
      <c r="AU49" s="919">
        <f>ROUND(G53,0)</f>
        <v>498</v>
      </c>
      <c r="AV49" s="920"/>
    </row>
    <row r="50" spans="1:48" ht="16.7" customHeight="1">
      <c r="A50" s="79">
        <v>62</v>
      </c>
      <c r="B50" s="80">
        <v>1171</v>
      </c>
      <c r="C50" s="127" t="s">
        <v>11342</v>
      </c>
      <c r="D50" s="995"/>
      <c r="E50" s="996"/>
      <c r="F50" s="997"/>
      <c r="G50" s="1713"/>
      <c r="H50" s="1714"/>
      <c r="I50" s="1714"/>
      <c r="J50" s="1715"/>
      <c r="K50" s="98"/>
      <c r="L50" s="56"/>
      <c r="M50" s="56"/>
      <c r="N50" s="56"/>
      <c r="O50" s="56"/>
      <c r="P50" s="56"/>
      <c r="Q50" s="56"/>
      <c r="R50" s="921"/>
      <c r="S50" s="924"/>
      <c r="T50" s="923"/>
      <c r="U50" s="923"/>
      <c r="V50" s="923"/>
      <c r="W50" s="923"/>
      <c r="X50" s="983"/>
      <c r="Y50" s="983"/>
      <c r="Z50" s="924"/>
      <c r="AA50" s="923"/>
      <c r="AB50" s="923"/>
      <c r="AC50" s="925"/>
      <c r="AD50" s="908"/>
      <c r="AE50" s="908"/>
      <c r="AF50" s="908"/>
      <c r="AG50" s="926"/>
      <c r="AH50" s="926"/>
      <c r="AI50" s="926"/>
      <c r="AJ50" s="926"/>
      <c r="AK50" s="926"/>
      <c r="AL50" s="926"/>
      <c r="AM50" s="926"/>
      <c r="AN50" s="926"/>
      <c r="AO50" s="927"/>
      <c r="AP50" s="1708"/>
      <c r="AQ50" s="1709"/>
      <c r="AR50" s="928" t="s">
        <v>11293</v>
      </c>
      <c r="AS50" s="929">
        <v>5</v>
      </c>
      <c r="AT50" s="930" t="s">
        <v>11294</v>
      </c>
      <c r="AU50" s="91">
        <f>ROUND(G53-AS50,0)</f>
        <v>493</v>
      </c>
      <c r="AV50" s="920"/>
    </row>
    <row r="51" spans="1:48" ht="16.7" customHeight="1">
      <c r="A51" s="20">
        <v>62</v>
      </c>
      <c r="B51" s="21">
        <v>1122</v>
      </c>
      <c r="C51" s="931" t="s">
        <v>11343</v>
      </c>
      <c r="D51" s="995"/>
      <c r="E51" s="996"/>
      <c r="F51" s="997"/>
      <c r="G51" s="1713"/>
      <c r="H51" s="1714"/>
      <c r="I51" s="1714"/>
      <c r="J51" s="1715"/>
      <c r="K51" s="98"/>
      <c r="L51" s="56"/>
      <c r="M51" s="56"/>
      <c r="N51" s="56"/>
      <c r="O51" s="56"/>
      <c r="P51" s="56"/>
      <c r="Q51" s="56"/>
      <c r="R51" s="921"/>
      <c r="S51" s="924"/>
      <c r="T51" s="923"/>
      <c r="U51" s="923"/>
      <c r="V51" s="923"/>
      <c r="W51" s="923"/>
      <c r="X51" s="983"/>
      <c r="Y51" s="983"/>
      <c r="Z51" s="924"/>
      <c r="AA51" s="923"/>
      <c r="AB51" s="923"/>
      <c r="AC51" s="932" t="s">
        <v>4703</v>
      </c>
      <c r="AD51" s="902"/>
      <c r="AE51" s="902"/>
      <c r="AF51" s="902"/>
      <c r="AG51" s="933"/>
      <c r="AH51" s="933"/>
      <c r="AI51" s="933"/>
      <c r="AJ51" s="933"/>
      <c r="AK51" s="933"/>
      <c r="AL51" s="933"/>
      <c r="AM51" s="933"/>
      <c r="AN51" s="933"/>
      <c r="AO51" s="934" t="s">
        <v>30</v>
      </c>
      <c r="AP51" s="1719">
        <f>$AP$9</f>
        <v>0.7</v>
      </c>
      <c r="AQ51" s="1720"/>
      <c r="AR51" s="916"/>
      <c r="AS51" s="917"/>
      <c r="AT51" s="918"/>
      <c r="AU51" s="919">
        <f>ROUND(G53*AP51,0)</f>
        <v>349</v>
      </c>
      <c r="AV51" s="920"/>
    </row>
    <row r="52" spans="1:48" ht="16.7" customHeight="1">
      <c r="A52" s="79">
        <v>62</v>
      </c>
      <c r="B52" s="80">
        <v>1172</v>
      </c>
      <c r="C52" s="127" t="s">
        <v>11344</v>
      </c>
      <c r="D52" s="995"/>
      <c r="E52" s="996"/>
      <c r="F52" s="997"/>
      <c r="G52" s="935"/>
      <c r="H52" s="936"/>
      <c r="I52" s="936"/>
      <c r="J52" s="937"/>
      <c r="K52" s="98"/>
      <c r="L52" s="56"/>
      <c r="M52" s="56"/>
      <c r="N52" s="56"/>
      <c r="O52" s="56"/>
      <c r="P52" s="56"/>
      <c r="Q52" s="56"/>
      <c r="R52" s="921"/>
      <c r="S52" s="924"/>
      <c r="T52" s="923"/>
      <c r="U52" s="923"/>
      <c r="V52" s="923"/>
      <c r="W52" s="923"/>
      <c r="X52" s="983"/>
      <c r="Y52" s="983"/>
      <c r="Z52" s="924"/>
      <c r="AA52" s="923"/>
      <c r="AB52" s="923"/>
      <c r="AC52" s="925"/>
      <c r="AD52" s="908"/>
      <c r="AE52" s="908"/>
      <c r="AF52" s="908"/>
      <c r="AG52" s="926"/>
      <c r="AH52" s="926"/>
      <c r="AI52" s="926"/>
      <c r="AJ52" s="926"/>
      <c r="AK52" s="926"/>
      <c r="AL52" s="926"/>
      <c r="AM52" s="926"/>
      <c r="AN52" s="926"/>
      <c r="AO52" s="927"/>
      <c r="AP52" s="1708"/>
      <c r="AQ52" s="1709"/>
      <c r="AR52" s="928" t="s">
        <v>11293</v>
      </c>
      <c r="AS52" s="929">
        <v>5</v>
      </c>
      <c r="AT52" s="930" t="s">
        <v>11294</v>
      </c>
      <c r="AU52" s="91">
        <f>ROUND(G53*AP51,0)-AS52</f>
        <v>344</v>
      </c>
      <c r="AV52" s="920"/>
    </row>
    <row r="53" spans="1:48" ht="16.7" customHeight="1">
      <c r="A53" s="938">
        <v>62</v>
      </c>
      <c r="B53" s="939">
        <v>1135</v>
      </c>
      <c r="C53" s="931" t="s">
        <v>11345</v>
      </c>
      <c r="D53" s="995"/>
      <c r="E53" s="996"/>
      <c r="F53" s="997"/>
      <c r="G53" s="1723">
        <v>498</v>
      </c>
      <c r="H53" s="1724"/>
      <c r="I53" s="940" t="s">
        <v>18</v>
      </c>
      <c r="J53" s="941"/>
      <c r="K53" s="98"/>
      <c r="L53" s="56"/>
      <c r="M53" s="56"/>
      <c r="N53" s="56"/>
      <c r="O53" s="56"/>
      <c r="P53" s="56"/>
      <c r="Q53" s="56"/>
      <c r="R53" s="921"/>
      <c r="S53" s="924"/>
      <c r="T53" s="923"/>
      <c r="U53" s="923"/>
      <c r="V53" s="923"/>
      <c r="W53" s="923"/>
      <c r="X53" s="983"/>
      <c r="Y53" s="984"/>
      <c r="Z53" s="924"/>
      <c r="AA53" s="923"/>
      <c r="AB53" s="923"/>
      <c r="AC53" s="932" t="s">
        <v>4708</v>
      </c>
      <c r="AD53" s="902"/>
      <c r="AE53" s="902"/>
      <c r="AF53" s="902"/>
      <c r="AG53" s="933"/>
      <c r="AH53" s="933"/>
      <c r="AI53" s="933"/>
      <c r="AJ53" s="933"/>
      <c r="AK53" s="933"/>
      <c r="AL53" s="933"/>
      <c r="AM53" s="933"/>
      <c r="AN53" s="933"/>
      <c r="AO53" s="942" t="s">
        <v>163</v>
      </c>
      <c r="AP53" s="1721">
        <f>$AP$11</f>
        <v>0.85</v>
      </c>
      <c r="AQ53" s="1722"/>
      <c r="AR53" s="916"/>
      <c r="AS53" s="917"/>
      <c r="AT53" s="918"/>
      <c r="AU53" s="919">
        <f>ROUND(G53*AP53,0)</f>
        <v>423</v>
      </c>
      <c r="AV53" s="920"/>
    </row>
    <row r="54" spans="1:48" ht="16.7" customHeight="1">
      <c r="A54" s="79">
        <v>62</v>
      </c>
      <c r="B54" s="80">
        <v>1173</v>
      </c>
      <c r="C54" s="127" t="s">
        <v>11346</v>
      </c>
      <c r="D54" s="995"/>
      <c r="E54" s="996"/>
      <c r="F54" s="997"/>
      <c r="G54" s="33"/>
      <c r="H54" s="34"/>
      <c r="I54" s="34"/>
      <c r="J54" s="54"/>
      <c r="K54" s="98"/>
      <c r="L54" s="56"/>
      <c r="M54" s="56"/>
      <c r="N54" s="56"/>
      <c r="O54" s="56"/>
      <c r="P54" s="56"/>
      <c r="Q54" s="56"/>
      <c r="R54" s="921"/>
      <c r="S54" s="925"/>
      <c r="T54" s="926"/>
      <c r="U54" s="926"/>
      <c r="V54" s="926"/>
      <c r="W54" s="926"/>
      <c r="X54" s="987"/>
      <c r="Y54" s="988"/>
      <c r="Z54" s="925"/>
      <c r="AA54" s="926"/>
      <c r="AB54" s="926"/>
      <c r="AC54" s="925"/>
      <c r="AD54" s="908"/>
      <c r="AE54" s="908"/>
      <c r="AF54" s="908"/>
      <c r="AG54" s="926"/>
      <c r="AH54" s="926"/>
      <c r="AI54" s="926"/>
      <c r="AJ54" s="926"/>
      <c r="AK54" s="926"/>
      <c r="AL54" s="926"/>
      <c r="AM54" s="926"/>
      <c r="AN54" s="926"/>
      <c r="AO54" s="927"/>
      <c r="AP54" s="1708"/>
      <c r="AQ54" s="1709"/>
      <c r="AR54" s="928" t="s">
        <v>11293</v>
      </c>
      <c r="AS54" s="929">
        <v>5</v>
      </c>
      <c r="AT54" s="930" t="s">
        <v>11294</v>
      </c>
      <c r="AU54" s="91">
        <f>ROUND(G53*AP53,0)-AS54</f>
        <v>418</v>
      </c>
      <c r="AV54" s="920"/>
    </row>
    <row r="55" spans="1:48" ht="16.7" customHeight="1">
      <c r="A55" s="30">
        <v>62</v>
      </c>
      <c r="B55" s="31">
        <v>1123</v>
      </c>
      <c r="C55" s="944" t="s">
        <v>11347</v>
      </c>
      <c r="D55" s="995"/>
      <c r="E55" s="996"/>
      <c r="F55" s="997"/>
      <c r="G55" s="33"/>
      <c r="H55" s="34"/>
      <c r="I55" s="34"/>
      <c r="J55" s="54"/>
      <c r="K55" s="98"/>
      <c r="L55" s="56"/>
      <c r="M55" s="56"/>
      <c r="N55" s="56"/>
      <c r="O55" s="56"/>
      <c r="P55" s="56"/>
      <c r="Q55" s="56"/>
      <c r="R55" s="921"/>
      <c r="S55" s="1710" t="s">
        <v>11301</v>
      </c>
      <c r="T55" s="1711"/>
      <c r="U55" s="1711"/>
      <c r="V55" s="1711"/>
      <c r="W55" s="1711"/>
      <c r="X55" s="1711"/>
      <c r="Y55" s="1712"/>
      <c r="Z55" s="998"/>
      <c r="AA55" s="983"/>
      <c r="AB55" s="983"/>
      <c r="AC55" s="945"/>
      <c r="AD55" s="946"/>
      <c r="AE55" s="946"/>
      <c r="AF55" s="946"/>
      <c r="AG55" s="947"/>
      <c r="AH55" s="947"/>
      <c r="AI55" s="947"/>
      <c r="AJ55" s="947"/>
      <c r="AK55" s="947"/>
      <c r="AL55" s="947"/>
      <c r="AM55" s="947"/>
      <c r="AN55" s="947"/>
      <c r="AO55" s="948"/>
      <c r="AP55" s="948"/>
      <c r="AQ55" s="949"/>
      <c r="AR55" s="950"/>
      <c r="AS55" s="949"/>
      <c r="AT55" s="951"/>
      <c r="AU55" s="67">
        <v>423</v>
      </c>
      <c r="AV55" s="920"/>
    </row>
    <row r="56" spans="1:48" ht="16.7" customHeight="1">
      <c r="A56" s="30">
        <v>62</v>
      </c>
      <c r="B56" s="31">
        <v>1124</v>
      </c>
      <c r="C56" s="944" t="s">
        <v>11348</v>
      </c>
      <c r="D56" s="995"/>
      <c r="E56" s="996"/>
      <c r="F56" s="997"/>
      <c r="G56" s="98"/>
      <c r="H56" s="56"/>
      <c r="I56" s="953"/>
      <c r="J56" s="941"/>
      <c r="K56" s="98"/>
      <c r="L56" s="56"/>
      <c r="M56" s="56"/>
      <c r="N56" s="56"/>
      <c r="O56" s="56"/>
      <c r="P56" s="56"/>
      <c r="Q56" s="56"/>
      <c r="R56" s="921"/>
      <c r="S56" s="1713"/>
      <c r="T56" s="1714"/>
      <c r="U56" s="1714"/>
      <c r="V56" s="1714"/>
      <c r="W56" s="1714"/>
      <c r="X56" s="1714"/>
      <c r="Y56" s="1715"/>
      <c r="Z56" s="954"/>
      <c r="AA56" s="955"/>
      <c r="AB56" s="955"/>
      <c r="AC56" s="945" t="s">
        <v>4703</v>
      </c>
      <c r="AD56" s="946"/>
      <c r="AE56" s="946"/>
      <c r="AF56" s="946"/>
      <c r="AG56" s="947"/>
      <c r="AH56" s="947"/>
      <c r="AI56" s="947"/>
      <c r="AJ56" s="947"/>
      <c r="AK56" s="947"/>
      <c r="AL56" s="947"/>
      <c r="AM56" s="947"/>
      <c r="AN56" s="947"/>
      <c r="AO56" s="199" t="s">
        <v>30</v>
      </c>
      <c r="AP56" s="1716">
        <f>$AP$9</f>
        <v>0.7</v>
      </c>
      <c r="AQ56" s="1717"/>
      <c r="AR56" s="956"/>
      <c r="AS56" s="957"/>
      <c r="AT56" s="958"/>
      <c r="AU56" s="67">
        <v>296</v>
      </c>
      <c r="AV56" s="920"/>
    </row>
    <row r="57" spans="1:48" ht="16.7" customHeight="1">
      <c r="A57" s="30">
        <v>62</v>
      </c>
      <c r="B57" s="31">
        <v>1136</v>
      </c>
      <c r="C57" s="944" t="s">
        <v>11349</v>
      </c>
      <c r="D57" s="995"/>
      <c r="E57" s="996"/>
      <c r="F57" s="997"/>
      <c r="G57" s="952"/>
      <c r="H57" s="942"/>
      <c r="I57" s="953"/>
      <c r="J57" s="941"/>
      <c r="K57" s="98"/>
      <c r="L57" s="56"/>
      <c r="M57" s="56"/>
      <c r="N57" s="56"/>
      <c r="O57" s="56"/>
      <c r="P57" s="56"/>
      <c r="Q57" s="56"/>
      <c r="R57" s="921"/>
      <c r="S57" s="924"/>
      <c r="T57" s="923"/>
      <c r="U57" s="923"/>
      <c r="V57" s="923"/>
      <c r="W57" s="923"/>
      <c r="X57" s="955"/>
      <c r="Y57" s="955"/>
      <c r="Z57" s="959"/>
      <c r="AA57" s="960"/>
      <c r="AB57" s="960"/>
      <c r="AC57" s="945" t="s">
        <v>4708</v>
      </c>
      <c r="AD57" s="946"/>
      <c r="AE57" s="946"/>
      <c r="AF57" s="946"/>
      <c r="AG57" s="947"/>
      <c r="AH57" s="947"/>
      <c r="AI57" s="947"/>
      <c r="AJ57" s="947"/>
      <c r="AK57" s="947"/>
      <c r="AL57" s="947"/>
      <c r="AM57" s="947"/>
      <c r="AN57" s="947"/>
      <c r="AO57" s="199" t="s">
        <v>30</v>
      </c>
      <c r="AP57" s="1716">
        <f>$AP$11</f>
        <v>0.85</v>
      </c>
      <c r="AQ57" s="1717"/>
      <c r="AR57" s="956"/>
      <c r="AS57" s="957"/>
      <c r="AT57" s="958"/>
      <c r="AU57" s="67">
        <v>360</v>
      </c>
      <c r="AV57" s="920"/>
    </row>
    <row r="58" spans="1:48" ht="16.7" customHeight="1">
      <c r="A58" s="79">
        <v>62</v>
      </c>
      <c r="B58" s="80">
        <v>1174</v>
      </c>
      <c r="C58" s="127" t="s">
        <v>11350</v>
      </c>
      <c r="D58" s="995"/>
      <c r="E58" s="996"/>
      <c r="F58" s="997"/>
      <c r="G58" s="33"/>
      <c r="H58" s="34"/>
      <c r="I58" s="34"/>
      <c r="J58" s="54"/>
      <c r="K58" s="98"/>
      <c r="L58" s="56"/>
      <c r="M58" s="56"/>
      <c r="N58" s="56"/>
      <c r="O58" s="56"/>
      <c r="P58" s="56"/>
      <c r="Q58" s="56"/>
      <c r="R58" s="921"/>
      <c r="S58" s="924"/>
      <c r="T58" s="923"/>
      <c r="U58" s="923"/>
      <c r="V58" s="923"/>
      <c r="W58" s="923"/>
      <c r="X58" s="923"/>
      <c r="Y58" s="994"/>
      <c r="Z58" s="1704" t="s">
        <v>11305</v>
      </c>
      <c r="AA58" s="961" t="s">
        <v>30</v>
      </c>
      <c r="AB58" s="962">
        <v>0.7</v>
      </c>
      <c r="AC58" s="963"/>
      <c r="AD58" s="964"/>
      <c r="AE58" s="964"/>
      <c r="AF58" s="964"/>
      <c r="AG58" s="965"/>
      <c r="AH58" s="965"/>
      <c r="AI58" s="965"/>
      <c r="AJ58" s="965"/>
      <c r="AK58" s="965"/>
      <c r="AL58" s="965"/>
      <c r="AM58" s="965"/>
      <c r="AN58" s="965"/>
      <c r="AO58" s="961"/>
      <c r="AP58" s="966"/>
      <c r="AQ58" s="966"/>
      <c r="AR58" s="916"/>
      <c r="AS58" s="917"/>
      <c r="AT58" s="918"/>
      <c r="AU58" s="91">
        <f>ROUND($G$53*$AB$58,0)</f>
        <v>349</v>
      </c>
      <c r="AV58" s="920"/>
    </row>
    <row r="59" spans="1:48" ht="16.7" customHeight="1">
      <c r="A59" s="79">
        <v>62</v>
      </c>
      <c r="B59" s="80">
        <v>1175</v>
      </c>
      <c r="C59" s="127" t="s">
        <v>11351</v>
      </c>
      <c r="D59" s="995"/>
      <c r="E59" s="996"/>
      <c r="F59" s="997"/>
      <c r="G59" s="952"/>
      <c r="H59" s="942"/>
      <c r="I59" s="953"/>
      <c r="J59" s="941"/>
      <c r="K59" s="98"/>
      <c r="L59" s="56"/>
      <c r="M59" s="56"/>
      <c r="N59" s="56"/>
      <c r="O59" s="56"/>
      <c r="P59" s="56"/>
      <c r="Q59" s="56"/>
      <c r="R59" s="921"/>
      <c r="S59" s="924"/>
      <c r="T59" s="923"/>
      <c r="U59" s="923"/>
      <c r="V59" s="923"/>
      <c r="W59" s="923"/>
      <c r="X59" s="955"/>
      <c r="Y59" s="955"/>
      <c r="Z59" s="1705"/>
      <c r="AA59" s="967"/>
      <c r="AB59" s="968"/>
      <c r="AC59" s="969"/>
      <c r="AD59" s="970"/>
      <c r="AE59" s="970"/>
      <c r="AF59" s="970"/>
      <c r="AG59" s="971"/>
      <c r="AH59" s="971"/>
      <c r="AI59" s="971"/>
      <c r="AJ59" s="971"/>
      <c r="AK59" s="971"/>
      <c r="AL59" s="971"/>
      <c r="AM59" s="971"/>
      <c r="AN59" s="971"/>
      <c r="AO59" s="132"/>
      <c r="AP59" s="972"/>
      <c r="AQ59" s="972"/>
      <c r="AR59" s="928" t="s">
        <v>11293</v>
      </c>
      <c r="AS59" s="929">
        <v>5</v>
      </c>
      <c r="AT59" s="930" t="s">
        <v>11294</v>
      </c>
      <c r="AU59" s="91">
        <f>ROUND($G$53*$AB$58,0)-AS59</f>
        <v>344</v>
      </c>
      <c r="AV59" s="920"/>
    </row>
    <row r="60" spans="1:48" s="206" customFormat="1" ht="16.7" customHeight="1">
      <c r="A60" s="79">
        <v>62</v>
      </c>
      <c r="B60" s="80">
        <v>1176</v>
      </c>
      <c r="C60" s="127" t="s">
        <v>11352</v>
      </c>
      <c r="D60" s="995"/>
      <c r="E60" s="996"/>
      <c r="F60" s="997"/>
      <c r="G60" s="952"/>
      <c r="H60" s="942"/>
      <c r="I60" s="953"/>
      <c r="J60" s="941"/>
      <c r="K60" s="98"/>
      <c r="L60" s="56"/>
      <c r="M60" s="56"/>
      <c r="N60" s="56"/>
      <c r="O60" s="56"/>
      <c r="P60" s="56"/>
      <c r="Q60" s="56"/>
      <c r="R60" s="921"/>
      <c r="S60" s="924"/>
      <c r="T60" s="923"/>
      <c r="U60" s="923"/>
      <c r="V60" s="923"/>
      <c r="W60" s="923"/>
      <c r="X60" s="955"/>
      <c r="Y60" s="955"/>
      <c r="Z60" s="1705"/>
      <c r="AA60" s="967"/>
      <c r="AB60" s="968"/>
      <c r="AC60" s="963" t="s">
        <v>4703</v>
      </c>
      <c r="AD60" s="964"/>
      <c r="AE60" s="964"/>
      <c r="AF60" s="964"/>
      <c r="AG60" s="965"/>
      <c r="AH60" s="965"/>
      <c r="AI60" s="965"/>
      <c r="AJ60" s="965"/>
      <c r="AK60" s="965"/>
      <c r="AL60" s="965"/>
      <c r="AM60" s="965"/>
      <c r="AN60" s="965"/>
      <c r="AO60" s="961" t="s">
        <v>30</v>
      </c>
      <c r="AP60" s="1706">
        <f>$AP$9</f>
        <v>0.7</v>
      </c>
      <c r="AQ60" s="1707"/>
      <c r="AR60" s="916"/>
      <c r="AS60" s="917"/>
      <c r="AT60" s="918"/>
      <c r="AU60" s="91">
        <f>ROUND(ROUND($G$53*$AB$58,0)*AP60,0)</f>
        <v>244</v>
      </c>
      <c r="AV60" s="920"/>
    </row>
    <row r="61" spans="1:48" s="206" customFormat="1" ht="16.7" customHeight="1">
      <c r="A61" s="79">
        <v>62</v>
      </c>
      <c r="B61" s="80">
        <v>1177</v>
      </c>
      <c r="C61" s="127" t="s">
        <v>11353</v>
      </c>
      <c r="D61" s="995"/>
      <c r="E61" s="996"/>
      <c r="F61" s="997"/>
      <c r="G61" s="952"/>
      <c r="H61" s="942"/>
      <c r="I61" s="953"/>
      <c r="J61" s="941"/>
      <c r="K61" s="98"/>
      <c r="L61" s="56"/>
      <c r="M61" s="56"/>
      <c r="N61" s="56"/>
      <c r="O61" s="56"/>
      <c r="P61" s="56"/>
      <c r="Q61" s="56"/>
      <c r="R61" s="921"/>
      <c r="S61" s="924"/>
      <c r="T61" s="923"/>
      <c r="U61" s="923"/>
      <c r="V61" s="923"/>
      <c r="W61" s="923"/>
      <c r="X61" s="955"/>
      <c r="Y61" s="955"/>
      <c r="Z61" s="973"/>
      <c r="AA61" s="967"/>
      <c r="AB61" s="968"/>
      <c r="AC61" s="969"/>
      <c r="AD61" s="970"/>
      <c r="AE61" s="970"/>
      <c r="AF61" s="970"/>
      <c r="AG61" s="971"/>
      <c r="AH61" s="971"/>
      <c r="AI61" s="971"/>
      <c r="AJ61" s="971"/>
      <c r="AK61" s="971"/>
      <c r="AL61" s="971"/>
      <c r="AM61" s="971"/>
      <c r="AN61" s="971"/>
      <c r="AO61" s="132"/>
      <c r="AP61" s="1702"/>
      <c r="AQ61" s="1703"/>
      <c r="AR61" s="928" t="s">
        <v>11354</v>
      </c>
      <c r="AS61" s="929">
        <v>5</v>
      </c>
      <c r="AT61" s="930" t="s">
        <v>11294</v>
      </c>
      <c r="AU61" s="91">
        <f>ROUND(ROUND($G$53*$AB$58,0)*AP60,0)-AS61</f>
        <v>239</v>
      </c>
      <c r="AV61" s="920"/>
    </row>
    <row r="62" spans="1:48" ht="16.7" customHeight="1">
      <c r="A62" s="79">
        <v>62</v>
      </c>
      <c r="B62" s="80">
        <v>1178</v>
      </c>
      <c r="C62" s="127" t="s">
        <v>11355</v>
      </c>
      <c r="D62" s="995"/>
      <c r="E62" s="996"/>
      <c r="F62" s="997"/>
      <c r="G62" s="98"/>
      <c r="H62" s="56"/>
      <c r="I62" s="953"/>
      <c r="J62" s="941"/>
      <c r="K62" s="98"/>
      <c r="L62" s="56"/>
      <c r="M62" s="56"/>
      <c r="N62" s="56"/>
      <c r="O62" s="56"/>
      <c r="P62" s="56"/>
      <c r="Q62" s="56"/>
      <c r="R62" s="921"/>
      <c r="S62" s="924"/>
      <c r="T62" s="923"/>
      <c r="U62" s="923"/>
      <c r="V62" s="923"/>
      <c r="W62" s="923"/>
      <c r="X62" s="955"/>
      <c r="Y62" s="955"/>
      <c r="Z62" s="973"/>
      <c r="AA62" s="967"/>
      <c r="AB62" s="968"/>
      <c r="AC62" s="963" t="s">
        <v>4708</v>
      </c>
      <c r="AD62" s="964"/>
      <c r="AE62" s="964"/>
      <c r="AF62" s="964"/>
      <c r="AG62" s="965"/>
      <c r="AH62" s="965"/>
      <c r="AI62" s="965"/>
      <c r="AJ62" s="965"/>
      <c r="AK62" s="965"/>
      <c r="AL62" s="965"/>
      <c r="AM62" s="965"/>
      <c r="AN62" s="965"/>
      <c r="AO62" s="974" t="s">
        <v>11356</v>
      </c>
      <c r="AP62" s="1700">
        <f>$AP$11</f>
        <v>0.85</v>
      </c>
      <c r="AQ62" s="1701"/>
      <c r="AR62" s="916"/>
      <c r="AS62" s="917"/>
      <c r="AT62" s="918"/>
      <c r="AU62" s="91">
        <f>ROUND(ROUND($G$53*$AB$58,0)*AP62,0)</f>
        <v>297</v>
      </c>
      <c r="AV62" s="920"/>
    </row>
    <row r="63" spans="1:48" ht="16.7" customHeight="1">
      <c r="A63" s="79">
        <v>62</v>
      </c>
      <c r="B63" s="80">
        <v>1179</v>
      </c>
      <c r="C63" s="127" t="s">
        <v>11357</v>
      </c>
      <c r="D63" s="995"/>
      <c r="E63" s="996"/>
      <c r="F63" s="997"/>
      <c r="G63" s="98"/>
      <c r="H63" s="56"/>
      <c r="I63" s="953"/>
      <c r="J63" s="941"/>
      <c r="K63" s="98"/>
      <c r="L63" s="56"/>
      <c r="M63" s="56"/>
      <c r="N63" s="56"/>
      <c r="O63" s="56"/>
      <c r="P63" s="56"/>
      <c r="Q63" s="56"/>
      <c r="R63" s="921"/>
      <c r="S63" s="924"/>
      <c r="T63" s="923"/>
      <c r="U63" s="923"/>
      <c r="V63" s="923"/>
      <c r="W63" s="923"/>
      <c r="X63" s="955"/>
      <c r="Y63" s="955"/>
      <c r="Z63" s="975"/>
      <c r="AA63" s="972"/>
      <c r="AB63" s="976"/>
      <c r="AC63" s="969"/>
      <c r="AD63" s="970"/>
      <c r="AE63" s="970"/>
      <c r="AF63" s="970"/>
      <c r="AG63" s="971"/>
      <c r="AH63" s="971"/>
      <c r="AI63" s="971"/>
      <c r="AJ63" s="971"/>
      <c r="AK63" s="971"/>
      <c r="AL63" s="971"/>
      <c r="AM63" s="971"/>
      <c r="AN63" s="971"/>
      <c r="AO63" s="132"/>
      <c r="AP63" s="1702"/>
      <c r="AQ63" s="1703"/>
      <c r="AR63" s="928" t="s">
        <v>11293</v>
      </c>
      <c r="AS63" s="929">
        <v>5</v>
      </c>
      <c r="AT63" s="930" t="s">
        <v>11294</v>
      </c>
      <c r="AU63" s="91">
        <f>ROUND(ROUND($G$53*$AB$58,0)*AP62,0)-AS63</f>
        <v>292</v>
      </c>
      <c r="AV63" s="920"/>
    </row>
    <row r="64" spans="1:48" ht="16.7" customHeight="1">
      <c r="A64" s="79">
        <v>62</v>
      </c>
      <c r="B64" s="80">
        <v>1180</v>
      </c>
      <c r="C64" s="127" t="s">
        <v>11358</v>
      </c>
      <c r="D64" s="995"/>
      <c r="E64" s="996"/>
      <c r="F64" s="997"/>
      <c r="G64" s="33"/>
      <c r="H64" s="34"/>
      <c r="I64" s="34"/>
      <c r="J64" s="54"/>
      <c r="K64" s="98"/>
      <c r="L64" s="56"/>
      <c r="M64" s="56"/>
      <c r="N64" s="56"/>
      <c r="O64" s="56"/>
      <c r="P64" s="56"/>
      <c r="Q64" s="56"/>
      <c r="R64" s="921"/>
      <c r="S64" s="924"/>
      <c r="T64" s="923"/>
      <c r="U64" s="923"/>
      <c r="V64" s="923"/>
      <c r="W64" s="923"/>
      <c r="X64" s="923"/>
      <c r="Y64" s="923"/>
      <c r="Z64" s="1704" t="s">
        <v>11312</v>
      </c>
      <c r="AA64" s="961" t="s">
        <v>30</v>
      </c>
      <c r="AB64" s="962">
        <v>0.5</v>
      </c>
      <c r="AC64" s="963"/>
      <c r="AD64" s="964"/>
      <c r="AE64" s="964"/>
      <c r="AF64" s="964"/>
      <c r="AG64" s="965"/>
      <c r="AH64" s="965"/>
      <c r="AI64" s="965"/>
      <c r="AJ64" s="965"/>
      <c r="AK64" s="965"/>
      <c r="AL64" s="965"/>
      <c r="AM64" s="965"/>
      <c r="AN64" s="965"/>
      <c r="AO64" s="961"/>
      <c r="AP64" s="966"/>
      <c r="AQ64" s="966"/>
      <c r="AR64" s="916"/>
      <c r="AS64" s="917"/>
      <c r="AT64" s="918"/>
      <c r="AU64" s="91">
        <f>ROUND($G$53*$AB$64,0)</f>
        <v>249</v>
      </c>
      <c r="AV64" s="920"/>
    </row>
    <row r="65" spans="1:48" ht="16.7" customHeight="1">
      <c r="A65" s="79">
        <v>62</v>
      </c>
      <c r="B65" s="80">
        <v>1181</v>
      </c>
      <c r="C65" s="127" t="s">
        <v>11359</v>
      </c>
      <c r="D65" s="995"/>
      <c r="E65" s="996"/>
      <c r="F65" s="997"/>
      <c r="G65" s="952"/>
      <c r="H65" s="942"/>
      <c r="I65" s="953"/>
      <c r="J65" s="941"/>
      <c r="K65" s="98"/>
      <c r="L65" s="56"/>
      <c r="M65" s="56"/>
      <c r="N65" s="56"/>
      <c r="O65" s="56"/>
      <c r="P65" s="56"/>
      <c r="Q65" s="56"/>
      <c r="R65" s="921"/>
      <c r="S65" s="924"/>
      <c r="T65" s="923"/>
      <c r="U65" s="923"/>
      <c r="V65" s="923"/>
      <c r="W65" s="923"/>
      <c r="X65" s="955"/>
      <c r="Y65" s="955"/>
      <c r="Z65" s="1705"/>
      <c r="AA65" s="967"/>
      <c r="AB65" s="967"/>
      <c r="AC65" s="969"/>
      <c r="AD65" s="970"/>
      <c r="AE65" s="970"/>
      <c r="AF65" s="970"/>
      <c r="AG65" s="971"/>
      <c r="AH65" s="971"/>
      <c r="AI65" s="971"/>
      <c r="AJ65" s="971"/>
      <c r="AK65" s="971"/>
      <c r="AL65" s="971"/>
      <c r="AM65" s="971"/>
      <c r="AN65" s="971"/>
      <c r="AO65" s="132"/>
      <c r="AP65" s="972"/>
      <c r="AQ65" s="972"/>
      <c r="AR65" s="928" t="s">
        <v>11293</v>
      </c>
      <c r="AS65" s="929">
        <v>5</v>
      </c>
      <c r="AT65" s="930" t="s">
        <v>11294</v>
      </c>
      <c r="AU65" s="91">
        <f>ROUND($G$53*$AB$64,0)-AS65</f>
        <v>244</v>
      </c>
      <c r="AV65" s="920"/>
    </row>
    <row r="66" spans="1:48" ht="16.7" customHeight="1">
      <c r="A66" s="79">
        <v>62</v>
      </c>
      <c r="B66" s="80">
        <v>1182</v>
      </c>
      <c r="C66" s="127" t="s">
        <v>11360</v>
      </c>
      <c r="D66" s="995"/>
      <c r="E66" s="996"/>
      <c r="F66" s="997"/>
      <c r="G66" s="952"/>
      <c r="H66" s="942"/>
      <c r="I66" s="953"/>
      <c r="J66" s="941"/>
      <c r="K66" s="98"/>
      <c r="L66" s="56"/>
      <c r="M66" s="56"/>
      <c r="N66" s="56"/>
      <c r="O66" s="56"/>
      <c r="P66" s="56"/>
      <c r="Q66" s="56"/>
      <c r="R66" s="921"/>
      <c r="S66" s="924"/>
      <c r="T66" s="923"/>
      <c r="U66" s="923"/>
      <c r="V66" s="923"/>
      <c r="W66" s="923"/>
      <c r="X66" s="955"/>
      <c r="Y66" s="955"/>
      <c r="Z66" s="1705"/>
      <c r="AA66" s="967"/>
      <c r="AB66" s="967"/>
      <c r="AC66" s="963" t="s">
        <v>4703</v>
      </c>
      <c r="AD66" s="964"/>
      <c r="AE66" s="964"/>
      <c r="AF66" s="964"/>
      <c r="AG66" s="965"/>
      <c r="AH66" s="965"/>
      <c r="AI66" s="965"/>
      <c r="AJ66" s="965"/>
      <c r="AK66" s="965"/>
      <c r="AL66" s="965"/>
      <c r="AM66" s="965"/>
      <c r="AN66" s="965"/>
      <c r="AO66" s="961" t="s">
        <v>30</v>
      </c>
      <c r="AP66" s="1706">
        <f>$AP$9</f>
        <v>0.7</v>
      </c>
      <c r="AQ66" s="1707"/>
      <c r="AR66" s="916"/>
      <c r="AS66" s="917"/>
      <c r="AT66" s="918"/>
      <c r="AU66" s="91">
        <f>ROUND(ROUND($G$53*$AB$64,0)*AP66,0)</f>
        <v>174</v>
      </c>
      <c r="AV66" s="920"/>
    </row>
    <row r="67" spans="1:48" ht="16.7" customHeight="1">
      <c r="A67" s="79">
        <v>62</v>
      </c>
      <c r="B67" s="80">
        <v>1183</v>
      </c>
      <c r="C67" s="127" t="s">
        <v>11361</v>
      </c>
      <c r="D67" s="995"/>
      <c r="E67" s="996"/>
      <c r="F67" s="997"/>
      <c r="G67" s="952"/>
      <c r="H67" s="942"/>
      <c r="I67" s="953"/>
      <c r="J67" s="941"/>
      <c r="K67" s="98"/>
      <c r="L67" s="56"/>
      <c r="M67" s="56"/>
      <c r="N67" s="56"/>
      <c r="O67" s="56"/>
      <c r="P67" s="56"/>
      <c r="Q67" s="56"/>
      <c r="R67" s="921"/>
      <c r="S67" s="924"/>
      <c r="T67" s="923"/>
      <c r="U67" s="923"/>
      <c r="V67" s="923"/>
      <c r="W67" s="923"/>
      <c r="X67" s="955"/>
      <c r="Y67" s="955"/>
      <c r="Z67" s="973"/>
      <c r="AA67" s="967"/>
      <c r="AB67" s="967"/>
      <c r="AC67" s="969"/>
      <c r="AD67" s="970"/>
      <c r="AE67" s="970"/>
      <c r="AF67" s="970"/>
      <c r="AG67" s="971"/>
      <c r="AH67" s="971"/>
      <c r="AI67" s="971"/>
      <c r="AJ67" s="971"/>
      <c r="AK67" s="971"/>
      <c r="AL67" s="971"/>
      <c r="AM67" s="971"/>
      <c r="AN67" s="971"/>
      <c r="AO67" s="132"/>
      <c r="AP67" s="1702"/>
      <c r="AQ67" s="1703"/>
      <c r="AR67" s="928" t="s">
        <v>11293</v>
      </c>
      <c r="AS67" s="929">
        <v>5</v>
      </c>
      <c r="AT67" s="930" t="s">
        <v>11294</v>
      </c>
      <c r="AU67" s="91">
        <f>ROUND(ROUND($G$53*$AB$64,0)*AP66,0)-AS67</f>
        <v>169</v>
      </c>
      <c r="AV67" s="920"/>
    </row>
    <row r="68" spans="1:48" ht="16.7" customHeight="1">
      <c r="A68" s="79">
        <v>62</v>
      </c>
      <c r="B68" s="80">
        <v>1184</v>
      </c>
      <c r="C68" s="127" t="s">
        <v>11362</v>
      </c>
      <c r="D68" s="995"/>
      <c r="E68" s="996"/>
      <c r="F68" s="997"/>
      <c r="G68" s="952"/>
      <c r="H68" s="942"/>
      <c r="I68" s="953"/>
      <c r="J68" s="941"/>
      <c r="K68" s="98"/>
      <c r="L68" s="56"/>
      <c r="M68" s="56"/>
      <c r="N68" s="56"/>
      <c r="O68" s="56"/>
      <c r="P68" s="56"/>
      <c r="Q68" s="56"/>
      <c r="R68" s="921"/>
      <c r="S68" s="924"/>
      <c r="T68" s="923"/>
      <c r="U68" s="923"/>
      <c r="V68" s="923"/>
      <c r="W68" s="923"/>
      <c r="X68" s="955"/>
      <c r="Y68" s="955"/>
      <c r="Z68" s="973"/>
      <c r="AA68" s="967"/>
      <c r="AB68" s="967"/>
      <c r="AC68" s="963" t="s">
        <v>4708</v>
      </c>
      <c r="AD68" s="964"/>
      <c r="AE68" s="964"/>
      <c r="AF68" s="964"/>
      <c r="AG68" s="965"/>
      <c r="AH68" s="965"/>
      <c r="AI68" s="965"/>
      <c r="AJ68" s="965"/>
      <c r="AK68" s="965"/>
      <c r="AL68" s="965"/>
      <c r="AM68" s="965"/>
      <c r="AN68" s="965"/>
      <c r="AO68" s="974" t="s">
        <v>30</v>
      </c>
      <c r="AP68" s="1700">
        <f>$AP$11</f>
        <v>0.85</v>
      </c>
      <c r="AQ68" s="1701"/>
      <c r="AR68" s="916"/>
      <c r="AS68" s="917"/>
      <c r="AT68" s="918"/>
      <c r="AU68" s="91">
        <f>ROUND(ROUND($G$53*$AB$64,0)*AP68,0)</f>
        <v>212</v>
      </c>
      <c r="AV68" s="920"/>
    </row>
    <row r="69" spans="1:48" ht="16.7" customHeight="1">
      <c r="A69" s="79">
        <v>62</v>
      </c>
      <c r="B69" s="80">
        <v>1185</v>
      </c>
      <c r="C69" s="127" t="s">
        <v>11363</v>
      </c>
      <c r="D69" s="995"/>
      <c r="E69" s="996"/>
      <c r="F69" s="997"/>
      <c r="G69" s="98"/>
      <c r="H69" s="56"/>
      <c r="I69" s="953"/>
      <c r="J69" s="941"/>
      <c r="K69" s="98"/>
      <c r="L69" s="56"/>
      <c r="M69" s="56"/>
      <c r="N69" s="56"/>
      <c r="O69" s="56"/>
      <c r="P69" s="56"/>
      <c r="Q69" s="56"/>
      <c r="R69" s="921"/>
      <c r="S69" s="925"/>
      <c r="T69" s="926"/>
      <c r="U69" s="926"/>
      <c r="V69" s="926"/>
      <c r="W69" s="926"/>
      <c r="X69" s="960"/>
      <c r="Y69" s="960"/>
      <c r="Z69" s="975"/>
      <c r="AA69" s="972"/>
      <c r="AB69" s="972"/>
      <c r="AC69" s="969"/>
      <c r="AD69" s="970"/>
      <c r="AE69" s="970"/>
      <c r="AF69" s="970"/>
      <c r="AG69" s="971"/>
      <c r="AH69" s="971"/>
      <c r="AI69" s="971"/>
      <c r="AJ69" s="971"/>
      <c r="AK69" s="971"/>
      <c r="AL69" s="971"/>
      <c r="AM69" s="971"/>
      <c r="AN69" s="971"/>
      <c r="AO69" s="132"/>
      <c r="AP69" s="1702"/>
      <c r="AQ69" s="1703"/>
      <c r="AR69" s="928" t="s">
        <v>11364</v>
      </c>
      <c r="AS69" s="929">
        <v>5</v>
      </c>
      <c r="AT69" s="930" t="s">
        <v>11294</v>
      </c>
      <c r="AU69" s="91">
        <f>ROUND(ROUND($G$53*$AB$64,0)*AP68,0)-AS69</f>
        <v>207</v>
      </c>
      <c r="AV69" s="920"/>
    </row>
    <row r="70" spans="1:48" ht="16.7" customHeight="1">
      <c r="A70" s="20">
        <v>62</v>
      </c>
      <c r="B70" s="21">
        <v>1125</v>
      </c>
      <c r="C70" s="910" t="s">
        <v>11365</v>
      </c>
      <c r="D70" s="995"/>
      <c r="E70" s="996"/>
      <c r="F70" s="997"/>
      <c r="G70" s="98"/>
      <c r="H70" s="56"/>
      <c r="I70" s="56"/>
      <c r="J70" s="982"/>
      <c r="K70" s="1478" t="s">
        <v>11319</v>
      </c>
      <c r="L70" s="1479"/>
      <c r="M70" s="1479"/>
      <c r="N70" s="1479"/>
      <c r="O70" s="1479"/>
      <c r="P70" s="978"/>
      <c r="Q70" s="978"/>
      <c r="R70" s="979"/>
      <c r="S70" s="911"/>
      <c r="T70" s="913"/>
      <c r="U70" s="913"/>
      <c r="V70" s="913"/>
      <c r="W70" s="913"/>
      <c r="X70" s="980"/>
      <c r="Y70" s="980"/>
      <c r="Z70" s="914"/>
      <c r="AA70" s="913"/>
      <c r="AB70" s="913"/>
      <c r="AC70" s="914"/>
      <c r="AD70" s="902"/>
      <c r="AE70" s="902"/>
      <c r="AF70" s="902"/>
      <c r="AG70" s="913"/>
      <c r="AH70" s="913"/>
      <c r="AI70" s="913"/>
      <c r="AJ70" s="913"/>
      <c r="AK70" s="913"/>
      <c r="AL70" s="913"/>
      <c r="AM70" s="913"/>
      <c r="AN70" s="913"/>
      <c r="AO70" s="913"/>
      <c r="AP70" s="902"/>
      <c r="AQ70" s="915"/>
      <c r="AR70" s="916"/>
      <c r="AS70" s="917"/>
      <c r="AT70" s="918"/>
      <c r="AU70" s="919">
        <f>ROUND($G$53*$Q$72,0)</f>
        <v>481</v>
      </c>
      <c r="AV70" s="920"/>
    </row>
    <row r="71" spans="1:48" ht="16.7" customHeight="1">
      <c r="A71" s="79">
        <v>62</v>
      </c>
      <c r="B71" s="80">
        <v>1186</v>
      </c>
      <c r="C71" s="127" t="s">
        <v>11366</v>
      </c>
      <c r="D71" s="995"/>
      <c r="E71" s="996"/>
      <c r="F71" s="997"/>
      <c r="G71" s="98"/>
      <c r="H71" s="56"/>
      <c r="I71" s="56"/>
      <c r="J71" s="982"/>
      <c r="K71" s="1481"/>
      <c r="L71" s="1482"/>
      <c r="M71" s="1482"/>
      <c r="N71" s="1482"/>
      <c r="O71" s="1482"/>
      <c r="P71" s="5"/>
      <c r="Q71" s="5"/>
      <c r="R71" s="5"/>
      <c r="S71" s="924"/>
      <c r="T71" s="923"/>
      <c r="U71" s="923"/>
      <c r="V71" s="923"/>
      <c r="W71" s="923"/>
      <c r="X71" s="983"/>
      <c r="Y71" s="983"/>
      <c r="Z71" s="924"/>
      <c r="AA71" s="923"/>
      <c r="AB71" s="923"/>
      <c r="AC71" s="925"/>
      <c r="AD71" s="908"/>
      <c r="AE71" s="908"/>
      <c r="AF71" s="908"/>
      <c r="AG71" s="926"/>
      <c r="AH71" s="926"/>
      <c r="AI71" s="926"/>
      <c r="AJ71" s="926"/>
      <c r="AK71" s="926"/>
      <c r="AL71" s="926"/>
      <c r="AM71" s="926"/>
      <c r="AN71" s="926"/>
      <c r="AO71" s="927"/>
      <c r="AP71" s="1708"/>
      <c r="AQ71" s="1709"/>
      <c r="AR71" s="928" t="s">
        <v>11364</v>
      </c>
      <c r="AS71" s="929">
        <v>5</v>
      </c>
      <c r="AT71" s="930" t="s">
        <v>11294</v>
      </c>
      <c r="AU71" s="91">
        <f>ROUND($G$53*$Q$72,0)-AS71</f>
        <v>476</v>
      </c>
      <c r="AV71" s="920"/>
    </row>
    <row r="72" spans="1:48" ht="16.7" customHeight="1">
      <c r="A72" s="20">
        <v>62</v>
      </c>
      <c r="B72" s="21">
        <v>1126</v>
      </c>
      <c r="C72" s="931" t="s">
        <v>11367</v>
      </c>
      <c r="D72" s="995"/>
      <c r="E72" s="996"/>
      <c r="F72" s="997"/>
      <c r="G72" s="98"/>
      <c r="H72" s="56"/>
      <c r="I72" s="56"/>
      <c r="J72" s="982"/>
      <c r="K72" s="1481"/>
      <c r="L72" s="1482"/>
      <c r="M72" s="1482"/>
      <c r="N72" s="1482"/>
      <c r="O72" s="1482"/>
      <c r="P72" s="942" t="s">
        <v>11368</v>
      </c>
      <c r="Q72" s="1743">
        <v>0.96499999999999997</v>
      </c>
      <c r="R72" s="1744"/>
      <c r="S72" s="924"/>
      <c r="T72" s="923"/>
      <c r="U72" s="923"/>
      <c r="V72" s="923"/>
      <c r="W72" s="923"/>
      <c r="X72" s="983"/>
      <c r="Y72" s="983"/>
      <c r="Z72" s="924"/>
      <c r="AA72" s="923"/>
      <c r="AB72" s="923"/>
      <c r="AC72" s="932" t="s">
        <v>4703</v>
      </c>
      <c r="AD72" s="902"/>
      <c r="AE72" s="902"/>
      <c r="AF72" s="902"/>
      <c r="AG72" s="933"/>
      <c r="AH72" s="933"/>
      <c r="AI72" s="933"/>
      <c r="AJ72" s="933"/>
      <c r="AK72" s="933"/>
      <c r="AL72" s="933"/>
      <c r="AM72" s="933"/>
      <c r="AN72" s="933"/>
      <c r="AO72" s="934" t="s">
        <v>11368</v>
      </c>
      <c r="AP72" s="1719">
        <f>$AP$9</f>
        <v>0.7</v>
      </c>
      <c r="AQ72" s="1720"/>
      <c r="AR72" s="916"/>
      <c r="AS72" s="917"/>
      <c r="AT72" s="918"/>
      <c r="AU72" s="919">
        <f>ROUND(ROUND($G$53*$Q$72,0)*AP72,0)</f>
        <v>337</v>
      </c>
      <c r="AV72" s="920"/>
    </row>
    <row r="73" spans="1:48" ht="16.7" customHeight="1">
      <c r="A73" s="79">
        <v>62</v>
      </c>
      <c r="B73" s="80">
        <v>1187</v>
      </c>
      <c r="C73" s="127" t="s">
        <v>11369</v>
      </c>
      <c r="D73" s="995"/>
      <c r="E73" s="996"/>
      <c r="F73" s="997"/>
      <c r="G73" s="98"/>
      <c r="H73" s="56"/>
      <c r="I73" s="56"/>
      <c r="J73" s="982"/>
      <c r="K73" s="1481"/>
      <c r="L73" s="1482"/>
      <c r="M73" s="1482"/>
      <c r="N73" s="1482"/>
      <c r="O73" s="1482"/>
      <c r="P73" s="5"/>
      <c r="Q73" s="5"/>
      <c r="R73" s="5"/>
      <c r="S73" s="924"/>
      <c r="T73" s="923"/>
      <c r="U73" s="923"/>
      <c r="V73" s="923"/>
      <c r="W73" s="923"/>
      <c r="X73" s="983"/>
      <c r="Y73" s="983"/>
      <c r="Z73" s="924"/>
      <c r="AA73" s="923"/>
      <c r="AB73" s="923"/>
      <c r="AC73" s="925"/>
      <c r="AD73" s="908"/>
      <c r="AE73" s="908"/>
      <c r="AF73" s="908"/>
      <c r="AG73" s="926"/>
      <c r="AH73" s="926"/>
      <c r="AI73" s="926"/>
      <c r="AJ73" s="926"/>
      <c r="AK73" s="926"/>
      <c r="AL73" s="926"/>
      <c r="AM73" s="926"/>
      <c r="AN73" s="926"/>
      <c r="AO73" s="927"/>
      <c r="AP73" s="1708"/>
      <c r="AQ73" s="1709"/>
      <c r="AR73" s="928" t="s">
        <v>11293</v>
      </c>
      <c r="AS73" s="929">
        <v>5</v>
      </c>
      <c r="AT73" s="930" t="s">
        <v>11294</v>
      </c>
      <c r="AU73" s="91">
        <f>ROUND(ROUND($G$53*$Q$72,0)*AP72,0)-AS73</f>
        <v>332</v>
      </c>
      <c r="AV73" s="920"/>
    </row>
    <row r="74" spans="1:48" ht="16.7" customHeight="1">
      <c r="A74" s="938">
        <v>62</v>
      </c>
      <c r="B74" s="939">
        <v>1137</v>
      </c>
      <c r="C74" s="931" t="s">
        <v>11370</v>
      </c>
      <c r="D74" s="995"/>
      <c r="E74" s="996"/>
      <c r="F74" s="997"/>
      <c r="G74" s="98"/>
      <c r="H74" s="56"/>
      <c r="I74" s="56"/>
      <c r="J74" s="982"/>
      <c r="K74" s="98"/>
      <c r="L74" s="985"/>
      <c r="M74" s="985"/>
      <c r="N74" s="985"/>
      <c r="O74" s="985"/>
      <c r="P74" s="986"/>
      <c r="Q74" s="986"/>
      <c r="R74" s="986"/>
      <c r="S74" s="924"/>
      <c r="T74" s="923"/>
      <c r="U74" s="923"/>
      <c r="V74" s="923"/>
      <c r="W74" s="923"/>
      <c r="X74" s="983"/>
      <c r="Y74" s="984"/>
      <c r="Z74" s="924"/>
      <c r="AA74" s="923"/>
      <c r="AB74" s="923"/>
      <c r="AC74" s="932" t="s">
        <v>4708</v>
      </c>
      <c r="AD74" s="902"/>
      <c r="AE74" s="902"/>
      <c r="AF74" s="902"/>
      <c r="AG74" s="933"/>
      <c r="AH74" s="933"/>
      <c r="AI74" s="933"/>
      <c r="AJ74" s="933"/>
      <c r="AK74" s="933"/>
      <c r="AL74" s="933"/>
      <c r="AM74" s="933"/>
      <c r="AN74" s="933"/>
      <c r="AO74" s="942" t="s">
        <v>30</v>
      </c>
      <c r="AP74" s="1721">
        <f>$AP$11</f>
        <v>0.85</v>
      </c>
      <c r="AQ74" s="1722"/>
      <c r="AR74" s="916"/>
      <c r="AS74" s="917"/>
      <c r="AT74" s="918"/>
      <c r="AU74" s="919">
        <f>ROUND(ROUND($G$53*$Q$72,0)*AP74,0)</f>
        <v>409</v>
      </c>
      <c r="AV74" s="920"/>
    </row>
    <row r="75" spans="1:48" ht="16.7" customHeight="1">
      <c r="A75" s="79">
        <v>62</v>
      </c>
      <c r="B75" s="80">
        <v>1188</v>
      </c>
      <c r="C75" s="127" t="s">
        <v>11371</v>
      </c>
      <c r="D75" s="995"/>
      <c r="E75" s="996"/>
      <c r="F75" s="997"/>
      <c r="G75" s="98"/>
      <c r="H75" s="56"/>
      <c r="I75" s="56"/>
      <c r="J75" s="982"/>
      <c r="K75" s="98"/>
      <c r="L75" s="985"/>
      <c r="M75" s="985"/>
      <c r="N75" s="985"/>
      <c r="O75" s="985"/>
      <c r="P75" s="986"/>
      <c r="Q75" s="986"/>
      <c r="R75" s="986"/>
      <c r="S75" s="925"/>
      <c r="T75" s="926"/>
      <c r="U75" s="926"/>
      <c r="V75" s="926"/>
      <c r="W75" s="926"/>
      <c r="X75" s="987"/>
      <c r="Y75" s="988"/>
      <c r="Z75" s="925"/>
      <c r="AA75" s="926"/>
      <c r="AB75" s="926"/>
      <c r="AC75" s="925"/>
      <c r="AD75" s="908"/>
      <c r="AE75" s="908"/>
      <c r="AF75" s="908"/>
      <c r="AG75" s="926"/>
      <c r="AH75" s="926"/>
      <c r="AI75" s="926"/>
      <c r="AJ75" s="926"/>
      <c r="AK75" s="926"/>
      <c r="AL75" s="926"/>
      <c r="AM75" s="926"/>
      <c r="AN75" s="926"/>
      <c r="AO75" s="927"/>
      <c r="AP75" s="1708"/>
      <c r="AQ75" s="1709"/>
      <c r="AR75" s="928" t="s">
        <v>11293</v>
      </c>
      <c r="AS75" s="929">
        <v>5</v>
      </c>
      <c r="AT75" s="930" t="s">
        <v>11294</v>
      </c>
      <c r="AU75" s="91">
        <f>ROUND(ROUND($G$53*$Q$72,0)*AP74,0)-AS75</f>
        <v>404</v>
      </c>
      <c r="AV75" s="920"/>
    </row>
    <row r="76" spans="1:48" ht="16.7" customHeight="1">
      <c r="A76" s="30">
        <v>62</v>
      </c>
      <c r="B76" s="31">
        <v>1127</v>
      </c>
      <c r="C76" s="944" t="s">
        <v>11372</v>
      </c>
      <c r="D76" s="995"/>
      <c r="E76" s="996"/>
      <c r="F76" s="997"/>
      <c r="G76" s="98"/>
      <c r="H76" s="56"/>
      <c r="I76" s="56"/>
      <c r="J76" s="982"/>
      <c r="K76" s="98"/>
      <c r="L76" s="985"/>
      <c r="M76" s="985"/>
      <c r="N76" s="985"/>
      <c r="O76" s="985"/>
      <c r="P76" s="942"/>
      <c r="Q76" s="989"/>
      <c r="R76" s="990"/>
      <c r="S76" s="1710" t="s">
        <v>11301</v>
      </c>
      <c r="T76" s="1711"/>
      <c r="U76" s="1711"/>
      <c r="V76" s="1711"/>
      <c r="W76" s="1711"/>
      <c r="X76" s="1711"/>
      <c r="Y76" s="1712"/>
      <c r="Z76" s="983"/>
      <c r="AA76" s="983"/>
      <c r="AB76" s="983"/>
      <c r="AC76" s="945"/>
      <c r="AD76" s="946"/>
      <c r="AE76" s="946"/>
      <c r="AF76" s="946"/>
      <c r="AG76" s="947"/>
      <c r="AH76" s="947"/>
      <c r="AI76" s="947"/>
      <c r="AJ76" s="947"/>
      <c r="AK76" s="947"/>
      <c r="AL76" s="947"/>
      <c r="AM76" s="947"/>
      <c r="AN76" s="947"/>
      <c r="AO76" s="948"/>
      <c r="AP76" s="948"/>
      <c r="AQ76" s="949"/>
      <c r="AR76" s="950"/>
      <c r="AS76" s="949"/>
      <c r="AT76" s="951"/>
      <c r="AU76" s="67">
        <v>408</v>
      </c>
      <c r="AV76" s="920"/>
    </row>
    <row r="77" spans="1:48" ht="16.7" customHeight="1">
      <c r="A77" s="30">
        <v>62</v>
      </c>
      <c r="B77" s="31">
        <v>1128</v>
      </c>
      <c r="C77" s="944" t="s">
        <v>11373</v>
      </c>
      <c r="D77" s="995"/>
      <c r="E77" s="996"/>
      <c r="F77" s="997"/>
      <c r="G77" s="98"/>
      <c r="H77" s="56"/>
      <c r="I77" s="56"/>
      <c r="J77" s="982"/>
      <c r="K77" s="98"/>
      <c r="L77" s="985"/>
      <c r="M77" s="985"/>
      <c r="N77" s="985"/>
      <c r="O77" s="985"/>
      <c r="P77" s="942"/>
      <c r="Q77" s="991"/>
      <c r="R77" s="992"/>
      <c r="S77" s="1713"/>
      <c r="T77" s="1714"/>
      <c r="U77" s="1714"/>
      <c r="V77" s="1714"/>
      <c r="W77" s="1714"/>
      <c r="X77" s="1714"/>
      <c r="Y77" s="1715"/>
      <c r="Z77" s="955"/>
      <c r="AA77" s="955"/>
      <c r="AB77" s="955"/>
      <c r="AC77" s="945" t="s">
        <v>4703</v>
      </c>
      <c r="AD77" s="946"/>
      <c r="AE77" s="946"/>
      <c r="AF77" s="946"/>
      <c r="AG77" s="947"/>
      <c r="AH77" s="947"/>
      <c r="AI77" s="947"/>
      <c r="AJ77" s="947"/>
      <c r="AK77" s="947"/>
      <c r="AL77" s="947"/>
      <c r="AM77" s="947"/>
      <c r="AN77" s="947"/>
      <c r="AO77" s="199" t="s">
        <v>30</v>
      </c>
      <c r="AP77" s="1716">
        <f>$AP$9</f>
        <v>0.7</v>
      </c>
      <c r="AQ77" s="1717"/>
      <c r="AR77" s="956"/>
      <c r="AS77" s="957"/>
      <c r="AT77" s="958"/>
      <c r="AU77" s="67">
        <v>286</v>
      </c>
      <c r="AV77" s="920"/>
    </row>
    <row r="78" spans="1:48" ht="16.7" customHeight="1">
      <c r="A78" s="30">
        <v>62</v>
      </c>
      <c r="B78" s="31">
        <v>1138</v>
      </c>
      <c r="C78" s="944" t="s">
        <v>11374</v>
      </c>
      <c r="D78" s="995"/>
      <c r="E78" s="996"/>
      <c r="F78" s="997"/>
      <c r="G78" s="98"/>
      <c r="H78" s="56"/>
      <c r="I78" s="56"/>
      <c r="J78" s="982"/>
      <c r="K78" s="98"/>
      <c r="L78" s="985"/>
      <c r="M78" s="985"/>
      <c r="N78" s="985"/>
      <c r="O78" s="985"/>
      <c r="P78" s="942"/>
      <c r="Q78" s="991"/>
      <c r="R78" s="992"/>
      <c r="S78" s="924"/>
      <c r="T78" s="923"/>
      <c r="U78" s="923"/>
      <c r="V78" s="923"/>
      <c r="W78" s="923"/>
      <c r="X78" s="955"/>
      <c r="Y78" s="993"/>
      <c r="Z78" s="960"/>
      <c r="AA78" s="960"/>
      <c r="AB78" s="960"/>
      <c r="AC78" s="945" t="s">
        <v>4708</v>
      </c>
      <c r="AD78" s="946"/>
      <c r="AE78" s="946"/>
      <c r="AF78" s="946"/>
      <c r="AG78" s="947"/>
      <c r="AH78" s="947"/>
      <c r="AI78" s="947"/>
      <c r="AJ78" s="947"/>
      <c r="AK78" s="947"/>
      <c r="AL78" s="947"/>
      <c r="AM78" s="947"/>
      <c r="AN78" s="947"/>
      <c r="AO78" s="199" t="s">
        <v>11368</v>
      </c>
      <c r="AP78" s="1716">
        <f>$AP$11</f>
        <v>0.85</v>
      </c>
      <c r="AQ78" s="1717"/>
      <c r="AR78" s="956"/>
      <c r="AS78" s="957"/>
      <c r="AT78" s="958"/>
      <c r="AU78" s="67">
        <v>347</v>
      </c>
      <c r="AV78" s="920"/>
    </row>
    <row r="79" spans="1:48" ht="16.7" customHeight="1">
      <c r="A79" s="79">
        <v>62</v>
      </c>
      <c r="B79" s="80">
        <v>1189</v>
      </c>
      <c r="C79" s="127" t="s">
        <v>11375</v>
      </c>
      <c r="D79" s="935"/>
      <c r="E79" s="936"/>
      <c r="F79" s="937"/>
      <c r="G79" s="33"/>
      <c r="H79" s="34"/>
      <c r="I79" s="34"/>
      <c r="J79" s="54"/>
      <c r="K79" s="98"/>
      <c r="L79" s="56"/>
      <c r="M79" s="56"/>
      <c r="N79" s="56"/>
      <c r="O79" s="56"/>
      <c r="P79" s="56"/>
      <c r="Q79" s="56"/>
      <c r="R79" s="921"/>
      <c r="S79" s="924"/>
      <c r="T79" s="923"/>
      <c r="U79" s="923"/>
      <c r="V79" s="923"/>
      <c r="W79" s="923"/>
      <c r="X79" s="923"/>
      <c r="Y79" s="994"/>
      <c r="Z79" s="1704" t="s">
        <v>11305</v>
      </c>
      <c r="AA79" s="961" t="s">
        <v>30</v>
      </c>
      <c r="AB79" s="962">
        <v>0.7</v>
      </c>
      <c r="AC79" s="963"/>
      <c r="AD79" s="964"/>
      <c r="AE79" s="964"/>
      <c r="AF79" s="964"/>
      <c r="AG79" s="965"/>
      <c r="AH79" s="965"/>
      <c r="AI79" s="965"/>
      <c r="AJ79" s="965"/>
      <c r="AK79" s="965"/>
      <c r="AL79" s="965"/>
      <c r="AM79" s="965"/>
      <c r="AN79" s="965"/>
      <c r="AO79" s="961"/>
      <c r="AP79" s="966"/>
      <c r="AQ79" s="966"/>
      <c r="AR79" s="916"/>
      <c r="AS79" s="917"/>
      <c r="AT79" s="918"/>
      <c r="AU79" s="91">
        <f>ROUND(ROUND($G$53*Q72,0)*$AB$79,0)</f>
        <v>337</v>
      </c>
      <c r="AV79" s="920"/>
    </row>
    <row r="80" spans="1:48" ht="16.7" customHeight="1">
      <c r="A80" s="79">
        <v>62</v>
      </c>
      <c r="B80" s="80">
        <v>1190</v>
      </c>
      <c r="C80" s="127" t="s">
        <v>11376</v>
      </c>
      <c r="D80" s="935"/>
      <c r="E80" s="936"/>
      <c r="F80" s="937"/>
      <c r="G80" s="952"/>
      <c r="H80" s="942"/>
      <c r="I80" s="953"/>
      <c r="J80" s="941"/>
      <c r="K80" s="98"/>
      <c r="L80" s="56"/>
      <c r="M80" s="56"/>
      <c r="N80" s="56"/>
      <c r="O80" s="56"/>
      <c r="P80" s="56"/>
      <c r="Q80" s="56"/>
      <c r="R80" s="921"/>
      <c r="S80" s="924"/>
      <c r="T80" s="923"/>
      <c r="U80" s="923"/>
      <c r="V80" s="923"/>
      <c r="W80" s="923"/>
      <c r="X80" s="955"/>
      <c r="Y80" s="955"/>
      <c r="Z80" s="1705"/>
      <c r="AA80" s="967"/>
      <c r="AB80" s="968"/>
      <c r="AC80" s="969"/>
      <c r="AD80" s="970"/>
      <c r="AE80" s="970"/>
      <c r="AF80" s="970"/>
      <c r="AG80" s="971"/>
      <c r="AH80" s="971"/>
      <c r="AI80" s="971"/>
      <c r="AJ80" s="971"/>
      <c r="AK80" s="971"/>
      <c r="AL80" s="971"/>
      <c r="AM80" s="971"/>
      <c r="AN80" s="971"/>
      <c r="AO80" s="132"/>
      <c r="AP80" s="972"/>
      <c r="AQ80" s="972"/>
      <c r="AR80" s="928" t="s">
        <v>11293</v>
      </c>
      <c r="AS80" s="929">
        <v>5</v>
      </c>
      <c r="AT80" s="930" t="s">
        <v>11294</v>
      </c>
      <c r="AU80" s="91">
        <f>ROUND(ROUND($G$53*Q72,0)*$AB$79,0)-AS80</f>
        <v>332</v>
      </c>
      <c r="AV80" s="920"/>
    </row>
    <row r="81" spans="1:48" ht="16.7" customHeight="1">
      <c r="A81" s="79">
        <v>62</v>
      </c>
      <c r="B81" s="80">
        <v>1191</v>
      </c>
      <c r="C81" s="127" t="s">
        <v>11377</v>
      </c>
      <c r="D81" s="935"/>
      <c r="E81" s="936"/>
      <c r="F81" s="937"/>
      <c r="G81" s="952"/>
      <c r="H81" s="942"/>
      <c r="I81" s="953"/>
      <c r="J81" s="941"/>
      <c r="K81" s="98"/>
      <c r="L81" s="56"/>
      <c r="M81" s="56"/>
      <c r="N81" s="56"/>
      <c r="O81" s="56"/>
      <c r="P81" s="56"/>
      <c r="Q81" s="56"/>
      <c r="R81" s="921"/>
      <c r="S81" s="924"/>
      <c r="T81" s="923"/>
      <c r="U81" s="923"/>
      <c r="V81" s="923"/>
      <c r="W81" s="923"/>
      <c r="X81" s="955"/>
      <c r="Y81" s="955"/>
      <c r="Z81" s="1705"/>
      <c r="AA81" s="967"/>
      <c r="AB81" s="968"/>
      <c r="AC81" s="963" t="s">
        <v>4703</v>
      </c>
      <c r="AD81" s="964"/>
      <c r="AE81" s="964"/>
      <c r="AF81" s="964"/>
      <c r="AG81" s="965"/>
      <c r="AH81" s="965"/>
      <c r="AI81" s="965"/>
      <c r="AJ81" s="965"/>
      <c r="AK81" s="965"/>
      <c r="AL81" s="965"/>
      <c r="AM81" s="965"/>
      <c r="AN81" s="965"/>
      <c r="AO81" s="961" t="s">
        <v>30</v>
      </c>
      <c r="AP81" s="1706">
        <f>$AP$9</f>
        <v>0.7</v>
      </c>
      <c r="AQ81" s="1707"/>
      <c r="AR81" s="916"/>
      <c r="AS81" s="917"/>
      <c r="AT81" s="918"/>
      <c r="AU81" s="91">
        <f>ROUND(ROUND(ROUND($G$53*Q72,0)*$AB$79,0)*AP81,0)</f>
        <v>236</v>
      </c>
      <c r="AV81" s="920"/>
    </row>
    <row r="82" spans="1:48" ht="16.7" customHeight="1">
      <c r="A82" s="79">
        <v>62</v>
      </c>
      <c r="B82" s="80">
        <v>1192</v>
      </c>
      <c r="C82" s="127" t="s">
        <v>11378</v>
      </c>
      <c r="D82" s="935"/>
      <c r="E82" s="936"/>
      <c r="F82" s="937"/>
      <c r="G82" s="952"/>
      <c r="H82" s="942"/>
      <c r="I82" s="953"/>
      <c r="J82" s="941"/>
      <c r="K82" s="98"/>
      <c r="L82" s="56"/>
      <c r="M82" s="56"/>
      <c r="N82" s="56"/>
      <c r="O82" s="56"/>
      <c r="P82" s="56"/>
      <c r="Q82" s="56"/>
      <c r="R82" s="921"/>
      <c r="S82" s="924"/>
      <c r="T82" s="923"/>
      <c r="U82" s="923"/>
      <c r="V82" s="923"/>
      <c r="W82" s="923"/>
      <c r="X82" s="955"/>
      <c r="Y82" s="955"/>
      <c r="Z82" s="973"/>
      <c r="AA82" s="967"/>
      <c r="AB82" s="968"/>
      <c r="AC82" s="969"/>
      <c r="AD82" s="970"/>
      <c r="AE82" s="970"/>
      <c r="AF82" s="970"/>
      <c r="AG82" s="971"/>
      <c r="AH82" s="971"/>
      <c r="AI82" s="971"/>
      <c r="AJ82" s="971"/>
      <c r="AK82" s="971"/>
      <c r="AL82" s="971"/>
      <c r="AM82" s="971"/>
      <c r="AN82" s="971"/>
      <c r="AO82" s="132"/>
      <c r="AP82" s="1702"/>
      <c r="AQ82" s="1703"/>
      <c r="AR82" s="928" t="s">
        <v>11293</v>
      </c>
      <c r="AS82" s="929">
        <v>5</v>
      </c>
      <c r="AT82" s="930" t="s">
        <v>11294</v>
      </c>
      <c r="AU82" s="91">
        <f>ROUND(ROUND(ROUND($G$53*Q72,0)*$AB$79,0)*AP81,0)-AS82</f>
        <v>231</v>
      </c>
      <c r="AV82" s="920"/>
    </row>
    <row r="83" spans="1:48" ht="16.7" customHeight="1">
      <c r="A83" s="79">
        <v>62</v>
      </c>
      <c r="B83" s="80">
        <v>1193</v>
      </c>
      <c r="C83" s="127" t="s">
        <v>11379</v>
      </c>
      <c r="D83" s="935"/>
      <c r="E83" s="936"/>
      <c r="F83" s="937"/>
      <c r="G83" s="98"/>
      <c r="H83" s="56"/>
      <c r="I83" s="953"/>
      <c r="J83" s="941"/>
      <c r="K83" s="98"/>
      <c r="L83" s="56"/>
      <c r="M83" s="56"/>
      <c r="N83" s="56"/>
      <c r="O83" s="56"/>
      <c r="P83" s="56"/>
      <c r="Q83" s="56"/>
      <c r="R83" s="921"/>
      <c r="S83" s="924"/>
      <c r="T83" s="923"/>
      <c r="U83" s="923"/>
      <c r="V83" s="923"/>
      <c r="W83" s="923"/>
      <c r="X83" s="955"/>
      <c r="Y83" s="955"/>
      <c r="Z83" s="973"/>
      <c r="AA83" s="967"/>
      <c r="AB83" s="968"/>
      <c r="AC83" s="963" t="s">
        <v>4708</v>
      </c>
      <c r="AD83" s="964"/>
      <c r="AE83" s="964"/>
      <c r="AF83" s="964"/>
      <c r="AG83" s="965"/>
      <c r="AH83" s="965"/>
      <c r="AI83" s="965"/>
      <c r="AJ83" s="965"/>
      <c r="AK83" s="965"/>
      <c r="AL83" s="965"/>
      <c r="AM83" s="965"/>
      <c r="AN83" s="965"/>
      <c r="AO83" s="974" t="s">
        <v>30</v>
      </c>
      <c r="AP83" s="1700">
        <f>$AP$11</f>
        <v>0.85</v>
      </c>
      <c r="AQ83" s="1701"/>
      <c r="AR83" s="916"/>
      <c r="AS83" s="917"/>
      <c r="AT83" s="918"/>
      <c r="AU83" s="91">
        <f>ROUND(ROUND(ROUND($G$53*Q72,0)*$AB$79,0)*AP83,0)</f>
        <v>286</v>
      </c>
      <c r="AV83" s="920"/>
    </row>
    <row r="84" spans="1:48" ht="16.7" customHeight="1">
      <c r="A84" s="79">
        <v>62</v>
      </c>
      <c r="B84" s="80">
        <v>1194</v>
      </c>
      <c r="C84" s="127" t="s">
        <v>11380</v>
      </c>
      <c r="D84" s="935"/>
      <c r="E84" s="936"/>
      <c r="F84" s="937"/>
      <c r="G84" s="98"/>
      <c r="H84" s="56"/>
      <c r="I84" s="953"/>
      <c r="J84" s="941"/>
      <c r="K84" s="98"/>
      <c r="L84" s="56"/>
      <c r="M84" s="56"/>
      <c r="N84" s="56"/>
      <c r="O84" s="56"/>
      <c r="P84" s="56"/>
      <c r="Q84" s="56"/>
      <c r="R84" s="921"/>
      <c r="S84" s="924"/>
      <c r="T84" s="923"/>
      <c r="U84" s="923"/>
      <c r="V84" s="923"/>
      <c r="W84" s="923"/>
      <c r="X84" s="955"/>
      <c r="Y84" s="955"/>
      <c r="Z84" s="975"/>
      <c r="AA84" s="972"/>
      <c r="AB84" s="976"/>
      <c r="AC84" s="969"/>
      <c r="AD84" s="970"/>
      <c r="AE84" s="970"/>
      <c r="AF84" s="970"/>
      <c r="AG84" s="971"/>
      <c r="AH84" s="971"/>
      <c r="AI84" s="971"/>
      <c r="AJ84" s="971"/>
      <c r="AK84" s="971"/>
      <c r="AL84" s="971"/>
      <c r="AM84" s="971"/>
      <c r="AN84" s="971"/>
      <c r="AO84" s="132"/>
      <c r="AP84" s="1702"/>
      <c r="AQ84" s="1703"/>
      <c r="AR84" s="928" t="s">
        <v>11293</v>
      </c>
      <c r="AS84" s="929">
        <v>5</v>
      </c>
      <c r="AT84" s="930" t="s">
        <v>11294</v>
      </c>
      <c r="AU84" s="91">
        <f>ROUND(ROUND(ROUND($G$53*Q72,0)*$AB$79,0)*AP83,0)-AS84</f>
        <v>281</v>
      </c>
      <c r="AV84" s="920"/>
    </row>
    <row r="85" spans="1:48" ht="16.7" customHeight="1">
      <c r="A85" s="79">
        <v>62</v>
      </c>
      <c r="B85" s="80">
        <v>1195</v>
      </c>
      <c r="C85" s="127" t="s">
        <v>11381</v>
      </c>
      <c r="D85" s="935"/>
      <c r="E85" s="936"/>
      <c r="F85" s="937"/>
      <c r="G85" s="33"/>
      <c r="H85" s="34"/>
      <c r="I85" s="34"/>
      <c r="J85" s="54"/>
      <c r="K85" s="98"/>
      <c r="L85" s="56"/>
      <c r="M85" s="56"/>
      <c r="N85" s="56"/>
      <c r="O85" s="56"/>
      <c r="P85" s="56"/>
      <c r="Q85" s="56"/>
      <c r="R85" s="921"/>
      <c r="S85" s="924"/>
      <c r="T85" s="923"/>
      <c r="U85" s="923"/>
      <c r="V85" s="923"/>
      <c r="W85" s="923"/>
      <c r="X85" s="923"/>
      <c r="Y85" s="923"/>
      <c r="Z85" s="1704" t="s">
        <v>11312</v>
      </c>
      <c r="AA85" s="961" t="s">
        <v>30</v>
      </c>
      <c r="AB85" s="962">
        <v>0.5</v>
      </c>
      <c r="AC85" s="963"/>
      <c r="AD85" s="964"/>
      <c r="AE85" s="964"/>
      <c r="AF85" s="964"/>
      <c r="AG85" s="965"/>
      <c r="AH85" s="965"/>
      <c r="AI85" s="965"/>
      <c r="AJ85" s="965"/>
      <c r="AK85" s="965"/>
      <c r="AL85" s="965"/>
      <c r="AM85" s="965"/>
      <c r="AN85" s="965"/>
      <c r="AO85" s="961"/>
      <c r="AP85" s="966"/>
      <c r="AQ85" s="966"/>
      <c r="AR85" s="916"/>
      <c r="AS85" s="917"/>
      <c r="AT85" s="918"/>
      <c r="AU85" s="91">
        <f>ROUND(ROUND($G$53*Q72,0)*$AB$85,0)</f>
        <v>241</v>
      </c>
      <c r="AV85" s="920"/>
    </row>
    <row r="86" spans="1:48" ht="16.7" customHeight="1">
      <c r="A86" s="79">
        <v>62</v>
      </c>
      <c r="B86" s="80">
        <v>1196</v>
      </c>
      <c r="C86" s="127" t="s">
        <v>11382</v>
      </c>
      <c r="D86" s="935"/>
      <c r="E86" s="936"/>
      <c r="F86" s="937"/>
      <c r="G86" s="952"/>
      <c r="H86" s="942"/>
      <c r="I86" s="953"/>
      <c r="J86" s="941"/>
      <c r="K86" s="98"/>
      <c r="L86" s="56"/>
      <c r="M86" s="56"/>
      <c r="N86" s="56"/>
      <c r="O86" s="56"/>
      <c r="P86" s="56"/>
      <c r="Q86" s="56"/>
      <c r="R86" s="921"/>
      <c r="S86" s="924"/>
      <c r="T86" s="923"/>
      <c r="U86" s="923"/>
      <c r="V86" s="923"/>
      <c r="W86" s="923"/>
      <c r="X86" s="955"/>
      <c r="Y86" s="955"/>
      <c r="Z86" s="1705"/>
      <c r="AA86" s="967"/>
      <c r="AB86" s="967"/>
      <c r="AC86" s="969"/>
      <c r="AD86" s="970"/>
      <c r="AE86" s="970"/>
      <c r="AF86" s="970"/>
      <c r="AG86" s="971"/>
      <c r="AH86" s="971"/>
      <c r="AI86" s="971"/>
      <c r="AJ86" s="971"/>
      <c r="AK86" s="971"/>
      <c r="AL86" s="971"/>
      <c r="AM86" s="971"/>
      <c r="AN86" s="971"/>
      <c r="AO86" s="132"/>
      <c r="AP86" s="972"/>
      <c r="AQ86" s="972"/>
      <c r="AR86" s="928" t="s">
        <v>11293</v>
      </c>
      <c r="AS86" s="929">
        <v>5</v>
      </c>
      <c r="AT86" s="930" t="s">
        <v>11294</v>
      </c>
      <c r="AU86" s="91">
        <f>ROUND(ROUND($G$53*Q72,0)*$AB$85,0)-AS86</f>
        <v>236</v>
      </c>
      <c r="AV86" s="920"/>
    </row>
    <row r="87" spans="1:48" ht="16.7" customHeight="1">
      <c r="A87" s="79">
        <v>62</v>
      </c>
      <c r="B87" s="80">
        <v>1197</v>
      </c>
      <c r="C87" s="127" t="s">
        <v>11383</v>
      </c>
      <c r="D87" s="935"/>
      <c r="E87" s="936"/>
      <c r="F87" s="937"/>
      <c r="G87" s="952"/>
      <c r="H87" s="942"/>
      <c r="I87" s="953"/>
      <c r="J87" s="941"/>
      <c r="K87" s="98"/>
      <c r="L87" s="56"/>
      <c r="M87" s="56"/>
      <c r="N87" s="56"/>
      <c r="O87" s="56"/>
      <c r="P87" s="56"/>
      <c r="Q87" s="56"/>
      <c r="R87" s="921"/>
      <c r="S87" s="924"/>
      <c r="T87" s="923"/>
      <c r="U87" s="923"/>
      <c r="V87" s="923"/>
      <c r="W87" s="923"/>
      <c r="X87" s="955"/>
      <c r="Y87" s="955"/>
      <c r="Z87" s="1705"/>
      <c r="AA87" s="967"/>
      <c r="AB87" s="967"/>
      <c r="AC87" s="963" t="s">
        <v>4703</v>
      </c>
      <c r="AD87" s="964"/>
      <c r="AE87" s="964"/>
      <c r="AF87" s="964"/>
      <c r="AG87" s="965"/>
      <c r="AH87" s="965"/>
      <c r="AI87" s="965"/>
      <c r="AJ87" s="965"/>
      <c r="AK87" s="965"/>
      <c r="AL87" s="965"/>
      <c r="AM87" s="965"/>
      <c r="AN87" s="965"/>
      <c r="AO87" s="961" t="s">
        <v>30</v>
      </c>
      <c r="AP87" s="1706">
        <f>$AP$9</f>
        <v>0.7</v>
      </c>
      <c r="AQ87" s="1707"/>
      <c r="AR87" s="916"/>
      <c r="AS87" s="917"/>
      <c r="AT87" s="918"/>
      <c r="AU87" s="91">
        <f>ROUND(ROUND(ROUND($G$53*Q72,0)*$AB$85,0)*AP87,0)</f>
        <v>169</v>
      </c>
      <c r="AV87" s="920"/>
    </row>
    <row r="88" spans="1:48" ht="16.7" customHeight="1">
      <c r="A88" s="79">
        <v>62</v>
      </c>
      <c r="B88" s="80">
        <v>1198</v>
      </c>
      <c r="C88" s="127" t="s">
        <v>11384</v>
      </c>
      <c r="D88" s="935"/>
      <c r="E88" s="936"/>
      <c r="F88" s="937"/>
      <c r="G88" s="952"/>
      <c r="H88" s="942"/>
      <c r="I88" s="953"/>
      <c r="J88" s="941"/>
      <c r="K88" s="98"/>
      <c r="L88" s="56"/>
      <c r="M88" s="56"/>
      <c r="N88" s="56"/>
      <c r="O88" s="56"/>
      <c r="P88" s="56"/>
      <c r="Q88" s="56"/>
      <c r="R88" s="921"/>
      <c r="S88" s="924"/>
      <c r="T88" s="923"/>
      <c r="U88" s="923"/>
      <c r="V88" s="923"/>
      <c r="W88" s="923"/>
      <c r="X88" s="955"/>
      <c r="Y88" s="955"/>
      <c r="Z88" s="973"/>
      <c r="AA88" s="967"/>
      <c r="AB88" s="967"/>
      <c r="AC88" s="969"/>
      <c r="AD88" s="970"/>
      <c r="AE88" s="970"/>
      <c r="AF88" s="970"/>
      <c r="AG88" s="971"/>
      <c r="AH88" s="971"/>
      <c r="AI88" s="971"/>
      <c r="AJ88" s="971"/>
      <c r="AK88" s="971"/>
      <c r="AL88" s="971"/>
      <c r="AM88" s="971"/>
      <c r="AN88" s="971"/>
      <c r="AO88" s="132"/>
      <c r="AP88" s="1702"/>
      <c r="AQ88" s="1703"/>
      <c r="AR88" s="928" t="s">
        <v>11293</v>
      </c>
      <c r="AS88" s="929">
        <v>5</v>
      </c>
      <c r="AT88" s="930" t="s">
        <v>11294</v>
      </c>
      <c r="AU88" s="91">
        <f>ROUND(ROUND(ROUND($G$53*Q72,0)*$AB$85,0)*AP87,0)-AS88</f>
        <v>164</v>
      </c>
      <c r="AV88" s="920"/>
    </row>
    <row r="89" spans="1:48" ht="16.7" customHeight="1">
      <c r="A89" s="79">
        <v>62</v>
      </c>
      <c r="B89" s="80">
        <v>1199</v>
      </c>
      <c r="C89" s="127" t="s">
        <v>11385</v>
      </c>
      <c r="D89" s="935"/>
      <c r="E89" s="936"/>
      <c r="F89" s="937"/>
      <c r="G89" s="952"/>
      <c r="H89" s="942"/>
      <c r="I89" s="953"/>
      <c r="J89" s="941"/>
      <c r="K89" s="98"/>
      <c r="L89" s="56"/>
      <c r="M89" s="56"/>
      <c r="N89" s="56"/>
      <c r="O89" s="56"/>
      <c r="P89" s="56"/>
      <c r="Q89" s="56"/>
      <c r="R89" s="921"/>
      <c r="S89" s="924"/>
      <c r="T89" s="923"/>
      <c r="U89" s="923"/>
      <c r="V89" s="923"/>
      <c r="W89" s="923"/>
      <c r="X89" s="955"/>
      <c r="Y89" s="955"/>
      <c r="Z89" s="973"/>
      <c r="AA89" s="967"/>
      <c r="AB89" s="967"/>
      <c r="AC89" s="963" t="s">
        <v>4708</v>
      </c>
      <c r="AD89" s="964"/>
      <c r="AE89" s="964"/>
      <c r="AF89" s="964"/>
      <c r="AG89" s="965"/>
      <c r="AH89" s="965"/>
      <c r="AI89" s="965"/>
      <c r="AJ89" s="965"/>
      <c r="AK89" s="965"/>
      <c r="AL89" s="965"/>
      <c r="AM89" s="965"/>
      <c r="AN89" s="965"/>
      <c r="AO89" s="974" t="s">
        <v>30</v>
      </c>
      <c r="AP89" s="1700">
        <f>$AP$11</f>
        <v>0.85</v>
      </c>
      <c r="AQ89" s="1701"/>
      <c r="AR89" s="916"/>
      <c r="AS89" s="917"/>
      <c r="AT89" s="918"/>
      <c r="AU89" s="91">
        <f>ROUND(ROUND(ROUND($G$53*Q72,0)*$AB$85,0)*AP89,0)</f>
        <v>205</v>
      </c>
      <c r="AV89" s="920"/>
    </row>
    <row r="90" spans="1:48" ht="16.7" customHeight="1">
      <c r="A90" s="79">
        <v>62</v>
      </c>
      <c r="B90" s="80">
        <v>1200</v>
      </c>
      <c r="C90" s="127" t="s">
        <v>11386</v>
      </c>
      <c r="D90" s="935"/>
      <c r="E90" s="936"/>
      <c r="F90" s="937"/>
      <c r="G90" s="98"/>
      <c r="H90" s="56"/>
      <c r="I90" s="953"/>
      <c r="J90" s="941"/>
      <c r="K90" s="98"/>
      <c r="L90" s="56"/>
      <c r="M90" s="56"/>
      <c r="N90" s="56"/>
      <c r="O90" s="56"/>
      <c r="P90" s="56"/>
      <c r="Q90" s="56"/>
      <c r="R90" s="921"/>
      <c r="S90" s="925"/>
      <c r="T90" s="926"/>
      <c r="U90" s="926"/>
      <c r="V90" s="926"/>
      <c r="W90" s="926"/>
      <c r="X90" s="960"/>
      <c r="Y90" s="960"/>
      <c r="Z90" s="975"/>
      <c r="AA90" s="972"/>
      <c r="AB90" s="972"/>
      <c r="AC90" s="969"/>
      <c r="AD90" s="970"/>
      <c r="AE90" s="970"/>
      <c r="AF90" s="970"/>
      <c r="AG90" s="971"/>
      <c r="AH90" s="971"/>
      <c r="AI90" s="971"/>
      <c r="AJ90" s="971"/>
      <c r="AK90" s="971"/>
      <c r="AL90" s="971"/>
      <c r="AM90" s="971"/>
      <c r="AN90" s="971"/>
      <c r="AO90" s="132"/>
      <c r="AP90" s="1702"/>
      <c r="AQ90" s="1703"/>
      <c r="AR90" s="928" t="s">
        <v>11293</v>
      </c>
      <c r="AS90" s="929">
        <v>5</v>
      </c>
      <c r="AT90" s="930" t="s">
        <v>11294</v>
      </c>
      <c r="AU90" s="91">
        <f>ROUND(ROUND(ROUND($G$53*Q72,0)*$AB$85,0)*AP89,0)-AS90</f>
        <v>200</v>
      </c>
      <c r="AV90" s="920"/>
    </row>
    <row r="91" spans="1:48" ht="16.7" customHeight="1">
      <c r="A91" s="20">
        <v>62</v>
      </c>
      <c r="B91" s="21">
        <v>1211</v>
      </c>
      <c r="C91" s="910" t="s">
        <v>11387</v>
      </c>
      <c r="D91" s="1737" t="s">
        <v>11388</v>
      </c>
      <c r="E91" s="1738"/>
      <c r="F91" s="1739"/>
      <c r="G91" s="999" t="s">
        <v>11389</v>
      </c>
      <c r="H91" s="903"/>
      <c r="I91" s="903"/>
      <c r="J91" s="903"/>
      <c r="K91" s="903"/>
      <c r="L91" s="903"/>
      <c r="M91" s="903"/>
      <c r="N91" s="903"/>
      <c r="O91" s="903"/>
      <c r="P91" s="903"/>
      <c r="Q91" s="903"/>
      <c r="R91" s="903"/>
      <c r="S91" s="903"/>
      <c r="T91" s="903"/>
      <c r="U91" s="903"/>
      <c r="V91" s="903"/>
      <c r="W91" s="913"/>
      <c r="X91" s="913"/>
      <c r="Y91" s="913"/>
      <c r="Z91" s="913"/>
      <c r="AA91" s="913"/>
      <c r="AB91" s="913"/>
      <c r="AC91" s="914"/>
      <c r="AD91" s="902"/>
      <c r="AE91" s="902"/>
      <c r="AF91" s="902"/>
      <c r="AG91" s="913"/>
      <c r="AH91" s="913"/>
      <c r="AI91" s="913"/>
      <c r="AJ91" s="913"/>
      <c r="AK91" s="913"/>
      <c r="AL91" s="913"/>
      <c r="AM91" s="913"/>
      <c r="AN91" s="913"/>
      <c r="AO91" s="913"/>
      <c r="AP91" s="902"/>
      <c r="AQ91" s="915"/>
      <c r="AR91" s="916"/>
      <c r="AS91" s="917"/>
      <c r="AT91" s="918"/>
      <c r="AU91" s="919">
        <f>ROUND(L92,0)</f>
        <v>335</v>
      </c>
      <c r="AV91" s="920"/>
    </row>
    <row r="92" spans="1:48" ht="16.7" customHeight="1">
      <c r="A92" s="79">
        <v>62</v>
      </c>
      <c r="B92" s="80">
        <v>1214</v>
      </c>
      <c r="C92" s="127" t="s">
        <v>11390</v>
      </c>
      <c r="D92" s="1740"/>
      <c r="E92" s="1741"/>
      <c r="F92" s="1742"/>
      <c r="G92" s="98"/>
      <c r="H92" s="56"/>
      <c r="I92" s="56"/>
      <c r="J92" s="56"/>
      <c r="K92" s="56"/>
      <c r="L92" s="1724">
        <v>335</v>
      </c>
      <c r="M92" s="1724"/>
      <c r="N92" s="940"/>
      <c r="O92" s="1000" t="s">
        <v>18</v>
      </c>
      <c r="P92" s="1001"/>
      <c r="Q92" s="56"/>
      <c r="R92" s="56"/>
      <c r="S92" s="56"/>
      <c r="T92" s="56"/>
      <c r="U92" s="56"/>
      <c r="V92" s="1002"/>
      <c r="W92" s="923"/>
      <c r="X92" s="923"/>
      <c r="Y92" s="923"/>
      <c r="Z92" s="923"/>
      <c r="AA92" s="923"/>
      <c r="AB92" s="923"/>
      <c r="AC92" s="925"/>
      <c r="AD92" s="908"/>
      <c r="AE92" s="908"/>
      <c r="AF92" s="908"/>
      <c r="AG92" s="926"/>
      <c r="AH92" s="926"/>
      <c r="AI92" s="926"/>
      <c r="AJ92" s="926"/>
      <c r="AK92" s="926"/>
      <c r="AL92" s="926"/>
      <c r="AM92" s="926"/>
      <c r="AN92" s="926"/>
      <c r="AO92" s="927"/>
      <c r="AP92" s="1708"/>
      <c r="AQ92" s="1709"/>
      <c r="AR92" s="928" t="s">
        <v>11299</v>
      </c>
      <c r="AS92" s="929">
        <v>5</v>
      </c>
      <c r="AT92" s="930" t="s">
        <v>11294</v>
      </c>
      <c r="AU92" s="91">
        <f>ROUND(L92,0)-AS92</f>
        <v>330</v>
      </c>
      <c r="AV92" s="920"/>
    </row>
    <row r="93" spans="1:48" ht="16.7" customHeight="1">
      <c r="A93" s="20">
        <v>62</v>
      </c>
      <c r="B93" s="21">
        <v>1212</v>
      </c>
      <c r="C93" s="931" t="s">
        <v>11391</v>
      </c>
      <c r="D93" s="1740"/>
      <c r="E93" s="1741"/>
      <c r="F93" s="1742"/>
      <c r="G93" s="98"/>
      <c r="H93" s="56"/>
      <c r="I93" s="56"/>
      <c r="J93" s="56"/>
      <c r="K93" s="56"/>
      <c r="L93" s="942"/>
      <c r="M93" s="942"/>
      <c r="N93" s="56"/>
      <c r="O93" s="1001"/>
      <c r="P93" s="1001"/>
      <c r="Q93" s="56"/>
      <c r="R93" s="56"/>
      <c r="S93" s="56"/>
      <c r="T93" s="56"/>
      <c r="U93" s="56"/>
      <c r="V93" s="1002"/>
      <c r="W93" s="923"/>
      <c r="X93" s="923"/>
      <c r="Y93" s="923"/>
      <c r="Z93" s="923"/>
      <c r="AA93" s="923"/>
      <c r="AB93" s="923"/>
      <c r="AC93" s="932" t="s">
        <v>4703</v>
      </c>
      <c r="AD93" s="902"/>
      <c r="AE93" s="902"/>
      <c r="AF93" s="902"/>
      <c r="AG93" s="933"/>
      <c r="AH93" s="933"/>
      <c r="AI93" s="933"/>
      <c r="AJ93" s="933"/>
      <c r="AK93" s="933"/>
      <c r="AL93" s="933"/>
      <c r="AM93" s="933"/>
      <c r="AN93" s="933"/>
      <c r="AO93" s="934" t="s">
        <v>163</v>
      </c>
      <c r="AP93" s="1719">
        <f>$AP$9</f>
        <v>0.7</v>
      </c>
      <c r="AQ93" s="1720"/>
      <c r="AR93" s="916"/>
      <c r="AS93" s="917"/>
      <c r="AT93" s="918"/>
      <c r="AU93" s="919">
        <f>ROUND(L92*AP93,0)</f>
        <v>235</v>
      </c>
      <c r="AV93" s="920"/>
    </row>
    <row r="94" spans="1:48" ht="16.7" customHeight="1">
      <c r="A94" s="79">
        <v>62</v>
      </c>
      <c r="B94" s="80">
        <v>1215</v>
      </c>
      <c r="C94" s="127" t="s">
        <v>11392</v>
      </c>
      <c r="D94" s="1740"/>
      <c r="E94" s="1741"/>
      <c r="F94" s="1742"/>
      <c r="G94" s="98"/>
      <c r="H94" s="56"/>
      <c r="I94" s="56"/>
      <c r="J94" s="56"/>
      <c r="K94" s="56"/>
      <c r="L94" s="942"/>
      <c r="M94" s="942"/>
      <c r="N94" s="56"/>
      <c r="O94" s="1001"/>
      <c r="P94" s="1001"/>
      <c r="Q94" s="56"/>
      <c r="R94" s="56"/>
      <c r="S94" s="56"/>
      <c r="T94" s="56"/>
      <c r="U94" s="56"/>
      <c r="V94" s="1002"/>
      <c r="W94" s="923"/>
      <c r="X94" s="923"/>
      <c r="Y94" s="923"/>
      <c r="Z94" s="923"/>
      <c r="AA94" s="923"/>
      <c r="AB94" s="923"/>
      <c r="AC94" s="925"/>
      <c r="AD94" s="908"/>
      <c r="AE94" s="908"/>
      <c r="AF94" s="908"/>
      <c r="AG94" s="926"/>
      <c r="AH94" s="926"/>
      <c r="AI94" s="926"/>
      <c r="AJ94" s="926"/>
      <c r="AK94" s="926"/>
      <c r="AL94" s="926"/>
      <c r="AM94" s="926"/>
      <c r="AN94" s="926"/>
      <c r="AO94" s="927"/>
      <c r="AP94" s="1708"/>
      <c r="AQ94" s="1709"/>
      <c r="AR94" s="928" t="s">
        <v>11293</v>
      </c>
      <c r="AS94" s="929">
        <v>5</v>
      </c>
      <c r="AT94" s="930" t="s">
        <v>11294</v>
      </c>
      <c r="AU94" s="91">
        <f>ROUND(L92*AP93,0)-AS94</f>
        <v>230</v>
      </c>
      <c r="AV94" s="920"/>
    </row>
    <row r="95" spans="1:48" ht="16.7" customHeight="1">
      <c r="A95" s="938">
        <v>62</v>
      </c>
      <c r="B95" s="939">
        <v>1213</v>
      </c>
      <c r="C95" s="931" t="s">
        <v>11393</v>
      </c>
      <c r="D95" s="33"/>
      <c r="E95" s="34"/>
      <c r="F95" s="54"/>
      <c r="G95" s="98"/>
      <c r="H95" s="56"/>
      <c r="I95" s="56"/>
      <c r="J95" s="56"/>
      <c r="K95" s="56"/>
      <c r="L95" s="942"/>
      <c r="M95" s="942"/>
      <c r="N95" s="56"/>
      <c r="O95" s="1001"/>
      <c r="P95" s="1001"/>
      <c r="Q95" s="56"/>
      <c r="R95" s="56"/>
      <c r="S95" s="56"/>
      <c r="T95" s="56"/>
      <c r="U95" s="56"/>
      <c r="V95" s="1002"/>
      <c r="W95" s="923"/>
      <c r="X95" s="923"/>
      <c r="Y95" s="923"/>
      <c r="Z95" s="923"/>
      <c r="AA95" s="923"/>
      <c r="AB95" s="994"/>
      <c r="AC95" s="932" t="s">
        <v>4708</v>
      </c>
      <c r="AD95" s="902"/>
      <c r="AE95" s="902"/>
      <c r="AF95" s="902"/>
      <c r="AG95" s="933"/>
      <c r="AH95" s="933"/>
      <c r="AI95" s="933"/>
      <c r="AJ95" s="933"/>
      <c r="AK95" s="933"/>
      <c r="AL95" s="933"/>
      <c r="AM95" s="933"/>
      <c r="AN95" s="933"/>
      <c r="AO95" s="942" t="s">
        <v>30</v>
      </c>
      <c r="AP95" s="1721">
        <f>$AP$11</f>
        <v>0.85</v>
      </c>
      <c r="AQ95" s="1722"/>
      <c r="AR95" s="916"/>
      <c r="AS95" s="917"/>
      <c r="AT95" s="918"/>
      <c r="AU95" s="919">
        <f>ROUND(L92*AP95,0)</f>
        <v>285</v>
      </c>
      <c r="AV95" s="920"/>
    </row>
    <row r="96" spans="1:48" ht="16.7" customHeight="1">
      <c r="A96" s="79">
        <v>62</v>
      </c>
      <c r="B96" s="80">
        <v>1216</v>
      </c>
      <c r="C96" s="127" t="s">
        <v>11394</v>
      </c>
      <c r="D96" s="33"/>
      <c r="E96" s="34"/>
      <c r="F96" s="54"/>
      <c r="G96" s="1003"/>
      <c r="H96" s="70"/>
      <c r="I96" s="70"/>
      <c r="J96" s="70"/>
      <c r="K96" s="70"/>
      <c r="L96" s="927"/>
      <c r="M96" s="927"/>
      <c r="N96" s="70"/>
      <c r="O96" s="909"/>
      <c r="P96" s="909"/>
      <c r="Q96" s="70"/>
      <c r="R96" s="70"/>
      <c r="S96" s="70"/>
      <c r="T96" s="70"/>
      <c r="U96" s="70"/>
      <c r="V96" s="1004"/>
      <c r="W96" s="926"/>
      <c r="X96" s="926"/>
      <c r="Y96" s="926"/>
      <c r="Z96" s="926"/>
      <c r="AA96" s="926"/>
      <c r="AB96" s="1005"/>
      <c r="AC96" s="925"/>
      <c r="AD96" s="908"/>
      <c r="AE96" s="908"/>
      <c r="AF96" s="908"/>
      <c r="AG96" s="926"/>
      <c r="AH96" s="926"/>
      <c r="AI96" s="926"/>
      <c r="AJ96" s="926"/>
      <c r="AK96" s="926"/>
      <c r="AL96" s="926"/>
      <c r="AM96" s="926"/>
      <c r="AN96" s="926"/>
      <c r="AO96" s="927"/>
      <c r="AP96" s="1708"/>
      <c r="AQ96" s="1709"/>
      <c r="AR96" s="928" t="s">
        <v>11293</v>
      </c>
      <c r="AS96" s="929">
        <v>5</v>
      </c>
      <c r="AT96" s="930" t="s">
        <v>11294</v>
      </c>
      <c r="AU96" s="91">
        <f>ROUND(L92*AP95,0)-AS96</f>
        <v>280</v>
      </c>
      <c r="AV96" s="920"/>
    </row>
    <row r="97" spans="1:48" ht="16.7" customHeight="1">
      <c r="A97" s="20">
        <v>62</v>
      </c>
      <c r="B97" s="21">
        <v>1221</v>
      </c>
      <c r="C97" s="910" t="s">
        <v>11395</v>
      </c>
      <c r="D97" s="33"/>
      <c r="E97" s="34"/>
      <c r="F97" s="54"/>
      <c r="G97" s="999" t="s">
        <v>11396</v>
      </c>
      <c r="H97" s="903"/>
      <c r="I97" s="903"/>
      <c r="J97" s="903"/>
      <c r="K97" s="903"/>
      <c r="L97" s="903"/>
      <c r="M97" s="903"/>
      <c r="N97" s="903"/>
      <c r="O97" s="903"/>
      <c r="P97" s="903"/>
      <c r="Q97" s="903"/>
      <c r="R97" s="903"/>
      <c r="S97" s="903"/>
      <c r="T97" s="903"/>
      <c r="U97" s="903"/>
      <c r="V97" s="903"/>
      <c r="W97" s="913"/>
      <c r="X97" s="913"/>
      <c r="Y97" s="913"/>
      <c r="Z97" s="913"/>
      <c r="AA97" s="913"/>
      <c r="AB97" s="913"/>
      <c r="AC97" s="914"/>
      <c r="AD97" s="902"/>
      <c r="AE97" s="902"/>
      <c r="AF97" s="902"/>
      <c r="AG97" s="913"/>
      <c r="AH97" s="913"/>
      <c r="AI97" s="913"/>
      <c r="AJ97" s="913"/>
      <c r="AK97" s="913"/>
      <c r="AL97" s="913"/>
      <c r="AM97" s="913"/>
      <c r="AN97" s="913"/>
      <c r="AO97" s="913"/>
      <c r="AP97" s="902"/>
      <c r="AQ97" s="915"/>
      <c r="AR97" s="916"/>
      <c r="AS97" s="917"/>
      <c r="AT97" s="918"/>
      <c r="AU97" s="919">
        <f>ROUND(L98,0)</f>
        <v>447</v>
      </c>
      <c r="AV97" s="920"/>
    </row>
    <row r="98" spans="1:48" ht="16.7" customHeight="1">
      <c r="A98" s="79">
        <v>62</v>
      </c>
      <c r="B98" s="80">
        <v>1224</v>
      </c>
      <c r="C98" s="127" t="s">
        <v>11397</v>
      </c>
      <c r="D98" s="33"/>
      <c r="E98" s="34"/>
      <c r="F98" s="54"/>
      <c r="G98" s="98"/>
      <c r="H98" s="56"/>
      <c r="I98" s="56"/>
      <c r="J98" s="56"/>
      <c r="K98" s="56"/>
      <c r="L98" s="1724">
        <v>447</v>
      </c>
      <c r="M98" s="1724"/>
      <c r="N98" s="56"/>
      <c r="O98" s="1000" t="s">
        <v>18</v>
      </c>
      <c r="P98" s="1001"/>
      <c r="Q98" s="56"/>
      <c r="R98" s="56"/>
      <c r="S98" s="56"/>
      <c r="T98" s="56"/>
      <c r="U98" s="56"/>
      <c r="V98" s="1002"/>
      <c r="W98" s="923"/>
      <c r="X98" s="923"/>
      <c r="Y98" s="923"/>
      <c r="Z98" s="923"/>
      <c r="AA98" s="923"/>
      <c r="AB98" s="923"/>
      <c r="AC98" s="925"/>
      <c r="AD98" s="908"/>
      <c r="AE98" s="908"/>
      <c r="AF98" s="908"/>
      <c r="AG98" s="926"/>
      <c r="AH98" s="926"/>
      <c r="AI98" s="926"/>
      <c r="AJ98" s="926"/>
      <c r="AK98" s="926"/>
      <c r="AL98" s="926"/>
      <c r="AM98" s="926"/>
      <c r="AN98" s="926"/>
      <c r="AO98" s="927"/>
      <c r="AP98" s="1708"/>
      <c r="AQ98" s="1709"/>
      <c r="AR98" s="928" t="s">
        <v>11299</v>
      </c>
      <c r="AS98" s="929">
        <v>5</v>
      </c>
      <c r="AT98" s="930" t="s">
        <v>11294</v>
      </c>
      <c r="AU98" s="91">
        <f>ROUND(L98,0)-AS98</f>
        <v>442</v>
      </c>
      <c r="AV98" s="920"/>
    </row>
    <row r="99" spans="1:48" ht="16.7" customHeight="1">
      <c r="A99" s="20">
        <v>62</v>
      </c>
      <c r="B99" s="21">
        <v>1222</v>
      </c>
      <c r="C99" s="931" t="s">
        <v>11398</v>
      </c>
      <c r="D99" s="33"/>
      <c r="E99" s="34"/>
      <c r="F99" s="54"/>
      <c r="G99" s="98"/>
      <c r="H99" s="56"/>
      <c r="I99" s="56"/>
      <c r="J99" s="56"/>
      <c r="K99" s="56"/>
      <c r="L99" s="942"/>
      <c r="M99" s="942"/>
      <c r="N99" s="56"/>
      <c r="O99" s="1001"/>
      <c r="P99" s="1001"/>
      <c r="Q99" s="56"/>
      <c r="R99" s="56"/>
      <c r="S99" s="56"/>
      <c r="T99" s="56"/>
      <c r="U99" s="56"/>
      <c r="V99" s="1002"/>
      <c r="W99" s="923"/>
      <c r="X99" s="923"/>
      <c r="Y99" s="923"/>
      <c r="Z99" s="923"/>
      <c r="AA99" s="923"/>
      <c r="AB99" s="923"/>
      <c r="AC99" s="932" t="s">
        <v>4703</v>
      </c>
      <c r="AD99" s="902"/>
      <c r="AE99" s="902"/>
      <c r="AF99" s="902"/>
      <c r="AG99" s="933"/>
      <c r="AH99" s="933"/>
      <c r="AI99" s="933"/>
      <c r="AJ99" s="933"/>
      <c r="AK99" s="933"/>
      <c r="AL99" s="933"/>
      <c r="AM99" s="933"/>
      <c r="AN99" s="933"/>
      <c r="AO99" s="934" t="s">
        <v>163</v>
      </c>
      <c r="AP99" s="1719">
        <f>$AP$9</f>
        <v>0.7</v>
      </c>
      <c r="AQ99" s="1720"/>
      <c r="AR99" s="916"/>
      <c r="AS99" s="917"/>
      <c r="AT99" s="918"/>
      <c r="AU99" s="919">
        <f>ROUND(L98*AP99,0)</f>
        <v>313</v>
      </c>
      <c r="AV99" s="920"/>
    </row>
    <row r="100" spans="1:48" ht="16.7" customHeight="1">
      <c r="A100" s="79">
        <v>62</v>
      </c>
      <c r="B100" s="80">
        <v>1225</v>
      </c>
      <c r="C100" s="127" t="s">
        <v>11399</v>
      </c>
      <c r="D100" s="33"/>
      <c r="E100" s="34"/>
      <c r="F100" s="54"/>
      <c r="G100" s="98"/>
      <c r="H100" s="56"/>
      <c r="I100" s="56"/>
      <c r="J100" s="56"/>
      <c r="K100" s="56"/>
      <c r="L100" s="942"/>
      <c r="M100" s="942"/>
      <c r="N100" s="56"/>
      <c r="O100" s="1001"/>
      <c r="P100" s="1001"/>
      <c r="Q100" s="56"/>
      <c r="R100" s="56"/>
      <c r="S100" s="56"/>
      <c r="T100" s="56"/>
      <c r="U100" s="56"/>
      <c r="V100" s="1002"/>
      <c r="W100" s="923"/>
      <c r="X100" s="923"/>
      <c r="Y100" s="923"/>
      <c r="Z100" s="923"/>
      <c r="AA100" s="923"/>
      <c r="AB100" s="923"/>
      <c r="AC100" s="925"/>
      <c r="AD100" s="908"/>
      <c r="AE100" s="908"/>
      <c r="AF100" s="908"/>
      <c r="AG100" s="926"/>
      <c r="AH100" s="926"/>
      <c r="AI100" s="926"/>
      <c r="AJ100" s="926"/>
      <c r="AK100" s="926"/>
      <c r="AL100" s="926"/>
      <c r="AM100" s="926"/>
      <c r="AN100" s="926"/>
      <c r="AO100" s="927"/>
      <c r="AP100" s="1708"/>
      <c r="AQ100" s="1709"/>
      <c r="AR100" s="928" t="s">
        <v>11293</v>
      </c>
      <c r="AS100" s="929">
        <v>5</v>
      </c>
      <c r="AT100" s="930" t="s">
        <v>11294</v>
      </c>
      <c r="AU100" s="91">
        <f>ROUND(L98*AP99,0)-AS100</f>
        <v>308</v>
      </c>
      <c r="AV100" s="920"/>
    </row>
    <row r="101" spans="1:48" ht="16.7" customHeight="1">
      <c r="A101" s="938">
        <v>62</v>
      </c>
      <c r="B101" s="939">
        <v>1223</v>
      </c>
      <c r="C101" s="931" t="s">
        <v>11400</v>
      </c>
      <c r="D101" s="33"/>
      <c r="E101" s="34"/>
      <c r="F101" s="54"/>
      <c r="G101" s="98"/>
      <c r="H101" s="56"/>
      <c r="I101" s="56"/>
      <c r="J101" s="56"/>
      <c r="K101" s="56"/>
      <c r="L101" s="942"/>
      <c r="M101" s="942"/>
      <c r="N101" s="56"/>
      <c r="O101" s="1001"/>
      <c r="P101" s="1001"/>
      <c r="Q101" s="56"/>
      <c r="R101" s="56"/>
      <c r="S101" s="56"/>
      <c r="T101" s="56"/>
      <c r="U101" s="56"/>
      <c r="V101" s="1002"/>
      <c r="W101" s="923"/>
      <c r="X101" s="923"/>
      <c r="Y101" s="923"/>
      <c r="Z101" s="923"/>
      <c r="AA101" s="923"/>
      <c r="AB101" s="994"/>
      <c r="AC101" s="932" t="s">
        <v>4708</v>
      </c>
      <c r="AD101" s="902"/>
      <c r="AE101" s="902"/>
      <c r="AF101" s="902"/>
      <c r="AG101" s="933"/>
      <c r="AH101" s="933"/>
      <c r="AI101" s="933"/>
      <c r="AJ101" s="933"/>
      <c r="AK101" s="933"/>
      <c r="AL101" s="933"/>
      <c r="AM101" s="933"/>
      <c r="AN101" s="933"/>
      <c r="AO101" s="942" t="s">
        <v>30</v>
      </c>
      <c r="AP101" s="1721">
        <f>$AP$11</f>
        <v>0.85</v>
      </c>
      <c r="AQ101" s="1722"/>
      <c r="AR101" s="916"/>
      <c r="AS101" s="917"/>
      <c r="AT101" s="918"/>
      <c r="AU101" s="919">
        <f>ROUND(L98*AP101,0)</f>
        <v>380</v>
      </c>
      <c r="AV101" s="920"/>
    </row>
    <row r="102" spans="1:48" ht="16.7" customHeight="1">
      <c r="A102" s="79">
        <v>62</v>
      </c>
      <c r="B102" s="80">
        <v>1226</v>
      </c>
      <c r="C102" s="127" t="s">
        <v>11401</v>
      </c>
      <c r="D102" s="68"/>
      <c r="E102" s="69"/>
      <c r="F102" s="1006"/>
      <c r="G102" s="1003"/>
      <c r="H102" s="70"/>
      <c r="I102" s="70"/>
      <c r="J102" s="70"/>
      <c r="K102" s="70"/>
      <c r="L102" s="927"/>
      <c r="M102" s="927"/>
      <c r="N102" s="70"/>
      <c r="O102" s="909"/>
      <c r="P102" s="909"/>
      <c r="Q102" s="70"/>
      <c r="R102" s="70"/>
      <c r="S102" s="70"/>
      <c r="T102" s="70"/>
      <c r="U102" s="70"/>
      <c r="V102" s="1004"/>
      <c r="W102" s="926"/>
      <c r="X102" s="926"/>
      <c r="Y102" s="926"/>
      <c r="Z102" s="926"/>
      <c r="AA102" s="926"/>
      <c r="AB102" s="1005"/>
      <c r="AC102" s="925"/>
      <c r="AD102" s="908"/>
      <c r="AE102" s="908"/>
      <c r="AF102" s="908"/>
      <c r="AG102" s="926"/>
      <c r="AH102" s="926"/>
      <c r="AI102" s="926"/>
      <c r="AJ102" s="926"/>
      <c r="AK102" s="926"/>
      <c r="AL102" s="926"/>
      <c r="AM102" s="926"/>
      <c r="AN102" s="926"/>
      <c r="AO102" s="927"/>
      <c r="AP102" s="1708"/>
      <c r="AQ102" s="1709"/>
      <c r="AR102" s="928" t="s">
        <v>11293</v>
      </c>
      <c r="AS102" s="929">
        <v>5</v>
      </c>
      <c r="AT102" s="930" t="s">
        <v>11294</v>
      </c>
      <c r="AU102" s="91">
        <f>ROUND(L98*AP101,0)-AS102</f>
        <v>375</v>
      </c>
      <c r="AV102" s="920"/>
    </row>
    <row r="103" spans="1:48" ht="16.7" customHeight="1">
      <c r="A103" s="30">
        <v>62</v>
      </c>
      <c r="B103" s="31">
        <v>6000</v>
      </c>
      <c r="C103" s="1007" t="s">
        <v>11402</v>
      </c>
      <c r="D103" s="93" t="s">
        <v>11403</v>
      </c>
      <c r="E103" s="1008"/>
      <c r="F103" s="1008"/>
      <c r="G103" s="62"/>
      <c r="H103" s="62"/>
      <c r="I103" s="62"/>
      <c r="J103" s="62"/>
      <c r="K103" s="62"/>
      <c r="L103" s="59"/>
      <c r="M103" s="59"/>
      <c r="N103" s="59"/>
      <c r="O103" s="59"/>
      <c r="P103" s="59"/>
      <c r="Q103" s="1727" t="s">
        <v>11289</v>
      </c>
      <c r="R103" s="1728"/>
      <c r="S103" s="1728"/>
      <c r="T103" s="1728"/>
      <c r="U103" s="1728"/>
      <c r="V103" s="1728"/>
      <c r="W103" s="1729"/>
      <c r="X103" s="201" t="s">
        <v>11404</v>
      </c>
      <c r="Y103" s="52"/>
      <c r="Z103" s="1009"/>
      <c r="AA103" s="1009"/>
      <c r="AB103" s="1009"/>
      <c r="AC103" s="1009"/>
      <c r="AD103" s="1009"/>
      <c r="AE103" s="1009"/>
      <c r="AF103" s="1010"/>
      <c r="AG103" s="947"/>
      <c r="AH103" s="947"/>
      <c r="AI103" s="947"/>
      <c r="AJ103" s="947"/>
      <c r="AK103" s="947"/>
      <c r="AL103" s="947"/>
      <c r="AM103" s="947"/>
      <c r="AN103" s="947"/>
      <c r="AO103" s="43"/>
      <c r="AP103" s="42"/>
      <c r="AQ103" s="42"/>
      <c r="AR103" s="62"/>
      <c r="AS103" s="42">
        <v>51</v>
      </c>
      <c r="AT103" s="43" t="s">
        <v>16</v>
      </c>
      <c r="AU103" s="67">
        <f>AS103</f>
        <v>51</v>
      </c>
      <c r="AV103" s="1011"/>
    </row>
    <row r="104" spans="1:48" ht="16.7" customHeight="1">
      <c r="A104" s="30">
        <v>62</v>
      </c>
      <c r="B104" s="31">
        <v>6001</v>
      </c>
      <c r="C104" s="1007" t="s">
        <v>11405</v>
      </c>
      <c r="D104" s="95"/>
      <c r="E104" s="1012"/>
      <c r="F104" s="1012"/>
      <c r="G104" s="52"/>
      <c r="H104" s="52"/>
      <c r="I104" s="52"/>
      <c r="J104" s="52"/>
      <c r="K104" s="52"/>
      <c r="L104" s="52"/>
      <c r="M104" s="52"/>
      <c r="N104" s="52"/>
      <c r="O104" s="52"/>
      <c r="P104" s="52"/>
      <c r="Q104" s="1730"/>
      <c r="R104" s="1731"/>
      <c r="S104" s="1731"/>
      <c r="T104" s="1731"/>
      <c r="U104" s="1731"/>
      <c r="V104" s="1731"/>
      <c r="W104" s="1732"/>
      <c r="X104" s="71" t="s">
        <v>11341</v>
      </c>
      <c r="Y104" s="52"/>
      <c r="Z104" s="1009"/>
      <c r="AA104" s="1009"/>
      <c r="AB104" s="1009"/>
      <c r="AC104" s="1009"/>
      <c r="AD104" s="1009"/>
      <c r="AE104" s="1009"/>
      <c r="AF104" s="1010"/>
      <c r="AG104" s="947"/>
      <c r="AH104" s="947"/>
      <c r="AI104" s="947"/>
      <c r="AJ104" s="947"/>
      <c r="AK104" s="947"/>
      <c r="AL104" s="947"/>
      <c r="AM104" s="947"/>
      <c r="AN104" s="947"/>
      <c r="AO104" s="43"/>
      <c r="AP104" s="42"/>
      <c r="AQ104" s="42"/>
      <c r="AR104" s="62"/>
      <c r="AS104" s="52">
        <v>51</v>
      </c>
      <c r="AT104" s="43" t="s">
        <v>16</v>
      </c>
      <c r="AU104" s="67">
        <f>AS104</f>
        <v>51</v>
      </c>
      <c r="AV104" s="1011"/>
    </row>
    <row r="105" spans="1:48" ht="16.7" customHeight="1">
      <c r="A105" s="20">
        <v>62</v>
      </c>
      <c r="B105" s="21">
        <v>5350</v>
      </c>
      <c r="C105" s="910" t="s">
        <v>11406</v>
      </c>
      <c r="D105" s="932" t="s">
        <v>6730</v>
      </c>
      <c r="E105" s="1013"/>
      <c r="F105" s="1013"/>
      <c r="G105" s="1013"/>
      <c r="H105" s="1013"/>
      <c r="I105" s="1013"/>
      <c r="J105" s="1013"/>
      <c r="K105" s="902"/>
      <c r="L105" s="902"/>
      <c r="M105" s="903"/>
      <c r="N105" s="903"/>
      <c r="O105" s="903"/>
      <c r="P105" s="903"/>
      <c r="Q105" s="117" t="s">
        <v>11407</v>
      </c>
      <c r="R105" s="118"/>
      <c r="S105" s="118"/>
      <c r="T105" s="118"/>
      <c r="U105" s="118"/>
      <c r="V105" s="1014"/>
      <c r="W105" s="1014"/>
      <c r="X105" s="1014"/>
      <c r="Y105" s="1014"/>
      <c r="Z105" s="123"/>
      <c r="AA105" s="123"/>
      <c r="AB105" s="123"/>
      <c r="AC105" s="123"/>
      <c r="AD105" s="123"/>
      <c r="AE105" s="123"/>
      <c r="AF105" s="123"/>
      <c r="AG105" s="123"/>
      <c r="AH105" s="123"/>
      <c r="AI105" s="123"/>
      <c r="AJ105" s="123"/>
      <c r="AK105" s="123"/>
      <c r="AL105" s="123"/>
      <c r="AM105" s="123"/>
      <c r="AN105" s="123"/>
      <c r="AO105" s="1015"/>
      <c r="AP105" s="118"/>
      <c r="AQ105" s="118"/>
      <c r="AR105" s="903"/>
      <c r="AS105" s="70">
        <v>187</v>
      </c>
      <c r="AT105" s="1015" t="s">
        <v>16</v>
      </c>
      <c r="AU105" s="1016">
        <f>AS105</f>
        <v>187</v>
      </c>
      <c r="AV105" s="1017" t="s">
        <v>11408</v>
      </c>
    </row>
    <row r="106" spans="1:48" ht="16.7" customHeight="1">
      <c r="A106" s="20">
        <v>62</v>
      </c>
      <c r="B106" s="21">
        <v>5351</v>
      </c>
      <c r="C106" s="910" t="s">
        <v>11409</v>
      </c>
      <c r="D106" s="1018"/>
      <c r="E106" s="1019"/>
      <c r="F106" s="1019"/>
      <c r="G106" s="1019"/>
      <c r="H106" s="1019"/>
      <c r="I106" s="1019"/>
      <c r="J106" s="1019"/>
      <c r="K106" s="908"/>
      <c r="L106" s="908"/>
      <c r="M106" s="70"/>
      <c r="N106" s="70"/>
      <c r="O106" s="70"/>
      <c r="P106" s="70"/>
      <c r="Q106" s="117" t="s">
        <v>11410</v>
      </c>
      <c r="R106" s="118"/>
      <c r="S106" s="118"/>
      <c r="T106" s="118"/>
      <c r="U106" s="118"/>
      <c r="V106" s="1014"/>
      <c r="W106" s="1014"/>
      <c r="X106" s="1014"/>
      <c r="Y106" s="1014"/>
      <c r="Z106" s="123"/>
      <c r="AA106" s="123"/>
      <c r="AB106" s="123"/>
      <c r="AC106" s="123"/>
      <c r="AD106" s="123"/>
      <c r="AE106" s="123"/>
      <c r="AF106" s="123"/>
      <c r="AG106" s="123"/>
      <c r="AH106" s="123"/>
      <c r="AI106" s="123"/>
      <c r="AJ106" s="123"/>
      <c r="AK106" s="123"/>
      <c r="AL106" s="123"/>
      <c r="AM106" s="123"/>
      <c r="AN106" s="123"/>
      <c r="AO106" s="1015"/>
      <c r="AP106" s="118"/>
      <c r="AQ106" s="118"/>
      <c r="AR106" s="903"/>
      <c r="AS106" s="70">
        <v>280</v>
      </c>
      <c r="AT106" s="1015" t="s">
        <v>16</v>
      </c>
      <c r="AU106" s="1016">
        <f t="shared" ref="AU106:AU130" si="0">AS106</f>
        <v>280</v>
      </c>
      <c r="AV106" s="920"/>
    </row>
    <row r="107" spans="1:48" ht="16.7" customHeight="1">
      <c r="A107" s="938">
        <v>62</v>
      </c>
      <c r="B107" s="939">
        <v>6805</v>
      </c>
      <c r="C107" s="931" t="s">
        <v>11411</v>
      </c>
      <c r="D107" s="1020" t="s">
        <v>6736</v>
      </c>
      <c r="E107" s="1021"/>
      <c r="F107" s="1021"/>
      <c r="G107" s="1021"/>
      <c r="H107" s="1021"/>
      <c r="I107" s="1021"/>
      <c r="J107" s="1021"/>
      <c r="K107" s="1014"/>
      <c r="L107" s="1014"/>
      <c r="M107" s="118"/>
      <c r="N107" s="118"/>
      <c r="O107" s="118"/>
      <c r="P107" s="118"/>
      <c r="Q107" s="118"/>
      <c r="R107" s="118"/>
      <c r="S107" s="118"/>
      <c r="T107" s="118"/>
      <c r="U107" s="118"/>
      <c r="V107" s="118"/>
      <c r="W107" s="1014"/>
      <c r="X107" s="1014"/>
      <c r="Y107" s="1014"/>
      <c r="Z107" s="123"/>
      <c r="AA107" s="123"/>
      <c r="AB107" s="123"/>
      <c r="AC107" s="123"/>
      <c r="AD107" s="123"/>
      <c r="AE107" s="123"/>
      <c r="AF107" s="123"/>
      <c r="AG107" s="123"/>
      <c r="AH107" s="123"/>
      <c r="AI107" s="123"/>
      <c r="AJ107" s="123"/>
      <c r="AK107" s="123"/>
      <c r="AL107" s="123"/>
      <c r="AM107" s="123"/>
      <c r="AN107" s="123"/>
      <c r="AO107" s="1015"/>
      <c r="AP107" s="118"/>
      <c r="AQ107" s="118"/>
      <c r="AR107" s="903"/>
      <c r="AS107" s="1022">
        <v>35</v>
      </c>
      <c r="AT107" s="1023" t="s">
        <v>16</v>
      </c>
      <c r="AU107" s="1016">
        <f t="shared" si="0"/>
        <v>35</v>
      </c>
      <c r="AV107" s="1017" t="s">
        <v>1887</v>
      </c>
    </row>
    <row r="108" spans="1:48" ht="16.7" customHeight="1">
      <c r="A108" s="20">
        <v>62</v>
      </c>
      <c r="B108" s="21">
        <v>5360</v>
      </c>
      <c r="C108" s="910" t="s">
        <v>11412</v>
      </c>
      <c r="D108" s="932" t="s">
        <v>6738</v>
      </c>
      <c r="E108" s="1013"/>
      <c r="F108" s="1013"/>
      <c r="G108" s="1013"/>
      <c r="H108" s="1013"/>
      <c r="I108" s="1013"/>
      <c r="J108" s="1013"/>
      <c r="K108" s="902"/>
      <c r="L108" s="902"/>
      <c r="M108" s="903"/>
      <c r="N108" s="903"/>
      <c r="O108" s="903"/>
      <c r="P108" s="903"/>
      <c r="Q108" s="117" t="s">
        <v>11407</v>
      </c>
      <c r="R108" s="118"/>
      <c r="S108" s="118"/>
      <c r="T108" s="118"/>
      <c r="U108" s="118"/>
      <c r="V108" s="1014"/>
      <c r="W108" s="1014"/>
      <c r="X108" s="1014"/>
      <c r="Y108" s="1014"/>
      <c r="Z108" s="123"/>
      <c r="AA108" s="123"/>
      <c r="AB108" s="123"/>
      <c r="AC108" s="123"/>
      <c r="AD108" s="123"/>
      <c r="AE108" s="123"/>
      <c r="AF108" s="123"/>
      <c r="AG108" s="123"/>
      <c r="AH108" s="123"/>
      <c r="AI108" s="123"/>
      <c r="AJ108" s="123"/>
      <c r="AK108" s="123"/>
      <c r="AL108" s="123"/>
      <c r="AM108" s="123"/>
      <c r="AN108" s="123"/>
      <c r="AO108" s="1015"/>
      <c r="AP108" s="118"/>
      <c r="AQ108" s="118"/>
      <c r="AR108" s="903"/>
      <c r="AS108" s="70">
        <v>187</v>
      </c>
      <c r="AT108" s="1015" t="s">
        <v>16</v>
      </c>
      <c r="AU108" s="1016">
        <f t="shared" si="0"/>
        <v>187</v>
      </c>
      <c r="AV108" s="1024" t="s">
        <v>11408</v>
      </c>
    </row>
    <row r="109" spans="1:48" ht="16.7" customHeight="1">
      <c r="A109" s="20">
        <v>62</v>
      </c>
      <c r="B109" s="21">
        <v>5361</v>
      </c>
      <c r="C109" s="910" t="s">
        <v>11413</v>
      </c>
      <c r="D109" s="1018"/>
      <c r="E109" s="1019"/>
      <c r="F109" s="1019"/>
      <c r="G109" s="1019"/>
      <c r="H109" s="1019"/>
      <c r="I109" s="1019"/>
      <c r="J109" s="1019"/>
      <c r="K109" s="908"/>
      <c r="L109" s="908"/>
      <c r="M109" s="70"/>
      <c r="N109" s="70"/>
      <c r="O109" s="70"/>
      <c r="P109" s="70"/>
      <c r="Q109" s="117" t="s">
        <v>11410</v>
      </c>
      <c r="R109" s="118"/>
      <c r="S109" s="118"/>
      <c r="T109" s="118"/>
      <c r="U109" s="118"/>
      <c r="V109" s="1014"/>
      <c r="W109" s="1014"/>
      <c r="X109" s="1014"/>
      <c r="Y109" s="1014"/>
      <c r="Z109" s="123"/>
      <c r="AA109" s="123"/>
      <c r="AB109" s="123"/>
      <c r="AC109" s="123"/>
      <c r="AD109" s="123"/>
      <c r="AE109" s="123"/>
      <c r="AF109" s="123"/>
      <c r="AG109" s="123"/>
      <c r="AH109" s="123"/>
      <c r="AI109" s="123"/>
      <c r="AJ109" s="123"/>
      <c r="AK109" s="123"/>
      <c r="AL109" s="123"/>
      <c r="AM109" s="123"/>
      <c r="AN109" s="123"/>
      <c r="AO109" s="1015"/>
      <c r="AP109" s="118"/>
      <c r="AQ109" s="118"/>
      <c r="AR109" s="118"/>
      <c r="AS109" s="70">
        <v>280</v>
      </c>
      <c r="AT109" s="1015" t="s">
        <v>16</v>
      </c>
      <c r="AU109" s="125">
        <f t="shared" si="0"/>
        <v>280</v>
      </c>
      <c r="AV109" s="1025"/>
    </row>
    <row r="110" spans="1:48" ht="16.7" customHeight="1">
      <c r="A110" s="20">
        <v>62</v>
      </c>
      <c r="B110" s="21">
        <v>5310</v>
      </c>
      <c r="C110" s="910" t="s">
        <v>11414</v>
      </c>
      <c r="D110" s="932" t="s">
        <v>6741</v>
      </c>
      <c r="E110" s="1026"/>
      <c r="F110" s="1026"/>
      <c r="G110" s="903"/>
      <c r="H110" s="903"/>
      <c r="I110" s="903"/>
      <c r="J110" s="903"/>
      <c r="K110" s="903"/>
      <c r="L110" s="903"/>
      <c r="M110" s="903"/>
      <c r="N110" s="903"/>
      <c r="O110" s="903"/>
      <c r="P110" s="903"/>
      <c r="Q110" s="117" t="s">
        <v>11415</v>
      </c>
      <c r="R110" s="118"/>
      <c r="S110" s="118"/>
      <c r="T110" s="118"/>
      <c r="U110" s="118"/>
      <c r="V110" s="1014"/>
      <c r="W110" s="118"/>
      <c r="X110" s="118"/>
      <c r="Y110" s="118"/>
      <c r="Z110" s="119"/>
      <c r="AA110" s="119"/>
      <c r="AB110" s="119"/>
      <c r="AC110" s="119"/>
      <c r="AD110" s="119"/>
      <c r="AE110" s="119"/>
      <c r="AF110" s="119"/>
      <c r="AG110" s="119"/>
      <c r="AH110" s="119"/>
      <c r="AI110" s="119"/>
      <c r="AJ110" s="119"/>
      <c r="AK110" s="119"/>
      <c r="AL110" s="119"/>
      <c r="AM110" s="1014"/>
      <c r="AN110" s="1014"/>
      <c r="AO110" s="1015"/>
      <c r="AP110" s="118"/>
      <c r="AQ110" s="118"/>
      <c r="AR110" s="903"/>
      <c r="AS110" s="1022">
        <v>30</v>
      </c>
      <c r="AT110" s="1023" t="s">
        <v>16</v>
      </c>
      <c r="AU110" s="1016">
        <f t="shared" si="0"/>
        <v>30</v>
      </c>
      <c r="AV110" s="1024" t="s">
        <v>131</v>
      </c>
    </row>
    <row r="111" spans="1:48" ht="16.7" customHeight="1">
      <c r="A111" s="20">
        <v>62</v>
      </c>
      <c r="B111" s="21">
        <v>5311</v>
      </c>
      <c r="C111" s="910" t="s">
        <v>11416</v>
      </c>
      <c r="D111" s="925"/>
      <c r="E111" s="1027"/>
      <c r="F111" s="1027"/>
      <c r="G111" s="70"/>
      <c r="H111" s="70"/>
      <c r="I111" s="70"/>
      <c r="J111" s="70"/>
      <c r="K111" s="70"/>
      <c r="L111" s="70"/>
      <c r="M111" s="70"/>
      <c r="N111" s="70"/>
      <c r="O111" s="70"/>
      <c r="P111" s="70"/>
      <c r="Q111" s="117" t="s">
        <v>11417</v>
      </c>
      <c r="R111" s="118"/>
      <c r="S111" s="118"/>
      <c r="T111" s="118"/>
      <c r="U111" s="118"/>
      <c r="V111" s="1014"/>
      <c r="W111" s="118"/>
      <c r="X111" s="118"/>
      <c r="Y111" s="118"/>
      <c r="Z111" s="119"/>
      <c r="AA111" s="119"/>
      <c r="AB111" s="119"/>
      <c r="AC111" s="119"/>
      <c r="AD111" s="119"/>
      <c r="AE111" s="119"/>
      <c r="AF111" s="119"/>
      <c r="AG111" s="119"/>
      <c r="AH111" s="119"/>
      <c r="AI111" s="119"/>
      <c r="AJ111" s="119"/>
      <c r="AK111" s="119"/>
      <c r="AL111" s="119"/>
      <c r="AM111" s="1014"/>
      <c r="AN111" s="1014"/>
      <c r="AO111" s="1015"/>
      <c r="AP111" s="118"/>
      <c r="AQ111" s="118"/>
      <c r="AR111" s="903"/>
      <c r="AS111" s="1022">
        <v>40</v>
      </c>
      <c r="AT111" s="1023" t="s">
        <v>16</v>
      </c>
      <c r="AU111" s="1016">
        <f t="shared" si="0"/>
        <v>40</v>
      </c>
      <c r="AV111" s="1025"/>
    </row>
    <row r="112" spans="1:48" ht="16.7" customHeight="1">
      <c r="A112" s="20">
        <v>62</v>
      </c>
      <c r="B112" s="21">
        <v>5370</v>
      </c>
      <c r="C112" s="910" t="s">
        <v>11418</v>
      </c>
      <c r="D112" s="1020" t="s">
        <v>22</v>
      </c>
      <c r="E112" s="1021"/>
      <c r="F112" s="1021"/>
      <c r="G112" s="1021"/>
      <c r="H112" s="1021"/>
      <c r="I112" s="1021"/>
      <c r="J112" s="1021"/>
      <c r="K112" s="1014"/>
      <c r="L112" s="1014"/>
      <c r="M112" s="118"/>
      <c r="N112" s="118"/>
      <c r="O112" s="118"/>
      <c r="P112" s="118"/>
      <c r="Q112" s="118"/>
      <c r="R112" s="118"/>
      <c r="S112" s="118"/>
      <c r="T112" s="118"/>
      <c r="U112" s="118"/>
      <c r="V112" s="118"/>
      <c r="W112" s="1014"/>
      <c r="X112" s="1014"/>
      <c r="Y112" s="1014"/>
      <c r="Z112" s="123"/>
      <c r="AA112" s="123"/>
      <c r="AB112" s="123"/>
      <c r="AC112" s="123"/>
      <c r="AD112" s="123"/>
      <c r="AE112" s="123"/>
      <c r="AF112" s="123"/>
      <c r="AG112" s="123"/>
      <c r="AH112" s="123"/>
      <c r="AI112" s="123"/>
      <c r="AJ112" s="123"/>
      <c r="AK112" s="123"/>
      <c r="AL112" s="123"/>
      <c r="AM112" s="123"/>
      <c r="AN112" s="123"/>
      <c r="AO112" s="1015"/>
      <c r="AP112" s="118"/>
      <c r="AQ112" s="118"/>
      <c r="AR112" s="903"/>
      <c r="AS112" s="70">
        <v>150</v>
      </c>
      <c r="AT112" s="1015" t="s">
        <v>16</v>
      </c>
      <c r="AU112" s="1016">
        <f t="shared" si="0"/>
        <v>150</v>
      </c>
      <c r="AV112" s="126" t="s">
        <v>1887</v>
      </c>
    </row>
    <row r="113" spans="1:48" ht="16.7" customHeight="1">
      <c r="A113" s="938">
        <v>62</v>
      </c>
      <c r="B113" s="939">
        <v>5492</v>
      </c>
      <c r="C113" s="931" t="s">
        <v>11419</v>
      </c>
      <c r="D113" s="911" t="s">
        <v>4491</v>
      </c>
      <c r="E113" s="903"/>
      <c r="F113" s="903"/>
      <c r="G113" s="903"/>
      <c r="H113" s="903"/>
      <c r="I113" s="903"/>
      <c r="J113" s="903"/>
      <c r="K113" s="903"/>
      <c r="L113" s="903"/>
      <c r="M113" s="903"/>
      <c r="N113" s="903"/>
      <c r="O113" s="903"/>
      <c r="P113" s="903"/>
      <c r="Q113" s="1020" t="s">
        <v>4492</v>
      </c>
      <c r="R113" s="118"/>
      <c r="S113" s="118"/>
      <c r="T113" s="118"/>
      <c r="U113" s="118"/>
      <c r="V113" s="118"/>
      <c r="W113" s="118"/>
      <c r="X113" s="118"/>
      <c r="Y113" s="118"/>
      <c r="Z113" s="119"/>
      <c r="AA113" s="119"/>
      <c r="AB113" s="119"/>
      <c r="AC113" s="119"/>
      <c r="AD113" s="119"/>
      <c r="AE113" s="119"/>
      <c r="AF113" s="119"/>
      <c r="AG113" s="119"/>
      <c r="AH113" s="119"/>
      <c r="AI113" s="119"/>
      <c r="AJ113" s="119"/>
      <c r="AK113" s="119"/>
      <c r="AL113" s="119"/>
      <c r="AM113" s="1014"/>
      <c r="AN113" s="1014"/>
      <c r="AO113" s="1014"/>
      <c r="AP113" s="1015"/>
      <c r="AQ113" s="118"/>
      <c r="AR113" s="903"/>
      <c r="AS113" s="70">
        <v>15</v>
      </c>
      <c r="AT113" s="1028" t="s">
        <v>16</v>
      </c>
      <c r="AU113" s="1016">
        <f t="shared" si="0"/>
        <v>15</v>
      </c>
      <c r="AV113" s="920" t="s">
        <v>131</v>
      </c>
    </row>
    <row r="114" spans="1:48" ht="16.7" customHeight="1">
      <c r="A114" s="20">
        <v>62</v>
      </c>
      <c r="B114" s="21">
        <v>5490</v>
      </c>
      <c r="C114" s="931" t="s">
        <v>11420</v>
      </c>
      <c r="D114" s="98"/>
      <c r="E114" s="56"/>
      <c r="F114" s="56"/>
      <c r="G114" s="56"/>
      <c r="H114" s="56"/>
      <c r="I114" s="56"/>
      <c r="J114" s="56"/>
      <c r="K114" s="56"/>
      <c r="L114" s="56"/>
      <c r="M114" s="56"/>
      <c r="N114" s="56"/>
      <c r="O114" s="56"/>
      <c r="P114" s="56"/>
      <c r="Q114" s="1020" t="s">
        <v>4494</v>
      </c>
      <c r="R114" s="118"/>
      <c r="S114" s="118"/>
      <c r="T114" s="118"/>
      <c r="U114" s="118"/>
      <c r="V114" s="118"/>
      <c r="W114" s="118"/>
      <c r="X114" s="118"/>
      <c r="Y114" s="118"/>
      <c r="Z114" s="119"/>
      <c r="AA114" s="119"/>
      <c r="AB114" s="119"/>
      <c r="AC114" s="119"/>
      <c r="AD114" s="119"/>
      <c r="AE114" s="119"/>
      <c r="AF114" s="119"/>
      <c r="AG114" s="119"/>
      <c r="AH114" s="119"/>
      <c r="AI114" s="119"/>
      <c r="AJ114" s="119"/>
      <c r="AK114" s="119"/>
      <c r="AL114" s="119"/>
      <c r="AM114" s="1014"/>
      <c r="AN114" s="1014"/>
      <c r="AO114" s="1014"/>
      <c r="AP114" s="1015"/>
      <c r="AQ114" s="118"/>
      <c r="AR114" s="903"/>
      <c r="AS114" s="70">
        <v>10</v>
      </c>
      <c r="AT114" s="1015" t="s">
        <v>16</v>
      </c>
      <c r="AU114" s="1016">
        <f t="shared" si="0"/>
        <v>10</v>
      </c>
      <c r="AV114" s="920"/>
    </row>
    <row r="115" spans="1:48" ht="16.7" customHeight="1">
      <c r="A115" s="20">
        <v>62</v>
      </c>
      <c r="B115" s="21">
        <v>5491</v>
      </c>
      <c r="C115" s="931" t="s">
        <v>11421</v>
      </c>
      <c r="D115" s="98"/>
      <c r="E115" s="56"/>
      <c r="F115" s="56"/>
      <c r="G115" s="56"/>
      <c r="H115" s="56"/>
      <c r="I115" s="56"/>
      <c r="J115" s="56"/>
      <c r="K115" s="56"/>
      <c r="L115" s="56"/>
      <c r="M115" s="56"/>
      <c r="N115" s="56"/>
      <c r="O115" s="56"/>
      <c r="P115" s="56"/>
      <c r="Q115" s="1020" t="s">
        <v>4496</v>
      </c>
      <c r="R115" s="118"/>
      <c r="S115" s="118"/>
      <c r="T115" s="118"/>
      <c r="U115" s="118"/>
      <c r="V115" s="118"/>
      <c r="W115" s="118"/>
      <c r="X115" s="118"/>
      <c r="Y115" s="118"/>
      <c r="Z115" s="119"/>
      <c r="AA115" s="119"/>
      <c r="AB115" s="119"/>
      <c r="AC115" s="119"/>
      <c r="AD115" s="119"/>
      <c r="AE115" s="119"/>
      <c r="AF115" s="119"/>
      <c r="AG115" s="119"/>
      <c r="AH115" s="119"/>
      <c r="AI115" s="119"/>
      <c r="AJ115" s="119"/>
      <c r="AK115" s="119"/>
      <c r="AL115" s="119"/>
      <c r="AM115" s="1014"/>
      <c r="AN115" s="1014"/>
      <c r="AO115" s="986"/>
      <c r="AP115" s="1015"/>
      <c r="AQ115" s="118"/>
      <c r="AR115" s="903"/>
      <c r="AS115" s="70">
        <v>6</v>
      </c>
      <c r="AT115" s="1028" t="s">
        <v>16</v>
      </c>
      <c r="AU115" s="1016">
        <f t="shared" si="0"/>
        <v>6</v>
      </c>
      <c r="AV115" s="920"/>
    </row>
    <row r="116" spans="1:48" ht="16.7" customHeight="1">
      <c r="A116" s="20">
        <v>62</v>
      </c>
      <c r="B116" s="21">
        <v>5495</v>
      </c>
      <c r="C116" s="910" t="s">
        <v>11422</v>
      </c>
      <c r="D116" s="911" t="s">
        <v>6774</v>
      </c>
      <c r="E116" s="903"/>
      <c r="F116" s="903"/>
      <c r="G116" s="903"/>
      <c r="H116" s="903"/>
      <c r="I116" s="903"/>
      <c r="J116" s="903"/>
      <c r="K116" s="902"/>
      <c r="L116" s="903"/>
      <c r="M116" s="903"/>
      <c r="N116" s="903"/>
      <c r="O116" s="903"/>
      <c r="P116" s="903"/>
      <c r="Q116" s="145" t="s">
        <v>11423</v>
      </c>
      <c r="R116" s="87"/>
      <c r="S116" s="87"/>
      <c r="T116" s="87"/>
      <c r="U116" s="87"/>
      <c r="V116" s="87"/>
      <c r="W116" s="87"/>
      <c r="X116" s="87"/>
      <c r="Y116" s="87"/>
      <c r="Z116" s="122"/>
      <c r="AA116" s="122"/>
      <c r="AB116" s="122"/>
      <c r="AC116" s="122"/>
      <c r="AD116" s="122"/>
      <c r="AE116" s="122"/>
      <c r="AF116" s="122"/>
      <c r="AG116" s="122"/>
      <c r="AH116" s="122"/>
      <c r="AI116" s="122"/>
      <c r="AJ116" s="122"/>
      <c r="AK116" s="122"/>
      <c r="AL116" s="122"/>
      <c r="AM116" s="122"/>
      <c r="AN116" s="122"/>
      <c r="AO116" s="118"/>
      <c r="AP116" s="118"/>
      <c r="AQ116" s="118"/>
      <c r="AR116" s="903"/>
      <c r="AS116" s="70">
        <v>94</v>
      </c>
      <c r="AT116" s="1015" t="s">
        <v>16</v>
      </c>
      <c r="AU116" s="1016">
        <f t="shared" si="0"/>
        <v>94</v>
      </c>
      <c r="AV116" s="126" t="s">
        <v>11424</v>
      </c>
    </row>
    <row r="117" spans="1:48" ht="16.7" customHeight="1">
      <c r="A117" s="79">
        <v>62</v>
      </c>
      <c r="B117" s="80">
        <v>5496</v>
      </c>
      <c r="C117" s="127" t="s">
        <v>11425</v>
      </c>
      <c r="D117" s="159"/>
      <c r="E117" s="131"/>
      <c r="F117" s="131"/>
      <c r="G117" s="131"/>
      <c r="H117" s="131"/>
      <c r="I117" s="131"/>
      <c r="J117" s="131"/>
      <c r="K117" s="970"/>
      <c r="L117" s="131"/>
      <c r="M117" s="131"/>
      <c r="N117" s="131"/>
      <c r="O117" s="131"/>
      <c r="P117" s="131"/>
      <c r="Q117" s="145" t="s">
        <v>11426</v>
      </c>
      <c r="R117" s="87"/>
      <c r="S117" s="87"/>
      <c r="T117" s="87"/>
      <c r="U117" s="87"/>
      <c r="V117" s="87"/>
      <c r="W117" s="87"/>
      <c r="X117" s="87"/>
      <c r="Y117" s="87"/>
      <c r="Z117" s="146"/>
      <c r="AA117" s="146"/>
      <c r="AB117" s="146"/>
      <c r="AC117" s="146"/>
      <c r="AD117" s="146"/>
      <c r="AE117" s="146"/>
      <c r="AF117" s="146"/>
      <c r="AG117" s="146"/>
      <c r="AH117" s="146"/>
      <c r="AI117" s="146"/>
      <c r="AJ117" s="146"/>
      <c r="AK117" s="146"/>
      <c r="AL117" s="146"/>
      <c r="AM117" s="146"/>
      <c r="AN117" s="146"/>
      <c r="AO117" s="87"/>
      <c r="AP117" s="87"/>
      <c r="AQ117" s="87"/>
      <c r="AR117" s="129"/>
      <c r="AS117" s="131">
        <v>94</v>
      </c>
      <c r="AT117" s="1029" t="s">
        <v>16</v>
      </c>
      <c r="AU117" s="91">
        <f t="shared" si="0"/>
        <v>94</v>
      </c>
      <c r="AV117" s="164" t="s">
        <v>11427</v>
      </c>
    </row>
    <row r="118" spans="1:48" ht="16.7" customHeight="1">
      <c r="A118" s="20">
        <v>62</v>
      </c>
      <c r="B118" s="21">
        <v>6220</v>
      </c>
      <c r="C118" s="910" t="s">
        <v>11428</v>
      </c>
      <c r="D118" s="117" t="s">
        <v>6780</v>
      </c>
      <c r="E118" s="118"/>
      <c r="F118" s="118"/>
      <c r="G118" s="118"/>
      <c r="H118" s="118"/>
      <c r="I118" s="118"/>
      <c r="J118" s="118"/>
      <c r="K118" s="1014"/>
      <c r="L118" s="118"/>
      <c r="M118" s="118"/>
      <c r="N118" s="118"/>
      <c r="O118" s="118"/>
      <c r="P118" s="118"/>
      <c r="Q118" s="118"/>
      <c r="R118" s="118"/>
      <c r="S118" s="118"/>
      <c r="T118" s="118"/>
      <c r="U118" s="118"/>
      <c r="V118" s="118"/>
      <c r="W118" s="118"/>
      <c r="X118" s="118"/>
      <c r="Y118" s="118"/>
      <c r="Z118" s="122"/>
      <c r="AA118" s="122"/>
      <c r="AB118" s="122"/>
      <c r="AC118" s="122"/>
      <c r="AD118" s="122"/>
      <c r="AE118" s="122"/>
      <c r="AF118" s="122"/>
      <c r="AG118" s="122"/>
      <c r="AH118" s="122"/>
      <c r="AI118" s="122"/>
      <c r="AJ118" s="122"/>
      <c r="AK118" s="122"/>
      <c r="AL118" s="122"/>
      <c r="AM118" s="122"/>
      <c r="AN118" s="122"/>
      <c r="AO118" s="118"/>
      <c r="AP118" s="118"/>
      <c r="AQ118" s="118"/>
      <c r="AR118" s="903"/>
      <c r="AS118" s="1030">
        <v>54</v>
      </c>
      <c r="AT118" s="1015" t="s">
        <v>16</v>
      </c>
      <c r="AU118" s="1016">
        <f t="shared" si="0"/>
        <v>54</v>
      </c>
      <c r="AV118" s="920" t="s">
        <v>131</v>
      </c>
    </row>
    <row r="119" spans="1:48" ht="16.7" customHeight="1">
      <c r="A119" s="938">
        <v>62</v>
      </c>
      <c r="B119" s="939">
        <v>6240</v>
      </c>
      <c r="C119" s="931" t="s">
        <v>11429</v>
      </c>
      <c r="D119" s="911" t="s">
        <v>11430</v>
      </c>
      <c r="E119" s="903"/>
      <c r="F119" s="903"/>
      <c r="G119" s="903"/>
      <c r="H119" s="903"/>
      <c r="I119" s="903"/>
      <c r="J119" s="903"/>
      <c r="K119" s="902"/>
      <c r="L119" s="903"/>
      <c r="M119" s="903"/>
      <c r="N119" s="903"/>
      <c r="O119" s="903"/>
      <c r="P119" s="912"/>
      <c r="Q119" s="87" t="s">
        <v>11431</v>
      </c>
      <c r="R119" s="87"/>
      <c r="S119" s="87"/>
      <c r="T119" s="87"/>
      <c r="U119" s="87"/>
      <c r="V119" s="87"/>
      <c r="W119" s="87"/>
      <c r="X119" s="87"/>
      <c r="Y119" s="87"/>
      <c r="Z119" s="146"/>
      <c r="AA119" s="122"/>
      <c r="AB119" s="122"/>
      <c r="AC119" s="122"/>
      <c r="AD119" s="122"/>
      <c r="AE119" s="122"/>
      <c r="AF119" s="122"/>
      <c r="AG119" s="122"/>
      <c r="AH119" s="122"/>
      <c r="AI119" s="122"/>
      <c r="AJ119" s="122"/>
      <c r="AK119" s="122"/>
      <c r="AL119" s="122"/>
      <c r="AM119" s="122"/>
      <c r="AN119" s="122"/>
      <c r="AO119" s="118"/>
      <c r="AP119" s="118"/>
      <c r="AQ119" s="118"/>
      <c r="AR119" s="903"/>
      <c r="AS119" s="70">
        <v>37</v>
      </c>
      <c r="AT119" s="1015" t="s">
        <v>16</v>
      </c>
      <c r="AU119" s="1016">
        <f t="shared" si="0"/>
        <v>37</v>
      </c>
      <c r="AV119" s="1017" t="s">
        <v>6800</v>
      </c>
    </row>
    <row r="120" spans="1:48" ht="16.7" customHeight="1">
      <c r="A120" s="79">
        <v>62</v>
      </c>
      <c r="B120" s="80">
        <v>6241</v>
      </c>
      <c r="C120" s="127" t="s">
        <v>11432</v>
      </c>
      <c r="D120" s="159"/>
      <c r="E120" s="131"/>
      <c r="F120" s="131"/>
      <c r="G120" s="131"/>
      <c r="H120" s="131"/>
      <c r="I120" s="131"/>
      <c r="J120" s="1733"/>
      <c r="K120" s="1734"/>
      <c r="L120" s="1031"/>
      <c r="M120" s="131"/>
      <c r="N120" s="131"/>
      <c r="O120" s="131"/>
      <c r="P120" s="1032"/>
      <c r="Q120" s="87" t="s">
        <v>11433</v>
      </c>
      <c r="R120" s="87"/>
      <c r="S120" s="87"/>
      <c r="T120" s="87"/>
      <c r="U120" s="87"/>
      <c r="V120" s="87"/>
      <c r="W120" s="87"/>
      <c r="X120" s="87"/>
      <c r="Y120" s="354" t="s">
        <v>11368</v>
      </c>
      <c r="Z120" s="355">
        <v>0.7</v>
      </c>
      <c r="AA120" s="146"/>
      <c r="AB120" s="146"/>
      <c r="AC120" s="146"/>
      <c r="AD120" s="146"/>
      <c r="AE120" s="146"/>
      <c r="AF120" s="146"/>
      <c r="AG120" s="146"/>
      <c r="AH120" s="146"/>
      <c r="AI120" s="146"/>
      <c r="AJ120" s="146"/>
      <c r="AK120" s="146"/>
      <c r="AL120" s="146"/>
      <c r="AM120" s="146"/>
      <c r="AN120" s="146"/>
      <c r="AO120" s="87"/>
      <c r="AP120" s="87"/>
      <c r="AQ120" s="87"/>
      <c r="AR120" s="129"/>
      <c r="AS120" s="131">
        <f>ROUND(AS119*Z120,0)</f>
        <v>26</v>
      </c>
      <c r="AT120" s="1029" t="s">
        <v>16</v>
      </c>
      <c r="AU120" s="91">
        <f>AS120</f>
        <v>26</v>
      </c>
      <c r="AV120" s="182"/>
    </row>
    <row r="121" spans="1:48" ht="16.7" customHeight="1">
      <c r="A121" s="938">
        <v>62</v>
      </c>
      <c r="B121" s="939">
        <v>6750</v>
      </c>
      <c r="C121" s="931" t="s">
        <v>11434</v>
      </c>
      <c r="D121" s="911" t="s">
        <v>11435</v>
      </c>
      <c r="E121" s="903"/>
      <c r="F121" s="903"/>
      <c r="G121" s="903"/>
      <c r="H121" s="903"/>
      <c r="I121" s="903"/>
      <c r="J121" s="903"/>
      <c r="K121" s="902"/>
      <c r="L121" s="903"/>
      <c r="M121" s="903"/>
      <c r="N121" s="903"/>
      <c r="O121" s="903"/>
      <c r="P121" s="912"/>
      <c r="Q121" s="118" t="s">
        <v>11436</v>
      </c>
      <c r="R121" s="118"/>
      <c r="S121" s="118"/>
      <c r="T121" s="118"/>
      <c r="U121" s="118"/>
      <c r="V121" s="118"/>
      <c r="W121" s="118"/>
      <c r="X121" s="118"/>
      <c r="Y121" s="118"/>
      <c r="Z121" s="122"/>
      <c r="AA121" s="122"/>
      <c r="AB121" s="122"/>
      <c r="AC121" s="122"/>
      <c r="AD121" s="122"/>
      <c r="AE121" s="122"/>
      <c r="AF121" s="122"/>
      <c r="AG121" s="122"/>
      <c r="AH121" s="122"/>
      <c r="AI121" s="122"/>
      <c r="AJ121" s="122"/>
      <c r="AK121" s="122"/>
      <c r="AL121" s="122"/>
      <c r="AM121" s="122"/>
      <c r="AN121" s="122"/>
      <c r="AO121" s="1033"/>
      <c r="AP121" s="1033"/>
      <c r="AQ121" s="118"/>
      <c r="AR121" s="903"/>
      <c r="AS121" s="70">
        <v>50</v>
      </c>
      <c r="AT121" s="1015" t="s">
        <v>16</v>
      </c>
      <c r="AU121" s="1016">
        <f>AS121</f>
        <v>50</v>
      </c>
      <c r="AV121" s="1034" t="s">
        <v>11437</v>
      </c>
    </row>
    <row r="122" spans="1:48" ht="16.7" customHeight="1">
      <c r="A122" s="79">
        <v>62</v>
      </c>
      <c r="B122" s="80">
        <v>6751</v>
      </c>
      <c r="C122" s="127" t="s">
        <v>11438</v>
      </c>
      <c r="D122" s="159"/>
      <c r="E122" s="131"/>
      <c r="F122" s="131"/>
      <c r="G122" s="131"/>
      <c r="H122" s="131"/>
      <c r="I122" s="131"/>
      <c r="J122" s="131"/>
      <c r="K122" s="970"/>
      <c r="L122" s="131"/>
      <c r="M122" s="131"/>
      <c r="N122" s="131"/>
      <c r="O122" s="131"/>
      <c r="P122" s="1032"/>
      <c r="Q122" s="87" t="s">
        <v>11439</v>
      </c>
      <c r="R122" s="87"/>
      <c r="S122" s="87"/>
      <c r="T122" s="87"/>
      <c r="U122" s="87"/>
      <c r="V122" s="87"/>
      <c r="W122" s="87"/>
      <c r="X122" s="87"/>
      <c r="Y122" s="87"/>
      <c r="Z122" s="146"/>
      <c r="AA122" s="146"/>
      <c r="AB122" s="146"/>
      <c r="AC122" s="146"/>
      <c r="AD122" s="146"/>
      <c r="AE122" s="146"/>
      <c r="AF122" s="146"/>
      <c r="AG122" s="146"/>
      <c r="AH122" s="146"/>
      <c r="AI122" s="146"/>
      <c r="AJ122" s="146"/>
      <c r="AK122" s="146"/>
      <c r="AL122" s="146"/>
      <c r="AM122" s="146"/>
      <c r="AN122" s="146"/>
      <c r="AO122" s="138"/>
      <c r="AP122" s="138"/>
      <c r="AQ122" s="87"/>
      <c r="AR122" s="129"/>
      <c r="AS122" s="131">
        <v>22</v>
      </c>
      <c r="AT122" s="1029" t="s">
        <v>16</v>
      </c>
      <c r="AU122" s="91">
        <f>AS122</f>
        <v>22</v>
      </c>
      <c r="AV122" s="167"/>
    </row>
    <row r="123" spans="1:48" ht="16.7" customHeight="1">
      <c r="A123" s="20">
        <v>62</v>
      </c>
      <c r="B123" s="21">
        <v>6250</v>
      </c>
      <c r="C123" s="910" t="s">
        <v>11440</v>
      </c>
      <c r="D123" s="911" t="s">
        <v>6809</v>
      </c>
      <c r="E123" s="1035"/>
      <c r="F123" s="1035"/>
      <c r="G123" s="903"/>
      <c r="H123" s="903"/>
      <c r="I123" s="903"/>
      <c r="J123" s="902"/>
      <c r="K123" s="903"/>
      <c r="L123" s="902"/>
      <c r="M123" s="902"/>
      <c r="N123" s="902"/>
      <c r="Q123" s="1710" t="s">
        <v>11441</v>
      </c>
      <c r="R123" s="1711"/>
      <c r="S123" s="1711"/>
      <c r="T123" s="1711"/>
      <c r="U123" s="1711"/>
      <c r="V123" s="117" t="s">
        <v>11442</v>
      </c>
      <c r="W123" s="1014"/>
      <c r="X123" s="1014"/>
      <c r="Y123" s="1014"/>
      <c r="Z123" s="123"/>
      <c r="AA123" s="123"/>
      <c r="AB123" s="123"/>
      <c r="AC123" s="123"/>
      <c r="AD123" s="123"/>
      <c r="AE123" s="123"/>
      <c r="AF123" s="123"/>
      <c r="AG123" s="123"/>
      <c r="AH123" s="123"/>
      <c r="AI123" s="123"/>
      <c r="AJ123" s="123"/>
      <c r="AK123" s="123"/>
      <c r="AL123" s="123"/>
      <c r="AM123" s="123"/>
      <c r="AN123" s="123"/>
      <c r="AO123" s="1015"/>
      <c r="AP123" s="118"/>
      <c r="AQ123" s="118"/>
      <c r="AR123" s="903"/>
      <c r="AS123" s="1022">
        <v>61</v>
      </c>
      <c r="AT123" s="1023" t="s">
        <v>16</v>
      </c>
      <c r="AU123" s="1016">
        <f>AS123</f>
        <v>61</v>
      </c>
      <c r="AV123" s="920"/>
    </row>
    <row r="124" spans="1:48" ht="16.7" customHeight="1">
      <c r="A124" s="20">
        <v>62</v>
      </c>
      <c r="B124" s="21">
        <v>6251</v>
      </c>
      <c r="C124" s="910" t="s">
        <v>11443</v>
      </c>
      <c r="D124" s="995"/>
      <c r="E124" s="996"/>
      <c r="F124" s="996"/>
      <c r="G124" s="56"/>
      <c r="H124" s="56"/>
      <c r="I124" s="56"/>
      <c r="J124" s="986"/>
      <c r="K124" s="56"/>
      <c r="L124" s="986"/>
      <c r="M124" s="986"/>
      <c r="N124" s="986"/>
      <c r="Q124" s="1713"/>
      <c r="R124" s="1714"/>
      <c r="S124" s="1714"/>
      <c r="T124" s="1714"/>
      <c r="U124" s="1714"/>
      <c r="V124" s="117" t="s">
        <v>11444</v>
      </c>
      <c r="W124" s="1014"/>
      <c r="X124" s="1014"/>
      <c r="Y124" s="1014"/>
      <c r="Z124" s="123"/>
      <c r="AA124" s="123"/>
      <c r="AB124" s="123"/>
      <c r="AC124" s="123"/>
      <c r="AD124" s="123"/>
      <c r="AE124" s="123"/>
      <c r="AF124" s="123"/>
      <c r="AG124" s="123"/>
      <c r="AH124" s="123"/>
      <c r="AI124" s="123"/>
      <c r="AJ124" s="123"/>
      <c r="AK124" s="123"/>
      <c r="AL124" s="123"/>
      <c r="AM124" s="123"/>
      <c r="AN124" s="123"/>
      <c r="AO124" s="1015"/>
      <c r="AP124" s="118"/>
      <c r="AQ124" s="118"/>
      <c r="AR124" s="118"/>
      <c r="AS124" s="1022">
        <v>92</v>
      </c>
      <c r="AT124" s="1023" t="s">
        <v>16</v>
      </c>
      <c r="AU124" s="1016">
        <f>AS124</f>
        <v>92</v>
      </c>
      <c r="AV124" s="920"/>
    </row>
    <row r="125" spans="1:48" ht="16.7" customHeight="1">
      <c r="A125" s="20">
        <v>62</v>
      </c>
      <c r="B125" s="21">
        <v>6252</v>
      </c>
      <c r="C125" s="910" t="s">
        <v>11445</v>
      </c>
      <c r="D125" s="995"/>
      <c r="E125" s="996"/>
      <c r="F125" s="996"/>
      <c r="G125" s="56"/>
      <c r="H125" s="56"/>
      <c r="I125" s="56"/>
      <c r="J125" s="986"/>
      <c r="K125" s="56"/>
      <c r="L125" s="986"/>
      <c r="M125" s="986"/>
      <c r="N125" s="986"/>
      <c r="Q125" s="1735"/>
      <c r="R125" s="1736"/>
      <c r="S125" s="1736"/>
      <c r="T125" s="1736"/>
      <c r="U125" s="1736"/>
      <c r="V125" s="117" t="s">
        <v>6814</v>
      </c>
      <c r="W125" s="1014"/>
      <c r="X125" s="1014"/>
      <c r="Y125" s="1014"/>
      <c r="Z125" s="123"/>
      <c r="AA125" s="123"/>
      <c r="AB125" s="123"/>
      <c r="AC125" s="123"/>
      <c r="AD125" s="123"/>
      <c r="AE125" s="123"/>
      <c r="AF125" s="123"/>
      <c r="AG125" s="123"/>
      <c r="AH125" s="123"/>
      <c r="AI125" s="123"/>
      <c r="AJ125" s="123"/>
      <c r="AK125" s="123"/>
      <c r="AL125" s="123"/>
      <c r="AM125" s="123"/>
      <c r="AN125" s="123"/>
      <c r="AO125" s="1015"/>
      <c r="AP125" s="118"/>
      <c r="AQ125" s="118"/>
      <c r="AR125" s="118"/>
      <c r="AS125" s="1022">
        <v>123</v>
      </c>
      <c r="AT125" s="1023" t="s">
        <v>16</v>
      </c>
      <c r="AU125" s="1016">
        <f t="shared" si="0"/>
        <v>123</v>
      </c>
      <c r="AV125" s="920"/>
    </row>
    <row r="126" spans="1:48" ht="16.7" customHeight="1">
      <c r="A126" s="938">
        <v>62</v>
      </c>
      <c r="B126" s="939">
        <v>6253</v>
      </c>
      <c r="C126" s="931" t="s">
        <v>11446</v>
      </c>
      <c r="D126" s="995"/>
      <c r="E126" s="996"/>
      <c r="F126" s="996"/>
      <c r="G126" s="56"/>
      <c r="H126" s="56"/>
      <c r="I126" s="56"/>
      <c r="J126" s="986"/>
      <c r="K126" s="56"/>
      <c r="L126" s="986"/>
      <c r="M126" s="986"/>
      <c r="N126" s="986"/>
      <c r="Q126" s="1710" t="s">
        <v>11447</v>
      </c>
      <c r="R126" s="1711"/>
      <c r="S126" s="1711"/>
      <c r="T126" s="1711"/>
      <c r="U126" s="1711"/>
      <c r="V126" s="117" t="s">
        <v>11442</v>
      </c>
      <c r="W126" s="1014"/>
      <c r="X126" s="1014"/>
      <c r="Y126" s="1014"/>
      <c r="Z126" s="123"/>
      <c r="AA126" s="123"/>
      <c r="AB126" s="123"/>
      <c r="AC126" s="123"/>
      <c r="AD126" s="123"/>
      <c r="AE126" s="123"/>
      <c r="AF126" s="123"/>
      <c r="AG126" s="123"/>
      <c r="AH126" s="123"/>
      <c r="AI126" s="123"/>
      <c r="AJ126" s="123"/>
      <c r="AK126" s="123"/>
      <c r="AL126" s="123"/>
      <c r="AM126" s="123"/>
      <c r="AN126" s="123"/>
      <c r="AO126" s="1015"/>
      <c r="AP126" s="118"/>
      <c r="AQ126" s="118"/>
      <c r="AR126" s="903"/>
      <c r="AS126" s="1022">
        <v>128</v>
      </c>
      <c r="AT126" s="1023" t="s">
        <v>16</v>
      </c>
      <c r="AU126" s="1016">
        <f t="shared" si="0"/>
        <v>128</v>
      </c>
      <c r="AV126" s="920"/>
    </row>
    <row r="127" spans="1:48" ht="16.7" customHeight="1">
      <c r="A127" s="938">
        <v>62</v>
      </c>
      <c r="B127" s="939">
        <v>6254</v>
      </c>
      <c r="C127" s="931" t="s">
        <v>11448</v>
      </c>
      <c r="D127" s="995"/>
      <c r="E127" s="996"/>
      <c r="F127" s="996"/>
      <c r="G127" s="56"/>
      <c r="H127" s="56"/>
      <c r="I127" s="56"/>
      <c r="J127" s="986"/>
      <c r="K127" s="56"/>
      <c r="L127" s="986"/>
      <c r="M127" s="986"/>
      <c r="N127" s="986"/>
      <c r="Q127" s="1713"/>
      <c r="R127" s="1714"/>
      <c r="S127" s="1714"/>
      <c r="T127" s="1714"/>
      <c r="U127" s="1714"/>
      <c r="V127" s="117" t="s">
        <v>11444</v>
      </c>
      <c r="W127" s="1014"/>
      <c r="X127" s="1014"/>
      <c r="Y127" s="1014"/>
      <c r="Z127" s="123"/>
      <c r="AA127" s="123"/>
      <c r="AB127" s="123"/>
      <c r="AC127" s="123"/>
      <c r="AD127" s="123"/>
      <c r="AE127" s="123"/>
      <c r="AF127" s="123"/>
      <c r="AG127" s="123"/>
      <c r="AH127" s="123"/>
      <c r="AI127" s="123"/>
      <c r="AJ127" s="123"/>
      <c r="AK127" s="123"/>
      <c r="AL127" s="123"/>
      <c r="AM127" s="123"/>
      <c r="AN127" s="123"/>
      <c r="AO127" s="1015"/>
      <c r="AP127" s="118"/>
      <c r="AQ127" s="118"/>
      <c r="AR127" s="118"/>
      <c r="AS127" s="1022">
        <v>192</v>
      </c>
      <c r="AT127" s="1023" t="s">
        <v>16</v>
      </c>
      <c r="AU127" s="1016">
        <f t="shared" si="0"/>
        <v>192</v>
      </c>
      <c r="AV127" s="920"/>
    </row>
    <row r="128" spans="1:48" ht="16.7" customHeight="1">
      <c r="A128" s="938">
        <v>62</v>
      </c>
      <c r="B128" s="939">
        <v>6255</v>
      </c>
      <c r="C128" s="931" t="s">
        <v>11449</v>
      </c>
      <c r="D128" s="1036"/>
      <c r="E128" s="1037"/>
      <c r="F128" s="1037"/>
      <c r="G128" s="70"/>
      <c r="H128" s="70"/>
      <c r="I128" s="70"/>
      <c r="J128" s="908"/>
      <c r="K128" s="70"/>
      <c r="L128" s="908"/>
      <c r="M128" s="908"/>
      <c r="N128" s="908"/>
      <c r="O128" s="70"/>
      <c r="Q128" s="1735"/>
      <c r="R128" s="1736"/>
      <c r="S128" s="1736"/>
      <c r="T128" s="1736"/>
      <c r="U128" s="1736"/>
      <c r="V128" s="117" t="s">
        <v>6814</v>
      </c>
      <c r="W128" s="1014"/>
      <c r="X128" s="1014"/>
      <c r="Y128" s="1014"/>
      <c r="Z128" s="123"/>
      <c r="AA128" s="123"/>
      <c r="AB128" s="123"/>
      <c r="AC128" s="123"/>
      <c r="AD128" s="123"/>
      <c r="AE128" s="123"/>
      <c r="AF128" s="123"/>
      <c r="AG128" s="123"/>
      <c r="AH128" s="123"/>
      <c r="AI128" s="123"/>
      <c r="AJ128" s="123"/>
      <c r="AK128" s="123"/>
      <c r="AL128" s="123"/>
      <c r="AM128" s="123"/>
      <c r="AN128" s="123"/>
      <c r="AO128" s="1015"/>
      <c r="AP128" s="118"/>
      <c r="AQ128" s="118"/>
      <c r="AR128" s="118"/>
      <c r="AS128" s="1022">
        <v>256</v>
      </c>
      <c r="AT128" s="1023" t="s">
        <v>16</v>
      </c>
      <c r="AU128" s="1016">
        <f t="shared" si="0"/>
        <v>256</v>
      </c>
      <c r="AV128" s="920"/>
    </row>
    <row r="129" spans="1:48" ht="16.7" customHeight="1">
      <c r="A129" s="262">
        <v>62</v>
      </c>
      <c r="B129" s="492">
        <v>6760</v>
      </c>
      <c r="C129" s="493" t="s">
        <v>11450</v>
      </c>
      <c r="D129" s="369" t="s">
        <v>6820</v>
      </c>
      <c r="E129" s="570"/>
      <c r="F129" s="570"/>
      <c r="G129" s="232"/>
      <c r="H129" s="232"/>
      <c r="I129" s="232"/>
      <c r="J129" s="232"/>
      <c r="P129" s="314"/>
      <c r="Q129" s="472" t="s">
        <v>11451</v>
      </c>
      <c r="R129" s="257"/>
      <c r="S129" s="257"/>
      <c r="T129" s="257"/>
      <c r="U129" s="257"/>
      <c r="V129" s="257"/>
      <c r="W129" s="505"/>
      <c r="X129" s="505"/>
      <c r="Y129" s="505"/>
      <c r="Z129" s="505"/>
      <c r="AA129" s="505"/>
      <c r="AB129" s="505"/>
      <c r="AC129" s="505"/>
      <c r="AD129" s="505"/>
      <c r="AE129" s="505"/>
      <c r="AF129" s="505"/>
      <c r="AG129" s="505"/>
      <c r="AH129" s="505"/>
      <c r="AI129" s="123"/>
      <c r="AJ129" s="123"/>
      <c r="AK129" s="123"/>
      <c r="AL129" s="123"/>
      <c r="AM129" s="123"/>
      <c r="AN129" s="123"/>
      <c r="AO129" s="1015"/>
      <c r="AP129" s="118"/>
      <c r="AQ129" s="118"/>
      <c r="AR129" s="903"/>
      <c r="AS129" s="1022">
        <v>200</v>
      </c>
      <c r="AT129" s="1023" t="s">
        <v>16</v>
      </c>
      <c r="AU129" s="1016">
        <f t="shared" si="0"/>
        <v>200</v>
      </c>
      <c r="AV129" s="920"/>
    </row>
    <row r="130" spans="1:48" ht="16.7" customHeight="1">
      <c r="A130" s="262">
        <v>62</v>
      </c>
      <c r="B130" s="492">
        <v>6761</v>
      </c>
      <c r="C130" s="493" t="s">
        <v>11452</v>
      </c>
      <c r="D130" s="399"/>
      <c r="E130" s="574"/>
      <c r="F130" s="574"/>
      <c r="G130" s="216"/>
      <c r="H130" s="216"/>
      <c r="I130" s="216"/>
      <c r="J130" s="216"/>
      <c r="P130" s="226"/>
      <c r="Q130" s="257" t="s">
        <v>11453</v>
      </c>
      <c r="R130" s="257"/>
      <c r="S130" s="257"/>
      <c r="T130" s="257"/>
      <c r="U130" s="257"/>
      <c r="V130" s="257"/>
      <c r="W130" s="505"/>
      <c r="X130" s="505"/>
      <c r="Y130" s="505"/>
      <c r="Z130" s="505"/>
      <c r="AA130" s="505"/>
      <c r="AB130" s="505"/>
      <c r="AC130" s="505"/>
      <c r="AD130" s="505"/>
      <c r="AE130" s="505"/>
      <c r="AF130" s="505"/>
      <c r="AG130" s="505"/>
      <c r="AH130" s="505"/>
      <c r="AI130" s="123"/>
      <c r="AJ130" s="123"/>
      <c r="AK130" s="123"/>
      <c r="AL130" s="123"/>
      <c r="AM130" s="123"/>
      <c r="AN130" s="123"/>
      <c r="AO130" s="1015"/>
      <c r="AP130" s="118"/>
      <c r="AQ130" s="118"/>
      <c r="AR130" s="118"/>
      <c r="AS130" s="1022">
        <v>200</v>
      </c>
      <c r="AT130" s="1023" t="s">
        <v>16</v>
      </c>
      <c r="AU130" s="1016">
        <f t="shared" si="0"/>
        <v>200</v>
      </c>
      <c r="AV130" s="920"/>
    </row>
    <row r="131" spans="1:48" ht="16.7" customHeight="1">
      <c r="A131" s="79">
        <v>62</v>
      </c>
      <c r="B131" s="80">
        <v>6765</v>
      </c>
      <c r="C131" s="127" t="s">
        <v>11454</v>
      </c>
      <c r="D131" s="82" t="s">
        <v>11455</v>
      </c>
      <c r="E131" s="1038"/>
      <c r="F131" s="1038"/>
      <c r="G131" s="1038"/>
      <c r="H131" s="1038"/>
      <c r="I131" s="1038"/>
      <c r="J131" s="1038"/>
      <c r="K131" s="1039"/>
      <c r="L131" s="1039"/>
      <c r="M131" s="87"/>
      <c r="N131" s="87"/>
      <c r="O131" s="87"/>
      <c r="P131" s="87"/>
      <c r="Q131" s="87"/>
      <c r="R131" s="1039"/>
      <c r="S131" s="1039"/>
      <c r="T131" s="1039"/>
      <c r="U131" s="1039"/>
      <c r="V131" s="137"/>
      <c r="W131" s="137"/>
      <c r="X131" s="137"/>
      <c r="Y131" s="137"/>
      <c r="Z131" s="137"/>
      <c r="AA131" s="137"/>
      <c r="AB131" s="137"/>
      <c r="AC131" s="137"/>
      <c r="AD131" s="137"/>
      <c r="AE131" s="137"/>
      <c r="AF131" s="137"/>
      <c r="AG131" s="137"/>
      <c r="AH131" s="137"/>
      <c r="AI131" s="137"/>
      <c r="AJ131" s="137"/>
      <c r="AK131" s="137"/>
      <c r="AL131" s="137"/>
      <c r="AM131" s="137"/>
      <c r="AN131" s="137"/>
      <c r="AO131" s="1029"/>
      <c r="AP131" s="87"/>
      <c r="AQ131" s="87"/>
      <c r="AR131" s="129"/>
      <c r="AS131" s="131">
        <v>500</v>
      </c>
      <c r="AT131" s="1029" t="s">
        <v>16</v>
      </c>
      <c r="AU131" s="91">
        <f>AS131</f>
        <v>500</v>
      </c>
      <c r="AV131" s="164" t="s">
        <v>6826</v>
      </c>
    </row>
    <row r="132" spans="1:48" ht="16.7" customHeight="1">
      <c r="A132" s="20">
        <v>62</v>
      </c>
      <c r="B132" s="21">
        <v>6621</v>
      </c>
      <c r="C132" s="1040" t="s">
        <v>11456</v>
      </c>
      <c r="D132" s="911" t="s">
        <v>11457</v>
      </c>
      <c r="E132" s="24"/>
      <c r="F132" s="24"/>
      <c r="G132" s="24"/>
      <c r="H132" s="24"/>
      <c r="I132" s="24"/>
      <c r="J132" s="24"/>
      <c r="K132" s="24"/>
      <c r="L132" s="903"/>
      <c r="Q132" s="1020" t="s">
        <v>1959</v>
      </c>
      <c r="R132" s="1014"/>
      <c r="S132" s="118"/>
      <c r="T132" s="118"/>
      <c r="U132" s="118"/>
      <c r="V132" s="118"/>
      <c r="W132" s="119"/>
      <c r="X132" s="119"/>
      <c r="Y132" s="119"/>
      <c r="Z132" s="119"/>
      <c r="AA132" s="119"/>
      <c r="AB132" s="119"/>
      <c r="AC132" s="119"/>
      <c r="AD132" s="119"/>
      <c r="AE132" s="119"/>
      <c r="AF132" s="119"/>
      <c r="AG132" s="119"/>
      <c r="AH132" s="119"/>
      <c r="AI132" s="119"/>
      <c r="AJ132" s="1014"/>
      <c r="AK132" s="1014"/>
      <c r="AL132" s="1014"/>
      <c r="AM132" s="1014"/>
      <c r="AN132" s="1014"/>
      <c r="AO132" s="1015"/>
      <c r="AP132" s="1041"/>
      <c r="AQ132" s="1041"/>
      <c r="AR132" s="1041"/>
      <c r="AS132" s="1041"/>
      <c r="AT132" s="1015" t="s">
        <v>16</v>
      </c>
      <c r="AU132" s="1042"/>
      <c r="AV132" s="1043" t="s">
        <v>116</v>
      </c>
    </row>
    <row r="133" spans="1:48" ht="16.7" customHeight="1">
      <c r="A133" s="20">
        <v>62</v>
      </c>
      <c r="B133" s="21">
        <v>6616</v>
      </c>
      <c r="C133" s="1040" t="s">
        <v>11458</v>
      </c>
      <c r="D133" s="33"/>
      <c r="E133" s="34"/>
      <c r="F133" s="34"/>
      <c r="G133" s="34"/>
      <c r="H133" s="34"/>
      <c r="I133" s="34"/>
      <c r="J133" s="34"/>
      <c r="K133" s="34"/>
      <c r="L133" s="56"/>
      <c r="Q133" s="925" t="s">
        <v>1961</v>
      </c>
      <c r="R133" s="1014"/>
      <c r="S133" s="118"/>
      <c r="T133" s="118"/>
      <c r="U133" s="118"/>
      <c r="V133" s="118"/>
      <c r="W133" s="119"/>
      <c r="X133" s="119"/>
      <c r="Y133" s="119"/>
      <c r="Z133" s="119"/>
      <c r="AA133" s="119"/>
      <c r="AB133" s="119"/>
      <c r="AC133" s="119"/>
      <c r="AD133" s="119"/>
      <c r="AE133" s="119"/>
      <c r="AF133" s="119"/>
      <c r="AG133" s="119"/>
      <c r="AH133" s="119"/>
      <c r="AI133" s="119"/>
      <c r="AJ133" s="1014"/>
      <c r="AK133" s="1014"/>
      <c r="AL133" s="1014"/>
      <c r="AM133" s="1014"/>
      <c r="AN133" s="1014"/>
      <c r="AO133" s="1015"/>
      <c r="AP133" s="1041"/>
      <c r="AQ133" s="1041"/>
      <c r="AR133" s="1041"/>
      <c r="AS133" s="1041"/>
      <c r="AT133" s="1015" t="s">
        <v>16</v>
      </c>
      <c r="AU133" s="1042"/>
      <c r="AV133" s="1044"/>
    </row>
    <row r="134" spans="1:48" ht="16.7" customHeight="1">
      <c r="A134" s="20">
        <v>62</v>
      </c>
      <c r="B134" s="20">
        <v>6596</v>
      </c>
      <c r="C134" s="1040" t="s">
        <v>11459</v>
      </c>
      <c r="D134" s="98"/>
      <c r="E134" s="1045"/>
      <c r="F134" s="1045"/>
      <c r="G134" s="1045"/>
      <c r="H134" s="1045"/>
      <c r="I134" s="1045"/>
      <c r="J134" s="1045"/>
      <c r="K134" s="1045"/>
      <c r="Q134" s="925" t="s">
        <v>1963</v>
      </c>
      <c r="R134" s="1046"/>
      <c r="S134" s="118"/>
      <c r="T134" s="118"/>
      <c r="U134" s="118"/>
      <c r="V134" s="118"/>
      <c r="W134" s="119"/>
      <c r="X134" s="119"/>
      <c r="Y134" s="119"/>
      <c r="Z134" s="119"/>
      <c r="AA134" s="119"/>
      <c r="AB134" s="119"/>
      <c r="AC134" s="119"/>
      <c r="AD134" s="119"/>
      <c r="AE134" s="119"/>
      <c r="AF134" s="119"/>
      <c r="AG134" s="119"/>
      <c r="AH134" s="119"/>
      <c r="AI134" s="119"/>
      <c r="AJ134" s="1014"/>
      <c r="AK134" s="1014"/>
      <c r="AL134" s="1014"/>
      <c r="AM134" s="1014"/>
      <c r="AN134" s="1014"/>
      <c r="AO134" s="1015"/>
      <c r="AP134" s="1041"/>
      <c r="AQ134" s="1041"/>
      <c r="AR134" s="1041"/>
      <c r="AS134" s="1041"/>
      <c r="AT134" s="1015" t="s">
        <v>16</v>
      </c>
      <c r="AU134" s="1042"/>
      <c r="AV134" s="1047"/>
    </row>
    <row r="135" spans="1:48" ht="16.7" customHeight="1">
      <c r="A135" s="20">
        <v>62</v>
      </c>
      <c r="B135" s="20">
        <v>6601</v>
      </c>
      <c r="C135" s="1040" t="s">
        <v>11460</v>
      </c>
      <c r="D135" s="1048"/>
      <c r="E135" s="1049"/>
      <c r="F135" s="1049"/>
      <c r="G135" s="1049"/>
      <c r="H135" s="1049"/>
      <c r="I135" s="1049"/>
      <c r="J135" s="1049"/>
      <c r="K135" s="1049"/>
      <c r="Q135" s="925" t="s">
        <v>1965</v>
      </c>
      <c r="R135" s="1014"/>
      <c r="S135" s="118"/>
      <c r="T135" s="118"/>
      <c r="U135" s="118"/>
      <c r="V135" s="118"/>
      <c r="W135" s="119"/>
      <c r="X135" s="119"/>
      <c r="Y135" s="119"/>
      <c r="Z135" s="119"/>
      <c r="AA135" s="119"/>
      <c r="AB135" s="119"/>
      <c r="AC135" s="119"/>
      <c r="AD135" s="119"/>
      <c r="AE135" s="119"/>
      <c r="AF135" s="119"/>
      <c r="AG135" s="119"/>
      <c r="AH135" s="119"/>
      <c r="AI135" s="119"/>
      <c r="AJ135" s="1014"/>
      <c r="AK135" s="1014"/>
      <c r="AL135" s="1014"/>
      <c r="AM135" s="1014"/>
      <c r="AN135" s="1014"/>
      <c r="AO135" s="1015"/>
      <c r="AP135" s="1041"/>
      <c r="AQ135" s="1041"/>
      <c r="AR135" s="1041"/>
      <c r="AS135" s="1041"/>
      <c r="AT135" s="1015" t="s">
        <v>16</v>
      </c>
      <c r="AU135" s="1042"/>
      <c r="AV135" s="1047"/>
    </row>
    <row r="136" spans="1:48" ht="16.7" customHeight="1">
      <c r="A136" s="20">
        <v>62</v>
      </c>
      <c r="B136" s="21">
        <v>6606</v>
      </c>
      <c r="C136" s="1040" t="s">
        <v>11461</v>
      </c>
      <c r="D136" s="1048"/>
      <c r="E136" s="1049"/>
      <c r="F136" s="1049"/>
      <c r="G136" s="1049"/>
      <c r="H136" s="1049"/>
      <c r="I136" s="1049"/>
      <c r="J136" s="1049"/>
      <c r="K136" s="1049"/>
      <c r="L136" s="56"/>
      <c r="M136" s="56"/>
      <c r="N136" s="56"/>
      <c r="O136" s="56"/>
      <c r="P136" s="56"/>
      <c r="Q136" s="925" t="s">
        <v>1967</v>
      </c>
      <c r="R136" s="1014"/>
      <c r="S136" s="118"/>
      <c r="T136" s="118"/>
      <c r="U136" s="118"/>
      <c r="V136" s="118"/>
      <c r="W136" s="119"/>
      <c r="X136" s="119"/>
      <c r="Y136" s="119"/>
      <c r="Z136" s="119"/>
      <c r="AA136" s="119"/>
      <c r="AB136" s="119"/>
      <c r="AC136" s="119"/>
      <c r="AD136" s="119"/>
      <c r="AE136" s="119"/>
      <c r="AF136" s="119"/>
      <c r="AG136" s="119"/>
      <c r="AH136" s="119"/>
      <c r="AI136" s="119"/>
      <c r="AJ136" s="1014"/>
      <c r="AK136" s="1014"/>
      <c r="AL136" s="1014"/>
      <c r="AM136" s="1014"/>
      <c r="AN136" s="1014"/>
      <c r="AO136" s="1015"/>
      <c r="AP136" s="1041"/>
      <c r="AQ136" s="1041"/>
      <c r="AR136" s="1041"/>
      <c r="AS136" s="1041"/>
      <c r="AT136" s="1015" t="s">
        <v>16</v>
      </c>
      <c r="AU136" s="1042"/>
      <c r="AV136" s="1047"/>
    </row>
    <row r="137" spans="1:48" ht="16.7" customHeight="1">
      <c r="A137" s="20">
        <v>62</v>
      </c>
      <c r="B137" s="21">
        <v>6611</v>
      </c>
      <c r="C137" s="1040" t="s">
        <v>11462</v>
      </c>
      <c r="D137" s="1020" t="s">
        <v>1969</v>
      </c>
      <c r="E137" s="1033"/>
      <c r="F137" s="1033"/>
      <c r="G137" s="118"/>
      <c r="H137" s="118"/>
      <c r="I137" s="118"/>
      <c r="J137" s="118"/>
      <c r="K137" s="118"/>
      <c r="L137" s="118"/>
      <c r="M137" s="118"/>
      <c r="N137" s="118"/>
      <c r="O137" s="118"/>
      <c r="P137" s="118"/>
      <c r="Q137" s="118"/>
      <c r="R137" s="118"/>
      <c r="S137" s="118"/>
      <c r="T137" s="118"/>
      <c r="U137" s="118"/>
      <c r="V137" s="118"/>
      <c r="W137" s="119"/>
      <c r="X137" s="119"/>
      <c r="Y137" s="119"/>
      <c r="Z137" s="119"/>
      <c r="AA137" s="119"/>
      <c r="AB137" s="119"/>
      <c r="AC137" s="119"/>
      <c r="AD137" s="119"/>
      <c r="AE137" s="119"/>
      <c r="AF137" s="119"/>
      <c r="AG137" s="119"/>
      <c r="AH137" s="119"/>
      <c r="AI137" s="119"/>
      <c r="AJ137" s="1014"/>
      <c r="AK137" s="1014"/>
      <c r="AL137" s="1014"/>
      <c r="AM137" s="1014"/>
      <c r="AN137" s="1014"/>
      <c r="AO137" s="1015"/>
      <c r="AP137" s="1041"/>
      <c r="AQ137" s="1041"/>
      <c r="AR137" s="1041"/>
      <c r="AS137" s="1041"/>
      <c r="AT137" s="1015" t="s">
        <v>16</v>
      </c>
      <c r="AU137" s="1042"/>
      <c r="AV137" s="1050"/>
    </row>
    <row r="141" spans="1:48" ht="16.7" customHeight="1">
      <c r="A141" s="1051"/>
      <c r="B141" s="1" t="s">
        <v>2095</v>
      </c>
      <c r="C141" s="1052"/>
      <c r="D141" s="1037"/>
      <c r="E141" s="1037"/>
      <c r="F141" s="1037"/>
      <c r="G141" s="70"/>
      <c r="H141" s="70"/>
      <c r="I141" s="70"/>
      <c r="J141" s="909"/>
      <c r="K141" s="70"/>
      <c r="L141" s="1053"/>
      <c r="M141" s="1053"/>
      <c r="N141" s="1053"/>
      <c r="O141" s="1053"/>
      <c r="P141" s="1053"/>
      <c r="Q141" s="1053"/>
      <c r="R141" s="1054"/>
      <c r="S141" s="1054"/>
      <c r="T141" s="1054"/>
      <c r="U141" s="1054"/>
      <c r="V141" s="926"/>
      <c r="W141" s="926"/>
      <c r="X141" s="926"/>
      <c r="Y141" s="926"/>
      <c r="Z141" s="927"/>
      <c r="AA141" s="960"/>
      <c r="AB141" s="960"/>
      <c r="AC141" s="926"/>
      <c r="AD141" s="908"/>
      <c r="AE141" s="908"/>
      <c r="AF141" s="908"/>
      <c r="AG141" s="908"/>
      <c r="AH141" s="926"/>
      <c r="AI141" s="926"/>
      <c r="AJ141" s="926"/>
      <c r="AK141" s="926"/>
      <c r="AL141" s="926"/>
      <c r="AM141" s="926"/>
      <c r="AN141" s="926"/>
      <c r="AO141" s="1055"/>
      <c r="AP141" s="1027"/>
      <c r="AQ141" s="908"/>
    </row>
    <row r="142" spans="1:48" ht="16.7" customHeight="1">
      <c r="A142" s="7" t="s">
        <v>92</v>
      </c>
      <c r="B142" s="899"/>
      <c r="C142" s="900" t="s">
        <v>2</v>
      </c>
      <c r="D142" s="901"/>
      <c r="E142" s="902"/>
      <c r="F142" s="902"/>
      <c r="G142" s="902"/>
      <c r="H142" s="903"/>
      <c r="I142" s="903"/>
      <c r="J142" s="903"/>
      <c r="K142" s="903"/>
      <c r="L142" s="903"/>
      <c r="M142" s="903"/>
      <c r="N142" s="903"/>
      <c r="O142" s="903"/>
      <c r="P142" s="903"/>
      <c r="Q142" s="903"/>
      <c r="R142" s="903"/>
      <c r="S142" s="903"/>
      <c r="T142" s="902"/>
      <c r="U142" s="902"/>
      <c r="V142" s="902"/>
      <c r="W142" s="904"/>
      <c r="X142" s="902"/>
      <c r="Y142" s="902"/>
      <c r="Z142" s="902"/>
      <c r="AA142" s="902"/>
      <c r="AB142" s="902"/>
      <c r="AC142" s="902" t="s">
        <v>112</v>
      </c>
      <c r="AD142" s="905"/>
      <c r="AE142" s="905"/>
      <c r="AF142" s="905"/>
      <c r="AG142" s="905"/>
      <c r="AH142" s="905"/>
      <c r="AI142" s="905"/>
      <c r="AJ142" s="905"/>
      <c r="AK142" s="905"/>
      <c r="AL142" s="905"/>
      <c r="AM142" s="905"/>
      <c r="AN142" s="905"/>
      <c r="AO142" s="905"/>
      <c r="AP142" s="905"/>
      <c r="AQ142" s="902"/>
      <c r="AR142" s="902"/>
      <c r="AS142" s="902"/>
      <c r="AT142" s="902"/>
      <c r="AU142" s="10" t="s">
        <v>4</v>
      </c>
      <c r="AV142" s="10" t="s">
        <v>5</v>
      </c>
    </row>
    <row r="143" spans="1:48" ht="16.7" customHeight="1">
      <c r="A143" s="12" t="s">
        <v>6</v>
      </c>
      <c r="B143" s="13" t="s">
        <v>7</v>
      </c>
      <c r="C143" s="906"/>
      <c r="D143" s="907"/>
      <c r="E143" s="908"/>
      <c r="F143" s="908"/>
      <c r="G143" s="908"/>
      <c r="H143" s="70"/>
      <c r="I143" s="70"/>
      <c r="J143" s="70"/>
      <c r="K143" s="70"/>
      <c r="L143" s="70"/>
      <c r="M143" s="70"/>
      <c r="N143" s="70"/>
      <c r="O143" s="70"/>
      <c r="P143" s="70"/>
      <c r="Q143" s="70"/>
      <c r="R143" s="70"/>
      <c r="S143" s="70"/>
      <c r="T143" s="908"/>
      <c r="U143" s="908"/>
      <c r="V143" s="908"/>
      <c r="W143" s="908"/>
      <c r="X143" s="909"/>
      <c r="Y143" s="909"/>
      <c r="Z143" s="909"/>
      <c r="AA143" s="909"/>
      <c r="AB143" s="909"/>
      <c r="AC143" s="909"/>
      <c r="AD143" s="909"/>
      <c r="AE143" s="909"/>
      <c r="AF143" s="909"/>
      <c r="AG143" s="909"/>
      <c r="AH143" s="909"/>
      <c r="AI143" s="909"/>
      <c r="AJ143" s="909"/>
      <c r="AK143" s="909"/>
      <c r="AL143" s="909"/>
      <c r="AM143" s="909"/>
      <c r="AN143" s="909"/>
      <c r="AO143" s="909"/>
      <c r="AP143" s="909"/>
      <c r="AQ143" s="908"/>
      <c r="AR143" s="908"/>
      <c r="AS143" s="908"/>
      <c r="AT143" s="908"/>
      <c r="AU143" s="19" t="s">
        <v>8</v>
      </c>
      <c r="AV143" s="19" t="s">
        <v>9</v>
      </c>
    </row>
    <row r="144" spans="1:48" ht="16.7" customHeight="1">
      <c r="A144" s="20">
        <v>62</v>
      </c>
      <c r="B144" s="21">
        <v>8111</v>
      </c>
      <c r="C144" s="910" t="s">
        <v>11463</v>
      </c>
      <c r="D144" s="1710" t="s">
        <v>11289</v>
      </c>
      <c r="E144" s="1711"/>
      <c r="F144" s="1712"/>
      <c r="G144" s="1710" t="s">
        <v>11290</v>
      </c>
      <c r="H144" s="1711"/>
      <c r="I144" s="1711"/>
      <c r="J144" s="1712"/>
      <c r="K144" s="911"/>
      <c r="L144" s="903"/>
      <c r="M144" s="903"/>
      <c r="N144" s="903"/>
      <c r="O144" s="903"/>
      <c r="P144" s="903"/>
      <c r="Q144" s="903"/>
      <c r="R144" s="1710" t="s">
        <v>2098</v>
      </c>
      <c r="S144" s="1711"/>
      <c r="T144" s="1711"/>
      <c r="U144" s="1712"/>
      <c r="V144" s="911"/>
      <c r="W144" s="913"/>
      <c r="X144" s="913"/>
      <c r="Y144" s="913"/>
      <c r="Z144" s="914"/>
      <c r="AA144" s="913"/>
      <c r="AB144" s="913"/>
      <c r="AC144" s="914"/>
      <c r="AD144" s="902"/>
      <c r="AE144" s="902"/>
      <c r="AF144" s="902"/>
      <c r="AG144" s="913"/>
      <c r="AH144" s="913"/>
      <c r="AI144" s="913"/>
      <c r="AJ144" s="913"/>
      <c r="AK144" s="913"/>
      <c r="AL144" s="913"/>
      <c r="AM144" s="913"/>
      <c r="AN144" s="913"/>
      <c r="AO144" s="913"/>
      <c r="AP144" s="902"/>
      <c r="AQ144" s="915"/>
      <c r="AR144" s="916"/>
      <c r="AS144" s="917"/>
      <c r="AT144" s="918"/>
      <c r="AU144" s="919">
        <f>ROUND(G148*$T$149,0)</f>
        <v>270</v>
      </c>
      <c r="AV144" s="1024" t="s">
        <v>11291</v>
      </c>
    </row>
    <row r="145" spans="1:48" ht="16.7" customHeight="1">
      <c r="A145" s="79">
        <v>62</v>
      </c>
      <c r="B145" s="80">
        <v>8211</v>
      </c>
      <c r="C145" s="127" t="s">
        <v>11464</v>
      </c>
      <c r="D145" s="1713"/>
      <c r="E145" s="1714"/>
      <c r="F145" s="1715"/>
      <c r="G145" s="1713"/>
      <c r="H145" s="1714"/>
      <c r="I145" s="1714"/>
      <c r="J145" s="1715"/>
      <c r="K145" s="98"/>
      <c r="L145" s="56"/>
      <c r="M145" s="56"/>
      <c r="N145" s="56"/>
      <c r="O145" s="56"/>
      <c r="P145" s="56"/>
      <c r="Q145" s="56"/>
      <c r="R145" s="1713"/>
      <c r="S145" s="1714"/>
      <c r="T145" s="1714"/>
      <c r="U145" s="1715"/>
      <c r="V145" s="922"/>
      <c r="W145" s="923"/>
      <c r="X145" s="923"/>
      <c r="Y145" s="923"/>
      <c r="Z145" s="924"/>
      <c r="AA145" s="923"/>
      <c r="AB145" s="923"/>
      <c r="AC145" s="925"/>
      <c r="AD145" s="908"/>
      <c r="AE145" s="908"/>
      <c r="AF145" s="908"/>
      <c r="AG145" s="926"/>
      <c r="AH145" s="926"/>
      <c r="AI145" s="926"/>
      <c r="AJ145" s="926"/>
      <c r="AK145" s="926"/>
      <c r="AL145" s="926"/>
      <c r="AM145" s="926"/>
      <c r="AN145" s="926"/>
      <c r="AO145" s="927"/>
      <c r="AP145" s="1708"/>
      <c r="AQ145" s="1709"/>
      <c r="AR145" s="928" t="s">
        <v>11293</v>
      </c>
      <c r="AS145" s="929">
        <v>5</v>
      </c>
      <c r="AT145" s="930" t="s">
        <v>11294</v>
      </c>
      <c r="AU145" s="91">
        <f>ROUND(G148*$T$149,0)-AS145</f>
        <v>265</v>
      </c>
      <c r="AV145" s="920"/>
    </row>
    <row r="146" spans="1:48" ht="16.7" customHeight="1">
      <c r="A146" s="20">
        <v>62</v>
      </c>
      <c r="B146" s="21">
        <v>8112</v>
      </c>
      <c r="C146" s="931" t="s">
        <v>11465</v>
      </c>
      <c r="D146" s="1713"/>
      <c r="E146" s="1714"/>
      <c r="F146" s="1715"/>
      <c r="G146" s="1713"/>
      <c r="H146" s="1714"/>
      <c r="I146" s="1714"/>
      <c r="J146" s="1715"/>
      <c r="K146" s="98"/>
      <c r="L146" s="56"/>
      <c r="M146" s="56"/>
      <c r="N146" s="56"/>
      <c r="O146" s="56"/>
      <c r="P146" s="56"/>
      <c r="Q146" s="56"/>
      <c r="R146" s="1713"/>
      <c r="S146" s="1714"/>
      <c r="T146" s="1714"/>
      <c r="U146" s="1715"/>
      <c r="V146" s="922"/>
      <c r="W146" s="923"/>
      <c r="X146" s="923"/>
      <c r="Y146" s="923"/>
      <c r="Z146" s="924"/>
      <c r="AA146" s="923"/>
      <c r="AB146" s="923"/>
      <c r="AC146" s="932" t="s">
        <v>4703</v>
      </c>
      <c r="AD146" s="902"/>
      <c r="AE146" s="902"/>
      <c r="AF146" s="902"/>
      <c r="AG146" s="933"/>
      <c r="AH146" s="933"/>
      <c r="AI146" s="933"/>
      <c r="AJ146" s="933"/>
      <c r="AK146" s="933"/>
      <c r="AL146" s="933"/>
      <c r="AM146" s="933"/>
      <c r="AN146" s="933"/>
      <c r="AO146" s="934" t="s">
        <v>30</v>
      </c>
      <c r="AP146" s="1719">
        <v>0.7</v>
      </c>
      <c r="AQ146" s="1720"/>
      <c r="AR146" s="916"/>
      <c r="AS146" s="917"/>
      <c r="AT146" s="918"/>
      <c r="AU146" s="919">
        <f>ROUND(ROUND(G148*$T$149,0)*AP146,0)</f>
        <v>189</v>
      </c>
      <c r="AV146" s="920"/>
    </row>
    <row r="147" spans="1:48" ht="16.7" customHeight="1">
      <c r="A147" s="79">
        <v>62</v>
      </c>
      <c r="B147" s="80">
        <v>8212</v>
      </c>
      <c r="C147" s="127" t="s">
        <v>11466</v>
      </c>
      <c r="D147" s="1713"/>
      <c r="E147" s="1714"/>
      <c r="F147" s="1715"/>
      <c r="G147" s="935"/>
      <c r="H147" s="936"/>
      <c r="I147" s="936"/>
      <c r="J147" s="937"/>
      <c r="K147" s="98"/>
      <c r="L147" s="56"/>
      <c r="M147" s="56"/>
      <c r="N147" s="56"/>
      <c r="O147" s="56"/>
      <c r="P147" s="56"/>
      <c r="Q147" s="56"/>
      <c r="R147" s="1713"/>
      <c r="S147" s="1714"/>
      <c r="T147" s="1714"/>
      <c r="U147" s="1715"/>
      <c r="V147" s="922"/>
      <c r="W147" s="923"/>
      <c r="X147" s="923"/>
      <c r="Y147" s="923"/>
      <c r="Z147" s="924"/>
      <c r="AA147" s="923"/>
      <c r="AB147" s="923"/>
      <c r="AC147" s="925"/>
      <c r="AD147" s="908"/>
      <c r="AE147" s="908"/>
      <c r="AF147" s="908"/>
      <c r="AG147" s="926"/>
      <c r="AH147" s="926"/>
      <c r="AI147" s="926"/>
      <c r="AJ147" s="926"/>
      <c r="AK147" s="926"/>
      <c r="AL147" s="926"/>
      <c r="AM147" s="926"/>
      <c r="AN147" s="926"/>
      <c r="AO147" s="927"/>
      <c r="AP147" s="1708"/>
      <c r="AQ147" s="1709"/>
      <c r="AR147" s="928" t="s">
        <v>11293</v>
      </c>
      <c r="AS147" s="929">
        <v>5</v>
      </c>
      <c r="AT147" s="930" t="s">
        <v>11294</v>
      </c>
      <c r="AU147" s="91">
        <f>ROUND(ROUND(G148*$T$149,0)*AP146,0)-AS147</f>
        <v>184</v>
      </c>
      <c r="AV147" s="920"/>
    </row>
    <row r="148" spans="1:48" ht="16.7" customHeight="1">
      <c r="A148" s="938">
        <v>62</v>
      </c>
      <c r="B148" s="939">
        <v>8131</v>
      </c>
      <c r="C148" s="931" t="s">
        <v>11467</v>
      </c>
      <c r="D148" s="1713"/>
      <c r="E148" s="1714"/>
      <c r="F148" s="1715"/>
      <c r="G148" s="1725">
        <v>386</v>
      </c>
      <c r="H148" s="1726"/>
      <c r="I148" s="940" t="s">
        <v>18</v>
      </c>
      <c r="J148" s="941"/>
      <c r="K148" s="98"/>
      <c r="L148" s="56"/>
      <c r="M148" s="56"/>
      <c r="N148" s="56"/>
      <c r="O148" s="56"/>
      <c r="P148" s="56"/>
      <c r="Q148" s="56"/>
      <c r="R148" s="935"/>
      <c r="S148" s="936"/>
      <c r="T148" s="936"/>
      <c r="U148" s="937"/>
      <c r="V148" s="922"/>
      <c r="W148" s="923"/>
      <c r="X148" s="923"/>
      <c r="Y148" s="923"/>
      <c r="Z148" s="924"/>
      <c r="AA148" s="923"/>
      <c r="AB148" s="923"/>
      <c r="AC148" s="932" t="s">
        <v>4708</v>
      </c>
      <c r="AD148" s="902"/>
      <c r="AE148" s="902"/>
      <c r="AF148" s="902"/>
      <c r="AG148" s="933"/>
      <c r="AH148" s="933"/>
      <c r="AI148" s="933"/>
      <c r="AJ148" s="933"/>
      <c r="AK148" s="933"/>
      <c r="AL148" s="933"/>
      <c r="AM148" s="933"/>
      <c r="AN148" s="933"/>
      <c r="AO148" s="942" t="s">
        <v>163</v>
      </c>
      <c r="AP148" s="1721">
        <v>0.85</v>
      </c>
      <c r="AQ148" s="1722"/>
      <c r="AR148" s="916"/>
      <c r="AS148" s="917"/>
      <c r="AT148" s="918"/>
      <c r="AU148" s="919">
        <f>ROUND(ROUND(G148*$T$149,0)*AP148,0)</f>
        <v>230</v>
      </c>
      <c r="AV148" s="920"/>
    </row>
    <row r="149" spans="1:48" ht="16.7" customHeight="1">
      <c r="A149" s="79">
        <v>62</v>
      </c>
      <c r="B149" s="80">
        <v>8213</v>
      </c>
      <c r="C149" s="127" t="s">
        <v>11468</v>
      </c>
      <c r="D149" s="935"/>
      <c r="E149" s="936"/>
      <c r="F149" s="937"/>
      <c r="G149" s="33"/>
      <c r="H149" s="34"/>
      <c r="I149" s="34"/>
      <c r="J149" s="54"/>
      <c r="K149" s="98"/>
      <c r="L149" s="56"/>
      <c r="M149" s="56"/>
      <c r="N149" s="56"/>
      <c r="O149" s="56"/>
      <c r="P149" s="56"/>
      <c r="Q149" s="56"/>
      <c r="R149" s="33"/>
      <c r="S149" s="942" t="s">
        <v>163</v>
      </c>
      <c r="T149" s="1721">
        <v>0.7</v>
      </c>
      <c r="U149" s="1722"/>
      <c r="V149" s="943"/>
      <c r="W149" s="926"/>
      <c r="X149" s="926"/>
      <c r="Y149" s="926"/>
      <c r="Z149" s="925"/>
      <c r="AA149" s="926"/>
      <c r="AB149" s="926"/>
      <c r="AC149" s="925"/>
      <c r="AD149" s="908"/>
      <c r="AE149" s="908"/>
      <c r="AF149" s="908"/>
      <c r="AG149" s="926"/>
      <c r="AH149" s="926"/>
      <c r="AI149" s="926"/>
      <c r="AJ149" s="926"/>
      <c r="AK149" s="926"/>
      <c r="AL149" s="926"/>
      <c r="AM149" s="926"/>
      <c r="AN149" s="926"/>
      <c r="AO149" s="927"/>
      <c r="AP149" s="1708"/>
      <c r="AQ149" s="1709"/>
      <c r="AR149" s="928" t="s">
        <v>11299</v>
      </c>
      <c r="AS149" s="929">
        <v>5</v>
      </c>
      <c r="AT149" s="930" t="s">
        <v>11294</v>
      </c>
      <c r="AU149" s="91">
        <f>ROUND(ROUND(G148*$T$149,0)*AP148,0)-AS149</f>
        <v>225</v>
      </c>
      <c r="AV149" s="920"/>
    </row>
    <row r="150" spans="1:48" ht="16.7" customHeight="1">
      <c r="A150" s="30">
        <v>62</v>
      </c>
      <c r="B150" s="31">
        <v>8113</v>
      </c>
      <c r="C150" s="944" t="s">
        <v>11469</v>
      </c>
      <c r="D150" s="935"/>
      <c r="E150" s="936"/>
      <c r="F150" s="937"/>
      <c r="G150" s="33"/>
      <c r="H150" s="34"/>
      <c r="I150" s="34"/>
      <c r="J150" s="54"/>
      <c r="K150" s="98"/>
      <c r="L150" s="56"/>
      <c r="M150" s="56"/>
      <c r="N150" s="56"/>
      <c r="O150" s="56"/>
      <c r="P150" s="56"/>
      <c r="Q150" s="56"/>
      <c r="R150" s="98"/>
      <c r="S150" s="56"/>
      <c r="T150" s="56"/>
      <c r="U150" s="921"/>
      <c r="V150" s="1710" t="s">
        <v>11301</v>
      </c>
      <c r="W150" s="1711"/>
      <c r="X150" s="1711"/>
      <c r="Y150" s="1712"/>
      <c r="Z150" s="932"/>
      <c r="AA150" s="923"/>
      <c r="AB150" s="923"/>
      <c r="AC150" s="945"/>
      <c r="AD150" s="946"/>
      <c r="AE150" s="946"/>
      <c r="AF150" s="946"/>
      <c r="AG150" s="947"/>
      <c r="AH150" s="947"/>
      <c r="AI150" s="947"/>
      <c r="AJ150" s="947"/>
      <c r="AK150" s="947"/>
      <c r="AL150" s="947"/>
      <c r="AM150" s="947"/>
      <c r="AN150" s="947"/>
      <c r="AO150" s="948"/>
      <c r="AP150" s="948"/>
      <c r="AQ150" s="949"/>
      <c r="AR150" s="950"/>
      <c r="AS150" s="949"/>
      <c r="AT150" s="951"/>
      <c r="AU150" s="67">
        <v>221</v>
      </c>
      <c r="AV150" s="920"/>
    </row>
    <row r="151" spans="1:48" ht="16.7" customHeight="1">
      <c r="A151" s="30">
        <v>62</v>
      </c>
      <c r="B151" s="31">
        <v>8114</v>
      </c>
      <c r="C151" s="944" t="s">
        <v>11470</v>
      </c>
      <c r="D151" s="935"/>
      <c r="E151" s="936"/>
      <c r="F151" s="937"/>
      <c r="G151" s="952"/>
      <c r="H151" s="942"/>
      <c r="I151" s="953"/>
      <c r="J151" s="941"/>
      <c r="K151" s="98"/>
      <c r="L151" s="56"/>
      <c r="M151" s="56"/>
      <c r="N151" s="56"/>
      <c r="O151" s="56"/>
      <c r="P151" s="56"/>
      <c r="Q151" s="56"/>
      <c r="R151" s="98"/>
      <c r="S151" s="56"/>
      <c r="T151" s="56"/>
      <c r="U151" s="921"/>
      <c r="V151" s="1713"/>
      <c r="W151" s="1714"/>
      <c r="X151" s="1714"/>
      <c r="Y151" s="1715"/>
      <c r="Z151" s="954"/>
      <c r="AA151" s="955"/>
      <c r="AB151" s="955"/>
      <c r="AC151" s="945" t="s">
        <v>4703</v>
      </c>
      <c r="AD151" s="946"/>
      <c r="AE151" s="946"/>
      <c r="AF151" s="946"/>
      <c r="AG151" s="947"/>
      <c r="AH151" s="947"/>
      <c r="AI151" s="947"/>
      <c r="AJ151" s="947"/>
      <c r="AK151" s="947"/>
      <c r="AL151" s="947"/>
      <c r="AM151" s="947"/>
      <c r="AN151" s="947"/>
      <c r="AO151" s="199" t="s">
        <v>163</v>
      </c>
      <c r="AP151" s="1716">
        <f>$AP$9</f>
        <v>0.7</v>
      </c>
      <c r="AQ151" s="1717"/>
      <c r="AR151" s="956"/>
      <c r="AS151" s="957"/>
      <c r="AT151" s="958"/>
      <c r="AU151" s="67">
        <v>155</v>
      </c>
      <c r="AV151" s="920"/>
    </row>
    <row r="152" spans="1:48" ht="16.7" customHeight="1">
      <c r="A152" s="30">
        <v>62</v>
      </c>
      <c r="B152" s="31">
        <v>8132</v>
      </c>
      <c r="C152" s="944" t="s">
        <v>11471</v>
      </c>
      <c r="D152" s="935"/>
      <c r="E152" s="936"/>
      <c r="F152" s="937"/>
      <c r="G152" s="33"/>
      <c r="H152" s="34"/>
      <c r="I152" s="34"/>
      <c r="J152" s="54"/>
      <c r="K152" s="98"/>
      <c r="L152" s="56"/>
      <c r="M152" s="56"/>
      <c r="N152" s="56"/>
      <c r="O152" s="56"/>
      <c r="P152" s="56"/>
      <c r="Q152" s="56"/>
      <c r="R152" s="98"/>
      <c r="S152" s="56"/>
      <c r="T152" s="56"/>
      <c r="U152" s="921"/>
      <c r="V152" s="1713"/>
      <c r="W152" s="1714"/>
      <c r="X152" s="1714"/>
      <c r="Y152" s="1715"/>
      <c r="Z152" s="959"/>
      <c r="AA152" s="960"/>
      <c r="AB152" s="960"/>
      <c r="AC152" s="945" t="s">
        <v>4708</v>
      </c>
      <c r="AD152" s="946"/>
      <c r="AE152" s="946"/>
      <c r="AF152" s="946"/>
      <c r="AG152" s="947"/>
      <c r="AH152" s="947"/>
      <c r="AI152" s="947"/>
      <c r="AJ152" s="947"/>
      <c r="AK152" s="947"/>
      <c r="AL152" s="947"/>
      <c r="AM152" s="947"/>
      <c r="AN152" s="947"/>
      <c r="AO152" s="199" t="s">
        <v>30</v>
      </c>
      <c r="AP152" s="1716">
        <f>$AP$11</f>
        <v>0.85</v>
      </c>
      <c r="AQ152" s="1717"/>
      <c r="AR152" s="956"/>
      <c r="AS152" s="957"/>
      <c r="AT152" s="958"/>
      <c r="AU152" s="67">
        <v>188</v>
      </c>
      <c r="AV152" s="920"/>
    </row>
    <row r="153" spans="1:48" ht="16.7" customHeight="1">
      <c r="A153" s="79">
        <v>62</v>
      </c>
      <c r="B153" s="80">
        <v>8214</v>
      </c>
      <c r="C153" s="127" t="s">
        <v>11472</v>
      </c>
      <c r="D153" s="935"/>
      <c r="E153" s="936"/>
      <c r="F153" s="937"/>
      <c r="G153" s="33"/>
      <c r="H153" s="34"/>
      <c r="I153" s="34"/>
      <c r="J153" s="54"/>
      <c r="K153" s="98"/>
      <c r="L153" s="56"/>
      <c r="M153" s="56"/>
      <c r="N153" s="56"/>
      <c r="O153" s="56"/>
      <c r="P153" s="56"/>
      <c r="Q153" s="56"/>
      <c r="R153" s="98"/>
      <c r="S153" s="56"/>
      <c r="T153" s="56"/>
      <c r="U153" s="921"/>
      <c r="V153" s="924"/>
      <c r="W153" s="923"/>
      <c r="X153" s="923"/>
      <c r="Y153" s="923"/>
      <c r="Z153" s="1704" t="s">
        <v>11305</v>
      </c>
      <c r="AA153" s="961" t="s">
        <v>30</v>
      </c>
      <c r="AB153" s="962">
        <v>0.7</v>
      </c>
      <c r="AC153" s="963"/>
      <c r="AD153" s="964"/>
      <c r="AE153" s="964"/>
      <c r="AF153" s="964"/>
      <c r="AG153" s="965"/>
      <c r="AH153" s="965"/>
      <c r="AI153" s="965"/>
      <c r="AJ153" s="965"/>
      <c r="AK153" s="965"/>
      <c r="AL153" s="965"/>
      <c r="AM153" s="965"/>
      <c r="AN153" s="965"/>
      <c r="AO153" s="961"/>
      <c r="AP153" s="966"/>
      <c r="AQ153" s="966"/>
      <c r="AR153" s="916"/>
      <c r="AS153" s="917"/>
      <c r="AT153" s="918"/>
      <c r="AU153" s="91">
        <f>ROUND(ROUND(G148*$T$149,0)*AB153,0)</f>
        <v>189</v>
      </c>
      <c r="AV153" s="920"/>
    </row>
    <row r="154" spans="1:48" ht="16.7" customHeight="1">
      <c r="A154" s="79">
        <v>62</v>
      </c>
      <c r="B154" s="80">
        <v>8215</v>
      </c>
      <c r="C154" s="127" t="s">
        <v>11473</v>
      </c>
      <c r="D154" s="935"/>
      <c r="E154" s="936"/>
      <c r="F154" s="937"/>
      <c r="G154" s="952"/>
      <c r="H154" s="942"/>
      <c r="I154" s="953"/>
      <c r="J154" s="941"/>
      <c r="K154" s="98"/>
      <c r="L154" s="56"/>
      <c r="M154" s="56"/>
      <c r="N154" s="56"/>
      <c r="O154" s="56"/>
      <c r="P154" s="56"/>
      <c r="Q154" s="56"/>
      <c r="R154" s="98"/>
      <c r="S154" s="56"/>
      <c r="T154" s="56"/>
      <c r="U154" s="921"/>
      <c r="V154" s="924"/>
      <c r="W154" s="923"/>
      <c r="X154" s="923"/>
      <c r="Y154" s="923"/>
      <c r="Z154" s="1705"/>
      <c r="AA154" s="967"/>
      <c r="AB154" s="968"/>
      <c r="AC154" s="969"/>
      <c r="AD154" s="970"/>
      <c r="AE154" s="970"/>
      <c r="AF154" s="970"/>
      <c r="AG154" s="971"/>
      <c r="AH154" s="971"/>
      <c r="AI154" s="971"/>
      <c r="AJ154" s="971"/>
      <c r="AK154" s="971"/>
      <c r="AL154" s="971"/>
      <c r="AM154" s="971"/>
      <c r="AN154" s="971"/>
      <c r="AO154" s="132"/>
      <c r="AP154" s="972"/>
      <c r="AQ154" s="972"/>
      <c r="AR154" s="928" t="s">
        <v>11293</v>
      </c>
      <c r="AS154" s="929">
        <v>5</v>
      </c>
      <c r="AT154" s="930" t="s">
        <v>11294</v>
      </c>
      <c r="AU154" s="91">
        <f>ROUND(ROUND(G148*$T$149,0)*AB153,0)-AS154</f>
        <v>184</v>
      </c>
      <c r="AV154" s="920"/>
    </row>
    <row r="155" spans="1:48" ht="16.7" customHeight="1">
      <c r="A155" s="79">
        <v>62</v>
      </c>
      <c r="B155" s="80">
        <v>8216</v>
      </c>
      <c r="C155" s="127" t="s">
        <v>11474</v>
      </c>
      <c r="D155" s="935"/>
      <c r="E155" s="936"/>
      <c r="F155" s="937"/>
      <c r="G155" s="952"/>
      <c r="H155" s="942"/>
      <c r="I155" s="953"/>
      <c r="J155" s="941"/>
      <c r="K155" s="98"/>
      <c r="L155" s="56"/>
      <c r="M155" s="56"/>
      <c r="N155" s="56"/>
      <c r="O155" s="56"/>
      <c r="P155" s="56"/>
      <c r="Q155" s="56"/>
      <c r="R155" s="98"/>
      <c r="S155" s="56"/>
      <c r="T155" s="56"/>
      <c r="U155" s="921"/>
      <c r="V155" s="924"/>
      <c r="W155" s="923"/>
      <c r="X155" s="923"/>
      <c r="Y155" s="923"/>
      <c r="Z155" s="1705"/>
      <c r="AA155" s="967"/>
      <c r="AB155" s="968"/>
      <c r="AC155" s="963" t="s">
        <v>4703</v>
      </c>
      <c r="AD155" s="964"/>
      <c r="AE155" s="964"/>
      <c r="AF155" s="964"/>
      <c r="AG155" s="965"/>
      <c r="AH155" s="965"/>
      <c r="AI155" s="965"/>
      <c r="AJ155" s="965"/>
      <c r="AK155" s="965"/>
      <c r="AL155" s="965"/>
      <c r="AM155" s="965"/>
      <c r="AN155" s="965"/>
      <c r="AO155" s="961" t="s">
        <v>30</v>
      </c>
      <c r="AP155" s="1706">
        <f>$AP$9</f>
        <v>0.7</v>
      </c>
      <c r="AQ155" s="1707"/>
      <c r="AR155" s="916"/>
      <c r="AS155" s="917"/>
      <c r="AT155" s="918"/>
      <c r="AU155" s="91">
        <f>ROUND(ROUND(ROUND(G148*$T$149,0)*AB153,0)*AP155,0)</f>
        <v>132</v>
      </c>
      <c r="AV155" s="920"/>
    </row>
    <row r="156" spans="1:48" ht="16.7" customHeight="1">
      <c r="A156" s="79">
        <v>62</v>
      </c>
      <c r="B156" s="80">
        <v>8217</v>
      </c>
      <c r="C156" s="127" t="s">
        <v>11475</v>
      </c>
      <c r="D156" s="935"/>
      <c r="E156" s="936"/>
      <c r="F156" s="937"/>
      <c r="G156" s="952"/>
      <c r="H156" s="942"/>
      <c r="I156" s="953"/>
      <c r="J156" s="941"/>
      <c r="K156" s="98"/>
      <c r="L156" s="56"/>
      <c r="M156" s="56"/>
      <c r="N156" s="56"/>
      <c r="O156" s="56"/>
      <c r="P156" s="56"/>
      <c r="Q156" s="56"/>
      <c r="R156" s="98"/>
      <c r="S156" s="56"/>
      <c r="T156" s="56"/>
      <c r="U156" s="921"/>
      <c r="V156" s="924"/>
      <c r="W156" s="923"/>
      <c r="X156" s="923"/>
      <c r="Y156" s="923"/>
      <c r="Z156" s="973"/>
      <c r="AA156" s="967"/>
      <c r="AB156" s="968"/>
      <c r="AC156" s="969"/>
      <c r="AD156" s="970"/>
      <c r="AE156" s="970"/>
      <c r="AF156" s="970"/>
      <c r="AG156" s="971"/>
      <c r="AH156" s="971"/>
      <c r="AI156" s="971"/>
      <c r="AJ156" s="971"/>
      <c r="AK156" s="971"/>
      <c r="AL156" s="971"/>
      <c r="AM156" s="971"/>
      <c r="AN156" s="971"/>
      <c r="AO156" s="132"/>
      <c r="AP156" s="1702"/>
      <c r="AQ156" s="1703"/>
      <c r="AR156" s="928" t="s">
        <v>11293</v>
      </c>
      <c r="AS156" s="929">
        <v>5</v>
      </c>
      <c r="AT156" s="930" t="s">
        <v>11294</v>
      </c>
      <c r="AU156" s="91">
        <f>ROUND(ROUND(ROUND(G148*$T$149,0)*AB153,0)*AP155,0)-AS156</f>
        <v>127</v>
      </c>
      <c r="AV156" s="920"/>
    </row>
    <row r="157" spans="1:48" ht="16.7" customHeight="1">
      <c r="A157" s="79">
        <v>62</v>
      </c>
      <c r="B157" s="80">
        <v>8218</v>
      </c>
      <c r="C157" s="127" t="s">
        <v>11476</v>
      </c>
      <c r="D157" s="935"/>
      <c r="E157" s="936"/>
      <c r="F157" s="937"/>
      <c r="G157" s="98"/>
      <c r="H157" s="56"/>
      <c r="I157" s="953"/>
      <c r="J157" s="941"/>
      <c r="K157" s="98"/>
      <c r="L157" s="56"/>
      <c r="M157" s="56"/>
      <c r="N157" s="56"/>
      <c r="O157" s="56"/>
      <c r="P157" s="56"/>
      <c r="Q157" s="56"/>
      <c r="R157" s="98"/>
      <c r="S157" s="56"/>
      <c r="T157" s="56"/>
      <c r="U157" s="921"/>
      <c r="V157" s="924"/>
      <c r="W157" s="923"/>
      <c r="X157" s="923"/>
      <c r="Y157" s="923"/>
      <c r="Z157" s="973"/>
      <c r="AA157" s="967"/>
      <c r="AB157" s="968"/>
      <c r="AC157" s="963" t="s">
        <v>4708</v>
      </c>
      <c r="AD157" s="964"/>
      <c r="AE157" s="964"/>
      <c r="AF157" s="964"/>
      <c r="AG157" s="965"/>
      <c r="AH157" s="965"/>
      <c r="AI157" s="965"/>
      <c r="AJ157" s="965"/>
      <c r="AK157" s="965"/>
      <c r="AL157" s="965"/>
      <c r="AM157" s="965"/>
      <c r="AN157" s="965"/>
      <c r="AO157" s="974" t="s">
        <v>30</v>
      </c>
      <c r="AP157" s="1700">
        <f>$AP$11</f>
        <v>0.85</v>
      </c>
      <c r="AQ157" s="1701"/>
      <c r="AR157" s="916"/>
      <c r="AS157" s="917"/>
      <c r="AT157" s="918"/>
      <c r="AU157" s="91">
        <f>ROUND(ROUND(ROUND(G148*$T$149,0)*AB153,0)*AP157,0)</f>
        <v>161</v>
      </c>
      <c r="AV157" s="920"/>
    </row>
    <row r="158" spans="1:48" ht="16.7" customHeight="1">
      <c r="A158" s="79">
        <v>62</v>
      </c>
      <c r="B158" s="80">
        <v>8219</v>
      </c>
      <c r="C158" s="127" t="s">
        <v>11477</v>
      </c>
      <c r="D158" s="935"/>
      <c r="E158" s="936"/>
      <c r="F158" s="937"/>
      <c r="G158" s="98"/>
      <c r="H158" s="56"/>
      <c r="I158" s="953"/>
      <c r="J158" s="941"/>
      <c r="K158" s="98"/>
      <c r="L158" s="56"/>
      <c r="M158" s="56"/>
      <c r="N158" s="56"/>
      <c r="O158" s="56"/>
      <c r="P158" s="56"/>
      <c r="Q158" s="56"/>
      <c r="R158" s="98"/>
      <c r="S158" s="56"/>
      <c r="T158" s="56"/>
      <c r="U158" s="921"/>
      <c r="V158" s="924"/>
      <c r="W158" s="923"/>
      <c r="X158" s="923"/>
      <c r="Y158" s="923"/>
      <c r="Z158" s="975"/>
      <c r="AA158" s="972"/>
      <c r="AB158" s="976"/>
      <c r="AC158" s="969"/>
      <c r="AD158" s="970"/>
      <c r="AE158" s="970"/>
      <c r="AF158" s="970"/>
      <c r="AG158" s="971"/>
      <c r="AH158" s="971"/>
      <c r="AI158" s="971"/>
      <c r="AJ158" s="971"/>
      <c r="AK158" s="971"/>
      <c r="AL158" s="971"/>
      <c r="AM158" s="971"/>
      <c r="AN158" s="971"/>
      <c r="AO158" s="132"/>
      <c r="AP158" s="1702"/>
      <c r="AQ158" s="1703"/>
      <c r="AR158" s="928" t="s">
        <v>11293</v>
      </c>
      <c r="AS158" s="929">
        <v>5</v>
      </c>
      <c r="AT158" s="930" t="s">
        <v>11294</v>
      </c>
      <c r="AU158" s="91">
        <f>ROUND(ROUND(ROUND(G148*$T$149,0)*AB153,0)*AP157,0)-AS158</f>
        <v>156</v>
      </c>
      <c r="AV158" s="920"/>
    </row>
    <row r="159" spans="1:48" ht="16.7" customHeight="1">
      <c r="A159" s="79">
        <v>62</v>
      </c>
      <c r="B159" s="80">
        <v>8220</v>
      </c>
      <c r="C159" s="127" t="s">
        <v>11478</v>
      </c>
      <c r="D159" s="935"/>
      <c r="E159" s="936"/>
      <c r="F159" s="937"/>
      <c r="G159" s="33"/>
      <c r="H159" s="34"/>
      <c r="I159" s="34"/>
      <c r="J159" s="54"/>
      <c r="K159" s="98"/>
      <c r="L159" s="56"/>
      <c r="M159" s="56"/>
      <c r="N159" s="56"/>
      <c r="O159" s="56"/>
      <c r="P159" s="56"/>
      <c r="Q159" s="56"/>
      <c r="R159" s="98"/>
      <c r="S159" s="56"/>
      <c r="T159" s="56"/>
      <c r="U159" s="921"/>
      <c r="V159" s="924"/>
      <c r="W159" s="923"/>
      <c r="X159" s="923"/>
      <c r="Y159" s="923"/>
      <c r="Z159" s="1704" t="s">
        <v>11312</v>
      </c>
      <c r="AA159" s="961" t="s">
        <v>30</v>
      </c>
      <c r="AB159" s="962">
        <v>0.5</v>
      </c>
      <c r="AC159" s="963"/>
      <c r="AD159" s="964"/>
      <c r="AE159" s="964"/>
      <c r="AF159" s="964"/>
      <c r="AG159" s="965"/>
      <c r="AH159" s="965"/>
      <c r="AI159" s="965"/>
      <c r="AJ159" s="965"/>
      <c r="AK159" s="965"/>
      <c r="AL159" s="965"/>
      <c r="AM159" s="965"/>
      <c r="AN159" s="965"/>
      <c r="AO159" s="961"/>
      <c r="AP159" s="966"/>
      <c r="AQ159" s="966"/>
      <c r="AR159" s="916"/>
      <c r="AS159" s="917"/>
      <c r="AT159" s="918"/>
      <c r="AU159" s="91">
        <f>ROUND(ROUND(G148*$T$149,0)*AB159,0)</f>
        <v>135</v>
      </c>
      <c r="AV159" s="920"/>
    </row>
    <row r="160" spans="1:48" ht="16.7" customHeight="1">
      <c r="A160" s="79">
        <v>62</v>
      </c>
      <c r="B160" s="80">
        <v>8221</v>
      </c>
      <c r="C160" s="127" t="s">
        <v>11479</v>
      </c>
      <c r="D160" s="935"/>
      <c r="E160" s="936"/>
      <c r="F160" s="937"/>
      <c r="G160" s="952"/>
      <c r="H160" s="942"/>
      <c r="I160" s="953"/>
      <c r="J160" s="941"/>
      <c r="K160" s="98"/>
      <c r="L160" s="56"/>
      <c r="M160" s="56"/>
      <c r="N160" s="56"/>
      <c r="O160" s="56"/>
      <c r="P160" s="56"/>
      <c r="Q160" s="56"/>
      <c r="R160" s="98"/>
      <c r="S160" s="56"/>
      <c r="T160" s="56"/>
      <c r="U160" s="921"/>
      <c r="V160" s="924"/>
      <c r="W160" s="923"/>
      <c r="X160" s="923"/>
      <c r="Y160" s="923"/>
      <c r="Z160" s="1705"/>
      <c r="AA160" s="967"/>
      <c r="AB160" s="967"/>
      <c r="AC160" s="969"/>
      <c r="AD160" s="970"/>
      <c r="AE160" s="970"/>
      <c r="AF160" s="970"/>
      <c r="AG160" s="971"/>
      <c r="AH160" s="971"/>
      <c r="AI160" s="971"/>
      <c r="AJ160" s="971"/>
      <c r="AK160" s="971"/>
      <c r="AL160" s="971"/>
      <c r="AM160" s="971"/>
      <c r="AN160" s="971"/>
      <c r="AO160" s="132"/>
      <c r="AP160" s="972"/>
      <c r="AQ160" s="972"/>
      <c r="AR160" s="928" t="s">
        <v>11293</v>
      </c>
      <c r="AS160" s="929">
        <v>5</v>
      </c>
      <c r="AT160" s="930" t="s">
        <v>11294</v>
      </c>
      <c r="AU160" s="91">
        <f>ROUND(ROUND(G148*$T$149,0)*AB159,0)-AS160</f>
        <v>130</v>
      </c>
      <c r="AV160" s="920"/>
    </row>
    <row r="161" spans="1:48" ht="16.7" customHeight="1">
      <c r="A161" s="79">
        <v>62</v>
      </c>
      <c r="B161" s="80">
        <v>8222</v>
      </c>
      <c r="C161" s="127" t="s">
        <v>11480</v>
      </c>
      <c r="D161" s="935"/>
      <c r="E161" s="936"/>
      <c r="F161" s="937"/>
      <c r="G161" s="952"/>
      <c r="H161" s="942"/>
      <c r="I161" s="953"/>
      <c r="J161" s="941"/>
      <c r="K161" s="98"/>
      <c r="L161" s="56"/>
      <c r="M161" s="56"/>
      <c r="N161" s="56"/>
      <c r="O161" s="56"/>
      <c r="P161" s="56"/>
      <c r="Q161" s="56"/>
      <c r="R161" s="98"/>
      <c r="S161" s="56"/>
      <c r="T161" s="56"/>
      <c r="U161" s="921"/>
      <c r="V161" s="924"/>
      <c r="W161" s="923"/>
      <c r="X161" s="923"/>
      <c r="Y161" s="923"/>
      <c r="Z161" s="1705"/>
      <c r="AA161" s="967"/>
      <c r="AB161" s="967"/>
      <c r="AC161" s="963" t="s">
        <v>4703</v>
      </c>
      <c r="AD161" s="964"/>
      <c r="AE161" s="964"/>
      <c r="AF161" s="964"/>
      <c r="AG161" s="965"/>
      <c r="AH161" s="965"/>
      <c r="AI161" s="965"/>
      <c r="AJ161" s="965"/>
      <c r="AK161" s="965"/>
      <c r="AL161" s="965"/>
      <c r="AM161" s="965"/>
      <c r="AN161" s="965"/>
      <c r="AO161" s="961" t="s">
        <v>30</v>
      </c>
      <c r="AP161" s="1706">
        <f>$AP$9</f>
        <v>0.7</v>
      </c>
      <c r="AQ161" s="1707"/>
      <c r="AR161" s="916"/>
      <c r="AS161" s="917"/>
      <c r="AT161" s="918"/>
      <c r="AU161" s="91">
        <f>ROUND(ROUND(ROUND(G148*$T$149,0)*AB159,0)*AP161,0)</f>
        <v>95</v>
      </c>
      <c r="AV161" s="920"/>
    </row>
    <row r="162" spans="1:48" ht="16.7" customHeight="1">
      <c r="A162" s="79">
        <v>62</v>
      </c>
      <c r="B162" s="80">
        <v>8223</v>
      </c>
      <c r="C162" s="127" t="s">
        <v>11481</v>
      </c>
      <c r="D162" s="935"/>
      <c r="E162" s="936"/>
      <c r="F162" s="937"/>
      <c r="G162" s="952"/>
      <c r="H162" s="942"/>
      <c r="I162" s="953"/>
      <c r="J162" s="941"/>
      <c r="K162" s="98"/>
      <c r="L162" s="56"/>
      <c r="M162" s="56"/>
      <c r="N162" s="56"/>
      <c r="O162" s="56"/>
      <c r="P162" s="56"/>
      <c r="Q162" s="56"/>
      <c r="R162" s="98"/>
      <c r="S162" s="56"/>
      <c r="T162" s="56"/>
      <c r="U162" s="921"/>
      <c r="V162" s="924"/>
      <c r="W162" s="923"/>
      <c r="X162" s="923"/>
      <c r="Y162" s="923"/>
      <c r="Z162" s="973"/>
      <c r="AA162" s="967"/>
      <c r="AB162" s="967"/>
      <c r="AC162" s="969"/>
      <c r="AD162" s="970"/>
      <c r="AE162" s="970"/>
      <c r="AF162" s="970"/>
      <c r="AG162" s="971"/>
      <c r="AH162" s="971"/>
      <c r="AI162" s="971"/>
      <c r="AJ162" s="971"/>
      <c r="AK162" s="971"/>
      <c r="AL162" s="971"/>
      <c r="AM162" s="971"/>
      <c r="AN162" s="971"/>
      <c r="AO162" s="132"/>
      <c r="AP162" s="1702"/>
      <c r="AQ162" s="1703"/>
      <c r="AR162" s="928" t="s">
        <v>11293</v>
      </c>
      <c r="AS162" s="929">
        <v>5</v>
      </c>
      <c r="AT162" s="930" t="s">
        <v>11294</v>
      </c>
      <c r="AU162" s="91">
        <f>ROUND(ROUND(ROUND(G148*$T$149,0)*AB159,0)*AP161,0)-AS162</f>
        <v>90</v>
      </c>
      <c r="AV162" s="920"/>
    </row>
    <row r="163" spans="1:48" ht="16.7" customHeight="1">
      <c r="A163" s="79">
        <v>62</v>
      </c>
      <c r="B163" s="80">
        <v>8224</v>
      </c>
      <c r="C163" s="127" t="s">
        <v>11482</v>
      </c>
      <c r="D163" s="935"/>
      <c r="E163" s="936"/>
      <c r="F163" s="937"/>
      <c r="G163" s="952"/>
      <c r="H163" s="942"/>
      <c r="I163" s="953"/>
      <c r="J163" s="941"/>
      <c r="K163" s="98"/>
      <c r="L163" s="56"/>
      <c r="M163" s="56"/>
      <c r="N163" s="56"/>
      <c r="O163" s="56"/>
      <c r="P163" s="56"/>
      <c r="Q163" s="56"/>
      <c r="R163" s="98"/>
      <c r="S163" s="56"/>
      <c r="T163" s="56"/>
      <c r="U163" s="921"/>
      <c r="V163" s="924"/>
      <c r="W163" s="923"/>
      <c r="X163" s="923"/>
      <c r="Y163" s="923"/>
      <c r="Z163" s="973"/>
      <c r="AA163" s="967"/>
      <c r="AB163" s="967"/>
      <c r="AC163" s="963" t="s">
        <v>4708</v>
      </c>
      <c r="AD163" s="964"/>
      <c r="AE163" s="964"/>
      <c r="AF163" s="964"/>
      <c r="AG163" s="965"/>
      <c r="AH163" s="965"/>
      <c r="AI163" s="965"/>
      <c r="AJ163" s="965"/>
      <c r="AK163" s="965"/>
      <c r="AL163" s="965"/>
      <c r="AM163" s="965"/>
      <c r="AN163" s="965"/>
      <c r="AO163" s="974" t="s">
        <v>30</v>
      </c>
      <c r="AP163" s="1700">
        <f>$AP$11</f>
        <v>0.85</v>
      </c>
      <c r="AQ163" s="1701"/>
      <c r="AR163" s="916"/>
      <c r="AS163" s="917"/>
      <c r="AT163" s="918"/>
      <c r="AU163" s="91">
        <f>ROUND(ROUND(ROUND(G148*$T$149,0)*AB159,0)*AP163,0)</f>
        <v>115</v>
      </c>
      <c r="AV163" s="920"/>
    </row>
    <row r="164" spans="1:48" ht="16.7" customHeight="1">
      <c r="A164" s="79">
        <v>62</v>
      </c>
      <c r="B164" s="80">
        <v>8225</v>
      </c>
      <c r="C164" s="127" t="s">
        <v>11483</v>
      </c>
      <c r="D164" s="935"/>
      <c r="E164" s="936"/>
      <c r="F164" s="937"/>
      <c r="G164" s="98"/>
      <c r="H164" s="56"/>
      <c r="I164" s="953"/>
      <c r="J164" s="941"/>
      <c r="K164" s="98"/>
      <c r="L164" s="56"/>
      <c r="M164" s="56"/>
      <c r="N164" s="56"/>
      <c r="O164" s="56"/>
      <c r="P164" s="56"/>
      <c r="Q164" s="56"/>
      <c r="R164" s="98"/>
      <c r="S164" s="56"/>
      <c r="T164" s="56"/>
      <c r="U164" s="921"/>
      <c r="V164" s="925"/>
      <c r="W164" s="926"/>
      <c r="X164" s="926"/>
      <c r="Y164" s="926"/>
      <c r="Z164" s="975"/>
      <c r="AA164" s="972"/>
      <c r="AB164" s="972"/>
      <c r="AC164" s="969"/>
      <c r="AD164" s="970"/>
      <c r="AE164" s="970"/>
      <c r="AF164" s="970"/>
      <c r="AG164" s="971"/>
      <c r="AH164" s="971"/>
      <c r="AI164" s="971"/>
      <c r="AJ164" s="971"/>
      <c r="AK164" s="971"/>
      <c r="AL164" s="971"/>
      <c r="AM164" s="971"/>
      <c r="AN164" s="971"/>
      <c r="AO164" s="132"/>
      <c r="AP164" s="1702"/>
      <c r="AQ164" s="1703"/>
      <c r="AR164" s="928" t="s">
        <v>11293</v>
      </c>
      <c r="AS164" s="929">
        <v>5</v>
      </c>
      <c r="AT164" s="930" t="s">
        <v>11294</v>
      </c>
      <c r="AU164" s="91">
        <f>ROUND(ROUND(ROUND(G148*$T$149,0)*AB159,0)*AP163,0)-AS164</f>
        <v>110</v>
      </c>
      <c r="AV164" s="920"/>
    </row>
    <row r="165" spans="1:48" ht="16.7" customHeight="1">
      <c r="A165" s="20">
        <v>62</v>
      </c>
      <c r="B165" s="21">
        <v>8115</v>
      </c>
      <c r="C165" s="910" t="s">
        <v>11484</v>
      </c>
      <c r="D165" s="935"/>
      <c r="E165" s="936"/>
      <c r="F165" s="937"/>
      <c r="G165" s="98"/>
      <c r="H165" s="56"/>
      <c r="I165" s="56"/>
      <c r="J165" s="977"/>
      <c r="K165" s="1478" t="s">
        <v>11319</v>
      </c>
      <c r="L165" s="1479"/>
      <c r="M165" s="1479"/>
      <c r="N165" s="1479"/>
      <c r="O165" s="978"/>
      <c r="P165" s="978"/>
      <c r="Q165" s="978"/>
      <c r="R165" s="1056"/>
      <c r="S165" s="985"/>
      <c r="T165" s="985"/>
      <c r="U165" s="1057"/>
      <c r="V165" s="911"/>
      <c r="W165" s="913"/>
      <c r="X165" s="913"/>
      <c r="Y165" s="913"/>
      <c r="Z165" s="1058"/>
      <c r="AA165" s="980"/>
      <c r="AB165" s="980"/>
      <c r="AC165" s="914"/>
      <c r="AD165" s="902"/>
      <c r="AE165" s="902"/>
      <c r="AF165" s="902"/>
      <c r="AG165" s="913"/>
      <c r="AH165" s="913"/>
      <c r="AI165" s="913"/>
      <c r="AJ165" s="913"/>
      <c r="AK165" s="913"/>
      <c r="AL165" s="913"/>
      <c r="AM165" s="913"/>
      <c r="AN165" s="913"/>
      <c r="AO165" s="913"/>
      <c r="AP165" s="902"/>
      <c r="AQ165" s="915"/>
      <c r="AR165" s="916"/>
      <c r="AS165" s="917"/>
      <c r="AT165" s="918"/>
      <c r="AU165" s="919">
        <f>ROUND(ROUND(G148*P167,0)*$T$149,0)</f>
        <v>260</v>
      </c>
      <c r="AV165" s="920"/>
    </row>
    <row r="166" spans="1:48" ht="16.7" customHeight="1">
      <c r="A166" s="79">
        <v>62</v>
      </c>
      <c r="B166" s="80">
        <v>8226</v>
      </c>
      <c r="C166" s="127" t="s">
        <v>11485</v>
      </c>
      <c r="D166" s="935"/>
      <c r="E166" s="936"/>
      <c r="F166" s="937"/>
      <c r="G166" s="98"/>
      <c r="H166" s="56"/>
      <c r="I166" s="56"/>
      <c r="J166" s="982"/>
      <c r="K166" s="1481"/>
      <c r="L166" s="1482"/>
      <c r="M166" s="1482"/>
      <c r="N166" s="1482"/>
      <c r="O166" s="5"/>
      <c r="P166" s="5"/>
      <c r="Q166" s="5"/>
      <c r="R166" s="1059"/>
      <c r="S166" s="986"/>
      <c r="T166" s="986"/>
      <c r="U166" s="977"/>
      <c r="V166" s="924"/>
      <c r="W166" s="923"/>
      <c r="X166" s="923"/>
      <c r="Y166" s="923"/>
      <c r="Z166" s="1060"/>
      <c r="AA166" s="983"/>
      <c r="AB166" s="983"/>
      <c r="AC166" s="925"/>
      <c r="AD166" s="908"/>
      <c r="AE166" s="908"/>
      <c r="AF166" s="908"/>
      <c r="AG166" s="926"/>
      <c r="AH166" s="926"/>
      <c r="AI166" s="926"/>
      <c r="AJ166" s="926"/>
      <c r="AK166" s="926"/>
      <c r="AL166" s="926"/>
      <c r="AM166" s="926"/>
      <c r="AN166" s="926"/>
      <c r="AO166" s="927"/>
      <c r="AP166" s="1708"/>
      <c r="AQ166" s="1709"/>
      <c r="AR166" s="928" t="s">
        <v>11293</v>
      </c>
      <c r="AS166" s="929">
        <v>5</v>
      </c>
      <c r="AT166" s="930" t="s">
        <v>11294</v>
      </c>
      <c r="AU166" s="91">
        <f>ROUND(ROUND(G148*P167,0)*$T$149,0)-AS166</f>
        <v>255</v>
      </c>
      <c r="AV166" s="920"/>
    </row>
    <row r="167" spans="1:48" ht="16.7" customHeight="1">
      <c r="A167" s="20">
        <v>62</v>
      </c>
      <c r="B167" s="21">
        <v>8116</v>
      </c>
      <c r="C167" s="931" t="s">
        <v>11486</v>
      </c>
      <c r="D167" s="935"/>
      <c r="E167" s="936"/>
      <c r="F167" s="937"/>
      <c r="G167" s="98"/>
      <c r="H167" s="56"/>
      <c r="I167" s="56"/>
      <c r="J167" s="982"/>
      <c r="K167" s="1481"/>
      <c r="L167" s="1482"/>
      <c r="M167" s="1482"/>
      <c r="N167" s="1482"/>
      <c r="O167" s="942" t="s">
        <v>30</v>
      </c>
      <c r="P167" s="1718">
        <v>0.96499999999999997</v>
      </c>
      <c r="Q167" s="1718"/>
      <c r="R167" s="1061"/>
      <c r="S167" s="1062"/>
      <c r="T167" s="1062"/>
      <c r="U167" s="1063"/>
      <c r="V167" s="924"/>
      <c r="W167" s="923"/>
      <c r="X167" s="923"/>
      <c r="Y167" s="923"/>
      <c r="Z167" s="1060"/>
      <c r="AA167" s="983"/>
      <c r="AB167" s="983"/>
      <c r="AC167" s="932" t="s">
        <v>4703</v>
      </c>
      <c r="AD167" s="902"/>
      <c r="AE167" s="902"/>
      <c r="AF167" s="902"/>
      <c r="AG167" s="933"/>
      <c r="AH167" s="933"/>
      <c r="AI167" s="933"/>
      <c r="AJ167" s="933"/>
      <c r="AK167" s="933"/>
      <c r="AL167" s="933"/>
      <c r="AM167" s="933"/>
      <c r="AN167" s="933"/>
      <c r="AO167" s="934" t="s">
        <v>30</v>
      </c>
      <c r="AP167" s="1719">
        <f>$AP$9</f>
        <v>0.7</v>
      </c>
      <c r="AQ167" s="1720"/>
      <c r="AR167" s="916"/>
      <c r="AS167" s="917"/>
      <c r="AT167" s="918"/>
      <c r="AU167" s="919">
        <f>ROUND(ROUND(ROUND(G148*P167,0)*$T$149,0)*AP167,0)</f>
        <v>182</v>
      </c>
      <c r="AV167" s="920"/>
    </row>
    <row r="168" spans="1:48" ht="16.7" customHeight="1">
      <c r="A168" s="79">
        <v>62</v>
      </c>
      <c r="B168" s="80">
        <v>8227</v>
      </c>
      <c r="C168" s="127" t="s">
        <v>11487</v>
      </c>
      <c r="D168" s="935"/>
      <c r="E168" s="936"/>
      <c r="F168" s="937"/>
      <c r="G168" s="98"/>
      <c r="H168" s="56"/>
      <c r="I168" s="56"/>
      <c r="J168" s="982"/>
      <c r="K168" s="1481"/>
      <c r="L168" s="1482"/>
      <c r="M168" s="1482"/>
      <c r="N168" s="1482"/>
      <c r="O168" s="5"/>
      <c r="P168" s="5"/>
      <c r="Q168" s="5"/>
      <c r="R168" s="1059"/>
      <c r="S168" s="986"/>
      <c r="T168" s="986"/>
      <c r="U168" s="977"/>
      <c r="V168" s="924"/>
      <c r="W168" s="923"/>
      <c r="X168" s="923"/>
      <c r="Y168" s="923"/>
      <c r="Z168" s="1060"/>
      <c r="AA168" s="983"/>
      <c r="AB168" s="983"/>
      <c r="AC168" s="925"/>
      <c r="AD168" s="908"/>
      <c r="AE168" s="908"/>
      <c r="AF168" s="908"/>
      <c r="AG168" s="926"/>
      <c r="AH168" s="926"/>
      <c r="AI168" s="926"/>
      <c r="AJ168" s="926"/>
      <c r="AK168" s="926"/>
      <c r="AL168" s="926"/>
      <c r="AM168" s="926"/>
      <c r="AN168" s="926"/>
      <c r="AO168" s="927"/>
      <c r="AP168" s="1708"/>
      <c r="AQ168" s="1709"/>
      <c r="AR168" s="928" t="s">
        <v>11293</v>
      </c>
      <c r="AS168" s="929">
        <v>5</v>
      </c>
      <c r="AT168" s="930" t="s">
        <v>11294</v>
      </c>
      <c r="AU168" s="91">
        <f>ROUND(ROUND(ROUND(G148*P167,0)*$T$149,0)*AP167,0)-AS168</f>
        <v>177</v>
      </c>
      <c r="AV168" s="920"/>
    </row>
    <row r="169" spans="1:48" ht="16.7" customHeight="1">
      <c r="A169" s="938">
        <v>62</v>
      </c>
      <c r="B169" s="939">
        <v>8133</v>
      </c>
      <c r="C169" s="931" t="s">
        <v>11488</v>
      </c>
      <c r="D169" s="935"/>
      <c r="E169" s="936"/>
      <c r="F169" s="937"/>
      <c r="G169" s="98"/>
      <c r="H169" s="56"/>
      <c r="I169" s="56"/>
      <c r="J169" s="982"/>
      <c r="K169" s="1481"/>
      <c r="L169" s="1482"/>
      <c r="M169" s="1482"/>
      <c r="N169" s="1482"/>
      <c r="O169" s="986"/>
      <c r="P169" s="986"/>
      <c r="Q169" s="986"/>
      <c r="R169" s="1059"/>
      <c r="S169" s="986"/>
      <c r="T169" s="986"/>
      <c r="U169" s="977"/>
      <c r="V169" s="924"/>
      <c r="W169" s="923"/>
      <c r="X169" s="923"/>
      <c r="Y169" s="923"/>
      <c r="Z169" s="1060"/>
      <c r="AA169" s="983"/>
      <c r="AB169" s="984"/>
      <c r="AC169" s="932" t="s">
        <v>4708</v>
      </c>
      <c r="AD169" s="902"/>
      <c r="AE169" s="902"/>
      <c r="AF169" s="902"/>
      <c r="AG169" s="933"/>
      <c r="AH169" s="933"/>
      <c r="AI169" s="933"/>
      <c r="AJ169" s="933"/>
      <c r="AK169" s="933"/>
      <c r="AL169" s="933"/>
      <c r="AM169" s="933"/>
      <c r="AN169" s="933"/>
      <c r="AO169" s="942" t="s">
        <v>30</v>
      </c>
      <c r="AP169" s="1721">
        <f>$AP$11</f>
        <v>0.85</v>
      </c>
      <c r="AQ169" s="1722"/>
      <c r="AR169" s="916"/>
      <c r="AS169" s="917"/>
      <c r="AT169" s="918"/>
      <c r="AU169" s="919">
        <f>ROUND(ROUND(ROUND(G148*P167,0)*$T$149,0)*AP169,0)</f>
        <v>221</v>
      </c>
      <c r="AV169" s="920"/>
    </row>
    <row r="170" spans="1:48" ht="16.7" customHeight="1">
      <c r="A170" s="79">
        <v>62</v>
      </c>
      <c r="B170" s="80">
        <v>8228</v>
      </c>
      <c r="C170" s="127" t="s">
        <v>11489</v>
      </c>
      <c r="D170" s="935"/>
      <c r="E170" s="936"/>
      <c r="F170" s="937"/>
      <c r="G170" s="98"/>
      <c r="H170" s="56"/>
      <c r="I170" s="56"/>
      <c r="J170" s="982"/>
      <c r="K170" s="98"/>
      <c r="L170" s="985"/>
      <c r="M170" s="985"/>
      <c r="N170" s="985"/>
      <c r="O170" s="986"/>
      <c r="P170" s="986"/>
      <c r="Q170" s="986"/>
      <c r="R170" s="1059"/>
      <c r="S170" s="986"/>
      <c r="T170" s="986"/>
      <c r="U170" s="977"/>
      <c r="V170" s="925"/>
      <c r="W170" s="926"/>
      <c r="X170" s="926"/>
      <c r="Y170" s="926"/>
      <c r="Z170" s="1064"/>
      <c r="AA170" s="987"/>
      <c r="AB170" s="988"/>
      <c r="AC170" s="925"/>
      <c r="AD170" s="908"/>
      <c r="AE170" s="908"/>
      <c r="AF170" s="908"/>
      <c r="AG170" s="926"/>
      <c r="AH170" s="926"/>
      <c r="AI170" s="926"/>
      <c r="AJ170" s="926"/>
      <c r="AK170" s="926"/>
      <c r="AL170" s="926"/>
      <c r="AM170" s="926"/>
      <c r="AN170" s="926"/>
      <c r="AO170" s="927"/>
      <c r="AP170" s="1708"/>
      <c r="AQ170" s="1709"/>
      <c r="AR170" s="928" t="s">
        <v>11293</v>
      </c>
      <c r="AS170" s="929">
        <v>5</v>
      </c>
      <c r="AT170" s="930" t="s">
        <v>11294</v>
      </c>
      <c r="AU170" s="91">
        <f>ROUND(ROUND(ROUND(G148*P167,0)*$T$149,0)*AP169,0)-AS170</f>
        <v>216</v>
      </c>
      <c r="AV170" s="920"/>
    </row>
    <row r="171" spans="1:48" ht="16.7" customHeight="1">
      <c r="A171" s="30">
        <v>62</v>
      </c>
      <c r="B171" s="31">
        <v>8117</v>
      </c>
      <c r="C171" s="944" t="s">
        <v>11490</v>
      </c>
      <c r="D171" s="935"/>
      <c r="E171" s="936"/>
      <c r="F171" s="937"/>
      <c r="G171" s="98"/>
      <c r="H171" s="56"/>
      <c r="I171" s="56"/>
      <c r="J171" s="982"/>
      <c r="K171" s="98"/>
      <c r="L171" s="985"/>
      <c r="M171" s="985"/>
      <c r="N171" s="985"/>
      <c r="O171" s="5"/>
      <c r="P171" s="5"/>
      <c r="Q171" s="5"/>
      <c r="R171" s="1059"/>
      <c r="S171" s="986"/>
      <c r="T171" s="986"/>
      <c r="U171" s="977"/>
      <c r="V171" s="1710" t="s">
        <v>11301</v>
      </c>
      <c r="W171" s="1711"/>
      <c r="X171" s="1711"/>
      <c r="Y171" s="1712"/>
      <c r="Z171" s="998"/>
      <c r="AA171" s="983"/>
      <c r="AB171" s="983"/>
      <c r="AC171" s="945"/>
      <c r="AD171" s="946"/>
      <c r="AE171" s="946"/>
      <c r="AF171" s="946"/>
      <c r="AG171" s="947"/>
      <c r="AH171" s="947"/>
      <c r="AI171" s="947"/>
      <c r="AJ171" s="947"/>
      <c r="AK171" s="947"/>
      <c r="AL171" s="947"/>
      <c r="AM171" s="947"/>
      <c r="AN171" s="947"/>
      <c r="AO171" s="948"/>
      <c r="AP171" s="948"/>
      <c r="AQ171" s="949"/>
      <c r="AR171" s="950"/>
      <c r="AS171" s="949"/>
      <c r="AT171" s="951"/>
      <c r="AU171" s="67">
        <v>214</v>
      </c>
      <c r="AV171" s="920"/>
    </row>
    <row r="172" spans="1:48" ht="16.7" customHeight="1">
      <c r="A172" s="30">
        <v>62</v>
      </c>
      <c r="B172" s="31">
        <v>8118</v>
      </c>
      <c r="C172" s="1007" t="s">
        <v>11491</v>
      </c>
      <c r="D172" s="935"/>
      <c r="E172" s="936"/>
      <c r="F172" s="937"/>
      <c r="G172" s="98"/>
      <c r="H172" s="56"/>
      <c r="I172" s="56"/>
      <c r="J172" s="982"/>
      <c r="K172" s="98"/>
      <c r="L172" s="985"/>
      <c r="M172" s="985"/>
      <c r="N172" s="985"/>
      <c r="O172" s="942"/>
      <c r="P172" s="991"/>
      <c r="Q172" s="991"/>
      <c r="R172" s="1065"/>
      <c r="S172" s="991"/>
      <c r="T172" s="991"/>
      <c r="U172" s="992"/>
      <c r="V172" s="1713"/>
      <c r="W172" s="1714"/>
      <c r="X172" s="1714"/>
      <c r="Y172" s="1715"/>
      <c r="Z172" s="954"/>
      <c r="AA172" s="955"/>
      <c r="AB172" s="955"/>
      <c r="AC172" s="945" t="s">
        <v>4703</v>
      </c>
      <c r="AD172" s="946"/>
      <c r="AE172" s="946"/>
      <c r="AF172" s="946"/>
      <c r="AG172" s="947"/>
      <c r="AH172" s="947"/>
      <c r="AI172" s="947"/>
      <c r="AJ172" s="947"/>
      <c r="AK172" s="947"/>
      <c r="AL172" s="947"/>
      <c r="AM172" s="947"/>
      <c r="AN172" s="947"/>
      <c r="AO172" s="199" t="s">
        <v>30</v>
      </c>
      <c r="AP172" s="1716">
        <f>$AP$9</f>
        <v>0.7</v>
      </c>
      <c r="AQ172" s="1717"/>
      <c r="AR172" s="956"/>
      <c r="AS172" s="957"/>
      <c r="AT172" s="958"/>
      <c r="AU172" s="67">
        <v>150</v>
      </c>
      <c r="AV172" s="920"/>
    </row>
    <row r="173" spans="1:48" ht="16.7" customHeight="1">
      <c r="A173" s="30">
        <v>62</v>
      </c>
      <c r="B173" s="31">
        <v>8134</v>
      </c>
      <c r="C173" s="1007" t="s">
        <v>11492</v>
      </c>
      <c r="D173" s="935"/>
      <c r="E173" s="936"/>
      <c r="F173" s="937"/>
      <c r="G173" s="98"/>
      <c r="H173" s="56"/>
      <c r="I173" s="56"/>
      <c r="J173" s="982"/>
      <c r="K173" s="98"/>
      <c r="L173" s="985"/>
      <c r="M173" s="985"/>
      <c r="N173" s="985"/>
      <c r="O173" s="942"/>
      <c r="P173" s="991"/>
      <c r="Q173" s="991"/>
      <c r="R173" s="1065"/>
      <c r="S173" s="991"/>
      <c r="T173" s="991"/>
      <c r="U173" s="992"/>
      <c r="V173" s="1713"/>
      <c r="W173" s="1714"/>
      <c r="X173" s="1714"/>
      <c r="Y173" s="1715"/>
      <c r="Z173" s="959"/>
      <c r="AA173" s="960"/>
      <c r="AB173" s="960"/>
      <c r="AC173" s="945" t="s">
        <v>4708</v>
      </c>
      <c r="AD173" s="946"/>
      <c r="AE173" s="946"/>
      <c r="AF173" s="946"/>
      <c r="AG173" s="947"/>
      <c r="AH173" s="947"/>
      <c r="AI173" s="947"/>
      <c r="AJ173" s="947"/>
      <c r="AK173" s="947"/>
      <c r="AL173" s="947"/>
      <c r="AM173" s="947"/>
      <c r="AN173" s="947"/>
      <c r="AO173" s="199" t="s">
        <v>30</v>
      </c>
      <c r="AP173" s="1716">
        <f>$AP$11</f>
        <v>0.85</v>
      </c>
      <c r="AQ173" s="1717"/>
      <c r="AR173" s="956"/>
      <c r="AS173" s="957"/>
      <c r="AT173" s="958"/>
      <c r="AU173" s="67">
        <v>182</v>
      </c>
      <c r="AV173" s="920"/>
    </row>
    <row r="174" spans="1:48" ht="16.7" customHeight="1">
      <c r="A174" s="79">
        <v>62</v>
      </c>
      <c r="B174" s="80">
        <v>8229</v>
      </c>
      <c r="C174" s="127" t="s">
        <v>11493</v>
      </c>
      <c r="D174" s="935"/>
      <c r="E174" s="936"/>
      <c r="F174" s="937"/>
      <c r="G174" s="33"/>
      <c r="H174" s="34"/>
      <c r="I174" s="34"/>
      <c r="J174" s="54"/>
      <c r="K174" s="98"/>
      <c r="L174" s="56"/>
      <c r="M174" s="56"/>
      <c r="N174" s="56"/>
      <c r="O174" s="56"/>
      <c r="P174" s="56"/>
      <c r="Q174" s="56"/>
      <c r="R174" s="98"/>
      <c r="S174" s="56"/>
      <c r="T174" s="56"/>
      <c r="U174" s="921"/>
      <c r="V174" s="924"/>
      <c r="W174" s="923"/>
      <c r="X174" s="923"/>
      <c r="Y174" s="923"/>
      <c r="Z174" s="1704" t="s">
        <v>11305</v>
      </c>
      <c r="AA174" s="961" t="s">
        <v>30</v>
      </c>
      <c r="AB174" s="962">
        <v>0.7</v>
      </c>
      <c r="AC174" s="963"/>
      <c r="AD174" s="964"/>
      <c r="AE174" s="964"/>
      <c r="AF174" s="964"/>
      <c r="AG174" s="965"/>
      <c r="AH174" s="965"/>
      <c r="AI174" s="965"/>
      <c r="AJ174" s="965"/>
      <c r="AK174" s="965"/>
      <c r="AL174" s="965"/>
      <c r="AM174" s="965"/>
      <c r="AN174" s="965"/>
      <c r="AO174" s="961"/>
      <c r="AP174" s="966"/>
      <c r="AQ174" s="966"/>
      <c r="AR174" s="916"/>
      <c r="AS174" s="917"/>
      <c r="AT174" s="918"/>
      <c r="AU174" s="91">
        <f>ROUND(ROUND(ROUND(G148*P167,0)*$T$149,0)*AB174,0)</f>
        <v>182</v>
      </c>
      <c r="AV174" s="920"/>
    </row>
    <row r="175" spans="1:48" ht="16.7" customHeight="1">
      <c r="A175" s="79">
        <v>62</v>
      </c>
      <c r="B175" s="80">
        <v>8230</v>
      </c>
      <c r="C175" s="127" t="s">
        <v>11494</v>
      </c>
      <c r="D175" s="935"/>
      <c r="E175" s="936"/>
      <c r="F175" s="937"/>
      <c r="G175" s="952"/>
      <c r="H175" s="942"/>
      <c r="I175" s="953"/>
      <c r="J175" s="941"/>
      <c r="K175" s="98"/>
      <c r="L175" s="56"/>
      <c r="M175" s="56"/>
      <c r="N175" s="56"/>
      <c r="O175" s="56"/>
      <c r="P175" s="56"/>
      <c r="Q175" s="56"/>
      <c r="R175" s="98"/>
      <c r="S175" s="56"/>
      <c r="T175" s="56"/>
      <c r="U175" s="921"/>
      <c r="V175" s="924"/>
      <c r="W175" s="923"/>
      <c r="X175" s="923"/>
      <c r="Y175" s="923"/>
      <c r="Z175" s="1705"/>
      <c r="AA175" s="967"/>
      <c r="AB175" s="968"/>
      <c r="AC175" s="969"/>
      <c r="AD175" s="970"/>
      <c r="AE175" s="970"/>
      <c r="AF175" s="970"/>
      <c r="AG175" s="971"/>
      <c r="AH175" s="971"/>
      <c r="AI175" s="971"/>
      <c r="AJ175" s="971"/>
      <c r="AK175" s="971"/>
      <c r="AL175" s="971"/>
      <c r="AM175" s="971"/>
      <c r="AN175" s="971"/>
      <c r="AO175" s="132"/>
      <c r="AP175" s="972"/>
      <c r="AQ175" s="972"/>
      <c r="AR175" s="928" t="s">
        <v>11293</v>
      </c>
      <c r="AS175" s="929">
        <v>5</v>
      </c>
      <c r="AT175" s="930" t="s">
        <v>11294</v>
      </c>
      <c r="AU175" s="91">
        <f>ROUND(ROUND(ROUND(G148*P167,0)*$T$149,0)*AB174,0)-AS175</f>
        <v>177</v>
      </c>
      <c r="AV175" s="920"/>
    </row>
    <row r="176" spans="1:48" ht="16.7" customHeight="1">
      <c r="A176" s="79">
        <v>62</v>
      </c>
      <c r="B176" s="80">
        <v>8231</v>
      </c>
      <c r="C176" s="127" t="s">
        <v>11495</v>
      </c>
      <c r="D176" s="935"/>
      <c r="E176" s="936"/>
      <c r="F176" s="937"/>
      <c r="G176" s="952"/>
      <c r="H176" s="942"/>
      <c r="I176" s="953"/>
      <c r="J176" s="941"/>
      <c r="K176" s="98"/>
      <c r="L176" s="56"/>
      <c r="M176" s="56"/>
      <c r="N176" s="56"/>
      <c r="O176" s="56"/>
      <c r="P176" s="56"/>
      <c r="Q176" s="56"/>
      <c r="R176" s="98"/>
      <c r="S176" s="56"/>
      <c r="T176" s="56"/>
      <c r="U176" s="921"/>
      <c r="V176" s="924"/>
      <c r="W176" s="923"/>
      <c r="X176" s="923"/>
      <c r="Y176" s="923"/>
      <c r="Z176" s="1705"/>
      <c r="AA176" s="967"/>
      <c r="AB176" s="968"/>
      <c r="AC176" s="963" t="s">
        <v>4703</v>
      </c>
      <c r="AD176" s="964"/>
      <c r="AE176" s="964"/>
      <c r="AF176" s="964"/>
      <c r="AG176" s="965"/>
      <c r="AH176" s="965"/>
      <c r="AI176" s="965"/>
      <c r="AJ176" s="965"/>
      <c r="AK176" s="965"/>
      <c r="AL176" s="965"/>
      <c r="AM176" s="965"/>
      <c r="AN176" s="965"/>
      <c r="AO176" s="961" t="s">
        <v>30</v>
      </c>
      <c r="AP176" s="1706">
        <f>$AP$9</f>
        <v>0.7</v>
      </c>
      <c r="AQ176" s="1707"/>
      <c r="AR176" s="916"/>
      <c r="AS176" s="917"/>
      <c r="AT176" s="918"/>
      <c r="AU176" s="91">
        <f>ROUND(ROUND(ROUND(ROUND(G148*P167,0)*$T$149,0)*AB174,0)*AP176,0)</f>
        <v>127</v>
      </c>
      <c r="AV176" s="920"/>
    </row>
    <row r="177" spans="1:48" ht="16.7" customHeight="1">
      <c r="A177" s="79">
        <v>62</v>
      </c>
      <c r="B177" s="80">
        <v>8232</v>
      </c>
      <c r="C177" s="127" t="s">
        <v>11496</v>
      </c>
      <c r="D177" s="935"/>
      <c r="E177" s="936"/>
      <c r="F177" s="937"/>
      <c r="G177" s="952"/>
      <c r="H177" s="942"/>
      <c r="I177" s="953"/>
      <c r="J177" s="941"/>
      <c r="K177" s="98"/>
      <c r="L177" s="56"/>
      <c r="M177" s="56"/>
      <c r="N177" s="56"/>
      <c r="O177" s="56"/>
      <c r="P177" s="56"/>
      <c r="Q177" s="56"/>
      <c r="R177" s="98"/>
      <c r="S177" s="56"/>
      <c r="T177" s="56"/>
      <c r="U177" s="921"/>
      <c r="V177" s="924"/>
      <c r="W177" s="923"/>
      <c r="X177" s="923"/>
      <c r="Y177" s="923"/>
      <c r="Z177" s="973"/>
      <c r="AA177" s="967"/>
      <c r="AB177" s="968"/>
      <c r="AC177" s="969"/>
      <c r="AD177" s="970"/>
      <c r="AE177" s="970"/>
      <c r="AF177" s="970"/>
      <c r="AG177" s="971"/>
      <c r="AH177" s="971"/>
      <c r="AI177" s="971"/>
      <c r="AJ177" s="971"/>
      <c r="AK177" s="971"/>
      <c r="AL177" s="971"/>
      <c r="AM177" s="971"/>
      <c r="AN177" s="971"/>
      <c r="AO177" s="132"/>
      <c r="AP177" s="1702"/>
      <c r="AQ177" s="1703"/>
      <c r="AR177" s="928" t="s">
        <v>11293</v>
      </c>
      <c r="AS177" s="929">
        <v>5</v>
      </c>
      <c r="AT177" s="930" t="s">
        <v>11294</v>
      </c>
      <c r="AU177" s="91">
        <f>ROUND(ROUND(ROUND(ROUND(G148*P167,0)*$T$149,0)*AB174,0)*AP176,0)-AS177</f>
        <v>122</v>
      </c>
      <c r="AV177" s="920"/>
    </row>
    <row r="178" spans="1:48" ht="16.7" customHeight="1">
      <c r="A178" s="79">
        <v>62</v>
      </c>
      <c r="B178" s="80">
        <v>8233</v>
      </c>
      <c r="C178" s="127" t="s">
        <v>11497</v>
      </c>
      <c r="D178" s="935"/>
      <c r="E178" s="936"/>
      <c r="F178" s="937"/>
      <c r="G178" s="98"/>
      <c r="H178" s="56"/>
      <c r="I178" s="953"/>
      <c r="J178" s="941"/>
      <c r="K178" s="98"/>
      <c r="L178" s="56"/>
      <c r="M178" s="56"/>
      <c r="N178" s="56"/>
      <c r="O178" s="56"/>
      <c r="P178" s="56"/>
      <c r="Q178" s="56"/>
      <c r="R178" s="98"/>
      <c r="S178" s="56"/>
      <c r="T178" s="56"/>
      <c r="U178" s="921"/>
      <c r="V178" s="924"/>
      <c r="W178" s="923"/>
      <c r="X178" s="923"/>
      <c r="Y178" s="923"/>
      <c r="Z178" s="973"/>
      <c r="AA178" s="967"/>
      <c r="AB178" s="968"/>
      <c r="AC178" s="963" t="s">
        <v>4708</v>
      </c>
      <c r="AD178" s="964"/>
      <c r="AE178" s="964"/>
      <c r="AF178" s="964"/>
      <c r="AG178" s="965"/>
      <c r="AH178" s="965"/>
      <c r="AI178" s="965"/>
      <c r="AJ178" s="965"/>
      <c r="AK178" s="965"/>
      <c r="AL178" s="965"/>
      <c r="AM178" s="965"/>
      <c r="AN178" s="965"/>
      <c r="AO178" s="974" t="s">
        <v>30</v>
      </c>
      <c r="AP178" s="1700">
        <f>$AP$11</f>
        <v>0.85</v>
      </c>
      <c r="AQ178" s="1701"/>
      <c r="AR178" s="916"/>
      <c r="AS178" s="917"/>
      <c r="AT178" s="918"/>
      <c r="AU178" s="91">
        <f>ROUND(ROUND(ROUND(ROUND(G148*P167,0)*$T$149,0)*AB174,0)*AP178,0)</f>
        <v>155</v>
      </c>
      <c r="AV178" s="920"/>
    </row>
    <row r="179" spans="1:48" ht="16.7" customHeight="1">
      <c r="A179" s="79">
        <v>62</v>
      </c>
      <c r="B179" s="80">
        <v>8234</v>
      </c>
      <c r="C179" s="127" t="s">
        <v>11498</v>
      </c>
      <c r="D179" s="935"/>
      <c r="E179" s="936"/>
      <c r="F179" s="937"/>
      <c r="G179" s="98"/>
      <c r="H179" s="56"/>
      <c r="I179" s="953"/>
      <c r="J179" s="941"/>
      <c r="K179" s="98"/>
      <c r="L179" s="56"/>
      <c r="M179" s="56"/>
      <c r="N179" s="56"/>
      <c r="O179" s="56"/>
      <c r="P179" s="56"/>
      <c r="Q179" s="56"/>
      <c r="R179" s="98"/>
      <c r="S179" s="56"/>
      <c r="T179" s="56"/>
      <c r="U179" s="921"/>
      <c r="V179" s="924"/>
      <c r="W179" s="923"/>
      <c r="X179" s="923"/>
      <c r="Y179" s="923"/>
      <c r="Z179" s="975"/>
      <c r="AA179" s="972"/>
      <c r="AB179" s="976"/>
      <c r="AC179" s="969"/>
      <c r="AD179" s="970"/>
      <c r="AE179" s="970"/>
      <c r="AF179" s="970"/>
      <c r="AG179" s="971"/>
      <c r="AH179" s="971"/>
      <c r="AI179" s="971"/>
      <c r="AJ179" s="971"/>
      <c r="AK179" s="971"/>
      <c r="AL179" s="971"/>
      <c r="AM179" s="971"/>
      <c r="AN179" s="971"/>
      <c r="AO179" s="132"/>
      <c r="AP179" s="1702"/>
      <c r="AQ179" s="1703"/>
      <c r="AR179" s="928" t="s">
        <v>11293</v>
      </c>
      <c r="AS179" s="929">
        <v>5</v>
      </c>
      <c r="AT179" s="930" t="s">
        <v>11294</v>
      </c>
      <c r="AU179" s="91">
        <f>ROUND(ROUND(ROUND(ROUND(G148*P167,0)*$T$149,0)*AB174,0)*AP178,0)-AS179</f>
        <v>150</v>
      </c>
      <c r="AV179" s="920"/>
    </row>
    <row r="180" spans="1:48" ht="16.7" customHeight="1">
      <c r="A180" s="79">
        <v>62</v>
      </c>
      <c r="B180" s="80">
        <v>8235</v>
      </c>
      <c r="C180" s="127" t="s">
        <v>11499</v>
      </c>
      <c r="D180" s="935"/>
      <c r="E180" s="936"/>
      <c r="F180" s="937"/>
      <c r="G180" s="33"/>
      <c r="H180" s="34"/>
      <c r="I180" s="34"/>
      <c r="J180" s="54"/>
      <c r="K180" s="98"/>
      <c r="L180" s="56"/>
      <c r="M180" s="56"/>
      <c r="N180" s="56"/>
      <c r="O180" s="56"/>
      <c r="P180" s="56"/>
      <c r="Q180" s="56"/>
      <c r="R180" s="98"/>
      <c r="S180" s="56"/>
      <c r="T180" s="56"/>
      <c r="U180" s="921"/>
      <c r="V180" s="924"/>
      <c r="W180" s="923"/>
      <c r="X180" s="923"/>
      <c r="Y180" s="923"/>
      <c r="Z180" s="1704" t="s">
        <v>11312</v>
      </c>
      <c r="AA180" s="961" t="s">
        <v>30</v>
      </c>
      <c r="AB180" s="962">
        <v>0.5</v>
      </c>
      <c r="AC180" s="963"/>
      <c r="AD180" s="964"/>
      <c r="AE180" s="964"/>
      <c r="AF180" s="964"/>
      <c r="AG180" s="965"/>
      <c r="AH180" s="965"/>
      <c r="AI180" s="965"/>
      <c r="AJ180" s="965"/>
      <c r="AK180" s="965"/>
      <c r="AL180" s="965"/>
      <c r="AM180" s="965"/>
      <c r="AN180" s="965"/>
      <c r="AO180" s="961"/>
      <c r="AP180" s="966"/>
      <c r="AQ180" s="966"/>
      <c r="AR180" s="916"/>
      <c r="AS180" s="917"/>
      <c r="AT180" s="918"/>
      <c r="AU180" s="91">
        <f>ROUND(ROUND(ROUND(G148*P167,0)*$T$149,0)*AB180,0)</f>
        <v>130</v>
      </c>
      <c r="AV180" s="920"/>
    </row>
    <row r="181" spans="1:48" ht="16.7" customHeight="1">
      <c r="A181" s="79">
        <v>62</v>
      </c>
      <c r="B181" s="80">
        <v>8236</v>
      </c>
      <c r="C181" s="127" t="s">
        <v>11500</v>
      </c>
      <c r="D181" s="935"/>
      <c r="E181" s="936"/>
      <c r="F181" s="937"/>
      <c r="G181" s="952"/>
      <c r="H181" s="942"/>
      <c r="I181" s="953"/>
      <c r="J181" s="941"/>
      <c r="K181" s="98"/>
      <c r="L181" s="56"/>
      <c r="M181" s="56"/>
      <c r="N181" s="56"/>
      <c r="O181" s="56"/>
      <c r="P181" s="56"/>
      <c r="Q181" s="56"/>
      <c r="R181" s="98"/>
      <c r="S181" s="56"/>
      <c r="T181" s="56"/>
      <c r="U181" s="921"/>
      <c r="V181" s="924"/>
      <c r="W181" s="923"/>
      <c r="X181" s="923"/>
      <c r="Y181" s="923"/>
      <c r="Z181" s="1705"/>
      <c r="AA181" s="967"/>
      <c r="AB181" s="967"/>
      <c r="AC181" s="969"/>
      <c r="AD181" s="970"/>
      <c r="AE181" s="970"/>
      <c r="AF181" s="970"/>
      <c r="AG181" s="971"/>
      <c r="AH181" s="971"/>
      <c r="AI181" s="971"/>
      <c r="AJ181" s="971"/>
      <c r="AK181" s="971"/>
      <c r="AL181" s="971"/>
      <c r="AM181" s="971"/>
      <c r="AN181" s="971"/>
      <c r="AO181" s="132"/>
      <c r="AP181" s="972"/>
      <c r="AQ181" s="972"/>
      <c r="AR181" s="928" t="s">
        <v>11293</v>
      </c>
      <c r="AS181" s="929">
        <v>5</v>
      </c>
      <c r="AT181" s="930" t="s">
        <v>11294</v>
      </c>
      <c r="AU181" s="91">
        <f>ROUND(ROUND(ROUND(G148*P167,0)*$T$149,0)*AB180,0)-AS181</f>
        <v>125</v>
      </c>
      <c r="AV181" s="920"/>
    </row>
    <row r="182" spans="1:48" ht="16.7" customHeight="1">
      <c r="A182" s="79">
        <v>62</v>
      </c>
      <c r="B182" s="80">
        <v>8237</v>
      </c>
      <c r="C182" s="127" t="s">
        <v>11501</v>
      </c>
      <c r="D182" s="935"/>
      <c r="E182" s="936"/>
      <c r="F182" s="937"/>
      <c r="G182" s="952"/>
      <c r="H182" s="942"/>
      <c r="I182" s="953"/>
      <c r="J182" s="941"/>
      <c r="K182" s="98"/>
      <c r="L182" s="56"/>
      <c r="M182" s="56"/>
      <c r="N182" s="56"/>
      <c r="O182" s="56"/>
      <c r="P182" s="56"/>
      <c r="Q182" s="56"/>
      <c r="R182" s="98"/>
      <c r="S182" s="56"/>
      <c r="T182" s="56"/>
      <c r="U182" s="921"/>
      <c r="V182" s="924"/>
      <c r="W182" s="923"/>
      <c r="X182" s="923"/>
      <c r="Y182" s="923"/>
      <c r="Z182" s="1705"/>
      <c r="AA182" s="967"/>
      <c r="AB182" s="967"/>
      <c r="AC182" s="963" t="s">
        <v>4703</v>
      </c>
      <c r="AD182" s="964"/>
      <c r="AE182" s="964"/>
      <c r="AF182" s="964"/>
      <c r="AG182" s="965"/>
      <c r="AH182" s="965"/>
      <c r="AI182" s="965"/>
      <c r="AJ182" s="965"/>
      <c r="AK182" s="965"/>
      <c r="AL182" s="965"/>
      <c r="AM182" s="965"/>
      <c r="AN182" s="965"/>
      <c r="AO182" s="961" t="s">
        <v>30</v>
      </c>
      <c r="AP182" s="1706">
        <f>$AP$9</f>
        <v>0.7</v>
      </c>
      <c r="AQ182" s="1707"/>
      <c r="AR182" s="916"/>
      <c r="AS182" s="917"/>
      <c r="AT182" s="918"/>
      <c r="AU182" s="91">
        <f>ROUND(ROUND(ROUND(ROUND(G148*P167,0)*$T$149,0)*AB180,0)*AP182,0)</f>
        <v>91</v>
      </c>
      <c r="AV182" s="920"/>
    </row>
    <row r="183" spans="1:48" ht="16.7" customHeight="1">
      <c r="A183" s="79">
        <v>62</v>
      </c>
      <c r="B183" s="80">
        <v>8238</v>
      </c>
      <c r="C183" s="127" t="s">
        <v>11502</v>
      </c>
      <c r="D183" s="935"/>
      <c r="E183" s="936"/>
      <c r="F183" s="937"/>
      <c r="G183" s="952"/>
      <c r="H183" s="942"/>
      <c r="I183" s="953"/>
      <c r="J183" s="941"/>
      <c r="K183" s="98"/>
      <c r="L183" s="56"/>
      <c r="M183" s="56"/>
      <c r="N183" s="56"/>
      <c r="O183" s="56"/>
      <c r="P183" s="56"/>
      <c r="Q183" s="56"/>
      <c r="R183" s="98"/>
      <c r="S183" s="56"/>
      <c r="T183" s="56"/>
      <c r="U183" s="921"/>
      <c r="V183" s="924"/>
      <c r="W183" s="923"/>
      <c r="X183" s="923"/>
      <c r="Y183" s="923"/>
      <c r="Z183" s="973"/>
      <c r="AA183" s="967"/>
      <c r="AB183" s="967"/>
      <c r="AC183" s="969"/>
      <c r="AD183" s="970"/>
      <c r="AE183" s="970"/>
      <c r="AF183" s="970"/>
      <c r="AG183" s="971"/>
      <c r="AH183" s="971"/>
      <c r="AI183" s="971"/>
      <c r="AJ183" s="971"/>
      <c r="AK183" s="971"/>
      <c r="AL183" s="971"/>
      <c r="AM183" s="971"/>
      <c r="AN183" s="971"/>
      <c r="AO183" s="132"/>
      <c r="AP183" s="1702"/>
      <c r="AQ183" s="1703"/>
      <c r="AR183" s="928" t="s">
        <v>11293</v>
      </c>
      <c r="AS183" s="929">
        <v>5</v>
      </c>
      <c r="AT183" s="930" t="s">
        <v>11294</v>
      </c>
      <c r="AU183" s="91">
        <f>ROUND(ROUND(ROUND(ROUND(G148*P167,0)*$T$149,0)*AB180,0)*AP182,0)-AS183</f>
        <v>86</v>
      </c>
      <c r="AV183" s="920"/>
    </row>
    <row r="184" spans="1:48" ht="16.7" customHeight="1">
      <c r="A184" s="79">
        <v>62</v>
      </c>
      <c r="B184" s="80">
        <v>8239</v>
      </c>
      <c r="C184" s="127" t="s">
        <v>11503</v>
      </c>
      <c r="D184" s="935"/>
      <c r="E184" s="936"/>
      <c r="F184" s="937"/>
      <c r="G184" s="952"/>
      <c r="H184" s="942"/>
      <c r="I184" s="953"/>
      <c r="J184" s="941"/>
      <c r="K184" s="98"/>
      <c r="L184" s="56"/>
      <c r="M184" s="56"/>
      <c r="N184" s="56"/>
      <c r="O184" s="56"/>
      <c r="P184" s="56"/>
      <c r="Q184" s="56"/>
      <c r="R184" s="98"/>
      <c r="S184" s="56"/>
      <c r="T184" s="56"/>
      <c r="U184" s="921"/>
      <c r="V184" s="924"/>
      <c r="W184" s="923"/>
      <c r="X184" s="923"/>
      <c r="Y184" s="923"/>
      <c r="Z184" s="973"/>
      <c r="AA184" s="967"/>
      <c r="AB184" s="967"/>
      <c r="AC184" s="963" t="s">
        <v>4708</v>
      </c>
      <c r="AD184" s="964"/>
      <c r="AE184" s="964"/>
      <c r="AF184" s="964"/>
      <c r="AG184" s="965"/>
      <c r="AH184" s="965"/>
      <c r="AI184" s="965"/>
      <c r="AJ184" s="965"/>
      <c r="AK184" s="965"/>
      <c r="AL184" s="965"/>
      <c r="AM184" s="965"/>
      <c r="AN184" s="965"/>
      <c r="AO184" s="974" t="s">
        <v>30</v>
      </c>
      <c r="AP184" s="1700">
        <f>$AP$11</f>
        <v>0.85</v>
      </c>
      <c r="AQ184" s="1701"/>
      <c r="AR184" s="916"/>
      <c r="AS184" s="917"/>
      <c r="AT184" s="918"/>
      <c r="AU184" s="91">
        <f>ROUND(ROUND(ROUND(ROUND(G148*P167,0)*$T$149,0)*AB180,0)*AP184,0)</f>
        <v>111</v>
      </c>
      <c r="AV184" s="920"/>
    </row>
    <row r="185" spans="1:48" ht="16.7" customHeight="1">
      <c r="A185" s="79">
        <v>62</v>
      </c>
      <c r="B185" s="80">
        <v>8240</v>
      </c>
      <c r="C185" s="127" t="s">
        <v>11504</v>
      </c>
      <c r="D185" s="935"/>
      <c r="E185" s="936"/>
      <c r="F185" s="937"/>
      <c r="G185" s="98"/>
      <c r="H185" s="56"/>
      <c r="I185" s="953"/>
      <c r="J185" s="941"/>
      <c r="K185" s="98"/>
      <c r="L185" s="56"/>
      <c r="M185" s="56"/>
      <c r="N185" s="56"/>
      <c r="O185" s="56"/>
      <c r="P185" s="56"/>
      <c r="Q185" s="56"/>
      <c r="R185" s="98"/>
      <c r="S185" s="56"/>
      <c r="T185" s="56"/>
      <c r="U185" s="921"/>
      <c r="V185" s="925"/>
      <c r="W185" s="926"/>
      <c r="X185" s="926"/>
      <c r="Y185" s="926"/>
      <c r="Z185" s="975"/>
      <c r="AA185" s="972"/>
      <c r="AB185" s="972"/>
      <c r="AC185" s="969"/>
      <c r="AD185" s="970"/>
      <c r="AE185" s="970"/>
      <c r="AF185" s="970"/>
      <c r="AG185" s="971"/>
      <c r="AH185" s="971"/>
      <c r="AI185" s="971"/>
      <c r="AJ185" s="971"/>
      <c r="AK185" s="971"/>
      <c r="AL185" s="971"/>
      <c r="AM185" s="971"/>
      <c r="AN185" s="971"/>
      <c r="AO185" s="132"/>
      <c r="AP185" s="1702"/>
      <c r="AQ185" s="1703"/>
      <c r="AR185" s="928" t="s">
        <v>11293</v>
      </c>
      <c r="AS185" s="929">
        <v>5</v>
      </c>
      <c r="AT185" s="930" t="s">
        <v>11294</v>
      </c>
      <c r="AU185" s="91">
        <f>ROUND(ROUND(ROUND(ROUND(G148*P167,0)*$T$149,0)*AB180,0)*AP184,0)-AS185</f>
        <v>106</v>
      </c>
      <c r="AV185" s="920"/>
    </row>
    <row r="186" spans="1:48" ht="16.7" customHeight="1">
      <c r="A186" s="20">
        <v>62</v>
      </c>
      <c r="B186" s="21">
        <v>8121</v>
      </c>
      <c r="C186" s="910" t="s">
        <v>11505</v>
      </c>
      <c r="D186" s="995"/>
      <c r="E186" s="996"/>
      <c r="F186" s="997"/>
      <c r="G186" s="1710" t="s">
        <v>11341</v>
      </c>
      <c r="H186" s="1711"/>
      <c r="I186" s="1711"/>
      <c r="J186" s="1712"/>
      <c r="K186" s="911"/>
      <c r="L186" s="903"/>
      <c r="M186" s="903"/>
      <c r="N186" s="903"/>
      <c r="O186" s="903"/>
      <c r="P186" s="903"/>
      <c r="Q186" s="903"/>
      <c r="R186" s="98"/>
      <c r="S186" s="56"/>
      <c r="T186" s="56"/>
      <c r="U186" s="921"/>
      <c r="V186" s="911"/>
      <c r="W186" s="913"/>
      <c r="X186" s="913"/>
      <c r="Y186" s="913"/>
      <c r="Z186" s="914"/>
      <c r="AA186" s="913"/>
      <c r="AB186" s="913"/>
      <c r="AC186" s="914"/>
      <c r="AD186" s="902"/>
      <c r="AE186" s="902"/>
      <c r="AF186" s="902"/>
      <c r="AG186" s="913"/>
      <c r="AH186" s="913"/>
      <c r="AI186" s="913"/>
      <c r="AJ186" s="913"/>
      <c r="AK186" s="913"/>
      <c r="AL186" s="913"/>
      <c r="AM186" s="913"/>
      <c r="AN186" s="913"/>
      <c r="AO186" s="913"/>
      <c r="AP186" s="902"/>
      <c r="AQ186" s="915"/>
      <c r="AR186" s="916"/>
      <c r="AS186" s="917"/>
      <c r="AT186" s="918"/>
      <c r="AU186" s="919">
        <f>ROUND(G190*$T$149,0)</f>
        <v>349</v>
      </c>
      <c r="AV186" s="920"/>
    </row>
    <row r="187" spans="1:48" ht="16.7" customHeight="1">
      <c r="A187" s="79">
        <v>62</v>
      </c>
      <c r="B187" s="80">
        <v>8241</v>
      </c>
      <c r="C187" s="127" t="s">
        <v>11506</v>
      </c>
      <c r="D187" s="995"/>
      <c r="E187" s="996"/>
      <c r="F187" s="997"/>
      <c r="G187" s="1713"/>
      <c r="H187" s="1714"/>
      <c r="I187" s="1714"/>
      <c r="J187" s="1715"/>
      <c r="K187" s="98"/>
      <c r="L187" s="56"/>
      <c r="M187" s="56"/>
      <c r="N187" s="56"/>
      <c r="O187" s="56"/>
      <c r="P187" s="56"/>
      <c r="Q187" s="56"/>
      <c r="R187" s="98"/>
      <c r="S187" s="56"/>
      <c r="T187" s="56"/>
      <c r="U187" s="921"/>
      <c r="V187" s="924"/>
      <c r="W187" s="923"/>
      <c r="X187" s="923"/>
      <c r="Y187" s="923"/>
      <c r="Z187" s="924"/>
      <c r="AA187" s="923"/>
      <c r="AB187" s="923"/>
      <c r="AC187" s="925"/>
      <c r="AD187" s="908"/>
      <c r="AE187" s="908"/>
      <c r="AF187" s="908"/>
      <c r="AG187" s="926"/>
      <c r="AH187" s="926"/>
      <c r="AI187" s="926"/>
      <c r="AJ187" s="926"/>
      <c r="AK187" s="926"/>
      <c r="AL187" s="926"/>
      <c r="AM187" s="926"/>
      <c r="AN187" s="926"/>
      <c r="AO187" s="927"/>
      <c r="AP187" s="1708"/>
      <c r="AQ187" s="1709"/>
      <c r="AR187" s="928" t="s">
        <v>11293</v>
      </c>
      <c r="AS187" s="929">
        <v>5</v>
      </c>
      <c r="AT187" s="930" t="s">
        <v>11294</v>
      </c>
      <c r="AU187" s="91">
        <f>ROUND(G190*$T$149,0)-AS187</f>
        <v>344</v>
      </c>
      <c r="AV187" s="920"/>
    </row>
    <row r="188" spans="1:48" ht="16.7" customHeight="1">
      <c r="A188" s="20">
        <v>62</v>
      </c>
      <c r="B188" s="21">
        <v>8122</v>
      </c>
      <c r="C188" s="931" t="s">
        <v>11507</v>
      </c>
      <c r="D188" s="995"/>
      <c r="E188" s="996"/>
      <c r="F188" s="997"/>
      <c r="G188" s="1713"/>
      <c r="H188" s="1714"/>
      <c r="I188" s="1714"/>
      <c r="J188" s="1715"/>
      <c r="K188" s="98"/>
      <c r="L188" s="56"/>
      <c r="M188" s="56"/>
      <c r="N188" s="56"/>
      <c r="O188" s="56"/>
      <c r="P188" s="56"/>
      <c r="Q188" s="56"/>
      <c r="R188" s="98"/>
      <c r="S188" s="56"/>
      <c r="T188" s="56"/>
      <c r="U188" s="921"/>
      <c r="V188" s="924"/>
      <c r="W188" s="923"/>
      <c r="X188" s="923"/>
      <c r="Y188" s="923"/>
      <c r="Z188" s="924"/>
      <c r="AA188" s="923"/>
      <c r="AB188" s="923"/>
      <c r="AC188" s="932" t="s">
        <v>4703</v>
      </c>
      <c r="AD188" s="902"/>
      <c r="AE188" s="902"/>
      <c r="AF188" s="902"/>
      <c r="AG188" s="933"/>
      <c r="AH188" s="933"/>
      <c r="AI188" s="933"/>
      <c r="AJ188" s="933"/>
      <c r="AK188" s="933"/>
      <c r="AL188" s="933"/>
      <c r="AM188" s="933"/>
      <c r="AN188" s="933"/>
      <c r="AO188" s="934" t="s">
        <v>30</v>
      </c>
      <c r="AP188" s="1719">
        <f>$AP$9</f>
        <v>0.7</v>
      </c>
      <c r="AQ188" s="1720"/>
      <c r="AR188" s="916"/>
      <c r="AS188" s="917"/>
      <c r="AT188" s="918"/>
      <c r="AU188" s="919">
        <f>ROUND(ROUND(G190*$T$149,0)*AP188,0)</f>
        <v>244</v>
      </c>
      <c r="AV188" s="920"/>
    </row>
    <row r="189" spans="1:48" ht="16.7" customHeight="1">
      <c r="A189" s="79">
        <v>62</v>
      </c>
      <c r="B189" s="80">
        <v>8242</v>
      </c>
      <c r="C189" s="127" t="s">
        <v>11508</v>
      </c>
      <c r="D189" s="995"/>
      <c r="E189" s="996"/>
      <c r="F189" s="997"/>
      <c r="G189" s="935"/>
      <c r="H189" s="936"/>
      <c r="I189" s="936"/>
      <c r="J189" s="937"/>
      <c r="K189" s="98"/>
      <c r="L189" s="56"/>
      <c r="M189" s="56"/>
      <c r="N189" s="56"/>
      <c r="O189" s="56"/>
      <c r="P189" s="56"/>
      <c r="Q189" s="56"/>
      <c r="R189" s="98"/>
      <c r="S189" s="56"/>
      <c r="T189" s="56"/>
      <c r="U189" s="921"/>
      <c r="V189" s="924"/>
      <c r="W189" s="923"/>
      <c r="X189" s="923"/>
      <c r="Y189" s="923"/>
      <c r="Z189" s="924"/>
      <c r="AA189" s="923"/>
      <c r="AB189" s="923"/>
      <c r="AC189" s="925"/>
      <c r="AD189" s="908"/>
      <c r="AE189" s="908"/>
      <c r="AF189" s="908"/>
      <c r="AG189" s="926"/>
      <c r="AH189" s="926"/>
      <c r="AI189" s="926"/>
      <c r="AJ189" s="926"/>
      <c r="AK189" s="926"/>
      <c r="AL189" s="926"/>
      <c r="AM189" s="926"/>
      <c r="AN189" s="926"/>
      <c r="AO189" s="927"/>
      <c r="AP189" s="1708"/>
      <c r="AQ189" s="1709"/>
      <c r="AR189" s="928" t="s">
        <v>11293</v>
      </c>
      <c r="AS189" s="929">
        <v>5</v>
      </c>
      <c r="AT189" s="930" t="s">
        <v>11294</v>
      </c>
      <c r="AU189" s="91">
        <f>ROUND(ROUND(G190*$T$149,0)*AP188,0)-AS189</f>
        <v>239</v>
      </c>
      <c r="AV189" s="920"/>
    </row>
    <row r="190" spans="1:48" ht="16.7" customHeight="1">
      <c r="A190" s="938">
        <v>62</v>
      </c>
      <c r="B190" s="939">
        <v>8135</v>
      </c>
      <c r="C190" s="931" t="s">
        <v>11509</v>
      </c>
      <c r="D190" s="995"/>
      <c r="E190" s="996"/>
      <c r="F190" s="997"/>
      <c r="G190" s="1723">
        <v>498</v>
      </c>
      <c r="H190" s="1724"/>
      <c r="I190" s="940" t="s">
        <v>18</v>
      </c>
      <c r="J190" s="941"/>
      <c r="K190" s="98"/>
      <c r="L190" s="56"/>
      <c r="M190" s="56"/>
      <c r="N190" s="56"/>
      <c r="O190" s="56"/>
      <c r="P190" s="56"/>
      <c r="Q190" s="56"/>
      <c r="R190" s="98"/>
      <c r="S190" s="56"/>
      <c r="T190" s="56"/>
      <c r="U190" s="921"/>
      <c r="V190" s="924"/>
      <c r="W190" s="923"/>
      <c r="X190" s="923"/>
      <c r="Y190" s="923"/>
      <c r="Z190" s="924"/>
      <c r="AA190" s="923"/>
      <c r="AB190" s="923"/>
      <c r="AC190" s="932" t="s">
        <v>4708</v>
      </c>
      <c r="AD190" s="902"/>
      <c r="AE190" s="902"/>
      <c r="AF190" s="902"/>
      <c r="AG190" s="933"/>
      <c r="AH190" s="933"/>
      <c r="AI190" s="933"/>
      <c r="AJ190" s="933"/>
      <c r="AK190" s="933"/>
      <c r="AL190" s="933"/>
      <c r="AM190" s="933"/>
      <c r="AN190" s="933"/>
      <c r="AO190" s="942" t="s">
        <v>163</v>
      </c>
      <c r="AP190" s="1721">
        <f>$AP$11</f>
        <v>0.85</v>
      </c>
      <c r="AQ190" s="1722"/>
      <c r="AR190" s="916"/>
      <c r="AS190" s="917"/>
      <c r="AT190" s="918"/>
      <c r="AU190" s="919">
        <f>ROUND(ROUND(G190*$T$149,0)*AP190,0)</f>
        <v>297</v>
      </c>
      <c r="AV190" s="920"/>
    </row>
    <row r="191" spans="1:48" ht="16.7" customHeight="1">
      <c r="A191" s="79">
        <v>62</v>
      </c>
      <c r="B191" s="80">
        <v>8243</v>
      </c>
      <c r="C191" s="127" t="s">
        <v>11510</v>
      </c>
      <c r="D191" s="995"/>
      <c r="E191" s="996"/>
      <c r="F191" s="997"/>
      <c r="G191" s="33"/>
      <c r="H191" s="34"/>
      <c r="I191" s="34"/>
      <c r="J191" s="54"/>
      <c r="K191" s="98"/>
      <c r="L191" s="56"/>
      <c r="M191" s="56"/>
      <c r="N191" s="56"/>
      <c r="O191" s="56"/>
      <c r="P191" s="56"/>
      <c r="Q191" s="56"/>
      <c r="R191" s="98"/>
      <c r="S191" s="56"/>
      <c r="T191" s="56"/>
      <c r="U191" s="921"/>
      <c r="V191" s="925"/>
      <c r="W191" s="926"/>
      <c r="X191" s="926"/>
      <c r="Y191" s="926"/>
      <c r="Z191" s="925"/>
      <c r="AA191" s="926"/>
      <c r="AB191" s="926"/>
      <c r="AC191" s="925"/>
      <c r="AD191" s="908"/>
      <c r="AE191" s="908"/>
      <c r="AF191" s="908"/>
      <c r="AG191" s="926"/>
      <c r="AH191" s="926"/>
      <c r="AI191" s="926"/>
      <c r="AJ191" s="926"/>
      <c r="AK191" s="926"/>
      <c r="AL191" s="926"/>
      <c r="AM191" s="926"/>
      <c r="AN191" s="926"/>
      <c r="AO191" s="927"/>
      <c r="AP191" s="1708"/>
      <c r="AQ191" s="1709"/>
      <c r="AR191" s="928" t="s">
        <v>11293</v>
      </c>
      <c r="AS191" s="929">
        <v>5</v>
      </c>
      <c r="AT191" s="930" t="s">
        <v>11294</v>
      </c>
      <c r="AU191" s="91">
        <f>ROUND(ROUND(G190*$T$149,0)*AP190,0)-AS191</f>
        <v>292</v>
      </c>
      <c r="AV191" s="920"/>
    </row>
    <row r="192" spans="1:48" ht="16.7" customHeight="1">
      <c r="A192" s="30">
        <v>62</v>
      </c>
      <c r="B192" s="31">
        <v>8123</v>
      </c>
      <c r="C192" s="944" t="s">
        <v>11511</v>
      </c>
      <c r="D192" s="995"/>
      <c r="E192" s="996"/>
      <c r="F192" s="997"/>
      <c r="G192" s="33"/>
      <c r="H192" s="34"/>
      <c r="I192" s="34"/>
      <c r="J192" s="54"/>
      <c r="K192" s="98"/>
      <c r="L192" s="56"/>
      <c r="M192" s="56"/>
      <c r="N192" s="56"/>
      <c r="O192" s="56"/>
      <c r="P192" s="56"/>
      <c r="Q192" s="56"/>
      <c r="R192" s="98"/>
      <c r="S192" s="56"/>
      <c r="T192" s="56"/>
      <c r="U192" s="921"/>
      <c r="V192" s="1710" t="s">
        <v>11301</v>
      </c>
      <c r="W192" s="1711"/>
      <c r="X192" s="1711"/>
      <c r="Y192" s="1712"/>
      <c r="Z192" s="998"/>
      <c r="AA192" s="983"/>
      <c r="AB192" s="983"/>
      <c r="AC192" s="945"/>
      <c r="AD192" s="946"/>
      <c r="AE192" s="946"/>
      <c r="AF192" s="946"/>
      <c r="AG192" s="947"/>
      <c r="AH192" s="947"/>
      <c r="AI192" s="947"/>
      <c r="AJ192" s="947"/>
      <c r="AK192" s="947"/>
      <c r="AL192" s="947"/>
      <c r="AM192" s="947"/>
      <c r="AN192" s="947"/>
      <c r="AO192" s="948"/>
      <c r="AP192" s="948"/>
      <c r="AQ192" s="949"/>
      <c r="AR192" s="950"/>
      <c r="AS192" s="949"/>
      <c r="AT192" s="951"/>
      <c r="AU192" s="67">
        <v>296</v>
      </c>
      <c r="AV192" s="920"/>
    </row>
    <row r="193" spans="1:48" ht="16.7" customHeight="1">
      <c r="A193" s="30">
        <v>62</v>
      </c>
      <c r="B193" s="31">
        <v>8124</v>
      </c>
      <c r="C193" s="944" t="s">
        <v>11512</v>
      </c>
      <c r="D193" s="995"/>
      <c r="E193" s="996"/>
      <c r="F193" s="997"/>
      <c r="G193" s="98"/>
      <c r="H193" s="56"/>
      <c r="I193" s="953"/>
      <c r="J193" s="941"/>
      <c r="K193" s="98"/>
      <c r="L193" s="56"/>
      <c r="M193" s="56"/>
      <c r="N193" s="56"/>
      <c r="O193" s="56"/>
      <c r="P193" s="56"/>
      <c r="Q193" s="56"/>
      <c r="R193" s="98"/>
      <c r="S193" s="56"/>
      <c r="T193" s="56"/>
      <c r="U193" s="921"/>
      <c r="V193" s="1713"/>
      <c r="W193" s="1714"/>
      <c r="X193" s="1714"/>
      <c r="Y193" s="1715"/>
      <c r="Z193" s="954"/>
      <c r="AA193" s="955"/>
      <c r="AB193" s="955"/>
      <c r="AC193" s="945" t="s">
        <v>4703</v>
      </c>
      <c r="AD193" s="946"/>
      <c r="AE193" s="946"/>
      <c r="AF193" s="946"/>
      <c r="AG193" s="947"/>
      <c r="AH193" s="947"/>
      <c r="AI193" s="947"/>
      <c r="AJ193" s="947"/>
      <c r="AK193" s="947"/>
      <c r="AL193" s="947"/>
      <c r="AM193" s="947"/>
      <c r="AN193" s="947"/>
      <c r="AO193" s="199" t="s">
        <v>30</v>
      </c>
      <c r="AP193" s="1716">
        <f>$AP$9</f>
        <v>0.7</v>
      </c>
      <c r="AQ193" s="1717"/>
      <c r="AR193" s="956"/>
      <c r="AS193" s="957"/>
      <c r="AT193" s="958"/>
      <c r="AU193" s="67">
        <v>207</v>
      </c>
      <c r="AV193" s="920"/>
    </row>
    <row r="194" spans="1:48" ht="16.7" customHeight="1">
      <c r="A194" s="30">
        <v>62</v>
      </c>
      <c r="B194" s="31">
        <v>8136</v>
      </c>
      <c r="C194" s="944" t="s">
        <v>11513</v>
      </c>
      <c r="D194" s="995"/>
      <c r="E194" s="996"/>
      <c r="F194" s="997"/>
      <c r="G194" s="952"/>
      <c r="H194" s="942"/>
      <c r="I194" s="953"/>
      <c r="J194" s="941"/>
      <c r="K194" s="98"/>
      <c r="L194" s="56"/>
      <c r="M194" s="56"/>
      <c r="N194" s="56"/>
      <c r="O194" s="56"/>
      <c r="P194" s="56"/>
      <c r="Q194" s="56"/>
      <c r="R194" s="98"/>
      <c r="S194" s="56"/>
      <c r="T194" s="56"/>
      <c r="U194" s="921"/>
      <c r="V194" s="1713"/>
      <c r="W194" s="1714"/>
      <c r="X194" s="1714"/>
      <c r="Y194" s="1715"/>
      <c r="Z194" s="959"/>
      <c r="AA194" s="960"/>
      <c r="AB194" s="960"/>
      <c r="AC194" s="945" t="s">
        <v>4708</v>
      </c>
      <c r="AD194" s="946"/>
      <c r="AE194" s="946"/>
      <c r="AF194" s="946"/>
      <c r="AG194" s="947"/>
      <c r="AH194" s="947"/>
      <c r="AI194" s="947"/>
      <c r="AJ194" s="947"/>
      <c r="AK194" s="947"/>
      <c r="AL194" s="947"/>
      <c r="AM194" s="947"/>
      <c r="AN194" s="947"/>
      <c r="AO194" s="199" t="s">
        <v>11514</v>
      </c>
      <c r="AP194" s="1716">
        <f>$AP$11</f>
        <v>0.85</v>
      </c>
      <c r="AQ194" s="1717"/>
      <c r="AR194" s="956"/>
      <c r="AS194" s="957"/>
      <c r="AT194" s="958"/>
      <c r="AU194" s="67">
        <v>252</v>
      </c>
      <c r="AV194" s="920"/>
    </row>
    <row r="195" spans="1:48" ht="16.7" customHeight="1">
      <c r="A195" s="79">
        <v>62</v>
      </c>
      <c r="B195" s="80">
        <v>8244</v>
      </c>
      <c r="C195" s="127" t="s">
        <v>11515</v>
      </c>
      <c r="D195" s="995"/>
      <c r="E195" s="996"/>
      <c r="F195" s="997"/>
      <c r="G195" s="33"/>
      <c r="H195" s="34"/>
      <c r="I195" s="34"/>
      <c r="J195" s="54"/>
      <c r="K195" s="98"/>
      <c r="L195" s="56"/>
      <c r="M195" s="56"/>
      <c r="N195" s="56"/>
      <c r="O195" s="56"/>
      <c r="P195" s="56"/>
      <c r="Q195" s="56"/>
      <c r="R195" s="98"/>
      <c r="S195" s="56"/>
      <c r="T195" s="56"/>
      <c r="U195" s="921"/>
      <c r="V195" s="924"/>
      <c r="W195" s="923"/>
      <c r="X195" s="923"/>
      <c r="Y195" s="923"/>
      <c r="Z195" s="1704" t="s">
        <v>11516</v>
      </c>
      <c r="AA195" s="961" t="s">
        <v>11368</v>
      </c>
      <c r="AB195" s="962">
        <v>0.7</v>
      </c>
      <c r="AC195" s="963"/>
      <c r="AD195" s="964"/>
      <c r="AE195" s="964"/>
      <c r="AF195" s="964"/>
      <c r="AG195" s="965"/>
      <c r="AH195" s="965"/>
      <c r="AI195" s="965"/>
      <c r="AJ195" s="965"/>
      <c r="AK195" s="965"/>
      <c r="AL195" s="965"/>
      <c r="AM195" s="965"/>
      <c r="AN195" s="965"/>
      <c r="AO195" s="961"/>
      <c r="AP195" s="966"/>
      <c r="AQ195" s="966"/>
      <c r="AR195" s="916"/>
      <c r="AS195" s="917"/>
      <c r="AT195" s="918"/>
      <c r="AU195" s="91">
        <f>ROUND(ROUND(G190*$T$149,0)*AB195,0)</f>
        <v>244</v>
      </c>
      <c r="AV195" s="920"/>
    </row>
    <row r="196" spans="1:48" ht="16.7" customHeight="1">
      <c r="A196" s="79">
        <v>62</v>
      </c>
      <c r="B196" s="80">
        <v>8245</v>
      </c>
      <c r="C196" s="127" t="s">
        <v>11517</v>
      </c>
      <c r="D196" s="995"/>
      <c r="E196" s="996"/>
      <c r="F196" s="997"/>
      <c r="G196" s="952"/>
      <c r="H196" s="942"/>
      <c r="I196" s="953"/>
      <c r="J196" s="941"/>
      <c r="K196" s="98"/>
      <c r="L196" s="56"/>
      <c r="M196" s="56"/>
      <c r="N196" s="56"/>
      <c r="O196" s="56"/>
      <c r="P196" s="56"/>
      <c r="Q196" s="56"/>
      <c r="R196" s="98"/>
      <c r="S196" s="56"/>
      <c r="T196" s="56"/>
      <c r="U196" s="921"/>
      <c r="V196" s="924"/>
      <c r="W196" s="923"/>
      <c r="X196" s="923"/>
      <c r="Y196" s="923"/>
      <c r="Z196" s="1705"/>
      <c r="AA196" s="967"/>
      <c r="AB196" s="968"/>
      <c r="AC196" s="969"/>
      <c r="AD196" s="970"/>
      <c r="AE196" s="970"/>
      <c r="AF196" s="970"/>
      <c r="AG196" s="971"/>
      <c r="AH196" s="971"/>
      <c r="AI196" s="971"/>
      <c r="AJ196" s="971"/>
      <c r="AK196" s="971"/>
      <c r="AL196" s="971"/>
      <c r="AM196" s="971"/>
      <c r="AN196" s="971"/>
      <c r="AO196" s="132"/>
      <c r="AP196" s="972"/>
      <c r="AQ196" s="972"/>
      <c r="AR196" s="928" t="s">
        <v>11364</v>
      </c>
      <c r="AS196" s="929">
        <v>5</v>
      </c>
      <c r="AT196" s="930" t="s">
        <v>11294</v>
      </c>
      <c r="AU196" s="91">
        <f>ROUND(ROUND(G190*$T$149,0)*AB195,0)-AS196</f>
        <v>239</v>
      </c>
      <c r="AV196" s="920"/>
    </row>
    <row r="197" spans="1:48" s="206" customFormat="1" ht="16.7" customHeight="1">
      <c r="A197" s="79">
        <v>62</v>
      </c>
      <c r="B197" s="80">
        <v>8246</v>
      </c>
      <c r="C197" s="127" t="s">
        <v>11518</v>
      </c>
      <c r="D197" s="995"/>
      <c r="E197" s="996"/>
      <c r="F197" s="997"/>
      <c r="G197" s="952"/>
      <c r="H197" s="942"/>
      <c r="I197" s="953"/>
      <c r="J197" s="941"/>
      <c r="K197" s="98"/>
      <c r="L197" s="56"/>
      <c r="M197" s="56"/>
      <c r="N197" s="56"/>
      <c r="O197" s="56"/>
      <c r="P197" s="56"/>
      <c r="Q197" s="56"/>
      <c r="R197" s="98"/>
      <c r="S197" s="56"/>
      <c r="T197" s="56"/>
      <c r="U197" s="921"/>
      <c r="V197" s="924"/>
      <c r="W197" s="923"/>
      <c r="X197" s="923"/>
      <c r="Y197" s="923"/>
      <c r="Z197" s="1705"/>
      <c r="AA197" s="967"/>
      <c r="AB197" s="968"/>
      <c r="AC197" s="963" t="s">
        <v>4703</v>
      </c>
      <c r="AD197" s="964"/>
      <c r="AE197" s="964"/>
      <c r="AF197" s="964"/>
      <c r="AG197" s="965"/>
      <c r="AH197" s="965"/>
      <c r="AI197" s="965"/>
      <c r="AJ197" s="965"/>
      <c r="AK197" s="965"/>
      <c r="AL197" s="965"/>
      <c r="AM197" s="965"/>
      <c r="AN197" s="965"/>
      <c r="AO197" s="961" t="s">
        <v>11368</v>
      </c>
      <c r="AP197" s="1706">
        <f>$AP$9</f>
        <v>0.7</v>
      </c>
      <c r="AQ197" s="1707"/>
      <c r="AR197" s="916"/>
      <c r="AS197" s="917"/>
      <c r="AT197" s="918"/>
      <c r="AU197" s="91">
        <f>ROUND(ROUND(ROUND(G190*$T$149,0)*AB195,0)*AP197,0)</f>
        <v>171</v>
      </c>
      <c r="AV197" s="920"/>
    </row>
    <row r="198" spans="1:48" s="206" customFormat="1" ht="16.7" customHeight="1">
      <c r="A198" s="79">
        <v>62</v>
      </c>
      <c r="B198" s="80">
        <v>8247</v>
      </c>
      <c r="C198" s="127" t="s">
        <v>11519</v>
      </c>
      <c r="D198" s="995"/>
      <c r="E198" s="996"/>
      <c r="F198" s="997"/>
      <c r="G198" s="952"/>
      <c r="H198" s="942"/>
      <c r="I198" s="953"/>
      <c r="J198" s="941"/>
      <c r="K198" s="98"/>
      <c r="L198" s="56"/>
      <c r="M198" s="56"/>
      <c r="N198" s="56"/>
      <c r="O198" s="56"/>
      <c r="P198" s="56"/>
      <c r="Q198" s="56"/>
      <c r="R198" s="98"/>
      <c r="S198" s="56"/>
      <c r="T198" s="56"/>
      <c r="U198" s="921"/>
      <c r="V198" s="924"/>
      <c r="W198" s="923"/>
      <c r="X198" s="923"/>
      <c r="Y198" s="923"/>
      <c r="Z198" s="973"/>
      <c r="AA198" s="967"/>
      <c r="AB198" s="968"/>
      <c r="AC198" s="969"/>
      <c r="AD198" s="970"/>
      <c r="AE198" s="970"/>
      <c r="AF198" s="970"/>
      <c r="AG198" s="971"/>
      <c r="AH198" s="971"/>
      <c r="AI198" s="971"/>
      <c r="AJ198" s="971"/>
      <c r="AK198" s="971"/>
      <c r="AL198" s="971"/>
      <c r="AM198" s="971"/>
      <c r="AN198" s="971"/>
      <c r="AO198" s="132"/>
      <c r="AP198" s="1702"/>
      <c r="AQ198" s="1703"/>
      <c r="AR198" s="928" t="s">
        <v>11293</v>
      </c>
      <c r="AS198" s="929">
        <v>5</v>
      </c>
      <c r="AT198" s="930" t="s">
        <v>11294</v>
      </c>
      <c r="AU198" s="91">
        <f>ROUND(ROUND(ROUND(G190*$T$149,0)*AB195,0)*AP197,0)-AS198</f>
        <v>166</v>
      </c>
      <c r="AV198" s="920"/>
    </row>
    <row r="199" spans="1:48" ht="16.7" customHeight="1">
      <c r="A199" s="79">
        <v>62</v>
      </c>
      <c r="B199" s="80">
        <v>8248</v>
      </c>
      <c r="C199" s="127" t="s">
        <v>11520</v>
      </c>
      <c r="D199" s="995"/>
      <c r="E199" s="996"/>
      <c r="F199" s="997"/>
      <c r="G199" s="98"/>
      <c r="H199" s="56"/>
      <c r="I199" s="953"/>
      <c r="J199" s="941"/>
      <c r="K199" s="98"/>
      <c r="L199" s="56"/>
      <c r="M199" s="56"/>
      <c r="N199" s="56"/>
      <c r="O199" s="56"/>
      <c r="P199" s="56"/>
      <c r="Q199" s="56"/>
      <c r="R199" s="98"/>
      <c r="S199" s="56"/>
      <c r="T199" s="56"/>
      <c r="U199" s="921"/>
      <c r="V199" s="924"/>
      <c r="W199" s="923"/>
      <c r="X199" s="923"/>
      <c r="Y199" s="923"/>
      <c r="Z199" s="973"/>
      <c r="AA199" s="967"/>
      <c r="AB199" s="968"/>
      <c r="AC199" s="963" t="s">
        <v>4708</v>
      </c>
      <c r="AD199" s="964"/>
      <c r="AE199" s="964"/>
      <c r="AF199" s="964"/>
      <c r="AG199" s="965"/>
      <c r="AH199" s="965"/>
      <c r="AI199" s="965"/>
      <c r="AJ199" s="965"/>
      <c r="AK199" s="965"/>
      <c r="AL199" s="965"/>
      <c r="AM199" s="965"/>
      <c r="AN199" s="965"/>
      <c r="AO199" s="974" t="s">
        <v>30</v>
      </c>
      <c r="AP199" s="1700">
        <f>$AP$11</f>
        <v>0.85</v>
      </c>
      <c r="AQ199" s="1701"/>
      <c r="AR199" s="916"/>
      <c r="AS199" s="917"/>
      <c r="AT199" s="918"/>
      <c r="AU199" s="91">
        <f>ROUND(ROUND(ROUND(G190*$T$149,0)*AB195,0)*AP199,0)</f>
        <v>207</v>
      </c>
      <c r="AV199" s="920"/>
    </row>
    <row r="200" spans="1:48" ht="16.7" customHeight="1">
      <c r="A200" s="79">
        <v>62</v>
      </c>
      <c r="B200" s="80">
        <v>8249</v>
      </c>
      <c r="C200" s="127" t="s">
        <v>11521</v>
      </c>
      <c r="D200" s="995"/>
      <c r="E200" s="996"/>
      <c r="F200" s="997"/>
      <c r="G200" s="98"/>
      <c r="H200" s="56"/>
      <c r="I200" s="953"/>
      <c r="J200" s="941"/>
      <c r="K200" s="98"/>
      <c r="L200" s="56"/>
      <c r="M200" s="56"/>
      <c r="N200" s="56"/>
      <c r="O200" s="56"/>
      <c r="P200" s="56"/>
      <c r="Q200" s="56"/>
      <c r="R200" s="98"/>
      <c r="S200" s="56"/>
      <c r="T200" s="56"/>
      <c r="U200" s="921"/>
      <c r="V200" s="924"/>
      <c r="W200" s="923"/>
      <c r="X200" s="923"/>
      <c r="Y200" s="923"/>
      <c r="Z200" s="975"/>
      <c r="AA200" s="972"/>
      <c r="AB200" s="976"/>
      <c r="AC200" s="969"/>
      <c r="AD200" s="970"/>
      <c r="AE200" s="970"/>
      <c r="AF200" s="970"/>
      <c r="AG200" s="971"/>
      <c r="AH200" s="971"/>
      <c r="AI200" s="971"/>
      <c r="AJ200" s="971"/>
      <c r="AK200" s="971"/>
      <c r="AL200" s="971"/>
      <c r="AM200" s="971"/>
      <c r="AN200" s="971"/>
      <c r="AO200" s="132"/>
      <c r="AP200" s="1702"/>
      <c r="AQ200" s="1703"/>
      <c r="AR200" s="928" t="s">
        <v>11364</v>
      </c>
      <c r="AS200" s="929">
        <v>5</v>
      </c>
      <c r="AT200" s="930" t="s">
        <v>11294</v>
      </c>
      <c r="AU200" s="91">
        <f>ROUND(ROUND(ROUND(G190*$T$149,0)*AB195,0)*AP199,0)-AS200</f>
        <v>202</v>
      </c>
      <c r="AV200" s="920"/>
    </row>
    <row r="201" spans="1:48" ht="16.7" customHeight="1">
      <c r="A201" s="79">
        <v>62</v>
      </c>
      <c r="B201" s="80">
        <v>8250</v>
      </c>
      <c r="C201" s="127" t="s">
        <v>11522</v>
      </c>
      <c r="D201" s="995"/>
      <c r="E201" s="996"/>
      <c r="F201" s="997"/>
      <c r="G201" s="33"/>
      <c r="H201" s="34"/>
      <c r="I201" s="34"/>
      <c r="J201" s="54"/>
      <c r="K201" s="98"/>
      <c r="L201" s="56"/>
      <c r="M201" s="56"/>
      <c r="N201" s="56"/>
      <c r="O201" s="56"/>
      <c r="P201" s="56"/>
      <c r="Q201" s="56"/>
      <c r="R201" s="98"/>
      <c r="S201" s="56"/>
      <c r="T201" s="56"/>
      <c r="U201" s="921"/>
      <c r="V201" s="924"/>
      <c r="W201" s="923"/>
      <c r="X201" s="923"/>
      <c r="Y201" s="923"/>
      <c r="Z201" s="1704" t="s">
        <v>11523</v>
      </c>
      <c r="AA201" s="961" t="s">
        <v>11368</v>
      </c>
      <c r="AB201" s="962">
        <v>0.5</v>
      </c>
      <c r="AC201" s="963"/>
      <c r="AD201" s="964"/>
      <c r="AE201" s="964"/>
      <c r="AF201" s="964"/>
      <c r="AG201" s="965"/>
      <c r="AH201" s="965"/>
      <c r="AI201" s="965"/>
      <c r="AJ201" s="965"/>
      <c r="AK201" s="965"/>
      <c r="AL201" s="965"/>
      <c r="AM201" s="965"/>
      <c r="AN201" s="965"/>
      <c r="AO201" s="961"/>
      <c r="AP201" s="966"/>
      <c r="AQ201" s="966"/>
      <c r="AR201" s="916"/>
      <c r="AS201" s="917"/>
      <c r="AT201" s="918"/>
      <c r="AU201" s="91">
        <f>ROUND(ROUND(G190*$T$149,0)*AB201,0)</f>
        <v>175</v>
      </c>
      <c r="AV201" s="920"/>
    </row>
    <row r="202" spans="1:48" ht="16.7" customHeight="1">
      <c r="A202" s="79">
        <v>62</v>
      </c>
      <c r="B202" s="80">
        <v>8251</v>
      </c>
      <c r="C202" s="127" t="s">
        <v>11524</v>
      </c>
      <c r="D202" s="995"/>
      <c r="E202" s="996"/>
      <c r="F202" s="997"/>
      <c r="G202" s="952"/>
      <c r="H202" s="942"/>
      <c r="I202" s="953"/>
      <c r="J202" s="941"/>
      <c r="K202" s="98"/>
      <c r="L202" s="56"/>
      <c r="M202" s="56"/>
      <c r="N202" s="56"/>
      <c r="O202" s="56"/>
      <c r="P202" s="56"/>
      <c r="Q202" s="56"/>
      <c r="R202" s="98"/>
      <c r="S202" s="56"/>
      <c r="T202" s="56"/>
      <c r="U202" s="921"/>
      <c r="V202" s="924"/>
      <c r="W202" s="923"/>
      <c r="X202" s="923"/>
      <c r="Y202" s="923"/>
      <c r="Z202" s="1705"/>
      <c r="AA202" s="967"/>
      <c r="AB202" s="967"/>
      <c r="AC202" s="969"/>
      <c r="AD202" s="970"/>
      <c r="AE202" s="970"/>
      <c r="AF202" s="970"/>
      <c r="AG202" s="971"/>
      <c r="AH202" s="971"/>
      <c r="AI202" s="971"/>
      <c r="AJ202" s="971"/>
      <c r="AK202" s="971"/>
      <c r="AL202" s="971"/>
      <c r="AM202" s="971"/>
      <c r="AN202" s="971"/>
      <c r="AO202" s="132"/>
      <c r="AP202" s="972"/>
      <c r="AQ202" s="972"/>
      <c r="AR202" s="928" t="s">
        <v>11364</v>
      </c>
      <c r="AS202" s="929">
        <v>5</v>
      </c>
      <c r="AT202" s="930" t="s">
        <v>11294</v>
      </c>
      <c r="AU202" s="91">
        <f>ROUND(ROUND(G190*$T$149,0)*AB201,0)-AS202</f>
        <v>170</v>
      </c>
      <c r="AV202" s="920"/>
    </row>
    <row r="203" spans="1:48" ht="16.7" customHeight="1">
      <c r="A203" s="79">
        <v>62</v>
      </c>
      <c r="B203" s="80">
        <v>8252</v>
      </c>
      <c r="C203" s="127" t="s">
        <v>11525</v>
      </c>
      <c r="D203" s="995"/>
      <c r="E203" s="996"/>
      <c r="F203" s="997"/>
      <c r="G203" s="952"/>
      <c r="H203" s="942"/>
      <c r="I203" s="953"/>
      <c r="J203" s="941"/>
      <c r="K203" s="98"/>
      <c r="L203" s="56"/>
      <c r="M203" s="56"/>
      <c r="N203" s="56"/>
      <c r="O203" s="56"/>
      <c r="P203" s="56"/>
      <c r="Q203" s="56"/>
      <c r="R203" s="98"/>
      <c r="S203" s="56"/>
      <c r="T203" s="56"/>
      <c r="U203" s="921"/>
      <c r="V203" s="924"/>
      <c r="W203" s="923"/>
      <c r="X203" s="923"/>
      <c r="Y203" s="923"/>
      <c r="Z203" s="1705"/>
      <c r="AA203" s="967"/>
      <c r="AB203" s="967"/>
      <c r="AC203" s="963" t="s">
        <v>4703</v>
      </c>
      <c r="AD203" s="964"/>
      <c r="AE203" s="964"/>
      <c r="AF203" s="964"/>
      <c r="AG203" s="965"/>
      <c r="AH203" s="965"/>
      <c r="AI203" s="965"/>
      <c r="AJ203" s="965"/>
      <c r="AK203" s="965"/>
      <c r="AL203" s="965"/>
      <c r="AM203" s="965"/>
      <c r="AN203" s="965"/>
      <c r="AO203" s="961" t="s">
        <v>11368</v>
      </c>
      <c r="AP203" s="1706">
        <f>$AP$9</f>
        <v>0.7</v>
      </c>
      <c r="AQ203" s="1707"/>
      <c r="AR203" s="916"/>
      <c r="AS203" s="917"/>
      <c r="AT203" s="918"/>
      <c r="AU203" s="91">
        <f>ROUND(ROUND(ROUND(G190*$T$149,0)*AB201,0)*AP203,0)</f>
        <v>123</v>
      </c>
      <c r="AV203" s="920"/>
    </row>
    <row r="204" spans="1:48" ht="16.7" customHeight="1">
      <c r="A204" s="79">
        <v>62</v>
      </c>
      <c r="B204" s="80">
        <v>8253</v>
      </c>
      <c r="C204" s="127" t="s">
        <v>11526</v>
      </c>
      <c r="D204" s="995"/>
      <c r="E204" s="996"/>
      <c r="F204" s="997"/>
      <c r="G204" s="952"/>
      <c r="H204" s="942"/>
      <c r="I204" s="953"/>
      <c r="J204" s="941"/>
      <c r="K204" s="98"/>
      <c r="L204" s="56"/>
      <c r="M204" s="56"/>
      <c r="N204" s="56"/>
      <c r="O204" s="56"/>
      <c r="P204" s="56"/>
      <c r="Q204" s="56"/>
      <c r="R204" s="98"/>
      <c r="S204" s="56"/>
      <c r="T204" s="56"/>
      <c r="U204" s="921"/>
      <c r="V204" s="924"/>
      <c r="W204" s="923"/>
      <c r="X204" s="923"/>
      <c r="Y204" s="923"/>
      <c r="Z204" s="973"/>
      <c r="AA204" s="967"/>
      <c r="AB204" s="967"/>
      <c r="AC204" s="969"/>
      <c r="AD204" s="970"/>
      <c r="AE204" s="970"/>
      <c r="AF204" s="970"/>
      <c r="AG204" s="971"/>
      <c r="AH204" s="971"/>
      <c r="AI204" s="971"/>
      <c r="AJ204" s="971"/>
      <c r="AK204" s="971"/>
      <c r="AL204" s="971"/>
      <c r="AM204" s="971"/>
      <c r="AN204" s="971"/>
      <c r="AO204" s="132"/>
      <c r="AP204" s="1702"/>
      <c r="AQ204" s="1703"/>
      <c r="AR204" s="928" t="s">
        <v>11364</v>
      </c>
      <c r="AS204" s="929">
        <v>5</v>
      </c>
      <c r="AT204" s="930" t="s">
        <v>11294</v>
      </c>
      <c r="AU204" s="91">
        <f>ROUND(ROUND(ROUND(G190*$T$149,0)*AB201,0)*AP203,0)-AS204</f>
        <v>118</v>
      </c>
      <c r="AV204" s="920"/>
    </row>
    <row r="205" spans="1:48" ht="16.7" customHeight="1">
      <c r="A205" s="79">
        <v>62</v>
      </c>
      <c r="B205" s="80">
        <v>8254</v>
      </c>
      <c r="C205" s="127" t="s">
        <v>11527</v>
      </c>
      <c r="D205" s="995"/>
      <c r="E205" s="996"/>
      <c r="F205" s="997"/>
      <c r="G205" s="952"/>
      <c r="H205" s="942"/>
      <c r="I205" s="953"/>
      <c r="J205" s="941"/>
      <c r="K205" s="98"/>
      <c r="L205" s="56"/>
      <c r="M205" s="56"/>
      <c r="N205" s="56"/>
      <c r="O205" s="56"/>
      <c r="P205" s="56"/>
      <c r="Q205" s="56"/>
      <c r="R205" s="98"/>
      <c r="S205" s="56"/>
      <c r="T205" s="56"/>
      <c r="U205" s="921"/>
      <c r="V205" s="924"/>
      <c r="W205" s="923"/>
      <c r="X205" s="923"/>
      <c r="Y205" s="923"/>
      <c r="Z205" s="973"/>
      <c r="AA205" s="967"/>
      <c r="AB205" s="967"/>
      <c r="AC205" s="963" t="s">
        <v>4708</v>
      </c>
      <c r="AD205" s="964"/>
      <c r="AE205" s="964"/>
      <c r="AF205" s="964"/>
      <c r="AG205" s="965"/>
      <c r="AH205" s="965"/>
      <c r="AI205" s="965"/>
      <c r="AJ205" s="965"/>
      <c r="AK205" s="965"/>
      <c r="AL205" s="965"/>
      <c r="AM205" s="965"/>
      <c r="AN205" s="965"/>
      <c r="AO205" s="974" t="s">
        <v>11368</v>
      </c>
      <c r="AP205" s="1700">
        <f>$AP$11</f>
        <v>0.85</v>
      </c>
      <c r="AQ205" s="1701"/>
      <c r="AR205" s="916"/>
      <c r="AS205" s="917"/>
      <c r="AT205" s="918"/>
      <c r="AU205" s="91">
        <f>ROUND(ROUND(ROUND(G190*$T$149,0)*AB201,0)*AP205,0)</f>
        <v>149</v>
      </c>
      <c r="AV205" s="920"/>
    </row>
    <row r="206" spans="1:48" ht="16.7" customHeight="1">
      <c r="A206" s="79">
        <v>62</v>
      </c>
      <c r="B206" s="80">
        <v>8255</v>
      </c>
      <c r="C206" s="127" t="s">
        <v>11528</v>
      </c>
      <c r="D206" s="995"/>
      <c r="E206" s="996"/>
      <c r="F206" s="997"/>
      <c r="G206" s="98"/>
      <c r="H206" s="56"/>
      <c r="I206" s="953"/>
      <c r="J206" s="941"/>
      <c r="K206" s="98"/>
      <c r="L206" s="56"/>
      <c r="M206" s="56"/>
      <c r="N206" s="56"/>
      <c r="O206" s="56"/>
      <c r="P206" s="56"/>
      <c r="Q206" s="56"/>
      <c r="R206" s="98"/>
      <c r="S206" s="56"/>
      <c r="T206" s="56"/>
      <c r="U206" s="921"/>
      <c r="V206" s="925"/>
      <c r="W206" s="926"/>
      <c r="X206" s="926"/>
      <c r="Y206" s="926"/>
      <c r="Z206" s="975"/>
      <c r="AA206" s="972"/>
      <c r="AB206" s="972"/>
      <c r="AC206" s="969"/>
      <c r="AD206" s="970"/>
      <c r="AE206" s="970"/>
      <c r="AF206" s="970"/>
      <c r="AG206" s="971"/>
      <c r="AH206" s="971"/>
      <c r="AI206" s="971"/>
      <c r="AJ206" s="971"/>
      <c r="AK206" s="971"/>
      <c r="AL206" s="971"/>
      <c r="AM206" s="971"/>
      <c r="AN206" s="971"/>
      <c r="AO206" s="132"/>
      <c r="AP206" s="1702"/>
      <c r="AQ206" s="1703"/>
      <c r="AR206" s="928" t="s">
        <v>11529</v>
      </c>
      <c r="AS206" s="929">
        <v>5</v>
      </c>
      <c r="AT206" s="930" t="s">
        <v>11294</v>
      </c>
      <c r="AU206" s="91">
        <f>ROUND(ROUND(ROUND(G190*$T$149,0)*AB201,0)*AP205,0)-AS206</f>
        <v>144</v>
      </c>
      <c r="AV206" s="920"/>
    </row>
    <row r="207" spans="1:48" ht="16.7" customHeight="1">
      <c r="A207" s="20">
        <v>62</v>
      </c>
      <c r="B207" s="21">
        <v>8125</v>
      </c>
      <c r="C207" s="910" t="s">
        <v>11530</v>
      </c>
      <c r="D207" s="995"/>
      <c r="E207" s="996"/>
      <c r="F207" s="997"/>
      <c r="G207" s="98"/>
      <c r="H207" s="56"/>
      <c r="I207" s="56"/>
      <c r="J207" s="982"/>
      <c r="K207" s="1478" t="s">
        <v>11319</v>
      </c>
      <c r="L207" s="1479"/>
      <c r="M207" s="1479"/>
      <c r="N207" s="1479"/>
      <c r="O207" s="978"/>
      <c r="P207" s="978"/>
      <c r="Q207" s="978"/>
      <c r="R207" s="1056"/>
      <c r="S207" s="985"/>
      <c r="T207" s="985"/>
      <c r="U207" s="1057"/>
      <c r="V207" s="911"/>
      <c r="W207" s="913"/>
      <c r="X207" s="913"/>
      <c r="Y207" s="913"/>
      <c r="Z207" s="914"/>
      <c r="AA207" s="913"/>
      <c r="AB207" s="913"/>
      <c r="AC207" s="914"/>
      <c r="AD207" s="902"/>
      <c r="AE207" s="902"/>
      <c r="AF207" s="902"/>
      <c r="AG207" s="913"/>
      <c r="AH207" s="913"/>
      <c r="AI207" s="913"/>
      <c r="AJ207" s="913"/>
      <c r="AK207" s="913"/>
      <c r="AL207" s="913"/>
      <c r="AM207" s="913"/>
      <c r="AN207" s="913"/>
      <c r="AO207" s="913"/>
      <c r="AP207" s="902"/>
      <c r="AQ207" s="915"/>
      <c r="AR207" s="916"/>
      <c r="AS207" s="917"/>
      <c r="AT207" s="918"/>
      <c r="AU207" s="919">
        <f>ROUND(ROUND(G190*P209,0)*$T$149,0)</f>
        <v>337</v>
      </c>
      <c r="AV207" s="920"/>
    </row>
    <row r="208" spans="1:48" ht="16.7" customHeight="1">
      <c r="A208" s="79">
        <v>62</v>
      </c>
      <c r="B208" s="80">
        <v>8256</v>
      </c>
      <c r="C208" s="127" t="s">
        <v>11531</v>
      </c>
      <c r="D208" s="995"/>
      <c r="E208" s="996"/>
      <c r="F208" s="997"/>
      <c r="G208" s="98"/>
      <c r="H208" s="56"/>
      <c r="I208" s="56"/>
      <c r="J208" s="982"/>
      <c r="K208" s="1481"/>
      <c r="L208" s="1482"/>
      <c r="M208" s="1482"/>
      <c r="N208" s="1482"/>
      <c r="O208" s="5"/>
      <c r="P208" s="5"/>
      <c r="Q208" s="5"/>
      <c r="R208" s="1059"/>
      <c r="S208" s="986"/>
      <c r="T208" s="986"/>
      <c r="U208" s="977"/>
      <c r="V208" s="924"/>
      <c r="W208" s="923"/>
      <c r="X208" s="923"/>
      <c r="Y208" s="923"/>
      <c r="Z208" s="924"/>
      <c r="AA208" s="923"/>
      <c r="AB208" s="923"/>
      <c r="AC208" s="925"/>
      <c r="AD208" s="908"/>
      <c r="AE208" s="908"/>
      <c r="AF208" s="908"/>
      <c r="AG208" s="926"/>
      <c r="AH208" s="926"/>
      <c r="AI208" s="926"/>
      <c r="AJ208" s="926"/>
      <c r="AK208" s="926"/>
      <c r="AL208" s="926"/>
      <c r="AM208" s="926"/>
      <c r="AN208" s="926"/>
      <c r="AO208" s="927"/>
      <c r="AP208" s="1708"/>
      <c r="AQ208" s="1709"/>
      <c r="AR208" s="928" t="s">
        <v>11529</v>
      </c>
      <c r="AS208" s="929">
        <v>5</v>
      </c>
      <c r="AT208" s="930" t="s">
        <v>11294</v>
      </c>
      <c r="AU208" s="91">
        <f>ROUND(ROUND(G190*P209,0)*$T$149,0)-AS208</f>
        <v>332</v>
      </c>
      <c r="AV208" s="920"/>
    </row>
    <row r="209" spans="1:48" ht="16.7" customHeight="1">
      <c r="A209" s="20">
        <v>62</v>
      </c>
      <c r="B209" s="21">
        <v>8126</v>
      </c>
      <c r="C209" s="931" t="s">
        <v>11532</v>
      </c>
      <c r="D209" s="995"/>
      <c r="E209" s="996"/>
      <c r="F209" s="997"/>
      <c r="G209" s="98"/>
      <c r="H209" s="56"/>
      <c r="I209" s="56"/>
      <c r="J209" s="982"/>
      <c r="K209" s="1481"/>
      <c r="L209" s="1482"/>
      <c r="M209" s="1482"/>
      <c r="N209" s="1482"/>
      <c r="O209" s="942" t="s">
        <v>11533</v>
      </c>
      <c r="P209" s="1718">
        <v>0.96499999999999997</v>
      </c>
      <c r="Q209" s="1718"/>
      <c r="R209" s="1061"/>
      <c r="S209" s="1062"/>
      <c r="T209" s="1062"/>
      <c r="U209" s="1063"/>
      <c r="V209" s="924"/>
      <c r="W209" s="923"/>
      <c r="X209" s="923"/>
      <c r="Y209" s="923"/>
      <c r="Z209" s="924"/>
      <c r="AA209" s="923"/>
      <c r="AB209" s="923"/>
      <c r="AC209" s="932" t="s">
        <v>4703</v>
      </c>
      <c r="AD209" s="902"/>
      <c r="AE209" s="902"/>
      <c r="AF209" s="902"/>
      <c r="AG209" s="933"/>
      <c r="AH209" s="933"/>
      <c r="AI209" s="933"/>
      <c r="AJ209" s="933"/>
      <c r="AK209" s="933"/>
      <c r="AL209" s="933"/>
      <c r="AM209" s="933"/>
      <c r="AN209" s="933"/>
      <c r="AO209" s="934" t="s">
        <v>11533</v>
      </c>
      <c r="AP209" s="1719">
        <f>$AP$9</f>
        <v>0.7</v>
      </c>
      <c r="AQ209" s="1720"/>
      <c r="AR209" s="916"/>
      <c r="AS209" s="917"/>
      <c r="AT209" s="918"/>
      <c r="AU209" s="919">
        <f>ROUND(ROUND(ROUND(G190*P209,0)*$T$149,0)*AP209,0)</f>
        <v>236</v>
      </c>
      <c r="AV209" s="920"/>
    </row>
    <row r="210" spans="1:48" ht="16.7" customHeight="1">
      <c r="A210" s="79">
        <v>62</v>
      </c>
      <c r="B210" s="80">
        <v>8257</v>
      </c>
      <c r="C210" s="127" t="s">
        <v>11534</v>
      </c>
      <c r="D210" s="995"/>
      <c r="E210" s="996"/>
      <c r="F210" s="997"/>
      <c r="G210" s="98"/>
      <c r="H210" s="56"/>
      <c r="I210" s="56"/>
      <c r="J210" s="982"/>
      <c r="K210" s="1481"/>
      <c r="L210" s="1482"/>
      <c r="M210" s="1482"/>
      <c r="N210" s="1482"/>
      <c r="O210" s="5"/>
      <c r="P210" s="5"/>
      <c r="Q210" s="5"/>
      <c r="R210" s="1059"/>
      <c r="S210" s="986"/>
      <c r="T210" s="986"/>
      <c r="U210" s="977"/>
      <c r="V210" s="924"/>
      <c r="W210" s="923"/>
      <c r="X210" s="923"/>
      <c r="Y210" s="923"/>
      <c r="Z210" s="924"/>
      <c r="AA210" s="923"/>
      <c r="AB210" s="923"/>
      <c r="AC210" s="925"/>
      <c r="AD210" s="908"/>
      <c r="AE210" s="908"/>
      <c r="AF210" s="908"/>
      <c r="AG210" s="926"/>
      <c r="AH210" s="926"/>
      <c r="AI210" s="926"/>
      <c r="AJ210" s="926"/>
      <c r="AK210" s="926"/>
      <c r="AL210" s="926"/>
      <c r="AM210" s="926"/>
      <c r="AN210" s="926"/>
      <c r="AO210" s="927"/>
      <c r="AP210" s="1708"/>
      <c r="AQ210" s="1709"/>
      <c r="AR210" s="928" t="s">
        <v>11293</v>
      </c>
      <c r="AS210" s="929">
        <v>5</v>
      </c>
      <c r="AT210" s="930" t="s">
        <v>11294</v>
      </c>
      <c r="AU210" s="91">
        <f>ROUND(ROUND(ROUND(G190*P209,0)*$T$149,0)*AP209,0)-AS210</f>
        <v>231</v>
      </c>
      <c r="AV210" s="920"/>
    </row>
    <row r="211" spans="1:48" ht="16.7" customHeight="1">
      <c r="A211" s="938">
        <v>62</v>
      </c>
      <c r="B211" s="939">
        <v>8137</v>
      </c>
      <c r="C211" s="931" t="s">
        <v>11535</v>
      </c>
      <c r="D211" s="995"/>
      <c r="E211" s="996"/>
      <c r="F211" s="997"/>
      <c r="G211" s="98"/>
      <c r="H211" s="56"/>
      <c r="I211" s="56"/>
      <c r="J211" s="982"/>
      <c r="K211" s="1481"/>
      <c r="L211" s="1482"/>
      <c r="M211" s="1482"/>
      <c r="N211" s="1482"/>
      <c r="O211" s="986"/>
      <c r="P211" s="986"/>
      <c r="Q211" s="986"/>
      <c r="R211" s="1059"/>
      <c r="S211" s="986"/>
      <c r="T211" s="986"/>
      <c r="U211" s="977"/>
      <c r="V211" s="924"/>
      <c r="W211" s="923"/>
      <c r="X211" s="923"/>
      <c r="Y211" s="923"/>
      <c r="Z211" s="924"/>
      <c r="AA211" s="923"/>
      <c r="AB211" s="923"/>
      <c r="AC211" s="932" t="s">
        <v>4708</v>
      </c>
      <c r="AD211" s="902"/>
      <c r="AE211" s="902"/>
      <c r="AF211" s="902"/>
      <c r="AG211" s="933"/>
      <c r="AH211" s="933"/>
      <c r="AI211" s="933"/>
      <c r="AJ211" s="933"/>
      <c r="AK211" s="933"/>
      <c r="AL211" s="933"/>
      <c r="AM211" s="933"/>
      <c r="AN211" s="933"/>
      <c r="AO211" s="942" t="s">
        <v>30</v>
      </c>
      <c r="AP211" s="1721">
        <f>$AP$11</f>
        <v>0.85</v>
      </c>
      <c r="AQ211" s="1722"/>
      <c r="AR211" s="916"/>
      <c r="AS211" s="917"/>
      <c r="AT211" s="918"/>
      <c r="AU211" s="919">
        <f>ROUND(ROUND(ROUND(G190*P209,0)*$T$149,0)*AP211,0)</f>
        <v>286</v>
      </c>
      <c r="AV211" s="920"/>
    </row>
    <row r="212" spans="1:48" ht="16.7" customHeight="1">
      <c r="A212" s="79">
        <v>62</v>
      </c>
      <c r="B212" s="80">
        <v>8258</v>
      </c>
      <c r="C212" s="127" t="s">
        <v>11536</v>
      </c>
      <c r="D212" s="995"/>
      <c r="E212" s="996"/>
      <c r="F212" s="997"/>
      <c r="G212" s="98"/>
      <c r="H212" s="56"/>
      <c r="I212" s="56"/>
      <c r="J212" s="982"/>
      <c r="K212" s="98"/>
      <c r="L212" s="985"/>
      <c r="M212" s="985"/>
      <c r="N212" s="985"/>
      <c r="O212" s="986"/>
      <c r="P212" s="986"/>
      <c r="Q212" s="986"/>
      <c r="R212" s="1059"/>
      <c r="S212" s="986"/>
      <c r="T212" s="986"/>
      <c r="U212" s="977"/>
      <c r="V212" s="925"/>
      <c r="W212" s="926"/>
      <c r="X212" s="926"/>
      <c r="Y212" s="926"/>
      <c r="Z212" s="925"/>
      <c r="AA212" s="926"/>
      <c r="AB212" s="926"/>
      <c r="AC212" s="925"/>
      <c r="AD212" s="908"/>
      <c r="AE212" s="908"/>
      <c r="AF212" s="908"/>
      <c r="AG212" s="926"/>
      <c r="AH212" s="926"/>
      <c r="AI212" s="926"/>
      <c r="AJ212" s="926"/>
      <c r="AK212" s="926"/>
      <c r="AL212" s="926"/>
      <c r="AM212" s="926"/>
      <c r="AN212" s="926"/>
      <c r="AO212" s="927"/>
      <c r="AP212" s="1708"/>
      <c r="AQ212" s="1709"/>
      <c r="AR212" s="928" t="s">
        <v>11293</v>
      </c>
      <c r="AS212" s="929">
        <v>5</v>
      </c>
      <c r="AT212" s="930" t="s">
        <v>11294</v>
      </c>
      <c r="AU212" s="91">
        <f>ROUND(ROUND(ROUND(G190*P209,0)*$T$149,0)*AP211,0)-AS212</f>
        <v>281</v>
      </c>
      <c r="AV212" s="920"/>
    </row>
    <row r="213" spans="1:48" ht="16.7" customHeight="1">
      <c r="A213" s="30">
        <v>62</v>
      </c>
      <c r="B213" s="31">
        <v>8127</v>
      </c>
      <c r="C213" s="944" t="s">
        <v>11537</v>
      </c>
      <c r="D213" s="995"/>
      <c r="E213" s="996"/>
      <c r="F213" s="997"/>
      <c r="G213" s="98"/>
      <c r="H213" s="56"/>
      <c r="I213" s="56"/>
      <c r="J213" s="982"/>
      <c r="K213" s="98"/>
      <c r="L213" s="985"/>
      <c r="M213" s="985"/>
      <c r="N213" s="985"/>
      <c r="O213" s="5"/>
      <c r="P213" s="5"/>
      <c r="Q213" s="5"/>
      <c r="R213" s="1059"/>
      <c r="S213" s="986"/>
      <c r="T213" s="986"/>
      <c r="U213" s="977"/>
      <c r="V213" s="1710" t="s">
        <v>11301</v>
      </c>
      <c r="W213" s="1711"/>
      <c r="X213" s="1711"/>
      <c r="Y213" s="1712"/>
      <c r="Z213" s="998"/>
      <c r="AA213" s="983"/>
      <c r="AB213" s="983"/>
      <c r="AC213" s="945"/>
      <c r="AD213" s="946"/>
      <c r="AE213" s="946"/>
      <c r="AF213" s="946"/>
      <c r="AG213" s="947"/>
      <c r="AH213" s="947"/>
      <c r="AI213" s="947"/>
      <c r="AJ213" s="947"/>
      <c r="AK213" s="947"/>
      <c r="AL213" s="947"/>
      <c r="AM213" s="947"/>
      <c r="AN213" s="947"/>
      <c r="AO213" s="948"/>
      <c r="AP213" s="948"/>
      <c r="AQ213" s="949"/>
      <c r="AR213" s="950"/>
      <c r="AS213" s="949"/>
      <c r="AT213" s="951"/>
      <c r="AU213" s="67">
        <v>285</v>
      </c>
      <c r="AV213" s="920"/>
    </row>
    <row r="214" spans="1:48" ht="16.7" customHeight="1">
      <c r="A214" s="30">
        <v>62</v>
      </c>
      <c r="B214" s="31">
        <v>8128</v>
      </c>
      <c r="C214" s="1007" t="s">
        <v>11538</v>
      </c>
      <c r="D214" s="995"/>
      <c r="E214" s="996"/>
      <c r="F214" s="997"/>
      <c r="G214" s="98"/>
      <c r="H214" s="56"/>
      <c r="I214" s="56"/>
      <c r="J214" s="982"/>
      <c r="K214" s="98"/>
      <c r="L214" s="985"/>
      <c r="M214" s="985"/>
      <c r="N214" s="985"/>
      <c r="O214" s="942"/>
      <c r="P214" s="991"/>
      <c r="Q214" s="991"/>
      <c r="R214" s="1065"/>
      <c r="S214" s="991"/>
      <c r="T214" s="991"/>
      <c r="U214" s="992"/>
      <c r="V214" s="1713"/>
      <c r="W214" s="1714"/>
      <c r="X214" s="1714"/>
      <c r="Y214" s="1715"/>
      <c r="Z214" s="954"/>
      <c r="AA214" s="955"/>
      <c r="AB214" s="955"/>
      <c r="AC214" s="945" t="s">
        <v>4703</v>
      </c>
      <c r="AD214" s="946"/>
      <c r="AE214" s="946"/>
      <c r="AF214" s="946"/>
      <c r="AG214" s="947"/>
      <c r="AH214" s="947"/>
      <c r="AI214" s="947"/>
      <c r="AJ214" s="947"/>
      <c r="AK214" s="947"/>
      <c r="AL214" s="947"/>
      <c r="AM214" s="947"/>
      <c r="AN214" s="947"/>
      <c r="AO214" s="199" t="s">
        <v>30</v>
      </c>
      <c r="AP214" s="1716">
        <f>$AP$9</f>
        <v>0.7</v>
      </c>
      <c r="AQ214" s="1717"/>
      <c r="AR214" s="956"/>
      <c r="AS214" s="957"/>
      <c r="AT214" s="958"/>
      <c r="AU214" s="45">
        <v>200</v>
      </c>
      <c r="AV214" s="920"/>
    </row>
    <row r="215" spans="1:48" ht="16.7" customHeight="1">
      <c r="A215" s="30">
        <v>62</v>
      </c>
      <c r="B215" s="31">
        <v>8138</v>
      </c>
      <c r="C215" s="1007" t="s">
        <v>11539</v>
      </c>
      <c r="D215" s="995"/>
      <c r="E215" s="996"/>
      <c r="F215" s="997"/>
      <c r="G215" s="98"/>
      <c r="H215" s="56"/>
      <c r="I215" s="56"/>
      <c r="J215" s="982"/>
      <c r="K215" s="98"/>
      <c r="L215" s="985"/>
      <c r="M215" s="985"/>
      <c r="N215" s="985"/>
      <c r="O215" s="942"/>
      <c r="P215" s="991"/>
      <c r="Q215" s="991"/>
      <c r="R215" s="1065"/>
      <c r="S215" s="991"/>
      <c r="T215" s="991"/>
      <c r="U215" s="992"/>
      <c r="V215" s="1713"/>
      <c r="W215" s="1714"/>
      <c r="X215" s="1714"/>
      <c r="Y215" s="1715"/>
      <c r="Z215" s="959"/>
      <c r="AA215" s="960"/>
      <c r="AB215" s="960"/>
      <c r="AC215" s="945" t="s">
        <v>4708</v>
      </c>
      <c r="AD215" s="946"/>
      <c r="AE215" s="946"/>
      <c r="AF215" s="946"/>
      <c r="AG215" s="947"/>
      <c r="AH215" s="947"/>
      <c r="AI215" s="947"/>
      <c r="AJ215" s="947"/>
      <c r="AK215" s="947"/>
      <c r="AL215" s="947"/>
      <c r="AM215" s="947"/>
      <c r="AN215" s="947"/>
      <c r="AO215" s="199" t="s">
        <v>30</v>
      </c>
      <c r="AP215" s="1716">
        <f>$AP$11</f>
        <v>0.85</v>
      </c>
      <c r="AQ215" s="1717"/>
      <c r="AR215" s="956"/>
      <c r="AS215" s="957"/>
      <c r="AT215" s="958"/>
      <c r="AU215" s="45">
        <v>242</v>
      </c>
      <c r="AV215" s="920"/>
    </row>
    <row r="216" spans="1:48" ht="16.7" customHeight="1">
      <c r="A216" s="79">
        <v>62</v>
      </c>
      <c r="B216" s="80">
        <v>8259</v>
      </c>
      <c r="C216" s="127" t="s">
        <v>11540</v>
      </c>
      <c r="D216" s="935"/>
      <c r="E216" s="936"/>
      <c r="F216" s="937"/>
      <c r="G216" s="33"/>
      <c r="H216" s="34"/>
      <c r="I216" s="34"/>
      <c r="J216" s="54"/>
      <c r="K216" s="98"/>
      <c r="L216" s="56"/>
      <c r="M216" s="56"/>
      <c r="N216" s="56"/>
      <c r="O216" s="56"/>
      <c r="P216" s="56"/>
      <c r="Q216" s="56"/>
      <c r="R216" s="98"/>
      <c r="S216" s="56"/>
      <c r="T216" s="56"/>
      <c r="U216" s="921"/>
      <c r="V216" s="924"/>
      <c r="W216" s="923"/>
      <c r="X216" s="923"/>
      <c r="Y216" s="923"/>
      <c r="Z216" s="1704" t="s">
        <v>11305</v>
      </c>
      <c r="AA216" s="961" t="s">
        <v>30</v>
      </c>
      <c r="AB216" s="962">
        <v>0.7</v>
      </c>
      <c r="AC216" s="963"/>
      <c r="AD216" s="964"/>
      <c r="AE216" s="964"/>
      <c r="AF216" s="964"/>
      <c r="AG216" s="965"/>
      <c r="AH216" s="965"/>
      <c r="AI216" s="965"/>
      <c r="AJ216" s="965"/>
      <c r="AK216" s="965"/>
      <c r="AL216" s="965"/>
      <c r="AM216" s="965"/>
      <c r="AN216" s="965"/>
      <c r="AO216" s="961"/>
      <c r="AP216" s="966"/>
      <c r="AQ216" s="966"/>
      <c r="AR216" s="916"/>
      <c r="AS216" s="917"/>
      <c r="AT216" s="918"/>
      <c r="AU216" s="91">
        <f>ROUND(ROUND(ROUND(G190*P209,0)*$T$149,0)*AB216,0)</f>
        <v>236</v>
      </c>
      <c r="AV216" s="920"/>
    </row>
    <row r="217" spans="1:48" ht="16.7" customHeight="1">
      <c r="A217" s="79">
        <v>62</v>
      </c>
      <c r="B217" s="80">
        <v>8260</v>
      </c>
      <c r="C217" s="127" t="s">
        <v>11541</v>
      </c>
      <c r="D217" s="935"/>
      <c r="E217" s="936"/>
      <c r="F217" s="937"/>
      <c r="G217" s="952"/>
      <c r="H217" s="942"/>
      <c r="I217" s="953"/>
      <c r="J217" s="941"/>
      <c r="K217" s="98"/>
      <c r="L217" s="56"/>
      <c r="M217" s="56"/>
      <c r="N217" s="56"/>
      <c r="O217" s="56"/>
      <c r="P217" s="56"/>
      <c r="Q217" s="56"/>
      <c r="R217" s="98"/>
      <c r="S217" s="56"/>
      <c r="T217" s="56"/>
      <c r="U217" s="921"/>
      <c r="V217" s="924"/>
      <c r="W217" s="923"/>
      <c r="X217" s="923"/>
      <c r="Y217" s="923"/>
      <c r="Z217" s="1705"/>
      <c r="AA217" s="967"/>
      <c r="AB217" s="968"/>
      <c r="AC217" s="969"/>
      <c r="AD217" s="970"/>
      <c r="AE217" s="970"/>
      <c r="AF217" s="970"/>
      <c r="AG217" s="971"/>
      <c r="AH217" s="971"/>
      <c r="AI217" s="971"/>
      <c r="AJ217" s="971"/>
      <c r="AK217" s="971"/>
      <c r="AL217" s="971"/>
      <c r="AM217" s="971"/>
      <c r="AN217" s="971"/>
      <c r="AO217" s="132"/>
      <c r="AP217" s="972"/>
      <c r="AQ217" s="972"/>
      <c r="AR217" s="928" t="s">
        <v>11293</v>
      </c>
      <c r="AS217" s="929">
        <v>5</v>
      </c>
      <c r="AT217" s="930" t="s">
        <v>11294</v>
      </c>
      <c r="AU217" s="91">
        <f>ROUND(ROUND(ROUND(G190*P209,0)*$T$149,0)*AB216,0)-AS217</f>
        <v>231</v>
      </c>
      <c r="AV217" s="920"/>
    </row>
    <row r="218" spans="1:48" ht="16.7" customHeight="1">
      <c r="A218" s="79">
        <v>62</v>
      </c>
      <c r="B218" s="80">
        <v>8261</v>
      </c>
      <c r="C218" s="127" t="s">
        <v>11542</v>
      </c>
      <c r="D218" s="935"/>
      <c r="E218" s="936"/>
      <c r="F218" s="937"/>
      <c r="G218" s="952"/>
      <c r="H218" s="942"/>
      <c r="I218" s="953"/>
      <c r="J218" s="941"/>
      <c r="K218" s="98"/>
      <c r="L218" s="56"/>
      <c r="M218" s="56"/>
      <c r="N218" s="56"/>
      <c r="O218" s="56"/>
      <c r="P218" s="56"/>
      <c r="Q218" s="56"/>
      <c r="R218" s="98"/>
      <c r="S218" s="56"/>
      <c r="T218" s="56"/>
      <c r="U218" s="921"/>
      <c r="V218" s="924"/>
      <c r="W218" s="923"/>
      <c r="X218" s="923"/>
      <c r="Y218" s="923"/>
      <c r="Z218" s="1705"/>
      <c r="AA218" s="967"/>
      <c r="AB218" s="968"/>
      <c r="AC218" s="963" t="s">
        <v>4703</v>
      </c>
      <c r="AD218" s="964"/>
      <c r="AE218" s="964"/>
      <c r="AF218" s="964"/>
      <c r="AG218" s="965"/>
      <c r="AH218" s="965"/>
      <c r="AI218" s="965"/>
      <c r="AJ218" s="965"/>
      <c r="AK218" s="965"/>
      <c r="AL218" s="965"/>
      <c r="AM218" s="965"/>
      <c r="AN218" s="965"/>
      <c r="AO218" s="961" t="s">
        <v>30</v>
      </c>
      <c r="AP218" s="1706">
        <f>$AP$9</f>
        <v>0.7</v>
      </c>
      <c r="AQ218" s="1707"/>
      <c r="AR218" s="916"/>
      <c r="AS218" s="917"/>
      <c r="AT218" s="918"/>
      <c r="AU218" s="91">
        <f>ROUND(ROUND(ROUND(ROUND(G190*P209,0)*$T$149,0)*AB216,0)*AP218,0)</f>
        <v>165</v>
      </c>
      <c r="AV218" s="920"/>
    </row>
    <row r="219" spans="1:48" ht="16.7" customHeight="1">
      <c r="A219" s="79">
        <v>62</v>
      </c>
      <c r="B219" s="80">
        <v>8262</v>
      </c>
      <c r="C219" s="127" t="s">
        <v>11543</v>
      </c>
      <c r="D219" s="935"/>
      <c r="E219" s="936"/>
      <c r="F219" s="937"/>
      <c r="G219" s="952"/>
      <c r="H219" s="942"/>
      <c r="I219" s="953"/>
      <c r="J219" s="941"/>
      <c r="K219" s="98"/>
      <c r="L219" s="56"/>
      <c r="M219" s="56"/>
      <c r="N219" s="56"/>
      <c r="O219" s="56"/>
      <c r="P219" s="56"/>
      <c r="Q219" s="56"/>
      <c r="R219" s="98"/>
      <c r="S219" s="56"/>
      <c r="T219" s="56"/>
      <c r="U219" s="921"/>
      <c r="V219" s="924"/>
      <c r="W219" s="923"/>
      <c r="X219" s="923"/>
      <c r="Y219" s="923"/>
      <c r="Z219" s="973"/>
      <c r="AA219" s="967"/>
      <c r="AB219" s="968"/>
      <c r="AC219" s="969"/>
      <c r="AD219" s="970"/>
      <c r="AE219" s="970"/>
      <c r="AF219" s="970"/>
      <c r="AG219" s="971"/>
      <c r="AH219" s="971"/>
      <c r="AI219" s="971"/>
      <c r="AJ219" s="971"/>
      <c r="AK219" s="971"/>
      <c r="AL219" s="971"/>
      <c r="AM219" s="971"/>
      <c r="AN219" s="971"/>
      <c r="AO219" s="132"/>
      <c r="AP219" s="1702"/>
      <c r="AQ219" s="1703"/>
      <c r="AR219" s="928" t="s">
        <v>11364</v>
      </c>
      <c r="AS219" s="929">
        <v>5</v>
      </c>
      <c r="AT219" s="930" t="s">
        <v>11294</v>
      </c>
      <c r="AU219" s="91">
        <f>ROUND(ROUND(ROUND(ROUND(G190*P209,0)*$T$149,0)*AB216,0)*AP218,0)-AS219</f>
        <v>160</v>
      </c>
      <c r="AV219" s="920"/>
    </row>
    <row r="220" spans="1:48" ht="16.7" customHeight="1">
      <c r="A220" s="79">
        <v>62</v>
      </c>
      <c r="B220" s="80">
        <v>8263</v>
      </c>
      <c r="C220" s="127" t="s">
        <v>11544</v>
      </c>
      <c r="D220" s="935"/>
      <c r="E220" s="936"/>
      <c r="F220" s="937"/>
      <c r="G220" s="98"/>
      <c r="H220" s="56"/>
      <c r="I220" s="953"/>
      <c r="J220" s="941"/>
      <c r="K220" s="98"/>
      <c r="L220" s="56"/>
      <c r="M220" s="56"/>
      <c r="N220" s="56"/>
      <c r="O220" s="56"/>
      <c r="P220" s="56"/>
      <c r="Q220" s="56"/>
      <c r="R220" s="98"/>
      <c r="S220" s="56"/>
      <c r="T220" s="56"/>
      <c r="U220" s="921"/>
      <c r="V220" s="924"/>
      <c r="W220" s="923"/>
      <c r="X220" s="923"/>
      <c r="Y220" s="923"/>
      <c r="Z220" s="973"/>
      <c r="AA220" s="967"/>
      <c r="AB220" s="968"/>
      <c r="AC220" s="963" t="s">
        <v>4708</v>
      </c>
      <c r="AD220" s="964"/>
      <c r="AE220" s="964"/>
      <c r="AF220" s="964"/>
      <c r="AG220" s="965"/>
      <c r="AH220" s="965"/>
      <c r="AI220" s="965"/>
      <c r="AJ220" s="965"/>
      <c r="AK220" s="965"/>
      <c r="AL220" s="965"/>
      <c r="AM220" s="965"/>
      <c r="AN220" s="965"/>
      <c r="AO220" s="974" t="s">
        <v>11368</v>
      </c>
      <c r="AP220" s="1700">
        <f>$AP$11</f>
        <v>0.85</v>
      </c>
      <c r="AQ220" s="1701"/>
      <c r="AR220" s="916"/>
      <c r="AS220" s="917"/>
      <c r="AT220" s="918"/>
      <c r="AU220" s="91">
        <f>ROUND(ROUND(ROUND(ROUND(G190*P209,0)*$T$149,0)*AB216,0)*AP220,0)</f>
        <v>201</v>
      </c>
      <c r="AV220" s="920"/>
    </row>
    <row r="221" spans="1:48" ht="16.7" customHeight="1">
      <c r="A221" s="79">
        <v>62</v>
      </c>
      <c r="B221" s="80">
        <v>8264</v>
      </c>
      <c r="C221" s="127" t="s">
        <v>11545</v>
      </c>
      <c r="D221" s="935"/>
      <c r="E221" s="936"/>
      <c r="F221" s="937"/>
      <c r="G221" s="98"/>
      <c r="H221" s="56"/>
      <c r="I221" s="953"/>
      <c r="J221" s="941"/>
      <c r="K221" s="98"/>
      <c r="L221" s="56"/>
      <c r="M221" s="56"/>
      <c r="N221" s="56"/>
      <c r="O221" s="56"/>
      <c r="P221" s="56"/>
      <c r="Q221" s="56"/>
      <c r="R221" s="98"/>
      <c r="S221" s="56"/>
      <c r="T221" s="56"/>
      <c r="U221" s="921"/>
      <c r="V221" s="924"/>
      <c r="W221" s="923"/>
      <c r="X221" s="923"/>
      <c r="Y221" s="923"/>
      <c r="Z221" s="975"/>
      <c r="AA221" s="972"/>
      <c r="AB221" s="976"/>
      <c r="AC221" s="969"/>
      <c r="AD221" s="970"/>
      <c r="AE221" s="970"/>
      <c r="AF221" s="970"/>
      <c r="AG221" s="971"/>
      <c r="AH221" s="971"/>
      <c r="AI221" s="971"/>
      <c r="AJ221" s="971"/>
      <c r="AK221" s="971"/>
      <c r="AL221" s="971"/>
      <c r="AM221" s="971"/>
      <c r="AN221" s="971"/>
      <c r="AO221" s="132"/>
      <c r="AP221" s="1702"/>
      <c r="AQ221" s="1703"/>
      <c r="AR221" s="928" t="s">
        <v>11293</v>
      </c>
      <c r="AS221" s="929">
        <v>5</v>
      </c>
      <c r="AT221" s="930" t="s">
        <v>11294</v>
      </c>
      <c r="AU221" s="91">
        <f>ROUND(ROUND(ROUND(ROUND(G190*P209,0)*$T$149,0)*AB216,0)*AP220,0)-AS221</f>
        <v>196</v>
      </c>
      <c r="AV221" s="920"/>
    </row>
    <row r="222" spans="1:48" ht="16.7" customHeight="1">
      <c r="A222" s="79">
        <v>62</v>
      </c>
      <c r="B222" s="80">
        <v>8265</v>
      </c>
      <c r="C222" s="127" t="s">
        <v>11546</v>
      </c>
      <c r="D222" s="935"/>
      <c r="E222" s="936"/>
      <c r="F222" s="937"/>
      <c r="G222" s="33"/>
      <c r="H222" s="34"/>
      <c r="I222" s="34"/>
      <c r="J222" s="54"/>
      <c r="K222" s="98"/>
      <c r="L222" s="56"/>
      <c r="M222" s="56"/>
      <c r="N222" s="56"/>
      <c r="O222" s="56"/>
      <c r="P222" s="56"/>
      <c r="Q222" s="56"/>
      <c r="R222" s="98"/>
      <c r="S222" s="56"/>
      <c r="T222" s="56"/>
      <c r="U222" s="921"/>
      <c r="V222" s="924"/>
      <c r="W222" s="923"/>
      <c r="X222" s="923"/>
      <c r="Y222" s="923"/>
      <c r="Z222" s="1704" t="s">
        <v>11312</v>
      </c>
      <c r="AA222" s="961" t="s">
        <v>30</v>
      </c>
      <c r="AB222" s="962">
        <v>0.5</v>
      </c>
      <c r="AC222" s="963"/>
      <c r="AD222" s="964"/>
      <c r="AE222" s="964"/>
      <c r="AF222" s="964"/>
      <c r="AG222" s="965"/>
      <c r="AH222" s="965"/>
      <c r="AI222" s="965"/>
      <c r="AJ222" s="965"/>
      <c r="AK222" s="965"/>
      <c r="AL222" s="965"/>
      <c r="AM222" s="965"/>
      <c r="AN222" s="965"/>
      <c r="AO222" s="961"/>
      <c r="AP222" s="966"/>
      <c r="AQ222" s="966"/>
      <c r="AR222" s="916"/>
      <c r="AS222" s="917"/>
      <c r="AT222" s="918"/>
      <c r="AU222" s="91">
        <f>ROUND(ROUND(ROUND(G190*P209,0)*$T$149,0)*AB222,0)</f>
        <v>169</v>
      </c>
      <c r="AV222" s="920"/>
    </row>
    <row r="223" spans="1:48" ht="16.7" customHeight="1">
      <c r="A223" s="79">
        <v>62</v>
      </c>
      <c r="B223" s="80">
        <v>8266</v>
      </c>
      <c r="C223" s="127" t="s">
        <v>11547</v>
      </c>
      <c r="D223" s="935"/>
      <c r="E223" s="936"/>
      <c r="F223" s="937"/>
      <c r="G223" s="952"/>
      <c r="H223" s="942"/>
      <c r="I223" s="953"/>
      <c r="J223" s="941"/>
      <c r="K223" s="98"/>
      <c r="L223" s="56"/>
      <c r="M223" s="56"/>
      <c r="N223" s="56"/>
      <c r="O223" s="56"/>
      <c r="P223" s="56"/>
      <c r="Q223" s="56"/>
      <c r="R223" s="98"/>
      <c r="S223" s="56"/>
      <c r="T223" s="56"/>
      <c r="U223" s="921"/>
      <c r="V223" s="924"/>
      <c r="W223" s="923"/>
      <c r="X223" s="923"/>
      <c r="Y223" s="923"/>
      <c r="Z223" s="1705"/>
      <c r="AA223" s="967"/>
      <c r="AB223" s="967"/>
      <c r="AC223" s="969"/>
      <c r="AD223" s="970"/>
      <c r="AE223" s="970"/>
      <c r="AF223" s="970"/>
      <c r="AG223" s="971"/>
      <c r="AH223" s="971"/>
      <c r="AI223" s="971"/>
      <c r="AJ223" s="971"/>
      <c r="AK223" s="971"/>
      <c r="AL223" s="971"/>
      <c r="AM223" s="971"/>
      <c r="AN223" s="971"/>
      <c r="AO223" s="132"/>
      <c r="AP223" s="972"/>
      <c r="AQ223" s="972"/>
      <c r="AR223" s="928" t="s">
        <v>11293</v>
      </c>
      <c r="AS223" s="929">
        <v>5</v>
      </c>
      <c r="AT223" s="930" t="s">
        <v>11294</v>
      </c>
      <c r="AU223" s="91">
        <f>ROUND(ROUND(ROUND(G190*P209,0)*$T$149,0)*AB222,0)-AS223</f>
        <v>164</v>
      </c>
      <c r="AV223" s="920"/>
    </row>
    <row r="224" spans="1:48" ht="16.7" customHeight="1">
      <c r="A224" s="79">
        <v>62</v>
      </c>
      <c r="B224" s="80">
        <v>8267</v>
      </c>
      <c r="C224" s="127" t="s">
        <v>11548</v>
      </c>
      <c r="D224" s="935"/>
      <c r="E224" s="936"/>
      <c r="F224" s="937"/>
      <c r="G224" s="952"/>
      <c r="H224" s="942"/>
      <c r="I224" s="953"/>
      <c r="J224" s="941"/>
      <c r="K224" s="98"/>
      <c r="L224" s="56"/>
      <c r="M224" s="56"/>
      <c r="N224" s="56"/>
      <c r="O224" s="56"/>
      <c r="P224" s="56"/>
      <c r="Q224" s="56"/>
      <c r="R224" s="98"/>
      <c r="S224" s="56"/>
      <c r="T224" s="56"/>
      <c r="U224" s="921"/>
      <c r="V224" s="924"/>
      <c r="W224" s="923"/>
      <c r="X224" s="923"/>
      <c r="Y224" s="923"/>
      <c r="Z224" s="1705"/>
      <c r="AA224" s="967"/>
      <c r="AB224" s="967"/>
      <c r="AC224" s="963" t="s">
        <v>4703</v>
      </c>
      <c r="AD224" s="964"/>
      <c r="AE224" s="964"/>
      <c r="AF224" s="964"/>
      <c r="AG224" s="965"/>
      <c r="AH224" s="965"/>
      <c r="AI224" s="965"/>
      <c r="AJ224" s="965"/>
      <c r="AK224" s="965"/>
      <c r="AL224" s="965"/>
      <c r="AM224" s="965"/>
      <c r="AN224" s="965"/>
      <c r="AO224" s="961" t="s">
        <v>30</v>
      </c>
      <c r="AP224" s="1706">
        <f>$AP$9</f>
        <v>0.7</v>
      </c>
      <c r="AQ224" s="1707"/>
      <c r="AR224" s="916"/>
      <c r="AS224" s="917"/>
      <c r="AT224" s="918"/>
      <c r="AU224" s="91">
        <f>ROUND(ROUND(ROUND(ROUND(G190*P209,0)*$T$149,0)*AB222,0)*AP224,0)</f>
        <v>118</v>
      </c>
      <c r="AV224" s="920"/>
    </row>
    <row r="225" spans="1:48" ht="16.7" customHeight="1">
      <c r="A225" s="79">
        <v>62</v>
      </c>
      <c r="B225" s="80">
        <v>8268</v>
      </c>
      <c r="C225" s="127" t="s">
        <v>11549</v>
      </c>
      <c r="D225" s="935"/>
      <c r="E225" s="936"/>
      <c r="F225" s="937"/>
      <c r="G225" s="952"/>
      <c r="H225" s="942"/>
      <c r="I225" s="953"/>
      <c r="J225" s="941"/>
      <c r="K225" s="98"/>
      <c r="L225" s="56"/>
      <c r="M225" s="56"/>
      <c r="N225" s="56"/>
      <c r="O225" s="56"/>
      <c r="P225" s="56"/>
      <c r="Q225" s="56"/>
      <c r="R225" s="98"/>
      <c r="S225" s="56"/>
      <c r="T225" s="56"/>
      <c r="U225" s="921"/>
      <c r="V225" s="924"/>
      <c r="W225" s="923"/>
      <c r="X225" s="923"/>
      <c r="Y225" s="923"/>
      <c r="Z225" s="973"/>
      <c r="AA225" s="967"/>
      <c r="AB225" s="967"/>
      <c r="AC225" s="969"/>
      <c r="AD225" s="970"/>
      <c r="AE225" s="970"/>
      <c r="AF225" s="970"/>
      <c r="AG225" s="971"/>
      <c r="AH225" s="971"/>
      <c r="AI225" s="971"/>
      <c r="AJ225" s="971"/>
      <c r="AK225" s="971"/>
      <c r="AL225" s="971"/>
      <c r="AM225" s="971"/>
      <c r="AN225" s="971"/>
      <c r="AO225" s="132"/>
      <c r="AP225" s="1702"/>
      <c r="AQ225" s="1703"/>
      <c r="AR225" s="928" t="s">
        <v>11293</v>
      </c>
      <c r="AS225" s="929">
        <v>5</v>
      </c>
      <c r="AT225" s="930" t="s">
        <v>11294</v>
      </c>
      <c r="AU225" s="91">
        <f>ROUND(ROUND(ROUND(ROUND(G190*P209,0)*$T$149,0)*AB222,0)*AP224,0)-AS225</f>
        <v>113</v>
      </c>
      <c r="AV225" s="920"/>
    </row>
    <row r="226" spans="1:48" ht="16.7" customHeight="1">
      <c r="A226" s="79">
        <v>62</v>
      </c>
      <c r="B226" s="80">
        <v>8269</v>
      </c>
      <c r="C226" s="127" t="s">
        <v>11550</v>
      </c>
      <c r="D226" s="935"/>
      <c r="E226" s="936"/>
      <c r="F226" s="937"/>
      <c r="G226" s="952"/>
      <c r="H226" s="942"/>
      <c r="I226" s="953"/>
      <c r="J226" s="941"/>
      <c r="K226" s="98"/>
      <c r="L226" s="56"/>
      <c r="M226" s="56"/>
      <c r="N226" s="56"/>
      <c r="O226" s="56"/>
      <c r="P226" s="56"/>
      <c r="Q226" s="56"/>
      <c r="R226" s="98"/>
      <c r="S226" s="56"/>
      <c r="T226" s="56"/>
      <c r="U226" s="921"/>
      <c r="V226" s="924"/>
      <c r="W226" s="923"/>
      <c r="X226" s="923"/>
      <c r="Y226" s="923"/>
      <c r="Z226" s="973"/>
      <c r="AA226" s="967"/>
      <c r="AB226" s="967"/>
      <c r="AC226" s="963" t="s">
        <v>4708</v>
      </c>
      <c r="AD226" s="964"/>
      <c r="AE226" s="964"/>
      <c r="AF226" s="964"/>
      <c r="AG226" s="965"/>
      <c r="AH226" s="965"/>
      <c r="AI226" s="965"/>
      <c r="AJ226" s="965"/>
      <c r="AK226" s="965"/>
      <c r="AL226" s="965"/>
      <c r="AM226" s="965"/>
      <c r="AN226" s="965"/>
      <c r="AO226" s="974" t="s">
        <v>30</v>
      </c>
      <c r="AP226" s="1700">
        <f>$AP$11</f>
        <v>0.85</v>
      </c>
      <c r="AQ226" s="1701"/>
      <c r="AR226" s="916"/>
      <c r="AS226" s="917"/>
      <c r="AT226" s="918"/>
      <c r="AU226" s="91">
        <f>ROUND(ROUND(ROUND(ROUND(G190*P209,0)*$T$149,0)*AB222,0)*AP226,0)</f>
        <v>144</v>
      </c>
      <c r="AV226" s="920"/>
    </row>
    <row r="227" spans="1:48" ht="16.7" customHeight="1">
      <c r="A227" s="79">
        <v>62</v>
      </c>
      <c r="B227" s="80">
        <v>8270</v>
      </c>
      <c r="C227" s="127" t="s">
        <v>11551</v>
      </c>
      <c r="D227" s="935"/>
      <c r="E227" s="936"/>
      <c r="F227" s="937"/>
      <c r="G227" s="98"/>
      <c r="H227" s="56"/>
      <c r="I227" s="953"/>
      <c r="J227" s="941"/>
      <c r="K227" s="98"/>
      <c r="L227" s="56"/>
      <c r="M227" s="56"/>
      <c r="N227" s="56"/>
      <c r="O227" s="56"/>
      <c r="P227" s="56"/>
      <c r="Q227" s="56"/>
      <c r="R227" s="1003"/>
      <c r="S227" s="70"/>
      <c r="T227" s="70"/>
      <c r="U227" s="906"/>
      <c r="V227" s="925"/>
      <c r="W227" s="926"/>
      <c r="X227" s="926"/>
      <c r="Y227" s="926"/>
      <c r="Z227" s="975"/>
      <c r="AA227" s="972"/>
      <c r="AB227" s="972"/>
      <c r="AC227" s="969"/>
      <c r="AD227" s="970"/>
      <c r="AE227" s="970"/>
      <c r="AF227" s="970"/>
      <c r="AG227" s="971"/>
      <c r="AH227" s="971"/>
      <c r="AI227" s="971"/>
      <c r="AJ227" s="971"/>
      <c r="AK227" s="971"/>
      <c r="AL227" s="971"/>
      <c r="AM227" s="971"/>
      <c r="AN227" s="971"/>
      <c r="AO227" s="132"/>
      <c r="AP227" s="1702"/>
      <c r="AQ227" s="1703"/>
      <c r="AR227" s="928" t="s">
        <v>11293</v>
      </c>
      <c r="AS227" s="929">
        <v>5</v>
      </c>
      <c r="AT227" s="930" t="s">
        <v>11294</v>
      </c>
      <c r="AU227" s="91">
        <f>ROUND(ROUND(ROUND(ROUND(G190*P209,0)*$T$149,0)*AB222,0)*AP226,0)-AS227</f>
        <v>139</v>
      </c>
      <c r="AV227" s="1025"/>
    </row>
  </sheetData>
  <mergeCells count="181">
    <mergeCell ref="AP12:AQ12"/>
    <mergeCell ref="S13:Y14"/>
    <mergeCell ref="AP14:AQ14"/>
    <mergeCell ref="AP15:AQ15"/>
    <mergeCell ref="Z16:Z18"/>
    <mergeCell ref="AP18:AQ18"/>
    <mergeCell ref="D7:F11"/>
    <mergeCell ref="G7:J9"/>
    <mergeCell ref="AP8:AQ8"/>
    <mergeCell ref="AP9:AQ9"/>
    <mergeCell ref="AP10:AQ10"/>
    <mergeCell ref="G11:H11"/>
    <mergeCell ref="AP11:AQ11"/>
    <mergeCell ref="AP26:AQ26"/>
    <mergeCell ref="AP27:AQ27"/>
    <mergeCell ref="K28:O31"/>
    <mergeCell ref="AP29:AQ29"/>
    <mergeCell ref="Q30:R30"/>
    <mergeCell ref="AP30:AQ30"/>
    <mergeCell ref="AP31:AQ31"/>
    <mergeCell ref="AP19:AQ19"/>
    <mergeCell ref="AP20:AQ20"/>
    <mergeCell ref="AP21:AQ21"/>
    <mergeCell ref="Z22:Z24"/>
    <mergeCell ref="AP24:AQ24"/>
    <mergeCell ref="AP25:AQ25"/>
    <mergeCell ref="AP40:AQ40"/>
    <mergeCell ref="AP41:AQ41"/>
    <mergeCell ref="AP42:AQ42"/>
    <mergeCell ref="Z43:Z45"/>
    <mergeCell ref="AP45:AQ45"/>
    <mergeCell ref="AP46:AQ46"/>
    <mergeCell ref="AP32:AQ32"/>
    <mergeCell ref="AP33:AQ33"/>
    <mergeCell ref="S34:Y35"/>
    <mergeCell ref="AP35:AQ35"/>
    <mergeCell ref="AP36:AQ36"/>
    <mergeCell ref="Z37:Z39"/>
    <mergeCell ref="AP39:AQ39"/>
    <mergeCell ref="G53:H53"/>
    <mergeCell ref="AP53:AQ53"/>
    <mergeCell ref="AP54:AQ54"/>
    <mergeCell ref="S55:Y56"/>
    <mergeCell ref="AP56:AQ56"/>
    <mergeCell ref="AP57:AQ57"/>
    <mergeCell ref="AP47:AQ47"/>
    <mergeCell ref="AP48:AQ48"/>
    <mergeCell ref="G49:J51"/>
    <mergeCell ref="AP50:AQ50"/>
    <mergeCell ref="AP51:AQ51"/>
    <mergeCell ref="AP52:AQ52"/>
    <mergeCell ref="AP67:AQ67"/>
    <mergeCell ref="AP68:AQ68"/>
    <mergeCell ref="AP69:AQ69"/>
    <mergeCell ref="K70:O73"/>
    <mergeCell ref="AP71:AQ71"/>
    <mergeCell ref="Q72:R72"/>
    <mergeCell ref="AP72:AQ72"/>
    <mergeCell ref="AP73:AQ73"/>
    <mergeCell ref="Z58:Z60"/>
    <mergeCell ref="AP60:AQ60"/>
    <mergeCell ref="AP61:AQ61"/>
    <mergeCell ref="AP62:AQ62"/>
    <mergeCell ref="AP63:AQ63"/>
    <mergeCell ref="Z64:Z66"/>
    <mergeCell ref="AP66:AQ66"/>
    <mergeCell ref="AP82:AQ82"/>
    <mergeCell ref="AP83:AQ83"/>
    <mergeCell ref="AP84:AQ84"/>
    <mergeCell ref="Z85:Z87"/>
    <mergeCell ref="AP87:AQ87"/>
    <mergeCell ref="AP88:AQ88"/>
    <mergeCell ref="AP74:AQ74"/>
    <mergeCell ref="AP75:AQ75"/>
    <mergeCell ref="S76:Y77"/>
    <mergeCell ref="AP77:AQ77"/>
    <mergeCell ref="AP78:AQ78"/>
    <mergeCell ref="Z79:Z81"/>
    <mergeCell ref="AP81:AQ81"/>
    <mergeCell ref="AP95:AQ95"/>
    <mergeCell ref="AP96:AQ96"/>
    <mergeCell ref="L98:M98"/>
    <mergeCell ref="AP98:AQ98"/>
    <mergeCell ref="AP99:AQ99"/>
    <mergeCell ref="AP100:AQ100"/>
    <mergeCell ref="AP89:AQ89"/>
    <mergeCell ref="AP90:AQ90"/>
    <mergeCell ref="D91:F94"/>
    <mergeCell ref="L92:M92"/>
    <mergeCell ref="AP92:AQ92"/>
    <mergeCell ref="AP93:AQ93"/>
    <mergeCell ref="AP94:AQ94"/>
    <mergeCell ref="D144:F148"/>
    <mergeCell ref="G144:J146"/>
    <mergeCell ref="R144:U147"/>
    <mergeCell ref="AP145:AQ145"/>
    <mergeCell ref="AP146:AQ146"/>
    <mergeCell ref="AP147:AQ147"/>
    <mergeCell ref="G148:H148"/>
    <mergeCell ref="AP148:AQ148"/>
    <mergeCell ref="AP101:AQ101"/>
    <mergeCell ref="AP102:AQ102"/>
    <mergeCell ref="Q103:W104"/>
    <mergeCell ref="J120:K120"/>
    <mergeCell ref="Q123:U125"/>
    <mergeCell ref="Q126:U128"/>
    <mergeCell ref="AP156:AQ156"/>
    <mergeCell ref="AP157:AQ157"/>
    <mergeCell ref="AP158:AQ158"/>
    <mergeCell ref="Z159:Z161"/>
    <mergeCell ref="AP161:AQ161"/>
    <mergeCell ref="AP162:AQ162"/>
    <mergeCell ref="T149:U149"/>
    <mergeCell ref="AP149:AQ149"/>
    <mergeCell ref="V150:Y152"/>
    <mergeCell ref="AP151:AQ151"/>
    <mergeCell ref="AP152:AQ152"/>
    <mergeCell ref="Z153:Z155"/>
    <mergeCell ref="AP155:AQ155"/>
    <mergeCell ref="AP170:AQ170"/>
    <mergeCell ref="V171:Y173"/>
    <mergeCell ref="AP172:AQ172"/>
    <mergeCell ref="AP173:AQ173"/>
    <mergeCell ref="Z174:Z176"/>
    <mergeCell ref="AP176:AQ176"/>
    <mergeCell ref="AP163:AQ163"/>
    <mergeCell ref="AP164:AQ164"/>
    <mergeCell ref="K165:N169"/>
    <mergeCell ref="AP166:AQ166"/>
    <mergeCell ref="P167:Q167"/>
    <mergeCell ref="AP167:AQ167"/>
    <mergeCell ref="AP168:AQ168"/>
    <mergeCell ref="AP169:AQ169"/>
    <mergeCell ref="AP184:AQ184"/>
    <mergeCell ref="AP185:AQ185"/>
    <mergeCell ref="G186:J188"/>
    <mergeCell ref="AP187:AQ187"/>
    <mergeCell ref="AP188:AQ188"/>
    <mergeCell ref="AP189:AQ189"/>
    <mergeCell ref="AP177:AQ177"/>
    <mergeCell ref="AP178:AQ178"/>
    <mergeCell ref="AP179:AQ179"/>
    <mergeCell ref="Z180:Z182"/>
    <mergeCell ref="AP182:AQ182"/>
    <mergeCell ref="AP183:AQ183"/>
    <mergeCell ref="Z195:Z197"/>
    <mergeCell ref="AP197:AQ197"/>
    <mergeCell ref="AP198:AQ198"/>
    <mergeCell ref="AP199:AQ199"/>
    <mergeCell ref="AP200:AQ200"/>
    <mergeCell ref="Z201:Z203"/>
    <mergeCell ref="AP203:AQ203"/>
    <mergeCell ref="G190:H190"/>
    <mergeCell ref="AP190:AQ190"/>
    <mergeCell ref="AP191:AQ191"/>
    <mergeCell ref="V192:Y194"/>
    <mergeCell ref="AP193:AQ193"/>
    <mergeCell ref="AP194:AQ194"/>
    <mergeCell ref="V213:Y215"/>
    <mergeCell ref="AP214:AQ214"/>
    <mergeCell ref="AP215:AQ215"/>
    <mergeCell ref="Z216:Z218"/>
    <mergeCell ref="AP218:AQ218"/>
    <mergeCell ref="AP204:AQ204"/>
    <mergeCell ref="AP205:AQ205"/>
    <mergeCell ref="AP206:AQ206"/>
    <mergeCell ref="K207:N211"/>
    <mergeCell ref="AP208:AQ208"/>
    <mergeCell ref="P209:Q209"/>
    <mergeCell ref="AP209:AQ209"/>
    <mergeCell ref="AP210:AQ210"/>
    <mergeCell ref="AP211:AQ211"/>
    <mergeCell ref="AP226:AQ226"/>
    <mergeCell ref="AP227:AQ227"/>
    <mergeCell ref="AP219:AQ219"/>
    <mergeCell ref="AP220:AQ220"/>
    <mergeCell ref="AP221:AQ221"/>
    <mergeCell ref="Z222:Z224"/>
    <mergeCell ref="AP224:AQ224"/>
    <mergeCell ref="AP225:AQ225"/>
    <mergeCell ref="AP212:AQ212"/>
  </mergeCells>
  <phoneticPr fontId="1"/>
  <printOptions horizontalCentered="1"/>
  <pageMargins left="0.39370078740157483" right="0.39370078740157483" top="0.62992125984251968" bottom="0.39370078740157483" header="0.51181102362204722" footer="0.31496062992125984"/>
  <pageSetup paperSize="9" scale="46" fitToHeight="0" orientation="portrait" r:id="rId1"/>
  <headerFooter>
    <oddHeader>&amp;R&amp;9医療型児童発達支援</oddHeader>
    <oddFooter>&amp;C&amp;14&amp;P</oddFooter>
  </headerFooter>
  <rowBreaks count="2" manualBreakCount="2">
    <brk id="109" max="16383" man="1"/>
    <brk id="137"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AD1110"/>
  <sheetViews>
    <sheetView showGridLines="0" view="pageBreakPreview" zoomScaleNormal="100" zoomScaleSheetLayoutView="100" workbookViewId="0">
      <pane xSplit="3" ySplit="6" topLeftCell="D7" activePane="bottomRight" state="frozen"/>
      <selection pane="topRight"/>
      <selection pane="bottomLeft"/>
      <selection pane="bottomRight"/>
    </sheetView>
  </sheetViews>
  <sheetFormatPr defaultColWidth="9" defaultRowHeight="17.100000000000001" customHeight="1"/>
  <cols>
    <col min="1" max="1" width="4.625" style="206" customWidth="1"/>
    <col min="2" max="2" width="7.25" style="206" customWidth="1"/>
    <col min="3" max="3" width="39.25" style="207" customWidth="1"/>
    <col min="4" max="4" width="8.625" style="206" customWidth="1"/>
    <col min="5" max="5" width="9.875" style="206" customWidth="1"/>
    <col min="6" max="6" width="6.625" style="206" customWidth="1"/>
    <col min="7" max="7" width="5.875" style="207" bestFit="1" customWidth="1"/>
    <col min="8" max="8" width="5" style="207" bestFit="1" customWidth="1"/>
    <col min="9" max="9" width="2.375" style="207" customWidth="1"/>
    <col min="10" max="10" width="6.625" style="207" customWidth="1"/>
    <col min="11" max="11" width="2.625" style="206" customWidth="1"/>
    <col min="12" max="12" width="7.125" style="299" customWidth="1"/>
    <col min="13" max="13" width="2.375" style="206" customWidth="1"/>
    <col min="14" max="14" width="8.625" style="299" customWidth="1"/>
    <col min="15" max="15" width="8" style="299" customWidth="1"/>
    <col min="16" max="16" width="3.375" style="206" bestFit="1" customWidth="1"/>
    <col min="17" max="17" width="4.625" style="206" bestFit="1" customWidth="1"/>
    <col min="18" max="18" width="2.375" style="206" customWidth="1"/>
    <col min="19" max="19" width="9.625" style="1066" customWidth="1"/>
    <col min="20" max="20" width="3" style="206" customWidth="1"/>
    <col min="21" max="21" width="3.875" style="299" customWidth="1"/>
    <col min="22" max="22" width="18.125" style="299" bestFit="1" customWidth="1"/>
    <col min="23" max="23" width="2.375" style="299" customWidth="1"/>
    <col min="24" max="24" width="4.125" style="299" customWidth="1"/>
    <col min="25" max="25" width="8.625" style="299" customWidth="1"/>
    <col min="26" max="26" width="2.625" style="299" bestFit="1" customWidth="1"/>
    <col min="27" max="27" width="5.375" style="299" bestFit="1" customWidth="1"/>
    <col min="28" max="28" width="6.25" style="206" customWidth="1"/>
    <col min="29" max="29" width="8.625" style="206" customWidth="1"/>
    <col min="30" max="30" width="2.75" style="206" customWidth="1"/>
    <col min="31" max="16384" width="9" style="206"/>
  </cols>
  <sheetData>
    <row r="1" spans="1:30" ht="17.100000000000001" customHeight="1">
      <c r="A1" s="205"/>
    </row>
    <row r="2" spans="1:30" ht="17.100000000000001" customHeight="1">
      <c r="A2" s="205" t="s">
        <v>11552</v>
      </c>
    </row>
    <row r="3" spans="1:30" ht="17.100000000000001" customHeight="1">
      <c r="A3" s="205"/>
    </row>
    <row r="4" spans="1:30" ht="17.100000000000001" customHeight="1">
      <c r="A4" s="205"/>
      <c r="B4" s="205"/>
    </row>
    <row r="5" spans="1:30" ht="17.100000000000001" customHeight="1">
      <c r="A5" s="1785" t="s">
        <v>92</v>
      </c>
      <c r="B5" s="1786"/>
      <c r="C5" s="222" t="s">
        <v>2</v>
      </c>
      <c r="D5" s="481"/>
      <c r="E5" s="233"/>
      <c r="F5" s="233"/>
      <c r="G5" s="232"/>
      <c r="H5" s="232"/>
      <c r="I5" s="232"/>
      <c r="J5" s="617" t="s">
        <v>112</v>
      </c>
      <c r="K5" s="233"/>
      <c r="L5" s="482"/>
      <c r="M5" s="233"/>
      <c r="N5" s="482"/>
      <c r="O5" s="482"/>
      <c r="P5" s="233"/>
      <c r="Q5" s="233"/>
      <c r="R5" s="233"/>
      <c r="S5" s="1067"/>
      <c r="T5" s="233"/>
      <c r="U5" s="482"/>
      <c r="V5" s="482"/>
      <c r="W5" s="482"/>
      <c r="X5" s="482"/>
      <c r="Y5" s="482"/>
      <c r="Z5" s="482"/>
      <c r="AA5" s="1068"/>
      <c r="AB5" s="223" t="s">
        <v>4</v>
      </c>
      <c r="AC5" s="223" t="s">
        <v>5</v>
      </c>
      <c r="AD5" s="209"/>
    </row>
    <row r="6" spans="1:30" ht="17.100000000000001" customHeight="1">
      <c r="A6" s="224" t="s">
        <v>6</v>
      </c>
      <c r="B6" s="225" t="s">
        <v>7</v>
      </c>
      <c r="C6" s="226"/>
      <c r="D6" s="227"/>
      <c r="E6" s="217"/>
      <c r="F6" s="217"/>
      <c r="G6" s="216"/>
      <c r="H6" s="216"/>
      <c r="I6" s="216"/>
      <c r="J6" s="216"/>
      <c r="K6" s="217"/>
      <c r="L6" s="218"/>
      <c r="M6" s="217"/>
      <c r="N6" s="218"/>
      <c r="O6" s="218"/>
      <c r="P6" s="217"/>
      <c r="Q6" s="217"/>
      <c r="R6" s="217"/>
      <c r="S6" s="219"/>
      <c r="T6" s="217"/>
      <c r="U6" s="218"/>
      <c r="V6" s="218"/>
      <c r="W6" s="218"/>
      <c r="X6" s="218"/>
      <c r="Y6" s="218"/>
      <c r="Z6" s="218"/>
      <c r="AA6" s="1069"/>
      <c r="AB6" s="228" t="s">
        <v>8</v>
      </c>
      <c r="AC6" s="228" t="s">
        <v>9</v>
      </c>
      <c r="AD6" s="209"/>
    </row>
    <row r="7" spans="1:30" ht="17.100000000000001" customHeight="1">
      <c r="A7" s="229">
        <v>63</v>
      </c>
      <c r="B7" s="337">
        <v>1111</v>
      </c>
      <c r="C7" s="871" t="s">
        <v>11553</v>
      </c>
      <c r="D7" s="1778" t="s">
        <v>11554</v>
      </c>
      <c r="E7" s="1749" t="s">
        <v>11555</v>
      </c>
      <c r="F7" s="1788" t="s">
        <v>11556</v>
      </c>
      <c r="G7" s="558"/>
      <c r="H7" s="558"/>
      <c r="I7" s="674"/>
      <c r="J7" s="231"/>
      <c r="K7" s="232"/>
      <c r="L7" s="338"/>
      <c r="M7" s="314"/>
      <c r="N7" s="734"/>
      <c r="O7" s="372"/>
      <c r="P7" s="232"/>
      <c r="Q7" s="232"/>
      <c r="R7" s="232"/>
      <c r="S7" s="558"/>
      <c r="T7" s="372"/>
      <c r="U7" s="1070"/>
      <c r="V7" s="625"/>
      <c r="W7" s="625"/>
      <c r="X7" s="625"/>
      <c r="Y7" s="625"/>
      <c r="Z7" s="625"/>
      <c r="AA7" s="626"/>
      <c r="AB7" s="705">
        <f>ROUND(G8,0)</f>
        <v>656</v>
      </c>
      <c r="AC7" s="1790" t="s">
        <v>131</v>
      </c>
    </row>
    <row r="8" spans="1:30" ht="17.100000000000001" customHeight="1">
      <c r="A8" s="243">
        <v>63</v>
      </c>
      <c r="B8" s="351">
        <v>1135</v>
      </c>
      <c r="C8" s="870" t="s">
        <v>11557</v>
      </c>
      <c r="D8" s="1787"/>
      <c r="E8" s="1782"/>
      <c r="F8" s="1789"/>
      <c r="G8" s="624">
        <v>656</v>
      </c>
      <c r="H8" s="208" t="s">
        <v>18</v>
      </c>
      <c r="I8" s="650"/>
      <c r="J8" s="245"/>
      <c r="K8" s="208"/>
      <c r="L8" s="392"/>
      <c r="M8" s="385"/>
      <c r="N8" s="786"/>
      <c r="O8" s="400"/>
      <c r="P8" s="216"/>
      <c r="Q8" s="216"/>
      <c r="R8" s="216"/>
      <c r="S8" s="568"/>
      <c r="T8" s="400"/>
      <c r="U8" s="470"/>
      <c r="V8" s="1071" t="s">
        <v>4700</v>
      </c>
      <c r="W8" s="362" t="s">
        <v>163</v>
      </c>
      <c r="X8" s="356">
        <v>0.85</v>
      </c>
      <c r="Y8" s="635"/>
      <c r="Z8" s="635"/>
      <c r="AA8" s="636"/>
      <c r="AB8" s="358">
        <f>ROUND(G8*X8,0)</f>
        <v>558</v>
      </c>
      <c r="AC8" s="1791"/>
    </row>
    <row r="9" spans="1:30" ht="17.100000000000001" customHeight="1">
      <c r="A9" s="229">
        <v>63</v>
      </c>
      <c r="B9" s="337">
        <v>1112</v>
      </c>
      <c r="C9" s="871" t="s">
        <v>11558</v>
      </c>
      <c r="D9" s="1787"/>
      <c r="E9" s="1782"/>
      <c r="F9" s="1789"/>
      <c r="G9" s="618"/>
      <c r="H9" s="618"/>
      <c r="I9" s="650"/>
      <c r="J9" s="1072"/>
      <c r="K9" s="630"/>
      <c r="L9" s="630"/>
      <c r="M9" s="1073"/>
      <c r="N9" s="1769" t="s">
        <v>11559</v>
      </c>
      <c r="O9" s="1074" t="s">
        <v>162</v>
      </c>
      <c r="P9" s="272"/>
      <c r="Q9" s="272"/>
      <c r="R9" s="272"/>
      <c r="S9" s="652"/>
      <c r="T9" s="347" t="s">
        <v>163</v>
      </c>
      <c r="U9" s="1075">
        <v>0.7</v>
      </c>
      <c r="V9" s="625"/>
      <c r="W9" s="625"/>
      <c r="X9" s="625"/>
      <c r="Y9" s="625"/>
      <c r="Z9" s="625"/>
      <c r="AA9" s="626"/>
      <c r="AB9" s="705">
        <f>ROUND(G8*U9,0)</f>
        <v>459</v>
      </c>
      <c r="AC9" s="1791"/>
    </row>
    <row r="10" spans="1:30" ht="17.100000000000001" customHeight="1">
      <c r="A10" s="243">
        <v>63</v>
      </c>
      <c r="B10" s="351">
        <v>1136</v>
      </c>
      <c r="C10" s="870" t="s">
        <v>11560</v>
      </c>
      <c r="D10" s="1787"/>
      <c r="E10" s="646"/>
      <c r="F10" s="1789"/>
      <c r="G10" s="618"/>
      <c r="H10" s="618"/>
      <c r="I10" s="650"/>
      <c r="J10" s="1072"/>
      <c r="K10" s="630"/>
      <c r="L10" s="630"/>
      <c r="M10" s="1073"/>
      <c r="N10" s="1750"/>
      <c r="O10" s="1076"/>
      <c r="P10" s="275"/>
      <c r="Q10" s="275"/>
      <c r="R10" s="275"/>
      <c r="S10" s="1077"/>
      <c r="T10" s="619"/>
      <c r="U10" s="1078"/>
      <c r="V10" s="1079" t="s">
        <v>4700</v>
      </c>
      <c r="W10" s="354" t="s">
        <v>163</v>
      </c>
      <c r="X10" s="355">
        <v>0.85</v>
      </c>
      <c r="Y10" s="635"/>
      <c r="Z10" s="635"/>
      <c r="AA10" s="636"/>
      <c r="AB10" s="358">
        <f>ROUND(ROUND(G8*U9,0)*X10,0)</f>
        <v>390</v>
      </c>
      <c r="AC10" s="1791"/>
    </row>
    <row r="11" spans="1:30" ht="17.100000000000001" customHeight="1">
      <c r="A11" s="243">
        <v>63</v>
      </c>
      <c r="B11" s="351">
        <v>1137</v>
      </c>
      <c r="C11" s="870" t="s">
        <v>11561</v>
      </c>
      <c r="D11" s="1787"/>
      <c r="E11" s="646"/>
      <c r="F11" s="623"/>
      <c r="G11" s="618"/>
      <c r="H11" s="618"/>
      <c r="I11" s="650"/>
      <c r="J11" s="1072"/>
      <c r="K11" s="630"/>
      <c r="L11" s="630"/>
      <c r="M11" s="1073"/>
      <c r="N11" s="1750"/>
      <c r="O11" s="1080" t="s">
        <v>165</v>
      </c>
      <c r="P11" s="524"/>
      <c r="Q11" s="524"/>
      <c r="R11" s="524"/>
      <c r="S11" s="633"/>
      <c r="T11" s="362" t="s">
        <v>163</v>
      </c>
      <c r="U11" s="1081">
        <v>0.5</v>
      </c>
      <c r="V11" s="1082"/>
      <c r="W11" s="1082"/>
      <c r="X11" s="1082"/>
      <c r="Y11" s="1082"/>
      <c r="Z11" s="1082"/>
      <c r="AA11" s="1083"/>
      <c r="AB11" s="358">
        <f>ROUND(G8*U11,0)</f>
        <v>328</v>
      </c>
      <c r="AC11" s="1791"/>
    </row>
    <row r="12" spans="1:30" ht="17.100000000000001" customHeight="1">
      <c r="A12" s="243">
        <v>63</v>
      </c>
      <c r="B12" s="351">
        <v>1138</v>
      </c>
      <c r="C12" s="870" t="s">
        <v>11562</v>
      </c>
      <c r="D12" s="629"/>
      <c r="E12" s="646"/>
      <c r="F12" s="623"/>
      <c r="G12" s="618"/>
      <c r="H12" s="618"/>
      <c r="I12" s="650"/>
      <c r="J12" s="1072"/>
      <c r="K12" s="630"/>
      <c r="L12" s="630"/>
      <c r="M12" s="1073"/>
      <c r="N12" s="1751"/>
      <c r="O12" s="1084"/>
      <c r="P12" s="288"/>
      <c r="Q12" s="288"/>
      <c r="R12" s="288"/>
      <c r="S12" s="678"/>
      <c r="T12" s="512"/>
      <c r="U12" s="1083"/>
      <c r="V12" s="1079" t="s">
        <v>4700</v>
      </c>
      <c r="W12" s="354" t="s">
        <v>163</v>
      </c>
      <c r="X12" s="355">
        <v>0.85</v>
      </c>
      <c r="Y12" s="635"/>
      <c r="Z12" s="635"/>
      <c r="AA12" s="636"/>
      <c r="AB12" s="358">
        <f>ROUND(ROUND(G8*U11,0)*X12,0)</f>
        <v>279</v>
      </c>
      <c r="AC12" s="268"/>
    </row>
    <row r="13" spans="1:30" ht="17.100000000000001" customHeight="1">
      <c r="A13" s="243">
        <v>63</v>
      </c>
      <c r="B13" s="351">
        <v>1139</v>
      </c>
      <c r="C13" s="870" t="s">
        <v>11563</v>
      </c>
      <c r="D13" s="629"/>
      <c r="E13" s="646"/>
      <c r="F13" s="623"/>
      <c r="G13" s="618"/>
      <c r="H13" s="618"/>
      <c r="I13" s="650"/>
      <c r="J13" s="1072"/>
      <c r="K13" s="630"/>
      <c r="L13" s="630"/>
      <c r="M13" s="1073"/>
      <c r="N13" s="1080"/>
      <c r="O13" s="1085"/>
      <c r="P13" s="524"/>
      <c r="Q13" s="524"/>
      <c r="R13" s="524"/>
      <c r="S13" s="633"/>
      <c r="T13" s="362"/>
      <c r="U13" s="1081"/>
      <c r="V13" s="635"/>
      <c r="W13" s="635"/>
      <c r="X13" s="636"/>
      <c r="Y13" s="1533" t="s">
        <v>167</v>
      </c>
      <c r="Z13" s="643">
        <v>5</v>
      </c>
      <c r="AA13" s="1086" t="s">
        <v>168</v>
      </c>
      <c r="AB13" s="358">
        <f>ROUND(G8-Z13,0)</f>
        <v>651</v>
      </c>
      <c r="AC13" s="268"/>
    </row>
    <row r="14" spans="1:30" ht="17.100000000000001" customHeight="1">
      <c r="A14" s="243">
        <v>63</v>
      </c>
      <c r="B14" s="351">
        <v>1140</v>
      </c>
      <c r="C14" s="870" t="s">
        <v>11564</v>
      </c>
      <c r="D14" s="629"/>
      <c r="E14" s="646"/>
      <c r="F14" s="623"/>
      <c r="G14" s="618"/>
      <c r="H14" s="618"/>
      <c r="I14" s="650"/>
      <c r="J14" s="1072"/>
      <c r="K14" s="630"/>
      <c r="L14" s="630"/>
      <c r="M14" s="1073"/>
      <c r="N14" s="1084"/>
      <c r="O14" s="1087"/>
      <c r="P14" s="288"/>
      <c r="Q14" s="288"/>
      <c r="R14" s="288"/>
      <c r="S14" s="678"/>
      <c r="T14" s="512"/>
      <c r="U14" s="1083"/>
      <c r="V14" s="1071" t="s">
        <v>4700</v>
      </c>
      <c r="W14" s="362" t="s">
        <v>163</v>
      </c>
      <c r="X14" s="395">
        <v>0.85</v>
      </c>
      <c r="Y14" s="1745"/>
      <c r="Z14" s="643"/>
      <c r="AA14" s="1086"/>
      <c r="AB14" s="358">
        <f>ROUND(ROUND(G8*X14,0)-Z13,0)</f>
        <v>553</v>
      </c>
      <c r="AC14" s="268"/>
    </row>
    <row r="15" spans="1:30" ht="17.100000000000001" customHeight="1">
      <c r="A15" s="243">
        <v>63</v>
      </c>
      <c r="B15" s="351">
        <v>1141</v>
      </c>
      <c r="C15" s="870" t="s">
        <v>11565</v>
      </c>
      <c r="D15" s="629"/>
      <c r="E15" s="646"/>
      <c r="F15" s="623"/>
      <c r="G15" s="618"/>
      <c r="H15" s="618"/>
      <c r="I15" s="650"/>
      <c r="J15" s="1072"/>
      <c r="K15" s="630"/>
      <c r="L15" s="630"/>
      <c r="M15" s="1073"/>
      <c r="N15" s="1749" t="s">
        <v>11559</v>
      </c>
      <c r="O15" s="1080" t="s">
        <v>162</v>
      </c>
      <c r="P15" s="524"/>
      <c r="Q15" s="524"/>
      <c r="R15" s="524"/>
      <c r="S15" s="633"/>
      <c r="T15" s="362" t="s">
        <v>163</v>
      </c>
      <c r="U15" s="1081">
        <v>0.7</v>
      </c>
      <c r="V15" s="1088"/>
      <c r="W15" s="1088"/>
      <c r="X15" s="1089"/>
      <c r="Y15" s="1745"/>
      <c r="Z15" s="1090"/>
      <c r="AA15" s="1091"/>
      <c r="AB15" s="358">
        <f>ROUND(ROUND(G8*U15,0)-Z13,0)</f>
        <v>454</v>
      </c>
      <c r="AC15" s="268"/>
    </row>
    <row r="16" spans="1:30" ht="17.100000000000001" customHeight="1">
      <c r="A16" s="243">
        <v>63</v>
      </c>
      <c r="B16" s="351">
        <v>1142</v>
      </c>
      <c r="C16" s="870" t="s">
        <v>11566</v>
      </c>
      <c r="D16" s="629"/>
      <c r="E16" s="646"/>
      <c r="F16" s="623"/>
      <c r="G16" s="618"/>
      <c r="H16" s="618"/>
      <c r="I16" s="650"/>
      <c r="J16" s="1072"/>
      <c r="K16" s="630"/>
      <c r="L16" s="630"/>
      <c r="M16" s="1073"/>
      <c r="N16" s="1750"/>
      <c r="O16" s="1084"/>
      <c r="P16" s="288"/>
      <c r="Q16" s="288"/>
      <c r="R16" s="288"/>
      <c r="S16" s="678"/>
      <c r="T16" s="512"/>
      <c r="U16" s="1083"/>
      <c r="V16" s="1079" t="s">
        <v>4700</v>
      </c>
      <c r="W16" s="354" t="s">
        <v>163</v>
      </c>
      <c r="X16" s="357">
        <v>0.85</v>
      </c>
      <c r="Y16" s="1745"/>
      <c r="Z16" s="1090"/>
      <c r="AA16" s="1091"/>
      <c r="AB16" s="358">
        <f>ROUND(ROUND(ROUND(G8*U15,0)*X16,0)-Z13,0)</f>
        <v>385</v>
      </c>
      <c r="AC16" s="268"/>
    </row>
    <row r="17" spans="1:29" ht="17.100000000000001" customHeight="1">
      <c r="A17" s="243">
        <v>63</v>
      </c>
      <c r="B17" s="351">
        <v>1143</v>
      </c>
      <c r="C17" s="870" t="s">
        <v>11567</v>
      </c>
      <c r="D17" s="629"/>
      <c r="E17" s="646"/>
      <c r="F17" s="623"/>
      <c r="G17" s="618"/>
      <c r="H17" s="618"/>
      <c r="I17" s="650"/>
      <c r="J17" s="1072"/>
      <c r="K17" s="630"/>
      <c r="L17" s="630"/>
      <c r="M17" s="1073"/>
      <c r="N17" s="1750"/>
      <c r="O17" s="1085" t="s">
        <v>165</v>
      </c>
      <c r="P17" s="524"/>
      <c r="Q17" s="524"/>
      <c r="R17" s="524"/>
      <c r="S17" s="633"/>
      <c r="T17" s="362" t="s">
        <v>163</v>
      </c>
      <c r="U17" s="1081">
        <v>0.5</v>
      </c>
      <c r="V17" s="1082"/>
      <c r="W17" s="1082"/>
      <c r="X17" s="1083"/>
      <c r="Y17" s="1745"/>
      <c r="Z17" s="1090"/>
      <c r="AA17" s="1091"/>
      <c r="AB17" s="358">
        <f>ROUND(ROUND(G8*U17,0)-Z13,0)</f>
        <v>323</v>
      </c>
      <c r="AC17" s="268"/>
    </row>
    <row r="18" spans="1:29" ht="17.100000000000001" customHeight="1">
      <c r="A18" s="243">
        <v>63</v>
      </c>
      <c r="B18" s="351">
        <v>1144</v>
      </c>
      <c r="C18" s="870" t="s">
        <v>11568</v>
      </c>
      <c r="D18" s="629"/>
      <c r="E18" s="646"/>
      <c r="F18" s="623"/>
      <c r="G18" s="618"/>
      <c r="H18" s="618"/>
      <c r="I18" s="650"/>
      <c r="J18" s="1072"/>
      <c r="K18" s="630"/>
      <c r="L18" s="630"/>
      <c r="M18" s="1073"/>
      <c r="N18" s="1751"/>
      <c r="O18" s="1087"/>
      <c r="P18" s="288"/>
      <c r="Q18" s="288"/>
      <c r="R18" s="288"/>
      <c r="S18" s="678"/>
      <c r="T18" s="512"/>
      <c r="U18" s="1083"/>
      <c r="V18" s="1079" t="s">
        <v>4700</v>
      </c>
      <c r="W18" s="354" t="s">
        <v>163</v>
      </c>
      <c r="X18" s="357">
        <v>0.85</v>
      </c>
      <c r="Y18" s="1746"/>
      <c r="Z18" s="1082"/>
      <c r="AA18" s="1083"/>
      <c r="AB18" s="358">
        <f>ROUND(ROUND(ROUND(G8*U17,0)*X18,0)-Z13,0)</f>
        <v>274</v>
      </c>
      <c r="AC18" s="268"/>
    </row>
    <row r="19" spans="1:29" ht="17.100000000000001" customHeight="1">
      <c r="A19" s="229">
        <v>63</v>
      </c>
      <c r="B19" s="337">
        <v>1113</v>
      </c>
      <c r="C19" s="871" t="s">
        <v>11569</v>
      </c>
      <c r="D19" s="629"/>
      <c r="E19" s="646"/>
      <c r="F19" s="597"/>
      <c r="I19" s="661"/>
      <c r="J19" s="1626" t="s">
        <v>5845</v>
      </c>
      <c r="K19" s="562"/>
      <c r="L19" s="562"/>
      <c r="M19" s="314"/>
      <c r="N19" s="734"/>
      <c r="O19" s="372"/>
      <c r="P19" s="232"/>
      <c r="Q19" s="232"/>
      <c r="R19" s="232"/>
      <c r="S19" s="558"/>
      <c r="T19" s="372"/>
      <c r="U19" s="1070"/>
      <c r="V19" s="625"/>
      <c r="W19" s="625"/>
      <c r="X19" s="625"/>
      <c r="Y19" s="625"/>
      <c r="Z19" s="625"/>
      <c r="AA19" s="626"/>
      <c r="AB19" s="705">
        <f>ROUND(G8+K20,0)</f>
        <v>665</v>
      </c>
      <c r="AC19" s="268"/>
    </row>
    <row r="20" spans="1:29" ht="17.100000000000001" customHeight="1">
      <c r="A20" s="243">
        <v>63</v>
      </c>
      <c r="B20" s="351">
        <v>1145</v>
      </c>
      <c r="C20" s="870" t="s">
        <v>11570</v>
      </c>
      <c r="D20" s="629"/>
      <c r="E20" s="646"/>
      <c r="F20" s="597"/>
      <c r="G20" s="618"/>
      <c r="H20" s="208"/>
      <c r="I20" s="661"/>
      <c r="J20" s="1745"/>
      <c r="K20" s="214">
        <v>9</v>
      </c>
      <c r="L20" s="344" t="s">
        <v>16</v>
      </c>
      <c r="M20" s="385"/>
      <c r="N20" s="786"/>
      <c r="O20" s="400"/>
      <c r="P20" s="216"/>
      <c r="Q20" s="216"/>
      <c r="R20" s="216"/>
      <c r="S20" s="568"/>
      <c r="T20" s="400"/>
      <c r="U20" s="470"/>
      <c r="V20" s="1071" t="s">
        <v>4700</v>
      </c>
      <c r="W20" s="362" t="s">
        <v>163</v>
      </c>
      <c r="X20" s="356">
        <v>0.85</v>
      </c>
      <c r="Y20" s="635"/>
      <c r="Z20" s="635"/>
      <c r="AA20" s="636"/>
      <c r="AB20" s="358">
        <f>ROUND(ROUND(G8+K20,0)*X20,0)</f>
        <v>565</v>
      </c>
      <c r="AC20" s="268"/>
    </row>
    <row r="21" spans="1:29" ht="17.100000000000001" customHeight="1">
      <c r="A21" s="229">
        <v>63</v>
      </c>
      <c r="B21" s="337">
        <v>1114</v>
      </c>
      <c r="C21" s="871" t="s">
        <v>11571</v>
      </c>
      <c r="D21" s="629"/>
      <c r="E21" s="646"/>
      <c r="F21" s="597"/>
      <c r="G21" s="718"/>
      <c r="H21" s="208"/>
      <c r="I21" s="385"/>
      <c r="J21" s="1745"/>
      <c r="M21" s="736"/>
      <c r="N21" s="1769" t="s">
        <v>11559</v>
      </c>
      <c r="O21" s="1074" t="s">
        <v>162</v>
      </c>
      <c r="P21" s="272"/>
      <c r="Q21" s="272"/>
      <c r="R21" s="272"/>
      <c r="S21" s="652"/>
      <c r="T21" s="347" t="s">
        <v>163</v>
      </c>
      <c r="U21" s="1075">
        <v>0.7</v>
      </c>
      <c r="V21" s="625"/>
      <c r="W21" s="625"/>
      <c r="X21" s="625"/>
      <c r="Y21" s="625"/>
      <c r="Z21" s="625"/>
      <c r="AA21" s="626"/>
      <c r="AB21" s="705">
        <f>ROUND(ROUND(G8+K20,0)*U21,0)</f>
        <v>466</v>
      </c>
      <c r="AC21" s="268"/>
    </row>
    <row r="22" spans="1:29" ht="17.100000000000001" customHeight="1">
      <c r="A22" s="243">
        <v>63</v>
      </c>
      <c r="B22" s="351">
        <v>1146</v>
      </c>
      <c r="C22" s="870" t="s">
        <v>11572</v>
      </c>
      <c r="D22" s="629"/>
      <c r="E22" s="646"/>
      <c r="F22" s="597"/>
      <c r="G22" s="718"/>
      <c r="H22" s="208"/>
      <c r="I22" s="385"/>
      <c r="J22" s="629"/>
      <c r="K22" s="214"/>
      <c r="L22" s="344"/>
      <c r="M22" s="736"/>
      <c r="N22" s="1750"/>
      <c r="O22" s="1076"/>
      <c r="P22" s="275"/>
      <c r="Q22" s="275"/>
      <c r="R22" s="275"/>
      <c r="S22" s="1077"/>
      <c r="T22" s="619"/>
      <c r="U22" s="1078"/>
      <c r="V22" s="1079" t="s">
        <v>4700</v>
      </c>
      <c r="W22" s="354" t="s">
        <v>163</v>
      </c>
      <c r="X22" s="355">
        <v>0.85</v>
      </c>
      <c r="Y22" s="635"/>
      <c r="Z22" s="635"/>
      <c r="AA22" s="636"/>
      <c r="AB22" s="358">
        <f>ROUND(ROUND(ROUND(G8+K20,0)*U21,0)*X22,0)</f>
        <v>396</v>
      </c>
      <c r="AC22" s="268"/>
    </row>
    <row r="23" spans="1:29" ht="17.100000000000001" customHeight="1">
      <c r="A23" s="243">
        <v>63</v>
      </c>
      <c r="B23" s="351">
        <v>1147</v>
      </c>
      <c r="C23" s="870" t="s">
        <v>11573</v>
      </c>
      <c r="D23" s="629"/>
      <c r="E23" s="646"/>
      <c r="F23" s="597"/>
      <c r="G23" s="718"/>
      <c r="H23" s="208"/>
      <c r="I23" s="385"/>
      <c r="J23" s="629"/>
      <c r="K23" s="214"/>
      <c r="L23" s="344"/>
      <c r="M23" s="736"/>
      <c r="N23" s="1750"/>
      <c r="O23" s="1080" t="s">
        <v>165</v>
      </c>
      <c r="P23" s="524"/>
      <c r="Q23" s="524"/>
      <c r="R23" s="524"/>
      <c r="S23" s="633"/>
      <c r="T23" s="362" t="s">
        <v>163</v>
      </c>
      <c r="U23" s="1081">
        <v>0.5</v>
      </c>
      <c r="V23" s="1082"/>
      <c r="W23" s="1082"/>
      <c r="X23" s="1082"/>
      <c r="Y23" s="1082"/>
      <c r="Z23" s="1082"/>
      <c r="AA23" s="1083"/>
      <c r="AB23" s="358">
        <f>ROUND(ROUND(G8+K20,0)*U23,0)</f>
        <v>333</v>
      </c>
      <c r="AC23" s="268"/>
    </row>
    <row r="24" spans="1:29" ht="17.100000000000001" customHeight="1">
      <c r="A24" s="243">
        <v>63</v>
      </c>
      <c r="B24" s="351">
        <v>1148</v>
      </c>
      <c r="C24" s="870" t="s">
        <v>11574</v>
      </c>
      <c r="D24" s="629"/>
      <c r="E24" s="646"/>
      <c r="F24" s="597"/>
      <c r="G24" s="718"/>
      <c r="H24" s="208"/>
      <c r="I24" s="385"/>
      <c r="J24" s="629"/>
      <c r="K24" s="214"/>
      <c r="L24" s="344"/>
      <c r="M24" s="736"/>
      <c r="N24" s="1751"/>
      <c r="O24" s="1084"/>
      <c r="P24" s="288"/>
      <c r="Q24" s="288"/>
      <c r="R24" s="288"/>
      <c r="S24" s="678"/>
      <c r="T24" s="512"/>
      <c r="U24" s="1083"/>
      <c r="V24" s="1079" t="s">
        <v>4700</v>
      </c>
      <c r="W24" s="354" t="s">
        <v>163</v>
      </c>
      <c r="X24" s="355">
        <v>0.85</v>
      </c>
      <c r="Y24" s="635"/>
      <c r="Z24" s="635"/>
      <c r="AA24" s="636"/>
      <c r="AB24" s="358">
        <f>ROUND(ROUND(ROUND(G8+K20,0)*U23,0)*X24,0)</f>
        <v>283</v>
      </c>
      <c r="AC24" s="268"/>
    </row>
    <row r="25" spans="1:29" ht="17.100000000000001" customHeight="1">
      <c r="A25" s="243">
        <v>63</v>
      </c>
      <c r="B25" s="351">
        <v>1149</v>
      </c>
      <c r="C25" s="870" t="s">
        <v>11575</v>
      </c>
      <c r="D25" s="629"/>
      <c r="E25" s="646"/>
      <c r="F25" s="597"/>
      <c r="G25" s="718"/>
      <c r="H25" s="208"/>
      <c r="I25" s="385"/>
      <c r="J25" s="629"/>
      <c r="K25" s="214"/>
      <c r="L25" s="344"/>
      <c r="M25" s="736"/>
      <c r="N25" s="1080"/>
      <c r="O25" s="1085"/>
      <c r="P25" s="524"/>
      <c r="Q25" s="524"/>
      <c r="R25" s="524"/>
      <c r="S25" s="633"/>
      <c r="T25" s="362"/>
      <c r="U25" s="1081"/>
      <c r="V25" s="635"/>
      <c r="W25" s="635"/>
      <c r="X25" s="636"/>
      <c r="Y25" s="1533" t="s">
        <v>167</v>
      </c>
      <c r="Z25" s="643">
        <v>5</v>
      </c>
      <c r="AA25" s="1086" t="s">
        <v>168</v>
      </c>
      <c r="AB25" s="358">
        <f>ROUND(ROUND(G8+K20,0)-Z25,0)</f>
        <v>660</v>
      </c>
      <c r="AC25" s="268"/>
    </row>
    <row r="26" spans="1:29" ht="17.100000000000001" customHeight="1">
      <c r="A26" s="243">
        <v>63</v>
      </c>
      <c r="B26" s="351">
        <v>1150</v>
      </c>
      <c r="C26" s="870" t="s">
        <v>11576</v>
      </c>
      <c r="D26" s="629"/>
      <c r="E26" s="646"/>
      <c r="F26" s="597"/>
      <c r="G26" s="718"/>
      <c r="H26" s="208"/>
      <c r="I26" s="385"/>
      <c r="J26" s="629"/>
      <c r="K26" s="214"/>
      <c r="L26" s="344"/>
      <c r="M26" s="736"/>
      <c r="N26" s="1084"/>
      <c r="O26" s="1087"/>
      <c r="P26" s="288"/>
      <c r="Q26" s="288"/>
      <c r="R26" s="288"/>
      <c r="S26" s="678"/>
      <c r="T26" s="512"/>
      <c r="U26" s="1083"/>
      <c r="V26" s="1071" t="s">
        <v>4700</v>
      </c>
      <c r="W26" s="362" t="s">
        <v>163</v>
      </c>
      <c r="X26" s="395">
        <v>0.85</v>
      </c>
      <c r="Y26" s="1745"/>
      <c r="Z26" s="643"/>
      <c r="AA26" s="1086"/>
      <c r="AB26" s="358">
        <f>ROUND(ROUND(ROUND(G8+K20,0)*X26,0)-Z25,0)</f>
        <v>560</v>
      </c>
      <c r="AC26" s="268"/>
    </row>
    <row r="27" spans="1:29" ht="17.100000000000001" customHeight="1">
      <c r="A27" s="243">
        <v>63</v>
      </c>
      <c r="B27" s="351">
        <v>1151</v>
      </c>
      <c r="C27" s="870" t="s">
        <v>11577</v>
      </c>
      <c r="D27" s="629"/>
      <c r="E27" s="646"/>
      <c r="F27" s="597"/>
      <c r="G27" s="718"/>
      <c r="H27" s="208"/>
      <c r="I27" s="385"/>
      <c r="J27" s="629"/>
      <c r="K27" s="214"/>
      <c r="L27" s="344"/>
      <c r="M27" s="736"/>
      <c r="N27" s="1749" t="s">
        <v>11559</v>
      </c>
      <c r="O27" s="1080" t="s">
        <v>162</v>
      </c>
      <c r="P27" s="524"/>
      <c r="Q27" s="524"/>
      <c r="R27" s="524"/>
      <c r="S27" s="633"/>
      <c r="T27" s="362" t="s">
        <v>163</v>
      </c>
      <c r="U27" s="1081">
        <v>0.7</v>
      </c>
      <c r="V27" s="1088"/>
      <c r="W27" s="1088"/>
      <c r="X27" s="1089"/>
      <c r="Y27" s="1745"/>
      <c r="Z27" s="1090"/>
      <c r="AA27" s="1091"/>
      <c r="AB27" s="358">
        <f>ROUND(ROUND(ROUND(G8+K20,0)*U27,0)-Z25,0)</f>
        <v>461</v>
      </c>
      <c r="AC27" s="268"/>
    </row>
    <row r="28" spans="1:29" ht="17.100000000000001" customHeight="1">
      <c r="A28" s="243">
        <v>63</v>
      </c>
      <c r="B28" s="351">
        <v>1152</v>
      </c>
      <c r="C28" s="870" t="s">
        <v>11578</v>
      </c>
      <c r="D28" s="629"/>
      <c r="E28" s="646"/>
      <c r="F28" s="597"/>
      <c r="G28" s="718"/>
      <c r="H28" s="208"/>
      <c r="I28" s="385"/>
      <c r="J28" s="629"/>
      <c r="K28" s="214"/>
      <c r="L28" s="344"/>
      <c r="M28" s="736"/>
      <c r="N28" s="1750"/>
      <c r="O28" s="1084"/>
      <c r="P28" s="288"/>
      <c r="Q28" s="288"/>
      <c r="R28" s="288"/>
      <c r="S28" s="678"/>
      <c r="T28" s="512"/>
      <c r="U28" s="1083"/>
      <c r="V28" s="1079" t="s">
        <v>4700</v>
      </c>
      <c r="W28" s="354" t="s">
        <v>163</v>
      </c>
      <c r="X28" s="357">
        <v>0.85</v>
      </c>
      <c r="Y28" s="1745"/>
      <c r="Z28" s="1090"/>
      <c r="AA28" s="1091"/>
      <c r="AB28" s="358">
        <f>ROUND(ROUND(ROUND(ROUND(G8+K20,0)*U27,0)*X28,0)-Z25,0)</f>
        <v>391</v>
      </c>
      <c r="AC28" s="268"/>
    </row>
    <row r="29" spans="1:29" ht="17.100000000000001" customHeight="1">
      <c r="A29" s="243">
        <v>63</v>
      </c>
      <c r="B29" s="351">
        <v>1153</v>
      </c>
      <c r="C29" s="870" t="s">
        <v>11579</v>
      </c>
      <c r="D29" s="629"/>
      <c r="E29" s="646"/>
      <c r="F29" s="597"/>
      <c r="G29" s="718"/>
      <c r="H29" s="208"/>
      <c r="I29" s="385"/>
      <c r="J29" s="629"/>
      <c r="K29" s="214"/>
      <c r="L29" s="344"/>
      <c r="M29" s="736"/>
      <c r="N29" s="1750"/>
      <c r="O29" s="1085" t="s">
        <v>165</v>
      </c>
      <c r="P29" s="524"/>
      <c r="Q29" s="524"/>
      <c r="R29" s="524"/>
      <c r="S29" s="633"/>
      <c r="T29" s="362" t="s">
        <v>163</v>
      </c>
      <c r="U29" s="1081">
        <v>0.5</v>
      </c>
      <c r="V29" s="1082"/>
      <c r="W29" s="1082"/>
      <c r="X29" s="1083"/>
      <c r="Y29" s="1092"/>
      <c r="Z29" s="1090"/>
      <c r="AA29" s="1091"/>
      <c r="AB29" s="358">
        <f>ROUND(ROUND(ROUND(G8+K20,0)*U29,0)-Z25,0)</f>
        <v>328</v>
      </c>
      <c r="AC29" s="268"/>
    </row>
    <row r="30" spans="1:29" ht="17.100000000000001" customHeight="1">
      <c r="A30" s="243">
        <v>63</v>
      </c>
      <c r="B30" s="351">
        <v>1154</v>
      </c>
      <c r="C30" s="870" t="s">
        <v>11580</v>
      </c>
      <c r="D30" s="629"/>
      <c r="E30" s="646"/>
      <c r="F30" s="597"/>
      <c r="G30" s="718"/>
      <c r="H30" s="208"/>
      <c r="I30" s="385"/>
      <c r="J30" s="629"/>
      <c r="K30" s="214"/>
      <c r="L30" s="344"/>
      <c r="M30" s="736"/>
      <c r="N30" s="1751"/>
      <c r="O30" s="1087"/>
      <c r="P30" s="288"/>
      <c r="Q30" s="288"/>
      <c r="R30" s="288"/>
      <c r="S30" s="678"/>
      <c r="T30" s="512"/>
      <c r="U30" s="1083"/>
      <c r="V30" s="1079" t="s">
        <v>4700</v>
      </c>
      <c r="W30" s="354" t="s">
        <v>163</v>
      </c>
      <c r="X30" s="357">
        <v>0.85</v>
      </c>
      <c r="Y30" s="1082"/>
      <c r="Z30" s="1082"/>
      <c r="AA30" s="1083"/>
      <c r="AB30" s="358">
        <f>ROUND(ROUND(ROUND(ROUND(G8+K20,0)*U29,0)*X30,0)-Z25,0)</f>
        <v>278</v>
      </c>
      <c r="AC30" s="268"/>
    </row>
    <row r="31" spans="1:29" ht="17.100000000000001" customHeight="1">
      <c r="A31" s="229">
        <v>63</v>
      </c>
      <c r="B31" s="337">
        <v>1121</v>
      </c>
      <c r="C31" s="871" t="s">
        <v>11581</v>
      </c>
      <c r="D31" s="629"/>
      <c r="E31" s="646"/>
      <c r="F31" s="1542" t="s">
        <v>11582</v>
      </c>
      <c r="G31" s="558"/>
      <c r="H31" s="558"/>
      <c r="I31" s="674"/>
      <c r="J31" s="231"/>
      <c r="K31" s="232"/>
      <c r="L31" s="338"/>
      <c r="M31" s="314"/>
      <c r="N31" s="734"/>
      <c r="O31" s="372"/>
      <c r="P31" s="232"/>
      <c r="Q31" s="232"/>
      <c r="R31" s="232"/>
      <c r="S31" s="558"/>
      <c r="T31" s="372"/>
      <c r="U31" s="1070"/>
      <c r="V31" s="625"/>
      <c r="W31" s="625"/>
      <c r="X31" s="625"/>
      <c r="Y31" s="625"/>
      <c r="Z31" s="625"/>
      <c r="AA31" s="626"/>
      <c r="AB31" s="705">
        <f>ROUND(G32,0)</f>
        <v>440</v>
      </c>
      <c r="AC31" s="268"/>
    </row>
    <row r="32" spans="1:29" ht="17.100000000000001" customHeight="1">
      <c r="A32" s="243">
        <v>63</v>
      </c>
      <c r="B32" s="351">
        <v>1155</v>
      </c>
      <c r="C32" s="870" t="s">
        <v>11583</v>
      </c>
      <c r="D32" s="629"/>
      <c r="E32" s="646"/>
      <c r="F32" s="1784"/>
      <c r="G32" s="624">
        <v>440</v>
      </c>
      <c r="H32" s="208" t="s">
        <v>18</v>
      </c>
      <c r="I32" s="650"/>
      <c r="J32" s="245"/>
      <c r="K32" s="208"/>
      <c r="L32" s="392"/>
      <c r="M32" s="385"/>
      <c r="N32" s="786"/>
      <c r="O32" s="400"/>
      <c r="P32" s="216"/>
      <c r="Q32" s="216"/>
      <c r="R32" s="216"/>
      <c r="S32" s="568"/>
      <c r="T32" s="400"/>
      <c r="U32" s="470"/>
      <c r="V32" s="1071" t="s">
        <v>4700</v>
      </c>
      <c r="W32" s="362" t="s">
        <v>163</v>
      </c>
      <c r="X32" s="356">
        <v>0.85</v>
      </c>
      <c r="Y32" s="635"/>
      <c r="Z32" s="635"/>
      <c r="AA32" s="636"/>
      <c r="AB32" s="358">
        <f>ROUND(G32*X32,0)</f>
        <v>374</v>
      </c>
      <c r="AC32" s="268"/>
    </row>
    <row r="33" spans="1:29" ht="17.100000000000001" customHeight="1">
      <c r="A33" s="229">
        <v>63</v>
      </c>
      <c r="B33" s="337">
        <v>1122</v>
      </c>
      <c r="C33" s="871" t="s">
        <v>11584</v>
      </c>
      <c r="D33" s="597"/>
      <c r="E33" s="604"/>
      <c r="F33" s="1784"/>
      <c r="I33" s="650"/>
      <c r="J33" s="1072"/>
      <c r="K33" s="630"/>
      <c r="L33" s="630"/>
      <c r="M33" s="1073"/>
      <c r="N33" s="1769" t="s">
        <v>11559</v>
      </c>
      <c r="O33" s="1074" t="s">
        <v>162</v>
      </c>
      <c r="P33" s="272"/>
      <c r="Q33" s="272"/>
      <c r="R33" s="272"/>
      <c r="S33" s="652"/>
      <c r="T33" s="347" t="s">
        <v>163</v>
      </c>
      <c r="U33" s="1075">
        <v>0.7</v>
      </c>
      <c r="V33" s="625"/>
      <c r="W33" s="625"/>
      <c r="X33" s="625"/>
      <c r="Y33" s="625"/>
      <c r="Z33" s="625"/>
      <c r="AA33" s="626"/>
      <c r="AB33" s="705">
        <f>ROUND(G32*U33,0)</f>
        <v>308</v>
      </c>
      <c r="AC33" s="268"/>
    </row>
    <row r="34" spans="1:29" ht="17.100000000000001" customHeight="1">
      <c r="A34" s="243">
        <v>63</v>
      </c>
      <c r="B34" s="351">
        <v>1156</v>
      </c>
      <c r="C34" s="870" t="s">
        <v>11585</v>
      </c>
      <c r="D34" s="597"/>
      <c r="E34" s="604"/>
      <c r="F34" s="1784"/>
      <c r="G34" s="618"/>
      <c r="H34" s="618"/>
      <c r="I34" s="650"/>
      <c r="J34" s="1072"/>
      <c r="K34" s="630"/>
      <c r="L34" s="630"/>
      <c r="M34" s="1073"/>
      <c r="N34" s="1750"/>
      <c r="O34" s="1076"/>
      <c r="P34" s="275"/>
      <c r="Q34" s="275"/>
      <c r="R34" s="275"/>
      <c r="S34" s="1077"/>
      <c r="T34" s="619"/>
      <c r="U34" s="1078"/>
      <c r="V34" s="1079" t="s">
        <v>4700</v>
      </c>
      <c r="W34" s="354" t="s">
        <v>163</v>
      </c>
      <c r="X34" s="355">
        <v>0.85</v>
      </c>
      <c r="Y34" s="635"/>
      <c r="Z34" s="635"/>
      <c r="AA34" s="636"/>
      <c r="AB34" s="358">
        <f>ROUND(ROUND(G32*U33,0)*X34,0)</f>
        <v>262</v>
      </c>
      <c r="AC34" s="268"/>
    </row>
    <row r="35" spans="1:29" ht="17.100000000000001" customHeight="1">
      <c r="A35" s="243">
        <v>63</v>
      </c>
      <c r="B35" s="351">
        <v>1157</v>
      </c>
      <c r="C35" s="870" t="s">
        <v>11586</v>
      </c>
      <c r="D35" s="597"/>
      <c r="E35" s="604"/>
      <c r="F35" s="623"/>
      <c r="G35" s="618"/>
      <c r="H35" s="618"/>
      <c r="I35" s="650"/>
      <c r="J35" s="1072"/>
      <c r="K35" s="630"/>
      <c r="L35" s="630"/>
      <c r="M35" s="1073"/>
      <c r="N35" s="1750"/>
      <c r="O35" s="1080" t="s">
        <v>165</v>
      </c>
      <c r="P35" s="524"/>
      <c r="Q35" s="524"/>
      <c r="R35" s="524"/>
      <c r="S35" s="633"/>
      <c r="T35" s="362" t="s">
        <v>163</v>
      </c>
      <c r="U35" s="1081">
        <v>0.5</v>
      </c>
      <c r="V35" s="1082"/>
      <c r="W35" s="1082"/>
      <c r="X35" s="1082"/>
      <c r="Y35" s="1082"/>
      <c r="Z35" s="1082"/>
      <c r="AA35" s="1083"/>
      <c r="AB35" s="358">
        <f>ROUND(G32*U35,0)</f>
        <v>220</v>
      </c>
      <c r="AC35" s="268"/>
    </row>
    <row r="36" spans="1:29" ht="17.100000000000001" customHeight="1">
      <c r="A36" s="243">
        <v>63</v>
      </c>
      <c r="B36" s="351">
        <v>1158</v>
      </c>
      <c r="C36" s="870" t="s">
        <v>11587</v>
      </c>
      <c r="D36" s="597"/>
      <c r="E36" s="604"/>
      <c r="F36" s="623"/>
      <c r="G36" s="618"/>
      <c r="H36" s="618"/>
      <c r="I36" s="650"/>
      <c r="J36" s="1072"/>
      <c r="K36" s="630"/>
      <c r="L36" s="630"/>
      <c r="M36" s="1073"/>
      <c r="N36" s="1751"/>
      <c r="O36" s="1084"/>
      <c r="P36" s="288"/>
      <c r="Q36" s="288"/>
      <c r="R36" s="288"/>
      <c r="S36" s="678"/>
      <c r="T36" s="512"/>
      <c r="U36" s="1083"/>
      <c r="V36" s="1079" t="s">
        <v>4700</v>
      </c>
      <c r="W36" s="354" t="s">
        <v>163</v>
      </c>
      <c r="X36" s="355">
        <v>0.85</v>
      </c>
      <c r="Y36" s="635"/>
      <c r="Z36" s="635"/>
      <c r="AA36" s="636"/>
      <c r="AB36" s="358">
        <f>ROUND(ROUND(G32*U35,0)*X36,0)</f>
        <v>187</v>
      </c>
      <c r="AC36" s="268"/>
    </row>
    <row r="37" spans="1:29" ht="17.100000000000001" customHeight="1">
      <c r="A37" s="243">
        <v>63</v>
      </c>
      <c r="B37" s="351">
        <v>1159</v>
      </c>
      <c r="C37" s="870" t="s">
        <v>11588</v>
      </c>
      <c r="D37" s="597"/>
      <c r="E37" s="604"/>
      <c r="F37" s="623"/>
      <c r="G37" s="618"/>
      <c r="H37" s="618"/>
      <c r="I37" s="650"/>
      <c r="J37" s="1072"/>
      <c r="K37" s="630"/>
      <c r="L37" s="630"/>
      <c r="M37" s="1073"/>
      <c r="N37" s="1080"/>
      <c r="O37" s="1085"/>
      <c r="P37" s="524"/>
      <c r="Q37" s="524"/>
      <c r="R37" s="524"/>
      <c r="S37" s="633"/>
      <c r="T37" s="362"/>
      <c r="U37" s="1081"/>
      <c r="V37" s="635"/>
      <c r="W37" s="635"/>
      <c r="X37" s="636"/>
      <c r="Y37" s="1533" t="s">
        <v>167</v>
      </c>
      <c r="Z37" s="643">
        <v>5</v>
      </c>
      <c r="AA37" s="1086" t="s">
        <v>168</v>
      </c>
      <c r="AB37" s="358">
        <f>ROUND(G32-Z37,0)</f>
        <v>435</v>
      </c>
      <c r="AC37" s="268"/>
    </row>
    <row r="38" spans="1:29" ht="17.100000000000001" customHeight="1">
      <c r="A38" s="243">
        <v>63</v>
      </c>
      <c r="B38" s="351">
        <v>1160</v>
      </c>
      <c r="C38" s="870" t="s">
        <v>11589</v>
      </c>
      <c r="D38" s="597"/>
      <c r="E38" s="604"/>
      <c r="F38" s="623"/>
      <c r="G38" s="618"/>
      <c r="H38" s="618"/>
      <c r="I38" s="650"/>
      <c r="J38" s="1072"/>
      <c r="K38" s="630"/>
      <c r="L38" s="630"/>
      <c r="M38" s="1073"/>
      <c r="N38" s="1084"/>
      <c r="O38" s="1087"/>
      <c r="P38" s="288"/>
      <c r="Q38" s="288"/>
      <c r="R38" s="288"/>
      <c r="S38" s="678"/>
      <c r="T38" s="512"/>
      <c r="U38" s="1083"/>
      <c r="V38" s="1071" t="s">
        <v>4700</v>
      </c>
      <c r="W38" s="362" t="s">
        <v>163</v>
      </c>
      <c r="X38" s="395">
        <v>0.85</v>
      </c>
      <c r="Y38" s="1745"/>
      <c r="Z38" s="643"/>
      <c r="AA38" s="1086"/>
      <c r="AB38" s="358">
        <f>ROUND(ROUND(G32*X38,0)-Z37,0)</f>
        <v>369</v>
      </c>
      <c r="AC38" s="268"/>
    </row>
    <row r="39" spans="1:29" ht="17.100000000000001" customHeight="1">
      <c r="A39" s="243">
        <v>63</v>
      </c>
      <c r="B39" s="351">
        <v>1161</v>
      </c>
      <c r="C39" s="870" t="s">
        <v>11590</v>
      </c>
      <c r="D39" s="597"/>
      <c r="E39" s="604"/>
      <c r="F39" s="623"/>
      <c r="G39" s="618"/>
      <c r="H39" s="618"/>
      <c r="I39" s="650"/>
      <c r="J39" s="1072"/>
      <c r="K39" s="630"/>
      <c r="L39" s="630"/>
      <c r="M39" s="1073"/>
      <c r="N39" s="1749" t="s">
        <v>11559</v>
      </c>
      <c r="O39" s="1080" t="s">
        <v>162</v>
      </c>
      <c r="P39" s="524"/>
      <c r="Q39" s="524"/>
      <c r="R39" s="524"/>
      <c r="S39" s="633"/>
      <c r="T39" s="362" t="s">
        <v>163</v>
      </c>
      <c r="U39" s="1081">
        <v>0.7</v>
      </c>
      <c r="V39" s="1088"/>
      <c r="W39" s="1088"/>
      <c r="X39" s="1089"/>
      <c r="Y39" s="1745"/>
      <c r="Z39" s="1090"/>
      <c r="AA39" s="1091"/>
      <c r="AB39" s="358">
        <f>ROUND(ROUND(G32*U39,0)-Z37,0)</f>
        <v>303</v>
      </c>
      <c r="AC39" s="268"/>
    </row>
    <row r="40" spans="1:29" ht="17.100000000000001" customHeight="1">
      <c r="A40" s="243">
        <v>63</v>
      </c>
      <c r="B40" s="351">
        <v>1162</v>
      </c>
      <c r="C40" s="870" t="s">
        <v>11591</v>
      </c>
      <c r="D40" s="597"/>
      <c r="E40" s="604"/>
      <c r="F40" s="623"/>
      <c r="G40" s="618"/>
      <c r="H40" s="618"/>
      <c r="I40" s="650"/>
      <c r="J40" s="1072"/>
      <c r="K40" s="630"/>
      <c r="L40" s="630"/>
      <c r="M40" s="1073"/>
      <c r="N40" s="1750"/>
      <c r="O40" s="1084"/>
      <c r="P40" s="288"/>
      <c r="Q40" s="288"/>
      <c r="R40" s="288"/>
      <c r="S40" s="678"/>
      <c r="T40" s="512"/>
      <c r="U40" s="1083"/>
      <c r="V40" s="1079" t="s">
        <v>4700</v>
      </c>
      <c r="W40" s="354" t="s">
        <v>163</v>
      </c>
      <c r="X40" s="357">
        <v>0.85</v>
      </c>
      <c r="Y40" s="1745"/>
      <c r="Z40" s="1090"/>
      <c r="AA40" s="1091"/>
      <c r="AB40" s="358">
        <f>ROUND(ROUND(ROUND(G32*U39,0)*X40,0)-Z37,0)</f>
        <v>257</v>
      </c>
      <c r="AC40" s="268"/>
    </row>
    <row r="41" spans="1:29" ht="17.100000000000001" customHeight="1">
      <c r="A41" s="243">
        <v>63</v>
      </c>
      <c r="B41" s="351">
        <v>1163</v>
      </c>
      <c r="C41" s="870" t="s">
        <v>11592</v>
      </c>
      <c r="D41" s="597"/>
      <c r="E41" s="604"/>
      <c r="F41" s="623"/>
      <c r="G41" s="618"/>
      <c r="H41" s="618"/>
      <c r="I41" s="650"/>
      <c r="J41" s="1072"/>
      <c r="K41" s="630"/>
      <c r="L41" s="630"/>
      <c r="M41" s="1073"/>
      <c r="N41" s="1750"/>
      <c r="O41" s="1085" t="s">
        <v>165</v>
      </c>
      <c r="P41" s="524"/>
      <c r="Q41" s="524"/>
      <c r="R41" s="524"/>
      <c r="S41" s="633"/>
      <c r="T41" s="362" t="s">
        <v>163</v>
      </c>
      <c r="U41" s="1081">
        <v>0.5</v>
      </c>
      <c r="V41" s="1082"/>
      <c r="W41" s="1082"/>
      <c r="X41" s="1083"/>
      <c r="Y41" s="1092"/>
      <c r="Z41" s="1090"/>
      <c r="AA41" s="1091"/>
      <c r="AB41" s="358">
        <f>ROUND(ROUND(G32*U41,0)-Z37,0)</f>
        <v>215</v>
      </c>
      <c r="AC41" s="268"/>
    </row>
    <row r="42" spans="1:29" ht="17.100000000000001" customHeight="1">
      <c r="A42" s="243">
        <v>63</v>
      </c>
      <c r="B42" s="351">
        <v>1164</v>
      </c>
      <c r="C42" s="870" t="s">
        <v>11593</v>
      </c>
      <c r="D42" s="597"/>
      <c r="E42" s="604"/>
      <c r="F42" s="623"/>
      <c r="G42" s="618"/>
      <c r="H42" s="618"/>
      <c r="I42" s="650"/>
      <c r="J42" s="1072"/>
      <c r="K42" s="630"/>
      <c r="L42" s="630"/>
      <c r="M42" s="1073"/>
      <c r="N42" s="1751"/>
      <c r="O42" s="1087"/>
      <c r="P42" s="288"/>
      <c r="Q42" s="288"/>
      <c r="R42" s="288"/>
      <c r="S42" s="678"/>
      <c r="T42" s="512"/>
      <c r="U42" s="1083"/>
      <c r="V42" s="1079" t="s">
        <v>4700</v>
      </c>
      <c r="W42" s="354" t="s">
        <v>163</v>
      </c>
      <c r="X42" s="357">
        <v>0.85</v>
      </c>
      <c r="Y42" s="1082"/>
      <c r="Z42" s="1082"/>
      <c r="AA42" s="1083"/>
      <c r="AB42" s="358">
        <f>ROUND(ROUND(ROUND(G32*U41,0)*X42,0)-Z37,0)</f>
        <v>182</v>
      </c>
      <c r="AC42" s="268"/>
    </row>
    <row r="43" spans="1:29" ht="17.100000000000001" customHeight="1">
      <c r="A43" s="229">
        <v>63</v>
      </c>
      <c r="B43" s="337">
        <v>1123</v>
      </c>
      <c r="C43" s="871" t="s">
        <v>11594</v>
      </c>
      <c r="D43" s="597"/>
      <c r="E43" s="604"/>
      <c r="F43" s="597"/>
      <c r="I43" s="661"/>
      <c r="J43" s="1626" t="s">
        <v>5845</v>
      </c>
      <c r="K43" s="562"/>
      <c r="L43" s="562"/>
      <c r="M43" s="314"/>
      <c r="N43" s="734"/>
      <c r="O43" s="372"/>
      <c r="P43" s="232"/>
      <c r="Q43" s="232"/>
      <c r="R43" s="232"/>
      <c r="S43" s="558"/>
      <c r="T43" s="372"/>
      <c r="U43" s="1070"/>
      <c r="V43" s="625"/>
      <c r="W43" s="625"/>
      <c r="X43" s="625"/>
      <c r="Y43" s="625"/>
      <c r="Z43" s="625"/>
      <c r="AA43" s="626"/>
      <c r="AB43" s="705">
        <f>ROUND(G32+K44,0)</f>
        <v>446</v>
      </c>
      <c r="AC43" s="268"/>
    </row>
    <row r="44" spans="1:29" ht="17.100000000000001" customHeight="1">
      <c r="A44" s="243">
        <v>63</v>
      </c>
      <c r="B44" s="351">
        <v>1165</v>
      </c>
      <c r="C44" s="870" t="s">
        <v>11595</v>
      </c>
      <c r="D44" s="597"/>
      <c r="E44" s="604"/>
      <c r="F44" s="597"/>
      <c r="G44" s="618"/>
      <c r="H44" s="208"/>
      <c r="I44" s="661"/>
      <c r="J44" s="1745"/>
      <c r="K44" s="214">
        <v>6</v>
      </c>
      <c r="L44" s="344" t="s">
        <v>16</v>
      </c>
      <c r="M44" s="385"/>
      <c r="N44" s="786"/>
      <c r="O44" s="400"/>
      <c r="P44" s="216"/>
      <c r="Q44" s="216"/>
      <c r="R44" s="216"/>
      <c r="S44" s="568"/>
      <c r="T44" s="400"/>
      <c r="U44" s="470"/>
      <c r="V44" s="1071" t="s">
        <v>4700</v>
      </c>
      <c r="W44" s="362" t="s">
        <v>163</v>
      </c>
      <c r="X44" s="356">
        <v>0.85</v>
      </c>
      <c r="Y44" s="635"/>
      <c r="Z44" s="635"/>
      <c r="AA44" s="636"/>
      <c r="AB44" s="358">
        <f>ROUND(ROUND(G32+K44,0)*X44,0)</f>
        <v>379</v>
      </c>
      <c r="AC44" s="268"/>
    </row>
    <row r="45" spans="1:29" ht="17.100000000000001" customHeight="1">
      <c r="A45" s="229">
        <v>63</v>
      </c>
      <c r="B45" s="337">
        <v>1124</v>
      </c>
      <c r="C45" s="871" t="s">
        <v>11596</v>
      </c>
      <c r="D45" s="597"/>
      <c r="E45" s="604"/>
      <c r="F45" s="597"/>
      <c r="G45" s="718"/>
      <c r="H45" s="208"/>
      <c r="I45" s="385"/>
      <c r="J45" s="1745"/>
      <c r="M45" s="736"/>
      <c r="N45" s="1769" t="s">
        <v>11559</v>
      </c>
      <c r="O45" s="1074" t="s">
        <v>162</v>
      </c>
      <c r="P45" s="272"/>
      <c r="Q45" s="272"/>
      <c r="R45" s="272"/>
      <c r="S45" s="652"/>
      <c r="T45" s="347" t="s">
        <v>163</v>
      </c>
      <c r="U45" s="1075">
        <v>0.7</v>
      </c>
      <c r="V45" s="625"/>
      <c r="W45" s="625"/>
      <c r="X45" s="625"/>
      <c r="Y45" s="625"/>
      <c r="Z45" s="625"/>
      <c r="AA45" s="626"/>
      <c r="AB45" s="705">
        <f>ROUND(ROUND(G32+K44,0)*U45,0)</f>
        <v>312</v>
      </c>
      <c r="AC45" s="268"/>
    </row>
    <row r="46" spans="1:29" ht="17.100000000000001" customHeight="1">
      <c r="A46" s="243">
        <v>63</v>
      </c>
      <c r="B46" s="351">
        <v>1166</v>
      </c>
      <c r="C46" s="870" t="s">
        <v>11597</v>
      </c>
      <c r="D46" s="597"/>
      <c r="E46" s="604"/>
      <c r="F46" s="597"/>
      <c r="G46" s="718"/>
      <c r="H46" s="208"/>
      <c r="I46" s="385"/>
      <c r="J46" s="1745"/>
      <c r="K46" s="214"/>
      <c r="L46" s="344"/>
      <c r="M46" s="736"/>
      <c r="N46" s="1750"/>
      <c r="O46" s="1076"/>
      <c r="P46" s="275"/>
      <c r="Q46" s="275"/>
      <c r="R46" s="275"/>
      <c r="S46" s="1077"/>
      <c r="T46" s="619"/>
      <c r="U46" s="1078"/>
      <c r="V46" s="1079" t="s">
        <v>4700</v>
      </c>
      <c r="W46" s="354" t="s">
        <v>163</v>
      </c>
      <c r="X46" s="355">
        <v>0.85</v>
      </c>
      <c r="Y46" s="635"/>
      <c r="Z46" s="635"/>
      <c r="AA46" s="636"/>
      <c r="AB46" s="358">
        <f>ROUND(ROUND(ROUND(G32+K44,0)*U45,0)*X46,0)</f>
        <v>265</v>
      </c>
      <c r="AC46" s="268"/>
    </row>
    <row r="47" spans="1:29" ht="17.100000000000001" customHeight="1">
      <c r="A47" s="243">
        <v>63</v>
      </c>
      <c r="B47" s="351">
        <v>1167</v>
      </c>
      <c r="C47" s="870" t="s">
        <v>11598</v>
      </c>
      <c r="D47" s="597"/>
      <c r="E47" s="604"/>
      <c r="F47" s="597"/>
      <c r="G47" s="718"/>
      <c r="H47" s="208"/>
      <c r="I47" s="385"/>
      <c r="J47" s="629"/>
      <c r="K47" s="214"/>
      <c r="L47" s="344"/>
      <c r="M47" s="736"/>
      <c r="N47" s="1750"/>
      <c r="O47" s="1080" t="s">
        <v>165</v>
      </c>
      <c r="P47" s="524"/>
      <c r="Q47" s="524"/>
      <c r="R47" s="524"/>
      <c r="S47" s="633"/>
      <c r="T47" s="362" t="s">
        <v>163</v>
      </c>
      <c r="U47" s="1081">
        <v>0.5</v>
      </c>
      <c r="V47" s="1082"/>
      <c r="W47" s="1082"/>
      <c r="X47" s="1082"/>
      <c r="Y47" s="1082"/>
      <c r="Z47" s="1082"/>
      <c r="AA47" s="1083"/>
      <c r="AB47" s="358">
        <f>ROUND(ROUND(G32+K44,0)*U47,0)</f>
        <v>223</v>
      </c>
      <c r="AC47" s="268"/>
    </row>
    <row r="48" spans="1:29" ht="17.100000000000001" customHeight="1">
      <c r="A48" s="243">
        <v>63</v>
      </c>
      <c r="B48" s="351">
        <v>1168</v>
      </c>
      <c r="C48" s="870" t="s">
        <v>11599</v>
      </c>
      <c r="D48" s="597"/>
      <c r="E48" s="604"/>
      <c r="F48" s="597"/>
      <c r="G48" s="718"/>
      <c r="H48" s="208"/>
      <c r="I48" s="385"/>
      <c r="J48" s="629"/>
      <c r="K48" s="214"/>
      <c r="L48" s="344"/>
      <c r="M48" s="736"/>
      <c r="N48" s="1751"/>
      <c r="O48" s="1084"/>
      <c r="P48" s="288"/>
      <c r="Q48" s="288"/>
      <c r="R48" s="288"/>
      <c r="S48" s="678"/>
      <c r="T48" s="512"/>
      <c r="U48" s="1083"/>
      <c r="V48" s="1079" t="s">
        <v>4700</v>
      </c>
      <c r="W48" s="354" t="s">
        <v>163</v>
      </c>
      <c r="X48" s="355">
        <v>0.85</v>
      </c>
      <c r="Y48" s="635"/>
      <c r="Z48" s="635"/>
      <c r="AA48" s="636"/>
      <c r="AB48" s="358">
        <f>ROUND(ROUND(ROUND(G32+K44,0)*U47,0)*X48,0)</f>
        <v>190</v>
      </c>
      <c r="AC48" s="268"/>
    </row>
    <row r="49" spans="1:29" ht="17.100000000000001" customHeight="1">
      <c r="A49" s="243">
        <v>63</v>
      </c>
      <c r="B49" s="351">
        <v>1169</v>
      </c>
      <c r="C49" s="870" t="s">
        <v>11600</v>
      </c>
      <c r="D49" s="597"/>
      <c r="E49" s="604"/>
      <c r="F49" s="597"/>
      <c r="G49" s="718"/>
      <c r="H49" s="208"/>
      <c r="I49" s="385"/>
      <c r="J49" s="629"/>
      <c r="K49" s="214"/>
      <c r="L49" s="344"/>
      <c r="M49" s="736"/>
      <c r="N49" s="1080"/>
      <c r="O49" s="1085"/>
      <c r="P49" s="524"/>
      <c r="Q49" s="524"/>
      <c r="R49" s="524"/>
      <c r="S49" s="633"/>
      <c r="T49" s="362"/>
      <c r="U49" s="1081"/>
      <c r="V49" s="635"/>
      <c r="W49" s="635"/>
      <c r="X49" s="636"/>
      <c r="Y49" s="1533" t="s">
        <v>167</v>
      </c>
      <c r="Z49" s="643">
        <v>5</v>
      </c>
      <c r="AA49" s="1086" t="s">
        <v>168</v>
      </c>
      <c r="AB49" s="358">
        <f>ROUND(ROUND(G32+K44,0)-Z49,0)</f>
        <v>441</v>
      </c>
      <c r="AC49" s="268"/>
    </row>
    <row r="50" spans="1:29" ht="17.100000000000001" customHeight="1">
      <c r="A50" s="243">
        <v>63</v>
      </c>
      <c r="B50" s="351">
        <v>1170</v>
      </c>
      <c r="C50" s="870" t="s">
        <v>11601</v>
      </c>
      <c r="D50" s="597"/>
      <c r="E50" s="604"/>
      <c r="F50" s="597"/>
      <c r="G50" s="718"/>
      <c r="H50" s="208"/>
      <c r="I50" s="385"/>
      <c r="J50" s="629"/>
      <c r="K50" s="214"/>
      <c r="L50" s="344"/>
      <c r="M50" s="736"/>
      <c r="N50" s="1084"/>
      <c r="O50" s="1087"/>
      <c r="P50" s="288"/>
      <c r="Q50" s="288"/>
      <c r="R50" s="288"/>
      <c r="S50" s="678"/>
      <c r="T50" s="512"/>
      <c r="U50" s="1083"/>
      <c r="V50" s="1071" t="s">
        <v>4700</v>
      </c>
      <c r="W50" s="362" t="s">
        <v>163</v>
      </c>
      <c r="X50" s="395">
        <v>0.85</v>
      </c>
      <c r="Y50" s="1745"/>
      <c r="Z50" s="643"/>
      <c r="AA50" s="1086"/>
      <c r="AB50" s="358">
        <f>ROUND(ROUND(ROUND(G32+K44,0)*X50,0)-Z49,0)</f>
        <v>374</v>
      </c>
      <c r="AC50" s="268"/>
    </row>
    <row r="51" spans="1:29" ht="17.100000000000001" customHeight="1">
      <c r="A51" s="243">
        <v>63</v>
      </c>
      <c r="B51" s="351">
        <v>1171</v>
      </c>
      <c r="C51" s="870" t="s">
        <v>11602</v>
      </c>
      <c r="D51" s="597"/>
      <c r="E51" s="604"/>
      <c r="F51" s="597"/>
      <c r="G51" s="718"/>
      <c r="H51" s="208"/>
      <c r="I51" s="385"/>
      <c r="J51" s="629"/>
      <c r="K51" s="214"/>
      <c r="L51" s="344"/>
      <c r="M51" s="736"/>
      <c r="N51" s="1749" t="s">
        <v>11559</v>
      </c>
      <c r="O51" s="1080" t="s">
        <v>162</v>
      </c>
      <c r="P51" s="524"/>
      <c r="Q51" s="524"/>
      <c r="R51" s="524"/>
      <c r="S51" s="633"/>
      <c r="T51" s="362" t="s">
        <v>163</v>
      </c>
      <c r="U51" s="1081">
        <v>0.7</v>
      </c>
      <c r="V51" s="1088"/>
      <c r="W51" s="1088"/>
      <c r="X51" s="1089"/>
      <c r="Y51" s="1745"/>
      <c r="Z51" s="1090"/>
      <c r="AA51" s="1091"/>
      <c r="AB51" s="358">
        <f>ROUND(ROUND(ROUND(G32+K44,0)*U51,0)-Z49,0)</f>
        <v>307</v>
      </c>
      <c r="AC51" s="268"/>
    </row>
    <row r="52" spans="1:29" ht="17.100000000000001" customHeight="1">
      <c r="A52" s="243">
        <v>63</v>
      </c>
      <c r="B52" s="351">
        <v>1172</v>
      </c>
      <c r="C52" s="870" t="s">
        <v>11603</v>
      </c>
      <c r="D52" s="597"/>
      <c r="E52" s="604"/>
      <c r="F52" s="597"/>
      <c r="G52" s="718"/>
      <c r="H52" s="208"/>
      <c r="I52" s="385"/>
      <c r="J52" s="629"/>
      <c r="K52" s="214"/>
      <c r="L52" s="344"/>
      <c r="M52" s="736"/>
      <c r="N52" s="1750"/>
      <c r="O52" s="1084"/>
      <c r="P52" s="288"/>
      <c r="Q52" s="288"/>
      <c r="R52" s="288"/>
      <c r="S52" s="678"/>
      <c r="T52" s="512"/>
      <c r="U52" s="1083"/>
      <c r="V52" s="1079" t="s">
        <v>4700</v>
      </c>
      <c r="W52" s="354" t="s">
        <v>163</v>
      </c>
      <c r="X52" s="357">
        <v>0.85</v>
      </c>
      <c r="Y52" s="1745"/>
      <c r="Z52" s="1090"/>
      <c r="AA52" s="1091"/>
      <c r="AB52" s="358">
        <f>ROUND(ROUND(ROUND(ROUND(G32+K44,0)*U51,0)*X52,0)-Z49,0)</f>
        <v>260</v>
      </c>
      <c r="AC52" s="268"/>
    </row>
    <row r="53" spans="1:29" ht="17.100000000000001" customHeight="1">
      <c r="A53" s="243">
        <v>63</v>
      </c>
      <c r="B53" s="351">
        <v>1173</v>
      </c>
      <c r="C53" s="870" t="s">
        <v>11604</v>
      </c>
      <c r="D53" s="597"/>
      <c r="E53" s="604"/>
      <c r="F53" s="597"/>
      <c r="G53" s="718"/>
      <c r="H53" s="208"/>
      <c r="I53" s="385"/>
      <c r="J53" s="629"/>
      <c r="K53" s="214"/>
      <c r="L53" s="344"/>
      <c r="M53" s="736"/>
      <c r="N53" s="1750"/>
      <c r="O53" s="1085" t="s">
        <v>165</v>
      </c>
      <c r="P53" s="524"/>
      <c r="Q53" s="524"/>
      <c r="R53" s="524"/>
      <c r="S53" s="633"/>
      <c r="T53" s="362" t="s">
        <v>163</v>
      </c>
      <c r="U53" s="1081">
        <v>0.5</v>
      </c>
      <c r="V53" s="1082"/>
      <c r="W53" s="1082"/>
      <c r="X53" s="1083"/>
      <c r="Y53" s="1745"/>
      <c r="Z53" s="1090"/>
      <c r="AA53" s="1091"/>
      <c r="AB53" s="358">
        <f>ROUND(ROUND(ROUND(G32+K44,0)*U53,0)-Z49,0)</f>
        <v>218</v>
      </c>
      <c r="AC53" s="268"/>
    </row>
    <row r="54" spans="1:29" ht="17.100000000000001" customHeight="1">
      <c r="A54" s="243">
        <v>63</v>
      </c>
      <c r="B54" s="351">
        <v>1174</v>
      </c>
      <c r="C54" s="870" t="s">
        <v>11605</v>
      </c>
      <c r="D54" s="597"/>
      <c r="E54" s="604"/>
      <c r="F54" s="597"/>
      <c r="G54" s="718"/>
      <c r="H54" s="208"/>
      <c r="I54" s="385"/>
      <c r="J54" s="629"/>
      <c r="K54" s="214"/>
      <c r="L54" s="344"/>
      <c r="M54" s="736"/>
      <c r="N54" s="1751"/>
      <c r="O54" s="1087"/>
      <c r="P54" s="288"/>
      <c r="Q54" s="288"/>
      <c r="R54" s="288"/>
      <c r="S54" s="678"/>
      <c r="T54" s="512"/>
      <c r="U54" s="1083"/>
      <c r="V54" s="1079" t="s">
        <v>4700</v>
      </c>
      <c r="W54" s="354" t="s">
        <v>163</v>
      </c>
      <c r="X54" s="357">
        <v>0.85</v>
      </c>
      <c r="Y54" s="1746"/>
      <c r="Z54" s="1082"/>
      <c r="AA54" s="1083"/>
      <c r="AB54" s="358">
        <f>ROUND(ROUND(ROUND(ROUND(G32+K44,0)*U53,0)*X54,0)-Z49,0)</f>
        <v>185</v>
      </c>
      <c r="AC54" s="268"/>
    </row>
    <row r="55" spans="1:29" ht="17.100000000000001" customHeight="1">
      <c r="A55" s="229">
        <v>63</v>
      </c>
      <c r="B55" s="337">
        <v>1131</v>
      </c>
      <c r="C55" s="871" t="s">
        <v>11606</v>
      </c>
      <c r="D55" s="597"/>
      <c r="E55" s="604"/>
      <c r="F55" s="1542" t="s">
        <v>11607</v>
      </c>
      <c r="G55" s="558"/>
      <c r="H55" s="558"/>
      <c r="I55" s="674"/>
      <c r="J55" s="231"/>
      <c r="K55" s="562"/>
      <c r="L55" s="562"/>
      <c r="M55" s="314"/>
      <c r="N55" s="734"/>
      <c r="O55" s="372"/>
      <c r="P55" s="232"/>
      <c r="Q55" s="232"/>
      <c r="R55" s="232"/>
      <c r="S55" s="558"/>
      <c r="T55" s="372"/>
      <c r="U55" s="1070"/>
      <c r="V55" s="625"/>
      <c r="W55" s="625"/>
      <c r="X55" s="625"/>
      <c r="Y55" s="625"/>
      <c r="Z55" s="625"/>
      <c r="AA55" s="626"/>
      <c r="AB55" s="705">
        <f>ROUND(G56,0)</f>
        <v>331</v>
      </c>
      <c r="AC55" s="268"/>
    </row>
    <row r="56" spans="1:29" ht="17.100000000000001" customHeight="1">
      <c r="A56" s="243">
        <v>63</v>
      </c>
      <c r="B56" s="351">
        <v>1175</v>
      </c>
      <c r="C56" s="870" t="s">
        <v>11608</v>
      </c>
      <c r="D56" s="597"/>
      <c r="E56" s="604"/>
      <c r="F56" s="1765"/>
      <c r="G56" s="624">
        <v>331</v>
      </c>
      <c r="H56" s="208" t="s">
        <v>18</v>
      </c>
      <c r="I56" s="650"/>
      <c r="J56" s="245"/>
      <c r="K56" s="214"/>
      <c r="L56" s="344"/>
      <c r="M56" s="385"/>
      <c r="N56" s="786"/>
      <c r="O56" s="400"/>
      <c r="P56" s="216"/>
      <c r="Q56" s="216"/>
      <c r="R56" s="216"/>
      <c r="S56" s="568"/>
      <c r="T56" s="400"/>
      <c r="U56" s="470"/>
      <c r="V56" s="1071" t="s">
        <v>4700</v>
      </c>
      <c r="W56" s="362" t="s">
        <v>163</v>
      </c>
      <c r="X56" s="356">
        <v>0.85</v>
      </c>
      <c r="Y56" s="635"/>
      <c r="Z56" s="635"/>
      <c r="AA56" s="636"/>
      <c r="AB56" s="358">
        <f>ROUND(G56*X56,0)</f>
        <v>281</v>
      </c>
      <c r="AC56" s="268"/>
    </row>
    <row r="57" spans="1:29" ht="17.100000000000001" customHeight="1">
      <c r="A57" s="229">
        <v>63</v>
      </c>
      <c r="B57" s="337">
        <v>1132</v>
      </c>
      <c r="C57" s="871" t="s">
        <v>11609</v>
      </c>
      <c r="D57" s="597"/>
      <c r="E57" s="604"/>
      <c r="F57" s="1765"/>
      <c r="G57" s="618"/>
      <c r="H57" s="618"/>
      <c r="I57" s="650"/>
      <c r="J57" s="629"/>
      <c r="M57" s="736"/>
      <c r="N57" s="1769" t="s">
        <v>11559</v>
      </c>
      <c r="O57" s="1074" t="s">
        <v>162</v>
      </c>
      <c r="P57" s="272"/>
      <c r="Q57" s="272"/>
      <c r="R57" s="272"/>
      <c r="S57" s="652"/>
      <c r="T57" s="347" t="s">
        <v>163</v>
      </c>
      <c r="U57" s="1075">
        <v>0.7</v>
      </c>
      <c r="V57" s="625"/>
      <c r="W57" s="625"/>
      <c r="X57" s="625"/>
      <c r="Y57" s="625"/>
      <c r="Z57" s="625"/>
      <c r="AA57" s="626"/>
      <c r="AB57" s="705">
        <f>ROUND(G56*U57,0)</f>
        <v>232</v>
      </c>
      <c r="AC57" s="268"/>
    </row>
    <row r="58" spans="1:29" ht="17.100000000000001" customHeight="1">
      <c r="A58" s="243">
        <v>63</v>
      </c>
      <c r="B58" s="351">
        <v>1176</v>
      </c>
      <c r="C58" s="870" t="s">
        <v>11610</v>
      </c>
      <c r="D58" s="597"/>
      <c r="E58" s="604"/>
      <c r="F58" s="1765"/>
      <c r="G58" s="618"/>
      <c r="H58" s="618"/>
      <c r="I58" s="650"/>
      <c r="J58" s="629"/>
      <c r="K58" s="214"/>
      <c r="L58" s="344"/>
      <c r="M58" s="736"/>
      <c r="N58" s="1750"/>
      <c r="O58" s="1076"/>
      <c r="P58" s="275"/>
      <c r="Q58" s="275"/>
      <c r="R58" s="275"/>
      <c r="S58" s="1077"/>
      <c r="T58" s="619"/>
      <c r="U58" s="1078"/>
      <c r="V58" s="1079" t="s">
        <v>4700</v>
      </c>
      <c r="W58" s="354" t="s">
        <v>163</v>
      </c>
      <c r="X58" s="355">
        <v>0.85</v>
      </c>
      <c r="Y58" s="635"/>
      <c r="Z58" s="635"/>
      <c r="AA58" s="636"/>
      <c r="AB58" s="358">
        <f>ROUND(ROUND(G56*U57,0)*X58,0)</f>
        <v>197</v>
      </c>
      <c r="AC58" s="268"/>
    </row>
    <row r="59" spans="1:29" ht="17.100000000000001" customHeight="1">
      <c r="A59" s="243">
        <v>63</v>
      </c>
      <c r="B59" s="351">
        <v>1177</v>
      </c>
      <c r="C59" s="870" t="s">
        <v>11611</v>
      </c>
      <c r="D59" s="597"/>
      <c r="E59" s="604"/>
      <c r="F59" s="623"/>
      <c r="G59" s="618"/>
      <c r="H59" s="618"/>
      <c r="I59" s="650"/>
      <c r="J59" s="629"/>
      <c r="K59" s="214"/>
      <c r="L59" s="344"/>
      <c r="M59" s="736"/>
      <c r="N59" s="1750"/>
      <c r="O59" s="1080" t="s">
        <v>165</v>
      </c>
      <c r="P59" s="524"/>
      <c r="Q59" s="524"/>
      <c r="R59" s="524"/>
      <c r="S59" s="633"/>
      <c r="T59" s="362" t="s">
        <v>163</v>
      </c>
      <c r="U59" s="1081">
        <v>0.5</v>
      </c>
      <c r="V59" s="1082"/>
      <c r="W59" s="1082"/>
      <c r="X59" s="1082"/>
      <c r="Y59" s="1082"/>
      <c r="Z59" s="1082"/>
      <c r="AA59" s="1083"/>
      <c r="AB59" s="358">
        <f>ROUND(G56*U59,0)</f>
        <v>166</v>
      </c>
      <c r="AC59" s="268"/>
    </row>
    <row r="60" spans="1:29" ht="17.100000000000001" customHeight="1">
      <c r="A60" s="243">
        <v>63</v>
      </c>
      <c r="B60" s="351">
        <v>1178</v>
      </c>
      <c r="C60" s="870" t="s">
        <v>11612</v>
      </c>
      <c r="D60" s="597"/>
      <c r="E60" s="604"/>
      <c r="F60" s="623"/>
      <c r="G60" s="618"/>
      <c r="H60" s="618"/>
      <c r="I60" s="650"/>
      <c r="J60" s="629"/>
      <c r="K60" s="214"/>
      <c r="L60" s="344"/>
      <c r="M60" s="736"/>
      <c r="N60" s="1751"/>
      <c r="O60" s="1084"/>
      <c r="P60" s="288"/>
      <c r="Q60" s="288"/>
      <c r="R60" s="288"/>
      <c r="S60" s="678"/>
      <c r="T60" s="512"/>
      <c r="U60" s="1083"/>
      <c r="V60" s="1079" t="s">
        <v>4700</v>
      </c>
      <c r="W60" s="354" t="s">
        <v>163</v>
      </c>
      <c r="X60" s="355">
        <v>0.85</v>
      </c>
      <c r="Y60" s="635"/>
      <c r="Z60" s="635"/>
      <c r="AA60" s="636"/>
      <c r="AB60" s="358">
        <f>ROUND(ROUND(G56*U59,0)*X60,0)</f>
        <v>141</v>
      </c>
      <c r="AC60" s="268"/>
    </row>
    <row r="61" spans="1:29" ht="17.100000000000001" customHeight="1">
      <c r="A61" s="243">
        <v>63</v>
      </c>
      <c r="B61" s="351">
        <v>1179</v>
      </c>
      <c r="C61" s="870" t="s">
        <v>11613</v>
      </c>
      <c r="D61" s="597"/>
      <c r="E61" s="604"/>
      <c r="F61" s="623"/>
      <c r="G61" s="618"/>
      <c r="H61" s="618"/>
      <c r="I61" s="650"/>
      <c r="J61" s="629"/>
      <c r="K61" s="214"/>
      <c r="L61" s="344"/>
      <c r="M61" s="736"/>
      <c r="N61" s="1080"/>
      <c r="O61" s="1085"/>
      <c r="P61" s="524"/>
      <c r="Q61" s="524"/>
      <c r="R61" s="524"/>
      <c r="S61" s="633"/>
      <c r="T61" s="362"/>
      <c r="U61" s="1081"/>
      <c r="V61" s="635"/>
      <c r="W61" s="635"/>
      <c r="X61" s="636"/>
      <c r="Y61" s="1533" t="s">
        <v>167</v>
      </c>
      <c r="Z61" s="643">
        <v>5</v>
      </c>
      <c r="AA61" s="1086" t="s">
        <v>168</v>
      </c>
      <c r="AB61" s="358">
        <f>ROUND(G56-Z61,0)</f>
        <v>326</v>
      </c>
      <c r="AC61" s="268"/>
    </row>
    <row r="62" spans="1:29" ht="17.100000000000001" customHeight="1">
      <c r="A62" s="243">
        <v>63</v>
      </c>
      <c r="B62" s="351">
        <v>1180</v>
      </c>
      <c r="C62" s="870" t="s">
        <v>11614</v>
      </c>
      <c r="D62" s="597"/>
      <c r="E62" s="604"/>
      <c r="F62" s="623"/>
      <c r="G62" s="618"/>
      <c r="H62" s="618"/>
      <c r="I62" s="650"/>
      <c r="J62" s="629"/>
      <c r="K62" s="214"/>
      <c r="L62" s="344"/>
      <c r="M62" s="736"/>
      <c r="N62" s="1084"/>
      <c r="O62" s="1087"/>
      <c r="P62" s="288"/>
      <c r="Q62" s="288"/>
      <c r="R62" s="288"/>
      <c r="S62" s="678"/>
      <c r="T62" s="512"/>
      <c r="U62" s="1083"/>
      <c r="V62" s="1071" t="s">
        <v>4700</v>
      </c>
      <c r="W62" s="362" t="s">
        <v>163</v>
      </c>
      <c r="X62" s="395">
        <v>0.85</v>
      </c>
      <c r="Y62" s="1745"/>
      <c r="Z62" s="643"/>
      <c r="AA62" s="1086"/>
      <c r="AB62" s="358">
        <f>ROUND(ROUND(G56*X62,0)-Z61,0)</f>
        <v>276</v>
      </c>
      <c r="AC62" s="268"/>
    </row>
    <row r="63" spans="1:29" ht="17.100000000000001" customHeight="1">
      <c r="A63" s="243">
        <v>63</v>
      </c>
      <c r="B63" s="351">
        <v>1181</v>
      </c>
      <c r="C63" s="870" t="s">
        <v>11615</v>
      </c>
      <c r="D63" s="597"/>
      <c r="E63" s="604"/>
      <c r="F63" s="623"/>
      <c r="G63" s="618"/>
      <c r="H63" s="618"/>
      <c r="I63" s="650"/>
      <c r="J63" s="629"/>
      <c r="K63" s="214"/>
      <c r="L63" s="344"/>
      <c r="M63" s="736"/>
      <c r="N63" s="1749" t="s">
        <v>11559</v>
      </c>
      <c r="O63" s="1080" t="s">
        <v>162</v>
      </c>
      <c r="P63" s="524"/>
      <c r="Q63" s="524"/>
      <c r="R63" s="524"/>
      <c r="S63" s="633"/>
      <c r="T63" s="362" t="s">
        <v>163</v>
      </c>
      <c r="U63" s="1081">
        <v>0.7</v>
      </c>
      <c r="V63" s="1088"/>
      <c r="W63" s="1088"/>
      <c r="X63" s="1089"/>
      <c r="Y63" s="1745"/>
      <c r="Z63" s="1090"/>
      <c r="AA63" s="1091"/>
      <c r="AB63" s="358">
        <f>ROUND(ROUND(G56*U63,0)-Z61,0)</f>
        <v>227</v>
      </c>
      <c r="AC63" s="268"/>
    </row>
    <row r="64" spans="1:29" ht="17.100000000000001" customHeight="1">
      <c r="A64" s="243">
        <v>63</v>
      </c>
      <c r="B64" s="351">
        <v>1182</v>
      </c>
      <c r="C64" s="870" t="s">
        <v>11616</v>
      </c>
      <c r="D64" s="597"/>
      <c r="E64" s="604"/>
      <c r="F64" s="623"/>
      <c r="G64" s="618"/>
      <c r="H64" s="618"/>
      <c r="I64" s="650"/>
      <c r="J64" s="629"/>
      <c r="K64" s="214"/>
      <c r="L64" s="344"/>
      <c r="M64" s="736"/>
      <c r="N64" s="1750"/>
      <c r="O64" s="1084"/>
      <c r="P64" s="288"/>
      <c r="Q64" s="288"/>
      <c r="R64" s="288"/>
      <c r="S64" s="678"/>
      <c r="T64" s="512"/>
      <c r="U64" s="1083"/>
      <c r="V64" s="1079" t="s">
        <v>4700</v>
      </c>
      <c r="W64" s="354" t="s">
        <v>163</v>
      </c>
      <c r="X64" s="357">
        <v>0.85</v>
      </c>
      <c r="Y64" s="1745"/>
      <c r="Z64" s="1090"/>
      <c r="AA64" s="1091"/>
      <c r="AB64" s="358">
        <f>ROUND(ROUND(ROUND(G56*U63,0)*X64,0)-Z61,0)</f>
        <v>192</v>
      </c>
      <c r="AC64" s="268"/>
    </row>
    <row r="65" spans="1:29" ht="17.100000000000001" customHeight="1">
      <c r="A65" s="243">
        <v>63</v>
      </c>
      <c r="B65" s="351">
        <v>1183</v>
      </c>
      <c r="C65" s="870" t="s">
        <v>11617</v>
      </c>
      <c r="D65" s="597"/>
      <c r="E65" s="604"/>
      <c r="F65" s="623"/>
      <c r="G65" s="618"/>
      <c r="H65" s="618"/>
      <c r="I65" s="650"/>
      <c r="J65" s="629"/>
      <c r="K65" s="214"/>
      <c r="L65" s="344"/>
      <c r="M65" s="736"/>
      <c r="N65" s="1750"/>
      <c r="O65" s="1085" t="s">
        <v>165</v>
      </c>
      <c r="P65" s="524"/>
      <c r="Q65" s="524"/>
      <c r="R65" s="524"/>
      <c r="S65" s="633"/>
      <c r="T65" s="362" t="s">
        <v>163</v>
      </c>
      <c r="U65" s="1081">
        <v>0.5</v>
      </c>
      <c r="V65" s="1082"/>
      <c r="W65" s="1082"/>
      <c r="X65" s="1083"/>
      <c r="Y65" s="1092"/>
      <c r="Z65" s="1090"/>
      <c r="AA65" s="1091"/>
      <c r="AB65" s="358">
        <f>ROUND(ROUND(G56*U65,0)-Z61,0)</f>
        <v>161</v>
      </c>
      <c r="AC65" s="268"/>
    </row>
    <row r="66" spans="1:29" ht="17.100000000000001" customHeight="1">
      <c r="A66" s="243">
        <v>63</v>
      </c>
      <c r="B66" s="351">
        <v>1184</v>
      </c>
      <c r="C66" s="870" t="s">
        <v>11618</v>
      </c>
      <c r="D66" s="597"/>
      <c r="E66" s="604"/>
      <c r="F66" s="623"/>
      <c r="G66" s="618"/>
      <c r="H66" s="618"/>
      <c r="I66" s="650"/>
      <c r="J66" s="629"/>
      <c r="K66" s="214"/>
      <c r="L66" s="344"/>
      <c r="M66" s="736"/>
      <c r="N66" s="1751"/>
      <c r="O66" s="1087"/>
      <c r="P66" s="288"/>
      <c r="Q66" s="288"/>
      <c r="R66" s="288"/>
      <c r="S66" s="678"/>
      <c r="T66" s="512"/>
      <c r="U66" s="1083"/>
      <c r="V66" s="1079" t="s">
        <v>4700</v>
      </c>
      <c r="W66" s="354" t="s">
        <v>163</v>
      </c>
      <c r="X66" s="357">
        <v>0.85</v>
      </c>
      <c r="Y66" s="1082"/>
      <c r="Z66" s="1082"/>
      <c r="AA66" s="1083"/>
      <c r="AB66" s="358">
        <f>ROUND(ROUND(ROUND(G56*U65,0)*X66,0)-Z61,0)</f>
        <v>136</v>
      </c>
      <c r="AC66" s="268"/>
    </row>
    <row r="67" spans="1:29" ht="17.100000000000001" customHeight="1">
      <c r="A67" s="229">
        <v>63</v>
      </c>
      <c r="B67" s="337">
        <v>1133</v>
      </c>
      <c r="C67" s="871" t="s">
        <v>11619</v>
      </c>
      <c r="D67" s="597"/>
      <c r="E67" s="604"/>
      <c r="F67" s="597"/>
      <c r="I67" s="661"/>
      <c r="J67" s="1626" t="s">
        <v>5845</v>
      </c>
      <c r="K67" s="562"/>
      <c r="L67" s="562"/>
      <c r="M67" s="314"/>
      <c r="N67" s="734"/>
      <c r="O67" s="372"/>
      <c r="P67" s="232"/>
      <c r="Q67" s="232"/>
      <c r="R67" s="232"/>
      <c r="S67" s="558"/>
      <c r="T67" s="372"/>
      <c r="U67" s="1070"/>
      <c r="V67" s="625"/>
      <c r="W67" s="625"/>
      <c r="X67" s="625"/>
      <c r="Y67" s="625"/>
      <c r="Z67" s="625"/>
      <c r="AA67" s="626"/>
      <c r="AB67" s="705">
        <f>ROUND(G56+K68,0)</f>
        <v>335</v>
      </c>
      <c r="AC67" s="268"/>
    </row>
    <row r="68" spans="1:29" ht="17.100000000000001" customHeight="1">
      <c r="A68" s="243">
        <v>63</v>
      </c>
      <c r="B68" s="351">
        <v>1185</v>
      </c>
      <c r="C68" s="870" t="s">
        <v>11620</v>
      </c>
      <c r="D68" s="597"/>
      <c r="E68" s="604"/>
      <c r="F68" s="597"/>
      <c r="G68" s="618"/>
      <c r="H68" s="208"/>
      <c r="I68" s="661"/>
      <c r="J68" s="1745"/>
      <c r="K68" s="214">
        <v>4</v>
      </c>
      <c r="L68" s="344" t="s">
        <v>16</v>
      </c>
      <c r="M68" s="385"/>
      <c r="N68" s="786"/>
      <c r="O68" s="400"/>
      <c r="P68" s="216"/>
      <c r="Q68" s="216"/>
      <c r="R68" s="216"/>
      <c r="S68" s="568"/>
      <c r="T68" s="400"/>
      <c r="U68" s="470"/>
      <c r="V68" s="1071" t="s">
        <v>4700</v>
      </c>
      <c r="W68" s="362" t="s">
        <v>163</v>
      </c>
      <c r="X68" s="356">
        <v>0.85</v>
      </c>
      <c r="Y68" s="635"/>
      <c r="Z68" s="635"/>
      <c r="AA68" s="636"/>
      <c r="AB68" s="358">
        <f>ROUND(ROUND(G56+K68,0)*X68,0)</f>
        <v>285</v>
      </c>
      <c r="AC68" s="268"/>
    </row>
    <row r="69" spans="1:29" ht="17.100000000000001" customHeight="1">
      <c r="A69" s="229">
        <v>63</v>
      </c>
      <c r="B69" s="337">
        <v>1134</v>
      </c>
      <c r="C69" s="871" t="s">
        <v>11621</v>
      </c>
      <c r="D69" s="597"/>
      <c r="E69" s="604"/>
      <c r="F69" s="597"/>
      <c r="G69" s="718"/>
      <c r="H69" s="208"/>
      <c r="I69" s="385"/>
      <c r="J69" s="1745"/>
      <c r="M69" s="736"/>
      <c r="N69" s="1769" t="s">
        <v>11559</v>
      </c>
      <c r="O69" s="1074" t="s">
        <v>162</v>
      </c>
      <c r="P69" s="272"/>
      <c r="Q69" s="272"/>
      <c r="R69" s="272"/>
      <c r="S69" s="652"/>
      <c r="T69" s="347" t="s">
        <v>163</v>
      </c>
      <c r="U69" s="1075">
        <v>0.7</v>
      </c>
      <c r="V69" s="625"/>
      <c r="W69" s="625"/>
      <c r="X69" s="625"/>
      <c r="Y69" s="625"/>
      <c r="Z69" s="625"/>
      <c r="AA69" s="626"/>
      <c r="AB69" s="705">
        <f>ROUND(ROUND(G56+K68,0)*U69,0)</f>
        <v>235</v>
      </c>
      <c r="AC69" s="268"/>
    </row>
    <row r="70" spans="1:29" ht="17.100000000000001" customHeight="1">
      <c r="A70" s="243">
        <v>63</v>
      </c>
      <c r="B70" s="351">
        <v>1186</v>
      </c>
      <c r="C70" s="870" t="s">
        <v>11622</v>
      </c>
      <c r="D70" s="597"/>
      <c r="E70" s="604"/>
      <c r="F70" s="597"/>
      <c r="G70" s="718"/>
      <c r="H70" s="208"/>
      <c r="I70" s="385"/>
      <c r="J70" s="629"/>
      <c r="K70" s="214"/>
      <c r="L70" s="344"/>
      <c r="M70" s="736"/>
      <c r="N70" s="1750"/>
      <c r="O70" s="1076"/>
      <c r="P70" s="275"/>
      <c r="Q70" s="275"/>
      <c r="R70" s="275"/>
      <c r="S70" s="1077"/>
      <c r="T70" s="619"/>
      <c r="U70" s="1078"/>
      <c r="V70" s="1079" t="s">
        <v>4700</v>
      </c>
      <c r="W70" s="354" t="s">
        <v>163</v>
      </c>
      <c r="X70" s="355">
        <v>0.85</v>
      </c>
      <c r="Y70" s="635"/>
      <c r="Z70" s="635"/>
      <c r="AA70" s="636"/>
      <c r="AB70" s="358">
        <f>ROUND(ROUND(ROUND(G56+K68,0)*U69,0)*X70,0)</f>
        <v>200</v>
      </c>
      <c r="AC70" s="268"/>
    </row>
    <row r="71" spans="1:29" ht="17.100000000000001" customHeight="1">
      <c r="A71" s="243">
        <v>63</v>
      </c>
      <c r="B71" s="351">
        <v>1187</v>
      </c>
      <c r="C71" s="870" t="s">
        <v>11623</v>
      </c>
      <c r="D71" s="597"/>
      <c r="E71" s="604"/>
      <c r="F71" s="597"/>
      <c r="G71" s="718"/>
      <c r="H71" s="208"/>
      <c r="I71" s="385"/>
      <c r="J71" s="629"/>
      <c r="K71" s="214"/>
      <c r="L71" s="344"/>
      <c r="M71" s="736"/>
      <c r="N71" s="1750"/>
      <c r="O71" s="1080" t="s">
        <v>165</v>
      </c>
      <c r="P71" s="524"/>
      <c r="Q71" s="524"/>
      <c r="R71" s="524"/>
      <c r="S71" s="633"/>
      <c r="T71" s="362" t="s">
        <v>163</v>
      </c>
      <c r="U71" s="1081">
        <v>0.5</v>
      </c>
      <c r="V71" s="1082"/>
      <c r="W71" s="1082"/>
      <c r="X71" s="1082"/>
      <c r="Y71" s="1082"/>
      <c r="Z71" s="1082"/>
      <c r="AA71" s="1083"/>
      <c r="AB71" s="358">
        <f>ROUND(ROUND(G56+K68,0)*U71,0)</f>
        <v>168</v>
      </c>
      <c r="AC71" s="268"/>
    </row>
    <row r="72" spans="1:29" ht="17.100000000000001" customHeight="1">
      <c r="A72" s="243">
        <v>63</v>
      </c>
      <c r="B72" s="351">
        <v>1188</v>
      </c>
      <c r="C72" s="870" t="s">
        <v>11624</v>
      </c>
      <c r="D72" s="597"/>
      <c r="E72" s="604"/>
      <c r="F72" s="597"/>
      <c r="G72" s="718"/>
      <c r="H72" s="208"/>
      <c r="I72" s="385"/>
      <c r="J72" s="629"/>
      <c r="K72" s="214"/>
      <c r="L72" s="344"/>
      <c r="M72" s="736"/>
      <c r="N72" s="1751"/>
      <c r="O72" s="1084"/>
      <c r="P72" s="288"/>
      <c r="Q72" s="288"/>
      <c r="R72" s="288"/>
      <c r="S72" s="678"/>
      <c r="T72" s="512"/>
      <c r="U72" s="1083"/>
      <c r="V72" s="1079" t="s">
        <v>4700</v>
      </c>
      <c r="W72" s="354" t="s">
        <v>163</v>
      </c>
      <c r="X72" s="355">
        <v>0.85</v>
      </c>
      <c r="Y72" s="635"/>
      <c r="Z72" s="635"/>
      <c r="AA72" s="636"/>
      <c r="AB72" s="358">
        <f>ROUND(ROUND(ROUND(G56+K68,0)*U71,0)*X72,0)</f>
        <v>143</v>
      </c>
      <c r="AC72" s="268"/>
    </row>
    <row r="73" spans="1:29" ht="17.100000000000001" customHeight="1">
      <c r="A73" s="243">
        <v>63</v>
      </c>
      <c r="B73" s="351">
        <v>1189</v>
      </c>
      <c r="C73" s="870" t="s">
        <v>11625</v>
      </c>
      <c r="D73" s="597"/>
      <c r="E73" s="604"/>
      <c r="F73" s="597"/>
      <c r="G73" s="718"/>
      <c r="H73" s="208"/>
      <c r="I73" s="385"/>
      <c r="J73" s="629"/>
      <c r="K73" s="214"/>
      <c r="L73" s="344"/>
      <c r="M73" s="736"/>
      <c r="N73" s="1080"/>
      <c r="O73" s="1085"/>
      <c r="P73" s="524"/>
      <c r="Q73" s="524"/>
      <c r="R73" s="524"/>
      <c r="S73" s="633"/>
      <c r="T73" s="362"/>
      <c r="U73" s="1081"/>
      <c r="V73" s="635"/>
      <c r="W73" s="635"/>
      <c r="X73" s="636"/>
      <c r="Y73" s="1533" t="s">
        <v>167</v>
      </c>
      <c r="Z73" s="643">
        <v>5</v>
      </c>
      <c r="AA73" s="1086" t="s">
        <v>168</v>
      </c>
      <c r="AB73" s="358">
        <f>ROUND(ROUND(G56+K68,0)-Z73,0)</f>
        <v>330</v>
      </c>
      <c r="AC73" s="268"/>
    </row>
    <row r="74" spans="1:29" ht="17.100000000000001" customHeight="1">
      <c r="A74" s="243">
        <v>63</v>
      </c>
      <c r="B74" s="351">
        <v>1190</v>
      </c>
      <c r="C74" s="870" t="s">
        <v>11626</v>
      </c>
      <c r="D74" s="597"/>
      <c r="E74" s="604"/>
      <c r="F74" s="597"/>
      <c r="G74" s="718"/>
      <c r="H74" s="208"/>
      <c r="I74" s="385"/>
      <c r="J74" s="629"/>
      <c r="K74" s="214"/>
      <c r="L74" s="344"/>
      <c r="M74" s="736"/>
      <c r="N74" s="1084"/>
      <c r="O74" s="1087"/>
      <c r="P74" s="288"/>
      <c r="Q74" s="288"/>
      <c r="R74" s="288"/>
      <c r="S74" s="678"/>
      <c r="T74" s="512"/>
      <c r="U74" s="1083"/>
      <c r="V74" s="1071" t="s">
        <v>4700</v>
      </c>
      <c r="W74" s="362" t="s">
        <v>163</v>
      </c>
      <c r="X74" s="395">
        <v>0.85</v>
      </c>
      <c r="Y74" s="1745"/>
      <c r="Z74" s="643"/>
      <c r="AA74" s="1086"/>
      <c r="AB74" s="358">
        <f>ROUND(ROUND(ROUND(G56+K68,0)*X74,0)-Z73,0)</f>
        <v>280</v>
      </c>
      <c r="AC74" s="268"/>
    </row>
    <row r="75" spans="1:29" ht="17.100000000000001" customHeight="1">
      <c r="A75" s="243">
        <v>63</v>
      </c>
      <c r="B75" s="351">
        <v>1191</v>
      </c>
      <c r="C75" s="870" t="s">
        <v>11627</v>
      </c>
      <c r="D75" s="597"/>
      <c r="E75" s="604"/>
      <c r="F75" s="597"/>
      <c r="G75" s="718"/>
      <c r="H75" s="208"/>
      <c r="I75" s="385"/>
      <c r="J75" s="629"/>
      <c r="K75" s="214"/>
      <c r="L75" s="344"/>
      <c r="M75" s="736"/>
      <c r="N75" s="1749" t="s">
        <v>11559</v>
      </c>
      <c r="O75" s="1080" t="s">
        <v>162</v>
      </c>
      <c r="P75" s="524"/>
      <c r="Q75" s="524"/>
      <c r="R75" s="524"/>
      <c r="S75" s="633"/>
      <c r="T75" s="362" t="s">
        <v>163</v>
      </c>
      <c r="U75" s="1081">
        <v>0.7</v>
      </c>
      <c r="V75" s="1088"/>
      <c r="W75" s="1088"/>
      <c r="X75" s="1089"/>
      <c r="Y75" s="1745"/>
      <c r="Z75" s="1090"/>
      <c r="AA75" s="1091"/>
      <c r="AB75" s="358">
        <f>ROUND(ROUND(ROUND(G56+K68,0)*U75,0)-Z73,0)</f>
        <v>230</v>
      </c>
      <c r="AC75" s="268"/>
    </row>
    <row r="76" spans="1:29" ht="17.100000000000001" customHeight="1">
      <c r="A76" s="243">
        <v>63</v>
      </c>
      <c r="B76" s="351">
        <v>1192</v>
      </c>
      <c r="C76" s="870" t="s">
        <v>11628</v>
      </c>
      <c r="D76" s="597"/>
      <c r="E76" s="604"/>
      <c r="F76" s="597"/>
      <c r="G76" s="718"/>
      <c r="H76" s="208"/>
      <c r="I76" s="385"/>
      <c r="J76" s="629"/>
      <c r="K76" s="214"/>
      <c r="L76" s="344"/>
      <c r="M76" s="736"/>
      <c r="N76" s="1750"/>
      <c r="O76" s="1084"/>
      <c r="P76" s="288"/>
      <c r="Q76" s="288"/>
      <c r="R76" s="288"/>
      <c r="S76" s="678"/>
      <c r="T76" s="512"/>
      <c r="U76" s="1083"/>
      <c r="V76" s="1079" t="s">
        <v>4700</v>
      </c>
      <c r="W76" s="354" t="s">
        <v>163</v>
      </c>
      <c r="X76" s="357">
        <v>0.85</v>
      </c>
      <c r="Y76" s="1745"/>
      <c r="Z76" s="1090"/>
      <c r="AA76" s="1091"/>
      <c r="AB76" s="358">
        <f>ROUND(ROUND(ROUND(ROUND(G56+K68,0)*U75,0)*X76,0)-Z73,0)</f>
        <v>195</v>
      </c>
      <c r="AC76" s="268"/>
    </row>
    <row r="77" spans="1:29" ht="17.100000000000001" customHeight="1">
      <c r="A77" s="243">
        <v>63</v>
      </c>
      <c r="B77" s="351">
        <v>1193</v>
      </c>
      <c r="C77" s="870" t="s">
        <v>11629</v>
      </c>
      <c r="D77" s="741"/>
      <c r="E77" s="604"/>
      <c r="F77" s="597"/>
      <c r="G77" s="718"/>
      <c r="H77" s="208"/>
      <c r="I77" s="385"/>
      <c r="J77" s="629"/>
      <c r="K77" s="214"/>
      <c r="L77" s="344"/>
      <c r="M77" s="736"/>
      <c r="N77" s="1750"/>
      <c r="O77" s="1085" t="s">
        <v>165</v>
      </c>
      <c r="P77" s="524"/>
      <c r="Q77" s="524"/>
      <c r="R77" s="524"/>
      <c r="S77" s="633"/>
      <c r="T77" s="362" t="s">
        <v>163</v>
      </c>
      <c r="U77" s="1081">
        <v>0.5</v>
      </c>
      <c r="V77" s="1082"/>
      <c r="W77" s="1082"/>
      <c r="X77" s="1083"/>
      <c r="Y77" s="1745"/>
      <c r="Z77" s="1090"/>
      <c r="AA77" s="1091"/>
      <c r="AB77" s="358">
        <f>ROUND(ROUND(ROUND(G56+K68,0)*U77,0)-Z73,0)</f>
        <v>163</v>
      </c>
      <c r="AC77" s="268"/>
    </row>
    <row r="78" spans="1:29" ht="17.100000000000001" customHeight="1">
      <c r="A78" s="243">
        <v>63</v>
      </c>
      <c r="B78" s="351">
        <v>1194</v>
      </c>
      <c r="C78" s="870" t="s">
        <v>11630</v>
      </c>
      <c r="D78" s="741"/>
      <c r="E78" s="1093"/>
      <c r="F78" s="597"/>
      <c r="G78" s="718"/>
      <c r="H78" s="208"/>
      <c r="I78" s="385"/>
      <c r="J78" s="629"/>
      <c r="K78" s="214"/>
      <c r="L78" s="344"/>
      <c r="M78" s="736"/>
      <c r="N78" s="1751"/>
      <c r="O78" s="1087"/>
      <c r="P78" s="288"/>
      <c r="Q78" s="288"/>
      <c r="R78" s="288"/>
      <c r="S78" s="678"/>
      <c r="T78" s="512"/>
      <c r="U78" s="1083"/>
      <c r="V78" s="1079" t="s">
        <v>4700</v>
      </c>
      <c r="W78" s="354" t="s">
        <v>163</v>
      </c>
      <c r="X78" s="357">
        <v>0.85</v>
      </c>
      <c r="Y78" s="1746"/>
      <c r="Z78" s="1082"/>
      <c r="AA78" s="1083"/>
      <c r="AB78" s="358">
        <f>ROUND(ROUND(ROUND(ROUND(G56+K68,0)*U77,0)*X78,0)-Z73,0)</f>
        <v>138</v>
      </c>
      <c r="AC78" s="268"/>
    </row>
    <row r="79" spans="1:29" ht="17.100000000000001" customHeight="1">
      <c r="A79" s="243">
        <v>63</v>
      </c>
      <c r="B79" s="351">
        <v>1271</v>
      </c>
      <c r="C79" s="870" t="s">
        <v>11631</v>
      </c>
      <c r="D79" s="1094"/>
      <c r="E79" s="1749" t="s">
        <v>11632</v>
      </c>
      <c r="F79" s="1580" t="s">
        <v>11633</v>
      </c>
      <c r="G79" s="633"/>
      <c r="H79" s="633"/>
      <c r="I79" s="1095"/>
      <c r="J79" s="523"/>
      <c r="K79" s="641"/>
      <c r="L79" s="641"/>
      <c r="M79" s="642"/>
      <c r="N79" s="1096"/>
      <c r="O79" s="362"/>
      <c r="P79" s="524"/>
      <c r="Q79" s="524"/>
      <c r="R79" s="524"/>
      <c r="S79" s="633"/>
      <c r="T79" s="362"/>
      <c r="U79" s="1097"/>
      <c r="V79" s="635"/>
      <c r="W79" s="635"/>
      <c r="X79" s="635"/>
      <c r="Y79" s="635"/>
      <c r="Z79" s="635"/>
      <c r="AA79" s="636"/>
      <c r="AB79" s="358">
        <f>ROUND(G80,0)</f>
        <v>645</v>
      </c>
      <c r="AC79" s="268"/>
    </row>
    <row r="80" spans="1:29" ht="17.100000000000001" customHeight="1">
      <c r="A80" s="243">
        <v>63</v>
      </c>
      <c r="B80" s="351">
        <v>1272</v>
      </c>
      <c r="C80" s="870" t="s">
        <v>11634</v>
      </c>
      <c r="D80" s="646"/>
      <c r="E80" s="1750"/>
      <c r="F80" s="1765"/>
      <c r="G80" s="796">
        <v>645</v>
      </c>
      <c r="H80" s="517" t="s">
        <v>18</v>
      </c>
      <c r="I80" s="744"/>
      <c r="J80" s="516"/>
      <c r="K80" s="643"/>
      <c r="L80" s="802"/>
      <c r="M80" s="518"/>
      <c r="N80" s="788"/>
      <c r="O80" s="512"/>
      <c r="P80" s="288"/>
      <c r="Q80" s="288"/>
      <c r="R80" s="288"/>
      <c r="S80" s="678"/>
      <c r="T80" s="512"/>
      <c r="U80" s="514"/>
      <c r="V80" s="1071" t="s">
        <v>4700</v>
      </c>
      <c r="W80" s="362" t="s">
        <v>163</v>
      </c>
      <c r="X80" s="356">
        <v>0.85</v>
      </c>
      <c r="Y80" s="635"/>
      <c r="Z80" s="635"/>
      <c r="AA80" s="636"/>
      <c r="AB80" s="358">
        <f>ROUND(G80*X80,0)</f>
        <v>548</v>
      </c>
      <c r="AC80" s="268"/>
    </row>
    <row r="81" spans="1:29" ht="17.100000000000001" customHeight="1">
      <c r="A81" s="243">
        <v>63</v>
      </c>
      <c r="B81" s="351">
        <v>1273</v>
      </c>
      <c r="C81" s="870" t="s">
        <v>11635</v>
      </c>
      <c r="D81" s="646"/>
      <c r="E81" s="1750"/>
      <c r="F81" s="1765"/>
      <c r="G81" s="638"/>
      <c r="H81" s="638"/>
      <c r="I81" s="744"/>
      <c r="J81" s="646"/>
      <c r="K81" s="287"/>
      <c r="L81" s="1098"/>
      <c r="M81" s="747"/>
      <c r="N81" s="1749" t="s">
        <v>11559</v>
      </c>
      <c r="O81" s="1080" t="s">
        <v>162</v>
      </c>
      <c r="P81" s="524"/>
      <c r="Q81" s="524"/>
      <c r="R81" s="524"/>
      <c r="S81" s="633"/>
      <c r="T81" s="362" t="s">
        <v>163</v>
      </c>
      <c r="U81" s="1081">
        <v>0.7</v>
      </c>
      <c r="V81" s="1088"/>
      <c r="W81" s="1088"/>
      <c r="X81" s="1088"/>
      <c r="Y81" s="1088"/>
      <c r="Z81" s="1088"/>
      <c r="AA81" s="1089"/>
      <c r="AB81" s="358">
        <f>ROUND(G80*U81,0)</f>
        <v>452</v>
      </c>
      <c r="AC81" s="268"/>
    </row>
    <row r="82" spans="1:29" ht="17.100000000000001" customHeight="1">
      <c r="A82" s="243">
        <v>63</v>
      </c>
      <c r="B82" s="351">
        <v>1274</v>
      </c>
      <c r="C82" s="870" t="s">
        <v>11636</v>
      </c>
      <c r="D82" s="646"/>
      <c r="E82" s="646"/>
      <c r="F82" s="1765"/>
      <c r="G82" s="638"/>
      <c r="H82" s="638"/>
      <c r="I82" s="744"/>
      <c r="J82" s="646"/>
      <c r="K82" s="643"/>
      <c r="L82" s="802"/>
      <c r="M82" s="747"/>
      <c r="N82" s="1750"/>
      <c r="O82" s="1084"/>
      <c r="P82" s="288"/>
      <c r="Q82" s="288"/>
      <c r="R82" s="288"/>
      <c r="S82" s="678"/>
      <c r="T82" s="512"/>
      <c r="U82" s="1083"/>
      <c r="V82" s="1079" t="s">
        <v>4700</v>
      </c>
      <c r="W82" s="354" t="s">
        <v>163</v>
      </c>
      <c r="X82" s="355">
        <v>0.85</v>
      </c>
      <c r="Y82" s="635"/>
      <c r="Z82" s="635"/>
      <c r="AA82" s="636"/>
      <c r="AB82" s="358">
        <f>ROUND(ROUND(G80*U81,0)*X82,0)</f>
        <v>384</v>
      </c>
      <c r="AC82" s="268"/>
    </row>
    <row r="83" spans="1:29" ht="17.100000000000001" customHeight="1">
      <c r="A83" s="243">
        <v>63</v>
      </c>
      <c r="B83" s="351">
        <v>1275</v>
      </c>
      <c r="C83" s="870" t="s">
        <v>11637</v>
      </c>
      <c r="D83" s="646"/>
      <c r="E83" s="646"/>
      <c r="F83" s="637"/>
      <c r="G83" s="638"/>
      <c r="H83" s="638"/>
      <c r="I83" s="744"/>
      <c r="J83" s="646"/>
      <c r="K83" s="643"/>
      <c r="L83" s="802"/>
      <c r="M83" s="747"/>
      <c r="N83" s="1750"/>
      <c r="O83" s="1080" t="s">
        <v>165</v>
      </c>
      <c r="P83" s="524"/>
      <c r="Q83" s="524"/>
      <c r="R83" s="524"/>
      <c r="S83" s="633"/>
      <c r="T83" s="362" t="s">
        <v>163</v>
      </c>
      <c r="U83" s="1081">
        <v>0.5</v>
      </c>
      <c r="V83" s="1082"/>
      <c r="W83" s="1082"/>
      <c r="X83" s="1082"/>
      <c r="Y83" s="1082"/>
      <c r="Z83" s="1082"/>
      <c r="AA83" s="1083"/>
      <c r="AB83" s="358">
        <f>ROUND(G80*U83,0)</f>
        <v>323</v>
      </c>
      <c r="AC83" s="268"/>
    </row>
    <row r="84" spans="1:29" ht="17.100000000000001" customHeight="1">
      <c r="A84" s="243">
        <v>63</v>
      </c>
      <c r="B84" s="351">
        <v>1276</v>
      </c>
      <c r="C84" s="870" t="s">
        <v>11638</v>
      </c>
      <c r="D84" s="646"/>
      <c r="E84" s="646"/>
      <c r="F84" s="637"/>
      <c r="G84" s="638"/>
      <c r="H84" s="638"/>
      <c r="I84" s="744"/>
      <c r="J84" s="646"/>
      <c r="K84" s="643"/>
      <c r="L84" s="802"/>
      <c r="M84" s="747"/>
      <c r="N84" s="1751"/>
      <c r="O84" s="1084"/>
      <c r="P84" s="288"/>
      <c r="Q84" s="288"/>
      <c r="R84" s="288"/>
      <c r="S84" s="678"/>
      <c r="T84" s="512"/>
      <c r="U84" s="1083"/>
      <c r="V84" s="1079" t="s">
        <v>4700</v>
      </c>
      <c r="W84" s="354" t="s">
        <v>163</v>
      </c>
      <c r="X84" s="355">
        <v>0.85</v>
      </c>
      <c r="Y84" s="635"/>
      <c r="Z84" s="635"/>
      <c r="AA84" s="636"/>
      <c r="AB84" s="358">
        <f>ROUND(ROUND(G80*U83,0)*X84,0)</f>
        <v>275</v>
      </c>
      <c r="AC84" s="268"/>
    </row>
    <row r="85" spans="1:29" ht="17.100000000000001" customHeight="1">
      <c r="A85" s="243">
        <v>63</v>
      </c>
      <c r="B85" s="351">
        <v>1277</v>
      </c>
      <c r="C85" s="870" t="s">
        <v>11639</v>
      </c>
      <c r="D85" s="646"/>
      <c r="E85" s="646"/>
      <c r="F85" s="637"/>
      <c r="G85" s="638"/>
      <c r="H85" s="638"/>
      <c r="I85" s="744"/>
      <c r="J85" s="646"/>
      <c r="K85" s="643"/>
      <c r="L85" s="802"/>
      <c r="M85" s="747"/>
      <c r="N85" s="1080"/>
      <c r="O85" s="1085"/>
      <c r="P85" s="524"/>
      <c r="Q85" s="524"/>
      <c r="R85" s="524"/>
      <c r="S85" s="633"/>
      <c r="T85" s="362"/>
      <c r="U85" s="1081"/>
      <c r="V85" s="635"/>
      <c r="W85" s="635"/>
      <c r="X85" s="636"/>
      <c r="Y85" s="1533" t="s">
        <v>167</v>
      </c>
      <c r="Z85" s="643">
        <v>5</v>
      </c>
      <c r="AA85" s="1086" t="s">
        <v>168</v>
      </c>
      <c r="AB85" s="358">
        <f>ROUND(G80-Z85,0)</f>
        <v>640</v>
      </c>
      <c r="AC85" s="268"/>
    </row>
    <row r="86" spans="1:29" ht="17.100000000000001" customHeight="1">
      <c r="A86" s="243">
        <v>63</v>
      </c>
      <c r="B86" s="351">
        <v>1278</v>
      </c>
      <c r="C86" s="870" t="s">
        <v>11640</v>
      </c>
      <c r="D86" s="646"/>
      <c r="E86" s="646"/>
      <c r="F86" s="637"/>
      <c r="G86" s="638"/>
      <c r="H86" s="638"/>
      <c r="I86" s="744"/>
      <c r="J86" s="646"/>
      <c r="K86" s="643"/>
      <c r="L86" s="802"/>
      <c r="M86" s="747"/>
      <c r="N86" s="1084"/>
      <c r="O86" s="1087"/>
      <c r="P86" s="288"/>
      <c r="Q86" s="288"/>
      <c r="R86" s="288"/>
      <c r="S86" s="678"/>
      <c r="T86" s="512"/>
      <c r="U86" s="1083"/>
      <c r="V86" s="1071" t="s">
        <v>4700</v>
      </c>
      <c r="W86" s="362" t="s">
        <v>163</v>
      </c>
      <c r="X86" s="395">
        <v>0.85</v>
      </c>
      <c r="Y86" s="1745"/>
      <c r="Z86" s="643"/>
      <c r="AA86" s="1086"/>
      <c r="AB86" s="358">
        <f>ROUND(ROUND(G80*X86,0)-Z85,0)</f>
        <v>543</v>
      </c>
      <c r="AC86" s="268"/>
    </row>
    <row r="87" spans="1:29" ht="17.100000000000001" customHeight="1">
      <c r="A87" s="243">
        <v>63</v>
      </c>
      <c r="B87" s="351">
        <v>1279</v>
      </c>
      <c r="C87" s="870" t="s">
        <v>11641</v>
      </c>
      <c r="D87" s="646"/>
      <c r="E87" s="646"/>
      <c r="F87" s="637"/>
      <c r="G87" s="638"/>
      <c r="H87" s="638"/>
      <c r="I87" s="744"/>
      <c r="J87" s="646"/>
      <c r="K87" s="643"/>
      <c r="L87" s="802"/>
      <c r="M87" s="747"/>
      <c r="N87" s="1749" t="s">
        <v>11559</v>
      </c>
      <c r="O87" s="1080" t="s">
        <v>162</v>
      </c>
      <c r="P87" s="524"/>
      <c r="Q87" s="524"/>
      <c r="R87" s="524"/>
      <c r="S87" s="633"/>
      <c r="T87" s="362" t="s">
        <v>163</v>
      </c>
      <c r="U87" s="1081">
        <v>0.7</v>
      </c>
      <c r="V87" s="1088"/>
      <c r="W87" s="1088"/>
      <c r="X87" s="1089"/>
      <c r="Y87" s="1745"/>
      <c r="Z87" s="1090"/>
      <c r="AA87" s="1091"/>
      <c r="AB87" s="358">
        <f>ROUND(ROUND(G80*U87,0)-Z85,0)</f>
        <v>447</v>
      </c>
      <c r="AC87" s="268"/>
    </row>
    <row r="88" spans="1:29" ht="17.100000000000001" customHeight="1">
      <c r="A88" s="243">
        <v>63</v>
      </c>
      <c r="B88" s="351">
        <v>1280</v>
      </c>
      <c r="C88" s="870" t="s">
        <v>11642</v>
      </c>
      <c r="D88" s="646"/>
      <c r="E88" s="646"/>
      <c r="F88" s="637"/>
      <c r="G88" s="638"/>
      <c r="H88" s="638"/>
      <c r="I88" s="744"/>
      <c r="J88" s="646"/>
      <c r="K88" s="643"/>
      <c r="L88" s="802"/>
      <c r="M88" s="747"/>
      <c r="N88" s="1750"/>
      <c r="O88" s="1084"/>
      <c r="P88" s="288"/>
      <c r="Q88" s="288"/>
      <c r="R88" s="288"/>
      <c r="S88" s="678"/>
      <c r="T88" s="512"/>
      <c r="U88" s="1083"/>
      <c r="V88" s="1079" t="s">
        <v>4700</v>
      </c>
      <c r="W88" s="354" t="s">
        <v>163</v>
      </c>
      <c r="X88" s="357">
        <v>0.85</v>
      </c>
      <c r="Y88" s="1745"/>
      <c r="Z88" s="1090"/>
      <c r="AA88" s="1091"/>
      <c r="AB88" s="358">
        <f>ROUND(ROUND(ROUND(G80*U87,0)*X88,0)-Z85,0)</f>
        <v>379</v>
      </c>
      <c r="AC88" s="268"/>
    </row>
    <row r="89" spans="1:29" ht="17.100000000000001" customHeight="1">
      <c r="A89" s="243">
        <v>63</v>
      </c>
      <c r="B89" s="351">
        <v>1281</v>
      </c>
      <c r="C89" s="870" t="s">
        <v>11643</v>
      </c>
      <c r="D89" s="646"/>
      <c r="E89" s="646"/>
      <c r="F89" s="637"/>
      <c r="G89" s="638"/>
      <c r="H89" s="638"/>
      <c r="I89" s="744"/>
      <c r="J89" s="646"/>
      <c r="K89" s="643"/>
      <c r="L89" s="802"/>
      <c r="M89" s="747"/>
      <c r="N89" s="1750"/>
      <c r="O89" s="1085" t="s">
        <v>165</v>
      </c>
      <c r="P89" s="524"/>
      <c r="Q89" s="524"/>
      <c r="R89" s="524"/>
      <c r="S89" s="633"/>
      <c r="T89" s="362" t="s">
        <v>163</v>
      </c>
      <c r="U89" s="1081">
        <v>0.5</v>
      </c>
      <c r="V89" s="1082"/>
      <c r="W89" s="1082"/>
      <c r="X89" s="1083"/>
      <c r="Y89" s="1745"/>
      <c r="Z89" s="1090"/>
      <c r="AA89" s="1091"/>
      <c r="AB89" s="358">
        <f>ROUND(ROUND(G80*U89,0)-Z85,0)</f>
        <v>318</v>
      </c>
      <c r="AC89" s="268"/>
    </row>
    <row r="90" spans="1:29" ht="17.100000000000001" customHeight="1">
      <c r="A90" s="243">
        <v>63</v>
      </c>
      <c r="B90" s="351">
        <v>1282</v>
      </c>
      <c r="C90" s="870" t="s">
        <v>11644</v>
      </c>
      <c r="D90" s="646"/>
      <c r="E90" s="646"/>
      <c r="F90" s="637"/>
      <c r="G90" s="638"/>
      <c r="H90" s="638"/>
      <c r="I90" s="744"/>
      <c r="J90" s="646"/>
      <c r="K90" s="643"/>
      <c r="L90" s="802"/>
      <c r="M90" s="747"/>
      <c r="N90" s="1751"/>
      <c r="O90" s="1087"/>
      <c r="P90" s="288"/>
      <c r="Q90" s="288"/>
      <c r="R90" s="288"/>
      <c r="S90" s="678"/>
      <c r="T90" s="512"/>
      <c r="U90" s="1083"/>
      <c r="V90" s="1079" t="s">
        <v>4700</v>
      </c>
      <c r="W90" s="354" t="s">
        <v>163</v>
      </c>
      <c r="X90" s="357">
        <v>0.85</v>
      </c>
      <c r="Y90" s="1746"/>
      <c r="Z90" s="1082"/>
      <c r="AA90" s="1083"/>
      <c r="AB90" s="358">
        <f>ROUND(ROUND(ROUND(G80*U89,0)*X90,0)-Z85,0)</f>
        <v>270</v>
      </c>
      <c r="AC90" s="268"/>
    </row>
    <row r="91" spans="1:29" ht="17.100000000000001" customHeight="1">
      <c r="A91" s="243">
        <v>63</v>
      </c>
      <c r="B91" s="351">
        <v>1283</v>
      </c>
      <c r="C91" s="870" t="s">
        <v>11645</v>
      </c>
      <c r="D91" s="646"/>
      <c r="E91" s="646"/>
      <c r="F91" s="604"/>
      <c r="G91" s="531"/>
      <c r="H91" s="531"/>
      <c r="I91" s="607"/>
      <c r="J91" s="1593" t="s">
        <v>5845</v>
      </c>
      <c r="K91" s="641"/>
      <c r="L91" s="641"/>
      <c r="M91" s="642"/>
      <c r="N91" s="1096"/>
      <c r="O91" s="362"/>
      <c r="P91" s="524"/>
      <c r="Q91" s="524"/>
      <c r="R91" s="524"/>
      <c r="S91" s="633"/>
      <c r="T91" s="362"/>
      <c r="U91" s="1097"/>
      <c r="V91" s="635"/>
      <c r="W91" s="635"/>
      <c r="X91" s="635"/>
      <c r="Y91" s="635"/>
      <c r="Z91" s="635"/>
      <c r="AA91" s="636"/>
      <c r="AB91" s="358">
        <f>ROUND(G80+K92,0)</f>
        <v>654</v>
      </c>
      <c r="AC91" s="268"/>
    </row>
    <row r="92" spans="1:29" ht="17.100000000000001" customHeight="1">
      <c r="A92" s="243">
        <v>63</v>
      </c>
      <c r="B92" s="351">
        <v>1284</v>
      </c>
      <c r="C92" s="870" t="s">
        <v>11646</v>
      </c>
      <c r="D92" s="646"/>
      <c r="E92" s="646"/>
      <c r="F92" s="604"/>
      <c r="G92" s="796"/>
      <c r="H92" s="517"/>
      <c r="I92" s="607"/>
      <c r="J92" s="1745"/>
      <c r="K92" s="643">
        <v>9</v>
      </c>
      <c r="L92" s="802" t="s">
        <v>16</v>
      </c>
      <c r="M92" s="518"/>
      <c r="N92" s="788"/>
      <c r="O92" s="512"/>
      <c r="P92" s="288"/>
      <c r="Q92" s="288"/>
      <c r="R92" s="288"/>
      <c r="S92" s="678"/>
      <c r="T92" s="512"/>
      <c r="U92" s="514"/>
      <c r="V92" s="1071" t="s">
        <v>4700</v>
      </c>
      <c r="W92" s="362" t="s">
        <v>163</v>
      </c>
      <c r="X92" s="356">
        <v>0.85</v>
      </c>
      <c r="Y92" s="635"/>
      <c r="Z92" s="635"/>
      <c r="AA92" s="636"/>
      <c r="AB92" s="358">
        <f>ROUND(ROUND(G80+K92,0)*X92,0)</f>
        <v>556</v>
      </c>
      <c r="AC92" s="268"/>
    </row>
    <row r="93" spans="1:29" ht="17.100000000000001" customHeight="1">
      <c r="A93" s="243">
        <v>63</v>
      </c>
      <c r="B93" s="351">
        <v>1285</v>
      </c>
      <c r="C93" s="870" t="s">
        <v>11647</v>
      </c>
      <c r="D93" s="646"/>
      <c r="E93" s="646"/>
      <c r="F93" s="604"/>
      <c r="G93" s="1099"/>
      <c r="H93" s="517"/>
      <c r="I93" s="518"/>
      <c r="J93" s="1745"/>
      <c r="K93" s="287"/>
      <c r="L93" s="1098"/>
      <c r="M93" s="747"/>
      <c r="N93" s="1749" t="s">
        <v>11559</v>
      </c>
      <c r="O93" s="1080" t="s">
        <v>162</v>
      </c>
      <c r="P93" s="524"/>
      <c r="Q93" s="524"/>
      <c r="R93" s="524"/>
      <c r="S93" s="633"/>
      <c r="T93" s="362" t="s">
        <v>163</v>
      </c>
      <c r="U93" s="1081">
        <v>0.7</v>
      </c>
      <c r="V93" s="1088"/>
      <c r="W93" s="1088"/>
      <c r="X93" s="1088"/>
      <c r="Y93" s="1088"/>
      <c r="Z93" s="1088"/>
      <c r="AA93" s="1089"/>
      <c r="AB93" s="358">
        <f>ROUND(ROUND(G80+K92,0)*U93,0)</f>
        <v>458</v>
      </c>
      <c r="AC93" s="268"/>
    </row>
    <row r="94" spans="1:29" ht="17.100000000000001" customHeight="1">
      <c r="A94" s="243">
        <v>63</v>
      </c>
      <c r="B94" s="351">
        <v>1286</v>
      </c>
      <c r="C94" s="870" t="s">
        <v>11648</v>
      </c>
      <c r="D94" s="646"/>
      <c r="E94" s="646"/>
      <c r="F94" s="604"/>
      <c r="G94" s="1099"/>
      <c r="H94" s="517"/>
      <c r="I94" s="518"/>
      <c r="J94" s="1745"/>
      <c r="K94" s="643"/>
      <c r="L94" s="802"/>
      <c r="M94" s="747"/>
      <c r="N94" s="1750"/>
      <c r="O94" s="1084"/>
      <c r="P94" s="288"/>
      <c r="Q94" s="288"/>
      <c r="R94" s="288"/>
      <c r="S94" s="678"/>
      <c r="T94" s="512"/>
      <c r="U94" s="1083"/>
      <c r="V94" s="1079" t="s">
        <v>4700</v>
      </c>
      <c r="W94" s="354" t="s">
        <v>163</v>
      </c>
      <c r="X94" s="355">
        <v>0.85</v>
      </c>
      <c r="Y94" s="635"/>
      <c r="Z94" s="635"/>
      <c r="AA94" s="636"/>
      <c r="AB94" s="358">
        <f>ROUND(ROUND(ROUND(G80+K92,0)*U93,0)*X94,0)</f>
        <v>389</v>
      </c>
      <c r="AC94" s="268"/>
    </row>
    <row r="95" spans="1:29" ht="17.100000000000001" customHeight="1">
      <c r="A95" s="243">
        <v>63</v>
      </c>
      <c r="B95" s="351">
        <v>1287</v>
      </c>
      <c r="C95" s="870" t="s">
        <v>11649</v>
      </c>
      <c r="D95" s="646"/>
      <c r="E95" s="646"/>
      <c r="F95" s="604"/>
      <c r="G95" s="1099"/>
      <c r="H95" s="517"/>
      <c r="I95" s="518"/>
      <c r="J95" s="1745"/>
      <c r="K95" s="643"/>
      <c r="L95" s="802"/>
      <c r="M95" s="747"/>
      <c r="N95" s="1750"/>
      <c r="O95" s="1080" t="s">
        <v>165</v>
      </c>
      <c r="P95" s="524"/>
      <c r="Q95" s="524"/>
      <c r="R95" s="524"/>
      <c r="S95" s="633"/>
      <c r="T95" s="362" t="s">
        <v>163</v>
      </c>
      <c r="U95" s="1081">
        <v>0.5</v>
      </c>
      <c r="V95" s="1082"/>
      <c r="W95" s="1082"/>
      <c r="X95" s="1082"/>
      <c r="Y95" s="1082"/>
      <c r="Z95" s="1082"/>
      <c r="AA95" s="1083"/>
      <c r="AB95" s="358">
        <f>ROUND(ROUND(G80+K92,0)*U95,0)</f>
        <v>327</v>
      </c>
      <c r="AC95" s="268"/>
    </row>
    <row r="96" spans="1:29" ht="17.100000000000001" customHeight="1">
      <c r="A96" s="243">
        <v>63</v>
      </c>
      <c r="B96" s="351">
        <v>1288</v>
      </c>
      <c r="C96" s="870" t="s">
        <v>11650</v>
      </c>
      <c r="D96" s="646"/>
      <c r="E96" s="646"/>
      <c r="F96" s="604"/>
      <c r="G96" s="1099"/>
      <c r="H96" s="517"/>
      <c r="I96" s="518"/>
      <c r="J96" s="1745"/>
      <c r="K96" s="643"/>
      <c r="L96" s="802"/>
      <c r="M96" s="747"/>
      <c r="N96" s="1751"/>
      <c r="O96" s="1084"/>
      <c r="P96" s="288"/>
      <c r="Q96" s="288"/>
      <c r="R96" s="288"/>
      <c r="S96" s="678"/>
      <c r="T96" s="512"/>
      <c r="U96" s="1083"/>
      <c r="V96" s="1079" t="s">
        <v>4700</v>
      </c>
      <c r="W96" s="354" t="s">
        <v>163</v>
      </c>
      <c r="X96" s="355">
        <v>0.85</v>
      </c>
      <c r="Y96" s="635"/>
      <c r="Z96" s="635"/>
      <c r="AA96" s="636"/>
      <c r="AB96" s="358">
        <f>ROUND(ROUND(ROUND(G80+K92,0)*U95,0)*X96,0)</f>
        <v>278</v>
      </c>
      <c r="AC96" s="268"/>
    </row>
    <row r="97" spans="1:29" ht="17.100000000000001" customHeight="1">
      <c r="A97" s="243">
        <v>63</v>
      </c>
      <c r="B97" s="351">
        <v>1289</v>
      </c>
      <c r="C97" s="870" t="s">
        <v>11651</v>
      </c>
      <c r="D97" s="646"/>
      <c r="E97" s="646"/>
      <c r="F97" s="604"/>
      <c r="G97" s="1099"/>
      <c r="H97" s="517"/>
      <c r="I97" s="518"/>
      <c r="J97" s="646"/>
      <c r="K97" s="643"/>
      <c r="L97" s="802"/>
      <c r="M97" s="747"/>
      <c r="N97" s="1080"/>
      <c r="O97" s="1085"/>
      <c r="P97" s="524"/>
      <c r="Q97" s="524"/>
      <c r="R97" s="524"/>
      <c r="S97" s="633"/>
      <c r="T97" s="362"/>
      <c r="U97" s="1081"/>
      <c r="V97" s="635"/>
      <c r="W97" s="635"/>
      <c r="X97" s="636"/>
      <c r="Y97" s="1533" t="s">
        <v>167</v>
      </c>
      <c r="Z97" s="643">
        <v>5</v>
      </c>
      <c r="AA97" s="1086" t="s">
        <v>168</v>
      </c>
      <c r="AB97" s="358">
        <f>ROUND(ROUND(G80+K92,0)-Z97,0)</f>
        <v>649</v>
      </c>
      <c r="AC97" s="268"/>
    </row>
    <row r="98" spans="1:29" ht="17.100000000000001" customHeight="1">
      <c r="A98" s="243">
        <v>63</v>
      </c>
      <c r="B98" s="351">
        <v>1290</v>
      </c>
      <c r="C98" s="870" t="s">
        <v>11652</v>
      </c>
      <c r="D98" s="646"/>
      <c r="E98" s="646"/>
      <c r="F98" s="604"/>
      <c r="G98" s="1099"/>
      <c r="H98" s="517"/>
      <c r="I98" s="518"/>
      <c r="J98" s="646"/>
      <c r="K98" s="643"/>
      <c r="L98" s="802"/>
      <c r="M98" s="747"/>
      <c r="N98" s="1084"/>
      <c r="O98" s="1087"/>
      <c r="P98" s="288"/>
      <c r="Q98" s="288"/>
      <c r="R98" s="288"/>
      <c r="S98" s="678"/>
      <c r="T98" s="512"/>
      <c r="U98" s="1083"/>
      <c r="V98" s="1071" t="s">
        <v>4700</v>
      </c>
      <c r="W98" s="362" t="s">
        <v>163</v>
      </c>
      <c r="X98" s="395">
        <v>0.85</v>
      </c>
      <c r="Y98" s="1745"/>
      <c r="Z98" s="643"/>
      <c r="AA98" s="1086"/>
      <c r="AB98" s="358">
        <f>ROUND(ROUND(ROUND(G80+K92,0)*X98,0)-Z97,0)</f>
        <v>551</v>
      </c>
      <c r="AC98" s="268"/>
    </row>
    <row r="99" spans="1:29" ht="17.100000000000001" customHeight="1">
      <c r="A99" s="243">
        <v>63</v>
      </c>
      <c r="B99" s="351">
        <v>1291</v>
      </c>
      <c r="C99" s="870" t="s">
        <v>11653</v>
      </c>
      <c r="D99" s="646"/>
      <c r="E99" s="646"/>
      <c r="F99" s="604"/>
      <c r="G99" s="1099"/>
      <c r="H99" s="517"/>
      <c r="I99" s="518"/>
      <c r="J99" s="646"/>
      <c r="K99" s="643"/>
      <c r="L99" s="802"/>
      <c r="M99" s="747"/>
      <c r="N99" s="1749" t="s">
        <v>11559</v>
      </c>
      <c r="O99" s="1080" t="s">
        <v>162</v>
      </c>
      <c r="P99" s="524"/>
      <c r="Q99" s="524"/>
      <c r="R99" s="524"/>
      <c r="S99" s="633"/>
      <c r="T99" s="362" t="s">
        <v>163</v>
      </c>
      <c r="U99" s="1081">
        <v>0.7</v>
      </c>
      <c r="V99" s="1088"/>
      <c r="W99" s="1088"/>
      <c r="X99" s="1089"/>
      <c r="Y99" s="1745"/>
      <c r="Z99" s="1090"/>
      <c r="AA99" s="1091"/>
      <c r="AB99" s="358">
        <f>ROUND(ROUND(ROUND(G80+K92,0)*U99,0)-Z97,0)</f>
        <v>453</v>
      </c>
      <c r="AC99" s="268"/>
    </row>
    <row r="100" spans="1:29" ht="17.100000000000001" customHeight="1">
      <c r="A100" s="243">
        <v>63</v>
      </c>
      <c r="B100" s="351">
        <v>1292</v>
      </c>
      <c r="C100" s="870" t="s">
        <v>11654</v>
      </c>
      <c r="D100" s="646"/>
      <c r="E100" s="646"/>
      <c r="F100" s="604"/>
      <c r="G100" s="1099"/>
      <c r="H100" s="517"/>
      <c r="I100" s="518"/>
      <c r="J100" s="646"/>
      <c r="K100" s="643"/>
      <c r="L100" s="802"/>
      <c r="M100" s="747"/>
      <c r="N100" s="1750"/>
      <c r="O100" s="1084"/>
      <c r="P100" s="288"/>
      <c r="Q100" s="288"/>
      <c r="R100" s="288"/>
      <c r="S100" s="678"/>
      <c r="T100" s="512"/>
      <c r="U100" s="1083"/>
      <c r="V100" s="1079" t="s">
        <v>4700</v>
      </c>
      <c r="W100" s="354" t="s">
        <v>163</v>
      </c>
      <c r="X100" s="357">
        <v>0.85</v>
      </c>
      <c r="Y100" s="1745"/>
      <c r="Z100" s="1090"/>
      <c r="AA100" s="1091"/>
      <c r="AB100" s="358">
        <f>ROUND(ROUND(ROUND(ROUND(G80+K92,0)*U99,0)*X100,0)-Z97,0)</f>
        <v>384</v>
      </c>
      <c r="AC100" s="268"/>
    </row>
    <row r="101" spans="1:29" ht="17.100000000000001" customHeight="1">
      <c r="A101" s="243">
        <v>63</v>
      </c>
      <c r="B101" s="351">
        <v>1293</v>
      </c>
      <c r="C101" s="870" t="s">
        <v>11655</v>
      </c>
      <c r="D101" s="646"/>
      <c r="E101" s="646"/>
      <c r="F101" s="604"/>
      <c r="G101" s="1099"/>
      <c r="H101" s="517"/>
      <c r="I101" s="518"/>
      <c r="J101" s="646"/>
      <c r="K101" s="643"/>
      <c r="L101" s="802"/>
      <c r="M101" s="747"/>
      <c r="N101" s="1750"/>
      <c r="O101" s="1085" t="s">
        <v>165</v>
      </c>
      <c r="P101" s="524"/>
      <c r="Q101" s="524"/>
      <c r="R101" s="524"/>
      <c r="S101" s="633"/>
      <c r="T101" s="362" t="s">
        <v>163</v>
      </c>
      <c r="U101" s="1081">
        <v>0.5</v>
      </c>
      <c r="V101" s="1082"/>
      <c r="W101" s="1082"/>
      <c r="X101" s="1083"/>
      <c r="Y101" s="1745"/>
      <c r="Z101" s="1090"/>
      <c r="AA101" s="1091"/>
      <c r="AB101" s="358">
        <f>ROUND(ROUND(ROUND(G80+K92,0)*U101,0)-Z97,0)</f>
        <v>322</v>
      </c>
      <c r="AC101" s="268"/>
    </row>
    <row r="102" spans="1:29" ht="17.100000000000001" customHeight="1">
      <c r="A102" s="243">
        <v>63</v>
      </c>
      <c r="B102" s="351">
        <v>1294</v>
      </c>
      <c r="C102" s="870" t="s">
        <v>11656</v>
      </c>
      <c r="D102" s="646"/>
      <c r="E102" s="646"/>
      <c r="F102" s="806"/>
      <c r="G102" s="320"/>
      <c r="H102" s="288"/>
      <c r="I102" s="526"/>
      <c r="J102" s="647"/>
      <c r="K102" s="512"/>
      <c r="L102" s="510"/>
      <c r="M102" s="514"/>
      <c r="N102" s="1751"/>
      <c r="O102" s="1087"/>
      <c r="P102" s="288"/>
      <c r="Q102" s="288"/>
      <c r="R102" s="288"/>
      <c r="S102" s="678"/>
      <c r="T102" s="512"/>
      <c r="U102" s="1083"/>
      <c r="V102" s="1079" t="s">
        <v>4700</v>
      </c>
      <c r="W102" s="354" t="s">
        <v>163</v>
      </c>
      <c r="X102" s="357">
        <v>0.85</v>
      </c>
      <c r="Y102" s="1746"/>
      <c r="Z102" s="1082"/>
      <c r="AA102" s="1083"/>
      <c r="AB102" s="391">
        <f>ROUND(ROUND(ROUND(ROUND(G80+K92,0)*U101,0)*X102,0)-Z97,0)</f>
        <v>273</v>
      </c>
      <c r="AC102" s="268"/>
    </row>
    <row r="103" spans="1:29" ht="17.100000000000001" customHeight="1">
      <c r="A103" s="243">
        <v>63</v>
      </c>
      <c r="B103" s="351">
        <v>1381</v>
      </c>
      <c r="C103" s="870" t="s">
        <v>11657</v>
      </c>
      <c r="D103" s="646"/>
      <c r="E103" s="646"/>
      <c r="F103" s="1580" t="s">
        <v>11582</v>
      </c>
      <c r="G103" s="633"/>
      <c r="H103" s="633"/>
      <c r="I103" s="1095"/>
      <c r="J103" s="523"/>
      <c r="K103" s="524"/>
      <c r="L103" s="360"/>
      <c r="M103" s="642"/>
      <c r="N103" s="1096"/>
      <c r="O103" s="362"/>
      <c r="P103" s="524"/>
      <c r="Q103" s="524"/>
      <c r="R103" s="524"/>
      <c r="S103" s="633"/>
      <c r="T103" s="362"/>
      <c r="U103" s="1097"/>
      <c r="V103" s="635"/>
      <c r="W103" s="635"/>
      <c r="X103" s="635"/>
      <c r="Y103" s="635"/>
      <c r="Z103" s="635"/>
      <c r="AA103" s="636"/>
      <c r="AB103" s="358">
        <f>ROUND(G104,0)</f>
        <v>431</v>
      </c>
      <c r="AC103" s="268"/>
    </row>
    <row r="104" spans="1:29" ht="17.100000000000001" customHeight="1">
      <c r="A104" s="243">
        <v>63</v>
      </c>
      <c r="B104" s="351">
        <v>1382</v>
      </c>
      <c r="C104" s="870" t="s">
        <v>11658</v>
      </c>
      <c r="D104" s="646"/>
      <c r="E104" s="646"/>
      <c r="F104" s="1765"/>
      <c r="G104" s="796">
        <v>431</v>
      </c>
      <c r="H104" s="517" t="s">
        <v>18</v>
      </c>
      <c r="I104" s="744"/>
      <c r="J104" s="516"/>
      <c r="K104" s="517"/>
      <c r="L104" s="639"/>
      <c r="M104" s="518"/>
      <c r="N104" s="788"/>
      <c r="O104" s="512"/>
      <c r="P104" s="288"/>
      <c r="Q104" s="288"/>
      <c r="R104" s="288"/>
      <c r="S104" s="678"/>
      <c r="T104" s="512"/>
      <c r="U104" s="514"/>
      <c r="V104" s="1071" t="s">
        <v>4700</v>
      </c>
      <c r="W104" s="362" t="s">
        <v>163</v>
      </c>
      <c r="X104" s="356">
        <v>0.85</v>
      </c>
      <c r="Y104" s="635"/>
      <c r="Z104" s="635"/>
      <c r="AA104" s="636"/>
      <c r="AB104" s="358">
        <f>ROUND(G104*X104,0)</f>
        <v>366</v>
      </c>
      <c r="AC104" s="268"/>
    </row>
    <row r="105" spans="1:29" ht="17.100000000000001" customHeight="1">
      <c r="A105" s="243">
        <v>63</v>
      </c>
      <c r="B105" s="351">
        <v>1383</v>
      </c>
      <c r="C105" s="870" t="s">
        <v>11659</v>
      </c>
      <c r="D105" s="604"/>
      <c r="E105" s="604"/>
      <c r="F105" s="1765"/>
      <c r="G105" s="638"/>
      <c r="H105" s="638"/>
      <c r="I105" s="744"/>
      <c r="J105" s="1100"/>
      <c r="K105" s="748"/>
      <c r="L105" s="748"/>
      <c r="M105" s="1101"/>
      <c r="N105" s="1749" t="s">
        <v>11559</v>
      </c>
      <c r="O105" s="1080" t="s">
        <v>162</v>
      </c>
      <c r="P105" s="524"/>
      <c r="Q105" s="524"/>
      <c r="R105" s="524"/>
      <c r="S105" s="633"/>
      <c r="T105" s="362" t="s">
        <v>163</v>
      </c>
      <c r="U105" s="1081">
        <v>0.7</v>
      </c>
      <c r="V105" s="1088"/>
      <c r="W105" s="1088"/>
      <c r="X105" s="1088"/>
      <c r="Y105" s="1088"/>
      <c r="Z105" s="1088"/>
      <c r="AA105" s="1089"/>
      <c r="AB105" s="358">
        <f>ROUND(G104*U105,0)</f>
        <v>302</v>
      </c>
      <c r="AC105" s="268"/>
    </row>
    <row r="106" spans="1:29" ht="17.100000000000001" customHeight="1">
      <c r="A106" s="243">
        <v>63</v>
      </c>
      <c r="B106" s="351">
        <v>1384</v>
      </c>
      <c r="C106" s="870" t="s">
        <v>11660</v>
      </c>
      <c r="D106" s="604"/>
      <c r="E106" s="604"/>
      <c r="F106" s="1765"/>
      <c r="G106" s="638"/>
      <c r="H106" s="638"/>
      <c r="I106" s="744"/>
      <c r="J106" s="1100"/>
      <c r="K106" s="748"/>
      <c r="L106" s="748"/>
      <c r="M106" s="1101"/>
      <c r="N106" s="1750"/>
      <c r="O106" s="1084"/>
      <c r="P106" s="288"/>
      <c r="Q106" s="288"/>
      <c r="R106" s="288"/>
      <c r="S106" s="678"/>
      <c r="T106" s="512"/>
      <c r="U106" s="1083"/>
      <c r="V106" s="1079" t="s">
        <v>4700</v>
      </c>
      <c r="W106" s="354" t="s">
        <v>163</v>
      </c>
      <c r="X106" s="355">
        <v>0.85</v>
      </c>
      <c r="Y106" s="635"/>
      <c r="Z106" s="635"/>
      <c r="AA106" s="636"/>
      <c r="AB106" s="358">
        <f>ROUND(ROUND(G104*U105,0)*X106,0)</f>
        <v>257</v>
      </c>
      <c r="AC106" s="268"/>
    </row>
    <row r="107" spans="1:29" ht="17.100000000000001" customHeight="1">
      <c r="A107" s="243">
        <v>63</v>
      </c>
      <c r="B107" s="351">
        <v>1385</v>
      </c>
      <c r="C107" s="870" t="s">
        <v>11661</v>
      </c>
      <c r="D107" s="604"/>
      <c r="E107" s="604"/>
      <c r="F107" s="1765"/>
      <c r="G107" s="638"/>
      <c r="H107" s="638"/>
      <c r="I107" s="744"/>
      <c r="J107" s="1100"/>
      <c r="K107" s="748"/>
      <c r="L107" s="748"/>
      <c r="M107" s="1101"/>
      <c r="N107" s="1750"/>
      <c r="O107" s="1080" t="s">
        <v>165</v>
      </c>
      <c r="P107" s="524"/>
      <c r="Q107" s="524"/>
      <c r="R107" s="524"/>
      <c r="S107" s="633"/>
      <c r="T107" s="362" t="s">
        <v>163</v>
      </c>
      <c r="U107" s="1081">
        <v>0.5</v>
      </c>
      <c r="V107" s="1082"/>
      <c r="W107" s="1082"/>
      <c r="X107" s="1082"/>
      <c r="Y107" s="1082"/>
      <c r="Z107" s="1082"/>
      <c r="AA107" s="1083"/>
      <c r="AB107" s="358">
        <f>ROUND(G104*U107,0)</f>
        <v>216</v>
      </c>
      <c r="AC107" s="268"/>
    </row>
    <row r="108" spans="1:29" ht="17.100000000000001" customHeight="1">
      <c r="A108" s="243">
        <v>63</v>
      </c>
      <c r="B108" s="351">
        <v>1386</v>
      </c>
      <c r="C108" s="870" t="s">
        <v>11662</v>
      </c>
      <c r="D108" s="604"/>
      <c r="E108" s="604"/>
      <c r="F108" s="1765"/>
      <c r="G108" s="638"/>
      <c r="H108" s="638"/>
      <c r="I108" s="744"/>
      <c r="J108" s="1100"/>
      <c r="K108" s="748"/>
      <c r="L108" s="748"/>
      <c r="M108" s="1101"/>
      <c r="N108" s="1751"/>
      <c r="O108" s="1084"/>
      <c r="P108" s="288"/>
      <c r="Q108" s="288"/>
      <c r="R108" s="288"/>
      <c r="S108" s="678"/>
      <c r="T108" s="512"/>
      <c r="U108" s="1083"/>
      <c r="V108" s="1079" t="s">
        <v>4700</v>
      </c>
      <c r="W108" s="354" t="s">
        <v>163</v>
      </c>
      <c r="X108" s="355">
        <v>0.85</v>
      </c>
      <c r="Y108" s="635"/>
      <c r="Z108" s="635"/>
      <c r="AA108" s="636"/>
      <c r="AB108" s="358">
        <f>ROUND(ROUND(G104*U107,0)*X108,0)</f>
        <v>184</v>
      </c>
      <c r="AC108" s="268"/>
    </row>
    <row r="109" spans="1:29" ht="17.100000000000001" customHeight="1">
      <c r="A109" s="243">
        <v>63</v>
      </c>
      <c r="B109" s="351">
        <v>1387</v>
      </c>
      <c r="C109" s="870" t="s">
        <v>11663</v>
      </c>
      <c r="D109" s="604"/>
      <c r="E109" s="604"/>
      <c r="F109" s="1765"/>
      <c r="G109" s="638"/>
      <c r="H109" s="638"/>
      <c r="I109" s="744"/>
      <c r="J109" s="1100"/>
      <c r="K109" s="748"/>
      <c r="L109" s="748"/>
      <c r="M109" s="1101"/>
      <c r="N109" s="1080"/>
      <c r="O109" s="1085"/>
      <c r="P109" s="524"/>
      <c r="Q109" s="524"/>
      <c r="R109" s="524"/>
      <c r="S109" s="633"/>
      <c r="T109" s="362"/>
      <c r="U109" s="1081"/>
      <c r="V109" s="635"/>
      <c r="W109" s="635"/>
      <c r="X109" s="636"/>
      <c r="Y109" s="1533" t="s">
        <v>167</v>
      </c>
      <c r="Z109" s="643">
        <v>5</v>
      </c>
      <c r="AA109" s="1086" t="s">
        <v>168</v>
      </c>
      <c r="AB109" s="358">
        <f>ROUND(G104-Z109,0)</f>
        <v>426</v>
      </c>
      <c r="AC109" s="268"/>
    </row>
    <row r="110" spans="1:29" ht="17.100000000000001" customHeight="1">
      <c r="A110" s="243">
        <v>63</v>
      </c>
      <c r="B110" s="351">
        <v>1388</v>
      </c>
      <c r="C110" s="870" t="s">
        <v>11664</v>
      </c>
      <c r="D110" s="604"/>
      <c r="E110" s="604"/>
      <c r="F110" s="1765"/>
      <c r="G110" s="638"/>
      <c r="H110" s="638"/>
      <c r="I110" s="744"/>
      <c r="J110" s="1100"/>
      <c r="K110" s="748"/>
      <c r="L110" s="748"/>
      <c r="M110" s="1101"/>
      <c r="N110" s="1084"/>
      <c r="O110" s="1087"/>
      <c r="P110" s="288"/>
      <c r="Q110" s="288"/>
      <c r="R110" s="288"/>
      <c r="S110" s="678"/>
      <c r="T110" s="512"/>
      <c r="U110" s="1083"/>
      <c r="V110" s="1071" t="s">
        <v>4700</v>
      </c>
      <c r="W110" s="362" t="s">
        <v>163</v>
      </c>
      <c r="X110" s="395">
        <v>0.85</v>
      </c>
      <c r="Y110" s="1745"/>
      <c r="Z110" s="643"/>
      <c r="AA110" s="1086"/>
      <c r="AB110" s="358">
        <f>ROUND(ROUND(G104*X110,0)-Z109,0)</f>
        <v>361</v>
      </c>
      <c r="AC110" s="268"/>
    </row>
    <row r="111" spans="1:29" ht="17.100000000000001" customHeight="1">
      <c r="A111" s="243">
        <v>63</v>
      </c>
      <c r="B111" s="351">
        <v>1389</v>
      </c>
      <c r="C111" s="870" t="s">
        <v>11665</v>
      </c>
      <c r="D111" s="604"/>
      <c r="E111" s="604"/>
      <c r="F111" s="1765"/>
      <c r="G111" s="638"/>
      <c r="H111" s="638"/>
      <c r="I111" s="744"/>
      <c r="J111" s="1100"/>
      <c r="K111" s="748"/>
      <c r="L111" s="748"/>
      <c r="M111" s="1101"/>
      <c r="N111" s="1749" t="s">
        <v>11559</v>
      </c>
      <c r="O111" s="1080" t="s">
        <v>162</v>
      </c>
      <c r="P111" s="524"/>
      <c r="Q111" s="524"/>
      <c r="R111" s="524"/>
      <c r="S111" s="633"/>
      <c r="T111" s="362" t="s">
        <v>163</v>
      </c>
      <c r="U111" s="1081">
        <v>0.7</v>
      </c>
      <c r="V111" s="1088"/>
      <c r="W111" s="1088"/>
      <c r="X111" s="1089"/>
      <c r="Y111" s="1745"/>
      <c r="Z111" s="1090"/>
      <c r="AA111" s="1091"/>
      <c r="AB111" s="358">
        <f>ROUND(ROUND(G104*U111,0)-Z109,0)</f>
        <v>297</v>
      </c>
      <c r="AC111" s="268"/>
    </row>
    <row r="112" spans="1:29" ht="17.100000000000001" customHeight="1">
      <c r="A112" s="243">
        <v>63</v>
      </c>
      <c r="B112" s="351">
        <v>1390</v>
      </c>
      <c r="C112" s="870" t="s">
        <v>11666</v>
      </c>
      <c r="D112" s="604"/>
      <c r="E112" s="604"/>
      <c r="F112" s="637"/>
      <c r="G112" s="638"/>
      <c r="H112" s="638"/>
      <c r="I112" s="744"/>
      <c r="J112" s="1100"/>
      <c r="K112" s="748"/>
      <c r="L112" s="748"/>
      <c r="M112" s="1101"/>
      <c r="N112" s="1750"/>
      <c r="O112" s="1084"/>
      <c r="P112" s="288"/>
      <c r="Q112" s="288"/>
      <c r="R112" s="288"/>
      <c r="S112" s="678"/>
      <c r="T112" s="512"/>
      <c r="U112" s="1083"/>
      <c r="V112" s="1079" t="s">
        <v>4700</v>
      </c>
      <c r="W112" s="354" t="s">
        <v>163</v>
      </c>
      <c r="X112" s="357">
        <v>0.85</v>
      </c>
      <c r="Y112" s="1745"/>
      <c r="Z112" s="1090"/>
      <c r="AA112" s="1091"/>
      <c r="AB112" s="358">
        <f>ROUND(ROUND(ROUND(G104*U111,0)*X112,0)-Z109,0)</f>
        <v>252</v>
      </c>
      <c r="AC112" s="268"/>
    </row>
    <row r="113" spans="1:29" ht="17.100000000000001" customHeight="1">
      <c r="A113" s="243">
        <v>63</v>
      </c>
      <c r="B113" s="351">
        <v>1391</v>
      </c>
      <c r="C113" s="870" t="s">
        <v>11667</v>
      </c>
      <c r="D113" s="604"/>
      <c r="E113" s="604"/>
      <c r="F113" s="637"/>
      <c r="G113" s="638"/>
      <c r="H113" s="638"/>
      <c r="I113" s="744"/>
      <c r="J113" s="1100"/>
      <c r="K113" s="748"/>
      <c r="L113" s="748"/>
      <c r="M113" s="1101"/>
      <c r="N113" s="1750"/>
      <c r="O113" s="1085" t="s">
        <v>165</v>
      </c>
      <c r="P113" s="524"/>
      <c r="Q113" s="524"/>
      <c r="R113" s="524"/>
      <c r="S113" s="633"/>
      <c r="T113" s="362" t="s">
        <v>163</v>
      </c>
      <c r="U113" s="1081">
        <v>0.5</v>
      </c>
      <c r="V113" s="1082"/>
      <c r="W113" s="1082"/>
      <c r="X113" s="1083"/>
      <c r="Y113" s="1745"/>
      <c r="Z113" s="1090"/>
      <c r="AA113" s="1091"/>
      <c r="AB113" s="358">
        <f>ROUND(ROUND(G104*U113,0)-Z109,0)</f>
        <v>211</v>
      </c>
      <c r="AC113" s="268"/>
    </row>
    <row r="114" spans="1:29" ht="17.100000000000001" customHeight="1">
      <c r="A114" s="243">
        <v>63</v>
      </c>
      <c r="B114" s="351">
        <v>1392</v>
      </c>
      <c r="C114" s="870" t="s">
        <v>11668</v>
      </c>
      <c r="D114" s="604"/>
      <c r="E114" s="604"/>
      <c r="F114" s="637"/>
      <c r="G114" s="638"/>
      <c r="H114" s="638"/>
      <c r="I114" s="744"/>
      <c r="J114" s="1100"/>
      <c r="K114" s="748"/>
      <c r="L114" s="748"/>
      <c r="M114" s="1101"/>
      <c r="N114" s="1751"/>
      <c r="O114" s="1087"/>
      <c r="P114" s="288"/>
      <c r="Q114" s="288"/>
      <c r="R114" s="288"/>
      <c r="S114" s="678"/>
      <c r="T114" s="512"/>
      <c r="U114" s="1083"/>
      <c r="V114" s="1079" t="s">
        <v>4700</v>
      </c>
      <c r="W114" s="354" t="s">
        <v>163</v>
      </c>
      <c r="X114" s="357">
        <v>0.85</v>
      </c>
      <c r="Y114" s="1746"/>
      <c r="Z114" s="1082"/>
      <c r="AA114" s="1083"/>
      <c r="AB114" s="358">
        <f>ROUND(ROUND(ROUND(G104*U113,0)*X114,0)-Z109,0)</f>
        <v>179</v>
      </c>
      <c r="AC114" s="268"/>
    </row>
    <row r="115" spans="1:29" ht="17.100000000000001" customHeight="1">
      <c r="A115" s="243">
        <v>63</v>
      </c>
      <c r="B115" s="351">
        <v>1393</v>
      </c>
      <c r="C115" s="870" t="s">
        <v>11669</v>
      </c>
      <c r="D115" s="604"/>
      <c r="E115" s="604"/>
      <c r="F115" s="604"/>
      <c r="G115" s="638"/>
      <c r="H115" s="638"/>
      <c r="I115" s="607"/>
      <c r="J115" s="1593" t="s">
        <v>5845</v>
      </c>
      <c r="K115" s="524"/>
      <c r="L115" s="360"/>
      <c r="M115" s="642"/>
      <c r="N115" s="1096"/>
      <c r="O115" s="362"/>
      <c r="P115" s="524"/>
      <c r="Q115" s="524"/>
      <c r="R115" s="524"/>
      <c r="S115" s="633"/>
      <c r="T115" s="362"/>
      <c r="U115" s="1097"/>
      <c r="V115" s="635"/>
      <c r="W115" s="635"/>
      <c r="X115" s="635"/>
      <c r="Y115" s="635"/>
      <c r="Z115" s="635"/>
      <c r="AA115" s="636"/>
      <c r="AB115" s="358">
        <f>ROUND(G104+K116,0)</f>
        <v>437</v>
      </c>
      <c r="AC115" s="268"/>
    </row>
    <row r="116" spans="1:29" ht="17.100000000000001" customHeight="1">
      <c r="A116" s="243">
        <v>63</v>
      </c>
      <c r="B116" s="351">
        <v>1394</v>
      </c>
      <c r="C116" s="870" t="s">
        <v>11670</v>
      </c>
      <c r="D116" s="604"/>
      <c r="E116" s="604"/>
      <c r="F116" s="604"/>
      <c r="G116" s="796"/>
      <c r="H116" s="517"/>
      <c r="I116" s="607"/>
      <c r="J116" s="1745"/>
      <c r="K116" s="517">
        <v>6</v>
      </c>
      <c r="L116" s="639" t="s">
        <v>16</v>
      </c>
      <c r="M116" s="518"/>
      <c r="N116" s="788"/>
      <c r="O116" s="512"/>
      <c r="P116" s="288"/>
      <c r="Q116" s="288"/>
      <c r="R116" s="288"/>
      <c r="S116" s="678"/>
      <c r="T116" s="512"/>
      <c r="U116" s="514"/>
      <c r="V116" s="1071" t="s">
        <v>4700</v>
      </c>
      <c r="W116" s="362" t="s">
        <v>163</v>
      </c>
      <c r="X116" s="356">
        <v>0.85</v>
      </c>
      <c r="Y116" s="635"/>
      <c r="Z116" s="635"/>
      <c r="AA116" s="636"/>
      <c r="AB116" s="358">
        <f>ROUND(ROUND(G104+K116,0)*X116,0)</f>
        <v>371</v>
      </c>
      <c r="AC116" s="268"/>
    </row>
    <row r="117" spans="1:29" ht="17.100000000000001" customHeight="1">
      <c r="A117" s="243">
        <v>63</v>
      </c>
      <c r="B117" s="351">
        <v>1395</v>
      </c>
      <c r="C117" s="870" t="s">
        <v>11671</v>
      </c>
      <c r="D117" s="604"/>
      <c r="E117" s="604"/>
      <c r="F117" s="604"/>
      <c r="G117" s="1099"/>
      <c r="H117" s="517"/>
      <c r="I117" s="518"/>
      <c r="J117" s="1745"/>
      <c r="K117" s="748"/>
      <c r="L117" s="748"/>
      <c r="M117" s="1101"/>
      <c r="N117" s="1749" t="s">
        <v>11559</v>
      </c>
      <c r="O117" s="1080" t="s">
        <v>162</v>
      </c>
      <c r="P117" s="524"/>
      <c r="Q117" s="524"/>
      <c r="R117" s="524"/>
      <c r="S117" s="633"/>
      <c r="T117" s="362" t="s">
        <v>163</v>
      </c>
      <c r="U117" s="1081">
        <v>0.7</v>
      </c>
      <c r="V117" s="1088"/>
      <c r="W117" s="1088"/>
      <c r="X117" s="1088"/>
      <c r="Y117" s="1088"/>
      <c r="Z117" s="1088"/>
      <c r="AA117" s="1089"/>
      <c r="AB117" s="358">
        <f>ROUND(ROUND(G104+K116,0)*U117,0)</f>
        <v>306</v>
      </c>
      <c r="AC117" s="268"/>
    </row>
    <row r="118" spans="1:29" ht="17.100000000000001" customHeight="1">
      <c r="A118" s="243">
        <v>63</v>
      </c>
      <c r="B118" s="351">
        <v>1396</v>
      </c>
      <c r="C118" s="870" t="s">
        <v>11672</v>
      </c>
      <c r="D118" s="604"/>
      <c r="E118" s="604"/>
      <c r="F118" s="604"/>
      <c r="G118" s="1099"/>
      <c r="H118" s="517"/>
      <c r="I118" s="518"/>
      <c r="J118" s="1745"/>
      <c r="K118" s="748"/>
      <c r="L118" s="748"/>
      <c r="M118" s="1101"/>
      <c r="N118" s="1750"/>
      <c r="O118" s="1084"/>
      <c r="P118" s="288"/>
      <c r="Q118" s="288"/>
      <c r="R118" s="288"/>
      <c r="S118" s="678"/>
      <c r="T118" s="512"/>
      <c r="U118" s="1083"/>
      <c r="V118" s="1079" t="s">
        <v>4700</v>
      </c>
      <c r="W118" s="354" t="s">
        <v>163</v>
      </c>
      <c r="X118" s="355">
        <v>0.85</v>
      </c>
      <c r="Y118" s="635"/>
      <c r="Z118" s="635"/>
      <c r="AA118" s="636"/>
      <c r="AB118" s="358">
        <f>ROUND(ROUND(ROUND(G104+K116,0)*U117,0)*X118,0)</f>
        <v>260</v>
      </c>
      <c r="AC118" s="268"/>
    </row>
    <row r="119" spans="1:29" ht="17.100000000000001" customHeight="1">
      <c r="A119" s="243">
        <v>63</v>
      </c>
      <c r="B119" s="351">
        <v>1397</v>
      </c>
      <c r="C119" s="870" t="s">
        <v>11673</v>
      </c>
      <c r="D119" s="604"/>
      <c r="E119" s="604"/>
      <c r="F119" s="604"/>
      <c r="G119" s="1099"/>
      <c r="H119" s="517"/>
      <c r="I119" s="518"/>
      <c r="J119" s="1745"/>
      <c r="K119" s="748"/>
      <c r="L119" s="748"/>
      <c r="M119" s="1101"/>
      <c r="N119" s="1750"/>
      <c r="O119" s="1080" t="s">
        <v>165</v>
      </c>
      <c r="P119" s="524"/>
      <c r="Q119" s="524"/>
      <c r="R119" s="524"/>
      <c r="S119" s="633"/>
      <c r="T119" s="362" t="s">
        <v>163</v>
      </c>
      <c r="U119" s="1081">
        <v>0.5</v>
      </c>
      <c r="V119" s="1082"/>
      <c r="W119" s="1082"/>
      <c r="X119" s="1082"/>
      <c r="Y119" s="1082"/>
      <c r="Z119" s="1082"/>
      <c r="AA119" s="1083"/>
      <c r="AB119" s="358">
        <f>ROUND(ROUND(G104+K116,0)*U119,0)</f>
        <v>219</v>
      </c>
      <c r="AC119" s="268"/>
    </row>
    <row r="120" spans="1:29" ht="17.100000000000001" customHeight="1">
      <c r="A120" s="243">
        <v>63</v>
      </c>
      <c r="B120" s="351">
        <v>1398</v>
      </c>
      <c r="C120" s="870" t="s">
        <v>11674</v>
      </c>
      <c r="D120" s="604"/>
      <c r="E120" s="604"/>
      <c r="F120" s="604"/>
      <c r="G120" s="1099"/>
      <c r="H120" s="517"/>
      <c r="I120" s="518"/>
      <c r="J120" s="1100"/>
      <c r="K120" s="748"/>
      <c r="L120" s="748"/>
      <c r="M120" s="1101"/>
      <c r="N120" s="1751"/>
      <c r="O120" s="1084"/>
      <c r="P120" s="288"/>
      <c r="Q120" s="288"/>
      <c r="R120" s="288"/>
      <c r="S120" s="678"/>
      <c r="T120" s="512"/>
      <c r="U120" s="1083"/>
      <c r="V120" s="1079" t="s">
        <v>4700</v>
      </c>
      <c r="W120" s="354" t="s">
        <v>163</v>
      </c>
      <c r="X120" s="355">
        <v>0.85</v>
      </c>
      <c r="Y120" s="635"/>
      <c r="Z120" s="635"/>
      <c r="AA120" s="636"/>
      <c r="AB120" s="358">
        <f>ROUND(ROUND(ROUND(G104+K116,0)*U119,0)*X120,0)</f>
        <v>186</v>
      </c>
      <c r="AC120" s="268"/>
    </row>
    <row r="121" spans="1:29" ht="17.100000000000001" customHeight="1">
      <c r="A121" s="243">
        <v>63</v>
      </c>
      <c r="B121" s="351">
        <v>1399</v>
      </c>
      <c r="C121" s="870" t="s">
        <v>11675</v>
      </c>
      <c r="D121" s="604"/>
      <c r="E121" s="604"/>
      <c r="F121" s="604"/>
      <c r="G121" s="1099"/>
      <c r="H121" s="517"/>
      <c r="I121" s="518"/>
      <c r="J121" s="1100"/>
      <c r="K121" s="748"/>
      <c r="L121" s="748"/>
      <c r="M121" s="1101"/>
      <c r="N121" s="1080"/>
      <c r="O121" s="1085"/>
      <c r="P121" s="524"/>
      <c r="Q121" s="524"/>
      <c r="R121" s="524"/>
      <c r="S121" s="633"/>
      <c r="T121" s="362"/>
      <c r="U121" s="1081"/>
      <c r="V121" s="635"/>
      <c r="W121" s="635"/>
      <c r="X121" s="636"/>
      <c r="Y121" s="1533" t="s">
        <v>167</v>
      </c>
      <c r="Z121" s="643">
        <v>5</v>
      </c>
      <c r="AA121" s="1086" t="s">
        <v>168</v>
      </c>
      <c r="AB121" s="358">
        <f>ROUND(ROUND(G104+K116,0)-Z121,0)</f>
        <v>432</v>
      </c>
      <c r="AC121" s="268"/>
    </row>
    <row r="122" spans="1:29" ht="17.100000000000001" customHeight="1">
      <c r="A122" s="243">
        <v>63</v>
      </c>
      <c r="B122" s="351">
        <v>1400</v>
      </c>
      <c r="C122" s="870" t="s">
        <v>11676</v>
      </c>
      <c r="D122" s="604"/>
      <c r="E122" s="604"/>
      <c r="F122" s="604"/>
      <c r="G122" s="1099"/>
      <c r="H122" s="517"/>
      <c r="I122" s="518"/>
      <c r="J122" s="1100"/>
      <c r="K122" s="748"/>
      <c r="L122" s="748"/>
      <c r="M122" s="1101"/>
      <c r="N122" s="1084"/>
      <c r="O122" s="1087"/>
      <c r="P122" s="288"/>
      <c r="Q122" s="288"/>
      <c r="R122" s="288"/>
      <c r="S122" s="678"/>
      <c r="T122" s="512"/>
      <c r="U122" s="1083"/>
      <c r="V122" s="1071" t="s">
        <v>4700</v>
      </c>
      <c r="W122" s="362" t="s">
        <v>163</v>
      </c>
      <c r="X122" s="395">
        <v>0.85</v>
      </c>
      <c r="Y122" s="1745"/>
      <c r="Z122" s="643"/>
      <c r="AA122" s="1086"/>
      <c r="AB122" s="358">
        <f>ROUND(ROUND(ROUND(G104+K116,0)*X122,0)-Z121,0)</f>
        <v>366</v>
      </c>
      <c r="AC122" s="268"/>
    </row>
    <row r="123" spans="1:29" ht="17.100000000000001" customHeight="1">
      <c r="A123" s="243">
        <v>63</v>
      </c>
      <c r="B123" s="351">
        <v>1401</v>
      </c>
      <c r="C123" s="870" t="s">
        <v>11677</v>
      </c>
      <c r="D123" s="604"/>
      <c r="E123" s="604"/>
      <c r="F123" s="604"/>
      <c r="G123" s="1099"/>
      <c r="H123" s="517"/>
      <c r="I123" s="518"/>
      <c r="J123" s="1100"/>
      <c r="K123" s="748"/>
      <c r="L123" s="748"/>
      <c r="M123" s="1101"/>
      <c r="N123" s="1749" t="s">
        <v>11559</v>
      </c>
      <c r="O123" s="1080" t="s">
        <v>162</v>
      </c>
      <c r="P123" s="524"/>
      <c r="Q123" s="524"/>
      <c r="R123" s="524"/>
      <c r="S123" s="633"/>
      <c r="T123" s="362" t="s">
        <v>163</v>
      </c>
      <c r="U123" s="1081">
        <v>0.7</v>
      </c>
      <c r="V123" s="1088"/>
      <c r="W123" s="1088"/>
      <c r="X123" s="1089"/>
      <c r="Y123" s="1745"/>
      <c r="Z123" s="1090"/>
      <c r="AA123" s="1091"/>
      <c r="AB123" s="358">
        <f>ROUND(ROUND(ROUND(G104+K116,0)*U123,0)-Z121,0)</f>
        <v>301</v>
      </c>
      <c r="AC123" s="268"/>
    </row>
    <row r="124" spans="1:29" ht="17.100000000000001" customHeight="1">
      <c r="A124" s="243">
        <v>63</v>
      </c>
      <c r="B124" s="351">
        <v>1402</v>
      </c>
      <c r="C124" s="870" t="s">
        <v>11678</v>
      </c>
      <c r="D124" s="604"/>
      <c r="E124" s="604"/>
      <c r="F124" s="604"/>
      <c r="G124" s="1099"/>
      <c r="H124" s="517"/>
      <c r="I124" s="518"/>
      <c r="J124" s="1100"/>
      <c r="K124" s="748"/>
      <c r="L124" s="748"/>
      <c r="M124" s="1101"/>
      <c r="N124" s="1750"/>
      <c r="O124" s="1084"/>
      <c r="P124" s="288"/>
      <c r="Q124" s="288"/>
      <c r="R124" s="288"/>
      <c r="S124" s="678"/>
      <c r="T124" s="512"/>
      <c r="U124" s="1083"/>
      <c r="V124" s="1079" t="s">
        <v>4700</v>
      </c>
      <c r="W124" s="354" t="s">
        <v>163</v>
      </c>
      <c r="X124" s="357">
        <v>0.85</v>
      </c>
      <c r="Y124" s="1745"/>
      <c r="Z124" s="1090"/>
      <c r="AA124" s="1091"/>
      <c r="AB124" s="358">
        <f>ROUND(ROUND(ROUND(ROUND(G104+K116,0)*U123,0)*X124,0)-Z121,0)</f>
        <v>255</v>
      </c>
      <c r="AC124" s="268"/>
    </row>
    <row r="125" spans="1:29" ht="17.100000000000001" customHeight="1">
      <c r="A125" s="243">
        <v>63</v>
      </c>
      <c r="B125" s="351">
        <v>1403</v>
      </c>
      <c r="C125" s="870" t="s">
        <v>11679</v>
      </c>
      <c r="D125" s="604"/>
      <c r="E125" s="604"/>
      <c r="F125" s="604"/>
      <c r="G125" s="1099"/>
      <c r="H125" s="517"/>
      <c r="I125" s="518"/>
      <c r="J125" s="1100"/>
      <c r="K125" s="748"/>
      <c r="L125" s="748"/>
      <c r="M125" s="1101"/>
      <c r="N125" s="1750"/>
      <c r="O125" s="1085" t="s">
        <v>165</v>
      </c>
      <c r="P125" s="524"/>
      <c r="Q125" s="524"/>
      <c r="R125" s="524"/>
      <c r="S125" s="633"/>
      <c r="T125" s="362" t="s">
        <v>163</v>
      </c>
      <c r="U125" s="1081">
        <v>0.5</v>
      </c>
      <c r="V125" s="1082"/>
      <c r="W125" s="1082"/>
      <c r="X125" s="1083"/>
      <c r="Y125" s="1745"/>
      <c r="Z125" s="1090"/>
      <c r="AA125" s="1091"/>
      <c r="AB125" s="358">
        <f>ROUND(ROUND(ROUND(G104+K116,0)*U125,0)-Z121,0)</f>
        <v>214</v>
      </c>
      <c r="AC125" s="268"/>
    </row>
    <row r="126" spans="1:29" ht="17.100000000000001" customHeight="1">
      <c r="A126" s="243">
        <v>63</v>
      </c>
      <c r="B126" s="351">
        <v>1404</v>
      </c>
      <c r="C126" s="870" t="s">
        <v>11680</v>
      </c>
      <c r="D126" s="604"/>
      <c r="E126" s="604"/>
      <c r="F126" s="806"/>
      <c r="G126" s="320"/>
      <c r="H126" s="288"/>
      <c r="I126" s="526"/>
      <c r="J126" s="1100"/>
      <c r="K126" s="748"/>
      <c r="L126" s="748"/>
      <c r="M126" s="1101"/>
      <c r="N126" s="1751"/>
      <c r="O126" s="1087"/>
      <c r="P126" s="288"/>
      <c r="Q126" s="288"/>
      <c r="R126" s="288"/>
      <c r="S126" s="678"/>
      <c r="T126" s="512"/>
      <c r="U126" s="1083"/>
      <c r="V126" s="1079" t="s">
        <v>4700</v>
      </c>
      <c r="W126" s="354" t="s">
        <v>163</v>
      </c>
      <c r="X126" s="357">
        <v>0.85</v>
      </c>
      <c r="Y126" s="1746"/>
      <c r="Z126" s="1082"/>
      <c r="AA126" s="1083"/>
      <c r="AB126" s="358">
        <f>ROUND(ROUND(ROUND(ROUND(G104+K116,0)*U125,0)*X126,0)-Z121,0)</f>
        <v>181</v>
      </c>
      <c r="AC126" s="268"/>
    </row>
    <row r="127" spans="1:29" ht="17.100000000000001" customHeight="1">
      <c r="A127" s="243">
        <v>63</v>
      </c>
      <c r="B127" s="351">
        <v>1481</v>
      </c>
      <c r="C127" s="870" t="s">
        <v>11681</v>
      </c>
      <c r="D127" s="604"/>
      <c r="E127" s="604"/>
      <c r="F127" s="1580" t="s">
        <v>11607</v>
      </c>
      <c r="G127" s="633"/>
      <c r="H127" s="633"/>
      <c r="I127" s="1095"/>
      <c r="J127" s="523"/>
      <c r="K127" s="524"/>
      <c r="L127" s="360"/>
      <c r="M127" s="642"/>
      <c r="N127" s="1096"/>
      <c r="O127" s="362"/>
      <c r="P127" s="524"/>
      <c r="Q127" s="524"/>
      <c r="R127" s="524"/>
      <c r="S127" s="633"/>
      <c r="T127" s="362"/>
      <c r="U127" s="1097"/>
      <c r="V127" s="635"/>
      <c r="W127" s="635"/>
      <c r="X127" s="635"/>
      <c r="Y127" s="635"/>
      <c r="Z127" s="635"/>
      <c r="AA127" s="636"/>
      <c r="AB127" s="358">
        <f>ROUND(G128,0)</f>
        <v>324</v>
      </c>
      <c r="AC127" s="268"/>
    </row>
    <row r="128" spans="1:29" ht="17.100000000000001" customHeight="1">
      <c r="A128" s="243">
        <v>63</v>
      </c>
      <c r="B128" s="351">
        <v>1482</v>
      </c>
      <c r="C128" s="870" t="s">
        <v>11682</v>
      </c>
      <c r="D128" s="604"/>
      <c r="E128" s="604"/>
      <c r="F128" s="1765"/>
      <c r="G128" s="796">
        <v>324</v>
      </c>
      <c r="H128" s="517" t="s">
        <v>18</v>
      </c>
      <c r="I128" s="744"/>
      <c r="J128" s="516"/>
      <c r="K128" s="517"/>
      <c r="L128" s="639"/>
      <c r="M128" s="518"/>
      <c r="N128" s="788"/>
      <c r="O128" s="512"/>
      <c r="P128" s="288"/>
      <c r="Q128" s="288"/>
      <c r="R128" s="288"/>
      <c r="S128" s="678"/>
      <c r="T128" s="512"/>
      <c r="U128" s="514"/>
      <c r="V128" s="1071" t="s">
        <v>4700</v>
      </c>
      <c r="W128" s="362" t="s">
        <v>163</v>
      </c>
      <c r="X128" s="356">
        <v>0.85</v>
      </c>
      <c r="Y128" s="635"/>
      <c r="Z128" s="635"/>
      <c r="AA128" s="636"/>
      <c r="AB128" s="358">
        <f>ROUND(G128*X128,0)</f>
        <v>275</v>
      </c>
      <c r="AC128" s="268"/>
    </row>
    <row r="129" spans="1:29" ht="17.100000000000001" customHeight="1">
      <c r="A129" s="243">
        <v>63</v>
      </c>
      <c r="B129" s="351">
        <v>1483</v>
      </c>
      <c r="C129" s="870" t="s">
        <v>11683</v>
      </c>
      <c r="D129" s="604"/>
      <c r="E129" s="604"/>
      <c r="F129" s="1765"/>
      <c r="G129" s="638"/>
      <c r="H129" s="638"/>
      <c r="I129" s="744"/>
      <c r="J129" s="1100"/>
      <c r="K129" s="748"/>
      <c r="L129" s="748"/>
      <c r="M129" s="1101"/>
      <c r="N129" s="1749" t="s">
        <v>11559</v>
      </c>
      <c r="O129" s="1080" t="s">
        <v>162</v>
      </c>
      <c r="P129" s="524"/>
      <c r="Q129" s="524"/>
      <c r="R129" s="524"/>
      <c r="S129" s="633"/>
      <c r="T129" s="362" t="s">
        <v>163</v>
      </c>
      <c r="U129" s="1081">
        <v>0.7</v>
      </c>
      <c r="V129" s="1088"/>
      <c r="W129" s="1088"/>
      <c r="X129" s="1088"/>
      <c r="Y129" s="1088"/>
      <c r="Z129" s="1088"/>
      <c r="AA129" s="1089"/>
      <c r="AB129" s="358">
        <f>ROUND(G128*U129,0)</f>
        <v>227</v>
      </c>
      <c r="AC129" s="268"/>
    </row>
    <row r="130" spans="1:29" ht="17.100000000000001" customHeight="1">
      <c r="A130" s="243">
        <v>63</v>
      </c>
      <c r="B130" s="351">
        <v>1484</v>
      </c>
      <c r="C130" s="870" t="s">
        <v>11684</v>
      </c>
      <c r="D130" s="604"/>
      <c r="E130" s="604"/>
      <c r="F130" s="1765"/>
      <c r="G130" s="638"/>
      <c r="H130" s="638"/>
      <c r="I130" s="744"/>
      <c r="J130" s="1100"/>
      <c r="K130" s="748"/>
      <c r="L130" s="748"/>
      <c r="M130" s="1101"/>
      <c r="N130" s="1750"/>
      <c r="O130" s="1084"/>
      <c r="P130" s="288"/>
      <c r="Q130" s="288"/>
      <c r="R130" s="288"/>
      <c r="S130" s="678"/>
      <c r="T130" s="512"/>
      <c r="U130" s="1083"/>
      <c r="V130" s="1079" t="s">
        <v>4700</v>
      </c>
      <c r="W130" s="354" t="s">
        <v>163</v>
      </c>
      <c r="X130" s="355">
        <v>0.85</v>
      </c>
      <c r="Y130" s="635"/>
      <c r="Z130" s="635"/>
      <c r="AA130" s="636"/>
      <c r="AB130" s="358">
        <f>ROUND(ROUND(G128*U129,0)*X130,0)</f>
        <v>193</v>
      </c>
      <c r="AC130" s="268"/>
    </row>
    <row r="131" spans="1:29" ht="17.100000000000001" customHeight="1">
      <c r="A131" s="243">
        <v>63</v>
      </c>
      <c r="B131" s="351">
        <v>1485</v>
      </c>
      <c r="C131" s="870" t="s">
        <v>11685</v>
      </c>
      <c r="D131" s="604"/>
      <c r="E131" s="604"/>
      <c r="F131" s="637"/>
      <c r="G131" s="638"/>
      <c r="H131" s="638"/>
      <c r="I131" s="744"/>
      <c r="J131" s="1100"/>
      <c r="K131" s="748"/>
      <c r="L131" s="748"/>
      <c r="M131" s="1101"/>
      <c r="N131" s="1750"/>
      <c r="O131" s="1080" t="s">
        <v>165</v>
      </c>
      <c r="P131" s="524"/>
      <c r="Q131" s="524"/>
      <c r="R131" s="524"/>
      <c r="S131" s="633"/>
      <c r="T131" s="362" t="s">
        <v>163</v>
      </c>
      <c r="U131" s="1081">
        <v>0.5</v>
      </c>
      <c r="V131" s="1082"/>
      <c r="W131" s="1082"/>
      <c r="X131" s="1082"/>
      <c r="Y131" s="1082"/>
      <c r="Z131" s="1082"/>
      <c r="AA131" s="1083"/>
      <c r="AB131" s="358">
        <f>ROUND(G128*U131,0)</f>
        <v>162</v>
      </c>
      <c r="AC131" s="268"/>
    </row>
    <row r="132" spans="1:29" ht="17.100000000000001" customHeight="1">
      <c r="A132" s="243">
        <v>63</v>
      </c>
      <c r="B132" s="351">
        <v>1486</v>
      </c>
      <c r="C132" s="870" t="s">
        <v>11686</v>
      </c>
      <c r="D132" s="604"/>
      <c r="E132" s="604"/>
      <c r="F132" s="637"/>
      <c r="G132" s="638"/>
      <c r="H132" s="638"/>
      <c r="I132" s="744"/>
      <c r="J132" s="1100"/>
      <c r="K132" s="748"/>
      <c r="L132" s="748"/>
      <c r="M132" s="1101"/>
      <c r="N132" s="1751"/>
      <c r="O132" s="1084"/>
      <c r="P132" s="288"/>
      <c r="Q132" s="288"/>
      <c r="R132" s="288"/>
      <c r="S132" s="678"/>
      <c r="T132" s="512"/>
      <c r="U132" s="1083"/>
      <c r="V132" s="1079" t="s">
        <v>4700</v>
      </c>
      <c r="W132" s="354" t="s">
        <v>163</v>
      </c>
      <c r="X132" s="355">
        <v>0.85</v>
      </c>
      <c r="Y132" s="635"/>
      <c r="Z132" s="635"/>
      <c r="AA132" s="636"/>
      <c r="AB132" s="358">
        <f>ROUND(ROUND(G128*U131,0)*X132,0)</f>
        <v>138</v>
      </c>
      <c r="AC132" s="268"/>
    </row>
    <row r="133" spans="1:29" ht="17.100000000000001" customHeight="1">
      <c r="A133" s="243">
        <v>63</v>
      </c>
      <c r="B133" s="351">
        <v>1487</v>
      </c>
      <c r="C133" s="870" t="s">
        <v>11687</v>
      </c>
      <c r="D133" s="604"/>
      <c r="E133" s="604"/>
      <c r="F133" s="637"/>
      <c r="G133" s="638"/>
      <c r="H133" s="638"/>
      <c r="I133" s="744"/>
      <c r="J133" s="1100"/>
      <c r="K133" s="748"/>
      <c r="L133" s="748"/>
      <c r="M133" s="1101"/>
      <c r="N133" s="1080"/>
      <c r="O133" s="1085"/>
      <c r="P133" s="524"/>
      <c r="Q133" s="524"/>
      <c r="R133" s="524"/>
      <c r="S133" s="633"/>
      <c r="T133" s="362"/>
      <c r="U133" s="1081"/>
      <c r="V133" s="635"/>
      <c r="W133" s="635"/>
      <c r="X133" s="636"/>
      <c r="Y133" s="1533" t="s">
        <v>167</v>
      </c>
      <c r="Z133" s="643">
        <v>5</v>
      </c>
      <c r="AA133" s="1086" t="s">
        <v>168</v>
      </c>
      <c r="AB133" s="358">
        <f>ROUND(G128-Z133,0)</f>
        <v>319</v>
      </c>
      <c r="AC133" s="268"/>
    </row>
    <row r="134" spans="1:29" ht="17.100000000000001" customHeight="1">
      <c r="A134" s="243">
        <v>63</v>
      </c>
      <c r="B134" s="351">
        <v>1488</v>
      </c>
      <c r="C134" s="870" t="s">
        <v>11688</v>
      </c>
      <c r="D134" s="604"/>
      <c r="E134" s="604"/>
      <c r="F134" s="637"/>
      <c r="G134" s="638"/>
      <c r="H134" s="638"/>
      <c r="I134" s="744"/>
      <c r="J134" s="1100"/>
      <c r="K134" s="748"/>
      <c r="L134" s="748"/>
      <c r="M134" s="1101"/>
      <c r="N134" s="1084"/>
      <c r="O134" s="1087"/>
      <c r="P134" s="288"/>
      <c r="Q134" s="288"/>
      <c r="R134" s="288"/>
      <c r="S134" s="678"/>
      <c r="T134" s="512"/>
      <c r="U134" s="1083"/>
      <c r="V134" s="1071" t="s">
        <v>4700</v>
      </c>
      <c r="W134" s="362" t="s">
        <v>163</v>
      </c>
      <c r="X134" s="395">
        <v>0.85</v>
      </c>
      <c r="Y134" s="1745"/>
      <c r="Z134" s="643"/>
      <c r="AA134" s="1086"/>
      <c r="AB134" s="358">
        <f>ROUND(ROUND(G128*X134,0)-Z133,0)</f>
        <v>270</v>
      </c>
      <c r="AC134" s="268"/>
    </row>
    <row r="135" spans="1:29" ht="17.100000000000001" customHeight="1">
      <c r="A135" s="243">
        <v>63</v>
      </c>
      <c r="B135" s="351">
        <v>1489</v>
      </c>
      <c r="C135" s="870" t="s">
        <v>11689</v>
      </c>
      <c r="D135" s="604"/>
      <c r="E135" s="604"/>
      <c r="F135" s="637"/>
      <c r="G135" s="638"/>
      <c r="H135" s="638"/>
      <c r="I135" s="744"/>
      <c r="J135" s="1100"/>
      <c r="K135" s="748"/>
      <c r="L135" s="748"/>
      <c r="M135" s="1101"/>
      <c r="N135" s="1749" t="s">
        <v>11559</v>
      </c>
      <c r="O135" s="1080" t="s">
        <v>162</v>
      </c>
      <c r="P135" s="524"/>
      <c r="Q135" s="524"/>
      <c r="R135" s="524"/>
      <c r="S135" s="633"/>
      <c r="T135" s="362" t="s">
        <v>163</v>
      </c>
      <c r="U135" s="1081">
        <v>0.7</v>
      </c>
      <c r="V135" s="1088"/>
      <c r="W135" s="1088"/>
      <c r="X135" s="1089"/>
      <c r="Y135" s="1745"/>
      <c r="Z135" s="1090"/>
      <c r="AA135" s="1091"/>
      <c r="AB135" s="358">
        <f>ROUND(ROUND(G128*U135,0)-Z133,0)</f>
        <v>222</v>
      </c>
      <c r="AC135" s="268"/>
    </row>
    <row r="136" spans="1:29" ht="17.100000000000001" customHeight="1">
      <c r="A136" s="243">
        <v>63</v>
      </c>
      <c r="B136" s="351">
        <v>1490</v>
      </c>
      <c r="C136" s="870" t="s">
        <v>11690</v>
      </c>
      <c r="D136" s="604"/>
      <c r="E136" s="604"/>
      <c r="F136" s="637"/>
      <c r="G136" s="638"/>
      <c r="H136" s="638"/>
      <c r="I136" s="744"/>
      <c r="J136" s="1100"/>
      <c r="K136" s="748"/>
      <c r="L136" s="748"/>
      <c r="M136" s="1101"/>
      <c r="N136" s="1750"/>
      <c r="O136" s="1084"/>
      <c r="P136" s="288"/>
      <c r="Q136" s="288"/>
      <c r="R136" s="288"/>
      <c r="S136" s="678"/>
      <c r="T136" s="512"/>
      <c r="U136" s="1083"/>
      <c r="V136" s="1079" t="s">
        <v>4700</v>
      </c>
      <c r="W136" s="354" t="s">
        <v>163</v>
      </c>
      <c r="X136" s="357">
        <v>0.85</v>
      </c>
      <c r="Y136" s="1745"/>
      <c r="Z136" s="1090"/>
      <c r="AA136" s="1091"/>
      <c r="AB136" s="358">
        <f>ROUND(ROUND(ROUND(G128*U135,0)*X136,0)-Z133,0)</f>
        <v>188</v>
      </c>
      <c r="AC136" s="268"/>
    </row>
    <row r="137" spans="1:29" ht="17.100000000000001" customHeight="1">
      <c r="A137" s="243">
        <v>63</v>
      </c>
      <c r="B137" s="351">
        <v>1491</v>
      </c>
      <c r="C137" s="870" t="s">
        <v>11691</v>
      </c>
      <c r="D137" s="604"/>
      <c r="E137" s="604"/>
      <c r="F137" s="637"/>
      <c r="G137" s="638"/>
      <c r="H137" s="638"/>
      <c r="I137" s="744"/>
      <c r="J137" s="1100"/>
      <c r="K137" s="748"/>
      <c r="L137" s="748"/>
      <c r="M137" s="1101"/>
      <c r="N137" s="1750"/>
      <c r="O137" s="1085" t="s">
        <v>165</v>
      </c>
      <c r="P137" s="524"/>
      <c r="Q137" s="524"/>
      <c r="R137" s="524"/>
      <c r="S137" s="633"/>
      <c r="T137" s="362" t="s">
        <v>163</v>
      </c>
      <c r="U137" s="1081">
        <v>0.5</v>
      </c>
      <c r="V137" s="1082"/>
      <c r="W137" s="1082"/>
      <c r="X137" s="1083"/>
      <c r="Y137" s="1745"/>
      <c r="Z137" s="1090"/>
      <c r="AA137" s="1091"/>
      <c r="AB137" s="358">
        <f>ROUND(ROUND(G128*U137,0)-Z133,0)</f>
        <v>157</v>
      </c>
      <c r="AC137" s="268"/>
    </row>
    <row r="138" spans="1:29" ht="17.100000000000001" customHeight="1">
      <c r="A138" s="243">
        <v>63</v>
      </c>
      <c r="B138" s="351">
        <v>1492</v>
      </c>
      <c r="C138" s="870" t="s">
        <v>11692</v>
      </c>
      <c r="D138" s="604"/>
      <c r="E138" s="604"/>
      <c r="F138" s="637"/>
      <c r="G138" s="638"/>
      <c r="H138" s="638"/>
      <c r="I138" s="744"/>
      <c r="J138" s="1100"/>
      <c r="K138" s="748"/>
      <c r="L138" s="748"/>
      <c r="M138" s="1101"/>
      <c r="N138" s="1751"/>
      <c r="O138" s="1087"/>
      <c r="P138" s="288"/>
      <c r="Q138" s="288"/>
      <c r="R138" s="288"/>
      <c r="S138" s="678"/>
      <c r="T138" s="512"/>
      <c r="U138" s="1083"/>
      <c r="V138" s="1079" t="s">
        <v>4700</v>
      </c>
      <c r="W138" s="354" t="s">
        <v>163</v>
      </c>
      <c r="X138" s="357">
        <v>0.85</v>
      </c>
      <c r="Y138" s="1746"/>
      <c r="Z138" s="1082"/>
      <c r="AA138" s="1083"/>
      <c r="AB138" s="358">
        <f>ROUND(ROUND(ROUND(G128*U137,0)*X138,0)-Z133,0)</f>
        <v>133</v>
      </c>
      <c r="AC138" s="268"/>
    </row>
    <row r="139" spans="1:29" ht="17.100000000000001" customHeight="1">
      <c r="A139" s="243">
        <v>63</v>
      </c>
      <c r="B139" s="351">
        <v>1493</v>
      </c>
      <c r="C139" s="870" t="s">
        <v>11693</v>
      </c>
      <c r="D139" s="604"/>
      <c r="E139" s="604"/>
      <c r="F139" s="604"/>
      <c r="G139" s="638"/>
      <c r="H139" s="638"/>
      <c r="I139" s="607"/>
      <c r="J139" s="1593" t="s">
        <v>5845</v>
      </c>
      <c r="K139" s="524"/>
      <c r="L139" s="360"/>
      <c r="M139" s="642"/>
      <c r="N139" s="1096"/>
      <c r="O139" s="362"/>
      <c r="P139" s="524"/>
      <c r="Q139" s="524"/>
      <c r="R139" s="524"/>
      <c r="S139" s="633"/>
      <c r="T139" s="362"/>
      <c r="U139" s="1097"/>
      <c r="V139" s="635"/>
      <c r="W139" s="635"/>
      <c r="X139" s="635"/>
      <c r="Y139" s="635"/>
      <c r="Z139" s="635"/>
      <c r="AA139" s="636"/>
      <c r="AB139" s="358">
        <f>ROUND(G128+K140,0)</f>
        <v>328</v>
      </c>
      <c r="AC139" s="268"/>
    </row>
    <row r="140" spans="1:29" ht="17.100000000000001" customHeight="1">
      <c r="A140" s="243">
        <v>63</v>
      </c>
      <c r="B140" s="351">
        <v>1494</v>
      </c>
      <c r="C140" s="870" t="s">
        <v>11694</v>
      </c>
      <c r="D140" s="604"/>
      <c r="E140" s="604"/>
      <c r="F140" s="604"/>
      <c r="G140" s="796"/>
      <c r="H140" s="517"/>
      <c r="I140" s="607"/>
      <c r="J140" s="1745"/>
      <c r="K140" s="517">
        <v>4</v>
      </c>
      <c r="L140" s="639" t="s">
        <v>16</v>
      </c>
      <c r="M140" s="518"/>
      <c r="N140" s="788"/>
      <c r="O140" s="512"/>
      <c r="P140" s="288"/>
      <c r="Q140" s="288"/>
      <c r="R140" s="288"/>
      <c r="S140" s="678"/>
      <c r="T140" s="512"/>
      <c r="U140" s="514"/>
      <c r="V140" s="1071" t="s">
        <v>4700</v>
      </c>
      <c r="W140" s="362" t="s">
        <v>163</v>
      </c>
      <c r="X140" s="356">
        <v>0.85</v>
      </c>
      <c r="Y140" s="635"/>
      <c r="Z140" s="635"/>
      <c r="AA140" s="636"/>
      <c r="AB140" s="358">
        <f>ROUND(ROUND(G128+K140,0)*X140,0)</f>
        <v>279</v>
      </c>
      <c r="AC140" s="268"/>
    </row>
    <row r="141" spans="1:29" ht="17.100000000000001" customHeight="1">
      <c r="A141" s="243">
        <v>63</v>
      </c>
      <c r="B141" s="351">
        <v>1495</v>
      </c>
      <c r="C141" s="870" t="s">
        <v>11695</v>
      </c>
      <c r="D141" s="604"/>
      <c r="E141" s="604"/>
      <c r="F141" s="604"/>
      <c r="G141" s="1099"/>
      <c r="H141" s="517"/>
      <c r="I141" s="518"/>
      <c r="J141" s="1745"/>
      <c r="K141" s="748"/>
      <c r="L141" s="748"/>
      <c r="M141" s="1101"/>
      <c r="N141" s="1749" t="s">
        <v>11559</v>
      </c>
      <c r="O141" s="1080" t="s">
        <v>162</v>
      </c>
      <c r="P141" s="524"/>
      <c r="Q141" s="524"/>
      <c r="R141" s="524"/>
      <c r="S141" s="633"/>
      <c r="T141" s="362" t="s">
        <v>163</v>
      </c>
      <c r="U141" s="1081">
        <v>0.7</v>
      </c>
      <c r="V141" s="1088"/>
      <c r="W141" s="1088"/>
      <c r="X141" s="1088"/>
      <c r="Y141" s="1088"/>
      <c r="Z141" s="1088"/>
      <c r="AA141" s="1089"/>
      <c r="AB141" s="358">
        <f>ROUND(ROUND(G128+K140,0)*U141,0)</f>
        <v>230</v>
      </c>
      <c r="AC141" s="268"/>
    </row>
    <row r="142" spans="1:29" ht="17.100000000000001" customHeight="1">
      <c r="A142" s="243">
        <v>63</v>
      </c>
      <c r="B142" s="351">
        <v>1496</v>
      </c>
      <c r="C142" s="870" t="s">
        <v>11696</v>
      </c>
      <c r="D142" s="604"/>
      <c r="E142" s="604"/>
      <c r="F142" s="604"/>
      <c r="G142" s="1099"/>
      <c r="H142" s="517"/>
      <c r="I142" s="518"/>
      <c r="J142" s="1745"/>
      <c r="K142" s="748"/>
      <c r="L142" s="748"/>
      <c r="M142" s="1101"/>
      <c r="N142" s="1750"/>
      <c r="O142" s="1084"/>
      <c r="P142" s="288"/>
      <c r="Q142" s="288"/>
      <c r="R142" s="288"/>
      <c r="S142" s="678"/>
      <c r="T142" s="512"/>
      <c r="U142" s="1083"/>
      <c r="V142" s="1079" t="s">
        <v>4700</v>
      </c>
      <c r="W142" s="354" t="s">
        <v>163</v>
      </c>
      <c r="X142" s="355">
        <v>0.85</v>
      </c>
      <c r="Y142" s="635"/>
      <c r="Z142" s="635"/>
      <c r="AA142" s="636"/>
      <c r="AB142" s="358">
        <f>ROUND(ROUND(ROUND(G128+K140,0)*U141,0)*X142,0)</f>
        <v>196</v>
      </c>
      <c r="AC142" s="268"/>
    </row>
    <row r="143" spans="1:29" ht="17.100000000000001" customHeight="1">
      <c r="A143" s="243">
        <v>63</v>
      </c>
      <c r="B143" s="351">
        <v>1497</v>
      </c>
      <c r="C143" s="870" t="s">
        <v>11697</v>
      </c>
      <c r="D143" s="604"/>
      <c r="E143" s="604"/>
      <c r="F143" s="604"/>
      <c r="G143" s="1099"/>
      <c r="H143" s="517"/>
      <c r="I143" s="518"/>
      <c r="J143" s="1745"/>
      <c r="K143" s="748"/>
      <c r="L143" s="748"/>
      <c r="M143" s="1101"/>
      <c r="N143" s="1750"/>
      <c r="O143" s="1080" t="s">
        <v>165</v>
      </c>
      <c r="P143" s="524"/>
      <c r="Q143" s="524"/>
      <c r="R143" s="524"/>
      <c r="S143" s="633"/>
      <c r="T143" s="362" t="s">
        <v>163</v>
      </c>
      <c r="U143" s="1081">
        <v>0.5</v>
      </c>
      <c r="V143" s="1082"/>
      <c r="W143" s="1082"/>
      <c r="X143" s="1082"/>
      <c r="Y143" s="1082"/>
      <c r="Z143" s="1082"/>
      <c r="AA143" s="1083"/>
      <c r="AB143" s="358">
        <f>ROUND(ROUND(G128+K140,0)*U143,0)</f>
        <v>164</v>
      </c>
      <c r="AC143" s="268"/>
    </row>
    <row r="144" spans="1:29" ht="17.100000000000001" customHeight="1">
      <c r="A144" s="243">
        <v>63</v>
      </c>
      <c r="B144" s="351">
        <v>1498</v>
      </c>
      <c r="C144" s="870" t="s">
        <v>11698</v>
      </c>
      <c r="D144" s="604"/>
      <c r="E144" s="604"/>
      <c r="F144" s="604"/>
      <c r="G144" s="1099"/>
      <c r="H144" s="517"/>
      <c r="I144" s="518"/>
      <c r="J144" s="1100"/>
      <c r="K144" s="748"/>
      <c r="L144" s="748"/>
      <c r="M144" s="1101"/>
      <c r="N144" s="1751"/>
      <c r="O144" s="1084"/>
      <c r="P144" s="288"/>
      <c r="Q144" s="288"/>
      <c r="R144" s="288"/>
      <c r="S144" s="678"/>
      <c r="T144" s="512"/>
      <c r="U144" s="1083"/>
      <c r="V144" s="1079" t="s">
        <v>4700</v>
      </c>
      <c r="W144" s="354" t="s">
        <v>163</v>
      </c>
      <c r="X144" s="355">
        <v>0.85</v>
      </c>
      <c r="Y144" s="635"/>
      <c r="Z144" s="635"/>
      <c r="AA144" s="636"/>
      <c r="AB144" s="358">
        <f>ROUND(ROUND(ROUND(G128+K140,0)*U143,0)*X144,0)</f>
        <v>139</v>
      </c>
      <c r="AC144" s="268"/>
    </row>
    <row r="145" spans="1:29" ht="17.100000000000001" customHeight="1">
      <c r="A145" s="243">
        <v>63</v>
      </c>
      <c r="B145" s="351">
        <v>1499</v>
      </c>
      <c r="C145" s="870" t="s">
        <v>11699</v>
      </c>
      <c r="D145" s="604"/>
      <c r="E145" s="604"/>
      <c r="F145" s="604"/>
      <c r="G145" s="1099"/>
      <c r="H145" s="517"/>
      <c r="I145" s="518"/>
      <c r="J145" s="1100"/>
      <c r="K145" s="748"/>
      <c r="L145" s="748"/>
      <c r="M145" s="1101"/>
      <c r="N145" s="1080"/>
      <c r="O145" s="1085"/>
      <c r="P145" s="524"/>
      <c r="Q145" s="524"/>
      <c r="R145" s="524"/>
      <c r="S145" s="633"/>
      <c r="T145" s="362"/>
      <c r="U145" s="1081"/>
      <c r="V145" s="635"/>
      <c r="W145" s="635"/>
      <c r="X145" s="636"/>
      <c r="Y145" s="1533" t="s">
        <v>167</v>
      </c>
      <c r="Z145" s="643">
        <v>5</v>
      </c>
      <c r="AA145" s="1086" t="s">
        <v>168</v>
      </c>
      <c r="AB145" s="358">
        <f>ROUND(ROUND(G128+K140,0)-Z145,0)</f>
        <v>323</v>
      </c>
      <c r="AC145" s="268"/>
    </row>
    <row r="146" spans="1:29" ht="17.100000000000001" customHeight="1">
      <c r="A146" s="243">
        <v>63</v>
      </c>
      <c r="B146" s="351">
        <v>1500</v>
      </c>
      <c r="C146" s="870" t="s">
        <v>11700</v>
      </c>
      <c r="D146" s="604"/>
      <c r="E146" s="604"/>
      <c r="F146" s="604"/>
      <c r="G146" s="1099"/>
      <c r="H146" s="517"/>
      <c r="I146" s="518"/>
      <c r="J146" s="1100"/>
      <c r="K146" s="748"/>
      <c r="L146" s="748"/>
      <c r="M146" s="1101"/>
      <c r="N146" s="1084"/>
      <c r="O146" s="1087"/>
      <c r="P146" s="288"/>
      <c r="Q146" s="288"/>
      <c r="R146" s="288"/>
      <c r="S146" s="678"/>
      <c r="T146" s="512"/>
      <c r="U146" s="1083"/>
      <c r="V146" s="1071" t="s">
        <v>4700</v>
      </c>
      <c r="W146" s="362" t="s">
        <v>163</v>
      </c>
      <c r="X146" s="395">
        <v>0.85</v>
      </c>
      <c r="Y146" s="1745"/>
      <c r="Z146" s="643"/>
      <c r="AA146" s="1086"/>
      <c r="AB146" s="358">
        <f>ROUND(ROUND(ROUND(G128+K140,0)*X146,0)-Z145,0)</f>
        <v>274</v>
      </c>
      <c r="AC146" s="268"/>
    </row>
    <row r="147" spans="1:29" ht="17.100000000000001" customHeight="1">
      <c r="A147" s="243">
        <v>63</v>
      </c>
      <c r="B147" s="351">
        <v>1501</v>
      </c>
      <c r="C147" s="870" t="s">
        <v>11701</v>
      </c>
      <c r="D147" s="604"/>
      <c r="E147" s="604"/>
      <c r="F147" s="604"/>
      <c r="G147" s="1099"/>
      <c r="H147" s="517"/>
      <c r="I147" s="518"/>
      <c r="J147" s="1100"/>
      <c r="K147" s="748"/>
      <c r="L147" s="748"/>
      <c r="M147" s="1101"/>
      <c r="N147" s="1749" t="s">
        <v>11559</v>
      </c>
      <c r="O147" s="1080" t="s">
        <v>162</v>
      </c>
      <c r="P147" s="524"/>
      <c r="Q147" s="524"/>
      <c r="R147" s="524"/>
      <c r="S147" s="633"/>
      <c r="T147" s="362" t="s">
        <v>163</v>
      </c>
      <c r="U147" s="1081">
        <v>0.7</v>
      </c>
      <c r="V147" s="1088"/>
      <c r="W147" s="1088"/>
      <c r="X147" s="1089"/>
      <c r="Y147" s="1745"/>
      <c r="Z147" s="1090"/>
      <c r="AA147" s="1091"/>
      <c r="AB147" s="358">
        <f>ROUND(ROUND(ROUND(G128+K140,0)*U147,0)-Z145,0)</f>
        <v>225</v>
      </c>
      <c r="AC147" s="268"/>
    </row>
    <row r="148" spans="1:29" ht="17.100000000000001" customHeight="1">
      <c r="A148" s="243">
        <v>63</v>
      </c>
      <c r="B148" s="351">
        <v>1502</v>
      </c>
      <c r="C148" s="870" t="s">
        <v>11702</v>
      </c>
      <c r="D148" s="604"/>
      <c r="E148" s="604"/>
      <c r="F148" s="604"/>
      <c r="G148" s="1099"/>
      <c r="H148" s="517"/>
      <c r="I148" s="518"/>
      <c r="J148" s="1100"/>
      <c r="K148" s="748"/>
      <c r="L148" s="748"/>
      <c r="M148" s="1101"/>
      <c r="N148" s="1750"/>
      <c r="O148" s="1084"/>
      <c r="P148" s="288"/>
      <c r="Q148" s="288"/>
      <c r="R148" s="288"/>
      <c r="S148" s="678"/>
      <c r="T148" s="512"/>
      <c r="U148" s="1083"/>
      <c r="V148" s="1079" t="s">
        <v>4700</v>
      </c>
      <c r="W148" s="354" t="s">
        <v>163</v>
      </c>
      <c r="X148" s="357">
        <v>0.85</v>
      </c>
      <c r="Y148" s="1745"/>
      <c r="Z148" s="1090"/>
      <c r="AA148" s="1091"/>
      <c r="AB148" s="358">
        <f>ROUND(ROUND(ROUND(ROUND(G128+K140,0)*U147,0)*X148,0)-Z145,0)</f>
        <v>191</v>
      </c>
      <c r="AC148" s="268"/>
    </row>
    <row r="149" spans="1:29" ht="17.100000000000001" customHeight="1">
      <c r="A149" s="243">
        <v>63</v>
      </c>
      <c r="B149" s="351">
        <v>1503</v>
      </c>
      <c r="C149" s="870" t="s">
        <v>11703</v>
      </c>
      <c r="D149" s="604"/>
      <c r="E149" s="1102"/>
      <c r="F149" s="604"/>
      <c r="G149" s="1099"/>
      <c r="H149" s="517"/>
      <c r="I149" s="518"/>
      <c r="J149" s="1100"/>
      <c r="K149" s="748"/>
      <c r="L149" s="748"/>
      <c r="M149" s="1101"/>
      <c r="N149" s="1750"/>
      <c r="O149" s="1085" t="s">
        <v>165</v>
      </c>
      <c r="P149" s="524"/>
      <c r="Q149" s="524"/>
      <c r="R149" s="524"/>
      <c r="S149" s="633"/>
      <c r="T149" s="362" t="s">
        <v>163</v>
      </c>
      <c r="U149" s="1081">
        <v>0.5</v>
      </c>
      <c r="V149" s="1082"/>
      <c r="W149" s="1082"/>
      <c r="X149" s="1083"/>
      <c r="Y149" s="1745"/>
      <c r="Z149" s="1090"/>
      <c r="AA149" s="1091"/>
      <c r="AB149" s="358">
        <f>ROUND(ROUND(ROUND(G128+K140,0)*U149,0)-Z145,0)</f>
        <v>159</v>
      </c>
      <c r="AC149" s="268"/>
    </row>
    <row r="150" spans="1:29" ht="17.100000000000001" customHeight="1">
      <c r="A150" s="243">
        <v>63</v>
      </c>
      <c r="B150" s="351">
        <v>1504</v>
      </c>
      <c r="C150" s="870" t="s">
        <v>11704</v>
      </c>
      <c r="D150" s="604"/>
      <c r="E150" s="1093"/>
      <c r="F150" s="604"/>
      <c r="G150" s="1099"/>
      <c r="H150" s="517"/>
      <c r="I150" s="518"/>
      <c r="J150" s="1100"/>
      <c r="K150" s="748"/>
      <c r="L150" s="748"/>
      <c r="M150" s="1101"/>
      <c r="N150" s="1751"/>
      <c r="O150" s="1087"/>
      <c r="P150" s="288"/>
      <c r="Q150" s="288"/>
      <c r="R150" s="288"/>
      <c r="S150" s="678"/>
      <c r="T150" s="512"/>
      <c r="U150" s="1083"/>
      <c r="V150" s="1079" t="s">
        <v>4700</v>
      </c>
      <c r="W150" s="354" t="s">
        <v>163</v>
      </c>
      <c r="X150" s="357">
        <v>0.85</v>
      </c>
      <c r="Y150" s="1746"/>
      <c r="Z150" s="1082"/>
      <c r="AA150" s="1083"/>
      <c r="AB150" s="358">
        <f>ROUND(ROUND(ROUND(ROUND(G128+K140,0)*U149,0)*X150,0)-Z145,0)</f>
        <v>134</v>
      </c>
      <c r="AC150" s="268"/>
    </row>
    <row r="151" spans="1:29" ht="17.100000000000001" customHeight="1">
      <c r="A151" s="243">
        <v>63</v>
      </c>
      <c r="B151" s="351">
        <v>1511</v>
      </c>
      <c r="C151" s="870" t="s">
        <v>11705</v>
      </c>
      <c r="D151" s="1094"/>
      <c r="E151" s="1749" t="s">
        <v>11706</v>
      </c>
      <c r="F151" s="1580" t="s">
        <v>11633</v>
      </c>
      <c r="G151" s="633"/>
      <c r="H151" s="633"/>
      <c r="I151" s="1095"/>
      <c r="J151" s="523"/>
      <c r="K151" s="524"/>
      <c r="L151" s="360"/>
      <c r="M151" s="642"/>
      <c r="N151" s="1096"/>
      <c r="O151" s="362"/>
      <c r="P151" s="524"/>
      <c r="Q151" s="524"/>
      <c r="R151" s="524"/>
      <c r="S151" s="633"/>
      <c r="T151" s="362"/>
      <c r="U151" s="1097"/>
      <c r="V151" s="635"/>
      <c r="W151" s="635"/>
      <c r="X151" s="635"/>
      <c r="Y151" s="635"/>
      <c r="Z151" s="635"/>
      <c r="AA151" s="636"/>
      <c r="AB151" s="358">
        <f>ROUND(G152,0)</f>
        <v>609</v>
      </c>
      <c r="AC151" s="268"/>
    </row>
    <row r="152" spans="1:29" ht="17.100000000000001" customHeight="1">
      <c r="A152" s="243">
        <v>63</v>
      </c>
      <c r="B152" s="351">
        <v>1512</v>
      </c>
      <c r="C152" s="870" t="s">
        <v>11707</v>
      </c>
      <c r="D152" s="646"/>
      <c r="E152" s="1750"/>
      <c r="F152" s="1765"/>
      <c r="G152" s="796">
        <v>609</v>
      </c>
      <c r="H152" s="517" t="s">
        <v>18</v>
      </c>
      <c r="I152" s="744"/>
      <c r="J152" s="516"/>
      <c r="K152" s="517"/>
      <c r="L152" s="639"/>
      <c r="M152" s="518"/>
      <c r="N152" s="788"/>
      <c r="O152" s="512"/>
      <c r="P152" s="288"/>
      <c r="Q152" s="288"/>
      <c r="R152" s="288"/>
      <c r="S152" s="678"/>
      <c r="T152" s="512"/>
      <c r="U152" s="514"/>
      <c r="V152" s="1071" t="s">
        <v>4700</v>
      </c>
      <c r="W152" s="362" t="s">
        <v>163</v>
      </c>
      <c r="X152" s="356">
        <v>0.85</v>
      </c>
      <c r="Y152" s="635"/>
      <c r="Z152" s="635"/>
      <c r="AA152" s="636"/>
      <c r="AB152" s="358">
        <f>ROUND(G152*X152,0)</f>
        <v>518</v>
      </c>
      <c r="AC152" s="268"/>
    </row>
    <row r="153" spans="1:29" ht="17.100000000000001" customHeight="1">
      <c r="A153" s="243">
        <v>63</v>
      </c>
      <c r="B153" s="351">
        <v>1513</v>
      </c>
      <c r="C153" s="870" t="s">
        <v>11708</v>
      </c>
      <c r="D153" s="646"/>
      <c r="E153" s="1750"/>
      <c r="F153" s="1765"/>
      <c r="G153" s="638"/>
      <c r="H153" s="638"/>
      <c r="I153" s="744"/>
      <c r="J153" s="1100"/>
      <c r="K153" s="748"/>
      <c r="L153" s="748"/>
      <c r="M153" s="1101"/>
      <c r="N153" s="1749" t="s">
        <v>11559</v>
      </c>
      <c r="O153" s="1080" t="s">
        <v>162</v>
      </c>
      <c r="P153" s="524"/>
      <c r="Q153" s="524"/>
      <c r="R153" s="524"/>
      <c r="S153" s="633"/>
      <c r="T153" s="362" t="s">
        <v>163</v>
      </c>
      <c r="U153" s="1081">
        <v>0.7</v>
      </c>
      <c r="V153" s="1088"/>
      <c r="W153" s="1088"/>
      <c r="X153" s="1088"/>
      <c r="Y153" s="1088"/>
      <c r="Z153" s="1088"/>
      <c r="AA153" s="1089"/>
      <c r="AB153" s="358">
        <f>ROUND(G152*U153,0)</f>
        <v>426</v>
      </c>
      <c r="AC153" s="268"/>
    </row>
    <row r="154" spans="1:29" ht="17.100000000000001" customHeight="1">
      <c r="A154" s="243">
        <v>63</v>
      </c>
      <c r="B154" s="351">
        <v>1514</v>
      </c>
      <c r="C154" s="870" t="s">
        <v>11709</v>
      </c>
      <c r="D154" s="646"/>
      <c r="E154" s="646"/>
      <c r="F154" s="1765"/>
      <c r="G154" s="638"/>
      <c r="H154" s="638"/>
      <c r="I154" s="744"/>
      <c r="J154" s="1100"/>
      <c r="K154" s="748"/>
      <c r="L154" s="748"/>
      <c r="M154" s="1101"/>
      <c r="N154" s="1750"/>
      <c r="O154" s="1084"/>
      <c r="P154" s="288"/>
      <c r="Q154" s="288"/>
      <c r="R154" s="288"/>
      <c r="S154" s="678"/>
      <c r="T154" s="512"/>
      <c r="U154" s="1083"/>
      <c r="V154" s="1079" t="s">
        <v>4700</v>
      </c>
      <c r="W154" s="354" t="s">
        <v>163</v>
      </c>
      <c r="X154" s="355">
        <v>0.85</v>
      </c>
      <c r="Y154" s="635"/>
      <c r="Z154" s="635"/>
      <c r="AA154" s="636"/>
      <c r="AB154" s="358">
        <f>ROUND(ROUND(G152*U153,0)*X154,0)</f>
        <v>362</v>
      </c>
      <c r="AC154" s="268"/>
    </row>
    <row r="155" spans="1:29" ht="17.100000000000001" customHeight="1">
      <c r="A155" s="243">
        <v>63</v>
      </c>
      <c r="B155" s="351">
        <v>1515</v>
      </c>
      <c r="C155" s="870" t="s">
        <v>11710</v>
      </c>
      <c r="D155" s="646"/>
      <c r="E155" s="646"/>
      <c r="F155" s="637"/>
      <c r="G155" s="638"/>
      <c r="H155" s="638"/>
      <c r="I155" s="744"/>
      <c r="J155" s="1100"/>
      <c r="K155" s="748"/>
      <c r="L155" s="748"/>
      <c r="M155" s="1101"/>
      <c r="N155" s="1750"/>
      <c r="O155" s="1080" t="s">
        <v>165</v>
      </c>
      <c r="P155" s="524"/>
      <c r="Q155" s="524"/>
      <c r="R155" s="524"/>
      <c r="S155" s="633"/>
      <c r="T155" s="362" t="s">
        <v>163</v>
      </c>
      <c r="U155" s="1081">
        <v>0.5</v>
      </c>
      <c r="V155" s="1082"/>
      <c r="W155" s="1082"/>
      <c r="X155" s="1082"/>
      <c r="Y155" s="1082"/>
      <c r="Z155" s="1082"/>
      <c r="AA155" s="1083"/>
      <c r="AB155" s="358">
        <f>ROUND(G152*U155,0)</f>
        <v>305</v>
      </c>
      <c r="AC155" s="268"/>
    </row>
    <row r="156" spans="1:29" ht="17.100000000000001" customHeight="1">
      <c r="A156" s="243">
        <v>63</v>
      </c>
      <c r="B156" s="351">
        <v>1516</v>
      </c>
      <c r="C156" s="870" t="s">
        <v>11711</v>
      </c>
      <c r="D156" s="646"/>
      <c r="E156" s="646"/>
      <c r="F156" s="637"/>
      <c r="G156" s="638"/>
      <c r="H156" s="638"/>
      <c r="I156" s="744"/>
      <c r="J156" s="1100"/>
      <c r="K156" s="748"/>
      <c r="L156" s="748"/>
      <c r="M156" s="1101"/>
      <c r="N156" s="1751"/>
      <c r="O156" s="1084"/>
      <c r="P156" s="288"/>
      <c r="Q156" s="288"/>
      <c r="R156" s="288"/>
      <c r="S156" s="678"/>
      <c r="T156" s="512"/>
      <c r="U156" s="1083"/>
      <c r="V156" s="1079" t="s">
        <v>4700</v>
      </c>
      <c r="W156" s="354" t="s">
        <v>163</v>
      </c>
      <c r="X156" s="355">
        <v>0.85</v>
      </c>
      <c r="Y156" s="635"/>
      <c r="Z156" s="635"/>
      <c r="AA156" s="636"/>
      <c r="AB156" s="358">
        <f>ROUND(ROUND(G152*U155,0)*X156,0)</f>
        <v>259</v>
      </c>
      <c r="AC156" s="268"/>
    </row>
    <row r="157" spans="1:29" ht="17.100000000000001" customHeight="1">
      <c r="A157" s="243">
        <v>63</v>
      </c>
      <c r="B157" s="351">
        <v>1517</v>
      </c>
      <c r="C157" s="870" t="s">
        <v>11712</v>
      </c>
      <c r="D157" s="646"/>
      <c r="E157" s="646"/>
      <c r="F157" s="637"/>
      <c r="G157" s="638"/>
      <c r="H157" s="638"/>
      <c r="I157" s="744"/>
      <c r="J157" s="1100"/>
      <c r="K157" s="748"/>
      <c r="L157" s="748"/>
      <c r="M157" s="1101"/>
      <c r="N157" s="1080"/>
      <c r="O157" s="1085"/>
      <c r="P157" s="524"/>
      <c r="Q157" s="524"/>
      <c r="R157" s="524"/>
      <c r="S157" s="633"/>
      <c r="T157" s="362"/>
      <c r="U157" s="1081"/>
      <c r="V157" s="635"/>
      <c r="W157" s="635"/>
      <c r="X157" s="636"/>
      <c r="Y157" s="1533" t="s">
        <v>167</v>
      </c>
      <c r="Z157" s="643">
        <v>5</v>
      </c>
      <c r="AA157" s="1086" t="s">
        <v>168</v>
      </c>
      <c r="AB157" s="358">
        <f>ROUND(G152-Z157,0)</f>
        <v>604</v>
      </c>
      <c r="AC157" s="268"/>
    </row>
    <row r="158" spans="1:29" ht="17.100000000000001" customHeight="1">
      <c r="A158" s="243">
        <v>63</v>
      </c>
      <c r="B158" s="351">
        <v>1518</v>
      </c>
      <c r="C158" s="870" t="s">
        <v>11713</v>
      </c>
      <c r="D158" s="646"/>
      <c r="E158" s="646"/>
      <c r="F158" s="637"/>
      <c r="G158" s="638"/>
      <c r="H158" s="638"/>
      <c r="I158" s="744"/>
      <c r="J158" s="1100"/>
      <c r="K158" s="748"/>
      <c r="L158" s="748"/>
      <c r="M158" s="1101"/>
      <c r="N158" s="1084"/>
      <c r="O158" s="1087"/>
      <c r="P158" s="288"/>
      <c r="Q158" s="288"/>
      <c r="R158" s="288"/>
      <c r="S158" s="678"/>
      <c r="T158" s="512"/>
      <c r="U158" s="1083"/>
      <c r="V158" s="1071" t="s">
        <v>4700</v>
      </c>
      <c r="W158" s="362" t="s">
        <v>163</v>
      </c>
      <c r="X158" s="395">
        <v>0.85</v>
      </c>
      <c r="Y158" s="1745"/>
      <c r="Z158" s="643"/>
      <c r="AA158" s="1086"/>
      <c r="AB158" s="358">
        <f>ROUND(ROUND(G152*X158,0)-Z157,0)</f>
        <v>513</v>
      </c>
      <c r="AC158" s="268"/>
    </row>
    <row r="159" spans="1:29" ht="17.100000000000001" customHeight="1">
      <c r="A159" s="243">
        <v>63</v>
      </c>
      <c r="B159" s="351">
        <v>1519</v>
      </c>
      <c r="C159" s="870" t="s">
        <v>11714</v>
      </c>
      <c r="D159" s="646"/>
      <c r="E159" s="646"/>
      <c r="F159" s="637"/>
      <c r="G159" s="638"/>
      <c r="H159" s="638"/>
      <c r="I159" s="744"/>
      <c r="J159" s="1100"/>
      <c r="K159" s="748"/>
      <c r="L159" s="748"/>
      <c r="M159" s="1101"/>
      <c r="N159" s="1749" t="s">
        <v>11559</v>
      </c>
      <c r="O159" s="1080" t="s">
        <v>162</v>
      </c>
      <c r="P159" s="524"/>
      <c r="Q159" s="524"/>
      <c r="R159" s="524"/>
      <c r="S159" s="633"/>
      <c r="T159" s="362" t="s">
        <v>163</v>
      </c>
      <c r="U159" s="1081">
        <v>0.7</v>
      </c>
      <c r="V159" s="1088"/>
      <c r="W159" s="1088"/>
      <c r="X159" s="1089"/>
      <c r="Y159" s="1745"/>
      <c r="Z159" s="1090"/>
      <c r="AA159" s="1091"/>
      <c r="AB159" s="358">
        <f>ROUND(ROUND(G152*U159,0)-Z157,0)</f>
        <v>421</v>
      </c>
      <c r="AC159" s="268"/>
    </row>
    <row r="160" spans="1:29" ht="17.100000000000001" customHeight="1">
      <c r="A160" s="243">
        <v>63</v>
      </c>
      <c r="B160" s="351">
        <v>1520</v>
      </c>
      <c r="C160" s="870" t="s">
        <v>11715</v>
      </c>
      <c r="D160" s="646"/>
      <c r="E160" s="646"/>
      <c r="F160" s="637"/>
      <c r="G160" s="638"/>
      <c r="H160" s="638"/>
      <c r="I160" s="744"/>
      <c r="J160" s="1100"/>
      <c r="K160" s="748"/>
      <c r="L160" s="748"/>
      <c r="M160" s="1101"/>
      <c r="N160" s="1750"/>
      <c r="O160" s="1084"/>
      <c r="P160" s="288"/>
      <c r="Q160" s="288"/>
      <c r="R160" s="288"/>
      <c r="S160" s="678"/>
      <c r="T160" s="512"/>
      <c r="U160" s="1083"/>
      <c r="V160" s="1079" t="s">
        <v>4700</v>
      </c>
      <c r="W160" s="354" t="s">
        <v>163</v>
      </c>
      <c r="X160" s="357">
        <v>0.85</v>
      </c>
      <c r="Y160" s="1745"/>
      <c r="Z160" s="1090"/>
      <c r="AA160" s="1091"/>
      <c r="AB160" s="358">
        <f>ROUND(ROUND(ROUND(G152*U159,0)*X160,0)-Z157,0)</f>
        <v>357</v>
      </c>
      <c r="AC160" s="268"/>
    </row>
    <row r="161" spans="1:29" ht="17.100000000000001" customHeight="1">
      <c r="A161" s="243">
        <v>63</v>
      </c>
      <c r="B161" s="351">
        <v>1521</v>
      </c>
      <c r="C161" s="870" t="s">
        <v>11716</v>
      </c>
      <c r="D161" s="646"/>
      <c r="E161" s="646"/>
      <c r="F161" s="637"/>
      <c r="G161" s="638"/>
      <c r="H161" s="638"/>
      <c r="I161" s="744"/>
      <c r="J161" s="1100"/>
      <c r="K161" s="748"/>
      <c r="L161" s="748"/>
      <c r="M161" s="1101"/>
      <c r="N161" s="1750"/>
      <c r="O161" s="1085" t="s">
        <v>165</v>
      </c>
      <c r="P161" s="524"/>
      <c r="Q161" s="524"/>
      <c r="R161" s="524"/>
      <c r="S161" s="633"/>
      <c r="T161" s="362" t="s">
        <v>163</v>
      </c>
      <c r="U161" s="1081">
        <v>0.5</v>
      </c>
      <c r="V161" s="1082"/>
      <c r="W161" s="1082"/>
      <c r="X161" s="1083"/>
      <c r="Y161" s="1745"/>
      <c r="Z161" s="1090"/>
      <c r="AA161" s="1091"/>
      <c r="AB161" s="358">
        <f>ROUND(ROUND(G152*U161,0)-Z157,0)</f>
        <v>300</v>
      </c>
      <c r="AC161" s="268"/>
    </row>
    <row r="162" spans="1:29" ht="17.100000000000001" customHeight="1">
      <c r="A162" s="243">
        <v>63</v>
      </c>
      <c r="B162" s="351">
        <v>1522</v>
      </c>
      <c r="C162" s="870" t="s">
        <v>11717</v>
      </c>
      <c r="D162" s="646"/>
      <c r="E162" s="646"/>
      <c r="F162" s="637"/>
      <c r="G162" s="638"/>
      <c r="H162" s="638"/>
      <c r="I162" s="744"/>
      <c r="J162" s="1100"/>
      <c r="K162" s="748"/>
      <c r="L162" s="748"/>
      <c r="M162" s="1101"/>
      <c r="N162" s="1751"/>
      <c r="O162" s="1087"/>
      <c r="P162" s="288"/>
      <c r="Q162" s="288"/>
      <c r="R162" s="288"/>
      <c r="S162" s="678"/>
      <c r="T162" s="512"/>
      <c r="U162" s="1083"/>
      <c r="V162" s="1079" t="s">
        <v>4700</v>
      </c>
      <c r="W162" s="354" t="s">
        <v>163</v>
      </c>
      <c r="X162" s="357">
        <v>0.85</v>
      </c>
      <c r="Y162" s="1746"/>
      <c r="Z162" s="1082"/>
      <c r="AA162" s="1083"/>
      <c r="AB162" s="358">
        <f>ROUND(ROUND(ROUND(G152*U161,0)*X162,0)-Z157,0)</f>
        <v>254</v>
      </c>
      <c r="AC162" s="268"/>
    </row>
    <row r="163" spans="1:29" ht="17.100000000000001" customHeight="1">
      <c r="A163" s="243">
        <v>63</v>
      </c>
      <c r="B163" s="351">
        <v>1523</v>
      </c>
      <c r="C163" s="870" t="s">
        <v>11718</v>
      </c>
      <c r="D163" s="646"/>
      <c r="E163" s="646"/>
      <c r="F163" s="604"/>
      <c r="G163" s="638"/>
      <c r="H163" s="638"/>
      <c r="I163" s="607"/>
      <c r="J163" s="1593" t="s">
        <v>5845</v>
      </c>
      <c r="K163" s="524"/>
      <c r="L163" s="360"/>
      <c r="M163" s="642"/>
      <c r="N163" s="1096"/>
      <c r="O163" s="362"/>
      <c r="P163" s="524"/>
      <c r="Q163" s="524"/>
      <c r="R163" s="524"/>
      <c r="S163" s="633"/>
      <c r="T163" s="362"/>
      <c r="U163" s="1097"/>
      <c r="V163" s="635"/>
      <c r="W163" s="635"/>
      <c r="X163" s="635"/>
      <c r="Y163" s="635"/>
      <c r="Z163" s="635"/>
      <c r="AA163" s="636"/>
      <c r="AB163" s="358">
        <f>ROUND(G152+K164,0)</f>
        <v>618</v>
      </c>
      <c r="AC163" s="268"/>
    </row>
    <row r="164" spans="1:29" ht="17.100000000000001" customHeight="1">
      <c r="A164" s="243">
        <v>63</v>
      </c>
      <c r="B164" s="351">
        <v>1524</v>
      </c>
      <c r="C164" s="870" t="s">
        <v>11719</v>
      </c>
      <c r="D164" s="646"/>
      <c r="E164" s="646"/>
      <c r="F164" s="604"/>
      <c r="G164" s="796"/>
      <c r="H164" s="517"/>
      <c r="I164" s="607"/>
      <c r="J164" s="1745"/>
      <c r="K164" s="517">
        <v>9</v>
      </c>
      <c r="L164" s="639" t="s">
        <v>16</v>
      </c>
      <c r="M164" s="518"/>
      <c r="N164" s="788"/>
      <c r="O164" s="512"/>
      <c r="P164" s="288"/>
      <c r="Q164" s="288"/>
      <c r="R164" s="288"/>
      <c r="S164" s="678"/>
      <c r="T164" s="512"/>
      <c r="U164" s="514"/>
      <c r="V164" s="1071" t="s">
        <v>4700</v>
      </c>
      <c r="W164" s="362" t="s">
        <v>163</v>
      </c>
      <c r="X164" s="356">
        <v>0.85</v>
      </c>
      <c r="Y164" s="635"/>
      <c r="Z164" s="635"/>
      <c r="AA164" s="636"/>
      <c r="AB164" s="358">
        <f>ROUND(ROUND(G152+K164,0)*X164,0)</f>
        <v>525</v>
      </c>
      <c r="AC164" s="268"/>
    </row>
    <row r="165" spans="1:29" ht="17.100000000000001" customHeight="1">
      <c r="A165" s="243">
        <v>63</v>
      </c>
      <c r="B165" s="351">
        <v>1525</v>
      </c>
      <c r="C165" s="870" t="s">
        <v>11720</v>
      </c>
      <c r="D165" s="646"/>
      <c r="E165" s="646"/>
      <c r="F165" s="604"/>
      <c r="G165" s="1099"/>
      <c r="H165" s="517"/>
      <c r="I165" s="518"/>
      <c r="J165" s="1745"/>
      <c r="K165" s="748"/>
      <c r="L165" s="748"/>
      <c r="M165" s="1101"/>
      <c r="N165" s="1749" t="s">
        <v>11559</v>
      </c>
      <c r="O165" s="1080" t="s">
        <v>162</v>
      </c>
      <c r="P165" s="524"/>
      <c r="Q165" s="524"/>
      <c r="R165" s="524"/>
      <c r="S165" s="633"/>
      <c r="T165" s="362" t="s">
        <v>163</v>
      </c>
      <c r="U165" s="1081">
        <v>0.7</v>
      </c>
      <c r="V165" s="1088"/>
      <c r="W165" s="1088"/>
      <c r="X165" s="1088"/>
      <c r="Y165" s="1088"/>
      <c r="Z165" s="1088"/>
      <c r="AA165" s="1089"/>
      <c r="AB165" s="358">
        <f>ROUND(ROUND(G152+K164,0)*U165,0)</f>
        <v>433</v>
      </c>
      <c r="AC165" s="268"/>
    </row>
    <row r="166" spans="1:29" ht="17.100000000000001" customHeight="1">
      <c r="A166" s="243">
        <v>63</v>
      </c>
      <c r="B166" s="351">
        <v>1526</v>
      </c>
      <c r="C166" s="870" t="s">
        <v>11721</v>
      </c>
      <c r="D166" s="646"/>
      <c r="E166" s="646"/>
      <c r="F166" s="604"/>
      <c r="G166" s="1099"/>
      <c r="H166" s="517"/>
      <c r="I166" s="518"/>
      <c r="J166" s="1745"/>
      <c r="K166" s="748"/>
      <c r="L166" s="748"/>
      <c r="M166" s="1101"/>
      <c r="N166" s="1750"/>
      <c r="O166" s="1084"/>
      <c r="P166" s="288"/>
      <c r="Q166" s="288"/>
      <c r="R166" s="288"/>
      <c r="S166" s="678"/>
      <c r="T166" s="512"/>
      <c r="U166" s="1083"/>
      <c r="V166" s="1079" t="s">
        <v>4700</v>
      </c>
      <c r="W166" s="354" t="s">
        <v>163</v>
      </c>
      <c r="X166" s="355">
        <v>0.85</v>
      </c>
      <c r="Y166" s="635"/>
      <c r="Z166" s="635"/>
      <c r="AA166" s="636"/>
      <c r="AB166" s="358">
        <f>ROUND(ROUND(ROUND(G152+K164,0)*U165,0)*X166,0)</f>
        <v>368</v>
      </c>
      <c r="AC166" s="268"/>
    </row>
    <row r="167" spans="1:29" ht="17.100000000000001" customHeight="1">
      <c r="A167" s="243">
        <v>63</v>
      </c>
      <c r="B167" s="351">
        <v>1527</v>
      </c>
      <c r="C167" s="870" t="s">
        <v>11722</v>
      </c>
      <c r="D167" s="646"/>
      <c r="E167" s="646"/>
      <c r="F167" s="604"/>
      <c r="G167" s="1099"/>
      <c r="H167" s="517"/>
      <c r="I167" s="518"/>
      <c r="J167" s="1745"/>
      <c r="K167" s="748"/>
      <c r="L167" s="748"/>
      <c r="M167" s="1101"/>
      <c r="N167" s="1750"/>
      <c r="O167" s="1080" t="s">
        <v>165</v>
      </c>
      <c r="P167" s="524"/>
      <c r="Q167" s="524"/>
      <c r="R167" s="524"/>
      <c r="S167" s="633"/>
      <c r="T167" s="362" t="s">
        <v>163</v>
      </c>
      <c r="U167" s="1081">
        <v>0.5</v>
      </c>
      <c r="V167" s="1082"/>
      <c r="W167" s="1082"/>
      <c r="X167" s="1082"/>
      <c r="Y167" s="1082"/>
      <c r="Z167" s="1082"/>
      <c r="AA167" s="1083"/>
      <c r="AB167" s="358">
        <f>ROUND(ROUND(G152+K164,0)*U167,0)</f>
        <v>309</v>
      </c>
      <c r="AC167" s="268"/>
    </row>
    <row r="168" spans="1:29" ht="17.100000000000001" customHeight="1">
      <c r="A168" s="243">
        <v>63</v>
      </c>
      <c r="B168" s="351">
        <v>1528</v>
      </c>
      <c r="C168" s="870" t="s">
        <v>11723</v>
      </c>
      <c r="D168" s="646"/>
      <c r="E168" s="646"/>
      <c r="F168" s="604"/>
      <c r="G168" s="1099"/>
      <c r="H168" s="517"/>
      <c r="I168" s="518"/>
      <c r="J168" s="1100"/>
      <c r="K168" s="748"/>
      <c r="L168" s="748"/>
      <c r="M168" s="1101"/>
      <c r="N168" s="1751"/>
      <c r="O168" s="1084"/>
      <c r="P168" s="288"/>
      <c r="Q168" s="288"/>
      <c r="R168" s="288"/>
      <c r="S168" s="678"/>
      <c r="T168" s="512"/>
      <c r="U168" s="1083"/>
      <c r="V168" s="1079" t="s">
        <v>4700</v>
      </c>
      <c r="W168" s="354" t="s">
        <v>163</v>
      </c>
      <c r="X168" s="355">
        <v>0.85</v>
      </c>
      <c r="Y168" s="635"/>
      <c r="Z168" s="635"/>
      <c r="AA168" s="636"/>
      <c r="AB168" s="358">
        <f>ROUND(ROUND(ROUND(G152+K164,0)*U167,0)*X168,0)</f>
        <v>263</v>
      </c>
      <c r="AC168" s="268"/>
    </row>
    <row r="169" spans="1:29" ht="17.100000000000001" customHeight="1">
      <c r="A169" s="243">
        <v>63</v>
      </c>
      <c r="B169" s="351">
        <v>1529</v>
      </c>
      <c r="C169" s="870" t="s">
        <v>11724</v>
      </c>
      <c r="D169" s="646"/>
      <c r="E169" s="646"/>
      <c r="F169" s="604"/>
      <c r="G169" s="1099"/>
      <c r="H169" s="517"/>
      <c r="I169" s="518"/>
      <c r="J169" s="1100"/>
      <c r="K169" s="748"/>
      <c r="L169" s="748"/>
      <c r="M169" s="1101"/>
      <c r="N169" s="1080"/>
      <c r="O169" s="1085"/>
      <c r="P169" s="524"/>
      <c r="Q169" s="524"/>
      <c r="R169" s="524"/>
      <c r="S169" s="633"/>
      <c r="T169" s="362"/>
      <c r="U169" s="1081"/>
      <c r="V169" s="635"/>
      <c r="W169" s="635"/>
      <c r="X169" s="636"/>
      <c r="Y169" s="1533" t="s">
        <v>167</v>
      </c>
      <c r="Z169" s="643">
        <v>5</v>
      </c>
      <c r="AA169" s="1086" t="s">
        <v>168</v>
      </c>
      <c r="AB169" s="358">
        <f>ROUND(ROUND(G152+K164,0)-Z169,0)</f>
        <v>613</v>
      </c>
      <c r="AC169" s="268"/>
    </row>
    <row r="170" spans="1:29" ht="17.100000000000001" customHeight="1">
      <c r="A170" s="243">
        <v>63</v>
      </c>
      <c r="B170" s="351">
        <v>1530</v>
      </c>
      <c r="C170" s="870" t="s">
        <v>11725</v>
      </c>
      <c r="D170" s="646"/>
      <c r="E170" s="646"/>
      <c r="F170" s="604"/>
      <c r="G170" s="1099"/>
      <c r="H170" s="517"/>
      <c r="I170" s="518"/>
      <c r="J170" s="1100"/>
      <c r="K170" s="748"/>
      <c r="L170" s="748"/>
      <c r="M170" s="1101"/>
      <c r="N170" s="1084"/>
      <c r="O170" s="1087"/>
      <c r="P170" s="288"/>
      <c r="Q170" s="288"/>
      <c r="R170" s="288"/>
      <c r="S170" s="678"/>
      <c r="T170" s="512"/>
      <c r="U170" s="1083"/>
      <c r="V170" s="1071" t="s">
        <v>4700</v>
      </c>
      <c r="W170" s="362" t="s">
        <v>163</v>
      </c>
      <c r="X170" s="395">
        <v>0.85</v>
      </c>
      <c r="Y170" s="1745"/>
      <c r="Z170" s="643"/>
      <c r="AA170" s="1086"/>
      <c r="AB170" s="358">
        <f>ROUND(ROUND(ROUND(G152+K164,0)*X170,0)-Z169,0)</f>
        <v>520</v>
      </c>
      <c r="AC170" s="268"/>
    </row>
    <row r="171" spans="1:29" ht="17.100000000000001" customHeight="1">
      <c r="A171" s="243">
        <v>63</v>
      </c>
      <c r="B171" s="351">
        <v>1531</v>
      </c>
      <c r="C171" s="870" t="s">
        <v>11726</v>
      </c>
      <c r="D171" s="646"/>
      <c r="E171" s="646"/>
      <c r="F171" s="604"/>
      <c r="G171" s="1099"/>
      <c r="H171" s="517"/>
      <c r="I171" s="518"/>
      <c r="J171" s="1100"/>
      <c r="K171" s="748"/>
      <c r="L171" s="748"/>
      <c r="M171" s="1101"/>
      <c r="N171" s="1749" t="s">
        <v>11559</v>
      </c>
      <c r="O171" s="1080" t="s">
        <v>162</v>
      </c>
      <c r="P171" s="524"/>
      <c r="Q171" s="524"/>
      <c r="R171" s="524"/>
      <c r="S171" s="633"/>
      <c r="T171" s="362" t="s">
        <v>163</v>
      </c>
      <c r="U171" s="1081">
        <v>0.7</v>
      </c>
      <c r="V171" s="1088"/>
      <c r="W171" s="1088"/>
      <c r="X171" s="1089"/>
      <c r="Y171" s="1745"/>
      <c r="Z171" s="1090"/>
      <c r="AA171" s="1091"/>
      <c r="AB171" s="358">
        <f>ROUND(ROUND(ROUND(G152+K164,0)*U171,0)-Z169,0)</f>
        <v>428</v>
      </c>
      <c r="AC171" s="268"/>
    </row>
    <row r="172" spans="1:29" ht="17.100000000000001" customHeight="1">
      <c r="A172" s="243">
        <v>63</v>
      </c>
      <c r="B172" s="351">
        <v>1532</v>
      </c>
      <c r="C172" s="870" t="s">
        <v>11727</v>
      </c>
      <c r="D172" s="646"/>
      <c r="E172" s="646"/>
      <c r="F172" s="604"/>
      <c r="G172" s="1099"/>
      <c r="H172" s="517"/>
      <c r="I172" s="518"/>
      <c r="J172" s="1100"/>
      <c r="K172" s="748"/>
      <c r="L172" s="748"/>
      <c r="M172" s="1101"/>
      <c r="N172" s="1750"/>
      <c r="O172" s="1084"/>
      <c r="P172" s="288"/>
      <c r="Q172" s="288"/>
      <c r="R172" s="288"/>
      <c r="S172" s="678"/>
      <c r="T172" s="512"/>
      <c r="U172" s="1083"/>
      <c r="V172" s="1079" t="s">
        <v>4700</v>
      </c>
      <c r="W172" s="354" t="s">
        <v>163</v>
      </c>
      <c r="X172" s="357">
        <v>0.85</v>
      </c>
      <c r="Y172" s="1745"/>
      <c r="Z172" s="1090"/>
      <c r="AA172" s="1091"/>
      <c r="AB172" s="358">
        <f>ROUND(ROUND(ROUND(ROUND(G152+K164,0)*U171,0)*X172,0)-Z169,0)</f>
        <v>363</v>
      </c>
      <c r="AC172" s="268"/>
    </row>
    <row r="173" spans="1:29" ht="17.100000000000001" customHeight="1">
      <c r="A173" s="243">
        <v>63</v>
      </c>
      <c r="B173" s="351">
        <v>1533</v>
      </c>
      <c r="C173" s="870" t="s">
        <v>11728</v>
      </c>
      <c r="D173" s="646"/>
      <c r="E173" s="646"/>
      <c r="F173" s="604"/>
      <c r="G173" s="1099"/>
      <c r="H173" s="517"/>
      <c r="I173" s="518"/>
      <c r="J173" s="1100"/>
      <c r="K173" s="748"/>
      <c r="L173" s="748"/>
      <c r="M173" s="1101"/>
      <c r="N173" s="1750"/>
      <c r="O173" s="1085" t="s">
        <v>165</v>
      </c>
      <c r="P173" s="524"/>
      <c r="Q173" s="524"/>
      <c r="R173" s="524"/>
      <c r="S173" s="633"/>
      <c r="T173" s="362" t="s">
        <v>163</v>
      </c>
      <c r="U173" s="1081">
        <v>0.5</v>
      </c>
      <c r="V173" s="1082"/>
      <c r="W173" s="1082"/>
      <c r="X173" s="1083"/>
      <c r="Y173" s="1745"/>
      <c r="Z173" s="1090"/>
      <c r="AA173" s="1091"/>
      <c r="AB173" s="358">
        <f>ROUND(ROUND(ROUND(G152+K164,0)*U173,0)-Z169,0)</f>
        <v>304</v>
      </c>
      <c r="AC173" s="268"/>
    </row>
    <row r="174" spans="1:29" ht="17.100000000000001" customHeight="1">
      <c r="A174" s="243">
        <v>63</v>
      </c>
      <c r="B174" s="351">
        <v>1534</v>
      </c>
      <c r="C174" s="870" t="s">
        <v>11729</v>
      </c>
      <c r="D174" s="646"/>
      <c r="E174" s="646"/>
      <c r="F174" s="604"/>
      <c r="G174" s="1099"/>
      <c r="H174" s="517"/>
      <c r="I174" s="518"/>
      <c r="J174" s="1100"/>
      <c r="K174" s="748"/>
      <c r="L174" s="748"/>
      <c r="M174" s="1101"/>
      <c r="N174" s="1751"/>
      <c r="O174" s="1087"/>
      <c r="P174" s="288"/>
      <c r="Q174" s="288"/>
      <c r="R174" s="288"/>
      <c r="S174" s="678"/>
      <c r="T174" s="512"/>
      <c r="U174" s="1083"/>
      <c r="V174" s="1079" t="s">
        <v>4700</v>
      </c>
      <c r="W174" s="354" t="s">
        <v>163</v>
      </c>
      <c r="X174" s="357">
        <v>0.85</v>
      </c>
      <c r="Y174" s="1746"/>
      <c r="Z174" s="1082"/>
      <c r="AA174" s="1083"/>
      <c r="AB174" s="358">
        <f>ROUND(ROUND(ROUND(ROUND(G152+K164,0)*U173,0)*X174,0)-Z169,0)</f>
        <v>258</v>
      </c>
      <c r="AC174" s="268"/>
    </row>
    <row r="175" spans="1:29" ht="17.100000000000001" customHeight="1">
      <c r="A175" s="243">
        <v>63</v>
      </c>
      <c r="B175" s="351">
        <v>1541</v>
      </c>
      <c r="C175" s="870" t="s">
        <v>11730</v>
      </c>
      <c r="D175" s="646"/>
      <c r="E175" s="646"/>
      <c r="F175" s="1580" t="s">
        <v>11582</v>
      </c>
      <c r="G175" s="633"/>
      <c r="H175" s="633"/>
      <c r="I175" s="1095"/>
      <c r="J175" s="523"/>
      <c r="K175" s="524"/>
      <c r="L175" s="360"/>
      <c r="M175" s="642"/>
      <c r="N175" s="1096"/>
      <c r="O175" s="362"/>
      <c r="P175" s="524"/>
      <c r="Q175" s="524"/>
      <c r="R175" s="524"/>
      <c r="S175" s="633"/>
      <c r="T175" s="362"/>
      <c r="U175" s="1097"/>
      <c r="V175" s="635"/>
      <c r="W175" s="635"/>
      <c r="X175" s="635"/>
      <c r="Y175" s="635"/>
      <c r="Z175" s="635"/>
      <c r="AA175" s="636"/>
      <c r="AB175" s="358">
        <f>ROUND(G176,0)</f>
        <v>405</v>
      </c>
      <c r="AC175" s="268"/>
    </row>
    <row r="176" spans="1:29" ht="17.100000000000001" customHeight="1">
      <c r="A176" s="243">
        <v>63</v>
      </c>
      <c r="B176" s="351">
        <v>1542</v>
      </c>
      <c r="C176" s="870" t="s">
        <v>11731</v>
      </c>
      <c r="D176" s="646"/>
      <c r="E176" s="646"/>
      <c r="F176" s="1765"/>
      <c r="G176" s="796">
        <v>405</v>
      </c>
      <c r="H176" s="517" t="s">
        <v>18</v>
      </c>
      <c r="I176" s="744"/>
      <c r="J176" s="516"/>
      <c r="K176" s="517"/>
      <c r="L176" s="639"/>
      <c r="M176" s="518"/>
      <c r="N176" s="788"/>
      <c r="O176" s="512"/>
      <c r="P176" s="288"/>
      <c r="Q176" s="288"/>
      <c r="R176" s="288"/>
      <c r="S176" s="678"/>
      <c r="T176" s="512"/>
      <c r="U176" s="514"/>
      <c r="V176" s="1071" t="s">
        <v>4700</v>
      </c>
      <c r="W176" s="362" t="s">
        <v>163</v>
      </c>
      <c r="X176" s="356">
        <v>0.85</v>
      </c>
      <c r="Y176" s="635"/>
      <c r="Z176" s="635"/>
      <c r="AA176" s="636"/>
      <c r="AB176" s="358">
        <f>ROUND(G176*X176,0)</f>
        <v>344</v>
      </c>
      <c r="AC176" s="268"/>
    </row>
    <row r="177" spans="1:29" ht="17.100000000000001" customHeight="1">
      <c r="A177" s="243">
        <v>63</v>
      </c>
      <c r="B177" s="351">
        <v>1543</v>
      </c>
      <c r="C177" s="870" t="s">
        <v>11732</v>
      </c>
      <c r="D177" s="604"/>
      <c r="E177" s="604"/>
      <c r="F177" s="1765"/>
      <c r="G177" s="638"/>
      <c r="H177" s="638"/>
      <c r="I177" s="744"/>
      <c r="J177" s="1100"/>
      <c r="K177" s="748"/>
      <c r="L177" s="748"/>
      <c r="M177" s="1101"/>
      <c r="N177" s="1749" t="s">
        <v>11559</v>
      </c>
      <c r="O177" s="1080" t="s">
        <v>162</v>
      </c>
      <c r="P177" s="524"/>
      <c r="Q177" s="524"/>
      <c r="R177" s="524"/>
      <c r="S177" s="633"/>
      <c r="T177" s="362" t="s">
        <v>163</v>
      </c>
      <c r="U177" s="1081">
        <v>0.7</v>
      </c>
      <c r="V177" s="1088"/>
      <c r="W177" s="1088"/>
      <c r="X177" s="1088"/>
      <c r="Y177" s="1088"/>
      <c r="Z177" s="1088"/>
      <c r="AA177" s="1089"/>
      <c r="AB177" s="358">
        <f>ROUND(G176*U177,0)</f>
        <v>284</v>
      </c>
      <c r="AC177" s="268"/>
    </row>
    <row r="178" spans="1:29" ht="17.100000000000001" customHeight="1">
      <c r="A178" s="243">
        <v>63</v>
      </c>
      <c r="B178" s="351">
        <v>1544</v>
      </c>
      <c r="C178" s="870" t="s">
        <v>11733</v>
      </c>
      <c r="D178" s="604"/>
      <c r="E178" s="604"/>
      <c r="F178" s="1765"/>
      <c r="G178" s="638"/>
      <c r="H178" s="638"/>
      <c r="I178" s="744"/>
      <c r="J178" s="1100"/>
      <c r="K178" s="748"/>
      <c r="L178" s="748"/>
      <c r="M178" s="1101"/>
      <c r="N178" s="1750"/>
      <c r="O178" s="1084"/>
      <c r="P178" s="288"/>
      <c r="Q178" s="288"/>
      <c r="R178" s="288"/>
      <c r="S178" s="678"/>
      <c r="T178" s="512"/>
      <c r="U178" s="1083"/>
      <c r="V178" s="1079" t="s">
        <v>4700</v>
      </c>
      <c r="W178" s="354" t="s">
        <v>163</v>
      </c>
      <c r="X178" s="355">
        <v>0.85</v>
      </c>
      <c r="Y178" s="635"/>
      <c r="Z178" s="635"/>
      <c r="AA178" s="636"/>
      <c r="AB178" s="358">
        <f>ROUND(ROUND(G176*U177,0)*X178,0)</f>
        <v>241</v>
      </c>
      <c r="AC178" s="268"/>
    </row>
    <row r="179" spans="1:29" ht="17.100000000000001" customHeight="1">
      <c r="A179" s="243">
        <v>63</v>
      </c>
      <c r="B179" s="351">
        <v>1545</v>
      </c>
      <c r="C179" s="870" t="s">
        <v>11734</v>
      </c>
      <c r="D179" s="604"/>
      <c r="E179" s="604"/>
      <c r="F179" s="1765"/>
      <c r="G179" s="638"/>
      <c r="H179" s="638"/>
      <c r="I179" s="744"/>
      <c r="J179" s="1100"/>
      <c r="K179" s="748"/>
      <c r="L179" s="748"/>
      <c r="M179" s="1101"/>
      <c r="N179" s="1750"/>
      <c r="O179" s="1080" t="s">
        <v>165</v>
      </c>
      <c r="P179" s="524"/>
      <c r="Q179" s="524"/>
      <c r="R179" s="524"/>
      <c r="S179" s="633"/>
      <c r="T179" s="362" t="s">
        <v>163</v>
      </c>
      <c r="U179" s="1081">
        <v>0.5</v>
      </c>
      <c r="V179" s="1082"/>
      <c r="W179" s="1082"/>
      <c r="X179" s="1082"/>
      <c r="Y179" s="1082"/>
      <c r="Z179" s="1082"/>
      <c r="AA179" s="1083"/>
      <c r="AB179" s="358">
        <f>ROUND(G176*U179,0)</f>
        <v>203</v>
      </c>
      <c r="AC179" s="268"/>
    </row>
    <row r="180" spans="1:29" ht="17.100000000000001" customHeight="1">
      <c r="A180" s="243">
        <v>63</v>
      </c>
      <c r="B180" s="351">
        <v>1546</v>
      </c>
      <c r="C180" s="870" t="s">
        <v>11735</v>
      </c>
      <c r="D180" s="604"/>
      <c r="E180" s="604"/>
      <c r="F180" s="637"/>
      <c r="G180" s="638"/>
      <c r="H180" s="638"/>
      <c r="I180" s="744"/>
      <c r="J180" s="1100"/>
      <c r="K180" s="748"/>
      <c r="L180" s="748"/>
      <c r="M180" s="1101"/>
      <c r="N180" s="1751"/>
      <c r="O180" s="1084"/>
      <c r="P180" s="288"/>
      <c r="Q180" s="288"/>
      <c r="R180" s="288"/>
      <c r="S180" s="678"/>
      <c r="T180" s="512"/>
      <c r="U180" s="1083"/>
      <c r="V180" s="1079" t="s">
        <v>4700</v>
      </c>
      <c r="W180" s="354" t="s">
        <v>163</v>
      </c>
      <c r="X180" s="355">
        <v>0.85</v>
      </c>
      <c r="Y180" s="635"/>
      <c r="Z180" s="635"/>
      <c r="AA180" s="636"/>
      <c r="AB180" s="358">
        <f>ROUND(ROUND(G176*U179,0)*X180,0)</f>
        <v>173</v>
      </c>
      <c r="AC180" s="268"/>
    </row>
    <row r="181" spans="1:29" ht="17.100000000000001" customHeight="1">
      <c r="A181" s="243">
        <v>63</v>
      </c>
      <c r="B181" s="351">
        <v>1547</v>
      </c>
      <c r="C181" s="870" t="s">
        <v>11736</v>
      </c>
      <c r="D181" s="604"/>
      <c r="E181" s="604"/>
      <c r="F181" s="637"/>
      <c r="G181" s="638"/>
      <c r="H181" s="638"/>
      <c r="I181" s="744"/>
      <c r="J181" s="1100"/>
      <c r="K181" s="748"/>
      <c r="L181" s="748"/>
      <c r="M181" s="1101"/>
      <c r="N181" s="1080"/>
      <c r="O181" s="1085"/>
      <c r="P181" s="524"/>
      <c r="Q181" s="524"/>
      <c r="R181" s="524"/>
      <c r="S181" s="633"/>
      <c r="T181" s="362"/>
      <c r="U181" s="1081"/>
      <c r="V181" s="635"/>
      <c r="W181" s="635"/>
      <c r="X181" s="636"/>
      <c r="Y181" s="1533" t="s">
        <v>167</v>
      </c>
      <c r="Z181" s="643">
        <v>5</v>
      </c>
      <c r="AA181" s="1086" t="s">
        <v>168</v>
      </c>
      <c r="AB181" s="358">
        <f>ROUND(G176-Z181,0)</f>
        <v>400</v>
      </c>
      <c r="AC181" s="268"/>
    </row>
    <row r="182" spans="1:29" ht="17.100000000000001" customHeight="1">
      <c r="A182" s="243">
        <v>63</v>
      </c>
      <c r="B182" s="351">
        <v>1548</v>
      </c>
      <c r="C182" s="870" t="s">
        <v>11737</v>
      </c>
      <c r="D182" s="604"/>
      <c r="E182" s="604"/>
      <c r="F182" s="637"/>
      <c r="G182" s="638"/>
      <c r="H182" s="638"/>
      <c r="I182" s="744"/>
      <c r="J182" s="1100"/>
      <c r="K182" s="748"/>
      <c r="L182" s="748"/>
      <c r="M182" s="1101"/>
      <c r="N182" s="1084"/>
      <c r="O182" s="1087"/>
      <c r="P182" s="288"/>
      <c r="Q182" s="288"/>
      <c r="R182" s="288"/>
      <c r="S182" s="678"/>
      <c r="T182" s="512"/>
      <c r="U182" s="1083"/>
      <c r="V182" s="1071" t="s">
        <v>4700</v>
      </c>
      <c r="W182" s="362" t="s">
        <v>163</v>
      </c>
      <c r="X182" s="395">
        <v>0.85</v>
      </c>
      <c r="Y182" s="1745"/>
      <c r="Z182" s="643"/>
      <c r="AA182" s="1086"/>
      <c r="AB182" s="358">
        <f>ROUND(ROUND(G176*X182,0)-Z181,0)</f>
        <v>339</v>
      </c>
      <c r="AC182" s="268"/>
    </row>
    <row r="183" spans="1:29" ht="17.100000000000001" customHeight="1">
      <c r="A183" s="243">
        <v>63</v>
      </c>
      <c r="B183" s="351">
        <v>1549</v>
      </c>
      <c r="C183" s="870" t="s">
        <v>11738</v>
      </c>
      <c r="D183" s="604"/>
      <c r="E183" s="604"/>
      <c r="F183" s="637"/>
      <c r="G183" s="638"/>
      <c r="H183" s="638"/>
      <c r="I183" s="744"/>
      <c r="J183" s="1100"/>
      <c r="K183" s="748"/>
      <c r="L183" s="748"/>
      <c r="M183" s="1101"/>
      <c r="N183" s="1749" t="s">
        <v>11559</v>
      </c>
      <c r="O183" s="1080" t="s">
        <v>162</v>
      </c>
      <c r="P183" s="524"/>
      <c r="Q183" s="524"/>
      <c r="R183" s="524"/>
      <c r="S183" s="633"/>
      <c r="T183" s="362" t="s">
        <v>163</v>
      </c>
      <c r="U183" s="1081">
        <v>0.7</v>
      </c>
      <c r="V183" s="1088"/>
      <c r="W183" s="1088"/>
      <c r="X183" s="1089"/>
      <c r="Y183" s="1745"/>
      <c r="Z183" s="1090"/>
      <c r="AA183" s="1091"/>
      <c r="AB183" s="358">
        <f>ROUND(ROUND(G176*U183,0)-Z181,0)</f>
        <v>279</v>
      </c>
      <c r="AC183" s="268"/>
    </row>
    <row r="184" spans="1:29" ht="17.100000000000001" customHeight="1">
      <c r="A184" s="243">
        <v>63</v>
      </c>
      <c r="B184" s="351">
        <v>1550</v>
      </c>
      <c r="C184" s="870" t="s">
        <v>11739</v>
      </c>
      <c r="D184" s="604"/>
      <c r="E184" s="604"/>
      <c r="F184" s="637"/>
      <c r="G184" s="638"/>
      <c r="H184" s="638"/>
      <c r="I184" s="744"/>
      <c r="J184" s="1100"/>
      <c r="K184" s="748"/>
      <c r="L184" s="748"/>
      <c r="M184" s="1101"/>
      <c r="N184" s="1750"/>
      <c r="O184" s="1084"/>
      <c r="P184" s="288"/>
      <c r="Q184" s="288"/>
      <c r="R184" s="288"/>
      <c r="S184" s="678"/>
      <c r="T184" s="512"/>
      <c r="U184" s="1083"/>
      <c r="V184" s="1079" t="s">
        <v>4700</v>
      </c>
      <c r="W184" s="354" t="s">
        <v>163</v>
      </c>
      <c r="X184" s="357">
        <v>0.85</v>
      </c>
      <c r="Y184" s="1745"/>
      <c r="Z184" s="1090"/>
      <c r="AA184" s="1091"/>
      <c r="AB184" s="358">
        <f>ROUND(ROUND(ROUND(G176*U183,0)*X184,0)-Z181,0)</f>
        <v>236</v>
      </c>
      <c r="AC184" s="268"/>
    </row>
    <row r="185" spans="1:29" ht="17.100000000000001" customHeight="1">
      <c r="A185" s="243">
        <v>63</v>
      </c>
      <c r="B185" s="351">
        <v>1551</v>
      </c>
      <c r="C185" s="870" t="s">
        <v>11740</v>
      </c>
      <c r="D185" s="604"/>
      <c r="E185" s="604"/>
      <c r="F185" s="637"/>
      <c r="G185" s="638"/>
      <c r="H185" s="638"/>
      <c r="I185" s="744"/>
      <c r="J185" s="1100"/>
      <c r="K185" s="748"/>
      <c r="L185" s="748"/>
      <c r="M185" s="1101"/>
      <c r="N185" s="1750"/>
      <c r="O185" s="1085" t="s">
        <v>165</v>
      </c>
      <c r="P185" s="524"/>
      <c r="Q185" s="524"/>
      <c r="R185" s="524"/>
      <c r="S185" s="633"/>
      <c r="T185" s="362" t="s">
        <v>163</v>
      </c>
      <c r="U185" s="1081">
        <v>0.5</v>
      </c>
      <c r="V185" s="1082"/>
      <c r="W185" s="1082"/>
      <c r="X185" s="1083"/>
      <c r="Y185" s="1745"/>
      <c r="Z185" s="1090"/>
      <c r="AA185" s="1091"/>
      <c r="AB185" s="358">
        <f>ROUND(ROUND(G176*U185,0)-Z181,0)</f>
        <v>198</v>
      </c>
      <c r="AC185" s="268"/>
    </row>
    <row r="186" spans="1:29" ht="17.100000000000001" customHeight="1">
      <c r="A186" s="243">
        <v>63</v>
      </c>
      <c r="B186" s="351">
        <v>1552</v>
      </c>
      <c r="C186" s="870" t="s">
        <v>11741</v>
      </c>
      <c r="D186" s="604"/>
      <c r="E186" s="604"/>
      <c r="F186" s="637"/>
      <c r="G186" s="638"/>
      <c r="H186" s="638"/>
      <c r="I186" s="744"/>
      <c r="J186" s="1100"/>
      <c r="K186" s="748"/>
      <c r="L186" s="748"/>
      <c r="M186" s="1101"/>
      <c r="N186" s="1751"/>
      <c r="O186" s="1087"/>
      <c r="P186" s="288"/>
      <c r="Q186" s="288"/>
      <c r="R186" s="288"/>
      <c r="S186" s="678"/>
      <c r="T186" s="512"/>
      <c r="U186" s="1083"/>
      <c r="V186" s="1079" t="s">
        <v>4700</v>
      </c>
      <c r="W186" s="354" t="s">
        <v>163</v>
      </c>
      <c r="X186" s="357">
        <v>0.85</v>
      </c>
      <c r="Y186" s="1746"/>
      <c r="Z186" s="1082"/>
      <c r="AA186" s="1083"/>
      <c r="AB186" s="358">
        <f>ROUND(ROUND(ROUND(G176*U185,0)*X186,0)-Z181,0)</f>
        <v>168</v>
      </c>
      <c r="AC186" s="268"/>
    </row>
    <row r="187" spans="1:29" ht="17.100000000000001" customHeight="1">
      <c r="A187" s="243">
        <v>63</v>
      </c>
      <c r="B187" s="351">
        <v>1553</v>
      </c>
      <c r="C187" s="870" t="s">
        <v>11742</v>
      </c>
      <c r="D187" s="604"/>
      <c r="E187" s="604"/>
      <c r="F187" s="604"/>
      <c r="G187" s="638"/>
      <c r="H187" s="638"/>
      <c r="I187" s="607"/>
      <c r="J187" s="1580" t="s">
        <v>5845</v>
      </c>
      <c r="K187" s="524"/>
      <c r="L187" s="360"/>
      <c r="M187" s="642"/>
      <c r="N187" s="1096"/>
      <c r="O187" s="362"/>
      <c r="P187" s="524"/>
      <c r="Q187" s="524"/>
      <c r="R187" s="524"/>
      <c r="S187" s="633"/>
      <c r="T187" s="362"/>
      <c r="U187" s="1097"/>
      <c r="V187" s="635"/>
      <c r="W187" s="635"/>
      <c r="X187" s="635"/>
      <c r="Y187" s="635"/>
      <c r="Z187" s="635"/>
      <c r="AA187" s="636"/>
      <c r="AB187" s="358">
        <f>ROUND(G176+K188,0)</f>
        <v>411</v>
      </c>
      <c r="AC187" s="268"/>
    </row>
    <row r="188" spans="1:29" ht="17.100000000000001" customHeight="1">
      <c r="A188" s="243">
        <v>63</v>
      </c>
      <c r="B188" s="351">
        <v>1554</v>
      </c>
      <c r="C188" s="870" t="s">
        <v>11743</v>
      </c>
      <c r="D188" s="604"/>
      <c r="E188" s="604"/>
      <c r="F188" s="604"/>
      <c r="G188" s="796"/>
      <c r="H188" s="517"/>
      <c r="I188" s="607"/>
      <c r="J188" s="1765"/>
      <c r="K188" s="517">
        <v>6</v>
      </c>
      <c r="L188" s="639" t="s">
        <v>16</v>
      </c>
      <c r="M188" s="518"/>
      <c r="N188" s="788"/>
      <c r="O188" s="512"/>
      <c r="P188" s="288"/>
      <c r="Q188" s="288"/>
      <c r="R188" s="288"/>
      <c r="S188" s="678"/>
      <c r="T188" s="512"/>
      <c r="U188" s="514"/>
      <c r="V188" s="1071" t="s">
        <v>4700</v>
      </c>
      <c r="W188" s="362" t="s">
        <v>163</v>
      </c>
      <c r="X188" s="356">
        <v>0.85</v>
      </c>
      <c r="Y188" s="635"/>
      <c r="Z188" s="635"/>
      <c r="AA188" s="636"/>
      <c r="AB188" s="358">
        <f>ROUND(ROUND(G176+K188,0)*X188,0)</f>
        <v>349</v>
      </c>
      <c r="AC188" s="268"/>
    </row>
    <row r="189" spans="1:29" ht="17.100000000000001" customHeight="1">
      <c r="A189" s="243">
        <v>63</v>
      </c>
      <c r="B189" s="351">
        <v>1555</v>
      </c>
      <c r="C189" s="870" t="s">
        <v>11744</v>
      </c>
      <c r="D189" s="604"/>
      <c r="E189" s="604"/>
      <c r="F189" s="604"/>
      <c r="G189" s="1099"/>
      <c r="H189" s="517"/>
      <c r="I189" s="518"/>
      <c r="J189" s="1765"/>
      <c r="K189" s="748"/>
      <c r="L189" s="748"/>
      <c r="M189" s="1101"/>
      <c r="N189" s="1749" t="s">
        <v>11559</v>
      </c>
      <c r="O189" s="1080" t="s">
        <v>162</v>
      </c>
      <c r="P189" s="524"/>
      <c r="Q189" s="524"/>
      <c r="R189" s="524"/>
      <c r="S189" s="633"/>
      <c r="T189" s="362" t="s">
        <v>163</v>
      </c>
      <c r="U189" s="1081">
        <v>0.7</v>
      </c>
      <c r="V189" s="1088"/>
      <c r="W189" s="1088"/>
      <c r="X189" s="1088"/>
      <c r="Y189" s="1088"/>
      <c r="Z189" s="1088"/>
      <c r="AA189" s="1089"/>
      <c r="AB189" s="358">
        <f>ROUND(ROUND(G176+K188,0)*U189,0)</f>
        <v>288</v>
      </c>
      <c r="AC189" s="268"/>
    </row>
    <row r="190" spans="1:29" ht="17.100000000000001" customHeight="1">
      <c r="A190" s="243">
        <v>63</v>
      </c>
      <c r="B190" s="351">
        <v>1556</v>
      </c>
      <c r="C190" s="870" t="s">
        <v>11745</v>
      </c>
      <c r="D190" s="604"/>
      <c r="E190" s="604"/>
      <c r="F190" s="604"/>
      <c r="G190" s="1099"/>
      <c r="H190" s="517"/>
      <c r="I190" s="518"/>
      <c r="J190" s="1765"/>
      <c r="K190" s="748"/>
      <c r="L190" s="748"/>
      <c r="M190" s="1101"/>
      <c r="N190" s="1750"/>
      <c r="O190" s="1084"/>
      <c r="P190" s="288"/>
      <c r="Q190" s="288"/>
      <c r="R190" s="288"/>
      <c r="S190" s="678"/>
      <c r="T190" s="512"/>
      <c r="U190" s="1083"/>
      <c r="V190" s="1079" t="s">
        <v>4700</v>
      </c>
      <c r="W190" s="354" t="s">
        <v>163</v>
      </c>
      <c r="X190" s="355">
        <v>0.85</v>
      </c>
      <c r="Y190" s="635"/>
      <c r="Z190" s="635"/>
      <c r="AA190" s="636"/>
      <c r="AB190" s="358">
        <f>ROUND(ROUND(ROUND(G176+K188,0)*U189,0)*X190,0)</f>
        <v>245</v>
      </c>
      <c r="AC190" s="268"/>
    </row>
    <row r="191" spans="1:29" ht="17.100000000000001" customHeight="1">
      <c r="A191" s="243">
        <v>63</v>
      </c>
      <c r="B191" s="351">
        <v>1557</v>
      </c>
      <c r="C191" s="870" t="s">
        <v>11746</v>
      </c>
      <c r="D191" s="604"/>
      <c r="E191" s="604"/>
      <c r="F191" s="604"/>
      <c r="G191" s="1099"/>
      <c r="H191" s="517"/>
      <c r="I191" s="518"/>
      <c r="J191" s="1765"/>
      <c r="K191" s="748"/>
      <c r="L191" s="748"/>
      <c r="M191" s="1101"/>
      <c r="N191" s="1750"/>
      <c r="O191" s="1080" t="s">
        <v>165</v>
      </c>
      <c r="P191" s="524"/>
      <c r="Q191" s="524"/>
      <c r="R191" s="524"/>
      <c r="S191" s="633"/>
      <c r="T191" s="362" t="s">
        <v>163</v>
      </c>
      <c r="U191" s="1081">
        <v>0.5</v>
      </c>
      <c r="V191" s="1082"/>
      <c r="W191" s="1082"/>
      <c r="X191" s="1082"/>
      <c r="Y191" s="1082"/>
      <c r="Z191" s="1082"/>
      <c r="AA191" s="1083"/>
      <c r="AB191" s="358">
        <f>ROUND(ROUND(G176+K188,0)*U191,0)</f>
        <v>206</v>
      </c>
      <c r="AC191" s="268"/>
    </row>
    <row r="192" spans="1:29" ht="17.100000000000001" customHeight="1">
      <c r="A192" s="243">
        <v>63</v>
      </c>
      <c r="B192" s="351">
        <v>1558</v>
      </c>
      <c r="C192" s="870" t="s">
        <v>11747</v>
      </c>
      <c r="D192" s="604"/>
      <c r="E192" s="604"/>
      <c r="F192" s="604"/>
      <c r="G192" s="1099"/>
      <c r="H192" s="517"/>
      <c r="I192" s="518"/>
      <c r="J192" s="1100"/>
      <c r="K192" s="748"/>
      <c r="L192" s="748"/>
      <c r="M192" s="1101"/>
      <c r="N192" s="1751"/>
      <c r="O192" s="1084"/>
      <c r="P192" s="288"/>
      <c r="Q192" s="288"/>
      <c r="R192" s="288"/>
      <c r="S192" s="678"/>
      <c r="T192" s="512"/>
      <c r="U192" s="1083"/>
      <c r="V192" s="1079" t="s">
        <v>4700</v>
      </c>
      <c r="W192" s="354" t="s">
        <v>163</v>
      </c>
      <c r="X192" s="355">
        <v>0.85</v>
      </c>
      <c r="Y192" s="635"/>
      <c r="Z192" s="635"/>
      <c r="AA192" s="636"/>
      <c r="AB192" s="358">
        <f>ROUND(ROUND(ROUND(G176+K188,0)*U191,0)*X192,0)</f>
        <v>175</v>
      </c>
      <c r="AC192" s="268"/>
    </row>
    <row r="193" spans="1:29" ht="17.100000000000001" customHeight="1">
      <c r="A193" s="243">
        <v>63</v>
      </c>
      <c r="B193" s="351">
        <v>1559</v>
      </c>
      <c r="C193" s="870" t="s">
        <v>11748</v>
      </c>
      <c r="D193" s="604"/>
      <c r="E193" s="604"/>
      <c r="F193" s="604"/>
      <c r="G193" s="1099"/>
      <c r="H193" s="517"/>
      <c r="I193" s="518"/>
      <c r="J193" s="1100"/>
      <c r="K193" s="748"/>
      <c r="L193" s="748"/>
      <c r="M193" s="1101"/>
      <c r="N193" s="1080"/>
      <c r="O193" s="1085"/>
      <c r="P193" s="524"/>
      <c r="Q193" s="524"/>
      <c r="R193" s="524"/>
      <c r="S193" s="633"/>
      <c r="T193" s="362"/>
      <c r="U193" s="1081"/>
      <c r="V193" s="635"/>
      <c r="W193" s="635"/>
      <c r="X193" s="636"/>
      <c r="Y193" s="1103" t="s">
        <v>167</v>
      </c>
      <c r="Z193" s="643">
        <v>5</v>
      </c>
      <c r="AA193" s="1086" t="s">
        <v>168</v>
      </c>
      <c r="AB193" s="358">
        <f>ROUND(ROUND(G176+K188,0)-Z193,0)</f>
        <v>406</v>
      </c>
      <c r="AC193" s="268"/>
    </row>
    <row r="194" spans="1:29" ht="17.100000000000001" customHeight="1">
      <c r="A194" s="243">
        <v>63</v>
      </c>
      <c r="B194" s="351">
        <v>1560</v>
      </c>
      <c r="C194" s="870" t="s">
        <v>11749</v>
      </c>
      <c r="D194" s="604"/>
      <c r="E194" s="604"/>
      <c r="F194" s="604"/>
      <c r="G194" s="1099"/>
      <c r="H194" s="517"/>
      <c r="I194" s="518"/>
      <c r="J194" s="1100"/>
      <c r="K194" s="748"/>
      <c r="L194" s="748"/>
      <c r="M194" s="1101"/>
      <c r="N194" s="1084"/>
      <c r="O194" s="1087"/>
      <c r="P194" s="288"/>
      <c r="Q194" s="288"/>
      <c r="R194" s="288"/>
      <c r="S194" s="678"/>
      <c r="T194" s="512"/>
      <c r="U194" s="1083"/>
      <c r="V194" s="1071" t="s">
        <v>4700</v>
      </c>
      <c r="W194" s="362" t="s">
        <v>163</v>
      </c>
      <c r="X194" s="395">
        <v>0.85</v>
      </c>
      <c r="Y194" s="1103"/>
      <c r="Z194" s="643"/>
      <c r="AA194" s="1086"/>
      <c r="AB194" s="358">
        <f>ROUND(ROUND(ROUND(G176+K188,0)*X194,0)-Z193,0)</f>
        <v>344</v>
      </c>
      <c r="AC194" s="268"/>
    </row>
    <row r="195" spans="1:29" ht="17.100000000000001" customHeight="1">
      <c r="A195" s="243">
        <v>63</v>
      </c>
      <c r="B195" s="351">
        <v>1561</v>
      </c>
      <c r="C195" s="870" t="s">
        <v>11750</v>
      </c>
      <c r="D195" s="604"/>
      <c r="E195" s="604"/>
      <c r="F195" s="604"/>
      <c r="G195" s="1099"/>
      <c r="H195" s="517"/>
      <c r="I195" s="518"/>
      <c r="J195" s="1100"/>
      <c r="K195" s="748"/>
      <c r="L195" s="748"/>
      <c r="M195" s="1101"/>
      <c r="N195" s="1749" t="s">
        <v>11559</v>
      </c>
      <c r="O195" s="1080" t="s">
        <v>162</v>
      </c>
      <c r="P195" s="524"/>
      <c r="Q195" s="524"/>
      <c r="R195" s="524"/>
      <c r="S195" s="633"/>
      <c r="T195" s="362" t="s">
        <v>163</v>
      </c>
      <c r="U195" s="1081">
        <v>0.7</v>
      </c>
      <c r="V195" s="1088"/>
      <c r="W195" s="1088"/>
      <c r="X195" s="1089"/>
      <c r="Y195" s="1090"/>
      <c r="Z195" s="1090"/>
      <c r="AA195" s="1091"/>
      <c r="AB195" s="358">
        <f>ROUND(ROUND(ROUND(G176+K188,0)*U195,0)-Z193,0)</f>
        <v>283</v>
      </c>
      <c r="AC195" s="268"/>
    </row>
    <row r="196" spans="1:29" ht="17.100000000000001" customHeight="1">
      <c r="A196" s="243">
        <v>63</v>
      </c>
      <c r="B196" s="351">
        <v>1562</v>
      </c>
      <c r="C196" s="870" t="s">
        <v>11751</v>
      </c>
      <c r="D196" s="604"/>
      <c r="E196" s="604"/>
      <c r="F196" s="604"/>
      <c r="G196" s="1099"/>
      <c r="H196" s="517"/>
      <c r="I196" s="518"/>
      <c r="J196" s="1100"/>
      <c r="K196" s="748"/>
      <c r="L196" s="748"/>
      <c r="M196" s="1101"/>
      <c r="N196" s="1782"/>
      <c r="O196" s="1084"/>
      <c r="P196" s="288"/>
      <c r="Q196" s="288"/>
      <c r="R196" s="288"/>
      <c r="S196" s="678"/>
      <c r="T196" s="512"/>
      <c r="U196" s="1083"/>
      <c r="V196" s="1079" t="s">
        <v>4700</v>
      </c>
      <c r="W196" s="354" t="s">
        <v>163</v>
      </c>
      <c r="X196" s="357">
        <v>0.85</v>
      </c>
      <c r="Y196" s="1090"/>
      <c r="Z196" s="1090"/>
      <c r="AA196" s="1091"/>
      <c r="AB196" s="358">
        <f>ROUND(ROUND(ROUND(ROUND(G176+K188,0)*U195,0)*X196,0)-Z193,0)</f>
        <v>240</v>
      </c>
      <c r="AC196" s="268"/>
    </row>
    <row r="197" spans="1:29" ht="17.100000000000001" customHeight="1">
      <c r="A197" s="243">
        <v>63</v>
      </c>
      <c r="B197" s="351">
        <v>1563</v>
      </c>
      <c r="C197" s="870" t="s">
        <v>11752</v>
      </c>
      <c r="D197" s="604"/>
      <c r="E197" s="604"/>
      <c r="F197" s="604"/>
      <c r="G197" s="1099"/>
      <c r="H197" s="517"/>
      <c r="I197" s="518"/>
      <c r="J197" s="1100"/>
      <c r="K197" s="748"/>
      <c r="L197" s="748"/>
      <c r="M197" s="1101"/>
      <c r="N197" s="1782"/>
      <c r="O197" s="1085" t="s">
        <v>165</v>
      </c>
      <c r="P197" s="524"/>
      <c r="Q197" s="524"/>
      <c r="R197" s="524"/>
      <c r="S197" s="633"/>
      <c r="T197" s="362" t="s">
        <v>163</v>
      </c>
      <c r="U197" s="1081">
        <v>0.5</v>
      </c>
      <c r="V197" s="1082"/>
      <c r="W197" s="1082"/>
      <c r="X197" s="1083"/>
      <c r="Y197" s="1092"/>
      <c r="Z197" s="1090"/>
      <c r="AA197" s="1091"/>
      <c r="AB197" s="358">
        <f>ROUND(ROUND(ROUND(G176+K188,0)*U197,0)-Z193,0)</f>
        <v>201</v>
      </c>
      <c r="AC197" s="268"/>
    </row>
    <row r="198" spans="1:29" ht="17.100000000000001" customHeight="1">
      <c r="A198" s="243">
        <v>63</v>
      </c>
      <c r="B198" s="351">
        <v>1564</v>
      </c>
      <c r="C198" s="870" t="s">
        <v>11753</v>
      </c>
      <c r="D198" s="604"/>
      <c r="E198" s="604"/>
      <c r="F198" s="604"/>
      <c r="G198" s="1099"/>
      <c r="H198" s="517"/>
      <c r="I198" s="518"/>
      <c r="J198" s="1100"/>
      <c r="K198" s="748"/>
      <c r="L198" s="748"/>
      <c r="M198" s="1101"/>
      <c r="N198" s="1783"/>
      <c r="O198" s="1087"/>
      <c r="P198" s="288"/>
      <c r="Q198" s="288"/>
      <c r="R198" s="288"/>
      <c r="S198" s="678"/>
      <c r="T198" s="512"/>
      <c r="U198" s="1083"/>
      <c r="V198" s="1079" t="s">
        <v>4700</v>
      </c>
      <c r="W198" s="354" t="s">
        <v>163</v>
      </c>
      <c r="X198" s="357">
        <v>0.85</v>
      </c>
      <c r="Y198" s="1082"/>
      <c r="Z198" s="1082"/>
      <c r="AA198" s="1083"/>
      <c r="AB198" s="358">
        <f>ROUND(ROUND(ROUND(ROUND(G176+K188,0)*U197,0)*X198,0)-Z193,0)</f>
        <v>170</v>
      </c>
      <c r="AC198" s="268"/>
    </row>
    <row r="199" spans="1:29" ht="17.100000000000001" customHeight="1">
      <c r="A199" s="243">
        <v>63</v>
      </c>
      <c r="B199" s="351">
        <v>1571</v>
      </c>
      <c r="C199" s="870" t="s">
        <v>11754</v>
      </c>
      <c r="D199" s="604"/>
      <c r="E199" s="604"/>
      <c r="F199" s="1580" t="s">
        <v>11607</v>
      </c>
      <c r="G199" s="633"/>
      <c r="H199" s="633"/>
      <c r="I199" s="1095"/>
      <c r="J199" s="523"/>
      <c r="K199" s="524"/>
      <c r="L199" s="360"/>
      <c r="M199" s="642"/>
      <c r="N199" s="1096"/>
      <c r="O199" s="362"/>
      <c r="P199" s="524"/>
      <c r="Q199" s="524"/>
      <c r="R199" s="524"/>
      <c r="S199" s="633"/>
      <c r="T199" s="362"/>
      <c r="U199" s="1097"/>
      <c r="V199" s="635"/>
      <c r="W199" s="635"/>
      <c r="X199" s="635"/>
      <c r="Y199" s="635"/>
      <c r="Z199" s="635"/>
      <c r="AA199" s="636"/>
      <c r="AB199" s="358">
        <f>ROUND(G200,0)</f>
        <v>304</v>
      </c>
      <c r="AC199" s="268"/>
    </row>
    <row r="200" spans="1:29" ht="17.100000000000001" customHeight="1">
      <c r="A200" s="243">
        <v>63</v>
      </c>
      <c r="B200" s="351">
        <v>1572</v>
      </c>
      <c r="C200" s="870" t="s">
        <v>11755</v>
      </c>
      <c r="D200" s="604"/>
      <c r="E200" s="604"/>
      <c r="F200" s="1784"/>
      <c r="G200" s="796">
        <v>304</v>
      </c>
      <c r="H200" s="517" t="s">
        <v>18</v>
      </c>
      <c r="I200" s="744"/>
      <c r="J200" s="516"/>
      <c r="K200" s="517"/>
      <c r="L200" s="639"/>
      <c r="M200" s="518"/>
      <c r="N200" s="788"/>
      <c r="O200" s="512"/>
      <c r="P200" s="288"/>
      <c r="Q200" s="288"/>
      <c r="R200" s="288"/>
      <c r="S200" s="678"/>
      <c r="T200" s="512"/>
      <c r="U200" s="514"/>
      <c r="V200" s="1071" t="s">
        <v>4700</v>
      </c>
      <c r="W200" s="362" t="s">
        <v>163</v>
      </c>
      <c r="X200" s="356">
        <v>0.85</v>
      </c>
      <c r="Y200" s="635"/>
      <c r="Z200" s="635"/>
      <c r="AA200" s="636"/>
      <c r="AB200" s="358">
        <f>ROUND(G200*X200,0)</f>
        <v>258</v>
      </c>
      <c r="AC200" s="268"/>
    </row>
    <row r="201" spans="1:29" ht="17.100000000000001" customHeight="1">
      <c r="A201" s="243">
        <v>63</v>
      </c>
      <c r="B201" s="351">
        <v>1573</v>
      </c>
      <c r="C201" s="870" t="s">
        <v>11756</v>
      </c>
      <c r="D201" s="604"/>
      <c r="E201" s="604"/>
      <c r="F201" s="637"/>
      <c r="G201" s="638"/>
      <c r="H201" s="638"/>
      <c r="I201" s="744"/>
      <c r="J201" s="1100"/>
      <c r="K201" s="748"/>
      <c r="L201" s="748"/>
      <c r="M201" s="1101"/>
      <c r="N201" s="1749" t="s">
        <v>11559</v>
      </c>
      <c r="O201" s="1080" t="s">
        <v>162</v>
      </c>
      <c r="P201" s="524"/>
      <c r="Q201" s="524"/>
      <c r="R201" s="524"/>
      <c r="S201" s="633"/>
      <c r="T201" s="362" t="s">
        <v>163</v>
      </c>
      <c r="U201" s="1081">
        <v>0.7</v>
      </c>
      <c r="V201" s="1088"/>
      <c r="W201" s="1088"/>
      <c r="X201" s="1088"/>
      <c r="Y201" s="1088"/>
      <c r="Z201" s="1088"/>
      <c r="AA201" s="1089"/>
      <c r="AB201" s="358">
        <f>ROUND(G200*U201,0)</f>
        <v>213</v>
      </c>
      <c r="AC201" s="268"/>
    </row>
    <row r="202" spans="1:29" ht="17.100000000000001" customHeight="1">
      <c r="A202" s="243">
        <v>63</v>
      </c>
      <c r="B202" s="351">
        <v>1574</v>
      </c>
      <c r="C202" s="870" t="s">
        <v>11757</v>
      </c>
      <c r="D202" s="604"/>
      <c r="E202" s="604"/>
      <c r="F202" s="637"/>
      <c r="G202" s="638"/>
      <c r="H202" s="638"/>
      <c r="I202" s="744"/>
      <c r="J202" s="1100"/>
      <c r="K202" s="748"/>
      <c r="L202" s="748"/>
      <c r="M202" s="1101"/>
      <c r="N202" s="1750"/>
      <c r="O202" s="1084"/>
      <c r="P202" s="288"/>
      <c r="Q202" s="288"/>
      <c r="R202" s="288"/>
      <c r="S202" s="678"/>
      <c r="T202" s="512"/>
      <c r="U202" s="1083"/>
      <c r="V202" s="1079" t="s">
        <v>4700</v>
      </c>
      <c r="W202" s="354" t="s">
        <v>163</v>
      </c>
      <c r="X202" s="355">
        <v>0.85</v>
      </c>
      <c r="Y202" s="635"/>
      <c r="Z202" s="635"/>
      <c r="AA202" s="636"/>
      <c r="AB202" s="358">
        <f>ROUND(ROUND(G200*U201,0)*X202,0)</f>
        <v>181</v>
      </c>
      <c r="AC202" s="268"/>
    </row>
    <row r="203" spans="1:29" ht="17.100000000000001" customHeight="1">
      <c r="A203" s="243">
        <v>63</v>
      </c>
      <c r="B203" s="351">
        <v>1575</v>
      </c>
      <c r="C203" s="870" t="s">
        <v>11758</v>
      </c>
      <c r="D203" s="604"/>
      <c r="E203" s="604"/>
      <c r="F203" s="637"/>
      <c r="G203" s="638"/>
      <c r="H203" s="638"/>
      <c r="I203" s="744"/>
      <c r="J203" s="1100"/>
      <c r="K203" s="748"/>
      <c r="L203" s="748"/>
      <c r="M203" s="1101"/>
      <c r="N203" s="1750"/>
      <c r="O203" s="1080" t="s">
        <v>165</v>
      </c>
      <c r="P203" s="524"/>
      <c r="Q203" s="524"/>
      <c r="R203" s="524"/>
      <c r="S203" s="633"/>
      <c r="T203" s="362" t="s">
        <v>163</v>
      </c>
      <c r="U203" s="1081">
        <v>0.5</v>
      </c>
      <c r="V203" s="1082"/>
      <c r="W203" s="1082"/>
      <c r="X203" s="1082"/>
      <c r="Y203" s="1082"/>
      <c r="Z203" s="1082"/>
      <c r="AA203" s="1083"/>
      <c r="AB203" s="358">
        <f>ROUND(G200*U203,0)</f>
        <v>152</v>
      </c>
      <c r="AC203" s="268"/>
    </row>
    <row r="204" spans="1:29" ht="17.100000000000001" customHeight="1">
      <c r="A204" s="243">
        <v>63</v>
      </c>
      <c r="B204" s="351">
        <v>1576</v>
      </c>
      <c r="C204" s="870" t="s">
        <v>11759</v>
      </c>
      <c r="D204" s="604"/>
      <c r="E204" s="604"/>
      <c r="F204" s="637"/>
      <c r="G204" s="638"/>
      <c r="H204" s="638"/>
      <c r="I204" s="744"/>
      <c r="J204" s="1100"/>
      <c r="K204" s="748"/>
      <c r="L204" s="748"/>
      <c r="M204" s="1101"/>
      <c r="N204" s="1751"/>
      <c r="O204" s="1084"/>
      <c r="P204" s="288"/>
      <c r="Q204" s="288"/>
      <c r="R204" s="288"/>
      <c r="S204" s="678"/>
      <c r="T204" s="512"/>
      <c r="U204" s="1083"/>
      <c r="V204" s="1079" t="s">
        <v>4700</v>
      </c>
      <c r="W204" s="354" t="s">
        <v>163</v>
      </c>
      <c r="X204" s="355">
        <v>0.85</v>
      </c>
      <c r="Y204" s="635"/>
      <c r="Z204" s="635"/>
      <c r="AA204" s="636"/>
      <c r="AB204" s="358">
        <f>ROUND(ROUND(G200*U203,0)*X204,0)</f>
        <v>129</v>
      </c>
      <c r="AC204" s="268"/>
    </row>
    <row r="205" spans="1:29" ht="17.100000000000001" customHeight="1">
      <c r="A205" s="243">
        <v>63</v>
      </c>
      <c r="B205" s="351">
        <v>1577</v>
      </c>
      <c r="C205" s="870" t="s">
        <v>11760</v>
      </c>
      <c r="D205" s="604"/>
      <c r="E205" s="604"/>
      <c r="F205" s="637"/>
      <c r="G205" s="638"/>
      <c r="H205" s="638"/>
      <c r="I205" s="744"/>
      <c r="J205" s="1100"/>
      <c r="K205" s="748"/>
      <c r="L205" s="748"/>
      <c r="M205" s="1101"/>
      <c r="N205" s="1080"/>
      <c r="O205" s="1085"/>
      <c r="P205" s="524"/>
      <c r="Q205" s="524"/>
      <c r="R205" s="524"/>
      <c r="S205" s="633"/>
      <c r="T205" s="362"/>
      <c r="U205" s="1081"/>
      <c r="V205" s="635"/>
      <c r="W205" s="635"/>
      <c r="X205" s="636"/>
      <c r="Y205" s="1533" t="s">
        <v>167</v>
      </c>
      <c r="Z205" s="643">
        <v>5</v>
      </c>
      <c r="AA205" s="1086" t="s">
        <v>168</v>
      </c>
      <c r="AB205" s="358">
        <f>ROUND(G200-Z205,0)</f>
        <v>299</v>
      </c>
      <c r="AC205" s="268"/>
    </row>
    <row r="206" spans="1:29" ht="17.100000000000001" customHeight="1">
      <c r="A206" s="243">
        <v>63</v>
      </c>
      <c r="B206" s="351">
        <v>1578</v>
      </c>
      <c r="C206" s="870" t="s">
        <v>11761</v>
      </c>
      <c r="D206" s="604"/>
      <c r="E206" s="604"/>
      <c r="F206" s="637"/>
      <c r="G206" s="638"/>
      <c r="H206" s="638"/>
      <c r="I206" s="744"/>
      <c r="J206" s="1100"/>
      <c r="K206" s="748"/>
      <c r="L206" s="748"/>
      <c r="M206" s="1101"/>
      <c r="N206" s="1084"/>
      <c r="O206" s="1087"/>
      <c r="P206" s="288"/>
      <c r="Q206" s="288"/>
      <c r="R206" s="288"/>
      <c r="S206" s="678"/>
      <c r="T206" s="512"/>
      <c r="U206" s="1083"/>
      <c r="V206" s="1071" t="s">
        <v>4700</v>
      </c>
      <c r="W206" s="362" t="s">
        <v>163</v>
      </c>
      <c r="X206" s="395">
        <v>0.85</v>
      </c>
      <c r="Y206" s="1745"/>
      <c r="Z206" s="643"/>
      <c r="AA206" s="1086"/>
      <c r="AB206" s="358">
        <f>ROUND(ROUND(G200*X206,0)-Z205,0)</f>
        <v>253</v>
      </c>
      <c r="AC206" s="268"/>
    </row>
    <row r="207" spans="1:29" ht="17.100000000000001" customHeight="1">
      <c r="A207" s="243">
        <v>63</v>
      </c>
      <c r="B207" s="351">
        <v>1579</v>
      </c>
      <c r="C207" s="870" t="s">
        <v>11762</v>
      </c>
      <c r="D207" s="604"/>
      <c r="E207" s="604"/>
      <c r="F207" s="637"/>
      <c r="G207" s="638"/>
      <c r="H207" s="638"/>
      <c r="I207" s="744"/>
      <c r="J207" s="1100"/>
      <c r="K207" s="748"/>
      <c r="L207" s="748"/>
      <c r="M207" s="1101"/>
      <c r="N207" s="1749" t="s">
        <v>11559</v>
      </c>
      <c r="O207" s="1080" t="s">
        <v>162</v>
      </c>
      <c r="P207" s="524"/>
      <c r="Q207" s="524"/>
      <c r="R207" s="524"/>
      <c r="S207" s="633"/>
      <c r="T207" s="362" t="s">
        <v>163</v>
      </c>
      <c r="U207" s="1081">
        <v>0.7</v>
      </c>
      <c r="V207" s="1088"/>
      <c r="W207" s="1088"/>
      <c r="X207" s="1089"/>
      <c r="Y207" s="1745"/>
      <c r="Z207" s="1090"/>
      <c r="AA207" s="1091"/>
      <c r="AB207" s="358">
        <f>ROUND(ROUND(G200*U207,0)-Z205,0)</f>
        <v>208</v>
      </c>
      <c r="AC207" s="268"/>
    </row>
    <row r="208" spans="1:29" ht="17.100000000000001" customHeight="1">
      <c r="A208" s="243">
        <v>63</v>
      </c>
      <c r="B208" s="351">
        <v>1580</v>
      </c>
      <c r="C208" s="870" t="s">
        <v>11763</v>
      </c>
      <c r="D208" s="604"/>
      <c r="E208" s="604"/>
      <c r="F208" s="637"/>
      <c r="G208" s="638"/>
      <c r="H208" s="638"/>
      <c r="I208" s="744"/>
      <c r="J208" s="1100"/>
      <c r="K208" s="748"/>
      <c r="L208" s="748"/>
      <c r="M208" s="1101"/>
      <c r="N208" s="1750"/>
      <c r="O208" s="1084"/>
      <c r="P208" s="288"/>
      <c r="Q208" s="288"/>
      <c r="R208" s="288"/>
      <c r="S208" s="678"/>
      <c r="T208" s="512"/>
      <c r="U208" s="1083"/>
      <c r="V208" s="1079" t="s">
        <v>4700</v>
      </c>
      <c r="W208" s="354" t="s">
        <v>163</v>
      </c>
      <c r="X208" s="357">
        <v>0.85</v>
      </c>
      <c r="Y208" s="1745"/>
      <c r="Z208" s="1090"/>
      <c r="AA208" s="1091"/>
      <c r="AB208" s="358">
        <f>ROUND(ROUND(ROUND(G200*U207,0)*X208,0)-Z205,0)</f>
        <v>176</v>
      </c>
      <c r="AC208" s="268"/>
    </row>
    <row r="209" spans="1:29" ht="17.100000000000001" customHeight="1">
      <c r="A209" s="243">
        <v>63</v>
      </c>
      <c r="B209" s="351">
        <v>1581</v>
      </c>
      <c r="C209" s="870" t="s">
        <v>11764</v>
      </c>
      <c r="D209" s="604"/>
      <c r="E209" s="604"/>
      <c r="F209" s="637"/>
      <c r="G209" s="638"/>
      <c r="H209" s="638"/>
      <c r="I209" s="744"/>
      <c r="J209" s="1100"/>
      <c r="K209" s="748"/>
      <c r="L209" s="748"/>
      <c r="M209" s="1101"/>
      <c r="N209" s="1750"/>
      <c r="O209" s="1085" t="s">
        <v>165</v>
      </c>
      <c r="P209" s="524"/>
      <c r="Q209" s="524"/>
      <c r="R209" s="524"/>
      <c r="S209" s="633"/>
      <c r="T209" s="362" t="s">
        <v>163</v>
      </c>
      <c r="U209" s="1081">
        <v>0.5</v>
      </c>
      <c r="V209" s="1082"/>
      <c r="W209" s="1082"/>
      <c r="X209" s="1083"/>
      <c r="Y209" s="1745"/>
      <c r="Z209" s="1090"/>
      <c r="AA209" s="1091"/>
      <c r="AB209" s="358">
        <f>ROUND(ROUND(G200*U209,0)-Z205,0)</f>
        <v>147</v>
      </c>
      <c r="AC209" s="268"/>
    </row>
    <row r="210" spans="1:29" ht="17.100000000000001" customHeight="1">
      <c r="A210" s="243">
        <v>63</v>
      </c>
      <c r="B210" s="351">
        <v>1582</v>
      </c>
      <c r="C210" s="870" t="s">
        <v>11765</v>
      </c>
      <c r="D210" s="604"/>
      <c r="E210" s="604"/>
      <c r="F210" s="637"/>
      <c r="G210" s="638"/>
      <c r="H210" s="638"/>
      <c r="I210" s="744"/>
      <c r="J210" s="1084"/>
      <c r="K210" s="1104"/>
      <c r="L210" s="1104"/>
      <c r="M210" s="1105"/>
      <c r="N210" s="1751"/>
      <c r="O210" s="1087"/>
      <c r="P210" s="288"/>
      <c r="Q210" s="288"/>
      <c r="R210" s="288"/>
      <c r="S210" s="678"/>
      <c r="T210" s="512"/>
      <c r="U210" s="1083"/>
      <c r="V210" s="1079" t="s">
        <v>4700</v>
      </c>
      <c r="W210" s="354" t="s">
        <v>163</v>
      </c>
      <c r="X210" s="357">
        <v>0.85</v>
      </c>
      <c r="Y210" s="1746"/>
      <c r="Z210" s="1082"/>
      <c r="AA210" s="1083"/>
      <c r="AB210" s="391">
        <f>ROUND(ROUND(ROUND(G200*U209,0)*X210,0)-Z205,0)</f>
        <v>124</v>
      </c>
      <c r="AC210" s="268"/>
    </row>
    <row r="211" spans="1:29" ht="17.100000000000001" customHeight="1">
      <c r="A211" s="243">
        <v>63</v>
      </c>
      <c r="B211" s="351">
        <v>1583</v>
      </c>
      <c r="C211" s="870" t="s">
        <v>11766</v>
      </c>
      <c r="D211" s="604"/>
      <c r="E211" s="604"/>
      <c r="F211" s="604"/>
      <c r="G211" s="1099"/>
      <c r="H211" s="517"/>
      <c r="I211" s="607"/>
      <c r="J211" s="1593" t="s">
        <v>5845</v>
      </c>
      <c r="K211" s="524"/>
      <c r="L211" s="360"/>
      <c r="M211" s="642"/>
      <c r="N211" s="1096"/>
      <c r="O211" s="362"/>
      <c r="P211" s="524"/>
      <c r="Q211" s="524"/>
      <c r="R211" s="524"/>
      <c r="S211" s="633"/>
      <c r="T211" s="362"/>
      <c r="U211" s="1097"/>
      <c r="V211" s="635"/>
      <c r="W211" s="635"/>
      <c r="X211" s="635"/>
      <c r="Y211" s="635"/>
      <c r="Z211" s="635"/>
      <c r="AA211" s="636"/>
      <c r="AB211" s="358">
        <f>ROUND(G200+K212,0)</f>
        <v>308</v>
      </c>
      <c r="AC211" s="268"/>
    </row>
    <row r="212" spans="1:29" ht="17.100000000000001" customHeight="1">
      <c r="A212" s="243">
        <v>63</v>
      </c>
      <c r="B212" s="351">
        <v>1584</v>
      </c>
      <c r="C212" s="870" t="s">
        <v>11767</v>
      </c>
      <c r="D212" s="604"/>
      <c r="E212" s="604"/>
      <c r="F212" s="604"/>
      <c r="G212" s="1099"/>
      <c r="H212" s="517"/>
      <c r="I212" s="607"/>
      <c r="J212" s="1745"/>
      <c r="K212" s="517">
        <v>4</v>
      </c>
      <c r="L212" s="639" t="s">
        <v>16</v>
      </c>
      <c r="M212" s="518"/>
      <c r="N212" s="788"/>
      <c r="O212" s="512"/>
      <c r="P212" s="288"/>
      <c r="Q212" s="288"/>
      <c r="R212" s="288"/>
      <c r="S212" s="678"/>
      <c r="T212" s="512"/>
      <c r="U212" s="514"/>
      <c r="V212" s="1071" t="s">
        <v>4700</v>
      </c>
      <c r="W212" s="362" t="s">
        <v>163</v>
      </c>
      <c r="X212" s="356">
        <v>0.85</v>
      </c>
      <c r="Y212" s="635"/>
      <c r="Z212" s="635"/>
      <c r="AA212" s="636"/>
      <c r="AB212" s="358">
        <f>ROUND(ROUND(G200+K212,0)*X212,0)</f>
        <v>262</v>
      </c>
      <c r="AC212" s="268"/>
    </row>
    <row r="213" spans="1:29" ht="17.100000000000001" customHeight="1">
      <c r="A213" s="243">
        <v>63</v>
      </c>
      <c r="B213" s="351">
        <v>1585</v>
      </c>
      <c r="C213" s="870" t="s">
        <v>11768</v>
      </c>
      <c r="D213" s="604"/>
      <c r="E213" s="604"/>
      <c r="F213" s="604"/>
      <c r="G213" s="1099"/>
      <c r="H213" s="517"/>
      <c r="I213" s="518"/>
      <c r="J213" s="1745"/>
      <c r="K213" s="748"/>
      <c r="L213" s="748"/>
      <c r="M213" s="1101"/>
      <c r="N213" s="1749" t="s">
        <v>11559</v>
      </c>
      <c r="O213" s="1080" t="s">
        <v>162</v>
      </c>
      <c r="P213" s="524"/>
      <c r="Q213" s="524"/>
      <c r="R213" s="524"/>
      <c r="S213" s="633"/>
      <c r="T213" s="362" t="s">
        <v>163</v>
      </c>
      <c r="U213" s="1081">
        <v>0.7</v>
      </c>
      <c r="V213" s="1088"/>
      <c r="W213" s="1088"/>
      <c r="X213" s="1088"/>
      <c r="Y213" s="1088"/>
      <c r="Z213" s="1088"/>
      <c r="AA213" s="1089"/>
      <c r="AB213" s="358">
        <f>ROUND(ROUND(G200+K212,0)*U213,0)</f>
        <v>216</v>
      </c>
      <c r="AC213" s="268"/>
    </row>
    <row r="214" spans="1:29" ht="17.100000000000001" customHeight="1">
      <c r="A214" s="243">
        <v>63</v>
      </c>
      <c r="B214" s="351">
        <v>1586</v>
      </c>
      <c r="C214" s="870" t="s">
        <v>11769</v>
      </c>
      <c r="D214" s="604"/>
      <c r="E214" s="604"/>
      <c r="F214" s="604"/>
      <c r="G214" s="1099"/>
      <c r="H214" s="517"/>
      <c r="I214" s="518"/>
      <c r="J214" s="1745"/>
      <c r="K214" s="748"/>
      <c r="L214" s="748"/>
      <c r="M214" s="1101"/>
      <c r="N214" s="1750"/>
      <c r="O214" s="1084"/>
      <c r="P214" s="288"/>
      <c r="Q214" s="288"/>
      <c r="R214" s="288"/>
      <c r="S214" s="678"/>
      <c r="T214" s="512"/>
      <c r="U214" s="1083"/>
      <c r="V214" s="1079" t="s">
        <v>4700</v>
      </c>
      <c r="W214" s="354" t="s">
        <v>163</v>
      </c>
      <c r="X214" s="355">
        <v>0.85</v>
      </c>
      <c r="Y214" s="635"/>
      <c r="Z214" s="635"/>
      <c r="AA214" s="636"/>
      <c r="AB214" s="358">
        <f>ROUND(ROUND(ROUND(G200+K212,0)*U213,0)*X214,0)</f>
        <v>184</v>
      </c>
      <c r="AC214" s="268"/>
    </row>
    <row r="215" spans="1:29" ht="17.100000000000001" customHeight="1">
      <c r="A215" s="243">
        <v>63</v>
      </c>
      <c r="B215" s="351">
        <v>1587</v>
      </c>
      <c r="C215" s="870" t="s">
        <v>11770</v>
      </c>
      <c r="D215" s="604"/>
      <c r="E215" s="604"/>
      <c r="F215" s="604"/>
      <c r="G215" s="1099"/>
      <c r="H215" s="517"/>
      <c r="I215" s="518"/>
      <c r="J215" s="1745"/>
      <c r="K215" s="748"/>
      <c r="L215" s="748"/>
      <c r="M215" s="1101"/>
      <c r="N215" s="1750"/>
      <c r="O215" s="1080" t="s">
        <v>165</v>
      </c>
      <c r="P215" s="524"/>
      <c r="Q215" s="524"/>
      <c r="R215" s="524"/>
      <c r="S215" s="633"/>
      <c r="T215" s="362" t="s">
        <v>163</v>
      </c>
      <c r="U215" s="1081">
        <v>0.5</v>
      </c>
      <c r="V215" s="1082"/>
      <c r="W215" s="1082"/>
      <c r="X215" s="1082"/>
      <c r="Y215" s="1082"/>
      <c r="Z215" s="1082"/>
      <c r="AA215" s="1083"/>
      <c r="AB215" s="358">
        <f>ROUND(ROUND(G200+K212,0)*U215,0)</f>
        <v>154</v>
      </c>
      <c r="AC215" s="268"/>
    </row>
    <row r="216" spans="1:29" ht="17.100000000000001" customHeight="1">
      <c r="A216" s="243">
        <v>63</v>
      </c>
      <c r="B216" s="351">
        <v>1588</v>
      </c>
      <c r="C216" s="870" t="s">
        <v>11771</v>
      </c>
      <c r="D216" s="604"/>
      <c r="E216" s="604"/>
      <c r="F216" s="604"/>
      <c r="G216" s="1099"/>
      <c r="H216" s="517"/>
      <c r="I216" s="518"/>
      <c r="J216" s="1745"/>
      <c r="K216" s="748"/>
      <c r="L216" s="748"/>
      <c r="M216" s="1101"/>
      <c r="N216" s="1751"/>
      <c r="O216" s="1084"/>
      <c r="P216" s="288"/>
      <c r="Q216" s="288"/>
      <c r="R216" s="288"/>
      <c r="S216" s="678"/>
      <c r="T216" s="512"/>
      <c r="U216" s="1083"/>
      <c r="V216" s="1079" t="s">
        <v>4700</v>
      </c>
      <c r="W216" s="354" t="s">
        <v>163</v>
      </c>
      <c r="X216" s="355">
        <v>0.85</v>
      </c>
      <c r="Y216" s="635"/>
      <c r="Z216" s="635"/>
      <c r="AA216" s="636"/>
      <c r="AB216" s="358">
        <f>ROUND(ROUND(ROUND(G200+K212,0)*U215,0)*X216,0)</f>
        <v>131</v>
      </c>
      <c r="AC216" s="268"/>
    </row>
    <row r="217" spans="1:29" ht="17.100000000000001" customHeight="1">
      <c r="A217" s="243">
        <v>63</v>
      </c>
      <c r="B217" s="351">
        <v>1589</v>
      </c>
      <c r="C217" s="870" t="s">
        <v>11772</v>
      </c>
      <c r="D217" s="604"/>
      <c r="E217" s="604"/>
      <c r="F217" s="604"/>
      <c r="G217" s="1099"/>
      <c r="H217" s="517"/>
      <c r="I217" s="518"/>
      <c r="J217" s="1745"/>
      <c r="K217" s="748"/>
      <c r="L217" s="748"/>
      <c r="M217" s="1101"/>
      <c r="N217" s="1080"/>
      <c r="O217" s="1085"/>
      <c r="P217" s="524"/>
      <c r="Q217" s="524"/>
      <c r="R217" s="524"/>
      <c r="S217" s="633"/>
      <c r="T217" s="362"/>
      <c r="U217" s="1081"/>
      <c r="V217" s="635"/>
      <c r="W217" s="635"/>
      <c r="X217" s="636"/>
      <c r="Y217" s="1533" t="s">
        <v>167</v>
      </c>
      <c r="Z217" s="643">
        <v>5</v>
      </c>
      <c r="AA217" s="1086" t="s">
        <v>168</v>
      </c>
      <c r="AB217" s="358">
        <f>ROUND(ROUND(G200+K212,0)-Z217,0)</f>
        <v>303</v>
      </c>
      <c r="AC217" s="268"/>
    </row>
    <row r="218" spans="1:29" ht="17.100000000000001" customHeight="1">
      <c r="A218" s="243">
        <v>63</v>
      </c>
      <c r="B218" s="351">
        <v>1590</v>
      </c>
      <c r="C218" s="870" t="s">
        <v>11773</v>
      </c>
      <c r="D218" s="604"/>
      <c r="E218" s="604"/>
      <c r="F218" s="604"/>
      <c r="G218" s="1099"/>
      <c r="H218" s="517"/>
      <c r="I218" s="518"/>
      <c r="J218" s="1100"/>
      <c r="K218" s="748"/>
      <c r="L218" s="748"/>
      <c r="M218" s="1101"/>
      <c r="N218" s="1084"/>
      <c r="O218" s="1087"/>
      <c r="P218" s="288"/>
      <c r="Q218" s="288"/>
      <c r="R218" s="288"/>
      <c r="S218" s="678"/>
      <c r="T218" s="512"/>
      <c r="U218" s="1083"/>
      <c r="V218" s="1071" t="s">
        <v>4700</v>
      </c>
      <c r="W218" s="362" t="s">
        <v>163</v>
      </c>
      <c r="X218" s="395">
        <v>0.85</v>
      </c>
      <c r="Y218" s="1745"/>
      <c r="Z218" s="643"/>
      <c r="AA218" s="1086"/>
      <c r="AB218" s="358">
        <f>ROUND(ROUND(ROUND(G200+K212,0)*X218,0)-Z217,0)</f>
        <v>257</v>
      </c>
      <c r="AC218" s="268"/>
    </row>
    <row r="219" spans="1:29" ht="17.100000000000001" customHeight="1">
      <c r="A219" s="243">
        <v>63</v>
      </c>
      <c r="B219" s="351">
        <v>1591</v>
      </c>
      <c r="C219" s="870" t="s">
        <v>11774</v>
      </c>
      <c r="D219" s="604"/>
      <c r="E219" s="604"/>
      <c r="F219" s="604"/>
      <c r="G219" s="1099"/>
      <c r="H219" s="517"/>
      <c r="I219" s="518"/>
      <c r="J219" s="1100"/>
      <c r="K219" s="748"/>
      <c r="L219" s="748"/>
      <c r="M219" s="1101"/>
      <c r="N219" s="1749" t="s">
        <v>11559</v>
      </c>
      <c r="O219" s="1080" t="s">
        <v>162</v>
      </c>
      <c r="P219" s="524"/>
      <c r="Q219" s="524"/>
      <c r="R219" s="524"/>
      <c r="S219" s="633"/>
      <c r="T219" s="362" t="s">
        <v>163</v>
      </c>
      <c r="U219" s="1081">
        <v>0.7</v>
      </c>
      <c r="V219" s="1088"/>
      <c r="W219" s="1088"/>
      <c r="X219" s="1089"/>
      <c r="Y219" s="1745"/>
      <c r="Z219" s="1090"/>
      <c r="AA219" s="1091"/>
      <c r="AB219" s="358">
        <f>ROUND(ROUND(ROUND(G200+K212,0)*U219,0)-Z217,0)</f>
        <v>211</v>
      </c>
      <c r="AC219" s="268"/>
    </row>
    <row r="220" spans="1:29" ht="17.100000000000001" customHeight="1">
      <c r="A220" s="243">
        <v>63</v>
      </c>
      <c r="B220" s="351">
        <v>1592</v>
      </c>
      <c r="C220" s="870" t="s">
        <v>11775</v>
      </c>
      <c r="D220" s="604"/>
      <c r="E220" s="604"/>
      <c r="F220" s="604"/>
      <c r="G220" s="1099"/>
      <c r="H220" s="517"/>
      <c r="I220" s="518"/>
      <c r="J220" s="1100"/>
      <c r="K220" s="748"/>
      <c r="L220" s="748"/>
      <c r="M220" s="1101"/>
      <c r="N220" s="1750"/>
      <c r="O220" s="1084"/>
      <c r="P220" s="288"/>
      <c r="Q220" s="288"/>
      <c r="R220" s="288"/>
      <c r="S220" s="678"/>
      <c r="T220" s="512"/>
      <c r="U220" s="1083"/>
      <c r="V220" s="1079" t="s">
        <v>4700</v>
      </c>
      <c r="W220" s="354" t="s">
        <v>163</v>
      </c>
      <c r="X220" s="357">
        <v>0.85</v>
      </c>
      <c r="Y220" s="1745"/>
      <c r="Z220" s="1090"/>
      <c r="AA220" s="1091"/>
      <c r="AB220" s="358">
        <f>ROUND(ROUND(ROUND(ROUND(G200+K212,0)*U219,0)*X220,0)-Z217,0)</f>
        <v>179</v>
      </c>
      <c r="AC220" s="268"/>
    </row>
    <row r="221" spans="1:29" ht="17.100000000000001" customHeight="1">
      <c r="A221" s="243">
        <v>63</v>
      </c>
      <c r="B221" s="351">
        <v>1593</v>
      </c>
      <c r="C221" s="870" t="s">
        <v>11776</v>
      </c>
      <c r="D221" s="604"/>
      <c r="E221" s="1102"/>
      <c r="F221" s="604"/>
      <c r="G221" s="1099"/>
      <c r="H221" s="517"/>
      <c r="I221" s="518"/>
      <c r="J221" s="1100"/>
      <c r="K221" s="748"/>
      <c r="L221" s="748"/>
      <c r="M221" s="1101"/>
      <c r="N221" s="1750"/>
      <c r="O221" s="1085" t="s">
        <v>165</v>
      </c>
      <c r="P221" s="524"/>
      <c r="Q221" s="524"/>
      <c r="R221" s="524"/>
      <c r="S221" s="633"/>
      <c r="T221" s="362" t="s">
        <v>163</v>
      </c>
      <c r="U221" s="1081">
        <v>0.5</v>
      </c>
      <c r="V221" s="1082"/>
      <c r="W221" s="1082"/>
      <c r="X221" s="1083"/>
      <c r="Y221" s="1745"/>
      <c r="Z221" s="1090"/>
      <c r="AA221" s="1091"/>
      <c r="AB221" s="358">
        <f>ROUND(ROUND(ROUND(G200+K212,0)*U221,0)-Z217,0)</f>
        <v>149</v>
      </c>
      <c r="AC221" s="268"/>
    </row>
    <row r="222" spans="1:29" ht="17.100000000000001" customHeight="1">
      <c r="A222" s="243">
        <v>63</v>
      </c>
      <c r="B222" s="351">
        <v>1594</v>
      </c>
      <c r="C222" s="870" t="s">
        <v>11777</v>
      </c>
      <c r="D222" s="604"/>
      <c r="E222" s="1093"/>
      <c r="F222" s="604"/>
      <c r="G222" s="1099"/>
      <c r="H222" s="517"/>
      <c r="I222" s="518"/>
      <c r="J222" s="1100"/>
      <c r="K222" s="748"/>
      <c r="L222" s="748"/>
      <c r="M222" s="1101"/>
      <c r="N222" s="1751"/>
      <c r="O222" s="1087"/>
      <c r="P222" s="288"/>
      <c r="Q222" s="288"/>
      <c r="R222" s="288"/>
      <c r="S222" s="678"/>
      <c r="T222" s="512"/>
      <c r="U222" s="1083"/>
      <c r="V222" s="1079" t="s">
        <v>4700</v>
      </c>
      <c r="W222" s="354" t="s">
        <v>163</v>
      </c>
      <c r="X222" s="357">
        <v>0.85</v>
      </c>
      <c r="Y222" s="1746"/>
      <c r="Z222" s="1082"/>
      <c r="AA222" s="1083"/>
      <c r="AB222" s="358">
        <f>ROUND(ROUND(ROUND(ROUND(G200+K212,0)*U221,0)*X222,0)-Z217,0)</f>
        <v>126</v>
      </c>
      <c r="AC222" s="268"/>
    </row>
    <row r="223" spans="1:29" ht="17.100000000000001" customHeight="1">
      <c r="A223" s="243">
        <v>63</v>
      </c>
      <c r="B223" s="351">
        <v>1601</v>
      </c>
      <c r="C223" s="870" t="s">
        <v>11778</v>
      </c>
      <c r="D223" s="1094"/>
      <c r="E223" s="1749" t="s">
        <v>11779</v>
      </c>
      <c r="F223" s="1580" t="s">
        <v>11633</v>
      </c>
      <c r="G223" s="633"/>
      <c r="H223" s="633"/>
      <c r="I223" s="1095"/>
      <c r="J223" s="523"/>
      <c r="K223" s="524"/>
      <c r="L223" s="360"/>
      <c r="M223" s="642"/>
      <c r="N223" s="1096"/>
      <c r="O223" s="362"/>
      <c r="P223" s="524"/>
      <c r="Q223" s="524"/>
      <c r="R223" s="524"/>
      <c r="S223" s="633"/>
      <c r="T223" s="362"/>
      <c r="U223" s="1097"/>
      <c r="V223" s="635"/>
      <c r="W223" s="635"/>
      <c r="X223" s="635"/>
      <c r="Y223" s="635"/>
      <c r="Z223" s="635"/>
      <c r="AA223" s="636"/>
      <c r="AB223" s="358">
        <f>ROUND(G224,0)</f>
        <v>596</v>
      </c>
      <c r="AC223" s="268"/>
    </row>
    <row r="224" spans="1:29" ht="17.100000000000001" customHeight="1">
      <c r="A224" s="243">
        <v>63</v>
      </c>
      <c r="B224" s="351">
        <v>1602</v>
      </c>
      <c r="C224" s="870" t="s">
        <v>11780</v>
      </c>
      <c r="D224" s="646"/>
      <c r="E224" s="1750"/>
      <c r="F224" s="1765"/>
      <c r="G224" s="796">
        <v>596</v>
      </c>
      <c r="H224" s="517" t="s">
        <v>18</v>
      </c>
      <c r="I224" s="744"/>
      <c r="J224" s="516"/>
      <c r="K224" s="517"/>
      <c r="L224" s="639"/>
      <c r="M224" s="518"/>
      <c r="N224" s="788"/>
      <c r="O224" s="512"/>
      <c r="P224" s="288"/>
      <c r="Q224" s="288"/>
      <c r="R224" s="288"/>
      <c r="S224" s="678"/>
      <c r="T224" s="512"/>
      <c r="U224" s="514"/>
      <c r="V224" s="1071" t="s">
        <v>4700</v>
      </c>
      <c r="W224" s="362" t="s">
        <v>163</v>
      </c>
      <c r="X224" s="356">
        <v>0.85</v>
      </c>
      <c r="Y224" s="635"/>
      <c r="Z224" s="635"/>
      <c r="AA224" s="636"/>
      <c r="AB224" s="358">
        <f>ROUND(G224*X224,0)</f>
        <v>507</v>
      </c>
      <c r="AC224" s="268"/>
    </row>
    <row r="225" spans="1:29" ht="17.100000000000001" customHeight="1">
      <c r="A225" s="243">
        <v>63</v>
      </c>
      <c r="B225" s="351">
        <v>1603</v>
      </c>
      <c r="C225" s="870" t="s">
        <v>11781</v>
      </c>
      <c r="D225" s="646"/>
      <c r="E225" s="1750"/>
      <c r="F225" s="1765"/>
      <c r="G225" s="638"/>
      <c r="H225" s="638"/>
      <c r="I225" s="744"/>
      <c r="J225" s="1100"/>
      <c r="K225" s="748"/>
      <c r="L225" s="748"/>
      <c r="M225" s="1101"/>
      <c r="N225" s="1749" t="s">
        <v>11559</v>
      </c>
      <c r="O225" s="1080" t="s">
        <v>162</v>
      </c>
      <c r="P225" s="524"/>
      <c r="Q225" s="524"/>
      <c r="R225" s="524"/>
      <c r="S225" s="633"/>
      <c r="T225" s="362" t="s">
        <v>163</v>
      </c>
      <c r="U225" s="1081">
        <v>0.7</v>
      </c>
      <c r="V225" s="1088"/>
      <c r="W225" s="1088"/>
      <c r="X225" s="1088"/>
      <c r="Y225" s="1088"/>
      <c r="Z225" s="1088"/>
      <c r="AA225" s="1089"/>
      <c r="AB225" s="358">
        <f>ROUND(G224*U225,0)</f>
        <v>417</v>
      </c>
      <c r="AC225" s="268"/>
    </row>
    <row r="226" spans="1:29" ht="17.100000000000001" customHeight="1">
      <c r="A226" s="243">
        <v>63</v>
      </c>
      <c r="B226" s="351">
        <v>1604</v>
      </c>
      <c r="C226" s="870" t="s">
        <v>11782</v>
      </c>
      <c r="D226" s="646"/>
      <c r="E226" s="1750"/>
      <c r="F226" s="1765"/>
      <c r="G226" s="638"/>
      <c r="H226" s="638"/>
      <c r="I226" s="744"/>
      <c r="J226" s="1100"/>
      <c r="K226" s="748"/>
      <c r="L226" s="748"/>
      <c r="M226" s="1101"/>
      <c r="N226" s="1750"/>
      <c r="O226" s="1084"/>
      <c r="P226" s="288"/>
      <c r="Q226" s="288"/>
      <c r="R226" s="288"/>
      <c r="S226" s="678"/>
      <c r="T226" s="512"/>
      <c r="U226" s="1083"/>
      <c r="V226" s="1079" t="s">
        <v>4700</v>
      </c>
      <c r="W226" s="354" t="s">
        <v>163</v>
      </c>
      <c r="X226" s="355">
        <v>0.85</v>
      </c>
      <c r="Y226" s="635"/>
      <c r="Z226" s="635"/>
      <c r="AA226" s="636"/>
      <c r="AB226" s="358">
        <f>ROUND(ROUND(G224*U225,0)*X226,0)</f>
        <v>354</v>
      </c>
      <c r="AC226" s="268"/>
    </row>
    <row r="227" spans="1:29" ht="17.100000000000001" customHeight="1">
      <c r="A227" s="243">
        <v>63</v>
      </c>
      <c r="B227" s="351">
        <v>1605</v>
      </c>
      <c r="C227" s="870" t="s">
        <v>11783</v>
      </c>
      <c r="D227" s="646"/>
      <c r="E227" s="646"/>
      <c r="F227" s="1765"/>
      <c r="G227" s="638"/>
      <c r="H227" s="638"/>
      <c r="I227" s="744"/>
      <c r="J227" s="1100"/>
      <c r="K227" s="748"/>
      <c r="L227" s="748"/>
      <c r="M227" s="1101"/>
      <c r="N227" s="1750"/>
      <c r="O227" s="1080" t="s">
        <v>165</v>
      </c>
      <c r="P227" s="524"/>
      <c r="Q227" s="524"/>
      <c r="R227" s="524"/>
      <c r="S227" s="633"/>
      <c r="T227" s="362" t="s">
        <v>163</v>
      </c>
      <c r="U227" s="1081">
        <v>0.5</v>
      </c>
      <c r="V227" s="1082"/>
      <c r="W227" s="1082"/>
      <c r="X227" s="1082"/>
      <c r="Y227" s="1082"/>
      <c r="Z227" s="1082"/>
      <c r="AA227" s="1083"/>
      <c r="AB227" s="358">
        <f>ROUND(G224*U227,0)</f>
        <v>298</v>
      </c>
      <c r="AC227" s="268"/>
    </row>
    <row r="228" spans="1:29" ht="17.100000000000001" customHeight="1">
      <c r="A228" s="243">
        <v>63</v>
      </c>
      <c r="B228" s="351">
        <v>1606</v>
      </c>
      <c r="C228" s="870" t="s">
        <v>11784</v>
      </c>
      <c r="D228" s="646"/>
      <c r="E228" s="646"/>
      <c r="F228" s="637"/>
      <c r="G228" s="638"/>
      <c r="H228" s="638"/>
      <c r="I228" s="744"/>
      <c r="J228" s="1100"/>
      <c r="K228" s="748"/>
      <c r="L228" s="748"/>
      <c r="M228" s="1101"/>
      <c r="N228" s="1751"/>
      <c r="O228" s="1084"/>
      <c r="P228" s="288"/>
      <c r="Q228" s="288"/>
      <c r="R228" s="288"/>
      <c r="S228" s="678"/>
      <c r="T228" s="512"/>
      <c r="U228" s="1083"/>
      <c r="V228" s="1079" t="s">
        <v>4700</v>
      </c>
      <c r="W228" s="354" t="s">
        <v>163</v>
      </c>
      <c r="X228" s="355">
        <v>0.85</v>
      </c>
      <c r="Y228" s="635"/>
      <c r="Z228" s="635"/>
      <c r="AA228" s="636"/>
      <c r="AB228" s="358">
        <f>ROUND(ROUND(G224*U227,0)*X228,0)</f>
        <v>253</v>
      </c>
      <c r="AC228" s="268"/>
    </row>
    <row r="229" spans="1:29" ht="17.100000000000001" customHeight="1">
      <c r="A229" s="243">
        <v>63</v>
      </c>
      <c r="B229" s="351">
        <v>1607</v>
      </c>
      <c r="C229" s="870" t="s">
        <v>11785</v>
      </c>
      <c r="D229" s="646"/>
      <c r="E229" s="646"/>
      <c r="F229" s="637"/>
      <c r="G229" s="638"/>
      <c r="H229" s="638"/>
      <c r="I229" s="744"/>
      <c r="J229" s="1100"/>
      <c r="K229" s="748"/>
      <c r="L229" s="748"/>
      <c r="M229" s="1101"/>
      <c r="N229" s="1080"/>
      <c r="O229" s="1085"/>
      <c r="P229" s="524"/>
      <c r="Q229" s="524"/>
      <c r="R229" s="524"/>
      <c r="S229" s="633"/>
      <c r="T229" s="362"/>
      <c r="U229" s="1081"/>
      <c r="V229" s="635"/>
      <c r="W229" s="635"/>
      <c r="X229" s="636"/>
      <c r="Y229" s="1533" t="s">
        <v>167</v>
      </c>
      <c r="Z229" s="643">
        <v>5</v>
      </c>
      <c r="AA229" s="1086" t="s">
        <v>168</v>
      </c>
      <c r="AB229" s="358">
        <f>ROUND(G224-Z229,0)</f>
        <v>591</v>
      </c>
      <c r="AC229" s="268"/>
    </row>
    <row r="230" spans="1:29" ht="17.100000000000001" customHeight="1">
      <c r="A230" s="243">
        <v>63</v>
      </c>
      <c r="B230" s="351">
        <v>1608</v>
      </c>
      <c r="C230" s="870" t="s">
        <v>11786</v>
      </c>
      <c r="D230" s="646"/>
      <c r="E230" s="646"/>
      <c r="F230" s="637"/>
      <c r="G230" s="638"/>
      <c r="H230" s="638"/>
      <c r="I230" s="744"/>
      <c r="J230" s="1100"/>
      <c r="K230" s="748"/>
      <c r="L230" s="748"/>
      <c r="M230" s="1101"/>
      <c r="N230" s="1084"/>
      <c r="O230" s="1087"/>
      <c r="P230" s="288"/>
      <c r="Q230" s="288"/>
      <c r="R230" s="288"/>
      <c r="S230" s="678"/>
      <c r="T230" s="512"/>
      <c r="U230" s="1083"/>
      <c r="V230" s="1071" t="s">
        <v>4700</v>
      </c>
      <c r="W230" s="362" t="s">
        <v>163</v>
      </c>
      <c r="X230" s="395">
        <v>0.85</v>
      </c>
      <c r="Y230" s="1745"/>
      <c r="Z230" s="643"/>
      <c r="AA230" s="1086"/>
      <c r="AB230" s="358">
        <f>ROUND(ROUND(G224*X230,0)-Z229,0)</f>
        <v>502</v>
      </c>
      <c r="AC230" s="268"/>
    </row>
    <row r="231" spans="1:29" ht="17.100000000000001" customHeight="1">
      <c r="A231" s="243">
        <v>63</v>
      </c>
      <c r="B231" s="351">
        <v>1609</v>
      </c>
      <c r="C231" s="870" t="s">
        <v>11787</v>
      </c>
      <c r="D231" s="646"/>
      <c r="E231" s="646"/>
      <c r="F231" s="637"/>
      <c r="G231" s="638"/>
      <c r="H231" s="638"/>
      <c r="I231" s="744"/>
      <c r="J231" s="1100"/>
      <c r="K231" s="748"/>
      <c r="L231" s="748"/>
      <c r="M231" s="1101"/>
      <c r="N231" s="1749" t="s">
        <v>11559</v>
      </c>
      <c r="O231" s="1080" t="s">
        <v>162</v>
      </c>
      <c r="P231" s="524"/>
      <c r="Q231" s="524"/>
      <c r="R231" s="524"/>
      <c r="S231" s="633"/>
      <c r="T231" s="362" t="s">
        <v>163</v>
      </c>
      <c r="U231" s="1081">
        <v>0.7</v>
      </c>
      <c r="V231" s="1088"/>
      <c r="W231" s="1088"/>
      <c r="X231" s="1089"/>
      <c r="Y231" s="1745"/>
      <c r="Z231" s="1090"/>
      <c r="AA231" s="1091"/>
      <c r="AB231" s="358">
        <f>ROUND(ROUND(G224*U231,0)-Z229,0)</f>
        <v>412</v>
      </c>
      <c r="AC231" s="268"/>
    </row>
    <row r="232" spans="1:29" ht="17.100000000000001" customHeight="1">
      <c r="A232" s="243">
        <v>63</v>
      </c>
      <c r="B232" s="351">
        <v>1610</v>
      </c>
      <c r="C232" s="870" t="s">
        <v>11788</v>
      </c>
      <c r="D232" s="646"/>
      <c r="E232" s="646"/>
      <c r="F232" s="637"/>
      <c r="G232" s="638"/>
      <c r="H232" s="638"/>
      <c r="I232" s="744"/>
      <c r="J232" s="1100"/>
      <c r="K232" s="748"/>
      <c r="L232" s="748"/>
      <c r="M232" s="1101"/>
      <c r="N232" s="1750"/>
      <c r="O232" s="1084"/>
      <c r="P232" s="288"/>
      <c r="Q232" s="288"/>
      <c r="R232" s="288"/>
      <c r="S232" s="678"/>
      <c r="T232" s="512"/>
      <c r="U232" s="1083"/>
      <c r="V232" s="1079" t="s">
        <v>4700</v>
      </c>
      <c r="W232" s="354" t="s">
        <v>163</v>
      </c>
      <c r="X232" s="357">
        <v>0.85</v>
      </c>
      <c r="Y232" s="1745"/>
      <c r="Z232" s="1090"/>
      <c r="AA232" s="1091"/>
      <c r="AB232" s="358">
        <f>ROUND(ROUND(ROUND(G224*U231,0)*X232,0)-Z229,0)</f>
        <v>349</v>
      </c>
      <c r="AC232" s="268"/>
    </row>
    <row r="233" spans="1:29" ht="17.100000000000001" customHeight="1">
      <c r="A233" s="243">
        <v>63</v>
      </c>
      <c r="B233" s="351">
        <v>1611</v>
      </c>
      <c r="C233" s="870" t="s">
        <v>11789</v>
      </c>
      <c r="D233" s="646"/>
      <c r="E233" s="646"/>
      <c r="F233" s="637"/>
      <c r="G233" s="638"/>
      <c r="H233" s="638"/>
      <c r="I233" s="744"/>
      <c r="J233" s="1100"/>
      <c r="K233" s="748"/>
      <c r="L233" s="748"/>
      <c r="M233" s="1101"/>
      <c r="N233" s="1750"/>
      <c r="O233" s="1085" t="s">
        <v>165</v>
      </c>
      <c r="P233" s="524"/>
      <c r="Q233" s="524"/>
      <c r="R233" s="524"/>
      <c r="S233" s="633"/>
      <c r="T233" s="362" t="s">
        <v>163</v>
      </c>
      <c r="U233" s="1081">
        <v>0.5</v>
      </c>
      <c r="V233" s="1082"/>
      <c r="W233" s="1082"/>
      <c r="X233" s="1083"/>
      <c r="Y233" s="1745"/>
      <c r="Z233" s="1090"/>
      <c r="AA233" s="1091"/>
      <c r="AB233" s="358">
        <f>ROUND(ROUND(G224*U233,0)-Z229,0)</f>
        <v>293</v>
      </c>
      <c r="AC233" s="268"/>
    </row>
    <row r="234" spans="1:29" ht="17.100000000000001" customHeight="1">
      <c r="A234" s="243">
        <v>63</v>
      </c>
      <c r="B234" s="351">
        <v>1612</v>
      </c>
      <c r="C234" s="870" t="s">
        <v>11790</v>
      </c>
      <c r="D234" s="646"/>
      <c r="E234" s="646"/>
      <c r="F234" s="637"/>
      <c r="G234" s="638"/>
      <c r="H234" s="638"/>
      <c r="I234" s="744"/>
      <c r="J234" s="1100"/>
      <c r="K234" s="748"/>
      <c r="L234" s="748"/>
      <c r="M234" s="1101"/>
      <c r="N234" s="1751"/>
      <c r="O234" s="1087"/>
      <c r="P234" s="288"/>
      <c r="Q234" s="288"/>
      <c r="R234" s="288"/>
      <c r="S234" s="678"/>
      <c r="T234" s="512"/>
      <c r="U234" s="1083"/>
      <c r="V234" s="1079" t="s">
        <v>4700</v>
      </c>
      <c r="W234" s="354" t="s">
        <v>163</v>
      </c>
      <c r="X234" s="357">
        <v>0.85</v>
      </c>
      <c r="Y234" s="1746"/>
      <c r="Z234" s="1082"/>
      <c r="AA234" s="1083"/>
      <c r="AB234" s="358">
        <f>ROUND(ROUND(ROUND(G224*U233,0)*X234,0)-Z229,0)</f>
        <v>248</v>
      </c>
      <c r="AC234" s="268"/>
    </row>
    <row r="235" spans="1:29" ht="17.100000000000001" customHeight="1">
      <c r="A235" s="243">
        <v>63</v>
      </c>
      <c r="B235" s="351">
        <v>1613</v>
      </c>
      <c r="C235" s="870" t="s">
        <v>11791</v>
      </c>
      <c r="D235" s="646"/>
      <c r="E235" s="646"/>
      <c r="F235" s="604"/>
      <c r="G235" s="1099"/>
      <c r="H235" s="517"/>
      <c r="I235" s="607"/>
      <c r="J235" s="1593" t="s">
        <v>5845</v>
      </c>
      <c r="K235" s="524"/>
      <c r="L235" s="360"/>
      <c r="M235" s="642"/>
      <c r="N235" s="1096"/>
      <c r="O235" s="362"/>
      <c r="P235" s="524"/>
      <c r="Q235" s="524"/>
      <c r="R235" s="524"/>
      <c r="S235" s="633"/>
      <c r="T235" s="362"/>
      <c r="U235" s="1097"/>
      <c r="V235" s="635"/>
      <c r="W235" s="635"/>
      <c r="X235" s="635"/>
      <c r="Y235" s="635"/>
      <c r="Z235" s="635"/>
      <c r="AA235" s="636"/>
      <c r="AB235" s="358">
        <f>ROUND(G224+K236,0)</f>
        <v>605</v>
      </c>
      <c r="AC235" s="268"/>
    </row>
    <row r="236" spans="1:29" ht="17.100000000000001" customHeight="1">
      <c r="A236" s="243">
        <v>63</v>
      </c>
      <c r="B236" s="351">
        <v>1614</v>
      </c>
      <c r="C236" s="870" t="s">
        <v>11792</v>
      </c>
      <c r="D236" s="646"/>
      <c r="E236" s="646"/>
      <c r="F236" s="604"/>
      <c r="G236" s="796"/>
      <c r="H236" s="517"/>
      <c r="I236" s="607"/>
      <c r="J236" s="1745"/>
      <c r="K236" s="517">
        <v>9</v>
      </c>
      <c r="L236" s="639" t="s">
        <v>16</v>
      </c>
      <c r="M236" s="518"/>
      <c r="N236" s="788"/>
      <c r="O236" s="512"/>
      <c r="P236" s="288"/>
      <c r="Q236" s="288"/>
      <c r="R236" s="288"/>
      <c r="S236" s="678"/>
      <c r="T236" s="512"/>
      <c r="U236" s="514"/>
      <c r="V236" s="1071" t="s">
        <v>4700</v>
      </c>
      <c r="W236" s="362" t="s">
        <v>163</v>
      </c>
      <c r="X236" s="356">
        <v>0.85</v>
      </c>
      <c r="Y236" s="635"/>
      <c r="Z236" s="635"/>
      <c r="AA236" s="636"/>
      <c r="AB236" s="358">
        <f>ROUND(ROUND(G224+K236,0)*X236,0)</f>
        <v>514</v>
      </c>
      <c r="AC236" s="268"/>
    </row>
    <row r="237" spans="1:29" ht="17.100000000000001" customHeight="1">
      <c r="A237" s="243">
        <v>63</v>
      </c>
      <c r="B237" s="351">
        <v>1615</v>
      </c>
      <c r="C237" s="870" t="s">
        <v>11793</v>
      </c>
      <c r="D237" s="646"/>
      <c r="E237" s="646"/>
      <c r="F237" s="604"/>
      <c r="G237" s="1099"/>
      <c r="H237" s="517"/>
      <c r="I237" s="518"/>
      <c r="J237" s="1745"/>
      <c r="K237" s="748"/>
      <c r="L237" s="748"/>
      <c r="M237" s="1101"/>
      <c r="N237" s="1749" t="s">
        <v>11559</v>
      </c>
      <c r="O237" s="1080" t="s">
        <v>162</v>
      </c>
      <c r="P237" s="524"/>
      <c r="Q237" s="524"/>
      <c r="R237" s="524"/>
      <c r="S237" s="633"/>
      <c r="T237" s="362" t="s">
        <v>163</v>
      </c>
      <c r="U237" s="1081">
        <v>0.7</v>
      </c>
      <c r="V237" s="1088"/>
      <c r="W237" s="1088"/>
      <c r="X237" s="1088"/>
      <c r="Y237" s="1088"/>
      <c r="Z237" s="1088"/>
      <c r="AA237" s="1089"/>
      <c r="AB237" s="358">
        <f>ROUND(ROUND(G224+K236,0)*U237,0)</f>
        <v>424</v>
      </c>
      <c r="AC237" s="268"/>
    </row>
    <row r="238" spans="1:29" ht="17.100000000000001" customHeight="1">
      <c r="A238" s="243">
        <v>63</v>
      </c>
      <c r="B238" s="351">
        <v>1616</v>
      </c>
      <c r="C238" s="870" t="s">
        <v>11794</v>
      </c>
      <c r="D238" s="646"/>
      <c r="E238" s="646"/>
      <c r="F238" s="604"/>
      <c r="G238" s="1099"/>
      <c r="H238" s="517"/>
      <c r="I238" s="518"/>
      <c r="J238" s="1745"/>
      <c r="K238" s="748"/>
      <c r="L238" s="748"/>
      <c r="M238" s="1101"/>
      <c r="N238" s="1750"/>
      <c r="O238" s="1084"/>
      <c r="P238" s="288"/>
      <c r="Q238" s="288"/>
      <c r="R238" s="288"/>
      <c r="S238" s="678"/>
      <c r="T238" s="512"/>
      <c r="U238" s="1083"/>
      <c r="V238" s="1079" t="s">
        <v>4700</v>
      </c>
      <c r="W238" s="354" t="s">
        <v>163</v>
      </c>
      <c r="X238" s="355">
        <v>0.85</v>
      </c>
      <c r="Y238" s="635"/>
      <c r="Z238" s="635"/>
      <c r="AA238" s="636"/>
      <c r="AB238" s="358">
        <f>ROUND(ROUND(ROUND(G224+K236,0)*U237,0)*X238,0)</f>
        <v>360</v>
      </c>
      <c r="AC238" s="268"/>
    </row>
    <row r="239" spans="1:29" ht="17.100000000000001" customHeight="1">
      <c r="A239" s="243">
        <v>63</v>
      </c>
      <c r="B239" s="351">
        <v>1617</v>
      </c>
      <c r="C239" s="870" t="s">
        <v>11795</v>
      </c>
      <c r="D239" s="646"/>
      <c r="E239" s="646"/>
      <c r="F239" s="604"/>
      <c r="G239" s="1099"/>
      <c r="H239" s="517"/>
      <c r="I239" s="518"/>
      <c r="J239" s="1745"/>
      <c r="K239" s="748"/>
      <c r="L239" s="748"/>
      <c r="M239" s="1101"/>
      <c r="N239" s="1750"/>
      <c r="O239" s="1080" t="s">
        <v>165</v>
      </c>
      <c r="P239" s="524"/>
      <c r="Q239" s="524"/>
      <c r="R239" s="524"/>
      <c r="S239" s="633"/>
      <c r="T239" s="362" t="s">
        <v>163</v>
      </c>
      <c r="U239" s="1081">
        <v>0.5</v>
      </c>
      <c r="V239" s="1082"/>
      <c r="W239" s="1082"/>
      <c r="X239" s="1082"/>
      <c r="Y239" s="1082"/>
      <c r="Z239" s="1082"/>
      <c r="AA239" s="1083"/>
      <c r="AB239" s="358">
        <f>ROUND(ROUND(G224+K236,0)*U239,0)</f>
        <v>303</v>
      </c>
      <c r="AC239" s="268"/>
    </row>
    <row r="240" spans="1:29" ht="17.100000000000001" customHeight="1">
      <c r="A240" s="243">
        <v>63</v>
      </c>
      <c r="B240" s="351">
        <v>1618</v>
      </c>
      <c r="C240" s="870" t="s">
        <v>11796</v>
      </c>
      <c r="D240" s="646"/>
      <c r="E240" s="646"/>
      <c r="F240" s="604"/>
      <c r="G240" s="1099"/>
      <c r="H240" s="517"/>
      <c r="I240" s="518"/>
      <c r="J240" s="1100"/>
      <c r="K240" s="748"/>
      <c r="L240" s="748"/>
      <c r="M240" s="1101"/>
      <c r="N240" s="1751"/>
      <c r="O240" s="1084"/>
      <c r="P240" s="288"/>
      <c r="Q240" s="288"/>
      <c r="R240" s="288"/>
      <c r="S240" s="678"/>
      <c r="T240" s="512"/>
      <c r="U240" s="1083"/>
      <c r="V240" s="1079" t="s">
        <v>4700</v>
      </c>
      <c r="W240" s="354" t="s">
        <v>163</v>
      </c>
      <c r="X240" s="355">
        <v>0.85</v>
      </c>
      <c r="Y240" s="635"/>
      <c r="Z240" s="635"/>
      <c r="AA240" s="636"/>
      <c r="AB240" s="358">
        <f>ROUND(ROUND(ROUND(G224+K236,0)*U239,0)*X240,0)</f>
        <v>258</v>
      </c>
      <c r="AC240" s="268"/>
    </row>
    <row r="241" spans="1:29" ht="17.100000000000001" customHeight="1">
      <c r="A241" s="243">
        <v>63</v>
      </c>
      <c r="B241" s="351">
        <v>1619</v>
      </c>
      <c r="C241" s="870" t="s">
        <v>11797</v>
      </c>
      <c r="D241" s="646"/>
      <c r="E241" s="646"/>
      <c r="F241" s="604"/>
      <c r="G241" s="1099"/>
      <c r="H241" s="517"/>
      <c r="I241" s="518"/>
      <c r="J241" s="1100"/>
      <c r="K241" s="748"/>
      <c r="L241" s="748"/>
      <c r="M241" s="1101"/>
      <c r="N241" s="1080"/>
      <c r="O241" s="1085"/>
      <c r="P241" s="524"/>
      <c r="Q241" s="524"/>
      <c r="R241" s="524"/>
      <c r="S241" s="633"/>
      <c r="T241" s="362"/>
      <c r="U241" s="1081"/>
      <c r="V241" s="635"/>
      <c r="W241" s="635"/>
      <c r="X241" s="636"/>
      <c r="Y241" s="1103" t="s">
        <v>167</v>
      </c>
      <c r="Z241" s="643">
        <v>5</v>
      </c>
      <c r="AA241" s="1086" t="s">
        <v>168</v>
      </c>
      <c r="AB241" s="358">
        <f>ROUND(ROUND(G224+K236,0)-Z241,0)</f>
        <v>600</v>
      </c>
      <c r="AC241" s="268"/>
    </row>
    <row r="242" spans="1:29" ht="17.100000000000001" customHeight="1">
      <c r="A242" s="243">
        <v>63</v>
      </c>
      <c r="B242" s="351">
        <v>1620</v>
      </c>
      <c r="C242" s="870" t="s">
        <v>11798</v>
      </c>
      <c r="D242" s="646"/>
      <c r="E242" s="646"/>
      <c r="F242" s="604"/>
      <c r="G242" s="1099"/>
      <c r="H242" s="517"/>
      <c r="I242" s="518"/>
      <c r="J242" s="1100"/>
      <c r="K242" s="748"/>
      <c r="L242" s="748"/>
      <c r="M242" s="1101"/>
      <c r="N242" s="1084"/>
      <c r="O242" s="1087"/>
      <c r="P242" s="288"/>
      <c r="Q242" s="288"/>
      <c r="R242" s="288"/>
      <c r="S242" s="678"/>
      <c r="T242" s="512"/>
      <c r="U242" s="1083"/>
      <c r="V242" s="1071" t="s">
        <v>4700</v>
      </c>
      <c r="W242" s="362" t="s">
        <v>163</v>
      </c>
      <c r="X242" s="395">
        <v>0.85</v>
      </c>
      <c r="Y242" s="1103"/>
      <c r="Z242" s="643"/>
      <c r="AA242" s="1086"/>
      <c r="AB242" s="358">
        <f>ROUND(ROUND(ROUND(G224+K236,0)*X242,0)-Z241,0)</f>
        <v>509</v>
      </c>
      <c r="AC242" s="268"/>
    </row>
    <row r="243" spans="1:29" ht="17.100000000000001" customHeight="1">
      <c r="A243" s="243">
        <v>63</v>
      </c>
      <c r="B243" s="351">
        <v>1621</v>
      </c>
      <c r="C243" s="870" t="s">
        <v>11799</v>
      </c>
      <c r="D243" s="646"/>
      <c r="E243" s="646"/>
      <c r="F243" s="604"/>
      <c r="G243" s="1099"/>
      <c r="H243" s="517"/>
      <c r="I243" s="518"/>
      <c r="J243" s="1100"/>
      <c r="K243" s="748"/>
      <c r="L243" s="748"/>
      <c r="M243" s="1101"/>
      <c r="N243" s="1749" t="s">
        <v>11559</v>
      </c>
      <c r="O243" s="1080" t="s">
        <v>162</v>
      </c>
      <c r="P243" s="524"/>
      <c r="Q243" s="524"/>
      <c r="R243" s="524"/>
      <c r="S243" s="633"/>
      <c r="T243" s="362" t="s">
        <v>163</v>
      </c>
      <c r="U243" s="1081">
        <v>0.7</v>
      </c>
      <c r="V243" s="1088"/>
      <c r="W243" s="1088"/>
      <c r="X243" s="1089"/>
      <c r="Y243" s="1090"/>
      <c r="Z243" s="1090"/>
      <c r="AA243" s="1091"/>
      <c r="AB243" s="358">
        <f>ROUND(ROUND(ROUND(G224+K236,0)*U243,0)-Z241,0)</f>
        <v>419</v>
      </c>
      <c r="AC243" s="268"/>
    </row>
    <row r="244" spans="1:29" ht="17.100000000000001" customHeight="1">
      <c r="A244" s="243">
        <v>63</v>
      </c>
      <c r="B244" s="351">
        <v>1622</v>
      </c>
      <c r="C244" s="870" t="s">
        <v>11800</v>
      </c>
      <c r="D244" s="646"/>
      <c r="E244" s="646"/>
      <c r="F244" s="604"/>
      <c r="G244" s="1099"/>
      <c r="H244" s="517"/>
      <c r="I244" s="518"/>
      <c r="J244" s="1100"/>
      <c r="K244" s="748"/>
      <c r="L244" s="748"/>
      <c r="M244" s="1101"/>
      <c r="N244" s="1750"/>
      <c r="O244" s="1084"/>
      <c r="P244" s="288"/>
      <c r="Q244" s="288"/>
      <c r="R244" s="288"/>
      <c r="S244" s="678"/>
      <c r="T244" s="512"/>
      <c r="U244" s="1083"/>
      <c r="V244" s="1079" t="s">
        <v>4700</v>
      </c>
      <c r="W244" s="354" t="s">
        <v>163</v>
      </c>
      <c r="X244" s="357">
        <v>0.85</v>
      </c>
      <c r="Y244" s="1090"/>
      <c r="Z244" s="1090"/>
      <c r="AA244" s="1091"/>
      <c r="AB244" s="358">
        <f>ROUND(ROUND(ROUND(ROUND(G224+K236,0)*U243,0)*X244,0)-Z241,0)</f>
        <v>355</v>
      </c>
      <c r="AC244" s="268"/>
    </row>
    <row r="245" spans="1:29" ht="17.100000000000001" customHeight="1">
      <c r="A245" s="243">
        <v>63</v>
      </c>
      <c r="B245" s="351">
        <v>1623</v>
      </c>
      <c r="C245" s="870" t="s">
        <v>11801</v>
      </c>
      <c r="D245" s="646"/>
      <c r="E245" s="646"/>
      <c r="F245" s="604"/>
      <c r="G245" s="1099"/>
      <c r="H245" s="517"/>
      <c r="I245" s="518"/>
      <c r="J245" s="1100"/>
      <c r="K245" s="748"/>
      <c r="L245" s="748"/>
      <c r="M245" s="1101"/>
      <c r="N245" s="1750"/>
      <c r="O245" s="1085" t="s">
        <v>165</v>
      </c>
      <c r="P245" s="524"/>
      <c r="Q245" s="524"/>
      <c r="R245" s="524"/>
      <c r="S245" s="633"/>
      <c r="T245" s="362" t="s">
        <v>163</v>
      </c>
      <c r="U245" s="1081">
        <v>0.5</v>
      </c>
      <c r="V245" s="1082"/>
      <c r="W245" s="1082"/>
      <c r="X245" s="1083"/>
      <c r="Y245" s="1092"/>
      <c r="Z245" s="1090"/>
      <c r="AA245" s="1091"/>
      <c r="AB245" s="358">
        <f>ROUND(ROUND(ROUND(G224+K236,0)*U245,0)-Z241,0)</f>
        <v>298</v>
      </c>
      <c r="AC245" s="268"/>
    </row>
    <row r="246" spans="1:29" ht="17.100000000000001" customHeight="1">
      <c r="A246" s="243">
        <v>63</v>
      </c>
      <c r="B246" s="351">
        <v>1624</v>
      </c>
      <c r="C246" s="870" t="s">
        <v>11802</v>
      </c>
      <c r="D246" s="646"/>
      <c r="E246" s="646"/>
      <c r="F246" s="604"/>
      <c r="G246" s="1099"/>
      <c r="H246" s="517"/>
      <c r="I246" s="518"/>
      <c r="J246" s="1100"/>
      <c r="K246" s="748"/>
      <c r="L246" s="748"/>
      <c r="M246" s="1101"/>
      <c r="N246" s="1751"/>
      <c r="O246" s="1087"/>
      <c r="P246" s="288"/>
      <c r="Q246" s="288"/>
      <c r="R246" s="288"/>
      <c r="S246" s="678"/>
      <c r="T246" s="512"/>
      <c r="U246" s="1083"/>
      <c r="V246" s="1079" t="s">
        <v>4700</v>
      </c>
      <c r="W246" s="354" t="s">
        <v>163</v>
      </c>
      <c r="X246" s="357">
        <v>0.85</v>
      </c>
      <c r="Y246" s="1082"/>
      <c r="Z246" s="1082"/>
      <c r="AA246" s="1083"/>
      <c r="AB246" s="358">
        <f>ROUND(ROUND(ROUND(ROUND(G224+K236,0)*U245,0)*X246,0)-Z241,0)</f>
        <v>253</v>
      </c>
      <c r="AC246" s="268"/>
    </row>
    <row r="247" spans="1:29" ht="17.100000000000001" customHeight="1">
      <c r="A247" s="243">
        <v>63</v>
      </c>
      <c r="B247" s="351">
        <v>1631</v>
      </c>
      <c r="C247" s="870" t="s">
        <v>11803</v>
      </c>
      <c r="D247" s="646"/>
      <c r="E247" s="646"/>
      <c r="F247" s="603" t="s">
        <v>11582</v>
      </c>
      <c r="G247" s="633"/>
      <c r="H247" s="633"/>
      <c r="I247" s="1095"/>
      <c r="J247" s="523"/>
      <c r="K247" s="524"/>
      <c r="L247" s="360"/>
      <c r="M247" s="642"/>
      <c r="N247" s="1096"/>
      <c r="O247" s="362"/>
      <c r="P247" s="524"/>
      <c r="Q247" s="524"/>
      <c r="R247" s="524"/>
      <c r="S247" s="633"/>
      <c r="T247" s="362"/>
      <c r="U247" s="1097"/>
      <c r="V247" s="635"/>
      <c r="W247" s="635"/>
      <c r="X247" s="635"/>
      <c r="Y247" s="635"/>
      <c r="Z247" s="635"/>
      <c r="AA247" s="636"/>
      <c r="AB247" s="358">
        <f>ROUND(G248,0)</f>
        <v>396</v>
      </c>
      <c r="AC247" s="268"/>
    </row>
    <row r="248" spans="1:29" ht="17.100000000000001" customHeight="1">
      <c r="A248" s="243">
        <v>63</v>
      </c>
      <c r="B248" s="351">
        <v>1632</v>
      </c>
      <c r="C248" s="870" t="s">
        <v>11804</v>
      </c>
      <c r="D248" s="646"/>
      <c r="E248" s="646"/>
      <c r="F248" s="637"/>
      <c r="G248" s="796">
        <v>396</v>
      </c>
      <c r="H248" s="517" t="s">
        <v>18</v>
      </c>
      <c r="I248" s="744"/>
      <c r="J248" s="516"/>
      <c r="K248" s="517"/>
      <c r="L248" s="639"/>
      <c r="M248" s="518"/>
      <c r="N248" s="788"/>
      <c r="O248" s="512"/>
      <c r="P248" s="288"/>
      <c r="Q248" s="288"/>
      <c r="R248" s="288"/>
      <c r="S248" s="678"/>
      <c r="T248" s="512"/>
      <c r="U248" s="514"/>
      <c r="V248" s="1071" t="s">
        <v>4700</v>
      </c>
      <c r="W248" s="362" t="s">
        <v>163</v>
      </c>
      <c r="X248" s="356">
        <v>0.85</v>
      </c>
      <c r="Y248" s="635"/>
      <c r="Z248" s="635"/>
      <c r="AA248" s="636"/>
      <c r="AB248" s="358">
        <f>ROUND(G248*X248,0)</f>
        <v>337</v>
      </c>
      <c r="AC248" s="268"/>
    </row>
    <row r="249" spans="1:29" ht="17.100000000000001" customHeight="1">
      <c r="A249" s="243">
        <v>63</v>
      </c>
      <c r="B249" s="351">
        <v>1633</v>
      </c>
      <c r="C249" s="870" t="s">
        <v>11805</v>
      </c>
      <c r="D249" s="604"/>
      <c r="E249" s="604"/>
      <c r="F249" s="637"/>
      <c r="G249" s="638"/>
      <c r="H249" s="638"/>
      <c r="I249" s="744"/>
      <c r="J249" s="1100"/>
      <c r="K249" s="748"/>
      <c r="L249" s="748"/>
      <c r="M249" s="1101"/>
      <c r="N249" s="1749" t="s">
        <v>11559</v>
      </c>
      <c r="O249" s="1080" t="s">
        <v>162</v>
      </c>
      <c r="P249" s="524"/>
      <c r="Q249" s="524"/>
      <c r="R249" s="524"/>
      <c r="S249" s="633"/>
      <c r="T249" s="362" t="s">
        <v>163</v>
      </c>
      <c r="U249" s="1081">
        <v>0.7</v>
      </c>
      <c r="V249" s="1088"/>
      <c r="W249" s="1088"/>
      <c r="X249" s="1088"/>
      <c r="Y249" s="1088"/>
      <c r="Z249" s="1088"/>
      <c r="AA249" s="1089"/>
      <c r="AB249" s="358">
        <f>ROUND(G248*U249,0)</f>
        <v>277</v>
      </c>
      <c r="AC249" s="268"/>
    </row>
    <row r="250" spans="1:29" ht="17.100000000000001" customHeight="1">
      <c r="A250" s="243">
        <v>63</v>
      </c>
      <c r="B250" s="351">
        <v>1634</v>
      </c>
      <c r="C250" s="870" t="s">
        <v>11806</v>
      </c>
      <c r="D250" s="604"/>
      <c r="E250" s="604"/>
      <c r="F250" s="637"/>
      <c r="G250" s="638"/>
      <c r="H250" s="638"/>
      <c r="I250" s="744"/>
      <c r="J250" s="1100"/>
      <c r="K250" s="748"/>
      <c r="L250" s="748"/>
      <c r="M250" s="1101"/>
      <c r="N250" s="1750"/>
      <c r="O250" s="1084"/>
      <c r="P250" s="288"/>
      <c r="Q250" s="288"/>
      <c r="R250" s="288"/>
      <c r="S250" s="678"/>
      <c r="T250" s="512"/>
      <c r="U250" s="1083"/>
      <c r="V250" s="1079" t="s">
        <v>4700</v>
      </c>
      <c r="W250" s="354" t="s">
        <v>163</v>
      </c>
      <c r="X250" s="355">
        <v>0.85</v>
      </c>
      <c r="Y250" s="635"/>
      <c r="Z250" s="635"/>
      <c r="AA250" s="636"/>
      <c r="AB250" s="358">
        <f>ROUND(ROUND(G248*U249,0)*X250,0)</f>
        <v>235</v>
      </c>
      <c r="AC250" s="268"/>
    </row>
    <row r="251" spans="1:29" ht="16.7" customHeight="1">
      <c r="A251" s="243">
        <v>63</v>
      </c>
      <c r="B251" s="351">
        <v>1635</v>
      </c>
      <c r="C251" s="870" t="s">
        <v>11807</v>
      </c>
      <c r="D251" s="604"/>
      <c r="E251" s="604"/>
      <c r="F251" s="637"/>
      <c r="G251" s="638"/>
      <c r="H251" s="638"/>
      <c r="I251" s="744"/>
      <c r="J251" s="1100"/>
      <c r="K251" s="748"/>
      <c r="L251" s="748"/>
      <c r="M251" s="1101"/>
      <c r="N251" s="1750"/>
      <c r="O251" s="1080" t="s">
        <v>165</v>
      </c>
      <c r="P251" s="524"/>
      <c r="Q251" s="524"/>
      <c r="R251" s="524"/>
      <c r="S251" s="633"/>
      <c r="T251" s="362" t="s">
        <v>163</v>
      </c>
      <c r="U251" s="1081">
        <v>0.5</v>
      </c>
      <c r="V251" s="1082"/>
      <c r="W251" s="1082"/>
      <c r="X251" s="1082"/>
      <c r="Y251" s="1082"/>
      <c r="Z251" s="1082"/>
      <c r="AA251" s="1083"/>
      <c r="AB251" s="358">
        <f>ROUND(G248*U251,0)</f>
        <v>198</v>
      </c>
      <c r="AC251" s="268"/>
    </row>
    <row r="252" spans="1:29" ht="16.7" customHeight="1">
      <c r="A252" s="243">
        <v>63</v>
      </c>
      <c r="B252" s="351">
        <v>1636</v>
      </c>
      <c r="C252" s="870" t="s">
        <v>11808</v>
      </c>
      <c r="D252" s="604"/>
      <c r="E252" s="604"/>
      <c r="F252" s="637"/>
      <c r="G252" s="638"/>
      <c r="H252" s="638"/>
      <c r="I252" s="744"/>
      <c r="J252" s="1100"/>
      <c r="K252" s="748"/>
      <c r="L252" s="748"/>
      <c r="M252" s="1101"/>
      <c r="N252" s="1751"/>
      <c r="O252" s="1084"/>
      <c r="P252" s="288"/>
      <c r="Q252" s="288"/>
      <c r="R252" s="288"/>
      <c r="S252" s="678"/>
      <c r="T252" s="512"/>
      <c r="U252" s="1083"/>
      <c r="V252" s="1079" t="s">
        <v>4700</v>
      </c>
      <c r="W252" s="354" t="s">
        <v>163</v>
      </c>
      <c r="X252" s="355">
        <v>0.85</v>
      </c>
      <c r="Y252" s="635"/>
      <c r="Z252" s="635"/>
      <c r="AA252" s="636"/>
      <c r="AB252" s="358">
        <f>ROUND(ROUND(G248*U251,0)*X252,0)</f>
        <v>168</v>
      </c>
      <c r="AC252" s="268"/>
    </row>
    <row r="253" spans="1:29" ht="17.100000000000001" customHeight="1">
      <c r="A253" s="243">
        <v>63</v>
      </c>
      <c r="B253" s="351">
        <v>1637</v>
      </c>
      <c r="C253" s="870" t="s">
        <v>11809</v>
      </c>
      <c r="D253" s="604"/>
      <c r="E253" s="604"/>
      <c r="F253" s="637"/>
      <c r="G253" s="638"/>
      <c r="H253" s="638"/>
      <c r="I253" s="744"/>
      <c r="J253" s="1100"/>
      <c r="K253" s="748"/>
      <c r="L253" s="748"/>
      <c r="M253" s="1101"/>
      <c r="N253" s="1080"/>
      <c r="O253" s="1085"/>
      <c r="P253" s="524"/>
      <c r="Q253" s="524"/>
      <c r="R253" s="524"/>
      <c r="S253" s="633"/>
      <c r="T253" s="362"/>
      <c r="U253" s="1081"/>
      <c r="V253" s="635"/>
      <c r="W253" s="635"/>
      <c r="X253" s="636"/>
      <c r="Y253" s="1533" t="s">
        <v>167</v>
      </c>
      <c r="Z253" s="643">
        <v>5</v>
      </c>
      <c r="AA253" s="1086" t="s">
        <v>168</v>
      </c>
      <c r="AB253" s="358">
        <f>ROUND(G248-Z253,0)</f>
        <v>391</v>
      </c>
      <c r="AC253" s="268"/>
    </row>
    <row r="254" spans="1:29" ht="17.100000000000001" customHeight="1">
      <c r="A254" s="243">
        <v>63</v>
      </c>
      <c r="B254" s="351">
        <v>1638</v>
      </c>
      <c r="C254" s="870" t="s">
        <v>11810</v>
      </c>
      <c r="D254" s="604"/>
      <c r="E254" s="604"/>
      <c r="F254" s="637"/>
      <c r="G254" s="638"/>
      <c r="H254" s="638"/>
      <c r="I254" s="744"/>
      <c r="J254" s="1100"/>
      <c r="K254" s="748"/>
      <c r="L254" s="748"/>
      <c r="M254" s="1101"/>
      <c r="N254" s="1084"/>
      <c r="O254" s="1087"/>
      <c r="P254" s="288"/>
      <c r="Q254" s="288"/>
      <c r="R254" s="288"/>
      <c r="S254" s="678"/>
      <c r="T254" s="512"/>
      <c r="U254" s="1083"/>
      <c r="V254" s="1071" t="s">
        <v>4700</v>
      </c>
      <c r="W254" s="362" t="s">
        <v>163</v>
      </c>
      <c r="X254" s="395">
        <v>0.85</v>
      </c>
      <c r="Y254" s="1745"/>
      <c r="Z254" s="643"/>
      <c r="AA254" s="1086"/>
      <c r="AB254" s="358">
        <f>ROUND(ROUND(G248*X254,0)-Z253,0)</f>
        <v>332</v>
      </c>
      <c r="AC254" s="268"/>
    </row>
    <row r="255" spans="1:29" ht="17.100000000000001" customHeight="1">
      <c r="A255" s="243">
        <v>63</v>
      </c>
      <c r="B255" s="351">
        <v>1639</v>
      </c>
      <c r="C255" s="870" t="s">
        <v>11811</v>
      </c>
      <c r="D255" s="604"/>
      <c r="E255" s="604"/>
      <c r="F255" s="637"/>
      <c r="G255" s="638"/>
      <c r="H255" s="638"/>
      <c r="I255" s="744"/>
      <c r="J255" s="1100"/>
      <c r="K255" s="748"/>
      <c r="L255" s="748"/>
      <c r="M255" s="1101"/>
      <c r="N255" s="1779" t="s">
        <v>11559</v>
      </c>
      <c r="O255" s="1080" t="s">
        <v>162</v>
      </c>
      <c r="P255" s="524"/>
      <c r="Q255" s="524"/>
      <c r="R255" s="524"/>
      <c r="S255" s="633"/>
      <c r="T255" s="362" t="s">
        <v>163</v>
      </c>
      <c r="U255" s="1081">
        <v>0.7</v>
      </c>
      <c r="V255" s="1088"/>
      <c r="W255" s="1088"/>
      <c r="X255" s="1089"/>
      <c r="Y255" s="1745"/>
      <c r="Z255" s="1090"/>
      <c r="AA255" s="1091"/>
      <c r="AB255" s="358">
        <f>ROUND(ROUND(G248*U255,0)-Z253,0)</f>
        <v>272</v>
      </c>
      <c r="AC255" s="268"/>
    </row>
    <row r="256" spans="1:29" ht="17.100000000000001" customHeight="1">
      <c r="A256" s="243">
        <v>63</v>
      </c>
      <c r="B256" s="351">
        <v>1640</v>
      </c>
      <c r="C256" s="870" t="s">
        <v>11812</v>
      </c>
      <c r="D256" s="604"/>
      <c r="E256" s="604"/>
      <c r="F256" s="637"/>
      <c r="G256" s="638"/>
      <c r="H256" s="638"/>
      <c r="I256" s="744"/>
      <c r="J256" s="1100"/>
      <c r="K256" s="748"/>
      <c r="L256" s="748"/>
      <c r="M256" s="1101"/>
      <c r="N256" s="1780"/>
      <c r="O256" s="1084"/>
      <c r="P256" s="288"/>
      <c r="Q256" s="288"/>
      <c r="R256" s="288"/>
      <c r="S256" s="678"/>
      <c r="T256" s="512"/>
      <c r="U256" s="1083"/>
      <c r="V256" s="1079" t="s">
        <v>4700</v>
      </c>
      <c r="W256" s="354" t="s">
        <v>163</v>
      </c>
      <c r="X256" s="357">
        <v>0.85</v>
      </c>
      <c r="Y256" s="1745"/>
      <c r="Z256" s="1090"/>
      <c r="AA256" s="1091"/>
      <c r="AB256" s="358">
        <f>ROUND(ROUND(ROUND(G248*U255,0)*X256,0)-Z253,0)</f>
        <v>230</v>
      </c>
      <c r="AC256" s="268"/>
    </row>
    <row r="257" spans="1:29" ht="17.100000000000001" customHeight="1">
      <c r="A257" s="243">
        <v>63</v>
      </c>
      <c r="B257" s="351">
        <v>1641</v>
      </c>
      <c r="C257" s="870" t="s">
        <v>11813</v>
      </c>
      <c r="D257" s="604"/>
      <c r="E257" s="604"/>
      <c r="F257" s="637"/>
      <c r="G257" s="638"/>
      <c r="H257" s="638"/>
      <c r="I257" s="744"/>
      <c r="J257" s="1100"/>
      <c r="K257" s="748"/>
      <c r="L257" s="748"/>
      <c r="M257" s="1101"/>
      <c r="N257" s="1780"/>
      <c r="O257" s="1085" t="s">
        <v>165</v>
      </c>
      <c r="P257" s="524"/>
      <c r="Q257" s="524"/>
      <c r="R257" s="524"/>
      <c r="S257" s="633"/>
      <c r="T257" s="362" t="s">
        <v>163</v>
      </c>
      <c r="U257" s="1081">
        <v>0.5</v>
      </c>
      <c r="V257" s="1082"/>
      <c r="W257" s="1082"/>
      <c r="X257" s="1083"/>
      <c r="Y257" s="1092"/>
      <c r="Z257" s="1090"/>
      <c r="AA257" s="1091"/>
      <c r="AB257" s="358">
        <f>ROUND(ROUND(G248*U257,0)-Z253,0)</f>
        <v>193</v>
      </c>
      <c r="AC257" s="268"/>
    </row>
    <row r="258" spans="1:29" ht="17.100000000000001" customHeight="1">
      <c r="A258" s="243">
        <v>63</v>
      </c>
      <c r="B258" s="351">
        <v>1642</v>
      </c>
      <c r="C258" s="870" t="s">
        <v>11814</v>
      </c>
      <c r="D258" s="604"/>
      <c r="E258" s="604"/>
      <c r="F258" s="637"/>
      <c r="G258" s="638"/>
      <c r="H258" s="638"/>
      <c r="I258" s="744"/>
      <c r="J258" s="1100"/>
      <c r="K258" s="748"/>
      <c r="L258" s="748"/>
      <c r="M258" s="1101"/>
      <c r="N258" s="1781"/>
      <c r="O258" s="1087"/>
      <c r="P258" s="288"/>
      <c r="Q258" s="288"/>
      <c r="R258" s="288"/>
      <c r="S258" s="678"/>
      <c r="T258" s="512"/>
      <c r="U258" s="1083"/>
      <c r="V258" s="1079" t="s">
        <v>4700</v>
      </c>
      <c r="W258" s="354" t="s">
        <v>163</v>
      </c>
      <c r="X258" s="357">
        <v>0.85</v>
      </c>
      <c r="Y258" s="1082"/>
      <c r="Z258" s="1082"/>
      <c r="AA258" s="1083"/>
      <c r="AB258" s="358">
        <f>ROUND(ROUND(ROUND(G248*U257,0)*X258,0)-Z253,0)</f>
        <v>163</v>
      </c>
      <c r="AC258" s="268"/>
    </row>
    <row r="259" spans="1:29" ht="17.100000000000001" customHeight="1">
      <c r="A259" s="243">
        <v>63</v>
      </c>
      <c r="B259" s="351">
        <v>1643</v>
      </c>
      <c r="C259" s="870" t="s">
        <v>11815</v>
      </c>
      <c r="D259" s="604"/>
      <c r="E259" s="604"/>
      <c r="F259" s="604"/>
      <c r="G259" s="1099"/>
      <c r="H259" s="517"/>
      <c r="I259" s="607"/>
      <c r="J259" s="1593" t="s">
        <v>5845</v>
      </c>
      <c r="K259" s="524"/>
      <c r="L259" s="360"/>
      <c r="M259" s="642"/>
      <c r="N259" s="1096"/>
      <c r="O259" s="362"/>
      <c r="P259" s="524"/>
      <c r="Q259" s="524"/>
      <c r="R259" s="524"/>
      <c r="S259" s="633"/>
      <c r="T259" s="362"/>
      <c r="U259" s="1097"/>
      <c r="V259" s="635"/>
      <c r="W259" s="635"/>
      <c r="X259" s="635"/>
      <c r="Y259" s="635"/>
      <c r="Z259" s="635"/>
      <c r="AA259" s="636"/>
      <c r="AB259" s="358">
        <f>ROUND(G248+K260,0)</f>
        <v>402</v>
      </c>
      <c r="AC259" s="268"/>
    </row>
    <row r="260" spans="1:29" ht="17.100000000000001" customHeight="1">
      <c r="A260" s="243">
        <v>63</v>
      </c>
      <c r="B260" s="351">
        <v>1644</v>
      </c>
      <c r="C260" s="870" t="s">
        <v>11816</v>
      </c>
      <c r="D260" s="604"/>
      <c r="E260" s="604"/>
      <c r="F260" s="604"/>
      <c r="G260" s="796"/>
      <c r="H260" s="517"/>
      <c r="I260" s="607"/>
      <c r="J260" s="1745"/>
      <c r="K260" s="517">
        <v>6</v>
      </c>
      <c r="L260" s="639" t="s">
        <v>16</v>
      </c>
      <c r="M260" s="518"/>
      <c r="N260" s="788"/>
      <c r="O260" s="512"/>
      <c r="P260" s="288"/>
      <c r="Q260" s="288"/>
      <c r="R260" s="288"/>
      <c r="S260" s="678"/>
      <c r="T260" s="512"/>
      <c r="U260" s="514"/>
      <c r="V260" s="1071" t="s">
        <v>4700</v>
      </c>
      <c r="W260" s="362" t="s">
        <v>163</v>
      </c>
      <c r="X260" s="356">
        <v>0.85</v>
      </c>
      <c r="Y260" s="635"/>
      <c r="Z260" s="635"/>
      <c r="AA260" s="636"/>
      <c r="AB260" s="358">
        <f>ROUND(ROUND(G248+K260,0)*X260,0)</f>
        <v>342</v>
      </c>
      <c r="AC260" s="268"/>
    </row>
    <row r="261" spans="1:29" ht="17.100000000000001" customHeight="1">
      <c r="A261" s="243">
        <v>63</v>
      </c>
      <c r="B261" s="351">
        <v>1645</v>
      </c>
      <c r="C261" s="870" t="s">
        <v>11817</v>
      </c>
      <c r="D261" s="604"/>
      <c r="E261" s="604"/>
      <c r="F261" s="604"/>
      <c r="G261" s="1099"/>
      <c r="H261" s="517"/>
      <c r="I261" s="518"/>
      <c r="J261" s="1745"/>
      <c r="K261" s="748"/>
      <c r="L261" s="748"/>
      <c r="M261" s="1101"/>
      <c r="N261" s="1749" t="s">
        <v>11559</v>
      </c>
      <c r="O261" s="1080" t="s">
        <v>162</v>
      </c>
      <c r="P261" s="524"/>
      <c r="Q261" s="524"/>
      <c r="R261" s="524"/>
      <c r="S261" s="633"/>
      <c r="T261" s="362" t="s">
        <v>163</v>
      </c>
      <c r="U261" s="1081">
        <v>0.7</v>
      </c>
      <c r="V261" s="1088"/>
      <c r="W261" s="1088"/>
      <c r="X261" s="1088"/>
      <c r="Y261" s="1088"/>
      <c r="Z261" s="1088"/>
      <c r="AA261" s="1089"/>
      <c r="AB261" s="358">
        <f>ROUND(ROUND(G248+K260,0)*U261,0)</f>
        <v>281</v>
      </c>
      <c r="AC261" s="268"/>
    </row>
    <row r="262" spans="1:29" ht="17.100000000000001" customHeight="1">
      <c r="A262" s="243">
        <v>63</v>
      </c>
      <c r="B262" s="351">
        <v>1646</v>
      </c>
      <c r="C262" s="870" t="s">
        <v>11818</v>
      </c>
      <c r="D262" s="604"/>
      <c r="E262" s="604"/>
      <c r="F262" s="604"/>
      <c r="G262" s="1099"/>
      <c r="H262" s="517"/>
      <c r="I262" s="518"/>
      <c r="J262" s="1745"/>
      <c r="K262" s="748"/>
      <c r="L262" s="748"/>
      <c r="M262" s="1101"/>
      <c r="N262" s="1750"/>
      <c r="O262" s="1084"/>
      <c r="P262" s="288"/>
      <c r="Q262" s="288"/>
      <c r="R262" s="288"/>
      <c r="S262" s="678"/>
      <c r="T262" s="512"/>
      <c r="U262" s="1083"/>
      <c r="V262" s="1079" t="s">
        <v>4700</v>
      </c>
      <c r="W262" s="354" t="s">
        <v>163</v>
      </c>
      <c r="X262" s="355">
        <v>0.85</v>
      </c>
      <c r="Y262" s="635"/>
      <c r="Z262" s="635"/>
      <c r="AA262" s="636"/>
      <c r="AB262" s="358">
        <f>ROUND(ROUND(ROUND(G248+K260,0)*U261,0)*X262,0)</f>
        <v>239</v>
      </c>
      <c r="AC262" s="268"/>
    </row>
    <row r="263" spans="1:29" ht="17.100000000000001" customHeight="1">
      <c r="A263" s="243">
        <v>63</v>
      </c>
      <c r="B263" s="351">
        <v>1647</v>
      </c>
      <c r="C263" s="870" t="s">
        <v>11819</v>
      </c>
      <c r="D263" s="604"/>
      <c r="E263" s="604"/>
      <c r="F263" s="604"/>
      <c r="G263" s="1099"/>
      <c r="H263" s="517"/>
      <c r="I263" s="518"/>
      <c r="J263" s="1745"/>
      <c r="K263" s="748"/>
      <c r="L263" s="748"/>
      <c r="M263" s="1101"/>
      <c r="N263" s="1750"/>
      <c r="O263" s="1080" t="s">
        <v>165</v>
      </c>
      <c r="P263" s="524"/>
      <c r="Q263" s="524"/>
      <c r="R263" s="524"/>
      <c r="S263" s="633"/>
      <c r="T263" s="362" t="s">
        <v>163</v>
      </c>
      <c r="U263" s="1081">
        <v>0.5</v>
      </c>
      <c r="V263" s="1082"/>
      <c r="W263" s="1082"/>
      <c r="X263" s="1082"/>
      <c r="Y263" s="1082"/>
      <c r="Z263" s="1082"/>
      <c r="AA263" s="1083"/>
      <c r="AB263" s="358">
        <f>ROUND(ROUND(G248+K260,0)*U263,0)</f>
        <v>201</v>
      </c>
      <c r="AC263" s="268"/>
    </row>
    <row r="264" spans="1:29" ht="17.100000000000001" customHeight="1">
      <c r="A264" s="243">
        <v>63</v>
      </c>
      <c r="B264" s="351">
        <v>1648</v>
      </c>
      <c r="C264" s="870" t="s">
        <v>11820</v>
      </c>
      <c r="D264" s="604"/>
      <c r="E264" s="604"/>
      <c r="F264" s="604"/>
      <c r="G264" s="1099"/>
      <c r="H264" s="517"/>
      <c r="I264" s="518"/>
      <c r="J264" s="1745"/>
      <c r="K264" s="748"/>
      <c r="L264" s="748"/>
      <c r="M264" s="1101"/>
      <c r="N264" s="1751"/>
      <c r="O264" s="1084"/>
      <c r="P264" s="288"/>
      <c r="Q264" s="288"/>
      <c r="R264" s="288"/>
      <c r="S264" s="678"/>
      <c r="T264" s="512"/>
      <c r="U264" s="1083"/>
      <c r="V264" s="1079" t="s">
        <v>4700</v>
      </c>
      <c r="W264" s="354" t="s">
        <v>163</v>
      </c>
      <c r="X264" s="355">
        <v>0.85</v>
      </c>
      <c r="Y264" s="635"/>
      <c r="Z264" s="635"/>
      <c r="AA264" s="636"/>
      <c r="AB264" s="358">
        <f>ROUND(ROUND(ROUND(G248+K260,0)*U263,0)*X264,0)</f>
        <v>171</v>
      </c>
      <c r="AC264" s="268"/>
    </row>
    <row r="265" spans="1:29" ht="17.100000000000001" customHeight="1">
      <c r="A265" s="243">
        <v>63</v>
      </c>
      <c r="B265" s="351">
        <v>1649</v>
      </c>
      <c r="C265" s="870" t="s">
        <v>11821</v>
      </c>
      <c r="D265" s="604"/>
      <c r="E265" s="604"/>
      <c r="F265" s="604"/>
      <c r="G265" s="1099"/>
      <c r="H265" s="517"/>
      <c r="I265" s="518"/>
      <c r="J265" s="1100"/>
      <c r="K265" s="748"/>
      <c r="L265" s="748"/>
      <c r="M265" s="1101"/>
      <c r="N265" s="1080"/>
      <c r="O265" s="1085"/>
      <c r="P265" s="524"/>
      <c r="Q265" s="524"/>
      <c r="R265" s="524"/>
      <c r="S265" s="633"/>
      <c r="T265" s="362"/>
      <c r="U265" s="1081"/>
      <c r="V265" s="635"/>
      <c r="W265" s="635"/>
      <c r="X265" s="636"/>
      <c r="Y265" s="1533" t="s">
        <v>167</v>
      </c>
      <c r="Z265" s="643">
        <v>5</v>
      </c>
      <c r="AA265" s="1086" t="s">
        <v>168</v>
      </c>
      <c r="AB265" s="358">
        <f>ROUND(ROUND(G248+K260,0)-Z265,0)</f>
        <v>397</v>
      </c>
      <c r="AC265" s="268"/>
    </row>
    <row r="266" spans="1:29" ht="17.100000000000001" customHeight="1">
      <c r="A266" s="243">
        <v>63</v>
      </c>
      <c r="B266" s="351">
        <v>1650</v>
      </c>
      <c r="C266" s="870" t="s">
        <v>11822</v>
      </c>
      <c r="D266" s="604"/>
      <c r="E266" s="604"/>
      <c r="F266" s="604"/>
      <c r="G266" s="1099"/>
      <c r="H266" s="517"/>
      <c r="I266" s="518"/>
      <c r="J266" s="1100"/>
      <c r="K266" s="748"/>
      <c r="L266" s="748"/>
      <c r="M266" s="1101"/>
      <c r="N266" s="1084"/>
      <c r="O266" s="1087"/>
      <c r="P266" s="288"/>
      <c r="Q266" s="288"/>
      <c r="R266" s="288"/>
      <c r="S266" s="678"/>
      <c r="T266" s="512"/>
      <c r="U266" s="1083"/>
      <c r="V266" s="1071" t="s">
        <v>4700</v>
      </c>
      <c r="W266" s="362" t="s">
        <v>163</v>
      </c>
      <c r="X266" s="395">
        <v>0.85</v>
      </c>
      <c r="Y266" s="1745"/>
      <c r="Z266" s="643"/>
      <c r="AA266" s="1086"/>
      <c r="AB266" s="358">
        <f>ROUND(ROUND(ROUND(G248+K260,0)*X266,0)-Z265,0)</f>
        <v>337</v>
      </c>
      <c r="AC266" s="268"/>
    </row>
    <row r="267" spans="1:29" ht="17.100000000000001" customHeight="1">
      <c r="A267" s="243">
        <v>63</v>
      </c>
      <c r="B267" s="351">
        <v>1651</v>
      </c>
      <c r="C267" s="870" t="s">
        <v>11823</v>
      </c>
      <c r="D267" s="604"/>
      <c r="E267" s="604"/>
      <c r="F267" s="604"/>
      <c r="G267" s="1099"/>
      <c r="H267" s="517"/>
      <c r="I267" s="518"/>
      <c r="J267" s="1100"/>
      <c r="K267" s="748"/>
      <c r="L267" s="748"/>
      <c r="M267" s="1101"/>
      <c r="N267" s="1749" t="s">
        <v>11559</v>
      </c>
      <c r="O267" s="1080" t="s">
        <v>162</v>
      </c>
      <c r="P267" s="524"/>
      <c r="Q267" s="524"/>
      <c r="R267" s="524"/>
      <c r="S267" s="633"/>
      <c r="T267" s="362" t="s">
        <v>163</v>
      </c>
      <c r="U267" s="1081">
        <v>0.7</v>
      </c>
      <c r="V267" s="1088"/>
      <c r="W267" s="1088"/>
      <c r="X267" s="1089"/>
      <c r="Y267" s="1745"/>
      <c r="Z267" s="1090"/>
      <c r="AA267" s="1091"/>
      <c r="AB267" s="358">
        <f>ROUND(ROUND(ROUND(G248+K260,0)*U267,0)-Z265,0)</f>
        <v>276</v>
      </c>
      <c r="AC267" s="268"/>
    </row>
    <row r="268" spans="1:29" ht="17.100000000000001" customHeight="1">
      <c r="A268" s="243">
        <v>63</v>
      </c>
      <c r="B268" s="351">
        <v>1652</v>
      </c>
      <c r="C268" s="870" t="s">
        <v>11824</v>
      </c>
      <c r="D268" s="604"/>
      <c r="E268" s="604"/>
      <c r="F268" s="604"/>
      <c r="G268" s="1099"/>
      <c r="H268" s="517"/>
      <c r="I268" s="518"/>
      <c r="J268" s="1100"/>
      <c r="K268" s="748"/>
      <c r="L268" s="748"/>
      <c r="M268" s="1101"/>
      <c r="N268" s="1750"/>
      <c r="O268" s="1084"/>
      <c r="P268" s="288"/>
      <c r="Q268" s="288"/>
      <c r="R268" s="288"/>
      <c r="S268" s="678"/>
      <c r="T268" s="512"/>
      <c r="U268" s="1083"/>
      <c r="V268" s="1079" t="s">
        <v>4700</v>
      </c>
      <c r="W268" s="354" t="s">
        <v>163</v>
      </c>
      <c r="X268" s="357">
        <v>0.85</v>
      </c>
      <c r="Y268" s="1745"/>
      <c r="Z268" s="1090"/>
      <c r="AA268" s="1091"/>
      <c r="AB268" s="358">
        <f>ROUND(ROUND(ROUND(ROUND(G248+K260,0)*U267,0)*X268,0)-Z265,0)</f>
        <v>234</v>
      </c>
      <c r="AC268" s="268"/>
    </row>
    <row r="269" spans="1:29" ht="17.100000000000001" customHeight="1">
      <c r="A269" s="243">
        <v>63</v>
      </c>
      <c r="B269" s="351">
        <v>1653</v>
      </c>
      <c r="C269" s="870" t="s">
        <v>11825</v>
      </c>
      <c r="D269" s="604"/>
      <c r="E269" s="604"/>
      <c r="F269" s="604"/>
      <c r="G269" s="1099"/>
      <c r="H269" s="517"/>
      <c r="I269" s="518"/>
      <c r="J269" s="1100"/>
      <c r="K269" s="748"/>
      <c r="L269" s="748"/>
      <c r="M269" s="1101"/>
      <c r="N269" s="1750"/>
      <c r="O269" s="1085" t="s">
        <v>165</v>
      </c>
      <c r="P269" s="524"/>
      <c r="Q269" s="524"/>
      <c r="R269" s="524"/>
      <c r="S269" s="633"/>
      <c r="T269" s="362" t="s">
        <v>163</v>
      </c>
      <c r="U269" s="1081">
        <v>0.5</v>
      </c>
      <c r="V269" s="1082"/>
      <c r="W269" s="1082"/>
      <c r="X269" s="1083"/>
      <c r="Y269" s="1745"/>
      <c r="Z269" s="1090"/>
      <c r="AA269" s="1091"/>
      <c r="AB269" s="358">
        <f>ROUND(ROUND(ROUND(G248+K260,0)*U269,0)-Z265,0)</f>
        <v>196</v>
      </c>
      <c r="AC269" s="268"/>
    </row>
    <row r="270" spans="1:29" ht="17.100000000000001" customHeight="1">
      <c r="A270" s="243">
        <v>63</v>
      </c>
      <c r="B270" s="351">
        <v>1654</v>
      </c>
      <c r="C270" s="870" t="s">
        <v>11826</v>
      </c>
      <c r="D270" s="604"/>
      <c r="E270" s="604"/>
      <c r="F270" s="604"/>
      <c r="G270" s="1099"/>
      <c r="H270" s="517"/>
      <c r="I270" s="518"/>
      <c r="J270" s="1100"/>
      <c r="K270" s="748"/>
      <c r="L270" s="748"/>
      <c r="M270" s="1101"/>
      <c r="N270" s="1751"/>
      <c r="O270" s="1087"/>
      <c r="P270" s="288"/>
      <c r="Q270" s="288"/>
      <c r="R270" s="288"/>
      <c r="S270" s="678"/>
      <c r="T270" s="512"/>
      <c r="U270" s="1083"/>
      <c r="V270" s="1079" t="s">
        <v>4700</v>
      </c>
      <c r="W270" s="354" t="s">
        <v>163</v>
      </c>
      <c r="X270" s="357">
        <v>0.85</v>
      </c>
      <c r="Y270" s="1746"/>
      <c r="Z270" s="1082"/>
      <c r="AA270" s="1083"/>
      <c r="AB270" s="358">
        <f>ROUND(ROUND(ROUND(ROUND(G248+K260,0)*U269,0)*X270,0)-Z265,0)</f>
        <v>166</v>
      </c>
      <c r="AC270" s="268"/>
    </row>
    <row r="271" spans="1:29" ht="16.7" customHeight="1">
      <c r="A271" s="243">
        <v>63</v>
      </c>
      <c r="B271" s="351">
        <v>1661</v>
      </c>
      <c r="C271" s="870" t="s">
        <v>11827</v>
      </c>
      <c r="D271" s="604"/>
      <c r="E271" s="604"/>
      <c r="F271" s="1580" t="s">
        <v>11607</v>
      </c>
      <c r="G271" s="633"/>
      <c r="H271" s="633"/>
      <c r="I271" s="1095"/>
      <c r="J271" s="523"/>
      <c r="K271" s="524"/>
      <c r="L271" s="360"/>
      <c r="M271" s="642"/>
      <c r="N271" s="1096"/>
      <c r="O271" s="362"/>
      <c r="P271" s="524"/>
      <c r="Q271" s="524"/>
      <c r="R271" s="524"/>
      <c r="S271" s="633"/>
      <c r="T271" s="362"/>
      <c r="U271" s="1097"/>
      <c r="V271" s="635"/>
      <c r="W271" s="635"/>
      <c r="X271" s="635"/>
      <c r="Y271" s="635"/>
      <c r="Z271" s="635"/>
      <c r="AA271" s="636"/>
      <c r="AB271" s="358">
        <f>ROUND(G272,0)</f>
        <v>297</v>
      </c>
      <c r="AC271" s="268"/>
    </row>
    <row r="272" spans="1:29" ht="16.7" customHeight="1">
      <c r="A272" s="243">
        <v>63</v>
      </c>
      <c r="B272" s="351">
        <v>1662</v>
      </c>
      <c r="C272" s="870" t="s">
        <v>11828</v>
      </c>
      <c r="D272" s="604"/>
      <c r="E272" s="604"/>
      <c r="F272" s="1765"/>
      <c r="G272" s="796">
        <v>297</v>
      </c>
      <c r="H272" s="517" t="s">
        <v>18</v>
      </c>
      <c r="I272" s="744"/>
      <c r="J272" s="516"/>
      <c r="K272" s="517"/>
      <c r="L272" s="639"/>
      <c r="M272" s="518"/>
      <c r="N272" s="788"/>
      <c r="O272" s="512"/>
      <c r="P272" s="288"/>
      <c r="Q272" s="288"/>
      <c r="R272" s="288"/>
      <c r="S272" s="678"/>
      <c r="T272" s="512"/>
      <c r="U272" s="514"/>
      <c r="V272" s="1071" t="s">
        <v>4700</v>
      </c>
      <c r="W272" s="362" t="s">
        <v>163</v>
      </c>
      <c r="X272" s="356">
        <v>0.85</v>
      </c>
      <c r="Y272" s="635"/>
      <c r="Z272" s="635"/>
      <c r="AA272" s="636"/>
      <c r="AB272" s="358">
        <f>ROUND(G272*X272,0)</f>
        <v>252</v>
      </c>
      <c r="AC272" s="268"/>
    </row>
    <row r="273" spans="1:29" ht="17.100000000000001" customHeight="1">
      <c r="A273" s="243">
        <v>63</v>
      </c>
      <c r="B273" s="351">
        <v>1663</v>
      </c>
      <c r="C273" s="870" t="s">
        <v>11829</v>
      </c>
      <c r="D273" s="604"/>
      <c r="E273" s="604"/>
      <c r="F273" s="1765"/>
      <c r="G273" s="638"/>
      <c r="H273" s="638"/>
      <c r="I273" s="744"/>
      <c r="J273" s="1100"/>
      <c r="K273" s="748"/>
      <c r="L273" s="748"/>
      <c r="M273" s="1101"/>
      <c r="N273" s="1749" t="s">
        <v>11559</v>
      </c>
      <c r="O273" s="1080" t="s">
        <v>162</v>
      </c>
      <c r="P273" s="524"/>
      <c r="Q273" s="524"/>
      <c r="R273" s="524"/>
      <c r="S273" s="633"/>
      <c r="T273" s="362" t="s">
        <v>163</v>
      </c>
      <c r="U273" s="1081">
        <v>0.7</v>
      </c>
      <c r="V273" s="1088"/>
      <c r="W273" s="1088"/>
      <c r="X273" s="1088"/>
      <c r="Y273" s="1088"/>
      <c r="Z273" s="1088"/>
      <c r="AA273" s="1089"/>
      <c r="AB273" s="358">
        <f>ROUND(G272*U273,0)</f>
        <v>208</v>
      </c>
      <c r="AC273" s="268"/>
    </row>
    <row r="274" spans="1:29" ht="17.100000000000001" customHeight="1">
      <c r="A274" s="243">
        <v>63</v>
      </c>
      <c r="B274" s="351">
        <v>1664</v>
      </c>
      <c r="C274" s="870" t="s">
        <v>11830</v>
      </c>
      <c r="D274" s="604"/>
      <c r="E274" s="604"/>
      <c r="F274" s="1765"/>
      <c r="G274" s="638"/>
      <c r="H274" s="638"/>
      <c r="I274" s="744"/>
      <c r="J274" s="1100"/>
      <c r="K274" s="748"/>
      <c r="L274" s="748"/>
      <c r="M274" s="1101"/>
      <c r="N274" s="1750"/>
      <c r="O274" s="1084"/>
      <c r="P274" s="288"/>
      <c r="Q274" s="288"/>
      <c r="R274" s="288"/>
      <c r="S274" s="678"/>
      <c r="T274" s="512"/>
      <c r="U274" s="1083"/>
      <c r="V274" s="1079" t="s">
        <v>4700</v>
      </c>
      <c r="W274" s="354" t="s">
        <v>163</v>
      </c>
      <c r="X274" s="355">
        <v>0.85</v>
      </c>
      <c r="Y274" s="635"/>
      <c r="Z274" s="635"/>
      <c r="AA274" s="636"/>
      <c r="AB274" s="358">
        <f>ROUND(ROUND(G272*U273,0)*X274,0)</f>
        <v>177</v>
      </c>
      <c r="AC274" s="268"/>
    </row>
    <row r="275" spans="1:29" ht="17.100000000000001" customHeight="1">
      <c r="A275" s="243">
        <v>63</v>
      </c>
      <c r="B275" s="351">
        <v>1665</v>
      </c>
      <c r="C275" s="870" t="s">
        <v>11831</v>
      </c>
      <c r="D275" s="604"/>
      <c r="E275" s="604"/>
      <c r="F275" s="637"/>
      <c r="G275" s="638"/>
      <c r="H275" s="638"/>
      <c r="I275" s="744"/>
      <c r="J275" s="1100"/>
      <c r="K275" s="748"/>
      <c r="L275" s="748"/>
      <c r="M275" s="1101"/>
      <c r="N275" s="1750"/>
      <c r="O275" s="1080" t="s">
        <v>165</v>
      </c>
      <c r="P275" s="524"/>
      <c r="Q275" s="524"/>
      <c r="R275" s="524"/>
      <c r="S275" s="633"/>
      <c r="T275" s="362" t="s">
        <v>163</v>
      </c>
      <c r="U275" s="1081">
        <v>0.5</v>
      </c>
      <c r="V275" s="1082"/>
      <c r="W275" s="1082"/>
      <c r="X275" s="1082"/>
      <c r="Y275" s="1082"/>
      <c r="Z275" s="1082"/>
      <c r="AA275" s="1083"/>
      <c r="AB275" s="358">
        <f>ROUND(G272*U275,0)</f>
        <v>149</v>
      </c>
      <c r="AC275" s="268"/>
    </row>
    <row r="276" spans="1:29" ht="17.100000000000001" customHeight="1">
      <c r="A276" s="243">
        <v>63</v>
      </c>
      <c r="B276" s="351">
        <v>1666</v>
      </c>
      <c r="C276" s="870" t="s">
        <v>11832</v>
      </c>
      <c r="D276" s="604"/>
      <c r="E276" s="604"/>
      <c r="F276" s="637"/>
      <c r="G276" s="638"/>
      <c r="H276" s="638"/>
      <c r="I276" s="744"/>
      <c r="J276" s="1100"/>
      <c r="K276" s="748"/>
      <c r="L276" s="748"/>
      <c r="M276" s="1101"/>
      <c r="N276" s="1751"/>
      <c r="O276" s="1084"/>
      <c r="P276" s="288"/>
      <c r="Q276" s="288"/>
      <c r="R276" s="288"/>
      <c r="S276" s="678"/>
      <c r="T276" s="512"/>
      <c r="U276" s="1083"/>
      <c r="V276" s="1079" t="s">
        <v>4700</v>
      </c>
      <c r="W276" s="354" t="s">
        <v>163</v>
      </c>
      <c r="X276" s="355">
        <v>0.85</v>
      </c>
      <c r="Y276" s="635"/>
      <c r="Z276" s="635"/>
      <c r="AA276" s="636"/>
      <c r="AB276" s="358">
        <f>ROUND(ROUND(G272*U275,0)*X276,0)</f>
        <v>127</v>
      </c>
      <c r="AC276" s="268"/>
    </row>
    <row r="277" spans="1:29" ht="17.100000000000001" customHeight="1">
      <c r="A277" s="243">
        <v>63</v>
      </c>
      <c r="B277" s="351">
        <v>1667</v>
      </c>
      <c r="C277" s="870" t="s">
        <v>11833</v>
      </c>
      <c r="D277" s="604"/>
      <c r="E277" s="604"/>
      <c r="F277" s="637"/>
      <c r="G277" s="638"/>
      <c r="H277" s="638"/>
      <c r="I277" s="744"/>
      <c r="J277" s="1100"/>
      <c r="K277" s="748"/>
      <c r="L277" s="748"/>
      <c r="M277" s="1101"/>
      <c r="N277" s="1080"/>
      <c r="O277" s="1085"/>
      <c r="P277" s="524"/>
      <c r="Q277" s="524"/>
      <c r="R277" s="524"/>
      <c r="S277" s="633"/>
      <c r="T277" s="362"/>
      <c r="U277" s="1081"/>
      <c r="V277" s="635"/>
      <c r="W277" s="635"/>
      <c r="X277" s="636"/>
      <c r="Y277" s="1533" t="s">
        <v>167</v>
      </c>
      <c r="Z277" s="643">
        <v>5</v>
      </c>
      <c r="AA277" s="1086" t="s">
        <v>168</v>
      </c>
      <c r="AB277" s="358">
        <f>ROUND(G272-Z277,0)</f>
        <v>292</v>
      </c>
      <c r="AC277" s="268"/>
    </row>
    <row r="278" spans="1:29" ht="17.100000000000001" customHeight="1">
      <c r="A278" s="243">
        <v>63</v>
      </c>
      <c r="B278" s="351">
        <v>1668</v>
      </c>
      <c r="C278" s="870" t="s">
        <v>11834</v>
      </c>
      <c r="D278" s="604"/>
      <c r="E278" s="604"/>
      <c r="F278" s="637"/>
      <c r="G278" s="638"/>
      <c r="H278" s="638"/>
      <c r="I278" s="744"/>
      <c r="J278" s="1100"/>
      <c r="K278" s="748"/>
      <c r="L278" s="748"/>
      <c r="M278" s="1101"/>
      <c r="N278" s="1084"/>
      <c r="O278" s="1087"/>
      <c r="P278" s="288"/>
      <c r="Q278" s="288"/>
      <c r="R278" s="288"/>
      <c r="S278" s="678"/>
      <c r="T278" s="512"/>
      <c r="U278" s="1083"/>
      <c r="V278" s="1071" t="s">
        <v>4700</v>
      </c>
      <c r="W278" s="362" t="s">
        <v>163</v>
      </c>
      <c r="X278" s="395">
        <v>0.85</v>
      </c>
      <c r="Y278" s="1745"/>
      <c r="Z278" s="643"/>
      <c r="AA278" s="1086"/>
      <c r="AB278" s="358">
        <f>ROUND(ROUND(G272*X278,0)-Z277,0)</f>
        <v>247</v>
      </c>
      <c r="AC278" s="268"/>
    </row>
    <row r="279" spans="1:29" ht="17.100000000000001" customHeight="1">
      <c r="A279" s="243">
        <v>63</v>
      </c>
      <c r="B279" s="351">
        <v>1669</v>
      </c>
      <c r="C279" s="870" t="s">
        <v>11835</v>
      </c>
      <c r="D279" s="604"/>
      <c r="E279" s="604"/>
      <c r="F279" s="637"/>
      <c r="G279" s="638"/>
      <c r="H279" s="638"/>
      <c r="I279" s="744"/>
      <c r="J279" s="1100"/>
      <c r="K279" s="748"/>
      <c r="L279" s="748"/>
      <c r="M279" s="1101"/>
      <c r="N279" s="1749" t="s">
        <v>11559</v>
      </c>
      <c r="O279" s="1080" t="s">
        <v>162</v>
      </c>
      <c r="P279" s="524"/>
      <c r="Q279" s="524"/>
      <c r="R279" s="524"/>
      <c r="S279" s="633"/>
      <c r="T279" s="362" t="s">
        <v>163</v>
      </c>
      <c r="U279" s="1081">
        <v>0.7</v>
      </c>
      <c r="V279" s="1088"/>
      <c r="W279" s="1088"/>
      <c r="X279" s="1089"/>
      <c r="Y279" s="1745"/>
      <c r="Z279" s="1090"/>
      <c r="AA279" s="1091"/>
      <c r="AB279" s="358">
        <f>ROUND(ROUND(G272*U279,0)-Z277,0)</f>
        <v>203</v>
      </c>
      <c r="AC279" s="268"/>
    </row>
    <row r="280" spans="1:29" ht="17.100000000000001" customHeight="1">
      <c r="A280" s="243">
        <v>63</v>
      </c>
      <c r="B280" s="351">
        <v>1670</v>
      </c>
      <c r="C280" s="870" t="s">
        <v>11836</v>
      </c>
      <c r="D280" s="604"/>
      <c r="E280" s="604"/>
      <c r="F280" s="637"/>
      <c r="G280" s="638"/>
      <c r="H280" s="638"/>
      <c r="I280" s="744"/>
      <c r="J280" s="1100"/>
      <c r="K280" s="748"/>
      <c r="L280" s="748"/>
      <c r="M280" s="1101"/>
      <c r="N280" s="1750"/>
      <c r="O280" s="1084"/>
      <c r="P280" s="288"/>
      <c r="Q280" s="288"/>
      <c r="R280" s="288"/>
      <c r="S280" s="678"/>
      <c r="T280" s="512"/>
      <c r="U280" s="1083"/>
      <c r="V280" s="1079" t="s">
        <v>4700</v>
      </c>
      <c r="W280" s="354" t="s">
        <v>163</v>
      </c>
      <c r="X280" s="357">
        <v>0.85</v>
      </c>
      <c r="Y280" s="1745"/>
      <c r="Z280" s="1090"/>
      <c r="AA280" s="1091"/>
      <c r="AB280" s="358">
        <f>ROUND(ROUND(ROUND(G272*U279,0)*X280,0)-Z277,0)</f>
        <v>172</v>
      </c>
      <c r="AC280" s="268"/>
    </row>
    <row r="281" spans="1:29" ht="17.100000000000001" customHeight="1">
      <c r="A281" s="243">
        <v>63</v>
      </c>
      <c r="B281" s="351">
        <v>1671</v>
      </c>
      <c r="C281" s="870" t="s">
        <v>11837</v>
      </c>
      <c r="D281" s="604"/>
      <c r="E281" s="604"/>
      <c r="F281" s="637"/>
      <c r="G281" s="638"/>
      <c r="H281" s="638"/>
      <c r="I281" s="744"/>
      <c r="J281" s="1100"/>
      <c r="K281" s="748"/>
      <c r="L281" s="748"/>
      <c r="M281" s="1101"/>
      <c r="N281" s="1750"/>
      <c r="O281" s="1085" t="s">
        <v>165</v>
      </c>
      <c r="P281" s="524"/>
      <c r="Q281" s="524"/>
      <c r="R281" s="524"/>
      <c r="S281" s="633"/>
      <c r="T281" s="362" t="s">
        <v>163</v>
      </c>
      <c r="U281" s="1081">
        <v>0.5</v>
      </c>
      <c r="V281" s="1082"/>
      <c r="W281" s="1082"/>
      <c r="X281" s="1083"/>
      <c r="Y281" s="1745"/>
      <c r="Z281" s="1090"/>
      <c r="AA281" s="1091"/>
      <c r="AB281" s="358">
        <f>ROUND(ROUND(G272*U281,0)-Z277,0)</f>
        <v>144</v>
      </c>
      <c r="AC281" s="268"/>
    </row>
    <row r="282" spans="1:29" ht="17.100000000000001" customHeight="1">
      <c r="A282" s="243">
        <v>63</v>
      </c>
      <c r="B282" s="351">
        <v>1672</v>
      </c>
      <c r="C282" s="870" t="s">
        <v>11838</v>
      </c>
      <c r="D282" s="604"/>
      <c r="E282" s="604"/>
      <c r="F282" s="637"/>
      <c r="G282" s="638"/>
      <c r="H282" s="638"/>
      <c r="I282" s="744"/>
      <c r="J282" s="1100"/>
      <c r="K282" s="748"/>
      <c r="L282" s="748"/>
      <c r="M282" s="1101"/>
      <c r="N282" s="1751"/>
      <c r="O282" s="1087"/>
      <c r="P282" s="288"/>
      <c r="Q282" s="288"/>
      <c r="R282" s="288"/>
      <c r="S282" s="678"/>
      <c r="T282" s="512"/>
      <c r="U282" s="1083"/>
      <c r="V282" s="1079" t="s">
        <v>4700</v>
      </c>
      <c r="W282" s="354" t="s">
        <v>163</v>
      </c>
      <c r="X282" s="357">
        <v>0.85</v>
      </c>
      <c r="Y282" s="1082"/>
      <c r="Z282" s="1082"/>
      <c r="AA282" s="1083"/>
      <c r="AB282" s="358">
        <f>ROUND(ROUND(ROUND(G272*U281,0)*X282,0)-Z277,0)</f>
        <v>122</v>
      </c>
      <c r="AC282" s="268"/>
    </row>
    <row r="283" spans="1:29" ht="17.100000000000001" customHeight="1">
      <c r="A283" s="243">
        <v>63</v>
      </c>
      <c r="B283" s="351">
        <v>1673</v>
      </c>
      <c r="C283" s="870" t="s">
        <v>11839</v>
      </c>
      <c r="D283" s="604"/>
      <c r="E283" s="604"/>
      <c r="F283" s="604"/>
      <c r="G283" s="638"/>
      <c r="H283" s="638"/>
      <c r="I283" s="607"/>
      <c r="J283" s="1777" t="s">
        <v>5845</v>
      </c>
      <c r="K283" s="524"/>
      <c r="L283" s="360"/>
      <c r="M283" s="642"/>
      <c r="N283" s="1096"/>
      <c r="O283" s="362"/>
      <c r="P283" s="524"/>
      <c r="Q283" s="524"/>
      <c r="R283" s="524"/>
      <c r="S283" s="633"/>
      <c r="T283" s="362"/>
      <c r="U283" s="1097"/>
      <c r="V283" s="635"/>
      <c r="W283" s="635"/>
      <c r="X283" s="635"/>
      <c r="Y283" s="635"/>
      <c r="Z283" s="635"/>
      <c r="AA283" s="636"/>
      <c r="AB283" s="358">
        <f>ROUND(G272+K284,0)</f>
        <v>301</v>
      </c>
      <c r="AC283" s="268"/>
    </row>
    <row r="284" spans="1:29" ht="17.100000000000001" customHeight="1">
      <c r="A284" s="243">
        <v>63</v>
      </c>
      <c r="B284" s="351">
        <v>1674</v>
      </c>
      <c r="C284" s="870" t="s">
        <v>11840</v>
      </c>
      <c r="D284" s="604"/>
      <c r="E284" s="604"/>
      <c r="F284" s="604"/>
      <c r="G284" s="796"/>
      <c r="H284" s="517"/>
      <c r="I284" s="607"/>
      <c r="J284" s="1773"/>
      <c r="K284" s="517">
        <v>4</v>
      </c>
      <c r="L284" s="639" t="s">
        <v>16</v>
      </c>
      <c r="M284" s="518"/>
      <c r="N284" s="788"/>
      <c r="O284" s="512"/>
      <c r="P284" s="288"/>
      <c r="Q284" s="288"/>
      <c r="R284" s="288"/>
      <c r="S284" s="678"/>
      <c r="T284" s="512"/>
      <c r="U284" s="514"/>
      <c r="V284" s="1071" t="s">
        <v>4700</v>
      </c>
      <c r="W284" s="362" t="s">
        <v>163</v>
      </c>
      <c r="X284" s="356">
        <v>0.85</v>
      </c>
      <c r="Y284" s="635"/>
      <c r="Z284" s="635"/>
      <c r="AA284" s="636"/>
      <c r="AB284" s="358">
        <f>ROUND(ROUND(G272+K284,0)*X284,0)</f>
        <v>256</v>
      </c>
      <c r="AC284" s="268"/>
    </row>
    <row r="285" spans="1:29" ht="17.100000000000001" customHeight="1">
      <c r="A285" s="243">
        <v>63</v>
      </c>
      <c r="B285" s="351">
        <v>1675</v>
      </c>
      <c r="C285" s="870" t="s">
        <v>11841</v>
      </c>
      <c r="D285" s="604"/>
      <c r="E285" s="604"/>
      <c r="F285" s="604"/>
      <c r="G285" s="1099"/>
      <c r="H285" s="517"/>
      <c r="I285" s="518"/>
      <c r="J285" s="1773"/>
      <c r="K285" s="748"/>
      <c r="L285" s="748"/>
      <c r="M285" s="1101"/>
      <c r="N285" s="1749" t="s">
        <v>11559</v>
      </c>
      <c r="O285" s="1080" t="s">
        <v>162</v>
      </c>
      <c r="P285" s="524"/>
      <c r="Q285" s="524"/>
      <c r="R285" s="524"/>
      <c r="S285" s="633"/>
      <c r="T285" s="362" t="s">
        <v>163</v>
      </c>
      <c r="U285" s="1081">
        <v>0.7</v>
      </c>
      <c r="V285" s="1088"/>
      <c r="W285" s="1088"/>
      <c r="X285" s="1088"/>
      <c r="Y285" s="1088"/>
      <c r="Z285" s="1088"/>
      <c r="AA285" s="1089"/>
      <c r="AB285" s="358">
        <f>ROUND(ROUND(G272+K284,0)*U285,0)</f>
        <v>211</v>
      </c>
      <c r="AC285" s="268"/>
    </row>
    <row r="286" spans="1:29" ht="17.100000000000001" customHeight="1">
      <c r="A286" s="243">
        <v>63</v>
      </c>
      <c r="B286" s="351">
        <v>1676</v>
      </c>
      <c r="C286" s="870" t="s">
        <v>11842</v>
      </c>
      <c r="D286" s="604"/>
      <c r="E286" s="604"/>
      <c r="F286" s="604"/>
      <c r="G286" s="1099"/>
      <c r="H286" s="517"/>
      <c r="I286" s="518"/>
      <c r="J286" s="1773"/>
      <c r="K286" s="748"/>
      <c r="L286" s="748"/>
      <c r="M286" s="1101"/>
      <c r="N286" s="1750"/>
      <c r="O286" s="1084"/>
      <c r="P286" s="288"/>
      <c r="Q286" s="288"/>
      <c r="R286" s="288"/>
      <c r="S286" s="678"/>
      <c r="T286" s="512"/>
      <c r="U286" s="1083"/>
      <c r="V286" s="1079" t="s">
        <v>4700</v>
      </c>
      <c r="W286" s="354" t="s">
        <v>163</v>
      </c>
      <c r="X286" s="355">
        <v>0.85</v>
      </c>
      <c r="Y286" s="635"/>
      <c r="Z286" s="635"/>
      <c r="AA286" s="636"/>
      <c r="AB286" s="358">
        <f>ROUND(ROUND(ROUND(G272+K284,0)*U285,0)*X286,0)</f>
        <v>179</v>
      </c>
      <c r="AC286" s="268"/>
    </row>
    <row r="287" spans="1:29" ht="17.100000000000001" customHeight="1">
      <c r="A287" s="243">
        <v>63</v>
      </c>
      <c r="B287" s="351">
        <v>1677</v>
      </c>
      <c r="C287" s="870" t="s">
        <v>11843</v>
      </c>
      <c r="D287" s="604"/>
      <c r="E287" s="604"/>
      <c r="F287" s="604"/>
      <c r="G287" s="1099"/>
      <c r="H287" s="517"/>
      <c r="I287" s="518"/>
      <c r="J287" s="1773"/>
      <c r="K287" s="748"/>
      <c r="L287" s="748"/>
      <c r="M287" s="1101"/>
      <c r="N287" s="1750"/>
      <c r="O287" s="1080" t="s">
        <v>165</v>
      </c>
      <c r="P287" s="524"/>
      <c r="Q287" s="524"/>
      <c r="R287" s="524"/>
      <c r="S287" s="633"/>
      <c r="T287" s="362" t="s">
        <v>163</v>
      </c>
      <c r="U287" s="1081">
        <v>0.5</v>
      </c>
      <c r="V287" s="1082"/>
      <c r="W287" s="1082"/>
      <c r="X287" s="1082"/>
      <c r="Y287" s="1082"/>
      <c r="Z287" s="1082"/>
      <c r="AA287" s="1083"/>
      <c r="AB287" s="358">
        <f>ROUND(ROUND(G272+K284,0)*U287,0)</f>
        <v>151</v>
      </c>
      <c r="AC287" s="268"/>
    </row>
    <row r="288" spans="1:29" ht="17.100000000000001" customHeight="1">
      <c r="A288" s="243">
        <v>63</v>
      </c>
      <c r="B288" s="351">
        <v>1678</v>
      </c>
      <c r="C288" s="870" t="s">
        <v>11844</v>
      </c>
      <c r="D288" s="604"/>
      <c r="E288" s="604"/>
      <c r="F288" s="604"/>
      <c r="G288" s="1099"/>
      <c r="H288" s="517"/>
      <c r="I288" s="518"/>
      <c r="J288" s="1100"/>
      <c r="K288" s="748"/>
      <c r="L288" s="748"/>
      <c r="M288" s="1101"/>
      <c r="N288" s="1751"/>
      <c r="O288" s="1084"/>
      <c r="P288" s="288"/>
      <c r="Q288" s="288"/>
      <c r="R288" s="288"/>
      <c r="S288" s="678"/>
      <c r="T288" s="512"/>
      <c r="U288" s="1083"/>
      <c r="V288" s="1079" t="s">
        <v>4700</v>
      </c>
      <c r="W288" s="354" t="s">
        <v>163</v>
      </c>
      <c r="X288" s="355">
        <v>0.85</v>
      </c>
      <c r="Y288" s="635"/>
      <c r="Z288" s="635"/>
      <c r="AA288" s="636"/>
      <c r="AB288" s="358">
        <f>ROUND(ROUND(ROUND(G272+K284,0)*U287,0)*X288,0)</f>
        <v>128</v>
      </c>
      <c r="AC288" s="268"/>
    </row>
    <row r="289" spans="1:29" ht="17.100000000000001" customHeight="1">
      <c r="A289" s="243">
        <v>63</v>
      </c>
      <c r="B289" s="351">
        <v>1679</v>
      </c>
      <c r="C289" s="870" t="s">
        <v>11845</v>
      </c>
      <c r="D289" s="604"/>
      <c r="E289" s="604"/>
      <c r="F289" s="604"/>
      <c r="G289" s="1099"/>
      <c r="H289" s="517"/>
      <c r="I289" s="518"/>
      <c r="J289" s="1100"/>
      <c r="K289" s="748"/>
      <c r="L289" s="748"/>
      <c r="M289" s="1101"/>
      <c r="N289" s="1080"/>
      <c r="O289" s="1085"/>
      <c r="P289" s="524"/>
      <c r="Q289" s="524"/>
      <c r="R289" s="524"/>
      <c r="S289" s="633"/>
      <c r="T289" s="362"/>
      <c r="U289" s="1081"/>
      <c r="V289" s="635"/>
      <c r="W289" s="635"/>
      <c r="X289" s="636"/>
      <c r="Y289" s="1533" t="s">
        <v>167</v>
      </c>
      <c r="Z289" s="643">
        <v>5</v>
      </c>
      <c r="AA289" s="1086" t="s">
        <v>168</v>
      </c>
      <c r="AB289" s="358">
        <f>ROUND(ROUND(G272+K284,0)-Z289,0)</f>
        <v>296</v>
      </c>
      <c r="AC289" s="268"/>
    </row>
    <row r="290" spans="1:29" ht="17.100000000000001" customHeight="1">
      <c r="A290" s="243">
        <v>63</v>
      </c>
      <c r="B290" s="351">
        <v>1680</v>
      </c>
      <c r="C290" s="870" t="s">
        <v>11846</v>
      </c>
      <c r="D290" s="604"/>
      <c r="E290" s="604"/>
      <c r="F290" s="604"/>
      <c r="G290" s="1099"/>
      <c r="H290" s="517"/>
      <c r="I290" s="518"/>
      <c r="J290" s="1100"/>
      <c r="K290" s="748"/>
      <c r="L290" s="748"/>
      <c r="M290" s="1101"/>
      <c r="N290" s="1084"/>
      <c r="O290" s="1087"/>
      <c r="P290" s="288"/>
      <c r="Q290" s="288"/>
      <c r="R290" s="288"/>
      <c r="S290" s="678"/>
      <c r="T290" s="512"/>
      <c r="U290" s="1083"/>
      <c r="V290" s="1071" t="s">
        <v>4700</v>
      </c>
      <c r="W290" s="362" t="s">
        <v>163</v>
      </c>
      <c r="X290" s="395">
        <v>0.85</v>
      </c>
      <c r="Y290" s="1745"/>
      <c r="Z290" s="643"/>
      <c r="AA290" s="1086"/>
      <c r="AB290" s="358">
        <f>ROUND(ROUND(ROUND(G272+K284,0)*X290,0)-Z289,0)</f>
        <v>251</v>
      </c>
      <c r="AC290" s="268"/>
    </row>
    <row r="291" spans="1:29" ht="17.100000000000001" customHeight="1">
      <c r="A291" s="243">
        <v>63</v>
      </c>
      <c r="B291" s="351">
        <v>1681</v>
      </c>
      <c r="C291" s="870" t="s">
        <v>11847</v>
      </c>
      <c r="D291" s="604"/>
      <c r="E291" s="604"/>
      <c r="F291" s="604"/>
      <c r="G291" s="1099"/>
      <c r="H291" s="517"/>
      <c r="I291" s="518"/>
      <c r="J291" s="1100"/>
      <c r="K291" s="748"/>
      <c r="L291" s="748"/>
      <c r="M291" s="1101"/>
      <c r="N291" s="1749" t="s">
        <v>11559</v>
      </c>
      <c r="O291" s="1080" t="s">
        <v>162</v>
      </c>
      <c r="P291" s="524"/>
      <c r="Q291" s="524"/>
      <c r="R291" s="524"/>
      <c r="S291" s="633"/>
      <c r="T291" s="362" t="s">
        <v>163</v>
      </c>
      <c r="U291" s="1081">
        <v>0.7</v>
      </c>
      <c r="V291" s="1088"/>
      <c r="W291" s="1088"/>
      <c r="X291" s="1089"/>
      <c r="Y291" s="1745"/>
      <c r="Z291" s="1090"/>
      <c r="AA291" s="1091"/>
      <c r="AB291" s="358">
        <f>ROUND(ROUND(ROUND(G272+K284,0)*U291,0)-Z289,0)</f>
        <v>206</v>
      </c>
      <c r="AC291" s="268"/>
    </row>
    <row r="292" spans="1:29" ht="17.100000000000001" customHeight="1">
      <c r="A292" s="243">
        <v>63</v>
      </c>
      <c r="B292" s="351">
        <v>1682</v>
      </c>
      <c r="C292" s="870" t="s">
        <v>11848</v>
      </c>
      <c r="D292" s="604"/>
      <c r="E292" s="604"/>
      <c r="F292" s="604"/>
      <c r="G292" s="1099"/>
      <c r="H292" s="517"/>
      <c r="I292" s="518"/>
      <c r="J292" s="1100"/>
      <c r="K292" s="748"/>
      <c r="L292" s="748"/>
      <c r="M292" s="1101"/>
      <c r="N292" s="1750"/>
      <c r="O292" s="1084"/>
      <c r="P292" s="288"/>
      <c r="Q292" s="288"/>
      <c r="R292" s="288"/>
      <c r="S292" s="678"/>
      <c r="T292" s="512"/>
      <c r="U292" s="1083"/>
      <c r="V292" s="1079" t="s">
        <v>4700</v>
      </c>
      <c r="W292" s="354" t="s">
        <v>163</v>
      </c>
      <c r="X292" s="357">
        <v>0.85</v>
      </c>
      <c r="Y292" s="1745"/>
      <c r="Z292" s="1090"/>
      <c r="AA292" s="1091"/>
      <c r="AB292" s="358">
        <f>ROUND(ROUND(ROUND(ROUND(G272+K284,0)*U291,0)*X292,0)-Z289,0)</f>
        <v>174</v>
      </c>
      <c r="AC292" s="268"/>
    </row>
    <row r="293" spans="1:29" ht="17.100000000000001" customHeight="1">
      <c r="A293" s="243">
        <v>63</v>
      </c>
      <c r="B293" s="351">
        <v>1683</v>
      </c>
      <c r="C293" s="870" t="s">
        <v>11849</v>
      </c>
      <c r="D293" s="604"/>
      <c r="E293" s="604"/>
      <c r="F293" s="604"/>
      <c r="G293" s="1099"/>
      <c r="H293" s="517"/>
      <c r="I293" s="518"/>
      <c r="J293" s="1100"/>
      <c r="K293" s="748"/>
      <c r="L293" s="748"/>
      <c r="M293" s="1101"/>
      <c r="N293" s="1750"/>
      <c r="O293" s="1085" t="s">
        <v>165</v>
      </c>
      <c r="P293" s="524"/>
      <c r="Q293" s="524"/>
      <c r="R293" s="524"/>
      <c r="S293" s="633"/>
      <c r="T293" s="362" t="s">
        <v>163</v>
      </c>
      <c r="U293" s="1081">
        <v>0.5</v>
      </c>
      <c r="V293" s="1082"/>
      <c r="W293" s="1082"/>
      <c r="X293" s="1083"/>
      <c r="Y293" s="1745"/>
      <c r="Z293" s="1090"/>
      <c r="AA293" s="1091"/>
      <c r="AB293" s="358">
        <f>ROUND(ROUND(ROUND(G272+K284,0)*U293,0)-Z289,0)</f>
        <v>146</v>
      </c>
      <c r="AC293" s="268"/>
    </row>
    <row r="294" spans="1:29" ht="17.100000000000001" customHeight="1">
      <c r="A294" s="243">
        <v>63</v>
      </c>
      <c r="B294" s="351">
        <v>1684</v>
      </c>
      <c r="C294" s="870" t="s">
        <v>11850</v>
      </c>
      <c r="D294" s="806"/>
      <c r="E294" s="806"/>
      <c r="F294" s="806"/>
      <c r="G294" s="320"/>
      <c r="H294" s="288"/>
      <c r="I294" s="526"/>
      <c r="J294" s="1084"/>
      <c r="K294" s="1104"/>
      <c r="L294" s="1104"/>
      <c r="M294" s="1105"/>
      <c r="N294" s="1751"/>
      <c r="O294" s="1087"/>
      <c r="P294" s="288"/>
      <c r="Q294" s="288"/>
      <c r="R294" s="288"/>
      <c r="S294" s="678"/>
      <c r="T294" s="512"/>
      <c r="U294" s="1083"/>
      <c r="V294" s="1079" t="s">
        <v>4700</v>
      </c>
      <c r="W294" s="354" t="s">
        <v>163</v>
      </c>
      <c r="X294" s="357">
        <v>0.85</v>
      </c>
      <c r="Y294" s="1746"/>
      <c r="Z294" s="1082"/>
      <c r="AA294" s="1083"/>
      <c r="AB294" s="391">
        <f>ROUND(ROUND(ROUND(ROUND(G272+K284,0)*U293,0)*X294,0)-Z289,0)</f>
        <v>123</v>
      </c>
      <c r="AC294" s="268"/>
    </row>
    <row r="295" spans="1:29" ht="17.100000000000001" customHeight="1">
      <c r="A295" s="229">
        <v>63</v>
      </c>
      <c r="B295" s="337">
        <v>1211</v>
      </c>
      <c r="C295" s="871" t="s">
        <v>11851</v>
      </c>
      <c r="D295" s="1778" t="s">
        <v>11852</v>
      </c>
      <c r="E295" s="1106" t="s">
        <v>11853</v>
      </c>
      <c r="F295" s="1542" t="s">
        <v>11633</v>
      </c>
      <c r="G295" s="558"/>
      <c r="H295" s="558"/>
      <c r="I295" s="674"/>
      <c r="J295" s="232"/>
      <c r="K295" s="232"/>
      <c r="L295" s="338"/>
      <c r="M295" s="232"/>
      <c r="N295" s="734"/>
      <c r="O295" s="372"/>
      <c r="P295" s="232"/>
      <c r="Q295" s="232"/>
      <c r="R295" s="314"/>
      <c r="S295" s="557"/>
      <c r="T295" s="372"/>
      <c r="U295" s="1070"/>
      <c r="V295" s="625"/>
      <c r="W295" s="625"/>
      <c r="X295" s="625"/>
      <c r="Y295" s="625"/>
      <c r="Z295" s="625"/>
      <c r="AA295" s="626"/>
      <c r="AB295" s="705">
        <f>ROUND(G296,0)</f>
        <v>787</v>
      </c>
      <c r="AC295" s="268"/>
    </row>
    <row r="296" spans="1:29" ht="17.100000000000001" customHeight="1">
      <c r="A296" s="243">
        <v>63</v>
      </c>
      <c r="B296" s="351">
        <v>1701</v>
      </c>
      <c r="C296" s="870" t="s">
        <v>11854</v>
      </c>
      <c r="D296" s="1750"/>
      <c r="E296" s="646"/>
      <c r="F296" s="1765"/>
      <c r="G296" s="624">
        <v>787</v>
      </c>
      <c r="H296" s="208" t="s">
        <v>18</v>
      </c>
      <c r="I296" s="650"/>
      <c r="J296" s="208"/>
      <c r="K296" s="208"/>
      <c r="L296" s="392"/>
      <c r="M296" s="208"/>
      <c r="N296" s="737"/>
      <c r="O296" s="214"/>
      <c r="P296" s="208"/>
      <c r="Q296" s="208"/>
      <c r="R296" s="385"/>
      <c r="S296" s="567"/>
      <c r="T296" s="400"/>
      <c r="U296" s="470"/>
      <c r="V296" s="1071" t="s">
        <v>4700</v>
      </c>
      <c r="W296" s="362" t="s">
        <v>163</v>
      </c>
      <c r="X296" s="356">
        <v>0.85</v>
      </c>
      <c r="Y296" s="635"/>
      <c r="Z296" s="635"/>
      <c r="AA296" s="636"/>
      <c r="AB296" s="358">
        <f>ROUND(G296*X296,0)</f>
        <v>669</v>
      </c>
      <c r="AC296" s="268"/>
    </row>
    <row r="297" spans="1:29" ht="17.100000000000001" customHeight="1">
      <c r="A297" s="229">
        <v>63</v>
      </c>
      <c r="B297" s="337">
        <v>1212</v>
      </c>
      <c r="C297" s="871" t="s">
        <v>11855</v>
      </c>
      <c r="D297" s="1750"/>
      <c r="E297" s="646"/>
      <c r="F297" s="1765"/>
      <c r="G297" s="618"/>
      <c r="H297" s="618"/>
      <c r="I297" s="650"/>
      <c r="J297" s="245"/>
      <c r="K297" s="208"/>
      <c r="L297" s="392"/>
      <c r="M297" s="209"/>
      <c r="N297" s="501"/>
      <c r="O297" s="209"/>
      <c r="P297" s="208"/>
      <c r="Q297" s="208"/>
      <c r="R297" s="385"/>
      <c r="S297" s="1771" t="s">
        <v>4703</v>
      </c>
      <c r="T297" s="372" t="s">
        <v>163</v>
      </c>
      <c r="U297" s="1107">
        <v>0.7</v>
      </c>
      <c r="V297" s="1108"/>
      <c r="W297" s="1108"/>
      <c r="X297" s="1108"/>
      <c r="Y297" s="1108"/>
      <c r="Z297" s="1108"/>
      <c r="AA297" s="1109"/>
      <c r="AB297" s="705">
        <f>ROUND(G296*U297,0)</f>
        <v>551</v>
      </c>
      <c r="AC297" s="268"/>
    </row>
    <row r="298" spans="1:29" ht="17.100000000000001" customHeight="1">
      <c r="A298" s="243">
        <v>63</v>
      </c>
      <c r="B298" s="351">
        <v>1702</v>
      </c>
      <c r="C298" s="870" t="s">
        <v>11856</v>
      </c>
      <c r="D298" s="1750"/>
      <c r="E298" s="646"/>
      <c r="F298" s="623"/>
      <c r="G298" s="618"/>
      <c r="H298" s="618"/>
      <c r="I298" s="650"/>
      <c r="J298" s="245"/>
      <c r="K298" s="208"/>
      <c r="L298" s="392"/>
      <c r="M298" s="209"/>
      <c r="N298" s="501"/>
      <c r="O298" s="209"/>
      <c r="P298" s="208"/>
      <c r="Q298" s="208"/>
      <c r="R298" s="385"/>
      <c r="S298" s="1748"/>
      <c r="T298" s="400"/>
      <c r="U298" s="1110"/>
      <c r="V298" s="1079" t="s">
        <v>4700</v>
      </c>
      <c r="W298" s="354" t="s">
        <v>163</v>
      </c>
      <c r="X298" s="355">
        <v>0.85</v>
      </c>
      <c r="Y298" s="635"/>
      <c r="Z298" s="635"/>
      <c r="AA298" s="636"/>
      <c r="AB298" s="358">
        <f>ROUND(ROUND(G296*U297,0)*X298,0)</f>
        <v>468</v>
      </c>
      <c r="AC298" s="268"/>
    </row>
    <row r="299" spans="1:29" ht="17.100000000000001" customHeight="1">
      <c r="A299" s="229">
        <v>63</v>
      </c>
      <c r="B299" s="337">
        <v>1215</v>
      </c>
      <c r="C299" s="871" t="s">
        <v>11857</v>
      </c>
      <c r="D299" s="629"/>
      <c r="E299" s="646"/>
      <c r="F299" s="623"/>
      <c r="G299" s="618"/>
      <c r="H299" s="618"/>
      <c r="I299" s="650"/>
      <c r="J299" s="245"/>
      <c r="K299" s="208"/>
      <c r="L299" s="392"/>
      <c r="M299" s="209"/>
      <c r="N299" s="501"/>
      <c r="O299" s="209"/>
      <c r="P299" s="208"/>
      <c r="Q299" s="208"/>
      <c r="R299" s="385"/>
      <c r="S299" s="1771" t="s">
        <v>4708</v>
      </c>
      <c r="T299" s="372" t="s">
        <v>163</v>
      </c>
      <c r="U299" s="1107">
        <v>0.85</v>
      </c>
      <c r="V299" s="1111"/>
      <c r="W299" s="1111"/>
      <c r="X299" s="1111"/>
      <c r="Y299" s="1111"/>
      <c r="Z299" s="1111"/>
      <c r="AA299" s="1110"/>
      <c r="AB299" s="705">
        <f>ROUND(G296*U299,0)</f>
        <v>669</v>
      </c>
      <c r="AC299" s="268"/>
    </row>
    <row r="300" spans="1:29" ht="17.100000000000001" customHeight="1">
      <c r="A300" s="243">
        <v>63</v>
      </c>
      <c r="B300" s="351">
        <v>1703</v>
      </c>
      <c r="C300" s="870" t="s">
        <v>11858</v>
      </c>
      <c r="D300" s="629"/>
      <c r="E300" s="646"/>
      <c r="F300" s="623"/>
      <c r="G300" s="618"/>
      <c r="H300" s="618"/>
      <c r="I300" s="650"/>
      <c r="J300" s="245"/>
      <c r="K300" s="208"/>
      <c r="L300" s="392"/>
      <c r="M300" s="209"/>
      <c r="N300" s="501"/>
      <c r="O300" s="209"/>
      <c r="P300" s="208"/>
      <c r="Q300" s="208"/>
      <c r="R300" s="385"/>
      <c r="S300" s="1748"/>
      <c r="T300" s="400"/>
      <c r="U300" s="1110"/>
      <c r="V300" s="1079" t="s">
        <v>4700</v>
      </c>
      <c r="W300" s="354" t="s">
        <v>163</v>
      </c>
      <c r="X300" s="355">
        <v>0.85</v>
      </c>
      <c r="Y300" s="635"/>
      <c r="Z300" s="635"/>
      <c r="AA300" s="636"/>
      <c r="AB300" s="358">
        <f>ROUND(ROUND(G296*U299,0)*X300,0)</f>
        <v>569</v>
      </c>
      <c r="AC300" s="268"/>
    </row>
    <row r="301" spans="1:29" ht="17.100000000000001" customHeight="1">
      <c r="A301" s="243">
        <v>63</v>
      </c>
      <c r="B301" s="351">
        <v>1704</v>
      </c>
      <c r="C301" s="870" t="s">
        <v>11859</v>
      </c>
      <c r="D301" s="629"/>
      <c r="E301" s="646"/>
      <c r="F301" s="623"/>
      <c r="G301" s="618"/>
      <c r="H301" s="618"/>
      <c r="I301" s="650"/>
      <c r="J301" s="245"/>
      <c r="K301" s="208"/>
      <c r="L301" s="392"/>
      <c r="M301" s="209"/>
      <c r="N301" s="501"/>
      <c r="O301" s="209"/>
      <c r="P301" s="208"/>
      <c r="Q301" s="208"/>
      <c r="R301" s="385"/>
      <c r="S301" s="603"/>
      <c r="T301" s="362"/>
      <c r="U301" s="1097"/>
      <c r="V301" s="635"/>
      <c r="W301" s="635"/>
      <c r="X301" s="636"/>
      <c r="Y301" s="1533" t="s">
        <v>167</v>
      </c>
      <c r="Z301" s="643">
        <v>5</v>
      </c>
      <c r="AA301" s="1086" t="s">
        <v>168</v>
      </c>
      <c r="AB301" s="358">
        <f>ROUND(G296-Z301,0)</f>
        <v>782</v>
      </c>
      <c r="AC301" s="268"/>
    </row>
    <row r="302" spans="1:29" ht="17.100000000000001" customHeight="1">
      <c r="A302" s="243">
        <v>63</v>
      </c>
      <c r="B302" s="351">
        <v>1705</v>
      </c>
      <c r="C302" s="870" t="s">
        <v>11860</v>
      </c>
      <c r="D302" s="629"/>
      <c r="E302" s="646"/>
      <c r="F302" s="623"/>
      <c r="G302" s="618"/>
      <c r="H302" s="618"/>
      <c r="I302" s="650"/>
      <c r="J302" s="245"/>
      <c r="K302" s="208"/>
      <c r="L302" s="392"/>
      <c r="M302" s="209"/>
      <c r="N302" s="501"/>
      <c r="O302" s="209"/>
      <c r="P302" s="208"/>
      <c r="Q302" s="208"/>
      <c r="R302" s="385"/>
      <c r="S302" s="677"/>
      <c r="T302" s="512"/>
      <c r="U302" s="514"/>
      <c r="V302" s="1071" t="s">
        <v>4700</v>
      </c>
      <c r="W302" s="362" t="s">
        <v>163</v>
      </c>
      <c r="X302" s="395">
        <v>0.85</v>
      </c>
      <c r="Y302" s="1745"/>
      <c r="Z302" s="643"/>
      <c r="AA302" s="1086"/>
      <c r="AB302" s="358">
        <f>ROUND(ROUND(G296*X302,0)-Z301,0)</f>
        <v>664</v>
      </c>
      <c r="AC302" s="268"/>
    </row>
    <row r="303" spans="1:29" ht="17.100000000000001" customHeight="1">
      <c r="A303" s="243">
        <v>63</v>
      </c>
      <c r="B303" s="351">
        <v>1706</v>
      </c>
      <c r="C303" s="870" t="s">
        <v>11861</v>
      </c>
      <c r="D303" s="629"/>
      <c r="E303" s="646"/>
      <c r="F303" s="623"/>
      <c r="G303" s="618"/>
      <c r="H303" s="618"/>
      <c r="I303" s="650"/>
      <c r="J303" s="245"/>
      <c r="K303" s="208"/>
      <c r="L303" s="392"/>
      <c r="M303" s="209"/>
      <c r="N303" s="501"/>
      <c r="O303" s="209"/>
      <c r="P303" s="208"/>
      <c r="Q303" s="208"/>
      <c r="R303" s="385"/>
      <c r="S303" s="1747" t="s">
        <v>4703</v>
      </c>
      <c r="T303" s="643" t="s">
        <v>163</v>
      </c>
      <c r="U303" s="1091">
        <v>0.7</v>
      </c>
      <c r="V303" s="1088"/>
      <c r="W303" s="1088"/>
      <c r="X303" s="1089"/>
      <c r="Y303" s="1745"/>
      <c r="Z303" s="1090"/>
      <c r="AA303" s="1091"/>
      <c r="AB303" s="358">
        <f>ROUND(ROUND(G296*U303,0)-Z301,0)</f>
        <v>546</v>
      </c>
      <c r="AC303" s="268"/>
    </row>
    <row r="304" spans="1:29" ht="17.100000000000001" customHeight="1">
      <c r="A304" s="243">
        <v>63</v>
      </c>
      <c r="B304" s="351">
        <v>1707</v>
      </c>
      <c r="C304" s="870" t="s">
        <v>11862</v>
      </c>
      <c r="D304" s="629"/>
      <c r="E304" s="646"/>
      <c r="F304" s="623"/>
      <c r="G304" s="618"/>
      <c r="H304" s="618"/>
      <c r="I304" s="650"/>
      <c r="J304" s="245"/>
      <c r="K304" s="208"/>
      <c r="L304" s="392"/>
      <c r="M304" s="209"/>
      <c r="N304" s="501"/>
      <c r="O304" s="209"/>
      <c r="P304" s="208"/>
      <c r="Q304" s="208"/>
      <c r="R304" s="385"/>
      <c r="S304" s="1748"/>
      <c r="T304" s="512"/>
      <c r="U304" s="1083"/>
      <c r="V304" s="1079" t="s">
        <v>4700</v>
      </c>
      <c r="W304" s="354" t="s">
        <v>163</v>
      </c>
      <c r="X304" s="357">
        <v>0.85</v>
      </c>
      <c r="Y304" s="1745"/>
      <c r="Z304" s="1090"/>
      <c r="AA304" s="1091"/>
      <c r="AB304" s="358">
        <f>ROUND(ROUND(ROUND(G296*U303,0)*X304,0)-Z301,0)</f>
        <v>463</v>
      </c>
      <c r="AC304" s="268"/>
    </row>
    <row r="305" spans="1:29" ht="17.100000000000001" customHeight="1">
      <c r="A305" s="243">
        <v>63</v>
      </c>
      <c r="B305" s="351">
        <v>1708</v>
      </c>
      <c r="C305" s="870" t="s">
        <v>11863</v>
      </c>
      <c r="D305" s="629"/>
      <c r="E305" s="646"/>
      <c r="F305" s="623"/>
      <c r="G305" s="618"/>
      <c r="H305" s="618"/>
      <c r="I305" s="650"/>
      <c r="J305" s="245"/>
      <c r="K305" s="208"/>
      <c r="L305" s="392"/>
      <c r="M305" s="209"/>
      <c r="N305" s="501"/>
      <c r="O305" s="209"/>
      <c r="P305" s="208"/>
      <c r="Q305" s="208"/>
      <c r="R305" s="385"/>
      <c r="S305" s="1747" t="s">
        <v>4708</v>
      </c>
      <c r="T305" s="643" t="s">
        <v>163</v>
      </c>
      <c r="U305" s="1091">
        <v>0.85</v>
      </c>
      <c r="V305" s="1082"/>
      <c r="W305" s="1082"/>
      <c r="X305" s="1083"/>
      <c r="Y305" s="1745"/>
      <c r="Z305" s="1090"/>
      <c r="AA305" s="1091"/>
      <c r="AB305" s="358">
        <f>ROUND(ROUND(G296*U305,0)-Z301,0)</f>
        <v>664</v>
      </c>
      <c r="AC305" s="268"/>
    </row>
    <row r="306" spans="1:29" ht="17.100000000000001" customHeight="1">
      <c r="A306" s="243">
        <v>63</v>
      </c>
      <c r="B306" s="351">
        <v>1709</v>
      </c>
      <c r="C306" s="870" t="s">
        <v>11864</v>
      </c>
      <c r="D306" s="629"/>
      <c r="E306" s="646"/>
      <c r="F306" s="623"/>
      <c r="G306" s="618"/>
      <c r="H306" s="618"/>
      <c r="I306" s="650"/>
      <c r="J306" s="245"/>
      <c r="K306" s="208"/>
      <c r="L306" s="392"/>
      <c r="M306" s="209"/>
      <c r="N306" s="501"/>
      <c r="O306" s="209"/>
      <c r="P306" s="208"/>
      <c r="Q306" s="208"/>
      <c r="R306" s="385"/>
      <c r="S306" s="1748"/>
      <c r="T306" s="512"/>
      <c r="U306" s="1083"/>
      <c r="V306" s="1079" t="s">
        <v>4700</v>
      </c>
      <c r="W306" s="354" t="s">
        <v>163</v>
      </c>
      <c r="X306" s="357">
        <v>0.85</v>
      </c>
      <c r="Y306" s="1746"/>
      <c r="Z306" s="1082"/>
      <c r="AA306" s="1083"/>
      <c r="AB306" s="358">
        <f>ROUND(ROUND(ROUND(G296*U305,0)*X306,0)-Z301,0)</f>
        <v>564</v>
      </c>
      <c r="AC306" s="268"/>
    </row>
    <row r="307" spans="1:29" ht="17.100000000000001" customHeight="1">
      <c r="A307" s="229">
        <v>63</v>
      </c>
      <c r="B307" s="337">
        <v>1213</v>
      </c>
      <c r="C307" s="871" t="s">
        <v>11865</v>
      </c>
      <c r="D307" s="629"/>
      <c r="E307" s="646"/>
      <c r="F307" s="501"/>
      <c r="I307" s="385"/>
      <c r="J307" s="629"/>
      <c r="K307" s="630"/>
      <c r="L307" s="630"/>
      <c r="M307" s="385"/>
      <c r="N307" s="1769" t="s">
        <v>11301</v>
      </c>
      <c r="O307" s="1770" t="s">
        <v>162</v>
      </c>
      <c r="P307" s="272"/>
      <c r="Q307" s="272"/>
      <c r="R307" s="1112"/>
      <c r="S307" s="557"/>
      <c r="T307" s="372"/>
      <c r="U307" s="1070"/>
      <c r="V307" s="625"/>
      <c r="W307" s="625"/>
      <c r="X307" s="625"/>
      <c r="Y307" s="625"/>
      <c r="Z307" s="625"/>
      <c r="AA307" s="626"/>
      <c r="AB307" s="705">
        <f>ROUND(G296*Q308,0)</f>
        <v>551</v>
      </c>
      <c r="AC307" s="268"/>
    </row>
    <row r="308" spans="1:29" ht="17.100000000000001" customHeight="1">
      <c r="A308" s="243">
        <v>63</v>
      </c>
      <c r="B308" s="351">
        <v>1710</v>
      </c>
      <c r="C308" s="870" t="s">
        <v>11866</v>
      </c>
      <c r="D308" s="629"/>
      <c r="E308" s="646"/>
      <c r="F308" s="501"/>
      <c r="G308" s="618"/>
      <c r="H308" s="208"/>
      <c r="I308" s="385"/>
      <c r="J308" s="629"/>
      <c r="K308" s="630"/>
      <c r="L308" s="630"/>
      <c r="M308" s="385"/>
      <c r="N308" s="1758"/>
      <c r="O308" s="1745"/>
      <c r="P308" s="1113" t="s">
        <v>163</v>
      </c>
      <c r="Q308" s="1114">
        <v>0.7</v>
      </c>
      <c r="R308" s="1115"/>
      <c r="S308" s="567"/>
      <c r="T308" s="400"/>
      <c r="U308" s="470"/>
      <c r="V308" s="1071" t="s">
        <v>4700</v>
      </c>
      <c r="W308" s="362" t="s">
        <v>163</v>
      </c>
      <c r="X308" s="356">
        <v>0.85</v>
      </c>
      <c r="Y308" s="635"/>
      <c r="Z308" s="635"/>
      <c r="AA308" s="636"/>
      <c r="AB308" s="358">
        <f>ROUND(ROUND(G296*Q308,0)*X308,0)</f>
        <v>468</v>
      </c>
      <c r="AC308" s="268"/>
    </row>
    <row r="309" spans="1:29" ht="17.100000000000001" customHeight="1">
      <c r="A309" s="229">
        <v>63</v>
      </c>
      <c r="B309" s="337">
        <v>1214</v>
      </c>
      <c r="C309" s="871" t="s">
        <v>11867</v>
      </c>
      <c r="D309" s="597"/>
      <c r="E309" s="604"/>
      <c r="F309" s="627"/>
      <c r="G309" s="208"/>
      <c r="H309" s="208"/>
      <c r="I309" s="385"/>
      <c r="J309" s="629"/>
      <c r="K309" s="630"/>
      <c r="L309" s="630"/>
      <c r="M309" s="740"/>
      <c r="N309" s="1758"/>
      <c r="O309" s="1745"/>
      <c r="P309" s="1113"/>
      <c r="Q309" s="1114"/>
      <c r="R309" s="1116"/>
      <c r="S309" s="1771" t="s">
        <v>4703</v>
      </c>
      <c r="T309" s="372" t="s">
        <v>163</v>
      </c>
      <c r="U309" s="1107">
        <f>$U$297</f>
        <v>0.7</v>
      </c>
      <c r="V309" s="1108"/>
      <c r="W309" s="1108"/>
      <c r="X309" s="1108"/>
      <c r="Y309" s="1108"/>
      <c r="Z309" s="1108"/>
      <c r="AA309" s="1109"/>
      <c r="AB309" s="473">
        <f>ROUND(ROUND(G296*Q308,0)*U309,0)</f>
        <v>386</v>
      </c>
      <c r="AC309" s="268"/>
    </row>
    <row r="310" spans="1:29" ht="17.100000000000001" customHeight="1">
      <c r="A310" s="243">
        <v>63</v>
      </c>
      <c r="B310" s="351">
        <v>1711</v>
      </c>
      <c r="C310" s="870" t="s">
        <v>11868</v>
      </c>
      <c r="D310" s="597"/>
      <c r="E310" s="604"/>
      <c r="F310" s="627"/>
      <c r="G310" s="208"/>
      <c r="H310" s="208"/>
      <c r="I310" s="385"/>
      <c r="J310" s="629"/>
      <c r="K310" s="630"/>
      <c r="L310" s="630"/>
      <c r="M310" s="740"/>
      <c r="N310" s="1758"/>
      <c r="O310" s="1745"/>
      <c r="P310" s="1113"/>
      <c r="Q310" s="1114"/>
      <c r="R310" s="1116"/>
      <c r="S310" s="1748"/>
      <c r="T310" s="400"/>
      <c r="U310" s="1110"/>
      <c r="V310" s="1079" t="s">
        <v>11869</v>
      </c>
      <c r="W310" s="354" t="s">
        <v>30</v>
      </c>
      <c r="X310" s="355">
        <v>0.85</v>
      </c>
      <c r="Y310" s="635"/>
      <c r="Z310" s="635"/>
      <c r="AA310" s="636"/>
      <c r="AB310" s="391">
        <f>ROUND(ROUND(ROUND(G296*Q308,0)*U309,0)*X310,0)</f>
        <v>328</v>
      </c>
      <c r="AC310" s="268"/>
    </row>
    <row r="311" spans="1:29" ht="17.100000000000001" customHeight="1">
      <c r="A311" s="229">
        <v>63</v>
      </c>
      <c r="B311" s="337">
        <v>1216</v>
      </c>
      <c r="C311" s="871" t="s">
        <v>11870</v>
      </c>
      <c r="D311" s="597"/>
      <c r="E311" s="604"/>
      <c r="F311" s="627"/>
      <c r="G311" s="208"/>
      <c r="H311" s="208"/>
      <c r="I311" s="385"/>
      <c r="J311" s="629"/>
      <c r="K311" s="630"/>
      <c r="L311" s="630"/>
      <c r="M311" s="740"/>
      <c r="N311" s="1117"/>
      <c r="O311" s="1745"/>
      <c r="P311" s="1113"/>
      <c r="Q311" s="1114"/>
      <c r="R311" s="1116"/>
      <c r="S311" s="1771" t="s">
        <v>4708</v>
      </c>
      <c r="T311" s="372" t="s">
        <v>30</v>
      </c>
      <c r="U311" s="1107">
        <f>$U$299</f>
        <v>0.85</v>
      </c>
      <c r="V311" s="1111"/>
      <c r="W311" s="1111"/>
      <c r="X311" s="1111"/>
      <c r="Y311" s="1111"/>
      <c r="Z311" s="1111"/>
      <c r="AA311" s="1110"/>
      <c r="AB311" s="473">
        <f>ROUND(ROUND(G296*Q308,0)*U311,0)</f>
        <v>468</v>
      </c>
      <c r="AC311" s="268"/>
    </row>
    <row r="312" spans="1:29" ht="17.100000000000001" customHeight="1">
      <c r="A312" s="243">
        <v>63</v>
      </c>
      <c r="B312" s="351">
        <v>1712</v>
      </c>
      <c r="C312" s="870" t="s">
        <v>11871</v>
      </c>
      <c r="D312" s="597"/>
      <c r="E312" s="604"/>
      <c r="F312" s="627"/>
      <c r="G312" s="208"/>
      <c r="H312" s="208"/>
      <c r="I312" s="385"/>
      <c r="J312" s="629"/>
      <c r="K312" s="630"/>
      <c r="L312" s="630"/>
      <c r="M312" s="740"/>
      <c r="N312" s="1117"/>
      <c r="O312" s="1118"/>
      <c r="P312" s="1113"/>
      <c r="Q312" s="1114"/>
      <c r="R312" s="1116"/>
      <c r="S312" s="1748"/>
      <c r="T312" s="400"/>
      <c r="U312" s="1110"/>
      <c r="V312" s="1079" t="s">
        <v>11869</v>
      </c>
      <c r="W312" s="354" t="s">
        <v>30</v>
      </c>
      <c r="X312" s="355">
        <v>0.85</v>
      </c>
      <c r="Y312" s="635"/>
      <c r="Z312" s="635"/>
      <c r="AA312" s="636"/>
      <c r="AB312" s="391">
        <f>ROUND(ROUND(ROUND(G296*Q308,0)*U311,0)*X312,0)</f>
        <v>398</v>
      </c>
      <c r="AC312" s="268"/>
    </row>
    <row r="313" spans="1:29" ht="17.100000000000001" customHeight="1">
      <c r="A313" s="243">
        <v>63</v>
      </c>
      <c r="B313" s="351">
        <v>1713</v>
      </c>
      <c r="C313" s="870" t="s">
        <v>11872</v>
      </c>
      <c r="D313" s="597"/>
      <c r="E313" s="604"/>
      <c r="F313" s="627"/>
      <c r="G313" s="208"/>
      <c r="H313" s="208"/>
      <c r="I313" s="385"/>
      <c r="J313" s="629"/>
      <c r="K313" s="630"/>
      <c r="L313" s="630"/>
      <c r="M313" s="740"/>
      <c r="N313" s="1117"/>
      <c r="O313" s="1118"/>
      <c r="P313" s="1113"/>
      <c r="Q313" s="1114"/>
      <c r="R313" s="1116"/>
      <c r="S313" s="603"/>
      <c r="T313" s="362"/>
      <c r="U313" s="1097"/>
      <c r="V313" s="635"/>
      <c r="W313" s="635"/>
      <c r="X313" s="636"/>
      <c r="Y313" s="1533" t="s">
        <v>11873</v>
      </c>
      <c r="Z313" s="643">
        <v>5</v>
      </c>
      <c r="AA313" s="1086" t="s">
        <v>168</v>
      </c>
      <c r="AB313" s="358">
        <f>ROUND(ROUND(G296*Q308,0)-Z313,0)</f>
        <v>546</v>
      </c>
      <c r="AC313" s="268"/>
    </row>
    <row r="314" spans="1:29" ht="17.100000000000001" customHeight="1">
      <c r="A314" s="243">
        <v>63</v>
      </c>
      <c r="B314" s="351">
        <v>1714</v>
      </c>
      <c r="C314" s="870" t="s">
        <v>11874</v>
      </c>
      <c r="D314" s="597"/>
      <c r="E314" s="604"/>
      <c r="F314" s="627"/>
      <c r="G314" s="208"/>
      <c r="H314" s="208"/>
      <c r="I314" s="385"/>
      <c r="J314" s="629"/>
      <c r="K314" s="630"/>
      <c r="L314" s="630"/>
      <c r="M314" s="740"/>
      <c r="N314" s="1117"/>
      <c r="O314" s="1118"/>
      <c r="P314" s="1113"/>
      <c r="Q314" s="1114"/>
      <c r="R314" s="1116"/>
      <c r="S314" s="677"/>
      <c r="T314" s="512"/>
      <c r="U314" s="514"/>
      <c r="V314" s="1071" t="s">
        <v>11869</v>
      </c>
      <c r="W314" s="362" t="s">
        <v>30</v>
      </c>
      <c r="X314" s="395">
        <v>0.85</v>
      </c>
      <c r="Y314" s="1745"/>
      <c r="Z314" s="643"/>
      <c r="AA314" s="1086"/>
      <c r="AB314" s="358">
        <f>ROUND(ROUND(ROUND(G296*Q308,0)*X314,0)-Z313,0)</f>
        <v>463</v>
      </c>
      <c r="AC314" s="268"/>
    </row>
    <row r="315" spans="1:29" ht="17.100000000000001" customHeight="1">
      <c r="A315" s="243">
        <v>63</v>
      </c>
      <c r="B315" s="351">
        <v>1715</v>
      </c>
      <c r="C315" s="870" t="s">
        <v>11875</v>
      </c>
      <c r="D315" s="597"/>
      <c r="E315" s="604"/>
      <c r="F315" s="627"/>
      <c r="G315" s="208"/>
      <c r="H315" s="208"/>
      <c r="I315" s="385"/>
      <c r="J315" s="629"/>
      <c r="K315" s="630"/>
      <c r="L315" s="630"/>
      <c r="M315" s="740"/>
      <c r="N315" s="1117"/>
      <c r="O315" s="1118"/>
      <c r="P315" s="1113"/>
      <c r="Q315" s="1114"/>
      <c r="R315" s="1116"/>
      <c r="S315" s="1747" t="s">
        <v>4703</v>
      </c>
      <c r="T315" s="643" t="s">
        <v>30</v>
      </c>
      <c r="U315" s="1091">
        <f>$U$297</f>
        <v>0.7</v>
      </c>
      <c r="V315" s="1088"/>
      <c r="W315" s="1088"/>
      <c r="X315" s="1089"/>
      <c r="Y315" s="1745"/>
      <c r="Z315" s="1090"/>
      <c r="AA315" s="1091"/>
      <c r="AB315" s="391">
        <f>ROUND(ROUND(ROUND(G296*Q308,0)*U315,0)-Z313,0)</f>
        <v>381</v>
      </c>
      <c r="AC315" s="268"/>
    </row>
    <row r="316" spans="1:29" ht="17.100000000000001" customHeight="1">
      <c r="A316" s="243">
        <v>63</v>
      </c>
      <c r="B316" s="351">
        <v>1716</v>
      </c>
      <c r="C316" s="870" t="s">
        <v>11876</v>
      </c>
      <c r="D316" s="597"/>
      <c r="E316" s="604"/>
      <c r="F316" s="627"/>
      <c r="G316" s="208"/>
      <c r="H316" s="208"/>
      <c r="I316" s="385"/>
      <c r="J316" s="629"/>
      <c r="K316" s="630"/>
      <c r="L316" s="630"/>
      <c r="M316" s="740"/>
      <c r="N316" s="1117"/>
      <c r="O316" s="1118"/>
      <c r="P316" s="1113"/>
      <c r="Q316" s="1114"/>
      <c r="R316" s="1116"/>
      <c r="S316" s="1748"/>
      <c r="T316" s="512"/>
      <c r="U316" s="1083"/>
      <c r="V316" s="1079" t="s">
        <v>11869</v>
      </c>
      <c r="W316" s="354" t="s">
        <v>30</v>
      </c>
      <c r="X316" s="357">
        <v>0.85</v>
      </c>
      <c r="Y316" s="1745"/>
      <c r="Z316" s="1090"/>
      <c r="AA316" s="1091"/>
      <c r="AB316" s="358">
        <f>ROUND(ROUND(ROUND(ROUND(G296*Q308,0)*U315,0)*X316,0)-Z313,0)</f>
        <v>323</v>
      </c>
      <c r="AC316" s="268"/>
    </row>
    <row r="317" spans="1:29" ht="17.100000000000001" customHeight="1">
      <c r="A317" s="243">
        <v>63</v>
      </c>
      <c r="B317" s="351">
        <v>1717</v>
      </c>
      <c r="C317" s="870" t="s">
        <v>11877</v>
      </c>
      <c r="D317" s="597"/>
      <c r="E317" s="604"/>
      <c r="F317" s="627"/>
      <c r="G317" s="208"/>
      <c r="H317" s="208"/>
      <c r="I317" s="385"/>
      <c r="J317" s="629"/>
      <c r="K317" s="630"/>
      <c r="L317" s="630"/>
      <c r="M317" s="740"/>
      <c r="N317" s="1117"/>
      <c r="O317" s="1118"/>
      <c r="P317" s="1113"/>
      <c r="Q317" s="1114"/>
      <c r="R317" s="1116"/>
      <c r="S317" s="1747" t="s">
        <v>4708</v>
      </c>
      <c r="T317" s="643" t="s">
        <v>30</v>
      </c>
      <c r="U317" s="1091">
        <f>$U$299</f>
        <v>0.85</v>
      </c>
      <c r="V317" s="1082"/>
      <c r="W317" s="1082"/>
      <c r="X317" s="1083"/>
      <c r="Y317" s="1745"/>
      <c r="Z317" s="1090"/>
      <c r="AA317" s="1091"/>
      <c r="AB317" s="391">
        <f>ROUND(ROUND(ROUND(G296*Q308,0)*U317,0)-Z313,0)</f>
        <v>463</v>
      </c>
      <c r="AC317" s="268"/>
    </row>
    <row r="318" spans="1:29" ht="17.100000000000001" customHeight="1">
      <c r="A318" s="243">
        <v>63</v>
      </c>
      <c r="B318" s="351">
        <v>1718</v>
      </c>
      <c r="C318" s="870" t="s">
        <v>11878</v>
      </c>
      <c r="D318" s="597"/>
      <c r="E318" s="604"/>
      <c r="F318" s="627"/>
      <c r="G318" s="208"/>
      <c r="H318" s="208"/>
      <c r="I318" s="385"/>
      <c r="J318" s="629"/>
      <c r="K318" s="630"/>
      <c r="L318" s="630"/>
      <c r="M318" s="740"/>
      <c r="N318" s="1117"/>
      <c r="O318" s="1118"/>
      <c r="P318" s="1113"/>
      <c r="Q318" s="1114"/>
      <c r="R318" s="1116"/>
      <c r="S318" s="1748"/>
      <c r="T318" s="512"/>
      <c r="U318" s="1083"/>
      <c r="V318" s="1079" t="s">
        <v>11869</v>
      </c>
      <c r="W318" s="354" t="s">
        <v>30</v>
      </c>
      <c r="X318" s="357">
        <v>0.85</v>
      </c>
      <c r="Y318" s="1746"/>
      <c r="Z318" s="1082"/>
      <c r="AA318" s="1083"/>
      <c r="AB318" s="358">
        <f>ROUND(ROUND(ROUND(ROUND(G296*Q308,0)*U317,0)*X318,0)-Z313,0)</f>
        <v>393</v>
      </c>
      <c r="AC318" s="268"/>
    </row>
    <row r="319" spans="1:29" ht="17.100000000000001" customHeight="1">
      <c r="A319" s="243">
        <v>63</v>
      </c>
      <c r="B319" s="351">
        <v>1719</v>
      </c>
      <c r="C319" s="870" t="s">
        <v>11879</v>
      </c>
      <c r="D319" s="597"/>
      <c r="E319" s="604"/>
      <c r="F319" s="627"/>
      <c r="G319" s="208"/>
      <c r="H319" s="208"/>
      <c r="I319" s="385"/>
      <c r="J319" s="629"/>
      <c r="K319" s="630"/>
      <c r="L319" s="630"/>
      <c r="M319" s="740"/>
      <c r="N319" s="1117"/>
      <c r="O319" s="1622" t="s">
        <v>237</v>
      </c>
      <c r="P319" s="362"/>
      <c r="Q319" s="1119"/>
      <c r="R319" s="1081"/>
      <c r="S319" s="603"/>
      <c r="T319" s="362"/>
      <c r="U319" s="1097"/>
      <c r="V319" s="635"/>
      <c r="W319" s="635"/>
      <c r="X319" s="635"/>
      <c r="Y319" s="635"/>
      <c r="Z319" s="635"/>
      <c r="AA319" s="636"/>
      <c r="AB319" s="358">
        <f>ROUND(G296*Q320,0)</f>
        <v>394</v>
      </c>
      <c r="AC319" s="268"/>
    </row>
    <row r="320" spans="1:29" ht="17.100000000000001" customHeight="1">
      <c r="A320" s="243">
        <v>63</v>
      </c>
      <c r="B320" s="351">
        <v>1720</v>
      </c>
      <c r="C320" s="870" t="s">
        <v>11880</v>
      </c>
      <c r="D320" s="597"/>
      <c r="E320" s="604"/>
      <c r="F320" s="627"/>
      <c r="G320" s="208"/>
      <c r="H320" s="208"/>
      <c r="I320" s="385"/>
      <c r="J320" s="629"/>
      <c r="K320" s="630"/>
      <c r="L320" s="630"/>
      <c r="M320" s="740"/>
      <c r="N320" s="1117"/>
      <c r="O320" s="1745"/>
      <c r="P320" s="643" t="s">
        <v>30</v>
      </c>
      <c r="Q320" s="1090">
        <v>0.5</v>
      </c>
      <c r="R320" s="1091"/>
      <c r="S320" s="677"/>
      <c r="T320" s="512"/>
      <c r="U320" s="514"/>
      <c r="V320" s="1071" t="s">
        <v>11869</v>
      </c>
      <c r="W320" s="362" t="s">
        <v>30</v>
      </c>
      <c r="X320" s="356">
        <v>0.85</v>
      </c>
      <c r="Y320" s="635"/>
      <c r="Z320" s="635"/>
      <c r="AA320" s="636"/>
      <c r="AB320" s="358">
        <f>ROUND(ROUND(G296*Q320,0)*X320,0)</f>
        <v>335</v>
      </c>
      <c r="AC320" s="268"/>
    </row>
    <row r="321" spans="1:29" ht="17.100000000000001" customHeight="1">
      <c r="A321" s="243">
        <v>63</v>
      </c>
      <c r="B321" s="351">
        <v>1721</v>
      </c>
      <c r="C321" s="870" t="s">
        <v>11881</v>
      </c>
      <c r="D321" s="597"/>
      <c r="E321" s="604"/>
      <c r="F321" s="627"/>
      <c r="G321" s="208"/>
      <c r="H321" s="208"/>
      <c r="I321" s="385"/>
      <c r="J321" s="629"/>
      <c r="K321" s="630"/>
      <c r="L321" s="630"/>
      <c r="M321" s="740"/>
      <c r="N321" s="1117"/>
      <c r="O321" s="1745"/>
      <c r="P321" s="643"/>
      <c r="Q321" s="1090"/>
      <c r="R321" s="1091"/>
      <c r="S321" s="1747" t="s">
        <v>4703</v>
      </c>
      <c r="T321" s="362" t="s">
        <v>30</v>
      </c>
      <c r="U321" s="1081">
        <f>$U$297</f>
        <v>0.7</v>
      </c>
      <c r="V321" s="1088"/>
      <c r="W321" s="1088"/>
      <c r="X321" s="1088"/>
      <c r="Y321" s="1088"/>
      <c r="Z321" s="1088"/>
      <c r="AA321" s="1089"/>
      <c r="AB321" s="391">
        <f>ROUND(ROUND(G296*Q320,0)*U321,0)</f>
        <v>276</v>
      </c>
      <c r="AC321" s="268"/>
    </row>
    <row r="322" spans="1:29" ht="17.100000000000001" customHeight="1">
      <c r="A322" s="243">
        <v>63</v>
      </c>
      <c r="B322" s="351">
        <v>1722</v>
      </c>
      <c r="C322" s="870" t="s">
        <v>11882</v>
      </c>
      <c r="D322" s="597"/>
      <c r="E322" s="604"/>
      <c r="F322" s="627"/>
      <c r="G322" s="208"/>
      <c r="H322" s="208"/>
      <c r="I322" s="385"/>
      <c r="J322" s="629"/>
      <c r="K322" s="630"/>
      <c r="L322" s="630"/>
      <c r="M322" s="740"/>
      <c r="N322" s="1117"/>
      <c r="O322" s="1745"/>
      <c r="P322" s="643"/>
      <c r="Q322" s="1090"/>
      <c r="R322" s="1091"/>
      <c r="S322" s="1748"/>
      <c r="T322" s="512"/>
      <c r="U322" s="1083"/>
      <c r="V322" s="1079" t="s">
        <v>11869</v>
      </c>
      <c r="W322" s="354" t="s">
        <v>30</v>
      </c>
      <c r="X322" s="355">
        <v>0.85</v>
      </c>
      <c r="Y322" s="635"/>
      <c r="Z322" s="635"/>
      <c r="AA322" s="636"/>
      <c r="AB322" s="391">
        <f>ROUND(ROUND(ROUND(G296*Q320,0)*U321,0)*X322,0)</f>
        <v>235</v>
      </c>
      <c r="AC322" s="268"/>
    </row>
    <row r="323" spans="1:29" ht="17.100000000000001" customHeight="1">
      <c r="A323" s="243">
        <v>63</v>
      </c>
      <c r="B323" s="351">
        <v>1723</v>
      </c>
      <c r="C323" s="870" t="s">
        <v>11883</v>
      </c>
      <c r="D323" s="597"/>
      <c r="E323" s="604"/>
      <c r="F323" s="627"/>
      <c r="G323" s="208"/>
      <c r="H323" s="208"/>
      <c r="I323" s="385"/>
      <c r="J323" s="629"/>
      <c r="K323" s="630"/>
      <c r="L323" s="630"/>
      <c r="M323" s="740"/>
      <c r="N323" s="1117"/>
      <c r="O323" s="1745"/>
      <c r="P323" s="643"/>
      <c r="Q323" s="1090"/>
      <c r="R323" s="1091"/>
      <c r="S323" s="1747" t="s">
        <v>4708</v>
      </c>
      <c r="T323" s="362" t="s">
        <v>30</v>
      </c>
      <c r="U323" s="1081">
        <f>$U$299</f>
        <v>0.85</v>
      </c>
      <c r="V323" s="1082"/>
      <c r="W323" s="1082"/>
      <c r="X323" s="1082"/>
      <c r="Y323" s="1082"/>
      <c r="Z323" s="1082"/>
      <c r="AA323" s="1083"/>
      <c r="AB323" s="391">
        <f>ROUND(ROUND(G296*Q320,0)*U323,0)</f>
        <v>335</v>
      </c>
      <c r="AC323" s="268"/>
    </row>
    <row r="324" spans="1:29" ht="17.100000000000001" customHeight="1">
      <c r="A324" s="243">
        <v>63</v>
      </c>
      <c r="B324" s="351">
        <v>1724</v>
      </c>
      <c r="C324" s="870" t="s">
        <v>11884</v>
      </c>
      <c r="D324" s="597"/>
      <c r="E324" s="604"/>
      <c r="F324" s="627"/>
      <c r="G324" s="208"/>
      <c r="H324" s="208"/>
      <c r="I324" s="385"/>
      <c r="J324" s="629"/>
      <c r="K324" s="630"/>
      <c r="L324" s="630"/>
      <c r="M324" s="740"/>
      <c r="N324" s="1117"/>
      <c r="O324" s="1120"/>
      <c r="P324" s="643"/>
      <c r="Q324" s="1090"/>
      <c r="R324" s="1091"/>
      <c r="S324" s="1776"/>
      <c r="T324" s="512"/>
      <c r="U324" s="1083"/>
      <c r="V324" s="1079" t="s">
        <v>11869</v>
      </c>
      <c r="W324" s="354" t="s">
        <v>30</v>
      </c>
      <c r="X324" s="355">
        <v>0.85</v>
      </c>
      <c r="Y324" s="635"/>
      <c r="Z324" s="635"/>
      <c r="AA324" s="636"/>
      <c r="AB324" s="391">
        <f>ROUND(ROUND(ROUND(G296*Q320,0)*U323,0)*X324,0)</f>
        <v>285</v>
      </c>
      <c r="AC324" s="268"/>
    </row>
    <row r="325" spans="1:29" ht="17.100000000000001" customHeight="1">
      <c r="A325" s="243">
        <v>63</v>
      </c>
      <c r="B325" s="351">
        <v>1725</v>
      </c>
      <c r="C325" s="870" t="s">
        <v>11885</v>
      </c>
      <c r="D325" s="597"/>
      <c r="E325" s="604"/>
      <c r="F325" s="627"/>
      <c r="G325" s="208"/>
      <c r="H325" s="208"/>
      <c r="I325" s="385"/>
      <c r="J325" s="629"/>
      <c r="K325" s="630"/>
      <c r="L325" s="630"/>
      <c r="M325" s="740"/>
      <c r="N325" s="1117"/>
      <c r="O325" s="1120"/>
      <c r="P325" s="643"/>
      <c r="Q325" s="1090"/>
      <c r="R325" s="1091"/>
      <c r="S325" s="603"/>
      <c r="T325" s="362"/>
      <c r="U325" s="1097"/>
      <c r="V325" s="635"/>
      <c r="W325" s="635"/>
      <c r="X325" s="636"/>
      <c r="Y325" s="1533" t="s">
        <v>167</v>
      </c>
      <c r="Z325" s="643">
        <v>5</v>
      </c>
      <c r="AA325" s="1086" t="s">
        <v>168</v>
      </c>
      <c r="AB325" s="358">
        <f>ROUND(ROUND(G296*Q320,0)-Z325,0)</f>
        <v>389</v>
      </c>
      <c r="AC325" s="268"/>
    </row>
    <row r="326" spans="1:29" ht="17.100000000000001" customHeight="1">
      <c r="A326" s="243">
        <v>63</v>
      </c>
      <c r="B326" s="351">
        <v>1726</v>
      </c>
      <c r="C326" s="870" t="s">
        <v>11886</v>
      </c>
      <c r="D326" s="597"/>
      <c r="E326" s="604"/>
      <c r="F326" s="627"/>
      <c r="G326" s="208"/>
      <c r="H326" s="208"/>
      <c r="I326" s="385"/>
      <c r="J326" s="629"/>
      <c r="K326" s="630"/>
      <c r="L326" s="630"/>
      <c r="M326" s="740"/>
      <c r="N326" s="1117"/>
      <c r="O326" s="1121"/>
      <c r="P326" s="643"/>
      <c r="Q326" s="1090"/>
      <c r="R326" s="1090"/>
      <c r="S326" s="677"/>
      <c r="T326" s="512"/>
      <c r="U326" s="514"/>
      <c r="V326" s="1071" t="s">
        <v>11869</v>
      </c>
      <c r="W326" s="362" t="s">
        <v>30</v>
      </c>
      <c r="X326" s="395">
        <v>0.85</v>
      </c>
      <c r="Y326" s="1745"/>
      <c r="Z326" s="643"/>
      <c r="AA326" s="1086"/>
      <c r="AB326" s="358">
        <f>ROUND(ROUND(ROUND(G296*Q320,0)*X326,0)-Z325,0)</f>
        <v>330</v>
      </c>
      <c r="AC326" s="268"/>
    </row>
    <row r="327" spans="1:29" ht="17.100000000000001" customHeight="1">
      <c r="A327" s="243">
        <v>63</v>
      </c>
      <c r="B327" s="351">
        <v>1727</v>
      </c>
      <c r="C327" s="870" t="s">
        <v>11887</v>
      </c>
      <c r="D327" s="597"/>
      <c r="E327" s="604"/>
      <c r="F327" s="627"/>
      <c r="G327" s="208"/>
      <c r="H327" s="208"/>
      <c r="I327" s="385"/>
      <c r="J327" s="629"/>
      <c r="K327" s="630"/>
      <c r="L327" s="630"/>
      <c r="M327" s="740"/>
      <c r="N327" s="1117"/>
      <c r="O327" s="1121"/>
      <c r="P327" s="643"/>
      <c r="Q327" s="1090"/>
      <c r="R327" s="1090"/>
      <c r="S327" s="1747" t="s">
        <v>4703</v>
      </c>
      <c r="T327" s="643" t="s">
        <v>30</v>
      </c>
      <c r="U327" s="1091">
        <f>$U$297</f>
        <v>0.7</v>
      </c>
      <c r="V327" s="1088"/>
      <c r="W327" s="1088"/>
      <c r="X327" s="1089"/>
      <c r="Y327" s="1745"/>
      <c r="Z327" s="1090"/>
      <c r="AA327" s="1091"/>
      <c r="AB327" s="391">
        <f>ROUND(ROUND(ROUND(G296*Q320,0)*U327,0)-Z325,0)</f>
        <v>271</v>
      </c>
      <c r="AC327" s="268"/>
    </row>
    <row r="328" spans="1:29" ht="17.100000000000001" customHeight="1">
      <c r="A328" s="243">
        <v>63</v>
      </c>
      <c r="B328" s="351">
        <v>1728</v>
      </c>
      <c r="C328" s="870" t="s">
        <v>11888</v>
      </c>
      <c r="D328" s="597"/>
      <c r="E328" s="604"/>
      <c r="F328" s="627"/>
      <c r="G328" s="208"/>
      <c r="H328" s="208"/>
      <c r="I328" s="385"/>
      <c r="J328" s="629"/>
      <c r="K328" s="630"/>
      <c r="L328" s="630"/>
      <c r="M328" s="740"/>
      <c r="N328" s="1117"/>
      <c r="O328" s="1121"/>
      <c r="P328" s="643"/>
      <c r="Q328" s="1090"/>
      <c r="R328" s="1090"/>
      <c r="S328" s="1748"/>
      <c r="T328" s="512"/>
      <c r="U328" s="1083"/>
      <c r="V328" s="1079" t="s">
        <v>11869</v>
      </c>
      <c r="W328" s="354" t="s">
        <v>30</v>
      </c>
      <c r="X328" s="357">
        <v>0.85</v>
      </c>
      <c r="Y328" s="1745"/>
      <c r="Z328" s="1090"/>
      <c r="AA328" s="1091"/>
      <c r="AB328" s="358">
        <f>ROUND(ROUND(ROUND(ROUND(G296*Q320,0)*U327,0)*X328,0)-Z325,0)</f>
        <v>230</v>
      </c>
      <c r="AC328" s="268"/>
    </row>
    <row r="329" spans="1:29" ht="17.100000000000001" customHeight="1">
      <c r="A329" s="243">
        <v>63</v>
      </c>
      <c r="B329" s="351">
        <v>1729</v>
      </c>
      <c r="C329" s="870" t="s">
        <v>11889</v>
      </c>
      <c r="D329" s="597"/>
      <c r="E329" s="604"/>
      <c r="F329" s="627"/>
      <c r="G329" s="208"/>
      <c r="H329" s="208"/>
      <c r="I329" s="385"/>
      <c r="J329" s="629"/>
      <c r="K329" s="630"/>
      <c r="L329" s="630"/>
      <c r="M329" s="740"/>
      <c r="N329" s="1117"/>
      <c r="O329" s="1121"/>
      <c r="P329" s="643"/>
      <c r="Q329" s="1090"/>
      <c r="R329" s="1090"/>
      <c r="S329" s="1747" t="s">
        <v>4708</v>
      </c>
      <c r="T329" s="643" t="s">
        <v>30</v>
      </c>
      <c r="U329" s="1091">
        <f>$U$299</f>
        <v>0.85</v>
      </c>
      <c r="V329" s="1082"/>
      <c r="W329" s="1082"/>
      <c r="X329" s="1083"/>
      <c r="Y329" s="1745"/>
      <c r="Z329" s="1090"/>
      <c r="AA329" s="1091"/>
      <c r="AB329" s="391">
        <f>ROUND(ROUND(ROUND(G296*Q320,0)*U329,0)-Z325,0)</f>
        <v>330</v>
      </c>
      <c r="AC329" s="268"/>
    </row>
    <row r="330" spans="1:29" ht="17.100000000000001" customHeight="1">
      <c r="A330" s="243">
        <v>63</v>
      </c>
      <c r="B330" s="351">
        <v>1730</v>
      </c>
      <c r="C330" s="870" t="s">
        <v>11890</v>
      </c>
      <c r="D330" s="597"/>
      <c r="E330" s="604"/>
      <c r="F330" s="627"/>
      <c r="G330" s="208"/>
      <c r="H330" s="208"/>
      <c r="I330" s="385"/>
      <c r="J330" s="629"/>
      <c r="K330" s="630"/>
      <c r="L330" s="630"/>
      <c r="M330" s="740"/>
      <c r="N330" s="1122"/>
      <c r="O330" s="1123"/>
      <c r="P330" s="643"/>
      <c r="Q330" s="1090"/>
      <c r="R330" s="1090"/>
      <c r="S330" s="1748"/>
      <c r="T330" s="512"/>
      <c r="U330" s="1083"/>
      <c r="V330" s="1079" t="s">
        <v>11869</v>
      </c>
      <c r="W330" s="354" t="s">
        <v>30</v>
      </c>
      <c r="X330" s="357">
        <v>0.85</v>
      </c>
      <c r="Y330" s="1746"/>
      <c r="Z330" s="1082"/>
      <c r="AA330" s="1083"/>
      <c r="AB330" s="358">
        <f>ROUND(ROUND(ROUND(ROUND(G296*Q320,0)*U329,0)*X330,0)-Z325,0)</f>
        <v>280</v>
      </c>
      <c r="AC330" s="268"/>
    </row>
    <row r="331" spans="1:29" ht="17.100000000000001" customHeight="1">
      <c r="A331" s="229">
        <v>63</v>
      </c>
      <c r="B331" s="337">
        <v>1217</v>
      </c>
      <c r="C331" s="871" t="s">
        <v>11891</v>
      </c>
      <c r="D331" s="1124"/>
      <c r="E331" s="1125"/>
      <c r="F331" s="597"/>
      <c r="G331" s="654"/>
      <c r="H331" s="654"/>
      <c r="I331" s="661"/>
      <c r="J331" s="1626" t="s">
        <v>11892</v>
      </c>
      <c r="K331" s="562"/>
      <c r="L331" s="562"/>
      <c r="M331" s="314"/>
      <c r="N331" s="734"/>
      <c r="O331" s="372"/>
      <c r="P331" s="232"/>
      <c r="Q331" s="232"/>
      <c r="R331" s="232"/>
      <c r="S331" s="557"/>
      <c r="T331" s="372"/>
      <c r="U331" s="1070"/>
      <c r="V331" s="625"/>
      <c r="W331" s="625"/>
      <c r="X331" s="625"/>
      <c r="Y331" s="625"/>
      <c r="Z331" s="625"/>
      <c r="AA331" s="626"/>
      <c r="AB331" s="705">
        <f>ROUND(G296+K332,0)</f>
        <v>799</v>
      </c>
      <c r="AC331" s="268"/>
    </row>
    <row r="332" spans="1:29" ht="17.100000000000001" customHeight="1">
      <c r="A332" s="243">
        <v>63</v>
      </c>
      <c r="B332" s="351">
        <v>1731</v>
      </c>
      <c r="C332" s="870" t="s">
        <v>11893</v>
      </c>
      <c r="D332" s="1124"/>
      <c r="E332" s="1125"/>
      <c r="F332" s="597"/>
      <c r="G332" s="654"/>
      <c r="H332" s="654"/>
      <c r="I332" s="661"/>
      <c r="J332" s="1745"/>
      <c r="K332" s="214">
        <v>12</v>
      </c>
      <c r="L332" s="344" t="s">
        <v>16</v>
      </c>
      <c r="M332" s="385"/>
      <c r="N332" s="737"/>
      <c r="O332" s="214"/>
      <c r="P332" s="208"/>
      <c r="Q332" s="208"/>
      <c r="R332" s="208"/>
      <c r="S332" s="567"/>
      <c r="T332" s="400"/>
      <c r="U332" s="470"/>
      <c r="V332" s="1071" t="s">
        <v>11869</v>
      </c>
      <c r="W332" s="362" t="s">
        <v>30</v>
      </c>
      <c r="X332" s="356">
        <v>0.85</v>
      </c>
      <c r="Y332" s="635"/>
      <c r="Z332" s="635"/>
      <c r="AA332" s="636"/>
      <c r="AB332" s="358">
        <f>ROUND(ROUND(G296+K332,0)*X332,0)</f>
        <v>679</v>
      </c>
      <c r="AC332" s="268"/>
    </row>
    <row r="333" spans="1:29" ht="17.100000000000001" customHeight="1">
      <c r="A333" s="229">
        <v>63</v>
      </c>
      <c r="B333" s="337">
        <v>1218</v>
      </c>
      <c r="C333" s="871" t="s">
        <v>11894</v>
      </c>
      <c r="D333" s="1124"/>
      <c r="E333" s="1125"/>
      <c r="F333" s="597"/>
      <c r="G333" s="654"/>
      <c r="H333" s="654"/>
      <c r="I333" s="661"/>
      <c r="J333" s="1745"/>
      <c r="K333" s="630"/>
      <c r="L333" s="214"/>
      <c r="M333" s="736"/>
      <c r="N333" s="501"/>
      <c r="O333" s="209"/>
      <c r="P333" s="208"/>
      <c r="Q333" s="208"/>
      <c r="R333" s="208"/>
      <c r="S333" s="1771" t="s">
        <v>4703</v>
      </c>
      <c r="T333" s="372" t="s">
        <v>30</v>
      </c>
      <c r="U333" s="1107">
        <f>$U$297</f>
        <v>0.7</v>
      </c>
      <c r="V333" s="1108"/>
      <c r="W333" s="1108"/>
      <c r="X333" s="1108"/>
      <c r="Y333" s="1108"/>
      <c r="Z333" s="1108"/>
      <c r="AA333" s="1109"/>
      <c r="AB333" s="705">
        <f>ROUND(ROUND(G296+K332,0)*U333,0)</f>
        <v>559</v>
      </c>
      <c r="AC333" s="268"/>
    </row>
    <row r="334" spans="1:29" ht="17.100000000000001" customHeight="1">
      <c r="A334" s="243">
        <v>63</v>
      </c>
      <c r="B334" s="351">
        <v>1732</v>
      </c>
      <c r="C334" s="870" t="s">
        <v>11895</v>
      </c>
      <c r="D334" s="1124"/>
      <c r="E334" s="1125"/>
      <c r="F334" s="597"/>
      <c r="G334" s="654"/>
      <c r="H334" s="654"/>
      <c r="I334" s="661"/>
      <c r="J334" s="1745"/>
      <c r="K334" s="630"/>
      <c r="L334" s="214"/>
      <c r="M334" s="736"/>
      <c r="N334" s="501"/>
      <c r="O334" s="209"/>
      <c r="P334" s="208"/>
      <c r="Q334" s="208"/>
      <c r="R334" s="208"/>
      <c r="S334" s="1748"/>
      <c r="T334" s="400"/>
      <c r="U334" s="1110"/>
      <c r="V334" s="1079" t="s">
        <v>11869</v>
      </c>
      <c r="W334" s="354" t="s">
        <v>30</v>
      </c>
      <c r="X334" s="355">
        <v>0.85</v>
      </c>
      <c r="Y334" s="635"/>
      <c r="Z334" s="635"/>
      <c r="AA334" s="636"/>
      <c r="AB334" s="358">
        <f>ROUND(ROUND(ROUND(G296+K332,0)*U333,0)*X334,0)</f>
        <v>475</v>
      </c>
      <c r="AC334" s="268"/>
    </row>
    <row r="335" spans="1:29" ht="17.100000000000001" customHeight="1">
      <c r="A335" s="229">
        <v>63</v>
      </c>
      <c r="B335" s="337">
        <v>1219</v>
      </c>
      <c r="C335" s="871" t="s">
        <v>11896</v>
      </c>
      <c r="D335" s="1124"/>
      <c r="E335" s="1125"/>
      <c r="F335" s="597"/>
      <c r="G335" s="654"/>
      <c r="H335" s="654"/>
      <c r="I335" s="661"/>
      <c r="J335" s="1745"/>
      <c r="K335" s="630"/>
      <c r="L335" s="214"/>
      <c r="M335" s="736"/>
      <c r="N335" s="501"/>
      <c r="O335" s="209"/>
      <c r="P335" s="208"/>
      <c r="Q335" s="208"/>
      <c r="R335" s="208"/>
      <c r="S335" s="1771" t="s">
        <v>4708</v>
      </c>
      <c r="T335" s="372" t="s">
        <v>30</v>
      </c>
      <c r="U335" s="1107">
        <f>$U$299</f>
        <v>0.85</v>
      </c>
      <c r="V335" s="1111"/>
      <c r="W335" s="1111"/>
      <c r="X335" s="1111"/>
      <c r="Y335" s="1111"/>
      <c r="Z335" s="1111"/>
      <c r="AA335" s="1110"/>
      <c r="AB335" s="705">
        <f>ROUND(ROUND(G296+K332,0)*U335,0)</f>
        <v>679</v>
      </c>
      <c r="AC335" s="268"/>
    </row>
    <row r="336" spans="1:29" ht="17.100000000000001" customHeight="1">
      <c r="A336" s="243">
        <v>63</v>
      </c>
      <c r="B336" s="351">
        <v>1733</v>
      </c>
      <c r="C336" s="870" t="s">
        <v>11897</v>
      </c>
      <c r="D336" s="1124"/>
      <c r="E336" s="1125"/>
      <c r="F336" s="597"/>
      <c r="G336" s="654"/>
      <c r="H336" s="654"/>
      <c r="I336" s="661"/>
      <c r="J336" s="1745"/>
      <c r="K336" s="630"/>
      <c r="L336" s="214"/>
      <c r="M336" s="736"/>
      <c r="N336" s="501"/>
      <c r="O336" s="209"/>
      <c r="P336" s="208"/>
      <c r="Q336" s="208"/>
      <c r="R336" s="208"/>
      <c r="S336" s="1748"/>
      <c r="T336" s="400"/>
      <c r="U336" s="1110"/>
      <c r="V336" s="1079" t="s">
        <v>11869</v>
      </c>
      <c r="W336" s="354" t="s">
        <v>30</v>
      </c>
      <c r="X336" s="355">
        <v>0.85</v>
      </c>
      <c r="Y336" s="635"/>
      <c r="Z336" s="635"/>
      <c r="AA336" s="636"/>
      <c r="AB336" s="358">
        <f>ROUND(ROUND(ROUND(G296+K332,0)*U335,0)*X336,0)</f>
        <v>577</v>
      </c>
      <c r="AC336" s="268"/>
    </row>
    <row r="337" spans="1:29" ht="17.100000000000001" customHeight="1">
      <c r="A337" s="243">
        <v>63</v>
      </c>
      <c r="B337" s="351">
        <v>1734</v>
      </c>
      <c r="C337" s="870" t="s">
        <v>11898</v>
      </c>
      <c r="D337" s="1124"/>
      <c r="E337" s="1125"/>
      <c r="F337" s="597"/>
      <c r="G337" s="654"/>
      <c r="H337" s="654"/>
      <c r="I337" s="661"/>
      <c r="J337" s="1745"/>
      <c r="K337" s="630"/>
      <c r="L337" s="214"/>
      <c r="M337" s="736"/>
      <c r="N337" s="501"/>
      <c r="O337" s="209"/>
      <c r="P337" s="208"/>
      <c r="Q337" s="208"/>
      <c r="R337" s="208"/>
      <c r="S337" s="603"/>
      <c r="T337" s="362"/>
      <c r="U337" s="1097"/>
      <c r="V337" s="635"/>
      <c r="W337" s="635"/>
      <c r="X337" s="636"/>
      <c r="Y337" s="1533" t="s">
        <v>167</v>
      </c>
      <c r="Z337" s="643">
        <v>5</v>
      </c>
      <c r="AA337" s="1086" t="s">
        <v>168</v>
      </c>
      <c r="AB337" s="358">
        <f>ROUND(ROUND(G296+K332,0)-Z337,0)</f>
        <v>794</v>
      </c>
      <c r="AC337" s="268"/>
    </row>
    <row r="338" spans="1:29" ht="17.100000000000001" customHeight="1">
      <c r="A338" s="243">
        <v>63</v>
      </c>
      <c r="B338" s="351">
        <v>1735</v>
      </c>
      <c r="C338" s="870" t="s">
        <v>11899</v>
      </c>
      <c r="D338" s="1124"/>
      <c r="E338" s="1125"/>
      <c r="F338" s="597"/>
      <c r="G338" s="654"/>
      <c r="H338" s="654"/>
      <c r="I338" s="661"/>
      <c r="J338" s="629"/>
      <c r="K338" s="630"/>
      <c r="L338" s="214"/>
      <c r="M338" s="736"/>
      <c r="N338" s="501"/>
      <c r="O338" s="209"/>
      <c r="P338" s="208"/>
      <c r="Q338" s="208"/>
      <c r="R338" s="208"/>
      <c r="S338" s="677"/>
      <c r="T338" s="512"/>
      <c r="U338" s="514"/>
      <c r="V338" s="1071" t="s">
        <v>11869</v>
      </c>
      <c r="W338" s="362" t="s">
        <v>30</v>
      </c>
      <c r="X338" s="395">
        <v>0.85</v>
      </c>
      <c r="Y338" s="1745"/>
      <c r="Z338" s="643"/>
      <c r="AA338" s="1086"/>
      <c r="AB338" s="358">
        <f>ROUND(ROUND(ROUND(G296+K332,0)*X338,0)-Z337,0)</f>
        <v>674</v>
      </c>
      <c r="AC338" s="268"/>
    </row>
    <row r="339" spans="1:29" ht="17.100000000000001" customHeight="1">
      <c r="A339" s="243">
        <v>63</v>
      </c>
      <c r="B339" s="351">
        <v>1736</v>
      </c>
      <c r="C339" s="870" t="s">
        <v>11900</v>
      </c>
      <c r="D339" s="1124"/>
      <c r="E339" s="1125"/>
      <c r="F339" s="597"/>
      <c r="G339" s="654"/>
      <c r="H339" s="654"/>
      <c r="I339" s="661"/>
      <c r="J339" s="629"/>
      <c r="K339" s="630"/>
      <c r="L339" s="214"/>
      <c r="M339" s="736"/>
      <c r="N339" s="501"/>
      <c r="O339" s="209"/>
      <c r="P339" s="208"/>
      <c r="Q339" s="208"/>
      <c r="R339" s="208"/>
      <c r="S339" s="1747" t="s">
        <v>4703</v>
      </c>
      <c r="T339" s="643" t="s">
        <v>30</v>
      </c>
      <c r="U339" s="1091">
        <v>0.7</v>
      </c>
      <c r="V339" s="1088"/>
      <c r="W339" s="1088"/>
      <c r="X339" s="1089"/>
      <c r="Y339" s="1745"/>
      <c r="Z339" s="1090"/>
      <c r="AA339" s="1091"/>
      <c r="AB339" s="358">
        <f>ROUND(ROUND(ROUND(G296+K332,0)*U339,0)-Z337,0)</f>
        <v>554</v>
      </c>
      <c r="AC339" s="268"/>
    </row>
    <row r="340" spans="1:29" ht="17.100000000000001" customHeight="1">
      <c r="A340" s="243">
        <v>63</v>
      </c>
      <c r="B340" s="351">
        <v>1737</v>
      </c>
      <c r="C340" s="870" t="s">
        <v>11901</v>
      </c>
      <c r="D340" s="1124"/>
      <c r="E340" s="1125"/>
      <c r="F340" s="597"/>
      <c r="G340" s="654"/>
      <c r="H340" s="654"/>
      <c r="I340" s="661"/>
      <c r="J340" s="629"/>
      <c r="K340" s="630"/>
      <c r="L340" s="214"/>
      <c r="M340" s="736"/>
      <c r="N340" s="501"/>
      <c r="O340" s="209"/>
      <c r="P340" s="208"/>
      <c r="Q340" s="208"/>
      <c r="R340" s="208"/>
      <c r="S340" s="1748"/>
      <c r="T340" s="512"/>
      <c r="U340" s="1083"/>
      <c r="V340" s="1079" t="s">
        <v>11869</v>
      </c>
      <c r="W340" s="354" t="s">
        <v>30</v>
      </c>
      <c r="X340" s="357">
        <v>0.85</v>
      </c>
      <c r="Y340" s="1745"/>
      <c r="Z340" s="1090"/>
      <c r="AA340" s="1091"/>
      <c r="AB340" s="358">
        <f>ROUND(ROUND(ROUND(ROUND(G296+K332,0)*U339,0)*X340,0)-Z337,0)</f>
        <v>470</v>
      </c>
      <c r="AC340" s="268"/>
    </row>
    <row r="341" spans="1:29" ht="17.100000000000001" customHeight="1">
      <c r="A341" s="243">
        <v>63</v>
      </c>
      <c r="B341" s="351">
        <v>1738</v>
      </c>
      <c r="C341" s="870" t="s">
        <v>11902</v>
      </c>
      <c r="D341" s="1124"/>
      <c r="E341" s="1125"/>
      <c r="F341" s="597"/>
      <c r="G341" s="654"/>
      <c r="H341" s="654"/>
      <c r="I341" s="661"/>
      <c r="J341" s="629"/>
      <c r="K341" s="630"/>
      <c r="L341" s="214"/>
      <c r="M341" s="736"/>
      <c r="N341" s="501"/>
      <c r="O341" s="209"/>
      <c r="P341" s="208"/>
      <c r="Q341" s="208"/>
      <c r="R341" s="208"/>
      <c r="S341" s="1747" t="s">
        <v>4708</v>
      </c>
      <c r="T341" s="643" t="s">
        <v>30</v>
      </c>
      <c r="U341" s="1091">
        <v>0.85</v>
      </c>
      <c r="V341" s="1082"/>
      <c r="W341" s="1082"/>
      <c r="X341" s="1083"/>
      <c r="Y341" s="1745"/>
      <c r="Z341" s="1090"/>
      <c r="AA341" s="1091"/>
      <c r="AB341" s="358">
        <f>ROUND(ROUND(ROUND(G296+K332,0)*U341,0)-Z337,0)</f>
        <v>674</v>
      </c>
      <c r="AC341" s="268"/>
    </row>
    <row r="342" spans="1:29" ht="17.100000000000001" customHeight="1">
      <c r="A342" s="243">
        <v>63</v>
      </c>
      <c r="B342" s="351">
        <v>1739</v>
      </c>
      <c r="C342" s="870" t="s">
        <v>11903</v>
      </c>
      <c r="D342" s="1124"/>
      <c r="E342" s="1125"/>
      <c r="F342" s="597"/>
      <c r="G342" s="654"/>
      <c r="H342" s="654"/>
      <c r="I342" s="661"/>
      <c r="J342" s="629"/>
      <c r="K342" s="630"/>
      <c r="L342" s="214"/>
      <c r="M342" s="736"/>
      <c r="N342" s="501"/>
      <c r="O342" s="209"/>
      <c r="P342" s="208"/>
      <c r="Q342" s="208"/>
      <c r="R342" s="208"/>
      <c r="S342" s="1748"/>
      <c r="T342" s="512"/>
      <c r="U342" s="1083"/>
      <c r="V342" s="1079" t="s">
        <v>11869</v>
      </c>
      <c r="W342" s="354" t="s">
        <v>30</v>
      </c>
      <c r="X342" s="357">
        <v>0.85</v>
      </c>
      <c r="Y342" s="1746"/>
      <c r="Z342" s="1082"/>
      <c r="AA342" s="1083"/>
      <c r="AB342" s="358">
        <f>ROUND(ROUND(ROUND(ROUND(G296+K332,0)*U341,0)*X342,0)-Z337,0)</f>
        <v>572</v>
      </c>
      <c r="AC342" s="268"/>
    </row>
    <row r="343" spans="1:29" ht="17.100000000000001" customHeight="1">
      <c r="A343" s="229">
        <v>63</v>
      </c>
      <c r="B343" s="337">
        <v>1220</v>
      </c>
      <c r="C343" s="871" t="s">
        <v>11904</v>
      </c>
      <c r="D343" s="1124"/>
      <c r="E343" s="1125"/>
      <c r="F343" s="501"/>
      <c r="G343" s="718"/>
      <c r="H343" s="208"/>
      <c r="I343" s="385"/>
      <c r="J343" s="629"/>
      <c r="M343" s="736"/>
      <c r="N343" s="1769" t="s">
        <v>11301</v>
      </c>
      <c r="O343" s="1770" t="s">
        <v>235</v>
      </c>
      <c r="P343" s="272"/>
      <c r="Q343" s="272"/>
      <c r="R343" s="1112"/>
      <c r="S343" s="557"/>
      <c r="T343" s="372"/>
      <c r="U343" s="1070"/>
      <c r="V343" s="625"/>
      <c r="W343" s="625"/>
      <c r="X343" s="625"/>
      <c r="Y343" s="625"/>
      <c r="Z343" s="625"/>
      <c r="AA343" s="626"/>
      <c r="AB343" s="705">
        <f>ROUND(ROUND(G296+K332,0)*Q344,0)</f>
        <v>559</v>
      </c>
      <c r="AC343" s="268"/>
    </row>
    <row r="344" spans="1:29" ht="17.100000000000001" customHeight="1">
      <c r="A344" s="243">
        <v>63</v>
      </c>
      <c r="B344" s="351">
        <v>1740</v>
      </c>
      <c r="C344" s="870" t="s">
        <v>11905</v>
      </c>
      <c r="D344" s="1124"/>
      <c r="E344" s="1125"/>
      <c r="F344" s="501"/>
      <c r="G344" s="718"/>
      <c r="H344" s="208"/>
      <c r="I344" s="385"/>
      <c r="J344" s="629"/>
      <c r="K344" s="214"/>
      <c r="L344" s="344"/>
      <c r="M344" s="736"/>
      <c r="N344" s="1758"/>
      <c r="O344" s="1745"/>
      <c r="P344" s="1113" t="s">
        <v>30</v>
      </c>
      <c r="Q344" s="1114">
        <v>0.7</v>
      </c>
      <c r="R344" s="1115"/>
      <c r="S344" s="567"/>
      <c r="T344" s="400"/>
      <c r="U344" s="470"/>
      <c r="V344" s="1071" t="s">
        <v>11869</v>
      </c>
      <c r="W344" s="362" t="s">
        <v>30</v>
      </c>
      <c r="X344" s="356">
        <v>0.85</v>
      </c>
      <c r="Y344" s="635"/>
      <c r="Z344" s="635"/>
      <c r="AA344" s="636"/>
      <c r="AB344" s="358">
        <f>ROUND(ROUND(ROUND(G296+K332,0)*Q344,0)*X344,0)</f>
        <v>475</v>
      </c>
      <c r="AC344" s="268"/>
    </row>
    <row r="345" spans="1:29" ht="17.100000000000001" customHeight="1">
      <c r="A345" s="229">
        <v>63</v>
      </c>
      <c r="B345" s="337">
        <v>1241</v>
      </c>
      <c r="C345" s="871" t="s">
        <v>11906</v>
      </c>
      <c r="D345" s="597"/>
      <c r="E345" s="604"/>
      <c r="F345" s="627"/>
      <c r="G345" s="208"/>
      <c r="H345" s="208"/>
      <c r="I345" s="385"/>
      <c r="J345" s="629"/>
      <c r="K345" s="630"/>
      <c r="L345" s="630"/>
      <c r="M345" s="740"/>
      <c r="N345" s="1758"/>
      <c r="O345" s="1745"/>
      <c r="P345" s="1113"/>
      <c r="Q345" s="1114"/>
      <c r="R345" s="1116"/>
      <c r="S345" s="1771" t="s">
        <v>4703</v>
      </c>
      <c r="T345" s="372" t="s">
        <v>30</v>
      </c>
      <c r="U345" s="1107">
        <f>$U$297</f>
        <v>0.7</v>
      </c>
      <c r="V345" s="1108"/>
      <c r="W345" s="1108"/>
      <c r="X345" s="1108"/>
      <c r="Y345" s="1108"/>
      <c r="Z345" s="1108"/>
      <c r="AA345" s="1109"/>
      <c r="AB345" s="473">
        <f>ROUND(ROUND(ROUND(G296+K332,0)*Q344,0)*U345,0)</f>
        <v>391</v>
      </c>
      <c r="AC345" s="268"/>
    </row>
    <row r="346" spans="1:29" ht="17.100000000000001" customHeight="1">
      <c r="A346" s="243">
        <v>63</v>
      </c>
      <c r="B346" s="351">
        <v>1741</v>
      </c>
      <c r="C346" s="870" t="s">
        <v>11907</v>
      </c>
      <c r="D346" s="597"/>
      <c r="E346" s="604"/>
      <c r="F346" s="627"/>
      <c r="G346" s="208"/>
      <c r="H346" s="208"/>
      <c r="I346" s="385"/>
      <c r="J346" s="629"/>
      <c r="K346" s="630"/>
      <c r="L346" s="630"/>
      <c r="M346" s="740"/>
      <c r="N346" s="1758"/>
      <c r="O346" s="1745"/>
      <c r="P346" s="1113"/>
      <c r="Q346" s="1114"/>
      <c r="R346" s="1116"/>
      <c r="S346" s="1748"/>
      <c r="T346" s="400"/>
      <c r="U346" s="1110"/>
      <c r="V346" s="1079" t="s">
        <v>11869</v>
      </c>
      <c r="W346" s="354" t="s">
        <v>30</v>
      </c>
      <c r="X346" s="355">
        <v>0.85</v>
      </c>
      <c r="Y346" s="635"/>
      <c r="Z346" s="635"/>
      <c r="AA346" s="636"/>
      <c r="AB346" s="391">
        <f>ROUND(ROUND(ROUND(ROUND(G296+K332,0)*Q344,0)*U345,0)*X346,0)</f>
        <v>332</v>
      </c>
      <c r="AC346" s="268"/>
    </row>
    <row r="347" spans="1:29" ht="17.100000000000001" customHeight="1">
      <c r="A347" s="229">
        <v>63</v>
      </c>
      <c r="B347" s="337">
        <v>1242</v>
      </c>
      <c r="C347" s="871" t="s">
        <v>11908</v>
      </c>
      <c r="D347" s="597"/>
      <c r="E347" s="604"/>
      <c r="F347" s="627"/>
      <c r="G347" s="208"/>
      <c r="H347" s="208"/>
      <c r="I347" s="385"/>
      <c r="J347" s="629"/>
      <c r="K347" s="630"/>
      <c r="L347" s="630"/>
      <c r="M347" s="740"/>
      <c r="N347" s="1758"/>
      <c r="O347" s="1745"/>
      <c r="P347" s="1113"/>
      <c r="Q347" s="1114"/>
      <c r="R347" s="1116"/>
      <c r="S347" s="1771" t="s">
        <v>4708</v>
      </c>
      <c r="T347" s="372" t="s">
        <v>30</v>
      </c>
      <c r="U347" s="1107">
        <f>$U$299</f>
        <v>0.85</v>
      </c>
      <c r="V347" s="1111"/>
      <c r="W347" s="1111"/>
      <c r="X347" s="1111"/>
      <c r="Y347" s="1111"/>
      <c r="Z347" s="1111"/>
      <c r="AA347" s="1110"/>
      <c r="AB347" s="473">
        <f>ROUND(ROUND(ROUND(G296+K332,0)*Q344,0)*U347,0)</f>
        <v>475</v>
      </c>
      <c r="AC347" s="268"/>
    </row>
    <row r="348" spans="1:29" ht="17.100000000000001" customHeight="1">
      <c r="A348" s="243">
        <v>63</v>
      </c>
      <c r="B348" s="351">
        <v>1742</v>
      </c>
      <c r="C348" s="870" t="s">
        <v>11909</v>
      </c>
      <c r="D348" s="597"/>
      <c r="E348" s="604"/>
      <c r="F348" s="627"/>
      <c r="G348" s="208"/>
      <c r="H348" s="208"/>
      <c r="I348" s="385"/>
      <c r="J348" s="629"/>
      <c r="K348" s="630"/>
      <c r="L348" s="630"/>
      <c r="M348" s="740"/>
      <c r="N348" s="1117"/>
      <c r="O348" s="1745"/>
      <c r="P348" s="1113"/>
      <c r="Q348" s="1114"/>
      <c r="R348" s="1116"/>
      <c r="S348" s="1748"/>
      <c r="T348" s="400"/>
      <c r="U348" s="1110"/>
      <c r="V348" s="1079" t="s">
        <v>11869</v>
      </c>
      <c r="W348" s="354" t="s">
        <v>30</v>
      </c>
      <c r="X348" s="355">
        <v>0.85</v>
      </c>
      <c r="Y348" s="635"/>
      <c r="Z348" s="635"/>
      <c r="AA348" s="636"/>
      <c r="AB348" s="391">
        <f>ROUND(ROUND(ROUND(ROUND(G296+K332,0)*Q344,0)*U347,0)*X348,0)</f>
        <v>404</v>
      </c>
      <c r="AC348" s="268"/>
    </row>
    <row r="349" spans="1:29" ht="17.100000000000001" customHeight="1">
      <c r="A349" s="243">
        <v>63</v>
      </c>
      <c r="B349" s="351">
        <v>1743</v>
      </c>
      <c r="C349" s="870" t="s">
        <v>11910</v>
      </c>
      <c r="D349" s="597"/>
      <c r="E349" s="604"/>
      <c r="F349" s="627"/>
      <c r="G349" s="208"/>
      <c r="H349" s="208"/>
      <c r="I349" s="385"/>
      <c r="J349" s="629"/>
      <c r="K349" s="630"/>
      <c r="L349" s="630"/>
      <c r="M349" s="740"/>
      <c r="N349" s="1117"/>
      <c r="O349" s="1118"/>
      <c r="P349" s="1113"/>
      <c r="Q349" s="1114"/>
      <c r="R349" s="1116"/>
      <c r="S349" s="603"/>
      <c r="T349" s="362"/>
      <c r="U349" s="1097"/>
      <c r="V349" s="635"/>
      <c r="W349" s="635"/>
      <c r="X349" s="636"/>
      <c r="Y349" s="1533" t="s">
        <v>167</v>
      </c>
      <c r="Z349" s="643">
        <v>5</v>
      </c>
      <c r="AA349" s="1086" t="s">
        <v>168</v>
      </c>
      <c r="AB349" s="358">
        <f>ROUND(ROUND(ROUND(G296+K332,0)*Q344,0)-Z349,0)</f>
        <v>554</v>
      </c>
      <c r="AC349" s="268"/>
    </row>
    <row r="350" spans="1:29" ht="17.100000000000001" customHeight="1">
      <c r="A350" s="243">
        <v>63</v>
      </c>
      <c r="B350" s="351">
        <v>1744</v>
      </c>
      <c r="C350" s="870" t="s">
        <v>11911</v>
      </c>
      <c r="D350" s="597"/>
      <c r="E350" s="604"/>
      <c r="F350" s="627"/>
      <c r="G350" s="208"/>
      <c r="H350" s="208"/>
      <c r="I350" s="385"/>
      <c r="J350" s="629"/>
      <c r="K350" s="630"/>
      <c r="L350" s="630"/>
      <c r="M350" s="740"/>
      <c r="N350" s="1122"/>
      <c r="O350" s="1118"/>
      <c r="P350" s="1113"/>
      <c r="Q350" s="1114"/>
      <c r="R350" s="1116"/>
      <c r="S350" s="677"/>
      <c r="T350" s="512"/>
      <c r="U350" s="514"/>
      <c r="V350" s="1071" t="s">
        <v>11869</v>
      </c>
      <c r="W350" s="362" t="s">
        <v>30</v>
      </c>
      <c r="X350" s="395">
        <v>0.85</v>
      </c>
      <c r="Y350" s="1745"/>
      <c r="Z350" s="643"/>
      <c r="AA350" s="1086"/>
      <c r="AB350" s="358">
        <f>ROUND(ROUND(ROUND(ROUND(G296+K332,0)*Q344,0)*X350,0)-Z349,0)</f>
        <v>470</v>
      </c>
      <c r="AC350" s="268"/>
    </row>
    <row r="351" spans="1:29" ht="17.100000000000001" customHeight="1">
      <c r="A351" s="243">
        <v>63</v>
      </c>
      <c r="B351" s="351">
        <v>1745</v>
      </c>
      <c r="C351" s="870" t="s">
        <v>11912</v>
      </c>
      <c r="D351" s="597"/>
      <c r="E351" s="604"/>
      <c r="F351" s="627"/>
      <c r="G351" s="208"/>
      <c r="H351" s="208"/>
      <c r="I351" s="385"/>
      <c r="J351" s="629"/>
      <c r="K351" s="630"/>
      <c r="L351" s="630"/>
      <c r="M351" s="740"/>
      <c r="N351" s="1122"/>
      <c r="O351" s="1118"/>
      <c r="P351" s="1113"/>
      <c r="Q351" s="1114"/>
      <c r="R351" s="1116"/>
      <c r="S351" s="1747" t="s">
        <v>4703</v>
      </c>
      <c r="T351" s="643" t="s">
        <v>30</v>
      </c>
      <c r="U351" s="1091">
        <f>$U$297</f>
        <v>0.7</v>
      </c>
      <c r="V351" s="1088"/>
      <c r="W351" s="1088"/>
      <c r="X351" s="1089"/>
      <c r="Y351" s="1745"/>
      <c r="Z351" s="1090"/>
      <c r="AA351" s="1091"/>
      <c r="AB351" s="391">
        <f>ROUND(ROUND(ROUND(ROUND(G296+K332,0)*Q344,0)*U351,0)-Z349,0)</f>
        <v>386</v>
      </c>
      <c r="AC351" s="268"/>
    </row>
    <row r="352" spans="1:29" ht="17.100000000000001" customHeight="1">
      <c r="A352" s="243">
        <v>63</v>
      </c>
      <c r="B352" s="351">
        <v>1746</v>
      </c>
      <c r="C352" s="870" t="s">
        <v>11913</v>
      </c>
      <c r="D352" s="597"/>
      <c r="E352" s="604"/>
      <c r="F352" s="627"/>
      <c r="G352" s="208"/>
      <c r="H352" s="208"/>
      <c r="I352" s="385"/>
      <c r="J352" s="629"/>
      <c r="K352" s="630"/>
      <c r="L352" s="630"/>
      <c r="M352" s="740"/>
      <c r="N352" s="1122"/>
      <c r="O352" s="1118"/>
      <c r="P352" s="1113"/>
      <c r="Q352" s="1114"/>
      <c r="R352" s="1116"/>
      <c r="S352" s="1748"/>
      <c r="T352" s="512"/>
      <c r="U352" s="1083"/>
      <c r="V352" s="1079" t="s">
        <v>11869</v>
      </c>
      <c r="W352" s="354" t="s">
        <v>30</v>
      </c>
      <c r="X352" s="357">
        <v>0.85</v>
      </c>
      <c r="Y352" s="1745"/>
      <c r="Z352" s="1090"/>
      <c r="AA352" s="1091"/>
      <c r="AB352" s="391">
        <f>ROUND(ROUND(ROUND(ROUND(ROUND(G296+K332,0)*Q344,0)*U351,0)*X352,0)-Z349,0)</f>
        <v>327</v>
      </c>
      <c r="AC352" s="268"/>
    </row>
    <row r="353" spans="1:29" ht="17.100000000000001" customHeight="1">
      <c r="A353" s="243">
        <v>63</v>
      </c>
      <c r="B353" s="351">
        <v>1747</v>
      </c>
      <c r="C353" s="870" t="s">
        <v>11914</v>
      </c>
      <c r="D353" s="597"/>
      <c r="E353" s="604"/>
      <c r="F353" s="627"/>
      <c r="G353" s="208"/>
      <c r="H353" s="208"/>
      <c r="I353" s="385"/>
      <c r="J353" s="629"/>
      <c r="K353" s="630"/>
      <c r="L353" s="630"/>
      <c r="M353" s="740"/>
      <c r="N353" s="1122"/>
      <c r="O353" s="1118"/>
      <c r="P353" s="1113"/>
      <c r="Q353" s="1114"/>
      <c r="R353" s="1116"/>
      <c r="S353" s="1747" t="s">
        <v>4708</v>
      </c>
      <c r="T353" s="643" t="s">
        <v>30</v>
      </c>
      <c r="U353" s="1091">
        <f>$U$299</f>
        <v>0.85</v>
      </c>
      <c r="V353" s="1082"/>
      <c r="W353" s="1082"/>
      <c r="X353" s="1083"/>
      <c r="Y353" s="1745"/>
      <c r="Z353" s="1090"/>
      <c r="AA353" s="1091"/>
      <c r="AB353" s="391">
        <f>ROUND(ROUND(ROUND(ROUND(G296+K332,0)*Q344,0)*U353,0)-Z349,0)</f>
        <v>470</v>
      </c>
      <c r="AC353" s="268"/>
    </row>
    <row r="354" spans="1:29" ht="17.100000000000001" customHeight="1">
      <c r="A354" s="243">
        <v>63</v>
      </c>
      <c r="B354" s="351">
        <v>1748</v>
      </c>
      <c r="C354" s="870" t="s">
        <v>11915</v>
      </c>
      <c r="D354" s="597"/>
      <c r="E354" s="604"/>
      <c r="F354" s="627"/>
      <c r="G354" s="208"/>
      <c r="H354" s="208"/>
      <c r="I354" s="385"/>
      <c r="J354" s="629"/>
      <c r="K354" s="630"/>
      <c r="L354" s="630"/>
      <c r="M354" s="740"/>
      <c r="N354" s="1122"/>
      <c r="O354" s="1118"/>
      <c r="P354" s="1113"/>
      <c r="Q354" s="1114"/>
      <c r="R354" s="1116"/>
      <c r="S354" s="1748"/>
      <c r="T354" s="512"/>
      <c r="U354" s="1083"/>
      <c r="V354" s="1079" t="s">
        <v>11869</v>
      </c>
      <c r="W354" s="354" t="s">
        <v>30</v>
      </c>
      <c r="X354" s="357">
        <v>0.85</v>
      </c>
      <c r="Y354" s="1746"/>
      <c r="Z354" s="1082"/>
      <c r="AA354" s="1083"/>
      <c r="AB354" s="391">
        <f>ROUND(ROUND(ROUND(ROUND(ROUND(G296+K332,0)*Q344,0)*U353,0)*X354,0)-Z349,0)</f>
        <v>399</v>
      </c>
      <c r="AC354" s="268"/>
    </row>
    <row r="355" spans="1:29" ht="17.100000000000001" customHeight="1">
      <c r="A355" s="243">
        <v>63</v>
      </c>
      <c r="B355" s="351">
        <v>1749</v>
      </c>
      <c r="C355" s="870" t="s">
        <v>11916</v>
      </c>
      <c r="D355" s="597"/>
      <c r="E355" s="604"/>
      <c r="F355" s="627"/>
      <c r="G355" s="208"/>
      <c r="H355" s="208"/>
      <c r="I355" s="385"/>
      <c r="J355" s="629"/>
      <c r="K355" s="630"/>
      <c r="L355" s="630"/>
      <c r="M355" s="740"/>
      <c r="N355" s="1122"/>
      <c r="O355" s="1622" t="s">
        <v>237</v>
      </c>
      <c r="P355" s="362"/>
      <c r="Q355" s="1119"/>
      <c r="R355" s="1081"/>
      <c r="S355" s="603"/>
      <c r="T355" s="362"/>
      <c r="U355" s="1097"/>
      <c r="V355" s="635"/>
      <c r="W355" s="635"/>
      <c r="X355" s="635"/>
      <c r="Y355" s="635"/>
      <c r="Z355" s="635"/>
      <c r="AA355" s="636"/>
      <c r="AB355" s="358">
        <f>ROUND(ROUND(G296+K332,0)*Q356,0)</f>
        <v>400</v>
      </c>
      <c r="AC355" s="268"/>
    </row>
    <row r="356" spans="1:29" ht="17.100000000000001" customHeight="1">
      <c r="A356" s="243">
        <v>63</v>
      </c>
      <c r="B356" s="351">
        <v>1750</v>
      </c>
      <c r="C356" s="870" t="s">
        <v>11917</v>
      </c>
      <c r="D356" s="597"/>
      <c r="E356" s="604"/>
      <c r="F356" s="627"/>
      <c r="G356" s="208"/>
      <c r="H356" s="208"/>
      <c r="I356" s="385"/>
      <c r="J356" s="629"/>
      <c r="K356" s="630"/>
      <c r="L356" s="630"/>
      <c r="M356" s="740"/>
      <c r="N356" s="1122"/>
      <c r="O356" s="1745"/>
      <c r="P356" s="643" t="s">
        <v>30</v>
      </c>
      <c r="Q356" s="1090">
        <v>0.5</v>
      </c>
      <c r="R356" s="1091"/>
      <c r="S356" s="677"/>
      <c r="T356" s="512"/>
      <c r="U356" s="514"/>
      <c r="V356" s="1071" t="s">
        <v>11869</v>
      </c>
      <c r="W356" s="362" t="s">
        <v>30</v>
      </c>
      <c r="X356" s="356">
        <v>0.85</v>
      </c>
      <c r="Y356" s="635"/>
      <c r="Z356" s="635"/>
      <c r="AA356" s="636"/>
      <c r="AB356" s="358">
        <f>ROUND(ROUND(ROUND(G296+K332,0)*Q356,0)*X356,0)</f>
        <v>340</v>
      </c>
      <c r="AC356" s="268"/>
    </row>
    <row r="357" spans="1:29" ht="17.100000000000001" customHeight="1">
      <c r="A357" s="243">
        <v>63</v>
      </c>
      <c r="B357" s="351">
        <v>1751</v>
      </c>
      <c r="C357" s="870" t="s">
        <v>11918</v>
      </c>
      <c r="D357" s="597"/>
      <c r="E357" s="604"/>
      <c r="F357" s="627"/>
      <c r="G357" s="208"/>
      <c r="H357" s="208"/>
      <c r="I357" s="385"/>
      <c r="J357" s="629"/>
      <c r="K357" s="630"/>
      <c r="L357" s="630"/>
      <c r="M357" s="740"/>
      <c r="N357" s="1122"/>
      <c r="O357" s="1745"/>
      <c r="P357" s="643"/>
      <c r="Q357" s="1090"/>
      <c r="R357" s="1091"/>
      <c r="S357" s="1747" t="s">
        <v>4703</v>
      </c>
      <c r="T357" s="362" t="s">
        <v>30</v>
      </c>
      <c r="U357" s="1081">
        <f>$U$297</f>
        <v>0.7</v>
      </c>
      <c r="V357" s="1088"/>
      <c r="W357" s="1088"/>
      <c r="X357" s="1088"/>
      <c r="Y357" s="1088"/>
      <c r="Z357" s="1088"/>
      <c r="AA357" s="1089"/>
      <c r="AB357" s="391">
        <f>ROUND(ROUND(ROUND(G296+K332,0)*Q356,0)*U357,0)</f>
        <v>280</v>
      </c>
      <c r="AC357" s="268"/>
    </row>
    <row r="358" spans="1:29" ht="17.100000000000001" customHeight="1">
      <c r="A358" s="243">
        <v>63</v>
      </c>
      <c r="B358" s="351">
        <v>1752</v>
      </c>
      <c r="C358" s="870" t="s">
        <v>11919</v>
      </c>
      <c r="D358" s="597"/>
      <c r="E358" s="604"/>
      <c r="F358" s="627"/>
      <c r="G358" s="208"/>
      <c r="H358" s="208"/>
      <c r="I358" s="385"/>
      <c r="J358" s="629"/>
      <c r="K358" s="630"/>
      <c r="L358" s="630"/>
      <c r="M358" s="740"/>
      <c r="N358" s="1122"/>
      <c r="O358" s="1745"/>
      <c r="P358" s="643"/>
      <c r="Q358" s="1090"/>
      <c r="R358" s="1091"/>
      <c r="S358" s="1748"/>
      <c r="T358" s="512"/>
      <c r="U358" s="1083"/>
      <c r="V358" s="1079" t="s">
        <v>11869</v>
      </c>
      <c r="W358" s="354" t="s">
        <v>30</v>
      </c>
      <c r="X358" s="355">
        <v>0.85</v>
      </c>
      <c r="Y358" s="635"/>
      <c r="Z358" s="635"/>
      <c r="AA358" s="636"/>
      <c r="AB358" s="391">
        <f>ROUND(ROUND(ROUND(ROUND(G296+K332,0)*Q356,0)*U357,0)*X358,0)</f>
        <v>238</v>
      </c>
      <c r="AC358" s="268"/>
    </row>
    <row r="359" spans="1:29" ht="17.100000000000001" customHeight="1">
      <c r="A359" s="243">
        <v>63</v>
      </c>
      <c r="B359" s="351">
        <v>1753</v>
      </c>
      <c r="C359" s="870" t="s">
        <v>11920</v>
      </c>
      <c r="D359" s="597"/>
      <c r="E359" s="604"/>
      <c r="F359" s="627"/>
      <c r="G359" s="208"/>
      <c r="H359" s="208"/>
      <c r="I359" s="385"/>
      <c r="J359" s="629"/>
      <c r="K359" s="630"/>
      <c r="L359" s="630"/>
      <c r="M359" s="740"/>
      <c r="N359" s="1122"/>
      <c r="O359" s="1745"/>
      <c r="P359" s="643"/>
      <c r="Q359" s="1090"/>
      <c r="R359" s="1091"/>
      <c r="S359" s="1747" t="s">
        <v>4708</v>
      </c>
      <c r="T359" s="362" t="s">
        <v>30</v>
      </c>
      <c r="U359" s="1081">
        <f>$U$299</f>
        <v>0.85</v>
      </c>
      <c r="V359" s="1082"/>
      <c r="W359" s="1082"/>
      <c r="X359" s="1082"/>
      <c r="Y359" s="1082"/>
      <c r="Z359" s="1082"/>
      <c r="AA359" s="1083"/>
      <c r="AB359" s="391">
        <f>ROUND(ROUND(ROUND(G296+K332,0)*Q356,0)*U359,0)</f>
        <v>340</v>
      </c>
      <c r="AC359" s="268"/>
    </row>
    <row r="360" spans="1:29" ht="17.100000000000001" customHeight="1">
      <c r="A360" s="243">
        <v>63</v>
      </c>
      <c r="B360" s="351">
        <v>1754</v>
      </c>
      <c r="C360" s="870" t="s">
        <v>11921</v>
      </c>
      <c r="D360" s="597"/>
      <c r="E360" s="604"/>
      <c r="F360" s="627"/>
      <c r="G360" s="208"/>
      <c r="H360" s="208"/>
      <c r="I360" s="385"/>
      <c r="J360" s="629"/>
      <c r="K360" s="630"/>
      <c r="L360" s="630"/>
      <c r="M360" s="740"/>
      <c r="N360" s="1122"/>
      <c r="O360" s="1745"/>
      <c r="P360" s="643"/>
      <c r="Q360" s="1090"/>
      <c r="R360" s="1091"/>
      <c r="S360" s="1748"/>
      <c r="T360" s="512"/>
      <c r="U360" s="1083"/>
      <c r="V360" s="1079" t="s">
        <v>11869</v>
      </c>
      <c r="W360" s="354" t="s">
        <v>30</v>
      </c>
      <c r="X360" s="355">
        <v>0.85</v>
      </c>
      <c r="Y360" s="635"/>
      <c r="Z360" s="635"/>
      <c r="AA360" s="636"/>
      <c r="AB360" s="391">
        <f>ROUND(ROUND(ROUND(ROUND(G296+K332,0)*Q356,0)*U359,0)*X360,0)</f>
        <v>289</v>
      </c>
      <c r="AC360" s="268"/>
    </row>
    <row r="361" spans="1:29" ht="17.100000000000001" customHeight="1">
      <c r="A361" s="243">
        <v>63</v>
      </c>
      <c r="B361" s="351">
        <v>1755</v>
      </c>
      <c r="C361" s="870" t="s">
        <v>11922</v>
      </c>
      <c r="D361" s="597"/>
      <c r="E361" s="604"/>
      <c r="F361" s="627"/>
      <c r="G361" s="208"/>
      <c r="H361" s="208"/>
      <c r="I361" s="385"/>
      <c r="J361" s="629"/>
      <c r="K361" s="630"/>
      <c r="L361" s="630"/>
      <c r="M361" s="740"/>
      <c r="N361" s="1122"/>
      <c r="O361" s="1120"/>
      <c r="P361" s="643"/>
      <c r="Q361" s="1090"/>
      <c r="R361" s="1091"/>
      <c r="S361" s="603"/>
      <c r="T361" s="362"/>
      <c r="U361" s="1097"/>
      <c r="V361" s="635"/>
      <c r="W361" s="635"/>
      <c r="X361" s="636"/>
      <c r="Y361" s="1533" t="s">
        <v>167</v>
      </c>
      <c r="Z361" s="643">
        <v>5</v>
      </c>
      <c r="AA361" s="1086" t="s">
        <v>168</v>
      </c>
      <c r="AB361" s="358">
        <f>ROUND(ROUND(ROUND(G296+K332,0)*Q356,0)-Z361,0)</f>
        <v>395</v>
      </c>
      <c r="AC361" s="268"/>
    </row>
    <row r="362" spans="1:29" ht="17.100000000000001" customHeight="1">
      <c r="A362" s="243">
        <v>63</v>
      </c>
      <c r="B362" s="351">
        <v>1756</v>
      </c>
      <c r="C362" s="870" t="s">
        <v>11923</v>
      </c>
      <c r="D362" s="597"/>
      <c r="E362" s="604"/>
      <c r="F362" s="627"/>
      <c r="G362" s="208"/>
      <c r="H362" s="208"/>
      <c r="I362" s="385"/>
      <c r="J362" s="629"/>
      <c r="K362" s="630"/>
      <c r="L362" s="630"/>
      <c r="M362" s="740"/>
      <c r="N362" s="1122"/>
      <c r="O362" s="1120"/>
      <c r="P362" s="643"/>
      <c r="Q362" s="1090"/>
      <c r="R362" s="1090"/>
      <c r="S362" s="677"/>
      <c r="T362" s="512"/>
      <c r="U362" s="514"/>
      <c r="V362" s="1071" t="s">
        <v>11869</v>
      </c>
      <c r="W362" s="362" t="s">
        <v>30</v>
      </c>
      <c r="X362" s="395">
        <v>0.85</v>
      </c>
      <c r="Y362" s="1745"/>
      <c r="Z362" s="643"/>
      <c r="AA362" s="1086"/>
      <c r="AB362" s="358">
        <f>ROUND(ROUND(ROUND(ROUND(G296+K332,0)*Q356,0)*X362,0)-Z361,0)</f>
        <v>335</v>
      </c>
      <c r="AC362" s="268"/>
    </row>
    <row r="363" spans="1:29" ht="17.100000000000001" customHeight="1">
      <c r="A363" s="243">
        <v>63</v>
      </c>
      <c r="B363" s="351">
        <v>1757</v>
      </c>
      <c r="C363" s="870" t="s">
        <v>11924</v>
      </c>
      <c r="D363" s="597"/>
      <c r="E363" s="604"/>
      <c r="F363" s="627"/>
      <c r="G363" s="208"/>
      <c r="H363" s="208"/>
      <c r="I363" s="385"/>
      <c r="J363" s="629"/>
      <c r="K363" s="630"/>
      <c r="L363" s="630"/>
      <c r="M363" s="740"/>
      <c r="N363" s="1122"/>
      <c r="O363" s="1120"/>
      <c r="P363" s="643"/>
      <c r="Q363" s="1090"/>
      <c r="R363" s="1090"/>
      <c r="S363" s="1747" t="s">
        <v>4703</v>
      </c>
      <c r="T363" s="643" t="s">
        <v>30</v>
      </c>
      <c r="U363" s="1091">
        <f>$U$297</f>
        <v>0.7</v>
      </c>
      <c r="V363" s="1088"/>
      <c r="W363" s="1088"/>
      <c r="X363" s="1089"/>
      <c r="Y363" s="1745"/>
      <c r="Z363" s="1090"/>
      <c r="AA363" s="1091"/>
      <c r="AB363" s="391">
        <f>ROUND(ROUND(ROUND(ROUND(G296+K332,0)*Q356,0)*U363,0)-Z361,0)</f>
        <v>275</v>
      </c>
      <c r="AC363" s="268"/>
    </row>
    <row r="364" spans="1:29" ht="17.100000000000001" customHeight="1">
      <c r="A364" s="243">
        <v>63</v>
      </c>
      <c r="B364" s="351">
        <v>1758</v>
      </c>
      <c r="C364" s="870" t="s">
        <v>11925</v>
      </c>
      <c r="D364" s="597"/>
      <c r="E364" s="604"/>
      <c r="F364" s="627"/>
      <c r="G364" s="208"/>
      <c r="H364" s="208"/>
      <c r="I364" s="385"/>
      <c r="J364" s="629"/>
      <c r="K364" s="630"/>
      <c r="L364" s="630"/>
      <c r="M364" s="740"/>
      <c r="N364" s="1122"/>
      <c r="O364" s="1120"/>
      <c r="P364" s="643"/>
      <c r="Q364" s="1090"/>
      <c r="R364" s="1090"/>
      <c r="S364" s="1748"/>
      <c r="T364" s="512"/>
      <c r="U364" s="1083"/>
      <c r="V364" s="1079" t="s">
        <v>11869</v>
      </c>
      <c r="W364" s="354" t="s">
        <v>30</v>
      </c>
      <c r="X364" s="357">
        <v>0.85</v>
      </c>
      <c r="Y364" s="1745"/>
      <c r="Z364" s="1090"/>
      <c r="AA364" s="1091"/>
      <c r="AB364" s="391">
        <f>ROUND(ROUND(ROUND(ROUND(ROUND(G296+K332,0)*Q356,0)*U363,0)*X364,0)-Z361,0)</f>
        <v>233</v>
      </c>
      <c r="AC364" s="268"/>
    </row>
    <row r="365" spans="1:29" ht="17.100000000000001" customHeight="1">
      <c r="A365" s="243">
        <v>63</v>
      </c>
      <c r="B365" s="351">
        <v>1759</v>
      </c>
      <c r="C365" s="870" t="s">
        <v>11926</v>
      </c>
      <c r="D365" s="597"/>
      <c r="E365" s="604"/>
      <c r="F365" s="627"/>
      <c r="G365" s="208"/>
      <c r="H365" s="208"/>
      <c r="I365" s="385"/>
      <c r="J365" s="629"/>
      <c r="K365" s="630"/>
      <c r="L365" s="630"/>
      <c r="M365" s="740"/>
      <c r="N365" s="1122"/>
      <c r="O365" s="1120"/>
      <c r="P365" s="643"/>
      <c r="Q365" s="1090"/>
      <c r="R365" s="1090"/>
      <c r="S365" s="1747" t="s">
        <v>4708</v>
      </c>
      <c r="T365" s="643" t="s">
        <v>30</v>
      </c>
      <c r="U365" s="1091">
        <f>$U$299</f>
        <v>0.85</v>
      </c>
      <c r="V365" s="1082"/>
      <c r="W365" s="1082"/>
      <c r="X365" s="1083"/>
      <c r="Y365" s="1745"/>
      <c r="Z365" s="1090"/>
      <c r="AA365" s="1091"/>
      <c r="AB365" s="391">
        <f>ROUND(ROUND(ROUND(ROUND(G296+K332,0)*Q356,0)*U365,0)-Z361,0)</f>
        <v>335</v>
      </c>
      <c r="AC365" s="268"/>
    </row>
    <row r="366" spans="1:29" ht="17.100000000000001" customHeight="1">
      <c r="A366" s="243">
        <v>63</v>
      </c>
      <c r="B366" s="351">
        <v>1760</v>
      </c>
      <c r="C366" s="870" t="s">
        <v>11927</v>
      </c>
      <c r="D366" s="597"/>
      <c r="E366" s="604"/>
      <c r="F366" s="1126"/>
      <c r="G366" s="216"/>
      <c r="H366" s="216"/>
      <c r="I366" s="226"/>
      <c r="J366" s="658"/>
      <c r="K366" s="706"/>
      <c r="L366" s="706"/>
      <c r="M366" s="787"/>
      <c r="N366" s="1127"/>
      <c r="O366" s="1128"/>
      <c r="P366" s="512"/>
      <c r="Q366" s="1082"/>
      <c r="R366" s="1082"/>
      <c r="S366" s="1748"/>
      <c r="T366" s="512"/>
      <c r="U366" s="1083"/>
      <c r="V366" s="1079" t="s">
        <v>11869</v>
      </c>
      <c r="W366" s="354" t="s">
        <v>30</v>
      </c>
      <c r="X366" s="357">
        <v>0.85</v>
      </c>
      <c r="Y366" s="1746"/>
      <c r="Z366" s="1082"/>
      <c r="AA366" s="1083"/>
      <c r="AB366" s="391">
        <f>ROUND(ROUND(ROUND(ROUND(ROUND(G296+K332,0)*Q356,0)*U365,0)*X366,0)-Z361,0)</f>
        <v>284</v>
      </c>
      <c r="AC366" s="268"/>
    </row>
    <row r="367" spans="1:29" ht="17.100000000000001" customHeight="1">
      <c r="A367" s="229">
        <v>63</v>
      </c>
      <c r="B367" s="337">
        <v>1221</v>
      </c>
      <c r="C367" s="871" t="s">
        <v>11928</v>
      </c>
      <c r="D367" s="597"/>
      <c r="E367" s="604"/>
      <c r="F367" s="1542" t="s">
        <v>11582</v>
      </c>
      <c r="G367" s="558"/>
      <c r="H367" s="558"/>
      <c r="I367" s="674"/>
      <c r="J367" s="231"/>
      <c r="K367" s="232"/>
      <c r="L367" s="338"/>
      <c r="M367" s="314"/>
      <c r="N367" s="734"/>
      <c r="O367" s="372"/>
      <c r="P367" s="232"/>
      <c r="Q367" s="232"/>
      <c r="R367" s="232"/>
      <c r="S367" s="557"/>
      <c r="T367" s="372"/>
      <c r="U367" s="1070"/>
      <c r="V367" s="625"/>
      <c r="W367" s="625"/>
      <c r="X367" s="625"/>
      <c r="Y367" s="625"/>
      <c r="Z367" s="625"/>
      <c r="AA367" s="626"/>
      <c r="AB367" s="705">
        <f>ROUND(G368,0)</f>
        <v>529</v>
      </c>
      <c r="AC367" s="268"/>
    </row>
    <row r="368" spans="1:29" ht="17.100000000000001" customHeight="1">
      <c r="A368" s="243">
        <v>63</v>
      </c>
      <c r="B368" s="351">
        <v>1771</v>
      </c>
      <c r="C368" s="870" t="s">
        <v>11929</v>
      </c>
      <c r="D368" s="597"/>
      <c r="E368" s="604"/>
      <c r="F368" s="1765"/>
      <c r="G368" s="624">
        <v>529</v>
      </c>
      <c r="H368" s="208" t="s">
        <v>18</v>
      </c>
      <c r="I368" s="650"/>
      <c r="J368" s="245"/>
      <c r="K368" s="208"/>
      <c r="L368" s="392"/>
      <c r="M368" s="385"/>
      <c r="N368" s="737"/>
      <c r="O368" s="214"/>
      <c r="P368" s="208"/>
      <c r="Q368" s="208"/>
      <c r="R368" s="208"/>
      <c r="S368" s="567"/>
      <c r="T368" s="400"/>
      <c r="U368" s="470"/>
      <c r="V368" s="1071" t="s">
        <v>4700</v>
      </c>
      <c r="W368" s="362" t="s">
        <v>163</v>
      </c>
      <c r="X368" s="356">
        <v>0.85</v>
      </c>
      <c r="Y368" s="635"/>
      <c r="Z368" s="635"/>
      <c r="AA368" s="636"/>
      <c r="AB368" s="358">
        <f>ROUND(G368*X368,0)</f>
        <v>450</v>
      </c>
      <c r="AC368" s="268"/>
    </row>
    <row r="369" spans="1:29" ht="17.100000000000001" customHeight="1">
      <c r="A369" s="229">
        <v>63</v>
      </c>
      <c r="B369" s="337">
        <v>1222</v>
      </c>
      <c r="C369" s="871" t="s">
        <v>11930</v>
      </c>
      <c r="D369" s="597"/>
      <c r="E369" s="604"/>
      <c r="F369" s="1765"/>
      <c r="G369" s="618"/>
      <c r="H369" s="618"/>
      <c r="I369" s="650"/>
      <c r="J369" s="245"/>
      <c r="K369" s="208"/>
      <c r="L369" s="392"/>
      <c r="M369" s="292"/>
      <c r="N369" s="501"/>
      <c r="O369" s="209"/>
      <c r="P369" s="208"/>
      <c r="Q369" s="208"/>
      <c r="R369" s="208"/>
      <c r="S369" s="1771" t="s">
        <v>4703</v>
      </c>
      <c r="T369" s="372" t="s">
        <v>163</v>
      </c>
      <c r="U369" s="1107">
        <f>$U$297</f>
        <v>0.7</v>
      </c>
      <c r="V369" s="1108"/>
      <c r="W369" s="1108"/>
      <c r="X369" s="1108"/>
      <c r="Y369" s="1108"/>
      <c r="Z369" s="1108"/>
      <c r="AA369" s="1109"/>
      <c r="AB369" s="705">
        <f>ROUND(G368*U369,0)</f>
        <v>370</v>
      </c>
      <c r="AC369" s="268"/>
    </row>
    <row r="370" spans="1:29" ht="17.100000000000001" customHeight="1">
      <c r="A370" s="243">
        <v>63</v>
      </c>
      <c r="B370" s="351">
        <v>1772</v>
      </c>
      <c r="C370" s="870" t="s">
        <v>11931</v>
      </c>
      <c r="D370" s="597"/>
      <c r="E370" s="604"/>
      <c r="F370" s="1765"/>
      <c r="G370" s="618"/>
      <c r="H370" s="618"/>
      <c r="I370" s="650"/>
      <c r="J370" s="245"/>
      <c r="K370" s="208"/>
      <c r="L370" s="392"/>
      <c r="M370" s="292"/>
      <c r="N370" s="501"/>
      <c r="O370" s="209"/>
      <c r="P370" s="208"/>
      <c r="Q370" s="208"/>
      <c r="R370" s="208"/>
      <c r="S370" s="1748"/>
      <c r="T370" s="400"/>
      <c r="U370" s="1110"/>
      <c r="V370" s="1079" t="s">
        <v>11869</v>
      </c>
      <c r="W370" s="354" t="s">
        <v>30</v>
      </c>
      <c r="X370" s="355">
        <v>0.85</v>
      </c>
      <c r="Y370" s="635"/>
      <c r="Z370" s="635"/>
      <c r="AA370" s="636"/>
      <c r="AB370" s="358">
        <f>ROUND(ROUND(G368*U369,0)*X370,0)</f>
        <v>315</v>
      </c>
      <c r="AC370" s="268"/>
    </row>
    <row r="371" spans="1:29" ht="17.100000000000001" customHeight="1">
      <c r="A371" s="229">
        <v>63</v>
      </c>
      <c r="B371" s="337">
        <v>1225</v>
      </c>
      <c r="C371" s="871" t="s">
        <v>11932</v>
      </c>
      <c r="D371" s="597"/>
      <c r="E371" s="604"/>
      <c r="F371" s="1765"/>
      <c r="G371" s="618"/>
      <c r="H371" s="618"/>
      <c r="I371" s="650"/>
      <c r="J371" s="245"/>
      <c r="K371" s="208"/>
      <c r="L371" s="392"/>
      <c r="M371" s="292"/>
      <c r="N371" s="501"/>
      <c r="O371" s="209"/>
      <c r="P371" s="208"/>
      <c r="Q371" s="208"/>
      <c r="R371" s="208"/>
      <c r="S371" s="1771" t="s">
        <v>4708</v>
      </c>
      <c r="T371" s="372" t="s">
        <v>30</v>
      </c>
      <c r="U371" s="1107">
        <f>$U$299</f>
        <v>0.85</v>
      </c>
      <c r="V371" s="1111"/>
      <c r="W371" s="1111"/>
      <c r="X371" s="1111"/>
      <c r="Y371" s="1111"/>
      <c r="Z371" s="1111"/>
      <c r="AA371" s="1110"/>
      <c r="AB371" s="705">
        <f>ROUND(G368*U371,0)</f>
        <v>450</v>
      </c>
      <c r="AC371" s="268"/>
    </row>
    <row r="372" spans="1:29" ht="17.100000000000001" customHeight="1">
      <c r="A372" s="243">
        <v>63</v>
      </c>
      <c r="B372" s="351">
        <v>1773</v>
      </c>
      <c r="C372" s="870" t="s">
        <v>11933</v>
      </c>
      <c r="D372" s="597"/>
      <c r="E372" s="604"/>
      <c r="F372" s="623"/>
      <c r="G372" s="618"/>
      <c r="H372" s="618"/>
      <c r="I372" s="650"/>
      <c r="J372" s="245"/>
      <c r="K372" s="208"/>
      <c r="L372" s="392"/>
      <c r="M372" s="209"/>
      <c r="N372" s="501"/>
      <c r="O372" s="209"/>
      <c r="P372" s="208"/>
      <c r="Q372" s="208"/>
      <c r="R372" s="208"/>
      <c r="S372" s="1748"/>
      <c r="T372" s="400"/>
      <c r="U372" s="1110"/>
      <c r="V372" s="1079" t="s">
        <v>11869</v>
      </c>
      <c r="W372" s="354" t="s">
        <v>30</v>
      </c>
      <c r="X372" s="355">
        <v>0.85</v>
      </c>
      <c r="Y372" s="635"/>
      <c r="Z372" s="635"/>
      <c r="AA372" s="636"/>
      <c r="AB372" s="358">
        <f>ROUND(ROUND(G368*U371,0)*X372,0)</f>
        <v>383</v>
      </c>
      <c r="AC372" s="268"/>
    </row>
    <row r="373" spans="1:29" ht="17.100000000000001" customHeight="1">
      <c r="A373" s="243">
        <v>63</v>
      </c>
      <c r="B373" s="351">
        <v>1774</v>
      </c>
      <c r="C373" s="870" t="s">
        <v>11934</v>
      </c>
      <c r="D373" s="597"/>
      <c r="E373" s="604"/>
      <c r="F373" s="623"/>
      <c r="G373" s="618"/>
      <c r="H373" s="618"/>
      <c r="I373" s="650"/>
      <c r="J373" s="245"/>
      <c r="K373" s="208"/>
      <c r="L373" s="392"/>
      <c r="M373" s="209"/>
      <c r="N373" s="501"/>
      <c r="O373" s="209"/>
      <c r="P373" s="208"/>
      <c r="Q373" s="208"/>
      <c r="R373" s="208"/>
      <c r="S373" s="603"/>
      <c r="T373" s="362"/>
      <c r="U373" s="1097"/>
      <c r="V373" s="635"/>
      <c r="W373" s="635"/>
      <c r="X373" s="636"/>
      <c r="Y373" s="1533" t="s">
        <v>167</v>
      </c>
      <c r="Z373" s="643">
        <v>5</v>
      </c>
      <c r="AA373" s="1086" t="s">
        <v>168</v>
      </c>
      <c r="AB373" s="358">
        <f>ROUND(G368-Z373,0)</f>
        <v>524</v>
      </c>
      <c r="AC373" s="268"/>
    </row>
    <row r="374" spans="1:29" ht="17.100000000000001" customHeight="1">
      <c r="A374" s="243">
        <v>63</v>
      </c>
      <c r="B374" s="351">
        <v>1775</v>
      </c>
      <c r="C374" s="870" t="s">
        <v>11935</v>
      </c>
      <c r="D374" s="597"/>
      <c r="E374" s="604"/>
      <c r="F374" s="623"/>
      <c r="G374" s="618"/>
      <c r="H374" s="618"/>
      <c r="I374" s="650"/>
      <c r="J374" s="245"/>
      <c r="K374" s="208"/>
      <c r="L374" s="392"/>
      <c r="M374" s="209"/>
      <c r="N374" s="501"/>
      <c r="O374" s="209"/>
      <c r="P374" s="208"/>
      <c r="Q374" s="208"/>
      <c r="R374" s="208"/>
      <c r="S374" s="677"/>
      <c r="T374" s="512"/>
      <c r="U374" s="514"/>
      <c r="V374" s="1071" t="s">
        <v>11869</v>
      </c>
      <c r="W374" s="362" t="s">
        <v>30</v>
      </c>
      <c r="X374" s="395">
        <v>0.85</v>
      </c>
      <c r="Y374" s="1745"/>
      <c r="Z374" s="643"/>
      <c r="AA374" s="1086"/>
      <c r="AB374" s="358">
        <f>ROUND(ROUND(G368*X374,0)-Z373,0)</f>
        <v>445</v>
      </c>
      <c r="AC374" s="268"/>
    </row>
    <row r="375" spans="1:29" ht="17.100000000000001" customHeight="1">
      <c r="A375" s="243">
        <v>63</v>
      </c>
      <c r="B375" s="351">
        <v>1776</v>
      </c>
      <c r="C375" s="870" t="s">
        <v>11936</v>
      </c>
      <c r="D375" s="597"/>
      <c r="E375" s="604"/>
      <c r="F375" s="623"/>
      <c r="G375" s="618"/>
      <c r="H375" s="618"/>
      <c r="I375" s="650"/>
      <c r="J375" s="245"/>
      <c r="K375" s="208"/>
      <c r="L375" s="392"/>
      <c r="M375" s="209"/>
      <c r="N375" s="501"/>
      <c r="O375" s="209"/>
      <c r="P375" s="208"/>
      <c r="Q375" s="208"/>
      <c r="R375" s="208"/>
      <c r="S375" s="1747" t="s">
        <v>4703</v>
      </c>
      <c r="T375" s="643" t="s">
        <v>30</v>
      </c>
      <c r="U375" s="1091">
        <v>0.7</v>
      </c>
      <c r="V375" s="1088"/>
      <c r="W375" s="1088"/>
      <c r="X375" s="1089"/>
      <c r="Y375" s="1745"/>
      <c r="Z375" s="1090"/>
      <c r="AA375" s="1091"/>
      <c r="AB375" s="358">
        <f>ROUND(ROUND(G368*U375,0)-Z373,0)</f>
        <v>365</v>
      </c>
      <c r="AC375" s="268"/>
    </row>
    <row r="376" spans="1:29" ht="17.100000000000001" customHeight="1">
      <c r="A376" s="243">
        <v>63</v>
      </c>
      <c r="B376" s="351">
        <v>1777</v>
      </c>
      <c r="C376" s="870" t="s">
        <v>11937</v>
      </c>
      <c r="D376" s="597"/>
      <c r="E376" s="604"/>
      <c r="F376" s="623"/>
      <c r="G376" s="618"/>
      <c r="H376" s="618"/>
      <c r="I376" s="650"/>
      <c r="J376" s="245"/>
      <c r="K376" s="208"/>
      <c r="L376" s="392"/>
      <c r="M376" s="209"/>
      <c r="N376" s="501"/>
      <c r="O376" s="209"/>
      <c r="P376" s="208"/>
      <c r="Q376" s="208"/>
      <c r="R376" s="208"/>
      <c r="S376" s="1748"/>
      <c r="T376" s="512"/>
      <c r="U376" s="1083"/>
      <c r="V376" s="1079" t="s">
        <v>11869</v>
      </c>
      <c r="W376" s="354" t="s">
        <v>30</v>
      </c>
      <c r="X376" s="357">
        <v>0.85</v>
      </c>
      <c r="Y376" s="1745"/>
      <c r="Z376" s="1090"/>
      <c r="AA376" s="1091"/>
      <c r="AB376" s="358">
        <f>ROUND(ROUND(ROUND(G368*U375,0)*X376,0)-Z373,0)</f>
        <v>310</v>
      </c>
      <c r="AC376" s="268"/>
    </row>
    <row r="377" spans="1:29" ht="17.100000000000001" customHeight="1">
      <c r="A377" s="243">
        <v>63</v>
      </c>
      <c r="B377" s="351">
        <v>1778</v>
      </c>
      <c r="C377" s="870" t="s">
        <v>11938</v>
      </c>
      <c r="D377" s="597"/>
      <c r="E377" s="604"/>
      <c r="F377" s="623"/>
      <c r="G377" s="618"/>
      <c r="H377" s="618"/>
      <c r="I377" s="650"/>
      <c r="J377" s="245"/>
      <c r="K377" s="208"/>
      <c r="L377" s="392"/>
      <c r="M377" s="209"/>
      <c r="N377" s="501"/>
      <c r="O377" s="209"/>
      <c r="P377" s="208"/>
      <c r="Q377" s="208"/>
      <c r="R377" s="208"/>
      <c r="S377" s="1747" t="s">
        <v>4708</v>
      </c>
      <c r="T377" s="643" t="s">
        <v>30</v>
      </c>
      <c r="U377" s="1091">
        <v>0.85</v>
      </c>
      <c r="V377" s="1082"/>
      <c r="W377" s="1082"/>
      <c r="X377" s="1083"/>
      <c r="Y377" s="1745"/>
      <c r="Z377" s="1090"/>
      <c r="AA377" s="1091"/>
      <c r="AB377" s="358">
        <f>ROUND(ROUND(G368*U377,0)-Z373,0)</f>
        <v>445</v>
      </c>
      <c r="AC377" s="268"/>
    </row>
    <row r="378" spans="1:29" ht="17.100000000000001" customHeight="1">
      <c r="A378" s="243">
        <v>63</v>
      </c>
      <c r="B378" s="351">
        <v>1779</v>
      </c>
      <c r="C378" s="870" t="s">
        <v>11939</v>
      </c>
      <c r="D378" s="597"/>
      <c r="E378" s="604"/>
      <c r="F378" s="623"/>
      <c r="G378" s="618"/>
      <c r="H378" s="618"/>
      <c r="I378" s="650"/>
      <c r="J378" s="245"/>
      <c r="K378" s="208"/>
      <c r="L378" s="392"/>
      <c r="M378" s="209"/>
      <c r="N378" s="501"/>
      <c r="O378" s="209"/>
      <c r="P378" s="208"/>
      <c r="Q378" s="208"/>
      <c r="R378" s="208"/>
      <c r="S378" s="1748"/>
      <c r="T378" s="512"/>
      <c r="U378" s="1083"/>
      <c r="V378" s="1079" t="s">
        <v>11869</v>
      </c>
      <c r="W378" s="354" t="s">
        <v>30</v>
      </c>
      <c r="X378" s="357">
        <v>0.85</v>
      </c>
      <c r="Y378" s="1746"/>
      <c r="Z378" s="1082"/>
      <c r="AA378" s="1083"/>
      <c r="AB378" s="358">
        <f>ROUND(ROUND(ROUND(G368*U377,0)*X378,0)-Z373,0)</f>
        <v>378</v>
      </c>
      <c r="AC378" s="268"/>
    </row>
    <row r="379" spans="1:29" ht="17.100000000000001" customHeight="1">
      <c r="A379" s="229">
        <v>63</v>
      </c>
      <c r="B379" s="337">
        <v>1223</v>
      </c>
      <c r="C379" s="871" t="s">
        <v>11940</v>
      </c>
      <c r="D379" s="597"/>
      <c r="E379" s="604"/>
      <c r="F379" s="501"/>
      <c r="I379" s="385"/>
      <c r="J379" s="245"/>
      <c r="K379" s="630"/>
      <c r="L379" s="630"/>
      <c r="M379" s="208"/>
      <c r="N379" s="1769" t="s">
        <v>11301</v>
      </c>
      <c r="O379" s="1770" t="s">
        <v>235</v>
      </c>
      <c r="P379" s="272"/>
      <c r="Q379" s="272"/>
      <c r="R379" s="1112"/>
      <c r="S379" s="557"/>
      <c r="T379" s="372"/>
      <c r="U379" s="1070"/>
      <c r="V379" s="625"/>
      <c r="W379" s="625"/>
      <c r="X379" s="625"/>
      <c r="Y379" s="625"/>
      <c r="Z379" s="625"/>
      <c r="AA379" s="626"/>
      <c r="AB379" s="705">
        <f>ROUND(G368*Q380,0)</f>
        <v>370</v>
      </c>
      <c r="AC379" s="268"/>
    </row>
    <row r="380" spans="1:29" ht="17.100000000000001" customHeight="1">
      <c r="A380" s="243">
        <v>63</v>
      </c>
      <c r="B380" s="351">
        <v>1780</v>
      </c>
      <c r="C380" s="870" t="s">
        <v>11941</v>
      </c>
      <c r="D380" s="597"/>
      <c r="E380" s="604"/>
      <c r="F380" s="501"/>
      <c r="G380" s="618"/>
      <c r="H380" s="208"/>
      <c r="I380" s="385"/>
      <c r="J380" s="245"/>
      <c r="K380" s="630"/>
      <c r="L380" s="630"/>
      <c r="M380" s="208"/>
      <c r="N380" s="1758"/>
      <c r="O380" s="1745"/>
      <c r="P380" s="1113" t="s">
        <v>30</v>
      </c>
      <c r="Q380" s="1114">
        <v>0.7</v>
      </c>
      <c r="R380" s="1115"/>
      <c r="S380" s="567"/>
      <c r="T380" s="400"/>
      <c r="U380" s="470"/>
      <c r="V380" s="1071" t="s">
        <v>11869</v>
      </c>
      <c r="W380" s="362" t="s">
        <v>30</v>
      </c>
      <c r="X380" s="356">
        <v>0.85</v>
      </c>
      <c r="Y380" s="635"/>
      <c r="Z380" s="635"/>
      <c r="AA380" s="636"/>
      <c r="AB380" s="358">
        <f>ROUND(ROUND(G368*Q380,0)*X380,0)</f>
        <v>315</v>
      </c>
      <c r="AC380" s="268"/>
    </row>
    <row r="381" spans="1:29" ht="17.100000000000001" customHeight="1">
      <c r="A381" s="229">
        <v>63</v>
      </c>
      <c r="B381" s="337">
        <v>1224</v>
      </c>
      <c r="C381" s="871" t="s">
        <v>11942</v>
      </c>
      <c r="D381" s="597"/>
      <c r="E381" s="604"/>
      <c r="F381" s="627"/>
      <c r="G381" s="208"/>
      <c r="H381" s="208"/>
      <c r="I381" s="385"/>
      <c r="J381" s="629"/>
      <c r="K381" s="630"/>
      <c r="L381" s="630"/>
      <c r="M381" s="214"/>
      <c r="N381" s="1758"/>
      <c r="O381" s="1745"/>
      <c r="P381" s="1113"/>
      <c r="Q381" s="1114"/>
      <c r="R381" s="1116"/>
      <c r="S381" s="1771" t="s">
        <v>4703</v>
      </c>
      <c r="T381" s="372" t="s">
        <v>30</v>
      </c>
      <c r="U381" s="1107">
        <f>$U$297</f>
        <v>0.7</v>
      </c>
      <c r="V381" s="1108"/>
      <c r="W381" s="1108"/>
      <c r="X381" s="1108"/>
      <c r="Y381" s="1108"/>
      <c r="Z381" s="1108"/>
      <c r="AA381" s="1109"/>
      <c r="AB381" s="473">
        <f>ROUND(ROUND(G368*Q380,0)*U381,0)</f>
        <v>259</v>
      </c>
      <c r="AC381" s="268"/>
    </row>
    <row r="382" spans="1:29" ht="17.100000000000001" customHeight="1">
      <c r="A382" s="243">
        <v>63</v>
      </c>
      <c r="B382" s="351">
        <v>1781</v>
      </c>
      <c r="C382" s="870" t="s">
        <v>11943</v>
      </c>
      <c r="D382" s="597"/>
      <c r="E382" s="604"/>
      <c r="F382" s="627"/>
      <c r="G382" s="208"/>
      <c r="H382" s="208"/>
      <c r="I382" s="385"/>
      <c r="J382" s="629"/>
      <c r="K382" s="630"/>
      <c r="L382" s="630"/>
      <c r="M382" s="214"/>
      <c r="N382" s="1758"/>
      <c r="O382" s="1745"/>
      <c r="P382" s="1113"/>
      <c r="Q382" s="1114"/>
      <c r="R382" s="1116"/>
      <c r="S382" s="1748"/>
      <c r="T382" s="400"/>
      <c r="U382" s="1110"/>
      <c r="V382" s="1079" t="s">
        <v>11869</v>
      </c>
      <c r="W382" s="354" t="s">
        <v>30</v>
      </c>
      <c r="X382" s="355">
        <v>0.85</v>
      </c>
      <c r="Y382" s="635"/>
      <c r="Z382" s="635"/>
      <c r="AA382" s="636"/>
      <c r="AB382" s="391">
        <f>ROUND(ROUND(ROUND(G368*Q380,0)*U381,0)*X382,0)</f>
        <v>220</v>
      </c>
      <c r="AC382" s="268"/>
    </row>
    <row r="383" spans="1:29" ht="17.100000000000001" customHeight="1">
      <c r="A383" s="229">
        <v>63</v>
      </c>
      <c r="B383" s="337">
        <v>1226</v>
      </c>
      <c r="C383" s="871" t="s">
        <v>11944</v>
      </c>
      <c r="D383" s="597"/>
      <c r="E383" s="604"/>
      <c r="F383" s="627"/>
      <c r="G383" s="208"/>
      <c r="H383" s="208"/>
      <c r="I383" s="385"/>
      <c r="J383" s="629"/>
      <c r="K383" s="630"/>
      <c r="L383" s="630"/>
      <c r="M383" s="740"/>
      <c r="N383" s="1117"/>
      <c r="O383" s="1118"/>
      <c r="P383" s="1113"/>
      <c r="Q383" s="1114"/>
      <c r="R383" s="1116"/>
      <c r="S383" s="1771" t="s">
        <v>4708</v>
      </c>
      <c r="T383" s="372" t="s">
        <v>30</v>
      </c>
      <c r="U383" s="1107">
        <f>$U$299</f>
        <v>0.85</v>
      </c>
      <c r="V383" s="1111"/>
      <c r="W383" s="1111"/>
      <c r="X383" s="1111"/>
      <c r="Y383" s="1111"/>
      <c r="Z383" s="1111"/>
      <c r="AA383" s="1110"/>
      <c r="AB383" s="473">
        <f>ROUND(ROUND(G368*Q380,0)*U383,0)</f>
        <v>315</v>
      </c>
      <c r="AC383" s="268"/>
    </row>
    <row r="384" spans="1:29" ht="17.100000000000001" customHeight="1">
      <c r="A384" s="243">
        <v>63</v>
      </c>
      <c r="B384" s="351">
        <v>1782</v>
      </c>
      <c r="C384" s="870" t="s">
        <v>11945</v>
      </c>
      <c r="D384" s="597"/>
      <c r="E384" s="604"/>
      <c r="F384" s="627"/>
      <c r="G384" s="208"/>
      <c r="H384" s="208"/>
      <c r="I384" s="385"/>
      <c r="J384" s="629"/>
      <c r="K384" s="630"/>
      <c r="L384" s="630"/>
      <c r="M384" s="740"/>
      <c r="N384" s="1117"/>
      <c r="O384" s="1118"/>
      <c r="P384" s="1113"/>
      <c r="Q384" s="1114"/>
      <c r="R384" s="1116"/>
      <c r="S384" s="1748"/>
      <c r="T384" s="400"/>
      <c r="U384" s="1110"/>
      <c r="V384" s="1079" t="s">
        <v>11869</v>
      </c>
      <c r="W384" s="354" t="s">
        <v>30</v>
      </c>
      <c r="X384" s="355">
        <v>0.85</v>
      </c>
      <c r="Y384" s="635"/>
      <c r="Z384" s="635"/>
      <c r="AA384" s="636"/>
      <c r="AB384" s="391">
        <f>ROUND(ROUND(ROUND(G368*Q380,0)*U383,0)*X384,0)</f>
        <v>268</v>
      </c>
      <c r="AC384" s="268"/>
    </row>
    <row r="385" spans="1:29" ht="17.100000000000001" customHeight="1">
      <c r="A385" s="243">
        <v>63</v>
      </c>
      <c r="B385" s="351">
        <v>1783</v>
      </c>
      <c r="C385" s="870" t="s">
        <v>11946</v>
      </c>
      <c r="D385" s="597"/>
      <c r="E385" s="604"/>
      <c r="F385" s="627"/>
      <c r="G385" s="208"/>
      <c r="H385" s="208"/>
      <c r="I385" s="385"/>
      <c r="J385" s="629"/>
      <c r="K385" s="630"/>
      <c r="L385" s="630"/>
      <c r="M385" s="740"/>
      <c r="N385" s="1117"/>
      <c r="O385" s="1118"/>
      <c r="P385" s="1113"/>
      <c r="Q385" s="1114"/>
      <c r="R385" s="1116"/>
      <c r="S385" s="603"/>
      <c r="T385" s="362"/>
      <c r="U385" s="1097"/>
      <c r="V385" s="635"/>
      <c r="W385" s="635"/>
      <c r="X385" s="636"/>
      <c r="Y385" s="1533" t="s">
        <v>167</v>
      </c>
      <c r="Z385" s="643">
        <v>5</v>
      </c>
      <c r="AA385" s="1086" t="s">
        <v>168</v>
      </c>
      <c r="AB385" s="358">
        <f>ROUND(ROUND(G368*Q380,0)-Z385,0)</f>
        <v>365</v>
      </c>
      <c r="AC385" s="268"/>
    </row>
    <row r="386" spans="1:29" ht="17.100000000000001" customHeight="1">
      <c r="A386" s="243">
        <v>63</v>
      </c>
      <c r="B386" s="351">
        <v>1784</v>
      </c>
      <c r="C386" s="870" t="s">
        <v>11947</v>
      </c>
      <c r="D386" s="597"/>
      <c r="E386" s="604"/>
      <c r="F386" s="627"/>
      <c r="G386" s="208"/>
      <c r="H386" s="208"/>
      <c r="I386" s="385"/>
      <c r="J386" s="629"/>
      <c r="K386" s="630"/>
      <c r="L386" s="630"/>
      <c r="M386" s="214"/>
      <c r="N386" s="1122"/>
      <c r="O386" s="1118"/>
      <c r="P386" s="1113"/>
      <c r="Q386" s="1114"/>
      <c r="R386" s="1116"/>
      <c r="S386" s="677"/>
      <c r="T386" s="512"/>
      <c r="U386" s="514"/>
      <c r="V386" s="1071" t="s">
        <v>11869</v>
      </c>
      <c r="W386" s="362" t="s">
        <v>30</v>
      </c>
      <c r="X386" s="395">
        <v>0.85</v>
      </c>
      <c r="Y386" s="1745"/>
      <c r="Z386" s="643"/>
      <c r="AA386" s="1086"/>
      <c r="AB386" s="358">
        <f>ROUND(ROUND(ROUND(G368*Q380,0)*X386,0)-Z385,0)</f>
        <v>310</v>
      </c>
      <c r="AC386" s="268"/>
    </row>
    <row r="387" spans="1:29" ht="17.100000000000001" customHeight="1">
      <c r="A387" s="243">
        <v>63</v>
      </c>
      <c r="B387" s="351">
        <v>1785</v>
      </c>
      <c r="C387" s="870" t="s">
        <v>11948</v>
      </c>
      <c r="D387" s="597"/>
      <c r="E387" s="604"/>
      <c r="F387" s="627"/>
      <c r="G387" s="208"/>
      <c r="H387" s="208"/>
      <c r="I387" s="385"/>
      <c r="J387" s="629"/>
      <c r="K387" s="630"/>
      <c r="L387" s="630"/>
      <c r="M387" s="214"/>
      <c r="N387" s="1122"/>
      <c r="O387" s="1118"/>
      <c r="P387" s="1113"/>
      <c r="Q387" s="1114"/>
      <c r="R387" s="1116"/>
      <c r="S387" s="1747" t="s">
        <v>4703</v>
      </c>
      <c r="T387" s="643" t="s">
        <v>30</v>
      </c>
      <c r="U387" s="1091">
        <f>$U$297</f>
        <v>0.7</v>
      </c>
      <c r="V387" s="1088"/>
      <c r="W387" s="1088"/>
      <c r="X387" s="1089"/>
      <c r="Y387" s="1745"/>
      <c r="Z387" s="1090"/>
      <c r="AA387" s="1091"/>
      <c r="AB387" s="391">
        <f>ROUND(ROUND(ROUND(G368*Q380,0)*U387,0)-Z385,0)</f>
        <v>254</v>
      </c>
      <c r="AC387" s="268"/>
    </row>
    <row r="388" spans="1:29" ht="17.100000000000001" customHeight="1">
      <c r="A388" s="243">
        <v>63</v>
      </c>
      <c r="B388" s="351">
        <v>1786</v>
      </c>
      <c r="C388" s="870" t="s">
        <v>11949</v>
      </c>
      <c r="D388" s="597"/>
      <c r="E388" s="604"/>
      <c r="F388" s="627"/>
      <c r="G388" s="208"/>
      <c r="H388" s="208"/>
      <c r="I388" s="385"/>
      <c r="J388" s="629"/>
      <c r="K388" s="630"/>
      <c r="L388" s="630"/>
      <c r="M388" s="214"/>
      <c r="N388" s="1122"/>
      <c r="O388" s="1118"/>
      <c r="P388" s="1113"/>
      <c r="Q388" s="1114"/>
      <c r="R388" s="1116"/>
      <c r="S388" s="1748"/>
      <c r="T388" s="512"/>
      <c r="U388" s="1083"/>
      <c r="V388" s="1079" t="s">
        <v>11869</v>
      </c>
      <c r="W388" s="354" t="s">
        <v>30</v>
      </c>
      <c r="X388" s="357">
        <v>0.85</v>
      </c>
      <c r="Y388" s="1745"/>
      <c r="Z388" s="1090"/>
      <c r="AA388" s="1091"/>
      <c r="AB388" s="358">
        <f>ROUND(ROUND(ROUND(ROUND(G368*Q380,0)*U387,0)*X388,0)-Z385,0)</f>
        <v>215</v>
      </c>
      <c r="AC388" s="268"/>
    </row>
    <row r="389" spans="1:29" ht="17.100000000000001" customHeight="1">
      <c r="A389" s="243">
        <v>63</v>
      </c>
      <c r="B389" s="351">
        <v>1787</v>
      </c>
      <c r="C389" s="870" t="s">
        <v>11950</v>
      </c>
      <c r="D389" s="597"/>
      <c r="E389" s="604"/>
      <c r="F389" s="627"/>
      <c r="G389" s="208"/>
      <c r="H389" s="208"/>
      <c r="I389" s="385"/>
      <c r="J389" s="629"/>
      <c r="K389" s="630"/>
      <c r="L389" s="630"/>
      <c r="M389" s="214"/>
      <c r="N389" s="1122"/>
      <c r="O389" s="1118"/>
      <c r="P389" s="1113"/>
      <c r="Q389" s="1114"/>
      <c r="R389" s="1116"/>
      <c r="S389" s="1747" t="s">
        <v>4708</v>
      </c>
      <c r="T389" s="643" t="s">
        <v>30</v>
      </c>
      <c r="U389" s="1091">
        <f>$U$299</f>
        <v>0.85</v>
      </c>
      <c r="V389" s="1082"/>
      <c r="W389" s="1082"/>
      <c r="X389" s="1083"/>
      <c r="Y389" s="1745"/>
      <c r="Z389" s="1090"/>
      <c r="AA389" s="1091"/>
      <c r="AB389" s="391">
        <f>ROUND(ROUND(ROUND(G368*Q380,0)*U389,0)-Z385,0)</f>
        <v>310</v>
      </c>
      <c r="AC389" s="268"/>
    </row>
    <row r="390" spans="1:29" ht="17.100000000000001" customHeight="1">
      <c r="A390" s="243">
        <v>63</v>
      </c>
      <c r="B390" s="351">
        <v>1788</v>
      </c>
      <c r="C390" s="870" t="s">
        <v>11951</v>
      </c>
      <c r="D390" s="597"/>
      <c r="E390" s="604"/>
      <c r="F390" s="627"/>
      <c r="G390" s="208"/>
      <c r="H390" s="208"/>
      <c r="I390" s="385"/>
      <c r="J390" s="629"/>
      <c r="K390" s="630"/>
      <c r="L390" s="630"/>
      <c r="M390" s="214"/>
      <c r="N390" s="1122"/>
      <c r="O390" s="1118"/>
      <c r="P390" s="1113"/>
      <c r="Q390" s="1114"/>
      <c r="R390" s="1116"/>
      <c r="S390" s="1748"/>
      <c r="T390" s="512"/>
      <c r="U390" s="1083"/>
      <c r="V390" s="1079" t="s">
        <v>11869</v>
      </c>
      <c r="W390" s="354" t="s">
        <v>30</v>
      </c>
      <c r="X390" s="357">
        <v>0.85</v>
      </c>
      <c r="Y390" s="1746"/>
      <c r="Z390" s="1082"/>
      <c r="AA390" s="1083"/>
      <c r="AB390" s="358">
        <f>ROUND(ROUND(ROUND(ROUND(G368*Q380,0)*U389,0)*X390,0)-Z385,0)</f>
        <v>263</v>
      </c>
      <c r="AC390" s="268"/>
    </row>
    <row r="391" spans="1:29" ht="17.100000000000001" customHeight="1">
      <c r="A391" s="243">
        <v>63</v>
      </c>
      <c r="B391" s="351">
        <v>1789</v>
      </c>
      <c r="C391" s="870" t="s">
        <v>11952</v>
      </c>
      <c r="D391" s="597"/>
      <c r="E391" s="604"/>
      <c r="F391" s="627"/>
      <c r="G391" s="208"/>
      <c r="H391" s="208"/>
      <c r="I391" s="385"/>
      <c r="J391" s="629"/>
      <c r="K391" s="630"/>
      <c r="L391" s="630"/>
      <c r="M391" s="214"/>
      <c r="N391" s="1122"/>
      <c r="O391" s="1622" t="s">
        <v>237</v>
      </c>
      <c r="P391" s="362"/>
      <c r="Q391" s="1119"/>
      <c r="R391" s="1081"/>
      <c r="S391" s="603"/>
      <c r="T391" s="362"/>
      <c r="U391" s="1097"/>
      <c r="V391" s="635"/>
      <c r="W391" s="635"/>
      <c r="X391" s="635"/>
      <c r="Y391" s="635"/>
      <c r="Z391" s="635"/>
      <c r="AA391" s="636"/>
      <c r="AB391" s="358">
        <f>ROUND(G368*Q392,0)</f>
        <v>265</v>
      </c>
      <c r="AC391" s="268"/>
    </row>
    <row r="392" spans="1:29" ht="17.100000000000001" customHeight="1">
      <c r="A392" s="243">
        <v>63</v>
      </c>
      <c r="B392" s="351">
        <v>1790</v>
      </c>
      <c r="C392" s="870" t="s">
        <v>11953</v>
      </c>
      <c r="D392" s="597"/>
      <c r="E392" s="604"/>
      <c r="F392" s="627"/>
      <c r="G392" s="208"/>
      <c r="H392" s="208"/>
      <c r="I392" s="385"/>
      <c r="J392" s="629"/>
      <c r="K392" s="630"/>
      <c r="L392" s="630"/>
      <c r="M392" s="214"/>
      <c r="N392" s="1122"/>
      <c r="O392" s="1745"/>
      <c r="P392" s="643" t="s">
        <v>30</v>
      </c>
      <c r="Q392" s="1090">
        <v>0.5</v>
      </c>
      <c r="R392" s="1091"/>
      <c r="S392" s="677"/>
      <c r="T392" s="512"/>
      <c r="U392" s="514"/>
      <c r="V392" s="1071" t="s">
        <v>11869</v>
      </c>
      <c r="W392" s="362" t="s">
        <v>30</v>
      </c>
      <c r="X392" s="356">
        <v>0.85</v>
      </c>
      <c r="Y392" s="635"/>
      <c r="Z392" s="635"/>
      <c r="AA392" s="636"/>
      <c r="AB392" s="358">
        <f>ROUND(ROUND(G368*Q392,0)*X392,0)</f>
        <v>225</v>
      </c>
      <c r="AC392" s="268"/>
    </row>
    <row r="393" spans="1:29" ht="17.100000000000001" customHeight="1">
      <c r="A393" s="243">
        <v>63</v>
      </c>
      <c r="B393" s="351">
        <v>1791</v>
      </c>
      <c r="C393" s="870" t="s">
        <v>11954</v>
      </c>
      <c r="D393" s="597"/>
      <c r="E393" s="604"/>
      <c r="F393" s="627"/>
      <c r="G393" s="208"/>
      <c r="H393" s="208"/>
      <c r="I393" s="385"/>
      <c r="J393" s="629"/>
      <c r="K393" s="630"/>
      <c r="L393" s="630"/>
      <c r="M393" s="214"/>
      <c r="N393" s="1122"/>
      <c r="O393" s="1745"/>
      <c r="P393" s="643"/>
      <c r="Q393" s="1090"/>
      <c r="R393" s="1091"/>
      <c r="S393" s="1747" t="s">
        <v>4703</v>
      </c>
      <c r="T393" s="362" t="s">
        <v>30</v>
      </c>
      <c r="U393" s="1081">
        <f>$U$297</f>
        <v>0.7</v>
      </c>
      <c r="V393" s="1088"/>
      <c r="W393" s="1088"/>
      <c r="X393" s="1088"/>
      <c r="Y393" s="1088"/>
      <c r="Z393" s="1088"/>
      <c r="AA393" s="1089"/>
      <c r="AB393" s="391">
        <f>ROUND(ROUND(G368*Q392,0)*U393,0)</f>
        <v>186</v>
      </c>
      <c r="AC393" s="268"/>
    </row>
    <row r="394" spans="1:29" ht="17.100000000000001" customHeight="1">
      <c r="A394" s="243">
        <v>63</v>
      </c>
      <c r="B394" s="351">
        <v>1792</v>
      </c>
      <c r="C394" s="870" t="s">
        <v>11955</v>
      </c>
      <c r="D394" s="597"/>
      <c r="E394" s="604"/>
      <c r="F394" s="627"/>
      <c r="G394" s="208"/>
      <c r="H394" s="208"/>
      <c r="I394" s="385"/>
      <c r="J394" s="629"/>
      <c r="K394" s="630"/>
      <c r="L394" s="630"/>
      <c r="M394" s="214"/>
      <c r="N394" s="1122"/>
      <c r="O394" s="1745"/>
      <c r="P394" s="643"/>
      <c r="Q394" s="1090"/>
      <c r="R394" s="1091"/>
      <c r="S394" s="1748"/>
      <c r="T394" s="512"/>
      <c r="U394" s="1083"/>
      <c r="V394" s="1079" t="s">
        <v>11869</v>
      </c>
      <c r="W394" s="354" t="s">
        <v>30</v>
      </c>
      <c r="X394" s="355">
        <v>0.85</v>
      </c>
      <c r="Y394" s="635"/>
      <c r="Z394" s="635"/>
      <c r="AA394" s="636"/>
      <c r="AB394" s="391">
        <f>ROUND(ROUND(ROUND(G368*Q392,0)*U393,0)*X394,0)</f>
        <v>158</v>
      </c>
      <c r="AC394" s="268"/>
    </row>
    <row r="395" spans="1:29" ht="17.100000000000001" customHeight="1">
      <c r="A395" s="243">
        <v>63</v>
      </c>
      <c r="B395" s="351">
        <v>1793</v>
      </c>
      <c r="C395" s="870" t="s">
        <v>11956</v>
      </c>
      <c r="D395" s="597"/>
      <c r="E395" s="604"/>
      <c r="F395" s="627"/>
      <c r="G395" s="208"/>
      <c r="H395" s="208"/>
      <c r="I395" s="385"/>
      <c r="J395" s="629"/>
      <c r="K395" s="630"/>
      <c r="L395" s="630"/>
      <c r="M395" s="214"/>
      <c r="N395" s="1122"/>
      <c r="O395" s="1745"/>
      <c r="P395" s="643"/>
      <c r="Q395" s="1090"/>
      <c r="R395" s="1091"/>
      <c r="S395" s="1747" t="s">
        <v>4708</v>
      </c>
      <c r="T395" s="362" t="s">
        <v>30</v>
      </c>
      <c r="U395" s="1081">
        <f>$U$299</f>
        <v>0.85</v>
      </c>
      <c r="V395" s="1082"/>
      <c r="W395" s="1082"/>
      <c r="X395" s="1082"/>
      <c r="Y395" s="1082"/>
      <c r="Z395" s="1082"/>
      <c r="AA395" s="1083"/>
      <c r="AB395" s="391">
        <f>ROUND(ROUND(G368*Q392,0)*U395,0)</f>
        <v>225</v>
      </c>
      <c r="AC395" s="268"/>
    </row>
    <row r="396" spans="1:29" ht="17.100000000000001" customHeight="1">
      <c r="A396" s="243">
        <v>63</v>
      </c>
      <c r="B396" s="351">
        <v>1794</v>
      </c>
      <c r="C396" s="870" t="s">
        <v>11957</v>
      </c>
      <c r="D396" s="597"/>
      <c r="E396" s="604"/>
      <c r="F396" s="627"/>
      <c r="G396" s="208"/>
      <c r="H396" s="208"/>
      <c r="I396" s="385"/>
      <c r="J396" s="629"/>
      <c r="K396" s="630"/>
      <c r="L396" s="630"/>
      <c r="M396" s="214"/>
      <c r="N396" s="1122"/>
      <c r="O396" s="1745"/>
      <c r="P396" s="643"/>
      <c r="Q396" s="1090"/>
      <c r="R396" s="1091"/>
      <c r="S396" s="1748"/>
      <c r="T396" s="512"/>
      <c r="U396" s="1083"/>
      <c r="V396" s="1079" t="s">
        <v>11869</v>
      </c>
      <c r="W396" s="354" t="s">
        <v>30</v>
      </c>
      <c r="X396" s="355">
        <v>0.85</v>
      </c>
      <c r="Y396" s="635"/>
      <c r="Z396" s="635"/>
      <c r="AA396" s="636"/>
      <c r="AB396" s="391">
        <f>ROUND(ROUND(ROUND(G368*Q392,0)*U395,0)*X396,0)</f>
        <v>191</v>
      </c>
      <c r="AC396" s="268"/>
    </row>
    <row r="397" spans="1:29" ht="17.100000000000001" customHeight="1">
      <c r="A397" s="243">
        <v>63</v>
      </c>
      <c r="B397" s="351">
        <v>1795</v>
      </c>
      <c r="C397" s="870" t="s">
        <v>11958</v>
      </c>
      <c r="D397" s="597"/>
      <c r="E397" s="604"/>
      <c r="F397" s="627"/>
      <c r="G397" s="208"/>
      <c r="H397" s="208"/>
      <c r="I397" s="385"/>
      <c r="J397" s="629"/>
      <c r="K397" s="630"/>
      <c r="L397" s="630"/>
      <c r="M397" s="214"/>
      <c r="N397" s="1122"/>
      <c r="O397" s="1745"/>
      <c r="P397" s="643"/>
      <c r="Q397" s="1090"/>
      <c r="R397" s="1091"/>
      <c r="S397" s="603"/>
      <c r="T397" s="362"/>
      <c r="U397" s="1097"/>
      <c r="V397" s="635"/>
      <c r="W397" s="635"/>
      <c r="X397" s="636"/>
      <c r="Y397" s="1533" t="s">
        <v>167</v>
      </c>
      <c r="Z397" s="643">
        <v>5</v>
      </c>
      <c r="AA397" s="1086" t="s">
        <v>168</v>
      </c>
      <c r="AB397" s="358">
        <f>ROUND(ROUND(G368*Q392,0)-Z397,0)</f>
        <v>260</v>
      </c>
      <c r="AC397" s="268"/>
    </row>
    <row r="398" spans="1:29" ht="17.100000000000001" customHeight="1">
      <c r="A398" s="243">
        <v>63</v>
      </c>
      <c r="B398" s="351">
        <v>1796</v>
      </c>
      <c r="C398" s="870" t="s">
        <v>11959</v>
      </c>
      <c r="D398" s="597"/>
      <c r="E398" s="604"/>
      <c r="F398" s="627"/>
      <c r="G398" s="208"/>
      <c r="H398" s="208"/>
      <c r="I398" s="385"/>
      <c r="J398" s="629"/>
      <c r="K398" s="630"/>
      <c r="L398" s="630"/>
      <c r="M398" s="214"/>
      <c r="N398" s="1122"/>
      <c r="O398" s="1120"/>
      <c r="P398" s="643"/>
      <c r="Q398" s="1090"/>
      <c r="R398" s="1090"/>
      <c r="S398" s="677"/>
      <c r="T398" s="512"/>
      <c r="U398" s="514"/>
      <c r="V398" s="1071" t="s">
        <v>11869</v>
      </c>
      <c r="W398" s="362" t="s">
        <v>30</v>
      </c>
      <c r="X398" s="395">
        <v>0.85</v>
      </c>
      <c r="Y398" s="1745"/>
      <c r="Z398" s="643"/>
      <c r="AA398" s="1086"/>
      <c r="AB398" s="358">
        <f>ROUND(ROUND(ROUND(G368*Q392,0)*X398,0)-Z397,0)</f>
        <v>220</v>
      </c>
      <c r="AC398" s="268"/>
    </row>
    <row r="399" spans="1:29" ht="17.100000000000001" customHeight="1">
      <c r="A399" s="243">
        <v>63</v>
      </c>
      <c r="B399" s="351">
        <v>1797</v>
      </c>
      <c r="C399" s="870" t="s">
        <v>11960</v>
      </c>
      <c r="D399" s="597"/>
      <c r="E399" s="604"/>
      <c r="F399" s="627"/>
      <c r="G399" s="208"/>
      <c r="H399" s="208"/>
      <c r="I399" s="385"/>
      <c r="J399" s="629"/>
      <c r="K399" s="630"/>
      <c r="L399" s="630"/>
      <c r="M399" s="214"/>
      <c r="N399" s="1122"/>
      <c r="O399" s="1120"/>
      <c r="P399" s="643"/>
      <c r="Q399" s="1090"/>
      <c r="R399" s="1090"/>
      <c r="S399" s="1747" t="s">
        <v>4703</v>
      </c>
      <c r="T399" s="643" t="s">
        <v>30</v>
      </c>
      <c r="U399" s="1091">
        <f>$U$297</f>
        <v>0.7</v>
      </c>
      <c r="V399" s="1088"/>
      <c r="W399" s="1088"/>
      <c r="X399" s="1089"/>
      <c r="Y399" s="1745"/>
      <c r="Z399" s="1090"/>
      <c r="AA399" s="1091"/>
      <c r="AB399" s="391">
        <f>ROUND(ROUND(ROUND(G368*Q392,0)*U399,0)-Z397,0)</f>
        <v>181</v>
      </c>
      <c r="AC399" s="268"/>
    </row>
    <row r="400" spans="1:29" ht="17.100000000000001" customHeight="1">
      <c r="A400" s="243">
        <v>63</v>
      </c>
      <c r="B400" s="351">
        <v>1798</v>
      </c>
      <c r="C400" s="870" t="s">
        <v>11961</v>
      </c>
      <c r="D400" s="597"/>
      <c r="E400" s="604"/>
      <c r="F400" s="627"/>
      <c r="G400" s="208"/>
      <c r="H400" s="208"/>
      <c r="I400" s="385"/>
      <c r="J400" s="629"/>
      <c r="K400" s="630"/>
      <c r="L400" s="630"/>
      <c r="M400" s="214"/>
      <c r="N400" s="1122"/>
      <c r="O400" s="1120"/>
      <c r="P400" s="643"/>
      <c r="Q400" s="1090"/>
      <c r="R400" s="1090"/>
      <c r="S400" s="1748"/>
      <c r="T400" s="512"/>
      <c r="U400" s="1083"/>
      <c r="V400" s="1079" t="s">
        <v>11869</v>
      </c>
      <c r="W400" s="354" t="s">
        <v>30</v>
      </c>
      <c r="X400" s="357">
        <v>0.85</v>
      </c>
      <c r="Y400" s="1745"/>
      <c r="Z400" s="1090"/>
      <c r="AA400" s="1091"/>
      <c r="AB400" s="358">
        <f>ROUND(ROUND(ROUND(ROUND(G368*Q392,0)*U399,0)*X400,0)-Z397,0)</f>
        <v>153</v>
      </c>
      <c r="AC400" s="268"/>
    </row>
    <row r="401" spans="1:29" ht="17.100000000000001" customHeight="1">
      <c r="A401" s="243">
        <v>63</v>
      </c>
      <c r="B401" s="351">
        <v>1799</v>
      </c>
      <c r="C401" s="870" t="s">
        <v>11962</v>
      </c>
      <c r="D401" s="597"/>
      <c r="E401" s="604"/>
      <c r="F401" s="627"/>
      <c r="G401" s="208"/>
      <c r="H401" s="208"/>
      <c r="I401" s="385"/>
      <c r="J401" s="629"/>
      <c r="K401" s="630"/>
      <c r="L401" s="630"/>
      <c r="M401" s="214"/>
      <c r="N401" s="1122"/>
      <c r="O401" s="1120"/>
      <c r="P401" s="643"/>
      <c r="Q401" s="1090"/>
      <c r="R401" s="1091"/>
      <c r="S401" s="1747" t="s">
        <v>4708</v>
      </c>
      <c r="T401" s="643" t="s">
        <v>30</v>
      </c>
      <c r="U401" s="1091">
        <f>$U$299</f>
        <v>0.85</v>
      </c>
      <c r="V401" s="1082"/>
      <c r="W401" s="1082"/>
      <c r="X401" s="1083"/>
      <c r="Y401" s="1745"/>
      <c r="Z401" s="1090"/>
      <c r="AA401" s="1091"/>
      <c r="AB401" s="391">
        <f>ROUND(ROUND(ROUND(G368*Q392,0)*U401,0)-Z397,0)</f>
        <v>220</v>
      </c>
      <c r="AC401" s="268"/>
    </row>
    <row r="402" spans="1:29" ht="17.100000000000001" customHeight="1">
      <c r="A402" s="243">
        <v>63</v>
      </c>
      <c r="B402" s="351">
        <v>1800</v>
      </c>
      <c r="C402" s="870" t="s">
        <v>11963</v>
      </c>
      <c r="D402" s="597"/>
      <c r="E402" s="604"/>
      <c r="F402" s="627"/>
      <c r="G402" s="208"/>
      <c r="H402" s="208"/>
      <c r="I402" s="385"/>
      <c r="J402" s="629"/>
      <c r="K402" s="630"/>
      <c r="L402" s="630"/>
      <c r="M402" s="214"/>
      <c r="N402" s="1129"/>
      <c r="O402" s="1123"/>
      <c r="P402" s="512"/>
      <c r="Q402" s="1082"/>
      <c r="R402" s="1083"/>
      <c r="S402" s="1748"/>
      <c r="T402" s="512"/>
      <c r="U402" s="1083"/>
      <c r="V402" s="1079" t="s">
        <v>11869</v>
      </c>
      <c r="W402" s="354" t="s">
        <v>30</v>
      </c>
      <c r="X402" s="357">
        <v>0.85</v>
      </c>
      <c r="Y402" s="1746"/>
      <c r="Z402" s="1082"/>
      <c r="AA402" s="1083"/>
      <c r="AB402" s="358">
        <f>ROUND(ROUND(ROUND(ROUND(G368*Q392,0)*U401,0)*X402,0)-Z397,0)</f>
        <v>186</v>
      </c>
      <c r="AC402" s="268"/>
    </row>
    <row r="403" spans="1:29" ht="17.100000000000001" customHeight="1">
      <c r="A403" s="229">
        <v>63</v>
      </c>
      <c r="B403" s="337">
        <v>1227</v>
      </c>
      <c r="C403" s="871" t="s">
        <v>11964</v>
      </c>
      <c r="D403" s="597"/>
      <c r="E403" s="604"/>
      <c r="F403" s="597"/>
      <c r="G403" s="654"/>
      <c r="H403" s="654"/>
      <c r="I403" s="661"/>
      <c r="J403" s="1626" t="s">
        <v>11892</v>
      </c>
      <c r="K403" s="562"/>
      <c r="L403" s="562"/>
      <c r="M403" s="314"/>
      <c r="N403" s="734"/>
      <c r="O403" s="372"/>
      <c r="P403" s="232"/>
      <c r="Q403" s="232"/>
      <c r="R403" s="232"/>
      <c r="S403" s="557"/>
      <c r="T403" s="372"/>
      <c r="U403" s="1070"/>
      <c r="V403" s="625"/>
      <c r="W403" s="625"/>
      <c r="X403" s="625"/>
      <c r="Y403" s="625"/>
      <c r="Z403" s="625"/>
      <c r="AA403" s="626"/>
      <c r="AB403" s="705">
        <f>ROUND(G368+K404,0)</f>
        <v>537</v>
      </c>
      <c r="AC403" s="268"/>
    </row>
    <row r="404" spans="1:29" ht="17.100000000000001" customHeight="1">
      <c r="A404" s="243">
        <v>63</v>
      </c>
      <c r="B404" s="351">
        <v>1801</v>
      </c>
      <c r="C404" s="870" t="s">
        <v>11965</v>
      </c>
      <c r="D404" s="597"/>
      <c r="E404" s="604"/>
      <c r="F404" s="597"/>
      <c r="G404" s="654"/>
      <c r="H404" s="654"/>
      <c r="I404" s="661"/>
      <c r="J404" s="1745"/>
      <c r="K404" s="214">
        <v>8</v>
      </c>
      <c r="L404" s="344" t="s">
        <v>16</v>
      </c>
      <c r="M404" s="385"/>
      <c r="N404" s="737"/>
      <c r="O404" s="214"/>
      <c r="P404" s="208"/>
      <c r="Q404" s="208"/>
      <c r="R404" s="208"/>
      <c r="S404" s="567"/>
      <c r="T404" s="400"/>
      <c r="U404" s="470"/>
      <c r="V404" s="1071" t="s">
        <v>11869</v>
      </c>
      <c r="W404" s="362" t="s">
        <v>30</v>
      </c>
      <c r="X404" s="356">
        <v>0.85</v>
      </c>
      <c r="Y404" s="635"/>
      <c r="Z404" s="635"/>
      <c r="AA404" s="636"/>
      <c r="AB404" s="358">
        <f>ROUND(ROUND(G368+K404,0)*X404,0)</f>
        <v>456</v>
      </c>
      <c r="AC404" s="268"/>
    </row>
    <row r="405" spans="1:29" ht="17.100000000000001" customHeight="1">
      <c r="A405" s="229">
        <v>63</v>
      </c>
      <c r="B405" s="337">
        <v>1228</v>
      </c>
      <c r="C405" s="871" t="s">
        <v>11966</v>
      </c>
      <c r="D405" s="597"/>
      <c r="E405" s="604"/>
      <c r="F405" s="597"/>
      <c r="G405" s="654"/>
      <c r="H405" s="654"/>
      <c r="I405" s="661"/>
      <c r="J405" s="1745"/>
      <c r="K405" s="630"/>
      <c r="L405" s="214"/>
      <c r="M405" s="736"/>
      <c r="N405" s="501"/>
      <c r="O405" s="209"/>
      <c r="P405" s="208"/>
      <c r="Q405" s="208"/>
      <c r="R405" s="208"/>
      <c r="S405" s="1771" t="s">
        <v>4703</v>
      </c>
      <c r="T405" s="372" t="s">
        <v>30</v>
      </c>
      <c r="U405" s="1107">
        <f>$U$297</f>
        <v>0.7</v>
      </c>
      <c r="V405" s="1108"/>
      <c r="W405" s="1108"/>
      <c r="X405" s="1108"/>
      <c r="Y405" s="1108"/>
      <c r="Z405" s="1108"/>
      <c r="AA405" s="1109"/>
      <c r="AB405" s="705">
        <f>ROUND(ROUND(G368+K404,0)*U405,0)</f>
        <v>376</v>
      </c>
      <c r="AC405" s="268"/>
    </row>
    <row r="406" spans="1:29" ht="17.100000000000001" customHeight="1">
      <c r="A406" s="243">
        <v>63</v>
      </c>
      <c r="B406" s="351">
        <v>1802</v>
      </c>
      <c r="C406" s="870" t="s">
        <v>11967</v>
      </c>
      <c r="D406" s="597"/>
      <c r="E406" s="604"/>
      <c r="F406" s="597"/>
      <c r="G406" s="654"/>
      <c r="H406" s="654"/>
      <c r="I406" s="661"/>
      <c r="J406" s="1745"/>
      <c r="K406" s="630"/>
      <c r="L406" s="214"/>
      <c r="M406" s="736"/>
      <c r="N406" s="501"/>
      <c r="O406" s="209"/>
      <c r="P406" s="208"/>
      <c r="Q406" s="208"/>
      <c r="R406" s="208"/>
      <c r="S406" s="1748"/>
      <c r="T406" s="400"/>
      <c r="U406" s="1110"/>
      <c r="V406" s="1079" t="s">
        <v>11869</v>
      </c>
      <c r="W406" s="354" t="s">
        <v>30</v>
      </c>
      <c r="X406" s="355">
        <v>0.85</v>
      </c>
      <c r="Y406" s="635"/>
      <c r="Z406" s="635"/>
      <c r="AA406" s="636"/>
      <c r="AB406" s="358">
        <f>ROUND(ROUND(ROUND(G368+K404,0)*U405,0)*X406,0)</f>
        <v>320</v>
      </c>
      <c r="AC406" s="268"/>
    </row>
    <row r="407" spans="1:29" ht="17.100000000000001" customHeight="1">
      <c r="A407" s="229">
        <v>63</v>
      </c>
      <c r="B407" s="337">
        <v>1229</v>
      </c>
      <c r="C407" s="871" t="s">
        <v>11968</v>
      </c>
      <c r="D407" s="597"/>
      <c r="E407" s="604"/>
      <c r="F407" s="597"/>
      <c r="G407" s="654"/>
      <c r="H407" s="654"/>
      <c r="I407" s="661"/>
      <c r="J407" s="1745"/>
      <c r="K407" s="630"/>
      <c r="L407" s="214"/>
      <c r="M407" s="736"/>
      <c r="N407" s="501"/>
      <c r="O407" s="209"/>
      <c r="P407" s="208"/>
      <c r="Q407" s="208"/>
      <c r="R407" s="208"/>
      <c r="S407" s="1771" t="s">
        <v>4708</v>
      </c>
      <c r="T407" s="372" t="s">
        <v>30</v>
      </c>
      <c r="U407" s="1107">
        <f>$U$299</f>
        <v>0.85</v>
      </c>
      <c r="V407" s="1111"/>
      <c r="W407" s="1111"/>
      <c r="X407" s="1111"/>
      <c r="Y407" s="1111"/>
      <c r="Z407" s="1111"/>
      <c r="AA407" s="1110"/>
      <c r="AB407" s="705">
        <f>ROUND(ROUND(G368+K404,0)*U407,0)</f>
        <v>456</v>
      </c>
      <c r="AC407" s="268"/>
    </row>
    <row r="408" spans="1:29" ht="17.100000000000001" customHeight="1">
      <c r="A408" s="243">
        <v>63</v>
      </c>
      <c r="B408" s="351">
        <v>1803</v>
      </c>
      <c r="C408" s="870" t="s">
        <v>11969</v>
      </c>
      <c r="D408" s="597"/>
      <c r="E408" s="604"/>
      <c r="F408" s="597"/>
      <c r="G408" s="654"/>
      <c r="H408" s="654"/>
      <c r="I408" s="661"/>
      <c r="J408" s="629"/>
      <c r="K408" s="630"/>
      <c r="L408" s="214"/>
      <c r="M408" s="736"/>
      <c r="N408" s="501"/>
      <c r="O408" s="209"/>
      <c r="P408" s="208"/>
      <c r="Q408" s="208"/>
      <c r="R408" s="208"/>
      <c r="S408" s="1748"/>
      <c r="T408" s="400"/>
      <c r="U408" s="1110"/>
      <c r="V408" s="1079" t="s">
        <v>11869</v>
      </c>
      <c r="W408" s="354" t="s">
        <v>30</v>
      </c>
      <c r="X408" s="355">
        <v>0.85</v>
      </c>
      <c r="Y408" s="635"/>
      <c r="Z408" s="635"/>
      <c r="AA408" s="636"/>
      <c r="AB408" s="358">
        <f>ROUND(ROUND(ROUND(G368+K404,0)*U407,0)*X408,0)</f>
        <v>388</v>
      </c>
      <c r="AC408" s="268"/>
    </row>
    <row r="409" spans="1:29" ht="17.100000000000001" customHeight="1">
      <c r="A409" s="243">
        <v>63</v>
      </c>
      <c r="B409" s="351">
        <v>1804</v>
      </c>
      <c r="C409" s="870" t="s">
        <v>11970</v>
      </c>
      <c r="D409" s="597"/>
      <c r="E409" s="604"/>
      <c r="F409" s="597"/>
      <c r="G409" s="654"/>
      <c r="H409" s="654"/>
      <c r="I409" s="661"/>
      <c r="J409" s="629"/>
      <c r="K409" s="630"/>
      <c r="L409" s="214"/>
      <c r="M409" s="736"/>
      <c r="N409" s="501"/>
      <c r="O409" s="209"/>
      <c r="P409" s="208"/>
      <c r="Q409" s="208"/>
      <c r="R409" s="208"/>
      <c r="S409" s="603"/>
      <c r="T409" s="362"/>
      <c r="U409" s="1097"/>
      <c r="V409" s="635"/>
      <c r="W409" s="635"/>
      <c r="X409" s="636"/>
      <c r="Y409" s="1533" t="s">
        <v>167</v>
      </c>
      <c r="Z409" s="643">
        <v>5</v>
      </c>
      <c r="AA409" s="1086" t="s">
        <v>168</v>
      </c>
      <c r="AB409" s="358">
        <f>ROUND(ROUND(G368+K404,0)-Z409,0)</f>
        <v>532</v>
      </c>
      <c r="AC409" s="268"/>
    </row>
    <row r="410" spans="1:29" ht="17.100000000000001" customHeight="1">
      <c r="A410" s="243">
        <v>63</v>
      </c>
      <c r="B410" s="351">
        <v>1805</v>
      </c>
      <c r="C410" s="870" t="s">
        <v>11971</v>
      </c>
      <c r="D410" s="597"/>
      <c r="E410" s="604"/>
      <c r="F410" s="597"/>
      <c r="G410" s="654"/>
      <c r="H410" s="654"/>
      <c r="I410" s="661"/>
      <c r="J410" s="629"/>
      <c r="K410" s="630"/>
      <c r="L410" s="214"/>
      <c r="M410" s="736"/>
      <c r="N410" s="501"/>
      <c r="O410" s="209"/>
      <c r="P410" s="208"/>
      <c r="Q410" s="208"/>
      <c r="R410" s="208"/>
      <c r="S410" s="677"/>
      <c r="T410" s="512"/>
      <c r="U410" s="514"/>
      <c r="V410" s="1071" t="s">
        <v>11869</v>
      </c>
      <c r="W410" s="362" t="s">
        <v>30</v>
      </c>
      <c r="X410" s="395">
        <v>0.85</v>
      </c>
      <c r="Y410" s="1745"/>
      <c r="Z410" s="643"/>
      <c r="AA410" s="1086"/>
      <c r="AB410" s="358">
        <f>ROUND(ROUND(ROUND(G368+K404,0)*X410,0)-Z409,0)</f>
        <v>451</v>
      </c>
      <c r="AC410" s="268"/>
    </row>
    <row r="411" spans="1:29" ht="17.100000000000001" customHeight="1">
      <c r="A411" s="243">
        <v>63</v>
      </c>
      <c r="B411" s="351">
        <v>1806</v>
      </c>
      <c r="C411" s="870" t="s">
        <v>11972</v>
      </c>
      <c r="D411" s="597"/>
      <c r="E411" s="604"/>
      <c r="F411" s="597"/>
      <c r="G411" s="654"/>
      <c r="H411" s="654"/>
      <c r="I411" s="661"/>
      <c r="J411" s="629"/>
      <c r="K411" s="630"/>
      <c r="L411" s="214"/>
      <c r="M411" s="736"/>
      <c r="N411" s="501"/>
      <c r="O411" s="209"/>
      <c r="P411" s="208"/>
      <c r="Q411" s="208"/>
      <c r="R411" s="208"/>
      <c r="S411" s="1747" t="s">
        <v>4703</v>
      </c>
      <c r="T411" s="643" t="s">
        <v>30</v>
      </c>
      <c r="U411" s="1091">
        <v>0.7</v>
      </c>
      <c r="V411" s="1088"/>
      <c r="W411" s="1088"/>
      <c r="X411" s="1089"/>
      <c r="Y411" s="1745"/>
      <c r="Z411" s="1090"/>
      <c r="AA411" s="1091"/>
      <c r="AB411" s="358">
        <f>ROUND(ROUND(ROUND(G368+K404,0)*U411,0)-Z409,0)</f>
        <v>371</v>
      </c>
      <c r="AC411" s="268"/>
    </row>
    <row r="412" spans="1:29" ht="17.100000000000001" customHeight="1">
      <c r="A412" s="243">
        <v>63</v>
      </c>
      <c r="B412" s="351">
        <v>1807</v>
      </c>
      <c r="C412" s="870" t="s">
        <v>11973</v>
      </c>
      <c r="D412" s="597"/>
      <c r="E412" s="604"/>
      <c r="F412" s="597"/>
      <c r="G412" s="654"/>
      <c r="H412" s="654"/>
      <c r="I412" s="661"/>
      <c r="J412" s="629"/>
      <c r="K412" s="630"/>
      <c r="L412" s="214"/>
      <c r="M412" s="736"/>
      <c r="N412" s="501"/>
      <c r="O412" s="209"/>
      <c r="P412" s="208"/>
      <c r="Q412" s="208"/>
      <c r="R412" s="208"/>
      <c r="S412" s="1748"/>
      <c r="T412" s="512"/>
      <c r="U412" s="1083"/>
      <c r="V412" s="1079" t="s">
        <v>11869</v>
      </c>
      <c r="W412" s="354" t="s">
        <v>30</v>
      </c>
      <c r="X412" s="357">
        <v>0.85</v>
      </c>
      <c r="Y412" s="1745"/>
      <c r="Z412" s="1090"/>
      <c r="AA412" s="1091"/>
      <c r="AB412" s="358">
        <f>ROUND(ROUND(ROUND(ROUND(G368+K404,0)*U411,0)*X412,0)-Z409,0)</f>
        <v>315</v>
      </c>
      <c r="AC412" s="268"/>
    </row>
    <row r="413" spans="1:29" ht="17.100000000000001" customHeight="1">
      <c r="A413" s="243">
        <v>63</v>
      </c>
      <c r="B413" s="351">
        <v>1808</v>
      </c>
      <c r="C413" s="870" t="s">
        <v>11974</v>
      </c>
      <c r="D413" s="597"/>
      <c r="E413" s="604"/>
      <c r="F413" s="597"/>
      <c r="G413" s="654"/>
      <c r="H413" s="654"/>
      <c r="I413" s="661"/>
      <c r="J413" s="629"/>
      <c r="K413" s="630"/>
      <c r="L413" s="214"/>
      <c r="M413" s="736"/>
      <c r="N413" s="501"/>
      <c r="O413" s="209"/>
      <c r="P413" s="208"/>
      <c r="Q413" s="208"/>
      <c r="R413" s="208"/>
      <c r="S413" s="1747" t="s">
        <v>4708</v>
      </c>
      <c r="T413" s="643" t="s">
        <v>30</v>
      </c>
      <c r="U413" s="1091">
        <v>0.85</v>
      </c>
      <c r="V413" s="1082"/>
      <c r="W413" s="1082"/>
      <c r="X413" s="1083"/>
      <c r="Y413" s="1745"/>
      <c r="Z413" s="1090"/>
      <c r="AA413" s="1091"/>
      <c r="AB413" s="358">
        <f>ROUND(ROUND(ROUND(G368+K404,0)*U413,0)-Z409,0)</f>
        <v>451</v>
      </c>
      <c r="AC413" s="268"/>
    </row>
    <row r="414" spans="1:29" ht="17.100000000000001" customHeight="1">
      <c r="A414" s="243">
        <v>63</v>
      </c>
      <c r="B414" s="351">
        <v>1809</v>
      </c>
      <c r="C414" s="870" t="s">
        <v>11975</v>
      </c>
      <c r="D414" s="597"/>
      <c r="E414" s="604"/>
      <c r="F414" s="597"/>
      <c r="G414" s="654"/>
      <c r="H414" s="654"/>
      <c r="I414" s="661"/>
      <c r="J414" s="629"/>
      <c r="K414" s="630"/>
      <c r="L414" s="214"/>
      <c r="M414" s="736"/>
      <c r="N414" s="501"/>
      <c r="O414" s="209"/>
      <c r="P414" s="208"/>
      <c r="Q414" s="208"/>
      <c r="R414" s="208"/>
      <c r="S414" s="1748"/>
      <c r="T414" s="512"/>
      <c r="U414" s="1083"/>
      <c r="V414" s="1079" t="s">
        <v>11869</v>
      </c>
      <c r="W414" s="354" t="s">
        <v>30</v>
      </c>
      <c r="X414" s="357">
        <v>0.85</v>
      </c>
      <c r="Y414" s="1746"/>
      <c r="Z414" s="1082"/>
      <c r="AA414" s="1083"/>
      <c r="AB414" s="358">
        <f>ROUND(ROUND(ROUND(ROUND(G368+K404,0)*U413,0)*X414,0)-Z409,0)</f>
        <v>383</v>
      </c>
      <c r="AC414" s="268"/>
    </row>
    <row r="415" spans="1:29" ht="17.100000000000001" customHeight="1">
      <c r="A415" s="229">
        <v>63</v>
      </c>
      <c r="B415" s="337">
        <v>1230</v>
      </c>
      <c r="C415" s="871" t="s">
        <v>11976</v>
      </c>
      <c r="D415" s="597"/>
      <c r="E415" s="604"/>
      <c r="F415" s="501"/>
      <c r="G415" s="718"/>
      <c r="H415" s="208"/>
      <c r="I415" s="385"/>
      <c r="J415" s="629"/>
      <c r="M415" s="736"/>
      <c r="N415" s="1769" t="s">
        <v>11301</v>
      </c>
      <c r="O415" s="1770" t="s">
        <v>235</v>
      </c>
      <c r="P415" s="272"/>
      <c r="Q415" s="272"/>
      <c r="R415" s="1112"/>
      <c r="S415" s="557"/>
      <c r="T415" s="372"/>
      <c r="U415" s="1070"/>
      <c r="V415" s="625"/>
      <c r="W415" s="625"/>
      <c r="X415" s="625"/>
      <c r="Y415" s="625"/>
      <c r="Z415" s="625"/>
      <c r="AA415" s="626"/>
      <c r="AB415" s="705">
        <f>ROUND(ROUND(G368+K404,0)*Q416,0)</f>
        <v>376</v>
      </c>
      <c r="AC415" s="268"/>
    </row>
    <row r="416" spans="1:29" ht="17.100000000000001" customHeight="1">
      <c r="A416" s="243">
        <v>63</v>
      </c>
      <c r="B416" s="351">
        <v>1810</v>
      </c>
      <c r="C416" s="870" t="s">
        <v>11977</v>
      </c>
      <c r="D416" s="597"/>
      <c r="E416" s="604"/>
      <c r="F416" s="501"/>
      <c r="G416" s="718"/>
      <c r="H416" s="208"/>
      <c r="I416" s="385"/>
      <c r="J416" s="629"/>
      <c r="K416" s="214"/>
      <c r="L416" s="344"/>
      <c r="M416" s="736"/>
      <c r="N416" s="1758"/>
      <c r="O416" s="1745"/>
      <c r="P416" s="1113" t="s">
        <v>30</v>
      </c>
      <c r="Q416" s="1114">
        <v>0.7</v>
      </c>
      <c r="R416" s="1115"/>
      <c r="S416" s="567"/>
      <c r="T416" s="400"/>
      <c r="U416" s="470"/>
      <c r="V416" s="1071" t="s">
        <v>11869</v>
      </c>
      <c r="W416" s="362" t="s">
        <v>30</v>
      </c>
      <c r="X416" s="356">
        <v>0.85</v>
      </c>
      <c r="Y416" s="635"/>
      <c r="Z416" s="635"/>
      <c r="AA416" s="636"/>
      <c r="AB416" s="358">
        <f>ROUND(ROUND(ROUND(G368+K404,0)*Q416,0)*X416,0)</f>
        <v>320</v>
      </c>
      <c r="AC416" s="268"/>
    </row>
    <row r="417" spans="1:29" ht="17.100000000000001" customHeight="1">
      <c r="A417" s="229">
        <v>63</v>
      </c>
      <c r="B417" s="337">
        <v>1251</v>
      </c>
      <c r="C417" s="871" t="s">
        <v>11978</v>
      </c>
      <c r="D417" s="597"/>
      <c r="E417" s="604"/>
      <c r="F417" s="627"/>
      <c r="G417" s="208"/>
      <c r="H417" s="208"/>
      <c r="I417" s="385"/>
      <c r="J417" s="629"/>
      <c r="K417" s="630"/>
      <c r="L417" s="630"/>
      <c r="M417" s="740"/>
      <c r="N417" s="1758"/>
      <c r="O417" s="1745"/>
      <c r="P417" s="1113"/>
      <c r="Q417" s="1114"/>
      <c r="R417" s="1116"/>
      <c r="S417" s="1771" t="s">
        <v>4703</v>
      </c>
      <c r="T417" s="372" t="s">
        <v>30</v>
      </c>
      <c r="U417" s="1107">
        <f>$U$297</f>
        <v>0.7</v>
      </c>
      <c r="V417" s="1108"/>
      <c r="W417" s="1108"/>
      <c r="X417" s="1108"/>
      <c r="Y417" s="1108"/>
      <c r="Z417" s="1108"/>
      <c r="AA417" s="1109"/>
      <c r="AB417" s="473">
        <f>ROUND(ROUND(ROUND(G368+K404,0)*Q416,0)*U417,0)</f>
        <v>263</v>
      </c>
      <c r="AC417" s="268"/>
    </row>
    <row r="418" spans="1:29" ht="17.100000000000001" customHeight="1">
      <c r="A418" s="243">
        <v>63</v>
      </c>
      <c r="B418" s="351">
        <v>1811</v>
      </c>
      <c r="C418" s="870" t="s">
        <v>11979</v>
      </c>
      <c r="D418" s="597"/>
      <c r="E418" s="604"/>
      <c r="F418" s="627"/>
      <c r="G418" s="208"/>
      <c r="H418" s="208"/>
      <c r="I418" s="385"/>
      <c r="J418" s="629"/>
      <c r="K418" s="630"/>
      <c r="L418" s="630"/>
      <c r="M418" s="740"/>
      <c r="N418" s="1758"/>
      <c r="O418" s="1745"/>
      <c r="P418" s="1113"/>
      <c r="Q418" s="1114"/>
      <c r="R418" s="1116"/>
      <c r="S418" s="1748"/>
      <c r="T418" s="400"/>
      <c r="U418" s="1110"/>
      <c r="V418" s="1079" t="s">
        <v>11869</v>
      </c>
      <c r="W418" s="354" t="s">
        <v>30</v>
      </c>
      <c r="X418" s="355">
        <v>0.85</v>
      </c>
      <c r="Y418" s="635"/>
      <c r="Z418" s="635"/>
      <c r="AA418" s="636"/>
      <c r="AB418" s="391">
        <f>ROUND(ROUND(ROUND(ROUND(G368+K404,0)*Q416,0)*U417,0)*X418,0)</f>
        <v>224</v>
      </c>
      <c r="AC418" s="268"/>
    </row>
    <row r="419" spans="1:29" ht="17.100000000000001" customHeight="1">
      <c r="A419" s="229">
        <v>63</v>
      </c>
      <c r="B419" s="337">
        <v>1252</v>
      </c>
      <c r="C419" s="871" t="s">
        <v>11980</v>
      </c>
      <c r="D419" s="597"/>
      <c r="E419" s="604"/>
      <c r="F419" s="627"/>
      <c r="G419" s="208"/>
      <c r="H419" s="208"/>
      <c r="I419" s="385"/>
      <c r="J419" s="629"/>
      <c r="K419" s="630"/>
      <c r="L419" s="630"/>
      <c r="M419" s="740"/>
      <c r="N419" s="1758"/>
      <c r="O419" s="1745"/>
      <c r="P419" s="1113"/>
      <c r="Q419" s="1114"/>
      <c r="R419" s="1116"/>
      <c r="S419" s="1771" t="s">
        <v>4708</v>
      </c>
      <c r="T419" s="372" t="s">
        <v>30</v>
      </c>
      <c r="U419" s="1107">
        <f>$U$299</f>
        <v>0.85</v>
      </c>
      <c r="V419" s="1111"/>
      <c r="W419" s="1111"/>
      <c r="X419" s="1111"/>
      <c r="Y419" s="1111"/>
      <c r="Z419" s="1111"/>
      <c r="AA419" s="1110"/>
      <c r="AB419" s="473">
        <f>ROUND(ROUND(ROUND(G368+K404,0)*Q416,0)*U419,0)</f>
        <v>320</v>
      </c>
      <c r="AC419" s="268"/>
    </row>
    <row r="420" spans="1:29" ht="17.100000000000001" customHeight="1">
      <c r="A420" s="243">
        <v>63</v>
      </c>
      <c r="B420" s="351">
        <v>1812</v>
      </c>
      <c r="C420" s="870" t="s">
        <v>11981</v>
      </c>
      <c r="D420" s="597"/>
      <c r="E420" s="604"/>
      <c r="F420" s="627"/>
      <c r="G420" s="208"/>
      <c r="H420" s="208"/>
      <c r="I420" s="385"/>
      <c r="J420" s="630"/>
      <c r="K420" s="630"/>
      <c r="L420" s="630"/>
      <c r="M420" s="740"/>
      <c r="N420" s="1758"/>
      <c r="O420" s="1745"/>
      <c r="P420" s="1113"/>
      <c r="Q420" s="1114"/>
      <c r="R420" s="1116"/>
      <c r="S420" s="1748"/>
      <c r="T420" s="400"/>
      <c r="U420" s="1110"/>
      <c r="V420" s="1079" t="s">
        <v>11869</v>
      </c>
      <c r="W420" s="354" t="s">
        <v>30</v>
      </c>
      <c r="X420" s="355">
        <v>0.85</v>
      </c>
      <c r="Y420" s="635"/>
      <c r="Z420" s="635"/>
      <c r="AA420" s="636"/>
      <c r="AB420" s="391">
        <f>ROUND(ROUND(ROUND(ROUND(G368+K404,0)*Q416,0)*U419,0)*X420,0)</f>
        <v>272</v>
      </c>
      <c r="AC420" s="268"/>
    </row>
    <row r="421" spans="1:29" ht="17.100000000000001" customHeight="1">
      <c r="A421" s="243">
        <v>63</v>
      </c>
      <c r="B421" s="351">
        <v>1813</v>
      </c>
      <c r="C421" s="870" t="s">
        <v>11982</v>
      </c>
      <c r="D421" s="597"/>
      <c r="E421" s="604"/>
      <c r="F421" s="627"/>
      <c r="G421" s="208"/>
      <c r="H421" s="208"/>
      <c r="I421" s="385"/>
      <c r="J421" s="630"/>
      <c r="K421" s="630"/>
      <c r="L421" s="630"/>
      <c r="M421" s="740"/>
      <c r="N421" s="1117"/>
      <c r="O421" s="1118"/>
      <c r="P421" s="1113"/>
      <c r="Q421" s="1114"/>
      <c r="R421" s="1116"/>
      <c r="S421" s="603"/>
      <c r="T421" s="362"/>
      <c r="U421" s="1097"/>
      <c r="V421" s="635"/>
      <c r="W421" s="635"/>
      <c r="X421" s="636"/>
      <c r="Y421" s="1533" t="s">
        <v>167</v>
      </c>
      <c r="Z421" s="643">
        <v>5</v>
      </c>
      <c r="AA421" s="1086" t="s">
        <v>168</v>
      </c>
      <c r="AB421" s="358">
        <f>ROUND(ROUND(ROUND(G368+K404,0)*Q416,0)-Z421,0)</f>
        <v>371</v>
      </c>
      <c r="AC421" s="268"/>
    </row>
    <row r="422" spans="1:29" ht="17.100000000000001" customHeight="1">
      <c r="A422" s="243">
        <v>63</v>
      </c>
      <c r="B422" s="351">
        <v>1814</v>
      </c>
      <c r="C422" s="870" t="s">
        <v>11983</v>
      </c>
      <c r="D422" s="597"/>
      <c r="E422" s="604"/>
      <c r="F422" s="627"/>
      <c r="G422" s="208"/>
      <c r="H422" s="208"/>
      <c r="I422" s="385"/>
      <c r="J422" s="630"/>
      <c r="K422" s="630"/>
      <c r="L422" s="630"/>
      <c r="M422" s="214"/>
      <c r="N422" s="1122"/>
      <c r="O422" s="1118"/>
      <c r="P422" s="1113"/>
      <c r="Q422" s="1114"/>
      <c r="R422" s="1116"/>
      <c r="S422" s="677"/>
      <c r="T422" s="512"/>
      <c r="U422" s="514"/>
      <c r="V422" s="1071" t="s">
        <v>11869</v>
      </c>
      <c r="W422" s="362" t="s">
        <v>30</v>
      </c>
      <c r="X422" s="395">
        <v>0.85</v>
      </c>
      <c r="Y422" s="1745"/>
      <c r="Z422" s="643"/>
      <c r="AA422" s="1086"/>
      <c r="AB422" s="358">
        <f>ROUND(ROUND(ROUND(ROUND(G368+K404,0)*Q416,0)*X422,0)-Z421,0)</f>
        <v>315</v>
      </c>
      <c r="AC422" s="268"/>
    </row>
    <row r="423" spans="1:29" ht="17.100000000000001" customHeight="1">
      <c r="A423" s="243">
        <v>63</v>
      </c>
      <c r="B423" s="351">
        <v>1815</v>
      </c>
      <c r="C423" s="870" t="s">
        <v>11984</v>
      </c>
      <c r="D423" s="597"/>
      <c r="E423" s="604"/>
      <c r="F423" s="627"/>
      <c r="G423" s="208"/>
      <c r="H423" s="208"/>
      <c r="I423" s="385"/>
      <c r="J423" s="630"/>
      <c r="K423" s="630"/>
      <c r="L423" s="630"/>
      <c r="M423" s="214"/>
      <c r="N423" s="1122"/>
      <c r="O423" s="1118"/>
      <c r="P423" s="1113"/>
      <c r="Q423" s="1114"/>
      <c r="R423" s="1116"/>
      <c r="S423" s="1747" t="s">
        <v>4703</v>
      </c>
      <c r="T423" s="643" t="s">
        <v>30</v>
      </c>
      <c r="U423" s="1091">
        <f>$U$297</f>
        <v>0.7</v>
      </c>
      <c r="V423" s="1088"/>
      <c r="W423" s="1088"/>
      <c r="X423" s="1089"/>
      <c r="Y423" s="1745"/>
      <c r="Z423" s="1090"/>
      <c r="AA423" s="1091"/>
      <c r="AB423" s="391">
        <f>ROUND(ROUND(ROUND(ROUND(G368+K404,0)*Q416,0)*U423,0)-Z421,0)</f>
        <v>258</v>
      </c>
      <c r="AC423" s="268"/>
    </row>
    <row r="424" spans="1:29" ht="17.100000000000001" customHeight="1">
      <c r="A424" s="243">
        <v>63</v>
      </c>
      <c r="B424" s="351">
        <v>1816</v>
      </c>
      <c r="C424" s="870" t="s">
        <v>11985</v>
      </c>
      <c r="D424" s="597"/>
      <c r="E424" s="604"/>
      <c r="F424" s="627"/>
      <c r="G424" s="208"/>
      <c r="H424" s="208"/>
      <c r="I424" s="385"/>
      <c r="J424" s="630"/>
      <c r="K424" s="630"/>
      <c r="L424" s="630"/>
      <c r="M424" s="214"/>
      <c r="N424" s="1122"/>
      <c r="O424" s="1118"/>
      <c r="P424" s="1113"/>
      <c r="Q424" s="1114"/>
      <c r="R424" s="1116"/>
      <c r="S424" s="1748"/>
      <c r="T424" s="512"/>
      <c r="U424" s="1083"/>
      <c r="V424" s="1079" t="s">
        <v>11869</v>
      </c>
      <c r="W424" s="354" t="s">
        <v>30</v>
      </c>
      <c r="X424" s="357">
        <v>0.85</v>
      </c>
      <c r="Y424" s="1745"/>
      <c r="Z424" s="1090"/>
      <c r="AA424" s="1091"/>
      <c r="AB424" s="391">
        <f>ROUND(ROUND(ROUND(ROUND(ROUND(G368+K404,0)*Q416,0)*U423,0)*X424,0)-Z421,0)</f>
        <v>219</v>
      </c>
      <c r="AC424" s="268"/>
    </row>
    <row r="425" spans="1:29" ht="17.100000000000001" customHeight="1">
      <c r="A425" s="243">
        <v>63</v>
      </c>
      <c r="B425" s="351">
        <v>1817</v>
      </c>
      <c r="C425" s="870" t="s">
        <v>11986</v>
      </c>
      <c r="D425" s="597"/>
      <c r="E425" s="604"/>
      <c r="F425" s="627"/>
      <c r="G425" s="208"/>
      <c r="H425" s="208"/>
      <c r="I425" s="385"/>
      <c r="J425" s="630"/>
      <c r="K425" s="630"/>
      <c r="L425" s="630"/>
      <c r="M425" s="214"/>
      <c r="N425" s="1122"/>
      <c r="O425" s="1118"/>
      <c r="P425" s="1113"/>
      <c r="Q425" s="1114"/>
      <c r="R425" s="1116"/>
      <c r="S425" s="1747" t="s">
        <v>4708</v>
      </c>
      <c r="T425" s="643" t="s">
        <v>30</v>
      </c>
      <c r="U425" s="1091">
        <f>$U$299</f>
        <v>0.85</v>
      </c>
      <c r="V425" s="1082"/>
      <c r="W425" s="1082"/>
      <c r="X425" s="1083"/>
      <c r="Y425" s="1745"/>
      <c r="Z425" s="1090"/>
      <c r="AA425" s="1091"/>
      <c r="AB425" s="391">
        <f>ROUND(ROUND(ROUND(ROUND(G368+K404,0)*Q416,0)*U425,0)-Z421,0)</f>
        <v>315</v>
      </c>
      <c r="AC425" s="268"/>
    </row>
    <row r="426" spans="1:29" ht="17.100000000000001" customHeight="1">
      <c r="A426" s="243">
        <v>63</v>
      </c>
      <c r="B426" s="351">
        <v>1818</v>
      </c>
      <c r="C426" s="870" t="s">
        <v>11987</v>
      </c>
      <c r="D426" s="597"/>
      <c r="E426" s="604"/>
      <c r="F426" s="627"/>
      <c r="G426" s="208"/>
      <c r="H426" s="208"/>
      <c r="I426" s="385"/>
      <c r="J426" s="630"/>
      <c r="K426" s="630"/>
      <c r="L426" s="630"/>
      <c r="M426" s="214"/>
      <c r="N426" s="1122"/>
      <c r="O426" s="1118"/>
      <c r="P426" s="1113"/>
      <c r="Q426" s="1114"/>
      <c r="R426" s="1116"/>
      <c r="S426" s="1748"/>
      <c r="T426" s="512"/>
      <c r="U426" s="1083"/>
      <c r="V426" s="1079" t="s">
        <v>11869</v>
      </c>
      <c r="W426" s="354" t="s">
        <v>30</v>
      </c>
      <c r="X426" s="357">
        <v>0.85</v>
      </c>
      <c r="Y426" s="1746"/>
      <c r="Z426" s="1082"/>
      <c r="AA426" s="1083"/>
      <c r="AB426" s="391">
        <f>ROUND(ROUND(ROUND(ROUND(ROUND(G368+K404,0)*Q416,0)*U425,0)*X426,0)-Z421,0)</f>
        <v>267</v>
      </c>
      <c r="AC426" s="268"/>
    </row>
    <row r="427" spans="1:29" ht="17.100000000000001" customHeight="1">
      <c r="A427" s="243">
        <v>63</v>
      </c>
      <c r="B427" s="351">
        <v>1819</v>
      </c>
      <c r="C427" s="870" t="s">
        <v>11988</v>
      </c>
      <c r="D427" s="597"/>
      <c r="E427" s="604"/>
      <c r="F427" s="627"/>
      <c r="G427" s="208"/>
      <c r="H427" s="208"/>
      <c r="I427" s="385"/>
      <c r="J427" s="630"/>
      <c r="K427" s="630"/>
      <c r="L427" s="630"/>
      <c r="M427" s="214"/>
      <c r="N427" s="1122"/>
      <c r="O427" s="1622" t="s">
        <v>237</v>
      </c>
      <c r="P427" s="362"/>
      <c r="Q427" s="1119"/>
      <c r="R427" s="1081"/>
      <c r="S427" s="603"/>
      <c r="T427" s="362"/>
      <c r="U427" s="1097"/>
      <c r="V427" s="635"/>
      <c r="W427" s="635"/>
      <c r="X427" s="635"/>
      <c r="Y427" s="635"/>
      <c r="Z427" s="635"/>
      <c r="AA427" s="636"/>
      <c r="AB427" s="358">
        <f>ROUND(ROUND(G368+K404,0)*Q428,0)</f>
        <v>269</v>
      </c>
      <c r="AC427" s="268"/>
    </row>
    <row r="428" spans="1:29" ht="17.100000000000001" customHeight="1">
      <c r="A428" s="243">
        <v>63</v>
      </c>
      <c r="B428" s="351">
        <v>1820</v>
      </c>
      <c r="C428" s="870" t="s">
        <v>11989</v>
      </c>
      <c r="D428" s="597"/>
      <c r="E428" s="604"/>
      <c r="F428" s="627"/>
      <c r="G428" s="208"/>
      <c r="H428" s="208"/>
      <c r="I428" s="385"/>
      <c r="J428" s="630"/>
      <c r="K428" s="630"/>
      <c r="L428" s="630"/>
      <c r="M428" s="214"/>
      <c r="N428" s="1122"/>
      <c r="O428" s="1745"/>
      <c r="P428" s="643" t="s">
        <v>30</v>
      </c>
      <c r="Q428" s="1090">
        <v>0.5</v>
      </c>
      <c r="R428" s="1091"/>
      <c r="S428" s="677"/>
      <c r="T428" s="512"/>
      <c r="U428" s="514"/>
      <c r="V428" s="1071" t="s">
        <v>11869</v>
      </c>
      <c r="W428" s="362" t="s">
        <v>30</v>
      </c>
      <c r="X428" s="356">
        <v>0.85</v>
      </c>
      <c r="Y428" s="635"/>
      <c r="Z428" s="635"/>
      <c r="AA428" s="636"/>
      <c r="AB428" s="358">
        <f>ROUND(ROUND(ROUND(G368+K404,0)*Q428,0)*X428,0)</f>
        <v>229</v>
      </c>
      <c r="AC428" s="268"/>
    </row>
    <row r="429" spans="1:29" ht="16.7" customHeight="1">
      <c r="A429" s="243">
        <v>63</v>
      </c>
      <c r="B429" s="351">
        <v>1821</v>
      </c>
      <c r="C429" s="870" t="s">
        <v>11990</v>
      </c>
      <c r="D429" s="597"/>
      <c r="E429" s="604"/>
      <c r="F429" s="627"/>
      <c r="G429" s="208"/>
      <c r="H429" s="208"/>
      <c r="I429" s="385"/>
      <c r="J429" s="630"/>
      <c r="K429" s="630"/>
      <c r="L429" s="630"/>
      <c r="M429" s="214"/>
      <c r="N429" s="1122"/>
      <c r="O429" s="1745"/>
      <c r="P429" s="643"/>
      <c r="Q429" s="1090"/>
      <c r="R429" s="1091"/>
      <c r="S429" s="1747" t="s">
        <v>4703</v>
      </c>
      <c r="T429" s="362" t="s">
        <v>30</v>
      </c>
      <c r="U429" s="1081">
        <f>$U$297</f>
        <v>0.7</v>
      </c>
      <c r="V429" s="1088"/>
      <c r="W429" s="1088"/>
      <c r="X429" s="1088"/>
      <c r="Y429" s="1088"/>
      <c r="Z429" s="1088"/>
      <c r="AA429" s="1089"/>
      <c r="AB429" s="391">
        <f>ROUND(ROUND(ROUND(G368+K404,0)*Q428,0)*U429,0)</f>
        <v>188</v>
      </c>
      <c r="AC429" s="268"/>
    </row>
    <row r="430" spans="1:29" ht="16.7" customHeight="1">
      <c r="A430" s="243">
        <v>63</v>
      </c>
      <c r="B430" s="351">
        <v>1822</v>
      </c>
      <c r="C430" s="870" t="s">
        <v>11991</v>
      </c>
      <c r="D430" s="597"/>
      <c r="E430" s="604"/>
      <c r="F430" s="627"/>
      <c r="G430" s="208"/>
      <c r="H430" s="208"/>
      <c r="I430" s="385"/>
      <c r="J430" s="630"/>
      <c r="K430" s="630"/>
      <c r="L430" s="630"/>
      <c r="M430" s="214"/>
      <c r="N430" s="1122"/>
      <c r="O430" s="1745"/>
      <c r="P430" s="643"/>
      <c r="Q430" s="1090"/>
      <c r="R430" s="1091"/>
      <c r="S430" s="1748"/>
      <c r="T430" s="512"/>
      <c r="U430" s="1083"/>
      <c r="V430" s="1079" t="s">
        <v>11869</v>
      </c>
      <c r="W430" s="354" t="s">
        <v>30</v>
      </c>
      <c r="X430" s="355">
        <v>0.85</v>
      </c>
      <c r="Y430" s="635"/>
      <c r="Z430" s="635"/>
      <c r="AA430" s="636"/>
      <c r="AB430" s="391">
        <f>ROUND(ROUND(ROUND(ROUND(G368+K404,0)*Q428,0)*U429,0)*X430,0)</f>
        <v>160</v>
      </c>
      <c r="AC430" s="268"/>
    </row>
    <row r="431" spans="1:29" ht="17.100000000000001" customHeight="1">
      <c r="A431" s="243">
        <v>63</v>
      </c>
      <c r="B431" s="351">
        <v>1823</v>
      </c>
      <c r="C431" s="870" t="s">
        <v>11992</v>
      </c>
      <c r="D431" s="597"/>
      <c r="E431" s="604"/>
      <c r="F431" s="627"/>
      <c r="G431" s="208"/>
      <c r="H431" s="208"/>
      <c r="I431" s="385"/>
      <c r="J431" s="630"/>
      <c r="K431" s="630"/>
      <c r="L431" s="630"/>
      <c r="M431" s="214"/>
      <c r="N431" s="1122"/>
      <c r="O431" s="1745"/>
      <c r="P431" s="643"/>
      <c r="Q431" s="1090"/>
      <c r="R431" s="1091"/>
      <c r="S431" s="1747" t="s">
        <v>4708</v>
      </c>
      <c r="T431" s="362" t="s">
        <v>30</v>
      </c>
      <c r="U431" s="1081">
        <f>$U$299</f>
        <v>0.85</v>
      </c>
      <c r="V431" s="1082"/>
      <c r="W431" s="1082"/>
      <c r="X431" s="1082"/>
      <c r="Y431" s="1082"/>
      <c r="Z431" s="1082"/>
      <c r="AA431" s="1083"/>
      <c r="AB431" s="391">
        <f>ROUND(ROUND(ROUND(G368+K404,0)*Q428,0)*U431,0)</f>
        <v>229</v>
      </c>
      <c r="AC431" s="268"/>
    </row>
    <row r="432" spans="1:29" ht="17.100000000000001" customHeight="1">
      <c r="A432" s="243">
        <v>63</v>
      </c>
      <c r="B432" s="351">
        <v>1824</v>
      </c>
      <c r="C432" s="870" t="s">
        <v>11993</v>
      </c>
      <c r="D432" s="597"/>
      <c r="E432" s="604"/>
      <c r="F432" s="627"/>
      <c r="G432" s="208"/>
      <c r="H432" s="208"/>
      <c r="I432" s="385"/>
      <c r="J432" s="630"/>
      <c r="K432" s="630"/>
      <c r="L432" s="630"/>
      <c r="M432" s="214"/>
      <c r="N432" s="1122"/>
      <c r="O432" s="1120"/>
      <c r="P432" s="643"/>
      <c r="Q432" s="1090"/>
      <c r="R432" s="1091"/>
      <c r="S432" s="1748"/>
      <c r="T432" s="512"/>
      <c r="U432" s="1083"/>
      <c r="V432" s="1079" t="s">
        <v>11869</v>
      </c>
      <c r="W432" s="354" t="s">
        <v>30</v>
      </c>
      <c r="X432" s="355">
        <v>0.85</v>
      </c>
      <c r="Y432" s="635"/>
      <c r="Z432" s="635"/>
      <c r="AA432" s="636"/>
      <c r="AB432" s="391">
        <f>ROUND(ROUND(ROUND(ROUND(G368+K404,0)*Q428,0)*U431,0)*X432,0)</f>
        <v>195</v>
      </c>
      <c r="AC432" s="268"/>
    </row>
    <row r="433" spans="1:29" ht="17.100000000000001" customHeight="1">
      <c r="A433" s="243">
        <v>63</v>
      </c>
      <c r="B433" s="351">
        <v>1825</v>
      </c>
      <c r="C433" s="870" t="s">
        <v>11994</v>
      </c>
      <c r="D433" s="597"/>
      <c r="E433" s="604"/>
      <c r="F433" s="627"/>
      <c r="G433" s="208"/>
      <c r="H433" s="208"/>
      <c r="I433" s="385"/>
      <c r="J433" s="630"/>
      <c r="K433" s="630"/>
      <c r="L433" s="630"/>
      <c r="M433" s="214"/>
      <c r="N433" s="1122"/>
      <c r="O433" s="1120"/>
      <c r="P433" s="643"/>
      <c r="Q433" s="1090"/>
      <c r="R433" s="1091"/>
      <c r="S433" s="603"/>
      <c r="T433" s="362"/>
      <c r="U433" s="1097"/>
      <c r="V433" s="635"/>
      <c r="W433" s="635"/>
      <c r="X433" s="636"/>
      <c r="Y433" s="1533" t="s">
        <v>167</v>
      </c>
      <c r="Z433" s="643">
        <v>5</v>
      </c>
      <c r="AA433" s="1086" t="s">
        <v>168</v>
      </c>
      <c r="AB433" s="358">
        <f>ROUND(ROUND(ROUND(G368+K404,0)*Q428,0)-Z433,0)</f>
        <v>264</v>
      </c>
      <c r="AC433" s="268"/>
    </row>
    <row r="434" spans="1:29" ht="17.100000000000001" customHeight="1">
      <c r="A434" s="243">
        <v>63</v>
      </c>
      <c r="B434" s="351">
        <v>1826</v>
      </c>
      <c r="C434" s="870" t="s">
        <v>11995</v>
      </c>
      <c r="D434" s="597"/>
      <c r="E434" s="604"/>
      <c r="F434" s="627"/>
      <c r="G434" s="208"/>
      <c r="H434" s="208"/>
      <c r="I434" s="385"/>
      <c r="J434" s="630"/>
      <c r="K434" s="630"/>
      <c r="L434" s="630"/>
      <c r="M434" s="214"/>
      <c r="N434" s="1122"/>
      <c r="O434" s="1120"/>
      <c r="P434" s="643"/>
      <c r="Q434" s="1090"/>
      <c r="R434" s="1090"/>
      <c r="S434" s="677"/>
      <c r="T434" s="512"/>
      <c r="U434" s="514"/>
      <c r="V434" s="1071" t="s">
        <v>11869</v>
      </c>
      <c r="W434" s="362" t="s">
        <v>30</v>
      </c>
      <c r="X434" s="395">
        <v>0.85</v>
      </c>
      <c r="Y434" s="1745"/>
      <c r="Z434" s="643"/>
      <c r="AA434" s="1086"/>
      <c r="AB434" s="358">
        <f>ROUND(ROUND(ROUND(ROUND(G368+K404,0)*Q428,0)*X434,0)-Z433,0)</f>
        <v>224</v>
      </c>
      <c r="AC434" s="268"/>
    </row>
    <row r="435" spans="1:29" ht="17.100000000000001" customHeight="1">
      <c r="A435" s="243">
        <v>63</v>
      </c>
      <c r="B435" s="351">
        <v>1827</v>
      </c>
      <c r="C435" s="870" t="s">
        <v>11996</v>
      </c>
      <c r="D435" s="597"/>
      <c r="E435" s="604"/>
      <c r="F435" s="627"/>
      <c r="G435" s="208"/>
      <c r="H435" s="208"/>
      <c r="I435" s="385"/>
      <c r="J435" s="630"/>
      <c r="K435" s="630"/>
      <c r="L435" s="630"/>
      <c r="M435" s="214"/>
      <c r="N435" s="1122"/>
      <c r="O435" s="1120"/>
      <c r="P435" s="643"/>
      <c r="Q435" s="1090"/>
      <c r="R435" s="1090"/>
      <c r="S435" s="1747" t="s">
        <v>4703</v>
      </c>
      <c r="T435" s="643" t="s">
        <v>30</v>
      </c>
      <c r="U435" s="1091">
        <f>$U$297</f>
        <v>0.7</v>
      </c>
      <c r="V435" s="1088"/>
      <c r="W435" s="1088"/>
      <c r="X435" s="1089"/>
      <c r="Y435" s="1745"/>
      <c r="Z435" s="1090"/>
      <c r="AA435" s="1091"/>
      <c r="AB435" s="391">
        <f>ROUND(ROUND(ROUND(ROUND(G368+K404,0)*Q428,0)*U435,0)-Z433,0)</f>
        <v>183</v>
      </c>
      <c r="AC435" s="268"/>
    </row>
    <row r="436" spans="1:29" ht="17.100000000000001" customHeight="1">
      <c r="A436" s="243">
        <v>63</v>
      </c>
      <c r="B436" s="351">
        <v>1828</v>
      </c>
      <c r="C436" s="870" t="s">
        <v>11997</v>
      </c>
      <c r="D436" s="597"/>
      <c r="E436" s="604"/>
      <c r="F436" s="627"/>
      <c r="G436" s="208"/>
      <c r="H436" s="208"/>
      <c r="I436" s="385"/>
      <c r="J436" s="630"/>
      <c r="K436" s="630"/>
      <c r="L436" s="630"/>
      <c r="M436" s="214"/>
      <c r="N436" s="1122"/>
      <c r="O436" s="1120"/>
      <c r="P436" s="643"/>
      <c r="Q436" s="1090"/>
      <c r="R436" s="1090"/>
      <c r="S436" s="1748"/>
      <c r="T436" s="512"/>
      <c r="U436" s="1083"/>
      <c r="V436" s="1079" t="s">
        <v>11869</v>
      </c>
      <c r="W436" s="354" t="s">
        <v>30</v>
      </c>
      <c r="X436" s="357">
        <v>0.85</v>
      </c>
      <c r="Y436" s="1745"/>
      <c r="Z436" s="1090"/>
      <c r="AA436" s="1091"/>
      <c r="AB436" s="391">
        <f>ROUND(ROUND(ROUND(ROUND(ROUND(G368+K404,0)*Q428,0)*U435,0)*X436,0)-Z433,0)</f>
        <v>155</v>
      </c>
      <c r="AC436" s="268"/>
    </row>
    <row r="437" spans="1:29" ht="17.100000000000001" customHeight="1">
      <c r="A437" s="243">
        <v>63</v>
      </c>
      <c r="B437" s="351">
        <v>1829</v>
      </c>
      <c r="C437" s="870" t="s">
        <v>11998</v>
      </c>
      <c r="D437" s="597"/>
      <c r="E437" s="604"/>
      <c r="F437" s="627"/>
      <c r="G437" s="208"/>
      <c r="H437" s="208"/>
      <c r="I437" s="385"/>
      <c r="J437" s="630"/>
      <c r="K437" s="630"/>
      <c r="L437" s="630"/>
      <c r="M437" s="214"/>
      <c r="N437" s="1122"/>
      <c r="O437" s="1120"/>
      <c r="P437" s="643"/>
      <c r="Q437" s="1090"/>
      <c r="R437" s="1091"/>
      <c r="S437" s="1747" t="s">
        <v>4708</v>
      </c>
      <c r="T437" s="643" t="s">
        <v>30</v>
      </c>
      <c r="U437" s="1091">
        <f>$U$299</f>
        <v>0.85</v>
      </c>
      <c r="V437" s="1082"/>
      <c r="W437" s="1082"/>
      <c r="X437" s="1083"/>
      <c r="Y437" s="1745"/>
      <c r="Z437" s="1090"/>
      <c r="AA437" s="1091"/>
      <c r="AB437" s="391">
        <f>ROUND(ROUND(ROUND(ROUND(G368+K404,0)*Q428,0)*U437,0)-Z433,0)</f>
        <v>224</v>
      </c>
      <c r="AC437" s="268"/>
    </row>
    <row r="438" spans="1:29" ht="17.100000000000001" customHeight="1">
      <c r="A438" s="243">
        <v>63</v>
      </c>
      <c r="B438" s="351">
        <v>1830</v>
      </c>
      <c r="C438" s="870" t="s">
        <v>11999</v>
      </c>
      <c r="D438" s="597"/>
      <c r="E438" s="604"/>
      <c r="F438" s="627"/>
      <c r="G438" s="208"/>
      <c r="H438" s="208"/>
      <c r="I438" s="385"/>
      <c r="J438" s="630"/>
      <c r="K438" s="630"/>
      <c r="L438" s="630"/>
      <c r="M438" s="214"/>
      <c r="N438" s="1129"/>
      <c r="O438" s="1123"/>
      <c r="P438" s="512"/>
      <c r="Q438" s="1082"/>
      <c r="R438" s="1083"/>
      <c r="S438" s="1748"/>
      <c r="T438" s="512"/>
      <c r="U438" s="1083"/>
      <c r="V438" s="1079" t="s">
        <v>11869</v>
      </c>
      <c r="W438" s="354" t="s">
        <v>30</v>
      </c>
      <c r="X438" s="357">
        <v>0.85</v>
      </c>
      <c r="Y438" s="1746"/>
      <c r="Z438" s="1082"/>
      <c r="AA438" s="1083"/>
      <c r="AB438" s="391">
        <f>ROUND(ROUND(ROUND(ROUND(ROUND(G368+K404,0)*Q428,0)*U437,0)*X438,0)-Z433,0)</f>
        <v>190</v>
      </c>
      <c r="AC438" s="268"/>
    </row>
    <row r="439" spans="1:29" ht="17.100000000000001" customHeight="1">
      <c r="A439" s="229">
        <v>63</v>
      </c>
      <c r="B439" s="337">
        <v>1231</v>
      </c>
      <c r="C439" s="871" t="s">
        <v>12000</v>
      </c>
      <c r="D439" s="597"/>
      <c r="E439" s="604"/>
      <c r="F439" s="1542" t="s">
        <v>11607</v>
      </c>
      <c r="G439" s="558"/>
      <c r="H439" s="558"/>
      <c r="I439" s="674"/>
      <c r="J439" s="232"/>
      <c r="K439" s="232"/>
      <c r="L439" s="338"/>
      <c r="M439" s="232"/>
      <c r="N439" s="734"/>
      <c r="O439" s="372"/>
      <c r="P439" s="232"/>
      <c r="Q439" s="232"/>
      <c r="R439" s="232"/>
      <c r="S439" s="557"/>
      <c r="T439" s="372"/>
      <c r="U439" s="1070"/>
      <c r="V439" s="625"/>
      <c r="W439" s="625"/>
      <c r="X439" s="625"/>
      <c r="Y439" s="625"/>
      <c r="Z439" s="625"/>
      <c r="AA439" s="626"/>
      <c r="AB439" s="705">
        <f>ROUND(G440,0)</f>
        <v>410</v>
      </c>
      <c r="AC439" s="268"/>
    </row>
    <row r="440" spans="1:29" ht="17.100000000000001" customHeight="1">
      <c r="A440" s="243">
        <v>63</v>
      </c>
      <c r="B440" s="351">
        <v>1841</v>
      </c>
      <c r="C440" s="870" t="s">
        <v>12001</v>
      </c>
      <c r="D440" s="597"/>
      <c r="E440" s="604"/>
      <c r="F440" s="1765"/>
      <c r="G440" s="624">
        <v>410</v>
      </c>
      <c r="H440" s="208" t="s">
        <v>18</v>
      </c>
      <c r="I440" s="650"/>
      <c r="J440" s="208"/>
      <c r="K440" s="208"/>
      <c r="L440" s="392"/>
      <c r="M440" s="208"/>
      <c r="N440" s="737"/>
      <c r="O440" s="214"/>
      <c r="P440" s="208"/>
      <c r="Q440" s="208"/>
      <c r="R440" s="208"/>
      <c r="S440" s="567"/>
      <c r="T440" s="400"/>
      <c r="U440" s="470"/>
      <c r="V440" s="1071" t="s">
        <v>4700</v>
      </c>
      <c r="W440" s="362" t="s">
        <v>163</v>
      </c>
      <c r="X440" s="356">
        <v>0.85</v>
      </c>
      <c r="Y440" s="635"/>
      <c r="Z440" s="635"/>
      <c r="AA440" s="636"/>
      <c r="AB440" s="358">
        <f>ROUND(G440*X440,0)</f>
        <v>349</v>
      </c>
      <c r="AC440" s="268"/>
    </row>
    <row r="441" spans="1:29" ht="17.100000000000001" customHeight="1">
      <c r="A441" s="229">
        <v>63</v>
      </c>
      <c r="B441" s="337">
        <v>1232</v>
      </c>
      <c r="C441" s="871" t="s">
        <v>12002</v>
      </c>
      <c r="D441" s="597"/>
      <c r="E441" s="604"/>
      <c r="F441" s="1765"/>
      <c r="G441" s="618"/>
      <c r="H441" s="618"/>
      <c r="I441" s="650"/>
      <c r="J441" s="245"/>
      <c r="K441" s="208"/>
      <c r="L441" s="392"/>
      <c r="M441" s="292"/>
      <c r="N441" s="501"/>
      <c r="O441" s="209"/>
      <c r="P441" s="208"/>
      <c r="Q441" s="208"/>
      <c r="R441" s="208"/>
      <c r="S441" s="1771" t="s">
        <v>4703</v>
      </c>
      <c r="T441" s="372" t="s">
        <v>163</v>
      </c>
      <c r="U441" s="1107">
        <f>$U$297</f>
        <v>0.7</v>
      </c>
      <c r="V441" s="1108"/>
      <c r="W441" s="1108"/>
      <c r="X441" s="1108"/>
      <c r="Y441" s="1108"/>
      <c r="Z441" s="1108"/>
      <c r="AA441" s="1109"/>
      <c r="AB441" s="705">
        <f>ROUND(G440*U441,0)</f>
        <v>287</v>
      </c>
      <c r="AC441" s="268"/>
    </row>
    <row r="442" spans="1:29" ht="17.100000000000001" customHeight="1">
      <c r="A442" s="243">
        <v>63</v>
      </c>
      <c r="B442" s="351">
        <v>1842</v>
      </c>
      <c r="C442" s="870" t="s">
        <v>12003</v>
      </c>
      <c r="D442" s="597"/>
      <c r="E442" s="604"/>
      <c r="F442" s="1765"/>
      <c r="G442" s="618"/>
      <c r="H442" s="618"/>
      <c r="I442" s="650"/>
      <c r="J442" s="245"/>
      <c r="K442" s="208"/>
      <c r="L442" s="392"/>
      <c r="M442" s="292"/>
      <c r="N442" s="501"/>
      <c r="O442" s="209"/>
      <c r="P442" s="208"/>
      <c r="Q442" s="208"/>
      <c r="R442" s="208"/>
      <c r="S442" s="1748"/>
      <c r="T442" s="400"/>
      <c r="U442" s="1110"/>
      <c r="V442" s="1079" t="s">
        <v>11869</v>
      </c>
      <c r="W442" s="354" t="s">
        <v>30</v>
      </c>
      <c r="X442" s="355">
        <v>0.85</v>
      </c>
      <c r="Y442" s="635"/>
      <c r="Z442" s="635"/>
      <c r="AA442" s="636"/>
      <c r="AB442" s="358">
        <f>ROUND(ROUND(G440*U441,0)*X442,0)</f>
        <v>244</v>
      </c>
      <c r="AC442" s="268"/>
    </row>
    <row r="443" spans="1:29" ht="17.100000000000001" customHeight="1">
      <c r="A443" s="229">
        <v>63</v>
      </c>
      <c r="B443" s="337">
        <v>1235</v>
      </c>
      <c r="C443" s="871" t="s">
        <v>12004</v>
      </c>
      <c r="D443" s="597"/>
      <c r="E443" s="604"/>
      <c r="F443" s="1765"/>
      <c r="G443" s="618"/>
      <c r="H443" s="618"/>
      <c r="I443" s="650"/>
      <c r="J443" s="245"/>
      <c r="K443" s="208"/>
      <c r="L443" s="392"/>
      <c r="M443" s="292"/>
      <c r="N443" s="501"/>
      <c r="O443" s="209"/>
      <c r="P443" s="208"/>
      <c r="Q443" s="208"/>
      <c r="R443" s="208"/>
      <c r="S443" s="1771" t="s">
        <v>4708</v>
      </c>
      <c r="T443" s="372" t="s">
        <v>30</v>
      </c>
      <c r="U443" s="1107">
        <f>$U$299</f>
        <v>0.85</v>
      </c>
      <c r="V443" s="1111"/>
      <c r="W443" s="1111"/>
      <c r="X443" s="1111"/>
      <c r="Y443" s="1111"/>
      <c r="Z443" s="1111"/>
      <c r="AA443" s="1110"/>
      <c r="AB443" s="705">
        <f>ROUND(G440*U443,0)</f>
        <v>349</v>
      </c>
      <c r="AC443" s="268"/>
    </row>
    <row r="444" spans="1:29" ht="17.100000000000001" customHeight="1">
      <c r="A444" s="243">
        <v>63</v>
      </c>
      <c r="B444" s="351">
        <v>1843</v>
      </c>
      <c r="C444" s="870" t="s">
        <v>12005</v>
      </c>
      <c r="D444" s="597"/>
      <c r="E444" s="604"/>
      <c r="F444" s="1765"/>
      <c r="G444" s="618"/>
      <c r="H444" s="618"/>
      <c r="I444" s="650"/>
      <c r="J444" s="245"/>
      <c r="K444" s="208"/>
      <c r="L444" s="392"/>
      <c r="M444" s="209"/>
      <c r="N444" s="501"/>
      <c r="O444" s="209"/>
      <c r="P444" s="208"/>
      <c r="Q444" s="208"/>
      <c r="R444" s="208"/>
      <c r="S444" s="1748"/>
      <c r="T444" s="400"/>
      <c r="U444" s="1110"/>
      <c r="V444" s="1079" t="s">
        <v>11869</v>
      </c>
      <c r="W444" s="354" t="s">
        <v>30</v>
      </c>
      <c r="X444" s="355">
        <v>0.85</v>
      </c>
      <c r="Y444" s="635"/>
      <c r="Z444" s="635"/>
      <c r="AA444" s="636"/>
      <c r="AB444" s="358">
        <f>ROUND(ROUND(G440*U443,0)*X444,0)</f>
        <v>297</v>
      </c>
      <c r="AC444" s="268"/>
    </row>
    <row r="445" spans="1:29" ht="17.100000000000001" customHeight="1">
      <c r="A445" s="243">
        <v>63</v>
      </c>
      <c r="B445" s="351">
        <v>1844</v>
      </c>
      <c r="C445" s="870" t="s">
        <v>12006</v>
      </c>
      <c r="D445" s="597"/>
      <c r="E445" s="604"/>
      <c r="F445" s="623"/>
      <c r="G445" s="618"/>
      <c r="H445" s="618"/>
      <c r="I445" s="650"/>
      <c r="J445" s="245"/>
      <c r="K445" s="208"/>
      <c r="L445" s="392"/>
      <c r="M445" s="209"/>
      <c r="N445" s="501"/>
      <c r="O445" s="209"/>
      <c r="P445" s="208"/>
      <c r="Q445" s="208"/>
      <c r="R445" s="208"/>
      <c r="S445" s="603"/>
      <c r="T445" s="362"/>
      <c r="U445" s="1097"/>
      <c r="V445" s="635"/>
      <c r="W445" s="635"/>
      <c r="X445" s="636"/>
      <c r="Y445" s="1533" t="s">
        <v>167</v>
      </c>
      <c r="Z445" s="643">
        <v>5</v>
      </c>
      <c r="AA445" s="1086" t="s">
        <v>168</v>
      </c>
      <c r="AB445" s="358">
        <f>ROUND(G440-Z445,0)</f>
        <v>405</v>
      </c>
      <c r="AC445" s="268"/>
    </row>
    <row r="446" spans="1:29" ht="17.100000000000001" customHeight="1">
      <c r="A446" s="243">
        <v>63</v>
      </c>
      <c r="B446" s="351">
        <v>1845</v>
      </c>
      <c r="C446" s="870" t="s">
        <v>12007</v>
      </c>
      <c r="D446" s="597"/>
      <c r="E446" s="604"/>
      <c r="F446" s="623"/>
      <c r="G446" s="618"/>
      <c r="H446" s="618"/>
      <c r="I446" s="650"/>
      <c r="J446" s="245"/>
      <c r="K446" s="208"/>
      <c r="L446" s="392"/>
      <c r="M446" s="209"/>
      <c r="N446" s="501"/>
      <c r="O446" s="209"/>
      <c r="P446" s="208"/>
      <c r="Q446" s="208"/>
      <c r="R446" s="208"/>
      <c r="S446" s="677"/>
      <c r="T446" s="512"/>
      <c r="U446" s="514"/>
      <c r="V446" s="1071" t="s">
        <v>11869</v>
      </c>
      <c r="W446" s="362" t="s">
        <v>30</v>
      </c>
      <c r="X446" s="395">
        <v>0.85</v>
      </c>
      <c r="Y446" s="1745"/>
      <c r="Z446" s="643"/>
      <c r="AA446" s="1086"/>
      <c r="AB446" s="358">
        <f>ROUND(ROUND(G440*X446,0)-Z445,0)</f>
        <v>344</v>
      </c>
      <c r="AC446" s="268"/>
    </row>
    <row r="447" spans="1:29" ht="17.100000000000001" customHeight="1">
      <c r="A447" s="243">
        <v>63</v>
      </c>
      <c r="B447" s="351">
        <v>1846</v>
      </c>
      <c r="C447" s="870" t="s">
        <v>12008</v>
      </c>
      <c r="D447" s="597"/>
      <c r="E447" s="604"/>
      <c r="F447" s="623"/>
      <c r="G447" s="618"/>
      <c r="H447" s="618"/>
      <c r="I447" s="650"/>
      <c r="J447" s="245"/>
      <c r="K447" s="208"/>
      <c r="L447" s="392"/>
      <c r="M447" s="209"/>
      <c r="N447" s="501"/>
      <c r="O447" s="209"/>
      <c r="P447" s="208"/>
      <c r="Q447" s="208"/>
      <c r="R447" s="208"/>
      <c r="S447" s="1747" t="s">
        <v>4703</v>
      </c>
      <c r="T447" s="643" t="s">
        <v>30</v>
      </c>
      <c r="U447" s="1091">
        <v>0.7</v>
      </c>
      <c r="V447" s="1088"/>
      <c r="W447" s="1088"/>
      <c r="X447" s="1089"/>
      <c r="Y447" s="1745"/>
      <c r="Z447" s="1090"/>
      <c r="AA447" s="1091"/>
      <c r="AB447" s="358">
        <f>ROUND(ROUND(G440*U447,0)-Z445,0)</f>
        <v>282</v>
      </c>
      <c r="AC447" s="268"/>
    </row>
    <row r="448" spans="1:29" ht="17.100000000000001" customHeight="1">
      <c r="A448" s="243">
        <v>63</v>
      </c>
      <c r="B448" s="351">
        <v>1847</v>
      </c>
      <c r="C448" s="870" t="s">
        <v>12009</v>
      </c>
      <c r="D448" s="597"/>
      <c r="E448" s="604"/>
      <c r="F448" s="623"/>
      <c r="G448" s="618"/>
      <c r="H448" s="618"/>
      <c r="I448" s="650"/>
      <c r="J448" s="245"/>
      <c r="K448" s="208"/>
      <c r="L448" s="392"/>
      <c r="M448" s="209"/>
      <c r="N448" s="501"/>
      <c r="O448" s="209"/>
      <c r="P448" s="208"/>
      <c r="Q448" s="208"/>
      <c r="R448" s="208"/>
      <c r="S448" s="1748"/>
      <c r="T448" s="512"/>
      <c r="U448" s="1083"/>
      <c r="V448" s="1079" t="s">
        <v>11869</v>
      </c>
      <c r="W448" s="354" t="s">
        <v>30</v>
      </c>
      <c r="X448" s="357">
        <v>0.85</v>
      </c>
      <c r="Y448" s="1745"/>
      <c r="Z448" s="1090"/>
      <c r="AA448" s="1091"/>
      <c r="AB448" s="358">
        <f>ROUND(ROUND(ROUND(G440*U447,0)*X448,0)-Z445,0)</f>
        <v>239</v>
      </c>
      <c r="AC448" s="268"/>
    </row>
    <row r="449" spans="1:29" ht="17.100000000000001" customHeight="1">
      <c r="A449" s="243">
        <v>63</v>
      </c>
      <c r="B449" s="351">
        <v>1848</v>
      </c>
      <c r="C449" s="870" t="s">
        <v>12010</v>
      </c>
      <c r="D449" s="597"/>
      <c r="E449" s="604"/>
      <c r="F449" s="623"/>
      <c r="G449" s="618"/>
      <c r="H449" s="618"/>
      <c r="I449" s="650"/>
      <c r="J449" s="245"/>
      <c r="K449" s="208"/>
      <c r="L449" s="392"/>
      <c r="M449" s="209"/>
      <c r="N449" s="501"/>
      <c r="O449" s="209"/>
      <c r="P449" s="208"/>
      <c r="Q449" s="208"/>
      <c r="R449" s="208"/>
      <c r="S449" s="1747" t="s">
        <v>4708</v>
      </c>
      <c r="T449" s="643" t="s">
        <v>30</v>
      </c>
      <c r="U449" s="1091">
        <v>0.85</v>
      </c>
      <c r="V449" s="1082"/>
      <c r="W449" s="1082"/>
      <c r="X449" s="1083"/>
      <c r="Y449" s="1745"/>
      <c r="Z449" s="1090"/>
      <c r="AA449" s="1091"/>
      <c r="AB449" s="358">
        <f>ROUND(ROUND(G440*U449,0)-Z445,0)</f>
        <v>344</v>
      </c>
      <c r="AC449" s="268"/>
    </row>
    <row r="450" spans="1:29" ht="17.100000000000001" customHeight="1">
      <c r="A450" s="243">
        <v>63</v>
      </c>
      <c r="B450" s="351">
        <v>1849</v>
      </c>
      <c r="C450" s="870" t="s">
        <v>12011</v>
      </c>
      <c r="D450" s="597"/>
      <c r="E450" s="604"/>
      <c r="F450" s="623"/>
      <c r="G450" s="618"/>
      <c r="H450" s="618"/>
      <c r="I450" s="650"/>
      <c r="J450" s="245"/>
      <c r="K450" s="208"/>
      <c r="L450" s="392"/>
      <c r="M450" s="209"/>
      <c r="N450" s="501"/>
      <c r="O450" s="209"/>
      <c r="P450" s="208"/>
      <c r="Q450" s="208"/>
      <c r="R450" s="208"/>
      <c r="S450" s="1748"/>
      <c r="T450" s="512"/>
      <c r="U450" s="1083"/>
      <c r="V450" s="1079" t="s">
        <v>11869</v>
      </c>
      <c r="W450" s="354" t="s">
        <v>30</v>
      </c>
      <c r="X450" s="357">
        <v>0.85</v>
      </c>
      <c r="Y450" s="1746"/>
      <c r="Z450" s="1082"/>
      <c r="AA450" s="1083"/>
      <c r="AB450" s="358">
        <f>ROUND(ROUND(ROUND(G440*U449,0)*X450,0)-Z445,0)</f>
        <v>292</v>
      </c>
      <c r="AC450" s="268"/>
    </row>
    <row r="451" spans="1:29" ht="17.100000000000001" customHeight="1">
      <c r="A451" s="229">
        <v>63</v>
      </c>
      <c r="B451" s="337">
        <v>1233</v>
      </c>
      <c r="C451" s="871" t="s">
        <v>12012</v>
      </c>
      <c r="D451" s="597"/>
      <c r="E451" s="604"/>
      <c r="F451" s="501"/>
      <c r="I451" s="385"/>
      <c r="J451" s="629"/>
      <c r="K451" s="630"/>
      <c r="L451" s="630"/>
      <c r="M451" s="208"/>
      <c r="N451" s="1769" t="s">
        <v>11301</v>
      </c>
      <c r="O451" s="1770" t="s">
        <v>235</v>
      </c>
      <c r="P451" s="272"/>
      <c r="Q451" s="272"/>
      <c r="R451" s="1112"/>
      <c r="S451" s="557"/>
      <c r="T451" s="372"/>
      <c r="U451" s="1070"/>
      <c r="V451" s="625"/>
      <c r="W451" s="625"/>
      <c r="X451" s="625"/>
      <c r="Y451" s="625"/>
      <c r="Z451" s="625"/>
      <c r="AA451" s="626"/>
      <c r="AB451" s="705">
        <f>ROUND(G440*Q452,0)</f>
        <v>287</v>
      </c>
      <c r="AC451" s="268"/>
    </row>
    <row r="452" spans="1:29" ht="17.100000000000001" customHeight="1">
      <c r="A452" s="243">
        <v>63</v>
      </c>
      <c r="B452" s="351">
        <v>1850</v>
      </c>
      <c r="C452" s="870" t="s">
        <v>12013</v>
      </c>
      <c r="D452" s="597"/>
      <c r="E452" s="604"/>
      <c r="F452" s="501"/>
      <c r="G452" s="618"/>
      <c r="H452" s="208"/>
      <c r="I452" s="385"/>
      <c r="J452" s="629"/>
      <c r="K452" s="630"/>
      <c r="L452" s="630"/>
      <c r="M452" s="208"/>
      <c r="N452" s="1758"/>
      <c r="O452" s="1745"/>
      <c r="P452" s="1113" t="s">
        <v>30</v>
      </c>
      <c r="Q452" s="1114">
        <v>0.7</v>
      </c>
      <c r="R452" s="1115"/>
      <c r="S452" s="567"/>
      <c r="T452" s="400"/>
      <c r="U452" s="470"/>
      <c r="V452" s="1071" t="s">
        <v>11869</v>
      </c>
      <c r="W452" s="362" t="s">
        <v>30</v>
      </c>
      <c r="X452" s="356">
        <v>0.85</v>
      </c>
      <c r="Y452" s="635"/>
      <c r="Z452" s="635"/>
      <c r="AA452" s="636"/>
      <c r="AB452" s="358">
        <f>ROUND(ROUND(G440*Q452,0)*X452,0)</f>
        <v>244</v>
      </c>
      <c r="AC452" s="268"/>
    </row>
    <row r="453" spans="1:29" ht="17.100000000000001" customHeight="1">
      <c r="A453" s="229">
        <v>63</v>
      </c>
      <c r="B453" s="337">
        <v>1234</v>
      </c>
      <c r="C453" s="871" t="s">
        <v>12014</v>
      </c>
      <c r="D453" s="597"/>
      <c r="E453" s="604"/>
      <c r="F453" s="627"/>
      <c r="G453" s="208"/>
      <c r="H453" s="208"/>
      <c r="I453" s="385"/>
      <c r="J453" s="629"/>
      <c r="K453" s="630"/>
      <c r="L453" s="630"/>
      <c r="M453" s="214"/>
      <c r="N453" s="1758"/>
      <c r="O453" s="1745"/>
      <c r="P453" s="1113"/>
      <c r="Q453" s="1114"/>
      <c r="R453" s="1116"/>
      <c r="S453" s="1774" t="s">
        <v>4703</v>
      </c>
      <c r="T453" s="372" t="s">
        <v>30</v>
      </c>
      <c r="U453" s="1107">
        <f>$U$297</f>
        <v>0.7</v>
      </c>
      <c r="V453" s="1108"/>
      <c r="W453" s="1108"/>
      <c r="X453" s="1108"/>
      <c r="Y453" s="1108"/>
      <c r="Z453" s="1108"/>
      <c r="AA453" s="1109"/>
      <c r="AB453" s="473">
        <f>ROUND(ROUND(G440*Q452,0)*U453,0)</f>
        <v>201</v>
      </c>
      <c r="AC453" s="268"/>
    </row>
    <row r="454" spans="1:29" ht="17.100000000000001" customHeight="1">
      <c r="A454" s="243">
        <v>63</v>
      </c>
      <c r="B454" s="351">
        <v>1851</v>
      </c>
      <c r="C454" s="870" t="s">
        <v>12015</v>
      </c>
      <c r="D454" s="597"/>
      <c r="E454" s="604"/>
      <c r="F454" s="627"/>
      <c r="G454" s="208"/>
      <c r="H454" s="208"/>
      <c r="I454" s="385"/>
      <c r="J454" s="629"/>
      <c r="K454" s="630"/>
      <c r="L454" s="630"/>
      <c r="M454" s="214"/>
      <c r="N454" s="1758"/>
      <c r="O454" s="1745"/>
      <c r="P454" s="1113"/>
      <c r="Q454" s="1114"/>
      <c r="R454" s="1116"/>
      <c r="S454" s="1775"/>
      <c r="T454" s="400"/>
      <c r="U454" s="1110"/>
      <c r="V454" s="1079" t="s">
        <v>11869</v>
      </c>
      <c r="W454" s="354" t="s">
        <v>30</v>
      </c>
      <c r="X454" s="355">
        <v>0.85</v>
      </c>
      <c r="Y454" s="635"/>
      <c r="Z454" s="635"/>
      <c r="AA454" s="636"/>
      <c r="AB454" s="391">
        <f>ROUND(ROUND(ROUND(G440*Q452,0)*U453,0)*X454,0)</f>
        <v>171</v>
      </c>
      <c r="AC454" s="268"/>
    </row>
    <row r="455" spans="1:29" ht="17.100000000000001" customHeight="1">
      <c r="A455" s="229">
        <v>63</v>
      </c>
      <c r="B455" s="337">
        <v>1236</v>
      </c>
      <c r="C455" s="871" t="s">
        <v>12016</v>
      </c>
      <c r="D455" s="597"/>
      <c r="E455" s="604"/>
      <c r="F455" s="627"/>
      <c r="G455" s="208"/>
      <c r="H455" s="208"/>
      <c r="I455" s="385"/>
      <c r="J455" s="629"/>
      <c r="K455" s="630"/>
      <c r="L455" s="630"/>
      <c r="M455" s="740"/>
      <c r="N455" s="1758"/>
      <c r="O455" s="1745"/>
      <c r="P455" s="1113"/>
      <c r="Q455" s="1114"/>
      <c r="R455" s="1116"/>
      <c r="S455" s="1771" t="s">
        <v>4708</v>
      </c>
      <c r="T455" s="372" t="s">
        <v>30</v>
      </c>
      <c r="U455" s="1107">
        <f>$U$299</f>
        <v>0.85</v>
      </c>
      <c r="V455" s="1111"/>
      <c r="W455" s="1111"/>
      <c r="X455" s="1111"/>
      <c r="Y455" s="1111"/>
      <c r="Z455" s="1111"/>
      <c r="AA455" s="1110"/>
      <c r="AB455" s="473">
        <f>ROUND(ROUND(G440*Q452,0)*U455,0)</f>
        <v>244</v>
      </c>
      <c r="AC455" s="268"/>
    </row>
    <row r="456" spans="1:29" ht="17.100000000000001" customHeight="1">
      <c r="A456" s="243">
        <v>63</v>
      </c>
      <c r="B456" s="351">
        <v>1852</v>
      </c>
      <c r="C456" s="870" t="s">
        <v>12017</v>
      </c>
      <c r="D456" s="597"/>
      <c r="E456" s="604"/>
      <c r="F456" s="627"/>
      <c r="G456" s="208"/>
      <c r="H456" s="208"/>
      <c r="I456" s="385"/>
      <c r="J456" s="629"/>
      <c r="K456" s="630"/>
      <c r="L456" s="630"/>
      <c r="M456" s="740"/>
      <c r="N456" s="1758"/>
      <c r="O456" s="1745"/>
      <c r="P456" s="1113"/>
      <c r="Q456" s="1114"/>
      <c r="R456" s="1116"/>
      <c r="S456" s="1748"/>
      <c r="T456" s="400"/>
      <c r="U456" s="1110"/>
      <c r="V456" s="1079" t="s">
        <v>11869</v>
      </c>
      <c r="W456" s="354" t="s">
        <v>30</v>
      </c>
      <c r="X456" s="355">
        <v>0.85</v>
      </c>
      <c r="Y456" s="635"/>
      <c r="Z456" s="635"/>
      <c r="AA456" s="636"/>
      <c r="AB456" s="391">
        <f>ROUND(ROUND(ROUND(G440*Q452,0)*U455,0)*X456,0)</f>
        <v>207</v>
      </c>
      <c r="AC456" s="268"/>
    </row>
    <row r="457" spans="1:29" ht="17.100000000000001" customHeight="1">
      <c r="A457" s="243">
        <v>63</v>
      </c>
      <c r="B457" s="351">
        <v>1853</v>
      </c>
      <c r="C457" s="870" t="s">
        <v>12018</v>
      </c>
      <c r="D457" s="597"/>
      <c r="E457" s="604"/>
      <c r="F457" s="627"/>
      <c r="G457" s="208"/>
      <c r="H457" s="208"/>
      <c r="I457" s="385"/>
      <c r="J457" s="629"/>
      <c r="K457" s="630"/>
      <c r="L457" s="630"/>
      <c r="M457" s="740"/>
      <c r="N457" s="1117"/>
      <c r="O457" s="1745"/>
      <c r="P457" s="1113"/>
      <c r="Q457" s="1114"/>
      <c r="R457" s="1116"/>
      <c r="S457" s="603"/>
      <c r="T457" s="362"/>
      <c r="U457" s="1097"/>
      <c r="V457" s="635"/>
      <c r="W457" s="635"/>
      <c r="X457" s="636"/>
      <c r="Y457" s="1533" t="s">
        <v>167</v>
      </c>
      <c r="Z457" s="643">
        <v>5</v>
      </c>
      <c r="AA457" s="1086" t="s">
        <v>168</v>
      </c>
      <c r="AB457" s="358">
        <f>ROUND(ROUND(G440*Q452,0)-Z457,0)</f>
        <v>282</v>
      </c>
      <c r="AC457" s="268"/>
    </row>
    <row r="458" spans="1:29" ht="17.100000000000001" customHeight="1">
      <c r="A458" s="243">
        <v>63</v>
      </c>
      <c r="B458" s="351">
        <v>1854</v>
      </c>
      <c r="C458" s="870" t="s">
        <v>12019</v>
      </c>
      <c r="D458" s="597"/>
      <c r="E458" s="604"/>
      <c r="F458" s="627"/>
      <c r="G458" s="208"/>
      <c r="H458" s="208"/>
      <c r="I458" s="385"/>
      <c r="J458" s="629"/>
      <c r="K458" s="630"/>
      <c r="L458" s="630"/>
      <c r="M458" s="214"/>
      <c r="N458" s="1122"/>
      <c r="O458" s="1118"/>
      <c r="P458" s="1113"/>
      <c r="Q458" s="1114"/>
      <c r="R458" s="1116"/>
      <c r="S458" s="677"/>
      <c r="T458" s="512"/>
      <c r="U458" s="514"/>
      <c r="V458" s="1071" t="s">
        <v>11869</v>
      </c>
      <c r="W458" s="362" t="s">
        <v>30</v>
      </c>
      <c r="X458" s="395">
        <v>0.85</v>
      </c>
      <c r="Y458" s="1745"/>
      <c r="Z458" s="643"/>
      <c r="AA458" s="1086"/>
      <c r="AB458" s="358">
        <f>ROUND(ROUND(ROUND(G440*Q452,0)*X458,0)-Z457,0)</f>
        <v>239</v>
      </c>
      <c r="AC458" s="268"/>
    </row>
    <row r="459" spans="1:29" ht="17.100000000000001" customHeight="1">
      <c r="A459" s="243">
        <v>63</v>
      </c>
      <c r="B459" s="351">
        <v>1855</v>
      </c>
      <c r="C459" s="870" t="s">
        <v>12020</v>
      </c>
      <c r="D459" s="597"/>
      <c r="E459" s="604"/>
      <c r="F459" s="627"/>
      <c r="G459" s="208"/>
      <c r="H459" s="208"/>
      <c r="I459" s="385"/>
      <c r="J459" s="629"/>
      <c r="K459" s="630"/>
      <c r="L459" s="630"/>
      <c r="M459" s="214"/>
      <c r="N459" s="1122"/>
      <c r="O459" s="1118"/>
      <c r="P459" s="1113"/>
      <c r="Q459" s="1114"/>
      <c r="R459" s="1116"/>
      <c r="S459" s="1747" t="s">
        <v>4703</v>
      </c>
      <c r="T459" s="643" t="s">
        <v>30</v>
      </c>
      <c r="U459" s="1091">
        <f>$U$297</f>
        <v>0.7</v>
      </c>
      <c r="V459" s="1088"/>
      <c r="W459" s="1088"/>
      <c r="X459" s="1089"/>
      <c r="Y459" s="1745"/>
      <c r="Z459" s="1090"/>
      <c r="AA459" s="1091"/>
      <c r="AB459" s="391">
        <f>ROUND(ROUND(ROUND(G440*Q452,0)*U459,0)-Z457,0)</f>
        <v>196</v>
      </c>
      <c r="AC459" s="268"/>
    </row>
    <row r="460" spans="1:29" ht="17.100000000000001" customHeight="1">
      <c r="A460" s="243">
        <v>63</v>
      </c>
      <c r="B460" s="351">
        <v>1856</v>
      </c>
      <c r="C460" s="870" t="s">
        <v>12021</v>
      </c>
      <c r="D460" s="597"/>
      <c r="E460" s="604"/>
      <c r="F460" s="627"/>
      <c r="G460" s="208"/>
      <c r="H460" s="208"/>
      <c r="I460" s="385"/>
      <c r="J460" s="629"/>
      <c r="K460" s="630"/>
      <c r="L460" s="630"/>
      <c r="M460" s="214"/>
      <c r="N460" s="1122"/>
      <c r="O460" s="1118"/>
      <c r="P460" s="1113"/>
      <c r="Q460" s="1114"/>
      <c r="R460" s="1116"/>
      <c r="S460" s="1748"/>
      <c r="T460" s="512"/>
      <c r="U460" s="1083"/>
      <c r="V460" s="1079" t="s">
        <v>11869</v>
      </c>
      <c r="W460" s="354" t="s">
        <v>30</v>
      </c>
      <c r="X460" s="357">
        <v>0.85</v>
      </c>
      <c r="Y460" s="1745"/>
      <c r="Z460" s="1090"/>
      <c r="AA460" s="1091"/>
      <c r="AB460" s="358">
        <f>ROUND(ROUND(ROUND(ROUND(G440*Q452,0)*U459,0)*X460,0)-Z457,0)</f>
        <v>166</v>
      </c>
      <c r="AC460" s="268"/>
    </row>
    <row r="461" spans="1:29" ht="17.100000000000001" customHeight="1">
      <c r="A461" s="243">
        <v>63</v>
      </c>
      <c r="B461" s="351">
        <v>1857</v>
      </c>
      <c r="C461" s="870" t="s">
        <v>12022</v>
      </c>
      <c r="D461" s="597"/>
      <c r="E461" s="604"/>
      <c r="F461" s="627"/>
      <c r="G461" s="208"/>
      <c r="H461" s="208"/>
      <c r="I461" s="385"/>
      <c r="J461" s="629"/>
      <c r="K461" s="630"/>
      <c r="L461" s="630"/>
      <c r="M461" s="214"/>
      <c r="N461" s="1122"/>
      <c r="O461" s="1118"/>
      <c r="P461" s="1113"/>
      <c r="Q461" s="1114"/>
      <c r="R461" s="1116"/>
      <c r="S461" s="1747" t="s">
        <v>4708</v>
      </c>
      <c r="T461" s="643" t="s">
        <v>30</v>
      </c>
      <c r="U461" s="1091">
        <f>$U$299</f>
        <v>0.85</v>
      </c>
      <c r="V461" s="1082"/>
      <c r="W461" s="1082"/>
      <c r="X461" s="1083"/>
      <c r="Y461" s="1745"/>
      <c r="Z461" s="1090"/>
      <c r="AA461" s="1091"/>
      <c r="AB461" s="391">
        <f>ROUND(ROUND(ROUND(G440*Q452,0)*U461,0)-Z457,0)</f>
        <v>239</v>
      </c>
      <c r="AC461" s="268"/>
    </row>
    <row r="462" spans="1:29" ht="17.100000000000001" customHeight="1">
      <c r="A462" s="243">
        <v>63</v>
      </c>
      <c r="B462" s="351">
        <v>1858</v>
      </c>
      <c r="C462" s="870" t="s">
        <v>12023</v>
      </c>
      <c r="D462" s="597"/>
      <c r="E462" s="604"/>
      <c r="F462" s="627"/>
      <c r="G462" s="208"/>
      <c r="H462" s="208"/>
      <c r="I462" s="385"/>
      <c r="J462" s="629"/>
      <c r="K462" s="630"/>
      <c r="L462" s="630"/>
      <c r="M462" s="214"/>
      <c r="N462" s="1122"/>
      <c r="O462" s="1118"/>
      <c r="P462" s="1113"/>
      <c r="Q462" s="1114"/>
      <c r="R462" s="1116"/>
      <c r="S462" s="1748"/>
      <c r="T462" s="512"/>
      <c r="U462" s="1083"/>
      <c r="V462" s="1079" t="s">
        <v>11869</v>
      </c>
      <c r="W462" s="354" t="s">
        <v>30</v>
      </c>
      <c r="X462" s="357">
        <v>0.85</v>
      </c>
      <c r="Y462" s="1746"/>
      <c r="Z462" s="1082"/>
      <c r="AA462" s="1083"/>
      <c r="AB462" s="358">
        <f>ROUND(ROUND(ROUND(ROUND(G440*Q452,0)*U461,0)*X462,0)-Z457,0)</f>
        <v>202</v>
      </c>
      <c r="AC462" s="268"/>
    </row>
    <row r="463" spans="1:29" ht="17.100000000000001" customHeight="1">
      <c r="A463" s="243">
        <v>63</v>
      </c>
      <c r="B463" s="351">
        <v>1859</v>
      </c>
      <c r="C463" s="870" t="s">
        <v>12024</v>
      </c>
      <c r="D463" s="597"/>
      <c r="E463" s="604"/>
      <c r="F463" s="627"/>
      <c r="G463" s="208"/>
      <c r="H463" s="208"/>
      <c r="I463" s="385"/>
      <c r="J463" s="629"/>
      <c r="K463" s="630"/>
      <c r="L463" s="630"/>
      <c r="M463" s="214"/>
      <c r="N463" s="1122"/>
      <c r="O463" s="1622" t="s">
        <v>237</v>
      </c>
      <c r="P463" s="362"/>
      <c r="Q463" s="1119"/>
      <c r="R463" s="1081"/>
      <c r="S463" s="603"/>
      <c r="T463" s="362"/>
      <c r="U463" s="1097"/>
      <c r="V463" s="635"/>
      <c r="W463" s="635"/>
      <c r="X463" s="635"/>
      <c r="Y463" s="635"/>
      <c r="Z463" s="635"/>
      <c r="AA463" s="636"/>
      <c r="AB463" s="358">
        <f>ROUND(G440*Q464,0)</f>
        <v>205</v>
      </c>
      <c r="AC463" s="268"/>
    </row>
    <row r="464" spans="1:29" ht="17.100000000000001" customHeight="1">
      <c r="A464" s="243">
        <v>63</v>
      </c>
      <c r="B464" s="351">
        <v>1860</v>
      </c>
      <c r="C464" s="870" t="s">
        <v>12025</v>
      </c>
      <c r="D464" s="597"/>
      <c r="E464" s="604"/>
      <c r="F464" s="627"/>
      <c r="G464" s="208"/>
      <c r="H464" s="208"/>
      <c r="I464" s="385"/>
      <c r="J464" s="629"/>
      <c r="K464" s="630"/>
      <c r="L464" s="630"/>
      <c r="M464" s="214"/>
      <c r="N464" s="1122"/>
      <c r="O464" s="1745"/>
      <c r="P464" s="643" t="s">
        <v>30</v>
      </c>
      <c r="Q464" s="1090">
        <v>0.5</v>
      </c>
      <c r="R464" s="1091"/>
      <c r="S464" s="677"/>
      <c r="T464" s="512"/>
      <c r="U464" s="514"/>
      <c r="V464" s="1071" t="s">
        <v>11869</v>
      </c>
      <c r="W464" s="362" t="s">
        <v>30</v>
      </c>
      <c r="X464" s="356">
        <v>0.85</v>
      </c>
      <c r="Y464" s="635"/>
      <c r="Z464" s="635"/>
      <c r="AA464" s="636"/>
      <c r="AB464" s="358">
        <f>ROUND(ROUND(G440*Q464,0)*X464,0)</f>
        <v>174</v>
      </c>
      <c r="AC464" s="268"/>
    </row>
    <row r="465" spans="1:29" ht="17.100000000000001" customHeight="1">
      <c r="A465" s="243">
        <v>63</v>
      </c>
      <c r="B465" s="351">
        <v>1861</v>
      </c>
      <c r="C465" s="870" t="s">
        <v>12026</v>
      </c>
      <c r="D465" s="597"/>
      <c r="E465" s="604"/>
      <c r="F465" s="627"/>
      <c r="G465" s="208"/>
      <c r="H465" s="208"/>
      <c r="I465" s="385"/>
      <c r="J465" s="629"/>
      <c r="K465" s="630"/>
      <c r="L465" s="630"/>
      <c r="M465" s="214"/>
      <c r="N465" s="1122"/>
      <c r="O465" s="1745"/>
      <c r="P465" s="643"/>
      <c r="Q465" s="1090"/>
      <c r="R465" s="1091"/>
      <c r="S465" s="1747" t="s">
        <v>4703</v>
      </c>
      <c r="T465" s="362" t="s">
        <v>30</v>
      </c>
      <c r="U465" s="1081">
        <f>$U$297</f>
        <v>0.7</v>
      </c>
      <c r="V465" s="1088"/>
      <c r="W465" s="1088"/>
      <c r="X465" s="1088"/>
      <c r="Y465" s="1088"/>
      <c r="Z465" s="1088"/>
      <c r="AA465" s="1089"/>
      <c r="AB465" s="391">
        <f>ROUND(ROUND(G440*Q464,0)*U465,0)</f>
        <v>144</v>
      </c>
      <c r="AC465" s="268"/>
    </row>
    <row r="466" spans="1:29" ht="17.100000000000001" customHeight="1">
      <c r="A466" s="243">
        <v>63</v>
      </c>
      <c r="B466" s="351">
        <v>1862</v>
      </c>
      <c r="C466" s="870" t="s">
        <v>12027</v>
      </c>
      <c r="D466" s="597"/>
      <c r="E466" s="604"/>
      <c r="F466" s="627"/>
      <c r="G466" s="208"/>
      <c r="H466" s="208"/>
      <c r="I466" s="385"/>
      <c r="J466" s="629"/>
      <c r="K466" s="630"/>
      <c r="L466" s="630"/>
      <c r="M466" s="214"/>
      <c r="N466" s="1122"/>
      <c r="O466" s="1745"/>
      <c r="P466" s="643"/>
      <c r="Q466" s="1090"/>
      <c r="R466" s="1091"/>
      <c r="S466" s="1748"/>
      <c r="T466" s="512"/>
      <c r="U466" s="1083"/>
      <c r="V466" s="1079" t="s">
        <v>11869</v>
      </c>
      <c r="W466" s="354" t="s">
        <v>30</v>
      </c>
      <c r="X466" s="355">
        <v>0.85</v>
      </c>
      <c r="Y466" s="635"/>
      <c r="Z466" s="635"/>
      <c r="AA466" s="636"/>
      <c r="AB466" s="391">
        <f>ROUND(ROUND(ROUND(G440*Q464,0)*U465,0)*X466,0)</f>
        <v>122</v>
      </c>
      <c r="AC466" s="268"/>
    </row>
    <row r="467" spans="1:29" ht="17.100000000000001" customHeight="1">
      <c r="A467" s="243">
        <v>63</v>
      </c>
      <c r="B467" s="351">
        <v>1863</v>
      </c>
      <c r="C467" s="870" t="s">
        <v>12028</v>
      </c>
      <c r="D467" s="597"/>
      <c r="E467" s="604"/>
      <c r="F467" s="627"/>
      <c r="G467" s="208"/>
      <c r="H467" s="208"/>
      <c r="I467" s="385"/>
      <c r="J467" s="629"/>
      <c r="K467" s="630"/>
      <c r="L467" s="630"/>
      <c r="M467" s="214"/>
      <c r="N467" s="1122"/>
      <c r="O467" s="1745"/>
      <c r="P467" s="643"/>
      <c r="Q467" s="1090"/>
      <c r="R467" s="1091"/>
      <c r="S467" s="1747" t="s">
        <v>4708</v>
      </c>
      <c r="T467" s="362" t="s">
        <v>30</v>
      </c>
      <c r="U467" s="1081">
        <f>$U$299</f>
        <v>0.85</v>
      </c>
      <c r="V467" s="1082"/>
      <c r="W467" s="1082"/>
      <c r="X467" s="1082"/>
      <c r="Y467" s="1082"/>
      <c r="Z467" s="1082"/>
      <c r="AA467" s="1083"/>
      <c r="AB467" s="391">
        <f>ROUND(ROUND(G440*Q464,0)*U467,0)</f>
        <v>174</v>
      </c>
      <c r="AC467" s="268"/>
    </row>
    <row r="468" spans="1:29" ht="17.100000000000001" customHeight="1">
      <c r="A468" s="243">
        <v>63</v>
      </c>
      <c r="B468" s="351">
        <v>1864</v>
      </c>
      <c r="C468" s="870" t="s">
        <v>12029</v>
      </c>
      <c r="D468" s="597"/>
      <c r="E468" s="604"/>
      <c r="F468" s="627"/>
      <c r="G468" s="208"/>
      <c r="H468" s="208"/>
      <c r="I468" s="385"/>
      <c r="J468" s="629"/>
      <c r="K468" s="630"/>
      <c r="L468" s="630"/>
      <c r="M468" s="214"/>
      <c r="N468" s="1122"/>
      <c r="O468" s="1120"/>
      <c r="P468" s="643"/>
      <c r="Q468" s="1090"/>
      <c r="R468" s="1091"/>
      <c r="S468" s="1748"/>
      <c r="T468" s="512"/>
      <c r="U468" s="1083"/>
      <c r="V468" s="1079" t="s">
        <v>11869</v>
      </c>
      <c r="W468" s="354" t="s">
        <v>30</v>
      </c>
      <c r="X468" s="355">
        <v>0.85</v>
      </c>
      <c r="Y468" s="635"/>
      <c r="Z468" s="635"/>
      <c r="AA468" s="636"/>
      <c r="AB468" s="391">
        <f>ROUND(ROUND(ROUND(G440*Q464,0)*U467,0)*X468,0)</f>
        <v>148</v>
      </c>
      <c r="AC468" s="268"/>
    </row>
    <row r="469" spans="1:29" ht="17.100000000000001" customHeight="1">
      <c r="A469" s="243">
        <v>63</v>
      </c>
      <c r="B469" s="351">
        <v>1865</v>
      </c>
      <c r="C469" s="870" t="s">
        <v>12030</v>
      </c>
      <c r="D469" s="597"/>
      <c r="E469" s="604"/>
      <c r="F469" s="627"/>
      <c r="G469" s="208"/>
      <c r="H469" s="208"/>
      <c r="I469" s="385"/>
      <c r="J469" s="629"/>
      <c r="K469" s="630"/>
      <c r="L469" s="630"/>
      <c r="M469" s="214"/>
      <c r="N469" s="1122"/>
      <c r="O469" s="1120"/>
      <c r="P469" s="643"/>
      <c r="Q469" s="1090"/>
      <c r="R469" s="1091"/>
      <c r="S469" s="603"/>
      <c r="T469" s="362"/>
      <c r="U469" s="1097"/>
      <c r="V469" s="635"/>
      <c r="W469" s="635"/>
      <c r="X469" s="636"/>
      <c r="Y469" s="1533" t="s">
        <v>167</v>
      </c>
      <c r="Z469" s="643">
        <v>5</v>
      </c>
      <c r="AA469" s="1086" t="s">
        <v>168</v>
      </c>
      <c r="AB469" s="358">
        <f>ROUND(ROUND(G440*Q464,0)-Z469,0)</f>
        <v>200</v>
      </c>
      <c r="AC469" s="268"/>
    </row>
    <row r="470" spans="1:29" ht="17.100000000000001" customHeight="1">
      <c r="A470" s="243">
        <v>63</v>
      </c>
      <c r="B470" s="351">
        <v>1866</v>
      </c>
      <c r="C470" s="870" t="s">
        <v>12031</v>
      </c>
      <c r="D470" s="597"/>
      <c r="E470" s="604"/>
      <c r="F470" s="627"/>
      <c r="G470" s="208"/>
      <c r="H470" s="208"/>
      <c r="I470" s="385"/>
      <c r="J470" s="629"/>
      <c r="K470" s="630"/>
      <c r="L470" s="630"/>
      <c r="M470" s="214"/>
      <c r="N470" s="1122"/>
      <c r="O470" s="1120"/>
      <c r="P470" s="643"/>
      <c r="Q470" s="1090"/>
      <c r="R470" s="1090"/>
      <c r="S470" s="677"/>
      <c r="T470" s="512"/>
      <c r="U470" s="514"/>
      <c r="V470" s="1071" t="s">
        <v>11869</v>
      </c>
      <c r="W470" s="362" t="s">
        <v>30</v>
      </c>
      <c r="X470" s="395">
        <v>0.85</v>
      </c>
      <c r="Y470" s="1745"/>
      <c r="Z470" s="643"/>
      <c r="AA470" s="1086"/>
      <c r="AB470" s="358">
        <f>ROUND(ROUND(ROUND(G440*Q464,0)*X470,0)-Z469,0)</f>
        <v>169</v>
      </c>
      <c r="AC470" s="268"/>
    </row>
    <row r="471" spans="1:29" ht="17.100000000000001" customHeight="1">
      <c r="A471" s="243">
        <v>63</v>
      </c>
      <c r="B471" s="351">
        <v>1867</v>
      </c>
      <c r="C471" s="870" t="s">
        <v>12032</v>
      </c>
      <c r="D471" s="597"/>
      <c r="E471" s="604"/>
      <c r="F471" s="627"/>
      <c r="G471" s="208"/>
      <c r="H471" s="208"/>
      <c r="I471" s="385"/>
      <c r="J471" s="629"/>
      <c r="K471" s="630"/>
      <c r="L471" s="630"/>
      <c r="M471" s="214"/>
      <c r="N471" s="1122"/>
      <c r="O471" s="1120"/>
      <c r="P471" s="643"/>
      <c r="Q471" s="1090"/>
      <c r="R471" s="1090"/>
      <c r="S471" s="1747" t="s">
        <v>4703</v>
      </c>
      <c r="T471" s="643" t="s">
        <v>30</v>
      </c>
      <c r="U471" s="1091">
        <f>$U$297</f>
        <v>0.7</v>
      </c>
      <c r="V471" s="1088"/>
      <c r="W471" s="1088"/>
      <c r="X471" s="1089"/>
      <c r="Y471" s="1745"/>
      <c r="Z471" s="1090"/>
      <c r="AA471" s="1091"/>
      <c r="AB471" s="391">
        <f>ROUND(ROUND(ROUND(G440*Q464,0)*U471,0)-Z469,0)</f>
        <v>139</v>
      </c>
      <c r="AC471" s="268"/>
    </row>
    <row r="472" spans="1:29" ht="17.100000000000001" customHeight="1">
      <c r="A472" s="243">
        <v>63</v>
      </c>
      <c r="B472" s="351">
        <v>1868</v>
      </c>
      <c r="C472" s="870" t="s">
        <v>12033</v>
      </c>
      <c r="D472" s="597"/>
      <c r="E472" s="604"/>
      <c r="F472" s="627"/>
      <c r="G472" s="208"/>
      <c r="H472" s="208"/>
      <c r="I472" s="385"/>
      <c r="J472" s="629"/>
      <c r="K472" s="630"/>
      <c r="L472" s="630"/>
      <c r="M472" s="214"/>
      <c r="N472" s="1122"/>
      <c r="O472" s="1120"/>
      <c r="P472" s="643"/>
      <c r="Q472" s="1090"/>
      <c r="R472" s="1090"/>
      <c r="S472" s="1748"/>
      <c r="T472" s="512"/>
      <c r="U472" s="1083"/>
      <c r="V472" s="1079" t="s">
        <v>11869</v>
      </c>
      <c r="W472" s="354" t="s">
        <v>30</v>
      </c>
      <c r="X472" s="357">
        <v>0.85</v>
      </c>
      <c r="Y472" s="1745"/>
      <c r="Z472" s="1090"/>
      <c r="AA472" s="1091"/>
      <c r="AB472" s="358">
        <f>ROUND(ROUND(ROUND(ROUND(G440*Q464,0)*U471,0)*X472,0)-Z469,0)</f>
        <v>117</v>
      </c>
      <c r="AC472" s="268"/>
    </row>
    <row r="473" spans="1:29" ht="17.100000000000001" customHeight="1">
      <c r="A473" s="243">
        <v>63</v>
      </c>
      <c r="B473" s="351">
        <v>1869</v>
      </c>
      <c r="C473" s="870" t="s">
        <v>12034</v>
      </c>
      <c r="D473" s="597"/>
      <c r="E473" s="604"/>
      <c r="F473" s="627"/>
      <c r="G473" s="208"/>
      <c r="H473" s="208"/>
      <c r="I473" s="385"/>
      <c r="J473" s="629"/>
      <c r="K473" s="630"/>
      <c r="L473" s="630"/>
      <c r="M473" s="214"/>
      <c r="N473" s="1122"/>
      <c r="O473" s="1120"/>
      <c r="P473" s="643"/>
      <c r="Q473" s="1090"/>
      <c r="R473" s="1091"/>
      <c r="S473" s="1747" t="s">
        <v>4708</v>
      </c>
      <c r="T473" s="643" t="s">
        <v>30</v>
      </c>
      <c r="U473" s="1091">
        <f>$U$299</f>
        <v>0.85</v>
      </c>
      <c r="V473" s="1082"/>
      <c r="W473" s="1082"/>
      <c r="X473" s="1083"/>
      <c r="Y473" s="1745"/>
      <c r="Z473" s="1090"/>
      <c r="AA473" s="1091"/>
      <c r="AB473" s="391">
        <f>ROUND(ROUND(ROUND(G440*Q464,0)*U473,0)-Z469,0)</f>
        <v>169</v>
      </c>
      <c r="AC473" s="268"/>
    </row>
    <row r="474" spans="1:29" ht="17.100000000000001" customHeight="1">
      <c r="A474" s="243">
        <v>63</v>
      </c>
      <c r="B474" s="351">
        <v>1870</v>
      </c>
      <c r="C474" s="870" t="s">
        <v>12035</v>
      </c>
      <c r="D474" s="597"/>
      <c r="E474" s="604"/>
      <c r="F474" s="627"/>
      <c r="G474" s="208"/>
      <c r="H474" s="208"/>
      <c r="I474" s="385"/>
      <c r="J474" s="629"/>
      <c r="K474" s="630"/>
      <c r="L474" s="630"/>
      <c r="M474" s="214"/>
      <c r="N474" s="1129"/>
      <c r="O474" s="1123"/>
      <c r="P474" s="512"/>
      <c r="Q474" s="1082"/>
      <c r="R474" s="1083"/>
      <c r="S474" s="1748"/>
      <c r="T474" s="512"/>
      <c r="U474" s="1083"/>
      <c r="V474" s="1079" t="s">
        <v>11869</v>
      </c>
      <c r="W474" s="354" t="s">
        <v>30</v>
      </c>
      <c r="X474" s="357">
        <v>0.85</v>
      </c>
      <c r="Y474" s="1746"/>
      <c r="Z474" s="1082"/>
      <c r="AA474" s="1083"/>
      <c r="AB474" s="358">
        <f>ROUND(ROUND(ROUND(ROUND(G440*Q464,0)*U473,0)*X474,0)-Z469,0)</f>
        <v>143</v>
      </c>
      <c r="AC474" s="268"/>
    </row>
    <row r="475" spans="1:29" ht="17.100000000000001" customHeight="1">
      <c r="A475" s="229">
        <v>63</v>
      </c>
      <c r="B475" s="337">
        <v>1237</v>
      </c>
      <c r="C475" s="871" t="s">
        <v>12036</v>
      </c>
      <c r="D475" s="597"/>
      <c r="E475" s="604"/>
      <c r="F475" s="597"/>
      <c r="G475" s="654"/>
      <c r="H475" s="654"/>
      <c r="I475" s="661"/>
      <c r="J475" s="1626" t="s">
        <v>11892</v>
      </c>
      <c r="K475" s="562"/>
      <c r="L475" s="562"/>
      <c r="M475" s="314"/>
      <c r="N475" s="734"/>
      <c r="O475" s="372"/>
      <c r="P475" s="232"/>
      <c r="Q475" s="232"/>
      <c r="R475" s="232"/>
      <c r="S475" s="557"/>
      <c r="T475" s="372"/>
      <c r="U475" s="1070"/>
      <c r="V475" s="625"/>
      <c r="W475" s="625"/>
      <c r="X475" s="625"/>
      <c r="Y475" s="625"/>
      <c r="Z475" s="625"/>
      <c r="AA475" s="626"/>
      <c r="AB475" s="705">
        <f>ROUND(G440+K476,0)</f>
        <v>416</v>
      </c>
      <c r="AC475" s="268"/>
    </row>
    <row r="476" spans="1:29" ht="17.100000000000001" customHeight="1">
      <c r="A476" s="243">
        <v>63</v>
      </c>
      <c r="B476" s="351">
        <v>1871</v>
      </c>
      <c r="C476" s="870" t="s">
        <v>12037</v>
      </c>
      <c r="D476" s="597"/>
      <c r="E476" s="604"/>
      <c r="F476" s="597"/>
      <c r="G476" s="654"/>
      <c r="H476" s="654"/>
      <c r="I476" s="661"/>
      <c r="J476" s="1745"/>
      <c r="K476" s="214">
        <v>6</v>
      </c>
      <c r="L476" s="344" t="s">
        <v>16</v>
      </c>
      <c r="M476" s="385"/>
      <c r="N476" s="737"/>
      <c r="O476" s="214"/>
      <c r="P476" s="208"/>
      <c r="Q476" s="208"/>
      <c r="R476" s="208"/>
      <c r="S476" s="567"/>
      <c r="T476" s="400"/>
      <c r="U476" s="470"/>
      <c r="V476" s="1071" t="s">
        <v>11869</v>
      </c>
      <c r="W476" s="362" t="s">
        <v>30</v>
      </c>
      <c r="X476" s="356">
        <v>0.85</v>
      </c>
      <c r="Y476" s="635"/>
      <c r="Z476" s="635"/>
      <c r="AA476" s="636"/>
      <c r="AB476" s="358">
        <f>ROUND(ROUND(G440+K476,0)*X476,0)</f>
        <v>354</v>
      </c>
      <c r="AC476" s="268"/>
    </row>
    <row r="477" spans="1:29" ht="17.100000000000001" customHeight="1">
      <c r="A477" s="229">
        <v>63</v>
      </c>
      <c r="B477" s="337">
        <v>1238</v>
      </c>
      <c r="C477" s="871" t="s">
        <v>12038</v>
      </c>
      <c r="D477" s="597"/>
      <c r="E477" s="604"/>
      <c r="F477" s="597"/>
      <c r="G477" s="654"/>
      <c r="H477" s="654"/>
      <c r="I477" s="661"/>
      <c r="J477" s="1745"/>
      <c r="K477" s="630"/>
      <c r="L477" s="214"/>
      <c r="M477" s="736"/>
      <c r="N477" s="501"/>
      <c r="O477" s="209"/>
      <c r="P477" s="208"/>
      <c r="Q477" s="208"/>
      <c r="R477" s="208"/>
      <c r="S477" s="1771" t="s">
        <v>4703</v>
      </c>
      <c r="T477" s="372" t="s">
        <v>30</v>
      </c>
      <c r="U477" s="1107">
        <f>$U$297</f>
        <v>0.7</v>
      </c>
      <c r="V477" s="1108"/>
      <c r="W477" s="1108"/>
      <c r="X477" s="1108"/>
      <c r="Y477" s="1108"/>
      <c r="Z477" s="1108"/>
      <c r="AA477" s="1109"/>
      <c r="AB477" s="705">
        <f>ROUND(ROUND(G440+K476,0)*U477,0)</f>
        <v>291</v>
      </c>
      <c r="AC477" s="268"/>
    </row>
    <row r="478" spans="1:29" ht="17.100000000000001" customHeight="1">
      <c r="A478" s="243">
        <v>63</v>
      </c>
      <c r="B478" s="351">
        <v>1872</v>
      </c>
      <c r="C478" s="870" t="s">
        <v>12039</v>
      </c>
      <c r="D478" s="597"/>
      <c r="E478" s="604"/>
      <c r="F478" s="597"/>
      <c r="G478" s="654"/>
      <c r="H478" s="654"/>
      <c r="I478" s="661"/>
      <c r="J478" s="1745"/>
      <c r="K478" s="630"/>
      <c r="L478" s="214"/>
      <c r="M478" s="736"/>
      <c r="N478" s="501"/>
      <c r="O478" s="209"/>
      <c r="P478" s="208"/>
      <c r="Q478" s="208"/>
      <c r="R478" s="208"/>
      <c r="S478" s="1748"/>
      <c r="T478" s="400"/>
      <c r="U478" s="1110"/>
      <c r="V478" s="1079" t="s">
        <v>11869</v>
      </c>
      <c r="W478" s="354" t="s">
        <v>30</v>
      </c>
      <c r="X478" s="355">
        <v>0.85</v>
      </c>
      <c r="Y478" s="635"/>
      <c r="Z478" s="635"/>
      <c r="AA478" s="636"/>
      <c r="AB478" s="358">
        <f>ROUND(ROUND(ROUND(G440+K476,0)*U477,0)*X478,0)</f>
        <v>247</v>
      </c>
      <c r="AC478" s="268"/>
    </row>
    <row r="479" spans="1:29" ht="17.100000000000001" customHeight="1">
      <c r="A479" s="229">
        <v>63</v>
      </c>
      <c r="B479" s="337">
        <v>1239</v>
      </c>
      <c r="C479" s="871" t="s">
        <v>12040</v>
      </c>
      <c r="D479" s="597"/>
      <c r="E479" s="604"/>
      <c r="F479" s="597"/>
      <c r="G479" s="654"/>
      <c r="H479" s="654"/>
      <c r="I479" s="661"/>
      <c r="J479" s="1745"/>
      <c r="K479" s="630"/>
      <c r="L479" s="214"/>
      <c r="M479" s="736"/>
      <c r="N479" s="501"/>
      <c r="O479" s="209"/>
      <c r="P479" s="208"/>
      <c r="Q479" s="208"/>
      <c r="R479" s="208"/>
      <c r="S479" s="1771" t="s">
        <v>4708</v>
      </c>
      <c r="T479" s="372" t="s">
        <v>30</v>
      </c>
      <c r="U479" s="1107">
        <f>$U$299</f>
        <v>0.85</v>
      </c>
      <c r="V479" s="1111"/>
      <c r="W479" s="1111"/>
      <c r="X479" s="1111"/>
      <c r="Y479" s="1111"/>
      <c r="Z479" s="1111"/>
      <c r="AA479" s="1110"/>
      <c r="AB479" s="705">
        <f>ROUND(ROUND(G440+K476,0)*U479,0)</f>
        <v>354</v>
      </c>
      <c r="AC479" s="268"/>
    </row>
    <row r="480" spans="1:29" ht="17.100000000000001" customHeight="1">
      <c r="A480" s="243">
        <v>63</v>
      </c>
      <c r="B480" s="351">
        <v>1873</v>
      </c>
      <c r="C480" s="870" t="s">
        <v>12041</v>
      </c>
      <c r="D480" s="597"/>
      <c r="E480" s="604"/>
      <c r="F480" s="597"/>
      <c r="G480" s="654"/>
      <c r="H480" s="654"/>
      <c r="I480" s="661"/>
      <c r="J480" s="1745"/>
      <c r="K480" s="630"/>
      <c r="L480" s="214"/>
      <c r="M480" s="736"/>
      <c r="N480" s="501"/>
      <c r="O480" s="209"/>
      <c r="P480" s="208"/>
      <c r="Q480" s="208"/>
      <c r="R480" s="208"/>
      <c r="S480" s="1748"/>
      <c r="T480" s="400"/>
      <c r="U480" s="1110"/>
      <c r="V480" s="1079" t="s">
        <v>11869</v>
      </c>
      <c r="W480" s="354" t="s">
        <v>30</v>
      </c>
      <c r="X480" s="355">
        <v>0.85</v>
      </c>
      <c r="Y480" s="635"/>
      <c r="Z480" s="635"/>
      <c r="AA480" s="636"/>
      <c r="AB480" s="358">
        <f>ROUND(ROUND(ROUND(G440+K476,0)*U479,0)*X480,0)</f>
        <v>301</v>
      </c>
      <c r="AC480" s="268"/>
    </row>
    <row r="481" spans="1:29" ht="17.100000000000001" customHeight="1">
      <c r="A481" s="243">
        <v>63</v>
      </c>
      <c r="B481" s="351">
        <v>1874</v>
      </c>
      <c r="C481" s="870" t="s">
        <v>12042</v>
      </c>
      <c r="D481" s="597"/>
      <c r="E481" s="604"/>
      <c r="F481" s="597"/>
      <c r="G481" s="654"/>
      <c r="H481" s="654"/>
      <c r="I481" s="661"/>
      <c r="J481" s="1745"/>
      <c r="K481" s="630"/>
      <c r="L481" s="214"/>
      <c r="M481" s="736"/>
      <c r="N481" s="501"/>
      <c r="O481" s="209"/>
      <c r="P481" s="208"/>
      <c r="Q481" s="208"/>
      <c r="R481" s="208"/>
      <c r="S481" s="603"/>
      <c r="T481" s="362"/>
      <c r="U481" s="1097"/>
      <c r="V481" s="635"/>
      <c r="W481" s="635"/>
      <c r="X481" s="636"/>
      <c r="Y481" s="1533" t="s">
        <v>167</v>
      </c>
      <c r="Z481" s="643">
        <v>5</v>
      </c>
      <c r="AA481" s="1086" t="s">
        <v>168</v>
      </c>
      <c r="AB481" s="358">
        <f>ROUND(ROUND(G440+K476,0)-Z481,0)</f>
        <v>411</v>
      </c>
      <c r="AC481" s="268"/>
    </row>
    <row r="482" spans="1:29" ht="17.100000000000001" customHeight="1">
      <c r="A482" s="243">
        <v>63</v>
      </c>
      <c r="B482" s="351">
        <v>1875</v>
      </c>
      <c r="C482" s="870" t="s">
        <v>12043</v>
      </c>
      <c r="D482" s="597"/>
      <c r="E482" s="604"/>
      <c r="F482" s="597"/>
      <c r="G482" s="654"/>
      <c r="H482" s="654"/>
      <c r="I482" s="661"/>
      <c r="J482" s="629"/>
      <c r="K482" s="630"/>
      <c r="L482" s="214"/>
      <c r="M482" s="736"/>
      <c r="N482" s="501"/>
      <c r="O482" s="209"/>
      <c r="P482" s="208"/>
      <c r="Q482" s="208"/>
      <c r="R482" s="208"/>
      <c r="S482" s="677"/>
      <c r="T482" s="512"/>
      <c r="U482" s="514"/>
      <c r="V482" s="1071" t="s">
        <v>11869</v>
      </c>
      <c r="W482" s="362" t="s">
        <v>30</v>
      </c>
      <c r="X482" s="395">
        <v>0.85</v>
      </c>
      <c r="Y482" s="1745"/>
      <c r="Z482" s="643"/>
      <c r="AA482" s="1086"/>
      <c r="AB482" s="358">
        <f>ROUND(ROUND(ROUND(G440+K476,0)*X482,0)-Z481,0)</f>
        <v>349</v>
      </c>
      <c r="AC482" s="268"/>
    </row>
    <row r="483" spans="1:29" ht="17.100000000000001" customHeight="1">
      <c r="A483" s="243">
        <v>63</v>
      </c>
      <c r="B483" s="351">
        <v>1876</v>
      </c>
      <c r="C483" s="870" t="s">
        <v>12044</v>
      </c>
      <c r="D483" s="597"/>
      <c r="E483" s="604"/>
      <c r="F483" s="597"/>
      <c r="G483" s="654"/>
      <c r="H483" s="654"/>
      <c r="I483" s="661"/>
      <c r="J483" s="629"/>
      <c r="K483" s="630"/>
      <c r="L483" s="214"/>
      <c r="M483" s="736"/>
      <c r="N483" s="501"/>
      <c r="O483" s="209"/>
      <c r="P483" s="208"/>
      <c r="Q483" s="208"/>
      <c r="R483" s="208"/>
      <c r="S483" s="1747" t="s">
        <v>4703</v>
      </c>
      <c r="T483" s="643" t="s">
        <v>30</v>
      </c>
      <c r="U483" s="1091">
        <v>0.7</v>
      </c>
      <c r="V483" s="1088"/>
      <c r="W483" s="1088"/>
      <c r="X483" s="1089"/>
      <c r="Y483" s="1745"/>
      <c r="Z483" s="1090"/>
      <c r="AA483" s="1091"/>
      <c r="AB483" s="358">
        <f>ROUND(ROUND(ROUND(G440+K476,0)*U483,0)-Z481,0)</f>
        <v>286</v>
      </c>
      <c r="AC483" s="268"/>
    </row>
    <row r="484" spans="1:29" ht="17.100000000000001" customHeight="1">
      <c r="A484" s="243">
        <v>63</v>
      </c>
      <c r="B484" s="351">
        <v>1877</v>
      </c>
      <c r="C484" s="870" t="s">
        <v>12045</v>
      </c>
      <c r="D484" s="597"/>
      <c r="E484" s="604"/>
      <c r="F484" s="597"/>
      <c r="G484" s="654"/>
      <c r="H484" s="654"/>
      <c r="I484" s="661"/>
      <c r="J484" s="629"/>
      <c r="K484" s="630"/>
      <c r="L484" s="214"/>
      <c r="M484" s="736"/>
      <c r="N484" s="501"/>
      <c r="O484" s="209"/>
      <c r="P484" s="208"/>
      <c r="Q484" s="208"/>
      <c r="R484" s="208"/>
      <c r="S484" s="1748"/>
      <c r="T484" s="512"/>
      <c r="U484" s="1083"/>
      <c r="V484" s="1079" t="s">
        <v>11869</v>
      </c>
      <c r="W484" s="354" t="s">
        <v>30</v>
      </c>
      <c r="X484" s="357">
        <v>0.85</v>
      </c>
      <c r="Y484" s="1745"/>
      <c r="Z484" s="1090"/>
      <c r="AA484" s="1091"/>
      <c r="AB484" s="358">
        <f>ROUND(ROUND(ROUND(ROUND(G440+K476,0)*U483,0)*X484,0)-Z481,0)</f>
        <v>242</v>
      </c>
      <c r="AC484" s="268"/>
    </row>
    <row r="485" spans="1:29" ht="17.100000000000001" customHeight="1">
      <c r="A485" s="243">
        <v>63</v>
      </c>
      <c r="B485" s="351">
        <v>1878</v>
      </c>
      <c r="C485" s="870" t="s">
        <v>12046</v>
      </c>
      <c r="D485" s="597"/>
      <c r="E485" s="604"/>
      <c r="F485" s="597"/>
      <c r="G485" s="654"/>
      <c r="H485" s="654"/>
      <c r="I485" s="661"/>
      <c r="J485" s="629"/>
      <c r="K485" s="630"/>
      <c r="L485" s="214"/>
      <c r="M485" s="736"/>
      <c r="N485" s="501"/>
      <c r="O485" s="209"/>
      <c r="P485" s="208"/>
      <c r="Q485" s="208"/>
      <c r="R485" s="208"/>
      <c r="S485" s="1747" t="s">
        <v>4708</v>
      </c>
      <c r="T485" s="643" t="s">
        <v>30</v>
      </c>
      <c r="U485" s="1091">
        <v>0.85</v>
      </c>
      <c r="V485" s="1082"/>
      <c r="W485" s="1082"/>
      <c r="X485" s="1083"/>
      <c r="Y485" s="1745"/>
      <c r="Z485" s="1090"/>
      <c r="AA485" s="1091"/>
      <c r="AB485" s="358">
        <f>ROUND(ROUND(ROUND(G440+K476,0)*U485,0)-Z481,0)</f>
        <v>349</v>
      </c>
      <c r="AC485" s="268"/>
    </row>
    <row r="486" spans="1:29" ht="17.100000000000001" customHeight="1">
      <c r="A486" s="243">
        <v>63</v>
      </c>
      <c r="B486" s="351">
        <v>1879</v>
      </c>
      <c r="C486" s="870" t="s">
        <v>12047</v>
      </c>
      <c r="D486" s="597"/>
      <c r="E486" s="604"/>
      <c r="F486" s="597"/>
      <c r="G486" s="654"/>
      <c r="H486" s="654"/>
      <c r="I486" s="661"/>
      <c r="J486" s="629"/>
      <c r="K486" s="630"/>
      <c r="L486" s="214"/>
      <c r="M486" s="736"/>
      <c r="N486" s="501"/>
      <c r="O486" s="209"/>
      <c r="P486" s="208"/>
      <c r="Q486" s="208"/>
      <c r="R486" s="208"/>
      <c r="S486" s="1748"/>
      <c r="T486" s="512"/>
      <c r="U486" s="1083"/>
      <c r="V486" s="1079" t="s">
        <v>11869</v>
      </c>
      <c r="W486" s="354" t="s">
        <v>30</v>
      </c>
      <c r="X486" s="357">
        <v>0.85</v>
      </c>
      <c r="Y486" s="1746"/>
      <c r="Z486" s="1082"/>
      <c r="AA486" s="1083"/>
      <c r="AB486" s="358">
        <f>ROUND(ROUND(ROUND(ROUND(G440+K476,0)*U485,0)*X486,0)-Z481,0)</f>
        <v>296</v>
      </c>
      <c r="AC486" s="268"/>
    </row>
    <row r="487" spans="1:29" ht="17.100000000000001" customHeight="1">
      <c r="A487" s="229">
        <v>63</v>
      </c>
      <c r="B487" s="337">
        <v>1240</v>
      </c>
      <c r="C487" s="871" t="s">
        <v>12048</v>
      </c>
      <c r="D487" s="597"/>
      <c r="E487" s="604"/>
      <c r="F487" s="501"/>
      <c r="G487" s="718"/>
      <c r="H487" s="208"/>
      <c r="I487" s="385"/>
      <c r="J487" s="629"/>
      <c r="M487" s="736"/>
      <c r="N487" s="1769" t="s">
        <v>11301</v>
      </c>
      <c r="O487" s="1770" t="s">
        <v>235</v>
      </c>
      <c r="P487" s="272"/>
      <c r="Q487" s="272"/>
      <c r="R487" s="1112"/>
      <c r="S487" s="557"/>
      <c r="T487" s="372"/>
      <c r="U487" s="1070"/>
      <c r="V487" s="625"/>
      <c r="W487" s="625"/>
      <c r="X487" s="625"/>
      <c r="Y487" s="625"/>
      <c r="Z487" s="625"/>
      <c r="AA487" s="626"/>
      <c r="AB487" s="705">
        <f>ROUND(ROUND(G440+K476,0)*Q488,0)</f>
        <v>291</v>
      </c>
      <c r="AC487" s="268"/>
    </row>
    <row r="488" spans="1:29" ht="17.100000000000001" customHeight="1">
      <c r="A488" s="243">
        <v>63</v>
      </c>
      <c r="B488" s="351">
        <v>1880</v>
      </c>
      <c r="C488" s="870" t="s">
        <v>12049</v>
      </c>
      <c r="D488" s="597"/>
      <c r="E488" s="604"/>
      <c r="F488" s="501"/>
      <c r="G488" s="718"/>
      <c r="H488" s="208"/>
      <c r="I488" s="385"/>
      <c r="J488" s="629"/>
      <c r="K488" s="214"/>
      <c r="L488" s="344"/>
      <c r="M488" s="736"/>
      <c r="N488" s="1758"/>
      <c r="O488" s="1745"/>
      <c r="P488" s="1113" t="s">
        <v>30</v>
      </c>
      <c r="Q488" s="1114">
        <v>0.7</v>
      </c>
      <c r="R488" s="1115"/>
      <c r="S488" s="567"/>
      <c r="T488" s="400"/>
      <c r="U488" s="470"/>
      <c r="V488" s="1071" t="s">
        <v>11869</v>
      </c>
      <c r="W488" s="362" t="s">
        <v>30</v>
      </c>
      <c r="X488" s="356">
        <v>0.85</v>
      </c>
      <c r="Y488" s="635"/>
      <c r="Z488" s="635"/>
      <c r="AA488" s="636"/>
      <c r="AB488" s="358">
        <f>ROUND(ROUND(ROUND(G440+K476,0)*Q488,0)*X488,0)</f>
        <v>247</v>
      </c>
      <c r="AC488" s="268"/>
    </row>
    <row r="489" spans="1:29" ht="17.100000000000001" customHeight="1">
      <c r="A489" s="229">
        <v>63</v>
      </c>
      <c r="B489" s="337">
        <v>1261</v>
      </c>
      <c r="C489" s="871" t="s">
        <v>12050</v>
      </c>
      <c r="D489" s="597"/>
      <c r="E489" s="604"/>
      <c r="F489" s="627"/>
      <c r="G489" s="208"/>
      <c r="H489" s="208"/>
      <c r="I489" s="385"/>
      <c r="J489" s="629"/>
      <c r="K489" s="630"/>
      <c r="L489" s="630"/>
      <c r="M489" s="740"/>
      <c r="N489" s="1758"/>
      <c r="O489" s="1745"/>
      <c r="P489" s="1113"/>
      <c r="Q489" s="1114"/>
      <c r="R489" s="1116"/>
      <c r="S489" s="1771" t="s">
        <v>4703</v>
      </c>
      <c r="T489" s="372" t="s">
        <v>30</v>
      </c>
      <c r="U489" s="1107">
        <f>$U$297</f>
        <v>0.7</v>
      </c>
      <c r="V489" s="1108"/>
      <c r="W489" s="1108"/>
      <c r="X489" s="1108"/>
      <c r="Y489" s="1108"/>
      <c r="Z489" s="1108"/>
      <c r="AA489" s="1109"/>
      <c r="AB489" s="473">
        <f>ROUND(ROUND(ROUND(G440+K476,0)*Q488,0)*U489,0)</f>
        <v>204</v>
      </c>
      <c r="AC489" s="268"/>
    </row>
    <row r="490" spans="1:29" ht="17.100000000000001" customHeight="1">
      <c r="A490" s="243">
        <v>63</v>
      </c>
      <c r="B490" s="351">
        <v>1881</v>
      </c>
      <c r="C490" s="870" t="s">
        <v>12051</v>
      </c>
      <c r="D490" s="597"/>
      <c r="E490" s="604"/>
      <c r="F490" s="627"/>
      <c r="G490" s="208"/>
      <c r="H490" s="208"/>
      <c r="I490" s="385"/>
      <c r="J490" s="629"/>
      <c r="K490" s="630"/>
      <c r="L490" s="630"/>
      <c r="M490" s="740"/>
      <c r="N490" s="1758"/>
      <c r="O490" s="1745"/>
      <c r="P490" s="1113"/>
      <c r="Q490" s="1114"/>
      <c r="R490" s="1116"/>
      <c r="S490" s="1748"/>
      <c r="T490" s="400"/>
      <c r="U490" s="1110"/>
      <c r="V490" s="1079" t="s">
        <v>11869</v>
      </c>
      <c r="W490" s="354" t="s">
        <v>30</v>
      </c>
      <c r="X490" s="355">
        <v>0.85</v>
      </c>
      <c r="Y490" s="635"/>
      <c r="Z490" s="635"/>
      <c r="AA490" s="636"/>
      <c r="AB490" s="391">
        <f>ROUND(ROUND(ROUND(ROUND(G440+K476,0)*Q488,0)*U489,0)*X490,0)</f>
        <v>173</v>
      </c>
      <c r="AC490" s="268"/>
    </row>
    <row r="491" spans="1:29" ht="17.100000000000001" customHeight="1">
      <c r="A491" s="229">
        <v>63</v>
      </c>
      <c r="B491" s="337">
        <v>1262</v>
      </c>
      <c r="C491" s="871" t="s">
        <v>12052</v>
      </c>
      <c r="D491" s="597"/>
      <c r="E491" s="604"/>
      <c r="F491" s="627"/>
      <c r="G491" s="208"/>
      <c r="H491" s="208"/>
      <c r="I491" s="385"/>
      <c r="J491" s="629"/>
      <c r="K491" s="630"/>
      <c r="L491" s="630"/>
      <c r="M491" s="740"/>
      <c r="N491" s="1117"/>
      <c r="O491" s="1745"/>
      <c r="P491" s="1113"/>
      <c r="Q491" s="1114"/>
      <c r="R491" s="1116"/>
      <c r="S491" s="1771" t="s">
        <v>4708</v>
      </c>
      <c r="T491" s="372" t="s">
        <v>30</v>
      </c>
      <c r="U491" s="1107">
        <f>$U$299</f>
        <v>0.85</v>
      </c>
      <c r="V491" s="1111"/>
      <c r="W491" s="1111"/>
      <c r="X491" s="1111"/>
      <c r="Y491" s="1111"/>
      <c r="Z491" s="1111"/>
      <c r="AA491" s="1110"/>
      <c r="AB491" s="473">
        <f>ROUND(ROUND(ROUND(G440+K476,0)*Q488,0)*U491,0)</f>
        <v>247</v>
      </c>
      <c r="AC491" s="268"/>
    </row>
    <row r="492" spans="1:29" ht="17.100000000000001" customHeight="1">
      <c r="A492" s="243">
        <v>63</v>
      </c>
      <c r="B492" s="351">
        <v>1882</v>
      </c>
      <c r="C492" s="870" t="s">
        <v>12053</v>
      </c>
      <c r="D492" s="597"/>
      <c r="E492" s="604"/>
      <c r="F492" s="627"/>
      <c r="G492" s="208"/>
      <c r="H492" s="208"/>
      <c r="I492" s="385"/>
      <c r="J492" s="629"/>
      <c r="K492" s="630"/>
      <c r="L492" s="630"/>
      <c r="M492" s="740"/>
      <c r="N492" s="1117"/>
      <c r="O492" s="1745"/>
      <c r="P492" s="1113"/>
      <c r="Q492" s="1114"/>
      <c r="R492" s="1116"/>
      <c r="S492" s="1748"/>
      <c r="T492" s="400"/>
      <c r="U492" s="1110"/>
      <c r="V492" s="1079" t="s">
        <v>11869</v>
      </c>
      <c r="W492" s="354" t="s">
        <v>30</v>
      </c>
      <c r="X492" s="355">
        <v>0.85</v>
      </c>
      <c r="Y492" s="635"/>
      <c r="Z492" s="635"/>
      <c r="AA492" s="636"/>
      <c r="AB492" s="391">
        <f>ROUND(ROUND(ROUND(ROUND(G440+K476,0)*Q488,0)*U491,0)*X492,0)</f>
        <v>210</v>
      </c>
      <c r="AC492" s="268"/>
    </row>
    <row r="493" spans="1:29" ht="17.100000000000001" customHeight="1">
      <c r="A493" s="243">
        <v>63</v>
      </c>
      <c r="B493" s="351">
        <v>1883</v>
      </c>
      <c r="C493" s="870" t="s">
        <v>12054</v>
      </c>
      <c r="D493" s="597"/>
      <c r="E493" s="604"/>
      <c r="F493" s="627"/>
      <c r="G493" s="208"/>
      <c r="H493" s="208"/>
      <c r="I493" s="385"/>
      <c r="J493" s="629"/>
      <c r="K493" s="630"/>
      <c r="L493" s="630"/>
      <c r="M493" s="740"/>
      <c r="N493" s="1117"/>
      <c r="O493" s="1118"/>
      <c r="P493" s="1113"/>
      <c r="Q493" s="1114"/>
      <c r="R493" s="1116"/>
      <c r="S493" s="603"/>
      <c r="T493" s="362"/>
      <c r="U493" s="1097"/>
      <c r="V493" s="635"/>
      <c r="W493" s="635"/>
      <c r="X493" s="636"/>
      <c r="Y493" s="1533" t="s">
        <v>167</v>
      </c>
      <c r="Z493" s="643">
        <v>5</v>
      </c>
      <c r="AA493" s="1086" t="s">
        <v>168</v>
      </c>
      <c r="AB493" s="358">
        <f>ROUND(ROUND(ROUND(G440+K476,0)*Q488,0)-Z493,0)</f>
        <v>286</v>
      </c>
      <c r="AC493" s="268"/>
    </row>
    <row r="494" spans="1:29" ht="17.100000000000001" customHeight="1">
      <c r="A494" s="243">
        <v>63</v>
      </c>
      <c r="B494" s="351">
        <v>1884</v>
      </c>
      <c r="C494" s="870" t="s">
        <v>12055</v>
      </c>
      <c r="D494" s="597"/>
      <c r="E494" s="604"/>
      <c r="F494" s="627"/>
      <c r="G494" s="208"/>
      <c r="H494" s="208"/>
      <c r="I494" s="385"/>
      <c r="J494" s="629"/>
      <c r="K494" s="630"/>
      <c r="L494" s="630"/>
      <c r="M494" s="740"/>
      <c r="N494" s="1122"/>
      <c r="O494" s="1118"/>
      <c r="P494" s="1113"/>
      <c r="Q494" s="1114"/>
      <c r="R494" s="1116"/>
      <c r="S494" s="677"/>
      <c r="T494" s="512"/>
      <c r="U494" s="514"/>
      <c r="V494" s="1071" t="s">
        <v>11869</v>
      </c>
      <c r="W494" s="362" t="s">
        <v>30</v>
      </c>
      <c r="X494" s="395">
        <v>0.85</v>
      </c>
      <c r="Y494" s="1745"/>
      <c r="Z494" s="643"/>
      <c r="AA494" s="1086"/>
      <c r="AB494" s="358">
        <f>ROUND(ROUND(ROUND(ROUND(G440+K476,0)*Q488,0)*X494,0)-Z493,0)</f>
        <v>242</v>
      </c>
      <c r="AC494" s="268"/>
    </row>
    <row r="495" spans="1:29" ht="16.7" customHeight="1">
      <c r="A495" s="243">
        <v>63</v>
      </c>
      <c r="B495" s="351">
        <v>1885</v>
      </c>
      <c r="C495" s="870" t="s">
        <v>12056</v>
      </c>
      <c r="D495" s="597"/>
      <c r="E495" s="604"/>
      <c r="F495" s="627"/>
      <c r="G495" s="208"/>
      <c r="H495" s="208"/>
      <c r="I495" s="385"/>
      <c r="J495" s="629"/>
      <c r="K495" s="630"/>
      <c r="L495" s="630"/>
      <c r="M495" s="740"/>
      <c r="N495" s="1122"/>
      <c r="O495" s="1118"/>
      <c r="P495" s="1113"/>
      <c r="Q495" s="1114"/>
      <c r="R495" s="1116"/>
      <c r="S495" s="1747" t="s">
        <v>4703</v>
      </c>
      <c r="T495" s="643" t="s">
        <v>30</v>
      </c>
      <c r="U495" s="1091">
        <f>$U$297</f>
        <v>0.7</v>
      </c>
      <c r="V495" s="1088"/>
      <c r="W495" s="1088"/>
      <c r="X495" s="1089"/>
      <c r="Y495" s="1745"/>
      <c r="Z495" s="1090"/>
      <c r="AA495" s="1091"/>
      <c r="AB495" s="391">
        <f>ROUND(ROUND(ROUND(ROUND(G440+K476,0)*Q488,0)*U495,0)-Z493,0)</f>
        <v>199</v>
      </c>
      <c r="AC495" s="268"/>
    </row>
    <row r="496" spans="1:29" ht="16.7" customHeight="1">
      <c r="A496" s="243">
        <v>63</v>
      </c>
      <c r="B496" s="351">
        <v>1886</v>
      </c>
      <c r="C496" s="870" t="s">
        <v>12057</v>
      </c>
      <c r="D496" s="597"/>
      <c r="E496" s="604"/>
      <c r="F496" s="627"/>
      <c r="G496" s="208"/>
      <c r="H496" s="208"/>
      <c r="I496" s="385"/>
      <c r="J496" s="629"/>
      <c r="K496" s="630"/>
      <c r="L496" s="630"/>
      <c r="M496" s="740"/>
      <c r="N496" s="1122"/>
      <c r="O496" s="1118"/>
      <c r="P496" s="1113"/>
      <c r="Q496" s="1114"/>
      <c r="R496" s="1116"/>
      <c r="S496" s="1748"/>
      <c r="T496" s="512"/>
      <c r="U496" s="1083"/>
      <c r="V496" s="1079" t="s">
        <v>11869</v>
      </c>
      <c r="W496" s="354" t="s">
        <v>30</v>
      </c>
      <c r="X496" s="357">
        <v>0.85</v>
      </c>
      <c r="Y496" s="1745"/>
      <c r="Z496" s="1090"/>
      <c r="AA496" s="1091"/>
      <c r="AB496" s="391">
        <f>ROUND(ROUND(ROUND(ROUND(ROUND(G440+K476,0)*Q488,0)*U495,0)*X496,0)-Z493,0)</f>
        <v>168</v>
      </c>
      <c r="AC496" s="268"/>
    </row>
    <row r="497" spans="1:29" ht="16.7" customHeight="1">
      <c r="A497" s="243">
        <v>63</v>
      </c>
      <c r="B497" s="351">
        <v>1887</v>
      </c>
      <c r="C497" s="870" t="s">
        <v>12058</v>
      </c>
      <c r="D497" s="597"/>
      <c r="E497" s="604"/>
      <c r="F497" s="627"/>
      <c r="G497" s="208"/>
      <c r="H497" s="208"/>
      <c r="I497" s="385"/>
      <c r="J497" s="629"/>
      <c r="K497" s="630"/>
      <c r="L497" s="630"/>
      <c r="M497" s="740"/>
      <c r="N497" s="1122"/>
      <c r="O497" s="1118"/>
      <c r="P497" s="1113"/>
      <c r="Q497" s="1114"/>
      <c r="R497" s="1116"/>
      <c r="S497" s="1747" t="s">
        <v>4708</v>
      </c>
      <c r="T497" s="643" t="s">
        <v>30</v>
      </c>
      <c r="U497" s="1091">
        <f>$U$299</f>
        <v>0.85</v>
      </c>
      <c r="V497" s="1082"/>
      <c r="W497" s="1082"/>
      <c r="X497" s="1083"/>
      <c r="Y497" s="1745"/>
      <c r="Z497" s="1090"/>
      <c r="AA497" s="1091"/>
      <c r="AB497" s="391">
        <f>ROUND(ROUND(ROUND(ROUND(G440+K476,0)*Q488,0)*U497,0)-Z493,0)</f>
        <v>242</v>
      </c>
      <c r="AC497" s="268"/>
    </row>
    <row r="498" spans="1:29" ht="16.7" customHeight="1">
      <c r="A498" s="243">
        <v>63</v>
      </c>
      <c r="B498" s="351">
        <v>1888</v>
      </c>
      <c r="C498" s="870" t="s">
        <v>12059</v>
      </c>
      <c r="D498" s="597"/>
      <c r="E498" s="604"/>
      <c r="F498" s="627"/>
      <c r="G498" s="208"/>
      <c r="H498" s="208"/>
      <c r="I498" s="385"/>
      <c r="J498" s="629"/>
      <c r="K498" s="630"/>
      <c r="L498" s="630"/>
      <c r="M498" s="740"/>
      <c r="N498" s="1122"/>
      <c r="O498" s="1118"/>
      <c r="P498" s="1113"/>
      <c r="Q498" s="1114"/>
      <c r="R498" s="1116"/>
      <c r="S498" s="1748"/>
      <c r="T498" s="512"/>
      <c r="U498" s="1083"/>
      <c r="V498" s="1079" t="s">
        <v>11869</v>
      </c>
      <c r="W498" s="354" t="s">
        <v>30</v>
      </c>
      <c r="X498" s="357">
        <v>0.85</v>
      </c>
      <c r="Y498" s="1746"/>
      <c r="Z498" s="1082"/>
      <c r="AA498" s="1083"/>
      <c r="AB498" s="391">
        <f>ROUND(ROUND(ROUND(ROUND(ROUND(G440+K476,0)*Q488,0)*U497,0)*X498,0)-Z493,0)</f>
        <v>205</v>
      </c>
      <c r="AC498" s="268"/>
    </row>
    <row r="499" spans="1:29" ht="17.100000000000001" customHeight="1">
      <c r="A499" s="243">
        <v>63</v>
      </c>
      <c r="B499" s="351">
        <v>1889</v>
      </c>
      <c r="C499" s="870" t="s">
        <v>12060</v>
      </c>
      <c r="D499" s="597"/>
      <c r="E499" s="604"/>
      <c r="F499" s="627"/>
      <c r="G499" s="208"/>
      <c r="H499" s="208"/>
      <c r="I499" s="385"/>
      <c r="J499" s="629"/>
      <c r="K499" s="630"/>
      <c r="L499" s="630"/>
      <c r="M499" s="740"/>
      <c r="N499" s="1122"/>
      <c r="O499" s="1622" t="s">
        <v>237</v>
      </c>
      <c r="P499" s="362"/>
      <c r="Q499" s="1119"/>
      <c r="R499" s="1081"/>
      <c r="S499" s="603"/>
      <c r="T499" s="362"/>
      <c r="U499" s="1097"/>
      <c r="V499" s="635"/>
      <c r="W499" s="635"/>
      <c r="X499" s="635"/>
      <c r="Y499" s="635"/>
      <c r="Z499" s="635"/>
      <c r="AA499" s="636"/>
      <c r="AB499" s="358">
        <f>ROUND(ROUND(G440+K476,0)*Q500,0)</f>
        <v>208</v>
      </c>
      <c r="AC499" s="268"/>
    </row>
    <row r="500" spans="1:29" ht="17.100000000000001" customHeight="1">
      <c r="A500" s="243">
        <v>63</v>
      </c>
      <c r="B500" s="351">
        <v>1890</v>
      </c>
      <c r="C500" s="870" t="s">
        <v>12061</v>
      </c>
      <c r="D500" s="597"/>
      <c r="E500" s="604"/>
      <c r="F500" s="627"/>
      <c r="G500" s="208"/>
      <c r="H500" s="208"/>
      <c r="I500" s="385"/>
      <c r="J500" s="629"/>
      <c r="K500" s="630"/>
      <c r="L500" s="630"/>
      <c r="M500" s="740"/>
      <c r="N500" s="1122"/>
      <c r="O500" s="1624"/>
      <c r="P500" s="643" t="s">
        <v>30</v>
      </c>
      <c r="Q500" s="1090">
        <v>0.5</v>
      </c>
      <c r="R500" s="1091"/>
      <c r="S500" s="677"/>
      <c r="T500" s="512"/>
      <c r="U500" s="514"/>
      <c r="V500" s="1071" t="s">
        <v>11869</v>
      </c>
      <c r="W500" s="362" t="s">
        <v>30</v>
      </c>
      <c r="X500" s="356">
        <v>0.85</v>
      </c>
      <c r="Y500" s="635"/>
      <c r="Z500" s="635"/>
      <c r="AA500" s="636"/>
      <c r="AB500" s="358">
        <f>ROUND(ROUND(ROUND(G440+K476,0)*Q500,0)*X500,0)</f>
        <v>177</v>
      </c>
      <c r="AC500" s="268"/>
    </row>
    <row r="501" spans="1:29" ht="17.100000000000001" customHeight="1">
      <c r="A501" s="243">
        <v>63</v>
      </c>
      <c r="B501" s="351">
        <v>1891</v>
      </c>
      <c r="C501" s="870" t="s">
        <v>12062</v>
      </c>
      <c r="D501" s="597"/>
      <c r="E501" s="604"/>
      <c r="F501" s="627"/>
      <c r="G501" s="208"/>
      <c r="H501" s="208"/>
      <c r="I501" s="385"/>
      <c r="J501" s="629"/>
      <c r="K501" s="630"/>
      <c r="L501" s="630"/>
      <c r="M501" s="740"/>
      <c r="N501" s="1122"/>
      <c r="O501" s="1624"/>
      <c r="P501" s="643"/>
      <c r="Q501" s="1090"/>
      <c r="R501" s="1091"/>
      <c r="S501" s="1747" t="s">
        <v>4703</v>
      </c>
      <c r="T501" s="362" t="s">
        <v>30</v>
      </c>
      <c r="U501" s="1081">
        <f>$U$297</f>
        <v>0.7</v>
      </c>
      <c r="V501" s="1088"/>
      <c r="W501" s="1088"/>
      <c r="X501" s="1088"/>
      <c r="Y501" s="1088"/>
      <c r="Z501" s="1088"/>
      <c r="AA501" s="1089"/>
      <c r="AB501" s="391">
        <f>ROUND(ROUND(ROUND(G440+K476,0)*Q500,0)*U501,0)</f>
        <v>146</v>
      </c>
      <c r="AC501" s="268"/>
    </row>
    <row r="502" spans="1:29" ht="17.100000000000001" customHeight="1">
      <c r="A502" s="243">
        <v>63</v>
      </c>
      <c r="B502" s="351">
        <v>1892</v>
      </c>
      <c r="C502" s="870" t="s">
        <v>12063</v>
      </c>
      <c r="D502" s="597"/>
      <c r="E502" s="604"/>
      <c r="F502" s="627"/>
      <c r="G502" s="208"/>
      <c r="H502" s="208"/>
      <c r="I502" s="385"/>
      <c r="J502" s="629"/>
      <c r="K502" s="630"/>
      <c r="L502" s="630"/>
      <c r="M502" s="740"/>
      <c r="N502" s="1122"/>
      <c r="O502" s="1120"/>
      <c r="P502" s="643"/>
      <c r="Q502" s="1090"/>
      <c r="R502" s="1091"/>
      <c r="S502" s="1748"/>
      <c r="T502" s="512"/>
      <c r="U502" s="1083"/>
      <c r="V502" s="1079" t="s">
        <v>11869</v>
      </c>
      <c r="W502" s="354" t="s">
        <v>30</v>
      </c>
      <c r="X502" s="355">
        <v>0.85</v>
      </c>
      <c r="Y502" s="635"/>
      <c r="Z502" s="635"/>
      <c r="AA502" s="636"/>
      <c r="AB502" s="391">
        <f>ROUND(ROUND(ROUND(ROUND(G440+K476,0)*Q500,0)*U501,0)*X502,0)</f>
        <v>124</v>
      </c>
      <c r="AC502" s="268"/>
    </row>
    <row r="503" spans="1:29" ht="17.100000000000001" customHeight="1">
      <c r="A503" s="243">
        <v>63</v>
      </c>
      <c r="B503" s="351">
        <v>1893</v>
      </c>
      <c r="C503" s="870" t="s">
        <v>12064</v>
      </c>
      <c r="D503" s="597"/>
      <c r="E503" s="604"/>
      <c r="F503" s="627"/>
      <c r="G503" s="208"/>
      <c r="H503" s="208"/>
      <c r="I503" s="385"/>
      <c r="J503" s="629"/>
      <c r="K503" s="630"/>
      <c r="L503" s="630"/>
      <c r="M503" s="740"/>
      <c r="N503" s="1122"/>
      <c r="O503" s="1120"/>
      <c r="P503" s="643"/>
      <c r="Q503" s="1090"/>
      <c r="R503" s="1091"/>
      <c r="S503" s="1747" t="s">
        <v>4708</v>
      </c>
      <c r="T503" s="362" t="s">
        <v>30</v>
      </c>
      <c r="U503" s="1081">
        <f>$U$299</f>
        <v>0.85</v>
      </c>
      <c r="V503" s="1082"/>
      <c r="W503" s="1082"/>
      <c r="X503" s="1082"/>
      <c r="Y503" s="1082"/>
      <c r="Z503" s="1082"/>
      <c r="AA503" s="1083"/>
      <c r="AB503" s="391">
        <f>ROUND(ROUND(ROUND(G440+K476,0)*Q500,0)*U503,0)</f>
        <v>177</v>
      </c>
      <c r="AC503" s="268"/>
    </row>
    <row r="504" spans="1:29" ht="17.100000000000001" customHeight="1">
      <c r="A504" s="243">
        <v>63</v>
      </c>
      <c r="B504" s="351">
        <v>1894</v>
      </c>
      <c r="C504" s="870" t="s">
        <v>12065</v>
      </c>
      <c r="D504" s="597"/>
      <c r="E504" s="604"/>
      <c r="F504" s="627"/>
      <c r="G504" s="208"/>
      <c r="H504" s="208"/>
      <c r="I504" s="385"/>
      <c r="J504" s="629"/>
      <c r="K504" s="630"/>
      <c r="L504" s="630"/>
      <c r="M504" s="740"/>
      <c r="N504" s="1122"/>
      <c r="O504" s="1120"/>
      <c r="P504" s="643"/>
      <c r="Q504" s="1090"/>
      <c r="R504" s="1091"/>
      <c r="S504" s="1748"/>
      <c r="T504" s="512"/>
      <c r="U504" s="1083"/>
      <c r="V504" s="1079" t="s">
        <v>11869</v>
      </c>
      <c r="W504" s="354" t="s">
        <v>30</v>
      </c>
      <c r="X504" s="355">
        <v>0.85</v>
      </c>
      <c r="Y504" s="635"/>
      <c r="Z504" s="635"/>
      <c r="AA504" s="636"/>
      <c r="AB504" s="391">
        <f>ROUND(ROUND(ROUND(ROUND(G440+K476,0)*Q500,0)*U503,0)*X504,0)</f>
        <v>150</v>
      </c>
      <c r="AC504" s="268"/>
    </row>
    <row r="505" spans="1:29" ht="17.100000000000001" customHeight="1">
      <c r="A505" s="243">
        <v>63</v>
      </c>
      <c r="B505" s="351">
        <v>1895</v>
      </c>
      <c r="C505" s="870" t="s">
        <v>12066</v>
      </c>
      <c r="D505" s="597"/>
      <c r="E505" s="604"/>
      <c r="F505" s="627"/>
      <c r="G505" s="208"/>
      <c r="H505" s="208"/>
      <c r="I505" s="385"/>
      <c r="J505" s="629"/>
      <c r="K505" s="630"/>
      <c r="L505" s="630"/>
      <c r="M505" s="740"/>
      <c r="N505" s="1122"/>
      <c r="O505" s="1120"/>
      <c r="P505" s="643"/>
      <c r="Q505" s="1090"/>
      <c r="R505" s="1091"/>
      <c r="S505" s="603"/>
      <c r="T505" s="362"/>
      <c r="U505" s="1097"/>
      <c r="V505" s="635"/>
      <c r="W505" s="635"/>
      <c r="X505" s="636"/>
      <c r="Y505" s="1533" t="s">
        <v>167</v>
      </c>
      <c r="Z505" s="643">
        <v>5</v>
      </c>
      <c r="AA505" s="1086" t="s">
        <v>168</v>
      </c>
      <c r="AB505" s="358">
        <f>ROUND(ROUND(ROUND(G440+K476,0)*Q500,0)-Z505,0)</f>
        <v>203</v>
      </c>
      <c r="AC505" s="268"/>
    </row>
    <row r="506" spans="1:29" ht="17.100000000000001" customHeight="1">
      <c r="A506" s="243">
        <v>63</v>
      </c>
      <c r="B506" s="351">
        <v>1896</v>
      </c>
      <c r="C506" s="870" t="s">
        <v>12067</v>
      </c>
      <c r="D506" s="597"/>
      <c r="E506" s="604"/>
      <c r="F506" s="627"/>
      <c r="G506" s="208"/>
      <c r="H506" s="208"/>
      <c r="I506" s="385"/>
      <c r="J506" s="629"/>
      <c r="K506" s="630"/>
      <c r="L506" s="630"/>
      <c r="M506" s="740"/>
      <c r="N506" s="1122"/>
      <c r="O506" s="1120"/>
      <c r="P506" s="643"/>
      <c r="Q506" s="1090"/>
      <c r="R506" s="1090"/>
      <c r="S506" s="677"/>
      <c r="T506" s="512"/>
      <c r="U506" s="514"/>
      <c r="V506" s="1071" t="s">
        <v>11869</v>
      </c>
      <c r="W506" s="362" t="s">
        <v>30</v>
      </c>
      <c r="X506" s="395">
        <v>0.85</v>
      </c>
      <c r="Y506" s="1745"/>
      <c r="Z506" s="643"/>
      <c r="AA506" s="1086"/>
      <c r="AB506" s="358">
        <f>ROUND(ROUND(ROUND(ROUND(G440+K476,0)*Q500,0)*X506,0)-Z505,0)</f>
        <v>172</v>
      </c>
      <c r="AC506" s="268"/>
    </row>
    <row r="507" spans="1:29" ht="17.100000000000001" customHeight="1">
      <c r="A507" s="243">
        <v>63</v>
      </c>
      <c r="B507" s="351">
        <v>1897</v>
      </c>
      <c r="C507" s="870" t="s">
        <v>12068</v>
      </c>
      <c r="D507" s="597"/>
      <c r="E507" s="604"/>
      <c r="F507" s="627"/>
      <c r="G507" s="208"/>
      <c r="H507" s="208"/>
      <c r="I507" s="385"/>
      <c r="J507" s="629"/>
      <c r="K507" s="630"/>
      <c r="L507" s="630"/>
      <c r="M507" s="740"/>
      <c r="N507" s="1122"/>
      <c r="O507" s="1120"/>
      <c r="P507" s="643"/>
      <c r="Q507" s="1090"/>
      <c r="R507" s="1090"/>
      <c r="S507" s="1747" t="s">
        <v>4703</v>
      </c>
      <c r="T507" s="643" t="s">
        <v>30</v>
      </c>
      <c r="U507" s="1091">
        <f>$U$297</f>
        <v>0.7</v>
      </c>
      <c r="V507" s="1088"/>
      <c r="W507" s="1088"/>
      <c r="X507" s="1089"/>
      <c r="Y507" s="1745"/>
      <c r="Z507" s="1090"/>
      <c r="AA507" s="1091"/>
      <c r="AB507" s="391">
        <f>ROUND(ROUND(ROUND(ROUND(G440+K476,0)*Q500,0)*U507,0)-Z505,0)</f>
        <v>141</v>
      </c>
      <c r="AC507" s="268"/>
    </row>
    <row r="508" spans="1:29" ht="17.100000000000001" customHeight="1">
      <c r="A508" s="243">
        <v>63</v>
      </c>
      <c r="B508" s="351">
        <v>1898</v>
      </c>
      <c r="C508" s="870" t="s">
        <v>12069</v>
      </c>
      <c r="D508" s="597"/>
      <c r="E508" s="604"/>
      <c r="F508" s="627"/>
      <c r="G508" s="208"/>
      <c r="H508" s="208"/>
      <c r="I508" s="385"/>
      <c r="J508" s="629"/>
      <c r="K508" s="630"/>
      <c r="L508" s="630"/>
      <c r="M508" s="740"/>
      <c r="N508" s="1122"/>
      <c r="O508" s="1120"/>
      <c r="P508" s="643"/>
      <c r="Q508" s="1090"/>
      <c r="R508" s="1090"/>
      <c r="S508" s="1748"/>
      <c r="T508" s="512"/>
      <c r="U508" s="1083"/>
      <c r="V508" s="1079" t="s">
        <v>11869</v>
      </c>
      <c r="W508" s="354" t="s">
        <v>30</v>
      </c>
      <c r="X508" s="357">
        <v>0.85</v>
      </c>
      <c r="Y508" s="1745"/>
      <c r="Z508" s="1090"/>
      <c r="AA508" s="1091"/>
      <c r="AB508" s="391">
        <f>ROUND(ROUND(ROUND(ROUND(ROUND(G440+K476,0)*Q500,0)*U507,0)*X508,0)-Z505,0)</f>
        <v>119</v>
      </c>
      <c r="AC508" s="268"/>
    </row>
    <row r="509" spans="1:29" ht="17.100000000000001" customHeight="1">
      <c r="A509" s="243">
        <v>63</v>
      </c>
      <c r="B509" s="351">
        <v>1899</v>
      </c>
      <c r="C509" s="870" t="s">
        <v>12070</v>
      </c>
      <c r="D509" s="741"/>
      <c r="E509" s="604"/>
      <c r="F509" s="627"/>
      <c r="G509" s="208"/>
      <c r="H509" s="208"/>
      <c r="I509" s="385"/>
      <c r="J509" s="629"/>
      <c r="K509" s="630"/>
      <c r="L509" s="630"/>
      <c r="M509" s="740"/>
      <c r="N509" s="1122"/>
      <c r="O509" s="1120"/>
      <c r="P509" s="643"/>
      <c r="Q509" s="1090"/>
      <c r="R509" s="1091"/>
      <c r="S509" s="1747" t="s">
        <v>4708</v>
      </c>
      <c r="T509" s="643" t="s">
        <v>30</v>
      </c>
      <c r="U509" s="1091">
        <f>$U$299</f>
        <v>0.85</v>
      </c>
      <c r="V509" s="1082"/>
      <c r="W509" s="1082"/>
      <c r="X509" s="1083"/>
      <c r="Y509" s="1745"/>
      <c r="Z509" s="1090"/>
      <c r="AA509" s="1091"/>
      <c r="AB509" s="391">
        <f>ROUND(ROUND(ROUND(ROUND(G440+K476,0)*Q500,0)*U509,0)-Z505,0)</f>
        <v>172</v>
      </c>
      <c r="AC509" s="268"/>
    </row>
    <row r="510" spans="1:29" ht="17.100000000000001" customHeight="1">
      <c r="A510" s="243">
        <v>63</v>
      </c>
      <c r="B510" s="351">
        <v>1900</v>
      </c>
      <c r="C510" s="870" t="s">
        <v>12071</v>
      </c>
      <c r="D510" s="741"/>
      <c r="E510" s="604"/>
      <c r="F510" s="627"/>
      <c r="G510" s="208"/>
      <c r="H510" s="208"/>
      <c r="I510" s="385"/>
      <c r="J510" s="630"/>
      <c r="K510" s="630"/>
      <c r="L510" s="630"/>
      <c r="M510" s="214"/>
      <c r="N510" s="1129"/>
      <c r="O510" s="1123"/>
      <c r="P510" s="512"/>
      <c r="Q510" s="1082"/>
      <c r="R510" s="1083"/>
      <c r="S510" s="1748"/>
      <c r="T510" s="512"/>
      <c r="U510" s="1083"/>
      <c r="V510" s="1079" t="s">
        <v>11869</v>
      </c>
      <c r="W510" s="354" t="s">
        <v>30</v>
      </c>
      <c r="X510" s="357">
        <v>0.85</v>
      </c>
      <c r="Y510" s="1746"/>
      <c r="Z510" s="1082"/>
      <c r="AA510" s="1083"/>
      <c r="AB510" s="391">
        <f>ROUND(ROUND(ROUND(ROUND(ROUND(G440+K476,0)*Q500,0)*U509,0)*X510,0)-Z505,0)</f>
        <v>145</v>
      </c>
      <c r="AC510" s="268"/>
    </row>
    <row r="511" spans="1:29" ht="17.100000000000001" customHeight="1">
      <c r="A511" s="243">
        <v>63</v>
      </c>
      <c r="B511" s="351">
        <v>1901</v>
      </c>
      <c r="C511" s="870" t="s">
        <v>12072</v>
      </c>
      <c r="D511" s="1094"/>
      <c r="E511" s="1749" t="s">
        <v>12073</v>
      </c>
      <c r="F511" s="1580" t="s">
        <v>11633</v>
      </c>
      <c r="G511" s="633"/>
      <c r="H511" s="633"/>
      <c r="I511" s="1095"/>
      <c r="J511" s="524"/>
      <c r="K511" s="524"/>
      <c r="L511" s="360"/>
      <c r="M511" s="524"/>
      <c r="N511" s="1096"/>
      <c r="O511" s="362"/>
      <c r="P511" s="524"/>
      <c r="Q511" s="524"/>
      <c r="R511" s="642"/>
      <c r="S511" s="603"/>
      <c r="T511" s="362"/>
      <c r="U511" s="1097"/>
      <c r="V511" s="635"/>
      <c r="W511" s="635"/>
      <c r="X511" s="635"/>
      <c r="Y511" s="635"/>
      <c r="Z511" s="635"/>
      <c r="AA511" s="636"/>
      <c r="AB511" s="358">
        <f>ROUND(G512,0)</f>
        <v>726</v>
      </c>
      <c r="AC511" s="268"/>
    </row>
    <row r="512" spans="1:29" ht="17.100000000000001" customHeight="1">
      <c r="A512" s="243">
        <v>63</v>
      </c>
      <c r="B512" s="351">
        <v>1902</v>
      </c>
      <c r="C512" s="870" t="s">
        <v>12074</v>
      </c>
      <c r="D512" s="646"/>
      <c r="E512" s="1750"/>
      <c r="F512" s="1765"/>
      <c r="G512" s="796">
        <v>726</v>
      </c>
      <c r="H512" s="517" t="s">
        <v>18</v>
      </c>
      <c r="I512" s="744"/>
      <c r="J512" s="517"/>
      <c r="K512" s="517"/>
      <c r="L512" s="639"/>
      <c r="M512" s="517"/>
      <c r="N512" s="1130"/>
      <c r="O512" s="643"/>
      <c r="P512" s="517"/>
      <c r="Q512" s="517"/>
      <c r="R512" s="518"/>
      <c r="S512" s="677"/>
      <c r="T512" s="512"/>
      <c r="U512" s="514"/>
      <c r="V512" s="1071" t="s">
        <v>4700</v>
      </c>
      <c r="W512" s="362" t="s">
        <v>163</v>
      </c>
      <c r="X512" s="356">
        <v>0.85</v>
      </c>
      <c r="Y512" s="635"/>
      <c r="Z512" s="635"/>
      <c r="AA512" s="636"/>
      <c r="AB512" s="358">
        <f>ROUND(G512*X512,0)</f>
        <v>617</v>
      </c>
      <c r="AC512" s="268"/>
    </row>
    <row r="513" spans="1:29" ht="17.100000000000001" customHeight="1">
      <c r="A513" s="243">
        <v>63</v>
      </c>
      <c r="B513" s="351">
        <v>1903</v>
      </c>
      <c r="C513" s="870" t="s">
        <v>12075</v>
      </c>
      <c r="D513" s="646"/>
      <c r="E513" s="646"/>
      <c r="F513" s="1765"/>
      <c r="G513" s="638"/>
      <c r="H513" s="638"/>
      <c r="I513" s="744"/>
      <c r="J513" s="516"/>
      <c r="K513" s="517"/>
      <c r="L513" s="639"/>
      <c r="M513" s="546"/>
      <c r="N513" s="842"/>
      <c r="O513" s="546"/>
      <c r="P513" s="517"/>
      <c r="Q513" s="517"/>
      <c r="R513" s="518"/>
      <c r="S513" s="1747" t="s">
        <v>4703</v>
      </c>
      <c r="T513" s="362" t="s">
        <v>163</v>
      </c>
      <c r="U513" s="1081">
        <v>0.7</v>
      </c>
      <c r="V513" s="1088"/>
      <c r="W513" s="1088"/>
      <c r="X513" s="1088"/>
      <c r="Y513" s="1088"/>
      <c r="Z513" s="1088"/>
      <c r="AA513" s="1089"/>
      <c r="AB513" s="358">
        <f>ROUND(G512*U513,0)</f>
        <v>508</v>
      </c>
      <c r="AC513" s="268"/>
    </row>
    <row r="514" spans="1:29" ht="17.100000000000001" customHeight="1">
      <c r="A514" s="243">
        <v>63</v>
      </c>
      <c r="B514" s="351">
        <v>1904</v>
      </c>
      <c r="C514" s="870" t="s">
        <v>12076</v>
      </c>
      <c r="D514" s="646"/>
      <c r="E514" s="646"/>
      <c r="F514" s="1765"/>
      <c r="G514" s="638"/>
      <c r="H514" s="638"/>
      <c r="I514" s="744"/>
      <c r="J514" s="516"/>
      <c r="K514" s="517"/>
      <c r="L514" s="639"/>
      <c r="M514" s="546"/>
      <c r="N514" s="842"/>
      <c r="O514" s="546"/>
      <c r="P514" s="517"/>
      <c r="Q514" s="517"/>
      <c r="R514" s="518"/>
      <c r="S514" s="1748"/>
      <c r="T514" s="512"/>
      <c r="U514" s="1083"/>
      <c r="V514" s="1079" t="s">
        <v>4700</v>
      </c>
      <c r="W514" s="354" t="s">
        <v>163</v>
      </c>
      <c r="X514" s="355">
        <v>0.85</v>
      </c>
      <c r="Y514" s="635"/>
      <c r="Z514" s="635"/>
      <c r="AA514" s="636"/>
      <c r="AB514" s="358">
        <f>ROUND(ROUND(G512*U513,0)*X514,0)</f>
        <v>432</v>
      </c>
      <c r="AC514" s="268"/>
    </row>
    <row r="515" spans="1:29" ht="17.100000000000001" customHeight="1">
      <c r="A515" s="243">
        <v>63</v>
      </c>
      <c r="B515" s="351">
        <v>1905</v>
      </c>
      <c r="C515" s="870" t="s">
        <v>12077</v>
      </c>
      <c r="D515" s="646"/>
      <c r="E515" s="646"/>
      <c r="F515" s="637"/>
      <c r="G515" s="638"/>
      <c r="H515" s="638"/>
      <c r="I515" s="744"/>
      <c r="J515" s="516"/>
      <c r="K515" s="517"/>
      <c r="L515" s="639"/>
      <c r="M515" s="546"/>
      <c r="N515" s="842"/>
      <c r="O515" s="546"/>
      <c r="P515" s="517"/>
      <c r="Q515" s="517"/>
      <c r="R515" s="518"/>
      <c r="S515" s="1747" t="s">
        <v>4708</v>
      </c>
      <c r="T515" s="362" t="s">
        <v>163</v>
      </c>
      <c r="U515" s="1081">
        <v>0.85</v>
      </c>
      <c r="V515" s="1082"/>
      <c r="W515" s="1082"/>
      <c r="X515" s="1082"/>
      <c r="Y515" s="1082"/>
      <c r="Z515" s="1082"/>
      <c r="AA515" s="1083"/>
      <c r="AB515" s="358">
        <f>ROUND(G512*U515,0)</f>
        <v>617</v>
      </c>
      <c r="AC515" s="268"/>
    </row>
    <row r="516" spans="1:29" ht="17.100000000000001" customHeight="1">
      <c r="A516" s="243">
        <v>63</v>
      </c>
      <c r="B516" s="351">
        <v>1906</v>
      </c>
      <c r="C516" s="870" t="s">
        <v>12078</v>
      </c>
      <c r="D516" s="646"/>
      <c r="E516" s="646"/>
      <c r="F516" s="637"/>
      <c r="G516" s="638"/>
      <c r="H516" s="638"/>
      <c r="I516" s="744"/>
      <c r="J516" s="516"/>
      <c r="K516" s="517"/>
      <c r="L516" s="639"/>
      <c r="M516" s="546"/>
      <c r="N516" s="842"/>
      <c r="O516" s="546"/>
      <c r="P516" s="517"/>
      <c r="Q516" s="517"/>
      <c r="R516" s="518"/>
      <c r="S516" s="1748"/>
      <c r="T516" s="512"/>
      <c r="U516" s="1083"/>
      <c r="V516" s="1079" t="s">
        <v>4700</v>
      </c>
      <c r="W516" s="354" t="s">
        <v>163</v>
      </c>
      <c r="X516" s="355">
        <v>0.85</v>
      </c>
      <c r="Y516" s="635"/>
      <c r="Z516" s="635"/>
      <c r="AA516" s="636"/>
      <c r="AB516" s="358">
        <f>ROUND(ROUND(G512*U515,0)*X516,0)</f>
        <v>524</v>
      </c>
      <c r="AC516" s="268"/>
    </row>
    <row r="517" spans="1:29" ht="17.100000000000001" customHeight="1">
      <c r="A517" s="243">
        <v>63</v>
      </c>
      <c r="B517" s="351">
        <v>1907</v>
      </c>
      <c r="C517" s="870" t="s">
        <v>12079</v>
      </c>
      <c r="D517" s="646"/>
      <c r="E517" s="646"/>
      <c r="F517" s="637"/>
      <c r="G517" s="638"/>
      <c r="H517" s="638"/>
      <c r="I517" s="744"/>
      <c r="J517" s="516"/>
      <c r="K517" s="517"/>
      <c r="L517" s="639"/>
      <c r="M517" s="546"/>
      <c r="N517" s="842"/>
      <c r="O517" s="546"/>
      <c r="P517" s="517"/>
      <c r="Q517" s="517"/>
      <c r="R517" s="518"/>
      <c r="S517" s="603"/>
      <c r="T517" s="362"/>
      <c r="U517" s="1097"/>
      <c r="V517" s="635"/>
      <c r="W517" s="635"/>
      <c r="X517" s="636"/>
      <c r="Y517" s="1533" t="s">
        <v>167</v>
      </c>
      <c r="Z517" s="643">
        <v>5</v>
      </c>
      <c r="AA517" s="1086" t="s">
        <v>168</v>
      </c>
      <c r="AB517" s="358">
        <f>ROUND(G512-Z517,0)</f>
        <v>721</v>
      </c>
      <c r="AC517" s="268"/>
    </row>
    <row r="518" spans="1:29" ht="17.100000000000001" customHeight="1">
      <c r="A518" s="243">
        <v>63</v>
      </c>
      <c r="B518" s="351">
        <v>1908</v>
      </c>
      <c r="C518" s="870" t="s">
        <v>12080</v>
      </c>
      <c r="D518" s="646"/>
      <c r="E518" s="646"/>
      <c r="F518" s="637"/>
      <c r="G518" s="638"/>
      <c r="H518" s="638"/>
      <c r="I518" s="744"/>
      <c r="J518" s="516"/>
      <c r="K518" s="517"/>
      <c r="L518" s="639"/>
      <c r="M518" s="546"/>
      <c r="N518" s="842"/>
      <c r="O518" s="546"/>
      <c r="P518" s="517"/>
      <c r="Q518" s="517"/>
      <c r="R518" s="518"/>
      <c r="S518" s="677"/>
      <c r="T518" s="512"/>
      <c r="U518" s="514"/>
      <c r="V518" s="1071" t="s">
        <v>4700</v>
      </c>
      <c r="W518" s="362" t="s">
        <v>163</v>
      </c>
      <c r="X518" s="395">
        <v>0.85</v>
      </c>
      <c r="Y518" s="1745"/>
      <c r="Z518" s="643"/>
      <c r="AA518" s="1086"/>
      <c r="AB518" s="358">
        <f>ROUND(ROUND(G512*X518,0)-Z517,0)</f>
        <v>612</v>
      </c>
      <c r="AC518" s="268"/>
    </row>
    <row r="519" spans="1:29" ht="17.100000000000001" customHeight="1">
      <c r="A519" s="243">
        <v>63</v>
      </c>
      <c r="B519" s="351">
        <v>1909</v>
      </c>
      <c r="C519" s="870" t="s">
        <v>12081</v>
      </c>
      <c r="D519" s="646"/>
      <c r="E519" s="646"/>
      <c r="F519" s="637"/>
      <c r="G519" s="638"/>
      <c r="H519" s="638"/>
      <c r="I519" s="744"/>
      <c r="J519" s="516"/>
      <c r="K519" s="517"/>
      <c r="L519" s="639"/>
      <c r="M519" s="546"/>
      <c r="N519" s="842"/>
      <c r="O519" s="546"/>
      <c r="P519" s="517"/>
      <c r="Q519" s="517"/>
      <c r="R519" s="518"/>
      <c r="S519" s="1747" t="s">
        <v>4703</v>
      </c>
      <c r="T519" s="643" t="s">
        <v>163</v>
      </c>
      <c r="U519" s="1091">
        <v>0.7</v>
      </c>
      <c r="V519" s="1088"/>
      <c r="W519" s="1088"/>
      <c r="X519" s="1089"/>
      <c r="Y519" s="1745"/>
      <c r="Z519" s="1090"/>
      <c r="AA519" s="1091"/>
      <c r="AB519" s="358">
        <f>ROUND(ROUND(G512*U519,0)-Z517,0)</f>
        <v>503</v>
      </c>
      <c r="AC519" s="268"/>
    </row>
    <row r="520" spans="1:29" ht="17.100000000000001" customHeight="1">
      <c r="A520" s="243">
        <v>63</v>
      </c>
      <c r="B520" s="351">
        <v>1910</v>
      </c>
      <c r="C520" s="870" t="s">
        <v>12082</v>
      </c>
      <c r="D520" s="646"/>
      <c r="E520" s="646"/>
      <c r="F520" s="637"/>
      <c r="G520" s="638"/>
      <c r="H520" s="638"/>
      <c r="I520" s="744"/>
      <c r="J520" s="516"/>
      <c r="K520" s="517"/>
      <c r="L520" s="639"/>
      <c r="M520" s="546"/>
      <c r="N520" s="842"/>
      <c r="O520" s="546"/>
      <c r="P520" s="517"/>
      <c r="Q520" s="517"/>
      <c r="R520" s="518"/>
      <c r="S520" s="1748"/>
      <c r="T520" s="512"/>
      <c r="U520" s="1083"/>
      <c r="V520" s="1079" t="s">
        <v>4700</v>
      </c>
      <c r="W520" s="354" t="s">
        <v>163</v>
      </c>
      <c r="X520" s="357">
        <v>0.85</v>
      </c>
      <c r="Y520" s="1745"/>
      <c r="Z520" s="1090"/>
      <c r="AA520" s="1091"/>
      <c r="AB520" s="358">
        <f>ROUND(ROUND(ROUND(G512*U519,0)*X520,0)-Z517,0)</f>
        <v>427</v>
      </c>
      <c r="AC520" s="268"/>
    </row>
    <row r="521" spans="1:29" ht="17.100000000000001" customHeight="1">
      <c r="A521" s="243">
        <v>63</v>
      </c>
      <c r="B521" s="351">
        <v>1911</v>
      </c>
      <c r="C521" s="870" t="s">
        <v>12083</v>
      </c>
      <c r="D521" s="646"/>
      <c r="E521" s="646"/>
      <c r="F521" s="637"/>
      <c r="G521" s="638"/>
      <c r="H521" s="638"/>
      <c r="I521" s="744"/>
      <c r="J521" s="516"/>
      <c r="K521" s="517"/>
      <c r="L521" s="639"/>
      <c r="M521" s="546"/>
      <c r="N521" s="842"/>
      <c r="O521" s="546"/>
      <c r="P521" s="517"/>
      <c r="Q521" s="517"/>
      <c r="R521" s="518"/>
      <c r="S521" s="1747" t="s">
        <v>4708</v>
      </c>
      <c r="T521" s="643" t="s">
        <v>163</v>
      </c>
      <c r="U521" s="1091">
        <v>0.85</v>
      </c>
      <c r="V521" s="1082"/>
      <c r="W521" s="1082"/>
      <c r="X521" s="1083"/>
      <c r="Y521" s="1745"/>
      <c r="Z521" s="1090"/>
      <c r="AA521" s="1091"/>
      <c r="AB521" s="358">
        <f>ROUND(ROUND(G512*U521,0)-Z517,0)</f>
        <v>612</v>
      </c>
      <c r="AC521" s="268"/>
    </row>
    <row r="522" spans="1:29" ht="17.100000000000001" customHeight="1">
      <c r="A522" s="243">
        <v>63</v>
      </c>
      <c r="B522" s="351">
        <v>1912</v>
      </c>
      <c r="C522" s="870" t="s">
        <v>12084</v>
      </c>
      <c r="D522" s="646"/>
      <c r="E522" s="646"/>
      <c r="F522" s="637"/>
      <c r="G522" s="638"/>
      <c r="H522" s="638"/>
      <c r="I522" s="744"/>
      <c r="J522" s="516"/>
      <c r="K522" s="517"/>
      <c r="L522" s="639"/>
      <c r="M522" s="546"/>
      <c r="N522" s="842"/>
      <c r="O522" s="546"/>
      <c r="P522" s="517"/>
      <c r="Q522" s="517"/>
      <c r="R522" s="518"/>
      <c r="S522" s="1748"/>
      <c r="T522" s="512"/>
      <c r="U522" s="1083"/>
      <c r="V522" s="1079" t="s">
        <v>4700</v>
      </c>
      <c r="W522" s="354" t="s">
        <v>163</v>
      </c>
      <c r="X522" s="357">
        <v>0.85</v>
      </c>
      <c r="Y522" s="1746"/>
      <c r="Z522" s="1082"/>
      <c r="AA522" s="1083"/>
      <c r="AB522" s="358">
        <f>ROUND(ROUND(ROUND(G512*U521,0)*X522,0)-Z517,0)</f>
        <v>519</v>
      </c>
      <c r="AC522" s="268"/>
    </row>
    <row r="523" spans="1:29" ht="16.7" customHeight="1">
      <c r="A523" s="243">
        <v>63</v>
      </c>
      <c r="B523" s="351">
        <v>1913</v>
      </c>
      <c r="C523" s="870" t="s">
        <v>12085</v>
      </c>
      <c r="D523" s="646"/>
      <c r="E523" s="646"/>
      <c r="F523" s="842"/>
      <c r="G523" s="638"/>
      <c r="H523" s="638"/>
      <c r="I523" s="518"/>
      <c r="J523" s="646"/>
      <c r="K523" s="748"/>
      <c r="L523" s="748"/>
      <c r="M523" s="518"/>
      <c r="N523" s="1749" t="s">
        <v>11301</v>
      </c>
      <c r="O523" s="1622" t="s">
        <v>162</v>
      </c>
      <c r="P523" s="524"/>
      <c r="Q523" s="524"/>
      <c r="R523" s="642"/>
      <c r="S523" s="603"/>
      <c r="T523" s="362"/>
      <c r="U523" s="1097"/>
      <c r="V523" s="635"/>
      <c r="W523" s="635"/>
      <c r="X523" s="635"/>
      <c r="Y523" s="635"/>
      <c r="Z523" s="635"/>
      <c r="AA523" s="636"/>
      <c r="AB523" s="358">
        <f>ROUND(G512*Q524,0)</f>
        <v>508</v>
      </c>
      <c r="AC523" s="268"/>
    </row>
    <row r="524" spans="1:29" ht="16.7" customHeight="1">
      <c r="A524" s="243">
        <v>63</v>
      </c>
      <c r="B524" s="351">
        <v>1914</v>
      </c>
      <c r="C524" s="870" t="s">
        <v>12086</v>
      </c>
      <c r="D524" s="646"/>
      <c r="E524" s="646"/>
      <c r="F524" s="842"/>
      <c r="G524" s="796"/>
      <c r="H524" s="517"/>
      <c r="I524" s="518"/>
      <c r="J524" s="646"/>
      <c r="K524" s="748"/>
      <c r="L524" s="748"/>
      <c r="M524" s="518"/>
      <c r="N524" s="1758"/>
      <c r="O524" s="1745"/>
      <c r="P524" s="643" t="s">
        <v>163</v>
      </c>
      <c r="Q524" s="1090">
        <v>0.7</v>
      </c>
      <c r="R524" s="518"/>
      <c r="S524" s="677"/>
      <c r="T524" s="512"/>
      <c r="U524" s="514"/>
      <c r="V524" s="1071" t="s">
        <v>4700</v>
      </c>
      <c r="W524" s="362" t="s">
        <v>163</v>
      </c>
      <c r="X524" s="356">
        <v>0.85</v>
      </c>
      <c r="Y524" s="635"/>
      <c r="Z524" s="635"/>
      <c r="AA524" s="636"/>
      <c r="AB524" s="358">
        <f>ROUND(ROUND(G512*Q524,0)*X524,0)</f>
        <v>432</v>
      </c>
      <c r="AC524" s="268"/>
    </row>
    <row r="525" spans="1:29" ht="17.100000000000001" customHeight="1">
      <c r="A525" s="243">
        <v>63</v>
      </c>
      <c r="B525" s="351">
        <v>1915</v>
      </c>
      <c r="C525" s="870" t="s">
        <v>12087</v>
      </c>
      <c r="D525" s="604"/>
      <c r="E525" s="604"/>
      <c r="F525" s="1131"/>
      <c r="G525" s="517"/>
      <c r="H525" s="517"/>
      <c r="I525" s="518"/>
      <c r="J525" s="646"/>
      <c r="K525" s="748"/>
      <c r="L525" s="748"/>
      <c r="M525" s="1132"/>
      <c r="N525" s="1758"/>
      <c r="O525" s="1745"/>
      <c r="P525" s="643"/>
      <c r="Q525" s="1090"/>
      <c r="R525" s="1091"/>
      <c r="S525" s="1747" t="s">
        <v>4703</v>
      </c>
      <c r="T525" s="362" t="s">
        <v>163</v>
      </c>
      <c r="U525" s="1081">
        <f>$U$297</f>
        <v>0.7</v>
      </c>
      <c r="V525" s="1088"/>
      <c r="W525" s="1088"/>
      <c r="X525" s="1088"/>
      <c r="Y525" s="1088"/>
      <c r="Z525" s="1088"/>
      <c r="AA525" s="1089"/>
      <c r="AB525" s="391">
        <f>ROUND(ROUND(G512*Q524,0)*U525,0)</f>
        <v>356</v>
      </c>
      <c r="AC525" s="268"/>
    </row>
    <row r="526" spans="1:29" ht="17.100000000000001" customHeight="1">
      <c r="A526" s="243">
        <v>63</v>
      </c>
      <c r="B526" s="351">
        <v>1916</v>
      </c>
      <c r="C526" s="870" t="s">
        <v>12088</v>
      </c>
      <c r="D526" s="604"/>
      <c r="E526" s="604"/>
      <c r="F526" s="1131"/>
      <c r="G526" s="517"/>
      <c r="H526" s="517"/>
      <c r="I526" s="518"/>
      <c r="J526" s="646"/>
      <c r="K526" s="748"/>
      <c r="L526" s="748"/>
      <c r="M526" s="1132"/>
      <c r="N526" s="1758"/>
      <c r="O526" s="1745"/>
      <c r="P526" s="643"/>
      <c r="Q526" s="1090"/>
      <c r="R526" s="1091"/>
      <c r="S526" s="1748"/>
      <c r="T526" s="512"/>
      <c r="U526" s="1083"/>
      <c r="V526" s="1079" t="s">
        <v>11869</v>
      </c>
      <c r="W526" s="354" t="s">
        <v>30</v>
      </c>
      <c r="X526" s="355">
        <v>0.85</v>
      </c>
      <c r="Y526" s="635"/>
      <c r="Z526" s="635"/>
      <c r="AA526" s="636"/>
      <c r="AB526" s="391">
        <f>ROUND(ROUND(ROUND(G512*Q524,0)*U525,0)*X526,0)</f>
        <v>303</v>
      </c>
      <c r="AC526" s="268"/>
    </row>
    <row r="527" spans="1:29" ht="17.100000000000001" customHeight="1">
      <c r="A527" s="243">
        <v>63</v>
      </c>
      <c r="B527" s="351">
        <v>1917</v>
      </c>
      <c r="C527" s="870" t="s">
        <v>12089</v>
      </c>
      <c r="D527" s="604"/>
      <c r="E527" s="604"/>
      <c r="F527" s="1131"/>
      <c r="G527" s="517"/>
      <c r="H527" s="517"/>
      <c r="I527" s="518"/>
      <c r="J527" s="646"/>
      <c r="K527" s="748"/>
      <c r="L527" s="748"/>
      <c r="M527" s="1132"/>
      <c r="N527" s="1758"/>
      <c r="O527" s="1745"/>
      <c r="P527" s="643"/>
      <c r="Q527" s="1090"/>
      <c r="R527" s="1091"/>
      <c r="S527" s="1747" t="s">
        <v>4708</v>
      </c>
      <c r="T527" s="362" t="s">
        <v>30</v>
      </c>
      <c r="U527" s="1081">
        <f>$U$299</f>
        <v>0.85</v>
      </c>
      <c r="V527" s="1082"/>
      <c r="W527" s="1082"/>
      <c r="X527" s="1082"/>
      <c r="Y527" s="1082"/>
      <c r="Z527" s="1082"/>
      <c r="AA527" s="1083"/>
      <c r="AB527" s="391">
        <f>ROUND(ROUND(G512*Q524,0)*U527,0)</f>
        <v>432</v>
      </c>
      <c r="AC527" s="268"/>
    </row>
    <row r="528" spans="1:29" ht="17.100000000000001" customHeight="1">
      <c r="A528" s="243">
        <v>63</v>
      </c>
      <c r="B528" s="351">
        <v>1918</v>
      </c>
      <c r="C528" s="870" t="s">
        <v>12090</v>
      </c>
      <c r="D528" s="604"/>
      <c r="E528" s="604"/>
      <c r="F528" s="1131"/>
      <c r="G528" s="517"/>
      <c r="H528" s="517"/>
      <c r="I528" s="518"/>
      <c r="J528" s="646"/>
      <c r="K528" s="748"/>
      <c r="L528" s="748"/>
      <c r="M528" s="1132"/>
      <c r="N528" s="1133"/>
      <c r="O528" s="1745"/>
      <c r="P528" s="643"/>
      <c r="Q528" s="1090"/>
      <c r="R528" s="1091"/>
      <c r="S528" s="1748"/>
      <c r="T528" s="512"/>
      <c r="U528" s="1083"/>
      <c r="V528" s="1079" t="s">
        <v>11869</v>
      </c>
      <c r="W528" s="354" t="s">
        <v>30</v>
      </c>
      <c r="X528" s="355">
        <v>0.85</v>
      </c>
      <c r="Y528" s="635"/>
      <c r="Z528" s="635"/>
      <c r="AA528" s="636"/>
      <c r="AB528" s="391">
        <f>ROUND(ROUND(ROUND(G512*Q524,0)*U527,0)*X528,0)</f>
        <v>367</v>
      </c>
      <c r="AC528" s="268"/>
    </row>
    <row r="529" spans="1:29" ht="17.100000000000001" customHeight="1">
      <c r="A529" s="243">
        <v>63</v>
      </c>
      <c r="B529" s="351">
        <v>1919</v>
      </c>
      <c r="C529" s="870" t="s">
        <v>12091</v>
      </c>
      <c r="D529" s="604"/>
      <c r="E529" s="604"/>
      <c r="F529" s="1131"/>
      <c r="G529" s="517"/>
      <c r="H529" s="517"/>
      <c r="I529" s="518"/>
      <c r="J529" s="646"/>
      <c r="K529" s="748"/>
      <c r="L529" s="748"/>
      <c r="M529" s="1132"/>
      <c r="N529" s="1133"/>
      <c r="O529" s="1120"/>
      <c r="P529" s="643"/>
      <c r="Q529" s="1090"/>
      <c r="R529" s="1091"/>
      <c r="S529" s="603"/>
      <c r="T529" s="362"/>
      <c r="U529" s="1097"/>
      <c r="V529" s="635"/>
      <c r="W529" s="635"/>
      <c r="X529" s="636"/>
      <c r="Y529" s="1533" t="s">
        <v>167</v>
      </c>
      <c r="Z529" s="643">
        <v>5</v>
      </c>
      <c r="AA529" s="1086" t="s">
        <v>168</v>
      </c>
      <c r="AB529" s="358">
        <f>ROUND(ROUND(G512*Q524,0)-Z529,0)</f>
        <v>503</v>
      </c>
      <c r="AC529" s="268"/>
    </row>
    <row r="530" spans="1:29" ht="17.100000000000001" customHeight="1">
      <c r="A530" s="243">
        <v>63</v>
      </c>
      <c r="B530" s="351">
        <v>1920</v>
      </c>
      <c r="C530" s="870" t="s">
        <v>12092</v>
      </c>
      <c r="D530" s="604"/>
      <c r="E530" s="604"/>
      <c r="F530" s="1131"/>
      <c r="G530" s="517"/>
      <c r="H530" s="517"/>
      <c r="I530" s="518"/>
      <c r="J530" s="646"/>
      <c r="K530" s="748"/>
      <c r="L530" s="748"/>
      <c r="M530" s="1132"/>
      <c r="N530" s="1133"/>
      <c r="O530" s="1120"/>
      <c r="P530" s="643"/>
      <c r="Q530" s="1090"/>
      <c r="R530" s="1091"/>
      <c r="S530" s="677"/>
      <c r="T530" s="512"/>
      <c r="U530" s="514"/>
      <c r="V530" s="1071" t="s">
        <v>11869</v>
      </c>
      <c r="W530" s="362" t="s">
        <v>30</v>
      </c>
      <c r="X530" s="395">
        <v>0.85</v>
      </c>
      <c r="Y530" s="1745"/>
      <c r="Z530" s="643"/>
      <c r="AA530" s="1086"/>
      <c r="AB530" s="358">
        <f>ROUND(ROUND(ROUND(G512*Q524,0)*X530,0)-Z529,0)</f>
        <v>427</v>
      </c>
      <c r="AC530" s="268"/>
    </row>
    <row r="531" spans="1:29" ht="17.100000000000001" customHeight="1">
      <c r="A531" s="243">
        <v>63</v>
      </c>
      <c r="B531" s="351">
        <v>1921</v>
      </c>
      <c r="C531" s="870" t="s">
        <v>12093</v>
      </c>
      <c r="D531" s="604"/>
      <c r="E531" s="604"/>
      <c r="F531" s="1131"/>
      <c r="G531" s="517"/>
      <c r="H531" s="517"/>
      <c r="I531" s="518"/>
      <c r="J531" s="646"/>
      <c r="K531" s="748"/>
      <c r="L531" s="748"/>
      <c r="M531" s="1132"/>
      <c r="N531" s="1133"/>
      <c r="O531" s="1120"/>
      <c r="P531" s="643"/>
      <c r="Q531" s="1090"/>
      <c r="R531" s="1091"/>
      <c r="S531" s="1747" t="s">
        <v>4703</v>
      </c>
      <c r="T531" s="643" t="s">
        <v>30</v>
      </c>
      <c r="U531" s="1091">
        <f>$U$297</f>
        <v>0.7</v>
      </c>
      <c r="V531" s="1088"/>
      <c r="W531" s="1088"/>
      <c r="X531" s="1089"/>
      <c r="Y531" s="1745"/>
      <c r="Z531" s="1090"/>
      <c r="AA531" s="1091"/>
      <c r="AB531" s="391">
        <f>ROUND(ROUND(ROUND(G512*Q524,0)*U531,0)-Z529,0)</f>
        <v>351</v>
      </c>
      <c r="AC531" s="268"/>
    </row>
    <row r="532" spans="1:29" ht="17.100000000000001" customHeight="1">
      <c r="A532" s="243">
        <v>63</v>
      </c>
      <c r="B532" s="351">
        <v>1922</v>
      </c>
      <c r="C532" s="870" t="s">
        <v>12094</v>
      </c>
      <c r="D532" s="604"/>
      <c r="E532" s="604"/>
      <c r="F532" s="1131"/>
      <c r="G532" s="517"/>
      <c r="H532" s="517"/>
      <c r="I532" s="518"/>
      <c r="J532" s="646"/>
      <c r="K532" s="748"/>
      <c r="L532" s="748"/>
      <c r="M532" s="1132"/>
      <c r="N532" s="1133"/>
      <c r="O532" s="1120"/>
      <c r="P532" s="643"/>
      <c r="Q532" s="1090"/>
      <c r="R532" s="1091"/>
      <c r="S532" s="1748"/>
      <c r="T532" s="512"/>
      <c r="U532" s="1083"/>
      <c r="V532" s="1079" t="s">
        <v>11869</v>
      </c>
      <c r="W532" s="354" t="s">
        <v>30</v>
      </c>
      <c r="X532" s="357">
        <v>0.85</v>
      </c>
      <c r="Y532" s="1745"/>
      <c r="Z532" s="1090"/>
      <c r="AA532" s="1091"/>
      <c r="AB532" s="358">
        <f>ROUND(ROUND(ROUND(ROUND(G512*Q524,0)*U531,0)*X532,0)-Z529,0)</f>
        <v>298</v>
      </c>
      <c r="AC532" s="268"/>
    </row>
    <row r="533" spans="1:29" ht="16.7" customHeight="1">
      <c r="A533" s="243">
        <v>63</v>
      </c>
      <c r="B533" s="351">
        <v>1923</v>
      </c>
      <c r="C533" s="870" t="s">
        <v>12095</v>
      </c>
      <c r="D533" s="604"/>
      <c r="E533" s="604"/>
      <c r="F533" s="1131"/>
      <c r="G533" s="517"/>
      <c r="H533" s="517"/>
      <c r="I533" s="518"/>
      <c r="J533" s="646"/>
      <c r="K533" s="748"/>
      <c r="L533" s="748"/>
      <c r="M533" s="1132"/>
      <c r="N533" s="1133"/>
      <c r="O533" s="1120"/>
      <c r="P533" s="643"/>
      <c r="Q533" s="1090"/>
      <c r="R533" s="1091"/>
      <c r="S533" s="1747" t="s">
        <v>4708</v>
      </c>
      <c r="T533" s="643" t="s">
        <v>30</v>
      </c>
      <c r="U533" s="1091">
        <f>$U$299</f>
        <v>0.85</v>
      </c>
      <c r="V533" s="1082"/>
      <c r="W533" s="1082"/>
      <c r="X533" s="1083"/>
      <c r="Y533" s="1745"/>
      <c r="Z533" s="1090"/>
      <c r="AA533" s="1091"/>
      <c r="AB533" s="391">
        <f>ROUND(ROUND(ROUND(G512*Q524,0)*U533,0)-Z529,0)</f>
        <v>427</v>
      </c>
      <c r="AC533" s="268"/>
    </row>
    <row r="534" spans="1:29" ht="16.7" customHeight="1">
      <c r="A534" s="243">
        <v>63</v>
      </c>
      <c r="B534" s="351">
        <v>1924</v>
      </c>
      <c r="C534" s="870" t="s">
        <v>12096</v>
      </c>
      <c r="D534" s="604"/>
      <c r="E534" s="604"/>
      <c r="F534" s="1131"/>
      <c r="G534" s="517"/>
      <c r="H534" s="517"/>
      <c r="I534" s="518"/>
      <c r="J534" s="646"/>
      <c r="K534" s="748"/>
      <c r="L534" s="748"/>
      <c r="M534" s="1132"/>
      <c r="N534" s="1133"/>
      <c r="O534" s="1123"/>
      <c r="P534" s="512"/>
      <c r="Q534" s="1082"/>
      <c r="R534" s="1083"/>
      <c r="S534" s="1748"/>
      <c r="T534" s="512"/>
      <c r="U534" s="1083"/>
      <c r="V534" s="1079" t="s">
        <v>11869</v>
      </c>
      <c r="W534" s="354" t="s">
        <v>30</v>
      </c>
      <c r="X534" s="357">
        <v>0.85</v>
      </c>
      <c r="Y534" s="1746"/>
      <c r="Z534" s="1082"/>
      <c r="AA534" s="1083"/>
      <c r="AB534" s="358">
        <f>ROUND(ROUND(ROUND(ROUND(G512*Q524,0)*U533,0)*X534,0)-Z529,0)</f>
        <v>362</v>
      </c>
      <c r="AC534" s="268"/>
    </row>
    <row r="535" spans="1:29" ht="17.100000000000001" customHeight="1">
      <c r="A535" s="243">
        <v>63</v>
      </c>
      <c r="B535" s="351">
        <v>1925</v>
      </c>
      <c r="C535" s="870" t="s">
        <v>12097</v>
      </c>
      <c r="D535" s="604"/>
      <c r="E535" s="604"/>
      <c r="F535" s="1131"/>
      <c r="G535" s="517"/>
      <c r="H535" s="517"/>
      <c r="I535" s="518"/>
      <c r="J535" s="646"/>
      <c r="K535" s="748"/>
      <c r="L535" s="748"/>
      <c r="M535" s="1132"/>
      <c r="N535" s="1133"/>
      <c r="O535" s="1622" t="s">
        <v>237</v>
      </c>
      <c r="P535" s="362"/>
      <c r="Q535" s="1119"/>
      <c r="R535" s="1081"/>
      <c r="S535" s="603"/>
      <c r="T535" s="362"/>
      <c r="U535" s="1097"/>
      <c r="V535" s="635"/>
      <c r="W535" s="635"/>
      <c r="X535" s="635"/>
      <c r="Y535" s="635"/>
      <c r="Z535" s="635"/>
      <c r="AA535" s="636"/>
      <c r="AB535" s="358">
        <f>ROUND(G512*Q536,0)</f>
        <v>363</v>
      </c>
      <c r="AC535" s="268"/>
    </row>
    <row r="536" spans="1:29" ht="17.100000000000001" customHeight="1">
      <c r="A536" s="243">
        <v>63</v>
      </c>
      <c r="B536" s="351">
        <v>1926</v>
      </c>
      <c r="C536" s="870" t="s">
        <v>12098</v>
      </c>
      <c r="D536" s="604"/>
      <c r="E536" s="604"/>
      <c r="F536" s="1131"/>
      <c r="G536" s="517"/>
      <c r="H536" s="517"/>
      <c r="I536" s="518"/>
      <c r="J536" s="646"/>
      <c r="K536" s="748"/>
      <c r="L536" s="748"/>
      <c r="M536" s="1132"/>
      <c r="N536" s="1133"/>
      <c r="O536" s="1745"/>
      <c r="P536" s="643" t="s">
        <v>30</v>
      </c>
      <c r="Q536" s="1090">
        <v>0.5</v>
      </c>
      <c r="R536" s="1091"/>
      <c r="S536" s="677"/>
      <c r="T536" s="512"/>
      <c r="U536" s="514"/>
      <c r="V536" s="1071" t="s">
        <v>11869</v>
      </c>
      <c r="W536" s="362" t="s">
        <v>30</v>
      </c>
      <c r="X536" s="356">
        <v>0.85</v>
      </c>
      <c r="Y536" s="635"/>
      <c r="Z536" s="635"/>
      <c r="AA536" s="636"/>
      <c r="AB536" s="358">
        <f>ROUND(ROUND(G512*Q536,0)*X536,0)</f>
        <v>309</v>
      </c>
      <c r="AC536" s="268"/>
    </row>
    <row r="537" spans="1:29" ht="17.100000000000001" customHeight="1">
      <c r="A537" s="243">
        <v>63</v>
      </c>
      <c r="B537" s="351">
        <v>1927</v>
      </c>
      <c r="C537" s="870" t="s">
        <v>12099</v>
      </c>
      <c r="D537" s="604"/>
      <c r="E537" s="604"/>
      <c r="F537" s="1131"/>
      <c r="G537" s="517"/>
      <c r="H537" s="517"/>
      <c r="I537" s="518"/>
      <c r="J537" s="646"/>
      <c r="K537" s="748"/>
      <c r="L537" s="748"/>
      <c r="M537" s="1132"/>
      <c r="N537" s="1133"/>
      <c r="O537" s="1745"/>
      <c r="P537" s="643"/>
      <c r="Q537" s="1090"/>
      <c r="R537" s="1091"/>
      <c r="S537" s="1747" t="s">
        <v>4703</v>
      </c>
      <c r="T537" s="362" t="s">
        <v>30</v>
      </c>
      <c r="U537" s="1081">
        <f>$U$297</f>
        <v>0.7</v>
      </c>
      <c r="V537" s="1088"/>
      <c r="W537" s="1088"/>
      <c r="X537" s="1088"/>
      <c r="Y537" s="1088"/>
      <c r="Z537" s="1088"/>
      <c r="AA537" s="1089"/>
      <c r="AB537" s="391">
        <f>ROUND(ROUND(G512*Q536,0)*U537,0)</f>
        <v>254</v>
      </c>
      <c r="AC537" s="268"/>
    </row>
    <row r="538" spans="1:29" ht="17.100000000000001" customHeight="1">
      <c r="A538" s="243">
        <v>63</v>
      </c>
      <c r="B538" s="351">
        <v>1928</v>
      </c>
      <c r="C538" s="870" t="s">
        <v>12100</v>
      </c>
      <c r="D538" s="604"/>
      <c r="E538" s="604"/>
      <c r="F538" s="1131"/>
      <c r="G538" s="517"/>
      <c r="H538" s="517"/>
      <c r="I538" s="518"/>
      <c r="J538" s="646"/>
      <c r="K538" s="748"/>
      <c r="L538" s="748"/>
      <c r="M538" s="1132"/>
      <c r="N538" s="1133"/>
      <c r="O538" s="1745"/>
      <c r="P538" s="643"/>
      <c r="Q538" s="1090"/>
      <c r="R538" s="1091"/>
      <c r="S538" s="1748"/>
      <c r="T538" s="512"/>
      <c r="U538" s="1083"/>
      <c r="V538" s="1079" t="s">
        <v>11869</v>
      </c>
      <c r="W538" s="354" t="s">
        <v>30</v>
      </c>
      <c r="X538" s="355">
        <v>0.85</v>
      </c>
      <c r="Y538" s="635"/>
      <c r="Z538" s="635"/>
      <c r="AA538" s="636"/>
      <c r="AB538" s="391">
        <f>ROUND(ROUND(ROUND(G512*Q536,0)*U537,0)*X538,0)</f>
        <v>216</v>
      </c>
      <c r="AC538" s="268"/>
    </row>
    <row r="539" spans="1:29" ht="17.100000000000001" customHeight="1">
      <c r="A539" s="243">
        <v>63</v>
      </c>
      <c r="B539" s="351">
        <v>1929</v>
      </c>
      <c r="C539" s="870" t="s">
        <v>12101</v>
      </c>
      <c r="D539" s="604"/>
      <c r="E539" s="604"/>
      <c r="F539" s="1131"/>
      <c r="G539" s="517"/>
      <c r="H539" s="517"/>
      <c r="I539" s="518"/>
      <c r="J539" s="646"/>
      <c r="K539" s="748"/>
      <c r="L539" s="748"/>
      <c r="M539" s="1132"/>
      <c r="N539" s="1133"/>
      <c r="O539" s="1745"/>
      <c r="P539" s="643"/>
      <c r="Q539" s="1090"/>
      <c r="R539" s="1091"/>
      <c r="S539" s="1747" t="s">
        <v>4708</v>
      </c>
      <c r="T539" s="362" t="s">
        <v>30</v>
      </c>
      <c r="U539" s="1081">
        <f>$U$299</f>
        <v>0.85</v>
      </c>
      <c r="V539" s="1082"/>
      <c r="W539" s="1082"/>
      <c r="X539" s="1082"/>
      <c r="Y539" s="1082"/>
      <c r="Z539" s="1082"/>
      <c r="AA539" s="1083"/>
      <c r="AB539" s="391">
        <f>ROUND(ROUND(G512*Q536,0)*U539,0)</f>
        <v>309</v>
      </c>
      <c r="AC539" s="268"/>
    </row>
    <row r="540" spans="1:29" ht="17.100000000000001" customHeight="1">
      <c r="A540" s="243">
        <v>63</v>
      </c>
      <c r="B540" s="351">
        <v>1930</v>
      </c>
      <c r="C540" s="870" t="s">
        <v>12102</v>
      </c>
      <c r="D540" s="604"/>
      <c r="E540" s="604"/>
      <c r="F540" s="1131"/>
      <c r="G540" s="517"/>
      <c r="H540" s="517"/>
      <c r="I540" s="518"/>
      <c r="J540" s="646"/>
      <c r="K540" s="748"/>
      <c r="L540" s="748"/>
      <c r="M540" s="1132"/>
      <c r="N540" s="1133"/>
      <c r="O540" s="1120"/>
      <c r="P540" s="643"/>
      <c r="Q540" s="1090"/>
      <c r="R540" s="1091"/>
      <c r="S540" s="1748"/>
      <c r="T540" s="512"/>
      <c r="U540" s="1083"/>
      <c r="V540" s="1079" t="s">
        <v>11869</v>
      </c>
      <c r="W540" s="354" t="s">
        <v>30</v>
      </c>
      <c r="X540" s="355">
        <v>0.85</v>
      </c>
      <c r="Y540" s="635"/>
      <c r="Z540" s="635"/>
      <c r="AA540" s="636"/>
      <c r="AB540" s="391">
        <f>ROUND(ROUND(ROUND(G512*Q536,0)*U539,0)*X540,0)</f>
        <v>263</v>
      </c>
      <c r="AC540" s="268"/>
    </row>
    <row r="541" spans="1:29" ht="17.100000000000001" customHeight="1">
      <c r="A541" s="243">
        <v>63</v>
      </c>
      <c r="B541" s="351">
        <v>1931</v>
      </c>
      <c r="C541" s="870" t="s">
        <v>12103</v>
      </c>
      <c r="D541" s="604"/>
      <c r="E541" s="604"/>
      <c r="F541" s="1131"/>
      <c r="G541" s="517"/>
      <c r="H541" s="517"/>
      <c r="I541" s="518"/>
      <c r="J541" s="646"/>
      <c r="K541" s="748"/>
      <c r="L541" s="748"/>
      <c r="M541" s="1132"/>
      <c r="N541" s="1133"/>
      <c r="O541" s="1120"/>
      <c r="P541" s="643"/>
      <c r="Q541" s="1090"/>
      <c r="R541" s="1091"/>
      <c r="S541" s="603"/>
      <c r="T541" s="362"/>
      <c r="U541" s="1097"/>
      <c r="V541" s="635"/>
      <c r="W541" s="635"/>
      <c r="X541" s="636"/>
      <c r="Y541" s="1533" t="s">
        <v>167</v>
      </c>
      <c r="Z541" s="643">
        <v>5</v>
      </c>
      <c r="AA541" s="1086" t="s">
        <v>168</v>
      </c>
      <c r="AB541" s="358">
        <f>ROUND(ROUND(G512*Q536,0)-Z541,0)</f>
        <v>358</v>
      </c>
      <c r="AC541" s="268"/>
    </row>
    <row r="542" spans="1:29" ht="17.100000000000001" customHeight="1">
      <c r="A542" s="243">
        <v>63</v>
      </c>
      <c r="B542" s="351">
        <v>1932</v>
      </c>
      <c r="C542" s="870" t="s">
        <v>12104</v>
      </c>
      <c r="D542" s="604"/>
      <c r="E542" s="604"/>
      <c r="F542" s="1131"/>
      <c r="G542" s="517"/>
      <c r="H542" s="517"/>
      <c r="I542" s="518"/>
      <c r="J542" s="646"/>
      <c r="K542" s="748"/>
      <c r="L542" s="748"/>
      <c r="M542" s="1132"/>
      <c r="N542" s="1133"/>
      <c r="O542" s="1121"/>
      <c r="P542" s="643"/>
      <c r="Q542" s="1090"/>
      <c r="R542" s="1090"/>
      <c r="S542" s="677"/>
      <c r="T542" s="512"/>
      <c r="U542" s="514"/>
      <c r="V542" s="1071" t="s">
        <v>11869</v>
      </c>
      <c r="W542" s="362" t="s">
        <v>30</v>
      </c>
      <c r="X542" s="395">
        <v>0.85</v>
      </c>
      <c r="Y542" s="1745"/>
      <c r="Z542" s="643"/>
      <c r="AA542" s="1086"/>
      <c r="AB542" s="358">
        <f>ROUND(ROUND(ROUND(G512*Q536,0)*X542,0)-Z541,0)</f>
        <v>304</v>
      </c>
      <c r="AC542" s="268"/>
    </row>
    <row r="543" spans="1:29" ht="17.100000000000001" customHeight="1">
      <c r="A543" s="243">
        <v>63</v>
      </c>
      <c r="B543" s="351">
        <v>1933</v>
      </c>
      <c r="C543" s="870" t="s">
        <v>12105</v>
      </c>
      <c r="D543" s="604"/>
      <c r="E543" s="604"/>
      <c r="F543" s="1131"/>
      <c r="G543" s="517"/>
      <c r="H543" s="517"/>
      <c r="I543" s="518"/>
      <c r="J543" s="646"/>
      <c r="K543" s="748"/>
      <c r="L543" s="748"/>
      <c r="M543" s="1132"/>
      <c r="N543" s="1133"/>
      <c r="O543" s="1121"/>
      <c r="P543" s="643"/>
      <c r="Q543" s="1090"/>
      <c r="R543" s="1090"/>
      <c r="S543" s="1747" t="s">
        <v>4703</v>
      </c>
      <c r="T543" s="643" t="s">
        <v>30</v>
      </c>
      <c r="U543" s="1091">
        <f>$U$297</f>
        <v>0.7</v>
      </c>
      <c r="V543" s="1088"/>
      <c r="W543" s="1088"/>
      <c r="X543" s="1089"/>
      <c r="Y543" s="1745"/>
      <c r="Z543" s="1090"/>
      <c r="AA543" s="1091"/>
      <c r="AB543" s="391">
        <f>ROUND(ROUND(ROUND(G512*Q536,0)*U543,0)-Z541,0)</f>
        <v>249</v>
      </c>
      <c r="AC543" s="268"/>
    </row>
    <row r="544" spans="1:29" ht="17.100000000000001" customHeight="1">
      <c r="A544" s="243">
        <v>63</v>
      </c>
      <c r="B544" s="351">
        <v>1934</v>
      </c>
      <c r="C544" s="870" t="s">
        <v>12106</v>
      </c>
      <c r="D544" s="604"/>
      <c r="E544" s="604"/>
      <c r="F544" s="1131"/>
      <c r="G544" s="517"/>
      <c r="H544" s="517"/>
      <c r="I544" s="518"/>
      <c r="J544" s="646"/>
      <c r="K544" s="748"/>
      <c r="L544" s="748"/>
      <c r="M544" s="1132"/>
      <c r="N544" s="1133"/>
      <c r="O544" s="1121"/>
      <c r="P544" s="643"/>
      <c r="Q544" s="1090"/>
      <c r="R544" s="1090"/>
      <c r="S544" s="1748"/>
      <c r="T544" s="512"/>
      <c r="U544" s="1083"/>
      <c r="V544" s="1079" t="s">
        <v>11869</v>
      </c>
      <c r="W544" s="354" t="s">
        <v>30</v>
      </c>
      <c r="X544" s="357">
        <v>0.85</v>
      </c>
      <c r="Y544" s="1745"/>
      <c r="Z544" s="1090"/>
      <c r="AA544" s="1091"/>
      <c r="AB544" s="358">
        <f>ROUND(ROUND(ROUND(ROUND(G512*Q536,0)*U543,0)*X544,0)-Z541,0)</f>
        <v>211</v>
      </c>
      <c r="AC544" s="268"/>
    </row>
    <row r="545" spans="1:29" ht="17.100000000000001" customHeight="1">
      <c r="A545" s="243">
        <v>63</v>
      </c>
      <c r="B545" s="351">
        <v>1935</v>
      </c>
      <c r="C545" s="870" t="s">
        <v>12107</v>
      </c>
      <c r="D545" s="604"/>
      <c r="E545" s="604"/>
      <c r="F545" s="1131"/>
      <c r="G545" s="517"/>
      <c r="H545" s="517"/>
      <c r="I545" s="518"/>
      <c r="J545" s="646"/>
      <c r="K545" s="748"/>
      <c r="L545" s="748"/>
      <c r="M545" s="1132"/>
      <c r="N545" s="1133"/>
      <c r="O545" s="1121"/>
      <c r="P545" s="643"/>
      <c r="Q545" s="1090"/>
      <c r="R545" s="1090"/>
      <c r="S545" s="1747" t="s">
        <v>4708</v>
      </c>
      <c r="T545" s="643" t="s">
        <v>30</v>
      </c>
      <c r="U545" s="1091">
        <f>$U$299</f>
        <v>0.85</v>
      </c>
      <c r="V545" s="1082"/>
      <c r="W545" s="1082"/>
      <c r="X545" s="1083"/>
      <c r="Y545" s="1745"/>
      <c r="Z545" s="1090"/>
      <c r="AA545" s="1091"/>
      <c r="AB545" s="391">
        <f>ROUND(ROUND(ROUND(G512*Q536,0)*U545,0)-Z541,0)</f>
        <v>304</v>
      </c>
      <c r="AC545" s="268"/>
    </row>
    <row r="546" spans="1:29" ht="17.100000000000001" customHeight="1">
      <c r="A546" s="243">
        <v>63</v>
      </c>
      <c r="B546" s="351">
        <v>1936</v>
      </c>
      <c r="C546" s="870" t="s">
        <v>12108</v>
      </c>
      <c r="D546" s="604"/>
      <c r="E546" s="604"/>
      <c r="F546" s="1131"/>
      <c r="G546" s="517"/>
      <c r="H546" s="517"/>
      <c r="I546" s="518"/>
      <c r="J546" s="646"/>
      <c r="K546" s="748"/>
      <c r="L546" s="748"/>
      <c r="M546" s="1132"/>
      <c r="N546" s="1134"/>
      <c r="O546" s="1121"/>
      <c r="P546" s="643"/>
      <c r="Q546" s="1090"/>
      <c r="R546" s="1090"/>
      <c r="S546" s="1748"/>
      <c r="T546" s="512"/>
      <c r="U546" s="1083"/>
      <c r="V546" s="1079" t="s">
        <v>11869</v>
      </c>
      <c r="W546" s="354" t="s">
        <v>30</v>
      </c>
      <c r="X546" s="357">
        <v>0.85</v>
      </c>
      <c r="Y546" s="1746"/>
      <c r="Z546" s="1082"/>
      <c r="AA546" s="1083"/>
      <c r="AB546" s="358">
        <f>ROUND(ROUND(ROUND(ROUND(G512*Q536,0)*U545,0)*X546,0)-Z541,0)</f>
        <v>258</v>
      </c>
      <c r="AC546" s="268"/>
    </row>
    <row r="547" spans="1:29" ht="17.100000000000001" customHeight="1">
      <c r="A547" s="243">
        <v>63</v>
      </c>
      <c r="B547" s="351">
        <v>1937</v>
      </c>
      <c r="C547" s="870" t="s">
        <v>12109</v>
      </c>
      <c r="D547" s="1125"/>
      <c r="E547" s="1125"/>
      <c r="F547" s="604"/>
      <c r="G547" s="605"/>
      <c r="H547" s="605"/>
      <c r="I547" s="607"/>
      <c r="J547" s="1593" t="s">
        <v>11892</v>
      </c>
      <c r="K547" s="641"/>
      <c r="L547" s="641"/>
      <c r="M547" s="642"/>
      <c r="N547" s="1096"/>
      <c r="O547" s="362"/>
      <c r="P547" s="524"/>
      <c r="Q547" s="524"/>
      <c r="R547" s="524"/>
      <c r="S547" s="603"/>
      <c r="T547" s="362"/>
      <c r="U547" s="1097"/>
      <c r="V547" s="635"/>
      <c r="W547" s="635"/>
      <c r="X547" s="635"/>
      <c r="Y547" s="635"/>
      <c r="Z547" s="635"/>
      <c r="AA547" s="636"/>
      <c r="AB547" s="358">
        <f>ROUND(G512+K548,0)</f>
        <v>738</v>
      </c>
      <c r="AC547" s="268"/>
    </row>
    <row r="548" spans="1:29" ht="17.100000000000001" customHeight="1">
      <c r="A548" s="243">
        <v>63</v>
      </c>
      <c r="B548" s="351">
        <v>1938</v>
      </c>
      <c r="C548" s="870" t="s">
        <v>12110</v>
      </c>
      <c r="D548" s="1125"/>
      <c r="E548" s="1125"/>
      <c r="F548" s="604"/>
      <c r="G548" s="605"/>
      <c r="H548" s="605"/>
      <c r="I548" s="607"/>
      <c r="J548" s="1745"/>
      <c r="K548" s="643">
        <v>12</v>
      </c>
      <c r="L548" s="802" t="s">
        <v>16</v>
      </c>
      <c r="M548" s="518"/>
      <c r="N548" s="1130"/>
      <c r="O548" s="643"/>
      <c r="P548" s="517"/>
      <c r="Q548" s="517"/>
      <c r="R548" s="517"/>
      <c r="S548" s="677"/>
      <c r="T548" s="512"/>
      <c r="U548" s="514"/>
      <c r="V548" s="1071" t="s">
        <v>11869</v>
      </c>
      <c r="W548" s="362" t="s">
        <v>30</v>
      </c>
      <c r="X548" s="356">
        <v>0.85</v>
      </c>
      <c r="Y548" s="635"/>
      <c r="Z548" s="635"/>
      <c r="AA548" s="636"/>
      <c r="AB548" s="358">
        <f>ROUND(ROUND(G512+K548,0)*X548,0)</f>
        <v>627</v>
      </c>
      <c r="AC548" s="268"/>
    </row>
    <row r="549" spans="1:29" ht="17.100000000000001" customHeight="1">
      <c r="A549" s="243">
        <v>63</v>
      </c>
      <c r="B549" s="351">
        <v>1939</v>
      </c>
      <c r="C549" s="870" t="s">
        <v>12111</v>
      </c>
      <c r="D549" s="1125"/>
      <c r="E549" s="1125"/>
      <c r="F549" s="604"/>
      <c r="G549" s="605"/>
      <c r="H549" s="605"/>
      <c r="I549" s="607"/>
      <c r="J549" s="1745"/>
      <c r="K549" s="748"/>
      <c r="L549" s="643"/>
      <c r="M549" s="747"/>
      <c r="N549" s="842"/>
      <c r="O549" s="546"/>
      <c r="P549" s="517"/>
      <c r="Q549" s="517"/>
      <c r="R549" s="517"/>
      <c r="S549" s="1747" t="s">
        <v>4703</v>
      </c>
      <c r="T549" s="362" t="s">
        <v>30</v>
      </c>
      <c r="U549" s="1081">
        <f>$U$297</f>
        <v>0.7</v>
      </c>
      <c r="V549" s="1088"/>
      <c r="W549" s="1088"/>
      <c r="X549" s="1088"/>
      <c r="Y549" s="1088"/>
      <c r="Z549" s="1088"/>
      <c r="AA549" s="1089"/>
      <c r="AB549" s="358">
        <f>ROUND(ROUND(G512+K548,0)*U549,0)</f>
        <v>517</v>
      </c>
      <c r="AC549" s="268"/>
    </row>
    <row r="550" spans="1:29" ht="17.100000000000001" customHeight="1">
      <c r="A550" s="243">
        <v>63</v>
      </c>
      <c r="B550" s="351">
        <v>1940</v>
      </c>
      <c r="C550" s="870" t="s">
        <v>12112</v>
      </c>
      <c r="D550" s="1125"/>
      <c r="E550" s="1125"/>
      <c r="F550" s="604"/>
      <c r="G550" s="605"/>
      <c r="H550" s="605"/>
      <c r="I550" s="607"/>
      <c r="J550" s="1745"/>
      <c r="K550" s="748"/>
      <c r="L550" s="643"/>
      <c r="M550" s="747"/>
      <c r="N550" s="842"/>
      <c r="O550" s="546"/>
      <c r="P550" s="517"/>
      <c r="Q550" s="517"/>
      <c r="R550" s="517"/>
      <c r="S550" s="1748"/>
      <c r="T550" s="512"/>
      <c r="U550" s="1083"/>
      <c r="V550" s="1079" t="s">
        <v>11869</v>
      </c>
      <c r="W550" s="354" t="s">
        <v>30</v>
      </c>
      <c r="X550" s="355">
        <v>0.85</v>
      </c>
      <c r="Y550" s="635"/>
      <c r="Z550" s="635"/>
      <c r="AA550" s="636"/>
      <c r="AB550" s="358">
        <f>ROUND(ROUND(ROUND(G512+K548,0)*U549,0)*X550,0)</f>
        <v>439</v>
      </c>
      <c r="AC550" s="268"/>
    </row>
    <row r="551" spans="1:29" ht="17.100000000000001" customHeight="1">
      <c r="A551" s="243">
        <v>63</v>
      </c>
      <c r="B551" s="351">
        <v>1941</v>
      </c>
      <c r="C551" s="870" t="s">
        <v>12113</v>
      </c>
      <c r="D551" s="1125"/>
      <c r="E551" s="1125"/>
      <c r="F551" s="604"/>
      <c r="G551" s="605"/>
      <c r="H551" s="605"/>
      <c r="I551" s="607"/>
      <c r="J551" s="1745"/>
      <c r="K551" s="748"/>
      <c r="L551" s="643"/>
      <c r="M551" s="747"/>
      <c r="N551" s="842"/>
      <c r="O551" s="546"/>
      <c r="P551" s="517"/>
      <c r="Q551" s="517"/>
      <c r="R551" s="517"/>
      <c r="S551" s="1747" t="s">
        <v>4708</v>
      </c>
      <c r="T551" s="362" t="s">
        <v>30</v>
      </c>
      <c r="U551" s="1081">
        <f>$U$299</f>
        <v>0.85</v>
      </c>
      <c r="V551" s="1082"/>
      <c r="W551" s="1082"/>
      <c r="X551" s="1082"/>
      <c r="Y551" s="1082"/>
      <c r="Z551" s="1082"/>
      <c r="AA551" s="1083"/>
      <c r="AB551" s="358">
        <f>ROUND(ROUND(G512+K548,0)*U551,0)</f>
        <v>627</v>
      </c>
      <c r="AC551" s="268"/>
    </row>
    <row r="552" spans="1:29" ht="17.100000000000001" customHeight="1">
      <c r="A552" s="243">
        <v>63</v>
      </c>
      <c r="B552" s="351">
        <v>1942</v>
      </c>
      <c r="C552" s="870" t="s">
        <v>12114</v>
      </c>
      <c r="D552" s="1125"/>
      <c r="E552" s="1125"/>
      <c r="F552" s="604"/>
      <c r="G552" s="605"/>
      <c r="H552" s="605"/>
      <c r="I552" s="607"/>
      <c r="J552" s="1745"/>
      <c r="K552" s="748"/>
      <c r="L552" s="643"/>
      <c r="M552" s="747"/>
      <c r="N552" s="842"/>
      <c r="O552" s="546"/>
      <c r="P552" s="517"/>
      <c r="Q552" s="517"/>
      <c r="R552" s="517"/>
      <c r="S552" s="1748"/>
      <c r="T552" s="512"/>
      <c r="U552" s="1083"/>
      <c r="V552" s="1079" t="s">
        <v>11869</v>
      </c>
      <c r="W552" s="354" t="s">
        <v>30</v>
      </c>
      <c r="X552" s="355">
        <v>0.85</v>
      </c>
      <c r="Y552" s="635"/>
      <c r="Z552" s="635"/>
      <c r="AA552" s="636"/>
      <c r="AB552" s="358">
        <f>ROUND(ROUND(ROUND(G512+K548,0)*U551,0)*X552,0)</f>
        <v>533</v>
      </c>
      <c r="AC552" s="268"/>
    </row>
    <row r="553" spans="1:29" ht="17.100000000000001" customHeight="1">
      <c r="A553" s="243">
        <v>63</v>
      </c>
      <c r="B553" s="351">
        <v>1943</v>
      </c>
      <c r="C553" s="870" t="s">
        <v>12115</v>
      </c>
      <c r="D553" s="1125"/>
      <c r="E553" s="1125"/>
      <c r="F553" s="604"/>
      <c r="G553" s="605"/>
      <c r="H553" s="605"/>
      <c r="I553" s="607"/>
      <c r="J553" s="1745"/>
      <c r="K553" s="748"/>
      <c r="L553" s="643"/>
      <c r="M553" s="747"/>
      <c r="N553" s="842"/>
      <c r="O553" s="546"/>
      <c r="P553" s="517"/>
      <c r="Q553" s="517"/>
      <c r="R553" s="517"/>
      <c r="S553" s="603"/>
      <c r="T553" s="362"/>
      <c r="U553" s="1097"/>
      <c r="V553" s="635"/>
      <c r="W553" s="635"/>
      <c r="X553" s="636"/>
      <c r="Y553" s="1533" t="s">
        <v>167</v>
      </c>
      <c r="Z553" s="643">
        <v>5</v>
      </c>
      <c r="AA553" s="1086" t="s">
        <v>168</v>
      </c>
      <c r="AB553" s="358">
        <f>ROUND(ROUND(G512+K548,0)-Z553,0)</f>
        <v>733</v>
      </c>
      <c r="AC553" s="268"/>
    </row>
    <row r="554" spans="1:29" ht="17.100000000000001" customHeight="1">
      <c r="A554" s="243">
        <v>63</v>
      </c>
      <c r="B554" s="351">
        <v>1944</v>
      </c>
      <c r="C554" s="870" t="s">
        <v>12116</v>
      </c>
      <c r="D554" s="1125"/>
      <c r="E554" s="1125"/>
      <c r="F554" s="604"/>
      <c r="G554" s="605"/>
      <c r="H554" s="605"/>
      <c r="I554" s="607"/>
      <c r="J554" s="646"/>
      <c r="K554" s="748"/>
      <c r="L554" s="643"/>
      <c r="M554" s="747"/>
      <c r="N554" s="842"/>
      <c r="O554" s="546"/>
      <c r="P554" s="517"/>
      <c r="Q554" s="517"/>
      <c r="R554" s="517"/>
      <c r="S554" s="677"/>
      <c r="T554" s="512"/>
      <c r="U554" s="514"/>
      <c r="V554" s="1071" t="s">
        <v>11869</v>
      </c>
      <c r="W554" s="362" t="s">
        <v>30</v>
      </c>
      <c r="X554" s="395">
        <v>0.85</v>
      </c>
      <c r="Y554" s="1745"/>
      <c r="Z554" s="643"/>
      <c r="AA554" s="1086"/>
      <c r="AB554" s="358">
        <f>ROUND(ROUND(ROUND(G512+K548,0)*X554,0)-Z553,0)</f>
        <v>622</v>
      </c>
      <c r="AC554" s="268"/>
    </row>
    <row r="555" spans="1:29" ht="17.100000000000001" customHeight="1">
      <c r="A555" s="243">
        <v>63</v>
      </c>
      <c r="B555" s="351">
        <v>1945</v>
      </c>
      <c r="C555" s="870" t="s">
        <v>12117</v>
      </c>
      <c r="D555" s="1125"/>
      <c r="E555" s="1125"/>
      <c r="F555" s="604"/>
      <c r="G555" s="605"/>
      <c r="H555" s="605"/>
      <c r="I555" s="607"/>
      <c r="J555" s="646"/>
      <c r="K555" s="748"/>
      <c r="L555" s="643"/>
      <c r="M555" s="747"/>
      <c r="N555" s="842"/>
      <c r="O555" s="546"/>
      <c r="P555" s="517"/>
      <c r="Q555" s="517"/>
      <c r="R555" s="517"/>
      <c r="S555" s="1747" t="s">
        <v>4703</v>
      </c>
      <c r="T555" s="643" t="s">
        <v>30</v>
      </c>
      <c r="U555" s="1091">
        <v>0.7</v>
      </c>
      <c r="V555" s="1088"/>
      <c r="W555" s="1088"/>
      <c r="X555" s="1089"/>
      <c r="Y555" s="1745"/>
      <c r="Z555" s="1090"/>
      <c r="AA555" s="1091"/>
      <c r="AB555" s="358">
        <f>ROUND(ROUND(ROUND(G512+K548,0)*U555,0)-Z553,0)</f>
        <v>512</v>
      </c>
      <c r="AC555" s="268"/>
    </row>
    <row r="556" spans="1:29" ht="17.100000000000001" customHeight="1">
      <c r="A556" s="243">
        <v>63</v>
      </c>
      <c r="B556" s="351">
        <v>1946</v>
      </c>
      <c r="C556" s="870" t="s">
        <v>12118</v>
      </c>
      <c r="D556" s="1125"/>
      <c r="E556" s="1125"/>
      <c r="F556" s="604"/>
      <c r="G556" s="605"/>
      <c r="H556" s="605"/>
      <c r="I556" s="607"/>
      <c r="J556" s="646"/>
      <c r="K556" s="748"/>
      <c r="L556" s="643"/>
      <c r="M556" s="747"/>
      <c r="N556" s="842"/>
      <c r="O556" s="546"/>
      <c r="P556" s="517"/>
      <c r="Q556" s="517"/>
      <c r="R556" s="517"/>
      <c r="S556" s="1748"/>
      <c r="T556" s="512"/>
      <c r="U556" s="1083"/>
      <c r="V556" s="1079" t="s">
        <v>11869</v>
      </c>
      <c r="W556" s="354" t="s">
        <v>30</v>
      </c>
      <c r="X556" s="357">
        <v>0.85</v>
      </c>
      <c r="Y556" s="1745"/>
      <c r="Z556" s="1090"/>
      <c r="AA556" s="1091"/>
      <c r="AB556" s="358">
        <f>ROUND(ROUND(ROUND(ROUND(G512+K548,0)*U555,0)*X556,0)-Z553,0)</f>
        <v>434</v>
      </c>
      <c r="AC556" s="268"/>
    </row>
    <row r="557" spans="1:29" ht="17.100000000000001" customHeight="1">
      <c r="A557" s="243">
        <v>63</v>
      </c>
      <c r="B557" s="351">
        <v>1947</v>
      </c>
      <c r="C557" s="870" t="s">
        <v>12119</v>
      </c>
      <c r="D557" s="1125"/>
      <c r="E557" s="1125"/>
      <c r="F557" s="604"/>
      <c r="G557" s="605"/>
      <c r="H557" s="605"/>
      <c r="I557" s="607"/>
      <c r="J557" s="646"/>
      <c r="K557" s="748"/>
      <c r="L557" s="643"/>
      <c r="M557" s="747"/>
      <c r="N557" s="842"/>
      <c r="O557" s="546"/>
      <c r="P557" s="517"/>
      <c r="Q557" s="517"/>
      <c r="R557" s="517"/>
      <c r="S557" s="1747" t="s">
        <v>4708</v>
      </c>
      <c r="T557" s="643" t="s">
        <v>30</v>
      </c>
      <c r="U557" s="1091">
        <v>0.85</v>
      </c>
      <c r="V557" s="1082"/>
      <c r="W557" s="1082"/>
      <c r="X557" s="1083"/>
      <c r="Y557" s="1745"/>
      <c r="Z557" s="1090"/>
      <c r="AA557" s="1091"/>
      <c r="AB557" s="358">
        <f>ROUND(ROUND(ROUND(G512+K548,0)*U557,0)-Z553,0)</f>
        <v>622</v>
      </c>
      <c r="AC557" s="268"/>
    </row>
    <row r="558" spans="1:29" ht="17.100000000000001" customHeight="1">
      <c r="A558" s="243">
        <v>63</v>
      </c>
      <c r="B558" s="351">
        <v>1948</v>
      </c>
      <c r="C558" s="870" t="s">
        <v>12120</v>
      </c>
      <c r="D558" s="1125"/>
      <c r="E558" s="1125"/>
      <c r="F558" s="604"/>
      <c r="G558" s="605"/>
      <c r="H558" s="605"/>
      <c r="I558" s="607"/>
      <c r="J558" s="646"/>
      <c r="K558" s="748"/>
      <c r="L558" s="643"/>
      <c r="M558" s="747"/>
      <c r="N558" s="842"/>
      <c r="O558" s="546"/>
      <c r="P558" s="517"/>
      <c r="Q558" s="517"/>
      <c r="R558" s="517"/>
      <c r="S558" s="1748"/>
      <c r="T558" s="512"/>
      <c r="U558" s="1083"/>
      <c r="V558" s="1079" t="s">
        <v>11869</v>
      </c>
      <c r="W558" s="354" t="s">
        <v>30</v>
      </c>
      <c r="X558" s="357">
        <v>0.85</v>
      </c>
      <c r="Y558" s="1746"/>
      <c r="Z558" s="1082"/>
      <c r="AA558" s="1083"/>
      <c r="AB558" s="358">
        <f>ROUND(ROUND(ROUND(ROUND(G512+K548,0)*U557,0)*X558,0)-Z553,0)</f>
        <v>528</v>
      </c>
      <c r="AC558" s="268"/>
    </row>
    <row r="559" spans="1:29" ht="17.100000000000001" customHeight="1">
      <c r="A559" s="243">
        <v>63</v>
      </c>
      <c r="B559" s="351">
        <v>1949</v>
      </c>
      <c r="C559" s="870" t="s">
        <v>12121</v>
      </c>
      <c r="D559" s="1125"/>
      <c r="E559" s="1125"/>
      <c r="F559" s="842"/>
      <c r="G559" s="1099"/>
      <c r="H559" s="517"/>
      <c r="I559" s="518"/>
      <c r="J559" s="646"/>
      <c r="K559" s="748"/>
      <c r="L559" s="748"/>
      <c r="M559" s="747"/>
      <c r="N559" s="1749" t="s">
        <v>11301</v>
      </c>
      <c r="O559" s="1622" t="s">
        <v>235</v>
      </c>
      <c r="P559" s="524"/>
      <c r="Q559" s="524"/>
      <c r="R559" s="642"/>
      <c r="S559" s="603"/>
      <c r="T559" s="362"/>
      <c r="U559" s="1097"/>
      <c r="V559" s="635"/>
      <c r="W559" s="635"/>
      <c r="X559" s="635"/>
      <c r="Y559" s="635"/>
      <c r="Z559" s="635"/>
      <c r="AA559" s="636"/>
      <c r="AB559" s="358">
        <f>ROUND(ROUND(G512+K548,0)*Q560,0)</f>
        <v>517</v>
      </c>
      <c r="AC559" s="268"/>
    </row>
    <row r="560" spans="1:29" ht="17.100000000000001" customHeight="1">
      <c r="A560" s="243">
        <v>63</v>
      </c>
      <c r="B560" s="351">
        <v>1950</v>
      </c>
      <c r="C560" s="870" t="s">
        <v>12122</v>
      </c>
      <c r="D560" s="1125"/>
      <c r="E560" s="1125"/>
      <c r="F560" s="842"/>
      <c r="G560" s="1099"/>
      <c r="H560" s="517"/>
      <c r="I560" s="518"/>
      <c r="J560" s="646"/>
      <c r="K560" s="643"/>
      <c r="L560" s="802"/>
      <c r="M560" s="747"/>
      <c r="N560" s="1758"/>
      <c r="O560" s="1745"/>
      <c r="P560" s="643" t="s">
        <v>30</v>
      </c>
      <c r="Q560" s="1090">
        <v>0.7</v>
      </c>
      <c r="R560" s="518"/>
      <c r="S560" s="677"/>
      <c r="T560" s="512"/>
      <c r="U560" s="514"/>
      <c r="V560" s="1071" t="s">
        <v>11869</v>
      </c>
      <c r="W560" s="362" t="s">
        <v>30</v>
      </c>
      <c r="X560" s="356">
        <v>0.85</v>
      </c>
      <c r="Y560" s="635"/>
      <c r="Z560" s="635"/>
      <c r="AA560" s="636"/>
      <c r="AB560" s="358">
        <f>ROUND(ROUND(ROUND(G512+K548,0)*Q560,0)*X560,0)</f>
        <v>439</v>
      </c>
      <c r="AC560" s="268"/>
    </row>
    <row r="561" spans="1:29" ht="17.100000000000001" customHeight="1">
      <c r="A561" s="243">
        <v>63</v>
      </c>
      <c r="B561" s="351">
        <v>1951</v>
      </c>
      <c r="C561" s="870" t="s">
        <v>12123</v>
      </c>
      <c r="D561" s="604"/>
      <c r="E561" s="604"/>
      <c r="F561" s="1131"/>
      <c r="G561" s="517"/>
      <c r="H561" s="517"/>
      <c r="I561" s="518"/>
      <c r="J561" s="646"/>
      <c r="K561" s="748"/>
      <c r="L561" s="748"/>
      <c r="M561" s="1132"/>
      <c r="N561" s="1758"/>
      <c r="O561" s="1745"/>
      <c r="P561" s="643"/>
      <c r="Q561" s="1090"/>
      <c r="R561" s="1091"/>
      <c r="S561" s="1747" t="s">
        <v>4703</v>
      </c>
      <c r="T561" s="362" t="s">
        <v>30</v>
      </c>
      <c r="U561" s="1081">
        <f>$U$297</f>
        <v>0.7</v>
      </c>
      <c r="V561" s="1088"/>
      <c r="W561" s="1088"/>
      <c r="X561" s="1088"/>
      <c r="Y561" s="1088"/>
      <c r="Z561" s="1088"/>
      <c r="AA561" s="1089"/>
      <c r="AB561" s="391">
        <f>ROUND(ROUND(ROUND(G512+K548,0)*Q560,0)*U561,0)</f>
        <v>362</v>
      </c>
      <c r="AC561" s="268"/>
    </row>
    <row r="562" spans="1:29" ht="17.100000000000001" customHeight="1">
      <c r="A562" s="243">
        <v>63</v>
      </c>
      <c r="B562" s="351">
        <v>1952</v>
      </c>
      <c r="C562" s="870" t="s">
        <v>12124</v>
      </c>
      <c r="D562" s="604"/>
      <c r="E562" s="604"/>
      <c r="F562" s="1131"/>
      <c r="G562" s="517"/>
      <c r="H562" s="517"/>
      <c r="I562" s="518"/>
      <c r="J562" s="646"/>
      <c r="K562" s="748"/>
      <c r="L562" s="748"/>
      <c r="M562" s="1132"/>
      <c r="N562" s="1758"/>
      <c r="O562" s="1745"/>
      <c r="P562" s="643"/>
      <c r="Q562" s="1090"/>
      <c r="R562" s="1091"/>
      <c r="S562" s="1748"/>
      <c r="T562" s="512"/>
      <c r="U562" s="1083"/>
      <c r="V562" s="1079" t="s">
        <v>11869</v>
      </c>
      <c r="W562" s="354" t="s">
        <v>30</v>
      </c>
      <c r="X562" s="355">
        <v>0.85</v>
      </c>
      <c r="Y562" s="635"/>
      <c r="Z562" s="635"/>
      <c r="AA562" s="636"/>
      <c r="AB562" s="391">
        <f>ROUND(ROUND(ROUND(ROUND(G512+K548,0)*Q560,0)*U561,0)*X562,0)</f>
        <v>308</v>
      </c>
      <c r="AC562" s="268"/>
    </row>
    <row r="563" spans="1:29" ht="17.100000000000001" customHeight="1">
      <c r="A563" s="243">
        <v>63</v>
      </c>
      <c r="B563" s="351">
        <v>1953</v>
      </c>
      <c r="C563" s="870" t="s">
        <v>12125</v>
      </c>
      <c r="D563" s="604"/>
      <c r="E563" s="604"/>
      <c r="F563" s="1131"/>
      <c r="G563" s="517"/>
      <c r="H563" s="517"/>
      <c r="I563" s="518"/>
      <c r="J563" s="646"/>
      <c r="K563" s="748"/>
      <c r="L563" s="748"/>
      <c r="M563" s="1132"/>
      <c r="N563" s="1133"/>
      <c r="O563" s="1745"/>
      <c r="P563" s="643"/>
      <c r="Q563" s="1090"/>
      <c r="R563" s="1091"/>
      <c r="S563" s="1747" t="s">
        <v>4708</v>
      </c>
      <c r="T563" s="362" t="s">
        <v>30</v>
      </c>
      <c r="U563" s="1081">
        <f>$U$299</f>
        <v>0.85</v>
      </c>
      <c r="V563" s="1082"/>
      <c r="W563" s="1082"/>
      <c r="X563" s="1082"/>
      <c r="Y563" s="1082"/>
      <c r="Z563" s="1082"/>
      <c r="AA563" s="1083"/>
      <c r="AB563" s="391">
        <f>ROUND(ROUND(ROUND(G512+K548,0)*Q560,0)*U563,0)</f>
        <v>439</v>
      </c>
      <c r="AC563" s="268"/>
    </row>
    <row r="564" spans="1:29" ht="17.100000000000001" customHeight="1">
      <c r="A564" s="243">
        <v>63</v>
      </c>
      <c r="B564" s="351">
        <v>1954</v>
      </c>
      <c r="C564" s="870" t="s">
        <v>12126</v>
      </c>
      <c r="D564" s="604"/>
      <c r="E564" s="604"/>
      <c r="F564" s="1131"/>
      <c r="G564" s="517"/>
      <c r="H564" s="517"/>
      <c r="I564" s="518"/>
      <c r="J564" s="646"/>
      <c r="K564" s="748"/>
      <c r="L564" s="748"/>
      <c r="M564" s="1132"/>
      <c r="N564" s="1133"/>
      <c r="O564" s="1120"/>
      <c r="P564" s="643"/>
      <c r="Q564" s="1090"/>
      <c r="R564" s="1091"/>
      <c r="S564" s="1748"/>
      <c r="T564" s="512"/>
      <c r="U564" s="1083"/>
      <c r="V564" s="1079" t="s">
        <v>11869</v>
      </c>
      <c r="W564" s="354" t="s">
        <v>30</v>
      </c>
      <c r="X564" s="355">
        <v>0.85</v>
      </c>
      <c r="Y564" s="635"/>
      <c r="Z564" s="635"/>
      <c r="AA564" s="636"/>
      <c r="AB564" s="391">
        <f>ROUND(ROUND(ROUND(ROUND(G512+K548,0)*Q560,0)*U563,0)*X564,0)</f>
        <v>373</v>
      </c>
      <c r="AC564" s="268"/>
    </row>
    <row r="565" spans="1:29" ht="17.100000000000001" customHeight="1">
      <c r="A565" s="243">
        <v>63</v>
      </c>
      <c r="B565" s="351">
        <v>1955</v>
      </c>
      <c r="C565" s="870" t="s">
        <v>12127</v>
      </c>
      <c r="D565" s="604"/>
      <c r="E565" s="604"/>
      <c r="F565" s="1131"/>
      <c r="G565" s="517"/>
      <c r="H565" s="517"/>
      <c r="I565" s="518"/>
      <c r="J565" s="646"/>
      <c r="K565" s="748"/>
      <c r="L565" s="748"/>
      <c r="M565" s="1132"/>
      <c r="N565" s="1133"/>
      <c r="O565" s="1120"/>
      <c r="P565" s="643"/>
      <c r="Q565" s="1090"/>
      <c r="R565" s="1091"/>
      <c r="S565" s="603"/>
      <c r="T565" s="362"/>
      <c r="U565" s="1097"/>
      <c r="V565" s="635"/>
      <c r="W565" s="635"/>
      <c r="X565" s="636"/>
      <c r="Y565" s="1533" t="s">
        <v>167</v>
      </c>
      <c r="Z565" s="643">
        <v>5</v>
      </c>
      <c r="AA565" s="1086" t="s">
        <v>168</v>
      </c>
      <c r="AB565" s="358">
        <f>ROUND(ROUND(ROUND(G512+K548,0)*Q560,0)-Z565,0)</f>
        <v>512</v>
      </c>
      <c r="AC565" s="268"/>
    </row>
    <row r="566" spans="1:29" ht="17.100000000000001" customHeight="1">
      <c r="A566" s="243">
        <v>63</v>
      </c>
      <c r="B566" s="351">
        <v>1956</v>
      </c>
      <c r="C566" s="870" t="s">
        <v>12128</v>
      </c>
      <c r="D566" s="604"/>
      <c r="E566" s="604"/>
      <c r="F566" s="1131"/>
      <c r="G566" s="517"/>
      <c r="H566" s="517"/>
      <c r="I566" s="518"/>
      <c r="J566" s="646"/>
      <c r="K566" s="748"/>
      <c r="L566" s="748"/>
      <c r="M566" s="1132"/>
      <c r="N566" s="1120"/>
      <c r="O566" s="1120"/>
      <c r="P566" s="643"/>
      <c r="Q566" s="1090"/>
      <c r="R566" s="1091"/>
      <c r="S566" s="677"/>
      <c r="T566" s="512"/>
      <c r="U566" s="514"/>
      <c r="V566" s="1071" t="s">
        <v>11869</v>
      </c>
      <c r="W566" s="362" t="s">
        <v>30</v>
      </c>
      <c r="X566" s="395">
        <v>0.85</v>
      </c>
      <c r="Y566" s="1745"/>
      <c r="Z566" s="643"/>
      <c r="AA566" s="1086"/>
      <c r="AB566" s="358">
        <f>ROUND(ROUND(ROUND(ROUND(G512+K548,0)*Q560,0)*X566,0)-Z565,0)</f>
        <v>434</v>
      </c>
      <c r="AC566" s="268"/>
    </row>
    <row r="567" spans="1:29" ht="17.100000000000001" customHeight="1">
      <c r="A567" s="243">
        <v>63</v>
      </c>
      <c r="B567" s="351">
        <v>1957</v>
      </c>
      <c r="C567" s="870" t="s">
        <v>12129</v>
      </c>
      <c r="D567" s="604"/>
      <c r="E567" s="604"/>
      <c r="F567" s="1131"/>
      <c r="G567" s="517"/>
      <c r="H567" s="517"/>
      <c r="I567" s="518"/>
      <c r="J567" s="646"/>
      <c r="K567" s="748"/>
      <c r="L567" s="748"/>
      <c r="M567" s="1132"/>
      <c r="N567" s="1120"/>
      <c r="O567" s="1120"/>
      <c r="P567" s="643"/>
      <c r="Q567" s="1090"/>
      <c r="R567" s="1091"/>
      <c r="S567" s="1747" t="s">
        <v>4703</v>
      </c>
      <c r="T567" s="643" t="s">
        <v>30</v>
      </c>
      <c r="U567" s="1091">
        <f>$U$297</f>
        <v>0.7</v>
      </c>
      <c r="V567" s="1088"/>
      <c r="W567" s="1088"/>
      <c r="X567" s="1089"/>
      <c r="Y567" s="1745"/>
      <c r="Z567" s="1090"/>
      <c r="AA567" s="1091"/>
      <c r="AB567" s="391">
        <f>ROUND(ROUND(ROUND(ROUND(G512+K548,0)*Q560,0)*U567,0)-Z565,0)</f>
        <v>357</v>
      </c>
      <c r="AC567" s="268"/>
    </row>
    <row r="568" spans="1:29" ht="17.100000000000001" customHeight="1">
      <c r="A568" s="243">
        <v>63</v>
      </c>
      <c r="B568" s="351">
        <v>1958</v>
      </c>
      <c r="C568" s="870" t="s">
        <v>12130</v>
      </c>
      <c r="D568" s="604"/>
      <c r="E568" s="604"/>
      <c r="F568" s="1131"/>
      <c r="G568" s="517"/>
      <c r="H568" s="517"/>
      <c r="I568" s="518"/>
      <c r="J568" s="646"/>
      <c r="K568" s="748"/>
      <c r="L568" s="748"/>
      <c r="M568" s="1132"/>
      <c r="N568" s="1120"/>
      <c r="O568" s="1120"/>
      <c r="P568" s="643"/>
      <c r="Q568" s="1090"/>
      <c r="R568" s="1091"/>
      <c r="S568" s="1748"/>
      <c r="T568" s="512"/>
      <c r="U568" s="1083"/>
      <c r="V568" s="1079" t="s">
        <v>11869</v>
      </c>
      <c r="W568" s="354" t="s">
        <v>30</v>
      </c>
      <c r="X568" s="357">
        <v>0.85</v>
      </c>
      <c r="Y568" s="1745"/>
      <c r="Z568" s="1090"/>
      <c r="AA568" s="1091"/>
      <c r="AB568" s="391">
        <f>ROUND(ROUND(ROUND(ROUND(ROUND(G512+K548,0)*Q560,0)*U567,0)*X568,0)-Z565,0)</f>
        <v>303</v>
      </c>
      <c r="AC568" s="268"/>
    </row>
    <row r="569" spans="1:29" ht="17.100000000000001" customHeight="1">
      <c r="A569" s="243">
        <v>63</v>
      </c>
      <c r="B569" s="351">
        <v>1959</v>
      </c>
      <c r="C569" s="870" t="s">
        <v>12131</v>
      </c>
      <c r="D569" s="604"/>
      <c r="E569" s="604"/>
      <c r="F569" s="1131"/>
      <c r="G569" s="517"/>
      <c r="H569" s="517"/>
      <c r="I569" s="518"/>
      <c r="J569" s="646"/>
      <c r="K569" s="748"/>
      <c r="L569" s="748"/>
      <c r="M569" s="1132"/>
      <c r="N569" s="1120"/>
      <c r="O569" s="1120"/>
      <c r="P569" s="643"/>
      <c r="Q569" s="1090"/>
      <c r="R569" s="1091"/>
      <c r="S569" s="1747" t="s">
        <v>4708</v>
      </c>
      <c r="T569" s="643" t="s">
        <v>30</v>
      </c>
      <c r="U569" s="1091">
        <f>$U$299</f>
        <v>0.85</v>
      </c>
      <c r="V569" s="1082"/>
      <c r="W569" s="1082"/>
      <c r="X569" s="1083"/>
      <c r="Y569" s="1745"/>
      <c r="Z569" s="1090"/>
      <c r="AA569" s="1091"/>
      <c r="AB569" s="391">
        <f>ROUND(ROUND(ROUND(ROUND(G512+K548,0)*Q560,0)*U569,0)-Z565,0)</f>
        <v>434</v>
      </c>
      <c r="AC569" s="268"/>
    </row>
    <row r="570" spans="1:29" ht="17.100000000000001" customHeight="1">
      <c r="A570" s="243">
        <v>63</v>
      </c>
      <c r="B570" s="351">
        <v>1960</v>
      </c>
      <c r="C570" s="870" t="s">
        <v>12132</v>
      </c>
      <c r="D570" s="604"/>
      <c r="E570" s="604"/>
      <c r="F570" s="1131"/>
      <c r="G570" s="517"/>
      <c r="H570" s="517"/>
      <c r="I570" s="518"/>
      <c r="J570" s="646"/>
      <c r="K570" s="748"/>
      <c r="L570" s="748"/>
      <c r="M570" s="1132"/>
      <c r="N570" s="1120"/>
      <c r="O570" s="1120"/>
      <c r="P570" s="643"/>
      <c r="Q570" s="1090"/>
      <c r="R570" s="1091"/>
      <c r="S570" s="1748"/>
      <c r="T570" s="512"/>
      <c r="U570" s="1083"/>
      <c r="V570" s="1079" t="s">
        <v>11869</v>
      </c>
      <c r="W570" s="354" t="s">
        <v>30</v>
      </c>
      <c r="X570" s="357">
        <v>0.85</v>
      </c>
      <c r="Y570" s="1746"/>
      <c r="Z570" s="1082"/>
      <c r="AA570" s="1083"/>
      <c r="AB570" s="391">
        <f>ROUND(ROUND(ROUND(ROUND(ROUND(G512+K548,0)*Q560,0)*U569,0)*X570,0)-Z565,0)</f>
        <v>368</v>
      </c>
      <c r="AC570" s="268"/>
    </row>
    <row r="571" spans="1:29" ht="17.100000000000001" customHeight="1">
      <c r="A571" s="243">
        <v>63</v>
      </c>
      <c r="B571" s="351">
        <v>1961</v>
      </c>
      <c r="C571" s="870" t="s">
        <v>12133</v>
      </c>
      <c r="D571" s="604"/>
      <c r="E571" s="604"/>
      <c r="F571" s="1131"/>
      <c r="G571" s="517"/>
      <c r="H571" s="517"/>
      <c r="I571" s="518"/>
      <c r="J571" s="646"/>
      <c r="K571" s="748"/>
      <c r="L571" s="748"/>
      <c r="M571" s="1132"/>
      <c r="N571" s="1120"/>
      <c r="O571" s="1622" t="s">
        <v>237</v>
      </c>
      <c r="P571" s="362"/>
      <c r="Q571" s="1119"/>
      <c r="R571" s="1081"/>
      <c r="S571" s="603"/>
      <c r="T571" s="362"/>
      <c r="U571" s="1097"/>
      <c r="V571" s="635"/>
      <c r="W571" s="635"/>
      <c r="X571" s="635"/>
      <c r="Y571" s="635"/>
      <c r="Z571" s="635"/>
      <c r="AA571" s="636"/>
      <c r="AB571" s="358">
        <f>ROUND(ROUND(G512+K548,0)*Q572,0)</f>
        <v>369</v>
      </c>
      <c r="AC571" s="268"/>
    </row>
    <row r="572" spans="1:29" ht="17.100000000000001" customHeight="1">
      <c r="A572" s="243">
        <v>63</v>
      </c>
      <c r="B572" s="351">
        <v>1962</v>
      </c>
      <c r="C572" s="870" t="s">
        <v>12134</v>
      </c>
      <c r="D572" s="604"/>
      <c r="E572" s="604"/>
      <c r="F572" s="1131"/>
      <c r="G572" s="517"/>
      <c r="H572" s="517"/>
      <c r="I572" s="518"/>
      <c r="J572" s="646"/>
      <c r="K572" s="748"/>
      <c r="L572" s="748"/>
      <c r="M572" s="1132"/>
      <c r="N572" s="1120"/>
      <c r="O572" s="1745"/>
      <c r="P572" s="643" t="s">
        <v>30</v>
      </c>
      <c r="Q572" s="1090">
        <v>0.5</v>
      </c>
      <c r="R572" s="1091"/>
      <c r="S572" s="677"/>
      <c r="T572" s="512"/>
      <c r="U572" s="514"/>
      <c r="V572" s="1071" t="s">
        <v>11869</v>
      </c>
      <c r="W572" s="362" t="s">
        <v>30</v>
      </c>
      <c r="X572" s="356">
        <v>0.85</v>
      </c>
      <c r="Y572" s="635"/>
      <c r="Z572" s="635"/>
      <c r="AA572" s="636"/>
      <c r="AB572" s="358">
        <f>ROUND(ROUND(ROUND(G512+K548,0)*Q572,0)*X572,0)</f>
        <v>314</v>
      </c>
      <c r="AC572" s="268"/>
    </row>
    <row r="573" spans="1:29" ht="17.100000000000001" customHeight="1">
      <c r="A573" s="243">
        <v>63</v>
      </c>
      <c r="B573" s="351">
        <v>1963</v>
      </c>
      <c r="C573" s="870" t="s">
        <v>12135</v>
      </c>
      <c r="D573" s="604"/>
      <c r="E573" s="604"/>
      <c r="F573" s="1131"/>
      <c r="G573" s="517"/>
      <c r="H573" s="517"/>
      <c r="I573" s="518"/>
      <c r="J573" s="646"/>
      <c r="K573" s="748"/>
      <c r="L573" s="748"/>
      <c r="M573" s="1132"/>
      <c r="N573" s="1120"/>
      <c r="O573" s="1745"/>
      <c r="P573" s="643"/>
      <c r="Q573" s="1090"/>
      <c r="R573" s="1091"/>
      <c r="S573" s="1747" t="s">
        <v>4703</v>
      </c>
      <c r="T573" s="362" t="s">
        <v>30</v>
      </c>
      <c r="U573" s="1081">
        <f>$U$297</f>
        <v>0.7</v>
      </c>
      <c r="V573" s="1088"/>
      <c r="W573" s="1088"/>
      <c r="X573" s="1088"/>
      <c r="Y573" s="1088"/>
      <c r="Z573" s="1088"/>
      <c r="AA573" s="1089"/>
      <c r="AB573" s="391">
        <f>ROUND(ROUND(ROUND(G512+K548,0)*Q572,0)*U573,0)</f>
        <v>258</v>
      </c>
      <c r="AC573" s="268"/>
    </row>
    <row r="574" spans="1:29" ht="17.100000000000001" customHeight="1">
      <c r="A574" s="243">
        <v>63</v>
      </c>
      <c r="B574" s="351">
        <v>1964</v>
      </c>
      <c r="C574" s="870" t="s">
        <v>12136</v>
      </c>
      <c r="D574" s="604"/>
      <c r="E574" s="604"/>
      <c r="F574" s="1131"/>
      <c r="G574" s="517"/>
      <c r="H574" s="517"/>
      <c r="I574" s="518"/>
      <c r="J574" s="646"/>
      <c r="K574" s="748"/>
      <c r="L574" s="748"/>
      <c r="M574" s="1132"/>
      <c r="N574" s="1120"/>
      <c r="O574" s="1745"/>
      <c r="P574" s="643"/>
      <c r="Q574" s="1090"/>
      <c r="R574" s="1091"/>
      <c r="S574" s="1748"/>
      <c r="T574" s="512"/>
      <c r="U574" s="1083"/>
      <c r="V574" s="1079" t="s">
        <v>11869</v>
      </c>
      <c r="W574" s="354" t="s">
        <v>30</v>
      </c>
      <c r="X574" s="355">
        <v>0.85</v>
      </c>
      <c r="Y574" s="635"/>
      <c r="Z574" s="635"/>
      <c r="AA574" s="636"/>
      <c r="AB574" s="391">
        <f>ROUND(ROUND(ROUND(ROUND(G512+K548,0)*Q572,0)*U573,0)*X574,0)</f>
        <v>219</v>
      </c>
      <c r="AC574" s="268"/>
    </row>
    <row r="575" spans="1:29" ht="17.100000000000001" customHeight="1">
      <c r="A575" s="243">
        <v>63</v>
      </c>
      <c r="B575" s="351">
        <v>1965</v>
      </c>
      <c r="C575" s="870" t="s">
        <v>12137</v>
      </c>
      <c r="D575" s="604"/>
      <c r="E575" s="604"/>
      <c r="F575" s="1131"/>
      <c r="G575" s="517"/>
      <c r="H575" s="517"/>
      <c r="I575" s="518"/>
      <c r="J575" s="646"/>
      <c r="K575" s="748"/>
      <c r="L575" s="748"/>
      <c r="M575" s="1132"/>
      <c r="N575" s="1120"/>
      <c r="O575" s="1745"/>
      <c r="P575" s="643"/>
      <c r="Q575" s="1090"/>
      <c r="R575" s="1091"/>
      <c r="S575" s="1747" t="s">
        <v>4708</v>
      </c>
      <c r="T575" s="362" t="s">
        <v>30</v>
      </c>
      <c r="U575" s="1081">
        <f>$U$299</f>
        <v>0.85</v>
      </c>
      <c r="V575" s="1082"/>
      <c r="W575" s="1082"/>
      <c r="X575" s="1082"/>
      <c r="Y575" s="1082"/>
      <c r="Z575" s="1082"/>
      <c r="AA575" s="1083"/>
      <c r="AB575" s="391">
        <f>ROUND(ROUND(ROUND(G512+K548,0)*Q572,0)*U575,0)</f>
        <v>314</v>
      </c>
      <c r="AC575" s="268"/>
    </row>
    <row r="576" spans="1:29" ht="17.100000000000001" customHeight="1">
      <c r="A576" s="243">
        <v>63</v>
      </c>
      <c r="B576" s="351">
        <v>1966</v>
      </c>
      <c r="C576" s="870" t="s">
        <v>12138</v>
      </c>
      <c r="D576" s="604"/>
      <c r="E576" s="604"/>
      <c r="F576" s="1131"/>
      <c r="G576" s="517"/>
      <c r="H576" s="517"/>
      <c r="I576" s="518"/>
      <c r="J576" s="646"/>
      <c r="K576" s="748"/>
      <c r="L576" s="748"/>
      <c r="M576" s="1132"/>
      <c r="N576" s="1120"/>
      <c r="O576" s="1745"/>
      <c r="P576" s="643"/>
      <c r="Q576" s="1090"/>
      <c r="R576" s="1091"/>
      <c r="S576" s="1748"/>
      <c r="T576" s="512"/>
      <c r="U576" s="1083"/>
      <c r="V576" s="1079" t="s">
        <v>11869</v>
      </c>
      <c r="W576" s="354" t="s">
        <v>30</v>
      </c>
      <c r="X576" s="355">
        <v>0.85</v>
      </c>
      <c r="Y576" s="635"/>
      <c r="Z576" s="635"/>
      <c r="AA576" s="636"/>
      <c r="AB576" s="391">
        <f>ROUND(ROUND(ROUND(ROUND(G512+K548,0)*Q572,0)*U575,0)*X576,0)</f>
        <v>267</v>
      </c>
      <c r="AC576" s="268"/>
    </row>
    <row r="577" spans="1:29" ht="17.100000000000001" customHeight="1">
      <c r="A577" s="243">
        <v>63</v>
      </c>
      <c r="B577" s="351">
        <v>1967</v>
      </c>
      <c r="C577" s="870" t="s">
        <v>12139</v>
      </c>
      <c r="D577" s="604"/>
      <c r="E577" s="604"/>
      <c r="F577" s="1131"/>
      <c r="G577" s="517"/>
      <c r="H577" s="517"/>
      <c r="I577" s="518"/>
      <c r="J577" s="646"/>
      <c r="K577" s="748"/>
      <c r="L577" s="748"/>
      <c r="M577" s="1132"/>
      <c r="N577" s="1120"/>
      <c r="O577" s="1120"/>
      <c r="P577" s="643"/>
      <c r="Q577" s="1090"/>
      <c r="R577" s="1091"/>
      <c r="S577" s="603"/>
      <c r="T577" s="362"/>
      <c r="U577" s="1097"/>
      <c r="V577" s="635"/>
      <c r="W577" s="635"/>
      <c r="X577" s="636"/>
      <c r="Y577" s="1533" t="s">
        <v>167</v>
      </c>
      <c r="Z577" s="643">
        <v>5</v>
      </c>
      <c r="AA577" s="1086" t="s">
        <v>168</v>
      </c>
      <c r="AB577" s="358">
        <f>ROUND(ROUND(ROUND(G512+K548,0)*Q572,0)-Z577,0)</f>
        <v>364</v>
      </c>
      <c r="AC577" s="268"/>
    </row>
    <row r="578" spans="1:29" ht="17.100000000000001" customHeight="1">
      <c r="A578" s="243">
        <v>63</v>
      </c>
      <c r="B578" s="351">
        <v>1968</v>
      </c>
      <c r="C578" s="870" t="s">
        <v>12140</v>
      </c>
      <c r="D578" s="604"/>
      <c r="E578" s="604"/>
      <c r="F578" s="1131"/>
      <c r="G578" s="517"/>
      <c r="H578" s="517"/>
      <c r="I578" s="518"/>
      <c r="J578" s="646"/>
      <c r="K578" s="748"/>
      <c r="L578" s="748"/>
      <c r="M578" s="1132"/>
      <c r="N578" s="1120"/>
      <c r="O578" s="1120"/>
      <c r="P578" s="643"/>
      <c r="Q578" s="1090"/>
      <c r="R578" s="1090"/>
      <c r="S578" s="677"/>
      <c r="T578" s="512"/>
      <c r="U578" s="514"/>
      <c r="V578" s="1071" t="s">
        <v>11869</v>
      </c>
      <c r="W578" s="362" t="s">
        <v>30</v>
      </c>
      <c r="X578" s="395">
        <v>0.85</v>
      </c>
      <c r="Y578" s="1745"/>
      <c r="Z578" s="643"/>
      <c r="AA578" s="1086"/>
      <c r="AB578" s="358">
        <f>ROUND(ROUND(ROUND(ROUND(G512+K548,0)*Q572,0)*X578,0)-Z577,0)</f>
        <v>309</v>
      </c>
      <c r="AC578" s="268"/>
    </row>
    <row r="579" spans="1:29" ht="17.100000000000001" customHeight="1">
      <c r="A579" s="243">
        <v>63</v>
      </c>
      <c r="B579" s="351">
        <v>1969</v>
      </c>
      <c r="C579" s="870" t="s">
        <v>12141</v>
      </c>
      <c r="D579" s="604"/>
      <c r="E579" s="604"/>
      <c r="F579" s="1131"/>
      <c r="G579" s="517"/>
      <c r="H579" s="517"/>
      <c r="I579" s="518"/>
      <c r="J579" s="646"/>
      <c r="K579" s="748"/>
      <c r="L579" s="748"/>
      <c r="M579" s="1132"/>
      <c r="N579" s="1120"/>
      <c r="O579" s="1120"/>
      <c r="P579" s="643"/>
      <c r="Q579" s="1090"/>
      <c r="R579" s="1090"/>
      <c r="S579" s="1747" t="s">
        <v>4703</v>
      </c>
      <c r="T579" s="643" t="s">
        <v>30</v>
      </c>
      <c r="U579" s="1091">
        <f>$U$297</f>
        <v>0.7</v>
      </c>
      <c r="V579" s="1088"/>
      <c r="W579" s="1088"/>
      <c r="X579" s="1089"/>
      <c r="Y579" s="1745"/>
      <c r="Z579" s="1090"/>
      <c r="AA579" s="1091"/>
      <c r="AB579" s="391">
        <f>ROUND(ROUND(ROUND(ROUND(G512+K548,0)*Q572,0)*U579,0)-Z577,0)</f>
        <v>253</v>
      </c>
      <c r="AC579" s="268"/>
    </row>
    <row r="580" spans="1:29" ht="17.100000000000001" customHeight="1">
      <c r="A580" s="243">
        <v>63</v>
      </c>
      <c r="B580" s="351">
        <v>1970</v>
      </c>
      <c r="C580" s="870" t="s">
        <v>12142</v>
      </c>
      <c r="D580" s="604"/>
      <c r="E580" s="604"/>
      <c r="F580" s="1131"/>
      <c r="G580" s="517"/>
      <c r="H580" s="517"/>
      <c r="I580" s="518"/>
      <c r="J580" s="646"/>
      <c r="K580" s="748"/>
      <c r="L580" s="748"/>
      <c r="M580" s="1132"/>
      <c r="N580" s="1120"/>
      <c r="O580" s="1120"/>
      <c r="P580" s="643"/>
      <c r="Q580" s="1090"/>
      <c r="R580" s="1090"/>
      <c r="S580" s="1748"/>
      <c r="T580" s="512"/>
      <c r="U580" s="1083"/>
      <c r="V580" s="1079" t="s">
        <v>11869</v>
      </c>
      <c r="W580" s="354" t="s">
        <v>30</v>
      </c>
      <c r="X580" s="357">
        <v>0.85</v>
      </c>
      <c r="Y580" s="1745"/>
      <c r="Z580" s="1090"/>
      <c r="AA580" s="1091"/>
      <c r="AB580" s="391">
        <f>ROUND(ROUND(ROUND(ROUND(ROUND(G512+K548,0)*Q572,0)*U579,0)*X580,0)-Z577,0)</f>
        <v>214</v>
      </c>
      <c r="AC580" s="268"/>
    </row>
    <row r="581" spans="1:29" ht="17.100000000000001" customHeight="1">
      <c r="A581" s="243">
        <v>63</v>
      </c>
      <c r="B581" s="351">
        <v>1971</v>
      </c>
      <c r="C581" s="870" t="s">
        <v>12143</v>
      </c>
      <c r="D581" s="604"/>
      <c r="E581" s="604"/>
      <c r="F581" s="1131"/>
      <c r="G581" s="517"/>
      <c r="H581" s="517"/>
      <c r="I581" s="518"/>
      <c r="J581" s="646"/>
      <c r="K581" s="748"/>
      <c r="L581" s="748"/>
      <c r="M581" s="1132"/>
      <c r="N581" s="1133"/>
      <c r="O581" s="1121"/>
      <c r="P581" s="643"/>
      <c r="Q581" s="1090"/>
      <c r="R581" s="1090"/>
      <c r="S581" s="1747" t="s">
        <v>4708</v>
      </c>
      <c r="T581" s="643" t="s">
        <v>30</v>
      </c>
      <c r="U581" s="1091">
        <f>$U$299</f>
        <v>0.85</v>
      </c>
      <c r="V581" s="1082"/>
      <c r="W581" s="1082"/>
      <c r="X581" s="1083"/>
      <c r="Y581" s="1745"/>
      <c r="Z581" s="1090"/>
      <c r="AA581" s="1091"/>
      <c r="AB581" s="391">
        <f>ROUND(ROUND(ROUND(ROUND(G512+K548,0)*Q572,0)*U581,0)-Z577,0)</f>
        <v>309</v>
      </c>
      <c r="AC581" s="268"/>
    </row>
    <row r="582" spans="1:29" ht="17.100000000000001" customHeight="1">
      <c r="A582" s="243">
        <v>63</v>
      </c>
      <c r="B582" s="351">
        <v>1972</v>
      </c>
      <c r="C582" s="870" t="s">
        <v>12144</v>
      </c>
      <c r="D582" s="604"/>
      <c r="E582" s="604"/>
      <c r="F582" s="1131"/>
      <c r="G582" s="517"/>
      <c r="H582" s="517"/>
      <c r="I582" s="518"/>
      <c r="J582" s="646"/>
      <c r="K582" s="748"/>
      <c r="L582" s="748"/>
      <c r="M582" s="1132"/>
      <c r="N582" s="1134"/>
      <c r="O582" s="1121"/>
      <c r="P582" s="643"/>
      <c r="Q582" s="1090"/>
      <c r="R582" s="1090"/>
      <c r="S582" s="1748"/>
      <c r="T582" s="512"/>
      <c r="U582" s="1083"/>
      <c r="V582" s="1079" t="s">
        <v>11869</v>
      </c>
      <c r="W582" s="354" t="s">
        <v>30</v>
      </c>
      <c r="X582" s="357">
        <v>0.85</v>
      </c>
      <c r="Y582" s="1746"/>
      <c r="Z582" s="1082"/>
      <c r="AA582" s="1083"/>
      <c r="AB582" s="391">
        <f>ROUND(ROUND(ROUND(ROUND(ROUND(G512+K548,0)*Q572,0)*U581,0)*X582,0)-Z577,0)</f>
        <v>262</v>
      </c>
      <c r="AC582" s="268"/>
    </row>
    <row r="583" spans="1:29" ht="17.100000000000001" customHeight="1">
      <c r="A583" s="243">
        <v>63</v>
      </c>
      <c r="B583" s="351">
        <v>1981</v>
      </c>
      <c r="C583" s="870" t="s">
        <v>12145</v>
      </c>
      <c r="D583" s="604"/>
      <c r="E583" s="604"/>
      <c r="F583" s="1580" t="s">
        <v>11582</v>
      </c>
      <c r="G583" s="633"/>
      <c r="H583" s="633"/>
      <c r="I583" s="1095"/>
      <c r="J583" s="523"/>
      <c r="K583" s="524"/>
      <c r="L583" s="360"/>
      <c r="M583" s="642"/>
      <c r="N583" s="1096"/>
      <c r="O583" s="362"/>
      <c r="P583" s="524"/>
      <c r="Q583" s="524"/>
      <c r="R583" s="524"/>
      <c r="S583" s="603"/>
      <c r="T583" s="362"/>
      <c r="U583" s="1097"/>
      <c r="V583" s="635"/>
      <c r="W583" s="635"/>
      <c r="X583" s="635"/>
      <c r="Y583" s="635"/>
      <c r="Z583" s="635"/>
      <c r="AA583" s="636"/>
      <c r="AB583" s="358">
        <f>ROUND(G584,0)</f>
        <v>483</v>
      </c>
      <c r="AC583" s="268"/>
    </row>
    <row r="584" spans="1:29" ht="17.100000000000001" customHeight="1">
      <c r="A584" s="243">
        <v>63</v>
      </c>
      <c r="B584" s="351">
        <v>1982</v>
      </c>
      <c r="C584" s="870" t="s">
        <v>12146</v>
      </c>
      <c r="D584" s="604"/>
      <c r="E584" s="604"/>
      <c r="F584" s="1765"/>
      <c r="G584" s="796">
        <v>483</v>
      </c>
      <c r="H584" s="517" t="s">
        <v>18</v>
      </c>
      <c r="I584" s="744"/>
      <c r="J584" s="516"/>
      <c r="K584" s="517"/>
      <c r="L584" s="639"/>
      <c r="M584" s="518"/>
      <c r="N584" s="1130"/>
      <c r="O584" s="643"/>
      <c r="P584" s="517"/>
      <c r="Q584" s="517"/>
      <c r="R584" s="517"/>
      <c r="S584" s="677"/>
      <c r="T584" s="512"/>
      <c r="U584" s="514"/>
      <c r="V584" s="1071" t="s">
        <v>4700</v>
      </c>
      <c r="W584" s="362" t="s">
        <v>163</v>
      </c>
      <c r="X584" s="356">
        <v>0.85</v>
      </c>
      <c r="Y584" s="635"/>
      <c r="Z584" s="635"/>
      <c r="AA584" s="636"/>
      <c r="AB584" s="358">
        <f>ROUND(G584*X584,0)</f>
        <v>411</v>
      </c>
      <c r="AC584" s="268"/>
    </row>
    <row r="585" spans="1:29" ht="17.100000000000001" customHeight="1">
      <c r="A585" s="243">
        <v>63</v>
      </c>
      <c r="B585" s="351">
        <v>1983</v>
      </c>
      <c r="C585" s="870" t="s">
        <v>12147</v>
      </c>
      <c r="D585" s="604"/>
      <c r="E585" s="604"/>
      <c r="F585" s="1765"/>
      <c r="G585" s="638"/>
      <c r="H585" s="638"/>
      <c r="I585" s="744"/>
      <c r="J585" s="516"/>
      <c r="K585" s="517"/>
      <c r="L585" s="639"/>
      <c r="M585" s="743"/>
      <c r="N585" s="842"/>
      <c r="O585" s="546"/>
      <c r="P585" s="517"/>
      <c r="Q585" s="517"/>
      <c r="R585" s="517"/>
      <c r="S585" s="1747" t="s">
        <v>4703</v>
      </c>
      <c r="T585" s="362" t="s">
        <v>163</v>
      </c>
      <c r="U585" s="1081">
        <f>$U$297</f>
        <v>0.7</v>
      </c>
      <c r="V585" s="1088"/>
      <c r="W585" s="1088"/>
      <c r="X585" s="1088"/>
      <c r="Y585" s="1088"/>
      <c r="Z585" s="1088"/>
      <c r="AA585" s="1089"/>
      <c r="AB585" s="358">
        <f>ROUND(G584*U585,0)</f>
        <v>338</v>
      </c>
      <c r="AC585" s="268"/>
    </row>
    <row r="586" spans="1:29" ht="17.100000000000001" customHeight="1">
      <c r="A586" s="243">
        <v>63</v>
      </c>
      <c r="B586" s="351">
        <v>1984</v>
      </c>
      <c r="C586" s="870" t="s">
        <v>12148</v>
      </c>
      <c r="D586" s="604"/>
      <c r="E586" s="604"/>
      <c r="F586" s="637"/>
      <c r="G586" s="638"/>
      <c r="H586" s="638"/>
      <c r="I586" s="744"/>
      <c r="J586" s="516"/>
      <c r="K586" s="517"/>
      <c r="L586" s="639"/>
      <c r="M586" s="743"/>
      <c r="N586" s="842"/>
      <c r="O586" s="546"/>
      <c r="P586" s="517"/>
      <c r="Q586" s="517"/>
      <c r="R586" s="517"/>
      <c r="S586" s="1748"/>
      <c r="T586" s="512"/>
      <c r="U586" s="1083"/>
      <c r="V586" s="1079" t="s">
        <v>11869</v>
      </c>
      <c r="W586" s="354" t="s">
        <v>30</v>
      </c>
      <c r="X586" s="355">
        <v>0.85</v>
      </c>
      <c r="Y586" s="635"/>
      <c r="Z586" s="635"/>
      <c r="AA586" s="636"/>
      <c r="AB586" s="358">
        <f>ROUND(ROUND(G584*U585,0)*X586,0)</f>
        <v>287</v>
      </c>
      <c r="AC586" s="268"/>
    </row>
    <row r="587" spans="1:29" ht="17.100000000000001" customHeight="1">
      <c r="A587" s="243">
        <v>63</v>
      </c>
      <c r="B587" s="351">
        <v>1985</v>
      </c>
      <c r="C587" s="870" t="s">
        <v>12149</v>
      </c>
      <c r="D587" s="604"/>
      <c r="E587" s="604"/>
      <c r="F587" s="637"/>
      <c r="G587" s="638"/>
      <c r="H587" s="638"/>
      <c r="I587" s="744"/>
      <c r="J587" s="516"/>
      <c r="K587" s="517"/>
      <c r="L587" s="639"/>
      <c r="M587" s="743"/>
      <c r="N587" s="842"/>
      <c r="O587" s="546"/>
      <c r="P587" s="517"/>
      <c r="Q587" s="517"/>
      <c r="R587" s="517"/>
      <c r="S587" s="1747" t="s">
        <v>4708</v>
      </c>
      <c r="T587" s="362" t="s">
        <v>30</v>
      </c>
      <c r="U587" s="1081">
        <f>$U$299</f>
        <v>0.85</v>
      </c>
      <c r="V587" s="1082"/>
      <c r="W587" s="1082"/>
      <c r="X587" s="1082"/>
      <c r="Y587" s="1082"/>
      <c r="Z587" s="1082"/>
      <c r="AA587" s="1083"/>
      <c r="AB587" s="358">
        <f>ROUND(G584*U587,0)</f>
        <v>411</v>
      </c>
      <c r="AC587" s="268"/>
    </row>
    <row r="588" spans="1:29" ht="17.100000000000001" customHeight="1">
      <c r="A588" s="243">
        <v>63</v>
      </c>
      <c r="B588" s="351">
        <v>1986</v>
      </c>
      <c r="C588" s="870" t="s">
        <v>12150</v>
      </c>
      <c r="D588" s="604"/>
      <c r="E588" s="604"/>
      <c r="F588" s="637"/>
      <c r="G588" s="638"/>
      <c r="H588" s="638"/>
      <c r="I588" s="744"/>
      <c r="J588" s="516"/>
      <c r="K588" s="517"/>
      <c r="L588" s="639"/>
      <c r="M588" s="546"/>
      <c r="N588" s="842"/>
      <c r="O588" s="546"/>
      <c r="P588" s="517"/>
      <c r="Q588" s="517"/>
      <c r="R588" s="517"/>
      <c r="S588" s="1748"/>
      <c r="T588" s="512"/>
      <c r="U588" s="1083"/>
      <c r="V588" s="1079" t="s">
        <v>11869</v>
      </c>
      <c r="W588" s="354" t="s">
        <v>30</v>
      </c>
      <c r="X588" s="355">
        <v>0.85</v>
      </c>
      <c r="Y588" s="635"/>
      <c r="Z588" s="635"/>
      <c r="AA588" s="636"/>
      <c r="AB588" s="358">
        <f>ROUND(ROUND(G584*U587,0)*X588,0)</f>
        <v>349</v>
      </c>
      <c r="AC588" s="268"/>
    </row>
    <row r="589" spans="1:29" ht="17.100000000000001" customHeight="1">
      <c r="A589" s="243">
        <v>63</v>
      </c>
      <c r="B589" s="351">
        <v>1987</v>
      </c>
      <c r="C589" s="870" t="s">
        <v>12151</v>
      </c>
      <c r="D589" s="604"/>
      <c r="E589" s="604"/>
      <c r="F589" s="637"/>
      <c r="G589" s="638"/>
      <c r="H589" s="638"/>
      <c r="I589" s="744"/>
      <c r="J589" s="516"/>
      <c r="K589" s="517"/>
      <c r="L589" s="639"/>
      <c r="M589" s="546"/>
      <c r="N589" s="842"/>
      <c r="O589" s="546"/>
      <c r="P589" s="517"/>
      <c r="Q589" s="517"/>
      <c r="R589" s="517"/>
      <c r="S589" s="603"/>
      <c r="T589" s="362"/>
      <c r="U589" s="1097"/>
      <c r="V589" s="635"/>
      <c r="W589" s="635"/>
      <c r="X589" s="636"/>
      <c r="Y589" s="1533" t="s">
        <v>167</v>
      </c>
      <c r="Z589" s="643">
        <v>5</v>
      </c>
      <c r="AA589" s="1086" t="s">
        <v>168</v>
      </c>
      <c r="AB589" s="358">
        <f>ROUND(G584-Z589,0)</f>
        <v>478</v>
      </c>
      <c r="AC589" s="268"/>
    </row>
    <row r="590" spans="1:29" ht="17.100000000000001" customHeight="1">
      <c r="A590" s="243">
        <v>63</v>
      </c>
      <c r="B590" s="351">
        <v>1988</v>
      </c>
      <c r="C590" s="870" t="s">
        <v>12152</v>
      </c>
      <c r="D590" s="604"/>
      <c r="E590" s="604"/>
      <c r="F590" s="637"/>
      <c r="G590" s="638"/>
      <c r="H590" s="638"/>
      <c r="I590" s="744"/>
      <c r="J590" s="516"/>
      <c r="K590" s="517"/>
      <c r="L590" s="639"/>
      <c r="M590" s="546"/>
      <c r="N590" s="842"/>
      <c r="O590" s="546"/>
      <c r="P590" s="517"/>
      <c r="Q590" s="517"/>
      <c r="R590" s="517"/>
      <c r="S590" s="677"/>
      <c r="T590" s="512"/>
      <c r="U590" s="514"/>
      <c r="V590" s="1071" t="s">
        <v>11869</v>
      </c>
      <c r="W590" s="362" t="s">
        <v>30</v>
      </c>
      <c r="X590" s="395">
        <v>0.85</v>
      </c>
      <c r="Y590" s="1745"/>
      <c r="Z590" s="643"/>
      <c r="AA590" s="1086"/>
      <c r="AB590" s="358">
        <f>ROUND(ROUND(G584*X590,0)-Z589,0)</f>
        <v>406</v>
      </c>
      <c r="AC590" s="268"/>
    </row>
    <row r="591" spans="1:29" ht="17.100000000000001" customHeight="1">
      <c r="A591" s="243">
        <v>63</v>
      </c>
      <c r="B591" s="351">
        <v>1989</v>
      </c>
      <c r="C591" s="870" t="s">
        <v>12153</v>
      </c>
      <c r="D591" s="604"/>
      <c r="E591" s="604"/>
      <c r="F591" s="637"/>
      <c r="G591" s="638"/>
      <c r="H591" s="638"/>
      <c r="I591" s="744"/>
      <c r="J591" s="516"/>
      <c r="K591" s="517"/>
      <c r="L591" s="639"/>
      <c r="M591" s="546"/>
      <c r="N591" s="842"/>
      <c r="O591" s="546"/>
      <c r="P591" s="517"/>
      <c r="Q591" s="517"/>
      <c r="R591" s="517"/>
      <c r="S591" s="1747" t="s">
        <v>4703</v>
      </c>
      <c r="T591" s="643" t="s">
        <v>30</v>
      </c>
      <c r="U591" s="1091">
        <v>0.7</v>
      </c>
      <c r="V591" s="1088"/>
      <c r="W591" s="1088"/>
      <c r="X591" s="1089"/>
      <c r="Y591" s="1745"/>
      <c r="Z591" s="1090"/>
      <c r="AA591" s="1091"/>
      <c r="AB591" s="358">
        <f>ROUND(ROUND(G584*U591,0)-Z589,0)</f>
        <v>333</v>
      </c>
      <c r="AC591" s="268"/>
    </row>
    <row r="592" spans="1:29" ht="17.100000000000001" customHeight="1">
      <c r="A592" s="243">
        <v>63</v>
      </c>
      <c r="B592" s="351">
        <v>1990</v>
      </c>
      <c r="C592" s="870" t="s">
        <v>12154</v>
      </c>
      <c r="D592" s="604"/>
      <c r="E592" s="604"/>
      <c r="F592" s="637"/>
      <c r="G592" s="638"/>
      <c r="H592" s="638"/>
      <c r="I592" s="744"/>
      <c r="J592" s="516"/>
      <c r="K592" s="517"/>
      <c r="L592" s="639"/>
      <c r="M592" s="546"/>
      <c r="N592" s="842"/>
      <c r="O592" s="546"/>
      <c r="P592" s="517"/>
      <c r="Q592" s="517"/>
      <c r="R592" s="517"/>
      <c r="S592" s="1748"/>
      <c r="T592" s="512"/>
      <c r="U592" s="1083"/>
      <c r="V592" s="1079" t="s">
        <v>11869</v>
      </c>
      <c r="W592" s="354" t="s">
        <v>30</v>
      </c>
      <c r="X592" s="357">
        <v>0.85</v>
      </c>
      <c r="Y592" s="1745"/>
      <c r="Z592" s="1090"/>
      <c r="AA592" s="1091"/>
      <c r="AB592" s="358">
        <f>ROUND(ROUND(ROUND(G584*U591,0)*X592,0)-Z589,0)</f>
        <v>282</v>
      </c>
      <c r="AC592" s="268"/>
    </row>
    <row r="593" spans="1:29" ht="17.100000000000001" customHeight="1">
      <c r="A593" s="243">
        <v>63</v>
      </c>
      <c r="B593" s="351">
        <v>1991</v>
      </c>
      <c r="C593" s="870" t="s">
        <v>12155</v>
      </c>
      <c r="D593" s="604"/>
      <c r="E593" s="604"/>
      <c r="F593" s="637"/>
      <c r="G593" s="638"/>
      <c r="H593" s="638"/>
      <c r="I593" s="744"/>
      <c r="J593" s="516"/>
      <c r="K593" s="517"/>
      <c r="L593" s="639"/>
      <c r="M593" s="546"/>
      <c r="N593" s="842"/>
      <c r="O593" s="546"/>
      <c r="P593" s="517"/>
      <c r="Q593" s="517"/>
      <c r="R593" s="517"/>
      <c r="S593" s="1747" t="s">
        <v>4708</v>
      </c>
      <c r="T593" s="643" t="s">
        <v>30</v>
      </c>
      <c r="U593" s="1091">
        <v>0.85</v>
      </c>
      <c r="V593" s="1082"/>
      <c r="W593" s="1082"/>
      <c r="X593" s="1083"/>
      <c r="Y593" s="1745"/>
      <c r="Z593" s="1090"/>
      <c r="AA593" s="1091"/>
      <c r="AB593" s="358">
        <f>ROUND(ROUND(G584*U593,0)-Z589,0)</f>
        <v>406</v>
      </c>
      <c r="AC593" s="268"/>
    </row>
    <row r="594" spans="1:29" ht="17.100000000000001" customHeight="1">
      <c r="A594" s="243">
        <v>63</v>
      </c>
      <c r="B594" s="351">
        <v>1992</v>
      </c>
      <c r="C594" s="870" t="s">
        <v>12156</v>
      </c>
      <c r="D594" s="604"/>
      <c r="E594" s="604"/>
      <c r="F594" s="637"/>
      <c r="G594" s="638"/>
      <c r="H594" s="638"/>
      <c r="I594" s="744"/>
      <c r="J594" s="516"/>
      <c r="K594" s="517"/>
      <c r="L594" s="639"/>
      <c r="M594" s="546"/>
      <c r="N594" s="842"/>
      <c r="O594" s="546"/>
      <c r="P594" s="517"/>
      <c r="Q594" s="517"/>
      <c r="R594" s="517"/>
      <c r="S594" s="1748"/>
      <c r="T594" s="512"/>
      <c r="U594" s="1083"/>
      <c r="V594" s="1079" t="s">
        <v>11869</v>
      </c>
      <c r="W594" s="354" t="s">
        <v>30</v>
      </c>
      <c r="X594" s="357">
        <v>0.85</v>
      </c>
      <c r="Y594" s="1746"/>
      <c r="Z594" s="1082"/>
      <c r="AA594" s="1083"/>
      <c r="AB594" s="358">
        <f>ROUND(ROUND(ROUND(G584*U593,0)*X594,0)-Z589,0)</f>
        <v>344</v>
      </c>
      <c r="AC594" s="268"/>
    </row>
    <row r="595" spans="1:29" ht="17.100000000000001" customHeight="1">
      <c r="A595" s="243">
        <v>63</v>
      </c>
      <c r="B595" s="351">
        <v>1993</v>
      </c>
      <c r="C595" s="870" t="s">
        <v>12157</v>
      </c>
      <c r="D595" s="604"/>
      <c r="E595" s="604"/>
      <c r="F595" s="842"/>
      <c r="G595" s="638"/>
      <c r="H595" s="638"/>
      <c r="I595" s="518"/>
      <c r="J595" s="516"/>
      <c r="K595" s="748"/>
      <c r="L595" s="748"/>
      <c r="M595" s="517"/>
      <c r="N595" s="1749" t="s">
        <v>11301</v>
      </c>
      <c r="O595" s="1622" t="s">
        <v>235</v>
      </c>
      <c r="P595" s="524"/>
      <c r="Q595" s="524"/>
      <c r="R595" s="642"/>
      <c r="S595" s="603"/>
      <c r="T595" s="362"/>
      <c r="U595" s="1097"/>
      <c r="V595" s="635"/>
      <c r="W595" s="635"/>
      <c r="X595" s="635"/>
      <c r="Y595" s="635"/>
      <c r="Z595" s="635"/>
      <c r="AA595" s="636"/>
      <c r="AB595" s="358">
        <f>ROUND(G584*Q596,0)</f>
        <v>338</v>
      </c>
      <c r="AC595" s="268"/>
    </row>
    <row r="596" spans="1:29" ht="17.100000000000001" customHeight="1">
      <c r="A596" s="243">
        <v>63</v>
      </c>
      <c r="B596" s="351">
        <v>1994</v>
      </c>
      <c r="C596" s="870" t="s">
        <v>12158</v>
      </c>
      <c r="D596" s="604"/>
      <c r="E596" s="604"/>
      <c r="F596" s="842"/>
      <c r="G596" s="796"/>
      <c r="H596" s="517"/>
      <c r="I596" s="518"/>
      <c r="J596" s="516"/>
      <c r="K596" s="748"/>
      <c r="L596" s="748"/>
      <c r="M596" s="517"/>
      <c r="N596" s="1758"/>
      <c r="O596" s="1745"/>
      <c r="P596" s="643" t="s">
        <v>30</v>
      </c>
      <c r="Q596" s="1090">
        <v>0.7</v>
      </c>
      <c r="R596" s="518"/>
      <c r="S596" s="677"/>
      <c r="T596" s="512"/>
      <c r="U596" s="514"/>
      <c r="V596" s="1071" t="s">
        <v>11869</v>
      </c>
      <c r="W596" s="362" t="s">
        <v>30</v>
      </c>
      <c r="X596" s="356">
        <v>0.85</v>
      </c>
      <c r="Y596" s="635"/>
      <c r="Z596" s="635"/>
      <c r="AA596" s="636"/>
      <c r="AB596" s="358">
        <f>ROUND(ROUND(G584*Q596,0)*X596,0)</f>
        <v>287</v>
      </c>
      <c r="AC596" s="268"/>
    </row>
    <row r="597" spans="1:29" ht="17.100000000000001" customHeight="1">
      <c r="A597" s="243">
        <v>63</v>
      </c>
      <c r="B597" s="351">
        <v>1995</v>
      </c>
      <c r="C597" s="870" t="s">
        <v>12159</v>
      </c>
      <c r="D597" s="604"/>
      <c r="E597" s="604"/>
      <c r="F597" s="1131"/>
      <c r="G597" s="517"/>
      <c r="H597" s="517"/>
      <c r="I597" s="518"/>
      <c r="J597" s="646"/>
      <c r="K597" s="748"/>
      <c r="L597" s="748"/>
      <c r="M597" s="643"/>
      <c r="N597" s="1758"/>
      <c r="O597" s="1745"/>
      <c r="P597" s="643"/>
      <c r="Q597" s="1090"/>
      <c r="R597" s="1091"/>
      <c r="S597" s="1747" t="s">
        <v>4703</v>
      </c>
      <c r="T597" s="362" t="s">
        <v>30</v>
      </c>
      <c r="U597" s="1081">
        <f>$U$297</f>
        <v>0.7</v>
      </c>
      <c r="V597" s="1088"/>
      <c r="W597" s="1088"/>
      <c r="X597" s="1088"/>
      <c r="Y597" s="1088"/>
      <c r="Z597" s="1088"/>
      <c r="AA597" s="1089"/>
      <c r="AB597" s="391">
        <f>ROUND(ROUND(G584*Q596,0)*U597,0)</f>
        <v>237</v>
      </c>
      <c r="AC597" s="268"/>
    </row>
    <row r="598" spans="1:29" ht="17.100000000000001" customHeight="1">
      <c r="A598" s="243">
        <v>63</v>
      </c>
      <c r="B598" s="351">
        <v>1996</v>
      </c>
      <c r="C598" s="870" t="s">
        <v>12160</v>
      </c>
      <c r="D598" s="604"/>
      <c r="E598" s="604"/>
      <c r="F598" s="1131"/>
      <c r="G598" s="517"/>
      <c r="H598" s="517"/>
      <c r="I598" s="518"/>
      <c r="J598" s="646"/>
      <c r="K598" s="748"/>
      <c r="L598" s="748"/>
      <c r="M598" s="643"/>
      <c r="N598" s="1758"/>
      <c r="O598" s="1745"/>
      <c r="P598" s="643"/>
      <c r="Q598" s="1090"/>
      <c r="R598" s="1091"/>
      <c r="S598" s="1748"/>
      <c r="T598" s="512"/>
      <c r="U598" s="1083"/>
      <c r="V598" s="1079" t="s">
        <v>11869</v>
      </c>
      <c r="W598" s="354" t="s">
        <v>30</v>
      </c>
      <c r="X598" s="355">
        <v>0.85</v>
      </c>
      <c r="Y598" s="635"/>
      <c r="Z598" s="635"/>
      <c r="AA598" s="636"/>
      <c r="AB598" s="391">
        <f>ROUND(ROUND(ROUND(G584*Q596,0)*U597,0)*X598,0)</f>
        <v>201</v>
      </c>
      <c r="AC598" s="268"/>
    </row>
    <row r="599" spans="1:29" ht="17.100000000000001" customHeight="1">
      <c r="A599" s="243">
        <v>63</v>
      </c>
      <c r="B599" s="351">
        <v>1997</v>
      </c>
      <c r="C599" s="870" t="s">
        <v>12161</v>
      </c>
      <c r="D599" s="604"/>
      <c r="E599" s="604"/>
      <c r="F599" s="1131"/>
      <c r="G599" s="517"/>
      <c r="H599" s="517"/>
      <c r="I599" s="518"/>
      <c r="J599" s="646"/>
      <c r="K599" s="748"/>
      <c r="L599" s="748"/>
      <c r="M599" s="1132"/>
      <c r="N599" s="1133"/>
      <c r="O599" s="1120"/>
      <c r="P599" s="643"/>
      <c r="Q599" s="1090"/>
      <c r="R599" s="1091"/>
      <c r="S599" s="1747" t="s">
        <v>4708</v>
      </c>
      <c r="T599" s="362" t="s">
        <v>30</v>
      </c>
      <c r="U599" s="1081">
        <f>$U$299</f>
        <v>0.85</v>
      </c>
      <c r="V599" s="1082"/>
      <c r="W599" s="1082"/>
      <c r="X599" s="1082"/>
      <c r="Y599" s="1082"/>
      <c r="Z599" s="1082"/>
      <c r="AA599" s="1083"/>
      <c r="AB599" s="391">
        <f>ROUND(ROUND(G584*Q596,0)*U599,0)</f>
        <v>287</v>
      </c>
      <c r="AC599" s="268"/>
    </row>
    <row r="600" spans="1:29" ht="17.100000000000001" customHeight="1">
      <c r="A600" s="243">
        <v>63</v>
      </c>
      <c r="B600" s="351">
        <v>1998</v>
      </c>
      <c r="C600" s="870" t="s">
        <v>12162</v>
      </c>
      <c r="D600" s="604"/>
      <c r="E600" s="604"/>
      <c r="F600" s="1131"/>
      <c r="G600" s="517"/>
      <c r="H600" s="517"/>
      <c r="I600" s="518"/>
      <c r="J600" s="646"/>
      <c r="K600" s="748"/>
      <c r="L600" s="748"/>
      <c r="M600" s="1132"/>
      <c r="N600" s="1133"/>
      <c r="O600" s="1120"/>
      <c r="P600" s="643"/>
      <c r="Q600" s="1090"/>
      <c r="R600" s="1091"/>
      <c r="S600" s="1748"/>
      <c r="T600" s="512"/>
      <c r="U600" s="1083"/>
      <c r="V600" s="1079" t="s">
        <v>11869</v>
      </c>
      <c r="W600" s="354" t="s">
        <v>30</v>
      </c>
      <c r="X600" s="355">
        <v>0.85</v>
      </c>
      <c r="Y600" s="635"/>
      <c r="Z600" s="635"/>
      <c r="AA600" s="636"/>
      <c r="AB600" s="391">
        <f>ROUND(ROUND(ROUND(G584*Q596,0)*U599,0)*X600,0)</f>
        <v>244</v>
      </c>
      <c r="AC600" s="268"/>
    </row>
    <row r="601" spans="1:29" ht="17.100000000000001" customHeight="1">
      <c r="A601" s="243">
        <v>63</v>
      </c>
      <c r="B601" s="351">
        <v>1999</v>
      </c>
      <c r="C601" s="870" t="s">
        <v>12163</v>
      </c>
      <c r="D601" s="604"/>
      <c r="E601" s="604"/>
      <c r="F601" s="1131"/>
      <c r="G601" s="517"/>
      <c r="H601" s="517"/>
      <c r="I601" s="518"/>
      <c r="J601" s="646"/>
      <c r="K601" s="748"/>
      <c r="L601" s="748"/>
      <c r="M601" s="1132"/>
      <c r="N601" s="1133"/>
      <c r="O601" s="1120"/>
      <c r="P601" s="643"/>
      <c r="Q601" s="1090"/>
      <c r="R601" s="1091"/>
      <c r="S601" s="603"/>
      <c r="T601" s="362"/>
      <c r="U601" s="1097"/>
      <c r="V601" s="635"/>
      <c r="W601" s="635"/>
      <c r="X601" s="636"/>
      <c r="Y601" s="1533" t="s">
        <v>167</v>
      </c>
      <c r="Z601" s="643">
        <v>5</v>
      </c>
      <c r="AA601" s="1086" t="s">
        <v>168</v>
      </c>
      <c r="AB601" s="358">
        <f>ROUND(ROUND(G584*Q596,0)-Z601,0)</f>
        <v>333</v>
      </c>
      <c r="AC601" s="268"/>
    </row>
    <row r="602" spans="1:29" ht="17.100000000000001" customHeight="1">
      <c r="A602" s="243">
        <v>63</v>
      </c>
      <c r="B602" s="351">
        <v>2000</v>
      </c>
      <c r="C602" s="870" t="s">
        <v>12164</v>
      </c>
      <c r="D602" s="604"/>
      <c r="E602" s="604"/>
      <c r="F602" s="1131"/>
      <c r="G602" s="517"/>
      <c r="H602" s="517"/>
      <c r="I602" s="518"/>
      <c r="J602" s="646"/>
      <c r="K602" s="748"/>
      <c r="L602" s="748"/>
      <c r="M602" s="643"/>
      <c r="N602" s="1120"/>
      <c r="O602" s="1120"/>
      <c r="P602" s="643"/>
      <c r="Q602" s="1090"/>
      <c r="R602" s="1091"/>
      <c r="S602" s="677"/>
      <c r="T602" s="512"/>
      <c r="U602" s="514"/>
      <c r="V602" s="1071" t="s">
        <v>11869</v>
      </c>
      <c r="W602" s="362" t="s">
        <v>30</v>
      </c>
      <c r="X602" s="395">
        <v>0.85</v>
      </c>
      <c r="Y602" s="1745"/>
      <c r="Z602" s="643"/>
      <c r="AA602" s="1086"/>
      <c r="AB602" s="358">
        <f>ROUND(ROUND(ROUND(G584*Q596,0)*X602,0)-Z601,0)</f>
        <v>282</v>
      </c>
      <c r="AC602" s="268"/>
    </row>
    <row r="603" spans="1:29" ht="17.100000000000001" customHeight="1">
      <c r="A603" s="243">
        <v>63</v>
      </c>
      <c r="B603" s="351">
        <v>2001</v>
      </c>
      <c r="C603" s="870" t="s">
        <v>12165</v>
      </c>
      <c r="D603" s="604"/>
      <c r="E603" s="604"/>
      <c r="F603" s="1131"/>
      <c r="G603" s="517"/>
      <c r="H603" s="517"/>
      <c r="I603" s="518"/>
      <c r="J603" s="646"/>
      <c r="K603" s="748"/>
      <c r="L603" s="748"/>
      <c r="M603" s="643"/>
      <c r="N603" s="1120"/>
      <c r="O603" s="1120"/>
      <c r="P603" s="643"/>
      <c r="Q603" s="1090"/>
      <c r="R603" s="1091"/>
      <c r="S603" s="1747" t="s">
        <v>4703</v>
      </c>
      <c r="T603" s="643" t="s">
        <v>30</v>
      </c>
      <c r="U603" s="1091">
        <f>$U$297</f>
        <v>0.7</v>
      </c>
      <c r="V603" s="1088"/>
      <c r="W603" s="1088"/>
      <c r="X603" s="1089"/>
      <c r="Y603" s="1745"/>
      <c r="Z603" s="1090"/>
      <c r="AA603" s="1091"/>
      <c r="AB603" s="391">
        <f>ROUND(ROUND(ROUND(G584*Q596,0)*U603,0)-Z601,0)</f>
        <v>232</v>
      </c>
      <c r="AC603" s="268"/>
    </row>
    <row r="604" spans="1:29" ht="17.100000000000001" customHeight="1">
      <c r="A604" s="243">
        <v>63</v>
      </c>
      <c r="B604" s="351">
        <v>2002</v>
      </c>
      <c r="C604" s="870" t="s">
        <v>12166</v>
      </c>
      <c r="D604" s="604"/>
      <c r="E604" s="604"/>
      <c r="F604" s="1131"/>
      <c r="G604" s="517"/>
      <c r="H604" s="517"/>
      <c r="I604" s="518"/>
      <c r="J604" s="646"/>
      <c r="K604" s="748"/>
      <c r="L604" s="748"/>
      <c r="M604" s="643"/>
      <c r="N604" s="1120"/>
      <c r="O604" s="1120"/>
      <c r="P604" s="643"/>
      <c r="Q604" s="1090"/>
      <c r="R604" s="1091"/>
      <c r="S604" s="1748"/>
      <c r="T604" s="512"/>
      <c r="U604" s="1083"/>
      <c r="V604" s="1079" t="s">
        <v>11869</v>
      </c>
      <c r="W604" s="354" t="s">
        <v>30</v>
      </c>
      <c r="X604" s="357">
        <v>0.85</v>
      </c>
      <c r="Y604" s="1745"/>
      <c r="Z604" s="1090"/>
      <c r="AA604" s="1091"/>
      <c r="AB604" s="358">
        <f>ROUND(ROUND(ROUND(ROUND(G584*Q596,0)*U603,0)*X604,0)-Z601,0)</f>
        <v>196</v>
      </c>
      <c r="AC604" s="268"/>
    </row>
    <row r="605" spans="1:29" ht="17.100000000000001" customHeight="1">
      <c r="A605" s="243">
        <v>63</v>
      </c>
      <c r="B605" s="351">
        <v>2003</v>
      </c>
      <c r="C605" s="870" t="s">
        <v>12167</v>
      </c>
      <c r="D605" s="604"/>
      <c r="E605" s="604"/>
      <c r="F605" s="1131"/>
      <c r="G605" s="517"/>
      <c r="H605" s="517"/>
      <c r="I605" s="518"/>
      <c r="J605" s="646"/>
      <c r="K605" s="748"/>
      <c r="L605" s="748"/>
      <c r="M605" s="643"/>
      <c r="N605" s="1120"/>
      <c r="O605" s="1120"/>
      <c r="P605" s="643"/>
      <c r="Q605" s="1090"/>
      <c r="R605" s="1091"/>
      <c r="S605" s="1747" t="s">
        <v>4708</v>
      </c>
      <c r="T605" s="643" t="s">
        <v>30</v>
      </c>
      <c r="U605" s="1091">
        <f>$U$299</f>
        <v>0.85</v>
      </c>
      <c r="V605" s="1082"/>
      <c r="W605" s="1082"/>
      <c r="X605" s="1083"/>
      <c r="Y605" s="1092"/>
      <c r="Z605" s="1090"/>
      <c r="AA605" s="1091"/>
      <c r="AB605" s="391">
        <f>ROUND(ROUND(ROUND(G584*Q596,0)*U605,0)-Z601,0)</f>
        <v>282</v>
      </c>
      <c r="AC605" s="268"/>
    </row>
    <row r="606" spans="1:29" ht="17.100000000000001" customHeight="1">
      <c r="A606" s="243">
        <v>63</v>
      </c>
      <c r="B606" s="351">
        <v>2004</v>
      </c>
      <c r="C606" s="870" t="s">
        <v>12168</v>
      </c>
      <c r="D606" s="604"/>
      <c r="E606" s="604"/>
      <c r="F606" s="1131"/>
      <c r="G606" s="517"/>
      <c r="H606" s="517"/>
      <c r="I606" s="518"/>
      <c r="J606" s="646"/>
      <c r="K606" s="748"/>
      <c r="L606" s="748"/>
      <c r="M606" s="643"/>
      <c r="N606" s="1120"/>
      <c r="O606" s="1120"/>
      <c r="P606" s="643"/>
      <c r="Q606" s="1090"/>
      <c r="R606" s="1091"/>
      <c r="S606" s="1748"/>
      <c r="T606" s="512"/>
      <c r="U606" s="1083"/>
      <c r="V606" s="1079" t="s">
        <v>11869</v>
      </c>
      <c r="W606" s="354" t="s">
        <v>30</v>
      </c>
      <c r="X606" s="357">
        <v>0.85</v>
      </c>
      <c r="Y606" s="1082"/>
      <c r="Z606" s="1082"/>
      <c r="AA606" s="1083"/>
      <c r="AB606" s="358">
        <f>ROUND(ROUND(ROUND(ROUND(G584*Q596,0)*U605,0)*X606,0)-Z601,0)</f>
        <v>239</v>
      </c>
      <c r="AC606" s="268"/>
    </row>
    <row r="607" spans="1:29" ht="17.100000000000001" customHeight="1">
      <c r="A607" s="243">
        <v>63</v>
      </c>
      <c r="B607" s="351">
        <v>2005</v>
      </c>
      <c r="C607" s="870" t="s">
        <v>12169</v>
      </c>
      <c r="D607" s="604"/>
      <c r="E607" s="604"/>
      <c r="F607" s="1131"/>
      <c r="G607" s="517"/>
      <c r="H607" s="517"/>
      <c r="I607" s="518"/>
      <c r="J607" s="646"/>
      <c r="K607" s="748"/>
      <c r="L607" s="748"/>
      <c r="M607" s="643"/>
      <c r="N607" s="1120"/>
      <c r="O607" s="1622" t="s">
        <v>237</v>
      </c>
      <c r="P607" s="362"/>
      <c r="Q607" s="1119"/>
      <c r="R607" s="1081"/>
      <c r="S607" s="603"/>
      <c r="T607" s="362"/>
      <c r="U607" s="1097"/>
      <c r="V607" s="635"/>
      <c r="W607" s="635"/>
      <c r="X607" s="635"/>
      <c r="Y607" s="635"/>
      <c r="Z607" s="635"/>
      <c r="AA607" s="636"/>
      <c r="AB607" s="358">
        <f>ROUND(G584*Q608,0)</f>
        <v>242</v>
      </c>
      <c r="AC607" s="268"/>
    </row>
    <row r="608" spans="1:29" ht="17.100000000000001" customHeight="1">
      <c r="A608" s="243">
        <v>63</v>
      </c>
      <c r="B608" s="351">
        <v>2006</v>
      </c>
      <c r="C608" s="870" t="s">
        <v>12170</v>
      </c>
      <c r="D608" s="604"/>
      <c r="E608" s="604"/>
      <c r="F608" s="1131"/>
      <c r="G608" s="517"/>
      <c r="H608" s="517"/>
      <c r="I608" s="518"/>
      <c r="J608" s="646"/>
      <c r="K608" s="748"/>
      <c r="L608" s="748"/>
      <c r="M608" s="643"/>
      <c r="N608" s="1120"/>
      <c r="O608" s="1745"/>
      <c r="P608" s="643" t="s">
        <v>30</v>
      </c>
      <c r="Q608" s="1090">
        <v>0.5</v>
      </c>
      <c r="R608" s="1091"/>
      <c r="S608" s="677"/>
      <c r="T608" s="512"/>
      <c r="U608" s="514"/>
      <c r="V608" s="1071" t="s">
        <v>11869</v>
      </c>
      <c r="W608" s="362" t="s">
        <v>30</v>
      </c>
      <c r="X608" s="356">
        <v>0.85</v>
      </c>
      <c r="Y608" s="635"/>
      <c r="Z608" s="635"/>
      <c r="AA608" s="636"/>
      <c r="AB608" s="358">
        <f>ROUND(ROUND(G584*Q608,0)*X608,0)</f>
        <v>206</v>
      </c>
      <c r="AC608" s="268"/>
    </row>
    <row r="609" spans="1:29" ht="17.100000000000001" customHeight="1">
      <c r="A609" s="243">
        <v>63</v>
      </c>
      <c r="B609" s="351">
        <v>2007</v>
      </c>
      <c r="C609" s="870" t="s">
        <v>12171</v>
      </c>
      <c r="D609" s="604"/>
      <c r="E609" s="604"/>
      <c r="F609" s="1131"/>
      <c r="G609" s="517"/>
      <c r="H609" s="517"/>
      <c r="I609" s="518"/>
      <c r="J609" s="646"/>
      <c r="K609" s="748"/>
      <c r="L609" s="748"/>
      <c r="M609" s="643"/>
      <c r="N609" s="1120"/>
      <c r="O609" s="1745"/>
      <c r="P609" s="643"/>
      <c r="Q609" s="1090"/>
      <c r="R609" s="1091"/>
      <c r="S609" s="1747" t="s">
        <v>4703</v>
      </c>
      <c r="T609" s="362" t="s">
        <v>30</v>
      </c>
      <c r="U609" s="1081">
        <f>$U$297</f>
        <v>0.7</v>
      </c>
      <c r="V609" s="1088"/>
      <c r="W609" s="1088"/>
      <c r="X609" s="1088"/>
      <c r="Y609" s="1088"/>
      <c r="Z609" s="1088"/>
      <c r="AA609" s="1089"/>
      <c r="AB609" s="391">
        <f>ROUND(ROUND(G584*Q608,0)*U609,0)</f>
        <v>169</v>
      </c>
      <c r="AC609" s="268"/>
    </row>
    <row r="610" spans="1:29" ht="17.100000000000001" customHeight="1">
      <c r="A610" s="243">
        <v>63</v>
      </c>
      <c r="B610" s="351">
        <v>2008</v>
      </c>
      <c r="C610" s="870" t="s">
        <v>12172</v>
      </c>
      <c r="D610" s="604"/>
      <c r="E610" s="604"/>
      <c r="F610" s="1131"/>
      <c r="G610" s="517"/>
      <c r="H610" s="517"/>
      <c r="I610" s="518"/>
      <c r="J610" s="646"/>
      <c r="K610" s="748"/>
      <c r="L610" s="748"/>
      <c r="M610" s="643"/>
      <c r="N610" s="1120"/>
      <c r="O610" s="1745"/>
      <c r="P610" s="643"/>
      <c r="Q610" s="1090"/>
      <c r="R610" s="1091"/>
      <c r="S610" s="1748"/>
      <c r="T610" s="512"/>
      <c r="U610" s="1083"/>
      <c r="V610" s="1079" t="s">
        <v>11869</v>
      </c>
      <c r="W610" s="354" t="s">
        <v>30</v>
      </c>
      <c r="X610" s="355">
        <v>0.85</v>
      </c>
      <c r="Y610" s="635"/>
      <c r="Z610" s="635"/>
      <c r="AA610" s="636"/>
      <c r="AB610" s="391">
        <f>ROUND(ROUND(ROUND(G584*Q608,0)*U609,0)*X610,0)</f>
        <v>144</v>
      </c>
      <c r="AC610" s="268"/>
    </row>
    <row r="611" spans="1:29" ht="17.100000000000001" customHeight="1">
      <c r="A611" s="243">
        <v>63</v>
      </c>
      <c r="B611" s="351">
        <v>2009</v>
      </c>
      <c r="C611" s="870" t="s">
        <v>12173</v>
      </c>
      <c r="D611" s="604"/>
      <c r="E611" s="604"/>
      <c r="F611" s="1131"/>
      <c r="G611" s="517"/>
      <c r="H611" s="517"/>
      <c r="I611" s="518"/>
      <c r="J611" s="646"/>
      <c r="K611" s="748"/>
      <c r="L611" s="748"/>
      <c r="M611" s="643"/>
      <c r="N611" s="1120"/>
      <c r="O611" s="1745"/>
      <c r="P611" s="643"/>
      <c r="Q611" s="1090"/>
      <c r="R611" s="1091"/>
      <c r="S611" s="1747" t="s">
        <v>4708</v>
      </c>
      <c r="T611" s="362" t="s">
        <v>30</v>
      </c>
      <c r="U611" s="1081">
        <f>$U$299</f>
        <v>0.85</v>
      </c>
      <c r="V611" s="1082"/>
      <c r="W611" s="1082"/>
      <c r="X611" s="1082"/>
      <c r="Y611" s="1082"/>
      <c r="Z611" s="1082"/>
      <c r="AA611" s="1083"/>
      <c r="AB611" s="391">
        <f>ROUND(ROUND(G584*Q608,0)*U611,0)</f>
        <v>206</v>
      </c>
      <c r="AC611" s="268"/>
    </row>
    <row r="612" spans="1:29" ht="17.100000000000001" customHeight="1">
      <c r="A612" s="243">
        <v>63</v>
      </c>
      <c r="B612" s="351">
        <v>2010</v>
      </c>
      <c r="C612" s="870" t="s">
        <v>12174</v>
      </c>
      <c r="D612" s="604"/>
      <c r="E612" s="604"/>
      <c r="F612" s="1131"/>
      <c r="G612" s="517"/>
      <c r="H612" s="517"/>
      <c r="I612" s="518"/>
      <c r="J612" s="646"/>
      <c r="K612" s="748"/>
      <c r="L612" s="748"/>
      <c r="M612" s="643"/>
      <c r="N612" s="1120"/>
      <c r="O612" s="1120"/>
      <c r="P612" s="643"/>
      <c r="Q612" s="1090"/>
      <c r="R612" s="1091"/>
      <c r="S612" s="1748"/>
      <c r="T612" s="512"/>
      <c r="U612" s="1083"/>
      <c r="V612" s="1079" t="s">
        <v>11869</v>
      </c>
      <c r="W612" s="354" t="s">
        <v>30</v>
      </c>
      <c r="X612" s="355">
        <v>0.85</v>
      </c>
      <c r="Y612" s="635"/>
      <c r="Z612" s="635"/>
      <c r="AA612" s="636"/>
      <c r="AB612" s="391">
        <f>ROUND(ROUND(ROUND(G584*Q608,0)*U611,0)*X612,0)</f>
        <v>175</v>
      </c>
      <c r="AC612" s="268"/>
    </row>
    <row r="613" spans="1:29" ht="17.100000000000001" customHeight="1">
      <c r="A613" s="243">
        <v>63</v>
      </c>
      <c r="B613" s="351">
        <v>2011</v>
      </c>
      <c r="C613" s="870" t="s">
        <v>12175</v>
      </c>
      <c r="D613" s="604"/>
      <c r="E613" s="604"/>
      <c r="F613" s="1131"/>
      <c r="G613" s="517"/>
      <c r="H613" s="517"/>
      <c r="I613" s="518"/>
      <c r="J613" s="646"/>
      <c r="K613" s="748"/>
      <c r="L613" s="748"/>
      <c r="M613" s="643"/>
      <c r="N613" s="1120"/>
      <c r="O613" s="1120"/>
      <c r="P613" s="643"/>
      <c r="Q613" s="1090"/>
      <c r="R613" s="1091"/>
      <c r="S613" s="603"/>
      <c r="T613" s="362"/>
      <c r="U613" s="1097"/>
      <c r="V613" s="635"/>
      <c r="W613" s="635"/>
      <c r="X613" s="636"/>
      <c r="Y613" s="1533" t="s">
        <v>167</v>
      </c>
      <c r="Z613" s="643">
        <v>5</v>
      </c>
      <c r="AA613" s="1086" t="s">
        <v>168</v>
      </c>
      <c r="AB613" s="358">
        <f>ROUND(ROUND(G584*Q608,0)-Z613,0)</f>
        <v>237</v>
      </c>
      <c r="AC613" s="268"/>
    </row>
    <row r="614" spans="1:29" ht="17.100000000000001" customHeight="1">
      <c r="A614" s="243">
        <v>63</v>
      </c>
      <c r="B614" s="351">
        <v>2012</v>
      </c>
      <c r="C614" s="870" t="s">
        <v>12176</v>
      </c>
      <c r="D614" s="604"/>
      <c r="E614" s="604"/>
      <c r="F614" s="1131"/>
      <c r="G614" s="517"/>
      <c r="H614" s="517"/>
      <c r="I614" s="518"/>
      <c r="J614" s="646"/>
      <c r="K614" s="748"/>
      <c r="L614" s="748"/>
      <c r="M614" s="643"/>
      <c r="N614" s="1120"/>
      <c r="O614" s="1120"/>
      <c r="P614" s="643"/>
      <c r="Q614" s="1090"/>
      <c r="R614" s="1090"/>
      <c r="S614" s="677"/>
      <c r="T614" s="512"/>
      <c r="U614" s="514"/>
      <c r="V614" s="1071" t="s">
        <v>11869</v>
      </c>
      <c r="W614" s="362" t="s">
        <v>30</v>
      </c>
      <c r="X614" s="395">
        <v>0.85</v>
      </c>
      <c r="Y614" s="1745"/>
      <c r="Z614" s="643"/>
      <c r="AA614" s="1086"/>
      <c r="AB614" s="358">
        <f>ROUND(ROUND(ROUND(G584*Q608,0)*X614,0)-Z613,0)</f>
        <v>201</v>
      </c>
      <c r="AC614" s="268"/>
    </row>
    <row r="615" spans="1:29" ht="17.100000000000001" customHeight="1">
      <c r="A615" s="243">
        <v>63</v>
      </c>
      <c r="B615" s="351">
        <v>2013</v>
      </c>
      <c r="C615" s="870" t="s">
        <v>12177</v>
      </c>
      <c r="D615" s="604"/>
      <c r="E615" s="604"/>
      <c r="F615" s="1131"/>
      <c r="G615" s="517"/>
      <c r="H615" s="517"/>
      <c r="I615" s="518"/>
      <c r="J615" s="646"/>
      <c r="K615" s="748"/>
      <c r="L615" s="748"/>
      <c r="M615" s="643"/>
      <c r="N615" s="1120"/>
      <c r="O615" s="1120"/>
      <c r="P615" s="643"/>
      <c r="Q615" s="1090"/>
      <c r="R615" s="1090"/>
      <c r="S615" s="1747" t="s">
        <v>4703</v>
      </c>
      <c r="T615" s="643" t="s">
        <v>30</v>
      </c>
      <c r="U615" s="1091">
        <f>$U$297</f>
        <v>0.7</v>
      </c>
      <c r="V615" s="1088"/>
      <c r="W615" s="1088"/>
      <c r="X615" s="1089"/>
      <c r="Y615" s="1745"/>
      <c r="Z615" s="1090"/>
      <c r="AA615" s="1091"/>
      <c r="AB615" s="391">
        <f>ROUND(ROUND(ROUND(G584*Q608,0)*U615,0)-Z613,0)</f>
        <v>164</v>
      </c>
      <c r="AC615" s="268"/>
    </row>
    <row r="616" spans="1:29" ht="17.100000000000001" customHeight="1">
      <c r="A616" s="243">
        <v>63</v>
      </c>
      <c r="B616" s="351">
        <v>2014</v>
      </c>
      <c r="C616" s="870" t="s">
        <v>12178</v>
      </c>
      <c r="D616" s="604"/>
      <c r="E616" s="604"/>
      <c r="F616" s="1131"/>
      <c r="G616" s="517"/>
      <c r="H616" s="517"/>
      <c r="I616" s="518"/>
      <c r="J616" s="646"/>
      <c r="K616" s="748"/>
      <c r="L616" s="748"/>
      <c r="M616" s="643"/>
      <c r="N616" s="1120"/>
      <c r="O616" s="1120"/>
      <c r="P616" s="643"/>
      <c r="Q616" s="1090"/>
      <c r="R616" s="1090"/>
      <c r="S616" s="1748"/>
      <c r="T616" s="512"/>
      <c r="U616" s="1083"/>
      <c r="V616" s="1079" t="s">
        <v>11869</v>
      </c>
      <c r="W616" s="354" t="s">
        <v>30</v>
      </c>
      <c r="X616" s="357">
        <v>0.85</v>
      </c>
      <c r="Y616" s="1745"/>
      <c r="Z616" s="1090"/>
      <c r="AA616" s="1091"/>
      <c r="AB616" s="358">
        <f>ROUND(ROUND(ROUND(ROUND(G584*Q608,0)*U615,0)*X616,0)-Z613,0)</f>
        <v>139</v>
      </c>
      <c r="AC616" s="268"/>
    </row>
    <row r="617" spans="1:29" ht="17.100000000000001" customHeight="1">
      <c r="A617" s="243">
        <v>63</v>
      </c>
      <c r="B617" s="351">
        <v>2015</v>
      </c>
      <c r="C617" s="870" t="s">
        <v>12179</v>
      </c>
      <c r="D617" s="604"/>
      <c r="E617" s="604"/>
      <c r="F617" s="1131"/>
      <c r="G617" s="517"/>
      <c r="H617" s="517"/>
      <c r="I617" s="518"/>
      <c r="J617" s="646"/>
      <c r="K617" s="748"/>
      <c r="L617" s="748"/>
      <c r="M617" s="643"/>
      <c r="N617" s="1133"/>
      <c r="O617" s="1121"/>
      <c r="P617" s="643"/>
      <c r="Q617" s="1090"/>
      <c r="R617" s="1090"/>
      <c r="S617" s="1747" t="s">
        <v>4708</v>
      </c>
      <c r="T617" s="643" t="s">
        <v>30</v>
      </c>
      <c r="U617" s="1091">
        <f>$U$299</f>
        <v>0.85</v>
      </c>
      <c r="V617" s="1082"/>
      <c r="W617" s="1082"/>
      <c r="X617" s="1083"/>
      <c r="Y617" s="1745"/>
      <c r="Z617" s="1090"/>
      <c r="AA617" s="1091"/>
      <c r="AB617" s="391">
        <f>ROUND(ROUND(ROUND(G584*Q608,0)*U617,0)-Z613,0)</f>
        <v>201</v>
      </c>
      <c r="AC617" s="268"/>
    </row>
    <row r="618" spans="1:29" ht="17.100000000000001" customHeight="1">
      <c r="A618" s="243">
        <v>63</v>
      </c>
      <c r="B618" s="351">
        <v>2016</v>
      </c>
      <c r="C618" s="870" t="s">
        <v>12180</v>
      </c>
      <c r="D618" s="604"/>
      <c r="E618" s="604"/>
      <c r="F618" s="1131"/>
      <c r="G618" s="517"/>
      <c r="H618" s="517"/>
      <c r="I618" s="518"/>
      <c r="J618" s="646"/>
      <c r="K618" s="748"/>
      <c r="L618" s="748"/>
      <c r="M618" s="643"/>
      <c r="N618" s="1134"/>
      <c r="O618" s="1121"/>
      <c r="P618" s="643"/>
      <c r="Q618" s="1090"/>
      <c r="R618" s="1090"/>
      <c r="S618" s="1748"/>
      <c r="T618" s="512"/>
      <c r="U618" s="1083"/>
      <c r="V618" s="1079" t="s">
        <v>11869</v>
      </c>
      <c r="W618" s="354" t="s">
        <v>30</v>
      </c>
      <c r="X618" s="357">
        <v>0.85</v>
      </c>
      <c r="Y618" s="1746"/>
      <c r="Z618" s="1082"/>
      <c r="AA618" s="1083"/>
      <c r="AB618" s="358">
        <f>ROUND(ROUND(ROUND(ROUND(G584*Q608,0)*U617,0)*X618,0)-Z613,0)</f>
        <v>170</v>
      </c>
      <c r="AC618" s="268"/>
    </row>
    <row r="619" spans="1:29" ht="17.100000000000001" customHeight="1">
      <c r="A619" s="243">
        <v>63</v>
      </c>
      <c r="B619" s="351">
        <v>2017</v>
      </c>
      <c r="C619" s="870" t="s">
        <v>12181</v>
      </c>
      <c r="D619" s="604"/>
      <c r="E619" s="604"/>
      <c r="F619" s="604"/>
      <c r="G619" s="605"/>
      <c r="H619" s="605"/>
      <c r="I619" s="607"/>
      <c r="J619" s="1593" t="s">
        <v>11892</v>
      </c>
      <c r="K619" s="641"/>
      <c r="L619" s="641"/>
      <c r="M619" s="642"/>
      <c r="N619" s="1096"/>
      <c r="O619" s="362"/>
      <c r="P619" s="524"/>
      <c r="Q619" s="524"/>
      <c r="R619" s="524"/>
      <c r="S619" s="603"/>
      <c r="T619" s="362"/>
      <c r="U619" s="1097"/>
      <c r="V619" s="635"/>
      <c r="W619" s="635"/>
      <c r="X619" s="635"/>
      <c r="Y619" s="635"/>
      <c r="Z619" s="635"/>
      <c r="AA619" s="636"/>
      <c r="AB619" s="358">
        <f>ROUND(G584+K620,0)</f>
        <v>491</v>
      </c>
      <c r="AC619" s="268"/>
    </row>
    <row r="620" spans="1:29" ht="17.100000000000001" customHeight="1">
      <c r="A620" s="243">
        <v>63</v>
      </c>
      <c r="B620" s="351">
        <v>2018</v>
      </c>
      <c r="C620" s="870" t="s">
        <v>12182</v>
      </c>
      <c r="D620" s="604"/>
      <c r="E620" s="604"/>
      <c r="F620" s="604"/>
      <c r="G620" s="605"/>
      <c r="H620" s="605"/>
      <c r="I620" s="607"/>
      <c r="J620" s="1745"/>
      <c r="K620" s="643">
        <v>8</v>
      </c>
      <c r="L620" s="802" t="s">
        <v>16</v>
      </c>
      <c r="M620" s="518"/>
      <c r="N620" s="1130"/>
      <c r="O620" s="643"/>
      <c r="P620" s="517"/>
      <c r="Q620" s="517"/>
      <c r="R620" s="517"/>
      <c r="S620" s="677"/>
      <c r="T620" s="512"/>
      <c r="U620" s="514"/>
      <c r="V620" s="1071" t="s">
        <v>11869</v>
      </c>
      <c r="W620" s="362" t="s">
        <v>30</v>
      </c>
      <c r="X620" s="356">
        <v>0.85</v>
      </c>
      <c r="Y620" s="635"/>
      <c r="Z620" s="635"/>
      <c r="AA620" s="636"/>
      <c r="AB620" s="358">
        <f>ROUND(ROUND(G584+K620,0)*X620,0)</f>
        <v>417</v>
      </c>
      <c r="AC620" s="268"/>
    </row>
    <row r="621" spans="1:29" ht="17.100000000000001" customHeight="1">
      <c r="A621" s="243">
        <v>63</v>
      </c>
      <c r="B621" s="351">
        <v>2019</v>
      </c>
      <c r="C621" s="870" t="s">
        <v>12183</v>
      </c>
      <c r="D621" s="604"/>
      <c r="E621" s="604"/>
      <c r="F621" s="604"/>
      <c r="G621" s="605"/>
      <c r="H621" s="605"/>
      <c r="I621" s="607"/>
      <c r="J621" s="1745"/>
      <c r="K621" s="748"/>
      <c r="L621" s="643"/>
      <c r="M621" s="747"/>
      <c r="N621" s="842"/>
      <c r="O621" s="546"/>
      <c r="P621" s="517"/>
      <c r="Q621" s="517"/>
      <c r="R621" s="517"/>
      <c r="S621" s="1747" t="s">
        <v>4703</v>
      </c>
      <c r="T621" s="362" t="s">
        <v>30</v>
      </c>
      <c r="U621" s="1081">
        <f>$U$297</f>
        <v>0.7</v>
      </c>
      <c r="V621" s="1088"/>
      <c r="W621" s="1088"/>
      <c r="X621" s="1088"/>
      <c r="Y621" s="1088"/>
      <c r="Z621" s="1088"/>
      <c r="AA621" s="1089"/>
      <c r="AB621" s="358">
        <f>ROUND(ROUND(G584+K620,0)*U621,0)</f>
        <v>344</v>
      </c>
      <c r="AC621" s="268"/>
    </row>
    <row r="622" spans="1:29" ht="17.100000000000001" customHeight="1">
      <c r="A622" s="243">
        <v>63</v>
      </c>
      <c r="B622" s="351">
        <v>2020</v>
      </c>
      <c r="C622" s="870" t="s">
        <v>12184</v>
      </c>
      <c r="D622" s="604"/>
      <c r="E622" s="604"/>
      <c r="F622" s="604"/>
      <c r="G622" s="605"/>
      <c r="H622" s="605"/>
      <c r="I622" s="607"/>
      <c r="J622" s="1745"/>
      <c r="K622" s="748"/>
      <c r="L622" s="643"/>
      <c r="M622" s="747"/>
      <c r="N622" s="842"/>
      <c r="O622" s="546"/>
      <c r="P622" s="517"/>
      <c r="Q622" s="517"/>
      <c r="R622" s="517"/>
      <c r="S622" s="1748"/>
      <c r="T622" s="512"/>
      <c r="U622" s="1083"/>
      <c r="V622" s="1079" t="s">
        <v>11869</v>
      </c>
      <c r="W622" s="354" t="s">
        <v>30</v>
      </c>
      <c r="X622" s="355">
        <v>0.85</v>
      </c>
      <c r="Y622" s="635"/>
      <c r="Z622" s="635"/>
      <c r="AA622" s="636"/>
      <c r="AB622" s="358">
        <f>ROUND(ROUND(ROUND(G584+K620,0)*U621,0)*X622,0)</f>
        <v>292</v>
      </c>
      <c r="AC622" s="268"/>
    </row>
    <row r="623" spans="1:29" ht="17.100000000000001" customHeight="1">
      <c r="A623" s="243">
        <v>63</v>
      </c>
      <c r="B623" s="351">
        <v>2021</v>
      </c>
      <c r="C623" s="870" t="s">
        <v>12185</v>
      </c>
      <c r="D623" s="604"/>
      <c r="E623" s="604"/>
      <c r="F623" s="604"/>
      <c r="G623" s="605"/>
      <c r="H623" s="605"/>
      <c r="I623" s="607"/>
      <c r="J623" s="1745"/>
      <c r="K623" s="748"/>
      <c r="L623" s="643"/>
      <c r="M623" s="747"/>
      <c r="N623" s="842"/>
      <c r="O623" s="546"/>
      <c r="P623" s="517"/>
      <c r="Q623" s="517"/>
      <c r="R623" s="517"/>
      <c r="S623" s="1747" t="s">
        <v>4708</v>
      </c>
      <c r="T623" s="362" t="s">
        <v>30</v>
      </c>
      <c r="U623" s="1081">
        <f>$U$299</f>
        <v>0.85</v>
      </c>
      <c r="V623" s="1082"/>
      <c r="W623" s="1082"/>
      <c r="X623" s="1082"/>
      <c r="Y623" s="1082"/>
      <c r="Z623" s="1082"/>
      <c r="AA623" s="1083"/>
      <c r="AB623" s="358">
        <f>ROUND(ROUND(G584+K620,0)*U623,0)</f>
        <v>417</v>
      </c>
      <c r="AC623" s="268"/>
    </row>
    <row r="624" spans="1:29" ht="17.100000000000001" customHeight="1">
      <c r="A624" s="243">
        <v>63</v>
      </c>
      <c r="B624" s="351">
        <v>2022</v>
      </c>
      <c r="C624" s="870" t="s">
        <v>12186</v>
      </c>
      <c r="D624" s="604"/>
      <c r="E624" s="604"/>
      <c r="F624" s="604"/>
      <c r="G624" s="605"/>
      <c r="H624" s="605"/>
      <c r="I624" s="607"/>
      <c r="J624" s="646"/>
      <c r="K624" s="748"/>
      <c r="L624" s="643"/>
      <c r="M624" s="747"/>
      <c r="N624" s="842"/>
      <c r="O624" s="546"/>
      <c r="P624" s="517"/>
      <c r="Q624" s="517"/>
      <c r="R624" s="517"/>
      <c r="S624" s="1748"/>
      <c r="T624" s="512"/>
      <c r="U624" s="1083"/>
      <c r="V624" s="1079" t="s">
        <v>11869</v>
      </c>
      <c r="W624" s="354" t="s">
        <v>30</v>
      </c>
      <c r="X624" s="355">
        <v>0.85</v>
      </c>
      <c r="Y624" s="635"/>
      <c r="Z624" s="635"/>
      <c r="AA624" s="636"/>
      <c r="AB624" s="358">
        <f>ROUND(ROUND(ROUND(G584+K620,0)*U623,0)*X624,0)</f>
        <v>354</v>
      </c>
      <c r="AC624" s="268"/>
    </row>
    <row r="625" spans="1:29" ht="17.100000000000001" customHeight="1">
      <c r="A625" s="243">
        <v>63</v>
      </c>
      <c r="B625" s="351">
        <v>2023</v>
      </c>
      <c r="C625" s="870" t="s">
        <v>12187</v>
      </c>
      <c r="D625" s="604"/>
      <c r="E625" s="604"/>
      <c r="F625" s="604"/>
      <c r="G625" s="605"/>
      <c r="H625" s="605"/>
      <c r="I625" s="607"/>
      <c r="J625" s="646"/>
      <c r="K625" s="748"/>
      <c r="L625" s="643"/>
      <c r="M625" s="747"/>
      <c r="N625" s="842"/>
      <c r="O625" s="546"/>
      <c r="P625" s="517"/>
      <c r="Q625" s="517"/>
      <c r="R625" s="517"/>
      <c r="S625" s="603"/>
      <c r="T625" s="362"/>
      <c r="U625" s="1097"/>
      <c r="V625" s="635"/>
      <c r="W625" s="635"/>
      <c r="X625" s="636"/>
      <c r="Y625" s="1533" t="s">
        <v>167</v>
      </c>
      <c r="Z625" s="643">
        <v>5</v>
      </c>
      <c r="AA625" s="1086" t="s">
        <v>168</v>
      </c>
      <c r="AB625" s="358">
        <f>ROUND(ROUND(G584+K620,0)-Z625,0)</f>
        <v>486</v>
      </c>
      <c r="AC625" s="268"/>
    </row>
    <row r="626" spans="1:29" ht="17.100000000000001" customHeight="1">
      <c r="A626" s="243">
        <v>63</v>
      </c>
      <c r="B626" s="351">
        <v>2024</v>
      </c>
      <c r="C626" s="870" t="s">
        <v>12188</v>
      </c>
      <c r="D626" s="604"/>
      <c r="E626" s="604"/>
      <c r="F626" s="604"/>
      <c r="G626" s="605"/>
      <c r="H626" s="605"/>
      <c r="I626" s="607"/>
      <c r="J626" s="646"/>
      <c r="K626" s="748"/>
      <c r="L626" s="643"/>
      <c r="M626" s="747"/>
      <c r="N626" s="842"/>
      <c r="O626" s="546"/>
      <c r="P626" s="517"/>
      <c r="Q626" s="517"/>
      <c r="R626" s="517"/>
      <c r="S626" s="677"/>
      <c r="T626" s="512"/>
      <c r="U626" s="514"/>
      <c r="V626" s="1071" t="s">
        <v>11869</v>
      </c>
      <c r="W626" s="362" t="s">
        <v>30</v>
      </c>
      <c r="X626" s="395">
        <v>0.85</v>
      </c>
      <c r="Y626" s="1745"/>
      <c r="Z626" s="643"/>
      <c r="AA626" s="1086"/>
      <c r="AB626" s="358">
        <f>ROUND(ROUND(ROUND(G584+K620,0)*X626,0)-Z625,0)</f>
        <v>412</v>
      </c>
      <c r="AC626" s="268"/>
    </row>
    <row r="627" spans="1:29" ht="17.100000000000001" customHeight="1">
      <c r="A627" s="243">
        <v>63</v>
      </c>
      <c r="B627" s="351">
        <v>2025</v>
      </c>
      <c r="C627" s="870" t="s">
        <v>12189</v>
      </c>
      <c r="D627" s="604"/>
      <c r="E627" s="604"/>
      <c r="F627" s="604"/>
      <c r="G627" s="605"/>
      <c r="H627" s="605"/>
      <c r="I627" s="607"/>
      <c r="J627" s="646"/>
      <c r="K627" s="748"/>
      <c r="L627" s="643"/>
      <c r="M627" s="747"/>
      <c r="N627" s="842"/>
      <c r="O627" s="546"/>
      <c r="P627" s="517"/>
      <c r="Q627" s="517"/>
      <c r="R627" s="517"/>
      <c r="S627" s="1747" t="s">
        <v>4703</v>
      </c>
      <c r="T627" s="643" t="s">
        <v>30</v>
      </c>
      <c r="U627" s="1091">
        <v>0.7</v>
      </c>
      <c r="V627" s="1088"/>
      <c r="W627" s="1088"/>
      <c r="X627" s="1089"/>
      <c r="Y627" s="1745"/>
      <c r="Z627" s="1090"/>
      <c r="AA627" s="1091"/>
      <c r="AB627" s="358">
        <f>ROUND(ROUND(ROUND(G584+K620,0)*U627,0)-Z625,0)</f>
        <v>339</v>
      </c>
      <c r="AC627" s="268"/>
    </row>
    <row r="628" spans="1:29" ht="17.100000000000001" customHeight="1">
      <c r="A628" s="243">
        <v>63</v>
      </c>
      <c r="B628" s="351">
        <v>2026</v>
      </c>
      <c r="C628" s="870" t="s">
        <v>12190</v>
      </c>
      <c r="D628" s="604"/>
      <c r="E628" s="604"/>
      <c r="F628" s="604"/>
      <c r="G628" s="605"/>
      <c r="H628" s="605"/>
      <c r="I628" s="607"/>
      <c r="J628" s="646"/>
      <c r="K628" s="748"/>
      <c r="L628" s="643"/>
      <c r="M628" s="747"/>
      <c r="N628" s="842"/>
      <c r="O628" s="546"/>
      <c r="P628" s="517"/>
      <c r="Q628" s="517"/>
      <c r="R628" s="517"/>
      <c r="S628" s="1748"/>
      <c r="T628" s="512"/>
      <c r="U628" s="1083"/>
      <c r="V628" s="1079" t="s">
        <v>11869</v>
      </c>
      <c r="W628" s="354" t="s">
        <v>30</v>
      </c>
      <c r="X628" s="357">
        <v>0.85</v>
      </c>
      <c r="Y628" s="1745"/>
      <c r="Z628" s="1090"/>
      <c r="AA628" s="1091"/>
      <c r="AB628" s="358">
        <f>ROUND(ROUND(ROUND(ROUND(G584+K620,0)*U627,0)*X628,0)-Z625,0)</f>
        <v>287</v>
      </c>
      <c r="AC628" s="268"/>
    </row>
    <row r="629" spans="1:29" ht="17.100000000000001" customHeight="1">
      <c r="A629" s="243">
        <v>63</v>
      </c>
      <c r="B629" s="351">
        <v>2027</v>
      </c>
      <c r="C629" s="870" t="s">
        <v>12191</v>
      </c>
      <c r="D629" s="604"/>
      <c r="E629" s="604"/>
      <c r="F629" s="604"/>
      <c r="G629" s="605"/>
      <c r="H629" s="605"/>
      <c r="I629" s="607"/>
      <c r="J629" s="646"/>
      <c r="K629" s="748"/>
      <c r="L629" s="643"/>
      <c r="M629" s="747"/>
      <c r="N629" s="842"/>
      <c r="O629" s="546"/>
      <c r="P629" s="517"/>
      <c r="Q629" s="517"/>
      <c r="R629" s="517"/>
      <c r="S629" s="1747" t="s">
        <v>4708</v>
      </c>
      <c r="T629" s="643" t="s">
        <v>30</v>
      </c>
      <c r="U629" s="1091">
        <v>0.85</v>
      </c>
      <c r="V629" s="1082"/>
      <c r="W629" s="1082"/>
      <c r="X629" s="1083"/>
      <c r="Y629" s="1745"/>
      <c r="Z629" s="1090"/>
      <c r="AA629" s="1091"/>
      <c r="AB629" s="358">
        <f>ROUND(ROUND(ROUND(G584+K620,0)*U629,0)-Z625,0)</f>
        <v>412</v>
      </c>
      <c r="AC629" s="268"/>
    </row>
    <row r="630" spans="1:29" ht="17.100000000000001" customHeight="1">
      <c r="A630" s="243">
        <v>63</v>
      </c>
      <c r="B630" s="351">
        <v>2028</v>
      </c>
      <c r="C630" s="870" t="s">
        <v>12192</v>
      </c>
      <c r="D630" s="604"/>
      <c r="E630" s="604"/>
      <c r="F630" s="604"/>
      <c r="G630" s="605"/>
      <c r="H630" s="605"/>
      <c r="I630" s="607"/>
      <c r="J630" s="646"/>
      <c r="K630" s="748"/>
      <c r="L630" s="643"/>
      <c r="M630" s="747"/>
      <c r="N630" s="842"/>
      <c r="O630" s="546"/>
      <c r="P630" s="517"/>
      <c r="Q630" s="517"/>
      <c r="R630" s="517"/>
      <c r="S630" s="1748"/>
      <c r="T630" s="512"/>
      <c r="U630" s="1083"/>
      <c r="V630" s="1079" t="s">
        <v>11869</v>
      </c>
      <c r="W630" s="354" t="s">
        <v>30</v>
      </c>
      <c r="X630" s="357">
        <v>0.85</v>
      </c>
      <c r="Y630" s="1746"/>
      <c r="Z630" s="1082"/>
      <c r="AA630" s="1083"/>
      <c r="AB630" s="358">
        <f>ROUND(ROUND(ROUND(ROUND(G584+K620,0)*U629,0)*X630,0)-Z625,0)</f>
        <v>349</v>
      </c>
      <c r="AC630" s="268"/>
    </row>
    <row r="631" spans="1:29" ht="17.100000000000001" customHeight="1">
      <c r="A631" s="243">
        <v>63</v>
      </c>
      <c r="B631" s="351">
        <v>2029</v>
      </c>
      <c r="C631" s="870" t="s">
        <v>12193</v>
      </c>
      <c r="D631" s="604"/>
      <c r="E631" s="604"/>
      <c r="F631" s="842"/>
      <c r="G631" s="1099"/>
      <c r="H631" s="517"/>
      <c r="I631" s="518"/>
      <c r="J631" s="646"/>
      <c r="K631" s="748"/>
      <c r="L631" s="643"/>
      <c r="M631" s="747"/>
      <c r="N631" s="1749" t="s">
        <v>11301</v>
      </c>
      <c r="O631" s="1622" t="s">
        <v>235</v>
      </c>
      <c r="P631" s="524"/>
      <c r="Q631" s="524"/>
      <c r="R631" s="642"/>
      <c r="S631" s="603"/>
      <c r="T631" s="362"/>
      <c r="U631" s="1097"/>
      <c r="V631" s="635"/>
      <c r="W631" s="635"/>
      <c r="X631" s="635"/>
      <c r="Y631" s="635"/>
      <c r="Z631" s="635"/>
      <c r="AA631" s="636"/>
      <c r="AB631" s="358">
        <f>ROUND(ROUND(G584+K620,0)*Q632,0)</f>
        <v>344</v>
      </c>
      <c r="AC631" s="268"/>
    </row>
    <row r="632" spans="1:29" ht="17.100000000000001" customHeight="1">
      <c r="A632" s="243">
        <v>63</v>
      </c>
      <c r="B632" s="351">
        <v>2030</v>
      </c>
      <c r="C632" s="870" t="s">
        <v>12194</v>
      </c>
      <c r="D632" s="604"/>
      <c r="E632" s="604"/>
      <c r="F632" s="842"/>
      <c r="G632" s="1099"/>
      <c r="H632" s="517"/>
      <c r="I632" s="518"/>
      <c r="J632" s="646"/>
      <c r="K632" s="643"/>
      <c r="L632" s="802"/>
      <c r="M632" s="747"/>
      <c r="N632" s="1758"/>
      <c r="O632" s="1745"/>
      <c r="P632" s="643" t="s">
        <v>30</v>
      </c>
      <c r="Q632" s="1090">
        <v>0.7</v>
      </c>
      <c r="R632" s="518"/>
      <c r="S632" s="677"/>
      <c r="T632" s="512"/>
      <c r="U632" s="514"/>
      <c r="V632" s="1071" t="s">
        <v>11869</v>
      </c>
      <c r="W632" s="362" t="s">
        <v>30</v>
      </c>
      <c r="X632" s="356">
        <v>0.85</v>
      </c>
      <c r="Y632" s="635"/>
      <c r="Z632" s="635"/>
      <c r="AA632" s="636"/>
      <c r="AB632" s="358">
        <f>ROUND(ROUND(ROUND(G584+K620,0)*Q632,0)*X632,0)</f>
        <v>292</v>
      </c>
      <c r="AC632" s="268"/>
    </row>
    <row r="633" spans="1:29" ht="16.7" customHeight="1">
      <c r="A633" s="243">
        <v>63</v>
      </c>
      <c r="B633" s="351">
        <v>2031</v>
      </c>
      <c r="C633" s="870" t="s">
        <v>12195</v>
      </c>
      <c r="D633" s="604"/>
      <c r="E633" s="604"/>
      <c r="F633" s="1131"/>
      <c r="G633" s="517"/>
      <c r="H633" s="517"/>
      <c r="I633" s="518"/>
      <c r="J633" s="646"/>
      <c r="K633" s="748"/>
      <c r="L633" s="748"/>
      <c r="M633" s="1132"/>
      <c r="N633" s="1758"/>
      <c r="O633" s="1745"/>
      <c r="P633" s="643"/>
      <c r="Q633" s="1090"/>
      <c r="R633" s="1091"/>
      <c r="S633" s="1747" t="s">
        <v>4703</v>
      </c>
      <c r="T633" s="362" t="s">
        <v>30</v>
      </c>
      <c r="U633" s="1081">
        <f>$U$297</f>
        <v>0.7</v>
      </c>
      <c r="V633" s="1088"/>
      <c r="W633" s="1088"/>
      <c r="X633" s="1088"/>
      <c r="Y633" s="1088"/>
      <c r="Z633" s="1088"/>
      <c r="AA633" s="1089"/>
      <c r="AB633" s="391">
        <f>ROUND(ROUND(ROUND(G584+K620,0)*Q632,0)*U633,0)</f>
        <v>241</v>
      </c>
      <c r="AC633" s="268"/>
    </row>
    <row r="634" spans="1:29" ht="16.7" customHeight="1">
      <c r="A634" s="243">
        <v>63</v>
      </c>
      <c r="B634" s="351">
        <v>2032</v>
      </c>
      <c r="C634" s="870" t="s">
        <v>12196</v>
      </c>
      <c r="D634" s="604"/>
      <c r="E634" s="604"/>
      <c r="F634" s="1131"/>
      <c r="G634" s="517"/>
      <c r="H634" s="517"/>
      <c r="I634" s="518"/>
      <c r="J634" s="646"/>
      <c r="K634" s="748"/>
      <c r="L634" s="748"/>
      <c r="M634" s="1132"/>
      <c r="N634" s="1758"/>
      <c r="O634" s="1745"/>
      <c r="P634" s="643"/>
      <c r="Q634" s="1090"/>
      <c r="R634" s="1091"/>
      <c r="S634" s="1748"/>
      <c r="T634" s="512"/>
      <c r="U634" s="1083"/>
      <c r="V634" s="1079" t="s">
        <v>11869</v>
      </c>
      <c r="W634" s="354" t="s">
        <v>30</v>
      </c>
      <c r="X634" s="355">
        <v>0.85</v>
      </c>
      <c r="Y634" s="635"/>
      <c r="Z634" s="635"/>
      <c r="AA634" s="636"/>
      <c r="AB634" s="391">
        <f>ROUND(ROUND(ROUND(ROUND(G584+K620,0)*Q632,0)*U633,0)*X634,0)</f>
        <v>205</v>
      </c>
      <c r="AC634" s="268"/>
    </row>
    <row r="635" spans="1:29" ht="17.100000000000001" customHeight="1">
      <c r="A635" s="243">
        <v>63</v>
      </c>
      <c r="B635" s="351">
        <v>2033</v>
      </c>
      <c r="C635" s="870" t="s">
        <v>12197</v>
      </c>
      <c r="D635" s="604"/>
      <c r="E635" s="604"/>
      <c r="F635" s="1131"/>
      <c r="G635" s="517"/>
      <c r="H635" s="517"/>
      <c r="I635" s="518"/>
      <c r="J635" s="646"/>
      <c r="K635" s="748"/>
      <c r="L635" s="748"/>
      <c r="M635" s="1132"/>
      <c r="N635" s="1758"/>
      <c r="O635" s="1745"/>
      <c r="P635" s="643"/>
      <c r="Q635" s="1090"/>
      <c r="R635" s="1091"/>
      <c r="S635" s="1747" t="s">
        <v>4708</v>
      </c>
      <c r="T635" s="362" t="s">
        <v>30</v>
      </c>
      <c r="U635" s="1081">
        <f>$U$299</f>
        <v>0.85</v>
      </c>
      <c r="V635" s="1082"/>
      <c r="W635" s="1082"/>
      <c r="X635" s="1082"/>
      <c r="Y635" s="1082"/>
      <c r="Z635" s="1082"/>
      <c r="AA635" s="1083"/>
      <c r="AB635" s="391">
        <f>ROUND(ROUND(ROUND(G584+K620,0)*Q632,0)*U635,0)</f>
        <v>292</v>
      </c>
      <c r="AC635" s="268"/>
    </row>
    <row r="636" spans="1:29" ht="17.100000000000001" customHeight="1">
      <c r="A636" s="243">
        <v>63</v>
      </c>
      <c r="B636" s="351">
        <v>2034</v>
      </c>
      <c r="C636" s="870" t="s">
        <v>12198</v>
      </c>
      <c r="D636" s="604"/>
      <c r="E636" s="604"/>
      <c r="F636" s="1131"/>
      <c r="G636" s="517"/>
      <c r="H636" s="517"/>
      <c r="I636" s="518"/>
      <c r="J636" s="748"/>
      <c r="K636" s="748"/>
      <c r="L636" s="748"/>
      <c r="M636" s="1132"/>
      <c r="N636" s="1133"/>
      <c r="O636" s="1745"/>
      <c r="P636" s="643"/>
      <c r="Q636" s="1090"/>
      <c r="R636" s="1091"/>
      <c r="S636" s="1748"/>
      <c r="T636" s="512"/>
      <c r="U636" s="1083"/>
      <c r="V636" s="1079" t="s">
        <v>11869</v>
      </c>
      <c r="W636" s="354" t="s">
        <v>30</v>
      </c>
      <c r="X636" s="355">
        <v>0.85</v>
      </c>
      <c r="Y636" s="635"/>
      <c r="Z636" s="635"/>
      <c r="AA636" s="636"/>
      <c r="AB636" s="391">
        <f>ROUND(ROUND(ROUND(ROUND(G584+K620,0)*Q632,0)*U635,0)*X636,0)</f>
        <v>248</v>
      </c>
      <c r="AC636" s="268"/>
    </row>
    <row r="637" spans="1:29" ht="17.100000000000001" customHeight="1">
      <c r="A637" s="243">
        <v>63</v>
      </c>
      <c r="B637" s="351">
        <v>2035</v>
      </c>
      <c r="C637" s="870" t="s">
        <v>12199</v>
      </c>
      <c r="D637" s="604"/>
      <c r="E637" s="604"/>
      <c r="F637" s="1131"/>
      <c r="G637" s="517"/>
      <c r="H637" s="517"/>
      <c r="I637" s="518"/>
      <c r="J637" s="748"/>
      <c r="K637" s="748"/>
      <c r="L637" s="748"/>
      <c r="M637" s="1132"/>
      <c r="N637" s="1133"/>
      <c r="O637" s="1120"/>
      <c r="P637" s="643"/>
      <c r="Q637" s="1090"/>
      <c r="R637" s="1091"/>
      <c r="S637" s="603"/>
      <c r="T637" s="362"/>
      <c r="U637" s="1097"/>
      <c r="V637" s="635"/>
      <c r="W637" s="635"/>
      <c r="X637" s="636"/>
      <c r="Y637" s="1533" t="s">
        <v>167</v>
      </c>
      <c r="Z637" s="643">
        <v>5</v>
      </c>
      <c r="AA637" s="1086" t="s">
        <v>168</v>
      </c>
      <c r="AB637" s="358">
        <f>ROUND(ROUND(ROUND(G584+K620,0)*Q632,0)-Z637,0)</f>
        <v>339</v>
      </c>
      <c r="AC637" s="268"/>
    </row>
    <row r="638" spans="1:29" ht="17.100000000000001" customHeight="1">
      <c r="A638" s="243">
        <v>63</v>
      </c>
      <c r="B638" s="351">
        <v>2036</v>
      </c>
      <c r="C638" s="870" t="s">
        <v>12200</v>
      </c>
      <c r="D638" s="604"/>
      <c r="E638" s="604"/>
      <c r="F638" s="1131"/>
      <c r="G638" s="517"/>
      <c r="H638" s="517"/>
      <c r="I638" s="518"/>
      <c r="J638" s="748"/>
      <c r="K638" s="748"/>
      <c r="L638" s="748"/>
      <c r="M638" s="643"/>
      <c r="N638" s="1120"/>
      <c r="O638" s="1120"/>
      <c r="P638" s="643"/>
      <c r="Q638" s="1090"/>
      <c r="R638" s="1091"/>
      <c r="S638" s="677"/>
      <c r="T638" s="512"/>
      <c r="U638" s="514"/>
      <c r="V638" s="1071" t="s">
        <v>11869</v>
      </c>
      <c r="W638" s="362" t="s">
        <v>30</v>
      </c>
      <c r="X638" s="395">
        <v>0.85</v>
      </c>
      <c r="Y638" s="1745"/>
      <c r="Z638" s="643"/>
      <c r="AA638" s="1086"/>
      <c r="AB638" s="358">
        <f>ROUND(ROUND(ROUND(ROUND(G584+K620,0)*Q632,0)*X638,0)-Z637,0)</f>
        <v>287</v>
      </c>
      <c r="AC638" s="268"/>
    </row>
    <row r="639" spans="1:29" ht="17.100000000000001" customHeight="1">
      <c r="A639" s="243">
        <v>63</v>
      </c>
      <c r="B639" s="351">
        <v>2037</v>
      </c>
      <c r="C639" s="870" t="s">
        <v>12201</v>
      </c>
      <c r="D639" s="604"/>
      <c r="E639" s="604"/>
      <c r="F639" s="1131"/>
      <c r="G639" s="517"/>
      <c r="H639" s="517"/>
      <c r="I639" s="518"/>
      <c r="J639" s="748"/>
      <c r="K639" s="748"/>
      <c r="L639" s="748"/>
      <c r="M639" s="643"/>
      <c r="N639" s="1120"/>
      <c r="O639" s="1120"/>
      <c r="P639" s="643"/>
      <c r="Q639" s="1090"/>
      <c r="R639" s="1091"/>
      <c r="S639" s="1747" t="s">
        <v>4703</v>
      </c>
      <c r="T639" s="643" t="s">
        <v>30</v>
      </c>
      <c r="U639" s="1091">
        <f>$U$297</f>
        <v>0.7</v>
      </c>
      <c r="V639" s="1088"/>
      <c r="W639" s="1088"/>
      <c r="X639" s="1089"/>
      <c r="Y639" s="1745"/>
      <c r="Z639" s="1090"/>
      <c r="AA639" s="1091"/>
      <c r="AB639" s="391">
        <f>ROUND(ROUND(ROUND(ROUND(G584+K620,0)*Q632,0)*U639,0)-Z637,0)</f>
        <v>236</v>
      </c>
      <c r="AC639" s="268"/>
    </row>
    <row r="640" spans="1:29" ht="17.100000000000001" customHeight="1">
      <c r="A640" s="243">
        <v>63</v>
      </c>
      <c r="B640" s="351">
        <v>2038</v>
      </c>
      <c r="C640" s="870" t="s">
        <v>12202</v>
      </c>
      <c r="D640" s="604"/>
      <c r="E640" s="604"/>
      <c r="F640" s="1131"/>
      <c r="G640" s="517"/>
      <c r="H640" s="517"/>
      <c r="I640" s="518"/>
      <c r="J640" s="748"/>
      <c r="K640" s="748"/>
      <c r="L640" s="748"/>
      <c r="M640" s="643"/>
      <c r="N640" s="1120"/>
      <c r="O640" s="1120"/>
      <c r="P640" s="643"/>
      <c r="Q640" s="1090"/>
      <c r="R640" s="1091"/>
      <c r="S640" s="1748"/>
      <c r="T640" s="512"/>
      <c r="U640" s="1083"/>
      <c r="V640" s="1079" t="s">
        <v>11869</v>
      </c>
      <c r="W640" s="354" t="s">
        <v>30</v>
      </c>
      <c r="X640" s="357">
        <v>0.85</v>
      </c>
      <c r="Y640" s="1745"/>
      <c r="Z640" s="1090"/>
      <c r="AA640" s="1091"/>
      <c r="AB640" s="391">
        <f>ROUND(ROUND(ROUND(ROUND(ROUND(G584+K620,0)*Q632,0)*U639,0)*X640,0)-Z637,0)</f>
        <v>200</v>
      </c>
      <c r="AC640" s="268"/>
    </row>
    <row r="641" spans="1:29" ht="17.100000000000001" customHeight="1">
      <c r="A641" s="243">
        <v>63</v>
      </c>
      <c r="B641" s="351">
        <v>2039</v>
      </c>
      <c r="C641" s="870" t="s">
        <v>12203</v>
      </c>
      <c r="D641" s="604"/>
      <c r="E641" s="604"/>
      <c r="F641" s="1131"/>
      <c r="G641" s="517"/>
      <c r="H641" s="517"/>
      <c r="I641" s="518"/>
      <c r="J641" s="748"/>
      <c r="K641" s="748"/>
      <c r="L641" s="748"/>
      <c r="M641" s="643"/>
      <c r="N641" s="1120"/>
      <c r="O641" s="1120"/>
      <c r="P641" s="643"/>
      <c r="Q641" s="1090"/>
      <c r="R641" s="1091"/>
      <c r="S641" s="1747" t="s">
        <v>4708</v>
      </c>
      <c r="T641" s="643" t="s">
        <v>30</v>
      </c>
      <c r="U641" s="1091">
        <f>$U$299</f>
        <v>0.85</v>
      </c>
      <c r="V641" s="1082"/>
      <c r="W641" s="1082"/>
      <c r="X641" s="1083"/>
      <c r="Y641" s="1745"/>
      <c r="Z641" s="1090"/>
      <c r="AA641" s="1091"/>
      <c r="AB641" s="391">
        <f>ROUND(ROUND(ROUND(ROUND(G584+K620,0)*Q632,0)*U641,0)-Z637,0)</f>
        <v>287</v>
      </c>
      <c r="AC641" s="268"/>
    </row>
    <row r="642" spans="1:29" ht="17.100000000000001" customHeight="1">
      <c r="A642" s="243">
        <v>63</v>
      </c>
      <c r="B642" s="351">
        <v>2040</v>
      </c>
      <c r="C642" s="870" t="s">
        <v>12204</v>
      </c>
      <c r="D642" s="604"/>
      <c r="E642" s="604"/>
      <c r="F642" s="1131"/>
      <c r="G642" s="517"/>
      <c r="H642" s="517"/>
      <c r="I642" s="518"/>
      <c r="J642" s="748"/>
      <c r="K642" s="748"/>
      <c r="L642" s="748"/>
      <c r="M642" s="643"/>
      <c r="N642" s="1120"/>
      <c r="O642" s="1120"/>
      <c r="P642" s="643"/>
      <c r="Q642" s="1090"/>
      <c r="R642" s="1091"/>
      <c r="S642" s="1748"/>
      <c r="T642" s="512"/>
      <c r="U642" s="1083"/>
      <c r="V642" s="1079" t="s">
        <v>11869</v>
      </c>
      <c r="W642" s="354" t="s">
        <v>30</v>
      </c>
      <c r="X642" s="357">
        <v>0.85</v>
      </c>
      <c r="Y642" s="1746"/>
      <c r="Z642" s="1082"/>
      <c r="AA642" s="1083"/>
      <c r="AB642" s="391">
        <f>ROUND(ROUND(ROUND(ROUND(ROUND(G584+K620,0)*Q632,0)*U641,0)*X642,0)-Z637,0)</f>
        <v>243</v>
      </c>
      <c r="AC642" s="268"/>
    </row>
    <row r="643" spans="1:29" ht="17.100000000000001" customHeight="1">
      <c r="A643" s="243">
        <v>63</v>
      </c>
      <c r="B643" s="351">
        <v>2041</v>
      </c>
      <c r="C643" s="870" t="s">
        <v>12205</v>
      </c>
      <c r="D643" s="604"/>
      <c r="E643" s="604"/>
      <c r="F643" s="1131"/>
      <c r="G643" s="517"/>
      <c r="H643" s="517"/>
      <c r="I643" s="518"/>
      <c r="J643" s="748"/>
      <c r="K643" s="748"/>
      <c r="L643" s="748"/>
      <c r="M643" s="643"/>
      <c r="N643" s="1120"/>
      <c r="O643" s="1622" t="s">
        <v>237</v>
      </c>
      <c r="P643" s="362"/>
      <c r="Q643" s="1119"/>
      <c r="R643" s="1081"/>
      <c r="S643" s="603"/>
      <c r="T643" s="362"/>
      <c r="U643" s="1097"/>
      <c r="V643" s="635"/>
      <c r="W643" s="635"/>
      <c r="X643" s="635"/>
      <c r="Y643" s="635"/>
      <c r="Z643" s="635"/>
      <c r="AA643" s="636"/>
      <c r="AB643" s="358">
        <f>ROUND(ROUND(G584+K620,0)*Q644,0)</f>
        <v>246</v>
      </c>
      <c r="AC643" s="268"/>
    </row>
    <row r="644" spans="1:29" ht="17.100000000000001" customHeight="1">
      <c r="A644" s="243">
        <v>63</v>
      </c>
      <c r="B644" s="351">
        <v>2042</v>
      </c>
      <c r="C644" s="870" t="s">
        <v>12206</v>
      </c>
      <c r="D644" s="604"/>
      <c r="E644" s="604"/>
      <c r="F644" s="1131"/>
      <c r="G644" s="517"/>
      <c r="H644" s="517"/>
      <c r="I644" s="518"/>
      <c r="J644" s="748"/>
      <c r="K644" s="748"/>
      <c r="L644" s="748"/>
      <c r="M644" s="643"/>
      <c r="N644" s="1120"/>
      <c r="O644" s="1745"/>
      <c r="P644" s="643" t="s">
        <v>30</v>
      </c>
      <c r="Q644" s="1090">
        <v>0.5</v>
      </c>
      <c r="R644" s="1091"/>
      <c r="S644" s="677"/>
      <c r="T644" s="512"/>
      <c r="U644" s="514"/>
      <c r="V644" s="1071" t="s">
        <v>11869</v>
      </c>
      <c r="W644" s="362" t="s">
        <v>30</v>
      </c>
      <c r="X644" s="356">
        <v>0.85</v>
      </c>
      <c r="Y644" s="635"/>
      <c r="Z644" s="635"/>
      <c r="AA644" s="636"/>
      <c r="AB644" s="358">
        <f>ROUND(ROUND(ROUND(G584+K620,0)*Q644,0)*X644,0)</f>
        <v>209</v>
      </c>
      <c r="AC644" s="268"/>
    </row>
    <row r="645" spans="1:29" ht="17.100000000000001" customHeight="1">
      <c r="A645" s="243">
        <v>63</v>
      </c>
      <c r="B645" s="351">
        <v>2043</v>
      </c>
      <c r="C645" s="870" t="s">
        <v>12207</v>
      </c>
      <c r="D645" s="604"/>
      <c r="E645" s="604"/>
      <c r="F645" s="1131"/>
      <c r="G645" s="517"/>
      <c r="H645" s="517"/>
      <c r="I645" s="518"/>
      <c r="J645" s="748"/>
      <c r="K645" s="748"/>
      <c r="L645" s="748"/>
      <c r="M645" s="643"/>
      <c r="N645" s="1120"/>
      <c r="O645" s="1745"/>
      <c r="P645" s="643"/>
      <c r="Q645" s="1090"/>
      <c r="R645" s="1091"/>
      <c r="S645" s="1747" t="s">
        <v>4703</v>
      </c>
      <c r="T645" s="362" t="s">
        <v>30</v>
      </c>
      <c r="U645" s="1081">
        <f>$U$297</f>
        <v>0.7</v>
      </c>
      <c r="V645" s="1088"/>
      <c r="W645" s="1088"/>
      <c r="X645" s="1088"/>
      <c r="Y645" s="1088"/>
      <c r="Z645" s="1088"/>
      <c r="AA645" s="1089"/>
      <c r="AB645" s="391">
        <f>ROUND(ROUND(ROUND(G584+K620,0)*Q644,0)*U645,0)</f>
        <v>172</v>
      </c>
      <c r="AC645" s="268"/>
    </row>
    <row r="646" spans="1:29" ht="17.100000000000001" customHeight="1">
      <c r="A646" s="243">
        <v>63</v>
      </c>
      <c r="B646" s="351">
        <v>2044</v>
      </c>
      <c r="C646" s="870" t="s">
        <v>12208</v>
      </c>
      <c r="D646" s="604"/>
      <c r="E646" s="604"/>
      <c r="F646" s="1131"/>
      <c r="G646" s="517"/>
      <c r="H646" s="517"/>
      <c r="I646" s="518"/>
      <c r="J646" s="748"/>
      <c r="K646" s="748"/>
      <c r="L646" s="748"/>
      <c r="M646" s="643"/>
      <c r="N646" s="1120"/>
      <c r="O646" s="1745"/>
      <c r="P646" s="643"/>
      <c r="Q646" s="1090"/>
      <c r="R646" s="1091"/>
      <c r="S646" s="1748"/>
      <c r="T646" s="512"/>
      <c r="U646" s="1083"/>
      <c r="V646" s="1079" t="s">
        <v>11869</v>
      </c>
      <c r="W646" s="354" t="s">
        <v>30</v>
      </c>
      <c r="X646" s="355">
        <v>0.85</v>
      </c>
      <c r="Y646" s="635"/>
      <c r="Z646" s="635"/>
      <c r="AA646" s="636"/>
      <c r="AB646" s="391">
        <f>ROUND(ROUND(ROUND(ROUND(G584+K620,0)*Q644,0)*U645,0)*X646,0)</f>
        <v>146</v>
      </c>
      <c r="AC646" s="268"/>
    </row>
    <row r="647" spans="1:29" ht="17.100000000000001" customHeight="1">
      <c r="A647" s="243">
        <v>63</v>
      </c>
      <c r="B647" s="351">
        <v>2045</v>
      </c>
      <c r="C647" s="870" t="s">
        <v>12209</v>
      </c>
      <c r="D647" s="604"/>
      <c r="E647" s="604"/>
      <c r="F647" s="1131"/>
      <c r="G647" s="517"/>
      <c r="H647" s="517"/>
      <c r="I647" s="518"/>
      <c r="J647" s="748"/>
      <c r="K647" s="748"/>
      <c r="L647" s="748"/>
      <c r="M647" s="643"/>
      <c r="N647" s="1120"/>
      <c r="O647" s="1745"/>
      <c r="P647" s="643"/>
      <c r="Q647" s="1090"/>
      <c r="R647" s="1091"/>
      <c r="S647" s="1747" t="s">
        <v>4708</v>
      </c>
      <c r="T647" s="362" t="s">
        <v>30</v>
      </c>
      <c r="U647" s="1081">
        <f>$U$299</f>
        <v>0.85</v>
      </c>
      <c r="V647" s="1082"/>
      <c r="W647" s="1082"/>
      <c r="X647" s="1082"/>
      <c r="Y647" s="1082"/>
      <c r="Z647" s="1082"/>
      <c r="AA647" s="1083"/>
      <c r="AB647" s="391">
        <f>ROUND(ROUND(ROUND(G584+K620,0)*Q644,0)*U647,0)</f>
        <v>209</v>
      </c>
      <c r="AC647" s="268"/>
    </row>
    <row r="648" spans="1:29" ht="17.100000000000001" customHeight="1">
      <c r="A648" s="243">
        <v>63</v>
      </c>
      <c r="B648" s="351">
        <v>2046</v>
      </c>
      <c r="C648" s="870" t="s">
        <v>12210</v>
      </c>
      <c r="D648" s="604"/>
      <c r="E648" s="604"/>
      <c r="F648" s="1131"/>
      <c r="G648" s="517"/>
      <c r="H648" s="517"/>
      <c r="I648" s="518"/>
      <c r="J648" s="748"/>
      <c r="K648" s="748"/>
      <c r="L648" s="748"/>
      <c r="M648" s="643"/>
      <c r="N648" s="1120"/>
      <c r="O648" s="1745"/>
      <c r="P648" s="643"/>
      <c r="Q648" s="1090"/>
      <c r="R648" s="1091"/>
      <c r="S648" s="1748"/>
      <c r="T648" s="512"/>
      <c r="U648" s="1083"/>
      <c r="V648" s="1079" t="s">
        <v>11869</v>
      </c>
      <c r="W648" s="354" t="s">
        <v>30</v>
      </c>
      <c r="X648" s="355">
        <v>0.85</v>
      </c>
      <c r="Y648" s="635"/>
      <c r="Z648" s="635"/>
      <c r="AA648" s="636"/>
      <c r="AB648" s="391">
        <f>ROUND(ROUND(ROUND(ROUND(G584+K620,0)*Q644,0)*U647,0)*X648,0)</f>
        <v>178</v>
      </c>
      <c r="AC648" s="268"/>
    </row>
    <row r="649" spans="1:29" ht="17.100000000000001" customHeight="1">
      <c r="A649" s="243">
        <v>63</v>
      </c>
      <c r="B649" s="351">
        <v>2047</v>
      </c>
      <c r="C649" s="870" t="s">
        <v>12211</v>
      </c>
      <c r="D649" s="604"/>
      <c r="E649" s="604"/>
      <c r="F649" s="1131"/>
      <c r="G649" s="517"/>
      <c r="H649" s="517"/>
      <c r="I649" s="518"/>
      <c r="J649" s="748"/>
      <c r="K649" s="748"/>
      <c r="L649" s="748"/>
      <c r="M649" s="643"/>
      <c r="N649" s="1120"/>
      <c r="O649" s="1745"/>
      <c r="P649" s="643"/>
      <c r="Q649" s="1090"/>
      <c r="R649" s="1091"/>
      <c r="S649" s="603"/>
      <c r="T649" s="362"/>
      <c r="U649" s="1097"/>
      <c r="V649" s="635"/>
      <c r="W649" s="635"/>
      <c r="X649" s="636"/>
      <c r="Y649" s="1533" t="s">
        <v>167</v>
      </c>
      <c r="Z649" s="643">
        <v>5</v>
      </c>
      <c r="AA649" s="1086" t="s">
        <v>168</v>
      </c>
      <c r="AB649" s="358">
        <f>ROUND(ROUND(ROUND(G584+K620,0)*Q644,0)-Z649,0)</f>
        <v>241</v>
      </c>
      <c r="AC649" s="268"/>
    </row>
    <row r="650" spans="1:29" ht="17.100000000000001" customHeight="1">
      <c r="A650" s="243">
        <v>63</v>
      </c>
      <c r="B650" s="351">
        <v>2048</v>
      </c>
      <c r="C650" s="870" t="s">
        <v>12212</v>
      </c>
      <c r="D650" s="604"/>
      <c r="E650" s="604"/>
      <c r="F650" s="1131"/>
      <c r="G650" s="517"/>
      <c r="H650" s="517"/>
      <c r="I650" s="518"/>
      <c r="J650" s="748"/>
      <c r="K650" s="748"/>
      <c r="L650" s="748"/>
      <c r="M650" s="643"/>
      <c r="N650" s="1120"/>
      <c r="O650" s="1120"/>
      <c r="P650" s="643"/>
      <c r="Q650" s="1090"/>
      <c r="R650" s="1090"/>
      <c r="S650" s="677"/>
      <c r="T650" s="512"/>
      <c r="U650" s="514"/>
      <c r="V650" s="1071" t="s">
        <v>11869</v>
      </c>
      <c r="W650" s="362" t="s">
        <v>30</v>
      </c>
      <c r="X650" s="395">
        <v>0.85</v>
      </c>
      <c r="Y650" s="1745"/>
      <c r="Z650" s="643"/>
      <c r="AA650" s="1086"/>
      <c r="AB650" s="358">
        <f>ROUND(ROUND(ROUND(ROUND(G584+K620,0)*Q644,0)*X650,0)-Z649,0)</f>
        <v>204</v>
      </c>
      <c r="AC650" s="268"/>
    </row>
    <row r="651" spans="1:29" ht="16.7" customHeight="1">
      <c r="A651" s="243">
        <v>63</v>
      </c>
      <c r="B651" s="351">
        <v>2049</v>
      </c>
      <c r="C651" s="870" t="s">
        <v>12213</v>
      </c>
      <c r="D651" s="604"/>
      <c r="E651" s="604"/>
      <c r="F651" s="1131"/>
      <c r="G651" s="517"/>
      <c r="H651" s="517"/>
      <c r="I651" s="518"/>
      <c r="J651" s="748"/>
      <c r="K651" s="748"/>
      <c r="L651" s="748"/>
      <c r="M651" s="643"/>
      <c r="N651" s="1120"/>
      <c r="O651" s="1120"/>
      <c r="P651" s="643"/>
      <c r="Q651" s="1090"/>
      <c r="R651" s="1090"/>
      <c r="S651" s="1747" t="s">
        <v>4703</v>
      </c>
      <c r="T651" s="643" t="s">
        <v>30</v>
      </c>
      <c r="U651" s="1091">
        <f>$U$297</f>
        <v>0.7</v>
      </c>
      <c r="V651" s="1088"/>
      <c r="W651" s="1088"/>
      <c r="X651" s="1089"/>
      <c r="Y651" s="1745"/>
      <c r="Z651" s="1090"/>
      <c r="AA651" s="1091"/>
      <c r="AB651" s="391">
        <f>ROUND(ROUND(ROUND(ROUND(G584+K620,0)*Q644,0)*U651,0)-Z649,0)</f>
        <v>167</v>
      </c>
      <c r="AC651" s="268"/>
    </row>
    <row r="652" spans="1:29" ht="16.7" customHeight="1">
      <c r="A652" s="243">
        <v>63</v>
      </c>
      <c r="B652" s="351">
        <v>2050</v>
      </c>
      <c r="C652" s="870" t="s">
        <v>12214</v>
      </c>
      <c r="D652" s="604"/>
      <c r="E652" s="604"/>
      <c r="F652" s="1131"/>
      <c r="G652" s="517"/>
      <c r="H652" s="517"/>
      <c r="I652" s="518"/>
      <c r="J652" s="748"/>
      <c r="K652" s="748"/>
      <c r="L652" s="748"/>
      <c r="M652" s="643"/>
      <c r="N652" s="1120"/>
      <c r="O652" s="1120"/>
      <c r="P652" s="643"/>
      <c r="Q652" s="1090"/>
      <c r="R652" s="1090"/>
      <c r="S652" s="1748"/>
      <c r="T652" s="512"/>
      <c r="U652" s="1083"/>
      <c r="V652" s="1079" t="s">
        <v>11869</v>
      </c>
      <c r="W652" s="354" t="s">
        <v>30</v>
      </c>
      <c r="X652" s="357">
        <v>0.85</v>
      </c>
      <c r="Y652" s="1745"/>
      <c r="Z652" s="1090"/>
      <c r="AA652" s="1091"/>
      <c r="AB652" s="391">
        <f>ROUND(ROUND(ROUND(ROUND(ROUND(G584+K620,0)*Q644,0)*U651,0)*X652,0)-Z649,0)</f>
        <v>141</v>
      </c>
      <c r="AC652" s="268"/>
    </row>
    <row r="653" spans="1:29" ht="17.100000000000001" customHeight="1">
      <c r="A653" s="243">
        <v>63</v>
      </c>
      <c r="B653" s="351">
        <v>2051</v>
      </c>
      <c r="C653" s="870" t="s">
        <v>12215</v>
      </c>
      <c r="D653" s="604"/>
      <c r="E653" s="604"/>
      <c r="F653" s="1131"/>
      <c r="G653" s="517"/>
      <c r="H653" s="517"/>
      <c r="I653" s="518"/>
      <c r="J653" s="748"/>
      <c r="K653" s="748"/>
      <c r="L653" s="748"/>
      <c r="M653" s="643"/>
      <c r="N653" s="1133"/>
      <c r="O653" s="1121"/>
      <c r="P653" s="643"/>
      <c r="Q653" s="1090"/>
      <c r="R653" s="1090"/>
      <c r="S653" s="1747" t="s">
        <v>4708</v>
      </c>
      <c r="T653" s="643" t="s">
        <v>30</v>
      </c>
      <c r="U653" s="1091">
        <f>$U$299</f>
        <v>0.85</v>
      </c>
      <c r="V653" s="1082"/>
      <c r="W653" s="1082"/>
      <c r="X653" s="1083"/>
      <c r="Y653" s="1745"/>
      <c r="Z653" s="1090"/>
      <c r="AA653" s="1091"/>
      <c r="AB653" s="391">
        <f>ROUND(ROUND(ROUND(ROUND(G584+K620,0)*Q644,0)*U653,0)-Z649,0)</f>
        <v>204</v>
      </c>
      <c r="AC653" s="268"/>
    </row>
    <row r="654" spans="1:29" ht="17.100000000000001" customHeight="1">
      <c r="A654" s="243">
        <v>63</v>
      </c>
      <c r="B654" s="351">
        <v>2052</v>
      </c>
      <c r="C654" s="870" t="s">
        <v>12216</v>
      </c>
      <c r="D654" s="604"/>
      <c r="E654" s="604"/>
      <c r="F654" s="1131"/>
      <c r="G654" s="517"/>
      <c r="H654" s="517"/>
      <c r="I654" s="518"/>
      <c r="J654" s="748"/>
      <c r="K654" s="748"/>
      <c r="L654" s="748"/>
      <c r="M654" s="643"/>
      <c r="N654" s="1134"/>
      <c r="O654" s="1121"/>
      <c r="P654" s="643"/>
      <c r="Q654" s="1090"/>
      <c r="R654" s="1090"/>
      <c r="S654" s="1748"/>
      <c r="T654" s="512"/>
      <c r="U654" s="1083"/>
      <c r="V654" s="1079" t="s">
        <v>11869</v>
      </c>
      <c r="W654" s="354" t="s">
        <v>30</v>
      </c>
      <c r="X654" s="357">
        <v>0.85</v>
      </c>
      <c r="Y654" s="1746"/>
      <c r="Z654" s="1082"/>
      <c r="AA654" s="1083"/>
      <c r="AB654" s="391">
        <f>ROUND(ROUND(ROUND(ROUND(ROUND(G584+K620,0)*Q644,0)*U653,0)*X654,0)-Z649,0)</f>
        <v>173</v>
      </c>
      <c r="AC654" s="268"/>
    </row>
    <row r="655" spans="1:29" ht="17.100000000000001" customHeight="1">
      <c r="A655" s="243">
        <v>63</v>
      </c>
      <c r="B655" s="351">
        <v>2061</v>
      </c>
      <c r="C655" s="870" t="s">
        <v>12217</v>
      </c>
      <c r="D655" s="604"/>
      <c r="E655" s="604"/>
      <c r="F655" s="1580" t="s">
        <v>11607</v>
      </c>
      <c r="G655" s="633"/>
      <c r="H655" s="633"/>
      <c r="I655" s="1095"/>
      <c r="J655" s="524"/>
      <c r="K655" s="524"/>
      <c r="L655" s="360"/>
      <c r="M655" s="524"/>
      <c r="N655" s="1096"/>
      <c r="O655" s="362"/>
      <c r="P655" s="524"/>
      <c r="Q655" s="524"/>
      <c r="R655" s="524"/>
      <c r="S655" s="603"/>
      <c r="T655" s="362"/>
      <c r="U655" s="1097"/>
      <c r="V655" s="635"/>
      <c r="W655" s="635"/>
      <c r="X655" s="635"/>
      <c r="Y655" s="635"/>
      <c r="Z655" s="635"/>
      <c r="AA655" s="636"/>
      <c r="AB655" s="358">
        <f>ROUND(G656,0)</f>
        <v>374</v>
      </c>
      <c r="AC655" s="268"/>
    </row>
    <row r="656" spans="1:29" ht="17.100000000000001" customHeight="1">
      <c r="A656" s="243">
        <v>63</v>
      </c>
      <c r="B656" s="351">
        <v>2062</v>
      </c>
      <c r="C656" s="870" t="s">
        <v>12218</v>
      </c>
      <c r="D656" s="604"/>
      <c r="E656" s="604"/>
      <c r="F656" s="1765"/>
      <c r="G656" s="796">
        <v>374</v>
      </c>
      <c r="H656" s="517" t="s">
        <v>18</v>
      </c>
      <c r="I656" s="744"/>
      <c r="J656" s="517"/>
      <c r="K656" s="517"/>
      <c r="L656" s="639"/>
      <c r="M656" s="517"/>
      <c r="N656" s="1130"/>
      <c r="O656" s="643"/>
      <c r="P656" s="517"/>
      <c r="Q656" s="517"/>
      <c r="R656" s="517"/>
      <c r="S656" s="677"/>
      <c r="T656" s="512"/>
      <c r="U656" s="514"/>
      <c r="V656" s="1071" t="s">
        <v>4700</v>
      </c>
      <c r="W656" s="362" t="s">
        <v>163</v>
      </c>
      <c r="X656" s="356">
        <v>0.85</v>
      </c>
      <c r="Y656" s="635"/>
      <c r="Z656" s="635"/>
      <c r="AA656" s="636"/>
      <c r="AB656" s="358">
        <f>ROUND(G656*X656,0)</f>
        <v>318</v>
      </c>
      <c r="AC656" s="268"/>
    </row>
    <row r="657" spans="1:29" ht="17.100000000000001" customHeight="1">
      <c r="A657" s="243">
        <v>63</v>
      </c>
      <c r="B657" s="351">
        <v>2063</v>
      </c>
      <c r="C657" s="870" t="s">
        <v>12219</v>
      </c>
      <c r="D657" s="604"/>
      <c r="E657" s="604"/>
      <c r="F657" s="1765"/>
      <c r="G657" s="638"/>
      <c r="H657" s="638"/>
      <c r="I657" s="744"/>
      <c r="J657" s="516"/>
      <c r="K657" s="517"/>
      <c r="L657" s="639"/>
      <c r="M657" s="743"/>
      <c r="N657" s="842"/>
      <c r="O657" s="546"/>
      <c r="P657" s="517"/>
      <c r="Q657" s="517"/>
      <c r="R657" s="517"/>
      <c r="S657" s="1747" t="s">
        <v>4703</v>
      </c>
      <c r="T657" s="362" t="s">
        <v>163</v>
      </c>
      <c r="U657" s="1081">
        <f>$U$297</f>
        <v>0.7</v>
      </c>
      <c r="V657" s="1088"/>
      <c r="W657" s="1088"/>
      <c r="X657" s="1088"/>
      <c r="Y657" s="1088"/>
      <c r="Z657" s="1088"/>
      <c r="AA657" s="1089"/>
      <c r="AB657" s="358">
        <f>ROUND(G656*U657,0)</f>
        <v>262</v>
      </c>
      <c r="AC657" s="268"/>
    </row>
    <row r="658" spans="1:29" ht="17.100000000000001" customHeight="1">
      <c r="A658" s="243">
        <v>63</v>
      </c>
      <c r="B658" s="351">
        <v>2064</v>
      </c>
      <c r="C658" s="870" t="s">
        <v>12220</v>
      </c>
      <c r="D658" s="604"/>
      <c r="E658" s="604"/>
      <c r="F658" s="1765"/>
      <c r="G658" s="638"/>
      <c r="H658" s="638"/>
      <c r="I658" s="744"/>
      <c r="J658" s="516"/>
      <c r="K658" s="517"/>
      <c r="L658" s="639"/>
      <c r="M658" s="743"/>
      <c r="N658" s="842"/>
      <c r="O658" s="546"/>
      <c r="P658" s="517"/>
      <c r="Q658" s="517"/>
      <c r="R658" s="517"/>
      <c r="S658" s="1748"/>
      <c r="T658" s="512"/>
      <c r="U658" s="1083"/>
      <c r="V658" s="1079" t="s">
        <v>11869</v>
      </c>
      <c r="W658" s="354" t="s">
        <v>30</v>
      </c>
      <c r="X658" s="355">
        <v>0.85</v>
      </c>
      <c r="Y658" s="635"/>
      <c r="Z658" s="635"/>
      <c r="AA658" s="636"/>
      <c r="AB658" s="358">
        <f>ROUND(ROUND(G656*U657,0)*X658,0)</f>
        <v>223</v>
      </c>
      <c r="AC658" s="268"/>
    </row>
    <row r="659" spans="1:29" ht="17.100000000000001" customHeight="1">
      <c r="A659" s="243">
        <v>63</v>
      </c>
      <c r="B659" s="351">
        <v>2065</v>
      </c>
      <c r="C659" s="870" t="s">
        <v>12221</v>
      </c>
      <c r="D659" s="604"/>
      <c r="E659" s="604"/>
      <c r="F659" s="1765"/>
      <c r="G659" s="638"/>
      <c r="H659" s="638"/>
      <c r="I659" s="744"/>
      <c r="J659" s="516"/>
      <c r="K659" s="517"/>
      <c r="L659" s="639"/>
      <c r="M659" s="743"/>
      <c r="N659" s="842"/>
      <c r="O659" s="546"/>
      <c r="P659" s="517"/>
      <c r="Q659" s="517"/>
      <c r="R659" s="517"/>
      <c r="S659" s="1747" t="s">
        <v>4708</v>
      </c>
      <c r="T659" s="362" t="s">
        <v>30</v>
      </c>
      <c r="U659" s="1081">
        <f>$U$299</f>
        <v>0.85</v>
      </c>
      <c r="V659" s="1082"/>
      <c r="W659" s="1082"/>
      <c r="X659" s="1082"/>
      <c r="Y659" s="1082"/>
      <c r="Z659" s="1082"/>
      <c r="AA659" s="1083"/>
      <c r="AB659" s="358">
        <f>ROUND(G656*U659,0)</f>
        <v>318</v>
      </c>
      <c r="AC659" s="268"/>
    </row>
    <row r="660" spans="1:29" ht="17.100000000000001" customHeight="1">
      <c r="A660" s="243">
        <v>63</v>
      </c>
      <c r="B660" s="351">
        <v>2066</v>
      </c>
      <c r="C660" s="870" t="s">
        <v>12222</v>
      </c>
      <c r="D660" s="604"/>
      <c r="E660" s="604"/>
      <c r="F660" s="637"/>
      <c r="G660" s="638"/>
      <c r="H660" s="638"/>
      <c r="I660" s="744"/>
      <c r="J660" s="516"/>
      <c r="K660" s="517"/>
      <c r="L660" s="639"/>
      <c r="M660" s="546"/>
      <c r="N660" s="842"/>
      <c r="O660" s="546"/>
      <c r="P660" s="517"/>
      <c r="Q660" s="517"/>
      <c r="R660" s="517"/>
      <c r="S660" s="1748"/>
      <c r="T660" s="512"/>
      <c r="U660" s="1083"/>
      <c r="V660" s="1079" t="s">
        <v>11869</v>
      </c>
      <c r="W660" s="354" t="s">
        <v>30</v>
      </c>
      <c r="X660" s="355">
        <v>0.85</v>
      </c>
      <c r="Y660" s="635"/>
      <c r="Z660" s="635"/>
      <c r="AA660" s="636"/>
      <c r="AB660" s="358">
        <f>ROUND(ROUND(G656*U659,0)*X660,0)</f>
        <v>270</v>
      </c>
      <c r="AC660" s="268"/>
    </row>
    <row r="661" spans="1:29" ht="17.100000000000001" customHeight="1">
      <c r="A661" s="243">
        <v>63</v>
      </c>
      <c r="B661" s="351">
        <v>2067</v>
      </c>
      <c r="C661" s="870" t="s">
        <v>12223</v>
      </c>
      <c r="D661" s="604"/>
      <c r="E661" s="604"/>
      <c r="F661" s="637"/>
      <c r="G661" s="638"/>
      <c r="H661" s="638"/>
      <c r="I661" s="744"/>
      <c r="J661" s="516"/>
      <c r="K661" s="517"/>
      <c r="L661" s="639"/>
      <c r="M661" s="546"/>
      <c r="N661" s="842"/>
      <c r="O661" s="546"/>
      <c r="P661" s="517"/>
      <c r="Q661" s="517"/>
      <c r="R661" s="517"/>
      <c r="S661" s="603"/>
      <c r="T661" s="362"/>
      <c r="U661" s="1097"/>
      <c r="V661" s="635"/>
      <c r="W661" s="635"/>
      <c r="X661" s="636"/>
      <c r="Y661" s="1533" t="s">
        <v>167</v>
      </c>
      <c r="Z661" s="643">
        <v>5</v>
      </c>
      <c r="AA661" s="1086" t="s">
        <v>168</v>
      </c>
      <c r="AB661" s="358">
        <f>ROUND(G656-Z661,0)</f>
        <v>369</v>
      </c>
      <c r="AC661" s="268"/>
    </row>
    <row r="662" spans="1:29" ht="17.100000000000001" customHeight="1">
      <c r="A662" s="243">
        <v>63</v>
      </c>
      <c r="B662" s="351">
        <v>2068</v>
      </c>
      <c r="C662" s="870" t="s">
        <v>12224</v>
      </c>
      <c r="D662" s="604"/>
      <c r="E662" s="604"/>
      <c r="F662" s="637"/>
      <c r="G662" s="638"/>
      <c r="H662" s="638"/>
      <c r="I662" s="744"/>
      <c r="J662" s="516"/>
      <c r="K662" s="517"/>
      <c r="L662" s="639"/>
      <c r="M662" s="546"/>
      <c r="N662" s="842"/>
      <c r="O662" s="546"/>
      <c r="P662" s="517"/>
      <c r="Q662" s="517"/>
      <c r="R662" s="517"/>
      <c r="S662" s="677"/>
      <c r="T662" s="512"/>
      <c r="U662" s="514"/>
      <c r="V662" s="1071" t="s">
        <v>11869</v>
      </c>
      <c r="W662" s="362" t="s">
        <v>30</v>
      </c>
      <c r="X662" s="395">
        <v>0.85</v>
      </c>
      <c r="Y662" s="1745"/>
      <c r="Z662" s="643"/>
      <c r="AA662" s="1086"/>
      <c r="AB662" s="358">
        <f>ROUND(ROUND(G656*X662,0)-Z661,0)</f>
        <v>313</v>
      </c>
      <c r="AC662" s="268"/>
    </row>
    <row r="663" spans="1:29" ht="17.100000000000001" customHeight="1">
      <c r="A663" s="243">
        <v>63</v>
      </c>
      <c r="B663" s="351">
        <v>2069</v>
      </c>
      <c r="C663" s="870" t="s">
        <v>12225</v>
      </c>
      <c r="D663" s="604"/>
      <c r="E663" s="604"/>
      <c r="F663" s="637"/>
      <c r="G663" s="638"/>
      <c r="H663" s="638"/>
      <c r="I663" s="744"/>
      <c r="J663" s="516"/>
      <c r="K663" s="517"/>
      <c r="L663" s="639"/>
      <c r="M663" s="546"/>
      <c r="N663" s="842"/>
      <c r="O663" s="546"/>
      <c r="P663" s="517"/>
      <c r="Q663" s="517"/>
      <c r="R663" s="517"/>
      <c r="S663" s="1747" t="s">
        <v>4703</v>
      </c>
      <c r="T663" s="643" t="s">
        <v>30</v>
      </c>
      <c r="U663" s="1091">
        <v>0.7</v>
      </c>
      <c r="V663" s="1088"/>
      <c r="W663" s="1088"/>
      <c r="X663" s="1089"/>
      <c r="Y663" s="1745"/>
      <c r="Z663" s="1090"/>
      <c r="AA663" s="1091"/>
      <c r="AB663" s="358">
        <f>ROUND(ROUND(G656*U663,0)-Z661,0)</f>
        <v>257</v>
      </c>
      <c r="AC663" s="268"/>
    </row>
    <row r="664" spans="1:29" ht="17.100000000000001" customHeight="1">
      <c r="A664" s="243">
        <v>63</v>
      </c>
      <c r="B664" s="351">
        <v>2070</v>
      </c>
      <c r="C664" s="870" t="s">
        <v>12226</v>
      </c>
      <c r="D664" s="604"/>
      <c r="E664" s="604"/>
      <c r="F664" s="637"/>
      <c r="G664" s="638"/>
      <c r="H664" s="638"/>
      <c r="I664" s="744"/>
      <c r="J664" s="516"/>
      <c r="K664" s="517"/>
      <c r="L664" s="639"/>
      <c r="M664" s="546"/>
      <c r="N664" s="842"/>
      <c r="O664" s="546"/>
      <c r="P664" s="517"/>
      <c r="Q664" s="517"/>
      <c r="R664" s="517"/>
      <c r="S664" s="1748"/>
      <c r="T664" s="512"/>
      <c r="U664" s="1083"/>
      <c r="V664" s="1079" t="s">
        <v>11869</v>
      </c>
      <c r="W664" s="354" t="s">
        <v>30</v>
      </c>
      <c r="X664" s="357">
        <v>0.85</v>
      </c>
      <c r="Y664" s="1745"/>
      <c r="Z664" s="1090"/>
      <c r="AA664" s="1091"/>
      <c r="AB664" s="358">
        <f>ROUND(ROUND(ROUND(G656*U663,0)*X664,0)-Z661,0)</f>
        <v>218</v>
      </c>
      <c r="AC664" s="268"/>
    </row>
    <row r="665" spans="1:29" ht="17.100000000000001" customHeight="1">
      <c r="A665" s="243">
        <v>63</v>
      </c>
      <c r="B665" s="351">
        <v>2071</v>
      </c>
      <c r="C665" s="870" t="s">
        <v>12227</v>
      </c>
      <c r="D665" s="604"/>
      <c r="E665" s="604"/>
      <c r="F665" s="637"/>
      <c r="G665" s="638"/>
      <c r="H665" s="638"/>
      <c r="I665" s="744"/>
      <c r="J665" s="516"/>
      <c r="K665" s="517"/>
      <c r="L665" s="639"/>
      <c r="M665" s="546"/>
      <c r="N665" s="842"/>
      <c r="O665" s="546"/>
      <c r="P665" s="517"/>
      <c r="Q665" s="517"/>
      <c r="R665" s="517"/>
      <c r="S665" s="1747" t="s">
        <v>4708</v>
      </c>
      <c r="T665" s="643" t="s">
        <v>30</v>
      </c>
      <c r="U665" s="1091">
        <v>0.85</v>
      </c>
      <c r="V665" s="1082"/>
      <c r="W665" s="1082"/>
      <c r="X665" s="1083"/>
      <c r="Y665" s="1745"/>
      <c r="Z665" s="1090"/>
      <c r="AA665" s="1091"/>
      <c r="AB665" s="358">
        <f>ROUND(ROUND(G656*U665,0)-Z661,0)</f>
        <v>313</v>
      </c>
      <c r="AC665" s="268"/>
    </row>
    <row r="666" spans="1:29" ht="17.100000000000001" customHeight="1">
      <c r="A666" s="243">
        <v>63</v>
      </c>
      <c r="B666" s="351">
        <v>2072</v>
      </c>
      <c r="C666" s="870" t="s">
        <v>12228</v>
      </c>
      <c r="D666" s="604"/>
      <c r="E666" s="604"/>
      <c r="F666" s="637"/>
      <c r="G666" s="638"/>
      <c r="H666" s="638"/>
      <c r="I666" s="744"/>
      <c r="J666" s="516"/>
      <c r="K666" s="517"/>
      <c r="L666" s="639"/>
      <c r="M666" s="546"/>
      <c r="N666" s="842"/>
      <c r="O666" s="546"/>
      <c r="P666" s="517"/>
      <c r="Q666" s="517"/>
      <c r="R666" s="517"/>
      <c r="S666" s="1748"/>
      <c r="T666" s="512"/>
      <c r="U666" s="1083"/>
      <c r="V666" s="1079" t="s">
        <v>11869</v>
      </c>
      <c r="W666" s="354" t="s">
        <v>30</v>
      </c>
      <c r="X666" s="357">
        <v>0.85</v>
      </c>
      <c r="Y666" s="1746"/>
      <c r="Z666" s="1082"/>
      <c r="AA666" s="1083"/>
      <c r="AB666" s="358">
        <f>ROUND(ROUND(ROUND(G656*U665,0)*X666,0)-Z661,0)</f>
        <v>265</v>
      </c>
      <c r="AC666" s="268"/>
    </row>
    <row r="667" spans="1:29" ht="17.100000000000001" customHeight="1">
      <c r="A667" s="243">
        <v>63</v>
      </c>
      <c r="B667" s="351">
        <v>2073</v>
      </c>
      <c r="C667" s="870" t="s">
        <v>12229</v>
      </c>
      <c r="D667" s="604"/>
      <c r="E667" s="604"/>
      <c r="F667" s="842"/>
      <c r="G667" s="638"/>
      <c r="H667" s="638"/>
      <c r="I667" s="518"/>
      <c r="J667" s="646"/>
      <c r="K667" s="748"/>
      <c r="L667" s="748"/>
      <c r="M667" s="517"/>
      <c r="N667" s="1749" t="s">
        <v>11301</v>
      </c>
      <c r="O667" s="1622" t="s">
        <v>235</v>
      </c>
      <c r="P667" s="524"/>
      <c r="Q667" s="524"/>
      <c r="R667" s="642"/>
      <c r="S667" s="603"/>
      <c r="T667" s="362"/>
      <c r="U667" s="1097"/>
      <c r="V667" s="635"/>
      <c r="W667" s="635"/>
      <c r="X667" s="635"/>
      <c r="Y667" s="635"/>
      <c r="Z667" s="635"/>
      <c r="AA667" s="636"/>
      <c r="AB667" s="358">
        <f>ROUND(G656*Q668,0)</f>
        <v>262</v>
      </c>
      <c r="AC667" s="268"/>
    </row>
    <row r="668" spans="1:29" ht="17.100000000000001" customHeight="1">
      <c r="A668" s="243">
        <v>63</v>
      </c>
      <c r="B668" s="351">
        <v>2074</v>
      </c>
      <c r="C668" s="870" t="s">
        <v>12230</v>
      </c>
      <c r="D668" s="604"/>
      <c r="E668" s="604"/>
      <c r="F668" s="842"/>
      <c r="G668" s="796"/>
      <c r="H668" s="517"/>
      <c r="I668" s="518"/>
      <c r="J668" s="646"/>
      <c r="K668" s="748"/>
      <c r="L668" s="748"/>
      <c r="M668" s="517"/>
      <c r="N668" s="1758"/>
      <c r="O668" s="1745"/>
      <c r="P668" s="643" t="s">
        <v>30</v>
      </c>
      <c r="Q668" s="1090">
        <v>0.7</v>
      </c>
      <c r="R668" s="518"/>
      <c r="S668" s="677"/>
      <c r="T668" s="512"/>
      <c r="U668" s="514"/>
      <c r="V668" s="1071" t="s">
        <v>11869</v>
      </c>
      <c r="W668" s="362" t="s">
        <v>30</v>
      </c>
      <c r="X668" s="356">
        <v>0.85</v>
      </c>
      <c r="Y668" s="635"/>
      <c r="Z668" s="635"/>
      <c r="AA668" s="636"/>
      <c r="AB668" s="358">
        <f>ROUND(ROUND(G656*Q668,0)*X668,0)</f>
        <v>223</v>
      </c>
      <c r="AC668" s="268"/>
    </row>
    <row r="669" spans="1:29" ht="17.100000000000001" customHeight="1">
      <c r="A669" s="243">
        <v>63</v>
      </c>
      <c r="B669" s="351">
        <v>2075</v>
      </c>
      <c r="C669" s="870" t="s">
        <v>12231</v>
      </c>
      <c r="D669" s="604"/>
      <c r="E669" s="604"/>
      <c r="F669" s="1131"/>
      <c r="G669" s="517"/>
      <c r="H669" s="517"/>
      <c r="I669" s="518"/>
      <c r="J669" s="646"/>
      <c r="K669" s="748"/>
      <c r="L669" s="748"/>
      <c r="M669" s="643"/>
      <c r="N669" s="1758"/>
      <c r="O669" s="1745"/>
      <c r="P669" s="643"/>
      <c r="Q669" s="1090"/>
      <c r="R669" s="1091"/>
      <c r="S669" s="1747" t="s">
        <v>4703</v>
      </c>
      <c r="T669" s="362" t="s">
        <v>30</v>
      </c>
      <c r="U669" s="1081">
        <f>$U$297</f>
        <v>0.7</v>
      </c>
      <c r="V669" s="1088"/>
      <c r="W669" s="1088"/>
      <c r="X669" s="1088"/>
      <c r="Y669" s="1088"/>
      <c r="Z669" s="1088"/>
      <c r="AA669" s="1089"/>
      <c r="AB669" s="391">
        <f>ROUND(ROUND(G656*Q668,0)*U669,0)</f>
        <v>183</v>
      </c>
      <c r="AC669" s="268"/>
    </row>
    <row r="670" spans="1:29" ht="17.100000000000001" customHeight="1">
      <c r="A670" s="243">
        <v>63</v>
      </c>
      <c r="B670" s="351">
        <v>2076</v>
      </c>
      <c r="C670" s="870" t="s">
        <v>12232</v>
      </c>
      <c r="D670" s="604"/>
      <c r="E670" s="604"/>
      <c r="F670" s="1131"/>
      <c r="G670" s="517"/>
      <c r="H670" s="517"/>
      <c r="I670" s="518"/>
      <c r="J670" s="646"/>
      <c r="K670" s="748"/>
      <c r="L670" s="748"/>
      <c r="M670" s="643"/>
      <c r="N670" s="1758"/>
      <c r="O670" s="1745"/>
      <c r="P670" s="643"/>
      <c r="Q670" s="1090"/>
      <c r="R670" s="1091"/>
      <c r="S670" s="1748"/>
      <c r="T670" s="512"/>
      <c r="U670" s="1083"/>
      <c r="V670" s="1079" t="s">
        <v>11869</v>
      </c>
      <c r="W670" s="354" t="s">
        <v>30</v>
      </c>
      <c r="X670" s="355">
        <v>0.85</v>
      </c>
      <c r="Y670" s="635"/>
      <c r="Z670" s="635"/>
      <c r="AA670" s="636"/>
      <c r="AB670" s="391">
        <f>ROUND(ROUND(ROUND(G656*Q668,0)*U669,0)*X670,0)</f>
        <v>156</v>
      </c>
      <c r="AC670" s="268"/>
    </row>
    <row r="671" spans="1:29" ht="17.100000000000001" customHeight="1">
      <c r="A671" s="243">
        <v>63</v>
      </c>
      <c r="B671" s="351">
        <v>2077</v>
      </c>
      <c r="C671" s="870" t="s">
        <v>12233</v>
      </c>
      <c r="D671" s="604"/>
      <c r="E671" s="604"/>
      <c r="F671" s="1131"/>
      <c r="G671" s="517"/>
      <c r="H671" s="517"/>
      <c r="I671" s="518"/>
      <c r="J671" s="646"/>
      <c r="K671" s="748"/>
      <c r="L671" s="748"/>
      <c r="M671" s="1132"/>
      <c r="N671" s="1133"/>
      <c r="O671" s="1745"/>
      <c r="P671" s="643"/>
      <c r="Q671" s="1090"/>
      <c r="R671" s="1091"/>
      <c r="S671" s="1747" t="s">
        <v>4708</v>
      </c>
      <c r="T671" s="362" t="s">
        <v>30</v>
      </c>
      <c r="U671" s="1081">
        <f>$U$299</f>
        <v>0.85</v>
      </c>
      <c r="V671" s="1082"/>
      <c r="W671" s="1082"/>
      <c r="X671" s="1082"/>
      <c r="Y671" s="1082"/>
      <c r="Z671" s="1082"/>
      <c r="AA671" s="1083"/>
      <c r="AB671" s="391">
        <f>ROUND(ROUND(G656*Q668,0)*U671,0)</f>
        <v>223</v>
      </c>
      <c r="AC671" s="268"/>
    </row>
    <row r="672" spans="1:29" ht="17.100000000000001" customHeight="1">
      <c r="A672" s="243">
        <v>63</v>
      </c>
      <c r="B672" s="351">
        <v>2078</v>
      </c>
      <c r="C672" s="870" t="s">
        <v>12234</v>
      </c>
      <c r="D672" s="604"/>
      <c r="E672" s="604"/>
      <c r="F672" s="1131"/>
      <c r="G672" s="517"/>
      <c r="H672" s="517"/>
      <c r="I672" s="518"/>
      <c r="J672" s="646"/>
      <c r="K672" s="748"/>
      <c r="L672" s="748"/>
      <c r="M672" s="1132"/>
      <c r="N672" s="1133"/>
      <c r="O672" s="1745"/>
      <c r="P672" s="643"/>
      <c r="Q672" s="1090"/>
      <c r="R672" s="1091"/>
      <c r="S672" s="1748"/>
      <c r="T672" s="512"/>
      <c r="U672" s="1083"/>
      <c r="V672" s="1079" t="s">
        <v>11869</v>
      </c>
      <c r="W672" s="354" t="s">
        <v>30</v>
      </c>
      <c r="X672" s="355">
        <v>0.85</v>
      </c>
      <c r="Y672" s="635"/>
      <c r="Z672" s="635"/>
      <c r="AA672" s="636"/>
      <c r="AB672" s="391">
        <f>ROUND(ROUND(ROUND(G656*Q668,0)*U671,0)*X672,0)</f>
        <v>190</v>
      </c>
      <c r="AC672" s="268"/>
    </row>
    <row r="673" spans="1:29" ht="17.100000000000001" customHeight="1">
      <c r="A673" s="243">
        <v>63</v>
      </c>
      <c r="B673" s="351">
        <v>2079</v>
      </c>
      <c r="C673" s="870" t="s">
        <v>12235</v>
      </c>
      <c r="D673" s="604"/>
      <c r="E673" s="604"/>
      <c r="F673" s="1131"/>
      <c r="G673" s="517"/>
      <c r="H673" s="517"/>
      <c r="I673" s="518"/>
      <c r="J673" s="646"/>
      <c r="K673" s="748"/>
      <c r="L673" s="748"/>
      <c r="M673" s="1132"/>
      <c r="N673" s="1133"/>
      <c r="O673" s="1120"/>
      <c r="P673" s="643"/>
      <c r="Q673" s="1090"/>
      <c r="R673" s="1091"/>
      <c r="S673" s="603"/>
      <c r="T673" s="362"/>
      <c r="U673" s="1097"/>
      <c r="V673" s="635"/>
      <c r="W673" s="635"/>
      <c r="X673" s="636"/>
      <c r="Y673" s="1533" t="s">
        <v>167</v>
      </c>
      <c r="Z673" s="643">
        <v>5</v>
      </c>
      <c r="AA673" s="1086" t="s">
        <v>168</v>
      </c>
      <c r="AB673" s="358">
        <f>ROUND(ROUND(G656*Q668,0)-Z673,0)</f>
        <v>257</v>
      </c>
      <c r="AC673" s="268"/>
    </row>
    <row r="674" spans="1:29" ht="17.100000000000001" customHeight="1">
      <c r="A674" s="243">
        <v>63</v>
      </c>
      <c r="B674" s="351">
        <v>2080</v>
      </c>
      <c r="C674" s="870" t="s">
        <v>12236</v>
      </c>
      <c r="D674" s="604"/>
      <c r="E674" s="604"/>
      <c r="F674" s="1131"/>
      <c r="G674" s="517"/>
      <c r="H674" s="517"/>
      <c r="I674" s="518"/>
      <c r="J674" s="646"/>
      <c r="K674" s="748"/>
      <c r="L674" s="748"/>
      <c r="M674" s="643"/>
      <c r="N674" s="1120"/>
      <c r="O674" s="1120"/>
      <c r="P674" s="643"/>
      <c r="Q674" s="1090"/>
      <c r="R674" s="1091"/>
      <c r="S674" s="677"/>
      <c r="T674" s="512"/>
      <c r="U674" s="514"/>
      <c r="V674" s="1071" t="s">
        <v>11869</v>
      </c>
      <c r="W674" s="362" t="s">
        <v>30</v>
      </c>
      <c r="X674" s="395">
        <v>0.85</v>
      </c>
      <c r="Y674" s="1745"/>
      <c r="Z674" s="643"/>
      <c r="AA674" s="1086"/>
      <c r="AB674" s="358">
        <f>ROUND(ROUND(ROUND(G656*Q668,0)*X674,0)-Z673,0)</f>
        <v>218</v>
      </c>
      <c r="AC674" s="268"/>
    </row>
    <row r="675" spans="1:29" ht="17.100000000000001" customHeight="1">
      <c r="A675" s="243">
        <v>63</v>
      </c>
      <c r="B675" s="351">
        <v>2081</v>
      </c>
      <c r="C675" s="870" t="s">
        <v>12237</v>
      </c>
      <c r="D675" s="604"/>
      <c r="E675" s="604"/>
      <c r="F675" s="1131"/>
      <c r="G675" s="517"/>
      <c r="H675" s="517"/>
      <c r="I675" s="518"/>
      <c r="J675" s="646"/>
      <c r="K675" s="748"/>
      <c r="L675" s="748"/>
      <c r="M675" s="643"/>
      <c r="N675" s="1120"/>
      <c r="O675" s="1120"/>
      <c r="P675" s="643"/>
      <c r="Q675" s="1090"/>
      <c r="R675" s="1091"/>
      <c r="S675" s="1747" t="s">
        <v>4703</v>
      </c>
      <c r="T675" s="643" t="s">
        <v>30</v>
      </c>
      <c r="U675" s="1091">
        <f>$U$297</f>
        <v>0.7</v>
      </c>
      <c r="V675" s="1088"/>
      <c r="W675" s="1088"/>
      <c r="X675" s="1089"/>
      <c r="Y675" s="1745"/>
      <c r="Z675" s="1090"/>
      <c r="AA675" s="1091"/>
      <c r="AB675" s="391">
        <f>ROUND(ROUND(ROUND(G656*Q668,0)*U675,0)-Z673,0)</f>
        <v>178</v>
      </c>
      <c r="AC675" s="268"/>
    </row>
    <row r="676" spans="1:29" ht="17.100000000000001" customHeight="1">
      <c r="A676" s="243">
        <v>63</v>
      </c>
      <c r="B676" s="351">
        <v>2082</v>
      </c>
      <c r="C676" s="870" t="s">
        <v>12238</v>
      </c>
      <c r="D676" s="604"/>
      <c r="E676" s="604"/>
      <c r="F676" s="1131"/>
      <c r="G676" s="517"/>
      <c r="H676" s="517"/>
      <c r="I676" s="518"/>
      <c r="J676" s="646"/>
      <c r="K676" s="748"/>
      <c r="L676" s="748"/>
      <c r="M676" s="643"/>
      <c r="N676" s="1120"/>
      <c r="O676" s="1120"/>
      <c r="P676" s="643"/>
      <c r="Q676" s="1090"/>
      <c r="R676" s="1091"/>
      <c r="S676" s="1748"/>
      <c r="T676" s="512"/>
      <c r="U676" s="1083"/>
      <c r="V676" s="1079" t="s">
        <v>11869</v>
      </c>
      <c r="W676" s="354" t="s">
        <v>30</v>
      </c>
      <c r="X676" s="357">
        <v>0.85</v>
      </c>
      <c r="Y676" s="1745"/>
      <c r="Z676" s="1090"/>
      <c r="AA676" s="1091"/>
      <c r="AB676" s="358">
        <f>ROUND(ROUND(ROUND(ROUND(G656*Q668,0)*U675,0)*X676,0)-Z673,0)</f>
        <v>151</v>
      </c>
      <c r="AC676" s="268"/>
    </row>
    <row r="677" spans="1:29" ht="17.100000000000001" customHeight="1">
      <c r="A677" s="243">
        <v>63</v>
      </c>
      <c r="B677" s="351">
        <v>2083</v>
      </c>
      <c r="C677" s="870" t="s">
        <v>12239</v>
      </c>
      <c r="D677" s="604"/>
      <c r="E677" s="604"/>
      <c r="F677" s="1131"/>
      <c r="G677" s="517"/>
      <c r="H677" s="517"/>
      <c r="I677" s="518"/>
      <c r="J677" s="646"/>
      <c r="K677" s="748"/>
      <c r="L677" s="748"/>
      <c r="M677" s="643"/>
      <c r="N677" s="1120"/>
      <c r="O677" s="1120"/>
      <c r="P677" s="643"/>
      <c r="Q677" s="1090"/>
      <c r="R677" s="1091"/>
      <c r="S677" s="1747" t="s">
        <v>4708</v>
      </c>
      <c r="T677" s="643" t="s">
        <v>30</v>
      </c>
      <c r="U677" s="1091">
        <f>$U$299</f>
        <v>0.85</v>
      </c>
      <c r="V677" s="1082"/>
      <c r="W677" s="1082"/>
      <c r="X677" s="1083"/>
      <c r="Y677" s="1745"/>
      <c r="Z677" s="1090"/>
      <c r="AA677" s="1091"/>
      <c r="AB677" s="391">
        <f>ROUND(ROUND(ROUND(G656*Q668,0)*U677,0)-Z673,0)</f>
        <v>218</v>
      </c>
      <c r="AC677" s="268"/>
    </row>
    <row r="678" spans="1:29" ht="17.100000000000001" customHeight="1">
      <c r="A678" s="243">
        <v>63</v>
      </c>
      <c r="B678" s="351">
        <v>2084</v>
      </c>
      <c r="C678" s="870" t="s">
        <v>12240</v>
      </c>
      <c r="D678" s="604"/>
      <c r="E678" s="604"/>
      <c r="F678" s="1131"/>
      <c r="G678" s="517"/>
      <c r="H678" s="517"/>
      <c r="I678" s="518"/>
      <c r="J678" s="646"/>
      <c r="K678" s="748"/>
      <c r="L678" s="748"/>
      <c r="M678" s="643"/>
      <c r="N678" s="1120"/>
      <c r="O678" s="1120"/>
      <c r="P678" s="643"/>
      <c r="Q678" s="1090"/>
      <c r="R678" s="1091"/>
      <c r="S678" s="1748"/>
      <c r="T678" s="512"/>
      <c r="U678" s="1083"/>
      <c r="V678" s="1079" t="s">
        <v>11869</v>
      </c>
      <c r="W678" s="354" t="s">
        <v>30</v>
      </c>
      <c r="X678" s="357">
        <v>0.85</v>
      </c>
      <c r="Y678" s="1746"/>
      <c r="Z678" s="1082"/>
      <c r="AA678" s="1083"/>
      <c r="AB678" s="358">
        <f>ROUND(ROUND(ROUND(ROUND(G656*Q668,0)*U677,0)*X678,0)-Z673,0)</f>
        <v>185</v>
      </c>
      <c r="AC678" s="268"/>
    </row>
    <row r="679" spans="1:29" ht="17.100000000000001" customHeight="1">
      <c r="A679" s="243">
        <v>63</v>
      </c>
      <c r="B679" s="351">
        <v>2085</v>
      </c>
      <c r="C679" s="870" t="s">
        <v>12241</v>
      </c>
      <c r="D679" s="604"/>
      <c r="E679" s="604"/>
      <c r="F679" s="1131"/>
      <c r="G679" s="517"/>
      <c r="H679" s="517"/>
      <c r="I679" s="518"/>
      <c r="J679" s="646"/>
      <c r="K679" s="748"/>
      <c r="L679" s="748"/>
      <c r="M679" s="643"/>
      <c r="N679" s="1120"/>
      <c r="O679" s="1622" t="s">
        <v>237</v>
      </c>
      <c r="P679" s="362"/>
      <c r="Q679" s="1119"/>
      <c r="R679" s="1081"/>
      <c r="S679" s="603"/>
      <c r="T679" s="362"/>
      <c r="U679" s="1097"/>
      <c r="V679" s="635"/>
      <c r="W679" s="635"/>
      <c r="X679" s="635"/>
      <c r="Y679" s="635"/>
      <c r="Z679" s="635"/>
      <c r="AA679" s="636"/>
      <c r="AB679" s="358">
        <f>ROUND(G656*Q680,0)</f>
        <v>187</v>
      </c>
      <c r="AC679" s="268"/>
    </row>
    <row r="680" spans="1:29" ht="17.100000000000001" customHeight="1">
      <c r="A680" s="243">
        <v>63</v>
      </c>
      <c r="B680" s="351">
        <v>2086</v>
      </c>
      <c r="C680" s="870" t="s">
        <v>12242</v>
      </c>
      <c r="D680" s="604"/>
      <c r="E680" s="604"/>
      <c r="F680" s="1131"/>
      <c r="G680" s="517"/>
      <c r="H680" s="517"/>
      <c r="I680" s="518"/>
      <c r="J680" s="646"/>
      <c r="K680" s="748"/>
      <c r="L680" s="748"/>
      <c r="M680" s="643"/>
      <c r="N680" s="1120"/>
      <c r="O680" s="1745"/>
      <c r="P680" s="643" t="s">
        <v>30</v>
      </c>
      <c r="Q680" s="1090">
        <v>0.5</v>
      </c>
      <c r="R680" s="1091"/>
      <c r="S680" s="677"/>
      <c r="T680" s="512"/>
      <c r="U680" s="514"/>
      <c r="V680" s="1071" t="s">
        <v>11869</v>
      </c>
      <c r="W680" s="362" t="s">
        <v>30</v>
      </c>
      <c r="X680" s="356">
        <v>0.85</v>
      </c>
      <c r="Y680" s="635"/>
      <c r="Z680" s="635"/>
      <c r="AA680" s="636"/>
      <c r="AB680" s="358">
        <f>ROUND(ROUND(G656*Q680,0)*X680,0)</f>
        <v>159</v>
      </c>
      <c r="AC680" s="268"/>
    </row>
    <row r="681" spans="1:29" ht="17.100000000000001" customHeight="1">
      <c r="A681" s="243">
        <v>63</v>
      </c>
      <c r="B681" s="351">
        <v>2087</v>
      </c>
      <c r="C681" s="870" t="s">
        <v>12243</v>
      </c>
      <c r="D681" s="604"/>
      <c r="E681" s="604"/>
      <c r="F681" s="1131"/>
      <c r="G681" s="517"/>
      <c r="H681" s="517"/>
      <c r="I681" s="518"/>
      <c r="J681" s="646"/>
      <c r="K681" s="748"/>
      <c r="L681" s="748"/>
      <c r="M681" s="643"/>
      <c r="N681" s="1120"/>
      <c r="O681" s="1745"/>
      <c r="P681" s="643"/>
      <c r="Q681" s="1090"/>
      <c r="R681" s="1091"/>
      <c r="S681" s="1747" t="s">
        <v>4703</v>
      </c>
      <c r="T681" s="362" t="s">
        <v>30</v>
      </c>
      <c r="U681" s="1081">
        <f>$U$297</f>
        <v>0.7</v>
      </c>
      <c r="V681" s="1088"/>
      <c r="W681" s="1088"/>
      <c r="X681" s="1088"/>
      <c r="Y681" s="1088"/>
      <c r="Z681" s="1088"/>
      <c r="AA681" s="1089"/>
      <c r="AB681" s="391">
        <f>ROUND(ROUND(G656*Q680,0)*U681,0)</f>
        <v>131</v>
      </c>
      <c r="AC681" s="268"/>
    </row>
    <row r="682" spans="1:29" ht="17.100000000000001" customHeight="1">
      <c r="A682" s="243">
        <v>63</v>
      </c>
      <c r="B682" s="351">
        <v>2088</v>
      </c>
      <c r="C682" s="870" t="s">
        <v>12244</v>
      </c>
      <c r="D682" s="604"/>
      <c r="E682" s="604"/>
      <c r="F682" s="1131"/>
      <c r="G682" s="517"/>
      <c r="H682" s="517"/>
      <c r="I682" s="518"/>
      <c r="J682" s="646"/>
      <c r="K682" s="748"/>
      <c r="L682" s="748"/>
      <c r="M682" s="643"/>
      <c r="N682" s="1120"/>
      <c r="O682" s="1745"/>
      <c r="P682" s="643"/>
      <c r="Q682" s="1090"/>
      <c r="R682" s="1091"/>
      <c r="S682" s="1748"/>
      <c r="T682" s="512"/>
      <c r="U682" s="1083"/>
      <c r="V682" s="1079" t="s">
        <v>11869</v>
      </c>
      <c r="W682" s="354" t="s">
        <v>30</v>
      </c>
      <c r="X682" s="355">
        <v>0.85</v>
      </c>
      <c r="Y682" s="635"/>
      <c r="Z682" s="635"/>
      <c r="AA682" s="636"/>
      <c r="AB682" s="391">
        <f>ROUND(ROUND(ROUND(G656*Q680,0)*U681,0)*X682,0)</f>
        <v>111</v>
      </c>
      <c r="AC682" s="268"/>
    </row>
    <row r="683" spans="1:29" ht="17.100000000000001" customHeight="1">
      <c r="A683" s="243">
        <v>63</v>
      </c>
      <c r="B683" s="351">
        <v>2089</v>
      </c>
      <c r="C683" s="870" t="s">
        <v>12245</v>
      </c>
      <c r="D683" s="604"/>
      <c r="E683" s="604"/>
      <c r="F683" s="1131"/>
      <c r="G683" s="517"/>
      <c r="H683" s="517"/>
      <c r="I683" s="518"/>
      <c r="J683" s="646"/>
      <c r="K683" s="748"/>
      <c r="L683" s="748"/>
      <c r="M683" s="643"/>
      <c r="N683" s="1120"/>
      <c r="O683" s="1745"/>
      <c r="P683" s="643"/>
      <c r="Q683" s="1090"/>
      <c r="R683" s="1091"/>
      <c r="S683" s="1747" t="s">
        <v>4708</v>
      </c>
      <c r="T683" s="362" t="s">
        <v>30</v>
      </c>
      <c r="U683" s="1081">
        <f>$U$299</f>
        <v>0.85</v>
      </c>
      <c r="V683" s="1082"/>
      <c r="W683" s="1082"/>
      <c r="X683" s="1082"/>
      <c r="Y683" s="1082"/>
      <c r="Z683" s="1082"/>
      <c r="AA683" s="1083"/>
      <c r="AB683" s="391">
        <f>ROUND(ROUND(G656*Q680,0)*U683,0)</f>
        <v>159</v>
      </c>
      <c r="AC683" s="268"/>
    </row>
    <row r="684" spans="1:29" ht="17.100000000000001" customHeight="1">
      <c r="A684" s="243">
        <v>63</v>
      </c>
      <c r="B684" s="351">
        <v>2090</v>
      </c>
      <c r="C684" s="870" t="s">
        <v>12246</v>
      </c>
      <c r="D684" s="604"/>
      <c r="E684" s="604"/>
      <c r="F684" s="1131"/>
      <c r="G684" s="517"/>
      <c r="H684" s="517"/>
      <c r="I684" s="518"/>
      <c r="J684" s="646"/>
      <c r="K684" s="748"/>
      <c r="L684" s="748"/>
      <c r="M684" s="643"/>
      <c r="N684" s="1120"/>
      <c r="O684" s="1120"/>
      <c r="P684" s="643"/>
      <c r="Q684" s="1090"/>
      <c r="R684" s="1091"/>
      <c r="S684" s="1748"/>
      <c r="T684" s="512"/>
      <c r="U684" s="1083"/>
      <c r="V684" s="1079" t="s">
        <v>11869</v>
      </c>
      <c r="W684" s="354" t="s">
        <v>30</v>
      </c>
      <c r="X684" s="355">
        <v>0.85</v>
      </c>
      <c r="Y684" s="635"/>
      <c r="Z684" s="635"/>
      <c r="AA684" s="636"/>
      <c r="AB684" s="391">
        <f>ROUND(ROUND(ROUND(G656*Q680,0)*U683,0)*X684,0)</f>
        <v>135</v>
      </c>
      <c r="AC684" s="268"/>
    </row>
    <row r="685" spans="1:29" ht="17.100000000000001" customHeight="1">
      <c r="A685" s="243">
        <v>63</v>
      </c>
      <c r="B685" s="351">
        <v>2091</v>
      </c>
      <c r="C685" s="870" t="s">
        <v>12247</v>
      </c>
      <c r="D685" s="604"/>
      <c r="E685" s="604"/>
      <c r="F685" s="1131"/>
      <c r="G685" s="517"/>
      <c r="H685" s="517"/>
      <c r="I685" s="518"/>
      <c r="J685" s="646"/>
      <c r="K685" s="748"/>
      <c r="L685" s="748"/>
      <c r="M685" s="643"/>
      <c r="N685" s="1120"/>
      <c r="O685" s="1120"/>
      <c r="P685" s="643"/>
      <c r="Q685" s="1090"/>
      <c r="R685" s="1091"/>
      <c r="S685" s="603"/>
      <c r="T685" s="362"/>
      <c r="U685" s="1097"/>
      <c r="V685" s="635"/>
      <c r="W685" s="635"/>
      <c r="X685" s="636"/>
      <c r="Y685" s="1533" t="s">
        <v>167</v>
      </c>
      <c r="Z685" s="643">
        <v>5</v>
      </c>
      <c r="AA685" s="1086" t="s">
        <v>168</v>
      </c>
      <c r="AB685" s="358">
        <f>ROUND(ROUND(G656*Q680,0)-Z685,0)</f>
        <v>182</v>
      </c>
      <c r="AC685" s="268"/>
    </row>
    <row r="686" spans="1:29" ht="17.100000000000001" customHeight="1">
      <c r="A686" s="243">
        <v>63</v>
      </c>
      <c r="B686" s="351">
        <v>2092</v>
      </c>
      <c r="C686" s="870" t="s">
        <v>12248</v>
      </c>
      <c r="D686" s="604"/>
      <c r="E686" s="604"/>
      <c r="F686" s="1131"/>
      <c r="G686" s="517"/>
      <c r="H686" s="517"/>
      <c r="I686" s="518"/>
      <c r="J686" s="646"/>
      <c r="K686" s="748"/>
      <c r="L686" s="748"/>
      <c r="M686" s="643"/>
      <c r="N686" s="1120"/>
      <c r="O686" s="1120"/>
      <c r="P686" s="643"/>
      <c r="Q686" s="1090"/>
      <c r="R686" s="1090"/>
      <c r="S686" s="677"/>
      <c r="T686" s="512"/>
      <c r="U686" s="514"/>
      <c r="V686" s="1071" t="s">
        <v>11869</v>
      </c>
      <c r="W686" s="362" t="s">
        <v>30</v>
      </c>
      <c r="X686" s="395">
        <v>0.85</v>
      </c>
      <c r="Y686" s="1745"/>
      <c r="Z686" s="643"/>
      <c r="AA686" s="1086"/>
      <c r="AB686" s="358">
        <f>ROUND(ROUND(ROUND(G656*Q680,0)*X686,0)-Z685,0)</f>
        <v>154</v>
      </c>
      <c r="AC686" s="268"/>
    </row>
    <row r="687" spans="1:29" ht="17.100000000000001" customHeight="1">
      <c r="A687" s="243">
        <v>63</v>
      </c>
      <c r="B687" s="351">
        <v>2093</v>
      </c>
      <c r="C687" s="870" t="s">
        <v>12249</v>
      </c>
      <c r="D687" s="604"/>
      <c r="E687" s="604"/>
      <c r="F687" s="1131"/>
      <c r="G687" s="517"/>
      <c r="H687" s="517"/>
      <c r="I687" s="518"/>
      <c r="J687" s="646"/>
      <c r="K687" s="748"/>
      <c r="L687" s="748"/>
      <c r="M687" s="643"/>
      <c r="N687" s="1120"/>
      <c r="O687" s="1120"/>
      <c r="P687" s="643"/>
      <c r="Q687" s="1090"/>
      <c r="R687" s="1090"/>
      <c r="S687" s="1747" t="s">
        <v>4703</v>
      </c>
      <c r="T687" s="643" t="s">
        <v>30</v>
      </c>
      <c r="U687" s="1091">
        <f>$U$297</f>
        <v>0.7</v>
      </c>
      <c r="V687" s="1088"/>
      <c r="W687" s="1088"/>
      <c r="X687" s="1089"/>
      <c r="Y687" s="1745"/>
      <c r="Z687" s="1090"/>
      <c r="AA687" s="1091"/>
      <c r="AB687" s="391">
        <f>ROUND(ROUND(ROUND(G656*Q680,0)*U687,0)-Z685,0)</f>
        <v>126</v>
      </c>
      <c r="AC687" s="268"/>
    </row>
    <row r="688" spans="1:29" ht="17.100000000000001" customHeight="1">
      <c r="A688" s="243">
        <v>63</v>
      </c>
      <c r="B688" s="351">
        <v>2094</v>
      </c>
      <c r="C688" s="870" t="s">
        <v>12250</v>
      </c>
      <c r="D688" s="604"/>
      <c r="E688" s="604"/>
      <c r="F688" s="1131"/>
      <c r="G688" s="517"/>
      <c r="H688" s="517"/>
      <c r="I688" s="518"/>
      <c r="J688" s="646"/>
      <c r="K688" s="748"/>
      <c r="L688" s="748"/>
      <c r="M688" s="643"/>
      <c r="N688" s="1120"/>
      <c r="O688" s="1120"/>
      <c r="P688" s="643"/>
      <c r="Q688" s="1090"/>
      <c r="R688" s="1090"/>
      <c r="S688" s="1748"/>
      <c r="T688" s="512"/>
      <c r="U688" s="1083"/>
      <c r="V688" s="1079" t="s">
        <v>11869</v>
      </c>
      <c r="W688" s="354" t="s">
        <v>30</v>
      </c>
      <c r="X688" s="357">
        <v>0.85</v>
      </c>
      <c r="Y688" s="1745"/>
      <c r="Z688" s="1090"/>
      <c r="AA688" s="1091"/>
      <c r="AB688" s="358">
        <f>ROUND(ROUND(ROUND(ROUND(G656*Q680,0)*U687,0)*X688,0)-Z685,0)</f>
        <v>106</v>
      </c>
      <c r="AC688" s="268"/>
    </row>
    <row r="689" spans="1:29" ht="17.100000000000001" customHeight="1">
      <c r="A689" s="243">
        <v>63</v>
      </c>
      <c r="B689" s="351">
        <v>2095</v>
      </c>
      <c r="C689" s="870" t="s">
        <v>12251</v>
      </c>
      <c r="D689" s="604"/>
      <c r="E689" s="604"/>
      <c r="F689" s="1131"/>
      <c r="G689" s="517"/>
      <c r="H689" s="517"/>
      <c r="I689" s="518"/>
      <c r="J689" s="646"/>
      <c r="K689" s="748"/>
      <c r="L689" s="748"/>
      <c r="M689" s="643"/>
      <c r="N689" s="1133"/>
      <c r="O689" s="1121"/>
      <c r="P689" s="643"/>
      <c r="Q689" s="1090"/>
      <c r="R689" s="1090"/>
      <c r="S689" s="1747" t="s">
        <v>4708</v>
      </c>
      <c r="T689" s="643" t="s">
        <v>30</v>
      </c>
      <c r="U689" s="1091">
        <f>$U$299</f>
        <v>0.85</v>
      </c>
      <c r="V689" s="1082"/>
      <c r="W689" s="1082"/>
      <c r="X689" s="1083"/>
      <c r="Y689" s="1745"/>
      <c r="Z689" s="1090"/>
      <c r="AA689" s="1091"/>
      <c r="AB689" s="391">
        <f>ROUND(ROUND(ROUND(G656*Q680,0)*U689,0)-Z685,0)</f>
        <v>154</v>
      </c>
      <c r="AC689" s="268"/>
    </row>
    <row r="690" spans="1:29" ht="17.100000000000001" customHeight="1">
      <c r="A690" s="243">
        <v>63</v>
      </c>
      <c r="B690" s="351">
        <v>2096</v>
      </c>
      <c r="C690" s="870" t="s">
        <v>12252</v>
      </c>
      <c r="D690" s="604"/>
      <c r="E690" s="604"/>
      <c r="F690" s="1131"/>
      <c r="G690" s="517"/>
      <c r="H690" s="517"/>
      <c r="I690" s="518"/>
      <c r="J690" s="646"/>
      <c r="K690" s="748"/>
      <c r="L690" s="748"/>
      <c r="M690" s="643"/>
      <c r="N690" s="1134"/>
      <c r="O690" s="1121"/>
      <c r="P690" s="643"/>
      <c r="Q690" s="1090"/>
      <c r="R690" s="1090"/>
      <c r="S690" s="1748"/>
      <c r="T690" s="512"/>
      <c r="U690" s="1083"/>
      <c r="V690" s="1079" t="s">
        <v>11869</v>
      </c>
      <c r="W690" s="354" t="s">
        <v>30</v>
      </c>
      <c r="X690" s="357">
        <v>0.85</v>
      </c>
      <c r="Y690" s="1746"/>
      <c r="Z690" s="1082"/>
      <c r="AA690" s="1083"/>
      <c r="AB690" s="358">
        <f>ROUND(ROUND(ROUND(ROUND(G656*Q680,0)*U689,0)*X690,0)-Z685,0)</f>
        <v>130</v>
      </c>
      <c r="AC690" s="268"/>
    </row>
    <row r="691" spans="1:29" ht="17.100000000000001" customHeight="1">
      <c r="A691" s="243">
        <v>63</v>
      </c>
      <c r="B691" s="351">
        <v>2097</v>
      </c>
      <c r="C691" s="870" t="s">
        <v>12253</v>
      </c>
      <c r="D691" s="604"/>
      <c r="E691" s="604"/>
      <c r="F691" s="604"/>
      <c r="G691" s="605"/>
      <c r="H691" s="605"/>
      <c r="I691" s="607"/>
      <c r="J691" s="1593" t="s">
        <v>11892</v>
      </c>
      <c r="K691" s="641"/>
      <c r="L691" s="641"/>
      <c r="M691" s="642"/>
      <c r="N691" s="1096"/>
      <c r="O691" s="362"/>
      <c r="P691" s="524"/>
      <c r="Q691" s="524"/>
      <c r="R691" s="524"/>
      <c r="S691" s="603"/>
      <c r="T691" s="362"/>
      <c r="U691" s="1097"/>
      <c r="V691" s="635"/>
      <c r="W691" s="635"/>
      <c r="X691" s="635"/>
      <c r="Y691" s="635"/>
      <c r="Z691" s="635"/>
      <c r="AA691" s="636"/>
      <c r="AB691" s="358">
        <f>ROUND(G656+K692,0)</f>
        <v>380</v>
      </c>
      <c r="AC691" s="268"/>
    </row>
    <row r="692" spans="1:29" ht="17.100000000000001" customHeight="1">
      <c r="A692" s="243">
        <v>63</v>
      </c>
      <c r="B692" s="351">
        <v>2098</v>
      </c>
      <c r="C692" s="870" t="s">
        <v>12254</v>
      </c>
      <c r="D692" s="604"/>
      <c r="E692" s="604"/>
      <c r="F692" s="604"/>
      <c r="G692" s="605"/>
      <c r="H692" s="605"/>
      <c r="I692" s="607"/>
      <c r="J692" s="1745"/>
      <c r="K692" s="643">
        <v>6</v>
      </c>
      <c r="L692" s="802" t="s">
        <v>16</v>
      </c>
      <c r="M692" s="518"/>
      <c r="N692" s="1130"/>
      <c r="O692" s="643"/>
      <c r="P692" s="517"/>
      <c r="Q692" s="517"/>
      <c r="R692" s="517"/>
      <c r="S692" s="677"/>
      <c r="T692" s="512"/>
      <c r="U692" s="514"/>
      <c r="V692" s="1071" t="s">
        <v>11869</v>
      </c>
      <c r="W692" s="362" t="s">
        <v>30</v>
      </c>
      <c r="X692" s="356">
        <v>0.85</v>
      </c>
      <c r="Y692" s="635"/>
      <c r="Z692" s="635"/>
      <c r="AA692" s="636"/>
      <c r="AB692" s="358">
        <f>ROUND(ROUND(G656+K692,0)*X692,0)</f>
        <v>323</v>
      </c>
      <c r="AC692" s="268"/>
    </row>
    <row r="693" spans="1:29" ht="17.100000000000001" customHeight="1">
      <c r="A693" s="243">
        <v>63</v>
      </c>
      <c r="B693" s="351">
        <v>2099</v>
      </c>
      <c r="C693" s="870" t="s">
        <v>12255</v>
      </c>
      <c r="D693" s="604"/>
      <c r="E693" s="604"/>
      <c r="F693" s="604"/>
      <c r="G693" s="605"/>
      <c r="H693" s="605"/>
      <c r="I693" s="607"/>
      <c r="J693" s="1745"/>
      <c r="K693" s="748"/>
      <c r="L693" s="643"/>
      <c r="M693" s="747"/>
      <c r="N693" s="842"/>
      <c r="O693" s="546"/>
      <c r="P693" s="517"/>
      <c r="Q693" s="517"/>
      <c r="R693" s="517"/>
      <c r="S693" s="1747" t="s">
        <v>4703</v>
      </c>
      <c r="T693" s="362" t="s">
        <v>30</v>
      </c>
      <c r="U693" s="1081">
        <f>$U$297</f>
        <v>0.7</v>
      </c>
      <c r="V693" s="1088"/>
      <c r="W693" s="1088"/>
      <c r="X693" s="1088"/>
      <c r="Y693" s="1088"/>
      <c r="Z693" s="1088"/>
      <c r="AA693" s="1089"/>
      <c r="AB693" s="358">
        <f>ROUND(ROUND(G656+K692,0)*U693,0)</f>
        <v>266</v>
      </c>
      <c r="AC693" s="268"/>
    </row>
    <row r="694" spans="1:29" ht="17.100000000000001" customHeight="1">
      <c r="A694" s="243">
        <v>63</v>
      </c>
      <c r="B694" s="351">
        <v>2100</v>
      </c>
      <c r="C694" s="870" t="s">
        <v>12256</v>
      </c>
      <c r="D694" s="604"/>
      <c r="E694" s="604"/>
      <c r="F694" s="604"/>
      <c r="G694" s="605"/>
      <c r="H694" s="605"/>
      <c r="I694" s="607"/>
      <c r="J694" s="1745"/>
      <c r="K694" s="748"/>
      <c r="L694" s="643"/>
      <c r="M694" s="747"/>
      <c r="N694" s="842"/>
      <c r="O694" s="546"/>
      <c r="P694" s="517"/>
      <c r="Q694" s="517"/>
      <c r="R694" s="517"/>
      <c r="S694" s="1748"/>
      <c r="T694" s="512"/>
      <c r="U694" s="1083"/>
      <c r="V694" s="1079" t="s">
        <v>11869</v>
      </c>
      <c r="W694" s="354" t="s">
        <v>30</v>
      </c>
      <c r="X694" s="355">
        <v>0.85</v>
      </c>
      <c r="Y694" s="635"/>
      <c r="Z694" s="635"/>
      <c r="AA694" s="636"/>
      <c r="AB694" s="358">
        <f>ROUND(ROUND(ROUND(G656+K692,0)*U693,0)*X694,0)</f>
        <v>226</v>
      </c>
      <c r="AC694" s="268"/>
    </row>
    <row r="695" spans="1:29" ht="17.100000000000001" customHeight="1">
      <c r="A695" s="243">
        <v>63</v>
      </c>
      <c r="B695" s="351">
        <v>2101</v>
      </c>
      <c r="C695" s="870" t="s">
        <v>12257</v>
      </c>
      <c r="D695" s="604"/>
      <c r="E695" s="604"/>
      <c r="F695" s="604"/>
      <c r="G695" s="605"/>
      <c r="H695" s="605"/>
      <c r="I695" s="607"/>
      <c r="J695" s="1745"/>
      <c r="K695" s="748"/>
      <c r="L695" s="643"/>
      <c r="M695" s="747"/>
      <c r="N695" s="842"/>
      <c r="O695" s="546"/>
      <c r="P695" s="517"/>
      <c r="Q695" s="517"/>
      <c r="R695" s="517"/>
      <c r="S695" s="1747" t="s">
        <v>4708</v>
      </c>
      <c r="T695" s="362" t="s">
        <v>30</v>
      </c>
      <c r="U695" s="1081">
        <f>$U$299</f>
        <v>0.85</v>
      </c>
      <c r="V695" s="1082"/>
      <c r="W695" s="1082"/>
      <c r="X695" s="1082"/>
      <c r="Y695" s="1082"/>
      <c r="Z695" s="1082"/>
      <c r="AA695" s="1083"/>
      <c r="AB695" s="358">
        <f>ROUND(ROUND(G656+K692,0)*U695,0)</f>
        <v>323</v>
      </c>
      <c r="AC695" s="268"/>
    </row>
    <row r="696" spans="1:29" ht="17.100000000000001" customHeight="1">
      <c r="A696" s="243">
        <v>63</v>
      </c>
      <c r="B696" s="351">
        <v>2102</v>
      </c>
      <c r="C696" s="870" t="s">
        <v>12258</v>
      </c>
      <c r="D696" s="604"/>
      <c r="E696" s="604"/>
      <c r="F696" s="604"/>
      <c r="G696" s="605"/>
      <c r="H696" s="605"/>
      <c r="I696" s="607"/>
      <c r="J696" s="1745"/>
      <c r="K696" s="748"/>
      <c r="L696" s="643"/>
      <c r="M696" s="747"/>
      <c r="N696" s="842"/>
      <c r="O696" s="546"/>
      <c r="P696" s="517"/>
      <c r="Q696" s="517"/>
      <c r="R696" s="517"/>
      <c r="S696" s="1748"/>
      <c r="T696" s="512"/>
      <c r="U696" s="1083"/>
      <c r="V696" s="1079" t="s">
        <v>11869</v>
      </c>
      <c r="W696" s="354" t="s">
        <v>30</v>
      </c>
      <c r="X696" s="355">
        <v>0.85</v>
      </c>
      <c r="Y696" s="635"/>
      <c r="Z696" s="635"/>
      <c r="AA696" s="636"/>
      <c r="AB696" s="358">
        <f>ROUND(ROUND(ROUND(G656+K692,0)*U695,0)*X696,0)</f>
        <v>275</v>
      </c>
      <c r="AC696" s="268"/>
    </row>
    <row r="697" spans="1:29" ht="17.100000000000001" customHeight="1">
      <c r="A697" s="243">
        <v>63</v>
      </c>
      <c r="B697" s="351">
        <v>2103</v>
      </c>
      <c r="C697" s="870" t="s">
        <v>12259</v>
      </c>
      <c r="D697" s="604"/>
      <c r="E697" s="604"/>
      <c r="F697" s="604"/>
      <c r="G697" s="605"/>
      <c r="H697" s="605"/>
      <c r="I697" s="607"/>
      <c r="J697" s="646"/>
      <c r="K697" s="748"/>
      <c r="L697" s="643"/>
      <c r="M697" s="747"/>
      <c r="N697" s="842"/>
      <c r="O697" s="546"/>
      <c r="P697" s="517"/>
      <c r="Q697" s="517"/>
      <c r="R697" s="517"/>
      <c r="S697" s="603"/>
      <c r="T697" s="362"/>
      <c r="U697" s="1097"/>
      <c r="V697" s="635"/>
      <c r="W697" s="635"/>
      <c r="X697" s="636"/>
      <c r="Y697" s="1533" t="s">
        <v>167</v>
      </c>
      <c r="Z697" s="643">
        <v>5</v>
      </c>
      <c r="AA697" s="1086" t="s">
        <v>168</v>
      </c>
      <c r="AB697" s="358">
        <f>ROUND(ROUND(G656+K692,0)-Z697,0)</f>
        <v>375</v>
      </c>
      <c r="AC697" s="268"/>
    </row>
    <row r="698" spans="1:29" ht="17.100000000000001" customHeight="1">
      <c r="A698" s="243">
        <v>63</v>
      </c>
      <c r="B698" s="351">
        <v>2104</v>
      </c>
      <c r="C698" s="870" t="s">
        <v>12260</v>
      </c>
      <c r="D698" s="604"/>
      <c r="E698" s="604"/>
      <c r="F698" s="604"/>
      <c r="G698" s="605"/>
      <c r="H698" s="605"/>
      <c r="I698" s="607"/>
      <c r="J698" s="646"/>
      <c r="K698" s="748"/>
      <c r="L698" s="643"/>
      <c r="M698" s="747"/>
      <c r="N698" s="842"/>
      <c r="O698" s="546"/>
      <c r="P698" s="517"/>
      <c r="Q698" s="517"/>
      <c r="R698" s="517"/>
      <c r="S698" s="677"/>
      <c r="T698" s="512"/>
      <c r="U698" s="514"/>
      <c r="V698" s="1071" t="s">
        <v>11869</v>
      </c>
      <c r="W698" s="362" t="s">
        <v>30</v>
      </c>
      <c r="X698" s="395">
        <v>0.85</v>
      </c>
      <c r="Y698" s="1745"/>
      <c r="Z698" s="643"/>
      <c r="AA698" s="1086"/>
      <c r="AB698" s="358">
        <f>ROUND(ROUND(ROUND(G656+K692,0)*X698,0)-Z697,0)</f>
        <v>318</v>
      </c>
      <c r="AC698" s="268"/>
    </row>
    <row r="699" spans="1:29" ht="17.100000000000001" customHeight="1">
      <c r="A699" s="243">
        <v>63</v>
      </c>
      <c r="B699" s="351">
        <v>2105</v>
      </c>
      <c r="C699" s="870" t="s">
        <v>12261</v>
      </c>
      <c r="D699" s="604"/>
      <c r="E699" s="604"/>
      <c r="F699" s="604"/>
      <c r="G699" s="605"/>
      <c r="H699" s="605"/>
      <c r="I699" s="607"/>
      <c r="J699" s="646"/>
      <c r="K699" s="748"/>
      <c r="L699" s="643"/>
      <c r="M699" s="747"/>
      <c r="N699" s="842"/>
      <c r="O699" s="546"/>
      <c r="P699" s="517"/>
      <c r="Q699" s="517"/>
      <c r="R699" s="517"/>
      <c r="S699" s="1747" t="s">
        <v>4703</v>
      </c>
      <c r="T699" s="643" t="s">
        <v>30</v>
      </c>
      <c r="U699" s="1091">
        <v>0.7</v>
      </c>
      <c r="V699" s="1088"/>
      <c r="W699" s="1088"/>
      <c r="X699" s="1089"/>
      <c r="Y699" s="1745"/>
      <c r="Z699" s="1090"/>
      <c r="AA699" s="1091"/>
      <c r="AB699" s="358">
        <f>ROUND(ROUND(ROUND(G656+K692,0)*U699,0)-Z697,0)</f>
        <v>261</v>
      </c>
      <c r="AC699" s="268"/>
    </row>
    <row r="700" spans="1:29" ht="17.100000000000001" customHeight="1">
      <c r="A700" s="243">
        <v>63</v>
      </c>
      <c r="B700" s="351">
        <v>2106</v>
      </c>
      <c r="C700" s="870" t="s">
        <v>12262</v>
      </c>
      <c r="D700" s="604"/>
      <c r="E700" s="604"/>
      <c r="F700" s="604"/>
      <c r="G700" s="605"/>
      <c r="H700" s="605"/>
      <c r="I700" s="607"/>
      <c r="J700" s="646"/>
      <c r="K700" s="748"/>
      <c r="L700" s="643"/>
      <c r="M700" s="747"/>
      <c r="N700" s="842"/>
      <c r="O700" s="546"/>
      <c r="P700" s="517"/>
      <c r="Q700" s="517"/>
      <c r="R700" s="517"/>
      <c r="S700" s="1748"/>
      <c r="T700" s="512"/>
      <c r="U700" s="1083"/>
      <c r="V700" s="1079" t="s">
        <v>11869</v>
      </c>
      <c r="W700" s="354" t="s">
        <v>30</v>
      </c>
      <c r="X700" s="357">
        <v>0.85</v>
      </c>
      <c r="Y700" s="1745"/>
      <c r="Z700" s="1090"/>
      <c r="AA700" s="1091"/>
      <c r="AB700" s="358">
        <f>ROUND(ROUND(ROUND(ROUND(G656+K692,0)*U699,0)*X700,0)-Z697,0)</f>
        <v>221</v>
      </c>
      <c r="AC700" s="268"/>
    </row>
    <row r="701" spans="1:29" ht="17.100000000000001" customHeight="1">
      <c r="A701" s="243">
        <v>63</v>
      </c>
      <c r="B701" s="351">
        <v>2107</v>
      </c>
      <c r="C701" s="870" t="s">
        <v>12263</v>
      </c>
      <c r="D701" s="604"/>
      <c r="E701" s="604"/>
      <c r="F701" s="604"/>
      <c r="G701" s="605"/>
      <c r="H701" s="605"/>
      <c r="I701" s="607"/>
      <c r="J701" s="646"/>
      <c r="K701" s="748"/>
      <c r="L701" s="643"/>
      <c r="M701" s="747"/>
      <c r="N701" s="842"/>
      <c r="O701" s="546"/>
      <c r="P701" s="517"/>
      <c r="Q701" s="517"/>
      <c r="R701" s="517"/>
      <c r="S701" s="1747" t="s">
        <v>4708</v>
      </c>
      <c r="T701" s="643" t="s">
        <v>30</v>
      </c>
      <c r="U701" s="1091">
        <v>0.85</v>
      </c>
      <c r="V701" s="1082"/>
      <c r="W701" s="1082"/>
      <c r="X701" s="1083"/>
      <c r="Y701" s="1745"/>
      <c r="Z701" s="1090"/>
      <c r="AA701" s="1091"/>
      <c r="AB701" s="358">
        <f>ROUND(ROUND(ROUND(G656+K692,0)*U701,0)-Z697,0)</f>
        <v>318</v>
      </c>
      <c r="AC701" s="268"/>
    </row>
    <row r="702" spans="1:29" ht="17.100000000000001" customHeight="1">
      <c r="A702" s="243">
        <v>63</v>
      </c>
      <c r="B702" s="351">
        <v>2108</v>
      </c>
      <c r="C702" s="870" t="s">
        <v>12264</v>
      </c>
      <c r="D702" s="604"/>
      <c r="E702" s="604"/>
      <c r="F702" s="604"/>
      <c r="G702" s="605"/>
      <c r="H702" s="605"/>
      <c r="I702" s="607"/>
      <c r="J702" s="646"/>
      <c r="K702" s="748"/>
      <c r="L702" s="643"/>
      <c r="M702" s="747"/>
      <c r="N702" s="842"/>
      <c r="O702" s="546"/>
      <c r="P702" s="517"/>
      <c r="Q702" s="517"/>
      <c r="R702" s="517"/>
      <c r="S702" s="1748"/>
      <c r="T702" s="512"/>
      <c r="U702" s="1083"/>
      <c r="V702" s="1079" t="s">
        <v>11869</v>
      </c>
      <c r="W702" s="354" t="s">
        <v>30</v>
      </c>
      <c r="X702" s="357">
        <v>0.85</v>
      </c>
      <c r="Y702" s="1746"/>
      <c r="Z702" s="1082"/>
      <c r="AA702" s="1083"/>
      <c r="AB702" s="358">
        <f>ROUND(ROUND(ROUND(ROUND(G656+K692,0)*U701,0)*X702,0)-Z697,0)</f>
        <v>270</v>
      </c>
      <c r="AC702" s="268"/>
    </row>
    <row r="703" spans="1:29" ht="17.100000000000001" customHeight="1">
      <c r="A703" s="243">
        <v>63</v>
      </c>
      <c r="B703" s="351">
        <v>2109</v>
      </c>
      <c r="C703" s="870" t="s">
        <v>12265</v>
      </c>
      <c r="D703" s="604"/>
      <c r="E703" s="604"/>
      <c r="F703" s="842"/>
      <c r="G703" s="1099"/>
      <c r="H703" s="517"/>
      <c r="I703" s="518"/>
      <c r="J703" s="646"/>
      <c r="K703" s="748"/>
      <c r="L703" s="643"/>
      <c r="M703" s="747"/>
      <c r="N703" s="1749" t="s">
        <v>11301</v>
      </c>
      <c r="O703" s="1622" t="s">
        <v>235</v>
      </c>
      <c r="P703" s="524"/>
      <c r="Q703" s="524"/>
      <c r="R703" s="642"/>
      <c r="S703" s="603"/>
      <c r="T703" s="362"/>
      <c r="U703" s="1097"/>
      <c r="V703" s="635"/>
      <c r="W703" s="635"/>
      <c r="X703" s="635"/>
      <c r="Y703" s="635"/>
      <c r="Z703" s="635"/>
      <c r="AA703" s="636"/>
      <c r="AB703" s="358">
        <f>ROUND(ROUND(G656+K692,0)*Q704,0)</f>
        <v>266</v>
      </c>
      <c r="AC703" s="268"/>
    </row>
    <row r="704" spans="1:29" ht="17.100000000000001" customHeight="1">
      <c r="A704" s="243">
        <v>63</v>
      </c>
      <c r="B704" s="351">
        <v>2110</v>
      </c>
      <c r="C704" s="870" t="s">
        <v>12266</v>
      </c>
      <c r="D704" s="604"/>
      <c r="E704" s="604"/>
      <c r="F704" s="842"/>
      <c r="G704" s="1099"/>
      <c r="H704" s="517"/>
      <c r="I704" s="518"/>
      <c r="J704" s="646"/>
      <c r="K704" s="643"/>
      <c r="L704" s="802"/>
      <c r="M704" s="747"/>
      <c r="N704" s="1758"/>
      <c r="O704" s="1745"/>
      <c r="P704" s="643" t="s">
        <v>30</v>
      </c>
      <c r="Q704" s="1090">
        <v>0.7</v>
      </c>
      <c r="R704" s="518"/>
      <c r="S704" s="677"/>
      <c r="T704" s="512"/>
      <c r="U704" s="514"/>
      <c r="V704" s="1071" t="s">
        <v>11869</v>
      </c>
      <c r="W704" s="362" t="s">
        <v>30</v>
      </c>
      <c r="X704" s="356">
        <v>0.85</v>
      </c>
      <c r="Y704" s="635"/>
      <c r="Z704" s="635"/>
      <c r="AA704" s="636"/>
      <c r="AB704" s="358">
        <f>ROUND(ROUND(ROUND(G656+K692,0)*Q704,0)*X704,0)</f>
        <v>226</v>
      </c>
      <c r="AC704" s="268"/>
    </row>
    <row r="705" spans="1:29" ht="17.100000000000001" customHeight="1">
      <c r="A705" s="243">
        <v>63</v>
      </c>
      <c r="B705" s="351">
        <v>2111</v>
      </c>
      <c r="C705" s="870" t="s">
        <v>12267</v>
      </c>
      <c r="D705" s="604"/>
      <c r="E705" s="604"/>
      <c r="F705" s="1131"/>
      <c r="G705" s="517"/>
      <c r="H705" s="517"/>
      <c r="I705" s="518"/>
      <c r="J705" s="646"/>
      <c r="K705" s="748"/>
      <c r="L705" s="748"/>
      <c r="M705" s="1132"/>
      <c r="N705" s="1758"/>
      <c r="O705" s="1745"/>
      <c r="P705" s="643"/>
      <c r="Q705" s="1090"/>
      <c r="R705" s="1091"/>
      <c r="S705" s="1747" t="s">
        <v>4703</v>
      </c>
      <c r="T705" s="362" t="s">
        <v>30</v>
      </c>
      <c r="U705" s="1081">
        <f>$U$297</f>
        <v>0.7</v>
      </c>
      <c r="V705" s="1088"/>
      <c r="W705" s="1088"/>
      <c r="X705" s="1088"/>
      <c r="Y705" s="1088"/>
      <c r="Z705" s="1088"/>
      <c r="AA705" s="1089"/>
      <c r="AB705" s="391">
        <f>ROUND(ROUND(ROUND(G656+K692,0)*Q704,0)*U705,0)</f>
        <v>186</v>
      </c>
      <c r="AC705" s="268"/>
    </row>
    <row r="706" spans="1:29" ht="17.100000000000001" customHeight="1">
      <c r="A706" s="243">
        <v>63</v>
      </c>
      <c r="B706" s="351">
        <v>2112</v>
      </c>
      <c r="C706" s="870" t="s">
        <v>12268</v>
      </c>
      <c r="D706" s="604"/>
      <c r="E706" s="604"/>
      <c r="F706" s="1131"/>
      <c r="G706" s="517"/>
      <c r="H706" s="517"/>
      <c r="I706" s="518"/>
      <c r="J706" s="646"/>
      <c r="K706" s="748"/>
      <c r="L706" s="748"/>
      <c r="M706" s="1132"/>
      <c r="N706" s="1758"/>
      <c r="O706" s="1745"/>
      <c r="P706" s="643"/>
      <c r="Q706" s="1090"/>
      <c r="R706" s="1091"/>
      <c r="S706" s="1748"/>
      <c r="T706" s="512"/>
      <c r="U706" s="1083"/>
      <c r="V706" s="1079" t="s">
        <v>11869</v>
      </c>
      <c r="W706" s="354" t="s">
        <v>30</v>
      </c>
      <c r="X706" s="355">
        <v>0.85</v>
      </c>
      <c r="Y706" s="635"/>
      <c r="Z706" s="635"/>
      <c r="AA706" s="636"/>
      <c r="AB706" s="391">
        <f>ROUND(ROUND(ROUND(ROUND(G656+K692,0)*Q704,0)*U705,0)*X706,0)</f>
        <v>158</v>
      </c>
      <c r="AC706" s="268"/>
    </row>
    <row r="707" spans="1:29" ht="17.100000000000001" customHeight="1">
      <c r="A707" s="243">
        <v>63</v>
      </c>
      <c r="B707" s="351">
        <v>2113</v>
      </c>
      <c r="C707" s="870" t="s">
        <v>12269</v>
      </c>
      <c r="D707" s="604"/>
      <c r="E707" s="604"/>
      <c r="F707" s="1131"/>
      <c r="G707" s="517"/>
      <c r="H707" s="517"/>
      <c r="I707" s="518"/>
      <c r="J707" s="646"/>
      <c r="K707" s="748"/>
      <c r="L707" s="748"/>
      <c r="M707" s="1132"/>
      <c r="N707" s="1758"/>
      <c r="O707" s="1745"/>
      <c r="P707" s="643"/>
      <c r="Q707" s="1090"/>
      <c r="R707" s="1091"/>
      <c r="S707" s="1747" t="s">
        <v>4708</v>
      </c>
      <c r="T707" s="362" t="s">
        <v>30</v>
      </c>
      <c r="U707" s="1081">
        <f>$U$299</f>
        <v>0.85</v>
      </c>
      <c r="V707" s="1082"/>
      <c r="W707" s="1082"/>
      <c r="X707" s="1082"/>
      <c r="Y707" s="1082"/>
      <c r="Z707" s="1082"/>
      <c r="AA707" s="1083"/>
      <c r="AB707" s="391">
        <f>ROUND(ROUND(ROUND(G656+K692,0)*Q704,0)*U707,0)</f>
        <v>226</v>
      </c>
      <c r="AC707" s="268"/>
    </row>
    <row r="708" spans="1:29" ht="17.100000000000001" customHeight="1">
      <c r="A708" s="243">
        <v>63</v>
      </c>
      <c r="B708" s="351">
        <v>2114</v>
      </c>
      <c r="C708" s="870" t="s">
        <v>12270</v>
      </c>
      <c r="D708" s="604"/>
      <c r="E708" s="604"/>
      <c r="F708" s="1131"/>
      <c r="G708" s="517"/>
      <c r="H708" s="517"/>
      <c r="I708" s="518"/>
      <c r="J708" s="646"/>
      <c r="K708" s="748"/>
      <c r="L708" s="748"/>
      <c r="M708" s="1132"/>
      <c r="N708" s="1133"/>
      <c r="O708" s="1745"/>
      <c r="P708" s="643"/>
      <c r="Q708" s="1090"/>
      <c r="R708" s="1091"/>
      <c r="S708" s="1748"/>
      <c r="T708" s="512"/>
      <c r="U708" s="1083"/>
      <c r="V708" s="1079" t="s">
        <v>11869</v>
      </c>
      <c r="W708" s="354" t="s">
        <v>30</v>
      </c>
      <c r="X708" s="355">
        <v>0.85</v>
      </c>
      <c r="Y708" s="635"/>
      <c r="Z708" s="635"/>
      <c r="AA708" s="636"/>
      <c r="AB708" s="391">
        <f>ROUND(ROUND(ROUND(ROUND(G656+K692,0)*Q704,0)*U707,0)*X708,0)</f>
        <v>192</v>
      </c>
      <c r="AC708" s="268"/>
    </row>
    <row r="709" spans="1:29" ht="17.100000000000001" customHeight="1">
      <c r="A709" s="243">
        <v>63</v>
      </c>
      <c r="B709" s="351">
        <v>2115</v>
      </c>
      <c r="C709" s="870" t="s">
        <v>12271</v>
      </c>
      <c r="D709" s="604"/>
      <c r="E709" s="604"/>
      <c r="F709" s="1131"/>
      <c r="G709" s="517"/>
      <c r="H709" s="517"/>
      <c r="I709" s="518"/>
      <c r="J709" s="646"/>
      <c r="K709" s="748"/>
      <c r="L709" s="748"/>
      <c r="M709" s="1132"/>
      <c r="N709" s="1133"/>
      <c r="O709" s="1120"/>
      <c r="P709" s="643"/>
      <c r="Q709" s="1090"/>
      <c r="R709" s="1091"/>
      <c r="S709" s="603"/>
      <c r="T709" s="362"/>
      <c r="U709" s="1097"/>
      <c r="V709" s="635"/>
      <c r="W709" s="635"/>
      <c r="X709" s="636"/>
      <c r="Y709" s="1533" t="s">
        <v>167</v>
      </c>
      <c r="Z709" s="643">
        <v>5</v>
      </c>
      <c r="AA709" s="1086" t="s">
        <v>168</v>
      </c>
      <c r="AB709" s="358">
        <f>ROUND(ROUND(ROUND(G656+K692,0)*Q704,0)-Z709,0)</f>
        <v>261</v>
      </c>
      <c r="AC709" s="268"/>
    </row>
    <row r="710" spans="1:29" ht="17.100000000000001" customHeight="1">
      <c r="A710" s="243">
        <v>63</v>
      </c>
      <c r="B710" s="351">
        <v>2116</v>
      </c>
      <c r="C710" s="870" t="s">
        <v>12272</v>
      </c>
      <c r="D710" s="604"/>
      <c r="E710" s="604"/>
      <c r="F710" s="1131"/>
      <c r="G710" s="517"/>
      <c r="H710" s="517"/>
      <c r="I710" s="518"/>
      <c r="J710" s="646"/>
      <c r="K710" s="748"/>
      <c r="L710" s="748"/>
      <c r="M710" s="1132"/>
      <c r="N710" s="1120"/>
      <c r="O710" s="1120"/>
      <c r="P710" s="643"/>
      <c r="Q710" s="1090"/>
      <c r="R710" s="1091"/>
      <c r="S710" s="677"/>
      <c r="T710" s="512"/>
      <c r="U710" s="514"/>
      <c r="V710" s="1071" t="s">
        <v>11869</v>
      </c>
      <c r="W710" s="362" t="s">
        <v>30</v>
      </c>
      <c r="X710" s="395">
        <v>0.85</v>
      </c>
      <c r="Y710" s="1745"/>
      <c r="Z710" s="643"/>
      <c r="AA710" s="1086"/>
      <c r="AB710" s="358">
        <f>ROUND(ROUND(ROUND(ROUND(G656+K692,0)*Q704,0)*X710,0)-Z709,0)</f>
        <v>221</v>
      </c>
      <c r="AC710" s="268"/>
    </row>
    <row r="711" spans="1:29" ht="17.100000000000001" customHeight="1">
      <c r="A711" s="243">
        <v>63</v>
      </c>
      <c r="B711" s="351">
        <v>2117</v>
      </c>
      <c r="C711" s="870" t="s">
        <v>12273</v>
      </c>
      <c r="D711" s="604"/>
      <c r="E711" s="604"/>
      <c r="F711" s="1131"/>
      <c r="G711" s="517"/>
      <c r="H711" s="517"/>
      <c r="I711" s="518"/>
      <c r="J711" s="646"/>
      <c r="K711" s="748"/>
      <c r="L711" s="748"/>
      <c r="M711" s="1132"/>
      <c r="N711" s="1120"/>
      <c r="O711" s="1120"/>
      <c r="P711" s="643"/>
      <c r="Q711" s="1090"/>
      <c r="R711" s="1091"/>
      <c r="S711" s="1747" t="s">
        <v>4703</v>
      </c>
      <c r="T711" s="643" t="s">
        <v>30</v>
      </c>
      <c r="U711" s="1091">
        <f>$U$297</f>
        <v>0.7</v>
      </c>
      <c r="V711" s="1088"/>
      <c r="W711" s="1088"/>
      <c r="X711" s="1089"/>
      <c r="Y711" s="1745"/>
      <c r="Z711" s="1090"/>
      <c r="AA711" s="1091"/>
      <c r="AB711" s="391">
        <f>ROUND(ROUND(ROUND(ROUND(G656+K692,0)*Q704,0)*U711,0)-Z709,0)</f>
        <v>181</v>
      </c>
      <c r="AC711" s="268"/>
    </row>
    <row r="712" spans="1:29" ht="17.100000000000001" customHeight="1">
      <c r="A712" s="243">
        <v>63</v>
      </c>
      <c r="B712" s="351">
        <v>2118</v>
      </c>
      <c r="C712" s="870" t="s">
        <v>12274</v>
      </c>
      <c r="D712" s="604"/>
      <c r="E712" s="604"/>
      <c r="F712" s="1131"/>
      <c r="G712" s="517"/>
      <c r="H712" s="517"/>
      <c r="I712" s="518"/>
      <c r="J712" s="646"/>
      <c r="K712" s="748"/>
      <c r="L712" s="748"/>
      <c r="M712" s="1132"/>
      <c r="N712" s="1120"/>
      <c r="O712" s="1120"/>
      <c r="P712" s="643"/>
      <c r="Q712" s="1090"/>
      <c r="R712" s="1091"/>
      <c r="S712" s="1748"/>
      <c r="T712" s="512"/>
      <c r="U712" s="1083"/>
      <c r="V712" s="1079" t="s">
        <v>11869</v>
      </c>
      <c r="W712" s="354" t="s">
        <v>30</v>
      </c>
      <c r="X712" s="357">
        <v>0.85</v>
      </c>
      <c r="Y712" s="1745"/>
      <c r="Z712" s="1090"/>
      <c r="AA712" s="1091"/>
      <c r="AB712" s="391">
        <f>ROUND(ROUND(ROUND(ROUND(ROUND(G656+K692,0)*Q704,0)*U711,0)*X712,0)-Z709,0)</f>
        <v>153</v>
      </c>
      <c r="AC712" s="268"/>
    </row>
    <row r="713" spans="1:29" ht="17.100000000000001" customHeight="1">
      <c r="A713" s="243">
        <v>63</v>
      </c>
      <c r="B713" s="351">
        <v>2119</v>
      </c>
      <c r="C713" s="870" t="s">
        <v>12275</v>
      </c>
      <c r="D713" s="604"/>
      <c r="E713" s="604"/>
      <c r="F713" s="1131"/>
      <c r="G713" s="517"/>
      <c r="H713" s="517"/>
      <c r="I713" s="518"/>
      <c r="J713" s="646"/>
      <c r="K713" s="748"/>
      <c r="L713" s="748"/>
      <c r="M713" s="1132"/>
      <c r="N713" s="1120"/>
      <c r="O713" s="1120"/>
      <c r="P713" s="643"/>
      <c r="Q713" s="1090"/>
      <c r="R713" s="1091"/>
      <c r="S713" s="1747" t="s">
        <v>4708</v>
      </c>
      <c r="T713" s="643" t="s">
        <v>30</v>
      </c>
      <c r="U713" s="1091">
        <f>$U$299</f>
        <v>0.85</v>
      </c>
      <c r="V713" s="1082"/>
      <c r="W713" s="1082"/>
      <c r="X713" s="1083"/>
      <c r="Y713" s="1745"/>
      <c r="Z713" s="1090"/>
      <c r="AA713" s="1091"/>
      <c r="AB713" s="391">
        <f>ROUND(ROUND(ROUND(ROUND(G656+K692,0)*Q704,0)*U713,0)-Z709,0)</f>
        <v>221</v>
      </c>
      <c r="AC713" s="268"/>
    </row>
    <row r="714" spans="1:29" ht="17.100000000000001" customHeight="1">
      <c r="A714" s="243">
        <v>63</v>
      </c>
      <c r="B714" s="351">
        <v>2120</v>
      </c>
      <c r="C714" s="870" t="s">
        <v>12276</v>
      </c>
      <c r="D714" s="604"/>
      <c r="E714" s="604"/>
      <c r="F714" s="1131"/>
      <c r="G714" s="517"/>
      <c r="H714" s="517"/>
      <c r="I714" s="518"/>
      <c r="J714" s="646"/>
      <c r="K714" s="748"/>
      <c r="L714" s="748"/>
      <c r="M714" s="1132"/>
      <c r="N714" s="1120"/>
      <c r="O714" s="1120"/>
      <c r="P714" s="643"/>
      <c r="Q714" s="1090"/>
      <c r="R714" s="1091"/>
      <c r="S714" s="1748"/>
      <c r="T714" s="512"/>
      <c r="U714" s="1083"/>
      <c r="V714" s="1079" t="s">
        <v>11869</v>
      </c>
      <c r="W714" s="354" t="s">
        <v>30</v>
      </c>
      <c r="X714" s="357">
        <v>0.85</v>
      </c>
      <c r="Y714" s="1746"/>
      <c r="Z714" s="1082"/>
      <c r="AA714" s="1083"/>
      <c r="AB714" s="391">
        <f>ROUND(ROUND(ROUND(ROUND(ROUND(G656+K692,0)*Q704,0)*U713,0)*X714,0)-Z709,0)</f>
        <v>187</v>
      </c>
      <c r="AC714" s="268"/>
    </row>
    <row r="715" spans="1:29" ht="17.100000000000001" customHeight="1">
      <c r="A715" s="243">
        <v>63</v>
      </c>
      <c r="B715" s="351">
        <v>2121</v>
      </c>
      <c r="C715" s="870" t="s">
        <v>12277</v>
      </c>
      <c r="D715" s="604"/>
      <c r="E715" s="604"/>
      <c r="F715" s="1131"/>
      <c r="G715" s="517"/>
      <c r="H715" s="517"/>
      <c r="I715" s="518"/>
      <c r="J715" s="646"/>
      <c r="K715" s="748"/>
      <c r="L715" s="748"/>
      <c r="M715" s="1132"/>
      <c r="N715" s="1120"/>
      <c r="O715" s="1622" t="s">
        <v>237</v>
      </c>
      <c r="P715" s="362"/>
      <c r="Q715" s="1119"/>
      <c r="R715" s="1081"/>
      <c r="S715" s="603"/>
      <c r="T715" s="362"/>
      <c r="U715" s="1097"/>
      <c r="V715" s="635"/>
      <c r="W715" s="635"/>
      <c r="X715" s="635"/>
      <c r="Y715" s="635"/>
      <c r="Z715" s="635"/>
      <c r="AA715" s="636"/>
      <c r="AB715" s="358">
        <f>ROUND(ROUND(G656+K692,0)*Q716,0)</f>
        <v>190</v>
      </c>
      <c r="AC715" s="268"/>
    </row>
    <row r="716" spans="1:29" ht="17.100000000000001" customHeight="1">
      <c r="A716" s="243">
        <v>63</v>
      </c>
      <c r="B716" s="351">
        <v>2122</v>
      </c>
      <c r="C716" s="870" t="s">
        <v>12278</v>
      </c>
      <c r="D716" s="604"/>
      <c r="E716" s="604"/>
      <c r="F716" s="1131"/>
      <c r="G716" s="517"/>
      <c r="H716" s="517"/>
      <c r="I716" s="518"/>
      <c r="J716" s="646"/>
      <c r="K716" s="748"/>
      <c r="L716" s="748"/>
      <c r="M716" s="1132"/>
      <c r="N716" s="1120"/>
      <c r="O716" s="1745"/>
      <c r="P716" s="643" t="s">
        <v>30</v>
      </c>
      <c r="Q716" s="1090">
        <v>0.5</v>
      </c>
      <c r="R716" s="1091"/>
      <c r="S716" s="677"/>
      <c r="T716" s="512"/>
      <c r="U716" s="514"/>
      <c r="V716" s="1071" t="s">
        <v>11869</v>
      </c>
      <c r="W716" s="362" t="s">
        <v>30</v>
      </c>
      <c r="X716" s="356">
        <v>0.85</v>
      </c>
      <c r="Y716" s="635"/>
      <c r="Z716" s="635"/>
      <c r="AA716" s="636"/>
      <c r="AB716" s="358">
        <f>ROUND(ROUND(ROUND(G656+K692,0)*Q716,0)*X716,0)</f>
        <v>162</v>
      </c>
      <c r="AC716" s="268"/>
    </row>
    <row r="717" spans="1:29" ht="17.100000000000001" customHeight="1">
      <c r="A717" s="243">
        <v>63</v>
      </c>
      <c r="B717" s="351">
        <v>2123</v>
      </c>
      <c r="C717" s="870" t="s">
        <v>12279</v>
      </c>
      <c r="D717" s="604"/>
      <c r="E717" s="604"/>
      <c r="F717" s="1131"/>
      <c r="G717" s="517"/>
      <c r="H717" s="517"/>
      <c r="I717" s="518"/>
      <c r="J717" s="646"/>
      <c r="K717" s="748"/>
      <c r="L717" s="748"/>
      <c r="M717" s="1132"/>
      <c r="N717" s="1120"/>
      <c r="O717" s="1745"/>
      <c r="P717" s="643"/>
      <c r="Q717" s="1090"/>
      <c r="R717" s="1091"/>
      <c r="S717" s="1747" t="s">
        <v>4703</v>
      </c>
      <c r="T717" s="362" t="s">
        <v>30</v>
      </c>
      <c r="U717" s="1081">
        <f>$U$297</f>
        <v>0.7</v>
      </c>
      <c r="V717" s="1088"/>
      <c r="W717" s="1088"/>
      <c r="X717" s="1088"/>
      <c r="Y717" s="1088"/>
      <c r="Z717" s="1088"/>
      <c r="AA717" s="1089"/>
      <c r="AB717" s="391">
        <f>ROUND(ROUND(ROUND(G656+K692,0)*Q716,0)*U717,0)</f>
        <v>133</v>
      </c>
      <c r="AC717" s="268"/>
    </row>
    <row r="718" spans="1:29" ht="17.100000000000001" customHeight="1">
      <c r="A718" s="243">
        <v>63</v>
      </c>
      <c r="B718" s="351">
        <v>2124</v>
      </c>
      <c r="C718" s="870" t="s">
        <v>12280</v>
      </c>
      <c r="D718" s="604"/>
      <c r="E718" s="604"/>
      <c r="F718" s="1131"/>
      <c r="G718" s="517"/>
      <c r="H718" s="517"/>
      <c r="I718" s="518"/>
      <c r="J718" s="646"/>
      <c r="K718" s="748"/>
      <c r="L718" s="748"/>
      <c r="M718" s="1132"/>
      <c r="N718" s="1120"/>
      <c r="O718" s="1745"/>
      <c r="P718" s="643"/>
      <c r="Q718" s="1090"/>
      <c r="R718" s="1091"/>
      <c r="S718" s="1748"/>
      <c r="T718" s="512"/>
      <c r="U718" s="1083"/>
      <c r="V718" s="1079" t="s">
        <v>11869</v>
      </c>
      <c r="W718" s="354" t="s">
        <v>30</v>
      </c>
      <c r="X718" s="355">
        <v>0.85</v>
      </c>
      <c r="Y718" s="635"/>
      <c r="Z718" s="635"/>
      <c r="AA718" s="636"/>
      <c r="AB718" s="391">
        <f>ROUND(ROUND(ROUND(ROUND(G656+K692,0)*Q716,0)*U717,0)*X718,0)</f>
        <v>113</v>
      </c>
      <c r="AC718" s="268"/>
    </row>
    <row r="719" spans="1:29" ht="17.100000000000001" customHeight="1">
      <c r="A719" s="243">
        <v>63</v>
      </c>
      <c r="B719" s="351">
        <v>2125</v>
      </c>
      <c r="C719" s="870" t="s">
        <v>12281</v>
      </c>
      <c r="D719" s="604"/>
      <c r="E719" s="604"/>
      <c r="F719" s="1131"/>
      <c r="G719" s="517"/>
      <c r="H719" s="517"/>
      <c r="I719" s="518"/>
      <c r="J719" s="646"/>
      <c r="K719" s="748"/>
      <c r="L719" s="748"/>
      <c r="M719" s="1132"/>
      <c r="N719" s="1120"/>
      <c r="O719" s="1745"/>
      <c r="P719" s="643"/>
      <c r="Q719" s="1090"/>
      <c r="R719" s="1091"/>
      <c r="S719" s="1747" t="s">
        <v>4708</v>
      </c>
      <c r="T719" s="362" t="s">
        <v>30</v>
      </c>
      <c r="U719" s="1081">
        <f>$U$299</f>
        <v>0.85</v>
      </c>
      <c r="V719" s="1082"/>
      <c r="W719" s="1082"/>
      <c r="X719" s="1082"/>
      <c r="Y719" s="1082"/>
      <c r="Z719" s="1082"/>
      <c r="AA719" s="1083"/>
      <c r="AB719" s="391">
        <f>ROUND(ROUND(ROUND(G656+K692,0)*Q716,0)*U719,0)</f>
        <v>162</v>
      </c>
      <c r="AC719" s="268"/>
    </row>
    <row r="720" spans="1:29" ht="17.100000000000001" customHeight="1">
      <c r="A720" s="243">
        <v>63</v>
      </c>
      <c r="B720" s="351">
        <v>2126</v>
      </c>
      <c r="C720" s="870" t="s">
        <v>12282</v>
      </c>
      <c r="D720" s="604"/>
      <c r="E720" s="604"/>
      <c r="F720" s="1131"/>
      <c r="G720" s="517"/>
      <c r="H720" s="517"/>
      <c r="I720" s="518"/>
      <c r="J720" s="646"/>
      <c r="K720" s="748"/>
      <c r="L720" s="748"/>
      <c r="M720" s="1132"/>
      <c r="N720" s="1120"/>
      <c r="O720" s="1120"/>
      <c r="P720" s="643"/>
      <c r="Q720" s="1090"/>
      <c r="R720" s="1091"/>
      <c r="S720" s="1748"/>
      <c r="T720" s="512"/>
      <c r="U720" s="1083"/>
      <c r="V720" s="1079" t="s">
        <v>11869</v>
      </c>
      <c r="W720" s="354" t="s">
        <v>30</v>
      </c>
      <c r="X720" s="355">
        <v>0.85</v>
      </c>
      <c r="Y720" s="635"/>
      <c r="Z720" s="635"/>
      <c r="AA720" s="636"/>
      <c r="AB720" s="391">
        <f>ROUND(ROUND(ROUND(ROUND(G656+K692,0)*Q716,0)*U719,0)*X720,0)</f>
        <v>138</v>
      </c>
      <c r="AC720" s="268"/>
    </row>
    <row r="721" spans="1:29" ht="17.100000000000001" customHeight="1">
      <c r="A721" s="243">
        <v>63</v>
      </c>
      <c r="B721" s="351">
        <v>2127</v>
      </c>
      <c r="C721" s="870" t="s">
        <v>12283</v>
      </c>
      <c r="D721" s="604"/>
      <c r="E721" s="604"/>
      <c r="F721" s="1131"/>
      <c r="G721" s="517"/>
      <c r="H721" s="517"/>
      <c r="I721" s="518"/>
      <c r="J721" s="646"/>
      <c r="K721" s="748"/>
      <c r="L721" s="748"/>
      <c r="M721" s="1132"/>
      <c r="N721" s="1120"/>
      <c r="O721" s="1120"/>
      <c r="P721" s="643"/>
      <c r="Q721" s="1090"/>
      <c r="R721" s="1091"/>
      <c r="S721" s="603"/>
      <c r="T721" s="362"/>
      <c r="U721" s="1097"/>
      <c r="V721" s="635"/>
      <c r="W721" s="635"/>
      <c r="X721" s="636"/>
      <c r="Y721" s="1533" t="s">
        <v>167</v>
      </c>
      <c r="Z721" s="643">
        <v>5</v>
      </c>
      <c r="AA721" s="1086" t="s">
        <v>168</v>
      </c>
      <c r="AB721" s="358">
        <f>ROUND(ROUND(ROUND(G656+K692,0)*Q716,0)-Z721,0)</f>
        <v>185</v>
      </c>
      <c r="AC721" s="268"/>
    </row>
    <row r="722" spans="1:29" ht="17.100000000000001" customHeight="1">
      <c r="A722" s="243">
        <v>63</v>
      </c>
      <c r="B722" s="351">
        <v>2128</v>
      </c>
      <c r="C722" s="870" t="s">
        <v>12284</v>
      </c>
      <c r="D722" s="604"/>
      <c r="E722" s="604"/>
      <c r="F722" s="1131"/>
      <c r="G722" s="517"/>
      <c r="H722" s="517"/>
      <c r="I722" s="518"/>
      <c r="J722" s="646"/>
      <c r="K722" s="748"/>
      <c r="L722" s="748"/>
      <c r="M722" s="1132"/>
      <c r="N722" s="1120"/>
      <c r="O722" s="1120"/>
      <c r="P722" s="643"/>
      <c r="Q722" s="1090"/>
      <c r="R722" s="1090"/>
      <c r="S722" s="677"/>
      <c r="T722" s="512"/>
      <c r="U722" s="514"/>
      <c r="V722" s="1071" t="s">
        <v>11869</v>
      </c>
      <c r="W722" s="362" t="s">
        <v>30</v>
      </c>
      <c r="X722" s="395">
        <v>0.85</v>
      </c>
      <c r="Y722" s="1745"/>
      <c r="Z722" s="643"/>
      <c r="AA722" s="1086"/>
      <c r="AB722" s="358">
        <f>ROUND(ROUND(ROUND(ROUND(G656+K692,0)*Q716,0)*X722,0)-Z721,0)</f>
        <v>157</v>
      </c>
      <c r="AC722" s="268"/>
    </row>
    <row r="723" spans="1:29" ht="17.100000000000001" customHeight="1">
      <c r="A723" s="243">
        <v>63</v>
      </c>
      <c r="B723" s="351">
        <v>2129</v>
      </c>
      <c r="C723" s="870" t="s">
        <v>12285</v>
      </c>
      <c r="D723" s="604"/>
      <c r="E723" s="604"/>
      <c r="F723" s="1131"/>
      <c r="G723" s="517"/>
      <c r="H723" s="517"/>
      <c r="I723" s="518"/>
      <c r="J723" s="646"/>
      <c r="K723" s="748"/>
      <c r="L723" s="748"/>
      <c r="M723" s="1132"/>
      <c r="N723" s="1120"/>
      <c r="O723" s="1120"/>
      <c r="P723" s="643"/>
      <c r="Q723" s="1090"/>
      <c r="R723" s="1090"/>
      <c r="S723" s="1747" t="s">
        <v>4703</v>
      </c>
      <c r="T723" s="643" t="s">
        <v>30</v>
      </c>
      <c r="U723" s="1091">
        <f>$U$297</f>
        <v>0.7</v>
      </c>
      <c r="V723" s="1088"/>
      <c r="W723" s="1088"/>
      <c r="X723" s="1089"/>
      <c r="Y723" s="1745"/>
      <c r="Z723" s="1090"/>
      <c r="AA723" s="1091"/>
      <c r="AB723" s="391">
        <f>ROUND(ROUND(ROUND(ROUND(G656+K692,0)*Q716,0)*U723,0)-Z721,0)</f>
        <v>128</v>
      </c>
      <c r="AC723" s="268"/>
    </row>
    <row r="724" spans="1:29" ht="17.100000000000001" customHeight="1">
      <c r="A724" s="243">
        <v>63</v>
      </c>
      <c r="B724" s="351">
        <v>2130</v>
      </c>
      <c r="C724" s="870" t="s">
        <v>12286</v>
      </c>
      <c r="D724" s="604"/>
      <c r="E724" s="604"/>
      <c r="F724" s="1131"/>
      <c r="G724" s="517"/>
      <c r="H724" s="517"/>
      <c r="I724" s="518"/>
      <c r="J724" s="646"/>
      <c r="K724" s="748"/>
      <c r="L724" s="748"/>
      <c r="M724" s="1132"/>
      <c r="N724" s="1120"/>
      <c r="O724" s="1120"/>
      <c r="P724" s="643"/>
      <c r="Q724" s="1090"/>
      <c r="R724" s="1090"/>
      <c r="S724" s="1748"/>
      <c r="T724" s="512"/>
      <c r="U724" s="1083"/>
      <c r="V724" s="1079" t="s">
        <v>11869</v>
      </c>
      <c r="W724" s="354" t="s">
        <v>30</v>
      </c>
      <c r="X724" s="357">
        <v>0.85</v>
      </c>
      <c r="Y724" s="1745"/>
      <c r="Z724" s="1090"/>
      <c r="AA724" s="1091"/>
      <c r="AB724" s="391">
        <f>ROUND(ROUND(ROUND(ROUND(ROUND(G656+K692,0)*Q716,0)*U723,0)*X724,0)-Z721,0)</f>
        <v>108</v>
      </c>
      <c r="AC724" s="268"/>
    </row>
    <row r="725" spans="1:29" ht="17.100000000000001" customHeight="1">
      <c r="A725" s="243">
        <v>63</v>
      </c>
      <c r="B725" s="351">
        <v>2131</v>
      </c>
      <c r="C725" s="870" t="s">
        <v>12287</v>
      </c>
      <c r="D725" s="604"/>
      <c r="E725" s="604"/>
      <c r="F725" s="1131"/>
      <c r="G725" s="517"/>
      <c r="H725" s="517"/>
      <c r="I725" s="518"/>
      <c r="J725" s="646"/>
      <c r="K725" s="748"/>
      <c r="L725" s="748"/>
      <c r="M725" s="1132"/>
      <c r="N725" s="1133"/>
      <c r="O725" s="1121"/>
      <c r="P725" s="643"/>
      <c r="Q725" s="1090"/>
      <c r="R725" s="1090"/>
      <c r="S725" s="1747" t="s">
        <v>4708</v>
      </c>
      <c r="T725" s="643" t="s">
        <v>30</v>
      </c>
      <c r="U725" s="1091">
        <f>$U$299</f>
        <v>0.85</v>
      </c>
      <c r="V725" s="1082"/>
      <c r="W725" s="1082"/>
      <c r="X725" s="1083"/>
      <c r="Y725" s="1745"/>
      <c r="Z725" s="1090"/>
      <c r="AA725" s="1091"/>
      <c r="AB725" s="391">
        <f>ROUND(ROUND(ROUND(ROUND(G656+K692,0)*Q716,0)*U725,0)-Z721,0)</f>
        <v>157</v>
      </c>
      <c r="AC725" s="268"/>
    </row>
    <row r="726" spans="1:29" ht="17.100000000000001" customHeight="1">
      <c r="A726" s="243">
        <v>63</v>
      </c>
      <c r="B726" s="351">
        <v>2132</v>
      </c>
      <c r="C726" s="870" t="s">
        <v>12288</v>
      </c>
      <c r="D726" s="1093"/>
      <c r="E726" s="605"/>
      <c r="F726" s="1131"/>
      <c r="G726" s="517"/>
      <c r="H726" s="517"/>
      <c r="I726" s="518"/>
      <c r="J726" s="646"/>
      <c r="K726" s="748"/>
      <c r="L726" s="748"/>
      <c r="M726" s="1132"/>
      <c r="N726" s="1134"/>
      <c r="O726" s="1121"/>
      <c r="P726" s="643"/>
      <c r="Q726" s="1090"/>
      <c r="R726" s="1083"/>
      <c r="S726" s="1748"/>
      <c r="T726" s="512"/>
      <c r="U726" s="1083"/>
      <c r="V726" s="1079" t="s">
        <v>11869</v>
      </c>
      <c r="W726" s="354" t="s">
        <v>30</v>
      </c>
      <c r="X726" s="357">
        <v>0.85</v>
      </c>
      <c r="Y726" s="1746"/>
      <c r="Z726" s="1082"/>
      <c r="AA726" s="1083"/>
      <c r="AB726" s="391">
        <f>ROUND(ROUND(ROUND(ROUND(ROUND(G656+K692,0)*Q716,0)*U725,0)*X726,0)-Z721,0)</f>
        <v>133</v>
      </c>
      <c r="AC726" s="268"/>
    </row>
    <row r="727" spans="1:29" ht="17.100000000000001" customHeight="1">
      <c r="A727" s="229">
        <v>63</v>
      </c>
      <c r="B727" s="337">
        <v>1311</v>
      </c>
      <c r="C727" s="871" t="s">
        <v>12289</v>
      </c>
      <c r="D727" s="1770" t="s">
        <v>12290</v>
      </c>
      <c r="E727" s="1764"/>
      <c r="F727" s="1542" t="s">
        <v>12291</v>
      </c>
      <c r="G727" s="558"/>
      <c r="H727" s="558"/>
      <c r="I727" s="674"/>
      <c r="J727" s="231"/>
      <c r="K727" s="232"/>
      <c r="L727" s="338"/>
      <c r="M727" s="314"/>
      <c r="N727" s="734"/>
      <c r="O727" s="372"/>
      <c r="P727" s="232"/>
      <c r="Q727" s="232"/>
      <c r="R727" s="232"/>
      <c r="S727" s="558"/>
      <c r="T727" s="372"/>
      <c r="U727" s="1070"/>
      <c r="V727" s="625"/>
      <c r="W727" s="625"/>
      <c r="X727" s="625"/>
      <c r="Y727" s="625"/>
      <c r="Z727" s="625"/>
      <c r="AA727" s="626"/>
      <c r="AB727" s="705">
        <f>ROUND(G728,0)</f>
        <v>1744</v>
      </c>
      <c r="AC727" s="268"/>
    </row>
    <row r="728" spans="1:29" ht="17.100000000000001" customHeight="1">
      <c r="A728" s="243">
        <v>63</v>
      </c>
      <c r="B728" s="351">
        <v>2141</v>
      </c>
      <c r="C728" s="870" t="s">
        <v>12292</v>
      </c>
      <c r="D728" s="1765"/>
      <c r="E728" s="1766"/>
      <c r="F728" s="1765"/>
      <c r="G728" s="624">
        <v>1744</v>
      </c>
      <c r="H728" s="208" t="s">
        <v>18</v>
      </c>
      <c r="I728" s="650"/>
      <c r="J728" s="245"/>
      <c r="K728" s="208"/>
      <c r="L728" s="392"/>
      <c r="M728" s="385"/>
      <c r="N728" s="786"/>
      <c r="O728" s="400"/>
      <c r="P728" s="216"/>
      <c r="Q728" s="216"/>
      <c r="R728" s="216"/>
      <c r="S728" s="568"/>
      <c r="T728" s="400"/>
      <c r="U728" s="470"/>
      <c r="V728" s="1071" t="s">
        <v>4700</v>
      </c>
      <c r="W728" s="362" t="s">
        <v>163</v>
      </c>
      <c r="X728" s="356">
        <v>0.85</v>
      </c>
      <c r="Y728" s="635"/>
      <c r="Z728" s="635"/>
      <c r="AA728" s="636"/>
      <c r="AB728" s="358">
        <f>ROUND(G728*X728,0)</f>
        <v>1482</v>
      </c>
      <c r="AC728" s="268"/>
    </row>
    <row r="729" spans="1:29" ht="17.100000000000001" customHeight="1">
      <c r="A729" s="229">
        <v>63</v>
      </c>
      <c r="B729" s="337">
        <v>1312</v>
      </c>
      <c r="C729" s="871" t="s">
        <v>12293</v>
      </c>
      <c r="D729" s="629"/>
      <c r="E729" s="1135"/>
      <c r="F729" s="597"/>
      <c r="I729" s="385"/>
      <c r="J729" s="1072"/>
      <c r="K729" s="630"/>
      <c r="L729" s="630"/>
      <c r="M729" s="1073"/>
      <c r="N729" s="1769" t="s">
        <v>11559</v>
      </c>
      <c r="O729" s="1074" t="s">
        <v>162</v>
      </c>
      <c r="P729" s="272"/>
      <c r="Q729" s="272"/>
      <c r="R729" s="272"/>
      <c r="S729" s="652"/>
      <c r="T729" s="347" t="s">
        <v>163</v>
      </c>
      <c r="U729" s="1075">
        <v>0.7</v>
      </c>
      <c r="V729" s="1108"/>
      <c r="W729" s="1108"/>
      <c r="X729" s="1108"/>
      <c r="Y729" s="1108"/>
      <c r="Z729" s="1108"/>
      <c r="AA729" s="1109"/>
      <c r="AB729" s="705">
        <f>ROUND(G728*U729,0)</f>
        <v>1221</v>
      </c>
      <c r="AC729" s="268"/>
    </row>
    <row r="730" spans="1:29" ht="17.100000000000001" customHeight="1">
      <c r="A730" s="243">
        <v>63</v>
      </c>
      <c r="B730" s="351">
        <v>2142</v>
      </c>
      <c r="C730" s="870" t="s">
        <v>12294</v>
      </c>
      <c r="D730" s="629"/>
      <c r="E730" s="1135"/>
      <c r="F730" s="597"/>
      <c r="G730" s="406"/>
      <c r="H730" s="208"/>
      <c r="I730" s="385"/>
      <c r="J730" s="1072"/>
      <c r="K730" s="630"/>
      <c r="L730" s="630"/>
      <c r="M730" s="1073"/>
      <c r="N730" s="1750"/>
      <c r="O730" s="1076"/>
      <c r="P730" s="275"/>
      <c r="Q730" s="275"/>
      <c r="R730" s="275"/>
      <c r="S730" s="1077"/>
      <c r="T730" s="619"/>
      <c r="U730" s="1078"/>
      <c r="V730" s="1079" t="s">
        <v>4700</v>
      </c>
      <c r="W730" s="354" t="s">
        <v>163</v>
      </c>
      <c r="X730" s="355">
        <v>0.85</v>
      </c>
      <c r="Y730" s="635"/>
      <c r="Z730" s="635"/>
      <c r="AA730" s="636"/>
      <c r="AB730" s="358">
        <f>ROUND(ROUND(G728*U729,0)*X730,0)</f>
        <v>1038</v>
      </c>
      <c r="AC730" s="268"/>
    </row>
    <row r="731" spans="1:29" ht="17.100000000000001" customHeight="1">
      <c r="A731" s="243">
        <v>63</v>
      </c>
      <c r="B731" s="351">
        <v>2143</v>
      </c>
      <c r="C731" s="870" t="s">
        <v>12295</v>
      </c>
      <c r="D731" s="629"/>
      <c r="E731" s="1135"/>
      <c r="F731" s="597"/>
      <c r="G731" s="406"/>
      <c r="H731" s="208"/>
      <c r="I731" s="385"/>
      <c r="J731" s="1072"/>
      <c r="K731" s="630"/>
      <c r="L731" s="630"/>
      <c r="M731" s="1073"/>
      <c r="N731" s="1750"/>
      <c r="O731" s="1080" t="s">
        <v>165</v>
      </c>
      <c r="P731" s="524"/>
      <c r="Q731" s="524"/>
      <c r="R731" s="524"/>
      <c r="S731" s="633"/>
      <c r="T731" s="362" t="s">
        <v>163</v>
      </c>
      <c r="U731" s="1081">
        <v>0.5</v>
      </c>
      <c r="V731" s="1082"/>
      <c r="W731" s="1082"/>
      <c r="X731" s="1082"/>
      <c r="Y731" s="1082"/>
      <c r="Z731" s="1082"/>
      <c r="AA731" s="1083"/>
      <c r="AB731" s="358">
        <f>ROUND(G728*U731,0)</f>
        <v>872</v>
      </c>
      <c r="AC731" s="268"/>
    </row>
    <row r="732" spans="1:29" ht="17.100000000000001" customHeight="1">
      <c r="A732" s="243">
        <v>63</v>
      </c>
      <c r="B732" s="351">
        <v>2144</v>
      </c>
      <c r="C732" s="870" t="s">
        <v>12296</v>
      </c>
      <c r="D732" s="629"/>
      <c r="E732" s="1135"/>
      <c r="F732" s="597"/>
      <c r="G732" s="406"/>
      <c r="H732" s="208"/>
      <c r="I732" s="385"/>
      <c r="J732" s="1072"/>
      <c r="K732" s="630"/>
      <c r="L732" s="630"/>
      <c r="M732" s="1073"/>
      <c r="N732" s="1751"/>
      <c r="O732" s="1084"/>
      <c r="P732" s="288"/>
      <c r="Q732" s="288"/>
      <c r="R732" s="288"/>
      <c r="S732" s="678"/>
      <c r="T732" s="512"/>
      <c r="U732" s="1083"/>
      <c r="V732" s="1079" t="s">
        <v>4700</v>
      </c>
      <c r="W732" s="354" t="s">
        <v>163</v>
      </c>
      <c r="X732" s="355">
        <v>0.85</v>
      </c>
      <c r="Y732" s="635"/>
      <c r="Z732" s="635"/>
      <c r="AA732" s="636"/>
      <c r="AB732" s="358">
        <f>ROUND(ROUND(G728*U731,0)*X732,0)</f>
        <v>741</v>
      </c>
      <c r="AC732" s="268"/>
    </row>
    <row r="733" spans="1:29" ht="17.100000000000001" customHeight="1">
      <c r="A733" s="243">
        <v>63</v>
      </c>
      <c r="B733" s="351">
        <v>2145</v>
      </c>
      <c r="C733" s="870" t="s">
        <v>12297</v>
      </c>
      <c r="D733" s="629"/>
      <c r="E733" s="1135"/>
      <c r="F733" s="597"/>
      <c r="G733" s="406"/>
      <c r="H733" s="208"/>
      <c r="I733" s="385"/>
      <c r="J733" s="1072"/>
      <c r="K733" s="630"/>
      <c r="L733" s="630"/>
      <c r="M733" s="1073"/>
      <c r="N733" s="1080"/>
      <c r="O733" s="1085"/>
      <c r="P733" s="524"/>
      <c r="Q733" s="524"/>
      <c r="R733" s="524"/>
      <c r="S733" s="633"/>
      <c r="T733" s="362"/>
      <c r="U733" s="1081"/>
      <c r="V733" s="635"/>
      <c r="W733" s="635"/>
      <c r="X733" s="636"/>
      <c r="Y733" s="1533" t="s">
        <v>167</v>
      </c>
      <c r="Z733" s="362">
        <v>5</v>
      </c>
      <c r="AA733" s="363" t="s">
        <v>168</v>
      </c>
      <c r="AB733" s="358">
        <f>ROUND(G728-Z733,0)</f>
        <v>1739</v>
      </c>
      <c r="AC733" s="268"/>
    </row>
    <row r="734" spans="1:29" ht="17.100000000000001" customHeight="1">
      <c r="A734" s="243">
        <v>63</v>
      </c>
      <c r="B734" s="351">
        <v>2146</v>
      </c>
      <c r="C734" s="870" t="s">
        <v>12298</v>
      </c>
      <c r="D734" s="629"/>
      <c r="E734" s="1135"/>
      <c r="F734" s="597"/>
      <c r="G734" s="406"/>
      <c r="H734" s="208"/>
      <c r="I734" s="385"/>
      <c r="J734" s="1072"/>
      <c r="K734" s="630"/>
      <c r="L734" s="630"/>
      <c r="M734" s="1073"/>
      <c r="N734" s="1084"/>
      <c r="O734" s="1087"/>
      <c r="P734" s="288"/>
      <c r="Q734" s="288"/>
      <c r="R734" s="288"/>
      <c r="S734" s="678"/>
      <c r="T734" s="512"/>
      <c r="U734" s="1083"/>
      <c r="V734" s="1071" t="s">
        <v>4700</v>
      </c>
      <c r="W734" s="362" t="s">
        <v>163</v>
      </c>
      <c r="X734" s="395">
        <v>0.85</v>
      </c>
      <c r="Y734" s="1745"/>
      <c r="Z734" s="643"/>
      <c r="AA734" s="1086"/>
      <c r="AB734" s="358">
        <f>ROUND(ROUND(G728*X734,0)-Z733,0)</f>
        <v>1477</v>
      </c>
      <c r="AC734" s="268"/>
    </row>
    <row r="735" spans="1:29" ht="17.100000000000001" customHeight="1">
      <c r="A735" s="243">
        <v>63</v>
      </c>
      <c r="B735" s="351">
        <v>2147</v>
      </c>
      <c r="C735" s="870" t="s">
        <v>12299</v>
      </c>
      <c r="D735" s="629"/>
      <c r="E735" s="1135"/>
      <c r="F735" s="597"/>
      <c r="G735" s="406"/>
      <c r="H735" s="208"/>
      <c r="I735" s="385"/>
      <c r="J735" s="1072"/>
      <c r="K735" s="630"/>
      <c r="L735" s="630"/>
      <c r="M735" s="1073"/>
      <c r="N735" s="1749" t="s">
        <v>11559</v>
      </c>
      <c r="O735" s="1080" t="s">
        <v>162</v>
      </c>
      <c r="P735" s="524"/>
      <c r="Q735" s="524"/>
      <c r="R735" s="524"/>
      <c r="S735" s="633"/>
      <c r="T735" s="362" t="s">
        <v>163</v>
      </c>
      <c r="U735" s="1081">
        <v>0.7</v>
      </c>
      <c r="V735" s="1088"/>
      <c r="W735" s="1088"/>
      <c r="X735" s="1089"/>
      <c r="Y735" s="1745"/>
      <c r="Z735" s="1090"/>
      <c r="AA735" s="1091"/>
      <c r="AB735" s="358">
        <f>ROUND(ROUND(G728*U735,0)-Z733,0)</f>
        <v>1216</v>
      </c>
      <c r="AC735" s="268"/>
    </row>
    <row r="736" spans="1:29" ht="17.100000000000001" customHeight="1">
      <c r="A736" s="243">
        <v>63</v>
      </c>
      <c r="B736" s="351">
        <v>2148</v>
      </c>
      <c r="C736" s="870" t="s">
        <v>12300</v>
      </c>
      <c r="D736" s="629"/>
      <c r="E736" s="1135"/>
      <c r="F736" s="597"/>
      <c r="G736" s="406"/>
      <c r="H736" s="208"/>
      <c r="I736" s="385"/>
      <c r="J736" s="1072"/>
      <c r="K736" s="630"/>
      <c r="L736" s="630"/>
      <c r="M736" s="1073"/>
      <c r="N736" s="1750"/>
      <c r="O736" s="1084"/>
      <c r="P736" s="288"/>
      <c r="Q736" s="288"/>
      <c r="R736" s="288"/>
      <c r="S736" s="678"/>
      <c r="T736" s="512"/>
      <c r="U736" s="1083"/>
      <c r="V736" s="1079" t="s">
        <v>4700</v>
      </c>
      <c r="W736" s="354" t="s">
        <v>163</v>
      </c>
      <c r="X736" s="357">
        <v>0.85</v>
      </c>
      <c r="Y736" s="1745"/>
      <c r="Z736" s="1090"/>
      <c r="AA736" s="1091"/>
      <c r="AB736" s="358">
        <f>ROUND(ROUND(ROUND(G728*U735,0)*X736,0)-Z733,0)</f>
        <v>1033</v>
      </c>
      <c r="AC736" s="268"/>
    </row>
    <row r="737" spans="1:29" ht="17.100000000000001" customHeight="1">
      <c r="A737" s="243">
        <v>63</v>
      </c>
      <c r="B737" s="351">
        <v>2149</v>
      </c>
      <c r="C737" s="870" t="s">
        <v>12301</v>
      </c>
      <c r="D737" s="629"/>
      <c r="E737" s="1135"/>
      <c r="F737" s="597"/>
      <c r="G737" s="406"/>
      <c r="H737" s="208"/>
      <c r="I737" s="385"/>
      <c r="J737" s="1072"/>
      <c r="K737" s="630"/>
      <c r="L737" s="630"/>
      <c r="M737" s="1073"/>
      <c r="N737" s="1750"/>
      <c r="O737" s="1085" t="s">
        <v>165</v>
      </c>
      <c r="P737" s="524"/>
      <c r="Q737" s="524"/>
      <c r="R737" s="524"/>
      <c r="S737" s="633"/>
      <c r="T737" s="362" t="s">
        <v>163</v>
      </c>
      <c r="U737" s="1081">
        <v>0.5</v>
      </c>
      <c r="V737" s="1082"/>
      <c r="W737" s="1082"/>
      <c r="X737" s="1083"/>
      <c r="Y737" s="1745"/>
      <c r="Z737" s="1090"/>
      <c r="AA737" s="1091"/>
      <c r="AB737" s="358">
        <f>ROUND(ROUND(G728*U737,0)-Z733,0)</f>
        <v>867</v>
      </c>
      <c r="AC737" s="268"/>
    </row>
    <row r="738" spans="1:29" ht="17.100000000000001" customHeight="1">
      <c r="A738" s="243">
        <v>63</v>
      </c>
      <c r="B738" s="351">
        <v>2150</v>
      </c>
      <c r="C738" s="870" t="s">
        <v>12302</v>
      </c>
      <c r="D738" s="629"/>
      <c r="E738" s="1135"/>
      <c r="F738" s="597"/>
      <c r="G738" s="406"/>
      <c r="H738" s="208"/>
      <c r="I738" s="385"/>
      <c r="J738" s="1072"/>
      <c r="K738" s="630"/>
      <c r="L738" s="630"/>
      <c r="M738" s="1073"/>
      <c r="N738" s="1751"/>
      <c r="O738" s="1087"/>
      <c r="P738" s="288"/>
      <c r="Q738" s="288"/>
      <c r="R738" s="288"/>
      <c r="S738" s="678"/>
      <c r="T738" s="512"/>
      <c r="U738" s="1083"/>
      <c r="V738" s="1079" t="s">
        <v>4700</v>
      </c>
      <c r="W738" s="354" t="s">
        <v>163</v>
      </c>
      <c r="X738" s="357">
        <v>0.85</v>
      </c>
      <c r="Y738" s="1746"/>
      <c r="Z738" s="1082"/>
      <c r="AA738" s="1083"/>
      <c r="AB738" s="358">
        <f>ROUND(ROUND(ROUND(G728*U737,0)*X738,0)-Z733,0)</f>
        <v>736</v>
      </c>
      <c r="AC738" s="268"/>
    </row>
    <row r="739" spans="1:29" ht="17.100000000000001" customHeight="1">
      <c r="A739" s="229">
        <v>63</v>
      </c>
      <c r="B739" s="337">
        <v>1341</v>
      </c>
      <c r="C739" s="871" t="s">
        <v>12303</v>
      </c>
      <c r="D739" s="629"/>
      <c r="E739" s="1135"/>
      <c r="F739" s="1626" t="s">
        <v>12304</v>
      </c>
      <c r="G739" s="664"/>
      <c r="H739" s="664"/>
      <c r="I739" s="732"/>
      <c r="J739" s="245"/>
      <c r="K739" s="208"/>
      <c r="L739" s="392"/>
      <c r="M739" s="385"/>
      <c r="N739" s="734"/>
      <c r="O739" s="372"/>
      <c r="P739" s="232"/>
      <c r="Q739" s="232"/>
      <c r="R739" s="232"/>
      <c r="S739" s="558"/>
      <c r="T739" s="372"/>
      <c r="U739" s="1070"/>
      <c r="V739" s="625"/>
      <c r="W739" s="625"/>
      <c r="X739" s="625"/>
      <c r="Y739" s="625"/>
      <c r="Z739" s="625"/>
      <c r="AA739" s="626"/>
      <c r="AB739" s="705">
        <f>ROUND(G740,0)</f>
        <v>1458</v>
      </c>
      <c r="AC739" s="268"/>
    </row>
    <row r="740" spans="1:29" ht="17.100000000000001" customHeight="1">
      <c r="A740" s="243">
        <v>63</v>
      </c>
      <c r="B740" s="351">
        <v>2151</v>
      </c>
      <c r="C740" s="870" t="s">
        <v>12305</v>
      </c>
      <c r="D740" s="629"/>
      <c r="E740" s="1135"/>
      <c r="F740" s="1745"/>
      <c r="G740" s="624">
        <v>1458</v>
      </c>
      <c r="H740" s="208" t="s">
        <v>18</v>
      </c>
      <c r="I740" s="661"/>
      <c r="J740" s="245"/>
      <c r="K740" s="208"/>
      <c r="L740" s="392"/>
      <c r="M740" s="385"/>
      <c r="N740" s="786"/>
      <c r="O740" s="400"/>
      <c r="P740" s="216"/>
      <c r="Q740" s="216"/>
      <c r="R740" s="216"/>
      <c r="S740" s="568"/>
      <c r="T740" s="400"/>
      <c r="U740" s="470"/>
      <c r="V740" s="1071" t="s">
        <v>4700</v>
      </c>
      <c r="W740" s="362" t="s">
        <v>163</v>
      </c>
      <c r="X740" s="356">
        <v>0.85</v>
      </c>
      <c r="Y740" s="635"/>
      <c r="Z740" s="635"/>
      <c r="AA740" s="636"/>
      <c r="AB740" s="358">
        <f>ROUND(G740*X740,0)</f>
        <v>1239</v>
      </c>
      <c r="AC740" s="268"/>
    </row>
    <row r="741" spans="1:29" ht="17.100000000000001" customHeight="1">
      <c r="A741" s="229">
        <v>63</v>
      </c>
      <c r="B741" s="337">
        <v>1342</v>
      </c>
      <c r="C741" s="871" t="s">
        <v>12306</v>
      </c>
      <c r="D741" s="629"/>
      <c r="E741" s="1135"/>
      <c r="F741" s="1745"/>
      <c r="I741" s="385"/>
      <c r="J741" s="1072"/>
      <c r="K741" s="630"/>
      <c r="L741" s="630"/>
      <c r="M741" s="1073"/>
      <c r="N741" s="1769" t="s">
        <v>11559</v>
      </c>
      <c r="O741" s="1074" t="s">
        <v>162</v>
      </c>
      <c r="P741" s="272"/>
      <c r="Q741" s="272"/>
      <c r="R741" s="272"/>
      <c r="S741" s="652"/>
      <c r="T741" s="347" t="s">
        <v>163</v>
      </c>
      <c r="U741" s="1075">
        <v>0.7</v>
      </c>
      <c r="V741" s="1108"/>
      <c r="W741" s="1108"/>
      <c r="X741" s="1108"/>
      <c r="Y741" s="1108"/>
      <c r="Z741" s="1108"/>
      <c r="AA741" s="1109"/>
      <c r="AB741" s="705">
        <f>ROUND(G740*U741,0)</f>
        <v>1021</v>
      </c>
      <c r="AC741" s="268"/>
    </row>
    <row r="742" spans="1:29" ht="17.100000000000001" customHeight="1">
      <c r="A742" s="243">
        <v>63</v>
      </c>
      <c r="B742" s="351">
        <v>2152</v>
      </c>
      <c r="C742" s="870" t="s">
        <v>12307</v>
      </c>
      <c r="D742" s="629"/>
      <c r="E742" s="1135"/>
      <c r="F742" s="597"/>
      <c r="G742" s="406"/>
      <c r="H742" s="208"/>
      <c r="I742" s="385"/>
      <c r="J742" s="1072"/>
      <c r="K742" s="630"/>
      <c r="L742" s="630"/>
      <c r="M742" s="1073"/>
      <c r="N742" s="1750"/>
      <c r="O742" s="1076"/>
      <c r="P742" s="275"/>
      <c r="Q742" s="275"/>
      <c r="R742" s="275"/>
      <c r="S742" s="1077"/>
      <c r="T742" s="619"/>
      <c r="U742" s="1078"/>
      <c r="V742" s="1079" t="s">
        <v>4700</v>
      </c>
      <c r="W742" s="354" t="s">
        <v>163</v>
      </c>
      <c r="X742" s="355">
        <v>0.85</v>
      </c>
      <c r="Y742" s="635"/>
      <c r="Z742" s="635"/>
      <c r="AA742" s="636"/>
      <c r="AB742" s="358">
        <f>ROUND(ROUND(G740*U741,0)*X742,0)</f>
        <v>868</v>
      </c>
      <c r="AC742" s="268"/>
    </row>
    <row r="743" spans="1:29" ht="17.100000000000001" customHeight="1">
      <c r="A743" s="243">
        <v>63</v>
      </c>
      <c r="B743" s="351">
        <v>2153</v>
      </c>
      <c r="C743" s="870" t="s">
        <v>12308</v>
      </c>
      <c r="D743" s="629"/>
      <c r="E743" s="1135"/>
      <c r="F743" s="597"/>
      <c r="G743" s="406"/>
      <c r="H743" s="208"/>
      <c r="I743" s="385"/>
      <c r="J743" s="1072"/>
      <c r="K743" s="630"/>
      <c r="L743" s="630"/>
      <c r="M743" s="1073"/>
      <c r="N743" s="1750"/>
      <c r="O743" s="1080" t="s">
        <v>165</v>
      </c>
      <c r="P743" s="524"/>
      <c r="Q743" s="524"/>
      <c r="R743" s="524"/>
      <c r="S743" s="633"/>
      <c r="T743" s="362" t="s">
        <v>163</v>
      </c>
      <c r="U743" s="1081">
        <v>0.5</v>
      </c>
      <c r="V743" s="1082"/>
      <c r="W743" s="1082"/>
      <c r="X743" s="1082"/>
      <c r="Y743" s="1082"/>
      <c r="Z743" s="1082"/>
      <c r="AA743" s="1083"/>
      <c r="AB743" s="358">
        <f>ROUND(G740*U743,0)</f>
        <v>729</v>
      </c>
      <c r="AC743" s="268"/>
    </row>
    <row r="744" spans="1:29" ht="17.100000000000001" customHeight="1">
      <c r="A744" s="243">
        <v>63</v>
      </c>
      <c r="B744" s="351">
        <v>2154</v>
      </c>
      <c r="C744" s="870" t="s">
        <v>12309</v>
      </c>
      <c r="D744" s="629"/>
      <c r="E744" s="1135"/>
      <c r="F744" s="597"/>
      <c r="G744" s="406"/>
      <c r="H744" s="208"/>
      <c r="I744" s="385"/>
      <c r="J744" s="1072"/>
      <c r="K744" s="630"/>
      <c r="L744" s="630"/>
      <c r="M744" s="1073"/>
      <c r="N744" s="1751"/>
      <c r="O744" s="1084"/>
      <c r="P744" s="288"/>
      <c r="Q744" s="288"/>
      <c r="R744" s="288"/>
      <c r="S744" s="678"/>
      <c r="T744" s="512"/>
      <c r="U744" s="1083"/>
      <c r="V744" s="1079" t="s">
        <v>4700</v>
      </c>
      <c r="W744" s="354" t="s">
        <v>163</v>
      </c>
      <c r="X744" s="355">
        <v>0.85</v>
      </c>
      <c r="Y744" s="635"/>
      <c r="Z744" s="635"/>
      <c r="AA744" s="636"/>
      <c r="AB744" s="358">
        <f>ROUND(ROUND(G740*U743,0)*X744,0)</f>
        <v>620</v>
      </c>
      <c r="AC744" s="268"/>
    </row>
    <row r="745" spans="1:29" ht="17.100000000000001" customHeight="1">
      <c r="A745" s="243">
        <v>63</v>
      </c>
      <c r="B745" s="351">
        <v>2155</v>
      </c>
      <c r="C745" s="870" t="s">
        <v>12310</v>
      </c>
      <c r="D745" s="629"/>
      <c r="E745" s="1135"/>
      <c r="F745" s="597"/>
      <c r="G745" s="406"/>
      <c r="H745" s="208"/>
      <c r="I745" s="385"/>
      <c r="J745" s="1072"/>
      <c r="K745" s="630"/>
      <c r="L745" s="630"/>
      <c r="M745" s="1073"/>
      <c r="N745" s="1080"/>
      <c r="O745" s="1085"/>
      <c r="P745" s="524"/>
      <c r="Q745" s="524"/>
      <c r="R745" s="524"/>
      <c r="S745" s="633"/>
      <c r="T745" s="362"/>
      <c r="U745" s="1081"/>
      <c r="V745" s="635"/>
      <c r="W745" s="635"/>
      <c r="X745" s="636"/>
      <c r="Y745" s="1533" t="s">
        <v>167</v>
      </c>
      <c r="Z745" s="362">
        <v>5</v>
      </c>
      <c r="AA745" s="363" t="s">
        <v>168</v>
      </c>
      <c r="AB745" s="358">
        <f>ROUND(G740-Z745,0)</f>
        <v>1453</v>
      </c>
      <c r="AC745" s="268"/>
    </row>
    <row r="746" spans="1:29" ht="17.100000000000001" customHeight="1">
      <c r="A746" s="243">
        <v>63</v>
      </c>
      <c r="B746" s="351">
        <v>2156</v>
      </c>
      <c r="C746" s="870" t="s">
        <v>12311</v>
      </c>
      <c r="D746" s="629"/>
      <c r="E746" s="1135"/>
      <c r="F746" s="597"/>
      <c r="G746" s="406"/>
      <c r="H746" s="208"/>
      <c r="I746" s="385"/>
      <c r="J746" s="1072"/>
      <c r="K746" s="630"/>
      <c r="L746" s="630"/>
      <c r="M746" s="1073"/>
      <c r="N746" s="1084"/>
      <c r="O746" s="1087"/>
      <c r="P746" s="288"/>
      <c r="Q746" s="288"/>
      <c r="R746" s="288"/>
      <c r="S746" s="678"/>
      <c r="T746" s="512"/>
      <c r="U746" s="1083"/>
      <c r="V746" s="1071" t="s">
        <v>4700</v>
      </c>
      <c r="W746" s="362" t="s">
        <v>163</v>
      </c>
      <c r="X746" s="395">
        <v>0.85</v>
      </c>
      <c r="Y746" s="1745"/>
      <c r="Z746" s="643"/>
      <c r="AA746" s="1086"/>
      <c r="AB746" s="358">
        <f>ROUND(ROUND(G740*X746,0)-Z745,0)</f>
        <v>1234</v>
      </c>
      <c r="AC746" s="268"/>
    </row>
    <row r="747" spans="1:29" ht="17.100000000000001" customHeight="1">
      <c r="A747" s="243">
        <v>63</v>
      </c>
      <c r="B747" s="351">
        <v>2157</v>
      </c>
      <c r="C747" s="870" t="s">
        <v>12312</v>
      </c>
      <c r="D747" s="629"/>
      <c r="E747" s="1135"/>
      <c r="F747" s="597"/>
      <c r="G747" s="406"/>
      <c r="H747" s="208"/>
      <c r="I747" s="385"/>
      <c r="J747" s="1072"/>
      <c r="K747" s="630"/>
      <c r="L747" s="630"/>
      <c r="M747" s="1073"/>
      <c r="N747" s="1749" t="s">
        <v>11559</v>
      </c>
      <c r="O747" s="1080" t="s">
        <v>162</v>
      </c>
      <c r="P747" s="524"/>
      <c r="Q747" s="524"/>
      <c r="R747" s="524"/>
      <c r="S747" s="633"/>
      <c r="T747" s="362" t="s">
        <v>163</v>
      </c>
      <c r="U747" s="1081">
        <v>0.7</v>
      </c>
      <c r="V747" s="1088"/>
      <c r="W747" s="1088"/>
      <c r="X747" s="1089"/>
      <c r="Y747" s="1745"/>
      <c r="Z747" s="1090"/>
      <c r="AA747" s="1091"/>
      <c r="AB747" s="358">
        <f>ROUND(ROUND(G740*U747,0)-Z745,0)</f>
        <v>1016</v>
      </c>
      <c r="AC747" s="268"/>
    </row>
    <row r="748" spans="1:29" ht="17.100000000000001" customHeight="1">
      <c r="A748" s="243">
        <v>63</v>
      </c>
      <c r="B748" s="351">
        <v>2158</v>
      </c>
      <c r="C748" s="870" t="s">
        <v>12313</v>
      </c>
      <c r="D748" s="629"/>
      <c r="E748" s="1135"/>
      <c r="F748" s="597"/>
      <c r="G748" s="406"/>
      <c r="H748" s="208"/>
      <c r="I748" s="385"/>
      <c r="J748" s="1072"/>
      <c r="K748" s="630"/>
      <c r="L748" s="630"/>
      <c r="M748" s="1073"/>
      <c r="N748" s="1750"/>
      <c r="O748" s="1084"/>
      <c r="P748" s="288"/>
      <c r="Q748" s="288"/>
      <c r="R748" s="288"/>
      <c r="S748" s="678"/>
      <c r="T748" s="512"/>
      <c r="U748" s="1083"/>
      <c r="V748" s="1079" t="s">
        <v>4700</v>
      </c>
      <c r="W748" s="354" t="s">
        <v>163</v>
      </c>
      <c r="X748" s="357">
        <v>0.85</v>
      </c>
      <c r="Y748" s="1745"/>
      <c r="Z748" s="1090"/>
      <c r="AA748" s="1091"/>
      <c r="AB748" s="358">
        <f>ROUND(ROUND(ROUND(G740*U747,0)*X748,0)-Z745,0)</f>
        <v>863</v>
      </c>
      <c r="AC748" s="268"/>
    </row>
    <row r="749" spans="1:29" ht="17.100000000000001" customHeight="1">
      <c r="A749" s="243">
        <v>63</v>
      </c>
      <c r="B749" s="351">
        <v>2159</v>
      </c>
      <c r="C749" s="870" t="s">
        <v>12314</v>
      </c>
      <c r="D749" s="629"/>
      <c r="E749" s="1135"/>
      <c r="F749" s="597"/>
      <c r="G749" s="406"/>
      <c r="H749" s="208"/>
      <c r="I749" s="385"/>
      <c r="J749" s="1072"/>
      <c r="K749" s="630"/>
      <c r="L749" s="630"/>
      <c r="M749" s="1073"/>
      <c r="N749" s="1750"/>
      <c r="O749" s="1085" t="s">
        <v>165</v>
      </c>
      <c r="P749" s="524"/>
      <c r="Q749" s="524"/>
      <c r="R749" s="524"/>
      <c r="S749" s="633"/>
      <c r="T749" s="362" t="s">
        <v>163</v>
      </c>
      <c r="U749" s="1081">
        <v>0.5</v>
      </c>
      <c r="V749" s="1082"/>
      <c r="W749" s="1082"/>
      <c r="X749" s="1083"/>
      <c r="Y749" s="1745"/>
      <c r="Z749" s="1090"/>
      <c r="AA749" s="1091"/>
      <c r="AB749" s="358">
        <f>ROUND(ROUND(G740*U749,0)-Z745,0)</f>
        <v>724</v>
      </c>
      <c r="AC749" s="268"/>
    </row>
    <row r="750" spans="1:29" ht="17.100000000000001" customHeight="1">
      <c r="A750" s="243">
        <v>63</v>
      </c>
      <c r="B750" s="351">
        <v>2160</v>
      </c>
      <c r="C750" s="870" t="s">
        <v>12315</v>
      </c>
      <c r="D750" s="629"/>
      <c r="E750" s="1135"/>
      <c r="F750" s="597"/>
      <c r="G750" s="406"/>
      <c r="H750" s="208"/>
      <c r="I750" s="385"/>
      <c r="J750" s="1072"/>
      <c r="K750" s="630"/>
      <c r="L750" s="630"/>
      <c r="M750" s="1073"/>
      <c r="N750" s="1751"/>
      <c r="O750" s="1087"/>
      <c r="P750" s="288"/>
      <c r="Q750" s="288"/>
      <c r="R750" s="288"/>
      <c r="S750" s="678"/>
      <c r="T750" s="512"/>
      <c r="U750" s="1083"/>
      <c r="V750" s="1079" t="s">
        <v>4700</v>
      </c>
      <c r="W750" s="354" t="s">
        <v>163</v>
      </c>
      <c r="X750" s="357">
        <v>0.85</v>
      </c>
      <c r="Y750" s="1746"/>
      <c r="Z750" s="1082"/>
      <c r="AA750" s="1083"/>
      <c r="AB750" s="358">
        <f>ROUND(ROUND(ROUND(G740*U749,0)*X750,0)-Z745,0)</f>
        <v>615</v>
      </c>
      <c r="AC750" s="268"/>
    </row>
    <row r="751" spans="1:29" ht="17.100000000000001" customHeight="1">
      <c r="A751" s="229">
        <v>63</v>
      </c>
      <c r="B751" s="337">
        <v>1351</v>
      </c>
      <c r="C751" s="871" t="s">
        <v>12316</v>
      </c>
      <c r="D751" s="629"/>
      <c r="E751" s="1135"/>
      <c r="F751" s="1626" t="s">
        <v>12317</v>
      </c>
      <c r="G751" s="664"/>
      <c r="H751" s="664"/>
      <c r="I751" s="732"/>
      <c r="J751" s="245"/>
      <c r="K751" s="208"/>
      <c r="L751" s="392"/>
      <c r="M751" s="385"/>
      <c r="N751" s="734"/>
      <c r="O751" s="372"/>
      <c r="P751" s="232"/>
      <c r="Q751" s="232"/>
      <c r="R751" s="232"/>
      <c r="S751" s="558"/>
      <c r="T751" s="372"/>
      <c r="U751" s="1070"/>
      <c r="V751" s="625"/>
      <c r="W751" s="625"/>
      <c r="X751" s="625"/>
      <c r="Y751" s="625"/>
      <c r="Z751" s="625"/>
      <c r="AA751" s="626"/>
      <c r="AB751" s="705">
        <f>ROUND(G752,0)</f>
        <v>1255</v>
      </c>
      <c r="AC751" s="268"/>
    </row>
    <row r="752" spans="1:29" ht="17.100000000000001" customHeight="1">
      <c r="A752" s="243">
        <v>63</v>
      </c>
      <c r="B752" s="351">
        <v>2161</v>
      </c>
      <c r="C752" s="870" t="s">
        <v>12318</v>
      </c>
      <c r="D752" s="629"/>
      <c r="E752" s="1135"/>
      <c r="F752" s="1745"/>
      <c r="G752" s="624">
        <v>1255</v>
      </c>
      <c r="H752" s="208" t="s">
        <v>18</v>
      </c>
      <c r="I752" s="661"/>
      <c r="J752" s="245"/>
      <c r="K752" s="208"/>
      <c r="L752" s="392"/>
      <c r="M752" s="385"/>
      <c r="N752" s="786"/>
      <c r="O752" s="400"/>
      <c r="P752" s="216"/>
      <c r="Q752" s="216"/>
      <c r="R752" s="216"/>
      <c r="S752" s="568"/>
      <c r="T752" s="400"/>
      <c r="U752" s="470"/>
      <c r="V752" s="1071" t="s">
        <v>4700</v>
      </c>
      <c r="W752" s="362" t="s">
        <v>163</v>
      </c>
      <c r="X752" s="356">
        <v>0.85</v>
      </c>
      <c r="Y752" s="635"/>
      <c r="Z752" s="635"/>
      <c r="AA752" s="636"/>
      <c r="AB752" s="358">
        <f>ROUND(G752*X752,0)</f>
        <v>1067</v>
      </c>
      <c r="AC752" s="268"/>
    </row>
    <row r="753" spans="1:29" ht="17.100000000000001" customHeight="1">
      <c r="A753" s="229">
        <v>63</v>
      </c>
      <c r="B753" s="337">
        <v>1352</v>
      </c>
      <c r="C753" s="871" t="s">
        <v>12319</v>
      </c>
      <c r="D753" s="629"/>
      <c r="E753" s="1135"/>
      <c r="F753" s="597"/>
      <c r="I753" s="385"/>
      <c r="J753" s="1072"/>
      <c r="K753" s="630"/>
      <c r="L753" s="630"/>
      <c r="M753" s="1073"/>
      <c r="N753" s="1769" t="s">
        <v>11559</v>
      </c>
      <c r="O753" s="1074" t="s">
        <v>162</v>
      </c>
      <c r="P753" s="272"/>
      <c r="Q753" s="272"/>
      <c r="R753" s="272"/>
      <c r="S753" s="652"/>
      <c r="T753" s="347" t="s">
        <v>163</v>
      </c>
      <c r="U753" s="1075">
        <v>0.7</v>
      </c>
      <c r="V753" s="1108"/>
      <c r="W753" s="1108"/>
      <c r="X753" s="1108"/>
      <c r="Y753" s="1108"/>
      <c r="Z753" s="1108"/>
      <c r="AA753" s="1109"/>
      <c r="AB753" s="705">
        <f>ROUND(G752*U753,0)</f>
        <v>879</v>
      </c>
      <c r="AC753" s="268"/>
    </row>
    <row r="754" spans="1:29" ht="17.100000000000001" customHeight="1">
      <c r="A754" s="243">
        <v>63</v>
      </c>
      <c r="B754" s="351">
        <v>2162</v>
      </c>
      <c r="C754" s="870" t="s">
        <v>12320</v>
      </c>
      <c r="D754" s="629"/>
      <c r="E754" s="1135"/>
      <c r="F754" s="597"/>
      <c r="G754" s="406"/>
      <c r="H754" s="208"/>
      <c r="I754" s="385"/>
      <c r="J754" s="1072"/>
      <c r="K754" s="630"/>
      <c r="L754" s="630"/>
      <c r="M754" s="1073"/>
      <c r="N754" s="1750"/>
      <c r="O754" s="1076"/>
      <c r="P754" s="275"/>
      <c r="Q754" s="275"/>
      <c r="R754" s="275"/>
      <c r="S754" s="1077"/>
      <c r="T754" s="619"/>
      <c r="U754" s="1078"/>
      <c r="V754" s="1079" t="s">
        <v>4700</v>
      </c>
      <c r="W754" s="354" t="s">
        <v>163</v>
      </c>
      <c r="X754" s="355">
        <v>0.85</v>
      </c>
      <c r="Y754" s="635"/>
      <c r="Z754" s="635"/>
      <c r="AA754" s="636"/>
      <c r="AB754" s="358">
        <f>ROUND(ROUND(G752*U753,0)*X754,0)</f>
        <v>747</v>
      </c>
      <c r="AC754" s="268"/>
    </row>
    <row r="755" spans="1:29" ht="17.100000000000001" customHeight="1">
      <c r="A755" s="243">
        <v>63</v>
      </c>
      <c r="B755" s="351">
        <v>2163</v>
      </c>
      <c r="C755" s="870" t="s">
        <v>12321</v>
      </c>
      <c r="D755" s="629"/>
      <c r="E755" s="1135"/>
      <c r="F755" s="597"/>
      <c r="G755" s="406"/>
      <c r="H755" s="208"/>
      <c r="I755" s="385"/>
      <c r="J755" s="1072"/>
      <c r="K755" s="630"/>
      <c r="L755" s="630"/>
      <c r="M755" s="1073"/>
      <c r="N755" s="1750"/>
      <c r="O755" s="1080" t="s">
        <v>165</v>
      </c>
      <c r="P755" s="524"/>
      <c r="Q755" s="524"/>
      <c r="R755" s="524"/>
      <c r="S755" s="633"/>
      <c r="T755" s="362" t="s">
        <v>163</v>
      </c>
      <c r="U755" s="1081">
        <v>0.5</v>
      </c>
      <c r="V755" s="1082"/>
      <c r="W755" s="1082"/>
      <c r="X755" s="1082"/>
      <c r="Y755" s="1082"/>
      <c r="Z755" s="1082"/>
      <c r="AA755" s="1083"/>
      <c r="AB755" s="358">
        <f>ROUND(G752*U755,0)</f>
        <v>628</v>
      </c>
      <c r="AC755" s="268"/>
    </row>
    <row r="756" spans="1:29" ht="17.100000000000001" customHeight="1">
      <c r="A756" s="243">
        <v>63</v>
      </c>
      <c r="B756" s="351">
        <v>2164</v>
      </c>
      <c r="C756" s="870" t="s">
        <v>12322</v>
      </c>
      <c r="D756" s="629"/>
      <c r="E756" s="1135"/>
      <c r="F756" s="597"/>
      <c r="G756" s="406"/>
      <c r="H756" s="208"/>
      <c r="I756" s="385"/>
      <c r="J756" s="1072"/>
      <c r="K756" s="630"/>
      <c r="L756" s="630"/>
      <c r="M756" s="1073"/>
      <c r="N756" s="1751"/>
      <c r="O756" s="1084"/>
      <c r="P756" s="288"/>
      <c r="Q756" s="288"/>
      <c r="R756" s="288"/>
      <c r="S756" s="678"/>
      <c r="T756" s="512"/>
      <c r="U756" s="1083"/>
      <c r="V756" s="1079" t="s">
        <v>4700</v>
      </c>
      <c r="W756" s="354" t="s">
        <v>163</v>
      </c>
      <c r="X756" s="355">
        <v>0.85</v>
      </c>
      <c r="Y756" s="635"/>
      <c r="Z756" s="635"/>
      <c r="AA756" s="636"/>
      <c r="AB756" s="358">
        <f>ROUND(ROUND(G752*U755,0)*X756,0)</f>
        <v>534</v>
      </c>
      <c r="AC756" s="268"/>
    </row>
    <row r="757" spans="1:29" ht="17.100000000000001" customHeight="1">
      <c r="A757" s="243">
        <v>63</v>
      </c>
      <c r="B757" s="351">
        <v>2165</v>
      </c>
      <c r="C757" s="870" t="s">
        <v>12323</v>
      </c>
      <c r="D757" s="629"/>
      <c r="E757" s="1135"/>
      <c r="F757" s="597"/>
      <c r="G757" s="406"/>
      <c r="H757" s="208"/>
      <c r="I757" s="385"/>
      <c r="J757" s="1072"/>
      <c r="K757" s="630"/>
      <c r="L757" s="630"/>
      <c r="M757" s="1073"/>
      <c r="N757" s="1080"/>
      <c r="O757" s="1085"/>
      <c r="P757" s="524"/>
      <c r="Q757" s="524"/>
      <c r="R757" s="524"/>
      <c r="S757" s="633"/>
      <c r="T757" s="362"/>
      <c r="U757" s="1081"/>
      <c r="V757" s="635"/>
      <c r="W757" s="635"/>
      <c r="X757" s="636"/>
      <c r="Y757" s="1533" t="s">
        <v>167</v>
      </c>
      <c r="Z757" s="362">
        <v>5</v>
      </c>
      <c r="AA757" s="363" t="s">
        <v>168</v>
      </c>
      <c r="AB757" s="358">
        <f>ROUND(G752-Z757,0)</f>
        <v>1250</v>
      </c>
      <c r="AC757" s="268"/>
    </row>
    <row r="758" spans="1:29" ht="17.100000000000001" customHeight="1">
      <c r="A758" s="243">
        <v>63</v>
      </c>
      <c r="B758" s="351">
        <v>2166</v>
      </c>
      <c r="C758" s="870" t="s">
        <v>12324</v>
      </c>
      <c r="D758" s="629"/>
      <c r="E758" s="1135"/>
      <c r="F758" s="597"/>
      <c r="G758" s="406"/>
      <c r="H758" s="208"/>
      <c r="I758" s="385"/>
      <c r="J758" s="1072"/>
      <c r="K758" s="630"/>
      <c r="L758" s="630"/>
      <c r="M758" s="1073"/>
      <c r="N758" s="1084"/>
      <c r="O758" s="1087"/>
      <c r="P758" s="288"/>
      <c r="Q758" s="288"/>
      <c r="R758" s="288"/>
      <c r="S758" s="678"/>
      <c r="T758" s="512"/>
      <c r="U758" s="1083"/>
      <c r="V758" s="1071" t="s">
        <v>4700</v>
      </c>
      <c r="W758" s="362" t="s">
        <v>163</v>
      </c>
      <c r="X758" s="395">
        <v>0.85</v>
      </c>
      <c r="Y758" s="1745"/>
      <c r="Z758" s="643"/>
      <c r="AA758" s="1086"/>
      <c r="AB758" s="358">
        <f>ROUND(ROUND(G752*X758,0)-Z757,0)</f>
        <v>1062</v>
      </c>
      <c r="AC758" s="268"/>
    </row>
    <row r="759" spans="1:29" ht="17.100000000000001" customHeight="1">
      <c r="A759" s="243">
        <v>63</v>
      </c>
      <c r="B759" s="351">
        <v>2167</v>
      </c>
      <c r="C759" s="870" t="s">
        <v>12325</v>
      </c>
      <c r="D759" s="629"/>
      <c r="E759" s="1135"/>
      <c r="F759" s="597"/>
      <c r="G759" s="406"/>
      <c r="H759" s="208"/>
      <c r="I759" s="385"/>
      <c r="J759" s="1072"/>
      <c r="K759" s="630"/>
      <c r="L759" s="630"/>
      <c r="M759" s="1073"/>
      <c r="N759" s="1749" t="s">
        <v>11559</v>
      </c>
      <c r="O759" s="1080" t="s">
        <v>162</v>
      </c>
      <c r="P759" s="524"/>
      <c r="Q759" s="524"/>
      <c r="R759" s="524"/>
      <c r="S759" s="633"/>
      <c r="T759" s="362" t="s">
        <v>163</v>
      </c>
      <c r="U759" s="1081">
        <v>0.7</v>
      </c>
      <c r="V759" s="1088"/>
      <c r="W759" s="1088"/>
      <c r="X759" s="1089"/>
      <c r="Y759" s="1745"/>
      <c r="Z759" s="1090"/>
      <c r="AA759" s="1091"/>
      <c r="AB759" s="358">
        <f>ROUND(ROUND(G752*U759,0)-Z757,0)</f>
        <v>874</v>
      </c>
      <c r="AC759" s="268"/>
    </row>
    <row r="760" spans="1:29" ht="17.100000000000001" customHeight="1">
      <c r="A760" s="243">
        <v>63</v>
      </c>
      <c r="B760" s="351">
        <v>2168</v>
      </c>
      <c r="C760" s="870" t="s">
        <v>12326</v>
      </c>
      <c r="D760" s="629"/>
      <c r="E760" s="1135"/>
      <c r="F760" s="597"/>
      <c r="G760" s="406"/>
      <c r="H760" s="208"/>
      <c r="I760" s="385"/>
      <c r="J760" s="1072"/>
      <c r="K760" s="630"/>
      <c r="L760" s="630"/>
      <c r="M760" s="1073"/>
      <c r="N760" s="1750"/>
      <c r="O760" s="1084"/>
      <c r="P760" s="288"/>
      <c r="Q760" s="288"/>
      <c r="R760" s="288"/>
      <c r="S760" s="678"/>
      <c r="T760" s="512"/>
      <c r="U760" s="1083"/>
      <c r="V760" s="1079" t="s">
        <v>4700</v>
      </c>
      <c r="W760" s="354" t="s">
        <v>163</v>
      </c>
      <c r="X760" s="357">
        <v>0.85</v>
      </c>
      <c r="Y760" s="1745"/>
      <c r="Z760" s="1090"/>
      <c r="AA760" s="1091"/>
      <c r="AB760" s="358">
        <f>ROUND(ROUND(ROUND(G752*U759,0)*X760,0)-Z757,0)</f>
        <v>742</v>
      </c>
      <c r="AC760" s="268"/>
    </row>
    <row r="761" spans="1:29" ht="17.100000000000001" customHeight="1">
      <c r="A761" s="243">
        <v>63</v>
      </c>
      <c r="B761" s="351">
        <v>2169</v>
      </c>
      <c r="C761" s="870" t="s">
        <v>12327</v>
      </c>
      <c r="D761" s="629"/>
      <c r="E761" s="1135"/>
      <c r="F761" s="597"/>
      <c r="G761" s="406"/>
      <c r="H761" s="208"/>
      <c r="I761" s="385"/>
      <c r="J761" s="1072"/>
      <c r="K761" s="630"/>
      <c r="L761" s="630"/>
      <c r="M761" s="1073"/>
      <c r="N761" s="1750"/>
      <c r="O761" s="1085" t="s">
        <v>165</v>
      </c>
      <c r="P761" s="524"/>
      <c r="Q761" s="524"/>
      <c r="R761" s="524"/>
      <c r="S761" s="633"/>
      <c r="T761" s="362" t="s">
        <v>163</v>
      </c>
      <c r="U761" s="1081">
        <v>0.5</v>
      </c>
      <c r="V761" s="1082"/>
      <c r="W761" s="1082"/>
      <c r="X761" s="1083"/>
      <c r="Y761" s="1745"/>
      <c r="Z761" s="1090"/>
      <c r="AA761" s="1091"/>
      <c r="AB761" s="358">
        <f>ROUND(ROUND(G752*U761,0)-Z757,0)</f>
        <v>623</v>
      </c>
      <c r="AC761" s="268"/>
    </row>
    <row r="762" spans="1:29" ht="17.100000000000001" customHeight="1">
      <c r="A762" s="243">
        <v>63</v>
      </c>
      <c r="B762" s="351">
        <v>2170</v>
      </c>
      <c r="C762" s="870" t="s">
        <v>12328</v>
      </c>
      <c r="D762" s="629"/>
      <c r="E762" s="1135"/>
      <c r="F762" s="890"/>
      <c r="G762" s="668"/>
      <c r="H762" s="216"/>
      <c r="I762" s="226"/>
      <c r="J762" s="1072"/>
      <c r="K762" s="630"/>
      <c r="L762" s="630"/>
      <c r="M762" s="1073"/>
      <c r="N762" s="1751"/>
      <c r="O762" s="1087"/>
      <c r="P762" s="288"/>
      <c r="Q762" s="288"/>
      <c r="R762" s="288"/>
      <c r="S762" s="678"/>
      <c r="T762" s="512"/>
      <c r="U762" s="1083"/>
      <c r="V762" s="1079" t="s">
        <v>4700</v>
      </c>
      <c r="W762" s="354" t="s">
        <v>163</v>
      </c>
      <c r="X762" s="357">
        <v>0.85</v>
      </c>
      <c r="Y762" s="1746"/>
      <c r="Z762" s="1082"/>
      <c r="AA762" s="1083"/>
      <c r="AB762" s="358">
        <f>ROUND(ROUND(ROUND(G752*U761,0)*X762,0)-Z757,0)</f>
        <v>529</v>
      </c>
      <c r="AC762" s="268"/>
    </row>
    <row r="763" spans="1:29" ht="17.100000000000001" customHeight="1">
      <c r="A763" s="229">
        <v>63</v>
      </c>
      <c r="B763" s="337">
        <v>1361</v>
      </c>
      <c r="C763" s="871" t="s">
        <v>12329</v>
      </c>
      <c r="D763" s="629"/>
      <c r="E763" s="1135"/>
      <c r="F763" s="1626" t="s">
        <v>12330</v>
      </c>
      <c r="G763" s="654"/>
      <c r="H763" s="654"/>
      <c r="I763" s="661"/>
      <c r="J763" s="245"/>
      <c r="K763" s="208"/>
      <c r="L763" s="392"/>
      <c r="M763" s="385"/>
      <c r="N763" s="734"/>
      <c r="O763" s="372"/>
      <c r="P763" s="232"/>
      <c r="Q763" s="232"/>
      <c r="R763" s="232"/>
      <c r="S763" s="558"/>
      <c r="T763" s="372"/>
      <c r="U763" s="1070"/>
      <c r="V763" s="625"/>
      <c r="W763" s="625"/>
      <c r="X763" s="625"/>
      <c r="Y763" s="625"/>
      <c r="Z763" s="625"/>
      <c r="AA763" s="626"/>
      <c r="AB763" s="705">
        <f>ROUND(G764,0)</f>
        <v>1101</v>
      </c>
      <c r="AC763" s="268"/>
    </row>
    <row r="764" spans="1:29" ht="17.100000000000001" customHeight="1">
      <c r="A764" s="243">
        <v>63</v>
      </c>
      <c r="B764" s="351">
        <v>2171</v>
      </c>
      <c r="C764" s="870" t="s">
        <v>12331</v>
      </c>
      <c r="D764" s="629"/>
      <c r="E764" s="1135"/>
      <c r="F764" s="1745"/>
      <c r="G764" s="624">
        <v>1101</v>
      </c>
      <c r="H764" s="208" t="s">
        <v>18</v>
      </c>
      <c r="I764" s="661"/>
      <c r="J764" s="245"/>
      <c r="K764" s="208"/>
      <c r="L764" s="392"/>
      <c r="M764" s="385"/>
      <c r="N764" s="786"/>
      <c r="O764" s="400"/>
      <c r="P764" s="216"/>
      <c r="Q764" s="216"/>
      <c r="R764" s="216"/>
      <c r="S764" s="568"/>
      <c r="T764" s="400"/>
      <c r="U764" s="470"/>
      <c r="V764" s="1071" t="s">
        <v>4700</v>
      </c>
      <c r="W764" s="362" t="s">
        <v>163</v>
      </c>
      <c r="X764" s="356">
        <v>0.85</v>
      </c>
      <c r="Y764" s="635"/>
      <c r="Z764" s="635"/>
      <c r="AA764" s="636"/>
      <c r="AB764" s="358">
        <f>ROUND(G764*X764,0)</f>
        <v>936</v>
      </c>
      <c r="AC764" s="268"/>
    </row>
    <row r="765" spans="1:29" ht="17.100000000000001" customHeight="1">
      <c r="A765" s="229">
        <v>63</v>
      </c>
      <c r="B765" s="337">
        <v>1362</v>
      </c>
      <c r="C765" s="871" t="s">
        <v>12332</v>
      </c>
      <c r="D765" s="629"/>
      <c r="E765" s="1135"/>
      <c r="F765" s="597"/>
      <c r="I765" s="385"/>
      <c r="J765" s="1072"/>
      <c r="K765" s="630"/>
      <c r="L765" s="630"/>
      <c r="M765" s="1073"/>
      <c r="N765" s="1769" t="s">
        <v>11559</v>
      </c>
      <c r="O765" s="1074" t="s">
        <v>162</v>
      </c>
      <c r="P765" s="272"/>
      <c r="Q765" s="272"/>
      <c r="R765" s="272"/>
      <c r="S765" s="652"/>
      <c r="T765" s="347" t="s">
        <v>163</v>
      </c>
      <c r="U765" s="1075">
        <v>0.7</v>
      </c>
      <c r="V765" s="1108"/>
      <c r="W765" s="1108"/>
      <c r="X765" s="1108"/>
      <c r="Y765" s="1108"/>
      <c r="Z765" s="1108"/>
      <c r="AA765" s="1109"/>
      <c r="AB765" s="705">
        <f>ROUND(G764*U765,0)</f>
        <v>771</v>
      </c>
      <c r="AC765" s="268"/>
    </row>
    <row r="766" spans="1:29" ht="17.100000000000001" customHeight="1">
      <c r="A766" s="243">
        <v>63</v>
      </c>
      <c r="B766" s="351">
        <v>2172</v>
      </c>
      <c r="C766" s="870" t="s">
        <v>12333</v>
      </c>
      <c r="D766" s="629"/>
      <c r="E766" s="1135"/>
      <c r="F766" s="597"/>
      <c r="G766" s="406"/>
      <c r="H766" s="208"/>
      <c r="I766" s="385"/>
      <c r="J766" s="1072"/>
      <c r="K766" s="630"/>
      <c r="L766" s="630"/>
      <c r="M766" s="1073"/>
      <c r="N766" s="1750"/>
      <c r="O766" s="1076"/>
      <c r="P766" s="275"/>
      <c r="Q766" s="275"/>
      <c r="R766" s="275"/>
      <c r="S766" s="1077"/>
      <c r="T766" s="619"/>
      <c r="U766" s="1078"/>
      <c r="V766" s="1079" t="s">
        <v>4700</v>
      </c>
      <c r="W766" s="354" t="s">
        <v>163</v>
      </c>
      <c r="X766" s="355">
        <v>0.85</v>
      </c>
      <c r="Y766" s="635"/>
      <c r="Z766" s="635"/>
      <c r="AA766" s="636"/>
      <c r="AB766" s="358">
        <f>ROUND(ROUND(G764*U765,0)*X766,0)</f>
        <v>655</v>
      </c>
      <c r="AC766" s="268"/>
    </row>
    <row r="767" spans="1:29" ht="17.100000000000001" customHeight="1">
      <c r="A767" s="243">
        <v>63</v>
      </c>
      <c r="B767" s="351">
        <v>2173</v>
      </c>
      <c r="C767" s="870" t="s">
        <v>12334</v>
      </c>
      <c r="D767" s="629"/>
      <c r="E767" s="1135"/>
      <c r="F767" s="597"/>
      <c r="G767" s="406"/>
      <c r="H767" s="208"/>
      <c r="I767" s="385"/>
      <c r="J767" s="1072"/>
      <c r="K767" s="630"/>
      <c r="L767" s="630"/>
      <c r="M767" s="1073"/>
      <c r="N767" s="1750"/>
      <c r="O767" s="1080" t="s">
        <v>165</v>
      </c>
      <c r="P767" s="524"/>
      <c r="Q767" s="524"/>
      <c r="R767" s="524"/>
      <c r="S767" s="633"/>
      <c r="T767" s="362" t="s">
        <v>163</v>
      </c>
      <c r="U767" s="1081">
        <v>0.5</v>
      </c>
      <c r="V767" s="1082"/>
      <c r="W767" s="1082"/>
      <c r="X767" s="1082"/>
      <c r="Y767" s="1082"/>
      <c r="Z767" s="1082"/>
      <c r="AA767" s="1083"/>
      <c r="AB767" s="358">
        <f>ROUND(G764*U767,0)</f>
        <v>551</v>
      </c>
      <c r="AC767" s="268"/>
    </row>
    <row r="768" spans="1:29" ht="17.100000000000001" customHeight="1">
      <c r="A768" s="243">
        <v>63</v>
      </c>
      <c r="B768" s="351">
        <v>2174</v>
      </c>
      <c r="C768" s="870" t="s">
        <v>12335</v>
      </c>
      <c r="D768" s="629"/>
      <c r="E768" s="1135"/>
      <c r="F768" s="597"/>
      <c r="G768" s="406"/>
      <c r="H768" s="208"/>
      <c r="I768" s="385"/>
      <c r="J768" s="1072"/>
      <c r="K768" s="630"/>
      <c r="L768" s="630"/>
      <c r="M768" s="1073"/>
      <c r="N768" s="1751"/>
      <c r="O768" s="1084"/>
      <c r="P768" s="288"/>
      <c r="Q768" s="288"/>
      <c r="R768" s="288"/>
      <c r="S768" s="678"/>
      <c r="T768" s="512"/>
      <c r="U768" s="1083"/>
      <c r="V768" s="1079" t="s">
        <v>4700</v>
      </c>
      <c r="W768" s="354" t="s">
        <v>163</v>
      </c>
      <c r="X768" s="355">
        <v>0.85</v>
      </c>
      <c r="Y768" s="635"/>
      <c r="Z768" s="635"/>
      <c r="AA768" s="636"/>
      <c r="AB768" s="358">
        <f>ROUND(ROUND(G764*U767,0)*X768,0)</f>
        <v>468</v>
      </c>
      <c r="AC768" s="268"/>
    </row>
    <row r="769" spans="1:29" ht="17.100000000000001" customHeight="1">
      <c r="A769" s="243">
        <v>63</v>
      </c>
      <c r="B769" s="351">
        <v>2175</v>
      </c>
      <c r="C769" s="870" t="s">
        <v>12336</v>
      </c>
      <c r="D769" s="629"/>
      <c r="E769" s="1135"/>
      <c r="F769" s="597"/>
      <c r="G769" s="406"/>
      <c r="H769" s="208"/>
      <c r="I769" s="385"/>
      <c r="J769" s="1072"/>
      <c r="K769" s="630"/>
      <c r="L769" s="630"/>
      <c r="M769" s="1073"/>
      <c r="N769" s="1080"/>
      <c r="O769" s="1085"/>
      <c r="P769" s="524"/>
      <c r="Q769" s="524"/>
      <c r="R769" s="524"/>
      <c r="S769" s="633"/>
      <c r="T769" s="362"/>
      <c r="U769" s="1081"/>
      <c r="V769" s="635"/>
      <c r="W769" s="635"/>
      <c r="X769" s="636"/>
      <c r="Y769" s="1533" t="s">
        <v>167</v>
      </c>
      <c r="Z769" s="362">
        <v>5</v>
      </c>
      <c r="AA769" s="363" t="s">
        <v>168</v>
      </c>
      <c r="AB769" s="358">
        <f>ROUND(G764-Z769,0)</f>
        <v>1096</v>
      </c>
      <c r="AC769" s="268"/>
    </row>
    <row r="770" spans="1:29" ht="17.100000000000001" customHeight="1">
      <c r="A770" s="243">
        <v>63</v>
      </c>
      <c r="B770" s="351">
        <v>2176</v>
      </c>
      <c r="C770" s="870" t="s">
        <v>12337</v>
      </c>
      <c r="D770" s="629"/>
      <c r="E770" s="1135"/>
      <c r="F770" s="597"/>
      <c r="G770" s="406"/>
      <c r="H770" s="208"/>
      <c r="I770" s="385"/>
      <c r="J770" s="1072"/>
      <c r="K770" s="630"/>
      <c r="L770" s="630"/>
      <c r="M770" s="1073"/>
      <c r="N770" s="1084"/>
      <c r="O770" s="1087"/>
      <c r="P770" s="288"/>
      <c r="Q770" s="288"/>
      <c r="R770" s="288"/>
      <c r="S770" s="678"/>
      <c r="T770" s="512"/>
      <c r="U770" s="1083"/>
      <c r="V770" s="1071" t="s">
        <v>4700</v>
      </c>
      <c r="W770" s="362" t="s">
        <v>163</v>
      </c>
      <c r="X770" s="395">
        <v>0.85</v>
      </c>
      <c r="Y770" s="1745"/>
      <c r="Z770" s="643"/>
      <c r="AA770" s="1086"/>
      <c r="AB770" s="358">
        <f>ROUND(ROUND(G764*X770,0)-Z769,0)</f>
        <v>931</v>
      </c>
      <c r="AC770" s="268"/>
    </row>
    <row r="771" spans="1:29" ht="17.100000000000001" customHeight="1">
      <c r="A771" s="243">
        <v>63</v>
      </c>
      <c r="B771" s="351">
        <v>2177</v>
      </c>
      <c r="C771" s="870" t="s">
        <v>12338</v>
      </c>
      <c r="D771" s="629"/>
      <c r="E771" s="1135"/>
      <c r="F771" s="597"/>
      <c r="G771" s="406"/>
      <c r="H771" s="208"/>
      <c r="I771" s="385"/>
      <c r="J771" s="1072"/>
      <c r="K771" s="630"/>
      <c r="L771" s="630"/>
      <c r="M771" s="1073"/>
      <c r="N771" s="1749" t="s">
        <v>11559</v>
      </c>
      <c r="O771" s="1080" t="s">
        <v>162</v>
      </c>
      <c r="P771" s="524"/>
      <c r="Q771" s="524"/>
      <c r="R771" s="524"/>
      <c r="S771" s="633"/>
      <c r="T771" s="362" t="s">
        <v>163</v>
      </c>
      <c r="U771" s="1081">
        <v>0.7</v>
      </c>
      <c r="V771" s="1088"/>
      <c r="W771" s="1088"/>
      <c r="X771" s="1089"/>
      <c r="Y771" s="1745"/>
      <c r="Z771" s="1090"/>
      <c r="AA771" s="1091"/>
      <c r="AB771" s="358">
        <f>ROUND(ROUND(G764*U771,0)-Z769,0)</f>
        <v>766</v>
      </c>
      <c r="AC771" s="268"/>
    </row>
    <row r="772" spans="1:29" ht="17.100000000000001" customHeight="1">
      <c r="A772" s="243">
        <v>63</v>
      </c>
      <c r="B772" s="351">
        <v>2178</v>
      </c>
      <c r="C772" s="870" t="s">
        <v>12339</v>
      </c>
      <c r="D772" s="629"/>
      <c r="E772" s="1135"/>
      <c r="F772" s="597"/>
      <c r="G772" s="406"/>
      <c r="H772" s="208"/>
      <c r="I772" s="385"/>
      <c r="J772" s="1072"/>
      <c r="K772" s="630"/>
      <c r="L772" s="630"/>
      <c r="M772" s="1073"/>
      <c r="N772" s="1750"/>
      <c r="O772" s="1084"/>
      <c r="P772" s="288"/>
      <c r="Q772" s="288"/>
      <c r="R772" s="288"/>
      <c r="S772" s="678"/>
      <c r="T772" s="512"/>
      <c r="U772" s="1083"/>
      <c r="V772" s="1079" t="s">
        <v>4700</v>
      </c>
      <c r="W772" s="354" t="s">
        <v>163</v>
      </c>
      <c r="X772" s="357">
        <v>0.85</v>
      </c>
      <c r="Y772" s="1745"/>
      <c r="Z772" s="1090"/>
      <c r="AA772" s="1091"/>
      <c r="AB772" s="358">
        <f>ROUND(ROUND(ROUND(G764*U771,0)*X772,0)-Z769,0)</f>
        <v>650</v>
      </c>
      <c r="AC772" s="268"/>
    </row>
    <row r="773" spans="1:29" ht="17.100000000000001" customHeight="1">
      <c r="A773" s="243">
        <v>63</v>
      </c>
      <c r="B773" s="351">
        <v>2179</v>
      </c>
      <c r="C773" s="870" t="s">
        <v>12340</v>
      </c>
      <c r="D773" s="629"/>
      <c r="E773" s="1135"/>
      <c r="F773" s="597"/>
      <c r="G773" s="406"/>
      <c r="H773" s="208"/>
      <c r="I773" s="385"/>
      <c r="J773" s="1072"/>
      <c r="K773" s="630"/>
      <c r="L773" s="630"/>
      <c r="M773" s="1073"/>
      <c r="N773" s="1750"/>
      <c r="O773" s="1085" t="s">
        <v>165</v>
      </c>
      <c r="P773" s="524"/>
      <c r="Q773" s="524"/>
      <c r="R773" s="524"/>
      <c r="S773" s="633"/>
      <c r="T773" s="362" t="s">
        <v>163</v>
      </c>
      <c r="U773" s="1081">
        <v>0.5</v>
      </c>
      <c r="V773" s="1082"/>
      <c r="W773" s="1082"/>
      <c r="X773" s="1083"/>
      <c r="Y773" s="1745"/>
      <c r="Z773" s="1090"/>
      <c r="AA773" s="1091"/>
      <c r="AB773" s="358">
        <f>ROUND(ROUND(G764*U773,0)-Z769,0)</f>
        <v>546</v>
      </c>
      <c r="AC773" s="268"/>
    </row>
    <row r="774" spans="1:29" ht="17.100000000000001" customHeight="1">
      <c r="A774" s="243">
        <v>63</v>
      </c>
      <c r="B774" s="351">
        <v>2180</v>
      </c>
      <c r="C774" s="870" t="s">
        <v>12341</v>
      </c>
      <c r="D774" s="629"/>
      <c r="E774" s="1135"/>
      <c r="F774" s="597"/>
      <c r="G774" s="406"/>
      <c r="H774" s="208"/>
      <c r="I774" s="385"/>
      <c r="J774" s="1072"/>
      <c r="K774" s="630"/>
      <c r="L774" s="630"/>
      <c r="M774" s="1073"/>
      <c r="N774" s="1751"/>
      <c r="O774" s="1087"/>
      <c r="P774" s="288"/>
      <c r="Q774" s="288"/>
      <c r="R774" s="288"/>
      <c r="S774" s="678"/>
      <c r="T774" s="512"/>
      <c r="U774" s="1083"/>
      <c r="V774" s="1079" t="s">
        <v>4700</v>
      </c>
      <c r="W774" s="354" t="s">
        <v>163</v>
      </c>
      <c r="X774" s="357">
        <v>0.85</v>
      </c>
      <c r="Y774" s="1746"/>
      <c r="Z774" s="1082"/>
      <c r="AA774" s="1083"/>
      <c r="AB774" s="358">
        <f>ROUND(ROUND(ROUND(G764*U773,0)*X774,0)-Z769,0)</f>
        <v>463</v>
      </c>
      <c r="AC774" s="268"/>
    </row>
    <row r="775" spans="1:29" ht="17.100000000000001" customHeight="1">
      <c r="A775" s="229">
        <v>63</v>
      </c>
      <c r="B775" s="337">
        <v>1371</v>
      </c>
      <c r="C775" s="871" t="s">
        <v>12342</v>
      </c>
      <c r="D775" s="629"/>
      <c r="E775" s="1135"/>
      <c r="F775" s="1626" t="s">
        <v>12343</v>
      </c>
      <c r="G775" s="664"/>
      <c r="H775" s="664"/>
      <c r="I775" s="732"/>
      <c r="J775" s="245"/>
      <c r="K775" s="208"/>
      <c r="L775" s="392"/>
      <c r="M775" s="385"/>
      <c r="N775" s="734"/>
      <c r="O775" s="372"/>
      <c r="P775" s="232"/>
      <c r="Q775" s="232"/>
      <c r="R775" s="232"/>
      <c r="S775" s="558"/>
      <c r="T775" s="372"/>
      <c r="U775" s="1070"/>
      <c r="V775" s="625"/>
      <c r="W775" s="625"/>
      <c r="X775" s="625"/>
      <c r="Y775" s="625"/>
      <c r="Z775" s="625"/>
      <c r="AA775" s="626"/>
      <c r="AB775" s="705">
        <f>ROUND(G776,0)</f>
        <v>982</v>
      </c>
      <c r="AC775" s="268"/>
    </row>
    <row r="776" spans="1:29" ht="17.100000000000001" customHeight="1">
      <c r="A776" s="243">
        <v>63</v>
      </c>
      <c r="B776" s="351">
        <v>2181</v>
      </c>
      <c r="C776" s="870" t="s">
        <v>12344</v>
      </c>
      <c r="D776" s="629"/>
      <c r="E776" s="1135"/>
      <c r="F776" s="1745"/>
      <c r="G776" s="624">
        <v>982</v>
      </c>
      <c r="H776" s="208" t="s">
        <v>18</v>
      </c>
      <c r="I776" s="661"/>
      <c r="J776" s="245"/>
      <c r="K776" s="208"/>
      <c r="L776" s="392"/>
      <c r="M776" s="385"/>
      <c r="N776" s="786"/>
      <c r="O776" s="400"/>
      <c r="P776" s="216"/>
      <c r="Q776" s="216"/>
      <c r="R776" s="216"/>
      <c r="S776" s="568"/>
      <c r="T776" s="400"/>
      <c r="U776" s="470"/>
      <c r="V776" s="1071" t="s">
        <v>4700</v>
      </c>
      <c r="W776" s="362" t="s">
        <v>163</v>
      </c>
      <c r="X776" s="356">
        <v>0.85</v>
      </c>
      <c r="Y776" s="635"/>
      <c r="Z776" s="635"/>
      <c r="AA776" s="636"/>
      <c r="AB776" s="358">
        <f>ROUND(G776*X776,0)</f>
        <v>835</v>
      </c>
      <c r="AC776" s="268"/>
    </row>
    <row r="777" spans="1:29" ht="17.100000000000001" customHeight="1">
      <c r="A777" s="229">
        <v>63</v>
      </c>
      <c r="B777" s="337">
        <v>1372</v>
      </c>
      <c r="C777" s="871" t="s">
        <v>12345</v>
      </c>
      <c r="D777" s="629"/>
      <c r="E777" s="1135"/>
      <c r="F777" s="597"/>
      <c r="I777" s="385"/>
      <c r="J777" s="1072"/>
      <c r="K777" s="630"/>
      <c r="L777" s="630"/>
      <c r="M777" s="1073"/>
      <c r="N777" s="1769" t="s">
        <v>11559</v>
      </c>
      <c r="O777" s="1074" t="s">
        <v>162</v>
      </c>
      <c r="P777" s="272"/>
      <c r="Q777" s="272"/>
      <c r="R777" s="272"/>
      <c r="S777" s="652"/>
      <c r="T777" s="347" t="s">
        <v>163</v>
      </c>
      <c r="U777" s="1075">
        <v>0.7</v>
      </c>
      <c r="V777" s="1108"/>
      <c r="W777" s="1108"/>
      <c r="X777" s="1108"/>
      <c r="Y777" s="1108"/>
      <c r="Z777" s="1108"/>
      <c r="AA777" s="1109"/>
      <c r="AB777" s="705">
        <f>ROUND(G776*U777,0)</f>
        <v>687</v>
      </c>
      <c r="AC777" s="268"/>
    </row>
    <row r="778" spans="1:29" ht="17.100000000000001" customHeight="1">
      <c r="A778" s="243">
        <v>63</v>
      </c>
      <c r="B778" s="351">
        <v>2182</v>
      </c>
      <c r="C778" s="870" t="s">
        <v>12346</v>
      </c>
      <c r="D778" s="629"/>
      <c r="E778" s="1135"/>
      <c r="F778" s="597"/>
      <c r="G778" s="406"/>
      <c r="H778" s="208"/>
      <c r="I778" s="385"/>
      <c r="J778" s="1072"/>
      <c r="K778" s="630"/>
      <c r="L778" s="630"/>
      <c r="M778" s="1073"/>
      <c r="N778" s="1750"/>
      <c r="O778" s="1076"/>
      <c r="P778" s="275"/>
      <c r="Q778" s="275"/>
      <c r="R778" s="275"/>
      <c r="S778" s="1077"/>
      <c r="T778" s="619"/>
      <c r="U778" s="1078"/>
      <c r="V778" s="1079" t="s">
        <v>4700</v>
      </c>
      <c r="W778" s="354" t="s">
        <v>163</v>
      </c>
      <c r="X778" s="355">
        <v>0.85</v>
      </c>
      <c r="Y778" s="635"/>
      <c r="Z778" s="635"/>
      <c r="AA778" s="636"/>
      <c r="AB778" s="358">
        <f>ROUND(ROUND(G776*U777,0)*X778,0)</f>
        <v>584</v>
      </c>
      <c r="AC778" s="268"/>
    </row>
    <row r="779" spans="1:29" ht="17.100000000000001" customHeight="1">
      <c r="A779" s="243">
        <v>63</v>
      </c>
      <c r="B779" s="351">
        <v>2183</v>
      </c>
      <c r="C779" s="870" t="s">
        <v>12347</v>
      </c>
      <c r="D779" s="629"/>
      <c r="E779" s="1135"/>
      <c r="F779" s="597"/>
      <c r="G779" s="406"/>
      <c r="H779" s="208"/>
      <c r="I779" s="385"/>
      <c r="J779" s="1072"/>
      <c r="K779" s="630"/>
      <c r="L779" s="630"/>
      <c r="M779" s="1073"/>
      <c r="N779" s="1750"/>
      <c r="O779" s="1080" t="s">
        <v>165</v>
      </c>
      <c r="P779" s="524"/>
      <c r="Q779" s="524"/>
      <c r="R779" s="524"/>
      <c r="S779" s="633"/>
      <c r="T779" s="362" t="s">
        <v>163</v>
      </c>
      <c r="U779" s="1081">
        <v>0.5</v>
      </c>
      <c r="V779" s="1082"/>
      <c r="W779" s="1082"/>
      <c r="X779" s="1082"/>
      <c r="Y779" s="1082"/>
      <c r="Z779" s="1082"/>
      <c r="AA779" s="1083"/>
      <c r="AB779" s="358">
        <f>ROUND(G776*U779,0)</f>
        <v>491</v>
      </c>
      <c r="AC779" s="268"/>
    </row>
    <row r="780" spans="1:29" ht="17.100000000000001" customHeight="1">
      <c r="A780" s="243">
        <v>63</v>
      </c>
      <c r="B780" s="351">
        <v>2184</v>
      </c>
      <c r="C780" s="870" t="s">
        <v>12348</v>
      </c>
      <c r="D780" s="629"/>
      <c r="E780" s="1135"/>
      <c r="F780" s="597"/>
      <c r="G780" s="406"/>
      <c r="H780" s="208"/>
      <c r="I780" s="385"/>
      <c r="J780" s="1072"/>
      <c r="K780" s="630"/>
      <c r="L780" s="630"/>
      <c r="M780" s="1073"/>
      <c r="N780" s="1751"/>
      <c r="O780" s="1084"/>
      <c r="P780" s="288"/>
      <c r="Q780" s="288"/>
      <c r="R780" s="288"/>
      <c r="S780" s="678"/>
      <c r="T780" s="512"/>
      <c r="U780" s="1083"/>
      <c r="V780" s="1079" t="s">
        <v>4700</v>
      </c>
      <c r="W780" s="354" t="s">
        <v>163</v>
      </c>
      <c r="X780" s="355">
        <v>0.85</v>
      </c>
      <c r="Y780" s="635"/>
      <c r="Z780" s="635"/>
      <c r="AA780" s="636"/>
      <c r="AB780" s="358">
        <f>ROUND(ROUND(G776*U779,0)*X780,0)</f>
        <v>417</v>
      </c>
      <c r="AC780" s="268"/>
    </row>
    <row r="781" spans="1:29" ht="16.7" customHeight="1">
      <c r="A781" s="243">
        <v>63</v>
      </c>
      <c r="B781" s="351">
        <v>2185</v>
      </c>
      <c r="C781" s="870" t="s">
        <v>12349</v>
      </c>
      <c r="D781" s="629"/>
      <c r="E781" s="1135"/>
      <c r="F781" s="597"/>
      <c r="G781" s="406"/>
      <c r="H781" s="208"/>
      <c r="I781" s="385"/>
      <c r="J781" s="1072"/>
      <c r="K781" s="630"/>
      <c r="L781" s="630"/>
      <c r="M781" s="1073"/>
      <c r="N781" s="1080"/>
      <c r="O781" s="1085"/>
      <c r="P781" s="524"/>
      <c r="Q781" s="524"/>
      <c r="R781" s="524"/>
      <c r="S781" s="633"/>
      <c r="T781" s="362"/>
      <c r="U781" s="1081"/>
      <c r="V781" s="635"/>
      <c r="W781" s="635"/>
      <c r="X781" s="636"/>
      <c r="Y781" s="1533" t="s">
        <v>167</v>
      </c>
      <c r="Z781" s="362">
        <v>5</v>
      </c>
      <c r="AA781" s="363" t="s">
        <v>168</v>
      </c>
      <c r="AB781" s="358">
        <f>ROUND(G776-Z781,0)</f>
        <v>977</v>
      </c>
      <c r="AC781" s="268"/>
    </row>
    <row r="782" spans="1:29" ht="16.7" customHeight="1">
      <c r="A782" s="243">
        <v>63</v>
      </c>
      <c r="B782" s="351">
        <v>2186</v>
      </c>
      <c r="C782" s="870" t="s">
        <v>12350</v>
      </c>
      <c r="D782" s="629"/>
      <c r="E782" s="1135"/>
      <c r="F782" s="597"/>
      <c r="G782" s="406"/>
      <c r="H782" s="208"/>
      <c r="I782" s="385"/>
      <c r="J782" s="1072"/>
      <c r="K782" s="630"/>
      <c r="L782" s="630"/>
      <c r="M782" s="1073"/>
      <c r="N782" s="1084"/>
      <c r="O782" s="1087"/>
      <c r="P782" s="288"/>
      <c r="Q782" s="288"/>
      <c r="R782" s="288"/>
      <c r="S782" s="678"/>
      <c r="T782" s="512"/>
      <c r="U782" s="1083"/>
      <c r="V782" s="1071" t="s">
        <v>4700</v>
      </c>
      <c r="W782" s="362" t="s">
        <v>163</v>
      </c>
      <c r="X782" s="395">
        <v>0.85</v>
      </c>
      <c r="Y782" s="1745"/>
      <c r="Z782" s="643"/>
      <c r="AA782" s="1086"/>
      <c r="AB782" s="358">
        <f>ROUND(ROUND(G776*X782,0)-Z781,0)</f>
        <v>830</v>
      </c>
      <c r="AC782" s="268"/>
    </row>
    <row r="783" spans="1:29" ht="17.100000000000001" customHeight="1">
      <c r="A783" s="243">
        <v>63</v>
      </c>
      <c r="B783" s="351">
        <v>2187</v>
      </c>
      <c r="C783" s="870" t="s">
        <v>12351</v>
      </c>
      <c r="D783" s="629"/>
      <c r="E783" s="1135"/>
      <c r="F783" s="597"/>
      <c r="G783" s="406"/>
      <c r="H783" s="208"/>
      <c r="I783" s="385"/>
      <c r="J783" s="1072"/>
      <c r="K783" s="630"/>
      <c r="L783" s="630"/>
      <c r="M783" s="1073"/>
      <c r="N783" s="1749" t="s">
        <v>11559</v>
      </c>
      <c r="O783" s="1080" t="s">
        <v>162</v>
      </c>
      <c r="P783" s="524"/>
      <c r="Q783" s="524"/>
      <c r="R783" s="524"/>
      <c r="S783" s="633"/>
      <c r="T783" s="362" t="s">
        <v>163</v>
      </c>
      <c r="U783" s="1081">
        <v>0.7</v>
      </c>
      <c r="V783" s="1088"/>
      <c r="W783" s="1088"/>
      <c r="X783" s="1089"/>
      <c r="Y783" s="1745"/>
      <c r="Z783" s="1090"/>
      <c r="AA783" s="1091"/>
      <c r="AB783" s="358">
        <f>ROUND(ROUND(G776*U783,0)-Z781,0)</f>
        <v>682</v>
      </c>
      <c r="AC783" s="268"/>
    </row>
    <row r="784" spans="1:29" ht="17.100000000000001" customHeight="1">
      <c r="A784" s="243">
        <v>63</v>
      </c>
      <c r="B784" s="351">
        <v>2188</v>
      </c>
      <c r="C784" s="870" t="s">
        <v>12352</v>
      </c>
      <c r="D784" s="629"/>
      <c r="E784" s="1135"/>
      <c r="F784" s="597"/>
      <c r="G784" s="406"/>
      <c r="H784" s="208"/>
      <c r="I784" s="385"/>
      <c r="J784" s="1072"/>
      <c r="K784" s="630"/>
      <c r="L784" s="630"/>
      <c r="M784" s="1073"/>
      <c r="N784" s="1750"/>
      <c r="O784" s="1084"/>
      <c r="P784" s="288"/>
      <c r="Q784" s="288"/>
      <c r="R784" s="288"/>
      <c r="S784" s="678"/>
      <c r="T784" s="512"/>
      <c r="U784" s="1083"/>
      <c r="V784" s="1079" t="s">
        <v>4700</v>
      </c>
      <c r="W784" s="354" t="s">
        <v>163</v>
      </c>
      <c r="X784" s="357">
        <v>0.85</v>
      </c>
      <c r="Y784" s="1745"/>
      <c r="Z784" s="1090"/>
      <c r="AA784" s="1091"/>
      <c r="AB784" s="358">
        <f>ROUND(ROUND(ROUND(G776*U783,0)*X784,0)-Z781,0)</f>
        <v>579</v>
      </c>
      <c r="AC784" s="268"/>
    </row>
    <row r="785" spans="1:29" ht="17.100000000000001" customHeight="1">
      <c r="A785" s="243">
        <v>63</v>
      </c>
      <c r="B785" s="351">
        <v>2189</v>
      </c>
      <c r="C785" s="870" t="s">
        <v>12353</v>
      </c>
      <c r="D785" s="629"/>
      <c r="E785" s="1135"/>
      <c r="F785" s="597"/>
      <c r="G785" s="406"/>
      <c r="H785" s="208"/>
      <c r="I785" s="385"/>
      <c r="J785" s="1072"/>
      <c r="K785" s="630"/>
      <c r="L785" s="630"/>
      <c r="M785" s="1073"/>
      <c r="N785" s="1750"/>
      <c r="O785" s="1085" t="s">
        <v>165</v>
      </c>
      <c r="P785" s="524"/>
      <c r="Q785" s="524"/>
      <c r="R785" s="524"/>
      <c r="S785" s="633"/>
      <c r="T785" s="362" t="s">
        <v>163</v>
      </c>
      <c r="U785" s="1081">
        <v>0.5</v>
      </c>
      <c r="V785" s="1082"/>
      <c r="W785" s="1082"/>
      <c r="X785" s="1083"/>
      <c r="Y785" s="1745"/>
      <c r="Z785" s="1090"/>
      <c r="AA785" s="1091"/>
      <c r="AB785" s="358">
        <f>ROUND(ROUND(G776*U785,0)-Z781,0)</f>
        <v>486</v>
      </c>
      <c r="AC785" s="268"/>
    </row>
    <row r="786" spans="1:29" ht="17.100000000000001" customHeight="1">
      <c r="A786" s="243">
        <v>63</v>
      </c>
      <c r="B786" s="351">
        <v>2190</v>
      </c>
      <c r="C786" s="870" t="s">
        <v>12354</v>
      </c>
      <c r="D786" s="629"/>
      <c r="E786" s="1135"/>
      <c r="F786" s="394"/>
      <c r="G786" s="1457"/>
      <c r="H786" s="216"/>
      <c r="I786" s="226"/>
      <c r="J786" s="1072"/>
      <c r="K786" s="630"/>
      <c r="L786" s="630"/>
      <c r="M786" s="1073"/>
      <c r="N786" s="1751"/>
      <c r="O786" s="1087"/>
      <c r="P786" s="288"/>
      <c r="Q786" s="288"/>
      <c r="R786" s="288"/>
      <c r="S786" s="678"/>
      <c r="T786" s="512"/>
      <c r="U786" s="1083"/>
      <c r="V786" s="1079" t="s">
        <v>4700</v>
      </c>
      <c r="W786" s="354" t="s">
        <v>163</v>
      </c>
      <c r="X786" s="357">
        <v>0.85</v>
      </c>
      <c r="Y786" s="1746"/>
      <c r="Z786" s="1082"/>
      <c r="AA786" s="1083"/>
      <c r="AB786" s="358">
        <f>ROUND(ROUND(ROUND(G776*U785,0)*X786,0)-Z781,0)</f>
        <v>412</v>
      </c>
      <c r="AC786" s="268"/>
    </row>
    <row r="787" spans="1:29" ht="17.100000000000001" customHeight="1">
      <c r="A787" s="229">
        <v>63</v>
      </c>
      <c r="B787" s="337">
        <v>1321</v>
      </c>
      <c r="C787" s="871" t="s">
        <v>12356</v>
      </c>
      <c r="D787" s="629"/>
      <c r="E787" s="1135"/>
      <c r="F787" s="1627" t="s">
        <v>12355</v>
      </c>
      <c r="G787" s="654"/>
      <c r="H787" s="654"/>
      <c r="I787" s="661"/>
      <c r="J787" s="245"/>
      <c r="K787" s="208"/>
      <c r="L787" s="392"/>
      <c r="M787" s="385"/>
      <c r="N787" s="734"/>
      <c r="O787" s="372"/>
      <c r="P787" s="232"/>
      <c r="Q787" s="232"/>
      <c r="R787" s="232"/>
      <c r="S787" s="558"/>
      <c r="T787" s="372"/>
      <c r="U787" s="1070"/>
      <c r="V787" s="625"/>
      <c r="W787" s="625"/>
      <c r="X787" s="625"/>
      <c r="Y787" s="625"/>
      <c r="Z787" s="625"/>
      <c r="AA787" s="626"/>
      <c r="AB787" s="705">
        <f>ROUND(G788,0)</f>
        <v>887</v>
      </c>
      <c r="AC787" s="268"/>
    </row>
    <row r="788" spans="1:29" ht="17.100000000000001" customHeight="1">
      <c r="A788" s="243">
        <v>63</v>
      </c>
      <c r="B788" s="351">
        <v>2191</v>
      </c>
      <c r="C788" s="870" t="s">
        <v>12357</v>
      </c>
      <c r="D788" s="629"/>
      <c r="E788" s="1135"/>
      <c r="F788" s="1627"/>
      <c r="G788" s="624">
        <v>887</v>
      </c>
      <c r="H788" s="208" t="s">
        <v>18</v>
      </c>
      <c r="I788" s="661"/>
      <c r="J788" s="245"/>
      <c r="K788" s="208"/>
      <c r="L788" s="392"/>
      <c r="M788" s="385"/>
      <c r="N788" s="786"/>
      <c r="O788" s="400"/>
      <c r="P788" s="216"/>
      <c r="Q788" s="216"/>
      <c r="R788" s="216"/>
      <c r="S788" s="568"/>
      <c r="T788" s="400"/>
      <c r="U788" s="470"/>
      <c r="V788" s="1071" t="s">
        <v>4700</v>
      </c>
      <c r="W788" s="362" t="s">
        <v>163</v>
      </c>
      <c r="X788" s="356">
        <v>0.85</v>
      </c>
      <c r="Y788" s="635"/>
      <c r="Z788" s="635"/>
      <c r="AA788" s="636"/>
      <c r="AB788" s="358">
        <f>ROUND(G788*X788,0)</f>
        <v>754</v>
      </c>
      <c r="AC788" s="268"/>
    </row>
    <row r="789" spans="1:29" ht="17.100000000000001" customHeight="1">
      <c r="A789" s="229">
        <v>63</v>
      </c>
      <c r="B789" s="337">
        <v>1322</v>
      </c>
      <c r="C789" s="871" t="s">
        <v>12358</v>
      </c>
      <c r="D789" s="597"/>
      <c r="E789" s="661"/>
      <c r="F789" s="597"/>
      <c r="I789" s="385"/>
      <c r="J789" s="1072"/>
      <c r="K789" s="630"/>
      <c r="L789" s="630"/>
      <c r="M789" s="1073"/>
      <c r="N789" s="1769" t="s">
        <v>11559</v>
      </c>
      <c r="O789" s="1074" t="s">
        <v>162</v>
      </c>
      <c r="P789" s="272"/>
      <c r="Q789" s="272"/>
      <c r="R789" s="272"/>
      <c r="S789" s="652"/>
      <c r="T789" s="347" t="s">
        <v>163</v>
      </c>
      <c r="U789" s="1075">
        <v>0.7</v>
      </c>
      <c r="V789" s="1108"/>
      <c r="W789" s="1108"/>
      <c r="X789" s="1108"/>
      <c r="Y789" s="1108"/>
      <c r="Z789" s="1108"/>
      <c r="AA789" s="1109"/>
      <c r="AB789" s="705">
        <f>ROUND(G788*U789,0)</f>
        <v>621</v>
      </c>
      <c r="AC789" s="268"/>
    </row>
    <row r="790" spans="1:29" ht="17.100000000000001" customHeight="1">
      <c r="A790" s="243">
        <v>63</v>
      </c>
      <c r="B790" s="351">
        <v>2192</v>
      </c>
      <c r="C790" s="870" t="s">
        <v>12359</v>
      </c>
      <c r="D790" s="597"/>
      <c r="E790" s="661"/>
      <c r="F790" s="597"/>
      <c r="G790" s="406"/>
      <c r="H790" s="208"/>
      <c r="I790" s="385"/>
      <c r="J790" s="1072"/>
      <c r="K790" s="630"/>
      <c r="L790" s="630"/>
      <c r="M790" s="1073"/>
      <c r="N790" s="1750"/>
      <c r="O790" s="1076"/>
      <c r="P790" s="275"/>
      <c r="Q790" s="275"/>
      <c r="R790" s="275"/>
      <c r="S790" s="1077"/>
      <c r="T790" s="619"/>
      <c r="U790" s="1078"/>
      <c r="V790" s="1079" t="s">
        <v>4700</v>
      </c>
      <c r="W790" s="354" t="s">
        <v>163</v>
      </c>
      <c r="X790" s="355">
        <v>0.85</v>
      </c>
      <c r="Y790" s="635"/>
      <c r="Z790" s="635"/>
      <c r="AA790" s="636"/>
      <c r="AB790" s="358">
        <f>ROUND(ROUND(G788*U789,0)*X790,0)</f>
        <v>528</v>
      </c>
      <c r="AC790" s="268"/>
    </row>
    <row r="791" spans="1:29" ht="17.100000000000001" customHeight="1">
      <c r="A791" s="243">
        <v>63</v>
      </c>
      <c r="B791" s="351">
        <v>2193</v>
      </c>
      <c r="C791" s="870" t="s">
        <v>12360</v>
      </c>
      <c r="D791" s="597"/>
      <c r="E791" s="661"/>
      <c r="F791" s="597"/>
      <c r="G791" s="406"/>
      <c r="H791" s="208"/>
      <c r="I791" s="385"/>
      <c r="J791" s="1072"/>
      <c r="K791" s="630"/>
      <c r="L791" s="630"/>
      <c r="M791" s="1073"/>
      <c r="N791" s="1750"/>
      <c r="O791" s="1080" t="s">
        <v>165</v>
      </c>
      <c r="P791" s="524"/>
      <c r="Q791" s="524"/>
      <c r="R791" s="524"/>
      <c r="S791" s="633"/>
      <c r="T791" s="362" t="s">
        <v>163</v>
      </c>
      <c r="U791" s="1081">
        <v>0.5</v>
      </c>
      <c r="V791" s="1082"/>
      <c r="W791" s="1082"/>
      <c r="X791" s="1082"/>
      <c r="Y791" s="1082"/>
      <c r="Z791" s="1082"/>
      <c r="AA791" s="1083"/>
      <c r="AB791" s="358">
        <f>ROUND(G788*U791,0)</f>
        <v>444</v>
      </c>
      <c r="AC791" s="268"/>
    </row>
    <row r="792" spans="1:29" ht="17.100000000000001" customHeight="1">
      <c r="A792" s="243">
        <v>63</v>
      </c>
      <c r="B792" s="351">
        <v>2194</v>
      </c>
      <c r="C792" s="870" t="s">
        <v>12361</v>
      </c>
      <c r="D792" s="597"/>
      <c r="E792" s="661"/>
      <c r="F792" s="597"/>
      <c r="G792" s="406"/>
      <c r="H792" s="208"/>
      <c r="I792" s="385"/>
      <c r="J792" s="1072"/>
      <c r="K792" s="630"/>
      <c r="L792" s="630"/>
      <c r="M792" s="1073"/>
      <c r="N792" s="1751"/>
      <c r="O792" s="1084"/>
      <c r="P792" s="288"/>
      <c r="Q792" s="288"/>
      <c r="R792" s="288"/>
      <c r="S792" s="678"/>
      <c r="T792" s="512"/>
      <c r="U792" s="1083"/>
      <c r="V792" s="1079" t="s">
        <v>4700</v>
      </c>
      <c r="W792" s="354" t="s">
        <v>163</v>
      </c>
      <c r="X792" s="355">
        <v>0.85</v>
      </c>
      <c r="Y792" s="635"/>
      <c r="Z792" s="635"/>
      <c r="AA792" s="636"/>
      <c r="AB792" s="358">
        <f>ROUND(ROUND(G788*U791,0)*X792,0)</f>
        <v>377</v>
      </c>
      <c r="AC792" s="268"/>
    </row>
    <row r="793" spans="1:29" ht="17.100000000000001" customHeight="1">
      <c r="A793" s="243">
        <v>63</v>
      </c>
      <c r="B793" s="351">
        <v>2195</v>
      </c>
      <c r="C793" s="870" t="s">
        <v>12362</v>
      </c>
      <c r="D793" s="597"/>
      <c r="E793" s="661"/>
      <c r="F793" s="597"/>
      <c r="G793" s="406"/>
      <c r="H793" s="208"/>
      <c r="I793" s="385"/>
      <c r="J793" s="1072"/>
      <c r="K793" s="630"/>
      <c r="L793" s="630"/>
      <c r="M793" s="1073"/>
      <c r="N793" s="1080"/>
      <c r="O793" s="1085"/>
      <c r="P793" s="524"/>
      <c r="Q793" s="524"/>
      <c r="R793" s="524"/>
      <c r="S793" s="633"/>
      <c r="T793" s="362"/>
      <c r="U793" s="1081"/>
      <c r="V793" s="635"/>
      <c r="W793" s="635"/>
      <c r="X793" s="636"/>
      <c r="Y793" s="1533" t="s">
        <v>167</v>
      </c>
      <c r="Z793" s="362">
        <v>5</v>
      </c>
      <c r="AA793" s="363" t="s">
        <v>168</v>
      </c>
      <c r="AB793" s="358">
        <f>ROUND(G788-Z793,0)</f>
        <v>882</v>
      </c>
      <c r="AC793" s="268"/>
    </row>
    <row r="794" spans="1:29" ht="17.100000000000001" customHeight="1">
      <c r="A794" s="243">
        <v>63</v>
      </c>
      <c r="B794" s="351">
        <v>2196</v>
      </c>
      <c r="C794" s="870" t="s">
        <v>12363</v>
      </c>
      <c r="D794" s="597"/>
      <c r="E794" s="661"/>
      <c r="F794" s="597"/>
      <c r="G794" s="406"/>
      <c r="H794" s="208"/>
      <c r="I794" s="385"/>
      <c r="J794" s="1072"/>
      <c r="K794" s="630"/>
      <c r="L794" s="630"/>
      <c r="M794" s="1073"/>
      <c r="N794" s="1084"/>
      <c r="O794" s="1087"/>
      <c r="P794" s="288"/>
      <c r="Q794" s="288"/>
      <c r="R794" s="288"/>
      <c r="S794" s="678"/>
      <c r="T794" s="512"/>
      <c r="U794" s="1083"/>
      <c r="V794" s="1071" t="s">
        <v>4700</v>
      </c>
      <c r="W794" s="362" t="s">
        <v>163</v>
      </c>
      <c r="X794" s="395">
        <v>0.85</v>
      </c>
      <c r="Y794" s="1745"/>
      <c r="Z794" s="643"/>
      <c r="AA794" s="1086"/>
      <c r="AB794" s="358">
        <f>ROUND(ROUND(G788*X794,0)-Z793,0)</f>
        <v>749</v>
      </c>
      <c r="AC794" s="268"/>
    </row>
    <row r="795" spans="1:29" ht="17.100000000000001" customHeight="1">
      <c r="A795" s="243">
        <v>63</v>
      </c>
      <c r="B795" s="351">
        <v>2197</v>
      </c>
      <c r="C795" s="870" t="s">
        <v>12364</v>
      </c>
      <c r="D795" s="597"/>
      <c r="E795" s="661"/>
      <c r="F795" s="597"/>
      <c r="G795" s="406"/>
      <c r="H795" s="208"/>
      <c r="I795" s="385"/>
      <c r="J795" s="1072"/>
      <c r="K795" s="630"/>
      <c r="L795" s="630"/>
      <c r="M795" s="1073"/>
      <c r="N795" s="1749" t="s">
        <v>11559</v>
      </c>
      <c r="O795" s="1080" t="s">
        <v>162</v>
      </c>
      <c r="P795" s="524"/>
      <c r="Q795" s="524"/>
      <c r="R795" s="524"/>
      <c r="S795" s="633"/>
      <c r="T795" s="362" t="s">
        <v>163</v>
      </c>
      <c r="U795" s="1081">
        <v>0.7</v>
      </c>
      <c r="V795" s="1088"/>
      <c r="W795" s="1088"/>
      <c r="X795" s="1089"/>
      <c r="Y795" s="1745"/>
      <c r="Z795" s="1090"/>
      <c r="AA795" s="1091"/>
      <c r="AB795" s="358">
        <f>ROUND(ROUND(G788*U795,0)-Z793,0)</f>
        <v>616</v>
      </c>
      <c r="AC795" s="268"/>
    </row>
    <row r="796" spans="1:29" ht="17.100000000000001" customHeight="1">
      <c r="A796" s="243">
        <v>63</v>
      </c>
      <c r="B796" s="351">
        <v>2198</v>
      </c>
      <c r="C796" s="870" t="s">
        <v>12365</v>
      </c>
      <c r="D796" s="597"/>
      <c r="E796" s="661"/>
      <c r="F796" s="597"/>
      <c r="G796" s="406"/>
      <c r="H796" s="208"/>
      <c r="I796" s="385"/>
      <c r="J796" s="1072"/>
      <c r="K796" s="630"/>
      <c r="L796" s="630"/>
      <c r="M796" s="1073"/>
      <c r="N796" s="1750"/>
      <c r="O796" s="1084"/>
      <c r="P796" s="288"/>
      <c r="Q796" s="288"/>
      <c r="R796" s="288"/>
      <c r="S796" s="678"/>
      <c r="T796" s="512"/>
      <c r="U796" s="1083"/>
      <c r="V796" s="1079" t="s">
        <v>4700</v>
      </c>
      <c r="W796" s="354" t="s">
        <v>163</v>
      </c>
      <c r="X796" s="357">
        <v>0.85</v>
      </c>
      <c r="Y796" s="1745"/>
      <c r="Z796" s="1090"/>
      <c r="AA796" s="1091"/>
      <c r="AB796" s="358">
        <f>ROUND(ROUND(ROUND(G788*U795,0)*X796,0)-Z793,0)</f>
        <v>523</v>
      </c>
      <c r="AC796" s="268"/>
    </row>
    <row r="797" spans="1:29" ht="17.100000000000001" customHeight="1">
      <c r="A797" s="243">
        <v>63</v>
      </c>
      <c r="B797" s="351">
        <v>2199</v>
      </c>
      <c r="C797" s="870" t="s">
        <v>12366</v>
      </c>
      <c r="D797" s="597"/>
      <c r="E797" s="661"/>
      <c r="F797" s="597"/>
      <c r="G797" s="406"/>
      <c r="H797" s="208"/>
      <c r="I797" s="385"/>
      <c r="J797" s="1072"/>
      <c r="K797" s="630"/>
      <c r="L797" s="630"/>
      <c r="M797" s="1073"/>
      <c r="N797" s="1750"/>
      <c r="O797" s="1085" t="s">
        <v>165</v>
      </c>
      <c r="P797" s="524"/>
      <c r="Q797" s="524"/>
      <c r="R797" s="524"/>
      <c r="S797" s="633"/>
      <c r="T797" s="362" t="s">
        <v>163</v>
      </c>
      <c r="U797" s="1081">
        <v>0.5</v>
      </c>
      <c r="V797" s="1082"/>
      <c r="W797" s="1082"/>
      <c r="X797" s="1083"/>
      <c r="Y797" s="1745"/>
      <c r="Z797" s="1090"/>
      <c r="AA797" s="1091"/>
      <c r="AB797" s="358">
        <f>ROUND(ROUND(G788*U797,0)-Z793,0)</f>
        <v>439</v>
      </c>
      <c r="AC797" s="268"/>
    </row>
    <row r="798" spans="1:29" ht="17.100000000000001" customHeight="1">
      <c r="A798" s="243">
        <v>63</v>
      </c>
      <c r="B798" s="351">
        <v>2200</v>
      </c>
      <c r="C798" s="870" t="s">
        <v>12367</v>
      </c>
      <c r="D798" s="597"/>
      <c r="E798" s="661"/>
      <c r="F798" s="597"/>
      <c r="G798" s="406"/>
      <c r="H798" s="208"/>
      <c r="I798" s="385"/>
      <c r="J798" s="1072"/>
      <c r="K798" s="630"/>
      <c r="L798" s="630"/>
      <c r="M798" s="1073"/>
      <c r="N798" s="1751"/>
      <c r="O798" s="1087"/>
      <c r="P798" s="288"/>
      <c r="Q798" s="288"/>
      <c r="R798" s="288"/>
      <c r="S798" s="678"/>
      <c r="T798" s="512"/>
      <c r="U798" s="1083"/>
      <c r="V798" s="1079" t="s">
        <v>4700</v>
      </c>
      <c r="W798" s="354" t="s">
        <v>163</v>
      </c>
      <c r="X798" s="357">
        <v>0.85</v>
      </c>
      <c r="Y798" s="1746"/>
      <c r="Z798" s="1082"/>
      <c r="AA798" s="1083"/>
      <c r="AB798" s="358">
        <f>ROUND(ROUND(ROUND(G788*U797,0)*X798,0)-Z793,0)</f>
        <v>372</v>
      </c>
      <c r="AC798" s="268"/>
    </row>
    <row r="799" spans="1:29" ht="17.100000000000001" customHeight="1">
      <c r="A799" s="229">
        <v>63</v>
      </c>
      <c r="B799" s="337">
        <v>1331</v>
      </c>
      <c r="C799" s="871" t="s">
        <v>12368</v>
      </c>
      <c r="D799" s="597"/>
      <c r="E799" s="661"/>
      <c r="F799" s="1626" t="s">
        <v>12369</v>
      </c>
      <c r="G799" s="664"/>
      <c r="H799" s="664"/>
      <c r="I799" s="732"/>
      <c r="J799" s="245"/>
      <c r="K799" s="208"/>
      <c r="L799" s="392"/>
      <c r="M799" s="385"/>
      <c r="N799" s="734"/>
      <c r="O799" s="372"/>
      <c r="P799" s="232"/>
      <c r="Q799" s="232"/>
      <c r="R799" s="232"/>
      <c r="S799" s="558"/>
      <c r="T799" s="372"/>
      <c r="U799" s="1070"/>
      <c r="V799" s="625"/>
      <c r="W799" s="625"/>
      <c r="X799" s="625"/>
      <c r="Y799" s="625"/>
      <c r="Z799" s="625"/>
      <c r="AA799" s="626"/>
      <c r="AB799" s="705">
        <f>ROUND(G800,0)</f>
        <v>681</v>
      </c>
      <c r="AC799" s="268"/>
    </row>
    <row r="800" spans="1:29" ht="17.100000000000001" customHeight="1">
      <c r="A800" s="243">
        <v>63</v>
      </c>
      <c r="B800" s="351">
        <v>2201</v>
      </c>
      <c r="C800" s="870" t="s">
        <v>12370</v>
      </c>
      <c r="D800" s="597"/>
      <c r="E800" s="661"/>
      <c r="F800" s="1745"/>
      <c r="G800" s="624">
        <v>681</v>
      </c>
      <c r="H800" s="208" t="s">
        <v>18</v>
      </c>
      <c r="I800" s="661"/>
      <c r="J800" s="245"/>
      <c r="K800" s="208"/>
      <c r="L800" s="392"/>
      <c r="M800" s="385"/>
      <c r="N800" s="786"/>
      <c r="O800" s="400"/>
      <c r="P800" s="216"/>
      <c r="Q800" s="216"/>
      <c r="R800" s="216"/>
      <c r="S800" s="568"/>
      <c r="T800" s="400"/>
      <c r="U800" s="470"/>
      <c r="V800" s="1071" t="s">
        <v>4700</v>
      </c>
      <c r="W800" s="362" t="s">
        <v>163</v>
      </c>
      <c r="X800" s="356">
        <v>0.85</v>
      </c>
      <c r="Y800" s="635"/>
      <c r="Z800" s="635"/>
      <c r="AA800" s="636"/>
      <c r="AB800" s="358">
        <f>ROUND(G800*X800,0)</f>
        <v>579</v>
      </c>
      <c r="AC800" s="268"/>
    </row>
    <row r="801" spans="1:29" ht="17.100000000000001" customHeight="1">
      <c r="A801" s="229">
        <v>63</v>
      </c>
      <c r="B801" s="337">
        <v>1332</v>
      </c>
      <c r="C801" s="871" t="s">
        <v>12371</v>
      </c>
      <c r="D801" s="597"/>
      <c r="E801" s="661"/>
      <c r="F801" s="1745"/>
      <c r="I801" s="385"/>
      <c r="J801" s="1072"/>
      <c r="K801" s="630"/>
      <c r="L801" s="630"/>
      <c r="M801" s="1073"/>
      <c r="N801" s="1769" t="s">
        <v>11559</v>
      </c>
      <c r="O801" s="1074" t="s">
        <v>162</v>
      </c>
      <c r="P801" s="272"/>
      <c r="Q801" s="272"/>
      <c r="R801" s="272"/>
      <c r="S801" s="652"/>
      <c r="T801" s="347" t="s">
        <v>163</v>
      </c>
      <c r="U801" s="1075">
        <v>0.7</v>
      </c>
      <c r="V801" s="1108"/>
      <c r="W801" s="1108"/>
      <c r="X801" s="1108"/>
      <c r="Y801" s="1108"/>
      <c r="Z801" s="1108"/>
      <c r="AA801" s="1109"/>
      <c r="AB801" s="705">
        <f>ROUND(G800*U801,0)</f>
        <v>477</v>
      </c>
      <c r="AC801" s="268"/>
    </row>
    <row r="802" spans="1:29" ht="17.100000000000001" customHeight="1">
      <c r="A802" s="243">
        <v>63</v>
      </c>
      <c r="B802" s="351">
        <v>2202</v>
      </c>
      <c r="C802" s="870" t="s">
        <v>12372</v>
      </c>
      <c r="D802" s="597"/>
      <c r="E802" s="661"/>
      <c r="F802" s="1745"/>
      <c r="G802" s="406"/>
      <c r="H802" s="208"/>
      <c r="I802" s="385"/>
      <c r="J802" s="1072"/>
      <c r="K802" s="630"/>
      <c r="L802" s="630"/>
      <c r="M802" s="1073"/>
      <c r="N802" s="1750"/>
      <c r="O802" s="1076"/>
      <c r="P802" s="275"/>
      <c r="Q802" s="275"/>
      <c r="R802" s="275"/>
      <c r="S802" s="1077"/>
      <c r="T802" s="619"/>
      <c r="U802" s="1078"/>
      <c r="V802" s="1079" t="s">
        <v>4700</v>
      </c>
      <c r="W802" s="354" t="s">
        <v>163</v>
      </c>
      <c r="X802" s="355">
        <v>0.85</v>
      </c>
      <c r="Y802" s="635"/>
      <c r="Z802" s="635"/>
      <c r="AA802" s="636"/>
      <c r="AB802" s="358">
        <f>ROUND(ROUND(G800*U801,0)*X802,0)</f>
        <v>405</v>
      </c>
      <c r="AC802" s="268"/>
    </row>
    <row r="803" spans="1:29" ht="17.100000000000001" customHeight="1">
      <c r="A803" s="243">
        <v>63</v>
      </c>
      <c r="B803" s="351">
        <v>2203</v>
      </c>
      <c r="C803" s="870" t="s">
        <v>12373</v>
      </c>
      <c r="D803" s="597"/>
      <c r="E803" s="661"/>
      <c r="F803" s="597"/>
      <c r="G803" s="406"/>
      <c r="H803" s="208"/>
      <c r="I803" s="385"/>
      <c r="J803" s="1072"/>
      <c r="K803" s="630"/>
      <c r="L803" s="630"/>
      <c r="M803" s="1073"/>
      <c r="N803" s="1750"/>
      <c r="O803" s="1080" t="s">
        <v>165</v>
      </c>
      <c r="P803" s="524"/>
      <c r="Q803" s="524"/>
      <c r="R803" s="524"/>
      <c r="S803" s="633"/>
      <c r="T803" s="362" t="s">
        <v>163</v>
      </c>
      <c r="U803" s="1081">
        <v>0.5</v>
      </c>
      <c r="V803" s="1082"/>
      <c r="W803" s="1082"/>
      <c r="X803" s="1082"/>
      <c r="Y803" s="1082"/>
      <c r="Z803" s="1082"/>
      <c r="AA803" s="1083"/>
      <c r="AB803" s="358">
        <f>ROUND(G800*U803,0)</f>
        <v>341</v>
      </c>
      <c r="AC803" s="268"/>
    </row>
    <row r="804" spans="1:29" ht="17.100000000000001" customHeight="1">
      <c r="A804" s="243">
        <v>63</v>
      </c>
      <c r="B804" s="351">
        <v>2204</v>
      </c>
      <c r="C804" s="870" t="s">
        <v>12374</v>
      </c>
      <c r="D804" s="597"/>
      <c r="E804" s="661"/>
      <c r="F804" s="597"/>
      <c r="G804" s="406"/>
      <c r="H804" s="208"/>
      <c r="I804" s="385"/>
      <c r="J804" s="1072"/>
      <c r="K804" s="630"/>
      <c r="L804" s="630"/>
      <c r="M804" s="1073"/>
      <c r="N804" s="1751"/>
      <c r="O804" s="1084"/>
      <c r="P804" s="288"/>
      <c r="Q804" s="288"/>
      <c r="R804" s="288"/>
      <c r="S804" s="678"/>
      <c r="T804" s="512"/>
      <c r="U804" s="1083"/>
      <c r="V804" s="1079" t="s">
        <v>4700</v>
      </c>
      <c r="W804" s="354" t="s">
        <v>163</v>
      </c>
      <c r="X804" s="355">
        <v>0.85</v>
      </c>
      <c r="Y804" s="635"/>
      <c r="Z804" s="635"/>
      <c r="AA804" s="636"/>
      <c r="AB804" s="358">
        <f>ROUND(ROUND(G800*U803,0)*X804,0)</f>
        <v>290</v>
      </c>
      <c r="AC804" s="268"/>
    </row>
    <row r="805" spans="1:29" ht="16.7" customHeight="1">
      <c r="A805" s="243">
        <v>63</v>
      </c>
      <c r="B805" s="351">
        <v>2205</v>
      </c>
      <c r="C805" s="870" t="s">
        <v>12375</v>
      </c>
      <c r="D805" s="597"/>
      <c r="E805" s="661"/>
      <c r="F805" s="597"/>
      <c r="G805" s="406"/>
      <c r="H805" s="208"/>
      <c r="I805" s="385"/>
      <c r="J805" s="1072"/>
      <c r="K805" s="630"/>
      <c r="L805" s="630"/>
      <c r="M805" s="1073"/>
      <c r="N805" s="1080"/>
      <c r="O805" s="1085"/>
      <c r="P805" s="524"/>
      <c r="Q805" s="524"/>
      <c r="R805" s="524"/>
      <c r="S805" s="633"/>
      <c r="T805" s="362"/>
      <c r="U805" s="1081"/>
      <c r="V805" s="635"/>
      <c r="W805" s="635"/>
      <c r="X805" s="636"/>
      <c r="Y805" s="1533" t="s">
        <v>167</v>
      </c>
      <c r="Z805" s="362">
        <v>5</v>
      </c>
      <c r="AA805" s="363" t="s">
        <v>168</v>
      </c>
      <c r="AB805" s="358">
        <f>ROUND(G800-Z805,0)</f>
        <v>676</v>
      </c>
      <c r="AC805" s="268"/>
    </row>
    <row r="806" spans="1:29" ht="16.7" customHeight="1">
      <c r="A806" s="243">
        <v>63</v>
      </c>
      <c r="B806" s="351">
        <v>2206</v>
      </c>
      <c r="C806" s="870" t="s">
        <v>12376</v>
      </c>
      <c r="D806" s="597"/>
      <c r="E806" s="661"/>
      <c r="F806" s="597"/>
      <c r="G806" s="406"/>
      <c r="H806" s="208"/>
      <c r="I806" s="385"/>
      <c r="J806" s="1072"/>
      <c r="K806" s="630"/>
      <c r="L806" s="630"/>
      <c r="M806" s="1073"/>
      <c r="N806" s="1084"/>
      <c r="O806" s="1087"/>
      <c r="P806" s="288"/>
      <c r="Q806" s="288"/>
      <c r="R806" s="288"/>
      <c r="S806" s="678"/>
      <c r="T806" s="512"/>
      <c r="U806" s="1083"/>
      <c r="V806" s="1071" t="s">
        <v>4700</v>
      </c>
      <c r="W806" s="362" t="s">
        <v>163</v>
      </c>
      <c r="X806" s="395">
        <v>0.85</v>
      </c>
      <c r="Y806" s="1745"/>
      <c r="Z806" s="643"/>
      <c r="AA806" s="1086"/>
      <c r="AB806" s="358">
        <f>ROUND(ROUND(G800*X806,0)-Z805,0)</f>
        <v>574</v>
      </c>
      <c r="AC806" s="268"/>
    </row>
    <row r="807" spans="1:29" ht="17.100000000000001" customHeight="1">
      <c r="A807" s="243">
        <v>63</v>
      </c>
      <c r="B807" s="351">
        <v>2207</v>
      </c>
      <c r="C807" s="870" t="s">
        <v>12377</v>
      </c>
      <c r="D807" s="597"/>
      <c r="E807" s="661"/>
      <c r="F807" s="597"/>
      <c r="G807" s="406"/>
      <c r="H807" s="208"/>
      <c r="I807" s="385"/>
      <c r="J807" s="1072"/>
      <c r="K807" s="630"/>
      <c r="L807" s="630"/>
      <c r="M807" s="1073"/>
      <c r="N807" s="1749" t="s">
        <v>11559</v>
      </c>
      <c r="O807" s="1080" t="s">
        <v>162</v>
      </c>
      <c r="P807" s="524"/>
      <c r="Q807" s="524"/>
      <c r="R807" s="524"/>
      <c r="S807" s="633"/>
      <c r="T807" s="362" t="s">
        <v>163</v>
      </c>
      <c r="U807" s="1081">
        <v>0.7</v>
      </c>
      <c r="V807" s="1088"/>
      <c r="W807" s="1088"/>
      <c r="X807" s="1089"/>
      <c r="Y807" s="1745"/>
      <c r="Z807" s="1090"/>
      <c r="AA807" s="1091"/>
      <c r="AB807" s="358">
        <f>ROUND(ROUND(G800*U807,0)-Z805,0)</f>
        <v>472</v>
      </c>
      <c r="AC807" s="268"/>
    </row>
    <row r="808" spans="1:29" ht="17.100000000000001" customHeight="1">
      <c r="A808" s="243">
        <v>63</v>
      </c>
      <c r="B808" s="351">
        <v>2208</v>
      </c>
      <c r="C808" s="870" t="s">
        <v>12378</v>
      </c>
      <c r="D808" s="597"/>
      <c r="E808" s="661"/>
      <c r="F808" s="597"/>
      <c r="G808" s="406"/>
      <c r="H808" s="208"/>
      <c r="I808" s="385"/>
      <c r="J808" s="1072"/>
      <c r="K808" s="630"/>
      <c r="L808" s="630"/>
      <c r="M808" s="1073"/>
      <c r="N808" s="1750"/>
      <c r="O808" s="1084"/>
      <c r="P808" s="288"/>
      <c r="Q808" s="288"/>
      <c r="R808" s="288"/>
      <c r="S808" s="678"/>
      <c r="T808" s="512"/>
      <c r="U808" s="1083"/>
      <c r="V808" s="1079" t="s">
        <v>4700</v>
      </c>
      <c r="W808" s="354" t="s">
        <v>163</v>
      </c>
      <c r="X808" s="357">
        <v>0.85</v>
      </c>
      <c r="Y808" s="1745"/>
      <c r="Z808" s="1090"/>
      <c r="AA808" s="1091"/>
      <c r="AB808" s="358">
        <f>ROUND(ROUND(ROUND(G800*U807,0)*X808,0)-Z805,0)</f>
        <v>400</v>
      </c>
      <c r="AC808" s="268"/>
    </row>
    <row r="809" spans="1:29" ht="17.100000000000001" customHeight="1">
      <c r="A809" s="243">
        <v>63</v>
      </c>
      <c r="B809" s="351">
        <v>2209</v>
      </c>
      <c r="C809" s="870" t="s">
        <v>12379</v>
      </c>
      <c r="D809" s="597"/>
      <c r="E809" s="661"/>
      <c r="F809" s="597"/>
      <c r="G809" s="406"/>
      <c r="H809" s="208"/>
      <c r="I809" s="385"/>
      <c r="J809" s="1072"/>
      <c r="K809" s="630"/>
      <c r="L809" s="630"/>
      <c r="M809" s="1073"/>
      <c r="N809" s="1750"/>
      <c r="O809" s="1085" t="s">
        <v>165</v>
      </c>
      <c r="P809" s="524"/>
      <c r="Q809" s="524"/>
      <c r="R809" s="524"/>
      <c r="S809" s="633"/>
      <c r="T809" s="362" t="s">
        <v>163</v>
      </c>
      <c r="U809" s="1081">
        <v>0.5</v>
      </c>
      <c r="V809" s="1082"/>
      <c r="W809" s="1082"/>
      <c r="X809" s="1083"/>
      <c r="Y809" s="1745"/>
      <c r="Z809" s="1090"/>
      <c r="AA809" s="1091"/>
      <c r="AB809" s="358">
        <f>ROUND(ROUND(G800*U809,0)-Z805,0)</f>
        <v>336</v>
      </c>
      <c r="AC809" s="268"/>
    </row>
    <row r="810" spans="1:29" ht="17.100000000000001" customHeight="1">
      <c r="A810" s="243">
        <v>63</v>
      </c>
      <c r="B810" s="351">
        <v>2210</v>
      </c>
      <c r="C810" s="870" t="s">
        <v>12380</v>
      </c>
      <c r="D810" s="597"/>
      <c r="E810" s="661"/>
      <c r="F810" s="597"/>
      <c r="G810" s="406"/>
      <c r="H810" s="208"/>
      <c r="I810" s="385"/>
      <c r="J810" s="1072"/>
      <c r="K810" s="630"/>
      <c r="L810" s="630"/>
      <c r="M810" s="1073"/>
      <c r="N810" s="1751"/>
      <c r="O810" s="1087"/>
      <c r="P810" s="288"/>
      <c r="Q810" s="288"/>
      <c r="R810" s="288"/>
      <c r="S810" s="678"/>
      <c r="T810" s="512"/>
      <c r="U810" s="1083"/>
      <c r="V810" s="1079" t="s">
        <v>4700</v>
      </c>
      <c r="W810" s="354" t="s">
        <v>163</v>
      </c>
      <c r="X810" s="357">
        <v>0.85</v>
      </c>
      <c r="Y810" s="1746"/>
      <c r="Z810" s="1082"/>
      <c r="AA810" s="1083"/>
      <c r="AB810" s="358">
        <f>ROUND(ROUND(ROUND(G800*U809,0)*X810,0)-Z805,0)</f>
        <v>285</v>
      </c>
      <c r="AC810" s="268"/>
    </row>
    <row r="811" spans="1:29" ht="17.100000000000001" customHeight="1">
      <c r="A811" s="229">
        <v>63</v>
      </c>
      <c r="B811" s="337">
        <v>1411</v>
      </c>
      <c r="C811" s="871" t="s">
        <v>12381</v>
      </c>
      <c r="D811" s="1770" t="s">
        <v>12382</v>
      </c>
      <c r="E811" s="1764"/>
      <c r="F811" s="1542" t="s">
        <v>12383</v>
      </c>
      <c r="G811" s="558"/>
      <c r="H811" s="558"/>
      <c r="I811" s="674"/>
      <c r="J811" s="231"/>
      <c r="K811" s="232"/>
      <c r="L811" s="338"/>
      <c r="M811" s="314"/>
      <c r="N811" s="1136"/>
      <c r="O811" s="712"/>
      <c r="P811" s="232"/>
      <c r="Q811" s="232"/>
      <c r="R811" s="232"/>
      <c r="S811" s="557"/>
      <c r="T811" s="372"/>
      <c r="U811" s="1070"/>
      <c r="V811" s="625"/>
      <c r="W811" s="625"/>
      <c r="X811" s="625"/>
      <c r="Y811" s="625"/>
      <c r="Z811" s="625"/>
      <c r="AA811" s="626"/>
      <c r="AB811" s="705">
        <f>ROUND(G812,0)</f>
        <v>2024</v>
      </c>
      <c r="AC811" s="268"/>
    </row>
    <row r="812" spans="1:29" ht="17.100000000000001" customHeight="1">
      <c r="A812" s="243">
        <v>63</v>
      </c>
      <c r="B812" s="351">
        <v>2211</v>
      </c>
      <c r="C812" s="870" t="s">
        <v>12384</v>
      </c>
      <c r="D812" s="1765"/>
      <c r="E812" s="1766"/>
      <c r="F812" s="1765"/>
      <c r="G812" s="624">
        <v>2024</v>
      </c>
      <c r="H812" s="208" t="s">
        <v>18</v>
      </c>
      <c r="I812" s="650"/>
      <c r="J812" s="245"/>
      <c r="K812" s="208"/>
      <c r="L812" s="392"/>
      <c r="M812" s="385"/>
      <c r="N812" s="1137"/>
      <c r="O812" s="1138"/>
      <c r="P812" s="208"/>
      <c r="Q812" s="208"/>
      <c r="R812" s="208"/>
      <c r="S812" s="567"/>
      <c r="T812" s="400"/>
      <c r="U812" s="470"/>
      <c r="V812" s="1071" t="s">
        <v>4700</v>
      </c>
      <c r="W812" s="362" t="s">
        <v>163</v>
      </c>
      <c r="X812" s="356">
        <v>0.85</v>
      </c>
      <c r="Y812" s="635"/>
      <c r="Z812" s="635"/>
      <c r="AA812" s="636"/>
      <c r="AB812" s="358">
        <f>ROUND(G812*X812,0)</f>
        <v>1720</v>
      </c>
      <c r="AC812" s="268"/>
    </row>
    <row r="813" spans="1:29" ht="17.100000000000001" customHeight="1">
      <c r="A813" s="229">
        <v>63</v>
      </c>
      <c r="B813" s="337">
        <v>1412</v>
      </c>
      <c r="C813" s="871" t="s">
        <v>12385</v>
      </c>
      <c r="D813" s="629"/>
      <c r="E813" s="1135"/>
      <c r="F813" s="1765"/>
      <c r="G813" s="618"/>
      <c r="H813" s="618"/>
      <c r="I813" s="650"/>
      <c r="J813" s="245"/>
      <c r="K813" s="208"/>
      <c r="L813" s="392"/>
      <c r="M813" s="292"/>
      <c r="N813" s="1139"/>
      <c r="O813" s="1140"/>
      <c r="P813" s="208"/>
      <c r="Q813" s="208"/>
      <c r="R813" s="208"/>
      <c r="S813" s="1771" t="s">
        <v>4703</v>
      </c>
      <c r="T813" s="372" t="s">
        <v>163</v>
      </c>
      <c r="U813" s="1107">
        <f>$U$297</f>
        <v>0.7</v>
      </c>
      <c r="V813" s="1108"/>
      <c r="W813" s="1108"/>
      <c r="X813" s="1108"/>
      <c r="Y813" s="1108"/>
      <c r="Z813" s="1108"/>
      <c r="AA813" s="1109"/>
      <c r="AB813" s="705">
        <f>ROUND(G812*U813,0)</f>
        <v>1417</v>
      </c>
      <c r="AC813" s="268"/>
    </row>
    <row r="814" spans="1:29" ht="17.100000000000001" customHeight="1">
      <c r="A814" s="243">
        <v>63</v>
      </c>
      <c r="B814" s="351">
        <v>2212</v>
      </c>
      <c r="C814" s="870" t="s">
        <v>12386</v>
      </c>
      <c r="D814" s="629"/>
      <c r="E814" s="1135"/>
      <c r="F814" s="623"/>
      <c r="G814" s="618"/>
      <c r="H814" s="618"/>
      <c r="I814" s="650"/>
      <c r="J814" s="245"/>
      <c r="K814" s="208"/>
      <c r="L814" s="392"/>
      <c r="M814" s="292"/>
      <c r="N814" s="1139"/>
      <c r="O814" s="1140"/>
      <c r="P814" s="208"/>
      <c r="Q814" s="208"/>
      <c r="R814" s="208"/>
      <c r="S814" s="1748"/>
      <c r="T814" s="400"/>
      <c r="U814" s="1110"/>
      <c r="V814" s="1079" t="s">
        <v>11869</v>
      </c>
      <c r="W814" s="354" t="s">
        <v>30</v>
      </c>
      <c r="X814" s="355">
        <v>0.85</v>
      </c>
      <c r="Y814" s="635"/>
      <c r="Z814" s="635"/>
      <c r="AA814" s="636"/>
      <c r="AB814" s="358">
        <f>ROUND(ROUND(G812*U813,0)*X814,0)</f>
        <v>1204</v>
      </c>
      <c r="AC814" s="268"/>
    </row>
    <row r="815" spans="1:29" ht="17.100000000000001" customHeight="1">
      <c r="A815" s="229">
        <v>63</v>
      </c>
      <c r="B815" s="337">
        <v>1415</v>
      </c>
      <c r="C815" s="871" t="s">
        <v>12387</v>
      </c>
      <c r="D815" s="629"/>
      <c r="E815" s="1135"/>
      <c r="F815" s="623"/>
      <c r="G815" s="618"/>
      <c r="H815" s="618"/>
      <c r="I815" s="650"/>
      <c r="J815" s="245"/>
      <c r="K815" s="208"/>
      <c r="L815" s="392"/>
      <c r="M815" s="292"/>
      <c r="N815" s="1139"/>
      <c r="O815" s="1140"/>
      <c r="P815" s="208"/>
      <c r="Q815" s="208"/>
      <c r="R815" s="385"/>
      <c r="S815" s="1771" t="s">
        <v>4708</v>
      </c>
      <c r="T815" s="372" t="s">
        <v>30</v>
      </c>
      <c r="U815" s="1107">
        <f>$U$299</f>
        <v>0.85</v>
      </c>
      <c r="V815" s="1111"/>
      <c r="W815" s="1111"/>
      <c r="X815" s="1111"/>
      <c r="Y815" s="1111"/>
      <c r="Z815" s="1111"/>
      <c r="AA815" s="1110"/>
      <c r="AB815" s="705">
        <f>ROUND(G812*U815,0)</f>
        <v>1720</v>
      </c>
      <c r="AC815" s="268"/>
    </row>
    <row r="816" spans="1:29" ht="17.100000000000001" customHeight="1">
      <c r="A816" s="243">
        <v>63</v>
      </c>
      <c r="B816" s="351">
        <v>2213</v>
      </c>
      <c r="C816" s="870" t="s">
        <v>12388</v>
      </c>
      <c r="D816" s="629"/>
      <c r="E816" s="1135"/>
      <c r="F816" s="623"/>
      <c r="G816" s="618"/>
      <c r="H816" s="618"/>
      <c r="I816" s="650"/>
      <c r="J816" s="245"/>
      <c r="K816" s="208"/>
      <c r="L816" s="392"/>
      <c r="M816" s="292"/>
      <c r="N816" s="1139"/>
      <c r="O816" s="1140"/>
      <c r="P816" s="208"/>
      <c r="Q816" s="208"/>
      <c r="R816" s="385"/>
      <c r="S816" s="1748"/>
      <c r="T816" s="400"/>
      <c r="U816" s="1110"/>
      <c r="V816" s="1079" t="s">
        <v>11869</v>
      </c>
      <c r="W816" s="354" t="s">
        <v>30</v>
      </c>
      <c r="X816" s="355">
        <v>0.85</v>
      </c>
      <c r="Y816" s="635"/>
      <c r="Z816" s="635"/>
      <c r="AA816" s="636"/>
      <c r="AB816" s="358">
        <f>ROUND(ROUND(G812*U815,0)*X816,0)</f>
        <v>1462</v>
      </c>
      <c r="AC816" s="268"/>
    </row>
    <row r="817" spans="1:29" ht="17.100000000000001" customHeight="1">
      <c r="A817" s="243">
        <v>63</v>
      </c>
      <c r="B817" s="351">
        <v>2214</v>
      </c>
      <c r="C817" s="870" t="s">
        <v>12389</v>
      </c>
      <c r="D817" s="629"/>
      <c r="E817" s="1135"/>
      <c r="F817" s="623"/>
      <c r="G817" s="618"/>
      <c r="H817" s="618"/>
      <c r="I817" s="650"/>
      <c r="J817" s="245"/>
      <c r="K817" s="208"/>
      <c r="L817" s="392"/>
      <c r="M817" s="292"/>
      <c r="N817" s="1139"/>
      <c r="O817" s="1140"/>
      <c r="P817" s="208"/>
      <c r="Q817" s="208"/>
      <c r="R817" s="385"/>
      <c r="S817" s="603"/>
      <c r="T817" s="362"/>
      <c r="U817" s="1097"/>
      <c r="V817" s="635"/>
      <c r="W817" s="635"/>
      <c r="X817" s="636"/>
      <c r="Y817" s="1533" t="s">
        <v>167</v>
      </c>
      <c r="Z817" s="643">
        <v>5</v>
      </c>
      <c r="AA817" s="1086" t="s">
        <v>168</v>
      </c>
      <c r="AB817" s="358">
        <f>ROUND(G812-Z817,0)</f>
        <v>2019</v>
      </c>
      <c r="AC817" s="268"/>
    </row>
    <row r="818" spans="1:29" ht="17.100000000000001" customHeight="1">
      <c r="A818" s="243">
        <v>63</v>
      </c>
      <c r="B818" s="351">
        <v>2215</v>
      </c>
      <c r="C818" s="870" t="s">
        <v>12390</v>
      </c>
      <c r="D818" s="629"/>
      <c r="E818" s="1135"/>
      <c r="F818" s="623"/>
      <c r="G818" s="618"/>
      <c r="H818" s="618"/>
      <c r="I818" s="650"/>
      <c r="J818" s="245"/>
      <c r="K818" s="208"/>
      <c r="L818" s="392"/>
      <c r="M818" s="292"/>
      <c r="N818" s="1139"/>
      <c r="O818" s="1140"/>
      <c r="P818" s="208"/>
      <c r="Q818" s="208"/>
      <c r="R818" s="208"/>
      <c r="S818" s="677"/>
      <c r="T818" s="512"/>
      <c r="U818" s="514"/>
      <c r="V818" s="1071" t="s">
        <v>11869</v>
      </c>
      <c r="W818" s="362" t="s">
        <v>30</v>
      </c>
      <c r="X818" s="395">
        <v>0.85</v>
      </c>
      <c r="Y818" s="1745"/>
      <c r="Z818" s="643"/>
      <c r="AA818" s="1086"/>
      <c r="AB818" s="358">
        <f>ROUND(ROUND(G812*X818,0)-Z817,0)</f>
        <v>1715</v>
      </c>
      <c r="AC818" s="268"/>
    </row>
    <row r="819" spans="1:29" ht="17.100000000000001" customHeight="1">
      <c r="A819" s="243">
        <v>63</v>
      </c>
      <c r="B819" s="351">
        <v>2216</v>
      </c>
      <c r="C819" s="870" t="s">
        <v>12391</v>
      </c>
      <c r="D819" s="629"/>
      <c r="E819" s="1135"/>
      <c r="F819" s="623"/>
      <c r="G819" s="618"/>
      <c r="H819" s="618"/>
      <c r="I819" s="650"/>
      <c r="J819" s="245"/>
      <c r="K819" s="208"/>
      <c r="L819" s="392"/>
      <c r="M819" s="292"/>
      <c r="N819" s="1139"/>
      <c r="O819" s="1140"/>
      <c r="P819" s="208"/>
      <c r="Q819" s="208"/>
      <c r="R819" s="208"/>
      <c r="S819" s="1747" t="s">
        <v>4703</v>
      </c>
      <c r="T819" s="643" t="s">
        <v>30</v>
      </c>
      <c r="U819" s="1091">
        <f>$U$297</f>
        <v>0.7</v>
      </c>
      <c r="V819" s="1088"/>
      <c r="W819" s="1088"/>
      <c r="X819" s="1089"/>
      <c r="Y819" s="1745"/>
      <c r="Z819" s="1090"/>
      <c r="AA819" s="1091"/>
      <c r="AB819" s="358">
        <f>ROUND(ROUND(G812*U819,0)-Z817,0)</f>
        <v>1412</v>
      </c>
      <c r="AC819" s="268"/>
    </row>
    <row r="820" spans="1:29" ht="17.100000000000001" customHeight="1">
      <c r="A820" s="243">
        <v>63</v>
      </c>
      <c r="B820" s="351">
        <v>2217</v>
      </c>
      <c r="C820" s="870" t="s">
        <v>12392</v>
      </c>
      <c r="D820" s="629"/>
      <c r="E820" s="1135"/>
      <c r="F820" s="623"/>
      <c r="G820" s="618"/>
      <c r="H820" s="618"/>
      <c r="I820" s="650"/>
      <c r="J820" s="245"/>
      <c r="K820" s="208"/>
      <c r="L820" s="392"/>
      <c r="M820" s="292"/>
      <c r="N820" s="1139"/>
      <c r="O820" s="1140"/>
      <c r="P820" s="208"/>
      <c r="Q820" s="208"/>
      <c r="R820" s="208"/>
      <c r="S820" s="1748"/>
      <c r="T820" s="512"/>
      <c r="U820" s="1083"/>
      <c r="V820" s="1079" t="s">
        <v>11869</v>
      </c>
      <c r="W820" s="354" t="s">
        <v>30</v>
      </c>
      <c r="X820" s="357">
        <v>0.85</v>
      </c>
      <c r="Y820" s="1745"/>
      <c r="Z820" s="1090"/>
      <c r="AA820" s="1091"/>
      <c r="AB820" s="358">
        <f>ROUND(ROUND(ROUND(G812*U819,0)*X820,0)-Z817,0)</f>
        <v>1199</v>
      </c>
      <c r="AC820" s="268"/>
    </row>
    <row r="821" spans="1:29" ht="17.100000000000001" customHeight="1">
      <c r="A821" s="243">
        <v>63</v>
      </c>
      <c r="B821" s="351">
        <v>2218</v>
      </c>
      <c r="C821" s="870" t="s">
        <v>12393</v>
      </c>
      <c r="D821" s="629"/>
      <c r="E821" s="1135"/>
      <c r="F821" s="623"/>
      <c r="G821" s="618"/>
      <c r="H821" s="618"/>
      <c r="I821" s="650"/>
      <c r="J821" s="245"/>
      <c r="K821" s="208"/>
      <c r="L821" s="392"/>
      <c r="M821" s="292"/>
      <c r="N821" s="1139"/>
      <c r="O821" s="1140"/>
      <c r="P821" s="208"/>
      <c r="Q821" s="208"/>
      <c r="R821" s="208"/>
      <c r="S821" s="1747" t="s">
        <v>4708</v>
      </c>
      <c r="T821" s="643" t="s">
        <v>30</v>
      </c>
      <c r="U821" s="1091">
        <f>$U$299</f>
        <v>0.85</v>
      </c>
      <c r="V821" s="1082"/>
      <c r="W821" s="1082"/>
      <c r="X821" s="1083"/>
      <c r="Y821" s="1745"/>
      <c r="Z821" s="1090"/>
      <c r="AA821" s="1091"/>
      <c r="AB821" s="358">
        <f>ROUND(ROUND(G812*U821,0)-Z817,0)</f>
        <v>1715</v>
      </c>
      <c r="AC821" s="268"/>
    </row>
    <row r="822" spans="1:29" ht="17.100000000000001" customHeight="1">
      <c r="A822" s="243">
        <v>63</v>
      </c>
      <c r="B822" s="351">
        <v>2219</v>
      </c>
      <c r="C822" s="870" t="s">
        <v>12394</v>
      </c>
      <c r="D822" s="629"/>
      <c r="E822" s="1135"/>
      <c r="F822" s="623"/>
      <c r="G822" s="618"/>
      <c r="H822" s="618"/>
      <c r="I822" s="650"/>
      <c r="J822" s="245"/>
      <c r="K822" s="208"/>
      <c r="L822" s="392"/>
      <c r="M822" s="292"/>
      <c r="N822" s="1139"/>
      <c r="O822" s="1140"/>
      <c r="P822" s="208"/>
      <c r="Q822" s="208"/>
      <c r="R822" s="208"/>
      <c r="S822" s="1748"/>
      <c r="T822" s="512"/>
      <c r="U822" s="1083"/>
      <c r="V822" s="1079" t="s">
        <v>11869</v>
      </c>
      <c r="W822" s="354" t="s">
        <v>30</v>
      </c>
      <c r="X822" s="357">
        <v>0.85</v>
      </c>
      <c r="Y822" s="1746"/>
      <c r="Z822" s="1082"/>
      <c r="AA822" s="1083"/>
      <c r="AB822" s="358">
        <f>ROUND(ROUND(ROUND(G812*U821,0)*X822,0)-Z817,0)</f>
        <v>1457</v>
      </c>
      <c r="AC822" s="268"/>
    </row>
    <row r="823" spans="1:29" ht="17.100000000000001" customHeight="1">
      <c r="A823" s="229">
        <v>63</v>
      </c>
      <c r="B823" s="337">
        <v>1413</v>
      </c>
      <c r="C823" s="871" t="s">
        <v>12395</v>
      </c>
      <c r="D823" s="629"/>
      <c r="E823" s="1135"/>
      <c r="F823" s="501"/>
      <c r="I823" s="385"/>
      <c r="J823" s="629"/>
      <c r="K823" s="630"/>
      <c r="L823" s="630"/>
      <c r="M823" s="385"/>
      <c r="N823" s="1769" t="s">
        <v>11301</v>
      </c>
      <c r="O823" s="1770" t="s">
        <v>235</v>
      </c>
      <c r="P823" s="272"/>
      <c r="Q823" s="272"/>
      <c r="R823" s="1112"/>
      <c r="S823" s="557"/>
      <c r="T823" s="372"/>
      <c r="U823" s="1070"/>
      <c r="V823" s="625"/>
      <c r="W823" s="625"/>
      <c r="X823" s="625"/>
      <c r="Y823" s="625"/>
      <c r="Z823" s="625"/>
      <c r="AA823" s="626"/>
      <c r="AB823" s="705">
        <f>ROUND(G812*Q824,0)</f>
        <v>1417</v>
      </c>
      <c r="AC823" s="268"/>
    </row>
    <row r="824" spans="1:29" ht="17.100000000000001" customHeight="1">
      <c r="A824" s="243">
        <v>63</v>
      </c>
      <c r="B824" s="351">
        <v>2220</v>
      </c>
      <c r="C824" s="870" t="s">
        <v>12396</v>
      </c>
      <c r="D824" s="629"/>
      <c r="E824" s="1135"/>
      <c r="F824" s="501"/>
      <c r="G824" s="618"/>
      <c r="H824" s="208"/>
      <c r="I824" s="385"/>
      <c r="J824" s="629"/>
      <c r="K824" s="630"/>
      <c r="L824" s="630"/>
      <c r="M824" s="385"/>
      <c r="N824" s="1758"/>
      <c r="O824" s="1745"/>
      <c r="P824" s="1113" t="s">
        <v>30</v>
      </c>
      <c r="Q824" s="1114">
        <v>0.7</v>
      </c>
      <c r="R824" s="1115"/>
      <c r="S824" s="567"/>
      <c r="T824" s="400"/>
      <c r="U824" s="470"/>
      <c r="V824" s="1071" t="s">
        <v>11869</v>
      </c>
      <c r="W824" s="362" t="s">
        <v>30</v>
      </c>
      <c r="X824" s="356">
        <v>0.85</v>
      </c>
      <c r="Y824" s="635"/>
      <c r="Z824" s="635"/>
      <c r="AA824" s="636"/>
      <c r="AB824" s="358">
        <f>ROUND(ROUND(G812*Q824,0)*X824,0)</f>
        <v>1204</v>
      </c>
      <c r="AC824" s="268"/>
    </row>
    <row r="825" spans="1:29" ht="17.100000000000001" customHeight="1">
      <c r="A825" s="229">
        <v>63</v>
      </c>
      <c r="B825" s="337">
        <v>1414</v>
      </c>
      <c r="C825" s="871" t="s">
        <v>12397</v>
      </c>
      <c r="D825" s="597"/>
      <c r="E825" s="661"/>
      <c r="F825" s="627"/>
      <c r="G825" s="208"/>
      <c r="H825" s="208"/>
      <c r="I825" s="385"/>
      <c r="J825" s="629"/>
      <c r="K825" s="630"/>
      <c r="L825" s="630"/>
      <c r="M825" s="740"/>
      <c r="N825" s="1758"/>
      <c r="O825" s="1745"/>
      <c r="P825" s="1113"/>
      <c r="Q825" s="1114"/>
      <c r="R825" s="1116"/>
      <c r="S825" s="1771" t="s">
        <v>4703</v>
      </c>
      <c r="T825" s="372" t="s">
        <v>30</v>
      </c>
      <c r="U825" s="1107">
        <f>$U$297</f>
        <v>0.7</v>
      </c>
      <c r="V825" s="1108"/>
      <c r="W825" s="1108"/>
      <c r="X825" s="1108"/>
      <c r="Y825" s="1108"/>
      <c r="Z825" s="1108"/>
      <c r="AA825" s="1109"/>
      <c r="AB825" s="473">
        <f>ROUND(ROUND(G812*Q824,0)*U825,0)</f>
        <v>992</v>
      </c>
      <c r="AC825" s="268"/>
    </row>
    <row r="826" spans="1:29" ht="17.100000000000001" customHeight="1">
      <c r="A826" s="243">
        <v>63</v>
      </c>
      <c r="B826" s="351">
        <v>2221</v>
      </c>
      <c r="C826" s="870" t="s">
        <v>12398</v>
      </c>
      <c r="D826" s="597"/>
      <c r="E826" s="661"/>
      <c r="F826" s="627"/>
      <c r="G826" s="208"/>
      <c r="H826" s="208"/>
      <c r="I826" s="385"/>
      <c r="J826" s="629"/>
      <c r="K826" s="630"/>
      <c r="L826" s="630"/>
      <c r="M826" s="740"/>
      <c r="N826" s="1758"/>
      <c r="O826" s="1745"/>
      <c r="P826" s="1113"/>
      <c r="Q826" s="1114"/>
      <c r="R826" s="1116"/>
      <c r="S826" s="1748"/>
      <c r="T826" s="400"/>
      <c r="U826" s="1110"/>
      <c r="V826" s="1079" t="s">
        <v>11869</v>
      </c>
      <c r="W826" s="354" t="s">
        <v>30</v>
      </c>
      <c r="X826" s="355">
        <v>0.85</v>
      </c>
      <c r="Y826" s="635"/>
      <c r="Z826" s="635"/>
      <c r="AA826" s="636"/>
      <c r="AB826" s="391">
        <f>ROUND(ROUND(ROUND(G812*Q824,0)*U825,0)*X826,0)</f>
        <v>843</v>
      </c>
      <c r="AC826" s="268"/>
    </row>
    <row r="827" spans="1:29" ht="17.100000000000001" customHeight="1">
      <c r="A827" s="229">
        <v>63</v>
      </c>
      <c r="B827" s="337">
        <v>1416</v>
      </c>
      <c r="C827" s="871" t="s">
        <v>12399</v>
      </c>
      <c r="D827" s="597"/>
      <c r="E827" s="661"/>
      <c r="F827" s="627"/>
      <c r="G827" s="208"/>
      <c r="H827" s="208"/>
      <c r="I827" s="385"/>
      <c r="J827" s="629"/>
      <c r="K827" s="630"/>
      <c r="L827" s="630"/>
      <c r="M827" s="740"/>
      <c r="N827" s="1122"/>
      <c r="O827" s="1118"/>
      <c r="P827" s="1113"/>
      <c r="Q827" s="1114"/>
      <c r="R827" s="1116"/>
      <c r="S827" s="1771" t="s">
        <v>4708</v>
      </c>
      <c r="T827" s="372" t="s">
        <v>30</v>
      </c>
      <c r="U827" s="1107">
        <f>$U$299</f>
        <v>0.85</v>
      </c>
      <c r="V827" s="1111"/>
      <c r="W827" s="1111"/>
      <c r="X827" s="1111"/>
      <c r="Y827" s="1111"/>
      <c r="Z827" s="1111"/>
      <c r="AA827" s="1110"/>
      <c r="AB827" s="473">
        <f>ROUND(ROUND(G812*Q824,0)*U827,0)</f>
        <v>1204</v>
      </c>
      <c r="AC827" s="268"/>
    </row>
    <row r="828" spans="1:29" ht="17.100000000000001" customHeight="1">
      <c r="A828" s="243">
        <v>63</v>
      </c>
      <c r="B828" s="351">
        <v>2222</v>
      </c>
      <c r="C828" s="870" t="s">
        <v>12400</v>
      </c>
      <c r="D828" s="597"/>
      <c r="E828" s="661"/>
      <c r="F828" s="627"/>
      <c r="G828" s="208"/>
      <c r="H828" s="208"/>
      <c r="I828" s="385"/>
      <c r="J828" s="629"/>
      <c r="K828" s="630"/>
      <c r="L828" s="630"/>
      <c r="M828" s="740"/>
      <c r="N828" s="1122"/>
      <c r="O828" s="1118"/>
      <c r="P828" s="1113"/>
      <c r="Q828" s="1114"/>
      <c r="R828" s="1116"/>
      <c r="S828" s="1748"/>
      <c r="T828" s="400"/>
      <c r="U828" s="1110"/>
      <c r="V828" s="1079" t="s">
        <v>11869</v>
      </c>
      <c r="W828" s="354" t="s">
        <v>30</v>
      </c>
      <c r="X828" s="355">
        <v>0.85</v>
      </c>
      <c r="Y828" s="635"/>
      <c r="Z828" s="635"/>
      <c r="AA828" s="636"/>
      <c r="AB828" s="391">
        <f>ROUND(ROUND(ROUND(G812*Q824,0)*U827,0)*X828,0)</f>
        <v>1023</v>
      </c>
      <c r="AC828" s="268"/>
    </row>
    <row r="829" spans="1:29" ht="17.100000000000001" customHeight="1">
      <c r="A829" s="243">
        <v>63</v>
      </c>
      <c r="B829" s="351">
        <v>2223</v>
      </c>
      <c r="C829" s="870" t="s">
        <v>12401</v>
      </c>
      <c r="D829" s="597"/>
      <c r="E829" s="661"/>
      <c r="F829" s="627"/>
      <c r="G829" s="208"/>
      <c r="H829" s="208"/>
      <c r="I829" s="385"/>
      <c r="J829" s="629"/>
      <c r="K829" s="630"/>
      <c r="L829" s="630"/>
      <c r="M829" s="740"/>
      <c r="N829" s="1122"/>
      <c r="O829" s="1118"/>
      <c r="P829" s="1113"/>
      <c r="Q829" s="1114"/>
      <c r="R829" s="1116"/>
      <c r="S829" s="603"/>
      <c r="T829" s="362"/>
      <c r="U829" s="1097"/>
      <c r="V829" s="635"/>
      <c r="W829" s="635"/>
      <c r="X829" s="636"/>
      <c r="Y829" s="1533" t="s">
        <v>167</v>
      </c>
      <c r="Z829" s="643">
        <v>5</v>
      </c>
      <c r="AA829" s="1086" t="s">
        <v>168</v>
      </c>
      <c r="AB829" s="358">
        <f>ROUND(ROUND(G812*Q824,0)-Z829,0)</f>
        <v>1412</v>
      </c>
      <c r="AC829" s="268"/>
    </row>
    <row r="830" spans="1:29" ht="17.100000000000001" customHeight="1">
      <c r="A830" s="243">
        <v>63</v>
      </c>
      <c r="B830" s="351">
        <v>2224</v>
      </c>
      <c r="C830" s="870" t="s">
        <v>12402</v>
      </c>
      <c r="D830" s="597"/>
      <c r="E830" s="661"/>
      <c r="F830" s="627"/>
      <c r="G830" s="208"/>
      <c r="H830" s="208"/>
      <c r="I830" s="385"/>
      <c r="J830" s="629"/>
      <c r="K830" s="630"/>
      <c r="L830" s="630"/>
      <c r="M830" s="740"/>
      <c r="N830" s="1122"/>
      <c r="O830" s="1118"/>
      <c r="P830" s="1113"/>
      <c r="Q830" s="1114"/>
      <c r="R830" s="1116"/>
      <c r="S830" s="677"/>
      <c r="T830" s="512"/>
      <c r="U830" s="514"/>
      <c r="V830" s="1071" t="s">
        <v>11869</v>
      </c>
      <c r="W830" s="362" t="s">
        <v>30</v>
      </c>
      <c r="X830" s="395">
        <v>0.85</v>
      </c>
      <c r="Y830" s="1745"/>
      <c r="Z830" s="643"/>
      <c r="AA830" s="1086"/>
      <c r="AB830" s="358">
        <f>ROUND(ROUND(ROUND(G812*Q824,0)*X830,0)-Z829,0)</f>
        <v>1199</v>
      </c>
      <c r="AC830" s="268"/>
    </row>
    <row r="831" spans="1:29" ht="17.100000000000001" customHeight="1">
      <c r="A831" s="243">
        <v>63</v>
      </c>
      <c r="B831" s="351">
        <v>2225</v>
      </c>
      <c r="C831" s="870" t="s">
        <v>12403</v>
      </c>
      <c r="D831" s="597"/>
      <c r="E831" s="661"/>
      <c r="F831" s="627"/>
      <c r="G831" s="208"/>
      <c r="H831" s="208"/>
      <c r="I831" s="385"/>
      <c r="J831" s="629"/>
      <c r="K831" s="630"/>
      <c r="L831" s="630"/>
      <c r="M831" s="740"/>
      <c r="N831" s="1122"/>
      <c r="O831" s="1118"/>
      <c r="P831" s="1113"/>
      <c r="Q831" s="1114"/>
      <c r="R831" s="1116"/>
      <c r="S831" s="1747" t="s">
        <v>4703</v>
      </c>
      <c r="T831" s="643" t="s">
        <v>30</v>
      </c>
      <c r="U831" s="1091">
        <f>$U$297</f>
        <v>0.7</v>
      </c>
      <c r="V831" s="1088"/>
      <c r="W831" s="1088"/>
      <c r="X831" s="1089"/>
      <c r="Y831" s="1745"/>
      <c r="Z831" s="1090"/>
      <c r="AA831" s="1091"/>
      <c r="AB831" s="391">
        <f>ROUND(ROUND(ROUND(G812*Q824,0)*U831,0)-Z829,0)</f>
        <v>987</v>
      </c>
      <c r="AC831" s="268"/>
    </row>
    <row r="832" spans="1:29" ht="17.100000000000001" customHeight="1">
      <c r="A832" s="243">
        <v>63</v>
      </c>
      <c r="B832" s="351">
        <v>2226</v>
      </c>
      <c r="C832" s="870" t="s">
        <v>12404</v>
      </c>
      <c r="D832" s="597"/>
      <c r="E832" s="661"/>
      <c r="F832" s="627"/>
      <c r="G832" s="208"/>
      <c r="H832" s="208"/>
      <c r="I832" s="385"/>
      <c r="J832" s="629"/>
      <c r="K832" s="630"/>
      <c r="L832" s="630"/>
      <c r="M832" s="740"/>
      <c r="N832" s="1122"/>
      <c r="O832" s="1118"/>
      <c r="P832" s="1113"/>
      <c r="Q832" s="1114"/>
      <c r="R832" s="1116"/>
      <c r="S832" s="1748"/>
      <c r="T832" s="512"/>
      <c r="U832" s="1083"/>
      <c r="V832" s="1079" t="s">
        <v>11869</v>
      </c>
      <c r="W832" s="354" t="s">
        <v>30</v>
      </c>
      <c r="X832" s="357">
        <v>0.85</v>
      </c>
      <c r="Y832" s="1745"/>
      <c r="Z832" s="1090"/>
      <c r="AA832" s="1091"/>
      <c r="AB832" s="358">
        <f>ROUND(ROUND(ROUND(ROUND(G812*Q824,0)*U831,0)*X832,0)-Z829,0)</f>
        <v>838</v>
      </c>
      <c r="AC832" s="268"/>
    </row>
    <row r="833" spans="1:29" ht="16.7" customHeight="1">
      <c r="A833" s="243">
        <v>63</v>
      </c>
      <c r="B833" s="351">
        <v>2227</v>
      </c>
      <c r="C833" s="870" t="s">
        <v>12405</v>
      </c>
      <c r="D833" s="597"/>
      <c r="E833" s="661"/>
      <c r="F833" s="627"/>
      <c r="G833" s="208"/>
      <c r="H833" s="208"/>
      <c r="I833" s="385"/>
      <c r="J833" s="629"/>
      <c r="K833" s="630"/>
      <c r="L833" s="630"/>
      <c r="M833" s="740"/>
      <c r="N833" s="1122"/>
      <c r="O833" s="1118"/>
      <c r="P833" s="1113"/>
      <c r="Q833" s="1114"/>
      <c r="R833" s="1116"/>
      <c r="S833" s="1747" t="s">
        <v>4708</v>
      </c>
      <c r="T833" s="643" t="s">
        <v>30</v>
      </c>
      <c r="U833" s="1091">
        <f>$U$299</f>
        <v>0.85</v>
      </c>
      <c r="V833" s="1082"/>
      <c r="W833" s="1082"/>
      <c r="X833" s="1083"/>
      <c r="Y833" s="1745"/>
      <c r="Z833" s="1090"/>
      <c r="AA833" s="1091"/>
      <c r="AB833" s="391">
        <f>ROUND(ROUND(ROUND(G812*Q824,0)*U833,0)-Z829,0)</f>
        <v>1199</v>
      </c>
      <c r="AC833" s="268"/>
    </row>
    <row r="834" spans="1:29" ht="16.7" customHeight="1">
      <c r="A834" s="243">
        <v>63</v>
      </c>
      <c r="B834" s="351">
        <v>2228</v>
      </c>
      <c r="C834" s="870" t="s">
        <v>12406</v>
      </c>
      <c r="D834" s="597"/>
      <c r="E834" s="661"/>
      <c r="F834" s="627"/>
      <c r="G834" s="208"/>
      <c r="H834" s="208"/>
      <c r="I834" s="385"/>
      <c r="J834" s="629"/>
      <c r="K834" s="630"/>
      <c r="L834" s="630"/>
      <c r="M834" s="740"/>
      <c r="N834" s="1122"/>
      <c r="O834" s="1118"/>
      <c r="P834" s="1113"/>
      <c r="Q834" s="1114"/>
      <c r="R834" s="1116"/>
      <c r="S834" s="1748"/>
      <c r="T834" s="512"/>
      <c r="U834" s="1083"/>
      <c r="V834" s="1079" t="s">
        <v>11869</v>
      </c>
      <c r="W834" s="354" t="s">
        <v>30</v>
      </c>
      <c r="X834" s="357">
        <v>0.85</v>
      </c>
      <c r="Y834" s="1746"/>
      <c r="Z834" s="1082"/>
      <c r="AA834" s="1083"/>
      <c r="AB834" s="358">
        <f>ROUND(ROUND(ROUND(ROUND(G812*Q824,0)*U833,0)*X834,0)-Z829,0)</f>
        <v>1018</v>
      </c>
      <c r="AC834" s="268"/>
    </row>
    <row r="835" spans="1:29" ht="17.100000000000001" customHeight="1">
      <c r="A835" s="243">
        <v>63</v>
      </c>
      <c r="B835" s="351">
        <v>2229</v>
      </c>
      <c r="C835" s="870" t="s">
        <v>12407</v>
      </c>
      <c r="D835" s="597"/>
      <c r="E835" s="661"/>
      <c r="F835" s="627"/>
      <c r="G835" s="208"/>
      <c r="H835" s="208"/>
      <c r="I835" s="385"/>
      <c r="J835" s="629"/>
      <c r="K835" s="630"/>
      <c r="L835" s="630"/>
      <c r="M835" s="740"/>
      <c r="N835" s="1122"/>
      <c r="O835" s="1622" t="s">
        <v>237</v>
      </c>
      <c r="P835" s="362"/>
      <c r="Q835" s="1119"/>
      <c r="R835" s="1081"/>
      <c r="S835" s="603"/>
      <c r="T835" s="362"/>
      <c r="U835" s="1097"/>
      <c r="V835" s="635"/>
      <c r="W835" s="635"/>
      <c r="X835" s="635"/>
      <c r="Y835" s="635"/>
      <c r="Z835" s="635"/>
      <c r="AA835" s="636"/>
      <c r="AB835" s="358">
        <f>ROUND(G812*Q836,0)</f>
        <v>1012</v>
      </c>
      <c r="AC835" s="268"/>
    </row>
    <row r="836" spans="1:29" ht="17.100000000000001" customHeight="1">
      <c r="A836" s="243">
        <v>63</v>
      </c>
      <c r="B836" s="351">
        <v>2230</v>
      </c>
      <c r="C836" s="870" t="s">
        <v>12408</v>
      </c>
      <c r="D836" s="597"/>
      <c r="E836" s="661"/>
      <c r="F836" s="627"/>
      <c r="G836" s="208"/>
      <c r="H836" s="208"/>
      <c r="I836" s="385"/>
      <c r="J836" s="629"/>
      <c r="K836" s="630"/>
      <c r="L836" s="630"/>
      <c r="M836" s="740"/>
      <c r="N836" s="1122"/>
      <c r="O836" s="1745"/>
      <c r="P836" s="643" t="s">
        <v>30</v>
      </c>
      <c r="Q836" s="1090">
        <v>0.5</v>
      </c>
      <c r="R836" s="1091"/>
      <c r="S836" s="677"/>
      <c r="T836" s="512"/>
      <c r="U836" s="514"/>
      <c r="V836" s="1071" t="s">
        <v>11869</v>
      </c>
      <c r="W836" s="362" t="s">
        <v>30</v>
      </c>
      <c r="X836" s="356">
        <v>0.85</v>
      </c>
      <c r="Y836" s="635"/>
      <c r="Z836" s="635"/>
      <c r="AA836" s="636"/>
      <c r="AB836" s="358">
        <f>ROUND(ROUND(G812*Q836,0)*X836,0)</f>
        <v>860</v>
      </c>
      <c r="AC836" s="268"/>
    </row>
    <row r="837" spans="1:29" ht="17.100000000000001" customHeight="1">
      <c r="A837" s="243">
        <v>63</v>
      </c>
      <c r="B837" s="351">
        <v>2231</v>
      </c>
      <c r="C837" s="870" t="s">
        <v>12409</v>
      </c>
      <c r="D837" s="597"/>
      <c r="E837" s="661"/>
      <c r="F837" s="627"/>
      <c r="G837" s="208"/>
      <c r="H837" s="208"/>
      <c r="I837" s="385"/>
      <c r="J837" s="629"/>
      <c r="K837" s="630"/>
      <c r="L837" s="630"/>
      <c r="M837" s="740"/>
      <c r="N837" s="1122"/>
      <c r="O837" s="1745"/>
      <c r="P837" s="643"/>
      <c r="Q837" s="1090"/>
      <c r="R837" s="1091"/>
      <c r="S837" s="1747" t="s">
        <v>4703</v>
      </c>
      <c r="T837" s="362" t="s">
        <v>30</v>
      </c>
      <c r="U837" s="1081">
        <f>$U$297</f>
        <v>0.7</v>
      </c>
      <c r="V837" s="1088"/>
      <c r="W837" s="1088"/>
      <c r="X837" s="1088"/>
      <c r="Y837" s="1088"/>
      <c r="Z837" s="1088"/>
      <c r="AA837" s="1089"/>
      <c r="AB837" s="391">
        <f>ROUND(ROUND(G812*Q836,0)*U837,0)</f>
        <v>708</v>
      </c>
      <c r="AC837" s="268"/>
    </row>
    <row r="838" spans="1:29" ht="17.100000000000001" customHeight="1">
      <c r="A838" s="243">
        <v>63</v>
      </c>
      <c r="B838" s="351">
        <v>2232</v>
      </c>
      <c r="C838" s="870" t="s">
        <v>12410</v>
      </c>
      <c r="D838" s="597"/>
      <c r="E838" s="661"/>
      <c r="F838" s="627"/>
      <c r="G838" s="208"/>
      <c r="H838" s="208"/>
      <c r="I838" s="385"/>
      <c r="J838" s="629"/>
      <c r="K838" s="630"/>
      <c r="L838" s="630"/>
      <c r="M838" s="740"/>
      <c r="N838" s="1122"/>
      <c r="O838" s="1745"/>
      <c r="P838" s="643"/>
      <c r="Q838" s="1090"/>
      <c r="R838" s="1091"/>
      <c r="S838" s="1748"/>
      <c r="T838" s="512"/>
      <c r="U838" s="1083"/>
      <c r="V838" s="1079" t="s">
        <v>11869</v>
      </c>
      <c r="W838" s="354" t="s">
        <v>30</v>
      </c>
      <c r="X838" s="355">
        <v>0.85</v>
      </c>
      <c r="Y838" s="635"/>
      <c r="Z838" s="635"/>
      <c r="AA838" s="636"/>
      <c r="AB838" s="391">
        <f>ROUND(ROUND(ROUND(G812*Q836,0)*U837,0)*X838,0)</f>
        <v>602</v>
      </c>
      <c r="AC838" s="268"/>
    </row>
    <row r="839" spans="1:29" ht="17.100000000000001" customHeight="1">
      <c r="A839" s="243">
        <v>63</v>
      </c>
      <c r="B839" s="351">
        <v>2233</v>
      </c>
      <c r="C839" s="870" t="s">
        <v>12411</v>
      </c>
      <c r="D839" s="597"/>
      <c r="E839" s="661"/>
      <c r="F839" s="627"/>
      <c r="G839" s="208"/>
      <c r="H839" s="208"/>
      <c r="I839" s="385"/>
      <c r="J839" s="629"/>
      <c r="K839" s="630"/>
      <c r="L839" s="630"/>
      <c r="M839" s="740"/>
      <c r="N839" s="1122"/>
      <c r="O839" s="1745"/>
      <c r="P839" s="643"/>
      <c r="Q839" s="1090"/>
      <c r="R839" s="1091"/>
      <c r="S839" s="1747" t="s">
        <v>4708</v>
      </c>
      <c r="T839" s="362" t="s">
        <v>30</v>
      </c>
      <c r="U839" s="1081">
        <f>$U$299</f>
        <v>0.85</v>
      </c>
      <c r="V839" s="1082"/>
      <c r="W839" s="1082"/>
      <c r="X839" s="1082"/>
      <c r="Y839" s="1082"/>
      <c r="Z839" s="1082"/>
      <c r="AA839" s="1083"/>
      <c r="AB839" s="391">
        <f>ROUND(ROUND(G812*Q836,0)*U839,0)</f>
        <v>860</v>
      </c>
      <c r="AC839" s="268"/>
    </row>
    <row r="840" spans="1:29" ht="17.100000000000001" customHeight="1">
      <c r="A840" s="243">
        <v>63</v>
      </c>
      <c r="B840" s="351">
        <v>2234</v>
      </c>
      <c r="C840" s="870" t="s">
        <v>12412</v>
      </c>
      <c r="D840" s="597"/>
      <c r="E840" s="661"/>
      <c r="F840" s="627"/>
      <c r="G840" s="208"/>
      <c r="H840" s="208"/>
      <c r="I840" s="385"/>
      <c r="J840" s="629"/>
      <c r="K840" s="630"/>
      <c r="L840" s="630"/>
      <c r="M840" s="740"/>
      <c r="N840" s="1122"/>
      <c r="O840" s="1120"/>
      <c r="P840" s="643"/>
      <c r="Q840" s="1090"/>
      <c r="R840" s="1091"/>
      <c r="S840" s="1748"/>
      <c r="T840" s="512"/>
      <c r="U840" s="1083"/>
      <c r="V840" s="1079" t="s">
        <v>11869</v>
      </c>
      <c r="W840" s="354" t="s">
        <v>30</v>
      </c>
      <c r="X840" s="355">
        <v>0.85</v>
      </c>
      <c r="Y840" s="635"/>
      <c r="Z840" s="635"/>
      <c r="AA840" s="636"/>
      <c r="AB840" s="391">
        <f>ROUND(ROUND(ROUND(G812*Q836,0)*U839,0)*X840,0)</f>
        <v>731</v>
      </c>
      <c r="AC840" s="268"/>
    </row>
    <row r="841" spans="1:29" ht="17.100000000000001" customHeight="1">
      <c r="A841" s="243">
        <v>63</v>
      </c>
      <c r="B841" s="351">
        <v>2235</v>
      </c>
      <c r="C841" s="870" t="s">
        <v>12413</v>
      </c>
      <c r="D841" s="597"/>
      <c r="E841" s="661"/>
      <c r="F841" s="627"/>
      <c r="G841" s="208"/>
      <c r="H841" s="208"/>
      <c r="I841" s="385"/>
      <c r="J841" s="629"/>
      <c r="K841" s="630"/>
      <c r="L841" s="630"/>
      <c r="M841" s="740"/>
      <c r="N841" s="1122"/>
      <c r="O841" s="1120"/>
      <c r="P841" s="643"/>
      <c r="Q841" s="1090"/>
      <c r="R841" s="1091"/>
      <c r="S841" s="603"/>
      <c r="T841" s="362"/>
      <c r="U841" s="1097"/>
      <c r="V841" s="635"/>
      <c r="W841" s="635"/>
      <c r="X841" s="636"/>
      <c r="Y841" s="1533" t="s">
        <v>167</v>
      </c>
      <c r="Z841" s="643">
        <v>5</v>
      </c>
      <c r="AA841" s="1086" t="s">
        <v>168</v>
      </c>
      <c r="AB841" s="358">
        <f>ROUND(ROUND(G812*Q836,0)-Z841,0)</f>
        <v>1007</v>
      </c>
      <c r="AC841" s="268"/>
    </row>
    <row r="842" spans="1:29" ht="17.100000000000001" customHeight="1">
      <c r="A842" s="243">
        <v>63</v>
      </c>
      <c r="B842" s="351">
        <v>2236</v>
      </c>
      <c r="C842" s="870" t="s">
        <v>12414</v>
      </c>
      <c r="D842" s="597"/>
      <c r="E842" s="661"/>
      <c r="F842" s="627"/>
      <c r="G842" s="208"/>
      <c r="H842" s="208"/>
      <c r="I842" s="385"/>
      <c r="J842" s="629"/>
      <c r="K842" s="630"/>
      <c r="L842" s="630"/>
      <c r="M842" s="740"/>
      <c r="N842" s="1122"/>
      <c r="O842" s="1120"/>
      <c r="P842" s="643"/>
      <c r="Q842" s="1090"/>
      <c r="R842" s="1091"/>
      <c r="S842" s="677"/>
      <c r="T842" s="512"/>
      <c r="U842" s="514"/>
      <c r="V842" s="1071" t="s">
        <v>11869</v>
      </c>
      <c r="W842" s="362" t="s">
        <v>30</v>
      </c>
      <c r="X842" s="395">
        <v>0.85</v>
      </c>
      <c r="Y842" s="1745"/>
      <c r="Z842" s="643"/>
      <c r="AA842" s="1086"/>
      <c r="AB842" s="358">
        <f>ROUND(ROUND(ROUND(G812*Q836,0)*X842,0)-Z841,0)</f>
        <v>855</v>
      </c>
      <c r="AC842" s="268"/>
    </row>
    <row r="843" spans="1:29" ht="16.7" customHeight="1">
      <c r="A843" s="243">
        <v>63</v>
      </c>
      <c r="B843" s="351">
        <v>2237</v>
      </c>
      <c r="C843" s="870" t="s">
        <v>12415</v>
      </c>
      <c r="D843" s="597"/>
      <c r="E843" s="661"/>
      <c r="F843" s="627"/>
      <c r="G843" s="208"/>
      <c r="H843" s="208"/>
      <c r="I843" s="385"/>
      <c r="J843" s="629"/>
      <c r="K843" s="630"/>
      <c r="L843" s="630"/>
      <c r="M843" s="740"/>
      <c r="N843" s="1122"/>
      <c r="O843" s="1120"/>
      <c r="P843" s="643"/>
      <c r="Q843" s="1090"/>
      <c r="R843" s="1091"/>
      <c r="S843" s="1747" t="s">
        <v>4703</v>
      </c>
      <c r="T843" s="643" t="s">
        <v>30</v>
      </c>
      <c r="U843" s="1091">
        <f>$U$297</f>
        <v>0.7</v>
      </c>
      <c r="V843" s="1088"/>
      <c r="W843" s="1088"/>
      <c r="X843" s="1089"/>
      <c r="Y843" s="1745"/>
      <c r="Z843" s="1090"/>
      <c r="AA843" s="1091"/>
      <c r="AB843" s="391">
        <f>ROUND(ROUND(ROUND(G812*Q836,0)*U843,0)-Z841,0)</f>
        <v>703</v>
      </c>
      <c r="AC843" s="268"/>
    </row>
    <row r="844" spans="1:29" ht="16.7" customHeight="1">
      <c r="A844" s="243">
        <v>63</v>
      </c>
      <c r="B844" s="351">
        <v>2238</v>
      </c>
      <c r="C844" s="870" t="s">
        <v>12416</v>
      </c>
      <c r="D844" s="597"/>
      <c r="E844" s="661"/>
      <c r="F844" s="627"/>
      <c r="G844" s="208"/>
      <c r="H844" s="208"/>
      <c r="I844" s="385"/>
      <c r="J844" s="629"/>
      <c r="K844" s="630"/>
      <c r="L844" s="630"/>
      <c r="M844" s="740"/>
      <c r="N844" s="1122"/>
      <c r="O844" s="1120"/>
      <c r="P844" s="643"/>
      <c r="Q844" s="1090"/>
      <c r="R844" s="1091"/>
      <c r="S844" s="1748"/>
      <c r="T844" s="512"/>
      <c r="U844" s="1083"/>
      <c r="V844" s="1079" t="s">
        <v>11869</v>
      </c>
      <c r="W844" s="354" t="s">
        <v>30</v>
      </c>
      <c r="X844" s="357">
        <v>0.85</v>
      </c>
      <c r="Y844" s="1745"/>
      <c r="Z844" s="1090"/>
      <c r="AA844" s="1091"/>
      <c r="AB844" s="358">
        <f>ROUND(ROUND(ROUND(ROUND(G812*Q836,0)*U843,0)*X844,0)-Z841,0)</f>
        <v>597</v>
      </c>
      <c r="AC844" s="268"/>
    </row>
    <row r="845" spans="1:29" ht="17.100000000000001" customHeight="1">
      <c r="A845" s="243">
        <v>63</v>
      </c>
      <c r="B845" s="351">
        <v>2239</v>
      </c>
      <c r="C845" s="870" t="s">
        <v>12417</v>
      </c>
      <c r="D845" s="597"/>
      <c r="E845" s="661"/>
      <c r="F845" s="627"/>
      <c r="G845" s="208"/>
      <c r="H845" s="208"/>
      <c r="I845" s="385"/>
      <c r="J845" s="629"/>
      <c r="K845" s="630"/>
      <c r="L845" s="630"/>
      <c r="M845" s="740"/>
      <c r="N845" s="1122"/>
      <c r="O845" s="1120"/>
      <c r="P845" s="643"/>
      <c r="Q845" s="1090"/>
      <c r="R845" s="1091"/>
      <c r="S845" s="1747" t="s">
        <v>4708</v>
      </c>
      <c r="T845" s="643" t="s">
        <v>30</v>
      </c>
      <c r="U845" s="1091">
        <f>$U$299</f>
        <v>0.85</v>
      </c>
      <c r="V845" s="1082"/>
      <c r="W845" s="1082"/>
      <c r="X845" s="1083"/>
      <c r="Y845" s="1745"/>
      <c r="Z845" s="1090"/>
      <c r="AA845" s="1091"/>
      <c r="AB845" s="391">
        <f>ROUND(ROUND(ROUND(G812*Q836,0)*U845,0)-Z841,0)</f>
        <v>855</v>
      </c>
      <c r="AC845" s="268"/>
    </row>
    <row r="846" spans="1:29" ht="17.100000000000001" customHeight="1">
      <c r="A846" s="243">
        <v>63</v>
      </c>
      <c r="B846" s="351">
        <v>2240</v>
      </c>
      <c r="C846" s="870" t="s">
        <v>12418</v>
      </c>
      <c r="D846" s="597"/>
      <c r="E846" s="661"/>
      <c r="F846" s="627"/>
      <c r="G846" s="208"/>
      <c r="H846" s="208"/>
      <c r="I846" s="385"/>
      <c r="J846" s="629"/>
      <c r="K846" s="630"/>
      <c r="L846" s="630"/>
      <c r="M846" s="740"/>
      <c r="N846" s="1129"/>
      <c r="O846" s="1123"/>
      <c r="P846" s="512"/>
      <c r="Q846" s="1082"/>
      <c r="R846" s="1083"/>
      <c r="S846" s="1748"/>
      <c r="T846" s="512"/>
      <c r="U846" s="1083"/>
      <c r="V846" s="1079" t="s">
        <v>11869</v>
      </c>
      <c r="W846" s="354" t="s">
        <v>30</v>
      </c>
      <c r="X846" s="357">
        <v>0.85</v>
      </c>
      <c r="Y846" s="1746"/>
      <c r="Z846" s="1082"/>
      <c r="AA846" s="1083"/>
      <c r="AB846" s="358">
        <f>ROUND(ROUND(ROUND(ROUND(G812*Q836,0)*U845,0)*X846,0)-Z841,0)</f>
        <v>726</v>
      </c>
      <c r="AC846" s="268"/>
    </row>
    <row r="847" spans="1:29" ht="17.100000000000001" customHeight="1">
      <c r="A847" s="229">
        <v>63</v>
      </c>
      <c r="B847" s="337">
        <v>1441</v>
      </c>
      <c r="C847" s="871" t="s">
        <v>12419</v>
      </c>
      <c r="D847" s="597"/>
      <c r="E847" s="661"/>
      <c r="F847" s="1626" t="s">
        <v>12304</v>
      </c>
      <c r="G847" s="664"/>
      <c r="H847" s="664"/>
      <c r="I847" s="732"/>
      <c r="J847" s="245"/>
      <c r="K847" s="208"/>
      <c r="L847" s="392"/>
      <c r="M847" s="385"/>
      <c r="N847" s="1136"/>
      <c r="O847" s="712"/>
      <c r="P847" s="232"/>
      <c r="Q847" s="232"/>
      <c r="R847" s="232"/>
      <c r="S847" s="557"/>
      <c r="T847" s="372"/>
      <c r="U847" s="1070"/>
      <c r="V847" s="625"/>
      <c r="W847" s="625"/>
      <c r="X847" s="625"/>
      <c r="Y847" s="625"/>
      <c r="Z847" s="625"/>
      <c r="AA847" s="626"/>
      <c r="AB847" s="705">
        <f>ROUND(G848,0)</f>
        <v>1694</v>
      </c>
      <c r="AC847" s="268"/>
    </row>
    <row r="848" spans="1:29" ht="17.100000000000001" customHeight="1">
      <c r="A848" s="243">
        <v>63</v>
      </c>
      <c r="B848" s="351">
        <v>2241</v>
      </c>
      <c r="C848" s="870" t="s">
        <v>12420</v>
      </c>
      <c r="D848" s="597"/>
      <c r="E848" s="661"/>
      <c r="F848" s="1745"/>
      <c r="G848" s="624">
        <v>1694</v>
      </c>
      <c r="H848" s="208" t="s">
        <v>18</v>
      </c>
      <c r="I848" s="661"/>
      <c r="J848" s="245"/>
      <c r="K848" s="208"/>
      <c r="L848" s="392"/>
      <c r="M848" s="385"/>
      <c r="N848" s="1137"/>
      <c r="O848" s="1138"/>
      <c r="P848" s="208"/>
      <c r="Q848" s="208"/>
      <c r="R848" s="208"/>
      <c r="S848" s="567"/>
      <c r="T848" s="400"/>
      <c r="U848" s="470"/>
      <c r="V848" s="1071" t="s">
        <v>4700</v>
      </c>
      <c r="W848" s="362" t="s">
        <v>163</v>
      </c>
      <c r="X848" s="356">
        <v>0.85</v>
      </c>
      <c r="Y848" s="635"/>
      <c r="Z848" s="635"/>
      <c r="AA848" s="636"/>
      <c r="AB848" s="358">
        <f>ROUND(G848*X848,0)</f>
        <v>1440</v>
      </c>
      <c r="AC848" s="268"/>
    </row>
    <row r="849" spans="1:29" ht="17.100000000000001" customHeight="1">
      <c r="A849" s="229">
        <v>63</v>
      </c>
      <c r="B849" s="337">
        <v>1442</v>
      </c>
      <c r="C849" s="871" t="s">
        <v>12421</v>
      </c>
      <c r="D849" s="597"/>
      <c r="E849" s="661"/>
      <c r="F849" s="597"/>
      <c r="G849" s="654"/>
      <c r="H849" s="654"/>
      <c r="I849" s="661"/>
      <c r="J849" s="245"/>
      <c r="K849" s="208"/>
      <c r="L849" s="392"/>
      <c r="M849" s="292"/>
      <c r="N849" s="1139"/>
      <c r="O849" s="1140"/>
      <c r="P849" s="208"/>
      <c r="Q849" s="208"/>
      <c r="R849" s="208"/>
      <c r="S849" s="1771" t="s">
        <v>4703</v>
      </c>
      <c r="T849" s="372" t="s">
        <v>163</v>
      </c>
      <c r="U849" s="1107">
        <f>$U$297</f>
        <v>0.7</v>
      </c>
      <c r="V849" s="1108"/>
      <c r="W849" s="1108"/>
      <c r="X849" s="1108"/>
      <c r="Y849" s="1108"/>
      <c r="Z849" s="1108"/>
      <c r="AA849" s="1109"/>
      <c r="AB849" s="705">
        <f>ROUND(G848*U849,0)</f>
        <v>1186</v>
      </c>
      <c r="AC849" s="268"/>
    </row>
    <row r="850" spans="1:29" ht="17.100000000000001" customHeight="1">
      <c r="A850" s="243">
        <v>63</v>
      </c>
      <c r="B850" s="351">
        <v>2242</v>
      </c>
      <c r="C850" s="870" t="s">
        <v>12422</v>
      </c>
      <c r="D850" s="597"/>
      <c r="E850" s="661"/>
      <c r="F850" s="597"/>
      <c r="G850" s="654"/>
      <c r="H850" s="654"/>
      <c r="I850" s="661"/>
      <c r="J850" s="245"/>
      <c r="K850" s="208"/>
      <c r="L850" s="392"/>
      <c r="M850" s="292"/>
      <c r="N850" s="1139"/>
      <c r="O850" s="1140"/>
      <c r="P850" s="208"/>
      <c r="Q850" s="208"/>
      <c r="R850" s="208"/>
      <c r="S850" s="1748"/>
      <c r="T850" s="400"/>
      <c r="U850" s="1110"/>
      <c r="V850" s="1079" t="s">
        <v>11869</v>
      </c>
      <c r="W850" s="354" t="s">
        <v>30</v>
      </c>
      <c r="X850" s="355">
        <v>0.85</v>
      </c>
      <c r="Y850" s="635"/>
      <c r="Z850" s="635"/>
      <c r="AA850" s="636"/>
      <c r="AB850" s="358">
        <f>ROUND(ROUND(G848*U849,0)*X850,0)</f>
        <v>1008</v>
      </c>
      <c r="AC850" s="268"/>
    </row>
    <row r="851" spans="1:29" ht="17.100000000000001" customHeight="1">
      <c r="A851" s="229">
        <v>63</v>
      </c>
      <c r="B851" s="337">
        <v>1443</v>
      </c>
      <c r="C851" s="871" t="s">
        <v>12423</v>
      </c>
      <c r="D851" s="597"/>
      <c r="E851" s="661"/>
      <c r="F851" s="597"/>
      <c r="G851" s="654"/>
      <c r="H851" s="654"/>
      <c r="I851" s="661"/>
      <c r="J851" s="245"/>
      <c r="K851" s="208"/>
      <c r="L851" s="392"/>
      <c r="M851" s="292"/>
      <c r="N851" s="1139"/>
      <c r="O851" s="1140"/>
      <c r="P851" s="208"/>
      <c r="Q851" s="208"/>
      <c r="R851" s="385"/>
      <c r="S851" s="1771" t="s">
        <v>4708</v>
      </c>
      <c r="T851" s="372" t="s">
        <v>30</v>
      </c>
      <c r="U851" s="1107">
        <f>$U$299</f>
        <v>0.85</v>
      </c>
      <c r="V851" s="1111"/>
      <c r="W851" s="1111"/>
      <c r="X851" s="1111"/>
      <c r="Y851" s="1111"/>
      <c r="Z851" s="1111"/>
      <c r="AA851" s="1110"/>
      <c r="AB851" s="705">
        <f>ROUND(G848*U851,0)</f>
        <v>1440</v>
      </c>
      <c r="AC851" s="268"/>
    </row>
    <row r="852" spans="1:29" ht="17.100000000000001" customHeight="1">
      <c r="A852" s="243">
        <v>63</v>
      </c>
      <c r="B852" s="351">
        <v>2243</v>
      </c>
      <c r="C852" s="870" t="s">
        <v>12424</v>
      </c>
      <c r="D852" s="597"/>
      <c r="E852" s="661"/>
      <c r="F852" s="597"/>
      <c r="G852" s="654"/>
      <c r="H852" s="654"/>
      <c r="I852" s="661"/>
      <c r="J852" s="245"/>
      <c r="K852" s="208"/>
      <c r="L852" s="392"/>
      <c r="M852" s="292"/>
      <c r="N852" s="1139"/>
      <c r="O852" s="1140"/>
      <c r="P852" s="208"/>
      <c r="Q852" s="208"/>
      <c r="R852" s="385"/>
      <c r="S852" s="1748"/>
      <c r="T852" s="400"/>
      <c r="U852" s="1110"/>
      <c r="V852" s="1079" t="s">
        <v>11869</v>
      </c>
      <c r="W852" s="354" t="s">
        <v>30</v>
      </c>
      <c r="X852" s="355">
        <v>0.85</v>
      </c>
      <c r="Y852" s="635"/>
      <c r="Z852" s="635"/>
      <c r="AA852" s="636"/>
      <c r="AB852" s="358">
        <f>ROUND(ROUND(G848*U851,0)*X852,0)</f>
        <v>1224</v>
      </c>
      <c r="AC852" s="268"/>
    </row>
    <row r="853" spans="1:29" ht="17.100000000000001" customHeight="1">
      <c r="A853" s="243">
        <v>63</v>
      </c>
      <c r="B853" s="351">
        <v>2244</v>
      </c>
      <c r="C853" s="870" t="s">
        <v>12425</v>
      </c>
      <c r="D853" s="597"/>
      <c r="E853" s="661"/>
      <c r="F853" s="597"/>
      <c r="G853" s="654"/>
      <c r="H853" s="654"/>
      <c r="I853" s="661"/>
      <c r="J853" s="245"/>
      <c r="K853" s="208"/>
      <c r="L853" s="392"/>
      <c r="M853" s="292"/>
      <c r="N853" s="1139"/>
      <c r="O853" s="1140"/>
      <c r="P853" s="208"/>
      <c r="Q853" s="208"/>
      <c r="R853" s="385"/>
      <c r="S853" s="603"/>
      <c r="T853" s="362"/>
      <c r="U853" s="1097"/>
      <c r="V853" s="635"/>
      <c r="W853" s="635"/>
      <c r="X853" s="636"/>
      <c r="Y853" s="1533" t="s">
        <v>167</v>
      </c>
      <c r="Z853" s="643">
        <v>5</v>
      </c>
      <c r="AA853" s="1086" t="s">
        <v>168</v>
      </c>
      <c r="AB853" s="358">
        <f>ROUND(G848-Z853,0)</f>
        <v>1689</v>
      </c>
      <c r="AC853" s="268"/>
    </row>
    <row r="854" spans="1:29" ht="17.100000000000001" customHeight="1">
      <c r="A854" s="243">
        <v>63</v>
      </c>
      <c r="B854" s="351">
        <v>2245</v>
      </c>
      <c r="C854" s="870" t="s">
        <v>12426</v>
      </c>
      <c r="D854" s="597"/>
      <c r="E854" s="661"/>
      <c r="F854" s="597"/>
      <c r="G854" s="654"/>
      <c r="H854" s="654"/>
      <c r="I854" s="661"/>
      <c r="J854" s="245"/>
      <c r="K854" s="208"/>
      <c r="L854" s="392"/>
      <c r="M854" s="292"/>
      <c r="N854" s="1139"/>
      <c r="O854" s="1140"/>
      <c r="P854" s="208"/>
      <c r="Q854" s="208"/>
      <c r="R854" s="208"/>
      <c r="S854" s="677"/>
      <c r="T854" s="512"/>
      <c r="U854" s="514"/>
      <c r="V854" s="1071" t="s">
        <v>11869</v>
      </c>
      <c r="W854" s="362" t="s">
        <v>30</v>
      </c>
      <c r="X854" s="395">
        <v>0.85</v>
      </c>
      <c r="Y854" s="1745"/>
      <c r="Z854" s="643"/>
      <c r="AA854" s="1086"/>
      <c r="AB854" s="358">
        <f>ROUND(ROUND(G848*X854,0)-Z853,0)</f>
        <v>1435</v>
      </c>
      <c r="AC854" s="268"/>
    </row>
    <row r="855" spans="1:29" ht="17.100000000000001" customHeight="1">
      <c r="A855" s="243">
        <v>63</v>
      </c>
      <c r="B855" s="351">
        <v>2246</v>
      </c>
      <c r="C855" s="870" t="s">
        <v>12427</v>
      </c>
      <c r="D855" s="597"/>
      <c r="E855" s="661"/>
      <c r="F855" s="597"/>
      <c r="G855" s="654"/>
      <c r="H855" s="654"/>
      <c r="I855" s="661"/>
      <c r="J855" s="245"/>
      <c r="K855" s="208"/>
      <c r="L855" s="392"/>
      <c r="M855" s="292"/>
      <c r="N855" s="1139"/>
      <c r="O855" s="1140"/>
      <c r="P855" s="208"/>
      <c r="Q855" s="208"/>
      <c r="R855" s="208"/>
      <c r="S855" s="1747" t="s">
        <v>4703</v>
      </c>
      <c r="T855" s="643" t="s">
        <v>30</v>
      </c>
      <c r="U855" s="1091">
        <f>$U$297</f>
        <v>0.7</v>
      </c>
      <c r="V855" s="1088"/>
      <c r="W855" s="1088"/>
      <c r="X855" s="1089"/>
      <c r="Y855" s="1745"/>
      <c r="Z855" s="1090"/>
      <c r="AA855" s="1091"/>
      <c r="AB855" s="358">
        <f>ROUND(ROUND(G848*U855,0)-Z853,0)</f>
        <v>1181</v>
      </c>
      <c r="AC855" s="268"/>
    </row>
    <row r="856" spans="1:29" ht="17.100000000000001" customHeight="1">
      <c r="A856" s="243">
        <v>63</v>
      </c>
      <c r="B856" s="351">
        <v>2247</v>
      </c>
      <c r="C856" s="870" t="s">
        <v>12428</v>
      </c>
      <c r="D856" s="597"/>
      <c r="E856" s="661"/>
      <c r="F856" s="597"/>
      <c r="G856" s="654"/>
      <c r="H856" s="654"/>
      <c r="I856" s="661"/>
      <c r="J856" s="245"/>
      <c r="K856" s="208"/>
      <c r="L856" s="392"/>
      <c r="M856" s="292"/>
      <c r="N856" s="1139"/>
      <c r="O856" s="1140"/>
      <c r="P856" s="208"/>
      <c r="Q856" s="208"/>
      <c r="R856" s="208"/>
      <c r="S856" s="1748"/>
      <c r="T856" s="512"/>
      <c r="U856" s="1083"/>
      <c r="V856" s="1079" t="s">
        <v>11869</v>
      </c>
      <c r="W856" s="354" t="s">
        <v>30</v>
      </c>
      <c r="X856" s="357">
        <v>0.85</v>
      </c>
      <c r="Y856" s="1745"/>
      <c r="Z856" s="1090"/>
      <c r="AA856" s="1091"/>
      <c r="AB856" s="358">
        <f>ROUND(ROUND(ROUND(G848*U855,0)*X856,0)-Z853,0)</f>
        <v>1003</v>
      </c>
      <c r="AC856" s="268"/>
    </row>
    <row r="857" spans="1:29" ht="17.100000000000001" customHeight="1">
      <c r="A857" s="243">
        <v>63</v>
      </c>
      <c r="B857" s="351">
        <v>2248</v>
      </c>
      <c r="C857" s="870" t="s">
        <v>12429</v>
      </c>
      <c r="D857" s="597"/>
      <c r="E857" s="661"/>
      <c r="F857" s="597"/>
      <c r="G857" s="654"/>
      <c r="H857" s="654"/>
      <c r="I857" s="661"/>
      <c r="J857" s="245"/>
      <c r="K857" s="208"/>
      <c r="L857" s="392"/>
      <c r="M857" s="292"/>
      <c r="N857" s="1139"/>
      <c r="O857" s="1140"/>
      <c r="P857" s="208"/>
      <c r="Q857" s="208"/>
      <c r="R857" s="208"/>
      <c r="S857" s="1747" t="s">
        <v>4708</v>
      </c>
      <c r="T857" s="643" t="s">
        <v>30</v>
      </c>
      <c r="U857" s="1091">
        <f>$U$299</f>
        <v>0.85</v>
      </c>
      <c r="V857" s="1082"/>
      <c r="W857" s="1082"/>
      <c r="X857" s="1083"/>
      <c r="Y857" s="1745"/>
      <c r="Z857" s="1090"/>
      <c r="AA857" s="1091"/>
      <c r="AB857" s="358">
        <f>ROUND(ROUND(G848*U857,0)-Z853,0)</f>
        <v>1435</v>
      </c>
      <c r="AC857" s="268"/>
    </row>
    <row r="858" spans="1:29" ht="17.100000000000001" customHeight="1">
      <c r="A858" s="243">
        <v>63</v>
      </c>
      <c r="B858" s="351">
        <v>2249</v>
      </c>
      <c r="C858" s="870" t="s">
        <v>12430</v>
      </c>
      <c r="D858" s="597"/>
      <c r="E858" s="661"/>
      <c r="F858" s="597"/>
      <c r="G858" s="654"/>
      <c r="H858" s="654"/>
      <c r="I858" s="661"/>
      <c r="J858" s="245"/>
      <c r="K858" s="208"/>
      <c r="L858" s="392"/>
      <c r="M858" s="292"/>
      <c r="N858" s="1139"/>
      <c r="O858" s="1140"/>
      <c r="P858" s="208"/>
      <c r="Q858" s="208"/>
      <c r="R858" s="208"/>
      <c r="S858" s="1748"/>
      <c r="T858" s="512"/>
      <c r="U858" s="1083"/>
      <c r="V858" s="1079" t="s">
        <v>11869</v>
      </c>
      <c r="W858" s="354" t="s">
        <v>30</v>
      </c>
      <c r="X858" s="357">
        <v>0.85</v>
      </c>
      <c r="Y858" s="1746"/>
      <c r="Z858" s="1082"/>
      <c r="AA858" s="1083"/>
      <c r="AB858" s="358">
        <f>ROUND(ROUND(ROUND(G848*U857,0)*X858,0)-Z853,0)</f>
        <v>1219</v>
      </c>
      <c r="AC858" s="268"/>
    </row>
    <row r="859" spans="1:29" ht="17.100000000000001" customHeight="1">
      <c r="A859" s="229">
        <v>63</v>
      </c>
      <c r="B859" s="337">
        <v>1444</v>
      </c>
      <c r="C859" s="871" t="s">
        <v>12431</v>
      </c>
      <c r="D859" s="597"/>
      <c r="E859" s="661"/>
      <c r="F859" s="501"/>
      <c r="I859" s="385"/>
      <c r="J859" s="629"/>
      <c r="K859" s="630"/>
      <c r="L859" s="630"/>
      <c r="M859" s="385"/>
      <c r="N859" s="1769" t="s">
        <v>11301</v>
      </c>
      <c r="O859" s="1770" t="s">
        <v>235</v>
      </c>
      <c r="P859" s="272"/>
      <c r="Q859" s="272"/>
      <c r="R859" s="1112"/>
      <c r="S859" s="557"/>
      <c r="T859" s="372"/>
      <c r="U859" s="1070"/>
      <c r="V859" s="625"/>
      <c r="W859" s="625"/>
      <c r="X859" s="625"/>
      <c r="Y859" s="625"/>
      <c r="Z859" s="625"/>
      <c r="AA859" s="626"/>
      <c r="AB859" s="705">
        <f>ROUND(G848*Q860,0)</f>
        <v>1186</v>
      </c>
      <c r="AC859" s="268"/>
    </row>
    <row r="860" spans="1:29" ht="17.100000000000001" customHeight="1">
      <c r="A860" s="243">
        <v>63</v>
      </c>
      <c r="B860" s="351">
        <v>2250</v>
      </c>
      <c r="C860" s="870" t="s">
        <v>12432</v>
      </c>
      <c r="D860" s="597"/>
      <c r="E860" s="661"/>
      <c r="F860" s="501"/>
      <c r="G860" s="208"/>
      <c r="H860" s="208"/>
      <c r="I860" s="385"/>
      <c r="J860" s="629"/>
      <c r="K860" s="630"/>
      <c r="L860" s="630"/>
      <c r="M860" s="385"/>
      <c r="N860" s="1758"/>
      <c r="O860" s="1745"/>
      <c r="P860" s="1113" t="s">
        <v>30</v>
      </c>
      <c r="Q860" s="1114">
        <v>0.7</v>
      </c>
      <c r="R860" s="1115"/>
      <c r="S860" s="567"/>
      <c r="T860" s="400"/>
      <c r="U860" s="470"/>
      <c r="V860" s="1071" t="s">
        <v>11869</v>
      </c>
      <c r="W860" s="362" t="s">
        <v>30</v>
      </c>
      <c r="X860" s="356">
        <v>0.85</v>
      </c>
      <c r="Y860" s="635"/>
      <c r="Z860" s="635"/>
      <c r="AA860" s="636"/>
      <c r="AB860" s="358">
        <f>ROUND(ROUND(G848*Q860,0)*X860,0)</f>
        <v>1008</v>
      </c>
      <c r="AC860" s="268"/>
    </row>
    <row r="861" spans="1:29" ht="17.100000000000001" customHeight="1">
      <c r="A861" s="229">
        <v>63</v>
      </c>
      <c r="B861" s="337">
        <v>1445</v>
      </c>
      <c r="C861" s="871" t="s">
        <v>12433</v>
      </c>
      <c r="D861" s="597"/>
      <c r="E861" s="661"/>
      <c r="F861" s="627"/>
      <c r="G861" s="208"/>
      <c r="H861" s="208"/>
      <c r="I861" s="385"/>
      <c r="J861" s="629"/>
      <c r="K861" s="630"/>
      <c r="L861" s="630"/>
      <c r="M861" s="740"/>
      <c r="N861" s="1758"/>
      <c r="O861" s="1745"/>
      <c r="P861" s="1113"/>
      <c r="Q861" s="1114"/>
      <c r="R861" s="1116"/>
      <c r="S861" s="1771" t="s">
        <v>4703</v>
      </c>
      <c r="T861" s="372" t="s">
        <v>30</v>
      </c>
      <c r="U861" s="1107">
        <f>$U$297</f>
        <v>0.7</v>
      </c>
      <c r="V861" s="1108"/>
      <c r="W861" s="1108"/>
      <c r="X861" s="1108"/>
      <c r="Y861" s="1108"/>
      <c r="Z861" s="1108"/>
      <c r="AA861" s="1109"/>
      <c r="AB861" s="473">
        <f>ROUND(ROUND(G848*Q860,0)*U861,0)</f>
        <v>830</v>
      </c>
      <c r="AC861" s="268"/>
    </row>
    <row r="862" spans="1:29" ht="17.100000000000001" customHeight="1">
      <c r="A862" s="243">
        <v>63</v>
      </c>
      <c r="B862" s="351">
        <v>2251</v>
      </c>
      <c r="C862" s="870" t="s">
        <v>12434</v>
      </c>
      <c r="D862" s="597"/>
      <c r="E862" s="661"/>
      <c r="F862" s="627"/>
      <c r="G862" s="208"/>
      <c r="H862" s="208"/>
      <c r="I862" s="385"/>
      <c r="J862" s="629"/>
      <c r="K862" s="630"/>
      <c r="L862" s="630"/>
      <c r="M862" s="740"/>
      <c r="N862" s="1758"/>
      <c r="O862" s="1745"/>
      <c r="P862" s="1113"/>
      <c r="Q862" s="1114"/>
      <c r="R862" s="1116"/>
      <c r="S862" s="1748"/>
      <c r="T862" s="400"/>
      <c r="U862" s="1110"/>
      <c r="V862" s="1079" t="s">
        <v>11869</v>
      </c>
      <c r="W862" s="354" t="s">
        <v>30</v>
      </c>
      <c r="X862" s="355">
        <v>0.85</v>
      </c>
      <c r="Y862" s="635"/>
      <c r="Z862" s="635"/>
      <c r="AA862" s="636"/>
      <c r="AB862" s="391">
        <f>ROUND(ROUND(ROUND(G848*Q860,0)*U861,0)*X862,0)</f>
        <v>706</v>
      </c>
      <c r="AC862" s="268"/>
    </row>
    <row r="863" spans="1:29" ht="17.100000000000001" customHeight="1">
      <c r="A863" s="229">
        <v>63</v>
      </c>
      <c r="B863" s="337">
        <v>1446</v>
      </c>
      <c r="C863" s="871" t="s">
        <v>12435</v>
      </c>
      <c r="D863" s="597"/>
      <c r="E863" s="661"/>
      <c r="F863" s="627"/>
      <c r="G863" s="208"/>
      <c r="H863" s="208"/>
      <c r="I863" s="385"/>
      <c r="J863" s="629"/>
      <c r="K863" s="630"/>
      <c r="L863" s="630"/>
      <c r="M863" s="740"/>
      <c r="N863" s="1122"/>
      <c r="O863" s="1745"/>
      <c r="P863" s="1113"/>
      <c r="Q863" s="1114"/>
      <c r="R863" s="1116"/>
      <c r="S863" s="1771" t="s">
        <v>4708</v>
      </c>
      <c r="T863" s="372" t="s">
        <v>30</v>
      </c>
      <c r="U863" s="1107">
        <f>$U$299</f>
        <v>0.85</v>
      </c>
      <c r="V863" s="1111"/>
      <c r="W863" s="1111"/>
      <c r="X863" s="1111"/>
      <c r="Y863" s="1111"/>
      <c r="Z863" s="1111"/>
      <c r="AA863" s="1110"/>
      <c r="AB863" s="473">
        <f>ROUND(ROUND(G848*Q860,0)*U863,0)</f>
        <v>1008</v>
      </c>
      <c r="AC863" s="268"/>
    </row>
    <row r="864" spans="1:29" ht="17.100000000000001" customHeight="1">
      <c r="A864" s="243">
        <v>63</v>
      </c>
      <c r="B864" s="351">
        <v>2252</v>
      </c>
      <c r="C864" s="870" t="s">
        <v>12436</v>
      </c>
      <c r="D864" s="597"/>
      <c r="E864" s="661"/>
      <c r="F864" s="627"/>
      <c r="G864" s="208"/>
      <c r="H864" s="208"/>
      <c r="I864" s="385"/>
      <c r="J864" s="629"/>
      <c r="K864" s="630"/>
      <c r="L864" s="630"/>
      <c r="M864" s="740"/>
      <c r="N864" s="1122"/>
      <c r="O864" s="1118"/>
      <c r="P864" s="1113"/>
      <c r="Q864" s="1114"/>
      <c r="R864" s="1116"/>
      <c r="S864" s="1748"/>
      <c r="T864" s="400"/>
      <c r="U864" s="1110"/>
      <c r="V864" s="1079" t="s">
        <v>11869</v>
      </c>
      <c r="W864" s="354" t="s">
        <v>30</v>
      </c>
      <c r="X864" s="355">
        <v>0.85</v>
      </c>
      <c r="Y864" s="635"/>
      <c r="Z864" s="635"/>
      <c r="AA864" s="636"/>
      <c r="AB864" s="391">
        <f>ROUND(ROUND(ROUND(G848*Q860,0)*U863,0)*X864,0)</f>
        <v>857</v>
      </c>
      <c r="AC864" s="268"/>
    </row>
    <row r="865" spans="1:29" ht="17.100000000000001" customHeight="1">
      <c r="A865" s="243">
        <v>63</v>
      </c>
      <c r="B865" s="351">
        <v>2253</v>
      </c>
      <c r="C865" s="870" t="s">
        <v>12437</v>
      </c>
      <c r="D865" s="597"/>
      <c r="E865" s="661"/>
      <c r="F865" s="627"/>
      <c r="G865" s="208"/>
      <c r="H865" s="208"/>
      <c r="I865" s="385"/>
      <c r="J865" s="629"/>
      <c r="K865" s="630"/>
      <c r="L865" s="630"/>
      <c r="M865" s="740"/>
      <c r="N865" s="1122"/>
      <c r="O865" s="1118"/>
      <c r="P865" s="1113"/>
      <c r="Q865" s="1114"/>
      <c r="R865" s="1116"/>
      <c r="S865" s="603"/>
      <c r="T865" s="362"/>
      <c r="U865" s="1097"/>
      <c r="V865" s="635"/>
      <c r="W865" s="635"/>
      <c r="X865" s="636"/>
      <c r="Y865" s="1533" t="s">
        <v>167</v>
      </c>
      <c r="Z865" s="643">
        <v>5</v>
      </c>
      <c r="AA865" s="1086" t="s">
        <v>168</v>
      </c>
      <c r="AB865" s="358">
        <f>ROUND(ROUND(G848*Q860,0)-Z865,0)</f>
        <v>1181</v>
      </c>
      <c r="AC865" s="268"/>
    </row>
    <row r="866" spans="1:29" ht="17.100000000000001" customHeight="1">
      <c r="A866" s="243">
        <v>63</v>
      </c>
      <c r="B866" s="351">
        <v>2254</v>
      </c>
      <c r="C866" s="870" t="s">
        <v>12438</v>
      </c>
      <c r="D866" s="597"/>
      <c r="E866" s="661"/>
      <c r="F866" s="627"/>
      <c r="G866" s="208"/>
      <c r="H866" s="208"/>
      <c r="I866" s="385"/>
      <c r="J866" s="629"/>
      <c r="K866" s="630"/>
      <c r="L866" s="630"/>
      <c r="M866" s="740"/>
      <c r="N866" s="1122"/>
      <c r="O866" s="1118"/>
      <c r="P866" s="1113"/>
      <c r="Q866" s="1114"/>
      <c r="R866" s="1116"/>
      <c r="S866" s="677"/>
      <c r="T866" s="512"/>
      <c r="U866" s="514"/>
      <c r="V866" s="1071" t="s">
        <v>11869</v>
      </c>
      <c r="W866" s="362" t="s">
        <v>30</v>
      </c>
      <c r="X866" s="395">
        <v>0.85</v>
      </c>
      <c r="Y866" s="1745"/>
      <c r="Z866" s="643"/>
      <c r="AA866" s="1086"/>
      <c r="AB866" s="358">
        <f>ROUND(ROUND(ROUND(G848*Q860,0)*X866,0)-Z865,0)</f>
        <v>1003</v>
      </c>
      <c r="AC866" s="268"/>
    </row>
    <row r="867" spans="1:29" ht="17.100000000000001" customHeight="1">
      <c r="A867" s="243">
        <v>63</v>
      </c>
      <c r="B867" s="351">
        <v>2255</v>
      </c>
      <c r="C867" s="870" t="s">
        <v>12439</v>
      </c>
      <c r="D867" s="597"/>
      <c r="E867" s="661"/>
      <c r="F867" s="627"/>
      <c r="G867" s="208"/>
      <c r="H867" s="208"/>
      <c r="I867" s="385"/>
      <c r="J867" s="629"/>
      <c r="K867" s="630"/>
      <c r="L867" s="630"/>
      <c r="M867" s="740"/>
      <c r="N867" s="1122"/>
      <c r="O867" s="1118"/>
      <c r="P867" s="1113"/>
      <c r="Q867" s="1114"/>
      <c r="R867" s="1116"/>
      <c r="S867" s="1747" t="s">
        <v>4703</v>
      </c>
      <c r="T867" s="643" t="s">
        <v>30</v>
      </c>
      <c r="U867" s="1091">
        <f>$U$297</f>
        <v>0.7</v>
      </c>
      <c r="V867" s="1088"/>
      <c r="W867" s="1088"/>
      <c r="X867" s="1089"/>
      <c r="Y867" s="1745"/>
      <c r="Z867" s="1090"/>
      <c r="AA867" s="1091"/>
      <c r="AB867" s="391">
        <f>ROUND(ROUND(ROUND(G848*Q860,0)*U867,0)-Z865,0)</f>
        <v>825</v>
      </c>
      <c r="AC867" s="268"/>
    </row>
    <row r="868" spans="1:29" ht="17.100000000000001" customHeight="1">
      <c r="A868" s="243">
        <v>63</v>
      </c>
      <c r="B868" s="351">
        <v>2256</v>
      </c>
      <c r="C868" s="870" t="s">
        <v>12440</v>
      </c>
      <c r="D868" s="597"/>
      <c r="E868" s="661"/>
      <c r="F868" s="627"/>
      <c r="G868" s="208"/>
      <c r="H868" s="208"/>
      <c r="I868" s="385"/>
      <c r="J868" s="629"/>
      <c r="K868" s="630"/>
      <c r="L868" s="630"/>
      <c r="M868" s="740"/>
      <c r="N868" s="1122"/>
      <c r="O868" s="1118"/>
      <c r="P868" s="1113"/>
      <c r="Q868" s="1114"/>
      <c r="R868" s="1116"/>
      <c r="S868" s="1748"/>
      <c r="T868" s="512"/>
      <c r="U868" s="1083"/>
      <c r="V868" s="1079" t="s">
        <v>11869</v>
      </c>
      <c r="W868" s="354" t="s">
        <v>30</v>
      </c>
      <c r="X868" s="357">
        <v>0.85</v>
      </c>
      <c r="Y868" s="1745"/>
      <c r="Z868" s="1090"/>
      <c r="AA868" s="1091"/>
      <c r="AB868" s="358">
        <f>ROUND(ROUND(ROUND(ROUND(G848*Q860,0)*U867,0)*X868,0)-Z865,0)</f>
        <v>701</v>
      </c>
      <c r="AC868" s="268"/>
    </row>
    <row r="869" spans="1:29" ht="17.100000000000001" customHeight="1">
      <c r="A869" s="243">
        <v>63</v>
      </c>
      <c r="B869" s="351">
        <v>2257</v>
      </c>
      <c r="C869" s="870" t="s">
        <v>12441</v>
      </c>
      <c r="D869" s="597"/>
      <c r="E869" s="661"/>
      <c r="F869" s="627"/>
      <c r="G869" s="208"/>
      <c r="H869" s="208"/>
      <c r="I869" s="385"/>
      <c r="J869" s="629"/>
      <c r="K869" s="630"/>
      <c r="L869" s="630"/>
      <c r="M869" s="740"/>
      <c r="N869" s="1122"/>
      <c r="O869" s="1118"/>
      <c r="P869" s="1113"/>
      <c r="Q869" s="1114"/>
      <c r="R869" s="1116"/>
      <c r="S869" s="1747" t="s">
        <v>4708</v>
      </c>
      <c r="T869" s="643" t="s">
        <v>30</v>
      </c>
      <c r="U869" s="1091">
        <f>$U$299</f>
        <v>0.85</v>
      </c>
      <c r="V869" s="1082"/>
      <c r="W869" s="1082"/>
      <c r="X869" s="1083"/>
      <c r="Y869" s="1745"/>
      <c r="Z869" s="1090"/>
      <c r="AA869" s="1091"/>
      <c r="AB869" s="391">
        <f>ROUND(ROUND(ROUND(G848*Q860,0)*U869,0)-Z865,0)</f>
        <v>1003</v>
      </c>
      <c r="AC869" s="268"/>
    </row>
    <row r="870" spans="1:29" ht="17.100000000000001" customHeight="1">
      <c r="A870" s="243">
        <v>63</v>
      </c>
      <c r="B870" s="351">
        <v>2258</v>
      </c>
      <c r="C870" s="870" t="s">
        <v>12442</v>
      </c>
      <c r="D870" s="597"/>
      <c r="E870" s="661"/>
      <c r="F870" s="627"/>
      <c r="G870" s="208"/>
      <c r="H870" s="208"/>
      <c r="I870" s="385"/>
      <c r="J870" s="629"/>
      <c r="K870" s="630"/>
      <c r="L870" s="630"/>
      <c r="M870" s="740"/>
      <c r="N870" s="1122"/>
      <c r="O870" s="1118"/>
      <c r="P870" s="1113"/>
      <c r="Q870" s="1114"/>
      <c r="R870" s="1116"/>
      <c r="S870" s="1748"/>
      <c r="T870" s="512"/>
      <c r="U870" s="1083"/>
      <c r="V870" s="1079" t="s">
        <v>11869</v>
      </c>
      <c r="W870" s="354" t="s">
        <v>30</v>
      </c>
      <c r="X870" s="357">
        <v>0.85</v>
      </c>
      <c r="Y870" s="1746"/>
      <c r="Z870" s="1082"/>
      <c r="AA870" s="1083"/>
      <c r="AB870" s="358">
        <f>ROUND(ROUND(ROUND(ROUND(G848*Q860,0)*U869,0)*X870,0)-Z865,0)</f>
        <v>852</v>
      </c>
      <c r="AC870" s="268"/>
    </row>
    <row r="871" spans="1:29" ht="17.100000000000001" customHeight="1">
      <c r="A871" s="243">
        <v>63</v>
      </c>
      <c r="B871" s="351">
        <v>2259</v>
      </c>
      <c r="C871" s="870" t="s">
        <v>12443</v>
      </c>
      <c r="D871" s="597"/>
      <c r="E871" s="661"/>
      <c r="F871" s="627"/>
      <c r="G871" s="208"/>
      <c r="H871" s="208"/>
      <c r="I871" s="385"/>
      <c r="J871" s="629"/>
      <c r="K871" s="630"/>
      <c r="L871" s="630"/>
      <c r="M871" s="740"/>
      <c r="N871" s="1122"/>
      <c r="O871" s="1622" t="s">
        <v>237</v>
      </c>
      <c r="P871" s="362"/>
      <c r="Q871" s="1119"/>
      <c r="R871" s="1081"/>
      <c r="S871" s="603"/>
      <c r="T871" s="362"/>
      <c r="U871" s="1097"/>
      <c r="V871" s="635"/>
      <c r="W871" s="635"/>
      <c r="X871" s="635"/>
      <c r="Y871" s="635"/>
      <c r="Z871" s="635"/>
      <c r="AA871" s="636"/>
      <c r="AB871" s="358">
        <f>ROUND(G848*Q872,0)</f>
        <v>847</v>
      </c>
      <c r="AC871" s="268"/>
    </row>
    <row r="872" spans="1:29" ht="17.100000000000001" customHeight="1">
      <c r="A872" s="243">
        <v>63</v>
      </c>
      <c r="B872" s="351">
        <v>2260</v>
      </c>
      <c r="C872" s="870" t="s">
        <v>12444</v>
      </c>
      <c r="D872" s="597"/>
      <c r="E872" s="661"/>
      <c r="F872" s="627"/>
      <c r="G872" s="208"/>
      <c r="H872" s="208"/>
      <c r="I872" s="385"/>
      <c r="J872" s="629"/>
      <c r="K872" s="630"/>
      <c r="L872" s="630"/>
      <c r="M872" s="740"/>
      <c r="N872" s="1122"/>
      <c r="O872" s="1745"/>
      <c r="P872" s="643" t="s">
        <v>30</v>
      </c>
      <c r="Q872" s="1090">
        <v>0.5</v>
      </c>
      <c r="R872" s="1091"/>
      <c r="S872" s="677"/>
      <c r="T872" s="512"/>
      <c r="U872" s="514"/>
      <c r="V872" s="1071" t="s">
        <v>11869</v>
      </c>
      <c r="W872" s="362" t="s">
        <v>30</v>
      </c>
      <c r="X872" s="356">
        <v>0.85</v>
      </c>
      <c r="Y872" s="635"/>
      <c r="Z872" s="635"/>
      <c r="AA872" s="636"/>
      <c r="AB872" s="358">
        <f>ROUND(ROUND(G848*Q872,0)*X872,0)</f>
        <v>720</v>
      </c>
      <c r="AC872" s="268"/>
    </row>
    <row r="873" spans="1:29" ht="17.100000000000001" customHeight="1">
      <c r="A873" s="243">
        <v>63</v>
      </c>
      <c r="B873" s="351">
        <v>2261</v>
      </c>
      <c r="C873" s="870" t="s">
        <v>12445</v>
      </c>
      <c r="D873" s="597"/>
      <c r="E873" s="661"/>
      <c r="F873" s="627"/>
      <c r="G873" s="208"/>
      <c r="H873" s="208"/>
      <c r="I873" s="385"/>
      <c r="J873" s="629"/>
      <c r="K873" s="630"/>
      <c r="L873" s="630"/>
      <c r="M873" s="740"/>
      <c r="N873" s="1122"/>
      <c r="O873" s="1745"/>
      <c r="P873" s="643"/>
      <c r="Q873" s="1090"/>
      <c r="R873" s="1091"/>
      <c r="S873" s="1747" t="s">
        <v>4703</v>
      </c>
      <c r="T873" s="362" t="s">
        <v>30</v>
      </c>
      <c r="U873" s="1081">
        <f>$U$297</f>
        <v>0.7</v>
      </c>
      <c r="V873" s="1088"/>
      <c r="W873" s="1088"/>
      <c r="X873" s="1088"/>
      <c r="Y873" s="1088"/>
      <c r="Z873" s="1088"/>
      <c r="AA873" s="1089"/>
      <c r="AB873" s="391">
        <f>ROUND(ROUND(G848*Q872,0)*U873,0)</f>
        <v>593</v>
      </c>
      <c r="AC873" s="268"/>
    </row>
    <row r="874" spans="1:29" ht="17.100000000000001" customHeight="1">
      <c r="A874" s="243">
        <v>63</v>
      </c>
      <c r="B874" s="351">
        <v>2262</v>
      </c>
      <c r="C874" s="870" t="s">
        <v>12446</v>
      </c>
      <c r="D874" s="597"/>
      <c r="E874" s="661"/>
      <c r="F874" s="627"/>
      <c r="G874" s="208"/>
      <c r="H874" s="208"/>
      <c r="I874" s="385"/>
      <c r="J874" s="629"/>
      <c r="K874" s="630"/>
      <c r="L874" s="630"/>
      <c r="M874" s="740"/>
      <c r="N874" s="1122"/>
      <c r="O874" s="1745"/>
      <c r="P874" s="643"/>
      <c r="Q874" s="1090"/>
      <c r="R874" s="1091"/>
      <c r="S874" s="1748"/>
      <c r="T874" s="512"/>
      <c r="U874" s="1083"/>
      <c r="V874" s="1079" t="s">
        <v>11869</v>
      </c>
      <c r="W874" s="354" t="s">
        <v>30</v>
      </c>
      <c r="X874" s="355">
        <v>0.85</v>
      </c>
      <c r="Y874" s="635"/>
      <c r="Z874" s="635"/>
      <c r="AA874" s="636"/>
      <c r="AB874" s="391">
        <f>ROUND(ROUND(ROUND(G848*Q872,0)*U873,0)*X874,0)</f>
        <v>504</v>
      </c>
      <c r="AC874" s="268"/>
    </row>
    <row r="875" spans="1:29" ht="17.100000000000001" customHeight="1">
      <c r="A875" s="243">
        <v>63</v>
      </c>
      <c r="B875" s="351">
        <v>2263</v>
      </c>
      <c r="C875" s="870" t="s">
        <v>12447</v>
      </c>
      <c r="D875" s="597"/>
      <c r="E875" s="661"/>
      <c r="F875" s="627"/>
      <c r="G875" s="208"/>
      <c r="H875" s="208"/>
      <c r="I875" s="385"/>
      <c r="J875" s="629"/>
      <c r="K875" s="630"/>
      <c r="L875" s="630"/>
      <c r="M875" s="740"/>
      <c r="N875" s="1122"/>
      <c r="O875" s="1745"/>
      <c r="P875" s="643"/>
      <c r="Q875" s="1090"/>
      <c r="R875" s="1091"/>
      <c r="S875" s="1747" t="s">
        <v>4708</v>
      </c>
      <c r="T875" s="362" t="s">
        <v>30</v>
      </c>
      <c r="U875" s="1081">
        <f>$U$299</f>
        <v>0.85</v>
      </c>
      <c r="V875" s="1082"/>
      <c r="W875" s="1082"/>
      <c r="X875" s="1082"/>
      <c r="Y875" s="1082"/>
      <c r="Z875" s="1082"/>
      <c r="AA875" s="1083"/>
      <c r="AB875" s="391">
        <f>ROUND(ROUND(G848*Q872,0)*U875,0)</f>
        <v>720</v>
      </c>
      <c r="AC875" s="268"/>
    </row>
    <row r="876" spans="1:29" ht="17.100000000000001" customHeight="1">
      <c r="A876" s="243">
        <v>63</v>
      </c>
      <c r="B876" s="351">
        <v>2264</v>
      </c>
      <c r="C876" s="870" t="s">
        <v>12448</v>
      </c>
      <c r="D876" s="597"/>
      <c r="E876" s="661"/>
      <c r="F876" s="627"/>
      <c r="G876" s="208"/>
      <c r="H876" s="208"/>
      <c r="I876" s="385"/>
      <c r="J876" s="629"/>
      <c r="K876" s="630"/>
      <c r="L876" s="630"/>
      <c r="M876" s="740"/>
      <c r="N876" s="1122"/>
      <c r="O876" s="1745"/>
      <c r="P876" s="643"/>
      <c r="Q876" s="1090"/>
      <c r="R876" s="1091"/>
      <c r="S876" s="1748"/>
      <c r="T876" s="512"/>
      <c r="U876" s="1083"/>
      <c r="V876" s="1079" t="s">
        <v>11869</v>
      </c>
      <c r="W876" s="354" t="s">
        <v>30</v>
      </c>
      <c r="X876" s="355">
        <v>0.85</v>
      </c>
      <c r="Y876" s="635"/>
      <c r="Z876" s="635"/>
      <c r="AA876" s="636"/>
      <c r="AB876" s="391">
        <f>ROUND(ROUND(ROUND(G848*Q872,0)*U875,0)*X876,0)</f>
        <v>612</v>
      </c>
      <c r="AC876" s="268"/>
    </row>
    <row r="877" spans="1:29" ht="17.100000000000001" customHeight="1">
      <c r="A877" s="243">
        <v>63</v>
      </c>
      <c r="B877" s="351">
        <v>2265</v>
      </c>
      <c r="C877" s="870" t="s">
        <v>12449</v>
      </c>
      <c r="D877" s="597"/>
      <c r="E877" s="661"/>
      <c r="F877" s="627"/>
      <c r="G877" s="208"/>
      <c r="H877" s="208"/>
      <c r="I877" s="385"/>
      <c r="J877" s="629"/>
      <c r="K877" s="630"/>
      <c r="L877" s="630"/>
      <c r="M877" s="740"/>
      <c r="N877" s="1122"/>
      <c r="O877" s="1745"/>
      <c r="P877" s="643"/>
      <c r="Q877" s="1090"/>
      <c r="R877" s="1091"/>
      <c r="S877" s="603"/>
      <c r="T877" s="362"/>
      <c r="U877" s="1097"/>
      <c r="V877" s="635"/>
      <c r="W877" s="635"/>
      <c r="X877" s="636"/>
      <c r="Y877" s="1533" t="s">
        <v>167</v>
      </c>
      <c r="Z877" s="643">
        <v>5</v>
      </c>
      <c r="AA877" s="1086" t="s">
        <v>168</v>
      </c>
      <c r="AB877" s="358">
        <f>ROUND(ROUND(G848*Q872,0)-Z877,0)</f>
        <v>842</v>
      </c>
      <c r="AC877" s="268"/>
    </row>
    <row r="878" spans="1:29" ht="17.100000000000001" customHeight="1">
      <c r="A878" s="243">
        <v>63</v>
      </c>
      <c r="B878" s="351">
        <v>2266</v>
      </c>
      <c r="C878" s="870" t="s">
        <v>12450</v>
      </c>
      <c r="D878" s="597"/>
      <c r="E878" s="661"/>
      <c r="F878" s="627"/>
      <c r="G878" s="208"/>
      <c r="H878" s="208"/>
      <c r="I878" s="385"/>
      <c r="J878" s="629"/>
      <c r="K878" s="630"/>
      <c r="L878" s="630"/>
      <c r="M878" s="740"/>
      <c r="N878" s="1122"/>
      <c r="O878" s="1120"/>
      <c r="P878" s="643"/>
      <c r="Q878" s="1090"/>
      <c r="R878" s="1091"/>
      <c r="S878" s="677"/>
      <c r="T878" s="512"/>
      <c r="U878" s="514"/>
      <c r="V878" s="1071" t="s">
        <v>11869</v>
      </c>
      <c r="W878" s="362" t="s">
        <v>30</v>
      </c>
      <c r="X878" s="395">
        <v>0.85</v>
      </c>
      <c r="Y878" s="1745"/>
      <c r="Z878" s="643"/>
      <c r="AA878" s="1086"/>
      <c r="AB878" s="358">
        <f>ROUND(ROUND(ROUND(G848*Q872,0)*X878,0)-Z877,0)</f>
        <v>715</v>
      </c>
      <c r="AC878" s="268"/>
    </row>
    <row r="879" spans="1:29" ht="17.100000000000001" customHeight="1">
      <c r="A879" s="243">
        <v>63</v>
      </c>
      <c r="B879" s="351">
        <v>2267</v>
      </c>
      <c r="C879" s="870" t="s">
        <v>12451</v>
      </c>
      <c r="D879" s="597"/>
      <c r="E879" s="661"/>
      <c r="F879" s="627"/>
      <c r="G879" s="208"/>
      <c r="H879" s="208"/>
      <c r="I879" s="385"/>
      <c r="J879" s="629"/>
      <c r="K879" s="630"/>
      <c r="L879" s="630"/>
      <c r="M879" s="740"/>
      <c r="N879" s="1122"/>
      <c r="O879" s="1120"/>
      <c r="P879" s="643"/>
      <c r="Q879" s="1090"/>
      <c r="R879" s="1091"/>
      <c r="S879" s="1747" t="s">
        <v>4703</v>
      </c>
      <c r="T879" s="643" t="s">
        <v>30</v>
      </c>
      <c r="U879" s="1091">
        <f>$U$297</f>
        <v>0.7</v>
      </c>
      <c r="V879" s="1088"/>
      <c r="W879" s="1088"/>
      <c r="X879" s="1089"/>
      <c r="Y879" s="1745"/>
      <c r="Z879" s="1090"/>
      <c r="AA879" s="1091"/>
      <c r="AB879" s="391">
        <f>ROUND(ROUND(ROUND(G848*Q872,0)*U879,0)-Z877,0)</f>
        <v>588</v>
      </c>
      <c r="AC879" s="268"/>
    </row>
    <row r="880" spans="1:29" ht="17.100000000000001" customHeight="1">
      <c r="A880" s="243">
        <v>63</v>
      </c>
      <c r="B880" s="351">
        <v>2268</v>
      </c>
      <c r="C880" s="870" t="s">
        <v>12452</v>
      </c>
      <c r="D880" s="597"/>
      <c r="E880" s="661"/>
      <c r="F880" s="627"/>
      <c r="G880" s="208"/>
      <c r="H880" s="208"/>
      <c r="I880" s="385"/>
      <c r="J880" s="629"/>
      <c r="K880" s="630"/>
      <c r="L880" s="630"/>
      <c r="M880" s="740"/>
      <c r="N880" s="1122"/>
      <c r="O880" s="1120"/>
      <c r="P880" s="643"/>
      <c r="Q880" s="1090"/>
      <c r="R880" s="1091"/>
      <c r="S880" s="1748"/>
      <c r="T880" s="512"/>
      <c r="U880" s="1083"/>
      <c r="V880" s="1079" t="s">
        <v>11869</v>
      </c>
      <c r="W880" s="354" t="s">
        <v>30</v>
      </c>
      <c r="X880" s="357">
        <v>0.85</v>
      </c>
      <c r="Y880" s="1745"/>
      <c r="Z880" s="1090"/>
      <c r="AA880" s="1091"/>
      <c r="AB880" s="358">
        <f>ROUND(ROUND(ROUND(ROUND(G848*Q872,0)*U879,0)*X880,0)-Z877,0)</f>
        <v>499</v>
      </c>
      <c r="AC880" s="268"/>
    </row>
    <row r="881" spans="1:29" ht="17.100000000000001" customHeight="1">
      <c r="A881" s="243">
        <v>63</v>
      </c>
      <c r="B881" s="351">
        <v>2269</v>
      </c>
      <c r="C881" s="870" t="s">
        <v>12453</v>
      </c>
      <c r="D881" s="597"/>
      <c r="E881" s="661"/>
      <c r="F881" s="627"/>
      <c r="G881" s="208"/>
      <c r="H881" s="208"/>
      <c r="I881" s="385"/>
      <c r="J881" s="629"/>
      <c r="K881" s="630"/>
      <c r="L881" s="630"/>
      <c r="M881" s="740"/>
      <c r="N881" s="1122"/>
      <c r="O881" s="1120"/>
      <c r="P881" s="643"/>
      <c r="Q881" s="1090"/>
      <c r="R881" s="1091"/>
      <c r="S881" s="1747" t="s">
        <v>4708</v>
      </c>
      <c r="T881" s="643" t="s">
        <v>30</v>
      </c>
      <c r="U881" s="1091">
        <f>$U$299</f>
        <v>0.85</v>
      </c>
      <c r="V881" s="1082"/>
      <c r="W881" s="1082"/>
      <c r="X881" s="1083"/>
      <c r="Y881" s="1745"/>
      <c r="Z881" s="1090"/>
      <c r="AA881" s="1091"/>
      <c r="AB881" s="391">
        <f>ROUND(ROUND(ROUND(G848*Q872,0)*U881,0)-Z877,0)</f>
        <v>715</v>
      </c>
      <c r="AC881" s="268"/>
    </row>
    <row r="882" spans="1:29" ht="17.100000000000001" customHeight="1">
      <c r="A882" s="243">
        <v>63</v>
      </c>
      <c r="B882" s="351">
        <v>2270</v>
      </c>
      <c r="C882" s="870" t="s">
        <v>12454</v>
      </c>
      <c r="D882" s="597"/>
      <c r="E882" s="661"/>
      <c r="F882" s="627"/>
      <c r="G882" s="208"/>
      <c r="H882" s="208"/>
      <c r="I882" s="385"/>
      <c r="J882" s="629"/>
      <c r="K882" s="630"/>
      <c r="L882" s="630"/>
      <c r="M882" s="740"/>
      <c r="N882" s="1129"/>
      <c r="O882" s="1123"/>
      <c r="P882" s="512"/>
      <c r="Q882" s="1082"/>
      <c r="R882" s="1083"/>
      <c r="S882" s="1748"/>
      <c r="T882" s="512"/>
      <c r="U882" s="1083"/>
      <c r="V882" s="1079" t="s">
        <v>11869</v>
      </c>
      <c r="W882" s="354" t="s">
        <v>30</v>
      </c>
      <c r="X882" s="357">
        <v>0.85</v>
      </c>
      <c r="Y882" s="1746"/>
      <c r="Z882" s="1082"/>
      <c r="AA882" s="1083"/>
      <c r="AB882" s="358">
        <f>ROUND(ROUND(ROUND(ROUND(G848*Q872,0)*U881,0)*X882,0)-Z877,0)</f>
        <v>607</v>
      </c>
      <c r="AC882" s="268"/>
    </row>
    <row r="883" spans="1:29" ht="17.100000000000001" customHeight="1">
      <c r="A883" s="229">
        <v>63</v>
      </c>
      <c r="B883" s="337">
        <v>1451</v>
      </c>
      <c r="C883" s="871" t="s">
        <v>12455</v>
      </c>
      <c r="D883" s="597"/>
      <c r="E883" s="661"/>
      <c r="F883" s="1626" t="s">
        <v>12317</v>
      </c>
      <c r="G883" s="664"/>
      <c r="H883" s="664"/>
      <c r="I883" s="732"/>
      <c r="J883" s="245"/>
      <c r="K883" s="208"/>
      <c r="L883" s="392"/>
      <c r="M883" s="385"/>
      <c r="N883" s="1136"/>
      <c r="O883" s="712"/>
      <c r="P883" s="232"/>
      <c r="Q883" s="232"/>
      <c r="R883" s="232"/>
      <c r="S883" s="557"/>
      <c r="T883" s="372"/>
      <c r="U883" s="1070"/>
      <c r="V883" s="625"/>
      <c r="W883" s="625"/>
      <c r="X883" s="625"/>
      <c r="Y883" s="625"/>
      <c r="Z883" s="625"/>
      <c r="AA883" s="626"/>
      <c r="AB883" s="705">
        <f>ROUND(G884,0)</f>
        <v>1457</v>
      </c>
      <c r="AC883" s="268"/>
    </row>
    <row r="884" spans="1:29" ht="17.100000000000001" customHeight="1">
      <c r="A884" s="243">
        <v>63</v>
      </c>
      <c r="B884" s="351">
        <v>2271</v>
      </c>
      <c r="C884" s="870" t="s">
        <v>12456</v>
      </c>
      <c r="D884" s="597"/>
      <c r="E884" s="661"/>
      <c r="F884" s="1745"/>
      <c r="G884" s="624">
        <v>1457</v>
      </c>
      <c r="H884" s="208" t="s">
        <v>18</v>
      </c>
      <c r="I884" s="661"/>
      <c r="J884" s="245"/>
      <c r="K884" s="208"/>
      <c r="L884" s="392"/>
      <c r="M884" s="385"/>
      <c r="N884" s="1137"/>
      <c r="O884" s="1138"/>
      <c r="P884" s="208"/>
      <c r="Q884" s="208"/>
      <c r="R884" s="208"/>
      <c r="S884" s="567"/>
      <c r="T884" s="400"/>
      <c r="U884" s="470"/>
      <c r="V884" s="1071" t="s">
        <v>4700</v>
      </c>
      <c r="W884" s="362" t="s">
        <v>163</v>
      </c>
      <c r="X884" s="356">
        <v>0.85</v>
      </c>
      <c r="Y884" s="635"/>
      <c r="Z884" s="635"/>
      <c r="AA884" s="636"/>
      <c r="AB884" s="358">
        <f>ROUND(G884*X884,0)</f>
        <v>1238</v>
      </c>
      <c r="AC884" s="268"/>
    </row>
    <row r="885" spans="1:29" ht="17.100000000000001" customHeight="1">
      <c r="A885" s="229">
        <v>63</v>
      </c>
      <c r="B885" s="337">
        <v>1452</v>
      </c>
      <c r="C885" s="871" t="s">
        <v>12457</v>
      </c>
      <c r="D885" s="597"/>
      <c r="E885" s="661"/>
      <c r="F885" s="597"/>
      <c r="G885" s="654"/>
      <c r="H885" s="654"/>
      <c r="I885" s="661"/>
      <c r="J885" s="245"/>
      <c r="K885" s="208"/>
      <c r="L885" s="392"/>
      <c r="M885" s="292"/>
      <c r="N885" s="1139"/>
      <c r="O885" s="1140"/>
      <c r="P885" s="208"/>
      <c r="Q885" s="208"/>
      <c r="R885" s="208"/>
      <c r="S885" s="1771" t="s">
        <v>4703</v>
      </c>
      <c r="T885" s="372" t="s">
        <v>163</v>
      </c>
      <c r="U885" s="1107">
        <f>$U$297</f>
        <v>0.7</v>
      </c>
      <c r="V885" s="1108"/>
      <c r="W885" s="1108"/>
      <c r="X885" s="1108"/>
      <c r="Y885" s="1108"/>
      <c r="Z885" s="1108"/>
      <c r="AA885" s="1109"/>
      <c r="AB885" s="705">
        <f>ROUND(G884*U885,0)</f>
        <v>1020</v>
      </c>
      <c r="AC885" s="268"/>
    </row>
    <row r="886" spans="1:29" ht="17.100000000000001" customHeight="1">
      <c r="A886" s="243">
        <v>63</v>
      </c>
      <c r="B886" s="351">
        <v>2272</v>
      </c>
      <c r="C886" s="870" t="s">
        <v>12458</v>
      </c>
      <c r="D886" s="597"/>
      <c r="E886" s="661"/>
      <c r="F886" s="597"/>
      <c r="G886" s="654"/>
      <c r="H886" s="654"/>
      <c r="I886" s="661"/>
      <c r="J886" s="245"/>
      <c r="K886" s="208"/>
      <c r="L886" s="392"/>
      <c r="M886" s="292"/>
      <c r="N886" s="1139"/>
      <c r="O886" s="1140"/>
      <c r="P886" s="208"/>
      <c r="Q886" s="208"/>
      <c r="R886" s="208"/>
      <c r="S886" s="1748"/>
      <c r="T886" s="400"/>
      <c r="U886" s="1110"/>
      <c r="V886" s="1079" t="s">
        <v>11869</v>
      </c>
      <c r="W886" s="354" t="s">
        <v>30</v>
      </c>
      <c r="X886" s="355">
        <v>0.85</v>
      </c>
      <c r="Y886" s="635"/>
      <c r="Z886" s="635"/>
      <c r="AA886" s="636"/>
      <c r="AB886" s="358">
        <f>ROUND(ROUND(G884*U885,0)*X886,0)</f>
        <v>867</v>
      </c>
      <c r="AC886" s="268"/>
    </row>
    <row r="887" spans="1:29" ht="17.100000000000001" customHeight="1">
      <c r="A887" s="229">
        <v>63</v>
      </c>
      <c r="B887" s="337">
        <v>1453</v>
      </c>
      <c r="C887" s="871" t="s">
        <v>12459</v>
      </c>
      <c r="D887" s="597"/>
      <c r="E887" s="661"/>
      <c r="F887" s="597"/>
      <c r="G887" s="654"/>
      <c r="H887" s="654"/>
      <c r="I887" s="661"/>
      <c r="J887" s="245"/>
      <c r="K887" s="208"/>
      <c r="L887" s="392"/>
      <c r="M887" s="292"/>
      <c r="N887" s="1139"/>
      <c r="O887" s="1140"/>
      <c r="P887" s="208"/>
      <c r="Q887" s="208"/>
      <c r="R887" s="385"/>
      <c r="S887" s="1771" t="s">
        <v>4708</v>
      </c>
      <c r="T887" s="372" t="s">
        <v>30</v>
      </c>
      <c r="U887" s="1107">
        <f>$U$299</f>
        <v>0.85</v>
      </c>
      <c r="V887" s="1111"/>
      <c r="W887" s="1111"/>
      <c r="X887" s="1111"/>
      <c r="Y887" s="1111"/>
      <c r="Z887" s="1111"/>
      <c r="AA887" s="1110"/>
      <c r="AB887" s="705">
        <f>ROUND(G884*U887,0)</f>
        <v>1238</v>
      </c>
      <c r="AC887" s="268"/>
    </row>
    <row r="888" spans="1:29" ht="17.100000000000001" customHeight="1">
      <c r="A888" s="243">
        <v>63</v>
      </c>
      <c r="B888" s="351">
        <v>2273</v>
      </c>
      <c r="C888" s="870" t="s">
        <v>12460</v>
      </c>
      <c r="D888" s="597"/>
      <c r="E888" s="661"/>
      <c r="F888" s="597"/>
      <c r="G888" s="654"/>
      <c r="H888" s="654"/>
      <c r="I888" s="661"/>
      <c r="J888" s="245"/>
      <c r="K888" s="208"/>
      <c r="L888" s="392"/>
      <c r="M888" s="292"/>
      <c r="N888" s="1139"/>
      <c r="O888" s="1140"/>
      <c r="P888" s="208"/>
      <c r="Q888" s="208"/>
      <c r="R888" s="385"/>
      <c r="S888" s="1748"/>
      <c r="T888" s="400"/>
      <c r="U888" s="1110"/>
      <c r="V888" s="1079" t="s">
        <v>11869</v>
      </c>
      <c r="W888" s="354" t="s">
        <v>30</v>
      </c>
      <c r="X888" s="355">
        <v>0.85</v>
      </c>
      <c r="Y888" s="635"/>
      <c r="Z888" s="635"/>
      <c r="AA888" s="636"/>
      <c r="AB888" s="358">
        <f>ROUND(ROUND(G884*U887,0)*X888,0)</f>
        <v>1052</v>
      </c>
      <c r="AC888" s="268"/>
    </row>
    <row r="889" spans="1:29" ht="17.100000000000001" customHeight="1">
      <c r="A889" s="243">
        <v>63</v>
      </c>
      <c r="B889" s="351">
        <v>2274</v>
      </c>
      <c r="C889" s="870" t="s">
        <v>12461</v>
      </c>
      <c r="D889" s="597"/>
      <c r="E889" s="661"/>
      <c r="F889" s="597"/>
      <c r="G889" s="654"/>
      <c r="H889" s="654"/>
      <c r="I889" s="661"/>
      <c r="J889" s="245"/>
      <c r="K889" s="208"/>
      <c r="L889" s="392"/>
      <c r="M889" s="292"/>
      <c r="N889" s="1139"/>
      <c r="O889" s="1140"/>
      <c r="P889" s="208"/>
      <c r="Q889" s="208"/>
      <c r="R889" s="385"/>
      <c r="S889" s="603"/>
      <c r="T889" s="362"/>
      <c r="U889" s="1097"/>
      <c r="V889" s="635"/>
      <c r="W889" s="635"/>
      <c r="X889" s="636"/>
      <c r="Y889" s="1533" t="s">
        <v>167</v>
      </c>
      <c r="Z889" s="643">
        <v>5</v>
      </c>
      <c r="AA889" s="1086" t="s">
        <v>168</v>
      </c>
      <c r="AB889" s="358">
        <f>ROUND(G884-Z889,0)</f>
        <v>1452</v>
      </c>
      <c r="AC889" s="268"/>
    </row>
    <row r="890" spans="1:29" ht="17.100000000000001" customHeight="1">
      <c r="A890" s="243">
        <v>63</v>
      </c>
      <c r="B890" s="351">
        <v>2275</v>
      </c>
      <c r="C890" s="870" t="s">
        <v>12462</v>
      </c>
      <c r="D890" s="597"/>
      <c r="E890" s="661"/>
      <c r="F890" s="597"/>
      <c r="G890" s="654"/>
      <c r="H890" s="654"/>
      <c r="I890" s="661"/>
      <c r="J890" s="245"/>
      <c r="K890" s="208"/>
      <c r="L890" s="392"/>
      <c r="M890" s="292"/>
      <c r="N890" s="1139"/>
      <c r="O890" s="1140"/>
      <c r="P890" s="208"/>
      <c r="Q890" s="208"/>
      <c r="R890" s="208"/>
      <c r="S890" s="677"/>
      <c r="T890" s="512"/>
      <c r="U890" s="514"/>
      <c r="V890" s="1071" t="s">
        <v>11869</v>
      </c>
      <c r="W890" s="362" t="s">
        <v>30</v>
      </c>
      <c r="X890" s="395">
        <v>0.85</v>
      </c>
      <c r="Y890" s="1745"/>
      <c r="Z890" s="643"/>
      <c r="AA890" s="1086"/>
      <c r="AB890" s="358">
        <f>ROUND(ROUND(G884*X890,0)-Z889,0)</f>
        <v>1233</v>
      </c>
      <c r="AC890" s="268"/>
    </row>
    <row r="891" spans="1:29" ht="17.100000000000001" customHeight="1">
      <c r="A891" s="243">
        <v>63</v>
      </c>
      <c r="B891" s="351">
        <v>2276</v>
      </c>
      <c r="C891" s="870" t="s">
        <v>12463</v>
      </c>
      <c r="D891" s="597"/>
      <c r="E891" s="661"/>
      <c r="F891" s="597"/>
      <c r="G891" s="654"/>
      <c r="H891" s="654"/>
      <c r="I891" s="661"/>
      <c r="J891" s="245"/>
      <c r="K891" s="208"/>
      <c r="L891" s="392"/>
      <c r="M891" s="292"/>
      <c r="N891" s="1139"/>
      <c r="O891" s="1140"/>
      <c r="P891" s="208"/>
      <c r="Q891" s="208"/>
      <c r="R891" s="208"/>
      <c r="S891" s="1747" t="s">
        <v>4703</v>
      </c>
      <c r="T891" s="643" t="s">
        <v>30</v>
      </c>
      <c r="U891" s="1091">
        <f>$U$297</f>
        <v>0.7</v>
      </c>
      <c r="V891" s="1088"/>
      <c r="W891" s="1088"/>
      <c r="X891" s="1089"/>
      <c r="Y891" s="1745"/>
      <c r="Z891" s="1090"/>
      <c r="AA891" s="1091"/>
      <c r="AB891" s="358">
        <f>ROUND(ROUND(G884*U891,0)-Z889,0)</f>
        <v>1015</v>
      </c>
      <c r="AC891" s="268"/>
    </row>
    <row r="892" spans="1:29" ht="17.100000000000001" customHeight="1">
      <c r="A892" s="243">
        <v>63</v>
      </c>
      <c r="B892" s="351">
        <v>2277</v>
      </c>
      <c r="C892" s="870" t="s">
        <v>12464</v>
      </c>
      <c r="D892" s="597"/>
      <c r="E892" s="661"/>
      <c r="F892" s="597"/>
      <c r="G892" s="654"/>
      <c r="H892" s="654"/>
      <c r="I892" s="661"/>
      <c r="J892" s="245"/>
      <c r="K892" s="208"/>
      <c r="L892" s="392"/>
      <c r="M892" s="292"/>
      <c r="N892" s="1139"/>
      <c r="O892" s="1140"/>
      <c r="P892" s="208"/>
      <c r="Q892" s="208"/>
      <c r="R892" s="208"/>
      <c r="S892" s="1748"/>
      <c r="T892" s="512"/>
      <c r="U892" s="1083"/>
      <c r="V892" s="1079" t="s">
        <v>11869</v>
      </c>
      <c r="W892" s="354" t="s">
        <v>30</v>
      </c>
      <c r="X892" s="357">
        <v>0.85</v>
      </c>
      <c r="Y892" s="1745"/>
      <c r="Z892" s="1090"/>
      <c r="AA892" s="1091"/>
      <c r="AB892" s="358">
        <f>ROUND(ROUND(ROUND(G884*U891,0)*X892,0)-Z889,0)</f>
        <v>862</v>
      </c>
      <c r="AC892" s="268"/>
    </row>
    <row r="893" spans="1:29" ht="17.100000000000001" customHeight="1">
      <c r="A893" s="243">
        <v>63</v>
      </c>
      <c r="B893" s="351">
        <v>2278</v>
      </c>
      <c r="C893" s="870" t="s">
        <v>12465</v>
      </c>
      <c r="D893" s="597"/>
      <c r="E893" s="661"/>
      <c r="F893" s="597"/>
      <c r="G893" s="654"/>
      <c r="H893" s="654"/>
      <c r="I893" s="661"/>
      <c r="J893" s="245"/>
      <c r="K893" s="208"/>
      <c r="L893" s="392"/>
      <c r="M893" s="292"/>
      <c r="N893" s="1139"/>
      <c r="O893" s="1140"/>
      <c r="P893" s="208"/>
      <c r="Q893" s="208"/>
      <c r="R893" s="208"/>
      <c r="S893" s="1747" t="s">
        <v>4708</v>
      </c>
      <c r="T893" s="643" t="s">
        <v>30</v>
      </c>
      <c r="U893" s="1091">
        <f>$U$299</f>
        <v>0.85</v>
      </c>
      <c r="V893" s="1082"/>
      <c r="W893" s="1082"/>
      <c r="X893" s="1083"/>
      <c r="Y893" s="1745"/>
      <c r="Z893" s="1090"/>
      <c r="AA893" s="1091"/>
      <c r="AB893" s="358">
        <f>ROUND(ROUND(G884*U893,0)-Z889,0)</f>
        <v>1233</v>
      </c>
      <c r="AC893" s="268"/>
    </row>
    <row r="894" spans="1:29" ht="17.100000000000001" customHeight="1">
      <c r="A894" s="243">
        <v>63</v>
      </c>
      <c r="B894" s="351">
        <v>2279</v>
      </c>
      <c r="C894" s="870" t="s">
        <v>12466</v>
      </c>
      <c r="D894" s="597"/>
      <c r="E894" s="661"/>
      <c r="F894" s="597"/>
      <c r="G894" s="654"/>
      <c r="H894" s="654"/>
      <c r="I894" s="661"/>
      <c r="J894" s="245"/>
      <c r="K894" s="208"/>
      <c r="L894" s="392"/>
      <c r="M894" s="292"/>
      <c r="N894" s="1139"/>
      <c r="O894" s="1140"/>
      <c r="P894" s="208"/>
      <c r="Q894" s="208"/>
      <c r="R894" s="208"/>
      <c r="S894" s="1748"/>
      <c r="T894" s="512"/>
      <c r="U894" s="1083"/>
      <c r="V894" s="1079" t="s">
        <v>11869</v>
      </c>
      <c r="W894" s="354" t="s">
        <v>30</v>
      </c>
      <c r="X894" s="357">
        <v>0.85</v>
      </c>
      <c r="Y894" s="1746"/>
      <c r="Z894" s="1082"/>
      <c r="AA894" s="1083"/>
      <c r="AB894" s="358">
        <f>ROUND(ROUND(ROUND(G884*U893,0)*X894,0)-Z889,0)</f>
        <v>1047</v>
      </c>
      <c r="AC894" s="268"/>
    </row>
    <row r="895" spans="1:29" ht="16.7" customHeight="1">
      <c r="A895" s="229">
        <v>63</v>
      </c>
      <c r="B895" s="337">
        <v>1454</v>
      </c>
      <c r="C895" s="871" t="s">
        <v>12467</v>
      </c>
      <c r="D895" s="597"/>
      <c r="E895" s="661"/>
      <c r="F895" s="501"/>
      <c r="I895" s="385"/>
      <c r="J895" s="629"/>
      <c r="K895" s="630"/>
      <c r="L895" s="630"/>
      <c r="M895" s="385"/>
      <c r="N895" s="1769" t="s">
        <v>11301</v>
      </c>
      <c r="O895" s="1770" t="s">
        <v>235</v>
      </c>
      <c r="P895" s="272"/>
      <c r="Q895" s="272"/>
      <c r="R895" s="1112"/>
      <c r="S895" s="557"/>
      <c r="T895" s="372"/>
      <c r="U895" s="1070"/>
      <c r="V895" s="625"/>
      <c r="W895" s="625"/>
      <c r="X895" s="625"/>
      <c r="Y895" s="625"/>
      <c r="Z895" s="625"/>
      <c r="AA895" s="626"/>
      <c r="AB895" s="705">
        <f>ROUND(G884*Q896,0)</f>
        <v>1020</v>
      </c>
      <c r="AC895" s="268"/>
    </row>
    <row r="896" spans="1:29" ht="16.7" customHeight="1">
      <c r="A896" s="243">
        <v>63</v>
      </c>
      <c r="B896" s="351">
        <v>2280</v>
      </c>
      <c r="C896" s="870" t="s">
        <v>12468</v>
      </c>
      <c r="D896" s="597"/>
      <c r="E896" s="661"/>
      <c r="F896" s="501"/>
      <c r="G896" s="654"/>
      <c r="H896" s="208"/>
      <c r="I896" s="385"/>
      <c r="J896" s="629"/>
      <c r="K896" s="630"/>
      <c r="L896" s="630"/>
      <c r="M896" s="385"/>
      <c r="N896" s="1758"/>
      <c r="O896" s="1745"/>
      <c r="P896" s="1113" t="s">
        <v>30</v>
      </c>
      <c r="Q896" s="1114">
        <v>0.7</v>
      </c>
      <c r="R896" s="1115"/>
      <c r="S896" s="567"/>
      <c r="T896" s="400"/>
      <c r="U896" s="470"/>
      <c r="V896" s="1071" t="s">
        <v>11869</v>
      </c>
      <c r="W896" s="362" t="s">
        <v>30</v>
      </c>
      <c r="X896" s="356">
        <v>0.85</v>
      </c>
      <c r="Y896" s="635"/>
      <c r="Z896" s="635"/>
      <c r="AA896" s="636"/>
      <c r="AB896" s="358">
        <f>ROUND(ROUND(G884*Q896,0)*X896,0)</f>
        <v>867</v>
      </c>
      <c r="AC896" s="268"/>
    </row>
    <row r="897" spans="1:29" ht="17.100000000000001" customHeight="1">
      <c r="A897" s="229">
        <v>63</v>
      </c>
      <c r="B897" s="337">
        <v>1455</v>
      </c>
      <c r="C897" s="871" t="s">
        <v>12469</v>
      </c>
      <c r="D897" s="597"/>
      <c r="E897" s="661"/>
      <c r="F897" s="627"/>
      <c r="G897" s="208"/>
      <c r="H897" s="208"/>
      <c r="I897" s="385"/>
      <c r="J897" s="629"/>
      <c r="K897" s="630"/>
      <c r="L897" s="630"/>
      <c r="M897" s="740"/>
      <c r="N897" s="1758"/>
      <c r="O897" s="1745"/>
      <c r="P897" s="1113"/>
      <c r="Q897" s="1114"/>
      <c r="R897" s="1116"/>
      <c r="S897" s="1771" t="s">
        <v>4703</v>
      </c>
      <c r="T897" s="372" t="s">
        <v>30</v>
      </c>
      <c r="U897" s="1107">
        <f>$U$297</f>
        <v>0.7</v>
      </c>
      <c r="V897" s="1108"/>
      <c r="W897" s="1108"/>
      <c r="X897" s="1108"/>
      <c r="Y897" s="1108"/>
      <c r="Z897" s="1108"/>
      <c r="AA897" s="1109"/>
      <c r="AB897" s="473">
        <f>ROUND(ROUND(G884*Q896,0)*U897,0)</f>
        <v>714</v>
      </c>
      <c r="AC897" s="268"/>
    </row>
    <row r="898" spans="1:29" ht="17.100000000000001" customHeight="1">
      <c r="A898" s="243">
        <v>63</v>
      </c>
      <c r="B898" s="351">
        <v>2281</v>
      </c>
      <c r="C898" s="870" t="s">
        <v>12470</v>
      </c>
      <c r="D898" s="597"/>
      <c r="E898" s="661"/>
      <c r="F898" s="627"/>
      <c r="G898" s="208"/>
      <c r="H898" s="208"/>
      <c r="I898" s="385"/>
      <c r="J898" s="629"/>
      <c r="K898" s="630"/>
      <c r="L898" s="630"/>
      <c r="M898" s="740"/>
      <c r="N898" s="1758"/>
      <c r="O898" s="1745"/>
      <c r="P898" s="1113"/>
      <c r="Q898" s="1114"/>
      <c r="R898" s="1116"/>
      <c r="S898" s="1748"/>
      <c r="T898" s="400"/>
      <c r="U898" s="1110"/>
      <c r="V898" s="1079" t="s">
        <v>11869</v>
      </c>
      <c r="W898" s="354" t="s">
        <v>30</v>
      </c>
      <c r="X898" s="355">
        <v>0.85</v>
      </c>
      <c r="Y898" s="635"/>
      <c r="Z898" s="635"/>
      <c r="AA898" s="636"/>
      <c r="AB898" s="391">
        <f>ROUND(ROUND(ROUND(G884*Q896,0)*U897,0)*X898,0)</f>
        <v>607</v>
      </c>
      <c r="AC898" s="268"/>
    </row>
    <row r="899" spans="1:29" ht="17.100000000000001" customHeight="1">
      <c r="A899" s="229">
        <v>63</v>
      </c>
      <c r="B899" s="337">
        <v>1456</v>
      </c>
      <c r="C899" s="871" t="s">
        <v>12471</v>
      </c>
      <c r="D899" s="597"/>
      <c r="E899" s="661"/>
      <c r="F899" s="627"/>
      <c r="G899" s="208"/>
      <c r="H899" s="208"/>
      <c r="I899" s="385"/>
      <c r="J899" s="629"/>
      <c r="K899" s="630"/>
      <c r="L899" s="630"/>
      <c r="M899" s="740"/>
      <c r="N899" s="1122"/>
      <c r="O899" s="1118"/>
      <c r="P899" s="1113"/>
      <c r="Q899" s="1114"/>
      <c r="R899" s="1116"/>
      <c r="S899" s="1771" t="s">
        <v>4708</v>
      </c>
      <c r="T899" s="372" t="s">
        <v>30</v>
      </c>
      <c r="U899" s="1107">
        <f>$U$299</f>
        <v>0.85</v>
      </c>
      <c r="V899" s="1111"/>
      <c r="W899" s="1111"/>
      <c r="X899" s="1111"/>
      <c r="Y899" s="1111"/>
      <c r="Z899" s="1111"/>
      <c r="AA899" s="1110"/>
      <c r="AB899" s="473">
        <f>ROUND(ROUND(G884*Q896,0)*U899,0)</f>
        <v>867</v>
      </c>
      <c r="AC899" s="268"/>
    </row>
    <row r="900" spans="1:29" ht="17.100000000000001" customHeight="1">
      <c r="A900" s="243">
        <v>63</v>
      </c>
      <c r="B900" s="351">
        <v>2282</v>
      </c>
      <c r="C900" s="870" t="s">
        <v>12472</v>
      </c>
      <c r="D900" s="597"/>
      <c r="E900" s="661"/>
      <c r="F900" s="627"/>
      <c r="G900" s="208"/>
      <c r="H900" s="208"/>
      <c r="I900" s="385"/>
      <c r="J900" s="629"/>
      <c r="K900" s="630"/>
      <c r="L900" s="630"/>
      <c r="M900" s="740"/>
      <c r="N900" s="1122"/>
      <c r="O900" s="1118"/>
      <c r="P900" s="1113"/>
      <c r="Q900" s="1114"/>
      <c r="R900" s="1116"/>
      <c r="S900" s="1748"/>
      <c r="T900" s="400"/>
      <c r="U900" s="1110"/>
      <c r="V900" s="1079" t="s">
        <v>11869</v>
      </c>
      <c r="W900" s="354" t="s">
        <v>30</v>
      </c>
      <c r="X900" s="355">
        <v>0.85</v>
      </c>
      <c r="Y900" s="635"/>
      <c r="Z900" s="635"/>
      <c r="AA900" s="636"/>
      <c r="AB900" s="391">
        <f>ROUND(ROUND(ROUND(G884*Q896,0)*U899,0)*X900,0)</f>
        <v>737</v>
      </c>
      <c r="AC900" s="268"/>
    </row>
    <row r="901" spans="1:29" ht="17.100000000000001" customHeight="1">
      <c r="A901" s="243">
        <v>63</v>
      </c>
      <c r="B901" s="351">
        <v>2283</v>
      </c>
      <c r="C901" s="870" t="s">
        <v>12473</v>
      </c>
      <c r="D901" s="597"/>
      <c r="E901" s="661"/>
      <c r="F901" s="627"/>
      <c r="G901" s="208"/>
      <c r="H901" s="208"/>
      <c r="I901" s="385"/>
      <c r="J901" s="629"/>
      <c r="K901" s="630"/>
      <c r="L901" s="630"/>
      <c r="M901" s="740"/>
      <c r="N901" s="1122"/>
      <c r="O901" s="1118"/>
      <c r="P901" s="1113"/>
      <c r="Q901" s="1114"/>
      <c r="R901" s="1116"/>
      <c r="S901" s="603"/>
      <c r="T901" s="362"/>
      <c r="U901" s="1097"/>
      <c r="V901" s="635"/>
      <c r="W901" s="635"/>
      <c r="X901" s="636"/>
      <c r="Y901" s="1533" t="s">
        <v>167</v>
      </c>
      <c r="Z901" s="643">
        <v>5</v>
      </c>
      <c r="AA901" s="1086" t="s">
        <v>168</v>
      </c>
      <c r="AB901" s="358">
        <f>ROUND(ROUND(G884*Q896,0)-Z901,0)</f>
        <v>1015</v>
      </c>
      <c r="AC901" s="268"/>
    </row>
    <row r="902" spans="1:29" ht="17.100000000000001" customHeight="1">
      <c r="A902" s="243">
        <v>63</v>
      </c>
      <c r="B902" s="351">
        <v>2284</v>
      </c>
      <c r="C902" s="870" t="s">
        <v>12474</v>
      </c>
      <c r="D902" s="597"/>
      <c r="E902" s="661"/>
      <c r="F902" s="627"/>
      <c r="G902" s="208"/>
      <c r="H902" s="208"/>
      <c r="I902" s="385"/>
      <c r="J902" s="629"/>
      <c r="K902" s="630"/>
      <c r="L902" s="630"/>
      <c r="M902" s="740"/>
      <c r="N902" s="1122"/>
      <c r="O902" s="1118"/>
      <c r="P902" s="1113"/>
      <c r="Q902" s="1114"/>
      <c r="R902" s="1116"/>
      <c r="S902" s="677"/>
      <c r="T902" s="512"/>
      <c r="U902" s="514"/>
      <c r="V902" s="1071" t="s">
        <v>11869</v>
      </c>
      <c r="W902" s="362" t="s">
        <v>30</v>
      </c>
      <c r="X902" s="395">
        <v>0.85</v>
      </c>
      <c r="Y902" s="1745"/>
      <c r="Z902" s="643"/>
      <c r="AA902" s="1086"/>
      <c r="AB902" s="358">
        <f>ROUND(ROUND(ROUND(G884*Q896,0)*X902,0)-Z901,0)</f>
        <v>862</v>
      </c>
      <c r="AC902" s="268"/>
    </row>
    <row r="903" spans="1:29" ht="17.100000000000001" customHeight="1">
      <c r="A903" s="243">
        <v>63</v>
      </c>
      <c r="B903" s="351">
        <v>2285</v>
      </c>
      <c r="C903" s="870" t="s">
        <v>12475</v>
      </c>
      <c r="D903" s="597"/>
      <c r="E903" s="661"/>
      <c r="F903" s="627"/>
      <c r="G903" s="208"/>
      <c r="H903" s="208"/>
      <c r="I903" s="385"/>
      <c r="J903" s="629"/>
      <c r="K903" s="630"/>
      <c r="L903" s="630"/>
      <c r="M903" s="740"/>
      <c r="N903" s="1122"/>
      <c r="O903" s="1118"/>
      <c r="P903" s="1113"/>
      <c r="Q903" s="1114"/>
      <c r="R903" s="1116"/>
      <c r="S903" s="1747" t="s">
        <v>4703</v>
      </c>
      <c r="T903" s="643" t="s">
        <v>30</v>
      </c>
      <c r="U903" s="1091">
        <f>$U$297</f>
        <v>0.7</v>
      </c>
      <c r="V903" s="1088"/>
      <c r="W903" s="1088"/>
      <c r="X903" s="1089"/>
      <c r="Y903" s="1745"/>
      <c r="Z903" s="1090"/>
      <c r="AA903" s="1091"/>
      <c r="AB903" s="391">
        <f>ROUND(ROUND(ROUND(G884*Q896,0)*U903,0)-Z901,0)</f>
        <v>709</v>
      </c>
      <c r="AC903" s="268"/>
    </row>
    <row r="904" spans="1:29" ht="17.100000000000001" customHeight="1">
      <c r="A904" s="243">
        <v>63</v>
      </c>
      <c r="B904" s="351">
        <v>2286</v>
      </c>
      <c r="C904" s="870" t="s">
        <v>12476</v>
      </c>
      <c r="D904" s="597"/>
      <c r="E904" s="661"/>
      <c r="F904" s="627"/>
      <c r="G904" s="208"/>
      <c r="H904" s="208"/>
      <c r="I904" s="385"/>
      <c r="J904" s="629"/>
      <c r="K904" s="630"/>
      <c r="L904" s="630"/>
      <c r="M904" s="740"/>
      <c r="N904" s="1122"/>
      <c r="O904" s="1118"/>
      <c r="P904" s="1113"/>
      <c r="Q904" s="1114"/>
      <c r="R904" s="1116"/>
      <c r="S904" s="1748"/>
      <c r="T904" s="512"/>
      <c r="U904" s="1083"/>
      <c r="V904" s="1079" t="s">
        <v>11869</v>
      </c>
      <c r="W904" s="354" t="s">
        <v>30</v>
      </c>
      <c r="X904" s="357">
        <v>0.85</v>
      </c>
      <c r="Y904" s="1745"/>
      <c r="Z904" s="1090"/>
      <c r="AA904" s="1091"/>
      <c r="AB904" s="358">
        <f>ROUND(ROUND(ROUND(ROUND(G884*Q896,0)*U903,0)*X904,0)-Z901,0)</f>
        <v>602</v>
      </c>
      <c r="AC904" s="268"/>
    </row>
    <row r="905" spans="1:29" ht="17.100000000000001" customHeight="1">
      <c r="A905" s="243">
        <v>63</v>
      </c>
      <c r="B905" s="351">
        <v>2287</v>
      </c>
      <c r="C905" s="870" t="s">
        <v>12477</v>
      </c>
      <c r="D905" s="597"/>
      <c r="E905" s="661"/>
      <c r="F905" s="627"/>
      <c r="G905" s="208"/>
      <c r="H905" s="208"/>
      <c r="I905" s="385"/>
      <c r="J905" s="629"/>
      <c r="K905" s="630"/>
      <c r="L905" s="630"/>
      <c r="M905" s="740"/>
      <c r="N905" s="1122"/>
      <c r="O905" s="1118"/>
      <c r="P905" s="1113"/>
      <c r="Q905" s="1114"/>
      <c r="R905" s="1116"/>
      <c r="S905" s="1747" t="s">
        <v>4708</v>
      </c>
      <c r="T905" s="643" t="s">
        <v>30</v>
      </c>
      <c r="U905" s="1091">
        <f>$U$299</f>
        <v>0.85</v>
      </c>
      <c r="V905" s="1082"/>
      <c r="W905" s="1082"/>
      <c r="X905" s="1083"/>
      <c r="Y905" s="1745"/>
      <c r="Z905" s="1090"/>
      <c r="AA905" s="1091"/>
      <c r="AB905" s="391">
        <f>ROUND(ROUND(ROUND(G884*Q896,0)*U905,0)-Z901,0)</f>
        <v>862</v>
      </c>
      <c r="AC905" s="268"/>
    </row>
    <row r="906" spans="1:29" ht="17.100000000000001" customHeight="1">
      <c r="A906" s="243">
        <v>63</v>
      </c>
      <c r="B906" s="351">
        <v>2288</v>
      </c>
      <c r="C906" s="870" t="s">
        <v>12478</v>
      </c>
      <c r="D906" s="597"/>
      <c r="E906" s="661"/>
      <c r="F906" s="627"/>
      <c r="G906" s="208"/>
      <c r="H906" s="208"/>
      <c r="I906" s="385"/>
      <c r="J906" s="629"/>
      <c r="K906" s="630"/>
      <c r="L906" s="630"/>
      <c r="M906" s="740"/>
      <c r="N906" s="1122"/>
      <c r="O906" s="1118"/>
      <c r="P906" s="1113"/>
      <c r="Q906" s="1114"/>
      <c r="R906" s="1116"/>
      <c r="S906" s="1748"/>
      <c r="T906" s="512"/>
      <c r="U906" s="1083"/>
      <c r="V906" s="1079" t="s">
        <v>11869</v>
      </c>
      <c r="W906" s="354" t="s">
        <v>30</v>
      </c>
      <c r="X906" s="357">
        <v>0.85</v>
      </c>
      <c r="Y906" s="1746"/>
      <c r="Z906" s="1082"/>
      <c r="AA906" s="1083"/>
      <c r="AB906" s="358">
        <f>ROUND(ROUND(ROUND(ROUND(G884*Q896,0)*U905,0)*X906,0)-Z901,0)</f>
        <v>732</v>
      </c>
      <c r="AC906" s="268"/>
    </row>
    <row r="907" spans="1:29" ht="17.100000000000001" customHeight="1">
      <c r="A907" s="243">
        <v>63</v>
      </c>
      <c r="B907" s="351">
        <v>2289</v>
      </c>
      <c r="C907" s="870" t="s">
        <v>12479</v>
      </c>
      <c r="D907" s="597"/>
      <c r="E907" s="661"/>
      <c r="F907" s="627"/>
      <c r="G907" s="208"/>
      <c r="H907" s="208"/>
      <c r="I907" s="385"/>
      <c r="J907" s="629"/>
      <c r="K907" s="630"/>
      <c r="L907" s="630"/>
      <c r="M907" s="740"/>
      <c r="N907" s="1122"/>
      <c r="O907" s="1772" t="s">
        <v>237</v>
      </c>
      <c r="P907" s="362"/>
      <c r="Q907" s="1119"/>
      <c r="R907" s="1081"/>
      <c r="S907" s="603"/>
      <c r="T907" s="362"/>
      <c r="U907" s="1097"/>
      <c r="V907" s="635"/>
      <c r="W907" s="635"/>
      <c r="X907" s="635"/>
      <c r="Y907" s="635"/>
      <c r="Z907" s="635"/>
      <c r="AA907" s="636"/>
      <c r="AB907" s="358">
        <f>ROUND(G884*Q908,0)</f>
        <v>729</v>
      </c>
      <c r="AC907" s="268"/>
    </row>
    <row r="908" spans="1:29" ht="17.100000000000001" customHeight="1">
      <c r="A908" s="243">
        <v>63</v>
      </c>
      <c r="B908" s="351">
        <v>2290</v>
      </c>
      <c r="C908" s="870" t="s">
        <v>12480</v>
      </c>
      <c r="D908" s="597"/>
      <c r="E908" s="661"/>
      <c r="F908" s="627"/>
      <c r="G908" s="208"/>
      <c r="H908" s="208"/>
      <c r="I908" s="385"/>
      <c r="J908" s="629"/>
      <c r="K908" s="630"/>
      <c r="L908" s="630"/>
      <c r="M908" s="740"/>
      <c r="N908" s="1122"/>
      <c r="O908" s="1773"/>
      <c r="P908" s="643" t="s">
        <v>30</v>
      </c>
      <c r="Q908" s="1090">
        <v>0.5</v>
      </c>
      <c r="R908" s="1091"/>
      <c r="S908" s="677"/>
      <c r="T908" s="512"/>
      <c r="U908" s="514"/>
      <c r="V908" s="1071" t="s">
        <v>11869</v>
      </c>
      <c r="W908" s="362" t="s">
        <v>30</v>
      </c>
      <c r="X908" s="356">
        <v>0.85</v>
      </c>
      <c r="Y908" s="635"/>
      <c r="Z908" s="635"/>
      <c r="AA908" s="636"/>
      <c r="AB908" s="358">
        <f>ROUND(ROUND(G884*Q908,0)*X908,0)</f>
        <v>620</v>
      </c>
      <c r="AC908" s="268"/>
    </row>
    <row r="909" spans="1:29" ht="16.7" customHeight="1">
      <c r="A909" s="243">
        <v>63</v>
      </c>
      <c r="B909" s="351">
        <v>2291</v>
      </c>
      <c r="C909" s="870" t="s">
        <v>12481</v>
      </c>
      <c r="D909" s="597"/>
      <c r="E909" s="661"/>
      <c r="F909" s="627"/>
      <c r="G909" s="208"/>
      <c r="H909" s="208"/>
      <c r="I909" s="385"/>
      <c r="J909" s="629"/>
      <c r="K909" s="630"/>
      <c r="L909" s="630"/>
      <c r="M909" s="740"/>
      <c r="N909" s="1122"/>
      <c r="O909" s="1773"/>
      <c r="P909" s="643"/>
      <c r="Q909" s="1090"/>
      <c r="R909" s="1091"/>
      <c r="S909" s="1747" t="s">
        <v>4703</v>
      </c>
      <c r="T909" s="362" t="s">
        <v>30</v>
      </c>
      <c r="U909" s="1081">
        <f>$U$297</f>
        <v>0.7</v>
      </c>
      <c r="V909" s="1088"/>
      <c r="W909" s="1088"/>
      <c r="X909" s="1088"/>
      <c r="Y909" s="1088"/>
      <c r="Z909" s="1088"/>
      <c r="AA909" s="1089"/>
      <c r="AB909" s="391">
        <f>ROUND(ROUND(G884*Q908,0)*U909,0)</f>
        <v>510</v>
      </c>
      <c r="AC909" s="268"/>
    </row>
    <row r="910" spans="1:29" ht="16.7" customHeight="1">
      <c r="A910" s="243">
        <v>63</v>
      </c>
      <c r="B910" s="351">
        <v>2292</v>
      </c>
      <c r="C910" s="870" t="s">
        <v>12482</v>
      </c>
      <c r="D910" s="597"/>
      <c r="E910" s="661"/>
      <c r="F910" s="627"/>
      <c r="G910" s="208"/>
      <c r="H910" s="208"/>
      <c r="I910" s="385"/>
      <c r="J910" s="629"/>
      <c r="K910" s="630"/>
      <c r="L910" s="630"/>
      <c r="M910" s="740"/>
      <c r="N910" s="1122"/>
      <c r="O910" s="1773"/>
      <c r="P910" s="643"/>
      <c r="Q910" s="1090"/>
      <c r="R910" s="1091"/>
      <c r="S910" s="1748"/>
      <c r="T910" s="512"/>
      <c r="U910" s="1083"/>
      <c r="V910" s="1079" t="s">
        <v>11869</v>
      </c>
      <c r="W910" s="354" t="s">
        <v>30</v>
      </c>
      <c r="X910" s="355">
        <v>0.85</v>
      </c>
      <c r="Y910" s="635"/>
      <c r="Z910" s="635"/>
      <c r="AA910" s="636"/>
      <c r="AB910" s="391">
        <f>ROUND(ROUND(ROUND(G884*Q908,0)*U909,0)*X910,0)</f>
        <v>434</v>
      </c>
      <c r="AC910" s="268"/>
    </row>
    <row r="911" spans="1:29" ht="17.100000000000001" customHeight="1">
      <c r="A911" s="243">
        <v>63</v>
      </c>
      <c r="B911" s="351">
        <v>2293</v>
      </c>
      <c r="C911" s="870" t="s">
        <v>12483</v>
      </c>
      <c r="D911" s="597"/>
      <c r="E911" s="661"/>
      <c r="F911" s="627"/>
      <c r="G911" s="208"/>
      <c r="H911" s="208"/>
      <c r="I911" s="385"/>
      <c r="J911" s="629"/>
      <c r="K911" s="630"/>
      <c r="L911" s="630"/>
      <c r="M911" s="740"/>
      <c r="N911" s="1122"/>
      <c r="O911" s="1773"/>
      <c r="P911" s="643"/>
      <c r="Q911" s="1090"/>
      <c r="R911" s="1091"/>
      <c r="S911" s="1747" t="s">
        <v>4708</v>
      </c>
      <c r="T911" s="362" t="s">
        <v>30</v>
      </c>
      <c r="U911" s="1081">
        <f>$U$299</f>
        <v>0.85</v>
      </c>
      <c r="V911" s="1082"/>
      <c r="W911" s="1082"/>
      <c r="X911" s="1082"/>
      <c r="Y911" s="1082"/>
      <c r="Z911" s="1082"/>
      <c r="AA911" s="1083"/>
      <c r="AB911" s="391">
        <f>ROUND(ROUND(G884*Q908,0)*U911,0)</f>
        <v>620</v>
      </c>
      <c r="AC911" s="268"/>
    </row>
    <row r="912" spans="1:29" ht="17.100000000000001" customHeight="1">
      <c r="A912" s="243">
        <v>63</v>
      </c>
      <c r="B912" s="351">
        <v>2294</v>
      </c>
      <c r="C912" s="870" t="s">
        <v>12484</v>
      </c>
      <c r="D912" s="597"/>
      <c r="E912" s="661"/>
      <c r="F912" s="627"/>
      <c r="G912" s="208"/>
      <c r="H912" s="208"/>
      <c r="I912" s="385"/>
      <c r="J912" s="629"/>
      <c r="K912" s="630"/>
      <c r="L912" s="630"/>
      <c r="M912" s="740"/>
      <c r="N912" s="1122"/>
      <c r="O912" s="1120"/>
      <c r="P912" s="643"/>
      <c r="Q912" s="1090"/>
      <c r="R912" s="1091"/>
      <c r="S912" s="1748"/>
      <c r="T912" s="512"/>
      <c r="U912" s="1083"/>
      <c r="V912" s="1079" t="s">
        <v>11869</v>
      </c>
      <c r="W912" s="354" t="s">
        <v>30</v>
      </c>
      <c r="X912" s="355">
        <v>0.85</v>
      </c>
      <c r="Y912" s="635"/>
      <c r="Z912" s="635"/>
      <c r="AA912" s="636"/>
      <c r="AB912" s="391">
        <f>ROUND(ROUND(ROUND(G884*Q908,0)*U911,0)*X912,0)</f>
        <v>527</v>
      </c>
      <c r="AC912" s="268"/>
    </row>
    <row r="913" spans="1:29" ht="17.100000000000001" customHeight="1">
      <c r="A913" s="243">
        <v>63</v>
      </c>
      <c r="B913" s="351">
        <v>2295</v>
      </c>
      <c r="C913" s="870" t="s">
        <v>12485</v>
      </c>
      <c r="D913" s="597"/>
      <c r="E913" s="661"/>
      <c r="F913" s="627"/>
      <c r="G913" s="208"/>
      <c r="H913" s="208"/>
      <c r="I913" s="385"/>
      <c r="J913" s="629"/>
      <c r="K913" s="630"/>
      <c r="L913" s="630"/>
      <c r="M913" s="740"/>
      <c r="N913" s="1122"/>
      <c r="O913" s="1120"/>
      <c r="P913" s="643"/>
      <c r="Q913" s="1090"/>
      <c r="R913" s="1091"/>
      <c r="S913" s="603"/>
      <c r="T913" s="362"/>
      <c r="U913" s="1097"/>
      <c r="V913" s="635"/>
      <c r="W913" s="635"/>
      <c r="X913" s="636"/>
      <c r="Y913" s="1767" t="s">
        <v>167</v>
      </c>
      <c r="Z913" s="643">
        <v>5</v>
      </c>
      <c r="AA913" s="1086" t="s">
        <v>168</v>
      </c>
      <c r="AB913" s="358">
        <f>ROUND(ROUND(G884*Q908,0)-Z913,0)</f>
        <v>724</v>
      </c>
      <c r="AC913" s="268"/>
    </row>
    <row r="914" spans="1:29" ht="17.100000000000001" customHeight="1">
      <c r="A914" s="243">
        <v>63</v>
      </c>
      <c r="B914" s="351">
        <v>2296</v>
      </c>
      <c r="C914" s="870" t="s">
        <v>12486</v>
      </c>
      <c r="D914" s="597"/>
      <c r="E914" s="661"/>
      <c r="F914" s="627"/>
      <c r="G914" s="208"/>
      <c r="H914" s="208"/>
      <c r="I914" s="385"/>
      <c r="J914" s="629"/>
      <c r="K914" s="630"/>
      <c r="L914" s="630"/>
      <c r="M914" s="740"/>
      <c r="N914" s="1122"/>
      <c r="O914" s="1120"/>
      <c r="P914" s="643"/>
      <c r="Q914" s="1090"/>
      <c r="R914" s="1091"/>
      <c r="S914" s="677"/>
      <c r="T914" s="512"/>
      <c r="U914" s="514"/>
      <c r="V914" s="1071" t="s">
        <v>11869</v>
      </c>
      <c r="W914" s="362" t="s">
        <v>30</v>
      </c>
      <c r="X914" s="395">
        <v>0.85</v>
      </c>
      <c r="Y914" s="1773"/>
      <c r="Z914" s="643"/>
      <c r="AA914" s="1086"/>
      <c r="AB914" s="358">
        <f>ROUND(ROUND(ROUND(G884*Q908,0)*X914,0)-Z913,0)</f>
        <v>615</v>
      </c>
      <c r="AC914" s="268"/>
    </row>
    <row r="915" spans="1:29" ht="17.100000000000001" customHeight="1">
      <c r="A915" s="243">
        <v>63</v>
      </c>
      <c r="B915" s="351">
        <v>2297</v>
      </c>
      <c r="C915" s="870" t="s">
        <v>12487</v>
      </c>
      <c r="D915" s="597"/>
      <c r="E915" s="661"/>
      <c r="F915" s="627"/>
      <c r="G915" s="208"/>
      <c r="H915" s="208"/>
      <c r="I915" s="385"/>
      <c r="J915" s="629"/>
      <c r="K915" s="630"/>
      <c r="L915" s="630"/>
      <c r="M915" s="740"/>
      <c r="N915" s="1122"/>
      <c r="O915" s="1120"/>
      <c r="P915" s="643"/>
      <c r="Q915" s="1090"/>
      <c r="R915" s="1091"/>
      <c r="S915" s="1747" t="s">
        <v>4703</v>
      </c>
      <c r="T915" s="643" t="s">
        <v>30</v>
      </c>
      <c r="U915" s="1091">
        <f>$U$297</f>
        <v>0.7</v>
      </c>
      <c r="V915" s="1088"/>
      <c r="W915" s="1088"/>
      <c r="X915" s="1089"/>
      <c r="Y915" s="1773"/>
      <c r="Z915" s="1090"/>
      <c r="AA915" s="1091"/>
      <c r="AB915" s="391">
        <f>ROUND(ROUND(ROUND(G884*Q908,0)*U915,0)-Z913,0)</f>
        <v>505</v>
      </c>
      <c r="AC915" s="268"/>
    </row>
    <row r="916" spans="1:29" ht="17.100000000000001" customHeight="1">
      <c r="A916" s="243">
        <v>63</v>
      </c>
      <c r="B916" s="351">
        <v>2298</v>
      </c>
      <c r="C916" s="870" t="s">
        <v>12488</v>
      </c>
      <c r="D916" s="597"/>
      <c r="E916" s="661"/>
      <c r="F916" s="627"/>
      <c r="G916" s="208"/>
      <c r="H916" s="208"/>
      <c r="I916" s="385"/>
      <c r="J916" s="629"/>
      <c r="K916" s="630"/>
      <c r="L916" s="630"/>
      <c r="M916" s="740"/>
      <c r="N916" s="1122"/>
      <c r="O916" s="1120"/>
      <c r="P916" s="643"/>
      <c r="Q916" s="1090"/>
      <c r="R916" s="1091"/>
      <c r="S916" s="1748"/>
      <c r="T916" s="512"/>
      <c r="U916" s="1083"/>
      <c r="V916" s="1079" t="s">
        <v>11869</v>
      </c>
      <c r="W916" s="354" t="s">
        <v>30</v>
      </c>
      <c r="X916" s="357">
        <v>0.85</v>
      </c>
      <c r="Y916" s="1773"/>
      <c r="Z916" s="1090"/>
      <c r="AA916" s="1091"/>
      <c r="AB916" s="358">
        <f>ROUND(ROUND(ROUND(ROUND(G884*Q908,0)*U915,0)*X916,0)-Z913,0)</f>
        <v>429</v>
      </c>
      <c r="AC916" s="268"/>
    </row>
    <row r="917" spans="1:29" ht="17.100000000000001" customHeight="1">
      <c r="A917" s="243">
        <v>63</v>
      </c>
      <c r="B917" s="351">
        <v>2299</v>
      </c>
      <c r="C917" s="870" t="s">
        <v>12489</v>
      </c>
      <c r="D917" s="597"/>
      <c r="E917" s="661"/>
      <c r="F917" s="627"/>
      <c r="G917" s="208"/>
      <c r="H917" s="208"/>
      <c r="I917" s="385"/>
      <c r="J917" s="629"/>
      <c r="K917" s="630"/>
      <c r="L917" s="630"/>
      <c r="M917" s="740"/>
      <c r="N917" s="1122"/>
      <c r="O917" s="1120"/>
      <c r="P917" s="643"/>
      <c r="Q917" s="1090"/>
      <c r="R917" s="1091"/>
      <c r="S917" s="1747" t="s">
        <v>4708</v>
      </c>
      <c r="T917" s="643" t="s">
        <v>30</v>
      </c>
      <c r="U917" s="1091">
        <f>$U$299</f>
        <v>0.85</v>
      </c>
      <c r="V917" s="1082"/>
      <c r="W917" s="1082"/>
      <c r="X917" s="1083"/>
      <c r="Y917" s="1773"/>
      <c r="Z917" s="1090"/>
      <c r="AA917" s="1091"/>
      <c r="AB917" s="391">
        <f>ROUND(ROUND(ROUND(G884*Q908,0)*U917,0)-Z913,0)</f>
        <v>615</v>
      </c>
      <c r="AC917" s="268"/>
    </row>
    <row r="918" spans="1:29" ht="17.100000000000001" customHeight="1">
      <c r="A918" s="243">
        <v>63</v>
      </c>
      <c r="B918" s="351">
        <v>2300</v>
      </c>
      <c r="C918" s="870" t="s">
        <v>12490</v>
      </c>
      <c r="D918" s="597"/>
      <c r="E918" s="661"/>
      <c r="F918" s="627"/>
      <c r="G918" s="208"/>
      <c r="H918" s="208"/>
      <c r="I918" s="385"/>
      <c r="J918" s="629"/>
      <c r="K918" s="630"/>
      <c r="L918" s="630"/>
      <c r="M918" s="740"/>
      <c r="N918" s="1129"/>
      <c r="O918" s="1123"/>
      <c r="P918" s="512"/>
      <c r="Q918" s="1082"/>
      <c r="R918" s="1083"/>
      <c r="S918" s="1748"/>
      <c r="T918" s="512"/>
      <c r="U918" s="1083"/>
      <c r="V918" s="1079" t="s">
        <v>11869</v>
      </c>
      <c r="W918" s="354" t="s">
        <v>30</v>
      </c>
      <c r="X918" s="357">
        <v>0.85</v>
      </c>
      <c r="Y918" s="1768"/>
      <c r="Z918" s="1082"/>
      <c r="AA918" s="1083"/>
      <c r="AB918" s="358">
        <f>ROUND(ROUND(ROUND(ROUND(G884*Q908,0)*U917,0)*X918,0)-Z913,0)</f>
        <v>522</v>
      </c>
      <c r="AC918" s="268"/>
    </row>
    <row r="919" spans="1:29" ht="17.100000000000001" customHeight="1">
      <c r="A919" s="229">
        <v>63</v>
      </c>
      <c r="B919" s="337">
        <v>1461</v>
      </c>
      <c r="C919" s="871" t="s">
        <v>12491</v>
      </c>
      <c r="D919" s="597"/>
      <c r="E919" s="661"/>
      <c r="F919" s="1626" t="s">
        <v>12330</v>
      </c>
      <c r="G919" s="664"/>
      <c r="H919" s="664"/>
      <c r="I919" s="732"/>
      <c r="J919" s="245"/>
      <c r="K919" s="208"/>
      <c r="L919" s="392"/>
      <c r="M919" s="385"/>
      <c r="N919" s="1136"/>
      <c r="O919" s="712"/>
      <c r="P919" s="232"/>
      <c r="Q919" s="232"/>
      <c r="R919" s="232"/>
      <c r="S919" s="557"/>
      <c r="T919" s="372"/>
      <c r="U919" s="1070"/>
      <c r="V919" s="625"/>
      <c r="W919" s="625"/>
      <c r="X919" s="625"/>
      <c r="Y919" s="625"/>
      <c r="Z919" s="625"/>
      <c r="AA919" s="626"/>
      <c r="AB919" s="705">
        <f>ROUND(G920,0)</f>
        <v>1280</v>
      </c>
      <c r="AC919" s="268"/>
    </row>
    <row r="920" spans="1:29" ht="17.100000000000001" customHeight="1">
      <c r="A920" s="243">
        <v>63</v>
      </c>
      <c r="B920" s="351">
        <v>2301</v>
      </c>
      <c r="C920" s="870" t="s">
        <v>12492</v>
      </c>
      <c r="D920" s="597"/>
      <c r="E920" s="661"/>
      <c r="F920" s="1745"/>
      <c r="G920" s="624">
        <v>1280</v>
      </c>
      <c r="H920" s="208" t="s">
        <v>18</v>
      </c>
      <c r="I920" s="661"/>
      <c r="J920" s="245"/>
      <c r="K920" s="208"/>
      <c r="L920" s="392"/>
      <c r="M920" s="385"/>
      <c r="N920" s="1137"/>
      <c r="O920" s="1138"/>
      <c r="P920" s="208"/>
      <c r="Q920" s="208"/>
      <c r="R920" s="208"/>
      <c r="S920" s="567"/>
      <c r="T920" s="400"/>
      <c r="U920" s="470"/>
      <c r="V920" s="1071" t="s">
        <v>4700</v>
      </c>
      <c r="W920" s="362" t="s">
        <v>163</v>
      </c>
      <c r="X920" s="356">
        <v>0.85</v>
      </c>
      <c r="Y920" s="635"/>
      <c r="Z920" s="635"/>
      <c r="AA920" s="636"/>
      <c r="AB920" s="358">
        <f>ROUND(G920*X920,0)</f>
        <v>1088</v>
      </c>
      <c r="AC920" s="268"/>
    </row>
    <row r="921" spans="1:29" ht="17.100000000000001" customHeight="1">
      <c r="A921" s="229">
        <v>63</v>
      </c>
      <c r="B921" s="337">
        <v>1462</v>
      </c>
      <c r="C921" s="871" t="s">
        <v>12493</v>
      </c>
      <c r="D921" s="597"/>
      <c r="E921" s="661"/>
      <c r="F921" s="597"/>
      <c r="G921" s="654"/>
      <c r="H921" s="654"/>
      <c r="I921" s="661"/>
      <c r="J921" s="245"/>
      <c r="K921" s="208"/>
      <c r="L921" s="392"/>
      <c r="M921" s="292"/>
      <c r="N921" s="1139"/>
      <c r="O921" s="1140"/>
      <c r="P921" s="208"/>
      <c r="Q921" s="208"/>
      <c r="R921" s="208"/>
      <c r="S921" s="1771" t="s">
        <v>4703</v>
      </c>
      <c r="T921" s="372" t="s">
        <v>163</v>
      </c>
      <c r="U921" s="1107">
        <f>$U$297</f>
        <v>0.7</v>
      </c>
      <c r="V921" s="1108"/>
      <c r="W921" s="1108"/>
      <c r="X921" s="1108"/>
      <c r="Y921" s="1108"/>
      <c r="Z921" s="1108"/>
      <c r="AA921" s="1109"/>
      <c r="AB921" s="705">
        <f>ROUND(G920*U921,0)</f>
        <v>896</v>
      </c>
      <c r="AC921" s="268"/>
    </row>
    <row r="922" spans="1:29" ht="17.100000000000001" customHeight="1">
      <c r="A922" s="243">
        <v>63</v>
      </c>
      <c r="B922" s="351">
        <v>2302</v>
      </c>
      <c r="C922" s="870" t="s">
        <v>12494</v>
      </c>
      <c r="D922" s="597"/>
      <c r="E922" s="661"/>
      <c r="F922" s="597"/>
      <c r="G922" s="654"/>
      <c r="H922" s="654"/>
      <c r="I922" s="661"/>
      <c r="J922" s="245"/>
      <c r="K922" s="208"/>
      <c r="L922" s="392"/>
      <c r="M922" s="292"/>
      <c r="N922" s="1139"/>
      <c r="O922" s="1140"/>
      <c r="P922" s="208"/>
      <c r="Q922" s="208"/>
      <c r="R922" s="208"/>
      <c r="S922" s="1748"/>
      <c r="T922" s="400"/>
      <c r="U922" s="1110"/>
      <c r="V922" s="1079" t="s">
        <v>11869</v>
      </c>
      <c r="W922" s="354" t="s">
        <v>30</v>
      </c>
      <c r="X922" s="355">
        <v>0.85</v>
      </c>
      <c r="Y922" s="635"/>
      <c r="Z922" s="635"/>
      <c r="AA922" s="636"/>
      <c r="AB922" s="358">
        <f>ROUND(ROUND(G920*U921,0)*X922,0)</f>
        <v>762</v>
      </c>
      <c r="AC922" s="268"/>
    </row>
    <row r="923" spans="1:29" ht="17.100000000000001" customHeight="1">
      <c r="A923" s="229">
        <v>63</v>
      </c>
      <c r="B923" s="337">
        <v>1463</v>
      </c>
      <c r="C923" s="871" t="s">
        <v>12495</v>
      </c>
      <c r="D923" s="597"/>
      <c r="E923" s="661"/>
      <c r="F923" s="597"/>
      <c r="G923" s="654"/>
      <c r="H923" s="654"/>
      <c r="I923" s="661"/>
      <c r="J923" s="245"/>
      <c r="K923" s="208"/>
      <c r="L923" s="392"/>
      <c r="M923" s="292"/>
      <c r="N923" s="1139"/>
      <c r="O923" s="1140"/>
      <c r="P923" s="208"/>
      <c r="Q923" s="208"/>
      <c r="R923" s="385"/>
      <c r="S923" s="1771" t="s">
        <v>4708</v>
      </c>
      <c r="T923" s="372" t="s">
        <v>30</v>
      </c>
      <c r="U923" s="1107">
        <f>$U$299</f>
        <v>0.85</v>
      </c>
      <c r="V923" s="1111"/>
      <c r="W923" s="1111"/>
      <c r="X923" s="1111"/>
      <c r="Y923" s="1111"/>
      <c r="Z923" s="1111"/>
      <c r="AA923" s="1110"/>
      <c r="AB923" s="705">
        <f>ROUND(G920*U923,0)</f>
        <v>1088</v>
      </c>
      <c r="AC923" s="268"/>
    </row>
    <row r="924" spans="1:29" ht="17.100000000000001" customHeight="1">
      <c r="A924" s="243">
        <v>63</v>
      </c>
      <c r="B924" s="351">
        <v>2303</v>
      </c>
      <c r="C924" s="870" t="s">
        <v>12496</v>
      </c>
      <c r="D924" s="597"/>
      <c r="E924" s="661"/>
      <c r="F924" s="597"/>
      <c r="G924" s="654"/>
      <c r="H924" s="654"/>
      <c r="I924" s="661"/>
      <c r="J924" s="245"/>
      <c r="K924" s="208"/>
      <c r="L924" s="392"/>
      <c r="M924" s="292"/>
      <c r="N924" s="1139"/>
      <c r="O924" s="1140"/>
      <c r="P924" s="208"/>
      <c r="Q924" s="208"/>
      <c r="R924" s="385"/>
      <c r="S924" s="1748"/>
      <c r="T924" s="400"/>
      <c r="U924" s="1110"/>
      <c r="V924" s="1079" t="s">
        <v>11869</v>
      </c>
      <c r="W924" s="354" t="s">
        <v>30</v>
      </c>
      <c r="X924" s="355">
        <v>0.85</v>
      </c>
      <c r="Y924" s="635"/>
      <c r="Z924" s="635"/>
      <c r="AA924" s="636"/>
      <c r="AB924" s="358">
        <f>ROUND(ROUND(G920*U923,0)*X924,0)</f>
        <v>925</v>
      </c>
      <c r="AC924" s="268"/>
    </row>
    <row r="925" spans="1:29" ht="17.100000000000001" customHeight="1">
      <c r="A925" s="243">
        <v>63</v>
      </c>
      <c r="B925" s="351">
        <v>2304</v>
      </c>
      <c r="C925" s="870" t="s">
        <v>12497</v>
      </c>
      <c r="D925" s="597"/>
      <c r="E925" s="661"/>
      <c r="F925" s="597"/>
      <c r="G925" s="654"/>
      <c r="H925" s="654"/>
      <c r="I925" s="661"/>
      <c r="J925" s="245"/>
      <c r="K925" s="208"/>
      <c r="L925" s="392"/>
      <c r="M925" s="292"/>
      <c r="N925" s="1139"/>
      <c r="O925" s="1140"/>
      <c r="P925" s="208"/>
      <c r="Q925" s="208"/>
      <c r="R925" s="385"/>
      <c r="S925" s="603"/>
      <c r="T925" s="362"/>
      <c r="U925" s="1097"/>
      <c r="V925" s="635"/>
      <c r="W925" s="635"/>
      <c r="X925" s="636"/>
      <c r="Y925" s="1533" t="s">
        <v>167</v>
      </c>
      <c r="Z925" s="643">
        <v>5</v>
      </c>
      <c r="AA925" s="1086" t="s">
        <v>168</v>
      </c>
      <c r="AB925" s="358">
        <f>ROUND(G920-Z925,0)</f>
        <v>1275</v>
      </c>
      <c r="AC925" s="268"/>
    </row>
    <row r="926" spans="1:29" ht="17.100000000000001" customHeight="1">
      <c r="A926" s="243">
        <v>63</v>
      </c>
      <c r="B926" s="351">
        <v>2305</v>
      </c>
      <c r="C926" s="870" t="s">
        <v>12498</v>
      </c>
      <c r="D926" s="597"/>
      <c r="E926" s="661"/>
      <c r="F926" s="597"/>
      <c r="G926" s="654"/>
      <c r="H926" s="654"/>
      <c r="I926" s="661"/>
      <c r="J926" s="245"/>
      <c r="K926" s="208"/>
      <c r="L926" s="392"/>
      <c r="M926" s="292"/>
      <c r="N926" s="1139"/>
      <c r="O926" s="1140"/>
      <c r="P926" s="208"/>
      <c r="Q926" s="208"/>
      <c r="R926" s="208"/>
      <c r="S926" s="677"/>
      <c r="T926" s="512"/>
      <c r="U926" s="514"/>
      <c r="V926" s="1071" t="s">
        <v>11869</v>
      </c>
      <c r="W926" s="362" t="s">
        <v>30</v>
      </c>
      <c r="X926" s="395">
        <v>0.85</v>
      </c>
      <c r="Y926" s="1745"/>
      <c r="Z926" s="643"/>
      <c r="AA926" s="1086"/>
      <c r="AB926" s="358">
        <f>ROUND(ROUND(G920*X926,0)-Z925,0)</f>
        <v>1083</v>
      </c>
      <c r="AC926" s="268"/>
    </row>
    <row r="927" spans="1:29" ht="17.100000000000001" customHeight="1">
      <c r="A927" s="243">
        <v>63</v>
      </c>
      <c r="B927" s="351">
        <v>2306</v>
      </c>
      <c r="C927" s="870" t="s">
        <v>12499</v>
      </c>
      <c r="D927" s="597"/>
      <c r="E927" s="661"/>
      <c r="F927" s="597"/>
      <c r="G927" s="654"/>
      <c r="H927" s="654"/>
      <c r="I927" s="661"/>
      <c r="J927" s="245"/>
      <c r="K927" s="208"/>
      <c r="L927" s="392"/>
      <c r="M927" s="292"/>
      <c r="N927" s="1139"/>
      <c r="O927" s="1140"/>
      <c r="P927" s="208"/>
      <c r="Q927" s="208"/>
      <c r="R927" s="208"/>
      <c r="S927" s="1747" t="s">
        <v>4703</v>
      </c>
      <c r="T927" s="643" t="s">
        <v>30</v>
      </c>
      <c r="U927" s="1091">
        <f>$U$297</f>
        <v>0.7</v>
      </c>
      <c r="V927" s="1088"/>
      <c r="W927" s="1088"/>
      <c r="X927" s="1089"/>
      <c r="Y927" s="1745"/>
      <c r="Z927" s="1090"/>
      <c r="AA927" s="1091"/>
      <c r="AB927" s="358">
        <f>ROUND(ROUND(G920*U927,0)-Z925,0)</f>
        <v>891</v>
      </c>
      <c r="AC927" s="268"/>
    </row>
    <row r="928" spans="1:29" ht="17.100000000000001" customHeight="1">
      <c r="A928" s="243">
        <v>63</v>
      </c>
      <c r="B928" s="351">
        <v>2307</v>
      </c>
      <c r="C928" s="870" t="s">
        <v>12500</v>
      </c>
      <c r="D928" s="597"/>
      <c r="E928" s="661"/>
      <c r="F928" s="597"/>
      <c r="G928" s="654"/>
      <c r="H928" s="654"/>
      <c r="I928" s="661"/>
      <c r="J928" s="245"/>
      <c r="K928" s="208"/>
      <c r="L928" s="392"/>
      <c r="M928" s="292"/>
      <c r="N928" s="1139"/>
      <c r="O928" s="1140"/>
      <c r="P928" s="208"/>
      <c r="Q928" s="208"/>
      <c r="R928" s="208"/>
      <c r="S928" s="1748"/>
      <c r="T928" s="512"/>
      <c r="U928" s="1083"/>
      <c r="V928" s="1079" t="s">
        <v>11869</v>
      </c>
      <c r="W928" s="354" t="s">
        <v>30</v>
      </c>
      <c r="X928" s="357">
        <v>0.85</v>
      </c>
      <c r="Y928" s="1745"/>
      <c r="Z928" s="1090"/>
      <c r="AA928" s="1091"/>
      <c r="AB928" s="358">
        <f>ROUND(ROUND(ROUND(G920*U927,0)*X928,0)-Z925,0)</f>
        <v>757</v>
      </c>
      <c r="AC928" s="268"/>
    </row>
    <row r="929" spans="1:29" ht="17.100000000000001" customHeight="1">
      <c r="A929" s="243">
        <v>63</v>
      </c>
      <c r="B929" s="351">
        <v>2308</v>
      </c>
      <c r="C929" s="870" t="s">
        <v>12501</v>
      </c>
      <c r="D929" s="597"/>
      <c r="E929" s="661"/>
      <c r="F929" s="597"/>
      <c r="G929" s="654"/>
      <c r="H929" s="654"/>
      <c r="I929" s="661"/>
      <c r="J929" s="245"/>
      <c r="K929" s="208"/>
      <c r="L929" s="392"/>
      <c r="M929" s="292"/>
      <c r="N929" s="1139"/>
      <c r="O929" s="1140"/>
      <c r="P929" s="208"/>
      <c r="Q929" s="208"/>
      <c r="R929" s="208"/>
      <c r="S929" s="1747" t="s">
        <v>4708</v>
      </c>
      <c r="T929" s="643" t="s">
        <v>30</v>
      </c>
      <c r="U929" s="1091">
        <f>$U$299</f>
        <v>0.85</v>
      </c>
      <c r="V929" s="1082"/>
      <c r="W929" s="1082"/>
      <c r="X929" s="1083"/>
      <c r="Y929" s="1745"/>
      <c r="Z929" s="1090"/>
      <c r="AA929" s="1091"/>
      <c r="AB929" s="358">
        <f>ROUND(ROUND(G920*U929,0)-Z925,0)</f>
        <v>1083</v>
      </c>
      <c r="AC929" s="268"/>
    </row>
    <row r="930" spans="1:29" ht="17.100000000000001" customHeight="1">
      <c r="A930" s="243">
        <v>63</v>
      </c>
      <c r="B930" s="351">
        <v>2309</v>
      </c>
      <c r="C930" s="870" t="s">
        <v>12502</v>
      </c>
      <c r="D930" s="597"/>
      <c r="E930" s="661"/>
      <c r="F930" s="597"/>
      <c r="G930" s="654"/>
      <c r="H930" s="654"/>
      <c r="I930" s="661"/>
      <c r="J930" s="245"/>
      <c r="K930" s="208"/>
      <c r="L930" s="392"/>
      <c r="M930" s="292"/>
      <c r="N930" s="1139"/>
      <c r="O930" s="1140"/>
      <c r="P930" s="208"/>
      <c r="Q930" s="208"/>
      <c r="R930" s="208"/>
      <c r="S930" s="1748"/>
      <c r="T930" s="512"/>
      <c r="U930" s="1083"/>
      <c r="V930" s="1079" t="s">
        <v>11869</v>
      </c>
      <c r="W930" s="354" t="s">
        <v>30</v>
      </c>
      <c r="X930" s="357">
        <v>0.85</v>
      </c>
      <c r="Y930" s="1746"/>
      <c r="Z930" s="1082"/>
      <c r="AA930" s="1083"/>
      <c r="AB930" s="358">
        <f>ROUND(ROUND(ROUND(G920*U929,0)*X930,0)-Z925,0)</f>
        <v>920</v>
      </c>
      <c r="AC930" s="268"/>
    </row>
    <row r="931" spans="1:29" ht="17.100000000000001" customHeight="1">
      <c r="A931" s="229">
        <v>63</v>
      </c>
      <c r="B931" s="337">
        <v>1464</v>
      </c>
      <c r="C931" s="871" t="s">
        <v>12503</v>
      </c>
      <c r="D931" s="597"/>
      <c r="E931" s="661"/>
      <c r="F931" s="501"/>
      <c r="I931" s="385"/>
      <c r="J931" s="629"/>
      <c r="K931" s="630"/>
      <c r="L931" s="630"/>
      <c r="M931" s="385"/>
      <c r="N931" s="1769" t="s">
        <v>11301</v>
      </c>
      <c r="O931" s="1770" t="s">
        <v>235</v>
      </c>
      <c r="P931" s="272"/>
      <c r="Q931" s="272"/>
      <c r="R931" s="1112"/>
      <c r="S931" s="557"/>
      <c r="T931" s="372"/>
      <c r="U931" s="1070"/>
      <c r="V931" s="625"/>
      <c r="W931" s="625"/>
      <c r="X931" s="625"/>
      <c r="Y931" s="625"/>
      <c r="Z931" s="625"/>
      <c r="AA931" s="626"/>
      <c r="AB931" s="705">
        <f>ROUND(G920*Q932,0)</f>
        <v>896</v>
      </c>
      <c r="AC931" s="268"/>
    </row>
    <row r="932" spans="1:29" ht="17.100000000000001" customHeight="1">
      <c r="A932" s="243">
        <v>63</v>
      </c>
      <c r="B932" s="351">
        <v>2310</v>
      </c>
      <c r="C932" s="870" t="s">
        <v>12504</v>
      </c>
      <c r="D932" s="597"/>
      <c r="E932" s="661"/>
      <c r="F932" s="501"/>
      <c r="G932" s="654"/>
      <c r="H932" s="208"/>
      <c r="I932" s="385"/>
      <c r="J932" s="629"/>
      <c r="K932" s="630"/>
      <c r="L932" s="630"/>
      <c r="M932" s="385"/>
      <c r="N932" s="1758"/>
      <c r="O932" s="1745"/>
      <c r="P932" s="1113" t="s">
        <v>30</v>
      </c>
      <c r="Q932" s="1114">
        <v>0.7</v>
      </c>
      <c r="R932" s="1115"/>
      <c r="S932" s="567"/>
      <c r="T932" s="400"/>
      <c r="U932" s="470"/>
      <c r="V932" s="1071" t="s">
        <v>11869</v>
      </c>
      <c r="W932" s="362" t="s">
        <v>30</v>
      </c>
      <c r="X932" s="356">
        <v>0.85</v>
      </c>
      <c r="Y932" s="635"/>
      <c r="Z932" s="635"/>
      <c r="AA932" s="636"/>
      <c r="AB932" s="358">
        <f>ROUND(ROUND(G920*Q932,0)*X932,0)</f>
        <v>762</v>
      </c>
      <c r="AC932" s="268"/>
    </row>
    <row r="933" spans="1:29" ht="17.100000000000001" customHeight="1">
      <c r="A933" s="229">
        <v>63</v>
      </c>
      <c r="B933" s="337">
        <v>1465</v>
      </c>
      <c r="C933" s="871" t="s">
        <v>12505</v>
      </c>
      <c r="D933" s="597"/>
      <c r="E933" s="661"/>
      <c r="F933" s="627"/>
      <c r="G933" s="208"/>
      <c r="H933" s="208"/>
      <c r="I933" s="385"/>
      <c r="J933" s="629"/>
      <c r="K933" s="630"/>
      <c r="L933" s="630"/>
      <c r="M933" s="740"/>
      <c r="N933" s="1758"/>
      <c r="O933" s="1745"/>
      <c r="P933" s="1113"/>
      <c r="Q933" s="1114"/>
      <c r="R933" s="1116"/>
      <c r="S933" s="1771" t="s">
        <v>4703</v>
      </c>
      <c r="T933" s="372" t="s">
        <v>30</v>
      </c>
      <c r="U933" s="1107">
        <f>$U$297</f>
        <v>0.7</v>
      </c>
      <c r="V933" s="1108"/>
      <c r="W933" s="1108"/>
      <c r="X933" s="1108"/>
      <c r="Y933" s="1108"/>
      <c r="Z933" s="1108"/>
      <c r="AA933" s="1109"/>
      <c r="AB933" s="473">
        <f>ROUND(ROUND(G920*Q932,0)*U933,0)</f>
        <v>627</v>
      </c>
      <c r="AC933" s="268"/>
    </row>
    <row r="934" spans="1:29" ht="17.100000000000001" customHeight="1">
      <c r="A934" s="243">
        <v>63</v>
      </c>
      <c r="B934" s="351">
        <v>2311</v>
      </c>
      <c r="C934" s="870" t="s">
        <v>12506</v>
      </c>
      <c r="D934" s="597"/>
      <c r="E934" s="661"/>
      <c r="F934" s="627"/>
      <c r="G934" s="208"/>
      <c r="H934" s="208"/>
      <c r="I934" s="385"/>
      <c r="J934" s="629"/>
      <c r="K934" s="630"/>
      <c r="L934" s="630"/>
      <c r="M934" s="740"/>
      <c r="N934" s="1758"/>
      <c r="O934" s="1745"/>
      <c r="P934" s="1113"/>
      <c r="Q934" s="1114"/>
      <c r="R934" s="1116"/>
      <c r="S934" s="1748"/>
      <c r="T934" s="400"/>
      <c r="U934" s="1110"/>
      <c r="V934" s="1079" t="s">
        <v>11869</v>
      </c>
      <c r="W934" s="354" t="s">
        <v>30</v>
      </c>
      <c r="X934" s="355">
        <v>0.85</v>
      </c>
      <c r="Y934" s="635"/>
      <c r="Z934" s="635"/>
      <c r="AA934" s="636"/>
      <c r="AB934" s="391">
        <f>ROUND(ROUND(ROUND(G920*Q932,0)*U933,0)*X934,0)</f>
        <v>533</v>
      </c>
      <c r="AC934" s="268"/>
    </row>
    <row r="935" spans="1:29" ht="17.100000000000001" customHeight="1">
      <c r="A935" s="229">
        <v>63</v>
      </c>
      <c r="B935" s="337">
        <v>1466</v>
      </c>
      <c r="C935" s="871" t="s">
        <v>12507</v>
      </c>
      <c r="D935" s="597"/>
      <c r="E935" s="661"/>
      <c r="F935" s="627"/>
      <c r="G935" s="208"/>
      <c r="H935" s="208"/>
      <c r="I935" s="385"/>
      <c r="J935" s="629"/>
      <c r="K935" s="630"/>
      <c r="L935" s="630"/>
      <c r="M935" s="740"/>
      <c r="N935" s="1122"/>
      <c r="O935" s="1118"/>
      <c r="P935" s="1113"/>
      <c r="Q935" s="1114"/>
      <c r="R935" s="1116"/>
      <c r="S935" s="1771" t="s">
        <v>4708</v>
      </c>
      <c r="T935" s="372" t="s">
        <v>30</v>
      </c>
      <c r="U935" s="1107">
        <f>$U$299</f>
        <v>0.85</v>
      </c>
      <c r="V935" s="1111"/>
      <c r="W935" s="1111"/>
      <c r="X935" s="1111"/>
      <c r="Y935" s="1111"/>
      <c r="Z935" s="1111"/>
      <c r="AA935" s="1110"/>
      <c r="AB935" s="473">
        <f>ROUND(ROUND(G920*Q932,0)*U935,0)</f>
        <v>762</v>
      </c>
      <c r="AC935" s="268"/>
    </row>
    <row r="936" spans="1:29" ht="17.100000000000001" customHeight="1">
      <c r="A936" s="243">
        <v>63</v>
      </c>
      <c r="B936" s="351">
        <v>2312</v>
      </c>
      <c r="C936" s="870" t="s">
        <v>12508</v>
      </c>
      <c r="D936" s="597"/>
      <c r="E936" s="661"/>
      <c r="F936" s="627"/>
      <c r="G936" s="208"/>
      <c r="H936" s="208"/>
      <c r="I936" s="385"/>
      <c r="J936" s="629"/>
      <c r="K936" s="630"/>
      <c r="L936" s="630"/>
      <c r="M936" s="740"/>
      <c r="N936" s="1122"/>
      <c r="O936" s="1118"/>
      <c r="P936" s="1113"/>
      <c r="Q936" s="1114"/>
      <c r="R936" s="1116"/>
      <c r="S936" s="1748"/>
      <c r="T936" s="400"/>
      <c r="U936" s="1110"/>
      <c r="V936" s="1079" t="s">
        <v>11869</v>
      </c>
      <c r="W936" s="354" t="s">
        <v>30</v>
      </c>
      <c r="X936" s="355">
        <v>0.85</v>
      </c>
      <c r="Y936" s="635"/>
      <c r="Z936" s="635"/>
      <c r="AA936" s="636"/>
      <c r="AB936" s="391">
        <f>ROUND(ROUND(ROUND(G920*Q932,0)*U935,0)*X936,0)</f>
        <v>648</v>
      </c>
      <c r="AC936" s="268"/>
    </row>
    <row r="937" spans="1:29" ht="17.100000000000001" customHeight="1">
      <c r="A937" s="243">
        <v>63</v>
      </c>
      <c r="B937" s="351">
        <v>2313</v>
      </c>
      <c r="C937" s="870" t="s">
        <v>12509</v>
      </c>
      <c r="D937" s="597"/>
      <c r="E937" s="661"/>
      <c r="F937" s="627"/>
      <c r="G937" s="208"/>
      <c r="H937" s="208"/>
      <c r="I937" s="385"/>
      <c r="J937" s="629"/>
      <c r="K937" s="630"/>
      <c r="L937" s="630"/>
      <c r="M937" s="740"/>
      <c r="N937" s="1122"/>
      <c r="O937" s="1118"/>
      <c r="P937" s="1113"/>
      <c r="Q937" s="1114"/>
      <c r="R937" s="1116"/>
      <c r="S937" s="603"/>
      <c r="T937" s="362"/>
      <c r="U937" s="1097"/>
      <c r="V937" s="635"/>
      <c r="W937" s="635"/>
      <c r="X937" s="636"/>
      <c r="Y937" s="1533" t="s">
        <v>167</v>
      </c>
      <c r="Z937" s="643">
        <v>5</v>
      </c>
      <c r="AA937" s="1086" t="s">
        <v>168</v>
      </c>
      <c r="AB937" s="358">
        <f>ROUND(ROUND(G920*Q932,0)-Z937,0)</f>
        <v>891</v>
      </c>
      <c r="AC937" s="268"/>
    </row>
    <row r="938" spans="1:29" ht="17.100000000000001" customHeight="1">
      <c r="A938" s="243">
        <v>63</v>
      </c>
      <c r="B938" s="351">
        <v>2314</v>
      </c>
      <c r="C938" s="870" t="s">
        <v>12510</v>
      </c>
      <c r="D938" s="597"/>
      <c r="E938" s="661"/>
      <c r="F938" s="627"/>
      <c r="G938" s="208"/>
      <c r="H938" s="208"/>
      <c r="I938" s="385"/>
      <c r="J938" s="629"/>
      <c r="K938" s="630"/>
      <c r="L938" s="630"/>
      <c r="M938" s="740"/>
      <c r="N938" s="1122"/>
      <c r="O938" s="1118"/>
      <c r="P938" s="1113"/>
      <c r="Q938" s="1114"/>
      <c r="R938" s="1116"/>
      <c r="S938" s="677"/>
      <c r="T938" s="512"/>
      <c r="U938" s="514"/>
      <c r="V938" s="1071" t="s">
        <v>11869</v>
      </c>
      <c r="W938" s="362" t="s">
        <v>30</v>
      </c>
      <c r="X938" s="395">
        <v>0.85</v>
      </c>
      <c r="Y938" s="1745"/>
      <c r="Z938" s="643"/>
      <c r="AA938" s="1086"/>
      <c r="AB938" s="358">
        <f>ROUND(ROUND(ROUND(G920*Q932,0)*X938,0)-Z937,0)</f>
        <v>757</v>
      </c>
      <c r="AC938" s="268"/>
    </row>
    <row r="939" spans="1:29" ht="17.100000000000001" customHeight="1">
      <c r="A939" s="243">
        <v>63</v>
      </c>
      <c r="B939" s="351">
        <v>2315</v>
      </c>
      <c r="C939" s="870" t="s">
        <v>12511</v>
      </c>
      <c r="D939" s="597"/>
      <c r="E939" s="661"/>
      <c r="F939" s="627"/>
      <c r="G939" s="208"/>
      <c r="H939" s="208"/>
      <c r="I939" s="385"/>
      <c r="J939" s="629"/>
      <c r="K939" s="630"/>
      <c r="L939" s="630"/>
      <c r="M939" s="740"/>
      <c r="N939" s="1122"/>
      <c r="O939" s="1118"/>
      <c r="P939" s="1113"/>
      <c r="Q939" s="1114"/>
      <c r="R939" s="1116"/>
      <c r="S939" s="1747" t="s">
        <v>4703</v>
      </c>
      <c r="T939" s="643" t="s">
        <v>30</v>
      </c>
      <c r="U939" s="1091">
        <f>$U$297</f>
        <v>0.7</v>
      </c>
      <c r="V939" s="1088"/>
      <c r="W939" s="1088"/>
      <c r="X939" s="1089"/>
      <c r="Y939" s="1745"/>
      <c r="Z939" s="1090"/>
      <c r="AA939" s="1091"/>
      <c r="AB939" s="391">
        <f>ROUND(ROUND(ROUND(G920*Q932,0)*U939,0)-Z937,0)</f>
        <v>622</v>
      </c>
      <c r="AC939" s="268"/>
    </row>
    <row r="940" spans="1:29" ht="17.100000000000001" customHeight="1">
      <c r="A940" s="243">
        <v>63</v>
      </c>
      <c r="B940" s="351">
        <v>2316</v>
      </c>
      <c r="C940" s="870" t="s">
        <v>12512</v>
      </c>
      <c r="D940" s="597"/>
      <c r="E940" s="661"/>
      <c r="F940" s="627"/>
      <c r="G940" s="208"/>
      <c r="H940" s="208"/>
      <c r="I940" s="385"/>
      <c r="J940" s="629"/>
      <c r="K940" s="630"/>
      <c r="L940" s="630"/>
      <c r="M940" s="740"/>
      <c r="N940" s="1122"/>
      <c r="O940" s="1118"/>
      <c r="P940" s="1113"/>
      <c r="Q940" s="1114"/>
      <c r="R940" s="1116"/>
      <c r="S940" s="1748"/>
      <c r="T940" s="512"/>
      <c r="U940" s="1083"/>
      <c r="V940" s="1079" t="s">
        <v>11869</v>
      </c>
      <c r="W940" s="354" t="s">
        <v>30</v>
      </c>
      <c r="X940" s="357">
        <v>0.85</v>
      </c>
      <c r="Y940" s="1745"/>
      <c r="Z940" s="1090"/>
      <c r="AA940" s="1091"/>
      <c r="AB940" s="358">
        <f>ROUND(ROUND(ROUND(ROUND(G920*Q932,0)*U939,0)*X940,0)-Z937,0)</f>
        <v>528</v>
      </c>
      <c r="AC940" s="268"/>
    </row>
    <row r="941" spans="1:29" ht="17.100000000000001" customHeight="1">
      <c r="A941" s="243">
        <v>63</v>
      </c>
      <c r="B941" s="351">
        <v>2317</v>
      </c>
      <c r="C941" s="870" t="s">
        <v>12513</v>
      </c>
      <c r="D941" s="597"/>
      <c r="E941" s="661"/>
      <c r="F941" s="627"/>
      <c r="G941" s="208"/>
      <c r="H941" s="208"/>
      <c r="I941" s="385"/>
      <c r="J941" s="629"/>
      <c r="K941" s="630"/>
      <c r="L941" s="630"/>
      <c r="M941" s="740"/>
      <c r="N941" s="1122"/>
      <c r="O941" s="1118"/>
      <c r="P941" s="1113"/>
      <c r="Q941" s="1114"/>
      <c r="R941" s="1116"/>
      <c r="S941" s="1747" t="s">
        <v>4708</v>
      </c>
      <c r="T941" s="643" t="s">
        <v>30</v>
      </c>
      <c r="U941" s="1091">
        <f>$U$299</f>
        <v>0.85</v>
      </c>
      <c r="V941" s="1082"/>
      <c r="W941" s="1082"/>
      <c r="X941" s="1083"/>
      <c r="Y941" s="1092"/>
      <c r="Z941" s="1090"/>
      <c r="AA941" s="1091"/>
      <c r="AB941" s="391">
        <f>ROUND(ROUND(ROUND(G920*Q932,0)*U941,0)-Z937,0)</f>
        <v>757</v>
      </c>
      <c r="AC941" s="268"/>
    </row>
    <row r="942" spans="1:29" ht="17.100000000000001" customHeight="1">
      <c r="A942" s="243">
        <v>63</v>
      </c>
      <c r="B942" s="351">
        <v>2318</v>
      </c>
      <c r="C942" s="870" t="s">
        <v>12514</v>
      </c>
      <c r="D942" s="597"/>
      <c r="E942" s="661"/>
      <c r="F942" s="627"/>
      <c r="G942" s="208"/>
      <c r="H942" s="208"/>
      <c r="I942" s="385"/>
      <c r="J942" s="629"/>
      <c r="K942" s="630"/>
      <c r="L942" s="630"/>
      <c r="M942" s="740"/>
      <c r="N942" s="1122"/>
      <c r="O942" s="1118"/>
      <c r="P942" s="1113"/>
      <c r="Q942" s="1114"/>
      <c r="R942" s="1116"/>
      <c r="S942" s="1748"/>
      <c r="T942" s="512"/>
      <c r="U942" s="1083"/>
      <c r="V942" s="1079" t="s">
        <v>11869</v>
      </c>
      <c r="W942" s="354" t="s">
        <v>30</v>
      </c>
      <c r="X942" s="357">
        <v>0.85</v>
      </c>
      <c r="Y942" s="1082"/>
      <c r="Z942" s="1082"/>
      <c r="AA942" s="1083"/>
      <c r="AB942" s="358">
        <f>ROUND(ROUND(ROUND(ROUND(G920*Q932,0)*U941,0)*X942,0)-Z937,0)</f>
        <v>643</v>
      </c>
      <c r="AC942" s="268"/>
    </row>
    <row r="943" spans="1:29" ht="17.100000000000001" customHeight="1">
      <c r="A943" s="243">
        <v>63</v>
      </c>
      <c r="B943" s="351">
        <v>2319</v>
      </c>
      <c r="C943" s="870" t="s">
        <v>12515</v>
      </c>
      <c r="D943" s="597"/>
      <c r="E943" s="661"/>
      <c r="F943" s="627"/>
      <c r="G943" s="208"/>
      <c r="H943" s="208"/>
      <c r="I943" s="385"/>
      <c r="J943" s="629"/>
      <c r="K943" s="630"/>
      <c r="L943" s="630"/>
      <c r="M943" s="740"/>
      <c r="N943" s="1122"/>
      <c r="O943" s="1622" t="s">
        <v>237</v>
      </c>
      <c r="P943" s="362"/>
      <c r="Q943" s="1119"/>
      <c r="R943" s="1081"/>
      <c r="S943" s="603"/>
      <c r="T943" s="362"/>
      <c r="U943" s="1097"/>
      <c r="V943" s="635"/>
      <c r="W943" s="635"/>
      <c r="X943" s="635"/>
      <c r="Y943" s="635"/>
      <c r="Z943" s="635"/>
      <c r="AA943" s="636"/>
      <c r="AB943" s="358">
        <f>ROUND(G920*Q944,0)</f>
        <v>640</v>
      </c>
      <c r="AC943" s="268"/>
    </row>
    <row r="944" spans="1:29" ht="17.100000000000001" customHeight="1">
      <c r="A944" s="243">
        <v>63</v>
      </c>
      <c r="B944" s="351">
        <v>2320</v>
      </c>
      <c r="C944" s="870" t="s">
        <v>12516</v>
      </c>
      <c r="D944" s="597"/>
      <c r="E944" s="661"/>
      <c r="F944" s="627"/>
      <c r="G944" s="208"/>
      <c r="H944" s="208"/>
      <c r="I944" s="385"/>
      <c r="J944" s="629"/>
      <c r="K944" s="630"/>
      <c r="L944" s="630"/>
      <c r="M944" s="740"/>
      <c r="N944" s="1122"/>
      <c r="O944" s="1745"/>
      <c r="P944" s="643" t="s">
        <v>30</v>
      </c>
      <c r="Q944" s="1090">
        <v>0.5</v>
      </c>
      <c r="R944" s="1091"/>
      <c r="S944" s="677"/>
      <c r="T944" s="512"/>
      <c r="U944" s="514"/>
      <c r="V944" s="1071" t="s">
        <v>11869</v>
      </c>
      <c r="W944" s="362" t="s">
        <v>30</v>
      </c>
      <c r="X944" s="356">
        <v>0.85</v>
      </c>
      <c r="Y944" s="635"/>
      <c r="Z944" s="635"/>
      <c r="AA944" s="636"/>
      <c r="AB944" s="358">
        <f>ROUND(ROUND(G920*Q944,0)*X944,0)</f>
        <v>544</v>
      </c>
      <c r="AC944" s="268"/>
    </row>
    <row r="945" spans="1:29" ht="17.100000000000001" customHeight="1">
      <c r="A945" s="243">
        <v>63</v>
      </c>
      <c r="B945" s="351">
        <v>2321</v>
      </c>
      <c r="C945" s="870" t="s">
        <v>12517</v>
      </c>
      <c r="D945" s="597"/>
      <c r="E945" s="661"/>
      <c r="F945" s="627"/>
      <c r="G945" s="208"/>
      <c r="H945" s="208"/>
      <c r="I945" s="385"/>
      <c r="J945" s="629"/>
      <c r="K945" s="630"/>
      <c r="L945" s="630"/>
      <c r="M945" s="740"/>
      <c r="N945" s="1122"/>
      <c r="O945" s="1745"/>
      <c r="P945" s="643"/>
      <c r="Q945" s="1090"/>
      <c r="R945" s="1091"/>
      <c r="S945" s="1747" t="s">
        <v>4703</v>
      </c>
      <c r="T945" s="362" t="s">
        <v>30</v>
      </c>
      <c r="U945" s="1081">
        <f>$U$297</f>
        <v>0.7</v>
      </c>
      <c r="V945" s="1088"/>
      <c r="W945" s="1088"/>
      <c r="X945" s="1088"/>
      <c r="Y945" s="1088"/>
      <c r="Z945" s="1088"/>
      <c r="AA945" s="1089"/>
      <c r="AB945" s="391">
        <f>ROUND(ROUND(G920*Q944,0)*U945,0)</f>
        <v>448</v>
      </c>
      <c r="AC945" s="268"/>
    </row>
    <row r="946" spans="1:29" ht="17.100000000000001" customHeight="1">
      <c r="A946" s="243">
        <v>63</v>
      </c>
      <c r="B946" s="351">
        <v>2322</v>
      </c>
      <c r="C946" s="870" t="s">
        <v>12518</v>
      </c>
      <c r="D946" s="597"/>
      <c r="E946" s="661"/>
      <c r="F946" s="627"/>
      <c r="G946" s="208"/>
      <c r="H946" s="208"/>
      <c r="I946" s="385"/>
      <c r="J946" s="629"/>
      <c r="K946" s="630"/>
      <c r="L946" s="630"/>
      <c r="M946" s="740"/>
      <c r="N946" s="1122"/>
      <c r="O946" s="1745"/>
      <c r="P946" s="643"/>
      <c r="Q946" s="1090"/>
      <c r="R946" s="1091"/>
      <c r="S946" s="1748"/>
      <c r="T946" s="512"/>
      <c r="U946" s="1083"/>
      <c r="V946" s="1079" t="s">
        <v>11869</v>
      </c>
      <c r="W946" s="354" t="s">
        <v>30</v>
      </c>
      <c r="X946" s="355">
        <v>0.85</v>
      </c>
      <c r="Y946" s="635"/>
      <c r="Z946" s="635"/>
      <c r="AA946" s="636"/>
      <c r="AB946" s="391">
        <f>ROUND(ROUND(ROUND(G920*Q944,0)*U945,0)*X946,0)</f>
        <v>381</v>
      </c>
      <c r="AC946" s="268"/>
    </row>
    <row r="947" spans="1:29" ht="17.100000000000001" customHeight="1">
      <c r="A947" s="243">
        <v>63</v>
      </c>
      <c r="B947" s="351">
        <v>2323</v>
      </c>
      <c r="C947" s="870" t="s">
        <v>12519</v>
      </c>
      <c r="D947" s="597"/>
      <c r="E947" s="661"/>
      <c r="F947" s="627"/>
      <c r="G947" s="208"/>
      <c r="H947" s="208"/>
      <c r="I947" s="385"/>
      <c r="J947" s="629"/>
      <c r="K947" s="630"/>
      <c r="L947" s="630"/>
      <c r="M947" s="740"/>
      <c r="N947" s="1122"/>
      <c r="O947" s="1120"/>
      <c r="P947" s="643"/>
      <c r="Q947" s="1090"/>
      <c r="R947" s="1091"/>
      <c r="S947" s="1747" t="s">
        <v>4708</v>
      </c>
      <c r="T947" s="362" t="s">
        <v>30</v>
      </c>
      <c r="U947" s="1081">
        <f>$U$299</f>
        <v>0.85</v>
      </c>
      <c r="V947" s="1082"/>
      <c r="W947" s="1082"/>
      <c r="X947" s="1082"/>
      <c r="Y947" s="1082"/>
      <c r="Z947" s="1082"/>
      <c r="AA947" s="1083"/>
      <c r="AB947" s="391">
        <f>ROUND(ROUND(G920*Q944,0)*U947,0)</f>
        <v>544</v>
      </c>
      <c r="AC947" s="268"/>
    </row>
    <row r="948" spans="1:29" ht="17.100000000000001" customHeight="1">
      <c r="A948" s="243">
        <v>63</v>
      </c>
      <c r="B948" s="351">
        <v>2324</v>
      </c>
      <c r="C948" s="870" t="s">
        <v>12520</v>
      </c>
      <c r="D948" s="597"/>
      <c r="E948" s="661"/>
      <c r="F948" s="627"/>
      <c r="G948" s="208"/>
      <c r="H948" s="208"/>
      <c r="I948" s="385"/>
      <c r="J948" s="629"/>
      <c r="K948" s="630"/>
      <c r="L948" s="630"/>
      <c r="M948" s="740"/>
      <c r="N948" s="1122"/>
      <c r="O948" s="1120"/>
      <c r="P948" s="643"/>
      <c r="Q948" s="1090"/>
      <c r="R948" s="1091"/>
      <c r="S948" s="1748"/>
      <c r="T948" s="512"/>
      <c r="U948" s="1083"/>
      <c r="V948" s="1079" t="s">
        <v>11869</v>
      </c>
      <c r="W948" s="354" t="s">
        <v>30</v>
      </c>
      <c r="X948" s="355">
        <v>0.85</v>
      </c>
      <c r="Y948" s="635"/>
      <c r="Z948" s="635"/>
      <c r="AA948" s="636"/>
      <c r="AB948" s="391">
        <f>ROUND(ROUND(ROUND(G920*Q944,0)*U947,0)*X948,0)</f>
        <v>462</v>
      </c>
      <c r="AC948" s="268"/>
    </row>
    <row r="949" spans="1:29" ht="17.100000000000001" customHeight="1">
      <c r="A949" s="243">
        <v>63</v>
      </c>
      <c r="B949" s="351">
        <v>2325</v>
      </c>
      <c r="C949" s="870" t="s">
        <v>12521</v>
      </c>
      <c r="D949" s="597"/>
      <c r="E949" s="661"/>
      <c r="F949" s="627"/>
      <c r="G949" s="208"/>
      <c r="H949" s="208"/>
      <c r="I949" s="385"/>
      <c r="J949" s="629"/>
      <c r="K949" s="630"/>
      <c r="L949" s="630"/>
      <c r="M949" s="740"/>
      <c r="N949" s="1122"/>
      <c r="O949" s="1120"/>
      <c r="P949" s="643"/>
      <c r="Q949" s="1090"/>
      <c r="R949" s="1091"/>
      <c r="S949" s="603"/>
      <c r="T949" s="362"/>
      <c r="U949" s="1097"/>
      <c r="V949" s="635"/>
      <c r="W949" s="635"/>
      <c r="X949" s="636"/>
      <c r="Y949" s="1533" t="s">
        <v>167</v>
      </c>
      <c r="Z949" s="643">
        <v>5</v>
      </c>
      <c r="AA949" s="1086" t="s">
        <v>168</v>
      </c>
      <c r="AB949" s="358">
        <f>ROUND(ROUND(G920*Q944,0)-Z949,0)</f>
        <v>635</v>
      </c>
      <c r="AC949" s="268"/>
    </row>
    <row r="950" spans="1:29" ht="17.100000000000001" customHeight="1">
      <c r="A950" s="243">
        <v>63</v>
      </c>
      <c r="B950" s="351">
        <v>2326</v>
      </c>
      <c r="C950" s="870" t="s">
        <v>12522</v>
      </c>
      <c r="D950" s="597"/>
      <c r="E950" s="661"/>
      <c r="F950" s="627"/>
      <c r="G950" s="208"/>
      <c r="H950" s="208"/>
      <c r="I950" s="385"/>
      <c r="J950" s="629"/>
      <c r="K950" s="630"/>
      <c r="L950" s="630"/>
      <c r="M950" s="740"/>
      <c r="N950" s="1122"/>
      <c r="O950" s="1120"/>
      <c r="P950" s="643"/>
      <c r="Q950" s="1090"/>
      <c r="R950" s="1091"/>
      <c r="S950" s="677"/>
      <c r="T950" s="512"/>
      <c r="U950" s="514"/>
      <c r="V950" s="1071" t="s">
        <v>11869</v>
      </c>
      <c r="W950" s="362" t="s">
        <v>30</v>
      </c>
      <c r="X950" s="395">
        <v>0.85</v>
      </c>
      <c r="Y950" s="1745"/>
      <c r="Z950" s="643"/>
      <c r="AA950" s="1086"/>
      <c r="AB950" s="358">
        <f>ROUND(ROUND(ROUND(G920*Q944,0)*X950,0)-Z949,0)</f>
        <v>539</v>
      </c>
      <c r="AC950" s="268"/>
    </row>
    <row r="951" spans="1:29" ht="17.100000000000001" customHeight="1">
      <c r="A951" s="243">
        <v>63</v>
      </c>
      <c r="B951" s="351">
        <v>2327</v>
      </c>
      <c r="C951" s="870" t="s">
        <v>12523</v>
      </c>
      <c r="D951" s="597"/>
      <c r="E951" s="661"/>
      <c r="F951" s="627"/>
      <c r="G951" s="208"/>
      <c r="H951" s="208"/>
      <c r="I951" s="385"/>
      <c r="J951" s="629"/>
      <c r="K951" s="630"/>
      <c r="L951" s="630"/>
      <c r="M951" s="740"/>
      <c r="N951" s="1122"/>
      <c r="O951" s="1120"/>
      <c r="P951" s="643"/>
      <c r="Q951" s="1090"/>
      <c r="R951" s="1091"/>
      <c r="S951" s="1747" t="s">
        <v>4703</v>
      </c>
      <c r="T951" s="643" t="s">
        <v>30</v>
      </c>
      <c r="U951" s="1091">
        <f>$U$297</f>
        <v>0.7</v>
      </c>
      <c r="V951" s="1088"/>
      <c r="W951" s="1088"/>
      <c r="X951" s="1089"/>
      <c r="Y951" s="1745"/>
      <c r="Z951" s="1090"/>
      <c r="AA951" s="1091"/>
      <c r="AB951" s="391">
        <f>ROUND(ROUND(ROUND(G920*Q944,0)*U951,0)-Z949,0)</f>
        <v>443</v>
      </c>
      <c r="AC951" s="268"/>
    </row>
    <row r="952" spans="1:29" ht="17.100000000000001" customHeight="1">
      <c r="A952" s="243">
        <v>63</v>
      </c>
      <c r="B952" s="351">
        <v>2328</v>
      </c>
      <c r="C952" s="870" t="s">
        <v>12524</v>
      </c>
      <c r="D952" s="597"/>
      <c r="E952" s="661"/>
      <c r="F952" s="627"/>
      <c r="G952" s="208"/>
      <c r="H952" s="208"/>
      <c r="I952" s="385"/>
      <c r="J952" s="629"/>
      <c r="K952" s="630"/>
      <c r="L952" s="630"/>
      <c r="M952" s="740"/>
      <c r="N952" s="1122"/>
      <c r="O952" s="1120"/>
      <c r="P952" s="643"/>
      <c r="Q952" s="1090"/>
      <c r="R952" s="1091"/>
      <c r="S952" s="1748"/>
      <c r="T952" s="512"/>
      <c r="U952" s="1083"/>
      <c r="V952" s="1079" t="s">
        <v>11869</v>
      </c>
      <c r="W952" s="354" t="s">
        <v>30</v>
      </c>
      <c r="X952" s="357">
        <v>0.85</v>
      </c>
      <c r="Y952" s="1745"/>
      <c r="Z952" s="1090"/>
      <c r="AA952" s="1091"/>
      <c r="AB952" s="358">
        <f>ROUND(ROUND(ROUND(ROUND(G920*Q944,0)*U951,0)*X952,0)-Z949,0)</f>
        <v>376</v>
      </c>
      <c r="AC952" s="268"/>
    </row>
    <row r="953" spans="1:29" ht="17.100000000000001" customHeight="1">
      <c r="A953" s="243">
        <v>63</v>
      </c>
      <c r="B953" s="351">
        <v>2329</v>
      </c>
      <c r="C953" s="870" t="s">
        <v>12525</v>
      </c>
      <c r="D953" s="597"/>
      <c r="E953" s="661"/>
      <c r="F953" s="627"/>
      <c r="G953" s="208"/>
      <c r="H953" s="208"/>
      <c r="I953" s="385"/>
      <c r="J953" s="629"/>
      <c r="K953" s="630"/>
      <c r="L953" s="630"/>
      <c r="M953" s="740"/>
      <c r="N953" s="1122"/>
      <c r="O953" s="1120"/>
      <c r="P953" s="643"/>
      <c r="Q953" s="1090"/>
      <c r="R953" s="1091"/>
      <c r="S953" s="1747" t="s">
        <v>4708</v>
      </c>
      <c r="T953" s="643" t="s">
        <v>30</v>
      </c>
      <c r="U953" s="1091">
        <f>$U$299</f>
        <v>0.85</v>
      </c>
      <c r="V953" s="1082"/>
      <c r="W953" s="1082"/>
      <c r="X953" s="1083"/>
      <c r="Y953" s="1745"/>
      <c r="Z953" s="1090"/>
      <c r="AA953" s="1091"/>
      <c r="AB953" s="391">
        <f>ROUND(ROUND(ROUND(G920*Q944,0)*U953,0)-Z949,0)</f>
        <v>539</v>
      </c>
      <c r="AC953" s="268"/>
    </row>
    <row r="954" spans="1:29" ht="17.100000000000001" customHeight="1">
      <c r="A954" s="243">
        <v>63</v>
      </c>
      <c r="B954" s="351">
        <v>2330</v>
      </c>
      <c r="C954" s="870" t="s">
        <v>12526</v>
      </c>
      <c r="D954" s="597"/>
      <c r="E954" s="661"/>
      <c r="F954" s="627"/>
      <c r="G954" s="208"/>
      <c r="H954" s="208"/>
      <c r="I954" s="385"/>
      <c r="J954" s="629"/>
      <c r="K954" s="630"/>
      <c r="L954" s="630"/>
      <c r="M954" s="740"/>
      <c r="N954" s="1129"/>
      <c r="O954" s="1123"/>
      <c r="P954" s="512"/>
      <c r="Q954" s="1082"/>
      <c r="R954" s="1083"/>
      <c r="S954" s="1748"/>
      <c r="T954" s="512"/>
      <c r="U954" s="1083"/>
      <c r="V954" s="1079" t="s">
        <v>11869</v>
      </c>
      <c r="W954" s="354" t="s">
        <v>30</v>
      </c>
      <c r="X954" s="357">
        <v>0.85</v>
      </c>
      <c r="Y954" s="1746"/>
      <c r="Z954" s="1082"/>
      <c r="AA954" s="1083"/>
      <c r="AB954" s="358">
        <f>ROUND(ROUND(ROUND(ROUND(G920*Q944,0)*U953,0)*X954,0)-Z949,0)</f>
        <v>457</v>
      </c>
      <c r="AC954" s="268"/>
    </row>
    <row r="955" spans="1:29" ht="17.100000000000001" customHeight="1">
      <c r="A955" s="229">
        <v>63</v>
      </c>
      <c r="B955" s="337">
        <v>1471</v>
      </c>
      <c r="C955" s="871" t="s">
        <v>12527</v>
      </c>
      <c r="D955" s="597"/>
      <c r="E955" s="661"/>
      <c r="F955" s="1626" t="s">
        <v>12343</v>
      </c>
      <c r="G955" s="664"/>
      <c r="H955" s="664"/>
      <c r="I955" s="732"/>
      <c r="J955" s="245"/>
      <c r="K955" s="208"/>
      <c r="L955" s="392"/>
      <c r="M955" s="385"/>
      <c r="N955" s="1136"/>
      <c r="O955" s="712"/>
      <c r="P955" s="232"/>
      <c r="Q955" s="232"/>
      <c r="R955" s="232"/>
      <c r="S955" s="557"/>
      <c r="T955" s="372"/>
      <c r="U955" s="1070"/>
      <c r="V955" s="625"/>
      <c r="W955" s="625"/>
      <c r="X955" s="625"/>
      <c r="Y955" s="625"/>
      <c r="Z955" s="625"/>
      <c r="AA955" s="626"/>
      <c r="AB955" s="705">
        <f>ROUND(G956,0)</f>
        <v>1142</v>
      </c>
      <c r="AC955" s="268"/>
    </row>
    <row r="956" spans="1:29" ht="17.100000000000001" customHeight="1">
      <c r="A956" s="243">
        <v>63</v>
      </c>
      <c r="B956" s="351">
        <v>2331</v>
      </c>
      <c r="C956" s="870" t="s">
        <v>12528</v>
      </c>
      <c r="D956" s="597"/>
      <c r="E956" s="661"/>
      <c r="F956" s="1745"/>
      <c r="G956" s="624">
        <v>1142</v>
      </c>
      <c r="H956" s="208" t="s">
        <v>18</v>
      </c>
      <c r="I956" s="661"/>
      <c r="J956" s="245"/>
      <c r="K956" s="208"/>
      <c r="L956" s="392"/>
      <c r="M956" s="385"/>
      <c r="N956" s="1137"/>
      <c r="O956" s="1138"/>
      <c r="P956" s="208"/>
      <c r="Q956" s="208"/>
      <c r="R956" s="208"/>
      <c r="S956" s="567"/>
      <c r="T956" s="400"/>
      <c r="U956" s="470"/>
      <c r="V956" s="1071" t="s">
        <v>4700</v>
      </c>
      <c r="W956" s="362" t="s">
        <v>163</v>
      </c>
      <c r="X956" s="356">
        <v>0.85</v>
      </c>
      <c r="Y956" s="635"/>
      <c r="Z956" s="635"/>
      <c r="AA956" s="636"/>
      <c r="AB956" s="358">
        <f>ROUND(G956*X956,0)</f>
        <v>971</v>
      </c>
      <c r="AC956" s="268"/>
    </row>
    <row r="957" spans="1:29" ht="17.100000000000001" customHeight="1">
      <c r="A957" s="229">
        <v>63</v>
      </c>
      <c r="B957" s="337">
        <v>1472</v>
      </c>
      <c r="C957" s="871" t="s">
        <v>12529</v>
      </c>
      <c r="D957" s="597"/>
      <c r="E957" s="661"/>
      <c r="F957" s="597"/>
      <c r="G957" s="654"/>
      <c r="H957" s="654"/>
      <c r="I957" s="661"/>
      <c r="J957" s="245"/>
      <c r="K957" s="208"/>
      <c r="L957" s="392"/>
      <c r="M957" s="292"/>
      <c r="N957" s="1139"/>
      <c r="O957" s="1140"/>
      <c r="P957" s="208"/>
      <c r="Q957" s="208"/>
      <c r="R957" s="208"/>
      <c r="S957" s="1771" t="s">
        <v>4703</v>
      </c>
      <c r="T957" s="372" t="s">
        <v>163</v>
      </c>
      <c r="U957" s="1107">
        <f>$U$297</f>
        <v>0.7</v>
      </c>
      <c r="V957" s="1108"/>
      <c r="W957" s="1108"/>
      <c r="X957" s="1108"/>
      <c r="Y957" s="1108"/>
      <c r="Z957" s="1108"/>
      <c r="AA957" s="1109"/>
      <c r="AB957" s="705">
        <f>ROUND(G956*U957,0)</f>
        <v>799</v>
      </c>
      <c r="AC957" s="268"/>
    </row>
    <row r="958" spans="1:29" ht="17.100000000000001" customHeight="1">
      <c r="A958" s="243">
        <v>63</v>
      </c>
      <c r="B958" s="351">
        <v>2332</v>
      </c>
      <c r="C958" s="870" t="s">
        <v>12530</v>
      </c>
      <c r="D958" s="597"/>
      <c r="E958" s="661"/>
      <c r="F958" s="597"/>
      <c r="G958" s="654"/>
      <c r="H958" s="654"/>
      <c r="I958" s="661"/>
      <c r="J958" s="245"/>
      <c r="K958" s="208"/>
      <c r="L958" s="392"/>
      <c r="M958" s="292"/>
      <c r="N958" s="1139"/>
      <c r="O958" s="1140"/>
      <c r="P958" s="208"/>
      <c r="Q958" s="208"/>
      <c r="R958" s="208"/>
      <c r="S958" s="1748"/>
      <c r="T958" s="400"/>
      <c r="U958" s="1110"/>
      <c r="V958" s="1079" t="s">
        <v>11869</v>
      </c>
      <c r="W958" s="354" t="s">
        <v>30</v>
      </c>
      <c r="X958" s="355">
        <v>0.85</v>
      </c>
      <c r="Y958" s="635"/>
      <c r="Z958" s="635"/>
      <c r="AA958" s="636"/>
      <c r="AB958" s="358">
        <f>ROUND(ROUND(G956*U957,0)*X958,0)</f>
        <v>679</v>
      </c>
      <c r="AC958" s="268"/>
    </row>
    <row r="959" spans="1:29" ht="17.100000000000001" customHeight="1">
      <c r="A959" s="229">
        <v>63</v>
      </c>
      <c r="B959" s="337">
        <v>1473</v>
      </c>
      <c r="C959" s="871" t="s">
        <v>12531</v>
      </c>
      <c r="D959" s="597"/>
      <c r="E959" s="661"/>
      <c r="F959" s="597"/>
      <c r="G959" s="654"/>
      <c r="H959" s="654"/>
      <c r="I959" s="661"/>
      <c r="J959" s="245"/>
      <c r="K959" s="208"/>
      <c r="L959" s="392"/>
      <c r="M959" s="292"/>
      <c r="N959" s="1139"/>
      <c r="O959" s="1140"/>
      <c r="P959" s="208"/>
      <c r="Q959" s="208"/>
      <c r="R959" s="385"/>
      <c r="S959" s="1771" t="s">
        <v>4708</v>
      </c>
      <c r="T959" s="372" t="s">
        <v>30</v>
      </c>
      <c r="U959" s="1107">
        <f>$U$299</f>
        <v>0.85</v>
      </c>
      <c r="V959" s="1111"/>
      <c r="W959" s="1111"/>
      <c r="X959" s="1111"/>
      <c r="Y959" s="1111"/>
      <c r="Z959" s="1111"/>
      <c r="AA959" s="1110"/>
      <c r="AB959" s="705">
        <f>ROUND(G956*U959,0)</f>
        <v>971</v>
      </c>
      <c r="AC959" s="268"/>
    </row>
    <row r="960" spans="1:29" ht="17.100000000000001" customHeight="1">
      <c r="A960" s="243">
        <v>63</v>
      </c>
      <c r="B960" s="351">
        <v>2333</v>
      </c>
      <c r="C960" s="870" t="s">
        <v>12532</v>
      </c>
      <c r="D960" s="597"/>
      <c r="E960" s="661"/>
      <c r="F960" s="597"/>
      <c r="G960" s="654"/>
      <c r="H960" s="654"/>
      <c r="I960" s="661"/>
      <c r="J960" s="245"/>
      <c r="K960" s="208"/>
      <c r="L960" s="392"/>
      <c r="M960" s="292"/>
      <c r="N960" s="1139"/>
      <c r="O960" s="1140"/>
      <c r="P960" s="208"/>
      <c r="Q960" s="208"/>
      <c r="R960" s="385"/>
      <c r="S960" s="1748"/>
      <c r="T960" s="400"/>
      <c r="U960" s="1110"/>
      <c r="V960" s="1079" t="s">
        <v>11869</v>
      </c>
      <c r="W960" s="354" t="s">
        <v>30</v>
      </c>
      <c r="X960" s="355">
        <v>0.85</v>
      </c>
      <c r="Y960" s="635"/>
      <c r="Z960" s="635"/>
      <c r="AA960" s="636"/>
      <c r="AB960" s="358">
        <f>ROUND(ROUND(G956*U959,0)*X960,0)</f>
        <v>825</v>
      </c>
      <c r="AC960" s="268"/>
    </row>
    <row r="961" spans="1:29" ht="17.100000000000001" customHeight="1">
      <c r="A961" s="243">
        <v>63</v>
      </c>
      <c r="B961" s="351">
        <v>2334</v>
      </c>
      <c r="C961" s="870" t="s">
        <v>12533</v>
      </c>
      <c r="D961" s="597"/>
      <c r="E961" s="661"/>
      <c r="F961" s="597"/>
      <c r="G961" s="654"/>
      <c r="H961" s="654"/>
      <c r="I961" s="661"/>
      <c r="J961" s="245"/>
      <c r="K961" s="208"/>
      <c r="L961" s="392"/>
      <c r="M961" s="292"/>
      <c r="N961" s="1139"/>
      <c r="O961" s="1140"/>
      <c r="P961" s="208"/>
      <c r="Q961" s="208"/>
      <c r="R961" s="385"/>
      <c r="S961" s="603"/>
      <c r="T961" s="362"/>
      <c r="U961" s="1097"/>
      <c r="V961" s="635"/>
      <c r="W961" s="635"/>
      <c r="X961" s="636"/>
      <c r="Y961" s="1533" t="s">
        <v>167</v>
      </c>
      <c r="Z961" s="643">
        <v>5</v>
      </c>
      <c r="AA961" s="1086" t="s">
        <v>168</v>
      </c>
      <c r="AB961" s="358">
        <f>ROUND(G956-Z961,0)</f>
        <v>1137</v>
      </c>
      <c r="AC961" s="268"/>
    </row>
    <row r="962" spans="1:29" ht="17.100000000000001" customHeight="1">
      <c r="A962" s="243">
        <v>63</v>
      </c>
      <c r="B962" s="351">
        <v>2335</v>
      </c>
      <c r="C962" s="870" t="s">
        <v>12534</v>
      </c>
      <c r="D962" s="597"/>
      <c r="E962" s="661"/>
      <c r="F962" s="597"/>
      <c r="G962" s="654"/>
      <c r="H962" s="654"/>
      <c r="I962" s="661"/>
      <c r="J962" s="245"/>
      <c r="K962" s="208"/>
      <c r="L962" s="392"/>
      <c r="M962" s="292"/>
      <c r="N962" s="1139"/>
      <c r="O962" s="1140"/>
      <c r="P962" s="208"/>
      <c r="Q962" s="208"/>
      <c r="R962" s="208"/>
      <c r="S962" s="677"/>
      <c r="T962" s="512"/>
      <c r="U962" s="514"/>
      <c r="V962" s="1071" t="s">
        <v>11869</v>
      </c>
      <c r="W962" s="362" t="s">
        <v>30</v>
      </c>
      <c r="X962" s="395">
        <v>0.85</v>
      </c>
      <c r="Y962" s="1745"/>
      <c r="Z962" s="643"/>
      <c r="AA962" s="1086"/>
      <c r="AB962" s="358">
        <f>ROUND(ROUND(G956*X962,0)-Z961,0)</f>
        <v>966</v>
      </c>
      <c r="AC962" s="268"/>
    </row>
    <row r="963" spans="1:29" ht="17.100000000000001" customHeight="1">
      <c r="A963" s="243">
        <v>63</v>
      </c>
      <c r="B963" s="351">
        <v>2336</v>
      </c>
      <c r="C963" s="870" t="s">
        <v>12535</v>
      </c>
      <c r="D963" s="597"/>
      <c r="E963" s="661"/>
      <c r="F963" s="597"/>
      <c r="G963" s="654"/>
      <c r="H963" s="654"/>
      <c r="I963" s="661"/>
      <c r="J963" s="245"/>
      <c r="K963" s="208"/>
      <c r="L963" s="392"/>
      <c r="M963" s="292"/>
      <c r="N963" s="1139"/>
      <c r="O963" s="1140"/>
      <c r="P963" s="208"/>
      <c r="Q963" s="208"/>
      <c r="R963" s="208"/>
      <c r="S963" s="1747" t="s">
        <v>4703</v>
      </c>
      <c r="T963" s="643" t="s">
        <v>30</v>
      </c>
      <c r="U963" s="1091">
        <f>$U$297</f>
        <v>0.7</v>
      </c>
      <c r="V963" s="1088"/>
      <c r="W963" s="1088"/>
      <c r="X963" s="1089"/>
      <c r="Y963" s="1745"/>
      <c r="Z963" s="1090"/>
      <c r="AA963" s="1091"/>
      <c r="AB963" s="358">
        <f>ROUND(ROUND(G956*U963,0)-Z961,0)</f>
        <v>794</v>
      </c>
      <c r="AC963" s="268"/>
    </row>
    <row r="964" spans="1:29" ht="17.100000000000001" customHeight="1">
      <c r="A964" s="243">
        <v>63</v>
      </c>
      <c r="B964" s="351">
        <v>2337</v>
      </c>
      <c r="C964" s="870" t="s">
        <v>12536</v>
      </c>
      <c r="D964" s="597"/>
      <c r="E964" s="661"/>
      <c r="F964" s="597"/>
      <c r="G964" s="654"/>
      <c r="H964" s="654"/>
      <c r="I964" s="661"/>
      <c r="J964" s="245"/>
      <c r="K964" s="208"/>
      <c r="L964" s="392"/>
      <c r="M964" s="292"/>
      <c r="N964" s="1139"/>
      <c r="O964" s="1140"/>
      <c r="P964" s="208"/>
      <c r="Q964" s="208"/>
      <c r="R964" s="208"/>
      <c r="S964" s="1748"/>
      <c r="T964" s="512"/>
      <c r="U964" s="1083"/>
      <c r="V964" s="1079" t="s">
        <v>11869</v>
      </c>
      <c r="W964" s="354" t="s">
        <v>30</v>
      </c>
      <c r="X964" s="357">
        <v>0.85</v>
      </c>
      <c r="Y964" s="1745"/>
      <c r="Z964" s="1090"/>
      <c r="AA964" s="1091"/>
      <c r="AB964" s="358">
        <f>ROUND(ROUND(ROUND(G956*U963,0)*X964,0)-Z961,0)</f>
        <v>674</v>
      </c>
      <c r="AC964" s="268"/>
    </row>
    <row r="965" spans="1:29" ht="17.100000000000001" customHeight="1">
      <c r="A965" s="243">
        <v>63</v>
      </c>
      <c r="B965" s="351">
        <v>2338</v>
      </c>
      <c r="C965" s="870" t="s">
        <v>12537</v>
      </c>
      <c r="D965" s="597"/>
      <c r="E965" s="661"/>
      <c r="F965" s="597"/>
      <c r="G965" s="654"/>
      <c r="H965" s="654"/>
      <c r="I965" s="661"/>
      <c r="J965" s="245"/>
      <c r="K965" s="208"/>
      <c r="L965" s="392"/>
      <c r="M965" s="292"/>
      <c r="N965" s="1139"/>
      <c r="O965" s="1140"/>
      <c r="P965" s="208"/>
      <c r="Q965" s="208"/>
      <c r="R965" s="208"/>
      <c r="S965" s="1747" t="s">
        <v>4708</v>
      </c>
      <c r="T965" s="643" t="s">
        <v>30</v>
      </c>
      <c r="U965" s="1091">
        <f>$U$299</f>
        <v>0.85</v>
      </c>
      <c r="V965" s="1082"/>
      <c r="W965" s="1082"/>
      <c r="X965" s="1083"/>
      <c r="Y965" s="1745"/>
      <c r="Z965" s="1090"/>
      <c r="AA965" s="1091"/>
      <c r="AB965" s="358">
        <f>ROUND(ROUND(G956*U965,0)-Z961,0)</f>
        <v>966</v>
      </c>
      <c r="AC965" s="268"/>
    </row>
    <row r="966" spans="1:29" ht="17.100000000000001" customHeight="1">
      <c r="A966" s="243">
        <v>63</v>
      </c>
      <c r="B966" s="351">
        <v>2339</v>
      </c>
      <c r="C966" s="870" t="s">
        <v>12538</v>
      </c>
      <c r="D966" s="597"/>
      <c r="E966" s="661"/>
      <c r="F966" s="597"/>
      <c r="G966" s="654"/>
      <c r="H966" s="654"/>
      <c r="I966" s="661"/>
      <c r="J966" s="245"/>
      <c r="K966" s="208"/>
      <c r="L966" s="392"/>
      <c r="M966" s="292"/>
      <c r="N966" s="1139"/>
      <c r="O966" s="1140"/>
      <c r="P966" s="208"/>
      <c r="Q966" s="208"/>
      <c r="R966" s="208"/>
      <c r="S966" s="1748"/>
      <c r="T966" s="512"/>
      <c r="U966" s="1083"/>
      <c r="V966" s="1079" t="s">
        <v>11869</v>
      </c>
      <c r="W966" s="354" t="s">
        <v>30</v>
      </c>
      <c r="X966" s="357">
        <v>0.85</v>
      </c>
      <c r="Y966" s="1746"/>
      <c r="Z966" s="1082"/>
      <c r="AA966" s="1083"/>
      <c r="AB966" s="358">
        <f>ROUND(ROUND(ROUND(G956*U965,0)*X966,0)-Z961,0)</f>
        <v>820</v>
      </c>
      <c r="AC966" s="268"/>
    </row>
    <row r="967" spans="1:29" ht="17.100000000000001" customHeight="1">
      <c r="A967" s="229">
        <v>63</v>
      </c>
      <c r="B967" s="337">
        <v>1474</v>
      </c>
      <c r="C967" s="871" t="s">
        <v>12539</v>
      </c>
      <c r="D967" s="597"/>
      <c r="E967" s="661"/>
      <c r="F967" s="501"/>
      <c r="I967" s="385"/>
      <c r="J967" s="629"/>
      <c r="K967" s="630"/>
      <c r="L967" s="630"/>
      <c r="M967" s="385"/>
      <c r="N967" s="1769" t="s">
        <v>11301</v>
      </c>
      <c r="O967" s="1770" t="s">
        <v>235</v>
      </c>
      <c r="P967" s="272"/>
      <c r="Q967" s="272"/>
      <c r="R967" s="1112"/>
      <c r="S967" s="557"/>
      <c r="T967" s="372"/>
      <c r="U967" s="1070"/>
      <c r="V967" s="625"/>
      <c r="W967" s="625"/>
      <c r="X967" s="625"/>
      <c r="Y967" s="625"/>
      <c r="Z967" s="625"/>
      <c r="AA967" s="626"/>
      <c r="AB967" s="705">
        <f>ROUND(G956*Q968,0)</f>
        <v>799</v>
      </c>
      <c r="AC967" s="268"/>
    </row>
    <row r="968" spans="1:29" ht="17.100000000000001" customHeight="1">
      <c r="A968" s="243">
        <v>63</v>
      </c>
      <c r="B968" s="351">
        <v>2340</v>
      </c>
      <c r="C968" s="870" t="s">
        <v>12540</v>
      </c>
      <c r="D968" s="597"/>
      <c r="E968" s="661"/>
      <c r="F968" s="501"/>
      <c r="G968" s="654"/>
      <c r="H968" s="208"/>
      <c r="I968" s="385"/>
      <c r="J968" s="629"/>
      <c r="K968" s="630"/>
      <c r="L968" s="630"/>
      <c r="M968" s="385"/>
      <c r="N968" s="1758"/>
      <c r="O968" s="1745"/>
      <c r="P968" s="1113" t="s">
        <v>30</v>
      </c>
      <c r="Q968" s="1114">
        <v>0.7</v>
      </c>
      <c r="R968" s="1115"/>
      <c r="S968" s="567"/>
      <c r="T968" s="400"/>
      <c r="U968" s="470"/>
      <c r="V968" s="1071" t="s">
        <v>11869</v>
      </c>
      <c r="W968" s="362" t="s">
        <v>30</v>
      </c>
      <c r="X968" s="356">
        <v>0.85</v>
      </c>
      <c r="Y968" s="635"/>
      <c r="Z968" s="635"/>
      <c r="AA968" s="636"/>
      <c r="AB968" s="358">
        <f>ROUND(ROUND(G956*Q968,0)*X968,0)</f>
        <v>679</v>
      </c>
      <c r="AC968" s="268"/>
    </row>
    <row r="969" spans="1:29" ht="17.100000000000001" customHeight="1">
      <c r="A969" s="229">
        <v>63</v>
      </c>
      <c r="B969" s="337">
        <v>1475</v>
      </c>
      <c r="C969" s="871" t="s">
        <v>12541</v>
      </c>
      <c r="D969" s="597"/>
      <c r="E969" s="661"/>
      <c r="F969" s="627"/>
      <c r="G969" s="208"/>
      <c r="H969" s="208"/>
      <c r="I969" s="385"/>
      <c r="J969" s="629"/>
      <c r="K969" s="630"/>
      <c r="L969" s="630"/>
      <c r="M969" s="740"/>
      <c r="N969" s="1758"/>
      <c r="O969" s="1745"/>
      <c r="P969" s="1113"/>
      <c r="Q969" s="1114"/>
      <c r="R969" s="1116"/>
      <c r="S969" s="1771" t="s">
        <v>4703</v>
      </c>
      <c r="T969" s="372" t="s">
        <v>30</v>
      </c>
      <c r="U969" s="1107">
        <f>$U$297</f>
        <v>0.7</v>
      </c>
      <c r="V969" s="1108"/>
      <c r="W969" s="1108"/>
      <c r="X969" s="1108"/>
      <c r="Y969" s="1108"/>
      <c r="Z969" s="1108"/>
      <c r="AA969" s="1109"/>
      <c r="AB969" s="473">
        <f>ROUND(ROUND(G956*Q968,0)*U969,0)</f>
        <v>559</v>
      </c>
      <c r="AC969" s="268"/>
    </row>
    <row r="970" spans="1:29" ht="17.100000000000001" customHeight="1">
      <c r="A970" s="243">
        <v>63</v>
      </c>
      <c r="B970" s="351">
        <v>2341</v>
      </c>
      <c r="C970" s="870" t="s">
        <v>12542</v>
      </c>
      <c r="D970" s="597"/>
      <c r="E970" s="661"/>
      <c r="F970" s="627"/>
      <c r="G970" s="208"/>
      <c r="H970" s="208"/>
      <c r="I970" s="385"/>
      <c r="J970" s="629"/>
      <c r="K970" s="630"/>
      <c r="L970" s="630"/>
      <c r="M970" s="740"/>
      <c r="N970" s="1758"/>
      <c r="O970" s="1118"/>
      <c r="P970" s="1113"/>
      <c r="Q970" s="1114"/>
      <c r="R970" s="1116"/>
      <c r="S970" s="1748"/>
      <c r="T970" s="400"/>
      <c r="U970" s="1110"/>
      <c r="V970" s="1079" t="s">
        <v>11869</v>
      </c>
      <c r="W970" s="354" t="s">
        <v>30</v>
      </c>
      <c r="X970" s="355">
        <v>0.85</v>
      </c>
      <c r="Y970" s="635"/>
      <c r="Z970" s="635"/>
      <c r="AA970" s="636"/>
      <c r="AB970" s="391">
        <f>ROUND(ROUND(ROUND(G956*Q968,0)*U969,0)*X970,0)</f>
        <v>475</v>
      </c>
      <c r="AC970" s="268"/>
    </row>
    <row r="971" spans="1:29" ht="17.100000000000001" customHeight="1">
      <c r="A971" s="229">
        <v>63</v>
      </c>
      <c r="B971" s="337">
        <v>1476</v>
      </c>
      <c r="C971" s="871" t="s">
        <v>12543</v>
      </c>
      <c r="D971" s="597"/>
      <c r="E971" s="661"/>
      <c r="F971" s="627"/>
      <c r="G971" s="208"/>
      <c r="H971" s="208"/>
      <c r="I971" s="385"/>
      <c r="J971" s="629"/>
      <c r="K971" s="630"/>
      <c r="L971" s="630"/>
      <c r="M971" s="740"/>
      <c r="N971" s="1122"/>
      <c r="O971" s="1118"/>
      <c r="P971" s="1113"/>
      <c r="Q971" s="1114"/>
      <c r="R971" s="1116"/>
      <c r="S971" s="1771" t="s">
        <v>4708</v>
      </c>
      <c r="T971" s="372" t="s">
        <v>30</v>
      </c>
      <c r="U971" s="1107">
        <f>$U$299</f>
        <v>0.85</v>
      </c>
      <c r="V971" s="1111"/>
      <c r="W971" s="1111"/>
      <c r="X971" s="1111"/>
      <c r="Y971" s="1111"/>
      <c r="Z971" s="1111"/>
      <c r="AA971" s="1110"/>
      <c r="AB971" s="473">
        <f>ROUND(ROUND(G956*Q968,0)*U971,0)</f>
        <v>679</v>
      </c>
      <c r="AC971" s="268"/>
    </row>
    <row r="972" spans="1:29" ht="17.100000000000001" customHeight="1">
      <c r="A972" s="243">
        <v>63</v>
      </c>
      <c r="B972" s="411">
        <v>2342</v>
      </c>
      <c r="C972" s="870" t="s">
        <v>12544</v>
      </c>
      <c r="D972" s="597"/>
      <c r="E972" s="661"/>
      <c r="F972" s="627"/>
      <c r="G972" s="208"/>
      <c r="H972" s="208"/>
      <c r="I972" s="385"/>
      <c r="J972" s="629"/>
      <c r="K972" s="630"/>
      <c r="L972" s="630"/>
      <c r="M972" s="740"/>
      <c r="N972" s="1122"/>
      <c r="O972" s="1118"/>
      <c r="P972" s="1113"/>
      <c r="Q972" s="1114"/>
      <c r="R972" s="1116"/>
      <c r="S972" s="1748"/>
      <c r="T972" s="400"/>
      <c r="U972" s="1110"/>
      <c r="V972" s="1079" t="s">
        <v>11869</v>
      </c>
      <c r="W972" s="354" t="s">
        <v>30</v>
      </c>
      <c r="X972" s="355">
        <v>0.85</v>
      </c>
      <c r="Y972" s="635"/>
      <c r="Z972" s="635"/>
      <c r="AA972" s="636"/>
      <c r="AB972" s="391">
        <f>ROUND(ROUND(ROUND(G956*Q968,0)*U971,0)*X972,0)</f>
        <v>577</v>
      </c>
      <c r="AC972" s="268"/>
    </row>
    <row r="973" spans="1:29" ht="17.100000000000001" customHeight="1">
      <c r="A973" s="243">
        <v>63</v>
      </c>
      <c r="B973" s="411">
        <v>2343</v>
      </c>
      <c r="C973" s="870" t="s">
        <v>12545</v>
      </c>
      <c r="D973" s="597"/>
      <c r="E973" s="661"/>
      <c r="F973" s="627"/>
      <c r="G973" s="208"/>
      <c r="H973" s="208"/>
      <c r="I973" s="385"/>
      <c r="J973" s="629"/>
      <c r="K973" s="630"/>
      <c r="L973" s="630"/>
      <c r="M973" s="740"/>
      <c r="N973" s="1122"/>
      <c r="O973" s="1118"/>
      <c r="P973" s="1113"/>
      <c r="Q973" s="1114"/>
      <c r="R973" s="1116"/>
      <c r="S973" s="603"/>
      <c r="T973" s="362"/>
      <c r="U973" s="1097"/>
      <c r="V973" s="635"/>
      <c r="W973" s="635"/>
      <c r="X973" s="636"/>
      <c r="Y973" s="1533" t="s">
        <v>167</v>
      </c>
      <c r="Z973" s="643">
        <v>5</v>
      </c>
      <c r="AA973" s="1086" t="s">
        <v>168</v>
      </c>
      <c r="AB973" s="358">
        <f>ROUND(ROUND(G956*Q968,0)-Z973,0)</f>
        <v>794</v>
      </c>
      <c r="AC973" s="268"/>
    </row>
    <row r="974" spans="1:29" ht="17.100000000000001" customHeight="1">
      <c r="A974" s="243">
        <v>63</v>
      </c>
      <c r="B974" s="411">
        <v>2344</v>
      </c>
      <c r="C974" s="870" t="s">
        <v>12546</v>
      </c>
      <c r="D974" s="597"/>
      <c r="E974" s="661"/>
      <c r="F974" s="627"/>
      <c r="G974" s="208"/>
      <c r="H974" s="208"/>
      <c r="I974" s="385"/>
      <c r="J974" s="629"/>
      <c r="K974" s="630"/>
      <c r="L974" s="630"/>
      <c r="M974" s="740"/>
      <c r="N974" s="1122"/>
      <c r="O974" s="1118"/>
      <c r="P974" s="1113"/>
      <c r="Q974" s="1114"/>
      <c r="R974" s="1116"/>
      <c r="S974" s="677"/>
      <c r="T974" s="512"/>
      <c r="U974" s="514"/>
      <c r="V974" s="1071" t="s">
        <v>11869</v>
      </c>
      <c r="W974" s="362" t="s">
        <v>30</v>
      </c>
      <c r="X974" s="395">
        <v>0.85</v>
      </c>
      <c r="Y974" s="1745"/>
      <c r="Z974" s="643"/>
      <c r="AA974" s="1086"/>
      <c r="AB974" s="358">
        <f>ROUND(ROUND(ROUND(G956*Q968,0)*X974,0)-Z973,0)</f>
        <v>674</v>
      </c>
      <c r="AC974" s="268"/>
    </row>
    <row r="975" spans="1:29" ht="17.100000000000001" customHeight="1">
      <c r="A975" s="243">
        <v>63</v>
      </c>
      <c r="B975" s="411">
        <v>2345</v>
      </c>
      <c r="C975" s="870" t="s">
        <v>12547</v>
      </c>
      <c r="D975" s="597"/>
      <c r="E975" s="661"/>
      <c r="F975" s="627"/>
      <c r="G975" s="208"/>
      <c r="H975" s="208"/>
      <c r="I975" s="385"/>
      <c r="J975" s="629"/>
      <c r="K975" s="630"/>
      <c r="L975" s="630"/>
      <c r="M975" s="740"/>
      <c r="N975" s="1122"/>
      <c r="O975" s="1118"/>
      <c r="P975" s="1113"/>
      <c r="Q975" s="1114"/>
      <c r="R975" s="1116"/>
      <c r="S975" s="1747" t="s">
        <v>4703</v>
      </c>
      <c r="T975" s="643" t="s">
        <v>30</v>
      </c>
      <c r="U975" s="1091">
        <f>$U$297</f>
        <v>0.7</v>
      </c>
      <c r="V975" s="1088"/>
      <c r="W975" s="1088"/>
      <c r="X975" s="1089"/>
      <c r="Y975" s="1745"/>
      <c r="Z975" s="1090"/>
      <c r="AA975" s="1091"/>
      <c r="AB975" s="391">
        <f>ROUND(ROUND(ROUND(G956*Q968,0)*U975,0)-Z973,0)</f>
        <v>554</v>
      </c>
      <c r="AC975" s="268"/>
    </row>
    <row r="976" spans="1:29" ht="17.100000000000001" customHeight="1">
      <c r="A976" s="243">
        <v>63</v>
      </c>
      <c r="B976" s="411">
        <v>2346</v>
      </c>
      <c r="C976" s="870" t="s">
        <v>12548</v>
      </c>
      <c r="D976" s="597"/>
      <c r="E976" s="661"/>
      <c r="F976" s="627"/>
      <c r="G976" s="208"/>
      <c r="H976" s="208"/>
      <c r="I976" s="385"/>
      <c r="J976" s="629"/>
      <c r="K976" s="630"/>
      <c r="L976" s="630"/>
      <c r="M976" s="740"/>
      <c r="N976" s="1122"/>
      <c r="O976" s="1118"/>
      <c r="P976" s="1113"/>
      <c r="Q976" s="1114"/>
      <c r="R976" s="1116"/>
      <c r="S976" s="1748"/>
      <c r="T976" s="512"/>
      <c r="U976" s="1083"/>
      <c r="V976" s="1079" t="s">
        <v>11869</v>
      </c>
      <c r="W976" s="354" t="s">
        <v>30</v>
      </c>
      <c r="X976" s="357">
        <v>0.85</v>
      </c>
      <c r="Y976" s="1745"/>
      <c r="Z976" s="1090"/>
      <c r="AA976" s="1091"/>
      <c r="AB976" s="358">
        <f>ROUND(ROUND(ROUND(ROUND(G956*Q968,0)*U975,0)*X976,0)-Z973,0)</f>
        <v>470</v>
      </c>
      <c r="AC976" s="268"/>
    </row>
    <row r="977" spans="1:29" ht="17.100000000000001" customHeight="1">
      <c r="A977" s="243">
        <v>63</v>
      </c>
      <c r="B977" s="411">
        <v>2347</v>
      </c>
      <c r="C977" s="870" t="s">
        <v>12549</v>
      </c>
      <c r="D977" s="597"/>
      <c r="E977" s="661"/>
      <c r="F977" s="627"/>
      <c r="G977" s="208"/>
      <c r="H977" s="208"/>
      <c r="I977" s="385"/>
      <c r="J977" s="629"/>
      <c r="K977" s="630"/>
      <c r="L977" s="630"/>
      <c r="M977" s="740"/>
      <c r="N977" s="1122"/>
      <c r="O977" s="1118"/>
      <c r="P977" s="1113"/>
      <c r="Q977" s="1114"/>
      <c r="R977" s="1116"/>
      <c r="S977" s="1747" t="s">
        <v>4708</v>
      </c>
      <c r="T977" s="643" t="s">
        <v>30</v>
      </c>
      <c r="U977" s="1091">
        <f>$U$299</f>
        <v>0.85</v>
      </c>
      <c r="V977" s="1082"/>
      <c r="W977" s="1082"/>
      <c r="X977" s="1083"/>
      <c r="Y977" s="1745"/>
      <c r="Z977" s="1090"/>
      <c r="AA977" s="1091"/>
      <c r="AB977" s="391">
        <f>ROUND(ROUND(ROUND(G956*Q968,0)*U977,0)-Z973,0)</f>
        <v>674</v>
      </c>
      <c r="AC977" s="268"/>
    </row>
    <row r="978" spans="1:29" ht="17.100000000000001" customHeight="1">
      <c r="A978" s="243">
        <v>63</v>
      </c>
      <c r="B978" s="411">
        <v>2348</v>
      </c>
      <c r="C978" s="870" t="s">
        <v>12550</v>
      </c>
      <c r="D978" s="597"/>
      <c r="E978" s="661"/>
      <c r="F978" s="627"/>
      <c r="G978" s="208"/>
      <c r="H978" s="208"/>
      <c r="I978" s="385"/>
      <c r="J978" s="629"/>
      <c r="K978" s="630"/>
      <c r="L978" s="630"/>
      <c r="M978" s="740"/>
      <c r="N978" s="1122"/>
      <c r="O978" s="1118"/>
      <c r="P978" s="1113"/>
      <c r="Q978" s="1114"/>
      <c r="R978" s="1116"/>
      <c r="S978" s="1748"/>
      <c r="T978" s="512"/>
      <c r="U978" s="1083"/>
      <c r="V978" s="1079" t="s">
        <v>11869</v>
      </c>
      <c r="W978" s="354" t="s">
        <v>30</v>
      </c>
      <c r="X978" s="357">
        <v>0.85</v>
      </c>
      <c r="Y978" s="1746"/>
      <c r="Z978" s="1082"/>
      <c r="AA978" s="1083"/>
      <c r="AB978" s="358">
        <f>ROUND(ROUND(ROUND(ROUND(G956*Q968,0)*U977,0)*X978,0)-Z973,0)</f>
        <v>572</v>
      </c>
      <c r="AC978" s="268"/>
    </row>
    <row r="979" spans="1:29" ht="17.100000000000001" customHeight="1">
      <c r="A979" s="243">
        <v>63</v>
      </c>
      <c r="B979" s="411">
        <v>2349</v>
      </c>
      <c r="C979" s="870" t="s">
        <v>12551</v>
      </c>
      <c r="D979" s="597"/>
      <c r="E979" s="661"/>
      <c r="F979" s="627"/>
      <c r="G979" s="208"/>
      <c r="H979" s="208"/>
      <c r="I979" s="385"/>
      <c r="J979" s="629"/>
      <c r="K979" s="630"/>
      <c r="L979" s="630"/>
      <c r="M979" s="740"/>
      <c r="N979" s="1122"/>
      <c r="O979" s="1622" t="s">
        <v>237</v>
      </c>
      <c r="P979" s="362"/>
      <c r="Q979" s="1119"/>
      <c r="R979" s="1081"/>
      <c r="S979" s="603"/>
      <c r="T979" s="362"/>
      <c r="U979" s="1097"/>
      <c r="V979" s="635"/>
      <c r="W979" s="635"/>
      <c r="X979" s="635"/>
      <c r="Y979" s="635"/>
      <c r="Z979" s="635"/>
      <c r="AA979" s="636"/>
      <c r="AB979" s="358">
        <f>ROUND(G956*Q980,0)</f>
        <v>571</v>
      </c>
      <c r="AC979" s="268"/>
    </row>
    <row r="980" spans="1:29" ht="17.100000000000001" customHeight="1">
      <c r="A980" s="243">
        <v>63</v>
      </c>
      <c r="B980" s="411">
        <v>2350</v>
      </c>
      <c r="C980" s="870" t="s">
        <v>12552</v>
      </c>
      <c r="D980" s="597"/>
      <c r="E980" s="661"/>
      <c r="F980" s="627"/>
      <c r="G980" s="208"/>
      <c r="H980" s="208"/>
      <c r="I980" s="385"/>
      <c r="J980" s="629"/>
      <c r="K980" s="630"/>
      <c r="L980" s="630"/>
      <c r="M980" s="740"/>
      <c r="N980" s="1122"/>
      <c r="O980" s="1745"/>
      <c r="P980" s="643" t="s">
        <v>30</v>
      </c>
      <c r="Q980" s="1090">
        <v>0.5</v>
      </c>
      <c r="R980" s="1091"/>
      <c r="S980" s="677"/>
      <c r="T980" s="512"/>
      <c r="U980" s="514"/>
      <c r="V980" s="1071" t="s">
        <v>11869</v>
      </c>
      <c r="W980" s="362" t="s">
        <v>30</v>
      </c>
      <c r="X980" s="356">
        <v>0.85</v>
      </c>
      <c r="Y980" s="635"/>
      <c r="Z980" s="635"/>
      <c r="AA980" s="636"/>
      <c r="AB980" s="358">
        <f>ROUND(ROUND(G956*Q980,0)*X980,0)</f>
        <v>485</v>
      </c>
      <c r="AC980" s="268"/>
    </row>
    <row r="981" spans="1:29" ht="17.100000000000001" customHeight="1">
      <c r="A981" s="243">
        <v>63</v>
      </c>
      <c r="B981" s="411">
        <v>2351</v>
      </c>
      <c r="C981" s="870" t="s">
        <v>12553</v>
      </c>
      <c r="D981" s="597"/>
      <c r="E981" s="661"/>
      <c r="F981" s="627"/>
      <c r="G981" s="208"/>
      <c r="H981" s="208"/>
      <c r="I981" s="385"/>
      <c r="J981" s="629"/>
      <c r="K981" s="630"/>
      <c r="L981" s="630"/>
      <c r="M981" s="740"/>
      <c r="N981" s="1122"/>
      <c r="O981" s="1745"/>
      <c r="P981" s="643"/>
      <c r="Q981" s="1090"/>
      <c r="R981" s="1091"/>
      <c r="S981" s="1747" t="s">
        <v>4703</v>
      </c>
      <c r="T981" s="362" t="s">
        <v>30</v>
      </c>
      <c r="U981" s="1081">
        <f>$U$297</f>
        <v>0.7</v>
      </c>
      <c r="V981" s="1088"/>
      <c r="W981" s="1088"/>
      <c r="X981" s="1088"/>
      <c r="Y981" s="1088"/>
      <c r="Z981" s="1088"/>
      <c r="AA981" s="1089"/>
      <c r="AB981" s="391">
        <f>ROUND(ROUND(G956*Q980,0)*U981,0)</f>
        <v>400</v>
      </c>
      <c r="AC981" s="268"/>
    </row>
    <row r="982" spans="1:29" ht="17.100000000000001" customHeight="1">
      <c r="A982" s="243">
        <v>63</v>
      </c>
      <c r="B982" s="411">
        <v>2352</v>
      </c>
      <c r="C982" s="870" t="s">
        <v>12554</v>
      </c>
      <c r="D982" s="597"/>
      <c r="E982" s="661"/>
      <c r="F982" s="627"/>
      <c r="G982" s="208"/>
      <c r="H982" s="208"/>
      <c r="I982" s="385"/>
      <c r="J982" s="629"/>
      <c r="K982" s="630"/>
      <c r="L982" s="630"/>
      <c r="M982" s="740"/>
      <c r="N982" s="1122"/>
      <c r="O982" s="1745"/>
      <c r="P982" s="643"/>
      <c r="Q982" s="1090"/>
      <c r="R982" s="1091"/>
      <c r="S982" s="1748"/>
      <c r="T982" s="512"/>
      <c r="U982" s="1083"/>
      <c r="V982" s="1079" t="s">
        <v>11869</v>
      </c>
      <c r="W982" s="354" t="s">
        <v>30</v>
      </c>
      <c r="X982" s="355">
        <v>0.85</v>
      </c>
      <c r="Y982" s="635"/>
      <c r="Z982" s="635"/>
      <c r="AA982" s="636"/>
      <c r="AB982" s="391">
        <f>ROUND(ROUND(ROUND(G956*Q980,0)*U981,0)*X982,0)</f>
        <v>340</v>
      </c>
      <c r="AC982" s="268"/>
    </row>
    <row r="983" spans="1:29" ht="17.100000000000001" customHeight="1">
      <c r="A983" s="243">
        <v>63</v>
      </c>
      <c r="B983" s="411">
        <v>2353</v>
      </c>
      <c r="C983" s="870" t="s">
        <v>12555</v>
      </c>
      <c r="D983" s="597"/>
      <c r="E983" s="661"/>
      <c r="F983" s="627"/>
      <c r="G983" s="208"/>
      <c r="H983" s="208"/>
      <c r="I983" s="385"/>
      <c r="J983" s="629"/>
      <c r="K983" s="630"/>
      <c r="L983" s="630"/>
      <c r="M983" s="740"/>
      <c r="N983" s="1122"/>
      <c r="O983" s="1120"/>
      <c r="P983" s="643"/>
      <c r="Q983" s="1090"/>
      <c r="R983" s="1091"/>
      <c r="S983" s="1747" t="s">
        <v>4708</v>
      </c>
      <c r="T983" s="362" t="s">
        <v>30</v>
      </c>
      <c r="U983" s="1081">
        <f>$U$299</f>
        <v>0.85</v>
      </c>
      <c r="V983" s="1082"/>
      <c r="W983" s="1082"/>
      <c r="X983" s="1082"/>
      <c r="Y983" s="1082"/>
      <c r="Z983" s="1082"/>
      <c r="AA983" s="1083"/>
      <c r="AB983" s="391">
        <f>ROUND(ROUND(G956*Q980,0)*U983,0)</f>
        <v>485</v>
      </c>
      <c r="AC983" s="268"/>
    </row>
    <row r="984" spans="1:29" ht="17.100000000000001" customHeight="1">
      <c r="A984" s="243">
        <v>63</v>
      </c>
      <c r="B984" s="411">
        <v>2354</v>
      </c>
      <c r="C984" s="870" t="s">
        <v>12556</v>
      </c>
      <c r="D984" s="597"/>
      <c r="E984" s="661"/>
      <c r="F984" s="627"/>
      <c r="G984" s="208"/>
      <c r="H984" s="208"/>
      <c r="I984" s="385"/>
      <c r="J984" s="629"/>
      <c r="K984" s="630"/>
      <c r="L984" s="630"/>
      <c r="M984" s="740"/>
      <c r="N984" s="1122"/>
      <c r="O984" s="1120"/>
      <c r="P984" s="643"/>
      <c r="Q984" s="1090"/>
      <c r="R984" s="1091"/>
      <c r="S984" s="1748"/>
      <c r="T984" s="512"/>
      <c r="U984" s="1083"/>
      <c r="V984" s="1079" t="s">
        <v>11869</v>
      </c>
      <c r="W984" s="354" t="s">
        <v>30</v>
      </c>
      <c r="X984" s="355">
        <v>0.85</v>
      </c>
      <c r="Y984" s="635"/>
      <c r="Z984" s="635"/>
      <c r="AA984" s="636"/>
      <c r="AB984" s="391">
        <f>ROUND(ROUND(ROUND(G956*Q980,0)*U983,0)*X984,0)</f>
        <v>412</v>
      </c>
      <c r="AC984" s="268"/>
    </row>
    <row r="985" spans="1:29" ht="17.100000000000001" customHeight="1">
      <c r="A985" s="243">
        <v>63</v>
      </c>
      <c r="B985" s="411">
        <v>2355</v>
      </c>
      <c r="C985" s="870" t="s">
        <v>12557</v>
      </c>
      <c r="D985" s="597"/>
      <c r="E985" s="661"/>
      <c r="F985" s="627"/>
      <c r="G985" s="208"/>
      <c r="H985" s="208"/>
      <c r="I985" s="385"/>
      <c r="J985" s="629"/>
      <c r="K985" s="630"/>
      <c r="L985" s="630"/>
      <c r="M985" s="740"/>
      <c r="N985" s="1122"/>
      <c r="O985" s="1120"/>
      <c r="P985" s="643"/>
      <c r="Q985" s="1090"/>
      <c r="R985" s="1091"/>
      <c r="S985" s="603"/>
      <c r="T985" s="362"/>
      <c r="U985" s="1097"/>
      <c r="V985" s="635"/>
      <c r="W985" s="635"/>
      <c r="X985" s="636"/>
      <c r="Y985" s="1533" t="s">
        <v>167</v>
      </c>
      <c r="Z985" s="643">
        <v>5</v>
      </c>
      <c r="AA985" s="1086" t="s">
        <v>168</v>
      </c>
      <c r="AB985" s="358">
        <f>ROUND(ROUND(G956*Q980,0)-Z985,0)</f>
        <v>566</v>
      </c>
      <c r="AC985" s="268"/>
    </row>
    <row r="986" spans="1:29" ht="17.100000000000001" customHeight="1">
      <c r="A986" s="243">
        <v>63</v>
      </c>
      <c r="B986" s="411">
        <v>2356</v>
      </c>
      <c r="C986" s="870" t="s">
        <v>12558</v>
      </c>
      <c r="D986" s="597"/>
      <c r="E986" s="661"/>
      <c r="F986" s="627"/>
      <c r="G986" s="208"/>
      <c r="H986" s="208"/>
      <c r="I986" s="385"/>
      <c r="J986" s="629"/>
      <c r="K986" s="630"/>
      <c r="L986" s="630"/>
      <c r="M986" s="740"/>
      <c r="N986" s="1122"/>
      <c r="O986" s="1120"/>
      <c r="P986" s="643"/>
      <c r="Q986" s="1090"/>
      <c r="R986" s="1091"/>
      <c r="S986" s="677"/>
      <c r="T986" s="512"/>
      <c r="U986" s="514"/>
      <c r="V986" s="1071" t="s">
        <v>11869</v>
      </c>
      <c r="W986" s="362" t="s">
        <v>30</v>
      </c>
      <c r="X986" s="395">
        <v>0.85</v>
      </c>
      <c r="Y986" s="1745"/>
      <c r="Z986" s="643"/>
      <c r="AA986" s="1086"/>
      <c r="AB986" s="358">
        <f>ROUND(ROUND(ROUND(G956*Q980,0)*X986,0)-Z985,0)</f>
        <v>480</v>
      </c>
      <c r="AC986" s="268"/>
    </row>
    <row r="987" spans="1:29" ht="17.100000000000001" customHeight="1">
      <c r="A987" s="243">
        <v>63</v>
      </c>
      <c r="B987" s="411">
        <v>2357</v>
      </c>
      <c r="C987" s="870" t="s">
        <v>12559</v>
      </c>
      <c r="D987" s="597"/>
      <c r="E987" s="661"/>
      <c r="F987" s="627"/>
      <c r="G987" s="208"/>
      <c r="H987" s="208"/>
      <c r="I987" s="385"/>
      <c r="J987" s="629"/>
      <c r="K987" s="630"/>
      <c r="L987" s="630"/>
      <c r="M987" s="740"/>
      <c r="N987" s="1122"/>
      <c r="O987" s="1120"/>
      <c r="P987" s="643"/>
      <c r="Q987" s="1090"/>
      <c r="R987" s="1091"/>
      <c r="S987" s="1747" t="s">
        <v>4703</v>
      </c>
      <c r="T987" s="643" t="s">
        <v>30</v>
      </c>
      <c r="U987" s="1091">
        <f>$U$297</f>
        <v>0.7</v>
      </c>
      <c r="V987" s="1088"/>
      <c r="W987" s="1088"/>
      <c r="X987" s="1089"/>
      <c r="Y987" s="1745"/>
      <c r="Z987" s="1090"/>
      <c r="AA987" s="1091"/>
      <c r="AB987" s="391">
        <f>ROUND(ROUND(ROUND(G956*Q980,0)*U987,0)-Z985,0)</f>
        <v>395</v>
      </c>
      <c r="AC987" s="268"/>
    </row>
    <row r="988" spans="1:29" ht="17.100000000000001" customHeight="1">
      <c r="A988" s="243">
        <v>63</v>
      </c>
      <c r="B988" s="411">
        <v>2358</v>
      </c>
      <c r="C988" s="870" t="s">
        <v>12560</v>
      </c>
      <c r="D988" s="597"/>
      <c r="E988" s="661"/>
      <c r="F988" s="627"/>
      <c r="G988" s="208"/>
      <c r="H988" s="208"/>
      <c r="I988" s="385"/>
      <c r="J988" s="629"/>
      <c r="K988" s="630"/>
      <c r="L988" s="630"/>
      <c r="M988" s="740"/>
      <c r="N988" s="1122"/>
      <c r="O988" s="1120"/>
      <c r="P988" s="643"/>
      <c r="Q988" s="1090"/>
      <c r="R988" s="1091"/>
      <c r="S988" s="1748"/>
      <c r="T988" s="512"/>
      <c r="U988" s="1083"/>
      <c r="V988" s="1079" t="s">
        <v>11869</v>
      </c>
      <c r="W988" s="354" t="s">
        <v>30</v>
      </c>
      <c r="X988" s="357">
        <v>0.85</v>
      </c>
      <c r="Y988" s="1745"/>
      <c r="Z988" s="1090"/>
      <c r="AA988" s="1091"/>
      <c r="AB988" s="358">
        <f>ROUND(ROUND(ROUND(ROUND(G956*Q980,0)*U987,0)*X988,0)-Z985,0)</f>
        <v>335</v>
      </c>
      <c r="AC988" s="268"/>
    </row>
    <row r="989" spans="1:29" ht="16.7" customHeight="1">
      <c r="A989" s="243">
        <v>63</v>
      </c>
      <c r="B989" s="411">
        <v>2359</v>
      </c>
      <c r="C989" s="870" t="s">
        <v>12561</v>
      </c>
      <c r="D989" s="597"/>
      <c r="E989" s="661"/>
      <c r="F989" s="627"/>
      <c r="G989" s="208"/>
      <c r="H989" s="208"/>
      <c r="I989" s="385"/>
      <c r="J989" s="629"/>
      <c r="K989" s="630"/>
      <c r="L989" s="630"/>
      <c r="M989" s="740"/>
      <c r="N989" s="1122"/>
      <c r="O989" s="1120"/>
      <c r="P989" s="643"/>
      <c r="Q989" s="1090"/>
      <c r="R989" s="1091"/>
      <c r="S989" s="1747" t="s">
        <v>4708</v>
      </c>
      <c r="T989" s="643" t="s">
        <v>30</v>
      </c>
      <c r="U989" s="1091">
        <f>$U$299</f>
        <v>0.85</v>
      </c>
      <c r="V989" s="1082"/>
      <c r="W989" s="1082"/>
      <c r="X989" s="1083"/>
      <c r="Y989" s="1745"/>
      <c r="Z989" s="1090"/>
      <c r="AA989" s="1091"/>
      <c r="AB989" s="391">
        <f>ROUND(ROUND(ROUND(G956*Q980,0)*U989,0)-Z985,0)</f>
        <v>480</v>
      </c>
      <c r="AC989" s="268"/>
    </row>
    <row r="990" spans="1:29" ht="16.7" customHeight="1">
      <c r="A990" s="1141">
        <v>63</v>
      </c>
      <c r="B990" s="411">
        <v>2360</v>
      </c>
      <c r="C990" s="1142" t="s">
        <v>12562</v>
      </c>
      <c r="D990" s="597"/>
      <c r="E990" s="661"/>
      <c r="F990" s="627"/>
      <c r="G990" s="208"/>
      <c r="H990" s="208"/>
      <c r="I990" s="385"/>
      <c r="J990" s="629"/>
      <c r="K990" s="630"/>
      <c r="L990" s="630"/>
      <c r="M990" s="740"/>
      <c r="N990" s="1129"/>
      <c r="O990" s="1123"/>
      <c r="P990" s="512"/>
      <c r="Q990" s="1082"/>
      <c r="R990" s="1083"/>
      <c r="S990" s="1748"/>
      <c r="T990" s="512"/>
      <c r="U990" s="1083"/>
      <c r="V990" s="1079" t="s">
        <v>11869</v>
      </c>
      <c r="W990" s="354" t="s">
        <v>30</v>
      </c>
      <c r="X990" s="357">
        <v>0.85</v>
      </c>
      <c r="Y990" s="1746"/>
      <c r="Z990" s="1082"/>
      <c r="AA990" s="1083"/>
      <c r="AB990" s="358">
        <f>ROUND(ROUND(ROUND(ROUND(G956*Q980,0)*U989,0)*X990,0)-Z985,0)</f>
        <v>407</v>
      </c>
      <c r="AC990" s="268"/>
    </row>
    <row r="991" spans="1:29" ht="17.100000000000001" customHeight="1">
      <c r="A991" s="586">
        <v>63</v>
      </c>
      <c r="B991" s="408">
        <v>1421</v>
      </c>
      <c r="C991" s="868" t="s">
        <v>12563</v>
      </c>
      <c r="D991" s="629"/>
      <c r="E991" s="1135"/>
      <c r="F991" s="756" t="s">
        <v>12355</v>
      </c>
      <c r="G991" s="664"/>
      <c r="H991" s="664"/>
      <c r="I991" s="732"/>
      <c r="J991" s="245"/>
      <c r="K991" s="208"/>
      <c r="L991" s="392"/>
      <c r="M991" s="385"/>
      <c r="N991" s="1136"/>
      <c r="O991" s="712"/>
      <c r="P991" s="232"/>
      <c r="Q991" s="232"/>
      <c r="R991" s="232"/>
      <c r="S991" s="557"/>
      <c r="T991" s="372"/>
      <c r="U991" s="1070"/>
      <c r="V991" s="625"/>
      <c r="W991" s="625"/>
      <c r="X991" s="625"/>
      <c r="Y991" s="625"/>
      <c r="Z991" s="625"/>
      <c r="AA991" s="626"/>
      <c r="AB991" s="705">
        <f>ROUND(G992,0)</f>
        <v>1032</v>
      </c>
      <c r="AC991" s="268"/>
    </row>
    <row r="992" spans="1:29" ht="17.100000000000001" customHeight="1">
      <c r="A992" s="1141">
        <v>63</v>
      </c>
      <c r="B992" s="411">
        <v>2361</v>
      </c>
      <c r="C992" s="1142" t="s">
        <v>12564</v>
      </c>
      <c r="D992" s="629"/>
      <c r="E992" s="1135"/>
      <c r="F992" s="597"/>
      <c r="G992" s="624">
        <v>1032</v>
      </c>
      <c r="H992" s="208" t="s">
        <v>18</v>
      </c>
      <c r="I992" s="661"/>
      <c r="J992" s="245"/>
      <c r="K992" s="208"/>
      <c r="L992" s="392"/>
      <c r="M992" s="385"/>
      <c r="N992" s="1137"/>
      <c r="O992" s="1138"/>
      <c r="P992" s="208"/>
      <c r="Q992" s="208"/>
      <c r="R992" s="208"/>
      <c r="S992" s="567"/>
      <c r="T992" s="400"/>
      <c r="U992" s="470"/>
      <c r="V992" s="1071" t="s">
        <v>4700</v>
      </c>
      <c r="W992" s="362" t="s">
        <v>163</v>
      </c>
      <c r="X992" s="356">
        <v>0.85</v>
      </c>
      <c r="Y992" s="635"/>
      <c r="Z992" s="635"/>
      <c r="AA992" s="636"/>
      <c r="AB992" s="358">
        <f>ROUND(G992*X992,0)</f>
        <v>877</v>
      </c>
      <c r="AC992" s="268"/>
    </row>
    <row r="993" spans="1:29" ht="17.100000000000001" customHeight="1">
      <c r="A993" s="229">
        <v>63</v>
      </c>
      <c r="B993" s="337">
        <v>1422</v>
      </c>
      <c r="C993" s="871" t="s">
        <v>12565</v>
      </c>
      <c r="D993" s="629"/>
      <c r="E993" s="1135"/>
      <c r="F993" s="597"/>
      <c r="G993" s="654"/>
      <c r="H993" s="654"/>
      <c r="I993" s="661"/>
      <c r="J993" s="245"/>
      <c r="K993" s="208"/>
      <c r="L993" s="392"/>
      <c r="M993" s="292"/>
      <c r="N993" s="1139"/>
      <c r="O993" s="1140"/>
      <c r="P993" s="208"/>
      <c r="Q993" s="208"/>
      <c r="R993" s="208"/>
      <c r="S993" s="1771" t="s">
        <v>4703</v>
      </c>
      <c r="T993" s="372" t="s">
        <v>163</v>
      </c>
      <c r="U993" s="1107">
        <f>$U$297</f>
        <v>0.7</v>
      </c>
      <c r="V993" s="1108"/>
      <c r="W993" s="1108"/>
      <c r="X993" s="1108"/>
      <c r="Y993" s="1108"/>
      <c r="Z993" s="1108"/>
      <c r="AA993" s="1109"/>
      <c r="AB993" s="705">
        <f>ROUND(G992*U993,0)</f>
        <v>722</v>
      </c>
      <c r="AC993" s="268"/>
    </row>
    <row r="994" spans="1:29" ht="17.100000000000001" customHeight="1">
      <c r="A994" s="243">
        <v>63</v>
      </c>
      <c r="B994" s="351">
        <v>2362</v>
      </c>
      <c r="C994" s="870" t="s">
        <v>12566</v>
      </c>
      <c r="D994" s="629"/>
      <c r="E994" s="1135"/>
      <c r="F994" s="597"/>
      <c r="G994" s="654"/>
      <c r="H994" s="654"/>
      <c r="I994" s="661"/>
      <c r="J994" s="245"/>
      <c r="K994" s="208"/>
      <c r="L994" s="392"/>
      <c r="M994" s="292"/>
      <c r="N994" s="1139"/>
      <c r="O994" s="1140"/>
      <c r="P994" s="208"/>
      <c r="Q994" s="208"/>
      <c r="R994" s="208"/>
      <c r="S994" s="1748"/>
      <c r="T994" s="400"/>
      <c r="U994" s="1110"/>
      <c r="V994" s="1079" t="s">
        <v>11869</v>
      </c>
      <c r="W994" s="354" t="s">
        <v>30</v>
      </c>
      <c r="X994" s="355">
        <v>0.85</v>
      </c>
      <c r="Y994" s="635"/>
      <c r="Z994" s="635"/>
      <c r="AA994" s="636"/>
      <c r="AB994" s="358">
        <f>ROUND(ROUND(G992*U993,0)*X994,0)</f>
        <v>614</v>
      </c>
      <c r="AC994" s="268"/>
    </row>
    <row r="995" spans="1:29" ht="17.100000000000001" customHeight="1">
      <c r="A995" s="229">
        <v>63</v>
      </c>
      <c r="B995" s="337">
        <v>1425</v>
      </c>
      <c r="C995" s="871" t="s">
        <v>12567</v>
      </c>
      <c r="D995" s="629"/>
      <c r="E995" s="1135"/>
      <c r="F995" s="597"/>
      <c r="G995" s="654"/>
      <c r="H995" s="654"/>
      <c r="I995" s="661"/>
      <c r="J995" s="245"/>
      <c r="K995" s="208"/>
      <c r="L995" s="392"/>
      <c r="M995" s="292"/>
      <c r="N995" s="1139"/>
      <c r="O995" s="1140"/>
      <c r="P995" s="208"/>
      <c r="Q995" s="208"/>
      <c r="R995" s="385"/>
      <c r="S995" s="1771" t="s">
        <v>4708</v>
      </c>
      <c r="T995" s="372" t="s">
        <v>30</v>
      </c>
      <c r="U995" s="1107">
        <f>$U$299</f>
        <v>0.85</v>
      </c>
      <c r="V995" s="1111"/>
      <c r="W995" s="1111"/>
      <c r="X995" s="1111"/>
      <c r="Y995" s="1111"/>
      <c r="Z995" s="1111"/>
      <c r="AA995" s="1110"/>
      <c r="AB995" s="705">
        <f>ROUND(G992*U995,0)</f>
        <v>877</v>
      </c>
      <c r="AC995" s="268"/>
    </row>
    <row r="996" spans="1:29" ht="17.100000000000001" customHeight="1">
      <c r="A996" s="243">
        <v>63</v>
      </c>
      <c r="B996" s="351">
        <v>2363</v>
      </c>
      <c r="C996" s="1142" t="s">
        <v>12568</v>
      </c>
      <c r="D996" s="629"/>
      <c r="E996" s="1135"/>
      <c r="F996" s="597"/>
      <c r="G996" s="654"/>
      <c r="H996" s="654"/>
      <c r="I996" s="661"/>
      <c r="J996" s="245"/>
      <c r="K996" s="208"/>
      <c r="L996" s="392"/>
      <c r="M996" s="292"/>
      <c r="N996" s="1139"/>
      <c r="O996" s="1140"/>
      <c r="P996" s="208"/>
      <c r="Q996" s="208"/>
      <c r="R996" s="385"/>
      <c r="S996" s="1748"/>
      <c r="T996" s="400"/>
      <c r="U996" s="1110"/>
      <c r="V996" s="1079" t="s">
        <v>11869</v>
      </c>
      <c r="W996" s="354" t="s">
        <v>30</v>
      </c>
      <c r="X996" s="355">
        <v>0.85</v>
      </c>
      <c r="Y996" s="635"/>
      <c r="Z996" s="635"/>
      <c r="AA996" s="636"/>
      <c r="AB996" s="358">
        <f>ROUND(ROUND(G992*U995,0)*X996,0)</f>
        <v>745</v>
      </c>
      <c r="AC996" s="268"/>
    </row>
    <row r="997" spans="1:29" ht="17.100000000000001" customHeight="1">
      <c r="A997" s="243">
        <v>63</v>
      </c>
      <c r="B997" s="351">
        <v>2364</v>
      </c>
      <c r="C997" s="1142" t="s">
        <v>12569</v>
      </c>
      <c r="D997" s="629"/>
      <c r="E997" s="1135"/>
      <c r="F997" s="597"/>
      <c r="G997" s="654"/>
      <c r="H997" s="654"/>
      <c r="I997" s="661"/>
      <c r="J997" s="245"/>
      <c r="K997" s="208"/>
      <c r="L997" s="392"/>
      <c r="M997" s="292"/>
      <c r="N997" s="1139"/>
      <c r="O997" s="1140"/>
      <c r="P997" s="208"/>
      <c r="Q997" s="208"/>
      <c r="R997" s="385"/>
      <c r="S997" s="603"/>
      <c r="T997" s="362"/>
      <c r="U997" s="1097"/>
      <c r="V997" s="635"/>
      <c r="W997" s="635"/>
      <c r="X997" s="636"/>
      <c r="Y997" s="1533" t="s">
        <v>167</v>
      </c>
      <c r="Z997" s="643">
        <v>5</v>
      </c>
      <c r="AA997" s="1086" t="s">
        <v>168</v>
      </c>
      <c r="AB997" s="358">
        <f>ROUND(G992-Z997,0)</f>
        <v>1027</v>
      </c>
      <c r="AC997" s="268"/>
    </row>
    <row r="998" spans="1:29" ht="17.100000000000001" customHeight="1">
      <c r="A998" s="243">
        <v>63</v>
      </c>
      <c r="B998" s="351">
        <v>2365</v>
      </c>
      <c r="C998" s="1142" t="s">
        <v>12570</v>
      </c>
      <c r="D998" s="629"/>
      <c r="E998" s="1135"/>
      <c r="F998" s="597"/>
      <c r="G998" s="654"/>
      <c r="H998" s="654"/>
      <c r="I998" s="661"/>
      <c r="J998" s="245"/>
      <c r="K998" s="208"/>
      <c r="L998" s="392"/>
      <c r="M998" s="292"/>
      <c r="N998" s="1139"/>
      <c r="O998" s="1140"/>
      <c r="P998" s="208"/>
      <c r="Q998" s="208"/>
      <c r="R998" s="208"/>
      <c r="S998" s="677"/>
      <c r="T998" s="512"/>
      <c r="U998" s="514"/>
      <c r="V998" s="1071" t="s">
        <v>11869</v>
      </c>
      <c r="W998" s="362" t="s">
        <v>30</v>
      </c>
      <c r="X998" s="395">
        <v>0.85</v>
      </c>
      <c r="Y998" s="1745"/>
      <c r="Z998" s="643"/>
      <c r="AA998" s="1086"/>
      <c r="AB998" s="358">
        <f>ROUND(ROUND(G992*X998,0)-Z997,0)</f>
        <v>872</v>
      </c>
      <c r="AC998" s="268"/>
    </row>
    <row r="999" spans="1:29" ht="17.100000000000001" customHeight="1">
      <c r="A999" s="243">
        <v>63</v>
      </c>
      <c r="B999" s="351">
        <v>2366</v>
      </c>
      <c r="C999" s="870" t="s">
        <v>12571</v>
      </c>
      <c r="D999" s="629"/>
      <c r="E999" s="1135"/>
      <c r="F999" s="597"/>
      <c r="G999" s="654"/>
      <c r="H999" s="654"/>
      <c r="I999" s="661"/>
      <c r="J999" s="245"/>
      <c r="K999" s="208"/>
      <c r="L999" s="392"/>
      <c r="M999" s="292"/>
      <c r="N999" s="1139"/>
      <c r="O999" s="1140"/>
      <c r="P999" s="208"/>
      <c r="Q999" s="208"/>
      <c r="R999" s="208"/>
      <c r="S999" s="1747" t="s">
        <v>4703</v>
      </c>
      <c r="T999" s="643" t="s">
        <v>30</v>
      </c>
      <c r="U999" s="1091">
        <f>$U$297</f>
        <v>0.7</v>
      </c>
      <c r="V999" s="1088"/>
      <c r="W999" s="1088"/>
      <c r="X999" s="1089"/>
      <c r="Y999" s="1745"/>
      <c r="Z999" s="1090"/>
      <c r="AA999" s="1091"/>
      <c r="AB999" s="358">
        <f>ROUND(ROUND(G992*U999,0)-Z997,0)</f>
        <v>717</v>
      </c>
      <c r="AC999" s="268"/>
    </row>
    <row r="1000" spans="1:29" ht="17.100000000000001" customHeight="1">
      <c r="A1000" s="243">
        <v>63</v>
      </c>
      <c r="B1000" s="351">
        <v>2367</v>
      </c>
      <c r="C1000" s="870" t="s">
        <v>12572</v>
      </c>
      <c r="D1000" s="629"/>
      <c r="E1000" s="1135"/>
      <c r="F1000" s="597"/>
      <c r="G1000" s="654"/>
      <c r="H1000" s="654"/>
      <c r="I1000" s="661"/>
      <c r="J1000" s="245"/>
      <c r="K1000" s="208"/>
      <c r="L1000" s="392"/>
      <c r="M1000" s="292"/>
      <c r="N1000" s="1139"/>
      <c r="O1000" s="1140"/>
      <c r="P1000" s="208"/>
      <c r="Q1000" s="208"/>
      <c r="R1000" s="208"/>
      <c r="S1000" s="1748"/>
      <c r="T1000" s="512"/>
      <c r="U1000" s="1083"/>
      <c r="V1000" s="1079" t="s">
        <v>11869</v>
      </c>
      <c r="W1000" s="354" t="s">
        <v>30</v>
      </c>
      <c r="X1000" s="357">
        <v>0.85</v>
      </c>
      <c r="Y1000" s="1745"/>
      <c r="Z1000" s="1090"/>
      <c r="AA1000" s="1091"/>
      <c r="AB1000" s="358">
        <f>ROUND(ROUND(ROUND(G992*U999,0)*X1000,0)-Z997,0)</f>
        <v>609</v>
      </c>
      <c r="AC1000" s="268"/>
    </row>
    <row r="1001" spans="1:29" ht="17.100000000000001" customHeight="1">
      <c r="A1001" s="243">
        <v>63</v>
      </c>
      <c r="B1001" s="351">
        <v>2368</v>
      </c>
      <c r="C1001" s="870" t="s">
        <v>12573</v>
      </c>
      <c r="D1001" s="629"/>
      <c r="E1001" s="1135"/>
      <c r="F1001" s="597"/>
      <c r="G1001" s="654"/>
      <c r="H1001" s="654"/>
      <c r="I1001" s="661"/>
      <c r="J1001" s="245"/>
      <c r="K1001" s="208"/>
      <c r="L1001" s="392"/>
      <c r="M1001" s="292"/>
      <c r="N1001" s="1139"/>
      <c r="O1001" s="1140"/>
      <c r="P1001" s="208"/>
      <c r="Q1001" s="208"/>
      <c r="R1001" s="208"/>
      <c r="S1001" s="1747" t="s">
        <v>4708</v>
      </c>
      <c r="T1001" s="643" t="s">
        <v>30</v>
      </c>
      <c r="U1001" s="1091">
        <f>$U$299</f>
        <v>0.85</v>
      </c>
      <c r="V1001" s="1082"/>
      <c r="W1001" s="1082"/>
      <c r="X1001" s="1083"/>
      <c r="Y1001" s="1745"/>
      <c r="Z1001" s="1090"/>
      <c r="AA1001" s="1091"/>
      <c r="AB1001" s="358">
        <f>ROUND(ROUND(G992*U1001,0)-Z997,0)</f>
        <v>872</v>
      </c>
      <c r="AC1001" s="268"/>
    </row>
    <row r="1002" spans="1:29" ht="17.100000000000001" customHeight="1">
      <c r="A1002" s="243">
        <v>63</v>
      </c>
      <c r="B1002" s="351">
        <v>2369</v>
      </c>
      <c r="C1002" s="870" t="s">
        <v>12574</v>
      </c>
      <c r="D1002" s="629"/>
      <c r="E1002" s="1135"/>
      <c r="F1002" s="597"/>
      <c r="G1002" s="654"/>
      <c r="H1002" s="654"/>
      <c r="I1002" s="661"/>
      <c r="J1002" s="245"/>
      <c r="K1002" s="208"/>
      <c r="L1002" s="392"/>
      <c r="M1002" s="292"/>
      <c r="N1002" s="1139"/>
      <c r="O1002" s="1140"/>
      <c r="P1002" s="208"/>
      <c r="Q1002" s="208"/>
      <c r="R1002" s="208"/>
      <c r="S1002" s="1748"/>
      <c r="T1002" s="512"/>
      <c r="U1002" s="1083"/>
      <c r="V1002" s="1079" t="s">
        <v>11869</v>
      </c>
      <c r="W1002" s="354" t="s">
        <v>30</v>
      </c>
      <c r="X1002" s="357">
        <v>0.85</v>
      </c>
      <c r="Y1002" s="1746"/>
      <c r="Z1002" s="1082"/>
      <c r="AA1002" s="1083"/>
      <c r="AB1002" s="358">
        <f>ROUND(ROUND(ROUND(G992*U1001,0)*X1002,0)-Z997,0)</f>
        <v>740</v>
      </c>
      <c r="AC1002" s="268"/>
    </row>
    <row r="1003" spans="1:29" ht="17.100000000000001" customHeight="1">
      <c r="A1003" s="229">
        <v>63</v>
      </c>
      <c r="B1003" s="337">
        <v>1423</v>
      </c>
      <c r="C1003" s="871" t="s">
        <v>12575</v>
      </c>
      <c r="D1003" s="629"/>
      <c r="E1003" s="1135"/>
      <c r="F1003" s="501"/>
      <c r="I1003" s="385"/>
      <c r="J1003" s="629"/>
      <c r="K1003" s="630"/>
      <c r="L1003" s="630"/>
      <c r="M1003" s="385"/>
      <c r="N1003" s="1769" t="s">
        <v>11301</v>
      </c>
      <c r="O1003" s="1770" t="s">
        <v>235</v>
      </c>
      <c r="P1003" s="272"/>
      <c r="Q1003" s="272"/>
      <c r="R1003" s="1112"/>
      <c r="S1003" s="557"/>
      <c r="T1003" s="372"/>
      <c r="U1003" s="1070"/>
      <c r="V1003" s="625"/>
      <c r="W1003" s="625"/>
      <c r="X1003" s="625"/>
      <c r="Y1003" s="625"/>
      <c r="Z1003" s="625"/>
      <c r="AA1003" s="626"/>
      <c r="AB1003" s="705">
        <f>ROUND(G992*Q1004,0)</f>
        <v>722</v>
      </c>
      <c r="AC1003" s="268"/>
    </row>
    <row r="1004" spans="1:29" ht="17.100000000000001" customHeight="1">
      <c r="A1004" s="243">
        <v>63</v>
      </c>
      <c r="B1004" s="351">
        <v>2370</v>
      </c>
      <c r="C1004" s="870" t="s">
        <v>12576</v>
      </c>
      <c r="D1004" s="629"/>
      <c r="E1004" s="1135"/>
      <c r="F1004" s="501"/>
      <c r="G1004" s="654"/>
      <c r="H1004" s="208"/>
      <c r="I1004" s="385"/>
      <c r="J1004" s="629"/>
      <c r="K1004" s="630"/>
      <c r="L1004" s="630"/>
      <c r="M1004" s="385"/>
      <c r="N1004" s="1758"/>
      <c r="O1004" s="1745"/>
      <c r="P1004" s="1113" t="s">
        <v>30</v>
      </c>
      <c r="Q1004" s="1114">
        <v>0.7</v>
      </c>
      <c r="R1004" s="1115"/>
      <c r="S1004" s="567"/>
      <c r="T1004" s="400"/>
      <c r="U1004" s="470"/>
      <c r="V1004" s="1071" t="s">
        <v>11869</v>
      </c>
      <c r="W1004" s="362" t="s">
        <v>30</v>
      </c>
      <c r="X1004" s="356">
        <v>0.85</v>
      </c>
      <c r="Y1004" s="635"/>
      <c r="Z1004" s="635"/>
      <c r="AA1004" s="636"/>
      <c r="AB1004" s="358">
        <f>ROUND(ROUND(G992*Q1004,0)*X1004,0)</f>
        <v>614</v>
      </c>
      <c r="AC1004" s="268"/>
    </row>
    <row r="1005" spans="1:29" ht="17.100000000000001" customHeight="1">
      <c r="A1005" s="229">
        <v>63</v>
      </c>
      <c r="B1005" s="337">
        <v>1424</v>
      </c>
      <c r="C1005" s="871" t="s">
        <v>12577</v>
      </c>
      <c r="D1005" s="597"/>
      <c r="E1005" s="661"/>
      <c r="F1005" s="627"/>
      <c r="G1005" s="208"/>
      <c r="H1005" s="208"/>
      <c r="I1005" s="385"/>
      <c r="J1005" s="629"/>
      <c r="K1005" s="630"/>
      <c r="L1005" s="630"/>
      <c r="M1005" s="740"/>
      <c r="N1005" s="1758"/>
      <c r="O1005" s="1745"/>
      <c r="P1005" s="1113"/>
      <c r="Q1005" s="1114"/>
      <c r="R1005" s="1116"/>
      <c r="S1005" s="1771" t="s">
        <v>4703</v>
      </c>
      <c r="T1005" s="372" t="s">
        <v>30</v>
      </c>
      <c r="U1005" s="1107">
        <f>$U$297</f>
        <v>0.7</v>
      </c>
      <c r="V1005" s="1108"/>
      <c r="W1005" s="1108"/>
      <c r="X1005" s="1108"/>
      <c r="Y1005" s="1108"/>
      <c r="Z1005" s="1108"/>
      <c r="AA1005" s="1109"/>
      <c r="AB1005" s="473">
        <f>ROUND(ROUND(G992*Q1004,0)*U1005,0)</f>
        <v>505</v>
      </c>
      <c r="AC1005" s="268"/>
    </row>
    <row r="1006" spans="1:29" ht="17.100000000000001" customHeight="1">
      <c r="A1006" s="243">
        <v>63</v>
      </c>
      <c r="B1006" s="351">
        <v>2371</v>
      </c>
      <c r="C1006" s="870" t="s">
        <v>12578</v>
      </c>
      <c r="D1006" s="597"/>
      <c r="E1006" s="661"/>
      <c r="F1006" s="627"/>
      <c r="G1006" s="208"/>
      <c r="H1006" s="208"/>
      <c r="I1006" s="385"/>
      <c r="J1006" s="629"/>
      <c r="K1006" s="630"/>
      <c r="L1006" s="630"/>
      <c r="M1006" s="740"/>
      <c r="N1006" s="1758"/>
      <c r="O1006" s="1745"/>
      <c r="P1006" s="1113"/>
      <c r="Q1006" s="1114"/>
      <c r="R1006" s="1116"/>
      <c r="S1006" s="1748"/>
      <c r="T1006" s="400"/>
      <c r="U1006" s="1110"/>
      <c r="V1006" s="1079" t="s">
        <v>11869</v>
      </c>
      <c r="W1006" s="354" t="s">
        <v>30</v>
      </c>
      <c r="X1006" s="355">
        <v>0.85</v>
      </c>
      <c r="Y1006" s="635"/>
      <c r="Z1006" s="635"/>
      <c r="AA1006" s="636"/>
      <c r="AB1006" s="391">
        <f>ROUND(ROUND(ROUND(G992*Q1004,0)*U1005,0)*X1006,0)</f>
        <v>429</v>
      </c>
      <c r="AC1006" s="268"/>
    </row>
    <row r="1007" spans="1:29" ht="17.100000000000001" customHeight="1">
      <c r="A1007" s="229">
        <v>63</v>
      </c>
      <c r="B1007" s="337">
        <v>1426</v>
      </c>
      <c r="C1007" s="871" t="s">
        <v>12579</v>
      </c>
      <c r="D1007" s="597"/>
      <c r="E1007" s="661"/>
      <c r="F1007" s="627"/>
      <c r="G1007" s="208"/>
      <c r="H1007" s="208"/>
      <c r="I1007" s="385"/>
      <c r="J1007" s="629"/>
      <c r="K1007" s="630"/>
      <c r="L1007" s="630"/>
      <c r="M1007" s="740"/>
      <c r="N1007" s="1758"/>
      <c r="O1007" s="1118"/>
      <c r="P1007" s="1113"/>
      <c r="Q1007" s="1114"/>
      <c r="R1007" s="1116"/>
      <c r="S1007" s="1771" t="s">
        <v>4708</v>
      </c>
      <c r="T1007" s="372" t="s">
        <v>30</v>
      </c>
      <c r="U1007" s="1107">
        <f>$U$299</f>
        <v>0.85</v>
      </c>
      <c r="V1007" s="1111"/>
      <c r="W1007" s="1111"/>
      <c r="X1007" s="1111"/>
      <c r="Y1007" s="1111"/>
      <c r="Z1007" s="1111"/>
      <c r="AA1007" s="1110"/>
      <c r="AB1007" s="473">
        <f>ROUND(ROUND(G992*Q1004,0)*U1007,0)</f>
        <v>614</v>
      </c>
      <c r="AC1007" s="268"/>
    </row>
    <row r="1008" spans="1:29" ht="17.100000000000001" customHeight="1">
      <c r="A1008" s="243">
        <v>63</v>
      </c>
      <c r="B1008" s="351">
        <v>2372</v>
      </c>
      <c r="C1008" s="870" t="s">
        <v>12580</v>
      </c>
      <c r="D1008" s="597"/>
      <c r="E1008" s="661"/>
      <c r="F1008" s="627"/>
      <c r="G1008" s="208"/>
      <c r="H1008" s="208"/>
      <c r="I1008" s="385"/>
      <c r="J1008" s="629"/>
      <c r="K1008" s="630"/>
      <c r="L1008" s="630"/>
      <c r="M1008" s="740"/>
      <c r="N1008" s="1122"/>
      <c r="O1008" s="1118"/>
      <c r="P1008" s="1113"/>
      <c r="Q1008" s="1114"/>
      <c r="R1008" s="1116"/>
      <c r="S1008" s="1748"/>
      <c r="T1008" s="400"/>
      <c r="U1008" s="1110"/>
      <c r="V1008" s="1079" t="s">
        <v>11869</v>
      </c>
      <c r="W1008" s="354" t="s">
        <v>30</v>
      </c>
      <c r="X1008" s="355">
        <v>0.85</v>
      </c>
      <c r="Y1008" s="635"/>
      <c r="Z1008" s="635"/>
      <c r="AA1008" s="636"/>
      <c r="AB1008" s="391">
        <f>ROUND(ROUND(ROUND(G992*Q1004,0)*U1007,0)*X1008,0)</f>
        <v>522</v>
      </c>
      <c r="AC1008" s="268"/>
    </row>
    <row r="1009" spans="1:29" ht="17.100000000000001" customHeight="1">
      <c r="A1009" s="243">
        <v>63</v>
      </c>
      <c r="B1009" s="351">
        <v>2373</v>
      </c>
      <c r="C1009" s="870" t="s">
        <v>12581</v>
      </c>
      <c r="D1009" s="597"/>
      <c r="E1009" s="661"/>
      <c r="F1009" s="627"/>
      <c r="G1009" s="208"/>
      <c r="H1009" s="208"/>
      <c r="I1009" s="385"/>
      <c r="J1009" s="629"/>
      <c r="K1009" s="630"/>
      <c r="L1009" s="630"/>
      <c r="M1009" s="740"/>
      <c r="N1009" s="1122"/>
      <c r="O1009" s="1118"/>
      <c r="P1009" s="1113"/>
      <c r="Q1009" s="1114"/>
      <c r="R1009" s="1116"/>
      <c r="S1009" s="603"/>
      <c r="T1009" s="362"/>
      <c r="U1009" s="1097"/>
      <c r="V1009" s="635"/>
      <c r="W1009" s="635"/>
      <c r="X1009" s="636"/>
      <c r="Y1009" s="1533" t="s">
        <v>167</v>
      </c>
      <c r="Z1009" s="643">
        <v>5</v>
      </c>
      <c r="AA1009" s="1086" t="s">
        <v>168</v>
      </c>
      <c r="AB1009" s="358">
        <f>ROUND(ROUND(G992*Q1004,0)-Z1009,0)</f>
        <v>717</v>
      </c>
      <c r="AC1009" s="268"/>
    </row>
    <row r="1010" spans="1:29" ht="17.100000000000001" customHeight="1">
      <c r="A1010" s="243">
        <v>63</v>
      </c>
      <c r="B1010" s="351">
        <v>2374</v>
      </c>
      <c r="C1010" s="870" t="s">
        <v>12582</v>
      </c>
      <c r="D1010" s="597"/>
      <c r="E1010" s="661"/>
      <c r="F1010" s="627"/>
      <c r="G1010" s="208"/>
      <c r="H1010" s="208"/>
      <c r="I1010" s="385"/>
      <c r="J1010" s="629"/>
      <c r="K1010" s="630"/>
      <c r="L1010" s="630"/>
      <c r="M1010" s="740"/>
      <c r="N1010" s="1122"/>
      <c r="O1010" s="1118"/>
      <c r="P1010" s="1113"/>
      <c r="Q1010" s="1114"/>
      <c r="R1010" s="1116"/>
      <c r="S1010" s="677"/>
      <c r="T1010" s="512"/>
      <c r="U1010" s="514"/>
      <c r="V1010" s="1071" t="s">
        <v>11869</v>
      </c>
      <c r="W1010" s="362" t="s">
        <v>30</v>
      </c>
      <c r="X1010" s="395">
        <v>0.85</v>
      </c>
      <c r="Y1010" s="1745"/>
      <c r="Z1010" s="643"/>
      <c r="AA1010" s="1086"/>
      <c r="AB1010" s="358">
        <f>ROUND(ROUND(ROUND(G992*Q1004,0)*X1010,0)-Z1009,0)</f>
        <v>609</v>
      </c>
      <c r="AC1010" s="268"/>
    </row>
    <row r="1011" spans="1:29" ht="17.100000000000001" customHeight="1">
      <c r="A1011" s="243">
        <v>63</v>
      </c>
      <c r="B1011" s="351">
        <v>2375</v>
      </c>
      <c r="C1011" s="870" t="s">
        <v>12583</v>
      </c>
      <c r="D1011" s="597"/>
      <c r="E1011" s="661"/>
      <c r="F1011" s="627"/>
      <c r="G1011" s="208"/>
      <c r="H1011" s="208"/>
      <c r="I1011" s="385"/>
      <c r="J1011" s="629"/>
      <c r="K1011" s="630"/>
      <c r="L1011" s="630"/>
      <c r="M1011" s="740"/>
      <c r="N1011" s="1122"/>
      <c r="O1011" s="1118"/>
      <c r="P1011" s="1113"/>
      <c r="Q1011" s="1114"/>
      <c r="R1011" s="1116"/>
      <c r="S1011" s="1747" t="s">
        <v>4703</v>
      </c>
      <c r="T1011" s="643" t="s">
        <v>30</v>
      </c>
      <c r="U1011" s="1091">
        <f>$U$297</f>
        <v>0.7</v>
      </c>
      <c r="V1011" s="1088"/>
      <c r="W1011" s="1088"/>
      <c r="X1011" s="1089"/>
      <c r="Y1011" s="1745"/>
      <c r="Z1011" s="1090"/>
      <c r="AA1011" s="1091"/>
      <c r="AB1011" s="391">
        <f>ROUND(ROUND(ROUND(G992*Q1004,0)*U1011,0)-Z1009,0)</f>
        <v>500</v>
      </c>
      <c r="AC1011" s="268"/>
    </row>
    <row r="1012" spans="1:29" ht="17.100000000000001" customHeight="1">
      <c r="A1012" s="243">
        <v>63</v>
      </c>
      <c r="B1012" s="351">
        <v>2376</v>
      </c>
      <c r="C1012" s="870" t="s">
        <v>12584</v>
      </c>
      <c r="D1012" s="597"/>
      <c r="E1012" s="661"/>
      <c r="F1012" s="627"/>
      <c r="G1012" s="208"/>
      <c r="H1012" s="208"/>
      <c r="I1012" s="385"/>
      <c r="J1012" s="629"/>
      <c r="K1012" s="630"/>
      <c r="L1012" s="630"/>
      <c r="M1012" s="740"/>
      <c r="N1012" s="1122"/>
      <c r="O1012" s="1118"/>
      <c r="P1012" s="1113"/>
      <c r="Q1012" s="1114"/>
      <c r="R1012" s="1116"/>
      <c r="S1012" s="1748"/>
      <c r="T1012" s="512"/>
      <c r="U1012" s="1083"/>
      <c r="V1012" s="1079" t="s">
        <v>11869</v>
      </c>
      <c r="W1012" s="354" t="s">
        <v>30</v>
      </c>
      <c r="X1012" s="357">
        <v>0.85</v>
      </c>
      <c r="Y1012" s="1745"/>
      <c r="Z1012" s="1090"/>
      <c r="AA1012" s="1091"/>
      <c r="AB1012" s="358">
        <f>ROUND(ROUND(ROUND(ROUND(G992*Q1004,0)*U1011,0)*X1012,0)-Z1009,0)</f>
        <v>424</v>
      </c>
      <c r="AC1012" s="268"/>
    </row>
    <row r="1013" spans="1:29" ht="17.100000000000001" customHeight="1">
      <c r="A1013" s="243">
        <v>63</v>
      </c>
      <c r="B1013" s="351">
        <v>2377</v>
      </c>
      <c r="C1013" s="870" t="s">
        <v>12585</v>
      </c>
      <c r="D1013" s="597"/>
      <c r="E1013" s="661"/>
      <c r="F1013" s="627"/>
      <c r="G1013" s="208"/>
      <c r="H1013" s="208"/>
      <c r="I1013" s="385"/>
      <c r="J1013" s="629"/>
      <c r="K1013" s="630"/>
      <c r="L1013" s="630"/>
      <c r="M1013" s="740"/>
      <c r="N1013" s="1122"/>
      <c r="O1013" s="1118"/>
      <c r="P1013" s="1113"/>
      <c r="Q1013" s="1114"/>
      <c r="R1013" s="1116"/>
      <c r="S1013" s="1747" t="s">
        <v>4708</v>
      </c>
      <c r="T1013" s="643" t="s">
        <v>30</v>
      </c>
      <c r="U1013" s="1091">
        <f>$U$299</f>
        <v>0.85</v>
      </c>
      <c r="V1013" s="1082"/>
      <c r="W1013" s="1082"/>
      <c r="X1013" s="1083"/>
      <c r="Y1013" s="1745"/>
      <c r="Z1013" s="1090"/>
      <c r="AA1013" s="1091"/>
      <c r="AB1013" s="391">
        <f>ROUND(ROUND(ROUND(G992*Q1004,0)*U1013,0)-Z1009,0)</f>
        <v>609</v>
      </c>
      <c r="AC1013" s="268"/>
    </row>
    <row r="1014" spans="1:29" ht="17.100000000000001" customHeight="1">
      <c r="A1014" s="243">
        <v>63</v>
      </c>
      <c r="B1014" s="351">
        <v>2378</v>
      </c>
      <c r="C1014" s="870" t="s">
        <v>12586</v>
      </c>
      <c r="D1014" s="597"/>
      <c r="E1014" s="661"/>
      <c r="F1014" s="627"/>
      <c r="G1014" s="208"/>
      <c r="H1014" s="208"/>
      <c r="I1014" s="385"/>
      <c r="J1014" s="629"/>
      <c r="K1014" s="630"/>
      <c r="L1014" s="630"/>
      <c r="M1014" s="740"/>
      <c r="N1014" s="1122"/>
      <c r="O1014" s="1118"/>
      <c r="P1014" s="1113"/>
      <c r="Q1014" s="1114"/>
      <c r="R1014" s="1116"/>
      <c r="S1014" s="1748"/>
      <c r="T1014" s="512"/>
      <c r="U1014" s="1083"/>
      <c r="V1014" s="1079" t="s">
        <v>11869</v>
      </c>
      <c r="W1014" s="354" t="s">
        <v>30</v>
      </c>
      <c r="X1014" s="357">
        <v>0.85</v>
      </c>
      <c r="Y1014" s="1746"/>
      <c r="Z1014" s="1082"/>
      <c r="AA1014" s="1083"/>
      <c r="AB1014" s="358">
        <f>ROUND(ROUND(ROUND(ROUND(G992*Q1004,0)*U1013,0)*X1014,0)-Z1009,0)</f>
        <v>517</v>
      </c>
      <c r="AC1014" s="268"/>
    </row>
    <row r="1015" spans="1:29" ht="17.100000000000001" customHeight="1">
      <c r="A1015" s="243">
        <v>63</v>
      </c>
      <c r="B1015" s="351">
        <v>2379</v>
      </c>
      <c r="C1015" s="870" t="s">
        <v>12587</v>
      </c>
      <c r="D1015" s="597"/>
      <c r="E1015" s="661"/>
      <c r="F1015" s="627"/>
      <c r="G1015" s="208"/>
      <c r="H1015" s="208"/>
      <c r="I1015" s="385"/>
      <c r="J1015" s="629"/>
      <c r="K1015" s="630"/>
      <c r="L1015" s="630"/>
      <c r="M1015" s="740"/>
      <c r="N1015" s="1122"/>
      <c r="O1015" s="1622" t="s">
        <v>237</v>
      </c>
      <c r="P1015" s="362"/>
      <c r="Q1015" s="1119"/>
      <c r="R1015" s="1081"/>
      <c r="S1015" s="603"/>
      <c r="T1015" s="362"/>
      <c r="U1015" s="1097"/>
      <c r="V1015" s="635"/>
      <c r="W1015" s="635"/>
      <c r="X1015" s="635"/>
      <c r="Y1015" s="635"/>
      <c r="Z1015" s="635"/>
      <c r="AA1015" s="636"/>
      <c r="AB1015" s="358">
        <f>ROUND(G992*Q1016,0)</f>
        <v>516</v>
      </c>
      <c r="AC1015" s="268"/>
    </row>
    <row r="1016" spans="1:29" ht="17.100000000000001" customHeight="1">
      <c r="A1016" s="243">
        <v>63</v>
      </c>
      <c r="B1016" s="351">
        <v>2380</v>
      </c>
      <c r="C1016" s="870" t="s">
        <v>12588</v>
      </c>
      <c r="D1016" s="597"/>
      <c r="E1016" s="661"/>
      <c r="F1016" s="627"/>
      <c r="G1016" s="208"/>
      <c r="H1016" s="208"/>
      <c r="I1016" s="385"/>
      <c r="J1016" s="629"/>
      <c r="K1016" s="630"/>
      <c r="L1016" s="630"/>
      <c r="M1016" s="740"/>
      <c r="N1016" s="1122"/>
      <c r="O1016" s="1745"/>
      <c r="P1016" s="643" t="s">
        <v>30</v>
      </c>
      <c r="Q1016" s="1090">
        <v>0.5</v>
      </c>
      <c r="R1016" s="1091"/>
      <c r="S1016" s="677"/>
      <c r="T1016" s="512"/>
      <c r="U1016" s="514"/>
      <c r="V1016" s="1071" t="s">
        <v>11869</v>
      </c>
      <c r="W1016" s="362" t="s">
        <v>30</v>
      </c>
      <c r="X1016" s="356">
        <v>0.85</v>
      </c>
      <c r="Y1016" s="635"/>
      <c r="Z1016" s="635"/>
      <c r="AA1016" s="636"/>
      <c r="AB1016" s="358">
        <f>ROUND(ROUND(G992*Q1016,0)*X1016,0)</f>
        <v>439</v>
      </c>
      <c r="AC1016" s="268"/>
    </row>
    <row r="1017" spans="1:29" ht="17.100000000000001" customHeight="1">
      <c r="A1017" s="243">
        <v>63</v>
      </c>
      <c r="B1017" s="351">
        <v>2381</v>
      </c>
      <c r="C1017" s="870" t="s">
        <v>12589</v>
      </c>
      <c r="D1017" s="597"/>
      <c r="E1017" s="661"/>
      <c r="F1017" s="627"/>
      <c r="G1017" s="208"/>
      <c r="H1017" s="208"/>
      <c r="I1017" s="385"/>
      <c r="J1017" s="629"/>
      <c r="K1017" s="630"/>
      <c r="L1017" s="630"/>
      <c r="M1017" s="740"/>
      <c r="N1017" s="1122"/>
      <c r="O1017" s="1745"/>
      <c r="P1017" s="643"/>
      <c r="Q1017" s="1090"/>
      <c r="R1017" s="1091"/>
      <c r="S1017" s="1747" t="s">
        <v>4703</v>
      </c>
      <c r="T1017" s="362" t="s">
        <v>30</v>
      </c>
      <c r="U1017" s="1081">
        <f>$U$297</f>
        <v>0.7</v>
      </c>
      <c r="V1017" s="1088"/>
      <c r="W1017" s="1088"/>
      <c r="X1017" s="1088"/>
      <c r="Y1017" s="1088"/>
      <c r="Z1017" s="1088"/>
      <c r="AA1017" s="1089"/>
      <c r="AB1017" s="391">
        <f>ROUND(ROUND(G992*Q1016,0)*U1017,0)</f>
        <v>361</v>
      </c>
      <c r="AC1017" s="268"/>
    </row>
    <row r="1018" spans="1:29" ht="17.100000000000001" customHeight="1">
      <c r="A1018" s="243">
        <v>63</v>
      </c>
      <c r="B1018" s="351">
        <v>2382</v>
      </c>
      <c r="C1018" s="870" t="s">
        <v>12590</v>
      </c>
      <c r="D1018" s="597"/>
      <c r="E1018" s="661"/>
      <c r="F1018" s="627"/>
      <c r="G1018" s="208"/>
      <c r="H1018" s="208"/>
      <c r="I1018" s="385"/>
      <c r="J1018" s="629"/>
      <c r="K1018" s="630"/>
      <c r="L1018" s="630"/>
      <c r="M1018" s="740"/>
      <c r="N1018" s="1122"/>
      <c r="O1018" s="1120"/>
      <c r="P1018" s="643"/>
      <c r="Q1018" s="1090"/>
      <c r="R1018" s="1091"/>
      <c r="S1018" s="1748"/>
      <c r="T1018" s="512"/>
      <c r="U1018" s="1083"/>
      <c r="V1018" s="1079" t="s">
        <v>11869</v>
      </c>
      <c r="W1018" s="354" t="s">
        <v>30</v>
      </c>
      <c r="X1018" s="355">
        <v>0.85</v>
      </c>
      <c r="Y1018" s="635"/>
      <c r="Z1018" s="635"/>
      <c r="AA1018" s="636"/>
      <c r="AB1018" s="391">
        <f>ROUND(ROUND(ROUND(G992*Q1016,0)*U1017,0)*X1018,0)</f>
        <v>307</v>
      </c>
      <c r="AC1018" s="268"/>
    </row>
    <row r="1019" spans="1:29" ht="17.100000000000001" customHeight="1">
      <c r="A1019" s="243">
        <v>63</v>
      </c>
      <c r="B1019" s="351">
        <v>2383</v>
      </c>
      <c r="C1019" s="870" t="s">
        <v>12591</v>
      </c>
      <c r="D1019" s="597"/>
      <c r="E1019" s="661"/>
      <c r="F1019" s="627"/>
      <c r="G1019" s="208"/>
      <c r="H1019" s="208"/>
      <c r="I1019" s="385"/>
      <c r="J1019" s="629"/>
      <c r="K1019" s="630"/>
      <c r="L1019" s="630"/>
      <c r="M1019" s="740"/>
      <c r="N1019" s="1122"/>
      <c r="O1019" s="1120"/>
      <c r="P1019" s="643"/>
      <c r="Q1019" s="1090"/>
      <c r="R1019" s="1091"/>
      <c r="S1019" s="1747" t="s">
        <v>4708</v>
      </c>
      <c r="T1019" s="362" t="s">
        <v>30</v>
      </c>
      <c r="U1019" s="1081">
        <f>$U$299</f>
        <v>0.85</v>
      </c>
      <c r="V1019" s="1082"/>
      <c r="W1019" s="1082"/>
      <c r="X1019" s="1082"/>
      <c r="Y1019" s="1082"/>
      <c r="Z1019" s="1082"/>
      <c r="AA1019" s="1083"/>
      <c r="AB1019" s="391">
        <f>ROUND(ROUND(G992*Q1016,0)*U1019,0)</f>
        <v>439</v>
      </c>
      <c r="AC1019" s="268"/>
    </row>
    <row r="1020" spans="1:29" ht="17.100000000000001" customHeight="1">
      <c r="A1020" s="243">
        <v>63</v>
      </c>
      <c r="B1020" s="351">
        <v>2384</v>
      </c>
      <c r="C1020" s="870" t="s">
        <v>12592</v>
      </c>
      <c r="D1020" s="597"/>
      <c r="E1020" s="661"/>
      <c r="F1020" s="627"/>
      <c r="G1020" s="208"/>
      <c r="H1020" s="208"/>
      <c r="I1020" s="385"/>
      <c r="J1020" s="629"/>
      <c r="K1020" s="630"/>
      <c r="L1020" s="630"/>
      <c r="M1020" s="740"/>
      <c r="N1020" s="1122"/>
      <c r="O1020" s="1120"/>
      <c r="P1020" s="643"/>
      <c r="Q1020" s="1090"/>
      <c r="R1020" s="1091"/>
      <c r="S1020" s="1748"/>
      <c r="T1020" s="512"/>
      <c r="U1020" s="1083"/>
      <c r="V1020" s="1079" t="s">
        <v>11869</v>
      </c>
      <c r="W1020" s="354" t="s">
        <v>30</v>
      </c>
      <c r="X1020" s="355">
        <v>0.85</v>
      </c>
      <c r="Y1020" s="635"/>
      <c r="Z1020" s="635"/>
      <c r="AA1020" s="636"/>
      <c r="AB1020" s="391">
        <f>ROUND(ROUND(ROUND(G992*Q1016,0)*U1019,0)*X1020,0)</f>
        <v>373</v>
      </c>
      <c r="AC1020" s="268"/>
    </row>
    <row r="1021" spans="1:29" ht="17.100000000000001" customHeight="1">
      <c r="A1021" s="243">
        <v>63</v>
      </c>
      <c r="B1021" s="351">
        <v>2385</v>
      </c>
      <c r="C1021" s="870" t="s">
        <v>12593</v>
      </c>
      <c r="D1021" s="597"/>
      <c r="E1021" s="661"/>
      <c r="F1021" s="627"/>
      <c r="G1021" s="208"/>
      <c r="H1021" s="208"/>
      <c r="I1021" s="385"/>
      <c r="J1021" s="629"/>
      <c r="K1021" s="630"/>
      <c r="L1021" s="630"/>
      <c r="M1021" s="740"/>
      <c r="N1021" s="1122"/>
      <c r="O1021" s="1120"/>
      <c r="P1021" s="643"/>
      <c r="Q1021" s="1090"/>
      <c r="R1021" s="1091"/>
      <c r="S1021" s="603"/>
      <c r="T1021" s="362"/>
      <c r="U1021" s="1097"/>
      <c r="V1021" s="635"/>
      <c r="W1021" s="635"/>
      <c r="X1021" s="636"/>
      <c r="Y1021" s="1533" t="s">
        <v>167</v>
      </c>
      <c r="Z1021" s="643">
        <v>5</v>
      </c>
      <c r="AA1021" s="1086" t="s">
        <v>168</v>
      </c>
      <c r="AB1021" s="358">
        <f>ROUND(ROUND(G992*Q1016,0)-Z1021,0)</f>
        <v>511</v>
      </c>
      <c r="AC1021" s="268"/>
    </row>
    <row r="1022" spans="1:29" ht="17.100000000000001" customHeight="1">
      <c r="A1022" s="243">
        <v>63</v>
      </c>
      <c r="B1022" s="351">
        <v>2386</v>
      </c>
      <c r="C1022" s="870" t="s">
        <v>12594</v>
      </c>
      <c r="D1022" s="597"/>
      <c r="E1022" s="661"/>
      <c r="F1022" s="627"/>
      <c r="G1022" s="208"/>
      <c r="H1022" s="208"/>
      <c r="I1022" s="385"/>
      <c r="J1022" s="629"/>
      <c r="K1022" s="630"/>
      <c r="L1022" s="630"/>
      <c r="M1022" s="740"/>
      <c r="N1022" s="1122"/>
      <c r="O1022" s="1120"/>
      <c r="P1022" s="643"/>
      <c r="Q1022" s="1090"/>
      <c r="R1022" s="1091"/>
      <c r="S1022" s="677"/>
      <c r="T1022" s="512"/>
      <c r="U1022" s="514"/>
      <c r="V1022" s="1071" t="s">
        <v>11869</v>
      </c>
      <c r="W1022" s="362" t="s">
        <v>30</v>
      </c>
      <c r="X1022" s="395">
        <v>0.85</v>
      </c>
      <c r="Y1022" s="1745"/>
      <c r="Z1022" s="643"/>
      <c r="AA1022" s="1086"/>
      <c r="AB1022" s="358">
        <f>ROUND(ROUND(ROUND(G992*Q1016,0)*X1022,0)-Z1021,0)</f>
        <v>434</v>
      </c>
      <c r="AC1022" s="268"/>
    </row>
    <row r="1023" spans="1:29" ht="17.100000000000001" customHeight="1">
      <c r="A1023" s="243">
        <v>63</v>
      </c>
      <c r="B1023" s="351">
        <v>2387</v>
      </c>
      <c r="C1023" s="870" t="s">
        <v>12595</v>
      </c>
      <c r="D1023" s="597"/>
      <c r="E1023" s="661"/>
      <c r="F1023" s="627"/>
      <c r="G1023" s="208"/>
      <c r="H1023" s="208"/>
      <c r="I1023" s="385"/>
      <c r="J1023" s="629"/>
      <c r="K1023" s="630"/>
      <c r="L1023" s="630"/>
      <c r="M1023" s="740"/>
      <c r="N1023" s="1122"/>
      <c r="O1023" s="1120"/>
      <c r="P1023" s="643"/>
      <c r="Q1023" s="1090"/>
      <c r="R1023" s="1091"/>
      <c r="S1023" s="1747" t="s">
        <v>4703</v>
      </c>
      <c r="T1023" s="643" t="s">
        <v>30</v>
      </c>
      <c r="U1023" s="1091">
        <f>$U$297</f>
        <v>0.7</v>
      </c>
      <c r="V1023" s="1088"/>
      <c r="W1023" s="1088"/>
      <c r="X1023" s="1089"/>
      <c r="Y1023" s="1745"/>
      <c r="Z1023" s="1090"/>
      <c r="AA1023" s="1091"/>
      <c r="AB1023" s="391">
        <f>ROUND(ROUND(ROUND(G992*Q1016,0)*U1023,0)-Z1021,0)</f>
        <v>356</v>
      </c>
      <c r="AC1023" s="268"/>
    </row>
    <row r="1024" spans="1:29" ht="17.100000000000001" customHeight="1">
      <c r="A1024" s="243">
        <v>63</v>
      </c>
      <c r="B1024" s="351">
        <v>2388</v>
      </c>
      <c r="C1024" s="870" t="s">
        <v>12596</v>
      </c>
      <c r="D1024" s="597"/>
      <c r="E1024" s="661"/>
      <c r="F1024" s="627"/>
      <c r="G1024" s="208"/>
      <c r="H1024" s="208"/>
      <c r="I1024" s="385"/>
      <c r="J1024" s="629"/>
      <c r="K1024" s="630"/>
      <c r="L1024" s="630"/>
      <c r="M1024" s="740"/>
      <c r="N1024" s="1122"/>
      <c r="O1024" s="1120"/>
      <c r="P1024" s="643"/>
      <c r="Q1024" s="1090"/>
      <c r="R1024" s="1091"/>
      <c r="S1024" s="1748"/>
      <c r="T1024" s="512"/>
      <c r="U1024" s="1083"/>
      <c r="V1024" s="1079" t="s">
        <v>11869</v>
      </c>
      <c r="W1024" s="354" t="s">
        <v>30</v>
      </c>
      <c r="X1024" s="357">
        <v>0.85</v>
      </c>
      <c r="Y1024" s="1745"/>
      <c r="Z1024" s="1090"/>
      <c r="AA1024" s="1091"/>
      <c r="AB1024" s="358">
        <f>ROUND(ROUND(ROUND(ROUND(G992*Q1016,0)*U1023,0)*X1024,0)-Z1021,0)</f>
        <v>302</v>
      </c>
      <c r="AC1024" s="268"/>
    </row>
    <row r="1025" spans="1:29" ht="17.100000000000001" customHeight="1">
      <c r="A1025" s="243">
        <v>63</v>
      </c>
      <c r="B1025" s="351">
        <v>2389</v>
      </c>
      <c r="C1025" s="870" t="s">
        <v>12597</v>
      </c>
      <c r="D1025" s="597"/>
      <c r="E1025" s="661"/>
      <c r="F1025" s="627"/>
      <c r="G1025" s="208"/>
      <c r="H1025" s="208"/>
      <c r="I1025" s="385"/>
      <c r="J1025" s="629"/>
      <c r="K1025" s="630"/>
      <c r="L1025" s="630"/>
      <c r="M1025" s="740"/>
      <c r="N1025" s="1122"/>
      <c r="O1025" s="1120"/>
      <c r="P1025" s="643"/>
      <c r="Q1025" s="1090"/>
      <c r="R1025" s="1091"/>
      <c r="S1025" s="1747" t="s">
        <v>4708</v>
      </c>
      <c r="T1025" s="643" t="s">
        <v>30</v>
      </c>
      <c r="U1025" s="1091">
        <f>$U$299</f>
        <v>0.85</v>
      </c>
      <c r="V1025" s="1082"/>
      <c r="W1025" s="1082"/>
      <c r="X1025" s="1083"/>
      <c r="Y1025" s="1092"/>
      <c r="Z1025" s="1090"/>
      <c r="AA1025" s="1091"/>
      <c r="AB1025" s="391">
        <f>ROUND(ROUND(ROUND(G992*Q1016,0)*U1025,0)-Z1021,0)</f>
        <v>434</v>
      </c>
      <c r="AC1025" s="268"/>
    </row>
    <row r="1026" spans="1:29" ht="17.100000000000001" customHeight="1">
      <c r="A1026" s="243">
        <v>63</v>
      </c>
      <c r="B1026" s="351">
        <v>2390</v>
      </c>
      <c r="C1026" s="870" t="s">
        <v>12598</v>
      </c>
      <c r="D1026" s="597"/>
      <c r="E1026" s="661"/>
      <c r="F1026" s="627"/>
      <c r="G1026" s="208"/>
      <c r="H1026" s="208"/>
      <c r="I1026" s="385"/>
      <c r="J1026" s="629"/>
      <c r="K1026" s="630"/>
      <c r="L1026" s="630"/>
      <c r="M1026" s="740"/>
      <c r="N1026" s="1129"/>
      <c r="O1026" s="1123"/>
      <c r="P1026" s="512"/>
      <c r="Q1026" s="1082"/>
      <c r="R1026" s="1083"/>
      <c r="S1026" s="1748"/>
      <c r="T1026" s="512"/>
      <c r="U1026" s="1083"/>
      <c r="V1026" s="1079" t="s">
        <v>11869</v>
      </c>
      <c r="W1026" s="354" t="s">
        <v>30</v>
      </c>
      <c r="X1026" s="357">
        <v>0.85</v>
      </c>
      <c r="Y1026" s="1082"/>
      <c r="Z1026" s="1082"/>
      <c r="AA1026" s="1083"/>
      <c r="AB1026" s="358">
        <f>ROUND(ROUND(ROUND(ROUND(G992*Q1016,0)*U1025,0)*X1026,0)-Z1021,0)</f>
        <v>368</v>
      </c>
      <c r="AC1026" s="268"/>
    </row>
    <row r="1027" spans="1:29" ht="17.100000000000001" customHeight="1">
      <c r="A1027" s="229">
        <v>63</v>
      </c>
      <c r="B1027" s="337">
        <v>1431</v>
      </c>
      <c r="C1027" s="871" t="s">
        <v>12599</v>
      </c>
      <c r="D1027" s="597"/>
      <c r="E1027" s="661"/>
      <c r="F1027" s="1626" t="s">
        <v>12369</v>
      </c>
      <c r="G1027" s="664"/>
      <c r="H1027" s="664"/>
      <c r="I1027" s="732"/>
      <c r="J1027" s="245"/>
      <c r="K1027" s="208"/>
      <c r="L1027" s="392"/>
      <c r="M1027" s="385"/>
      <c r="N1027" s="1136"/>
      <c r="O1027" s="712"/>
      <c r="P1027" s="232"/>
      <c r="Q1027" s="232"/>
      <c r="R1027" s="232"/>
      <c r="S1027" s="557"/>
      <c r="T1027" s="372"/>
      <c r="U1027" s="1070"/>
      <c r="V1027" s="625"/>
      <c r="W1027" s="625"/>
      <c r="X1027" s="625"/>
      <c r="Y1027" s="625"/>
      <c r="Z1027" s="625"/>
      <c r="AA1027" s="626"/>
      <c r="AB1027" s="705">
        <f>ROUND(G1028,0)</f>
        <v>804</v>
      </c>
      <c r="AC1027" s="268"/>
    </row>
    <row r="1028" spans="1:29" ht="17.100000000000001" customHeight="1">
      <c r="A1028" s="243">
        <v>63</v>
      </c>
      <c r="B1028" s="351">
        <v>2391</v>
      </c>
      <c r="C1028" s="870" t="s">
        <v>12600</v>
      </c>
      <c r="D1028" s="597"/>
      <c r="E1028" s="661"/>
      <c r="F1028" s="1745"/>
      <c r="G1028" s="624">
        <v>804</v>
      </c>
      <c r="H1028" s="208" t="s">
        <v>18</v>
      </c>
      <c r="I1028" s="661"/>
      <c r="J1028" s="245"/>
      <c r="K1028" s="208"/>
      <c r="L1028" s="392"/>
      <c r="M1028" s="385"/>
      <c r="N1028" s="1137"/>
      <c r="O1028" s="1138"/>
      <c r="P1028" s="208"/>
      <c r="Q1028" s="208"/>
      <c r="R1028" s="208"/>
      <c r="S1028" s="567"/>
      <c r="T1028" s="400"/>
      <c r="U1028" s="470"/>
      <c r="V1028" s="1071" t="s">
        <v>4700</v>
      </c>
      <c r="W1028" s="362" t="s">
        <v>163</v>
      </c>
      <c r="X1028" s="356">
        <v>0.85</v>
      </c>
      <c r="Y1028" s="635"/>
      <c r="Z1028" s="635"/>
      <c r="AA1028" s="636"/>
      <c r="AB1028" s="358">
        <f>ROUND(G1028*X1028,0)</f>
        <v>683</v>
      </c>
      <c r="AC1028" s="268"/>
    </row>
    <row r="1029" spans="1:29" ht="17.100000000000001" customHeight="1">
      <c r="A1029" s="229">
        <v>63</v>
      </c>
      <c r="B1029" s="337">
        <v>1432</v>
      </c>
      <c r="C1029" s="871" t="s">
        <v>12601</v>
      </c>
      <c r="D1029" s="597"/>
      <c r="E1029" s="661"/>
      <c r="F1029" s="1745"/>
      <c r="G1029" s="654"/>
      <c r="H1029" s="654"/>
      <c r="I1029" s="661"/>
      <c r="J1029" s="245"/>
      <c r="K1029" s="208"/>
      <c r="L1029" s="392"/>
      <c r="M1029" s="292"/>
      <c r="N1029" s="1139"/>
      <c r="O1029" s="1140"/>
      <c r="P1029" s="208"/>
      <c r="Q1029" s="208"/>
      <c r="R1029" s="208"/>
      <c r="S1029" s="1771" t="s">
        <v>4703</v>
      </c>
      <c r="T1029" s="372" t="s">
        <v>163</v>
      </c>
      <c r="U1029" s="1107">
        <f>$U$297</f>
        <v>0.7</v>
      </c>
      <c r="V1029" s="1108"/>
      <c r="W1029" s="1108"/>
      <c r="X1029" s="1108"/>
      <c r="Y1029" s="1108"/>
      <c r="Z1029" s="1108"/>
      <c r="AA1029" s="1109"/>
      <c r="AB1029" s="705">
        <f>ROUND(G1028*U1029,0)</f>
        <v>563</v>
      </c>
      <c r="AC1029" s="268"/>
    </row>
    <row r="1030" spans="1:29" ht="17.100000000000001" customHeight="1">
      <c r="A1030" s="243">
        <v>63</v>
      </c>
      <c r="B1030" s="351">
        <v>2392</v>
      </c>
      <c r="C1030" s="870" t="s">
        <v>12602</v>
      </c>
      <c r="D1030" s="597"/>
      <c r="E1030" s="661"/>
      <c r="F1030" s="1745"/>
      <c r="G1030" s="654"/>
      <c r="H1030" s="654"/>
      <c r="I1030" s="661"/>
      <c r="J1030" s="245"/>
      <c r="K1030" s="208"/>
      <c r="L1030" s="392"/>
      <c r="M1030" s="292"/>
      <c r="N1030" s="1139"/>
      <c r="O1030" s="1140"/>
      <c r="P1030" s="208"/>
      <c r="Q1030" s="208"/>
      <c r="R1030" s="208"/>
      <c r="S1030" s="1748"/>
      <c r="T1030" s="400"/>
      <c r="U1030" s="1110"/>
      <c r="V1030" s="1079" t="s">
        <v>11869</v>
      </c>
      <c r="W1030" s="354" t="s">
        <v>30</v>
      </c>
      <c r="X1030" s="355">
        <v>0.85</v>
      </c>
      <c r="Y1030" s="635"/>
      <c r="Z1030" s="635"/>
      <c r="AA1030" s="636"/>
      <c r="AB1030" s="358">
        <f>ROUND(ROUND(G1028*U1029,0)*X1030,0)</f>
        <v>479</v>
      </c>
      <c r="AC1030" s="268"/>
    </row>
    <row r="1031" spans="1:29" ht="17.100000000000001" customHeight="1">
      <c r="A1031" s="229">
        <v>63</v>
      </c>
      <c r="B1031" s="337">
        <v>1435</v>
      </c>
      <c r="C1031" s="871" t="s">
        <v>12603</v>
      </c>
      <c r="D1031" s="597"/>
      <c r="E1031" s="661"/>
      <c r="F1031" s="597"/>
      <c r="G1031" s="654"/>
      <c r="H1031" s="654"/>
      <c r="I1031" s="661"/>
      <c r="J1031" s="245"/>
      <c r="K1031" s="208"/>
      <c r="L1031" s="392"/>
      <c r="M1031" s="292"/>
      <c r="N1031" s="1139"/>
      <c r="O1031" s="1140"/>
      <c r="P1031" s="208"/>
      <c r="Q1031" s="208"/>
      <c r="R1031" s="385"/>
      <c r="S1031" s="1771" t="s">
        <v>4708</v>
      </c>
      <c r="T1031" s="372" t="s">
        <v>30</v>
      </c>
      <c r="U1031" s="1107">
        <f>$U$299</f>
        <v>0.85</v>
      </c>
      <c r="V1031" s="1111"/>
      <c r="W1031" s="1111"/>
      <c r="X1031" s="1111"/>
      <c r="Y1031" s="1111"/>
      <c r="Z1031" s="1111"/>
      <c r="AA1031" s="1110"/>
      <c r="AB1031" s="705">
        <f>ROUND(G1028*U1031,0)</f>
        <v>683</v>
      </c>
      <c r="AC1031" s="268"/>
    </row>
    <row r="1032" spans="1:29" ht="17.100000000000001" customHeight="1">
      <c r="A1032" s="243">
        <v>63</v>
      </c>
      <c r="B1032" s="351">
        <v>2393</v>
      </c>
      <c r="C1032" s="870" t="s">
        <v>12604</v>
      </c>
      <c r="D1032" s="597"/>
      <c r="E1032" s="661"/>
      <c r="F1032" s="597"/>
      <c r="G1032" s="654"/>
      <c r="H1032" s="654"/>
      <c r="I1032" s="661"/>
      <c r="J1032" s="245"/>
      <c r="K1032" s="208"/>
      <c r="L1032" s="392"/>
      <c r="M1032" s="292"/>
      <c r="N1032" s="1139"/>
      <c r="O1032" s="1140"/>
      <c r="P1032" s="208"/>
      <c r="Q1032" s="208"/>
      <c r="R1032" s="385"/>
      <c r="S1032" s="1748"/>
      <c r="T1032" s="400"/>
      <c r="U1032" s="1110"/>
      <c r="V1032" s="1079" t="s">
        <v>11869</v>
      </c>
      <c r="W1032" s="354" t="s">
        <v>30</v>
      </c>
      <c r="X1032" s="355">
        <v>0.85</v>
      </c>
      <c r="Y1032" s="635"/>
      <c r="Z1032" s="635"/>
      <c r="AA1032" s="636"/>
      <c r="AB1032" s="358">
        <f>ROUND(ROUND(G1028*U1031,0)*X1032,0)</f>
        <v>581</v>
      </c>
      <c r="AC1032" s="268"/>
    </row>
    <row r="1033" spans="1:29" ht="17.100000000000001" customHeight="1">
      <c r="A1033" s="243">
        <v>63</v>
      </c>
      <c r="B1033" s="351">
        <v>2394</v>
      </c>
      <c r="C1033" s="870" t="s">
        <v>12605</v>
      </c>
      <c r="D1033" s="597"/>
      <c r="E1033" s="661"/>
      <c r="F1033" s="597"/>
      <c r="G1033" s="654"/>
      <c r="H1033" s="654"/>
      <c r="I1033" s="661"/>
      <c r="J1033" s="245"/>
      <c r="K1033" s="208"/>
      <c r="L1033" s="392"/>
      <c r="M1033" s="292"/>
      <c r="N1033" s="1139"/>
      <c r="O1033" s="1140"/>
      <c r="P1033" s="208"/>
      <c r="Q1033" s="208"/>
      <c r="R1033" s="385"/>
      <c r="S1033" s="603"/>
      <c r="T1033" s="362"/>
      <c r="U1033" s="1097"/>
      <c r="V1033" s="635"/>
      <c r="W1033" s="635"/>
      <c r="X1033" s="636"/>
      <c r="Y1033" s="1533" t="s">
        <v>167</v>
      </c>
      <c r="Z1033" s="643">
        <v>5</v>
      </c>
      <c r="AA1033" s="1086" t="s">
        <v>168</v>
      </c>
      <c r="AB1033" s="358">
        <f>ROUND(G1028-Z1033,0)</f>
        <v>799</v>
      </c>
      <c r="AC1033" s="268"/>
    </row>
    <row r="1034" spans="1:29" ht="17.100000000000001" customHeight="1">
      <c r="A1034" s="243">
        <v>63</v>
      </c>
      <c r="B1034" s="351">
        <v>2395</v>
      </c>
      <c r="C1034" s="870" t="s">
        <v>12606</v>
      </c>
      <c r="D1034" s="597"/>
      <c r="E1034" s="661"/>
      <c r="F1034" s="597"/>
      <c r="G1034" s="654"/>
      <c r="H1034" s="654"/>
      <c r="I1034" s="661"/>
      <c r="J1034" s="245"/>
      <c r="K1034" s="208"/>
      <c r="L1034" s="392"/>
      <c r="M1034" s="292"/>
      <c r="N1034" s="1139"/>
      <c r="O1034" s="1140"/>
      <c r="P1034" s="208"/>
      <c r="Q1034" s="208"/>
      <c r="R1034" s="208"/>
      <c r="S1034" s="677"/>
      <c r="T1034" s="512"/>
      <c r="U1034" s="514"/>
      <c r="V1034" s="1071" t="s">
        <v>11869</v>
      </c>
      <c r="W1034" s="362" t="s">
        <v>30</v>
      </c>
      <c r="X1034" s="395">
        <v>0.85</v>
      </c>
      <c r="Y1034" s="1745"/>
      <c r="Z1034" s="643"/>
      <c r="AA1034" s="1086"/>
      <c r="AB1034" s="358">
        <f>ROUND(ROUND(G1028*X1034,0)-Z1033,0)</f>
        <v>678</v>
      </c>
      <c r="AC1034" s="268"/>
    </row>
    <row r="1035" spans="1:29" ht="17.100000000000001" customHeight="1">
      <c r="A1035" s="243">
        <v>63</v>
      </c>
      <c r="B1035" s="351">
        <v>2396</v>
      </c>
      <c r="C1035" s="870" t="s">
        <v>12607</v>
      </c>
      <c r="D1035" s="597"/>
      <c r="E1035" s="661"/>
      <c r="F1035" s="597"/>
      <c r="G1035" s="654"/>
      <c r="H1035" s="654"/>
      <c r="I1035" s="661"/>
      <c r="J1035" s="245"/>
      <c r="K1035" s="208"/>
      <c r="L1035" s="392"/>
      <c r="M1035" s="292"/>
      <c r="N1035" s="1139"/>
      <c r="O1035" s="1140"/>
      <c r="P1035" s="208"/>
      <c r="Q1035" s="208"/>
      <c r="R1035" s="208"/>
      <c r="S1035" s="1747" t="s">
        <v>4703</v>
      </c>
      <c r="T1035" s="643" t="s">
        <v>30</v>
      </c>
      <c r="U1035" s="1091">
        <f>$U$297</f>
        <v>0.7</v>
      </c>
      <c r="V1035" s="1088"/>
      <c r="W1035" s="1088"/>
      <c r="X1035" s="1089"/>
      <c r="Y1035" s="1745"/>
      <c r="Z1035" s="1090"/>
      <c r="AA1035" s="1091"/>
      <c r="AB1035" s="358">
        <f>ROUND(ROUND(G1028*U1035,0)-Z1033,0)</f>
        <v>558</v>
      </c>
      <c r="AC1035" s="268"/>
    </row>
    <row r="1036" spans="1:29" ht="17.100000000000001" customHeight="1">
      <c r="A1036" s="243">
        <v>63</v>
      </c>
      <c r="B1036" s="351">
        <v>2397</v>
      </c>
      <c r="C1036" s="870" t="s">
        <v>12608</v>
      </c>
      <c r="D1036" s="597"/>
      <c r="E1036" s="661"/>
      <c r="F1036" s="597"/>
      <c r="G1036" s="654"/>
      <c r="H1036" s="654"/>
      <c r="I1036" s="661"/>
      <c r="J1036" s="245"/>
      <c r="K1036" s="208"/>
      <c r="L1036" s="392"/>
      <c r="M1036" s="292"/>
      <c r="N1036" s="1139"/>
      <c r="O1036" s="1140"/>
      <c r="P1036" s="208"/>
      <c r="Q1036" s="208"/>
      <c r="R1036" s="208"/>
      <c r="S1036" s="1748"/>
      <c r="T1036" s="512"/>
      <c r="U1036" s="1083"/>
      <c r="V1036" s="1079" t="s">
        <v>11869</v>
      </c>
      <c r="W1036" s="354" t="s">
        <v>30</v>
      </c>
      <c r="X1036" s="357">
        <v>0.85</v>
      </c>
      <c r="Y1036" s="1745"/>
      <c r="Z1036" s="1090"/>
      <c r="AA1036" s="1091"/>
      <c r="AB1036" s="358">
        <f>ROUND(ROUND(ROUND(G1028*U1035,0)*X1036,0)-Z1033,0)</f>
        <v>474</v>
      </c>
      <c r="AC1036" s="268"/>
    </row>
    <row r="1037" spans="1:29" ht="17.100000000000001" customHeight="1">
      <c r="A1037" s="243">
        <v>63</v>
      </c>
      <c r="B1037" s="351">
        <v>2398</v>
      </c>
      <c r="C1037" s="870" t="s">
        <v>12609</v>
      </c>
      <c r="D1037" s="597"/>
      <c r="E1037" s="661"/>
      <c r="F1037" s="597"/>
      <c r="G1037" s="654"/>
      <c r="H1037" s="654"/>
      <c r="I1037" s="661"/>
      <c r="J1037" s="245"/>
      <c r="K1037" s="208"/>
      <c r="L1037" s="392"/>
      <c r="M1037" s="292"/>
      <c r="N1037" s="1139"/>
      <c r="O1037" s="1140"/>
      <c r="P1037" s="208"/>
      <c r="Q1037" s="208"/>
      <c r="R1037" s="208"/>
      <c r="S1037" s="1747" t="s">
        <v>4708</v>
      </c>
      <c r="T1037" s="643" t="s">
        <v>30</v>
      </c>
      <c r="U1037" s="1091">
        <f>$U$299</f>
        <v>0.85</v>
      </c>
      <c r="V1037" s="1082"/>
      <c r="W1037" s="1082"/>
      <c r="X1037" s="1083"/>
      <c r="Y1037" s="1745"/>
      <c r="Z1037" s="1090"/>
      <c r="AA1037" s="1091"/>
      <c r="AB1037" s="358">
        <f>ROUND(ROUND(G1028*U1037,0)-Z1033,0)</f>
        <v>678</v>
      </c>
      <c r="AC1037" s="268"/>
    </row>
    <row r="1038" spans="1:29" ht="17.100000000000001" customHeight="1">
      <c r="A1038" s="243">
        <v>63</v>
      </c>
      <c r="B1038" s="351">
        <v>2399</v>
      </c>
      <c r="C1038" s="870" t="s">
        <v>12610</v>
      </c>
      <c r="D1038" s="597"/>
      <c r="E1038" s="661"/>
      <c r="F1038" s="597"/>
      <c r="G1038" s="654"/>
      <c r="H1038" s="654"/>
      <c r="I1038" s="661"/>
      <c r="J1038" s="245"/>
      <c r="K1038" s="208"/>
      <c r="L1038" s="392"/>
      <c r="M1038" s="292"/>
      <c r="N1038" s="1139"/>
      <c r="O1038" s="1140"/>
      <c r="P1038" s="208"/>
      <c r="Q1038" s="208"/>
      <c r="R1038" s="208"/>
      <c r="S1038" s="1748"/>
      <c r="T1038" s="512"/>
      <c r="U1038" s="1083"/>
      <c r="V1038" s="1079" t="s">
        <v>11869</v>
      </c>
      <c r="W1038" s="354" t="s">
        <v>30</v>
      </c>
      <c r="X1038" s="357">
        <v>0.85</v>
      </c>
      <c r="Y1038" s="1746"/>
      <c r="Z1038" s="1082"/>
      <c r="AA1038" s="1083"/>
      <c r="AB1038" s="358">
        <f>ROUND(ROUND(ROUND(G1028*U1037,0)*X1038,0)-Z1033,0)</f>
        <v>576</v>
      </c>
      <c r="AC1038" s="268"/>
    </row>
    <row r="1039" spans="1:29" ht="17.100000000000001" customHeight="1">
      <c r="A1039" s="229">
        <v>63</v>
      </c>
      <c r="B1039" s="337">
        <v>1433</v>
      </c>
      <c r="C1039" s="871" t="s">
        <v>12611</v>
      </c>
      <c r="D1039" s="597"/>
      <c r="E1039" s="661"/>
      <c r="F1039" s="501"/>
      <c r="I1039" s="385"/>
      <c r="J1039" s="629"/>
      <c r="K1039" s="630"/>
      <c r="L1039" s="630"/>
      <c r="M1039" s="385"/>
      <c r="N1039" s="1769" t="s">
        <v>11301</v>
      </c>
      <c r="O1039" s="1770" t="s">
        <v>235</v>
      </c>
      <c r="P1039" s="272"/>
      <c r="Q1039" s="272"/>
      <c r="R1039" s="1112"/>
      <c r="S1039" s="557"/>
      <c r="T1039" s="372"/>
      <c r="U1039" s="1070"/>
      <c r="V1039" s="625"/>
      <c r="W1039" s="625"/>
      <c r="X1039" s="625"/>
      <c r="Y1039" s="625"/>
      <c r="Z1039" s="625"/>
      <c r="AA1039" s="626"/>
      <c r="AB1039" s="705">
        <f>ROUND(G1028*Q1040,0)</f>
        <v>563</v>
      </c>
      <c r="AC1039" s="268"/>
    </row>
    <row r="1040" spans="1:29" ht="17.100000000000001" customHeight="1">
      <c r="A1040" s="243">
        <v>63</v>
      </c>
      <c r="B1040" s="351">
        <v>2400</v>
      </c>
      <c r="C1040" s="870" t="s">
        <v>12612</v>
      </c>
      <c r="D1040" s="597"/>
      <c r="E1040" s="661"/>
      <c r="F1040" s="501"/>
      <c r="G1040" s="654"/>
      <c r="H1040" s="208"/>
      <c r="I1040" s="385"/>
      <c r="J1040" s="629"/>
      <c r="K1040" s="630"/>
      <c r="L1040" s="630"/>
      <c r="M1040" s="385"/>
      <c r="N1040" s="1758"/>
      <c r="O1040" s="1745"/>
      <c r="P1040" s="1113" t="s">
        <v>30</v>
      </c>
      <c r="Q1040" s="1114">
        <v>0.7</v>
      </c>
      <c r="R1040" s="1115"/>
      <c r="S1040" s="567"/>
      <c r="T1040" s="400"/>
      <c r="U1040" s="470"/>
      <c r="V1040" s="1071" t="s">
        <v>11869</v>
      </c>
      <c r="W1040" s="362" t="s">
        <v>30</v>
      </c>
      <c r="X1040" s="356">
        <v>0.85</v>
      </c>
      <c r="Y1040" s="635"/>
      <c r="Z1040" s="635"/>
      <c r="AA1040" s="636"/>
      <c r="AB1040" s="358">
        <f>ROUND(ROUND(G1028*Q1040,0)*X1040,0)</f>
        <v>479</v>
      </c>
      <c r="AC1040" s="268"/>
    </row>
    <row r="1041" spans="1:29" ht="17.100000000000001" customHeight="1">
      <c r="A1041" s="229">
        <v>63</v>
      </c>
      <c r="B1041" s="337">
        <v>1434</v>
      </c>
      <c r="C1041" s="871" t="s">
        <v>12613</v>
      </c>
      <c r="D1041" s="597"/>
      <c r="E1041" s="661"/>
      <c r="F1041" s="627"/>
      <c r="G1041" s="208"/>
      <c r="H1041" s="208"/>
      <c r="I1041" s="385"/>
      <c r="J1041" s="629"/>
      <c r="K1041" s="630"/>
      <c r="L1041" s="630"/>
      <c r="M1041" s="740"/>
      <c r="N1041" s="1758"/>
      <c r="O1041" s="1745"/>
      <c r="P1041" s="1113"/>
      <c r="Q1041" s="1114"/>
      <c r="R1041" s="1116"/>
      <c r="S1041" s="1771" t="s">
        <v>4703</v>
      </c>
      <c r="T1041" s="372" t="s">
        <v>30</v>
      </c>
      <c r="U1041" s="1107">
        <f>$U$297</f>
        <v>0.7</v>
      </c>
      <c r="V1041" s="1108"/>
      <c r="W1041" s="1108"/>
      <c r="X1041" s="1108"/>
      <c r="Y1041" s="1108"/>
      <c r="Z1041" s="1108"/>
      <c r="AA1041" s="1109"/>
      <c r="AB1041" s="473">
        <f>ROUND(ROUND(G1028*Q1040,0)*U1041,0)</f>
        <v>394</v>
      </c>
      <c r="AC1041" s="268"/>
    </row>
    <row r="1042" spans="1:29" ht="17.100000000000001" customHeight="1">
      <c r="A1042" s="243">
        <v>63</v>
      </c>
      <c r="B1042" s="351">
        <v>2401</v>
      </c>
      <c r="C1042" s="870" t="s">
        <v>12614</v>
      </c>
      <c r="D1042" s="597"/>
      <c r="E1042" s="661"/>
      <c r="F1042" s="627"/>
      <c r="G1042" s="208"/>
      <c r="H1042" s="208"/>
      <c r="I1042" s="385"/>
      <c r="J1042" s="629"/>
      <c r="K1042" s="630"/>
      <c r="L1042" s="630"/>
      <c r="M1042" s="740"/>
      <c r="N1042" s="1122"/>
      <c r="O1042" s="1745"/>
      <c r="P1042" s="1113"/>
      <c r="Q1042" s="1114"/>
      <c r="R1042" s="1116"/>
      <c r="S1042" s="1748"/>
      <c r="T1042" s="400"/>
      <c r="U1042" s="1110"/>
      <c r="V1042" s="1079" t="s">
        <v>11869</v>
      </c>
      <c r="W1042" s="354" t="s">
        <v>30</v>
      </c>
      <c r="X1042" s="355">
        <v>0.85</v>
      </c>
      <c r="Y1042" s="635"/>
      <c r="Z1042" s="635"/>
      <c r="AA1042" s="636"/>
      <c r="AB1042" s="391">
        <f>ROUND(ROUND(ROUND(G1028*Q1040,0)*U1041,0)*X1042,0)</f>
        <v>335</v>
      </c>
      <c r="AC1042" s="268"/>
    </row>
    <row r="1043" spans="1:29" ht="17.100000000000001" customHeight="1">
      <c r="A1043" s="229">
        <v>63</v>
      </c>
      <c r="B1043" s="337">
        <v>1436</v>
      </c>
      <c r="C1043" s="871" t="s">
        <v>12615</v>
      </c>
      <c r="D1043" s="597"/>
      <c r="E1043" s="661"/>
      <c r="F1043" s="627"/>
      <c r="G1043" s="208"/>
      <c r="H1043" s="208"/>
      <c r="I1043" s="385"/>
      <c r="J1043" s="629"/>
      <c r="K1043" s="630"/>
      <c r="L1043" s="630"/>
      <c r="M1043" s="740"/>
      <c r="N1043" s="1122"/>
      <c r="O1043" s="1745"/>
      <c r="P1043" s="1113"/>
      <c r="Q1043" s="1114"/>
      <c r="R1043" s="1116"/>
      <c r="S1043" s="1771" t="s">
        <v>4708</v>
      </c>
      <c r="T1043" s="372" t="s">
        <v>30</v>
      </c>
      <c r="U1043" s="1107">
        <f>$U$299</f>
        <v>0.85</v>
      </c>
      <c r="V1043" s="1111"/>
      <c r="W1043" s="1111"/>
      <c r="X1043" s="1111"/>
      <c r="Y1043" s="1111"/>
      <c r="Z1043" s="1111"/>
      <c r="AA1043" s="1110"/>
      <c r="AB1043" s="473">
        <f>ROUND(ROUND(G1028*Q1040,0)*U1043,0)</f>
        <v>479</v>
      </c>
      <c r="AC1043" s="268"/>
    </row>
    <row r="1044" spans="1:29" ht="17.100000000000001" customHeight="1">
      <c r="A1044" s="243">
        <v>63</v>
      </c>
      <c r="B1044" s="351">
        <v>2402</v>
      </c>
      <c r="C1044" s="870" t="s">
        <v>12616</v>
      </c>
      <c r="D1044" s="597"/>
      <c r="E1044" s="661"/>
      <c r="F1044" s="627"/>
      <c r="G1044" s="208"/>
      <c r="H1044" s="208"/>
      <c r="I1044" s="385"/>
      <c r="J1044" s="629"/>
      <c r="K1044" s="630"/>
      <c r="L1044" s="630"/>
      <c r="M1044" s="740"/>
      <c r="N1044" s="1122"/>
      <c r="O1044" s="1118"/>
      <c r="P1044" s="1113"/>
      <c r="Q1044" s="1114"/>
      <c r="R1044" s="1116"/>
      <c r="S1044" s="1748"/>
      <c r="T1044" s="400"/>
      <c r="U1044" s="1110"/>
      <c r="V1044" s="1079" t="s">
        <v>11869</v>
      </c>
      <c r="W1044" s="354" t="s">
        <v>30</v>
      </c>
      <c r="X1044" s="355">
        <v>0.85</v>
      </c>
      <c r="Y1044" s="635"/>
      <c r="Z1044" s="635"/>
      <c r="AA1044" s="636"/>
      <c r="AB1044" s="391">
        <f>ROUND(ROUND(ROUND(G1028*Q1040,0)*U1043,0)*X1044,0)</f>
        <v>407</v>
      </c>
      <c r="AC1044" s="268"/>
    </row>
    <row r="1045" spans="1:29" ht="17.100000000000001" customHeight="1">
      <c r="A1045" s="243">
        <v>63</v>
      </c>
      <c r="B1045" s="351">
        <v>2403</v>
      </c>
      <c r="C1045" s="870" t="s">
        <v>12617</v>
      </c>
      <c r="D1045" s="597"/>
      <c r="E1045" s="661"/>
      <c r="F1045" s="627"/>
      <c r="G1045" s="208"/>
      <c r="H1045" s="208"/>
      <c r="I1045" s="385"/>
      <c r="J1045" s="629"/>
      <c r="K1045" s="630"/>
      <c r="L1045" s="630"/>
      <c r="M1045" s="740"/>
      <c r="N1045" s="1122"/>
      <c r="O1045" s="1118"/>
      <c r="P1045" s="1113"/>
      <c r="Q1045" s="1114"/>
      <c r="R1045" s="1116"/>
      <c r="S1045" s="603"/>
      <c r="T1045" s="362"/>
      <c r="U1045" s="1097"/>
      <c r="V1045" s="635"/>
      <c r="W1045" s="635"/>
      <c r="X1045" s="636"/>
      <c r="Y1045" s="1533" t="s">
        <v>167</v>
      </c>
      <c r="Z1045" s="643">
        <v>5</v>
      </c>
      <c r="AA1045" s="1086" t="s">
        <v>168</v>
      </c>
      <c r="AB1045" s="358">
        <f>ROUND(ROUND(G1028*Q1040,0)-Z1045,0)</f>
        <v>558</v>
      </c>
      <c r="AC1045" s="268"/>
    </row>
    <row r="1046" spans="1:29" ht="17.100000000000001" customHeight="1">
      <c r="A1046" s="243">
        <v>63</v>
      </c>
      <c r="B1046" s="351">
        <v>2404</v>
      </c>
      <c r="C1046" s="870" t="s">
        <v>12618</v>
      </c>
      <c r="D1046" s="597"/>
      <c r="E1046" s="661"/>
      <c r="F1046" s="627"/>
      <c r="G1046" s="208"/>
      <c r="H1046" s="208"/>
      <c r="I1046" s="385"/>
      <c r="J1046" s="629"/>
      <c r="K1046" s="630"/>
      <c r="L1046" s="630"/>
      <c r="M1046" s="740"/>
      <c r="N1046" s="1122"/>
      <c r="O1046" s="1118"/>
      <c r="P1046" s="1113"/>
      <c r="Q1046" s="1114"/>
      <c r="R1046" s="1116"/>
      <c r="S1046" s="677"/>
      <c r="T1046" s="512"/>
      <c r="U1046" s="514"/>
      <c r="V1046" s="1071" t="s">
        <v>11869</v>
      </c>
      <c r="W1046" s="362" t="s">
        <v>30</v>
      </c>
      <c r="X1046" s="395">
        <v>0.85</v>
      </c>
      <c r="Y1046" s="1745"/>
      <c r="Z1046" s="643"/>
      <c r="AA1046" s="1086"/>
      <c r="AB1046" s="358">
        <f>ROUND(ROUND(ROUND(G1028*Q1040,0)*X1046,0)-Z1045,0)</f>
        <v>474</v>
      </c>
      <c r="AC1046" s="268"/>
    </row>
    <row r="1047" spans="1:29" ht="17.100000000000001" customHeight="1">
      <c r="A1047" s="243">
        <v>63</v>
      </c>
      <c r="B1047" s="351">
        <v>2405</v>
      </c>
      <c r="C1047" s="870" t="s">
        <v>12619</v>
      </c>
      <c r="D1047" s="597"/>
      <c r="E1047" s="661"/>
      <c r="F1047" s="627"/>
      <c r="G1047" s="208"/>
      <c r="H1047" s="208"/>
      <c r="I1047" s="385"/>
      <c r="J1047" s="629"/>
      <c r="K1047" s="630"/>
      <c r="L1047" s="630"/>
      <c r="M1047" s="740"/>
      <c r="N1047" s="1122"/>
      <c r="O1047" s="1118"/>
      <c r="P1047" s="1113"/>
      <c r="Q1047" s="1114"/>
      <c r="R1047" s="1116"/>
      <c r="S1047" s="1747" t="s">
        <v>4703</v>
      </c>
      <c r="T1047" s="643" t="s">
        <v>30</v>
      </c>
      <c r="U1047" s="1091">
        <f>$U$297</f>
        <v>0.7</v>
      </c>
      <c r="V1047" s="1088"/>
      <c r="W1047" s="1088"/>
      <c r="X1047" s="1089"/>
      <c r="Y1047" s="1745"/>
      <c r="Z1047" s="1090"/>
      <c r="AA1047" s="1091"/>
      <c r="AB1047" s="391">
        <f>ROUND(ROUND(ROUND(G1028*Q1040,0)*U1047,0)-Z1045,0)</f>
        <v>389</v>
      </c>
      <c r="AC1047" s="268"/>
    </row>
    <row r="1048" spans="1:29" ht="17.100000000000001" customHeight="1">
      <c r="A1048" s="243">
        <v>63</v>
      </c>
      <c r="B1048" s="351">
        <v>2406</v>
      </c>
      <c r="C1048" s="870" t="s">
        <v>12620</v>
      </c>
      <c r="D1048" s="597"/>
      <c r="E1048" s="661"/>
      <c r="F1048" s="627"/>
      <c r="G1048" s="208"/>
      <c r="H1048" s="208"/>
      <c r="I1048" s="385"/>
      <c r="J1048" s="629"/>
      <c r="K1048" s="630"/>
      <c r="L1048" s="630"/>
      <c r="M1048" s="740"/>
      <c r="N1048" s="1122"/>
      <c r="O1048" s="1118"/>
      <c r="P1048" s="1113"/>
      <c r="Q1048" s="1114"/>
      <c r="R1048" s="1116"/>
      <c r="S1048" s="1748"/>
      <c r="T1048" s="512"/>
      <c r="U1048" s="1083"/>
      <c r="V1048" s="1079" t="s">
        <v>11869</v>
      </c>
      <c r="W1048" s="354" t="s">
        <v>30</v>
      </c>
      <c r="X1048" s="357">
        <v>0.85</v>
      </c>
      <c r="Y1048" s="1745"/>
      <c r="Z1048" s="1090"/>
      <c r="AA1048" s="1091"/>
      <c r="AB1048" s="358">
        <f>ROUND(ROUND(ROUND(ROUND(G1028*Q1040,0)*U1047,0)*X1048,0)-Z1045,0)</f>
        <v>330</v>
      </c>
      <c r="AC1048" s="268"/>
    </row>
    <row r="1049" spans="1:29" ht="17.100000000000001" customHeight="1">
      <c r="A1049" s="243">
        <v>63</v>
      </c>
      <c r="B1049" s="351">
        <v>2407</v>
      </c>
      <c r="C1049" s="870" t="s">
        <v>12621</v>
      </c>
      <c r="D1049" s="597"/>
      <c r="E1049" s="661"/>
      <c r="F1049" s="627"/>
      <c r="G1049" s="208"/>
      <c r="H1049" s="208"/>
      <c r="I1049" s="385"/>
      <c r="J1049" s="629"/>
      <c r="K1049" s="630"/>
      <c r="L1049" s="630"/>
      <c r="M1049" s="740"/>
      <c r="N1049" s="1122"/>
      <c r="O1049" s="1118"/>
      <c r="P1049" s="1113"/>
      <c r="Q1049" s="1114"/>
      <c r="R1049" s="1116"/>
      <c r="S1049" s="1747" t="s">
        <v>4708</v>
      </c>
      <c r="T1049" s="643" t="s">
        <v>30</v>
      </c>
      <c r="U1049" s="1091">
        <f>$U$299</f>
        <v>0.85</v>
      </c>
      <c r="V1049" s="1082"/>
      <c r="W1049" s="1082"/>
      <c r="X1049" s="1083"/>
      <c r="Y1049" s="1745"/>
      <c r="Z1049" s="1090"/>
      <c r="AA1049" s="1091"/>
      <c r="AB1049" s="391">
        <f>ROUND(ROUND(ROUND(G1028*Q1040,0)*U1049,0)-Z1045,0)</f>
        <v>474</v>
      </c>
      <c r="AC1049" s="268"/>
    </row>
    <row r="1050" spans="1:29" ht="17.100000000000001" customHeight="1">
      <c r="A1050" s="243">
        <v>63</v>
      </c>
      <c r="B1050" s="351">
        <v>2408</v>
      </c>
      <c r="C1050" s="870" t="s">
        <v>12622</v>
      </c>
      <c r="D1050" s="597"/>
      <c r="E1050" s="661"/>
      <c r="F1050" s="627"/>
      <c r="G1050" s="208"/>
      <c r="H1050" s="208"/>
      <c r="I1050" s="385"/>
      <c r="J1050" s="629"/>
      <c r="K1050" s="630"/>
      <c r="L1050" s="630"/>
      <c r="M1050" s="740"/>
      <c r="N1050" s="1122"/>
      <c r="O1050" s="1118"/>
      <c r="P1050" s="1113"/>
      <c r="Q1050" s="1114"/>
      <c r="R1050" s="1116"/>
      <c r="S1050" s="1748"/>
      <c r="T1050" s="512"/>
      <c r="U1050" s="1083"/>
      <c r="V1050" s="1079" t="s">
        <v>11869</v>
      </c>
      <c r="W1050" s="354" t="s">
        <v>30</v>
      </c>
      <c r="X1050" s="357">
        <v>0.85</v>
      </c>
      <c r="Y1050" s="1746"/>
      <c r="Z1050" s="1082"/>
      <c r="AA1050" s="1083"/>
      <c r="AB1050" s="358">
        <f>ROUND(ROUND(ROUND(ROUND(G1028*Q1040,0)*U1049,0)*X1050,0)-Z1045,0)</f>
        <v>402</v>
      </c>
      <c r="AC1050" s="268"/>
    </row>
    <row r="1051" spans="1:29" ht="17.100000000000001" customHeight="1">
      <c r="A1051" s="243">
        <v>63</v>
      </c>
      <c r="B1051" s="351">
        <v>2409</v>
      </c>
      <c r="C1051" s="870" t="s">
        <v>12623</v>
      </c>
      <c r="D1051" s="597"/>
      <c r="E1051" s="661"/>
      <c r="F1051" s="627"/>
      <c r="G1051" s="208"/>
      <c r="H1051" s="208"/>
      <c r="I1051" s="385"/>
      <c r="J1051" s="629"/>
      <c r="K1051" s="630"/>
      <c r="L1051" s="630"/>
      <c r="M1051" s="740"/>
      <c r="N1051" s="1122"/>
      <c r="O1051" s="1622" t="s">
        <v>237</v>
      </c>
      <c r="P1051" s="362"/>
      <c r="Q1051" s="1119"/>
      <c r="R1051" s="1081"/>
      <c r="S1051" s="603"/>
      <c r="T1051" s="362"/>
      <c r="U1051" s="1097"/>
      <c r="V1051" s="635"/>
      <c r="W1051" s="635"/>
      <c r="X1051" s="635"/>
      <c r="Y1051" s="635"/>
      <c r="Z1051" s="635"/>
      <c r="AA1051" s="636"/>
      <c r="AB1051" s="358">
        <f>ROUND(G1028*Q1052,0)</f>
        <v>402</v>
      </c>
      <c r="AC1051" s="268"/>
    </row>
    <row r="1052" spans="1:29" ht="17.100000000000001" customHeight="1">
      <c r="A1052" s="243">
        <v>63</v>
      </c>
      <c r="B1052" s="351">
        <v>2410</v>
      </c>
      <c r="C1052" s="870" t="s">
        <v>12624</v>
      </c>
      <c r="D1052" s="597"/>
      <c r="E1052" s="661"/>
      <c r="F1052" s="627"/>
      <c r="G1052" s="208"/>
      <c r="H1052" s="208"/>
      <c r="I1052" s="385"/>
      <c r="J1052" s="629"/>
      <c r="K1052" s="630"/>
      <c r="L1052" s="630"/>
      <c r="M1052" s="740"/>
      <c r="N1052" s="1122"/>
      <c r="O1052" s="1745"/>
      <c r="P1052" s="643" t="s">
        <v>30</v>
      </c>
      <c r="Q1052" s="1090">
        <v>0.5</v>
      </c>
      <c r="R1052" s="1091"/>
      <c r="S1052" s="677"/>
      <c r="T1052" s="512"/>
      <c r="U1052" s="514"/>
      <c r="V1052" s="1071" t="s">
        <v>11869</v>
      </c>
      <c r="W1052" s="362" t="s">
        <v>30</v>
      </c>
      <c r="X1052" s="356">
        <v>0.85</v>
      </c>
      <c r="Y1052" s="635"/>
      <c r="Z1052" s="635"/>
      <c r="AA1052" s="636"/>
      <c r="AB1052" s="358">
        <f>ROUND(ROUND(G1028*Q1052,0)*X1052,0)</f>
        <v>342</v>
      </c>
      <c r="AC1052" s="268"/>
    </row>
    <row r="1053" spans="1:29" ht="17.100000000000001" customHeight="1">
      <c r="A1053" s="243">
        <v>63</v>
      </c>
      <c r="B1053" s="351">
        <v>2411</v>
      </c>
      <c r="C1053" s="870" t="s">
        <v>12625</v>
      </c>
      <c r="D1053" s="597"/>
      <c r="E1053" s="661"/>
      <c r="F1053" s="627"/>
      <c r="G1053" s="208"/>
      <c r="H1053" s="208"/>
      <c r="I1053" s="385"/>
      <c r="J1053" s="629"/>
      <c r="K1053" s="630"/>
      <c r="L1053" s="630"/>
      <c r="M1053" s="740"/>
      <c r="N1053" s="1122"/>
      <c r="O1053" s="1745"/>
      <c r="P1053" s="643"/>
      <c r="Q1053" s="1090"/>
      <c r="R1053" s="1091"/>
      <c r="S1053" s="1747" t="s">
        <v>4703</v>
      </c>
      <c r="T1053" s="362" t="s">
        <v>30</v>
      </c>
      <c r="U1053" s="1081">
        <f>$U$297</f>
        <v>0.7</v>
      </c>
      <c r="V1053" s="1088"/>
      <c r="W1053" s="1088"/>
      <c r="X1053" s="1088"/>
      <c r="Y1053" s="1088"/>
      <c r="Z1053" s="1088"/>
      <c r="AA1053" s="1089"/>
      <c r="AB1053" s="391">
        <f>ROUND(ROUND(G1028*Q1052,0)*U1053,0)</f>
        <v>281</v>
      </c>
      <c r="AC1053" s="268"/>
    </row>
    <row r="1054" spans="1:29" ht="17.100000000000001" customHeight="1">
      <c r="A1054" s="243">
        <v>63</v>
      </c>
      <c r="B1054" s="351">
        <v>2412</v>
      </c>
      <c r="C1054" s="870" t="s">
        <v>12626</v>
      </c>
      <c r="D1054" s="597"/>
      <c r="E1054" s="661"/>
      <c r="F1054" s="627"/>
      <c r="G1054" s="208"/>
      <c r="H1054" s="208"/>
      <c r="I1054" s="385"/>
      <c r="J1054" s="629"/>
      <c r="K1054" s="630"/>
      <c r="L1054" s="630"/>
      <c r="M1054" s="740"/>
      <c r="N1054" s="1122"/>
      <c r="O1054" s="1745"/>
      <c r="P1054" s="643"/>
      <c r="Q1054" s="1090"/>
      <c r="R1054" s="1091"/>
      <c r="S1054" s="1748"/>
      <c r="T1054" s="512"/>
      <c r="U1054" s="1083"/>
      <c r="V1054" s="1079" t="s">
        <v>11869</v>
      </c>
      <c r="W1054" s="354" t="s">
        <v>30</v>
      </c>
      <c r="X1054" s="355">
        <v>0.85</v>
      </c>
      <c r="Y1054" s="635"/>
      <c r="Z1054" s="635"/>
      <c r="AA1054" s="636"/>
      <c r="AB1054" s="391">
        <f>ROUND(ROUND(ROUND(G1028*Q1052,0)*U1053,0)*X1054,0)</f>
        <v>239</v>
      </c>
      <c r="AC1054" s="268"/>
    </row>
    <row r="1055" spans="1:29" ht="17.100000000000001" customHeight="1">
      <c r="A1055" s="243">
        <v>63</v>
      </c>
      <c r="B1055" s="351">
        <v>2413</v>
      </c>
      <c r="C1055" s="870" t="s">
        <v>12627</v>
      </c>
      <c r="D1055" s="597"/>
      <c r="E1055" s="661"/>
      <c r="F1055" s="627"/>
      <c r="G1055" s="208"/>
      <c r="H1055" s="208"/>
      <c r="I1055" s="385"/>
      <c r="J1055" s="629"/>
      <c r="K1055" s="630"/>
      <c r="L1055" s="630"/>
      <c r="M1055" s="740"/>
      <c r="N1055" s="1122"/>
      <c r="O1055" s="1745"/>
      <c r="P1055" s="643"/>
      <c r="Q1055" s="1090"/>
      <c r="R1055" s="1091"/>
      <c r="S1055" s="1747" t="s">
        <v>4708</v>
      </c>
      <c r="T1055" s="362" t="s">
        <v>30</v>
      </c>
      <c r="U1055" s="1081">
        <f>$U$299</f>
        <v>0.85</v>
      </c>
      <c r="V1055" s="1082"/>
      <c r="W1055" s="1082"/>
      <c r="X1055" s="1082"/>
      <c r="Y1055" s="1082"/>
      <c r="Z1055" s="1082"/>
      <c r="AA1055" s="1083"/>
      <c r="AB1055" s="391">
        <f>ROUND(ROUND(G1028*Q1052,0)*U1055,0)</f>
        <v>342</v>
      </c>
      <c r="AC1055" s="268"/>
    </row>
    <row r="1056" spans="1:29" ht="17.100000000000001" customHeight="1">
      <c r="A1056" s="243">
        <v>63</v>
      </c>
      <c r="B1056" s="351">
        <v>2414</v>
      </c>
      <c r="C1056" s="870" t="s">
        <v>12628</v>
      </c>
      <c r="D1056" s="597"/>
      <c r="E1056" s="661"/>
      <c r="F1056" s="627"/>
      <c r="G1056" s="208"/>
      <c r="H1056" s="208"/>
      <c r="I1056" s="385"/>
      <c r="J1056" s="629"/>
      <c r="K1056" s="630"/>
      <c r="L1056" s="630"/>
      <c r="M1056" s="740"/>
      <c r="N1056" s="1122"/>
      <c r="O1056" s="1120"/>
      <c r="P1056" s="643"/>
      <c r="Q1056" s="1090"/>
      <c r="R1056" s="1091"/>
      <c r="S1056" s="1748"/>
      <c r="T1056" s="512"/>
      <c r="U1056" s="1083"/>
      <c r="V1056" s="1079" t="s">
        <v>11869</v>
      </c>
      <c r="W1056" s="354" t="s">
        <v>30</v>
      </c>
      <c r="X1056" s="355">
        <v>0.85</v>
      </c>
      <c r="Y1056" s="635"/>
      <c r="Z1056" s="635"/>
      <c r="AA1056" s="636"/>
      <c r="AB1056" s="391">
        <f>ROUND(ROUND(ROUND(G1028*Q1052,0)*U1055,0)*X1056,0)</f>
        <v>291</v>
      </c>
      <c r="AC1056" s="268"/>
    </row>
    <row r="1057" spans="1:29" ht="16.7" customHeight="1">
      <c r="A1057" s="243">
        <v>63</v>
      </c>
      <c r="B1057" s="351">
        <v>2415</v>
      </c>
      <c r="C1057" s="870" t="s">
        <v>12629</v>
      </c>
      <c r="D1057" s="597"/>
      <c r="E1057" s="661"/>
      <c r="F1057" s="627"/>
      <c r="G1057" s="208"/>
      <c r="H1057" s="208"/>
      <c r="I1057" s="385"/>
      <c r="J1057" s="629"/>
      <c r="K1057" s="630"/>
      <c r="L1057" s="630"/>
      <c r="M1057" s="740"/>
      <c r="N1057" s="1122"/>
      <c r="O1057" s="1120"/>
      <c r="P1057" s="643"/>
      <c r="Q1057" s="1090"/>
      <c r="R1057" s="1091"/>
      <c r="S1057" s="603"/>
      <c r="T1057" s="362"/>
      <c r="U1057" s="1097"/>
      <c r="V1057" s="635"/>
      <c r="W1057" s="635"/>
      <c r="X1057" s="636"/>
      <c r="Y1057" s="1533" t="s">
        <v>167</v>
      </c>
      <c r="Z1057" s="643">
        <v>5</v>
      </c>
      <c r="AA1057" s="1086" t="s">
        <v>168</v>
      </c>
      <c r="AB1057" s="358">
        <f>ROUND(ROUND(G1028*Q1052,0)-Z1057,0)</f>
        <v>397</v>
      </c>
      <c r="AC1057" s="268"/>
    </row>
    <row r="1058" spans="1:29" ht="16.7" customHeight="1">
      <c r="A1058" s="243">
        <v>63</v>
      </c>
      <c r="B1058" s="351">
        <v>2416</v>
      </c>
      <c r="C1058" s="870" t="s">
        <v>12630</v>
      </c>
      <c r="D1058" s="597"/>
      <c r="E1058" s="661"/>
      <c r="F1058" s="627"/>
      <c r="G1058" s="208"/>
      <c r="H1058" s="208"/>
      <c r="I1058" s="385"/>
      <c r="J1058" s="629"/>
      <c r="K1058" s="630"/>
      <c r="L1058" s="630"/>
      <c r="M1058" s="740"/>
      <c r="N1058" s="1122"/>
      <c r="O1058" s="1120"/>
      <c r="P1058" s="643"/>
      <c r="Q1058" s="1090"/>
      <c r="R1058" s="1091"/>
      <c r="S1058" s="677"/>
      <c r="T1058" s="512"/>
      <c r="U1058" s="514"/>
      <c r="V1058" s="1071" t="s">
        <v>11869</v>
      </c>
      <c r="W1058" s="362" t="s">
        <v>30</v>
      </c>
      <c r="X1058" s="395">
        <v>0.85</v>
      </c>
      <c r="Y1058" s="1745"/>
      <c r="Z1058" s="643"/>
      <c r="AA1058" s="1086"/>
      <c r="AB1058" s="358">
        <f>ROUND(ROUND(ROUND(G1028*Q1052,0)*X1058,0)-Z1057,0)</f>
        <v>337</v>
      </c>
      <c r="AC1058" s="268"/>
    </row>
    <row r="1059" spans="1:29" ht="17.100000000000001" customHeight="1">
      <c r="A1059" s="243">
        <v>63</v>
      </c>
      <c r="B1059" s="351">
        <v>2417</v>
      </c>
      <c r="C1059" s="870" t="s">
        <v>12631</v>
      </c>
      <c r="D1059" s="597"/>
      <c r="E1059" s="661"/>
      <c r="F1059" s="627"/>
      <c r="G1059" s="208"/>
      <c r="H1059" s="208"/>
      <c r="I1059" s="385"/>
      <c r="J1059" s="629"/>
      <c r="K1059" s="630"/>
      <c r="L1059" s="630"/>
      <c r="M1059" s="740"/>
      <c r="N1059" s="1122"/>
      <c r="O1059" s="1120"/>
      <c r="P1059" s="643"/>
      <c r="Q1059" s="1090"/>
      <c r="R1059" s="1091"/>
      <c r="S1059" s="1747" t="s">
        <v>4703</v>
      </c>
      <c r="T1059" s="643" t="s">
        <v>30</v>
      </c>
      <c r="U1059" s="1091">
        <f>$U$297</f>
        <v>0.7</v>
      </c>
      <c r="V1059" s="1088"/>
      <c r="W1059" s="1088"/>
      <c r="X1059" s="1089"/>
      <c r="Y1059" s="1745"/>
      <c r="Z1059" s="1090"/>
      <c r="AA1059" s="1091"/>
      <c r="AB1059" s="391">
        <f>ROUND(ROUND(ROUND(G1028*Q1052,0)*U1059,0)-Z1057,0)</f>
        <v>276</v>
      </c>
      <c r="AC1059" s="268"/>
    </row>
    <row r="1060" spans="1:29" ht="17.100000000000001" customHeight="1">
      <c r="A1060" s="243">
        <v>63</v>
      </c>
      <c r="B1060" s="351">
        <v>2418</v>
      </c>
      <c r="C1060" s="870" t="s">
        <v>12632</v>
      </c>
      <c r="D1060" s="597"/>
      <c r="E1060" s="661"/>
      <c r="F1060" s="627"/>
      <c r="G1060" s="208"/>
      <c r="H1060" s="208"/>
      <c r="I1060" s="385"/>
      <c r="J1060" s="629"/>
      <c r="K1060" s="630"/>
      <c r="L1060" s="630"/>
      <c r="M1060" s="740"/>
      <c r="N1060" s="1122"/>
      <c r="O1060" s="1120"/>
      <c r="P1060" s="643"/>
      <c r="Q1060" s="1090"/>
      <c r="R1060" s="1091"/>
      <c r="S1060" s="1748"/>
      <c r="T1060" s="512"/>
      <c r="U1060" s="1083"/>
      <c r="V1060" s="1079" t="s">
        <v>11869</v>
      </c>
      <c r="W1060" s="354" t="s">
        <v>30</v>
      </c>
      <c r="X1060" s="357">
        <v>0.85</v>
      </c>
      <c r="Y1060" s="1745"/>
      <c r="Z1060" s="1090"/>
      <c r="AA1060" s="1091"/>
      <c r="AB1060" s="358">
        <f>ROUND(ROUND(ROUND(ROUND(G1028*Q1052,0)*U1059,0)*X1060,0)-Z1057,0)</f>
        <v>234</v>
      </c>
      <c r="AC1060" s="268"/>
    </row>
    <row r="1061" spans="1:29" ht="17.100000000000001" customHeight="1">
      <c r="A1061" s="243">
        <v>63</v>
      </c>
      <c r="B1061" s="351">
        <v>2419</v>
      </c>
      <c r="C1061" s="870" t="s">
        <v>12633</v>
      </c>
      <c r="D1061" s="597"/>
      <c r="E1061" s="661"/>
      <c r="F1061" s="627"/>
      <c r="G1061" s="208"/>
      <c r="H1061" s="208"/>
      <c r="I1061" s="385"/>
      <c r="J1061" s="629"/>
      <c r="K1061" s="630"/>
      <c r="L1061" s="630"/>
      <c r="M1061" s="740"/>
      <c r="N1061" s="1122"/>
      <c r="O1061" s="1120"/>
      <c r="P1061" s="643"/>
      <c r="Q1061" s="1090"/>
      <c r="R1061" s="1091"/>
      <c r="S1061" s="1747" t="s">
        <v>4708</v>
      </c>
      <c r="T1061" s="643" t="s">
        <v>30</v>
      </c>
      <c r="U1061" s="1091">
        <f>$U$299</f>
        <v>0.85</v>
      </c>
      <c r="V1061" s="1082"/>
      <c r="W1061" s="1082"/>
      <c r="X1061" s="1083"/>
      <c r="Y1061" s="1745"/>
      <c r="Z1061" s="1090"/>
      <c r="AA1061" s="1091"/>
      <c r="AB1061" s="391">
        <f>ROUND(ROUND(ROUND(G1028*Q1052,0)*U1061,0)-Z1057,0)</f>
        <v>337</v>
      </c>
      <c r="AC1061" s="268"/>
    </row>
    <row r="1062" spans="1:29" ht="17.100000000000001" customHeight="1">
      <c r="A1062" s="243">
        <v>63</v>
      </c>
      <c r="B1062" s="351">
        <v>2420</v>
      </c>
      <c r="C1062" s="870" t="s">
        <v>12634</v>
      </c>
      <c r="D1062" s="597"/>
      <c r="E1062" s="661"/>
      <c r="F1062" s="627"/>
      <c r="G1062" s="208"/>
      <c r="H1062" s="208"/>
      <c r="I1062" s="226"/>
      <c r="J1062" s="630"/>
      <c r="K1062" s="630"/>
      <c r="L1062" s="630"/>
      <c r="M1062" s="787"/>
      <c r="N1062" s="1127"/>
      <c r="O1062" s="1121"/>
      <c r="P1062" s="643"/>
      <c r="Q1062" s="1090"/>
      <c r="R1062" s="1083"/>
      <c r="S1062" s="1748"/>
      <c r="T1062" s="512"/>
      <c r="U1062" s="1083"/>
      <c r="V1062" s="1079" t="s">
        <v>11869</v>
      </c>
      <c r="W1062" s="354" t="s">
        <v>30</v>
      </c>
      <c r="X1062" s="357">
        <v>0.85</v>
      </c>
      <c r="Y1062" s="1746"/>
      <c r="Z1062" s="1082"/>
      <c r="AA1062" s="1083"/>
      <c r="AB1062" s="358">
        <f>ROUND(ROUND(ROUND(ROUND(G1028*Q1052,0)*U1061,0)*X1062,0)-Z1057,0)</f>
        <v>286</v>
      </c>
      <c r="AC1062" s="268"/>
    </row>
    <row r="1063" spans="1:29" ht="17.100000000000001" customHeight="1">
      <c r="A1063" s="243">
        <v>63</v>
      </c>
      <c r="B1063" s="351">
        <v>2431</v>
      </c>
      <c r="C1063" s="870" t="s">
        <v>12635</v>
      </c>
      <c r="D1063" s="1622" t="s">
        <v>12636</v>
      </c>
      <c r="E1063" s="1764"/>
      <c r="F1063" s="1580" t="s">
        <v>12637</v>
      </c>
      <c r="G1063" s="1633"/>
      <c r="H1063" s="1633"/>
      <c r="I1063" s="633"/>
      <c r="J1063" s="524"/>
      <c r="K1063" s="524"/>
      <c r="L1063" s="360"/>
      <c r="M1063" s="524"/>
      <c r="N1063" s="1143"/>
      <c r="O1063" s="1143"/>
      <c r="P1063" s="524"/>
      <c r="Q1063" s="524"/>
      <c r="R1063" s="524"/>
      <c r="S1063" s="633"/>
      <c r="T1063" s="362"/>
      <c r="U1063" s="1144"/>
      <c r="V1063" s="635"/>
      <c r="W1063" s="635"/>
      <c r="X1063" s="1082"/>
      <c r="Y1063" s="1082"/>
      <c r="Z1063" s="1145"/>
      <c r="AA1063" s="1146"/>
      <c r="AB1063" s="358">
        <f>ROUND(J1064,0)</f>
        <v>427</v>
      </c>
      <c r="AC1063" s="268"/>
    </row>
    <row r="1064" spans="1:29" ht="17.100000000000001" customHeight="1">
      <c r="A1064" s="243">
        <v>63</v>
      </c>
      <c r="B1064" s="351">
        <v>2432</v>
      </c>
      <c r="C1064" s="870" t="s">
        <v>12638</v>
      </c>
      <c r="D1064" s="1765"/>
      <c r="E1064" s="1766"/>
      <c r="F1064" s="1620"/>
      <c r="G1064" s="1634"/>
      <c r="H1064" s="1634"/>
      <c r="I1064" s="638"/>
      <c r="J1064" s="796">
        <v>427</v>
      </c>
      <c r="K1064" s="517" t="s">
        <v>18</v>
      </c>
      <c r="L1064" s="639"/>
      <c r="M1064" s="517"/>
      <c r="N1064" s="1147"/>
      <c r="O1064" s="1147"/>
      <c r="P1064" s="517"/>
      <c r="Q1064" s="517"/>
      <c r="R1064" s="517"/>
      <c r="S1064" s="638"/>
      <c r="T1064" s="643"/>
      <c r="U1064" s="1148"/>
      <c r="V1064" s="1071" t="s">
        <v>4700</v>
      </c>
      <c r="W1064" s="362" t="s">
        <v>163</v>
      </c>
      <c r="X1064" s="355">
        <v>0.85</v>
      </c>
      <c r="Y1064" s="635"/>
      <c r="Z1064" s="1149"/>
      <c r="AA1064" s="1144"/>
      <c r="AB1064" s="358">
        <f>ROUND(J1064*X1064,0)</f>
        <v>363</v>
      </c>
      <c r="AC1064" s="268"/>
    </row>
    <row r="1065" spans="1:29" ht="17.100000000000001" customHeight="1">
      <c r="A1065" s="243">
        <v>63</v>
      </c>
      <c r="B1065" s="351">
        <v>2433</v>
      </c>
      <c r="C1065" s="870" t="s">
        <v>12639</v>
      </c>
      <c r="D1065" s="1765"/>
      <c r="E1065" s="1766"/>
      <c r="F1065" s="1620"/>
      <c r="G1065" s="1634"/>
      <c r="H1065" s="1634"/>
      <c r="I1065" s="638"/>
      <c r="J1065" s="517"/>
      <c r="K1065" s="517"/>
      <c r="L1065" s="639"/>
      <c r="M1065" s="546"/>
      <c r="N1065" s="1150"/>
      <c r="O1065" s="1150"/>
      <c r="P1065" s="517"/>
      <c r="Q1065" s="517"/>
      <c r="R1065" s="517"/>
      <c r="S1065" s="1151"/>
      <c r="T1065" s="643"/>
      <c r="U1065" s="1091"/>
      <c r="V1065" s="1088"/>
      <c r="W1065" s="1088"/>
      <c r="X1065" s="1089"/>
      <c r="Y1065" s="1767" t="s">
        <v>167</v>
      </c>
      <c r="Z1065" s="362">
        <v>5</v>
      </c>
      <c r="AA1065" s="363" t="s">
        <v>168</v>
      </c>
      <c r="AB1065" s="358">
        <f>ROUND(J1064-Z1065,0)</f>
        <v>422</v>
      </c>
      <c r="AC1065" s="268"/>
    </row>
    <row r="1066" spans="1:29" ht="17.100000000000001" customHeight="1">
      <c r="A1066" s="243">
        <v>63</v>
      </c>
      <c r="B1066" s="351">
        <v>2434</v>
      </c>
      <c r="C1066" s="870" t="s">
        <v>12640</v>
      </c>
      <c r="D1066" s="1765"/>
      <c r="E1066" s="1766"/>
      <c r="F1066" s="1642"/>
      <c r="G1066" s="1643"/>
      <c r="H1066" s="1643"/>
      <c r="I1066" s="678"/>
      <c r="J1066" s="679"/>
      <c r="K1066" s="288"/>
      <c r="L1066" s="525"/>
      <c r="M1066" s="289"/>
      <c r="N1066" s="1152"/>
      <c r="O1066" s="1152"/>
      <c r="P1066" s="288"/>
      <c r="Q1066" s="288"/>
      <c r="R1066" s="288"/>
      <c r="S1066" s="1153"/>
      <c r="T1066" s="512"/>
      <c r="U1066" s="1083"/>
      <c r="V1066" s="1079" t="s">
        <v>4700</v>
      </c>
      <c r="W1066" s="354" t="s">
        <v>163</v>
      </c>
      <c r="X1066" s="357">
        <v>0.85</v>
      </c>
      <c r="Y1066" s="1768"/>
      <c r="Z1066" s="643"/>
      <c r="AA1066" s="1086"/>
      <c r="AB1066" s="358">
        <f>ROUND(ROUND(J1064*X1066,0)-Z1065,0)</f>
        <v>358</v>
      </c>
      <c r="AC1066" s="268"/>
    </row>
    <row r="1067" spans="1:29" ht="17.100000000000001" customHeight="1">
      <c r="A1067" s="243">
        <v>63</v>
      </c>
      <c r="B1067" s="351">
        <v>2441</v>
      </c>
      <c r="C1067" s="870" t="s">
        <v>12641</v>
      </c>
      <c r="D1067" s="646"/>
      <c r="E1067" s="1154"/>
      <c r="F1067" s="1752" t="s">
        <v>12642</v>
      </c>
      <c r="G1067" s="1753"/>
      <c r="H1067" s="1753"/>
      <c r="I1067" s="1753"/>
      <c r="J1067" s="796"/>
      <c r="K1067" s="517"/>
      <c r="L1067" s="641"/>
      <c r="M1067" s="524"/>
      <c r="N1067" s="641"/>
      <c r="O1067" s="1085"/>
      <c r="P1067" s="524"/>
      <c r="Q1067" s="524"/>
      <c r="R1067" s="642"/>
      <c r="S1067" s="603"/>
      <c r="T1067" s="362"/>
      <c r="U1067" s="1097"/>
      <c r="V1067" s="1082"/>
      <c r="W1067" s="1082"/>
      <c r="X1067" s="635"/>
      <c r="Y1067" s="635"/>
      <c r="Z1067" s="1145"/>
      <c r="AA1067" s="1146"/>
      <c r="AB1067" s="358">
        <f>ROUND(J1068,0)</f>
        <v>551</v>
      </c>
      <c r="AC1067" s="268"/>
    </row>
    <row r="1068" spans="1:29" ht="17.100000000000001" customHeight="1">
      <c r="A1068" s="243">
        <v>63</v>
      </c>
      <c r="B1068" s="351">
        <v>2442</v>
      </c>
      <c r="C1068" s="870" t="s">
        <v>12643</v>
      </c>
      <c r="D1068" s="646"/>
      <c r="E1068" s="1154"/>
      <c r="F1068" s="1754"/>
      <c r="G1068" s="1755"/>
      <c r="H1068" s="1755"/>
      <c r="I1068" s="1755"/>
      <c r="J1068" s="796">
        <v>551</v>
      </c>
      <c r="K1068" s="517" t="s">
        <v>18</v>
      </c>
      <c r="L1068" s="748"/>
      <c r="M1068" s="517"/>
      <c r="N1068" s="748"/>
      <c r="O1068" s="1155"/>
      <c r="P1068" s="517"/>
      <c r="Q1068" s="517"/>
      <c r="R1068" s="518"/>
      <c r="S1068" s="677"/>
      <c r="T1068" s="512"/>
      <c r="U1068" s="514"/>
      <c r="V1068" s="1079" t="s">
        <v>4700</v>
      </c>
      <c r="W1068" s="354" t="s">
        <v>163</v>
      </c>
      <c r="X1068" s="356">
        <v>0.85</v>
      </c>
      <c r="Y1068" s="635"/>
      <c r="Z1068" s="1145"/>
      <c r="AA1068" s="1146"/>
      <c r="AB1068" s="358">
        <f>ROUND(J1068*X1068,0)</f>
        <v>468</v>
      </c>
      <c r="AC1068" s="268"/>
    </row>
    <row r="1069" spans="1:29" ht="17.100000000000001" customHeight="1">
      <c r="A1069" s="243">
        <v>63</v>
      </c>
      <c r="B1069" s="351">
        <v>2443</v>
      </c>
      <c r="C1069" s="870" t="s">
        <v>12644</v>
      </c>
      <c r="D1069" s="604"/>
      <c r="E1069" s="607"/>
      <c r="F1069" s="1754"/>
      <c r="G1069" s="1755"/>
      <c r="H1069" s="1755"/>
      <c r="I1069" s="1755"/>
      <c r="J1069" s="748"/>
      <c r="K1069" s="748"/>
      <c r="L1069" s="748"/>
      <c r="M1069" s="643"/>
      <c r="N1069" s="1121"/>
      <c r="O1069" s="1121"/>
      <c r="P1069" s="643"/>
      <c r="Q1069" s="1090"/>
      <c r="R1069" s="1091"/>
      <c r="S1069" s="1747" t="s">
        <v>4703</v>
      </c>
      <c r="T1069" s="362" t="s">
        <v>163</v>
      </c>
      <c r="U1069" s="1081">
        <f>$U$297</f>
        <v>0.7</v>
      </c>
      <c r="V1069" s="635"/>
      <c r="W1069" s="635"/>
      <c r="X1069" s="1088"/>
      <c r="Y1069" s="1088"/>
      <c r="Z1069" s="1088"/>
      <c r="AA1069" s="1089"/>
      <c r="AB1069" s="358">
        <f>ROUND(J1068*U1069,0)</f>
        <v>386</v>
      </c>
      <c r="AC1069" s="268"/>
    </row>
    <row r="1070" spans="1:29" ht="17.100000000000001" customHeight="1">
      <c r="A1070" s="243">
        <v>63</v>
      </c>
      <c r="B1070" s="351">
        <v>2444</v>
      </c>
      <c r="C1070" s="870" t="s">
        <v>12645</v>
      </c>
      <c r="D1070" s="604"/>
      <c r="E1070" s="607"/>
      <c r="F1070" s="1156"/>
      <c r="G1070" s="1157"/>
      <c r="H1070" s="1157"/>
      <c r="I1070" s="517"/>
      <c r="J1070" s="748"/>
      <c r="K1070" s="748"/>
      <c r="L1070" s="748"/>
      <c r="M1070" s="643"/>
      <c r="N1070" s="1121"/>
      <c r="O1070" s="1121"/>
      <c r="P1070" s="643"/>
      <c r="Q1070" s="1090"/>
      <c r="R1070" s="1091"/>
      <c r="S1070" s="1748"/>
      <c r="T1070" s="512"/>
      <c r="U1070" s="1083"/>
      <c r="V1070" s="1071" t="s">
        <v>11869</v>
      </c>
      <c r="W1070" s="362" t="s">
        <v>30</v>
      </c>
      <c r="X1070" s="355">
        <v>0.85</v>
      </c>
      <c r="Y1070" s="635"/>
      <c r="Z1070" s="1088"/>
      <c r="AA1070" s="1089"/>
      <c r="AB1070" s="358">
        <f>ROUND(ROUND(J1068*U1069,0)*X1070,0)</f>
        <v>328</v>
      </c>
      <c r="AC1070" s="268"/>
    </row>
    <row r="1071" spans="1:29" ht="17.100000000000001" customHeight="1">
      <c r="A1071" s="243">
        <v>63</v>
      </c>
      <c r="B1071" s="351">
        <v>2445</v>
      </c>
      <c r="C1071" s="870" t="s">
        <v>12646</v>
      </c>
      <c r="D1071" s="604"/>
      <c r="E1071" s="607"/>
      <c r="F1071" s="1131"/>
      <c r="G1071" s="517"/>
      <c r="H1071" s="517"/>
      <c r="I1071" s="517"/>
      <c r="J1071" s="748"/>
      <c r="K1071" s="748"/>
      <c r="L1071" s="748"/>
      <c r="M1071" s="643"/>
      <c r="N1071" s="1121"/>
      <c r="O1071" s="1121"/>
      <c r="P1071" s="643"/>
      <c r="Q1071" s="1090"/>
      <c r="R1071" s="1091"/>
      <c r="S1071" s="1747" t="s">
        <v>4708</v>
      </c>
      <c r="T1071" s="362" t="s">
        <v>30</v>
      </c>
      <c r="U1071" s="1081">
        <f>$U$299</f>
        <v>0.85</v>
      </c>
      <c r="V1071" s="1088"/>
      <c r="W1071" s="1088"/>
      <c r="X1071" s="1082"/>
      <c r="Y1071" s="1082"/>
      <c r="Z1071" s="1088"/>
      <c r="AA1071" s="1089"/>
      <c r="AB1071" s="358">
        <f>ROUND(J1068*U1071,0)</f>
        <v>468</v>
      </c>
      <c r="AC1071" s="268"/>
    </row>
    <row r="1072" spans="1:29" ht="17.100000000000001" customHeight="1">
      <c r="A1072" s="243">
        <v>63</v>
      </c>
      <c r="B1072" s="351">
        <v>2446</v>
      </c>
      <c r="C1072" s="870" t="s">
        <v>12647</v>
      </c>
      <c r="D1072" s="604"/>
      <c r="E1072" s="607"/>
      <c r="F1072" s="1131"/>
      <c r="G1072" s="517"/>
      <c r="H1072" s="517"/>
      <c r="I1072" s="517"/>
      <c r="J1072" s="748"/>
      <c r="K1072" s="748"/>
      <c r="L1072" s="748"/>
      <c r="M1072" s="643"/>
      <c r="N1072" s="1121"/>
      <c r="O1072" s="1121"/>
      <c r="P1072" s="643"/>
      <c r="Q1072" s="1090"/>
      <c r="R1072" s="1091"/>
      <c r="S1072" s="1748"/>
      <c r="T1072" s="512"/>
      <c r="U1072" s="1083"/>
      <c r="V1072" s="1079" t="s">
        <v>11869</v>
      </c>
      <c r="W1072" s="354" t="s">
        <v>30</v>
      </c>
      <c r="X1072" s="355">
        <v>0.85</v>
      </c>
      <c r="Y1072" s="635"/>
      <c r="Z1072" s="1119"/>
      <c r="AA1072" s="1081"/>
      <c r="AB1072" s="358">
        <f>ROUND(ROUND(J1068*U1071,0)*X1072,0)</f>
        <v>398</v>
      </c>
      <c r="AC1072" s="268"/>
    </row>
    <row r="1073" spans="1:29" ht="17.100000000000001" customHeight="1">
      <c r="A1073" s="243">
        <v>63</v>
      </c>
      <c r="B1073" s="351">
        <v>2447</v>
      </c>
      <c r="C1073" s="870" t="s">
        <v>12648</v>
      </c>
      <c r="D1073" s="604"/>
      <c r="E1073" s="607"/>
      <c r="F1073" s="1131"/>
      <c r="G1073" s="517"/>
      <c r="H1073" s="517"/>
      <c r="I1073" s="517"/>
      <c r="J1073" s="748"/>
      <c r="K1073" s="748"/>
      <c r="L1073" s="748"/>
      <c r="M1073" s="643"/>
      <c r="N1073" s="1121"/>
      <c r="O1073" s="1121"/>
      <c r="P1073" s="643"/>
      <c r="Q1073" s="1090"/>
      <c r="R1073" s="1091"/>
      <c r="S1073" s="603"/>
      <c r="T1073" s="362"/>
      <c r="U1073" s="1097"/>
      <c r="V1073" s="1082"/>
      <c r="W1073" s="1082"/>
      <c r="X1073" s="1083"/>
      <c r="Y1073" s="1533" t="s">
        <v>167</v>
      </c>
      <c r="Z1073" s="362">
        <v>5</v>
      </c>
      <c r="AA1073" s="363" t="s">
        <v>168</v>
      </c>
      <c r="AB1073" s="358">
        <f>ROUND(J1068-Z1073,0)</f>
        <v>546</v>
      </c>
      <c r="AC1073" s="268"/>
    </row>
    <row r="1074" spans="1:29" ht="17.100000000000001" customHeight="1">
      <c r="A1074" s="243">
        <v>63</v>
      </c>
      <c r="B1074" s="351">
        <v>2448</v>
      </c>
      <c r="C1074" s="870" t="s">
        <v>12649</v>
      </c>
      <c r="D1074" s="604"/>
      <c r="E1074" s="607"/>
      <c r="F1074" s="1131"/>
      <c r="G1074" s="517"/>
      <c r="H1074" s="517"/>
      <c r="I1074" s="517"/>
      <c r="J1074" s="748"/>
      <c r="K1074" s="748"/>
      <c r="L1074" s="748"/>
      <c r="M1074" s="643"/>
      <c r="N1074" s="1121"/>
      <c r="O1074" s="1121"/>
      <c r="P1074" s="643"/>
      <c r="Q1074" s="1090"/>
      <c r="R1074" s="1091"/>
      <c r="S1074" s="677"/>
      <c r="T1074" s="512"/>
      <c r="U1074" s="514"/>
      <c r="V1074" s="1079" t="s">
        <v>11869</v>
      </c>
      <c r="W1074" s="354" t="s">
        <v>30</v>
      </c>
      <c r="X1074" s="357">
        <v>0.85</v>
      </c>
      <c r="Y1074" s="1745"/>
      <c r="Z1074" s="643"/>
      <c r="AA1074" s="1086"/>
      <c r="AB1074" s="358">
        <f>ROUND(ROUND(J1068*X1074,0)-Z1073,0)</f>
        <v>463</v>
      </c>
      <c r="AC1074" s="268"/>
    </row>
    <row r="1075" spans="1:29" ht="17.100000000000001" customHeight="1">
      <c r="A1075" s="243">
        <v>63</v>
      </c>
      <c r="B1075" s="351">
        <v>2449</v>
      </c>
      <c r="C1075" s="870" t="s">
        <v>12650</v>
      </c>
      <c r="D1075" s="604"/>
      <c r="E1075" s="607"/>
      <c r="F1075" s="1131"/>
      <c r="G1075" s="517"/>
      <c r="H1075" s="517"/>
      <c r="I1075" s="517"/>
      <c r="J1075" s="748"/>
      <c r="K1075" s="748"/>
      <c r="L1075" s="748"/>
      <c r="M1075" s="643"/>
      <c r="N1075" s="1121"/>
      <c r="O1075" s="1121"/>
      <c r="P1075" s="643"/>
      <c r="Q1075" s="1090"/>
      <c r="R1075" s="1091"/>
      <c r="S1075" s="1747" t="s">
        <v>4703</v>
      </c>
      <c r="T1075" s="643" t="s">
        <v>30</v>
      </c>
      <c r="U1075" s="1091">
        <f>$U$297</f>
        <v>0.7</v>
      </c>
      <c r="V1075" s="635"/>
      <c r="W1075" s="635"/>
      <c r="X1075" s="636"/>
      <c r="Y1075" s="1745"/>
      <c r="Z1075" s="1090"/>
      <c r="AA1075" s="1091"/>
      <c r="AB1075" s="358">
        <f>ROUND(ROUND(J1068*U1075,0)-Z1073,0)</f>
        <v>381</v>
      </c>
      <c r="AC1075" s="268"/>
    </row>
    <row r="1076" spans="1:29" ht="17.100000000000001" customHeight="1">
      <c r="A1076" s="243">
        <v>63</v>
      </c>
      <c r="B1076" s="351">
        <v>2450</v>
      </c>
      <c r="C1076" s="870" t="s">
        <v>12651</v>
      </c>
      <c r="D1076" s="604"/>
      <c r="E1076" s="607"/>
      <c r="F1076" s="1131"/>
      <c r="G1076" s="517"/>
      <c r="H1076" s="517"/>
      <c r="I1076" s="517"/>
      <c r="J1076" s="748"/>
      <c r="K1076" s="748"/>
      <c r="L1076" s="748"/>
      <c r="M1076" s="643"/>
      <c r="N1076" s="1121"/>
      <c r="O1076" s="1121"/>
      <c r="P1076" s="643"/>
      <c r="Q1076" s="1090"/>
      <c r="R1076" s="1091"/>
      <c r="S1076" s="1748"/>
      <c r="T1076" s="512"/>
      <c r="U1076" s="1083"/>
      <c r="V1076" s="1071" t="s">
        <v>11869</v>
      </c>
      <c r="W1076" s="362" t="s">
        <v>30</v>
      </c>
      <c r="X1076" s="395">
        <v>0.85</v>
      </c>
      <c r="Y1076" s="1745"/>
      <c r="Z1076" s="1090"/>
      <c r="AA1076" s="1091"/>
      <c r="AB1076" s="358">
        <f>ROUND(ROUND(ROUND(J1068*U1075,0)*X1076,0)-Z1073,0)</f>
        <v>323</v>
      </c>
      <c r="AC1076" s="268"/>
    </row>
    <row r="1077" spans="1:29" ht="17.100000000000001" customHeight="1">
      <c r="A1077" s="243">
        <v>63</v>
      </c>
      <c r="B1077" s="351">
        <v>2451</v>
      </c>
      <c r="C1077" s="870" t="s">
        <v>12652</v>
      </c>
      <c r="D1077" s="604"/>
      <c r="E1077" s="607"/>
      <c r="F1077" s="1131"/>
      <c r="G1077" s="517"/>
      <c r="H1077" s="517"/>
      <c r="I1077" s="517"/>
      <c r="J1077" s="748"/>
      <c r="K1077" s="748"/>
      <c r="L1077" s="748"/>
      <c r="M1077" s="643"/>
      <c r="N1077" s="1121"/>
      <c r="O1077" s="1121"/>
      <c r="P1077" s="643"/>
      <c r="Q1077" s="1090"/>
      <c r="R1077" s="1091"/>
      <c r="S1077" s="1747" t="s">
        <v>4708</v>
      </c>
      <c r="T1077" s="643" t="s">
        <v>30</v>
      </c>
      <c r="U1077" s="1091">
        <f>$U$299</f>
        <v>0.85</v>
      </c>
      <c r="V1077" s="1088"/>
      <c r="W1077" s="1088"/>
      <c r="X1077" s="1089"/>
      <c r="Y1077" s="1745"/>
      <c r="Z1077" s="1090"/>
      <c r="AA1077" s="1091"/>
      <c r="AB1077" s="358">
        <f>ROUND(ROUND(J1068*U1077,0)-Z1073,0)</f>
        <v>463</v>
      </c>
      <c r="AC1077" s="268"/>
    </row>
    <row r="1078" spans="1:29" ht="17.100000000000001" customHeight="1">
      <c r="A1078" s="243">
        <v>63</v>
      </c>
      <c r="B1078" s="351">
        <v>2452</v>
      </c>
      <c r="C1078" s="870" t="s">
        <v>12653</v>
      </c>
      <c r="D1078" s="806"/>
      <c r="E1078" s="1158"/>
      <c r="F1078" s="1159"/>
      <c r="G1078" s="288"/>
      <c r="H1078" s="288"/>
      <c r="I1078" s="288"/>
      <c r="J1078" s="1104"/>
      <c r="K1078" s="1104"/>
      <c r="L1078" s="1104"/>
      <c r="M1078" s="512"/>
      <c r="N1078" s="1128"/>
      <c r="O1078" s="1128"/>
      <c r="P1078" s="512"/>
      <c r="Q1078" s="1082"/>
      <c r="R1078" s="1083"/>
      <c r="S1078" s="1748"/>
      <c r="T1078" s="512"/>
      <c r="U1078" s="1083"/>
      <c r="V1078" s="1079" t="s">
        <v>11869</v>
      </c>
      <c r="W1078" s="354" t="s">
        <v>30</v>
      </c>
      <c r="X1078" s="357">
        <v>0.85</v>
      </c>
      <c r="Y1078" s="1746"/>
      <c r="Z1078" s="1082"/>
      <c r="AA1078" s="1083"/>
      <c r="AB1078" s="358">
        <f>ROUND(ROUND(ROUND(J1068*U1077,0)*X1078,0)-Z1073,0)</f>
        <v>393</v>
      </c>
      <c r="AC1078" s="268"/>
    </row>
    <row r="1079" spans="1:29" ht="17.100000000000001" customHeight="1">
      <c r="A1079" s="243">
        <v>63</v>
      </c>
      <c r="B1079" s="351">
        <v>2461</v>
      </c>
      <c r="C1079" s="870" t="s">
        <v>12654</v>
      </c>
      <c r="D1079" s="1749" t="s">
        <v>12655</v>
      </c>
      <c r="E1079" s="1749" t="s">
        <v>12656</v>
      </c>
      <c r="F1079" s="1580" t="s">
        <v>12637</v>
      </c>
      <c r="G1079" s="1633"/>
      <c r="H1079" s="1633"/>
      <c r="I1079" s="633"/>
      <c r="J1079" s="524"/>
      <c r="K1079" s="524"/>
      <c r="L1079" s="360"/>
      <c r="M1079" s="642"/>
      <c r="N1079" s="1160"/>
      <c r="O1079" s="1143"/>
      <c r="P1079" s="524"/>
      <c r="Q1079" s="524"/>
      <c r="R1079" s="524"/>
      <c r="S1079" s="633"/>
      <c r="T1079" s="362"/>
      <c r="U1079" s="1144"/>
      <c r="V1079" s="1082"/>
      <c r="W1079" s="1082"/>
      <c r="X1079" s="1082"/>
      <c r="Y1079" s="1145"/>
      <c r="Z1079" s="1145"/>
      <c r="AA1079" s="1146"/>
      <c r="AB1079" s="358">
        <f>ROUND(J1080,0)</f>
        <v>530</v>
      </c>
      <c r="AC1079" s="268"/>
    </row>
    <row r="1080" spans="1:29" ht="17.100000000000001" customHeight="1">
      <c r="A1080" s="243">
        <v>63</v>
      </c>
      <c r="B1080" s="351">
        <v>2462</v>
      </c>
      <c r="C1080" s="870" t="s">
        <v>12657</v>
      </c>
      <c r="D1080" s="1758"/>
      <c r="E1080" s="1758"/>
      <c r="F1080" s="1620"/>
      <c r="G1080" s="1634"/>
      <c r="H1080" s="1634"/>
      <c r="I1080" s="638"/>
      <c r="J1080" s="796">
        <v>530</v>
      </c>
      <c r="K1080" s="517" t="s">
        <v>18</v>
      </c>
      <c r="L1080" s="639"/>
      <c r="M1080" s="518"/>
      <c r="N1080" s="1161"/>
      <c r="O1080" s="1162"/>
      <c r="P1080" s="288"/>
      <c r="Q1080" s="288"/>
      <c r="R1080" s="288"/>
      <c r="S1080" s="678"/>
      <c r="T1080" s="512"/>
      <c r="U1080" s="1163"/>
      <c r="V1080" s="1079" t="s">
        <v>4700</v>
      </c>
      <c r="W1080" s="354" t="s">
        <v>163</v>
      </c>
      <c r="X1080" s="355">
        <v>0.85</v>
      </c>
      <c r="Y1080" s="1145"/>
      <c r="Z1080" s="1145"/>
      <c r="AA1080" s="1146"/>
      <c r="AB1080" s="358">
        <f>ROUND(J1080*X1080,0)</f>
        <v>451</v>
      </c>
      <c r="AC1080" s="268"/>
    </row>
    <row r="1081" spans="1:29" ht="17.100000000000001" customHeight="1">
      <c r="A1081" s="243">
        <v>63</v>
      </c>
      <c r="B1081" s="351">
        <v>2463</v>
      </c>
      <c r="C1081" s="870" t="s">
        <v>12658</v>
      </c>
      <c r="D1081" s="1758"/>
      <c r="E1081" s="1758"/>
      <c r="F1081" s="1620"/>
      <c r="G1081" s="1634"/>
      <c r="H1081" s="1634"/>
      <c r="I1081" s="517"/>
      <c r="J1081" s="531"/>
      <c r="K1081" s="531"/>
      <c r="L1081" s="748"/>
      <c r="M1081" s="518"/>
      <c r="N1081" s="1749" t="s">
        <v>11301</v>
      </c>
      <c r="O1081" s="1760" t="s">
        <v>162</v>
      </c>
      <c r="P1081" s="362" t="s">
        <v>163</v>
      </c>
      <c r="Q1081" s="1119">
        <v>0.7</v>
      </c>
      <c r="R1081" s="524"/>
      <c r="S1081" s="633"/>
      <c r="T1081" s="362"/>
      <c r="U1081" s="1144"/>
      <c r="V1081" s="635"/>
      <c r="W1081" s="635"/>
      <c r="X1081" s="635"/>
      <c r="Y1081" s="1145"/>
      <c r="Z1081" s="1145"/>
      <c r="AA1081" s="1146"/>
      <c r="AB1081" s="358">
        <f>ROUND(J1080*Q1081,0)</f>
        <v>371</v>
      </c>
      <c r="AC1081" s="268"/>
    </row>
    <row r="1082" spans="1:29" ht="17.100000000000001" customHeight="1">
      <c r="A1082" s="243">
        <v>63</v>
      </c>
      <c r="B1082" s="351">
        <v>2464</v>
      </c>
      <c r="C1082" s="870" t="s">
        <v>12659</v>
      </c>
      <c r="D1082" s="1758"/>
      <c r="E1082" s="1758"/>
      <c r="F1082" s="1620"/>
      <c r="G1082" s="1634"/>
      <c r="H1082" s="1634"/>
      <c r="I1082" s="517"/>
      <c r="J1082" s="796"/>
      <c r="K1082" s="517"/>
      <c r="L1082" s="748"/>
      <c r="M1082" s="518"/>
      <c r="N1082" s="1758"/>
      <c r="O1082" s="1761"/>
      <c r="P1082" s="512"/>
      <c r="Q1082" s="1082"/>
      <c r="R1082" s="288"/>
      <c r="S1082" s="678"/>
      <c r="T1082" s="512"/>
      <c r="U1082" s="1163"/>
      <c r="V1082" s="1071" t="s">
        <v>4700</v>
      </c>
      <c r="W1082" s="362" t="s">
        <v>163</v>
      </c>
      <c r="X1082" s="356">
        <v>0.85</v>
      </c>
      <c r="Y1082" s="1145"/>
      <c r="Z1082" s="1145"/>
      <c r="AA1082" s="1146"/>
      <c r="AB1082" s="358">
        <f>ROUND(ROUND(J1080*Q1081,0)*X1082,0)</f>
        <v>315</v>
      </c>
      <c r="AC1082" s="268"/>
    </row>
    <row r="1083" spans="1:29" ht="17.100000000000001" customHeight="1">
      <c r="A1083" s="243">
        <v>63</v>
      </c>
      <c r="B1083" s="351">
        <v>2465</v>
      </c>
      <c r="C1083" s="870" t="s">
        <v>12660</v>
      </c>
      <c r="D1083" s="1758"/>
      <c r="E1083" s="1758"/>
      <c r="F1083" s="1620"/>
      <c r="G1083" s="1634"/>
      <c r="H1083" s="1634"/>
      <c r="I1083" s="517"/>
      <c r="J1083" s="517"/>
      <c r="K1083" s="517"/>
      <c r="L1083" s="748"/>
      <c r="M1083" s="1132"/>
      <c r="N1083" s="1758"/>
      <c r="O1083" s="1762" t="s">
        <v>165</v>
      </c>
      <c r="P1083" s="362" t="s">
        <v>163</v>
      </c>
      <c r="Q1083" s="1119">
        <v>0.5</v>
      </c>
      <c r="R1083" s="1119"/>
      <c r="S1083" s="633"/>
      <c r="T1083" s="362"/>
      <c r="U1083" s="1144"/>
      <c r="V1083" s="1088"/>
      <c r="W1083" s="1088"/>
      <c r="X1083" s="1088"/>
      <c r="Y1083" s="1145"/>
      <c r="Z1083" s="1145"/>
      <c r="AA1083" s="1146"/>
      <c r="AB1083" s="358">
        <f>ROUND(J1080*Q1083,0)</f>
        <v>265</v>
      </c>
      <c r="AC1083" s="268"/>
    </row>
    <row r="1084" spans="1:29" ht="17.100000000000001" customHeight="1">
      <c r="A1084" s="243">
        <v>63</v>
      </c>
      <c r="B1084" s="351">
        <v>2466</v>
      </c>
      <c r="C1084" s="870" t="s">
        <v>12661</v>
      </c>
      <c r="D1084" s="1758"/>
      <c r="E1084" s="1758"/>
      <c r="F1084" s="1642"/>
      <c r="G1084" s="1643"/>
      <c r="H1084" s="1643"/>
      <c r="I1084" s="288"/>
      <c r="J1084" s="288"/>
      <c r="K1084" s="288"/>
      <c r="L1084" s="1104"/>
      <c r="M1084" s="789"/>
      <c r="N1084" s="1759"/>
      <c r="O1084" s="1763"/>
      <c r="P1084" s="512"/>
      <c r="Q1084" s="1082"/>
      <c r="R1084" s="1082"/>
      <c r="S1084" s="678"/>
      <c r="T1084" s="512"/>
      <c r="U1084" s="1163"/>
      <c r="V1084" s="1079" t="s">
        <v>4700</v>
      </c>
      <c r="W1084" s="354" t="s">
        <v>163</v>
      </c>
      <c r="X1084" s="355">
        <v>0.85</v>
      </c>
      <c r="Y1084" s="1145"/>
      <c r="Z1084" s="1145"/>
      <c r="AA1084" s="1146"/>
      <c r="AB1084" s="358">
        <f>ROUND(ROUND(J1080*Q1083,0)*X1084,0)</f>
        <v>225</v>
      </c>
      <c r="AC1084" s="268"/>
    </row>
    <row r="1085" spans="1:29" ht="17.100000000000001" customHeight="1">
      <c r="A1085" s="243">
        <v>63</v>
      </c>
      <c r="B1085" s="351">
        <v>2467</v>
      </c>
      <c r="C1085" s="870" t="s">
        <v>12662</v>
      </c>
      <c r="D1085" s="1094"/>
      <c r="E1085" s="1094"/>
      <c r="F1085" s="1752" t="s">
        <v>12642</v>
      </c>
      <c r="G1085" s="1753"/>
      <c r="H1085" s="1753"/>
      <c r="I1085" s="638"/>
      <c r="J1085" s="638"/>
      <c r="K1085" s="638"/>
      <c r="L1085" s="639"/>
      <c r="M1085" s="518"/>
      <c r="N1085" s="1160"/>
      <c r="O1085" s="1143"/>
      <c r="P1085" s="524"/>
      <c r="Q1085" s="524"/>
      <c r="R1085" s="524"/>
      <c r="S1085" s="603"/>
      <c r="T1085" s="362"/>
      <c r="U1085" s="1097"/>
      <c r="V1085" s="1082"/>
      <c r="W1085" s="1082"/>
      <c r="X1085" s="1082"/>
      <c r="Y1085" s="1145"/>
      <c r="Z1085" s="1145"/>
      <c r="AA1085" s="1146"/>
      <c r="AB1085" s="358">
        <f>ROUND(J1086,0)</f>
        <v>654</v>
      </c>
      <c r="AC1085" s="268"/>
    </row>
    <row r="1086" spans="1:29" ht="17.100000000000001" customHeight="1">
      <c r="A1086" s="243">
        <v>63</v>
      </c>
      <c r="B1086" s="351">
        <v>2468</v>
      </c>
      <c r="C1086" s="870" t="s">
        <v>12663</v>
      </c>
      <c r="D1086" s="646"/>
      <c r="E1086" s="1094"/>
      <c r="F1086" s="1754"/>
      <c r="G1086" s="1755"/>
      <c r="H1086" s="1755"/>
      <c r="I1086" s="638"/>
      <c r="J1086" s="796">
        <v>654</v>
      </c>
      <c r="K1086" s="517" t="s">
        <v>18</v>
      </c>
      <c r="L1086" s="639"/>
      <c r="M1086" s="518"/>
      <c r="N1086" s="1164"/>
      <c r="O1086" s="1147"/>
      <c r="P1086" s="517"/>
      <c r="Q1086" s="517"/>
      <c r="R1086" s="517"/>
      <c r="S1086" s="677"/>
      <c r="T1086" s="512"/>
      <c r="U1086" s="514"/>
      <c r="V1086" s="1079" t="s">
        <v>4700</v>
      </c>
      <c r="W1086" s="354" t="s">
        <v>163</v>
      </c>
      <c r="X1086" s="355">
        <v>0.85</v>
      </c>
      <c r="Y1086" s="1145"/>
      <c r="Z1086" s="1145"/>
      <c r="AA1086" s="1146"/>
      <c r="AB1086" s="358">
        <f>ROUND(J1086*X1086,0)</f>
        <v>556</v>
      </c>
      <c r="AC1086" s="268"/>
    </row>
    <row r="1087" spans="1:29" ht="17.100000000000001" customHeight="1">
      <c r="A1087" s="243">
        <v>63</v>
      </c>
      <c r="B1087" s="351">
        <v>2469</v>
      </c>
      <c r="C1087" s="870" t="s">
        <v>12664</v>
      </c>
      <c r="D1087" s="646"/>
      <c r="E1087" s="1094"/>
      <c r="F1087" s="1754"/>
      <c r="G1087" s="1755"/>
      <c r="H1087" s="1755"/>
      <c r="I1087" s="638"/>
      <c r="J1087" s="638"/>
      <c r="K1087" s="638"/>
      <c r="L1087" s="639"/>
      <c r="M1087" s="743"/>
      <c r="N1087" s="1165"/>
      <c r="O1087" s="1150"/>
      <c r="P1087" s="517"/>
      <c r="Q1087" s="517"/>
      <c r="R1087" s="517"/>
      <c r="S1087" s="1747" t="s">
        <v>4703</v>
      </c>
      <c r="T1087" s="643" t="s">
        <v>163</v>
      </c>
      <c r="U1087" s="1091">
        <f>$U$297</f>
        <v>0.7</v>
      </c>
      <c r="V1087" s="635"/>
      <c r="W1087" s="635"/>
      <c r="X1087" s="635"/>
      <c r="Y1087" s="1088"/>
      <c r="Z1087" s="1088"/>
      <c r="AA1087" s="1089"/>
      <c r="AB1087" s="358">
        <f>ROUND(J1086*U1087,0)</f>
        <v>458</v>
      </c>
      <c r="AC1087" s="268"/>
    </row>
    <row r="1088" spans="1:29" ht="17.100000000000001" customHeight="1">
      <c r="A1088" s="243">
        <v>63</v>
      </c>
      <c r="B1088" s="351">
        <v>2470</v>
      </c>
      <c r="C1088" s="870" t="s">
        <v>12665</v>
      </c>
      <c r="D1088" s="646"/>
      <c r="E1088" s="1094"/>
      <c r="F1088" s="1754"/>
      <c r="G1088" s="1755"/>
      <c r="H1088" s="1755"/>
      <c r="I1088" s="638"/>
      <c r="J1088" s="638"/>
      <c r="K1088" s="638"/>
      <c r="L1088" s="639"/>
      <c r="M1088" s="743"/>
      <c r="N1088" s="1165"/>
      <c r="O1088" s="1150"/>
      <c r="P1088" s="517"/>
      <c r="Q1088" s="517"/>
      <c r="R1088" s="517"/>
      <c r="S1088" s="1748"/>
      <c r="T1088" s="512"/>
      <c r="U1088" s="1083"/>
      <c r="V1088" s="1071" t="s">
        <v>11869</v>
      </c>
      <c r="W1088" s="362" t="s">
        <v>30</v>
      </c>
      <c r="X1088" s="356">
        <v>0.85</v>
      </c>
      <c r="Y1088" s="1088"/>
      <c r="Z1088" s="1088"/>
      <c r="AA1088" s="1089"/>
      <c r="AB1088" s="358">
        <f>ROUND(ROUND(J1086*U1087,0)*X1088,0)</f>
        <v>389</v>
      </c>
      <c r="AC1088" s="268"/>
    </row>
    <row r="1089" spans="1:29" ht="17.100000000000001" customHeight="1">
      <c r="A1089" s="243">
        <v>63</v>
      </c>
      <c r="B1089" s="351">
        <v>2471</v>
      </c>
      <c r="C1089" s="870" t="s">
        <v>12666</v>
      </c>
      <c r="D1089" s="646"/>
      <c r="E1089" s="1094"/>
      <c r="F1089" s="637"/>
      <c r="G1089" s="531"/>
      <c r="H1089" s="531"/>
      <c r="I1089" s="638"/>
      <c r="J1089" s="638"/>
      <c r="K1089" s="638"/>
      <c r="L1089" s="639"/>
      <c r="M1089" s="743"/>
      <c r="N1089" s="1165"/>
      <c r="O1089" s="1150"/>
      <c r="P1089" s="517"/>
      <c r="Q1089" s="517"/>
      <c r="R1089" s="518"/>
      <c r="S1089" s="1747" t="s">
        <v>4708</v>
      </c>
      <c r="T1089" s="643" t="s">
        <v>30</v>
      </c>
      <c r="U1089" s="1091">
        <f>$U$299</f>
        <v>0.85</v>
      </c>
      <c r="V1089" s="1088"/>
      <c r="W1089" s="1088"/>
      <c r="X1089" s="1088"/>
      <c r="Y1089" s="1088"/>
      <c r="Z1089" s="1088"/>
      <c r="AA1089" s="1089"/>
      <c r="AB1089" s="358">
        <f>ROUND(J1086*U1089,0)</f>
        <v>556</v>
      </c>
      <c r="AC1089" s="268"/>
    </row>
    <row r="1090" spans="1:29" ht="17.100000000000001" customHeight="1">
      <c r="A1090" s="243">
        <v>63</v>
      </c>
      <c r="B1090" s="351">
        <v>2472</v>
      </c>
      <c r="C1090" s="870" t="s">
        <v>12667</v>
      </c>
      <c r="D1090" s="646"/>
      <c r="E1090" s="1094"/>
      <c r="F1090" s="637"/>
      <c r="G1090" s="531"/>
      <c r="H1090" s="531"/>
      <c r="I1090" s="638"/>
      <c r="J1090" s="638"/>
      <c r="K1090" s="638"/>
      <c r="L1090" s="639"/>
      <c r="M1090" s="743"/>
      <c r="N1090" s="1165"/>
      <c r="O1090" s="1150"/>
      <c r="P1090" s="517"/>
      <c r="Q1090" s="517"/>
      <c r="R1090" s="518"/>
      <c r="S1090" s="1748"/>
      <c r="T1090" s="512"/>
      <c r="U1090" s="1083"/>
      <c r="V1090" s="1079" t="s">
        <v>11869</v>
      </c>
      <c r="W1090" s="354" t="s">
        <v>30</v>
      </c>
      <c r="X1090" s="355">
        <v>0.85</v>
      </c>
      <c r="Y1090" s="1088"/>
      <c r="Z1090" s="1088"/>
      <c r="AA1090" s="1089"/>
      <c r="AB1090" s="358">
        <f>ROUND(ROUND(J1086*U1089,0)*X1090,0)</f>
        <v>473</v>
      </c>
      <c r="AC1090" s="268"/>
    </row>
    <row r="1091" spans="1:29" ht="17.100000000000001" customHeight="1">
      <c r="A1091" s="243">
        <v>63</v>
      </c>
      <c r="B1091" s="351">
        <v>2473</v>
      </c>
      <c r="C1091" s="870" t="s">
        <v>12668</v>
      </c>
      <c r="D1091" s="646"/>
      <c r="E1091" s="1094"/>
      <c r="F1091" s="842"/>
      <c r="G1091" s="531"/>
      <c r="H1091" s="531"/>
      <c r="I1091" s="517"/>
      <c r="J1091" s="531"/>
      <c r="K1091" s="531"/>
      <c r="L1091" s="748"/>
      <c r="M1091" s="518"/>
      <c r="N1091" s="1749" t="s">
        <v>11301</v>
      </c>
      <c r="O1091" s="1622" t="s">
        <v>235</v>
      </c>
      <c r="P1091" s="524"/>
      <c r="Q1091" s="524"/>
      <c r="R1091" s="642"/>
      <c r="S1091" s="603"/>
      <c r="T1091" s="362"/>
      <c r="U1091" s="1097"/>
      <c r="V1091" s="1082"/>
      <c r="W1091" s="1082"/>
      <c r="X1091" s="1082"/>
      <c r="Y1091" s="1145"/>
      <c r="Z1091" s="1145"/>
      <c r="AA1091" s="1146"/>
      <c r="AB1091" s="358">
        <f>ROUND(J1086*Q1092,0)</f>
        <v>458</v>
      </c>
      <c r="AC1091" s="268"/>
    </row>
    <row r="1092" spans="1:29" ht="17.100000000000001" customHeight="1">
      <c r="A1092" s="243">
        <v>63</v>
      </c>
      <c r="B1092" s="351">
        <v>2474</v>
      </c>
      <c r="C1092" s="870" t="s">
        <v>12669</v>
      </c>
      <c r="D1092" s="646"/>
      <c r="E1092" s="1094"/>
      <c r="F1092" s="842"/>
      <c r="G1092" s="531"/>
      <c r="H1092" s="531"/>
      <c r="I1092" s="517"/>
      <c r="J1092" s="796"/>
      <c r="K1092" s="517"/>
      <c r="L1092" s="748"/>
      <c r="M1092" s="518"/>
      <c r="N1092" s="1758"/>
      <c r="O1092" s="1745"/>
      <c r="P1092" s="643" t="s">
        <v>30</v>
      </c>
      <c r="Q1092" s="1090">
        <v>0.7</v>
      </c>
      <c r="R1092" s="518"/>
      <c r="S1092" s="677"/>
      <c r="T1092" s="512"/>
      <c r="U1092" s="514"/>
      <c r="V1092" s="1079" t="s">
        <v>11869</v>
      </c>
      <c r="W1092" s="354" t="s">
        <v>30</v>
      </c>
      <c r="X1092" s="355">
        <v>0.85</v>
      </c>
      <c r="Y1092" s="1145"/>
      <c r="Z1092" s="1145"/>
      <c r="AA1092" s="1146"/>
      <c r="AB1092" s="358">
        <f>ROUND(ROUND(J1086*Q1092,0)*X1092,0)</f>
        <v>389</v>
      </c>
      <c r="AC1092" s="268"/>
    </row>
    <row r="1093" spans="1:29" ht="17.100000000000001" customHeight="1">
      <c r="A1093" s="243">
        <v>63</v>
      </c>
      <c r="B1093" s="351">
        <v>2475</v>
      </c>
      <c r="C1093" s="870" t="s">
        <v>12670</v>
      </c>
      <c r="D1093" s="604"/>
      <c r="E1093" s="1102"/>
      <c r="F1093" s="1131"/>
      <c r="G1093" s="531"/>
      <c r="H1093" s="531"/>
      <c r="I1093" s="517"/>
      <c r="J1093" s="517"/>
      <c r="K1093" s="517"/>
      <c r="L1093" s="748"/>
      <c r="M1093" s="1132"/>
      <c r="N1093" s="1758"/>
      <c r="O1093" s="1745"/>
      <c r="P1093" s="643"/>
      <c r="Q1093" s="1090"/>
      <c r="R1093" s="1091"/>
      <c r="S1093" s="1747" t="s">
        <v>4703</v>
      </c>
      <c r="T1093" s="643" t="s">
        <v>30</v>
      </c>
      <c r="U1093" s="1091">
        <f>$U$297</f>
        <v>0.7</v>
      </c>
      <c r="V1093" s="635"/>
      <c r="W1093" s="635"/>
      <c r="X1093" s="635"/>
      <c r="Y1093" s="1088"/>
      <c r="Z1093" s="1088"/>
      <c r="AA1093" s="1089"/>
      <c r="AB1093" s="391">
        <f>ROUND(ROUND(J1086*Q1092,0)*U1093,0)</f>
        <v>321</v>
      </c>
      <c r="AC1093" s="268"/>
    </row>
    <row r="1094" spans="1:29" ht="17.100000000000001" customHeight="1">
      <c r="A1094" s="243">
        <v>63</v>
      </c>
      <c r="B1094" s="351">
        <v>2476</v>
      </c>
      <c r="C1094" s="870" t="s">
        <v>12671</v>
      </c>
      <c r="D1094" s="604"/>
      <c r="E1094" s="1102"/>
      <c r="F1094" s="1131"/>
      <c r="G1094" s="531"/>
      <c r="H1094" s="531"/>
      <c r="I1094" s="517"/>
      <c r="J1094" s="517"/>
      <c r="K1094" s="517"/>
      <c r="L1094" s="748"/>
      <c r="M1094" s="1132"/>
      <c r="N1094" s="1758"/>
      <c r="O1094" s="1745"/>
      <c r="P1094" s="643"/>
      <c r="Q1094" s="1090"/>
      <c r="R1094" s="1091"/>
      <c r="S1094" s="1748"/>
      <c r="T1094" s="512"/>
      <c r="U1094" s="1083"/>
      <c r="V1094" s="1071" t="s">
        <v>11869</v>
      </c>
      <c r="W1094" s="362" t="s">
        <v>30</v>
      </c>
      <c r="X1094" s="356">
        <v>0.85</v>
      </c>
      <c r="Y1094" s="1088"/>
      <c r="Z1094" s="1088"/>
      <c r="AA1094" s="1089"/>
      <c r="AB1094" s="391">
        <f>ROUND(ROUND(ROUND(J1086*Q1092,0)*U1093,0)*X1094,0)</f>
        <v>273</v>
      </c>
      <c r="AC1094" s="268"/>
    </row>
    <row r="1095" spans="1:29" ht="17.100000000000001" customHeight="1">
      <c r="A1095" s="243">
        <v>63</v>
      </c>
      <c r="B1095" s="351">
        <v>2477</v>
      </c>
      <c r="C1095" s="870" t="s">
        <v>12672</v>
      </c>
      <c r="D1095" s="604"/>
      <c r="E1095" s="1102"/>
      <c r="F1095" s="1131"/>
      <c r="G1095" s="531"/>
      <c r="H1095" s="531"/>
      <c r="I1095" s="517"/>
      <c r="J1095" s="517"/>
      <c r="K1095" s="517"/>
      <c r="L1095" s="748"/>
      <c r="M1095" s="1132"/>
      <c r="N1095" s="1758"/>
      <c r="O1095" s="1120"/>
      <c r="P1095" s="643"/>
      <c r="Q1095" s="1090"/>
      <c r="R1095" s="1091"/>
      <c r="S1095" s="1747" t="s">
        <v>4708</v>
      </c>
      <c r="T1095" s="643" t="s">
        <v>30</v>
      </c>
      <c r="U1095" s="1091">
        <f>$U$299</f>
        <v>0.85</v>
      </c>
      <c r="V1095" s="1088"/>
      <c r="W1095" s="1088"/>
      <c r="X1095" s="1088"/>
      <c r="Y1095" s="1088"/>
      <c r="Z1095" s="1088"/>
      <c r="AA1095" s="1089"/>
      <c r="AB1095" s="391">
        <f>ROUND(ROUND(J1086*Q1092,0)*U1095,0)</f>
        <v>389</v>
      </c>
      <c r="AC1095" s="268"/>
    </row>
    <row r="1096" spans="1:29" ht="17.100000000000001" customHeight="1">
      <c r="A1096" s="243">
        <v>63</v>
      </c>
      <c r="B1096" s="351">
        <v>2478</v>
      </c>
      <c r="C1096" s="870" t="s">
        <v>12673</v>
      </c>
      <c r="D1096" s="604"/>
      <c r="E1096" s="1102"/>
      <c r="F1096" s="1131"/>
      <c r="G1096" s="531"/>
      <c r="H1096" s="531"/>
      <c r="I1096" s="517"/>
      <c r="J1096" s="517"/>
      <c r="K1096" s="517"/>
      <c r="L1096" s="748"/>
      <c r="M1096" s="1132"/>
      <c r="N1096" s="1120"/>
      <c r="O1096" s="1120"/>
      <c r="P1096" s="643"/>
      <c r="Q1096" s="1090"/>
      <c r="R1096" s="1091"/>
      <c r="S1096" s="1748"/>
      <c r="T1096" s="512"/>
      <c r="U1096" s="1083"/>
      <c r="V1096" s="1079" t="s">
        <v>11869</v>
      </c>
      <c r="W1096" s="354" t="s">
        <v>30</v>
      </c>
      <c r="X1096" s="355">
        <v>0.85</v>
      </c>
      <c r="Y1096" s="1088"/>
      <c r="Z1096" s="1088"/>
      <c r="AA1096" s="1089"/>
      <c r="AB1096" s="391">
        <f>ROUND(ROUND(ROUND(J1086*Q1092,0)*U1095,0)*X1096,0)</f>
        <v>331</v>
      </c>
      <c r="AC1096" s="268"/>
    </row>
    <row r="1097" spans="1:29" ht="17.100000000000001" customHeight="1">
      <c r="A1097" s="243">
        <v>63</v>
      </c>
      <c r="B1097" s="351">
        <v>2479</v>
      </c>
      <c r="C1097" s="870" t="s">
        <v>12674</v>
      </c>
      <c r="D1097" s="604"/>
      <c r="E1097" s="1102"/>
      <c r="F1097" s="1131"/>
      <c r="G1097" s="531"/>
      <c r="H1097" s="531"/>
      <c r="I1097" s="517"/>
      <c r="J1097" s="517"/>
      <c r="K1097" s="517"/>
      <c r="L1097" s="748"/>
      <c r="M1097" s="1132"/>
      <c r="N1097" s="1120"/>
      <c r="O1097" s="1622" t="s">
        <v>237</v>
      </c>
      <c r="P1097" s="362"/>
      <c r="Q1097" s="1119"/>
      <c r="R1097" s="1081"/>
      <c r="S1097" s="603"/>
      <c r="T1097" s="362"/>
      <c r="U1097" s="1097"/>
      <c r="V1097" s="1082"/>
      <c r="W1097" s="1082"/>
      <c r="X1097" s="1082"/>
      <c r="Y1097" s="1145"/>
      <c r="Z1097" s="1145"/>
      <c r="AA1097" s="1146"/>
      <c r="AB1097" s="358">
        <f>ROUND(J1086*Q1098,0)</f>
        <v>327</v>
      </c>
      <c r="AC1097" s="268"/>
    </row>
    <row r="1098" spans="1:29" ht="17.100000000000001" customHeight="1">
      <c r="A1098" s="243">
        <v>63</v>
      </c>
      <c r="B1098" s="351">
        <v>2480</v>
      </c>
      <c r="C1098" s="870" t="s">
        <v>12675</v>
      </c>
      <c r="D1098" s="604"/>
      <c r="E1098" s="1102"/>
      <c r="F1098" s="1131"/>
      <c r="G1098" s="531"/>
      <c r="H1098" s="531"/>
      <c r="I1098" s="517"/>
      <c r="J1098" s="517"/>
      <c r="K1098" s="517"/>
      <c r="L1098" s="748"/>
      <c r="M1098" s="1132"/>
      <c r="N1098" s="1120"/>
      <c r="O1098" s="1745"/>
      <c r="P1098" s="643" t="s">
        <v>30</v>
      </c>
      <c r="Q1098" s="1090">
        <v>0.5</v>
      </c>
      <c r="R1098" s="1091"/>
      <c r="S1098" s="677"/>
      <c r="T1098" s="512"/>
      <c r="U1098" s="514"/>
      <c r="V1098" s="1079" t="s">
        <v>11869</v>
      </c>
      <c r="W1098" s="354" t="s">
        <v>30</v>
      </c>
      <c r="X1098" s="355">
        <v>0.85</v>
      </c>
      <c r="Y1098" s="1145"/>
      <c r="Z1098" s="1145"/>
      <c r="AA1098" s="1146"/>
      <c r="AB1098" s="358">
        <f>ROUND(ROUND(J1086*Q1098,0)*X1098,0)</f>
        <v>278</v>
      </c>
      <c r="AC1098" s="268"/>
    </row>
    <row r="1099" spans="1:29" ht="17.100000000000001" customHeight="1">
      <c r="A1099" s="243">
        <v>63</v>
      </c>
      <c r="B1099" s="351">
        <v>2481</v>
      </c>
      <c r="C1099" s="870" t="s">
        <v>12676</v>
      </c>
      <c r="D1099" s="604"/>
      <c r="E1099" s="1102"/>
      <c r="F1099" s="1131"/>
      <c r="G1099" s="531"/>
      <c r="H1099" s="531"/>
      <c r="I1099" s="517"/>
      <c r="J1099" s="517"/>
      <c r="K1099" s="517"/>
      <c r="L1099" s="748"/>
      <c r="M1099" s="1132"/>
      <c r="N1099" s="1120"/>
      <c r="O1099" s="1745"/>
      <c r="P1099" s="287"/>
      <c r="Q1099" s="287"/>
      <c r="R1099" s="1091"/>
      <c r="S1099" s="1747" t="s">
        <v>4703</v>
      </c>
      <c r="T1099" s="643" t="s">
        <v>30</v>
      </c>
      <c r="U1099" s="1091">
        <f>$U$297</f>
        <v>0.7</v>
      </c>
      <c r="V1099" s="635"/>
      <c r="W1099" s="635"/>
      <c r="X1099" s="635"/>
      <c r="Y1099" s="1088"/>
      <c r="Z1099" s="1088"/>
      <c r="AA1099" s="1089"/>
      <c r="AB1099" s="391">
        <f>ROUND(ROUND(J1086*Q1098,0)*U1099,0)</f>
        <v>229</v>
      </c>
      <c r="AC1099" s="268"/>
    </row>
    <row r="1100" spans="1:29" ht="17.100000000000001" customHeight="1">
      <c r="A1100" s="243">
        <v>63</v>
      </c>
      <c r="B1100" s="351">
        <v>2482</v>
      </c>
      <c r="C1100" s="870" t="s">
        <v>12677</v>
      </c>
      <c r="D1100" s="604"/>
      <c r="E1100" s="1102"/>
      <c r="F1100" s="1131"/>
      <c r="G1100" s="531"/>
      <c r="H1100" s="531"/>
      <c r="I1100" s="517"/>
      <c r="J1100" s="517"/>
      <c r="K1100" s="517"/>
      <c r="L1100" s="748"/>
      <c r="M1100" s="1132"/>
      <c r="N1100" s="1120"/>
      <c r="O1100" s="1745"/>
      <c r="P1100" s="643"/>
      <c r="Q1100" s="1090"/>
      <c r="R1100" s="1091"/>
      <c r="S1100" s="1748"/>
      <c r="T1100" s="512"/>
      <c r="U1100" s="1083"/>
      <c r="V1100" s="1071" t="s">
        <v>11869</v>
      </c>
      <c r="W1100" s="362" t="s">
        <v>30</v>
      </c>
      <c r="X1100" s="356">
        <v>0.85</v>
      </c>
      <c r="Y1100" s="1088"/>
      <c r="Z1100" s="1088"/>
      <c r="AA1100" s="1089"/>
      <c r="AB1100" s="391">
        <f>ROUND(ROUND(ROUND(J1086*Q1098,0)*U1099,0)*X1100,0)</f>
        <v>195</v>
      </c>
      <c r="AC1100" s="268"/>
    </row>
    <row r="1101" spans="1:29" ht="17.100000000000001" customHeight="1">
      <c r="A1101" s="243">
        <v>63</v>
      </c>
      <c r="B1101" s="351">
        <v>2483</v>
      </c>
      <c r="C1101" s="870" t="s">
        <v>12678</v>
      </c>
      <c r="D1101" s="1102"/>
      <c r="E1101" s="1102"/>
      <c r="F1101" s="1131"/>
      <c r="G1101" s="531"/>
      <c r="H1101" s="531"/>
      <c r="I1101" s="517"/>
      <c r="J1101" s="517"/>
      <c r="K1101" s="517"/>
      <c r="L1101" s="748"/>
      <c r="M1101" s="1132"/>
      <c r="N1101" s="1120"/>
      <c r="O1101" s="1745"/>
      <c r="P1101" s="643"/>
      <c r="Q1101" s="1090"/>
      <c r="R1101" s="1091"/>
      <c r="S1101" s="1747" t="s">
        <v>4708</v>
      </c>
      <c r="T1101" s="643" t="s">
        <v>30</v>
      </c>
      <c r="U1101" s="1091">
        <f>$U$299</f>
        <v>0.85</v>
      </c>
      <c r="V1101" s="1088"/>
      <c r="W1101" s="1088"/>
      <c r="X1101" s="1088"/>
      <c r="Y1101" s="1088"/>
      <c r="Z1101" s="1088"/>
      <c r="AA1101" s="1089"/>
      <c r="AB1101" s="391">
        <f>ROUND(ROUND(J1086*Q1098,0)*U1101,0)</f>
        <v>278</v>
      </c>
      <c r="AC1101" s="268"/>
    </row>
    <row r="1102" spans="1:29" ht="17.100000000000001" customHeight="1">
      <c r="A1102" s="243">
        <v>63</v>
      </c>
      <c r="B1102" s="351">
        <v>2484</v>
      </c>
      <c r="C1102" s="870" t="s">
        <v>12679</v>
      </c>
      <c r="D1102" s="1102"/>
      <c r="E1102" s="1093"/>
      <c r="F1102" s="1159"/>
      <c r="G1102" s="288"/>
      <c r="H1102" s="288"/>
      <c r="I1102" s="288"/>
      <c r="J1102" s="288"/>
      <c r="K1102" s="288"/>
      <c r="L1102" s="1104"/>
      <c r="M1102" s="789"/>
      <c r="N1102" s="1134"/>
      <c r="O1102" s="1746"/>
      <c r="P1102" s="512"/>
      <c r="Q1102" s="1082"/>
      <c r="R1102" s="1083"/>
      <c r="S1102" s="1748"/>
      <c r="T1102" s="512"/>
      <c r="U1102" s="1083"/>
      <c r="V1102" s="1079" t="s">
        <v>11869</v>
      </c>
      <c r="W1102" s="354" t="s">
        <v>30</v>
      </c>
      <c r="X1102" s="355">
        <v>0.85</v>
      </c>
      <c r="Y1102" s="1088"/>
      <c r="Z1102" s="1088"/>
      <c r="AA1102" s="1089"/>
      <c r="AB1102" s="391">
        <f>ROUND(ROUND(ROUND(J1086*Q1098,0)*U1101,0)*X1102,0)</f>
        <v>236</v>
      </c>
      <c r="AC1102" s="268"/>
    </row>
    <row r="1103" spans="1:29" ht="16.7" customHeight="1">
      <c r="A1103" s="243">
        <v>63</v>
      </c>
      <c r="B1103" s="351">
        <v>2491</v>
      </c>
      <c r="C1103" s="870" t="s">
        <v>12680</v>
      </c>
      <c r="D1103" s="1094"/>
      <c r="E1103" s="1749" t="s">
        <v>12681</v>
      </c>
      <c r="F1103" s="1580" t="s">
        <v>12637</v>
      </c>
      <c r="G1103" s="1633"/>
      <c r="H1103" s="1633"/>
      <c r="I1103" s="638"/>
      <c r="J1103" s="675">
        <v>427</v>
      </c>
      <c r="K1103" s="524" t="s">
        <v>18</v>
      </c>
      <c r="L1103" s="360"/>
      <c r="M1103" s="524"/>
      <c r="N1103" s="1143"/>
      <c r="O1103" s="1143"/>
      <c r="P1103" s="524"/>
      <c r="Q1103" s="524"/>
      <c r="R1103" s="524"/>
      <c r="S1103" s="633"/>
      <c r="T1103" s="362"/>
      <c r="U1103" s="1144"/>
      <c r="V1103" s="1082"/>
      <c r="W1103" s="1082"/>
      <c r="X1103" s="1082"/>
      <c r="Y1103" s="1145"/>
      <c r="Z1103" s="1145"/>
      <c r="AA1103" s="1146"/>
      <c r="AB1103" s="358">
        <f>ROUND(J1103,0)</f>
        <v>427</v>
      </c>
      <c r="AC1103" s="268"/>
    </row>
    <row r="1104" spans="1:29" ht="16.7" customHeight="1">
      <c r="A1104" s="243">
        <v>63</v>
      </c>
      <c r="B1104" s="351">
        <v>2492</v>
      </c>
      <c r="C1104" s="870" t="s">
        <v>12682</v>
      </c>
      <c r="D1104" s="1094"/>
      <c r="E1104" s="1750"/>
      <c r="F1104" s="1642"/>
      <c r="G1104" s="1643"/>
      <c r="H1104" s="1643"/>
      <c r="I1104" s="678"/>
      <c r="J1104" s="679"/>
      <c r="K1104" s="288"/>
      <c r="L1104" s="525"/>
      <c r="M1104" s="288"/>
      <c r="N1104" s="1162"/>
      <c r="O1104" s="1162"/>
      <c r="P1104" s="288"/>
      <c r="Q1104" s="288"/>
      <c r="R1104" s="288"/>
      <c r="S1104" s="678"/>
      <c r="T1104" s="512"/>
      <c r="U1104" s="1163"/>
      <c r="V1104" s="1079" t="s">
        <v>11869</v>
      </c>
      <c r="W1104" s="354" t="s">
        <v>30</v>
      </c>
      <c r="X1104" s="355">
        <v>0.85</v>
      </c>
      <c r="Y1104" s="1145"/>
      <c r="Z1104" s="1145"/>
      <c r="AA1104" s="1146"/>
      <c r="AB1104" s="358">
        <f>ROUND(J1103*X1104,0)</f>
        <v>363</v>
      </c>
      <c r="AC1104" s="268"/>
    </row>
    <row r="1105" spans="1:29" ht="17.100000000000001" customHeight="1">
      <c r="A1105" s="243">
        <v>63</v>
      </c>
      <c r="B1105" s="351">
        <v>2493</v>
      </c>
      <c r="C1105" s="870" t="s">
        <v>12683</v>
      </c>
      <c r="D1105" s="1094"/>
      <c r="E1105" s="1750"/>
      <c r="F1105" s="1752" t="s">
        <v>12684</v>
      </c>
      <c r="G1105" s="1753"/>
      <c r="H1105" s="1753"/>
      <c r="I1105" s="638"/>
      <c r="J1105" s="638"/>
      <c r="K1105" s="638"/>
      <c r="L1105" s="639"/>
      <c r="M1105" s="518"/>
      <c r="N1105" s="1164"/>
      <c r="O1105" s="1147"/>
      <c r="P1105" s="517"/>
      <c r="Q1105" s="517"/>
      <c r="R1105" s="517"/>
      <c r="S1105" s="637"/>
      <c r="T1105" s="643"/>
      <c r="U1105" s="747"/>
      <c r="V1105" s="635"/>
      <c r="W1105" s="635"/>
      <c r="X1105" s="635"/>
      <c r="Y1105" s="1145"/>
      <c r="Z1105" s="1145"/>
      <c r="AA1105" s="1146"/>
      <c r="AB1105" s="358">
        <f>ROUND(J1106,0)</f>
        <v>551</v>
      </c>
      <c r="AC1105" s="268"/>
    </row>
    <row r="1106" spans="1:29" ht="17.100000000000001" customHeight="1">
      <c r="A1106" s="243">
        <v>63</v>
      </c>
      <c r="B1106" s="351">
        <v>2494</v>
      </c>
      <c r="C1106" s="870" t="s">
        <v>12685</v>
      </c>
      <c r="D1106" s="646"/>
      <c r="E1106" s="1750"/>
      <c r="F1106" s="1754"/>
      <c r="G1106" s="1755"/>
      <c r="H1106" s="1755"/>
      <c r="I1106" s="638"/>
      <c r="J1106" s="796">
        <v>551</v>
      </c>
      <c r="K1106" s="517" t="s">
        <v>18</v>
      </c>
      <c r="L1106" s="639"/>
      <c r="M1106" s="518"/>
      <c r="N1106" s="1164"/>
      <c r="O1106" s="1147"/>
      <c r="P1106" s="517"/>
      <c r="Q1106" s="517"/>
      <c r="R1106" s="517"/>
      <c r="S1106" s="677"/>
      <c r="T1106" s="512"/>
      <c r="U1106" s="514"/>
      <c r="V1106" s="1071" t="s">
        <v>4700</v>
      </c>
      <c r="W1106" s="362" t="s">
        <v>163</v>
      </c>
      <c r="X1106" s="356">
        <v>0.85</v>
      </c>
      <c r="Y1106" s="1145"/>
      <c r="Z1106" s="1145"/>
      <c r="AA1106" s="1146"/>
      <c r="AB1106" s="358">
        <f>ROUND(J1106*X1106,0)</f>
        <v>468</v>
      </c>
      <c r="AC1106" s="268"/>
    </row>
    <row r="1107" spans="1:29" ht="17.100000000000001" customHeight="1">
      <c r="A1107" s="243">
        <v>63</v>
      </c>
      <c r="B1107" s="351">
        <v>2495</v>
      </c>
      <c r="C1107" s="870" t="s">
        <v>12686</v>
      </c>
      <c r="D1107" s="646"/>
      <c r="E1107" s="1750"/>
      <c r="F1107" s="1754"/>
      <c r="G1107" s="1755"/>
      <c r="H1107" s="1755"/>
      <c r="I1107" s="638"/>
      <c r="J1107" s="531"/>
      <c r="K1107" s="531"/>
      <c r="L1107" s="639"/>
      <c r="M1107" s="743"/>
      <c r="N1107" s="1165"/>
      <c r="O1107" s="1150"/>
      <c r="P1107" s="517"/>
      <c r="Q1107" s="517"/>
      <c r="R1107" s="517"/>
      <c r="S1107" s="1747" t="s">
        <v>4703</v>
      </c>
      <c r="T1107" s="643" t="s">
        <v>163</v>
      </c>
      <c r="U1107" s="1091">
        <f>$U$297</f>
        <v>0.7</v>
      </c>
      <c r="V1107" s="1088"/>
      <c r="W1107" s="1088"/>
      <c r="X1107" s="1088"/>
      <c r="Y1107" s="1088"/>
      <c r="Z1107" s="1088"/>
      <c r="AA1107" s="1089"/>
      <c r="AB1107" s="358">
        <f>ROUND(J1106*U1107,0)</f>
        <v>386</v>
      </c>
      <c r="AC1107" s="268"/>
    </row>
    <row r="1108" spans="1:29" ht="17.100000000000001" customHeight="1">
      <c r="A1108" s="243">
        <v>63</v>
      </c>
      <c r="B1108" s="351">
        <v>2496</v>
      </c>
      <c r="C1108" s="870" t="s">
        <v>12687</v>
      </c>
      <c r="D1108" s="646"/>
      <c r="E1108" s="1750"/>
      <c r="F1108" s="1754"/>
      <c r="G1108" s="1755"/>
      <c r="H1108" s="1755"/>
      <c r="I1108" s="638"/>
      <c r="J1108" s="517"/>
      <c r="K1108" s="517"/>
      <c r="L1108" s="639"/>
      <c r="M1108" s="743"/>
      <c r="N1108" s="1165"/>
      <c r="O1108" s="1150"/>
      <c r="P1108" s="517"/>
      <c r="Q1108" s="517"/>
      <c r="R1108" s="518"/>
      <c r="S1108" s="1748"/>
      <c r="T1108" s="512"/>
      <c r="U1108" s="1083"/>
      <c r="V1108" s="1079" t="s">
        <v>11869</v>
      </c>
      <c r="W1108" s="354" t="s">
        <v>30</v>
      </c>
      <c r="X1108" s="355">
        <v>0.85</v>
      </c>
      <c r="Y1108" s="1088"/>
      <c r="Z1108" s="1088"/>
      <c r="AA1108" s="1089"/>
      <c r="AB1108" s="358">
        <f>ROUND(ROUND(J1106*U1107,0)*X1108,0)</f>
        <v>328</v>
      </c>
      <c r="AC1108" s="268"/>
    </row>
    <row r="1109" spans="1:29" ht="17.100000000000001" customHeight="1">
      <c r="A1109" s="243">
        <v>63</v>
      </c>
      <c r="B1109" s="351">
        <v>2497</v>
      </c>
      <c r="C1109" s="870" t="s">
        <v>12688</v>
      </c>
      <c r="D1109" s="646"/>
      <c r="E1109" s="1750"/>
      <c r="F1109" s="1754"/>
      <c r="G1109" s="1755"/>
      <c r="H1109" s="1755"/>
      <c r="I1109" s="638"/>
      <c r="J1109" s="517"/>
      <c r="K1109" s="517"/>
      <c r="L1109" s="639"/>
      <c r="M1109" s="743"/>
      <c r="N1109" s="1165"/>
      <c r="O1109" s="1150"/>
      <c r="P1109" s="517"/>
      <c r="Q1109" s="517"/>
      <c r="R1109" s="518"/>
      <c r="S1109" s="1747" t="s">
        <v>4708</v>
      </c>
      <c r="T1109" s="643" t="s">
        <v>30</v>
      </c>
      <c r="U1109" s="1091">
        <f>$U$299</f>
        <v>0.85</v>
      </c>
      <c r="V1109" s="1082"/>
      <c r="W1109" s="1082"/>
      <c r="X1109" s="1082"/>
      <c r="Y1109" s="1088"/>
      <c r="Z1109" s="1088"/>
      <c r="AA1109" s="1089"/>
      <c r="AB1109" s="358">
        <f>ROUND(J1106*U1109,0)</f>
        <v>468</v>
      </c>
      <c r="AC1109" s="268"/>
    </row>
    <row r="1110" spans="1:29" ht="17.100000000000001" customHeight="1">
      <c r="A1110" s="243">
        <v>63</v>
      </c>
      <c r="B1110" s="351">
        <v>2498</v>
      </c>
      <c r="C1110" s="870" t="s">
        <v>12689</v>
      </c>
      <c r="D1110" s="647"/>
      <c r="E1110" s="1751"/>
      <c r="F1110" s="1756"/>
      <c r="G1110" s="1757"/>
      <c r="H1110" s="1757"/>
      <c r="I1110" s="678"/>
      <c r="J1110" s="288"/>
      <c r="K1110" s="288"/>
      <c r="L1110" s="525"/>
      <c r="M1110" s="547"/>
      <c r="N1110" s="1166"/>
      <c r="O1110" s="1152"/>
      <c r="P1110" s="288"/>
      <c r="Q1110" s="288"/>
      <c r="R1110" s="526"/>
      <c r="S1110" s="1748"/>
      <c r="T1110" s="512"/>
      <c r="U1110" s="1083"/>
      <c r="V1110" s="1079" t="s">
        <v>11869</v>
      </c>
      <c r="W1110" s="1082" t="s">
        <v>30</v>
      </c>
      <c r="X1110" s="1082">
        <v>0.85</v>
      </c>
      <c r="Y1110" s="1088"/>
      <c r="Z1110" s="1088"/>
      <c r="AA1110" s="1089"/>
      <c r="AB1110" s="391">
        <f>ROUND(ROUND(J1106*U1109,0)*X1110,0)</f>
        <v>398</v>
      </c>
      <c r="AC1110" s="330"/>
    </row>
  </sheetData>
  <mergeCells count="522">
    <mergeCell ref="A5:B5"/>
    <mergeCell ref="D7:D11"/>
    <mergeCell ref="E7:E9"/>
    <mergeCell ref="F7:F10"/>
    <mergeCell ref="AC7:AC11"/>
    <mergeCell ref="N9:N12"/>
    <mergeCell ref="F31:F34"/>
    <mergeCell ref="N33:N36"/>
    <mergeCell ref="Y37:Y40"/>
    <mergeCell ref="N39:N42"/>
    <mergeCell ref="J43:J46"/>
    <mergeCell ref="N45:N48"/>
    <mergeCell ref="Y13:Y18"/>
    <mergeCell ref="N15:N18"/>
    <mergeCell ref="J19:J21"/>
    <mergeCell ref="N21:N24"/>
    <mergeCell ref="Y25:Y28"/>
    <mergeCell ref="N27:N30"/>
    <mergeCell ref="J67:J69"/>
    <mergeCell ref="N69:N72"/>
    <mergeCell ref="Y73:Y78"/>
    <mergeCell ref="N75:N78"/>
    <mergeCell ref="E79:E81"/>
    <mergeCell ref="F79:F82"/>
    <mergeCell ref="N81:N84"/>
    <mergeCell ref="Y49:Y54"/>
    <mergeCell ref="N51:N54"/>
    <mergeCell ref="F55:F58"/>
    <mergeCell ref="N57:N60"/>
    <mergeCell ref="Y61:Y64"/>
    <mergeCell ref="N63:N66"/>
    <mergeCell ref="F103:F111"/>
    <mergeCell ref="N105:N108"/>
    <mergeCell ref="Y109:Y114"/>
    <mergeCell ref="N111:N114"/>
    <mergeCell ref="J115:J119"/>
    <mergeCell ref="N117:N120"/>
    <mergeCell ref="Y85:Y90"/>
    <mergeCell ref="N87:N90"/>
    <mergeCell ref="J91:J96"/>
    <mergeCell ref="N93:N96"/>
    <mergeCell ref="Y97:Y102"/>
    <mergeCell ref="N99:N102"/>
    <mergeCell ref="J139:J143"/>
    <mergeCell ref="N141:N144"/>
    <mergeCell ref="Y145:Y150"/>
    <mergeCell ref="N147:N150"/>
    <mergeCell ref="E151:E153"/>
    <mergeCell ref="F151:F154"/>
    <mergeCell ref="N153:N156"/>
    <mergeCell ref="Y121:Y126"/>
    <mergeCell ref="N123:N126"/>
    <mergeCell ref="F127:F130"/>
    <mergeCell ref="N129:N132"/>
    <mergeCell ref="Y133:Y138"/>
    <mergeCell ref="N135:N138"/>
    <mergeCell ref="F175:F179"/>
    <mergeCell ref="N177:N180"/>
    <mergeCell ref="Y181:Y186"/>
    <mergeCell ref="N183:N186"/>
    <mergeCell ref="J187:J191"/>
    <mergeCell ref="N189:N192"/>
    <mergeCell ref="Y157:Y162"/>
    <mergeCell ref="N159:N162"/>
    <mergeCell ref="J163:J167"/>
    <mergeCell ref="N165:N168"/>
    <mergeCell ref="Y169:Y174"/>
    <mergeCell ref="N171:N174"/>
    <mergeCell ref="N195:N198"/>
    <mergeCell ref="F199:F200"/>
    <mergeCell ref="N201:N204"/>
    <mergeCell ref="Y205:Y210"/>
    <mergeCell ref="N207:N210"/>
    <mergeCell ref="J211:J217"/>
    <mergeCell ref="N213:N216"/>
    <mergeCell ref="Y217:Y222"/>
    <mergeCell ref="N219:N222"/>
    <mergeCell ref="N243:N246"/>
    <mergeCell ref="N249:N252"/>
    <mergeCell ref="Y253:Y256"/>
    <mergeCell ref="N255:N258"/>
    <mergeCell ref="J259:J264"/>
    <mergeCell ref="N261:N264"/>
    <mergeCell ref="E223:E226"/>
    <mergeCell ref="F223:F227"/>
    <mergeCell ref="N225:N228"/>
    <mergeCell ref="Y229:Y234"/>
    <mergeCell ref="N231:N234"/>
    <mergeCell ref="J235:J239"/>
    <mergeCell ref="N237:N240"/>
    <mergeCell ref="D295:D298"/>
    <mergeCell ref="F295:F297"/>
    <mergeCell ref="S297:S298"/>
    <mergeCell ref="Y265:Y270"/>
    <mergeCell ref="N267:N270"/>
    <mergeCell ref="F271:F274"/>
    <mergeCell ref="N273:N276"/>
    <mergeCell ref="Y277:Y281"/>
    <mergeCell ref="N279:N282"/>
    <mergeCell ref="S299:S300"/>
    <mergeCell ref="Y301:Y306"/>
    <mergeCell ref="S303:S304"/>
    <mergeCell ref="S305:S306"/>
    <mergeCell ref="N307:N310"/>
    <mergeCell ref="O307:O311"/>
    <mergeCell ref="S309:S310"/>
    <mergeCell ref="S311:S312"/>
    <mergeCell ref="J283:J287"/>
    <mergeCell ref="N285:N288"/>
    <mergeCell ref="Y289:Y294"/>
    <mergeCell ref="N291:N294"/>
    <mergeCell ref="J331:J337"/>
    <mergeCell ref="S333:S334"/>
    <mergeCell ref="S335:S336"/>
    <mergeCell ref="Y337:Y342"/>
    <mergeCell ref="S339:S340"/>
    <mergeCell ref="S341:S342"/>
    <mergeCell ref="Y313:Y318"/>
    <mergeCell ref="S315:S316"/>
    <mergeCell ref="S317:S318"/>
    <mergeCell ref="O319:O323"/>
    <mergeCell ref="S321:S322"/>
    <mergeCell ref="S323:S324"/>
    <mergeCell ref="N343:N347"/>
    <mergeCell ref="O343:O348"/>
    <mergeCell ref="S345:S346"/>
    <mergeCell ref="S347:S348"/>
    <mergeCell ref="Y349:Y354"/>
    <mergeCell ref="S351:S352"/>
    <mergeCell ref="S353:S354"/>
    <mergeCell ref="Y325:Y330"/>
    <mergeCell ref="S327:S328"/>
    <mergeCell ref="S329:S330"/>
    <mergeCell ref="F367:F371"/>
    <mergeCell ref="S369:S370"/>
    <mergeCell ref="S371:S372"/>
    <mergeCell ref="Y373:Y378"/>
    <mergeCell ref="S375:S376"/>
    <mergeCell ref="S377:S378"/>
    <mergeCell ref="O355:O360"/>
    <mergeCell ref="S357:S358"/>
    <mergeCell ref="S359:S360"/>
    <mergeCell ref="Y361:Y366"/>
    <mergeCell ref="S363:S364"/>
    <mergeCell ref="S365:S366"/>
    <mergeCell ref="O391:O397"/>
    <mergeCell ref="S393:S394"/>
    <mergeCell ref="S395:S396"/>
    <mergeCell ref="Y397:Y402"/>
    <mergeCell ref="S399:S400"/>
    <mergeCell ref="S401:S402"/>
    <mergeCell ref="N379:N382"/>
    <mergeCell ref="O379:O382"/>
    <mergeCell ref="S381:S382"/>
    <mergeCell ref="S383:S384"/>
    <mergeCell ref="Y385:Y390"/>
    <mergeCell ref="S387:S388"/>
    <mergeCell ref="S389:S390"/>
    <mergeCell ref="N415:N420"/>
    <mergeCell ref="O415:O420"/>
    <mergeCell ref="S417:S418"/>
    <mergeCell ref="S419:S420"/>
    <mergeCell ref="Y421:Y426"/>
    <mergeCell ref="S423:S424"/>
    <mergeCell ref="S425:S426"/>
    <mergeCell ref="J403:J407"/>
    <mergeCell ref="S405:S406"/>
    <mergeCell ref="S407:S408"/>
    <mergeCell ref="Y409:Y414"/>
    <mergeCell ref="S411:S412"/>
    <mergeCell ref="S413:S414"/>
    <mergeCell ref="F439:F444"/>
    <mergeCell ref="S441:S442"/>
    <mergeCell ref="S443:S444"/>
    <mergeCell ref="Y445:Y450"/>
    <mergeCell ref="S447:S448"/>
    <mergeCell ref="S449:S450"/>
    <mergeCell ref="O427:O431"/>
    <mergeCell ref="S429:S430"/>
    <mergeCell ref="S431:S432"/>
    <mergeCell ref="Y433:Y438"/>
    <mergeCell ref="S435:S436"/>
    <mergeCell ref="S437:S438"/>
    <mergeCell ref="O463:O467"/>
    <mergeCell ref="S465:S466"/>
    <mergeCell ref="S467:S468"/>
    <mergeCell ref="Y469:Y474"/>
    <mergeCell ref="S471:S472"/>
    <mergeCell ref="S473:S474"/>
    <mergeCell ref="N451:N456"/>
    <mergeCell ref="O451:O457"/>
    <mergeCell ref="S453:S454"/>
    <mergeCell ref="S455:S456"/>
    <mergeCell ref="Y457:Y462"/>
    <mergeCell ref="S459:S460"/>
    <mergeCell ref="S461:S462"/>
    <mergeCell ref="N487:N490"/>
    <mergeCell ref="O487:O492"/>
    <mergeCell ref="S489:S490"/>
    <mergeCell ref="S491:S492"/>
    <mergeCell ref="Y493:Y498"/>
    <mergeCell ref="S495:S496"/>
    <mergeCell ref="S497:S498"/>
    <mergeCell ref="J475:J481"/>
    <mergeCell ref="S477:S478"/>
    <mergeCell ref="S479:S480"/>
    <mergeCell ref="Y481:Y486"/>
    <mergeCell ref="S483:S484"/>
    <mergeCell ref="S485:S486"/>
    <mergeCell ref="E511:E512"/>
    <mergeCell ref="F511:F514"/>
    <mergeCell ref="S513:S514"/>
    <mergeCell ref="S515:S516"/>
    <mergeCell ref="Y517:Y522"/>
    <mergeCell ref="S519:S520"/>
    <mergeCell ref="S521:S522"/>
    <mergeCell ref="O499:O501"/>
    <mergeCell ref="S501:S502"/>
    <mergeCell ref="S503:S504"/>
    <mergeCell ref="Y505:Y510"/>
    <mergeCell ref="S507:S508"/>
    <mergeCell ref="S509:S510"/>
    <mergeCell ref="O535:O539"/>
    <mergeCell ref="S537:S538"/>
    <mergeCell ref="S539:S540"/>
    <mergeCell ref="Y541:Y546"/>
    <mergeCell ref="S543:S544"/>
    <mergeCell ref="S545:S546"/>
    <mergeCell ref="N523:N527"/>
    <mergeCell ref="O523:O528"/>
    <mergeCell ref="S525:S526"/>
    <mergeCell ref="S527:S528"/>
    <mergeCell ref="Y529:Y534"/>
    <mergeCell ref="S531:S532"/>
    <mergeCell ref="S533:S534"/>
    <mergeCell ref="N559:N562"/>
    <mergeCell ref="O559:O563"/>
    <mergeCell ref="S561:S562"/>
    <mergeCell ref="S563:S564"/>
    <mergeCell ref="Y565:Y570"/>
    <mergeCell ref="S567:S568"/>
    <mergeCell ref="S569:S570"/>
    <mergeCell ref="J547:J553"/>
    <mergeCell ref="S549:S550"/>
    <mergeCell ref="S551:S552"/>
    <mergeCell ref="Y553:Y558"/>
    <mergeCell ref="S555:S556"/>
    <mergeCell ref="S557:S558"/>
    <mergeCell ref="F583:F585"/>
    <mergeCell ref="S585:S586"/>
    <mergeCell ref="S587:S588"/>
    <mergeCell ref="Y589:Y594"/>
    <mergeCell ref="S591:S592"/>
    <mergeCell ref="S593:S594"/>
    <mergeCell ref="O571:O576"/>
    <mergeCell ref="S573:S574"/>
    <mergeCell ref="S575:S576"/>
    <mergeCell ref="Y577:Y582"/>
    <mergeCell ref="S579:S580"/>
    <mergeCell ref="S581:S582"/>
    <mergeCell ref="S605:S606"/>
    <mergeCell ref="O607:O611"/>
    <mergeCell ref="S609:S610"/>
    <mergeCell ref="S611:S612"/>
    <mergeCell ref="Y613:Y618"/>
    <mergeCell ref="S615:S616"/>
    <mergeCell ref="S617:S618"/>
    <mergeCell ref="N595:N598"/>
    <mergeCell ref="O595:O598"/>
    <mergeCell ref="S597:S598"/>
    <mergeCell ref="S599:S600"/>
    <mergeCell ref="Y601:Y604"/>
    <mergeCell ref="S603:S604"/>
    <mergeCell ref="N631:N635"/>
    <mergeCell ref="O631:O636"/>
    <mergeCell ref="S633:S634"/>
    <mergeCell ref="S635:S636"/>
    <mergeCell ref="Y637:Y642"/>
    <mergeCell ref="S639:S640"/>
    <mergeCell ref="S641:S642"/>
    <mergeCell ref="J619:J623"/>
    <mergeCell ref="S621:S622"/>
    <mergeCell ref="S623:S624"/>
    <mergeCell ref="Y625:Y630"/>
    <mergeCell ref="S627:S628"/>
    <mergeCell ref="S629:S630"/>
    <mergeCell ref="F655:F659"/>
    <mergeCell ref="S657:S658"/>
    <mergeCell ref="S659:S660"/>
    <mergeCell ref="Y661:Y666"/>
    <mergeCell ref="S663:S664"/>
    <mergeCell ref="S665:S666"/>
    <mergeCell ref="O643:O649"/>
    <mergeCell ref="S645:S646"/>
    <mergeCell ref="S647:S648"/>
    <mergeCell ref="Y649:Y654"/>
    <mergeCell ref="S651:S652"/>
    <mergeCell ref="S653:S654"/>
    <mergeCell ref="O679:O683"/>
    <mergeCell ref="S681:S682"/>
    <mergeCell ref="S683:S684"/>
    <mergeCell ref="Y685:Y690"/>
    <mergeCell ref="S687:S688"/>
    <mergeCell ref="S689:S690"/>
    <mergeCell ref="N667:N670"/>
    <mergeCell ref="O667:O672"/>
    <mergeCell ref="S669:S670"/>
    <mergeCell ref="S671:S672"/>
    <mergeCell ref="Y673:Y678"/>
    <mergeCell ref="S675:S676"/>
    <mergeCell ref="S677:S678"/>
    <mergeCell ref="N703:N707"/>
    <mergeCell ref="O703:O708"/>
    <mergeCell ref="S705:S706"/>
    <mergeCell ref="S707:S708"/>
    <mergeCell ref="Y709:Y714"/>
    <mergeCell ref="S711:S712"/>
    <mergeCell ref="S713:S714"/>
    <mergeCell ref="J691:J696"/>
    <mergeCell ref="S693:S694"/>
    <mergeCell ref="S695:S696"/>
    <mergeCell ref="Y697:Y702"/>
    <mergeCell ref="S699:S700"/>
    <mergeCell ref="S701:S702"/>
    <mergeCell ref="D727:E728"/>
    <mergeCell ref="F727:F728"/>
    <mergeCell ref="N729:N732"/>
    <mergeCell ref="Y733:Y738"/>
    <mergeCell ref="N735:N738"/>
    <mergeCell ref="F739:F741"/>
    <mergeCell ref="N741:N744"/>
    <mergeCell ref="O715:O719"/>
    <mergeCell ref="S717:S718"/>
    <mergeCell ref="S719:S720"/>
    <mergeCell ref="Y721:Y726"/>
    <mergeCell ref="S723:S724"/>
    <mergeCell ref="S725:S726"/>
    <mergeCell ref="F763:F764"/>
    <mergeCell ref="N765:N768"/>
    <mergeCell ref="Y769:Y774"/>
    <mergeCell ref="N771:N774"/>
    <mergeCell ref="F775:F776"/>
    <mergeCell ref="N777:N780"/>
    <mergeCell ref="Y745:Y750"/>
    <mergeCell ref="N747:N750"/>
    <mergeCell ref="F751:F752"/>
    <mergeCell ref="N753:N756"/>
    <mergeCell ref="Y757:Y762"/>
    <mergeCell ref="N759:N762"/>
    <mergeCell ref="D811:E812"/>
    <mergeCell ref="F811:F813"/>
    <mergeCell ref="S813:S814"/>
    <mergeCell ref="Y781:Y786"/>
    <mergeCell ref="N783:N786"/>
    <mergeCell ref="N789:N792"/>
    <mergeCell ref="Y793:Y798"/>
    <mergeCell ref="N795:N798"/>
    <mergeCell ref="F787:F788"/>
    <mergeCell ref="S815:S816"/>
    <mergeCell ref="Y817:Y822"/>
    <mergeCell ref="S819:S820"/>
    <mergeCell ref="S821:S822"/>
    <mergeCell ref="N823:N826"/>
    <mergeCell ref="O823:O826"/>
    <mergeCell ref="S825:S826"/>
    <mergeCell ref="F799:F802"/>
    <mergeCell ref="N801:N804"/>
    <mergeCell ref="Y805:Y810"/>
    <mergeCell ref="N807:N810"/>
    <mergeCell ref="F847:F848"/>
    <mergeCell ref="S849:S850"/>
    <mergeCell ref="S851:S852"/>
    <mergeCell ref="S827:S828"/>
    <mergeCell ref="Y829:Y834"/>
    <mergeCell ref="S831:S832"/>
    <mergeCell ref="S833:S834"/>
    <mergeCell ref="O835:O839"/>
    <mergeCell ref="S837:S838"/>
    <mergeCell ref="S839:S840"/>
    <mergeCell ref="Y853:Y858"/>
    <mergeCell ref="S855:S856"/>
    <mergeCell ref="S857:S858"/>
    <mergeCell ref="N859:N862"/>
    <mergeCell ref="O859:O863"/>
    <mergeCell ref="S861:S862"/>
    <mergeCell ref="S863:S864"/>
    <mergeCell ref="Y841:Y846"/>
    <mergeCell ref="S843:S844"/>
    <mergeCell ref="S845:S846"/>
    <mergeCell ref="Y865:Y870"/>
    <mergeCell ref="S867:S868"/>
    <mergeCell ref="S869:S870"/>
    <mergeCell ref="O871:O877"/>
    <mergeCell ref="S873:S874"/>
    <mergeCell ref="S875:S876"/>
    <mergeCell ref="Y877:Y882"/>
    <mergeCell ref="S879:S880"/>
    <mergeCell ref="S881:S882"/>
    <mergeCell ref="N895:N898"/>
    <mergeCell ref="O895:O898"/>
    <mergeCell ref="S897:S898"/>
    <mergeCell ref="S899:S900"/>
    <mergeCell ref="Y901:Y906"/>
    <mergeCell ref="S903:S904"/>
    <mergeCell ref="S905:S906"/>
    <mergeCell ref="F883:F884"/>
    <mergeCell ref="S885:S886"/>
    <mergeCell ref="S887:S888"/>
    <mergeCell ref="Y889:Y894"/>
    <mergeCell ref="S891:S892"/>
    <mergeCell ref="S893:S894"/>
    <mergeCell ref="F919:F920"/>
    <mergeCell ref="S921:S922"/>
    <mergeCell ref="S923:S924"/>
    <mergeCell ref="Y925:Y930"/>
    <mergeCell ref="S927:S928"/>
    <mergeCell ref="S929:S930"/>
    <mergeCell ref="O907:O911"/>
    <mergeCell ref="S909:S910"/>
    <mergeCell ref="S911:S912"/>
    <mergeCell ref="Y913:Y918"/>
    <mergeCell ref="S915:S916"/>
    <mergeCell ref="S917:S918"/>
    <mergeCell ref="S941:S942"/>
    <mergeCell ref="O943:O946"/>
    <mergeCell ref="S945:S946"/>
    <mergeCell ref="S947:S948"/>
    <mergeCell ref="Y949:Y954"/>
    <mergeCell ref="S951:S952"/>
    <mergeCell ref="S953:S954"/>
    <mergeCell ref="N931:N934"/>
    <mergeCell ref="O931:O934"/>
    <mergeCell ref="S933:S934"/>
    <mergeCell ref="S935:S936"/>
    <mergeCell ref="Y937:Y940"/>
    <mergeCell ref="S939:S940"/>
    <mergeCell ref="N967:N970"/>
    <mergeCell ref="O967:O969"/>
    <mergeCell ref="S969:S970"/>
    <mergeCell ref="S971:S972"/>
    <mergeCell ref="Y973:Y978"/>
    <mergeCell ref="S975:S976"/>
    <mergeCell ref="S977:S978"/>
    <mergeCell ref="F955:F956"/>
    <mergeCell ref="S957:S958"/>
    <mergeCell ref="S959:S960"/>
    <mergeCell ref="Y961:Y966"/>
    <mergeCell ref="S963:S964"/>
    <mergeCell ref="S965:S966"/>
    <mergeCell ref="N1003:N1007"/>
    <mergeCell ref="O1003:O1006"/>
    <mergeCell ref="S1005:S1006"/>
    <mergeCell ref="S1007:S1008"/>
    <mergeCell ref="O979:O982"/>
    <mergeCell ref="S981:S982"/>
    <mergeCell ref="S983:S984"/>
    <mergeCell ref="Y985:Y990"/>
    <mergeCell ref="S987:S988"/>
    <mergeCell ref="S989:S990"/>
    <mergeCell ref="Y1009:Y1014"/>
    <mergeCell ref="S1011:S1012"/>
    <mergeCell ref="S1013:S1014"/>
    <mergeCell ref="O1015:O1017"/>
    <mergeCell ref="S1017:S1018"/>
    <mergeCell ref="S1019:S1020"/>
    <mergeCell ref="S993:S994"/>
    <mergeCell ref="S995:S996"/>
    <mergeCell ref="Y997:Y1002"/>
    <mergeCell ref="S999:S1000"/>
    <mergeCell ref="S1001:S1002"/>
    <mergeCell ref="N1039:N1041"/>
    <mergeCell ref="O1039:O1043"/>
    <mergeCell ref="S1041:S1042"/>
    <mergeCell ref="S1043:S1044"/>
    <mergeCell ref="Y1021:Y1024"/>
    <mergeCell ref="S1023:S1024"/>
    <mergeCell ref="S1025:S1026"/>
    <mergeCell ref="F1027:F1030"/>
    <mergeCell ref="S1029:S1030"/>
    <mergeCell ref="S1031:S1032"/>
    <mergeCell ref="Y1045:Y1050"/>
    <mergeCell ref="S1047:S1048"/>
    <mergeCell ref="S1049:S1050"/>
    <mergeCell ref="O1051:O1055"/>
    <mergeCell ref="S1053:S1054"/>
    <mergeCell ref="S1055:S1056"/>
    <mergeCell ref="Y1033:Y1038"/>
    <mergeCell ref="S1035:S1036"/>
    <mergeCell ref="S1037:S1038"/>
    <mergeCell ref="Y1073:Y1078"/>
    <mergeCell ref="S1075:S1076"/>
    <mergeCell ref="S1077:S1078"/>
    <mergeCell ref="Y1057:Y1062"/>
    <mergeCell ref="S1059:S1060"/>
    <mergeCell ref="S1061:S1062"/>
    <mergeCell ref="D1063:E1066"/>
    <mergeCell ref="F1063:H1066"/>
    <mergeCell ref="Y1065:Y1066"/>
    <mergeCell ref="D1079:D1084"/>
    <mergeCell ref="E1079:E1084"/>
    <mergeCell ref="F1079:H1084"/>
    <mergeCell ref="N1081:N1084"/>
    <mergeCell ref="O1081:O1082"/>
    <mergeCell ref="O1083:O1084"/>
    <mergeCell ref="F1067:I1069"/>
    <mergeCell ref="S1069:S1070"/>
    <mergeCell ref="S1071:S1072"/>
    <mergeCell ref="O1097:O1102"/>
    <mergeCell ref="S1099:S1100"/>
    <mergeCell ref="S1101:S1102"/>
    <mergeCell ref="E1103:E1110"/>
    <mergeCell ref="F1103:H1104"/>
    <mergeCell ref="F1105:H1110"/>
    <mergeCell ref="S1107:S1108"/>
    <mergeCell ref="S1109:S1110"/>
    <mergeCell ref="F1085:H1088"/>
    <mergeCell ref="S1087:S1088"/>
    <mergeCell ref="S1089:S1090"/>
    <mergeCell ref="N1091:N1095"/>
    <mergeCell ref="O1091:O1094"/>
    <mergeCell ref="S1093:S1094"/>
    <mergeCell ref="S1095:S1096"/>
  </mergeCells>
  <phoneticPr fontId="1"/>
  <printOptions horizontalCentered="1"/>
  <pageMargins left="0.39370078740157483" right="0.39370078740157483" top="0.62992125984251968" bottom="0.39370078740157483" header="0.51181102362204722" footer="0.31496062992125984"/>
  <pageSetup paperSize="9" scale="46" fitToHeight="0" orientation="portrait" r:id="rId1"/>
  <headerFooter>
    <oddHeader>&amp;R&amp;9放課後等デイ</oddHeader>
    <oddFooter>&amp;C&amp;14&amp;P</oddFooter>
  </headerFooter>
  <rowBreaks count="13" manualBreakCount="13">
    <brk id="78" max="28" man="1"/>
    <brk id="174" max="28" man="1"/>
    <brk id="270" max="28" man="1"/>
    <brk id="366" max="28" man="1"/>
    <brk id="438" max="28" man="1"/>
    <brk id="510" max="28" man="1"/>
    <brk id="582" max="28" man="1"/>
    <brk id="654" max="28" man="1"/>
    <brk id="750" max="28" man="1"/>
    <brk id="846" max="28" man="1"/>
    <brk id="918" max="28" man="1"/>
    <brk id="990" max="28" man="1"/>
    <brk id="1078" max="28"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sheetPr>
  <dimension ref="A1:X286"/>
  <sheetViews>
    <sheetView view="pageBreakPreview" topLeftCell="A143" zoomScaleNormal="100" zoomScaleSheetLayoutView="100" workbookViewId="0"/>
  </sheetViews>
  <sheetFormatPr defaultColWidth="9" defaultRowHeight="13.5"/>
  <cols>
    <col min="1" max="1" width="4.625" style="300" customWidth="1"/>
    <col min="2" max="2" width="6.875" style="300" customWidth="1"/>
    <col min="3" max="3" width="32.125" style="207" customWidth="1"/>
    <col min="4" max="4" width="6.625" style="300" customWidth="1"/>
    <col min="5" max="5" width="45.875" style="300" customWidth="1"/>
    <col min="6" max="6" width="30.75" style="300" customWidth="1"/>
    <col min="7" max="7" width="11.125" style="300" customWidth="1"/>
    <col min="8" max="8" width="21.25" style="300" bestFit="1" customWidth="1"/>
    <col min="9" max="9" width="2.75" style="331" customWidth="1"/>
    <col min="10" max="10" width="2.375" style="331" customWidth="1"/>
    <col min="11" max="11" width="8" style="331" bestFit="1" customWidth="1"/>
    <col min="12" max="12" width="2.375" style="331" customWidth="1"/>
    <col min="13" max="14" width="2.375" style="300" customWidth="1"/>
    <col min="15" max="16" width="8.625" style="300" customWidth="1"/>
    <col min="17" max="17" width="2.75" style="300" customWidth="1"/>
    <col min="18" max="16384" width="9" style="300"/>
  </cols>
  <sheetData>
    <row r="1" spans="1:17" ht="17.25">
      <c r="A1" s="205"/>
    </row>
    <row r="2" spans="1:17" ht="17.25">
      <c r="A2" s="205"/>
    </row>
    <row r="3" spans="1:17" ht="17.25">
      <c r="A3" s="205"/>
    </row>
    <row r="4" spans="1:17" ht="17.25">
      <c r="A4" s="205"/>
      <c r="B4" s="332"/>
    </row>
    <row r="5" spans="1:17">
      <c r="A5" s="220" t="s">
        <v>92</v>
      </c>
      <c r="B5" s="307"/>
      <c r="C5" s="222" t="s">
        <v>2</v>
      </c>
      <c r="D5" s="333"/>
      <c r="E5" s="334"/>
      <c r="F5" s="334"/>
      <c r="G5" s="334" t="s">
        <v>112</v>
      </c>
      <c r="H5" s="334"/>
      <c r="I5" s="336"/>
      <c r="J5" s="336"/>
      <c r="K5" s="336"/>
      <c r="L5" s="336"/>
      <c r="M5" s="334"/>
      <c r="N5" s="334"/>
      <c r="O5" s="223" t="s">
        <v>4</v>
      </c>
      <c r="P5" s="223" t="s">
        <v>5</v>
      </c>
      <c r="Q5" s="301"/>
    </row>
    <row r="6" spans="1:17">
      <c r="A6" s="224" t="s">
        <v>6</v>
      </c>
      <c r="B6" s="225" t="s">
        <v>7</v>
      </c>
      <c r="C6" s="226"/>
      <c r="D6" s="308"/>
      <c r="E6" s="304"/>
      <c r="F6" s="304"/>
      <c r="G6" s="304"/>
      <c r="H6" s="304"/>
      <c r="I6" s="305"/>
      <c r="J6" s="305"/>
      <c r="K6" s="305"/>
      <c r="L6" s="305"/>
      <c r="M6" s="304"/>
      <c r="N6" s="304"/>
      <c r="O6" s="228" t="s">
        <v>8</v>
      </c>
      <c r="P6" s="228" t="s">
        <v>9</v>
      </c>
      <c r="Q6" s="301"/>
    </row>
    <row r="7" spans="1:17" s="206" customFormat="1" ht="14.25" customHeight="1">
      <c r="A7" s="680">
        <v>63</v>
      </c>
      <c r="B7" s="680">
        <v>6000</v>
      </c>
      <c r="C7" s="1167" t="s">
        <v>12690</v>
      </c>
      <c r="D7" s="1628" t="s">
        <v>1486</v>
      </c>
      <c r="E7" s="1168" t="s">
        <v>12691</v>
      </c>
      <c r="F7" s="813" t="s">
        <v>11556</v>
      </c>
      <c r="G7" s="684"/>
      <c r="H7" s="684"/>
      <c r="I7" s="1804">
        <v>205</v>
      </c>
      <c r="J7" s="1804"/>
      <c r="K7" s="691" t="s">
        <v>16</v>
      </c>
      <c r="L7" s="691"/>
      <c r="M7" s="814"/>
      <c r="N7" s="817"/>
      <c r="O7" s="1169">
        <f t="shared" ref="O7:O70" si="0">I7</f>
        <v>205</v>
      </c>
      <c r="P7" s="819" t="s">
        <v>131</v>
      </c>
    </row>
    <row r="8" spans="1:17" s="206" customFormat="1" ht="14.25" customHeight="1">
      <c r="A8" s="680">
        <v>63</v>
      </c>
      <c r="B8" s="680">
        <v>6001</v>
      </c>
      <c r="C8" s="1167" t="s">
        <v>12692</v>
      </c>
      <c r="D8" s="1758"/>
      <c r="E8" s="1170"/>
      <c r="F8" s="813" t="s">
        <v>12693</v>
      </c>
      <c r="G8" s="684"/>
      <c r="H8" s="684"/>
      <c r="I8" s="1804">
        <v>102</v>
      </c>
      <c r="J8" s="1804"/>
      <c r="K8" s="691" t="s">
        <v>16</v>
      </c>
      <c r="L8" s="684"/>
      <c r="M8" s="814"/>
      <c r="N8" s="814"/>
      <c r="O8" s="1169">
        <f t="shared" si="0"/>
        <v>102</v>
      </c>
      <c r="P8" s="1171"/>
    </row>
    <row r="9" spans="1:17" s="206" customFormat="1" ht="14.25" customHeight="1">
      <c r="A9" s="680">
        <v>63</v>
      </c>
      <c r="B9" s="680">
        <v>6002</v>
      </c>
      <c r="C9" s="1167" t="s">
        <v>12694</v>
      </c>
      <c r="D9" s="1758"/>
      <c r="E9" s="1172"/>
      <c r="F9" s="813" t="s">
        <v>12695</v>
      </c>
      <c r="G9" s="684"/>
      <c r="H9" s="684"/>
      <c r="I9" s="1804">
        <v>68</v>
      </c>
      <c r="J9" s="1804"/>
      <c r="K9" s="691" t="s">
        <v>16</v>
      </c>
      <c r="L9" s="684"/>
      <c r="M9" s="814"/>
      <c r="N9" s="814"/>
      <c r="O9" s="1169">
        <f t="shared" si="0"/>
        <v>68</v>
      </c>
      <c r="P9" s="1171"/>
    </row>
    <row r="10" spans="1:17" s="206" customFormat="1" ht="14.25" customHeight="1">
      <c r="A10" s="680">
        <v>63</v>
      </c>
      <c r="B10" s="680">
        <v>6003</v>
      </c>
      <c r="C10" s="1167" t="s">
        <v>12696</v>
      </c>
      <c r="D10" s="1758"/>
      <c r="E10" s="1168" t="s">
        <v>12697</v>
      </c>
      <c r="F10" s="813" t="s">
        <v>11556</v>
      </c>
      <c r="G10" s="684"/>
      <c r="H10" s="684"/>
      <c r="I10" s="1804">
        <v>205</v>
      </c>
      <c r="J10" s="1804"/>
      <c r="K10" s="691" t="s">
        <v>16</v>
      </c>
      <c r="L10" s="684"/>
      <c r="M10" s="814"/>
      <c r="N10" s="814"/>
      <c r="O10" s="1169">
        <f t="shared" si="0"/>
        <v>205</v>
      </c>
      <c r="P10" s="1171"/>
    </row>
    <row r="11" spans="1:17" s="206" customFormat="1" ht="14.25" customHeight="1">
      <c r="A11" s="680">
        <v>63</v>
      </c>
      <c r="B11" s="680">
        <v>6004</v>
      </c>
      <c r="C11" s="1167" t="s">
        <v>12698</v>
      </c>
      <c r="D11" s="1758"/>
      <c r="E11" s="1170"/>
      <c r="F11" s="813" t="s">
        <v>12693</v>
      </c>
      <c r="G11" s="684"/>
      <c r="H11" s="684"/>
      <c r="I11" s="1804">
        <v>102</v>
      </c>
      <c r="J11" s="1804"/>
      <c r="K11" s="691" t="s">
        <v>16</v>
      </c>
      <c r="L11" s="684"/>
      <c r="M11" s="814"/>
      <c r="N11" s="814"/>
      <c r="O11" s="1169">
        <f t="shared" si="0"/>
        <v>102</v>
      </c>
      <c r="P11" s="1171"/>
    </row>
    <row r="12" spans="1:17" s="206" customFormat="1" ht="14.25" customHeight="1">
      <c r="A12" s="680">
        <v>63</v>
      </c>
      <c r="B12" s="680">
        <v>6005</v>
      </c>
      <c r="C12" s="1167" t="s">
        <v>12699</v>
      </c>
      <c r="D12" s="824"/>
      <c r="E12" s="1172"/>
      <c r="F12" s="813" t="s">
        <v>12695</v>
      </c>
      <c r="G12" s="684"/>
      <c r="H12" s="684"/>
      <c r="I12" s="1804">
        <v>68</v>
      </c>
      <c r="J12" s="1804"/>
      <c r="K12" s="691" t="s">
        <v>16</v>
      </c>
      <c r="L12" s="684"/>
      <c r="M12" s="814"/>
      <c r="N12" s="814"/>
      <c r="O12" s="1169">
        <f t="shared" si="0"/>
        <v>68</v>
      </c>
      <c r="P12" s="1171"/>
    </row>
    <row r="13" spans="1:17" s="206" customFormat="1" ht="14.25" customHeight="1">
      <c r="A13" s="680">
        <v>63</v>
      </c>
      <c r="B13" s="680">
        <v>6006</v>
      </c>
      <c r="C13" s="1167" t="s">
        <v>12700</v>
      </c>
      <c r="D13" s="824"/>
      <c r="E13" s="1168" t="s">
        <v>12701</v>
      </c>
      <c r="F13" s="813" t="s">
        <v>574</v>
      </c>
      <c r="G13" s="684"/>
      <c r="H13" s="684"/>
      <c r="I13" s="1804">
        <v>410</v>
      </c>
      <c r="J13" s="1804"/>
      <c r="K13" s="691" t="s">
        <v>16</v>
      </c>
      <c r="L13" s="691"/>
      <c r="M13" s="814"/>
      <c r="N13" s="817"/>
      <c r="O13" s="1169">
        <f t="shared" si="0"/>
        <v>410</v>
      </c>
      <c r="P13" s="1171"/>
    </row>
    <row r="14" spans="1:17" s="206" customFormat="1" ht="14.25" customHeight="1">
      <c r="A14" s="680">
        <v>63</v>
      </c>
      <c r="B14" s="680">
        <v>6012</v>
      </c>
      <c r="C14" s="1167" t="s">
        <v>12702</v>
      </c>
      <c r="D14" s="824"/>
      <c r="E14" s="1170"/>
      <c r="F14" s="813" t="s">
        <v>12304</v>
      </c>
      <c r="G14" s="684"/>
      <c r="H14" s="684"/>
      <c r="I14" s="1804">
        <v>342</v>
      </c>
      <c r="J14" s="1804"/>
      <c r="K14" s="691" t="s">
        <v>16</v>
      </c>
      <c r="L14" s="684"/>
      <c r="M14" s="814"/>
      <c r="N14" s="814"/>
      <c r="O14" s="1169">
        <f t="shared" si="0"/>
        <v>342</v>
      </c>
      <c r="P14" s="1171"/>
    </row>
    <row r="15" spans="1:17" s="206" customFormat="1" ht="14.25" customHeight="1">
      <c r="A15" s="680">
        <v>63</v>
      </c>
      <c r="B15" s="680">
        <v>6013</v>
      </c>
      <c r="C15" s="1167" t="s">
        <v>12703</v>
      </c>
      <c r="D15" s="824"/>
      <c r="E15" s="1170"/>
      <c r="F15" s="813" t="s">
        <v>12317</v>
      </c>
      <c r="G15" s="684"/>
      <c r="H15" s="684"/>
      <c r="I15" s="1804">
        <v>293</v>
      </c>
      <c r="J15" s="1804"/>
      <c r="K15" s="691" t="s">
        <v>16</v>
      </c>
      <c r="L15" s="684"/>
      <c r="M15" s="814"/>
      <c r="N15" s="814"/>
      <c r="O15" s="1169">
        <f t="shared" si="0"/>
        <v>293</v>
      </c>
      <c r="P15" s="1171"/>
    </row>
    <row r="16" spans="1:17" s="206" customFormat="1" ht="14.25" customHeight="1">
      <c r="A16" s="680">
        <v>63</v>
      </c>
      <c r="B16" s="680">
        <v>6014</v>
      </c>
      <c r="C16" s="1167" t="s">
        <v>12704</v>
      </c>
      <c r="D16" s="824"/>
      <c r="E16" s="1170"/>
      <c r="F16" s="813" t="s">
        <v>12330</v>
      </c>
      <c r="G16" s="684"/>
      <c r="H16" s="684"/>
      <c r="I16" s="1804">
        <v>256</v>
      </c>
      <c r="J16" s="1804"/>
      <c r="K16" s="691" t="s">
        <v>16</v>
      </c>
      <c r="L16" s="684"/>
      <c r="M16" s="814"/>
      <c r="N16" s="814"/>
      <c r="O16" s="1169">
        <f t="shared" si="0"/>
        <v>256</v>
      </c>
      <c r="P16" s="1171"/>
    </row>
    <row r="17" spans="1:16" s="206" customFormat="1" ht="14.25" customHeight="1">
      <c r="A17" s="680">
        <v>63</v>
      </c>
      <c r="B17" s="680">
        <v>6015</v>
      </c>
      <c r="C17" s="1167" t="s">
        <v>12705</v>
      </c>
      <c r="D17" s="824"/>
      <c r="E17" s="1170"/>
      <c r="F17" s="813" t="s">
        <v>12343</v>
      </c>
      <c r="G17" s="684"/>
      <c r="H17" s="684"/>
      <c r="I17" s="1804">
        <v>228</v>
      </c>
      <c r="J17" s="1804"/>
      <c r="K17" s="691" t="s">
        <v>16</v>
      </c>
      <c r="L17" s="684"/>
      <c r="M17" s="814"/>
      <c r="N17" s="814"/>
      <c r="O17" s="1169">
        <f t="shared" si="0"/>
        <v>228</v>
      </c>
      <c r="P17" s="1171"/>
    </row>
    <row r="18" spans="1:16" s="206" customFormat="1" ht="14.25" customHeight="1">
      <c r="A18" s="680">
        <v>63</v>
      </c>
      <c r="B18" s="680">
        <v>6007</v>
      </c>
      <c r="C18" s="1167" t="s">
        <v>12706</v>
      </c>
      <c r="D18" s="824"/>
      <c r="E18" s="1170"/>
      <c r="F18" s="813" t="s">
        <v>12707</v>
      </c>
      <c r="G18" s="684"/>
      <c r="H18" s="684"/>
      <c r="I18" s="1804">
        <v>205</v>
      </c>
      <c r="J18" s="1804"/>
      <c r="K18" s="691" t="s">
        <v>16</v>
      </c>
      <c r="L18" s="684"/>
      <c r="M18" s="814"/>
      <c r="N18" s="814"/>
      <c r="O18" s="1169">
        <f t="shared" si="0"/>
        <v>205</v>
      </c>
      <c r="P18" s="1171"/>
    </row>
    <row r="19" spans="1:16" s="206" customFormat="1" ht="14.25" customHeight="1">
      <c r="A19" s="680">
        <v>63</v>
      </c>
      <c r="B19" s="680">
        <v>6008</v>
      </c>
      <c r="C19" s="1167" t="s">
        <v>12708</v>
      </c>
      <c r="D19" s="824"/>
      <c r="E19" s="1172"/>
      <c r="F19" s="813" t="s">
        <v>12709</v>
      </c>
      <c r="G19" s="684"/>
      <c r="H19" s="684"/>
      <c r="I19" s="1804">
        <v>102</v>
      </c>
      <c r="J19" s="1804"/>
      <c r="K19" s="691" t="s">
        <v>16</v>
      </c>
      <c r="L19" s="684"/>
      <c r="M19" s="814"/>
      <c r="N19" s="814"/>
      <c r="O19" s="1169">
        <f t="shared" si="0"/>
        <v>102</v>
      </c>
      <c r="P19" s="1171"/>
    </row>
    <row r="20" spans="1:16" s="206" customFormat="1" ht="14.25" customHeight="1">
      <c r="A20" s="680">
        <v>63</v>
      </c>
      <c r="B20" s="680">
        <v>6009</v>
      </c>
      <c r="C20" s="1167" t="s">
        <v>12710</v>
      </c>
      <c r="D20" s="824"/>
      <c r="E20" s="1168" t="s">
        <v>12711</v>
      </c>
      <c r="F20" s="813" t="s">
        <v>574</v>
      </c>
      <c r="G20" s="684"/>
      <c r="H20" s="684"/>
      <c r="I20" s="1804">
        <v>410</v>
      </c>
      <c r="J20" s="1804"/>
      <c r="K20" s="691" t="s">
        <v>16</v>
      </c>
      <c r="L20" s="684"/>
      <c r="M20" s="814"/>
      <c r="N20" s="814"/>
      <c r="O20" s="1169">
        <f t="shared" si="0"/>
        <v>410</v>
      </c>
      <c r="P20" s="1171"/>
    </row>
    <row r="21" spans="1:16" s="206" customFormat="1" ht="14.25" customHeight="1">
      <c r="A21" s="680">
        <v>63</v>
      </c>
      <c r="B21" s="680">
        <v>6016</v>
      </c>
      <c r="C21" s="1167" t="s">
        <v>12712</v>
      </c>
      <c r="D21" s="824"/>
      <c r="E21" s="1170"/>
      <c r="F21" s="813" t="s">
        <v>12304</v>
      </c>
      <c r="G21" s="684"/>
      <c r="H21" s="684"/>
      <c r="I21" s="1804">
        <v>342</v>
      </c>
      <c r="J21" s="1804"/>
      <c r="K21" s="691" t="s">
        <v>16</v>
      </c>
      <c r="L21" s="684"/>
      <c r="M21" s="814"/>
      <c r="N21" s="814"/>
      <c r="O21" s="1169">
        <f t="shared" si="0"/>
        <v>342</v>
      </c>
      <c r="P21" s="1171"/>
    </row>
    <row r="22" spans="1:16" s="206" customFormat="1" ht="14.25" customHeight="1">
      <c r="A22" s="680">
        <v>63</v>
      </c>
      <c r="B22" s="680">
        <v>6017</v>
      </c>
      <c r="C22" s="1167" t="s">
        <v>12713</v>
      </c>
      <c r="D22" s="824"/>
      <c r="E22" s="1170"/>
      <c r="F22" s="813" t="s">
        <v>12317</v>
      </c>
      <c r="G22" s="684"/>
      <c r="H22" s="684"/>
      <c r="I22" s="1804">
        <v>293</v>
      </c>
      <c r="J22" s="1804"/>
      <c r="K22" s="691" t="s">
        <v>16</v>
      </c>
      <c r="L22" s="684"/>
      <c r="M22" s="814"/>
      <c r="N22" s="814"/>
      <c r="O22" s="1169">
        <f t="shared" si="0"/>
        <v>293</v>
      </c>
      <c r="P22" s="1171"/>
    </row>
    <row r="23" spans="1:16" s="206" customFormat="1" ht="14.25" customHeight="1">
      <c r="A23" s="680">
        <v>63</v>
      </c>
      <c r="B23" s="680">
        <v>6018</v>
      </c>
      <c r="C23" s="1167" t="s">
        <v>12714</v>
      </c>
      <c r="D23" s="824"/>
      <c r="E23" s="1170"/>
      <c r="F23" s="813" t="s">
        <v>12330</v>
      </c>
      <c r="G23" s="684"/>
      <c r="H23" s="684"/>
      <c r="I23" s="1804">
        <v>256</v>
      </c>
      <c r="J23" s="1804"/>
      <c r="K23" s="691" t="s">
        <v>16</v>
      </c>
      <c r="L23" s="684"/>
      <c r="M23" s="814"/>
      <c r="N23" s="814"/>
      <c r="O23" s="1169">
        <f t="shared" si="0"/>
        <v>256</v>
      </c>
      <c r="P23" s="1171"/>
    </row>
    <row r="24" spans="1:16" s="206" customFormat="1" ht="14.25" customHeight="1">
      <c r="A24" s="680">
        <v>63</v>
      </c>
      <c r="B24" s="680">
        <v>6019</v>
      </c>
      <c r="C24" s="1167" t="s">
        <v>12715</v>
      </c>
      <c r="D24" s="824"/>
      <c r="E24" s="1170"/>
      <c r="F24" s="813" t="s">
        <v>12343</v>
      </c>
      <c r="G24" s="684"/>
      <c r="H24" s="684"/>
      <c r="I24" s="1804">
        <v>228</v>
      </c>
      <c r="J24" s="1804"/>
      <c r="K24" s="691" t="s">
        <v>16</v>
      </c>
      <c r="L24" s="684"/>
      <c r="M24" s="814"/>
      <c r="N24" s="814"/>
      <c r="O24" s="1169">
        <f t="shared" si="0"/>
        <v>228</v>
      </c>
      <c r="P24" s="1171"/>
    </row>
    <row r="25" spans="1:16" s="206" customFormat="1" ht="14.25" customHeight="1">
      <c r="A25" s="680">
        <v>63</v>
      </c>
      <c r="B25" s="680">
        <v>6010</v>
      </c>
      <c r="C25" s="1167" t="s">
        <v>12716</v>
      </c>
      <c r="D25" s="824"/>
      <c r="E25" s="1170"/>
      <c r="F25" s="813" t="s">
        <v>12707</v>
      </c>
      <c r="G25" s="684"/>
      <c r="H25" s="684"/>
      <c r="I25" s="1804">
        <v>205</v>
      </c>
      <c r="J25" s="1804"/>
      <c r="K25" s="691" t="s">
        <v>16</v>
      </c>
      <c r="L25" s="684"/>
      <c r="M25" s="814"/>
      <c r="N25" s="814"/>
      <c r="O25" s="1169">
        <f t="shared" si="0"/>
        <v>205</v>
      </c>
      <c r="P25" s="1171"/>
    </row>
    <row r="26" spans="1:16" s="206" customFormat="1" ht="14.25" customHeight="1">
      <c r="A26" s="680">
        <v>63</v>
      </c>
      <c r="B26" s="680">
        <v>6011</v>
      </c>
      <c r="C26" s="1167" t="s">
        <v>12717</v>
      </c>
      <c r="D26" s="824"/>
      <c r="E26" s="1172"/>
      <c r="F26" s="813" t="s">
        <v>12709</v>
      </c>
      <c r="G26" s="684"/>
      <c r="H26" s="684"/>
      <c r="I26" s="1804">
        <v>102</v>
      </c>
      <c r="J26" s="1804"/>
      <c r="K26" s="691" t="s">
        <v>16</v>
      </c>
      <c r="L26" s="684"/>
      <c r="M26" s="814"/>
      <c r="N26" s="814"/>
      <c r="O26" s="1169">
        <f t="shared" si="0"/>
        <v>102</v>
      </c>
      <c r="P26" s="1171"/>
    </row>
    <row r="27" spans="1:16" s="206" customFormat="1" ht="14.25" customHeight="1">
      <c r="A27" s="680">
        <v>63</v>
      </c>
      <c r="B27" s="680">
        <v>6266</v>
      </c>
      <c r="C27" s="1173" t="s">
        <v>12718</v>
      </c>
      <c r="D27" s="1628" t="s">
        <v>6533</v>
      </c>
      <c r="E27" s="1168" t="s">
        <v>12691</v>
      </c>
      <c r="F27" s="1174" t="s">
        <v>11556</v>
      </c>
      <c r="G27" s="813" t="s">
        <v>12719</v>
      </c>
      <c r="H27" s="689"/>
      <c r="I27" s="1804">
        <v>195</v>
      </c>
      <c r="J27" s="1804"/>
      <c r="K27" s="691" t="s">
        <v>16</v>
      </c>
      <c r="L27" s="691"/>
      <c r="M27" s="814"/>
      <c r="N27" s="817"/>
      <c r="O27" s="1169">
        <f t="shared" si="0"/>
        <v>195</v>
      </c>
      <c r="P27" s="1171"/>
    </row>
    <row r="28" spans="1:16" s="206" customFormat="1" ht="14.25" customHeight="1">
      <c r="A28" s="680">
        <v>63</v>
      </c>
      <c r="B28" s="680">
        <v>6260</v>
      </c>
      <c r="C28" s="1173" t="s">
        <v>12720</v>
      </c>
      <c r="D28" s="1758"/>
      <c r="E28" s="1170"/>
      <c r="F28" s="829"/>
      <c r="G28" s="813" t="s">
        <v>12721</v>
      </c>
      <c r="H28" s="689"/>
      <c r="I28" s="1804">
        <v>183</v>
      </c>
      <c r="J28" s="1804"/>
      <c r="K28" s="691" t="s">
        <v>16</v>
      </c>
      <c r="L28" s="691"/>
      <c r="M28" s="814"/>
      <c r="N28" s="817"/>
      <c r="O28" s="1169">
        <f t="shared" si="0"/>
        <v>183</v>
      </c>
      <c r="P28" s="1171"/>
    </row>
    <row r="29" spans="1:16" s="206" customFormat="1" ht="14.25" customHeight="1">
      <c r="A29" s="680">
        <v>63</v>
      </c>
      <c r="B29" s="680">
        <v>6267</v>
      </c>
      <c r="C29" s="1173" t="s">
        <v>12722</v>
      </c>
      <c r="D29" s="1758"/>
      <c r="E29" s="1170"/>
      <c r="F29" s="1174" t="s">
        <v>12693</v>
      </c>
      <c r="G29" s="813" t="s">
        <v>12719</v>
      </c>
      <c r="H29" s="689"/>
      <c r="I29" s="1804">
        <v>130</v>
      </c>
      <c r="J29" s="1804"/>
      <c r="K29" s="691" t="s">
        <v>16</v>
      </c>
      <c r="L29" s="684"/>
      <c r="M29" s="814"/>
      <c r="N29" s="814"/>
      <c r="O29" s="1169">
        <f t="shared" si="0"/>
        <v>130</v>
      </c>
      <c r="P29" s="1171"/>
    </row>
    <row r="30" spans="1:16" s="206" customFormat="1" ht="14.25" customHeight="1">
      <c r="A30" s="680">
        <v>63</v>
      </c>
      <c r="B30" s="680">
        <v>6261</v>
      </c>
      <c r="C30" s="1173" t="s">
        <v>12723</v>
      </c>
      <c r="D30" s="836"/>
      <c r="E30" s="1170"/>
      <c r="F30" s="829"/>
      <c r="G30" s="813" t="s">
        <v>12721</v>
      </c>
      <c r="H30" s="689"/>
      <c r="I30" s="1804">
        <v>122</v>
      </c>
      <c r="J30" s="1804"/>
      <c r="K30" s="691" t="s">
        <v>16</v>
      </c>
      <c r="L30" s="684"/>
      <c r="M30" s="814"/>
      <c r="N30" s="814"/>
      <c r="O30" s="1169">
        <f t="shared" si="0"/>
        <v>122</v>
      </c>
      <c r="P30" s="1171"/>
    </row>
    <row r="31" spans="1:16" s="206" customFormat="1" ht="14.25" customHeight="1">
      <c r="A31" s="680">
        <v>63</v>
      </c>
      <c r="B31" s="680">
        <v>6268</v>
      </c>
      <c r="C31" s="1173" t="s">
        <v>12724</v>
      </c>
      <c r="D31" s="836"/>
      <c r="E31" s="1170"/>
      <c r="F31" s="1174" t="s">
        <v>12695</v>
      </c>
      <c r="G31" s="813" t="s">
        <v>12719</v>
      </c>
      <c r="H31" s="689"/>
      <c r="I31" s="1804">
        <v>78</v>
      </c>
      <c r="J31" s="1804"/>
      <c r="K31" s="691" t="s">
        <v>16</v>
      </c>
      <c r="L31" s="684"/>
      <c r="M31" s="814"/>
      <c r="N31" s="814"/>
      <c r="O31" s="1169">
        <f t="shared" si="0"/>
        <v>78</v>
      </c>
      <c r="P31" s="1171"/>
    </row>
    <row r="32" spans="1:16" s="206" customFormat="1" ht="14.25" customHeight="1">
      <c r="A32" s="680">
        <v>63</v>
      </c>
      <c r="B32" s="680">
        <v>6262</v>
      </c>
      <c r="C32" s="1173" t="s">
        <v>12725</v>
      </c>
      <c r="D32" s="836"/>
      <c r="E32" s="1172"/>
      <c r="F32" s="829"/>
      <c r="G32" s="813" t="s">
        <v>12721</v>
      </c>
      <c r="H32" s="689"/>
      <c r="I32" s="1804">
        <v>73</v>
      </c>
      <c r="J32" s="1804"/>
      <c r="K32" s="691" t="s">
        <v>16</v>
      </c>
      <c r="L32" s="684"/>
      <c r="M32" s="814"/>
      <c r="N32" s="814"/>
      <c r="O32" s="1169">
        <f t="shared" si="0"/>
        <v>73</v>
      </c>
      <c r="P32" s="1171"/>
    </row>
    <row r="33" spans="1:16" s="206" customFormat="1" ht="14.25" customHeight="1">
      <c r="A33" s="680">
        <v>63</v>
      </c>
      <c r="B33" s="680">
        <v>6269</v>
      </c>
      <c r="C33" s="1173" t="s">
        <v>12726</v>
      </c>
      <c r="D33" s="836"/>
      <c r="E33" s="1168" t="s">
        <v>12697</v>
      </c>
      <c r="F33" s="1174" t="s">
        <v>11556</v>
      </c>
      <c r="G33" s="813" t="s">
        <v>12719</v>
      </c>
      <c r="H33" s="689"/>
      <c r="I33" s="1804">
        <v>195</v>
      </c>
      <c r="J33" s="1804"/>
      <c r="K33" s="691" t="s">
        <v>16</v>
      </c>
      <c r="L33" s="684"/>
      <c r="M33" s="814"/>
      <c r="N33" s="814"/>
      <c r="O33" s="1169">
        <f t="shared" si="0"/>
        <v>195</v>
      </c>
      <c r="P33" s="1171"/>
    </row>
    <row r="34" spans="1:16" s="206" customFormat="1" ht="14.25" customHeight="1">
      <c r="A34" s="680">
        <v>63</v>
      </c>
      <c r="B34" s="680">
        <v>6263</v>
      </c>
      <c r="C34" s="1173" t="s">
        <v>12727</v>
      </c>
      <c r="D34" s="836"/>
      <c r="E34" s="1170"/>
      <c r="F34" s="829"/>
      <c r="G34" s="813" t="s">
        <v>12721</v>
      </c>
      <c r="H34" s="689"/>
      <c r="I34" s="1804">
        <v>183</v>
      </c>
      <c r="J34" s="1804"/>
      <c r="K34" s="691" t="s">
        <v>16</v>
      </c>
      <c r="L34" s="684"/>
      <c r="M34" s="814"/>
      <c r="N34" s="814"/>
      <c r="O34" s="1169">
        <f t="shared" si="0"/>
        <v>183</v>
      </c>
      <c r="P34" s="1171"/>
    </row>
    <row r="35" spans="1:16" s="206" customFormat="1" ht="14.25" customHeight="1">
      <c r="A35" s="680">
        <v>63</v>
      </c>
      <c r="B35" s="680">
        <v>6270</v>
      </c>
      <c r="C35" s="1173" t="s">
        <v>12728</v>
      </c>
      <c r="D35" s="824"/>
      <c r="E35" s="1170"/>
      <c r="F35" s="1174" t="s">
        <v>12693</v>
      </c>
      <c r="G35" s="813" t="s">
        <v>12719</v>
      </c>
      <c r="H35" s="689"/>
      <c r="I35" s="1804">
        <v>130</v>
      </c>
      <c r="J35" s="1804"/>
      <c r="K35" s="691" t="s">
        <v>16</v>
      </c>
      <c r="L35" s="684"/>
      <c r="M35" s="814"/>
      <c r="N35" s="814"/>
      <c r="O35" s="1169">
        <f t="shared" si="0"/>
        <v>130</v>
      </c>
      <c r="P35" s="1171"/>
    </row>
    <row r="36" spans="1:16" s="206" customFormat="1" ht="14.25" customHeight="1">
      <c r="A36" s="680">
        <v>63</v>
      </c>
      <c r="B36" s="680">
        <v>6264</v>
      </c>
      <c r="C36" s="1173" t="s">
        <v>12729</v>
      </c>
      <c r="D36" s="824"/>
      <c r="E36" s="1170"/>
      <c r="F36" s="829"/>
      <c r="G36" s="813" t="s">
        <v>12721</v>
      </c>
      <c r="H36" s="689"/>
      <c r="I36" s="1804">
        <v>122</v>
      </c>
      <c r="J36" s="1804"/>
      <c r="K36" s="691" t="s">
        <v>16</v>
      </c>
      <c r="L36" s="684"/>
      <c r="M36" s="814"/>
      <c r="N36" s="814"/>
      <c r="O36" s="1169">
        <f t="shared" si="0"/>
        <v>122</v>
      </c>
      <c r="P36" s="1171"/>
    </row>
    <row r="37" spans="1:16" s="206" customFormat="1" ht="14.25" customHeight="1">
      <c r="A37" s="680">
        <v>63</v>
      </c>
      <c r="B37" s="680">
        <v>6271</v>
      </c>
      <c r="C37" s="1173" t="s">
        <v>12730</v>
      </c>
      <c r="D37" s="824"/>
      <c r="E37" s="1170"/>
      <c r="F37" s="1174" t="s">
        <v>12695</v>
      </c>
      <c r="G37" s="813" t="s">
        <v>12719</v>
      </c>
      <c r="H37" s="689"/>
      <c r="I37" s="1804">
        <v>78</v>
      </c>
      <c r="J37" s="1804"/>
      <c r="K37" s="691" t="s">
        <v>16</v>
      </c>
      <c r="L37" s="684"/>
      <c r="M37" s="814"/>
      <c r="N37" s="814"/>
      <c r="O37" s="1169">
        <f t="shared" si="0"/>
        <v>78</v>
      </c>
      <c r="P37" s="1171"/>
    </row>
    <row r="38" spans="1:16" s="206" customFormat="1" ht="14.25" customHeight="1">
      <c r="A38" s="680">
        <v>63</v>
      </c>
      <c r="B38" s="680">
        <v>6265</v>
      </c>
      <c r="C38" s="1173" t="s">
        <v>12731</v>
      </c>
      <c r="D38" s="829"/>
      <c r="E38" s="1172"/>
      <c r="F38" s="829"/>
      <c r="G38" s="813" t="s">
        <v>12721</v>
      </c>
      <c r="H38" s="689"/>
      <c r="I38" s="1804">
        <v>73</v>
      </c>
      <c r="J38" s="1804"/>
      <c r="K38" s="691" t="s">
        <v>16</v>
      </c>
      <c r="L38" s="684"/>
      <c r="M38" s="814"/>
      <c r="N38" s="814"/>
      <c r="O38" s="1169">
        <f t="shared" si="0"/>
        <v>73</v>
      </c>
      <c r="P38" s="1171"/>
    </row>
    <row r="39" spans="1:16" ht="14.25">
      <c r="A39" s="243">
        <v>63</v>
      </c>
      <c r="B39" s="351">
        <v>4000</v>
      </c>
      <c r="C39" s="1175" t="s">
        <v>12732</v>
      </c>
      <c r="D39" s="1694" t="s">
        <v>12733</v>
      </c>
      <c r="E39" s="1176" t="s">
        <v>12734</v>
      </c>
      <c r="F39" s="1536" t="s">
        <v>12735</v>
      </c>
      <c r="G39" s="638" t="s">
        <v>12736</v>
      </c>
      <c r="H39" s="246" t="s">
        <v>11556</v>
      </c>
      <c r="I39" s="1579">
        <v>209</v>
      </c>
      <c r="J39" s="1562"/>
      <c r="K39" s="532" t="s">
        <v>16</v>
      </c>
      <c r="L39" s="532"/>
      <c r="M39" s="247"/>
      <c r="N39" s="533"/>
      <c r="O39" s="391">
        <f t="shared" si="0"/>
        <v>209</v>
      </c>
      <c r="P39" s="253" t="s">
        <v>159</v>
      </c>
    </row>
    <row r="40" spans="1:16" ht="14.25">
      <c r="A40" s="243">
        <v>63</v>
      </c>
      <c r="B40" s="351">
        <v>4001</v>
      </c>
      <c r="C40" s="1175" t="s">
        <v>12737</v>
      </c>
      <c r="D40" s="1758"/>
      <c r="E40" s="534"/>
      <c r="F40" s="1758"/>
      <c r="G40" s="638"/>
      <c r="H40" s="246" t="s">
        <v>12738</v>
      </c>
      <c r="I40" s="1579">
        <v>139</v>
      </c>
      <c r="J40" s="1562"/>
      <c r="K40" s="532" t="s">
        <v>16</v>
      </c>
      <c r="L40" s="532"/>
      <c r="M40" s="247"/>
      <c r="N40" s="533"/>
      <c r="O40" s="391">
        <f t="shared" si="0"/>
        <v>139</v>
      </c>
      <c r="P40" s="534"/>
    </row>
    <row r="41" spans="1:16" ht="14.25">
      <c r="A41" s="243">
        <v>63</v>
      </c>
      <c r="B41" s="351">
        <v>4002</v>
      </c>
      <c r="C41" s="1175" t="s">
        <v>12739</v>
      </c>
      <c r="D41" s="1758"/>
      <c r="E41" s="534"/>
      <c r="F41" s="1758"/>
      <c r="G41" s="605"/>
      <c r="H41" s="246" t="s">
        <v>12695</v>
      </c>
      <c r="I41" s="1579">
        <v>84</v>
      </c>
      <c r="J41" s="1562"/>
      <c r="K41" s="532" t="s">
        <v>16</v>
      </c>
      <c r="L41" s="532"/>
      <c r="M41" s="247"/>
      <c r="N41" s="533"/>
      <c r="O41" s="391">
        <f t="shared" si="0"/>
        <v>84</v>
      </c>
      <c r="P41" s="534"/>
    </row>
    <row r="42" spans="1:16" ht="14.25">
      <c r="A42" s="243">
        <v>63</v>
      </c>
      <c r="B42" s="351">
        <v>4003</v>
      </c>
      <c r="C42" s="1175" t="s">
        <v>12740</v>
      </c>
      <c r="D42" s="1758"/>
      <c r="E42" s="534"/>
      <c r="F42" s="1758"/>
      <c r="G42" s="1177" t="s">
        <v>12741</v>
      </c>
      <c r="H42" s="246" t="s">
        <v>11556</v>
      </c>
      <c r="I42" s="1579">
        <v>209</v>
      </c>
      <c r="J42" s="1562"/>
      <c r="K42" s="532" t="s">
        <v>16</v>
      </c>
      <c r="L42" s="532"/>
      <c r="M42" s="247"/>
      <c r="N42" s="533"/>
      <c r="O42" s="391">
        <f t="shared" si="0"/>
        <v>209</v>
      </c>
      <c r="P42" s="534"/>
    </row>
    <row r="43" spans="1:16" ht="14.25">
      <c r="A43" s="243">
        <v>63</v>
      </c>
      <c r="B43" s="351">
        <v>4004</v>
      </c>
      <c r="C43" s="1175" t="s">
        <v>12742</v>
      </c>
      <c r="D43" s="534"/>
      <c r="E43" s="534"/>
      <c r="F43" s="1758"/>
      <c r="G43" s="1102"/>
      <c r="H43" s="246" t="s">
        <v>12738</v>
      </c>
      <c r="I43" s="1579">
        <v>139</v>
      </c>
      <c r="J43" s="1562"/>
      <c r="K43" s="532" t="s">
        <v>16</v>
      </c>
      <c r="L43" s="532"/>
      <c r="M43" s="247"/>
      <c r="N43" s="533"/>
      <c r="O43" s="391">
        <f t="shared" si="0"/>
        <v>139</v>
      </c>
      <c r="P43" s="534"/>
    </row>
    <row r="44" spans="1:16" ht="14.25">
      <c r="A44" s="243">
        <v>63</v>
      </c>
      <c r="B44" s="351">
        <v>4005</v>
      </c>
      <c r="C44" s="1175" t="s">
        <v>12743</v>
      </c>
      <c r="D44" s="534"/>
      <c r="E44" s="534"/>
      <c r="F44" s="1758"/>
      <c r="G44" s="1178"/>
      <c r="H44" s="246" t="s">
        <v>12695</v>
      </c>
      <c r="I44" s="1579">
        <v>84</v>
      </c>
      <c r="J44" s="1562"/>
      <c r="K44" s="532" t="s">
        <v>16</v>
      </c>
      <c r="L44" s="532"/>
      <c r="M44" s="247"/>
      <c r="N44" s="533"/>
      <c r="O44" s="391">
        <f t="shared" si="0"/>
        <v>84</v>
      </c>
      <c r="P44" s="534"/>
    </row>
    <row r="45" spans="1:16" ht="14.25">
      <c r="A45" s="243">
        <v>63</v>
      </c>
      <c r="B45" s="351">
        <v>4006</v>
      </c>
      <c r="C45" s="1175" t="s">
        <v>12744</v>
      </c>
      <c r="D45" s="534"/>
      <c r="E45" s="534"/>
      <c r="F45" s="1758"/>
      <c r="G45" s="1179" t="s">
        <v>12745</v>
      </c>
      <c r="H45" s="246" t="s">
        <v>11556</v>
      </c>
      <c r="I45" s="1579">
        <v>209</v>
      </c>
      <c r="J45" s="1562"/>
      <c r="K45" s="532" t="s">
        <v>16</v>
      </c>
      <c r="L45" s="532"/>
      <c r="M45" s="247"/>
      <c r="N45" s="533"/>
      <c r="O45" s="391">
        <f t="shared" si="0"/>
        <v>209</v>
      </c>
      <c r="P45" s="534"/>
    </row>
    <row r="46" spans="1:16" ht="14.25">
      <c r="A46" s="243">
        <v>63</v>
      </c>
      <c r="B46" s="351">
        <v>4007</v>
      </c>
      <c r="C46" s="1175" t="s">
        <v>12746</v>
      </c>
      <c r="D46" s="534"/>
      <c r="E46" s="534"/>
      <c r="F46" s="534"/>
      <c r="G46" s="530"/>
      <c r="H46" s="246" t="s">
        <v>12738</v>
      </c>
      <c r="I46" s="1579">
        <v>139</v>
      </c>
      <c r="J46" s="1562"/>
      <c r="K46" s="532" t="s">
        <v>16</v>
      </c>
      <c r="L46" s="532"/>
      <c r="M46" s="247"/>
      <c r="N46" s="533"/>
      <c r="O46" s="391">
        <f t="shared" si="0"/>
        <v>139</v>
      </c>
      <c r="P46" s="534"/>
    </row>
    <row r="47" spans="1:16" ht="14.25">
      <c r="A47" s="243">
        <v>63</v>
      </c>
      <c r="B47" s="351">
        <v>4008</v>
      </c>
      <c r="C47" s="1175" t="s">
        <v>12747</v>
      </c>
      <c r="D47" s="534"/>
      <c r="E47" s="534"/>
      <c r="F47" s="534"/>
      <c r="G47" s="530"/>
      <c r="H47" s="246" t="s">
        <v>12695</v>
      </c>
      <c r="I47" s="1579">
        <v>84</v>
      </c>
      <c r="J47" s="1562"/>
      <c r="K47" s="532" t="s">
        <v>16</v>
      </c>
      <c r="L47" s="532"/>
      <c r="M47" s="247"/>
      <c r="N47" s="533"/>
      <c r="O47" s="391">
        <f t="shared" si="0"/>
        <v>84</v>
      </c>
      <c r="P47" s="534"/>
    </row>
    <row r="48" spans="1:16" ht="14.25">
      <c r="A48" s="243">
        <v>63</v>
      </c>
      <c r="B48" s="351">
        <v>4009</v>
      </c>
      <c r="C48" s="1175" t="s">
        <v>12748</v>
      </c>
      <c r="D48" s="534"/>
      <c r="E48" s="534"/>
      <c r="F48" s="534"/>
      <c r="G48" s="1180" t="s">
        <v>12749</v>
      </c>
      <c r="H48" s="246" t="s">
        <v>11556</v>
      </c>
      <c r="I48" s="1579">
        <v>209</v>
      </c>
      <c r="J48" s="1562"/>
      <c r="K48" s="532" t="s">
        <v>16</v>
      </c>
      <c r="L48" s="532"/>
      <c r="M48" s="247"/>
      <c r="N48" s="533"/>
      <c r="O48" s="391">
        <f t="shared" si="0"/>
        <v>209</v>
      </c>
      <c r="P48" s="534"/>
    </row>
    <row r="49" spans="1:16" ht="14.25">
      <c r="A49" s="243">
        <v>63</v>
      </c>
      <c r="B49" s="351">
        <v>4010</v>
      </c>
      <c r="C49" s="1175" t="s">
        <v>12750</v>
      </c>
      <c r="D49" s="534"/>
      <c r="E49" s="534"/>
      <c r="F49" s="534"/>
      <c r="G49" s="534"/>
      <c r="H49" s="246" t="s">
        <v>12738</v>
      </c>
      <c r="I49" s="1579">
        <v>139</v>
      </c>
      <c r="J49" s="1562"/>
      <c r="K49" s="532" t="s">
        <v>16</v>
      </c>
      <c r="L49" s="532"/>
      <c r="M49" s="247"/>
      <c r="N49" s="533"/>
      <c r="O49" s="391">
        <f t="shared" si="0"/>
        <v>139</v>
      </c>
      <c r="P49" s="534"/>
    </row>
    <row r="50" spans="1:16" ht="14.25">
      <c r="A50" s="243">
        <v>63</v>
      </c>
      <c r="B50" s="351">
        <v>4011</v>
      </c>
      <c r="C50" s="1175" t="s">
        <v>12751</v>
      </c>
      <c r="D50" s="534"/>
      <c r="E50" s="534"/>
      <c r="F50" s="1178"/>
      <c r="G50" s="1178"/>
      <c r="H50" s="246" t="s">
        <v>12695</v>
      </c>
      <c r="I50" s="1579">
        <v>84</v>
      </c>
      <c r="J50" s="1562"/>
      <c r="K50" s="532" t="s">
        <v>16</v>
      </c>
      <c r="L50" s="532"/>
      <c r="M50" s="247"/>
      <c r="N50" s="533"/>
      <c r="O50" s="391">
        <f t="shared" si="0"/>
        <v>84</v>
      </c>
      <c r="P50" s="534"/>
    </row>
    <row r="51" spans="1:16" ht="14.25">
      <c r="A51" s="243">
        <v>63</v>
      </c>
      <c r="B51" s="351">
        <v>4012</v>
      </c>
      <c r="C51" s="1175" t="s">
        <v>12752</v>
      </c>
      <c r="D51" s="534"/>
      <c r="E51" s="534"/>
      <c r="F51" s="1800" t="s">
        <v>12753</v>
      </c>
      <c r="G51" s="1180" t="s">
        <v>12754</v>
      </c>
      <c r="H51" s="246" t="s">
        <v>11556</v>
      </c>
      <c r="I51" s="1579">
        <v>209</v>
      </c>
      <c r="J51" s="1562"/>
      <c r="K51" s="532" t="s">
        <v>16</v>
      </c>
      <c r="L51" s="532"/>
      <c r="M51" s="247"/>
      <c r="N51" s="533"/>
      <c r="O51" s="391">
        <f t="shared" si="0"/>
        <v>209</v>
      </c>
      <c r="P51" s="534"/>
    </row>
    <row r="52" spans="1:16" ht="14.25">
      <c r="A52" s="243">
        <v>63</v>
      </c>
      <c r="B52" s="351">
        <v>4013</v>
      </c>
      <c r="C52" s="1175" t="s">
        <v>12755</v>
      </c>
      <c r="D52" s="534"/>
      <c r="E52" s="534"/>
      <c r="F52" s="1801"/>
      <c r="G52" s="534"/>
      <c r="H52" s="246" t="s">
        <v>12738</v>
      </c>
      <c r="I52" s="1579">
        <v>139</v>
      </c>
      <c r="J52" s="1562"/>
      <c r="K52" s="532" t="s">
        <v>16</v>
      </c>
      <c r="L52" s="532"/>
      <c r="M52" s="247"/>
      <c r="N52" s="533"/>
      <c r="O52" s="391">
        <f t="shared" si="0"/>
        <v>139</v>
      </c>
      <c r="P52" s="534"/>
    </row>
    <row r="53" spans="1:16" ht="14.25">
      <c r="A53" s="243">
        <v>63</v>
      </c>
      <c r="B53" s="351">
        <v>4014</v>
      </c>
      <c r="C53" s="1175" t="s">
        <v>12756</v>
      </c>
      <c r="D53" s="534"/>
      <c r="E53" s="534"/>
      <c r="F53" s="1801"/>
      <c r="G53" s="1178"/>
      <c r="H53" s="246" t="s">
        <v>12695</v>
      </c>
      <c r="I53" s="1579">
        <v>84</v>
      </c>
      <c r="J53" s="1562"/>
      <c r="K53" s="532" t="s">
        <v>16</v>
      </c>
      <c r="L53" s="532"/>
      <c r="M53" s="247"/>
      <c r="N53" s="533"/>
      <c r="O53" s="391">
        <f t="shared" si="0"/>
        <v>84</v>
      </c>
      <c r="P53" s="534"/>
    </row>
    <row r="54" spans="1:16" ht="14.25">
      <c r="A54" s="243">
        <v>63</v>
      </c>
      <c r="B54" s="351">
        <v>4015</v>
      </c>
      <c r="C54" s="1175" t="s">
        <v>12757</v>
      </c>
      <c r="D54" s="534"/>
      <c r="E54" s="534"/>
      <c r="F54" s="1801"/>
      <c r="G54" s="1179" t="s">
        <v>12073</v>
      </c>
      <c r="H54" s="246" t="s">
        <v>11556</v>
      </c>
      <c r="I54" s="1579">
        <v>209</v>
      </c>
      <c r="J54" s="1562"/>
      <c r="K54" s="532" t="s">
        <v>16</v>
      </c>
      <c r="L54" s="532"/>
      <c r="M54" s="247"/>
      <c r="N54" s="533"/>
      <c r="O54" s="391">
        <f t="shared" si="0"/>
        <v>209</v>
      </c>
      <c r="P54" s="534"/>
    </row>
    <row r="55" spans="1:16" ht="14.25">
      <c r="A55" s="243">
        <v>63</v>
      </c>
      <c r="B55" s="351">
        <v>4016</v>
      </c>
      <c r="C55" s="1175" t="s">
        <v>12758</v>
      </c>
      <c r="D55" s="534"/>
      <c r="E55" s="534"/>
      <c r="F55" s="1801"/>
      <c r="G55" s="530"/>
      <c r="H55" s="246" t="s">
        <v>12738</v>
      </c>
      <c r="I55" s="1579">
        <v>139</v>
      </c>
      <c r="J55" s="1562"/>
      <c r="K55" s="532" t="s">
        <v>16</v>
      </c>
      <c r="L55" s="532"/>
      <c r="M55" s="247"/>
      <c r="N55" s="533"/>
      <c r="O55" s="391">
        <f t="shared" si="0"/>
        <v>139</v>
      </c>
      <c r="P55" s="534"/>
    </row>
    <row r="56" spans="1:16" ht="14.25">
      <c r="A56" s="243">
        <v>63</v>
      </c>
      <c r="B56" s="351">
        <v>4017</v>
      </c>
      <c r="C56" s="1175" t="s">
        <v>12759</v>
      </c>
      <c r="D56" s="534"/>
      <c r="E56" s="534"/>
      <c r="F56" s="1803"/>
      <c r="G56" s="530"/>
      <c r="H56" s="246" t="s">
        <v>12695</v>
      </c>
      <c r="I56" s="1579">
        <v>84</v>
      </c>
      <c r="J56" s="1562"/>
      <c r="K56" s="532" t="s">
        <v>16</v>
      </c>
      <c r="L56" s="532"/>
      <c r="M56" s="247"/>
      <c r="N56" s="533"/>
      <c r="O56" s="391">
        <f t="shared" si="0"/>
        <v>84</v>
      </c>
      <c r="P56" s="534"/>
    </row>
    <row r="57" spans="1:16" ht="14.25">
      <c r="A57" s="243">
        <v>63</v>
      </c>
      <c r="B57" s="351">
        <v>4018</v>
      </c>
      <c r="C57" s="1175" t="s">
        <v>12760</v>
      </c>
      <c r="D57" s="534"/>
      <c r="E57" s="534"/>
      <c r="F57" s="1181" t="s">
        <v>12290</v>
      </c>
      <c r="G57" s="535"/>
      <c r="H57" s="246" t="s">
        <v>12761</v>
      </c>
      <c r="I57" s="1579">
        <v>418</v>
      </c>
      <c r="J57" s="1562"/>
      <c r="K57" s="532" t="s">
        <v>16</v>
      </c>
      <c r="L57" s="532"/>
      <c r="M57" s="247"/>
      <c r="N57" s="533"/>
      <c r="O57" s="391">
        <f t="shared" si="0"/>
        <v>418</v>
      </c>
      <c r="P57" s="534"/>
    </row>
    <row r="58" spans="1:16" ht="14.25">
      <c r="A58" s="243">
        <v>63</v>
      </c>
      <c r="B58" s="351">
        <v>4019</v>
      </c>
      <c r="C58" s="1175" t="s">
        <v>12762</v>
      </c>
      <c r="D58" s="534"/>
      <c r="E58" s="534"/>
      <c r="F58" s="606"/>
      <c r="G58" s="538"/>
      <c r="H58" s="523" t="s">
        <v>12763</v>
      </c>
      <c r="I58" s="1579">
        <v>348</v>
      </c>
      <c r="J58" s="1562"/>
      <c r="K58" s="532" t="s">
        <v>16</v>
      </c>
      <c r="L58" s="532"/>
      <c r="M58" s="247"/>
      <c r="N58" s="533"/>
      <c r="O58" s="391">
        <f t="shared" si="0"/>
        <v>348</v>
      </c>
      <c r="P58" s="534"/>
    </row>
    <row r="59" spans="1:16" ht="14.25">
      <c r="A59" s="243">
        <v>63</v>
      </c>
      <c r="B59" s="351">
        <v>4020</v>
      </c>
      <c r="C59" s="1175" t="s">
        <v>12764</v>
      </c>
      <c r="D59" s="534"/>
      <c r="E59" s="534"/>
      <c r="F59" s="606"/>
      <c r="G59" s="538"/>
      <c r="H59" s="523" t="s">
        <v>12765</v>
      </c>
      <c r="I59" s="1579">
        <v>299</v>
      </c>
      <c r="J59" s="1562"/>
      <c r="K59" s="532" t="s">
        <v>16</v>
      </c>
      <c r="L59" s="532"/>
      <c r="M59" s="247"/>
      <c r="N59" s="533"/>
      <c r="O59" s="391">
        <f t="shared" si="0"/>
        <v>299</v>
      </c>
      <c r="P59" s="534"/>
    </row>
    <row r="60" spans="1:16" ht="14.25">
      <c r="A60" s="243">
        <v>63</v>
      </c>
      <c r="B60" s="351">
        <v>4021</v>
      </c>
      <c r="C60" s="1175" t="s">
        <v>12766</v>
      </c>
      <c r="D60" s="534"/>
      <c r="E60" s="534"/>
      <c r="F60" s="606"/>
      <c r="G60" s="538"/>
      <c r="H60" s="523" t="s">
        <v>12767</v>
      </c>
      <c r="I60" s="1579">
        <v>261</v>
      </c>
      <c r="J60" s="1562"/>
      <c r="K60" s="532" t="s">
        <v>16</v>
      </c>
      <c r="L60" s="532"/>
      <c r="M60" s="247"/>
      <c r="N60" s="533"/>
      <c r="O60" s="391">
        <f t="shared" si="0"/>
        <v>261</v>
      </c>
      <c r="P60" s="534"/>
    </row>
    <row r="61" spans="1:16" ht="14.25">
      <c r="A61" s="243">
        <v>63</v>
      </c>
      <c r="B61" s="351">
        <v>4022</v>
      </c>
      <c r="C61" s="1175" t="s">
        <v>12768</v>
      </c>
      <c r="D61" s="534"/>
      <c r="E61" s="534"/>
      <c r="F61" s="606"/>
      <c r="G61" s="538"/>
      <c r="H61" s="523" t="s">
        <v>12769</v>
      </c>
      <c r="I61" s="1579">
        <v>232</v>
      </c>
      <c r="J61" s="1562"/>
      <c r="K61" s="532" t="s">
        <v>16</v>
      </c>
      <c r="L61" s="532"/>
      <c r="M61" s="247"/>
      <c r="N61" s="533"/>
      <c r="O61" s="391">
        <f t="shared" si="0"/>
        <v>232</v>
      </c>
      <c r="P61" s="534"/>
    </row>
    <row r="62" spans="1:16" ht="14.25">
      <c r="A62" s="243">
        <v>63</v>
      </c>
      <c r="B62" s="351">
        <v>4023</v>
      </c>
      <c r="C62" s="1175" t="s">
        <v>12770</v>
      </c>
      <c r="D62" s="534"/>
      <c r="E62" s="534"/>
      <c r="F62" s="606"/>
      <c r="G62" s="538"/>
      <c r="H62" s="246" t="s">
        <v>12707</v>
      </c>
      <c r="I62" s="1579">
        <v>209</v>
      </c>
      <c r="J62" s="1562"/>
      <c r="K62" s="532" t="s">
        <v>16</v>
      </c>
      <c r="L62" s="532"/>
      <c r="M62" s="247"/>
      <c r="N62" s="533"/>
      <c r="O62" s="391">
        <f t="shared" si="0"/>
        <v>209</v>
      </c>
      <c r="P62" s="534"/>
    </row>
    <row r="63" spans="1:16" ht="14.25">
      <c r="A63" s="243">
        <v>63</v>
      </c>
      <c r="B63" s="351">
        <v>4024</v>
      </c>
      <c r="C63" s="1175" t="s">
        <v>12771</v>
      </c>
      <c r="D63" s="534"/>
      <c r="E63" s="534"/>
      <c r="F63" s="608"/>
      <c r="G63" s="540"/>
      <c r="H63" s="246" t="s">
        <v>12709</v>
      </c>
      <c r="I63" s="1579">
        <v>139</v>
      </c>
      <c r="J63" s="1562"/>
      <c r="K63" s="532" t="s">
        <v>16</v>
      </c>
      <c r="L63" s="532"/>
      <c r="M63" s="247"/>
      <c r="N63" s="533"/>
      <c r="O63" s="391">
        <f t="shared" si="0"/>
        <v>139</v>
      </c>
      <c r="P63" s="534"/>
    </row>
    <row r="64" spans="1:16" ht="14.25">
      <c r="A64" s="243">
        <v>63</v>
      </c>
      <c r="B64" s="351">
        <v>4025</v>
      </c>
      <c r="C64" s="1175" t="s">
        <v>12772</v>
      </c>
      <c r="D64" s="534"/>
      <c r="E64" s="534"/>
      <c r="F64" s="1181" t="s">
        <v>12773</v>
      </c>
      <c r="G64" s="535"/>
      <c r="H64" s="319" t="s">
        <v>12761</v>
      </c>
      <c r="I64" s="1579">
        <v>418</v>
      </c>
      <c r="J64" s="1562"/>
      <c r="K64" s="532" t="s">
        <v>16</v>
      </c>
      <c r="L64" s="532"/>
      <c r="M64" s="247"/>
      <c r="N64" s="533"/>
      <c r="O64" s="391">
        <f t="shared" si="0"/>
        <v>418</v>
      </c>
      <c r="P64" s="534"/>
    </row>
    <row r="65" spans="1:16" ht="14.25">
      <c r="A65" s="243">
        <v>63</v>
      </c>
      <c r="B65" s="351">
        <v>4026</v>
      </c>
      <c r="C65" s="1175" t="s">
        <v>12774</v>
      </c>
      <c r="D65" s="534"/>
      <c r="E65" s="534"/>
      <c r="F65" s="606"/>
      <c r="G65" s="538"/>
      <c r="H65" s="523" t="s">
        <v>12763</v>
      </c>
      <c r="I65" s="1579">
        <v>348</v>
      </c>
      <c r="J65" s="1562"/>
      <c r="K65" s="532" t="s">
        <v>16</v>
      </c>
      <c r="L65" s="532"/>
      <c r="M65" s="247"/>
      <c r="N65" s="533"/>
      <c r="O65" s="391">
        <f t="shared" si="0"/>
        <v>348</v>
      </c>
      <c r="P65" s="534"/>
    </row>
    <row r="66" spans="1:16" ht="14.25">
      <c r="A66" s="243">
        <v>63</v>
      </c>
      <c r="B66" s="351">
        <v>4027</v>
      </c>
      <c r="C66" s="1175" t="s">
        <v>12775</v>
      </c>
      <c r="D66" s="534"/>
      <c r="E66" s="534"/>
      <c r="F66" s="606"/>
      <c r="G66" s="538"/>
      <c r="H66" s="523" t="s">
        <v>12765</v>
      </c>
      <c r="I66" s="1579">
        <v>299</v>
      </c>
      <c r="J66" s="1562"/>
      <c r="K66" s="532" t="s">
        <v>16</v>
      </c>
      <c r="L66" s="532"/>
      <c r="M66" s="247"/>
      <c r="N66" s="533"/>
      <c r="O66" s="391">
        <f t="shared" si="0"/>
        <v>299</v>
      </c>
      <c r="P66" s="534"/>
    </row>
    <row r="67" spans="1:16" ht="14.25">
      <c r="A67" s="243">
        <v>63</v>
      </c>
      <c r="B67" s="351">
        <v>4028</v>
      </c>
      <c r="C67" s="1175" t="s">
        <v>12776</v>
      </c>
      <c r="D67" s="534"/>
      <c r="E67" s="534"/>
      <c r="F67" s="606"/>
      <c r="G67" s="538"/>
      <c r="H67" s="523" t="s">
        <v>12767</v>
      </c>
      <c r="I67" s="1579">
        <v>261</v>
      </c>
      <c r="J67" s="1562"/>
      <c r="K67" s="532" t="s">
        <v>16</v>
      </c>
      <c r="L67" s="532"/>
      <c r="M67" s="247"/>
      <c r="N67" s="533"/>
      <c r="O67" s="391">
        <f t="shared" si="0"/>
        <v>261</v>
      </c>
      <c r="P67" s="534"/>
    </row>
    <row r="68" spans="1:16" ht="14.25">
      <c r="A68" s="243">
        <v>63</v>
      </c>
      <c r="B68" s="351">
        <v>4029</v>
      </c>
      <c r="C68" s="1175" t="s">
        <v>12777</v>
      </c>
      <c r="D68" s="534"/>
      <c r="E68" s="534"/>
      <c r="F68" s="606"/>
      <c r="G68" s="538"/>
      <c r="H68" s="523" t="s">
        <v>12769</v>
      </c>
      <c r="I68" s="1579">
        <v>232</v>
      </c>
      <c r="J68" s="1562"/>
      <c r="K68" s="532" t="s">
        <v>16</v>
      </c>
      <c r="L68" s="532"/>
      <c r="M68" s="247"/>
      <c r="N68" s="533"/>
      <c r="O68" s="391">
        <f t="shared" si="0"/>
        <v>232</v>
      </c>
      <c r="P68" s="534"/>
    </row>
    <row r="69" spans="1:16" ht="14.25">
      <c r="A69" s="243">
        <v>63</v>
      </c>
      <c r="B69" s="351">
        <v>4030</v>
      </c>
      <c r="C69" s="1175" t="s">
        <v>12778</v>
      </c>
      <c r="D69" s="534"/>
      <c r="E69" s="534"/>
      <c r="F69" s="606"/>
      <c r="G69" s="538"/>
      <c r="H69" s="246" t="s">
        <v>12707</v>
      </c>
      <c r="I69" s="1579">
        <v>209</v>
      </c>
      <c r="J69" s="1562"/>
      <c r="K69" s="532" t="s">
        <v>16</v>
      </c>
      <c r="L69" s="532"/>
      <c r="M69" s="247"/>
      <c r="N69" s="533"/>
      <c r="O69" s="391">
        <f t="shared" si="0"/>
        <v>209</v>
      </c>
      <c r="P69" s="534"/>
    </row>
    <row r="70" spans="1:16" ht="14.25">
      <c r="A70" s="243">
        <v>63</v>
      </c>
      <c r="B70" s="351">
        <v>4031</v>
      </c>
      <c r="C70" s="1175" t="s">
        <v>12779</v>
      </c>
      <c r="D70" s="534"/>
      <c r="E70" s="1178"/>
      <c r="F70" s="608"/>
      <c r="G70" s="540"/>
      <c r="H70" s="246" t="s">
        <v>12709</v>
      </c>
      <c r="I70" s="1579">
        <v>139</v>
      </c>
      <c r="J70" s="1562"/>
      <c r="K70" s="532" t="s">
        <v>16</v>
      </c>
      <c r="L70" s="532"/>
      <c r="M70" s="247"/>
      <c r="N70" s="533"/>
      <c r="O70" s="391">
        <f t="shared" si="0"/>
        <v>139</v>
      </c>
      <c r="P70" s="534"/>
    </row>
    <row r="71" spans="1:16" ht="14.25">
      <c r="A71" s="243">
        <v>63</v>
      </c>
      <c r="B71" s="351">
        <v>4040</v>
      </c>
      <c r="C71" s="1175" t="s">
        <v>12780</v>
      </c>
      <c r="D71" s="1182"/>
      <c r="E71" s="1176" t="s">
        <v>12781</v>
      </c>
      <c r="F71" s="1536" t="s">
        <v>12735</v>
      </c>
      <c r="G71" s="638" t="s">
        <v>12736</v>
      </c>
      <c r="H71" s="246" t="s">
        <v>11556</v>
      </c>
      <c r="I71" s="1579">
        <v>155</v>
      </c>
      <c r="J71" s="1562"/>
      <c r="K71" s="532" t="s">
        <v>16</v>
      </c>
      <c r="L71" s="532"/>
      <c r="M71" s="247"/>
      <c r="N71" s="533"/>
      <c r="O71" s="391">
        <f t="shared" ref="O71:O134" si="1">I71</f>
        <v>155</v>
      </c>
      <c r="P71" s="534"/>
    </row>
    <row r="72" spans="1:16" ht="14.25">
      <c r="A72" s="243">
        <v>63</v>
      </c>
      <c r="B72" s="351">
        <v>4041</v>
      </c>
      <c r="C72" s="1175" t="s">
        <v>12782</v>
      </c>
      <c r="D72" s="534"/>
      <c r="E72" s="534"/>
      <c r="F72" s="1758"/>
      <c r="G72" s="638"/>
      <c r="H72" s="246" t="s">
        <v>12738</v>
      </c>
      <c r="I72" s="1579">
        <v>103</v>
      </c>
      <c r="J72" s="1562"/>
      <c r="K72" s="532" t="s">
        <v>16</v>
      </c>
      <c r="L72" s="532"/>
      <c r="M72" s="247"/>
      <c r="N72" s="533"/>
      <c r="O72" s="391">
        <f t="shared" si="1"/>
        <v>103</v>
      </c>
      <c r="P72" s="534"/>
    </row>
    <row r="73" spans="1:16" ht="14.25">
      <c r="A73" s="243">
        <v>63</v>
      </c>
      <c r="B73" s="351">
        <v>4042</v>
      </c>
      <c r="C73" s="1175" t="s">
        <v>12783</v>
      </c>
      <c r="D73" s="534"/>
      <c r="E73" s="534"/>
      <c r="F73" s="1758"/>
      <c r="G73" s="605"/>
      <c r="H73" s="246" t="s">
        <v>12695</v>
      </c>
      <c r="I73" s="1579">
        <v>62</v>
      </c>
      <c r="J73" s="1562"/>
      <c r="K73" s="532" t="s">
        <v>16</v>
      </c>
      <c r="L73" s="532"/>
      <c r="M73" s="247"/>
      <c r="N73" s="533"/>
      <c r="O73" s="391">
        <f t="shared" si="1"/>
        <v>62</v>
      </c>
      <c r="P73" s="534"/>
    </row>
    <row r="74" spans="1:16" ht="14.25">
      <c r="A74" s="243">
        <v>63</v>
      </c>
      <c r="B74" s="351">
        <v>4043</v>
      </c>
      <c r="C74" s="1175" t="s">
        <v>12784</v>
      </c>
      <c r="D74" s="534"/>
      <c r="E74" s="534"/>
      <c r="F74" s="1102"/>
      <c r="G74" s="1177" t="s">
        <v>12741</v>
      </c>
      <c r="H74" s="246" t="s">
        <v>11556</v>
      </c>
      <c r="I74" s="1579">
        <v>155</v>
      </c>
      <c r="J74" s="1562"/>
      <c r="K74" s="532" t="s">
        <v>16</v>
      </c>
      <c r="L74" s="532"/>
      <c r="M74" s="247"/>
      <c r="N74" s="533"/>
      <c r="O74" s="391">
        <f t="shared" si="1"/>
        <v>155</v>
      </c>
      <c r="P74" s="534"/>
    </row>
    <row r="75" spans="1:16" ht="14.25">
      <c r="A75" s="243">
        <v>63</v>
      </c>
      <c r="B75" s="351">
        <v>4044</v>
      </c>
      <c r="C75" s="1175" t="s">
        <v>12785</v>
      </c>
      <c r="D75" s="534"/>
      <c r="E75" s="534"/>
      <c r="F75" s="1102"/>
      <c r="G75" s="1102"/>
      <c r="H75" s="246" t="s">
        <v>12738</v>
      </c>
      <c r="I75" s="1579">
        <v>103</v>
      </c>
      <c r="J75" s="1562"/>
      <c r="K75" s="532" t="s">
        <v>16</v>
      </c>
      <c r="L75" s="532"/>
      <c r="M75" s="247"/>
      <c r="N75" s="533"/>
      <c r="O75" s="391">
        <f t="shared" si="1"/>
        <v>103</v>
      </c>
      <c r="P75" s="534"/>
    </row>
    <row r="76" spans="1:16" ht="14.25">
      <c r="A76" s="243">
        <v>63</v>
      </c>
      <c r="B76" s="351">
        <v>4045</v>
      </c>
      <c r="C76" s="1175" t="s">
        <v>12786</v>
      </c>
      <c r="D76" s="534"/>
      <c r="E76" s="534"/>
      <c r="F76" s="534"/>
      <c r="G76" s="1178"/>
      <c r="H76" s="246" t="s">
        <v>12695</v>
      </c>
      <c r="I76" s="1579">
        <v>62</v>
      </c>
      <c r="J76" s="1562"/>
      <c r="K76" s="532" t="s">
        <v>16</v>
      </c>
      <c r="L76" s="532"/>
      <c r="M76" s="247"/>
      <c r="N76" s="533"/>
      <c r="O76" s="391">
        <f t="shared" si="1"/>
        <v>62</v>
      </c>
      <c r="P76" s="534"/>
    </row>
    <row r="77" spans="1:16" ht="14.25">
      <c r="A77" s="243">
        <v>63</v>
      </c>
      <c r="B77" s="351">
        <v>4046</v>
      </c>
      <c r="C77" s="1175" t="s">
        <v>12787</v>
      </c>
      <c r="D77" s="534"/>
      <c r="E77" s="534"/>
      <c r="F77" s="534"/>
      <c r="G77" s="1179" t="s">
        <v>12745</v>
      </c>
      <c r="H77" s="246" t="s">
        <v>11556</v>
      </c>
      <c r="I77" s="1579">
        <v>155</v>
      </c>
      <c r="J77" s="1562"/>
      <c r="K77" s="532" t="s">
        <v>16</v>
      </c>
      <c r="L77" s="532"/>
      <c r="M77" s="247"/>
      <c r="N77" s="533"/>
      <c r="O77" s="391">
        <f t="shared" si="1"/>
        <v>155</v>
      </c>
      <c r="P77" s="534"/>
    </row>
    <row r="78" spans="1:16" ht="14.25">
      <c r="A78" s="243">
        <v>63</v>
      </c>
      <c r="B78" s="351">
        <v>4047</v>
      </c>
      <c r="C78" s="1175" t="s">
        <v>12788</v>
      </c>
      <c r="D78" s="534"/>
      <c r="E78" s="534"/>
      <c r="F78" s="534"/>
      <c r="G78" s="530"/>
      <c r="H78" s="246" t="s">
        <v>12738</v>
      </c>
      <c r="I78" s="1579">
        <v>103</v>
      </c>
      <c r="J78" s="1562"/>
      <c r="K78" s="532" t="s">
        <v>16</v>
      </c>
      <c r="L78" s="532"/>
      <c r="M78" s="247"/>
      <c r="N78" s="533"/>
      <c r="O78" s="391">
        <f t="shared" si="1"/>
        <v>103</v>
      </c>
      <c r="P78" s="534"/>
    </row>
    <row r="79" spans="1:16" ht="14.25">
      <c r="A79" s="243">
        <v>63</v>
      </c>
      <c r="B79" s="351">
        <v>4048</v>
      </c>
      <c r="C79" s="1175" t="s">
        <v>12789</v>
      </c>
      <c r="D79" s="534"/>
      <c r="E79" s="534"/>
      <c r="F79" s="534"/>
      <c r="G79" s="530"/>
      <c r="H79" s="246" t="s">
        <v>12695</v>
      </c>
      <c r="I79" s="1579">
        <v>62</v>
      </c>
      <c r="J79" s="1562"/>
      <c r="K79" s="532" t="s">
        <v>16</v>
      </c>
      <c r="L79" s="532"/>
      <c r="M79" s="247"/>
      <c r="N79" s="533"/>
      <c r="O79" s="391">
        <f t="shared" si="1"/>
        <v>62</v>
      </c>
      <c r="P79" s="534"/>
    </row>
    <row r="80" spans="1:16" ht="14.25">
      <c r="A80" s="243">
        <v>63</v>
      </c>
      <c r="B80" s="351">
        <v>4049</v>
      </c>
      <c r="C80" s="1175" t="s">
        <v>12790</v>
      </c>
      <c r="D80" s="534"/>
      <c r="E80" s="534"/>
      <c r="F80" s="534"/>
      <c r="G80" s="1180" t="s">
        <v>12749</v>
      </c>
      <c r="H80" s="246" t="s">
        <v>11556</v>
      </c>
      <c r="I80" s="1579">
        <v>155</v>
      </c>
      <c r="J80" s="1562"/>
      <c r="K80" s="532" t="s">
        <v>16</v>
      </c>
      <c r="L80" s="532"/>
      <c r="M80" s="247"/>
      <c r="N80" s="533"/>
      <c r="O80" s="391">
        <f t="shared" si="1"/>
        <v>155</v>
      </c>
      <c r="P80" s="534"/>
    </row>
    <row r="81" spans="1:16" ht="14.25">
      <c r="A81" s="243">
        <v>63</v>
      </c>
      <c r="B81" s="351">
        <v>4050</v>
      </c>
      <c r="C81" s="1175" t="s">
        <v>12791</v>
      </c>
      <c r="D81" s="534"/>
      <c r="E81" s="534"/>
      <c r="F81" s="534"/>
      <c r="G81" s="534"/>
      <c r="H81" s="246" t="s">
        <v>12738</v>
      </c>
      <c r="I81" s="1579">
        <v>103</v>
      </c>
      <c r="J81" s="1562"/>
      <c r="K81" s="532" t="s">
        <v>16</v>
      </c>
      <c r="L81" s="532"/>
      <c r="M81" s="247"/>
      <c r="N81" s="533"/>
      <c r="O81" s="391">
        <f t="shared" si="1"/>
        <v>103</v>
      </c>
      <c r="P81" s="534"/>
    </row>
    <row r="82" spans="1:16" ht="14.25">
      <c r="A82" s="243">
        <v>63</v>
      </c>
      <c r="B82" s="351">
        <v>4051</v>
      </c>
      <c r="C82" s="1175" t="s">
        <v>12792</v>
      </c>
      <c r="D82" s="534"/>
      <c r="E82" s="534"/>
      <c r="F82" s="1178"/>
      <c r="G82" s="1178"/>
      <c r="H82" s="246" t="s">
        <v>12695</v>
      </c>
      <c r="I82" s="1579">
        <v>62</v>
      </c>
      <c r="J82" s="1562"/>
      <c r="K82" s="532" t="s">
        <v>16</v>
      </c>
      <c r="L82" s="532"/>
      <c r="M82" s="247"/>
      <c r="N82" s="533"/>
      <c r="O82" s="391">
        <f t="shared" si="1"/>
        <v>62</v>
      </c>
      <c r="P82" s="534"/>
    </row>
    <row r="83" spans="1:16" ht="14.25">
      <c r="A83" s="243">
        <v>63</v>
      </c>
      <c r="B83" s="351">
        <v>4052</v>
      </c>
      <c r="C83" s="1175" t="s">
        <v>12793</v>
      </c>
      <c r="D83" s="534"/>
      <c r="E83" s="534"/>
      <c r="F83" s="1800" t="s">
        <v>12753</v>
      </c>
      <c r="G83" s="1180" t="s">
        <v>12754</v>
      </c>
      <c r="H83" s="246" t="s">
        <v>11556</v>
      </c>
      <c r="I83" s="1579">
        <v>155</v>
      </c>
      <c r="J83" s="1562"/>
      <c r="K83" s="532" t="s">
        <v>16</v>
      </c>
      <c r="L83" s="532"/>
      <c r="M83" s="247"/>
      <c r="N83" s="533"/>
      <c r="O83" s="391">
        <f t="shared" si="1"/>
        <v>155</v>
      </c>
      <c r="P83" s="534"/>
    </row>
    <row r="84" spans="1:16" ht="14.25">
      <c r="A84" s="243">
        <v>63</v>
      </c>
      <c r="B84" s="351">
        <v>4053</v>
      </c>
      <c r="C84" s="1175" t="s">
        <v>12794</v>
      </c>
      <c r="D84" s="534"/>
      <c r="E84" s="534"/>
      <c r="F84" s="1801"/>
      <c r="G84" s="534"/>
      <c r="H84" s="246" t="s">
        <v>12738</v>
      </c>
      <c r="I84" s="1579">
        <v>103</v>
      </c>
      <c r="J84" s="1562"/>
      <c r="K84" s="532" t="s">
        <v>16</v>
      </c>
      <c r="L84" s="532"/>
      <c r="M84" s="247"/>
      <c r="N84" s="533"/>
      <c r="O84" s="391">
        <f t="shared" si="1"/>
        <v>103</v>
      </c>
      <c r="P84" s="534"/>
    </row>
    <row r="85" spans="1:16" ht="14.25">
      <c r="A85" s="243">
        <v>63</v>
      </c>
      <c r="B85" s="351">
        <v>4054</v>
      </c>
      <c r="C85" s="1175" t="s">
        <v>12795</v>
      </c>
      <c r="D85" s="534"/>
      <c r="E85" s="534"/>
      <c r="F85" s="1801"/>
      <c r="G85" s="1178"/>
      <c r="H85" s="246" t="s">
        <v>12695</v>
      </c>
      <c r="I85" s="1579">
        <v>62</v>
      </c>
      <c r="J85" s="1562"/>
      <c r="K85" s="532" t="s">
        <v>16</v>
      </c>
      <c r="L85" s="532"/>
      <c r="M85" s="247"/>
      <c r="N85" s="533"/>
      <c r="O85" s="391">
        <f t="shared" si="1"/>
        <v>62</v>
      </c>
      <c r="P85" s="534"/>
    </row>
    <row r="86" spans="1:16" ht="14.25">
      <c r="A86" s="243">
        <v>63</v>
      </c>
      <c r="B86" s="351">
        <v>4055</v>
      </c>
      <c r="C86" s="1175" t="s">
        <v>12796</v>
      </c>
      <c r="D86" s="534"/>
      <c r="E86" s="534"/>
      <c r="F86" s="1801"/>
      <c r="G86" s="1179" t="s">
        <v>12073</v>
      </c>
      <c r="H86" s="246" t="s">
        <v>11556</v>
      </c>
      <c r="I86" s="1579">
        <v>155</v>
      </c>
      <c r="J86" s="1562"/>
      <c r="K86" s="532" t="s">
        <v>16</v>
      </c>
      <c r="L86" s="532"/>
      <c r="M86" s="247"/>
      <c r="N86" s="533"/>
      <c r="O86" s="391">
        <f t="shared" si="1"/>
        <v>155</v>
      </c>
      <c r="P86" s="534"/>
    </row>
    <row r="87" spans="1:16" ht="14.25">
      <c r="A87" s="243">
        <v>63</v>
      </c>
      <c r="B87" s="351">
        <v>4056</v>
      </c>
      <c r="C87" s="1175" t="s">
        <v>12797</v>
      </c>
      <c r="D87" s="534"/>
      <c r="E87" s="534"/>
      <c r="F87" s="1801"/>
      <c r="G87" s="530"/>
      <c r="H87" s="246" t="s">
        <v>12738</v>
      </c>
      <c r="I87" s="1579">
        <v>103</v>
      </c>
      <c r="J87" s="1562"/>
      <c r="K87" s="532" t="s">
        <v>16</v>
      </c>
      <c r="L87" s="532"/>
      <c r="M87" s="247"/>
      <c r="N87" s="533"/>
      <c r="O87" s="391">
        <f t="shared" si="1"/>
        <v>103</v>
      </c>
      <c r="P87" s="534"/>
    </row>
    <row r="88" spans="1:16" ht="14.25">
      <c r="A88" s="243">
        <v>63</v>
      </c>
      <c r="B88" s="351">
        <v>4057</v>
      </c>
      <c r="C88" s="1175" t="s">
        <v>12798</v>
      </c>
      <c r="D88" s="534"/>
      <c r="E88" s="534"/>
      <c r="F88" s="1803"/>
      <c r="G88" s="530"/>
      <c r="H88" s="246" t="s">
        <v>12695</v>
      </c>
      <c r="I88" s="1579">
        <v>62</v>
      </c>
      <c r="J88" s="1562"/>
      <c r="K88" s="532" t="s">
        <v>16</v>
      </c>
      <c r="L88" s="532"/>
      <c r="M88" s="247"/>
      <c r="N88" s="533"/>
      <c r="O88" s="391">
        <f t="shared" si="1"/>
        <v>62</v>
      </c>
      <c r="P88" s="534"/>
    </row>
    <row r="89" spans="1:16" ht="14.25">
      <c r="A89" s="243">
        <v>63</v>
      </c>
      <c r="B89" s="351">
        <v>4058</v>
      </c>
      <c r="C89" s="1175" t="s">
        <v>12799</v>
      </c>
      <c r="D89" s="534"/>
      <c r="E89" s="534"/>
      <c r="F89" s="1181" t="s">
        <v>12290</v>
      </c>
      <c r="G89" s="535"/>
      <c r="H89" s="246" t="s">
        <v>12761</v>
      </c>
      <c r="I89" s="1579">
        <v>309</v>
      </c>
      <c r="J89" s="1562"/>
      <c r="K89" s="532" t="s">
        <v>16</v>
      </c>
      <c r="L89" s="532"/>
      <c r="M89" s="247"/>
      <c r="N89" s="533"/>
      <c r="O89" s="391">
        <f t="shared" si="1"/>
        <v>309</v>
      </c>
      <c r="P89" s="534"/>
    </row>
    <row r="90" spans="1:16" ht="14.25">
      <c r="A90" s="243">
        <v>63</v>
      </c>
      <c r="B90" s="351">
        <v>4059</v>
      </c>
      <c r="C90" s="1175" t="s">
        <v>12800</v>
      </c>
      <c r="D90" s="534"/>
      <c r="E90" s="534"/>
      <c r="F90" s="606"/>
      <c r="G90" s="538"/>
      <c r="H90" s="523" t="s">
        <v>12763</v>
      </c>
      <c r="I90" s="1579">
        <v>258</v>
      </c>
      <c r="J90" s="1562"/>
      <c r="K90" s="532" t="s">
        <v>16</v>
      </c>
      <c r="L90" s="532"/>
      <c r="M90" s="247"/>
      <c r="N90" s="533"/>
      <c r="O90" s="391">
        <f t="shared" si="1"/>
        <v>258</v>
      </c>
      <c r="P90" s="534"/>
    </row>
    <row r="91" spans="1:16" ht="14.25">
      <c r="A91" s="243">
        <v>63</v>
      </c>
      <c r="B91" s="351">
        <v>4060</v>
      </c>
      <c r="C91" s="1175" t="s">
        <v>12801</v>
      </c>
      <c r="D91" s="534"/>
      <c r="E91" s="534"/>
      <c r="F91" s="606"/>
      <c r="G91" s="538"/>
      <c r="H91" s="523" t="s">
        <v>12765</v>
      </c>
      <c r="I91" s="1579">
        <v>221</v>
      </c>
      <c r="J91" s="1562"/>
      <c r="K91" s="532" t="s">
        <v>16</v>
      </c>
      <c r="L91" s="532"/>
      <c r="M91" s="247"/>
      <c r="N91" s="533"/>
      <c r="O91" s="391">
        <f t="shared" si="1"/>
        <v>221</v>
      </c>
      <c r="P91" s="534"/>
    </row>
    <row r="92" spans="1:16" ht="14.25">
      <c r="A92" s="243">
        <v>63</v>
      </c>
      <c r="B92" s="351">
        <v>4061</v>
      </c>
      <c r="C92" s="1175" t="s">
        <v>12802</v>
      </c>
      <c r="D92" s="534"/>
      <c r="E92" s="534"/>
      <c r="F92" s="606"/>
      <c r="G92" s="538"/>
      <c r="H92" s="523" t="s">
        <v>12767</v>
      </c>
      <c r="I92" s="1579">
        <v>193</v>
      </c>
      <c r="J92" s="1562"/>
      <c r="K92" s="532" t="s">
        <v>16</v>
      </c>
      <c r="L92" s="532"/>
      <c r="M92" s="247"/>
      <c r="N92" s="533"/>
      <c r="O92" s="391">
        <f t="shared" si="1"/>
        <v>193</v>
      </c>
      <c r="P92" s="534"/>
    </row>
    <row r="93" spans="1:16" ht="14.25">
      <c r="A93" s="243">
        <v>63</v>
      </c>
      <c r="B93" s="351">
        <v>4062</v>
      </c>
      <c r="C93" s="1175" t="s">
        <v>12803</v>
      </c>
      <c r="D93" s="534"/>
      <c r="E93" s="534"/>
      <c r="F93" s="606"/>
      <c r="G93" s="538"/>
      <c r="H93" s="523" t="s">
        <v>12769</v>
      </c>
      <c r="I93" s="1579">
        <v>172</v>
      </c>
      <c r="J93" s="1562"/>
      <c r="K93" s="532" t="s">
        <v>16</v>
      </c>
      <c r="L93" s="532"/>
      <c r="M93" s="247"/>
      <c r="N93" s="533"/>
      <c r="O93" s="391">
        <f t="shared" si="1"/>
        <v>172</v>
      </c>
      <c r="P93" s="534"/>
    </row>
    <row r="94" spans="1:16" ht="14.25">
      <c r="A94" s="243">
        <v>63</v>
      </c>
      <c r="B94" s="351">
        <v>4063</v>
      </c>
      <c r="C94" s="1175" t="s">
        <v>12804</v>
      </c>
      <c r="D94" s="534"/>
      <c r="E94" s="534"/>
      <c r="F94" s="606"/>
      <c r="G94" s="538"/>
      <c r="H94" s="246" t="s">
        <v>12707</v>
      </c>
      <c r="I94" s="1579">
        <v>155</v>
      </c>
      <c r="J94" s="1562"/>
      <c r="K94" s="532" t="s">
        <v>16</v>
      </c>
      <c r="L94" s="532"/>
      <c r="M94" s="247"/>
      <c r="N94" s="533"/>
      <c r="O94" s="391">
        <f t="shared" si="1"/>
        <v>155</v>
      </c>
      <c r="P94" s="534"/>
    </row>
    <row r="95" spans="1:16" ht="14.25">
      <c r="A95" s="243">
        <v>63</v>
      </c>
      <c r="B95" s="351">
        <v>4064</v>
      </c>
      <c r="C95" s="1175" t="s">
        <v>12805</v>
      </c>
      <c r="D95" s="534"/>
      <c r="E95" s="534"/>
      <c r="F95" s="608"/>
      <c r="G95" s="540"/>
      <c r="H95" s="246" t="s">
        <v>12709</v>
      </c>
      <c r="I95" s="1579">
        <v>103</v>
      </c>
      <c r="J95" s="1562"/>
      <c r="K95" s="532" t="s">
        <v>16</v>
      </c>
      <c r="L95" s="532"/>
      <c r="M95" s="247"/>
      <c r="N95" s="533"/>
      <c r="O95" s="391">
        <f t="shared" si="1"/>
        <v>103</v>
      </c>
      <c r="P95" s="534"/>
    </row>
    <row r="96" spans="1:16" ht="14.25">
      <c r="A96" s="243">
        <v>63</v>
      </c>
      <c r="B96" s="351">
        <v>4065</v>
      </c>
      <c r="C96" s="1175" t="s">
        <v>12806</v>
      </c>
      <c r="D96" s="534"/>
      <c r="E96" s="534"/>
      <c r="F96" s="1181" t="s">
        <v>12773</v>
      </c>
      <c r="G96" s="535"/>
      <c r="H96" s="319" t="s">
        <v>12761</v>
      </c>
      <c r="I96" s="1579">
        <v>309</v>
      </c>
      <c r="J96" s="1562"/>
      <c r="K96" s="532" t="s">
        <v>16</v>
      </c>
      <c r="L96" s="532"/>
      <c r="M96" s="247"/>
      <c r="N96" s="533"/>
      <c r="O96" s="391">
        <f t="shared" si="1"/>
        <v>309</v>
      </c>
      <c r="P96" s="534"/>
    </row>
    <row r="97" spans="1:16" ht="14.25">
      <c r="A97" s="243">
        <v>63</v>
      </c>
      <c r="B97" s="351">
        <v>4066</v>
      </c>
      <c r="C97" s="1175" t="s">
        <v>12807</v>
      </c>
      <c r="D97" s="534"/>
      <c r="E97" s="534"/>
      <c r="F97" s="606"/>
      <c r="G97" s="538"/>
      <c r="H97" s="523" t="s">
        <v>12763</v>
      </c>
      <c r="I97" s="1579">
        <v>258</v>
      </c>
      <c r="J97" s="1562"/>
      <c r="K97" s="532" t="s">
        <v>16</v>
      </c>
      <c r="L97" s="532"/>
      <c r="M97" s="247"/>
      <c r="N97" s="533"/>
      <c r="O97" s="391">
        <f t="shared" si="1"/>
        <v>258</v>
      </c>
      <c r="P97" s="534"/>
    </row>
    <row r="98" spans="1:16" ht="14.25">
      <c r="A98" s="243">
        <v>63</v>
      </c>
      <c r="B98" s="351">
        <v>4067</v>
      </c>
      <c r="C98" s="1175" t="s">
        <v>12808</v>
      </c>
      <c r="D98" s="534"/>
      <c r="E98" s="534"/>
      <c r="F98" s="606"/>
      <c r="G98" s="538"/>
      <c r="H98" s="523" t="s">
        <v>12765</v>
      </c>
      <c r="I98" s="1579">
        <v>221</v>
      </c>
      <c r="J98" s="1562"/>
      <c r="K98" s="532" t="s">
        <v>16</v>
      </c>
      <c r="L98" s="532"/>
      <c r="M98" s="247"/>
      <c r="N98" s="533"/>
      <c r="O98" s="391">
        <f t="shared" si="1"/>
        <v>221</v>
      </c>
      <c r="P98" s="534"/>
    </row>
    <row r="99" spans="1:16" ht="14.25">
      <c r="A99" s="243">
        <v>63</v>
      </c>
      <c r="B99" s="351">
        <v>4068</v>
      </c>
      <c r="C99" s="1175" t="s">
        <v>12809</v>
      </c>
      <c r="D99" s="534"/>
      <c r="E99" s="534"/>
      <c r="F99" s="606"/>
      <c r="G99" s="538"/>
      <c r="H99" s="523" t="s">
        <v>12767</v>
      </c>
      <c r="I99" s="1579">
        <v>193</v>
      </c>
      <c r="J99" s="1562"/>
      <c r="K99" s="532" t="s">
        <v>16</v>
      </c>
      <c r="L99" s="532"/>
      <c r="M99" s="247"/>
      <c r="N99" s="533"/>
      <c r="O99" s="391">
        <f t="shared" si="1"/>
        <v>193</v>
      </c>
      <c r="P99" s="534"/>
    </row>
    <row r="100" spans="1:16" ht="14.25">
      <c r="A100" s="243">
        <v>63</v>
      </c>
      <c r="B100" s="351">
        <v>4069</v>
      </c>
      <c r="C100" s="1175" t="s">
        <v>12810</v>
      </c>
      <c r="D100" s="534"/>
      <c r="E100" s="534"/>
      <c r="F100" s="606"/>
      <c r="G100" s="538"/>
      <c r="H100" s="523" t="s">
        <v>12769</v>
      </c>
      <c r="I100" s="1579">
        <v>172</v>
      </c>
      <c r="J100" s="1562"/>
      <c r="K100" s="532" t="s">
        <v>16</v>
      </c>
      <c r="L100" s="532"/>
      <c r="M100" s="247"/>
      <c r="N100" s="533"/>
      <c r="O100" s="391">
        <f t="shared" si="1"/>
        <v>172</v>
      </c>
      <c r="P100" s="534"/>
    </row>
    <row r="101" spans="1:16" ht="14.25">
      <c r="A101" s="243">
        <v>63</v>
      </c>
      <c r="B101" s="351">
        <v>4070</v>
      </c>
      <c r="C101" s="1175" t="s">
        <v>12811</v>
      </c>
      <c r="D101" s="534"/>
      <c r="E101" s="534"/>
      <c r="F101" s="606"/>
      <c r="G101" s="538"/>
      <c r="H101" s="246" t="s">
        <v>12707</v>
      </c>
      <c r="I101" s="1579">
        <v>155</v>
      </c>
      <c r="J101" s="1562"/>
      <c r="K101" s="532" t="s">
        <v>16</v>
      </c>
      <c r="L101" s="532"/>
      <c r="M101" s="247"/>
      <c r="N101" s="533"/>
      <c r="O101" s="391">
        <f t="shared" si="1"/>
        <v>155</v>
      </c>
      <c r="P101" s="534"/>
    </row>
    <row r="102" spans="1:16" ht="14.25">
      <c r="A102" s="243">
        <v>63</v>
      </c>
      <c r="B102" s="351">
        <v>4071</v>
      </c>
      <c r="C102" s="1175" t="s">
        <v>12812</v>
      </c>
      <c r="D102" s="534"/>
      <c r="E102" s="1178"/>
      <c r="F102" s="608"/>
      <c r="G102" s="540"/>
      <c r="H102" s="246" t="s">
        <v>12709</v>
      </c>
      <c r="I102" s="1579">
        <v>103</v>
      </c>
      <c r="J102" s="1562"/>
      <c r="K102" s="532" t="s">
        <v>16</v>
      </c>
      <c r="L102" s="532"/>
      <c r="M102" s="247"/>
      <c r="N102" s="533"/>
      <c r="O102" s="391">
        <f t="shared" si="1"/>
        <v>103</v>
      </c>
      <c r="P102" s="534"/>
    </row>
    <row r="103" spans="1:16" ht="14.25">
      <c r="A103" s="243">
        <v>63</v>
      </c>
      <c r="B103" s="351">
        <v>4081</v>
      </c>
      <c r="C103" s="1175" t="s">
        <v>12813</v>
      </c>
      <c r="D103" s="1182"/>
      <c r="E103" s="1176" t="s">
        <v>12814</v>
      </c>
      <c r="F103" s="1536" t="s">
        <v>12735</v>
      </c>
      <c r="G103" s="638" t="s">
        <v>11555</v>
      </c>
      <c r="H103" s="246" t="s">
        <v>11556</v>
      </c>
      <c r="I103" s="1579">
        <v>91</v>
      </c>
      <c r="J103" s="1562"/>
      <c r="K103" s="532" t="s">
        <v>16</v>
      </c>
      <c r="L103" s="532"/>
      <c r="M103" s="247"/>
      <c r="N103" s="533"/>
      <c r="O103" s="391">
        <f t="shared" si="1"/>
        <v>91</v>
      </c>
      <c r="P103" s="534"/>
    </row>
    <row r="104" spans="1:16" ht="14.25">
      <c r="A104" s="243">
        <v>63</v>
      </c>
      <c r="B104" s="351">
        <v>4082</v>
      </c>
      <c r="C104" s="1175" t="s">
        <v>12815</v>
      </c>
      <c r="D104" s="534"/>
      <c r="E104" s="534"/>
      <c r="F104" s="1801"/>
      <c r="G104" s="638"/>
      <c r="H104" s="246" t="s">
        <v>12738</v>
      </c>
      <c r="I104" s="1579">
        <v>61</v>
      </c>
      <c r="J104" s="1562"/>
      <c r="K104" s="532" t="s">
        <v>16</v>
      </c>
      <c r="L104" s="532"/>
      <c r="M104" s="247"/>
      <c r="N104" s="533"/>
      <c r="O104" s="391">
        <f t="shared" si="1"/>
        <v>61</v>
      </c>
      <c r="P104" s="534"/>
    </row>
    <row r="105" spans="1:16" ht="14.25">
      <c r="A105" s="243">
        <v>63</v>
      </c>
      <c r="B105" s="351">
        <v>4083</v>
      </c>
      <c r="C105" s="1175" t="s">
        <v>12816</v>
      </c>
      <c r="D105" s="534"/>
      <c r="E105" s="534"/>
      <c r="F105" s="1801"/>
      <c r="G105" s="605"/>
      <c r="H105" s="246" t="s">
        <v>12695</v>
      </c>
      <c r="I105" s="1579">
        <v>36</v>
      </c>
      <c r="J105" s="1562"/>
      <c r="K105" s="532" t="s">
        <v>16</v>
      </c>
      <c r="L105" s="532"/>
      <c r="M105" s="247"/>
      <c r="N105" s="533"/>
      <c r="O105" s="391">
        <f t="shared" si="1"/>
        <v>36</v>
      </c>
      <c r="P105" s="534"/>
    </row>
    <row r="106" spans="1:16" ht="14.25">
      <c r="A106" s="243">
        <v>63</v>
      </c>
      <c r="B106" s="351">
        <v>4084</v>
      </c>
      <c r="C106" s="1175" t="s">
        <v>12817</v>
      </c>
      <c r="D106" s="534"/>
      <c r="E106" s="534"/>
      <c r="F106" s="1801"/>
      <c r="G106" s="1177" t="s">
        <v>12818</v>
      </c>
      <c r="H106" s="246" t="s">
        <v>11556</v>
      </c>
      <c r="I106" s="1579">
        <v>91</v>
      </c>
      <c r="J106" s="1562"/>
      <c r="K106" s="532" t="s">
        <v>16</v>
      </c>
      <c r="L106" s="532"/>
      <c r="M106" s="247"/>
      <c r="N106" s="533"/>
      <c r="O106" s="391">
        <f t="shared" si="1"/>
        <v>91</v>
      </c>
      <c r="P106" s="534"/>
    </row>
    <row r="107" spans="1:16" ht="14.25">
      <c r="A107" s="243">
        <v>63</v>
      </c>
      <c r="B107" s="351">
        <v>4085</v>
      </c>
      <c r="C107" s="1175" t="s">
        <v>12819</v>
      </c>
      <c r="D107" s="534"/>
      <c r="E107" s="534"/>
      <c r="F107" s="1801"/>
      <c r="G107" s="1102"/>
      <c r="H107" s="246" t="s">
        <v>12738</v>
      </c>
      <c r="I107" s="1579">
        <v>61</v>
      </c>
      <c r="J107" s="1562"/>
      <c r="K107" s="532" t="s">
        <v>16</v>
      </c>
      <c r="L107" s="532"/>
      <c r="M107" s="247"/>
      <c r="N107" s="533"/>
      <c r="O107" s="391">
        <f t="shared" si="1"/>
        <v>61</v>
      </c>
      <c r="P107" s="534"/>
    </row>
    <row r="108" spans="1:16" ht="14.25">
      <c r="A108" s="243">
        <v>63</v>
      </c>
      <c r="B108" s="351">
        <v>4086</v>
      </c>
      <c r="C108" s="1175" t="s">
        <v>12820</v>
      </c>
      <c r="D108" s="534"/>
      <c r="E108" s="534"/>
      <c r="F108" s="1801"/>
      <c r="G108" s="1178"/>
      <c r="H108" s="246" t="s">
        <v>12695</v>
      </c>
      <c r="I108" s="1579">
        <v>36</v>
      </c>
      <c r="J108" s="1562"/>
      <c r="K108" s="532" t="s">
        <v>16</v>
      </c>
      <c r="L108" s="532"/>
      <c r="M108" s="247"/>
      <c r="N108" s="533"/>
      <c r="O108" s="391">
        <f t="shared" si="1"/>
        <v>36</v>
      </c>
      <c r="P108" s="534"/>
    </row>
    <row r="109" spans="1:16" ht="14.25">
      <c r="A109" s="243">
        <v>63</v>
      </c>
      <c r="B109" s="351">
        <v>4087</v>
      </c>
      <c r="C109" s="1175" t="s">
        <v>12821</v>
      </c>
      <c r="D109" s="534"/>
      <c r="E109" s="534"/>
      <c r="F109" s="534"/>
      <c r="G109" s="1179" t="s">
        <v>12822</v>
      </c>
      <c r="H109" s="246" t="s">
        <v>11556</v>
      </c>
      <c r="I109" s="1579">
        <v>91</v>
      </c>
      <c r="J109" s="1562"/>
      <c r="K109" s="532" t="s">
        <v>16</v>
      </c>
      <c r="L109" s="532"/>
      <c r="M109" s="247"/>
      <c r="N109" s="533"/>
      <c r="O109" s="391">
        <f t="shared" si="1"/>
        <v>91</v>
      </c>
      <c r="P109" s="534"/>
    </row>
    <row r="110" spans="1:16" ht="14.25">
      <c r="A110" s="243">
        <v>63</v>
      </c>
      <c r="B110" s="351">
        <v>4088</v>
      </c>
      <c r="C110" s="1175" t="s">
        <v>12823</v>
      </c>
      <c r="D110" s="534"/>
      <c r="E110" s="534"/>
      <c r="F110" s="534"/>
      <c r="G110" s="530"/>
      <c r="H110" s="246" t="s">
        <v>12738</v>
      </c>
      <c r="I110" s="1579">
        <v>61</v>
      </c>
      <c r="J110" s="1562"/>
      <c r="K110" s="532" t="s">
        <v>16</v>
      </c>
      <c r="L110" s="532"/>
      <c r="M110" s="247"/>
      <c r="N110" s="533"/>
      <c r="O110" s="391">
        <f t="shared" si="1"/>
        <v>61</v>
      </c>
      <c r="P110" s="534"/>
    </row>
    <row r="111" spans="1:16" ht="14.25">
      <c r="A111" s="243">
        <v>63</v>
      </c>
      <c r="B111" s="351">
        <v>4089</v>
      </c>
      <c r="C111" s="1175" t="s">
        <v>12824</v>
      </c>
      <c r="D111" s="534"/>
      <c r="E111" s="534"/>
      <c r="F111" s="534"/>
      <c r="G111" s="530"/>
      <c r="H111" s="246" t="s">
        <v>12695</v>
      </c>
      <c r="I111" s="1579">
        <v>36</v>
      </c>
      <c r="J111" s="1562"/>
      <c r="K111" s="532" t="s">
        <v>16</v>
      </c>
      <c r="L111" s="532"/>
      <c r="M111" s="247"/>
      <c r="N111" s="533"/>
      <c r="O111" s="391">
        <f t="shared" si="1"/>
        <v>36</v>
      </c>
      <c r="P111" s="534"/>
    </row>
    <row r="112" spans="1:16" ht="14.25">
      <c r="A112" s="243">
        <v>63</v>
      </c>
      <c r="B112" s="351">
        <v>4090</v>
      </c>
      <c r="C112" s="1175" t="s">
        <v>12825</v>
      </c>
      <c r="D112" s="534"/>
      <c r="E112" s="534"/>
      <c r="F112" s="534"/>
      <c r="G112" s="1180" t="s">
        <v>12826</v>
      </c>
      <c r="H112" s="246" t="s">
        <v>11556</v>
      </c>
      <c r="I112" s="1579">
        <v>91</v>
      </c>
      <c r="J112" s="1562"/>
      <c r="K112" s="532" t="s">
        <v>16</v>
      </c>
      <c r="L112" s="532"/>
      <c r="M112" s="247"/>
      <c r="N112" s="533"/>
      <c r="O112" s="391">
        <f t="shared" si="1"/>
        <v>91</v>
      </c>
      <c r="P112" s="534"/>
    </row>
    <row r="113" spans="1:16" ht="14.25">
      <c r="A113" s="243">
        <v>63</v>
      </c>
      <c r="B113" s="351">
        <v>4091</v>
      </c>
      <c r="C113" s="1175" t="s">
        <v>12827</v>
      </c>
      <c r="D113" s="534"/>
      <c r="E113" s="534"/>
      <c r="F113" s="534"/>
      <c r="G113" s="534"/>
      <c r="H113" s="246" t="s">
        <v>12738</v>
      </c>
      <c r="I113" s="1579">
        <v>61</v>
      </c>
      <c r="J113" s="1562"/>
      <c r="K113" s="532" t="s">
        <v>16</v>
      </c>
      <c r="L113" s="532"/>
      <c r="M113" s="247"/>
      <c r="N113" s="533"/>
      <c r="O113" s="391">
        <f t="shared" si="1"/>
        <v>61</v>
      </c>
      <c r="P113" s="534"/>
    </row>
    <row r="114" spans="1:16" ht="14.25">
      <c r="A114" s="243">
        <v>63</v>
      </c>
      <c r="B114" s="351">
        <v>4092</v>
      </c>
      <c r="C114" s="1175" t="s">
        <v>12828</v>
      </c>
      <c r="D114" s="534"/>
      <c r="E114" s="534"/>
      <c r="F114" s="1178"/>
      <c r="G114" s="1178"/>
      <c r="H114" s="246" t="s">
        <v>12695</v>
      </c>
      <c r="I114" s="1579">
        <v>36</v>
      </c>
      <c r="J114" s="1562"/>
      <c r="K114" s="532" t="s">
        <v>16</v>
      </c>
      <c r="L114" s="532"/>
      <c r="M114" s="247"/>
      <c r="N114" s="533"/>
      <c r="O114" s="391">
        <f t="shared" si="1"/>
        <v>36</v>
      </c>
      <c r="P114" s="534"/>
    </row>
    <row r="115" spans="1:16" ht="14.25">
      <c r="A115" s="243">
        <v>63</v>
      </c>
      <c r="B115" s="351">
        <v>4093</v>
      </c>
      <c r="C115" s="1175" t="s">
        <v>12829</v>
      </c>
      <c r="D115" s="534"/>
      <c r="E115" s="534"/>
      <c r="F115" s="1800" t="s">
        <v>12753</v>
      </c>
      <c r="G115" s="1180" t="s">
        <v>12830</v>
      </c>
      <c r="H115" s="246" t="s">
        <v>11556</v>
      </c>
      <c r="I115" s="1579">
        <v>91</v>
      </c>
      <c r="J115" s="1562"/>
      <c r="K115" s="532" t="s">
        <v>16</v>
      </c>
      <c r="L115" s="532"/>
      <c r="M115" s="247"/>
      <c r="N115" s="533"/>
      <c r="O115" s="391">
        <f t="shared" si="1"/>
        <v>91</v>
      </c>
      <c r="P115" s="534"/>
    </row>
    <row r="116" spans="1:16" ht="14.25">
      <c r="A116" s="243">
        <v>63</v>
      </c>
      <c r="B116" s="351">
        <v>4094</v>
      </c>
      <c r="C116" s="1175" t="s">
        <v>12831</v>
      </c>
      <c r="D116" s="534"/>
      <c r="E116" s="534"/>
      <c r="F116" s="1758"/>
      <c r="G116" s="534"/>
      <c r="H116" s="246" t="s">
        <v>12738</v>
      </c>
      <c r="I116" s="1579">
        <v>61</v>
      </c>
      <c r="J116" s="1562"/>
      <c r="K116" s="532" t="s">
        <v>16</v>
      </c>
      <c r="L116" s="532"/>
      <c r="M116" s="247"/>
      <c r="N116" s="533"/>
      <c r="O116" s="391">
        <f t="shared" si="1"/>
        <v>61</v>
      </c>
      <c r="P116" s="534"/>
    </row>
    <row r="117" spans="1:16" ht="14.25">
      <c r="A117" s="243">
        <v>63</v>
      </c>
      <c r="B117" s="351">
        <v>4095</v>
      </c>
      <c r="C117" s="1175" t="s">
        <v>12832</v>
      </c>
      <c r="D117" s="534"/>
      <c r="E117" s="534"/>
      <c r="F117" s="1758"/>
      <c r="G117" s="1178"/>
      <c r="H117" s="246" t="s">
        <v>12695</v>
      </c>
      <c r="I117" s="1579">
        <v>36</v>
      </c>
      <c r="J117" s="1562"/>
      <c r="K117" s="532" t="s">
        <v>16</v>
      </c>
      <c r="L117" s="532"/>
      <c r="M117" s="247"/>
      <c r="N117" s="533"/>
      <c r="O117" s="391">
        <f t="shared" si="1"/>
        <v>36</v>
      </c>
      <c r="P117" s="534"/>
    </row>
    <row r="118" spans="1:16" ht="14.25">
      <c r="A118" s="243">
        <v>63</v>
      </c>
      <c r="B118" s="351">
        <v>4096</v>
      </c>
      <c r="C118" s="1175" t="s">
        <v>12833</v>
      </c>
      <c r="D118" s="534"/>
      <c r="E118" s="534"/>
      <c r="F118" s="1758"/>
      <c r="G118" s="1179" t="s">
        <v>12834</v>
      </c>
      <c r="H118" s="246" t="s">
        <v>11556</v>
      </c>
      <c r="I118" s="1579">
        <v>91</v>
      </c>
      <c r="J118" s="1562"/>
      <c r="K118" s="532" t="s">
        <v>16</v>
      </c>
      <c r="L118" s="532"/>
      <c r="M118" s="247"/>
      <c r="N118" s="533"/>
      <c r="O118" s="391">
        <f t="shared" si="1"/>
        <v>91</v>
      </c>
      <c r="P118" s="534"/>
    </row>
    <row r="119" spans="1:16" ht="14.25">
      <c r="A119" s="243">
        <v>63</v>
      </c>
      <c r="B119" s="351">
        <v>4097</v>
      </c>
      <c r="C119" s="1175" t="s">
        <v>12835</v>
      </c>
      <c r="D119" s="534"/>
      <c r="E119" s="534"/>
      <c r="F119" s="1758"/>
      <c r="G119" s="530"/>
      <c r="H119" s="246" t="s">
        <v>12738</v>
      </c>
      <c r="I119" s="1579">
        <v>61</v>
      </c>
      <c r="J119" s="1562"/>
      <c r="K119" s="532" t="s">
        <v>16</v>
      </c>
      <c r="L119" s="532"/>
      <c r="M119" s="247"/>
      <c r="N119" s="533"/>
      <c r="O119" s="391">
        <f t="shared" si="1"/>
        <v>61</v>
      </c>
      <c r="P119" s="534"/>
    </row>
    <row r="120" spans="1:16" ht="14.25">
      <c r="A120" s="243">
        <v>63</v>
      </c>
      <c r="B120" s="351">
        <v>4098</v>
      </c>
      <c r="C120" s="1175" t="s">
        <v>12836</v>
      </c>
      <c r="D120" s="534"/>
      <c r="E120" s="534"/>
      <c r="F120" s="1759"/>
      <c r="G120" s="530"/>
      <c r="H120" s="246" t="s">
        <v>12695</v>
      </c>
      <c r="I120" s="1579">
        <v>36</v>
      </c>
      <c r="J120" s="1562"/>
      <c r="K120" s="532" t="s">
        <v>16</v>
      </c>
      <c r="L120" s="532"/>
      <c r="M120" s="247"/>
      <c r="N120" s="533"/>
      <c r="O120" s="391">
        <f t="shared" si="1"/>
        <v>36</v>
      </c>
      <c r="P120" s="534"/>
    </row>
    <row r="121" spans="1:16" ht="14.25">
      <c r="A121" s="243">
        <v>63</v>
      </c>
      <c r="B121" s="351">
        <v>4099</v>
      </c>
      <c r="C121" s="1175" t="s">
        <v>12837</v>
      </c>
      <c r="D121" s="534"/>
      <c r="E121" s="534"/>
      <c r="F121" s="1181" t="s">
        <v>12290</v>
      </c>
      <c r="G121" s="535"/>
      <c r="H121" s="246" t="s">
        <v>12761</v>
      </c>
      <c r="I121" s="1579">
        <v>182</v>
      </c>
      <c r="J121" s="1562"/>
      <c r="K121" s="532" t="s">
        <v>16</v>
      </c>
      <c r="L121" s="532"/>
      <c r="M121" s="247"/>
      <c r="N121" s="533"/>
      <c r="O121" s="391">
        <f t="shared" si="1"/>
        <v>182</v>
      </c>
      <c r="P121" s="534"/>
    </row>
    <row r="122" spans="1:16" ht="14.25">
      <c r="A122" s="243">
        <v>63</v>
      </c>
      <c r="B122" s="351">
        <v>4100</v>
      </c>
      <c r="C122" s="1175" t="s">
        <v>12838</v>
      </c>
      <c r="D122" s="534"/>
      <c r="E122" s="534"/>
      <c r="F122" s="606"/>
      <c r="G122" s="538"/>
      <c r="H122" s="523" t="s">
        <v>12763</v>
      </c>
      <c r="I122" s="1579">
        <v>152</v>
      </c>
      <c r="J122" s="1562"/>
      <c r="K122" s="532" t="s">
        <v>16</v>
      </c>
      <c r="L122" s="532"/>
      <c r="M122" s="247"/>
      <c r="N122" s="533"/>
      <c r="O122" s="391">
        <f t="shared" si="1"/>
        <v>152</v>
      </c>
      <c r="P122" s="534"/>
    </row>
    <row r="123" spans="1:16" ht="14.25">
      <c r="A123" s="243">
        <v>63</v>
      </c>
      <c r="B123" s="351">
        <v>4101</v>
      </c>
      <c r="C123" s="1175" t="s">
        <v>12839</v>
      </c>
      <c r="D123" s="534"/>
      <c r="E123" s="534"/>
      <c r="F123" s="606"/>
      <c r="G123" s="538"/>
      <c r="H123" s="523" t="s">
        <v>12765</v>
      </c>
      <c r="I123" s="1579">
        <v>130</v>
      </c>
      <c r="J123" s="1562"/>
      <c r="K123" s="532" t="s">
        <v>16</v>
      </c>
      <c r="L123" s="532"/>
      <c r="M123" s="247"/>
      <c r="N123" s="533"/>
      <c r="O123" s="391">
        <f t="shared" si="1"/>
        <v>130</v>
      </c>
      <c r="P123" s="534"/>
    </row>
    <row r="124" spans="1:16" ht="14.25">
      <c r="A124" s="243">
        <v>63</v>
      </c>
      <c r="B124" s="351">
        <v>4102</v>
      </c>
      <c r="C124" s="1175" t="s">
        <v>12840</v>
      </c>
      <c r="D124" s="534"/>
      <c r="E124" s="534"/>
      <c r="F124" s="606"/>
      <c r="G124" s="538"/>
      <c r="H124" s="523" t="s">
        <v>12767</v>
      </c>
      <c r="I124" s="1579">
        <v>114</v>
      </c>
      <c r="J124" s="1562"/>
      <c r="K124" s="532" t="s">
        <v>16</v>
      </c>
      <c r="L124" s="532"/>
      <c r="M124" s="247"/>
      <c r="N124" s="533"/>
      <c r="O124" s="391">
        <f t="shared" si="1"/>
        <v>114</v>
      </c>
      <c r="P124" s="534"/>
    </row>
    <row r="125" spans="1:16" ht="14.25">
      <c r="A125" s="243">
        <v>63</v>
      </c>
      <c r="B125" s="351">
        <v>4103</v>
      </c>
      <c r="C125" s="1175" t="s">
        <v>12841</v>
      </c>
      <c r="D125" s="534"/>
      <c r="E125" s="534"/>
      <c r="F125" s="606"/>
      <c r="G125" s="538"/>
      <c r="H125" s="523" t="s">
        <v>12769</v>
      </c>
      <c r="I125" s="1579">
        <v>101</v>
      </c>
      <c r="J125" s="1562"/>
      <c r="K125" s="532" t="s">
        <v>16</v>
      </c>
      <c r="L125" s="532"/>
      <c r="M125" s="247"/>
      <c r="N125" s="533"/>
      <c r="O125" s="391">
        <f t="shared" si="1"/>
        <v>101</v>
      </c>
      <c r="P125" s="534"/>
    </row>
    <row r="126" spans="1:16" ht="14.25">
      <c r="A126" s="243">
        <v>63</v>
      </c>
      <c r="B126" s="351">
        <v>4104</v>
      </c>
      <c r="C126" s="1175" t="s">
        <v>12842</v>
      </c>
      <c r="D126" s="534"/>
      <c r="E126" s="534"/>
      <c r="F126" s="606"/>
      <c r="G126" s="538"/>
      <c r="H126" s="246" t="s">
        <v>12707</v>
      </c>
      <c r="I126" s="1579">
        <v>91</v>
      </c>
      <c r="J126" s="1562"/>
      <c r="K126" s="532" t="s">
        <v>16</v>
      </c>
      <c r="L126" s="532"/>
      <c r="M126" s="247"/>
      <c r="N126" s="533"/>
      <c r="O126" s="391">
        <f t="shared" si="1"/>
        <v>91</v>
      </c>
      <c r="P126" s="534"/>
    </row>
    <row r="127" spans="1:16" ht="14.25">
      <c r="A127" s="243">
        <v>63</v>
      </c>
      <c r="B127" s="351">
        <v>4105</v>
      </c>
      <c r="C127" s="1175" t="s">
        <v>12843</v>
      </c>
      <c r="D127" s="534"/>
      <c r="E127" s="534"/>
      <c r="F127" s="608"/>
      <c r="G127" s="540"/>
      <c r="H127" s="246" t="s">
        <v>12709</v>
      </c>
      <c r="I127" s="1579">
        <v>61</v>
      </c>
      <c r="J127" s="1562"/>
      <c r="K127" s="532" t="s">
        <v>16</v>
      </c>
      <c r="L127" s="532"/>
      <c r="M127" s="247"/>
      <c r="N127" s="533"/>
      <c r="O127" s="391">
        <f t="shared" si="1"/>
        <v>61</v>
      </c>
      <c r="P127" s="534"/>
    </row>
    <row r="128" spans="1:16" ht="14.25">
      <c r="A128" s="243">
        <v>63</v>
      </c>
      <c r="B128" s="351">
        <v>4106</v>
      </c>
      <c r="C128" s="1175" t="s">
        <v>12844</v>
      </c>
      <c r="D128" s="534"/>
      <c r="E128" s="534"/>
      <c r="F128" s="1181" t="s">
        <v>12773</v>
      </c>
      <c r="G128" s="535"/>
      <c r="H128" s="319" t="s">
        <v>12761</v>
      </c>
      <c r="I128" s="1579">
        <v>182</v>
      </c>
      <c r="J128" s="1562"/>
      <c r="K128" s="532" t="s">
        <v>16</v>
      </c>
      <c r="L128" s="532"/>
      <c r="M128" s="247"/>
      <c r="N128" s="533"/>
      <c r="O128" s="391">
        <f t="shared" si="1"/>
        <v>182</v>
      </c>
      <c r="P128" s="534"/>
    </row>
    <row r="129" spans="1:16" ht="14.25">
      <c r="A129" s="243">
        <v>63</v>
      </c>
      <c r="B129" s="351">
        <v>4107</v>
      </c>
      <c r="C129" s="1175" t="s">
        <v>12845</v>
      </c>
      <c r="D129" s="534"/>
      <c r="E129" s="534"/>
      <c r="F129" s="606"/>
      <c r="G129" s="538"/>
      <c r="H129" s="523" t="s">
        <v>12763</v>
      </c>
      <c r="I129" s="1579">
        <v>152</v>
      </c>
      <c r="J129" s="1562"/>
      <c r="K129" s="532" t="s">
        <v>16</v>
      </c>
      <c r="L129" s="532"/>
      <c r="M129" s="247"/>
      <c r="N129" s="533"/>
      <c r="O129" s="391">
        <f t="shared" si="1"/>
        <v>152</v>
      </c>
      <c r="P129" s="534"/>
    </row>
    <row r="130" spans="1:16" ht="14.25">
      <c r="A130" s="243">
        <v>63</v>
      </c>
      <c r="B130" s="351">
        <v>4108</v>
      </c>
      <c r="C130" s="1175" t="s">
        <v>12846</v>
      </c>
      <c r="D130" s="534"/>
      <c r="E130" s="534"/>
      <c r="F130" s="606"/>
      <c r="G130" s="538"/>
      <c r="H130" s="523" t="s">
        <v>12765</v>
      </c>
      <c r="I130" s="1579">
        <v>130</v>
      </c>
      <c r="J130" s="1562"/>
      <c r="K130" s="532" t="s">
        <v>16</v>
      </c>
      <c r="L130" s="532"/>
      <c r="M130" s="247"/>
      <c r="N130" s="533"/>
      <c r="O130" s="391">
        <f t="shared" si="1"/>
        <v>130</v>
      </c>
      <c r="P130" s="534"/>
    </row>
    <row r="131" spans="1:16" ht="14.25">
      <c r="A131" s="243">
        <v>63</v>
      </c>
      <c r="B131" s="351">
        <v>4109</v>
      </c>
      <c r="C131" s="1175" t="s">
        <v>12847</v>
      </c>
      <c r="D131" s="534"/>
      <c r="E131" s="534"/>
      <c r="F131" s="606"/>
      <c r="G131" s="538"/>
      <c r="H131" s="523" t="s">
        <v>12767</v>
      </c>
      <c r="I131" s="1579">
        <v>114</v>
      </c>
      <c r="J131" s="1562"/>
      <c r="K131" s="532" t="s">
        <v>16</v>
      </c>
      <c r="L131" s="532"/>
      <c r="M131" s="247"/>
      <c r="N131" s="533"/>
      <c r="O131" s="391">
        <f t="shared" si="1"/>
        <v>114</v>
      </c>
      <c r="P131" s="534"/>
    </row>
    <row r="132" spans="1:16" ht="14.25">
      <c r="A132" s="243">
        <v>63</v>
      </c>
      <c r="B132" s="351">
        <v>4110</v>
      </c>
      <c r="C132" s="1175" t="s">
        <v>12848</v>
      </c>
      <c r="D132" s="534"/>
      <c r="E132" s="534"/>
      <c r="F132" s="606"/>
      <c r="G132" s="538"/>
      <c r="H132" s="523" t="s">
        <v>12769</v>
      </c>
      <c r="I132" s="1579">
        <v>101</v>
      </c>
      <c r="J132" s="1562"/>
      <c r="K132" s="532" t="s">
        <v>16</v>
      </c>
      <c r="L132" s="532"/>
      <c r="M132" s="247"/>
      <c r="N132" s="533"/>
      <c r="O132" s="391">
        <f t="shared" si="1"/>
        <v>101</v>
      </c>
      <c r="P132" s="534"/>
    </row>
    <row r="133" spans="1:16" ht="14.25">
      <c r="A133" s="243">
        <v>63</v>
      </c>
      <c r="B133" s="351">
        <v>4111</v>
      </c>
      <c r="C133" s="1175" t="s">
        <v>12849</v>
      </c>
      <c r="D133" s="534"/>
      <c r="E133" s="534"/>
      <c r="F133" s="606"/>
      <c r="G133" s="538"/>
      <c r="H133" s="246" t="s">
        <v>12707</v>
      </c>
      <c r="I133" s="1579">
        <v>91</v>
      </c>
      <c r="J133" s="1562"/>
      <c r="K133" s="532" t="s">
        <v>16</v>
      </c>
      <c r="L133" s="532"/>
      <c r="M133" s="247"/>
      <c r="N133" s="533"/>
      <c r="O133" s="391">
        <f t="shared" si="1"/>
        <v>91</v>
      </c>
      <c r="P133" s="534"/>
    </row>
    <row r="134" spans="1:16" ht="14.25">
      <c r="A134" s="243">
        <v>63</v>
      </c>
      <c r="B134" s="351">
        <v>4112</v>
      </c>
      <c r="C134" s="1175" t="s">
        <v>12850</v>
      </c>
      <c r="D134" s="1178"/>
      <c r="E134" s="1178"/>
      <c r="F134" s="608"/>
      <c r="G134" s="540"/>
      <c r="H134" s="246" t="s">
        <v>12709</v>
      </c>
      <c r="I134" s="1579">
        <v>61</v>
      </c>
      <c r="J134" s="1562"/>
      <c r="K134" s="532" t="s">
        <v>16</v>
      </c>
      <c r="L134" s="532"/>
      <c r="M134" s="247"/>
      <c r="N134" s="533"/>
      <c r="O134" s="391">
        <f t="shared" si="1"/>
        <v>61</v>
      </c>
      <c r="P134" s="534"/>
    </row>
    <row r="135" spans="1:16" ht="14.25">
      <c r="A135" s="243">
        <v>63</v>
      </c>
      <c r="B135" s="351">
        <v>4120</v>
      </c>
      <c r="C135" s="1175" t="s">
        <v>12851</v>
      </c>
      <c r="D135" s="1694" t="s">
        <v>12852</v>
      </c>
      <c r="E135" s="1176" t="s">
        <v>12734</v>
      </c>
      <c r="F135" s="1536" t="s">
        <v>12735</v>
      </c>
      <c r="G135" s="638" t="s">
        <v>11555</v>
      </c>
      <c r="H135" s="246" t="s">
        <v>11556</v>
      </c>
      <c r="I135" s="1579">
        <v>209</v>
      </c>
      <c r="J135" s="1562"/>
      <c r="K135" s="532" t="s">
        <v>16</v>
      </c>
      <c r="L135" s="532"/>
      <c r="M135" s="247"/>
      <c r="N135" s="533"/>
      <c r="O135" s="391">
        <f t="shared" ref="O135:O198" si="2">I135</f>
        <v>209</v>
      </c>
      <c r="P135" s="534"/>
    </row>
    <row r="136" spans="1:16" ht="14.25">
      <c r="A136" s="243">
        <v>63</v>
      </c>
      <c r="B136" s="351">
        <v>4121</v>
      </c>
      <c r="C136" s="1175" t="s">
        <v>12853</v>
      </c>
      <c r="D136" s="1758"/>
      <c r="E136" s="534"/>
      <c r="F136" s="1758"/>
      <c r="G136" s="638"/>
      <c r="H136" s="246" t="s">
        <v>12738</v>
      </c>
      <c r="I136" s="1579">
        <v>139</v>
      </c>
      <c r="J136" s="1562"/>
      <c r="K136" s="532" t="s">
        <v>16</v>
      </c>
      <c r="L136" s="532"/>
      <c r="M136" s="247"/>
      <c r="N136" s="533"/>
      <c r="O136" s="391">
        <f t="shared" si="2"/>
        <v>139</v>
      </c>
      <c r="P136" s="534"/>
    </row>
    <row r="137" spans="1:16" ht="14.25">
      <c r="A137" s="243">
        <v>63</v>
      </c>
      <c r="B137" s="351">
        <v>4122</v>
      </c>
      <c r="C137" s="1175" t="s">
        <v>12854</v>
      </c>
      <c r="D137" s="1758"/>
      <c r="E137" s="534"/>
      <c r="F137" s="1758"/>
      <c r="G137" s="605"/>
      <c r="H137" s="246" t="s">
        <v>12695</v>
      </c>
      <c r="I137" s="1579">
        <v>84</v>
      </c>
      <c r="J137" s="1562"/>
      <c r="K137" s="532" t="s">
        <v>16</v>
      </c>
      <c r="L137" s="532"/>
      <c r="M137" s="247"/>
      <c r="N137" s="533"/>
      <c r="O137" s="391">
        <f t="shared" si="2"/>
        <v>84</v>
      </c>
      <c r="P137" s="534"/>
    </row>
    <row r="138" spans="1:16" ht="14.25">
      <c r="A138" s="243">
        <v>63</v>
      </c>
      <c r="B138" s="351">
        <v>4123</v>
      </c>
      <c r="C138" s="1175" t="s">
        <v>12855</v>
      </c>
      <c r="D138" s="1758"/>
      <c r="E138" s="534"/>
      <c r="F138" s="1758"/>
      <c r="G138" s="1177" t="s">
        <v>12818</v>
      </c>
      <c r="H138" s="246" t="s">
        <v>11556</v>
      </c>
      <c r="I138" s="1579">
        <v>209</v>
      </c>
      <c r="J138" s="1562"/>
      <c r="K138" s="532" t="s">
        <v>16</v>
      </c>
      <c r="L138" s="532"/>
      <c r="M138" s="247"/>
      <c r="N138" s="533"/>
      <c r="O138" s="391">
        <f t="shared" si="2"/>
        <v>209</v>
      </c>
      <c r="P138" s="534"/>
    </row>
    <row r="139" spans="1:16" ht="14.25">
      <c r="A139" s="243">
        <v>63</v>
      </c>
      <c r="B139" s="351">
        <v>4124</v>
      </c>
      <c r="C139" s="1175" t="s">
        <v>12856</v>
      </c>
      <c r="D139" s="534"/>
      <c r="E139" s="534"/>
      <c r="F139" s="1758"/>
      <c r="G139" s="1102"/>
      <c r="H139" s="246" t="s">
        <v>12738</v>
      </c>
      <c r="I139" s="1579">
        <v>139</v>
      </c>
      <c r="J139" s="1562"/>
      <c r="K139" s="532" t="s">
        <v>16</v>
      </c>
      <c r="L139" s="532"/>
      <c r="M139" s="247"/>
      <c r="N139" s="533"/>
      <c r="O139" s="391">
        <f t="shared" si="2"/>
        <v>139</v>
      </c>
      <c r="P139" s="534"/>
    </row>
    <row r="140" spans="1:16" ht="14.25">
      <c r="A140" s="243">
        <v>63</v>
      </c>
      <c r="B140" s="351">
        <v>4125</v>
      </c>
      <c r="C140" s="1175" t="s">
        <v>12857</v>
      </c>
      <c r="D140" s="534"/>
      <c r="E140" s="534"/>
      <c r="F140" s="1759"/>
      <c r="G140" s="1178"/>
      <c r="H140" s="246" t="s">
        <v>12695</v>
      </c>
      <c r="I140" s="1579">
        <v>84</v>
      </c>
      <c r="J140" s="1562"/>
      <c r="K140" s="532" t="s">
        <v>16</v>
      </c>
      <c r="L140" s="532"/>
      <c r="M140" s="247"/>
      <c r="N140" s="533"/>
      <c r="O140" s="391">
        <f t="shared" si="2"/>
        <v>84</v>
      </c>
      <c r="P140" s="534"/>
    </row>
    <row r="141" spans="1:16" ht="14.25">
      <c r="A141" s="243">
        <v>63</v>
      </c>
      <c r="B141" s="351">
        <v>4126</v>
      </c>
      <c r="C141" s="1175" t="s">
        <v>12858</v>
      </c>
      <c r="D141" s="534"/>
      <c r="E141" s="534"/>
      <c r="F141" s="1800" t="s">
        <v>12753</v>
      </c>
      <c r="G141" s="1180" t="s">
        <v>12830</v>
      </c>
      <c r="H141" s="246" t="s">
        <v>11556</v>
      </c>
      <c r="I141" s="1579">
        <v>209</v>
      </c>
      <c r="J141" s="1562"/>
      <c r="K141" s="532" t="s">
        <v>16</v>
      </c>
      <c r="L141" s="532"/>
      <c r="M141" s="247"/>
      <c r="N141" s="533"/>
      <c r="O141" s="391">
        <f t="shared" si="2"/>
        <v>209</v>
      </c>
      <c r="P141" s="534"/>
    </row>
    <row r="142" spans="1:16" ht="14.25">
      <c r="A142" s="243">
        <v>63</v>
      </c>
      <c r="B142" s="351">
        <v>4127</v>
      </c>
      <c r="C142" s="1175" t="s">
        <v>12859</v>
      </c>
      <c r="D142" s="534"/>
      <c r="E142" s="534"/>
      <c r="F142" s="1801"/>
      <c r="G142" s="534"/>
      <c r="H142" s="246" t="s">
        <v>12738</v>
      </c>
      <c r="I142" s="1579">
        <v>139</v>
      </c>
      <c r="J142" s="1562"/>
      <c r="K142" s="532" t="s">
        <v>16</v>
      </c>
      <c r="L142" s="532"/>
      <c r="M142" s="247"/>
      <c r="N142" s="533"/>
      <c r="O142" s="391">
        <f t="shared" si="2"/>
        <v>139</v>
      </c>
      <c r="P142" s="534"/>
    </row>
    <row r="143" spans="1:16" ht="14.25">
      <c r="A143" s="243">
        <v>63</v>
      </c>
      <c r="B143" s="351">
        <v>4128</v>
      </c>
      <c r="C143" s="1175" t="s">
        <v>12860</v>
      </c>
      <c r="D143" s="534"/>
      <c r="E143" s="534"/>
      <c r="F143" s="1803"/>
      <c r="G143" s="1178"/>
      <c r="H143" s="246" t="s">
        <v>12695</v>
      </c>
      <c r="I143" s="1579">
        <v>84</v>
      </c>
      <c r="J143" s="1562"/>
      <c r="K143" s="532" t="s">
        <v>16</v>
      </c>
      <c r="L143" s="532"/>
      <c r="M143" s="247"/>
      <c r="N143" s="533"/>
      <c r="O143" s="391">
        <f t="shared" si="2"/>
        <v>84</v>
      </c>
      <c r="P143" s="534"/>
    </row>
    <row r="144" spans="1:16" ht="14.25">
      <c r="A144" s="243">
        <v>63</v>
      </c>
      <c r="B144" s="351">
        <v>4130</v>
      </c>
      <c r="C144" s="1175" t="s">
        <v>12861</v>
      </c>
      <c r="D144" s="1182"/>
      <c r="E144" s="1176" t="s">
        <v>12781</v>
      </c>
      <c r="F144" s="1536" t="s">
        <v>12735</v>
      </c>
      <c r="G144" s="638" t="s">
        <v>11555</v>
      </c>
      <c r="H144" s="246" t="s">
        <v>11556</v>
      </c>
      <c r="I144" s="1579">
        <v>155</v>
      </c>
      <c r="J144" s="1562"/>
      <c r="K144" s="532" t="s">
        <v>16</v>
      </c>
      <c r="L144" s="532"/>
      <c r="M144" s="247"/>
      <c r="N144" s="533"/>
      <c r="O144" s="391">
        <f t="shared" si="2"/>
        <v>155</v>
      </c>
      <c r="P144" s="534"/>
    </row>
    <row r="145" spans="1:16" ht="14.25">
      <c r="A145" s="243">
        <v>63</v>
      </c>
      <c r="B145" s="351">
        <v>4131</v>
      </c>
      <c r="C145" s="1175" t="s">
        <v>12862</v>
      </c>
      <c r="D145" s="534"/>
      <c r="E145" s="534"/>
      <c r="F145" s="1758"/>
      <c r="G145" s="638"/>
      <c r="H145" s="246" t="s">
        <v>12738</v>
      </c>
      <c r="I145" s="1579">
        <v>103</v>
      </c>
      <c r="J145" s="1562"/>
      <c r="K145" s="532" t="s">
        <v>16</v>
      </c>
      <c r="L145" s="532"/>
      <c r="M145" s="247"/>
      <c r="N145" s="533"/>
      <c r="O145" s="391">
        <f t="shared" si="2"/>
        <v>103</v>
      </c>
      <c r="P145" s="534"/>
    </row>
    <row r="146" spans="1:16" ht="14.25">
      <c r="A146" s="243">
        <v>63</v>
      </c>
      <c r="B146" s="351">
        <v>4132</v>
      </c>
      <c r="C146" s="1175" t="s">
        <v>12863</v>
      </c>
      <c r="D146" s="534"/>
      <c r="E146" s="534"/>
      <c r="F146" s="1758"/>
      <c r="G146" s="605"/>
      <c r="H146" s="246" t="s">
        <v>12695</v>
      </c>
      <c r="I146" s="1579">
        <v>62</v>
      </c>
      <c r="J146" s="1562"/>
      <c r="K146" s="532" t="s">
        <v>16</v>
      </c>
      <c r="L146" s="532"/>
      <c r="M146" s="247"/>
      <c r="N146" s="533"/>
      <c r="O146" s="391">
        <f t="shared" si="2"/>
        <v>62</v>
      </c>
      <c r="P146" s="534"/>
    </row>
    <row r="147" spans="1:16" ht="14.25">
      <c r="A147" s="243">
        <v>63</v>
      </c>
      <c r="B147" s="351">
        <v>4133</v>
      </c>
      <c r="C147" s="1175" t="s">
        <v>12864</v>
      </c>
      <c r="D147" s="534"/>
      <c r="E147" s="534"/>
      <c r="F147" s="1758"/>
      <c r="G147" s="1177" t="s">
        <v>12818</v>
      </c>
      <c r="H147" s="246" t="s">
        <v>11556</v>
      </c>
      <c r="I147" s="1579">
        <v>155</v>
      </c>
      <c r="J147" s="1562"/>
      <c r="K147" s="532" t="s">
        <v>16</v>
      </c>
      <c r="L147" s="532"/>
      <c r="M147" s="247"/>
      <c r="N147" s="533"/>
      <c r="O147" s="391">
        <f t="shared" si="2"/>
        <v>155</v>
      </c>
      <c r="P147" s="534"/>
    </row>
    <row r="148" spans="1:16" ht="14.25">
      <c r="A148" s="243">
        <v>63</v>
      </c>
      <c r="B148" s="351">
        <v>4134</v>
      </c>
      <c r="C148" s="1175" t="s">
        <v>12865</v>
      </c>
      <c r="D148" s="534"/>
      <c r="E148" s="534"/>
      <c r="F148" s="1758"/>
      <c r="G148" s="1102"/>
      <c r="H148" s="246" t="s">
        <v>12738</v>
      </c>
      <c r="I148" s="1579">
        <v>103</v>
      </c>
      <c r="J148" s="1562"/>
      <c r="K148" s="532" t="s">
        <v>16</v>
      </c>
      <c r="L148" s="532"/>
      <c r="M148" s="247"/>
      <c r="N148" s="533"/>
      <c r="O148" s="391">
        <f t="shared" si="2"/>
        <v>103</v>
      </c>
      <c r="P148" s="534"/>
    </row>
    <row r="149" spans="1:16" ht="14.25">
      <c r="A149" s="243">
        <v>63</v>
      </c>
      <c r="B149" s="351">
        <v>4135</v>
      </c>
      <c r="C149" s="1175" t="s">
        <v>12866</v>
      </c>
      <c r="D149" s="534"/>
      <c r="E149" s="534"/>
      <c r="F149" s="1759"/>
      <c r="G149" s="1178"/>
      <c r="H149" s="246" t="s">
        <v>12695</v>
      </c>
      <c r="I149" s="1579">
        <v>62</v>
      </c>
      <c r="J149" s="1562"/>
      <c r="K149" s="532" t="s">
        <v>16</v>
      </c>
      <c r="L149" s="532"/>
      <c r="M149" s="247"/>
      <c r="N149" s="533"/>
      <c r="O149" s="391">
        <f t="shared" si="2"/>
        <v>62</v>
      </c>
      <c r="P149" s="534"/>
    </row>
    <row r="150" spans="1:16" ht="14.25">
      <c r="A150" s="243">
        <v>63</v>
      </c>
      <c r="B150" s="351">
        <v>4136</v>
      </c>
      <c r="C150" s="1175" t="s">
        <v>12867</v>
      </c>
      <c r="D150" s="534"/>
      <c r="E150" s="534"/>
      <c r="F150" s="1800" t="s">
        <v>12753</v>
      </c>
      <c r="G150" s="1180" t="s">
        <v>12830</v>
      </c>
      <c r="H150" s="246" t="s">
        <v>11556</v>
      </c>
      <c r="I150" s="1579">
        <v>155</v>
      </c>
      <c r="J150" s="1562"/>
      <c r="K150" s="532" t="s">
        <v>16</v>
      </c>
      <c r="L150" s="532"/>
      <c r="M150" s="247"/>
      <c r="N150" s="533"/>
      <c r="O150" s="391">
        <f t="shared" si="2"/>
        <v>155</v>
      </c>
      <c r="P150" s="534"/>
    </row>
    <row r="151" spans="1:16" ht="14.25">
      <c r="A151" s="243">
        <v>63</v>
      </c>
      <c r="B151" s="351">
        <v>4137</v>
      </c>
      <c r="C151" s="1175" t="s">
        <v>12868</v>
      </c>
      <c r="D151" s="534"/>
      <c r="E151" s="534"/>
      <c r="F151" s="1758"/>
      <c r="G151" s="534"/>
      <c r="H151" s="246" t="s">
        <v>12738</v>
      </c>
      <c r="I151" s="1579">
        <v>103</v>
      </c>
      <c r="J151" s="1562"/>
      <c r="K151" s="532" t="s">
        <v>16</v>
      </c>
      <c r="L151" s="532"/>
      <c r="M151" s="247"/>
      <c r="N151" s="533"/>
      <c r="O151" s="391">
        <f t="shared" si="2"/>
        <v>103</v>
      </c>
      <c r="P151" s="534"/>
    </row>
    <row r="152" spans="1:16" ht="14.25">
      <c r="A152" s="243">
        <v>63</v>
      </c>
      <c r="B152" s="351">
        <v>4138</v>
      </c>
      <c r="C152" s="1175" t="s">
        <v>12869</v>
      </c>
      <c r="D152" s="534"/>
      <c r="E152" s="534"/>
      <c r="F152" s="1759"/>
      <c r="G152" s="1178"/>
      <c r="H152" s="246" t="s">
        <v>12695</v>
      </c>
      <c r="I152" s="1579">
        <v>62</v>
      </c>
      <c r="J152" s="1562"/>
      <c r="K152" s="532" t="s">
        <v>16</v>
      </c>
      <c r="L152" s="532"/>
      <c r="M152" s="247"/>
      <c r="N152" s="533"/>
      <c r="O152" s="391">
        <f t="shared" si="2"/>
        <v>62</v>
      </c>
      <c r="P152" s="534"/>
    </row>
    <row r="153" spans="1:16" ht="14.25">
      <c r="A153" s="243">
        <v>63</v>
      </c>
      <c r="B153" s="351">
        <v>4140</v>
      </c>
      <c r="C153" s="1175" t="s">
        <v>12870</v>
      </c>
      <c r="D153" s="1182"/>
      <c r="E153" s="1176" t="s">
        <v>12814</v>
      </c>
      <c r="F153" s="1536" t="s">
        <v>12735</v>
      </c>
      <c r="G153" s="638" t="s">
        <v>11555</v>
      </c>
      <c r="H153" s="246" t="s">
        <v>11556</v>
      </c>
      <c r="I153" s="1579">
        <v>91</v>
      </c>
      <c r="J153" s="1562"/>
      <c r="K153" s="532" t="s">
        <v>16</v>
      </c>
      <c r="L153" s="532"/>
      <c r="M153" s="247"/>
      <c r="N153" s="533"/>
      <c r="O153" s="391">
        <f t="shared" si="2"/>
        <v>91</v>
      </c>
      <c r="P153" s="534"/>
    </row>
    <row r="154" spans="1:16" ht="14.25">
      <c r="A154" s="243">
        <v>63</v>
      </c>
      <c r="B154" s="351">
        <v>4141</v>
      </c>
      <c r="C154" s="1175" t="s">
        <v>12871</v>
      </c>
      <c r="D154" s="534"/>
      <c r="E154" s="534"/>
      <c r="F154" s="1801"/>
      <c r="G154" s="638"/>
      <c r="H154" s="246" t="s">
        <v>12738</v>
      </c>
      <c r="I154" s="1579">
        <v>61</v>
      </c>
      <c r="J154" s="1562"/>
      <c r="K154" s="532" t="s">
        <v>16</v>
      </c>
      <c r="L154" s="532"/>
      <c r="M154" s="247"/>
      <c r="N154" s="533"/>
      <c r="O154" s="391">
        <f t="shared" si="2"/>
        <v>61</v>
      </c>
      <c r="P154" s="534"/>
    </row>
    <row r="155" spans="1:16" ht="14.25">
      <c r="A155" s="243">
        <v>63</v>
      </c>
      <c r="B155" s="351">
        <v>4142</v>
      </c>
      <c r="C155" s="1175" t="s">
        <v>12872</v>
      </c>
      <c r="D155" s="534"/>
      <c r="E155" s="534"/>
      <c r="F155" s="1801"/>
      <c r="G155" s="605"/>
      <c r="H155" s="246" t="s">
        <v>12695</v>
      </c>
      <c r="I155" s="1579">
        <v>36</v>
      </c>
      <c r="J155" s="1562"/>
      <c r="K155" s="532" t="s">
        <v>16</v>
      </c>
      <c r="L155" s="532"/>
      <c r="M155" s="247"/>
      <c r="N155" s="533"/>
      <c r="O155" s="391">
        <f t="shared" si="2"/>
        <v>36</v>
      </c>
      <c r="P155" s="534"/>
    </row>
    <row r="156" spans="1:16" ht="14.25">
      <c r="A156" s="243">
        <v>63</v>
      </c>
      <c r="B156" s="351">
        <v>4143</v>
      </c>
      <c r="C156" s="1175" t="s">
        <v>12873</v>
      </c>
      <c r="D156" s="534"/>
      <c r="E156" s="534"/>
      <c r="F156" s="1801"/>
      <c r="G156" s="1177" t="s">
        <v>12818</v>
      </c>
      <c r="H156" s="246" t="s">
        <v>11556</v>
      </c>
      <c r="I156" s="1579">
        <v>91</v>
      </c>
      <c r="J156" s="1562"/>
      <c r="K156" s="532" t="s">
        <v>16</v>
      </c>
      <c r="L156" s="532"/>
      <c r="M156" s="247"/>
      <c r="N156" s="533"/>
      <c r="O156" s="391">
        <f t="shared" si="2"/>
        <v>91</v>
      </c>
      <c r="P156" s="534"/>
    </row>
    <row r="157" spans="1:16" ht="14.25">
      <c r="A157" s="243">
        <v>63</v>
      </c>
      <c r="B157" s="351">
        <v>4144</v>
      </c>
      <c r="C157" s="1175" t="s">
        <v>12874</v>
      </c>
      <c r="D157" s="534"/>
      <c r="E157" s="534"/>
      <c r="F157" s="1801"/>
      <c r="G157" s="1102"/>
      <c r="H157" s="246" t="s">
        <v>12738</v>
      </c>
      <c r="I157" s="1579">
        <v>61</v>
      </c>
      <c r="J157" s="1562"/>
      <c r="K157" s="532" t="s">
        <v>16</v>
      </c>
      <c r="L157" s="532"/>
      <c r="M157" s="247"/>
      <c r="N157" s="533"/>
      <c r="O157" s="391">
        <f t="shared" si="2"/>
        <v>61</v>
      </c>
      <c r="P157" s="534"/>
    </row>
    <row r="158" spans="1:16" ht="14.25">
      <c r="A158" s="243">
        <v>63</v>
      </c>
      <c r="B158" s="351">
        <v>4145</v>
      </c>
      <c r="C158" s="1175" t="s">
        <v>12875</v>
      </c>
      <c r="D158" s="534"/>
      <c r="E158" s="534"/>
      <c r="F158" s="1803"/>
      <c r="G158" s="1178"/>
      <c r="H158" s="246" t="s">
        <v>12695</v>
      </c>
      <c r="I158" s="1579">
        <v>36</v>
      </c>
      <c r="J158" s="1562"/>
      <c r="K158" s="532" t="s">
        <v>16</v>
      </c>
      <c r="L158" s="532"/>
      <c r="M158" s="247"/>
      <c r="N158" s="533"/>
      <c r="O158" s="391">
        <f t="shared" si="2"/>
        <v>36</v>
      </c>
      <c r="P158" s="534"/>
    </row>
    <row r="159" spans="1:16" ht="14.25">
      <c r="A159" s="243">
        <v>63</v>
      </c>
      <c r="B159" s="351">
        <v>4146</v>
      </c>
      <c r="C159" s="1175" t="s">
        <v>12876</v>
      </c>
      <c r="D159" s="534"/>
      <c r="E159" s="534"/>
      <c r="F159" s="1800" t="s">
        <v>12753</v>
      </c>
      <c r="G159" s="1180" t="s">
        <v>12830</v>
      </c>
      <c r="H159" s="246" t="s">
        <v>11556</v>
      </c>
      <c r="I159" s="1579">
        <v>91</v>
      </c>
      <c r="J159" s="1562"/>
      <c r="K159" s="532" t="s">
        <v>16</v>
      </c>
      <c r="L159" s="532"/>
      <c r="M159" s="247"/>
      <c r="N159" s="533"/>
      <c r="O159" s="391">
        <f t="shared" si="2"/>
        <v>91</v>
      </c>
      <c r="P159" s="534"/>
    </row>
    <row r="160" spans="1:16" ht="14.25">
      <c r="A160" s="243">
        <v>63</v>
      </c>
      <c r="B160" s="351">
        <v>4147</v>
      </c>
      <c r="C160" s="1175" t="s">
        <v>12877</v>
      </c>
      <c r="D160" s="534"/>
      <c r="E160" s="534"/>
      <c r="F160" s="1801"/>
      <c r="G160" s="534"/>
      <c r="H160" s="246" t="s">
        <v>12738</v>
      </c>
      <c r="I160" s="1579">
        <v>61</v>
      </c>
      <c r="J160" s="1562"/>
      <c r="K160" s="532" t="s">
        <v>16</v>
      </c>
      <c r="L160" s="532"/>
      <c r="M160" s="247"/>
      <c r="N160" s="533"/>
      <c r="O160" s="391">
        <f t="shared" si="2"/>
        <v>61</v>
      </c>
      <c r="P160" s="534"/>
    </row>
    <row r="161" spans="1:16" ht="14.25">
      <c r="A161" s="243">
        <v>63</v>
      </c>
      <c r="B161" s="351">
        <v>4148</v>
      </c>
      <c r="C161" s="1175" t="s">
        <v>12878</v>
      </c>
      <c r="D161" s="1178"/>
      <c r="E161" s="1178"/>
      <c r="F161" s="1803"/>
      <c r="G161" s="1178"/>
      <c r="H161" s="246" t="s">
        <v>12695</v>
      </c>
      <c r="I161" s="1579">
        <v>36</v>
      </c>
      <c r="J161" s="1562"/>
      <c r="K161" s="532" t="s">
        <v>16</v>
      </c>
      <c r="L161" s="532"/>
      <c r="M161" s="247"/>
      <c r="N161" s="533"/>
      <c r="O161" s="391">
        <f t="shared" si="2"/>
        <v>36</v>
      </c>
      <c r="P161" s="534"/>
    </row>
    <row r="162" spans="1:16" ht="14.45" customHeight="1">
      <c r="A162" s="243">
        <v>63</v>
      </c>
      <c r="B162" s="411">
        <v>4200</v>
      </c>
      <c r="C162" s="1142" t="s">
        <v>12879</v>
      </c>
      <c r="D162" s="1536" t="s">
        <v>12880</v>
      </c>
      <c r="E162" s="603" t="s">
        <v>12881</v>
      </c>
      <c r="F162" s="1536" t="s">
        <v>12735</v>
      </c>
      <c r="G162" s="638" t="s">
        <v>11555</v>
      </c>
      <c r="H162" s="246" t="s">
        <v>11556</v>
      </c>
      <c r="I162" s="1579">
        <v>200</v>
      </c>
      <c r="J162" s="1562"/>
      <c r="K162" s="532" t="s">
        <v>16</v>
      </c>
      <c r="L162" s="354"/>
      <c r="M162" s="635"/>
      <c r="N162" s="636"/>
      <c r="O162" s="519">
        <f t="shared" si="2"/>
        <v>200</v>
      </c>
      <c r="P162" s="253"/>
    </row>
    <row r="163" spans="1:16" ht="14.25">
      <c r="A163" s="243">
        <v>63</v>
      </c>
      <c r="B163" s="411">
        <v>4201</v>
      </c>
      <c r="C163" s="1142" t="s">
        <v>12882</v>
      </c>
      <c r="D163" s="1648"/>
      <c r="E163" s="637"/>
      <c r="F163" s="1758"/>
      <c r="G163" s="638"/>
      <c r="H163" s="246" t="s">
        <v>12738</v>
      </c>
      <c r="I163" s="1579">
        <v>133</v>
      </c>
      <c r="J163" s="1562"/>
      <c r="K163" s="532" t="s">
        <v>16</v>
      </c>
      <c r="L163" s="532"/>
      <c r="M163" s="247"/>
      <c r="N163" s="533"/>
      <c r="O163" s="391">
        <f t="shared" si="2"/>
        <v>133</v>
      </c>
      <c r="P163" s="253"/>
    </row>
    <row r="164" spans="1:16" ht="14.25">
      <c r="A164" s="243">
        <v>63</v>
      </c>
      <c r="B164" s="411">
        <v>4202</v>
      </c>
      <c r="C164" s="1142" t="s">
        <v>12883</v>
      </c>
      <c r="D164" s="1648"/>
      <c r="E164" s="604"/>
      <c r="F164" s="1758"/>
      <c r="G164" s="605"/>
      <c r="H164" s="246" t="s">
        <v>12695</v>
      </c>
      <c r="I164" s="1579">
        <v>80</v>
      </c>
      <c r="J164" s="1562"/>
      <c r="K164" s="532" t="s">
        <v>16</v>
      </c>
      <c r="L164" s="532"/>
      <c r="M164" s="247"/>
      <c r="N164" s="533"/>
      <c r="O164" s="391">
        <f t="shared" si="2"/>
        <v>80</v>
      </c>
      <c r="P164" s="253"/>
    </row>
    <row r="165" spans="1:16" ht="14.25">
      <c r="A165" s="243">
        <v>63</v>
      </c>
      <c r="B165" s="411">
        <v>4203</v>
      </c>
      <c r="C165" s="1142" t="s">
        <v>12884</v>
      </c>
      <c r="D165" s="1648"/>
      <c r="E165" s="604"/>
      <c r="F165" s="1758"/>
      <c r="G165" s="1177" t="s">
        <v>12818</v>
      </c>
      <c r="H165" s="246" t="s">
        <v>11556</v>
      </c>
      <c r="I165" s="1579">
        <v>200</v>
      </c>
      <c r="J165" s="1562"/>
      <c r="K165" s="532" t="s">
        <v>16</v>
      </c>
      <c r="L165" s="532"/>
      <c r="M165" s="247"/>
      <c r="N165" s="533"/>
      <c r="O165" s="391">
        <f t="shared" si="2"/>
        <v>200</v>
      </c>
      <c r="P165" s="253"/>
    </row>
    <row r="166" spans="1:16" ht="14.25">
      <c r="A166" s="243">
        <v>63</v>
      </c>
      <c r="B166" s="411">
        <v>4204</v>
      </c>
      <c r="C166" s="1142" t="s">
        <v>12885</v>
      </c>
      <c r="D166" s="527"/>
      <c r="E166" s="604"/>
      <c r="F166" s="1102"/>
      <c r="G166" s="1102"/>
      <c r="H166" s="246" t="s">
        <v>12738</v>
      </c>
      <c r="I166" s="1579">
        <v>133</v>
      </c>
      <c r="J166" s="1562"/>
      <c r="K166" s="532" t="s">
        <v>16</v>
      </c>
      <c r="L166" s="532"/>
      <c r="M166" s="247"/>
      <c r="N166" s="533"/>
      <c r="O166" s="391">
        <f t="shared" si="2"/>
        <v>133</v>
      </c>
      <c r="P166" s="253"/>
    </row>
    <row r="167" spans="1:16" ht="14.25">
      <c r="A167" s="243">
        <v>63</v>
      </c>
      <c r="B167" s="411">
        <v>4205</v>
      </c>
      <c r="C167" s="1142" t="s">
        <v>12886</v>
      </c>
      <c r="D167" s="530"/>
      <c r="E167" s="606"/>
      <c r="F167" s="534"/>
      <c r="G167" s="1178"/>
      <c r="H167" s="246" t="s">
        <v>12695</v>
      </c>
      <c r="I167" s="1579">
        <v>80</v>
      </c>
      <c r="J167" s="1562"/>
      <c r="K167" s="532" t="s">
        <v>16</v>
      </c>
      <c r="L167" s="532"/>
      <c r="M167" s="247"/>
      <c r="N167" s="533"/>
      <c r="O167" s="391">
        <f t="shared" si="2"/>
        <v>80</v>
      </c>
      <c r="P167" s="534"/>
    </row>
    <row r="168" spans="1:16" ht="14.25">
      <c r="A168" s="243">
        <v>63</v>
      </c>
      <c r="B168" s="411">
        <v>4206</v>
      </c>
      <c r="C168" s="1142" t="s">
        <v>12887</v>
      </c>
      <c r="D168" s="530"/>
      <c r="E168" s="606"/>
      <c r="F168" s="534"/>
      <c r="G168" s="1179" t="s">
        <v>12822</v>
      </c>
      <c r="H168" s="246" t="s">
        <v>11556</v>
      </c>
      <c r="I168" s="1579">
        <v>200</v>
      </c>
      <c r="J168" s="1562"/>
      <c r="K168" s="532" t="s">
        <v>16</v>
      </c>
      <c r="L168" s="532"/>
      <c r="M168" s="247"/>
      <c r="N168" s="533"/>
      <c r="O168" s="391">
        <f t="shared" si="2"/>
        <v>200</v>
      </c>
      <c r="P168" s="534"/>
    </row>
    <row r="169" spans="1:16" ht="14.25">
      <c r="A169" s="243">
        <v>63</v>
      </c>
      <c r="B169" s="411">
        <v>4207</v>
      </c>
      <c r="C169" s="1142" t="s">
        <v>12888</v>
      </c>
      <c r="D169" s="530"/>
      <c r="E169" s="606"/>
      <c r="F169" s="534"/>
      <c r="G169" s="530"/>
      <c r="H169" s="246" t="s">
        <v>12738</v>
      </c>
      <c r="I169" s="1579">
        <v>133</v>
      </c>
      <c r="J169" s="1562"/>
      <c r="K169" s="532" t="s">
        <v>16</v>
      </c>
      <c r="L169" s="532"/>
      <c r="M169" s="247"/>
      <c r="N169" s="533"/>
      <c r="O169" s="391">
        <f t="shared" si="2"/>
        <v>133</v>
      </c>
      <c r="P169" s="534"/>
    </row>
    <row r="170" spans="1:16" ht="14.25">
      <c r="A170" s="243">
        <v>63</v>
      </c>
      <c r="B170" s="411">
        <v>4208</v>
      </c>
      <c r="C170" s="1142" t="s">
        <v>12889</v>
      </c>
      <c r="D170" s="530"/>
      <c r="E170" s="606"/>
      <c r="F170" s="534"/>
      <c r="G170" s="530"/>
      <c r="H170" s="246" t="s">
        <v>12695</v>
      </c>
      <c r="I170" s="1579">
        <v>80</v>
      </c>
      <c r="J170" s="1562"/>
      <c r="K170" s="532" t="s">
        <v>16</v>
      </c>
      <c r="L170" s="532"/>
      <c r="M170" s="247"/>
      <c r="N170" s="533"/>
      <c r="O170" s="391">
        <f t="shared" si="2"/>
        <v>80</v>
      </c>
      <c r="P170" s="534"/>
    </row>
    <row r="171" spans="1:16" ht="14.25">
      <c r="A171" s="243">
        <v>63</v>
      </c>
      <c r="B171" s="411">
        <v>4209</v>
      </c>
      <c r="C171" s="1142" t="s">
        <v>12890</v>
      </c>
      <c r="D171" s="530"/>
      <c r="E171" s="606"/>
      <c r="F171" s="534"/>
      <c r="G171" s="1180" t="s">
        <v>12826</v>
      </c>
      <c r="H171" s="246" t="s">
        <v>11556</v>
      </c>
      <c r="I171" s="1579">
        <v>200</v>
      </c>
      <c r="J171" s="1562"/>
      <c r="K171" s="532" t="s">
        <v>16</v>
      </c>
      <c r="L171" s="532"/>
      <c r="M171" s="247"/>
      <c r="N171" s="533"/>
      <c r="O171" s="391">
        <f t="shared" si="2"/>
        <v>200</v>
      </c>
      <c r="P171" s="534"/>
    </row>
    <row r="172" spans="1:16" ht="14.25">
      <c r="A172" s="243">
        <v>63</v>
      </c>
      <c r="B172" s="411">
        <v>4210</v>
      </c>
      <c r="C172" s="1142" t="s">
        <v>12891</v>
      </c>
      <c r="D172" s="517"/>
      <c r="E172" s="516"/>
      <c r="F172" s="534"/>
      <c r="G172" s="534"/>
      <c r="H172" s="246" t="s">
        <v>12738</v>
      </c>
      <c r="I172" s="1579">
        <v>133</v>
      </c>
      <c r="J172" s="1562"/>
      <c r="K172" s="532" t="s">
        <v>16</v>
      </c>
      <c r="L172" s="532"/>
      <c r="M172" s="247"/>
      <c r="N172" s="533"/>
      <c r="O172" s="391">
        <f t="shared" si="2"/>
        <v>133</v>
      </c>
      <c r="P172" s="534"/>
    </row>
    <row r="173" spans="1:16" ht="14.25">
      <c r="A173" s="243">
        <v>63</v>
      </c>
      <c r="B173" s="411">
        <v>4211</v>
      </c>
      <c r="C173" s="1142" t="s">
        <v>12892</v>
      </c>
      <c r="D173" s="517"/>
      <c r="E173" s="516"/>
      <c r="F173" s="1178"/>
      <c r="G173" s="1178"/>
      <c r="H173" s="246" t="s">
        <v>12695</v>
      </c>
      <c r="I173" s="1579">
        <v>80</v>
      </c>
      <c r="J173" s="1562"/>
      <c r="K173" s="532" t="s">
        <v>16</v>
      </c>
      <c r="L173" s="532"/>
      <c r="M173" s="247"/>
      <c r="N173" s="533"/>
      <c r="O173" s="391">
        <f t="shared" si="2"/>
        <v>80</v>
      </c>
      <c r="P173" s="534"/>
    </row>
    <row r="174" spans="1:16" ht="14.25">
      <c r="A174" s="243">
        <v>63</v>
      </c>
      <c r="B174" s="411">
        <v>4212</v>
      </c>
      <c r="C174" s="1142" t="s">
        <v>12893</v>
      </c>
      <c r="D174" s="517"/>
      <c r="E174" s="516"/>
      <c r="F174" s="1800" t="s">
        <v>12753</v>
      </c>
      <c r="G174" s="1180" t="s">
        <v>12830</v>
      </c>
      <c r="H174" s="246" t="s">
        <v>11556</v>
      </c>
      <c r="I174" s="1579">
        <v>200</v>
      </c>
      <c r="J174" s="1562"/>
      <c r="K174" s="532" t="s">
        <v>16</v>
      </c>
      <c r="L174" s="532"/>
      <c r="M174" s="247"/>
      <c r="N174" s="533"/>
      <c r="O174" s="391">
        <f t="shared" si="2"/>
        <v>200</v>
      </c>
      <c r="P174" s="534"/>
    </row>
    <row r="175" spans="1:16" ht="14.25">
      <c r="A175" s="243">
        <v>63</v>
      </c>
      <c r="B175" s="411">
        <v>4213</v>
      </c>
      <c r="C175" s="1142" t="s">
        <v>12894</v>
      </c>
      <c r="D175" s="517"/>
      <c r="E175" s="516"/>
      <c r="F175" s="1801"/>
      <c r="G175" s="534"/>
      <c r="H175" s="246" t="s">
        <v>12738</v>
      </c>
      <c r="I175" s="1579">
        <v>133</v>
      </c>
      <c r="J175" s="1562"/>
      <c r="K175" s="532" t="s">
        <v>16</v>
      </c>
      <c r="L175" s="532"/>
      <c r="M175" s="247"/>
      <c r="N175" s="533"/>
      <c r="O175" s="391">
        <f t="shared" si="2"/>
        <v>133</v>
      </c>
      <c r="P175" s="534"/>
    </row>
    <row r="176" spans="1:16" ht="14.25">
      <c r="A176" s="243">
        <v>63</v>
      </c>
      <c r="B176" s="411">
        <v>4214</v>
      </c>
      <c r="C176" s="1142" t="s">
        <v>12895</v>
      </c>
      <c r="D176" s="517"/>
      <c r="E176" s="516"/>
      <c r="F176" s="1801"/>
      <c r="G176" s="1178"/>
      <c r="H176" s="246" t="s">
        <v>12695</v>
      </c>
      <c r="I176" s="1579">
        <v>80</v>
      </c>
      <c r="J176" s="1562"/>
      <c r="K176" s="532" t="s">
        <v>16</v>
      </c>
      <c r="L176" s="532"/>
      <c r="M176" s="247"/>
      <c r="N176" s="533"/>
      <c r="O176" s="391">
        <f t="shared" si="2"/>
        <v>80</v>
      </c>
      <c r="P176" s="534"/>
    </row>
    <row r="177" spans="1:16" ht="14.25">
      <c r="A177" s="243">
        <v>63</v>
      </c>
      <c r="B177" s="411">
        <v>4215</v>
      </c>
      <c r="C177" s="1142" t="s">
        <v>12896</v>
      </c>
      <c r="D177" s="517"/>
      <c r="E177" s="516"/>
      <c r="F177" s="1801"/>
      <c r="G177" s="1179" t="s">
        <v>12834</v>
      </c>
      <c r="H177" s="246" t="s">
        <v>11556</v>
      </c>
      <c r="I177" s="1579">
        <v>200</v>
      </c>
      <c r="J177" s="1562"/>
      <c r="K177" s="532" t="s">
        <v>16</v>
      </c>
      <c r="L177" s="532"/>
      <c r="M177" s="247"/>
      <c r="N177" s="533"/>
      <c r="O177" s="391">
        <f t="shared" si="2"/>
        <v>200</v>
      </c>
      <c r="P177" s="534"/>
    </row>
    <row r="178" spans="1:16" ht="14.25">
      <c r="A178" s="243">
        <v>63</v>
      </c>
      <c r="B178" s="411">
        <v>4216</v>
      </c>
      <c r="C178" s="1142" t="s">
        <v>12897</v>
      </c>
      <c r="D178" s="517"/>
      <c r="E178" s="516"/>
      <c r="F178" s="1801"/>
      <c r="G178" s="530"/>
      <c r="H178" s="246" t="s">
        <v>12738</v>
      </c>
      <c r="I178" s="1579">
        <v>133</v>
      </c>
      <c r="J178" s="1562"/>
      <c r="K178" s="532" t="s">
        <v>16</v>
      </c>
      <c r="L178" s="532"/>
      <c r="M178" s="247"/>
      <c r="N178" s="533"/>
      <c r="O178" s="391">
        <f t="shared" si="2"/>
        <v>133</v>
      </c>
      <c r="P178" s="534"/>
    </row>
    <row r="179" spans="1:16" ht="14.25">
      <c r="A179" s="243">
        <v>63</v>
      </c>
      <c r="B179" s="411">
        <v>4217</v>
      </c>
      <c r="C179" s="1142" t="s">
        <v>12898</v>
      </c>
      <c r="D179" s="517"/>
      <c r="E179" s="516"/>
      <c r="F179" s="1803"/>
      <c r="G179" s="530"/>
      <c r="H179" s="246" t="s">
        <v>12695</v>
      </c>
      <c r="I179" s="1579">
        <v>80</v>
      </c>
      <c r="J179" s="1562"/>
      <c r="K179" s="532" t="s">
        <v>16</v>
      </c>
      <c r="L179" s="532"/>
      <c r="M179" s="247"/>
      <c r="N179" s="533"/>
      <c r="O179" s="391">
        <f t="shared" si="2"/>
        <v>80</v>
      </c>
      <c r="P179" s="534"/>
    </row>
    <row r="180" spans="1:16" ht="14.25">
      <c r="A180" s="243">
        <v>63</v>
      </c>
      <c r="B180" s="411">
        <v>4218</v>
      </c>
      <c r="C180" s="1142" t="s">
        <v>12899</v>
      </c>
      <c r="D180" s="517"/>
      <c r="E180" s="516"/>
      <c r="F180" s="1181" t="s">
        <v>12290</v>
      </c>
      <c r="G180" s="535"/>
      <c r="H180" s="246" t="s">
        <v>12761</v>
      </c>
      <c r="I180" s="1579">
        <v>400</v>
      </c>
      <c r="J180" s="1562"/>
      <c r="K180" s="532" t="s">
        <v>16</v>
      </c>
      <c r="L180" s="532"/>
      <c r="M180" s="247"/>
      <c r="N180" s="533"/>
      <c r="O180" s="391">
        <f t="shared" si="2"/>
        <v>400</v>
      </c>
      <c r="P180" s="534"/>
    </row>
    <row r="181" spans="1:16" ht="14.25">
      <c r="A181" s="243">
        <v>63</v>
      </c>
      <c r="B181" s="411">
        <v>4219</v>
      </c>
      <c r="C181" s="1142" t="s">
        <v>12900</v>
      </c>
      <c r="D181" s="517"/>
      <c r="E181" s="516"/>
      <c r="F181" s="606"/>
      <c r="G181" s="538"/>
      <c r="H181" s="523" t="s">
        <v>12763</v>
      </c>
      <c r="I181" s="1579">
        <v>333</v>
      </c>
      <c r="J181" s="1562"/>
      <c r="K181" s="532" t="s">
        <v>16</v>
      </c>
      <c r="L181" s="532"/>
      <c r="M181" s="247"/>
      <c r="N181" s="533"/>
      <c r="O181" s="391">
        <f t="shared" si="2"/>
        <v>333</v>
      </c>
      <c r="P181" s="534"/>
    </row>
    <row r="182" spans="1:16" ht="14.25">
      <c r="A182" s="243">
        <v>63</v>
      </c>
      <c r="B182" s="411">
        <v>4220</v>
      </c>
      <c r="C182" s="1142" t="s">
        <v>12901</v>
      </c>
      <c r="D182" s="517"/>
      <c r="E182" s="516"/>
      <c r="F182" s="606"/>
      <c r="G182" s="538"/>
      <c r="H182" s="523" t="s">
        <v>12765</v>
      </c>
      <c r="I182" s="1579">
        <v>286</v>
      </c>
      <c r="J182" s="1562"/>
      <c r="K182" s="532" t="s">
        <v>16</v>
      </c>
      <c r="L182" s="532"/>
      <c r="M182" s="247"/>
      <c r="N182" s="533"/>
      <c r="O182" s="391">
        <f t="shared" si="2"/>
        <v>286</v>
      </c>
      <c r="P182" s="534"/>
    </row>
    <row r="183" spans="1:16" ht="14.25">
      <c r="A183" s="243">
        <v>63</v>
      </c>
      <c r="B183" s="411">
        <v>4221</v>
      </c>
      <c r="C183" s="1142" t="s">
        <v>12902</v>
      </c>
      <c r="D183" s="530"/>
      <c r="E183" s="606"/>
      <c r="F183" s="606"/>
      <c r="G183" s="538"/>
      <c r="H183" s="523" t="s">
        <v>12767</v>
      </c>
      <c r="I183" s="1559">
        <v>250</v>
      </c>
      <c r="J183" s="1560"/>
      <c r="K183" s="511" t="s">
        <v>16</v>
      </c>
      <c r="L183" s="511"/>
      <c r="M183" s="288"/>
      <c r="N183" s="526"/>
      <c r="O183" s="391">
        <f t="shared" si="2"/>
        <v>250</v>
      </c>
      <c r="P183" s="253"/>
    </row>
    <row r="184" spans="1:16" ht="14.25">
      <c r="A184" s="243">
        <v>63</v>
      </c>
      <c r="B184" s="411">
        <v>4222</v>
      </c>
      <c r="C184" s="1142" t="s">
        <v>12903</v>
      </c>
      <c r="D184" s="530"/>
      <c r="E184" s="606"/>
      <c r="F184" s="606"/>
      <c r="G184" s="538"/>
      <c r="H184" s="523" t="s">
        <v>12769</v>
      </c>
      <c r="I184" s="1559">
        <v>222</v>
      </c>
      <c r="J184" s="1560"/>
      <c r="K184" s="511" t="s">
        <v>16</v>
      </c>
      <c r="L184" s="511"/>
      <c r="M184" s="288"/>
      <c r="N184" s="526"/>
      <c r="O184" s="391">
        <f t="shared" si="2"/>
        <v>222</v>
      </c>
      <c r="P184" s="253"/>
    </row>
    <row r="185" spans="1:16" ht="14.25">
      <c r="A185" s="243">
        <v>63</v>
      </c>
      <c r="B185" s="411">
        <v>4223</v>
      </c>
      <c r="C185" s="1142" t="s">
        <v>12904</v>
      </c>
      <c r="D185" s="530"/>
      <c r="E185" s="606"/>
      <c r="F185" s="606"/>
      <c r="G185" s="538"/>
      <c r="H185" s="246" t="s">
        <v>12707</v>
      </c>
      <c r="I185" s="1559">
        <v>200</v>
      </c>
      <c r="J185" s="1560"/>
      <c r="K185" s="511" t="s">
        <v>16</v>
      </c>
      <c r="L185" s="511"/>
      <c r="M185" s="288"/>
      <c r="N185" s="526"/>
      <c r="O185" s="391">
        <f t="shared" si="2"/>
        <v>200</v>
      </c>
      <c r="P185" s="253"/>
    </row>
    <row r="186" spans="1:16" ht="14.25">
      <c r="A186" s="243">
        <v>63</v>
      </c>
      <c r="B186" s="411">
        <v>4224</v>
      </c>
      <c r="C186" s="1142" t="s">
        <v>12905</v>
      </c>
      <c r="D186" s="530"/>
      <c r="E186" s="606"/>
      <c r="F186" s="608"/>
      <c r="G186" s="540"/>
      <c r="H186" s="246" t="s">
        <v>12709</v>
      </c>
      <c r="I186" s="1559">
        <v>133</v>
      </c>
      <c r="J186" s="1560"/>
      <c r="K186" s="511" t="s">
        <v>16</v>
      </c>
      <c r="L186" s="511"/>
      <c r="M186" s="288"/>
      <c r="N186" s="526"/>
      <c r="O186" s="391">
        <f t="shared" si="2"/>
        <v>133</v>
      </c>
      <c r="P186" s="253"/>
    </row>
    <row r="187" spans="1:16" ht="14.25">
      <c r="A187" s="243">
        <v>63</v>
      </c>
      <c r="B187" s="411">
        <v>4225</v>
      </c>
      <c r="C187" s="1142" t="s">
        <v>12906</v>
      </c>
      <c r="D187" s="530"/>
      <c r="E187" s="606"/>
      <c r="F187" s="1181" t="s">
        <v>12773</v>
      </c>
      <c r="G187" s="535"/>
      <c r="H187" s="319" t="s">
        <v>12761</v>
      </c>
      <c r="I187" s="1559">
        <v>400</v>
      </c>
      <c r="J187" s="1560"/>
      <c r="K187" s="511" t="s">
        <v>16</v>
      </c>
      <c r="L187" s="511"/>
      <c r="M187" s="288"/>
      <c r="N187" s="526"/>
      <c r="O187" s="391">
        <f t="shared" si="2"/>
        <v>400</v>
      </c>
      <c r="P187" s="253"/>
    </row>
    <row r="188" spans="1:16" ht="14.25">
      <c r="A188" s="243">
        <v>63</v>
      </c>
      <c r="B188" s="411">
        <v>4226</v>
      </c>
      <c r="C188" s="1142" t="s">
        <v>12907</v>
      </c>
      <c r="D188" s="530"/>
      <c r="E188" s="606"/>
      <c r="F188" s="606"/>
      <c r="G188" s="538"/>
      <c r="H188" s="523" t="s">
        <v>12763</v>
      </c>
      <c r="I188" s="1559">
        <v>333</v>
      </c>
      <c r="J188" s="1560"/>
      <c r="K188" s="511" t="s">
        <v>16</v>
      </c>
      <c r="L188" s="511"/>
      <c r="M188" s="288"/>
      <c r="N188" s="526"/>
      <c r="O188" s="391">
        <f t="shared" si="2"/>
        <v>333</v>
      </c>
      <c r="P188" s="253"/>
    </row>
    <row r="189" spans="1:16" ht="14.25">
      <c r="A189" s="243">
        <v>63</v>
      </c>
      <c r="B189" s="411">
        <v>4227</v>
      </c>
      <c r="C189" s="1142" t="s">
        <v>12908</v>
      </c>
      <c r="D189" s="530"/>
      <c r="E189" s="606"/>
      <c r="F189" s="606"/>
      <c r="G189" s="538"/>
      <c r="H189" s="523" t="s">
        <v>12765</v>
      </c>
      <c r="I189" s="1559">
        <v>286</v>
      </c>
      <c r="J189" s="1560"/>
      <c r="K189" s="511" t="s">
        <v>16</v>
      </c>
      <c r="L189" s="511"/>
      <c r="M189" s="288"/>
      <c r="N189" s="526"/>
      <c r="O189" s="391">
        <f t="shared" si="2"/>
        <v>286</v>
      </c>
      <c r="P189" s="253"/>
    </row>
    <row r="190" spans="1:16" ht="14.25">
      <c r="A190" s="243">
        <v>63</v>
      </c>
      <c r="B190" s="411">
        <v>4228</v>
      </c>
      <c r="C190" s="1142" t="s">
        <v>12909</v>
      </c>
      <c r="D190" s="530"/>
      <c r="E190" s="606"/>
      <c r="F190" s="606"/>
      <c r="G190" s="538"/>
      <c r="H190" s="523" t="s">
        <v>12767</v>
      </c>
      <c r="I190" s="1559">
        <v>250</v>
      </c>
      <c r="J190" s="1560"/>
      <c r="K190" s="511" t="s">
        <v>16</v>
      </c>
      <c r="L190" s="511"/>
      <c r="M190" s="288"/>
      <c r="N190" s="526"/>
      <c r="O190" s="391">
        <f t="shared" si="2"/>
        <v>250</v>
      </c>
      <c r="P190" s="253"/>
    </row>
    <row r="191" spans="1:16" ht="14.25">
      <c r="A191" s="243">
        <v>63</v>
      </c>
      <c r="B191" s="411">
        <v>4229</v>
      </c>
      <c r="C191" s="1142" t="s">
        <v>12910</v>
      </c>
      <c r="D191" s="530"/>
      <c r="E191" s="606"/>
      <c r="F191" s="606"/>
      <c r="G191" s="538"/>
      <c r="H191" s="523" t="s">
        <v>12769</v>
      </c>
      <c r="I191" s="1559">
        <v>222</v>
      </c>
      <c r="J191" s="1560"/>
      <c r="K191" s="511" t="s">
        <v>16</v>
      </c>
      <c r="L191" s="511"/>
      <c r="M191" s="288"/>
      <c r="N191" s="526"/>
      <c r="O191" s="391">
        <f>I191</f>
        <v>222</v>
      </c>
      <c r="P191" s="253"/>
    </row>
    <row r="192" spans="1:16" ht="14.25">
      <c r="A192" s="243">
        <v>63</v>
      </c>
      <c r="B192" s="411">
        <v>4230</v>
      </c>
      <c r="C192" s="1142" t="s">
        <v>12911</v>
      </c>
      <c r="D192" s="530"/>
      <c r="E192" s="606"/>
      <c r="F192" s="606"/>
      <c r="G192" s="538"/>
      <c r="H192" s="246" t="s">
        <v>12707</v>
      </c>
      <c r="I192" s="1559">
        <v>200</v>
      </c>
      <c r="J192" s="1560"/>
      <c r="K192" s="511" t="s">
        <v>16</v>
      </c>
      <c r="L192" s="511"/>
      <c r="M192" s="288"/>
      <c r="N192" s="526"/>
      <c r="O192" s="391">
        <f t="shared" si="2"/>
        <v>200</v>
      </c>
      <c r="P192" s="253"/>
    </row>
    <row r="193" spans="1:16" ht="14.25">
      <c r="A193" s="243">
        <v>63</v>
      </c>
      <c r="B193" s="411">
        <v>4231</v>
      </c>
      <c r="C193" s="1142" t="s">
        <v>12912</v>
      </c>
      <c r="D193" s="534"/>
      <c r="E193" s="608"/>
      <c r="F193" s="608"/>
      <c r="G193" s="540"/>
      <c r="H193" s="246" t="s">
        <v>12709</v>
      </c>
      <c r="I193" s="1559">
        <v>133</v>
      </c>
      <c r="J193" s="1560"/>
      <c r="K193" s="511" t="s">
        <v>16</v>
      </c>
      <c r="L193" s="511"/>
      <c r="M193" s="288"/>
      <c r="N193" s="526"/>
      <c r="O193" s="391">
        <f t="shared" si="2"/>
        <v>133</v>
      </c>
      <c r="P193" s="253"/>
    </row>
    <row r="194" spans="1:16" ht="14.25">
      <c r="A194" s="243">
        <v>63</v>
      </c>
      <c r="B194" s="411">
        <v>4240</v>
      </c>
      <c r="C194" s="1142" t="s">
        <v>12913</v>
      </c>
      <c r="D194" s="1183"/>
      <c r="E194" s="603" t="s">
        <v>12914</v>
      </c>
      <c r="F194" s="1536" t="s">
        <v>12735</v>
      </c>
      <c r="G194" s="638" t="s">
        <v>11555</v>
      </c>
      <c r="H194" s="246" t="s">
        <v>11556</v>
      </c>
      <c r="I194" s="1579">
        <v>400</v>
      </c>
      <c r="J194" s="1562"/>
      <c r="K194" s="532" t="s">
        <v>16</v>
      </c>
      <c r="L194" s="354"/>
      <c r="M194" s="635"/>
      <c r="N194" s="636"/>
      <c r="O194" s="519">
        <f t="shared" si="2"/>
        <v>400</v>
      </c>
      <c r="P194" s="253"/>
    </row>
    <row r="195" spans="1:16" ht="14.25">
      <c r="A195" s="243">
        <v>63</v>
      </c>
      <c r="B195" s="411">
        <v>4241</v>
      </c>
      <c r="C195" s="1142" t="s">
        <v>12915</v>
      </c>
      <c r="D195" s="637"/>
      <c r="E195" s="637"/>
      <c r="F195" s="1801"/>
      <c r="G195" s="638"/>
      <c r="H195" s="246" t="s">
        <v>12738</v>
      </c>
      <c r="I195" s="1579">
        <v>266</v>
      </c>
      <c r="J195" s="1562"/>
      <c r="K195" s="532" t="s">
        <v>16</v>
      </c>
      <c r="L195" s="532"/>
      <c r="M195" s="247"/>
      <c r="N195" s="533"/>
      <c r="O195" s="391">
        <f t="shared" si="2"/>
        <v>266</v>
      </c>
      <c r="P195" s="253"/>
    </row>
    <row r="196" spans="1:16" ht="14.25">
      <c r="A196" s="243">
        <v>63</v>
      </c>
      <c r="B196" s="411">
        <v>4242</v>
      </c>
      <c r="C196" s="1142" t="s">
        <v>12916</v>
      </c>
      <c r="D196" s="604"/>
      <c r="E196" s="604"/>
      <c r="F196" s="1801"/>
      <c r="G196" s="605"/>
      <c r="H196" s="246" t="s">
        <v>12695</v>
      </c>
      <c r="I196" s="1579">
        <v>160</v>
      </c>
      <c r="J196" s="1562"/>
      <c r="K196" s="532" t="s">
        <v>16</v>
      </c>
      <c r="L196" s="532"/>
      <c r="M196" s="247"/>
      <c r="N196" s="533"/>
      <c r="O196" s="391">
        <f t="shared" si="2"/>
        <v>160</v>
      </c>
      <c r="P196" s="253"/>
    </row>
    <row r="197" spans="1:16" ht="14.25">
      <c r="A197" s="243">
        <v>63</v>
      </c>
      <c r="B197" s="411">
        <v>4243</v>
      </c>
      <c r="C197" s="1142" t="s">
        <v>12917</v>
      </c>
      <c r="D197" s="604"/>
      <c r="E197" s="604"/>
      <c r="F197" s="1801"/>
      <c r="G197" s="1177" t="s">
        <v>12818</v>
      </c>
      <c r="H197" s="246" t="s">
        <v>11556</v>
      </c>
      <c r="I197" s="1579">
        <v>400</v>
      </c>
      <c r="J197" s="1562"/>
      <c r="K197" s="532" t="s">
        <v>16</v>
      </c>
      <c r="L197" s="532"/>
      <c r="M197" s="247"/>
      <c r="N197" s="533"/>
      <c r="O197" s="391">
        <f t="shared" si="2"/>
        <v>400</v>
      </c>
      <c r="P197" s="253"/>
    </row>
    <row r="198" spans="1:16" ht="14.25">
      <c r="A198" s="243">
        <v>63</v>
      </c>
      <c r="B198" s="411">
        <v>4244</v>
      </c>
      <c r="C198" s="1142" t="s">
        <v>12918</v>
      </c>
      <c r="D198" s="604"/>
      <c r="E198" s="604"/>
      <c r="F198" s="1801"/>
      <c r="G198" s="1102"/>
      <c r="H198" s="246" t="s">
        <v>12738</v>
      </c>
      <c r="I198" s="1579">
        <v>266</v>
      </c>
      <c r="J198" s="1562"/>
      <c r="K198" s="532" t="s">
        <v>16</v>
      </c>
      <c r="L198" s="532"/>
      <c r="M198" s="247"/>
      <c r="N198" s="533"/>
      <c r="O198" s="391">
        <f t="shared" si="2"/>
        <v>266</v>
      </c>
      <c r="P198" s="253"/>
    </row>
    <row r="199" spans="1:16" ht="14.25">
      <c r="A199" s="243">
        <v>63</v>
      </c>
      <c r="B199" s="411">
        <v>4245</v>
      </c>
      <c r="C199" s="1142" t="s">
        <v>12919</v>
      </c>
      <c r="D199" s="530"/>
      <c r="E199" s="606"/>
      <c r="F199" s="1801"/>
      <c r="G199" s="1178"/>
      <c r="H199" s="246" t="s">
        <v>12695</v>
      </c>
      <c r="I199" s="1579">
        <v>160</v>
      </c>
      <c r="J199" s="1562"/>
      <c r="K199" s="532" t="s">
        <v>16</v>
      </c>
      <c r="L199" s="532"/>
      <c r="M199" s="247"/>
      <c r="N199" s="533"/>
      <c r="O199" s="391">
        <f t="shared" ref="O199:O222" si="3">I199</f>
        <v>160</v>
      </c>
      <c r="P199" s="534"/>
    </row>
    <row r="200" spans="1:16" ht="14.25">
      <c r="A200" s="243">
        <v>63</v>
      </c>
      <c r="B200" s="411">
        <v>4246</v>
      </c>
      <c r="C200" s="1142" t="s">
        <v>12920</v>
      </c>
      <c r="D200" s="530"/>
      <c r="E200" s="606"/>
      <c r="F200" s="1801"/>
      <c r="G200" s="1179" t="s">
        <v>12822</v>
      </c>
      <c r="H200" s="246" t="s">
        <v>11556</v>
      </c>
      <c r="I200" s="1579">
        <v>400</v>
      </c>
      <c r="J200" s="1562"/>
      <c r="K200" s="532" t="s">
        <v>16</v>
      </c>
      <c r="L200" s="532"/>
      <c r="M200" s="247"/>
      <c r="N200" s="533"/>
      <c r="O200" s="391">
        <f t="shared" si="3"/>
        <v>400</v>
      </c>
      <c r="P200" s="534"/>
    </row>
    <row r="201" spans="1:16" ht="14.25">
      <c r="A201" s="243">
        <v>63</v>
      </c>
      <c r="B201" s="411">
        <v>4247</v>
      </c>
      <c r="C201" s="1142" t="s">
        <v>12921</v>
      </c>
      <c r="D201" s="530"/>
      <c r="E201" s="606"/>
      <c r="F201" s="1801"/>
      <c r="G201" s="530"/>
      <c r="H201" s="246" t="s">
        <v>12738</v>
      </c>
      <c r="I201" s="1579">
        <v>266</v>
      </c>
      <c r="J201" s="1562"/>
      <c r="K201" s="532" t="s">
        <v>16</v>
      </c>
      <c r="L201" s="532"/>
      <c r="M201" s="247"/>
      <c r="N201" s="533"/>
      <c r="O201" s="391">
        <f t="shared" si="3"/>
        <v>266</v>
      </c>
      <c r="P201" s="534"/>
    </row>
    <row r="202" spans="1:16" ht="14.25">
      <c r="A202" s="243">
        <v>63</v>
      </c>
      <c r="B202" s="411">
        <v>4248</v>
      </c>
      <c r="C202" s="1142" t="s">
        <v>12922</v>
      </c>
      <c r="D202" s="530"/>
      <c r="E202" s="606"/>
      <c r="F202" s="534"/>
      <c r="G202" s="530"/>
      <c r="H202" s="246" t="s">
        <v>12695</v>
      </c>
      <c r="I202" s="1579">
        <v>160</v>
      </c>
      <c r="J202" s="1562"/>
      <c r="K202" s="532" t="s">
        <v>16</v>
      </c>
      <c r="L202" s="532"/>
      <c r="M202" s="247"/>
      <c r="N202" s="533"/>
      <c r="O202" s="391">
        <f t="shared" si="3"/>
        <v>160</v>
      </c>
      <c r="P202" s="534"/>
    </row>
    <row r="203" spans="1:16" ht="14.25">
      <c r="A203" s="243">
        <v>63</v>
      </c>
      <c r="B203" s="411">
        <v>4249</v>
      </c>
      <c r="C203" s="1142" t="s">
        <v>12923</v>
      </c>
      <c r="D203" s="530"/>
      <c r="E203" s="606"/>
      <c r="F203" s="534"/>
      <c r="G203" s="1180" t="s">
        <v>12826</v>
      </c>
      <c r="H203" s="246" t="s">
        <v>11556</v>
      </c>
      <c r="I203" s="1579">
        <v>400</v>
      </c>
      <c r="J203" s="1562"/>
      <c r="K203" s="532" t="s">
        <v>16</v>
      </c>
      <c r="L203" s="532"/>
      <c r="M203" s="247"/>
      <c r="N203" s="533"/>
      <c r="O203" s="391">
        <f t="shared" si="3"/>
        <v>400</v>
      </c>
      <c r="P203" s="534"/>
    </row>
    <row r="204" spans="1:16" ht="14.25">
      <c r="A204" s="243">
        <v>63</v>
      </c>
      <c r="B204" s="411">
        <v>4250</v>
      </c>
      <c r="C204" s="1142" t="s">
        <v>12924</v>
      </c>
      <c r="D204" s="517"/>
      <c r="E204" s="516"/>
      <c r="F204" s="534"/>
      <c r="G204" s="534"/>
      <c r="H204" s="246" t="s">
        <v>12738</v>
      </c>
      <c r="I204" s="1579">
        <v>266</v>
      </c>
      <c r="J204" s="1562"/>
      <c r="K204" s="532" t="s">
        <v>16</v>
      </c>
      <c r="L204" s="532"/>
      <c r="M204" s="247"/>
      <c r="N204" s="533"/>
      <c r="O204" s="391">
        <f t="shared" si="3"/>
        <v>266</v>
      </c>
      <c r="P204" s="534"/>
    </row>
    <row r="205" spans="1:16" ht="14.25">
      <c r="A205" s="243">
        <v>63</v>
      </c>
      <c r="B205" s="411">
        <v>4251</v>
      </c>
      <c r="C205" s="1142" t="s">
        <v>12925</v>
      </c>
      <c r="D205" s="517"/>
      <c r="E205" s="516"/>
      <c r="F205" s="1178"/>
      <c r="G205" s="1178"/>
      <c r="H205" s="246" t="s">
        <v>12695</v>
      </c>
      <c r="I205" s="1579">
        <v>160</v>
      </c>
      <c r="J205" s="1562"/>
      <c r="K205" s="532" t="s">
        <v>16</v>
      </c>
      <c r="L205" s="532"/>
      <c r="M205" s="247"/>
      <c r="N205" s="533"/>
      <c r="O205" s="391">
        <f t="shared" si="3"/>
        <v>160</v>
      </c>
      <c r="P205" s="534"/>
    </row>
    <row r="206" spans="1:16" ht="14.25">
      <c r="A206" s="243">
        <v>63</v>
      </c>
      <c r="B206" s="411">
        <v>4252</v>
      </c>
      <c r="C206" s="1142" t="s">
        <v>12926</v>
      </c>
      <c r="D206" s="517"/>
      <c r="E206" s="516"/>
      <c r="F206" s="1800" t="s">
        <v>12753</v>
      </c>
      <c r="G206" s="1180" t="s">
        <v>12830</v>
      </c>
      <c r="H206" s="246" t="s">
        <v>11556</v>
      </c>
      <c r="I206" s="1579">
        <v>400</v>
      </c>
      <c r="J206" s="1562"/>
      <c r="K206" s="532" t="s">
        <v>16</v>
      </c>
      <c r="L206" s="532"/>
      <c r="M206" s="247"/>
      <c r="N206" s="533"/>
      <c r="O206" s="391">
        <f t="shared" si="3"/>
        <v>400</v>
      </c>
      <c r="P206" s="534"/>
    </row>
    <row r="207" spans="1:16" ht="14.25">
      <c r="A207" s="243">
        <v>63</v>
      </c>
      <c r="B207" s="411">
        <v>4253</v>
      </c>
      <c r="C207" s="1142" t="s">
        <v>12927</v>
      </c>
      <c r="D207" s="517"/>
      <c r="E207" s="516"/>
      <c r="F207" s="1801"/>
      <c r="G207" s="534"/>
      <c r="H207" s="246" t="s">
        <v>12738</v>
      </c>
      <c r="I207" s="1579">
        <v>266</v>
      </c>
      <c r="J207" s="1562"/>
      <c r="K207" s="532" t="s">
        <v>16</v>
      </c>
      <c r="L207" s="532"/>
      <c r="M207" s="247"/>
      <c r="N207" s="533"/>
      <c r="O207" s="391">
        <f t="shared" si="3"/>
        <v>266</v>
      </c>
      <c r="P207" s="534"/>
    </row>
    <row r="208" spans="1:16" ht="14.25">
      <c r="A208" s="243">
        <v>63</v>
      </c>
      <c r="B208" s="411">
        <v>4254</v>
      </c>
      <c r="C208" s="1142" t="s">
        <v>12928</v>
      </c>
      <c r="D208" s="517"/>
      <c r="E208" s="516"/>
      <c r="F208" s="1801"/>
      <c r="G208" s="1178"/>
      <c r="H208" s="246" t="s">
        <v>12695</v>
      </c>
      <c r="I208" s="1579">
        <v>160</v>
      </c>
      <c r="J208" s="1562"/>
      <c r="K208" s="532" t="s">
        <v>16</v>
      </c>
      <c r="L208" s="532"/>
      <c r="M208" s="247"/>
      <c r="N208" s="533"/>
      <c r="O208" s="391">
        <f t="shared" si="3"/>
        <v>160</v>
      </c>
      <c r="P208" s="534"/>
    </row>
    <row r="209" spans="1:16" ht="14.25">
      <c r="A209" s="243">
        <v>63</v>
      </c>
      <c r="B209" s="411">
        <v>4255</v>
      </c>
      <c r="C209" s="1142" t="s">
        <v>12929</v>
      </c>
      <c r="D209" s="517"/>
      <c r="E209" s="516"/>
      <c r="F209" s="1801"/>
      <c r="G209" s="1179" t="s">
        <v>12834</v>
      </c>
      <c r="H209" s="246" t="s">
        <v>11556</v>
      </c>
      <c r="I209" s="1579">
        <v>400</v>
      </c>
      <c r="J209" s="1562"/>
      <c r="K209" s="532" t="s">
        <v>16</v>
      </c>
      <c r="L209" s="532"/>
      <c r="M209" s="247"/>
      <c r="N209" s="533"/>
      <c r="O209" s="391">
        <f t="shared" si="3"/>
        <v>400</v>
      </c>
      <c r="P209" s="534"/>
    </row>
    <row r="210" spans="1:16" ht="14.25">
      <c r="A210" s="243">
        <v>63</v>
      </c>
      <c r="B210" s="411">
        <v>4256</v>
      </c>
      <c r="C210" s="1142" t="s">
        <v>12930</v>
      </c>
      <c r="D210" s="517"/>
      <c r="E210" s="516"/>
      <c r="F210" s="1801"/>
      <c r="G210" s="530"/>
      <c r="H210" s="246" t="s">
        <v>12738</v>
      </c>
      <c r="I210" s="1579">
        <v>266</v>
      </c>
      <c r="J210" s="1562"/>
      <c r="K210" s="532" t="s">
        <v>16</v>
      </c>
      <c r="L210" s="532"/>
      <c r="M210" s="247"/>
      <c r="N210" s="533"/>
      <c r="O210" s="391">
        <f t="shared" si="3"/>
        <v>266</v>
      </c>
      <c r="P210" s="534"/>
    </row>
    <row r="211" spans="1:16" ht="14.25">
      <c r="A211" s="243">
        <v>63</v>
      </c>
      <c r="B211" s="411">
        <v>4257</v>
      </c>
      <c r="C211" s="1142" t="s">
        <v>12931</v>
      </c>
      <c r="D211" s="517"/>
      <c r="E211" s="516"/>
      <c r="F211" s="1178"/>
      <c r="G211" s="530"/>
      <c r="H211" s="246" t="s">
        <v>12695</v>
      </c>
      <c r="I211" s="1579">
        <v>160</v>
      </c>
      <c r="J211" s="1562"/>
      <c r="K211" s="532" t="s">
        <v>16</v>
      </c>
      <c r="L211" s="532"/>
      <c r="M211" s="247"/>
      <c r="N211" s="533"/>
      <c r="O211" s="391">
        <f t="shared" si="3"/>
        <v>160</v>
      </c>
      <c r="P211" s="534"/>
    </row>
    <row r="212" spans="1:16" ht="14.25">
      <c r="A212" s="243">
        <v>63</v>
      </c>
      <c r="B212" s="411">
        <v>4258</v>
      </c>
      <c r="C212" s="1142" t="s">
        <v>12932</v>
      </c>
      <c r="D212" s="517"/>
      <c r="E212" s="516"/>
      <c r="F212" s="1181" t="s">
        <v>12290</v>
      </c>
      <c r="G212" s="535"/>
      <c r="H212" s="246" t="s">
        <v>12761</v>
      </c>
      <c r="I212" s="1579">
        <v>800</v>
      </c>
      <c r="J212" s="1562"/>
      <c r="K212" s="532" t="s">
        <v>16</v>
      </c>
      <c r="L212" s="532"/>
      <c r="M212" s="247"/>
      <c r="N212" s="533"/>
      <c r="O212" s="391">
        <f t="shared" si="3"/>
        <v>800</v>
      </c>
      <c r="P212" s="534"/>
    </row>
    <row r="213" spans="1:16" ht="14.25">
      <c r="A213" s="243">
        <v>63</v>
      </c>
      <c r="B213" s="411">
        <v>4259</v>
      </c>
      <c r="C213" s="1142" t="s">
        <v>12933</v>
      </c>
      <c r="D213" s="517"/>
      <c r="E213" s="516"/>
      <c r="F213" s="606"/>
      <c r="G213" s="538"/>
      <c r="H213" s="523" t="s">
        <v>12763</v>
      </c>
      <c r="I213" s="1579">
        <v>666</v>
      </c>
      <c r="J213" s="1562"/>
      <c r="K213" s="532" t="s">
        <v>16</v>
      </c>
      <c r="L213" s="532"/>
      <c r="M213" s="247"/>
      <c r="N213" s="533"/>
      <c r="O213" s="391">
        <f t="shared" si="3"/>
        <v>666</v>
      </c>
      <c r="P213" s="534"/>
    </row>
    <row r="214" spans="1:16" ht="14.25">
      <c r="A214" s="243">
        <v>63</v>
      </c>
      <c r="B214" s="411">
        <v>4260</v>
      </c>
      <c r="C214" s="1142" t="s">
        <v>12934</v>
      </c>
      <c r="D214" s="517"/>
      <c r="E214" s="516"/>
      <c r="F214" s="606"/>
      <c r="G214" s="538"/>
      <c r="H214" s="523" t="s">
        <v>12765</v>
      </c>
      <c r="I214" s="1579">
        <v>572</v>
      </c>
      <c r="J214" s="1562"/>
      <c r="K214" s="532" t="s">
        <v>16</v>
      </c>
      <c r="L214" s="532"/>
      <c r="M214" s="247"/>
      <c r="N214" s="533"/>
      <c r="O214" s="391">
        <f t="shared" si="3"/>
        <v>572</v>
      </c>
      <c r="P214" s="534"/>
    </row>
    <row r="215" spans="1:16" ht="14.25">
      <c r="A215" s="243">
        <v>63</v>
      </c>
      <c r="B215" s="411">
        <v>4261</v>
      </c>
      <c r="C215" s="1142" t="s">
        <v>12935</v>
      </c>
      <c r="D215" s="530"/>
      <c r="E215" s="606"/>
      <c r="F215" s="606"/>
      <c r="G215" s="538"/>
      <c r="H215" s="523" t="s">
        <v>12767</v>
      </c>
      <c r="I215" s="1559">
        <v>500</v>
      </c>
      <c r="J215" s="1560"/>
      <c r="K215" s="511" t="s">
        <v>16</v>
      </c>
      <c r="L215" s="511"/>
      <c r="M215" s="288"/>
      <c r="N215" s="526"/>
      <c r="O215" s="391">
        <f t="shared" si="3"/>
        <v>500</v>
      </c>
      <c r="P215" s="253"/>
    </row>
    <row r="216" spans="1:16" ht="14.25">
      <c r="A216" s="243">
        <v>63</v>
      </c>
      <c r="B216" s="411">
        <v>4262</v>
      </c>
      <c r="C216" s="1142" t="s">
        <v>12936</v>
      </c>
      <c r="D216" s="530"/>
      <c r="E216" s="606"/>
      <c r="F216" s="606"/>
      <c r="G216" s="538"/>
      <c r="H216" s="523" t="s">
        <v>12769</v>
      </c>
      <c r="I216" s="1559">
        <v>444</v>
      </c>
      <c r="J216" s="1560"/>
      <c r="K216" s="511" t="s">
        <v>16</v>
      </c>
      <c r="L216" s="511"/>
      <c r="M216" s="288"/>
      <c r="N216" s="526"/>
      <c r="O216" s="391">
        <f t="shared" si="3"/>
        <v>444</v>
      </c>
      <c r="P216" s="253"/>
    </row>
    <row r="217" spans="1:16" ht="14.25">
      <c r="A217" s="243">
        <v>63</v>
      </c>
      <c r="B217" s="411">
        <v>4263</v>
      </c>
      <c r="C217" s="1142" t="s">
        <v>12937</v>
      </c>
      <c r="D217" s="530"/>
      <c r="E217" s="606"/>
      <c r="F217" s="606"/>
      <c r="G217" s="538"/>
      <c r="H217" s="246" t="s">
        <v>12707</v>
      </c>
      <c r="I217" s="1559">
        <v>400</v>
      </c>
      <c r="J217" s="1560"/>
      <c r="K217" s="511" t="s">
        <v>16</v>
      </c>
      <c r="L217" s="511"/>
      <c r="M217" s="288"/>
      <c r="N217" s="526"/>
      <c r="O217" s="391">
        <f t="shared" si="3"/>
        <v>400</v>
      </c>
      <c r="P217" s="253"/>
    </row>
    <row r="218" spans="1:16" ht="14.25">
      <c r="A218" s="243">
        <v>63</v>
      </c>
      <c r="B218" s="411">
        <v>4264</v>
      </c>
      <c r="C218" s="1142" t="s">
        <v>12938</v>
      </c>
      <c r="D218" s="530"/>
      <c r="E218" s="606"/>
      <c r="F218" s="608"/>
      <c r="G218" s="540"/>
      <c r="H218" s="246" t="s">
        <v>12709</v>
      </c>
      <c r="I218" s="1559">
        <v>266</v>
      </c>
      <c r="J218" s="1560"/>
      <c r="K218" s="511" t="s">
        <v>16</v>
      </c>
      <c r="L218" s="511"/>
      <c r="M218" s="288"/>
      <c r="N218" s="526"/>
      <c r="O218" s="391">
        <f t="shared" si="3"/>
        <v>266</v>
      </c>
      <c r="P218" s="253"/>
    </row>
    <row r="219" spans="1:16" ht="14.25">
      <c r="A219" s="243">
        <v>63</v>
      </c>
      <c r="B219" s="411">
        <v>4265</v>
      </c>
      <c r="C219" s="1142" t="s">
        <v>12939</v>
      </c>
      <c r="D219" s="530"/>
      <c r="E219" s="606"/>
      <c r="F219" s="1181" t="s">
        <v>12773</v>
      </c>
      <c r="G219" s="535"/>
      <c r="H219" s="319" t="s">
        <v>12761</v>
      </c>
      <c r="I219" s="1559">
        <v>800</v>
      </c>
      <c r="J219" s="1560"/>
      <c r="K219" s="511" t="s">
        <v>16</v>
      </c>
      <c r="L219" s="511"/>
      <c r="M219" s="288"/>
      <c r="N219" s="526"/>
      <c r="O219" s="391">
        <f t="shared" si="3"/>
        <v>800</v>
      </c>
      <c r="P219" s="253"/>
    </row>
    <row r="220" spans="1:16" ht="14.25">
      <c r="A220" s="243">
        <v>63</v>
      </c>
      <c r="B220" s="411">
        <v>4266</v>
      </c>
      <c r="C220" s="1142" t="s">
        <v>12940</v>
      </c>
      <c r="D220" s="530"/>
      <c r="E220" s="606"/>
      <c r="F220" s="606"/>
      <c r="G220" s="538"/>
      <c r="H220" s="523" t="s">
        <v>12763</v>
      </c>
      <c r="I220" s="1559">
        <v>666</v>
      </c>
      <c r="J220" s="1560"/>
      <c r="K220" s="511" t="s">
        <v>16</v>
      </c>
      <c r="L220" s="511"/>
      <c r="M220" s="288"/>
      <c r="N220" s="526"/>
      <c r="O220" s="391">
        <f t="shared" si="3"/>
        <v>666</v>
      </c>
      <c r="P220" s="253"/>
    </row>
    <row r="221" spans="1:16" ht="14.25">
      <c r="A221" s="243">
        <v>63</v>
      </c>
      <c r="B221" s="411">
        <v>4267</v>
      </c>
      <c r="C221" s="1142" t="s">
        <v>12941</v>
      </c>
      <c r="D221" s="530"/>
      <c r="E221" s="606"/>
      <c r="F221" s="606"/>
      <c r="G221" s="538"/>
      <c r="H221" s="523" t="s">
        <v>12765</v>
      </c>
      <c r="I221" s="1559">
        <v>572</v>
      </c>
      <c r="J221" s="1560"/>
      <c r="K221" s="511" t="s">
        <v>16</v>
      </c>
      <c r="L221" s="511"/>
      <c r="M221" s="288"/>
      <c r="N221" s="526"/>
      <c r="O221" s="391">
        <f t="shared" si="3"/>
        <v>572</v>
      </c>
      <c r="P221" s="253"/>
    </row>
    <row r="222" spans="1:16" ht="14.25">
      <c r="A222" s="243">
        <v>63</v>
      </c>
      <c r="B222" s="411">
        <v>4268</v>
      </c>
      <c r="C222" s="1142" t="s">
        <v>12942</v>
      </c>
      <c r="D222" s="530"/>
      <c r="E222" s="606"/>
      <c r="F222" s="606"/>
      <c r="G222" s="538"/>
      <c r="H222" s="523" t="s">
        <v>12767</v>
      </c>
      <c r="I222" s="1559">
        <v>500</v>
      </c>
      <c r="J222" s="1560"/>
      <c r="K222" s="511" t="s">
        <v>16</v>
      </c>
      <c r="L222" s="511"/>
      <c r="M222" s="288"/>
      <c r="N222" s="526"/>
      <c r="O222" s="391">
        <f t="shared" si="3"/>
        <v>500</v>
      </c>
      <c r="P222" s="253"/>
    </row>
    <row r="223" spans="1:16" ht="14.25">
      <c r="A223" s="243">
        <v>63</v>
      </c>
      <c r="B223" s="411">
        <v>4269</v>
      </c>
      <c r="C223" s="1142" t="s">
        <v>12943</v>
      </c>
      <c r="D223" s="530"/>
      <c r="E223" s="606"/>
      <c r="F223" s="606"/>
      <c r="G223" s="538"/>
      <c r="H223" s="523" t="s">
        <v>12769</v>
      </c>
      <c r="I223" s="1559">
        <v>444</v>
      </c>
      <c r="J223" s="1560"/>
      <c r="K223" s="511" t="s">
        <v>16</v>
      </c>
      <c r="L223" s="511"/>
      <c r="M223" s="288"/>
      <c r="N223" s="526"/>
      <c r="O223" s="391">
        <f>I223</f>
        <v>444</v>
      </c>
      <c r="P223" s="253"/>
    </row>
    <row r="224" spans="1:16" ht="14.25">
      <c r="A224" s="243">
        <v>63</v>
      </c>
      <c r="B224" s="411">
        <v>4270</v>
      </c>
      <c r="C224" s="1142" t="s">
        <v>12944</v>
      </c>
      <c r="D224" s="530"/>
      <c r="E224" s="606"/>
      <c r="F224" s="606"/>
      <c r="G224" s="538"/>
      <c r="H224" s="246" t="s">
        <v>12707</v>
      </c>
      <c r="I224" s="1559">
        <v>400</v>
      </c>
      <c r="J224" s="1560"/>
      <c r="K224" s="511" t="s">
        <v>16</v>
      </c>
      <c r="L224" s="511"/>
      <c r="M224" s="288"/>
      <c r="N224" s="526"/>
      <c r="O224" s="391">
        <f t="shared" ref="O224:O243" si="4">I224</f>
        <v>400</v>
      </c>
      <c r="P224" s="253"/>
    </row>
    <row r="225" spans="1:16" ht="14.25">
      <c r="A225" s="243">
        <v>63</v>
      </c>
      <c r="B225" s="411">
        <v>4271</v>
      </c>
      <c r="C225" s="1142" t="s">
        <v>12945</v>
      </c>
      <c r="D225" s="534"/>
      <c r="E225" s="608"/>
      <c r="F225" s="608"/>
      <c r="G225" s="540"/>
      <c r="H225" s="246" t="s">
        <v>12709</v>
      </c>
      <c r="I225" s="1559">
        <v>266</v>
      </c>
      <c r="J225" s="1560"/>
      <c r="K225" s="511" t="s">
        <v>16</v>
      </c>
      <c r="L225" s="511"/>
      <c r="M225" s="288"/>
      <c r="N225" s="526"/>
      <c r="O225" s="391">
        <f t="shared" si="4"/>
        <v>266</v>
      </c>
      <c r="P225" s="253"/>
    </row>
    <row r="226" spans="1:16" ht="14.25">
      <c r="A226" s="243">
        <v>63</v>
      </c>
      <c r="B226" s="411">
        <v>4280</v>
      </c>
      <c r="C226" s="1142" t="s">
        <v>12946</v>
      </c>
      <c r="D226" s="1183"/>
      <c r="E226" s="603" t="s">
        <v>12947</v>
      </c>
      <c r="F226" s="1802" t="s">
        <v>12735</v>
      </c>
      <c r="G226" s="638" t="s">
        <v>11555</v>
      </c>
      <c r="H226" s="246" t="s">
        <v>11556</v>
      </c>
      <c r="I226" s="1579">
        <v>600</v>
      </c>
      <c r="J226" s="1562"/>
      <c r="K226" s="532" t="s">
        <v>16</v>
      </c>
      <c r="L226" s="354"/>
      <c r="M226" s="635"/>
      <c r="N226" s="636"/>
      <c r="O226" s="519">
        <f t="shared" si="4"/>
        <v>600</v>
      </c>
      <c r="P226" s="253"/>
    </row>
    <row r="227" spans="1:16" ht="14.25">
      <c r="A227" s="243">
        <v>63</v>
      </c>
      <c r="B227" s="411">
        <v>4281</v>
      </c>
      <c r="C227" s="1142" t="s">
        <v>12948</v>
      </c>
      <c r="D227" s="637"/>
      <c r="E227" s="637"/>
      <c r="F227" s="1801"/>
      <c r="G227" s="638"/>
      <c r="H227" s="246" t="s">
        <v>12738</v>
      </c>
      <c r="I227" s="1579">
        <v>399</v>
      </c>
      <c r="J227" s="1562"/>
      <c r="K227" s="532" t="s">
        <v>16</v>
      </c>
      <c r="L227" s="532"/>
      <c r="M227" s="247"/>
      <c r="N227" s="533"/>
      <c r="O227" s="391">
        <f t="shared" si="4"/>
        <v>399</v>
      </c>
      <c r="P227" s="253"/>
    </row>
    <row r="228" spans="1:16" ht="14.25">
      <c r="A228" s="243">
        <v>63</v>
      </c>
      <c r="B228" s="411">
        <v>4282</v>
      </c>
      <c r="C228" s="1142" t="s">
        <v>12949</v>
      </c>
      <c r="D228" s="604"/>
      <c r="E228" s="604"/>
      <c r="F228" s="1801"/>
      <c r="G228" s="605"/>
      <c r="H228" s="246" t="s">
        <v>12695</v>
      </c>
      <c r="I228" s="1579">
        <v>240</v>
      </c>
      <c r="J228" s="1562"/>
      <c r="K228" s="532" t="s">
        <v>16</v>
      </c>
      <c r="L228" s="532"/>
      <c r="M228" s="247"/>
      <c r="N228" s="533"/>
      <c r="O228" s="391">
        <f t="shared" si="4"/>
        <v>240</v>
      </c>
      <c r="P228" s="253"/>
    </row>
    <row r="229" spans="1:16" ht="14.25">
      <c r="A229" s="243">
        <v>63</v>
      </c>
      <c r="B229" s="411">
        <v>4283</v>
      </c>
      <c r="C229" s="1142" t="s">
        <v>12950</v>
      </c>
      <c r="D229" s="604"/>
      <c r="E229" s="604"/>
      <c r="F229" s="1801"/>
      <c r="G229" s="1177" t="s">
        <v>12818</v>
      </c>
      <c r="H229" s="246" t="s">
        <v>11556</v>
      </c>
      <c r="I229" s="1579">
        <v>600</v>
      </c>
      <c r="J229" s="1562"/>
      <c r="K229" s="532" t="s">
        <v>16</v>
      </c>
      <c r="L229" s="532"/>
      <c r="M229" s="247"/>
      <c r="N229" s="533"/>
      <c r="O229" s="391">
        <f t="shared" si="4"/>
        <v>600</v>
      </c>
      <c r="P229" s="253"/>
    </row>
    <row r="230" spans="1:16" ht="14.25">
      <c r="A230" s="243">
        <v>63</v>
      </c>
      <c r="B230" s="411">
        <v>4284</v>
      </c>
      <c r="C230" s="1142" t="s">
        <v>12951</v>
      </c>
      <c r="D230" s="604"/>
      <c r="E230" s="604"/>
      <c r="F230" s="1801"/>
      <c r="G230" s="1102"/>
      <c r="H230" s="246" t="s">
        <v>12738</v>
      </c>
      <c r="I230" s="1579">
        <v>399</v>
      </c>
      <c r="J230" s="1562"/>
      <c r="K230" s="532" t="s">
        <v>16</v>
      </c>
      <c r="L230" s="532"/>
      <c r="M230" s="247"/>
      <c r="N230" s="533"/>
      <c r="O230" s="391">
        <f t="shared" si="4"/>
        <v>399</v>
      </c>
      <c r="P230" s="253"/>
    </row>
    <row r="231" spans="1:16" ht="14.25">
      <c r="A231" s="243">
        <v>63</v>
      </c>
      <c r="B231" s="411">
        <v>4285</v>
      </c>
      <c r="C231" s="1142" t="s">
        <v>12952</v>
      </c>
      <c r="D231" s="530"/>
      <c r="E231" s="606"/>
      <c r="F231" s="1801"/>
      <c r="G231" s="1178"/>
      <c r="H231" s="246" t="s">
        <v>12695</v>
      </c>
      <c r="I231" s="1579">
        <v>240</v>
      </c>
      <c r="J231" s="1562"/>
      <c r="K231" s="532" t="s">
        <v>16</v>
      </c>
      <c r="L231" s="532"/>
      <c r="M231" s="247"/>
      <c r="N231" s="533"/>
      <c r="O231" s="391">
        <f t="shared" si="4"/>
        <v>240</v>
      </c>
      <c r="P231" s="534"/>
    </row>
    <row r="232" spans="1:16" ht="14.25">
      <c r="A232" s="243">
        <v>63</v>
      </c>
      <c r="B232" s="411">
        <v>4286</v>
      </c>
      <c r="C232" s="1142" t="s">
        <v>12953</v>
      </c>
      <c r="D232" s="530"/>
      <c r="E232" s="606"/>
      <c r="F232" s="1801"/>
      <c r="G232" s="1179" t="s">
        <v>12822</v>
      </c>
      <c r="H232" s="246" t="s">
        <v>11556</v>
      </c>
      <c r="I232" s="1579">
        <v>600</v>
      </c>
      <c r="J232" s="1562"/>
      <c r="K232" s="532" t="s">
        <v>16</v>
      </c>
      <c r="L232" s="532"/>
      <c r="M232" s="247"/>
      <c r="N232" s="533"/>
      <c r="O232" s="391">
        <f t="shared" si="4"/>
        <v>600</v>
      </c>
      <c r="P232" s="534"/>
    </row>
    <row r="233" spans="1:16" ht="14.25">
      <c r="A233" s="243">
        <v>63</v>
      </c>
      <c r="B233" s="411">
        <v>4287</v>
      </c>
      <c r="C233" s="1142" t="s">
        <v>12954</v>
      </c>
      <c r="D233" s="530"/>
      <c r="E233" s="606"/>
      <c r="F233" s="1801"/>
      <c r="G233" s="530"/>
      <c r="H233" s="246" t="s">
        <v>12738</v>
      </c>
      <c r="I233" s="1579">
        <v>399</v>
      </c>
      <c r="J233" s="1562"/>
      <c r="K233" s="532" t="s">
        <v>16</v>
      </c>
      <c r="L233" s="532"/>
      <c r="M233" s="247"/>
      <c r="N233" s="533"/>
      <c r="O233" s="391">
        <f t="shared" si="4"/>
        <v>399</v>
      </c>
      <c r="P233" s="534"/>
    </row>
    <row r="234" spans="1:16" ht="14.25">
      <c r="A234" s="243">
        <v>63</v>
      </c>
      <c r="B234" s="411">
        <v>4288</v>
      </c>
      <c r="C234" s="1142" t="s">
        <v>12955</v>
      </c>
      <c r="D234" s="530"/>
      <c r="E234" s="606"/>
      <c r="F234" s="534"/>
      <c r="G234" s="530"/>
      <c r="H234" s="246" t="s">
        <v>12695</v>
      </c>
      <c r="I234" s="1579">
        <v>240</v>
      </c>
      <c r="J234" s="1562"/>
      <c r="K234" s="532" t="s">
        <v>16</v>
      </c>
      <c r="L234" s="532"/>
      <c r="M234" s="247"/>
      <c r="N234" s="533"/>
      <c r="O234" s="391">
        <f t="shared" si="4"/>
        <v>240</v>
      </c>
      <c r="P234" s="534"/>
    </row>
    <row r="235" spans="1:16" ht="14.25">
      <c r="A235" s="243">
        <v>63</v>
      </c>
      <c r="B235" s="411">
        <v>4289</v>
      </c>
      <c r="C235" s="1142" t="s">
        <v>12956</v>
      </c>
      <c r="D235" s="530"/>
      <c r="E235" s="606"/>
      <c r="F235" s="534"/>
      <c r="G235" s="1180" t="s">
        <v>12826</v>
      </c>
      <c r="H235" s="246" t="s">
        <v>11556</v>
      </c>
      <c r="I235" s="1579">
        <v>600</v>
      </c>
      <c r="J235" s="1562"/>
      <c r="K235" s="532" t="s">
        <v>16</v>
      </c>
      <c r="L235" s="532"/>
      <c r="M235" s="247"/>
      <c r="N235" s="533"/>
      <c r="O235" s="391">
        <f t="shared" si="4"/>
        <v>600</v>
      </c>
      <c r="P235" s="534"/>
    </row>
    <row r="236" spans="1:16" ht="14.25">
      <c r="A236" s="243">
        <v>63</v>
      </c>
      <c r="B236" s="411">
        <v>4290</v>
      </c>
      <c r="C236" s="1142" t="s">
        <v>12957</v>
      </c>
      <c r="D236" s="517"/>
      <c r="E236" s="516"/>
      <c r="F236" s="534"/>
      <c r="G236" s="534"/>
      <c r="H236" s="246" t="s">
        <v>12738</v>
      </c>
      <c r="I236" s="1579">
        <v>399</v>
      </c>
      <c r="J236" s="1562"/>
      <c r="K236" s="532" t="s">
        <v>16</v>
      </c>
      <c r="L236" s="532"/>
      <c r="M236" s="247"/>
      <c r="N236" s="533"/>
      <c r="O236" s="391">
        <f t="shared" si="4"/>
        <v>399</v>
      </c>
      <c r="P236" s="534"/>
    </row>
    <row r="237" spans="1:16" ht="14.25">
      <c r="A237" s="243">
        <v>63</v>
      </c>
      <c r="B237" s="411">
        <v>4291</v>
      </c>
      <c r="C237" s="1142" t="s">
        <v>12958</v>
      </c>
      <c r="D237" s="517"/>
      <c r="E237" s="516"/>
      <c r="F237" s="1178"/>
      <c r="G237" s="1178"/>
      <c r="H237" s="246" t="s">
        <v>12695</v>
      </c>
      <c r="I237" s="1579">
        <v>240</v>
      </c>
      <c r="J237" s="1562"/>
      <c r="K237" s="532" t="s">
        <v>16</v>
      </c>
      <c r="L237" s="532"/>
      <c r="M237" s="247"/>
      <c r="N237" s="533"/>
      <c r="O237" s="391">
        <f t="shared" si="4"/>
        <v>240</v>
      </c>
      <c r="P237" s="534"/>
    </row>
    <row r="238" spans="1:16" ht="14.25">
      <c r="A238" s="243">
        <v>63</v>
      </c>
      <c r="B238" s="411">
        <v>4292</v>
      </c>
      <c r="C238" s="1142" t="s">
        <v>12959</v>
      </c>
      <c r="D238" s="517"/>
      <c r="E238" s="516"/>
      <c r="F238" s="1800" t="s">
        <v>12753</v>
      </c>
      <c r="G238" s="1180" t="s">
        <v>12830</v>
      </c>
      <c r="H238" s="246" t="s">
        <v>11556</v>
      </c>
      <c r="I238" s="1579">
        <v>600</v>
      </c>
      <c r="J238" s="1562"/>
      <c r="K238" s="532" t="s">
        <v>16</v>
      </c>
      <c r="L238" s="532"/>
      <c r="M238" s="247"/>
      <c r="N238" s="533"/>
      <c r="O238" s="391">
        <f t="shared" si="4"/>
        <v>600</v>
      </c>
      <c r="P238" s="534"/>
    </row>
    <row r="239" spans="1:16" ht="14.25">
      <c r="A239" s="243">
        <v>63</v>
      </c>
      <c r="B239" s="411">
        <v>4293</v>
      </c>
      <c r="C239" s="1142" t="s">
        <v>12960</v>
      </c>
      <c r="D239" s="517"/>
      <c r="E239" s="516"/>
      <c r="F239" s="1801"/>
      <c r="G239" s="534"/>
      <c r="H239" s="246" t="s">
        <v>12738</v>
      </c>
      <c r="I239" s="1579">
        <v>399</v>
      </c>
      <c r="J239" s="1562"/>
      <c r="K239" s="532" t="s">
        <v>16</v>
      </c>
      <c r="L239" s="532"/>
      <c r="M239" s="247"/>
      <c r="N239" s="533"/>
      <c r="O239" s="391">
        <f t="shared" si="4"/>
        <v>399</v>
      </c>
      <c r="P239" s="534"/>
    </row>
    <row r="240" spans="1:16" ht="14.25">
      <c r="A240" s="243">
        <v>63</v>
      </c>
      <c r="B240" s="411">
        <v>4294</v>
      </c>
      <c r="C240" s="1142" t="s">
        <v>12961</v>
      </c>
      <c r="D240" s="517"/>
      <c r="E240" s="516"/>
      <c r="F240" s="1801"/>
      <c r="G240" s="1178"/>
      <c r="H240" s="246" t="s">
        <v>12695</v>
      </c>
      <c r="I240" s="1579">
        <v>240</v>
      </c>
      <c r="J240" s="1562"/>
      <c r="K240" s="532" t="s">
        <v>16</v>
      </c>
      <c r="L240" s="532"/>
      <c r="M240" s="247"/>
      <c r="N240" s="533"/>
      <c r="O240" s="391">
        <f t="shared" si="4"/>
        <v>240</v>
      </c>
      <c r="P240" s="534"/>
    </row>
    <row r="241" spans="1:16" ht="14.25">
      <c r="A241" s="243">
        <v>63</v>
      </c>
      <c r="B241" s="411">
        <v>4295</v>
      </c>
      <c r="C241" s="1142" t="s">
        <v>12962</v>
      </c>
      <c r="D241" s="517"/>
      <c r="E241" s="516"/>
      <c r="F241" s="1801"/>
      <c r="G241" s="1179" t="s">
        <v>12834</v>
      </c>
      <c r="H241" s="246" t="s">
        <v>11556</v>
      </c>
      <c r="I241" s="1579">
        <v>600</v>
      </c>
      <c r="J241" s="1562"/>
      <c r="K241" s="532" t="s">
        <v>16</v>
      </c>
      <c r="L241" s="532"/>
      <c r="M241" s="247"/>
      <c r="N241" s="533"/>
      <c r="O241" s="391">
        <f t="shared" si="4"/>
        <v>600</v>
      </c>
      <c r="P241" s="534"/>
    </row>
    <row r="242" spans="1:16" ht="14.25">
      <c r="A242" s="243">
        <v>63</v>
      </c>
      <c r="B242" s="411">
        <v>4296</v>
      </c>
      <c r="C242" s="1142" t="s">
        <v>12963</v>
      </c>
      <c r="D242" s="517"/>
      <c r="E242" s="516"/>
      <c r="F242" s="1801"/>
      <c r="G242" s="530"/>
      <c r="H242" s="246" t="s">
        <v>12738</v>
      </c>
      <c r="I242" s="1579">
        <v>399</v>
      </c>
      <c r="J242" s="1562"/>
      <c r="K242" s="532" t="s">
        <v>16</v>
      </c>
      <c r="L242" s="532"/>
      <c r="M242" s="247"/>
      <c r="N242" s="533"/>
      <c r="O242" s="391">
        <f t="shared" si="4"/>
        <v>399</v>
      </c>
      <c r="P242" s="534"/>
    </row>
    <row r="243" spans="1:16" ht="14.25">
      <c r="A243" s="243">
        <v>63</v>
      </c>
      <c r="B243" s="411">
        <v>4297</v>
      </c>
      <c r="C243" s="1142" t="s">
        <v>12964</v>
      </c>
      <c r="D243" s="319"/>
      <c r="E243" s="319"/>
      <c r="F243" s="1178"/>
      <c r="G243" s="539"/>
      <c r="H243" s="246" t="s">
        <v>12695</v>
      </c>
      <c r="I243" s="1579">
        <v>240</v>
      </c>
      <c r="J243" s="1562"/>
      <c r="K243" s="532" t="s">
        <v>16</v>
      </c>
      <c r="L243" s="532"/>
      <c r="M243" s="247"/>
      <c r="N243" s="533"/>
      <c r="O243" s="391">
        <f t="shared" si="4"/>
        <v>240</v>
      </c>
      <c r="P243" s="534"/>
    </row>
    <row r="244" spans="1:16" ht="14.25">
      <c r="A244" s="243">
        <v>63</v>
      </c>
      <c r="B244" s="411">
        <v>4300</v>
      </c>
      <c r="C244" s="1175" t="s">
        <v>12965</v>
      </c>
      <c r="D244" s="1184" t="s">
        <v>12966</v>
      </c>
      <c r="E244" s="1185"/>
      <c r="F244" s="849" t="s">
        <v>12967</v>
      </c>
      <c r="G244" s="1186"/>
      <c r="H244" s="321"/>
      <c r="I244" s="1579">
        <v>181</v>
      </c>
      <c r="J244" s="1562"/>
      <c r="K244" s="532" t="s">
        <v>16</v>
      </c>
      <c r="L244" s="532"/>
      <c r="M244" s="247"/>
      <c r="N244" s="533"/>
      <c r="O244" s="391">
        <f>I244</f>
        <v>181</v>
      </c>
      <c r="P244" s="534"/>
    </row>
    <row r="245" spans="1:16" ht="14.25">
      <c r="A245" s="243">
        <v>63</v>
      </c>
      <c r="B245" s="351">
        <v>4301</v>
      </c>
      <c r="C245" s="1175" t="s">
        <v>12968</v>
      </c>
      <c r="D245" s="606"/>
      <c r="E245" s="538"/>
      <c r="F245" s="849" t="s">
        <v>12969</v>
      </c>
      <c r="G245" s="1186"/>
      <c r="H245" s="321"/>
      <c r="I245" s="1579">
        <v>103</v>
      </c>
      <c r="J245" s="1562"/>
      <c r="K245" s="532" t="s">
        <v>16</v>
      </c>
      <c r="L245" s="532"/>
      <c r="M245" s="247"/>
      <c r="N245" s="533"/>
      <c r="O245" s="391">
        <f>I245</f>
        <v>103</v>
      </c>
      <c r="P245" s="534"/>
    </row>
    <row r="246" spans="1:16" ht="14.25">
      <c r="A246" s="243">
        <v>63</v>
      </c>
      <c r="B246" s="351">
        <v>4302</v>
      </c>
      <c r="C246" s="1175" t="s">
        <v>12970</v>
      </c>
      <c r="D246" s="608"/>
      <c r="E246" s="540"/>
      <c r="F246" s="849" t="s">
        <v>12971</v>
      </c>
      <c r="G246" s="1186"/>
      <c r="H246" s="321"/>
      <c r="I246" s="1579">
        <v>78</v>
      </c>
      <c r="J246" s="1562"/>
      <c r="K246" s="532" t="s">
        <v>16</v>
      </c>
      <c r="L246" s="532"/>
      <c r="M246" s="247"/>
      <c r="N246" s="533"/>
      <c r="O246" s="391">
        <f>I246</f>
        <v>78</v>
      </c>
      <c r="P246" s="1178"/>
    </row>
    <row r="247" spans="1:16" s="206" customFormat="1" ht="14.25" customHeight="1">
      <c r="A247" s="229">
        <v>63</v>
      </c>
      <c r="B247" s="229">
        <v>5350</v>
      </c>
      <c r="C247" s="871" t="s">
        <v>12972</v>
      </c>
      <c r="D247" s="1604" t="s">
        <v>6730</v>
      </c>
      <c r="E247" s="255" t="s">
        <v>6731</v>
      </c>
      <c r="F247" s="257"/>
      <c r="G247" s="256"/>
      <c r="H247" s="256"/>
      <c r="I247" s="1524">
        <v>187</v>
      </c>
      <c r="J247" s="1524"/>
      <c r="K247" s="474" t="s">
        <v>16</v>
      </c>
      <c r="L247" s="256"/>
      <c r="M247" s="258"/>
      <c r="N247" s="258"/>
      <c r="O247" s="473">
        <f t="shared" ref="O247:O261" si="5">I247</f>
        <v>187</v>
      </c>
      <c r="P247" s="581" t="s">
        <v>6732</v>
      </c>
    </row>
    <row r="248" spans="1:16" s="206" customFormat="1" ht="14.25" customHeight="1">
      <c r="A248" s="229">
        <v>63</v>
      </c>
      <c r="B248" s="229">
        <v>5351</v>
      </c>
      <c r="C248" s="871" t="s">
        <v>12973</v>
      </c>
      <c r="D248" s="1759"/>
      <c r="E248" s="255" t="s">
        <v>6734</v>
      </c>
      <c r="F248" s="257"/>
      <c r="G248" s="256"/>
      <c r="H248" s="256"/>
      <c r="I248" s="1524">
        <v>280</v>
      </c>
      <c r="J248" s="1524"/>
      <c r="K248" s="474" t="s">
        <v>16</v>
      </c>
      <c r="L248" s="256"/>
      <c r="M248" s="258"/>
      <c r="N248" s="258"/>
      <c r="O248" s="473">
        <f t="shared" si="5"/>
        <v>280</v>
      </c>
      <c r="P248" s="268"/>
    </row>
    <row r="249" spans="1:16" s="206" customFormat="1" ht="14.25" customHeight="1">
      <c r="A249" s="262">
        <v>63</v>
      </c>
      <c r="B249" s="262">
        <v>6805</v>
      </c>
      <c r="C249" s="1187" t="s">
        <v>12974</v>
      </c>
      <c r="D249" s="484" t="s">
        <v>6736</v>
      </c>
      <c r="E249" s="1188"/>
      <c r="F249" s="484"/>
      <c r="G249" s="487"/>
      <c r="H249" s="487"/>
      <c r="I249" s="1522">
        <v>35</v>
      </c>
      <c r="J249" s="1523"/>
      <c r="K249" s="488" t="s">
        <v>16</v>
      </c>
      <c r="L249" s="487"/>
      <c r="M249" s="503"/>
      <c r="N249" s="503"/>
      <c r="O249" s="500">
        <f>I249</f>
        <v>35</v>
      </c>
      <c r="P249" s="1189" t="s">
        <v>54</v>
      </c>
    </row>
    <row r="250" spans="1:16" s="206" customFormat="1" ht="14.25" customHeight="1">
      <c r="A250" s="229">
        <v>63</v>
      </c>
      <c r="B250" s="229">
        <v>5360</v>
      </c>
      <c r="C250" s="871" t="s">
        <v>12975</v>
      </c>
      <c r="D250" s="1796" t="s">
        <v>6738</v>
      </c>
      <c r="E250" s="255" t="s">
        <v>6731</v>
      </c>
      <c r="F250" s="257"/>
      <c r="G250" s="256"/>
      <c r="H250" s="256"/>
      <c r="I250" s="1524">
        <v>187</v>
      </c>
      <c r="J250" s="1524"/>
      <c r="K250" s="474" t="s">
        <v>16</v>
      </c>
      <c r="L250" s="256"/>
      <c r="M250" s="258"/>
      <c r="N250" s="258"/>
      <c r="O250" s="473">
        <f t="shared" si="5"/>
        <v>187</v>
      </c>
      <c r="P250" s="242" t="s">
        <v>6732</v>
      </c>
    </row>
    <row r="251" spans="1:16" s="206" customFormat="1" ht="14.25" customHeight="1">
      <c r="A251" s="229">
        <v>63</v>
      </c>
      <c r="B251" s="229">
        <v>5361</v>
      </c>
      <c r="C251" s="871" t="s">
        <v>12976</v>
      </c>
      <c r="D251" s="1797"/>
      <c r="E251" s="255" t="s">
        <v>6734</v>
      </c>
      <c r="F251" s="257"/>
      <c r="G251" s="256"/>
      <c r="H251" s="256"/>
      <c r="I251" s="1524">
        <v>280</v>
      </c>
      <c r="J251" s="1524"/>
      <c r="K251" s="474" t="s">
        <v>16</v>
      </c>
      <c r="L251" s="256"/>
      <c r="M251" s="258"/>
      <c r="N251" s="258"/>
      <c r="O251" s="473">
        <f t="shared" si="5"/>
        <v>280</v>
      </c>
      <c r="P251" s="268"/>
    </row>
    <row r="252" spans="1:16" s="206" customFormat="1" ht="14.25" customHeight="1">
      <c r="A252" s="229">
        <v>63</v>
      </c>
      <c r="B252" s="229">
        <v>5370</v>
      </c>
      <c r="C252" s="871" t="s">
        <v>12977</v>
      </c>
      <c r="D252" s="257" t="s">
        <v>6746</v>
      </c>
      <c r="E252" s="1190"/>
      <c r="F252" s="257"/>
      <c r="G252" s="256"/>
      <c r="H252" s="256"/>
      <c r="I252" s="1524">
        <v>150</v>
      </c>
      <c r="J252" s="1524"/>
      <c r="K252" s="474" t="s">
        <v>16</v>
      </c>
      <c r="L252" s="256"/>
      <c r="M252" s="258"/>
      <c r="N252" s="258"/>
      <c r="O252" s="473">
        <f t="shared" si="5"/>
        <v>150</v>
      </c>
      <c r="P252" s="1191" t="s">
        <v>54</v>
      </c>
    </row>
    <row r="253" spans="1:16" s="206" customFormat="1" ht="14.25" customHeight="1">
      <c r="A253" s="262">
        <v>63</v>
      </c>
      <c r="B253" s="262">
        <v>5492</v>
      </c>
      <c r="C253" s="1192" t="s">
        <v>12978</v>
      </c>
      <c r="D253" s="1798" t="s">
        <v>4491</v>
      </c>
      <c r="E253" s="483" t="s">
        <v>6748</v>
      </c>
      <c r="F253" s="484"/>
      <c r="G253" s="487"/>
      <c r="H253" s="487"/>
      <c r="I253" s="1522">
        <v>15</v>
      </c>
      <c r="J253" s="1523"/>
      <c r="K253" s="488" t="s">
        <v>16</v>
      </c>
      <c r="L253" s="487"/>
      <c r="M253" s="503"/>
      <c r="N253" s="503"/>
      <c r="O253" s="500">
        <f>I253</f>
        <v>15</v>
      </c>
      <c r="P253" s="581" t="s">
        <v>131</v>
      </c>
    </row>
    <row r="254" spans="1:16" s="206" customFormat="1" ht="14.25" customHeight="1">
      <c r="A254" s="229">
        <v>63</v>
      </c>
      <c r="B254" s="229">
        <v>5490</v>
      </c>
      <c r="C254" s="1192" t="s">
        <v>12979</v>
      </c>
      <c r="D254" s="1799"/>
      <c r="E254" s="483" t="s">
        <v>6750</v>
      </c>
      <c r="F254" s="484"/>
      <c r="G254" s="487"/>
      <c r="H254" s="487"/>
      <c r="I254" s="1522">
        <v>10</v>
      </c>
      <c r="J254" s="1521"/>
      <c r="K254" s="488" t="s">
        <v>16</v>
      </c>
      <c r="L254" s="487"/>
      <c r="M254" s="503"/>
      <c r="N254" s="503"/>
      <c r="O254" s="473">
        <f t="shared" si="5"/>
        <v>10</v>
      </c>
      <c r="P254" s="268"/>
    </row>
    <row r="255" spans="1:16" s="206" customFormat="1" ht="14.25" customHeight="1">
      <c r="A255" s="229">
        <v>63</v>
      </c>
      <c r="B255" s="229">
        <v>5491</v>
      </c>
      <c r="C255" s="1192" t="s">
        <v>12980</v>
      </c>
      <c r="D255" s="1795"/>
      <c r="E255" s="483" t="s">
        <v>6752</v>
      </c>
      <c r="F255" s="484"/>
      <c r="G255" s="487"/>
      <c r="H255" s="487"/>
      <c r="I255" s="1522">
        <v>6</v>
      </c>
      <c r="J255" s="1521"/>
      <c r="K255" s="488" t="s">
        <v>16</v>
      </c>
      <c r="L255" s="487"/>
      <c r="M255" s="503"/>
      <c r="N255" s="503"/>
      <c r="O255" s="473">
        <f t="shared" si="5"/>
        <v>6</v>
      </c>
      <c r="P255" s="774"/>
    </row>
    <row r="256" spans="1:16" s="206" customFormat="1" ht="14.25" customHeight="1">
      <c r="A256" s="229">
        <v>63</v>
      </c>
      <c r="B256" s="229">
        <v>5495</v>
      </c>
      <c r="C256" s="871" t="s">
        <v>12981</v>
      </c>
      <c r="D256" s="1794" t="s">
        <v>6774</v>
      </c>
      <c r="E256" s="235" t="s">
        <v>6774</v>
      </c>
      <c r="F256" s="235"/>
      <c r="G256" s="236"/>
      <c r="H256" s="236"/>
      <c r="I256" s="1524">
        <v>94</v>
      </c>
      <c r="J256" s="1524"/>
      <c r="K256" s="474" t="s">
        <v>16</v>
      </c>
      <c r="L256" s="256"/>
      <c r="M256" s="258"/>
      <c r="N256" s="258"/>
      <c r="O256" s="473">
        <f>I256</f>
        <v>94</v>
      </c>
      <c r="P256" s="242" t="s">
        <v>6775</v>
      </c>
    </row>
    <row r="257" spans="1:16" s="206" customFormat="1" ht="14.25" customHeight="1">
      <c r="A257" s="243">
        <v>63</v>
      </c>
      <c r="B257" s="243">
        <v>5496</v>
      </c>
      <c r="C257" s="870" t="s">
        <v>12982</v>
      </c>
      <c r="D257" s="1795"/>
      <c r="E257" s="852" t="s">
        <v>12983</v>
      </c>
      <c r="F257" s="247"/>
      <c r="G257" s="248"/>
      <c r="H257" s="248"/>
      <c r="I257" s="1517">
        <v>94</v>
      </c>
      <c r="J257" s="1523"/>
      <c r="K257" s="532" t="s">
        <v>16</v>
      </c>
      <c r="L257" s="248"/>
      <c r="M257" s="249"/>
      <c r="N257" s="249"/>
      <c r="O257" s="391">
        <f t="shared" si="5"/>
        <v>94</v>
      </c>
      <c r="P257" s="164" t="s">
        <v>6778</v>
      </c>
    </row>
    <row r="258" spans="1:16" s="206" customFormat="1" ht="14.25" customHeight="1">
      <c r="A258" s="229">
        <v>63</v>
      </c>
      <c r="B258" s="229">
        <v>6220</v>
      </c>
      <c r="C258" s="871" t="s">
        <v>12984</v>
      </c>
      <c r="D258" s="257" t="s">
        <v>6780</v>
      </c>
      <c r="E258" s="1190"/>
      <c r="F258" s="257"/>
      <c r="G258" s="256"/>
      <c r="H258" s="256"/>
      <c r="I258" s="1521">
        <v>54</v>
      </c>
      <c r="J258" s="1521"/>
      <c r="K258" s="474" t="s">
        <v>16</v>
      </c>
      <c r="L258" s="256"/>
      <c r="M258" s="258"/>
      <c r="N258" s="258"/>
      <c r="O258" s="657">
        <f t="shared" si="5"/>
        <v>54</v>
      </c>
      <c r="P258" s="242" t="s">
        <v>131</v>
      </c>
    </row>
    <row r="259" spans="1:16" s="206" customFormat="1" ht="14.25" customHeight="1">
      <c r="A259" s="243">
        <v>63</v>
      </c>
      <c r="B259" s="243">
        <v>6225</v>
      </c>
      <c r="C259" s="870" t="s">
        <v>12985</v>
      </c>
      <c r="D259" s="247" t="s">
        <v>12986</v>
      </c>
      <c r="E259" s="852"/>
      <c r="F259" s="247"/>
      <c r="G259" s="248"/>
      <c r="H259" s="248"/>
      <c r="I259" s="1517">
        <v>155</v>
      </c>
      <c r="J259" s="1523"/>
      <c r="K259" s="532" t="s">
        <v>16</v>
      </c>
      <c r="L259" s="248"/>
      <c r="M259" s="249"/>
      <c r="N259" s="249"/>
      <c r="O259" s="391">
        <f>I259</f>
        <v>155</v>
      </c>
      <c r="P259" s="268"/>
    </row>
    <row r="260" spans="1:16" s="206" customFormat="1" ht="14.25" customHeight="1">
      <c r="A260" s="229">
        <v>63</v>
      </c>
      <c r="B260" s="229">
        <v>6230</v>
      </c>
      <c r="C260" s="871" t="s">
        <v>12987</v>
      </c>
      <c r="D260" s="1604" t="s">
        <v>6784</v>
      </c>
      <c r="E260" s="255" t="s">
        <v>6785</v>
      </c>
      <c r="F260" s="257"/>
      <c r="G260" s="256"/>
      <c r="H260" s="256"/>
      <c r="I260" s="1524">
        <v>500</v>
      </c>
      <c r="J260" s="1524"/>
      <c r="K260" s="474" t="s">
        <v>16</v>
      </c>
      <c r="L260" s="256"/>
      <c r="M260" s="258"/>
      <c r="N260" s="258"/>
      <c r="O260" s="473">
        <f t="shared" si="5"/>
        <v>500</v>
      </c>
      <c r="P260" s="268"/>
    </row>
    <row r="261" spans="1:16" s="206" customFormat="1" ht="14.25" customHeight="1">
      <c r="A261" s="229">
        <v>63</v>
      </c>
      <c r="B261" s="229">
        <v>6231</v>
      </c>
      <c r="C261" s="871" t="s">
        <v>12988</v>
      </c>
      <c r="D261" s="1758"/>
      <c r="E261" s="255" t="s">
        <v>6787</v>
      </c>
      <c r="F261" s="257"/>
      <c r="G261" s="256"/>
      <c r="H261" s="256"/>
      <c r="I261" s="1524">
        <v>250</v>
      </c>
      <c r="J261" s="1524"/>
      <c r="K261" s="474" t="s">
        <v>16</v>
      </c>
      <c r="L261" s="256"/>
      <c r="M261" s="258"/>
      <c r="N261" s="258"/>
      <c r="O261" s="473">
        <f t="shared" si="5"/>
        <v>250</v>
      </c>
      <c r="P261" s="268"/>
    </row>
    <row r="262" spans="1:16" s="206" customFormat="1" ht="14.25" customHeight="1">
      <c r="A262" s="229">
        <v>63</v>
      </c>
      <c r="B262" s="229">
        <v>9992</v>
      </c>
      <c r="C262" s="871" t="s">
        <v>12989</v>
      </c>
      <c r="D262" s="1758"/>
      <c r="E262" s="255" t="s">
        <v>6789</v>
      </c>
      <c r="F262" s="257" t="s">
        <v>6790</v>
      </c>
      <c r="G262" s="256"/>
      <c r="H262" s="256"/>
      <c r="I262" s="704"/>
      <c r="J262" s="704"/>
      <c r="K262" s="474" t="s">
        <v>16</v>
      </c>
      <c r="L262" s="256"/>
      <c r="M262" s="258"/>
      <c r="N262" s="258"/>
      <c r="O262" s="473"/>
      <c r="P262" s="268"/>
    </row>
    <row r="263" spans="1:16" s="206" customFormat="1" ht="14.25" customHeight="1">
      <c r="A263" s="229">
        <v>63</v>
      </c>
      <c r="B263" s="229">
        <v>6233</v>
      </c>
      <c r="C263" s="871" t="s">
        <v>12990</v>
      </c>
      <c r="D263" s="1758"/>
      <c r="E263" s="255" t="s">
        <v>6792</v>
      </c>
      <c r="F263" s="257"/>
      <c r="G263" s="256"/>
      <c r="H263" s="256"/>
      <c r="I263" s="1524">
        <v>100</v>
      </c>
      <c r="J263" s="1524"/>
      <c r="K263" s="474" t="s">
        <v>16</v>
      </c>
      <c r="L263" s="256"/>
      <c r="M263" s="258"/>
      <c r="N263" s="258"/>
      <c r="O263" s="473">
        <f>I263</f>
        <v>100</v>
      </c>
      <c r="P263" s="268"/>
    </row>
    <row r="264" spans="1:16" s="206" customFormat="1" ht="14.25" customHeight="1">
      <c r="A264" s="243">
        <v>63</v>
      </c>
      <c r="B264" s="243">
        <v>6234</v>
      </c>
      <c r="C264" s="870" t="s">
        <v>12991</v>
      </c>
      <c r="D264" s="1758"/>
      <c r="E264" s="246" t="s">
        <v>12992</v>
      </c>
      <c r="F264" s="247"/>
      <c r="G264" s="248"/>
      <c r="H264" s="248"/>
      <c r="I264" s="1517">
        <v>1000</v>
      </c>
      <c r="J264" s="1523"/>
      <c r="K264" s="532" t="s">
        <v>16</v>
      </c>
      <c r="L264" s="248"/>
      <c r="M264" s="249"/>
      <c r="N264" s="249"/>
      <c r="O264" s="391">
        <f>I264</f>
        <v>1000</v>
      </c>
      <c r="P264" s="268"/>
    </row>
    <row r="265" spans="1:16" s="206" customFormat="1" ht="14.25" customHeight="1">
      <c r="A265" s="243">
        <v>63</v>
      </c>
      <c r="B265" s="243">
        <v>6235</v>
      </c>
      <c r="C265" s="870" t="s">
        <v>12993</v>
      </c>
      <c r="D265" s="1759"/>
      <c r="E265" s="246" t="s">
        <v>12994</v>
      </c>
      <c r="F265" s="247"/>
      <c r="G265" s="248"/>
      <c r="H265" s="248"/>
      <c r="I265" s="1517">
        <v>500</v>
      </c>
      <c r="J265" s="1523"/>
      <c r="K265" s="532" t="s">
        <v>16</v>
      </c>
      <c r="L265" s="248"/>
      <c r="M265" s="249"/>
      <c r="N265" s="249"/>
      <c r="O265" s="391">
        <f t="shared" ref="O265:O279" si="6">I265</f>
        <v>500</v>
      </c>
      <c r="P265" s="330"/>
    </row>
    <row r="266" spans="1:16" s="206" customFormat="1" ht="14.25" customHeight="1">
      <c r="A266" s="229">
        <v>63</v>
      </c>
      <c r="B266" s="229">
        <v>6240</v>
      </c>
      <c r="C266" s="1187" t="s">
        <v>12995</v>
      </c>
      <c r="D266" s="1193" t="s">
        <v>6798</v>
      </c>
      <c r="E266" s="578" t="s">
        <v>12996</v>
      </c>
      <c r="F266" s="578"/>
      <c r="G266" s="487"/>
      <c r="H266" s="487"/>
      <c r="I266" s="1522">
        <v>54</v>
      </c>
      <c r="J266" s="1521"/>
      <c r="K266" s="488" t="s">
        <v>16</v>
      </c>
      <c r="L266" s="487"/>
      <c r="M266" s="503"/>
      <c r="N266" s="503"/>
      <c r="O266" s="473">
        <f t="shared" si="6"/>
        <v>54</v>
      </c>
      <c r="P266" s="242" t="s">
        <v>6800</v>
      </c>
    </row>
    <row r="267" spans="1:16" s="206" customFormat="1" ht="14.25" customHeight="1">
      <c r="A267" s="243">
        <v>63</v>
      </c>
      <c r="B267" s="243">
        <v>6243</v>
      </c>
      <c r="C267" s="870" t="s">
        <v>12997</v>
      </c>
      <c r="D267" s="1194"/>
      <c r="E267" s="572"/>
      <c r="F267" s="572"/>
      <c r="G267" s="1195" t="s">
        <v>12998</v>
      </c>
      <c r="H267" s="297"/>
      <c r="I267" s="716"/>
      <c r="J267" s="354" t="s">
        <v>30</v>
      </c>
      <c r="K267" s="1196">
        <v>0.7</v>
      </c>
      <c r="L267" s="248"/>
      <c r="M267" s="249"/>
      <c r="N267" s="249"/>
      <c r="O267" s="391">
        <f>ROUND(I266*K267,0)</f>
        <v>38</v>
      </c>
      <c r="P267" s="268"/>
    </row>
    <row r="268" spans="1:16" s="206" customFormat="1" ht="14.25" customHeight="1">
      <c r="A268" s="262">
        <v>63</v>
      </c>
      <c r="B268" s="262">
        <v>6241</v>
      </c>
      <c r="C268" s="1187" t="s">
        <v>12999</v>
      </c>
      <c r="D268" s="1194"/>
      <c r="E268" s="578" t="s">
        <v>13000</v>
      </c>
      <c r="F268" s="578"/>
      <c r="G268" s="487"/>
      <c r="H268" s="487"/>
      <c r="I268" s="1524">
        <v>37</v>
      </c>
      <c r="J268" s="1524"/>
      <c r="K268" s="488" t="s">
        <v>16</v>
      </c>
      <c r="L268" s="487"/>
      <c r="M268" s="503"/>
      <c r="N268" s="503"/>
      <c r="O268" s="500">
        <f t="shared" si="6"/>
        <v>37</v>
      </c>
      <c r="P268" s="268"/>
    </row>
    <row r="269" spans="1:16" s="206" customFormat="1" ht="14.25" customHeight="1">
      <c r="A269" s="243">
        <v>63</v>
      </c>
      <c r="B269" s="243">
        <v>6244</v>
      </c>
      <c r="C269" s="870" t="s">
        <v>13001</v>
      </c>
      <c r="D269" s="1194"/>
      <c r="E269" s="572"/>
      <c r="F269" s="572"/>
      <c r="G269" s="1195" t="s">
        <v>12998</v>
      </c>
      <c r="H269" s="297"/>
      <c r="I269" s="716"/>
      <c r="J269" s="354" t="s">
        <v>30</v>
      </c>
      <c r="K269" s="1196">
        <v>0.7</v>
      </c>
      <c r="L269" s="248"/>
      <c r="M269" s="249"/>
      <c r="N269" s="249"/>
      <c r="O269" s="391">
        <f>ROUND(I268*K269,0)</f>
        <v>26</v>
      </c>
      <c r="P269" s="268"/>
    </row>
    <row r="270" spans="1:16" s="206" customFormat="1" ht="14.25" customHeight="1">
      <c r="A270" s="243">
        <v>63</v>
      </c>
      <c r="B270" s="243">
        <v>6242</v>
      </c>
      <c r="C270" s="870" t="s">
        <v>13002</v>
      </c>
      <c r="D270" s="1194"/>
      <c r="E270" s="524" t="s">
        <v>13003</v>
      </c>
      <c r="F270" s="524"/>
      <c r="G270" s="248"/>
      <c r="H270" s="248"/>
      <c r="I270" s="1517">
        <v>37</v>
      </c>
      <c r="J270" s="1523"/>
      <c r="K270" s="532" t="s">
        <v>16</v>
      </c>
      <c r="L270" s="248"/>
      <c r="M270" s="249"/>
      <c r="N270" s="249"/>
      <c r="O270" s="391">
        <f>I270</f>
        <v>37</v>
      </c>
      <c r="P270" s="268"/>
    </row>
    <row r="271" spans="1:16" s="206" customFormat="1" ht="14.25" customHeight="1">
      <c r="A271" s="229">
        <v>63</v>
      </c>
      <c r="B271" s="229">
        <v>6250</v>
      </c>
      <c r="C271" s="871" t="s">
        <v>13004</v>
      </c>
      <c r="D271" s="1604" t="s">
        <v>6809</v>
      </c>
      <c r="E271" s="1197" t="s">
        <v>12996</v>
      </c>
      <c r="F271" s="483" t="s">
        <v>6810</v>
      </c>
      <c r="G271" s="487"/>
      <c r="H271" s="487"/>
      <c r="I271" s="1522">
        <v>61</v>
      </c>
      <c r="J271" s="1521"/>
      <c r="K271" s="488" t="s">
        <v>16</v>
      </c>
      <c r="L271" s="487"/>
      <c r="M271" s="503"/>
      <c r="N271" s="503"/>
      <c r="O271" s="473">
        <f t="shared" si="6"/>
        <v>61</v>
      </c>
      <c r="P271" s="242" t="s">
        <v>131</v>
      </c>
    </row>
    <row r="272" spans="1:16" s="206" customFormat="1" ht="14.25" customHeight="1">
      <c r="A272" s="229">
        <v>63</v>
      </c>
      <c r="B272" s="229">
        <v>6251</v>
      </c>
      <c r="C272" s="871" t="s">
        <v>13005</v>
      </c>
      <c r="D272" s="1758"/>
      <c r="E272" s="623"/>
      <c r="F272" s="483" t="s">
        <v>6812</v>
      </c>
      <c r="G272" s="487"/>
      <c r="H272" s="487"/>
      <c r="I272" s="1522">
        <v>92</v>
      </c>
      <c r="J272" s="1521"/>
      <c r="K272" s="488" t="s">
        <v>16</v>
      </c>
      <c r="L272" s="487"/>
      <c r="M272" s="503"/>
      <c r="N272" s="503"/>
      <c r="O272" s="473">
        <f t="shared" si="6"/>
        <v>92</v>
      </c>
      <c r="P272" s="774"/>
    </row>
    <row r="273" spans="1:24" s="206" customFormat="1" ht="14.25" customHeight="1">
      <c r="A273" s="229">
        <v>63</v>
      </c>
      <c r="B273" s="229">
        <v>6252</v>
      </c>
      <c r="C273" s="871" t="s">
        <v>13006</v>
      </c>
      <c r="D273" s="1758"/>
      <c r="E273" s="567"/>
      <c r="F273" s="483" t="s">
        <v>6814</v>
      </c>
      <c r="G273" s="487"/>
      <c r="H273" s="487"/>
      <c r="I273" s="1522">
        <v>123</v>
      </c>
      <c r="J273" s="1521"/>
      <c r="K273" s="488" t="s">
        <v>16</v>
      </c>
      <c r="L273" s="487"/>
      <c r="M273" s="503"/>
      <c r="N273" s="503"/>
      <c r="O273" s="473">
        <f t="shared" si="6"/>
        <v>123</v>
      </c>
      <c r="P273" s="774"/>
    </row>
    <row r="274" spans="1:24" s="206" customFormat="1" ht="14.25" customHeight="1">
      <c r="A274" s="262">
        <v>63</v>
      </c>
      <c r="B274" s="262">
        <v>6253</v>
      </c>
      <c r="C274" s="1187" t="s">
        <v>13007</v>
      </c>
      <c r="D274" s="1758"/>
      <c r="E274" s="1197" t="s">
        <v>13000</v>
      </c>
      <c r="F274" s="483" t="s">
        <v>6810</v>
      </c>
      <c r="G274" s="487"/>
      <c r="H274" s="487"/>
      <c r="I274" s="1522">
        <v>128</v>
      </c>
      <c r="J274" s="1523"/>
      <c r="K274" s="488" t="s">
        <v>16</v>
      </c>
      <c r="L274" s="487"/>
      <c r="M274" s="503"/>
      <c r="N274" s="503"/>
      <c r="O274" s="500">
        <f t="shared" si="6"/>
        <v>128</v>
      </c>
      <c r="P274" s="268"/>
    </row>
    <row r="275" spans="1:24" s="206" customFormat="1" ht="14.25" customHeight="1">
      <c r="A275" s="262">
        <v>63</v>
      </c>
      <c r="B275" s="262">
        <v>6254</v>
      </c>
      <c r="C275" s="1187" t="s">
        <v>13008</v>
      </c>
      <c r="D275" s="1758"/>
      <c r="E275" s="623"/>
      <c r="F275" s="483" t="s">
        <v>6812</v>
      </c>
      <c r="G275" s="487"/>
      <c r="H275" s="487"/>
      <c r="I275" s="1522">
        <v>192</v>
      </c>
      <c r="J275" s="1523"/>
      <c r="K275" s="488" t="s">
        <v>16</v>
      </c>
      <c r="L275" s="487"/>
      <c r="M275" s="503"/>
      <c r="N275" s="503"/>
      <c r="O275" s="500">
        <f t="shared" si="6"/>
        <v>192</v>
      </c>
      <c r="P275" s="774"/>
    </row>
    <row r="276" spans="1:24" s="206" customFormat="1" ht="14.25" customHeight="1">
      <c r="A276" s="262">
        <v>63</v>
      </c>
      <c r="B276" s="262">
        <v>6255</v>
      </c>
      <c r="C276" s="1187" t="s">
        <v>13009</v>
      </c>
      <c r="D276" s="1759"/>
      <c r="E276" s="567"/>
      <c r="F276" s="483" t="s">
        <v>6814</v>
      </c>
      <c r="G276" s="487"/>
      <c r="H276" s="487"/>
      <c r="I276" s="1522">
        <v>256</v>
      </c>
      <c r="J276" s="1523"/>
      <c r="K276" s="488" t="s">
        <v>16</v>
      </c>
      <c r="L276" s="487"/>
      <c r="M276" s="503"/>
      <c r="N276" s="503"/>
      <c r="O276" s="500">
        <f t="shared" si="6"/>
        <v>256</v>
      </c>
      <c r="P276" s="774"/>
    </row>
    <row r="277" spans="1:24" s="206" customFormat="1" ht="14.25" customHeight="1">
      <c r="A277" s="262">
        <v>63</v>
      </c>
      <c r="B277" s="492">
        <v>6760</v>
      </c>
      <c r="C277" s="1198" t="s">
        <v>13010</v>
      </c>
      <c r="D277" s="1792" t="s">
        <v>6820</v>
      </c>
      <c r="E277" s="504" t="s">
        <v>13011</v>
      </c>
      <c r="F277" s="484"/>
      <c r="G277" s="486"/>
      <c r="H277" s="486"/>
      <c r="I277" s="1522">
        <v>200</v>
      </c>
      <c r="J277" s="1523"/>
      <c r="K277" s="488" t="s">
        <v>16</v>
      </c>
      <c r="L277" s="488"/>
      <c r="M277" s="1199"/>
      <c r="N277" s="1199"/>
      <c r="O277" s="500">
        <f t="shared" si="6"/>
        <v>200</v>
      </c>
      <c r="P277" s="1200"/>
      <c r="Q277" s="862"/>
      <c r="R277" s="718"/>
      <c r="S277" s="719"/>
      <c r="T277" s="719"/>
      <c r="U277" s="208"/>
      <c r="V277" s="208"/>
      <c r="W277" s="720"/>
      <c r="X277" s="721"/>
    </row>
    <row r="278" spans="1:24" s="206" customFormat="1" ht="14.25" customHeight="1">
      <c r="A278" s="262">
        <v>63</v>
      </c>
      <c r="B278" s="492">
        <v>6761</v>
      </c>
      <c r="C278" s="1198" t="s">
        <v>13012</v>
      </c>
      <c r="D278" s="1793"/>
      <c r="E278" s="504" t="s">
        <v>13013</v>
      </c>
      <c r="F278" s="484"/>
      <c r="G278" s="486"/>
      <c r="H278" s="486"/>
      <c r="I278" s="1522">
        <v>200</v>
      </c>
      <c r="J278" s="1523"/>
      <c r="K278" s="488" t="s">
        <v>16</v>
      </c>
      <c r="L278" s="488"/>
      <c r="M278" s="1199"/>
      <c r="N278" s="1199"/>
      <c r="O278" s="500">
        <f t="shared" si="6"/>
        <v>200</v>
      </c>
      <c r="P278" s="471"/>
      <c r="Q278" s="862"/>
      <c r="R278" s="718"/>
      <c r="S278" s="719"/>
      <c r="T278" s="719"/>
      <c r="U278" s="208"/>
      <c r="V278" s="208"/>
      <c r="W278" s="720"/>
      <c r="X278" s="721"/>
    </row>
    <row r="279" spans="1:24" s="206" customFormat="1" ht="14.25" customHeight="1">
      <c r="A279" s="243">
        <v>63</v>
      </c>
      <c r="B279" s="243">
        <v>6765</v>
      </c>
      <c r="C279" s="870" t="s">
        <v>13014</v>
      </c>
      <c r="D279" s="247" t="s">
        <v>11455</v>
      </c>
      <c r="E279" s="852"/>
      <c r="F279" s="247"/>
      <c r="G279" s="248"/>
      <c r="H279" s="248"/>
      <c r="I279" s="1517">
        <v>500</v>
      </c>
      <c r="J279" s="1523"/>
      <c r="K279" s="532" t="s">
        <v>16</v>
      </c>
      <c r="L279" s="248"/>
      <c r="M279" s="249"/>
      <c r="N279" s="249"/>
      <c r="O279" s="391">
        <f t="shared" si="6"/>
        <v>500</v>
      </c>
      <c r="P279" s="253" t="s">
        <v>13015</v>
      </c>
    </row>
    <row r="280" spans="1:24" s="206" customFormat="1" ht="14.25" customHeight="1">
      <c r="A280" s="229">
        <v>63</v>
      </c>
      <c r="B280" s="337">
        <v>6621</v>
      </c>
      <c r="C280" s="868" t="s">
        <v>13016</v>
      </c>
      <c r="D280" s="1604" t="s">
        <v>1958</v>
      </c>
      <c r="E280" s="1201" t="s">
        <v>1959</v>
      </c>
      <c r="F280" s="598"/>
      <c r="G280" s="505"/>
      <c r="H280" s="505"/>
      <c r="I280" s="1202"/>
      <c r="J280" s="704"/>
      <c r="K280" s="474" t="s">
        <v>16</v>
      </c>
      <c r="L280" s="474"/>
      <c r="M280" s="631"/>
      <c r="N280" s="631"/>
      <c r="O280" s="267"/>
      <c r="P280" s="864" t="s">
        <v>116</v>
      </c>
      <c r="Q280" s="862"/>
      <c r="R280" s="718"/>
      <c r="S280" s="719"/>
      <c r="T280" s="719"/>
      <c r="U280" s="208"/>
      <c r="V280" s="208"/>
      <c r="W280" s="720"/>
      <c r="X280" s="721"/>
    </row>
    <row r="281" spans="1:24" s="206" customFormat="1" ht="14.25" customHeight="1">
      <c r="A281" s="229">
        <v>63</v>
      </c>
      <c r="B281" s="337">
        <v>6616</v>
      </c>
      <c r="C281" s="868" t="s">
        <v>13017</v>
      </c>
      <c r="D281" s="1758"/>
      <c r="E281" s="1201" t="s">
        <v>1961</v>
      </c>
      <c r="F281" s="598"/>
      <c r="G281" s="505"/>
      <c r="H281" s="505"/>
      <c r="I281" s="1202"/>
      <c r="J281" s="704"/>
      <c r="K281" s="474" t="s">
        <v>16</v>
      </c>
      <c r="L281" s="474"/>
      <c r="M281" s="631"/>
      <c r="N281" s="631"/>
      <c r="O281" s="267"/>
      <c r="P281" s="865"/>
      <c r="Q281" s="862"/>
      <c r="R281" s="718"/>
      <c r="S281" s="719"/>
      <c r="T281" s="719"/>
      <c r="U281" s="208"/>
      <c r="V281" s="208"/>
      <c r="W281" s="720"/>
      <c r="X281" s="721"/>
    </row>
    <row r="282" spans="1:24" s="206" customFormat="1" ht="14.25" customHeight="1">
      <c r="A282" s="229">
        <v>63</v>
      </c>
      <c r="B282" s="229">
        <v>6596</v>
      </c>
      <c r="C282" s="868" t="s">
        <v>13018</v>
      </c>
      <c r="D282" s="1758"/>
      <c r="E282" s="567" t="s">
        <v>1963</v>
      </c>
      <c r="F282" s="598"/>
      <c r="G282" s="505"/>
      <c r="H282" s="505"/>
      <c r="I282" s="1202"/>
      <c r="J282" s="704"/>
      <c r="K282" s="474" t="s">
        <v>16</v>
      </c>
      <c r="L282" s="474"/>
      <c r="M282" s="631"/>
      <c r="N282" s="631"/>
      <c r="O282" s="267"/>
      <c r="P282" s="1200"/>
      <c r="Q282" s="862"/>
      <c r="R282" s="718"/>
      <c r="S282" s="719"/>
      <c r="T282" s="719"/>
      <c r="U282" s="208"/>
      <c r="V282" s="208"/>
      <c r="W282" s="720"/>
      <c r="X282" s="721"/>
    </row>
    <row r="283" spans="1:24" s="206" customFormat="1" ht="14.25" customHeight="1">
      <c r="A283" s="229">
        <v>63</v>
      </c>
      <c r="B283" s="229">
        <v>6601</v>
      </c>
      <c r="C283" s="868" t="s">
        <v>13019</v>
      </c>
      <c r="D283" s="1758"/>
      <c r="E283" s="567" t="s">
        <v>1965</v>
      </c>
      <c r="F283" s="591"/>
      <c r="G283" s="505"/>
      <c r="H283" s="505"/>
      <c r="I283" s="1202"/>
      <c r="J283" s="704"/>
      <c r="K283" s="474" t="s">
        <v>16</v>
      </c>
      <c r="L283" s="474"/>
      <c r="M283" s="631"/>
      <c r="N283" s="631"/>
      <c r="O283" s="267"/>
      <c r="P283" s="1200"/>
      <c r="Q283" s="862"/>
      <c r="R283" s="718"/>
      <c r="S283" s="719"/>
      <c r="T283" s="719"/>
      <c r="U283" s="208"/>
      <c r="V283" s="208"/>
      <c r="W283" s="720"/>
      <c r="X283" s="721"/>
    </row>
    <row r="284" spans="1:24" s="206" customFormat="1" ht="14.25" customHeight="1">
      <c r="A284" s="229">
        <v>63</v>
      </c>
      <c r="B284" s="337">
        <v>6606</v>
      </c>
      <c r="C284" s="868" t="s">
        <v>13020</v>
      </c>
      <c r="D284" s="1759"/>
      <c r="E284" s="567" t="s">
        <v>1967</v>
      </c>
      <c r="F284" s="591"/>
      <c r="G284" s="505"/>
      <c r="H284" s="505"/>
      <c r="I284" s="1202"/>
      <c r="J284" s="704"/>
      <c r="K284" s="474" t="s">
        <v>16</v>
      </c>
      <c r="L284" s="474"/>
      <c r="M284" s="631"/>
      <c r="N284" s="631"/>
      <c r="O284" s="267"/>
      <c r="P284" s="1200"/>
      <c r="Q284" s="862"/>
      <c r="R284" s="718"/>
      <c r="S284" s="719"/>
      <c r="T284" s="719"/>
      <c r="U284" s="208"/>
      <c r="V284" s="208"/>
      <c r="W284" s="720"/>
      <c r="X284" s="721"/>
    </row>
    <row r="285" spans="1:24" s="206" customFormat="1" ht="14.25" customHeight="1">
      <c r="A285" s="229">
        <v>63</v>
      </c>
      <c r="B285" s="337">
        <v>6611</v>
      </c>
      <c r="C285" s="868" t="s">
        <v>13021</v>
      </c>
      <c r="D285" s="556" t="s">
        <v>1969</v>
      </c>
      <c r="E285" s="257"/>
      <c r="F285" s="257"/>
      <c r="G285" s="505"/>
      <c r="H285" s="505"/>
      <c r="I285" s="1202"/>
      <c r="J285" s="704"/>
      <c r="K285" s="474" t="s">
        <v>16</v>
      </c>
      <c r="L285" s="474"/>
      <c r="M285" s="631"/>
      <c r="N285" s="631"/>
      <c r="O285" s="267"/>
      <c r="P285" s="471"/>
      <c r="Q285" s="862"/>
      <c r="R285" s="718"/>
      <c r="S285" s="719"/>
      <c r="T285" s="719"/>
      <c r="U285" s="208"/>
      <c r="V285" s="208"/>
      <c r="W285" s="720"/>
      <c r="X285" s="721"/>
    </row>
    <row r="286" spans="1:24">
      <c r="I286" s="300"/>
      <c r="J286" s="300"/>
      <c r="K286" s="300"/>
      <c r="L286" s="300"/>
    </row>
  </sheetData>
  <mergeCells count="301">
    <mergeCell ref="I12:J12"/>
    <mergeCell ref="I13:J13"/>
    <mergeCell ref="I14:J14"/>
    <mergeCell ref="I15:J15"/>
    <mergeCell ref="I16:J16"/>
    <mergeCell ref="I17:J17"/>
    <mergeCell ref="D7:D11"/>
    <mergeCell ref="I7:J7"/>
    <mergeCell ref="I8:J8"/>
    <mergeCell ref="I9:J9"/>
    <mergeCell ref="I10:J10"/>
    <mergeCell ref="I11:J11"/>
    <mergeCell ref="D27:D29"/>
    <mergeCell ref="I27:J27"/>
    <mergeCell ref="I28:J28"/>
    <mergeCell ref="I29:J29"/>
    <mergeCell ref="I18:J18"/>
    <mergeCell ref="I19:J19"/>
    <mergeCell ref="I20:J20"/>
    <mergeCell ref="I21:J21"/>
    <mergeCell ref="I22:J22"/>
    <mergeCell ref="I23:J23"/>
    <mergeCell ref="I30:J30"/>
    <mergeCell ref="I31:J31"/>
    <mergeCell ref="I32:J32"/>
    <mergeCell ref="I33:J33"/>
    <mergeCell ref="I34:J34"/>
    <mergeCell ref="I35:J35"/>
    <mergeCell ref="I24:J24"/>
    <mergeCell ref="I25:J25"/>
    <mergeCell ref="I26:J26"/>
    <mergeCell ref="I36:J36"/>
    <mergeCell ref="I37:J37"/>
    <mergeCell ref="I38:J38"/>
    <mergeCell ref="D39:D42"/>
    <mergeCell ref="F39:F45"/>
    <mergeCell ref="I39:J39"/>
    <mergeCell ref="I40:J40"/>
    <mergeCell ref="I41:J41"/>
    <mergeCell ref="I42:J42"/>
    <mergeCell ref="I43:J43"/>
    <mergeCell ref="I50:J50"/>
    <mergeCell ref="F51:F56"/>
    <mergeCell ref="I51:J51"/>
    <mergeCell ref="I52:J52"/>
    <mergeCell ref="I53:J53"/>
    <mergeCell ref="I54:J54"/>
    <mergeCell ref="I55:J55"/>
    <mergeCell ref="I56:J56"/>
    <mergeCell ref="I44:J44"/>
    <mergeCell ref="I45:J45"/>
    <mergeCell ref="I46:J46"/>
    <mergeCell ref="I47:J47"/>
    <mergeCell ref="I48:J48"/>
    <mergeCell ref="I49:J49"/>
    <mergeCell ref="I63:J63"/>
    <mergeCell ref="I64:J64"/>
    <mergeCell ref="I65:J65"/>
    <mergeCell ref="I66:J66"/>
    <mergeCell ref="I67:J67"/>
    <mergeCell ref="I68:J68"/>
    <mergeCell ref="I57:J57"/>
    <mergeCell ref="I58:J58"/>
    <mergeCell ref="I59:J59"/>
    <mergeCell ref="I60:J60"/>
    <mergeCell ref="I61:J61"/>
    <mergeCell ref="I62:J62"/>
    <mergeCell ref="I74:J74"/>
    <mergeCell ref="I75:J75"/>
    <mergeCell ref="I76:J76"/>
    <mergeCell ref="I77:J77"/>
    <mergeCell ref="I78:J78"/>
    <mergeCell ref="I79:J79"/>
    <mergeCell ref="I69:J69"/>
    <mergeCell ref="I70:J70"/>
    <mergeCell ref="F71:F73"/>
    <mergeCell ref="I71:J71"/>
    <mergeCell ref="I72:J72"/>
    <mergeCell ref="I73:J73"/>
    <mergeCell ref="I80:J80"/>
    <mergeCell ref="I81:J81"/>
    <mergeCell ref="I82:J82"/>
    <mergeCell ref="F83:F88"/>
    <mergeCell ref="I83:J83"/>
    <mergeCell ref="I84:J84"/>
    <mergeCell ref="I85:J85"/>
    <mergeCell ref="I86:J86"/>
    <mergeCell ref="I87:J87"/>
    <mergeCell ref="I88:J88"/>
    <mergeCell ref="I95:J95"/>
    <mergeCell ref="I96:J96"/>
    <mergeCell ref="I97:J97"/>
    <mergeCell ref="I98:J98"/>
    <mergeCell ref="I99:J99"/>
    <mergeCell ref="I100:J100"/>
    <mergeCell ref="I89:J89"/>
    <mergeCell ref="I90:J90"/>
    <mergeCell ref="I91:J91"/>
    <mergeCell ref="I92:J92"/>
    <mergeCell ref="I93:J93"/>
    <mergeCell ref="I94:J94"/>
    <mergeCell ref="I101:J101"/>
    <mergeCell ref="I102:J102"/>
    <mergeCell ref="F103:F108"/>
    <mergeCell ref="I103:J103"/>
    <mergeCell ref="I104:J104"/>
    <mergeCell ref="I105:J105"/>
    <mergeCell ref="I106:J106"/>
    <mergeCell ref="I107:J107"/>
    <mergeCell ref="I108:J108"/>
    <mergeCell ref="F115:F120"/>
    <mergeCell ref="I115:J115"/>
    <mergeCell ref="I116:J116"/>
    <mergeCell ref="I117:J117"/>
    <mergeCell ref="I118:J118"/>
    <mergeCell ref="I119:J119"/>
    <mergeCell ref="I120:J120"/>
    <mergeCell ref="I109:J109"/>
    <mergeCell ref="I110:J110"/>
    <mergeCell ref="I111:J111"/>
    <mergeCell ref="I112:J112"/>
    <mergeCell ref="I113:J113"/>
    <mergeCell ref="I114:J114"/>
    <mergeCell ref="I127:J127"/>
    <mergeCell ref="I128:J128"/>
    <mergeCell ref="I129:J129"/>
    <mergeCell ref="I130:J130"/>
    <mergeCell ref="I131:J131"/>
    <mergeCell ref="I132:J132"/>
    <mergeCell ref="I121:J121"/>
    <mergeCell ref="I122:J122"/>
    <mergeCell ref="I123:J123"/>
    <mergeCell ref="I124:J124"/>
    <mergeCell ref="I125:J125"/>
    <mergeCell ref="I126:J126"/>
    <mergeCell ref="I133:J133"/>
    <mergeCell ref="I134:J134"/>
    <mergeCell ref="D135:D138"/>
    <mergeCell ref="F135:F140"/>
    <mergeCell ref="I135:J135"/>
    <mergeCell ref="I136:J136"/>
    <mergeCell ref="I137:J137"/>
    <mergeCell ref="I138:J138"/>
    <mergeCell ref="I139:J139"/>
    <mergeCell ref="I140:J140"/>
    <mergeCell ref="F141:F143"/>
    <mergeCell ref="I141:J141"/>
    <mergeCell ref="I142:J142"/>
    <mergeCell ref="I143:J143"/>
    <mergeCell ref="F144:F149"/>
    <mergeCell ref="I144:J144"/>
    <mergeCell ref="I145:J145"/>
    <mergeCell ref="I146:J146"/>
    <mergeCell ref="I147:J147"/>
    <mergeCell ref="I148:J148"/>
    <mergeCell ref="I157:J157"/>
    <mergeCell ref="I158:J158"/>
    <mergeCell ref="F159:F161"/>
    <mergeCell ref="I159:J159"/>
    <mergeCell ref="I160:J160"/>
    <mergeCell ref="I161:J161"/>
    <mergeCell ref="I149:J149"/>
    <mergeCell ref="F150:F152"/>
    <mergeCell ref="I150:J150"/>
    <mergeCell ref="I151:J151"/>
    <mergeCell ref="I152:J152"/>
    <mergeCell ref="F153:F158"/>
    <mergeCell ref="I153:J153"/>
    <mergeCell ref="I154:J154"/>
    <mergeCell ref="I155:J155"/>
    <mergeCell ref="I156:J156"/>
    <mergeCell ref="I166:J166"/>
    <mergeCell ref="I167:J167"/>
    <mergeCell ref="I168:J168"/>
    <mergeCell ref="I169:J169"/>
    <mergeCell ref="I170:J170"/>
    <mergeCell ref="I171:J171"/>
    <mergeCell ref="D162:D165"/>
    <mergeCell ref="F162:F165"/>
    <mergeCell ref="I162:J162"/>
    <mergeCell ref="I163:J163"/>
    <mergeCell ref="I164:J164"/>
    <mergeCell ref="I165:J165"/>
    <mergeCell ref="I172:J172"/>
    <mergeCell ref="I173:J173"/>
    <mergeCell ref="F174:F179"/>
    <mergeCell ref="I174:J174"/>
    <mergeCell ref="I175:J175"/>
    <mergeCell ref="I176:J176"/>
    <mergeCell ref="I177:J177"/>
    <mergeCell ref="I178:J178"/>
    <mergeCell ref="I179:J179"/>
    <mergeCell ref="I186:J186"/>
    <mergeCell ref="I187:J187"/>
    <mergeCell ref="I188:J188"/>
    <mergeCell ref="I189:J189"/>
    <mergeCell ref="I190:J190"/>
    <mergeCell ref="I191:J191"/>
    <mergeCell ref="I180:J180"/>
    <mergeCell ref="I181:J181"/>
    <mergeCell ref="I182:J182"/>
    <mergeCell ref="I183:J183"/>
    <mergeCell ref="I184:J184"/>
    <mergeCell ref="I185:J185"/>
    <mergeCell ref="F206:F210"/>
    <mergeCell ref="I206:J206"/>
    <mergeCell ref="I207:J207"/>
    <mergeCell ref="I208:J208"/>
    <mergeCell ref="I209:J209"/>
    <mergeCell ref="I192:J192"/>
    <mergeCell ref="I193:J193"/>
    <mergeCell ref="F194:F201"/>
    <mergeCell ref="I194:J194"/>
    <mergeCell ref="I195:J195"/>
    <mergeCell ref="I196:J196"/>
    <mergeCell ref="I197:J197"/>
    <mergeCell ref="I198:J198"/>
    <mergeCell ref="I199:J199"/>
    <mergeCell ref="I200:J200"/>
    <mergeCell ref="I210:J210"/>
    <mergeCell ref="I211:J211"/>
    <mergeCell ref="I212:J212"/>
    <mergeCell ref="I213:J213"/>
    <mergeCell ref="I214:J214"/>
    <mergeCell ref="I215:J215"/>
    <mergeCell ref="I201:J201"/>
    <mergeCell ref="I202:J202"/>
    <mergeCell ref="I203:J203"/>
    <mergeCell ref="I204:J204"/>
    <mergeCell ref="I205:J205"/>
    <mergeCell ref="F226:F233"/>
    <mergeCell ref="I226:J226"/>
    <mergeCell ref="I227:J227"/>
    <mergeCell ref="I228:J228"/>
    <mergeCell ref="I229:J229"/>
    <mergeCell ref="I230:J230"/>
    <mergeCell ref="I216:J216"/>
    <mergeCell ref="I217:J217"/>
    <mergeCell ref="I218:J218"/>
    <mergeCell ref="I219:J219"/>
    <mergeCell ref="I220:J220"/>
    <mergeCell ref="I221:J221"/>
    <mergeCell ref="I231:J231"/>
    <mergeCell ref="I232:J232"/>
    <mergeCell ref="I233:J233"/>
    <mergeCell ref="I234:J234"/>
    <mergeCell ref="I235:J235"/>
    <mergeCell ref="I236:J236"/>
    <mergeCell ref="I222:J222"/>
    <mergeCell ref="I223:J223"/>
    <mergeCell ref="I224:J224"/>
    <mergeCell ref="I225:J225"/>
    <mergeCell ref="I243:J243"/>
    <mergeCell ref="I244:J244"/>
    <mergeCell ref="I245:J245"/>
    <mergeCell ref="I246:J246"/>
    <mergeCell ref="D247:D248"/>
    <mergeCell ref="I247:J247"/>
    <mergeCell ref="I248:J248"/>
    <mergeCell ref="I237:J237"/>
    <mergeCell ref="F238:F242"/>
    <mergeCell ref="I238:J238"/>
    <mergeCell ref="I239:J239"/>
    <mergeCell ref="I240:J240"/>
    <mergeCell ref="I241:J241"/>
    <mergeCell ref="I242:J242"/>
    <mergeCell ref="I249:J249"/>
    <mergeCell ref="D250:D251"/>
    <mergeCell ref="I250:J250"/>
    <mergeCell ref="I251:J251"/>
    <mergeCell ref="I252:J252"/>
    <mergeCell ref="D253:D255"/>
    <mergeCell ref="I253:J253"/>
    <mergeCell ref="I254:J254"/>
    <mergeCell ref="I255:J255"/>
    <mergeCell ref="D256:D257"/>
    <mergeCell ref="I256:J256"/>
    <mergeCell ref="I257:J257"/>
    <mergeCell ref="I258:J258"/>
    <mergeCell ref="I259:J259"/>
    <mergeCell ref="D260:D265"/>
    <mergeCell ref="I260:J260"/>
    <mergeCell ref="I261:J261"/>
    <mergeCell ref="I263:J263"/>
    <mergeCell ref="I264:J264"/>
    <mergeCell ref="I276:J276"/>
    <mergeCell ref="D277:D278"/>
    <mergeCell ref="I277:J277"/>
    <mergeCell ref="I278:J278"/>
    <mergeCell ref="I279:J279"/>
    <mergeCell ref="D280:D284"/>
    <mergeCell ref="I265:J265"/>
    <mergeCell ref="I266:J266"/>
    <mergeCell ref="I268:J268"/>
    <mergeCell ref="I270:J270"/>
    <mergeCell ref="D271:D276"/>
    <mergeCell ref="I271:J271"/>
    <mergeCell ref="I272:J272"/>
    <mergeCell ref="I273:J273"/>
    <mergeCell ref="I274:J274"/>
    <mergeCell ref="I275:J275"/>
  </mergeCells>
  <phoneticPr fontId="1"/>
  <printOptions horizontalCentered="1"/>
  <pageMargins left="0.39370078740157483" right="0.39370078740157483" top="0.62992125984251968" bottom="0.39370078740157483" header="0.51181102362204722" footer="0.31496062992125984"/>
  <pageSetup paperSize="9" scale="45" fitToHeight="0" orientation="portrait" r:id="rId1"/>
  <headerFooter>
    <oddHeader>&amp;R&amp;9放課後等デイ</oddHeader>
    <oddFooter>&amp;C&amp;14&amp;P</oddFooter>
  </headerFooter>
  <rowBreaks count="2" manualBreakCount="2">
    <brk id="102" max="15" man="1"/>
    <brk id="225" max="1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sheetPr>
  <dimension ref="A1:AU19"/>
  <sheetViews>
    <sheetView view="pageBreakPreview" zoomScaleNormal="100" zoomScaleSheetLayoutView="100" workbookViewId="0"/>
  </sheetViews>
  <sheetFormatPr defaultRowHeight="17.100000000000001" customHeight="1"/>
  <cols>
    <col min="1" max="1" width="4.625" style="206" customWidth="1"/>
    <col min="2" max="2" width="7.625" style="206" customWidth="1"/>
    <col min="3" max="3" width="35.75" style="207" customWidth="1"/>
    <col min="4" max="15" width="2.375" style="206" customWidth="1"/>
    <col min="16" max="19" width="2.375" style="207" customWidth="1"/>
    <col min="20" max="23" width="2.375" style="206" customWidth="1"/>
    <col min="24" max="25" width="2.375" style="299" customWidth="1"/>
    <col min="26" max="28" width="2.375" style="206" customWidth="1"/>
    <col min="29" max="30" width="2.375" style="299" customWidth="1"/>
    <col min="31" max="40" width="2.375" style="206" customWidth="1"/>
    <col min="41" max="41" width="3.125" style="206" customWidth="1"/>
    <col min="42" max="42" width="2.375" style="206" customWidth="1"/>
    <col min="43" max="43" width="2.875" style="206" customWidth="1"/>
    <col min="44" max="44" width="2.375" style="206" customWidth="1"/>
    <col min="45" max="46" width="8.625" style="206" customWidth="1"/>
    <col min="47" max="47" width="2.75" style="206" customWidth="1"/>
    <col min="48" max="255" width="9" style="206"/>
    <col min="256" max="256" width="4.625" style="206" customWidth="1"/>
    <col min="257" max="257" width="7.625" style="206" customWidth="1"/>
    <col min="258" max="258" width="35.75" style="206" customWidth="1"/>
    <col min="259" max="295" width="2.375" style="206" customWidth="1"/>
    <col min="296" max="296" width="3.125" style="206" customWidth="1"/>
    <col min="297" max="297" width="2.375" style="206" customWidth="1"/>
    <col min="298" max="298" width="2.875" style="206" customWidth="1"/>
    <col min="299" max="300" width="2.375" style="206" customWidth="1"/>
    <col min="301" max="302" width="8.625" style="206" customWidth="1"/>
    <col min="303" max="303" width="2.75" style="206" customWidth="1"/>
    <col min="304" max="511" width="9" style="206"/>
    <col min="512" max="512" width="4.625" style="206" customWidth="1"/>
    <col min="513" max="513" width="7.625" style="206" customWidth="1"/>
    <col min="514" max="514" width="35.75" style="206" customWidth="1"/>
    <col min="515" max="551" width="2.375" style="206" customWidth="1"/>
    <col min="552" max="552" width="3.125" style="206" customWidth="1"/>
    <col min="553" max="553" width="2.375" style="206" customWidth="1"/>
    <col min="554" max="554" width="2.875" style="206" customWidth="1"/>
    <col min="555" max="556" width="2.375" style="206" customWidth="1"/>
    <col min="557" max="558" width="8.625" style="206" customWidth="1"/>
    <col min="559" max="559" width="2.75" style="206" customWidth="1"/>
    <col min="560" max="767" width="9" style="206"/>
    <col min="768" max="768" width="4.625" style="206" customWidth="1"/>
    <col min="769" max="769" width="7.625" style="206" customWidth="1"/>
    <col min="770" max="770" width="35.75" style="206" customWidth="1"/>
    <col min="771" max="807" width="2.375" style="206" customWidth="1"/>
    <col min="808" max="808" width="3.125" style="206" customWidth="1"/>
    <col min="809" max="809" width="2.375" style="206" customWidth="1"/>
    <col min="810" max="810" width="2.875" style="206" customWidth="1"/>
    <col min="811" max="812" width="2.375" style="206" customWidth="1"/>
    <col min="813" max="814" width="8.625" style="206" customWidth="1"/>
    <col min="815" max="815" width="2.75" style="206" customWidth="1"/>
    <col min="816" max="1023" width="9" style="206"/>
    <col min="1024" max="1024" width="4.625" style="206" customWidth="1"/>
    <col min="1025" max="1025" width="7.625" style="206" customWidth="1"/>
    <col min="1026" max="1026" width="35.75" style="206" customWidth="1"/>
    <col min="1027" max="1063" width="2.375" style="206" customWidth="1"/>
    <col min="1064" max="1064" width="3.125" style="206" customWidth="1"/>
    <col min="1065" max="1065" width="2.375" style="206" customWidth="1"/>
    <col min="1066" max="1066" width="2.875" style="206" customWidth="1"/>
    <col min="1067" max="1068" width="2.375" style="206" customWidth="1"/>
    <col min="1069" max="1070" width="8.625" style="206" customWidth="1"/>
    <col min="1071" max="1071" width="2.75" style="206" customWidth="1"/>
    <col min="1072" max="1279" width="9" style="206"/>
    <col min="1280" max="1280" width="4.625" style="206" customWidth="1"/>
    <col min="1281" max="1281" width="7.625" style="206" customWidth="1"/>
    <col min="1282" max="1282" width="35.75" style="206" customWidth="1"/>
    <col min="1283" max="1319" width="2.375" style="206" customWidth="1"/>
    <col min="1320" max="1320" width="3.125" style="206" customWidth="1"/>
    <col min="1321" max="1321" width="2.375" style="206" customWidth="1"/>
    <col min="1322" max="1322" width="2.875" style="206" customWidth="1"/>
    <col min="1323" max="1324" width="2.375" style="206" customWidth="1"/>
    <col min="1325" max="1326" width="8.625" style="206" customWidth="1"/>
    <col min="1327" max="1327" width="2.75" style="206" customWidth="1"/>
    <col min="1328" max="1535" width="9" style="206"/>
    <col min="1536" max="1536" width="4.625" style="206" customWidth="1"/>
    <col min="1537" max="1537" width="7.625" style="206" customWidth="1"/>
    <col min="1538" max="1538" width="35.75" style="206" customWidth="1"/>
    <col min="1539" max="1575" width="2.375" style="206" customWidth="1"/>
    <col min="1576" max="1576" width="3.125" style="206" customWidth="1"/>
    <col min="1577" max="1577" width="2.375" style="206" customWidth="1"/>
    <col min="1578" max="1578" width="2.875" style="206" customWidth="1"/>
    <col min="1579" max="1580" width="2.375" style="206" customWidth="1"/>
    <col min="1581" max="1582" width="8.625" style="206" customWidth="1"/>
    <col min="1583" max="1583" width="2.75" style="206" customWidth="1"/>
    <col min="1584" max="1791" width="9" style="206"/>
    <col min="1792" max="1792" width="4.625" style="206" customWidth="1"/>
    <col min="1793" max="1793" width="7.625" style="206" customWidth="1"/>
    <col min="1794" max="1794" width="35.75" style="206" customWidth="1"/>
    <col min="1795" max="1831" width="2.375" style="206" customWidth="1"/>
    <col min="1832" max="1832" width="3.125" style="206" customWidth="1"/>
    <col min="1833" max="1833" width="2.375" style="206" customWidth="1"/>
    <col min="1834" max="1834" width="2.875" style="206" customWidth="1"/>
    <col min="1835" max="1836" width="2.375" style="206" customWidth="1"/>
    <col min="1837" max="1838" width="8.625" style="206" customWidth="1"/>
    <col min="1839" max="1839" width="2.75" style="206" customWidth="1"/>
    <col min="1840" max="2047" width="9" style="206"/>
    <col min="2048" max="2048" width="4.625" style="206" customWidth="1"/>
    <col min="2049" max="2049" width="7.625" style="206" customWidth="1"/>
    <col min="2050" max="2050" width="35.75" style="206" customWidth="1"/>
    <col min="2051" max="2087" width="2.375" style="206" customWidth="1"/>
    <col min="2088" max="2088" width="3.125" style="206" customWidth="1"/>
    <col min="2089" max="2089" width="2.375" style="206" customWidth="1"/>
    <col min="2090" max="2090" width="2.875" style="206" customWidth="1"/>
    <col min="2091" max="2092" width="2.375" style="206" customWidth="1"/>
    <col min="2093" max="2094" width="8.625" style="206" customWidth="1"/>
    <col min="2095" max="2095" width="2.75" style="206" customWidth="1"/>
    <col min="2096" max="2303" width="9" style="206"/>
    <col min="2304" max="2304" width="4.625" style="206" customWidth="1"/>
    <col min="2305" max="2305" width="7.625" style="206" customWidth="1"/>
    <col min="2306" max="2306" width="35.75" style="206" customWidth="1"/>
    <col min="2307" max="2343" width="2.375" style="206" customWidth="1"/>
    <col min="2344" max="2344" width="3.125" style="206" customWidth="1"/>
    <col min="2345" max="2345" width="2.375" style="206" customWidth="1"/>
    <col min="2346" max="2346" width="2.875" style="206" customWidth="1"/>
    <col min="2347" max="2348" width="2.375" style="206" customWidth="1"/>
    <col min="2349" max="2350" width="8.625" style="206" customWidth="1"/>
    <col min="2351" max="2351" width="2.75" style="206" customWidth="1"/>
    <col min="2352" max="2559" width="9" style="206"/>
    <col min="2560" max="2560" width="4.625" style="206" customWidth="1"/>
    <col min="2561" max="2561" width="7.625" style="206" customWidth="1"/>
    <col min="2562" max="2562" width="35.75" style="206" customWidth="1"/>
    <col min="2563" max="2599" width="2.375" style="206" customWidth="1"/>
    <col min="2600" max="2600" width="3.125" style="206" customWidth="1"/>
    <col min="2601" max="2601" width="2.375" style="206" customWidth="1"/>
    <col min="2602" max="2602" width="2.875" style="206" customWidth="1"/>
    <col min="2603" max="2604" width="2.375" style="206" customWidth="1"/>
    <col min="2605" max="2606" width="8.625" style="206" customWidth="1"/>
    <col min="2607" max="2607" width="2.75" style="206" customWidth="1"/>
    <col min="2608" max="2815" width="9" style="206"/>
    <col min="2816" max="2816" width="4.625" style="206" customWidth="1"/>
    <col min="2817" max="2817" width="7.625" style="206" customWidth="1"/>
    <col min="2818" max="2818" width="35.75" style="206" customWidth="1"/>
    <col min="2819" max="2855" width="2.375" style="206" customWidth="1"/>
    <col min="2856" max="2856" width="3.125" style="206" customWidth="1"/>
    <col min="2857" max="2857" width="2.375" style="206" customWidth="1"/>
    <col min="2858" max="2858" width="2.875" style="206" customWidth="1"/>
    <col min="2859" max="2860" width="2.375" style="206" customWidth="1"/>
    <col min="2861" max="2862" width="8.625" style="206" customWidth="1"/>
    <col min="2863" max="2863" width="2.75" style="206" customWidth="1"/>
    <col min="2864" max="3071" width="9" style="206"/>
    <col min="3072" max="3072" width="4.625" style="206" customWidth="1"/>
    <col min="3073" max="3073" width="7.625" style="206" customWidth="1"/>
    <col min="3074" max="3074" width="35.75" style="206" customWidth="1"/>
    <col min="3075" max="3111" width="2.375" style="206" customWidth="1"/>
    <col min="3112" max="3112" width="3.125" style="206" customWidth="1"/>
    <col min="3113" max="3113" width="2.375" style="206" customWidth="1"/>
    <col min="3114" max="3114" width="2.875" style="206" customWidth="1"/>
    <col min="3115" max="3116" width="2.375" style="206" customWidth="1"/>
    <col min="3117" max="3118" width="8.625" style="206" customWidth="1"/>
    <col min="3119" max="3119" width="2.75" style="206" customWidth="1"/>
    <col min="3120" max="3327" width="9" style="206"/>
    <col min="3328" max="3328" width="4.625" style="206" customWidth="1"/>
    <col min="3329" max="3329" width="7.625" style="206" customWidth="1"/>
    <col min="3330" max="3330" width="35.75" style="206" customWidth="1"/>
    <col min="3331" max="3367" width="2.375" style="206" customWidth="1"/>
    <col min="3368" max="3368" width="3.125" style="206" customWidth="1"/>
    <col min="3369" max="3369" width="2.375" style="206" customWidth="1"/>
    <col min="3370" max="3370" width="2.875" style="206" customWidth="1"/>
    <col min="3371" max="3372" width="2.375" style="206" customWidth="1"/>
    <col min="3373" max="3374" width="8.625" style="206" customWidth="1"/>
    <col min="3375" max="3375" width="2.75" style="206" customWidth="1"/>
    <col min="3376" max="3583" width="9" style="206"/>
    <col min="3584" max="3584" width="4.625" style="206" customWidth="1"/>
    <col min="3585" max="3585" width="7.625" style="206" customWidth="1"/>
    <col min="3586" max="3586" width="35.75" style="206" customWidth="1"/>
    <col min="3587" max="3623" width="2.375" style="206" customWidth="1"/>
    <col min="3624" max="3624" width="3.125" style="206" customWidth="1"/>
    <col min="3625" max="3625" width="2.375" style="206" customWidth="1"/>
    <col min="3626" max="3626" width="2.875" style="206" customWidth="1"/>
    <col min="3627" max="3628" width="2.375" style="206" customWidth="1"/>
    <col min="3629" max="3630" width="8.625" style="206" customWidth="1"/>
    <col min="3631" max="3631" width="2.75" style="206" customWidth="1"/>
    <col min="3632" max="3839" width="9" style="206"/>
    <col min="3840" max="3840" width="4.625" style="206" customWidth="1"/>
    <col min="3841" max="3841" width="7.625" style="206" customWidth="1"/>
    <col min="3842" max="3842" width="35.75" style="206" customWidth="1"/>
    <col min="3843" max="3879" width="2.375" style="206" customWidth="1"/>
    <col min="3880" max="3880" width="3.125" style="206" customWidth="1"/>
    <col min="3881" max="3881" width="2.375" style="206" customWidth="1"/>
    <col min="3882" max="3882" width="2.875" style="206" customWidth="1"/>
    <col min="3883" max="3884" width="2.375" style="206" customWidth="1"/>
    <col min="3885" max="3886" width="8.625" style="206" customWidth="1"/>
    <col min="3887" max="3887" width="2.75" style="206" customWidth="1"/>
    <col min="3888" max="4095" width="9" style="206"/>
    <col min="4096" max="4096" width="4.625" style="206" customWidth="1"/>
    <col min="4097" max="4097" width="7.625" style="206" customWidth="1"/>
    <col min="4098" max="4098" width="35.75" style="206" customWidth="1"/>
    <col min="4099" max="4135" width="2.375" style="206" customWidth="1"/>
    <col min="4136" max="4136" width="3.125" style="206" customWidth="1"/>
    <col min="4137" max="4137" width="2.375" style="206" customWidth="1"/>
    <col min="4138" max="4138" width="2.875" style="206" customWidth="1"/>
    <col min="4139" max="4140" width="2.375" style="206" customWidth="1"/>
    <col min="4141" max="4142" width="8.625" style="206" customWidth="1"/>
    <col min="4143" max="4143" width="2.75" style="206" customWidth="1"/>
    <col min="4144" max="4351" width="9" style="206"/>
    <col min="4352" max="4352" width="4.625" style="206" customWidth="1"/>
    <col min="4353" max="4353" width="7.625" style="206" customWidth="1"/>
    <col min="4354" max="4354" width="35.75" style="206" customWidth="1"/>
    <col min="4355" max="4391" width="2.375" style="206" customWidth="1"/>
    <col min="4392" max="4392" width="3.125" style="206" customWidth="1"/>
    <col min="4393" max="4393" width="2.375" style="206" customWidth="1"/>
    <col min="4394" max="4394" width="2.875" style="206" customWidth="1"/>
    <col min="4395" max="4396" width="2.375" style="206" customWidth="1"/>
    <col min="4397" max="4398" width="8.625" style="206" customWidth="1"/>
    <col min="4399" max="4399" width="2.75" style="206" customWidth="1"/>
    <col min="4400" max="4607" width="9" style="206"/>
    <col min="4608" max="4608" width="4.625" style="206" customWidth="1"/>
    <col min="4609" max="4609" width="7.625" style="206" customWidth="1"/>
    <col min="4610" max="4610" width="35.75" style="206" customWidth="1"/>
    <col min="4611" max="4647" width="2.375" style="206" customWidth="1"/>
    <col min="4648" max="4648" width="3.125" style="206" customWidth="1"/>
    <col min="4649" max="4649" width="2.375" style="206" customWidth="1"/>
    <col min="4650" max="4650" width="2.875" style="206" customWidth="1"/>
    <col min="4651" max="4652" width="2.375" style="206" customWidth="1"/>
    <col min="4653" max="4654" width="8.625" style="206" customWidth="1"/>
    <col min="4655" max="4655" width="2.75" style="206" customWidth="1"/>
    <col min="4656" max="4863" width="9" style="206"/>
    <col min="4864" max="4864" width="4.625" style="206" customWidth="1"/>
    <col min="4865" max="4865" width="7.625" style="206" customWidth="1"/>
    <col min="4866" max="4866" width="35.75" style="206" customWidth="1"/>
    <col min="4867" max="4903" width="2.375" style="206" customWidth="1"/>
    <col min="4904" max="4904" width="3.125" style="206" customWidth="1"/>
    <col min="4905" max="4905" width="2.375" style="206" customWidth="1"/>
    <col min="4906" max="4906" width="2.875" style="206" customWidth="1"/>
    <col min="4907" max="4908" width="2.375" style="206" customWidth="1"/>
    <col min="4909" max="4910" width="8.625" style="206" customWidth="1"/>
    <col min="4911" max="4911" width="2.75" style="206" customWidth="1"/>
    <col min="4912" max="5119" width="9" style="206"/>
    <col min="5120" max="5120" width="4.625" style="206" customWidth="1"/>
    <col min="5121" max="5121" width="7.625" style="206" customWidth="1"/>
    <col min="5122" max="5122" width="35.75" style="206" customWidth="1"/>
    <col min="5123" max="5159" width="2.375" style="206" customWidth="1"/>
    <col min="5160" max="5160" width="3.125" style="206" customWidth="1"/>
    <col min="5161" max="5161" width="2.375" style="206" customWidth="1"/>
    <col min="5162" max="5162" width="2.875" style="206" customWidth="1"/>
    <col min="5163" max="5164" width="2.375" style="206" customWidth="1"/>
    <col min="5165" max="5166" width="8.625" style="206" customWidth="1"/>
    <col min="5167" max="5167" width="2.75" style="206" customWidth="1"/>
    <col min="5168" max="5375" width="9" style="206"/>
    <col min="5376" max="5376" width="4.625" style="206" customWidth="1"/>
    <col min="5377" max="5377" width="7.625" style="206" customWidth="1"/>
    <col min="5378" max="5378" width="35.75" style="206" customWidth="1"/>
    <col min="5379" max="5415" width="2.375" style="206" customWidth="1"/>
    <col min="5416" max="5416" width="3.125" style="206" customWidth="1"/>
    <col min="5417" max="5417" width="2.375" style="206" customWidth="1"/>
    <col min="5418" max="5418" width="2.875" style="206" customWidth="1"/>
    <col min="5419" max="5420" width="2.375" style="206" customWidth="1"/>
    <col min="5421" max="5422" width="8.625" style="206" customWidth="1"/>
    <col min="5423" max="5423" width="2.75" style="206" customWidth="1"/>
    <col min="5424" max="5631" width="9" style="206"/>
    <col min="5632" max="5632" width="4.625" style="206" customWidth="1"/>
    <col min="5633" max="5633" width="7.625" style="206" customWidth="1"/>
    <col min="5634" max="5634" width="35.75" style="206" customWidth="1"/>
    <col min="5635" max="5671" width="2.375" style="206" customWidth="1"/>
    <col min="5672" max="5672" width="3.125" style="206" customWidth="1"/>
    <col min="5673" max="5673" width="2.375" style="206" customWidth="1"/>
    <col min="5674" max="5674" width="2.875" style="206" customWidth="1"/>
    <col min="5675" max="5676" width="2.375" style="206" customWidth="1"/>
    <col min="5677" max="5678" width="8.625" style="206" customWidth="1"/>
    <col min="5679" max="5679" width="2.75" style="206" customWidth="1"/>
    <col min="5680" max="5887" width="9" style="206"/>
    <col min="5888" max="5888" width="4.625" style="206" customWidth="1"/>
    <col min="5889" max="5889" width="7.625" style="206" customWidth="1"/>
    <col min="5890" max="5890" width="35.75" style="206" customWidth="1"/>
    <col min="5891" max="5927" width="2.375" style="206" customWidth="1"/>
    <col min="5928" max="5928" width="3.125" style="206" customWidth="1"/>
    <col min="5929" max="5929" width="2.375" style="206" customWidth="1"/>
    <col min="5930" max="5930" width="2.875" style="206" customWidth="1"/>
    <col min="5931" max="5932" width="2.375" style="206" customWidth="1"/>
    <col min="5933" max="5934" width="8.625" style="206" customWidth="1"/>
    <col min="5935" max="5935" width="2.75" style="206" customWidth="1"/>
    <col min="5936" max="6143" width="9" style="206"/>
    <col min="6144" max="6144" width="4.625" style="206" customWidth="1"/>
    <col min="6145" max="6145" width="7.625" style="206" customWidth="1"/>
    <col min="6146" max="6146" width="35.75" style="206" customWidth="1"/>
    <col min="6147" max="6183" width="2.375" style="206" customWidth="1"/>
    <col min="6184" max="6184" width="3.125" style="206" customWidth="1"/>
    <col min="6185" max="6185" width="2.375" style="206" customWidth="1"/>
    <col min="6186" max="6186" width="2.875" style="206" customWidth="1"/>
    <col min="6187" max="6188" width="2.375" style="206" customWidth="1"/>
    <col min="6189" max="6190" width="8.625" style="206" customWidth="1"/>
    <col min="6191" max="6191" width="2.75" style="206" customWidth="1"/>
    <col min="6192" max="6399" width="9" style="206"/>
    <col min="6400" max="6400" width="4.625" style="206" customWidth="1"/>
    <col min="6401" max="6401" width="7.625" style="206" customWidth="1"/>
    <col min="6402" max="6402" width="35.75" style="206" customWidth="1"/>
    <col min="6403" max="6439" width="2.375" style="206" customWidth="1"/>
    <col min="6440" max="6440" width="3.125" style="206" customWidth="1"/>
    <col min="6441" max="6441" width="2.375" style="206" customWidth="1"/>
    <col min="6442" max="6442" width="2.875" style="206" customWidth="1"/>
    <col min="6443" max="6444" width="2.375" style="206" customWidth="1"/>
    <col min="6445" max="6446" width="8.625" style="206" customWidth="1"/>
    <col min="6447" max="6447" width="2.75" style="206" customWidth="1"/>
    <col min="6448" max="6655" width="9" style="206"/>
    <col min="6656" max="6656" width="4.625" style="206" customWidth="1"/>
    <col min="6657" max="6657" width="7.625" style="206" customWidth="1"/>
    <col min="6658" max="6658" width="35.75" style="206" customWidth="1"/>
    <col min="6659" max="6695" width="2.375" style="206" customWidth="1"/>
    <col min="6696" max="6696" width="3.125" style="206" customWidth="1"/>
    <col min="6697" max="6697" width="2.375" style="206" customWidth="1"/>
    <col min="6698" max="6698" width="2.875" style="206" customWidth="1"/>
    <col min="6699" max="6700" width="2.375" style="206" customWidth="1"/>
    <col min="6701" max="6702" width="8.625" style="206" customWidth="1"/>
    <col min="6703" max="6703" width="2.75" style="206" customWidth="1"/>
    <col min="6704" max="6911" width="9" style="206"/>
    <col min="6912" max="6912" width="4.625" style="206" customWidth="1"/>
    <col min="6913" max="6913" width="7.625" style="206" customWidth="1"/>
    <col min="6914" max="6914" width="35.75" style="206" customWidth="1"/>
    <col min="6915" max="6951" width="2.375" style="206" customWidth="1"/>
    <col min="6952" max="6952" width="3.125" style="206" customWidth="1"/>
    <col min="6953" max="6953" width="2.375" style="206" customWidth="1"/>
    <col min="6954" max="6954" width="2.875" style="206" customWidth="1"/>
    <col min="6955" max="6956" width="2.375" style="206" customWidth="1"/>
    <col min="6957" max="6958" width="8.625" style="206" customWidth="1"/>
    <col min="6959" max="6959" width="2.75" style="206" customWidth="1"/>
    <col min="6960" max="7167" width="9" style="206"/>
    <col min="7168" max="7168" width="4.625" style="206" customWidth="1"/>
    <col min="7169" max="7169" width="7.625" style="206" customWidth="1"/>
    <col min="7170" max="7170" width="35.75" style="206" customWidth="1"/>
    <col min="7171" max="7207" width="2.375" style="206" customWidth="1"/>
    <col min="7208" max="7208" width="3.125" style="206" customWidth="1"/>
    <col min="7209" max="7209" width="2.375" style="206" customWidth="1"/>
    <col min="7210" max="7210" width="2.875" style="206" customWidth="1"/>
    <col min="7211" max="7212" width="2.375" style="206" customWidth="1"/>
    <col min="7213" max="7214" width="8.625" style="206" customWidth="1"/>
    <col min="7215" max="7215" width="2.75" style="206" customWidth="1"/>
    <col min="7216" max="7423" width="9" style="206"/>
    <col min="7424" max="7424" width="4.625" style="206" customWidth="1"/>
    <col min="7425" max="7425" width="7.625" style="206" customWidth="1"/>
    <col min="7426" max="7426" width="35.75" style="206" customWidth="1"/>
    <col min="7427" max="7463" width="2.375" style="206" customWidth="1"/>
    <col min="7464" max="7464" width="3.125" style="206" customWidth="1"/>
    <col min="7465" max="7465" width="2.375" style="206" customWidth="1"/>
    <col min="7466" max="7466" width="2.875" style="206" customWidth="1"/>
    <col min="7467" max="7468" width="2.375" style="206" customWidth="1"/>
    <col min="7469" max="7470" width="8.625" style="206" customWidth="1"/>
    <col min="7471" max="7471" width="2.75" style="206" customWidth="1"/>
    <col min="7472" max="7679" width="9" style="206"/>
    <col min="7680" max="7680" width="4.625" style="206" customWidth="1"/>
    <col min="7681" max="7681" width="7.625" style="206" customWidth="1"/>
    <col min="7682" max="7682" width="35.75" style="206" customWidth="1"/>
    <col min="7683" max="7719" width="2.375" style="206" customWidth="1"/>
    <col min="7720" max="7720" width="3.125" style="206" customWidth="1"/>
    <col min="7721" max="7721" width="2.375" style="206" customWidth="1"/>
    <col min="7722" max="7722" width="2.875" style="206" customWidth="1"/>
    <col min="7723" max="7724" width="2.375" style="206" customWidth="1"/>
    <col min="7725" max="7726" width="8.625" style="206" customWidth="1"/>
    <col min="7727" max="7727" width="2.75" style="206" customWidth="1"/>
    <col min="7728" max="7935" width="9" style="206"/>
    <col min="7936" max="7936" width="4.625" style="206" customWidth="1"/>
    <col min="7937" max="7937" width="7.625" style="206" customWidth="1"/>
    <col min="7938" max="7938" width="35.75" style="206" customWidth="1"/>
    <col min="7939" max="7975" width="2.375" style="206" customWidth="1"/>
    <col min="7976" max="7976" width="3.125" style="206" customWidth="1"/>
    <col min="7977" max="7977" width="2.375" style="206" customWidth="1"/>
    <col min="7978" max="7978" width="2.875" style="206" customWidth="1"/>
    <col min="7979" max="7980" width="2.375" style="206" customWidth="1"/>
    <col min="7981" max="7982" width="8.625" style="206" customWidth="1"/>
    <col min="7983" max="7983" width="2.75" style="206" customWidth="1"/>
    <col min="7984" max="8191" width="9" style="206"/>
    <col min="8192" max="8192" width="4.625" style="206" customWidth="1"/>
    <col min="8193" max="8193" width="7.625" style="206" customWidth="1"/>
    <col min="8194" max="8194" width="35.75" style="206" customWidth="1"/>
    <col min="8195" max="8231" width="2.375" style="206" customWidth="1"/>
    <col min="8232" max="8232" width="3.125" style="206" customWidth="1"/>
    <col min="8233" max="8233" width="2.375" style="206" customWidth="1"/>
    <col min="8234" max="8234" width="2.875" style="206" customWidth="1"/>
    <col min="8235" max="8236" width="2.375" style="206" customWidth="1"/>
    <col min="8237" max="8238" width="8.625" style="206" customWidth="1"/>
    <col min="8239" max="8239" width="2.75" style="206" customWidth="1"/>
    <col min="8240" max="8447" width="9" style="206"/>
    <col min="8448" max="8448" width="4.625" style="206" customWidth="1"/>
    <col min="8449" max="8449" width="7.625" style="206" customWidth="1"/>
    <col min="8450" max="8450" width="35.75" style="206" customWidth="1"/>
    <col min="8451" max="8487" width="2.375" style="206" customWidth="1"/>
    <col min="8488" max="8488" width="3.125" style="206" customWidth="1"/>
    <col min="8489" max="8489" width="2.375" style="206" customWidth="1"/>
    <col min="8490" max="8490" width="2.875" style="206" customWidth="1"/>
    <col min="8491" max="8492" width="2.375" style="206" customWidth="1"/>
    <col min="8493" max="8494" width="8.625" style="206" customWidth="1"/>
    <col min="8495" max="8495" width="2.75" style="206" customWidth="1"/>
    <col min="8496" max="8703" width="9" style="206"/>
    <col min="8704" max="8704" width="4.625" style="206" customWidth="1"/>
    <col min="8705" max="8705" width="7.625" style="206" customWidth="1"/>
    <col min="8706" max="8706" width="35.75" style="206" customWidth="1"/>
    <col min="8707" max="8743" width="2.375" style="206" customWidth="1"/>
    <col min="8744" max="8744" width="3.125" style="206" customWidth="1"/>
    <col min="8745" max="8745" width="2.375" style="206" customWidth="1"/>
    <col min="8746" max="8746" width="2.875" style="206" customWidth="1"/>
    <col min="8747" max="8748" width="2.375" style="206" customWidth="1"/>
    <col min="8749" max="8750" width="8.625" style="206" customWidth="1"/>
    <col min="8751" max="8751" width="2.75" style="206" customWidth="1"/>
    <col min="8752" max="8959" width="9" style="206"/>
    <col min="8960" max="8960" width="4.625" style="206" customWidth="1"/>
    <col min="8961" max="8961" width="7.625" style="206" customWidth="1"/>
    <col min="8962" max="8962" width="35.75" style="206" customWidth="1"/>
    <col min="8963" max="8999" width="2.375" style="206" customWidth="1"/>
    <col min="9000" max="9000" width="3.125" style="206" customWidth="1"/>
    <col min="9001" max="9001" width="2.375" style="206" customWidth="1"/>
    <col min="9002" max="9002" width="2.875" style="206" customWidth="1"/>
    <col min="9003" max="9004" width="2.375" style="206" customWidth="1"/>
    <col min="9005" max="9006" width="8.625" style="206" customWidth="1"/>
    <col min="9007" max="9007" width="2.75" style="206" customWidth="1"/>
    <col min="9008" max="9215" width="9" style="206"/>
    <col min="9216" max="9216" width="4.625" style="206" customWidth="1"/>
    <col min="9217" max="9217" width="7.625" style="206" customWidth="1"/>
    <col min="9218" max="9218" width="35.75" style="206" customWidth="1"/>
    <col min="9219" max="9255" width="2.375" style="206" customWidth="1"/>
    <col min="9256" max="9256" width="3.125" style="206" customWidth="1"/>
    <col min="9257" max="9257" width="2.375" style="206" customWidth="1"/>
    <col min="9258" max="9258" width="2.875" style="206" customWidth="1"/>
    <col min="9259" max="9260" width="2.375" style="206" customWidth="1"/>
    <col min="9261" max="9262" width="8.625" style="206" customWidth="1"/>
    <col min="9263" max="9263" width="2.75" style="206" customWidth="1"/>
    <col min="9264" max="9471" width="9" style="206"/>
    <col min="9472" max="9472" width="4.625" style="206" customWidth="1"/>
    <col min="9473" max="9473" width="7.625" style="206" customWidth="1"/>
    <col min="9474" max="9474" width="35.75" style="206" customWidth="1"/>
    <col min="9475" max="9511" width="2.375" style="206" customWidth="1"/>
    <col min="9512" max="9512" width="3.125" style="206" customWidth="1"/>
    <col min="9513" max="9513" width="2.375" style="206" customWidth="1"/>
    <col min="9514" max="9514" width="2.875" style="206" customWidth="1"/>
    <col min="9515" max="9516" width="2.375" style="206" customWidth="1"/>
    <col min="9517" max="9518" width="8.625" style="206" customWidth="1"/>
    <col min="9519" max="9519" width="2.75" style="206" customWidth="1"/>
    <col min="9520" max="9727" width="9" style="206"/>
    <col min="9728" max="9728" width="4.625" style="206" customWidth="1"/>
    <col min="9729" max="9729" width="7.625" style="206" customWidth="1"/>
    <col min="9730" max="9730" width="35.75" style="206" customWidth="1"/>
    <col min="9731" max="9767" width="2.375" style="206" customWidth="1"/>
    <col min="9768" max="9768" width="3.125" style="206" customWidth="1"/>
    <col min="9769" max="9769" width="2.375" style="206" customWidth="1"/>
    <col min="9770" max="9770" width="2.875" style="206" customWidth="1"/>
    <col min="9771" max="9772" width="2.375" style="206" customWidth="1"/>
    <col min="9773" max="9774" width="8.625" style="206" customWidth="1"/>
    <col min="9775" max="9775" width="2.75" style="206" customWidth="1"/>
    <col min="9776" max="9983" width="9" style="206"/>
    <col min="9984" max="9984" width="4.625" style="206" customWidth="1"/>
    <col min="9985" max="9985" width="7.625" style="206" customWidth="1"/>
    <col min="9986" max="9986" width="35.75" style="206" customWidth="1"/>
    <col min="9987" max="10023" width="2.375" style="206" customWidth="1"/>
    <col min="10024" max="10024" width="3.125" style="206" customWidth="1"/>
    <col min="10025" max="10025" width="2.375" style="206" customWidth="1"/>
    <col min="10026" max="10026" width="2.875" style="206" customWidth="1"/>
    <col min="10027" max="10028" width="2.375" style="206" customWidth="1"/>
    <col min="10029" max="10030" width="8.625" style="206" customWidth="1"/>
    <col min="10031" max="10031" width="2.75" style="206" customWidth="1"/>
    <col min="10032" max="10239" width="9" style="206"/>
    <col min="10240" max="10240" width="4.625" style="206" customWidth="1"/>
    <col min="10241" max="10241" width="7.625" style="206" customWidth="1"/>
    <col min="10242" max="10242" width="35.75" style="206" customWidth="1"/>
    <col min="10243" max="10279" width="2.375" style="206" customWidth="1"/>
    <col min="10280" max="10280" width="3.125" style="206" customWidth="1"/>
    <col min="10281" max="10281" width="2.375" style="206" customWidth="1"/>
    <col min="10282" max="10282" width="2.875" style="206" customWidth="1"/>
    <col min="10283" max="10284" width="2.375" style="206" customWidth="1"/>
    <col min="10285" max="10286" width="8.625" style="206" customWidth="1"/>
    <col min="10287" max="10287" width="2.75" style="206" customWidth="1"/>
    <col min="10288" max="10495" width="9" style="206"/>
    <col min="10496" max="10496" width="4.625" style="206" customWidth="1"/>
    <col min="10497" max="10497" width="7.625" style="206" customWidth="1"/>
    <col min="10498" max="10498" width="35.75" style="206" customWidth="1"/>
    <col min="10499" max="10535" width="2.375" style="206" customWidth="1"/>
    <col min="10536" max="10536" width="3.125" style="206" customWidth="1"/>
    <col min="10537" max="10537" width="2.375" style="206" customWidth="1"/>
    <col min="10538" max="10538" width="2.875" style="206" customWidth="1"/>
    <col min="10539" max="10540" width="2.375" style="206" customWidth="1"/>
    <col min="10541" max="10542" width="8.625" style="206" customWidth="1"/>
    <col min="10543" max="10543" width="2.75" style="206" customWidth="1"/>
    <col min="10544" max="10751" width="9" style="206"/>
    <col min="10752" max="10752" width="4.625" style="206" customWidth="1"/>
    <col min="10753" max="10753" width="7.625" style="206" customWidth="1"/>
    <col min="10754" max="10754" width="35.75" style="206" customWidth="1"/>
    <col min="10755" max="10791" width="2.375" style="206" customWidth="1"/>
    <col min="10792" max="10792" width="3.125" style="206" customWidth="1"/>
    <col min="10793" max="10793" width="2.375" style="206" customWidth="1"/>
    <col min="10794" max="10794" width="2.875" style="206" customWidth="1"/>
    <col min="10795" max="10796" width="2.375" style="206" customWidth="1"/>
    <col min="10797" max="10798" width="8.625" style="206" customWidth="1"/>
    <col min="10799" max="10799" width="2.75" style="206" customWidth="1"/>
    <col min="10800" max="11007" width="9" style="206"/>
    <col min="11008" max="11008" width="4.625" style="206" customWidth="1"/>
    <col min="11009" max="11009" width="7.625" style="206" customWidth="1"/>
    <col min="11010" max="11010" width="35.75" style="206" customWidth="1"/>
    <col min="11011" max="11047" width="2.375" style="206" customWidth="1"/>
    <col min="11048" max="11048" width="3.125" style="206" customWidth="1"/>
    <col min="11049" max="11049" width="2.375" style="206" customWidth="1"/>
    <col min="11050" max="11050" width="2.875" style="206" customWidth="1"/>
    <col min="11051" max="11052" width="2.375" style="206" customWidth="1"/>
    <col min="11053" max="11054" width="8.625" style="206" customWidth="1"/>
    <col min="11055" max="11055" width="2.75" style="206" customWidth="1"/>
    <col min="11056" max="11263" width="9" style="206"/>
    <col min="11264" max="11264" width="4.625" style="206" customWidth="1"/>
    <col min="11265" max="11265" width="7.625" style="206" customWidth="1"/>
    <col min="11266" max="11266" width="35.75" style="206" customWidth="1"/>
    <col min="11267" max="11303" width="2.375" style="206" customWidth="1"/>
    <col min="11304" max="11304" width="3.125" style="206" customWidth="1"/>
    <col min="11305" max="11305" width="2.375" style="206" customWidth="1"/>
    <col min="11306" max="11306" width="2.875" style="206" customWidth="1"/>
    <col min="11307" max="11308" width="2.375" style="206" customWidth="1"/>
    <col min="11309" max="11310" width="8.625" style="206" customWidth="1"/>
    <col min="11311" max="11311" width="2.75" style="206" customWidth="1"/>
    <col min="11312" max="11519" width="9" style="206"/>
    <col min="11520" max="11520" width="4.625" style="206" customWidth="1"/>
    <col min="11521" max="11521" width="7.625" style="206" customWidth="1"/>
    <col min="11522" max="11522" width="35.75" style="206" customWidth="1"/>
    <col min="11523" max="11559" width="2.375" style="206" customWidth="1"/>
    <col min="11560" max="11560" width="3.125" style="206" customWidth="1"/>
    <col min="11561" max="11561" width="2.375" style="206" customWidth="1"/>
    <col min="11562" max="11562" width="2.875" style="206" customWidth="1"/>
    <col min="11563" max="11564" width="2.375" style="206" customWidth="1"/>
    <col min="11565" max="11566" width="8.625" style="206" customWidth="1"/>
    <col min="11567" max="11567" width="2.75" style="206" customWidth="1"/>
    <col min="11568" max="11775" width="9" style="206"/>
    <col min="11776" max="11776" width="4.625" style="206" customWidth="1"/>
    <col min="11777" max="11777" width="7.625" style="206" customWidth="1"/>
    <col min="11778" max="11778" width="35.75" style="206" customWidth="1"/>
    <col min="11779" max="11815" width="2.375" style="206" customWidth="1"/>
    <col min="11816" max="11816" width="3.125" style="206" customWidth="1"/>
    <col min="11817" max="11817" width="2.375" style="206" customWidth="1"/>
    <col min="11818" max="11818" width="2.875" style="206" customWidth="1"/>
    <col min="11819" max="11820" width="2.375" style="206" customWidth="1"/>
    <col min="11821" max="11822" width="8.625" style="206" customWidth="1"/>
    <col min="11823" max="11823" width="2.75" style="206" customWidth="1"/>
    <col min="11824" max="12031" width="9" style="206"/>
    <col min="12032" max="12032" width="4.625" style="206" customWidth="1"/>
    <col min="12033" max="12033" width="7.625" style="206" customWidth="1"/>
    <col min="12034" max="12034" width="35.75" style="206" customWidth="1"/>
    <col min="12035" max="12071" width="2.375" style="206" customWidth="1"/>
    <col min="12072" max="12072" width="3.125" style="206" customWidth="1"/>
    <col min="12073" max="12073" width="2.375" style="206" customWidth="1"/>
    <col min="12074" max="12074" width="2.875" style="206" customWidth="1"/>
    <col min="12075" max="12076" width="2.375" style="206" customWidth="1"/>
    <col min="12077" max="12078" width="8.625" style="206" customWidth="1"/>
    <col min="12079" max="12079" width="2.75" style="206" customWidth="1"/>
    <col min="12080" max="12287" width="9" style="206"/>
    <col min="12288" max="12288" width="4.625" style="206" customWidth="1"/>
    <col min="12289" max="12289" width="7.625" style="206" customWidth="1"/>
    <col min="12290" max="12290" width="35.75" style="206" customWidth="1"/>
    <col min="12291" max="12327" width="2.375" style="206" customWidth="1"/>
    <col min="12328" max="12328" width="3.125" style="206" customWidth="1"/>
    <col min="12329" max="12329" width="2.375" style="206" customWidth="1"/>
    <col min="12330" max="12330" width="2.875" style="206" customWidth="1"/>
    <col min="12331" max="12332" width="2.375" style="206" customWidth="1"/>
    <col min="12333" max="12334" width="8.625" style="206" customWidth="1"/>
    <col min="12335" max="12335" width="2.75" style="206" customWidth="1"/>
    <col min="12336" max="12543" width="9" style="206"/>
    <col min="12544" max="12544" width="4.625" style="206" customWidth="1"/>
    <col min="12545" max="12545" width="7.625" style="206" customWidth="1"/>
    <col min="12546" max="12546" width="35.75" style="206" customWidth="1"/>
    <col min="12547" max="12583" width="2.375" style="206" customWidth="1"/>
    <col min="12584" max="12584" width="3.125" style="206" customWidth="1"/>
    <col min="12585" max="12585" width="2.375" style="206" customWidth="1"/>
    <col min="12586" max="12586" width="2.875" style="206" customWidth="1"/>
    <col min="12587" max="12588" width="2.375" style="206" customWidth="1"/>
    <col min="12589" max="12590" width="8.625" style="206" customWidth="1"/>
    <col min="12591" max="12591" width="2.75" style="206" customWidth="1"/>
    <col min="12592" max="12799" width="9" style="206"/>
    <col min="12800" max="12800" width="4.625" style="206" customWidth="1"/>
    <col min="12801" max="12801" width="7.625" style="206" customWidth="1"/>
    <col min="12802" max="12802" width="35.75" style="206" customWidth="1"/>
    <col min="12803" max="12839" width="2.375" style="206" customWidth="1"/>
    <col min="12840" max="12840" width="3.125" style="206" customWidth="1"/>
    <col min="12841" max="12841" width="2.375" style="206" customWidth="1"/>
    <col min="12842" max="12842" width="2.875" style="206" customWidth="1"/>
    <col min="12843" max="12844" width="2.375" style="206" customWidth="1"/>
    <col min="12845" max="12846" width="8.625" style="206" customWidth="1"/>
    <col min="12847" max="12847" width="2.75" style="206" customWidth="1"/>
    <col min="12848" max="13055" width="9" style="206"/>
    <col min="13056" max="13056" width="4.625" style="206" customWidth="1"/>
    <col min="13057" max="13057" width="7.625" style="206" customWidth="1"/>
    <col min="13058" max="13058" width="35.75" style="206" customWidth="1"/>
    <col min="13059" max="13095" width="2.375" style="206" customWidth="1"/>
    <col min="13096" max="13096" width="3.125" style="206" customWidth="1"/>
    <col min="13097" max="13097" width="2.375" style="206" customWidth="1"/>
    <col min="13098" max="13098" width="2.875" style="206" customWidth="1"/>
    <col min="13099" max="13100" width="2.375" style="206" customWidth="1"/>
    <col min="13101" max="13102" width="8.625" style="206" customWidth="1"/>
    <col min="13103" max="13103" width="2.75" style="206" customWidth="1"/>
    <col min="13104" max="13311" width="9" style="206"/>
    <col min="13312" max="13312" width="4.625" style="206" customWidth="1"/>
    <col min="13313" max="13313" width="7.625" style="206" customWidth="1"/>
    <col min="13314" max="13314" width="35.75" style="206" customWidth="1"/>
    <col min="13315" max="13351" width="2.375" style="206" customWidth="1"/>
    <col min="13352" max="13352" width="3.125" style="206" customWidth="1"/>
    <col min="13353" max="13353" width="2.375" style="206" customWidth="1"/>
    <col min="13354" max="13354" width="2.875" style="206" customWidth="1"/>
    <col min="13355" max="13356" width="2.375" style="206" customWidth="1"/>
    <col min="13357" max="13358" width="8.625" style="206" customWidth="1"/>
    <col min="13359" max="13359" width="2.75" style="206" customWidth="1"/>
    <col min="13360" max="13567" width="9" style="206"/>
    <col min="13568" max="13568" width="4.625" style="206" customWidth="1"/>
    <col min="13569" max="13569" width="7.625" style="206" customWidth="1"/>
    <col min="13570" max="13570" width="35.75" style="206" customWidth="1"/>
    <col min="13571" max="13607" width="2.375" style="206" customWidth="1"/>
    <col min="13608" max="13608" width="3.125" style="206" customWidth="1"/>
    <col min="13609" max="13609" width="2.375" style="206" customWidth="1"/>
    <col min="13610" max="13610" width="2.875" style="206" customWidth="1"/>
    <col min="13611" max="13612" width="2.375" style="206" customWidth="1"/>
    <col min="13613" max="13614" width="8.625" style="206" customWidth="1"/>
    <col min="13615" max="13615" width="2.75" style="206" customWidth="1"/>
    <col min="13616" max="13823" width="9" style="206"/>
    <col min="13824" max="13824" width="4.625" style="206" customWidth="1"/>
    <col min="13825" max="13825" width="7.625" style="206" customWidth="1"/>
    <col min="13826" max="13826" width="35.75" style="206" customWidth="1"/>
    <col min="13827" max="13863" width="2.375" style="206" customWidth="1"/>
    <col min="13864" max="13864" width="3.125" style="206" customWidth="1"/>
    <col min="13865" max="13865" width="2.375" style="206" customWidth="1"/>
    <col min="13866" max="13866" width="2.875" style="206" customWidth="1"/>
    <col min="13867" max="13868" width="2.375" style="206" customWidth="1"/>
    <col min="13869" max="13870" width="8.625" style="206" customWidth="1"/>
    <col min="13871" max="13871" width="2.75" style="206" customWidth="1"/>
    <col min="13872" max="14079" width="9" style="206"/>
    <col min="14080" max="14080" width="4.625" style="206" customWidth="1"/>
    <col min="14081" max="14081" width="7.625" style="206" customWidth="1"/>
    <col min="14082" max="14082" width="35.75" style="206" customWidth="1"/>
    <col min="14083" max="14119" width="2.375" style="206" customWidth="1"/>
    <col min="14120" max="14120" width="3.125" style="206" customWidth="1"/>
    <col min="14121" max="14121" width="2.375" style="206" customWidth="1"/>
    <col min="14122" max="14122" width="2.875" style="206" customWidth="1"/>
    <col min="14123" max="14124" width="2.375" style="206" customWidth="1"/>
    <col min="14125" max="14126" width="8.625" style="206" customWidth="1"/>
    <col min="14127" max="14127" width="2.75" style="206" customWidth="1"/>
    <col min="14128" max="14335" width="9" style="206"/>
    <col min="14336" max="14336" width="4.625" style="206" customWidth="1"/>
    <col min="14337" max="14337" width="7.625" style="206" customWidth="1"/>
    <col min="14338" max="14338" width="35.75" style="206" customWidth="1"/>
    <col min="14339" max="14375" width="2.375" style="206" customWidth="1"/>
    <col min="14376" max="14376" width="3.125" style="206" customWidth="1"/>
    <col min="14377" max="14377" width="2.375" style="206" customWidth="1"/>
    <col min="14378" max="14378" width="2.875" style="206" customWidth="1"/>
    <col min="14379" max="14380" width="2.375" style="206" customWidth="1"/>
    <col min="14381" max="14382" width="8.625" style="206" customWidth="1"/>
    <col min="14383" max="14383" width="2.75" style="206" customWidth="1"/>
    <col min="14384" max="14591" width="9" style="206"/>
    <col min="14592" max="14592" width="4.625" style="206" customWidth="1"/>
    <col min="14593" max="14593" width="7.625" style="206" customWidth="1"/>
    <col min="14594" max="14594" width="35.75" style="206" customWidth="1"/>
    <col min="14595" max="14631" width="2.375" style="206" customWidth="1"/>
    <col min="14632" max="14632" width="3.125" style="206" customWidth="1"/>
    <col min="14633" max="14633" width="2.375" style="206" customWidth="1"/>
    <col min="14634" max="14634" width="2.875" style="206" customWidth="1"/>
    <col min="14635" max="14636" width="2.375" style="206" customWidth="1"/>
    <col min="14637" max="14638" width="8.625" style="206" customWidth="1"/>
    <col min="14639" max="14639" width="2.75" style="206" customWidth="1"/>
    <col min="14640" max="14847" width="9" style="206"/>
    <col min="14848" max="14848" width="4.625" style="206" customWidth="1"/>
    <col min="14849" max="14849" width="7.625" style="206" customWidth="1"/>
    <col min="14850" max="14850" width="35.75" style="206" customWidth="1"/>
    <col min="14851" max="14887" width="2.375" style="206" customWidth="1"/>
    <col min="14888" max="14888" width="3.125" style="206" customWidth="1"/>
    <col min="14889" max="14889" width="2.375" style="206" customWidth="1"/>
    <col min="14890" max="14890" width="2.875" style="206" customWidth="1"/>
    <col min="14891" max="14892" width="2.375" style="206" customWidth="1"/>
    <col min="14893" max="14894" width="8.625" style="206" customWidth="1"/>
    <col min="14895" max="14895" width="2.75" style="206" customWidth="1"/>
    <col min="14896" max="15103" width="9" style="206"/>
    <col min="15104" max="15104" width="4.625" style="206" customWidth="1"/>
    <col min="15105" max="15105" width="7.625" style="206" customWidth="1"/>
    <col min="15106" max="15106" width="35.75" style="206" customWidth="1"/>
    <col min="15107" max="15143" width="2.375" style="206" customWidth="1"/>
    <col min="15144" max="15144" width="3.125" style="206" customWidth="1"/>
    <col min="15145" max="15145" width="2.375" style="206" customWidth="1"/>
    <col min="15146" max="15146" width="2.875" style="206" customWidth="1"/>
    <col min="15147" max="15148" width="2.375" style="206" customWidth="1"/>
    <col min="15149" max="15150" width="8.625" style="206" customWidth="1"/>
    <col min="15151" max="15151" width="2.75" style="206" customWidth="1"/>
    <col min="15152" max="15359" width="9" style="206"/>
    <col min="15360" max="15360" width="4.625" style="206" customWidth="1"/>
    <col min="15361" max="15361" width="7.625" style="206" customWidth="1"/>
    <col min="15362" max="15362" width="35.75" style="206" customWidth="1"/>
    <col min="15363" max="15399" width="2.375" style="206" customWidth="1"/>
    <col min="15400" max="15400" width="3.125" style="206" customWidth="1"/>
    <col min="15401" max="15401" width="2.375" style="206" customWidth="1"/>
    <col min="15402" max="15402" width="2.875" style="206" customWidth="1"/>
    <col min="15403" max="15404" width="2.375" style="206" customWidth="1"/>
    <col min="15405" max="15406" width="8.625" style="206" customWidth="1"/>
    <col min="15407" max="15407" width="2.75" style="206" customWidth="1"/>
    <col min="15408" max="15615" width="9" style="206"/>
    <col min="15616" max="15616" width="4.625" style="206" customWidth="1"/>
    <col min="15617" max="15617" width="7.625" style="206" customWidth="1"/>
    <col min="15618" max="15618" width="35.75" style="206" customWidth="1"/>
    <col min="15619" max="15655" width="2.375" style="206" customWidth="1"/>
    <col min="15656" max="15656" width="3.125" style="206" customWidth="1"/>
    <col min="15657" max="15657" width="2.375" style="206" customWidth="1"/>
    <col min="15658" max="15658" width="2.875" style="206" customWidth="1"/>
    <col min="15659" max="15660" width="2.375" style="206" customWidth="1"/>
    <col min="15661" max="15662" width="8.625" style="206" customWidth="1"/>
    <col min="15663" max="15663" width="2.75" style="206" customWidth="1"/>
    <col min="15664" max="15871" width="9" style="206"/>
    <col min="15872" max="15872" width="4.625" style="206" customWidth="1"/>
    <col min="15873" max="15873" width="7.625" style="206" customWidth="1"/>
    <col min="15874" max="15874" width="35.75" style="206" customWidth="1"/>
    <col min="15875" max="15911" width="2.375" style="206" customWidth="1"/>
    <col min="15912" max="15912" width="3.125" style="206" customWidth="1"/>
    <col min="15913" max="15913" width="2.375" style="206" customWidth="1"/>
    <col min="15914" max="15914" width="2.875" style="206" customWidth="1"/>
    <col min="15915" max="15916" width="2.375" style="206" customWidth="1"/>
    <col min="15917" max="15918" width="8.625" style="206" customWidth="1"/>
    <col min="15919" max="15919" width="2.75" style="206" customWidth="1"/>
    <col min="15920" max="16127" width="9" style="206"/>
    <col min="16128" max="16128" width="4.625" style="206" customWidth="1"/>
    <col min="16129" max="16129" width="7.625" style="206" customWidth="1"/>
    <col min="16130" max="16130" width="35.75" style="206" customWidth="1"/>
    <col min="16131" max="16167" width="2.375" style="206" customWidth="1"/>
    <col min="16168" max="16168" width="3.125" style="206" customWidth="1"/>
    <col min="16169" max="16169" width="2.375" style="206" customWidth="1"/>
    <col min="16170" max="16170" width="2.875" style="206" customWidth="1"/>
    <col min="16171" max="16172" width="2.375" style="206" customWidth="1"/>
    <col min="16173" max="16174" width="8.625" style="206" customWidth="1"/>
    <col min="16175" max="16175" width="2.75" style="206" customWidth="1"/>
    <col min="16176" max="16384" width="9" style="206"/>
  </cols>
  <sheetData>
    <row r="1" spans="1:47" ht="17.100000000000001" customHeight="1">
      <c r="A1" s="205"/>
      <c r="R1" s="208"/>
      <c r="S1" s="208"/>
      <c r="T1" s="209"/>
      <c r="U1" s="209"/>
      <c r="V1" s="209"/>
      <c r="W1" s="209"/>
      <c r="X1" s="210"/>
      <c r="Y1" s="210"/>
      <c r="Z1" s="209"/>
      <c r="AA1" s="209"/>
      <c r="AB1" s="209"/>
      <c r="AC1" s="210"/>
      <c r="AD1" s="211"/>
      <c r="AE1" s="211"/>
      <c r="AF1" s="211"/>
      <c r="AG1" s="211"/>
      <c r="AH1" s="211"/>
      <c r="AI1" s="211"/>
      <c r="AJ1" s="211"/>
      <c r="AK1" s="209"/>
      <c r="AL1" s="209"/>
      <c r="AM1" s="209"/>
      <c r="AN1" s="209"/>
      <c r="AO1" s="209"/>
      <c r="AP1" s="209"/>
      <c r="AQ1" s="209"/>
    </row>
    <row r="2" spans="1:47" ht="17.100000000000001" customHeight="1">
      <c r="A2" s="212" t="s">
        <v>111</v>
      </c>
      <c r="R2" s="208"/>
      <c r="S2" s="208"/>
      <c r="T2" s="209"/>
      <c r="U2" s="209"/>
      <c r="V2" s="209"/>
      <c r="W2" s="209"/>
      <c r="X2" s="210"/>
      <c r="Y2" s="210"/>
      <c r="Z2" s="209"/>
      <c r="AA2" s="209"/>
      <c r="AB2" s="209"/>
      <c r="AC2" s="210"/>
      <c r="AD2" s="211"/>
      <c r="AE2" s="211"/>
      <c r="AF2" s="211"/>
      <c r="AG2" s="211"/>
      <c r="AH2" s="211"/>
      <c r="AI2" s="211"/>
      <c r="AJ2" s="211"/>
      <c r="AK2" s="209"/>
      <c r="AL2" s="209"/>
      <c r="AM2" s="209"/>
      <c r="AN2" s="209"/>
      <c r="AO2" s="209"/>
      <c r="AP2" s="209"/>
      <c r="AQ2" s="209"/>
    </row>
    <row r="3" spans="1:47" ht="17.100000000000001" customHeight="1">
      <c r="A3" s="205"/>
      <c r="R3" s="208"/>
      <c r="S3" s="208"/>
      <c r="T3" s="209"/>
      <c r="U3" s="209"/>
      <c r="V3" s="209"/>
      <c r="W3" s="209"/>
      <c r="X3" s="210"/>
      <c r="Y3" s="210"/>
      <c r="Z3" s="209"/>
      <c r="AA3" s="209"/>
      <c r="AB3" s="209"/>
      <c r="AC3" s="210"/>
      <c r="AD3" s="213"/>
      <c r="AE3" s="209"/>
      <c r="AF3" s="209"/>
      <c r="AG3" s="214"/>
      <c r="AH3" s="215"/>
      <c r="AI3" s="215"/>
      <c r="AJ3" s="209"/>
      <c r="AK3" s="209"/>
      <c r="AL3" s="209"/>
      <c r="AM3" s="209"/>
      <c r="AN3" s="209"/>
      <c r="AO3" s="209"/>
      <c r="AP3" s="209"/>
      <c r="AQ3" s="209"/>
    </row>
    <row r="4" spans="1:47" ht="17.100000000000001" customHeight="1">
      <c r="A4" s="205"/>
      <c r="B4" s="205"/>
      <c r="R4" s="216"/>
      <c r="S4" s="216"/>
      <c r="T4" s="217"/>
      <c r="U4" s="217"/>
      <c r="V4" s="217"/>
      <c r="W4" s="217"/>
      <c r="X4" s="218"/>
      <c r="Y4" s="218"/>
      <c r="Z4" s="217"/>
      <c r="AA4" s="217"/>
      <c r="AB4" s="217"/>
      <c r="AC4" s="218"/>
      <c r="AD4" s="219"/>
      <c r="AE4" s="219"/>
      <c r="AF4" s="219"/>
      <c r="AG4" s="219"/>
      <c r="AH4" s="217"/>
      <c r="AI4" s="217"/>
      <c r="AJ4" s="216"/>
      <c r="AK4" s="217"/>
      <c r="AL4" s="217"/>
      <c r="AM4" s="217"/>
      <c r="AN4" s="217"/>
      <c r="AO4" s="217"/>
      <c r="AP4" s="217"/>
      <c r="AQ4" s="217"/>
    </row>
    <row r="5" spans="1:47" ht="17.100000000000001" customHeight="1">
      <c r="A5" s="220" t="s">
        <v>92</v>
      </c>
      <c r="B5" s="221"/>
      <c r="C5" s="222" t="s">
        <v>2</v>
      </c>
      <c r="D5" s="1518" t="s">
        <v>112</v>
      </c>
      <c r="E5" s="1519"/>
      <c r="F5" s="1519"/>
      <c r="G5" s="1519"/>
      <c r="H5" s="1519"/>
      <c r="I5" s="1519"/>
      <c r="J5" s="1519"/>
      <c r="K5" s="1519"/>
      <c r="L5" s="1519"/>
      <c r="M5" s="1519"/>
      <c r="N5" s="1519"/>
      <c r="O5" s="1519"/>
      <c r="P5" s="1519"/>
      <c r="Q5" s="1519"/>
      <c r="R5" s="1519"/>
      <c r="S5" s="1519"/>
      <c r="T5" s="1519"/>
      <c r="U5" s="1519"/>
      <c r="V5" s="1519"/>
      <c r="W5" s="1519"/>
      <c r="X5" s="1519"/>
      <c r="Y5" s="1519"/>
      <c r="Z5" s="1519"/>
      <c r="AA5" s="1519"/>
      <c r="AB5" s="1519"/>
      <c r="AC5" s="1519"/>
      <c r="AD5" s="1519"/>
      <c r="AE5" s="1519"/>
      <c r="AF5" s="1519"/>
      <c r="AG5" s="1519"/>
      <c r="AH5" s="1519"/>
      <c r="AI5" s="1519"/>
      <c r="AJ5" s="1519"/>
      <c r="AK5" s="1519"/>
      <c r="AL5" s="1519"/>
      <c r="AM5" s="1519"/>
      <c r="AN5" s="1519"/>
      <c r="AO5" s="1519"/>
      <c r="AP5" s="1519"/>
      <c r="AQ5" s="1519"/>
      <c r="AR5" s="1520"/>
      <c r="AS5" s="223" t="s">
        <v>4</v>
      </c>
      <c r="AT5" s="223" t="s">
        <v>5</v>
      </c>
      <c r="AU5" s="209"/>
    </row>
    <row r="6" spans="1:47" ht="17.100000000000001" customHeight="1">
      <c r="A6" s="224" t="s">
        <v>6</v>
      </c>
      <c r="B6" s="225" t="s">
        <v>7</v>
      </c>
      <c r="C6" s="226"/>
      <c r="D6" s="227"/>
      <c r="E6" s="217"/>
      <c r="F6" s="217"/>
      <c r="G6" s="217"/>
      <c r="H6" s="217"/>
      <c r="I6" s="217"/>
      <c r="J6" s="217"/>
      <c r="K6" s="217"/>
      <c r="L6" s="217"/>
      <c r="M6" s="217"/>
      <c r="N6" s="217"/>
      <c r="O6" s="217"/>
      <c r="P6" s="216"/>
      <c r="Q6" s="216"/>
      <c r="R6" s="216"/>
      <c r="S6" s="216"/>
      <c r="T6" s="217"/>
      <c r="U6" s="217"/>
      <c r="V6" s="217"/>
      <c r="W6" s="217"/>
      <c r="X6" s="218"/>
      <c r="Y6" s="218"/>
      <c r="Z6" s="217"/>
      <c r="AA6" s="217"/>
      <c r="AB6" s="217"/>
      <c r="AC6" s="218"/>
      <c r="AD6" s="218"/>
      <c r="AE6" s="217"/>
      <c r="AF6" s="217"/>
      <c r="AG6" s="217"/>
      <c r="AH6" s="217"/>
      <c r="AI6" s="217"/>
      <c r="AJ6" s="217"/>
      <c r="AK6" s="217"/>
      <c r="AL6" s="217"/>
      <c r="AM6" s="217"/>
      <c r="AN6" s="217"/>
      <c r="AO6" s="217"/>
      <c r="AP6" s="217"/>
      <c r="AQ6" s="217"/>
      <c r="AR6" s="217"/>
      <c r="AS6" s="228" t="s">
        <v>8</v>
      </c>
      <c r="AT6" s="228" t="s">
        <v>9</v>
      </c>
      <c r="AU6" s="209"/>
    </row>
    <row r="7" spans="1:47" ht="17.100000000000001" customHeight="1">
      <c r="A7" s="229">
        <v>53</v>
      </c>
      <c r="B7" s="229">
        <v>1111</v>
      </c>
      <c r="C7" s="230" t="s">
        <v>113</v>
      </c>
      <c r="D7" s="231" t="s">
        <v>114</v>
      </c>
      <c r="E7" s="232"/>
      <c r="F7" s="232"/>
      <c r="G7" s="232"/>
      <c r="H7" s="232"/>
      <c r="I7" s="232"/>
      <c r="J7" s="232"/>
      <c r="K7" s="232"/>
      <c r="L7" s="232"/>
      <c r="M7" s="233"/>
      <c r="P7" s="234" t="s">
        <v>115</v>
      </c>
      <c r="Q7" s="235"/>
      <c r="R7" s="235"/>
      <c r="S7" s="235"/>
      <c r="T7" s="235"/>
      <c r="U7" s="235"/>
      <c r="V7" s="235"/>
      <c r="W7" s="235"/>
      <c r="X7" s="235"/>
      <c r="Y7" s="235"/>
      <c r="Z7" s="236"/>
      <c r="AA7" s="236"/>
      <c r="AB7" s="236"/>
      <c r="AC7" s="237"/>
      <c r="AD7" s="1521">
        <v>3044</v>
      </c>
      <c r="AE7" s="1521"/>
      <c r="AF7" s="235" t="s">
        <v>18</v>
      </c>
      <c r="AG7" s="238"/>
      <c r="AH7" s="236"/>
      <c r="AI7" s="236"/>
      <c r="AJ7" s="236"/>
      <c r="AK7" s="236"/>
      <c r="AL7" s="236"/>
      <c r="AM7" s="236"/>
      <c r="AN7" s="239"/>
      <c r="AO7" s="239"/>
      <c r="AP7" s="240"/>
      <c r="AQ7" s="240"/>
      <c r="AR7" s="240"/>
      <c r="AS7" s="241">
        <f>AD7</f>
        <v>3044</v>
      </c>
      <c r="AT7" s="242" t="s">
        <v>116</v>
      </c>
    </row>
    <row r="8" spans="1:47" ht="17.100000000000001" customHeight="1">
      <c r="A8" s="243">
        <v>53</v>
      </c>
      <c r="B8" s="243">
        <v>1112</v>
      </c>
      <c r="C8" s="244" t="s">
        <v>117</v>
      </c>
      <c r="D8" s="245"/>
      <c r="E8" s="208"/>
      <c r="F8" s="208"/>
      <c r="G8" s="208"/>
      <c r="H8" s="208"/>
      <c r="I8" s="208"/>
      <c r="J8" s="208"/>
      <c r="K8" s="208"/>
      <c r="L8" s="208"/>
      <c r="P8" s="246" t="s">
        <v>118</v>
      </c>
      <c r="Q8" s="247"/>
      <c r="R8" s="247"/>
      <c r="S8" s="247"/>
      <c r="T8" s="247"/>
      <c r="U8" s="247"/>
      <c r="V8" s="247"/>
      <c r="W8" s="247"/>
      <c r="X8" s="247"/>
      <c r="Y8" s="247"/>
      <c r="Z8" s="248"/>
      <c r="AA8" s="248"/>
      <c r="AB8" s="248"/>
      <c r="AC8" s="249"/>
      <c r="AD8" s="1517">
        <v>2336</v>
      </c>
      <c r="AE8" s="1517"/>
      <c r="AF8" s="247" t="s">
        <v>18</v>
      </c>
      <c r="AG8" s="250"/>
      <c r="AH8" s="248"/>
      <c r="AI8" s="248"/>
      <c r="AJ8" s="248"/>
      <c r="AK8" s="248"/>
      <c r="AL8" s="248"/>
      <c r="AM8" s="248"/>
      <c r="AN8" s="251"/>
      <c r="AO8" s="251"/>
      <c r="AP8" s="248"/>
      <c r="AQ8" s="248"/>
      <c r="AR8" s="248"/>
      <c r="AS8" s="252">
        <f>AD8</f>
        <v>2336</v>
      </c>
      <c r="AT8" s="253"/>
    </row>
    <row r="9" spans="1:47" ht="17.100000000000001" customHeight="1">
      <c r="A9" s="229">
        <v>53</v>
      </c>
      <c r="B9" s="229">
        <v>6015</v>
      </c>
      <c r="C9" s="254" t="s">
        <v>119</v>
      </c>
      <c r="D9" s="255" t="s">
        <v>120</v>
      </c>
      <c r="E9" s="256"/>
      <c r="F9" s="256"/>
      <c r="G9" s="256"/>
      <c r="H9" s="256"/>
      <c r="I9" s="256"/>
      <c r="J9" s="256"/>
      <c r="K9" s="256"/>
      <c r="L9" s="256"/>
      <c r="M9" s="256"/>
      <c r="N9" s="256"/>
      <c r="O9" s="256"/>
      <c r="P9" s="257"/>
      <c r="Q9" s="257"/>
      <c r="R9" s="257"/>
      <c r="S9" s="257"/>
      <c r="T9" s="256"/>
      <c r="U9" s="256"/>
      <c r="V9" s="256"/>
      <c r="W9" s="256"/>
      <c r="X9" s="258"/>
      <c r="Y9" s="258"/>
      <c r="Z9" s="256"/>
      <c r="AA9" s="256"/>
      <c r="AB9" s="256"/>
      <c r="AC9" s="258"/>
      <c r="AD9" s="258"/>
      <c r="AE9" s="256"/>
      <c r="AF9" s="256"/>
      <c r="AG9" s="256"/>
      <c r="AH9" s="256"/>
      <c r="AI9" s="256"/>
      <c r="AJ9" s="256"/>
      <c r="AK9" s="256"/>
      <c r="AL9" s="256"/>
      <c r="AM9" s="256"/>
      <c r="AN9" s="256"/>
      <c r="AO9" s="256"/>
      <c r="AP9" s="257" t="s">
        <v>16</v>
      </c>
      <c r="AQ9" s="259"/>
      <c r="AR9" s="221"/>
      <c r="AS9" s="260"/>
      <c r="AT9" s="261" t="s">
        <v>121</v>
      </c>
    </row>
    <row r="10" spans="1:47" ht="17.100000000000001" customHeight="1">
      <c r="A10" s="262">
        <v>53</v>
      </c>
      <c r="B10" s="262">
        <v>6020</v>
      </c>
      <c r="C10" s="263" t="s">
        <v>122</v>
      </c>
      <c r="D10" s="231" t="s">
        <v>123</v>
      </c>
      <c r="E10" s="232"/>
      <c r="F10" s="232"/>
      <c r="G10" s="232"/>
      <c r="H10" s="232"/>
      <c r="I10" s="232"/>
      <c r="J10" s="232"/>
      <c r="K10" s="232"/>
      <c r="L10" s="232"/>
      <c r="M10" s="257"/>
      <c r="N10" s="257"/>
      <c r="O10" s="257"/>
      <c r="P10" s="257"/>
      <c r="Q10" s="257"/>
      <c r="R10" s="257"/>
      <c r="S10" s="257"/>
      <c r="T10" s="257"/>
      <c r="U10" s="257"/>
      <c r="V10" s="257"/>
      <c r="W10" s="257"/>
      <c r="X10" s="258"/>
      <c r="Y10" s="258"/>
      <c r="Z10" s="256"/>
      <c r="AA10" s="256"/>
      <c r="AB10" s="256"/>
      <c r="AC10" s="258"/>
      <c r="AD10" s="258"/>
      <c r="AE10" s="256"/>
      <c r="AF10" s="256"/>
      <c r="AG10" s="256"/>
      <c r="AH10" s="256"/>
      <c r="AI10" s="256"/>
      <c r="AJ10" s="256"/>
      <c r="AK10" s="256"/>
      <c r="AL10" s="256"/>
      <c r="AM10" s="256"/>
      <c r="AN10" s="1522">
        <v>500</v>
      </c>
      <c r="AO10" s="1523"/>
      <c r="AP10" s="257" t="s">
        <v>16</v>
      </c>
      <c r="AQ10" s="259"/>
      <c r="AR10" s="264"/>
      <c r="AS10" s="265">
        <f t="shared" ref="AS10:AS18" si="0">AN10</f>
        <v>500</v>
      </c>
      <c r="AT10" s="242" t="s">
        <v>116</v>
      </c>
    </row>
    <row r="11" spans="1:47" ht="17.100000000000001" customHeight="1">
      <c r="A11" s="229">
        <v>53</v>
      </c>
      <c r="B11" s="229">
        <v>7580</v>
      </c>
      <c r="C11" s="254" t="s">
        <v>124</v>
      </c>
      <c r="D11" s="257" t="s">
        <v>125</v>
      </c>
      <c r="E11" s="257"/>
      <c r="F11" s="257"/>
      <c r="G11" s="257"/>
      <c r="H11" s="257"/>
      <c r="I11" s="257"/>
      <c r="J11" s="257"/>
      <c r="K11" s="257"/>
      <c r="L11" s="266"/>
      <c r="M11" s="266"/>
      <c r="N11" s="266"/>
      <c r="O11" s="266"/>
      <c r="P11" s="257"/>
      <c r="Q11" s="257"/>
      <c r="R11" s="257"/>
      <c r="S11" s="257"/>
      <c r="T11" s="257"/>
      <c r="U11" s="257"/>
      <c r="V11" s="257"/>
      <c r="W11" s="257"/>
      <c r="X11" s="258"/>
      <c r="Y11" s="258"/>
      <c r="Z11" s="256"/>
      <c r="AA11" s="256"/>
      <c r="AB11" s="256"/>
      <c r="AC11" s="258"/>
      <c r="AD11" s="258"/>
      <c r="AE11" s="256"/>
      <c r="AF11" s="256"/>
      <c r="AG11" s="256"/>
      <c r="AH11" s="256"/>
      <c r="AI11" s="256"/>
      <c r="AJ11" s="256"/>
      <c r="AK11" s="256"/>
      <c r="AL11" s="256"/>
      <c r="AM11" s="256"/>
      <c r="AN11" s="1524">
        <v>500</v>
      </c>
      <c r="AO11" s="1524"/>
      <c r="AP11" s="257" t="s">
        <v>16</v>
      </c>
      <c r="AQ11" s="259"/>
      <c r="AR11" s="256"/>
      <c r="AS11" s="267">
        <f t="shared" si="0"/>
        <v>500</v>
      </c>
      <c r="AT11" s="268"/>
    </row>
    <row r="12" spans="1:47" ht="17.100000000000001" customHeight="1">
      <c r="A12" s="229">
        <v>53</v>
      </c>
      <c r="B12" s="229">
        <v>7585</v>
      </c>
      <c r="C12" s="254" t="s">
        <v>126</v>
      </c>
      <c r="D12" s="257" t="s">
        <v>127</v>
      </c>
      <c r="E12" s="257"/>
      <c r="F12" s="257"/>
      <c r="G12" s="257"/>
      <c r="H12" s="257"/>
      <c r="I12" s="257"/>
      <c r="J12" s="257"/>
      <c r="K12" s="257"/>
      <c r="L12" s="266"/>
      <c r="M12" s="266"/>
      <c r="N12" s="266"/>
      <c r="O12" s="266"/>
      <c r="P12" s="257"/>
      <c r="Q12" s="257"/>
      <c r="R12" s="257"/>
      <c r="S12" s="257"/>
      <c r="T12" s="257"/>
      <c r="U12" s="257"/>
      <c r="V12" s="257"/>
      <c r="W12" s="257"/>
      <c r="X12" s="258"/>
      <c r="Y12" s="258"/>
      <c r="Z12" s="256"/>
      <c r="AA12" s="256"/>
      <c r="AB12" s="256"/>
      <c r="AC12" s="258"/>
      <c r="AD12" s="258"/>
      <c r="AE12" s="256"/>
      <c r="AF12" s="256"/>
      <c r="AG12" s="256"/>
      <c r="AH12" s="256"/>
      <c r="AI12" s="256"/>
      <c r="AJ12" s="256"/>
      <c r="AK12" s="256"/>
      <c r="AL12" s="256"/>
      <c r="AM12" s="256"/>
      <c r="AN12" s="1524">
        <v>2700</v>
      </c>
      <c r="AO12" s="1524"/>
      <c r="AP12" s="257" t="s">
        <v>16</v>
      </c>
      <c r="AQ12" s="259"/>
      <c r="AR12" s="256"/>
      <c r="AS12" s="267">
        <f t="shared" si="0"/>
        <v>2700</v>
      </c>
      <c r="AT12" s="268"/>
    </row>
    <row r="13" spans="1:47" ht="17.100000000000001" customHeight="1">
      <c r="A13" s="229">
        <v>53</v>
      </c>
      <c r="B13" s="229">
        <v>7590</v>
      </c>
      <c r="C13" s="230" t="s">
        <v>128</v>
      </c>
      <c r="D13" s="231" t="s">
        <v>129</v>
      </c>
      <c r="E13" s="232"/>
      <c r="F13" s="232"/>
      <c r="G13" s="232"/>
      <c r="H13" s="232"/>
      <c r="I13" s="232"/>
      <c r="J13" s="232"/>
      <c r="K13" s="232"/>
      <c r="L13" s="269"/>
      <c r="M13" s="269"/>
      <c r="N13" s="269"/>
      <c r="O13" s="270"/>
      <c r="P13" s="271" t="s">
        <v>130</v>
      </c>
      <c r="Q13" s="272"/>
      <c r="R13" s="272"/>
      <c r="S13" s="272"/>
      <c r="T13" s="272"/>
      <c r="U13" s="272"/>
      <c r="V13" s="272"/>
      <c r="W13" s="272"/>
      <c r="X13" s="273"/>
      <c r="Y13" s="273"/>
      <c r="Z13" s="274"/>
      <c r="AA13" s="274"/>
      <c r="AB13" s="274"/>
      <c r="AC13" s="237"/>
      <c r="AD13" s="237"/>
      <c r="AE13" s="236"/>
      <c r="AF13" s="236"/>
      <c r="AG13" s="236"/>
      <c r="AH13" s="236"/>
      <c r="AI13" s="236"/>
      <c r="AJ13" s="236"/>
      <c r="AK13" s="236"/>
      <c r="AL13" s="236"/>
      <c r="AM13" s="236"/>
      <c r="AN13" s="1525">
        <v>500</v>
      </c>
      <c r="AO13" s="1525"/>
      <c r="AP13" s="275" t="s">
        <v>16</v>
      </c>
      <c r="AQ13" s="276"/>
      <c r="AR13" s="277"/>
      <c r="AS13" s="267">
        <f t="shared" si="0"/>
        <v>500</v>
      </c>
      <c r="AT13" s="242" t="s">
        <v>131</v>
      </c>
    </row>
    <row r="14" spans="1:47" ht="17.100000000000001" customHeight="1">
      <c r="A14" s="243">
        <v>53</v>
      </c>
      <c r="B14" s="243">
        <v>7591</v>
      </c>
      <c r="C14" s="244" t="s">
        <v>132</v>
      </c>
      <c r="D14" s="245"/>
      <c r="E14" s="208"/>
      <c r="F14" s="208"/>
      <c r="G14" s="208"/>
      <c r="H14" s="208"/>
      <c r="I14" s="208"/>
      <c r="J14" s="208"/>
      <c r="K14" s="208"/>
      <c r="L14" s="278"/>
      <c r="M14" s="278"/>
      <c r="N14" s="278"/>
      <c r="O14" s="279"/>
      <c r="P14" s="246" t="s">
        <v>133</v>
      </c>
      <c r="Q14" s="247"/>
      <c r="R14" s="247"/>
      <c r="S14" s="247"/>
      <c r="T14" s="247"/>
      <c r="U14" s="247"/>
      <c r="V14" s="247"/>
      <c r="W14" s="247"/>
      <c r="X14" s="249"/>
      <c r="Y14" s="249"/>
      <c r="Z14" s="248"/>
      <c r="AA14" s="248"/>
      <c r="AB14" s="248"/>
      <c r="AC14" s="249"/>
      <c r="AD14" s="249"/>
      <c r="AE14" s="248"/>
      <c r="AF14" s="248"/>
      <c r="AG14" s="248"/>
      <c r="AH14" s="248"/>
      <c r="AI14" s="248"/>
      <c r="AJ14" s="248"/>
      <c r="AK14" s="248"/>
      <c r="AL14" s="248"/>
      <c r="AM14" s="248"/>
      <c r="AN14" s="1517">
        <v>250</v>
      </c>
      <c r="AO14" s="1517"/>
      <c r="AP14" s="247" t="s">
        <v>16</v>
      </c>
      <c r="AQ14" s="248"/>
      <c r="AR14" s="280"/>
      <c r="AS14" s="252">
        <f t="shared" si="0"/>
        <v>250</v>
      </c>
      <c r="AT14" s="253"/>
    </row>
    <row r="15" spans="1:47" ht="17.100000000000001" customHeight="1">
      <c r="A15" s="243">
        <v>53</v>
      </c>
      <c r="B15" s="243">
        <v>7592</v>
      </c>
      <c r="C15" s="244" t="s">
        <v>134</v>
      </c>
      <c r="D15" s="281"/>
      <c r="E15" s="216"/>
      <c r="F15" s="216"/>
      <c r="G15" s="216"/>
      <c r="H15" s="216"/>
      <c r="I15" s="216"/>
      <c r="J15" s="216"/>
      <c r="K15" s="216"/>
      <c r="L15" s="282"/>
      <c r="M15" s="282"/>
      <c r="N15" s="282"/>
      <c r="O15" s="283"/>
      <c r="P15" s="284" t="s">
        <v>135</v>
      </c>
      <c r="Q15" s="285"/>
      <c r="R15" s="286"/>
      <c r="S15" s="286"/>
      <c r="T15" s="286"/>
      <c r="U15" s="286"/>
      <c r="V15" s="286"/>
      <c r="W15" s="286"/>
      <c r="X15" s="286"/>
      <c r="Y15" s="287"/>
      <c r="Z15" s="287"/>
      <c r="AA15" s="287"/>
      <c r="AB15" s="287"/>
      <c r="AC15" s="287"/>
      <c r="AD15" s="287"/>
      <c r="AE15" s="287"/>
      <c r="AF15" s="287"/>
      <c r="AG15" s="287"/>
      <c r="AH15" s="287"/>
      <c r="AI15" s="287"/>
      <c r="AJ15" s="287"/>
      <c r="AK15" s="287"/>
      <c r="AL15" s="286"/>
      <c r="AM15" s="286"/>
      <c r="AN15" s="1526">
        <v>50</v>
      </c>
      <c r="AO15" s="1526"/>
      <c r="AP15" s="288" t="s">
        <v>16</v>
      </c>
      <c r="AQ15" s="286"/>
      <c r="AR15" s="289"/>
      <c r="AS15" s="252">
        <f t="shared" si="0"/>
        <v>50</v>
      </c>
      <c r="AT15" s="253"/>
    </row>
    <row r="16" spans="1:47" ht="17.100000000000001" customHeight="1">
      <c r="A16" s="229">
        <v>53</v>
      </c>
      <c r="B16" s="229">
        <v>7595</v>
      </c>
      <c r="C16" s="254" t="s">
        <v>136</v>
      </c>
      <c r="D16" s="231" t="s">
        <v>137</v>
      </c>
      <c r="E16" s="232"/>
      <c r="F16" s="232"/>
      <c r="G16" s="232"/>
      <c r="H16" s="232"/>
      <c r="I16" s="232"/>
      <c r="J16" s="232"/>
      <c r="K16" s="232"/>
      <c r="L16" s="232"/>
      <c r="M16" s="233"/>
      <c r="N16" s="233"/>
      <c r="O16" s="290"/>
      <c r="P16" s="231" t="s">
        <v>138</v>
      </c>
      <c r="Q16" s="232"/>
      <c r="R16" s="232"/>
      <c r="S16" s="232"/>
      <c r="T16" s="232"/>
      <c r="U16" s="232"/>
      <c r="V16" s="232"/>
      <c r="W16" s="257"/>
      <c r="X16" s="258"/>
      <c r="Y16" s="258"/>
      <c r="Z16" s="256"/>
      <c r="AA16" s="256"/>
      <c r="AB16" s="256"/>
      <c r="AC16" s="258"/>
      <c r="AD16" s="258"/>
      <c r="AE16" s="256"/>
      <c r="AF16" s="256"/>
      <c r="AG16" s="256"/>
      <c r="AH16" s="256"/>
      <c r="AI16" s="256"/>
      <c r="AJ16" s="256"/>
      <c r="AK16" s="256"/>
      <c r="AL16" s="256"/>
      <c r="AM16" s="256"/>
      <c r="AN16" s="1527">
        <v>300</v>
      </c>
      <c r="AO16" s="1527"/>
      <c r="AP16" s="216" t="s">
        <v>16</v>
      </c>
      <c r="AQ16" s="291"/>
      <c r="AR16" s="221"/>
      <c r="AS16" s="267">
        <f t="shared" si="0"/>
        <v>300</v>
      </c>
      <c r="AT16" s="268"/>
    </row>
    <row r="17" spans="1:46" ht="17.100000000000001" customHeight="1">
      <c r="A17" s="229">
        <v>53</v>
      </c>
      <c r="B17" s="229">
        <v>7600</v>
      </c>
      <c r="C17" s="254" t="s">
        <v>139</v>
      </c>
      <c r="D17" s="245"/>
      <c r="E17" s="208"/>
      <c r="F17" s="208"/>
      <c r="G17" s="208"/>
      <c r="H17" s="208"/>
      <c r="I17" s="208"/>
      <c r="J17" s="208"/>
      <c r="K17" s="208"/>
      <c r="L17" s="208"/>
      <c r="M17" s="209"/>
      <c r="N17" s="209"/>
      <c r="O17" s="292"/>
      <c r="P17" s="231" t="s">
        <v>140</v>
      </c>
      <c r="Q17" s="232"/>
      <c r="R17" s="232"/>
      <c r="S17" s="232"/>
      <c r="T17" s="232"/>
      <c r="U17" s="232"/>
      <c r="V17" s="232"/>
      <c r="W17" s="257"/>
      <c r="X17" s="258"/>
      <c r="Y17" s="258"/>
      <c r="Z17" s="256"/>
      <c r="AA17" s="256"/>
      <c r="AB17" s="256"/>
      <c r="AC17" s="258"/>
      <c r="AD17" s="258"/>
      <c r="AE17" s="256"/>
      <c r="AF17" s="256"/>
      <c r="AG17" s="256"/>
      <c r="AH17" s="256"/>
      <c r="AI17" s="256"/>
      <c r="AJ17" s="256"/>
      <c r="AK17" s="256"/>
      <c r="AL17" s="256"/>
      <c r="AM17" s="256"/>
      <c r="AN17" s="1527">
        <v>700</v>
      </c>
      <c r="AO17" s="1527"/>
      <c r="AP17" s="216" t="s">
        <v>16</v>
      </c>
      <c r="AQ17" s="291"/>
      <c r="AR17" s="221"/>
      <c r="AS17" s="267">
        <f t="shared" si="0"/>
        <v>700</v>
      </c>
      <c r="AT17" s="268"/>
    </row>
    <row r="18" spans="1:46" ht="17.100000000000001" customHeight="1">
      <c r="A18" s="293">
        <v>53</v>
      </c>
      <c r="B18" s="293">
        <v>7601</v>
      </c>
      <c r="C18" s="244" t="s">
        <v>141</v>
      </c>
      <c r="D18" s="227"/>
      <c r="E18" s="217"/>
      <c r="F18" s="217"/>
      <c r="G18" s="217"/>
      <c r="H18" s="217"/>
      <c r="I18" s="217"/>
      <c r="J18" s="217"/>
      <c r="K18" s="217"/>
      <c r="L18" s="217"/>
      <c r="M18" s="217"/>
      <c r="N18" s="217"/>
      <c r="O18" s="294"/>
      <c r="P18" s="295" t="s">
        <v>135</v>
      </c>
      <c r="Q18" s="296"/>
      <c r="R18" s="297"/>
      <c r="S18" s="297"/>
      <c r="T18" s="297"/>
      <c r="U18" s="297"/>
      <c r="V18" s="297"/>
      <c r="W18" s="297"/>
      <c r="X18" s="297"/>
      <c r="Y18" s="248"/>
      <c r="Z18" s="248"/>
      <c r="AA18" s="248"/>
      <c r="AB18" s="248"/>
      <c r="AC18" s="295"/>
      <c r="AD18" s="296"/>
      <c r="AE18" s="297"/>
      <c r="AF18" s="297"/>
      <c r="AG18" s="297"/>
      <c r="AH18" s="297"/>
      <c r="AI18" s="297"/>
      <c r="AJ18" s="297"/>
      <c r="AK18" s="297"/>
      <c r="AL18" s="297"/>
      <c r="AM18" s="297"/>
      <c r="AN18" s="1517">
        <v>50</v>
      </c>
      <c r="AO18" s="1517"/>
      <c r="AP18" s="247" t="s">
        <v>16</v>
      </c>
      <c r="AQ18" s="297"/>
      <c r="AR18" s="248"/>
      <c r="AS18" s="252">
        <f t="shared" si="0"/>
        <v>50</v>
      </c>
      <c r="AT18" s="298"/>
    </row>
    <row r="19" spans="1:46" ht="17.100000000000001" customHeight="1">
      <c r="M19" s="208"/>
      <c r="R19" s="208"/>
      <c r="S19" s="214"/>
      <c r="T19" s="215"/>
      <c r="U19" s="215"/>
      <c r="V19" s="209"/>
    </row>
  </sheetData>
  <mergeCells count="12">
    <mergeCell ref="AN18:AO18"/>
    <mergeCell ref="D5:AR5"/>
    <mergeCell ref="AD7:AE7"/>
    <mergeCell ref="AD8:AE8"/>
    <mergeCell ref="AN10:AO10"/>
    <mergeCell ref="AN11:AO11"/>
    <mergeCell ref="AN12:AO12"/>
    <mergeCell ref="AN13:AO13"/>
    <mergeCell ref="AN14:AO14"/>
    <mergeCell ref="AN15:AO15"/>
    <mergeCell ref="AN16:AO16"/>
    <mergeCell ref="AN17:AO17"/>
  </mergeCells>
  <phoneticPr fontId="1"/>
  <printOptions horizontalCentered="1"/>
  <pageMargins left="0.39370078740157483" right="0.39370078740157483" top="0.62992125984251968" bottom="0.39370078740157483" header="0.78740157480314965" footer="0.31496062992125984"/>
  <pageSetup paperSize="9" scale="55" orientation="portrait" r:id="rId1"/>
  <headerFooter>
    <oddHeader>&amp;R&amp;9地域移行支援</oddHeader>
    <oddFooter>&amp;C&amp;14&amp;P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sheetPr>
  <dimension ref="A1:AG1110"/>
  <sheetViews>
    <sheetView view="pageBreakPreview" zoomScaleNormal="100" zoomScaleSheetLayoutView="100" workbookViewId="0">
      <pane xSplit="3" ySplit="6" topLeftCell="D288" activePane="bottomRight" state="frozen"/>
      <selection pane="topRight"/>
      <selection pane="bottomLeft"/>
      <selection pane="bottomRight"/>
    </sheetView>
  </sheetViews>
  <sheetFormatPr defaultColWidth="9" defaultRowHeight="17.100000000000001" customHeight="1"/>
  <cols>
    <col min="1" max="1" width="4.625" style="206" customWidth="1"/>
    <col min="2" max="2" width="6.75" style="206" customWidth="1"/>
    <col min="3" max="3" width="35.25" style="207" customWidth="1"/>
    <col min="4" max="4" width="6" style="206" customWidth="1"/>
    <col min="5" max="5" width="8.125" style="1203" customWidth="1"/>
    <col min="6" max="6" width="6.625" style="1203" customWidth="1"/>
    <col min="7" max="7" width="5.625" style="207" bestFit="1" customWidth="1"/>
    <col min="8" max="8" width="3.625" style="207" customWidth="1"/>
    <col min="9" max="9" width="2.375" style="207" customWidth="1"/>
    <col min="10" max="10" width="8" style="1204" customWidth="1"/>
    <col min="11" max="11" width="2.625" style="206" customWidth="1"/>
    <col min="12" max="12" width="6.625" style="299" customWidth="1"/>
    <col min="13" max="13" width="2.375" style="206" customWidth="1"/>
    <col min="14" max="14" width="6.625" style="209" customWidth="1"/>
    <col min="15" max="15" width="2.375" style="209" customWidth="1"/>
    <col min="16" max="16" width="4.625" style="209" bestFit="1" customWidth="1"/>
    <col min="17" max="18" width="6.625" style="1205" customWidth="1"/>
    <col min="19" max="19" width="3.375" style="206" bestFit="1" customWidth="1"/>
    <col min="20" max="20" width="4.625" style="206" bestFit="1" customWidth="1"/>
    <col min="21" max="21" width="2.375" style="206" customWidth="1"/>
    <col min="22" max="22" width="9" style="1203" customWidth="1"/>
    <col min="23" max="23" width="2.625" style="206" customWidth="1"/>
    <col min="24" max="24" width="3.875" style="299" customWidth="1"/>
    <col min="25" max="25" width="18.125" style="299" bestFit="1" customWidth="1"/>
    <col min="26" max="26" width="2.5" style="299" customWidth="1"/>
    <col min="27" max="27" width="3.875" style="299" customWidth="1"/>
    <col min="28" max="28" width="6.625" style="1205" customWidth="1"/>
    <col min="29" max="29" width="1.75" style="299" customWidth="1"/>
    <col min="30" max="30" width="5.375" style="299" bestFit="1" customWidth="1"/>
    <col min="31" max="31" width="7.25" style="206" bestFit="1" customWidth="1"/>
    <col min="32" max="32" width="8.625" style="206" customWidth="1"/>
    <col min="33" max="33" width="2.75" style="206" customWidth="1"/>
    <col min="34" max="16384" width="9" style="206"/>
  </cols>
  <sheetData>
    <row r="1" spans="1:33" ht="17.100000000000001" customHeight="1">
      <c r="A1" s="205"/>
      <c r="N1" s="206"/>
      <c r="O1" s="206"/>
      <c r="P1" s="206"/>
      <c r="AB1" s="1203"/>
      <c r="AC1" s="206"/>
      <c r="AD1" s="206"/>
    </row>
    <row r="2" spans="1:33" ht="17.100000000000001" customHeight="1">
      <c r="A2" s="205"/>
      <c r="N2" s="206"/>
      <c r="O2" s="206"/>
      <c r="P2" s="206"/>
      <c r="AB2" s="1203"/>
      <c r="AC2" s="206"/>
      <c r="AD2" s="206"/>
    </row>
    <row r="3" spans="1:33" ht="17.100000000000001" customHeight="1">
      <c r="A3" s="205"/>
      <c r="N3" s="206"/>
      <c r="O3" s="206"/>
      <c r="P3" s="206"/>
      <c r="AB3" s="1203"/>
      <c r="AC3" s="206"/>
      <c r="AD3" s="206"/>
    </row>
    <row r="4" spans="1:33" ht="17.100000000000001" customHeight="1">
      <c r="A4" s="205"/>
      <c r="B4" s="205" t="s">
        <v>13022</v>
      </c>
      <c r="N4" s="206"/>
      <c r="O4" s="206"/>
      <c r="P4" s="206"/>
      <c r="AB4" s="1203"/>
      <c r="AC4" s="206"/>
      <c r="AD4" s="206"/>
    </row>
    <row r="5" spans="1:33" ht="17.100000000000001" customHeight="1">
      <c r="A5" s="1785" t="s">
        <v>92</v>
      </c>
      <c r="B5" s="1786"/>
      <c r="C5" s="222" t="s">
        <v>2</v>
      </c>
      <c r="D5" s="481"/>
      <c r="E5" s="1206"/>
      <c r="F5" s="1206"/>
      <c r="G5" s="232"/>
      <c r="H5" s="232"/>
      <c r="I5" s="232"/>
      <c r="J5" s="1207" t="s">
        <v>112</v>
      </c>
      <c r="K5" s="233"/>
      <c r="L5" s="482"/>
      <c r="M5" s="233"/>
      <c r="N5" s="233"/>
      <c r="O5" s="233"/>
      <c r="P5" s="233"/>
      <c r="Q5" s="1208"/>
      <c r="R5" s="1208"/>
      <c r="S5" s="233"/>
      <c r="T5" s="233"/>
      <c r="U5" s="233"/>
      <c r="V5" s="1206"/>
      <c r="W5" s="233"/>
      <c r="X5" s="482"/>
      <c r="Y5" s="482"/>
      <c r="Z5" s="482"/>
      <c r="AA5" s="482"/>
      <c r="AB5" s="1208"/>
      <c r="AC5" s="482"/>
      <c r="AD5" s="1068"/>
      <c r="AE5" s="223" t="s">
        <v>4</v>
      </c>
      <c r="AF5" s="223" t="s">
        <v>5</v>
      </c>
      <c r="AG5" s="209"/>
    </row>
    <row r="6" spans="1:33" ht="17.100000000000001" customHeight="1">
      <c r="A6" s="224" t="s">
        <v>6</v>
      </c>
      <c r="B6" s="225" t="s">
        <v>7</v>
      </c>
      <c r="C6" s="226"/>
      <c r="D6" s="227"/>
      <c r="E6" s="1209"/>
      <c r="F6" s="1209"/>
      <c r="G6" s="216"/>
      <c r="H6" s="216"/>
      <c r="I6" s="216"/>
      <c r="J6" s="667"/>
      <c r="K6" s="217"/>
      <c r="L6" s="218"/>
      <c r="M6" s="217"/>
      <c r="N6" s="217"/>
      <c r="O6" s="217"/>
      <c r="P6" s="217"/>
      <c r="Q6" s="1210"/>
      <c r="R6" s="1210"/>
      <c r="S6" s="217"/>
      <c r="T6" s="217"/>
      <c r="U6" s="217"/>
      <c r="V6" s="1209"/>
      <c r="W6" s="217"/>
      <c r="X6" s="218"/>
      <c r="Y6" s="218"/>
      <c r="Z6" s="218"/>
      <c r="AA6" s="218"/>
      <c r="AB6" s="1210"/>
      <c r="AC6" s="218"/>
      <c r="AD6" s="1069"/>
      <c r="AE6" s="1211" t="s">
        <v>8</v>
      </c>
      <c r="AF6" s="228" t="s">
        <v>9</v>
      </c>
      <c r="AG6" s="209"/>
    </row>
    <row r="7" spans="1:33" ht="17.100000000000001" customHeight="1">
      <c r="A7" s="229">
        <v>63</v>
      </c>
      <c r="B7" s="337">
        <v>8111</v>
      </c>
      <c r="C7" s="871" t="s">
        <v>13023</v>
      </c>
      <c r="D7" s="1824" t="s">
        <v>11554</v>
      </c>
      <c r="E7" s="1749" t="s">
        <v>11555</v>
      </c>
      <c r="F7" s="1542" t="s">
        <v>11633</v>
      </c>
      <c r="G7" s="558"/>
      <c r="H7" s="558"/>
      <c r="I7" s="674"/>
      <c r="J7" s="756"/>
      <c r="K7" s="232"/>
      <c r="L7" s="338"/>
      <c r="M7" s="232"/>
      <c r="N7" s="1593" t="s">
        <v>13024</v>
      </c>
      <c r="O7" s="524"/>
      <c r="P7" s="642"/>
      <c r="Q7" s="1212"/>
      <c r="R7" s="1212"/>
      <c r="S7" s="232"/>
      <c r="T7" s="232"/>
      <c r="U7" s="232"/>
      <c r="V7" s="664"/>
      <c r="W7" s="372"/>
      <c r="X7" s="1070"/>
      <c r="Y7" s="625"/>
      <c r="Z7" s="625"/>
      <c r="AA7" s="625"/>
      <c r="AB7" s="1213"/>
      <c r="AC7" s="625"/>
      <c r="AD7" s="626"/>
      <c r="AE7" s="473">
        <f>ROUND(G8*P$8,0)</f>
        <v>459</v>
      </c>
      <c r="AF7" s="1790" t="s">
        <v>131</v>
      </c>
    </row>
    <row r="8" spans="1:33" ht="17.100000000000001" customHeight="1">
      <c r="A8" s="243">
        <v>63</v>
      </c>
      <c r="B8" s="351">
        <v>8135</v>
      </c>
      <c r="C8" s="870" t="s">
        <v>13025</v>
      </c>
      <c r="D8" s="1825"/>
      <c r="E8" s="1750"/>
      <c r="F8" s="1765"/>
      <c r="G8" s="624">
        <v>656</v>
      </c>
      <c r="H8" s="208" t="s">
        <v>18</v>
      </c>
      <c r="I8" s="650"/>
      <c r="J8" s="597"/>
      <c r="K8" s="208"/>
      <c r="L8" s="392"/>
      <c r="M8" s="208"/>
      <c r="N8" s="1745"/>
      <c r="O8" s="643" t="s">
        <v>163</v>
      </c>
      <c r="P8" s="1091">
        <v>0.7</v>
      </c>
      <c r="Q8" s="1214"/>
      <c r="R8" s="1214"/>
      <c r="S8" s="216"/>
      <c r="T8" s="216"/>
      <c r="U8" s="216"/>
      <c r="V8" s="667"/>
      <c r="W8" s="400"/>
      <c r="X8" s="470"/>
      <c r="Y8" s="1071" t="s">
        <v>4700</v>
      </c>
      <c r="Z8" s="362" t="s">
        <v>163</v>
      </c>
      <c r="AA8" s="356">
        <v>0.85</v>
      </c>
      <c r="AB8" s="1215"/>
      <c r="AC8" s="635"/>
      <c r="AD8" s="636"/>
      <c r="AE8" s="391">
        <f>ROUND(ROUND(G8*P$8,0)*AA8,0)</f>
        <v>390</v>
      </c>
      <c r="AF8" s="1791"/>
    </row>
    <row r="9" spans="1:33" ht="17.100000000000001" customHeight="1">
      <c r="A9" s="229">
        <v>63</v>
      </c>
      <c r="B9" s="337">
        <v>8112</v>
      </c>
      <c r="C9" s="871" t="s">
        <v>13026</v>
      </c>
      <c r="D9" s="1825"/>
      <c r="E9" s="1750"/>
      <c r="F9" s="1765"/>
      <c r="G9" s="618"/>
      <c r="H9" s="618"/>
      <c r="I9" s="650"/>
      <c r="J9" s="629"/>
      <c r="K9" s="630"/>
      <c r="L9" s="630"/>
      <c r="M9" s="718"/>
      <c r="N9" s="1745"/>
      <c r="O9" s="1099"/>
      <c r="P9" s="1101"/>
      <c r="Q9" s="1769" t="s">
        <v>11559</v>
      </c>
      <c r="R9" s="1216" t="s">
        <v>162</v>
      </c>
      <c r="S9" s="272"/>
      <c r="T9" s="272"/>
      <c r="U9" s="272"/>
      <c r="V9" s="1217"/>
      <c r="W9" s="347" t="s">
        <v>163</v>
      </c>
      <c r="X9" s="1075">
        <v>0.7</v>
      </c>
      <c r="Y9" s="625"/>
      <c r="Z9" s="625"/>
      <c r="AA9" s="625"/>
      <c r="AB9" s="1213"/>
      <c r="AC9" s="625"/>
      <c r="AD9" s="626"/>
      <c r="AE9" s="473">
        <f>ROUND(ROUND(G8*P$8,0)*X9,0)</f>
        <v>321</v>
      </c>
      <c r="AF9" s="1791"/>
    </row>
    <row r="10" spans="1:33" ht="17.100000000000001" customHeight="1">
      <c r="A10" s="243">
        <v>63</v>
      </c>
      <c r="B10" s="351">
        <v>8136</v>
      </c>
      <c r="C10" s="870" t="s">
        <v>13027</v>
      </c>
      <c r="D10" s="1825"/>
      <c r="E10" s="646"/>
      <c r="F10" s="1765"/>
      <c r="G10" s="618"/>
      <c r="H10" s="618"/>
      <c r="I10" s="650"/>
      <c r="J10" s="629"/>
      <c r="K10" s="630"/>
      <c r="L10" s="630"/>
      <c r="M10" s="718"/>
      <c r="N10" s="1745"/>
      <c r="O10" s="1099"/>
      <c r="P10" s="1101"/>
      <c r="Q10" s="1750"/>
      <c r="R10" s="1218"/>
      <c r="S10" s="275"/>
      <c r="T10" s="275"/>
      <c r="U10" s="275"/>
      <c r="V10" s="1219"/>
      <c r="W10" s="619"/>
      <c r="X10" s="1078"/>
      <c r="Y10" s="1079" t="s">
        <v>4700</v>
      </c>
      <c r="Z10" s="354" t="s">
        <v>163</v>
      </c>
      <c r="AA10" s="355">
        <v>0.85</v>
      </c>
      <c r="AB10" s="1215"/>
      <c r="AC10" s="635"/>
      <c r="AD10" s="636"/>
      <c r="AE10" s="391">
        <f>ROUND(ROUND(ROUND(G8*P$8,0)*X9,0)*AA10,0)</f>
        <v>273</v>
      </c>
      <c r="AF10" s="268"/>
    </row>
    <row r="11" spans="1:33" ht="17.100000000000001" customHeight="1">
      <c r="A11" s="243">
        <v>63</v>
      </c>
      <c r="B11" s="351">
        <v>8137</v>
      </c>
      <c r="C11" s="870" t="s">
        <v>13028</v>
      </c>
      <c r="D11" s="1825"/>
      <c r="E11" s="646"/>
      <c r="F11" s="623"/>
      <c r="G11" s="618"/>
      <c r="H11" s="618"/>
      <c r="I11" s="650"/>
      <c r="J11" s="629"/>
      <c r="K11" s="630"/>
      <c r="L11" s="630"/>
      <c r="M11" s="718"/>
      <c r="N11" s="1745"/>
      <c r="O11" s="1099"/>
      <c r="P11" s="1101"/>
      <c r="Q11" s="1750"/>
      <c r="R11" s="1106" t="s">
        <v>165</v>
      </c>
      <c r="S11" s="524"/>
      <c r="T11" s="524"/>
      <c r="U11" s="524"/>
      <c r="V11" s="602"/>
      <c r="W11" s="362" t="s">
        <v>163</v>
      </c>
      <c r="X11" s="1081">
        <v>0.5</v>
      </c>
      <c r="Y11" s="1082"/>
      <c r="Z11" s="1082"/>
      <c r="AA11" s="1082"/>
      <c r="AB11" s="1220"/>
      <c r="AC11" s="1082"/>
      <c r="AD11" s="1083"/>
      <c r="AE11" s="391">
        <f>ROUND(ROUND(G8*P$8,0)*X11,0)</f>
        <v>230</v>
      </c>
      <c r="AF11" s="268"/>
    </row>
    <row r="12" spans="1:33" ht="17.100000000000001" customHeight="1">
      <c r="A12" s="243">
        <v>63</v>
      </c>
      <c r="B12" s="351">
        <v>8138</v>
      </c>
      <c r="C12" s="870" t="s">
        <v>13029</v>
      </c>
      <c r="D12" s="1825"/>
      <c r="E12" s="646"/>
      <c r="F12" s="623"/>
      <c r="G12" s="618"/>
      <c r="H12" s="618"/>
      <c r="I12" s="650"/>
      <c r="J12" s="629"/>
      <c r="K12" s="630"/>
      <c r="L12" s="630"/>
      <c r="M12" s="718"/>
      <c r="N12" s="1745"/>
      <c r="O12" s="1099"/>
      <c r="P12" s="1101"/>
      <c r="Q12" s="1751"/>
      <c r="R12" s="647"/>
      <c r="S12" s="288"/>
      <c r="T12" s="288"/>
      <c r="U12" s="288"/>
      <c r="V12" s="807"/>
      <c r="W12" s="512"/>
      <c r="X12" s="1083"/>
      <c r="Y12" s="1079" t="s">
        <v>4700</v>
      </c>
      <c r="Z12" s="354" t="s">
        <v>163</v>
      </c>
      <c r="AA12" s="355">
        <v>0.85</v>
      </c>
      <c r="AB12" s="1215"/>
      <c r="AC12" s="635"/>
      <c r="AD12" s="636"/>
      <c r="AE12" s="391">
        <f>ROUND(ROUND(ROUND(G8*P$8,0)*X11,0)*AA12,0)</f>
        <v>196</v>
      </c>
      <c r="AF12" s="268"/>
    </row>
    <row r="13" spans="1:33" ht="17.100000000000001" customHeight="1">
      <c r="A13" s="243">
        <v>63</v>
      </c>
      <c r="B13" s="351">
        <v>8139</v>
      </c>
      <c r="C13" s="870" t="s">
        <v>13030</v>
      </c>
      <c r="D13" s="1825"/>
      <c r="E13" s="646"/>
      <c r="F13" s="623"/>
      <c r="G13" s="618"/>
      <c r="H13" s="618"/>
      <c r="I13" s="650"/>
      <c r="J13" s="629"/>
      <c r="K13" s="630"/>
      <c r="L13" s="630"/>
      <c r="M13" s="718"/>
      <c r="N13" s="1221"/>
      <c r="O13" s="1099"/>
      <c r="P13" s="1101"/>
      <c r="Q13" s="641"/>
      <c r="R13" s="641"/>
      <c r="S13" s="524"/>
      <c r="T13" s="524"/>
      <c r="U13" s="524"/>
      <c r="V13" s="602"/>
      <c r="W13" s="362"/>
      <c r="X13" s="1081"/>
      <c r="Y13" s="635"/>
      <c r="Z13" s="635"/>
      <c r="AA13" s="636"/>
      <c r="AB13" s="1533" t="s">
        <v>167</v>
      </c>
      <c r="AC13" s="643">
        <v>5</v>
      </c>
      <c r="AD13" s="1086" t="s">
        <v>168</v>
      </c>
      <c r="AE13" s="391">
        <f>ROUND(ROUND(G8*P$8,0)-AC13,0)</f>
        <v>454</v>
      </c>
      <c r="AF13" s="268"/>
    </row>
    <row r="14" spans="1:33" ht="17.100000000000001" customHeight="1">
      <c r="A14" s="243">
        <v>63</v>
      </c>
      <c r="B14" s="351">
        <v>8140</v>
      </c>
      <c r="C14" s="870" t="s">
        <v>13031</v>
      </c>
      <c r="D14" s="1825"/>
      <c r="E14" s="646"/>
      <c r="F14" s="623"/>
      <c r="G14" s="618"/>
      <c r="H14" s="618"/>
      <c r="I14" s="650"/>
      <c r="J14" s="629"/>
      <c r="K14" s="630"/>
      <c r="L14" s="630"/>
      <c r="M14" s="718"/>
      <c r="N14" s="1221"/>
      <c r="O14" s="1099"/>
      <c r="P14" s="1101"/>
      <c r="Q14" s="1104"/>
      <c r="R14" s="1104"/>
      <c r="S14" s="288"/>
      <c r="T14" s="288"/>
      <c r="U14" s="288"/>
      <c r="V14" s="807"/>
      <c r="W14" s="512"/>
      <c r="X14" s="1083"/>
      <c r="Y14" s="1071" t="s">
        <v>4700</v>
      </c>
      <c r="Z14" s="362" t="s">
        <v>163</v>
      </c>
      <c r="AA14" s="395">
        <v>0.85</v>
      </c>
      <c r="AB14" s="1745"/>
      <c r="AC14" s="643"/>
      <c r="AD14" s="1086"/>
      <c r="AE14" s="391">
        <f>ROUND(ROUND(ROUND(G8*P$8,0)*AA14,0)-AC13,0)</f>
        <v>385</v>
      </c>
      <c r="AF14" s="268"/>
    </row>
    <row r="15" spans="1:33" ht="17.100000000000001" customHeight="1">
      <c r="A15" s="243">
        <v>63</v>
      </c>
      <c r="B15" s="351">
        <v>8141</v>
      </c>
      <c r="C15" s="870" t="s">
        <v>13032</v>
      </c>
      <c r="D15" s="629"/>
      <c r="E15" s="646"/>
      <c r="F15" s="623"/>
      <c r="G15" s="618"/>
      <c r="H15" s="618"/>
      <c r="I15" s="650"/>
      <c r="J15" s="629"/>
      <c r="K15" s="630"/>
      <c r="L15" s="630"/>
      <c r="M15" s="718"/>
      <c r="N15" s="1221"/>
      <c r="O15" s="1099"/>
      <c r="P15" s="1101"/>
      <c r="Q15" s="1749" t="s">
        <v>11559</v>
      </c>
      <c r="R15" s="1106" t="s">
        <v>162</v>
      </c>
      <c r="S15" s="524"/>
      <c r="T15" s="524"/>
      <c r="U15" s="524"/>
      <c r="V15" s="602"/>
      <c r="W15" s="362" t="s">
        <v>163</v>
      </c>
      <c r="X15" s="1081">
        <v>0.7</v>
      </c>
      <c r="Y15" s="1088"/>
      <c r="Z15" s="1088"/>
      <c r="AA15" s="1089"/>
      <c r="AB15" s="1745"/>
      <c r="AC15" s="1090"/>
      <c r="AD15" s="1091"/>
      <c r="AE15" s="391">
        <f>ROUND(ROUND(ROUND(G8*P$8,0)*X15,0)-AC13,0)</f>
        <v>316</v>
      </c>
      <c r="AF15" s="268"/>
    </row>
    <row r="16" spans="1:33" ht="17.100000000000001" customHeight="1">
      <c r="A16" s="243">
        <v>63</v>
      </c>
      <c r="B16" s="351">
        <v>8142</v>
      </c>
      <c r="C16" s="870" t="s">
        <v>13033</v>
      </c>
      <c r="D16" s="629"/>
      <c r="E16" s="646"/>
      <c r="F16" s="623"/>
      <c r="G16" s="618"/>
      <c r="H16" s="618"/>
      <c r="I16" s="650"/>
      <c r="J16" s="629"/>
      <c r="K16" s="630"/>
      <c r="L16" s="630"/>
      <c r="M16" s="718"/>
      <c r="N16" s="1221"/>
      <c r="O16" s="1099"/>
      <c r="P16" s="1101"/>
      <c r="Q16" s="1750"/>
      <c r="R16" s="647"/>
      <c r="S16" s="288"/>
      <c r="T16" s="288"/>
      <c r="U16" s="288"/>
      <c r="V16" s="807"/>
      <c r="W16" s="512"/>
      <c r="X16" s="1083"/>
      <c r="Y16" s="1079" t="s">
        <v>4700</v>
      </c>
      <c r="Z16" s="354" t="s">
        <v>163</v>
      </c>
      <c r="AA16" s="357">
        <v>0.85</v>
      </c>
      <c r="AB16" s="1745"/>
      <c r="AC16" s="1090"/>
      <c r="AD16" s="1091"/>
      <c r="AE16" s="391">
        <f>ROUND(ROUND(ROUND(ROUND(G8*P$8,0)*X15,0)*AA16,0)-AC13,0)</f>
        <v>268</v>
      </c>
      <c r="AF16" s="268"/>
    </row>
    <row r="17" spans="1:32" ht="17.100000000000001" customHeight="1">
      <c r="A17" s="243">
        <v>63</v>
      </c>
      <c r="B17" s="351">
        <v>8143</v>
      </c>
      <c r="C17" s="870" t="s">
        <v>13034</v>
      </c>
      <c r="D17" s="629"/>
      <c r="E17" s="646"/>
      <c r="F17" s="623"/>
      <c r="G17" s="618"/>
      <c r="H17" s="618"/>
      <c r="I17" s="650"/>
      <c r="J17" s="629"/>
      <c r="K17" s="630"/>
      <c r="L17" s="630"/>
      <c r="M17" s="718"/>
      <c r="N17" s="1221"/>
      <c r="O17" s="1099"/>
      <c r="P17" s="1101"/>
      <c r="Q17" s="1750"/>
      <c r="R17" s="641" t="s">
        <v>165</v>
      </c>
      <c r="S17" s="524"/>
      <c r="T17" s="524"/>
      <c r="U17" s="524"/>
      <c r="V17" s="602"/>
      <c r="W17" s="362" t="s">
        <v>163</v>
      </c>
      <c r="X17" s="1081">
        <v>0.5</v>
      </c>
      <c r="Y17" s="1082"/>
      <c r="Z17" s="1082"/>
      <c r="AA17" s="1083"/>
      <c r="AB17" s="1745"/>
      <c r="AC17" s="1090"/>
      <c r="AD17" s="1091"/>
      <c r="AE17" s="391">
        <f>ROUND(ROUND(ROUND(G8*P$8,0)*X17,0)-AC13,0)</f>
        <v>225</v>
      </c>
      <c r="AF17" s="268"/>
    </row>
    <row r="18" spans="1:32" ht="17.100000000000001" customHeight="1">
      <c r="A18" s="243">
        <v>63</v>
      </c>
      <c r="B18" s="351">
        <v>8144</v>
      </c>
      <c r="C18" s="870" t="s">
        <v>13035</v>
      </c>
      <c r="D18" s="629"/>
      <c r="E18" s="646"/>
      <c r="F18" s="623"/>
      <c r="G18" s="618"/>
      <c r="H18" s="618"/>
      <c r="I18" s="650"/>
      <c r="J18" s="629"/>
      <c r="K18" s="630"/>
      <c r="L18" s="630"/>
      <c r="M18" s="718"/>
      <c r="N18" s="1221"/>
      <c r="O18" s="1099"/>
      <c r="P18" s="1101"/>
      <c r="Q18" s="1751"/>
      <c r="R18" s="1104"/>
      <c r="S18" s="288"/>
      <c r="T18" s="288"/>
      <c r="U18" s="288"/>
      <c r="V18" s="807"/>
      <c r="W18" s="512"/>
      <c r="X18" s="1083"/>
      <c r="Y18" s="1079" t="s">
        <v>4700</v>
      </c>
      <c r="Z18" s="354" t="s">
        <v>163</v>
      </c>
      <c r="AA18" s="357">
        <v>0.85</v>
      </c>
      <c r="AB18" s="1746"/>
      <c r="AC18" s="1082"/>
      <c r="AD18" s="1083"/>
      <c r="AE18" s="391">
        <f>ROUND(ROUND(ROUND(ROUND(G8*P$8,0)*X17,0)*AA18,0)-AC13,0)</f>
        <v>191</v>
      </c>
      <c r="AF18" s="268"/>
    </row>
    <row r="19" spans="1:32" ht="17.100000000000001" customHeight="1">
      <c r="A19" s="229">
        <v>63</v>
      </c>
      <c r="B19" s="337">
        <v>8113</v>
      </c>
      <c r="C19" s="871" t="s">
        <v>13036</v>
      </c>
      <c r="D19" s="629"/>
      <c r="E19" s="646"/>
      <c r="F19" s="597"/>
      <c r="I19" s="661"/>
      <c r="J19" s="1626" t="s">
        <v>5845</v>
      </c>
      <c r="K19" s="562"/>
      <c r="L19" s="562"/>
      <c r="M19" s="232"/>
      <c r="N19" s="516"/>
      <c r="O19" s="517"/>
      <c r="P19" s="518"/>
      <c r="Q19" s="1212"/>
      <c r="R19" s="1212"/>
      <c r="S19" s="232"/>
      <c r="T19" s="232"/>
      <c r="U19" s="232"/>
      <c r="V19" s="664"/>
      <c r="W19" s="372"/>
      <c r="X19" s="1070"/>
      <c r="Y19" s="625"/>
      <c r="Z19" s="625"/>
      <c r="AA19" s="625"/>
      <c r="AB19" s="1213"/>
      <c r="AC19" s="625"/>
      <c r="AD19" s="626"/>
      <c r="AE19" s="473">
        <f>ROUND(ROUND(G8+K20,0)*P$8,0)</f>
        <v>466</v>
      </c>
      <c r="AF19" s="268"/>
    </row>
    <row r="20" spans="1:32" ht="17.100000000000001" customHeight="1">
      <c r="A20" s="243">
        <v>63</v>
      </c>
      <c r="B20" s="351">
        <v>8145</v>
      </c>
      <c r="C20" s="870" t="s">
        <v>13037</v>
      </c>
      <c r="D20" s="629"/>
      <c r="E20" s="646"/>
      <c r="F20" s="597"/>
      <c r="G20" s="618"/>
      <c r="H20" s="208"/>
      <c r="I20" s="661"/>
      <c r="J20" s="1745"/>
      <c r="K20" s="214">
        <v>9</v>
      </c>
      <c r="L20" s="344" t="s">
        <v>16</v>
      </c>
      <c r="M20" s="208"/>
      <c r="N20" s="516"/>
      <c r="O20" s="517"/>
      <c r="P20" s="518"/>
      <c r="Q20" s="1214"/>
      <c r="R20" s="1214"/>
      <c r="S20" s="216"/>
      <c r="T20" s="216"/>
      <c r="U20" s="216"/>
      <c r="V20" s="667"/>
      <c r="W20" s="400"/>
      <c r="X20" s="470"/>
      <c r="Y20" s="1071" t="s">
        <v>4700</v>
      </c>
      <c r="Z20" s="362" t="s">
        <v>163</v>
      </c>
      <c r="AA20" s="356">
        <v>0.85</v>
      </c>
      <c r="AB20" s="1215"/>
      <c r="AC20" s="635"/>
      <c r="AD20" s="636"/>
      <c r="AE20" s="391">
        <f>ROUND(ROUND(ROUND(G8+K20,0)*P$8,0)*AA20,0)</f>
        <v>396</v>
      </c>
      <c r="AF20" s="268"/>
    </row>
    <row r="21" spans="1:32" ht="17.100000000000001" customHeight="1">
      <c r="A21" s="229">
        <v>63</v>
      </c>
      <c r="B21" s="337">
        <v>8114</v>
      </c>
      <c r="C21" s="871" t="s">
        <v>13038</v>
      </c>
      <c r="D21" s="629"/>
      <c r="E21" s="646"/>
      <c r="F21" s="597"/>
      <c r="G21" s="718"/>
      <c r="H21" s="208"/>
      <c r="I21" s="385"/>
      <c r="J21" s="1745"/>
      <c r="M21" s="628"/>
      <c r="N21" s="1222"/>
      <c r="O21" s="1223"/>
      <c r="P21" s="747"/>
      <c r="Q21" s="1769" t="s">
        <v>11559</v>
      </c>
      <c r="R21" s="1216" t="s">
        <v>162</v>
      </c>
      <c r="S21" s="272"/>
      <c r="T21" s="272"/>
      <c r="U21" s="272"/>
      <c r="V21" s="1217"/>
      <c r="W21" s="347" t="s">
        <v>163</v>
      </c>
      <c r="X21" s="1075">
        <v>0.7</v>
      </c>
      <c r="Y21" s="625"/>
      <c r="Z21" s="625"/>
      <c r="AA21" s="625"/>
      <c r="AB21" s="1213"/>
      <c r="AC21" s="625"/>
      <c r="AD21" s="626"/>
      <c r="AE21" s="473">
        <f>ROUND(ROUND(ROUND(G8+K20,0)*P$8,0)*X21,0)</f>
        <v>326</v>
      </c>
      <c r="AF21" s="268"/>
    </row>
    <row r="22" spans="1:32" ht="17.100000000000001" customHeight="1">
      <c r="A22" s="243">
        <v>63</v>
      </c>
      <c r="B22" s="351">
        <v>8146</v>
      </c>
      <c r="C22" s="870" t="s">
        <v>13039</v>
      </c>
      <c r="D22" s="629"/>
      <c r="E22" s="646"/>
      <c r="F22" s="597"/>
      <c r="G22" s="718"/>
      <c r="H22" s="208"/>
      <c r="I22" s="385"/>
      <c r="J22" s="1745"/>
      <c r="K22" s="214"/>
      <c r="L22" s="344"/>
      <c r="M22" s="628"/>
      <c r="N22" s="1222"/>
      <c r="O22" s="1223"/>
      <c r="P22" s="747"/>
      <c r="Q22" s="1750"/>
      <c r="R22" s="1218"/>
      <c r="S22" s="275"/>
      <c r="T22" s="275"/>
      <c r="U22" s="275"/>
      <c r="V22" s="1219"/>
      <c r="W22" s="619"/>
      <c r="X22" s="1078"/>
      <c r="Y22" s="1079" t="s">
        <v>4700</v>
      </c>
      <c r="Z22" s="354" t="s">
        <v>163</v>
      </c>
      <c r="AA22" s="355">
        <v>0.85</v>
      </c>
      <c r="AB22" s="1215"/>
      <c r="AC22" s="635"/>
      <c r="AD22" s="636"/>
      <c r="AE22" s="391">
        <f>ROUND(ROUND(ROUND(ROUND(G8+K20,0)*P$8,0)*X21,0)*AA22,0)</f>
        <v>277</v>
      </c>
      <c r="AF22" s="268"/>
    </row>
    <row r="23" spans="1:32" ht="17.100000000000001" customHeight="1">
      <c r="A23" s="243">
        <v>63</v>
      </c>
      <c r="B23" s="351">
        <v>8147</v>
      </c>
      <c r="C23" s="870" t="s">
        <v>13040</v>
      </c>
      <c r="D23" s="629"/>
      <c r="E23" s="646"/>
      <c r="F23" s="597"/>
      <c r="G23" s="718"/>
      <c r="H23" s="208"/>
      <c r="I23" s="385"/>
      <c r="J23" s="629"/>
      <c r="K23" s="214"/>
      <c r="L23" s="344"/>
      <c r="M23" s="628"/>
      <c r="N23" s="1222"/>
      <c r="O23" s="1223"/>
      <c r="P23" s="747"/>
      <c r="Q23" s="1750"/>
      <c r="R23" s="1106" t="s">
        <v>165</v>
      </c>
      <c r="S23" s="524"/>
      <c r="T23" s="524"/>
      <c r="U23" s="524"/>
      <c r="V23" s="602"/>
      <c r="W23" s="362" t="s">
        <v>163</v>
      </c>
      <c r="X23" s="1081">
        <v>0.5</v>
      </c>
      <c r="Y23" s="1082"/>
      <c r="Z23" s="1082"/>
      <c r="AA23" s="1082"/>
      <c r="AB23" s="1220"/>
      <c r="AC23" s="1082"/>
      <c r="AD23" s="1083"/>
      <c r="AE23" s="391">
        <f>ROUND(ROUND(ROUND(G8+K20,0)*P$8,0)*X23,0)</f>
        <v>233</v>
      </c>
      <c r="AF23" s="268"/>
    </row>
    <row r="24" spans="1:32" ht="17.100000000000001" customHeight="1">
      <c r="A24" s="243">
        <v>63</v>
      </c>
      <c r="B24" s="351">
        <v>8148</v>
      </c>
      <c r="C24" s="870" t="s">
        <v>13041</v>
      </c>
      <c r="D24" s="629"/>
      <c r="E24" s="646"/>
      <c r="F24" s="597"/>
      <c r="G24" s="718"/>
      <c r="H24" s="208"/>
      <c r="I24" s="385"/>
      <c r="J24" s="629"/>
      <c r="K24" s="214"/>
      <c r="L24" s="344"/>
      <c r="M24" s="628"/>
      <c r="N24" s="1222"/>
      <c r="O24" s="1223"/>
      <c r="P24" s="747"/>
      <c r="Q24" s="1751"/>
      <c r="R24" s="647"/>
      <c r="S24" s="288"/>
      <c r="T24" s="288"/>
      <c r="U24" s="288"/>
      <c r="V24" s="807"/>
      <c r="W24" s="512"/>
      <c r="X24" s="1083"/>
      <c r="Y24" s="1079" t="s">
        <v>4700</v>
      </c>
      <c r="Z24" s="354" t="s">
        <v>163</v>
      </c>
      <c r="AA24" s="355">
        <v>0.85</v>
      </c>
      <c r="AB24" s="1215"/>
      <c r="AC24" s="635"/>
      <c r="AD24" s="636"/>
      <c r="AE24" s="391">
        <f>ROUND(ROUND(ROUND(ROUND(G8+K20,0)*P$8,0)*X23,0)*AA24,0)</f>
        <v>198</v>
      </c>
      <c r="AF24" s="268"/>
    </row>
    <row r="25" spans="1:32" ht="17.100000000000001" customHeight="1">
      <c r="A25" s="243">
        <v>63</v>
      </c>
      <c r="B25" s="351">
        <v>8149</v>
      </c>
      <c r="C25" s="870" t="s">
        <v>13042</v>
      </c>
      <c r="D25" s="629"/>
      <c r="E25" s="646"/>
      <c r="F25" s="597"/>
      <c r="G25" s="718"/>
      <c r="H25" s="208"/>
      <c r="I25" s="385"/>
      <c r="J25" s="629"/>
      <c r="K25" s="214"/>
      <c r="L25" s="344"/>
      <c r="M25" s="628"/>
      <c r="N25" s="1222"/>
      <c r="O25" s="1223"/>
      <c r="P25" s="747"/>
      <c r="Q25" s="641"/>
      <c r="R25" s="641"/>
      <c r="S25" s="524"/>
      <c r="T25" s="524"/>
      <c r="U25" s="524"/>
      <c r="V25" s="602"/>
      <c r="W25" s="362"/>
      <c r="X25" s="1081"/>
      <c r="Y25" s="635"/>
      <c r="Z25" s="635"/>
      <c r="AA25" s="636"/>
      <c r="AB25" s="1533" t="s">
        <v>167</v>
      </c>
      <c r="AC25" s="643">
        <v>5</v>
      </c>
      <c r="AD25" s="1086" t="s">
        <v>168</v>
      </c>
      <c r="AE25" s="391">
        <f>ROUND(ROUND(ROUND(G8+K20,0)*P$8,0)-AC25,0)</f>
        <v>461</v>
      </c>
      <c r="AF25" s="268"/>
    </row>
    <row r="26" spans="1:32" ht="17.100000000000001" customHeight="1">
      <c r="A26" s="243">
        <v>63</v>
      </c>
      <c r="B26" s="351">
        <v>8150</v>
      </c>
      <c r="C26" s="870" t="s">
        <v>13043</v>
      </c>
      <c r="D26" s="629"/>
      <c r="E26" s="646"/>
      <c r="F26" s="597"/>
      <c r="G26" s="718"/>
      <c r="H26" s="208"/>
      <c r="I26" s="385"/>
      <c r="J26" s="629"/>
      <c r="K26" s="214"/>
      <c r="L26" s="344"/>
      <c r="M26" s="628"/>
      <c r="N26" s="1222"/>
      <c r="O26" s="1223"/>
      <c r="P26" s="747"/>
      <c r="Q26" s="1104"/>
      <c r="R26" s="1104"/>
      <c r="S26" s="288"/>
      <c r="T26" s="288"/>
      <c r="U26" s="288"/>
      <c r="V26" s="807"/>
      <c r="W26" s="512"/>
      <c r="X26" s="1083"/>
      <c r="Y26" s="1071" t="s">
        <v>4700</v>
      </c>
      <c r="Z26" s="362" t="s">
        <v>163</v>
      </c>
      <c r="AA26" s="395">
        <v>0.85</v>
      </c>
      <c r="AB26" s="1745"/>
      <c r="AC26" s="643"/>
      <c r="AD26" s="1086"/>
      <c r="AE26" s="391">
        <f>ROUND(ROUND(ROUND(ROUND(G8+K20,0)*P$8,0)*AA26,0)-AC25,0)</f>
        <v>391</v>
      </c>
      <c r="AF26" s="268"/>
    </row>
    <row r="27" spans="1:32" ht="17.100000000000001" customHeight="1">
      <c r="A27" s="243">
        <v>63</v>
      </c>
      <c r="B27" s="351">
        <v>8151</v>
      </c>
      <c r="C27" s="870" t="s">
        <v>13044</v>
      </c>
      <c r="D27" s="629"/>
      <c r="E27" s="646"/>
      <c r="F27" s="597"/>
      <c r="G27" s="718"/>
      <c r="H27" s="208"/>
      <c r="I27" s="385"/>
      <c r="J27" s="629"/>
      <c r="K27" s="214"/>
      <c r="L27" s="344"/>
      <c r="M27" s="628"/>
      <c r="N27" s="1222"/>
      <c r="O27" s="1223"/>
      <c r="P27" s="747"/>
      <c r="Q27" s="1749" t="s">
        <v>11559</v>
      </c>
      <c r="R27" s="1106" t="s">
        <v>162</v>
      </c>
      <c r="S27" s="524"/>
      <c r="T27" s="524"/>
      <c r="U27" s="524"/>
      <c r="V27" s="602"/>
      <c r="W27" s="362" t="s">
        <v>163</v>
      </c>
      <c r="X27" s="1081">
        <v>0.7</v>
      </c>
      <c r="Y27" s="1088"/>
      <c r="Z27" s="1088"/>
      <c r="AA27" s="1089"/>
      <c r="AB27" s="1745"/>
      <c r="AC27" s="1090"/>
      <c r="AD27" s="1091"/>
      <c r="AE27" s="391">
        <f>ROUND(ROUND(ROUND(ROUND(G8+K20,0)*P$8,0)*X27,0)-AC25,0)</f>
        <v>321</v>
      </c>
      <c r="AF27" s="268"/>
    </row>
    <row r="28" spans="1:32" ht="17.100000000000001" customHeight="1">
      <c r="A28" s="243">
        <v>63</v>
      </c>
      <c r="B28" s="351">
        <v>8152</v>
      </c>
      <c r="C28" s="870" t="s">
        <v>13045</v>
      </c>
      <c r="D28" s="629"/>
      <c r="E28" s="646"/>
      <c r="F28" s="597"/>
      <c r="G28" s="718"/>
      <c r="H28" s="208"/>
      <c r="I28" s="385"/>
      <c r="J28" s="629"/>
      <c r="K28" s="214"/>
      <c r="L28" s="344"/>
      <c r="M28" s="628"/>
      <c r="N28" s="1222"/>
      <c r="O28" s="1223"/>
      <c r="P28" s="747"/>
      <c r="Q28" s="1750"/>
      <c r="R28" s="647"/>
      <c r="S28" s="288"/>
      <c r="T28" s="288"/>
      <c r="U28" s="288"/>
      <c r="V28" s="807"/>
      <c r="W28" s="512"/>
      <c r="X28" s="1083"/>
      <c r="Y28" s="1079" t="s">
        <v>4700</v>
      </c>
      <c r="Z28" s="354" t="s">
        <v>163</v>
      </c>
      <c r="AA28" s="357">
        <v>0.85</v>
      </c>
      <c r="AB28" s="1745"/>
      <c r="AC28" s="1090"/>
      <c r="AD28" s="1091"/>
      <c r="AE28" s="391">
        <f>ROUND(ROUND(ROUND(ROUND(ROUND(G8+K20,0)*P$8,0)*X27,0)*AA28,0)-AC25,0)</f>
        <v>272</v>
      </c>
      <c r="AF28" s="268"/>
    </row>
    <row r="29" spans="1:32" ht="17.100000000000001" customHeight="1">
      <c r="A29" s="243">
        <v>63</v>
      </c>
      <c r="B29" s="351">
        <v>8153</v>
      </c>
      <c r="C29" s="870" t="s">
        <v>13046</v>
      </c>
      <c r="D29" s="629"/>
      <c r="E29" s="646"/>
      <c r="F29" s="597"/>
      <c r="G29" s="718"/>
      <c r="H29" s="208"/>
      <c r="I29" s="385"/>
      <c r="J29" s="629"/>
      <c r="K29" s="214"/>
      <c r="L29" s="344"/>
      <c r="M29" s="628"/>
      <c r="N29" s="1222"/>
      <c r="O29" s="1223"/>
      <c r="P29" s="747"/>
      <c r="Q29" s="1750"/>
      <c r="R29" s="641" t="s">
        <v>165</v>
      </c>
      <c r="S29" s="524"/>
      <c r="T29" s="524"/>
      <c r="U29" s="524"/>
      <c r="V29" s="602"/>
      <c r="W29" s="362" t="s">
        <v>163</v>
      </c>
      <c r="X29" s="1081">
        <v>0.5</v>
      </c>
      <c r="Y29" s="1082"/>
      <c r="Z29" s="1082"/>
      <c r="AA29" s="1083"/>
      <c r="AB29" s="1745"/>
      <c r="AC29" s="1090"/>
      <c r="AD29" s="1091"/>
      <c r="AE29" s="391">
        <f>ROUND(ROUND(ROUND(ROUND(G8+K20,0)*P$8,0)*X29,0)-AC25,0)</f>
        <v>228</v>
      </c>
      <c r="AF29" s="268"/>
    </row>
    <row r="30" spans="1:32" ht="17.100000000000001" customHeight="1">
      <c r="A30" s="243">
        <v>63</v>
      </c>
      <c r="B30" s="351">
        <v>8154</v>
      </c>
      <c r="C30" s="870" t="s">
        <v>13047</v>
      </c>
      <c r="D30" s="629"/>
      <c r="E30" s="646"/>
      <c r="F30" s="597"/>
      <c r="G30" s="718"/>
      <c r="H30" s="208"/>
      <c r="I30" s="385"/>
      <c r="J30" s="629"/>
      <c r="K30" s="214"/>
      <c r="L30" s="344"/>
      <c r="M30" s="628"/>
      <c r="N30" s="1222"/>
      <c r="O30" s="1223"/>
      <c r="P30" s="747"/>
      <c r="Q30" s="1751"/>
      <c r="R30" s="1104"/>
      <c r="S30" s="288"/>
      <c r="T30" s="288"/>
      <c r="U30" s="288"/>
      <c r="V30" s="807"/>
      <c r="W30" s="512"/>
      <c r="X30" s="1083"/>
      <c r="Y30" s="1079" t="s">
        <v>4700</v>
      </c>
      <c r="Z30" s="354" t="s">
        <v>163</v>
      </c>
      <c r="AA30" s="357">
        <v>0.85</v>
      </c>
      <c r="AB30" s="1746"/>
      <c r="AC30" s="1082"/>
      <c r="AD30" s="1083"/>
      <c r="AE30" s="391">
        <f>ROUND(ROUND(ROUND(ROUND(ROUND(G8+K20,0)*P$8,0)*X29,0)*AA30,0)-AC25,0)</f>
        <v>193</v>
      </c>
      <c r="AF30" s="268"/>
    </row>
    <row r="31" spans="1:32" ht="17.100000000000001" customHeight="1">
      <c r="A31" s="229">
        <v>63</v>
      </c>
      <c r="B31" s="337">
        <v>8121</v>
      </c>
      <c r="C31" s="871" t="s">
        <v>13048</v>
      </c>
      <c r="D31" s="629"/>
      <c r="E31" s="646"/>
      <c r="F31" s="1542" t="s">
        <v>11582</v>
      </c>
      <c r="G31" s="558"/>
      <c r="H31" s="558"/>
      <c r="I31" s="674"/>
      <c r="J31" s="756"/>
      <c r="K31" s="232"/>
      <c r="L31" s="338"/>
      <c r="M31" s="232"/>
      <c r="N31" s="516"/>
      <c r="O31" s="517"/>
      <c r="P31" s="518"/>
      <c r="Q31" s="1212"/>
      <c r="R31" s="1212"/>
      <c r="S31" s="232"/>
      <c r="T31" s="232"/>
      <c r="U31" s="232"/>
      <c r="V31" s="664"/>
      <c r="W31" s="372"/>
      <c r="X31" s="1070"/>
      <c r="Y31" s="625"/>
      <c r="Z31" s="625"/>
      <c r="AA31" s="625"/>
      <c r="AB31" s="1213"/>
      <c r="AC31" s="625"/>
      <c r="AD31" s="626"/>
      <c r="AE31" s="473">
        <f>ROUND(G32*P$8,0)</f>
        <v>308</v>
      </c>
      <c r="AF31" s="268"/>
    </row>
    <row r="32" spans="1:32" ht="17.100000000000001" customHeight="1">
      <c r="A32" s="243">
        <v>63</v>
      </c>
      <c r="B32" s="351">
        <v>8155</v>
      </c>
      <c r="C32" s="870" t="s">
        <v>13049</v>
      </c>
      <c r="D32" s="629"/>
      <c r="E32" s="646"/>
      <c r="F32" s="1765"/>
      <c r="G32" s="624">
        <v>440</v>
      </c>
      <c r="H32" s="208" t="s">
        <v>18</v>
      </c>
      <c r="I32" s="650"/>
      <c r="J32" s="597"/>
      <c r="K32" s="208"/>
      <c r="L32" s="392"/>
      <c r="M32" s="208"/>
      <c r="N32" s="516"/>
      <c r="O32" s="517"/>
      <c r="P32" s="518"/>
      <c r="Q32" s="1214"/>
      <c r="R32" s="1214"/>
      <c r="S32" s="216"/>
      <c r="T32" s="216"/>
      <c r="U32" s="216"/>
      <c r="V32" s="667"/>
      <c r="W32" s="400"/>
      <c r="X32" s="470"/>
      <c r="Y32" s="1071" t="s">
        <v>4700</v>
      </c>
      <c r="Z32" s="362" t="s">
        <v>163</v>
      </c>
      <c r="AA32" s="356">
        <v>0.85</v>
      </c>
      <c r="AB32" s="1215"/>
      <c r="AC32" s="635"/>
      <c r="AD32" s="636"/>
      <c r="AE32" s="391">
        <f>ROUND(ROUND(G32*P$8,0)*AA32,0)</f>
        <v>262</v>
      </c>
      <c r="AF32" s="268"/>
    </row>
    <row r="33" spans="1:32" ht="17.100000000000001" customHeight="1">
      <c r="A33" s="229">
        <v>63</v>
      </c>
      <c r="B33" s="337">
        <v>8122</v>
      </c>
      <c r="C33" s="871" t="s">
        <v>13050</v>
      </c>
      <c r="D33" s="597"/>
      <c r="E33" s="604"/>
      <c r="F33" s="1765"/>
      <c r="I33" s="650"/>
      <c r="J33" s="629"/>
      <c r="K33" s="630"/>
      <c r="L33" s="630"/>
      <c r="M33" s="718"/>
      <c r="N33" s="1221"/>
      <c r="O33" s="1099"/>
      <c r="P33" s="1101"/>
      <c r="Q33" s="1769" t="s">
        <v>11559</v>
      </c>
      <c r="R33" s="1216" t="s">
        <v>162</v>
      </c>
      <c r="S33" s="272"/>
      <c r="T33" s="272"/>
      <c r="U33" s="272"/>
      <c r="V33" s="1217"/>
      <c r="W33" s="347" t="s">
        <v>163</v>
      </c>
      <c r="X33" s="1075">
        <v>0.7</v>
      </c>
      <c r="Y33" s="625"/>
      <c r="Z33" s="625"/>
      <c r="AA33" s="625"/>
      <c r="AB33" s="1213"/>
      <c r="AC33" s="625"/>
      <c r="AD33" s="626"/>
      <c r="AE33" s="473">
        <f>ROUND(ROUND(G32*P$8,0)*X33,0)</f>
        <v>216</v>
      </c>
      <c r="AF33" s="268"/>
    </row>
    <row r="34" spans="1:32" ht="17.100000000000001" customHeight="1">
      <c r="A34" s="243">
        <v>63</v>
      </c>
      <c r="B34" s="351">
        <v>8156</v>
      </c>
      <c r="C34" s="870" t="s">
        <v>13051</v>
      </c>
      <c r="D34" s="597"/>
      <c r="E34" s="604"/>
      <c r="F34" s="623"/>
      <c r="G34" s="618"/>
      <c r="H34" s="618"/>
      <c r="I34" s="650"/>
      <c r="J34" s="629"/>
      <c r="K34" s="630"/>
      <c r="L34" s="630"/>
      <c r="M34" s="718"/>
      <c r="N34" s="1221"/>
      <c r="O34" s="1099"/>
      <c r="P34" s="1101"/>
      <c r="Q34" s="1750"/>
      <c r="R34" s="1218"/>
      <c r="S34" s="275"/>
      <c r="T34" s="275"/>
      <c r="U34" s="275"/>
      <c r="V34" s="1219"/>
      <c r="W34" s="619"/>
      <c r="X34" s="1078"/>
      <c r="Y34" s="1079" t="s">
        <v>4700</v>
      </c>
      <c r="Z34" s="354" t="s">
        <v>163</v>
      </c>
      <c r="AA34" s="355">
        <v>0.85</v>
      </c>
      <c r="AB34" s="1215"/>
      <c r="AC34" s="635"/>
      <c r="AD34" s="636"/>
      <c r="AE34" s="391">
        <f>ROUND(ROUND(ROUND(G32*P$8,0)*X33,0)*AA34,0)</f>
        <v>184</v>
      </c>
      <c r="AF34" s="268"/>
    </row>
    <row r="35" spans="1:32" ht="17.100000000000001" customHeight="1">
      <c r="A35" s="243">
        <v>63</v>
      </c>
      <c r="B35" s="351">
        <v>8157</v>
      </c>
      <c r="C35" s="870" t="s">
        <v>13052</v>
      </c>
      <c r="D35" s="597"/>
      <c r="E35" s="604"/>
      <c r="F35" s="623"/>
      <c r="G35" s="618"/>
      <c r="H35" s="618"/>
      <c r="I35" s="650"/>
      <c r="J35" s="629"/>
      <c r="K35" s="630"/>
      <c r="L35" s="630"/>
      <c r="M35" s="718"/>
      <c r="N35" s="1221"/>
      <c r="O35" s="1099"/>
      <c r="P35" s="1101"/>
      <c r="Q35" s="1750"/>
      <c r="R35" s="1106" t="s">
        <v>165</v>
      </c>
      <c r="S35" s="524"/>
      <c r="T35" s="524"/>
      <c r="U35" s="524"/>
      <c r="V35" s="602"/>
      <c r="W35" s="362" t="s">
        <v>163</v>
      </c>
      <c r="X35" s="1081">
        <v>0.5</v>
      </c>
      <c r="Y35" s="1082"/>
      <c r="Z35" s="1082"/>
      <c r="AA35" s="1082"/>
      <c r="AB35" s="1220"/>
      <c r="AC35" s="1082"/>
      <c r="AD35" s="1083"/>
      <c r="AE35" s="391">
        <f>ROUND(ROUND(G32*P$8,0)*X35,0)</f>
        <v>154</v>
      </c>
      <c r="AF35" s="268"/>
    </row>
    <row r="36" spans="1:32" ht="17.100000000000001" customHeight="1">
      <c r="A36" s="243">
        <v>63</v>
      </c>
      <c r="B36" s="351">
        <v>8158</v>
      </c>
      <c r="C36" s="870" t="s">
        <v>13053</v>
      </c>
      <c r="D36" s="597"/>
      <c r="E36" s="604"/>
      <c r="F36" s="623"/>
      <c r="G36" s="618"/>
      <c r="H36" s="618"/>
      <c r="I36" s="650"/>
      <c r="J36" s="629"/>
      <c r="K36" s="630"/>
      <c r="L36" s="630"/>
      <c r="M36" s="718"/>
      <c r="N36" s="1221"/>
      <c r="O36" s="1099"/>
      <c r="P36" s="1101"/>
      <c r="Q36" s="1224"/>
      <c r="R36" s="647"/>
      <c r="S36" s="288"/>
      <c r="T36" s="288"/>
      <c r="U36" s="288"/>
      <c r="V36" s="807"/>
      <c r="W36" s="512"/>
      <c r="X36" s="1083"/>
      <c r="Y36" s="1079" t="s">
        <v>4700</v>
      </c>
      <c r="Z36" s="354" t="s">
        <v>163</v>
      </c>
      <c r="AA36" s="355">
        <v>0.85</v>
      </c>
      <c r="AB36" s="1215"/>
      <c r="AC36" s="635"/>
      <c r="AD36" s="636"/>
      <c r="AE36" s="391">
        <f>ROUND(ROUND(ROUND(G32*P$8,0)*X35,0)*AA36,0)</f>
        <v>131</v>
      </c>
      <c r="AF36" s="268"/>
    </row>
    <row r="37" spans="1:32" ht="17.100000000000001" customHeight="1">
      <c r="A37" s="243">
        <v>63</v>
      </c>
      <c r="B37" s="351">
        <v>8159</v>
      </c>
      <c r="C37" s="870" t="s">
        <v>13054</v>
      </c>
      <c r="D37" s="597"/>
      <c r="E37" s="604"/>
      <c r="F37" s="623"/>
      <c r="G37" s="618"/>
      <c r="H37" s="618"/>
      <c r="I37" s="650"/>
      <c r="J37" s="629"/>
      <c r="K37" s="630"/>
      <c r="L37" s="630"/>
      <c r="M37" s="718"/>
      <c r="N37" s="1221"/>
      <c r="O37" s="1099"/>
      <c r="P37" s="1101"/>
      <c r="Q37" s="641"/>
      <c r="R37" s="641"/>
      <c r="S37" s="524"/>
      <c r="T37" s="524"/>
      <c r="U37" s="524"/>
      <c r="V37" s="602"/>
      <c r="W37" s="362"/>
      <c r="X37" s="1081"/>
      <c r="Y37" s="635"/>
      <c r="Z37" s="635"/>
      <c r="AA37" s="636"/>
      <c r="AB37" s="1533" t="s">
        <v>167</v>
      </c>
      <c r="AC37" s="643">
        <v>5</v>
      </c>
      <c r="AD37" s="1086" t="s">
        <v>168</v>
      </c>
      <c r="AE37" s="391">
        <f>ROUND(ROUND(G32*P$8,0)-AC37,0)</f>
        <v>303</v>
      </c>
      <c r="AF37" s="268"/>
    </row>
    <row r="38" spans="1:32" ht="17.100000000000001" customHeight="1">
      <c r="A38" s="243">
        <v>63</v>
      </c>
      <c r="B38" s="351">
        <v>8160</v>
      </c>
      <c r="C38" s="870" t="s">
        <v>13055</v>
      </c>
      <c r="D38" s="597"/>
      <c r="E38" s="604"/>
      <c r="F38" s="623"/>
      <c r="G38" s="618"/>
      <c r="H38" s="618"/>
      <c r="I38" s="650"/>
      <c r="J38" s="629"/>
      <c r="K38" s="630"/>
      <c r="L38" s="630"/>
      <c r="M38" s="718"/>
      <c r="N38" s="1221"/>
      <c r="O38" s="1099"/>
      <c r="P38" s="1101"/>
      <c r="Q38" s="1104"/>
      <c r="R38" s="1104"/>
      <c r="S38" s="288"/>
      <c r="T38" s="288"/>
      <c r="U38" s="288"/>
      <c r="V38" s="807"/>
      <c r="W38" s="512"/>
      <c r="X38" s="1083"/>
      <c r="Y38" s="1071" t="s">
        <v>4700</v>
      </c>
      <c r="Z38" s="362" t="s">
        <v>163</v>
      </c>
      <c r="AA38" s="395">
        <v>0.85</v>
      </c>
      <c r="AB38" s="1745"/>
      <c r="AC38" s="643"/>
      <c r="AD38" s="1086"/>
      <c r="AE38" s="391">
        <f>ROUND(ROUND(ROUND(G32*P$8,0)*AA38,0)-AC37,0)</f>
        <v>257</v>
      </c>
      <c r="AF38" s="268"/>
    </row>
    <row r="39" spans="1:32" ht="17.100000000000001" customHeight="1">
      <c r="A39" s="243">
        <v>63</v>
      </c>
      <c r="B39" s="351">
        <v>8161</v>
      </c>
      <c r="C39" s="870" t="s">
        <v>13056</v>
      </c>
      <c r="D39" s="597"/>
      <c r="E39" s="604"/>
      <c r="F39" s="623"/>
      <c r="G39" s="618"/>
      <c r="H39" s="618"/>
      <c r="I39" s="650"/>
      <c r="J39" s="629"/>
      <c r="K39" s="630"/>
      <c r="L39" s="630"/>
      <c r="M39" s="718"/>
      <c r="N39" s="1221"/>
      <c r="O39" s="1099"/>
      <c r="P39" s="1101"/>
      <c r="Q39" s="1749" t="s">
        <v>11559</v>
      </c>
      <c r="R39" s="1106" t="s">
        <v>162</v>
      </c>
      <c r="S39" s="524"/>
      <c r="T39" s="524"/>
      <c r="U39" s="524"/>
      <c r="V39" s="602"/>
      <c r="W39" s="362" t="s">
        <v>163</v>
      </c>
      <c r="X39" s="1081">
        <v>0.7</v>
      </c>
      <c r="Y39" s="1088"/>
      <c r="Z39" s="1088"/>
      <c r="AA39" s="1089"/>
      <c r="AB39" s="1745"/>
      <c r="AC39" s="1090"/>
      <c r="AD39" s="1091"/>
      <c r="AE39" s="391">
        <f>ROUND(ROUND(ROUND(G32*P$8,0)*X39,0)-AC37,0)</f>
        <v>211</v>
      </c>
      <c r="AF39" s="268"/>
    </row>
    <row r="40" spans="1:32" ht="17.100000000000001" customHeight="1">
      <c r="A40" s="243">
        <v>63</v>
      </c>
      <c r="B40" s="351">
        <v>8162</v>
      </c>
      <c r="C40" s="870" t="s">
        <v>13057</v>
      </c>
      <c r="D40" s="597"/>
      <c r="E40" s="604"/>
      <c r="F40" s="623"/>
      <c r="G40" s="618"/>
      <c r="H40" s="618"/>
      <c r="I40" s="650"/>
      <c r="J40" s="629"/>
      <c r="K40" s="630"/>
      <c r="L40" s="630"/>
      <c r="M40" s="718"/>
      <c r="N40" s="1221"/>
      <c r="O40" s="1099"/>
      <c r="P40" s="1101"/>
      <c r="Q40" s="1750"/>
      <c r="R40" s="647"/>
      <c r="S40" s="288"/>
      <c r="T40" s="288"/>
      <c r="U40" s="288"/>
      <c r="V40" s="807"/>
      <c r="W40" s="512"/>
      <c r="X40" s="1083"/>
      <c r="Y40" s="1079" t="s">
        <v>4700</v>
      </c>
      <c r="Z40" s="354" t="s">
        <v>163</v>
      </c>
      <c r="AA40" s="357">
        <v>0.85</v>
      </c>
      <c r="AB40" s="1745"/>
      <c r="AC40" s="1090"/>
      <c r="AD40" s="1091"/>
      <c r="AE40" s="391">
        <f>ROUND(ROUND(ROUND(ROUND(G32*P$8,0)*X39,0)*AA40,0)-AC37,0)</f>
        <v>179</v>
      </c>
      <c r="AF40" s="268"/>
    </row>
    <row r="41" spans="1:32" ht="17.100000000000001" customHeight="1">
      <c r="A41" s="243">
        <v>63</v>
      </c>
      <c r="B41" s="351">
        <v>8163</v>
      </c>
      <c r="C41" s="870" t="s">
        <v>13058</v>
      </c>
      <c r="D41" s="597"/>
      <c r="E41" s="604"/>
      <c r="F41" s="623"/>
      <c r="G41" s="618"/>
      <c r="H41" s="618"/>
      <c r="I41" s="650"/>
      <c r="J41" s="629"/>
      <c r="K41" s="630"/>
      <c r="L41" s="630"/>
      <c r="M41" s="718"/>
      <c r="N41" s="1221"/>
      <c r="O41" s="1099"/>
      <c r="P41" s="1101"/>
      <c r="Q41" s="1750"/>
      <c r="R41" s="641" t="s">
        <v>165</v>
      </c>
      <c r="S41" s="524"/>
      <c r="T41" s="524"/>
      <c r="U41" s="524"/>
      <c r="V41" s="602"/>
      <c r="W41" s="362" t="s">
        <v>163</v>
      </c>
      <c r="X41" s="1081">
        <v>0.5</v>
      </c>
      <c r="Y41" s="1082"/>
      <c r="Z41" s="1082"/>
      <c r="AA41" s="1083"/>
      <c r="AB41" s="1745"/>
      <c r="AC41" s="1090"/>
      <c r="AD41" s="1091"/>
      <c r="AE41" s="391">
        <f>ROUND(ROUND(ROUND(G32*P$8,0)*X41,0)-AC37,0)</f>
        <v>149</v>
      </c>
      <c r="AF41" s="268"/>
    </row>
    <row r="42" spans="1:32" ht="17.100000000000001" customHeight="1">
      <c r="A42" s="243">
        <v>63</v>
      </c>
      <c r="B42" s="351">
        <v>8164</v>
      </c>
      <c r="C42" s="870" t="s">
        <v>13059</v>
      </c>
      <c r="D42" s="597"/>
      <c r="E42" s="604"/>
      <c r="F42" s="623"/>
      <c r="G42" s="618"/>
      <c r="H42" s="618"/>
      <c r="I42" s="650"/>
      <c r="J42" s="629"/>
      <c r="K42" s="630"/>
      <c r="L42" s="630"/>
      <c r="M42" s="718"/>
      <c r="N42" s="1221"/>
      <c r="O42" s="1099"/>
      <c r="P42" s="1101"/>
      <c r="Q42" s="1751"/>
      <c r="R42" s="1104"/>
      <c r="S42" s="288"/>
      <c r="T42" s="288"/>
      <c r="U42" s="288"/>
      <c r="V42" s="807"/>
      <c r="W42" s="512"/>
      <c r="X42" s="1083"/>
      <c r="Y42" s="1079" t="s">
        <v>4700</v>
      </c>
      <c r="Z42" s="354" t="s">
        <v>163</v>
      </c>
      <c r="AA42" s="357">
        <v>0.85</v>
      </c>
      <c r="AB42" s="1746"/>
      <c r="AC42" s="1082"/>
      <c r="AD42" s="1083"/>
      <c r="AE42" s="391">
        <f>ROUND(ROUND(ROUND(ROUND(G32*P$8,0)*X41,0)*AA42,0)-AC37,0)</f>
        <v>126</v>
      </c>
      <c r="AF42" s="268"/>
    </row>
    <row r="43" spans="1:32" ht="17.100000000000001" customHeight="1">
      <c r="A43" s="229">
        <v>63</v>
      </c>
      <c r="B43" s="337">
        <v>8123</v>
      </c>
      <c r="C43" s="871" t="s">
        <v>13060</v>
      </c>
      <c r="D43" s="597"/>
      <c r="E43" s="604"/>
      <c r="F43" s="597"/>
      <c r="I43" s="661"/>
      <c r="J43" s="1626" t="s">
        <v>5845</v>
      </c>
      <c r="K43" s="562"/>
      <c r="L43" s="562"/>
      <c r="M43" s="232"/>
      <c r="N43" s="516"/>
      <c r="O43" s="517"/>
      <c r="P43" s="518"/>
      <c r="Q43" s="1212"/>
      <c r="R43" s="1212"/>
      <c r="S43" s="232"/>
      <c r="T43" s="232"/>
      <c r="U43" s="232"/>
      <c r="V43" s="664"/>
      <c r="W43" s="372"/>
      <c r="X43" s="1070"/>
      <c r="Y43" s="625"/>
      <c r="Z43" s="625"/>
      <c r="AA43" s="625"/>
      <c r="AB43" s="1213"/>
      <c r="AC43" s="625"/>
      <c r="AD43" s="626"/>
      <c r="AE43" s="473">
        <f>ROUND(ROUND(G32+K44,0)*P$8,0)</f>
        <v>312</v>
      </c>
      <c r="AF43" s="268"/>
    </row>
    <row r="44" spans="1:32" ht="17.100000000000001" customHeight="1">
      <c r="A44" s="243">
        <v>63</v>
      </c>
      <c r="B44" s="351">
        <v>8165</v>
      </c>
      <c r="C44" s="870" t="s">
        <v>13061</v>
      </c>
      <c r="D44" s="597"/>
      <c r="E44" s="604"/>
      <c r="F44" s="597"/>
      <c r="G44" s="618"/>
      <c r="H44" s="208"/>
      <c r="I44" s="661"/>
      <c r="J44" s="1745"/>
      <c r="K44" s="214">
        <v>6</v>
      </c>
      <c r="L44" s="344" t="s">
        <v>16</v>
      </c>
      <c r="M44" s="208"/>
      <c r="N44" s="516"/>
      <c r="O44" s="517"/>
      <c r="P44" s="518"/>
      <c r="Q44" s="1214"/>
      <c r="R44" s="1214"/>
      <c r="S44" s="216"/>
      <c r="T44" s="216"/>
      <c r="U44" s="216"/>
      <c r="V44" s="667"/>
      <c r="W44" s="400"/>
      <c r="X44" s="470"/>
      <c r="Y44" s="1071" t="s">
        <v>4700</v>
      </c>
      <c r="Z44" s="362" t="s">
        <v>163</v>
      </c>
      <c r="AA44" s="356">
        <v>0.85</v>
      </c>
      <c r="AB44" s="1215"/>
      <c r="AC44" s="635"/>
      <c r="AD44" s="636"/>
      <c r="AE44" s="391">
        <f>ROUND(ROUND(ROUND(G32+K44,0)*P$8,0)*AA44,0)</f>
        <v>265</v>
      </c>
      <c r="AF44" s="268"/>
    </row>
    <row r="45" spans="1:32" ht="17.100000000000001" customHeight="1">
      <c r="A45" s="229">
        <v>63</v>
      </c>
      <c r="B45" s="337">
        <v>8124</v>
      </c>
      <c r="C45" s="871" t="s">
        <v>13062</v>
      </c>
      <c r="D45" s="597"/>
      <c r="E45" s="604"/>
      <c r="F45" s="597"/>
      <c r="G45" s="718"/>
      <c r="H45" s="208"/>
      <c r="I45" s="385"/>
      <c r="J45" s="1745"/>
      <c r="M45" s="628"/>
      <c r="N45" s="1222"/>
      <c r="O45" s="1223"/>
      <c r="P45" s="747"/>
      <c r="Q45" s="1769" t="s">
        <v>11559</v>
      </c>
      <c r="R45" s="1216" t="s">
        <v>162</v>
      </c>
      <c r="S45" s="272"/>
      <c r="T45" s="272"/>
      <c r="U45" s="272"/>
      <c r="V45" s="1217"/>
      <c r="W45" s="347" t="s">
        <v>163</v>
      </c>
      <c r="X45" s="1075">
        <v>0.7</v>
      </c>
      <c r="Y45" s="625"/>
      <c r="Z45" s="625"/>
      <c r="AA45" s="625"/>
      <c r="AB45" s="1213"/>
      <c r="AC45" s="625"/>
      <c r="AD45" s="626"/>
      <c r="AE45" s="473">
        <f>ROUND(ROUND(ROUND(G32+K44,0)*P$8,0)*X45,0)</f>
        <v>218</v>
      </c>
      <c r="AF45" s="268"/>
    </row>
    <row r="46" spans="1:32" ht="17.100000000000001" customHeight="1">
      <c r="A46" s="243">
        <v>63</v>
      </c>
      <c r="B46" s="351">
        <v>8166</v>
      </c>
      <c r="C46" s="870" t="s">
        <v>13063</v>
      </c>
      <c r="D46" s="597"/>
      <c r="E46" s="604"/>
      <c r="F46" s="597"/>
      <c r="G46" s="718"/>
      <c r="H46" s="208"/>
      <c r="I46" s="385"/>
      <c r="J46" s="1745"/>
      <c r="K46" s="214"/>
      <c r="L46" s="344"/>
      <c r="M46" s="628"/>
      <c r="N46" s="1222"/>
      <c r="O46" s="1223"/>
      <c r="P46" s="747"/>
      <c r="Q46" s="1750"/>
      <c r="R46" s="1218"/>
      <c r="S46" s="275"/>
      <c r="T46" s="275"/>
      <c r="U46" s="275"/>
      <c r="V46" s="1219"/>
      <c r="W46" s="619"/>
      <c r="X46" s="1078"/>
      <c r="Y46" s="1079" t="s">
        <v>4700</v>
      </c>
      <c r="Z46" s="354" t="s">
        <v>163</v>
      </c>
      <c r="AA46" s="355">
        <v>0.85</v>
      </c>
      <c r="AB46" s="1215"/>
      <c r="AC46" s="635"/>
      <c r="AD46" s="636"/>
      <c r="AE46" s="391">
        <f>ROUND(ROUND(ROUND(ROUND(G32+K44,0)*P$8,0)*X45,0)*AA46,0)</f>
        <v>185</v>
      </c>
      <c r="AF46" s="268"/>
    </row>
    <row r="47" spans="1:32" ht="17.100000000000001" customHeight="1">
      <c r="A47" s="243">
        <v>63</v>
      </c>
      <c r="B47" s="351">
        <v>8167</v>
      </c>
      <c r="C47" s="870" t="s">
        <v>13064</v>
      </c>
      <c r="D47" s="597"/>
      <c r="E47" s="604"/>
      <c r="F47" s="597"/>
      <c r="G47" s="718"/>
      <c r="H47" s="208"/>
      <c r="I47" s="385"/>
      <c r="J47" s="1745"/>
      <c r="K47" s="214"/>
      <c r="L47" s="344"/>
      <c r="M47" s="628"/>
      <c r="N47" s="1222"/>
      <c r="O47" s="1223"/>
      <c r="P47" s="747"/>
      <c r="Q47" s="1750"/>
      <c r="R47" s="1106" t="s">
        <v>165</v>
      </c>
      <c r="S47" s="524"/>
      <c r="T47" s="524"/>
      <c r="U47" s="524"/>
      <c r="V47" s="602"/>
      <c r="W47" s="362" t="s">
        <v>163</v>
      </c>
      <c r="X47" s="1081">
        <v>0.5</v>
      </c>
      <c r="Y47" s="1082"/>
      <c r="Z47" s="1082"/>
      <c r="AA47" s="1082"/>
      <c r="AB47" s="1220"/>
      <c r="AC47" s="1082"/>
      <c r="AD47" s="1083"/>
      <c r="AE47" s="391">
        <f>ROUND(ROUND(ROUND(G32+K44,0)*P$8,0)*X47,0)</f>
        <v>156</v>
      </c>
      <c r="AF47" s="268"/>
    </row>
    <row r="48" spans="1:32" ht="17.100000000000001" customHeight="1">
      <c r="A48" s="243">
        <v>63</v>
      </c>
      <c r="B48" s="351">
        <v>8168</v>
      </c>
      <c r="C48" s="870" t="s">
        <v>13065</v>
      </c>
      <c r="D48" s="597"/>
      <c r="E48" s="604"/>
      <c r="F48" s="597"/>
      <c r="G48" s="718"/>
      <c r="H48" s="208"/>
      <c r="I48" s="385"/>
      <c r="J48" s="629"/>
      <c r="K48" s="214"/>
      <c r="L48" s="344"/>
      <c r="M48" s="628"/>
      <c r="N48" s="1222"/>
      <c r="O48" s="1223"/>
      <c r="P48" s="747"/>
      <c r="Q48" s="1751"/>
      <c r="R48" s="647"/>
      <c r="S48" s="288"/>
      <c r="T48" s="288"/>
      <c r="U48" s="288"/>
      <c r="V48" s="807"/>
      <c r="W48" s="512"/>
      <c r="X48" s="1083"/>
      <c r="Y48" s="1079" t="s">
        <v>4700</v>
      </c>
      <c r="Z48" s="354" t="s">
        <v>163</v>
      </c>
      <c r="AA48" s="355">
        <v>0.85</v>
      </c>
      <c r="AB48" s="1215"/>
      <c r="AC48" s="635"/>
      <c r="AD48" s="636"/>
      <c r="AE48" s="391">
        <f>ROUND(ROUND(ROUND(ROUND(G32+K44,0)*P$8,0)*X47,0)*AA48,0)</f>
        <v>133</v>
      </c>
      <c r="AF48" s="268"/>
    </row>
    <row r="49" spans="1:32" ht="17.100000000000001" customHeight="1">
      <c r="A49" s="243">
        <v>63</v>
      </c>
      <c r="B49" s="351">
        <v>8169</v>
      </c>
      <c r="C49" s="870" t="s">
        <v>13066</v>
      </c>
      <c r="D49" s="597"/>
      <c r="E49" s="604"/>
      <c r="F49" s="597"/>
      <c r="G49" s="718"/>
      <c r="H49" s="208"/>
      <c r="I49" s="385"/>
      <c r="J49" s="629"/>
      <c r="K49" s="214"/>
      <c r="L49" s="344"/>
      <c r="M49" s="628"/>
      <c r="N49" s="1222"/>
      <c r="O49" s="1223"/>
      <c r="P49" s="747"/>
      <c r="Q49" s="641"/>
      <c r="R49" s="641"/>
      <c r="S49" s="524"/>
      <c r="T49" s="524"/>
      <c r="U49" s="524"/>
      <c r="V49" s="602"/>
      <c r="W49" s="362"/>
      <c r="X49" s="1081"/>
      <c r="Y49" s="635"/>
      <c r="Z49" s="635"/>
      <c r="AA49" s="636"/>
      <c r="AB49" s="1533" t="s">
        <v>167</v>
      </c>
      <c r="AC49" s="643">
        <v>5</v>
      </c>
      <c r="AD49" s="1086" t="s">
        <v>168</v>
      </c>
      <c r="AE49" s="391">
        <f>ROUND(ROUND(ROUND(G32+K44,0)*P$8,0)-AC49,0)</f>
        <v>307</v>
      </c>
      <c r="AF49" s="268"/>
    </row>
    <row r="50" spans="1:32" ht="17.100000000000001" customHeight="1">
      <c r="A50" s="243">
        <v>63</v>
      </c>
      <c r="B50" s="351">
        <v>8170</v>
      </c>
      <c r="C50" s="870" t="s">
        <v>13067</v>
      </c>
      <c r="D50" s="597"/>
      <c r="E50" s="604"/>
      <c r="F50" s="597"/>
      <c r="G50" s="718"/>
      <c r="H50" s="208"/>
      <c r="I50" s="385"/>
      <c r="J50" s="629"/>
      <c r="K50" s="214"/>
      <c r="L50" s="344"/>
      <c r="M50" s="628"/>
      <c r="N50" s="1222"/>
      <c r="O50" s="1223"/>
      <c r="P50" s="747"/>
      <c r="Q50" s="1104"/>
      <c r="R50" s="1104"/>
      <c r="S50" s="288"/>
      <c r="T50" s="288"/>
      <c r="U50" s="288"/>
      <c r="V50" s="807"/>
      <c r="W50" s="512"/>
      <c r="X50" s="1083"/>
      <c r="Y50" s="1071" t="s">
        <v>4700</v>
      </c>
      <c r="Z50" s="362" t="s">
        <v>163</v>
      </c>
      <c r="AA50" s="395">
        <v>0.85</v>
      </c>
      <c r="AB50" s="1745"/>
      <c r="AC50" s="643"/>
      <c r="AD50" s="1086"/>
      <c r="AE50" s="391">
        <f>ROUND(ROUND(ROUND(ROUND(G32+K44,0)*P$8,0)*AA50,0)-AC49,0)</f>
        <v>260</v>
      </c>
      <c r="AF50" s="268"/>
    </row>
    <row r="51" spans="1:32" ht="17.100000000000001" customHeight="1">
      <c r="A51" s="243">
        <v>63</v>
      </c>
      <c r="B51" s="351">
        <v>8171</v>
      </c>
      <c r="C51" s="870" t="s">
        <v>13068</v>
      </c>
      <c r="D51" s="597"/>
      <c r="E51" s="604"/>
      <c r="F51" s="597"/>
      <c r="G51" s="718"/>
      <c r="H51" s="208"/>
      <c r="I51" s="385"/>
      <c r="J51" s="629"/>
      <c r="K51" s="214"/>
      <c r="L51" s="344"/>
      <c r="M51" s="628"/>
      <c r="N51" s="1222"/>
      <c r="O51" s="1223"/>
      <c r="P51" s="747"/>
      <c r="Q51" s="1749" t="s">
        <v>11559</v>
      </c>
      <c r="R51" s="1106" t="s">
        <v>162</v>
      </c>
      <c r="S51" s="524"/>
      <c r="T51" s="524"/>
      <c r="U51" s="524"/>
      <c r="V51" s="602"/>
      <c r="W51" s="362" t="s">
        <v>163</v>
      </c>
      <c r="X51" s="1081">
        <v>0.7</v>
      </c>
      <c r="Y51" s="1088"/>
      <c r="Z51" s="1088"/>
      <c r="AA51" s="1089"/>
      <c r="AB51" s="1745"/>
      <c r="AC51" s="1090"/>
      <c r="AD51" s="1091"/>
      <c r="AE51" s="391">
        <f>ROUND(ROUND(ROUND(ROUND(G32+K44,0)*P$8,0)*X51,0)-AC49,0)</f>
        <v>213</v>
      </c>
      <c r="AF51" s="268"/>
    </row>
    <row r="52" spans="1:32" ht="17.100000000000001" customHeight="1">
      <c r="A52" s="243">
        <v>63</v>
      </c>
      <c r="B52" s="351">
        <v>8172</v>
      </c>
      <c r="C52" s="870" t="s">
        <v>13069</v>
      </c>
      <c r="D52" s="597"/>
      <c r="E52" s="604"/>
      <c r="F52" s="597"/>
      <c r="G52" s="718"/>
      <c r="H52" s="208"/>
      <c r="I52" s="385"/>
      <c r="J52" s="629"/>
      <c r="K52" s="214"/>
      <c r="L52" s="344"/>
      <c r="M52" s="628"/>
      <c r="N52" s="1222"/>
      <c r="O52" s="1223"/>
      <c r="P52" s="747"/>
      <c r="Q52" s="1750"/>
      <c r="R52" s="647"/>
      <c r="S52" s="288"/>
      <c r="T52" s="288"/>
      <c r="U52" s="288"/>
      <c r="V52" s="807"/>
      <c r="W52" s="512"/>
      <c r="X52" s="1083"/>
      <c r="Y52" s="1079" t="s">
        <v>4700</v>
      </c>
      <c r="Z52" s="354" t="s">
        <v>163</v>
      </c>
      <c r="AA52" s="357">
        <v>0.85</v>
      </c>
      <c r="AB52" s="1745"/>
      <c r="AC52" s="1090"/>
      <c r="AD52" s="1091"/>
      <c r="AE52" s="391">
        <f>ROUND(ROUND(ROUND(ROUND(ROUND(G32+K44,0)*P$8,0)*X51,0)*AA52,0)-AC49,0)</f>
        <v>180</v>
      </c>
      <c r="AF52" s="268"/>
    </row>
    <row r="53" spans="1:32" ht="17.100000000000001" customHeight="1">
      <c r="A53" s="243">
        <v>63</v>
      </c>
      <c r="B53" s="351">
        <v>8173</v>
      </c>
      <c r="C53" s="870" t="s">
        <v>13070</v>
      </c>
      <c r="D53" s="597"/>
      <c r="E53" s="604"/>
      <c r="F53" s="597"/>
      <c r="G53" s="718"/>
      <c r="H53" s="208"/>
      <c r="I53" s="385"/>
      <c r="J53" s="629"/>
      <c r="K53" s="214"/>
      <c r="L53" s="344"/>
      <c r="M53" s="628"/>
      <c r="N53" s="1222"/>
      <c r="O53" s="1223"/>
      <c r="P53" s="747"/>
      <c r="Q53" s="1750"/>
      <c r="R53" s="641" t="s">
        <v>165</v>
      </c>
      <c r="S53" s="524"/>
      <c r="T53" s="524"/>
      <c r="U53" s="524"/>
      <c r="V53" s="602"/>
      <c r="W53" s="362" t="s">
        <v>163</v>
      </c>
      <c r="X53" s="1081">
        <v>0.5</v>
      </c>
      <c r="Y53" s="1082"/>
      <c r="Z53" s="1082"/>
      <c r="AA53" s="1083"/>
      <c r="AB53" s="1745"/>
      <c r="AC53" s="1090"/>
      <c r="AD53" s="1091"/>
      <c r="AE53" s="391">
        <f>ROUND(ROUND(ROUND(ROUND(G32+K44,0)*P$8,0)*X53,0)-AC49,0)</f>
        <v>151</v>
      </c>
      <c r="AF53" s="268"/>
    </row>
    <row r="54" spans="1:32" ht="17.100000000000001" customHeight="1">
      <c r="A54" s="243">
        <v>63</v>
      </c>
      <c r="B54" s="351">
        <v>8174</v>
      </c>
      <c r="C54" s="870" t="s">
        <v>13071</v>
      </c>
      <c r="D54" s="597"/>
      <c r="E54" s="604"/>
      <c r="F54" s="597"/>
      <c r="G54" s="718"/>
      <c r="H54" s="208"/>
      <c r="I54" s="385"/>
      <c r="J54" s="629"/>
      <c r="K54" s="214"/>
      <c r="L54" s="344"/>
      <c r="M54" s="628"/>
      <c r="N54" s="1222"/>
      <c r="O54" s="1223"/>
      <c r="P54" s="747"/>
      <c r="Q54" s="1751"/>
      <c r="R54" s="1104"/>
      <c r="S54" s="288"/>
      <c r="T54" s="288"/>
      <c r="U54" s="288"/>
      <c r="V54" s="807"/>
      <c r="W54" s="512"/>
      <c r="X54" s="1083"/>
      <c r="Y54" s="1079" t="s">
        <v>4700</v>
      </c>
      <c r="Z54" s="354" t="s">
        <v>163</v>
      </c>
      <c r="AA54" s="357">
        <v>0.85</v>
      </c>
      <c r="AB54" s="1746"/>
      <c r="AC54" s="1082"/>
      <c r="AD54" s="1083"/>
      <c r="AE54" s="391">
        <f>ROUND(ROUND(ROUND(ROUND(ROUND(G32+K44,0)*P$8,0)*X53,0)*AA54,0)-AC49,0)</f>
        <v>128</v>
      </c>
      <c r="AF54" s="268"/>
    </row>
    <row r="55" spans="1:32" ht="17.100000000000001" customHeight="1">
      <c r="A55" s="229">
        <v>63</v>
      </c>
      <c r="B55" s="337">
        <v>8131</v>
      </c>
      <c r="C55" s="871" t="s">
        <v>13072</v>
      </c>
      <c r="D55" s="597"/>
      <c r="E55" s="604"/>
      <c r="F55" s="1542" t="s">
        <v>11607</v>
      </c>
      <c r="G55" s="558"/>
      <c r="H55" s="558"/>
      <c r="I55" s="674"/>
      <c r="J55" s="756"/>
      <c r="K55" s="562"/>
      <c r="L55" s="562"/>
      <c r="M55" s="232"/>
      <c r="N55" s="516"/>
      <c r="O55" s="517"/>
      <c r="P55" s="518"/>
      <c r="Q55" s="1212"/>
      <c r="R55" s="1212"/>
      <c r="S55" s="232"/>
      <c r="T55" s="232"/>
      <c r="U55" s="232"/>
      <c r="V55" s="664"/>
      <c r="W55" s="372"/>
      <c r="X55" s="1070"/>
      <c r="Y55" s="625"/>
      <c r="Z55" s="625"/>
      <c r="AA55" s="625"/>
      <c r="AB55" s="1213"/>
      <c r="AC55" s="625"/>
      <c r="AD55" s="626"/>
      <c r="AE55" s="473">
        <f>ROUND(G56*P$8,0)</f>
        <v>232</v>
      </c>
      <c r="AF55" s="268"/>
    </row>
    <row r="56" spans="1:32" ht="17.100000000000001" customHeight="1">
      <c r="A56" s="243">
        <v>63</v>
      </c>
      <c r="B56" s="351">
        <v>8175</v>
      </c>
      <c r="C56" s="870" t="s">
        <v>13073</v>
      </c>
      <c r="D56" s="597"/>
      <c r="E56" s="604"/>
      <c r="F56" s="1765"/>
      <c r="G56" s="624">
        <v>331</v>
      </c>
      <c r="H56" s="208" t="s">
        <v>18</v>
      </c>
      <c r="I56" s="650"/>
      <c r="J56" s="597"/>
      <c r="K56" s="214"/>
      <c r="L56" s="344"/>
      <c r="M56" s="208"/>
      <c r="N56" s="516"/>
      <c r="O56" s="517"/>
      <c r="P56" s="518"/>
      <c r="Q56" s="1214"/>
      <c r="R56" s="1214"/>
      <c r="S56" s="216"/>
      <c r="T56" s="216"/>
      <c r="U56" s="216"/>
      <c r="V56" s="667"/>
      <c r="W56" s="400"/>
      <c r="X56" s="470"/>
      <c r="Y56" s="1071" t="s">
        <v>4700</v>
      </c>
      <c r="Z56" s="362" t="s">
        <v>163</v>
      </c>
      <c r="AA56" s="356">
        <v>0.85</v>
      </c>
      <c r="AB56" s="1215"/>
      <c r="AC56" s="635"/>
      <c r="AD56" s="636"/>
      <c r="AE56" s="391">
        <f>ROUND(ROUND(G56*P$8,0)*AA56,0)</f>
        <v>197</v>
      </c>
      <c r="AF56" s="268"/>
    </row>
    <row r="57" spans="1:32" ht="17.100000000000001" customHeight="1">
      <c r="A57" s="229">
        <v>63</v>
      </c>
      <c r="B57" s="337">
        <v>8132</v>
      </c>
      <c r="C57" s="871" t="s">
        <v>13074</v>
      </c>
      <c r="D57" s="597"/>
      <c r="E57" s="604"/>
      <c r="F57" s="1765"/>
      <c r="G57" s="618"/>
      <c r="H57" s="618"/>
      <c r="I57" s="650"/>
      <c r="J57" s="629"/>
      <c r="M57" s="628"/>
      <c r="N57" s="1222"/>
      <c r="O57" s="1223"/>
      <c r="P57" s="747"/>
      <c r="Q57" s="1769" t="s">
        <v>11559</v>
      </c>
      <c r="R57" s="1216" t="s">
        <v>162</v>
      </c>
      <c r="S57" s="272"/>
      <c r="T57" s="272"/>
      <c r="U57" s="272"/>
      <c r="V57" s="1217"/>
      <c r="W57" s="347" t="s">
        <v>163</v>
      </c>
      <c r="X57" s="1075">
        <v>0.7</v>
      </c>
      <c r="Y57" s="625"/>
      <c r="Z57" s="625"/>
      <c r="AA57" s="625"/>
      <c r="AB57" s="1213"/>
      <c r="AC57" s="625"/>
      <c r="AD57" s="626"/>
      <c r="AE57" s="473">
        <f>ROUND(ROUND(G56*P$8,0)*X57,0)</f>
        <v>162</v>
      </c>
      <c r="AF57" s="268"/>
    </row>
    <row r="58" spans="1:32" ht="17.100000000000001" customHeight="1">
      <c r="A58" s="243">
        <v>63</v>
      </c>
      <c r="B58" s="351">
        <v>8176</v>
      </c>
      <c r="C58" s="870" t="s">
        <v>13075</v>
      </c>
      <c r="D58" s="597"/>
      <c r="E58" s="604"/>
      <c r="F58" s="1765"/>
      <c r="G58" s="618"/>
      <c r="H58" s="618"/>
      <c r="I58" s="650"/>
      <c r="J58" s="629"/>
      <c r="K58" s="214"/>
      <c r="L58" s="344"/>
      <c r="M58" s="628"/>
      <c r="N58" s="1222"/>
      <c r="O58" s="1223"/>
      <c r="P58" s="747"/>
      <c r="Q58" s="1750"/>
      <c r="R58" s="1218"/>
      <c r="S58" s="275"/>
      <c r="T58" s="275"/>
      <c r="U58" s="275"/>
      <c r="V58" s="1219"/>
      <c r="W58" s="619"/>
      <c r="X58" s="1078"/>
      <c r="Y58" s="1079" t="s">
        <v>4700</v>
      </c>
      <c r="Z58" s="354" t="s">
        <v>163</v>
      </c>
      <c r="AA58" s="355">
        <v>0.85</v>
      </c>
      <c r="AB58" s="1215"/>
      <c r="AC58" s="635"/>
      <c r="AD58" s="636"/>
      <c r="AE58" s="391">
        <f>ROUND(ROUND(ROUND(G56*P$8,0)*X57,0)*AA58,0)</f>
        <v>138</v>
      </c>
      <c r="AF58" s="268"/>
    </row>
    <row r="59" spans="1:32" ht="17.100000000000001" customHeight="1">
      <c r="A59" s="243">
        <v>63</v>
      </c>
      <c r="B59" s="351">
        <v>8177</v>
      </c>
      <c r="C59" s="870" t="s">
        <v>13076</v>
      </c>
      <c r="D59" s="597"/>
      <c r="E59" s="604"/>
      <c r="F59" s="623"/>
      <c r="G59" s="618"/>
      <c r="H59" s="618"/>
      <c r="I59" s="650"/>
      <c r="J59" s="629"/>
      <c r="K59" s="214"/>
      <c r="L59" s="344"/>
      <c r="M59" s="628"/>
      <c r="N59" s="1222"/>
      <c r="O59" s="1223"/>
      <c r="P59" s="747"/>
      <c r="Q59" s="1750"/>
      <c r="R59" s="1106" t="s">
        <v>165</v>
      </c>
      <c r="S59" s="524"/>
      <c r="T59" s="524"/>
      <c r="U59" s="524"/>
      <c r="V59" s="602"/>
      <c r="W59" s="362" t="s">
        <v>163</v>
      </c>
      <c r="X59" s="1081">
        <v>0.5</v>
      </c>
      <c r="Y59" s="1082"/>
      <c r="Z59" s="1082"/>
      <c r="AA59" s="1082"/>
      <c r="AB59" s="1220"/>
      <c r="AC59" s="1082"/>
      <c r="AD59" s="1083"/>
      <c r="AE59" s="391">
        <f>ROUND(ROUND(G56*P$8,0)*X59,0)</f>
        <v>116</v>
      </c>
      <c r="AF59" s="268"/>
    </row>
    <row r="60" spans="1:32" ht="17.100000000000001" customHeight="1">
      <c r="A60" s="243">
        <v>63</v>
      </c>
      <c r="B60" s="351">
        <v>8178</v>
      </c>
      <c r="C60" s="870" t="s">
        <v>13077</v>
      </c>
      <c r="D60" s="597"/>
      <c r="E60" s="604"/>
      <c r="F60" s="623"/>
      <c r="G60" s="618"/>
      <c r="H60" s="618"/>
      <c r="I60" s="650"/>
      <c r="J60" s="629"/>
      <c r="K60" s="214"/>
      <c r="L60" s="344"/>
      <c r="M60" s="628"/>
      <c r="N60" s="1222"/>
      <c r="O60" s="1223"/>
      <c r="P60" s="747"/>
      <c r="Q60" s="1751"/>
      <c r="R60" s="647"/>
      <c r="S60" s="288"/>
      <c r="T60" s="288"/>
      <c r="U60" s="288"/>
      <c r="V60" s="807"/>
      <c r="W60" s="512"/>
      <c r="X60" s="1083"/>
      <c r="Y60" s="1079" t="s">
        <v>4700</v>
      </c>
      <c r="Z60" s="354" t="s">
        <v>163</v>
      </c>
      <c r="AA60" s="355">
        <v>0.85</v>
      </c>
      <c r="AB60" s="1215"/>
      <c r="AC60" s="635"/>
      <c r="AD60" s="636"/>
      <c r="AE60" s="391">
        <f>ROUND(ROUND(ROUND(G56*P$8,0)*X59,0)*AA60,0)</f>
        <v>99</v>
      </c>
      <c r="AF60" s="268"/>
    </row>
    <row r="61" spans="1:32" ht="17.100000000000001" customHeight="1">
      <c r="A61" s="243">
        <v>63</v>
      </c>
      <c r="B61" s="351">
        <v>8179</v>
      </c>
      <c r="C61" s="870" t="s">
        <v>13078</v>
      </c>
      <c r="D61" s="597"/>
      <c r="E61" s="604"/>
      <c r="F61" s="623"/>
      <c r="G61" s="618"/>
      <c r="H61" s="618"/>
      <c r="I61" s="650"/>
      <c r="J61" s="629"/>
      <c r="K61" s="214"/>
      <c r="L61" s="344"/>
      <c r="M61" s="628"/>
      <c r="N61" s="1222"/>
      <c r="O61" s="1223"/>
      <c r="P61" s="747"/>
      <c r="Q61" s="641"/>
      <c r="R61" s="641"/>
      <c r="S61" s="524"/>
      <c r="T61" s="524"/>
      <c r="U61" s="524"/>
      <c r="V61" s="602"/>
      <c r="W61" s="362"/>
      <c r="X61" s="1081"/>
      <c r="Y61" s="635"/>
      <c r="Z61" s="635"/>
      <c r="AA61" s="636"/>
      <c r="AB61" s="1533" t="s">
        <v>167</v>
      </c>
      <c r="AC61" s="643">
        <v>5</v>
      </c>
      <c r="AD61" s="1086" t="s">
        <v>168</v>
      </c>
      <c r="AE61" s="391">
        <f>ROUND(ROUND(G56*P$8,0)-AC61,0)</f>
        <v>227</v>
      </c>
      <c r="AF61" s="268"/>
    </row>
    <row r="62" spans="1:32" ht="17.100000000000001" customHeight="1">
      <c r="A62" s="243">
        <v>63</v>
      </c>
      <c r="B62" s="351">
        <v>8180</v>
      </c>
      <c r="C62" s="870" t="s">
        <v>13079</v>
      </c>
      <c r="D62" s="597"/>
      <c r="E62" s="604"/>
      <c r="F62" s="623"/>
      <c r="G62" s="618"/>
      <c r="H62" s="618"/>
      <c r="I62" s="650"/>
      <c r="J62" s="629"/>
      <c r="K62" s="214"/>
      <c r="L62" s="344"/>
      <c r="M62" s="628"/>
      <c r="N62" s="1222"/>
      <c r="O62" s="1223"/>
      <c r="P62" s="747"/>
      <c r="Q62" s="1104"/>
      <c r="R62" s="1104"/>
      <c r="S62" s="288"/>
      <c r="T62" s="288"/>
      <c r="U62" s="288"/>
      <c r="V62" s="807"/>
      <c r="W62" s="512"/>
      <c r="X62" s="1083"/>
      <c r="Y62" s="1071" t="s">
        <v>4700</v>
      </c>
      <c r="Z62" s="362" t="s">
        <v>163</v>
      </c>
      <c r="AA62" s="395">
        <v>0.85</v>
      </c>
      <c r="AB62" s="1745"/>
      <c r="AC62" s="643"/>
      <c r="AD62" s="1086"/>
      <c r="AE62" s="391">
        <f>ROUND(ROUND(ROUND(G56*P$8,0)*AA62,0)-AC61,0)</f>
        <v>192</v>
      </c>
      <c r="AF62" s="268"/>
    </row>
    <row r="63" spans="1:32" ht="17.100000000000001" customHeight="1">
      <c r="A63" s="243">
        <v>63</v>
      </c>
      <c r="B63" s="351">
        <v>8181</v>
      </c>
      <c r="C63" s="870" t="s">
        <v>13080</v>
      </c>
      <c r="D63" s="597"/>
      <c r="E63" s="604"/>
      <c r="F63" s="623"/>
      <c r="G63" s="618"/>
      <c r="H63" s="618"/>
      <c r="I63" s="650"/>
      <c r="J63" s="629"/>
      <c r="K63" s="214"/>
      <c r="L63" s="344"/>
      <c r="M63" s="628"/>
      <c r="N63" s="1222"/>
      <c r="O63" s="1223"/>
      <c r="P63" s="747"/>
      <c r="Q63" s="1749" t="s">
        <v>11559</v>
      </c>
      <c r="R63" s="1106" t="s">
        <v>162</v>
      </c>
      <c r="S63" s="524"/>
      <c r="T63" s="524"/>
      <c r="U63" s="524"/>
      <c r="V63" s="602"/>
      <c r="W63" s="362" t="s">
        <v>163</v>
      </c>
      <c r="X63" s="1081">
        <v>0.7</v>
      </c>
      <c r="Y63" s="1088"/>
      <c r="Z63" s="1088"/>
      <c r="AA63" s="1089"/>
      <c r="AB63" s="1745"/>
      <c r="AC63" s="1090"/>
      <c r="AD63" s="1091"/>
      <c r="AE63" s="391">
        <f>ROUND(ROUND(ROUND(G56*P$8,0)*X63,0)-AC61,0)</f>
        <v>157</v>
      </c>
      <c r="AF63" s="268"/>
    </row>
    <row r="64" spans="1:32" ht="17.100000000000001" customHeight="1">
      <c r="A64" s="243">
        <v>63</v>
      </c>
      <c r="B64" s="351">
        <v>8182</v>
      </c>
      <c r="C64" s="870" t="s">
        <v>13081</v>
      </c>
      <c r="D64" s="597"/>
      <c r="E64" s="604"/>
      <c r="F64" s="623"/>
      <c r="G64" s="618"/>
      <c r="H64" s="618"/>
      <c r="I64" s="650"/>
      <c r="J64" s="629"/>
      <c r="K64" s="214"/>
      <c r="L64" s="344"/>
      <c r="M64" s="628"/>
      <c r="N64" s="1222"/>
      <c r="O64" s="1223"/>
      <c r="P64" s="747"/>
      <c r="Q64" s="1750"/>
      <c r="R64" s="647"/>
      <c r="S64" s="288"/>
      <c r="T64" s="288"/>
      <c r="U64" s="288"/>
      <c r="V64" s="807"/>
      <c r="W64" s="512"/>
      <c r="X64" s="1083"/>
      <c r="Y64" s="1079" t="s">
        <v>4700</v>
      </c>
      <c r="Z64" s="354" t="s">
        <v>163</v>
      </c>
      <c r="AA64" s="357">
        <v>0.85</v>
      </c>
      <c r="AB64" s="1745"/>
      <c r="AC64" s="1090"/>
      <c r="AD64" s="1091"/>
      <c r="AE64" s="391">
        <f>ROUND(ROUND(ROUND(ROUND(G56*P$8,0)*X63,0)*AA64,0)-AC61,0)</f>
        <v>133</v>
      </c>
      <c r="AF64" s="268"/>
    </row>
    <row r="65" spans="1:32" ht="17.100000000000001" customHeight="1">
      <c r="A65" s="243">
        <v>63</v>
      </c>
      <c r="B65" s="351">
        <v>8183</v>
      </c>
      <c r="C65" s="870" t="s">
        <v>13082</v>
      </c>
      <c r="D65" s="597"/>
      <c r="E65" s="604"/>
      <c r="F65" s="623"/>
      <c r="G65" s="618"/>
      <c r="H65" s="618"/>
      <c r="I65" s="650"/>
      <c r="J65" s="629"/>
      <c r="K65" s="214"/>
      <c r="L65" s="344"/>
      <c r="M65" s="628"/>
      <c r="N65" s="1222"/>
      <c r="O65" s="1223"/>
      <c r="P65" s="747"/>
      <c r="Q65" s="1750"/>
      <c r="R65" s="641" t="s">
        <v>165</v>
      </c>
      <c r="S65" s="524"/>
      <c r="T65" s="524"/>
      <c r="U65" s="524"/>
      <c r="V65" s="602"/>
      <c r="W65" s="362" t="s">
        <v>163</v>
      </c>
      <c r="X65" s="1081">
        <v>0.5</v>
      </c>
      <c r="Y65" s="1082"/>
      <c r="Z65" s="1082"/>
      <c r="AA65" s="1083"/>
      <c r="AB65" s="1745"/>
      <c r="AC65" s="1090"/>
      <c r="AD65" s="1091"/>
      <c r="AE65" s="391">
        <f>ROUND(ROUND(ROUND(G56*P$8,0)*X65,0)-AC61,0)</f>
        <v>111</v>
      </c>
      <c r="AF65" s="268"/>
    </row>
    <row r="66" spans="1:32" ht="17.100000000000001" customHeight="1">
      <c r="A66" s="243">
        <v>63</v>
      </c>
      <c r="B66" s="351">
        <v>8184</v>
      </c>
      <c r="C66" s="870" t="s">
        <v>13083</v>
      </c>
      <c r="D66" s="597"/>
      <c r="E66" s="604"/>
      <c r="F66" s="623"/>
      <c r="G66" s="618"/>
      <c r="H66" s="618"/>
      <c r="I66" s="650"/>
      <c r="J66" s="629"/>
      <c r="K66" s="214"/>
      <c r="L66" s="344"/>
      <c r="M66" s="628"/>
      <c r="N66" s="1222"/>
      <c r="O66" s="1223"/>
      <c r="P66" s="747"/>
      <c r="Q66" s="1751"/>
      <c r="R66" s="1104"/>
      <c r="S66" s="288"/>
      <c r="T66" s="288"/>
      <c r="U66" s="288"/>
      <c r="V66" s="807"/>
      <c r="W66" s="512"/>
      <c r="X66" s="1083"/>
      <c r="Y66" s="1079" t="s">
        <v>4700</v>
      </c>
      <c r="Z66" s="354" t="s">
        <v>163</v>
      </c>
      <c r="AA66" s="357">
        <v>0.85</v>
      </c>
      <c r="AB66" s="1746"/>
      <c r="AC66" s="1082"/>
      <c r="AD66" s="1083"/>
      <c r="AE66" s="391">
        <f>ROUND(ROUND(ROUND(ROUND(G56*P$8,0)*X65,0)*AA66,0)-AC61,0)</f>
        <v>94</v>
      </c>
      <c r="AF66" s="268"/>
    </row>
    <row r="67" spans="1:32" ht="17.100000000000001" customHeight="1">
      <c r="A67" s="229">
        <v>63</v>
      </c>
      <c r="B67" s="337">
        <v>8133</v>
      </c>
      <c r="C67" s="871" t="s">
        <v>13084</v>
      </c>
      <c r="D67" s="597"/>
      <c r="E67" s="604"/>
      <c r="F67" s="597"/>
      <c r="I67" s="661"/>
      <c r="J67" s="1626" t="s">
        <v>5845</v>
      </c>
      <c r="K67" s="562"/>
      <c r="L67" s="562"/>
      <c r="M67" s="232"/>
      <c r="N67" s="516"/>
      <c r="O67" s="517"/>
      <c r="P67" s="518"/>
      <c r="Q67" s="1212"/>
      <c r="R67" s="1212"/>
      <c r="S67" s="232"/>
      <c r="T67" s="232"/>
      <c r="U67" s="232"/>
      <c r="V67" s="664"/>
      <c r="W67" s="372"/>
      <c r="X67" s="1070"/>
      <c r="Y67" s="625"/>
      <c r="Z67" s="625"/>
      <c r="AA67" s="625"/>
      <c r="AB67" s="1213"/>
      <c r="AC67" s="625"/>
      <c r="AD67" s="626"/>
      <c r="AE67" s="473">
        <f>ROUND(ROUND(G56+K68,0)*P$8,0)</f>
        <v>235</v>
      </c>
      <c r="AF67" s="268"/>
    </row>
    <row r="68" spans="1:32" ht="17.100000000000001" customHeight="1">
      <c r="A68" s="243">
        <v>63</v>
      </c>
      <c r="B68" s="351">
        <v>8185</v>
      </c>
      <c r="C68" s="870" t="s">
        <v>13085</v>
      </c>
      <c r="D68" s="597"/>
      <c r="E68" s="604"/>
      <c r="F68" s="597"/>
      <c r="G68" s="618"/>
      <c r="H68" s="208"/>
      <c r="I68" s="661"/>
      <c r="J68" s="1745"/>
      <c r="K68" s="214">
        <v>4</v>
      </c>
      <c r="L68" s="344" t="s">
        <v>16</v>
      </c>
      <c r="M68" s="208"/>
      <c r="N68" s="516"/>
      <c r="O68" s="517"/>
      <c r="P68" s="518"/>
      <c r="Q68" s="1214"/>
      <c r="R68" s="1214"/>
      <c r="S68" s="216"/>
      <c r="T68" s="216"/>
      <c r="U68" s="216"/>
      <c r="V68" s="667"/>
      <c r="W68" s="400"/>
      <c r="X68" s="470"/>
      <c r="Y68" s="1071" t="s">
        <v>4700</v>
      </c>
      <c r="Z68" s="362" t="s">
        <v>163</v>
      </c>
      <c r="AA68" s="356">
        <v>0.85</v>
      </c>
      <c r="AB68" s="1215"/>
      <c r="AC68" s="635"/>
      <c r="AD68" s="636"/>
      <c r="AE68" s="391">
        <f>ROUND(ROUND(ROUND(G56+K68,0)*P$8,0)*AA68,0)</f>
        <v>200</v>
      </c>
      <c r="AF68" s="268"/>
    </row>
    <row r="69" spans="1:32" ht="17.100000000000001" customHeight="1">
      <c r="A69" s="229">
        <v>63</v>
      </c>
      <c r="B69" s="337">
        <v>8134</v>
      </c>
      <c r="C69" s="871" t="s">
        <v>13086</v>
      </c>
      <c r="D69" s="597"/>
      <c r="E69" s="604"/>
      <c r="F69" s="597"/>
      <c r="G69" s="718"/>
      <c r="H69" s="208"/>
      <c r="I69" s="385"/>
      <c r="J69" s="1745"/>
      <c r="M69" s="628"/>
      <c r="N69" s="1222"/>
      <c r="O69" s="1223"/>
      <c r="P69" s="747"/>
      <c r="Q69" s="1769" t="s">
        <v>11559</v>
      </c>
      <c r="R69" s="1216" t="s">
        <v>162</v>
      </c>
      <c r="S69" s="272"/>
      <c r="T69" s="272"/>
      <c r="U69" s="272"/>
      <c r="V69" s="1217"/>
      <c r="W69" s="347" t="s">
        <v>163</v>
      </c>
      <c r="X69" s="1075">
        <v>0.7</v>
      </c>
      <c r="Y69" s="625"/>
      <c r="Z69" s="625"/>
      <c r="AA69" s="625"/>
      <c r="AB69" s="1213"/>
      <c r="AC69" s="625"/>
      <c r="AD69" s="626"/>
      <c r="AE69" s="473">
        <f>ROUND(ROUND(ROUND(G56+K68,0)*P$8,0)*X69,0)</f>
        <v>165</v>
      </c>
      <c r="AF69" s="268"/>
    </row>
    <row r="70" spans="1:32" ht="17.100000000000001" customHeight="1">
      <c r="A70" s="243">
        <v>63</v>
      </c>
      <c r="B70" s="351">
        <v>8186</v>
      </c>
      <c r="C70" s="870" t="s">
        <v>13087</v>
      </c>
      <c r="D70" s="597"/>
      <c r="E70" s="604"/>
      <c r="F70" s="597"/>
      <c r="G70" s="718"/>
      <c r="H70" s="208"/>
      <c r="I70" s="385"/>
      <c r="J70" s="1745"/>
      <c r="K70" s="214"/>
      <c r="L70" s="344"/>
      <c r="M70" s="628"/>
      <c r="N70" s="1222"/>
      <c r="O70" s="1223"/>
      <c r="P70" s="747"/>
      <c r="Q70" s="1750"/>
      <c r="R70" s="1218"/>
      <c r="S70" s="275"/>
      <c r="T70" s="275"/>
      <c r="U70" s="275"/>
      <c r="V70" s="1219"/>
      <c r="W70" s="619"/>
      <c r="X70" s="1078"/>
      <c r="Y70" s="1079" t="s">
        <v>4700</v>
      </c>
      <c r="Z70" s="354" t="s">
        <v>163</v>
      </c>
      <c r="AA70" s="355">
        <v>0.85</v>
      </c>
      <c r="AB70" s="1215"/>
      <c r="AC70" s="635"/>
      <c r="AD70" s="636"/>
      <c r="AE70" s="391">
        <f>ROUND(ROUND(ROUND(ROUND(G56+K68,0)*P$8,0)*X69,0)*AA70,0)</f>
        <v>140</v>
      </c>
      <c r="AF70" s="268"/>
    </row>
    <row r="71" spans="1:32" ht="17.100000000000001" customHeight="1">
      <c r="A71" s="243">
        <v>63</v>
      </c>
      <c r="B71" s="351">
        <v>8187</v>
      </c>
      <c r="C71" s="870" t="s">
        <v>13088</v>
      </c>
      <c r="D71" s="597"/>
      <c r="E71" s="604"/>
      <c r="F71" s="597"/>
      <c r="G71" s="718"/>
      <c r="H71" s="208"/>
      <c r="I71" s="385"/>
      <c r="J71" s="629"/>
      <c r="K71" s="214"/>
      <c r="L71" s="344"/>
      <c r="M71" s="628"/>
      <c r="N71" s="1222"/>
      <c r="O71" s="1223"/>
      <c r="P71" s="747"/>
      <c r="Q71" s="1750"/>
      <c r="R71" s="1106" t="s">
        <v>165</v>
      </c>
      <c r="S71" s="524"/>
      <c r="T71" s="524"/>
      <c r="U71" s="524"/>
      <c r="V71" s="602"/>
      <c r="W71" s="362" t="s">
        <v>163</v>
      </c>
      <c r="X71" s="1081">
        <v>0.5</v>
      </c>
      <c r="Y71" s="1082"/>
      <c r="Z71" s="1082"/>
      <c r="AA71" s="1082"/>
      <c r="AB71" s="1220"/>
      <c r="AC71" s="1082"/>
      <c r="AD71" s="1083"/>
      <c r="AE71" s="391">
        <f>ROUND(ROUND(ROUND(G56+K68,0)*P$8,0)*X71,0)</f>
        <v>118</v>
      </c>
      <c r="AF71" s="268"/>
    </row>
    <row r="72" spans="1:32" ht="17.100000000000001" customHeight="1">
      <c r="A72" s="243">
        <v>63</v>
      </c>
      <c r="B72" s="351">
        <v>8188</v>
      </c>
      <c r="C72" s="870" t="s">
        <v>13089</v>
      </c>
      <c r="D72" s="597"/>
      <c r="E72" s="604"/>
      <c r="F72" s="597"/>
      <c r="G72" s="718"/>
      <c r="H72" s="208"/>
      <c r="I72" s="385"/>
      <c r="J72" s="629"/>
      <c r="K72" s="214"/>
      <c r="L72" s="344"/>
      <c r="M72" s="628"/>
      <c r="N72" s="1222"/>
      <c r="O72" s="1223"/>
      <c r="P72" s="747"/>
      <c r="Q72" s="1751"/>
      <c r="R72" s="647"/>
      <c r="S72" s="288"/>
      <c r="T72" s="288"/>
      <c r="U72" s="288"/>
      <c r="V72" s="807"/>
      <c r="W72" s="512"/>
      <c r="X72" s="1083"/>
      <c r="Y72" s="1079" t="s">
        <v>4700</v>
      </c>
      <c r="Z72" s="354" t="s">
        <v>163</v>
      </c>
      <c r="AA72" s="355">
        <v>0.85</v>
      </c>
      <c r="AB72" s="1215"/>
      <c r="AC72" s="635"/>
      <c r="AD72" s="636"/>
      <c r="AE72" s="391">
        <f>ROUND(ROUND(ROUND(ROUND(G56+K68,0)*P$8,0)*X71,0)*AA72,0)</f>
        <v>100</v>
      </c>
      <c r="AF72" s="268"/>
    </row>
    <row r="73" spans="1:32" ht="17.100000000000001" customHeight="1">
      <c r="A73" s="243">
        <v>63</v>
      </c>
      <c r="B73" s="351">
        <v>8189</v>
      </c>
      <c r="C73" s="870" t="s">
        <v>13090</v>
      </c>
      <c r="D73" s="597"/>
      <c r="E73" s="604"/>
      <c r="F73" s="597"/>
      <c r="G73" s="718"/>
      <c r="H73" s="208"/>
      <c r="I73" s="385"/>
      <c r="J73" s="629"/>
      <c r="K73" s="214"/>
      <c r="L73" s="344"/>
      <c r="M73" s="628"/>
      <c r="N73" s="1222"/>
      <c r="O73" s="1223"/>
      <c r="P73" s="747"/>
      <c r="Q73" s="641"/>
      <c r="R73" s="641"/>
      <c r="S73" s="524"/>
      <c r="T73" s="524"/>
      <c r="U73" s="524"/>
      <c r="V73" s="602"/>
      <c r="W73" s="362"/>
      <c r="X73" s="1081"/>
      <c r="Y73" s="635"/>
      <c r="Z73" s="635"/>
      <c r="AA73" s="636"/>
      <c r="AB73" s="1533" t="s">
        <v>167</v>
      </c>
      <c r="AC73" s="643">
        <v>5</v>
      </c>
      <c r="AD73" s="1086" t="s">
        <v>168</v>
      </c>
      <c r="AE73" s="391">
        <f>ROUND(ROUND(ROUND(G56+K68,0)*P$8,0)-AC73,0)</f>
        <v>230</v>
      </c>
      <c r="AF73" s="268"/>
    </row>
    <row r="74" spans="1:32" ht="17.100000000000001" customHeight="1">
      <c r="A74" s="243">
        <v>63</v>
      </c>
      <c r="B74" s="351">
        <v>8190</v>
      </c>
      <c r="C74" s="870" t="s">
        <v>13091</v>
      </c>
      <c r="D74" s="597"/>
      <c r="E74" s="604"/>
      <c r="F74" s="597"/>
      <c r="G74" s="718"/>
      <c r="H74" s="208"/>
      <c r="I74" s="385"/>
      <c r="J74" s="629"/>
      <c r="K74" s="214"/>
      <c r="L74" s="344"/>
      <c r="M74" s="628"/>
      <c r="N74" s="1222"/>
      <c r="O74" s="1223"/>
      <c r="P74" s="747"/>
      <c r="Q74" s="1104"/>
      <c r="R74" s="1104"/>
      <c r="S74" s="288"/>
      <c r="T74" s="288"/>
      <c r="U74" s="288"/>
      <c r="V74" s="807"/>
      <c r="W74" s="512"/>
      <c r="X74" s="1083"/>
      <c r="Y74" s="1071" t="s">
        <v>4700</v>
      </c>
      <c r="Z74" s="362" t="s">
        <v>163</v>
      </c>
      <c r="AA74" s="395">
        <v>0.85</v>
      </c>
      <c r="AB74" s="1745"/>
      <c r="AC74" s="643"/>
      <c r="AD74" s="1086"/>
      <c r="AE74" s="391">
        <f>ROUND(ROUND(ROUND(ROUND(G56+K68,0)*P$8,0)*AA74,0)-AC73,0)</f>
        <v>195</v>
      </c>
      <c r="AF74" s="268"/>
    </row>
    <row r="75" spans="1:32" ht="17.100000000000001" customHeight="1">
      <c r="A75" s="243">
        <v>63</v>
      </c>
      <c r="B75" s="351">
        <v>8191</v>
      </c>
      <c r="C75" s="870" t="s">
        <v>13092</v>
      </c>
      <c r="D75" s="597"/>
      <c r="E75" s="604"/>
      <c r="F75" s="597"/>
      <c r="G75" s="718"/>
      <c r="H75" s="208"/>
      <c r="I75" s="385"/>
      <c r="J75" s="629"/>
      <c r="K75" s="214"/>
      <c r="L75" s="344"/>
      <c r="M75" s="628"/>
      <c r="N75" s="1222"/>
      <c r="O75" s="1223"/>
      <c r="P75" s="747"/>
      <c r="Q75" s="1749" t="s">
        <v>11559</v>
      </c>
      <c r="R75" s="1106" t="s">
        <v>162</v>
      </c>
      <c r="S75" s="524"/>
      <c r="T75" s="524"/>
      <c r="U75" s="524"/>
      <c r="V75" s="602"/>
      <c r="W75" s="362" t="s">
        <v>163</v>
      </c>
      <c r="X75" s="1081">
        <v>0.7</v>
      </c>
      <c r="Y75" s="1088"/>
      <c r="Z75" s="1088"/>
      <c r="AA75" s="1089"/>
      <c r="AB75" s="1745"/>
      <c r="AC75" s="1090"/>
      <c r="AD75" s="1091"/>
      <c r="AE75" s="391">
        <f>ROUND(ROUND(ROUND(ROUND(G56+K68,0)*P$8,0)*X75,0)-AC73,0)</f>
        <v>160</v>
      </c>
      <c r="AF75" s="268"/>
    </row>
    <row r="76" spans="1:32" ht="17.100000000000001" customHeight="1">
      <c r="A76" s="243">
        <v>63</v>
      </c>
      <c r="B76" s="351">
        <v>8192</v>
      </c>
      <c r="C76" s="870" t="s">
        <v>13093</v>
      </c>
      <c r="D76" s="597"/>
      <c r="E76" s="604"/>
      <c r="F76" s="597"/>
      <c r="G76" s="718"/>
      <c r="H76" s="208"/>
      <c r="I76" s="385"/>
      <c r="J76" s="629"/>
      <c r="K76" s="214"/>
      <c r="L76" s="344"/>
      <c r="M76" s="628"/>
      <c r="N76" s="1222"/>
      <c r="O76" s="1223"/>
      <c r="P76" s="747"/>
      <c r="Q76" s="1750"/>
      <c r="R76" s="647"/>
      <c r="S76" s="288"/>
      <c r="T76" s="288"/>
      <c r="U76" s="288"/>
      <c r="V76" s="807"/>
      <c r="W76" s="512"/>
      <c r="X76" s="1083"/>
      <c r="Y76" s="1079" t="s">
        <v>4700</v>
      </c>
      <c r="Z76" s="354" t="s">
        <v>163</v>
      </c>
      <c r="AA76" s="357">
        <v>0.85</v>
      </c>
      <c r="AB76" s="1745"/>
      <c r="AC76" s="1090"/>
      <c r="AD76" s="1091"/>
      <c r="AE76" s="391">
        <f>ROUND(ROUND(ROUND(ROUND(ROUND(G56+K68,0)*P$8,0)*X75,0)*AA76,0)-AC73,0)</f>
        <v>135</v>
      </c>
      <c r="AF76" s="268"/>
    </row>
    <row r="77" spans="1:32" ht="17.100000000000001" customHeight="1">
      <c r="A77" s="243">
        <v>63</v>
      </c>
      <c r="B77" s="351">
        <v>8193</v>
      </c>
      <c r="C77" s="870" t="s">
        <v>13094</v>
      </c>
      <c r="D77" s="741"/>
      <c r="E77" s="604"/>
      <c r="F77" s="597"/>
      <c r="G77" s="718"/>
      <c r="H77" s="208"/>
      <c r="I77" s="385"/>
      <c r="J77" s="629"/>
      <c r="K77" s="214"/>
      <c r="L77" s="344"/>
      <c r="M77" s="628"/>
      <c r="N77" s="1222"/>
      <c r="O77" s="1223"/>
      <c r="P77" s="747"/>
      <c r="Q77" s="1750"/>
      <c r="R77" s="641" t="s">
        <v>165</v>
      </c>
      <c r="S77" s="524"/>
      <c r="T77" s="524"/>
      <c r="U77" s="524"/>
      <c r="V77" s="602"/>
      <c r="W77" s="362" t="s">
        <v>163</v>
      </c>
      <c r="X77" s="1081">
        <v>0.5</v>
      </c>
      <c r="Y77" s="1082"/>
      <c r="Z77" s="1082"/>
      <c r="AA77" s="1083"/>
      <c r="AB77" s="1745"/>
      <c r="AC77" s="1090"/>
      <c r="AD77" s="1091"/>
      <c r="AE77" s="391">
        <f>ROUND(ROUND(ROUND(ROUND(G56+K68,0)*P$8,0)*X77,0)-AC73,0)</f>
        <v>113</v>
      </c>
      <c r="AF77" s="268"/>
    </row>
    <row r="78" spans="1:32" ht="17.100000000000001" customHeight="1">
      <c r="A78" s="243">
        <v>63</v>
      </c>
      <c r="B78" s="351">
        <v>8194</v>
      </c>
      <c r="C78" s="870" t="s">
        <v>13095</v>
      </c>
      <c r="D78" s="741"/>
      <c r="E78" s="1093"/>
      <c r="F78" s="597"/>
      <c r="G78" s="718"/>
      <c r="H78" s="208"/>
      <c r="I78" s="385"/>
      <c r="J78" s="629"/>
      <c r="K78" s="214"/>
      <c r="L78" s="344"/>
      <c r="M78" s="628"/>
      <c r="N78" s="1222"/>
      <c r="O78" s="1223"/>
      <c r="P78" s="747"/>
      <c r="Q78" s="1751"/>
      <c r="R78" s="1104"/>
      <c r="S78" s="288"/>
      <c r="T78" s="288"/>
      <c r="U78" s="288"/>
      <c r="V78" s="807"/>
      <c r="W78" s="512"/>
      <c r="X78" s="1083"/>
      <c r="Y78" s="1079" t="s">
        <v>4700</v>
      </c>
      <c r="Z78" s="354" t="s">
        <v>163</v>
      </c>
      <c r="AA78" s="357">
        <v>0.85</v>
      </c>
      <c r="AB78" s="1746"/>
      <c r="AC78" s="1082"/>
      <c r="AD78" s="1083"/>
      <c r="AE78" s="391">
        <f>ROUND(ROUND(ROUND(ROUND(ROUND(G56+K68,0)*P$8,0)*X77,0)*AA78,0)-AC73,0)</f>
        <v>95</v>
      </c>
      <c r="AF78" s="268"/>
    </row>
    <row r="79" spans="1:32" ht="17.100000000000001" customHeight="1">
      <c r="A79" s="243">
        <v>63</v>
      </c>
      <c r="B79" s="351">
        <v>8271</v>
      </c>
      <c r="C79" s="870" t="s">
        <v>13096</v>
      </c>
      <c r="D79" s="1094"/>
      <c r="E79" s="1749" t="s">
        <v>11632</v>
      </c>
      <c r="F79" s="603" t="s">
        <v>11633</v>
      </c>
      <c r="G79" s="633"/>
      <c r="H79" s="633"/>
      <c r="I79" s="1095"/>
      <c r="J79" s="601"/>
      <c r="K79" s="641"/>
      <c r="L79" s="641"/>
      <c r="M79" s="524"/>
      <c r="N79" s="516"/>
      <c r="O79" s="517"/>
      <c r="P79" s="518"/>
      <c r="Q79" s="670"/>
      <c r="R79" s="670"/>
      <c r="S79" s="524"/>
      <c r="T79" s="524"/>
      <c r="U79" s="524"/>
      <c r="V79" s="602"/>
      <c r="W79" s="362"/>
      <c r="X79" s="1097"/>
      <c r="Y79" s="635"/>
      <c r="Z79" s="635"/>
      <c r="AA79" s="635"/>
      <c r="AB79" s="1215"/>
      <c r="AC79" s="635"/>
      <c r="AD79" s="636"/>
      <c r="AE79" s="391">
        <f>ROUND(G80*P$8,0)</f>
        <v>452</v>
      </c>
      <c r="AF79" s="268"/>
    </row>
    <row r="80" spans="1:32" ht="17.100000000000001" customHeight="1">
      <c r="A80" s="243">
        <v>63</v>
      </c>
      <c r="B80" s="351">
        <v>8272</v>
      </c>
      <c r="C80" s="870" t="s">
        <v>13097</v>
      </c>
      <c r="D80" s="646"/>
      <c r="E80" s="1750"/>
      <c r="F80" s="637"/>
      <c r="G80" s="796">
        <v>645</v>
      </c>
      <c r="H80" s="517" t="s">
        <v>18</v>
      </c>
      <c r="I80" s="744"/>
      <c r="J80" s="604"/>
      <c r="K80" s="643"/>
      <c r="L80" s="802"/>
      <c r="M80" s="517"/>
      <c r="N80" s="516"/>
      <c r="O80" s="517"/>
      <c r="P80" s="518"/>
      <c r="Q80" s="1225"/>
      <c r="R80" s="1225"/>
      <c r="S80" s="288"/>
      <c r="T80" s="288"/>
      <c r="U80" s="288"/>
      <c r="V80" s="807"/>
      <c r="W80" s="512"/>
      <c r="X80" s="514"/>
      <c r="Y80" s="1071" t="s">
        <v>4700</v>
      </c>
      <c r="Z80" s="362" t="s">
        <v>163</v>
      </c>
      <c r="AA80" s="356">
        <v>0.85</v>
      </c>
      <c r="AB80" s="1215"/>
      <c r="AC80" s="635"/>
      <c r="AD80" s="636"/>
      <c r="AE80" s="391">
        <f>ROUND(ROUND(G80*P$8,0)*AA80,0)</f>
        <v>384</v>
      </c>
      <c r="AF80" s="268"/>
    </row>
    <row r="81" spans="1:32" ht="17.100000000000001" customHeight="1">
      <c r="A81" s="243">
        <v>63</v>
      </c>
      <c r="B81" s="351">
        <v>8273</v>
      </c>
      <c r="C81" s="870" t="s">
        <v>13098</v>
      </c>
      <c r="D81" s="646"/>
      <c r="E81" s="1750"/>
      <c r="F81" s="637"/>
      <c r="G81" s="638"/>
      <c r="H81" s="638"/>
      <c r="I81" s="744"/>
      <c r="J81" s="646"/>
      <c r="K81" s="287"/>
      <c r="L81" s="1098"/>
      <c r="M81" s="1223"/>
      <c r="N81" s="1222"/>
      <c r="O81" s="1223"/>
      <c r="P81" s="747"/>
      <c r="Q81" s="1749" t="s">
        <v>11559</v>
      </c>
      <c r="R81" s="1106" t="s">
        <v>162</v>
      </c>
      <c r="S81" s="524"/>
      <c r="T81" s="524"/>
      <c r="U81" s="524"/>
      <c r="V81" s="602"/>
      <c r="W81" s="362" t="s">
        <v>163</v>
      </c>
      <c r="X81" s="1081">
        <v>0.7</v>
      </c>
      <c r="Y81" s="1088"/>
      <c r="Z81" s="1088"/>
      <c r="AA81" s="1088"/>
      <c r="AB81" s="1226"/>
      <c r="AC81" s="1088"/>
      <c r="AD81" s="1089"/>
      <c r="AE81" s="391">
        <f>ROUND(ROUND(G80*P$8,0)*X81,0)</f>
        <v>316</v>
      </c>
      <c r="AF81" s="268"/>
    </row>
    <row r="82" spans="1:32" ht="17.100000000000001" customHeight="1">
      <c r="A82" s="243">
        <v>63</v>
      </c>
      <c r="B82" s="351">
        <v>8274</v>
      </c>
      <c r="C82" s="870" t="s">
        <v>13099</v>
      </c>
      <c r="D82" s="646"/>
      <c r="E82" s="1750"/>
      <c r="F82" s="637"/>
      <c r="G82" s="638"/>
      <c r="H82" s="638"/>
      <c r="I82" s="744"/>
      <c r="J82" s="646"/>
      <c r="K82" s="643"/>
      <c r="L82" s="802"/>
      <c r="M82" s="1223"/>
      <c r="N82" s="1222"/>
      <c r="O82" s="1223"/>
      <c r="P82" s="747"/>
      <c r="Q82" s="1750"/>
      <c r="R82" s="647"/>
      <c r="S82" s="288"/>
      <c r="T82" s="288"/>
      <c r="U82" s="288"/>
      <c r="V82" s="807"/>
      <c r="W82" s="512"/>
      <c r="X82" s="1083"/>
      <c r="Y82" s="1079" t="s">
        <v>4700</v>
      </c>
      <c r="Z82" s="354" t="s">
        <v>163</v>
      </c>
      <c r="AA82" s="355">
        <v>0.85</v>
      </c>
      <c r="AB82" s="1215"/>
      <c r="AC82" s="635"/>
      <c r="AD82" s="636"/>
      <c r="AE82" s="391">
        <f>ROUND(ROUND(ROUND(G80*P$8,0)*X81,0)*AA82,0)</f>
        <v>269</v>
      </c>
      <c r="AF82" s="268"/>
    </row>
    <row r="83" spans="1:32" ht="17.100000000000001" customHeight="1">
      <c r="A83" s="243">
        <v>63</v>
      </c>
      <c r="B83" s="351">
        <v>8275</v>
      </c>
      <c r="C83" s="870" t="s">
        <v>13100</v>
      </c>
      <c r="D83" s="646"/>
      <c r="E83" s="646"/>
      <c r="F83" s="637"/>
      <c r="G83" s="638"/>
      <c r="H83" s="638"/>
      <c r="I83" s="744"/>
      <c r="J83" s="646"/>
      <c r="K83" s="643"/>
      <c r="L83" s="802"/>
      <c r="M83" s="1223"/>
      <c r="N83" s="1222"/>
      <c r="O83" s="1223"/>
      <c r="P83" s="747"/>
      <c r="Q83" s="1750"/>
      <c r="R83" s="1106" t="s">
        <v>165</v>
      </c>
      <c r="S83" s="524"/>
      <c r="T83" s="524"/>
      <c r="U83" s="524"/>
      <c r="V83" s="602"/>
      <c r="W83" s="362" t="s">
        <v>163</v>
      </c>
      <c r="X83" s="1081">
        <v>0.5</v>
      </c>
      <c r="Y83" s="1082"/>
      <c r="Z83" s="1082"/>
      <c r="AA83" s="1082"/>
      <c r="AB83" s="1220"/>
      <c r="AC83" s="1082"/>
      <c r="AD83" s="1083"/>
      <c r="AE83" s="391">
        <f>ROUND(ROUND(G80*P$8,0)*X83,0)</f>
        <v>226</v>
      </c>
      <c r="AF83" s="268"/>
    </row>
    <row r="84" spans="1:32" ht="17.100000000000001" customHeight="1">
      <c r="A84" s="243">
        <v>63</v>
      </c>
      <c r="B84" s="351">
        <v>8276</v>
      </c>
      <c r="C84" s="870" t="s">
        <v>13101</v>
      </c>
      <c r="D84" s="646"/>
      <c r="E84" s="646"/>
      <c r="F84" s="637"/>
      <c r="G84" s="638"/>
      <c r="H84" s="638"/>
      <c r="I84" s="744"/>
      <c r="J84" s="646"/>
      <c r="K84" s="643"/>
      <c r="L84" s="802"/>
      <c r="M84" s="1223"/>
      <c r="N84" s="1222"/>
      <c r="O84" s="1223"/>
      <c r="P84" s="747"/>
      <c r="Q84" s="1751"/>
      <c r="R84" s="647"/>
      <c r="S84" s="288"/>
      <c r="T84" s="288"/>
      <c r="U84" s="288"/>
      <c r="V84" s="807"/>
      <c r="W84" s="512"/>
      <c r="X84" s="1083"/>
      <c r="Y84" s="1079" t="s">
        <v>4700</v>
      </c>
      <c r="Z84" s="354" t="s">
        <v>163</v>
      </c>
      <c r="AA84" s="355">
        <v>0.85</v>
      </c>
      <c r="AB84" s="1215"/>
      <c r="AC84" s="635"/>
      <c r="AD84" s="636"/>
      <c r="AE84" s="391">
        <f>ROUND(ROUND(ROUND(G80*P$8,0)*X83,0)*AA84,0)</f>
        <v>192</v>
      </c>
      <c r="AF84" s="268"/>
    </row>
    <row r="85" spans="1:32" ht="17.100000000000001" customHeight="1">
      <c r="A85" s="243">
        <v>63</v>
      </c>
      <c r="B85" s="351">
        <v>8277</v>
      </c>
      <c r="C85" s="870" t="s">
        <v>13102</v>
      </c>
      <c r="D85" s="646"/>
      <c r="E85" s="646"/>
      <c r="F85" s="637"/>
      <c r="G85" s="638"/>
      <c r="H85" s="638"/>
      <c r="I85" s="744"/>
      <c r="J85" s="646"/>
      <c r="K85" s="643"/>
      <c r="L85" s="802"/>
      <c r="M85" s="1223"/>
      <c r="N85" s="1222"/>
      <c r="O85" s="1223"/>
      <c r="P85" s="747"/>
      <c r="Q85" s="641"/>
      <c r="R85" s="641"/>
      <c r="S85" s="524"/>
      <c r="T85" s="524"/>
      <c r="U85" s="524"/>
      <c r="V85" s="602"/>
      <c r="W85" s="362"/>
      <c r="X85" s="1081"/>
      <c r="Y85" s="635"/>
      <c r="Z85" s="635"/>
      <c r="AA85" s="636"/>
      <c r="AB85" s="1533" t="s">
        <v>167</v>
      </c>
      <c r="AC85" s="643">
        <v>5</v>
      </c>
      <c r="AD85" s="1086" t="s">
        <v>168</v>
      </c>
      <c r="AE85" s="391">
        <f>ROUND(ROUND(G80*P$8,0)-AC85,0)</f>
        <v>447</v>
      </c>
      <c r="AF85" s="268"/>
    </row>
    <row r="86" spans="1:32" ht="17.100000000000001" customHeight="1">
      <c r="A86" s="243">
        <v>63</v>
      </c>
      <c r="B86" s="351">
        <v>8278</v>
      </c>
      <c r="C86" s="870" t="s">
        <v>13103</v>
      </c>
      <c r="D86" s="646"/>
      <c r="E86" s="646"/>
      <c r="F86" s="637"/>
      <c r="G86" s="638"/>
      <c r="H86" s="638"/>
      <c r="I86" s="744"/>
      <c r="J86" s="646"/>
      <c r="K86" s="643"/>
      <c r="L86" s="802"/>
      <c r="M86" s="1223"/>
      <c r="N86" s="1222"/>
      <c r="O86" s="1223"/>
      <c r="P86" s="747"/>
      <c r="Q86" s="1104"/>
      <c r="R86" s="1104"/>
      <c r="S86" s="288"/>
      <c r="T86" s="288"/>
      <c r="U86" s="288"/>
      <c r="V86" s="807"/>
      <c r="W86" s="512"/>
      <c r="X86" s="1083"/>
      <c r="Y86" s="1071" t="s">
        <v>4700</v>
      </c>
      <c r="Z86" s="362" t="s">
        <v>163</v>
      </c>
      <c r="AA86" s="395">
        <v>0.85</v>
      </c>
      <c r="AB86" s="1745"/>
      <c r="AC86" s="643"/>
      <c r="AD86" s="1086"/>
      <c r="AE86" s="391">
        <f>ROUND(ROUND(ROUND(G80*P$8,0)*AA86,0)-AC85,0)</f>
        <v>379</v>
      </c>
      <c r="AF86" s="268"/>
    </row>
    <row r="87" spans="1:32" ht="17.100000000000001" customHeight="1">
      <c r="A87" s="243">
        <v>63</v>
      </c>
      <c r="B87" s="351">
        <v>8279</v>
      </c>
      <c r="C87" s="870" t="s">
        <v>13104</v>
      </c>
      <c r="D87" s="646"/>
      <c r="E87" s="646"/>
      <c r="F87" s="637"/>
      <c r="G87" s="638"/>
      <c r="H87" s="638"/>
      <c r="I87" s="744"/>
      <c r="J87" s="646"/>
      <c r="K87" s="643"/>
      <c r="L87" s="802"/>
      <c r="M87" s="1223"/>
      <c r="N87" s="1222"/>
      <c r="O87" s="1223"/>
      <c r="P87" s="747"/>
      <c r="Q87" s="1749" t="s">
        <v>11559</v>
      </c>
      <c r="R87" s="1106" t="s">
        <v>162</v>
      </c>
      <c r="S87" s="524"/>
      <c r="T87" s="524"/>
      <c r="U87" s="524"/>
      <c r="V87" s="602"/>
      <c r="W87" s="362" t="s">
        <v>163</v>
      </c>
      <c r="X87" s="1081">
        <v>0.7</v>
      </c>
      <c r="Y87" s="1088"/>
      <c r="Z87" s="1088"/>
      <c r="AA87" s="1089"/>
      <c r="AB87" s="1745"/>
      <c r="AC87" s="1090"/>
      <c r="AD87" s="1091"/>
      <c r="AE87" s="391">
        <f>ROUND(ROUND(ROUND(G80*P$8,0)*X87,0)-AC85,0)</f>
        <v>311</v>
      </c>
      <c r="AF87" s="268"/>
    </row>
    <row r="88" spans="1:32" ht="17.100000000000001" customHeight="1">
      <c r="A88" s="243">
        <v>63</v>
      </c>
      <c r="B88" s="351">
        <v>8280</v>
      </c>
      <c r="C88" s="870" t="s">
        <v>13105</v>
      </c>
      <c r="D88" s="646"/>
      <c r="E88" s="646"/>
      <c r="F88" s="637"/>
      <c r="G88" s="638"/>
      <c r="H88" s="638"/>
      <c r="I88" s="744"/>
      <c r="J88" s="646"/>
      <c r="K88" s="643"/>
      <c r="L88" s="802"/>
      <c r="M88" s="1223"/>
      <c r="N88" s="1222"/>
      <c r="O88" s="1223"/>
      <c r="P88" s="747"/>
      <c r="Q88" s="1750"/>
      <c r="R88" s="647"/>
      <c r="S88" s="288"/>
      <c r="T88" s="288"/>
      <c r="U88" s="288"/>
      <c r="V88" s="807"/>
      <c r="W88" s="512"/>
      <c r="X88" s="1083"/>
      <c r="Y88" s="1079" t="s">
        <v>4700</v>
      </c>
      <c r="Z88" s="354" t="s">
        <v>163</v>
      </c>
      <c r="AA88" s="357">
        <v>0.85</v>
      </c>
      <c r="AB88" s="1745"/>
      <c r="AC88" s="1090"/>
      <c r="AD88" s="1091"/>
      <c r="AE88" s="391">
        <f>ROUND(ROUND(ROUND(ROUND(G80*P$8,0)*X87,0)*AA88,0)-AC85,0)</f>
        <v>264</v>
      </c>
      <c r="AF88" s="268"/>
    </row>
    <row r="89" spans="1:32" ht="17.100000000000001" customHeight="1">
      <c r="A89" s="243">
        <v>63</v>
      </c>
      <c r="B89" s="351">
        <v>8281</v>
      </c>
      <c r="C89" s="870" t="s">
        <v>13106</v>
      </c>
      <c r="D89" s="646"/>
      <c r="E89" s="646"/>
      <c r="F89" s="637"/>
      <c r="G89" s="638"/>
      <c r="H89" s="638"/>
      <c r="I89" s="744"/>
      <c r="J89" s="646"/>
      <c r="K89" s="643"/>
      <c r="L89" s="802"/>
      <c r="M89" s="1223"/>
      <c r="N89" s="1222"/>
      <c r="O89" s="1223"/>
      <c r="P89" s="747"/>
      <c r="Q89" s="1750"/>
      <c r="R89" s="641" t="s">
        <v>165</v>
      </c>
      <c r="S89" s="524"/>
      <c r="T89" s="524"/>
      <c r="U89" s="524"/>
      <c r="V89" s="602"/>
      <c r="W89" s="362" t="s">
        <v>163</v>
      </c>
      <c r="X89" s="1081">
        <v>0.5</v>
      </c>
      <c r="Y89" s="1082"/>
      <c r="Z89" s="1082"/>
      <c r="AA89" s="1083"/>
      <c r="AB89" s="1745"/>
      <c r="AC89" s="1090"/>
      <c r="AD89" s="1091"/>
      <c r="AE89" s="391">
        <f>ROUND(ROUND(ROUND(G80*P$8,0)*X89,0)-AC85,0)</f>
        <v>221</v>
      </c>
      <c r="AF89" s="268"/>
    </row>
    <row r="90" spans="1:32" ht="17.100000000000001" customHeight="1">
      <c r="A90" s="243">
        <v>63</v>
      </c>
      <c r="B90" s="351">
        <v>8282</v>
      </c>
      <c r="C90" s="870" t="s">
        <v>13107</v>
      </c>
      <c r="D90" s="646"/>
      <c r="E90" s="646"/>
      <c r="F90" s="637"/>
      <c r="G90" s="638"/>
      <c r="H90" s="638"/>
      <c r="I90" s="744"/>
      <c r="J90" s="646"/>
      <c r="K90" s="643"/>
      <c r="L90" s="802"/>
      <c r="M90" s="1223"/>
      <c r="N90" s="1222"/>
      <c r="O90" s="1223"/>
      <c r="P90" s="747"/>
      <c r="Q90" s="1751"/>
      <c r="R90" s="1104"/>
      <c r="S90" s="288"/>
      <c r="T90" s="288"/>
      <c r="U90" s="288"/>
      <c r="V90" s="807"/>
      <c r="W90" s="512"/>
      <c r="X90" s="1083"/>
      <c r="Y90" s="1079" t="s">
        <v>4700</v>
      </c>
      <c r="Z90" s="354" t="s">
        <v>163</v>
      </c>
      <c r="AA90" s="357">
        <v>0.85</v>
      </c>
      <c r="AB90" s="1746"/>
      <c r="AC90" s="1082"/>
      <c r="AD90" s="1083"/>
      <c r="AE90" s="391">
        <f>ROUND(ROUND(ROUND(ROUND(G80*P$8,0)*X89,0)*AA90,0)-AC85,0)</f>
        <v>187</v>
      </c>
      <c r="AF90" s="268"/>
    </row>
    <row r="91" spans="1:32" ht="17.100000000000001" customHeight="1">
      <c r="A91" s="243">
        <v>63</v>
      </c>
      <c r="B91" s="351">
        <v>8283</v>
      </c>
      <c r="C91" s="870" t="s">
        <v>13108</v>
      </c>
      <c r="D91" s="646"/>
      <c r="E91" s="646"/>
      <c r="F91" s="604"/>
      <c r="G91" s="531"/>
      <c r="H91" s="531"/>
      <c r="I91" s="607"/>
      <c r="J91" s="1593" t="s">
        <v>5845</v>
      </c>
      <c r="K91" s="641"/>
      <c r="L91" s="641"/>
      <c r="M91" s="524"/>
      <c r="N91" s="516"/>
      <c r="O91" s="517"/>
      <c r="P91" s="518"/>
      <c r="Q91" s="670"/>
      <c r="R91" s="670"/>
      <c r="S91" s="524"/>
      <c r="T91" s="524"/>
      <c r="U91" s="524"/>
      <c r="V91" s="602"/>
      <c r="W91" s="362"/>
      <c r="X91" s="1097"/>
      <c r="Y91" s="635"/>
      <c r="Z91" s="635"/>
      <c r="AA91" s="635"/>
      <c r="AB91" s="1215"/>
      <c r="AC91" s="635"/>
      <c r="AD91" s="636"/>
      <c r="AE91" s="391">
        <f>ROUND(ROUND(G80+K92,0)*P$8,0)</f>
        <v>458</v>
      </c>
      <c r="AF91" s="268"/>
    </row>
    <row r="92" spans="1:32" ht="17.100000000000001" customHeight="1">
      <c r="A92" s="243">
        <v>63</v>
      </c>
      <c r="B92" s="351">
        <v>8284</v>
      </c>
      <c r="C92" s="870" t="s">
        <v>13109</v>
      </c>
      <c r="D92" s="646"/>
      <c r="E92" s="646"/>
      <c r="F92" s="604"/>
      <c r="G92" s="796"/>
      <c r="H92" s="517"/>
      <c r="I92" s="607"/>
      <c r="J92" s="1745"/>
      <c r="K92" s="643">
        <v>9</v>
      </c>
      <c r="L92" s="802" t="s">
        <v>16</v>
      </c>
      <c r="M92" s="517"/>
      <c r="N92" s="516"/>
      <c r="O92" s="517"/>
      <c r="P92" s="518"/>
      <c r="Q92" s="1225"/>
      <c r="R92" s="1225"/>
      <c r="S92" s="288"/>
      <c r="T92" s="288"/>
      <c r="U92" s="288"/>
      <c r="V92" s="807"/>
      <c r="W92" s="512"/>
      <c r="X92" s="514"/>
      <c r="Y92" s="1071" t="s">
        <v>4700</v>
      </c>
      <c r="Z92" s="362" t="s">
        <v>163</v>
      </c>
      <c r="AA92" s="356">
        <v>0.85</v>
      </c>
      <c r="AB92" s="1215"/>
      <c r="AC92" s="635"/>
      <c r="AD92" s="636"/>
      <c r="AE92" s="391">
        <f>ROUND(ROUND(ROUND(G80+K92,0)*P$8,0)*AA92,0)</f>
        <v>389</v>
      </c>
      <c r="AF92" s="268"/>
    </row>
    <row r="93" spans="1:32" ht="17.100000000000001" customHeight="1">
      <c r="A93" s="243">
        <v>63</v>
      </c>
      <c r="B93" s="351">
        <v>8285</v>
      </c>
      <c r="C93" s="870" t="s">
        <v>13110</v>
      </c>
      <c r="D93" s="646"/>
      <c r="E93" s="646"/>
      <c r="F93" s="604"/>
      <c r="G93" s="1099"/>
      <c r="H93" s="517"/>
      <c r="I93" s="518"/>
      <c r="J93" s="1745"/>
      <c r="K93" s="287"/>
      <c r="L93" s="1098"/>
      <c r="M93" s="1223"/>
      <c r="N93" s="1222"/>
      <c r="O93" s="1223"/>
      <c r="P93" s="747"/>
      <c r="Q93" s="1749" t="s">
        <v>11559</v>
      </c>
      <c r="R93" s="1106" t="s">
        <v>162</v>
      </c>
      <c r="S93" s="524"/>
      <c r="T93" s="524"/>
      <c r="U93" s="524"/>
      <c r="V93" s="602"/>
      <c r="W93" s="362" t="s">
        <v>163</v>
      </c>
      <c r="X93" s="1081">
        <v>0.7</v>
      </c>
      <c r="Y93" s="1088"/>
      <c r="Z93" s="1088"/>
      <c r="AA93" s="1088"/>
      <c r="AB93" s="1226"/>
      <c r="AC93" s="1088"/>
      <c r="AD93" s="1089"/>
      <c r="AE93" s="391">
        <f>ROUND(ROUND(ROUND(G80+K92,0)*P$8,0)*X93,0)</f>
        <v>321</v>
      </c>
      <c r="AF93" s="268"/>
    </row>
    <row r="94" spans="1:32" ht="17.100000000000001" customHeight="1">
      <c r="A94" s="243">
        <v>63</v>
      </c>
      <c r="B94" s="351">
        <v>8286</v>
      </c>
      <c r="C94" s="870" t="s">
        <v>13111</v>
      </c>
      <c r="D94" s="646"/>
      <c r="E94" s="646"/>
      <c r="F94" s="604"/>
      <c r="G94" s="1099"/>
      <c r="H94" s="517"/>
      <c r="I94" s="518"/>
      <c r="J94" s="1745"/>
      <c r="K94" s="643"/>
      <c r="L94" s="802"/>
      <c r="M94" s="1223"/>
      <c r="N94" s="1222"/>
      <c r="O94" s="1223"/>
      <c r="P94" s="747"/>
      <c r="Q94" s="1750"/>
      <c r="R94" s="647"/>
      <c r="S94" s="288"/>
      <c r="T94" s="288"/>
      <c r="U94" s="288"/>
      <c r="V94" s="807"/>
      <c r="W94" s="512"/>
      <c r="X94" s="1083"/>
      <c r="Y94" s="1079" t="s">
        <v>4700</v>
      </c>
      <c r="Z94" s="354" t="s">
        <v>163</v>
      </c>
      <c r="AA94" s="355">
        <v>0.85</v>
      </c>
      <c r="AB94" s="1215"/>
      <c r="AC94" s="635"/>
      <c r="AD94" s="636"/>
      <c r="AE94" s="391">
        <f>ROUND(ROUND(ROUND(ROUND(G80+K92,0)*P$8,0)*X93,0)*AA94,0)</f>
        <v>273</v>
      </c>
      <c r="AF94" s="268"/>
    </row>
    <row r="95" spans="1:32" ht="17.100000000000001" customHeight="1">
      <c r="A95" s="243">
        <v>63</v>
      </c>
      <c r="B95" s="351">
        <v>8287</v>
      </c>
      <c r="C95" s="870" t="s">
        <v>13112</v>
      </c>
      <c r="D95" s="646"/>
      <c r="E95" s="646"/>
      <c r="F95" s="604"/>
      <c r="G95" s="1099"/>
      <c r="H95" s="517"/>
      <c r="I95" s="518"/>
      <c r="J95" s="1745"/>
      <c r="K95" s="643"/>
      <c r="L95" s="802"/>
      <c r="M95" s="1223"/>
      <c r="N95" s="1222"/>
      <c r="O95" s="1223"/>
      <c r="P95" s="747"/>
      <c r="Q95" s="1750"/>
      <c r="R95" s="1106" t="s">
        <v>165</v>
      </c>
      <c r="S95" s="524"/>
      <c r="T95" s="524"/>
      <c r="U95" s="524"/>
      <c r="V95" s="602"/>
      <c r="W95" s="362" t="s">
        <v>163</v>
      </c>
      <c r="X95" s="1081">
        <v>0.5</v>
      </c>
      <c r="Y95" s="1082"/>
      <c r="Z95" s="1082"/>
      <c r="AA95" s="1082"/>
      <c r="AB95" s="1220"/>
      <c r="AC95" s="1082"/>
      <c r="AD95" s="1083"/>
      <c r="AE95" s="391">
        <f>ROUND(ROUND(ROUND(G80+K92,0)*P$8,0)*X95,0)</f>
        <v>229</v>
      </c>
      <c r="AF95" s="268"/>
    </row>
    <row r="96" spans="1:32" ht="17.100000000000001" customHeight="1">
      <c r="A96" s="243">
        <v>63</v>
      </c>
      <c r="B96" s="351">
        <v>8288</v>
      </c>
      <c r="C96" s="870" t="s">
        <v>13113</v>
      </c>
      <c r="D96" s="646"/>
      <c r="E96" s="646"/>
      <c r="F96" s="604"/>
      <c r="G96" s="1099"/>
      <c r="H96" s="517"/>
      <c r="I96" s="518"/>
      <c r="J96" s="646"/>
      <c r="K96" s="643"/>
      <c r="L96" s="802"/>
      <c r="M96" s="1223"/>
      <c r="N96" s="1222"/>
      <c r="O96" s="1223"/>
      <c r="P96" s="747"/>
      <c r="Q96" s="1751"/>
      <c r="R96" s="647"/>
      <c r="S96" s="288"/>
      <c r="T96" s="288"/>
      <c r="U96" s="288"/>
      <c r="V96" s="807"/>
      <c r="W96" s="512"/>
      <c r="X96" s="1083"/>
      <c r="Y96" s="1079" t="s">
        <v>4700</v>
      </c>
      <c r="Z96" s="354" t="s">
        <v>163</v>
      </c>
      <c r="AA96" s="355">
        <v>0.85</v>
      </c>
      <c r="AB96" s="1215"/>
      <c r="AC96" s="635"/>
      <c r="AD96" s="636"/>
      <c r="AE96" s="391">
        <f>ROUND(ROUND(ROUND(ROUND(G80+K92,0)*P$8,0)*X95,0)*AA96,0)</f>
        <v>195</v>
      </c>
      <c r="AF96" s="268"/>
    </row>
    <row r="97" spans="1:32" ht="17.100000000000001" customHeight="1">
      <c r="A97" s="243">
        <v>63</v>
      </c>
      <c r="B97" s="351">
        <v>8289</v>
      </c>
      <c r="C97" s="870" t="s">
        <v>13114</v>
      </c>
      <c r="D97" s="646"/>
      <c r="E97" s="646"/>
      <c r="F97" s="604"/>
      <c r="G97" s="1099"/>
      <c r="H97" s="517"/>
      <c r="I97" s="518"/>
      <c r="J97" s="646"/>
      <c r="K97" s="643"/>
      <c r="L97" s="802"/>
      <c r="M97" s="1223"/>
      <c r="N97" s="1222"/>
      <c r="O97" s="1223"/>
      <c r="P97" s="747"/>
      <c r="Q97" s="1106"/>
      <c r="R97" s="641"/>
      <c r="S97" s="524"/>
      <c r="T97" s="524"/>
      <c r="U97" s="524"/>
      <c r="V97" s="602"/>
      <c r="W97" s="362"/>
      <c r="X97" s="1081"/>
      <c r="Y97" s="635"/>
      <c r="Z97" s="635"/>
      <c r="AA97" s="636"/>
      <c r="AB97" s="1533" t="s">
        <v>167</v>
      </c>
      <c r="AC97" s="362">
        <v>5</v>
      </c>
      <c r="AD97" s="363" t="s">
        <v>168</v>
      </c>
      <c r="AE97" s="391">
        <f>ROUND(ROUND(ROUND(G80+K92,0)*P$8,0)-AC97,0)</f>
        <v>453</v>
      </c>
      <c r="AF97" s="268"/>
    </row>
    <row r="98" spans="1:32" ht="17.100000000000001" customHeight="1">
      <c r="A98" s="243">
        <v>63</v>
      </c>
      <c r="B98" s="351">
        <v>8290</v>
      </c>
      <c r="C98" s="870" t="s">
        <v>13115</v>
      </c>
      <c r="D98" s="646"/>
      <c r="E98" s="646"/>
      <c r="F98" s="604"/>
      <c r="G98" s="1099"/>
      <c r="H98" s="517"/>
      <c r="I98" s="518"/>
      <c r="J98" s="646"/>
      <c r="K98" s="643"/>
      <c r="L98" s="802"/>
      <c r="M98" s="1223"/>
      <c r="N98" s="1222"/>
      <c r="O98" s="1223"/>
      <c r="P98" s="747"/>
      <c r="Q98" s="647"/>
      <c r="R98" s="1104"/>
      <c r="S98" s="288"/>
      <c r="T98" s="288"/>
      <c r="U98" s="288"/>
      <c r="V98" s="807"/>
      <c r="W98" s="512"/>
      <c r="X98" s="1083"/>
      <c r="Y98" s="1071" t="s">
        <v>4700</v>
      </c>
      <c r="Z98" s="362" t="s">
        <v>163</v>
      </c>
      <c r="AA98" s="395">
        <v>0.85</v>
      </c>
      <c r="AB98" s="1745"/>
      <c r="AC98" s="643"/>
      <c r="AD98" s="1086"/>
      <c r="AE98" s="391">
        <f>ROUND(ROUND(ROUND(ROUND(G80+K92,0)*P$8,0)*AA98,0)-AC97,0)</f>
        <v>384</v>
      </c>
      <c r="AF98" s="268"/>
    </row>
    <row r="99" spans="1:32" ht="17.100000000000001" customHeight="1">
      <c r="A99" s="243">
        <v>63</v>
      </c>
      <c r="B99" s="351">
        <v>8291</v>
      </c>
      <c r="C99" s="870" t="s">
        <v>13116</v>
      </c>
      <c r="D99" s="646"/>
      <c r="E99" s="646"/>
      <c r="F99" s="604"/>
      <c r="G99" s="1099"/>
      <c r="H99" s="517"/>
      <c r="I99" s="518"/>
      <c r="J99" s="646"/>
      <c r="K99" s="643"/>
      <c r="L99" s="802"/>
      <c r="M99" s="1223"/>
      <c r="N99" s="1222"/>
      <c r="O99" s="1223"/>
      <c r="P99" s="747"/>
      <c r="Q99" s="1749" t="s">
        <v>11559</v>
      </c>
      <c r="R99" s="1106" t="s">
        <v>162</v>
      </c>
      <c r="S99" s="524"/>
      <c r="T99" s="524"/>
      <c r="U99" s="524"/>
      <c r="V99" s="602"/>
      <c r="W99" s="362" t="s">
        <v>163</v>
      </c>
      <c r="X99" s="1081">
        <v>0.7</v>
      </c>
      <c r="Y99" s="1088"/>
      <c r="Z99" s="1088"/>
      <c r="AA99" s="1089"/>
      <c r="AB99" s="1745"/>
      <c r="AC99" s="1090"/>
      <c r="AD99" s="1091"/>
      <c r="AE99" s="391">
        <f>ROUND(ROUND(ROUND(ROUND(G80+K92,0)*P$8,0)*X99,0)-AC97,0)</f>
        <v>316</v>
      </c>
      <c r="AF99" s="268"/>
    </row>
    <row r="100" spans="1:32" ht="17.100000000000001" customHeight="1">
      <c r="A100" s="243">
        <v>63</v>
      </c>
      <c r="B100" s="351">
        <v>8292</v>
      </c>
      <c r="C100" s="870" t="s">
        <v>13117</v>
      </c>
      <c r="D100" s="646"/>
      <c r="E100" s="646"/>
      <c r="F100" s="604"/>
      <c r="G100" s="1099"/>
      <c r="H100" s="517"/>
      <c r="I100" s="518"/>
      <c r="J100" s="646"/>
      <c r="K100" s="643"/>
      <c r="L100" s="802"/>
      <c r="M100" s="1223"/>
      <c r="N100" s="1222"/>
      <c r="O100" s="1223"/>
      <c r="P100" s="747"/>
      <c r="Q100" s="1750"/>
      <c r="R100" s="647"/>
      <c r="S100" s="288"/>
      <c r="T100" s="288"/>
      <c r="U100" s="288"/>
      <c r="V100" s="807"/>
      <c r="W100" s="512"/>
      <c r="X100" s="1083"/>
      <c r="Y100" s="1079" t="s">
        <v>4700</v>
      </c>
      <c r="Z100" s="354" t="s">
        <v>163</v>
      </c>
      <c r="AA100" s="357">
        <v>0.85</v>
      </c>
      <c r="AB100" s="1745"/>
      <c r="AC100" s="1090"/>
      <c r="AD100" s="1091"/>
      <c r="AE100" s="391">
        <f>ROUND(ROUND(ROUND(ROUND(ROUND(G80+K92,0)*P$8,0)*X99,0)*AA100,0)-AC97,0)</f>
        <v>268</v>
      </c>
      <c r="AF100" s="268"/>
    </row>
    <row r="101" spans="1:32" ht="17.100000000000001" customHeight="1">
      <c r="A101" s="243">
        <v>63</v>
      </c>
      <c r="B101" s="351">
        <v>8293</v>
      </c>
      <c r="C101" s="870" t="s">
        <v>13118</v>
      </c>
      <c r="D101" s="646"/>
      <c r="E101" s="646"/>
      <c r="F101" s="604"/>
      <c r="G101" s="1099"/>
      <c r="H101" s="517"/>
      <c r="I101" s="518"/>
      <c r="J101" s="646"/>
      <c r="K101" s="643"/>
      <c r="L101" s="802"/>
      <c r="M101" s="1223"/>
      <c r="N101" s="1222"/>
      <c r="O101" s="1223"/>
      <c r="P101" s="747"/>
      <c r="Q101" s="1750"/>
      <c r="R101" s="641" t="s">
        <v>165</v>
      </c>
      <c r="S101" s="524"/>
      <c r="T101" s="524"/>
      <c r="U101" s="524"/>
      <c r="V101" s="602"/>
      <c r="W101" s="362" t="s">
        <v>163</v>
      </c>
      <c r="X101" s="1081">
        <v>0.5</v>
      </c>
      <c r="Y101" s="1082"/>
      <c r="Z101" s="1082"/>
      <c r="AA101" s="1083"/>
      <c r="AB101" s="1745"/>
      <c r="AC101" s="1090"/>
      <c r="AD101" s="1091"/>
      <c r="AE101" s="391">
        <f>ROUND(ROUND(ROUND(ROUND(G80+K92,0)*P$8,0)*X101,0)-AC97,0)</f>
        <v>224</v>
      </c>
      <c r="AF101" s="268"/>
    </row>
    <row r="102" spans="1:32" ht="17.100000000000001" customHeight="1">
      <c r="A102" s="243">
        <v>63</v>
      </c>
      <c r="B102" s="351">
        <v>8294</v>
      </c>
      <c r="C102" s="870" t="s">
        <v>13119</v>
      </c>
      <c r="D102" s="646"/>
      <c r="E102" s="646"/>
      <c r="F102" s="806"/>
      <c r="G102" s="320"/>
      <c r="H102" s="288"/>
      <c r="I102" s="526"/>
      <c r="J102" s="647"/>
      <c r="K102" s="512"/>
      <c r="L102" s="510"/>
      <c r="M102" s="514"/>
      <c r="N102" s="1222"/>
      <c r="O102" s="1223"/>
      <c r="P102" s="747"/>
      <c r="Q102" s="1751"/>
      <c r="R102" s="1104"/>
      <c r="S102" s="288"/>
      <c r="T102" s="288"/>
      <c r="U102" s="288"/>
      <c r="V102" s="807"/>
      <c r="W102" s="512"/>
      <c r="X102" s="1083"/>
      <c r="Y102" s="1079" t="s">
        <v>4700</v>
      </c>
      <c r="Z102" s="354" t="s">
        <v>163</v>
      </c>
      <c r="AA102" s="357">
        <v>0.85</v>
      </c>
      <c r="AB102" s="1746"/>
      <c r="AC102" s="1082"/>
      <c r="AD102" s="1083"/>
      <c r="AE102" s="391">
        <f>ROUND(ROUND(ROUND(ROUND(ROUND(G80+K92,0)*P$8,0)*X101,0)*AA102,0)-AC97,0)</f>
        <v>190</v>
      </c>
      <c r="AF102" s="268"/>
    </row>
    <row r="103" spans="1:32" ht="17.100000000000001" customHeight="1">
      <c r="A103" s="243">
        <v>63</v>
      </c>
      <c r="B103" s="351">
        <v>8381</v>
      </c>
      <c r="C103" s="870" t="s">
        <v>13120</v>
      </c>
      <c r="D103" s="646"/>
      <c r="E103" s="646"/>
      <c r="F103" s="1580" t="s">
        <v>11582</v>
      </c>
      <c r="G103" s="633"/>
      <c r="H103" s="633"/>
      <c r="I103" s="1095"/>
      <c r="J103" s="601"/>
      <c r="K103" s="524"/>
      <c r="L103" s="360"/>
      <c r="M103" s="524"/>
      <c r="N103" s="516"/>
      <c r="O103" s="517"/>
      <c r="P103" s="518"/>
      <c r="Q103" s="670"/>
      <c r="R103" s="670"/>
      <c r="S103" s="524"/>
      <c r="T103" s="524"/>
      <c r="U103" s="524"/>
      <c r="V103" s="602"/>
      <c r="W103" s="362"/>
      <c r="X103" s="1097"/>
      <c r="Y103" s="635"/>
      <c r="Z103" s="635"/>
      <c r="AA103" s="635"/>
      <c r="AB103" s="1215"/>
      <c r="AC103" s="635"/>
      <c r="AD103" s="636"/>
      <c r="AE103" s="391">
        <f>ROUND(G104*P$8,0)</f>
        <v>302</v>
      </c>
      <c r="AF103" s="268"/>
    </row>
    <row r="104" spans="1:32" ht="17.100000000000001" customHeight="1">
      <c r="A104" s="243">
        <v>63</v>
      </c>
      <c r="B104" s="351">
        <v>8382</v>
      </c>
      <c r="C104" s="870" t="s">
        <v>13121</v>
      </c>
      <c r="D104" s="646"/>
      <c r="E104" s="646"/>
      <c r="F104" s="1765"/>
      <c r="G104" s="796">
        <v>431</v>
      </c>
      <c r="H104" s="517" t="s">
        <v>18</v>
      </c>
      <c r="I104" s="744"/>
      <c r="J104" s="604"/>
      <c r="K104" s="517"/>
      <c r="L104" s="639"/>
      <c r="M104" s="517"/>
      <c r="N104" s="516"/>
      <c r="O104" s="517"/>
      <c r="P104" s="518"/>
      <c r="Q104" s="1225"/>
      <c r="R104" s="1225"/>
      <c r="S104" s="288"/>
      <c r="T104" s="288"/>
      <c r="U104" s="288"/>
      <c r="V104" s="807"/>
      <c r="W104" s="512"/>
      <c r="X104" s="514"/>
      <c r="Y104" s="1071" t="s">
        <v>4700</v>
      </c>
      <c r="Z104" s="362" t="s">
        <v>163</v>
      </c>
      <c r="AA104" s="356">
        <v>0.85</v>
      </c>
      <c r="AB104" s="1215"/>
      <c r="AC104" s="635"/>
      <c r="AD104" s="636"/>
      <c r="AE104" s="391">
        <f>ROUND(ROUND(G104*P$8,0)*AA104,0)</f>
        <v>257</v>
      </c>
      <c r="AF104" s="268"/>
    </row>
    <row r="105" spans="1:32" ht="17.100000000000001" customHeight="1">
      <c r="A105" s="243">
        <v>63</v>
      </c>
      <c r="B105" s="351">
        <v>8383</v>
      </c>
      <c r="C105" s="870" t="s">
        <v>13122</v>
      </c>
      <c r="D105" s="604"/>
      <c r="E105" s="604"/>
      <c r="F105" s="1765"/>
      <c r="G105" s="638"/>
      <c r="H105" s="638"/>
      <c r="I105" s="744"/>
      <c r="J105" s="646"/>
      <c r="K105" s="748"/>
      <c r="L105" s="748"/>
      <c r="M105" s="1099"/>
      <c r="N105" s="1221"/>
      <c r="O105" s="1099"/>
      <c r="P105" s="1101"/>
      <c r="Q105" s="1749" t="s">
        <v>11559</v>
      </c>
      <c r="R105" s="1106" t="s">
        <v>162</v>
      </c>
      <c r="S105" s="524"/>
      <c r="T105" s="524"/>
      <c r="U105" s="524"/>
      <c r="V105" s="602"/>
      <c r="W105" s="362" t="s">
        <v>163</v>
      </c>
      <c r="X105" s="1081">
        <v>0.7</v>
      </c>
      <c r="Y105" s="1088"/>
      <c r="Z105" s="1088"/>
      <c r="AA105" s="1088"/>
      <c r="AB105" s="1226"/>
      <c r="AC105" s="1088"/>
      <c r="AD105" s="1089"/>
      <c r="AE105" s="391">
        <f>ROUND(ROUND(G104*P$8,0)*X105,0)</f>
        <v>211</v>
      </c>
      <c r="AF105" s="268"/>
    </row>
    <row r="106" spans="1:32" ht="17.100000000000001" customHeight="1">
      <c r="A106" s="243">
        <v>63</v>
      </c>
      <c r="B106" s="351">
        <v>8384</v>
      </c>
      <c r="C106" s="870" t="s">
        <v>13123</v>
      </c>
      <c r="D106" s="604"/>
      <c r="E106" s="604"/>
      <c r="F106" s="1765"/>
      <c r="G106" s="638"/>
      <c r="H106" s="638"/>
      <c r="I106" s="744"/>
      <c r="J106" s="646"/>
      <c r="K106" s="748"/>
      <c r="L106" s="748"/>
      <c r="M106" s="1099"/>
      <c r="N106" s="1221"/>
      <c r="O106" s="1099"/>
      <c r="P106" s="1101"/>
      <c r="Q106" s="1750"/>
      <c r="R106" s="647"/>
      <c r="S106" s="288"/>
      <c r="T106" s="288"/>
      <c r="U106" s="288"/>
      <c r="V106" s="807"/>
      <c r="W106" s="512"/>
      <c r="X106" s="1083"/>
      <c r="Y106" s="1079" t="s">
        <v>4700</v>
      </c>
      <c r="Z106" s="354" t="s">
        <v>163</v>
      </c>
      <c r="AA106" s="355">
        <v>0.85</v>
      </c>
      <c r="AB106" s="1215"/>
      <c r="AC106" s="635"/>
      <c r="AD106" s="636"/>
      <c r="AE106" s="391">
        <f>ROUND(ROUND(ROUND(G104*P$8,0)*X105,0)*AA106,0)</f>
        <v>179</v>
      </c>
      <c r="AF106" s="268"/>
    </row>
    <row r="107" spans="1:32" ht="17.100000000000001" customHeight="1">
      <c r="A107" s="243">
        <v>63</v>
      </c>
      <c r="B107" s="351">
        <v>8385</v>
      </c>
      <c r="C107" s="870" t="s">
        <v>13124</v>
      </c>
      <c r="D107" s="604"/>
      <c r="E107" s="604"/>
      <c r="F107" s="1765"/>
      <c r="G107" s="638"/>
      <c r="H107" s="638"/>
      <c r="I107" s="744"/>
      <c r="J107" s="646"/>
      <c r="K107" s="748"/>
      <c r="L107" s="748"/>
      <c r="M107" s="1099"/>
      <c r="N107" s="1221"/>
      <c r="O107" s="1099"/>
      <c r="P107" s="1101"/>
      <c r="Q107" s="1750"/>
      <c r="R107" s="1106" t="s">
        <v>165</v>
      </c>
      <c r="S107" s="524"/>
      <c r="T107" s="524"/>
      <c r="U107" s="524"/>
      <c r="V107" s="602"/>
      <c r="W107" s="362" t="s">
        <v>163</v>
      </c>
      <c r="X107" s="1081">
        <v>0.5</v>
      </c>
      <c r="Y107" s="1082"/>
      <c r="Z107" s="1082"/>
      <c r="AA107" s="1082"/>
      <c r="AB107" s="1220"/>
      <c r="AC107" s="1082"/>
      <c r="AD107" s="1083"/>
      <c r="AE107" s="391">
        <f>ROUND(ROUND(G104*P$8,0)*X107,0)</f>
        <v>151</v>
      </c>
      <c r="AF107" s="268"/>
    </row>
    <row r="108" spans="1:32" ht="17.100000000000001" customHeight="1">
      <c r="A108" s="243">
        <v>63</v>
      </c>
      <c r="B108" s="351">
        <v>8386</v>
      </c>
      <c r="C108" s="870" t="s">
        <v>13125</v>
      </c>
      <c r="D108" s="604"/>
      <c r="E108" s="604"/>
      <c r="F108" s="1765"/>
      <c r="G108" s="638"/>
      <c r="H108" s="638"/>
      <c r="I108" s="744"/>
      <c r="J108" s="646"/>
      <c r="K108" s="748"/>
      <c r="L108" s="748"/>
      <c r="M108" s="1099"/>
      <c r="N108" s="1221"/>
      <c r="O108" s="1099"/>
      <c r="P108" s="1101"/>
      <c r="Q108" s="1751"/>
      <c r="R108" s="647"/>
      <c r="S108" s="288"/>
      <c r="T108" s="288"/>
      <c r="U108" s="288"/>
      <c r="V108" s="807"/>
      <c r="W108" s="512"/>
      <c r="X108" s="1083"/>
      <c r="Y108" s="1079" t="s">
        <v>4700</v>
      </c>
      <c r="Z108" s="354" t="s">
        <v>163</v>
      </c>
      <c r="AA108" s="355">
        <v>0.85</v>
      </c>
      <c r="AB108" s="1215"/>
      <c r="AC108" s="635"/>
      <c r="AD108" s="636"/>
      <c r="AE108" s="391">
        <f>ROUND(ROUND(ROUND(G104*P$8,0)*X107,0)*AA108,0)</f>
        <v>128</v>
      </c>
      <c r="AF108" s="268"/>
    </row>
    <row r="109" spans="1:32" ht="17.100000000000001" customHeight="1">
      <c r="A109" s="243">
        <v>63</v>
      </c>
      <c r="B109" s="351">
        <v>8387</v>
      </c>
      <c r="C109" s="870" t="s">
        <v>13126</v>
      </c>
      <c r="D109" s="604"/>
      <c r="E109" s="604"/>
      <c r="F109" s="637"/>
      <c r="G109" s="638"/>
      <c r="H109" s="638"/>
      <c r="I109" s="744"/>
      <c r="J109" s="646"/>
      <c r="K109" s="748"/>
      <c r="L109" s="748"/>
      <c r="M109" s="1099"/>
      <c r="N109" s="1221"/>
      <c r="O109" s="1099"/>
      <c r="P109" s="1101"/>
      <c r="Q109" s="641"/>
      <c r="R109" s="641"/>
      <c r="S109" s="524"/>
      <c r="T109" s="524"/>
      <c r="U109" s="524"/>
      <c r="V109" s="602"/>
      <c r="W109" s="362"/>
      <c r="X109" s="1081"/>
      <c r="Y109" s="635"/>
      <c r="Z109" s="635"/>
      <c r="AA109" s="636"/>
      <c r="AB109" s="1533" t="s">
        <v>167</v>
      </c>
      <c r="AC109" s="643">
        <v>5</v>
      </c>
      <c r="AD109" s="1086" t="s">
        <v>168</v>
      </c>
      <c r="AE109" s="391">
        <f>ROUND(ROUND(G104*P$8,0)-AC109,0)</f>
        <v>297</v>
      </c>
      <c r="AF109" s="268"/>
    </row>
    <row r="110" spans="1:32" ht="17.100000000000001" customHeight="1">
      <c r="A110" s="243">
        <v>63</v>
      </c>
      <c r="B110" s="351">
        <v>8388</v>
      </c>
      <c r="C110" s="870" t="s">
        <v>13127</v>
      </c>
      <c r="D110" s="604"/>
      <c r="E110" s="604"/>
      <c r="F110" s="637"/>
      <c r="G110" s="638"/>
      <c r="H110" s="638"/>
      <c r="I110" s="744"/>
      <c r="J110" s="646"/>
      <c r="K110" s="748"/>
      <c r="L110" s="748"/>
      <c r="M110" s="1099"/>
      <c r="N110" s="1221"/>
      <c r="O110" s="1099"/>
      <c r="P110" s="1101"/>
      <c r="Q110" s="1104"/>
      <c r="R110" s="1104"/>
      <c r="S110" s="288"/>
      <c r="T110" s="288"/>
      <c r="U110" s="288"/>
      <c r="V110" s="807"/>
      <c r="W110" s="512"/>
      <c r="X110" s="1083"/>
      <c r="Y110" s="1071" t="s">
        <v>4700</v>
      </c>
      <c r="Z110" s="362" t="s">
        <v>163</v>
      </c>
      <c r="AA110" s="395">
        <v>0.85</v>
      </c>
      <c r="AB110" s="1745"/>
      <c r="AC110" s="643"/>
      <c r="AD110" s="1086"/>
      <c r="AE110" s="391">
        <f>ROUND(ROUND(ROUND(G104*P$8,0)*AA110,0)-AC109,0)</f>
        <v>252</v>
      </c>
      <c r="AF110" s="268"/>
    </row>
    <row r="111" spans="1:32" ht="17.100000000000001" customHeight="1">
      <c r="A111" s="243">
        <v>63</v>
      </c>
      <c r="B111" s="351">
        <v>8389</v>
      </c>
      <c r="C111" s="870" t="s">
        <v>13128</v>
      </c>
      <c r="D111" s="604"/>
      <c r="E111" s="604"/>
      <c r="F111" s="637"/>
      <c r="G111" s="638"/>
      <c r="H111" s="638"/>
      <c r="I111" s="744"/>
      <c r="J111" s="646"/>
      <c r="K111" s="748"/>
      <c r="L111" s="748"/>
      <c r="M111" s="1099"/>
      <c r="N111" s="1221"/>
      <c r="O111" s="1099"/>
      <c r="P111" s="1101"/>
      <c r="Q111" s="1749" t="s">
        <v>11559</v>
      </c>
      <c r="R111" s="1106" t="s">
        <v>162</v>
      </c>
      <c r="S111" s="524"/>
      <c r="T111" s="524"/>
      <c r="U111" s="524"/>
      <c r="V111" s="602"/>
      <c r="W111" s="362" t="s">
        <v>163</v>
      </c>
      <c r="X111" s="1081">
        <v>0.7</v>
      </c>
      <c r="Y111" s="1088"/>
      <c r="Z111" s="1088"/>
      <c r="AA111" s="1089"/>
      <c r="AB111" s="1745"/>
      <c r="AC111" s="1090"/>
      <c r="AD111" s="1091"/>
      <c r="AE111" s="391">
        <f>ROUND(ROUND(ROUND(G104*P$8,0)*X111,0)-AC109,0)</f>
        <v>206</v>
      </c>
      <c r="AF111" s="268"/>
    </row>
    <row r="112" spans="1:32" ht="17.100000000000001" customHeight="1">
      <c r="A112" s="243">
        <v>63</v>
      </c>
      <c r="B112" s="351">
        <v>8390</v>
      </c>
      <c r="C112" s="870" t="s">
        <v>13129</v>
      </c>
      <c r="D112" s="604"/>
      <c r="E112" s="604"/>
      <c r="F112" s="637"/>
      <c r="G112" s="638"/>
      <c r="H112" s="638"/>
      <c r="I112" s="744"/>
      <c r="J112" s="646"/>
      <c r="K112" s="748"/>
      <c r="L112" s="748"/>
      <c r="M112" s="1099"/>
      <c r="N112" s="1221"/>
      <c r="O112" s="1099"/>
      <c r="P112" s="1101"/>
      <c r="Q112" s="1750"/>
      <c r="R112" s="647"/>
      <c r="S112" s="288"/>
      <c r="T112" s="288"/>
      <c r="U112" s="288"/>
      <c r="V112" s="807"/>
      <c r="W112" s="512"/>
      <c r="X112" s="1083"/>
      <c r="Y112" s="1079" t="s">
        <v>4700</v>
      </c>
      <c r="Z112" s="354" t="s">
        <v>163</v>
      </c>
      <c r="AA112" s="357">
        <v>0.85</v>
      </c>
      <c r="AB112" s="1745"/>
      <c r="AC112" s="1090"/>
      <c r="AD112" s="1091"/>
      <c r="AE112" s="391">
        <f>ROUND(ROUND(ROUND(ROUND(G104*P$8,0)*X111,0)*AA112,0)-AC109,0)</f>
        <v>174</v>
      </c>
      <c r="AF112" s="268"/>
    </row>
    <row r="113" spans="1:32" ht="17.100000000000001" customHeight="1">
      <c r="A113" s="243">
        <v>63</v>
      </c>
      <c r="B113" s="351">
        <v>8391</v>
      </c>
      <c r="C113" s="870" t="s">
        <v>13130</v>
      </c>
      <c r="D113" s="604"/>
      <c r="E113" s="604"/>
      <c r="F113" s="637"/>
      <c r="G113" s="638"/>
      <c r="H113" s="638"/>
      <c r="I113" s="744"/>
      <c r="J113" s="646"/>
      <c r="K113" s="748"/>
      <c r="L113" s="748"/>
      <c r="M113" s="1099"/>
      <c r="N113" s="1221"/>
      <c r="O113" s="1099"/>
      <c r="P113" s="1101"/>
      <c r="Q113" s="1750"/>
      <c r="R113" s="641" t="s">
        <v>165</v>
      </c>
      <c r="S113" s="524"/>
      <c r="T113" s="524"/>
      <c r="U113" s="524"/>
      <c r="V113" s="602"/>
      <c r="W113" s="362" t="s">
        <v>163</v>
      </c>
      <c r="X113" s="1081">
        <v>0.5</v>
      </c>
      <c r="Y113" s="1082"/>
      <c r="Z113" s="1082"/>
      <c r="AA113" s="1083"/>
      <c r="AB113" s="1745"/>
      <c r="AC113" s="1090"/>
      <c r="AD113" s="1091"/>
      <c r="AE113" s="391">
        <f>ROUND(ROUND(ROUND(G104*P$8,0)*X113,0)-AC109,0)</f>
        <v>146</v>
      </c>
      <c r="AF113" s="268"/>
    </row>
    <row r="114" spans="1:32" ht="17.100000000000001" customHeight="1">
      <c r="A114" s="243">
        <v>63</v>
      </c>
      <c r="B114" s="351">
        <v>8392</v>
      </c>
      <c r="C114" s="870" t="s">
        <v>13131</v>
      </c>
      <c r="D114" s="604"/>
      <c r="E114" s="604"/>
      <c r="F114" s="637"/>
      <c r="G114" s="638"/>
      <c r="H114" s="638"/>
      <c r="I114" s="744"/>
      <c r="J114" s="646"/>
      <c r="K114" s="748"/>
      <c r="L114" s="748"/>
      <c r="M114" s="1099"/>
      <c r="N114" s="1221"/>
      <c r="O114" s="1099"/>
      <c r="P114" s="1101"/>
      <c r="Q114" s="1751"/>
      <c r="R114" s="1104"/>
      <c r="S114" s="288"/>
      <c r="T114" s="288"/>
      <c r="U114" s="288"/>
      <c r="V114" s="807"/>
      <c r="W114" s="512"/>
      <c r="X114" s="1083"/>
      <c r="Y114" s="1079" t="s">
        <v>4700</v>
      </c>
      <c r="Z114" s="354" t="s">
        <v>163</v>
      </c>
      <c r="AA114" s="357">
        <v>0.85</v>
      </c>
      <c r="AB114" s="1746"/>
      <c r="AC114" s="1082"/>
      <c r="AD114" s="1083"/>
      <c r="AE114" s="391">
        <f>ROUND(ROUND(ROUND(ROUND(G104*P$8,0)*X113,0)*AA114,0)-AC109,0)</f>
        <v>123</v>
      </c>
      <c r="AF114" s="268"/>
    </row>
    <row r="115" spans="1:32" ht="17.100000000000001" customHeight="1">
      <c r="A115" s="243">
        <v>63</v>
      </c>
      <c r="B115" s="351">
        <v>8393</v>
      </c>
      <c r="C115" s="870" t="s">
        <v>13132</v>
      </c>
      <c r="D115" s="604"/>
      <c r="E115" s="604"/>
      <c r="F115" s="604"/>
      <c r="G115" s="638"/>
      <c r="H115" s="638"/>
      <c r="I115" s="607"/>
      <c r="J115" s="1593" t="s">
        <v>5845</v>
      </c>
      <c r="K115" s="524"/>
      <c r="L115" s="360"/>
      <c r="M115" s="524"/>
      <c r="N115" s="516"/>
      <c r="O115" s="517"/>
      <c r="P115" s="518"/>
      <c r="Q115" s="670"/>
      <c r="R115" s="670"/>
      <c r="S115" s="524"/>
      <c r="T115" s="524"/>
      <c r="U115" s="524"/>
      <c r="V115" s="602"/>
      <c r="W115" s="362"/>
      <c r="X115" s="1097"/>
      <c r="Y115" s="635"/>
      <c r="Z115" s="635"/>
      <c r="AA115" s="635"/>
      <c r="AB115" s="1215"/>
      <c r="AC115" s="635"/>
      <c r="AD115" s="636"/>
      <c r="AE115" s="391">
        <f>ROUND(ROUND(G104+K116,0)*P$8,0)</f>
        <v>306</v>
      </c>
      <c r="AF115" s="268"/>
    </row>
    <row r="116" spans="1:32" ht="17.100000000000001" customHeight="1">
      <c r="A116" s="243">
        <v>63</v>
      </c>
      <c r="B116" s="351">
        <v>8394</v>
      </c>
      <c r="C116" s="870" t="s">
        <v>13133</v>
      </c>
      <c r="D116" s="604"/>
      <c r="E116" s="604"/>
      <c r="F116" s="604"/>
      <c r="G116" s="796"/>
      <c r="H116" s="517"/>
      <c r="I116" s="607"/>
      <c r="J116" s="1745"/>
      <c r="K116" s="517">
        <v>6</v>
      </c>
      <c r="L116" s="639" t="s">
        <v>16</v>
      </c>
      <c r="M116" s="517"/>
      <c r="N116" s="516"/>
      <c r="O116" s="517"/>
      <c r="P116" s="518"/>
      <c r="Q116" s="1225"/>
      <c r="R116" s="1225"/>
      <c r="S116" s="288"/>
      <c r="T116" s="288"/>
      <c r="U116" s="288"/>
      <c r="V116" s="807"/>
      <c r="W116" s="512"/>
      <c r="X116" s="514"/>
      <c r="Y116" s="1071" t="s">
        <v>4700</v>
      </c>
      <c r="Z116" s="362" t="s">
        <v>163</v>
      </c>
      <c r="AA116" s="356">
        <v>0.85</v>
      </c>
      <c r="AB116" s="1215"/>
      <c r="AC116" s="635"/>
      <c r="AD116" s="636"/>
      <c r="AE116" s="391">
        <f>ROUND(ROUND(ROUND(G104+K116,0)*P$8,0)*AA116,0)</f>
        <v>260</v>
      </c>
      <c r="AF116" s="268"/>
    </row>
    <row r="117" spans="1:32" ht="17.100000000000001" customHeight="1">
      <c r="A117" s="243">
        <v>63</v>
      </c>
      <c r="B117" s="351">
        <v>8395</v>
      </c>
      <c r="C117" s="870" t="s">
        <v>13134</v>
      </c>
      <c r="D117" s="604"/>
      <c r="E117" s="604"/>
      <c r="F117" s="604"/>
      <c r="G117" s="1099"/>
      <c r="H117" s="517"/>
      <c r="I117" s="518"/>
      <c r="J117" s="1745"/>
      <c r="K117" s="748"/>
      <c r="L117" s="748"/>
      <c r="M117" s="1099"/>
      <c r="N117" s="1221"/>
      <c r="O117" s="1099"/>
      <c r="P117" s="1101"/>
      <c r="Q117" s="1749" t="s">
        <v>11559</v>
      </c>
      <c r="R117" s="1106" t="s">
        <v>162</v>
      </c>
      <c r="S117" s="524"/>
      <c r="T117" s="524"/>
      <c r="U117" s="524"/>
      <c r="V117" s="602"/>
      <c r="W117" s="362" t="s">
        <v>163</v>
      </c>
      <c r="X117" s="1081">
        <v>0.7</v>
      </c>
      <c r="Y117" s="1088"/>
      <c r="Z117" s="1088"/>
      <c r="AA117" s="1088"/>
      <c r="AB117" s="1226"/>
      <c r="AC117" s="1088"/>
      <c r="AD117" s="1089"/>
      <c r="AE117" s="391">
        <f>ROUND(ROUND(ROUND(G104+K116,0)*P$8,0)*X117,0)</f>
        <v>214</v>
      </c>
      <c r="AF117" s="268"/>
    </row>
    <row r="118" spans="1:32" ht="17.100000000000001" customHeight="1">
      <c r="A118" s="243">
        <v>63</v>
      </c>
      <c r="B118" s="351">
        <v>8396</v>
      </c>
      <c r="C118" s="870" t="s">
        <v>13135</v>
      </c>
      <c r="D118" s="604"/>
      <c r="E118" s="604"/>
      <c r="F118" s="604"/>
      <c r="G118" s="1099"/>
      <c r="H118" s="517"/>
      <c r="I118" s="518"/>
      <c r="J118" s="1745"/>
      <c r="K118" s="748"/>
      <c r="L118" s="748"/>
      <c r="M118" s="1099"/>
      <c r="N118" s="1221"/>
      <c r="O118" s="1099"/>
      <c r="P118" s="1101"/>
      <c r="Q118" s="1750"/>
      <c r="R118" s="647"/>
      <c r="S118" s="288"/>
      <c r="T118" s="288"/>
      <c r="U118" s="288"/>
      <c r="V118" s="807"/>
      <c r="W118" s="512"/>
      <c r="X118" s="1083"/>
      <c r="Y118" s="1079" t="s">
        <v>4700</v>
      </c>
      <c r="Z118" s="354" t="s">
        <v>163</v>
      </c>
      <c r="AA118" s="355">
        <v>0.85</v>
      </c>
      <c r="AB118" s="1215"/>
      <c r="AC118" s="635"/>
      <c r="AD118" s="636"/>
      <c r="AE118" s="391">
        <f>ROUND(ROUND(ROUND(ROUND(G104+K116,0)*P$8,0)*X117,0)*AA118,0)</f>
        <v>182</v>
      </c>
      <c r="AF118" s="268"/>
    </row>
    <row r="119" spans="1:32" ht="17.100000000000001" customHeight="1">
      <c r="A119" s="243">
        <v>63</v>
      </c>
      <c r="B119" s="351">
        <v>8397</v>
      </c>
      <c r="C119" s="870" t="s">
        <v>13136</v>
      </c>
      <c r="D119" s="604"/>
      <c r="E119" s="604"/>
      <c r="F119" s="604"/>
      <c r="G119" s="1099"/>
      <c r="H119" s="517"/>
      <c r="I119" s="518"/>
      <c r="J119" s="1745"/>
      <c r="K119" s="748"/>
      <c r="L119" s="748"/>
      <c r="M119" s="1099"/>
      <c r="N119" s="1221"/>
      <c r="O119" s="1099"/>
      <c r="P119" s="1101"/>
      <c r="Q119" s="1750"/>
      <c r="R119" s="1106" t="s">
        <v>165</v>
      </c>
      <c r="S119" s="524"/>
      <c r="T119" s="524"/>
      <c r="U119" s="524"/>
      <c r="V119" s="602"/>
      <c r="W119" s="362" t="s">
        <v>163</v>
      </c>
      <c r="X119" s="1081">
        <v>0.5</v>
      </c>
      <c r="Y119" s="1082"/>
      <c r="Z119" s="1082"/>
      <c r="AA119" s="1082"/>
      <c r="AB119" s="1220"/>
      <c r="AC119" s="1082"/>
      <c r="AD119" s="1083"/>
      <c r="AE119" s="391">
        <f>ROUND(ROUND(ROUND(G104+K116,0)*P$8,0)*X119,0)</f>
        <v>153</v>
      </c>
      <c r="AF119" s="268"/>
    </row>
    <row r="120" spans="1:32" ht="17.100000000000001" customHeight="1">
      <c r="A120" s="243">
        <v>63</v>
      </c>
      <c r="B120" s="351">
        <v>8398</v>
      </c>
      <c r="C120" s="870" t="s">
        <v>13137</v>
      </c>
      <c r="D120" s="604"/>
      <c r="E120" s="604"/>
      <c r="F120" s="604"/>
      <c r="G120" s="1099"/>
      <c r="H120" s="517"/>
      <c r="I120" s="518"/>
      <c r="J120" s="646"/>
      <c r="K120" s="748"/>
      <c r="L120" s="748"/>
      <c r="M120" s="1099"/>
      <c r="N120" s="1221"/>
      <c r="O120" s="1099"/>
      <c r="P120" s="1101"/>
      <c r="Q120" s="1751"/>
      <c r="R120" s="647"/>
      <c r="S120" s="288"/>
      <c r="T120" s="288"/>
      <c r="U120" s="288"/>
      <c r="V120" s="807"/>
      <c r="W120" s="512"/>
      <c r="X120" s="1083"/>
      <c r="Y120" s="1079" t="s">
        <v>4700</v>
      </c>
      <c r="Z120" s="354" t="s">
        <v>163</v>
      </c>
      <c r="AA120" s="355">
        <v>0.85</v>
      </c>
      <c r="AB120" s="1215"/>
      <c r="AC120" s="635"/>
      <c r="AD120" s="636"/>
      <c r="AE120" s="391">
        <f>ROUND(ROUND(ROUND(ROUND(G104+K116,0)*P$8,0)*X119,0)*AA120,0)</f>
        <v>130</v>
      </c>
      <c r="AF120" s="268"/>
    </row>
    <row r="121" spans="1:32" ht="17.100000000000001" customHeight="1">
      <c r="A121" s="243">
        <v>63</v>
      </c>
      <c r="B121" s="351">
        <v>8399</v>
      </c>
      <c r="C121" s="870" t="s">
        <v>13138</v>
      </c>
      <c r="D121" s="604"/>
      <c r="E121" s="604"/>
      <c r="F121" s="604"/>
      <c r="G121" s="1099"/>
      <c r="H121" s="517"/>
      <c r="I121" s="518"/>
      <c r="J121" s="646"/>
      <c r="K121" s="748"/>
      <c r="L121" s="748"/>
      <c r="M121" s="1099"/>
      <c r="N121" s="1221"/>
      <c r="O121" s="1099"/>
      <c r="P121" s="1101"/>
      <c r="Q121" s="641"/>
      <c r="R121" s="641"/>
      <c r="S121" s="524"/>
      <c r="T121" s="524"/>
      <c r="U121" s="524"/>
      <c r="V121" s="602"/>
      <c r="W121" s="362"/>
      <c r="X121" s="1081"/>
      <c r="Y121" s="635"/>
      <c r="Z121" s="635"/>
      <c r="AA121" s="636"/>
      <c r="AB121" s="1533" t="s">
        <v>167</v>
      </c>
      <c r="AC121" s="643">
        <v>5</v>
      </c>
      <c r="AD121" s="1086" t="s">
        <v>168</v>
      </c>
      <c r="AE121" s="391">
        <f>ROUND(ROUND(ROUND(G104+K116,0)*P$8,0)-AC121,0)</f>
        <v>301</v>
      </c>
      <c r="AF121" s="268"/>
    </row>
    <row r="122" spans="1:32" ht="17.100000000000001" customHeight="1">
      <c r="A122" s="243">
        <v>63</v>
      </c>
      <c r="B122" s="351">
        <v>8400</v>
      </c>
      <c r="C122" s="870" t="s">
        <v>13139</v>
      </c>
      <c r="D122" s="604"/>
      <c r="E122" s="604"/>
      <c r="F122" s="604"/>
      <c r="G122" s="1099"/>
      <c r="H122" s="517"/>
      <c r="I122" s="518"/>
      <c r="J122" s="646"/>
      <c r="K122" s="748"/>
      <c r="L122" s="748"/>
      <c r="M122" s="1099"/>
      <c r="N122" s="1221"/>
      <c r="O122" s="1099"/>
      <c r="P122" s="1101"/>
      <c r="Q122" s="1104"/>
      <c r="R122" s="1104"/>
      <c r="S122" s="288"/>
      <c r="T122" s="288"/>
      <c r="U122" s="288"/>
      <c r="V122" s="807"/>
      <c r="W122" s="512"/>
      <c r="X122" s="1083"/>
      <c r="Y122" s="1071" t="s">
        <v>4700</v>
      </c>
      <c r="Z122" s="362" t="s">
        <v>163</v>
      </c>
      <c r="AA122" s="395">
        <v>0.85</v>
      </c>
      <c r="AB122" s="1745"/>
      <c r="AC122" s="643"/>
      <c r="AD122" s="1086"/>
      <c r="AE122" s="391">
        <f>ROUND(ROUND(ROUND(ROUND(G104+K116,0)*P$8,0)*AA122,0)-AC121,0)</f>
        <v>255</v>
      </c>
      <c r="AF122" s="268"/>
    </row>
    <row r="123" spans="1:32" ht="17.100000000000001" customHeight="1">
      <c r="A123" s="243">
        <v>63</v>
      </c>
      <c r="B123" s="351">
        <v>8401</v>
      </c>
      <c r="C123" s="870" t="s">
        <v>13140</v>
      </c>
      <c r="D123" s="604"/>
      <c r="E123" s="604"/>
      <c r="F123" s="604"/>
      <c r="G123" s="1099"/>
      <c r="H123" s="517"/>
      <c r="I123" s="518"/>
      <c r="J123" s="646"/>
      <c r="K123" s="748"/>
      <c r="L123" s="748"/>
      <c r="M123" s="1099"/>
      <c r="N123" s="1221"/>
      <c r="O123" s="1099"/>
      <c r="P123" s="1101"/>
      <c r="Q123" s="1749" t="s">
        <v>11559</v>
      </c>
      <c r="R123" s="1106" t="s">
        <v>162</v>
      </c>
      <c r="S123" s="524"/>
      <c r="T123" s="524"/>
      <c r="U123" s="524"/>
      <c r="V123" s="602"/>
      <c r="W123" s="362" t="s">
        <v>163</v>
      </c>
      <c r="X123" s="1081">
        <v>0.7</v>
      </c>
      <c r="Y123" s="1088"/>
      <c r="Z123" s="1088"/>
      <c r="AA123" s="1089"/>
      <c r="AB123" s="1745"/>
      <c r="AC123" s="1090"/>
      <c r="AD123" s="1091"/>
      <c r="AE123" s="391">
        <f>ROUND(ROUND(ROUND(ROUND(G104+K116,0)*P$8,0)*X123,0)-AC121,0)</f>
        <v>209</v>
      </c>
      <c r="AF123" s="268"/>
    </row>
    <row r="124" spans="1:32" ht="17.100000000000001" customHeight="1">
      <c r="A124" s="243">
        <v>63</v>
      </c>
      <c r="B124" s="351">
        <v>8402</v>
      </c>
      <c r="C124" s="870" t="s">
        <v>13141</v>
      </c>
      <c r="D124" s="604"/>
      <c r="E124" s="604"/>
      <c r="F124" s="604"/>
      <c r="G124" s="1099"/>
      <c r="H124" s="517"/>
      <c r="I124" s="518"/>
      <c r="J124" s="646"/>
      <c r="K124" s="748"/>
      <c r="L124" s="748"/>
      <c r="M124" s="1099"/>
      <c r="N124" s="1221"/>
      <c r="O124" s="1099"/>
      <c r="P124" s="1101"/>
      <c r="Q124" s="1750"/>
      <c r="R124" s="647"/>
      <c r="S124" s="288"/>
      <c r="T124" s="288"/>
      <c r="U124" s="288"/>
      <c r="V124" s="807"/>
      <c r="W124" s="512"/>
      <c r="X124" s="1083"/>
      <c r="Y124" s="1079" t="s">
        <v>4700</v>
      </c>
      <c r="Z124" s="354" t="s">
        <v>163</v>
      </c>
      <c r="AA124" s="357">
        <v>0.85</v>
      </c>
      <c r="AB124" s="1745"/>
      <c r="AC124" s="1090"/>
      <c r="AD124" s="1091"/>
      <c r="AE124" s="391">
        <f>ROUND(ROUND(ROUND(ROUND(ROUND(G104+K116,0)*P$8,0)*X123,0)*AA124,0)-AC121,0)</f>
        <v>177</v>
      </c>
      <c r="AF124" s="268"/>
    </row>
    <row r="125" spans="1:32" ht="17.100000000000001" customHeight="1">
      <c r="A125" s="243">
        <v>63</v>
      </c>
      <c r="B125" s="351">
        <v>8403</v>
      </c>
      <c r="C125" s="870" t="s">
        <v>13142</v>
      </c>
      <c r="D125" s="604"/>
      <c r="E125" s="604"/>
      <c r="F125" s="604"/>
      <c r="G125" s="1099"/>
      <c r="H125" s="517"/>
      <c r="I125" s="518"/>
      <c r="J125" s="646"/>
      <c r="K125" s="748"/>
      <c r="L125" s="748"/>
      <c r="M125" s="1099"/>
      <c r="N125" s="1221"/>
      <c r="O125" s="1099"/>
      <c r="P125" s="1101"/>
      <c r="Q125" s="1750"/>
      <c r="R125" s="641" t="s">
        <v>165</v>
      </c>
      <c r="S125" s="524"/>
      <c r="T125" s="524"/>
      <c r="U125" s="524"/>
      <c r="V125" s="602"/>
      <c r="W125" s="362" t="s">
        <v>163</v>
      </c>
      <c r="X125" s="1081">
        <v>0.5</v>
      </c>
      <c r="Y125" s="1082"/>
      <c r="Z125" s="1082"/>
      <c r="AA125" s="1083"/>
      <c r="AB125" s="1745"/>
      <c r="AC125" s="1090"/>
      <c r="AD125" s="1091"/>
      <c r="AE125" s="391">
        <f>ROUND(ROUND(ROUND(ROUND(G104+K116,0)*P$8,0)*X125,0)-AC121,0)</f>
        <v>148</v>
      </c>
      <c r="AF125" s="268"/>
    </row>
    <row r="126" spans="1:32" ht="17.100000000000001" customHeight="1">
      <c r="A126" s="243">
        <v>63</v>
      </c>
      <c r="B126" s="351">
        <v>8404</v>
      </c>
      <c r="C126" s="870" t="s">
        <v>13143</v>
      </c>
      <c r="D126" s="604"/>
      <c r="E126" s="604"/>
      <c r="F126" s="806"/>
      <c r="G126" s="320"/>
      <c r="H126" s="288"/>
      <c r="I126" s="526"/>
      <c r="J126" s="646"/>
      <c r="K126" s="748"/>
      <c r="L126" s="748"/>
      <c r="M126" s="1099"/>
      <c r="N126" s="1221"/>
      <c r="O126" s="1099"/>
      <c r="P126" s="1101"/>
      <c r="Q126" s="1751"/>
      <c r="R126" s="1104"/>
      <c r="S126" s="288"/>
      <c r="T126" s="288"/>
      <c r="U126" s="288"/>
      <c r="V126" s="807"/>
      <c r="W126" s="512"/>
      <c r="X126" s="1083"/>
      <c r="Y126" s="1079" t="s">
        <v>4700</v>
      </c>
      <c r="Z126" s="354" t="s">
        <v>163</v>
      </c>
      <c r="AA126" s="357">
        <v>0.85</v>
      </c>
      <c r="AB126" s="1746"/>
      <c r="AC126" s="1082"/>
      <c r="AD126" s="1083"/>
      <c r="AE126" s="391">
        <f>ROUND(ROUND(ROUND(ROUND(ROUND(G104+K116,0)*P$8,0)*X125,0)*AA126,0)-AC121,0)</f>
        <v>125</v>
      </c>
      <c r="AF126" s="268"/>
    </row>
    <row r="127" spans="1:32" ht="17.100000000000001" customHeight="1">
      <c r="A127" s="243">
        <v>63</v>
      </c>
      <c r="B127" s="351">
        <v>8481</v>
      </c>
      <c r="C127" s="870" t="s">
        <v>13144</v>
      </c>
      <c r="D127" s="604"/>
      <c r="E127" s="604"/>
      <c r="F127" s="1580" t="s">
        <v>11607</v>
      </c>
      <c r="G127" s="633"/>
      <c r="H127" s="633"/>
      <c r="I127" s="1095"/>
      <c r="J127" s="601"/>
      <c r="K127" s="524"/>
      <c r="L127" s="360"/>
      <c r="M127" s="524"/>
      <c r="N127" s="516"/>
      <c r="O127" s="517"/>
      <c r="P127" s="518"/>
      <c r="Q127" s="670"/>
      <c r="R127" s="670"/>
      <c r="S127" s="524"/>
      <c r="T127" s="524"/>
      <c r="U127" s="524"/>
      <c r="V127" s="602"/>
      <c r="W127" s="362"/>
      <c r="X127" s="1097"/>
      <c r="Y127" s="635"/>
      <c r="Z127" s="635"/>
      <c r="AA127" s="635"/>
      <c r="AB127" s="1215"/>
      <c r="AC127" s="635"/>
      <c r="AD127" s="636"/>
      <c r="AE127" s="391">
        <f>ROUND(G128*P$8,0)</f>
        <v>227</v>
      </c>
      <c r="AF127" s="268"/>
    </row>
    <row r="128" spans="1:32" ht="17.100000000000001" customHeight="1">
      <c r="A128" s="243">
        <v>63</v>
      </c>
      <c r="B128" s="351">
        <v>8482</v>
      </c>
      <c r="C128" s="870" t="s">
        <v>13145</v>
      </c>
      <c r="D128" s="604"/>
      <c r="E128" s="604"/>
      <c r="F128" s="1765"/>
      <c r="G128" s="796">
        <v>324</v>
      </c>
      <c r="H128" s="517" t="s">
        <v>18</v>
      </c>
      <c r="I128" s="744"/>
      <c r="J128" s="604"/>
      <c r="K128" s="517"/>
      <c r="L128" s="639"/>
      <c r="M128" s="517"/>
      <c r="N128" s="516"/>
      <c r="O128" s="517"/>
      <c r="P128" s="518"/>
      <c r="Q128" s="1225"/>
      <c r="R128" s="1225"/>
      <c r="S128" s="288"/>
      <c r="T128" s="288"/>
      <c r="U128" s="288"/>
      <c r="V128" s="807"/>
      <c r="W128" s="512"/>
      <c r="X128" s="514"/>
      <c r="Y128" s="1071" t="s">
        <v>4700</v>
      </c>
      <c r="Z128" s="362" t="s">
        <v>163</v>
      </c>
      <c r="AA128" s="356">
        <v>0.85</v>
      </c>
      <c r="AB128" s="1215"/>
      <c r="AC128" s="635"/>
      <c r="AD128" s="636"/>
      <c r="AE128" s="391">
        <f>ROUND(ROUND(G128*P$8,0)*AA128,0)</f>
        <v>193</v>
      </c>
      <c r="AF128" s="268"/>
    </row>
    <row r="129" spans="1:32" ht="17.100000000000001" customHeight="1">
      <c r="A129" s="243">
        <v>63</v>
      </c>
      <c r="B129" s="351">
        <v>8483</v>
      </c>
      <c r="C129" s="870" t="s">
        <v>13146</v>
      </c>
      <c r="D129" s="604"/>
      <c r="E129" s="604"/>
      <c r="F129" s="1765"/>
      <c r="G129" s="638"/>
      <c r="H129" s="638"/>
      <c r="I129" s="744"/>
      <c r="J129" s="646"/>
      <c r="K129" s="748"/>
      <c r="L129" s="748"/>
      <c r="M129" s="1099"/>
      <c r="N129" s="1221"/>
      <c r="O129" s="1099"/>
      <c r="P129" s="1101"/>
      <c r="Q129" s="1749" t="s">
        <v>11559</v>
      </c>
      <c r="R129" s="1106" t="s">
        <v>162</v>
      </c>
      <c r="S129" s="524"/>
      <c r="T129" s="524"/>
      <c r="U129" s="524"/>
      <c r="V129" s="602"/>
      <c r="W129" s="362" t="s">
        <v>163</v>
      </c>
      <c r="X129" s="1081">
        <v>0.7</v>
      </c>
      <c r="Y129" s="1088"/>
      <c r="Z129" s="1088"/>
      <c r="AA129" s="1088"/>
      <c r="AB129" s="1226"/>
      <c r="AC129" s="1088"/>
      <c r="AD129" s="1089"/>
      <c r="AE129" s="391">
        <f>ROUND(ROUND(G128*P$8,0)*X129,0)</f>
        <v>159</v>
      </c>
      <c r="AF129" s="268"/>
    </row>
    <row r="130" spans="1:32" ht="17.100000000000001" customHeight="1">
      <c r="A130" s="243">
        <v>63</v>
      </c>
      <c r="B130" s="351">
        <v>8484</v>
      </c>
      <c r="C130" s="870" t="s">
        <v>13147</v>
      </c>
      <c r="D130" s="604"/>
      <c r="E130" s="604"/>
      <c r="F130" s="1765"/>
      <c r="G130" s="638"/>
      <c r="H130" s="638"/>
      <c r="I130" s="744"/>
      <c r="J130" s="646"/>
      <c r="K130" s="748"/>
      <c r="L130" s="748"/>
      <c r="M130" s="1099"/>
      <c r="N130" s="1221"/>
      <c r="O130" s="1099"/>
      <c r="P130" s="1101"/>
      <c r="Q130" s="1750"/>
      <c r="R130" s="647"/>
      <c r="S130" s="288"/>
      <c r="T130" s="288"/>
      <c r="U130" s="288"/>
      <c r="V130" s="807"/>
      <c r="W130" s="512"/>
      <c r="X130" s="1083"/>
      <c r="Y130" s="1079" t="s">
        <v>4700</v>
      </c>
      <c r="Z130" s="354" t="s">
        <v>163</v>
      </c>
      <c r="AA130" s="355">
        <v>0.85</v>
      </c>
      <c r="AB130" s="1215"/>
      <c r="AC130" s="635"/>
      <c r="AD130" s="636"/>
      <c r="AE130" s="391">
        <f>ROUND(ROUND(ROUND(G128*P$8,0)*X129,0)*AA130,0)</f>
        <v>135</v>
      </c>
      <c r="AF130" s="268"/>
    </row>
    <row r="131" spans="1:32" ht="17.100000000000001" customHeight="1">
      <c r="A131" s="243">
        <v>63</v>
      </c>
      <c r="B131" s="351">
        <v>8485</v>
      </c>
      <c r="C131" s="870" t="s">
        <v>13148</v>
      </c>
      <c r="D131" s="604"/>
      <c r="E131" s="604"/>
      <c r="F131" s="1765"/>
      <c r="G131" s="638"/>
      <c r="H131" s="638"/>
      <c r="I131" s="744"/>
      <c r="J131" s="646"/>
      <c r="K131" s="748"/>
      <c r="L131" s="748"/>
      <c r="M131" s="1099"/>
      <c r="N131" s="1221"/>
      <c r="O131" s="1099"/>
      <c r="P131" s="1101"/>
      <c r="Q131" s="1750"/>
      <c r="R131" s="1106" t="s">
        <v>165</v>
      </c>
      <c r="S131" s="524"/>
      <c r="T131" s="524"/>
      <c r="U131" s="524"/>
      <c r="V131" s="602"/>
      <c r="W131" s="362" t="s">
        <v>163</v>
      </c>
      <c r="X131" s="1081">
        <v>0.5</v>
      </c>
      <c r="Y131" s="1082"/>
      <c r="Z131" s="1082"/>
      <c r="AA131" s="1082"/>
      <c r="AB131" s="1220"/>
      <c r="AC131" s="1082"/>
      <c r="AD131" s="1083"/>
      <c r="AE131" s="391">
        <f>ROUND(ROUND(G128*P$8,0)*X131,0)</f>
        <v>114</v>
      </c>
      <c r="AF131" s="268"/>
    </row>
    <row r="132" spans="1:32" ht="17.100000000000001" customHeight="1">
      <c r="A132" s="243">
        <v>63</v>
      </c>
      <c r="B132" s="351">
        <v>8486</v>
      </c>
      <c r="C132" s="870" t="s">
        <v>13149</v>
      </c>
      <c r="D132" s="604"/>
      <c r="E132" s="604"/>
      <c r="F132" s="1765"/>
      <c r="G132" s="638"/>
      <c r="H132" s="638"/>
      <c r="I132" s="744"/>
      <c r="J132" s="646"/>
      <c r="K132" s="748"/>
      <c r="L132" s="748"/>
      <c r="M132" s="1099"/>
      <c r="N132" s="1221"/>
      <c r="O132" s="1099"/>
      <c r="P132" s="1101"/>
      <c r="Q132" s="1751"/>
      <c r="R132" s="647"/>
      <c r="S132" s="288"/>
      <c r="T132" s="288"/>
      <c r="U132" s="288"/>
      <c r="V132" s="807"/>
      <c r="W132" s="512"/>
      <c r="X132" s="1083"/>
      <c r="Y132" s="1079" t="s">
        <v>4700</v>
      </c>
      <c r="Z132" s="354" t="s">
        <v>163</v>
      </c>
      <c r="AA132" s="355">
        <v>0.85</v>
      </c>
      <c r="AB132" s="1215"/>
      <c r="AC132" s="635"/>
      <c r="AD132" s="636"/>
      <c r="AE132" s="391">
        <f>ROUND(ROUND(ROUND(G128*P$8,0)*X131,0)*AA132,0)</f>
        <v>97</v>
      </c>
      <c r="AF132" s="268"/>
    </row>
    <row r="133" spans="1:32" ht="17.100000000000001" customHeight="1">
      <c r="A133" s="243">
        <v>63</v>
      </c>
      <c r="B133" s="351">
        <v>8487</v>
      </c>
      <c r="C133" s="870" t="s">
        <v>13150</v>
      </c>
      <c r="D133" s="604"/>
      <c r="E133" s="604"/>
      <c r="F133" s="1765"/>
      <c r="G133" s="638"/>
      <c r="H133" s="638"/>
      <c r="I133" s="744"/>
      <c r="J133" s="646"/>
      <c r="K133" s="748"/>
      <c r="L133" s="748"/>
      <c r="M133" s="1099"/>
      <c r="N133" s="1221"/>
      <c r="O133" s="1099"/>
      <c r="P133" s="1101"/>
      <c r="Q133" s="641"/>
      <c r="R133" s="641"/>
      <c r="S133" s="524"/>
      <c r="T133" s="524"/>
      <c r="U133" s="524"/>
      <c r="V133" s="602"/>
      <c r="W133" s="362"/>
      <c r="X133" s="1081"/>
      <c r="Y133" s="635"/>
      <c r="Z133" s="635"/>
      <c r="AA133" s="636"/>
      <c r="AB133" s="1533" t="s">
        <v>167</v>
      </c>
      <c r="AC133" s="643">
        <v>5</v>
      </c>
      <c r="AD133" s="1086" t="s">
        <v>168</v>
      </c>
      <c r="AE133" s="391">
        <f>ROUND(ROUND(G128*P$8,0)-AC133,0)</f>
        <v>222</v>
      </c>
      <c r="AF133" s="268"/>
    </row>
    <row r="134" spans="1:32" ht="17.100000000000001" customHeight="1">
      <c r="A134" s="243">
        <v>63</v>
      </c>
      <c r="B134" s="351">
        <v>8488</v>
      </c>
      <c r="C134" s="870" t="s">
        <v>13151</v>
      </c>
      <c r="D134" s="604"/>
      <c r="E134" s="604"/>
      <c r="F134" s="1765"/>
      <c r="G134" s="638"/>
      <c r="H134" s="638"/>
      <c r="I134" s="744"/>
      <c r="J134" s="646"/>
      <c r="K134" s="748"/>
      <c r="L134" s="748"/>
      <c r="M134" s="1099"/>
      <c r="N134" s="1221"/>
      <c r="O134" s="1099"/>
      <c r="P134" s="1101"/>
      <c r="Q134" s="1104"/>
      <c r="R134" s="1104"/>
      <c r="S134" s="288"/>
      <c r="T134" s="288"/>
      <c r="U134" s="288"/>
      <c r="V134" s="807"/>
      <c r="W134" s="512"/>
      <c r="X134" s="1083"/>
      <c r="Y134" s="1071" t="s">
        <v>4700</v>
      </c>
      <c r="Z134" s="362" t="s">
        <v>163</v>
      </c>
      <c r="AA134" s="395">
        <v>0.85</v>
      </c>
      <c r="AB134" s="1745"/>
      <c r="AC134" s="643"/>
      <c r="AD134" s="1086"/>
      <c r="AE134" s="391">
        <f>ROUND(ROUND(ROUND(G128*P$8,0)*AA134,0)-AC133,0)</f>
        <v>188</v>
      </c>
      <c r="AF134" s="268"/>
    </row>
    <row r="135" spans="1:32" ht="17.100000000000001" customHeight="1">
      <c r="A135" s="243">
        <v>63</v>
      </c>
      <c r="B135" s="351">
        <v>8489</v>
      </c>
      <c r="C135" s="870" t="s">
        <v>13152</v>
      </c>
      <c r="D135" s="604"/>
      <c r="E135" s="604"/>
      <c r="F135" s="637"/>
      <c r="G135" s="638"/>
      <c r="H135" s="638"/>
      <c r="I135" s="744"/>
      <c r="J135" s="646"/>
      <c r="K135" s="748"/>
      <c r="L135" s="748"/>
      <c r="M135" s="1099"/>
      <c r="N135" s="1221"/>
      <c r="O135" s="1099"/>
      <c r="P135" s="1101"/>
      <c r="Q135" s="1749" t="s">
        <v>11559</v>
      </c>
      <c r="R135" s="1106" t="s">
        <v>162</v>
      </c>
      <c r="S135" s="524"/>
      <c r="T135" s="524"/>
      <c r="U135" s="524"/>
      <c r="V135" s="602"/>
      <c r="W135" s="362" t="s">
        <v>163</v>
      </c>
      <c r="X135" s="1081">
        <v>0.7</v>
      </c>
      <c r="Y135" s="1088"/>
      <c r="Z135" s="1088"/>
      <c r="AA135" s="1089"/>
      <c r="AB135" s="1745"/>
      <c r="AC135" s="1090"/>
      <c r="AD135" s="1091"/>
      <c r="AE135" s="391">
        <f>ROUND(ROUND(ROUND(G128*P$8,0)*X135,0)-AC133,0)</f>
        <v>154</v>
      </c>
      <c r="AF135" s="268"/>
    </row>
    <row r="136" spans="1:32" ht="17.100000000000001" customHeight="1">
      <c r="A136" s="243">
        <v>63</v>
      </c>
      <c r="B136" s="351">
        <v>8490</v>
      </c>
      <c r="C136" s="870" t="s">
        <v>13153</v>
      </c>
      <c r="D136" s="604"/>
      <c r="E136" s="604"/>
      <c r="F136" s="637"/>
      <c r="G136" s="638"/>
      <c r="H136" s="638"/>
      <c r="I136" s="744"/>
      <c r="J136" s="646"/>
      <c r="K136" s="748"/>
      <c r="L136" s="748"/>
      <c r="M136" s="1099"/>
      <c r="N136" s="1221"/>
      <c r="O136" s="1099"/>
      <c r="P136" s="1101"/>
      <c r="Q136" s="1750"/>
      <c r="R136" s="647"/>
      <c r="S136" s="288"/>
      <c r="T136" s="288"/>
      <c r="U136" s="288"/>
      <c r="V136" s="807"/>
      <c r="W136" s="512"/>
      <c r="X136" s="1083"/>
      <c r="Y136" s="1079" t="s">
        <v>4700</v>
      </c>
      <c r="Z136" s="354" t="s">
        <v>163</v>
      </c>
      <c r="AA136" s="357">
        <v>0.85</v>
      </c>
      <c r="AB136" s="1745"/>
      <c r="AC136" s="1090"/>
      <c r="AD136" s="1091"/>
      <c r="AE136" s="391">
        <f>ROUND(ROUND(ROUND(ROUND(G128*P$8,0)*X135,0)*AA136,0)-AC133,0)</f>
        <v>130</v>
      </c>
      <c r="AF136" s="268"/>
    </row>
    <row r="137" spans="1:32" ht="17.100000000000001" customHeight="1">
      <c r="A137" s="243">
        <v>63</v>
      </c>
      <c r="B137" s="351">
        <v>8491</v>
      </c>
      <c r="C137" s="870" t="s">
        <v>13154</v>
      </c>
      <c r="D137" s="604"/>
      <c r="E137" s="604"/>
      <c r="F137" s="637"/>
      <c r="G137" s="638"/>
      <c r="H137" s="638"/>
      <c r="I137" s="744"/>
      <c r="J137" s="646"/>
      <c r="K137" s="748"/>
      <c r="L137" s="748"/>
      <c r="M137" s="1099"/>
      <c r="N137" s="1221"/>
      <c r="O137" s="1099"/>
      <c r="P137" s="1101"/>
      <c r="Q137" s="1750"/>
      <c r="R137" s="641" t="s">
        <v>165</v>
      </c>
      <c r="S137" s="524"/>
      <c r="T137" s="524"/>
      <c r="U137" s="524"/>
      <c r="V137" s="602"/>
      <c r="W137" s="362" t="s">
        <v>163</v>
      </c>
      <c r="X137" s="1081">
        <v>0.5</v>
      </c>
      <c r="Y137" s="1082"/>
      <c r="Z137" s="1082"/>
      <c r="AA137" s="1083"/>
      <c r="AB137" s="1745"/>
      <c r="AC137" s="1090"/>
      <c r="AD137" s="1091"/>
      <c r="AE137" s="391">
        <f>ROUND(ROUND(ROUND(G128*P$8,0)*X137,0)-AC133,0)</f>
        <v>109</v>
      </c>
      <c r="AF137" s="268"/>
    </row>
    <row r="138" spans="1:32" ht="17.100000000000001" customHeight="1">
      <c r="A138" s="243">
        <v>63</v>
      </c>
      <c r="B138" s="351">
        <v>8492</v>
      </c>
      <c r="C138" s="870" t="s">
        <v>13155</v>
      </c>
      <c r="D138" s="604"/>
      <c r="E138" s="604"/>
      <c r="F138" s="637"/>
      <c r="G138" s="638"/>
      <c r="H138" s="638"/>
      <c r="I138" s="744"/>
      <c r="J138" s="646"/>
      <c r="K138" s="748"/>
      <c r="L138" s="748"/>
      <c r="M138" s="1099"/>
      <c r="N138" s="1221"/>
      <c r="O138" s="1099"/>
      <c r="P138" s="1101"/>
      <c r="Q138" s="1751"/>
      <c r="R138" s="1104"/>
      <c r="S138" s="288"/>
      <c r="T138" s="288"/>
      <c r="U138" s="288"/>
      <c r="V138" s="807"/>
      <c r="W138" s="512"/>
      <c r="X138" s="1083"/>
      <c r="Y138" s="1079" t="s">
        <v>4700</v>
      </c>
      <c r="Z138" s="354" t="s">
        <v>163</v>
      </c>
      <c r="AA138" s="357">
        <v>0.85</v>
      </c>
      <c r="AB138" s="1746"/>
      <c r="AC138" s="1082"/>
      <c r="AD138" s="1083"/>
      <c r="AE138" s="391">
        <f>ROUND(ROUND(ROUND(ROUND(G128*P$8,0)*X137,0)*AA138,0)-AC133,0)</f>
        <v>92</v>
      </c>
      <c r="AF138" s="268"/>
    </row>
    <row r="139" spans="1:32" ht="17.100000000000001" customHeight="1">
      <c r="A139" s="243">
        <v>63</v>
      </c>
      <c r="B139" s="351">
        <v>8493</v>
      </c>
      <c r="C139" s="870" t="s">
        <v>13156</v>
      </c>
      <c r="D139" s="604"/>
      <c r="E139" s="604"/>
      <c r="F139" s="604"/>
      <c r="G139" s="638"/>
      <c r="H139" s="638"/>
      <c r="I139" s="607"/>
      <c r="J139" s="1593" t="s">
        <v>5845</v>
      </c>
      <c r="K139" s="524"/>
      <c r="L139" s="360"/>
      <c r="M139" s="524"/>
      <c r="N139" s="516"/>
      <c r="O139" s="517"/>
      <c r="P139" s="518"/>
      <c r="Q139" s="670"/>
      <c r="R139" s="670"/>
      <c r="S139" s="524"/>
      <c r="T139" s="524"/>
      <c r="U139" s="524"/>
      <c r="V139" s="602"/>
      <c r="W139" s="362"/>
      <c r="X139" s="1097"/>
      <c r="Y139" s="635"/>
      <c r="Z139" s="635"/>
      <c r="AA139" s="635"/>
      <c r="AB139" s="1215"/>
      <c r="AC139" s="635"/>
      <c r="AD139" s="636"/>
      <c r="AE139" s="391">
        <f>ROUND(ROUND(G128+K140,0)*P$8,0)</f>
        <v>230</v>
      </c>
      <c r="AF139" s="268"/>
    </row>
    <row r="140" spans="1:32" ht="17.100000000000001" customHeight="1">
      <c r="A140" s="243">
        <v>63</v>
      </c>
      <c r="B140" s="351">
        <v>8494</v>
      </c>
      <c r="C140" s="870" t="s">
        <v>13157</v>
      </c>
      <c r="D140" s="604"/>
      <c r="E140" s="604"/>
      <c r="F140" s="604"/>
      <c r="G140" s="796"/>
      <c r="H140" s="517"/>
      <c r="I140" s="607"/>
      <c r="J140" s="1745"/>
      <c r="K140" s="517">
        <v>4</v>
      </c>
      <c r="L140" s="639" t="s">
        <v>16</v>
      </c>
      <c r="M140" s="517"/>
      <c r="N140" s="516"/>
      <c r="O140" s="517"/>
      <c r="P140" s="518"/>
      <c r="Q140" s="1225"/>
      <c r="R140" s="1225"/>
      <c r="S140" s="288"/>
      <c r="T140" s="288"/>
      <c r="U140" s="288"/>
      <c r="V140" s="807"/>
      <c r="W140" s="512"/>
      <c r="X140" s="514"/>
      <c r="Y140" s="1071" t="s">
        <v>4700</v>
      </c>
      <c r="Z140" s="362" t="s">
        <v>163</v>
      </c>
      <c r="AA140" s="356">
        <v>0.85</v>
      </c>
      <c r="AB140" s="1215"/>
      <c r="AC140" s="635"/>
      <c r="AD140" s="636"/>
      <c r="AE140" s="391">
        <f>ROUND(ROUND(ROUND(G128+K140,0)*P$8,0)*AA140,0)</f>
        <v>196</v>
      </c>
      <c r="AF140" s="268"/>
    </row>
    <row r="141" spans="1:32" ht="17.100000000000001" customHeight="1">
      <c r="A141" s="243">
        <v>63</v>
      </c>
      <c r="B141" s="351">
        <v>8495</v>
      </c>
      <c r="C141" s="870" t="s">
        <v>13158</v>
      </c>
      <c r="D141" s="604"/>
      <c r="E141" s="604"/>
      <c r="F141" s="604"/>
      <c r="G141" s="1099"/>
      <c r="H141" s="517"/>
      <c r="I141" s="518"/>
      <c r="J141" s="1745"/>
      <c r="K141" s="748"/>
      <c r="L141" s="748"/>
      <c r="M141" s="1099"/>
      <c r="N141" s="1221"/>
      <c r="O141" s="1099"/>
      <c r="P141" s="1101"/>
      <c r="Q141" s="1749" t="s">
        <v>11559</v>
      </c>
      <c r="R141" s="1106" t="s">
        <v>162</v>
      </c>
      <c r="S141" s="524"/>
      <c r="T141" s="524"/>
      <c r="U141" s="524"/>
      <c r="V141" s="602"/>
      <c r="W141" s="362" t="s">
        <v>163</v>
      </c>
      <c r="X141" s="1081">
        <v>0.7</v>
      </c>
      <c r="Y141" s="1088"/>
      <c r="Z141" s="1088"/>
      <c r="AA141" s="1088"/>
      <c r="AB141" s="1226"/>
      <c r="AC141" s="1088"/>
      <c r="AD141" s="1089"/>
      <c r="AE141" s="391">
        <f>ROUND(ROUND(ROUND(G128+K140,0)*P$8,0)*X141,0)</f>
        <v>161</v>
      </c>
      <c r="AF141" s="268"/>
    </row>
    <row r="142" spans="1:32" ht="17.100000000000001" customHeight="1">
      <c r="A142" s="243">
        <v>63</v>
      </c>
      <c r="B142" s="351">
        <v>8496</v>
      </c>
      <c r="C142" s="870" t="s">
        <v>13159</v>
      </c>
      <c r="D142" s="604"/>
      <c r="E142" s="604"/>
      <c r="F142" s="604"/>
      <c r="G142" s="1099"/>
      <c r="H142" s="517"/>
      <c r="I142" s="518"/>
      <c r="J142" s="1745"/>
      <c r="K142" s="748"/>
      <c r="L142" s="748"/>
      <c r="M142" s="1099"/>
      <c r="N142" s="1221"/>
      <c r="O142" s="1099"/>
      <c r="P142" s="1101"/>
      <c r="Q142" s="1750"/>
      <c r="R142" s="647"/>
      <c r="S142" s="288"/>
      <c r="T142" s="288"/>
      <c r="U142" s="288"/>
      <c r="V142" s="807"/>
      <c r="W142" s="512"/>
      <c r="X142" s="1083"/>
      <c r="Y142" s="1079" t="s">
        <v>4700</v>
      </c>
      <c r="Z142" s="354" t="s">
        <v>163</v>
      </c>
      <c r="AA142" s="355">
        <v>0.85</v>
      </c>
      <c r="AB142" s="1215"/>
      <c r="AC142" s="635"/>
      <c r="AD142" s="636"/>
      <c r="AE142" s="391">
        <f>ROUND(ROUND(ROUND(ROUND(G128+K140,0)*P$8,0)*X141,0)*AA142,0)</f>
        <v>137</v>
      </c>
      <c r="AF142" s="268"/>
    </row>
    <row r="143" spans="1:32" ht="17.100000000000001" customHeight="1">
      <c r="A143" s="243">
        <v>63</v>
      </c>
      <c r="B143" s="351">
        <v>8497</v>
      </c>
      <c r="C143" s="870" t="s">
        <v>13160</v>
      </c>
      <c r="D143" s="604"/>
      <c r="E143" s="604"/>
      <c r="F143" s="604"/>
      <c r="G143" s="1099"/>
      <c r="H143" s="517"/>
      <c r="I143" s="518"/>
      <c r="J143" s="1745"/>
      <c r="K143" s="748"/>
      <c r="L143" s="748"/>
      <c r="M143" s="1099"/>
      <c r="N143" s="1221"/>
      <c r="O143" s="1099"/>
      <c r="P143" s="1101"/>
      <c r="Q143" s="1750"/>
      <c r="R143" s="1106" t="s">
        <v>165</v>
      </c>
      <c r="S143" s="524"/>
      <c r="T143" s="524"/>
      <c r="U143" s="524"/>
      <c r="V143" s="602"/>
      <c r="W143" s="362" t="s">
        <v>163</v>
      </c>
      <c r="X143" s="1081">
        <v>0.5</v>
      </c>
      <c r="Y143" s="1082"/>
      <c r="Z143" s="1082"/>
      <c r="AA143" s="1082"/>
      <c r="AB143" s="1220"/>
      <c r="AC143" s="1082"/>
      <c r="AD143" s="1083"/>
      <c r="AE143" s="391">
        <f>ROUND(ROUND(ROUND(G128+K140,0)*P$8,0)*X143,0)</f>
        <v>115</v>
      </c>
      <c r="AF143" s="268"/>
    </row>
    <row r="144" spans="1:32" ht="17.100000000000001" customHeight="1">
      <c r="A144" s="243">
        <v>63</v>
      </c>
      <c r="B144" s="351">
        <v>8498</v>
      </c>
      <c r="C144" s="870" t="s">
        <v>13161</v>
      </c>
      <c r="D144" s="604"/>
      <c r="E144" s="604"/>
      <c r="F144" s="604"/>
      <c r="G144" s="1099"/>
      <c r="H144" s="517"/>
      <c r="I144" s="518"/>
      <c r="J144" s="1745"/>
      <c r="K144" s="748"/>
      <c r="L144" s="748"/>
      <c r="M144" s="1099"/>
      <c r="N144" s="1221"/>
      <c r="O144" s="1099"/>
      <c r="P144" s="1101"/>
      <c r="Q144" s="1751"/>
      <c r="R144" s="647"/>
      <c r="S144" s="288"/>
      <c r="T144" s="288"/>
      <c r="U144" s="288"/>
      <c r="V144" s="807"/>
      <c r="W144" s="512"/>
      <c r="X144" s="1083"/>
      <c r="Y144" s="1079" t="s">
        <v>4700</v>
      </c>
      <c r="Z144" s="354" t="s">
        <v>163</v>
      </c>
      <c r="AA144" s="355">
        <v>0.85</v>
      </c>
      <c r="AB144" s="1215"/>
      <c r="AC144" s="635"/>
      <c r="AD144" s="636"/>
      <c r="AE144" s="391">
        <f>ROUND(ROUND(ROUND(ROUND(G128+K140,0)*P$8,0)*X143,0)*AA144,0)</f>
        <v>98</v>
      </c>
      <c r="AF144" s="268"/>
    </row>
    <row r="145" spans="1:32" ht="17.100000000000001" customHeight="1">
      <c r="A145" s="243">
        <v>63</v>
      </c>
      <c r="B145" s="351">
        <v>8499</v>
      </c>
      <c r="C145" s="870" t="s">
        <v>13162</v>
      </c>
      <c r="D145" s="604"/>
      <c r="E145" s="604"/>
      <c r="F145" s="604"/>
      <c r="G145" s="1099"/>
      <c r="H145" s="517"/>
      <c r="I145" s="518"/>
      <c r="J145" s="646"/>
      <c r="K145" s="748"/>
      <c r="L145" s="748"/>
      <c r="M145" s="1099"/>
      <c r="N145" s="1221"/>
      <c r="O145" s="1099"/>
      <c r="P145" s="1101"/>
      <c r="Q145" s="641"/>
      <c r="R145" s="641"/>
      <c r="S145" s="524"/>
      <c r="T145" s="524"/>
      <c r="U145" s="524"/>
      <c r="V145" s="602"/>
      <c r="W145" s="362"/>
      <c r="X145" s="1081"/>
      <c r="Y145" s="635"/>
      <c r="Z145" s="635"/>
      <c r="AA145" s="636"/>
      <c r="AB145" s="1533" t="s">
        <v>167</v>
      </c>
      <c r="AC145" s="643">
        <v>5</v>
      </c>
      <c r="AD145" s="1086" t="s">
        <v>168</v>
      </c>
      <c r="AE145" s="391">
        <f>ROUND(ROUND(ROUND(G128+K140,0)*P$8,0)-AC145,0)</f>
        <v>225</v>
      </c>
      <c r="AF145" s="268"/>
    </row>
    <row r="146" spans="1:32" ht="17.100000000000001" customHeight="1">
      <c r="A146" s="243">
        <v>63</v>
      </c>
      <c r="B146" s="351">
        <v>8500</v>
      </c>
      <c r="C146" s="870" t="s">
        <v>13163</v>
      </c>
      <c r="D146" s="604"/>
      <c r="E146" s="604"/>
      <c r="F146" s="604"/>
      <c r="G146" s="1099"/>
      <c r="H146" s="517"/>
      <c r="I146" s="518"/>
      <c r="J146" s="646"/>
      <c r="K146" s="748"/>
      <c r="L146" s="748"/>
      <c r="M146" s="1099"/>
      <c r="N146" s="1221"/>
      <c r="O146" s="1099"/>
      <c r="P146" s="1101"/>
      <c r="Q146" s="1104"/>
      <c r="R146" s="1104"/>
      <c r="S146" s="288"/>
      <c r="T146" s="288"/>
      <c r="U146" s="288"/>
      <c r="V146" s="807"/>
      <c r="W146" s="512"/>
      <c r="X146" s="1083"/>
      <c r="Y146" s="1071" t="s">
        <v>4700</v>
      </c>
      <c r="Z146" s="362" t="s">
        <v>163</v>
      </c>
      <c r="AA146" s="395">
        <v>0.85</v>
      </c>
      <c r="AB146" s="1745"/>
      <c r="AC146" s="643"/>
      <c r="AD146" s="1086"/>
      <c r="AE146" s="391">
        <f>ROUND(ROUND(ROUND(ROUND(G128+K140,0)*P$8,0)*AA146,0)-AC145,0)</f>
        <v>191</v>
      </c>
      <c r="AF146" s="268"/>
    </row>
    <row r="147" spans="1:32" ht="17.100000000000001" customHeight="1">
      <c r="A147" s="243">
        <v>63</v>
      </c>
      <c r="B147" s="351">
        <v>8501</v>
      </c>
      <c r="C147" s="870" t="s">
        <v>13164</v>
      </c>
      <c r="D147" s="604"/>
      <c r="E147" s="604"/>
      <c r="F147" s="604"/>
      <c r="G147" s="1099"/>
      <c r="H147" s="517"/>
      <c r="I147" s="518"/>
      <c r="J147" s="646"/>
      <c r="K147" s="748"/>
      <c r="L147" s="748"/>
      <c r="M147" s="1099"/>
      <c r="N147" s="1221"/>
      <c r="O147" s="1099"/>
      <c r="P147" s="1101"/>
      <c r="Q147" s="1749" t="s">
        <v>11559</v>
      </c>
      <c r="R147" s="1106" t="s">
        <v>162</v>
      </c>
      <c r="S147" s="524"/>
      <c r="T147" s="524"/>
      <c r="U147" s="524"/>
      <c r="V147" s="602"/>
      <c r="W147" s="362" t="s">
        <v>163</v>
      </c>
      <c r="X147" s="1081">
        <v>0.7</v>
      </c>
      <c r="Y147" s="1088"/>
      <c r="Z147" s="1088"/>
      <c r="AA147" s="1089"/>
      <c r="AB147" s="1745"/>
      <c r="AC147" s="1090"/>
      <c r="AD147" s="1091"/>
      <c r="AE147" s="391">
        <f>ROUND(ROUND(ROUND(ROUND(G128+K140,0)*P$8,0)*X147,0)-AC145,0)</f>
        <v>156</v>
      </c>
      <c r="AF147" s="268"/>
    </row>
    <row r="148" spans="1:32" ht="17.100000000000001" customHeight="1">
      <c r="A148" s="243">
        <v>63</v>
      </c>
      <c r="B148" s="351">
        <v>8502</v>
      </c>
      <c r="C148" s="870" t="s">
        <v>13165</v>
      </c>
      <c r="D148" s="604"/>
      <c r="E148" s="604"/>
      <c r="F148" s="604"/>
      <c r="G148" s="1099"/>
      <c r="H148" s="517"/>
      <c r="I148" s="518"/>
      <c r="J148" s="646"/>
      <c r="K148" s="748"/>
      <c r="L148" s="748"/>
      <c r="M148" s="1099"/>
      <c r="N148" s="1221"/>
      <c r="O148" s="1099"/>
      <c r="P148" s="1101"/>
      <c r="Q148" s="1750"/>
      <c r="R148" s="647"/>
      <c r="S148" s="288"/>
      <c r="T148" s="288"/>
      <c r="U148" s="288"/>
      <c r="V148" s="807"/>
      <c r="W148" s="512"/>
      <c r="X148" s="1083"/>
      <c r="Y148" s="1079" t="s">
        <v>4700</v>
      </c>
      <c r="Z148" s="354" t="s">
        <v>163</v>
      </c>
      <c r="AA148" s="357">
        <v>0.85</v>
      </c>
      <c r="AB148" s="1745"/>
      <c r="AC148" s="1090"/>
      <c r="AD148" s="1091"/>
      <c r="AE148" s="391">
        <f>ROUND(ROUND(ROUND(ROUND(ROUND(G128+K140,0)*P$8,0)*X147,0)*AA148,0)-AC145,0)</f>
        <v>132</v>
      </c>
      <c r="AF148" s="268"/>
    </row>
    <row r="149" spans="1:32" ht="17.100000000000001" customHeight="1">
      <c r="A149" s="243">
        <v>63</v>
      </c>
      <c r="B149" s="351">
        <v>8503</v>
      </c>
      <c r="C149" s="870" t="s">
        <v>13166</v>
      </c>
      <c r="D149" s="604"/>
      <c r="E149" s="1102"/>
      <c r="F149" s="604"/>
      <c r="G149" s="1099"/>
      <c r="H149" s="517"/>
      <c r="I149" s="518"/>
      <c r="J149" s="646"/>
      <c r="K149" s="748"/>
      <c r="L149" s="748"/>
      <c r="M149" s="1099"/>
      <c r="N149" s="1221"/>
      <c r="O149" s="1099"/>
      <c r="P149" s="1101"/>
      <c r="Q149" s="1750"/>
      <c r="R149" s="641" t="s">
        <v>165</v>
      </c>
      <c r="S149" s="524"/>
      <c r="T149" s="524"/>
      <c r="U149" s="524"/>
      <c r="V149" s="602"/>
      <c r="W149" s="362" t="s">
        <v>163</v>
      </c>
      <c r="X149" s="1081">
        <v>0.5</v>
      </c>
      <c r="Y149" s="1082"/>
      <c r="Z149" s="1082"/>
      <c r="AA149" s="1083"/>
      <c r="AB149" s="1745"/>
      <c r="AC149" s="1090"/>
      <c r="AD149" s="1091"/>
      <c r="AE149" s="391">
        <f>ROUND(ROUND(ROUND(ROUND(G128+K140,0)*P$8,0)*X149,0)-AC145,0)</f>
        <v>110</v>
      </c>
      <c r="AF149" s="268"/>
    </row>
    <row r="150" spans="1:32" ht="17.100000000000001" customHeight="1">
      <c r="A150" s="243">
        <v>63</v>
      </c>
      <c r="B150" s="351">
        <v>8504</v>
      </c>
      <c r="C150" s="870" t="s">
        <v>13167</v>
      </c>
      <c r="D150" s="604"/>
      <c r="E150" s="1093"/>
      <c r="F150" s="604"/>
      <c r="G150" s="1099"/>
      <c r="H150" s="517"/>
      <c r="I150" s="518"/>
      <c r="J150" s="646"/>
      <c r="K150" s="748"/>
      <c r="L150" s="748"/>
      <c r="M150" s="1099"/>
      <c r="N150" s="1221"/>
      <c r="O150" s="1099"/>
      <c r="P150" s="1101"/>
      <c r="Q150" s="1751"/>
      <c r="R150" s="1104"/>
      <c r="S150" s="288"/>
      <c r="T150" s="288"/>
      <c r="U150" s="288"/>
      <c r="V150" s="807"/>
      <c r="W150" s="512"/>
      <c r="X150" s="1083"/>
      <c r="Y150" s="1079" t="s">
        <v>4700</v>
      </c>
      <c r="Z150" s="354" t="s">
        <v>163</v>
      </c>
      <c r="AA150" s="357">
        <v>0.85</v>
      </c>
      <c r="AB150" s="1746"/>
      <c r="AC150" s="1082"/>
      <c r="AD150" s="1083"/>
      <c r="AE150" s="391">
        <f>ROUND(ROUND(ROUND(ROUND(ROUND(G128+K140,0)*P$8,0)*X149,0)*AA150,0)-AC145,0)</f>
        <v>93</v>
      </c>
      <c r="AF150" s="268"/>
    </row>
    <row r="151" spans="1:32" ht="17.100000000000001" customHeight="1">
      <c r="A151" s="243">
        <v>63</v>
      </c>
      <c r="B151" s="351">
        <v>8511</v>
      </c>
      <c r="C151" s="870" t="s">
        <v>13168</v>
      </c>
      <c r="D151" s="1094"/>
      <c r="E151" s="646" t="s">
        <v>11706</v>
      </c>
      <c r="F151" s="1580" t="s">
        <v>11633</v>
      </c>
      <c r="G151" s="633"/>
      <c r="H151" s="633"/>
      <c r="I151" s="1095"/>
      <c r="J151" s="601"/>
      <c r="K151" s="524"/>
      <c r="L151" s="360"/>
      <c r="M151" s="524"/>
      <c r="N151" s="516"/>
      <c r="O151" s="517"/>
      <c r="P151" s="518"/>
      <c r="Q151" s="670"/>
      <c r="R151" s="670"/>
      <c r="S151" s="524"/>
      <c r="T151" s="524"/>
      <c r="U151" s="524"/>
      <c r="V151" s="602"/>
      <c r="W151" s="362"/>
      <c r="X151" s="1097"/>
      <c r="Y151" s="635"/>
      <c r="Z151" s="635"/>
      <c r="AA151" s="635"/>
      <c r="AB151" s="1215"/>
      <c r="AC151" s="635"/>
      <c r="AD151" s="636"/>
      <c r="AE151" s="391">
        <f>ROUND(G152*P$8,0)</f>
        <v>426</v>
      </c>
      <c r="AF151" s="268"/>
    </row>
    <row r="152" spans="1:32" ht="17.100000000000001" customHeight="1">
      <c r="A152" s="243">
        <v>63</v>
      </c>
      <c r="B152" s="351">
        <v>8512</v>
      </c>
      <c r="C152" s="870" t="s">
        <v>13169</v>
      </c>
      <c r="D152" s="646"/>
      <c r="E152" s="646"/>
      <c r="F152" s="1765"/>
      <c r="G152" s="796">
        <v>609</v>
      </c>
      <c r="H152" s="517" t="s">
        <v>18</v>
      </c>
      <c r="I152" s="744"/>
      <c r="J152" s="604"/>
      <c r="K152" s="517"/>
      <c r="L152" s="639"/>
      <c r="M152" s="517"/>
      <c r="N152" s="516"/>
      <c r="O152" s="517"/>
      <c r="P152" s="518"/>
      <c r="Q152" s="1225"/>
      <c r="R152" s="1225"/>
      <c r="S152" s="288"/>
      <c r="T152" s="288"/>
      <c r="U152" s="288"/>
      <c r="V152" s="807"/>
      <c r="W152" s="512"/>
      <c r="X152" s="514"/>
      <c r="Y152" s="1071" t="s">
        <v>4700</v>
      </c>
      <c r="Z152" s="362" t="s">
        <v>163</v>
      </c>
      <c r="AA152" s="356">
        <v>0.85</v>
      </c>
      <c r="AB152" s="1215"/>
      <c r="AC152" s="635"/>
      <c r="AD152" s="636"/>
      <c r="AE152" s="391">
        <f>ROUND(ROUND(G152*P$8,0)*AA152,0)</f>
        <v>362</v>
      </c>
      <c r="AF152" s="268"/>
    </row>
    <row r="153" spans="1:32" ht="17.100000000000001" customHeight="1">
      <c r="A153" s="243">
        <v>63</v>
      </c>
      <c r="B153" s="351">
        <v>8513</v>
      </c>
      <c r="C153" s="870" t="s">
        <v>13170</v>
      </c>
      <c r="D153" s="646"/>
      <c r="E153" s="646"/>
      <c r="F153" s="1765"/>
      <c r="G153" s="638"/>
      <c r="H153" s="638"/>
      <c r="I153" s="744"/>
      <c r="J153" s="646"/>
      <c r="K153" s="748"/>
      <c r="L153" s="748"/>
      <c r="M153" s="1099"/>
      <c r="N153" s="1221"/>
      <c r="O153" s="1099"/>
      <c r="P153" s="1101"/>
      <c r="Q153" s="1749" t="s">
        <v>11559</v>
      </c>
      <c r="R153" s="1106" t="s">
        <v>162</v>
      </c>
      <c r="S153" s="524"/>
      <c r="T153" s="524"/>
      <c r="U153" s="524"/>
      <c r="V153" s="602"/>
      <c r="W153" s="362" t="s">
        <v>163</v>
      </c>
      <c r="X153" s="1081">
        <v>0.7</v>
      </c>
      <c r="Y153" s="1088"/>
      <c r="Z153" s="1088"/>
      <c r="AA153" s="1088"/>
      <c r="AB153" s="1226"/>
      <c r="AC153" s="1088"/>
      <c r="AD153" s="1089"/>
      <c r="AE153" s="391">
        <f>ROUND(ROUND(G152*P$8,0)*X153,0)</f>
        <v>298</v>
      </c>
      <c r="AF153" s="268"/>
    </row>
    <row r="154" spans="1:32" ht="17.100000000000001" customHeight="1">
      <c r="A154" s="243">
        <v>63</v>
      </c>
      <c r="B154" s="351">
        <v>8514</v>
      </c>
      <c r="C154" s="870" t="s">
        <v>13171</v>
      </c>
      <c r="D154" s="646"/>
      <c r="E154" s="646"/>
      <c r="F154" s="1765"/>
      <c r="G154" s="638"/>
      <c r="H154" s="638"/>
      <c r="I154" s="744"/>
      <c r="J154" s="646"/>
      <c r="K154" s="748"/>
      <c r="L154" s="748"/>
      <c r="M154" s="1099"/>
      <c r="N154" s="1221"/>
      <c r="O154" s="1099"/>
      <c r="P154" s="1101"/>
      <c r="Q154" s="1750"/>
      <c r="R154" s="647"/>
      <c r="S154" s="288"/>
      <c r="T154" s="288"/>
      <c r="U154" s="288"/>
      <c r="V154" s="807"/>
      <c r="W154" s="512"/>
      <c r="X154" s="1083"/>
      <c r="Y154" s="1079" t="s">
        <v>4700</v>
      </c>
      <c r="Z154" s="354" t="s">
        <v>163</v>
      </c>
      <c r="AA154" s="355">
        <v>0.85</v>
      </c>
      <c r="AB154" s="1215"/>
      <c r="AC154" s="635"/>
      <c r="AD154" s="636"/>
      <c r="AE154" s="391">
        <f>ROUND(ROUND(ROUND(G152*P$8,0)*X153,0)*AA154,0)</f>
        <v>253</v>
      </c>
      <c r="AF154" s="268"/>
    </row>
    <row r="155" spans="1:32" ht="17.100000000000001" customHeight="1">
      <c r="A155" s="243">
        <v>63</v>
      </c>
      <c r="B155" s="351">
        <v>8515</v>
      </c>
      <c r="C155" s="870" t="s">
        <v>13172</v>
      </c>
      <c r="D155" s="646"/>
      <c r="E155" s="646"/>
      <c r="F155" s="1765"/>
      <c r="G155" s="638"/>
      <c r="H155" s="638"/>
      <c r="I155" s="744"/>
      <c r="J155" s="646"/>
      <c r="K155" s="748"/>
      <c r="L155" s="748"/>
      <c r="M155" s="1099"/>
      <c r="N155" s="1221"/>
      <c r="O155" s="1099"/>
      <c r="P155" s="1101"/>
      <c r="Q155" s="1750"/>
      <c r="R155" s="1106" t="s">
        <v>165</v>
      </c>
      <c r="S155" s="524"/>
      <c r="T155" s="524"/>
      <c r="U155" s="524"/>
      <c r="V155" s="602"/>
      <c r="W155" s="362" t="s">
        <v>163</v>
      </c>
      <c r="X155" s="1081">
        <v>0.5</v>
      </c>
      <c r="Y155" s="1082"/>
      <c r="Z155" s="1082"/>
      <c r="AA155" s="1082"/>
      <c r="AB155" s="1220"/>
      <c r="AC155" s="1082"/>
      <c r="AD155" s="1083"/>
      <c r="AE155" s="391">
        <f>ROUND(ROUND(G152*P$8,0)*X155,0)</f>
        <v>213</v>
      </c>
      <c r="AF155" s="268"/>
    </row>
    <row r="156" spans="1:32" ht="17.100000000000001" customHeight="1">
      <c r="A156" s="243">
        <v>63</v>
      </c>
      <c r="B156" s="351">
        <v>8516</v>
      </c>
      <c r="C156" s="870" t="s">
        <v>13173</v>
      </c>
      <c r="D156" s="646"/>
      <c r="E156" s="646"/>
      <c r="F156" s="637"/>
      <c r="G156" s="638"/>
      <c r="H156" s="638"/>
      <c r="I156" s="744"/>
      <c r="J156" s="646"/>
      <c r="K156" s="748"/>
      <c r="L156" s="748"/>
      <c r="M156" s="1099"/>
      <c r="N156" s="1221"/>
      <c r="O156" s="1099"/>
      <c r="P156" s="1101"/>
      <c r="Q156" s="1751"/>
      <c r="R156" s="647"/>
      <c r="S156" s="288"/>
      <c r="T156" s="288"/>
      <c r="U156" s="288"/>
      <c r="V156" s="807"/>
      <c r="W156" s="512"/>
      <c r="X156" s="1083"/>
      <c r="Y156" s="1079" t="s">
        <v>4700</v>
      </c>
      <c r="Z156" s="354" t="s">
        <v>163</v>
      </c>
      <c r="AA156" s="355">
        <v>0.85</v>
      </c>
      <c r="AB156" s="1215"/>
      <c r="AC156" s="635"/>
      <c r="AD156" s="636"/>
      <c r="AE156" s="391">
        <f>ROUND(ROUND(ROUND(G152*P$8,0)*X155,0)*AA156,0)</f>
        <v>181</v>
      </c>
      <c r="AF156" s="268"/>
    </row>
    <row r="157" spans="1:32" ht="17.100000000000001" customHeight="1">
      <c r="A157" s="243">
        <v>63</v>
      </c>
      <c r="B157" s="351">
        <v>8517</v>
      </c>
      <c r="C157" s="870" t="s">
        <v>13174</v>
      </c>
      <c r="D157" s="646"/>
      <c r="E157" s="646"/>
      <c r="F157" s="637"/>
      <c r="G157" s="638"/>
      <c r="H157" s="638"/>
      <c r="I157" s="744"/>
      <c r="J157" s="646"/>
      <c r="K157" s="748"/>
      <c r="L157" s="748"/>
      <c r="M157" s="1099"/>
      <c r="N157" s="1221"/>
      <c r="O157" s="1099"/>
      <c r="P157" s="1101"/>
      <c r="Q157" s="641"/>
      <c r="R157" s="641"/>
      <c r="S157" s="524"/>
      <c r="T157" s="524"/>
      <c r="U157" s="524"/>
      <c r="V157" s="602"/>
      <c r="W157" s="362"/>
      <c r="X157" s="1081"/>
      <c r="Y157" s="635"/>
      <c r="Z157" s="635"/>
      <c r="AA157" s="636"/>
      <c r="AB157" s="1533" t="s">
        <v>167</v>
      </c>
      <c r="AC157" s="643">
        <v>5</v>
      </c>
      <c r="AD157" s="1086" t="s">
        <v>168</v>
      </c>
      <c r="AE157" s="391">
        <f>ROUND(ROUND(G152*P$8,0)-AC157,0)</f>
        <v>421</v>
      </c>
      <c r="AF157" s="268"/>
    </row>
    <row r="158" spans="1:32" ht="17.100000000000001" customHeight="1">
      <c r="A158" s="243">
        <v>63</v>
      </c>
      <c r="B158" s="351">
        <v>8518</v>
      </c>
      <c r="C158" s="870" t="s">
        <v>13175</v>
      </c>
      <c r="D158" s="646"/>
      <c r="E158" s="646"/>
      <c r="F158" s="637"/>
      <c r="G158" s="638"/>
      <c r="H158" s="638"/>
      <c r="I158" s="744"/>
      <c r="J158" s="646"/>
      <c r="K158" s="748"/>
      <c r="L158" s="748"/>
      <c r="M158" s="1099"/>
      <c r="N158" s="1221"/>
      <c r="O158" s="1099"/>
      <c r="P158" s="1101"/>
      <c r="Q158" s="1104"/>
      <c r="R158" s="1104"/>
      <c r="S158" s="288"/>
      <c r="T158" s="288"/>
      <c r="U158" s="288"/>
      <c r="V158" s="807"/>
      <c r="W158" s="512"/>
      <c r="X158" s="1083"/>
      <c r="Y158" s="1071" t="s">
        <v>4700</v>
      </c>
      <c r="Z158" s="362" t="s">
        <v>163</v>
      </c>
      <c r="AA158" s="395">
        <v>0.85</v>
      </c>
      <c r="AB158" s="1745"/>
      <c r="AC158" s="643"/>
      <c r="AD158" s="1086"/>
      <c r="AE158" s="391">
        <f>ROUND(ROUND(ROUND(G152*P$8,0)*AA158,0)-AC157,0)</f>
        <v>357</v>
      </c>
      <c r="AF158" s="268"/>
    </row>
    <row r="159" spans="1:32" ht="17.100000000000001" customHeight="1">
      <c r="A159" s="243">
        <v>63</v>
      </c>
      <c r="B159" s="351">
        <v>8519</v>
      </c>
      <c r="C159" s="870" t="s">
        <v>13176</v>
      </c>
      <c r="D159" s="646"/>
      <c r="E159" s="646"/>
      <c r="F159" s="637"/>
      <c r="G159" s="638"/>
      <c r="H159" s="638"/>
      <c r="I159" s="744"/>
      <c r="J159" s="646"/>
      <c r="K159" s="748"/>
      <c r="L159" s="748"/>
      <c r="M159" s="1099"/>
      <c r="N159" s="1221"/>
      <c r="O159" s="1099"/>
      <c r="P159" s="1101"/>
      <c r="Q159" s="1749" t="s">
        <v>11559</v>
      </c>
      <c r="R159" s="1106" t="s">
        <v>162</v>
      </c>
      <c r="S159" s="524"/>
      <c r="T159" s="524"/>
      <c r="U159" s="524"/>
      <c r="V159" s="602"/>
      <c r="W159" s="362" t="s">
        <v>163</v>
      </c>
      <c r="X159" s="1081">
        <v>0.7</v>
      </c>
      <c r="Y159" s="1088"/>
      <c r="Z159" s="1088"/>
      <c r="AA159" s="1089"/>
      <c r="AB159" s="1745"/>
      <c r="AC159" s="1090"/>
      <c r="AD159" s="1091"/>
      <c r="AE159" s="391">
        <f>ROUND(ROUND(ROUND(G152*P$8,0)*X159,0)-AC157,0)</f>
        <v>293</v>
      </c>
      <c r="AF159" s="268"/>
    </row>
    <row r="160" spans="1:32" ht="17.100000000000001" customHeight="1">
      <c r="A160" s="243">
        <v>63</v>
      </c>
      <c r="B160" s="351">
        <v>8520</v>
      </c>
      <c r="C160" s="870" t="s">
        <v>13177</v>
      </c>
      <c r="D160" s="646"/>
      <c r="E160" s="646"/>
      <c r="F160" s="637"/>
      <c r="G160" s="638"/>
      <c r="H160" s="638"/>
      <c r="I160" s="744"/>
      <c r="J160" s="646"/>
      <c r="K160" s="748"/>
      <c r="L160" s="748"/>
      <c r="M160" s="1099"/>
      <c r="N160" s="1221"/>
      <c r="O160" s="1099"/>
      <c r="P160" s="1101"/>
      <c r="Q160" s="1750"/>
      <c r="R160" s="647"/>
      <c r="S160" s="288"/>
      <c r="T160" s="288"/>
      <c r="U160" s="288"/>
      <c r="V160" s="807"/>
      <c r="W160" s="512"/>
      <c r="X160" s="1083"/>
      <c r="Y160" s="1079" t="s">
        <v>4700</v>
      </c>
      <c r="Z160" s="354" t="s">
        <v>163</v>
      </c>
      <c r="AA160" s="357">
        <v>0.85</v>
      </c>
      <c r="AB160" s="1745"/>
      <c r="AC160" s="1090"/>
      <c r="AD160" s="1091"/>
      <c r="AE160" s="391">
        <f>ROUND(ROUND(ROUND(ROUND(G152*P$8,0)*X159,0)*AA160,0)-AC157,0)</f>
        <v>248</v>
      </c>
      <c r="AF160" s="268"/>
    </row>
    <row r="161" spans="1:32" ht="17.100000000000001" customHeight="1">
      <c r="A161" s="243">
        <v>63</v>
      </c>
      <c r="B161" s="351">
        <v>8521</v>
      </c>
      <c r="C161" s="870" t="s">
        <v>13178</v>
      </c>
      <c r="D161" s="646"/>
      <c r="E161" s="646"/>
      <c r="F161" s="637"/>
      <c r="G161" s="638"/>
      <c r="H161" s="638"/>
      <c r="I161" s="744"/>
      <c r="J161" s="646"/>
      <c r="K161" s="748"/>
      <c r="L161" s="748"/>
      <c r="M161" s="1099"/>
      <c r="N161" s="1221"/>
      <c r="O161" s="1099"/>
      <c r="P161" s="1101"/>
      <c r="Q161" s="1750"/>
      <c r="R161" s="641" t="s">
        <v>165</v>
      </c>
      <c r="S161" s="524"/>
      <c r="T161" s="524"/>
      <c r="U161" s="524"/>
      <c r="V161" s="602"/>
      <c r="W161" s="362" t="s">
        <v>163</v>
      </c>
      <c r="X161" s="1081">
        <v>0.5</v>
      </c>
      <c r="Y161" s="1082"/>
      <c r="Z161" s="1082"/>
      <c r="AA161" s="1083"/>
      <c r="AB161" s="1745"/>
      <c r="AC161" s="1090"/>
      <c r="AD161" s="1091"/>
      <c r="AE161" s="391">
        <f>ROUND(ROUND(ROUND(G152*P$8,0)*X161,0)-AC157,0)</f>
        <v>208</v>
      </c>
      <c r="AF161" s="268"/>
    </row>
    <row r="162" spans="1:32" ht="17.100000000000001" customHeight="1">
      <c r="A162" s="243">
        <v>63</v>
      </c>
      <c r="B162" s="351">
        <v>8522</v>
      </c>
      <c r="C162" s="870" t="s">
        <v>13179</v>
      </c>
      <c r="D162" s="646"/>
      <c r="E162" s="646"/>
      <c r="F162" s="637"/>
      <c r="G162" s="638"/>
      <c r="H162" s="638"/>
      <c r="I162" s="744"/>
      <c r="J162" s="646"/>
      <c r="K162" s="748"/>
      <c r="L162" s="748"/>
      <c r="M162" s="1099"/>
      <c r="N162" s="1221"/>
      <c r="O162" s="1099"/>
      <c r="P162" s="1101"/>
      <c r="Q162" s="1751"/>
      <c r="R162" s="1104"/>
      <c r="S162" s="288"/>
      <c r="T162" s="288"/>
      <c r="U162" s="288"/>
      <c r="V162" s="807"/>
      <c r="W162" s="512"/>
      <c r="X162" s="1083"/>
      <c r="Y162" s="1079" t="s">
        <v>4700</v>
      </c>
      <c r="Z162" s="354" t="s">
        <v>163</v>
      </c>
      <c r="AA162" s="357">
        <v>0.85</v>
      </c>
      <c r="AB162" s="1746"/>
      <c r="AC162" s="1082"/>
      <c r="AD162" s="1083"/>
      <c r="AE162" s="391">
        <f>ROUND(ROUND(ROUND(ROUND(G152*P$8,0)*X161,0)*AA162,0)-AC157,0)</f>
        <v>176</v>
      </c>
      <c r="AF162" s="268"/>
    </row>
    <row r="163" spans="1:32" ht="17.100000000000001" customHeight="1">
      <c r="A163" s="243">
        <v>63</v>
      </c>
      <c r="B163" s="351">
        <v>8523</v>
      </c>
      <c r="C163" s="870" t="s">
        <v>13180</v>
      </c>
      <c r="D163" s="646"/>
      <c r="E163" s="646"/>
      <c r="F163" s="604"/>
      <c r="G163" s="638"/>
      <c r="H163" s="638"/>
      <c r="I163" s="607"/>
      <c r="J163" s="1593" t="s">
        <v>5845</v>
      </c>
      <c r="K163" s="524"/>
      <c r="L163" s="360"/>
      <c r="M163" s="524"/>
      <c r="N163" s="516"/>
      <c r="O163" s="517"/>
      <c r="P163" s="518"/>
      <c r="Q163" s="670"/>
      <c r="R163" s="670"/>
      <c r="S163" s="524"/>
      <c r="T163" s="524"/>
      <c r="U163" s="524"/>
      <c r="V163" s="602"/>
      <c r="W163" s="362"/>
      <c r="X163" s="1097"/>
      <c r="Y163" s="635"/>
      <c r="Z163" s="635"/>
      <c r="AA163" s="635"/>
      <c r="AB163" s="1215"/>
      <c r="AC163" s="635"/>
      <c r="AD163" s="636"/>
      <c r="AE163" s="391">
        <f>ROUND(ROUND(G152+K164,0)*P$8,0)</f>
        <v>433</v>
      </c>
      <c r="AF163" s="268"/>
    </row>
    <row r="164" spans="1:32" ht="17.100000000000001" customHeight="1">
      <c r="A164" s="243">
        <v>63</v>
      </c>
      <c r="B164" s="351">
        <v>8524</v>
      </c>
      <c r="C164" s="870" t="s">
        <v>13181</v>
      </c>
      <c r="D164" s="646"/>
      <c r="E164" s="646"/>
      <c r="F164" s="604"/>
      <c r="G164" s="796"/>
      <c r="H164" s="517"/>
      <c r="I164" s="607"/>
      <c r="J164" s="1745"/>
      <c r="K164" s="517">
        <v>9</v>
      </c>
      <c r="L164" s="639" t="s">
        <v>16</v>
      </c>
      <c r="M164" s="517"/>
      <c r="N164" s="516"/>
      <c r="O164" s="517"/>
      <c r="P164" s="518"/>
      <c r="Q164" s="1225"/>
      <c r="R164" s="1225"/>
      <c r="S164" s="288"/>
      <c r="T164" s="288"/>
      <c r="U164" s="288"/>
      <c r="V164" s="807"/>
      <c r="W164" s="512"/>
      <c r="X164" s="514"/>
      <c r="Y164" s="1071" t="s">
        <v>4700</v>
      </c>
      <c r="Z164" s="362" t="s">
        <v>163</v>
      </c>
      <c r="AA164" s="356">
        <v>0.85</v>
      </c>
      <c r="AB164" s="1215"/>
      <c r="AC164" s="635"/>
      <c r="AD164" s="636"/>
      <c r="AE164" s="391">
        <f>ROUND(ROUND(ROUND(G152+K164,0)*P$8,0)*AA164,0)</f>
        <v>368</v>
      </c>
      <c r="AF164" s="268"/>
    </row>
    <row r="165" spans="1:32" ht="17.100000000000001" customHeight="1">
      <c r="A165" s="243">
        <v>63</v>
      </c>
      <c r="B165" s="351">
        <v>8525</v>
      </c>
      <c r="C165" s="870" t="s">
        <v>13182</v>
      </c>
      <c r="D165" s="646"/>
      <c r="E165" s="646"/>
      <c r="F165" s="604"/>
      <c r="G165" s="1099"/>
      <c r="H165" s="517"/>
      <c r="I165" s="518"/>
      <c r="J165" s="1745"/>
      <c r="K165" s="748"/>
      <c r="L165" s="748"/>
      <c r="M165" s="1099"/>
      <c r="N165" s="1221"/>
      <c r="O165" s="1099"/>
      <c r="P165" s="1101"/>
      <c r="Q165" s="1749" t="s">
        <v>11559</v>
      </c>
      <c r="R165" s="1106" t="s">
        <v>162</v>
      </c>
      <c r="S165" s="524"/>
      <c r="T165" s="524"/>
      <c r="U165" s="524"/>
      <c r="V165" s="602"/>
      <c r="W165" s="362" t="s">
        <v>163</v>
      </c>
      <c r="X165" s="1081">
        <v>0.7</v>
      </c>
      <c r="Y165" s="1088"/>
      <c r="Z165" s="1088"/>
      <c r="AA165" s="1088"/>
      <c r="AB165" s="1226"/>
      <c r="AC165" s="1088"/>
      <c r="AD165" s="1089"/>
      <c r="AE165" s="391">
        <f>ROUND(ROUND(ROUND(G152+K164,0)*P$8,0)*X165,0)</f>
        <v>303</v>
      </c>
      <c r="AF165" s="268"/>
    </row>
    <row r="166" spans="1:32" ht="17.100000000000001" customHeight="1">
      <c r="A166" s="243">
        <v>63</v>
      </c>
      <c r="B166" s="351">
        <v>8526</v>
      </c>
      <c r="C166" s="870" t="s">
        <v>13183</v>
      </c>
      <c r="D166" s="646"/>
      <c r="E166" s="646"/>
      <c r="F166" s="604"/>
      <c r="G166" s="1099"/>
      <c r="H166" s="517"/>
      <c r="I166" s="518"/>
      <c r="J166" s="1745"/>
      <c r="K166" s="748"/>
      <c r="L166" s="748"/>
      <c r="M166" s="1099"/>
      <c r="N166" s="1221"/>
      <c r="O166" s="1099"/>
      <c r="P166" s="1101"/>
      <c r="Q166" s="1750"/>
      <c r="R166" s="647"/>
      <c r="S166" s="288"/>
      <c r="T166" s="288"/>
      <c r="U166" s="288"/>
      <c r="V166" s="807"/>
      <c r="W166" s="512"/>
      <c r="X166" s="1083"/>
      <c r="Y166" s="1079" t="s">
        <v>4700</v>
      </c>
      <c r="Z166" s="354" t="s">
        <v>163</v>
      </c>
      <c r="AA166" s="355">
        <v>0.85</v>
      </c>
      <c r="AB166" s="1215"/>
      <c r="AC166" s="635"/>
      <c r="AD166" s="636"/>
      <c r="AE166" s="391">
        <f>ROUND(ROUND(ROUND(ROUND(G152+K164,0)*P$8,0)*X165,0)*AA166,0)</f>
        <v>258</v>
      </c>
      <c r="AF166" s="268"/>
    </row>
    <row r="167" spans="1:32" ht="17.100000000000001" customHeight="1">
      <c r="A167" s="243">
        <v>63</v>
      </c>
      <c r="B167" s="351">
        <v>8527</v>
      </c>
      <c r="C167" s="870" t="s">
        <v>13184</v>
      </c>
      <c r="D167" s="646"/>
      <c r="E167" s="646"/>
      <c r="F167" s="604"/>
      <c r="G167" s="1099"/>
      <c r="H167" s="517"/>
      <c r="I167" s="518"/>
      <c r="J167" s="646"/>
      <c r="K167" s="748"/>
      <c r="L167" s="748"/>
      <c r="M167" s="1099"/>
      <c r="N167" s="1221"/>
      <c r="O167" s="1099"/>
      <c r="P167" s="1101"/>
      <c r="Q167" s="1750"/>
      <c r="R167" s="1106" t="s">
        <v>165</v>
      </c>
      <c r="S167" s="524"/>
      <c r="T167" s="524"/>
      <c r="U167" s="524"/>
      <c r="V167" s="602"/>
      <c r="W167" s="362" t="s">
        <v>163</v>
      </c>
      <c r="X167" s="1081">
        <v>0.5</v>
      </c>
      <c r="Y167" s="1082"/>
      <c r="Z167" s="1082"/>
      <c r="AA167" s="1082"/>
      <c r="AB167" s="1220"/>
      <c r="AC167" s="1082"/>
      <c r="AD167" s="1083"/>
      <c r="AE167" s="391">
        <f>ROUND(ROUND(ROUND(G152+K164,0)*P$8,0)*X167,0)</f>
        <v>217</v>
      </c>
      <c r="AF167" s="268"/>
    </row>
    <row r="168" spans="1:32" ht="17.100000000000001" customHeight="1">
      <c r="A168" s="243">
        <v>63</v>
      </c>
      <c r="B168" s="351">
        <v>8528</v>
      </c>
      <c r="C168" s="870" t="s">
        <v>13185</v>
      </c>
      <c r="D168" s="646"/>
      <c r="E168" s="646"/>
      <c r="F168" s="604"/>
      <c r="G168" s="1099"/>
      <c r="H168" s="517"/>
      <c r="I168" s="518"/>
      <c r="J168" s="646"/>
      <c r="K168" s="748"/>
      <c r="L168" s="748"/>
      <c r="M168" s="1099"/>
      <c r="N168" s="1221"/>
      <c r="O168" s="1099"/>
      <c r="P168" s="1101"/>
      <c r="Q168" s="1751"/>
      <c r="R168" s="647"/>
      <c r="S168" s="288"/>
      <c r="T168" s="288"/>
      <c r="U168" s="288"/>
      <c r="V168" s="807"/>
      <c r="W168" s="512"/>
      <c r="X168" s="1083"/>
      <c r="Y168" s="1079" t="s">
        <v>4700</v>
      </c>
      <c r="Z168" s="354" t="s">
        <v>163</v>
      </c>
      <c r="AA168" s="355">
        <v>0.85</v>
      </c>
      <c r="AB168" s="1215"/>
      <c r="AC168" s="635"/>
      <c r="AD168" s="636"/>
      <c r="AE168" s="391">
        <f>ROUND(ROUND(ROUND(ROUND(G152+K164,0)*P$8,0)*X167,0)*AA168,0)</f>
        <v>184</v>
      </c>
      <c r="AF168" s="268"/>
    </row>
    <row r="169" spans="1:32" ht="17.100000000000001" customHeight="1">
      <c r="A169" s="243">
        <v>63</v>
      </c>
      <c r="B169" s="351">
        <v>8529</v>
      </c>
      <c r="C169" s="870" t="s">
        <v>13186</v>
      </c>
      <c r="D169" s="646"/>
      <c r="E169" s="646"/>
      <c r="F169" s="604"/>
      <c r="G169" s="1099"/>
      <c r="H169" s="517"/>
      <c r="I169" s="518"/>
      <c r="J169" s="646"/>
      <c r="K169" s="748"/>
      <c r="L169" s="748"/>
      <c r="M169" s="1099"/>
      <c r="N169" s="1221"/>
      <c r="O169" s="1099"/>
      <c r="P169" s="1101"/>
      <c r="Q169" s="641"/>
      <c r="R169" s="641"/>
      <c r="S169" s="524"/>
      <c r="T169" s="524"/>
      <c r="U169" s="524"/>
      <c r="V169" s="602"/>
      <c r="W169" s="362"/>
      <c r="X169" s="1081"/>
      <c r="Y169" s="635"/>
      <c r="Z169" s="635"/>
      <c r="AA169" s="636"/>
      <c r="AB169" s="1533" t="s">
        <v>167</v>
      </c>
      <c r="AC169" s="643">
        <v>5</v>
      </c>
      <c r="AD169" s="1086" t="s">
        <v>168</v>
      </c>
      <c r="AE169" s="391">
        <f>ROUND(ROUND(ROUND(G152+K164,0)*P$8,0)-AC169,0)</f>
        <v>428</v>
      </c>
      <c r="AF169" s="268"/>
    </row>
    <row r="170" spans="1:32" ht="17.100000000000001" customHeight="1">
      <c r="A170" s="243">
        <v>63</v>
      </c>
      <c r="B170" s="351">
        <v>8530</v>
      </c>
      <c r="C170" s="870" t="s">
        <v>13187</v>
      </c>
      <c r="D170" s="646"/>
      <c r="E170" s="646"/>
      <c r="F170" s="604"/>
      <c r="G170" s="1099"/>
      <c r="H170" s="517"/>
      <c r="I170" s="518"/>
      <c r="J170" s="646"/>
      <c r="K170" s="748"/>
      <c r="L170" s="748"/>
      <c r="M170" s="1099"/>
      <c r="N170" s="1221"/>
      <c r="O170" s="1099"/>
      <c r="P170" s="1101"/>
      <c r="Q170" s="1104"/>
      <c r="R170" s="1104"/>
      <c r="S170" s="288"/>
      <c r="T170" s="288"/>
      <c r="U170" s="288"/>
      <c r="V170" s="807"/>
      <c r="W170" s="512"/>
      <c r="X170" s="1083"/>
      <c r="Y170" s="1071" t="s">
        <v>4700</v>
      </c>
      <c r="Z170" s="362" t="s">
        <v>163</v>
      </c>
      <c r="AA170" s="395">
        <v>0.85</v>
      </c>
      <c r="AB170" s="1745"/>
      <c r="AC170" s="643"/>
      <c r="AD170" s="1086"/>
      <c r="AE170" s="391">
        <f>ROUND(ROUND(ROUND(ROUND(G152+K164,0)*P$8,0)*AA170,0)-AC169,0)</f>
        <v>363</v>
      </c>
      <c r="AF170" s="268"/>
    </row>
    <row r="171" spans="1:32" ht="17.100000000000001" customHeight="1">
      <c r="A171" s="243">
        <v>63</v>
      </c>
      <c r="B171" s="351">
        <v>8531</v>
      </c>
      <c r="C171" s="870" t="s">
        <v>13188</v>
      </c>
      <c r="D171" s="646"/>
      <c r="E171" s="646"/>
      <c r="F171" s="604"/>
      <c r="G171" s="1099"/>
      <c r="H171" s="517"/>
      <c r="I171" s="518"/>
      <c r="J171" s="646"/>
      <c r="K171" s="748"/>
      <c r="L171" s="748"/>
      <c r="M171" s="1099"/>
      <c r="N171" s="1221"/>
      <c r="O171" s="1099"/>
      <c r="P171" s="1101"/>
      <c r="Q171" s="1749" t="s">
        <v>11559</v>
      </c>
      <c r="R171" s="1106" t="s">
        <v>162</v>
      </c>
      <c r="S171" s="524"/>
      <c r="T171" s="524"/>
      <c r="U171" s="524"/>
      <c r="V171" s="602"/>
      <c r="W171" s="362" t="s">
        <v>163</v>
      </c>
      <c r="X171" s="1081">
        <v>0.7</v>
      </c>
      <c r="Y171" s="1088"/>
      <c r="Z171" s="1088"/>
      <c r="AA171" s="1089"/>
      <c r="AB171" s="1745"/>
      <c r="AC171" s="1090"/>
      <c r="AD171" s="1091"/>
      <c r="AE171" s="391">
        <f>ROUND(ROUND(ROUND(ROUND(G152+K164,0)*P$8,0)*X171,0)-AC169,0)</f>
        <v>298</v>
      </c>
      <c r="AF171" s="268"/>
    </row>
    <row r="172" spans="1:32" ht="17.100000000000001" customHeight="1">
      <c r="A172" s="243">
        <v>63</v>
      </c>
      <c r="B172" s="351">
        <v>8532</v>
      </c>
      <c r="C172" s="870" t="s">
        <v>13189</v>
      </c>
      <c r="D172" s="646"/>
      <c r="E172" s="646"/>
      <c r="F172" s="604"/>
      <c r="G172" s="1099"/>
      <c r="H172" s="517"/>
      <c r="I172" s="518"/>
      <c r="J172" s="646"/>
      <c r="K172" s="748"/>
      <c r="L172" s="748"/>
      <c r="M172" s="1099"/>
      <c r="N172" s="1221"/>
      <c r="O172" s="1099"/>
      <c r="P172" s="1101"/>
      <c r="Q172" s="1750"/>
      <c r="R172" s="647"/>
      <c r="S172" s="288"/>
      <c r="T172" s="288"/>
      <c r="U172" s="288"/>
      <c r="V172" s="807"/>
      <c r="W172" s="512"/>
      <c r="X172" s="1083"/>
      <c r="Y172" s="1079" t="s">
        <v>4700</v>
      </c>
      <c r="Z172" s="354" t="s">
        <v>163</v>
      </c>
      <c r="AA172" s="357">
        <v>0.85</v>
      </c>
      <c r="AB172" s="1745"/>
      <c r="AC172" s="1090"/>
      <c r="AD172" s="1091"/>
      <c r="AE172" s="391">
        <f>ROUND(ROUND(ROUND(ROUND(ROUND(G152+K164,0)*P$8,0)*X171,0)*AA172,0)-AC169,0)</f>
        <v>253</v>
      </c>
      <c r="AF172" s="268"/>
    </row>
    <row r="173" spans="1:32" ht="17.100000000000001" customHeight="1">
      <c r="A173" s="243">
        <v>63</v>
      </c>
      <c r="B173" s="351">
        <v>8533</v>
      </c>
      <c r="C173" s="870" t="s">
        <v>13190</v>
      </c>
      <c r="D173" s="646"/>
      <c r="E173" s="646"/>
      <c r="F173" s="604"/>
      <c r="G173" s="1099"/>
      <c r="H173" s="517"/>
      <c r="I173" s="518"/>
      <c r="J173" s="646"/>
      <c r="K173" s="748"/>
      <c r="L173" s="748"/>
      <c r="M173" s="1099"/>
      <c r="N173" s="1221"/>
      <c r="O173" s="1099"/>
      <c r="P173" s="1101"/>
      <c r="Q173" s="1750"/>
      <c r="R173" s="641" t="s">
        <v>165</v>
      </c>
      <c r="S173" s="524"/>
      <c r="T173" s="524"/>
      <c r="U173" s="524"/>
      <c r="V173" s="602"/>
      <c r="W173" s="362" t="s">
        <v>163</v>
      </c>
      <c r="X173" s="1081">
        <v>0.5</v>
      </c>
      <c r="Y173" s="1082"/>
      <c r="Z173" s="1082"/>
      <c r="AA173" s="1083"/>
      <c r="AB173" s="1745"/>
      <c r="AC173" s="1090"/>
      <c r="AD173" s="1091"/>
      <c r="AE173" s="391">
        <f>ROUND(ROUND(ROUND(ROUND(G152+K164,0)*P$8,0)*X173,0)-AC169,0)</f>
        <v>212</v>
      </c>
      <c r="AF173" s="268"/>
    </row>
    <row r="174" spans="1:32" ht="17.100000000000001" customHeight="1">
      <c r="A174" s="243">
        <v>63</v>
      </c>
      <c r="B174" s="351">
        <v>8534</v>
      </c>
      <c r="C174" s="870" t="s">
        <v>13191</v>
      </c>
      <c r="D174" s="646"/>
      <c r="E174" s="646"/>
      <c r="F174" s="604"/>
      <c r="G174" s="1099"/>
      <c r="H174" s="517"/>
      <c r="I174" s="518"/>
      <c r="J174" s="646"/>
      <c r="K174" s="748"/>
      <c r="L174" s="748"/>
      <c r="M174" s="1099"/>
      <c r="N174" s="1221"/>
      <c r="O174" s="1099"/>
      <c r="P174" s="1101"/>
      <c r="Q174" s="1751"/>
      <c r="R174" s="1104"/>
      <c r="S174" s="288"/>
      <c r="T174" s="288"/>
      <c r="U174" s="288"/>
      <c r="V174" s="807"/>
      <c r="W174" s="512"/>
      <c r="X174" s="1083"/>
      <c r="Y174" s="1079" t="s">
        <v>4700</v>
      </c>
      <c r="Z174" s="354" t="s">
        <v>163</v>
      </c>
      <c r="AA174" s="357">
        <v>0.85</v>
      </c>
      <c r="AB174" s="1746"/>
      <c r="AC174" s="1082"/>
      <c r="AD174" s="1083"/>
      <c r="AE174" s="391">
        <f>ROUND(ROUND(ROUND(ROUND(ROUND(G152+K164,0)*P$8,0)*X173,0)*AA174,0)-AC169,0)</f>
        <v>179</v>
      </c>
      <c r="AF174" s="268"/>
    </row>
    <row r="175" spans="1:32" ht="17.100000000000001" customHeight="1">
      <c r="A175" s="243">
        <v>63</v>
      </c>
      <c r="B175" s="351">
        <v>8541</v>
      </c>
      <c r="C175" s="870" t="s">
        <v>13192</v>
      </c>
      <c r="D175" s="646"/>
      <c r="E175" s="646"/>
      <c r="F175" s="1580" t="s">
        <v>11582</v>
      </c>
      <c r="G175" s="633"/>
      <c r="H175" s="633"/>
      <c r="I175" s="1095"/>
      <c r="J175" s="601"/>
      <c r="K175" s="524"/>
      <c r="L175" s="360"/>
      <c r="M175" s="524"/>
      <c r="N175" s="516"/>
      <c r="O175" s="517"/>
      <c r="P175" s="518"/>
      <c r="Q175" s="670"/>
      <c r="R175" s="670"/>
      <c r="S175" s="524"/>
      <c r="T175" s="524"/>
      <c r="U175" s="524"/>
      <c r="V175" s="602"/>
      <c r="W175" s="362"/>
      <c r="X175" s="1097"/>
      <c r="Y175" s="635"/>
      <c r="Z175" s="635"/>
      <c r="AA175" s="635"/>
      <c r="AB175" s="1215"/>
      <c r="AC175" s="635"/>
      <c r="AD175" s="636"/>
      <c r="AE175" s="391">
        <f>ROUND(G176*P$8,0)</f>
        <v>284</v>
      </c>
      <c r="AF175" s="268"/>
    </row>
    <row r="176" spans="1:32" ht="17.100000000000001" customHeight="1">
      <c r="A176" s="243">
        <v>63</v>
      </c>
      <c r="B176" s="351">
        <v>8542</v>
      </c>
      <c r="C176" s="870" t="s">
        <v>13193</v>
      </c>
      <c r="D176" s="646"/>
      <c r="E176" s="646"/>
      <c r="F176" s="1765"/>
      <c r="G176" s="796">
        <v>405</v>
      </c>
      <c r="H176" s="517" t="s">
        <v>18</v>
      </c>
      <c r="I176" s="744"/>
      <c r="J176" s="604"/>
      <c r="K176" s="517"/>
      <c r="L176" s="639"/>
      <c r="M176" s="517"/>
      <c r="N176" s="516"/>
      <c r="O176" s="517"/>
      <c r="P176" s="518"/>
      <c r="Q176" s="1225"/>
      <c r="R176" s="1225"/>
      <c r="S176" s="288"/>
      <c r="T176" s="288"/>
      <c r="U176" s="288"/>
      <c r="V176" s="807"/>
      <c r="W176" s="512"/>
      <c r="X176" s="514"/>
      <c r="Y176" s="1071" t="s">
        <v>4700</v>
      </c>
      <c r="Z176" s="362" t="s">
        <v>163</v>
      </c>
      <c r="AA176" s="356">
        <v>0.85</v>
      </c>
      <c r="AB176" s="1215"/>
      <c r="AC176" s="635"/>
      <c r="AD176" s="636"/>
      <c r="AE176" s="391">
        <f>ROUND(ROUND(G176*P$8,0)*AA176,0)</f>
        <v>241</v>
      </c>
      <c r="AF176" s="268"/>
    </row>
    <row r="177" spans="1:32" ht="17.100000000000001" customHeight="1">
      <c r="A177" s="243">
        <v>63</v>
      </c>
      <c r="B177" s="351">
        <v>8543</v>
      </c>
      <c r="C177" s="870" t="s">
        <v>13194</v>
      </c>
      <c r="D177" s="604"/>
      <c r="E177" s="604"/>
      <c r="F177" s="1765"/>
      <c r="G177" s="638"/>
      <c r="H177" s="638"/>
      <c r="I177" s="744"/>
      <c r="J177" s="646"/>
      <c r="K177" s="748"/>
      <c r="L177" s="748"/>
      <c r="M177" s="1099"/>
      <c r="N177" s="1221"/>
      <c r="O177" s="1099"/>
      <c r="P177" s="1101"/>
      <c r="Q177" s="1749" t="s">
        <v>11559</v>
      </c>
      <c r="R177" s="1106" t="s">
        <v>162</v>
      </c>
      <c r="S177" s="524"/>
      <c r="T177" s="524"/>
      <c r="U177" s="524"/>
      <c r="V177" s="602"/>
      <c r="W177" s="362" t="s">
        <v>163</v>
      </c>
      <c r="X177" s="1081">
        <v>0.7</v>
      </c>
      <c r="Y177" s="1088"/>
      <c r="Z177" s="1088"/>
      <c r="AA177" s="1088"/>
      <c r="AB177" s="1226"/>
      <c r="AC177" s="1088"/>
      <c r="AD177" s="1089"/>
      <c r="AE177" s="391">
        <f>ROUND(ROUND(G176*P$8,0)*X177,0)</f>
        <v>199</v>
      </c>
      <c r="AF177" s="268"/>
    </row>
    <row r="178" spans="1:32" ht="17.100000000000001" customHeight="1">
      <c r="A178" s="243">
        <v>63</v>
      </c>
      <c r="B178" s="351">
        <v>8544</v>
      </c>
      <c r="C178" s="870" t="s">
        <v>13195</v>
      </c>
      <c r="D178" s="604"/>
      <c r="E178" s="604"/>
      <c r="F178" s="1765"/>
      <c r="G178" s="638"/>
      <c r="H178" s="638"/>
      <c r="I178" s="744"/>
      <c r="J178" s="646"/>
      <c r="K178" s="748"/>
      <c r="L178" s="748"/>
      <c r="M178" s="1099"/>
      <c r="N178" s="1221"/>
      <c r="O178" s="1099"/>
      <c r="P178" s="1101"/>
      <c r="Q178" s="1750"/>
      <c r="R178" s="647"/>
      <c r="S178" s="288"/>
      <c r="T178" s="288"/>
      <c r="U178" s="288"/>
      <c r="V178" s="807"/>
      <c r="W178" s="512"/>
      <c r="X178" s="1083"/>
      <c r="Y178" s="1079" t="s">
        <v>4700</v>
      </c>
      <c r="Z178" s="354" t="s">
        <v>163</v>
      </c>
      <c r="AA178" s="355">
        <v>0.85</v>
      </c>
      <c r="AB178" s="1215"/>
      <c r="AC178" s="635"/>
      <c r="AD178" s="636"/>
      <c r="AE178" s="391">
        <f>ROUND(ROUND(ROUND(G176*P$8,0)*X177,0)*AA178,0)</f>
        <v>169</v>
      </c>
      <c r="AF178" s="268"/>
    </row>
    <row r="179" spans="1:32" ht="17.100000000000001" customHeight="1">
      <c r="A179" s="243">
        <v>63</v>
      </c>
      <c r="B179" s="351">
        <v>8545</v>
      </c>
      <c r="C179" s="870" t="s">
        <v>13196</v>
      </c>
      <c r="D179" s="604"/>
      <c r="E179" s="604"/>
      <c r="F179" s="1765"/>
      <c r="G179" s="638"/>
      <c r="H179" s="638"/>
      <c r="I179" s="744"/>
      <c r="J179" s="646"/>
      <c r="K179" s="748"/>
      <c r="L179" s="748"/>
      <c r="M179" s="1099"/>
      <c r="N179" s="1221"/>
      <c r="O179" s="1099"/>
      <c r="P179" s="1101"/>
      <c r="Q179" s="1750"/>
      <c r="R179" s="1106" t="s">
        <v>165</v>
      </c>
      <c r="S179" s="524"/>
      <c r="T179" s="524"/>
      <c r="U179" s="524"/>
      <c r="V179" s="602"/>
      <c r="W179" s="362" t="s">
        <v>163</v>
      </c>
      <c r="X179" s="1081">
        <v>0.5</v>
      </c>
      <c r="Y179" s="1082"/>
      <c r="Z179" s="1082"/>
      <c r="AA179" s="1082"/>
      <c r="AB179" s="1220"/>
      <c r="AC179" s="1082"/>
      <c r="AD179" s="1083"/>
      <c r="AE179" s="391">
        <f>ROUND(ROUND(G176*P$8,0)*X179,0)</f>
        <v>142</v>
      </c>
      <c r="AF179" s="268"/>
    </row>
    <row r="180" spans="1:32" ht="17.100000000000001" customHeight="1">
      <c r="A180" s="243">
        <v>63</v>
      </c>
      <c r="B180" s="351">
        <v>8546</v>
      </c>
      <c r="C180" s="870" t="s">
        <v>13197</v>
      </c>
      <c r="D180" s="604"/>
      <c r="E180" s="604"/>
      <c r="F180" s="637"/>
      <c r="G180" s="638"/>
      <c r="H180" s="638"/>
      <c r="I180" s="744"/>
      <c r="J180" s="646"/>
      <c r="K180" s="748"/>
      <c r="L180" s="748"/>
      <c r="M180" s="1099"/>
      <c r="N180" s="1221"/>
      <c r="O180" s="1099"/>
      <c r="P180" s="1101"/>
      <c r="Q180" s="1751"/>
      <c r="R180" s="647"/>
      <c r="S180" s="288"/>
      <c r="T180" s="288"/>
      <c r="U180" s="288"/>
      <c r="V180" s="807"/>
      <c r="W180" s="512"/>
      <c r="X180" s="1083"/>
      <c r="Y180" s="1079" t="s">
        <v>4700</v>
      </c>
      <c r="Z180" s="354" t="s">
        <v>163</v>
      </c>
      <c r="AA180" s="355">
        <v>0.85</v>
      </c>
      <c r="AB180" s="1215"/>
      <c r="AC180" s="635"/>
      <c r="AD180" s="636"/>
      <c r="AE180" s="391">
        <f>ROUND(ROUND(ROUND(G176*P$8,0)*X179,0)*AA180,0)</f>
        <v>121</v>
      </c>
      <c r="AF180" s="268"/>
    </row>
    <row r="181" spans="1:32" ht="17.100000000000001" customHeight="1">
      <c r="A181" s="243">
        <v>63</v>
      </c>
      <c r="B181" s="351">
        <v>8547</v>
      </c>
      <c r="C181" s="870" t="s">
        <v>13198</v>
      </c>
      <c r="D181" s="604"/>
      <c r="E181" s="604"/>
      <c r="F181" s="637"/>
      <c r="G181" s="638"/>
      <c r="H181" s="638"/>
      <c r="I181" s="744"/>
      <c r="J181" s="646"/>
      <c r="K181" s="748"/>
      <c r="L181" s="748"/>
      <c r="M181" s="1099"/>
      <c r="N181" s="1221"/>
      <c r="O181" s="1099"/>
      <c r="P181" s="1101"/>
      <c r="Q181" s="641"/>
      <c r="R181" s="641"/>
      <c r="S181" s="524"/>
      <c r="T181" s="524"/>
      <c r="U181" s="524"/>
      <c r="V181" s="602"/>
      <c r="W181" s="362"/>
      <c r="X181" s="1081"/>
      <c r="Y181" s="635"/>
      <c r="Z181" s="635"/>
      <c r="AA181" s="636"/>
      <c r="AB181" s="1533" t="s">
        <v>167</v>
      </c>
      <c r="AC181" s="643">
        <v>5</v>
      </c>
      <c r="AD181" s="1086" t="s">
        <v>168</v>
      </c>
      <c r="AE181" s="391">
        <f>ROUND(ROUND(G176*P$8,0)-AC181,0)</f>
        <v>279</v>
      </c>
      <c r="AF181" s="268"/>
    </row>
    <row r="182" spans="1:32" ht="17.100000000000001" customHeight="1">
      <c r="A182" s="243">
        <v>63</v>
      </c>
      <c r="B182" s="351">
        <v>8548</v>
      </c>
      <c r="C182" s="870" t="s">
        <v>13199</v>
      </c>
      <c r="D182" s="604"/>
      <c r="E182" s="604"/>
      <c r="F182" s="637"/>
      <c r="G182" s="638"/>
      <c r="H182" s="638"/>
      <c r="I182" s="744"/>
      <c r="J182" s="646"/>
      <c r="K182" s="748"/>
      <c r="L182" s="748"/>
      <c r="M182" s="1099"/>
      <c r="N182" s="1221"/>
      <c r="O182" s="1099"/>
      <c r="P182" s="1101"/>
      <c r="Q182" s="1104"/>
      <c r="R182" s="1104"/>
      <c r="S182" s="288"/>
      <c r="T182" s="288"/>
      <c r="U182" s="288"/>
      <c r="V182" s="807"/>
      <c r="W182" s="512"/>
      <c r="X182" s="1083"/>
      <c r="Y182" s="1071" t="s">
        <v>4700</v>
      </c>
      <c r="Z182" s="362" t="s">
        <v>163</v>
      </c>
      <c r="AA182" s="395">
        <v>0.85</v>
      </c>
      <c r="AB182" s="1745"/>
      <c r="AC182" s="643"/>
      <c r="AD182" s="1086"/>
      <c r="AE182" s="391">
        <f>ROUND(ROUND(ROUND(G176*P$8,0)*AA182,0)-AC181,0)</f>
        <v>236</v>
      </c>
      <c r="AF182" s="268"/>
    </row>
    <row r="183" spans="1:32" ht="17.100000000000001" customHeight="1">
      <c r="A183" s="243">
        <v>63</v>
      </c>
      <c r="B183" s="351">
        <v>8549</v>
      </c>
      <c r="C183" s="870" t="s">
        <v>13200</v>
      </c>
      <c r="D183" s="604"/>
      <c r="E183" s="604"/>
      <c r="F183" s="637"/>
      <c r="G183" s="638"/>
      <c r="H183" s="638"/>
      <c r="I183" s="744"/>
      <c r="J183" s="646"/>
      <c r="K183" s="748"/>
      <c r="L183" s="748"/>
      <c r="M183" s="1099"/>
      <c r="N183" s="1221"/>
      <c r="O183" s="1099"/>
      <c r="P183" s="1101"/>
      <c r="Q183" s="1749" t="s">
        <v>11559</v>
      </c>
      <c r="R183" s="1106" t="s">
        <v>162</v>
      </c>
      <c r="S183" s="524"/>
      <c r="T183" s="524"/>
      <c r="U183" s="524"/>
      <c r="V183" s="602"/>
      <c r="W183" s="362" t="s">
        <v>163</v>
      </c>
      <c r="X183" s="1081">
        <v>0.7</v>
      </c>
      <c r="Y183" s="1088"/>
      <c r="Z183" s="1088"/>
      <c r="AA183" s="1089"/>
      <c r="AB183" s="1745"/>
      <c r="AC183" s="1090"/>
      <c r="AD183" s="1091"/>
      <c r="AE183" s="391">
        <f>ROUND(ROUND(ROUND(G176*P$8,0)*X183,0)-AC181,0)</f>
        <v>194</v>
      </c>
      <c r="AF183" s="268"/>
    </row>
    <row r="184" spans="1:32" ht="17.100000000000001" customHeight="1">
      <c r="A184" s="243">
        <v>63</v>
      </c>
      <c r="B184" s="351">
        <v>8550</v>
      </c>
      <c r="C184" s="870" t="s">
        <v>13201</v>
      </c>
      <c r="D184" s="604"/>
      <c r="E184" s="604"/>
      <c r="F184" s="637"/>
      <c r="G184" s="638"/>
      <c r="H184" s="638"/>
      <c r="I184" s="744"/>
      <c r="J184" s="646"/>
      <c r="K184" s="748"/>
      <c r="L184" s="748"/>
      <c r="M184" s="1099"/>
      <c r="N184" s="1221"/>
      <c r="O184" s="1099"/>
      <c r="P184" s="1101"/>
      <c r="Q184" s="1750"/>
      <c r="R184" s="647"/>
      <c r="S184" s="288"/>
      <c r="T184" s="288"/>
      <c r="U184" s="288"/>
      <c r="V184" s="807"/>
      <c r="W184" s="512"/>
      <c r="X184" s="1083"/>
      <c r="Y184" s="1079" t="s">
        <v>4700</v>
      </c>
      <c r="Z184" s="354" t="s">
        <v>163</v>
      </c>
      <c r="AA184" s="357">
        <v>0.85</v>
      </c>
      <c r="AB184" s="1745"/>
      <c r="AC184" s="1090"/>
      <c r="AD184" s="1091"/>
      <c r="AE184" s="391">
        <f>ROUND(ROUND(ROUND(ROUND(G176*P$8,0)*X183,0)*AA184,0)-AC181,0)</f>
        <v>164</v>
      </c>
      <c r="AF184" s="268"/>
    </row>
    <row r="185" spans="1:32" ht="17.100000000000001" customHeight="1">
      <c r="A185" s="243">
        <v>63</v>
      </c>
      <c r="B185" s="351">
        <v>8551</v>
      </c>
      <c r="C185" s="870" t="s">
        <v>13202</v>
      </c>
      <c r="D185" s="604"/>
      <c r="E185" s="604"/>
      <c r="F185" s="637"/>
      <c r="G185" s="638"/>
      <c r="H185" s="638"/>
      <c r="I185" s="744"/>
      <c r="J185" s="646"/>
      <c r="K185" s="748"/>
      <c r="L185" s="748"/>
      <c r="M185" s="1099"/>
      <c r="N185" s="1221"/>
      <c r="O185" s="1099"/>
      <c r="P185" s="1101"/>
      <c r="Q185" s="1750"/>
      <c r="R185" s="641" t="s">
        <v>165</v>
      </c>
      <c r="S185" s="524"/>
      <c r="T185" s="524"/>
      <c r="U185" s="524"/>
      <c r="V185" s="602"/>
      <c r="W185" s="362" t="s">
        <v>163</v>
      </c>
      <c r="X185" s="1081">
        <v>0.5</v>
      </c>
      <c r="Y185" s="1082"/>
      <c r="Z185" s="1082"/>
      <c r="AA185" s="1083"/>
      <c r="AB185" s="1745"/>
      <c r="AC185" s="1090"/>
      <c r="AD185" s="1091"/>
      <c r="AE185" s="391">
        <f>ROUND(ROUND(ROUND(G176*P$8,0)*X185,0)-AC181,0)</f>
        <v>137</v>
      </c>
      <c r="AF185" s="268"/>
    </row>
    <row r="186" spans="1:32" ht="17.100000000000001" customHeight="1">
      <c r="A186" s="243">
        <v>63</v>
      </c>
      <c r="B186" s="351">
        <v>8552</v>
      </c>
      <c r="C186" s="870" t="s">
        <v>13203</v>
      </c>
      <c r="D186" s="604"/>
      <c r="E186" s="604"/>
      <c r="F186" s="637"/>
      <c r="G186" s="638"/>
      <c r="H186" s="638"/>
      <c r="I186" s="744"/>
      <c r="J186" s="646"/>
      <c r="K186" s="748"/>
      <c r="L186" s="748"/>
      <c r="M186" s="1099"/>
      <c r="N186" s="1221"/>
      <c r="O186" s="1099"/>
      <c r="P186" s="1101"/>
      <c r="Q186" s="1751"/>
      <c r="R186" s="1104"/>
      <c r="S186" s="288"/>
      <c r="T186" s="288"/>
      <c r="U186" s="288"/>
      <c r="V186" s="807"/>
      <c r="W186" s="512"/>
      <c r="X186" s="1083"/>
      <c r="Y186" s="1079" t="s">
        <v>4700</v>
      </c>
      <c r="Z186" s="354" t="s">
        <v>163</v>
      </c>
      <c r="AA186" s="357">
        <v>0.85</v>
      </c>
      <c r="AB186" s="1746"/>
      <c r="AC186" s="1082"/>
      <c r="AD186" s="1083"/>
      <c r="AE186" s="391">
        <f>ROUND(ROUND(ROUND(ROUND(G176*P$8,0)*X185,0)*AA186,0)-AC181,0)</f>
        <v>116</v>
      </c>
      <c r="AF186" s="268"/>
    </row>
    <row r="187" spans="1:32" ht="17.100000000000001" customHeight="1">
      <c r="A187" s="243">
        <v>63</v>
      </c>
      <c r="B187" s="351">
        <v>8553</v>
      </c>
      <c r="C187" s="870" t="s">
        <v>13204</v>
      </c>
      <c r="D187" s="604"/>
      <c r="E187" s="604"/>
      <c r="F187" s="604"/>
      <c r="G187" s="638"/>
      <c r="H187" s="638"/>
      <c r="I187" s="607"/>
      <c r="J187" s="1593" t="s">
        <v>5845</v>
      </c>
      <c r="K187" s="524"/>
      <c r="L187" s="360"/>
      <c r="M187" s="524"/>
      <c r="N187" s="516"/>
      <c r="O187" s="517"/>
      <c r="P187" s="518"/>
      <c r="Q187" s="670"/>
      <c r="R187" s="670"/>
      <c r="S187" s="524"/>
      <c r="T187" s="524"/>
      <c r="U187" s="524"/>
      <c r="V187" s="602"/>
      <c r="W187" s="362"/>
      <c r="X187" s="1097"/>
      <c r="Y187" s="635"/>
      <c r="Z187" s="635"/>
      <c r="AA187" s="635"/>
      <c r="AB187" s="1215"/>
      <c r="AC187" s="635"/>
      <c r="AD187" s="636"/>
      <c r="AE187" s="391">
        <f>ROUND(ROUND(G176+K188,0)*P$8,0)</f>
        <v>288</v>
      </c>
      <c r="AF187" s="268"/>
    </row>
    <row r="188" spans="1:32" ht="17.100000000000001" customHeight="1">
      <c r="A188" s="243">
        <v>63</v>
      </c>
      <c r="B188" s="351">
        <v>8554</v>
      </c>
      <c r="C188" s="870" t="s">
        <v>13205</v>
      </c>
      <c r="D188" s="604"/>
      <c r="E188" s="604"/>
      <c r="F188" s="604"/>
      <c r="G188" s="796"/>
      <c r="H188" s="517"/>
      <c r="I188" s="607"/>
      <c r="J188" s="1745"/>
      <c r="K188" s="517">
        <v>6</v>
      </c>
      <c r="L188" s="639" t="s">
        <v>16</v>
      </c>
      <c r="M188" s="517"/>
      <c r="N188" s="516"/>
      <c r="O188" s="517"/>
      <c r="P188" s="518"/>
      <c r="Q188" s="1225"/>
      <c r="R188" s="1225"/>
      <c r="S188" s="288"/>
      <c r="T188" s="288"/>
      <c r="U188" s="288"/>
      <c r="V188" s="807"/>
      <c r="W188" s="512"/>
      <c r="X188" s="514"/>
      <c r="Y188" s="1071" t="s">
        <v>4700</v>
      </c>
      <c r="Z188" s="362" t="s">
        <v>163</v>
      </c>
      <c r="AA188" s="356">
        <v>0.85</v>
      </c>
      <c r="AB188" s="1215"/>
      <c r="AC188" s="635"/>
      <c r="AD188" s="636"/>
      <c r="AE188" s="391">
        <f>ROUND(ROUND(ROUND(G176+K188,0)*P$8,0)*AA188,0)</f>
        <v>245</v>
      </c>
      <c r="AF188" s="268"/>
    </row>
    <row r="189" spans="1:32" ht="17.100000000000001" customHeight="1">
      <c r="A189" s="243">
        <v>63</v>
      </c>
      <c r="B189" s="351">
        <v>8555</v>
      </c>
      <c r="C189" s="870" t="s">
        <v>13206</v>
      </c>
      <c r="D189" s="604"/>
      <c r="E189" s="604"/>
      <c r="F189" s="604"/>
      <c r="G189" s="1099"/>
      <c r="H189" s="517"/>
      <c r="I189" s="518"/>
      <c r="J189" s="1745"/>
      <c r="K189" s="748"/>
      <c r="L189" s="748"/>
      <c r="M189" s="1099"/>
      <c r="N189" s="1221"/>
      <c r="O189" s="1099"/>
      <c r="P189" s="1101"/>
      <c r="Q189" s="1749" t="s">
        <v>11559</v>
      </c>
      <c r="R189" s="1106" t="s">
        <v>162</v>
      </c>
      <c r="S189" s="524"/>
      <c r="T189" s="524"/>
      <c r="U189" s="524"/>
      <c r="V189" s="602"/>
      <c r="W189" s="362" t="s">
        <v>163</v>
      </c>
      <c r="X189" s="1081">
        <v>0.7</v>
      </c>
      <c r="Y189" s="1088"/>
      <c r="Z189" s="1088"/>
      <c r="AA189" s="1088"/>
      <c r="AB189" s="1226"/>
      <c r="AC189" s="1088"/>
      <c r="AD189" s="1089"/>
      <c r="AE189" s="391">
        <f>ROUND(ROUND(ROUND(G176+K188,0)*P$8,0)*X189,0)</f>
        <v>202</v>
      </c>
      <c r="AF189" s="268"/>
    </row>
    <row r="190" spans="1:32" ht="17.100000000000001" customHeight="1">
      <c r="A190" s="243">
        <v>63</v>
      </c>
      <c r="B190" s="351">
        <v>8556</v>
      </c>
      <c r="C190" s="870" t="s">
        <v>13207</v>
      </c>
      <c r="D190" s="604"/>
      <c r="E190" s="604"/>
      <c r="F190" s="604"/>
      <c r="G190" s="1099"/>
      <c r="H190" s="517"/>
      <c r="I190" s="518"/>
      <c r="J190" s="1745"/>
      <c r="K190" s="748"/>
      <c r="L190" s="748"/>
      <c r="M190" s="1099"/>
      <c r="N190" s="1221"/>
      <c r="O190" s="1099"/>
      <c r="P190" s="1101"/>
      <c r="Q190" s="1750"/>
      <c r="R190" s="647"/>
      <c r="S190" s="288"/>
      <c r="T190" s="288"/>
      <c r="U190" s="288"/>
      <c r="V190" s="807"/>
      <c r="W190" s="512"/>
      <c r="X190" s="1083"/>
      <c r="Y190" s="1079" t="s">
        <v>4700</v>
      </c>
      <c r="Z190" s="354" t="s">
        <v>163</v>
      </c>
      <c r="AA190" s="355">
        <v>0.85</v>
      </c>
      <c r="AB190" s="1215"/>
      <c r="AC190" s="635"/>
      <c r="AD190" s="636"/>
      <c r="AE190" s="391">
        <f>ROUND(ROUND(ROUND(ROUND(G176+K188,0)*P$8,0)*X189,0)*AA190,0)</f>
        <v>172</v>
      </c>
      <c r="AF190" s="268"/>
    </row>
    <row r="191" spans="1:32" ht="17.100000000000001" customHeight="1">
      <c r="A191" s="243">
        <v>63</v>
      </c>
      <c r="B191" s="351">
        <v>8557</v>
      </c>
      <c r="C191" s="870" t="s">
        <v>13208</v>
      </c>
      <c r="D191" s="604"/>
      <c r="E191" s="604"/>
      <c r="F191" s="604"/>
      <c r="G191" s="1099"/>
      <c r="H191" s="517"/>
      <c r="I191" s="518"/>
      <c r="J191" s="1745"/>
      <c r="K191" s="748"/>
      <c r="L191" s="748"/>
      <c r="M191" s="1099"/>
      <c r="N191" s="1221"/>
      <c r="O191" s="1099"/>
      <c r="P191" s="1101"/>
      <c r="Q191" s="1750"/>
      <c r="R191" s="1106" t="s">
        <v>165</v>
      </c>
      <c r="S191" s="524"/>
      <c r="T191" s="524"/>
      <c r="U191" s="524"/>
      <c r="V191" s="602"/>
      <c r="W191" s="362" t="s">
        <v>163</v>
      </c>
      <c r="X191" s="1081">
        <v>0.5</v>
      </c>
      <c r="Y191" s="1082"/>
      <c r="Z191" s="1082"/>
      <c r="AA191" s="1082"/>
      <c r="AB191" s="1220"/>
      <c r="AC191" s="1082"/>
      <c r="AD191" s="1083"/>
      <c r="AE191" s="391">
        <f>ROUND(ROUND(ROUND(G176+K188,0)*P$8,0)*X191,0)</f>
        <v>144</v>
      </c>
      <c r="AF191" s="268"/>
    </row>
    <row r="192" spans="1:32" ht="17.100000000000001" customHeight="1">
      <c r="A192" s="243">
        <v>63</v>
      </c>
      <c r="B192" s="351">
        <v>8558</v>
      </c>
      <c r="C192" s="870" t="s">
        <v>13209</v>
      </c>
      <c r="D192" s="604"/>
      <c r="E192" s="604"/>
      <c r="F192" s="604"/>
      <c r="G192" s="1099"/>
      <c r="H192" s="517"/>
      <c r="I192" s="518"/>
      <c r="J192" s="1745"/>
      <c r="K192" s="748"/>
      <c r="L192" s="748"/>
      <c r="M192" s="1099"/>
      <c r="N192" s="1221"/>
      <c r="O192" s="1099"/>
      <c r="P192" s="1101"/>
      <c r="Q192" s="1751"/>
      <c r="R192" s="647"/>
      <c r="S192" s="288"/>
      <c r="T192" s="288"/>
      <c r="U192" s="288"/>
      <c r="V192" s="807"/>
      <c r="W192" s="512"/>
      <c r="X192" s="1083"/>
      <c r="Y192" s="1079" t="s">
        <v>4700</v>
      </c>
      <c r="Z192" s="354" t="s">
        <v>163</v>
      </c>
      <c r="AA192" s="355">
        <v>0.85</v>
      </c>
      <c r="AB192" s="1215"/>
      <c r="AC192" s="635"/>
      <c r="AD192" s="636"/>
      <c r="AE192" s="391">
        <f>ROUND(ROUND(ROUND(ROUND(G176+K188,0)*P$8,0)*X191,0)*AA192,0)</f>
        <v>122</v>
      </c>
      <c r="AF192" s="268"/>
    </row>
    <row r="193" spans="1:32" ht="17.100000000000001" customHeight="1">
      <c r="A193" s="243">
        <v>63</v>
      </c>
      <c r="B193" s="351">
        <v>8559</v>
      </c>
      <c r="C193" s="870" t="s">
        <v>13210</v>
      </c>
      <c r="D193" s="604"/>
      <c r="E193" s="604"/>
      <c r="F193" s="604"/>
      <c r="G193" s="1099"/>
      <c r="H193" s="517"/>
      <c r="I193" s="518"/>
      <c r="J193" s="646"/>
      <c r="K193" s="748"/>
      <c r="L193" s="748"/>
      <c r="M193" s="1099"/>
      <c r="N193" s="1221"/>
      <c r="O193" s="1099"/>
      <c r="P193" s="1101"/>
      <c r="Q193" s="1106"/>
      <c r="R193" s="641"/>
      <c r="S193" s="524"/>
      <c r="T193" s="524"/>
      <c r="U193" s="524"/>
      <c r="V193" s="602"/>
      <c r="W193" s="362"/>
      <c r="X193" s="1081"/>
      <c r="Y193" s="635"/>
      <c r="Z193" s="635"/>
      <c r="AA193" s="636"/>
      <c r="AB193" s="1533" t="s">
        <v>167</v>
      </c>
      <c r="AC193" s="362">
        <v>5</v>
      </c>
      <c r="AD193" s="363" t="s">
        <v>168</v>
      </c>
      <c r="AE193" s="391">
        <f>ROUND(ROUND(ROUND(G176+K188,0)*P$8,0)-AC193,0)</f>
        <v>283</v>
      </c>
      <c r="AF193" s="268"/>
    </row>
    <row r="194" spans="1:32" ht="17.100000000000001" customHeight="1">
      <c r="A194" s="243">
        <v>63</v>
      </c>
      <c r="B194" s="351">
        <v>8560</v>
      </c>
      <c r="C194" s="870" t="s">
        <v>13211</v>
      </c>
      <c r="D194" s="604"/>
      <c r="E194" s="604"/>
      <c r="F194" s="604"/>
      <c r="G194" s="1099"/>
      <c r="H194" s="517"/>
      <c r="I194" s="518"/>
      <c r="J194" s="646"/>
      <c r="K194" s="748"/>
      <c r="L194" s="748"/>
      <c r="M194" s="1099"/>
      <c r="N194" s="1221"/>
      <c r="O194" s="1099"/>
      <c r="P194" s="1101"/>
      <c r="Q194" s="647"/>
      <c r="R194" s="1104"/>
      <c r="S194" s="288"/>
      <c r="T194" s="288"/>
      <c r="U194" s="288"/>
      <c r="V194" s="807"/>
      <c r="W194" s="512"/>
      <c r="X194" s="1083"/>
      <c r="Y194" s="1071" t="s">
        <v>4700</v>
      </c>
      <c r="Z194" s="362" t="s">
        <v>163</v>
      </c>
      <c r="AA194" s="395">
        <v>0.85</v>
      </c>
      <c r="AB194" s="1745"/>
      <c r="AC194" s="643"/>
      <c r="AD194" s="1086"/>
      <c r="AE194" s="391">
        <f>ROUND(ROUND(ROUND(ROUND(G176+K188,0)*P$8,0)*AA194,0)-AC193,0)</f>
        <v>240</v>
      </c>
      <c r="AF194" s="268"/>
    </row>
    <row r="195" spans="1:32" ht="17.100000000000001" customHeight="1">
      <c r="A195" s="243">
        <v>63</v>
      </c>
      <c r="B195" s="351">
        <v>8561</v>
      </c>
      <c r="C195" s="870" t="s">
        <v>13212</v>
      </c>
      <c r="D195" s="604"/>
      <c r="E195" s="604"/>
      <c r="F195" s="604"/>
      <c r="G195" s="1099"/>
      <c r="H195" s="517"/>
      <c r="I195" s="518"/>
      <c r="J195" s="646"/>
      <c r="K195" s="748"/>
      <c r="L195" s="748"/>
      <c r="M195" s="1099"/>
      <c r="N195" s="1221"/>
      <c r="O195" s="1099"/>
      <c r="P195" s="1101"/>
      <c r="Q195" s="1749" t="s">
        <v>11559</v>
      </c>
      <c r="R195" s="1106" t="s">
        <v>162</v>
      </c>
      <c r="S195" s="524"/>
      <c r="T195" s="524"/>
      <c r="U195" s="524"/>
      <c r="V195" s="602"/>
      <c r="W195" s="362" t="s">
        <v>163</v>
      </c>
      <c r="X195" s="1081">
        <v>0.7</v>
      </c>
      <c r="Y195" s="1088"/>
      <c r="Z195" s="1088"/>
      <c r="AA195" s="1089"/>
      <c r="AB195" s="1745"/>
      <c r="AC195" s="1090"/>
      <c r="AD195" s="1091"/>
      <c r="AE195" s="391">
        <f>ROUND(ROUND(ROUND(ROUND(G176+K188,0)*P$8,0)*X195,0)-AC193,0)</f>
        <v>197</v>
      </c>
      <c r="AF195" s="268"/>
    </row>
    <row r="196" spans="1:32" ht="17.100000000000001" customHeight="1">
      <c r="A196" s="243">
        <v>63</v>
      </c>
      <c r="B196" s="351">
        <v>8562</v>
      </c>
      <c r="C196" s="870" t="s">
        <v>13213</v>
      </c>
      <c r="D196" s="604"/>
      <c r="E196" s="604"/>
      <c r="F196" s="604"/>
      <c r="G196" s="1099"/>
      <c r="H196" s="517"/>
      <c r="I196" s="518"/>
      <c r="J196" s="646"/>
      <c r="K196" s="748"/>
      <c r="L196" s="748"/>
      <c r="M196" s="1099"/>
      <c r="N196" s="1221"/>
      <c r="O196" s="1099"/>
      <c r="P196" s="1101"/>
      <c r="Q196" s="1750"/>
      <c r="R196" s="647"/>
      <c r="S196" s="288"/>
      <c r="T196" s="288"/>
      <c r="U196" s="288"/>
      <c r="V196" s="807"/>
      <c r="W196" s="512"/>
      <c r="X196" s="1083"/>
      <c r="Y196" s="1079" t="s">
        <v>4700</v>
      </c>
      <c r="Z196" s="354" t="s">
        <v>163</v>
      </c>
      <c r="AA196" s="357">
        <v>0.85</v>
      </c>
      <c r="AB196" s="1745"/>
      <c r="AC196" s="1090"/>
      <c r="AD196" s="1091"/>
      <c r="AE196" s="391">
        <f>ROUND(ROUND(ROUND(ROUND(ROUND(G176+K188,0)*P$8,0)*X195,0)*AA196,0)-AC193,0)</f>
        <v>167</v>
      </c>
      <c r="AF196" s="268"/>
    </row>
    <row r="197" spans="1:32" ht="17.100000000000001" customHeight="1">
      <c r="A197" s="243">
        <v>63</v>
      </c>
      <c r="B197" s="351">
        <v>8563</v>
      </c>
      <c r="C197" s="870" t="s">
        <v>13214</v>
      </c>
      <c r="D197" s="604"/>
      <c r="E197" s="604"/>
      <c r="F197" s="604"/>
      <c r="G197" s="1099"/>
      <c r="H197" s="517"/>
      <c r="I197" s="518"/>
      <c r="J197" s="646"/>
      <c r="K197" s="748"/>
      <c r="L197" s="748"/>
      <c r="M197" s="1099"/>
      <c r="N197" s="1221"/>
      <c r="O197" s="1099"/>
      <c r="P197" s="1101"/>
      <c r="Q197" s="1750"/>
      <c r="R197" s="641" t="s">
        <v>165</v>
      </c>
      <c r="S197" s="524"/>
      <c r="T197" s="524"/>
      <c r="U197" s="524"/>
      <c r="V197" s="602"/>
      <c r="W197" s="362" t="s">
        <v>163</v>
      </c>
      <c r="X197" s="1081">
        <v>0.5</v>
      </c>
      <c r="Y197" s="1082"/>
      <c r="Z197" s="1082"/>
      <c r="AA197" s="1083"/>
      <c r="AB197" s="1745"/>
      <c r="AC197" s="1090"/>
      <c r="AD197" s="1091"/>
      <c r="AE197" s="391">
        <f>ROUND(ROUND(ROUND(ROUND(G176+K188,0)*P$8,0)*X197,0)-AC193,0)</f>
        <v>139</v>
      </c>
      <c r="AF197" s="268"/>
    </row>
    <row r="198" spans="1:32" ht="17.100000000000001" customHeight="1">
      <c r="A198" s="243">
        <v>63</v>
      </c>
      <c r="B198" s="351">
        <v>8564</v>
      </c>
      <c r="C198" s="870" t="s">
        <v>13215</v>
      </c>
      <c r="D198" s="604"/>
      <c r="E198" s="604"/>
      <c r="F198" s="806"/>
      <c r="G198" s="320"/>
      <c r="H198" s="288"/>
      <c r="I198" s="526"/>
      <c r="J198" s="647"/>
      <c r="K198" s="1104"/>
      <c r="L198" s="1104"/>
      <c r="M198" s="1105"/>
      <c r="N198" s="1221"/>
      <c r="O198" s="1099"/>
      <c r="P198" s="1101"/>
      <c r="Q198" s="1751"/>
      <c r="R198" s="1104"/>
      <c r="S198" s="288"/>
      <c r="T198" s="288"/>
      <c r="U198" s="288"/>
      <c r="V198" s="807"/>
      <c r="W198" s="512"/>
      <c r="X198" s="1083"/>
      <c r="Y198" s="1079" t="s">
        <v>4700</v>
      </c>
      <c r="Z198" s="354" t="s">
        <v>163</v>
      </c>
      <c r="AA198" s="357">
        <v>0.85</v>
      </c>
      <c r="AB198" s="1746"/>
      <c r="AC198" s="1082"/>
      <c r="AD198" s="1083"/>
      <c r="AE198" s="391">
        <f>ROUND(ROUND(ROUND(ROUND(ROUND(G176+K188,0)*P$8,0)*X197,0)*AA198,0)-AC193,0)</f>
        <v>117</v>
      </c>
      <c r="AF198" s="268"/>
    </row>
    <row r="199" spans="1:32" ht="17.100000000000001" customHeight="1">
      <c r="A199" s="243">
        <v>63</v>
      </c>
      <c r="B199" s="351">
        <v>8571</v>
      </c>
      <c r="C199" s="870" t="s">
        <v>13216</v>
      </c>
      <c r="D199" s="604"/>
      <c r="E199" s="604"/>
      <c r="F199" s="1580" t="s">
        <v>11607</v>
      </c>
      <c r="G199" s="633"/>
      <c r="H199" s="633"/>
      <c r="I199" s="1095"/>
      <c r="J199" s="601"/>
      <c r="K199" s="524"/>
      <c r="L199" s="360"/>
      <c r="M199" s="524"/>
      <c r="N199" s="516"/>
      <c r="O199" s="517"/>
      <c r="P199" s="518"/>
      <c r="Q199" s="670"/>
      <c r="R199" s="670"/>
      <c r="S199" s="524"/>
      <c r="T199" s="524"/>
      <c r="U199" s="524"/>
      <c r="V199" s="602"/>
      <c r="W199" s="362"/>
      <c r="X199" s="1097"/>
      <c r="Y199" s="635"/>
      <c r="Z199" s="635"/>
      <c r="AA199" s="635"/>
      <c r="AB199" s="1215"/>
      <c r="AC199" s="635"/>
      <c r="AD199" s="636"/>
      <c r="AE199" s="391">
        <f>ROUND(G200*P$8,0)</f>
        <v>213</v>
      </c>
      <c r="AF199" s="268"/>
    </row>
    <row r="200" spans="1:32" ht="17.100000000000001" customHeight="1">
      <c r="A200" s="243">
        <v>63</v>
      </c>
      <c r="B200" s="351">
        <v>8572</v>
      </c>
      <c r="C200" s="870" t="s">
        <v>13217</v>
      </c>
      <c r="D200" s="604"/>
      <c r="E200" s="604"/>
      <c r="F200" s="1765"/>
      <c r="G200" s="796">
        <v>304</v>
      </c>
      <c r="H200" s="517" t="s">
        <v>18</v>
      </c>
      <c r="I200" s="744"/>
      <c r="J200" s="604"/>
      <c r="K200" s="517"/>
      <c r="L200" s="639"/>
      <c r="M200" s="517"/>
      <c r="N200" s="516"/>
      <c r="O200" s="517"/>
      <c r="P200" s="518"/>
      <c r="Q200" s="1225"/>
      <c r="R200" s="1225"/>
      <c r="S200" s="288"/>
      <c r="T200" s="288"/>
      <c r="U200" s="288"/>
      <c r="V200" s="807"/>
      <c r="W200" s="512"/>
      <c r="X200" s="514"/>
      <c r="Y200" s="1071" t="s">
        <v>4700</v>
      </c>
      <c r="Z200" s="362" t="s">
        <v>163</v>
      </c>
      <c r="AA200" s="356">
        <v>0.85</v>
      </c>
      <c r="AB200" s="1215"/>
      <c r="AC200" s="635"/>
      <c r="AD200" s="636"/>
      <c r="AE200" s="391">
        <f>ROUND(ROUND(G200*P$8,0)*AA200,0)</f>
        <v>181</v>
      </c>
      <c r="AF200" s="268"/>
    </row>
    <row r="201" spans="1:32" ht="17.100000000000001" customHeight="1">
      <c r="A201" s="243">
        <v>63</v>
      </c>
      <c r="B201" s="351">
        <v>8573</v>
      </c>
      <c r="C201" s="870" t="s">
        <v>13218</v>
      </c>
      <c r="D201" s="604"/>
      <c r="E201" s="604"/>
      <c r="F201" s="1765"/>
      <c r="G201" s="638"/>
      <c r="H201" s="638"/>
      <c r="I201" s="744"/>
      <c r="J201" s="646"/>
      <c r="K201" s="748"/>
      <c r="L201" s="748"/>
      <c r="M201" s="1099"/>
      <c r="N201" s="1221"/>
      <c r="O201" s="1099"/>
      <c r="P201" s="1101"/>
      <c r="Q201" s="1749" t="s">
        <v>11559</v>
      </c>
      <c r="R201" s="1106" t="s">
        <v>162</v>
      </c>
      <c r="S201" s="524"/>
      <c r="T201" s="524"/>
      <c r="U201" s="524"/>
      <c r="V201" s="602"/>
      <c r="W201" s="362" t="s">
        <v>163</v>
      </c>
      <c r="X201" s="1081">
        <v>0.7</v>
      </c>
      <c r="Y201" s="1088"/>
      <c r="Z201" s="1088"/>
      <c r="AA201" s="1088"/>
      <c r="AB201" s="1226"/>
      <c r="AC201" s="1088"/>
      <c r="AD201" s="1089"/>
      <c r="AE201" s="391">
        <f>ROUND(ROUND(G200*P$8,0)*X201,0)</f>
        <v>149</v>
      </c>
      <c r="AF201" s="268"/>
    </row>
    <row r="202" spans="1:32" ht="17.100000000000001" customHeight="1">
      <c r="A202" s="243">
        <v>63</v>
      </c>
      <c r="B202" s="351">
        <v>8574</v>
      </c>
      <c r="C202" s="870" t="s">
        <v>13219</v>
      </c>
      <c r="D202" s="604"/>
      <c r="E202" s="604"/>
      <c r="F202" s="1765"/>
      <c r="G202" s="638"/>
      <c r="H202" s="638"/>
      <c r="I202" s="744"/>
      <c r="J202" s="646"/>
      <c r="K202" s="748"/>
      <c r="L202" s="748"/>
      <c r="M202" s="1099"/>
      <c r="N202" s="1221"/>
      <c r="O202" s="1099"/>
      <c r="P202" s="1101"/>
      <c r="Q202" s="1750"/>
      <c r="R202" s="647"/>
      <c r="S202" s="288"/>
      <c r="T202" s="288"/>
      <c r="U202" s="288"/>
      <c r="V202" s="807"/>
      <c r="W202" s="512"/>
      <c r="X202" s="1083"/>
      <c r="Y202" s="1079" t="s">
        <v>4700</v>
      </c>
      <c r="Z202" s="354" t="s">
        <v>163</v>
      </c>
      <c r="AA202" s="355">
        <v>0.85</v>
      </c>
      <c r="AB202" s="1215"/>
      <c r="AC202" s="635"/>
      <c r="AD202" s="636"/>
      <c r="AE202" s="391">
        <f>ROUND(ROUND(ROUND(G200*P$8,0)*X201,0)*AA202,0)</f>
        <v>127</v>
      </c>
      <c r="AF202" s="268"/>
    </row>
    <row r="203" spans="1:32" ht="17.100000000000001" customHeight="1">
      <c r="A203" s="243">
        <v>63</v>
      </c>
      <c r="B203" s="351">
        <v>8575</v>
      </c>
      <c r="C203" s="870" t="s">
        <v>13220</v>
      </c>
      <c r="D203" s="604"/>
      <c r="E203" s="604"/>
      <c r="F203" s="1765"/>
      <c r="G203" s="638"/>
      <c r="H203" s="638"/>
      <c r="I203" s="744"/>
      <c r="J203" s="646"/>
      <c r="K203" s="748"/>
      <c r="L203" s="748"/>
      <c r="M203" s="1099"/>
      <c r="N203" s="1221"/>
      <c r="O203" s="1099"/>
      <c r="P203" s="1101"/>
      <c r="Q203" s="1750"/>
      <c r="R203" s="1106" t="s">
        <v>165</v>
      </c>
      <c r="S203" s="524"/>
      <c r="T203" s="524"/>
      <c r="U203" s="524"/>
      <c r="V203" s="602"/>
      <c r="W203" s="362" t="s">
        <v>163</v>
      </c>
      <c r="X203" s="1081">
        <v>0.5</v>
      </c>
      <c r="Y203" s="1082"/>
      <c r="Z203" s="1082"/>
      <c r="AA203" s="1082"/>
      <c r="AB203" s="1220"/>
      <c r="AC203" s="1082"/>
      <c r="AD203" s="1083"/>
      <c r="AE203" s="391">
        <f>ROUND(ROUND(G200*P$8,0)*X203,0)</f>
        <v>107</v>
      </c>
      <c r="AF203" s="268"/>
    </row>
    <row r="204" spans="1:32" ht="17.100000000000001" customHeight="1">
      <c r="A204" s="243">
        <v>63</v>
      </c>
      <c r="B204" s="351">
        <v>8576</v>
      </c>
      <c r="C204" s="870" t="s">
        <v>13221</v>
      </c>
      <c r="D204" s="604"/>
      <c r="E204" s="604"/>
      <c r="F204" s="637"/>
      <c r="G204" s="638"/>
      <c r="H204" s="638"/>
      <c r="I204" s="744"/>
      <c r="J204" s="646"/>
      <c r="K204" s="748"/>
      <c r="L204" s="748"/>
      <c r="M204" s="1099"/>
      <c r="N204" s="1221"/>
      <c r="O204" s="1099"/>
      <c r="P204" s="1101"/>
      <c r="Q204" s="1751"/>
      <c r="R204" s="647"/>
      <c r="S204" s="288"/>
      <c r="T204" s="288"/>
      <c r="U204" s="288"/>
      <c r="V204" s="807"/>
      <c r="W204" s="512"/>
      <c r="X204" s="1083"/>
      <c r="Y204" s="1079" t="s">
        <v>4700</v>
      </c>
      <c r="Z204" s="354" t="s">
        <v>163</v>
      </c>
      <c r="AA204" s="355">
        <v>0.85</v>
      </c>
      <c r="AB204" s="1215"/>
      <c r="AC204" s="635"/>
      <c r="AD204" s="636"/>
      <c r="AE204" s="391">
        <f>ROUND(ROUND(ROUND(G200*P$8,0)*X203,0)*AA204,0)</f>
        <v>91</v>
      </c>
      <c r="AF204" s="268"/>
    </row>
    <row r="205" spans="1:32" ht="17.100000000000001" customHeight="1">
      <c r="A205" s="243">
        <v>63</v>
      </c>
      <c r="B205" s="351">
        <v>8577</v>
      </c>
      <c r="C205" s="870" t="s">
        <v>13222</v>
      </c>
      <c r="D205" s="604"/>
      <c r="E205" s="604"/>
      <c r="F205" s="637"/>
      <c r="G205" s="638"/>
      <c r="H205" s="638"/>
      <c r="I205" s="744"/>
      <c r="J205" s="646"/>
      <c r="K205" s="748"/>
      <c r="L205" s="748"/>
      <c r="M205" s="1099"/>
      <c r="N205" s="1221"/>
      <c r="O205" s="1099"/>
      <c r="P205" s="1101"/>
      <c r="Q205" s="641"/>
      <c r="R205" s="641"/>
      <c r="S205" s="524"/>
      <c r="T205" s="524"/>
      <c r="U205" s="524"/>
      <c r="V205" s="602"/>
      <c r="W205" s="362"/>
      <c r="X205" s="1081"/>
      <c r="Y205" s="635"/>
      <c r="Z205" s="635"/>
      <c r="AA205" s="636"/>
      <c r="AB205" s="1533" t="s">
        <v>167</v>
      </c>
      <c r="AC205" s="643">
        <v>5</v>
      </c>
      <c r="AD205" s="1086" t="s">
        <v>168</v>
      </c>
      <c r="AE205" s="391">
        <f>ROUND(ROUND(G200*P$8,0)-AC205,0)</f>
        <v>208</v>
      </c>
      <c r="AF205" s="268"/>
    </row>
    <row r="206" spans="1:32" ht="17.100000000000001" customHeight="1">
      <c r="A206" s="243">
        <v>63</v>
      </c>
      <c r="B206" s="351">
        <v>8578</v>
      </c>
      <c r="C206" s="870" t="s">
        <v>13223</v>
      </c>
      <c r="D206" s="604"/>
      <c r="E206" s="604"/>
      <c r="F206" s="637"/>
      <c r="G206" s="638"/>
      <c r="H206" s="638"/>
      <c r="I206" s="744"/>
      <c r="J206" s="646"/>
      <c r="K206" s="748"/>
      <c r="L206" s="748"/>
      <c r="M206" s="1099"/>
      <c r="N206" s="1221"/>
      <c r="O206" s="1099"/>
      <c r="P206" s="1101"/>
      <c r="Q206" s="1104"/>
      <c r="R206" s="1104"/>
      <c r="S206" s="288"/>
      <c r="T206" s="288"/>
      <c r="U206" s="288"/>
      <c r="V206" s="807"/>
      <c r="W206" s="512"/>
      <c r="X206" s="1083"/>
      <c r="Y206" s="1071" t="s">
        <v>4700</v>
      </c>
      <c r="Z206" s="362" t="s">
        <v>163</v>
      </c>
      <c r="AA206" s="395">
        <v>0.85</v>
      </c>
      <c r="AB206" s="1745"/>
      <c r="AC206" s="643"/>
      <c r="AD206" s="1086"/>
      <c r="AE206" s="391">
        <f>ROUND(ROUND(ROUND(G200*P$8,0)*AA206,0)-AC205,0)</f>
        <v>176</v>
      </c>
      <c r="AF206" s="268"/>
    </row>
    <row r="207" spans="1:32" ht="17.100000000000001" customHeight="1">
      <c r="A207" s="243">
        <v>63</v>
      </c>
      <c r="B207" s="351">
        <v>8579</v>
      </c>
      <c r="C207" s="870" t="s">
        <v>13224</v>
      </c>
      <c r="D207" s="604"/>
      <c r="E207" s="604"/>
      <c r="F207" s="637"/>
      <c r="G207" s="638"/>
      <c r="H207" s="638"/>
      <c r="I207" s="744"/>
      <c r="J207" s="646"/>
      <c r="K207" s="748"/>
      <c r="L207" s="748"/>
      <c r="M207" s="1099"/>
      <c r="N207" s="1221"/>
      <c r="O207" s="1099"/>
      <c r="P207" s="1101"/>
      <c r="Q207" s="1749" t="s">
        <v>11559</v>
      </c>
      <c r="R207" s="1106" t="s">
        <v>162</v>
      </c>
      <c r="S207" s="524"/>
      <c r="T207" s="524"/>
      <c r="U207" s="524"/>
      <c r="V207" s="602"/>
      <c r="W207" s="362" t="s">
        <v>163</v>
      </c>
      <c r="X207" s="1081">
        <v>0.7</v>
      </c>
      <c r="Y207" s="1088"/>
      <c r="Z207" s="1088"/>
      <c r="AA207" s="1089"/>
      <c r="AB207" s="1745"/>
      <c r="AC207" s="1090"/>
      <c r="AD207" s="1091"/>
      <c r="AE207" s="391">
        <f>ROUND(ROUND(ROUND(G200*P$8,0)*X207,0)-AC205,0)</f>
        <v>144</v>
      </c>
      <c r="AF207" s="268"/>
    </row>
    <row r="208" spans="1:32" ht="17.100000000000001" customHeight="1">
      <c r="A208" s="243">
        <v>63</v>
      </c>
      <c r="B208" s="351">
        <v>8580</v>
      </c>
      <c r="C208" s="870" t="s">
        <v>13225</v>
      </c>
      <c r="D208" s="604"/>
      <c r="E208" s="604"/>
      <c r="F208" s="637"/>
      <c r="G208" s="638"/>
      <c r="H208" s="638"/>
      <c r="I208" s="744"/>
      <c r="J208" s="646"/>
      <c r="K208" s="748"/>
      <c r="L208" s="748"/>
      <c r="M208" s="1099"/>
      <c r="N208" s="1221"/>
      <c r="O208" s="1099"/>
      <c r="P208" s="1101"/>
      <c r="Q208" s="1750"/>
      <c r="R208" s="647"/>
      <c r="S208" s="288"/>
      <c r="T208" s="288"/>
      <c r="U208" s="288"/>
      <c r="V208" s="807"/>
      <c r="W208" s="512"/>
      <c r="X208" s="1083"/>
      <c r="Y208" s="1079" t="s">
        <v>4700</v>
      </c>
      <c r="Z208" s="354" t="s">
        <v>163</v>
      </c>
      <c r="AA208" s="357">
        <v>0.85</v>
      </c>
      <c r="AB208" s="1745"/>
      <c r="AC208" s="1090"/>
      <c r="AD208" s="1091"/>
      <c r="AE208" s="391">
        <f>ROUND(ROUND(ROUND(ROUND(G200*P$8,0)*X207,0)*AA208,0)-AC205,0)</f>
        <v>122</v>
      </c>
      <c r="AF208" s="268"/>
    </row>
    <row r="209" spans="1:32" ht="17.100000000000001" customHeight="1">
      <c r="A209" s="243">
        <v>63</v>
      </c>
      <c r="B209" s="351">
        <v>8581</v>
      </c>
      <c r="C209" s="870" t="s">
        <v>13226</v>
      </c>
      <c r="D209" s="604"/>
      <c r="E209" s="604"/>
      <c r="F209" s="637"/>
      <c r="G209" s="638"/>
      <c r="H209" s="638"/>
      <c r="I209" s="744"/>
      <c r="J209" s="646"/>
      <c r="K209" s="748"/>
      <c r="L209" s="748"/>
      <c r="M209" s="1099"/>
      <c r="N209" s="1221"/>
      <c r="O209" s="1099"/>
      <c r="P209" s="1101"/>
      <c r="Q209" s="1750"/>
      <c r="R209" s="641" t="s">
        <v>165</v>
      </c>
      <c r="S209" s="524"/>
      <c r="T209" s="524"/>
      <c r="U209" s="524"/>
      <c r="V209" s="602"/>
      <c r="W209" s="362" t="s">
        <v>163</v>
      </c>
      <c r="X209" s="1081">
        <v>0.5</v>
      </c>
      <c r="Y209" s="1082"/>
      <c r="Z209" s="1082"/>
      <c r="AA209" s="1083"/>
      <c r="AB209" s="1745"/>
      <c r="AC209" s="1090"/>
      <c r="AD209" s="1091"/>
      <c r="AE209" s="391">
        <f>ROUND(ROUND(ROUND(G200*P$8,0)*X209,0)-AC205,0)</f>
        <v>102</v>
      </c>
      <c r="AF209" s="268"/>
    </row>
    <row r="210" spans="1:32" ht="17.100000000000001" customHeight="1">
      <c r="A210" s="243">
        <v>63</v>
      </c>
      <c r="B210" s="351">
        <v>8582</v>
      </c>
      <c r="C210" s="870" t="s">
        <v>13227</v>
      </c>
      <c r="D210" s="604"/>
      <c r="E210" s="604"/>
      <c r="F210" s="637"/>
      <c r="G210" s="638"/>
      <c r="H210" s="638"/>
      <c r="I210" s="744"/>
      <c r="J210" s="646"/>
      <c r="K210" s="748"/>
      <c r="L210" s="748"/>
      <c r="M210" s="1099"/>
      <c r="N210" s="1221"/>
      <c r="O210" s="1099"/>
      <c r="P210" s="1101"/>
      <c r="Q210" s="1751"/>
      <c r="R210" s="1104"/>
      <c r="S210" s="288"/>
      <c r="T210" s="288"/>
      <c r="U210" s="288"/>
      <c r="V210" s="807"/>
      <c r="W210" s="512"/>
      <c r="X210" s="1083"/>
      <c r="Y210" s="1079" t="s">
        <v>4700</v>
      </c>
      <c r="Z210" s="354" t="s">
        <v>163</v>
      </c>
      <c r="AA210" s="357">
        <v>0.85</v>
      </c>
      <c r="AB210" s="1220"/>
      <c r="AC210" s="1082"/>
      <c r="AD210" s="1083"/>
      <c r="AE210" s="391">
        <f>ROUND(ROUND(ROUND(ROUND(G200*P$8,0)*X209,0)*AA210,0)-AC205,0)</f>
        <v>86</v>
      </c>
      <c r="AF210" s="268"/>
    </row>
    <row r="211" spans="1:32" ht="17.100000000000001" customHeight="1">
      <c r="A211" s="243">
        <v>63</v>
      </c>
      <c r="B211" s="351">
        <v>8583</v>
      </c>
      <c r="C211" s="870" t="s">
        <v>13228</v>
      </c>
      <c r="D211" s="604"/>
      <c r="E211" s="604"/>
      <c r="F211" s="604"/>
      <c r="G211" s="1099"/>
      <c r="H211" s="517"/>
      <c r="I211" s="607"/>
      <c r="J211" s="1593" t="s">
        <v>5845</v>
      </c>
      <c r="K211" s="524"/>
      <c r="L211" s="360"/>
      <c r="M211" s="524"/>
      <c r="N211" s="516"/>
      <c r="O211" s="517"/>
      <c r="P211" s="518"/>
      <c r="Q211" s="670"/>
      <c r="R211" s="670"/>
      <c r="S211" s="524"/>
      <c r="T211" s="524"/>
      <c r="U211" s="524"/>
      <c r="V211" s="602"/>
      <c r="W211" s="362"/>
      <c r="X211" s="1097"/>
      <c r="Y211" s="635"/>
      <c r="Z211" s="635"/>
      <c r="AA211" s="635"/>
      <c r="AB211" s="1215"/>
      <c r="AC211" s="635"/>
      <c r="AD211" s="636"/>
      <c r="AE211" s="391">
        <f>ROUND(ROUND(G200+K212,0)*P$8,0)</f>
        <v>216</v>
      </c>
      <c r="AF211" s="268"/>
    </row>
    <row r="212" spans="1:32" ht="17.100000000000001" customHeight="1">
      <c r="A212" s="243">
        <v>63</v>
      </c>
      <c r="B212" s="351">
        <v>8584</v>
      </c>
      <c r="C212" s="870" t="s">
        <v>13229</v>
      </c>
      <c r="D212" s="604"/>
      <c r="E212" s="604"/>
      <c r="F212" s="604"/>
      <c r="G212" s="1099"/>
      <c r="H212" s="517"/>
      <c r="I212" s="607"/>
      <c r="J212" s="1745"/>
      <c r="K212" s="517">
        <v>4</v>
      </c>
      <c r="L212" s="639" t="s">
        <v>16</v>
      </c>
      <c r="M212" s="517"/>
      <c r="N212" s="516"/>
      <c r="O212" s="517"/>
      <c r="P212" s="518"/>
      <c r="Q212" s="1225"/>
      <c r="R212" s="1225"/>
      <c r="S212" s="288"/>
      <c r="T212" s="288"/>
      <c r="U212" s="288"/>
      <c r="V212" s="807"/>
      <c r="W212" s="512"/>
      <c r="X212" s="514"/>
      <c r="Y212" s="1071" t="s">
        <v>4700</v>
      </c>
      <c r="Z212" s="362" t="s">
        <v>163</v>
      </c>
      <c r="AA212" s="356">
        <v>0.85</v>
      </c>
      <c r="AB212" s="1215"/>
      <c r="AC212" s="635"/>
      <c r="AD212" s="636"/>
      <c r="AE212" s="391">
        <f>ROUND(ROUND(ROUND(G200+K212,0)*P$8,0)*AA212,0)</f>
        <v>184</v>
      </c>
      <c r="AF212" s="268"/>
    </row>
    <row r="213" spans="1:32" ht="17.100000000000001" customHeight="1">
      <c r="A213" s="243">
        <v>63</v>
      </c>
      <c r="B213" s="351">
        <v>8585</v>
      </c>
      <c r="C213" s="870" t="s">
        <v>13230</v>
      </c>
      <c r="D213" s="604"/>
      <c r="E213" s="604"/>
      <c r="F213" s="604"/>
      <c r="G213" s="1099"/>
      <c r="H213" s="517"/>
      <c r="I213" s="518"/>
      <c r="J213" s="1745"/>
      <c r="K213" s="748"/>
      <c r="L213" s="748"/>
      <c r="M213" s="1099"/>
      <c r="N213" s="1221"/>
      <c r="O213" s="1099"/>
      <c r="P213" s="1101"/>
      <c r="Q213" s="1749" t="s">
        <v>11559</v>
      </c>
      <c r="R213" s="1106" t="s">
        <v>162</v>
      </c>
      <c r="S213" s="524"/>
      <c r="T213" s="524"/>
      <c r="U213" s="524"/>
      <c r="V213" s="602"/>
      <c r="W213" s="362" t="s">
        <v>163</v>
      </c>
      <c r="X213" s="1081">
        <v>0.7</v>
      </c>
      <c r="Y213" s="1088"/>
      <c r="Z213" s="1088"/>
      <c r="AA213" s="1088"/>
      <c r="AB213" s="1226"/>
      <c r="AC213" s="1088"/>
      <c r="AD213" s="1089"/>
      <c r="AE213" s="391">
        <f>ROUND(ROUND(ROUND(G200+K212,0)*P$8,0)*X213,0)</f>
        <v>151</v>
      </c>
      <c r="AF213" s="268"/>
    </row>
    <row r="214" spans="1:32" ht="17.100000000000001" customHeight="1">
      <c r="A214" s="243">
        <v>63</v>
      </c>
      <c r="B214" s="351">
        <v>8586</v>
      </c>
      <c r="C214" s="870" t="s">
        <v>13231</v>
      </c>
      <c r="D214" s="604"/>
      <c r="E214" s="604"/>
      <c r="F214" s="604"/>
      <c r="G214" s="1099"/>
      <c r="H214" s="517"/>
      <c r="I214" s="518"/>
      <c r="J214" s="1745"/>
      <c r="K214" s="748"/>
      <c r="L214" s="748"/>
      <c r="M214" s="1099"/>
      <c r="N214" s="1221"/>
      <c r="O214" s="1099"/>
      <c r="P214" s="1101"/>
      <c r="Q214" s="1750"/>
      <c r="R214" s="647"/>
      <c r="S214" s="288"/>
      <c r="T214" s="288"/>
      <c r="U214" s="288"/>
      <c r="V214" s="807"/>
      <c r="W214" s="512"/>
      <c r="X214" s="1083"/>
      <c r="Y214" s="1079" t="s">
        <v>4700</v>
      </c>
      <c r="Z214" s="354" t="s">
        <v>163</v>
      </c>
      <c r="AA214" s="355">
        <v>0.85</v>
      </c>
      <c r="AB214" s="1215"/>
      <c r="AC214" s="635"/>
      <c r="AD214" s="636"/>
      <c r="AE214" s="391">
        <f>ROUND(ROUND(ROUND(ROUND(G200+K212,0)*P$8,0)*X213,0)*AA214,0)</f>
        <v>128</v>
      </c>
      <c r="AF214" s="268"/>
    </row>
    <row r="215" spans="1:32" ht="17.100000000000001" customHeight="1">
      <c r="A215" s="243">
        <v>63</v>
      </c>
      <c r="B215" s="351">
        <v>8587</v>
      </c>
      <c r="C215" s="870" t="s">
        <v>13232</v>
      </c>
      <c r="D215" s="604"/>
      <c r="E215" s="604"/>
      <c r="F215" s="604"/>
      <c r="G215" s="1099"/>
      <c r="H215" s="517"/>
      <c r="I215" s="518"/>
      <c r="J215" s="1745"/>
      <c r="K215" s="748"/>
      <c r="L215" s="748"/>
      <c r="M215" s="1099"/>
      <c r="N215" s="1221"/>
      <c r="O215" s="1099"/>
      <c r="P215" s="1101"/>
      <c r="Q215" s="1750"/>
      <c r="R215" s="1106" t="s">
        <v>165</v>
      </c>
      <c r="S215" s="524"/>
      <c r="T215" s="524"/>
      <c r="U215" s="524"/>
      <c r="V215" s="602"/>
      <c r="W215" s="362" t="s">
        <v>163</v>
      </c>
      <c r="X215" s="1081">
        <v>0.5</v>
      </c>
      <c r="Y215" s="1082"/>
      <c r="Z215" s="1082"/>
      <c r="AA215" s="1082"/>
      <c r="AB215" s="1220"/>
      <c r="AC215" s="1082"/>
      <c r="AD215" s="1083"/>
      <c r="AE215" s="391">
        <f>ROUND(ROUND(ROUND(G200+K212,0)*P$8,0)*X215,0)</f>
        <v>108</v>
      </c>
      <c r="AF215" s="268"/>
    </row>
    <row r="216" spans="1:32" ht="17.100000000000001" customHeight="1">
      <c r="A216" s="243">
        <v>63</v>
      </c>
      <c r="B216" s="351">
        <v>8588</v>
      </c>
      <c r="C216" s="870" t="s">
        <v>13233</v>
      </c>
      <c r="D216" s="604"/>
      <c r="E216" s="604"/>
      <c r="F216" s="604"/>
      <c r="G216" s="1099"/>
      <c r="H216" s="517"/>
      <c r="I216" s="518"/>
      <c r="J216" s="1745"/>
      <c r="K216" s="748"/>
      <c r="L216" s="748"/>
      <c r="M216" s="1099"/>
      <c r="N216" s="1221"/>
      <c r="O216" s="1099"/>
      <c r="P216" s="1101"/>
      <c r="Q216" s="1751"/>
      <c r="R216" s="647"/>
      <c r="S216" s="288"/>
      <c r="T216" s="288"/>
      <c r="U216" s="288"/>
      <c r="V216" s="807"/>
      <c r="W216" s="512"/>
      <c r="X216" s="1083"/>
      <c r="Y216" s="1079" t="s">
        <v>4700</v>
      </c>
      <c r="Z216" s="354" t="s">
        <v>163</v>
      </c>
      <c r="AA216" s="355">
        <v>0.85</v>
      </c>
      <c r="AB216" s="1215"/>
      <c r="AC216" s="635"/>
      <c r="AD216" s="636"/>
      <c r="AE216" s="391">
        <f>ROUND(ROUND(ROUND(ROUND(G200+K212,0)*P$8,0)*X215,0)*AA216,0)</f>
        <v>92</v>
      </c>
      <c r="AF216" s="268"/>
    </row>
    <row r="217" spans="1:32" ht="17.100000000000001" customHeight="1">
      <c r="A217" s="243">
        <v>63</v>
      </c>
      <c r="B217" s="351">
        <v>8589</v>
      </c>
      <c r="C217" s="870" t="s">
        <v>13234</v>
      </c>
      <c r="D217" s="604"/>
      <c r="E217" s="604"/>
      <c r="F217" s="604"/>
      <c r="G217" s="1099"/>
      <c r="H217" s="517"/>
      <c r="I217" s="518"/>
      <c r="J217" s="646"/>
      <c r="K217" s="748"/>
      <c r="L217" s="748"/>
      <c r="M217" s="1099"/>
      <c r="N217" s="1221"/>
      <c r="O217" s="1099"/>
      <c r="P217" s="1101"/>
      <c r="Q217" s="641"/>
      <c r="R217" s="641"/>
      <c r="S217" s="524"/>
      <c r="T217" s="524"/>
      <c r="U217" s="524"/>
      <c r="V217" s="602"/>
      <c r="W217" s="362"/>
      <c r="X217" s="1081"/>
      <c r="Y217" s="635"/>
      <c r="Z217" s="635"/>
      <c r="AA217" s="636"/>
      <c r="AB217" s="1533" t="s">
        <v>167</v>
      </c>
      <c r="AC217" s="643">
        <v>5</v>
      </c>
      <c r="AD217" s="1086" t="s">
        <v>168</v>
      </c>
      <c r="AE217" s="391">
        <f>ROUND(ROUND(ROUND(G200+K212,0)*P$8,0)-AC217,0)</f>
        <v>211</v>
      </c>
      <c r="AF217" s="268"/>
    </row>
    <row r="218" spans="1:32" ht="17.100000000000001" customHeight="1">
      <c r="A218" s="243">
        <v>63</v>
      </c>
      <c r="B218" s="351">
        <v>8590</v>
      </c>
      <c r="C218" s="870" t="s">
        <v>13235</v>
      </c>
      <c r="D218" s="604"/>
      <c r="E218" s="604"/>
      <c r="F218" s="604"/>
      <c r="G218" s="1099"/>
      <c r="H218" s="517"/>
      <c r="I218" s="518"/>
      <c r="J218" s="646"/>
      <c r="K218" s="748"/>
      <c r="L218" s="748"/>
      <c r="M218" s="1099"/>
      <c r="N218" s="1221"/>
      <c r="O218" s="1099"/>
      <c r="P218" s="1101"/>
      <c r="Q218" s="1104"/>
      <c r="R218" s="1104"/>
      <c r="S218" s="288"/>
      <c r="T218" s="288"/>
      <c r="U218" s="288"/>
      <c r="V218" s="807"/>
      <c r="W218" s="512"/>
      <c r="X218" s="1083"/>
      <c r="Y218" s="1071" t="s">
        <v>4700</v>
      </c>
      <c r="Z218" s="362" t="s">
        <v>163</v>
      </c>
      <c r="AA218" s="395">
        <v>0.85</v>
      </c>
      <c r="AB218" s="1745"/>
      <c r="AC218" s="643"/>
      <c r="AD218" s="1086"/>
      <c r="AE218" s="391">
        <f>ROUND(ROUND(ROUND(ROUND(G200+K212,0)*P$8,0)*AA218,0)-AC217,0)</f>
        <v>179</v>
      </c>
      <c r="AF218" s="268"/>
    </row>
    <row r="219" spans="1:32" ht="17.100000000000001" customHeight="1">
      <c r="A219" s="243">
        <v>63</v>
      </c>
      <c r="B219" s="351">
        <v>8591</v>
      </c>
      <c r="C219" s="870" t="s">
        <v>13236</v>
      </c>
      <c r="D219" s="604"/>
      <c r="E219" s="604"/>
      <c r="F219" s="604"/>
      <c r="G219" s="1099"/>
      <c r="H219" s="517"/>
      <c r="I219" s="518"/>
      <c r="J219" s="646"/>
      <c r="K219" s="748"/>
      <c r="L219" s="748"/>
      <c r="M219" s="1099"/>
      <c r="N219" s="1221"/>
      <c r="O219" s="1099"/>
      <c r="P219" s="1101"/>
      <c r="Q219" s="1749" t="s">
        <v>11559</v>
      </c>
      <c r="R219" s="1106" t="s">
        <v>162</v>
      </c>
      <c r="S219" s="524"/>
      <c r="T219" s="524"/>
      <c r="U219" s="524"/>
      <c r="V219" s="602"/>
      <c r="W219" s="362" t="s">
        <v>163</v>
      </c>
      <c r="X219" s="1081">
        <v>0.7</v>
      </c>
      <c r="Y219" s="1088"/>
      <c r="Z219" s="1088"/>
      <c r="AA219" s="1089"/>
      <c r="AB219" s="1745"/>
      <c r="AC219" s="1090"/>
      <c r="AD219" s="1091"/>
      <c r="AE219" s="391">
        <f>ROUND(ROUND(ROUND(ROUND(G200+K212,0)*P$8,0)*X219,0)-AC217,0)</f>
        <v>146</v>
      </c>
      <c r="AF219" s="268"/>
    </row>
    <row r="220" spans="1:32" ht="17.100000000000001" customHeight="1">
      <c r="A220" s="243">
        <v>63</v>
      </c>
      <c r="B220" s="351">
        <v>8592</v>
      </c>
      <c r="C220" s="870" t="s">
        <v>13237</v>
      </c>
      <c r="D220" s="604"/>
      <c r="E220" s="604"/>
      <c r="F220" s="604"/>
      <c r="G220" s="1099"/>
      <c r="H220" s="517"/>
      <c r="I220" s="518"/>
      <c r="J220" s="646"/>
      <c r="K220" s="748"/>
      <c r="L220" s="748"/>
      <c r="M220" s="1099"/>
      <c r="N220" s="1221"/>
      <c r="O220" s="1099"/>
      <c r="P220" s="1101"/>
      <c r="Q220" s="1750"/>
      <c r="R220" s="647"/>
      <c r="S220" s="288"/>
      <c r="T220" s="288"/>
      <c r="U220" s="288"/>
      <c r="V220" s="807"/>
      <c r="W220" s="512"/>
      <c r="X220" s="1083"/>
      <c r="Y220" s="1079" t="s">
        <v>4700</v>
      </c>
      <c r="Z220" s="354" t="s">
        <v>163</v>
      </c>
      <c r="AA220" s="357">
        <v>0.85</v>
      </c>
      <c r="AB220" s="1745"/>
      <c r="AC220" s="1090"/>
      <c r="AD220" s="1091"/>
      <c r="AE220" s="391">
        <f>ROUND(ROUND(ROUND(ROUND(ROUND(G200+K212,0)*P$8,0)*X219,0)*AA220,0)-AC217,0)</f>
        <v>123</v>
      </c>
      <c r="AF220" s="268"/>
    </row>
    <row r="221" spans="1:32" ht="17.100000000000001" customHeight="1">
      <c r="A221" s="243">
        <v>63</v>
      </c>
      <c r="B221" s="351">
        <v>8593</v>
      </c>
      <c r="C221" s="870" t="s">
        <v>13238</v>
      </c>
      <c r="D221" s="604"/>
      <c r="E221" s="1102"/>
      <c r="F221" s="604"/>
      <c r="G221" s="1099"/>
      <c r="H221" s="517"/>
      <c r="I221" s="518"/>
      <c r="J221" s="646"/>
      <c r="K221" s="748"/>
      <c r="L221" s="748"/>
      <c r="M221" s="1099"/>
      <c r="N221" s="1221"/>
      <c r="O221" s="1099"/>
      <c r="P221" s="1101"/>
      <c r="Q221" s="1750"/>
      <c r="R221" s="641" t="s">
        <v>165</v>
      </c>
      <c r="S221" s="524"/>
      <c r="T221" s="524"/>
      <c r="U221" s="524"/>
      <c r="V221" s="602"/>
      <c r="W221" s="362" t="s">
        <v>163</v>
      </c>
      <c r="X221" s="1081">
        <v>0.5</v>
      </c>
      <c r="Y221" s="1082"/>
      <c r="Z221" s="1082"/>
      <c r="AA221" s="1083"/>
      <c r="AB221" s="1745"/>
      <c r="AC221" s="1090"/>
      <c r="AD221" s="1091"/>
      <c r="AE221" s="391">
        <f>ROUND(ROUND(ROUND(ROUND(G200+K212,0)*P$8,0)*X221,0)-AC217,0)</f>
        <v>103</v>
      </c>
      <c r="AF221" s="268"/>
    </row>
    <row r="222" spans="1:32" ht="17.100000000000001" customHeight="1">
      <c r="A222" s="243">
        <v>63</v>
      </c>
      <c r="B222" s="351">
        <v>8594</v>
      </c>
      <c r="C222" s="870" t="s">
        <v>13239</v>
      </c>
      <c r="D222" s="604"/>
      <c r="E222" s="1093"/>
      <c r="F222" s="604"/>
      <c r="G222" s="1099"/>
      <c r="H222" s="517"/>
      <c r="I222" s="518"/>
      <c r="J222" s="646"/>
      <c r="K222" s="748"/>
      <c r="L222" s="748"/>
      <c r="M222" s="1099"/>
      <c r="N222" s="1221"/>
      <c r="O222" s="1099"/>
      <c r="P222" s="1101"/>
      <c r="Q222" s="1751"/>
      <c r="R222" s="1104"/>
      <c r="S222" s="288"/>
      <c r="T222" s="288"/>
      <c r="U222" s="288"/>
      <c r="V222" s="807"/>
      <c r="W222" s="512"/>
      <c r="X222" s="1083"/>
      <c r="Y222" s="1079" t="s">
        <v>4700</v>
      </c>
      <c r="Z222" s="354" t="s">
        <v>163</v>
      </c>
      <c r="AA222" s="357">
        <v>0.85</v>
      </c>
      <c r="AB222" s="1746"/>
      <c r="AC222" s="1082"/>
      <c r="AD222" s="1083"/>
      <c r="AE222" s="391">
        <f>ROUND(ROUND(ROUND(ROUND(ROUND(G200+K212,0)*P$8,0)*X221,0)*AA222,0)-AC217,0)</f>
        <v>87</v>
      </c>
      <c r="AF222" s="268"/>
    </row>
    <row r="223" spans="1:32" ht="17.100000000000001" customHeight="1">
      <c r="A223" s="243">
        <v>63</v>
      </c>
      <c r="B223" s="351">
        <v>8601</v>
      </c>
      <c r="C223" s="870" t="s">
        <v>13240</v>
      </c>
      <c r="D223" s="1094"/>
      <c r="E223" s="1749" t="s">
        <v>11779</v>
      </c>
      <c r="F223" s="1580" t="s">
        <v>11633</v>
      </c>
      <c r="G223" s="633"/>
      <c r="H223" s="633"/>
      <c r="I223" s="1095"/>
      <c r="J223" s="601"/>
      <c r="K223" s="524"/>
      <c r="L223" s="360"/>
      <c r="M223" s="524"/>
      <c r="N223" s="516"/>
      <c r="O223" s="517"/>
      <c r="P223" s="518"/>
      <c r="Q223" s="670"/>
      <c r="R223" s="670"/>
      <c r="S223" s="524"/>
      <c r="T223" s="524"/>
      <c r="U223" s="524"/>
      <c r="V223" s="602"/>
      <c r="W223" s="362"/>
      <c r="X223" s="1097"/>
      <c r="Y223" s="635"/>
      <c r="Z223" s="635"/>
      <c r="AA223" s="635"/>
      <c r="AB223" s="1215"/>
      <c r="AC223" s="635"/>
      <c r="AD223" s="636"/>
      <c r="AE223" s="391">
        <f>ROUND(G224*P$8,0)</f>
        <v>417</v>
      </c>
      <c r="AF223" s="268"/>
    </row>
    <row r="224" spans="1:32" ht="17.100000000000001" customHeight="1">
      <c r="A224" s="243">
        <v>63</v>
      </c>
      <c r="B224" s="351">
        <v>8602</v>
      </c>
      <c r="C224" s="870" t="s">
        <v>13241</v>
      </c>
      <c r="D224" s="646"/>
      <c r="E224" s="1750"/>
      <c r="F224" s="1765"/>
      <c r="G224" s="796">
        <v>596</v>
      </c>
      <c r="H224" s="517" t="s">
        <v>18</v>
      </c>
      <c r="I224" s="744"/>
      <c r="J224" s="604"/>
      <c r="K224" s="517"/>
      <c r="L224" s="639"/>
      <c r="M224" s="517"/>
      <c r="N224" s="516"/>
      <c r="O224" s="517"/>
      <c r="P224" s="518"/>
      <c r="Q224" s="1225"/>
      <c r="R224" s="1225"/>
      <c r="S224" s="288"/>
      <c r="T224" s="288"/>
      <c r="U224" s="288"/>
      <c r="V224" s="807"/>
      <c r="W224" s="512"/>
      <c r="X224" s="514"/>
      <c r="Y224" s="1071" t="s">
        <v>4700</v>
      </c>
      <c r="Z224" s="362" t="s">
        <v>163</v>
      </c>
      <c r="AA224" s="356">
        <v>0.85</v>
      </c>
      <c r="AB224" s="1215"/>
      <c r="AC224" s="635"/>
      <c r="AD224" s="636"/>
      <c r="AE224" s="391">
        <f>ROUND(ROUND(G224*P$8,0)*AA224,0)</f>
        <v>354</v>
      </c>
      <c r="AF224" s="268"/>
    </row>
    <row r="225" spans="1:32" ht="17.100000000000001" customHeight="1">
      <c r="A225" s="243">
        <v>63</v>
      </c>
      <c r="B225" s="351">
        <v>8603</v>
      </c>
      <c r="C225" s="870" t="s">
        <v>13242</v>
      </c>
      <c r="D225" s="646"/>
      <c r="E225" s="646"/>
      <c r="F225" s="1765"/>
      <c r="G225" s="638"/>
      <c r="H225" s="638"/>
      <c r="I225" s="744"/>
      <c r="J225" s="646"/>
      <c r="K225" s="748"/>
      <c r="L225" s="748"/>
      <c r="M225" s="1099"/>
      <c r="N225" s="1221"/>
      <c r="O225" s="1099"/>
      <c r="P225" s="1101"/>
      <c r="Q225" s="1749" t="s">
        <v>11559</v>
      </c>
      <c r="R225" s="1106" t="s">
        <v>162</v>
      </c>
      <c r="S225" s="524"/>
      <c r="T225" s="524"/>
      <c r="U225" s="524"/>
      <c r="V225" s="602"/>
      <c r="W225" s="362" t="s">
        <v>163</v>
      </c>
      <c r="X225" s="1081">
        <v>0.7</v>
      </c>
      <c r="Y225" s="1088"/>
      <c r="Z225" s="1088"/>
      <c r="AA225" s="1088"/>
      <c r="AB225" s="1226"/>
      <c r="AC225" s="1088"/>
      <c r="AD225" s="1089"/>
      <c r="AE225" s="391">
        <f>ROUND(ROUND(G224*P$8,0)*X225,0)</f>
        <v>292</v>
      </c>
      <c r="AF225" s="268"/>
    </row>
    <row r="226" spans="1:32" ht="17.100000000000001" customHeight="1">
      <c r="A226" s="243">
        <v>63</v>
      </c>
      <c r="B226" s="351">
        <v>8604</v>
      </c>
      <c r="C226" s="870" t="s">
        <v>13243</v>
      </c>
      <c r="D226" s="646"/>
      <c r="E226" s="646"/>
      <c r="F226" s="1765"/>
      <c r="G226" s="638"/>
      <c r="H226" s="638"/>
      <c r="I226" s="744"/>
      <c r="J226" s="646"/>
      <c r="K226" s="748"/>
      <c r="L226" s="748"/>
      <c r="M226" s="1099"/>
      <c r="N226" s="1221"/>
      <c r="O226" s="1099"/>
      <c r="P226" s="1101"/>
      <c r="Q226" s="1750"/>
      <c r="R226" s="647"/>
      <c r="S226" s="288"/>
      <c r="T226" s="288"/>
      <c r="U226" s="288"/>
      <c r="V226" s="807"/>
      <c r="W226" s="512"/>
      <c r="X226" s="1083"/>
      <c r="Y226" s="1079" t="s">
        <v>4700</v>
      </c>
      <c r="Z226" s="354" t="s">
        <v>163</v>
      </c>
      <c r="AA226" s="355">
        <v>0.85</v>
      </c>
      <c r="AB226" s="1215"/>
      <c r="AC226" s="635"/>
      <c r="AD226" s="636"/>
      <c r="AE226" s="391">
        <f>ROUND(ROUND(ROUND(G224*P$8,0)*X225,0)*AA226,0)</f>
        <v>248</v>
      </c>
      <c r="AF226" s="268"/>
    </row>
    <row r="227" spans="1:32" ht="17.100000000000001" customHeight="1">
      <c r="A227" s="243">
        <v>63</v>
      </c>
      <c r="B227" s="351">
        <v>8605</v>
      </c>
      <c r="C227" s="870" t="s">
        <v>13244</v>
      </c>
      <c r="D227" s="646"/>
      <c r="E227" s="646"/>
      <c r="F227" s="637"/>
      <c r="G227" s="638"/>
      <c r="H227" s="638"/>
      <c r="I227" s="744"/>
      <c r="J227" s="646"/>
      <c r="K227" s="748"/>
      <c r="L227" s="748"/>
      <c r="M227" s="1099"/>
      <c r="N227" s="1221"/>
      <c r="O227" s="1099"/>
      <c r="P227" s="1101"/>
      <c r="Q227" s="1750"/>
      <c r="R227" s="1106" t="s">
        <v>165</v>
      </c>
      <c r="S227" s="524"/>
      <c r="T227" s="524"/>
      <c r="U227" s="524"/>
      <c r="V227" s="602"/>
      <c r="W227" s="362" t="s">
        <v>163</v>
      </c>
      <c r="X227" s="1081">
        <v>0.5</v>
      </c>
      <c r="Y227" s="1082"/>
      <c r="Z227" s="1082"/>
      <c r="AA227" s="1082"/>
      <c r="AB227" s="1220"/>
      <c r="AC227" s="1082"/>
      <c r="AD227" s="1083"/>
      <c r="AE227" s="391">
        <f>ROUND(ROUND(G224*P$8,0)*X227,0)</f>
        <v>209</v>
      </c>
      <c r="AF227" s="268"/>
    </row>
    <row r="228" spans="1:32" ht="17.100000000000001" customHeight="1">
      <c r="A228" s="243">
        <v>63</v>
      </c>
      <c r="B228" s="351">
        <v>8606</v>
      </c>
      <c r="C228" s="870" t="s">
        <v>13245</v>
      </c>
      <c r="D228" s="646"/>
      <c r="E228" s="646"/>
      <c r="F228" s="637"/>
      <c r="G228" s="638"/>
      <c r="H228" s="638"/>
      <c r="I228" s="744"/>
      <c r="J228" s="646"/>
      <c r="K228" s="748"/>
      <c r="L228" s="748"/>
      <c r="M228" s="1099"/>
      <c r="N228" s="1221"/>
      <c r="O228" s="1099"/>
      <c r="P228" s="1101"/>
      <c r="Q228" s="1751"/>
      <c r="R228" s="647"/>
      <c r="S228" s="288"/>
      <c r="T228" s="288"/>
      <c r="U228" s="288"/>
      <c r="V228" s="807"/>
      <c r="W228" s="512"/>
      <c r="X228" s="1083"/>
      <c r="Y228" s="1079" t="s">
        <v>4700</v>
      </c>
      <c r="Z228" s="354" t="s">
        <v>163</v>
      </c>
      <c r="AA228" s="355">
        <v>0.85</v>
      </c>
      <c r="AB228" s="1215"/>
      <c r="AC228" s="635"/>
      <c r="AD228" s="636"/>
      <c r="AE228" s="391">
        <f>ROUND(ROUND(ROUND(G224*P$8,0)*X227,0)*AA228,0)</f>
        <v>178</v>
      </c>
      <c r="AF228" s="268"/>
    </row>
    <row r="229" spans="1:32" ht="17.100000000000001" customHeight="1">
      <c r="A229" s="243">
        <v>63</v>
      </c>
      <c r="B229" s="351">
        <v>8607</v>
      </c>
      <c r="C229" s="870" t="s">
        <v>13246</v>
      </c>
      <c r="D229" s="646"/>
      <c r="E229" s="646"/>
      <c r="F229" s="637"/>
      <c r="G229" s="638"/>
      <c r="H229" s="638"/>
      <c r="I229" s="744"/>
      <c r="J229" s="646"/>
      <c r="K229" s="748"/>
      <c r="L229" s="748"/>
      <c r="M229" s="1099"/>
      <c r="N229" s="1221"/>
      <c r="O229" s="1099"/>
      <c r="P229" s="1101"/>
      <c r="Q229" s="641"/>
      <c r="R229" s="641"/>
      <c r="S229" s="524"/>
      <c r="T229" s="524"/>
      <c r="U229" s="524"/>
      <c r="V229" s="602"/>
      <c r="W229" s="362"/>
      <c r="X229" s="1081"/>
      <c r="Y229" s="635"/>
      <c r="Z229" s="635"/>
      <c r="AA229" s="636"/>
      <c r="AB229" s="1533" t="s">
        <v>167</v>
      </c>
      <c r="AC229" s="643">
        <v>5</v>
      </c>
      <c r="AD229" s="1086" t="s">
        <v>168</v>
      </c>
      <c r="AE229" s="391">
        <f>ROUND(ROUND(G224*P$8,0)-AC229,0)</f>
        <v>412</v>
      </c>
      <c r="AF229" s="268"/>
    </row>
    <row r="230" spans="1:32" ht="17.100000000000001" customHeight="1">
      <c r="A230" s="243">
        <v>63</v>
      </c>
      <c r="B230" s="351">
        <v>8608</v>
      </c>
      <c r="C230" s="870" t="s">
        <v>13247</v>
      </c>
      <c r="D230" s="646"/>
      <c r="E230" s="646"/>
      <c r="F230" s="637"/>
      <c r="G230" s="638"/>
      <c r="H230" s="638"/>
      <c r="I230" s="744"/>
      <c r="J230" s="646"/>
      <c r="K230" s="748"/>
      <c r="L230" s="748"/>
      <c r="M230" s="1099"/>
      <c r="N230" s="1221"/>
      <c r="O230" s="1099"/>
      <c r="P230" s="1101"/>
      <c r="Q230" s="1104"/>
      <c r="R230" s="1104"/>
      <c r="S230" s="288"/>
      <c r="T230" s="288"/>
      <c r="U230" s="288"/>
      <c r="V230" s="807"/>
      <c r="W230" s="512"/>
      <c r="X230" s="1083"/>
      <c r="Y230" s="1071" t="s">
        <v>4700</v>
      </c>
      <c r="Z230" s="362" t="s">
        <v>163</v>
      </c>
      <c r="AA230" s="395">
        <v>0.85</v>
      </c>
      <c r="AB230" s="1745"/>
      <c r="AC230" s="643"/>
      <c r="AD230" s="1086"/>
      <c r="AE230" s="391">
        <f>ROUND(ROUND(ROUND(G224*P$8,0)*AA230,0)-AC229,0)</f>
        <v>349</v>
      </c>
      <c r="AF230" s="268"/>
    </row>
    <row r="231" spans="1:32" ht="17.100000000000001" customHeight="1">
      <c r="A231" s="243">
        <v>63</v>
      </c>
      <c r="B231" s="351">
        <v>8609</v>
      </c>
      <c r="C231" s="870" t="s">
        <v>13248</v>
      </c>
      <c r="D231" s="646"/>
      <c r="E231" s="646"/>
      <c r="F231" s="637"/>
      <c r="G231" s="638"/>
      <c r="H231" s="638"/>
      <c r="I231" s="744"/>
      <c r="J231" s="646"/>
      <c r="K231" s="748"/>
      <c r="L231" s="748"/>
      <c r="M231" s="1099"/>
      <c r="N231" s="1221"/>
      <c r="O231" s="1099"/>
      <c r="P231" s="1101"/>
      <c r="Q231" s="1749" t="s">
        <v>11559</v>
      </c>
      <c r="R231" s="1106" t="s">
        <v>162</v>
      </c>
      <c r="S231" s="524"/>
      <c r="T231" s="524"/>
      <c r="U231" s="524"/>
      <c r="V231" s="602"/>
      <c r="W231" s="362" t="s">
        <v>163</v>
      </c>
      <c r="X231" s="1081">
        <v>0.7</v>
      </c>
      <c r="Y231" s="1088"/>
      <c r="Z231" s="1088"/>
      <c r="AA231" s="1089"/>
      <c r="AB231" s="1745"/>
      <c r="AC231" s="1090"/>
      <c r="AD231" s="1091"/>
      <c r="AE231" s="391">
        <f>ROUND(ROUND(ROUND(G224*P$8,0)*X231,0)-AC229,0)</f>
        <v>287</v>
      </c>
      <c r="AF231" s="268"/>
    </row>
    <row r="232" spans="1:32" ht="17.100000000000001" customHeight="1">
      <c r="A232" s="243">
        <v>63</v>
      </c>
      <c r="B232" s="351">
        <v>8610</v>
      </c>
      <c r="C232" s="870" t="s">
        <v>13249</v>
      </c>
      <c r="D232" s="646"/>
      <c r="E232" s="646"/>
      <c r="F232" s="637"/>
      <c r="G232" s="638"/>
      <c r="H232" s="638"/>
      <c r="I232" s="744"/>
      <c r="J232" s="646"/>
      <c r="K232" s="748"/>
      <c r="L232" s="748"/>
      <c r="M232" s="1099"/>
      <c r="N232" s="1221"/>
      <c r="O232" s="1099"/>
      <c r="P232" s="1101"/>
      <c r="Q232" s="1750"/>
      <c r="R232" s="647"/>
      <c r="S232" s="288"/>
      <c r="T232" s="288"/>
      <c r="U232" s="288"/>
      <c r="V232" s="807"/>
      <c r="W232" s="512"/>
      <c r="X232" s="1083"/>
      <c r="Y232" s="1079" t="s">
        <v>4700</v>
      </c>
      <c r="Z232" s="354" t="s">
        <v>163</v>
      </c>
      <c r="AA232" s="357">
        <v>0.85</v>
      </c>
      <c r="AB232" s="1745"/>
      <c r="AC232" s="1090"/>
      <c r="AD232" s="1091"/>
      <c r="AE232" s="391">
        <f>ROUND(ROUND(ROUND(ROUND(G224*P$8,0)*X231,0)*AA232,0)-AC229,0)</f>
        <v>243</v>
      </c>
      <c r="AF232" s="268"/>
    </row>
    <row r="233" spans="1:32" ht="17.100000000000001" customHeight="1">
      <c r="A233" s="243">
        <v>63</v>
      </c>
      <c r="B233" s="351">
        <v>8611</v>
      </c>
      <c r="C233" s="870" t="s">
        <v>13250</v>
      </c>
      <c r="D233" s="646"/>
      <c r="E233" s="646"/>
      <c r="F233" s="637"/>
      <c r="G233" s="638"/>
      <c r="H233" s="638"/>
      <c r="I233" s="744"/>
      <c r="J233" s="646"/>
      <c r="K233" s="748"/>
      <c r="L233" s="748"/>
      <c r="M233" s="1099"/>
      <c r="N233" s="1221"/>
      <c r="O233" s="1099"/>
      <c r="P233" s="1101"/>
      <c r="Q233" s="1750"/>
      <c r="R233" s="641" t="s">
        <v>165</v>
      </c>
      <c r="S233" s="524"/>
      <c r="T233" s="524"/>
      <c r="U233" s="524"/>
      <c r="V233" s="602"/>
      <c r="W233" s="362" t="s">
        <v>163</v>
      </c>
      <c r="X233" s="1081">
        <v>0.5</v>
      </c>
      <c r="Y233" s="1082"/>
      <c r="Z233" s="1082"/>
      <c r="AA233" s="1083"/>
      <c r="AB233" s="1745"/>
      <c r="AC233" s="1090"/>
      <c r="AD233" s="1091"/>
      <c r="AE233" s="391">
        <f>ROUND(ROUND(ROUND(G224*P$8,0)*X233,0)-AC229,0)</f>
        <v>204</v>
      </c>
      <c r="AF233" s="268"/>
    </row>
    <row r="234" spans="1:32" ht="17.100000000000001" customHeight="1">
      <c r="A234" s="243">
        <v>63</v>
      </c>
      <c r="B234" s="351">
        <v>8612</v>
      </c>
      <c r="C234" s="870" t="s">
        <v>13251</v>
      </c>
      <c r="D234" s="646"/>
      <c r="E234" s="646"/>
      <c r="F234" s="637"/>
      <c r="G234" s="638"/>
      <c r="H234" s="638"/>
      <c r="I234" s="744"/>
      <c r="J234" s="646"/>
      <c r="K234" s="748"/>
      <c r="L234" s="748"/>
      <c r="M234" s="1099"/>
      <c r="N234" s="1221"/>
      <c r="O234" s="1099"/>
      <c r="P234" s="1101"/>
      <c r="Q234" s="1751"/>
      <c r="R234" s="1104"/>
      <c r="S234" s="288"/>
      <c r="T234" s="288"/>
      <c r="U234" s="288"/>
      <c r="V234" s="807"/>
      <c r="W234" s="512"/>
      <c r="X234" s="1083"/>
      <c r="Y234" s="1079" t="s">
        <v>4700</v>
      </c>
      <c r="Z234" s="354" t="s">
        <v>163</v>
      </c>
      <c r="AA234" s="357">
        <v>0.85</v>
      </c>
      <c r="AB234" s="1746"/>
      <c r="AC234" s="1082"/>
      <c r="AD234" s="1083"/>
      <c r="AE234" s="391">
        <f>ROUND(ROUND(ROUND(ROUND(G224*P$8,0)*X233,0)*AA234,0)-AC229,0)</f>
        <v>173</v>
      </c>
      <c r="AF234" s="268"/>
    </row>
    <row r="235" spans="1:32" ht="17.100000000000001" customHeight="1">
      <c r="A235" s="243">
        <v>63</v>
      </c>
      <c r="B235" s="351">
        <v>8613</v>
      </c>
      <c r="C235" s="870" t="s">
        <v>13252</v>
      </c>
      <c r="D235" s="646"/>
      <c r="E235" s="646"/>
      <c r="F235" s="604"/>
      <c r="G235" s="1099"/>
      <c r="H235" s="517"/>
      <c r="I235" s="607"/>
      <c r="J235" s="1593" t="s">
        <v>5845</v>
      </c>
      <c r="K235" s="524"/>
      <c r="L235" s="360"/>
      <c r="M235" s="524"/>
      <c r="N235" s="516"/>
      <c r="O235" s="517"/>
      <c r="P235" s="518"/>
      <c r="Q235" s="670"/>
      <c r="R235" s="670"/>
      <c r="S235" s="524"/>
      <c r="T235" s="524"/>
      <c r="U235" s="524"/>
      <c r="V235" s="602"/>
      <c r="W235" s="362"/>
      <c r="X235" s="1097"/>
      <c r="Y235" s="635"/>
      <c r="Z235" s="635"/>
      <c r="AA235" s="635"/>
      <c r="AB235" s="1215"/>
      <c r="AC235" s="635"/>
      <c r="AD235" s="636"/>
      <c r="AE235" s="391">
        <f>ROUND(ROUND(G224+K236,0)*P$8,0)</f>
        <v>424</v>
      </c>
      <c r="AF235" s="268"/>
    </row>
    <row r="236" spans="1:32" ht="17.100000000000001" customHeight="1">
      <c r="A236" s="243">
        <v>63</v>
      </c>
      <c r="B236" s="351">
        <v>8614</v>
      </c>
      <c r="C236" s="870" t="s">
        <v>13253</v>
      </c>
      <c r="D236" s="646"/>
      <c r="E236" s="646"/>
      <c r="F236" s="604"/>
      <c r="G236" s="796"/>
      <c r="H236" s="517"/>
      <c r="I236" s="607"/>
      <c r="J236" s="1745"/>
      <c r="K236" s="517">
        <v>9</v>
      </c>
      <c r="L236" s="639" t="s">
        <v>16</v>
      </c>
      <c r="M236" s="517"/>
      <c r="N236" s="516"/>
      <c r="O236" s="517"/>
      <c r="P236" s="518"/>
      <c r="Q236" s="1225"/>
      <c r="R236" s="1225"/>
      <c r="S236" s="288"/>
      <c r="T236" s="288"/>
      <c r="U236" s="288"/>
      <c r="V236" s="807"/>
      <c r="W236" s="512"/>
      <c r="X236" s="514"/>
      <c r="Y236" s="1071" t="s">
        <v>4700</v>
      </c>
      <c r="Z236" s="362" t="s">
        <v>163</v>
      </c>
      <c r="AA236" s="356">
        <v>0.85</v>
      </c>
      <c r="AB236" s="1215"/>
      <c r="AC236" s="635"/>
      <c r="AD236" s="636"/>
      <c r="AE236" s="391">
        <f>ROUND(ROUND(ROUND(G224+K236,0)*P$8,0)*AA236,0)</f>
        <v>360</v>
      </c>
      <c r="AF236" s="268"/>
    </row>
    <row r="237" spans="1:32" ht="17.100000000000001" customHeight="1">
      <c r="A237" s="243">
        <v>63</v>
      </c>
      <c r="B237" s="351">
        <v>8615</v>
      </c>
      <c r="C237" s="870" t="s">
        <v>13254</v>
      </c>
      <c r="D237" s="646"/>
      <c r="E237" s="646"/>
      <c r="F237" s="604"/>
      <c r="G237" s="1099"/>
      <c r="H237" s="517"/>
      <c r="I237" s="518"/>
      <c r="J237" s="1745"/>
      <c r="K237" s="748"/>
      <c r="L237" s="748"/>
      <c r="M237" s="1099"/>
      <c r="N237" s="1221"/>
      <c r="O237" s="1099"/>
      <c r="P237" s="1101"/>
      <c r="Q237" s="1749" t="s">
        <v>11559</v>
      </c>
      <c r="R237" s="1106" t="s">
        <v>162</v>
      </c>
      <c r="S237" s="524"/>
      <c r="T237" s="524"/>
      <c r="U237" s="524"/>
      <c r="V237" s="602"/>
      <c r="W237" s="362" t="s">
        <v>163</v>
      </c>
      <c r="X237" s="1081">
        <v>0.7</v>
      </c>
      <c r="Y237" s="1088"/>
      <c r="Z237" s="1088"/>
      <c r="AA237" s="1088"/>
      <c r="AB237" s="1226"/>
      <c r="AC237" s="1088"/>
      <c r="AD237" s="1089"/>
      <c r="AE237" s="391">
        <f>ROUND(ROUND(ROUND(G224+K236,0)*P$8,0)*X237,0)</f>
        <v>297</v>
      </c>
      <c r="AF237" s="268"/>
    </row>
    <row r="238" spans="1:32" ht="17.100000000000001" customHeight="1">
      <c r="A238" s="243">
        <v>63</v>
      </c>
      <c r="B238" s="351">
        <v>8616</v>
      </c>
      <c r="C238" s="870" t="s">
        <v>13255</v>
      </c>
      <c r="D238" s="646"/>
      <c r="E238" s="646"/>
      <c r="F238" s="604"/>
      <c r="G238" s="1099"/>
      <c r="H238" s="517"/>
      <c r="I238" s="518"/>
      <c r="J238" s="1745"/>
      <c r="K238" s="748"/>
      <c r="L238" s="748"/>
      <c r="M238" s="1099"/>
      <c r="N238" s="1221"/>
      <c r="O238" s="1099"/>
      <c r="P238" s="1101"/>
      <c r="Q238" s="1750"/>
      <c r="R238" s="647"/>
      <c r="S238" s="288"/>
      <c r="T238" s="288"/>
      <c r="U238" s="288"/>
      <c r="V238" s="807"/>
      <c r="W238" s="512"/>
      <c r="X238" s="1083"/>
      <c r="Y238" s="1079" t="s">
        <v>4700</v>
      </c>
      <c r="Z238" s="354" t="s">
        <v>163</v>
      </c>
      <c r="AA238" s="355">
        <v>0.85</v>
      </c>
      <c r="AB238" s="1215"/>
      <c r="AC238" s="635"/>
      <c r="AD238" s="636"/>
      <c r="AE238" s="391">
        <f>ROUND(ROUND(ROUND(ROUND(G224+K236,0)*P$8,0)*X237,0)*AA238,0)</f>
        <v>252</v>
      </c>
      <c r="AF238" s="268"/>
    </row>
    <row r="239" spans="1:32" ht="17.100000000000001" customHeight="1">
      <c r="A239" s="243">
        <v>63</v>
      </c>
      <c r="B239" s="351">
        <v>8617</v>
      </c>
      <c r="C239" s="870" t="s">
        <v>13256</v>
      </c>
      <c r="D239" s="646"/>
      <c r="E239" s="646"/>
      <c r="F239" s="604"/>
      <c r="G239" s="1099"/>
      <c r="H239" s="517"/>
      <c r="I239" s="518"/>
      <c r="J239" s="1745"/>
      <c r="K239" s="748"/>
      <c r="L239" s="748"/>
      <c r="M239" s="1099"/>
      <c r="N239" s="1221"/>
      <c r="O239" s="1099"/>
      <c r="P239" s="1101"/>
      <c r="Q239" s="1750"/>
      <c r="R239" s="1106" t="s">
        <v>165</v>
      </c>
      <c r="S239" s="524"/>
      <c r="T239" s="524"/>
      <c r="U239" s="524"/>
      <c r="V239" s="602"/>
      <c r="W239" s="362" t="s">
        <v>163</v>
      </c>
      <c r="X239" s="1081">
        <v>0.5</v>
      </c>
      <c r="Y239" s="1082"/>
      <c r="Z239" s="1082"/>
      <c r="AA239" s="1082"/>
      <c r="AB239" s="1220"/>
      <c r="AC239" s="1082"/>
      <c r="AD239" s="1083"/>
      <c r="AE239" s="391">
        <f>ROUND(ROUND(ROUND(G224+K236,0)*P$8,0)*X239,0)</f>
        <v>212</v>
      </c>
      <c r="AF239" s="268"/>
    </row>
    <row r="240" spans="1:32" ht="17.100000000000001" customHeight="1">
      <c r="A240" s="243">
        <v>63</v>
      </c>
      <c r="B240" s="351">
        <v>8618</v>
      </c>
      <c r="C240" s="870" t="s">
        <v>13257</v>
      </c>
      <c r="D240" s="646"/>
      <c r="E240" s="646"/>
      <c r="F240" s="604"/>
      <c r="G240" s="1099"/>
      <c r="H240" s="517"/>
      <c r="I240" s="518"/>
      <c r="J240" s="646"/>
      <c r="K240" s="748"/>
      <c r="L240" s="748"/>
      <c r="M240" s="1099"/>
      <c r="N240" s="1221"/>
      <c r="O240" s="1099"/>
      <c r="P240" s="1101"/>
      <c r="Q240" s="1751"/>
      <c r="R240" s="647"/>
      <c r="S240" s="288"/>
      <c r="T240" s="288"/>
      <c r="U240" s="288"/>
      <c r="V240" s="807"/>
      <c r="W240" s="512"/>
      <c r="X240" s="1083"/>
      <c r="Y240" s="1079" t="s">
        <v>4700</v>
      </c>
      <c r="Z240" s="354" t="s">
        <v>163</v>
      </c>
      <c r="AA240" s="355">
        <v>0.85</v>
      </c>
      <c r="AB240" s="1215"/>
      <c r="AC240" s="635"/>
      <c r="AD240" s="636"/>
      <c r="AE240" s="391">
        <f>ROUND(ROUND(ROUND(ROUND(G224+K236,0)*P$8,0)*X239,0)*AA240,0)</f>
        <v>180</v>
      </c>
      <c r="AF240" s="268"/>
    </row>
    <row r="241" spans="1:32" ht="17.100000000000001" customHeight="1">
      <c r="A241" s="243">
        <v>63</v>
      </c>
      <c r="B241" s="351">
        <v>8619</v>
      </c>
      <c r="C241" s="870" t="s">
        <v>13258</v>
      </c>
      <c r="D241" s="646"/>
      <c r="E241" s="646"/>
      <c r="F241" s="604"/>
      <c r="G241" s="1099"/>
      <c r="H241" s="517"/>
      <c r="I241" s="518"/>
      <c r="J241" s="646"/>
      <c r="K241" s="748"/>
      <c r="L241" s="748"/>
      <c r="M241" s="1099"/>
      <c r="N241" s="1221"/>
      <c r="O241" s="1099"/>
      <c r="P241" s="1101"/>
      <c r="Q241" s="641"/>
      <c r="R241" s="641"/>
      <c r="S241" s="524"/>
      <c r="T241" s="524"/>
      <c r="U241" s="524"/>
      <c r="V241" s="602"/>
      <c r="W241" s="362"/>
      <c r="X241" s="1081"/>
      <c r="Y241" s="635"/>
      <c r="Z241" s="635"/>
      <c r="AA241" s="636"/>
      <c r="AB241" s="1533" t="s">
        <v>167</v>
      </c>
      <c r="AC241" s="643">
        <v>5</v>
      </c>
      <c r="AD241" s="1086" t="s">
        <v>168</v>
      </c>
      <c r="AE241" s="391">
        <f>ROUND(ROUND(ROUND(G224+K236,0)*P$8,0)-AC241,0)</f>
        <v>419</v>
      </c>
      <c r="AF241" s="268"/>
    </row>
    <row r="242" spans="1:32" ht="17.100000000000001" customHeight="1">
      <c r="A242" s="243">
        <v>63</v>
      </c>
      <c r="B242" s="351">
        <v>8620</v>
      </c>
      <c r="C242" s="870" t="s">
        <v>13259</v>
      </c>
      <c r="D242" s="646"/>
      <c r="E242" s="646"/>
      <c r="F242" s="604"/>
      <c r="G242" s="1099"/>
      <c r="H242" s="517"/>
      <c r="I242" s="518"/>
      <c r="J242" s="646"/>
      <c r="K242" s="748"/>
      <c r="L242" s="748"/>
      <c r="M242" s="1099"/>
      <c r="N242" s="1221"/>
      <c r="O242" s="1099"/>
      <c r="P242" s="1101"/>
      <c r="Q242" s="1104"/>
      <c r="R242" s="1104"/>
      <c r="S242" s="288"/>
      <c r="T242" s="288"/>
      <c r="U242" s="288"/>
      <c r="V242" s="807"/>
      <c r="W242" s="512"/>
      <c r="X242" s="1083"/>
      <c r="Y242" s="1071" t="s">
        <v>4700</v>
      </c>
      <c r="Z242" s="362" t="s">
        <v>163</v>
      </c>
      <c r="AA242" s="395">
        <v>0.85</v>
      </c>
      <c r="AB242" s="1745"/>
      <c r="AC242" s="643"/>
      <c r="AD242" s="1086"/>
      <c r="AE242" s="391">
        <f>ROUND(ROUND(ROUND(ROUND(G224+K236,0)*P$8,0)*AA242,0)-AC241,0)</f>
        <v>355</v>
      </c>
      <c r="AF242" s="268"/>
    </row>
    <row r="243" spans="1:32" ht="17.100000000000001" customHeight="1">
      <c r="A243" s="243">
        <v>63</v>
      </c>
      <c r="B243" s="351">
        <v>8621</v>
      </c>
      <c r="C243" s="870" t="s">
        <v>13260</v>
      </c>
      <c r="D243" s="646"/>
      <c r="E243" s="646"/>
      <c r="F243" s="604"/>
      <c r="G243" s="1099"/>
      <c r="H243" s="517"/>
      <c r="I243" s="518"/>
      <c r="J243" s="646"/>
      <c r="K243" s="748"/>
      <c r="L243" s="748"/>
      <c r="M243" s="1099"/>
      <c r="N243" s="1221"/>
      <c r="O243" s="1099"/>
      <c r="P243" s="1101"/>
      <c r="Q243" s="1749" t="s">
        <v>11559</v>
      </c>
      <c r="R243" s="1106" t="s">
        <v>162</v>
      </c>
      <c r="S243" s="524"/>
      <c r="T243" s="524"/>
      <c r="U243" s="524"/>
      <c r="V243" s="602"/>
      <c r="W243" s="362" t="s">
        <v>163</v>
      </c>
      <c r="X243" s="1081">
        <v>0.7</v>
      </c>
      <c r="Y243" s="1088"/>
      <c r="Z243" s="1088"/>
      <c r="AA243" s="1089"/>
      <c r="AB243" s="1745"/>
      <c r="AC243" s="1090"/>
      <c r="AD243" s="1091"/>
      <c r="AE243" s="391">
        <f>ROUND(ROUND(ROUND(ROUND(G224+K236,0)*P$8,0)*X243,0)-AC241,0)</f>
        <v>292</v>
      </c>
      <c r="AF243" s="268"/>
    </row>
    <row r="244" spans="1:32" ht="17.100000000000001" customHeight="1">
      <c r="A244" s="243">
        <v>63</v>
      </c>
      <c r="B244" s="351">
        <v>8622</v>
      </c>
      <c r="C244" s="870" t="s">
        <v>13261</v>
      </c>
      <c r="D244" s="646"/>
      <c r="E244" s="646"/>
      <c r="F244" s="604"/>
      <c r="G244" s="1099"/>
      <c r="H244" s="517"/>
      <c r="I244" s="518"/>
      <c r="J244" s="646"/>
      <c r="K244" s="748"/>
      <c r="L244" s="748"/>
      <c r="M244" s="1099"/>
      <c r="N244" s="1221"/>
      <c r="O244" s="1099"/>
      <c r="P244" s="1101"/>
      <c r="Q244" s="1750"/>
      <c r="R244" s="647"/>
      <c r="S244" s="288"/>
      <c r="T244" s="288"/>
      <c r="U244" s="288"/>
      <c r="V244" s="807"/>
      <c r="W244" s="512"/>
      <c r="X244" s="1083"/>
      <c r="Y244" s="1079" t="s">
        <v>4700</v>
      </c>
      <c r="Z244" s="354" t="s">
        <v>163</v>
      </c>
      <c r="AA244" s="357">
        <v>0.85</v>
      </c>
      <c r="AB244" s="1745"/>
      <c r="AC244" s="1090"/>
      <c r="AD244" s="1091"/>
      <c r="AE244" s="391">
        <f>ROUND(ROUND(ROUND(ROUND(ROUND(G224+K236,0)*P$8,0)*X243,0)*AA244,0)-AC241,0)</f>
        <v>247</v>
      </c>
      <c r="AF244" s="268"/>
    </row>
    <row r="245" spans="1:32" ht="17.100000000000001" customHeight="1">
      <c r="A245" s="243">
        <v>63</v>
      </c>
      <c r="B245" s="351">
        <v>8623</v>
      </c>
      <c r="C245" s="870" t="s">
        <v>13262</v>
      </c>
      <c r="D245" s="646"/>
      <c r="E245" s="646"/>
      <c r="F245" s="604"/>
      <c r="G245" s="1099"/>
      <c r="H245" s="517"/>
      <c r="I245" s="518"/>
      <c r="J245" s="646"/>
      <c r="K245" s="748"/>
      <c r="L245" s="748"/>
      <c r="M245" s="1099"/>
      <c r="N245" s="1221"/>
      <c r="O245" s="1099"/>
      <c r="P245" s="1101"/>
      <c r="Q245" s="1750"/>
      <c r="R245" s="641" t="s">
        <v>165</v>
      </c>
      <c r="S245" s="524"/>
      <c r="T245" s="524"/>
      <c r="U245" s="524"/>
      <c r="V245" s="602"/>
      <c r="W245" s="362" t="s">
        <v>163</v>
      </c>
      <c r="X245" s="1081">
        <v>0.5</v>
      </c>
      <c r="Y245" s="1082"/>
      <c r="Z245" s="1082"/>
      <c r="AA245" s="1083"/>
      <c r="AB245" s="1745"/>
      <c r="AC245" s="1090"/>
      <c r="AD245" s="1091"/>
      <c r="AE245" s="391">
        <f>ROUND(ROUND(ROUND(ROUND(G224+K236,0)*P$8,0)*X245,0)-AC241,0)</f>
        <v>207</v>
      </c>
      <c r="AF245" s="268"/>
    </row>
    <row r="246" spans="1:32" ht="17.100000000000001" customHeight="1">
      <c r="A246" s="243">
        <v>63</v>
      </c>
      <c r="B246" s="351">
        <v>8624</v>
      </c>
      <c r="C246" s="870" t="s">
        <v>13263</v>
      </c>
      <c r="D246" s="646"/>
      <c r="E246" s="646"/>
      <c r="F246" s="604"/>
      <c r="G246" s="1099"/>
      <c r="H246" s="517"/>
      <c r="I246" s="518"/>
      <c r="J246" s="646"/>
      <c r="K246" s="748"/>
      <c r="L246" s="748"/>
      <c r="M246" s="1099"/>
      <c r="N246" s="1221"/>
      <c r="O246" s="1099"/>
      <c r="P246" s="1101"/>
      <c r="Q246" s="1751"/>
      <c r="R246" s="1104"/>
      <c r="S246" s="288"/>
      <c r="T246" s="288"/>
      <c r="U246" s="288"/>
      <c r="V246" s="807"/>
      <c r="W246" s="512"/>
      <c r="X246" s="1083"/>
      <c r="Y246" s="1079" t="s">
        <v>4700</v>
      </c>
      <c r="Z246" s="354" t="s">
        <v>163</v>
      </c>
      <c r="AA246" s="357">
        <v>0.85</v>
      </c>
      <c r="AB246" s="1746"/>
      <c r="AC246" s="1082"/>
      <c r="AD246" s="1083"/>
      <c r="AE246" s="391">
        <f>ROUND(ROUND(ROUND(ROUND(ROUND(G224+K236,0)*P$8,0)*X245,0)*AA246,0)-AC241,0)</f>
        <v>175</v>
      </c>
      <c r="AF246" s="268"/>
    </row>
    <row r="247" spans="1:32" ht="17.100000000000001" customHeight="1">
      <c r="A247" s="243">
        <v>63</v>
      </c>
      <c r="B247" s="351">
        <v>8631</v>
      </c>
      <c r="C247" s="870" t="s">
        <v>13264</v>
      </c>
      <c r="D247" s="646"/>
      <c r="E247" s="646"/>
      <c r="F247" s="1580" t="s">
        <v>11582</v>
      </c>
      <c r="G247" s="633"/>
      <c r="H247" s="633"/>
      <c r="I247" s="1095"/>
      <c r="J247" s="601"/>
      <c r="K247" s="524"/>
      <c r="L247" s="360"/>
      <c r="M247" s="524"/>
      <c r="N247" s="516"/>
      <c r="O247" s="517"/>
      <c r="P247" s="518"/>
      <c r="Q247" s="670"/>
      <c r="R247" s="670"/>
      <c r="S247" s="524"/>
      <c r="T247" s="524"/>
      <c r="U247" s="524"/>
      <c r="V247" s="602"/>
      <c r="W247" s="362"/>
      <c r="X247" s="1097"/>
      <c r="Y247" s="635"/>
      <c r="Z247" s="635"/>
      <c r="AA247" s="635"/>
      <c r="AB247" s="1215"/>
      <c r="AC247" s="635"/>
      <c r="AD247" s="636"/>
      <c r="AE247" s="391">
        <f>ROUND(G248*P$8,0)</f>
        <v>277</v>
      </c>
      <c r="AF247" s="268"/>
    </row>
    <row r="248" spans="1:32" ht="17.100000000000001" customHeight="1">
      <c r="A248" s="243">
        <v>63</v>
      </c>
      <c r="B248" s="351">
        <v>8632</v>
      </c>
      <c r="C248" s="870" t="s">
        <v>13265</v>
      </c>
      <c r="D248" s="646"/>
      <c r="E248" s="646"/>
      <c r="F248" s="1765"/>
      <c r="G248" s="796">
        <v>396</v>
      </c>
      <c r="H248" s="517" t="s">
        <v>18</v>
      </c>
      <c r="I248" s="744"/>
      <c r="J248" s="604"/>
      <c r="K248" s="517"/>
      <c r="L248" s="639"/>
      <c r="M248" s="517"/>
      <c r="N248" s="516"/>
      <c r="O248" s="517"/>
      <c r="P248" s="518"/>
      <c r="Q248" s="1225"/>
      <c r="R248" s="1225"/>
      <c r="S248" s="288"/>
      <c r="T248" s="288"/>
      <c r="U248" s="288"/>
      <c r="V248" s="807"/>
      <c r="W248" s="512"/>
      <c r="X248" s="514"/>
      <c r="Y248" s="1071" t="s">
        <v>4700</v>
      </c>
      <c r="Z248" s="362" t="s">
        <v>163</v>
      </c>
      <c r="AA248" s="356">
        <v>0.85</v>
      </c>
      <c r="AB248" s="1215"/>
      <c r="AC248" s="635"/>
      <c r="AD248" s="636"/>
      <c r="AE248" s="391">
        <f>ROUND(ROUND(G248*P$8,0)*AA248,0)</f>
        <v>235</v>
      </c>
      <c r="AF248" s="268"/>
    </row>
    <row r="249" spans="1:32" ht="17.100000000000001" customHeight="1">
      <c r="A249" s="243">
        <v>63</v>
      </c>
      <c r="B249" s="351">
        <v>8633</v>
      </c>
      <c r="C249" s="870" t="s">
        <v>13266</v>
      </c>
      <c r="D249" s="604"/>
      <c r="E249" s="604"/>
      <c r="F249" s="1765"/>
      <c r="G249" s="638"/>
      <c r="H249" s="638"/>
      <c r="I249" s="744"/>
      <c r="J249" s="646"/>
      <c r="K249" s="748"/>
      <c r="L249" s="748"/>
      <c r="M249" s="1099"/>
      <c r="N249" s="1221"/>
      <c r="O249" s="1099"/>
      <c r="P249" s="1101"/>
      <c r="Q249" s="1749" t="s">
        <v>11559</v>
      </c>
      <c r="R249" s="1106" t="s">
        <v>162</v>
      </c>
      <c r="S249" s="524"/>
      <c r="T249" s="524"/>
      <c r="U249" s="524"/>
      <c r="V249" s="602"/>
      <c r="W249" s="362" t="s">
        <v>163</v>
      </c>
      <c r="X249" s="1081">
        <v>0.7</v>
      </c>
      <c r="Y249" s="1088"/>
      <c r="Z249" s="1088"/>
      <c r="AA249" s="1088"/>
      <c r="AB249" s="1226"/>
      <c r="AC249" s="1088"/>
      <c r="AD249" s="1089"/>
      <c r="AE249" s="391">
        <f>ROUND(ROUND(G248*P$8,0)*X249,0)</f>
        <v>194</v>
      </c>
      <c r="AF249" s="268"/>
    </row>
    <row r="250" spans="1:32" ht="17.100000000000001" customHeight="1">
      <c r="A250" s="243">
        <v>63</v>
      </c>
      <c r="B250" s="351">
        <v>8634</v>
      </c>
      <c r="C250" s="870" t="s">
        <v>13267</v>
      </c>
      <c r="D250" s="604"/>
      <c r="E250" s="604"/>
      <c r="F250" s="1765"/>
      <c r="G250" s="638"/>
      <c r="H250" s="638"/>
      <c r="I250" s="744"/>
      <c r="J250" s="646"/>
      <c r="K250" s="748"/>
      <c r="L250" s="748"/>
      <c r="M250" s="1099"/>
      <c r="N250" s="1221"/>
      <c r="O250" s="1099"/>
      <c r="P250" s="1101"/>
      <c r="Q250" s="1750"/>
      <c r="R250" s="647"/>
      <c r="S250" s="288"/>
      <c r="T250" s="288"/>
      <c r="U250" s="288"/>
      <c r="V250" s="807"/>
      <c r="W250" s="512"/>
      <c r="X250" s="1083"/>
      <c r="Y250" s="1079" t="s">
        <v>4700</v>
      </c>
      <c r="Z250" s="354" t="s">
        <v>163</v>
      </c>
      <c r="AA250" s="355">
        <v>0.85</v>
      </c>
      <c r="AB250" s="1215"/>
      <c r="AC250" s="635"/>
      <c r="AD250" s="636"/>
      <c r="AE250" s="391">
        <f>ROUND(ROUND(ROUND(G248*P$8,0)*X249,0)*AA250,0)</f>
        <v>165</v>
      </c>
      <c r="AF250" s="268"/>
    </row>
    <row r="251" spans="1:32" ht="16.7" customHeight="1">
      <c r="A251" s="243">
        <v>63</v>
      </c>
      <c r="B251" s="351">
        <v>8635</v>
      </c>
      <c r="C251" s="870" t="s">
        <v>13268</v>
      </c>
      <c r="D251" s="604"/>
      <c r="E251" s="604"/>
      <c r="F251" s="1765"/>
      <c r="G251" s="638"/>
      <c r="H251" s="638"/>
      <c r="I251" s="744"/>
      <c r="J251" s="646"/>
      <c r="K251" s="748"/>
      <c r="L251" s="748"/>
      <c r="M251" s="1099"/>
      <c r="N251" s="1221"/>
      <c r="O251" s="1099"/>
      <c r="P251" s="1101"/>
      <c r="Q251" s="1750"/>
      <c r="R251" s="1106" t="s">
        <v>165</v>
      </c>
      <c r="S251" s="524"/>
      <c r="T251" s="524"/>
      <c r="U251" s="524"/>
      <c r="V251" s="602"/>
      <c r="W251" s="362" t="s">
        <v>163</v>
      </c>
      <c r="X251" s="1081">
        <v>0.5</v>
      </c>
      <c r="Y251" s="1082"/>
      <c r="Z251" s="1082"/>
      <c r="AA251" s="1082"/>
      <c r="AB251" s="1220"/>
      <c r="AC251" s="1082"/>
      <c r="AD251" s="1083"/>
      <c r="AE251" s="391">
        <f>ROUND(ROUND(G248*P$8,0)*X251,0)</f>
        <v>139</v>
      </c>
      <c r="AF251" s="268"/>
    </row>
    <row r="252" spans="1:32" ht="16.7" customHeight="1">
      <c r="A252" s="243">
        <v>63</v>
      </c>
      <c r="B252" s="351">
        <v>8636</v>
      </c>
      <c r="C252" s="870" t="s">
        <v>13269</v>
      </c>
      <c r="D252" s="604"/>
      <c r="E252" s="604"/>
      <c r="F252" s="637"/>
      <c r="G252" s="638"/>
      <c r="H252" s="638"/>
      <c r="I252" s="744"/>
      <c r="J252" s="646"/>
      <c r="K252" s="748"/>
      <c r="L252" s="748"/>
      <c r="M252" s="1099"/>
      <c r="N252" s="1221"/>
      <c r="O252" s="1099"/>
      <c r="P252" s="1101"/>
      <c r="Q252" s="1751"/>
      <c r="R252" s="647"/>
      <c r="S252" s="288"/>
      <c r="T252" s="288"/>
      <c r="U252" s="288"/>
      <c r="V252" s="807"/>
      <c r="W252" s="512"/>
      <c r="X252" s="1083"/>
      <c r="Y252" s="1079" t="s">
        <v>4700</v>
      </c>
      <c r="Z252" s="354" t="s">
        <v>163</v>
      </c>
      <c r="AA252" s="355">
        <v>0.85</v>
      </c>
      <c r="AB252" s="1215"/>
      <c r="AC252" s="635"/>
      <c r="AD252" s="636"/>
      <c r="AE252" s="391">
        <f>ROUND(ROUND(ROUND(G248*P$8,0)*X251,0)*AA252,0)</f>
        <v>118</v>
      </c>
      <c r="AF252" s="268"/>
    </row>
    <row r="253" spans="1:32" ht="17.100000000000001" customHeight="1">
      <c r="A253" s="243">
        <v>63</v>
      </c>
      <c r="B253" s="351">
        <v>8637</v>
      </c>
      <c r="C253" s="870" t="s">
        <v>13270</v>
      </c>
      <c r="D253" s="604"/>
      <c r="E253" s="604"/>
      <c r="F253" s="637"/>
      <c r="G253" s="638"/>
      <c r="H253" s="638"/>
      <c r="I253" s="744"/>
      <c r="J253" s="646"/>
      <c r="K253" s="748"/>
      <c r="L253" s="748"/>
      <c r="M253" s="1099"/>
      <c r="N253" s="1221"/>
      <c r="O253" s="1099"/>
      <c r="P253" s="1101"/>
      <c r="Q253" s="641"/>
      <c r="R253" s="641"/>
      <c r="S253" s="524"/>
      <c r="T253" s="524"/>
      <c r="U253" s="524"/>
      <c r="V253" s="602"/>
      <c r="W253" s="362"/>
      <c r="X253" s="1081"/>
      <c r="Y253" s="635"/>
      <c r="Z253" s="635"/>
      <c r="AA253" s="636"/>
      <c r="AB253" s="1533" t="s">
        <v>167</v>
      </c>
      <c r="AC253" s="643">
        <v>5</v>
      </c>
      <c r="AD253" s="1086" t="s">
        <v>168</v>
      </c>
      <c r="AE253" s="391">
        <f>ROUND(ROUND(G248*P$8,0)-AC253,0)</f>
        <v>272</v>
      </c>
      <c r="AF253" s="268"/>
    </row>
    <row r="254" spans="1:32" ht="17.100000000000001" customHeight="1">
      <c r="A254" s="243">
        <v>63</v>
      </c>
      <c r="B254" s="351">
        <v>8638</v>
      </c>
      <c r="C254" s="870" t="s">
        <v>13271</v>
      </c>
      <c r="D254" s="604"/>
      <c r="E254" s="604"/>
      <c r="F254" s="637"/>
      <c r="G254" s="638"/>
      <c r="H254" s="638"/>
      <c r="I254" s="744"/>
      <c r="J254" s="646"/>
      <c r="K254" s="748"/>
      <c r="L254" s="748"/>
      <c r="M254" s="1099"/>
      <c r="N254" s="1221"/>
      <c r="O254" s="1099"/>
      <c r="P254" s="1101"/>
      <c r="Q254" s="1104"/>
      <c r="R254" s="1104"/>
      <c r="S254" s="288"/>
      <c r="T254" s="288"/>
      <c r="U254" s="288"/>
      <c r="V254" s="807"/>
      <c r="W254" s="512"/>
      <c r="X254" s="1083"/>
      <c r="Y254" s="1071" t="s">
        <v>4700</v>
      </c>
      <c r="Z254" s="362" t="s">
        <v>163</v>
      </c>
      <c r="AA254" s="395">
        <v>0.85</v>
      </c>
      <c r="AB254" s="1745"/>
      <c r="AC254" s="643"/>
      <c r="AD254" s="1086"/>
      <c r="AE254" s="391">
        <f>ROUND(ROUND(ROUND(G248*P$8,0)*AA254,0)-AC253,0)</f>
        <v>230</v>
      </c>
      <c r="AF254" s="268"/>
    </row>
    <row r="255" spans="1:32" ht="17.100000000000001" customHeight="1">
      <c r="A255" s="243">
        <v>63</v>
      </c>
      <c r="B255" s="351">
        <v>8639</v>
      </c>
      <c r="C255" s="870" t="s">
        <v>13272</v>
      </c>
      <c r="D255" s="604"/>
      <c r="E255" s="604"/>
      <c r="F255" s="637"/>
      <c r="G255" s="638"/>
      <c r="H255" s="638"/>
      <c r="I255" s="744"/>
      <c r="J255" s="646"/>
      <c r="K255" s="748"/>
      <c r="L255" s="748"/>
      <c r="M255" s="1099"/>
      <c r="N255" s="1221"/>
      <c r="O255" s="1099"/>
      <c r="P255" s="1101"/>
      <c r="Q255" s="1749" t="s">
        <v>11559</v>
      </c>
      <c r="R255" s="1106" t="s">
        <v>162</v>
      </c>
      <c r="S255" s="524"/>
      <c r="T255" s="524"/>
      <c r="U255" s="524"/>
      <c r="V255" s="602"/>
      <c r="W255" s="362" t="s">
        <v>163</v>
      </c>
      <c r="X255" s="1081">
        <v>0.7</v>
      </c>
      <c r="Y255" s="1088"/>
      <c r="Z255" s="1088"/>
      <c r="AA255" s="1089"/>
      <c r="AB255" s="1745"/>
      <c r="AC255" s="1090"/>
      <c r="AD255" s="1091"/>
      <c r="AE255" s="391">
        <f>ROUND(ROUND(ROUND(G248*P$8,0)*X255,0)-AC253,0)</f>
        <v>189</v>
      </c>
      <c r="AF255" s="268"/>
    </row>
    <row r="256" spans="1:32" ht="17.100000000000001" customHeight="1">
      <c r="A256" s="243">
        <v>63</v>
      </c>
      <c r="B256" s="351">
        <v>8640</v>
      </c>
      <c r="C256" s="870" t="s">
        <v>13273</v>
      </c>
      <c r="D256" s="604"/>
      <c r="E256" s="604"/>
      <c r="F256" s="637"/>
      <c r="G256" s="638"/>
      <c r="H256" s="638"/>
      <c r="I256" s="744"/>
      <c r="J256" s="646"/>
      <c r="K256" s="748"/>
      <c r="L256" s="748"/>
      <c r="M256" s="1099"/>
      <c r="N256" s="1221"/>
      <c r="O256" s="1099"/>
      <c r="P256" s="1101"/>
      <c r="Q256" s="1750"/>
      <c r="R256" s="647"/>
      <c r="S256" s="288"/>
      <c r="T256" s="288"/>
      <c r="U256" s="288"/>
      <c r="V256" s="807"/>
      <c r="W256" s="512"/>
      <c r="X256" s="1083"/>
      <c r="Y256" s="1079" t="s">
        <v>4700</v>
      </c>
      <c r="Z256" s="354" t="s">
        <v>163</v>
      </c>
      <c r="AA256" s="357">
        <v>0.85</v>
      </c>
      <c r="AB256" s="1745"/>
      <c r="AC256" s="1090"/>
      <c r="AD256" s="1091"/>
      <c r="AE256" s="391">
        <f>ROUND(ROUND(ROUND(ROUND(G248*P$8,0)*X255,0)*AA256,0)-AC253,0)</f>
        <v>160</v>
      </c>
      <c r="AF256" s="268"/>
    </row>
    <row r="257" spans="1:32" ht="17.100000000000001" customHeight="1">
      <c r="A257" s="243">
        <v>63</v>
      </c>
      <c r="B257" s="351">
        <v>8641</v>
      </c>
      <c r="C257" s="870" t="s">
        <v>13274</v>
      </c>
      <c r="D257" s="604"/>
      <c r="E257" s="604"/>
      <c r="F257" s="637"/>
      <c r="G257" s="638"/>
      <c r="H257" s="638"/>
      <c r="I257" s="744"/>
      <c r="J257" s="646"/>
      <c r="K257" s="748"/>
      <c r="L257" s="748"/>
      <c r="M257" s="1099"/>
      <c r="N257" s="1221"/>
      <c r="O257" s="1099"/>
      <c r="P257" s="1101"/>
      <c r="Q257" s="1750"/>
      <c r="R257" s="641" t="s">
        <v>165</v>
      </c>
      <c r="S257" s="524"/>
      <c r="T257" s="524"/>
      <c r="U257" s="524"/>
      <c r="V257" s="602"/>
      <c r="W257" s="362" t="s">
        <v>163</v>
      </c>
      <c r="X257" s="1081">
        <v>0.5</v>
      </c>
      <c r="Y257" s="1082"/>
      <c r="Z257" s="1082"/>
      <c r="AA257" s="1083"/>
      <c r="AB257" s="1745"/>
      <c r="AC257" s="1090"/>
      <c r="AD257" s="1091"/>
      <c r="AE257" s="391">
        <f>ROUND(ROUND(ROUND(G248*P$8,0)*X257,0)-AC253,0)</f>
        <v>134</v>
      </c>
      <c r="AF257" s="268"/>
    </row>
    <row r="258" spans="1:32" ht="17.100000000000001" customHeight="1">
      <c r="A258" s="243">
        <v>63</v>
      </c>
      <c r="B258" s="351">
        <v>8642</v>
      </c>
      <c r="C258" s="870" t="s">
        <v>13275</v>
      </c>
      <c r="D258" s="604"/>
      <c r="E258" s="604"/>
      <c r="F258" s="637"/>
      <c r="G258" s="638"/>
      <c r="H258" s="638"/>
      <c r="I258" s="744"/>
      <c r="J258" s="646"/>
      <c r="K258" s="748"/>
      <c r="L258" s="748"/>
      <c r="M258" s="1099"/>
      <c r="N258" s="1221"/>
      <c r="O258" s="1099"/>
      <c r="P258" s="1101"/>
      <c r="Q258" s="1751"/>
      <c r="R258" s="1104"/>
      <c r="S258" s="288"/>
      <c r="T258" s="288"/>
      <c r="U258" s="288"/>
      <c r="V258" s="807"/>
      <c r="W258" s="512"/>
      <c r="X258" s="1083"/>
      <c r="Y258" s="1079" t="s">
        <v>4700</v>
      </c>
      <c r="Z258" s="354" t="s">
        <v>163</v>
      </c>
      <c r="AA258" s="357">
        <v>0.85</v>
      </c>
      <c r="AB258" s="1746"/>
      <c r="AC258" s="1082"/>
      <c r="AD258" s="1083"/>
      <c r="AE258" s="391">
        <f>ROUND(ROUND(ROUND(ROUND(G248*P$8,0)*X257,0)*AA258,0)-AC253,0)</f>
        <v>113</v>
      </c>
      <c r="AF258" s="268"/>
    </row>
    <row r="259" spans="1:32" ht="17.100000000000001" customHeight="1">
      <c r="A259" s="243">
        <v>63</v>
      </c>
      <c r="B259" s="351">
        <v>8643</v>
      </c>
      <c r="C259" s="870" t="s">
        <v>13276</v>
      </c>
      <c r="D259" s="604"/>
      <c r="E259" s="604"/>
      <c r="F259" s="604"/>
      <c r="G259" s="1099"/>
      <c r="H259" s="517"/>
      <c r="I259" s="607"/>
      <c r="J259" s="1593" t="s">
        <v>5845</v>
      </c>
      <c r="K259" s="524"/>
      <c r="L259" s="360"/>
      <c r="M259" s="524"/>
      <c r="N259" s="516"/>
      <c r="O259" s="517"/>
      <c r="P259" s="518"/>
      <c r="Q259" s="670"/>
      <c r="R259" s="670"/>
      <c r="S259" s="524"/>
      <c r="T259" s="524"/>
      <c r="U259" s="524"/>
      <c r="V259" s="602"/>
      <c r="W259" s="362"/>
      <c r="X259" s="1097"/>
      <c r="Y259" s="635"/>
      <c r="Z259" s="635"/>
      <c r="AA259" s="635"/>
      <c r="AB259" s="1215"/>
      <c r="AC259" s="635"/>
      <c r="AD259" s="636"/>
      <c r="AE259" s="391">
        <f>ROUND(ROUND(G248+K260,0)*P$8,0)</f>
        <v>281</v>
      </c>
      <c r="AF259" s="268"/>
    </row>
    <row r="260" spans="1:32" ht="17.100000000000001" customHeight="1">
      <c r="A260" s="243">
        <v>63</v>
      </c>
      <c r="B260" s="351">
        <v>8644</v>
      </c>
      <c r="C260" s="870" t="s">
        <v>13277</v>
      </c>
      <c r="D260" s="604"/>
      <c r="E260" s="604"/>
      <c r="F260" s="604"/>
      <c r="G260" s="796"/>
      <c r="H260" s="517"/>
      <c r="I260" s="607"/>
      <c r="J260" s="1745"/>
      <c r="K260" s="517">
        <v>6</v>
      </c>
      <c r="L260" s="639" t="s">
        <v>16</v>
      </c>
      <c r="M260" s="517"/>
      <c r="N260" s="516"/>
      <c r="O260" s="517"/>
      <c r="P260" s="518"/>
      <c r="Q260" s="1225"/>
      <c r="R260" s="1225"/>
      <c r="S260" s="288"/>
      <c r="T260" s="288"/>
      <c r="U260" s="288"/>
      <c r="V260" s="807"/>
      <c r="W260" s="512"/>
      <c r="X260" s="514"/>
      <c r="Y260" s="1071" t="s">
        <v>4700</v>
      </c>
      <c r="Z260" s="362" t="s">
        <v>163</v>
      </c>
      <c r="AA260" s="356">
        <v>0.85</v>
      </c>
      <c r="AB260" s="1215"/>
      <c r="AC260" s="635"/>
      <c r="AD260" s="636"/>
      <c r="AE260" s="391">
        <f>ROUND(ROUND(ROUND(G248+K260,0)*P$8,0)*AA260,0)</f>
        <v>239</v>
      </c>
      <c r="AF260" s="268"/>
    </row>
    <row r="261" spans="1:32" ht="17.100000000000001" customHeight="1">
      <c r="A261" s="243">
        <v>63</v>
      </c>
      <c r="B261" s="351">
        <v>8645</v>
      </c>
      <c r="C261" s="870" t="s">
        <v>13278</v>
      </c>
      <c r="D261" s="604"/>
      <c r="E261" s="604"/>
      <c r="F261" s="604"/>
      <c r="G261" s="1099"/>
      <c r="H261" s="517"/>
      <c r="I261" s="518"/>
      <c r="J261" s="1745"/>
      <c r="K261" s="748"/>
      <c r="L261" s="748"/>
      <c r="M261" s="1099"/>
      <c r="N261" s="1221"/>
      <c r="O261" s="1099"/>
      <c r="P261" s="1101"/>
      <c r="Q261" s="1749" t="s">
        <v>11559</v>
      </c>
      <c r="R261" s="1106" t="s">
        <v>162</v>
      </c>
      <c r="S261" s="524"/>
      <c r="T261" s="524"/>
      <c r="U261" s="524"/>
      <c r="V261" s="602"/>
      <c r="W261" s="362" t="s">
        <v>163</v>
      </c>
      <c r="X261" s="1081">
        <v>0.7</v>
      </c>
      <c r="Y261" s="1088"/>
      <c r="Z261" s="1088"/>
      <c r="AA261" s="1088"/>
      <c r="AB261" s="1226"/>
      <c r="AC261" s="1088"/>
      <c r="AD261" s="1089"/>
      <c r="AE261" s="391">
        <f>ROUND(ROUND(ROUND(G248+K260,0)*P$8,0)*X261,0)</f>
        <v>197</v>
      </c>
      <c r="AF261" s="268"/>
    </row>
    <row r="262" spans="1:32" ht="17.100000000000001" customHeight="1">
      <c r="A262" s="243">
        <v>63</v>
      </c>
      <c r="B262" s="351">
        <v>8646</v>
      </c>
      <c r="C262" s="870" t="s">
        <v>13279</v>
      </c>
      <c r="D262" s="604"/>
      <c r="E262" s="604"/>
      <c r="F262" s="604"/>
      <c r="G262" s="1099"/>
      <c r="H262" s="517"/>
      <c r="I262" s="518"/>
      <c r="J262" s="1745"/>
      <c r="K262" s="748"/>
      <c r="L262" s="748"/>
      <c r="M262" s="1099"/>
      <c r="N262" s="1221"/>
      <c r="O262" s="1099"/>
      <c r="P262" s="1101"/>
      <c r="Q262" s="1750"/>
      <c r="R262" s="647"/>
      <c r="S262" s="288"/>
      <c r="T262" s="288"/>
      <c r="U262" s="288"/>
      <c r="V262" s="807"/>
      <c r="W262" s="512"/>
      <c r="X262" s="1083"/>
      <c r="Y262" s="1079" t="s">
        <v>4700</v>
      </c>
      <c r="Z262" s="354" t="s">
        <v>163</v>
      </c>
      <c r="AA262" s="355">
        <v>0.85</v>
      </c>
      <c r="AB262" s="1215"/>
      <c r="AC262" s="635"/>
      <c r="AD262" s="636"/>
      <c r="AE262" s="391">
        <f>ROUND(ROUND(ROUND(ROUND(G248+K260,0)*P$8,0)*X261,0)*AA262,0)</f>
        <v>167</v>
      </c>
      <c r="AF262" s="268"/>
    </row>
    <row r="263" spans="1:32" ht="17.100000000000001" customHeight="1">
      <c r="A263" s="243">
        <v>63</v>
      </c>
      <c r="B263" s="351">
        <v>8647</v>
      </c>
      <c r="C263" s="870" t="s">
        <v>13280</v>
      </c>
      <c r="D263" s="604"/>
      <c r="E263" s="604"/>
      <c r="F263" s="604"/>
      <c r="G263" s="1099"/>
      <c r="H263" s="517"/>
      <c r="I263" s="518"/>
      <c r="J263" s="1745"/>
      <c r="K263" s="748"/>
      <c r="L263" s="748"/>
      <c r="M263" s="1099"/>
      <c r="N263" s="1221"/>
      <c r="O263" s="1099"/>
      <c r="P263" s="1101"/>
      <c r="Q263" s="1750"/>
      <c r="R263" s="1106" t="s">
        <v>165</v>
      </c>
      <c r="S263" s="524"/>
      <c r="T263" s="524"/>
      <c r="U263" s="524"/>
      <c r="V263" s="602"/>
      <c r="W263" s="362" t="s">
        <v>163</v>
      </c>
      <c r="X263" s="1081">
        <v>0.5</v>
      </c>
      <c r="Y263" s="1082"/>
      <c r="Z263" s="1082"/>
      <c r="AA263" s="1082"/>
      <c r="AB263" s="1220"/>
      <c r="AC263" s="1082"/>
      <c r="AD263" s="1083"/>
      <c r="AE263" s="391">
        <f>ROUND(ROUND(ROUND(G248+K260,0)*P$8,0)*X263,0)</f>
        <v>141</v>
      </c>
      <c r="AF263" s="268"/>
    </row>
    <row r="264" spans="1:32" ht="17.100000000000001" customHeight="1">
      <c r="A264" s="243">
        <v>63</v>
      </c>
      <c r="B264" s="351">
        <v>8648</v>
      </c>
      <c r="C264" s="870" t="s">
        <v>13281</v>
      </c>
      <c r="D264" s="604"/>
      <c r="E264" s="604"/>
      <c r="F264" s="604"/>
      <c r="G264" s="1099"/>
      <c r="H264" s="517"/>
      <c r="I264" s="518"/>
      <c r="J264" s="1745"/>
      <c r="K264" s="748"/>
      <c r="L264" s="748"/>
      <c r="M264" s="1099"/>
      <c r="N264" s="1221"/>
      <c r="O264" s="1099"/>
      <c r="P264" s="1101"/>
      <c r="Q264" s="1751"/>
      <c r="R264" s="647"/>
      <c r="S264" s="288"/>
      <c r="T264" s="288"/>
      <c r="U264" s="288"/>
      <c r="V264" s="807"/>
      <c r="W264" s="512"/>
      <c r="X264" s="1083"/>
      <c r="Y264" s="1079" t="s">
        <v>4700</v>
      </c>
      <c r="Z264" s="354" t="s">
        <v>163</v>
      </c>
      <c r="AA264" s="355">
        <v>0.85</v>
      </c>
      <c r="AB264" s="1215"/>
      <c r="AC264" s="635"/>
      <c r="AD264" s="636"/>
      <c r="AE264" s="391">
        <f>ROUND(ROUND(ROUND(ROUND(G248+K260,0)*P$8,0)*X263,0)*AA264,0)</f>
        <v>120</v>
      </c>
      <c r="AF264" s="268"/>
    </row>
    <row r="265" spans="1:32" ht="17.100000000000001" customHeight="1">
      <c r="A265" s="243">
        <v>63</v>
      </c>
      <c r="B265" s="351">
        <v>8649</v>
      </c>
      <c r="C265" s="870" t="s">
        <v>13282</v>
      </c>
      <c r="D265" s="604"/>
      <c r="E265" s="604"/>
      <c r="F265" s="604"/>
      <c r="G265" s="1099"/>
      <c r="H265" s="517"/>
      <c r="I265" s="518"/>
      <c r="J265" s="646"/>
      <c r="K265" s="748"/>
      <c r="L265" s="748"/>
      <c r="M265" s="1099"/>
      <c r="N265" s="1221"/>
      <c r="O265" s="1099"/>
      <c r="P265" s="1101"/>
      <c r="Q265" s="641"/>
      <c r="R265" s="641"/>
      <c r="S265" s="524"/>
      <c r="T265" s="524"/>
      <c r="U265" s="524"/>
      <c r="V265" s="602"/>
      <c r="W265" s="362"/>
      <c r="X265" s="1081"/>
      <c r="Y265" s="635"/>
      <c r="Z265" s="635"/>
      <c r="AA265" s="636"/>
      <c r="AB265" s="1533" t="s">
        <v>167</v>
      </c>
      <c r="AC265" s="643">
        <v>5</v>
      </c>
      <c r="AD265" s="1086" t="s">
        <v>168</v>
      </c>
      <c r="AE265" s="391">
        <f>ROUND(ROUND(ROUND(G248+K260,0)*P$8,0)-AC265,0)</f>
        <v>276</v>
      </c>
      <c r="AF265" s="268"/>
    </row>
    <row r="266" spans="1:32" ht="17.100000000000001" customHeight="1">
      <c r="A266" s="243">
        <v>63</v>
      </c>
      <c r="B266" s="351">
        <v>8650</v>
      </c>
      <c r="C266" s="870" t="s">
        <v>13283</v>
      </c>
      <c r="D266" s="604"/>
      <c r="E266" s="604"/>
      <c r="F266" s="604"/>
      <c r="G266" s="1099"/>
      <c r="H266" s="517"/>
      <c r="I266" s="518"/>
      <c r="J266" s="646"/>
      <c r="K266" s="748"/>
      <c r="L266" s="748"/>
      <c r="M266" s="1099"/>
      <c r="N266" s="1221"/>
      <c r="O266" s="1099"/>
      <c r="P266" s="1101"/>
      <c r="Q266" s="1104"/>
      <c r="R266" s="1104"/>
      <c r="S266" s="288"/>
      <c r="T266" s="288"/>
      <c r="U266" s="288"/>
      <c r="V266" s="807"/>
      <c r="W266" s="512"/>
      <c r="X266" s="1083"/>
      <c r="Y266" s="1071" t="s">
        <v>4700</v>
      </c>
      <c r="Z266" s="362" t="s">
        <v>163</v>
      </c>
      <c r="AA266" s="395">
        <v>0.85</v>
      </c>
      <c r="AB266" s="1745"/>
      <c r="AC266" s="643"/>
      <c r="AD266" s="1086"/>
      <c r="AE266" s="391">
        <f>ROUND(ROUND(ROUND(ROUND(G248+K260,0)*P$8,0)*AA266,0)-AC265,0)</f>
        <v>234</v>
      </c>
      <c r="AF266" s="268"/>
    </row>
    <row r="267" spans="1:32" ht="17.100000000000001" customHeight="1">
      <c r="A267" s="243">
        <v>63</v>
      </c>
      <c r="B267" s="351">
        <v>8651</v>
      </c>
      <c r="C267" s="870" t="s">
        <v>13284</v>
      </c>
      <c r="D267" s="604"/>
      <c r="E267" s="604"/>
      <c r="F267" s="604"/>
      <c r="G267" s="1099"/>
      <c r="H267" s="517"/>
      <c r="I267" s="518"/>
      <c r="J267" s="646"/>
      <c r="K267" s="748"/>
      <c r="L267" s="748"/>
      <c r="M267" s="1099"/>
      <c r="N267" s="1221"/>
      <c r="O267" s="1099"/>
      <c r="P267" s="1101"/>
      <c r="Q267" s="1749" t="s">
        <v>11559</v>
      </c>
      <c r="R267" s="1106" t="s">
        <v>162</v>
      </c>
      <c r="S267" s="524"/>
      <c r="T267" s="524"/>
      <c r="U267" s="524"/>
      <c r="V267" s="602"/>
      <c r="W267" s="362" t="s">
        <v>163</v>
      </c>
      <c r="X267" s="1081">
        <v>0.7</v>
      </c>
      <c r="Y267" s="1088"/>
      <c r="Z267" s="1088"/>
      <c r="AA267" s="1089"/>
      <c r="AB267" s="1745"/>
      <c r="AC267" s="1090"/>
      <c r="AD267" s="1091"/>
      <c r="AE267" s="391">
        <f>ROUND(ROUND(ROUND(ROUND(G248+K260,0)*P$8,0)*X267,0)-AC265,0)</f>
        <v>192</v>
      </c>
      <c r="AF267" s="268"/>
    </row>
    <row r="268" spans="1:32" ht="17.100000000000001" customHeight="1">
      <c r="A268" s="243">
        <v>63</v>
      </c>
      <c r="B268" s="351">
        <v>8652</v>
      </c>
      <c r="C268" s="870" t="s">
        <v>13285</v>
      </c>
      <c r="D268" s="604"/>
      <c r="E268" s="604"/>
      <c r="F268" s="604"/>
      <c r="G268" s="1099"/>
      <c r="H268" s="517"/>
      <c r="I268" s="518"/>
      <c r="J268" s="646"/>
      <c r="K268" s="748"/>
      <c r="L268" s="748"/>
      <c r="M268" s="1099"/>
      <c r="N268" s="1221"/>
      <c r="O268" s="1099"/>
      <c r="P268" s="1101"/>
      <c r="Q268" s="1750"/>
      <c r="R268" s="647"/>
      <c r="S268" s="288"/>
      <c r="T268" s="288"/>
      <c r="U268" s="288"/>
      <c r="V268" s="807"/>
      <c r="W268" s="512"/>
      <c r="X268" s="1083"/>
      <c r="Y268" s="1079" t="s">
        <v>4700</v>
      </c>
      <c r="Z268" s="354" t="s">
        <v>163</v>
      </c>
      <c r="AA268" s="357">
        <v>0.85</v>
      </c>
      <c r="AB268" s="1745"/>
      <c r="AC268" s="1090"/>
      <c r="AD268" s="1091"/>
      <c r="AE268" s="391">
        <f>ROUND(ROUND(ROUND(ROUND(ROUND(G248+K260,0)*P$8,0)*X267,0)*AA268,0)-AC265,0)</f>
        <v>162</v>
      </c>
      <c r="AF268" s="268"/>
    </row>
    <row r="269" spans="1:32" ht="17.100000000000001" customHeight="1">
      <c r="A269" s="243">
        <v>63</v>
      </c>
      <c r="B269" s="351">
        <v>8653</v>
      </c>
      <c r="C269" s="870" t="s">
        <v>13286</v>
      </c>
      <c r="D269" s="604"/>
      <c r="E269" s="604"/>
      <c r="F269" s="604"/>
      <c r="G269" s="1099"/>
      <c r="H269" s="517"/>
      <c r="I269" s="518"/>
      <c r="J269" s="646"/>
      <c r="K269" s="748"/>
      <c r="L269" s="748"/>
      <c r="M269" s="1099"/>
      <c r="N269" s="1221"/>
      <c r="O269" s="1099"/>
      <c r="P269" s="1101"/>
      <c r="Q269" s="1750"/>
      <c r="R269" s="641" t="s">
        <v>165</v>
      </c>
      <c r="S269" s="524"/>
      <c r="T269" s="524"/>
      <c r="U269" s="524"/>
      <c r="V269" s="602"/>
      <c r="W269" s="362" t="s">
        <v>163</v>
      </c>
      <c r="X269" s="1081">
        <v>0.5</v>
      </c>
      <c r="Y269" s="1082"/>
      <c r="Z269" s="1082"/>
      <c r="AA269" s="1083"/>
      <c r="AB269" s="1745"/>
      <c r="AC269" s="1090"/>
      <c r="AD269" s="1091"/>
      <c r="AE269" s="391">
        <f>ROUND(ROUND(ROUND(ROUND(G248+K260,0)*P$8,0)*X269,0)-AC265,0)</f>
        <v>136</v>
      </c>
      <c r="AF269" s="268"/>
    </row>
    <row r="270" spans="1:32" ht="17.100000000000001" customHeight="1">
      <c r="A270" s="243">
        <v>63</v>
      </c>
      <c r="B270" s="351">
        <v>8654</v>
      </c>
      <c r="C270" s="870" t="s">
        <v>13287</v>
      </c>
      <c r="D270" s="604"/>
      <c r="E270" s="604"/>
      <c r="F270" s="604"/>
      <c r="G270" s="1099"/>
      <c r="H270" s="517"/>
      <c r="I270" s="518"/>
      <c r="J270" s="646"/>
      <c r="K270" s="748"/>
      <c r="L270" s="748"/>
      <c r="M270" s="1099"/>
      <c r="N270" s="1221"/>
      <c r="O270" s="1099"/>
      <c r="P270" s="1101"/>
      <c r="Q270" s="1751"/>
      <c r="R270" s="1104"/>
      <c r="S270" s="288"/>
      <c r="T270" s="288"/>
      <c r="U270" s="288"/>
      <c r="V270" s="807"/>
      <c r="W270" s="512"/>
      <c r="X270" s="1083"/>
      <c r="Y270" s="1079" t="s">
        <v>4700</v>
      </c>
      <c r="Z270" s="354" t="s">
        <v>163</v>
      </c>
      <c r="AA270" s="357">
        <v>0.85</v>
      </c>
      <c r="AB270" s="1746"/>
      <c r="AC270" s="1082"/>
      <c r="AD270" s="1083"/>
      <c r="AE270" s="391">
        <f>ROUND(ROUND(ROUND(ROUND(ROUND(G248+K260,0)*P$8,0)*X269,0)*AA270,0)-AC265,0)</f>
        <v>115</v>
      </c>
      <c r="AF270" s="268"/>
    </row>
    <row r="271" spans="1:32" ht="16.7" customHeight="1">
      <c r="A271" s="243">
        <v>63</v>
      </c>
      <c r="B271" s="351">
        <v>8661</v>
      </c>
      <c r="C271" s="870" t="s">
        <v>13288</v>
      </c>
      <c r="D271" s="604"/>
      <c r="E271" s="604"/>
      <c r="F271" s="1580" t="s">
        <v>11607</v>
      </c>
      <c r="G271" s="633"/>
      <c r="H271" s="633"/>
      <c r="I271" s="1095"/>
      <c r="J271" s="601"/>
      <c r="K271" s="524"/>
      <c r="L271" s="360"/>
      <c r="M271" s="524"/>
      <c r="N271" s="516"/>
      <c r="O271" s="517"/>
      <c r="P271" s="518"/>
      <c r="Q271" s="670"/>
      <c r="R271" s="670"/>
      <c r="S271" s="524"/>
      <c r="T271" s="524"/>
      <c r="U271" s="524"/>
      <c r="V271" s="602"/>
      <c r="W271" s="362"/>
      <c r="X271" s="1097"/>
      <c r="Y271" s="635"/>
      <c r="Z271" s="635"/>
      <c r="AA271" s="635"/>
      <c r="AB271" s="1215"/>
      <c r="AC271" s="635"/>
      <c r="AD271" s="636"/>
      <c r="AE271" s="391">
        <f>ROUND(G272*P$8,0)</f>
        <v>208</v>
      </c>
      <c r="AF271" s="268"/>
    </row>
    <row r="272" spans="1:32" ht="16.7" customHeight="1">
      <c r="A272" s="243">
        <v>63</v>
      </c>
      <c r="B272" s="351">
        <v>8662</v>
      </c>
      <c r="C272" s="870" t="s">
        <v>13289</v>
      </c>
      <c r="D272" s="604"/>
      <c r="E272" s="604"/>
      <c r="F272" s="1765"/>
      <c r="G272" s="796">
        <v>297</v>
      </c>
      <c r="H272" s="517" t="s">
        <v>18</v>
      </c>
      <c r="I272" s="744"/>
      <c r="J272" s="604"/>
      <c r="K272" s="517"/>
      <c r="L272" s="639"/>
      <c r="M272" s="517"/>
      <c r="N272" s="516"/>
      <c r="O272" s="517"/>
      <c r="P272" s="518"/>
      <c r="Q272" s="1225"/>
      <c r="R272" s="1225"/>
      <c r="S272" s="288"/>
      <c r="T272" s="288"/>
      <c r="U272" s="288"/>
      <c r="V272" s="807"/>
      <c r="W272" s="512"/>
      <c r="X272" s="514"/>
      <c r="Y272" s="1071" t="s">
        <v>4700</v>
      </c>
      <c r="Z272" s="362" t="s">
        <v>163</v>
      </c>
      <c r="AA272" s="356">
        <v>0.85</v>
      </c>
      <c r="AB272" s="1215"/>
      <c r="AC272" s="635"/>
      <c r="AD272" s="636"/>
      <c r="AE272" s="391">
        <f>ROUND(ROUND(G272*P$8,0)*AA272,0)</f>
        <v>177</v>
      </c>
      <c r="AF272" s="268"/>
    </row>
    <row r="273" spans="1:32" ht="17.100000000000001" customHeight="1">
      <c r="A273" s="243">
        <v>63</v>
      </c>
      <c r="B273" s="351">
        <v>8663</v>
      </c>
      <c r="C273" s="870" t="s">
        <v>13290</v>
      </c>
      <c r="D273" s="604"/>
      <c r="E273" s="604"/>
      <c r="F273" s="1765"/>
      <c r="G273" s="638"/>
      <c r="H273" s="638"/>
      <c r="I273" s="744"/>
      <c r="J273" s="646"/>
      <c r="K273" s="748"/>
      <c r="L273" s="748"/>
      <c r="M273" s="1099"/>
      <c r="N273" s="1221"/>
      <c r="O273" s="1099"/>
      <c r="P273" s="1101"/>
      <c r="Q273" s="1749" t="s">
        <v>11559</v>
      </c>
      <c r="R273" s="1106" t="s">
        <v>162</v>
      </c>
      <c r="S273" s="524"/>
      <c r="T273" s="524"/>
      <c r="U273" s="524"/>
      <c r="V273" s="602"/>
      <c r="W273" s="362" t="s">
        <v>163</v>
      </c>
      <c r="X273" s="1081">
        <v>0.7</v>
      </c>
      <c r="Y273" s="1088"/>
      <c r="Z273" s="1088"/>
      <c r="AA273" s="1088"/>
      <c r="AB273" s="1226"/>
      <c r="AC273" s="1088"/>
      <c r="AD273" s="1089"/>
      <c r="AE273" s="391">
        <f>ROUND(ROUND(G272*P$8,0)*X273,0)</f>
        <v>146</v>
      </c>
      <c r="AF273" s="268"/>
    </row>
    <row r="274" spans="1:32" ht="17.100000000000001" customHeight="1">
      <c r="A274" s="243">
        <v>63</v>
      </c>
      <c r="B274" s="351">
        <v>8664</v>
      </c>
      <c r="C274" s="870" t="s">
        <v>13291</v>
      </c>
      <c r="D274" s="604"/>
      <c r="E274" s="604"/>
      <c r="F274" s="1765"/>
      <c r="G274" s="638"/>
      <c r="H274" s="638"/>
      <c r="I274" s="744"/>
      <c r="J274" s="646"/>
      <c r="K274" s="748"/>
      <c r="L274" s="748"/>
      <c r="M274" s="1099"/>
      <c r="N274" s="1221"/>
      <c r="O274" s="1099"/>
      <c r="P274" s="1101"/>
      <c r="Q274" s="1750"/>
      <c r="R274" s="647"/>
      <c r="S274" s="288"/>
      <c r="T274" s="288"/>
      <c r="U274" s="288"/>
      <c r="V274" s="807"/>
      <c r="W274" s="512"/>
      <c r="X274" s="1083"/>
      <c r="Y274" s="1079" t="s">
        <v>4700</v>
      </c>
      <c r="Z274" s="354" t="s">
        <v>163</v>
      </c>
      <c r="AA274" s="355">
        <v>0.85</v>
      </c>
      <c r="AB274" s="1215"/>
      <c r="AC274" s="635"/>
      <c r="AD274" s="636"/>
      <c r="AE274" s="391">
        <f>ROUND(ROUND(ROUND(G272*P$8,0)*X273,0)*AA274,0)</f>
        <v>124</v>
      </c>
      <c r="AF274" s="268"/>
    </row>
    <row r="275" spans="1:32" ht="17.100000000000001" customHeight="1">
      <c r="A275" s="243">
        <v>63</v>
      </c>
      <c r="B275" s="351">
        <v>8665</v>
      </c>
      <c r="C275" s="870" t="s">
        <v>13292</v>
      </c>
      <c r="D275" s="604"/>
      <c r="E275" s="604"/>
      <c r="F275" s="1765"/>
      <c r="G275" s="638"/>
      <c r="H275" s="638"/>
      <c r="I275" s="744"/>
      <c r="J275" s="646"/>
      <c r="K275" s="748"/>
      <c r="L275" s="748"/>
      <c r="M275" s="1099"/>
      <c r="N275" s="1221"/>
      <c r="O275" s="1099"/>
      <c r="P275" s="1101"/>
      <c r="Q275" s="1750"/>
      <c r="R275" s="1106" t="s">
        <v>165</v>
      </c>
      <c r="S275" s="524"/>
      <c r="T275" s="524"/>
      <c r="U275" s="524"/>
      <c r="V275" s="602"/>
      <c r="W275" s="362" t="s">
        <v>163</v>
      </c>
      <c r="X275" s="1081">
        <v>0.5</v>
      </c>
      <c r="Y275" s="1082"/>
      <c r="Z275" s="1082"/>
      <c r="AA275" s="1082"/>
      <c r="AB275" s="1220"/>
      <c r="AC275" s="1082"/>
      <c r="AD275" s="1083"/>
      <c r="AE275" s="391">
        <f>ROUND(ROUND(G272*P$8,0)*X275,0)</f>
        <v>104</v>
      </c>
      <c r="AF275" s="268"/>
    </row>
    <row r="276" spans="1:32" ht="17.100000000000001" customHeight="1">
      <c r="A276" s="243">
        <v>63</v>
      </c>
      <c r="B276" s="351">
        <v>8666</v>
      </c>
      <c r="C276" s="870" t="s">
        <v>13293</v>
      </c>
      <c r="D276" s="604"/>
      <c r="E276" s="604"/>
      <c r="F276" s="1765"/>
      <c r="G276" s="638"/>
      <c r="H276" s="638"/>
      <c r="I276" s="744"/>
      <c r="J276" s="646"/>
      <c r="K276" s="748"/>
      <c r="L276" s="748"/>
      <c r="M276" s="1099"/>
      <c r="N276" s="1221"/>
      <c r="O276" s="1099"/>
      <c r="P276" s="1101"/>
      <c r="Q276" s="1751"/>
      <c r="R276" s="647"/>
      <c r="S276" s="288"/>
      <c r="T276" s="288"/>
      <c r="U276" s="288"/>
      <c r="V276" s="807"/>
      <c r="W276" s="512"/>
      <c r="X276" s="1083"/>
      <c r="Y276" s="1079" t="s">
        <v>4700</v>
      </c>
      <c r="Z276" s="354" t="s">
        <v>163</v>
      </c>
      <c r="AA276" s="355">
        <v>0.85</v>
      </c>
      <c r="AB276" s="1215"/>
      <c r="AC276" s="635"/>
      <c r="AD276" s="636"/>
      <c r="AE276" s="391">
        <f>ROUND(ROUND(ROUND(G272*P$8,0)*X275,0)*AA276,0)</f>
        <v>88</v>
      </c>
      <c r="AF276" s="268"/>
    </row>
    <row r="277" spans="1:32" ht="17.100000000000001" customHeight="1">
      <c r="A277" s="243">
        <v>63</v>
      </c>
      <c r="B277" s="351">
        <v>8667</v>
      </c>
      <c r="C277" s="870" t="s">
        <v>13294</v>
      </c>
      <c r="D277" s="604"/>
      <c r="E277" s="604"/>
      <c r="F277" s="637"/>
      <c r="G277" s="638"/>
      <c r="H277" s="638"/>
      <c r="I277" s="744"/>
      <c r="J277" s="646"/>
      <c r="K277" s="748"/>
      <c r="L277" s="748"/>
      <c r="M277" s="1099"/>
      <c r="N277" s="1221"/>
      <c r="O277" s="1099"/>
      <c r="P277" s="1101"/>
      <c r="Q277" s="641"/>
      <c r="R277" s="641"/>
      <c r="S277" s="524"/>
      <c r="T277" s="524"/>
      <c r="U277" s="524"/>
      <c r="V277" s="602"/>
      <c r="W277" s="362"/>
      <c r="X277" s="1081"/>
      <c r="Y277" s="635"/>
      <c r="Z277" s="635"/>
      <c r="AA277" s="636"/>
      <c r="AB277" s="1533" t="s">
        <v>167</v>
      </c>
      <c r="AC277" s="643">
        <v>5</v>
      </c>
      <c r="AD277" s="1086" t="s">
        <v>168</v>
      </c>
      <c r="AE277" s="391">
        <f>ROUND(ROUND(G272*P$8,0)-AC277,0)</f>
        <v>203</v>
      </c>
      <c r="AF277" s="268"/>
    </row>
    <row r="278" spans="1:32" ht="17.100000000000001" customHeight="1">
      <c r="A278" s="243">
        <v>63</v>
      </c>
      <c r="B278" s="351">
        <v>8668</v>
      </c>
      <c r="C278" s="870" t="s">
        <v>13295</v>
      </c>
      <c r="D278" s="604"/>
      <c r="E278" s="604"/>
      <c r="F278" s="637"/>
      <c r="G278" s="638"/>
      <c r="H278" s="638"/>
      <c r="I278" s="744"/>
      <c r="J278" s="646"/>
      <c r="K278" s="748"/>
      <c r="L278" s="748"/>
      <c r="M278" s="1099"/>
      <c r="N278" s="1221"/>
      <c r="O278" s="1099"/>
      <c r="P278" s="1101"/>
      <c r="Q278" s="1104"/>
      <c r="R278" s="1104"/>
      <c r="S278" s="288"/>
      <c r="T278" s="288"/>
      <c r="U278" s="288"/>
      <c r="V278" s="807"/>
      <c r="W278" s="512"/>
      <c r="X278" s="1083"/>
      <c r="Y278" s="1071" t="s">
        <v>4700</v>
      </c>
      <c r="Z278" s="362" t="s">
        <v>163</v>
      </c>
      <c r="AA278" s="395">
        <v>0.85</v>
      </c>
      <c r="AB278" s="1745"/>
      <c r="AC278" s="643"/>
      <c r="AD278" s="1086"/>
      <c r="AE278" s="391">
        <f>ROUND(ROUND(ROUND(G272*P$8,0)*AA278,0)-AC277,0)</f>
        <v>172</v>
      </c>
      <c r="AF278" s="268"/>
    </row>
    <row r="279" spans="1:32" ht="17.100000000000001" customHeight="1">
      <c r="A279" s="243">
        <v>63</v>
      </c>
      <c r="B279" s="351">
        <v>8669</v>
      </c>
      <c r="C279" s="870" t="s">
        <v>13296</v>
      </c>
      <c r="D279" s="604"/>
      <c r="E279" s="604"/>
      <c r="F279" s="637"/>
      <c r="G279" s="638"/>
      <c r="H279" s="638"/>
      <c r="I279" s="744"/>
      <c r="J279" s="646"/>
      <c r="K279" s="748"/>
      <c r="L279" s="748"/>
      <c r="M279" s="1099"/>
      <c r="N279" s="1221"/>
      <c r="O279" s="1099"/>
      <c r="P279" s="1101"/>
      <c r="Q279" s="1749" t="s">
        <v>11559</v>
      </c>
      <c r="R279" s="1106" t="s">
        <v>162</v>
      </c>
      <c r="S279" s="524"/>
      <c r="T279" s="524"/>
      <c r="U279" s="524"/>
      <c r="V279" s="602"/>
      <c r="W279" s="362" t="s">
        <v>163</v>
      </c>
      <c r="X279" s="1081">
        <v>0.7</v>
      </c>
      <c r="Y279" s="1088"/>
      <c r="Z279" s="1088"/>
      <c r="AA279" s="1089"/>
      <c r="AB279" s="1745"/>
      <c r="AC279" s="1090"/>
      <c r="AD279" s="1091"/>
      <c r="AE279" s="391">
        <f>ROUND(ROUND(ROUND(G272*P$8,0)*X279,0)-AC277,0)</f>
        <v>141</v>
      </c>
      <c r="AF279" s="268"/>
    </row>
    <row r="280" spans="1:32" ht="17.100000000000001" customHeight="1">
      <c r="A280" s="243">
        <v>63</v>
      </c>
      <c r="B280" s="351">
        <v>8670</v>
      </c>
      <c r="C280" s="870" t="s">
        <v>13297</v>
      </c>
      <c r="D280" s="604"/>
      <c r="E280" s="604"/>
      <c r="F280" s="637"/>
      <c r="G280" s="638"/>
      <c r="H280" s="638"/>
      <c r="I280" s="744"/>
      <c r="J280" s="646"/>
      <c r="K280" s="748"/>
      <c r="L280" s="748"/>
      <c r="M280" s="1099"/>
      <c r="N280" s="1221"/>
      <c r="O280" s="1099"/>
      <c r="P280" s="1101"/>
      <c r="Q280" s="1750"/>
      <c r="R280" s="647"/>
      <c r="S280" s="288"/>
      <c r="T280" s="288"/>
      <c r="U280" s="288"/>
      <c r="V280" s="807"/>
      <c r="W280" s="512"/>
      <c r="X280" s="1083"/>
      <c r="Y280" s="1079" t="s">
        <v>4700</v>
      </c>
      <c r="Z280" s="354" t="s">
        <v>163</v>
      </c>
      <c r="AA280" s="357">
        <v>0.85</v>
      </c>
      <c r="AB280" s="1745"/>
      <c r="AC280" s="1090"/>
      <c r="AD280" s="1091"/>
      <c r="AE280" s="391">
        <f>ROUND(ROUND(ROUND(ROUND(G272*P$8,0)*X279,0)*AA280,0)-AC277,0)</f>
        <v>119</v>
      </c>
      <c r="AF280" s="268"/>
    </row>
    <row r="281" spans="1:32" ht="17.100000000000001" customHeight="1">
      <c r="A281" s="243">
        <v>63</v>
      </c>
      <c r="B281" s="351">
        <v>8671</v>
      </c>
      <c r="C281" s="870" t="s">
        <v>13298</v>
      </c>
      <c r="D281" s="604"/>
      <c r="E281" s="604"/>
      <c r="F281" s="637"/>
      <c r="G281" s="638"/>
      <c r="H281" s="638"/>
      <c r="I281" s="744"/>
      <c r="J281" s="646"/>
      <c r="K281" s="748"/>
      <c r="L281" s="748"/>
      <c r="M281" s="1099"/>
      <c r="N281" s="1221"/>
      <c r="O281" s="1099"/>
      <c r="P281" s="1101"/>
      <c r="Q281" s="1750"/>
      <c r="R281" s="641" t="s">
        <v>165</v>
      </c>
      <c r="S281" s="524"/>
      <c r="T281" s="524"/>
      <c r="U281" s="524"/>
      <c r="V281" s="602"/>
      <c r="W281" s="362" t="s">
        <v>163</v>
      </c>
      <c r="X281" s="1081">
        <v>0.5</v>
      </c>
      <c r="Y281" s="1082"/>
      <c r="Z281" s="1082"/>
      <c r="AA281" s="1083"/>
      <c r="AB281" s="1745"/>
      <c r="AC281" s="1090"/>
      <c r="AD281" s="1091"/>
      <c r="AE281" s="391">
        <f>ROUND(ROUND(ROUND(G272*P$8,0)*X281,0)-AC277,0)</f>
        <v>99</v>
      </c>
      <c r="AF281" s="268"/>
    </row>
    <row r="282" spans="1:32" ht="17.100000000000001" customHeight="1">
      <c r="A282" s="243">
        <v>63</v>
      </c>
      <c r="B282" s="351">
        <v>8672</v>
      </c>
      <c r="C282" s="870" t="s">
        <v>13299</v>
      </c>
      <c r="D282" s="604"/>
      <c r="E282" s="604"/>
      <c r="F282" s="637"/>
      <c r="G282" s="638"/>
      <c r="H282" s="638"/>
      <c r="I282" s="744"/>
      <c r="J282" s="646"/>
      <c r="K282" s="748"/>
      <c r="L282" s="748"/>
      <c r="M282" s="1099"/>
      <c r="N282" s="1221"/>
      <c r="O282" s="1099"/>
      <c r="P282" s="1101"/>
      <c r="Q282" s="1751"/>
      <c r="R282" s="1104"/>
      <c r="S282" s="288"/>
      <c r="T282" s="288"/>
      <c r="U282" s="288"/>
      <c r="V282" s="807"/>
      <c r="W282" s="512"/>
      <c r="X282" s="1083"/>
      <c r="Y282" s="1079" t="s">
        <v>4700</v>
      </c>
      <c r="Z282" s="354" t="s">
        <v>163</v>
      </c>
      <c r="AA282" s="357">
        <v>0.85</v>
      </c>
      <c r="AB282" s="1746"/>
      <c r="AC282" s="1082"/>
      <c r="AD282" s="1083"/>
      <c r="AE282" s="391">
        <f>ROUND(ROUND(ROUND(ROUND(G272*P$8,0)*X281,0)*AA282,0)-AC277,0)</f>
        <v>83</v>
      </c>
      <c r="AF282" s="268"/>
    </row>
    <row r="283" spans="1:32" ht="17.100000000000001" customHeight="1">
      <c r="A283" s="243">
        <v>63</v>
      </c>
      <c r="B283" s="351">
        <v>8673</v>
      </c>
      <c r="C283" s="870" t="s">
        <v>13300</v>
      </c>
      <c r="D283" s="604"/>
      <c r="E283" s="604"/>
      <c r="F283" s="604"/>
      <c r="G283" s="638"/>
      <c r="H283" s="638"/>
      <c r="I283" s="607"/>
      <c r="J283" s="1593" t="s">
        <v>5845</v>
      </c>
      <c r="K283" s="524"/>
      <c r="L283" s="360"/>
      <c r="M283" s="524"/>
      <c r="N283" s="516"/>
      <c r="O283" s="517"/>
      <c r="P283" s="518"/>
      <c r="Q283" s="670"/>
      <c r="R283" s="670"/>
      <c r="S283" s="524"/>
      <c r="T283" s="524"/>
      <c r="U283" s="524"/>
      <c r="V283" s="602"/>
      <c r="W283" s="362"/>
      <c r="X283" s="1097"/>
      <c r="Y283" s="635"/>
      <c r="Z283" s="635"/>
      <c r="AA283" s="635"/>
      <c r="AB283" s="1215"/>
      <c r="AC283" s="635"/>
      <c r="AD283" s="636"/>
      <c r="AE283" s="391">
        <f>ROUND(ROUND(G272+K284,0)*P$8,0)</f>
        <v>211</v>
      </c>
      <c r="AF283" s="268"/>
    </row>
    <row r="284" spans="1:32" ht="17.100000000000001" customHeight="1">
      <c r="A284" s="243">
        <v>63</v>
      </c>
      <c r="B284" s="351">
        <v>8674</v>
      </c>
      <c r="C284" s="870" t="s">
        <v>13301</v>
      </c>
      <c r="D284" s="604"/>
      <c r="E284" s="604"/>
      <c r="F284" s="604"/>
      <c r="G284" s="796"/>
      <c r="H284" s="517"/>
      <c r="I284" s="607"/>
      <c r="J284" s="1745"/>
      <c r="K284" s="517">
        <v>4</v>
      </c>
      <c r="L284" s="639" t="s">
        <v>16</v>
      </c>
      <c r="M284" s="517"/>
      <c r="N284" s="516"/>
      <c r="O284" s="517"/>
      <c r="P284" s="518"/>
      <c r="Q284" s="1225"/>
      <c r="R284" s="1225"/>
      <c r="S284" s="288"/>
      <c r="T284" s="288"/>
      <c r="U284" s="288"/>
      <c r="V284" s="807"/>
      <c r="W284" s="512"/>
      <c r="X284" s="514"/>
      <c r="Y284" s="1071" t="s">
        <v>4700</v>
      </c>
      <c r="Z284" s="362" t="s">
        <v>163</v>
      </c>
      <c r="AA284" s="356">
        <v>0.85</v>
      </c>
      <c r="AB284" s="1215"/>
      <c r="AC284" s="635"/>
      <c r="AD284" s="636"/>
      <c r="AE284" s="391">
        <f>ROUND(ROUND(ROUND(G272+K284,0)*P$8,0)*AA284,0)</f>
        <v>179</v>
      </c>
      <c r="AF284" s="268"/>
    </row>
    <row r="285" spans="1:32" ht="17.100000000000001" customHeight="1">
      <c r="A285" s="243">
        <v>63</v>
      </c>
      <c r="B285" s="351">
        <v>8675</v>
      </c>
      <c r="C285" s="870" t="s">
        <v>13302</v>
      </c>
      <c r="D285" s="604"/>
      <c r="E285" s="604"/>
      <c r="F285" s="604"/>
      <c r="G285" s="1099"/>
      <c r="H285" s="517"/>
      <c r="I285" s="518"/>
      <c r="J285" s="1745"/>
      <c r="K285" s="748"/>
      <c r="L285" s="748"/>
      <c r="M285" s="1099"/>
      <c r="N285" s="1221"/>
      <c r="O285" s="1099"/>
      <c r="P285" s="1101"/>
      <c r="Q285" s="1749" t="s">
        <v>11559</v>
      </c>
      <c r="R285" s="1106" t="s">
        <v>162</v>
      </c>
      <c r="S285" s="524"/>
      <c r="T285" s="524"/>
      <c r="U285" s="524"/>
      <c r="V285" s="602"/>
      <c r="W285" s="362" t="s">
        <v>163</v>
      </c>
      <c r="X285" s="1081">
        <v>0.7</v>
      </c>
      <c r="Y285" s="1088"/>
      <c r="Z285" s="1088"/>
      <c r="AA285" s="1088"/>
      <c r="AB285" s="1226"/>
      <c r="AC285" s="1088"/>
      <c r="AD285" s="1089"/>
      <c r="AE285" s="391">
        <f>ROUND(ROUND(ROUND(G272+K284,0)*P$8,0)*X285,0)</f>
        <v>148</v>
      </c>
      <c r="AF285" s="268"/>
    </row>
    <row r="286" spans="1:32" ht="17.100000000000001" customHeight="1">
      <c r="A286" s="243">
        <v>63</v>
      </c>
      <c r="B286" s="351">
        <v>8676</v>
      </c>
      <c r="C286" s="870" t="s">
        <v>13303</v>
      </c>
      <c r="D286" s="604"/>
      <c r="E286" s="604"/>
      <c r="F286" s="604"/>
      <c r="G286" s="1099"/>
      <c r="H286" s="517"/>
      <c r="I286" s="518"/>
      <c r="J286" s="1745"/>
      <c r="K286" s="748"/>
      <c r="L286" s="748"/>
      <c r="M286" s="1099"/>
      <c r="N286" s="1221"/>
      <c r="O286" s="1099"/>
      <c r="P286" s="1101"/>
      <c r="Q286" s="1750"/>
      <c r="R286" s="647"/>
      <c r="S286" s="288"/>
      <c r="T286" s="288"/>
      <c r="U286" s="288"/>
      <c r="V286" s="807"/>
      <c r="W286" s="512"/>
      <c r="X286" s="1083"/>
      <c r="Y286" s="1079" t="s">
        <v>4700</v>
      </c>
      <c r="Z286" s="354" t="s">
        <v>163</v>
      </c>
      <c r="AA286" s="355">
        <v>0.85</v>
      </c>
      <c r="AB286" s="1215"/>
      <c r="AC286" s="635"/>
      <c r="AD286" s="636"/>
      <c r="AE286" s="391">
        <f>ROUND(ROUND(ROUND(ROUND(G272+K284,0)*P$8,0)*X285,0)*AA286,0)</f>
        <v>126</v>
      </c>
      <c r="AF286" s="268"/>
    </row>
    <row r="287" spans="1:32" ht="17.100000000000001" customHeight="1">
      <c r="A287" s="243">
        <v>63</v>
      </c>
      <c r="B287" s="351">
        <v>8677</v>
      </c>
      <c r="C287" s="870" t="s">
        <v>13304</v>
      </c>
      <c r="D287" s="604"/>
      <c r="E287" s="604"/>
      <c r="F287" s="604"/>
      <c r="G287" s="1099"/>
      <c r="H287" s="517"/>
      <c r="I287" s="518"/>
      <c r="J287" s="1745"/>
      <c r="K287" s="748"/>
      <c r="L287" s="748"/>
      <c r="M287" s="1099"/>
      <c r="N287" s="1221"/>
      <c r="O287" s="1099"/>
      <c r="P287" s="1101"/>
      <c r="Q287" s="1750"/>
      <c r="R287" s="1106" t="s">
        <v>165</v>
      </c>
      <c r="S287" s="524"/>
      <c r="T287" s="524"/>
      <c r="U287" s="524"/>
      <c r="V287" s="602"/>
      <c r="W287" s="362" t="s">
        <v>163</v>
      </c>
      <c r="X287" s="1081">
        <v>0.5</v>
      </c>
      <c r="Y287" s="1082"/>
      <c r="Z287" s="1082"/>
      <c r="AA287" s="1082"/>
      <c r="AB287" s="1220"/>
      <c r="AC287" s="1082"/>
      <c r="AD287" s="1083"/>
      <c r="AE287" s="391">
        <f>ROUND(ROUND(ROUND(G272+K284,0)*P$8,0)*X287,0)</f>
        <v>106</v>
      </c>
      <c r="AF287" s="268"/>
    </row>
    <row r="288" spans="1:32" ht="17.100000000000001" customHeight="1">
      <c r="A288" s="243">
        <v>63</v>
      </c>
      <c r="B288" s="351">
        <v>8678</v>
      </c>
      <c r="C288" s="870" t="s">
        <v>13305</v>
      </c>
      <c r="D288" s="604"/>
      <c r="E288" s="604"/>
      <c r="F288" s="604"/>
      <c r="G288" s="1099"/>
      <c r="H288" s="517"/>
      <c r="I288" s="518"/>
      <c r="J288" s="1745"/>
      <c r="K288" s="748"/>
      <c r="L288" s="748"/>
      <c r="M288" s="1099"/>
      <c r="N288" s="1221"/>
      <c r="O288" s="1099"/>
      <c r="P288" s="1101"/>
      <c r="Q288" s="1751"/>
      <c r="R288" s="647"/>
      <c r="S288" s="288"/>
      <c r="T288" s="288"/>
      <c r="U288" s="288"/>
      <c r="V288" s="807"/>
      <c r="W288" s="512"/>
      <c r="X288" s="1083"/>
      <c r="Y288" s="1079" t="s">
        <v>4700</v>
      </c>
      <c r="Z288" s="354" t="s">
        <v>163</v>
      </c>
      <c r="AA288" s="355">
        <v>0.85</v>
      </c>
      <c r="AB288" s="1215"/>
      <c r="AC288" s="635"/>
      <c r="AD288" s="636"/>
      <c r="AE288" s="391">
        <f>ROUND(ROUND(ROUND(ROUND(G272+K284,0)*P$8,0)*X287,0)*AA288,0)</f>
        <v>90</v>
      </c>
      <c r="AF288" s="268"/>
    </row>
    <row r="289" spans="1:32" ht="17.100000000000001" customHeight="1">
      <c r="A289" s="243">
        <v>63</v>
      </c>
      <c r="B289" s="351">
        <v>8679</v>
      </c>
      <c r="C289" s="870" t="s">
        <v>13306</v>
      </c>
      <c r="D289" s="604"/>
      <c r="E289" s="604"/>
      <c r="F289" s="604"/>
      <c r="G289" s="1099"/>
      <c r="H289" s="517"/>
      <c r="I289" s="518"/>
      <c r="J289" s="1745"/>
      <c r="K289" s="748"/>
      <c r="L289" s="748"/>
      <c r="M289" s="1099"/>
      <c r="N289" s="1221"/>
      <c r="O289" s="1099"/>
      <c r="P289" s="1101"/>
      <c r="Q289" s="1106"/>
      <c r="R289" s="641"/>
      <c r="S289" s="524"/>
      <c r="T289" s="524"/>
      <c r="U289" s="524"/>
      <c r="V289" s="602"/>
      <c r="W289" s="362"/>
      <c r="X289" s="1081"/>
      <c r="Y289" s="635"/>
      <c r="Z289" s="635"/>
      <c r="AA289" s="636"/>
      <c r="AB289" s="1533" t="s">
        <v>167</v>
      </c>
      <c r="AC289" s="362">
        <v>5</v>
      </c>
      <c r="AD289" s="363" t="s">
        <v>168</v>
      </c>
      <c r="AE289" s="391">
        <f>ROUND(ROUND(ROUND(G272+K284,0)*P$8,0)-AC289,0)</f>
        <v>206</v>
      </c>
      <c r="AF289" s="268"/>
    </row>
    <row r="290" spans="1:32" ht="17.100000000000001" customHeight="1">
      <c r="A290" s="243">
        <v>63</v>
      </c>
      <c r="B290" s="351">
        <v>8680</v>
      </c>
      <c r="C290" s="870" t="s">
        <v>13307</v>
      </c>
      <c r="D290" s="604"/>
      <c r="E290" s="604"/>
      <c r="F290" s="604"/>
      <c r="G290" s="1099"/>
      <c r="H290" s="517"/>
      <c r="I290" s="518"/>
      <c r="J290" s="646"/>
      <c r="K290" s="748"/>
      <c r="L290" s="748"/>
      <c r="M290" s="1099"/>
      <c r="N290" s="1221"/>
      <c r="O290" s="1099"/>
      <c r="P290" s="1101"/>
      <c r="Q290" s="647"/>
      <c r="R290" s="1104"/>
      <c r="S290" s="288"/>
      <c r="T290" s="288"/>
      <c r="U290" s="288"/>
      <c r="V290" s="807"/>
      <c r="W290" s="512"/>
      <c r="X290" s="1083"/>
      <c r="Y290" s="1071" t="s">
        <v>4700</v>
      </c>
      <c r="Z290" s="362" t="s">
        <v>163</v>
      </c>
      <c r="AA290" s="395">
        <v>0.85</v>
      </c>
      <c r="AB290" s="1745"/>
      <c r="AC290" s="643"/>
      <c r="AD290" s="1086"/>
      <c r="AE290" s="391">
        <f>ROUND(ROUND(ROUND(ROUND(G272+K284,0)*P$8,0)*AA290,0)-AC289,0)</f>
        <v>174</v>
      </c>
      <c r="AF290" s="268"/>
    </row>
    <row r="291" spans="1:32" ht="17.100000000000001" customHeight="1">
      <c r="A291" s="243">
        <v>63</v>
      </c>
      <c r="B291" s="351">
        <v>8681</v>
      </c>
      <c r="C291" s="870" t="s">
        <v>13308</v>
      </c>
      <c r="D291" s="604"/>
      <c r="E291" s="604"/>
      <c r="F291" s="604"/>
      <c r="G291" s="1099"/>
      <c r="H291" s="517"/>
      <c r="I291" s="518"/>
      <c r="J291" s="646"/>
      <c r="K291" s="748"/>
      <c r="L291" s="748"/>
      <c r="M291" s="1099"/>
      <c r="N291" s="1221"/>
      <c r="O291" s="1099"/>
      <c r="P291" s="1101"/>
      <c r="Q291" s="1749" t="s">
        <v>11559</v>
      </c>
      <c r="R291" s="1106" t="s">
        <v>162</v>
      </c>
      <c r="S291" s="524"/>
      <c r="T291" s="524"/>
      <c r="U291" s="524"/>
      <c r="V291" s="602"/>
      <c r="W291" s="362" t="s">
        <v>163</v>
      </c>
      <c r="X291" s="1081">
        <v>0.7</v>
      </c>
      <c r="Y291" s="1088"/>
      <c r="Z291" s="1088"/>
      <c r="AA291" s="1089"/>
      <c r="AB291" s="1745"/>
      <c r="AC291" s="1090"/>
      <c r="AD291" s="1091"/>
      <c r="AE291" s="391">
        <f>ROUND(ROUND(ROUND(ROUND(G272+K284,0)*P$8,0)*X291,0)-AC289,0)</f>
        <v>143</v>
      </c>
      <c r="AF291" s="268"/>
    </row>
    <row r="292" spans="1:32" ht="17.100000000000001" customHeight="1">
      <c r="A292" s="243">
        <v>63</v>
      </c>
      <c r="B292" s="351">
        <v>8682</v>
      </c>
      <c r="C292" s="870" t="s">
        <v>13309</v>
      </c>
      <c r="D292" s="604"/>
      <c r="E292" s="604"/>
      <c r="F292" s="604"/>
      <c r="G292" s="1099"/>
      <c r="H292" s="517"/>
      <c r="I292" s="518"/>
      <c r="J292" s="646"/>
      <c r="K292" s="748"/>
      <c r="L292" s="748"/>
      <c r="M292" s="1099"/>
      <c r="N292" s="1221"/>
      <c r="O292" s="1099"/>
      <c r="P292" s="1101"/>
      <c r="Q292" s="1750"/>
      <c r="R292" s="647"/>
      <c r="S292" s="288"/>
      <c r="T292" s="288"/>
      <c r="U292" s="288"/>
      <c r="V292" s="807"/>
      <c r="W292" s="512"/>
      <c r="X292" s="1083"/>
      <c r="Y292" s="1079" t="s">
        <v>4700</v>
      </c>
      <c r="Z292" s="354" t="s">
        <v>163</v>
      </c>
      <c r="AA292" s="357">
        <v>0.85</v>
      </c>
      <c r="AB292" s="1745"/>
      <c r="AC292" s="1090"/>
      <c r="AD292" s="1091"/>
      <c r="AE292" s="391">
        <f>ROUND(ROUND(ROUND(ROUND(ROUND(G272+K284,0)*P$8,0)*X291,0)*AA292,0)-AC289,0)</f>
        <v>121</v>
      </c>
      <c r="AF292" s="268"/>
    </row>
    <row r="293" spans="1:32" ht="17.100000000000001" customHeight="1">
      <c r="A293" s="243">
        <v>63</v>
      </c>
      <c r="B293" s="351">
        <v>8683</v>
      </c>
      <c r="C293" s="870" t="s">
        <v>13310</v>
      </c>
      <c r="D293" s="604"/>
      <c r="E293" s="604"/>
      <c r="F293" s="604"/>
      <c r="G293" s="1099"/>
      <c r="H293" s="517"/>
      <c r="I293" s="518"/>
      <c r="J293" s="646"/>
      <c r="K293" s="748"/>
      <c r="L293" s="748"/>
      <c r="M293" s="1099"/>
      <c r="N293" s="1221"/>
      <c r="O293" s="1099"/>
      <c r="P293" s="1101"/>
      <c r="Q293" s="1750"/>
      <c r="R293" s="641" t="s">
        <v>165</v>
      </c>
      <c r="S293" s="524"/>
      <c r="T293" s="524"/>
      <c r="U293" s="524"/>
      <c r="V293" s="602"/>
      <c r="W293" s="362" t="s">
        <v>163</v>
      </c>
      <c r="X293" s="1081">
        <v>0.5</v>
      </c>
      <c r="Y293" s="1082"/>
      <c r="Z293" s="1082"/>
      <c r="AA293" s="1083"/>
      <c r="AB293" s="1745"/>
      <c r="AC293" s="1090"/>
      <c r="AD293" s="1091"/>
      <c r="AE293" s="391">
        <f>ROUND(ROUND(ROUND(ROUND(G272+K284,0)*P$8,0)*X293,0)-AC289,0)</f>
        <v>101</v>
      </c>
      <c r="AF293" s="268"/>
    </row>
    <row r="294" spans="1:32" ht="17.100000000000001" customHeight="1">
      <c r="A294" s="243">
        <v>63</v>
      </c>
      <c r="B294" s="351">
        <v>8684</v>
      </c>
      <c r="C294" s="870" t="s">
        <v>13311</v>
      </c>
      <c r="D294" s="806"/>
      <c r="E294" s="806"/>
      <c r="F294" s="806"/>
      <c r="G294" s="320"/>
      <c r="H294" s="288"/>
      <c r="I294" s="526"/>
      <c r="J294" s="647"/>
      <c r="K294" s="1104"/>
      <c r="L294" s="1104"/>
      <c r="M294" s="1105"/>
      <c r="N294" s="1221"/>
      <c r="O294" s="1099"/>
      <c r="P294" s="1101"/>
      <c r="Q294" s="1751"/>
      <c r="R294" s="1104"/>
      <c r="S294" s="288"/>
      <c r="T294" s="288"/>
      <c r="U294" s="288"/>
      <c r="V294" s="807"/>
      <c r="W294" s="512"/>
      <c r="X294" s="1083"/>
      <c r="Y294" s="1079" t="s">
        <v>4700</v>
      </c>
      <c r="Z294" s="354" t="s">
        <v>163</v>
      </c>
      <c r="AA294" s="357">
        <v>0.85</v>
      </c>
      <c r="AB294" s="1746"/>
      <c r="AC294" s="1082"/>
      <c r="AD294" s="1083"/>
      <c r="AE294" s="391">
        <f>ROUND(ROUND(ROUND(ROUND(ROUND(G272+K284,0)*P$8,0)*X293,0)*AA294,0)-AC289,0)</f>
        <v>85</v>
      </c>
      <c r="AF294" s="268"/>
    </row>
    <row r="295" spans="1:32" ht="17.100000000000001" customHeight="1">
      <c r="A295" s="229">
        <v>63</v>
      </c>
      <c r="B295" s="337">
        <v>8211</v>
      </c>
      <c r="C295" s="871" t="s">
        <v>13312</v>
      </c>
      <c r="D295" s="1820" t="s">
        <v>11852</v>
      </c>
      <c r="E295" s="1822" t="s">
        <v>11853</v>
      </c>
      <c r="F295" s="1542" t="s">
        <v>11633</v>
      </c>
      <c r="G295" s="558"/>
      <c r="H295" s="558"/>
      <c r="I295" s="674"/>
      <c r="J295" s="664"/>
      <c r="K295" s="232"/>
      <c r="L295" s="338"/>
      <c r="M295" s="232"/>
      <c r="N295" s="516"/>
      <c r="O295" s="517"/>
      <c r="P295" s="518"/>
      <c r="Q295" s="1212"/>
      <c r="R295" s="1212"/>
      <c r="S295" s="232"/>
      <c r="T295" s="232"/>
      <c r="U295" s="314"/>
      <c r="V295" s="1227"/>
      <c r="W295" s="372"/>
      <c r="X295" s="1070"/>
      <c r="Y295" s="625"/>
      <c r="Z295" s="625"/>
      <c r="AA295" s="625"/>
      <c r="AB295" s="1213"/>
      <c r="AC295" s="625"/>
      <c r="AD295" s="626"/>
      <c r="AE295" s="473">
        <f>ROUND(G296*P$8,0)</f>
        <v>551</v>
      </c>
      <c r="AF295" s="268"/>
    </row>
    <row r="296" spans="1:32" ht="17.100000000000001" customHeight="1">
      <c r="A296" s="243">
        <v>63</v>
      </c>
      <c r="B296" s="351">
        <v>8701</v>
      </c>
      <c r="C296" s="870" t="s">
        <v>13313</v>
      </c>
      <c r="D296" s="1821"/>
      <c r="E296" s="1823"/>
      <c r="F296" s="1765"/>
      <c r="G296" s="624">
        <v>787</v>
      </c>
      <c r="H296" s="208" t="s">
        <v>18</v>
      </c>
      <c r="I296" s="650"/>
      <c r="J296" s="654"/>
      <c r="K296" s="208"/>
      <c r="L296" s="392"/>
      <c r="M296" s="208"/>
      <c r="N296" s="516"/>
      <c r="O296" s="517"/>
      <c r="P296" s="518"/>
      <c r="Q296" s="1228"/>
      <c r="R296" s="1228"/>
      <c r="S296" s="208"/>
      <c r="T296" s="208"/>
      <c r="U296" s="385"/>
      <c r="V296" s="1229"/>
      <c r="W296" s="400"/>
      <c r="X296" s="470"/>
      <c r="Y296" s="1071" t="s">
        <v>4700</v>
      </c>
      <c r="Z296" s="362" t="s">
        <v>163</v>
      </c>
      <c r="AA296" s="356">
        <v>0.85</v>
      </c>
      <c r="AB296" s="1215"/>
      <c r="AC296" s="635"/>
      <c r="AD296" s="636"/>
      <c r="AE296" s="391">
        <f>ROUND(ROUND(G296*P$8,0)*AA296,0)</f>
        <v>468</v>
      </c>
      <c r="AF296" s="268"/>
    </row>
    <row r="297" spans="1:32" ht="17.100000000000001" customHeight="1">
      <c r="A297" s="229">
        <v>63</v>
      </c>
      <c r="B297" s="337">
        <v>8212</v>
      </c>
      <c r="C297" s="871" t="s">
        <v>13314</v>
      </c>
      <c r="D297" s="1821"/>
      <c r="E297" s="646"/>
      <c r="F297" s="1765"/>
      <c r="G297" s="618"/>
      <c r="H297" s="618"/>
      <c r="I297" s="650"/>
      <c r="J297" s="597"/>
      <c r="K297" s="208"/>
      <c r="L297" s="392"/>
      <c r="M297" s="209"/>
      <c r="N297" s="842"/>
      <c r="O297" s="546"/>
      <c r="P297" s="743"/>
      <c r="Q297" s="1230"/>
      <c r="R297" s="1230"/>
      <c r="S297" s="208"/>
      <c r="T297" s="208"/>
      <c r="U297" s="385"/>
      <c r="V297" s="1810" t="s">
        <v>4703</v>
      </c>
      <c r="W297" s="372" t="s">
        <v>163</v>
      </c>
      <c r="X297" s="1107">
        <v>0.7</v>
      </c>
      <c r="Y297" s="1108"/>
      <c r="Z297" s="1108"/>
      <c r="AA297" s="1108"/>
      <c r="AB297" s="1231"/>
      <c r="AC297" s="1108"/>
      <c r="AD297" s="1109"/>
      <c r="AE297" s="473">
        <f>ROUND(ROUND(G296*P$8,0)*X297,0)</f>
        <v>386</v>
      </c>
      <c r="AF297" s="268"/>
    </row>
    <row r="298" spans="1:32" ht="17.100000000000001" customHeight="1">
      <c r="A298" s="243">
        <v>63</v>
      </c>
      <c r="B298" s="351">
        <v>8702</v>
      </c>
      <c r="C298" s="870" t="s">
        <v>13315</v>
      </c>
      <c r="D298" s="1821"/>
      <c r="E298" s="646"/>
      <c r="F298" s="1765"/>
      <c r="G298" s="618"/>
      <c r="H298" s="618"/>
      <c r="I298" s="650"/>
      <c r="J298" s="597"/>
      <c r="K298" s="208"/>
      <c r="L298" s="392"/>
      <c r="M298" s="209"/>
      <c r="N298" s="842"/>
      <c r="O298" s="546"/>
      <c r="P298" s="743"/>
      <c r="Q298" s="1230"/>
      <c r="R298" s="1230"/>
      <c r="S298" s="208"/>
      <c r="T298" s="208"/>
      <c r="U298" s="385"/>
      <c r="V298" s="1805"/>
      <c r="W298" s="400"/>
      <c r="X298" s="1110"/>
      <c r="Y298" s="1079" t="s">
        <v>4700</v>
      </c>
      <c r="Z298" s="354" t="s">
        <v>163</v>
      </c>
      <c r="AA298" s="355">
        <v>0.85</v>
      </c>
      <c r="AB298" s="1215"/>
      <c r="AC298" s="635"/>
      <c r="AD298" s="636"/>
      <c r="AE298" s="391">
        <f>ROUND(ROUND(ROUND(G296*P$8,0)*X297,0)*AA298,0)</f>
        <v>328</v>
      </c>
      <c r="AF298" s="268"/>
    </row>
    <row r="299" spans="1:32" ht="17.100000000000001" customHeight="1">
      <c r="A299" s="229">
        <v>63</v>
      </c>
      <c r="B299" s="337">
        <v>8215</v>
      </c>
      <c r="C299" s="871" t="s">
        <v>13316</v>
      </c>
      <c r="D299" s="1821"/>
      <c r="E299" s="646"/>
      <c r="F299" s="623"/>
      <c r="G299" s="618"/>
      <c r="H299" s="618"/>
      <c r="I299" s="650"/>
      <c r="J299" s="597"/>
      <c r="K299" s="208"/>
      <c r="L299" s="392"/>
      <c r="M299" s="209"/>
      <c r="N299" s="842"/>
      <c r="O299" s="546"/>
      <c r="P299" s="743"/>
      <c r="Q299" s="1230"/>
      <c r="R299" s="1230"/>
      <c r="S299" s="208"/>
      <c r="T299" s="208"/>
      <c r="U299" s="385"/>
      <c r="V299" s="1810" t="s">
        <v>4708</v>
      </c>
      <c r="W299" s="372" t="s">
        <v>163</v>
      </c>
      <c r="X299" s="1107">
        <v>0.85</v>
      </c>
      <c r="Y299" s="1111"/>
      <c r="Z299" s="1111"/>
      <c r="AA299" s="1111"/>
      <c r="AB299" s="1232"/>
      <c r="AC299" s="1111"/>
      <c r="AD299" s="1110"/>
      <c r="AE299" s="473">
        <f>ROUND(ROUND(G296*P$8,0)*X299,0)</f>
        <v>468</v>
      </c>
      <c r="AF299" s="268"/>
    </row>
    <row r="300" spans="1:32" ht="17.100000000000001" customHeight="1">
      <c r="A300" s="243">
        <v>63</v>
      </c>
      <c r="B300" s="351">
        <v>8703</v>
      </c>
      <c r="C300" s="870" t="s">
        <v>13317</v>
      </c>
      <c r="D300" s="1821"/>
      <c r="E300" s="646"/>
      <c r="F300" s="623"/>
      <c r="G300" s="618"/>
      <c r="H300" s="618"/>
      <c r="I300" s="650"/>
      <c r="J300" s="597"/>
      <c r="K300" s="208"/>
      <c r="L300" s="392"/>
      <c r="M300" s="209"/>
      <c r="N300" s="842"/>
      <c r="O300" s="546"/>
      <c r="P300" s="743"/>
      <c r="Q300" s="1230"/>
      <c r="R300" s="1230"/>
      <c r="S300" s="208"/>
      <c r="T300" s="208"/>
      <c r="U300" s="385"/>
      <c r="V300" s="1805"/>
      <c r="W300" s="400"/>
      <c r="X300" s="1110"/>
      <c r="Y300" s="1079" t="s">
        <v>4700</v>
      </c>
      <c r="Z300" s="354" t="s">
        <v>163</v>
      </c>
      <c r="AA300" s="355">
        <v>0.85</v>
      </c>
      <c r="AB300" s="1215"/>
      <c r="AC300" s="635"/>
      <c r="AD300" s="636"/>
      <c r="AE300" s="391">
        <f>ROUND(ROUND(ROUND(G296*P$8,0)*X299,0)*AA300,0)</f>
        <v>398</v>
      </c>
      <c r="AF300" s="268"/>
    </row>
    <row r="301" spans="1:32" ht="17.100000000000001" customHeight="1">
      <c r="A301" s="243">
        <v>63</v>
      </c>
      <c r="B301" s="351">
        <v>8704</v>
      </c>
      <c r="C301" s="870" t="s">
        <v>13318</v>
      </c>
      <c r="D301" s="1821"/>
      <c r="E301" s="646"/>
      <c r="F301" s="623"/>
      <c r="G301" s="618"/>
      <c r="H301" s="618"/>
      <c r="I301" s="650"/>
      <c r="J301" s="597"/>
      <c r="K301" s="208"/>
      <c r="L301" s="392"/>
      <c r="M301" s="209"/>
      <c r="N301" s="842"/>
      <c r="O301" s="546"/>
      <c r="P301" s="743"/>
      <c r="Q301" s="1230"/>
      <c r="R301" s="1230"/>
      <c r="S301" s="208"/>
      <c r="T301" s="208"/>
      <c r="U301" s="385"/>
      <c r="V301" s="1233"/>
      <c r="W301" s="362"/>
      <c r="X301" s="1097"/>
      <c r="Y301" s="635"/>
      <c r="Z301" s="635"/>
      <c r="AA301" s="636"/>
      <c r="AB301" s="1533" t="s">
        <v>167</v>
      </c>
      <c r="AC301" s="643">
        <v>5</v>
      </c>
      <c r="AD301" s="1086" t="s">
        <v>168</v>
      </c>
      <c r="AE301" s="391">
        <f>ROUND(ROUND(G296*P$8,0)-AC301,0)</f>
        <v>546</v>
      </c>
      <c r="AF301" s="268"/>
    </row>
    <row r="302" spans="1:32" ht="17.100000000000001" customHeight="1">
      <c r="A302" s="243">
        <v>63</v>
      </c>
      <c r="B302" s="351">
        <v>8705</v>
      </c>
      <c r="C302" s="870" t="s">
        <v>13319</v>
      </c>
      <c r="D302" s="629"/>
      <c r="E302" s="646"/>
      <c r="F302" s="623"/>
      <c r="G302" s="618"/>
      <c r="H302" s="618"/>
      <c r="I302" s="650"/>
      <c r="J302" s="597"/>
      <c r="K302" s="208"/>
      <c r="L302" s="392"/>
      <c r="M302" s="209"/>
      <c r="N302" s="842"/>
      <c r="O302" s="546"/>
      <c r="P302" s="743"/>
      <c r="Q302" s="1230"/>
      <c r="R302" s="1230"/>
      <c r="S302" s="208"/>
      <c r="T302" s="208"/>
      <c r="U302" s="385"/>
      <c r="V302" s="1234"/>
      <c r="W302" s="512"/>
      <c r="X302" s="514"/>
      <c r="Y302" s="1071" t="s">
        <v>4700</v>
      </c>
      <c r="Z302" s="362" t="s">
        <v>163</v>
      </c>
      <c r="AA302" s="395">
        <v>0.85</v>
      </c>
      <c r="AB302" s="1745"/>
      <c r="AC302" s="643"/>
      <c r="AD302" s="1086"/>
      <c r="AE302" s="391">
        <f>ROUND(ROUND(ROUND(G296*P$8,0)*AA302,0)-AC301,0)</f>
        <v>463</v>
      </c>
      <c r="AF302" s="268"/>
    </row>
    <row r="303" spans="1:32" ht="17.100000000000001" customHeight="1">
      <c r="A303" s="243">
        <v>63</v>
      </c>
      <c r="B303" s="351">
        <v>8706</v>
      </c>
      <c r="C303" s="870" t="s">
        <v>13320</v>
      </c>
      <c r="D303" s="629"/>
      <c r="E303" s="646"/>
      <c r="F303" s="623"/>
      <c r="G303" s="618"/>
      <c r="H303" s="618"/>
      <c r="I303" s="650"/>
      <c r="J303" s="597"/>
      <c r="K303" s="208"/>
      <c r="L303" s="392"/>
      <c r="M303" s="209"/>
      <c r="N303" s="842"/>
      <c r="O303" s="546"/>
      <c r="P303" s="743"/>
      <c r="Q303" s="1230"/>
      <c r="R303" s="1230"/>
      <c r="S303" s="208"/>
      <c r="T303" s="208"/>
      <c r="U303" s="385"/>
      <c r="V303" s="1684" t="s">
        <v>4703</v>
      </c>
      <c r="W303" s="643" t="s">
        <v>163</v>
      </c>
      <c r="X303" s="1091">
        <v>0.7</v>
      </c>
      <c r="Y303" s="1088"/>
      <c r="Z303" s="1088"/>
      <c r="AA303" s="1089"/>
      <c r="AB303" s="1745"/>
      <c r="AC303" s="1090"/>
      <c r="AD303" s="1091"/>
      <c r="AE303" s="391">
        <f>ROUND(ROUND(ROUND(G296*P$8,0)*X303,0)-AC301,0)</f>
        <v>381</v>
      </c>
      <c r="AF303" s="268"/>
    </row>
    <row r="304" spans="1:32" ht="17.100000000000001" customHeight="1">
      <c r="A304" s="243">
        <v>63</v>
      </c>
      <c r="B304" s="351">
        <v>8707</v>
      </c>
      <c r="C304" s="870" t="s">
        <v>13321</v>
      </c>
      <c r="D304" s="629"/>
      <c r="E304" s="646"/>
      <c r="F304" s="623"/>
      <c r="G304" s="618"/>
      <c r="H304" s="618"/>
      <c r="I304" s="650"/>
      <c r="J304" s="597"/>
      <c r="K304" s="208"/>
      <c r="L304" s="392"/>
      <c r="M304" s="209"/>
      <c r="N304" s="842"/>
      <c r="O304" s="546"/>
      <c r="P304" s="743"/>
      <c r="Q304" s="1230"/>
      <c r="R304" s="1230"/>
      <c r="S304" s="208"/>
      <c r="T304" s="208"/>
      <c r="U304" s="385"/>
      <c r="V304" s="1805"/>
      <c r="W304" s="512"/>
      <c r="X304" s="1083"/>
      <c r="Y304" s="1079" t="s">
        <v>4700</v>
      </c>
      <c r="Z304" s="354" t="s">
        <v>163</v>
      </c>
      <c r="AA304" s="357">
        <v>0.85</v>
      </c>
      <c r="AB304" s="1745"/>
      <c r="AC304" s="1090"/>
      <c r="AD304" s="1091"/>
      <c r="AE304" s="391">
        <f>ROUND(ROUND(ROUND(ROUND(G296*P$8,0)*X303,0)*AA304,0)-AC301,0)</f>
        <v>323</v>
      </c>
      <c r="AF304" s="268"/>
    </row>
    <row r="305" spans="1:32" ht="17.100000000000001" customHeight="1">
      <c r="A305" s="243">
        <v>63</v>
      </c>
      <c r="B305" s="351">
        <v>8708</v>
      </c>
      <c r="C305" s="870" t="s">
        <v>13322</v>
      </c>
      <c r="D305" s="629"/>
      <c r="E305" s="646"/>
      <c r="F305" s="623"/>
      <c r="G305" s="618"/>
      <c r="H305" s="618"/>
      <c r="I305" s="650"/>
      <c r="J305" s="597"/>
      <c r="K305" s="208"/>
      <c r="L305" s="392"/>
      <c r="M305" s="209"/>
      <c r="N305" s="842"/>
      <c r="O305" s="546"/>
      <c r="P305" s="743"/>
      <c r="Q305" s="1230"/>
      <c r="R305" s="1230"/>
      <c r="S305" s="208"/>
      <c r="T305" s="208"/>
      <c r="U305" s="385"/>
      <c r="V305" s="1684" t="s">
        <v>4708</v>
      </c>
      <c r="W305" s="643" t="s">
        <v>163</v>
      </c>
      <c r="X305" s="1091">
        <v>0.85</v>
      </c>
      <c r="Y305" s="1082"/>
      <c r="Z305" s="1082"/>
      <c r="AA305" s="1083"/>
      <c r="AB305" s="1745"/>
      <c r="AC305" s="1090"/>
      <c r="AD305" s="1091"/>
      <c r="AE305" s="391">
        <f>ROUND(ROUND(ROUND(G296*P$8,0)*X305,0)-AC301,0)</f>
        <v>463</v>
      </c>
      <c r="AF305" s="268"/>
    </row>
    <row r="306" spans="1:32" ht="17.100000000000001" customHeight="1">
      <c r="A306" s="243">
        <v>63</v>
      </c>
      <c r="B306" s="351">
        <v>8709</v>
      </c>
      <c r="C306" s="870" t="s">
        <v>13323</v>
      </c>
      <c r="D306" s="629"/>
      <c r="E306" s="646"/>
      <c r="F306" s="623"/>
      <c r="G306" s="618"/>
      <c r="H306" s="618"/>
      <c r="I306" s="650"/>
      <c r="J306" s="597"/>
      <c r="K306" s="208"/>
      <c r="L306" s="392"/>
      <c r="M306" s="209"/>
      <c r="N306" s="842"/>
      <c r="O306" s="546"/>
      <c r="P306" s="743"/>
      <c r="Q306" s="1230"/>
      <c r="R306" s="1230"/>
      <c r="S306" s="208"/>
      <c r="T306" s="208"/>
      <c r="U306" s="385"/>
      <c r="V306" s="1805"/>
      <c r="W306" s="512"/>
      <c r="X306" s="1083"/>
      <c r="Y306" s="1079" t="s">
        <v>4700</v>
      </c>
      <c r="Z306" s="354" t="s">
        <v>163</v>
      </c>
      <c r="AA306" s="357">
        <v>0.85</v>
      </c>
      <c r="AB306" s="1746"/>
      <c r="AC306" s="1082"/>
      <c r="AD306" s="1083"/>
      <c r="AE306" s="391">
        <f>ROUND(ROUND(ROUND(ROUND(G296*P$8,0)*X305,0)*AA306,0)-AC301,0)</f>
        <v>393</v>
      </c>
      <c r="AF306" s="268"/>
    </row>
    <row r="307" spans="1:32" ht="17.100000000000001" customHeight="1">
      <c r="A307" s="229">
        <v>63</v>
      </c>
      <c r="B307" s="337">
        <v>8213</v>
      </c>
      <c r="C307" s="871" t="s">
        <v>13324</v>
      </c>
      <c r="D307" s="629"/>
      <c r="E307" s="646"/>
      <c r="F307" s="1235"/>
      <c r="I307" s="385"/>
      <c r="J307" s="629"/>
      <c r="K307" s="630"/>
      <c r="L307" s="630"/>
      <c r="M307" s="208"/>
      <c r="N307" s="516"/>
      <c r="O307" s="517"/>
      <c r="P307" s="518"/>
      <c r="Q307" s="1769" t="s">
        <v>11301</v>
      </c>
      <c r="R307" s="1770" t="s">
        <v>162</v>
      </c>
      <c r="S307" s="272"/>
      <c r="T307" s="272"/>
      <c r="U307" s="1112"/>
      <c r="V307" s="1227"/>
      <c r="W307" s="372"/>
      <c r="X307" s="1070"/>
      <c r="Y307" s="625"/>
      <c r="Z307" s="625"/>
      <c r="AA307" s="625"/>
      <c r="AB307" s="1213"/>
      <c r="AC307" s="625"/>
      <c r="AD307" s="626"/>
      <c r="AE307" s="473">
        <f>ROUND(ROUND(G296*P$8,0)*T308,0)</f>
        <v>386</v>
      </c>
      <c r="AF307" s="268"/>
    </row>
    <row r="308" spans="1:32" ht="17.100000000000001" customHeight="1">
      <c r="A308" s="243">
        <v>63</v>
      </c>
      <c r="B308" s="351">
        <v>8710</v>
      </c>
      <c r="C308" s="870" t="s">
        <v>13325</v>
      </c>
      <c r="D308" s="629"/>
      <c r="E308" s="646"/>
      <c r="F308" s="1235"/>
      <c r="G308" s="618"/>
      <c r="H308" s="208"/>
      <c r="I308" s="385"/>
      <c r="J308" s="629"/>
      <c r="K308" s="630"/>
      <c r="L308" s="630"/>
      <c r="M308" s="208"/>
      <c r="N308" s="516"/>
      <c r="O308" s="517"/>
      <c r="P308" s="518"/>
      <c r="Q308" s="1758"/>
      <c r="R308" s="1745"/>
      <c r="S308" s="1113" t="s">
        <v>163</v>
      </c>
      <c r="T308" s="1114">
        <v>0.7</v>
      </c>
      <c r="U308" s="1115"/>
      <c r="V308" s="1229"/>
      <c r="W308" s="400"/>
      <c r="X308" s="470"/>
      <c r="Y308" s="1071" t="s">
        <v>4700</v>
      </c>
      <c r="Z308" s="362" t="s">
        <v>163</v>
      </c>
      <c r="AA308" s="356">
        <v>0.85</v>
      </c>
      <c r="AB308" s="1215"/>
      <c r="AC308" s="635"/>
      <c r="AD308" s="636"/>
      <c r="AE308" s="391">
        <f>ROUND(ROUND(ROUND(G296*P$8,0)*T308,0)*AA308,0)</f>
        <v>328</v>
      </c>
      <c r="AF308" s="268"/>
    </row>
    <row r="309" spans="1:32" ht="17.100000000000001" customHeight="1">
      <c r="A309" s="229">
        <v>63</v>
      </c>
      <c r="B309" s="337">
        <v>8214</v>
      </c>
      <c r="C309" s="871" t="s">
        <v>13326</v>
      </c>
      <c r="D309" s="597"/>
      <c r="E309" s="604"/>
      <c r="F309" s="627"/>
      <c r="G309" s="208"/>
      <c r="H309" s="208"/>
      <c r="I309" s="385"/>
      <c r="J309" s="629"/>
      <c r="K309" s="630"/>
      <c r="L309" s="630"/>
      <c r="M309" s="214"/>
      <c r="N309" s="1130"/>
      <c r="O309" s="643"/>
      <c r="P309" s="1132"/>
      <c r="Q309" s="1758"/>
      <c r="R309" s="1745"/>
      <c r="S309" s="1113"/>
      <c r="T309" s="1114"/>
      <c r="U309" s="1116"/>
      <c r="V309" s="1810" t="s">
        <v>4703</v>
      </c>
      <c r="W309" s="372" t="s">
        <v>163</v>
      </c>
      <c r="X309" s="1107">
        <f>$X$297</f>
        <v>0.7</v>
      </c>
      <c r="Y309" s="1108"/>
      <c r="Z309" s="1108"/>
      <c r="AA309" s="1108"/>
      <c r="AB309" s="1231"/>
      <c r="AC309" s="1108"/>
      <c r="AD309" s="1109"/>
      <c r="AE309" s="473">
        <f>ROUND(ROUND(ROUND(G296*P$8,0)*T308,0)*X309,0)</f>
        <v>270</v>
      </c>
      <c r="AF309" s="268"/>
    </row>
    <row r="310" spans="1:32" ht="17.100000000000001" customHeight="1">
      <c r="A310" s="243">
        <v>63</v>
      </c>
      <c r="B310" s="351">
        <v>8711</v>
      </c>
      <c r="C310" s="870" t="s">
        <v>13327</v>
      </c>
      <c r="D310" s="597"/>
      <c r="E310" s="604"/>
      <c r="F310" s="627"/>
      <c r="G310" s="208"/>
      <c r="H310" s="208"/>
      <c r="I310" s="385"/>
      <c r="J310" s="629"/>
      <c r="K310" s="630"/>
      <c r="L310" s="630"/>
      <c r="M310" s="214"/>
      <c r="N310" s="1130"/>
      <c r="O310" s="643"/>
      <c r="P310" s="1132"/>
      <c r="Q310" s="1758"/>
      <c r="R310" s="1745"/>
      <c r="S310" s="1113"/>
      <c r="T310" s="1114"/>
      <c r="U310" s="1116"/>
      <c r="V310" s="1805"/>
      <c r="W310" s="400"/>
      <c r="X310" s="1110"/>
      <c r="Y310" s="1079" t="s">
        <v>11869</v>
      </c>
      <c r="Z310" s="354" t="s">
        <v>30</v>
      </c>
      <c r="AA310" s="355">
        <v>0.85</v>
      </c>
      <c r="AB310" s="1215"/>
      <c r="AC310" s="635"/>
      <c r="AD310" s="636"/>
      <c r="AE310" s="391">
        <f>ROUND(ROUND(ROUND(ROUND(G296*P$8,0)*T308,0)*X309,0)*AA310,0)</f>
        <v>230</v>
      </c>
      <c r="AF310" s="268"/>
    </row>
    <row r="311" spans="1:32" ht="17.100000000000001" customHeight="1">
      <c r="A311" s="229">
        <v>63</v>
      </c>
      <c r="B311" s="337">
        <v>8216</v>
      </c>
      <c r="C311" s="871" t="s">
        <v>13328</v>
      </c>
      <c r="D311" s="597"/>
      <c r="E311" s="604"/>
      <c r="F311" s="627"/>
      <c r="G311" s="208"/>
      <c r="H311" s="208"/>
      <c r="I311" s="385"/>
      <c r="J311" s="629"/>
      <c r="K311" s="630"/>
      <c r="L311" s="630"/>
      <c r="M311" s="214"/>
      <c r="N311" s="1130"/>
      <c r="O311" s="643"/>
      <c r="P311" s="1132"/>
      <c r="Q311" s="1236"/>
      <c r="R311" s="1745"/>
      <c r="S311" s="1113"/>
      <c r="T311" s="1114"/>
      <c r="U311" s="1116"/>
      <c r="V311" s="1810" t="s">
        <v>4708</v>
      </c>
      <c r="W311" s="372" t="s">
        <v>30</v>
      </c>
      <c r="X311" s="1107">
        <f>$X$299</f>
        <v>0.85</v>
      </c>
      <c r="Y311" s="1111"/>
      <c r="Z311" s="1111"/>
      <c r="AA311" s="1111"/>
      <c r="AB311" s="1232"/>
      <c r="AC311" s="1111"/>
      <c r="AD311" s="1110"/>
      <c r="AE311" s="473">
        <f>ROUND(ROUND(ROUND(G296*P$8,0)*T308,0)*X311,0)</f>
        <v>328</v>
      </c>
      <c r="AF311" s="268"/>
    </row>
    <row r="312" spans="1:32" ht="17.100000000000001" customHeight="1">
      <c r="A312" s="243">
        <v>63</v>
      </c>
      <c r="B312" s="351">
        <v>8712</v>
      </c>
      <c r="C312" s="870" t="s">
        <v>13329</v>
      </c>
      <c r="D312" s="597"/>
      <c r="E312" s="604"/>
      <c r="F312" s="627"/>
      <c r="G312" s="208"/>
      <c r="H312" s="208"/>
      <c r="I312" s="385"/>
      <c r="J312" s="629"/>
      <c r="K312" s="630"/>
      <c r="L312" s="630"/>
      <c r="M312" s="214"/>
      <c r="N312" s="1130"/>
      <c r="O312" s="643"/>
      <c r="P312" s="1132"/>
      <c r="Q312" s="1236"/>
      <c r="R312" s="1745"/>
      <c r="S312" s="1113"/>
      <c r="T312" s="1114"/>
      <c r="U312" s="1116"/>
      <c r="V312" s="1805"/>
      <c r="W312" s="400"/>
      <c r="X312" s="1110"/>
      <c r="Y312" s="1079" t="s">
        <v>11869</v>
      </c>
      <c r="Z312" s="354" t="s">
        <v>30</v>
      </c>
      <c r="AA312" s="355">
        <v>0.85</v>
      </c>
      <c r="AB312" s="1215"/>
      <c r="AC312" s="635"/>
      <c r="AD312" s="636"/>
      <c r="AE312" s="391">
        <f>ROUND(ROUND(ROUND(ROUND(G296*P$8,0)*T308,0)*X311,0)*AA312,0)</f>
        <v>279</v>
      </c>
      <c r="AF312" s="268"/>
    </row>
    <row r="313" spans="1:32" ht="17.100000000000001" customHeight="1">
      <c r="A313" s="243">
        <v>63</v>
      </c>
      <c r="B313" s="351">
        <v>8713</v>
      </c>
      <c r="C313" s="870" t="s">
        <v>13330</v>
      </c>
      <c r="D313" s="597"/>
      <c r="E313" s="604"/>
      <c r="F313" s="627"/>
      <c r="G313" s="208"/>
      <c r="H313" s="208"/>
      <c r="I313" s="385"/>
      <c r="J313" s="629"/>
      <c r="K313" s="630"/>
      <c r="L313" s="630"/>
      <c r="M313" s="214"/>
      <c r="N313" s="1130"/>
      <c r="O313" s="643"/>
      <c r="P313" s="1132"/>
      <c r="Q313" s="1236"/>
      <c r="R313" s="1237"/>
      <c r="S313" s="1113"/>
      <c r="T313" s="1114"/>
      <c r="U313" s="1116"/>
      <c r="V313" s="1233"/>
      <c r="W313" s="362"/>
      <c r="X313" s="1097"/>
      <c r="Y313" s="635"/>
      <c r="Z313" s="635"/>
      <c r="AA313" s="636"/>
      <c r="AB313" s="1533" t="s">
        <v>167</v>
      </c>
      <c r="AC313" s="643">
        <v>5</v>
      </c>
      <c r="AD313" s="1086" t="s">
        <v>168</v>
      </c>
      <c r="AE313" s="391">
        <f>ROUND(ROUND(ROUND(G296*P$8,0)*T308,0)-AC313,0)</f>
        <v>381</v>
      </c>
      <c r="AF313" s="268"/>
    </row>
    <row r="314" spans="1:32" ht="17.100000000000001" customHeight="1">
      <c r="A314" s="243">
        <v>63</v>
      </c>
      <c r="B314" s="351">
        <v>8714</v>
      </c>
      <c r="C314" s="870" t="s">
        <v>13331</v>
      </c>
      <c r="D314" s="597"/>
      <c r="E314" s="604"/>
      <c r="F314" s="627"/>
      <c r="G314" s="208"/>
      <c r="H314" s="208"/>
      <c r="I314" s="385"/>
      <c r="J314" s="629"/>
      <c r="K314" s="630"/>
      <c r="L314" s="630"/>
      <c r="M314" s="214"/>
      <c r="N314" s="1130"/>
      <c r="O314" s="643"/>
      <c r="P314" s="1132"/>
      <c r="Q314" s="1236"/>
      <c r="R314" s="1237"/>
      <c r="S314" s="1113"/>
      <c r="T314" s="1114"/>
      <c r="U314" s="1116"/>
      <c r="V314" s="1234"/>
      <c r="W314" s="512"/>
      <c r="X314" s="514"/>
      <c r="Y314" s="1071" t="s">
        <v>11869</v>
      </c>
      <c r="Z314" s="362" t="s">
        <v>30</v>
      </c>
      <c r="AA314" s="395">
        <v>0.85</v>
      </c>
      <c r="AB314" s="1745"/>
      <c r="AC314" s="643"/>
      <c r="AD314" s="1086"/>
      <c r="AE314" s="391">
        <f>ROUND(ROUND(ROUND(ROUND(G296*P$8,0)*T308,0)*AA314,0)-AC313,0)</f>
        <v>323</v>
      </c>
      <c r="AF314" s="268"/>
    </row>
    <row r="315" spans="1:32" ht="17.100000000000001" customHeight="1">
      <c r="A315" s="243">
        <v>63</v>
      </c>
      <c r="B315" s="351">
        <v>8715</v>
      </c>
      <c r="C315" s="870" t="s">
        <v>13332</v>
      </c>
      <c r="D315" s="597"/>
      <c r="E315" s="604"/>
      <c r="F315" s="627"/>
      <c r="G315" s="208"/>
      <c r="H315" s="208"/>
      <c r="I315" s="385"/>
      <c r="J315" s="629"/>
      <c r="K315" s="630"/>
      <c r="L315" s="630"/>
      <c r="M315" s="214"/>
      <c r="N315" s="1130"/>
      <c r="O315" s="643"/>
      <c r="P315" s="1132"/>
      <c r="Q315" s="1236"/>
      <c r="R315" s="1237"/>
      <c r="S315" s="1113"/>
      <c r="T315" s="1114"/>
      <c r="U315" s="1116"/>
      <c r="V315" s="1684" t="s">
        <v>4703</v>
      </c>
      <c r="W315" s="643" t="s">
        <v>30</v>
      </c>
      <c r="X315" s="1091">
        <f>$X$297</f>
        <v>0.7</v>
      </c>
      <c r="Y315" s="1088"/>
      <c r="Z315" s="1088"/>
      <c r="AA315" s="1089"/>
      <c r="AB315" s="1745"/>
      <c r="AC315" s="1090"/>
      <c r="AD315" s="1091"/>
      <c r="AE315" s="391">
        <f>ROUND(ROUND(ROUND(ROUND(G296*P$8,0)*T308,0)*X315,0)-AC313,0)</f>
        <v>265</v>
      </c>
      <c r="AF315" s="268"/>
    </row>
    <row r="316" spans="1:32" ht="17.100000000000001" customHeight="1">
      <c r="A316" s="243">
        <v>63</v>
      </c>
      <c r="B316" s="351">
        <v>8716</v>
      </c>
      <c r="C316" s="870" t="s">
        <v>13333</v>
      </c>
      <c r="D316" s="597"/>
      <c r="E316" s="604"/>
      <c r="F316" s="627"/>
      <c r="G316" s="208"/>
      <c r="H316" s="208"/>
      <c r="I316" s="385"/>
      <c r="J316" s="629"/>
      <c r="K316" s="630"/>
      <c r="L316" s="630"/>
      <c r="M316" s="214"/>
      <c r="N316" s="1130"/>
      <c r="O316" s="643"/>
      <c r="P316" s="1132"/>
      <c r="Q316" s="1236"/>
      <c r="R316" s="1237"/>
      <c r="S316" s="1113"/>
      <c r="T316" s="1114"/>
      <c r="U316" s="1116"/>
      <c r="V316" s="1805"/>
      <c r="W316" s="512"/>
      <c r="X316" s="1083"/>
      <c r="Y316" s="1079" t="s">
        <v>11869</v>
      </c>
      <c r="Z316" s="354" t="s">
        <v>30</v>
      </c>
      <c r="AA316" s="357">
        <v>0.85</v>
      </c>
      <c r="AB316" s="1745"/>
      <c r="AC316" s="1090"/>
      <c r="AD316" s="1091"/>
      <c r="AE316" s="391">
        <f>ROUND(ROUND(ROUND(ROUND(ROUND(G296*P$8,0)*T308,0)*X315,0)*AA316,0)-AC313,0)</f>
        <v>225</v>
      </c>
      <c r="AF316" s="268"/>
    </row>
    <row r="317" spans="1:32" ht="17.100000000000001" customHeight="1">
      <c r="A317" s="243">
        <v>63</v>
      </c>
      <c r="B317" s="351">
        <v>8717</v>
      </c>
      <c r="C317" s="870" t="s">
        <v>13334</v>
      </c>
      <c r="D317" s="597"/>
      <c r="E317" s="604"/>
      <c r="F317" s="627"/>
      <c r="G317" s="208"/>
      <c r="H317" s="208"/>
      <c r="I317" s="385"/>
      <c r="J317" s="629"/>
      <c r="K317" s="630"/>
      <c r="L317" s="630"/>
      <c r="M317" s="214"/>
      <c r="N317" s="1130"/>
      <c r="O317" s="643"/>
      <c r="P317" s="1132"/>
      <c r="Q317" s="1236"/>
      <c r="R317" s="1237"/>
      <c r="S317" s="1113"/>
      <c r="T317" s="1114"/>
      <c r="U317" s="1116"/>
      <c r="V317" s="1684" t="s">
        <v>4708</v>
      </c>
      <c r="W317" s="643" t="s">
        <v>30</v>
      </c>
      <c r="X317" s="1091">
        <f>$X$299</f>
        <v>0.85</v>
      </c>
      <c r="Y317" s="1082"/>
      <c r="Z317" s="1082"/>
      <c r="AA317" s="1083"/>
      <c r="AB317" s="1745"/>
      <c r="AC317" s="1090"/>
      <c r="AD317" s="1091"/>
      <c r="AE317" s="391">
        <f>ROUND(ROUND(ROUND(ROUND(G296*P$8,0)*T308,0)*X317,0)-AC313,0)</f>
        <v>323</v>
      </c>
      <c r="AF317" s="268"/>
    </row>
    <row r="318" spans="1:32" ht="17.100000000000001" customHeight="1">
      <c r="A318" s="243">
        <v>63</v>
      </c>
      <c r="B318" s="351">
        <v>8718</v>
      </c>
      <c r="C318" s="870" t="s">
        <v>13335</v>
      </c>
      <c r="D318" s="597"/>
      <c r="E318" s="604"/>
      <c r="F318" s="627"/>
      <c r="G318" s="208"/>
      <c r="H318" s="208"/>
      <c r="I318" s="385"/>
      <c r="J318" s="629"/>
      <c r="K318" s="630"/>
      <c r="L318" s="630"/>
      <c r="M318" s="214"/>
      <c r="N318" s="1130"/>
      <c r="O318" s="643"/>
      <c r="P318" s="1132"/>
      <c r="Q318" s="1236"/>
      <c r="R318" s="1237"/>
      <c r="S318" s="1113"/>
      <c r="T318" s="1114"/>
      <c r="U318" s="1116"/>
      <c r="V318" s="1805"/>
      <c r="W318" s="512"/>
      <c r="X318" s="1083"/>
      <c r="Y318" s="1079" t="s">
        <v>11869</v>
      </c>
      <c r="Z318" s="354" t="s">
        <v>30</v>
      </c>
      <c r="AA318" s="357">
        <v>0.85</v>
      </c>
      <c r="AB318" s="1746"/>
      <c r="AC318" s="1082"/>
      <c r="AD318" s="1083"/>
      <c r="AE318" s="391">
        <f>ROUND(ROUND(ROUND(ROUND(ROUND(G296*P$8,0)*T308,0)*X317,0)*AA318,0)-AC313,0)</f>
        <v>274</v>
      </c>
      <c r="AF318" s="268"/>
    </row>
    <row r="319" spans="1:32" ht="17.100000000000001" customHeight="1">
      <c r="A319" s="243">
        <v>63</v>
      </c>
      <c r="B319" s="351">
        <v>8719</v>
      </c>
      <c r="C319" s="870" t="s">
        <v>13336</v>
      </c>
      <c r="D319" s="597"/>
      <c r="E319" s="604"/>
      <c r="F319" s="627"/>
      <c r="G319" s="208"/>
      <c r="H319" s="208"/>
      <c r="I319" s="385"/>
      <c r="J319" s="629"/>
      <c r="K319" s="630"/>
      <c r="L319" s="630"/>
      <c r="M319" s="214"/>
      <c r="N319" s="1130"/>
      <c r="O319" s="643"/>
      <c r="P319" s="1132"/>
      <c r="Q319" s="1236"/>
      <c r="R319" s="1622" t="s">
        <v>237</v>
      </c>
      <c r="S319" s="362"/>
      <c r="T319" s="1119"/>
      <c r="U319" s="1081"/>
      <c r="V319" s="1233"/>
      <c r="W319" s="362"/>
      <c r="X319" s="1097"/>
      <c r="Y319" s="635"/>
      <c r="Z319" s="635"/>
      <c r="AA319" s="635"/>
      <c r="AB319" s="1215"/>
      <c r="AC319" s="635"/>
      <c r="AD319" s="636"/>
      <c r="AE319" s="391">
        <f>ROUND(ROUND(G296*P$8,0)*T320,0)</f>
        <v>276</v>
      </c>
      <c r="AF319" s="268"/>
    </row>
    <row r="320" spans="1:32" ht="17.100000000000001" customHeight="1">
      <c r="A320" s="243">
        <v>63</v>
      </c>
      <c r="B320" s="351">
        <v>8720</v>
      </c>
      <c r="C320" s="870" t="s">
        <v>13337</v>
      </c>
      <c r="D320" s="597"/>
      <c r="E320" s="604"/>
      <c r="F320" s="627"/>
      <c r="G320" s="208"/>
      <c r="H320" s="208"/>
      <c r="I320" s="385"/>
      <c r="J320" s="629"/>
      <c r="K320" s="630"/>
      <c r="L320" s="630"/>
      <c r="M320" s="214"/>
      <c r="N320" s="1130"/>
      <c r="O320" s="643"/>
      <c r="P320" s="1132"/>
      <c r="Q320" s="1236"/>
      <c r="R320" s="1745"/>
      <c r="S320" s="643" t="s">
        <v>30</v>
      </c>
      <c r="T320" s="1090">
        <v>0.5</v>
      </c>
      <c r="U320" s="1091"/>
      <c r="V320" s="1234"/>
      <c r="W320" s="512"/>
      <c r="X320" s="514"/>
      <c r="Y320" s="1071" t="s">
        <v>11869</v>
      </c>
      <c r="Z320" s="362" t="s">
        <v>30</v>
      </c>
      <c r="AA320" s="356">
        <v>0.85</v>
      </c>
      <c r="AB320" s="1215"/>
      <c r="AC320" s="635"/>
      <c r="AD320" s="636"/>
      <c r="AE320" s="391">
        <f>ROUND(ROUND(ROUND(G296*P$8,0)*T320,0)*AA320,0)</f>
        <v>235</v>
      </c>
      <c r="AF320" s="268"/>
    </row>
    <row r="321" spans="1:32" ht="17.100000000000001" customHeight="1">
      <c r="A321" s="243">
        <v>63</v>
      </c>
      <c r="B321" s="351">
        <v>8721</v>
      </c>
      <c r="C321" s="870" t="s">
        <v>13338</v>
      </c>
      <c r="D321" s="597"/>
      <c r="E321" s="604"/>
      <c r="F321" s="627"/>
      <c r="G321" s="208"/>
      <c r="H321" s="208"/>
      <c r="I321" s="385"/>
      <c r="J321" s="629"/>
      <c r="K321" s="630"/>
      <c r="L321" s="630"/>
      <c r="M321" s="214"/>
      <c r="N321" s="1130"/>
      <c r="O321" s="643"/>
      <c r="P321" s="1132"/>
      <c r="Q321" s="1236"/>
      <c r="R321" s="1745"/>
      <c r="S321" s="643"/>
      <c r="T321" s="1090"/>
      <c r="U321" s="1091"/>
      <c r="V321" s="1684" t="s">
        <v>4703</v>
      </c>
      <c r="W321" s="362" t="s">
        <v>30</v>
      </c>
      <c r="X321" s="1081">
        <f>$X$297</f>
        <v>0.7</v>
      </c>
      <c r="Y321" s="1088"/>
      <c r="Z321" s="1088"/>
      <c r="AA321" s="1088"/>
      <c r="AB321" s="1226"/>
      <c r="AC321" s="1088"/>
      <c r="AD321" s="1089"/>
      <c r="AE321" s="391">
        <f>ROUND(ROUND(ROUND(G296*P$8,0)*T320,0)*X321,0)</f>
        <v>193</v>
      </c>
      <c r="AF321" s="268"/>
    </row>
    <row r="322" spans="1:32" ht="17.100000000000001" customHeight="1">
      <c r="A322" s="243">
        <v>63</v>
      </c>
      <c r="B322" s="351">
        <v>8722</v>
      </c>
      <c r="C322" s="870" t="s">
        <v>13339</v>
      </c>
      <c r="D322" s="597"/>
      <c r="E322" s="604"/>
      <c r="F322" s="627"/>
      <c r="G322" s="208"/>
      <c r="H322" s="208"/>
      <c r="I322" s="385"/>
      <c r="J322" s="629"/>
      <c r="K322" s="630"/>
      <c r="L322" s="630"/>
      <c r="M322" s="214"/>
      <c r="N322" s="1130"/>
      <c r="O322" s="643"/>
      <c r="P322" s="1132"/>
      <c r="Q322" s="1236"/>
      <c r="R322" s="1745"/>
      <c r="S322" s="643"/>
      <c r="T322" s="1090"/>
      <c r="U322" s="1091"/>
      <c r="V322" s="1805"/>
      <c r="W322" s="512"/>
      <c r="X322" s="1083"/>
      <c r="Y322" s="1079" t="s">
        <v>11869</v>
      </c>
      <c r="Z322" s="354" t="s">
        <v>30</v>
      </c>
      <c r="AA322" s="355">
        <v>0.85</v>
      </c>
      <c r="AB322" s="1215"/>
      <c r="AC322" s="635"/>
      <c r="AD322" s="636"/>
      <c r="AE322" s="391">
        <f>ROUND(ROUND(ROUND(ROUND(G296*P$8,0)*T320,0)*X321,0)*AA322,0)</f>
        <v>164</v>
      </c>
      <c r="AF322" s="268"/>
    </row>
    <row r="323" spans="1:32" ht="17.100000000000001" customHeight="1">
      <c r="A323" s="243">
        <v>63</v>
      </c>
      <c r="B323" s="351">
        <v>8723</v>
      </c>
      <c r="C323" s="870" t="s">
        <v>13340</v>
      </c>
      <c r="D323" s="597"/>
      <c r="E323" s="604"/>
      <c r="F323" s="627"/>
      <c r="G323" s="208"/>
      <c r="H323" s="208"/>
      <c r="I323" s="385"/>
      <c r="J323" s="629"/>
      <c r="K323" s="630"/>
      <c r="L323" s="630"/>
      <c r="M323" s="214"/>
      <c r="N323" s="1130"/>
      <c r="O323" s="643"/>
      <c r="P323" s="1132"/>
      <c r="Q323" s="1236"/>
      <c r="R323" s="1745"/>
      <c r="S323" s="643"/>
      <c r="T323" s="1090"/>
      <c r="U323" s="1091"/>
      <c r="V323" s="1684" t="s">
        <v>4708</v>
      </c>
      <c r="W323" s="362" t="s">
        <v>30</v>
      </c>
      <c r="X323" s="1081">
        <f>$X$299</f>
        <v>0.85</v>
      </c>
      <c r="Y323" s="1082"/>
      <c r="Z323" s="1082"/>
      <c r="AA323" s="1082"/>
      <c r="AB323" s="1220"/>
      <c r="AC323" s="1082"/>
      <c r="AD323" s="1083"/>
      <c r="AE323" s="391">
        <f>ROUND(ROUND(ROUND(G296*P$8,0)*T320,0)*X323,0)</f>
        <v>235</v>
      </c>
      <c r="AF323" s="268"/>
    </row>
    <row r="324" spans="1:32" ht="17.100000000000001" customHeight="1">
      <c r="A324" s="243">
        <v>63</v>
      </c>
      <c r="B324" s="351">
        <v>8724</v>
      </c>
      <c r="C324" s="870" t="s">
        <v>13341</v>
      </c>
      <c r="D324" s="597"/>
      <c r="E324" s="604"/>
      <c r="F324" s="627"/>
      <c r="G324" s="208"/>
      <c r="H324" s="208"/>
      <c r="I324" s="385"/>
      <c r="J324" s="629"/>
      <c r="K324" s="630"/>
      <c r="L324" s="630"/>
      <c r="M324" s="214"/>
      <c r="N324" s="1130"/>
      <c r="O324" s="643"/>
      <c r="P324" s="1132"/>
      <c r="Q324" s="1236"/>
      <c r="R324" s="1745"/>
      <c r="S324" s="643"/>
      <c r="T324" s="1090"/>
      <c r="U324" s="1091"/>
      <c r="V324" s="1805"/>
      <c r="W324" s="512"/>
      <c r="X324" s="1083"/>
      <c r="Y324" s="1079" t="s">
        <v>11869</v>
      </c>
      <c r="Z324" s="354" t="s">
        <v>30</v>
      </c>
      <c r="AA324" s="355">
        <v>0.85</v>
      </c>
      <c r="AB324" s="1215"/>
      <c r="AC324" s="635"/>
      <c r="AD324" s="636"/>
      <c r="AE324" s="391">
        <f>ROUND(ROUND(ROUND(ROUND(G296*P$8,0)*T320,0)*X323,0)*AA324,0)</f>
        <v>200</v>
      </c>
      <c r="AF324" s="268"/>
    </row>
    <row r="325" spans="1:32" ht="17.100000000000001" customHeight="1">
      <c r="A325" s="243">
        <v>63</v>
      </c>
      <c r="B325" s="351">
        <v>8725</v>
      </c>
      <c r="C325" s="870" t="s">
        <v>13342</v>
      </c>
      <c r="D325" s="597"/>
      <c r="E325" s="604"/>
      <c r="F325" s="627"/>
      <c r="G325" s="208"/>
      <c r="H325" s="208"/>
      <c r="I325" s="385"/>
      <c r="J325" s="629"/>
      <c r="K325" s="630"/>
      <c r="L325" s="630"/>
      <c r="M325" s="214"/>
      <c r="N325" s="1130"/>
      <c r="O325" s="643"/>
      <c r="P325" s="1132"/>
      <c r="Q325" s="1236"/>
      <c r="R325" s="1745"/>
      <c r="S325" s="643"/>
      <c r="T325" s="1090"/>
      <c r="U325" s="1091"/>
      <c r="V325" s="1233"/>
      <c r="W325" s="362"/>
      <c r="X325" s="1097"/>
      <c r="Y325" s="635"/>
      <c r="Z325" s="635"/>
      <c r="AA325" s="636"/>
      <c r="AB325" s="1533" t="s">
        <v>167</v>
      </c>
      <c r="AC325" s="643">
        <v>5</v>
      </c>
      <c r="AD325" s="1086" t="s">
        <v>168</v>
      </c>
      <c r="AE325" s="391">
        <f>ROUND(ROUND(ROUND(G296*P$8,0)*T320,0)-AC325,0)</f>
        <v>271</v>
      </c>
      <c r="AF325" s="268"/>
    </row>
    <row r="326" spans="1:32" ht="17.100000000000001" customHeight="1">
      <c r="A326" s="243">
        <v>63</v>
      </c>
      <c r="B326" s="351">
        <v>8726</v>
      </c>
      <c r="C326" s="870" t="s">
        <v>13343</v>
      </c>
      <c r="D326" s="597"/>
      <c r="E326" s="604"/>
      <c r="F326" s="627"/>
      <c r="G326" s="208"/>
      <c r="H326" s="208"/>
      <c r="I326" s="385"/>
      <c r="J326" s="629"/>
      <c r="K326" s="630"/>
      <c r="L326" s="630"/>
      <c r="M326" s="214"/>
      <c r="N326" s="1130"/>
      <c r="O326" s="643"/>
      <c r="P326" s="1132"/>
      <c r="Q326" s="1236"/>
      <c r="R326" s="1238"/>
      <c r="S326" s="643"/>
      <c r="T326" s="1090"/>
      <c r="U326" s="1090"/>
      <c r="V326" s="1234"/>
      <c r="W326" s="512"/>
      <c r="X326" s="514"/>
      <c r="Y326" s="1071" t="s">
        <v>11869</v>
      </c>
      <c r="Z326" s="362" t="s">
        <v>30</v>
      </c>
      <c r="AA326" s="395">
        <v>0.85</v>
      </c>
      <c r="AB326" s="1745"/>
      <c r="AC326" s="643"/>
      <c r="AD326" s="1086"/>
      <c r="AE326" s="391">
        <f>ROUND(ROUND(ROUND(ROUND(G296*P$8,0)*T320,0)*AA326,0)-AC325,0)</f>
        <v>230</v>
      </c>
      <c r="AF326" s="268"/>
    </row>
    <row r="327" spans="1:32" ht="17.100000000000001" customHeight="1">
      <c r="A327" s="243">
        <v>63</v>
      </c>
      <c r="B327" s="351">
        <v>8727</v>
      </c>
      <c r="C327" s="870" t="s">
        <v>13344</v>
      </c>
      <c r="D327" s="597"/>
      <c r="E327" s="604"/>
      <c r="F327" s="627"/>
      <c r="G327" s="208"/>
      <c r="H327" s="208"/>
      <c r="I327" s="385"/>
      <c r="J327" s="629"/>
      <c r="K327" s="630"/>
      <c r="L327" s="630"/>
      <c r="M327" s="214"/>
      <c r="N327" s="1130"/>
      <c r="O327" s="643"/>
      <c r="P327" s="1132"/>
      <c r="Q327" s="1236"/>
      <c r="R327" s="1238"/>
      <c r="S327" s="643"/>
      <c r="T327" s="1090"/>
      <c r="U327" s="1090"/>
      <c r="V327" s="1684" t="s">
        <v>4703</v>
      </c>
      <c r="W327" s="643" t="s">
        <v>30</v>
      </c>
      <c r="X327" s="1091">
        <f>$X$297</f>
        <v>0.7</v>
      </c>
      <c r="Y327" s="1088"/>
      <c r="Z327" s="1088"/>
      <c r="AA327" s="1089"/>
      <c r="AB327" s="1745"/>
      <c r="AC327" s="1090"/>
      <c r="AD327" s="1091"/>
      <c r="AE327" s="391">
        <f>ROUND(ROUND(ROUND(ROUND(G296*P$8,0)*T320,0)*X327,0)-AC325,0)</f>
        <v>188</v>
      </c>
      <c r="AF327" s="268"/>
    </row>
    <row r="328" spans="1:32" ht="17.100000000000001" customHeight="1">
      <c r="A328" s="243">
        <v>63</v>
      </c>
      <c r="B328" s="351">
        <v>8728</v>
      </c>
      <c r="C328" s="870" t="s">
        <v>13345</v>
      </c>
      <c r="D328" s="597"/>
      <c r="E328" s="604"/>
      <c r="F328" s="627"/>
      <c r="G328" s="208"/>
      <c r="H328" s="208"/>
      <c r="I328" s="385"/>
      <c r="J328" s="629"/>
      <c r="K328" s="630"/>
      <c r="L328" s="630"/>
      <c r="M328" s="214"/>
      <c r="N328" s="1130"/>
      <c r="O328" s="643"/>
      <c r="P328" s="1132"/>
      <c r="Q328" s="1236"/>
      <c r="R328" s="1238"/>
      <c r="S328" s="643"/>
      <c r="T328" s="1090"/>
      <c r="U328" s="1090"/>
      <c r="V328" s="1805"/>
      <c r="W328" s="512"/>
      <c r="X328" s="1083"/>
      <c r="Y328" s="1079" t="s">
        <v>11869</v>
      </c>
      <c r="Z328" s="354" t="s">
        <v>30</v>
      </c>
      <c r="AA328" s="357">
        <v>0.85</v>
      </c>
      <c r="AB328" s="1745"/>
      <c r="AC328" s="1090"/>
      <c r="AD328" s="1091"/>
      <c r="AE328" s="391">
        <f>ROUND(ROUND(ROUND(ROUND(ROUND(G296*P$8,0)*T320,0)*X327,0)*AA328,0)-AC325,0)</f>
        <v>159</v>
      </c>
      <c r="AF328" s="268"/>
    </row>
    <row r="329" spans="1:32" ht="17.100000000000001" customHeight="1">
      <c r="A329" s="243">
        <v>63</v>
      </c>
      <c r="B329" s="351">
        <v>8729</v>
      </c>
      <c r="C329" s="870" t="s">
        <v>13346</v>
      </c>
      <c r="D329" s="597"/>
      <c r="E329" s="604"/>
      <c r="F329" s="627"/>
      <c r="G329" s="208"/>
      <c r="H329" s="208"/>
      <c r="I329" s="385"/>
      <c r="J329" s="629"/>
      <c r="K329" s="630"/>
      <c r="L329" s="630"/>
      <c r="M329" s="214"/>
      <c r="N329" s="1130"/>
      <c r="O329" s="643"/>
      <c r="P329" s="1132"/>
      <c r="Q329" s="1236"/>
      <c r="R329" s="1238"/>
      <c r="S329" s="643"/>
      <c r="T329" s="1090"/>
      <c r="U329" s="1090"/>
      <c r="V329" s="1684" t="s">
        <v>4708</v>
      </c>
      <c r="W329" s="643" t="s">
        <v>30</v>
      </c>
      <c r="X329" s="1091">
        <f>$X$299</f>
        <v>0.85</v>
      </c>
      <c r="Y329" s="1082"/>
      <c r="Z329" s="1082"/>
      <c r="AA329" s="1083"/>
      <c r="AB329" s="1745"/>
      <c r="AC329" s="1090"/>
      <c r="AD329" s="1091"/>
      <c r="AE329" s="391">
        <f>ROUND(ROUND(ROUND(ROUND(G296*P$8,0)*T320,0)*X329,0)-AC325,0)</f>
        <v>230</v>
      </c>
      <c r="AF329" s="268"/>
    </row>
    <row r="330" spans="1:32" ht="17.100000000000001" customHeight="1">
      <c r="A330" s="243">
        <v>63</v>
      </c>
      <c r="B330" s="351">
        <v>8730</v>
      </c>
      <c r="C330" s="870" t="s">
        <v>13347</v>
      </c>
      <c r="D330" s="597"/>
      <c r="E330" s="604"/>
      <c r="F330" s="627"/>
      <c r="G330" s="208"/>
      <c r="H330" s="208"/>
      <c r="I330" s="385"/>
      <c r="J330" s="629"/>
      <c r="K330" s="630"/>
      <c r="L330" s="630"/>
      <c r="M330" s="214"/>
      <c r="N330" s="1130"/>
      <c r="O330" s="643"/>
      <c r="P330" s="1132"/>
      <c r="Q330" s="1239"/>
      <c r="R330" s="1240"/>
      <c r="S330" s="643"/>
      <c r="T330" s="1090"/>
      <c r="U330" s="1090"/>
      <c r="V330" s="1805"/>
      <c r="W330" s="512"/>
      <c r="X330" s="1083"/>
      <c r="Y330" s="1079" t="s">
        <v>11869</v>
      </c>
      <c r="Z330" s="354" t="s">
        <v>30</v>
      </c>
      <c r="AA330" s="357">
        <v>0.85</v>
      </c>
      <c r="AB330" s="1746"/>
      <c r="AC330" s="1082"/>
      <c r="AD330" s="1083"/>
      <c r="AE330" s="391">
        <f>ROUND(ROUND(ROUND(ROUND(ROUND(G296*P$8,0)*T320,0)*X329,0)*AA330,0)-AC325,0)</f>
        <v>195</v>
      </c>
      <c r="AF330" s="268"/>
    </row>
    <row r="331" spans="1:32" ht="17.100000000000001" customHeight="1">
      <c r="A331" s="229">
        <v>63</v>
      </c>
      <c r="B331" s="337">
        <v>8217</v>
      </c>
      <c r="C331" s="871" t="s">
        <v>13348</v>
      </c>
      <c r="D331" s="1124"/>
      <c r="E331" s="1125"/>
      <c r="F331" s="597"/>
      <c r="G331" s="654"/>
      <c r="H331" s="654"/>
      <c r="I331" s="661"/>
      <c r="J331" s="1626" t="s">
        <v>11892</v>
      </c>
      <c r="K331" s="562"/>
      <c r="L331" s="562"/>
      <c r="M331" s="232"/>
      <c r="N331" s="516"/>
      <c r="O331" s="517"/>
      <c r="P331" s="518"/>
      <c r="Q331" s="1212"/>
      <c r="R331" s="1212"/>
      <c r="S331" s="232"/>
      <c r="T331" s="232"/>
      <c r="U331" s="232"/>
      <c r="V331" s="1227"/>
      <c r="W331" s="372"/>
      <c r="X331" s="1070"/>
      <c r="Y331" s="625"/>
      <c r="Z331" s="625"/>
      <c r="AA331" s="625"/>
      <c r="AB331" s="1213"/>
      <c r="AC331" s="625"/>
      <c r="AD331" s="626"/>
      <c r="AE331" s="473">
        <f>ROUND(ROUND(G296+K332,0)*P$8,0)</f>
        <v>559</v>
      </c>
      <c r="AF331" s="268"/>
    </row>
    <row r="332" spans="1:32" ht="17.100000000000001" customHeight="1">
      <c r="A332" s="243">
        <v>63</v>
      </c>
      <c r="B332" s="351">
        <v>8731</v>
      </c>
      <c r="C332" s="870" t="s">
        <v>13349</v>
      </c>
      <c r="D332" s="1124"/>
      <c r="E332" s="1125"/>
      <c r="F332" s="597"/>
      <c r="G332" s="654"/>
      <c r="H332" s="654"/>
      <c r="I332" s="661"/>
      <c r="J332" s="1745"/>
      <c r="K332" s="214">
        <v>12</v>
      </c>
      <c r="L332" s="344" t="s">
        <v>16</v>
      </c>
      <c r="M332" s="208"/>
      <c r="N332" s="516"/>
      <c r="O332" s="517"/>
      <c r="P332" s="518"/>
      <c r="Q332" s="1228"/>
      <c r="R332" s="1228"/>
      <c r="S332" s="208"/>
      <c r="T332" s="208"/>
      <c r="U332" s="208"/>
      <c r="V332" s="1229"/>
      <c r="W332" s="400"/>
      <c r="X332" s="470"/>
      <c r="Y332" s="1071" t="s">
        <v>11869</v>
      </c>
      <c r="Z332" s="362" t="s">
        <v>30</v>
      </c>
      <c r="AA332" s="356">
        <v>0.85</v>
      </c>
      <c r="AB332" s="1215"/>
      <c r="AC332" s="635"/>
      <c r="AD332" s="636"/>
      <c r="AE332" s="391">
        <f>ROUND(ROUND(ROUND(G296+K332,0)*P$8,0)*AA332,0)</f>
        <v>475</v>
      </c>
      <c r="AF332" s="268"/>
    </row>
    <row r="333" spans="1:32" ht="17.100000000000001" customHeight="1">
      <c r="A333" s="229">
        <v>63</v>
      </c>
      <c r="B333" s="337">
        <v>8218</v>
      </c>
      <c r="C333" s="871" t="s">
        <v>13350</v>
      </c>
      <c r="D333" s="1124"/>
      <c r="E333" s="1125"/>
      <c r="F333" s="597"/>
      <c r="G333" s="654"/>
      <c r="H333" s="654"/>
      <c r="I333" s="661"/>
      <c r="J333" s="1745"/>
      <c r="K333" s="630"/>
      <c r="L333" s="214"/>
      <c r="M333" s="628"/>
      <c r="N333" s="1222"/>
      <c r="O333" s="1223"/>
      <c r="P333" s="747"/>
      <c r="Q333" s="1230"/>
      <c r="R333" s="1230"/>
      <c r="S333" s="208"/>
      <c r="T333" s="208"/>
      <c r="U333" s="208"/>
      <c r="V333" s="1810" t="s">
        <v>4703</v>
      </c>
      <c r="W333" s="372" t="s">
        <v>30</v>
      </c>
      <c r="X333" s="1107">
        <f>$X$297</f>
        <v>0.7</v>
      </c>
      <c r="Y333" s="1108"/>
      <c r="Z333" s="1108"/>
      <c r="AA333" s="1108"/>
      <c r="AB333" s="1231"/>
      <c r="AC333" s="1108"/>
      <c r="AD333" s="1109"/>
      <c r="AE333" s="473">
        <f>ROUND(ROUND(ROUND(G296+K332,0)*P$8,0)*X333,0)</f>
        <v>391</v>
      </c>
      <c r="AF333" s="268"/>
    </row>
    <row r="334" spans="1:32" ht="17.100000000000001" customHeight="1">
      <c r="A334" s="243">
        <v>63</v>
      </c>
      <c r="B334" s="351">
        <v>8732</v>
      </c>
      <c r="C334" s="870" t="s">
        <v>13351</v>
      </c>
      <c r="D334" s="1124"/>
      <c r="E334" s="1125"/>
      <c r="F334" s="597"/>
      <c r="G334" s="654"/>
      <c r="H334" s="654"/>
      <c r="I334" s="661"/>
      <c r="J334" s="1745"/>
      <c r="K334" s="630"/>
      <c r="L334" s="214"/>
      <c r="M334" s="628"/>
      <c r="N334" s="1222"/>
      <c r="O334" s="1223"/>
      <c r="P334" s="747"/>
      <c r="Q334" s="1230"/>
      <c r="R334" s="1230"/>
      <c r="S334" s="208"/>
      <c r="T334" s="208"/>
      <c r="U334" s="208"/>
      <c r="V334" s="1805"/>
      <c r="W334" s="400"/>
      <c r="X334" s="1110"/>
      <c r="Y334" s="1079" t="s">
        <v>11869</v>
      </c>
      <c r="Z334" s="354" t="s">
        <v>30</v>
      </c>
      <c r="AA334" s="355">
        <v>0.85</v>
      </c>
      <c r="AB334" s="1215"/>
      <c r="AC334" s="635"/>
      <c r="AD334" s="636"/>
      <c r="AE334" s="391">
        <f>ROUND(ROUND(ROUND(ROUND(G296+K332,0)*P$8,0)*X333,0)*AA334,0)</f>
        <v>332</v>
      </c>
      <c r="AF334" s="268"/>
    </row>
    <row r="335" spans="1:32" ht="17.100000000000001" customHeight="1">
      <c r="A335" s="229">
        <v>63</v>
      </c>
      <c r="B335" s="337">
        <v>8219</v>
      </c>
      <c r="C335" s="871" t="s">
        <v>13352</v>
      </c>
      <c r="D335" s="1124"/>
      <c r="E335" s="1125"/>
      <c r="F335" s="597"/>
      <c r="G335" s="654"/>
      <c r="H335" s="654"/>
      <c r="I335" s="661"/>
      <c r="J335" s="1745"/>
      <c r="K335" s="630"/>
      <c r="L335" s="214"/>
      <c r="M335" s="628"/>
      <c r="N335" s="1222"/>
      <c r="O335" s="1223"/>
      <c r="P335" s="747"/>
      <c r="Q335" s="1230"/>
      <c r="R335" s="1230"/>
      <c r="S335" s="208"/>
      <c r="T335" s="208"/>
      <c r="U335" s="208"/>
      <c r="V335" s="1810" t="s">
        <v>4708</v>
      </c>
      <c r="W335" s="372" t="s">
        <v>30</v>
      </c>
      <c r="X335" s="1107">
        <f>$X$299</f>
        <v>0.85</v>
      </c>
      <c r="Y335" s="1111"/>
      <c r="Z335" s="1111"/>
      <c r="AA335" s="1111"/>
      <c r="AB335" s="1232"/>
      <c r="AC335" s="1111"/>
      <c r="AD335" s="1110"/>
      <c r="AE335" s="473">
        <f>ROUND(ROUND(ROUND(G296+K332,0)*P$8,0)*X335,0)</f>
        <v>475</v>
      </c>
      <c r="AF335" s="268"/>
    </row>
    <row r="336" spans="1:32" ht="17.100000000000001" customHeight="1">
      <c r="A336" s="243">
        <v>63</v>
      </c>
      <c r="B336" s="351">
        <v>8733</v>
      </c>
      <c r="C336" s="870" t="s">
        <v>13353</v>
      </c>
      <c r="D336" s="1124"/>
      <c r="E336" s="1125"/>
      <c r="F336" s="597"/>
      <c r="G336" s="654"/>
      <c r="H336" s="654"/>
      <c r="I336" s="661"/>
      <c r="J336" s="629"/>
      <c r="K336" s="630"/>
      <c r="L336" s="214"/>
      <c r="M336" s="628"/>
      <c r="N336" s="1222"/>
      <c r="O336" s="1223"/>
      <c r="P336" s="747"/>
      <c r="Q336" s="1230"/>
      <c r="R336" s="1230"/>
      <c r="S336" s="208"/>
      <c r="T336" s="208"/>
      <c r="U336" s="208"/>
      <c r="V336" s="1805"/>
      <c r="W336" s="400"/>
      <c r="X336" s="1110"/>
      <c r="Y336" s="1079" t="s">
        <v>11869</v>
      </c>
      <c r="Z336" s="354" t="s">
        <v>30</v>
      </c>
      <c r="AA336" s="355">
        <v>0.85</v>
      </c>
      <c r="AB336" s="1215"/>
      <c r="AC336" s="635"/>
      <c r="AD336" s="636"/>
      <c r="AE336" s="391">
        <f>ROUND(ROUND(ROUND(ROUND(G296+K332,0)*P$8,0)*X335,0)*AA336,0)</f>
        <v>404</v>
      </c>
      <c r="AF336" s="268"/>
    </row>
    <row r="337" spans="1:32" ht="17.100000000000001" customHeight="1">
      <c r="A337" s="243">
        <v>63</v>
      </c>
      <c r="B337" s="351">
        <v>8734</v>
      </c>
      <c r="C337" s="870" t="s">
        <v>13354</v>
      </c>
      <c r="D337" s="1124"/>
      <c r="E337" s="1125"/>
      <c r="F337" s="597"/>
      <c r="G337" s="654"/>
      <c r="H337" s="654"/>
      <c r="I337" s="661"/>
      <c r="J337" s="629"/>
      <c r="K337" s="630"/>
      <c r="L337" s="214"/>
      <c r="M337" s="628"/>
      <c r="N337" s="1222"/>
      <c r="O337" s="1223"/>
      <c r="P337" s="747"/>
      <c r="Q337" s="1230"/>
      <c r="R337" s="1230"/>
      <c r="S337" s="208"/>
      <c r="T337" s="208"/>
      <c r="U337" s="208"/>
      <c r="V337" s="1233"/>
      <c r="W337" s="362"/>
      <c r="X337" s="1097"/>
      <c r="Y337" s="635"/>
      <c r="Z337" s="635"/>
      <c r="AA337" s="636"/>
      <c r="AB337" s="1533" t="s">
        <v>167</v>
      </c>
      <c r="AC337" s="643">
        <v>5</v>
      </c>
      <c r="AD337" s="1086" t="s">
        <v>168</v>
      </c>
      <c r="AE337" s="391">
        <f>ROUND(ROUND(ROUND(G296+K332,0)*P$8,0)-AC337,0)</f>
        <v>554</v>
      </c>
      <c r="AF337" s="268"/>
    </row>
    <row r="338" spans="1:32" ht="17.100000000000001" customHeight="1">
      <c r="A338" s="243">
        <v>63</v>
      </c>
      <c r="B338" s="351">
        <v>8735</v>
      </c>
      <c r="C338" s="870" t="s">
        <v>13355</v>
      </c>
      <c r="D338" s="1124"/>
      <c r="E338" s="1125"/>
      <c r="F338" s="597"/>
      <c r="G338" s="654"/>
      <c r="H338" s="654"/>
      <c r="I338" s="661"/>
      <c r="J338" s="629"/>
      <c r="K338" s="630"/>
      <c r="L338" s="214"/>
      <c r="M338" s="628"/>
      <c r="N338" s="1222"/>
      <c r="O338" s="1223"/>
      <c r="P338" s="747"/>
      <c r="Q338" s="1230"/>
      <c r="R338" s="1230"/>
      <c r="S338" s="208"/>
      <c r="T338" s="208"/>
      <c r="U338" s="208"/>
      <c r="V338" s="1234"/>
      <c r="W338" s="512"/>
      <c r="X338" s="514"/>
      <c r="Y338" s="1071" t="s">
        <v>11869</v>
      </c>
      <c r="Z338" s="362" t="s">
        <v>30</v>
      </c>
      <c r="AA338" s="395">
        <v>0.85</v>
      </c>
      <c r="AB338" s="1745"/>
      <c r="AC338" s="643"/>
      <c r="AD338" s="1086"/>
      <c r="AE338" s="391">
        <f>ROUND(ROUND(ROUND(ROUND(G296+K332,0)*P$8,0)*AA338,0)-AC337,0)</f>
        <v>470</v>
      </c>
      <c r="AF338" s="268"/>
    </row>
    <row r="339" spans="1:32" ht="17.100000000000001" customHeight="1">
      <c r="A339" s="243">
        <v>63</v>
      </c>
      <c r="B339" s="351">
        <v>8736</v>
      </c>
      <c r="C339" s="870" t="s">
        <v>13356</v>
      </c>
      <c r="D339" s="1124"/>
      <c r="E339" s="1125"/>
      <c r="F339" s="597"/>
      <c r="G339" s="654"/>
      <c r="H339" s="654"/>
      <c r="I339" s="661"/>
      <c r="J339" s="629"/>
      <c r="K339" s="630"/>
      <c r="L339" s="214"/>
      <c r="M339" s="628"/>
      <c r="N339" s="1222"/>
      <c r="O339" s="1223"/>
      <c r="P339" s="747"/>
      <c r="Q339" s="1230"/>
      <c r="R339" s="1230"/>
      <c r="S339" s="208"/>
      <c r="T339" s="208"/>
      <c r="U339" s="208"/>
      <c r="V339" s="1684" t="s">
        <v>4703</v>
      </c>
      <c r="W339" s="643" t="s">
        <v>30</v>
      </c>
      <c r="X339" s="1091">
        <v>0.7</v>
      </c>
      <c r="Y339" s="1088"/>
      <c r="Z339" s="1088"/>
      <c r="AA339" s="1089"/>
      <c r="AB339" s="1745"/>
      <c r="AC339" s="1090"/>
      <c r="AD339" s="1091"/>
      <c r="AE339" s="391">
        <f>ROUND(ROUND(ROUND(ROUND(G296+K332,0)*P$8,0)*X339,0)-AC337,0)</f>
        <v>386</v>
      </c>
      <c r="AF339" s="268"/>
    </row>
    <row r="340" spans="1:32" ht="17.100000000000001" customHeight="1">
      <c r="A340" s="243">
        <v>63</v>
      </c>
      <c r="B340" s="351">
        <v>8737</v>
      </c>
      <c r="C340" s="870" t="s">
        <v>13357</v>
      </c>
      <c r="D340" s="1124"/>
      <c r="E340" s="1125"/>
      <c r="F340" s="597"/>
      <c r="G340" s="654"/>
      <c r="H340" s="654"/>
      <c r="I340" s="661"/>
      <c r="J340" s="629"/>
      <c r="K340" s="630"/>
      <c r="L340" s="214"/>
      <c r="M340" s="628"/>
      <c r="N340" s="1222"/>
      <c r="O340" s="1223"/>
      <c r="P340" s="747"/>
      <c r="Q340" s="1230"/>
      <c r="R340" s="1230"/>
      <c r="S340" s="208"/>
      <c r="T340" s="208"/>
      <c r="U340" s="208"/>
      <c r="V340" s="1805"/>
      <c r="W340" s="512"/>
      <c r="X340" s="1083"/>
      <c r="Y340" s="1079" t="s">
        <v>11869</v>
      </c>
      <c r="Z340" s="354" t="s">
        <v>30</v>
      </c>
      <c r="AA340" s="357">
        <v>0.85</v>
      </c>
      <c r="AB340" s="1745"/>
      <c r="AC340" s="1090"/>
      <c r="AD340" s="1091"/>
      <c r="AE340" s="391">
        <f>ROUND(ROUND(ROUND(ROUND(ROUND(G296+K332,0)*P$8,0)*X339,0)*AA340,0)-AC337,0)</f>
        <v>327</v>
      </c>
      <c r="AF340" s="268"/>
    </row>
    <row r="341" spans="1:32" ht="17.100000000000001" customHeight="1">
      <c r="A341" s="243">
        <v>63</v>
      </c>
      <c r="B341" s="351">
        <v>8738</v>
      </c>
      <c r="C341" s="870" t="s">
        <v>13358</v>
      </c>
      <c r="D341" s="1124"/>
      <c r="E341" s="1125"/>
      <c r="F341" s="597"/>
      <c r="G341" s="654"/>
      <c r="H341" s="654"/>
      <c r="I341" s="661"/>
      <c r="J341" s="629"/>
      <c r="K341" s="630"/>
      <c r="L341" s="214"/>
      <c r="M341" s="628"/>
      <c r="N341" s="1222"/>
      <c r="O341" s="1223"/>
      <c r="P341" s="747"/>
      <c r="Q341" s="1230"/>
      <c r="R341" s="1230"/>
      <c r="S341" s="208"/>
      <c r="T341" s="208"/>
      <c r="U341" s="208"/>
      <c r="V341" s="1684" t="s">
        <v>4708</v>
      </c>
      <c r="W341" s="643" t="s">
        <v>30</v>
      </c>
      <c r="X341" s="1091">
        <v>0.85</v>
      </c>
      <c r="Y341" s="1082"/>
      <c r="Z341" s="1082"/>
      <c r="AA341" s="1083"/>
      <c r="AB341" s="1745"/>
      <c r="AC341" s="1090"/>
      <c r="AD341" s="1091"/>
      <c r="AE341" s="391">
        <f>ROUND(ROUND(ROUND(ROUND(G296+K332,0)*P$8,0)*X341,0)-AC337,0)</f>
        <v>470</v>
      </c>
      <c r="AF341" s="268"/>
    </row>
    <row r="342" spans="1:32" ht="17.100000000000001" customHeight="1">
      <c r="A342" s="243">
        <v>63</v>
      </c>
      <c r="B342" s="351">
        <v>8739</v>
      </c>
      <c r="C342" s="870" t="s">
        <v>13359</v>
      </c>
      <c r="D342" s="1124"/>
      <c r="E342" s="1125"/>
      <c r="F342" s="597"/>
      <c r="G342" s="654"/>
      <c r="H342" s="654"/>
      <c r="I342" s="661"/>
      <c r="J342" s="629"/>
      <c r="K342" s="630"/>
      <c r="L342" s="214"/>
      <c r="M342" s="628"/>
      <c r="N342" s="1222"/>
      <c r="O342" s="1223"/>
      <c r="P342" s="747"/>
      <c r="Q342" s="1230"/>
      <c r="R342" s="1230"/>
      <c r="S342" s="208"/>
      <c r="T342" s="208"/>
      <c r="U342" s="208"/>
      <c r="V342" s="1805"/>
      <c r="W342" s="512"/>
      <c r="X342" s="1083"/>
      <c r="Y342" s="1079" t="s">
        <v>11869</v>
      </c>
      <c r="Z342" s="354" t="s">
        <v>30</v>
      </c>
      <c r="AA342" s="357">
        <v>0.85</v>
      </c>
      <c r="AB342" s="1746"/>
      <c r="AC342" s="1082"/>
      <c r="AD342" s="1083"/>
      <c r="AE342" s="391">
        <f>ROUND(ROUND(ROUND(ROUND(ROUND(G296+K332,0)*P$8,0)*X341,0)*AA342,0)-AC337,0)</f>
        <v>399</v>
      </c>
      <c r="AF342" s="268"/>
    </row>
    <row r="343" spans="1:32" ht="17.100000000000001" customHeight="1">
      <c r="A343" s="229">
        <v>63</v>
      </c>
      <c r="B343" s="337">
        <v>8220</v>
      </c>
      <c r="C343" s="871" t="s">
        <v>13360</v>
      </c>
      <c r="D343" s="1124"/>
      <c r="E343" s="1125"/>
      <c r="F343" s="1235"/>
      <c r="G343" s="718"/>
      <c r="H343" s="208"/>
      <c r="I343" s="385"/>
      <c r="J343" s="629"/>
      <c r="M343" s="628"/>
      <c r="N343" s="1222"/>
      <c r="O343" s="1223"/>
      <c r="P343" s="747"/>
      <c r="Q343" s="1769" t="s">
        <v>11301</v>
      </c>
      <c r="R343" s="1770" t="s">
        <v>235</v>
      </c>
      <c r="S343" s="272"/>
      <c r="T343" s="272"/>
      <c r="U343" s="1112"/>
      <c r="V343" s="1227"/>
      <c r="W343" s="372"/>
      <c r="X343" s="1070"/>
      <c r="Y343" s="625"/>
      <c r="Z343" s="625"/>
      <c r="AA343" s="625"/>
      <c r="AB343" s="1213"/>
      <c r="AC343" s="625"/>
      <c r="AD343" s="626"/>
      <c r="AE343" s="473">
        <f>ROUND(ROUND(ROUND(G296+K332,0)*P$8,0)*T344,0)</f>
        <v>391</v>
      </c>
      <c r="AF343" s="268"/>
    </row>
    <row r="344" spans="1:32" ht="17.100000000000001" customHeight="1">
      <c r="A344" s="243">
        <v>63</v>
      </c>
      <c r="B344" s="351">
        <v>8740</v>
      </c>
      <c r="C344" s="870" t="s">
        <v>13361</v>
      </c>
      <c r="D344" s="1124"/>
      <c r="E344" s="1125"/>
      <c r="F344" s="1235"/>
      <c r="G344" s="718"/>
      <c r="H344" s="208"/>
      <c r="I344" s="385"/>
      <c r="J344" s="629"/>
      <c r="K344" s="214"/>
      <c r="L344" s="344"/>
      <c r="M344" s="628"/>
      <c r="N344" s="1222"/>
      <c r="O344" s="1223"/>
      <c r="P344" s="747"/>
      <c r="Q344" s="1758"/>
      <c r="R344" s="1745"/>
      <c r="S344" s="1113" t="s">
        <v>30</v>
      </c>
      <c r="T344" s="1114">
        <v>0.7</v>
      </c>
      <c r="U344" s="1115"/>
      <c r="V344" s="1229"/>
      <c r="W344" s="400"/>
      <c r="X344" s="470"/>
      <c r="Y344" s="1071" t="s">
        <v>11869</v>
      </c>
      <c r="Z344" s="362" t="s">
        <v>30</v>
      </c>
      <c r="AA344" s="356">
        <v>0.85</v>
      </c>
      <c r="AB344" s="1215"/>
      <c r="AC344" s="635"/>
      <c r="AD344" s="636"/>
      <c r="AE344" s="391">
        <f>ROUND(ROUND(ROUND(ROUND(G296+K332,0)*P$8,0)*T344,0)*AA344,0)</f>
        <v>332</v>
      </c>
      <c r="AF344" s="268"/>
    </row>
    <row r="345" spans="1:32" ht="17.100000000000001" customHeight="1">
      <c r="A345" s="229">
        <v>63</v>
      </c>
      <c r="B345" s="337">
        <v>8241</v>
      </c>
      <c r="C345" s="871" t="s">
        <v>13362</v>
      </c>
      <c r="D345" s="597"/>
      <c r="E345" s="604"/>
      <c r="F345" s="627"/>
      <c r="G345" s="208"/>
      <c r="H345" s="208"/>
      <c r="I345" s="385"/>
      <c r="J345" s="629"/>
      <c r="K345" s="630"/>
      <c r="L345" s="630"/>
      <c r="M345" s="214"/>
      <c r="N345" s="1130"/>
      <c r="O345" s="643"/>
      <c r="P345" s="1132"/>
      <c r="Q345" s="1758"/>
      <c r="R345" s="1745"/>
      <c r="S345" s="1113"/>
      <c r="T345" s="1114"/>
      <c r="U345" s="1116"/>
      <c r="V345" s="1810" t="s">
        <v>4703</v>
      </c>
      <c r="W345" s="372" t="s">
        <v>30</v>
      </c>
      <c r="X345" s="1107">
        <f>$X$297</f>
        <v>0.7</v>
      </c>
      <c r="Y345" s="1108"/>
      <c r="Z345" s="1108"/>
      <c r="AA345" s="1108"/>
      <c r="AB345" s="1231"/>
      <c r="AC345" s="1108"/>
      <c r="AD345" s="1109"/>
      <c r="AE345" s="473">
        <f>ROUND(ROUND(ROUND(ROUND(G296+K332,0)*P$8,0)*T344,0)*X345,0)</f>
        <v>274</v>
      </c>
      <c r="AF345" s="268"/>
    </row>
    <row r="346" spans="1:32" ht="17.100000000000001" customHeight="1">
      <c r="A346" s="243">
        <v>63</v>
      </c>
      <c r="B346" s="351">
        <v>8741</v>
      </c>
      <c r="C346" s="870" t="s">
        <v>13363</v>
      </c>
      <c r="D346" s="597"/>
      <c r="E346" s="604"/>
      <c r="F346" s="627"/>
      <c r="G346" s="208"/>
      <c r="H346" s="208"/>
      <c r="I346" s="385"/>
      <c r="J346" s="629"/>
      <c r="K346" s="630"/>
      <c r="L346" s="630"/>
      <c r="M346" s="214"/>
      <c r="N346" s="1130"/>
      <c r="O346" s="643"/>
      <c r="P346" s="1132"/>
      <c r="Q346" s="1758"/>
      <c r="R346" s="1745"/>
      <c r="S346" s="1113"/>
      <c r="T346" s="1114"/>
      <c r="U346" s="1116"/>
      <c r="V346" s="1805"/>
      <c r="W346" s="400"/>
      <c r="X346" s="1110"/>
      <c r="Y346" s="1079" t="s">
        <v>11869</v>
      </c>
      <c r="Z346" s="354" t="s">
        <v>30</v>
      </c>
      <c r="AA346" s="355">
        <v>0.85</v>
      </c>
      <c r="AB346" s="1215"/>
      <c r="AC346" s="635"/>
      <c r="AD346" s="636"/>
      <c r="AE346" s="391">
        <f>ROUND(ROUND(ROUND(ROUND(ROUND(G296+K332,0)*P$8,0)*T344,0)*X345,0)*AA346,0)</f>
        <v>233</v>
      </c>
      <c r="AF346" s="268"/>
    </row>
    <row r="347" spans="1:32" ht="17.100000000000001" customHeight="1">
      <c r="A347" s="229">
        <v>63</v>
      </c>
      <c r="B347" s="337">
        <v>8242</v>
      </c>
      <c r="C347" s="871" t="s">
        <v>13364</v>
      </c>
      <c r="D347" s="597"/>
      <c r="E347" s="604"/>
      <c r="F347" s="627"/>
      <c r="G347" s="208"/>
      <c r="H347" s="208"/>
      <c r="I347" s="385"/>
      <c r="J347" s="629"/>
      <c r="K347" s="630"/>
      <c r="L347" s="630"/>
      <c r="M347" s="214"/>
      <c r="N347" s="1130"/>
      <c r="O347" s="643"/>
      <c r="P347" s="1132"/>
      <c r="Q347" s="1758"/>
      <c r="R347" s="1745"/>
      <c r="S347" s="1113"/>
      <c r="T347" s="1114"/>
      <c r="U347" s="1116"/>
      <c r="V347" s="1810" t="s">
        <v>4708</v>
      </c>
      <c r="W347" s="372" t="s">
        <v>30</v>
      </c>
      <c r="X347" s="1107">
        <f>$X$299</f>
        <v>0.85</v>
      </c>
      <c r="Y347" s="1111"/>
      <c r="Z347" s="1111"/>
      <c r="AA347" s="1111"/>
      <c r="AB347" s="1232"/>
      <c r="AC347" s="1111"/>
      <c r="AD347" s="1110"/>
      <c r="AE347" s="473">
        <f>ROUND(ROUND(ROUND(ROUND(G296+K332,0)*P$8,0)*T344,0)*X347,0)</f>
        <v>332</v>
      </c>
      <c r="AF347" s="268"/>
    </row>
    <row r="348" spans="1:32" ht="17.100000000000001" customHeight="1">
      <c r="A348" s="243">
        <v>63</v>
      </c>
      <c r="B348" s="351">
        <v>8742</v>
      </c>
      <c r="C348" s="870" t="s">
        <v>13365</v>
      </c>
      <c r="D348" s="597"/>
      <c r="E348" s="604"/>
      <c r="F348" s="627"/>
      <c r="G348" s="208"/>
      <c r="H348" s="208"/>
      <c r="I348" s="385"/>
      <c r="J348" s="629"/>
      <c r="K348" s="630"/>
      <c r="L348" s="630"/>
      <c r="M348" s="214"/>
      <c r="N348" s="1130"/>
      <c r="O348" s="643"/>
      <c r="P348" s="1132"/>
      <c r="Q348" s="1758"/>
      <c r="R348" s="1237"/>
      <c r="S348" s="1113"/>
      <c r="T348" s="1114"/>
      <c r="U348" s="1116"/>
      <c r="V348" s="1805"/>
      <c r="W348" s="400"/>
      <c r="X348" s="1110"/>
      <c r="Y348" s="1079" t="s">
        <v>11869</v>
      </c>
      <c r="Z348" s="354" t="s">
        <v>30</v>
      </c>
      <c r="AA348" s="355">
        <v>0.85</v>
      </c>
      <c r="AB348" s="1215"/>
      <c r="AC348" s="635"/>
      <c r="AD348" s="636"/>
      <c r="AE348" s="391">
        <f>ROUND(ROUND(ROUND(ROUND(ROUND(G296+K332,0)*P$8,0)*T344,0)*X347,0)*AA348,0)</f>
        <v>282</v>
      </c>
      <c r="AF348" s="268"/>
    </row>
    <row r="349" spans="1:32" ht="17.100000000000001" customHeight="1">
      <c r="A349" s="243">
        <v>63</v>
      </c>
      <c r="B349" s="351">
        <v>8743</v>
      </c>
      <c r="C349" s="870" t="s">
        <v>13366</v>
      </c>
      <c r="D349" s="597"/>
      <c r="E349" s="604"/>
      <c r="F349" s="627"/>
      <c r="G349" s="208"/>
      <c r="H349" s="208"/>
      <c r="I349" s="385"/>
      <c r="J349" s="629"/>
      <c r="K349" s="630"/>
      <c r="L349" s="630"/>
      <c r="M349" s="214"/>
      <c r="N349" s="1130"/>
      <c r="O349" s="643"/>
      <c r="P349" s="1132"/>
      <c r="Q349" s="1758"/>
      <c r="R349" s="1237"/>
      <c r="S349" s="1113"/>
      <c r="T349" s="1114"/>
      <c r="U349" s="1116"/>
      <c r="V349" s="1233"/>
      <c r="W349" s="362"/>
      <c r="X349" s="1097"/>
      <c r="Y349" s="635"/>
      <c r="Z349" s="635"/>
      <c r="AA349" s="636"/>
      <c r="AB349" s="1533" t="s">
        <v>167</v>
      </c>
      <c r="AC349" s="643">
        <v>5</v>
      </c>
      <c r="AD349" s="1086" t="s">
        <v>168</v>
      </c>
      <c r="AE349" s="391">
        <f>ROUND(ROUND(ROUND(ROUND(G296+K332,0)*P$8,0)*T344,0)-AC349,0)</f>
        <v>386</v>
      </c>
      <c r="AF349" s="268"/>
    </row>
    <row r="350" spans="1:32" ht="17.100000000000001" customHeight="1">
      <c r="A350" s="243">
        <v>63</v>
      </c>
      <c r="B350" s="351">
        <v>8744</v>
      </c>
      <c r="C350" s="870" t="s">
        <v>13367</v>
      </c>
      <c r="D350" s="597"/>
      <c r="E350" s="604"/>
      <c r="F350" s="627"/>
      <c r="G350" s="208"/>
      <c r="H350" s="208"/>
      <c r="I350" s="385"/>
      <c r="J350" s="629"/>
      <c r="K350" s="630"/>
      <c r="L350" s="630"/>
      <c r="M350" s="214"/>
      <c r="N350" s="1130"/>
      <c r="O350" s="643"/>
      <c r="P350" s="1132"/>
      <c r="Q350" s="1758"/>
      <c r="R350" s="1237"/>
      <c r="S350" s="1113"/>
      <c r="T350" s="1114"/>
      <c r="U350" s="1116"/>
      <c r="V350" s="1234"/>
      <c r="W350" s="512"/>
      <c r="X350" s="514"/>
      <c r="Y350" s="1071" t="s">
        <v>11869</v>
      </c>
      <c r="Z350" s="362" t="s">
        <v>30</v>
      </c>
      <c r="AA350" s="395">
        <v>0.85</v>
      </c>
      <c r="AB350" s="1745"/>
      <c r="AC350" s="643"/>
      <c r="AD350" s="1086"/>
      <c r="AE350" s="391">
        <f>ROUND(ROUND(ROUND(ROUND(ROUND(G296+K332,0)*P$8,0)*T344,0)*AA350,0)-AC349,0)</f>
        <v>327</v>
      </c>
      <c r="AF350" s="268"/>
    </row>
    <row r="351" spans="1:32" ht="17.100000000000001" customHeight="1">
      <c r="A351" s="243">
        <v>63</v>
      </c>
      <c r="B351" s="351">
        <v>8745</v>
      </c>
      <c r="C351" s="870" t="s">
        <v>13368</v>
      </c>
      <c r="D351" s="597"/>
      <c r="E351" s="604"/>
      <c r="F351" s="627"/>
      <c r="G351" s="208"/>
      <c r="H351" s="208"/>
      <c r="I351" s="385"/>
      <c r="J351" s="629"/>
      <c r="K351" s="630"/>
      <c r="L351" s="630"/>
      <c r="M351" s="214"/>
      <c r="N351" s="1130"/>
      <c r="O351" s="643"/>
      <c r="P351" s="1132"/>
      <c r="Q351" s="1239"/>
      <c r="R351" s="1237"/>
      <c r="S351" s="1113"/>
      <c r="T351" s="1114"/>
      <c r="U351" s="1116"/>
      <c r="V351" s="1684" t="s">
        <v>4703</v>
      </c>
      <c r="W351" s="643" t="s">
        <v>30</v>
      </c>
      <c r="X351" s="1091">
        <f>$X$297</f>
        <v>0.7</v>
      </c>
      <c r="Y351" s="1088"/>
      <c r="Z351" s="1088"/>
      <c r="AA351" s="1089"/>
      <c r="AB351" s="1745"/>
      <c r="AC351" s="1090"/>
      <c r="AD351" s="1091"/>
      <c r="AE351" s="391">
        <f>ROUND(ROUND(ROUND(ROUND(ROUND(G296+K332,0)*P$8,0)*T344,0)*X351,0)-AC349,0)</f>
        <v>269</v>
      </c>
      <c r="AF351" s="268"/>
    </row>
    <row r="352" spans="1:32" ht="17.100000000000001" customHeight="1">
      <c r="A352" s="243">
        <v>63</v>
      </c>
      <c r="B352" s="351">
        <v>8746</v>
      </c>
      <c r="C352" s="870" t="s">
        <v>13369</v>
      </c>
      <c r="D352" s="597"/>
      <c r="E352" s="604"/>
      <c r="F352" s="627"/>
      <c r="G352" s="208"/>
      <c r="H352" s="208"/>
      <c r="I352" s="385"/>
      <c r="J352" s="629"/>
      <c r="K352" s="630"/>
      <c r="L352" s="630"/>
      <c r="M352" s="214"/>
      <c r="N352" s="1130"/>
      <c r="O352" s="643"/>
      <c r="P352" s="1132"/>
      <c r="Q352" s="1239"/>
      <c r="R352" s="1237"/>
      <c r="S352" s="1113"/>
      <c r="T352" s="1114"/>
      <c r="U352" s="1116"/>
      <c r="V352" s="1805"/>
      <c r="W352" s="512"/>
      <c r="X352" s="1083"/>
      <c r="Y352" s="1079" t="s">
        <v>11869</v>
      </c>
      <c r="Z352" s="354" t="s">
        <v>30</v>
      </c>
      <c r="AA352" s="357">
        <v>0.85</v>
      </c>
      <c r="AB352" s="1745"/>
      <c r="AC352" s="1090"/>
      <c r="AD352" s="1091"/>
      <c r="AE352" s="391">
        <f>ROUND(ROUND(ROUND(ROUND(ROUND(ROUND(G296+K332,0)*P$8,0)*T344,0)*X351,0)*AA352,0)-AC349,0)</f>
        <v>228</v>
      </c>
      <c r="AF352" s="268"/>
    </row>
    <row r="353" spans="1:32" ht="17.100000000000001" customHeight="1">
      <c r="A353" s="243">
        <v>63</v>
      </c>
      <c r="B353" s="351">
        <v>8747</v>
      </c>
      <c r="C353" s="870" t="s">
        <v>13370</v>
      </c>
      <c r="D353" s="597"/>
      <c r="E353" s="604"/>
      <c r="F353" s="627"/>
      <c r="G353" s="208"/>
      <c r="H353" s="208"/>
      <c r="I353" s="385"/>
      <c r="J353" s="629"/>
      <c r="K353" s="630"/>
      <c r="L353" s="630"/>
      <c r="M353" s="214"/>
      <c r="N353" s="1130"/>
      <c r="O353" s="643"/>
      <c r="P353" s="1132"/>
      <c r="Q353" s="1239"/>
      <c r="R353" s="1237"/>
      <c r="S353" s="1113"/>
      <c r="T353" s="1114"/>
      <c r="U353" s="1116"/>
      <c r="V353" s="1684" t="s">
        <v>4708</v>
      </c>
      <c r="W353" s="643" t="s">
        <v>30</v>
      </c>
      <c r="X353" s="1091">
        <f>$X$299</f>
        <v>0.85</v>
      </c>
      <c r="Y353" s="1082"/>
      <c r="Z353" s="1082"/>
      <c r="AA353" s="1083"/>
      <c r="AB353" s="1745"/>
      <c r="AC353" s="1090"/>
      <c r="AD353" s="1091"/>
      <c r="AE353" s="391">
        <f>ROUND(ROUND(ROUND(ROUND(ROUND(G296+K332,0)*P$8,0)*T344,0)*X353,0)-AC349,0)</f>
        <v>327</v>
      </c>
      <c r="AF353" s="268"/>
    </row>
    <row r="354" spans="1:32" ht="17.100000000000001" customHeight="1">
      <c r="A354" s="243">
        <v>63</v>
      </c>
      <c r="B354" s="351">
        <v>8748</v>
      </c>
      <c r="C354" s="870" t="s">
        <v>13371</v>
      </c>
      <c r="D354" s="597"/>
      <c r="E354" s="604"/>
      <c r="F354" s="627"/>
      <c r="G354" s="208"/>
      <c r="H354" s="208"/>
      <c r="I354" s="385"/>
      <c r="J354" s="629"/>
      <c r="K354" s="630"/>
      <c r="L354" s="630"/>
      <c r="M354" s="214"/>
      <c r="N354" s="1130"/>
      <c r="O354" s="643"/>
      <c r="P354" s="1132"/>
      <c r="Q354" s="1239"/>
      <c r="R354" s="1237"/>
      <c r="S354" s="1113"/>
      <c r="T354" s="1114"/>
      <c r="U354" s="1116"/>
      <c r="V354" s="1805"/>
      <c r="W354" s="512"/>
      <c r="X354" s="1083"/>
      <c r="Y354" s="1079" t="s">
        <v>11869</v>
      </c>
      <c r="Z354" s="354" t="s">
        <v>30</v>
      </c>
      <c r="AA354" s="357">
        <v>0.85</v>
      </c>
      <c r="AB354" s="1746"/>
      <c r="AC354" s="1082"/>
      <c r="AD354" s="1083"/>
      <c r="AE354" s="391">
        <f>ROUND(ROUND(ROUND(ROUND(ROUND(ROUND(G296+K332,0)*P$8,0)*T344,0)*X353,0)*AA354,0)-AC349,0)</f>
        <v>277</v>
      </c>
      <c r="AF354" s="268"/>
    </row>
    <row r="355" spans="1:32" ht="17.100000000000001" customHeight="1">
      <c r="A355" s="243">
        <v>63</v>
      </c>
      <c r="B355" s="351">
        <v>8749</v>
      </c>
      <c r="C355" s="870" t="s">
        <v>13372</v>
      </c>
      <c r="D355" s="597"/>
      <c r="E355" s="604"/>
      <c r="F355" s="627"/>
      <c r="G355" s="208"/>
      <c r="H355" s="208"/>
      <c r="I355" s="385"/>
      <c r="J355" s="629"/>
      <c r="K355" s="630"/>
      <c r="L355" s="630"/>
      <c r="M355" s="214"/>
      <c r="N355" s="1130"/>
      <c r="O355" s="643"/>
      <c r="P355" s="1132"/>
      <c r="Q355" s="1239"/>
      <c r="R355" s="1622" t="s">
        <v>237</v>
      </c>
      <c r="S355" s="362"/>
      <c r="T355" s="1119"/>
      <c r="U355" s="1081"/>
      <c r="V355" s="1233"/>
      <c r="W355" s="362"/>
      <c r="X355" s="1097"/>
      <c r="Y355" s="635"/>
      <c r="Z355" s="635"/>
      <c r="AA355" s="635"/>
      <c r="AB355" s="1215"/>
      <c r="AC355" s="635"/>
      <c r="AD355" s="636"/>
      <c r="AE355" s="391">
        <f>ROUND(ROUND(ROUND(G296+K332,0)*P$8,0)*T356,0)</f>
        <v>280</v>
      </c>
      <c r="AF355" s="268"/>
    </row>
    <row r="356" spans="1:32" ht="17.100000000000001" customHeight="1">
      <c r="A356" s="243">
        <v>63</v>
      </c>
      <c r="B356" s="351">
        <v>8750</v>
      </c>
      <c r="C356" s="870" t="s">
        <v>13373</v>
      </c>
      <c r="D356" s="597"/>
      <c r="E356" s="604"/>
      <c r="F356" s="627"/>
      <c r="G356" s="208"/>
      <c r="H356" s="208"/>
      <c r="I356" s="385"/>
      <c r="J356" s="629"/>
      <c r="K356" s="630"/>
      <c r="L356" s="630"/>
      <c r="M356" s="214"/>
      <c r="N356" s="1130"/>
      <c r="O356" s="643"/>
      <c r="P356" s="1132"/>
      <c r="Q356" s="1239"/>
      <c r="R356" s="1745"/>
      <c r="S356" s="643" t="s">
        <v>30</v>
      </c>
      <c r="T356" s="1090">
        <v>0.5</v>
      </c>
      <c r="U356" s="1091"/>
      <c r="V356" s="1234"/>
      <c r="W356" s="512"/>
      <c r="X356" s="514"/>
      <c r="Y356" s="1071" t="s">
        <v>11869</v>
      </c>
      <c r="Z356" s="362" t="s">
        <v>30</v>
      </c>
      <c r="AA356" s="356">
        <v>0.85</v>
      </c>
      <c r="AB356" s="1215"/>
      <c r="AC356" s="635"/>
      <c r="AD356" s="636"/>
      <c r="AE356" s="391">
        <f>ROUND(ROUND(ROUND(ROUND(G296+K332,0)*P$8,0)*T356,0)*AA356,0)</f>
        <v>238</v>
      </c>
      <c r="AF356" s="268"/>
    </row>
    <row r="357" spans="1:32" ht="17.100000000000001" customHeight="1">
      <c r="A357" s="243">
        <v>63</v>
      </c>
      <c r="B357" s="351">
        <v>8751</v>
      </c>
      <c r="C357" s="870" t="s">
        <v>13374</v>
      </c>
      <c r="D357" s="597"/>
      <c r="E357" s="604"/>
      <c r="F357" s="627"/>
      <c r="G357" s="208"/>
      <c r="H357" s="208"/>
      <c r="I357" s="385"/>
      <c r="J357" s="629"/>
      <c r="K357" s="630"/>
      <c r="L357" s="630"/>
      <c r="M357" s="214"/>
      <c r="N357" s="1130"/>
      <c r="O357" s="643"/>
      <c r="P357" s="1132"/>
      <c r="Q357" s="1239"/>
      <c r="R357" s="1745"/>
      <c r="S357" s="643"/>
      <c r="T357" s="1090"/>
      <c r="U357" s="1091"/>
      <c r="V357" s="1684" t="s">
        <v>4703</v>
      </c>
      <c r="W357" s="362" t="s">
        <v>30</v>
      </c>
      <c r="X357" s="1081">
        <f>$X$297</f>
        <v>0.7</v>
      </c>
      <c r="Y357" s="1088"/>
      <c r="Z357" s="1088"/>
      <c r="AA357" s="1088"/>
      <c r="AB357" s="1226"/>
      <c r="AC357" s="1088"/>
      <c r="AD357" s="1089"/>
      <c r="AE357" s="391">
        <f>ROUND(ROUND(ROUND(ROUND(G296+K332,0)*P$8,0)*T356,0)*X357,0)</f>
        <v>196</v>
      </c>
      <c r="AF357" s="268"/>
    </row>
    <row r="358" spans="1:32" ht="17.100000000000001" customHeight="1">
      <c r="A358" s="243">
        <v>63</v>
      </c>
      <c r="B358" s="351">
        <v>8752</v>
      </c>
      <c r="C358" s="870" t="s">
        <v>13375</v>
      </c>
      <c r="D358" s="597"/>
      <c r="E358" s="604"/>
      <c r="F358" s="627"/>
      <c r="G358" s="208"/>
      <c r="H358" s="208"/>
      <c r="I358" s="385"/>
      <c r="J358" s="629"/>
      <c r="K358" s="630"/>
      <c r="L358" s="630"/>
      <c r="M358" s="214"/>
      <c r="N358" s="1130"/>
      <c r="O358" s="643"/>
      <c r="P358" s="1132"/>
      <c r="Q358" s="1239"/>
      <c r="R358" s="1745"/>
      <c r="S358" s="643"/>
      <c r="T358" s="1090"/>
      <c r="U358" s="1091"/>
      <c r="V358" s="1805"/>
      <c r="W358" s="512"/>
      <c r="X358" s="1083"/>
      <c r="Y358" s="1079" t="s">
        <v>11869</v>
      </c>
      <c r="Z358" s="354" t="s">
        <v>30</v>
      </c>
      <c r="AA358" s="355">
        <v>0.85</v>
      </c>
      <c r="AB358" s="1215"/>
      <c r="AC358" s="635"/>
      <c r="AD358" s="636"/>
      <c r="AE358" s="391">
        <f>ROUND(ROUND(ROUND(ROUND(ROUND(G296+K332,0)*P$8,0)*T356,0)*X357,0)*AA358,0)</f>
        <v>167</v>
      </c>
      <c r="AF358" s="268"/>
    </row>
    <row r="359" spans="1:32" ht="17.100000000000001" customHeight="1">
      <c r="A359" s="243">
        <v>63</v>
      </c>
      <c r="B359" s="351">
        <v>8753</v>
      </c>
      <c r="C359" s="870" t="s">
        <v>13376</v>
      </c>
      <c r="D359" s="597"/>
      <c r="E359" s="604"/>
      <c r="F359" s="627"/>
      <c r="G359" s="208"/>
      <c r="H359" s="208"/>
      <c r="I359" s="385"/>
      <c r="J359" s="629"/>
      <c r="K359" s="630"/>
      <c r="L359" s="630"/>
      <c r="M359" s="214"/>
      <c r="N359" s="1130"/>
      <c r="O359" s="643"/>
      <c r="P359" s="1132"/>
      <c r="Q359" s="1239"/>
      <c r="R359" s="1745"/>
      <c r="S359" s="643"/>
      <c r="T359" s="1090"/>
      <c r="U359" s="1091"/>
      <c r="V359" s="1684" t="s">
        <v>4708</v>
      </c>
      <c r="W359" s="362" t="s">
        <v>30</v>
      </c>
      <c r="X359" s="1081">
        <f>$X$299</f>
        <v>0.85</v>
      </c>
      <c r="Y359" s="1082"/>
      <c r="Z359" s="1082"/>
      <c r="AA359" s="1082"/>
      <c r="AB359" s="1220"/>
      <c r="AC359" s="1082"/>
      <c r="AD359" s="1083"/>
      <c r="AE359" s="391">
        <f>ROUND(ROUND(ROUND(ROUND(G296+K332,0)*P$8,0)*T356,0)*X359,0)</f>
        <v>238</v>
      </c>
      <c r="AF359" s="268"/>
    </row>
    <row r="360" spans="1:32" ht="17.100000000000001" customHeight="1">
      <c r="A360" s="243">
        <v>63</v>
      </c>
      <c r="B360" s="351">
        <v>8754</v>
      </c>
      <c r="C360" s="870" t="s">
        <v>13377</v>
      </c>
      <c r="D360" s="597"/>
      <c r="E360" s="604"/>
      <c r="F360" s="627"/>
      <c r="G360" s="208"/>
      <c r="H360" s="208"/>
      <c r="I360" s="385"/>
      <c r="J360" s="629"/>
      <c r="K360" s="630"/>
      <c r="L360" s="630"/>
      <c r="M360" s="214"/>
      <c r="N360" s="1130"/>
      <c r="O360" s="643"/>
      <c r="P360" s="1132"/>
      <c r="Q360" s="1239"/>
      <c r="R360" s="1745"/>
      <c r="S360" s="643"/>
      <c r="T360" s="1090"/>
      <c r="U360" s="1091"/>
      <c r="V360" s="1805"/>
      <c r="W360" s="512"/>
      <c r="X360" s="1083"/>
      <c r="Y360" s="1079" t="s">
        <v>11869</v>
      </c>
      <c r="Z360" s="354" t="s">
        <v>30</v>
      </c>
      <c r="AA360" s="355">
        <v>0.85</v>
      </c>
      <c r="AB360" s="1215"/>
      <c r="AC360" s="635"/>
      <c r="AD360" s="636"/>
      <c r="AE360" s="391">
        <f>ROUND(ROUND(ROUND(ROUND(ROUND(G296+K332,0)*P$8,0)*T356,0)*X359,0)*AA360,0)</f>
        <v>202</v>
      </c>
      <c r="AF360" s="268"/>
    </row>
    <row r="361" spans="1:32" ht="17.100000000000001" customHeight="1">
      <c r="A361" s="243">
        <v>63</v>
      </c>
      <c r="B361" s="351">
        <v>8755</v>
      </c>
      <c r="C361" s="870" t="s">
        <v>13378</v>
      </c>
      <c r="D361" s="597"/>
      <c r="E361" s="604"/>
      <c r="F361" s="627"/>
      <c r="G361" s="208"/>
      <c r="H361" s="208"/>
      <c r="I361" s="385"/>
      <c r="J361" s="629"/>
      <c r="K361" s="630"/>
      <c r="L361" s="630"/>
      <c r="M361" s="214"/>
      <c r="N361" s="1130"/>
      <c r="O361" s="643"/>
      <c r="P361" s="1132"/>
      <c r="Q361" s="1239"/>
      <c r="R361" s="1745"/>
      <c r="S361" s="643"/>
      <c r="T361" s="1090"/>
      <c r="U361" s="1091"/>
      <c r="V361" s="1233"/>
      <c r="W361" s="362"/>
      <c r="X361" s="1097"/>
      <c r="Y361" s="635"/>
      <c r="Z361" s="635"/>
      <c r="AA361" s="636"/>
      <c r="AB361" s="1533" t="s">
        <v>167</v>
      </c>
      <c r="AC361" s="643">
        <v>5</v>
      </c>
      <c r="AD361" s="1086" t="s">
        <v>168</v>
      </c>
      <c r="AE361" s="391">
        <f>ROUND(ROUND(ROUND(ROUND(G296+K332,0)*P$8,0)*T356,0)-AC361,0)</f>
        <v>275</v>
      </c>
      <c r="AF361" s="268"/>
    </row>
    <row r="362" spans="1:32" ht="17.100000000000001" customHeight="1">
      <c r="A362" s="243">
        <v>63</v>
      </c>
      <c r="B362" s="351">
        <v>8756</v>
      </c>
      <c r="C362" s="870" t="s">
        <v>13379</v>
      </c>
      <c r="D362" s="597"/>
      <c r="E362" s="604"/>
      <c r="F362" s="627"/>
      <c r="G362" s="208"/>
      <c r="H362" s="208"/>
      <c r="I362" s="385"/>
      <c r="J362" s="629"/>
      <c r="K362" s="630"/>
      <c r="L362" s="630"/>
      <c r="M362" s="214"/>
      <c r="N362" s="1130"/>
      <c r="O362" s="643"/>
      <c r="P362" s="1132"/>
      <c r="Q362" s="1239"/>
      <c r="R362" s="1745"/>
      <c r="S362" s="643"/>
      <c r="T362" s="1090"/>
      <c r="U362" s="1090"/>
      <c r="V362" s="1234"/>
      <c r="W362" s="512"/>
      <c r="X362" s="514"/>
      <c r="Y362" s="1071" t="s">
        <v>11869</v>
      </c>
      <c r="Z362" s="362" t="s">
        <v>30</v>
      </c>
      <c r="AA362" s="395">
        <v>0.85</v>
      </c>
      <c r="AB362" s="1745"/>
      <c r="AC362" s="643"/>
      <c r="AD362" s="1086"/>
      <c r="AE362" s="391">
        <f>ROUND(ROUND(ROUND(ROUND(ROUND(G296+K332,0)*P$8,0)*T356,0)*AA362,0)-AC361,0)</f>
        <v>233</v>
      </c>
      <c r="AF362" s="268"/>
    </row>
    <row r="363" spans="1:32" ht="17.100000000000001" customHeight="1">
      <c r="A363" s="243">
        <v>63</v>
      </c>
      <c r="B363" s="351">
        <v>8757</v>
      </c>
      <c r="C363" s="870" t="s">
        <v>13380</v>
      </c>
      <c r="D363" s="597"/>
      <c r="E363" s="604"/>
      <c r="F363" s="627"/>
      <c r="G363" s="208"/>
      <c r="H363" s="208"/>
      <c r="I363" s="385"/>
      <c r="J363" s="629"/>
      <c r="K363" s="630"/>
      <c r="L363" s="630"/>
      <c r="M363" s="214"/>
      <c r="N363" s="1130"/>
      <c r="O363" s="643"/>
      <c r="P363" s="1132"/>
      <c r="Q363" s="1239"/>
      <c r="R363" s="1745"/>
      <c r="S363" s="643"/>
      <c r="T363" s="1090"/>
      <c r="U363" s="1090"/>
      <c r="V363" s="1684" t="s">
        <v>4703</v>
      </c>
      <c r="W363" s="643" t="s">
        <v>30</v>
      </c>
      <c r="X363" s="1091">
        <f>$X$297</f>
        <v>0.7</v>
      </c>
      <c r="Y363" s="1088"/>
      <c r="Z363" s="1088"/>
      <c r="AA363" s="1089"/>
      <c r="AB363" s="1745"/>
      <c r="AC363" s="1090"/>
      <c r="AD363" s="1091"/>
      <c r="AE363" s="391">
        <f>ROUND(ROUND(ROUND(ROUND(ROUND(G296+K332,0)*P$8,0)*T356,0)*X363,0)-AC361,0)</f>
        <v>191</v>
      </c>
      <c r="AF363" s="268"/>
    </row>
    <row r="364" spans="1:32" ht="17.100000000000001" customHeight="1">
      <c r="A364" s="243">
        <v>63</v>
      </c>
      <c r="B364" s="351">
        <v>8758</v>
      </c>
      <c r="C364" s="870" t="s">
        <v>13381</v>
      </c>
      <c r="D364" s="597"/>
      <c r="E364" s="604"/>
      <c r="F364" s="627"/>
      <c r="G364" s="208"/>
      <c r="H364" s="208"/>
      <c r="I364" s="385"/>
      <c r="J364" s="629"/>
      <c r="K364" s="630"/>
      <c r="L364" s="630"/>
      <c r="M364" s="214"/>
      <c r="N364" s="1130"/>
      <c r="O364" s="643"/>
      <c r="P364" s="1132"/>
      <c r="Q364" s="1239"/>
      <c r="R364" s="1745"/>
      <c r="S364" s="643"/>
      <c r="T364" s="1090"/>
      <c r="U364" s="1090"/>
      <c r="V364" s="1805"/>
      <c r="W364" s="512"/>
      <c r="X364" s="1083"/>
      <c r="Y364" s="1079" t="s">
        <v>11869</v>
      </c>
      <c r="Z364" s="354" t="s">
        <v>30</v>
      </c>
      <c r="AA364" s="357">
        <v>0.85</v>
      </c>
      <c r="AB364" s="1745"/>
      <c r="AC364" s="1090"/>
      <c r="AD364" s="1091"/>
      <c r="AE364" s="391">
        <f>ROUND(ROUND(ROUND(ROUND(ROUND(ROUND(G296+K332,0)*P$8,0)*T356,0)*X363,0)*AA364,0)-AC361,0)</f>
        <v>162</v>
      </c>
      <c r="AF364" s="268"/>
    </row>
    <row r="365" spans="1:32" ht="17.100000000000001" customHeight="1">
      <c r="A365" s="243">
        <v>63</v>
      </c>
      <c r="B365" s="351">
        <v>8759</v>
      </c>
      <c r="C365" s="870" t="s">
        <v>13382</v>
      </c>
      <c r="D365" s="597"/>
      <c r="E365" s="604"/>
      <c r="F365" s="627"/>
      <c r="G365" s="208"/>
      <c r="H365" s="208"/>
      <c r="I365" s="385"/>
      <c r="J365" s="629"/>
      <c r="K365" s="630"/>
      <c r="L365" s="630"/>
      <c r="M365" s="214"/>
      <c r="N365" s="1130"/>
      <c r="O365" s="643"/>
      <c r="P365" s="1132"/>
      <c r="Q365" s="1239"/>
      <c r="R365" s="1745"/>
      <c r="S365" s="643"/>
      <c r="T365" s="1090"/>
      <c r="U365" s="1090"/>
      <c r="V365" s="1684" t="s">
        <v>4708</v>
      </c>
      <c r="W365" s="643" t="s">
        <v>30</v>
      </c>
      <c r="X365" s="1091">
        <f>$X$299</f>
        <v>0.85</v>
      </c>
      <c r="Y365" s="1082"/>
      <c r="Z365" s="1082"/>
      <c r="AA365" s="1083"/>
      <c r="AB365" s="1745"/>
      <c r="AC365" s="1090"/>
      <c r="AD365" s="1091"/>
      <c r="AE365" s="391">
        <f>ROUND(ROUND(ROUND(ROUND(ROUND(G296+K332,0)*P$8,0)*T356,0)*X365,0)-AC361,0)</f>
        <v>233</v>
      </c>
      <c r="AF365" s="268"/>
    </row>
    <row r="366" spans="1:32" ht="17.100000000000001" customHeight="1">
      <c r="A366" s="243">
        <v>63</v>
      </c>
      <c r="B366" s="351">
        <v>8760</v>
      </c>
      <c r="C366" s="870" t="s">
        <v>13383</v>
      </c>
      <c r="D366" s="597"/>
      <c r="E366" s="604"/>
      <c r="F366" s="627"/>
      <c r="G366" s="208"/>
      <c r="H366" s="208"/>
      <c r="I366" s="385"/>
      <c r="J366" s="629"/>
      <c r="K366" s="630"/>
      <c r="L366" s="630"/>
      <c r="M366" s="214"/>
      <c r="N366" s="1130"/>
      <c r="O366" s="643"/>
      <c r="P366" s="1132"/>
      <c r="Q366" s="1241"/>
      <c r="R366" s="1746"/>
      <c r="S366" s="643"/>
      <c r="T366" s="1090"/>
      <c r="U366" s="1090"/>
      <c r="V366" s="1805"/>
      <c r="W366" s="512"/>
      <c r="X366" s="1083"/>
      <c r="Y366" s="1079" t="s">
        <v>11869</v>
      </c>
      <c r="Z366" s="354" t="s">
        <v>30</v>
      </c>
      <c r="AA366" s="357">
        <v>0.85</v>
      </c>
      <c r="AB366" s="1746"/>
      <c r="AC366" s="1082"/>
      <c r="AD366" s="1083"/>
      <c r="AE366" s="391">
        <f>ROUND(ROUND(ROUND(ROUND(ROUND(ROUND(G296+K332,0)*P$8,0)*T356,0)*X365,0)*AA366,0)-AC361,0)</f>
        <v>197</v>
      </c>
      <c r="AF366" s="268"/>
    </row>
    <row r="367" spans="1:32" ht="17.100000000000001" customHeight="1">
      <c r="A367" s="229">
        <v>63</v>
      </c>
      <c r="B367" s="337">
        <v>8221</v>
      </c>
      <c r="C367" s="871" t="s">
        <v>13384</v>
      </c>
      <c r="D367" s="597"/>
      <c r="E367" s="604"/>
      <c r="F367" s="1542" t="s">
        <v>11582</v>
      </c>
      <c r="G367" s="558"/>
      <c r="H367" s="558"/>
      <c r="I367" s="674"/>
      <c r="J367" s="756"/>
      <c r="K367" s="232"/>
      <c r="L367" s="338"/>
      <c r="M367" s="232"/>
      <c r="N367" s="516"/>
      <c r="O367" s="517"/>
      <c r="P367" s="518"/>
      <c r="Q367" s="1212"/>
      <c r="R367" s="1212"/>
      <c r="S367" s="232"/>
      <c r="T367" s="232"/>
      <c r="U367" s="232"/>
      <c r="V367" s="1227"/>
      <c r="W367" s="372"/>
      <c r="X367" s="1070"/>
      <c r="Y367" s="625"/>
      <c r="Z367" s="625"/>
      <c r="AA367" s="625"/>
      <c r="AB367" s="1213"/>
      <c r="AC367" s="625"/>
      <c r="AD367" s="626"/>
      <c r="AE367" s="473">
        <f>ROUND(G368*P$8,0)</f>
        <v>370</v>
      </c>
      <c r="AF367" s="268"/>
    </row>
    <row r="368" spans="1:32" ht="17.100000000000001" customHeight="1">
      <c r="A368" s="243">
        <v>63</v>
      </c>
      <c r="B368" s="351">
        <v>8771</v>
      </c>
      <c r="C368" s="870" t="s">
        <v>13385</v>
      </c>
      <c r="D368" s="597"/>
      <c r="E368" s="604"/>
      <c r="F368" s="1765"/>
      <c r="G368" s="624">
        <v>529</v>
      </c>
      <c r="H368" s="208" t="s">
        <v>18</v>
      </c>
      <c r="I368" s="650"/>
      <c r="J368" s="597"/>
      <c r="K368" s="208"/>
      <c r="L368" s="392"/>
      <c r="M368" s="208"/>
      <c r="N368" s="516"/>
      <c r="O368" s="517"/>
      <c r="P368" s="518"/>
      <c r="Q368" s="1228"/>
      <c r="R368" s="1228"/>
      <c r="S368" s="208"/>
      <c r="T368" s="208"/>
      <c r="U368" s="208"/>
      <c r="V368" s="1229"/>
      <c r="W368" s="400"/>
      <c r="X368" s="470"/>
      <c r="Y368" s="1071" t="s">
        <v>4700</v>
      </c>
      <c r="Z368" s="362" t="s">
        <v>163</v>
      </c>
      <c r="AA368" s="356">
        <v>0.85</v>
      </c>
      <c r="AB368" s="1215"/>
      <c r="AC368" s="635"/>
      <c r="AD368" s="636"/>
      <c r="AE368" s="391">
        <f>ROUND(ROUND(G368*P$8,0)*AA368,0)</f>
        <v>315</v>
      </c>
      <c r="AF368" s="268"/>
    </row>
    <row r="369" spans="1:32" ht="17.100000000000001" customHeight="1">
      <c r="A369" s="229">
        <v>63</v>
      </c>
      <c r="B369" s="337">
        <v>8222</v>
      </c>
      <c r="C369" s="871" t="s">
        <v>13386</v>
      </c>
      <c r="D369" s="597"/>
      <c r="E369" s="604"/>
      <c r="F369" s="1765"/>
      <c r="G369" s="618"/>
      <c r="H369" s="618"/>
      <c r="I369" s="650"/>
      <c r="J369" s="597"/>
      <c r="K369" s="208"/>
      <c r="L369" s="392"/>
      <c r="M369" s="209"/>
      <c r="N369" s="842"/>
      <c r="O369" s="546"/>
      <c r="P369" s="743"/>
      <c r="Q369" s="1230"/>
      <c r="R369" s="1230"/>
      <c r="S369" s="208"/>
      <c r="T369" s="208"/>
      <c r="U369" s="208"/>
      <c r="V369" s="1810" t="s">
        <v>4703</v>
      </c>
      <c r="W369" s="372" t="s">
        <v>163</v>
      </c>
      <c r="X369" s="1107">
        <f>$X$297</f>
        <v>0.7</v>
      </c>
      <c r="Y369" s="1108"/>
      <c r="Z369" s="1108"/>
      <c r="AA369" s="1108"/>
      <c r="AB369" s="1231"/>
      <c r="AC369" s="1108"/>
      <c r="AD369" s="1109"/>
      <c r="AE369" s="473">
        <f>ROUND(ROUND(G368*P$8,0)*X369,0)</f>
        <v>259</v>
      </c>
      <c r="AF369" s="268"/>
    </row>
    <row r="370" spans="1:32" ht="17.100000000000001" customHeight="1">
      <c r="A370" s="243">
        <v>63</v>
      </c>
      <c r="B370" s="351">
        <v>8772</v>
      </c>
      <c r="C370" s="870" t="s">
        <v>13387</v>
      </c>
      <c r="D370" s="597"/>
      <c r="E370" s="604"/>
      <c r="F370" s="1765"/>
      <c r="G370" s="618"/>
      <c r="H370" s="618"/>
      <c r="I370" s="650"/>
      <c r="J370" s="597"/>
      <c r="K370" s="208"/>
      <c r="L370" s="392"/>
      <c r="M370" s="209"/>
      <c r="N370" s="842"/>
      <c r="O370" s="546"/>
      <c r="P370" s="743"/>
      <c r="Q370" s="1230"/>
      <c r="R370" s="1230"/>
      <c r="S370" s="208"/>
      <c r="T370" s="208"/>
      <c r="U370" s="208"/>
      <c r="V370" s="1805"/>
      <c r="W370" s="400"/>
      <c r="X370" s="1110"/>
      <c r="Y370" s="1079" t="s">
        <v>11869</v>
      </c>
      <c r="Z370" s="354" t="s">
        <v>30</v>
      </c>
      <c r="AA370" s="355">
        <v>0.85</v>
      </c>
      <c r="AB370" s="1215"/>
      <c r="AC370" s="635"/>
      <c r="AD370" s="636"/>
      <c r="AE370" s="391">
        <f>ROUND(ROUND(ROUND(G368*P$8,0)*X369,0)*AA370,0)</f>
        <v>220</v>
      </c>
      <c r="AF370" s="268"/>
    </row>
    <row r="371" spans="1:32" ht="17.100000000000001" customHeight="1">
      <c r="A371" s="229">
        <v>63</v>
      </c>
      <c r="B371" s="337">
        <v>8225</v>
      </c>
      <c r="C371" s="871" t="s">
        <v>13388</v>
      </c>
      <c r="D371" s="597"/>
      <c r="E371" s="604"/>
      <c r="F371" s="1765"/>
      <c r="G371" s="618"/>
      <c r="H371" s="618"/>
      <c r="I371" s="650"/>
      <c r="J371" s="597"/>
      <c r="K371" s="208"/>
      <c r="L371" s="392"/>
      <c r="M371" s="209"/>
      <c r="N371" s="842"/>
      <c r="O371" s="546"/>
      <c r="P371" s="743"/>
      <c r="Q371" s="1230"/>
      <c r="R371" s="1230"/>
      <c r="S371" s="208"/>
      <c r="T371" s="208"/>
      <c r="U371" s="208"/>
      <c r="V371" s="1810" t="s">
        <v>4708</v>
      </c>
      <c r="W371" s="372" t="s">
        <v>30</v>
      </c>
      <c r="X371" s="1107">
        <f>$X$299</f>
        <v>0.85</v>
      </c>
      <c r="Y371" s="1111"/>
      <c r="Z371" s="1111"/>
      <c r="AA371" s="1111"/>
      <c r="AB371" s="1232"/>
      <c r="AC371" s="1111"/>
      <c r="AD371" s="1110"/>
      <c r="AE371" s="473">
        <f>ROUND(ROUND(G368*P$8,0)*X371,0)</f>
        <v>315</v>
      </c>
      <c r="AF371" s="268"/>
    </row>
    <row r="372" spans="1:32" ht="17.100000000000001" customHeight="1">
      <c r="A372" s="243">
        <v>63</v>
      </c>
      <c r="B372" s="351">
        <v>8773</v>
      </c>
      <c r="C372" s="870" t="s">
        <v>13389</v>
      </c>
      <c r="D372" s="597"/>
      <c r="E372" s="604"/>
      <c r="F372" s="623"/>
      <c r="G372" s="618"/>
      <c r="H372" s="618"/>
      <c r="I372" s="650"/>
      <c r="J372" s="597"/>
      <c r="K372" s="208"/>
      <c r="L372" s="392"/>
      <c r="M372" s="209"/>
      <c r="N372" s="842"/>
      <c r="O372" s="546"/>
      <c r="P372" s="743"/>
      <c r="Q372" s="1230"/>
      <c r="R372" s="1230"/>
      <c r="S372" s="208"/>
      <c r="T372" s="208"/>
      <c r="U372" s="208"/>
      <c r="V372" s="1805"/>
      <c r="W372" s="400"/>
      <c r="X372" s="1110"/>
      <c r="Y372" s="1079" t="s">
        <v>11869</v>
      </c>
      <c r="Z372" s="354" t="s">
        <v>30</v>
      </c>
      <c r="AA372" s="355">
        <v>0.85</v>
      </c>
      <c r="AB372" s="1215"/>
      <c r="AC372" s="635"/>
      <c r="AD372" s="636"/>
      <c r="AE372" s="391">
        <f>ROUND(ROUND(ROUND(G368*P$8,0)*X371,0)*AA372,0)</f>
        <v>268</v>
      </c>
      <c r="AF372" s="268"/>
    </row>
    <row r="373" spans="1:32" ht="17.100000000000001" customHeight="1">
      <c r="A373" s="243">
        <v>63</v>
      </c>
      <c r="B373" s="351">
        <v>8774</v>
      </c>
      <c r="C373" s="870" t="s">
        <v>13390</v>
      </c>
      <c r="D373" s="597"/>
      <c r="E373" s="604"/>
      <c r="F373" s="623"/>
      <c r="G373" s="618"/>
      <c r="H373" s="618"/>
      <c r="I373" s="650"/>
      <c r="J373" s="597"/>
      <c r="K373" s="208"/>
      <c r="L373" s="392"/>
      <c r="M373" s="209"/>
      <c r="N373" s="842"/>
      <c r="O373" s="546"/>
      <c r="P373" s="743"/>
      <c r="Q373" s="1230"/>
      <c r="R373" s="1230"/>
      <c r="S373" s="208"/>
      <c r="T373" s="208"/>
      <c r="U373" s="208"/>
      <c r="V373" s="1233"/>
      <c r="W373" s="362"/>
      <c r="X373" s="1097"/>
      <c r="Y373" s="635"/>
      <c r="Z373" s="635"/>
      <c r="AA373" s="636"/>
      <c r="AB373" s="1533" t="s">
        <v>167</v>
      </c>
      <c r="AC373" s="643">
        <v>5</v>
      </c>
      <c r="AD373" s="1086" t="s">
        <v>168</v>
      </c>
      <c r="AE373" s="391">
        <f>ROUND(ROUND(G368*P$8,0)-AC373,0)</f>
        <v>365</v>
      </c>
      <c r="AF373" s="268"/>
    </row>
    <row r="374" spans="1:32" ht="17.100000000000001" customHeight="1">
      <c r="A374" s="243">
        <v>63</v>
      </c>
      <c r="B374" s="351">
        <v>8775</v>
      </c>
      <c r="C374" s="870" t="s">
        <v>13391</v>
      </c>
      <c r="D374" s="597"/>
      <c r="E374" s="604"/>
      <c r="F374" s="623"/>
      <c r="G374" s="618"/>
      <c r="H374" s="618"/>
      <c r="I374" s="650"/>
      <c r="J374" s="597"/>
      <c r="K374" s="208"/>
      <c r="L374" s="392"/>
      <c r="M374" s="209"/>
      <c r="N374" s="842"/>
      <c r="O374" s="546"/>
      <c r="P374" s="743"/>
      <c r="Q374" s="1230"/>
      <c r="R374" s="1230"/>
      <c r="S374" s="208"/>
      <c r="T374" s="208"/>
      <c r="U374" s="208"/>
      <c r="V374" s="1234"/>
      <c r="W374" s="512"/>
      <c r="X374" s="514"/>
      <c r="Y374" s="1071" t="s">
        <v>11869</v>
      </c>
      <c r="Z374" s="362" t="s">
        <v>30</v>
      </c>
      <c r="AA374" s="395">
        <v>0.85</v>
      </c>
      <c r="AB374" s="1745"/>
      <c r="AC374" s="643"/>
      <c r="AD374" s="1086"/>
      <c r="AE374" s="391">
        <f>ROUND(ROUND(ROUND(G368*P$8,0)*AA374,0)-AC373,0)</f>
        <v>310</v>
      </c>
      <c r="AF374" s="268"/>
    </row>
    <row r="375" spans="1:32" ht="17.100000000000001" customHeight="1">
      <c r="A375" s="243">
        <v>63</v>
      </c>
      <c r="B375" s="351">
        <v>8776</v>
      </c>
      <c r="C375" s="870" t="s">
        <v>13392</v>
      </c>
      <c r="D375" s="597"/>
      <c r="E375" s="604"/>
      <c r="F375" s="623"/>
      <c r="G375" s="618"/>
      <c r="H375" s="618"/>
      <c r="I375" s="650"/>
      <c r="J375" s="597"/>
      <c r="K375" s="208"/>
      <c r="L375" s="392"/>
      <c r="M375" s="209"/>
      <c r="N375" s="842"/>
      <c r="O375" s="546"/>
      <c r="P375" s="743"/>
      <c r="Q375" s="1230"/>
      <c r="R375" s="1230"/>
      <c r="S375" s="208"/>
      <c r="T375" s="208"/>
      <c r="U375" s="208"/>
      <c r="V375" s="1684" t="s">
        <v>4703</v>
      </c>
      <c r="W375" s="643" t="s">
        <v>30</v>
      </c>
      <c r="X375" s="1091">
        <v>0.7</v>
      </c>
      <c r="Y375" s="1088"/>
      <c r="Z375" s="1088"/>
      <c r="AA375" s="1089"/>
      <c r="AB375" s="1745"/>
      <c r="AC375" s="1090"/>
      <c r="AD375" s="1091"/>
      <c r="AE375" s="391">
        <f>ROUND(ROUND(ROUND(G368*P$8,0)*X375,0)-AC373,0)</f>
        <v>254</v>
      </c>
      <c r="AF375" s="268"/>
    </row>
    <row r="376" spans="1:32" ht="17.100000000000001" customHeight="1">
      <c r="A376" s="243">
        <v>63</v>
      </c>
      <c r="B376" s="351">
        <v>8777</v>
      </c>
      <c r="C376" s="870" t="s">
        <v>13393</v>
      </c>
      <c r="D376" s="597"/>
      <c r="E376" s="604"/>
      <c r="F376" s="623"/>
      <c r="G376" s="618"/>
      <c r="H376" s="618"/>
      <c r="I376" s="650"/>
      <c r="J376" s="597"/>
      <c r="K376" s="208"/>
      <c r="L376" s="392"/>
      <c r="M376" s="209"/>
      <c r="N376" s="842"/>
      <c r="O376" s="546"/>
      <c r="P376" s="743"/>
      <c r="Q376" s="1230"/>
      <c r="R376" s="1230"/>
      <c r="S376" s="208"/>
      <c r="T376" s="208"/>
      <c r="U376" s="208"/>
      <c r="V376" s="1805"/>
      <c r="W376" s="512"/>
      <c r="X376" s="1083"/>
      <c r="Y376" s="1079" t="s">
        <v>11869</v>
      </c>
      <c r="Z376" s="354" t="s">
        <v>30</v>
      </c>
      <c r="AA376" s="357">
        <v>0.85</v>
      </c>
      <c r="AB376" s="1242"/>
      <c r="AC376" s="1090"/>
      <c r="AD376" s="1091"/>
      <c r="AE376" s="391">
        <f>ROUND(ROUND(ROUND(ROUND(G368*P$8,0)*X375,0)*AA376,0)-AC373,0)</f>
        <v>215</v>
      </c>
      <c r="AF376" s="268"/>
    </row>
    <row r="377" spans="1:32" ht="17.100000000000001" customHeight="1">
      <c r="A377" s="243">
        <v>63</v>
      </c>
      <c r="B377" s="351">
        <v>8778</v>
      </c>
      <c r="C377" s="870" t="s">
        <v>13394</v>
      </c>
      <c r="D377" s="597"/>
      <c r="E377" s="604"/>
      <c r="F377" s="623"/>
      <c r="G377" s="618"/>
      <c r="H377" s="618"/>
      <c r="I377" s="650"/>
      <c r="J377" s="597"/>
      <c r="K377" s="208"/>
      <c r="L377" s="392"/>
      <c r="M377" s="209"/>
      <c r="N377" s="842"/>
      <c r="O377" s="546"/>
      <c r="P377" s="743"/>
      <c r="Q377" s="1230"/>
      <c r="R377" s="1230"/>
      <c r="S377" s="208"/>
      <c r="T377" s="208"/>
      <c r="U377" s="208"/>
      <c r="V377" s="1684" t="s">
        <v>4708</v>
      </c>
      <c r="W377" s="643" t="s">
        <v>30</v>
      </c>
      <c r="X377" s="1091">
        <v>0.85</v>
      </c>
      <c r="Y377" s="1082"/>
      <c r="Z377" s="1082"/>
      <c r="AA377" s="1083"/>
      <c r="AB377" s="1243"/>
      <c r="AC377" s="1090"/>
      <c r="AD377" s="1091"/>
      <c r="AE377" s="391">
        <f>ROUND(ROUND(ROUND(G368*P$8,0)*X377,0)-AC373,0)</f>
        <v>310</v>
      </c>
      <c r="AF377" s="268"/>
    </row>
    <row r="378" spans="1:32" ht="17.100000000000001" customHeight="1">
      <c r="A378" s="243">
        <v>63</v>
      </c>
      <c r="B378" s="351">
        <v>8779</v>
      </c>
      <c r="C378" s="870" t="s">
        <v>13395</v>
      </c>
      <c r="D378" s="597"/>
      <c r="E378" s="604"/>
      <c r="F378" s="623"/>
      <c r="G378" s="618"/>
      <c r="H378" s="618"/>
      <c r="I378" s="650"/>
      <c r="J378" s="597"/>
      <c r="K378" s="208"/>
      <c r="L378" s="392"/>
      <c r="M378" s="209"/>
      <c r="N378" s="842"/>
      <c r="O378" s="546"/>
      <c r="P378" s="743"/>
      <c r="Q378" s="1230"/>
      <c r="R378" s="1230"/>
      <c r="S378" s="208"/>
      <c r="T378" s="208"/>
      <c r="U378" s="208"/>
      <c r="V378" s="1805"/>
      <c r="W378" s="512"/>
      <c r="X378" s="1083"/>
      <c r="Y378" s="1079" t="s">
        <v>11869</v>
      </c>
      <c r="Z378" s="354" t="s">
        <v>30</v>
      </c>
      <c r="AA378" s="357">
        <v>0.85</v>
      </c>
      <c r="AB378" s="1220"/>
      <c r="AC378" s="1082"/>
      <c r="AD378" s="1083"/>
      <c r="AE378" s="391">
        <f>ROUND(ROUND(ROUND(ROUND(G368*P$8,0)*X377,0)*AA378,0)-AC373,0)</f>
        <v>263</v>
      </c>
      <c r="AF378" s="268"/>
    </row>
    <row r="379" spans="1:32" ht="17.100000000000001" customHeight="1">
      <c r="A379" s="229">
        <v>63</v>
      </c>
      <c r="B379" s="337">
        <v>8223</v>
      </c>
      <c r="C379" s="871" t="s">
        <v>13396</v>
      </c>
      <c r="D379" s="597"/>
      <c r="E379" s="604"/>
      <c r="F379" s="1235"/>
      <c r="I379" s="385"/>
      <c r="J379" s="597"/>
      <c r="K379" s="630"/>
      <c r="L379" s="630"/>
      <c r="M379" s="208"/>
      <c r="N379" s="516"/>
      <c r="O379" s="517"/>
      <c r="P379" s="518"/>
      <c r="Q379" s="1769" t="s">
        <v>11301</v>
      </c>
      <c r="R379" s="1770" t="s">
        <v>235</v>
      </c>
      <c r="S379" s="272"/>
      <c r="T379" s="272"/>
      <c r="U379" s="1112"/>
      <c r="V379" s="1227"/>
      <c r="W379" s="372"/>
      <c r="X379" s="1070"/>
      <c r="Y379" s="625"/>
      <c r="Z379" s="625"/>
      <c r="AA379" s="625"/>
      <c r="AB379" s="1213"/>
      <c r="AC379" s="625"/>
      <c r="AD379" s="626"/>
      <c r="AE379" s="473">
        <f>ROUND(ROUND(G368*P$8,0)*T380,0)</f>
        <v>259</v>
      </c>
      <c r="AF379" s="268"/>
    </row>
    <row r="380" spans="1:32" ht="17.100000000000001" customHeight="1">
      <c r="A380" s="243">
        <v>63</v>
      </c>
      <c r="B380" s="351">
        <v>8780</v>
      </c>
      <c r="C380" s="870" t="s">
        <v>13397</v>
      </c>
      <c r="D380" s="597"/>
      <c r="E380" s="604"/>
      <c r="F380" s="1235"/>
      <c r="G380" s="618"/>
      <c r="H380" s="208"/>
      <c r="I380" s="385"/>
      <c r="J380" s="597"/>
      <c r="K380" s="630"/>
      <c r="L380" s="630"/>
      <c r="M380" s="208"/>
      <c r="N380" s="516"/>
      <c r="O380" s="517"/>
      <c r="P380" s="518"/>
      <c r="Q380" s="1811"/>
      <c r="R380" s="1745"/>
      <c r="S380" s="1113" t="s">
        <v>30</v>
      </c>
      <c r="T380" s="1114">
        <v>0.7</v>
      </c>
      <c r="U380" s="1115"/>
      <c r="V380" s="1229"/>
      <c r="W380" s="400"/>
      <c r="X380" s="470"/>
      <c r="Y380" s="1071" t="s">
        <v>11869</v>
      </c>
      <c r="Z380" s="362" t="s">
        <v>30</v>
      </c>
      <c r="AA380" s="356">
        <v>0.85</v>
      </c>
      <c r="AB380" s="1215"/>
      <c r="AC380" s="635"/>
      <c r="AD380" s="636"/>
      <c r="AE380" s="391">
        <f>ROUND(ROUND(ROUND(G368*P$8,0)*T380,0)*AA380,0)</f>
        <v>220</v>
      </c>
      <c r="AF380" s="268"/>
    </row>
    <row r="381" spans="1:32" ht="17.100000000000001" customHeight="1">
      <c r="A381" s="229">
        <v>63</v>
      </c>
      <c r="B381" s="337">
        <v>8224</v>
      </c>
      <c r="C381" s="871" t="s">
        <v>13398</v>
      </c>
      <c r="D381" s="597"/>
      <c r="E381" s="604"/>
      <c r="F381" s="627"/>
      <c r="G381" s="208"/>
      <c r="H381" s="208"/>
      <c r="I381" s="385"/>
      <c r="J381" s="629"/>
      <c r="K381" s="630"/>
      <c r="L381" s="630"/>
      <c r="M381" s="214"/>
      <c r="N381" s="1130"/>
      <c r="O381" s="643"/>
      <c r="P381" s="1132"/>
      <c r="Q381" s="1811"/>
      <c r="R381" s="1745"/>
      <c r="S381" s="1113"/>
      <c r="T381" s="1114"/>
      <c r="U381" s="1116"/>
      <c r="V381" s="1810" t="s">
        <v>4703</v>
      </c>
      <c r="W381" s="372" t="s">
        <v>30</v>
      </c>
      <c r="X381" s="1107">
        <f>$X$297</f>
        <v>0.7</v>
      </c>
      <c r="Y381" s="1108"/>
      <c r="Z381" s="1108"/>
      <c r="AA381" s="1108"/>
      <c r="AB381" s="1231"/>
      <c r="AC381" s="1108"/>
      <c r="AD381" s="1109"/>
      <c r="AE381" s="473">
        <f>ROUND(ROUND(ROUND(G368*P$8,0)*T380,0)*X381,0)</f>
        <v>181</v>
      </c>
      <c r="AF381" s="268"/>
    </row>
    <row r="382" spans="1:32" ht="17.100000000000001" customHeight="1">
      <c r="A382" s="243">
        <v>63</v>
      </c>
      <c r="B382" s="351">
        <v>8781</v>
      </c>
      <c r="C382" s="870" t="s">
        <v>13399</v>
      </c>
      <c r="D382" s="597"/>
      <c r="E382" s="604"/>
      <c r="F382" s="627"/>
      <c r="G382" s="208"/>
      <c r="H382" s="208"/>
      <c r="I382" s="385"/>
      <c r="J382" s="629"/>
      <c r="K382" s="630"/>
      <c r="L382" s="630"/>
      <c r="M382" s="214"/>
      <c r="N382" s="1130"/>
      <c r="O382" s="643"/>
      <c r="P382" s="1132"/>
      <c r="Q382" s="1811"/>
      <c r="R382" s="1237"/>
      <c r="S382" s="1113"/>
      <c r="T382" s="1114"/>
      <c r="U382" s="1116"/>
      <c r="V382" s="1805"/>
      <c r="W382" s="400"/>
      <c r="X382" s="1110"/>
      <c r="Y382" s="1079" t="s">
        <v>11869</v>
      </c>
      <c r="Z382" s="354" t="s">
        <v>30</v>
      </c>
      <c r="AA382" s="355">
        <v>0.85</v>
      </c>
      <c r="AB382" s="1215"/>
      <c r="AC382" s="635"/>
      <c r="AD382" s="636"/>
      <c r="AE382" s="391">
        <f>ROUND(ROUND(ROUND(ROUND(G368*P$8,0)*T380,0)*X381,0)*AA382,0)</f>
        <v>154</v>
      </c>
      <c r="AF382" s="268"/>
    </row>
    <row r="383" spans="1:32" ht="17.100000000000001" customHeight="1">
      <c r="A383" s="229">
        <v>63</v>
      </c>
      <c r="B383" s="337">
        <v>8226</v>
      </c>
      <c r="C383" s="871" t="s">
        <v>13400</v>
      </c>
      <c r="D383" s="597"/>
      <c r="E383" s="604"/>
      <c r="F383" s="627"/>
      <c r="G383" s="208"/>
      <c r="H383" s="208"/>
      <c r="I383" s="385"/>
      <c r="J383" s="629"/>
      <c r="K383" s="630"/>
      <c r="L383" s="630"/>
      <c r="M383" s="214"/>
      <c r="N383" s="1130"/>
      <c r="O383" s="643"/>
      <c r="P383" s="1132"/>
      <c r="Q383" s="1236"/>
      <c r="R383" s="1237"/>
      <c r="S383" s="1113"/>
      <c r="T383" s="1114"/>
      <c r="U383" s="1116"/>
      <c r="V383" s="1810" t="s">
        <v>4708</v>
      </c>
      <c r="W383" s="372" t="s">
        <v>30</v>
      </c>
      <c r="X383" s="1107">
        <f>$X$299</f>
        <v>0.85</v>
      </c>
      <c r="Y383" s="1111"/>
      <c r="Z383" s="1111"/>
      <c r="AA383" s="1111"/>
      <c r="AB383" s="1232"/>
      <c r="AC383" s="1111"/>
      <c r="AD383" s="1110"/>
      <c r="AE383" s="473">
        <f>ROUND(ROUND(ROUND(G368*P$8,0)*T380,0)*X383,0)</f>
        <v>220</v>
      </c>
      <c r="AF383" s="268"/>
    </row>
    <row r="384" spans="1:32" ht="17.100000000000001" customHeight="1">
      <c r="A384" s="243">
        <v>63</v>
      </c>
      <c r="B384" s="351">
        <v>8782</v>
      </c>
      <c r="C384" s="870" t="s">
        <v>13401</v>
      </c>
      <c r="D384" s="597"/>
      <c r="E384" s="604"/>
      <c r="F384" s="627"/>
      <c r="G384" s="208"/>
      <c r="H384" s="208"/>
      <c r="I384" s="385"/>
      <c r="J384" s="629"/>
      <c r="K384" s="630"/>
      <c r="L384" s="630"/>
      <c r="M384" s="214"/>
      <c r="N384" s="1130"/>
      <c r="O384" s="643"/>
      <c r="P384" s="1132"/>
      <c r="Q384" s="1236"/>
      <c r="R384" s="1237"/>
      <c r="S384" s="1113"/>
      <c r="T384" s="1114"/>
      <c r="U384" s="1116"/>
      <c r="V384" s="1805"/>
      <c r="W384" s="400"/>
      <c r="X384" s="1110"/>
      <c r="Y384" s="1079" t="s">
        <v>11869</v>
      </c>
      <c r="Z384" s="354" t="s">
        <v>30</v>
      </c>
      <c r="AA384" s="355">
        <v>0.85</v>
      </c>
      <c r="AB384" s="1215"/>
      <c r="AC384" s="635"/>
      <c r="AD384" s="636"/>
      <c r="AE384" s="391">
        <f>ROUND(ROUND(ROUND(ROUND(G368*P$8,0)*T380,0)*X383,0)*AA384,0)</f>
        <v>187</v>
      </c>
      <c r="AF384" s="268"/>
    </row>
    <row r="385" spans="1:32" ht="17.100000000000001" customHeight="1">
      <c r="A385" s="243">
        <v>63</v>
      </c>
      <c r="B385" s="351">
        <v>8783</v>
      </c>
      <c r="C385" s="870" t="s">
        <v>13402</v>
      </c>
      <c r="D385" s="597"/>
      <c r="E385" s="604"/>
      <c r="F385" s="627"/>
      <c r="G385" s="208"/>
      <c r="H385" s="208"/>
      <c r="I385" s="385"/>
      <c r="J385" s="629"/>
      <c r="K385" s="630"/>
      <c r="L385" s="630"/>
      <c r="M385" s="214"/>
      <c r="N385" s="1130"/>
      <c r="O385" s="643"/>
      <c r="P385" s="1132"/>
      <c r="Q385" s="1236"/>
      <c r="R385" s="1237"/>
      <c r="S385" s="1113"/>
      <c r="T385" s="1114"/>
      <c r="U385" s="1116"/>
      <c r="V385" s="1233"/>
      <c r="W385" s="362"/>
      <c r="X385" s="1097"/>
      <c r="Y385" s="635"/>
      <c r="Z385" s="635"/>
      <c r="AA385" s="636"/>
      <c r="AB385" s="1533" t="s">
        <v>167</v>
      </c>
      <c r="AC385" s="643">
        <v>5</v>
      </c>
      <c r="AD385" s="1086" t="s">
        <v>168</v>
      </c>
      <c r="AE385" s="391">
        <f>ROUND(ROUND(ROUND(G368*P$8,0)*T380,0)-AC385,0)</f>
        <v>254</v>
      </c>
      <c r="AF385" s="268"/>
    </row>
    <row r="386" spans="1:32" ht="17.100000000000001" customHeight="1">
      <c r="A386" s="243">
        <v>63</v>
      </c>
      <c r="B386" s="351">
        <v>8784</v>
      </c>
      <c r="C386" s="870" t="s">
        <v>13403</v>
      </c>
      <c r="D386" s="597"/>
      <c r="E386" s="604"/>
      <c r="F386" s="627"/>
      <c r="G386" s="208"/>
      <c r="H386" s="208"/>
      <c r="I386" s="385"/>
      <c r="J386" s="629"/>
      <c r="K386" s="630"/>
      <c r="L386" s="630"/>
      <c r="M386" s="214"/>
      <c r="N386" s="1130"/>
      <c r="O386" s="643"/>
      <c r="P386" s="1132"/>
      <c r="Q386" s="1239"/>
      <c r="R386" s="1237"/>
      <c r="S386" s="1113"/>
      <c r="T386" s="1114"/>
      <c r="U386" s="1116"/>
      <c r="V386" s="1234"/>
      <c r="W386" s="512"/>
      <c r="X386" s="514"/>
      <c r="Y386" s="1071" t="s">
        <v>11869</v>
      </c>
      <c r="Z386" s="362" t="s">
        <v>30</v>
      </c>
      <c r="AA386" s="395">
        <v>0.85</v>
      </c>
      <c r="AB386" s="1745"/>
      <c r="AC386" s="643"/>
      <c r="AD386" s="1086"/>
      <c r="AE386" s="391">
        <f>ROUND(ROUND(ROUND(ROUND(G368*P$8,0)*T380,0)*AA386,0)-AC385,0)</f>
        <v>215</v>
      </c>
      <c r="AF386" s="268"/>
    </row>
    <row r="387" spans="1:32" ht="17.100000000000001" customHeight="1">
      <c r="A387" s="243">
        <v>63</v>
      </c>
      <c r="B387" s="351">
        <v>8785</v>
      </c>
      <c r="C387" s="870" t="s">
        <v>13404</v>
      </c>
      <c r="D387" s="597"/>
      <c r="E387" s="604"/>
      <c r="F387" s="627"/>
      <c r="G387" s="208"/>
      <c r="H387" s="208"/>
      <c r="I387" s="385"/>
      <c r="J387" s="629"/>
      <c r="K387" s="630"/>
      <c r="L387" s="630"/>
      <c r="M387" s="214"/>
      <c r="N387" s="1130"/>
      <c r="O387" s="643"/>
      <c r="P387" s="1132"/>
      <c r="Q387" s="1239"/>
      <c r="R387" s="1237"/>
      <c r="S387" s="1113"/>
      <c r="T387" s="1114"/>
      <c r="U387" s="1116"/>
      <c r="V387" s="1684" t="s">
        <v>4703</v>
      </c>
      <c r="W387" s="643" t="s">
        <v>30</v>
      </c>
      <c r="X387" s="1091">
        <f>$X$297</f>
        <v>0.7</v>
      </c>
      <c r="Y387" s="1088"/>
      <c r="Z387" s="1088"/>
      <c r="AA387" s="1089"/>
      <c r="AB387" s="1745"/>
      <c r="AC387" s="1090"/>
      <c r="AD387" s="1091"/>
      <c r="AE387" s="391">
        <f>ROUND(ROUND(ROUND(ROUND(G368*P$8,0)*T380,0)*X387,0)-AC385,0)</f>
        <v>176</v>
      </c>
      <c r="AF387" s="268"/>
    </row>
    <row r="388" spans="1:32" ht="17.100000000000001" customHeight="1">
      <c r="A388" s="243">
        <v>63</v>
      </c>
      <c r="B388" s="351">
        <v>8786</v>
      </c>
      <c r="C388" s="870" t="s">
        <v>13405</v>
      </c>
      <c r="D388" s="597"/>
      <c r="E388" s="604"/>
      <c r="F388" s="627"/>
      <c r="G388" s="208"/>
      <c r="H388" s="208"/>
      <c r="I388" s="385"/>
      <c r="J388" s="629"/>
      <c r="K388" s="630"/>
      <c r="L388" s="630"/>
      <c r="M388" s="214"/>
      <c r="N388" s="1130"/>
      <c r="O388" s="643"/>
      <c r="P388" s="1132"/>
      <c r="Q388" s="1239"/>
      <c r="R388" s="1237"/>
      <c r="S388" s="1113"/>
      <c r="T388" s="1114"/>
      <c r="U388" s="1116"/>
      <c r="V388" s="1805"/>
      <c r="W388" s="512"/>
      <c r="X388" s="1083"/>
      <c r="Y388" s="1079" t="s">
        <v>11869</v>
      </c>
      <c r="Z388" s="354" t="s">
        <v>30</v>
      </c>
      <c r="AA388" s="357">
        <v>0.85</v>
      </c>
      <c r="AB388" s="1745"/>
      <c r="AC388" s="1090"/>
      <c r="AD388" s="1091"/>
      <c r="AE388" s="391">
        <f>ROUND(ROUND(ROUND(ROUND(ROUND(G368*P$8,0)*T380,0)*X387,0)*AA388,0)-AC385,0)</f>
        <v>149</v>
      </c>
      <c r="AF388" s="268"/>
    </row>
    <row r="389" spans="1:32" ht="17.100000000000001" customHeight="1">
      <c r="A389" s="243">
        <v>63</v>
      </c>
      <c r="B389" s="351">
        <v>8787</v>
      </c>
      <c r="C389" s="870" t="s">
        <v>13406</v>
      </c>
      <c r="D389" s="597"/>
      <c r="E389" s="604"/>
      <c r="F389" s="627"/>
      <c r="G389" s="208"/>
      <c r="H389" s="208"/>
      <c r="I389" s="385"/>
      <c r="J389" s="629"/>
      <c r="K389" s="630"/>
      <c r="L389" s="630"/>
      <c r="M389" s="214"/>
      <c r="N389" s="1130"/>
      <c r="O389" s="643"/>
      <c r="P389" s="1132"/>
      <c r="Q389" s="1239"/>
      <c r="R389" s="1237"/>
      <c r="S389" s="1113"/>
      <c r="T389" s="1114"/>
      <c r="U389" s="1116"/>
      <c r="V389" s="1684" t="s">
        <v>4708</v>
      </c>
      <c r="W389" s="643" t="s">
        <v>30</v>
      </c>
      <c r="X389" s="1091">
        <f>$X$299</f>
        <v>0.85</v>
      </c>
      <c r="Y389" s="1082"/>
      <c r="Z389" s="1082"/>
      <c r="AA389" s="1083"/>
      <c r="AB389" s="1745"/>
      <c r="AC389" s="1090"/>
      <c r="AD389" s="1091"/>
      <c r="AE389" s="391">
        <f>ROUND(ROUND(ROUND(ROUND(G368*P$8,0)*T380,0)*X389,0)-AC385,0)</f>
        <v>215</v>
      </c>
      <c r="AF389" s="268"/>
    </row>
    <row r="390" spans="1:32" ht="17.100000000000001" customHeight="1">
      <c r="A390" s="243">
        <v>63</v>
      </c>
      <c r="B390" s="351">
        <v>8788</v>
      </c>
      <c r="C390" s="870" t="s">
        <v>13407</v>
      </c>
      <c r="D390" s="597"/>
      <c r="E390" s="604"/>
      <c r="F390" s="627"/>
      <c r="G390" s="208"/>
      <c r="H390" s="208"/>
      <c r="I390" s="385"/>
      <c r="J390" s="629"/>
      <c r="K390" s="630"/>
      <c r="L390" s="630"/>
      <c r="M390" s="214"/>
      <c r="N390" s="1130"/>
      <c r="O390" s="643"/>
      <c r="P390" s="1132"/>
      <c r="Q390" s="1239"/>
      <c r="R390" s="1244"/>
      <c r="S390" s="619"/>
      <c r="T390" s="1245"/>
      <c r="U390" s="1078"/>
      <c r="V390" s="1805"/>
      <c r="W390" s="512"/>
      <c r="X390" s="1083"/>
      <c r="Y390" s="1079" t="s">
        <v>11869</v>
      </c>
      <c r="Z390" s="354" t="s">
        <v>30</v>
      </c>
      <c r="AA390" s="357">
        <v>0.85</v>
      </c>
      <c r="AB390" s="1746"/>
      <c r="AC390" s="1082"/>
      <c r="AD390" s="1083"/>
      <c r="AE390" s="391">
        <f>ROUND(ROUND(ROUND(ROUND(ROUND(G368*P$8,0)*T380,0)*X389,0)*AA390,0)-AC385,0)</f>
        <v>182</v>
      </c>
      <c r="AF390" s="268"/>
    </row>
    <row r="391" spans="1:32" ht="17.100000000000001" customHeight="1">
      <c r="A391" s="243">
        <v>63</v>
      </c>
      <c r="B391" s="351">
        <v>8789</v>
      </c>
      <c r="C391" s="870" t="s">
        <v>13408</v>
      </c>
      <c r="D391" s="597"/>
      <c r="E391" s="604"/>
      <c r="F391" s="627"/>
      <c r="G391" s="208"/>
      <c r="H391" s="208"/>
      <c r="I391" s="385"/>
      <c r="J391" s="629"/>
      <c r="K391" s="630"/>
      <c r="L391" s="630"/>
      <c r="M391" s="214"/>
      <c r="N391" s="1130"/>
      <c r="O391" s="643"/>
      <c r="P391" s="1132"/>
      <c r="Q391" s="1239"/>
      <c r="R391" s="1622" t="s">
        <v>237</v>
      </c>
      <c r="S391" s="362"/>
      <c r="T391" s="1119"/>
      <c r="U391" s="1081"/>
      <c r="V391" s="1233"/>
      <c r="W391" s="362"/>
      <c r="X391" s="1097"/>
      <c r="Y391" s="635"/>
      <c r="Z391" s="635"/>
      <c r="AA391" s="635"/>
      <c r="AB391" s="1215"/>
      <c r="AC391" s="635"/>
      <c r="AD391" s="636"/>
      <c r="AE391" s="391">
        <f>ROUND(ROUND(G368*P$8,0)*T392,0)</f>
        <v>185</v>
      </c>
      <c r="AF391" s="268"/>
    </row>
    <row r="392" spans="1:32" ht="17.100000000000001" customHeight="1">
      <c r="A392" s="243">
        <v>63</v>
      </c>
      <c r="B392" s="351">
        <v>8790</v>
      </c>
      <c r="C392" s="870" t="s">
        <v>13409</v>
      </c>
      <c r="D392" s="597"/>
      <c r="E392" s="604"/>
      <c r="F392" s="627"/>
      <c r="G392" s="208"/>
      <c r="H392" s="208"/>
      <c r="I392" s="385"/>
      <c r="J392" s="629"/>
      <c r="K392" s="630"/>
      <c r="L392" s="630"/>
      <c r="M392" s="214"/>
      <c r="N392" s="1130"/>
      <c r="O392" s="643"/>
      <c r="P392" s="1132"/>
      <c r="Q392" s="1239"/>
      <c r="R392" s="1745"/>
      <c r="S392" s="643" t="s">
        <v>30</v>
      </c>
      <c r="T392" s="1090">
        <v>0.5</v>
      </c>
      <c r="U392" s="1091"/>
      <c r="V392" s="1234"/>
      <c r="W392" s="512"/>
      <c r="X392" s="514"/>
      <c r="Y392" s="1071" t="s">
        <v>11869</v>
      </c>
      <c r="Z392" s="362" t="s">
        <v>30</v>
      </c>
      <c r="AA392" s="356">
        <v>0.85</v>
      </c>
      <c r="AB392" s="1215"/>
      <c r="AC392" s="635"/>
      <c r="AD392" s="636"/>
      <c r="AE392" s="391">
        <f>ROUND(ROUND(ROUND(G368*P$8,0)*T392,0)*AA392,0)</f>
        <v>157</v>
      </c>
      <c r="AF392" s="268"/>
    </row>
    <row r="393" spans="1:32" ht="17.100000000000001" customHeight="1">
      <c r="A393" s="243">
        <v>63</v>
      </c>
      <c r="B393" s="351">
        <v>8791</v>
      </c>
      <c r="C393" s="870" t="s">
        <v>13410</v>
      </c>
      <c r="D393" s="597"/>
      <c r="E393" s="604"/>
      <c r="F393" s="627"/>
      <c r="G393" s="208"/>
      <c r="H393" s="208"/>
      <c r="I393" s="385"/>
      <c r="J393" s="629"/>
      <c r="K393" s="630"/>
      <c r="L393" s="630"/>
      <c r="M393" s="214"/>
      <c r="N393" s="1130"/>
      <c r="O393" s="643"/>
      <c r="P393" s="1132"/>
      <c r="Q393" s="1239"/>
      <c r="R393" s="1745"/>
      <c r="S393" s="643"/>
      <c r="T393" s="1090"/>
      <c r="U393" s="1091"/>
      <c r="V393" s="1684" t="s">
        <v>4703</v>
      </c>
      <c r="W393" s="362" t="s">
        <v>30</v>
      </c>
      <c r="X393" s="1081">
        <f>$X$297</f>
        <v>0.7</v>
      </c>
      <c r="Y393" s="1088"/>
      <c r="Z393" s="1088"/>
      <c r="AA393" s="1088"/>
      <c r="AB393" s="1226"/>
      <c r="AC393" s="1088"/>
      <c r="AD393" s="1089"/>
      <c r="AE393" s="391">
        <f>ROUND(ROUND(ROUND(G368*P$8,0)*T392,0)*X393,0)</f>
        <v>130</v>
      </c>
      <c r="AF393" s="268"/>
    </row>
    <row r="394" spans="1:32" ht="17.100000000000001" customHeight="1">
      <c r="A394" s="243">
        <v>63</v>
      </c>
      <c r="B394" s="351">
        <v>8792</v>
      </c>
      <c r="C394" s="870" t="s">
        <v>13411</v>
      </c>
      <c r="D394" s="597"/>
      <c r="E394" s="604"/>
      <c r="F394" s="627"/>
      <c r="G394" s="208"/>
      <c r="H394" s="208"/>
      <c r="I394" s="385"/>
      <c r="J394" s="629"/>
      <c r="K394" s="630"/>
      <c r="L394" s="630"/>
      <c r="M394" s="214"/>
      <c r="N394" s="1130"/>
      <c r="O394" s="643"/>
      <c r="P394" s="1132"/>
      <c r="Q394" s="1239"/>
      <c r="R394" s="1745"/>
      <c r="S394" s="643"/>
      <c r="T394" s="1090"/>
      <c r="U394" s="1091"/>
      <c r="V394" s="1805"/>
      <c r="W394" s="512"/>
      <c r="X394" s="1083"/>
      <c r="Y394" s="1079" t="s">
        <v>11869</v>
      </c>
      <c r="Z394" s="354" t="s">
        <v>30</v>
      </c>
      <c r="AA394" s="355">
        <v>0.85</v>
      </c>
      <c r="AB394" s="1215"/>
      <c r="AC394" s="635"/>
      <c r="AD394" s="636"/>
      <c r="AE394" s="391">
        <f>ROUND(ROUND(ROUND(ROUND(G368*P$8,0)*T392,0)*X393,0)*AA394,0)</f>
        <v>111</v>
      </c>
      <c r="AF394" s="268"/>
    </row>
    <row r="395" spans="1:32" ht="17.100000000000001" customHeight="1">
      <c r="A395" s="243">
        <v>63</v>
      </c>
      <c r="B395" s="351">
        <v>8793</v>
      </c>
      <c r="C395" s="870" t="s">
        <v>13412</v>
      </c>
      <c r="D395" s="597"/>
      <c r="E395" s="604"/>
      <c r="F395" s="627"/>
      <c r="G395" s="208"/>
      <c r="H395" s="208"/>
      <c r="I395" s="385"/>
      <c r="J395" s="629"/>
      <c r="K395" s="630"/>
      <c r="L395" s="630"/>
      <c r="M395" s="214"/>
      <c r="N395" s="1130"/>
      <c r="O395" s="643"/>
      <c r="P395" s="1132"/>
      <c r="Q395" s="1239"/>
      <c r="R395" s="1246"/>
      <c r="S395" s="643"/>
      <c r="T395" s="1090"/>
      <c r="U395" s="1091"/>
      <c r="V395" s="1684" t="s">
        <v>4708</v>
      </c>
      <c r="W395" s="362" t="s">
        <v>30</v>
      </c>
      <c r="X395" s="1081">
        <f>$X$299</f>
        <v>0.85</v>
      </c>
      <c r="Y395" s="1082"/>
      <c r="Z395" s="1082"/>
      <c r="AA395" s="1082"/>
      <c r="AB395" s="1220"/>
      <c r="AC395" s="1082"/>
      <c r="AD395" s="1083"/>
      <c r="AE395" s="391">
        <f>ROUND(ROUND(ROUND(G368*P$8,0)*T392,0)*X395,0)</f>
        <v>157</v>
      </c>
      <c r="AF395" s="268"/>
    </row>
    <row r="396" spans="1:32" ht="17.100000000000001" customHeight="1">
      <c r="A396" s="243">
        <v>63</v>
      </c>
      <c r="B396" s="351">
        <v>8794</v>
      </c>
      <c r="C396" s="870" t="s">
        <v>13413</v>
      </c>
      <c r="D396" s="597"/>
      <c r="E396" s="604"/>
      <c r="F396" s="627"/>
      <c r="G396" s="208"/>
      <c r="H396" s="208"/>
      <c r="I396" s="385"/>
      <c r="J396" s="629"/>
      <c r="K396" s="630"/>
      <c r="L396" s="630"/>
      <c r="M396" s="214"/>
      <c r="N396" s="1130"/>
      <c r="O396" s="643"/>
      <c r="P396" s="1132"/>
      <c r="Q396" s="1239"/>
      <c r="R396" s="1246"/>
      <c r="S396" s="643"/>
      <c r="T396" s="1090"/>
      <c r="U396" s="1091"/>
      <c r="V396" s="1805"/>
      <c r="W396" s="512"/>
      <c r="X396" s="1083"/>
      <c r="Y396" s="1079" t="s">
        <v>11869</v>
      </c>
      <c r="Z396" s="354" t="s">
        <v>30</v>
      </c>
      <c r="AA396" s="355">
        <v>0.85</v>
      </c>
      <c r="AB396" s="1215"/>
      <c r="AC396" s="635"/>
      <c r="AD396" s="636"/>
      <c r="AE396" s="391">
        <f>ROUND(ROUND(ROUND(ROUND(G368*P$8,0)*T392,0)*X395,0)*AA396,0)</f>
        <v>133</v>
      </c>
      <c r="AF396" s="268"/>
    </row>
    <row r="397" spans="1:32" ht="17.100000000000001" customHeight="1">
      <c r="A397" s="243">
        <v>63</v>
      </c>
      <c r="B397" s="351">
        <v>8795</v>
      </c>
      <c r="C397" s="870" t="s">
        <v>13414</v>
      </c>
      <c r="D397" s="597"/>
      <c r="E397" s="604"/>
      <c r="F397" s="627"/>
      <c r="G397" s="208"/>
      <c r="H397" s="208"/>
      <c r="I397" s="385"/>
      <c r="J397" s="629"/>
      <c r="K397" s="630"/>
      <c r="L397" s="630"/>
      <c r="M397" s="214"/>
      <c r="N397" s="1130"/>
      <c r="O397" s="643"/>
      <c r="P397" s="1132"/>
      <c r="Q397" s="1239"/>
      <c r="R397" s="1246"/>
      <c r="S397" s="643"/>
      <c r="T397" s="1090"/>
      <c r="U397" s="1091"/>
      <c r="V397" s="1233"/>
      <c r="W397" s="362"/>
      <c r="X397" s="1097"/>
      <c r="Y397" s="635"/>
      <c r="Z397" s="635"/>
      <c r="AA397" s="636"/>
      <c r="AB397" s="1533" t="s">
        <v>167</v>
      </c>
      <c r="AC397" s="643">
        <v>5</v>
      </c>
      <c r="AD397" s="1086" t="s">
        <v>168</v>
      </c>
      <c r="AE397" s="391">
        <f>ROUND(ROUND(ROUND(G368*P$8,0)*T392,0)-AC397,0)</f>
        <v>180</v>
      </c>
      <c r="AF397" s="268"/>
    </row>
    <row r="398" spans="1:32" ht="17.100000000000001" customHeight="1">
      <c r="A398" s="243">
        <v>63</v>
      </c>
      <c r="B398" s="351">
        <v>8796</v>
      </c>
      <c r="C398" s="870" t="s">
        <v>13415</v>
      </c>
      <c r="D398" s="597"/>
      <c r="E398" s="604"/>
      <c r="F398" s="627"/>
      <c r="G398" s="208"/>
      <c r="H398" s="208"/>
      <c r="I398" s="385"/>
      <c r="J398" s="629"/>
      <c r="K398" s="630"/>
      <c r="L398" s="630"/>
      <c r="M398" s="214"/>
      <c r="N398" s="1130"/>
      <c r="O398" s="643"/>
      <c r="P398" s="1132"/>
      <c r="Q398" s="1239"/>
      <c r="R398" s="1246"/>
      <c r="S398" s="643"/>
      <c r="T398" s="1090"/>
      <c r="U398" s="1090"/>
      <c r="V398" s="1234"/>
      <c r="W398" s="512"/>
      <c r="X398" s="514"/>
      <c r="Y398" s="1071" t="s">
        <v>11869</v>
      </c>
      <c r="Z398" s="362" t="s">
        <v>30</v>
      </c>
      <c r="AA398" s="395">
        <v>0.85</v>
      </c>
      <c r="AB398" s="1745"/>
      <c r="AC398" s="643"/>
      <c r="AD398" s="1086"/>
      <c r="AE398" s="391">
        <f>ROUND(ROUND(ROUND(ROUND(G368*P$8,0)*T392,0)*AA398,0)-AC397,0)</f>
        <v>152</v>
      </c>
      <c r="AF398" s="268"/>
    </row>
    <row r="399" spans="1:32" ht="17.100000000000001" customHeight="1">
      <c r="A399" s="243">
        <v>63</v>
      </c>
      <c r="B399" s="351">
        <v>8797</v>
      </c>
      <c r="C399" s="870" t="s">
        <v>13416</v>
      </c>
      <c r="D399" s="597"/>
      <c r="E399" s="604"/>
      <c r="F399" s="627"/>
      <c r="G399" s="208"/>
      <c r="H399" s="208"/>
      <c r="I399" s="385"/>
      <c r="J399" s="629"/>
      <c r="K399" s="630"/>
      <c r="L399" s="630"/>
      <c r="M399" s="214"/>
      <c r="N399" s="1130"/>
      <c r="O399" s="643"/>
      <c r="P399" s="1132"/>
      <c r="Q399" s="1239"/>
      <c r="R399" s="1246"/>
      <c r="S399" s="643"/>
      <c r="T399" s="1090"/>
      <c r="U399" s="1090"/>
      <c r="V399" s="1684" t="s">
        <v>4703</v>
      </c>
      <c r="W399" s="643" t="s">
        <v>30</v>
      </c>
      <c r="X399" s="1091">
        <f>$X$297</f>
        <v>0.7</v>
      </c>
      <c r="Y399" s="1088"/>
      <c r="Z399" s="1088"/>
      <c r="AA399" s="1089"/>
      <c r="AB399" s="1745"/>
      <c r="AC399" s="1090"/>
      <c r="AD399" s="1091"/>
      <c r="AE399" s="391">
        <f>ROUND(ROUND(ROUND(ROUND(G368*P$8,0)*T392,0)*X399,0)-AC397,0)</f>
        <v>125</v>
      </c>
      <c r="AF399" s="268"/>
    </row>
    <row r="400" spans="1:32" ht="17.100000000000001" customHeight="1">
      <c r="A400" s="243">
        <v>63</v>
      </c>
      <c r="B400" s="351">
        <v>8798</v>
      </c>
      <c r="C400" s="870" t="s">
        <v>13417</v>
      </c>
      <c r="D400" s="597"/>
      <c r="E400" s="604"/>
      <c r="F400" s="627"/>
      <c r="G400" s="208"/>
      <c r="H400" s="208"/>
      <c r="I400" s="385"/>
      <c r="J400" s="629"/>
      <c r="K400" s="630"/>
      <c r="L400" s="630"/>
      <c r="M400" s="214"/>
      <c r="N400" s="1130"/>
      <c r="O400" s="643"/>
      <c r="P400" s="1132"/>
      <c r="Q400" s="1239"/>
      <c r="R400" s="1246"/>
      <c r="S400" s="643"/>
      <c r="T400" s="1090"/>
      <c r="U400" s="1090"/>
      <c r="V400" s="1805"/>
      <c r="W400" s="512"/>
      <c r="X400" s="1083"/>
      <c r="Y400" s="1079" t="s">
        <v>11869</v>
      </c>
      <c r="Z400" s="354" t="s">
        <v>30</v>
      </c>
      <c r="AA400" s="357">
        <v>0.85</v>
      </c>
      <c r="AB400" s="1745"/>
      <c r="AC400" s="1090"/>
      <c r="AD400" s="1091"/>
      <c r="AE400" s="391">
        <f>ROUND(ROUND(ROUND(ROUND(ROUND(G368*P$8,0)*T392,0)*X399,0)*AA400,0)-AC397,0)</f>
        <v>106</v>
      </c>
      <c r="AF400" s="268"/>
    </row>
    <row r="401" spans="1:32" ht="17.100000000000001" customHeight="1">
      <c r="A401" s="243">
        <v>63</v>
      </c>
      <c r="B401" s="351">
        <v>8799</v>
      </c>
      <c r="C401" s="870" t="s">
        <v>13418</v>
      </c>
      <c r="D401" s="597"/>
      <c r="E401" s="604"/>
      <c r="F401" s="627"/>
      <c r="G401" s="208"/>
      <c r="H401" s="208"/>
      <c r="I401" s="385"/>
      <c r="J401" s="629"/>
      <c r="K401" s="630"/>
      <c r="L401" s="630"/>
      <c r="M401" s="214"/>
      <c r="N401" s="1130"/>
      <c r="O401" s="643"/>
      <c r="P401" s="1132"/>
      <c r="Q401" s="1239"/>
      <c r="R401" s="1246"/>
      <c r="S401" s="643"/>
      <c r="T401" s="1090"/>
      <c r="U401" s="1091"/>
      <c r="V401" s="1818" t="s">
        <v>4708</v>
      </c>
      <c r="W401" s="643" t="s">
        <v>30</v>
      </c>
      <c r="X401" s="1091">
        <f>$X$299</f>
        <v>0.85</v>
      </c>
      <c r="Y401" s="1082"/>
      <c r="Z401" s="1082"/>
      <c r="AA401" s="1083"/>
      <c r="AB401" s="1745"/>
      <c r="AC401" s="1090"/>
      <c r="AD401" s="1091"/>
      <c r="AE401" s="391">
        <f>ROUND(ROUND(ROUND(ROUND(G368*P$8,0)*T392,0)*X401,0)-AC397,0)</f>
        <v>152</v>
      </c>
      <c r="AF401" s="268"/>
    </row>
    <row r="402" spans="1:32" ht="17.100000000000001" customHeight="1">
      <c r="A402" s="243">
        <v>63</v>
      </c>
      <c r="B402" s="351">
        <v>8800</v>
      </c>
      <c r="C402" s="870" t="s">
        <v>13419</v>
      </c>
      <c r="D402" s="597"/>
      <c r="E402" s="604"/>
      <c r="F402" s="627"/>
      <c r="G402" s="208"/>
      <c r="H402" s="208"/>
      <c r="I402" s="385"/>
      <c r="J402" s="629"/>
      <c r="K402" s="630"/>
      <c r="L402" s="630"/>
      <c r="M402" s="214"/>
      <c r="N402" s="1130"/>
      <c r="O402" s="643"/>
      <c r="P402" s="1132"/>
      <c r="Q402" s="1247"/>
      <c r="R402" s="1240"/>
      <c r="S402" s="512"/>
      <c r="T402" s="1082"/>
      <c r="U402" s="1083"/>
      <c r="V402" s="1819"/>
      <c r="W402" s="512"/>
      <c r="X402" s="1083"/>
      <c r="Y402" s="1079" t="s">
        <v>11869</v>
      </c>
      <c r="Z402" s="354" t="s">
        <v>30</v>
      </c>
      <c r="AA402" s="357">
        <v>0.85</v>
      </c>
      <c r="AB402" s="1746"/>
      <c r="AC402" s="1082"/>
      <c r="AD402" s="1083"/>
      <c r="AE402" s="391">
        <f>ROUND(ROUND(ROUND(ROUND(ROUND(G368*P$8,0)*T392,0)*X401,0)*AA402,0)-AC397,0)</f>
        <v>128</v>
      </c>
      <c r="AF402" s="268"/>
    </row>
    <row r="403" spans="1:32" ht="17.100000000000001" customHeight="1">
      <c r="A403" s="229">
        <v>63</v>
      </c>
      <c r="B403" s="337">
        <v>8227</v>
      </c>
      <c r="C403" s="871" t="s">
        <v>13420</v>
      </c>
      <c r="D403" s="597"/>
      <c r="E403" s="604"/>
      <c r="F403" s="597"/>
      <c r="G403" s="654"/>
      <c r="H403" s="654"/>
      <c r="I403" s="661"/>
      <c r="J403" s="1626" t="s">
        <v>11892</v>
      </c>
      <c r="K403" s="562"/>
      <c r="L403" s="562"/>
      <c r="M403" s="232"/>
      <c r="N403" s="516"/>
      <c r="O403" s="517"/>
      <c r="P403" s="518"/>
      <c r="Q403" s="1212"/>
      <c r="R403" s="1212"/>
      <c r="S403" s="232"/>
      <c r="T403" s="232"/>
      <c r="U403" s="232"/>
      <c r="V403" s="1227"/>
      <c r="W403" s="372"/>
      <c r="X403" s="1070"/>
      <c r="Y403" s="625"/>
      <c r="Z403" s="625"/>
      <c r="AA403" s="625"/>
      <c r="AB403" s="1213"/>
      <c r="AC403" s="625"/>
      <c r="AD403" s="626"/>
      <c r="AE403" s="473">
        <f>ROUND(ROUND(G368+K404,0)*P$8,0)</f>
        <v>376</v>
      </c>
      <c r="AF403" s="268"/>
    </row>
    <row r="404" spans="1:32" ht="17.100000000000001" customHeight="1">
      <c r="A404" s="243">
        <v>63</v>
      </c>
      <c r="B404" s="351">
        <v>8801</v>
      </c>
      <c r="C404" s="870" t="s">
        <v>13421</v>
      </c>
      <c r="D404" s="597"/>
      <c r="E404" s="604"/>
      <c r="F404" s="597"/>
      <c r="G404" s="654"/>
      <c r="H404" s="654"/>
      <c r="I404" s="661"/>
      <c r="J404" s="1745"/>
      <c r="K404" s="214">
        <v>8</v>
      </c>
      <c r="L404" s="344" t="s">
        <v>16</v>
      </c>
      <c r="M404" s="208"/>
      <c r="N404" s="516"/>
      <c r="O404" s="517"/>
      <c r="P404" s="518"/>
      <c r="Q404" s="1228"/>
      <c r="R404" s="1228"/>
      <c r="S404" s="208"/>
      <c r="T404" s="208"/>
      <c r="U404" s="208"/>
      <c r="V404" s="1229"/>
      <c r="W404" s="400"/>
      <c r="X404" s="470"/>
      <c r="Y404" s="1071" t="s">
        <v>11869</v>
      </c>
      <c r="Z404" s="362" t="s">
        <v>30</v>
      </c>
      <c r="AA404" s="356">
        <v>0.85</v>
      </c>
      <c r="AB404" s="1215"/>
      <c r="AC404" s="635"/>
      <c r="AD404" s="636"/>
      <c r="AE404" s="391">
        <f>ROUND(ROUND(ROUND(G368+K404,0)*P$8,0)*AA404,0)</f>
        <v>320</v>
      </c>
      <c r="AF404" s="268"/>
    </row>
    <row r="405" spans="1:32" ht="17.100000000000001" customHeight="1">
      <c r="A405" s="229">
        <v>63</v>
      </c>
      <c r="B405" s="337">
        <v>8228</v>
      </c>
      <c r="C405" s="871" t="s">
        <v>13422</v>
      </c>
      <c r="D405" s="597"/>
      <c r="E405" s="604"/>
      <c r="F405" s="597"/>
      <c r="G405" s="654"/>
      <c r="H405" s="654"/>
      <c r="I405" s="661"/>
      <c r="J405" s="1745"/>
      <c r="K405" s="630"/>
      <c r="L405" s="214"/>
      <c r="M405" s="628"/>
      <c r="N405" s="1222"/>
      <c r="O405" s="1223"/>
      <c r="P405" s="747"/>
      <c r="Q405" s="1230"/>
      <c r="R405" s="1230"/>
      <c r="S405" s="208"/>
      <c r="T405" s="208"/>
      <c r="U405" s="208"/>
      <c r="V405" s="1810" t="s">
        <v>4703</v>
      </c>
      <c r="W405" s="372" t="s">
        <v>30</v>
      </c>
      <c r="X405" s="1107">
        <f>$X$297</f>
        <v>0.7</v>
      </c>
      <c r="Y405" s="1108"/>
      <c r="Z405" s="1108"/>
      <c r="AA405" s="1108"/>
      <c r="AB405" s="1231"/>
      <c r="AC405" s="1108"/>
      <c r="AD405" s="1109"/>
      <c r="AE405" s="473">
        <f>ROUND(ROUND(ROUND(G368+K404,0)*P$8,0)*X405,0)</f>
        <v>263</v>
      </c>
      <c r="AF405" s="268"/>
    </row>
    <row r="406" spans="1:32" ht="17.100000000000001" customHeight="1">
      <c r="A406" s="243">
        <v>63</v>
      </c>
      <c r="B406" s="351">
        <v>8802</v>
      </c>
      <c r="C406" s="870" t="s">
        <v>13423</v>
      </c>
      <c r="D406" s="597"/>
      <c r="E406" s="604"/>
      <c r="F406" s="597"/>
      <c r="G406" s="654"/>
      <c r="H406" s="654"/>
      <c r="I406" s="661"/>
      <c r="J406" s="1745"/>
      <c r="K406" s="630"/>
      <c r="L406" s="214"/>
      <c r="M406" s="628"/>
      <c r="N406" s="1222"/>
      <c r="O406" s="1223"/>
      <c r="P406" s="747"/>
      <c r="Q406" s="1230"/>
      <c r="R406" s="1230"/>
      <c r="S406" s="208"/>
      <c r="T406" s="208"/>
      <c r="U406" s="208"/>
      <c r="V406" s="1805"/>
      <c r="W406" s="400"/>
      <c r="X406" s="1110"/>
      <c r="Y406" s="1079" t="s">
        <v>11869</v>
      </c>
      <c r="Z406" s="354" t="s">
        <v>30</v>
      </c>
      <c r="AA406" s="355">
        <v>0.85</v>
      </c>
      <c r="AB406" s="1215"/>
      <c r="AC406" s="635"/>
      <c r="AD406" s="636"/>
      <c r="AE406" s="391">
        <f>ROUND(ROUND(ROUND(ROUND(G368+K404,0)*P$8,0)*X405,0)*AA406,0)</f>
        <v>224</v>
      </c>
      <c r="AF406" s="268"/>
    </row>
    <row r="407" spans="1:32" ht="17.100000000000001" customHeight="1">
      <c r="A407" s="229">
        <v>63</v>
      </c>
      <c r="B407" s="337">
        <v>8229</v>
      </c>
      <c r="C407" s="871" t="s">
        <v>13424</v>
      </c>
      <c r="D407" s="597"/>
      <c r="E407" s="604"/>
      <c r="F407" s="597"/>
      <c r="G407" s="654"/>
      <c r="H407" s="654"/>
      <c r="I407" s="661"/>
      <c r="J407" s="629"/>
      <c r="K407" s="630"/>
      <c r="L407" s="214"/>
      <c r="M407" s="628"/>
      <c r="N407" s="1222"/>
      <c r="O407" s="1223"/>
      <c r="P407" s="747"/>
      <c r="Q407" s="1230"/>
      <c r="R407" s="1230"/>
      <c r="S407" s="208"/>
      <c r="T407" s="208"/>
      <c r="U407" s="208"/>
      <c r="V407" s="1810" t="s">
        <v>4708</v>
      </c>
      <c r="W407" s="372" t="s">
        <v>30</v>
      </c>
      <c r="X407" s="1107">
        <f>$X$299</f>
        <v>0.85</v>
      </c>
      <c r="Y407" s="1111"/>
      <c r="Z407" s="1111"/>
      <c r="AA407" s="1111"/>
      <c r="AB407" s="1232"/>
      <c r="AC407" s="1111"/>
      <c r="AD407" s="1110"/>
      <c r="AE407" s="473">
        <f>ROUND(ROUND(ROUND(G368+K404,0)*P$8,0)*X407,0)</f>
        <v>320</v>
      </c>
      <c r="AF407" s="268"/>
    </row>
    <row r="408" spans="1:32" ht="17.100000000000001" customHeight="1">
      <c r="A408" s="243">
        <v>63</v>
      </c>
      <c r="B408" s="351">
        <v>8803</v>
      </c>
      <c r="C408" s="870" t="s">
        <v>13425</v>
      </c>
      <c r="D408" s="597"/>
      <c r="E408" s="604"/>
      <c r="F408" s="597"/>
      <c r="G408" s="654"/>
      <c r="H408" s="654"/>
      <c r="I408" s="661"/>
      <c r="J408" s="629"/>
      <c r="K408" s="630"/>
      <c r="L408" s="214"/>
      <c r="M408" s="628"/>
      <c r="N408" s="1222"/>
      <c r="O408" s="1223"/>
      <c r="P408" s="747"/>
      <c r="Q408" s="1230"/>
      <c r="R408" s="1230"/>
      <c r="S408" s="208"/>
      <c r="T408" s="208"/>
      <c r="U408" s="208"/>
      <c r="V408" s="1805"/>
      <c r="W408" s="400"/>
      <c r="X408" s="1110"/>
      <c r="Y408" s="1079" t="s">
        <v>11869</v>
      </c>
      <c r="Z408" s="354" t="s">
        <v>30</v>
      </c>
      <c r="AA408" s="355">
        <v>0.85</v>
      </c>
      <c r="AB408" s="1215"/>
      <c r="AC408" s="635"/>
      <c r="AD408" s="636"/>
      <c r="AE408" s="391">
        <f>ROUND(ROUND(ROUND(ROUND(G368+K404,0)*P$8,0)*X407,0)*AA408,0)</f>
        <v>272</v>
      </c>
      <c r="AF408" s="268"/>
    </row>
    <row r="409" spans="1:32" ht="17.100000000000001" customHeight="1">
      <c r="A409" s="243">
        <v>63</v>
      </c>
      <c r="B409" s="351">
        <v>8804</v>
      </c>
      <c r="C409" s="870" t="s">
        <v>13426</v>
      </c>
      <c r="D409" s="597"/>
      <c r="E409" s="604"/>
      <c r="F409" s="597"/>
      <c r="G409" s="654"/>
      <c r="H409" s="654"/>
      <c r="I409" s="661"/>
      <c r="J409" s="629"/>
      <c r="K409" s="630"/>
      <c r="L409" s="214"/>
      <c r="M409" s="628"/>
      <c r="N409" s="1222"/>
      <c r="O409" s="1223"/>
      <c r="P409" s="747"/>
      <c r="Q409" s="1230"/>
      <c r="R409" s="1230"/>
      <c r="S409" s="208"/>
      <c r="T409" s="208"/>
      <c r="U409" s="208"/>
      <c r="V409" s="1233"/>
      <c r="W409" s="362"/>
      <c r="X409" s="1097"/>
      <c r="Y409" s="635"/>
      <c r="Z409" s="635"/>
      <c r="AA409" s="636"/>
      <c r="AB409" s="1533" t="s">
        <v>167</v>
      </c>
      <c r="AC409" s="643">
        <v>5</v>
      </c>
      <c r="AD409" s="1086" t="s">
        <v>168</v>
      </c>
      <c r="AE409" s="391">
        <f>ROUND(ROUND(ROUND(G368+K404,0)*P$8,0)-AC409,0)</f>
        <v>371</v>
      </c>
      <c r="AF409" s="268"/>
    </row>
    <row r="410" spans="1:32" ht="17.100000000000001" customHeight="1">
      <c r="A410" s="243">
        <v>63</v>
      </c>
      <c r="B410" s="351">
        <v>8805</v>
      </c>
      <c r="C410" s="870" t="s">
        <v>13427</v>
      </c>
      <c r="D410" s="597"/>
      <c r="E410" s="604"/>
      <c r="F410" s="597"/>
      <c r="G410" s="654"/>
      <c r="H410" s="654"/>
      <c r="I410" s="661"/>
      <c r="J410" s="629"/>
      <c r="K410" s="630"/>
      <c r="L410" s="214"/>
      <c r="M410" s="628"/>
      <c r="N410" s="1222"/>
      <c r="O410" s="1223"/>
      <c r="P410" s="747"/>
      <c r="Q410" s="1230"/>
      <c r="R410" s="1230"/>
      <c r="S410" s="208"/>
      <c r="T410" s="208"/>
      <c r="U410" s="208"/>
      <c r="V410" s="1234"/>
      <c r="W410" s="512"/>
      <c r="X410" s="514"/>
      <c r="Y410" s="1071" t="s">
        <v>11869</v>
      </c>
      <c r="Z410" s="362" t="s">
        <v>30</v>
      </c>
      <c r="AA410" s="395">
        <v>0.85</v>
      </c>
      <c r="AB410" s="1745"/>
      <c r="AC410" s="643"/>
      <c r="AD410" s="1086"/>
      <c r="AE410" s="391">
        <f>ROUND(ROUND(ROUND(ROUND(G368+K404,0)*P$8,0)*AA410,0)-AC409,0)</f>
        <v>315</v>
      </c>
      <c r="AF410" s="268"/>
    </row>
    <row r="411" spans="1:32" ht="17.100000000000001" customHeight="1">
      <c r="A411" s="243">
        <v>63</v>
      </c>
      <c r="B411" s="351">
        <v>8806</v>
      </c>
      <c r="C411" s="870" t="s">
        <v>13428</v>
      </c>
      <c r="D411" s="597"/>
      <c r="E411" s="604"/>
      <c r="F411" s="597"/>
      <c r="G411" s="654"/>
      <c r="H411" s="654"/>
      <c r="I411" s="661"/>
      <c r="J411" s="629"/>
      <c r="K411" s="630"/>
      <c r="L411" s="214"/>
      <c r="M411" s="628"/>
      <c r="N411" s="1222"/>
      <c r="O411" s="1223"/>
      <c r="P411" s="747"/>
      <c r="Q411" s="1230"/>
      <c r="R411" s="1230"/>
      <c r="S411" s="208"/>
      <c r="T411" s="208"/>
      <c r="U411" s="208"/>
      <c r="V411" s="1684" t="s">
        <v>4703</v>
      </c>
      <c r="W411" s="643" t="s">
        <v>30</v>
      </c>
      <c r="X411" s="1091">
        <v>0.7</v>
      </c>
      <c r="Y411" s="1088"/>
      <c r="Z411" s="1088"/>
      <c r="AA411" s="1089"/>
      <c r="AB411" s="1745"/>
      <c r="AC411" s="1090"/>
      <c r="AD411" s="1091"/>
      <c r="AE411" s="391">
        <f>ROUND(ROUND(ROUND(ROUND(G368+K404,0)*P$8,0)*X411,0)-AC409,0)</f>
        <v>258</v>
      </c>
      <c r="AF411" s="268"/>
    </row>
    <row r="412" spans="1:32" ht="17.100000000000001" customHeight="1">
      <c r="A412" s="243">
        <v>63</v>
      </c>
      <c r="B412" s="351">
        <v>8807</v>
      </c>
      <c r="C412" s="870" t="s">
        <v>13429</v>
      </c>
      <c r="D412" s="597"/>
      <c r="E412" s="604"/>
      <c r="F412" s="597"/>
      <c r="G412" s="654"/>
      <c r="H412" s="654"/>
      <c r="I412" s="661"/>
      <c r="J412" s="629"/>
      <c r="K412" s="630"/>
      <c r="L412" s="214"/>
      <c r="M412" s="628"/>
      <c r="N412" s="1222"/>
      <c r="O412" s="1223"/>
      <c r="P412" s="747"/>
      <c r="Q412" s="1230"/>
      <c r="R412" s="1230"/>
      <c r="S412" s="208"/>
      <c r="T412" s="208"/>
      <c r="U412" s="208"/>
      <c r="V412" s="1805"/>
      <c r="W412" s="512"/>
      <c r="X412" s="1083"/>
      <c r="Y412" s="1079" t="s">
        <v>11869</v>
      </c>
      <c r="Z412" s="354" t="s">
        <v>30</v>
      </c>
      <c r="AA412" s="357">
        <v>0.85</v>
      </c>
      <c r="AB412" s="1745"/>
      <c r="AC412" s="1090"/>
      <c r="AD412" s="1091"/>
      <c r="AE412" s="391">
        <f>ROUND(ROUND(ROUND(ROUND(ROUND(G368+K404,0)*P$8,0)*X411,0)*AA412,0)-AC409,0)</f>
        <v>219</v>
      </c>
      <c r="AF412" s="268"/>
    </row>
    <row r="413" spans="1:32" ht="17.100000000000001" customHeight="1">
      <c r="A413" s="243">
        <v>63</v>
      </c>
      <c r="B413" s="351">
        <v>8808</v>
      </c>
      <c r="C413" s="870" t="s">
        <v>13430</v>
      </c>
      <c r="D413" s="597"/>
      <c r="E413" s="604"/>
      <c r="F413" s="597"/>
      <c r="G413" s="654"/>
      <c r="H413" s="654"/>
      <c r="I413" s="661"/>
      <c r="J413" s="629"/>
      <c r="K413" s="630"/>
      <c r="L413" s="214"/>
      <c r="M413" s="628"/>
      <c r="N413" s="1222"/>
      <c r="O413" s="1223"/>
      <c r="P413" s="747"/>
      <c r="Q413" s="1230"/>
      <c r="R413" s="1230"/>
      <c r="S413" s="208"/>
      <c r="T413" s="208"/>
      <c r="U413" s="208"/>
      <c r="V413" s="1684" t="s">
        <v>4708</v>
      </c>
      <c r="W413" s="643" t="s">
        <v>30</v>
      </c>
      <c r="X413" s="1091">
        <v>0.85</v>
      </c>
      <c r="Y413" s="1082"/>
      <c r="Z413" s="1082"/>
      <c r="AA413" s="1083"/>
      <c r="AB413" s="1745"/>
      <c r="AC413" s="1090"/>
      <c r="AD413" s="1091"/>
      <c r="AE413" s="391">
        <f>ROUND(ROUND(ROUND(ROUND(G368+K404,0)*P$8,0)*X413,0)-AC409,0)</f>
        <v>315</v>
      </c>
      <c r="AF413" s="268"/>
    </row>
    <row r="414" spans="1:32" ht="17.100000000000001" customHeight="1">
      <c r="A414" s="243">
        <v>63</v>
      </c>
      <c r="B414" s="351">
        <v>8809</v>
      </c>
      <c r="C414" s="870" t="s">
        <v>13431</v>
      </c>
      <c r="D414" s="597"/>
      <c r="E414" s="604"/>
      <c r="F414" s="597"/>
      <c r="G414" s="654"/>
      <c r="H414" s="654"/>
      <c r="I414" s="661"/>
      <c r="J414" s="629"/>
      <c r="K414" s="630"/>
      <c r="L414" s="214"/>
      <c r="M414" s="628"/>
      <c r="N414" s="1222"/>
      <c r="O414" s="1223"/>
      <c r="P414" s="747"/>
      <c r="Q414" s="1230"/>
      <c r="R414" s="1230"/>
      <c r="S414" s="208"/>
      <c r="T414" s="208"/>
      <c r="U414" s="208"/>
      <c r="V414" s="1805"/>
      <c r="W414" s="512"/>
      <c r="X414" s="1083"/>
      <c r="Y414" s="1079" t="s">
        <v>11869</v>
      </c>
      <c r="Z414" s="354" t="s">
        <v>30</v>
      </c>
      <c r="AA414" s="357">
        <v>0.85</v>
      </c>
      <c r="AB414" s="1746"/>
      <c r="AC414" s="1082"/>
      <c r="AD414" s="1083"/>
      <c r="AE414" s="391">
        <f>ROUND(ROUND(ROUND(ROUND(ROUND(G368+K404,0)*P$8,0)*X413,0)*AA414,0)-AC409,0)</f>
        <v>267</v>
      </c>
      <c r="AF414" s="268"/>
    </row>
    <row r="415" spans="1:32" ht="17.100000000000001" customHeight="1">
      <c r="A415" s="229">
        <v>63</v>
      </c>
      <c r="B415" s="337">
        <v>8230</v>
      </c>
      <c r="C415" s="871" t="s">
        <v>13432</v>
      </c>
      <c r="D415" s="597"/>
      <c r="E415" s="604"/>
      <c r="F415" s="1235"/>
      <c r="G415" s="718"/>
      <c r="H415" s="208"/>
      <c r="I415" s="385"/>
      <c r="J415" s="629"/>
      <c r="M415" s="628"/>
      <c r="N415" s="1222"/>
      <c r="O415" s="1223"/>
      <c r="P415" s="747"/>
      <c r="Q415" s="1769" t="s">
        <v>11301</v>
      </c>
      <c r="R415" s="1770" t="s">
        <v>235</v>
      </c>
      <c r="S415" s="272"/>
      <c r="T415" s="272"/>
      <c r="U415" s="1112"/>
      <c r="V415" s="1227"/>
      <c r="W415" s="372"/>
      <c r="X415" s="1070"/>
      <c r="Y415" s="625"/>
      <c r="Z415" s="625"/>
      <c r="AA415" s="625"/>
      <c r="AB415" s="1213"/>
      <c r="AC415" s="625"/>
      <c r="AD415" s="626"/>
      <c r="AE415" s="473">
        <f>ROUND(ROUND(ROUND(G368+K404,0)*P$8,0)*T416,0)</f>
        <v>263</v>
      </c>
      <c r="AF415" s="268"/>
    </row>
    <row r="416" spans="1:32" ht="17.100000000000001" customHeight="1">
      <c r="A416" s="243">
        <v>63</v>
      </c>
      <c r="B416" s="351">
        <v>8810</v>
      </c>
      <c r="C416" s="870" t="s">
        <v>13433</v>
      </c>
      <c r="D416" s="597"/>
      <c r="E416" s="604"/>
      <c r="F416" s="1235"/>
      <c r="G416" s="718"/>
      <c r="H416" s="208"/>
      <c r="I416" s="385"/>
      <c r="J416" s="629"/>
      <c r="K416" s="214"/>
      <c r="L416" s="344"/>
      <c r="M416" s="628"/>
      <c r="N416" s="1222"/>
      <c r="O416" s="1223"/>
      <c r="P416" s="747"/>
      <c r="Q416" s="1758"/>
      <c r="R416" s="1745"/>
      <c r="S416" s="1113" t="s">
        <v>30</v>
      </c>
      <c r="T416" s="1114">
        <v>0.7</v>
      </c>
      <c r="U416" s="1115"/>
      <c r="V416" s="1229"/>
      <c r="W416" s="400"/>
      <c r="X416" s="470"/>
      <c r="Y416" s="1071" t="s">
        <v>11869</v>
      </c>
      <c r="Z416" s="362" t="s">
        <v>30</v>
      </c>
      <c r="AA416" s="356">
        <v>0.85</v>
      </c>
      <c r="AB416" s="1215"/>
      <c r="AC416" s="635"/>
      <c r="AD416" s="636"/>
      <c r="AE416" s="391">
        <f>ROUND(ROUND(ROUND(ROUND(G368+K404,0)*P$8,0)*T416,0)*AA416,0)</f>
        <v>224</v>
      </c>
      <c r="AF416" s="268"/>
    </row>
    <row r="417" spans="1:32" ht="17.100000000000001" customHeight="1">
      <c r="A417" s="229">
        <v>63</v>
      </c>
      <c r="B417" s="337">
        <v>8251</v>
      </c>
      <c r="C417" s="871" t="s">
        <v>13434</v>
      </c>
      <c r="D417" s="597"/>
      <c r="E417" s="604"/>
      <c r="F417" s="627"/>
      <c r="G417" s="208"/>
      <c r="H417" s="208"/>
      <c r="I417" s="385"/>
      <c r="J417" s="629"/>
      <c r="K417" s="630"/>
      <c r="L417" s="630"/>
      <c r="M417" s="214"/>
      <c r="N417" s="1130"/>
      <c r="O417" s="643"/>
      <c r="P417" s="1132"/>
      <c r="Q417" s="1758"/>
      <c r="R417" s="1745"/>
      <c r="S417" s="1113"/>
      <c r="T417" s="1114"/>
      <c r="U417" s="1116"/>
      <c r="V417" s="1810" t="s">
        <v>4703</v>
      </c>
      <c r="W417" s="372" t="s">
        <v>30</v>
      </c>
      <c r="X417" s="1107">
        <f>$X$297</f>
        <v>0.7</v>
      </c>
      <c r="Y417" s="1108"/>
      <c r="Z417" s="1108"/>
      <c r="AA417" s="1108"/>
      <c r="AB417" s="1231"/>
      <c r="AC417" s="1108"/>
      <c r="AD417" s="1109"/>
      <c r="AE417" s="473">
        <f>ROUND(ROUND(ROUND(ROUND(G368+K404,0)*P$8,0)*T416,0)*X417,0)</f>
        <v>184</v>
      </c>
      <c r="AF417" s="268"/>
    </row>
    <row r="418" spans="1:32" ht="17.100000000000001" customHeight="1">
      <c r="A418" s="243">
        <v>63</v>
      </c>
      <c r="B418" s="351">
        <v>8811</v>
      </c>
      <c r="C418" s="870" t="s">
        <v>13435</v>
      </c>
      <c r="D418" s="597"/>
      <c r="E418" s="604"/>
      <c r="F418" s="627"/>
      <c r="G418" s="208"/>
      <c r="H418" s="208"/>
      <c r="I418" s="385"/>
      <c r="J418" s="629"/>
      <c r="K418" s="630"/>
      <c r="L418" s="630"/>
      <c r="M418" s="214"/>
      <c r="N418" s="1130"/>
      <c r="O418" s="643"/>
      <c r="P418" s="1132"/>
      <c r="Q418" s="1758"/>
      <c r="R418" s="1745"/>
      <c r="S418" s="1113"/>
      <c r="T418" s="1114"/>
      <c r="U418" s="1116"/>
      <c r="V418" s="1805"/>
      <c r="W418" s="400"/>
      <c r="X418" s="1110"/>
      <c r="Y418" s="1079" t="s">
        <v>11869</v>
      </c>
      <c r="Z418" s="354" t="s">
        <v>30</v>
      </c>
      <c r="AA418" s="355">
        <v>0.85</v>
      </c>
      <c r="AB418" s="1215"/>
      <c r="AC418" s="635"/>
      <c r="AD418" s="636"/>
      <c r="AE418" s="391">
        <f>ROUND(ROUND(ROUND(ROUND(ROUND(G368+K404,0)*P$8,0)*T416,0)*X417,0)*AA418,0)</f>
        <v>156</v>
      </c>
      <c r="AF418" s="268"/>
    </row>
    <row r="419" spans="1:32" ht="17.100000000000001" customHeight="1">
      <c r="A419" s="229">
        <v>63</v>
      </c>
      <c r="B419" s="337">
        <v>8252</v>
      </c>
      <c r="C419" s="871" t="s">
        <v>13436</v>
      </c>
      <c r="D419" s="597"/>
      <c r="E419" s="604"/>
      <c r="F419" s="627"/>
      <c r="G419" s="208"/>
      <c r="H419" s="208"/>
      <c r="I419" s="385"/>
      <c r="J419" s="629"/>
      <c r="K419" s="630"/>
      <c r="L419" s="630"/>
      <c r="M419" s="214"/>
      <c r="N419" s="1130"/>
      <c r="O419" s="643"/>
      <c r="P419" s="1132"/>
      <c r="Q419" s="1758"/>
      <c r="R419" s="1745"/>
      <c r="S419" s="1113"/>
      <c r="T419" s="1114"/>
      <c r="U419" s="1116"/>
      <c r="V419" s="1810" t="s">
        <v>4708</v>
      </c>
      <c r="W419" s="372" t="s">
        <v>30</v>
      </c>
      <c r="X419" s="1107">
        <f>$X$299</f>
        <v>0.85</v>
      </c>
      <c r="Y419" s="1111"/>
      <c r="Z419" s="1111"/>
      <c r="AA419" s="1111"/>
      <c r="AB419" s="1232"/>
      <c r="AC419" s="1111"/>
      <c r="AD419" s="1110"/>
      <c r="AE419" s="473">
        <f>ROUND(ROUND(ROUND(ROUND(G368+K404,0)*P$8,0)*T416,0)*X419,0)</f>
        <v>224</v>
      </c>
      <c r="AF419" s="268"/>
    </row>
    <row r="420" spans="1:32" ht="17.100000000000001" customHeight="1">
      <c r="A420" s="243">
        <v>63</v>
      </c>
      <c r="B420" s="351">
        <v>8812</v>
      </c>
      <c r="C420" s="870" t="s">
        <v>13437</v>
      </c>
      <c r="D420" s="597"/>
      <c r="E420" s="604"/>
      <c r="F420" s="627"/>
      <c r="G420" s="208"/>
      <c r="H420" s="208"/>
      <c r="I420" s="385"/>
      <c r="J420" s="630"/>
      <c r="K420" s="630"/>
      <c r="L420" s="630"/>
      <c r="M420" s="214"/>
      <c r="N420" s="1130"/>
      <c r="O420" s="643"/>
      <c r="P420" s="1132"/>
      <c r="Q420" s="1236"/>
      <c r="R420" s="1745"/>
      <c r="S420" s="1113"/>
      <c r="T420" s="1114"/>
      <c r="U420" s="1116"/>
      <c r="V420" s="1805"/>
      <c r="W420" s="400"/>
      <c r="X420" s="1110"/>
      <c r="Y420" s="1079" t="s">
        <v>11869</v>
      </c>
      <c r="Z420" s="354" t="s">
        <v>30</v>
      </c>
      <c r="AA420" s="355">
        <v>0.85</v>
      </c>
      <c r="AB420" s="1215"/>
      <c r="AC420" s="635"/>
      <c r="AD420" s="636"/>
      <c r="AE420" s="391">
        <f>ROUND(ROUND(ROUND(ROUND(ROUND(G368+K404,0)*P$8,0)*T416,0)*X419,0)*AA420,0)</f>
        <v>190</v>
      </c>
      <c r="AF420" s="268"/>
    </row>
    <row r="421" spans="1:32" ht="17.100000000000001" customHeight="1">
      <c r="A421" s="243">
        <v>63</v>
      </c>
      <c r="B421" s="351">
        <v>8813</v>
      </c>
      <c r="C421" s="870" t="s">
        <v>13438</v>
      </c>
      <c r="D421" s="597"/>
      <c r="E421" s="604"/>
      <c r="F421" s="627"/>
      <c r="G421" s="208"/>
      <c r="H421" s="208"/>
      <c r="I421" s="385"/>
      <c r="J421" s="630"/>
      <c r="K421" s="630"/>
      <c r="L421" s="630"/>
      <c r="M421" s="214"/>
      <c r="N421" s="1130"/>
      <c r="O421" s="643"/>
      <c r="P421" s="1132"/>
      <c r="Q421" s="1236"/>
      <c r="R421" s="1237"/>
      <c r="S421" s="1113"/>
      <c r="T421" s="1114"/>
      <c r="U421" s="1116"/>
      <c r="V421" s="1233"/>
      <c r="W421" s="362"/>
      <c r="X421" s="1097"/>
      <c r="Y421" s="635"/>
      <c r="Z421" s="635"/>
      <c r="AA421" s="636"/>
      <c r="AB421" s="1533" t="s">
        <v>167</v>
      </c>
      <c r="AC421" s="643">
        <v>5</v>
      </c>
      <c r="AD421" s="1086" t="s">
        <v>168</v>
      </c>
      <c r="AE421" s="391">
        <f>ROUND(ROUND(ROUND(ROUND(G368+K404,0)*P$8,0)*T416,0)-AC421,0)</f>
        <v>258</v>
      </c>
      <c r="AF421" s="268"/>
    </row>
    <row r="422" spans="1:32" ht="17.100000000000001" customHeight="1">
      <c r="A422" s="243">
        <v>63</v>
      </c>
      <c r="B422" s="351">
        <v>8814</v>
      </c>
      <c r="C422" s="870" t="s">
        <v>13439</v>
      </c>
      <c r="D422" s="597"/>
      <c r="E422" s="604"/>
      <c r="F422" s="627"/>
      <c r="G422" s="208"/>
      <c r="H422" s="208"/>
      <c r="I422" s="385"/>
      <c r="J422" s="630"/>
      <c r="K422" s="630"/>
      <c r="L422" s="630"/>
      <c r="M422" s="214"/>
      <c r="N422" s="1130"/>
      <c r="O422" s="643"/>
      <c r="P422" s="1132"/>
      <c r="Q422" s="1239"/>
      <c r="R422" s="1237"/>
      <c r="S422" s="1113"/>
      <c r="T422" s="1114"/>
      <c r="U422" s="1116"/>
      <c r="V422" s="1234"/>
      <c r="W422" s="512"/>
      <c r="X422" s="514"/>
      <c r="Y422" s="1071" t="s">
        <v>11869</v>
      </c>
      <c r="Z422" s="362" t="s">
        <v>30</v>
      </c>
      <c r="AA422" s="395">
        <v>0.85</v>
      </c>
      <c r="AB422" s="1745"/>
      <c r="AC422" s="643"/>
      <c r="AD422" s="1086"/>
      <c r="AE422" s="391">
        <f>ROUND(ROUND(ROUND(ROUND(ROUND(G368+K404,0)*P$8,0)*T416,0)*AA422,0)-AC421,0)</f>
        <v>219</v>
      </c>
      <c r="AF422" s="268"/>
    </row>
    <row r="423" spans="1:32" ht="17.100000000000001" customHeight="1">
      <c r="A423" s="243">
        <v>63</v>
      </c>
      <c r="B423" s="351">
        <v>8815</v>
      </c>
      <c r="C423" s="870" t="s">
        <v>13440</v>
      </c>
      <c r="D423" s="597"/>
      <c r="E423" s="604"/>
      <c r="F423" s="627"/>
      <c r="G423" s="208"/>
      <c r="H423" s="208"/>
      <c r="I423" s="385"/>
      <c r="J423" s="630"/>
      <c r="K423" s="630"/>
      <c r="L423" s="630"/>
      <c r="M423" s="214"/>
      <c r="N423" s="1130"/>
      <c r="O423" s="643"/>
      <c r="P423" s="1132"/>
      <c r="Q423" s="1239"/>
      <c r="R423" s="1237"/>
      <c r="S423" s="1113"/>
      <c r="T423" s="1114"/>
      <c r="U423" s="1116"/>
      <c r="V423" s="1684" t="s">
        <v>4703</v>
      </c>
      <c r="W423" s="643" t="s">
        <v>30</v>
      </c>
      <c r="X423" s="1091">
        <f>$X$297</f>
        <v>0.7</v>
      </c>
      <c r="Y423" s="1088"/>
      <c r="Z423" s="1088"/>
      <c r="AA423" s="1089"/>
      <c r="AB423" s="1745"/>
      <c r="AC423" s="1090"/>
      <c r="AD423" s="1091"/>
      <c r="AE423" s="391">
        <f>ROUND(ROUND(ROUND(ROUND(ROUND(G368+K404,0)*P$8,0)*T416,0)*X423,0)-AC421,0)</f>
        <v>179</v>
      </c>
      <c r="AF423" s="268"/>
    </row>
    <row r="424" spans="1:32" ht="17.100000000000001" customHeight="1">
      <c r="A424" s="243">
        <v>63</v>
      </c>
      <c r="B424" s="351">
        <v>8816</v>
      </c>
      <c r="C424" s="870" t="s">
        <v>13441</v>
      </c>
      <c r="D424" s="597"/>
      <c r="E424" s="604"/>
      <c r="F424" s="627"/>
      <c r="G424" s="208"/>
      <c r="H424" s="208"/>
      <c r="I424" s="385"/>
      <c r="J424" s="630"/>
      <c r="K424" s="630"/>
      <c r="L424" s="630"/>
      <c r="M424" s="214"/>
      <c r="N424" s="1130"/>
      <c r="O424" s="643"/>
      <c r="P424" s="1132"/>
      <c r="Q424" s="1239"/>
      <c r="R424" s="1237"/>
      <c r="S424" s="1113"/>
      <c r="T424" s="1114"/>
      <c r="U424" s="1116"/>
      <c r="V424" s="1805"/>
      <c r="W424" s="512"/>
      <c r="X424" s="1083"/>
      <c r="Y424" s="1079" t="s">
        <v>11869</v>
      </c>
      <c r="Z424" s="354" t="s">
        <v>30</v>
      </c>
      <c r="AA424" s="357">
        <v>0.85</v>
      </c>
      <c r="AB424" s="1745"/>
      <c r="AC424" s="1090"/>
      <c r="AD424" s="1091"/>
      <c r="AE424" s="391">
        <f>ROUND(ROUND(ROUND(ROUND(ROUND(ROUND(G368+K404,0)*P$8,0)*T416,0)*X423,0)*AA424,0)-AC421,0)</f>
        <v>151</v>
      </c>
      <c r="AF424" s="268"/>
    </row>
    <row r="425" spans="1:32" ht="17.100000000000001" customHeight="1">
      <c r="A425" s="243">
        <v>63</v>
      </c>
      <c r="B425" s="351">
        <v>8817</v>
      </c>
      <c r="C425" s="870" t="s">
        <v>13442</v>
      </c>
      <c r="D425" s="597"/>
      <c r="E425" s="604"/>
      <c r="F425" s="627"/>
      <c r="G425" s="208"/>
      <c r="H425" s="208"/>
      <c r="I425" s="385"/>
      <c r="J425" s="630"/>
      <c r="K425" s="630"/>
      <c r="L425" s="630"/>
      <c r="M425" s="214"/>
      <c r="N425" s="1130"/>
      <c r="O425" s="643"/>
      <c r="P425" s="1132"/>
      <c r="Q425" s="1239"/>
      <c r="R425" s="1237"/>
      <c r="S425" s="1113"/>
      <c r="T425" s="1114"/>
      <c r="U425" s="1116"/>
      <c r="V425" s="1684" t="s">
        <v>4708</v>
      </c>
      <c r="W425" s="643" t="s">
        <v>30</v>
      </c>
      <c r="X425" s="1091">
        <f>$X$299</f>
        <v>0.85</v>
      </c>
      <c r="Y425" s="1082"/>
      <c r="Z425" s="1082"/>
      <c r="AA425" s="1083"/>
      <c r="AB425" s="1745"/>
      <c r="AC425" s="1090"/>
      <c r="AD425" s="1091"/>
      <c r="AE425" s="391">
        <f>ROUND(ROUND(ROUND(ROUND(ROUND(G368+K404,0)*P$8,0)*T416,0)*X425,0)-AC421,0)</f>
        <v>219</v>
      </c>
      <c r="AF425" s="268"/>
    </row>
    <row r="426" spans="1:32" ht="17.100000000000001" customHeight="1">
      <c r="A426" s="243">
        <v>63</v>
      </c>
      <c r="B426" s="351">
        <v>8818</v>
      </c>
      <c r="C426" s="870" t="s">
        <v>13443</v>
      </c>
      <c r="D426" s="597"/>
      <c r="E426" s="604"/>
      <c r="F426" s="627"/>
      <c r="G426" s="208"/>
      <c r="H426" s="208"/>
      <c r="I426" s="385"/>
      <c r="J426" s="630"/>
      <c r="K426" s="630"/>
      <c r="L426" s="630"/>
      <c r="M426" s="214"/>
      <c r="N426" s="1130"/>
      <c r="O426" s="643"/>
      <c r="P426" s="1132"/>
      <c r="Q426" s="1239"/>
      <c r="R426" s="1237"/>
      <c r="S426" s="1113"/>
      <c r="T426" s="1114"/>
      <c r="U426" s="1116"/>
      <c r="V426" s="1805"/>
      <c r="W426" s="512"/>
      <c r="X426" s="1083"/>
      <c r="Y426" s="1079" t="s">
        <v>11869</v>
      </c>
      <c r="Z426" s="354" t="s">
        <v>30</v>
      </c>
      <c r="AA426" s="357">
        <v>0.85</v>
      </c>
      <c r="AB426" s="1746"/>
      <c r="AC426" s="1082"/>
      <c r="AD426" s="1083"/>
      <c r="AE426" s="391">
        <f>ROUND(ROUND(ROUND(ROUND(ROUND(ROUND(G368+K404,0)*P$8,0)*T416,0)*X425,0)*AA426,0)-AC421,0)</f>
        <v>185</v>
      </c>
      <c r="AF426" s="268"/>
    </row>
    <row r="427" spans="1:32" ht="17.100000000000001" customHeight="1">
      <c r="A427" s="243">
        <v>63</v>
      </c>
      <c r="B427" s="351">
        <v>8819</v>
      </c>
      <c r="C427" s="870" t="s">
        <v>13444</v>
      </c>
      <c r="D427" s="597"/>
      <c r="E427" s="604"/>
      <c r="F427" s="627"/>
      <c r="G427" s="208"/>
      <c r="H427" s="208"/>
      <c r="I427" s="385"/>
      <c r="J427" s="630"/>
      <c r="K427" s="630"/>
      <c r="L427" s="630"/>
      <c r="M427" s="214"/>
      <c r="N427" s="1130"/>
      <c r="O427" s="643"/>
      <c r="P427" s="1132"/>
      <c r="Q427" s="1239"/>
      <c r="R427" s="1622" t="s">
        <v>237</v>
      </c>
      <c r="S427" s="362"/>
      <c r="T427" s="1119"/>
      <c r="U427" s="1081"/>
      <c r="V427" s="1233"/>
      <c r="W427" s="362"/>
      <c r="X427" s="1097"/>
      <c r="Y427" s="635"/>
      <c r="Z427" s="635"/>
      <c r="AA427" s="635"/>
      <c r="AB427" s="1215"/>
      <c r="AC427" s="635"/>
      <c r="AD427" s="636"/>
      <c r="AE427" s="391">
        <f>ROUND(ROUND(ROUND(G368+K404,0)*P$8,0)*T428,0)</f>
        <v>188</v>
      </c>
      <c r="AF427" s="268"/>
    </row>
    <row r="428" spans="1:32" ht="17.100000000000001" customHeight="1">
      <c r="A428" s="243">
        <v>63</v>
      </c>
      <c r="B428" s="351">
        <v>8820</v>
      </c>
      <c r="C428" s="870" t="s">
        <v>13445</v>
      </c>
      <c r="D428" s="597"/>
      <c r="E428" s="604"/>
      <c r="F428" s="627"/>
      <c r="G428" s="208"/>
      <c r="H428" s="208"/>
      <c r="I428" s="385"/>
      <c r="J428" s="630"/>
      <c r="K428" s="630"/>
      <c r="L428" s="630"/>
      <c r="M428" s="214"/>
      <c r="N428" s="1130"/>
      <c r="O428" s="643"/>
      <c r="P428" s="1132"/>
      <c r="Q428" s="1239"/>
      <c r="R428" s="1745"/>
      <c r="S428" s="643" t="s">
        <v>30</v>
      </c>
      <c r="T428" s="1090">
        <v>0.5</v>
      </c>
      <c r="U428" s="1091"/>
      <c r="V428" s="1234"/>
      <c r="W428" s="512"/>
      <c r="X428" s="514"/>
      <c r="Y428" s="1071" t="s">
        <v>11869</v>
      </c>
      <c r="Z428" s="362" t="s">
        <v>30</v>
      </c>
      <c r="AA428" s="356">
        <v>0.85</v>
      </c>
      <c r="AB428" s="1215"/>
      <c r="AC428" s="635"/>
      <c r="AD428" s="636"/>
      <c r="AE428" s="391">
        <f>ROUND(ROUND(ROUND(ROUND(G368+K404,0)*P$8,0)*T428,0)*AA428,0)</f>
        <v>160</v>
      </c>
      <c r="AF428" s="268"/>
    </row>
    <row r="429" spans="1:32" ht="16.7" customHeight="1">
      <c r="A429" s="243">
        <v>63</v>
      </c>
      <c r="B429" s="351">
        <v>8821</v>
      </c>
      <c r="C429" s="870" t="s">
        <v>13446</v>
      </c>
      <c r="D429" s="597"/>
      <c r="E429" s="604"/>
      <c r="F429" s="627"/>
      <c r="G429" s="208"/>
      <c r="H429" s="208"/>
      <c r="I429" s="385"/>
      <c r="J429" s="630"/>
      <c r="K429" s="630"/>
      <c r="L429" s="630"/>
      <c r="M429" s="214"/>
      <c r="N429" s="1130"/>
      <c r="O429" s="643"/>
      <c r="P429" s="1132"/>
      <c r="Q429" s="1239"/>
      <c r="R429" s="1745"/>
      <c r="S429" s="643"/>
      <c r="T429" s="1090"/>
      <c r="U429" s="1091"/>
      <c r="V429" s="1684" t="s">
        <v>4703</v>
      </c>
      <c r="W429" s="362" t="s">
        <v>30</v>
      </c>
      <c r="X429" s="1081">
        <f>$X$297</f>
        <v>0.7</v>
      </c>
      <c r="Y429" s="1088"/>
      <c r="Z429" s="1088"/>
      <c r="AA429" s="1088"/>
      <c r="AB429" s="1226"/>
      <c r="AC429" s="1088"/>
      <c r="AD429" s="1089"/>
      <c r="AE429" s="391">
        <f>ROUND(ROUND(ROUND(ROUND(G368+K404,0)*P$8,0)*T428,0)*X429,0)</f>
        <v>132</v>
      </c>
      <c r="AF429" s="268"/>
    </row>
    <row r="430" spans="1:32" ht="16.7" customHeight="1">
      <c r="A430" s="243">
        <v>63</v>
      </c>
      <c r="B430" s="351">
        <v>8822</v>
      </c>
      <c r="C430" s="870" t="s">
        <v>13447</v>
      </c>
      <c r="D430" s="597"/>
      <c r="E430" s="604"/>
      <c r="F430" s="627"/>
      <c r="G430" s="208"/>
      <c r="H430" s="208"/>
      <c r="I430" s="385"/>
      <c r="J430" s="630"/>
      <c r="K430" s="630"/>
      <c r="L430" s="630"/>
      <c r="M430" s="214"/>
      <c r="N430" s="1130"/>
      <c r="O430" s="643"/>
      <c r="P430" s="1132"/>
      <c r="Q430" s="1239"/>
      <c r="R430" s="1745"/>
      <c r="S430" s="643"/>
      <c r="T430" s="1090"/>
      <c r="U430" s="1091"/>
      <c r="V430" s="1805"/>
      <c r="W430" s="512"/>
      <c r="X430" s="1083"/>
      <c r="Y430" s="1079" t="s">
        <v>11869</v>
      </c>
      <c r="Z430" s="354" t="s">
        <v>30</v>
      </c>
      <c r="AA430" s="355">
        <v>0.85</v>
      </c>
      <c r="AB430" s="1215"/>
      <c r="AC430" s="635"/>
      <c r="AD430" s="636"/>
      <c r="AE430" s="391">
        <f>ROUND(ROUND(ROUND(ROUND(ROUND(G368+K404,0)*P$8,0)*T428,0)*X429,0)*AA430,0)</f>
        <v>112</v>
      </c>
      <c r="AF430" s="268"/>
    </row>
    <row r="431" spans="1:32" ht="17.100000000000001" customHeight="1">
      <c r="A431" s="243">
        <v>63</v>
      </c>
      <c r="B431" s="351">
        <v>8823</v>
      </c>
      <c r="C431" s="870" t="s">
        <v>13448</v>
      </c>
      <c r="D431" s="597"/>
      <c r="E431" s="604"/>
      <c r="F431" s="627"/>
      <c r="G431" s="208"/>
      <c r="H431" s="208"/>
      <c r="I431" s="385"/>
      <c r="J431" s="630"/>
      <c r="K431" s="630"/>
      <c r="L431" s="630"/>
      <c r="M431" s="214"/>
      <c r="N431" s="1130"/>
      <c r="O431" s="643"/>
      <c r="P431" s="1132"/>
      <c r="Q431" s="1239"/>
      <c r="R431" s="1745"/>
      <c r="S431" s="643"/>
      <c r="T431" s="1090"/>
      <c r="U431" s="1091"/>
      <c r="V431" s="1684" t="s">
        <v>4708</v>
      </c>
      <c r="W431" s="362" t="s">
        <v>30</v>
      </c>
      <c r="X431" s="1081">
        <f>$X$299</f>
        <v>0.85</v>
      </c>
      <c r="Y431" s="1082"/>
      <c r="Z431" s="1082"/>
      <c r="AA431" s="1082"/>
      <c r="AB431" s="1220"/>
      <c r="AC431" s="1082"/>
      <c r="AD431" s="1083"/>
      <c r="AE431" s="391">
        <f>ROUND(ROUND(ROUND(ROUND(G368+K404,0)*P$8,0)*T428,0)*X431,0)</f>
        <v>160</v>
      </c>
      <c r="AF431" s="268"/>
    </row>
    <row r="432" spans="1:32" ht="17.100000000000001" customHeight="1">
      <c r="A432" s="243">
        <v>63</v>
      </c>
      <c r="B432" s="351">
        <v>8824</v>
      </c>
      <c r="C432" s="870" t="s">
        <v>13449</v>
      </c>
      <c r="D432" s="597"/>
      <c r="E432" s="604"/>
      <c r="F432" s="627"/>
      <c r="G432" s="208"/>
      <c r="H432" s="208"/>
      <c r="I432" s="385"/>
      <c r="J432" s="630"/>
      <c r="K432" s="630"/>
      <c r="L432" s="630"/>
      <c r="M432" s="214"/>
      <c r="N432" s="1130"/>
      <c r="O432" s="643"/>
      <c r="P432" s="1132"/>
      <c r="Q432" s="1239"/>
      <c r="R432" s="1246"/>
      <c r="S432" s="643"/>
      <c r="T432" s="1090"/>
      <c r="U432" s="1091"/>
      <c r="V432" s="1805"/>
      <c r="W432" s="512"/>
      <c r="X432" s="1083"/>
      <c r="Y432" s="1079" t="s">
        <v>11869</v>
      </c>
      <c r="Z432" s="354" t="s">
        <v>30</v>
      </c>
      <c r="AA432" s="355">
        <v>0.85</v>
      </c>
      <c r="AB432" s="1215"/>
      <c r="AC432" s="635"/>
      <c r="AD432" s="636"/>
      <c r="AE432" s="391">
        <f>ROUND(ROUND(ROUND(ROUND(ROUND(G368+K404,0)*P$8,0)*T428,0)*X431,0)*AA432,0)</f>
        <v>136</v>
      </c>
      <c r="AF432" s="268"/>
    </row>
    <row r="433" spans="1:32" ht="17.100000000000001" customHeight="1">
      <c r="A433" s="243">
        <v>63</v>
      </c>
      <c r="B433" s="351">
        <v>8825</v>
      </c>
      <c r="C433" s="870" t="s">
        <v>13450</v>
      </c>
      <c r="D433" s="597"/>
      <c r="E433" s="604"/>
      <c r="F433" s="627"/>
      <c r="G433" s="208"/>
      <c r="H433" s="208"/>
      <c r="I433" s="385"/>
      <c r="J433" s="630"/>
      <c r="K433" s="630"/>
      <c r="L433" s="630"/>
      <c r="M433" s="214"/>
      <c r="N433" s="1130"/>
      <c r="O433" s="643"/>
      <c r="P433" s="1132"/>
      <c r="Q433" s="1239"/>
      <c r="R433" s="1246"/>
      <c r="S433" s="643"/>
      <c r="T433" s="1090"/>
      <c r="U433" s="1091"/>
      <c r="V433" s="1233"/>
      <c r="W433" s="362"/>
      <c r="X433" s="1097"/>
      <c r="Y433" s="635"/>
      <c r="Z433" s="635"/>
      <c r="AA433" s="636"/>
      <c r="AB433" s="1533" t="s">
        <v>167</v>
      </c>
      <c r="AC433" s="643">
        <v>5</v>
      </c>
      <c r="AD433" s="1086" t="s">
        <v>168</v>
      </c>
      <c r="AE433" s="391">
        <f>ROUND(ROUND(ROUND(ROUND(G368+K404,0)*P$8,0)*T428,0)-AC433,0)</f>
        <v>183</v>
      </c>
      <c r="AF433" s="268"/>
    </row>
    <row r="434" spans="1:32" ht="17.100000000000001" customHeight="1">
      <c r="A434" s="243">
        <v>63</v>
      </c>
      <c r="B434" s="351">
        <v>8826</v>
      </c>
      <c r="C434" s="870" t="s">
        <v>13451</v>
      </c>
      <c r="D434" s="597"/>
      <c r="E434" s="604"/>
      <c r="F434" s="627"/>
      <c r="G434" s="208"/>
      <c r="H434" s="208"/>
      <c r="I434" s="385"/>
      <c r="J434" s="630"/>
      <c r="K434" s="630"/>
      <c r="L434" s="630"/>
      <c r="M434" s="214"/>
      <c r="N434" s="1130"/>
      <c r="O434" s="643"/>
      <c r="P434" s="1132"/>
      <c r="Q434" s="1239"/>
      <c r="R434" s="1246"/>
      <c r="S434" s="643"/>
      <c r="T434" s="1090"/>
      <c r="U434" s="1090"/>
      <c r="V434" s="1234"/>
      <c r="W434" s="512"/>
      <c r="X434" s="514"/>
      <c r="Y434" s="1071" t="s">
        <v>11869</v>
      </c>
      <c r="Z434" s="362" t="s">
        <v>30</v>
      </c>
      <c r="AA434" s="395">
        <v>0.85</v>
      </c>
      <c r="AB434" s="1745"/>
      <c r="AC434" s="643"/>
      <c r="AD434" s="1086"/>
      <c r="AE434" s="391">
        <f>ROUND(ROUND(ROUND(ROUND(ROUND(G368+K404,0)*P$8,0)*T428,0)*AA434,0)-AC433,0)</f>
        <v>155</v>
      </c>
      <c r="AF434" s="268"/>
    </row>
    <row r="435" spans="1:32" ht="17.100000000000001" customHeight="1">
      <c r="A435" s="243">
        <v>63</v>
      </c>
      <c r="B435" s="351">
        <v>8827</v>
      </c>
      <c r="C435" s="870" t="s">
        <v>13452</v>
      </c>
      <c r="D435" s="597"/>
      <c r="E435" s="604"/>
      <c r="F435" s="627"/>
      <c r="G435" s="208"/>
      <c r="H435" s="208"/>
      <c r="I435" s="385"/>
      <c r="J435" s="630"/>
      <c r="K435" s="630"/>
      <c r="L435" s="630"/>
      <c r="M435" s="214"/>
      <c r="N435" s="1130"/>
      <c r="O435" s="643"/>
      <c r="P435" s="1132"/>
      <c r="Q435" s="1239"/>
      <c r="R435" s="1246"/>
      <c r="S435" s="643"/>
      <c r="T435" s="1090"/>
      <c r="U435" s="1090"/>
      <c r="V435" s="1684" t="s">
        <v>4703</v>
      </c>
      <c r="W435" s="643" t="s">
        <v>30</v>
      </c>
      <c r="X435" s="1091">
        <f>$X$297</f>
        <v>0.7</v>
      </c>
      <c r="Y435" s="1088"/>
      <c r="Z435" s="1088"/>
      <c r="AA435" s="1089"/>
      <c r="AB435" s="1745"/>
      <c r="AC435" s="1090"/>
      <c r="AD435" s="1091"/>
      <c r="AE435" s="391">
        <f>ROUND(ROUND(ROUND(ROUND(ROUND(G368+K404,0)*P$8,0)*T428,0)*X435,0)-AC433,0)</f>
        <v>127</v>
      </c>
      <c r="AF435" s="268"/>
    </row>
    <row r="436" spans="1:32" ht="17.100000000000001" customHeight="1">
      <c r="A436" s="243">
        <v>63</v>
      </c>
      <c r="B436" s="351">
        <v>8828</v>
      </c>
      <c r="C436" s="870" t="s">
        <v>13453</v>
      </c>
      <c r="D436" s="597"/>
      <c r="E436" s="604"/>
      <c r="F436" s="627"/>
      <c r="G436" s="208"/>
      <c r="H436" s="208"/>
      <c r="I436" s="385"/>
      <c r="J436" s="630"/>
      <c r="K436" s="630"/>
      <c r="L436" s="630"/>
      <c r="M436" s="214"/>
      <c r="N436" s="1130"/>
      <c r="O436" s="643"/>
      <c r="P436" s="1132"/>
      <c r="Q436" s="1239"/>
      <c r="R436" s="1246"/>
      <c r="S436" s="643"/>
      <c r="T436" s="1090"/>
      <c r="U436" s="1090"/>
      <c r="V436" s="1805"/>
      <c r="W436" s="512"/>
      <c r="X436" s="1083"/>
      <c r="Y436" s="1079" t="s">
        <v>11869</v>
      </c>
      <c r="Z436" s="354" t="s">
        <v>30</v>
      </c>
      <c r="AA436" s="357">
        <v>0.85</v>
      </c>
      <c r="AB436" s="1745"/>
      <c r="AC436" s="1090"/>
      <c r="AD436" s="1091"/>
      <c r="AE436" s="391">
        <f>ROUND(ROUND(ROUND(ROUND(ROUND(ROUND(G368+K404,0)*P$8,0)*T428,0)*X435,0)*AA436,0)-AC433,0)</f>
        <v>107</v>
      </c>
      <c r="AF436" s="268"/>
    </row>
    <row r="437" spans="1:32" ht="17.100000000000001" customHeight="1">
      <c r="A437" s="243">
        <v>63</v>
      </c>
      <c r="B437" s="351">
        <v>8829</v>
      </c>
      <c r="C437" s="870" t="s">
        <v>13454</v>
      </c>
      <c r="D437" s="597"/>
      <c r="E437" s="604"/>
      <c r="F437" s="627"/>
      <c r="G437" s="208"/>
      <c r="H437" s="208"/>
      <c r="I437" s="385"/>
      <c r="J437" s="630"/>
      <c r="K437" s="630"/>
      <c r="L437" s="630"/>
      <c r="M437" s="214"/>
      <c r="N437" s="1130"/>
      <c r="O437" s="643"/>
      <c r="P437" s="1132"/>
      <c r="Q437" s="1239"/>
      <c r="R437" s="1246"/>
      <c r="S437" s="643"/>
      <c r="T437" s="1090"/>
      <c r="U437" s="1091"/>
      <c r="V437" s="1684" t="s">
        <v>4708</v>
      </c>
      <c r="W437" s="643" t="s">
        <v>30</v>
      </c>
      <c r="X437" s="1091">
        <f>$X$299</f>
        <v>0.85</v>
      </c>
      <c r="Y437" s="1082"/>
      <c r="Z437" s="1082"/>
      <c r="AA437" s="1083"/>
      <c r="AB437" s="1745"/>
      <c r="AC437" s="1090"/>
      <c r="AD437" s="1091"/>
      <c r="AE437" s="391">
        <f>ROUND(ROUND(ROUND(ROUND(ROUND(G368+K404,0)*P$8,0)*T428,0)*X437,0)-AC433,0)</f>
        <v>155</v>
      </c>
      <c r="AF437" s="268"/>
    </row>
    <row r="438" spans="1:32" ht="17.100000000000001" customHeight="1">
      <c r="A438" s="243">
        <v>63</v>
      </c>
      <c r="B438" s="351">
        <v>8830</v>
      </c>
      <c r="C438" s="870" t="s">
        <v>13455</v>
      </c>
      <c r="D438" s="597"/>
      <c r="E438" s="604"/>
      <c r="F438" s="627"/>
      <c r="G438" s="208"/>
      <c r="H438" s="208"/>
      <c r="I438" s="385"/>
      <c r="J438" s="630"/>
      <c r="K438" s="630"/>
      <c r="L438" s="630"/>
      <c r="M438" s="214"/>
      <c r="N438" s="1130"/>
      <c r="O438" s="643"/>
      <c r="P438" s="1132"/>
      <c r="Q438" s="1247"/>
      <c r="R438" s="1240"/>
      <c r="S438" s="512"/>
      <c r="T438" s="1082"/>
      <c r="U438" s="1083"/>
      <c r="V438" s="1805"/>
      <c r="W438" s="512"/>
      <c r="X438" s="1083"/>
      <c r="Y438" s="1079" t="s">
        <v>11869</v>
      </c>
      <c r="Z438" s="354" t="s">
        <v>30</v>
      </c>
      <c r="AA438" s="357">
        <v>0.85</v>
      </c>
      <c r="AB438" s="1746"/>
      <c r="AC438" s="1082"/>
      <c r="AD438" s="1083"/>
      <c r="AE438" s="391">
        <f>ROUND(ROUND(ROUND(ROUND(ROUND(ROUND(G368+K404,0)*P$8,0)*T428,0)*X437,0)*AA438,0)-AC433,0)</f>
        <v>131</v>
      </c>
      <c r="AF438" s="268"/>
    </row>
    <row r="439" spans="1:32" ht="17.100000000000001" customHeight="1">
      <c r="A439" s="229">
        <v>63</v>
      </c>
      <c r="B439" s="337">
        <v>8231</v>
      </c>
      <c r="C439" s="871" t="s">
        <v>13456</v>
      </c>
      <c r="D439" s="597"/>
      <c r="E439" s="604"/>
      <c r="F439" s="1542" t="s">
        <v>11607</v>
      </c>
      <c r="G439" s="558"/>
      <c r="H439" s="558"/>
      <c r="I439" s="674"/>
      <c r="J439" s="664"/>
      <c r="K439" s="232"/>
      <c r="L439" s="338"/>
      <c r="M439" s="232"/>
      <c r="N439" s="516"/>
      <c r="O439" s="517"/>
      <c r="P439" s="518"/>
      <c r="Q439" s="1212"/>
      <c r="R439" s="1212"/>
      <c r="S439" s="232"/>
      <c r="T439" s="232"/>
      <c r="U439" s="232"/>
      <c r="V439" s="1227"/>
      <c r="W439" s="372"/>
      <c r="X439" s="1070"/>
      <c r="Y439" s="625"/>
      <c r="Z439" s="625"/>
      <c r="AA439" s="625"/>
      <c r="AB439" s="1213"/>
      <c r="AC439" s="625"/>
      <c r="AD439" s="626"/>
      <c r="AE439" s="473">
        <f>ROUND(G440*P$8,0)</f>
        <v>287</v>
      </c>
      <c r="AF439" s="268"/>
    </row>
    <row r="440" spans="1:32" ht="17.100000000000001" customHeight="1">
      <c r="A440" s="243">
        <v>63</v>
      </c>
      <c r="B440" s="351">
        <v>8841</v>
      </c>
      <c r="C440" s="870" t="s">
        <v>13457</v>
      </c>
      <c r="D440" s="597"/>
      <c r="E440" s="604"/>
      <c r="F440" s="1784"/>
      <c r="G440" s="624">
        <v>410</v>
      </c>
      <c r="H440" s="208" t="s">
        <v>18</v>
      </c>
      <c r="I440" s="650"/>
      <c r="J440" s="654"/>
      <c r="K440" s="208"/>
      <c r="L440" s="392"/>
      <c r="M440" s="208"/>
      <c r="N440" s="516"/>
      <c r="O440" s="517"/>
      <c r="P440" s="518"/>
      <c r="Q440" s="1228"/>
      <c r="R440" s="1228"/>
      <c r="S440" s="208"/>
      <c r="T440" s="208"/>
      <c r="U440" s="208"/>
      <c r="V440" s="1229"/>
      <c r="W440" s="400"/>
      <c r="X440" s="470"/>
      <c r="Y440" s="1071" t="s">
        <v>4700</v>
      </c>
      <c r="Z440" s="362" t="s">
        <v>163</v>
      </c>
      <c r="AA440" s="356">
        <v>0.85</v>
      </c>
      <c r="AB440" s="1215"/>
      <c r="AC440" s="635"/>
      <c r="AD440" s="636"/>
      <c r="AE440" s="391">
        <f>ROUND(ROUND(G440*P$8,0)*AA440,0)</f>
        <v>244</v>
      </c>
      <c r="AF440" s="268"/>
    </row>
    <row r="441" spans="1:32" ht="17.100000000000001" customHeight="1">
      <c r="A441" s="229">
        <v>63</v>
      </c>
      <c r="B441" s="337">
        <v>8232</v>
      </c>
      <c r="C441" s="871" t="s">
        <v>13458</v>
      </c>
      <c r="D441" s="597"/>
      <c r="E441" s="604"/>
      <c r="F441" s="1784"/>
      <c r="G441" s="618"/>
      <c r="H441" s="618"/>
      <c r="I441" s="650"/>
      <c r="J441" s="597"/>
      <c r="K441" s="208"/>
      <c r="L441" s="392"/>
      <c r="M441" s="209"/>
      <c r="N441" s="842"/>
      <c r="O441" s="546"/>
      <c r="P441" s="743"/>
      <c r="Q441" s="1230"/>
      <c r="R441" s="1230"/>
      <c r="S441" s="208"/>
      <c r="T441" s="208"/>
      <c r="U441" s="208"/>
      <c r="V441" s="1810" t="s">
        <v>4703</v>
      </c>
      <c r="W441" s="372" t="s">
        <v>163</v>
      </c>
      <c r="X441" s="1107">
        <f>$X$297</f>
        <v>0.7</v>
      </c>
      <c r="Y441" s="1108"/>
      <c r="Z441" s="1108"/>
      <c r="AA441" s="1108"/>
      <c r="AB441" s="1231"/>
      <c r="AC441" s="1108"/>
      <c r="AD441" s="1109"/>
      <c r="AE441" s="473">
        <f>ROUND(ROUND(G440*P$8,0)*X441,0)</f>
        <v>201</v>
      </c>
      <c r="AF441" s="268"/>
    </row>
    <row r="442" spans="1:32" ht="17.100000000000001" customHeight="1">
      <c r="A442" s="243">
        <v>63</v>
      </c>
      <c r="B442" s="351">
        <v>8842</v>
      </c>
      <c r="C442" s="870" t="s">
        <v>13459</v>
      </c>
      <c r="D442" s="597"/>
      <c r="E442" s="604"/>
      <c r="F442" s="623"/>
      <c r="G442" s="618"/>
      <c r="H442" s="618"/>
      <c r="I442" s="650"/>
      <c r="J442" s="597"/>
      <c r="K442" s="208"/>
      <c r="L442" s="392"/>
      <c r="M442" s="209"/>
      <c r="N442" s="842"/>
      <c r="O442" s="546"/>
      <c r="P442" s="743"/>
      <c r="Q442" s="1230"/>
      <c r="R442" s="1230"/>
      <c r="S442" s="208"/>
      <c r="T442" s="208"/>
      <c r="U442" s="208"/>
      <c r="V442" s="1805"/>
      <c r="W442" s="400"/>
      <c r="X442" s="1110"/>
      <c r="Y442" s="1079" t="s">
        <v>11869</v>
      </c>
      <c r="Z442" s="354" t="s">
        <v>30</v>
      </c>
      <c r="AA442" s="355">
        <v>0.85</v>
      </c>
      <c r="AB442" s="1215"/>
      <c r="AC442" s="635"/>
      <c r="AD442" s="636"/>
      <c r="AE442" s="391">
        <f>ROUND(ROUND(ROUND(G440*P$8,0)*X441,0)*AA442,0)</f>
        <v>171</v>
      </c>
      <c r="AF442" s="268"/>
    </row>
    <row r="443" spans="1:32" ht="17.100000000000001" customHeight="1">
      <c r="A443" s="229">
        <v>63</v>
      </c>
      <c r="B443" s="337">
        <v>8235</v>
      </c>
      <c r="C443" s="871" t="s">
        <v>13460</v>
      </c>
      <c r="D443" s="597"/>
      <c r="E443" s="604"/>
      <c r="F443" s="623"/>
      <c r="G443" s="618"/>
      <c r="H443" s="618"/>
      <c r="I443" s="650"/>
      <c r="J443" s="597"/>
      <c r="K443" s="208"/>
      <c r="L443" s="392"/>
      <c r="M443" s="209"/>
      <c r="N443" s="842"/>
      <c r="O443" s="546"/>
      <c r="P443" s="743"/>
      <c r="Q443" s="1230"/>
      <c r="R443" s="1230"/>
      <c r="S443" s="208"/>
      <c r="T443" s="208"/>
      <c r="U443" s="208"/>
      <c r="V443" s="1810" t="s">
        <v>4708</v>
      </c>
      <c r="W443" s="372" t="s">
        <v>30</v>
      </c>
      <c r="X443" s="1107">
        <f>$X$299</f>
        <v>0.85</v>
      </c>
      <c r="Y443" s="1111"/>
      <c r="Z443" s="1111"/>
      <c r="AA443" s="1111"/>
      <c r="AB443" s="1232"/>
      <c r="AC443" s="1111"/>
      <c r="AD443" s="1110"/>
      <c r="AE443" s="473">
        <f>ROUND(ROUND(G440*P$8,0)*X443,0)</f>
        <v>244</v>
      </c>
      <c r="AF443" s="268"/>
    </row>
    <row r="444" spans="1:32" ht="17.100000000000001" customHeight="1">
      <c r="A444" s="243">
        <v>63</v>
      </c>
      <c r="B444" s="351">
        <v>8843</v>
      </c>
      <c r="C444" s="870" t="s">
        <v>13461</v>
      </c>
      <c r="D444" s="597"/>
      <c r="E444" s="604"/>
      <c r="F444" s="623"/>
      <c r="G444" s="618"/>
      <c r="H444" s="618"/>
      <c r="I444" s="650"/>
      <c r="J444" s="597"/>
      <c r="K444" s="208"/>
      <c r="L444" s="392"/>
      <c r="M444" s="209"/>
      <c r="N444" s="842"/>
      <c r="O444" s="546"/>
      <c r="P444" s="743"/>
      <c r="Q444" s="1230"/>
      <c r="R444" s="1230"/>
      <c r="S444" s="208"/>
      <c r="T444" s="208"/>
      <c r="U444" s="208"/>
      <c r="V444" s="1805"/>
      <c r="W444" s="400"/>
      <c r="X444" s="1110"/>
      <c r="Y444" s="1079" t="s">
        <v>11869</v>
      </c>
      <c r="Z444" s="354" t="s">
        <v>30</v>
      </c>
      <c r="AA444" s="355">
        <v>0.85</v>
      </c>
      <c r="AB444" s="1215"/>
      <c r="AC444" s="635"/>
      <c r="AD444" s="636"/>
      <c r="AE444" s="391">
        <f>ROUND(ROUND(ROUND(G440*P$8,0)*X443,0)*AA444,0)</f>
        <v>207</v>
      </c>
      <c r="AF444" s="268"/>
    </row>
    <row r="445" spans="1:32" ht="17.100000000000001" customHeight="1">
      <c r="A445" s="243">
        <v>63</v>
      </c>
      <c r="B445" s="351">
        <v>8844</v>
      </c>
      <c r="C445" s="870" t="s">
        <v>13462</v>
      </c>
      <c r="D445" s="597"/>
      <c r="E445" s="604"/>
      <c r="F445" s="623"/>
      <c r="G445" s="618"/>
      <c r="H445" s="618"/>
      <c r="I445" s="650"/>
      <c r="J445" s="597"/>
      <c r="K445" s="208"/>
      <c r="L445" s="392"/>
      <c r="M445" s="209"/>
      <c r="N445" s="842"/>
      <c r="O445" s="546"/>
      <c r="P445" s="743"/>
      <c r="Q445" s="1230"/>
      <c r="R445" s="1230"/>
      <c r="S445" s="208"/>
      <c r="T445" s="208"/>
      <c r="U445" s="208"/>
      <c r="V445" s="1233"/>
      <c r="W445" s="362"/>
      <c r="X445" s="1097"/>
      <c r="Y445" s="635"/>
      <c r="Z445" s="635"/>
      <c r="AA445" s="636"/>
      <c r="AB445" s="1533" t="s">
        <v>167</v>
      </c>
      <c r="AC445" s="643">
        <v>5</v>
      </c>
      <c r="AD445" s="1086" t="s">
        <v>168</v>
      </c>
      <c r="AE445" s="391">
        <f>ROUND(ROUND(G440*P$8,0)-AC445,0)</f>
        <v>282</v>
      </c>
      <c r="AF445" s="268"/>
    </row>
    <row r="446" spans="1:32" ht="17.100000000000001" customHeight="1">
      <c r="A446" s="243">
        <v>63</v>
      </c>
      <c r="B446" s="351">
        <v>8845</v>
      </c>
      <c r="C446" s="870" t="s">
        <v>13463</v>
      </c>
      <c r="D446" s="597"/>
      <c r="E446" s="604"/>
      <c r="F446" s="623"/>
      <c r="G446" s="618"/>
      <c r="H446" s="618"/>
      <c r="I446" s="650"/>
      <c r="J446" s="597"/>
      <c r="K446" s="208"/>
      <c r="L446" s="392"/>
      <c r="M446" s="209"/>
      <c r="N446" s="842"/>
      <c r="O446" s="546"/>
      <c r="P446" s="743"/>
      <c r="Q446" s="1230"/>
      <c r="R446" s="1230"/>
      <c r="S446" s="208"/>
      <c r="T446" s="208"/>
      <c r="U446" s="208"/>
      <c r="V446" s="1234"/>
      <c r="W446" s="512"/>
      <c r="X446" s="514"/>
      <c r="Y446" s="1071" t="s">
        <v>11869</v>
      </c>
      <c r="Z446" s="362" t="s">
        <v>30</v>
      </c>
      <c r="AA446" s="395">
        <v>0.85</v>
      </c>
      <c r="AB446" s="1745"/>
      <c r="AC446" s="643"/>
      <c r="AD446" s="1086"/>
      <c r="AE446" s="391">
        <f>ROUND(ROUND(ROUND(G440*P$8,0)*AA446,0)-AC445,0)</f>
        <v>239</v>
      </c>
      <c r="AF446" s="268"/>
    </row>
    <row r="447" spans="1:32" ht="17.100000000000001" customHeight="1">
      <c r="A447" s="243">
        <v>63</v>
      </c>
      <c r="B447" s="351">
        <v>8846</v>
      </c>
      <c r="C447" s="870" t="s">
        <v>13464</v>
      </c>
      <c r="D447" s="597"/>
      <c r="E447" s="604"/>
      <c r="F447" s="623"/>
      <c r="G447" s="618"/>
      <c r="H447" s="618"/>
      <c r="I447" s="650"/>
      <c r="J447" s="597"/>
      <c r="K447" s="208"/>
      <c r="L447" s="392"/>
      <c r="M447" s="209"/>
      <c r="N447" s="842"/>
      <c r="O447" s="546"/>
      <c r="P447" s="743"/>
      <c r="Q447" s="1230"/>
      <c r="R447" s="1230"/>
      <c r="S447" s="208"/>
      <c r="T447" s="208"/>
      <c r="U447" s="208"/>
      <c r="V447" s="1684" t="s">
        <v>4703</v>
      </c>
      <c r="W447" s="643" t="s">
        <v>30</v>
      </c>
      <c r="X447" s="1091">
        <v>0.7</v>
      </c>
      <c r="Y447" s="1088"/>
      <c r="Z447" s="1088"/>
      <c r="AA447" s="1089"/>
      <c r="AB447" s="1745"/>
      <c r="AC447" s="1090"/>
      <c r="AD447" s="1091"/>
      <c r="AE447" s="391">
        <f>ROUND(ROUND(ROUND(G440*P$8,0)*X447,0)-AC445,0)</f>
        <v>196</v>
      </c>
      <c r="AF447" s="268"/>
    </row>
    <row r="448" spans="1:32" ht="17.100000000000001" customHeight="1">
      <c r="A448" s="243">
        <v>63</v>
      </c>
      <c r="B448" s="351">
        <v>8847</v>
      </c>
      <c r="C448" s="870" t="s">
        <v>13465</v>
      </c>
      <c r="D448" s="597"/>
      <c r="E448" s="604"/>
      <c r="F448" s="623"/>
      <c r="G448" s="618"/>
      <c r="H448" s="618"/>
      <c r="I448" s="650"/>
      <c r="J448" s="597"/>
      <c r="K448" s="208"/>
      <c r="L448" s="392"/>
      <c r="M448" s="209"/>
      <c r="N448" s="842"/>
      <c r="O448" s="546"/>
      <c r="P448" s="743"/>
      <c r="Q448" s="1230"/>
      <c r="R448" s="1230"/>
      <c r="S448" s="208"/>
      <c r="T448" s="208"/>
      <c r="U448" s="208"/>
      <c r="V448" s="1805"/>
      <c r="W448" s="512"/>
      <c r="X448" s="1083"/>
      <c r="Y448" s="1079" t="s">
        <v>11869</v>
      </c>
      <c r="Z448" s="354" t="s">
        <v>30</v>
      </c>
      <c r="AA448" s="357">
        <v>0.85</v>
      </c>
      <c r="AB448" s="1745"/>
      <c r="AC448" s="1090"/>
      <c r="AD448" s="1091"/>
      <c r="AE448" s="391">
        <f>ROUND(ROUND(ROUND(ROUND(G440*P$8,0)*X447,0)*AA448,0)-AC445,0)</f>
        <v>166</v>
      </c>
      <c r="AF448" s="268"/>
    </row>
    <row r="449" spans="1:32" ht="17.100000000000001" customHeight="1">
      <c r="A449" s="243">
        <v>63</v>
      </c>
      <c r="B449" s="351">
        <v>8848</v>
      </c>
      <c r="C449" s="870" t="s">
        <v>13466</v>
      </c>
      <c r="D449" s="597"/>
      <c r="E449" s="604"/>
      <c r="F449" s="623"/>
      <c r="G449" s="618"/>
      <c r="H449" s="618"/>
      <c r="I449" s="650"/>
      <c r="J449" s="597"/>
      <c r="K449" s="208"/>
      <c r="L449" s="392"/>
      <c r="M449" s="209"/>
      <c r="N449" s="842"/>
      <c r="O449" s="546"/>
      <c r="P449" s="743"/>
      <c r="Q449" s="1230"/>
      <c r="R449" s="1230"/>
      <c r="S449" s="208"/>
      <c r="T449" s="208"/>
      <c r="U449" s="208"/>
      <c r="V449" s="1684" t="s">
        <v>4708</v>
      </c>
      <c r="W449" s="643" t="s">
        <v>30</v>
      </c>
      <c r="X449" s="1091">
        <v>0.85</v>
      </c>
      <c r="Y449" s="1082"/>
      <c r="Z449" s="1082"/>
      <c r="AA449" s="1083"/>
      <c r="AB449" s="1745"/>
      <c r="AC449" s="1090"/>
      <c r="AD449" s="1091"/>
      <c r="AE449" s="391">
        <f>ROUND(ROUND(ROUND(G440*P$8,0)*X449,0)-AC445,0)</f>
        <v>239</v>
      </c>
      <c r="AF449" s="268"/>
    </row>
    <row r="450" spans="1:32" ht="17.100000000000001" customHeight="1">
      <c r="A450" s="243">
        <v>63</v>
      </c>
      <c r="B450" s="351">
        <v>8849</v>
      </c>
      <c r="C450" s="870" t="s">
        <v>13467</v>
      </c>
      <c r="D450" s="597"/>
      <c r="E450" s="604"/>
      <c r="F450" s="623"/>
      <c r="G450" s="618"/>
      <c r="H450" s="618"/>
      <c r="I450" s="650"/>
      <c r="J450" s="597"/>
      <c r="K450" s="208"/>
      <c r="L450" s="392"/>
      <c r="M450" s="209"/>
      <c r="N450" s="842"/>
      <c r="O450" s="546"/>
      <c r="P450" s="743"/>
      <c r="Q450" s="1230"/>
      <c r="R450" s="1230"/>
      <c r="S450" s="208"/>
      <c r="T450" s="208"/>
      <c r="U450" s="208"/>
      <c r="V450" s="1805"/>
      <c r="W450" s="512"/>
      <c r="X450" s="1083"/>
      <c r="Y450" s="1079" t="s">
        <v>11869</v>
      </c>
      <c r="Z450" s="354" t="s">
        <v>30</v>
      </c>
      <c r="AA450" s="357">
        <v>0.85</v>
      </c>
      <c r="AB450" s="1746"/>
      <c r="AC450" s="1082"/>
      <c r="AD450" s="1083"/>
      <c r="AE450" s="391">
        <f>ROUND(ROUND(ROUND(ROUND(G440*P$8,0)*X449,0)*AA450,0)-AC445,0)</f>
        <v>202</v>
      </c>
      <c r="AF450" s="268"/>
    </row>
    <row r="451" spans="1:32" ht="17.100000000000001" customHeight="1">
      <c r="A451" s="229">
        <v>63</v>
      </c>
      <c r="B451" s="337">
        <v>8233</v>
      </c>
      <c r="C451" s="871" t="s">
        <v>13468</v>
      </c>
      <c r="D451" s="597"/>
      <c r="E451" s="604"/>
      <c r="F451" s="1235"/>
      <c r="I451" s="385"/>
      <c r="J451" s="629"/>
      <c r="K451" s="630"/>
      <c r="L451" s="630"/>
      <c r="M451" s="208"/>
      <c r="N451" s="516"/>
      <c r="O451" s="517"/>
      <c r="P451" s="518"/>
      <c r="Q451" s="1769" t="s">
        <v>11301</v>
      </c>
      <c r="R451" s="1770" t="s">
        <v>235</v>
      </c>
      <c r="S451" s="272"/>
      <c r="T451" s="272"/>
      <c r="U451" s="1112"/>
      <c r="V451" s="1227"/>
      <c r="W451" s="372"/>
      <c r="X451" s="1070"/>
      <c r="Y451" s="625"/>
      <c r="Z451" s="625"/>
      <c r="AA451" s="625"/>
      <c r="AB451" s="1213"/>
      <c r="AC451" s="625"/>
      <c r="AD451" s="626"/>
      <c r="AE451" s="473">
        <f>ROUND(ROUND(G440*P$8,0)*T452,0)</f>
        <v>201</v>
      </c>
      <c r="AF451" s="268"/>
    </row>
    <row r="452" spans="1:32" ht="17.100000000000001" customHeight="1">
      <c r="A452" s="243">
        <v>63</v>
      </c>
      <c r="B452" s="351">
        <v>8850</v>
      </c>
      <c r="C452" s="870" t="s">
        <v>13469</v>
      </c>
      <c r="D452" s="597"/>
      <c r="E452" s="604"/>
      <c r="F452" s="1235"/>
      <c r="G452" s="618"/>
      <c r="H452" s="208"/>
      <c r="I452" s="385"/>
      <c r="J452" s="629"/>
      <c r="K452" s="630"/>
      <c r="L452" s="630"/>
      <c r="M452" s="208"/>
      <c r="N452" s="516"/>
      <c r="O452" s="517"/>
      <c r="P452" s="518"/>
      <c r="Q452" s="1758"/>
      <c r="R452" s="1745"/>
      <c r="S452" s="1113" t="s">
        <v>30</v>
      </c>
      <c r="T452" s="1114">
        <v>0.7</v>
      </c>
      <c r="U452" s="1115"/>
      <c r="V452" s="1229"/>
      <c r="W452" s="400"/>
      <c r="X452" s="470"/>
      <c r="Y452" s="1071" t="s">
        <v>11869</v>
      </c>
      <c r="Z452" s="362" t="s">
        <v>30</v>
      </c>
      <c r="AA452" s="356">
        <v>0.85</v>
      </c>
      <c r="AB452" s="1215"/>
      <c r="AC452" s="635"/>
      <c r="AD452" s="636"/>
      <c r="AE452" s="391">
        <f>ROUND(ROUND(ROUND(G440*P$8,0)*T452,0)*AA452,0)</f>
        <v>171</v>
      </c>
      <c r="AF452" s="268"/>
    </row>
    <row r="453" spans="1:32" ht="17.100000000000001" customHeight="1">
      <c r="A453" s="229">
        <v>63</v>
      </c>
      <c r="B453" s="337">
        <v>8234</v>
      </c>
      <c r="C453" s="871" t="s">
        <v>13470</v>
      </c>
      <c r="D453" s="597"/>
      <c r="E453" s="604"/>
      <c r="F453" s="627"/>
      <c r="G453" s="208"/>
      <c r="H453" s="208"/>
      <c r="I453" s="385"/>
      <c r="J453" s="629"/>
      <c r="K453" s="630"/>
      <c r="L453" s="630"/>
      <c r="M453" s="214"/>
      <c r="N453" s="1130"/>
      <c r="O453" s="643"/>
      <c r="P453" s="1132"/>
      <c r="Q453" s="1758"/>
      <c r="R453" s="1745"/>
      <c r="S453" s="1113"/>
      <c r="T453" s="1114"/>
      <c r="U453" s="1116"/>
      <c r="V453" s="1810" t="s">
        <v>4703</v>
      </c>
      <c r="W453" s="372" t="s">
        <v>30</v>
      </c>
      <c r="X453" s="1107">
        <f>$X$297</f>
        <v>0.7</v>
      </c>
      <c r="Y453" s="1108"/>
      <c r="Z453" s="1108"/>
      <c r="AA453" s="1108"/>
      <c r="AB453" s="1231"/>
      <c r="AC453" s="1108"/>
      <c r="AD453" s="1109"/>
      <c r="AE453" s="473">
        <f>ROUND(ROUND(ROUND(G440*P$8,0)*T452,0)*X453,0)</f>
        <v>141</v>
      </c>
      <c r="AF453" s="268"/>
    </row>
    <row r="454" spans="1:32" ht="17.100000000000001" customHeight="1">
      <c r="A454" s="243">
        <v>63</v>
      </c>
      <c r="B454" s="351">
        <v>8851</v>
      </c>
      <c r="C454" s="870" t="s">
        <v>13471</v>
      </c>
      <c r="D454" s="597"/>
      <c r="E454" s="604"/>
      <c r="F454" s="627"/>
      <c r="G454" s="208"/>
      <c r="H454" s="208"/>
      <c r="I454" s="385"/>
      <c r="J454" s="629"/>
      <c r="K454" s="630"/>
      <c r="L454" s="630"/>
      <c r="M454" s="214"/>
      <c r="N454" s="1130"/>
      <c r="O454" s="643"/>
      <c r="P454" s="1132"/>
      <c r="Q454" s="1758"/>
      <c r="R454" s="1745"/>
      <c r="S454" s="1113"/>
      <c r="T454" s="1114"/>
      <c r="U454" s="1116"/>
      <c r="V454" s="1805"/>
      <c r="W454" s="400"/>
      <c r="X454" s="1110"/>
      <c r="Y454" s="1079" t="s">
        <v>11869</v>
      </c>
      <c r="Z454" s="354" t="s">
        <v>30</v>
      </c>
      <c r="AA454" s="355">
        <v>0.85</v>
      </c>
      <c r="AB454" s="1215"/>
      <c r="AC454" s="635"/>
      <c r="AD454" s="636"/>
      <c r="AE454" s="391">
        <f>ROUND(ROUND(ROUND(ROUND(G440*P$8,0)*T452,0)*X453,0)*AA454,0)</f>
        <v>120</v>
      </c>
      <c r="AF454" s="268"/>
    </row>
    <row r="455" spans="1:32" ht="17.100000000000001" customHeight="1">
      <c r="A455" s="229">
        <v>63</v>
      </c>
      <c r="B455" s="337">
        <v>8236</v>
      </c>
      <c r="C455" s="871" t="s">
        <v>13472</v>
      </c>
      <c r="D455" s="597"/>
      <c r="E455" s="604"/>
      <c r="F455" s="627"/>
      <c r="G455" s="208"/>
      <c r="H455" s="208"/>
      <c r="I455" s="385"/>
      <c r="J455" s="629"/>
      <c r="K455" s="630"/>
      <c r="L455" s="630"/>
      <c r="M455" s="214"/>
      <c r="N455" s="1130"/>
      <c r="O455" s="643"/>
      <c r="P455" s="1132"/>
      <c r="Q455" s="1236"/>
      <c r="R455" s="1745"/>
      <c r="S455" s="1113"/>
      <c r="T455" s="1114"/>
      <c r="U455" s="1116"/>
      <c r="V455" s="1810" t="s">
        <v>4708</v>
      </c>
      <c r="W455" s="372" t="s">
        <v>30</v>
      </c>
      <c r="X455" s="1107">
        <f>$X$299</f>
        <v>0.85</v>
      </c>
      <c r="Y455" s="1111"/>
      <c r="Z455" s="1111"/>
      <c r="AA455" s="1111"/>
      <c r="AB455" s="1232"/>
      <c r="AC455" s="1111"/>
      <c r="AD455" s="1110"/>
      <c r="AE455" s="473">
        <f>ROUND(ROUND(ROUND(G440*P$8,0)*T452,0)*X455,0)</f>
        <v>171</v>
      </c>
      <c r="AF455" s="268"/>
    </row>
    <row r="456" spans="1:32" ht="17.100000000000001" customHeight="1">
      <c r="A456" s="243">
        <v>63</v>
      </c>
      <c r="B456" s="351">
        <v>8852</v>
      </c>
      <c r="C456" s="870" t="s">
        <v>13473</v>
      </c>
      <c r="D456" s="597"/>
      <c r="E456" s="604"/>
      <c r="F456" s="627"/>
      <c r="G456" s="208"/>
      <c r="H456" s="208"/>
      <c r="I456" s="385"/>
      <c r="J456" s="629"/>
      <c r="K456" s="630"/>
      <c r="L456" s="630"/>
      <c r="M456" s="214"/>
      <c r="N456" s="1130"/>
      <c r="O456" s="643"/>
      <c r="P456" s="1132"/>
      <c r="Q456" s="1236"/>
      <c r="R456" s="1237"/>
      <c r="S456" s="1113"/>
      <c r="T456" s="1114"/>
      <c r="U456" s="1116"/>
      <c r="V456" s="1805"/>
      <c r="W456" s="400"/>
      <c r="X456" s="1110"/>
      <c r="Y456" s="1079" t="s">
        <v>11869</v>
      </c>
      <c r="Z456" s="354" t="s">
        <v>30</v>
      </c>
      <c r="AA456" s="355">
        <v>0.85</v>
      </c>
      <c r="AB456" s="1215"/>
      <c r="AC456" s="635"/>
      <c r="AD456" s="636"/>
      <c r="AE456" s="391">
        <f>ROUND(ROUND(ROUND(ROUND(G440*P$8,0)*T452,0)*X455,0)*AA456,0)</f>
        <v>145</v>
      </c>
      <c r="AF456" s="268"/>
    </row>
    <row r="457" spans="1:32" ht="17.100000000000001" customHeight="1">
      <c r="A457" s="243">
        <v>63</v>
      </c>
      <c r="B457" s="351">
        <v>8853</v>
      </c>
      <c r="C457" s="870" t="s">
        <v>13474</v>
      </c>
      <c r="D457" s="597"/>
      <c r="E457" s="604"/>
      <c r="F457" s="627"/>
      <c r="G457" s="208"/>
      <c r="H457" s="208"/>
      <c r="I457" s="385"/>
      <c r="J457" s="629"/>
      <c r="K457" s="630"/>
      <c r="L457" s="630"/>
      <c r="M457" s="214"/>
      <c r="N457" s="1130"/>
      <c r="O457" s="643"/>
      <c r="P457" s="1132"/>
      <c r="Q457" s="1236"/>
      <c r="R457" s="1237"/>
      <c r="S457" s="1113"/>
      <c r="T457" s="1114"/>
      <c r="U457" s="1116"/>
      <c r="V457" s="1233"/>
      <c r="W457" s="362"/>
      <c r="X457" s="1097"/>
      <c r="Y457" s="635"/>
      <c r="Z457" s="635"/>
      <c r="AA457" s="636"/>
      <c r="AB457" s="1248" t="s">
        <v>167</v>
      </c>
      <c r="AC457" s="643">
        <v>5</v>
      </c>
      <c r="AD457" s="1086" t="s">
        <v>168</v>
      </c>
      <c r="AE457" s="391">
        <f>ROUND(ROUND(ROUND(G440*P$8,0)*T452,0)-AC457,0)</f>
        <v>196</v>
      </c>
      <c r="AF457" s="268"/>
    </row>
    <row r="458" spans="1:32" ht="17.100000000000001" customHeight="1">
      <c r="A458" s="243">
        <v>63</v>
      </c>
      <c r="B458" s="351">
        <v>8854</v>
      </c>
      <c r="C458" s="870" t="s">
        <v>13475</v>
      </c>
      <c r="D458" s="597"/>
      <c r="E458" s="604"/>
      <c r="F458" s="627"/>
      <c r="G458" s="208"/>
      <c r="H458" s="208"/>
      <c r="I458" s="385"/>
      <c r="J458" s="629"/>
      <c r="K458" s="630"/>
      <c r="L458" s="630"/>
      <c r="M458" s="214"/>
      <c r="N458" s="1130"/>
      <c r="O458" s="643"/>
      <c r="P458" s="1132"/>
      <c r="Q458" s="1239"/>
      <c r="R458" s="1237"/>
      <c r="S458" s="1113"/>
      <c r="T458" s="1114"/>
      <c r="U458" s="1116"/>
      <c r="V458" s="1234"/>
      <c r="W458" s="512"/>
      <c r="X458" s="514"/>
      <c r="Y458" s="1071" t="s">
        <v>11869</v>
      </c>
      <c r="Z458" s="362" t="s">
        <v>30</v>
      </c>
      <c r="AA458" s="395">
        <v>0.85</v>
      </c>
      <c r="AB458" s="1248"/>
      <c r="AC458" s="643"/>
      <c r="AD458" s="1086"/>
      <c r="AE458" s="391">
        <f>ROUND(ROUND(ROUND(ROUND(G440*P$8,0)*T452,0)*AA458,0)-AC457,0)</f>
        <v>166</v>
      </c>
      <c r="AF458" s="268"/>
    </row>
    <row r="459" spans="1:32" ht="17.100000000000001" customHeight="1">
      <c r="A459" s="243">
        <v>63</v>
      </c>
      <c r="B459" s="351">
        <v>8855</v>
      </c>
      <c r="C459" s="870" t="s">
        <v>13476</v>
      </c>
      <c r="D459" s="597"/>
      <c r="E459" s="604"/>
      <c r="F459" s="627"/>
      <c r="G459" s="208"/>
      <c r="H459" s="208"/>
      <c r="I459" s="385"/>
      <c r="J459" s="629"/>
      <c r="K459" s="630"/>
      <c r="L459" s="630"/>
      <c r="M459" s="214"/>
      <c r="N459" s="1130"/>
      <c r="O459" s="643"/>
      <c r="P459" s="1132"/>
      <c r="Q459" s="1239"/>
      <c r="R459" s="1237"/>
      <c r="S459" s="1113"/>
      <c r="T459" s="1114"/>
      <c r="U459" s="1116"/>
      <c r="V459" s="1684" t="s">
        <v>4703</v>
      </c>
      <c r="W459" s="643" t="s">
        <v>30</v>
      </c>
      <c r="X459" s="1091">
        <f>$X$297</f>
        <v>0.7</v>
      </c>
      <c r="Y459" s="1088"/>
      <c r="Z459" s="1088"/>
      <c r="AA459" s="1089"/>
      <c r="AB459" s="1242"/>
      <c r="AC459" s="1090"/>
      <c r="AD459" s="1091"/>
      <c r="AE459" s="391">
        <f>ROUND(ROUND(ROUND(ROUND(G440*P$8,0)*T452,0)*X459,0)-AC457,0)</f>
        <v>136</v>
      </c>
      <c r="AF459" s="268"/>
    </row>
    <row r="460" spans="1:32" ht="17.100000000000001" customHeight="1">
      <c r="A460" s="243">
        <v>63</v>
      </c>
      <c r="B460" s="351">
        <v>8856</v>
      </c>
      <c r="C460" s="870" t="s">
        <v>13477</v>
      </c>
      <c r="D460" s="597"/>
      <c r="E460" s="604"/>
      <c r="F460" s="627"/>
      <c r="G460" s="208"/>
      <c r="H460" s="208"/>
      <c r="I460" s="385"/>
      <c r="J460" s="629"/>
      <c r="K460" s="630"/>
      <c r="L460" s="630"/>
      <c r="M460" s="214"/>
      <c r="N460" s="1130"/>
      <c r="O460" s="643"/>
      <c r="P460" s="1132"/>
      <c r="Q460" s="1239"/>
      <c r="R460" s="1237"/>
      <c r="S460" s="1113"/>
      <c r="T460" s="1114"/>
      <c r="U460" s="1116"/>
      <c r="V460" s="1805"/>
      <c r="W460" s="512"/>
      <c r="X460" s="1083"/>
      <c r="Y460" s="1079" t="s">
        <v>11869</v>
      </c>
      <c r="Z460" s="354" t="s">
        <v>30</v>
      </c>
      <c r="AA460" s="357">
        <v>0.85</v>
      </c>
      <c r="AB460" s="1242"/>
      <c r="AC460" s="1090"/>
      <c r="AD460" s="1091"/>
      <c r="AE460" s="391">
        <f>ROUND(ROUND(ROUND(ROUND(ROUND(G440*P$8,0)*T452,0)*X459,0)*AA460,0)-AC457,0)</f>
        <v>115</v>
      </c>
      <c r="AF460" s="268"/>
    </row>
    <row r="461" spans="1:32" ht="17.100000000000001" customHeight="1">
      <c r="A461" s="243">
        <v>63</v>
      </c>
      <c r="B461" s="351">
        <v>8857</v>
      </c>
      <c r="C461" s="870" t="s">
        <v>13478</v>
      </c>
      <c r="D461" s="597"/>
      <c r="E461" s="604"/>
      <c r="F461" s="627"/>
      <c r="G461" s="208"/>
      <c r="H461" s="208"/>
      <c r="I461" s="385"/>
      <c r="J461" s="629"/>
      <c r="K461" s="630"/>
      <c r="L461" s="630"/>
      <c r="M461" s="214"/>
      <c r="N461" s="1130"/>
      <c r="O461" s="643"/>
      <c r="P461" s="1132"/>
      <c r="Q461" s="1239"/>
      <c r="R461" s="1237"/>
      <c r="S461" s="1113"/>
      <c r="T461" s="1114"/>
      <c r="U461" s="1116"/>
      <c r="V461" s="1684" t="s">
        <v>4708</v>
      </c>
      <c r="W461" s="643" t="s">
        <v>30</v>
      </c>
      <c r="X461" s="1091">
        <f>$X$299</f>
        <v>0.85</v>
      </c>
      <c r="Y461" s="1082"/>
      <c r="Z461" s="1082"/>
      <c r="AA461" s="1083"/>
      <c r="AB461" s="1243"/>
      <c r="AC461" s="1090"/>
      <c r="AD461" s="1091"/>
      <c r="AE461" s="391">
        <f>ROUND(ROUND(ROUND(ROUND(G440*P$8,0)*T452,0)*X461,0)-AC457,0)</f>
        <v>166</v>
      </c>
      <c r="AF461" s="268"/>
    </row>
    <row r="462" spans="1:32" ht="17.100000000000001" customHeight="1">
      <c r="A462" s="243">
        <v>63</v>
      </c>
      <c r="B462" s="351">
        <v>8858</v>
      </c>
      <c r="C462" s="870" t="s">
        <v>13479</v>
      </c>
      <c r="D462" s="597"/>
      <c r="E462" s="604"/>
      <c r="F462" s="627"/>
      <c r="G462" s="208"/>
      <c r="H462" s="208"/>
      <c r="I462" s="385"/>
      <c r="J462" s="629"/>
      <c r="K462" s="630"/>
      <c r="L462" s="630"/>
      <c r="M462" s="214"/>
      <c r="N462" s="1130"/>
      <c r="O462" s="643"/>
      <c r="P462" s="1132"/>
      <c r="Q462" s="1239"/>
      <c r="R462" s="1237"/>
      <c r="S462" s="1113"/>
      <c r="T462" s="1114"/>
      <c r="U462" s="1116"/>
      <c r="V462" s="1805"/>
      <c r="W462" s="512"/>
      <c r="X462" s="1083"/>
      <c r="Y462" s="1079" t="s">
        <v>11869</v>
      </c>
      <c r="Z462" s="354" t="s">
        <v>30</v>
      </c>
      <c r="AA462" s="357">
        <v>0.85</v>
      </c>
      <c r="AB462" s="1220"/>
      <c r="AC462" s="1082"/>
      <c r="AD462" s="1083"/>
      <c r="AE462" s="391">
        <f>ROUND(ROUND(ROUND(ROUND(ROUND(G440*P$8,0)*T452,0)*X461,0)*AA462,0)-AC457,0)</f>
        <v>140</v>
      </c>
      <c r="AF462" s="268"/>
    </row>
    <row r="463" spans="1:32" ht="17.100000000000001" customHeight="1">
      <c r="A463" s="243">
        <v>63</v>
      </c>
      <c r="B463" s="351">
        <v>8859</v>
      </c>
      <c r="C463" s="870" t="s">
        <v>13480</v>
      </c>
      <c r="D463" s="597"/>
      <c r="E463" s="604"/>
      <c r="F463" s="627"/>
      <c r="G463" s="208"/>
      <c r="H463" s="208"/>
      <c r="I463" s="385"/>
      <c r="J463" s="629"/>
      <c r="K463" s="630"/>
      <c r="L463" s="630"/>
      <c r="M463" s="214"/>
      <c r="N463" s="1130"/>
      <c r="O463" s="643"/>
      <c r="P463" s="1132"/>
      <c r="Q463" s="1239"/>
      <c r="R463" s="1622" t="s">
        <v>237</v>
      </c>
      <c r="S463" s="362"/>
      <c r="T463" s="1119"/>
      <c r="U463" s="1081"/>
      <c r="V463" s="1233"/>
      <c r="W463" s="362"/>
      <c r="X463" s="1097"/>
      <c r="Y463" s="635"/>
      <c r="Z463" s="635"/>
      <c r="AA463" s="635"/>
      <c r="AB463" s="1215"/>
      <c r="AC463" s="635"/>
      <c r="AD463" s="636"/>
      <c r="AE463" s="391">
        <f>ROUND(ROUND(G440*P$8,0)*T464,0)</f>
        <v>144</v>
      </c>
      <c r="AF463" s="268"/>
    </row>
    <row r="464" spans="1:32" ht="17.100000000000001" customHeight="1">
      <c r="A464" s="243">
        <v>63</v>
      </c>
      <c r="B464" s="351">
        <v>8860</v>
      </c>
      <c r="C464" s="870" t="s">
        <v>13481</v>
      </c>
      <c r="D464" s="597"/>
      <c r="E464" s="604"/>
      <c r="F464" s="627"/>
      <c r="G464" s="208"/>
      <c r="H464" s="208"/>
      <c r="I464" s="385"/>
      <c r="J464" s="629"/>
      <c r="K464" s="630"/>
      <c r="L464" s="630"/>
      <c r="M464" s="214"/>
      <c r="N464" s="1130"/>
      <c r="O464" s="643"/>
      <c r="P464" s="1132"/>
      <c r="Q464" s="1239"/>
      <c r="R464" s="1745"/>
      <c r="S464" s="643" t="s">
        <v>30</v>
      </c>
      <c r="T464" s="1090">
        <v>0.5</v>
      </c>
      <c r="U464" s="1091"/>
      <c r="V464" s="1234"/>
      <c r="W464" s="512"/>
      <c r="X464" s="514"/>
      <c r="Y464" s="1071" t="s">
        <v>11869</v>
      </c>
      <c r="Z464" s="362" t="s">
        <v>30</v>
      </c>
      <c r="AA464" s="356">
        <v>0.85</v>
      </c>
      <c r="AB464" s="1215"/>
      <c r="AC464" s="635"/>
      <c r="AD464" s="636"/>
      <c r="AE464" s="391">
        <f>ROUND(ROUND(ROUND(G440*P$8,0)*T464,0)*AA464,0)</f>
        <v>122</v>
      </c>
      <c r="AF464" s="268"/>
    </row>
    <row r="465" spans="1:32" ht="17.100000000000001" customHeight="1">
      <c r="A465" s="243">
        <v>63</v>
      </c>
      <c r="B465" s="351">
        <v>8861</v>
      </c>
      <c r="C465" s="870" t="s">
        <v>13482</v>
      </c>
      <c r="D465" s="597"/>
      <c r="E465" s="604"/>
      <c r="F465" s="627"/>
      <c r="G465" s="208"/>
      <c r="H465" s="208"/>
      <c r="I465" s="385"/>
      <c r="J465" s="629"/>
      <c r="K465" s="630"/>
      <c r="L465" s="630"/>
      <c r="M465" s="214"/>
      <c r="N465" s="1130"/>
      <c r="O465" s="643"/>
      <c r="P465" s="1132"/>
      <c r="Q465" s="1239"/>
      <c r="R465" s="1745"/>
      <c r="S465" s="643"/>
      <c r="T465" s="1090"/>
      <c r="U465" s="1091"/>
      <c r="V465" s="1684" t="s">
        <v>4703</v>
      </c>
      <c r="W465" s="362" t="s">
        <v>30</v>
      </c>
      <c r="X465" s="1081">
        <f>$X$297</f>
        <v>0.7</v>
      </c>
      <c r="Y465" s="1088"/>
      <c r="Z465" s="1088"/>
      <c r="AA465" s="1088"/>
      <c r="AB465" s="1226"/>
      <c r="AC465" s="1088"/>
      <c r="AD465" s="1089"/>
      <c r="AE465" s="391">
        <f>ROUND(ROUND(ROUND(G440*P$8,0)*T464,0)*X465,0)</f>
        <v>101</v>
      </c>
      <c r="AF465" s="268"/>
    </row>
    <row r="466" spans="1:32" ht="17.100000000000001" customHeight="1">
      <c r="A466" s="243">
        <v>63</v>
      </c>
      <c r="B466" s="351">
        <v>8862</v>
      </c>
      <c r="C466" s="870" t="s">
        <v>13483</v>
      </c>
      <c r="D466" s="597"/>
      <c r="E466" s="604"/>
      <c r="F466" s="627"/>
      <c r="G466" s="208"/>
      <c r="H466" s="208"/>
      <c r="I466" s="385"/>
      <c r="J466" s="629"/>
      <c r="K466" s="630"/>
      <c r="L466" s="630"/>
      <c r="M466" s="214"/>
      <c r="N466" s="1130"/>
      <c r="O466" s="643"/>
      <c r="P466" s="1132"/>
      <c r="Q466" s="1239"/>
      <c r="R466" s="1745"/>
      <c r="S466" s="643"/>
      <c r="T466" s="1090"/>
      <c r="U466" s="1091"/>
      <c r="V466" s="1805"/>
      <c r="W466" s="512"/>
      <c r="X466" s="1083"/>
      <c r="Y466" s="1079" t="s">
        <v>11869</v>
      </c>
      <c r="Z466" s="354" t="s">
        <v>30</v>
      </c>
      <c r="AA466" s="355">
        <v>0.85</v>
      </c>
      <c r="AB466" s="1215"/>
      <c r="AC466" s="635"/>
      <c r="AD466" s="636"/>
      <c r="AE466" s="391">
        <f>ROUND(ROUND(ROUND(ROUND(G440*P$8,0)*T464,0)*X465,0)*AA466,0)</f>
        <v>86</v>
      </c>
      <c r="AF466" s="268"/>
    </row>
    <row r="467" spans="1:32" ht="17.100000000000001" customHeight="1">
      <c r="A467" s="243">
        <v>63</v>
      </c>
      <c r="B467" s="351">
        <v>8863</v>
      </c>
      <c r="C467" s="870" t="s">
        <v>13484</v>
      </c>
      <c r="D467" s="597"/>
      <c r="E467" s="604"/>
      <c r="F467" s="627"/>
      <c r="G467" s="208"/>
      <c r="H467" s="208"/>
      <c r="I467" s="385"/>
      <c r="J467" s="629"/>
      <c r="K467" s="630"/>
      <c r="L467" s="630"/>
      <c r="M467" s="214"/>
      <c r="N467" s="1130"/>
      <c r="O467" s="643"/>
      <c r="P467" s="1132"/>
      <c r="Q467" s="1239"/>
      <c r="R467" s="1745"/>
      <c r="S467" s="643"/>
      <c r="T467" s="1090"/>
      <c r="U467" s="1091"/>
      <c r="V467" s="1684" t="s">
        <v>4708</v>
      </c>
      <c r="W467" s="362" t="s">
        <v>30</v>
      </c>
      <c r="X467" s="1081">
        <f>$X$299</f>
        <v>0.85</v>
      </c>
      <c r="Y467" s="1082"/>
      <c r="Z467" s="1082"/>
      <c r="AA467" s="1082"/>
      <c r="AB467" s="1220"/>
      <c r="AC467" s="1082"/>
      <c r="AD467" s="1083"/>
      <c r="AE467" s="391">
        <f>ROUND(ROUND(ROUND(G440*P$8,0)*T464,0)*X467,0)</f>
        <v>122</v>
      </c>
      <c r="AF467" s="268"/>
    </row>
    <row r="468" spans="1:32" ht="17.100000000000001" customHeight="1">
      <c r="A468" s="243">
        <v>63</v>
      </c>
      <c r="B468" s="351">
        <v>8864</v>
      </c>
      <c r="C468" s="870" t="s">
        <v>13485</v>
      </c>
      <c r="D468" s="597"/>
      <c r="E468" s="604"/>
      <c r="F468" s="627"/>
      <c r="G468" s="208"/>
      <c r="H468" s="208"/>
      <c r="I468" s="385"/>
      <c r="J468" s="629"/>
      <c r="K468" s="630"/>
      <c r="L468" s="630"/>
      <c r="M468" s="214"/>
      <c r="N468" s="1130"/>
      <c r="O468" s="643"/>
      <c r="P468" s="1132"/>
      <c r="Q468" s="1239"/>
      <c r="R468" s="1745"/>
      <c r="S468" s="643"/>
      <c r="T468" s="1090"/>
      <c r="U468" s="1091"/>
      <c r="V468" s="1805"/>
      <c r="W468" s="512"/>
      <c r="X468" s="1083"/>
      <c r="Y468" s="1079" t="s">
        <v>11869</v>
      </c>
      <c r="Z468" s="354" t="s">
        <v>30</v>
      </c>
      <c r="AA468" s="355">
        <v>0.85</v>
      </c>
      <c r="AB468" s="1215"/>
      <c r="AC468" s="635"/>
      <c r="AD468" s="636"/>
      <c r="AE468" s="391">
        <f>ROUND(ROUND(ROUND(ROUND(G440*P$8,0)*T464,0)*X467,0)*AA468,0)</f>
        <v>104</v>
      </c>
      <c r="AF468" s="268"/>
    </row>
    <row r="469" spans="1:32" ht="17.100000000000001" customHeight="1">
      <c r="A469" s="243">
        <v>63</v>
      </c>
      <c r="B469" s="351">
        <v>8865</v>
      </c>
      <c r="C469" s="870" t="s">
        <v>13486</v>
      </c>
      <c r="D469" s="597"/>
      <c r="E469" s="604"/>
      <c r="F469" s="627"/>
      <c r="G469" s="208"/>
      <c r="H469" s="208"/>
      <c r="I469" s="385"/>
      <c r="J469" s="629"/>
      <c r="K469" s="630"/>
      <c r="L469" s="630"/>
      <c r="M469" s="214"/>
      <c r="N469" s="1130"/>
      <c r="O469" s="643"/>
      <c r="P469" s="1132"/>
      <c r="Q469" s="1239"/>
      <c r="R469" s="1246"/>
      <c r="S469" s="643"/>
      <c r="T469" s="1090"/>
      <c r="U469" s="1091"/>
      <c r="V469" s="1233"/>
      <c r="W469" s="362"/>
      <c r="X469" s="1097"/>
      <c r="Y469" s="635"/>
      <c r="Z469" s="635"/>
      <c r="AA469" s="636"/>
      <c r="AB469" s="1533" t="s">
        <v>167</v>
      </c>
      <c r="AC469" s="643">
        <v>5</v>
      </c>
      <c r="AD469" s="1086" t="s">
        <v>168</v>
      </c>
      <c r="AE469" s="391">
        <f>ROUND(ROUND(ROUND(G440*P$8,0)*T464,0)-AC469,0)</f>
        <v>139</v>
      </c>
      <c r="AF469" s="268"/>
    </row>
    <row r="470" spans="1:32" ht="17.100000000000001" customHeight="1">
      <c r="A470" s="243">
        <v>63</v>
      </c>
      <c r="B470" s="351">
        <v>8866</v>
      </c>
      <c r="C470" s="870" t="s">
        <v>13487</v>
      </c>
      <c r="D470" s="597"/>
      <c r="E470" s="604"/>
      <c r="F470" s="627"/>
      <c r="G470" s="208"/>
      <c r="H470" s="208"/>
      <c r="I470" s="385"/>
      <c r="J470" s="629"/>
      <c r="K470" s="630"/>
      <c r="L470" s="630"/>
      <c r="M470" s="214"/>
      <c r="N470" s="1130"/>
      <c r="O470" s="643"/>
      <c r="P470" s="1132"/>
      <c r="Q470" s="1239"/>
      <c r="R470" s="1246"/>
      <c r="S470" s="643"/>
      <c r="T470" s="1090"/>
      <c r="U470" s="1090"/>
      <c r="V470" s="1234"/>
      <c r="W470" s="512"/>
      <c r="X470" s="514"/>
      <c r="Y470" s="1071" t="s">
        <v>11869</v>
      </c>
      <c r="Z470" s="362" t="s">
        <v>30</v>
      </c>
      <c r="AA470" s="395">
        <v>0.85</v>
      </c>
      <c r="AB470" s="1745"/>
      <c r="AC470" s="643"/>
      <c r="AD470" s="1086"/>
      <c r="AE470" s="391">
        <f>ROUND(ROUND(ROUND(ROUND(G440*P$8,0)*T464,0)*AA470,0)-AC469,0)</f>
        <v>117</v>
      </c>
      <c r="AF470" s="268"/>
    </row>
    <row r="471" spans="1:32" ht="17.100000000000001" customHeight="1">
      <c r="A471" s="243">
        <v>63</v>
      </c>
      <c r="B471" s="351">
        <v>8867</v>
      </c>
      <c r="C471" s="870" t="s">
        <v>13488</v>
      </c>
      <c r="D471" s="597"/>
      <c r="E471" s="604"/>
      <c r="F471" s="627"/>
      <c r="G471" s="208"/>
      <c r="H471" s="208"/>
      <c r="I471" s="385"/>
      <c r="J471" s="629"/>
      <c r="K471" s="630"/>
      <c r="L471" s="630"/>
      <c r="M471" s="214"/>
      <c r="N471" s="1130"/>
      <c r="O471" s="643"/>
      <c r="P471" s="1132"/>
      <c r="Q471" s="1239"/>
      <c r="R471" s="1246"/>
      <c r="S471" s="643"/>
      <c r="T471" s="1090"/>
      <c r="U471" s="1090"/>
      <c r="V471" s="1684" t="s">
        <v>4703</v>
      </c>
      <c r="W471" s="643" t="s">
        <v>30</v>
      </c>
      <c r="X471" s="1091">
        <f>$X$297</f>
        <v>0.7</v>
      </c>
      <c r="Y471" s="1088"/>
      <c r="Z471" s="1088"/>
      <c r="AA471" s="1089"/>
      <c r="AB471" s="1745"/>
      <c r="AC471" s="1090"/>
      <c r="AD471" s="1091"/>
      <c r="AE471" s="391">
        <f>ROUND(ROUND(ROUND(ROUND(G440*P$8,0)*T464,0)*X471,0)-AC469,0)</f>
        <v>96</v>
      </c>
      <c r="AF471" s="268"/>
    </row>
    <row r="472" spans="1:32" ht="17.100000000000001" customHeight="1">
      <c r="A472" s="243">
        <v>63</v>
      </c>
      <c r="B472" s="351">
        <v>8868</v>
      </c>
      <c r="C472" s="870" t="s">
        <v>13489</v>
      </c>
      <c r="D472" s="597"/>
      <c r="E472" s="604"/>
      <c r="F472" s="627"/>
      <c r="G472" s="208"/>
      <c r="H472" s="208"/>
      <c r="I472" s="385"/>
      <c r="J472" s="629"/>
      <c r="K472" s="630"/>
      <c r="L472" s="630"/>
      <c r="M472" s="214"/>
      <c r="N472" s="1130"/>
      <c r="O472" s="643"/>
      <c r="P472" s="1132"/>
      <c r="Q472" s="1239"/>
      <c r="R472" s="1246"/>
      <c r="S472" s="643"/>
      <c r="T472" s="1090"/>
      <c r="U472" s="1090"/>
      <c r="V472" s="1805"/>
      <c r="W472" s="512"/>
      <c r="X472" s="1083"/>
      <c r="Y472" s="1079" t="s">
        <v>11869</v>
      </c>
      <c r="Z472" s="354" t="s">
        <v>30</v>
      </c>
      <c r="AA472" s="357">
        <v>0.85</v>
      </c>
      <c r="AB472" s="1745"/>
      <c r="AC472" s="1090"/>
      <c r="AD472" s="1091"/>
      <c r="AE472" s="391">
        <f>ROUND(ROUND(ROUND(ROUND(ROUND(G440*P$8,0)*T464,0)*X471,0)*AA472,0)-AC469,0)</f>
        <v>81</v>
      </c>
      <c r="AF472" s="268"/>
    </row>
    <row r="473" spans="1:32" ht="17.100000000000001" customHeight="1">
      <c r="A473" s="243">
        <v>63</v>
      </c>
      <c r="B473" s="351">
        <v>8869</v>
      </c>
      <c r="C473" s="870" t="s">
        <v>13490</v>
      </c>
      <c r="D473" s="597"/>
      <c r="E473" s="604"/>
      <c r="F473" s="627"/>
      <c r="G473" s="208"/>
      <c r="H473" s="208"/>
      <c r="I473" s="385"/>
      <c r="J473" s="629"/>
      <c r="K473" s="630"/>
      <c r="L473" s="630"/>
      <c r="M473" s="214"/>
      <c r="N473" s="1130"/>
      <c r="O473" s="643"/>
      <c r="P473" s="1132"/>
      <c r="Q473" s="1239"/>
      <c r="R473" s="1246"/>
      <c r="S473" s="643"/>
      <c r="T473" s="1090"/>
      <c r="U473" s="1091"/>
      <c r="V473" s="1684" t="s">
        <v>4708</v>
      </c>
      <c r="W473" s="643" t="s">
        <v>30</v>
      </c>
      <c r="X473" s="1091">
        <f>$X$299</f>
        <v>0.85</v>
      </c>
      <c r="Y473" s="1082"/>
      <c r="Z473" s="1082"/>
      <c r="AA473" s="1083"/>
      <c r="AB473" s="1745"/>
      <c r="AC473" s="1090"/>
      <c r="AD473" s="1091"/>
      <c r="AE473" s="391">
        <f>ROUND(ROUND(ROUND(ROUND(G440*P$8,0)*T464,0)*X473,0)-AC469,0)</f>
        <v>117</v>
      </c>
      <c r="AF473" s="268"/>
    </row>
    <row r="474" spans="1:32" ht="17.100000000000001" customHeight="1">
      <c r="A474" s="243">
        <v>63</v>
      </c>
      <c r="B474" s="351">
        <v>8870</v>
      </c>
      <c r="C474" s="870" t="s">
        <v>13491</v>
      </c>
      <c r="D474" s="597"/>
      <c r="E474" s="604"/>
      <c r="F474" s="627"/>
      <c r="G474" s="208"/>
      <c r="H474" s="208"/>
      <c r="I474" s="385"/>
      <c r="J474" s="629"/>
      <c r="K474" s="630"/>
      <c r="L474" s="630"/>
      <c r="M474" s="214"/>
      <c r="N474" s="1130"/>
      <c r="O474" s="643"/>
      <c r="P474" s="1132"/>
      <c r="Q474" s="1247"/>
      <c r="R474" s="1240"/>
      <c r="S474" s="512"/>
      <c r="T474" s="1082"/>
      <c r="U474" s="1083"/>
      <c r="V474" s="1805"/>
      <c r="W474" s="512"/>
      <c r="X474" s="1083"/>
      <c r="Y474" s="1079" t="s">
        <v>11869</v>
      </c>
      <c r="Z474" s="354" t="s">
        <v>30</v>
      </c>
      <c r="AA474" s="357">
        <v>0.85</v>
      </c>
      <c r="AB474" s="1746"/>
      <c r="AC474" s="1082"/>
      <c r="AD474" s="1083"/>
      <c r="AE474" s="391">
        <f>ROUND(ROUND(ROUND(ROUND(ROUND(G440*P$8,0)*T464,0)*X473,0)*AA474,0)-AC469,0)</f>
        <v>99</v>
      </c>
      <c r="AF474" s="268"/>
    </row>
    <row r="475" spans="1:32" ht="17.100000000000001" customHeight="1">
      <c r="A475" s="229">
        <v>63</v>
      </c>
      <c r="B475" s="337">
        <v>8237</v>
      </c>
      <c r="C475" s="871" t="s">
        <v>13492</v>
      </c>
      <c r="D475" s="597"/>
      <c r="E475" s="604"/>
      <c r="F475" s="597"/>
      <c r="G475" s="654"/>
      <c r="H475" s="654"/>
      <c r="I475" s="661"/>
      <c r="J475" s="1626" t="s">
        <v>11892</v>
      </c>
      <c r="K475" s="562"/>
      <c r="L475" s="562"/>
      <c r="M475" s="232"/>
      <c r="N475" s="516"/>
      <c r="O475" s="517"/>
      <c r="P475" s="518"/>
      <c r="Q475" s="1212"/>
      <c r="R475" s="1212"/>
      <c r="S475" s="232"/>
      <c r="T475" s="232"/>
      <c r="U475" s="232"/>
      <c r="V475" s="1227"/>
      <c r="W475" s="372"/>
      <c r="X475" s="1070"/>
      <c r="Y475" s="625"/>
      <c r="Z475" s="625"/>
      <c r="AA475" s="625"/>
      <c r="AB475" s="1213"/>
      <c r="AC475" s="625"/>
      <c r="AD475" s="626"/>
      <c r="AE475" s="473">
        <f>ROUND(ROUND(G440+K476,0)*P$8,0)</f>
        <v>291</v>
      </c>
      <c r="AF475" s="268"/>
    </row>
    <row r="476" spans="1:32" ht="17.100000000000001" customHeight="1">
      <c r="A476" s="243">
        <v>63</v>
      </c>
      <c r="B476" s="351">
        <v>8871</v>
      </c>
      <c r="C476" s="870" t="s">
        <v>13493</v>
      </c>
      <c r="D476" s="597"/>
      <c r="E476" s="604"/>
      <c r="F476" s="597"/>
      <c r="G476" s="654"/>
      <c r="H476" s="654"/>
      <c r="I476" s="661"/>
      <c r="J476" s="1745"/>
      <c r="K476" s="214">
        <v>6</v>
      </c>
      <c r="L476" s="344" t="s">
        <v>16</v>
      </c>
      <c r="M476" s="208"/>
      <c r="N476" s="516"/>
      <c r="O476" s="517"/>
      <c r="P476" s="518"/>
      <c r="Q476" s="1228"/>
      <c r="R476" s="1228"/>
      <c r="S476" s="208"/>
      <c r="T476" s="208"/>
      <c r="U476" s="208"/>
      <c r="V476" s="1229"/>
      <c r="W476" s="400"/>
      <c r="X476" s="470"/>
      <c r="Y476" s="1071" t="s">
        <v>11869</v>
      </c>
      <c r="Z476" s="362" t="s">
        <v>30</v>
      </c>
      <c r="AA476" s="356">
        <v>0.85</v>
      </c>
      <c r="AB476" s="1215"/>
      <c r="AC476" s="635"/>
      <c r="AD476" s="636"/>
      <c r="AE476" s="391">
        <f>ROUND(ROUND(ROUND(G440+K476,0)*P$8,0)*AA476,0)</f>
        <v>247</v>
      </c>
      <c r="AF476" s="268"/>
    </row>
    <row r="477" spans="1:32" ht="17.100000000000001" customHeight="1">
      <c r="A477" s="229">
        <v>63</v>
      </c>
      <c r="B477" s="337">
        <v>8238</v>
      </c>
      <c r="C477" s="871" t="s">
        <v>13494</v>
      </c>
      <c r="D477" s="597"/>
      <c r="E477" s="604"/>
      <c r="F477" s="597"/>
      <c r="G477" s="654"/>
      <c r="H477" s="654"/>
      <c r="I477" s="661"/>
      <c r="J477" s="1745"/>
      <c r="K477" s="630"/>
      <c r="L477" s="214"/>
      <c r="M477" s="628"/>
      <c r="N477" s="1222"/>
      <c r="O477" s="1223"/>
      <c r="P477" s="747"/>
      <c r="Q477" s="1230"/>
      <c r="R477" s="1230"/>
      <c r="S477" s="208"/>
      <c r="T477" s="208"/>
      <c r="U477" s="208"/>
      <c r="V477" s="1810" t="s">
        <v>4703</v>
      </c>
      <c r="W477" s="372" t="s">
        <v>30</v>
      </c>
      <c r="X477" s="1107">
        <f>$X$297</f>
        <v>0.7</v>
      </c>
      <c r="Y477" s="1108"/>
      <c r="Z477" s="1108"/>
      <c r="AA477" s="1108"/>
      <c r="AB477" s="1231"/>
      <c r="AC477" s="1108"/>
      <c r="AD477" s="1109"/>
      <c r="AE477" s="473">
        <f>ROUND(ROUND(ROUND(G440+K476,0)*P$8,0)*X477,0)</f>
        <v>204</v>
      </c>
      <c r="AF477" s="268"/>
    </row>
    <row r="478" spans="1:32" ht="17.100000000000001" customHeight="1">
      <c r="A478" s="243">
        <v>63</v>
      </c>
      <c r="B478" s="351">
        <v>8872</v>
      </c>
      <c r="C478" s="870" t="s">
        <v>13495</v>
      </c>
      <c r="D478" s="597"/>
      <c r="E478" s="604"/>
      <c r="F478" s="597"/>
      <c r="G478" s="654"/>
      <c r="H478" s="654"/>
      <c r="I478" s="661"/>
      <c r="J478" s="1745"/>
      <c r="K478" s="630"/>
      <c r="L478" s="214"/>
      <c r="M478" s="628"/>
      <c r="N478" s="1222"/>
      <c r="O478" s="1223"/>
      <c r="P478" s="747"/>
      <c r="Q478" s="1230"/>
      <c r="R478" s="1230"/>
      <c r="S478" s="208"/>
      <c r="T478" s="208"/>
      <c r="U478" s="208"/>
      <c r="V478" s="1805"/>
      <c r="W478" s="400"/>
      <c r="X478" s="1110"/>
      <c r="Y478" s="1079" t="s">
        <v>11869</v>
      </c>
      <c r="Z478" s="354" t="s">
        <v>30</v>
      </c>
      <c r="AA478" s="355">
        <v>0.85</v>
      </c>
      <c r="AB478" s="1215"/>
      <c r="AC478" s="635"/>
      <c r="AD478" s="636"/>
      <c r="AE478" s="391">
        <f>ROUND(ROUND(ROUND(ROUND(G440+K476,0)*P$8,0)*X477,0)*AA478,0)</f>
        <v>173</v>
      </c>
      <c r="AF478" s="268"/>
    </row>
    <row r="479" spans="1:32" ht="17.100000000000001" customHeight="1">
      <c r="A479" s="229">
        <v>63</v>
      </c>
      <c r="B479" s="337">
        <v>8239</v>
      </c>
      <c r="C479" s="871" t="s">
        <v>13496</v>
      </c>
      <c r="D479" s="597"/>
      <c r="E479" s="604"/>
      <c r="F479" s="597"/>
      <c r="G479" s="654"/>
      <c r="H479" s="654"/>
      <c r="I479" s="661"/>
      <c r="J479" s="629"/>
      <c r="K479" s="630"/>
      <c r="L479" s="214"/>
      <c r="M479" s="628"/>
      <c r="N479" s="1222"/>
      <c r="O479" s="1223"/>
      <c r="P479" s="747"/>
      <c r="Q479" s="1230"/>
      <c r="R479" s="1230"/>
      <c r="S479" s="208"/>
      <c r="T479" s="208"/>
      <c r="U479" s="208"/>
      <c r="V479" s="1810" t="s">
        <v>4708</v>
      </c>
      <c r="W479" s="372" t="s">
        <v>30</v>
      </c>
      <c r="X479" s="1107">
        <f>$X$299</f>
        <v>0.85</v>
      </c>
      <c r="Y479" s="1111"/>
      <c r="Z479" s="1111"/>
      <c r="AA479" s="1111"/>
      <c r="AB479" s="1232"/>
      <c r="AC479" s="1111"/>
      <c r="AD479" s="1110"/>
      <c r="AE479" s="473">
        <f>ROUND(ROUND(ROUND(G440+K476,0)*P$8,0)*X479,0)</f>
        <v>247</v>
      </c>
      <c r="AF479" s="268"/>
    </row>
    <row r="480" spans="1:32" ht="17.100000000000001" customHeight="1">
      <c r="A480" s="243">
        <v>63</v>
      </c>
      <c r="B480" s="351">
        <v>8873</v>
      </c>
      <c r="C480" s="870" t="s">
        <v>13497</v>
      </c>
      <c r="D480" s="597"/>
      <c r="E480" s="604"/>
      <c r="F480" s="597"/>
      <c r="G480" s="654"/>
      <c r="H480" s="654"/>
      <c r="I480" s="661"/>
      <c r="J480" s="629"/>
      <c r="K480" s="630"/>
      <c r="L480" s="214"/>
      <c r="M480" s="628"/>
      <c r="N480" s="1222"/>
      <c r="O480" s="1223"/>
      <c r="P480" s="747"/>
      <c r="Q480" s="1230"/>
      <c r="R480" s="1230"/>
      <c r="S480" s="208"/>
      <c r="T480" s="208"/>
      <c r="U480" s="208"/>
      <c r="V480" s="1805"/>
      <c r="W480" s="400"/>
      <c r="X480" s="1110"/>
      <c r="Y480" s="1079" t="s">
        <v>11869</v>
      </c>
      <c r="Z480" s="354" t="s">
        <v>30</v>
      </c>
      <c r="AA480" s="355">
        <v>0.85</v>
      </c>
      <c r="AB480" s="1215"/>
      <c r="AC480" s="635"/>
      <c r="AD480" s="636"/>
      <c r="AE480" s="391">
        <f>ROUND(ROUND(ROUND(ROUND(G440+K476,0)*P$8,0)*X479,0)*AA480,0)</f>
        <v>210</v>
      </c>
      <c r="AF480" s="268"/>
    </row>
    <row r="481" spans="1:32" ht="17.100000000000001" customHeight="1">
      <c r="A481" s="243">
        <v>63</v>
      </c>
      <c r="B481" s="351">
        <v>8874</v>
      </c>
      <c r="C481" s="870" t="s">
        <v>13498</v>
      </c>
      <c r="D481" s="597"/>
      <c r="E481" s="604"/>
      <c r="F481" s="597"/>
      <c r="G481" s="654"/>
      <c r="H481" s="654"/>
      <c r="I481" s="661"/>
      <c r="J481" s="629"/>
      <c r="K481" s="630"/>
      <c r="L481" s="214"/>
      <c r="M481" s="628"/>
      <c r="N481" s="1222"/>
      <c r="O481" s="1223"/>
      <c r="P481" s="747"/>
      <c r="Q481" s="1235"/>
      <c r="R481" s="1230"/>
      <c r="S481" s="208"/>
      <c r="T481" s="208"/>
      <c r="U481" s="208"/>
      <c r="V481" s="1233"/>
      <c r="W481" s="362"/>
      <c r="X481" s="1097"/>
      <c r="Y481" s="635"/>
      <c r="Z481" s="635"/>
      <c r="AA481" s="636"/>
      <c r="AB481" s="1533" t="s">
        <v>167</v>
      </c>
      <c r="AC481" s="643">
        <v>5</v>
      </c>
      <c r="AD481" s="1086" t="s">
        <v>168</v>
      </c>
      <c r="AE481" s="391">
        <f>ROUND(ROUND(ROUND(G440+K476,0)*P$8,0)-AC481,0)</f>
        <v>286</v>
      </c>
      <c r="AF481" s="268"/>
    </row>
    <row r="482" spans="1:32" ht="17.100000000000001" customHeight="1">
      <c r="A482" s="243">
        <v>63</v>
      </c>
      <c r="B482" s="351">
        <v>8875</v>
      </c>
      <c r="C482" s="870" t="s">
        <v>13499</v>
      </c>
      <c r="D482" s="597"/>
      <c r="E482" s="604"/>
      <c r="F482" s="597"/>
      <c r="G482" s="654"/>
      <c r="H482" s="654"/>
      <c r="I482" s="661"/>
      <c r="J482" s="629"/>
      <c r="K482" s="630"/>
      <c r="L482" s="214"/>
      <c r="M482" s="628"/>
      <c r="N482" s="1222"/>
      <c r="O482" s="1223"/>
      <c r="P482" s="747"/>
      <c r="Q482" s="1235"/>
      <c r="R482" s="1230"/>
      <c r="S482" s="208"/>
      <c r="T482" s="208"/>
      <c r="U482" s="208"/>
      <c r="V482" s="1234"/>
      <c r="W482" s="512"/>
      <c r="X482" s="514"/>
      <c r="Y482" s="1071" t="s">
        <v>11869</v>
      </c>
      <c r="Z482" s="362" t="s">
        <v>30</v>
      </c>
      <c r="AA482" s="395">
        <v>0.85</v>
      </c>
      <c r="AB482" s="1745"/>
      <c r="AC482" s="643"/>
      <c r="AD482" s="1086"/>
      <c r="AE482" s="391">
        <f>ROUND(ROUND(ROUND(ROUND(G440+K476,0)*P$8,0)*AA482,0)-AC481,0)</f>
        <v>242</v>
      </c>
      <c r="AF482" s="268"/>
    </row>
    <row r="483" spans="1:32" ht="17.100000000000001" customHeight="1">
      <c r="A483" s="243">
        <v>63</v>
      </c>
      <c r="B483" s="351">
        <v>8876</v>
      </c>
      <c r="C483" s="870" t="s">
        <v>13500</v>
      </c>
      <c r="D483" s="597"/>
      <c r="E483" s="604"/>
      <c r="F483" s="597"/>
      <c r="G483" s="654"/>
      <c r="H483" s="654"/>
      <c r="I483" s="661"/>
      <c r="J483" s="629"/>
      <c r="K483" s="630"/>
      <c r="L483" s="214"/>
      <c r="M483" s="628"/>
      <c r="N483" s="1222"/>
      <c r="O483" s="1223"/>
      <c r="P483" s="747"/>
      <c r="Q483" s="1235"/>
      <c r="R483" s="1230"/>
      <c r="S483" s="208"/>
      <c r="T483" s="208"/>
      <c r="U483" s="208"/>
      <c r="V483" s="1684" t="s">
        <v>4703</v>
      </c>
      <c r="W483" s="643" t="s">
        <v>30</v>
      </c>
      <c r="X483" s="1091">
        <v>0.7</v>
      </c>
      <c r="Y483" s="1088"/>
      <c r="Z483" s="1088"/>
      <c r="AA483" s="1089"/>
      <c r="AB483" s="1745"/>
      <c r="AC483" s="1090"/>
      <c r="AD483" s="1091"/>
      <c r="AE483" s="391">
        <f>ROUND(ROUND(ROUND(ROUND(G440+K476,0)*P$8,0)*X483,0)-AC481,0)</f>
        <v>199</v>
      </c>
      <c r="AF483" s="268"/>
    </row>
    <row r="484" spans="1:32" ht="17.100000000000001" customHeight="1">
      <c r="A484" s="243">
        <v>63</v>
      </c>
      <c r="B484" s="351">
        <v>8877</v>
      </c>
      <c r="C484" s="870" t="s">
        <v>13501</v>
      </c>
      <c r="D484" s="597"/>
      <c r="E484" s="604"/>
      <c r="F484" s="597"/>
      <c r="G484" s="654"/>
      <c r="H484" s="654"/>
      <c r="I484" s="661"/>
      <c r="J484" s="629"/>
      <c r="K484" s="630"/>
      <c r="L484" s="214"/>
      <c r="M484" s="628"/>
      <c r="N484" s="1222"/>
      <c r="O484" s="1223"/>
      <c r="P484" s="747"/>
      <c r="Q484" s="1235"/>
      <c r="R484" s="1230"/>
      <c r="S484" s="208"/>
      <c r="T484" s="208"/>
      <c r="U484" s="208"/>
      <c r="V484" s="1805"/>
      <c r="W484" s="512"/>
      <c r="X484" s="1083"/>
      <c r="Y484" s="1079" t="s">
        <v>11869</v>
      </c>
      <c r="Z484" s="354" t="s">
        <v>30</v>
      </c>
      <c r="AA484" s="357">
        <v>0.85</v>
      </c>
      <c r="AB484" s="1745"/>
      <c r="AC484" s="1090"/>
      <c r="AD484" s="1091"/>
      <c r="AE484" s="391">
        <f>ROUND(ROUND(ROUND(ROUND(ROUND(G440+K476,0)*P$8,0)*X483,0)*AA484,0)-AC481,0)</f>
        <v>168</v>
      </c>
      <c r="AF484" s="268"/>
    </row>
    <row r="485" spans="1:32" ht="17.100000000000001" customHeight="1">
      <c r="A485" s="243">
        <v>63</v>
      </c>
      <c r="B485" s="351">
        <v>8878</v>
      </c>
      <c r="C485" s="870" t="s">
        <v>13502</v>
      </c>
      <c r="D485" s="597"/>
      <c r="E485" s="604"/>
      <c r="F485" s="597"/>
      <c r="G485" s="654"/>
      <c r="H485" s="654"/>
      <c r="I485" s="661"/>
      <c r="J485" s="629"/>
      <c r="K485" s="630"/>
      <c r="L485" s="214"/>
      <c r="M485" s="628"/>
      <c r="N485" s="1222"/>
      <c r="O485" s="1223"/>
      <c r="P485" s="747"/>
      <c r="Q485" s="1235"/>
      <c r="R485" s="1230"/>
      <c r="S485" s="208"/>
      <c r="T485" s="208"/>
      <c r="U485" s="208"/>
      <c r="V485" s="1684" t="s">
        <v>4708</v>
      </c>
      <c r="W485" s="643" t="s">
        <v>30</v>
      </c>
      <c r="X485" s="1091">
        <v>0.85</v>
      </c>
      <c r="Y485" s="1082"/>
      <c r="Z485" s="1082"/>
      <c r="AA485" s="1083"/>
      <c r="AB485" s="1745"/>
      <c r="AC485" s="1090"/>
      <c r="AD485" s="1091"/>
      <c r="AE485" s="391">
        <f>ROUND(ROUND(ROUND(ROUND(G440+K476,0)*P$8,0)*X485,0)-AC481,0)</f>
        <v>242</v>
      </c>
      <c r="AF485" s="268"/>
    </row>
    <row r="486" spans="1:32" ht="17.100000000000001" customHeight="1">
      <c r="A486" s="243">
        <v>63</v>
      </c>
      <c r="B486" s="351">
        <v>8879</v>
      </c>
      <c r="C486" s="870" t="s">
        <v>13503</v>
      </c>
      <c r="D486" s="597"/>
      <c r="E486" s="604"/>
      <c r="F486" s="597"/>
      <c r="G486" s="654"/>
      <c r="H486" s="654"/>
      <c r="I486" s="661"/>
      <c r="J486" s="629"/>
      <c r="K486" s="630"/>
      <c r="L486" s="214"/>
      <c r="M486" s="628"/>
      <c r="N486" s="1222"/>
      <c r="O486" s="1223"/>
      <c r="P486" s="747"/>
      <c r="Q486" s="1249"/>
      <c r="R486" s="1209"/>
      <c r="S486" s="216"/>
      <c r="T486" s="216"/>
      <c r="U486" s="216"/>
      <c r="V486" s="1805"/>
      <c r="W486" s="512"/>
      <c r="X486" s="1083"/>
      <c r="Y486" s="1079" t="s">
        <v>11869</v>
      </c>
      <c r="Z486" s="354" t="s">
        <v>30</v>
      </c>
      <c r="AA486" s="357">
        <v>0.85</v>
      </c>
      <c r="AB486" s="1746"/>
      <c r="AC486" s="1082"/>
      <c r="AD486" s="1083"/>
      <c r="AE486" s="391">
        <f>ROUND(ROUND(ROUND(ROUND(ROUND(G440+K476,0)*P$8,0)*X485,0)*AA486,0)-AC481,0)</f>
        <v>205</v>
      </c>
      <c r="AF486" s="268"/>
    </row>
    <row r="487" spans="1:32" ht="17.100000000000001" customHeight="1">
      <c r="A487" s="229">
        <v>63</v>
      </c>
      <c r="B487" s="337">
        <v>8240</v>
      </c>
      <c r="C487" s="871" t="s">
        <v>13504</v>
      </c>
      <c r="D487" s="597"/>
      <c r="E487" s="604"/>
      <c r="F487" s="1235"/>
      <c r="G487" s="718"/>
      <c r="H487" s="208"/>
      <c r="I487" s="385"/>
      <c r="J487" s="629"/>
      <c r="M487" s="628"/>
      <c r="N487" s="1222"/>
      <c r="O487" s="1223"/>
      <c r="P487" s="747"/>
      <c r="Q487" s="1769" t="s">
        <v>11301</v>
      </c>
      <c r="R487" s="1770" t="s">
        <v>235</v>
      </c>
      <c r="S487" s="272"/>
      <c r="T487" s="272"/>
      <c r="U487" s="1112"/>
      <c r="V487" s="1227"/>
      <c r="W487" s="372"/>
      <c r="X487" s="1070"/>
      <c r="Y487" s="625"/>
      <c r="Z487" s="625"/>
      <c r="AA487" s="625"/>
      <c r="AB487" s="1213"/>
      <c r="AC487" s="625"/>
      <c r="AD487" s="626"/>
      <c r="AE487" s="473">
        <f>ROUND(ROUND(ROUND(G440+K476,0)*P$8,0)*T488,0)</f>
        <v>204</v>
      </c>
      <c r="AF487" s="268"/>
    </row>
    <row r="488" spans="1:32" ht="17.100000000000001" customHeight="1">
      <c r="A488" s="243">
        <v>63</v>
      </c>
      <c r="B488" s="351">
        <v>8880</v>
      </c>
      <c r="C488" s="870" t="s">
        <v>13505</v>
      </c>
      <c r="D488" s="597"/>
      <c r="E488" s="604"/>
      <c r="F488" s="1235"/>
      <c r="G488" s="718"/>
      <c r="H488" s="208"/>
      <c r="I488" s="385"/>
      <c r="J488" s="629"/>
      <c r="K488" s="214"/>
      <c r="L488" s="344"/>
      <c r="M488" s="628"/>
      <c r="N488" s="1222"/>
      <c r="O488" s="1223"/>
      <c r="P488" s="747"/>
      <c r="Q488" s="1758"/>
      <c r="R488" s="1745"/>
      <c r="S488" s="1113" t="s">
        <v>30</v>
      </c>
      <c r="T488" s="1114">
        <v>0.7</v>
      </c>
      <c r="U488" s="1115"/>
      <c r="V488" s="1229"/>
      <c r="W488" s="400"/>
      <c r="X488" s="470"/>
      <c r="Y488" s="1071" t="s">
        <v>11869</v>
      </c>
      <c r="Z488" s="362" t="s">
        <v>30</v>
      </c>
      <c r="AA488" s="356">
        <v>0.85</v>
      </c>
      <c r="AB488" s="1215"/>
      <c r="AC488" s="635"/>
      <c r="AD488" s="636"/>
      <c r="AE488" s="391">
        <f>ROUND(ROUND(ROUND(ROUND(G440+K476,0)*P$8,0)*T488,0)*AA488,0)</f>
        <v>173</v>
      </c>
      <c r="AF488" s="268"/>
    </row>
    <row r="489" spans="1:32" ht="17.100000000000001" customHeight="1">
      <c r="A489" s="229">
        <v>63</v>
      </c>
      <c r="B489" s="337">
        <v>8261</v>
      </c>
      <c r="C489" s="871" t="s">
        <v>13506</v>
      </c>
      <c r="D489" s="597"/>
      <c r="E489" s="604"/>
      <c r="F489" s="627"/>
      <c r="G489" s="208"/>
      <c r="H489" s="208"/>
      <c r="I489" s="385"/>
      <c r="J489" s="629"/>
      <c r="K489" s="630"/>
      <c r="L489" s="630"/>
      <c r="M489" s="214"/>
      <c r="N489" s="1130"/>
      <c r="O489" s="643"/>
      <c r="P489" s="1132"/>
      <c r="Q489" s="1758"/>
      <c r="R489" s="1745"/>
      <c r="S489" s="1113"/>
      <c r="T489" s="1114"/>
      <c r="U489" s="1116"/>
      <c r="V489" s="1810" t="s">
        <v>4703</v>
      </c>
      <c r="W489" s="372" t="s">
        <v>30</v>
      </c>
      <c r="X489" s="1107">
        <f>$X$297</f>
        <v>0.7</v>
      </c>
      <c r="Y489" s="1108"/>
      <c r="Z489" s="1108"/>
      <c r="AA489" s="1108"/>
      <c r="AB489" s="1231"/>
      <c r="AC489" s="1108"/>
      <c r="AD489" s="1109"/>
      <c r="AE489" s="473">
        <f>ROUND(ROUND(ROUND(ROUND(G440+K476,0)*P$8,0)*T488,0)*X489,0)</f>
        <v>143</v>
      </c>
      <c r="AF489" s="268"/>
    </row>
    <row r="490" spans="1:32" ht="17.100000000000001" customHeight="1">
      <c r="A490" s="243">
        <v>63</v>
      </c>
      <c r="B490" s="351">
        <v>8881</v>
      </c>
      <c r="C490" s="870" t="s">
        <v>13507</v>
      </c>
      <c r="D490" s="597"/>
      <c r="E490" s="604"/>
      <c r="F490" s="627"/>
      <c r="G490" s="208"/>
      <c r="H490" s="208"/>
      <c r="I490" s="385"/>
      <c r="J490" s="629"/>
      <c r="K490" s="630"/>
      <c r="L490" s="630"/>
      <c r="M490" s="214"/>
      <c r="N490" s="1130"/>
      <c r="O490" s="643"/>
      <c r="P490" s="1132"/>
      <c r="Q490" s="1758"/>
      <c r="R490" s="1745"/>
      <c r="S490" s="1113"/>
      <c r="T490" s="1114"/>
      <c r="U490" s="1116"/>
      <c r="V490" s="1805"/>
      <c r="W490" s="400"/>
      <c r="X490" s="1110"/>
      <c r="Y490" s="1079" t="s">
        <v>11869</v>
      </c>
      <c r="Z490" s="354" t="s">
        <v>30</v>
      </c>
      <c r="AA490" s="355">
        <v>0.85</v>
      </c>
      <c r="AB490" s="1215"/>
      <c r="AC490" s="635"/>
      <c r="AD490" s="636"/>
      <c r="AE490" s="391">
        <f>ROUND(ROUND(ROUND(ROUND(ROUND(G440+K476,0)*P$8,0)*T488,0)*X489,0)*AA490,0)</f>
        <v>122</v>
      </c>
      <c r="AF490" s="268"/>
    </row>
    <row r="491" spans="1:32" ht="17.100000000000001" customHeight="1">
      <c r="A491" s="229">
        <v>63</v>
      </c>
      <c r="B491" s="337">
        <v>8262</v>
      </c>
      <c r="C491" s="871" t="s">
        <v>13508</v>
      </c>
      <c r="D491" s="597"/>
      <c r="E491" s="604"/>
      <c r="F491" s="627"/>
      <c r="G491" s="208"/>
      <c r="H491" s="208"/>
      <c r="I491" s="385"/>
      <c r="J491" s="629"/>
      <c r="K491" s="630"/>
      <c r="L491" s="630"/>
      <c r="M491" s="214"/>
      <c r="N491" s="1130"/>
      <c r="O491" s="643"/>
      <c r="P491" s="1132"/>
      <c r="Q491" s="1758"/>
      <c r="R491" s="1237"/>
      <c r="S491" s="1113"/>
      <c r="T491" s="1114"/>
      <c r="U491" s="1116"/>
      <c r="V491" s="1810" t="s">
        <v>4708</v>
      </c>
      <c r="W491" s="372" t="s">
        <v>30</v>
      </c>
      <c r="X491" s="1107">
        <f>$X$299</f>
        <v>0.85</v>
      </c>
      <c r="Y491" s="1111"/>
      <c r="Z491" s="1111"/>
      <c r="AA491" s="1111"/>
      <c r="AB491" s="1232"/>
      <c r="AC491" s="1111"/>
      <c r="AD491" s="1110"/>
      <c r="AE491" s="473">
        <f>ROUND(ROUND(ROUND(ROUND(G440+K476,0)*P$8,0)*T488,0)*X491,0)</f>
        <v>173</v>
      </c>
      <c r="AF491" s="268"/>
    </row>
    <row r="492" spans="1:32" ht="17.100000000000001" customHeight="1">
      <c r="A492" s="243">
        <v>63</v>
      </c>
      <c r="B492" s="351">
        <v>8882</v>
      </c>
      <c r="C492" s="870" t="s">
        <v>13509</v>
      </c>
      <c r="D492" s="597"/>
      <c r="E492" s="604"/>
      <c r="F492" s="627"/>
      <c r="G492" s="208"/>
      <c r="H492" s="208"/>
      <c r="I492" s="385"/>
      <c r="J492" s="629"/>
      <c r="K492" s="630"/>
      <c r="L492" s="630"/>
      <c r="M492" s="214"/>
      <c r="N492" s="1130"/>
      <c r="O492" s="643"/>
      <c r="P492" s="1132"/>
      <c r="Q492" s="1236"/>
      <c r="R492" s="1237"/>
      <c r="S492" s="1113"/>
      <c r="T492" s="1114"/>
      <c r="U492" s="1116"/>
      <c r="V492" s="1805"/>
      <c r="W492" s="400"/>
      <c r="X492" s="1110"/>
      <c r="Y492" s="1079" t="s">
        <v>11869</v>
      </c>
      <c r="Z492" s="354" t="s">
        <v>30</v>
      </c>
      <c r="AA492" s="355">
        <v>0.85</v>
      </c>
      <c r="AB492" s="1215"/>
      <c r="AC492" s="635"/>
      <c r="AD492" s="636"/>
      <c r="AE492" s="391">
        <f>ROUND(ROUND(ROUND(ROUND(ROUND(G440+K476,0)*P$8,0)*T488,0)*X491,0)*AA492,0)</f>
        <v>147</v>
      </c>
      <c r="AF492" s="268"/>
    </row>
    <row r="493" spans="1:32" ht="17.100000000000001" customHeight="1">
      <c r="A493" s="243">
        <v>63</v>
      </c>
      <c r="B493" s="351">
        <v>8883</v>
      </c>
      <c r="C493" s="870" t="s">
        <v>13510</v>
      </c>
      <c r="D493" s="597"/>
      <c r="E493" s="604"/>
      <c r="F493" s="627"/>
      <c r="G493" s="208"/>
      <c r="H493" s="208"/>
      <c r="I493" s="385"/>
      <c r="J493" s="629"/>
      <c r="K493" s="630"/>
      <c r="L493" s="630"/>
      <c r="M493" s="214"/>
      <c r="N493" s="1130"/>
      <c r="O493" s="643"/>
      <c r="P493" s="1132"/>
      <c r="Q493" s="1236"/>
      <c r="R493" s="1237"/>
      <c r="S493" s="1113"/>
      <c r="T493" s="1114"/>
      <c r="U493" s="1116"/>
      <c r="V493" s="1233"/>
      <c r="W493" s="362"/>
      <c r="X493" s="1097"/>
      <c r="Y493" s="635"/>
      <c r="Z493" s="635"/>
      <c r="AA493" s="636"/>
      <c r="AB493" s="1533" t="s">
        <v>167</v>
      </c>
      <c r="AC493" s="643">
        <v>5</v>
      </c>
      <c r="AD493" s="1086" t="s">
        <v>168</v>
      </c>
      <c r="AE493" s="391">
        <f>ROUND(ROUND(ROUND(ROUND(G440+K476,0)*P$8,0)*T488,0)-AC493,0)</f>
        <v>199</v>
      </c>
      <c r="AF493" s="268"/>
    </row>
    <row r="494" spans="1:32" ht="17.100000000000001" customHeight="1">
      <c r="A494" s="243">
        <v>63</v>
      </c>
      <c r="B494" s="351">
        <v>8884</v>
      </c>
      <c r="C494" s="870" t="s">
        <v>13511</v>
      </c>
      <c r="D494" s="597"/>
      <c r="E494" s="604"/>
      <c r="F494" s="627"/>
      <c r="G494" s="208"/>
      <c r="H494" s="208"/>
      <c r="I494" s="385"/>
      <c r="J494" s="629"/>
      <c r="K494" s="630"/>
      <c r="L494" s="630"/>
      <c r="M494" s="214"/>
      <c r="N494" s="1130"/>
      <c r="O494" s="643"/>
      <c r="P494" s="1132"/>
      <c r="Q494" s="1239"/>
      <c r="R494" s="1237"/>
      <c r="S494" s="1113"/>
      <c r="T494" s="1114"/>
      <c r="U494" s="1116"/>
      <c r="V494" s="1234"/>
      <c r="W494" s="512"/>
      <c r="X494" s="514"/>
      <c r="Y494" s="1071" t="s">
        <v>11869</v>
      </c>
      <c r="Z494" s="362" t="s">
        <v>30</v>
      </c>
      <c r="AA494" s="395">
        <v>0.85</v>
      </c>
      <c r="AB494" s="1745"/>
      <c r="AC494" s="643"/>
      <c r="AD494" s="1086"/>
      <c r="AE494" s="391">
        <f>ROUND(ROUND(ROUND(ROUND(ROUND(G440+K476,0)*P$8,0)*T488,0)*AA494,0)-AC493,0)</f>
        <v>168</v>
      </c>
      <c r="AF494" s="268"/>
    </row>
    <row r="495" spans="1:32" ht="16.7" customHeight="1">
      <c r="A495" s="243">
        <v>63</v>
      </c>
      <c r="B495" s="351">
        <v>8885</v>
      </c>
      <c r="C495" s="870" t="s">
        <v>13512</v>
      </c>
      <c r="D495" s="597"/>
      <c r="E495" s="604"/>
      <c r="F495" s="627"/>
      <c r="G495" s="208"/>
      <c r="H495" s="208"/>
      <c r="I495" s="385"/>
      <c r="J495" s="629"/>
      <c r="K495" s="630"/>
      <c r="L495" s="630"/>
      <c r="M495" s="214"/>
      <c r="N495" s="1130"/>
      <c r="O495" s="643"/>
      <c r="P495" s="1132"/>
      <c r="Q495" s="1239"/>
      <c r="R495" s="1237"/>
      <c r="S495" s="1113"/>
      <c r="T495" s="1114"/>
      <c r="U495" s="1116"/>
      <c r="V495" s="1684" t="s">
        <v>4703</v>
      </c>
      <c r="W495" s="643" t="s">
        <v>30</v>
      </c>
      <c r="X495" s="1091">
        <f>$X$297</f>
        <v>0.7</v>
      </c>
      <c r="Y495" s="1088"/>
      <c r="Z495" s="1088"/>
      <c r="AA495" s="1089"/>
      <c r="AB495" s="1745"/>
      <c r="AC495" s="1090"/>
      <c r="AD495" s="1091"/>
      <c r="AE495" s="391">
        <f>ROUND(ROUND(ROUND(ROUND(ROUND(G440+K476,0)*P$8,0)*T488,0)*X495,0)-AC493,0)</f>
        <v>138</v>
      </c>
      <c r="AF495" s="268"/>
    </row>
    <row r="496" spans="1:32" ht="16.7" customHeight="1">
      <c r="A496" s="243">
        <v>63</v>
      </c>
      <c r="B496" s="351">
        <v>8886</v>
      </c>
      <c r="C496" s="870" t="s">
        <v>13513</v>
      </c>
      <c r="D496" s="597"/>
      <c r="E496" s="604"/>
      <c r="F496" s="627"/>
      <c r="G496" s="208"/>
      <c r="H496" s="208"/>
      <c r="I496" s="385"/>
      <c r="J496" s="629"/>
      <c r="K496" s="630"/>
      <c r="L496" s="630"/>
      <c r="M496" s="214"/>
      <c r="N496" s="1130"/>
      <c r="O496" s="643"/>
      <c r="P496" s="1132"/>
      <c r="Q496" s="1239"/>
      <c r="R496" s="1237"/>
      <c r="S496" s="1113"/>
      <c r="T496" s="1114"/>
      <c r="U496" s="1116"/>
      <c r="V496" s="1805"/>
      <c r="W496" s="512"/>
      <c r="X496" s="1083"/>
      <c r="Y496" s="1079" t="s">
        <v>11869</v>
      </c>
      <c r="Z496" s="354" t="s">
        <v>30</v>
      </c>
      <c r="AA496" s="357">
        <v>0.85</v>
      </c>
      <c r="AB496" s="1745"/>
      <c r="AC496" s="1090"/>
      <c r="AD496" s="1091"/>
      <c r="AE496" s="391">
        <f>ROUND(ROUND(ROUND(ROUND(ROUND(ROUND(G440+K476,0)*P$8,0)*T488,0)*X495,0)*AA496,0)-AC493,0)</f>
        <v>117</v>
      </c>
      <c r="AF496" s="268"/>
    </row>
    <row r="497" spans="1:32" ht="16.7" customHeight="1">
      <c r="A497" s="243">
        <v>63</v>
      </c>
      <c r="B497" s="351">
        <v>8887</v>
      </c>
      <c r="C497" s="870" t="s">
        <v>13514</v>
      </c>
      <c r="D497" s="597"/>
      <c r="E497" s="604"/>
      <c r="F497" s="627"/>
      <c r="G497" s="208"/>
      <c r="H497" s="208"/>
      <c r="I497" s="385"/>
      <c r="J497" s="629"/>
      <c r="K497" s="630"/>
      <c r="L497" s="630"/>
      <c r="M497" s="214"/>
      <c r="N497" s="1130"/>
      <c r="O497" s="643"/>
      <c r="P497" s="1132"/>
      <c r="Q497" s="1239"/>
      <c r="R497" s="1237"/>
      <c r="S497" s="1113"/>
      <c r="T497" s="1114"/>
      <c r="U497" s="1116"/>
      <c r="V497" s="1684" t="s">
        <v>4708</v>
      </c>
      <c r="W497" s="643" t="s">
        <v>30</v>
      </c>
      <c r="X497" s="1091">
        <f>$X$299</f>
        <v>0.85</v>
      </c>
      <c r="Y497" s="1082"/>
      <c r="Z497" s="1082"/>
      <c r="AA497" s="1083"/>
      <c r="AB497" s="1745"/>
      <c r="AC497" s="1090"/>
      <c r="AD497" s="1091"/>
      <c r="AE497" s="391">
        <f>ROUND(ROUND(ROUND(ROUND(ROUND(G440+K476,0)*P$8,0)*T488,0)*X497,0)-AC493,0)</f>
        <v>168</v>
      </c>
      <c r="AF497" s="268"/>
    </row>
    <row r="498" spans="1:32" ht="16.7" customHeight="1">
      <c r="A498" s="243">
        <v>63</v>
      </c>
      <c r="B498" s="351">
        <v>8888</v>
      </c>
      <c r="C498" s="870" t="s">
        <v>13515</v>
      </c>
      <c r="D498" s="597"/>
      <c r="E498" s="604"/>
      <c r="F498" s="627"/>
      <c r="G498" s="208"/>
      <c r="H498" s="208"/>
      <c r="I498" s="385"/>
      <c r="J498" s="629"/>
      <c r="K498" s="630"/>
      <c r="L498" s="630"/>
      <c r="M498" s="214"/>
      <c r="N498" s="1130"/>
      <c r="O498" s="643"/>
      <c r="P498" s="1132"/>
      <c r="Q498" s="1239"/>
      <c r="R498" s="1237"/>
      <c r="S498" s="1113"/>
      <c r="T498" s="1114"/>
      <c r="U498" s="1116"/>
      <c r="V498" s="1805"/>
      <c r="W498" s="512"/>
      <c r="X498" s="1083"/>
      <c r="Y498" s="1079" t="s">
        <v>11869</v>
      </c>
      <c r="Z498" s="354" t="s">
        <v>30</v>
      </c>
      <c r="AA498" s="357">
        <v>0.85</v>
      </c>
      <c r="AB498" s="1746"/>
      <c r="AC498" s="1082"/>
      <c r="AD498" s="1083"/>
      <c r="AE498" s="391">
        <f>ROUND(ROUND(ROUND(ROUND(ROUND(ROUND(G440+K476,0)*P$8,0)*T488,0)*X497,0)*AA498,0)-AC493,0)</f>
        <v>142</v>
      </c>
      <c r="AF498" s="268"/>
    </row>
    <row r="499" spans="1:32" ht="17.100000000000001" customHeight="1">
      <c r="A499" s="243">
        <v>63</v>
      </c>
      <c r="B499" s="351">
        <v>8889</v>
      </c>
      <c r="C499" s="870" t="s">
        <v>13516</v>
      </c>
      <c r="D499" s="597"/>
      <c r="E499" s="604"/>
      <c r="F499" s="627"/>
      <c r="G499" s="208"/>
      <c r="H499" s="208"/>
      <c r="I499" s="385"/>
      <c r="J499" s="629"/>
      <c r="K499" s="630"/>
      <c r="L499" s="630"/>
      <c r="M499" s="214"/>
      <c r="N499" s="1130"/>
      <c r="O499" s="643"/>
      <c r="P499" s="1132"/>
      <c r="Q499" s="1239"/>
      <c r="R499" s="1622" t="s">
        <v>237</v>
      </c>
      <c r="S499" s="362"/>
      <c r="T499" s="1119"/>
      <c r="U499" s="1081"/>
      <c r="V499" s="1233"/>
      <c r="W499" s="362"/>
      <c r="X499" s="1097"/>
      <c r="Y499" s="635"/>
      <c r="Z499" s="635"/>
      <c r="AA499" s="635"/>
      <c r="AB499" s="1215"/>
      <c r="AC499" s="635"/>
      <c r="AD499" s="636"/>
      <c r="AE499" s="391">
        <f>ROUND(ROUND(ROUND(G440+K476,0)*P$8,0)*T500,0)</f>
        <v>146</v>
      </c>
      <c r="AF499" s="268"/>
    </row>
    <row r="500" spans="1:32" ht="17.100000000000001" customHeight="1">
      <c r="A500" s="243">
        <v>63</v>
      </c>
      <c r="B500" s="351">
        <v>8890</v>
      </c>
      <c r="C500" s="870" t="s">
        <v>13517</v>
      </c>
      <c r="D500" s="597"/>
      <c r="E500" s="604"/>
      <c r="F500" s="627"/>
      <c r="G500" s="208"/>
      <c r="H500" s="208"/>
      <c r="I500" s="385"/>
      <c r="J500" s="629"/>
      <c r="K500" s="630"/>
      <c r="L500" s="630"/>
      <c r="M500" s="214"/>
      <c r="N500" s="1130"/>
      <c r="O500" s="643"/>
      <c r="P500" s="1132"/>
      <c r="Q500" s="1239"/>
      <c r="R500" s="1745"/>
      <c r="S500" s="643" t="s">
        <v>30</v>
      </c>
      <c r="T500" s="1090">
        <v>0.5</v>
      </c>
      <c r="U500" s="1091"/>
      <c r="V500" s="1234"/>
      <c r="W500" s="512"/>
      <c r="X500" s="514"/>
      <c r="Y500" s="1071" t="s">
        <v>11869</v>
      </c>
      <c r="Z500" s="362" t="s">
        <v>30</v>
      </c>
      <c r="AA500" s="356">
        <v>0.85</v>
      </c>
      <c r="AB500" s="1215"/>
      <c r="AC500" s="635"/>
      <c r="AD500" s="636"/>
      <c r="AE500" s="391">
        <f>ROUND(ROUND(ROUND(ROUND(G440+K476,0)*P$8,0)*T500,0)*AA500,0)</f>
        <v>124</v>
      </c>
      <c r="AF500" s="268"/>
    </row>
    <row r="501" spans="1:32" ht="17.100000000000001" customHeight="1">
      <c r="A501" s="243">
        <v>63</v>
      </c>
      <c r="B501" s="351">
        <v>8891</v>
      </c>
      <c r="C501" s="870" t="s">
        <v>13518</v>
      </c>
      <c r="D501" s="597"/>
      <c r="E501" s="604"/>
      <c r="F501" s="627"/>
      <c r="G501" s="208"/>
      <c r="H501" s="208"/>
      <c r="I501" s="385"/>
      <c r="J501" s="629"/>
      <c r="K501" s="630"/>
      <c r="L501" s="630"/>
      <c r="M501" s="214"/>
      <c r="N501" s="1130"/>
      <c r="O501" s="643"/>
      <c r="P501" s="1132"/>
      <c r="Q501" s="1239"/>
      <c r="R501" s="1745"/>
      <c r="S501" s="643"/>
      <c r="T501" s="1090"/>
      <c r="U501" s="1091"/>
      <c r="V501" s="1684" t="s">
        <v>4703</v>
      </c>
      <c r="W501" s="362" t="s">
        <v>30</v>
      </c>
      <c r="X501" s="1081">
        <f>$X$297</f>
        <v>0.7</v>
      </c>
      <c r="Y501" s="1088"/>
      <c r="Z501" s="1088"/>
      <c r="AA501" s="1088"/>
      <c r="AB501" s="1226"/>
      <c r="AC501" s="1088"/>
      <c r="AD501" s="1089"/>
      <c r="AE501" s="391">
        <f>ROUND(ROUND(ROUND(ROUND(G440+K476,0)*P$8,0)*T500,0)*X501,0)</f>
        <v>102</v>
      </c>
      <c r="AF501" s="268"/>
    </row>
    <row r="502" spans="1:32" ht="17.100000000000001" customHeight="1">
      <c r="A502" s="243">
        <v>63</v>
      </c>
      <c r="B502" s="351">
        <v>8892</v>
      </c>
      <c r="C502" s="870" t="s">
        <v>13519</v>
      </c>
      <c r="D502" s="597"/>
      <c r="E502" s="604"/>
      <c r="F502" s="627"/>
      <c r="G502" s="208"/>
      <c r="H502" s="208"/>
      <c r="I502" s="385"/>
      <c r="J502" s="629"/>
      <c r="K502" s="630"/>
      <c r="L502" s="630"/>
      <c r="M502" s="214"/>
      <c r="N502" s="1130"/>
      <c r="O502" s="643"/>
      <c r="P502" s="1132"/>
      <c r="Q502" s="1239"/>
      <c r="R502" s="1745"/>
      <c r="S502" s="643"/>
      <c r="T502" s="1090"/>
      <c r="U502" s="1091"/>
      <c r="V502" s="1805"/>
      <c r="W502" s="512"/>
      <c r="X502" s="1083"/>
      <c r="Y502" s="1079" t="s">
        <v>11869</v>
      </c>
      <c r="Z502" s="354" t="s">
        <v>30</v>
      </c>
      <c r="AA502" s="355">
        <v>0.85</v>
      </c>
      <c r="AB502" s="1215"/>
      <c r="AC502" s="635"/>
      <c r="AD502" s="636"/>
      <c r="AE502" s="391">
        <f>ROUND(ROUND(ROUND(ROUND(ROUND(G440+K476,0)*P$8,0)*T500,0)*X501,0)*AA502,0)</f>
        <v>87</v>
      </c>
      <c r="AF502" s="268"/>
    </row>
    <row r="503" spans="1:32" ht="17.100000000000001" customHeight="1">
      <c r="A503" s="243">
        <v>63</v>
      </c>
      <c r="B503" s="351">
        <v>8893</v>
      </c>
      <c r="C503" s="870" t="s">
        <v>13520</v>
      </c>
      <c r="D503" s="597"/>
      <c r="E503" s="604"/>
      <c r="F503" s="627"/>
      <c r="G503" s="208"/>
      <c r="H503" s="208"/>
      <c r="I503" s="385"/>
      <c r="J503" s="629"/>
      <c r="K503" s="630"/>
      <c r="L503" s="630"/>
      <c r="M503" s="214"/>
      <c r="N503" s="1130"/>
      <c r="O503" s="643"/>
      <c r="P503" s="1132"/>
      <c r="Q503" s="1239"/>
      <c r="R503" s="1745"/>
      <c r="S503" s="643"/>
      <c r="T503" s="1090"/>
      <c r="U503" s="1091"/>
      <c r="V503" s="1684" t="s">
        <v>4708</v>
      </c>
      <c r="W503" s="362" t="s">
        <v>30</v>
      </c>
      <c r="X503" s="1081">
        <f>$X$299</f>
        <v>0.85</v>
      </c>
      <c r="Y503" s="1082"/>
      <c r="Z503" s="1082"/>
      <c r="AA503" s="1082"/>
      <c r="AB503" s="1220"/>
      <c r="AC503" s="1082"/>
      <c r="AD503" s="1083"/>
      <c r="AE503" s="391">
        <f>ROUND(ROUND(ROUND(ROUND(G440+K476,0)*P$8,0)*T500,0)*X503,0)</f>
        <v>124</v>
      </c>
      <c r="AF503" s="268"/>
    </row>
    <row r="504" spans="1:32" ht="17.100000000000001" customHeight="1">
      <c r="A504" s="243">
        <v>63</v>
      </c>
      <c r="B504" s="351">
        <v>8894</v>
      </c>
      <c r="C504" s="870" t="s">
        <v>13521</v>
      </c>
      <c r="D504" s="597"/>
      <c r="E504" s="604"/>
      <c r="F504" s="627"/>
      <c r="G504" s="208"/>
      <c r="H504" s="208"/>
      <c r="I504" s="385"/>
      <c r="J504" s="629"/>
      <c r="K504" s="630"/>
      <c r="L504" s="630"/>
      <c r="M504" s="214"/>
      <c r="N504" s="1130"/>
      <c r="O504" s="643"/>
      <c r="P504" s="1132"/>
      <c r="Q504" s="1239"/>
      <c r="R504" s="1745"/>
      <c r="S504" s="643"/>
      <c r="T504" s="1090"/>
      <c r="U504" s="1091"/>
      <c r="V504" s="1805"/>
      <c r="W504" s="512"/>
      <c r="X504" s="1083"/>
      <c r="Y504" s="1079" t="s">
        <v>11869</v>
      </c>
      <c r="Z504" s="354" t="s">
        <v>30</v>
      </c>
      <c r="AA504" s="355">
        <v>0.85</v>
      </c>
      <c r="AB504" s="1215"/>
      <c r="AC504" s="635"/>
      <c r="AD504" s="636"/>
      <c r="AE504" s="391">
        <f>ROUND(ROUND(ROUND(ROUND(ROUND(G440+K476,0)*P$8,0)*T500,0)*X503,0)*AA504,0)</f>
        <v>105</v>
      </c>
      <c r="AF504" s="268"/>
    </row>
    <row r="505" spans="1:32" ht="17.100000000000001" customHeight="1">
      <c r="A505" s="243">
        <v>63</v>
      </c>
      <c r="B505" s="351">
        <v>8895</v>
      </c>
      <c r="C505" s="870" t="s">
        <v>13522</v>
      </c>
      <c r="D505" s="597"/>
      <c r="E505" s="604"/>
      <c r="F505" s="627"/>
      <c r="G505" s="208"/>
      <c r="H505" s="208"/>
      <c r="I505" s="385"/>
      <c r="J505" s="629"/>
      <c r="K505" s="630"/>
      <c r="L505" s="630"/>
      <c r="M505" s="214"/>
      <c r="N505" s="1130"/>
      <c r="O505" s="643"/>
      <c r="P505" s="1132"/>
      <c r="Q505" s="1239"/>
      <c r="R505" s="1246"/>
      <c r="S505" s="643"/>
      <c r="T505" s="1090"/>
      <c r="U505" s="1091"/>
      <c r="V505" s="1233"/>
      <c r="W505" s="362"/>
      <c r="X505" s="1097"/>
      <c r="Y505" s="635"/>
      <c r="Z505" s="635"/>
      <c r="AA505" s="636"/>
      <c r="AB505" s="1533" t="s">
        <v>167</v>
      </c>
      <c r="AC505" s="643">
        <v>5</v>
      </c>
      <c r="AD505" s="1086" t="s">
        <v>168</v>
      </c>
      <c r="AE505" s="391">
        <f>ROUND(ROUND(ROUND(ROUND(G440+K476,0)*P$8,0)*T500,0)-AC505,0)</f>
        <v>141</v>
      </c>
      <c r="AF505" s="268"/>
    </row>
    <row r="506" spans="1:32" ht="17.100000000000001" customHeight="1">
      <c r="A506" s="243">
        <v>63</v>
      </c>
      <c r="B506" s="351">
        <v>8896</v>
      </c>
      <c r="C506" s="870" t="s">
        <v>13523</v>
      </c>
      <c r="D506" s="597"/>
      <c r="E506" s="604"/>
      <c r="F506" s="627"/>
      <c r="G506" s="208"/>
      <c r="H506" s="208"/>
      <c r="I506" s="385"/>
      <c r="J506" s="629"/>
      <c r="K506" s="630"/>
      <c r="L506" s="630"/>
      <c r="M506" s="214"/>
      <c r="N506" s="1130"/>
      <c r="O506" s="643"/>
      <c r="P506" s="1132"/>
      <c r="Q506" s="1239"/>
      <c r="R506" s="1246"/>
      <c r="S506" s="643"/>
      <c r="T506" s="1090"/>
      <c r="U506" s="1090"/>
      <c r="V506" s="1234"/>
      <c r="W506" s="512"/>
      <c r="X506" s="514"/>
      <c r="Y506" s="1071" t="s">
        <v>11869</v>
      </c>
      <c r="Z506" s="362" t="s">
        <v>30</v>
      </c>
      <c r="AA506" s="395">
        <v>0.85</v>
      </c>
      <c r="AB506" s="1745"/>
      <c r="AC506" s="643"/>
      <c r="AD506" s="1086"/>
      <c r="AE506" s="391">
        <f>ROUND(ROUND(ROUND(ROUND(ROUND(G440+K476,0)*P$8,0)*T500,0)*AA506,0)-AC505,0)</f>
        <v>119</v>
      </c>
      <c r="AF506" s="268"/>
    </row>
    <row r="507" spans="1:32" ht="17.100000000000001" customHeight="1">
      <c r="A507" s="243">
        <v>63</v>
      </c>
      <c r="B507" s="351">
        <v>8897</v>
      </c>
      <c r="C507" s="870" t="s">
        <v>13524</v>
      </c>
      <c r="D507" s="597"/>
      <c r="E507" s="604"/>
      <c r="F507" s="627"/>
      <c r="G507" s="208"/>
      <c r="H507" s="208"/>
      <c r="I507" s="385"/>
      <c r="J507" s="629"/>
      <c r="K507" s="630"/>
      <c r="L507" s="630"/>
      <c r="M507" s="214"/>
      <c r="N507" s="1130"/>
      <c r="O507" s="643"/>
      <c r="P507" s="1132"/>
      <c r="Q507" s="1239"/>
      <c r="R507" s="1246"/>
      <c r="S507" s="643"/>
      <c r="T507" s="1090"/>
      <c r="U507" s="1090"/>
      <c r="V507" s="1684" t="s">
        <v>4703</v>
      </c>
      <c r="W507" s="643" t="s">
        <v>30</v>
      </c>
      <c r="X507" s="1091">
        <f>$X$297</f>
        <v>0.7</v>
      </c>
      <c r="Y507" s="1088"/>
      <c r="Z507" s="1088"/>
      <c r="AA507" s="1089"/>
      <c r="AB507" s="1745"/>
      <c r="AC507" s="1090"/>
      <c r="AD507" s="1091"/>
      <c r="AE507" s="391">
        <f>ROUND(ROUND(ROUND(ROUND(ROUND(G440+K476,0)*P$8,0)*T500,0)*X507,0)-AC505,0)</f>
        <v>97</v>
      </c>
      <c r="AF507" s="268"/>
    </row>
    <row r="508" spans="1:32" ht="17.100000000000001" customHeight="1">
      <c r="A508" s="243">
        <v>63</v>
      </c>
      <c r="B508" s="351">
        <v>8898</v>
      </c>
      <c r="C508" s="870" t="s">
        <v>13525</v>
      </c>
      <c r="D508" s="597"/>
      <c r="E508" s="604"/>
      <c r="F508" s="627"/>
      <c r="G508" s="208"/>
      <c r="H508" s="208"/>
      <c r="I508" s="385"/>
      <c r="J508" s="629"/>
      <c r="K508" s="630"/>
      <c r="L508" s="630"/>
      <c r="M508" s="214"/>
      <c r="N508" s="1130"/>
      <c r="O508" s="643"/>
      <c r="P508" s="1132"/>
      <c r="Q508" s="1239"/>
      <c r="R508" s="1246"/>
      <c r="S508" s="643"/>
      <c r="T508" s="1090"/>
      <c r="U508" s="1090"/>
      <c r="V508" s="1805"/>
      <c r="W508" s="512"/>
      <c r="X508" s="1083"/>
      <c r="Y508" s="1079" t="s">
        <v>11869</v>
      </c>
      <c r="Z508" s="354" t="s">
        <v>30</v>
      </c>
      <c r="AA508" s="357">
        <v>0.85</v>
      </c>
      <c r="AB508" s="1745"/>
      <c r="AC508" s="1090"/>
      <c r="AD508" s="1091"/>
      <c r="AE508" s="391">
        <f>ROUND(ROUND(ROUND(ROUND(ROUND(ROUND(G440+K476,0)*P$8,0)*T500,0)*X507,0)*AA508,0)-AC505,0)</f>
        <v>82</v>
      </c>
      <c r="AF508" s="268"/>
    </row>
    <row r="509" spans="1:32" ht="17.100000000000001" customHeight="1">
      <c r="A509" s="243">
        <v>63</v>
      </c>
      <c r="B509" s="351">
        <v>8899</v>
      </c>
      <c r="C509" s="870" t="s">
        <v>13526</v>
      </c>
      <c r="D509" s="741"/>
      <c r="E509" s="604"/>
      <c r="F509" s="627"/>
      <c r="G509" s="208"/>
      <c r="H509" s="208"/>
      <c r="I509" s="385"/>
      <c r="J509" s="629"/>
      <c r="K509" s="630"/>
      <c r="L509" s="630"/>
      <c r="M509" s="214"/>
      <c r="N509" s="1130"/>
      <c r="O509" s="643"/>
      <c r="P509" s="1132"/>
      <c r="Q509" s="1239"/>
      <c r="R509" s="1246"/>
      <c r="S509" s="643"/>
      <c r="T509" s="1090"/>
      <c r="U509" s="1091"/>
      <c r="V509" s="1684" t="s">
        <v>4708</v>
      </c>
      <c r="W509" s="643" t="s">
        <v>30</v>
      </c>
      <c r="X509" s="1091">
        <f>$X$299</f>
        <v>0.85</v>
      </c>
      <c r="Y509" s="1082"/>
      <c r="Z509" s="1082"/>
      <c r="AA509" s="1083"/>
      <c r="AB509" s="1745"/>
      <c r="AC509" s="1090"/>
      <c r="AD509" s="1091"/>
      <c r="AE509" s="391">
        <f>ROUND(ROUND(ROUND(ROUND(ROUND(G440+K476,0)*P$8,0)*T500,0)*X509,0)-AC505,0)</f>
        <v>119</v>
      </c>
      <c r="AF509" s="268"/>
    </row>
    <row r="510" spans="1:32" ht="17.100000000000001" customHeight="1">
      <c r="A510" s="243">
        <v>63</v>
      </c>
      <c r="B510" s="351">
        <v>8900</v>
      </c>
      <c r="C510" s="870" t="s">
        <v>13527</v>
      </c>
      <c r="D510" s="741"/>
      <c r="E510" s="604"/>
      <c r="F510" s="627"/>
      <c r="G510" s="208"/>
      <c r="H510" s="208"/>
      <c r="I510" s="385"/>
      <c r="J510" s="630"/>
      <c r="K510" s="630"/>
      <c r="L510" s="630"/>
      <c r="M510" s="214"/>
      <c r="N510" s="1130"/>
      <c r="O510" s="643"/>
      <c r="P510" s="1132"/>
      <c r="Q510" s="1247"/>
      <c r="R510" s="1240"/>
      <c r="S510" s="512"/>
      <c r="T510" s="1082"/>
      <c r="U510" s="1083"/>
      <c r="V510" s="1805"/>
      <c r="W510" s="512"/>
      <c r="X510" s="1083"/>
      <c r="Y510" s="1079" t="s">
        <v>11869</v>
      </c>
      <c r="Z510" s="354" t="s">
        <v>30</v>
      </c>
      <c r="AA510" s="357">
        <v>0.85</v>
      </c>
      <c r="AB510" s="1746"/>
      <c r="AC510" s="1082"/>
      <c r="AD510" s="1083"/>
      <c r="AE510" s="391">
        <f>ROUND(ROUND(ROUND(ROUND(ROUND(ROUND(G440+K476,0)*P$8,0)*T500,0)*X509,0)*AA510,0)-AC505,0)</f>
        <v>100</v>
      </c>
      <c r="AF510" s="268"/>
    </row>
    <row r="511" spans="1:32" ht="17.100000000000001" customHeight="1">
      <c r="A511" s="243">
        <v>63</v>
      </c>
      <c r="B511" s="351">
        <v>8901</v>
      </c>
      <c r="C511" s="870" t="s">
        <v>13528</v>
      </c>
      <c r="D511" s="1094"/>
      <c r="E511" s="1749" t="s">
        <v>12073</v>
      </c>
      <c r="F511" s="1580" t="s">
        <v>11633</v>
      </c>
      <c r="G511" s="633"/>
      <c r="H511" s="633"/>
      <c r="I511" s="1095"/>
      <c r="J511" s="602"/>
      <c r="K511" s="524"/>
      <c r="L511" s="360"/>
      <c r="M511" s="524"/>
      <c r="N511" s="516"/>
      <c r="O511" s="517"/>
      <c r="P511" s="518"/>
      <c r="Q511" s="670"/>
      <c r="R511" s="670"/>
      <c r="S511" s="524"/>
      <c r="T511" s="524"/>
      <c r="U511" s="642"/>
      <c r="V511" s="1233"/>
      <c r="W511" s="362"/>
      <c r="X511" s="1097"/>
      <c r="Y511" s="635"/>
      <c r="Z511" s="635"/>
      <c r="AA511" s="635"/>
      <c r="AB511" s="1215"/>
      <c r="AC511" s="635"/>
      <c r="AD511" s="636"/>
      <c r="AE511" s="391">
        <f>ROUND(G512*P$8,0)</f>
        <v>508</v>
      </c>
      <c r="AF511" s="268"/>
    </row>
    <row r="512" spans="1:32" ht="17.100000000000001" customHeight="1">
      <c r="A512" s="243">
        <v>63</v>
      </c>
      <c r="B512" s="351">
        <v>8902</v>
      </c>
      <c r="C512" s="870" t="s">
        <v>13529</v>
      </c>
      <c r="D512" s="646"/>
      <c r="E512" s="1750"/>
      <c r="F512" s="1765"/>
      <c r="G512" s="796">
        <v>726</v>
      </c>
      <c r="H512" s="517" t="s">
        <v>18</v>
      </c>
      <c r="I512" s="744"/>
      <c r="J512" s="605"/>
      <c r="K512" s="517"/>
      <c r="L512" s="639"/>
      <c r="M512" s="517"/>
      <c r="N512" s="516"/>
      <c r="O512" s="517"/>
      <c r="P512" s="518"/>
      <c r="Q512" s="1250"/>
      <c r="R512" s="1250"/>
      <c r="S512" s="517"/>
      <c r="T512" s="517"/>
      <c r="U512" s="518"/>
      <c r="V512" s="1234"/>
      <c r="W512" s="512"/>
      <c r="X512" s="514"/>
      <c r="Y512" s="1071" t="s">
        <v>4700</v>
      </c>
      <c r="Z512" s="362" t="s">
        <v>163</v>
      </c>
      <c r="AA512" s="356">
        <v>0.85</v>
      </c>
      <c r="AB512" s="1215"/>
      <c r="AC512" s="635"/>
      <c r="AD512" s="636"/>
      <c r="AE512" s="391">
        <f>ROUND(ROUND(G512*P$8,0)*AA512,0)</f>
        <v>432</v>
      </c>
      <c r="AF512" s="268"/>
    </row>
    <row r="513" spans="1:32" ht="17.100000000000001" customHeight="1">
      <c r="A513" s="243">
        <v>63</v>
      </c>
      <c r="B513" s="351">
        <v>8903</v>
      </c>
      <c r="C513" s="870" t="s">
        <v>13530</v>
      </c>
      <c r="D513" s="646"/>
      <c r="E513" s="1750"/>
      <c r="F513" s="637"/>
      <c r="G513" s="638"/>
      <c r="H513" s="638"/>
      <c r="I513" s="744"/>
      <c r="J513" s="604"/>
      <c r="K513" s="517"/>
      <c r="L513" s="639"/>
      <c r="M513" s="546"/>
      <c r="N513" s="842"/>
      <c r="O513" s="546"/>
      <c r="P513" s="743"/>
      <c r="Q513" s="1251"/>
      <c r="R513" s="1251"/>
      <c r="S513" s="517"/>
      <c r="T513" s="517"/>
      <c r="U513" s="518"/>
      <c r="V513" s="1684" t="s">
        <v>4703</v>
      </c>
      <c r="W513" s="362" t="s">
        <v>163</v>
      </c>
      <c r="X513" s="1081">
        <v>0.7</v>
      </c>
      <c r="Y513" s="1088"/>
      <c r="Z513" s="1088"/>
      <c r="AA513" s="1088"/>
      <c r="AB513" s="1226"/>
      <c r="AC513" s="1088"/>
      <c r="AD513" s="1089"/>
      <c r="AE513" s="391">
        <f>ROUND(ROUND(G512*P$8,0)*X513,0)</f>
        <v>356</v>
      </c>
      <c r="AF513" s="268"/>
    </row>
    <row r="514" spans="1:32" ht="17.100000000000001" customHeight="1">
      <c r="A514" s="243">
        <v>63</v>
      </c>
      <c r="B514" s="351">
        <v>8904</v>
      </c>
      <c r="C514" s="870" t="s">
        <v>13531</v>
      </c>
      <c r="D514" s="646"/>
      <c r="E514" s="646"/>
      <c r="F514" s="637"/>
      <c r="G514" s="638"/>
      <c r="H514" s="638"/>
      <c r="I514" s="744"/>
      <c r="J514" s="604"/>
      <c r="K514" s="517"/>
      <c r="L514" s="639"/>
      <c r="M514" s="546"/>
      <c r="N514" s="842"/>
      <c r="O514" s="546"/>
      <c r="P514" s="743"/>
      <c r="Q514" s="1251"/>
      <c r="R514" s="1251"/>
      <c r="S514" s="517"/>
      <c r="T514" s="517"/>
      <c r="U514" s="518"/>
      <c r="V514" s="1805"/>
      <c r="W514" s="512"/>
      <c r="X514" s="1083"/>
      <c r="Y514" s="1079" t="s">
        <v>4700</v>
      </c>
      <c r="Z514" s="354" t="s">
        <v>163</v>
      </c>
      <c r="AA514" s="355">
        <v>0.85</v>
      </c>
      <c r="AB514" s="1215"/>
      <c r="AC514" s="635"/>
      <c r="AD514" s="636"/>
      <c r="AE514" s="391">
        <f>ROUND(ROUND(ROUND(G512*P$8,0)*X513,0)*AA514,0)</f>
        <v>303</v>
      </c>
      <c r="AF514" s="268"/>
    </row>
    <row r="515" spans="1:32" ht="17.100000000000001" customHeight="1">
      <c r="A515" s="243">
        <v>63</v>
      </c>
      <c r="B515" s="351">
        <v>8905</v>
      </c>
      <c r="C515" s="870" t="s">
        <v>13532</v>
      </c>
      <c r="D515" s="646"/>
      <c r="E515" s="646"/>
      <c r="F515" s="637"/>
      <c r="G515" s="638"/>
      <c r="H515" s="638"/>
      <c r="I515" s="744"/>
      <c r="J515" s="604"/>
      <c r="K515" s="517"/>
      <c r="L515" s="639"/>
      <c r="M515" s="546"/>
      <c r="N515" s="842"/>
      <c r="O515" s="546"/>
      <c r="P515" s="743"/>
      <c r="Q515" s="1251"/>
      <c r="R515" s="1251"/>
      <c r="S515" s="517"/>
      <c r="T515" s="517"/>
      <c r="U515" s="518"/>
      <c r="V515" s="1684" t="s">
        <v>4708</v>
      </c>
      <c r="W515" s="362" t="s">
        <v>163</v>
      </c>
      <c r="X515" s="1081">
        <v>0.85</v>
      </c>
      <c r="Y515" s="1082"/>
      <c r="Z515" s="1082"/>
      <c r="AA515" s="1082"/>
      <c r="AB515" s="1220"/>
      <c r="AC515" s="1082"/>
      <c r="AD515" s="1083"/>
      <c r="AE515" s="391">
        <f>ROUND(ROUND(G512*P$8,0)*X515,0)</f>
        <v>432</v>
      </c>
      <c r="AF515" s="268"/>
    </row>
    <row r="516" spans="1:32" ht="17.100000000000001" customHeight="1">
      <c r="A516" s="243">
        <v>63</v>
      </c>
      <c r="B516" s="351">
        <v>8906</v>
      </c>
      <c r="C516" s="870" t="s">
        <v>13533</v>
      </c>
      <c r="D516" s="646"/>
      <c r="E516" s="646"/>
      <c r="F516" s="637"/>
      <c r="G516" s="638"/>
      <c r="H516" s="638"/>
      <c r="I516" s="744"/>
      <c r="J516" s="604"/>
      <c r="K516" s="517"/>
      <c r="L516" s="639"/>
      <c r="M516" s="546"/>
      <c r="N516" s="842"/>
      <c r="O516" s="546"/>
      <c r="P516" s="743"/>
      <c r="Q516" s="1251"/>
      <c r="R516" s="1251"/>
      <c r="S516" s="517"/>
      <c r="T516" s="517"/>
      <c r="U516" s="518"/>
      <c r="V516" s="1805"/>
      <c r="W516" s="512"/>
      <c r="X516" s="1083"/>
      <c r="Y516" s="1079" t="s">
        <v>4700</v>
      </c>
      <c r="Z516" s="354" t="s">
        <v>163</v>
      </c>
      <c r="AA516" s="355">
        <v>0.85</v>
      </c>
      <c r="AB516" s="1215"/>
      <c r="AC516" s="635"/>
      <c r="AD516" s="636"/>
      <c r="AE516" s="391">
        <f>ROUND(ROUND(ROUND(G512*P$8,0)*X515,0)*AA516,0)</f>
        <v>367</v>
      </c>
      <c r="AF516" s="268"/>
    </row>
    <row r="517" spans="1:32" ht="17.100000000000001" customHeight="1">
      <c r="A517" s="243">
        <v>63</v>
      </c>
      <c r="B517" s="351">
        <v>8907</v>
      </c>
      <c r="C517" s="870" t="s">
        <v>13534</v>
      </c>
      <c r="D517" s="646"/>
      <c r="E517" s="646"/>
      <c r="F517" s="637"/>
      <c r="G517" s="638"/>
      <c r="H517" s="638"/>
      <c r="I517" s="744"/>
      <c r="J517" s="604"/>
      <c r="K517" s="517"/>
      <c r="L517" s="639"/>
      <c r="M517" s="546"/>
      <c r="N517" s="842"/>
      <c r="O517" s="546"/>
      <c r="P517" s="743"/>
      <c r="Q517" s="1251"/>
      <c r="R517" s="1251"/>
      <c r="S517" s="517"/>
      <c r="T517" s="517"/>
      <c r="U517" s="518"/>
      <c r="V517" s="1233"/>
      <c r="W517" s="362"/>
      <c r="X517" s="1097"/>
      <c r="Y517" s="635"/>
      <c r="Z517" s="635"/>
      <c r="AA517" s="636"/>
      <c r="AB517" s="1533" t="s">
        <v>167</v>
      </c>
      <c r="AC517" s="643">
        <v>5</v>
      </c>
      <c r="AD517" s="1086" t="s">
        <v>168</v>
      </c>
      <c r="AE517" s="391">
        <f>ROUND(ROUND(G512*P$8,0)-AC517,0)</f>
        <v>503</v>
      </c>
      <c r="AF517" s="268"/>
    </row>
    <row r="518" spans="1:32" ht="17.100000000000001" customHeight="1">
      <c r="A518" s="243">
        <v>63</v>
      </c>
      <c r="B518" s="351">
        <v>8908</v>
      </c>
      <c r="C518" s="870" t="s">
        <v>13535</v>
      </c>
      <c r="D518" s="646"/>
      <c r="E518" s="646"/>
      <c r="F518" s="637"/>
      <c r="G518" s="638"/>
      <c r="H518" s="638"/>
      <c r="I518" s="744"/>
      <c r="J518" s="604"/>
      <c r="K518" s="517"/>
      <c r="L518" s="639"/>
      <c r="M518" s="546"/>
      <c r="N518" s="842"/>
      <c r="O518" s="546"/>
      <c r="P518" s="743"/>
      <c r="Q518" s="1251"/>
      <c r="R518" s="1251"/>
      <c r="S518" s="517"/>
      <c r="T518" s="517"/>
      <c r="U518" s="518"/>
      <c r="V518" s="1234"/>
      <c r="W518" s="512"/>
      <c r="X518" s="514"/>
      <c r="Y518" s="1071" t="s">
        <v>4700</v>
      </c>
      <c r="Z518" s="362" t="s">
        <v>163</v>
      </c>
      <c r="AA518" s="395">
        <v>0.85</v>
      </c>
      <c r="AB518" s="1745"/>
      <c r="AC518" s="643"/>
      <c r="AD518" s="1086"/>
      <c r="AE518" s="391">
        <f>ROUND(ROUND(ROUND(G512*P$8,0)*AA518,0)-AC517,0)</f>
        <v>427</v>
      </c>
      <c r="AF518" s="268"/>
    </row>
    <row r="519" spans="1:32" ht="17.100000000000001" customHeight="1">
      <c r="A519" s="243">
        <v>63</v>
      </c>
      <c r="B519" s="351">
        <v>8909</v>
      </c>
      <c r="C519" s="870" t="s">
        <v>13536</v>
      </c>
      <c r="D519" s="646"/>
      <c r="E519" s="646"/>
      <c r="F519" s="637"/>
      <c r="G519" s="638"/>
      <c r="H519" s="638"/>
      <c r="I519" s="744"/>
      <c r="J519" s="604"/>
      <c r="K519" s="517"/>
      <c r="L519" s="639"/>
      <c r="M519" s="546"/>
      <c r="N519" s="842"/>
      <c r="O519" s="546"/>
      <c r="P519" s="743"/>
      <c r="Q519" s="1251"/>
      <c r="R519" s="1251"/>
      <c r="S519" s="517"/>
      <c r="T519" s="517"/>
      <c r="U519" s="518"/>
      <c r="V519" s="1684" t="s">
        <v>4703</v>
      </c>
      <c r="W519" s="643" t="s">
        <v>163</v>
      </c>
      <c r="X519" s="1091">
        <v>0.7</v>
      </c>
      <c r="Y519" s="1088"/>
      <c r="Z519" s="1088"/>
      <c r="AA519" s="1089"/>
      <c r="AB519" s="1745"/>
      <c r="AC519" s="1090"/>
      <c r="AD519" s="1091"/>
      <c r="AE519" s="391">
        <f>ROUND(ROUND(ROUND(G512*P$8,0)*X519,0)-AC517,0)</f>
        <v>351</v>
      </c>
      <c r="AF519" s="268"/>
    </row>
    <row r="520" spans="1:32" ht="17.100000000000001" customHeight="1">
      <c r="A520" s="243">
        <v>63</v>
      </c>
      <c r="B520" s="351">
        <v>8910</v>
      </c>
      <c r="C520" s="870" t="s">
        <v>13537</v>
      </c>
      <c r="D520" s="646"/>
      <c r="E520" s="646"/>
      <c r="F520" s="637"/>
      <c r="G520" s="638"/>
      <c r="H520" s="638"/>
      <c r="I520" s="744"/>
      <c r="J520" s="604"/>
      <c r="K520" s="517"/>
      <c r="L520" s="639"/>
      <c r="M520" s="546"/>
      <c r="N520" s="842"/>
      <c r="O520" s="546"/>
      <c r="P520" s="743"/>
      <c r="Q520" s="1251"/>
      <c r="R520" s="1251"/>
      <c r="S520" s="517"/>
      <c r="T520" s="517"/>
      <c r="U520" s="518"/>
      <c r="V520" s="1805"/>
      <c r="W520" s="512"/>
      <c r="X520" s="1083"/>
      <c r="Y520" s="1079" t="s">
        <v>4700</v>
      </c>
      <c r="Z520" s="354" t="s">
        <v>163</v>
      </c>
      <c r="AA520" s="357">
        <v>0.85</v>
      </c>
      <c r="AB520" s="1745"/>
      <c r="AC520" s="1090"/>
      <c r="AD520" s="1091"/>
      <c r="AE520" s="391">
        <f>ROUND(ROUND(ROUND(ROUND(G512*P$8,0)*X519,0)*AA520,0)-AC517,0)</f>
        <v>298</v>
      </c>
      <c r="AF520" s="268"/>
    </row>
    <row r="521" spans="1:32" ht="17.100000000000001" customHeight="1">
      <c r="A521" s="243">
        <v>63</v>
      </c>
      <c r="B521" s="351">
        <v>8911</v>
      </c>
      <c r="C521" s="870" t="s">
        <v>13538</v>
      </c>
      <c r="D521" s="646"/>
      <c r="E521" s="646"/>
      <c r="F521" s="637"/>
      <c r="G521" s="638"/>
      <c r="H521" s="638"/>
      <c r="I521" s="744"/>
      <c r="J521" s="604"/>
      <c r="K521" s="517"/>
      <c r="L521" s="639"/>
      <c r="M521" s="546"/>
      <c r="N521" s="842"/>
      <c r="O521" s="546"/>
      <c r="P521" s="743"/>
      <c r="Q521" s="1251"/>
      <c r="R521" s="1251"/>
      <c r="S521" s="517"/>
      <c r="T521" s="517"/>
      <c r="U521" s="518"/>
      <c r="V521" s="1684" t="s">
        <v>4708</v>
      </c>
      <c r="W521" s="643" t="s">
        <v>163</v>
      </c>
      <c r="X521" s="1091">
        <v>0.85</v>
      </c>
      <c r="Y521" s="1082"/>
      <c r="Z521" s="1082"/>
      <c r="AA521" s="1083"/>
      <c r="AB521" s="1745"/>
      <c r="AC521" s="1090"/>
      <c r="AD521" s="1091"/>
      <c r="AE521" s="391">
        <f>ROUND(ROUND(ROUND(G512*P$8,0)*X521,0)-AC517,0)</f>
        <v>427</v>
      </c>
      <c r="AF521" s="268"/>
    </row>
    <row r="522" spans="1:32" ht="17.100000000000001" customHeight="1">
      <c r="A522" s="243">
        <v>63</v>
      </c>
      <c r="B522" s="351">
        <v>8912</v>
      </c>
      <c r="C522" s="870" t="s">
        <v>13539</v>
      </c>
      <c r="D522" s="646"/>
      <c r="E522" s="646"/>
      <c r="F522" s="637"/>
      <c r="G522" s="638"/>
      <c r="H522" s="638"/>
      <c r="I522" s="744"/>
      <c r="J522" s="604"/>
      <c r="K522" s="517"/>
      <c r="L522" s="639"/>
      <c r="M522" s="546"/>
      <c r="N522" s="842"/>
      <c r="O522" s="546"/>
      <c r="P522" s="743"/>
      <c r="Q522" s="1251"/>
      <c r="R522" s="1251"/>
      <c r="S522" s="517"/>
      <c r="T522" s="517"/>
      <c r="U522" s="518"/>
      <c r="V522" s="1805"/>
      <c r="W522" s="512"/>
      <c r="X522" s="1083"/>
      <c r="Y522" s="1079" t="s">
        <v>4700</v>
      </c>
      <c r="Z522" s="354" t="s">
        <v>163</v>
      </c>
      <c r="AA522" s="357">
        <v>0.85</v>
      </c>
      <c r="AB522" s="1746"/>
      <c r="AC522" s="1082"/>
      <c r="AD522" s="1083"/>
      <c r="AE522" s="391">
        <f>ROUND(ROUND(ROUND(ROUND(G512*P$8,0)*X521,0)*AA522,0)-AC517,0)</f>
        <v>362</v>
      </c>
      <c r="AF522" s="268"/>
    </row>
    <row r="523" spans="1:32" ht="16.7" customHeight="1">
      <c r="A523" s="243">
        <v>63</v>
      </c>
      <c r="B523" s="351">
        <v>8913</v>
      </c>
      <c r="C523" s="870" t="s">
        <v>13540</v>
      </c>
      <c r="D523" s="646"/>
      <c r="E523" s="646"/>
      <c r="F523" s="1252"/>
      <c r="G523" s="638"/>
      <c r="H523" s="638"/>
      <c r="I523" s="518"/>
      <c r="J523" s="646"/>
      <c r="K523" s="748"/>
      <c r="L523" s="748"/>
      <c r="M523" s="517"/>
      <c r="N523" s="516"/>
      <c r="O523" s="517"/>
      <c r="P523" s="518"/>
      <c r="Q523" s="1749" t="s">
        <v>11301</v>
      </c>
      <c r="R523" s="1816" t="s">
        <v>162</v>
      </c>
      <c r="S523" s="524"/>
      <c r="T523" s="524"/>
      <c r="U523" s="642"/>
      <c r="V523" s="1233"/>
      <c r="W523" s="362"/>
      <c r="X523" s="1097"/>
      <c r="Y523" s="635"/>
      <c r="Z523" s="635"/>
      <c r="AA523" s="635"/>
      <c r="AB523" s="1215"/>
      <c r="AC523" s="635"/>
      <c r="AD523" s="636"/>
      <c r="AE523" s="391">
        <f>ROUND(ROUND(G512*P$8,0)*T524,0)</f>
        <v>356</v>
      </c>
      <c r="AF523" s="268"/>
    </row>
    <row r="524" spans="1:32" ht="16.7" customHeight="1">
      <c r="A524" s="243">
        <v>63</v>
      </c>
      <c r="B524" s="351">
        <v>8914</v>
      </c>
      <c r="C524" s="870" t="s">
        <v>13541</v>
      </c>
      <c r="D524" s="646"/>
      <c r="E524" s="646"/>
      <c r="F524" s="1252"/>
      <c r="G524" s="796"/>
      <c r="H524" s="517"/>
      <c r="I524" s="518"/>
      <c r="J524" s="646"/>
      <c r="K524" s="748"/>
      <c r="L524" s="748"/>
      <c r="M524" s="517"/>
      <c r="N524" s="516"/>
      <c r="O524" s="517"/>
      <c r="P524" s="518"/>
      <c r="Q524" s="1758"/>
      <c r="R524" s="1817"/>
      <c r="S524" s="643" t="s">
        <v>163</v>
      </c>
      <c r="T524" s="1090">
        <v>0.7</v>
      </c>
      <c r="U524" s="518"/>
      <c r="V524" s="1234"/>
      <c r="W524" s="512"/>
      <c r="X524" s="514"/>
      <c r="Y524" s="1071" t="s">
        <v>4700</v>
      </c>
      <c r="Z524" s="362" t="s">
        <v>163</v>
      </c>
      <c r="AA524" s="356">
        <v>0.85</v>
      </c>
      <c r="AB524" s="1215"/>
      <c r="AC524" s="635"/>
      <c r="AD524" s="636"/>
      <c r="AE524" s="391">
        <f>ROUND(ROUND(ROUND(G512*P$8,0)*T524,0)*AA524,0)</f>
        <v>303</v>
      </c>
      <c r="AF524" s="268"/>
    </row>
    <row r="525" spans="1:32" ht="17.100000000000001" customHeight="1">
      <c r="A525" s="243">
        <v>63</v>
      </c>
      <c r="B525" s="351">
        <v>8915</v>
      </c>
      <c r="C525" s="870" t="s">
        <v>13542</v>
      </c>
      <c r="D525" s="604"/>
      <c r="E525" s="604"/>
      <c r="F525" s="1131"/>
      <c r="G525" s="517"/>
      <c r="H525" s="517"/>
      <c r="I525" s="518"/>
      <c r="J525" s="646"/>
      <c r="K525" s="748"/>
      <c r="L525" s="748"/>
      <c r="M525" s="643"/>
      <c r="N525" s="1130"/>
      <c r="O525" s="643"/>
      <c r="P525" s="1132"/>
      <c r="Q525" s="1758"/>
      <c r="R525" s="1817"/>
      <c r="S525" s="643"/>
      <c r="T525" s="1090"/>
      <c r="U525" s="1091"/>
      <c r="V525" s="1684" t="s">
        <v>4703</v>
      </c>
      <c r="W525" s="362" t="s">
        <v>163</v>
      </c>
      <c r="X525" s="1081">
        <f>$X$297</f>
        <v>0.7</v>
      </c>
      <c r="Y525" s="1088"/>
      <c r="Z525" s="1088"/>
      <c r="AA525" s="1088"/>
      <c r="AB525" s="1226"/>
      <c r="AC525" s="1088"/>
      <c r="AD525" s="1089"/>
      <c r="AE525" s="391">
        <f>ROUND(ROUND(ROUND(G512*P$8,0)*T524,0)*X525,0)</f>
        <v>249</v>
      </c>
      <c r="AF525" s="268"/>
    </row>
    <row r="526" spans="1:32" ht="17.100000000000001" customHeight="1">
      <c r="A526" s="243">
        <v>63</v>
      </c>
      <c r="B526" s="351">
        <v>8916</v>
      </c>
      <c r="C526" s="870" t="s">
        <v>13543</v>
      </c>
      <c r="D526" s="604"/>
      <c r="E526" s="604"/>
      <c r="F526" s="1131"/>
      <c r="G526" s="517"/>
      <c r="H526" s="517"/>
      <c r="I526" s="518"/>
      <c r="J526" s="646"/>
      <c r="K526" s="748"/>
      <c r="L526" s="748"/>
      <c r="M526" s="643"/>
      <c r="N526" s="1130"/>
      <c r="O526" s="643"/>
      <c r="P526" s="1132"/>
      <c r="Q526" s="1758"/>
      <c r="R526" s="1817"/>
      <c r="S526" s="643"/>
      <c r="T526" s="1090"/>
      <c r="U526" s="1091"/>
      <c r="V526" s="1805"/>
      <c r="W526" s="512"/>
      <c r="X526" s="1083"/>
      <c r="Y526" s="1079" t="s">
        <v>11869</v>
      </c>
      <c r="Z526" s="354" t="s">
        <v>30</v>
      </c>
      <c r="AA526" s="355">
        <v>0.85</v>
      </c>
      <c r="AB526" s="1215"/>
      <c r="AC526" s="635"/>
      <c r="AD526" s="636"/>
      <c r="AE526" s="391">
        <f>ROUND(ROUND(ROUND(ROUND(G512*P$8,0)*T524,0)*X525,0)*AA526,0)</f>
        <v>212</v>
      </c>
      <c r="AF526" s="268"/>
    </row>
    <row r="527" spans="1:32" ht="17.100000000000001" customHeight="1">
      <c r="A527" s="243">
        <v>63</v>
      </c>
      <c r="B527" s="351">
        <v>8917</v>
      </c>
      <c r="C527" s="870" t="s">
        <v>13544</v>
      </c>
      <c r="D527" s="604"/>
      <c r="E527" s="604"/>
      <c r="F527" s="1131"/>
      <c r="G527" s="517"/>
      <c r="H527" s="517"/>
      <c r="I527" s="518"/>
      <c r="J527" s="646"/>
      <c r="K527" s="748"/>
      <c r="L527" s="748"/>
      <c r="M527" s="643"/>
      <c r="N527" s="1130"/>
      <c r="O527" s="643"/>
      <c r="P527" s="1132"/>
      <c r="Q527" s="1758"/>
      <c r="R527" s="1253"/>
      <c r="S527" s="643"/>
      <c r="T527" s="1090"/>
      <c r="U527" s="1091"/>
      <c r="V527" s="1684" t="s">
        <v>4708</v>
      </c>
      <c r="W527" s="362" t="s">
        <v>30</v>
      </c>
      <c r="X527" s="1081">
        <f>$X$299</f>
        <v>0.85</v>
      </c>
      <c r="Y527" s="1082"/>
      <c r="Z527" s="1082"/>
      <c r="AA527" s="1082"/>
      <c r="AB527" s="1220"/>
      <c r="AC527" s="1082"/>
      <c r="AD527" s="1083"/>
      <c r="AE527" s="391">
        <f>ROUND(ROUND(ROUND(G512*P$8,0)*T524,0)*X527,0)</f>
        <v>303</v>
      </c>
      <c r="AF527" s="268"/>
    </row>
    <row r="528" spans="1:32" ht="17.100000000000001" customHeight="1">
      <c r="A528" s="243">
        <v>63</v>
      </c>
      <c r="B528" s="351">
        <v>8918</v>
      </c>
      <c r="C528" s="870" t="s">
        <v>13545</v>
      </c>
      <c r="D528" s="604"/>
      <c r="E528" s="604"/>
      <c r="F528" s="1131"/>
      <c r="G528" s="517"/>
      <c r="H528" s="517"/>
      <c r="I528" s="518"/>
      <c r="J528" s="646"/>
      <c r="K528" s="748"/>
      <c r="L528" s="748"/>
      <c r="M528" s="643"/>
      <c r="N528" s="1130"/>
      <c r="O528" s="643"/>
      <c r="P528" s="1132"/>
      <c r="Q528" s="1254"/>
      <c r="R528" s="1253"/>
      <c r="S528" s="643"/>
      <c r="T528" s="1090"/>
      <c r="U528" s="1091"/>
      <c r="V528" s="1805"/>
      <c r="W528" s="512"/>
      <c r="X528" s="1083"/>
      <c r="Y528" s="1079" t="s">
        <v>11869</v>
      </c>
      <c r="Z528" s="354" t="s">
        <v>30</v>
      </c>
      <c r="AA528" s="355">
        <v>0.85</v>
      </c>
      <c r="AB528" s="1215"/>
      <c r="AC528" s="635"/>
      <c r="AD528" s="636"/>
      <c r="AE528" s="391">
        <f>ROUND(ROUND(ROUND(ROUND(G512*P$8,0)*T524,0)*X527,0)*AA528,0)</f>
        <v>258</v>
      </c>
      <c r="AF528" s="268"/>
    </row>
    <row r="529" spans="1:32" ht="17.100000000000001" customHeight="1">
      <c r="A529" s="243">
        <v>63</v>
      </c>
      <c r="B529" s="351">
        <v>8919</v>
      </c>
      <c r="C529" s="870" t="s">
        <v>13546</v>
      </c>
      <c r="D529" s="604"/>
      <c r="E529" s="604"/>
      <c r="F529" s="1131"/>
      <c r="G529" s="517"/>
      <c r="H529" s="517"/>
      <c r="I529" s="518"/>
      <c r="J529" s="646"/>
      <c r="K529" s="748"/>
      <c r="L529" s="748"/>
      <c r="M529" s="643"/>
      <c r="N529" s="1130"/>
      <c r="O529" s="643"/>
      <c r="P529" s="1132"/>
      <c r="Q529" s="1254"/>
      <c r="R529" s="1246"/>
      <c r="S529" s="643"/>
      <c r="T529" s="1090"/>
      <c r="U529" s="1091"/>
      <c r="V529" s="1233"/>
      <c r="W529" s="362"/>
      <c r="X529" s="1097"/>
      <c r="Y529" s="635"/>
      <c r="Z529" s="635"/>
      <c r="AA529" s="636"/>
      <c r="AB529" s="1533" t="s">
        <v>167</v>
      </c>
      <c r="AC529" s="643">
        <v>5</v>
      </c>
      <c r="AD529" s="1086" t="s">
        <v>168</v>
      </c>
      <c r="AE529" s="391">
        <f>ROUND(ROUND(ROUND(G512*P$8,0)*T524,0)-AC529,0)</f>
        <v>351</v>
      </c>
      <c r="AF529" s="268"/>
    </row>
    <row r="530" spans="1:32" ht="17.100000000000001" customHeight="1">
      <c r="A530" s="243">
        <v>63</v>
      </c>
      <c r="B530" s="351">
        <v>8920</v>
      </c>
      <c r="C530" s="870" t="s">
        <v>13547</v>
      </c>
      <c r="D530" s="604"/>
      <c r="E530" s="604"/>
      <c r="F530" s="1131"/>
      <c r="G530" s="517"/>
      <c r="H530" s="517"/>
      <c r="I530" s="518"/>
      <c r="J530" s="646"/>
      <c r="K530" s="748"/>
      <c r="L530" s="748"/>
      <c r="M530" s="643"/>
      <c r="N530" s="1130"/>
      <c r="O530" s="643"/>
      <c r="P530" s="1132"/>
      <c r="Q530" s="1254"/>
      <c r="R530" s="1246"/>
      <c r="S530" s="643"/>
      <c r="T530" s="1090"/>
      <c r="U530" s="1091"/>
      <c r="V530" s="1234"/>
      <c r="W530" s="512"/>
      <c r="X530" s="514"/>
      <c r="Y530" s="1071" t="s">
        <v>11869</v>
      </c>
      <c r="Z530" s="362" t="s">
        <v>30</v>
      </c>
      <c r="AA530" s="395">
        <v>0.85</v>
      </c>
      <c r="AB530" s="1745"/>
      <c r="AC530" s="643"/>
      <c r="AD530" s="1086"/>
      <c r="AE530" s="391">
        <f>ROUND(ROUND(ROUND(ROUND(G512*P$8,0)*T524,0)*AA530,0)-AC529,0)</f>
        <v>298</v>
      </c>
      <c r="AF530" s="268"/>
    </row>
    <row r="531" spans="1:32" ht="17.100000000000001" customHeight="1">
      <c r="A531" s="243">
        <v>63</v>
      </c>
      <c r="B531" s="351">
        <v>8921</v>
      </c>
      <c r="C531" s="870" t="s">
        <v>13548</v>
      </c>
      <c r="D531" s="604"/>
      <c r="E531" s="604"/>
      <c r="F531" s="1131"/>
      <c r="G531" s="517"/>
      <c r="H531" s="517"/>
      <c r="I531" s="518"/>
      <c r="J531" s="646"/>
      <c r="K531" s="748"/>
      <c r="L531" s="748"/>
      <c r="M531" s="643"/>
      <c r="N531" s="1130"/>
      <c r="O531" s="643"/>
      <c r="P531" s="1132"/>
      <c r="Q531" s="1254"/>
      <c r="R531" s="1246"/>
      <c r="S531" s="643"/>
      <c r="T531" s="1090"/>
      <c r="U531" s="1091"/>
      <c r="V531" s="1684" t="s">
        <v>4703</v>
      </c>
      <c r="W531" s="643" t="s">
        <v>30</v>
      </c>
      <c r="X531" s="1091">
        <f>$X$297</f>
        <v>0.7</v>
      </c>
      <c r="Y531" s="1088"/>
      <c r="Z531" s="1088"/>
      <c r="AA531" s="1089"/>
      <c r="AB531" s="1745"/>
      <c r="AC531" s="1090"/>
      <c r="AD531" s="1091"/>
      <c r="AE531" s="391">
        <f>ROUND(ROUND(ROUND(ROUND(G512*P$8,0)*T524,0)*X531,0)-AC529,0)</f>
        <v>244</v>
      </c>
      <c r="AF531" s="268"/>
    </row>
    <row r="532" spans="1:32" ht="17.100000000000001" customHeight="1">
      <c r="A532" s="243">
        <v>63</v>
      </c>
      <c r="B532" s="351">
        <v>8922</v>
      </c>
      <c r="C532" s="870" t="s">
        <v>13549</v>
      </c>
      <c r="D532" s="604"/>
      <c r="E532" s="604"/>
      <c r="F532" s="1131"/>
      <c r="G532" s="517"/>
      <c r="H532" s="517"/>
      <c r="I532" s="518"/>
      <c r="J532" s="646"/>
      <c r="K532" s="748"/>
      <c r="L532" s="748"/>
      <c r="M532" s="643"/>
      <c r="N532" s="1130"/>
      <c r="O532" s="643"/>
      <c r="P532" s="1132"/>
      <c r="Q532" s="1254"/>
      <c r="R532" s="1246"/>
      <c r="S532" s="643"/>
      <c r="T532" s="1090"/>
      <c r="U532" s="1091"/>
      <c r="V532" s="1805"/>
      <c r="W532" s="512"/>
      <c r="X532" s="1083"/>
      <c r="Y532" s="1079" t="s">
        <v>11869</v>
      </c>
      <c r="Z532" s="354" t="s">
        <v>30</v>
      </c>
      <c r="AA532" s="357">
        <v>0.85</v>
      </c>
      <c r="AB532" s="1745"/>
      <c r="AC532" s="1090"/>
      <c r="AD532" s="1091"/>
      <c r="AE532" s="391">
        <f>ROUND(ROUND(ROUND(ROUND(ROUND(G512*P$8,0)*T524,0)*X531,0)*AA532,0)-AC529,0)</f>
        <v>207</v>
      </c>
      <c r="AF532" s="268"/>
    </row>
    <row r="533" spans="1:32" ht="16.7" customHeight="1">
      <c r="A533" s="243">
        <v>63</v>
      </c>
      <c r="B533" s="351">
        <v>8923</v>
      </c>
      <c r="C533" s="870" t="s">
        <v>13550</v>
      </c>
      <c r="D533" s="604"/>
      <c r="E533" s="604"/>
      <c r="F533" s="1131"/>
      <c r="G533" s="517"/>
      <c r="H533" s="517"/>
      <c r="I533" s="518"/>
      <c r="J533" s="646"/>
      <c r="K533" s="748"/>
      <c r="L533" s="748"/>
      <c r="M533" s="643"/>
      <c r="N533" s="1130"/>
      <c r="O533" s="643"/>
      <c r="P533" s="1132"/>
      <c r="Q533" s="1254"/>
      <c r="R533" s="1246"/>
      <c r="S533" s="643"/>
      <c r="T533" s="1090"/>
      <c r="U533" s="1091"/>
      <c r="V533" s="1684" t="s">
        <v>4708</v>
      </c>
      <c r="W533" s="643" t="s">
        <v>30</v>
      </c>
      <c r="X533" s="1091">
        <f>$X$299</f>
        <v>0.85</v>
      </c>
      <c r="Y533" s="1082"/>
      <c r="Z533" s="1082"/>
      <c r="AA533" s="1083"/>
      <c r="AB533" s="1745"/>
      <c r="AC533" s="1090"/>
      <c r="AD533" s="1091"/>
      <c r="AE533" s="391">
        <f>ROUND(ROUND(ROUND(ROUND(G512*P$8,0)*T524,0)*X533,0)-AC529,0)</f>
        <v>298</v>
      </c>
      <c r="AF533" s="268"/>
    </row>
    <row r="534" spans="1:32" ht="16.7" customHeight="1">
      <c r="A534" s="243">
        <v>63</v>
      </c>
      <c r="B534" s="351">
        <v>8924</v>
      </c>
      <c r="C534" s="870" t="s">
        <v>13551</v>
      </c>
      <c r="D534" s="604"/>
      <c r="E534" s="604"/>
      <c r="F534" s="1131"/>
      <c r="G534" s="517"/>
      <c r="H534" s="517"/>
      <c r="I534" s="518"/>
      <c r="J534" s="646"/>
      <c r="K534" s="748"/>
      <c r="L534" s="748"/>
      <c r="M534" s="643"/>
      <c r="N534" s="1130"/>
      <c r="O534" s="643"/>
      <c r="P534" s="1132"/>
      <c r="Q534" s="1254"/>
      <c r="R534" s="1240"/>
      <c r="S534" s="512"/>
      <c r="T534" s="1082"/>
      <c r="U534" s="1083"/>
      <c r="V534" s="1805"/>
      <c r="W534" s="512"/>
      <c r="X534" s="1083"/>
      <c r="Y534" s="1079" t="s">
        <v>11869</v>
      </c>
      <c r="Z534" s="354" t="s">
        <v>30</v>
      </c>
      <c r="AA534" s="357">
        <v>0.85</v>
      </c>
      <c r="AB534" s="1746"/>
      <c r="AC534" s="1082"/>
      <c r="AD534" s="1083"/>
      <c r="AE534" s="391">
        <f>ROUND(ROUND(ROUND(ROUND(ROUND(G512*P$8,0)*T524,0)*X533,0)*AA534,0)-AC529,0)</f>
        <v>253</v>
      </c>
      <c r="AF534" s="268"/>
    </row>
    <row r="535" spans="1:32" ht="17.100000000000001" customHeight="1">
      <c r="A535" s="243">
        <v>63</v>
      </c>
      <c r="B535" s="351">
        <v>8925</v>
      </c>
      <c r="C535" s="870" t="s">
        <v>13552</v>
      </c>
      <c r="D535" s="604"/>
      <c r="E535" s="604"/>
      <c r="F535" s="1131"/>
      <c r="G535" s="517"/>
      <c r="H535" s="517"/>
      <c r="I535" s="518"/>
      <c r="J535" s="646"/>
      <c r="K535" s="748"/>
      <c r="L535" s="748"/>
      <c r="M535" s="643"/>
      <c r="N535" s="1130"/>
      <c r="O535" s="643"/>
      <c r="P535" s="1132"/>
      <c r="Q535" s="1254"/>
      <c r="R535" s="1622" t="s">
        <v>237</v>
      </c>
      <c r="S535" s="362"/>
      <c r="T535" s="1119"/>
      <c r="U535" s="1081"/>
      <c r="V535" s="1233"/>
      <c r="W535" s="362"/>
      <c r="X535" s="1097"/>
      <c r="Y535" s="635"/>
      <c r="Z535" s="635"/>
      <c r="AA535" s="635"/>
      <c r="AB535" s="1215"/>
      <c r="AC535" s="635"/>
      <c r="AD535" s="636"/>
      <c r="AE535" s="391">
        <f>ROUND(ROUND(G512*P$8,0)*T536,0)</f>
        <v>254</v>
      </c>
      <c r="AF535" s="268"/>
    </row>
    <row r="536" spans="1:32" ht="17.100000000000001" customHeight="1">
      <c r="A536" s="243">
        <v>63</v>
      </c>
      <c r="B536" s="351">
        <v>8926</v>
      </c>
      <c r="C536" s="870" t="s">
        <v>13553</v>
      </c>
      <c r="D536" s="604"/>
      <c r="E536" s="604"/>
      <c r="F536" s="1131"/>
      <c r="G536" s="517"/>
      <c r="H536" s="517"/>
      <c r="I536" s="518"/>
      <c r="J536" s="646"/>
      <c r="K536" s="748"/>
      <c r="L536" s="748"/>
      <c r="M536" s="643"/>
      <c r="N536" s="1130"/>
      <c r="O536" s="643"/>
      <c r="P536" s="1132"/>
      <c r="Q536" s="1254"/>
      <c r="R536" s="1745"/>
      <c r="S536" s="643" t="s">
        <v>30</v>
      </c>
      <c r="T536" s="1090">
        <v>0.5</v>
      </c>
      <c r="U536" s="1091"/>
      <c r="V536" s="1234"/>
      <c r="W536" s="512"/>
      <c r="X536" s="514"/>
      <c r="Y536" s="1071" t="s">
        <v>11869</v>
      </c>
      <c r="Z536" s="362" t="s">
        <v>30</v>
      </c>
      <c r="AA536" s="356">
        <v>0.85</v>
      </c>
      <c r="AB536" s="1215"/>
      <c r="AC536" s="635"/>
      <c r="AD536" s="636"/>
      <c r="AE536" s="391">
        <f>ROUND(ROUND(ROUND(G512*P$8,0)*T536,0)*AA536,0)</f>
        <v>216</v>
      </c>
      <c r="AF536" s="268"/>
    </row>
    <row r="537" spans="1:32" ht="17.100000000000001" customHeight="1">
      <c r="A537" s="243">
        <v>63</v>
      </c>
      <c r="B537" s="351">
        <v>8927</v>
      </c>
      <c r="C537" s="870" t="s">
        <v>13554</v>
      </c>
      <c r="D537" s="604"/>
      <c r="E537" s="604"/>
      <c r="F537" s="1131"/>
      <c r="G537" s="517"/>
      <c r="H537" s="517"/>
      <c r="I537" s="518"/>
      <c r="J537" s="646"/>
      <c r="K537" s="748"/>
      <c r="L537" s="748"/>
      <c r="M537" s="643"/>
      <c r="N537" s="1130"/>
      <c r="O537" s="643"/>
      <c r="P537" s="1132"/>
      <c r="Q537" s="1254"/>
      <c r="R537" s="1745"/>
      <c r="S537" s="643"/>
      <c r="T537" s="1090"/>
      <c r="U537" s="1091"/>
      <c r="V537" s="1684" t="s">
        <v>4703</v>
      </c>
      <c r="W537" s="362" t="s">
        <v>30</v>
      </c>
      <c r="X537" s="1081">
        <f>$X$297</f>
        <v>0.7</v>
      </c>
      <c r="Y537" s="1088"/>
      <c r="Z537" s="1088"/>
      <c r="AA537" s="1088"/>
      <c r="AB537" s="1226"/>
      <c r="AC537" s="1088"/>
      <c r="AD537" s="1089"/>
      <c r="AE537" s="391">
        <f>ROUND(ROUND(ROUND(G512*P$8,0)*T536,0)*X537,0)</f>
        <v>178</v>
      </c>
      <c r="AF537" s="268"/>
    </row>
    <row r="538" spans="1:32" ht="17.100000000000001" customHeight="1">
      <c r="A538" s="243">
        <v>63</v>
      </c>
      <c r="B538" s="351">
        <v>8928</v>
      </c>
      <c r="C538" s="870" t="s">
        <v>13555</v>
      </c>
      <c r="D538" s="604"/>
      <c r="E538" s="604"/>
      <c r="F538" s="1131"/>
      <c r="G538" s="517"/>
      <c r="H538" s="517"/>
      <c r="I538" s="518"/>
      <c r="J538" s="646"/>
      <c r="K538" s="748"/>
      <c r="L538" s="748"/>
      <c r="M538" s="643"/>
      <c r="N538" s="1130"/>
      <c r="O538" s="643"/>
      <c r="P538" s="1132"/>
      <c r="Q538" s="1254"/>
      <c r="R538" s="1745"/>
      <c r="S538" s="643"/>
      <c r="T538" s="1090"/>
      <c r="U538" s="1091"/>
      <c r="V538" s="1805"/>
      <c r="W538" s="512"/>
      <c r="X538" s="1083"/>
      <c r="Y538" s="1079" t="s">
        <v>11869</v>
      </c>
      <c r="Z538" s="354" t="s">
        <v>30</v>
      </c>
      <c r="AA538" s="355">
        <v>0.85</v>
      </c>
      <c r="AB538" s="1215"/>
      <c r="AC538" s="635"/>
      <c r="AD538" s="636"/>
      <c r="AE538" s="391">
        <f>ROUND(ROUND(ROUND(ROUND(G512*P$8,0)*T536,0)*X537,0)*AA538,0)</f>
        <v>151</v>
      </c>
      <c r="AF538" s="268"/>
    </row>
    <row r="539" spans="1:32" ht="17.100000000000001" customHeight="1">
      <c r="A539" s="243">
        <v>63</v>
      </c>
      <c r="B539" s="351">
        <v>8929</v>
      </c>
      <c r="C539" s="870" t="s">
        <v>13556</v>
      </c>
      <c r="D539" s="604"/>
      <c r="E539" s="604"/>
      <c r="F539" s="1131"/>
      <c r="G539" s="517"/>
      <c r="H539" s="517"/>
      <c r="I539" s="518"/>
      <c r="J539" s="646"/>
      <c r="K539" s="748"/>
      <c r="L539" s="748"/>
      <c r="M539" s="643"/>
      <c r="N539" s="1130"/>
      <c r="O539" s="643"/>
      <c r="P539" s="1132"/>
      <c r="Q539" s="1254"/>
      <c r="R539" s="1246"/>
      <c r="S539" s="643"/>
      <c r="T539" s="1090"/>
      <c r="U539" s="1091"/>
      <c r="V539" s="1684" t="s">
        <v>4708</v>
      </c>
      <c r="W539" s="362" t="s">
        <v>30</v>
      </c>
      <c r="X539" s="1081">
        <f>$X$299</f>
        <v>0.85</v>
      </c>
      <c r="Y539" s="1082"/>
      <c r="Z539" s="1082"/>
      <c r="AA539" s="1082"/>
      <c r="AB539" s="1220"/>
      <c r="AC539" s="1082"/>
      <c r="AD539" s="1083"/>
      <c r="AE539" s="391">
        <f>ROUND(ROUND(ROUND(G512*P$8,0)*T536,0)*X539,0)</f>
        <v>216</v>
      </c>
      <c r="AF539" s="268"/>
    </row>
    <row r="540" spans="1:32" ht="17.100000000000001" customHeight="1">
      <c r="A540" s="243">
        <v>63</v>
      </c>
      <c r="B540" s="351">
        <v>8930</v>
      </c>
      <c r="C540" s="870" t="s">
        <v>13557</v>
      </c>
      <c r="D540" s="604"/>
      <c r="E540" s="604"/>
      <c r="F540" s="1131"/>
      <c r="G540" s="517"/>
      <c r="H540" s="517"/>
      <c r="I540" s="518"/>
      <c r="J540" s="646"/>
      <c r="K540" s="748"/>
      <c r="L540" s="748"/>
      <c r="M540" s="643"/>
      <c r="N540" s="1130"/>
      <c r="O540" s="643"/>
      <c r="P540" s="1132"/>
      <c r="Q540" s="1254"/>
      <c r="R540" s="1246"/>
      <c r="S540" s="643"/>
      <c r="T540" s="1090"/>
      <c r="U540" s="1091"/>
      <c r="V540" s="1805"/>
      <c r="W540" s="512"/>
      <c r="X540" s="1083"/>
      <c r="Y540" s="1079" t="s">
        <v>11869</v>
      </c>
      <c r="Z540" s="354" t="s">
        <v>30</v>
      </c>
      <c r="AA540" s="355">
        <v>0.85</v>
      </c>
      <c r="AB540" s="1215"/>
      <c r="AC540" s="635"/>
      <c r="AD540" s="636"/>
      <c r="AE540" s="391">
        <f>ROUND(ROUND(ROUND(ROUND(G512*P$8,0)*T536,0)*X539,0)*AA540,0)</f>
        <v>184</v>
      </c>
      <c r="AF540" s="268"/>
    </row>
    <row r="541" spans="1:32" ht="17.100000000000001" customHeight="1">
      <c r="A541" s="243">
        <v>63</v>
      </c>
      <c r="B541" s="351">
        <v>8931</v>
      </c>
      <c r="C541" s="870" t="s">
        <v>13558</v>
      </c>
      <c r="D541" s="604"/>
      <c r="E541" s="604"/>
      <c r="F541" s="1131"/>
      <c r="G541" s="517"/>
      <c r="H541" s="517"/>
      <c r="I541" s="518"/>
      <c r="J541" s="646"/>
      <c r="K541" s="748"/>
      <c r="L541" s="748"/>
      <c r="M541" s="643"/>
      <c r="N541" s="1130"/>
      <c r="O541" s="643"/>
      <c r="P541" s="1132"/>
      <c r="Q541" s="1254"/>
      <c r="R541" s="1246"/>
      <c r="S541" s="643"/>
      <c r="T541" s="1090"/>
      <c r="U541" s="1091"/>
      <c r="V541" s="1233"/>
      <c r="W541" s="362"/>
      <c r="X541" s="1097"/>
      <c r="Y541" s="635"/>
      <c r="Z541" s="635"/>
      <c r="AA541" s="636"/>
      <c r="AB541" s="1533" t="s">
        <v>167</v>
      </c>
      <c r="AC541" s="643">
        <v>5</v>
      </c>
      <c r="AD541" s="1086" t="s">
        <v>168</v>
      </c>
      <c r="AE541" s="391">
        <f>ROUND(ROUND(ROUND(G512*P$8,0)*T536,0)-AC541,0)</f>
        <v>249</v>
      </c>
      <c r="AF541" s="268"/>
    </row>
    <row r="542" spans="1:32" ht="17.100000000000001" customHeight="1">
      <c r="A542" s="243">
        <v>63</v>
      </c>
      <c r="B542" s="351">
        <v>8932</v>
      </c>
      <c r="C542" s="870" t="s">
        <v>13559</v>
      </c>
      <c r="D542" s="604"/>
      <c r="E542" s="604"/>
      <c r="F542" s="1131"/>
      <c r="G542" s="517"/>
      <c r="H542" s="517"/>
      <c r="I542" s="518"/>
      <c r="J542" s="646"/>
      <c r="K542" s="748"/>
      <c r="L542" s="748"/>
      <c r="M542" s="643"/>
      <c r="N542" s="1130"/>
      <c r="O542" s="643"/>
      <c r="P542" s="1132"/>
      <c r="Q542" s="1254"/>
      <c r="R542" s="1238"/>
      <c r="S542" s="643"/>
      <c r="T542" s="1090"/>
      <c r="U542" s="1090"/>
      <c r="V542" s="1234"/>
      <c r="W542" s="512"/>
      <c r="X542" s="514"/>
      <c r="Y542" s="1071" t="s">
        <v>11869</v>
      </c>
      <c r="Z542" s="362" t="s">
        <v>30</v>
      </c>
      <c r="AA542" s="395">
        <v>0.85</v>
      </c>
      <c r="AB542" s="1745"/>
      <c r="AC542" s="643"/>
      <c r="AD542" s="1086"/>
      <c r="AE542" s="391">
        <f>ROUND(ROUND(ROUND(ROUND(G512*P$8,0)*T536,0)*AA542,0)-AC541,0)</f>
        <v>211</v>
      </c>
      <c r="AF542" s="268"/>
    </row>
    <row r="543" spans="1:32" ht="17.100000000000001" customHeight="1">
      <c r="A543" s="243">
        <v>63</v>
      </c>
      <c r="B543" s="351">
        <v>8933</v>
      </c>
      <c r="C543" s="870" t="s">
        <v>13560</v>
      </c>
      <c r="D543" s="604"/>
      <c r="E543" s="604"/>
      <c r="F543" s="1131"/>
      <c r="G543" s="517"/>
      <c r="H543" s="517"/>
      <c r="I543" s="518"/>
      <c r="J543" s="646"/>
      <c r="K543" s="748"/>
      <c r="L543" s="748"/>
      <c r="M543" s="643"/>
      <c r="N543" s="1130"/>
      <c r="O543" s="643"/>
      <c r="P543" s="1132"/>
      <c r="Q543" s="1254"/>
      <c r="R543" s="1238"/>
      <c r="S543" s="643"/>
      <c r="T543" s="1090"/>
      <c r="U543" s="1090"/>
      <c r="V543" s="1684" t="s">
        <v>4703</v>
      </c>
      <c r="W543" s="643" t="s">
        <v>30</v>
      </c>
      <c r="X543" s="1091">
        <f>$X$297</f>
        <v>0.7</v>
      </c>
      <c r="Y543" s="1088"/>
      <c r="Z543" s="1088"/>
      <c r="AA543" s="1089"/>
      <c r="AB543" s="1745"/>
      <c r="AC543" s="1090"/>
      <c r="AD543" s="1091"/>
      <c r="AE543" s="391">
        <f>ROUND(ROUND(ROUND(ROUND(G512*P$8,0)*T536,0)*X543,0)-AC541,0)</f>
        <v>173</v>
      </c>
      <c r="AF543" s="268"/>
    </row>
    <row r="544" spans="1:32" ht="17.100000000000001" customHeight="1">
      <c r="A544" s="243">
        <v>63</v>
      </c>
      <c r="B544" s="351">
        <v>8934</v>
      </c>
      <c r="C544" s="870" t="s">
        <v>13561</v>
      </c>
      <c r="D544" s="604"/>
      <c r="E544" s="604"/>
      <c r="F544" s="1131"/>
      <c r="G544" s="517"/>
      <c r="H544" s="517"/>
      <c r="I544" s="518"/>
      <c r="J544" s="646"/>
      <c r="K544" s="748"/>
      <c r="L544" s="748"/>
      <c r="M544" s="643"/>
      <c r="N544" s="1130"/>
      <c r="O544" s="643"/>
      <c r="P544" s="1132"/>
      <c r="Q544" s="1254"/>
      <c r="R544" s="1238"/>
      <c r="S544" s="643"/>
      <c r="T544" s="1090"/>
      <c r="U544" s="1090"/>
      <c r="V544" s="1805"/>
      <c r="W544" s="512"/>
      <c r="X544" s="1083"/>
      <c r="Y544" s="1079" t="s">
        <v>11869</v>
      </c>
      <c r="Z544" s="354" t="s">
        <v>30</v>
      </c>
      <c r="AA544" s="357">
        <v>0.85</v>
      </c>
      <c r="AB544" s="1745"/>
      <c r="AC544" s="1090"/>
      <c r="AD544" s="1091"/>
      <c r="AE544" s="391">
        <f>ROUND(ROUND(ROUND(ROUND(ROUND(G512*P$8,0)*T536,0)*X543,0)*AA544,0)-AC541,0)</f>
        <v>146</v>
      </c>
      <c r="AF544" s="268"/>
    </row>
    <row r="545" spans="1:32" ht="17.100000000000001" customHeight="1">
      <c r="A545" s="243">
        <v>63</v>
      </c>
      <c r="B545" s="351">
        <v>8935</v>
      </c>
      <c r="C545" s="870" t="s">
        <v>13562</v>
      </c>
      <c r="D545" s="604"/>
      <c r="E545" s="604"/>
      <c r="F545" s="1131"/>
      <c r="G545" s="517"/>
      <c r="H545" s="517"/>
      <c r="I545" s="518"/>
      <c r="J545" s="646"/>
      <c r="K545" s="748"/>
      <c r="L545" s="748"/>
      <c r="M545" s="643"/>
      <c r="N545" s="1130"/>
      <c r="O545" s="643"/>
      <c r="P545" s="1132"/>
      <c r="Q545" s="1254"/>
      <c r="R545" s="1238"/>
      <c r="S545" s="643"/>
      <c r="T545" s="1090"/>
      <c r="U545" s="1090"/>
      <c r="V545" s="1684" t="s">
        <v>4708</v>
      </c>
      <c r="W545" s="643" t="s">
        <v>30</v>
      </c>
      <c r="X545" s="1091">
        <f>$X$299</f>
        <v>0.85</v>
      </c>
      <c r="Y545" s="1082"/>
      <c r="Z545" s="1082"/>
      <c r="AA545" s="1083"/>
      <c r="AB545" s="1745"/>
      <c r="AC545" s="1090"/>
      <c r="AD545" s="1091"/>
      <c r="AE545" s="391">
        <f>ROUND(ROUND(ROUND(ROUND(G512*P$8,0)*T536,0)*X545,0)-AC541,0)</f>
        <v>211</v>
      </c>
      <c r="AF545" s="268"/>
    </row>
    <row r="546" spans="1:32" ht="17.100000000000001" customHeight="1">
      <c r="A546" s="243">
        <v>63</v>
      </c>
      <c r="B546" s="351">
        <v>8936</v>
      </c>
      <c r="C546" s="870" t="s">
        <v>13563</v>
      </c>
      <c r="D546" s="604"/>
      <c r="E546" s="604"/>
      <c r="F546" s="1131"/>
      <c r="G546" s="517"/>
      <c r="H546" s="517"/>
      <c r="I546" s="518"/>
      <c r="J546" s="646"/>
      <c r="K546" s="748"/>
      <c r="L546" s="748"/>
      <c r="M546" s="643"/>
      <c r="N546" s="1130"/>
      <c r="O546" s="643"/>
      <c r="P546" s="1132"/>
      <c r="Q546" s="1255"/>
      <c r="R546" s="1238"/>
      <c r="S546" s="643"/>
      <c r="T546" s="1090"/>
      <c r="U546" s="1090"/>
      <c r="V546" s="1805"/>
      <c r="W546" s="512"/>
      <c r="X546" s="1083"/>
      <c r="Y546" s="1079" t="s">
        <v>11869</v>
      </c>
      <c r="Z546" s="354" t="s">
        <v>30</v>
      </c>
      <c r="AA546" s="357">
        <v>0.85</v>
      </c>
      <c r="AB546" s="1746"/>
      <c r="AC546" s="1082"/>
      <c r="AD546" s="1083"/>
      <c r="AE546" s="391">
        <f>ROUND(ROUND(ROUND(ROUND(ROUND(G512*P$8,0)*T536,0)*X545,0)*AA546,0)-AC541,0)</f>
        <v>179</v>
      </c>
      <c r="AF546" s="268"/>
    </row>
    <row r="547" spans="1:32" ht="17.100000000000001" customHeight="1">
      <c r="A547" s="243">
        <v>63</v>
      </c>
      <c r="B547" s="351">
        <v>8937</v>
      </c>
      <c r="C547" s="870" t="s">
        <v>13564</v>
      </c>
      <c r="D547" s="1125"/>
      <c r="E547" s="1125"/>
      <c r="F547" s="604"/>
      <c r="G547" s="605"/>
      <c r="H547" s="605"/>
      <c r="I547" s="607"/>
      <c r="J547" s="1593" t="s">
        <v>11892</v>
      </c>
      <c r="K547" s="641"/>
      <c r="L547" s="641"/>
      <c r="M547" s="524"/>
      <c r="N547" s="516"/>
      <c r="O547" s="517"/>
      <c r="P547" s="518"/>
      <c r="Q547" s="670"/>
      <c r="R547" s="670"/>
      <c r="S547" s="524"/>
      <c r="T547" s="524"/>
      <c r="U547" s="524"/>
      <c r="V547" s="1233"/>
      <c r="W547" s="362"/>
      <c r="X547" s="1097"/>
      <c r="Y547" s="635"/>
      <c r="Z547" s="635"/>
      <c r="AA547" s="635"/>
      <c r="AB547" s="1215"/>
      <c r="AC547" s="635"/>
      <c r="AD547" s="636"/>
      <c r="AE547" s="391">
        <f>ROUND(ROUND(G512+K548,0)*P$8,0)</f>
        <v>517</v>
      </c>
      <c r="AF547" s="268"/>
    </row>
    <row r="548" spans="1:32" ht="17.100000000000001" customHeight="1">
      <c r="A548" s="243">
        <v>63</v>
      </c>
      <c r="B548" s="351">
        <v>8938</v>
      </c>
      <c r="C548" s="870" t="s">
        <v>13565</v>
      </c>
      <c r="D548" s="1125"/>
      <c r="E548" s="1125"/>
      <c r="F548" s="604"/>
      <c r="G548" s="605"/>
      <c r="H548" s="605"/>
      <c r="I548" s="607"/>
      <c r="J548" s="1745"/>
      <c r="K548" s="643">
        <v>12</v>
      </c>
      <c r="L548" s="802" t="s">
        <v>16</v>
      </c>
      <c r="M548" s="517"/>
      <c r="N548" s="516"/>
      <c r="O548" s="517"/>
      <c r="P548" s="518"/>
      <c r="Q548" s="1250"/>
      <c r="R548" s="1250"/>
      <c r="S548" s="517"/>
      <c r="T548" s="517"/>
      <c r="U548" s="517"/>
      <c r="V548" s="1234"/>
      <c r="W548" s="512"/>
      <c r="X548" s="514"/>
      <c r="Y548" s="1071" t="s">
        <v>11869</v>
      </c>
      <c r="Z548" s="362" t="s">
        <v>30</v>
      </c>
      <c r="AA548" s="356">
        <v>0.85</v>
      </c>
      <c r="AB548" s="1215"/>
      <c r="AC548" s="635"/>
      <c r="AD548" s="636"/>
      <c r="AE548" s="391">
        <f>ROUND(ROUND(ROUND(G512+K548,0)*P$8,0)*AA548,0)</f>
        <v>439</v>
      </c>
      <c r="AF548" s="268"/>
    </row>
    <row r="549" spans="1:32" ht="17.100000000000001" customHeight="1">
      <c r="A549" s="243">
        <v>63</v>
      </c>
      <c r="B549" s="351">
        <v>8939</v>
      </c>
      <c r="C549" s="870" t="s">
        <v>13566</v>
      </c>
      <c r="D549" s="1125"/>
      <c r="E549" s="1125"/>
      <c r="F549" s="604"/>
      <c r="G549" s="605"/>
      <c r="H549" s="605"/>
      <c r="I549" s="607"/>
      <c r="J549" s="1745"/>
      <c r="K549" s="748"/>
      <c r="L549" s="643"/>
      <c r="M549" s="1223"/>
      <c r="N549" s="1222"/>
      <c r="O549" s="1223"/>
      <c r="P549" s="747"/>
      <c r="Q549" s="1251"/>
      <c r="R549" s="1251"/>
      <c r="S549" s="517"/>
      <c r="T549" s="517"/>
      <c r="U549" s="517"/>
      <c r="V549" s="1684" t="s">
        <v>4703</v>
      </c>
      <c r="W549" s="362" t="s">
        <v>30</v>
      </c>
      <c r="X549" s="1081">
        <f>$X$297</f>
        <v>0.7</v>
      </c>
      <c r="Y549" s="1088"/>
      <c r="Z549" s="1088"/>
      <c r="AA549" s="1088"/>
      <c r="AB549" s="1226"/>
      <c r="AC549" s="1088"/>
      <c r="AD549" s="1089"/>
      <c r="AE549" s="391">
        <f>ROUND(ROUND(ROUND(G512+K548,0)*P$8,0)*X549,0)</f>
        <v>362</v>
      </c>
      <c r="AF549" s="268"/>
    </row>
    <row r="550" spans="1:32" ht="17.100000000000001" customHeight="1">
      <c r="A550" s="243">
        <v>63</v>
      </c>
      <c r="B550" s="351">
        <v>8940</v>
      </c>
      <c r="C550" s="870" t="s">
        <v>13567</v>
      </c>
      <c r="D550" s="1125"/>
      <c r="E550" s="1125"/>
      <c r="F550" s="604"/>
      <c r="G550" s="605"/>
      <c r="H550" s="605"/>
      <c r="I550" s="607"/>
      <c r="J550" s="1745"/>
      <c r="K550" s="748"/>
      <c r="L550" s="643"/>
      <c r="M550" s="1223"/>
      <c r="N550" s="1222"/>
      <c r="O550" s="1223"/>
      <c r="P550" s="747"/>
      <c r="Q550" s="1251"/>
      <c r="R550" s="1251"/>
      <c r="S550" s="517"/>
      <c r="T550" s="517"/>
      <c r="U550" s="517"/>
      <c r="V550" s="1805"/>
      <c r="W550" s="512"/>
      <c r="X550" s="1083"/>
      <c r="Y550" s="1079" t="s">
        <v>11869</v>
      </c>
      <c r="Z550" s="354" t="s">
        <v>30</v>
      </c>
      <c r="AA550" s="355">
        <v>0.85</v>
      </c>
      <c r="AB550" s="1215"/>
      <c r="AC550" s="635"/>
      <c r="AD550" s="636"/>
      <c r="AE550" s="391">
        <f>ROUND(ROUND(ROUND(ROUND(G512+K548,0)*P$8,0)*X549,0)*AA550,0)</f>
        <v>308</v>
      </c>
      <c r="AF550" s="268"/>
    </row>
    <row r="551" spans="1:32" ht="17.100000000000001" customHeight="1">
      <c r="A551" s="243">
        <v>63</v>
      </c>
      <c r="B551" s="351">
        <v>8941</v>
      </c>
      <c r="C551" s="870" t="s">
        <v>13568</v>
      </c>
      <c r="D551" s="1125"/>
      <c r="E551" s="1125"/>
      <c r="F551" s="604"/>
      <c r="G551" s="605"/>
      <c r="H551" s="605"/>
      <c r="I551" s="607"/>
      <c r="J551" s="646"/>
      <c r="K551" s="748"/>
      <c r="L551" s="643"/>
      <c r="M551" s="1223"/>
      <c r="N551" s="1222"/>
      <c r="O551" s="1223"/>
      <c r="P551" s="747"/>
      <c r="Q551" s="1251"/>
      <c r="R551" s="1251"/>
      <c r="S551" s="517"/>
      <c r="T551" s="517"/>
      <c r="U551" s="517"/>
      <c r="V551" s="1684" t="s">
        <v>4708</v>
      </c>
      <c r="W551" s="362" t="s">
        <v>30</v>
      </c>
      <c r="X551" s="1081">
        <f>$X$299</f>
        <v>0.85</v>
      </c>
      <c r="Y551" s="1082"/>
      <c r="Z551" s="1082"/>
      <c r="AA551" s="1082"/>
      <c r="AB551" s="1220"/>
      <c r="AC551" s="1082"/>
      <c r="AD551" s="1083"/>
      <c r="AE551" s="391">
        <f>ROUND(ROUND(ROUND(G512+K548,0)*P$8,0)*X551,0)</f>
        <v>439</v>
      </c>
      <c r="AF551" s="268"/>
    </row>
    <row r="552" spans="1:32" ht="17.100000000000001" customHeight="1">
      <c r="A552" s="243">
        <v>63</v>
      </c>
      <c r="B552" s="351">
        <v>8942</v>
      </c>
      <c r="C552" s="870" t="s">
        <v>13569</v>
      </c>
      <c r="D552" s="1125"/>
      <c r="E552" s="1125"/>
      <c r="F552" s="604"/>
      <c r="G552" s="605"/>
      <c r="H552" s="605"/>
      <c r="I552" s="607"/>
      <c r="J552" s="646"/>
      <c r="K552" s="748"/>
      <c r="L552" s="643"/>
      <c r="M552" s="1223"/>
      <c r="N552" s="1222"/>
      <c r="O552" s="1223"/>
      <c r="P552" s="747"/>
      <c r="Q552" s="1251"/>
      <c r="R552" s="1251"/>
      <c r="S552" s="517"/>
      <c r="T552" s="517"/>
      <c r="U552" s="517"/>
      <c r="V552" s="1805"/>
      <c r="W552" s="512"/>
      <c r="X552" s="1083"/>
      <c r="Y552" s="1079" t="s">
        <v>11869</v>
      </c>
      <c r="Z552" s="354" t="s">
        <v>30</v>
      </c>
      <c r="AA552" s="355">
        <v>0.85</v>
      </c>
      <c r="AB552" s="1215"/>
      <c r="AC552" s="635"/>
      <c r="AD552" s="636"/>
      <c r="AE552" s="391">
        <f>ROUND(ROUND(ROUND(ROUND(G512+K548,0)*P$8,0)*X551,0)*AA552,0)</f>
        <v>373</v>
      </c>
      <c r="AF552" s="268"/>
    </row>
    <row r="553" spans="1:32" ht="17.100000000000001" customHeight="1">
      <c r="A553" s="243">
        <v>63</v>
      </c>
      <c r="B553" s="351">
        <v>8943</v>
      </c>
      <c r="C553" s="870" t="s">
        <v>13570</v>
      </c>
      <c r="D553" s="1125"/>
      <c r="E553" s="1125"/>
      <c r="F553" s="604"/>
      <c r="G553" s="605"/>
      <c r="H553" s="605"/>
      <c r="I553" s="607"/>
      <c r="J553" s="646"/>
      <c r="K553" s="748"/>
      <c r="L553" s="643"/>
      <c r="M553" s="1223"/>
      <c r="N553" s="1222"/>
      <c r="O553" s="1223"/>
      <c r="P553" s="747"/>
      <c r="Q553" s="1251"/>
      <c r="R553" s="1251"/>
      <c r="S553" s="517"/>
      <c r="T553" s="517"/>
      <c r="U553" s="517"/>
      <c r="V553" s="1233"/>
      <c r="W553" s="362"/>
      <c r="X553" s="1097"/>
      <c r="Y553" s="635"/>
      <c r="Z553" s="635"/>
      <c r="AA553" s="636"/>
      <c r="AB553" s="1533" t="s">
        <v>167</v>
      </c>
      <c r="AC553" s="643">
        <v>5</v>
      </c>
      <c r="AD553" s="1086" t="s">
        <v>168</v>
      </c>
      <c r="AE553" s="391">
        <f>ROUND(ROUND(ROUND(G512+K548,0)*P$8,0)-AC553,0)</f>
        <v>512</v>
      </c>
      <c r="AF553" s="268"/>
    </row>
    <row r="554" spans="1:32" ht="17.100000000000001" customHeight="1">
      <c r="A554" s="243">
        <v>63</v>
      </c>
      <c r="B554" s="351">
        <v>8944</v>
      </c>
      <c r="C554" s="870" t="s">
        <v>13571</v>
      </c>
      <c r="D554" s="1125"/>
      <c r="E554" s="1125"/>
      <c r="F554" s="604"/>
      <c r="G554" s="605"/>
      <c r="H554" s="605"/>
      <c r="I554" s="607"/>
      <c r="J554" s="646"/>
      <c r="K554" s="748"/>
      <c r="L554" s="643"/>
      <c r="M554" s="1223"/>
      <c r="N554" s="1222"/>
      <c r="O554" s="1223"/>
      <c r="P554" s="747"/>
      <c r="Q554" s="1251"/>
      <c r="R554" s="1251"/>
      <c r="S554" s="517"/>
      <c r="T554" s="517"/>
      <c r="U554" s="517"/>
      <c r="V554" s="1234"/>
      <c r="W554" s="512"/>
      <c r="X554" s="514"/>
      <c r="Y554" s="1071" t="s">
        <v>11869</v>
      </c>
      <c r="Z554" s="362" t="s">
        <v>30</v>
      </c>
      <c r="AA554" s="395">
        <v>0.85</v>
      </c>
      <c r="AB554" s="1745"/>
      <c r="AC554" s="643"/>
      <c r="AD554" s="1086"/>
      <c r="AE554" s="391">
        <f>ROUND(ROUND(ROUND(ROUND(G512+K548,0)*P$8,0)*AA554,0)-AC553,0)</f>
        <v>434</v>
      </c>
      <c r="AF554" s="268"/>
    </row>
    <row r="555" spans="1:32" ht="17.100000000000001" customHeight="1">
      <c r="A555" s="243">
        <v>63</v>
      </c>
      <c r="B555" s="351">
        <v>8945</v>
      </c>
      <c r="C555" s="870" t="s">
        <v>13572</v>
      </c>
      <c r="D555" s="1125"/>
      <c r="E555" s="1125"/>
      <c r="F555" s="604"/>
      <c r="G555" s="605"/>
      <c r="H555" s="605"/>
      <c r="I555" s="607"/>
      <c r="J555" s="646"/>
      <c r="K555" s="748"/>
      <c r="L555" s="643"/>
      <c r="M555" s="1223"/>
      <c r="N555" s="1222"/>
      <c r="O555" s="1223"/>
      <c r="P555" s="747"/>
      <c r="Q555" s="1251"/>
      <c r="R555" s="1251"/>
      <c r="S555" s="517"/>
      <c r="T555" s="517"/>
      <c r="U555" s="517"/>
      <c r="V555" s="1684" t="s">
        <v>4703</v>
      </c>
      <c r="W555" s="643" t="s">
        <v>30</v>
      </c>
      <c r="X555" s="1091">
        <v>0.7</v>
      </c>
      <c r="Y555" s="1088"/>
      <c r="Z555" s="1088"/>
      <c r="AA555" s="1089"/>
      <c r="AB555" s="1745"/>
      <c r="AC555" s="1090"/>
      <c r="AD555" s="1091"/>
      <c r="AE555" s="391">
        <f>ROUND(ROUND(ROUND(ROUND(G512+K548,0)*P$8,0)*X555,0)-AC553,0)</f>
        <v>357</v>
      </c>
      <c r="AF555" s="268"/>
    </row>
    <row r="556" spans="1:32" ht="17.100000000000001" customHeight="1">
      <c r="A556" s="243">
        <v>63</v>
      </c>
      <c r="B556" s="351">
        <v>8946</v>
      </c>
      <c r="C556" s="870" t="s">
        <v>13573</v>
      </c>
      <c r="D556" s="1125"/>
      <c r="E556" s="1125"/>
      <c r="F556" s="604"/>
      <c r="G556" s="605"/>
      <c r="H556" s="605"/>
      <c r="I556" s="607"/>
      <c r="J556" s="646"/>
      <c r="K556" s="748"/>
      <c r="L556" s="643"/>
      <c r="M556" s="1223"/>
      <c r="N556" s="1222"/>
      <c r="O556" s="1223"/>
      <c r="P556" s="747"/>
      <c r="Q556" s="1251"/>
      <c r="R556" s="1251"/>
      <c r="S556" s="517"/>
      <c r="T556" s="517"/>
      <c r="U556" s="517"/>
      <c r="V556" s="1805"/>
      <c r="W556" s="512"/>
      <c r="X556" s="1083"/>
      <c r="Y556" s="1079" t="s">
        <v>11869</v>
      </c>
      <c r="Z556" s="354" t="s">
        <v>30</v>
      </c>
      <c r="AA556" s="357">
        <v>0.85</v>
      </c>
      <c r="AB556" s="1745"/>
      <c r="AC556" s="1090"/>
      <c r="AD556" s="1091"/>
      <c r="AE556" s="391">
        <f>ROUND(ROUND(ROUND(ROUND(ROUND(G512+K548,0)*P$8,0)*X555,0)*AA556,0)-AC553,0)</f>
        <v>303</v>
      </c>
      <c r="AF556" s="268"/>
    </row>
    <row r="557" spans="1:32" ht="17.100000000000001" customHeight="1">
      <c r="A557" s="243">
        <v>63</v>
      </c>
      <c r="B557" s="351">
        <v>8947</v>
      </c>
      <c r="C557" s="870" t="s">
        <v>13574</v>
      </c>
      <c r="D557" s="1125"/>
      <c r="E557" s="1125"/>
      <c r="F557" s="604"/>
      <c r="G557" s="605"/>
      <c r="H557" s="605"/>
      <c r="I557" s="607"/>
      <c r="J557" s="646"/>
      <c r="K557" s="748"/>
      <c r="L557" s="643"/>
      <c r="M557" s="1223"/>
      <c r="N557" s="1222"/>
      <c r="O557" s="1223"/>
      <c r="P557" s="747"/>
      <c r="Q557" s="1251"/>
      <c r="R557" s="1251"/>
      <c r="S557" s="517"/>
      <c r="T557" s="517"/>
      <c r="U557" s="517"/>
      <c r="V557" s="1684" t="s">
        <v>4708</v>
      </c>
      <c r="W557" s="643" t="s">
        <v>30</v>
      </c>
      <c r="X557" s="1091">
        <v>0.85</v>
      </c>
      <c r="Y557" s="1082"/>
      <c r="Z557" s="1082"/>
      <c r="AA557" s="1083"/>
      <c r="AB557" s="1745"/>
      <c r="AC557" s="1090"/>
      <c r="AD557" s="1091"/>
      <c r="AE557" s="391">
        <f>ROUND(ROUND(ROUND(ROUND(G512+K548,0)*P$8,0)*X557,0)-AC553,0)</f>
        <v>434</v>
      </c>
      <c r="AF557" s="268"/>
    </row>
    <row r="558" spans="1:32" ht="17.100000000000001" customHeight="1">
      <c r="A558" s="243">
        <v>63</v>
      </c>
      <c r="B558" s="351">
        <v>8948</v>
      </c>
      <c r="C558" s="870" t="s">
        <v>13575</v>
      </c>
      <c r="D558" s="1125"/>
      <c r="E558" s="1125"/>
      <c r="F558" s="604"/>
      <c r="G558" s="605"/>
      <c r="H558" s="605"/>
      <c r="I558" s="607"/>
      <c r="J558" s="646"/>
      <c r="K558" s="748"/>
      <c r="L558" s="643"/>
      <c r="M558" s="1223"/>
      <c r="N558" s="1222"/>
      <c r="O558" s="1223"/>
      <c r="P558" s="747"/>
      <c r="Q558" s="1251"/>
      <c r="R558" s="1251"/>
      <c r="S558" s="517"/>
      <c r="T558" s="517"/>
      <c r="U558" s="517"/>
      <c r="V558" s="1805"/>
      <c r="W558" s="512"/>
      <c r="X558" s="1083"/>
      <c r="Y558" s="1079" t="s">
        <v>11869</v>
      </c>
      <c r="Z558" s="354" t="s">
        <v>30</v>
      </c>
      <c r="AA558" s="357">
        <v>0.85</v>
      </c>
      <c r="AB558" s="1746"/>
      <c r="AC558" s="1082"/>
      <c r="AD558" s="1083"/>
      <c r="AE558" s="391">
        <f>ROUND(ROUND(ROUND(ROUND(ROUND(G512+K548,0)*P$8,0)*X557,0)*AA558,0)-AC553,0)</f>
        <v>368</v>
      </c>
      <c r="AF558" s="268"/>
    </row>
    <row r="559" spans="1:32" ht="17.100000000000001" customHeight="1">
      <c r="A559" s="243">
        <v>63</v>
      </c>
      <c r="B559" s="351">
        <v>8949</v>
      </c>
      <c r="C559" s="870" t="s">
        <v>13576</v>
      </c>
      <c r="D559" s="1125"/>
      <c r="E559" s="1125"/>
      <c r="F559" s="1252"/>
      <c r="G559" s="1099"/>
      <c r="H559" s="517"/>
      <c r="I559" s="518"/>
      <c r="J559" s="646"/>
      <c r="K559" s="748"/>
      <c r="L559" s="748"/>
      <c r="M559" s="1223"/>
      <c r="N559" s="1222"/>
      <c r="O559" s="1223"/>
      <c r="P559" s="747"/>
      <c r="Q559" s="1749" t="s">
        <v>11301</v>
      </c>
      <c r="R559" s="1622" t="s">
        <v>235</v>
      </c>
      <c r="S559" s="524"/>
      <c r="T559" s="524"/>
      <c r="U559" s="642"/>
      <c r="V559" s="1233"/>
      <c r="W559" s="362"/>
      <c r="X559" s="1097"/>
      <c r="Y559" s="635"/>
      <c r="Z559" s="635"/>
      <c r="AA559" s="635"/>
      <c r="AB559" s="1215"/>
      <c r="AC559" s="635"/>
      <c r="AD559" s="636"/>
      <c r="AE559" s="391">
        <f>ROUND(ROUND(ROUND(G512+K548,0)*P$8,0)*T560,0)</f>
        <v>362</v>
      </c>
      <c r="AF559" s="268"/>
    </row>
    <row r="560" spans="1:32" ht="17.100000000000001" customHeight="1">
      <c r="A560" s="243">
        <v>63</v>
      </c>
      <c r="B560" s="351">
        <v>8950</v>
      </c>
      <c r="C560" s="870" t="s">
        <v>13577</v>
      </c>
      <c r="D560" s="1125"/>
      <c r="E560" s="1125"/>
      <c r="F560" s="1252"/>
      <c r="G560" s="1099"/>
      <c r="H560" s="517"/>
      <c r="I560" s="518"/>
      <c r="J560" s="646"/>
      <c r="K560" s="643"/>
      <c r="L560" s="802"/>
      <c r="M560" s="1223"/>
      <c r="N560" s="1222"/>
      <c r="O560" s="1223"/>
      <c r="P560" s="747"/>
      <c r="Q560" s="1758"/>
      <c r="R560" s="1745"/>
      <c r="S560" s="643" t="s">
        <v>30</v>
      </c>
      <c r="T560" s="1090">
        <v>0.7</v>
      </c>
      <c r="U560" s="518"/>
      <c r="V560" s="1234"/>
      <c r="W560" s="512"/>
      <c r="X560" s="514"/>
      <c r="Y560" s="1071" t="s">
        <v>11869</v>
      </c>
      <c r="Z560" s="362" t="s">
        <v>30</v>
      </c>
      <c r="AA560" s="356">
        <v>0.85</v>
      </c>
      <c r="AB560" s="1215"/>
      <c r="AC560" s="635"/>
      <c r="AD560" s="636"/>
      <c r="AE560" s="391">
        <f>ROUND(ROUND(ROUND(ROUND(G512+K548,0)*P$8,0)*T560,0)*AA560,0)</f>
        <v>308</v>
      </c>
      <c r="AF560" s="268"/>
    </row>
    <row r="561" spans="1:32" ht="17.100000000000001" customHeight="1">
      <c r="A561" s="243">
        <v>63</v>
      </c>
      <c r="B561" s="351">
        <v>8951</v>
      </c>
      <c r="C561" s="870" t="s">
        <v>13578</v>
      </c>
      <c r="D561" s="604"/>
      <c r="E561" s="604"/>
      <c r="F561" s="1131"/>
      <c r="G561" s="517"/>
      <c r="H561" s="517"/>
      <c r="I561" s="518"/>
      <c r="J561" s="646"/>
      <c r="K561" s="748"/>
      <c r="L561" s="748"/>
      <c r="M561" s="643"/>
      <c r="N561" s="1130"/>
      <c r="O561" s="643"/>
      <c r="P561" s="1132"/>
      <c r="Q561" s="1758"/>
      <c r="R561" s="1745"/>
      <c r="S561" s="643"/>
      <c r="T561" s="1090"/>
      <c r="U561" s="1091"/>
      <c r="V561" s="1684" t="s">
        <v>4703</v>
      </c>
      <c r="W561" s="362" t="s">
        <v>30</v>
      </c>
      <c r="X561" s="1081">
        <f>$X$297</f>
        <v>0.7</v>
      </c>
      <c r="Y561" s="1088"/>
      <c r="Z561" s="1088"/>
      <c r="AA561" s="1088"/>
      <c r="AB561" s="1226"/>
      <c r="AC561" s="1088"/>
      <c r="AD561" s="1089"/>
      <c r="AE561" s="391">
        <f>ROUND(ROUND(ROUND(ROUND(G512+K548,0)*P$8,0)*T560,0)*X561,0)</f>
        <v>253</v>
      </c>
      <c r="AF561" s="268"/>
    </row>
    <row r="562" spans="1:32" ht="17.100000000000001" customHeight="1">
      <c r="A562" s="243">
        <v>63</v>
      </c>
      <c r="B562" s="351">
        <v>8952</v>
      </c>
      <c r="C562" s="870" t="s">
        <v>13579</v>
      </c>
      <c r="D562" s="604"/>
      <c r="E562" s="604"/>
      <c r="F562" s="1131"/>
      <c r="G562" s="517"/>
      <c r="H562" s="517"/>
      <c r="I562" s="518"/>
      <c r="J562" s="646"/>
      <c r="K562" s="748"/>
      <c r="L562" s="748"/>
      <c r="M562" s="643"/>
      <c r="N562" s="1130"/>
      <c r="O562" s="643"/>
      <c r="P562" s="1132"/>
      <c r="Q562" s="1758"/>
      <c r="R562" s="1745"/>
      <c r="S562" s="643"/>
      <c r="T562" s="1090"/>
      <c r="U562" s="1091"/>
      <c r="V562" s="1805"/>
      <c r="W562" s="512"/>
      <c r="X562" s="1083"/>
      <c r="Y562" s="1079" t="s">
        <v>11869</v>
      </c>
      <c r="Z562" s="354" t="s">
        <v>30</v>
      </c>
      <c r="AA562" s="355">
        <v>0.85</v>
      </c>
      <c r="AB562" s="1215"/>
      <c r="AC562" s="635"/>
      <c r="AD562" s="636"/>
      <c r="AE562" s="391">
        <f>ROUND(ROUND(ROUND(ROUND(ROUND(G512+K548,0)*P$8,0)*T560,0)*X561,0)*AA562,0)</f>
        <v>215</v>
      </c>
      <c r="AF562" s="268"/>
    </row>
    <row r="563" spans="1:32" ht="17.100000000000001" customHeight="1">
      <c r="A563" s="243">
        <v>63</v>
      </c>
      <c r="B563" s="351">
        <v>8953</v>
      </c>
      <c r="C563" s="870" t="s">
        <v>13580</v>
      </c>
      <c r="D563" s="604"/>
      <c r="E563" s="604"/>
      <c r="F563" s="1131"/>
      <c r="G563" s="517"/>
      <c r="H563" s="517"/>
      <c r="I563" s="518"/>
      <c r="J563" s="646"/>
      <c r="K563" s="748"/>
      <c r="L563" s="748"/>
      <c r="M563" s="643"/>
      <c r="N563" s="1130"/>
      <c r="O563" s="643"/>
      <c r="P563" s="1132"/>
      <c r="Q563" s="1758"/>
      <c r="R563" s="1745"/>
      <c r="S563" s="643"/>
      <c r="T563" s="1090"/>
      <c r="U563" s="1091"/>
      <c r="V563" s="1684" t="s">
        <v>4708</v>
      </c>
      <c r="W563" s="362" t="s">
        <v>30</v>
      </c>
      <c r="X563" s="1081">
        <f>$X$299</f>
        <v>0.85</v>
      </c>
      <c r="Y563" s="1082"/>
      <c r="Z563" s="1082"/>
      <c r="AA563" s="1082"/>
      <c r="AB563" s="1220"/>
      <c r="AC563" s="1082"/>
      <c r="AD563" s="1083"/>
      <c r="AE563" s="391">
        <f>ROUND(ROUND(ROUND(ROUND(G512+K548,0)*P$8,0)*T560,0)*X563,0)</f>
        <v>308</v>
      </c>
      <c r="AF563" s="268"/>
    </row>
    <row r="564" spans="1:32" ht="17.100000000000001" customHeight="1">
      <c r="A564" s="243">
        <v>63</v>
      </c>
      <c r="B564" s="351">
        <v>8954</v>
      </c>
      <c r="C564" s="870" t="s">
        <v>13581</v>
      </c>
      <c r="D564" s="604"/>
      <c r="E564" s="604"/>
      <c r="F564" s="1131"/>
      <c r="G564" s="517"/>
      <c r="H564" s="517"/>
      <c r="I564" s="518"/>
      <c r="J564" s="646"/>
      <c r="K564" s="748"/>
      <c r="L564" s="748"/>
      <c r="M564" s="643"/>
      <c r="N564" s="1130"/>
      <c r="O564" s="643"/>
      <c r="P564" s="1132"/>
      <c r="Q564" s="1758"/>
      <c r="R564" s="1246"/>
      <c r="S564" s="643"/>
      <c r="T564" s="1090"/>
      <c r="U564" s="1091"/>
      <c r="V564" s="1805"/>
      <c r="W564" s="512"/>
      <c r="X564" s="1083"/>
      <c r="Y564" s="1079" t="s">
        <v>11869</v>
      </c>
      <c r="Z564" s="354" t="s">
        <v>30</v>
      </c>
      <c r="AA564" s="355">
        <v>0.85</v>
      </c>
      <c r="AB564" s="1215"/>
      <c r="AC564" s="635"/>
      <c r="AD564" s="636"/>
      <c r="AE564" s="391">
        <f>ROUND(ROUND(ROUND(ROUND(ROUND(G512+K548,0)*P$8,0)*T560,0)*X563,0)*AA564,0)</f>
        <v>262</v>
      </c>
      <c r="AF564" s="268"/>
    </row>
    <row r="565" spans="1:32" ht="17.100000000000001" customHeight="1">
      <c r="A565" s="243">
        <v>63</v>
      </c>
      <c r="B565" s="351">
        <v>8955</v>
      </c>
      <c r="C565" s="870" t="s">
        <v>13582</v>
      </c>
      <c r="D565" s="604"/>
      <c r="E565" s="604"/>
      <c r="F565" s="1131"/>
      <c r="G565" s="517"/>
      <c r="H565" s="517"/>
      <c r="I565" s="518"/>
      <c r="J565" s="646"/>
      <c r="K565" s="748"/>
      <c r="L565" s="748"/>
      <c r="M565" s="643"/>
      <c r="N565" s="1130"/>
      <c r="O565" s="643"/>
      <c r="P565" s="1132"/>
      <c r="Q565" s="1254"/>
      <c r="R565" s="1246"/>
      <c r="S565" s="643"/>
      <c r="T565" s="1090"/>
      <c r="U565" s="1091"/>
      <c r="V565" s="1233"/>
      <c r="W565" s="362"/>
      <c r="X565" s="1097"/>
      <c r="Y565" s="635"/>
      <c r="Z565" s="635"/>
      <c r="AA565" s="636"/>
      <c r="AB565" s="1533" t="s">
        <v>167</v>
      </c>
      <c r="AC565" s="643">
        <v>5</v>
      </c>
      <c r="AD565" s="1086" t="s">
        <v>168</v>
      </c>
      <c r="AE565" s="391">
        <f>ROUND(ROUND(ROUND(ROUND(G512+K548,0)*P$8,0)*T560,0)-AC565,0)</f>
        <v>357</v>
      </c>
      <c r="AF565" s="268"/>
    </row>
    <row r="566" spans="1:32" ht="17.100000000000001" customHeight="1">
      <c r="A566" s="243">
        <v>63</v>
      </c>
      <c r="B566" s="351">
        <v>8956</v>
      </c>
      <c r="C566" s="870" t="s">
        <v>13583</v>
      </c>
      <c r="D566" s="604"/>
      <c r="E566" s="604"/>
      <c r="F566" s="1131"/>
      <c r="G566" s="517"/>
      <c r="H566" s="517"/>
      <c r="I566" s="518"/>
      <c r="J566" s="646"/>
      <c r="K566" s="748"/>
      <c r="L566" s="748"/>
      <c r="M566" s="643"/>
      <c r="N566" s="1130"/>
      <c r="O566" s="643"/>
      <c r="P566" s="1132"/>
      <c r="Q566" s="1238"/>
      <c r="R566" s="1246"/>
      <c r="S566" s="643"/>
      <c r="T566" s="1090"/>
      <c r="U566" s="1091"/>
      <c r="V566" s="1234"/>
      <c r="W566" s="512"/>
      <c r="X566" s="514"/>
      <c r="Y566" s="1071" t="s">
        <v>11869</v>
      </c>
      <c r="Z566" s="362" t="s">
        <v>30</v>
      </c>
      <c r="AA566" s="395">
        <v>0.85</v>
      </c>
      <c r="AB566" s="1745"/>
      <c r="AC566" s="643"/>
      <c r="AD566" s="1086"/>
      <c r="AE566" s="391">
        <f>ROUND(ROUND(ROUND(ROUND(ROUND(G512+K548,0)*P$8,0)*T560,0)*AA566,0)-AC565,0)</f>
        <v>303</v>
      </c>
      <c r="AF566" s="268"/>
    </row>
    <row r="567" spans="1:32" ht="17.100000000000001" customHeight="1">
      <c r="A567" s="243">
        <v>63</v>
      </c>
      <c r="B567" s="351">
        <v>8957</v>
      </c>
      <c r="C567" s="870" t="s">
        <v>13584</v>
      </c>
      <c r="D567" s="604"/>
      <c r="E567" s="604"/>
      <c r="F567" s="1131"/>
      <c r="G567" s="517"/>
      <c r="H567" s="517"/>
      <c r="I567" s="518"/>
      <c r="J567" s="646"/>
      <c r="K567" s="748"/>
      <c r="L567" s="748"/>
      <c r="M567" s="643"/>
      <c r="N567" s="1130"/>
      <c r="O567" s="643"/>
      <c r="P567" s="1132"/>
      <c r="Q567" s="1238"/>
      <c r="R567" s="1246"/>
      <c r="S567" s="643"/>
      <c r="T567" s="1090"/>
      <c r="U567" s="1091"/>
      <c r="V567" s="1684" t="s">
        <v>4703</v>
      </c>
      <c r="W567" s="643" t="s">
        <v>30</v>
      </c>
      <c r="X567" s="1091">
        <f>$X$297</f>
        <v>0.7</v>
      </c>
      <c r="Y567" s="1088"/>
      <c r="Z567" s="1088"/>
      <c r="AA567" s="1089"/>
      <c r="AB567" s="1745"/>
      <c r="AC567" s="1090"/>
      <c r="AD567" s="1091"/>
      <c r="AE567" s="391">
        <f>ROUND(ROUND(ROUND(ROUND(ROUND(G512+K548,0)*P$8,0)*T560,0)*X567,0)-AC565,0)</f>
        <v>248</v>
      </c>
      <c r="AF567" s="268"/>
    </row>
    <row r="568" spans="1:32" ht="17.100000000000001" customHeight="1">
      <c r="A568" s="243">
        <v>63</v>
      </c>
      <c r="B568" s="351">
        <v>8958</v>
      </c>
      <c r="C568" s="870" t="s">
        <v>13585</v>
      </c>
      <c r="D568" s="604"/>
      <c r="E568" s="604"/>
      <c r="F568" s="1131"/>
      <c r="G568" s="517"/>
      <c r="H568" s="517"/>
      <c r="I568" s="518"/>
      <c r="J568" s="646"/>
      <c r="K568" s="748"/>
      <c r="L568" s="748"/>
      <c r="M568" s="643"/>
      <c r="N568" s="1130"/>
      <c r="O568" s="643"/>
      <c r="P568" s="1132"/>
      <c r="Q568" s="1238"/>
      <c r="R568" s="1246"/>
      <c r="S568" s="643"/>
      <c r="T568" s="1090"/>
      <c r="U568" s="1091"/>
      <c r="V568" s="1805"/>
      <c r="W568" s="512"/>
      <c r="X568" s="1083"/>
      <c r="Y568" s="1079" t="s">
        <v>11869</v>
      </c>
      <c r="Z568" s="354" t="s">
        <v>30</v>
      </c>
      <c r="AA568" s="357">
        <v>0.85</v>
      </c>
      <c r="AB568" s="1745"/>
      <c r="AC568" s="1090"/>
      <c r="AD568" s="1091"/>
      <c r="AE568" s="391">
        <f>ROUND(ROUND(ROUND(ROUND(ROUND(ROUND(G512+K548,0)*P$8,0)*T560,0)*X567,0)*AA568,0)-AC565,0)</f>
        <v>210</v>
      </c>
      <c r="AF568" s="268"/>
    </row>
    <row r="569" spans="1:32" ht="17.100000000000001" customHeight="1">
      <c r="A569" s="243">
        <v>63</v>
      </c>
      <c r="B569" s="351">
        <v>8959</v>
      </c>
      <c r="C569" s="870" t="s">
        <v>13586</v>
      </c>
      <c r="D569" s="604"/>
      <c r="E569" s="604"/>
      <c r="F569" s="1131"/>
      <c r="G569" s="517"/>
      <c r="H569" s="517"/>
      <c r="I569" s="518"/>
      <c r="J569" s="646"/>
      <c r="K569" s="748"/>
      <c r="L569" s="748"/>
      <c r="M569" s="643"/>
      <c r="N569" s="1130"/>
      <c r="O569" s="643"/>
      <c r="P569" s="1132"/>
      <c r="Q569" s="1238"/>
      <c r="R569" s="1246"/>
      <c r="S569" s="643"/>
      <c r="T569" s="1090"/>
      <c r="U569" s="1091"/>
      <c r="V569" s="1684" t="s">
        <v>4708</v>
      </c>
      <c r="W569" s="643" t="s">
        <v>30</v>
      </c>
      <c r="X569" s="1091">
        <f>$X$299</f>
        <v>0.85</v>
      </c>
      <c r="Y569" s="1082"/>
      <c r="Z569" s="1082"/>
      <c r="AA569" s="1083"/>
      <c r="AB569" s="1745"/>
      <c r="AC569" s="1090"/>
      <c r="AD569" s="1091"/>
      <c r="AE569" s="391">
        <f>ROUND(ROUND(ROUND(ROUND(ROUND(G512+K548,0)*P$8,0)*T560,0)*X569,0)-AC565,0)</f>
        <v>303</v>
      </c>
      <c r="AF569" s="268"/>
    </row>
    <row r="570" spans="1:32" ht="17.100000000000001" customHeight="1">
      <c r="A570" s="243">
        <v>63</v>
      </c>
      <c r="B570" s="351">
        <v>8960</v>
      </c>
      <c r="C570" s="870" t="s">
        <v>13587</v>
      </c>
      <c r="D570" s="604"/>
      <c r="E570" s="604"/>
      <c r="F570" s="1131"/>
      <c r="G570" s="517"/>
      <c r="H570" s="517"/>
      <c r="I570" s="518"/>
      <c r="J570" s="646"/>
      <c r="K570" s="748"/>
      <c r="L570" s="748"/>
      <c r="M570" s="643"/>
      <c r="N570" s="1130"/>
      <c r="O570" s="643"/>
      <c r="P570" s="1132"/>
      <c r="Q570" s="1238"/>
      <c r="R570" s="1246"/>
      <c r="S570" s="643"/>
      <c r="T570" s="1090"/>
      <c r="U570" s="1091"/>
      <c r="V570" s="1805"/>
      <c r="W570" s="512"/>
      <c r="X570" s="1083"/>
      <c r="Y570" s="1079" t="s">
        <v>11869</v>
      </c>
      <c r="Z570" s="354" t="s">
        <v>30</v>
      </c>
      <c r="AA570" s="357">
        <v>0.85</v>
      </c>
      <c r="AB570" s="1746"/>
      <c r="AC570" s="1082"/>
      <c r="AD570" s="1083"/>
      <c r="AE570" s="391">
        <f>ROUND(ROUND(ROUND(ROUND(ROUND(ROUND(G512+K548,0)*P$8,0)*T560,0)*X569,0)*AA570,0)-AC565,0)</f>
        <v>257</v>
      </c>
      <c r="AF570" s="268"/>
    </row>
    <row r="571" spans="1:32" ht="17.100000000000001" customHeight="1">
      <c r="A571" s="243">
        <v>63</v>
      </c>
      <c r="B571" s="351">
        <v>8961</v>
      </c>
      <c r="C571" s="870" t="s">
        <v>13588</v>
      </c>
      <c r="D571" s="604"/>
      <c r="E571" s="604"/>
      <c r="F571" s="1131"/>
      <c r="G571" s="517"/>
      <c r="H571" s="517"/>
      <c r="I571" s="518"/>
      <c r="J571" s="646"/>
      <c r="K571" s="748"/>
      <c r="L571" s="748"/>
      <c r="M571" s="643"/>
      <c r="N571" s="1130"/>
      <c r="O571" s="643"/>
      <c r="P571" s="1132"/>
      <c r="Q571" s="1238"/>
      <c r="R571" s="1622" t="s">
        <v>237</v>
      </c>
      <c r="S571" s="362"/>
      <c r="T571" s="1119"/>
      <c r="U571" s="1081"/>
      <c r="V571" s="1233"/>
      <c r="W571" s="362"/>
      <c r="X571" s="1097"/>
      <c r="Y571" s="635"/>
      <c r="Z571" s="635"/>
      <c r="AA571" s="635"/>
      <c r="AB571" s="1215"/>
      <c r="AC571" s="635"/>
      <c r="AD571" s="636"/>
      <c r="AE571" s="391">
        <f>ROUND(ROUND(ROUND(G512+K548,0)*P$8,0)*T572,0)</f>
        <v>259</v>
      </c>
      <c r="AF571" s="268"/>
    </row>
    <row r="572" spans="1:32" ht="17.100000000000001" customHeight="1">
      <c r="A572" s="243">
        <v>63</v>
      </c>
      <c r="B572" s="351">
        <v>8962</v>
      </c>
      <c r="C572" s="870" t="s">
        <v>13589</v>
      </c>
      <c r="D572" s="604"/>
      <c r="E572" s="604"/>
      <c r="F572" s="1131"/>
      <c r="G572" s="517"/>
      <c r="H572" s="517"/>
      <c r="I572" s="518"/>
      <c r="J572" s="646"/>
      <c r="K572" s="748"/>
      <c r="L572" s="748"/>
      <c r="M572" s="643"/>
      <c r="N572" s="1130"/>
      <c r="O572" s="643"/>
      <c r="P572" s="1132"/>
      <c r="Q572" s="1238"/>
      <c r="R572" s="1745"/>
      <c r="S572" s="643" t="s">
        <v>30</v>
      </c>
      <c r="T572" s="1090">
        <v>0.5</v>
      </c>
      <c r="U572" s="1091"/>
      <c r="V572" s="1234"/>
      <c r="W572" s="512"/>
      <c r="X572" s="514"/>
      <c r="Y572" s="1071" t="s">
        <v>11869</v>
      </c>
      <c r="Z572" s="362" t="s">
        <v>30</v>
      </c>
      <c r="AA572" s="356">
        <v>0.85</v>
      </c>
      <c r="AB572" s="1215"/>
      <c r="AC572" s="635"/>
      <c r="AD572" s="636"/>
      <c r="AE572" s="391">
        <f>ROUND(ROUND(ROUND(ROUND(G512+K548,0)*P$8,0)*T572,0)*AA572,0)</f>
        <v>220</v>
      </c>
      <c r="AF572" s="268"/>
    </row>
    <row r="573" spans="1:32" ht="17.100000000000001" customHeight="1">
      <c r="A573" s="243">
        <v>63</v>
      </c>
      <c r="B573" s="351">
        <v>8963</v>
      </c>
      <c r="C573" s="870" t="s">
        <v>13590</v>
      </c>
      <c r="D573" s="604"/>
      <c r="E573" s="604"/>
      <c r="F573" s="1131"/>
      <c r="G573" s="517"/>
      <c r="H573" s="517"/>
      <c r="I573" s="518"/>
      <c r="J573" s="646"/>
      <c r="K573" s="748"/>
      <c r="L573" s="748"/>
      <c r="M573" s="643"/>
      <c r="N573" s="1130"/>
      <c r="O573" s="643"/>
      <c r="P573" s="1132"/>
      <c r="Q573" s="1238"/>
      <c r="R573" s="1745"/>
      <c r="S573" s="643"/>
      <c r="T573" s="1090"/>
      <c r="U573" s="1091"/>
      <c r="V573" s="1684" t="s">
        <v>4703</v>
      </c>
      <c r="W573" s="362" t="s">
        <v>30</v>
      </c>
      <c r="X573" s="1081">
        <f>$X$297</f>
        <v>0.7</v>
      </c>
      <c r="Y573" s="1088"/>
      <c r="Z573" s="1088"/>
      <c r="AA573" s="1088"/>
      <c r="AB573" s="1226"/>
      <c r="AC573" s="1088"/>
      <c r="AD573" s="1089"/>
      <c r="AE573" s="391">
        <f>ROUND(ROUND(ROUND(ROUND(G512+K548,0)*P$8,0)*T572,0)*X573,0)</f>
        <v>181</v>
      </c>
      <c r="AF573" s="268"/>
    </row>
    <row r="574" spans="1:32" ht="17.100000000000001" customHeight="1">
      <c r="A574" s="243">
        <v>63</v>
      </c>
      <c r="B574" s="351">
        <v>8964</v>
      </c>
      <c r="C574" s="870" t="s">
        <v>13591</v>
      </c>
      <c r="D574" s="604"/>
      <c r="E574" s="604"/>
      <c r="F574" s="1131"/>
      <c r="G574" s="517"/>
      <c r="H574" s="517"/>
      <c r="I574" s="518"/>
      <c r="J574" s="646"/>
      <c r="K574" s="748"/>
      <c r="L574" s="748"/>
      <c r="M574" s="643"/>
      <c r="N574" s="1130"/>
      <c r="O574" s="643"/>
      <c r="P574" s="1132"/>
      <c r="Q574" s="1238"/>
      <c r="R574" s="1745"/>
      <c r="S574" s="643"/>
      <c r="T574" s="1090"/>
      <c r="U574" s="1091"/>
      <c r="V574" s="1805"/>
      <c r="W574" s="512"/>
      <c r="X574" s="1083"/>
      <c r="Y574" s="1079" t="s">
        <v>11869</v>
      </c>
      <c r="Z574" s="354" t="s">
        <v>30</v>
      </c>
      <c r="AA574" s="355">
        <v>0.85</v>
      </c>
      <c r="AB574" s="1215"/>
      <c r="AC574" s="635"/>
      <c r="AD574" s="636"/>
      <c r="AE574" s="391">
        <f>ROUND(ROUND(ROUND(ROUND(ROUND(G512+K548,0)*P$8,0)*T572,0)*X573,0)*AA574,0)</f>
        <v>154</v>
      </c>
      <c r="AF574" s="268"/>
    </row>
    <row r="575" spans="1:32" ht="17.100000000000001" customHeight="1">
      <c r="A575" s="243">
        <v>63</v>
      </c>
      <c r="B575" s="351">
        <v>8965</v>
      </c>
      <c r="C575" s="870" t="s">
        <v>13592</v>
      </c>
      <c r="D575" s="604"/>
      <c r="E575" s="604"/>
      <c r="F575" s="1131"/>
      <c r="G575" s="517"/>
      <c r="H575" s="517"/>
      <c r="I575" s="518"/>
      <c r="J575" s="646"/>
      <c r="K575" s="748"/>
      <c r="L575" s="748"/>
      <c r="M575" s="643"/>
      <c r="N575" s="1130"/>
      <c r="O575" s="643"/>
      <c r="P575" s="1132"/>
      <c r="Q575" s="1238"/>
      <c r="R575" s="1246"/>
      <c r="S575" s="643"/>
      <c r="T575" s="1090"/>
      <c r="U575" s="1091"/>
      <c r="V575" s="1684" t="s">
        <v>4708</v>
      </c>
      <c r="W575" s="362" t="s">
        <v>30</v>
      </c>
      <c r="X575" s="1081">
        <f>$X$299</f>
        <v>0.85</v>
      </c>
      <c r="Y575" s="1082"/>
      <c r="Z575" s="1082"/>
      <c r="AA575" s="1082"/>
      <c r="AB575" s="1220"/>
      <c r="AC575" s="1082"/>
      <c r="AD575" s="1083"/>
      <c r="AE575" s="391">
        <f>ROUND(ROUND(ROUND(ROUND(G512+K548,0)*P$8,0)*T572,0)*X575,0)</f>
        <v>220</v>
      </c>
      <c r="AF575" s="268"/>
    </row>
    <row r="576" spans="1:32" ht="17.100000000000001" customHeight="1">
      <c r="A576" s="243">
        <v>63</v>
      </c>
      <c r="B576" s="351">
        <v>8966</v>
      </c>
      <c r="C576" s="870" t="s">
        <v>13593</v>
      </c>
      <c r="D576" s="604"/>
      <c r="E576" s="604"/>
      <c r="F576" s="1131"/>
      <c r="G576" s="517"/>
      <c r="H576" s="517"/>
      <c r="I576" s="518"/>
      <c r="J576" s="646"/>
      <c r="K576" s="748"/>
      <c r="L576" s="748"/>
      <c r="M576" s="643"/>
      <c r="N576" s="1130"/>
      <c r="O576" s="643"/>
      <c r="P576" s="1132"/>
      <c r="Q576" s="1238"/>
      <c r="R576" s="1246"/>
      <c r="S576" s="643"/>
      <c r="T576" s="1090"/>
      <c r="U576" s="1091"/>
      <c r="V576" s="1805"/>
      <c r="W576" s="512"/>
      <c r="X576" s="1083"/>
      <c r="Y576" s="1079" t="s">
        <v>11869</v>
      </c>
      <c r="Z576" s="354" t="s">
        <v>30</v>
      </c>
      <c r="AA576" s="355">
        <v>0.85</v>
      </c>
      <c r="AB576" s="1215"/>
      <c r="AC576" s="635"/>
      <c r="AD576" s="636"/>
      <c r="AE576" s="391">
        <f>ROUND(ROUND(ROUND(ROUND(ROUND(G512+K548,0)*P$8,0)*T572,0)*X575,0)*AA576,0)</f>
        <v>187</v>
      </c>
      <c r="AF576" s="268"/>
    </row>
    <row r="577" spans="1:32" ht="17.100000000000001" customHeight="1">
      <c r="A577" s="243">
        <v>63</v>
      </c>
      <c r="B577" s="351">
        <v>8967</v>
      </c>
      <c r="C577" s="870" t="s">
        <v>13594</v>
      </c>
      <c r="D577" s="604"/>
      <c r="E577" s="604"/>
      <c r="F577" s="1131"/>
      <c r="G577" s="517"/>
      <c r="H577" s="517"/>
      <c r="I577" s="518"/>
      <c r="J577" s="646"/>
      <c r="K577" s="748"/>
      <c r="L577" s="748"/>
      <c r="M577" s="643"/>
      <c r="N577" s="1130"/>
      <c r="O577" s="643"/>
      <c r="P577" s="1132"/>
      <c r="Q577" s="1238"/>
      <c r="R577" s="1246"/>
      <c r="S577" s="643"/>
      <c r="T577" s="1090"/>
      <c r="U577" s="1091"/>
      <c r="V577" s="1233"/>
      <c r="W577" s="362"/>
      <c r="X577" s="1097"/>
      <c r="Y577" s="635"/>
      <c r="Z577" s="635"/>
      <c r="AA577" s="636"/>
      <c r="AB577" s="1248" t="s">
        <v>167</v>
      </c>
      <c r="AC577" s="643">
        <v>5</v>
      </c>
      <c r="AD577" s="1086" t="s">
        <v>168</v>
      </c>
      <c r="AE577" s="391">
        <f>ROUND(ROUND(ROUND(ROUND(G512+K548,0)*P$8,0)*T572,0)-AC577,0)</f>
        <v>254</v>
      </c>
      <c r="AF577" s="268"/>
    </row>
    <row r="578" spans="1:32" ht="17.100000000000001" customHeight="1">
      <c r="A578" s="243">
        <v>63</v>
      </c>
      <c r="B578" s="351">
        <v>8968</v>
      </c>
      <c r="C578" s="870" t="s">
        <v>13595</v>
      </c>
      <c r="D578" s="604"/>
      <c r="E578" s="604"/>
      <c r="F578" s="1131"/>
      <c r="G578" s="517"/>
      <c r="H578" s="517"/>
      <c r="I578" s="518"/>
      <c r="J578" s="646"/>
      <c r="K578" s="748"/>
      <c r="L578" s="748"/>
      <c r="M578" s="643"/>
      <c r="N578" s="1130"/>
      <c r="O578" s="643"/>
      <c r="P578" s="1132"/>
      <c r="Q578" s="1238"/>
      <c r="R578" s="1246"/>
      <c r="S578" s="643"/>
      <c r="T578" s="1090"/>
      <c r="U578" s="1090"/>
      <c r="V578" s="1234"/>
      <c r="W578" s="512"/>
      <c r="X578" s="514"/>
      <c r="Y578" s="1071" t="s">
        <v>11869</v>
      </c>
      <c r="Z578" s="362" t="s">
        <v>30</v>
      </c>
      <c r="AA578" s="395">
        <v>0.85</v>
      </c>
      <c r="AB578" s="1248"/>
      <c r="AC578" s="643"/>
      <c r="AD578" s="1086"/>
      <c r="AE578" s="391">
        <f>ROUND(ROUND(ROUND(ROUND(ROUND(G512+K548,0)*P$8,0)*T572,0)*AA578,0)-AC577,0)</f>
        <v>215</v>
      </c>
      <c r="AF578" s="268"/>
    </row>
    <row r="579" spans="1:32" ht="17.100000000000001" customHeight="1">
      <c r="A579" s="243">
        <v>63</v>
      </c>
      <c r="B579" s="351">
        <v>8969</v>
      </c>
      <c r="C579" s="870" t="s">
        <v>13596</v>
      </c>
      <c r="D579" s="604"/>
      <c r="E579" s="604"/>
      <c r="F579" s="1131"/>
      <c r="G579" s="517"/>
      <c r="H579" s="517"/>
      <c r="I579" s="518"/>
      <c r="J579" s="646"/>
      <c r="K579" s="748"/>
      <c r="L579" s="748"/>
      <c r="M579" s="643"/>
      <c r="N579" s="1130"/>
      <c r="O579" s="643"/>
      <c r="P579" s="1132"/>
      <c r="Q579" s="1238"/>
      <c r="R579" s="1246"/>
      <c r="S579" s="643"/>
      <c r="T579" s="1090"/>
      <c r="U579" s="1090"/>
      <c r="V579" s="1684" t="s">
        <v>4703</v>
      </c>
      <c r="W579" s="643" t="s">
        <v>30</v>
      </c>
      <c r="X579" s="1091">
        <f>$X$297</f>
        <v>0.7</v>
      </c>
      <c r="Y579" s="1088"/>
      <c r="Z579" s="1088"/>
      <c r="AA579" s="1089"/>
      <c r="AB579" s="1242"/>
      <c r="AC579" s="1090"/>
      <c r="AD579" s="1091"/>
      <c r="AE579" s="391">
        <f>ROUND(ROUND(ROUND(ROUND(ROUND(G512+K548,0)*P$8,0)*T572,0)*X579,0)-AC577,0)</f>
        <v>176</v>
      </c>
      <c r="AF579" s="268"/>
    </row>
    <row r="580" spans="1:32" ht="17.100000000000001" customHeight="1">
      <c r="A580" s="243">
        <v>63</v>
      </c>
      <c r="B580" s="351">
        <v>8970</v>
      </c>
      <c r="C580" s="870" t="s">
        <v>13597</v>
      </c>
      <c r="D580" s="604"/>
      <c r="E580" s="604"/>
      <c r="F580" s="1131"/>
      <c r="G580" s="517"/>
      <c r="H580" s="517"/>
      <c r="I580" s="518"/>
      <c r="J580" s="646"/>
      <c r="K580" s="748"/>
      <c r="L580" s="748"/>
      <c r="M580" s="643"/>
      <c r="N580" s="1130"/>
      <c r="O580" s="643"/>
      <c r="P580" s="1132"/>
      <c r="Q580" s="1238"/>
      <c r="R580" s="1246"/>
      <c r="S580" s="643"/>
      <c r="T580" s="1090"/>
      <c r="U580" s="1090"/>
      <c r="V580" s="1805"/>
      <c r="W580" s="512"/>
      <c r="X580" s="1083"/>
      <c r="Y580" s="1079" t="s">
        <v>11869</v>
      </c>
      <c r="Z580" s="354" t="s">
        <v>30</v>
      </c>
      <c r="AA580" s="357">
        <v>0.85</v>
      </c>
      <c r="AB580" s="1242"/>
      <c r="AC580" s="1090"/>
      <c r="AD580" s="1091"/>
      <c r="AE580" s="391">
        <f>ROUND(ROUND(ROUND(ROUND(ROUND(ROUND(G512+K548,0)*P$8,0)*T572,0)*X579,0)*AA580,0)-AC577,0)</f>
        <v>149</v>
      </c>
      <c r="AF580" s="268"/>
    </row>
    <row r="581" spans="1:32" ht="17.100000000000001" customHeight="1">
      <c r="A581" s="243">
        <v>63</v>
      </c>
      <c r="B581" s="351">
        <v>8971</v>
      </c>
      <c r="C581" s="870" t="s">
        <v>13598</v>
      </c>
      <c r="D581" s="604"/>
      <c r="E581" s="604"/>
      <c r="F581" s="1131"/>
      <c r="G581" s="517"/>
      <c r="H581" s="517"/>
      <c r="I581" s="518"/>
      <c r="J581" s="646"/>
      <c r="K581" s="748"/>
      <c r="L581" s="748"/>
      <c r="M581" s="643"/>
      <c r="N581" s="1130"/>
      <c r="O581" s="643"/>
      <c r="P581" s="1132"/>
      <c r="Q581" s="1256"/>
      <c r="R581" s="1238"/>
      <c r="S581" s="643"/>
      <c r="T581" s="1090"/>
      <c r="U581" s="1090"/>
      <c r="V581" s="1684" t="s">
        <v>4708</v>
      </c>
      <c r="W581" s="643" t="s">
        <v>30</v>
      </c>
      <c r="X581" s="1091">
        <f>$X$299</f>
        <v>0.85</v>
      </c>
      <c r="Y581" s="1082"/>
      <c r="Z581" s="1082"/>
      <c r="AA581" s="1083"/>
      <c r="AB581" s="1243"/>
      <c r="AC581" s="1090"/>
      <c r="AD581" s="1091"/>
      <c r="AE581" s="391">
        <f>ROUND(ROUND(ROUND(ROUND(ROUND(G512+K548,0)*P$8,0)*T572,0)*X581,0)-AC577,0)</f>
        <v>215</v>
      </c>
      <c r="AF581" s="268"/>
    </row>
    <row r="582" spans="1:32" ht="17.100000000000001" customHeight="1">
      <c r="A582" s="243">
        <v>63</v>
      </c>
      <c r="B582" s="351">
        <v>8972</v>
      </c>
      <c r="C582" s="870" t="s">
        <v>13599</v>
      </c>
      <c r="D582" s="604"/>
      <c r="E582" s="604"/>
      <c r="F582" s="1159"/>
      <c r="G582" s="288"/>
      <c r="H582" s="288"/>
      <c r="I582" s="526"/>
      <c r="J582" s="647"/>
      <c r="K582" s="1104"/>
      <c r="L582" s="1104"/>
      <c r="M582" s="789"/>
      <c r="N582" s="1130"/>
      <c r="O582" s="643"/>
      <c r="P582" s="1132"/>
      <c r="Q582" s="1257"/>
      <c r="R582" s="1258"/>
      <c r="S582" s="512"/>
      <c r="T582" s="1082"/>
      <c r="U582" s="1082"/>
      <c r="V582" s="1805"/>
      <c r="W582" s="512"/>
      <c r="X582" s="1083"/>
      <c r="Y582" s="1079" t="s">
        <v>11869</v>
      </c>
      <c r="Z582" s="354" t="s">
        <v>30</v>
      </c>
      <c r="AA582" s="357">
        <v>0.85</v>
      </c>
      <c r="AB582" s="1220"/>
      <c r="AC582" s="1082"/>
      <c r="AD582" s="1083"/>
      <c r="AE582" s="391">
        <f>ROUND(ROUND(ROUND(ROUND(ROUND(ROUND(G512+K548,0)*P$8,0)*T572,0)*X581,0)*AA582,0)-AC577,0)</f>
        <v>182</v>
      </c>
      <c r="AF582" s="268"/>
    </row>
    <row r="583" spans="1:32" ht="17.100000000000001" customHeight="1">
      <c r="A583" s="243">
        <v>63</v>
      </c>
      <c r="B583" s="351">
        <v>8981</v>
      </c>
      <c r="C583" s="870" t="s">
        <v>13600</v>
      </c>
      <c r="D583" s="604"/>
      <c r="E583" s="604"/>
      <c r="F583" s="1580" t="s">
        <v>11582</v>
      </c>
      <c r="G583" s="633"/>
      <c r="H583" s="633"/>
      <c r="I583" s="1095"/>
      <c r="J583" s="601"/>
      <c r="K583" s="524"/>
      <c r="L583" s="360"/>
      <c r="M583" s="524"/>
      <c r="N583" s="516"/>
      <c r="O583" s="517"/>
      <c r="P583" s="518"/>
      <c r="Q583" s="670"/>
      <c r="R583" s="670"/>
      <c r="S583" s="524"/>
      <c r="T583" s="524"/>
      <c r="U583" s="524"/>
      <c r="V583" s="1233"/>
      <c r="W583" s="362"/>
      <c r="X583" s="1097"/>
      <c r="Y583" s="635"/>
      <c r="Z583" s="635"/>
      <c r="AA583" s="635"/>
      <c r="AB583" s="1215"/>
      <c r="AC583" s="635"/>
      <c r="AD583" s="636"/>
      <c r="AE583" s="391">
        <f>ROUND(G584*P$8,0)</f>
        <v>338</v>
      </c>
      <c r="AF583" s="268"/>
    </row>
    <row r="584" spans="1:32" ht="17.100000000000001" customHeight="1">
      <c r="A584" s="243">
        <v>63</v>
      </c>
      <c r="B584" s="351">
        <v>8982</v>
      </c>
      <c r="C584" s="870" t="s">
        <v>13601</v>
      </c>
      <c r="D584" s="604"/>
      <c r="E584" s="604"/>
      <c r="F584" s="1765"/>
      <c r="G584" s="796">
        <v>483</v>
      </c>
      <c r="H584" s="517" t="s">
        <v>18</v>
      </c>
      <c r="I584" s="744"/>
      <c r="J584" s="604"/>
      <c r="K584" s="517"/>
      <c r="L584" s="639"/>
      <c r="M584" s="517"/>
      <c r="N584" s="516"/>
      <c r="O584" s="517"/>
      <c r="P584" s="518"/>
      <c r="Q584" s="1250"/>
      <c r="R584" s="1250"/>
      <c r="S584" s="517"/>
      <c r="T584" s="517"/>
      <c r="U584" s="517"/>
      <c r="V584" s="1234"/>
      <c r="W584" s="512"/>
      <c r="X584" s="514"/>
      <c r="Y584" s="1071" t="s">
        <v>4700</v>
      </c>
      <c r="Z584" s="362" t="s">
        <v>163</v>
      </c>
      <c r="AA584" s="356">
        <v>0.85</v>
      </c>
      <c r="AB584" s="1215"/>
      <c r="AC584" s="635"/>
      <c r="AD584" s="636"/>
      <c r="AE584" s="391">
        <f>ROUND(ROUND(G584*P$8,0)*AA584,0)</f>
        <v>287</v>
      </c>
      <c r="AF584" s="268"/>
    </row>
    <row r="585" spans="1:32" ht="17.100000000000001" customHeight="1">
      <c r="A585" s="243">
        <v>63</v>
      </c>
      <c r="B585" s="351">
        <v>8983</v>
      </c>
      <c r="C585" s="870" t="s">
        <v>13602</v>
      </c>
      <c r="D585" s="604"/>
      <c r="E585" s="604"/>
      <c r="F585" s="1765"/>
      <c r="G585" s="638"/>
      <c r="H585" s="638"/>
      <c r="I585" s="744"/>
      <c r="J585" s="604"/>
      <c r="K585" s="517"/>
      <c r="L585" s="639"/>
      <c r="M585" s="546"/>
      <c r="N585" s="842"/>
      <c r="O585" s="546"/>
      <c r="P585" s="743"/>
      <c r="Q585" s="1251"/>
      <c r="R585" s="1251"/>
      <c r="S585" s="517"/>
      <c r="T585" s="517"/>
      <c r="U585" s="517"/>
      <c r="V585" s="1684" t="s">
        <v>4703</v>
      </c>
      <c r="W585" s="362" t="s">
        <v>163</v>
      </c>
      <c r="X585" s="1081">
        <f>$X$297</f>
        <v>0.7</v>
      </c>
      <c r="Y585" s="1088"/>
      <c r="Z585" s="1088"/>
      <c r="AA585" s="1088"/>
      <c r="AB585" s="1226"/>
      <c r="AC585" s="1088"/>
      <c r="AD585" s="1089"/>
      <c r="AE585" s="391">
        <f>ROUND(ROUND(G584*P$8,0)*X585,0)</f>
        <v>237</v>
      </c>
      <c r="AF585" s="268"/>
    </row>
    <row r="586" spans="1:32" ht="17.100000000000001" customHeight="1">
      <c r="A586" s="243">
        <v>63</v>
      </c>
      <c r="B586" s="351">
        <v>8984</v>
      </c>
      <c r="C586" s="870" t="s">
        <v>13603</v>
      </c>
      <c r="D586" s="604"/>
      <c r="E586" s="604"/>
      <c r="F586" s="1765"/>
      <c r="G586" s="638"/>
      <c r="H586" s="638"/>
      <c r="I586" s="744"/>
      <c r="J586" s="604"/>
      <c r="K586" s="517"/>
      <c r="L586" s="639"/>
      <c r="M586" s="546"/>
      <c r="N586" s="842"/>
      <c r="O586" s="546"/>
      <c r="P586" s="743"/>
      <c r="Q586" s="1251"/>
      <c r="R586" s="1251"/>
      <c r="S586" s="517"/>
      <c r="T586" s="517"/>
      <c r="U586" s="517"/>
      <c r="V586" s="1805"/>
      <c r="W586" s="512"/>
      <c r="X586" s="1083"/>
      <c r="Y586" s="1079" t="s">
        <v>11869</v>
      </c>
      <c r="Z586" s="354" t="s">
        <v>30</v>
      </c>
      <c r="AA586" s="355">
        <v>0.85</v>
      </c>
      <c r="AB586" s="1215"/>
      <c r="AC586" s="635"/>
      <c r="AD586" s="636"/>
      <c r="AE586" s="391">
        <f>ROUND(ROUND(ROUND(G584*P$8,0)*X585,0)*AA586,0)</f>
        <v>201</v>
      </c>
      <c r="AF586" s="268"/>
    </row>
    <row r="587" spans="1:32" ht="17.100000000000001" customHeight="1">
      <c r="A587" s="243">
        <v>63</v>
      </c>
      <c r="B587" s="351">
        <v>8985</v>
      </c>
      <c r="C587" s="870" t="s">
        <v>13604</v>
      </c>
      <c r="D587" s="604"/>
      <c r="E587" s="604"/>
      <c r="F587" s="637"/>
      <c r="G587" s="638"/>
      <c r="H587" s="638"/>
      <c r="I587" s="744"/>
      <c r="J587" s="604"/>
      <c r="K587" s="517"/>
      <c r="L587" s="639"/>
      <c r="M587" s="546"/>
      <c r="N587" s="842"/>
      <c r="O587" s="546"/>
      <c r="P587" s="743"/>
      <c r="Q587" s="1251"/>
      <c r="R587" s="1251"/>
      <c r="S587" s="517"/>
      <c r="T587" s="517"/>
      <c r="U587" s="517"/>
      <c r="V587" s="1684" t="s">
        <v>4708</v>
      </c>
      <c r="W587" s="362" t="s">
        <v>30</v>
      </c>
      <c r="X587" s="1081">
        <f>$X$299</f>
        <v>0.85</v>
      </c>
      <c r="Y587" s="1082"/>
      <c r="Z587" s="1082"/>
      <c r="AA587" s="1082"/>
      <c r="AB587" s="1220"/>
      <c r="AC587" s="1082"/>
      <c r="AD587" s="1083"/>
      <c r="AE587" s="391">
        <f>ROUND(ROUND(G584*P$8,0)*X587,0)</f>
        <v>287</v>
      </c>
      <c r="AF587" s="268"/>
    </row>
    <row r="588" spans="1:32" ht="17.100000000000001" customHeight="1">
      <c r="A588" s="243">
        <v>63</v>
      </c>
      <c r="B588" s="351">
        <v>8986</v>
      </c>
      <c r="C588" s="870" t="s">
        <v>13605</v>
      </c>
      <c r="D588" s="604"/>
      <c r="E588" s="604"/>
      <c r="F588" s="637"/>
      <c r="G588" s="638"/>
      <c r="H588" s="638"/>
      <c r="I588" s="744"/>
      <c r="J588" s="604"/>
      <c r="K588" s="517"/>
      <c r="L588" s="639"/>
      <c r="M588" s="546"/>
      <c r="N588" s="842"/>
      <c r="O588" s="546"/>
      <c r="P588" s="743"/>
      <c r="Q588" s="1251"/>
      <c r="R588" s="1251"/>
      <c r="S588" s="517"/>
      <c r="T588" s="517"/>
      <c r="U588" s="517"/>
      <c r="V588" s="1805"/>
      <c r="W588" s="512"/>
      <c r="X588" s="1083"/>
      <c r="Y588" s="1079" t="s">
        <v>11869</v>
      </c>
      <c r="Z588" s="354" t="s">
        <v>30</v>
      </c>
      <c r="AA588" s="355">
        <v>0.85</v>
      </c>
      <c r="AB588" s="1215"/>
      <c r="AC588" s="635"/>
      <c r="AD588" s="636"/>
      <c r="AE588" s="391">
        <f>ROUND(ROUND(ROUND(G584*P$8,0)*X587,0)*AA588,0)</f>
        <v>244</v>
      </c>
      <c r="AF588" s="268"/>
    </row>
    <row r="589" spans="1:32" ht="17.100000000000001" customHeight="1">
      <c r="A589" s="243">
        <v>63</v>
      </c>
      <c r="B589" s="351">
        <v>8987</v>
      </c>
      <c r="C589" s="870" t="s">
        <v>13606</v>
      </c>
      <c r="D589" s="604"/>
      <c r="E589" s="604"/>
      <c r="F589" s="637"/>
      <c r="G589" s="638"/>
      <c r="H589" s="638"/>
      <c r="I589" s="744"/>
      <c r="J589" s="604"/>
      <c r="K589" s="517"/>
      <c r="L589" s="639"/>
      <c r="M589" s="546"/>
      <c r="N589" s="842"/>
      <c r="O589" s="546"/>
      <c r="P589" s="743"/>
      <c r="Q589" s="1251"/>
      <c r="R589" s="1251"/>
      <c r="S589" s="517"/>
      <c r="T589" s="517"/>
      <c r="U589" s="517"/>
      <c r="V589" s="1233"/>
      <c r="W589" s="362"/>
      <c r="X589" s="1097"/>
      <c r="Y589" s="635"/>
      <c r="Z589" s="635"/>
      <c r="AA589" s="636"/>
      <c r="AB589" s="1533" t="s">
        <v>167</v>
      </c>
      <c r="AC589" s="643">
        <v>5</v>
      </c>
      <c r="AD589" s="1086" t="s">
        <v>168</v>
      </c>
      <c r="AE589" s="391">
        <f>ROUND(ROUND(G584*P$8,0)-AC589,0)</f>
        <v>333</v>
      </c>
      <c r="AF589" s="268"/>
    </row>
    <row r="590" spans="1:32" ht="17.100000000000001" customHeight="1">
      <c r="A590" s="243">
        <v>63</v>
      </c>
      <c r="B590" s="351">
        <v>8988</v>
      </c>
      <c r="C590" s="870" t="s">
        <v>13607</v>
      </c>
      <c r="D590" s="604"/>
      <c r="E590" s="604"/>
      <c r="F590" s="637"/>
      <c r="G590" s="638"/>
      <c r="H590" s="638"/>
      <c r="I590" s="744"/>
      <c r="J590" s="604"/>
      <c r="K590" s="517"/>
      <c r="L590" s="639"/>
      <c r="M590" s="546"/>
      <c r="N590" s="842"/>
      <c r="O590" s="546"/>
      <c r="P590" s="743"/>
      <c r="Q590" s="1251"/>
      <c r="R590" s="1251"/>
      <c r="S590" s="517"/>
      <c r="T590" s="517"/>
      <c r="U590" s="517"/>
      <c r="V590" s="1234"/>
      <c r="W590" s="512"/>
      <c r="X590" s="514"/>
      <c r="Y590" s="1071" t="s">
        <v>11869</v>
      </c>
      <c r="Z590" s="362" t="s">
        <v>30</v>
      </c>
      <c r="AA590" s="395">
        <v>0.85</v>
      </c>
      <c r="AB590" s="1745"/>
      <c r="AC590" s="643"/>
      <c r="AD590" s="1086"/>
      <c r="AE590" s="391">
        <f>ROUND(ROUND(ROUND(G584*P$8,0)*AA590,0)-AC589,0)</f>
        <v>282</v>
      </c>
      <c r="AF590" s="268"/>
    </row>
    <row r="591" spans="1:32" ht="17.100000000000001" customHeight="1">
      <c r="A591" s="243">
        <v>63</v>
      </c>
      <c r="B591" s="351">
        <v>8989</v>
      </c>
      <c r="C591" s="870" t="s">
        <v>13608</v>
      </c>
      <c r="D591" s="604"/>
      <c r="E591" s="604"/>
      <c r="F591" s="637"/>
      <c r="G591" s="638"/>
      <c r="H591" s="638"/>
      <c r="I591" s="744"/>
      <c r="J591" s="604"/>
      <c r="K591" s="517"/>
      <c r="L591" s="639"/>
      <c r="M591" s="546"/>
      <c r="N591" s="842"/>
      <c r="O591" s="546"/>
      <c r="P591" s="743"/>
      <c r="Q591" s="1251"/>
      <c r="R591" s="1251"/>
      <c r="S591" s="517"/>
      <c r="T591" s="517"/>
      <c r="U591" s="517"/>
      <c r="V591" s="1684" t="s">
        <v>4703</v>
      </c>
      <c r="W591" s="643" t="s">
        <v>30</v>
      </c>
      <c r="X591" s="1091">
        <v>0.7</v>
      </c>
      <c r="Y591" s="1088"/>
      <c r="Z591" s="1088"/>
      <c r="AA591" s="1089"/>
      <c r="AB591" s="1745"/>
      <c r="AC591" s="1090"/>
      <c r="AD591" s="1091"/>
      <c r="AE591" s="391">
        <f>ROUND(ROUND(ROUND(G584*P$8,0)*X591,0)-AC589,0)</f>
        <v>232</v>
      </c>
      <c r="AF591" s="268"/>
    </row>
    <row r="592" spans="1:32" ht="17.100000000000001" customHeight="1">
      <c r="A592" s="243">
        <v>63</v>
      </c>
      <c r="B592" s="351">
        <v>8990</v>
      </c>
      <c r="C592" s="870" t="s">
        <v>13609</v>
      </c>
      <c r="D592" s="604"/>
      <c r="E592" s="604"/>
      <c r="F592" s="637"/>
      <c r="G592" s="638"/>
      <c r="H592" s="638"/>
      <c r="I592" s="744"/>
      <c r="J592" s="604"/>
      <c r="K592" s="517"/>
      <c r="L592" s="639"/>
      <c r="M592" s="546"/>
      <c r="N592" s="842"/>
      <c r="O592" s="546"/>
      <c r="P592" s="743"/>
      <c r="Q592" s="1251"/>
      <c r="R592" s="1251"/>
      <c r="S592" s="517"/>
      <c r="T592" s="517"/>
      <c r="U592" s="517"/>
      <c r="V592" s="1805"/>
      <c r="W592" s="512"/>
      <c r="X592" s="1083"/>
      <c r="Y592" s="1079" t="s">
        <v>11869</v>
      </c>
      <c r="Z592" s="354" t="s">
        <v>30</v>
      </c>
      <c r="AA592" s="357">
        <v>0.85</v>
      </c>
      <c r="AB592" s="1745"/>
      <c r="AC592" s="1090"/>
      <c r="AD592" s="1091"/>
      <c r="AE592" s="391">
        <f>ROUND(ROUND(ROUND(ROUND(G584*P$8,0)*X591,0)*AA592,0)-AC589,0)</f>
        <v>196</v>
      </c>
      <c r="AF592" s="268"/>
    </row>
    <row r="593" spans="1:32" ht="17.100000000000001" customHeight="1">
      <c r="A593" s="243">
        <v>63</v>
      </c>
      <c r="B593" s="351">
        <v>8991</v>
      </c>
      <c r="C593" s="870" t="s">
        <v>13610</v>
      </c>
      <c r="D593" s="604"/>
      <c r="E593" s="604"/>
      <c r="F593" s="637"/>
      <c r="G593" s="638"/>
      <c r="H593" s="638"/>
      <c r="I593" s="744"/>
      <c r="J593" s="604"/>
      <c r="K593" s="517"/>
      <c r="L593" s="639"/>
      <c r="M593" s="546"/>
      <c r="N593" s="842"/>
      <c r="O593" s="546"/>
      <c r="P593" s="743"/>
      <c r="Q593" s="1251"/>
      <c r="R593" s="1251"/>
      <c r="S593" s="517"/>
      <c r="T593" s="517"/>
      <c r="U593" s="517"/>
      <c r="V593" s="1684" t="s">
        <v>4708</v>
      </c>
      <c r="W593" s="643" t="s">
        <v>30</v>
      </c>
      <c r="X593" s="1091">
        <v>0.85</v>
      </c>
      <c r="Y593" s="1082"/>
      <c r="Z593" s="1082"/>
      <c r="AA593" s="1083"/>
      <c r="AB593" s="1745"/>
      <c r="AC593" s="1090"/>
      <c r="AD593" s="1091"/>
      <c r="AE593" s="391">
        <f>ROUND(ROUND(ROUND(G584*P$8,0)*X593,0)-AC589,0)</f>
        <v>282</v>
      </c>
      <c r="AF593" s="268"/>
    </row>
    <row r="594" spans="1:32" ht="17.100000000000001" customHeight="1">
      <c r="A594" s="243">
        <v>63</v>
      </c>
      <c r="B594" s="351">
        <v>8992</v>
      </c>
      <c r="C594" s="870" t="s">
        <v>13611</v>
      </c>
      <c r="D594" s="604"/>
      <c r="E594" s="604"/>
      <c r="F594" s="637"/>
      <c r="G594" s="638"/>
      <c r="H594" s="638"/>
      <c r="I594" s="744"/>
      <c r="J594" s="604"/>
      <c r="K594" s="517"/>
      <c r="L594" s="639"/>
      <c r="M594" s="546"/>
      <c r="N594" s="842"/>
      <c r="O594" s="546"/>
      <c r="P594" s="743"/>
      <c r="Q594" s="1251"/>
      <c r="R594" s="1251"/>
      <c r="S594" s="517"/>
      <c r="T594" s="517"/>
      <c r="U594" s="517"/>
      <c r="V594" s="1805"/>
      <c r="W594" s="512"/>
      <c r="X594" s="1083"/>
      <c r="Y594" s="1079" t="s">
        <v>11869</v>
      </c>
      <c r="Z594" s="354" t="s">
        <v>30</v>
      </c>
      <c r="AA594" s="357">
        <v>0.85</v>
      </c>
      <c r="AB594" s="1746"/>
      <c r="AC594" s="1082"/>
      <c r="AD594" s="1083"/>
      <c r="AE594" s="391">
        <f>ROUND(ROUND(ROUND(ROUND(G584*P$8,0)*X593,0)*AA594,0)-AC589,0)</f>
        <v>239</v>
      </c>
      <c r="AF594" s="268"/>
    </row>
    <row r="595" spans="1:32" ht="17.100000000000001" customHeight="1">
      <c r="A595" s="243">
        <v>63</v>
      </c>
      <c r="B595" s="351">
        <v>8993</v>
      </c>
      <c r="C595" s="870" t="s">
        <v>13612</v>
      </c>
      <c r="D595" s="604"/>
      <c r="E595" s="604"/>
      <c r="F595" s="1252"/>
      <c r="G595" s="638"/>
      <c r="H595" s="638"/>
      <c r="I595" s="518"/>
      <c r="J595" s="604"/>
      <c r="K595" s="748"/>
      <c r="L595" s="748"/>
      <c r="M595" s="517"/>
      <c r="N595" s="516"/>
      <c r="O595" s="517"/>
      <c r="P595" s="518"/>
      <c r="Q595" s="1749" t="s">
        <v>11301</v>
      </c>
      <c r="R595" s="1622" t="s">
        <v>235</v>
      </c>
      <c r="S595" s="524"/>
      <c r="T595" s="524"/>
      <c r="U595" s="642"/>
      <c r="V595" s="1233"/>
      <c r="W595" s="362"/>
      <c r="X595" s="1097"/>
      <c r="Y595" s="635"/>
      <c r="Z595" s="635"/>
      <c r="AA595" s="635"/>
      <c r="AB595" s="1215"/>
      <c r="AC595" s="635"/>
      <c r="AD595" s="636"/>
      <c r="AE595" s="391">
        <f>ROUND(ROUND(G584*P$8,0)*T596,0)</f>
        <v>237</v>
      </c>
      <c r="AF595" s="268"/>
    </row>
    <row r="596" spans="1:32" ht="17.100000000000001" customHeight="1">
      <c r="A596" s="243">
        <v>63</v>
      </c>
      <c r="B596" s="351">
        <v>8994</v>
      </c>
      <c r="C596" s="870" t="s">
        <v>13613</v>
      </c>
      <c r="D596" s="604"/>
      <c r="E596" s="604"/>
      <c r="F596" s="1252"/>
      <c r="G596" s="796"/>
      <c r="H596" s="517"/>
      <c r="I596" s="518"/>
      <c r="J596" s="604"/>
      <c r="K596" s="748"/>
      <c r="L596" s="748"/>
      <c r="M596" s="517"/>
      <c r="N596" s="516"/>
      <c r="O596" s="517"/>
      <c r="P596" s="518"/>
      <c r="Q596" s="1758"/>
      <c r="R596" s="1745"/>
      <c r="S596" s="643" t="s">
        <v>30</v>
      </c>
      <c r="T596" s="1090">
        <v>0.7</v>
      </c>
      <c r="U596" s="518"/>
      <c r="V596" s="1234"/>
      <c r="W596" s="512"/>
      <c r="X596" s="514"/>
      <c r="Y596" s="1071" t="s">
        <v>11869</v>
      </c>
      <c r="Z596" s="362" t="s">
        <v>30</v>
      </c>
      <c r="AA596" s="356">
        <v>0.85</v>
      </c>
      <c r="AB596" s="1215"/>
      <c r="AC596" s="635"/>
      <c r="AD596" s="636"/>
      <c r="AE596" s="391">
        <f>ROUND(ROUND(ROUND(G584*P$8,0)*T596,0)*AA596,0)</f>
        <v>201</v>
      </c>
      <c r="AF596" s="268"/>
    </row>
    <row r="597" spans="1:32" ht="17.100000000000001" customHeight="1">
      <c r="A597" s="243">
        <v>63</v>
      </c>
      <c r="B597" s="351">
        <v>8995</v>
      </c>
      <c r="C597" s="870" t="s">
        <v>13614</v>
      </c>
      <c r="D597" s="604"/>
      <c r="E597" s="604"/>
      <c r="F597" s="1131"/>
      <c r="G597" s="517"/>
      <c r="H597" s="517"/>
      <c r="I597" s="518"/>
      <c r="J597" s="646"/>
      <c r="K597" s="748"/>
      <c r="L597" s="748"/>
      <c r="M597" s="643"/>
      <c r="N597" s="1130"/>
      <c r="O597" s="643"/>
      <c r="P597" s="1132"/>
      <c r="Q597" s="1758"/>
      <c r="R597" s="1745"/>
      <c r="S597" s="643"/>
      <c r="T597" s="1090"/>
      <c r="U597" s="1091"/>
      <c r="V597" s="1684" t="s">
        <v>4703</v>
      </c>
      <c r="W597" s="362" t="s">
        <v>30</v>
      </c>
      <c r="X597" s="1081">
        <f>$X$297</f>
        <v>0.7</v>
      </c>
      <c r="Y597" s="1088"/>
      <c r="Z597" s="1088"/>
      <c r="AA597" s="1088"/>
      <c r="AB597" s="1226"/>
      <c r="AC597" s="1088"/>
      <c r="AD597" s="1089"/>
      <c r="AE597" s="391">
        <f>ROUND(ROUND(ROUND(G584*P$8,0)*T596,0)*X597,0)</f>
        <v>166</v>
      </c>
      <c r="AF597" s="268"/>
    </row>
    <row r="598" spans="1:32" ht="17.100000000000001" customHeight="1">
      <c r="A598" s="243">
        <v>63</v>
      </c>
      <c r="B598" s="351">
        <v>8996</v>
      </c>
      <c r="C598" s="870" t="s">
        <v>13615</v>
      </c>
      <c r="D598" s="604"/>
      <c r="E598" s="604"/>
      <c r="F598" s="1131"/>
      <c r="G598" s="517"/>
      <c r="H598" s="517"/>
      <c r="I598" s="518"/>
      <c r="J598" s="646"/>
      <c r="K598" s="748"/>
      <c r="L598" s="748"/>
      <c r="M598" s="643"/>
      <c r="N598" s="1130"/>
      <c r="O598" s="643"/>
      <c r="P598" s="1132"/>
      <c r="Q598" s="1758"/>
      <c r="R598" s="1745"/>
      <c r="S598" s="643"/>
      <c r="T598" s="1090"/>
      <c r="U598" s="1091"/>
      <c r="V598" s="1805"/>
      <c r="W598" s="512"/>
      <c r="X598" s="1083"/>
      <c r="Y598" s="1079" t="s">
        <v>11869</v>
      </c>
      <c r="Z598" s="354" t="s">
        <v>30</v>
      </c>
      <c r="AA598" s="355">
        <v>0.85</v>
      </c>
      <c r="AB598" s="1215"/>
      <c r="AC598" s="635"/>
      <c r="AD598" s="636"/>
      <c r="AE598" s="391">
        <f>ROUND(ROUND(ROUND(ROUND(G584*P$8,0)*T596,0)*X597,0)*AA598,0)</f>
        <v>141</v>
      </c>
      <c r="AF598" s="268"/>
    </row>
    <row r="599" spans="1:32" ht="17.100000000000001" customHeight="1">
      <c r="A599" s="243">
        <v>63</v>
      </c>
      <c r="B599" s="351">
        <v>8997</v>
      </c>
      <c r="C599" s="870" t="s">
        <v>13616</v>
      </c>
      <c r="D599" s="604"/>
      <c r="E599" s="604"/>
      <c r="F599" s="1131"/>
      <c r="G599" s="517"/>
      <c r="H599" s="517"/>
      <c r="I599" s="518"/>
      <c r="J599" s="646"/>
      <c r="K599" s="748"/>
      <c r="L599" s="748"/>
      <c r="M599" s="643"/>
      <c r="N599" s="1130"/>
      <c r="O599" s="643"/>
      <c r="P599" s="1132"/>
      <c r="Q599" s="1758"/>
      <c r="R599" s="1745"/>
      <c r="S599" s="643"/>
      <c r="T599" s="1090"/>
      <c r="U599" s="1091"/>
      <c r="V599" s="1684" t="s">
        <v>4708</v>
      </c>
      <c r="W599" s="362" t="s">
        <v>30</v>
      </c>
      <c r="X599" s="1081">
        <f>$X$299</f>
        <v>0.85</v>
      </c>
      <c r="Y599" s="1082"/>
      <c r="Z599" s="1082"/>
      <c r="AA599" s="1082"/>
      <c r="AB599" s="1220"/>
      <c r="AC599" s="1082"/>
      <c r="AD599" s="1083"/>
      <c r="AE599" s="391">
        <f>ROUND(ROUND(ROUND(G584*P$8,0)*T596,0)*X599,0)</f>
        <v>201</v>
      </c>
      <c r="AF599" s="268"/>
    </row>
    <row r="600" spans="1:32" ht="17.100000000000001" customHeight="1">
      <c r="A600" s="243">
        <v>63</v>
      </c>
      <c r="B600" s="351">
        <v>8998</v>
      </c>
      <c r="C600" s="870" t="s">
        <v>13617</v>
      </c>
      <c r="D600" s="604"/>
      <c r="E600" s="604"/>
      <c r="F600" s="1131"/>
      <c r="G600" s="517"/>
      <c r="H600" s="517"/>
      <c r="I600" s="518"/>
      <c r="J600" s="646"/>
      <c r="K600" s="748"/>
      <c r="L600" s="748"/>
      <c r="M600" s="643"/>
      <c r="N600" s="1130"/>
      <c r="O600" s="643"/>
      <c r="P600" s="1132"/>
      <c r="Q600" s="1254"/>
      <c r="R600" s="1745"/>
      <c r="S600" s="643"/>
      <c r="T600" s="1090"/>
      <c r="U600" s="1091"/>
      <c r="V600" s="1805"/>
      <c r="W600" s="512"/>
      <c r="X600" s="1083"/>
      <c r="Y600" s="1079" t="s">
        <v>11869</v>
      </c>
      <c r="Z600" s="354" t="s">
        <v>30</v>
      </c>
      <c r="AA600" s="355">
        <v>0.85</v>
      </c>
      <c r="AB600" s="1215"/>
      <c r="AC600" s="635"/>
      <c r="AD600" s="636"/>
      <c r="AE600" s="391">
        <f>ROUND(ROUND(ROUND(ROUND(G584*P$8,0)*T596,0)*X599,0)*AA600,0)</f>
        <v>171</v>
      </c>
      <c r="AF600" s="268"/>
    </row>
    <row r="601" spans="1:32" ht="17.100000000000001" customHeight="1">
      <c r="A601" s="243">
        <v>63</v>
      </c>
      <c r="B601" s="351">
        <v>8999</v>
      </c>
      <c r="C601" s="870" t="s">
        <v>13618</v>
      </c>
      <c r="D601" s="604"/>
      <c r="E601" s="604"/>
      <c r="F601" s="1131"/>
      <c r="G601" s="517"/>
      <c r="H601" s="517"/>
      <c r="I601" s="518"/>
      <c r="J601" s="646"/>
      <c r="K601" s="748"/>
      <c r="L601" s="748"/>
      <c r="M601" s="643"/>
      <c r="N601" s="1130"/>
      <c r="O601" s="643"/>
      <c r="P601" s="1132"/>
      <c r="Q601" s="1254"/>
      <c r="R601" s="1246"/>
      <c r="S601" s="643"/>
      <c r="T601" s="1090"/>
      <c r="U601" s="1091"/>
      <c r="V601" s="1233"/>
      <c r="W601" s="362"/>
      <c r="X601" s="1097"/>
      <c r="Y601" s="635"/>
      <c r="Z601" s="635"/>
      <c r="AA601" s="636"/>
      <c r="AB601" s="1533" t="s">
        <v>167</v>
      </c>
      <c r="AC601" s="643">
        <v>5</v>
      </c>
      <c r="AD601" s="1086" t="s">
        <v>168</v>
      </c>
      <c r="AE601" s="391">
        <f>ROUND(ROUND(ROUND(G584*P$8,0)*T596,0)-AC601,0)</f>
        <v>232</v>
      </c>
      <c r="AF601" s="268"/>
    </row>
    <row r="602" spans="1:32" ht="17.100000000000001" customHeight="1">
      <c r="A602" s="243">
        <v>63</v>
      </c>
      <c r="B602" s="351">
        <v>7000</v>
      </c>
      <c r="C602" s="870" t="s">
        <v>13619</v>
      </c>
      <c r="D602" s="604"/>
      <c r="E602" s="604"/>
      <c r="F602" s="1131"/>
      <c r="G602" s="517"/>
      <c r="H602" s="517"/>
      <c r="I602" s="518"/>
      <c r="J602" s="646"/>
      <c r="K602" s="748"/>
      <c r="L602" s="748"/>
      <c r="M602" s="643"/>
      <c r="N602" s="1130"/>
      <c r="O602" s="643"/>
      <c r="P602" s="1132"/>
      <c r="Q602" s="1238"/>
      <c r="R602" s="1246"/>
      <c r="S602" s="643"/>
      <c r="T602" s="1090"/>
      <c r="U602" s="1091"/>
      <c r="V602" s="1234"/>
      <c r="W602" s="512"/>
      <c r="X602" s="514"/>
      <c r="Y602" s="1071" t="s">
        <v>11869</v>
      </c>
      <c r="Z602" s="362" t="s">
        <v>30</v>
      </c>
      <c r="AA602" s="395">
        <v>0.85</v>
      </c>
      <c r="AB602" s="1745"/>
      <c r="AC602" s="643"/>
      <c r="AD602" s="1086"/>
      <c r="AE602" s="391">
        <f>ROUND(ROUND(ROUND(ROUND(G584*P$8,0)*T596,0)*AA602,0)-AC601,0)</f>
        <v>196</v>
      </c>
      <c r="AF602" s="268"/>
    </row>
    <row r="603" spans="1:32" ht="17.100000000000001" customHeight="1">
      <c r="A603" s="243">
        <v>63</v>
      </c>
      <c r="B603" s="351">
        <v>7001</v>
      </c>
      <c r="C603" s="870" t="s">
        <v>13620</v>
      </c>
      <c r="D603" s="604"/>
      <c r="E603" s="604"/>
      <c r="F603" s="1131"/>
      <c r="G603" s="517"/>
      <c r="H603" s="517"/>
      <c r="I603" s="518"/>
      <c r="J603" s="646"/>
      <c r="K603" s="748"/>
      <c r="L603" s="748"/>
      <c r="M603" s="643"/>
      <c r="N603" s="1130"/>
      <c r="O603" s="643"/>
      <c r="P603" s="1132"/>
      <c r="Q603" s="1238"/>
      <c r="R603" s="1246"/>
      <c r="S603" s="643"/>
      <c r="T603" s="1090"/>
      <c r="U603" s="1091"/>
      <c r="V603" s="1684" t="s">
        <v>4703</v>
      </c>
      <c r="W603" s="643" t="s">
        <v>30</v>
      </c>
      <c r="X603" s="1091">
        <f>$X$297</f>
        <v>0.7</v>
      </c>
      <c r="Y603" s="1088"/>
      <c r="Z603" s="1088"/>
      <c r="AA603" s="1089"/>
      <c r="AB603" s="1745"/>
      <c r="AC603" s="1090"/>
      <c r="AD603" s="1091"/>
      <c r="AE603" s="391">
        <f>ROUND(ROUND(ROUND(ROUND(G584*P$8,0)*T596,0)*X603,0)-AC601,0)</f>
        <v>161</v>
      </c>
      <c r="AF603" s="268"/>
    </row>
    <row r="604" spans="1:32" ht="17.100000000000001" customHeight="1">
      <c r="A604" s="243">
        <v>63</v>
      </c>
      <c r="B604" s="351">
        <v>7002</v>
      </c>
      <c r="C604" s="870" t="s">
        <v>13621</v>
      </c>
      <c r="D604" s="604"/>
      <c r="E604" s="604"/>
      <c r="F604" s="1131"/>
      <c r="G604" s="517"/>
      <c r="H604" s="517"/>
      <c r="I604" s="518"/>
      <c r="J604" s="646"/>
      <c r="K604" s="748"/>
      <c r="L604" s="748"/>
      <c r="M604" s="643"/>
      <c r="N604" s="1130"/>
      <c r="O604" s="643"/>
      <c r="P604" s="1132"/>
      <c r="Q604" s="1238"/>
      <c r="R604" s="1246"/>
      <c r="S604" s="643"/>
      <c r="T604" s="1090"/>
      <c r="U604" s="1091"/>
      <c r="V604" s="1805"/>
      <c r="W604" s="512"/>
      <c r="X604" s="1083"/>
      <c r="Y604" s="1079" t="s">
        <v>11869</v>
      </c>
      <c r="Z604" s="354" t="s">
        <v>30</v>
      </c>
      <c r="AA604" s="357">
        <v>0.85</v>
      </c>
      <c r="AB604" s="1745"/>
      <c r="AC604" s="1090"/>
      <c r="AD604" s="1091"/>
      <c r="AE604" s="391">
        <f>ROUND(ROUND(ROUND(ROUND(ROUND(G584*P$8,0)*T596,0)*X603,0)*AA604,0)-AC601,0)</f>
        <v>136</v>
      </c>
      <c r="AF604" s="268"/>
    </row>
    <row r="605" spans="1:32" ht="17.100000000000001" customHeight="1">
      <c r="A605" s="243">
        <v>63</v>
      </c>
      <c r="B605" s="351">
        <v>7003</v>
      </c>
      <c r="C605" s="870" t="s">
        <v>13622</v>
      </c>
      <c r="D605" s="604"/>
      <c r="E605" s="604"/>
      <c r="F605" s="1131"/>
      <c r="G605" s="517"/>
      <c r="H605" s="517"/>
      <c r="I605" s="518"/>
      <c r="J605" s="646"/>
      <c r="K605" s="748"/>
      <c r="L605" s="748"/>
      <c r="M605" s="643"/>
      <c r="N605" s="1130"/>
      <c r="O605" s="643"/>
      <c r="P605" s="1132"/>
      <c r="Q605" s="1238"/>
      <c r="R605" s="1246"/>
      <c r="S605" s="643"/>
      <c r="T605" s="1090"/>
      <c r="U605" s="1091"/>
      <c r="V605" s="1684" t="s">
        <v>4708</v>
      </c>
      <c r="W605" s="643" t="s">
        <v>30</v>
      </c>
      <c r="X605" s="1091">
        <f>$X$299</f>
        <v>0.85</v>
      </c>
      <c r="Y605" s="1082"/>
      <c r="Z605" s="1082"/>
      <c r="AA605" s="1083"/>
      <c r="AB605" s="1745"/>
      <c r="AC605" s="1090"/>
      <c r="AD605" s="1091"/>
      <c r="AE605" s="391">
        <f>ROUND(ROUND(ROUND(ROUND(G584*P$8,0)*T596,0)*X605,0)-AC601,0)</f>
        <v>196</v>
      </c>
      <c r="AF605" s="268"/>
    </row>
    <row r="606" spans="1:32" ht="17.100000000000001" customHeight="1">
      <c r="A606" s="243">
        <v>63</v>
      </c>
      <c r="B606" s="351">
        <v>7004</v>
      </c>
      <c r="C606" s="870" t="s">
        <v>13623</v>
      </c>
      <c r="D606" s="604"/>
      <c r="E606" s="604"/>
      <c r="F606" s="1131"/>
      <c r="G606" s="517"/>
      <c r="H606" s="517"/>
      <c r="I606" s="518"/>
      <c r="J606" s="646"/>
      <c r="K606" s="748"/>
      <c r="L606" s="748"/>
      <c r="M606" s="643"/>
      <c r="N606" s="1130"/>
      <c r="O606" s="643"/>
      <c r="P606" s="1132"/>
      <c r="Q606" s="1238"/>
      <c r="R606" s="1246"/>
      <c r="S606" s="643"/>
      <c r="T606" s="1090"/>
      <c r="U606" s="1091"/>
      <c r="V606" s="1805"/>
      <c r="W606" s="512"/>
      <c r="X606" s="1083"/>
      <c r="Y606" s="1079" t="s">
        <v>11869</v>
      </c>
      <c r="Z606" s="354" t="s">
        <v>30</v>
      </c>
      <c r="AA606" s="357">
        <v>0.85</v>
      </c>
      <c r="AB606" s="1746"/>
      <c r="AC606" s="1082"/>
      <c r="AD606" s="1083"/>
      <c r="AE606" s="391">
        <f>ROUND(ROUND(ROUND(ROUND(ROUND(G584*P$8,0)*T596,0)*X605,0)*AA606,0)-AC601,0)</f>
        <v>166</v>
      </c>
      <c r="AF606" s="268"/>
    </row>
    <row r="607" spans="1:32" ht="17.100000000000001" customHeight="1">
      <c r="A607" s="243">
        <v>63</v>
      </c>
      <c r="B607" s="351">
        <v>7005</v>
      </c>
      <c r="C607" s="870" t="s">
        <v>13624</v>
      </c>
      <c r="D607" s="604"/>
      <c r="E607" s="604"/>
      <c r="F607" s="1131"/>
      <c r="G607" s="517"/>
      <c r="H607" s="517"/>
      <c r="I607" s="518"/>
      <c r="J607" s="646"/>
      <c r="K607" s="748"/>
      <c r="L607" s="748"/>
      <c r="M607" s="643"/>
      <c r="N607" s="1130"/>
      <c r="O607" s="643"/>
      <c r="P607" s="1132"/>
      <c r="Q607" s="1238"/>
      <c r="R607" s="1622" t="s">
        <v>237</v>
      </c>
      <c r="S607" s="362"/>
      <c r="T607" s="1119"/>
      <c r="U607" s="1081"/>
      <c r="V607" s="1233"/>
      <c r="W607" s="362"/>
      <c r="X607" s="1097"/>
      <c r="Y607" s="635"/>
      <c r="Z607" s="635"/>
      <c r="AA607" s="635"/>
      <c r="AB607" s="1215"/>
      <c r="AC607" s="635"/>
      <c r="AD607" s="636"/>
      <c r="AE607" s="391">
        <f>ROUND(ROUND(G584*P$8,0)*T608,0)</f>
        <v>169</v>
      </c>
      <c r="AF607" s="268"/>
    </row>
    <row r="608" spans="1:32" ht="17.100000000000001" customHeight="1">
      <c r="A608" s="243">
        <v>63</v>
      </c>
      <c r="B608" s="351">
        <v>7006</v>
      </c>
      <c r="C608" s="870" t="s">
        <v>13625</v>
      </c>
      <c r="D608" s="604"/>
      <c r="E608" s="604"/>
      <c r="F608" s="1131"/>
      <c r="G608" s="517"/>
      <c r="H608" s="517"/>
      <c r="I608" s="518"/>
      <c r="J608" s="646"/>
      <c r="K608" s="748"/>
      <c r="L608" s="748"/>
      <c r="M608" s="643"/>
      <c r="N608" s="1130"/>
      <c r="O608" s="643"/>
      <c r="P608" s="1132"/>
      <c r="Q608" s="1238"/>
      <c r="R608" s="1745"/>
      <c r="S608" s="643" t="s">
        <v>30</v>
      </c>
      <c r="T608" s="1090">
        <v>0.5</v>
      </c>
      <c r="U608" s="1091"/>
      <c r="V608" s="1234"/>
      <c r="W608" s="512"/>
      <c r="X608" s="514"/>
      <c r="Y608" s="1071" t="s">
        <v>11869</v>
      </c>
      <c r="Z608" s="362" t="s">
        <v>30</v>
      </c>
      <c r="AA608" s="356">
        <v>0.85</v>
      </c>
      <c r="AB608" s="1215"/>
      <c r="AC608" s="635"/>
      <c r="AD608" s="636"/>
      <c r="AE608" s="391">
        <f>ROUND(ROUND(ROUND(G584*P$8,0)*T608,0)*AA608,0)</f>
        <v>144</v>
      </c>
      <c r="AF608" s="268"/>
    </row>
    <row r="609" spans="1:32" ht="17.100000000000001" customHeight="1">
      <c r="A609" s="243">
        <v>63</v>
      </c>
      <c r="B609" s="351">
        <v>7007</v>
      </c>
      <c r="C609" s="870" t="s">
        <v>13626</v>
      </c>
      <c r="D609" s="604"/>
      <c r="E609" s="604"/>
      <c r="F609" s="1131"/>
      <c r="G609" s="517"/>
      <c r="H609" s="517"/>
      <c r="I609" s="518"/>
      <c r="J609" s="646"/>
      <c r="K609" s="748"/>
      <c r="L609" s="748"/>
      <c r="M609" s="643"/>
      <c r="N609" s="1130"/>
      <c r="O609" s="643"/>
      <c r="P609" s="1132"/>
      <c r="Q609" s="1238"/>
      <c r="R609" s="1745"/>
      <c r="S609" s="643"/>
      <c r="T609" s="1090"/>
      <c r="U609" s="1091"/>
      <c r="V609" s="1684" t="s">
        <v>4703</v>
      </c>
      <c r="W609" s="362" t="s">
        <v>30</v>
      </c>
      <c r="X609" s="1081">
        <f>$X$297</f>
        <v>0.7</v>
      </c>
      <c r="Y609" s="1088"/>
      <c r="Z609" s="1088"/>
      <c r="AA609" s="1088"/>
      <c r="AB609" s="1226"/>
      <c r="AC609" s="1088"/>
      <c r="AD609" s="1089"/>
      <c r="AE609" s="391">
        <f>ROUND(ROUND(ROUND(G584*P$8,0)*T608,0)*X609,0)</f>
        <v>118</v>
      </c>
      <c r="AF609" s="268"/>
    </row>
    <row r="610" spans="1:32" ht="17.100000000000001" customHeight="1">
      <c r="A610" s="243">
        <v>63</v>
      </c>
      <c r="B610" s="351">
        <v>7008</v>
      </c>
      <c r="C610" s="870" t="s">
        <v>13627</v>
      </c>
      <c r="D610" s="604"/>
      <c r="E610" s="604"/>
      <c r="F610" s="1131"/>
      <c r="G610" s="517"/>
      <c r="H610" s="517"/>
      <c r="I610" s="518"/>
      <c r="J610" s="646"/>
      <c r="K610" s="748"/>
      <c r="L610" s="748"/>
      <c r="M610" s="643"/>
      <c r="N610" s="1130"/>
      <c r="O610" s="643"/>
      <c r="P610" s="1132"/>
      <c r="Q610" s="1238"/>
      <c r="R610" s="1745"/>
      <c r="S610" s="643"/>
      <c r="T610" s="1090"/>
      <c r="U610" s="1091"/>
      <c r="V610" s="1805"/>
      <c r="W610" s="512"/>
      <c r="X610" s="1083"/>
      <c r="Y610" s="1079" t="s">
        <v>11869</v>
      </c>
      <c r="Z610" s="354" t="s">
        <v>30</v>
      </c>
      <c r="AA610" s="355">
        <v>0.85</v>
      </c>
      <c r="AB610" s="1215"/>
      <c r="AC610" s="635"/>
      <c r="AD610" s="636"/>
      <c r="AE610" s="391">
        <f>ROUND(ROUND(ROUND(ROUND(G584*P$8,0)*T608,0)*X609,0)*AA610,0)</f>
        <v>100</v>
      </c>
      <c r="AF610" s="268"/>
    </row>
    <row r="611" spans="1:32" ht="17.100000000000001" customHeight="1">
      <c r="A611" s="243">
        <v>63</v>
      </c>
      <c r="B611" s="351">
        <v>7009</v>
      </c>
      <c r="C611" s="870" t="s">
        <v>13628</v>
      </c>
      <c r="D611" s="604"/>
      <c r="E611" s="604"/>
      <c r="F611" s="1131"/>
      <c r="G611" s="517"/>
      <c r="H611" s="517"/>
      <c r="I611" s="518"/>
      <c r="J611" s="646"/>
      <c r="K611" s="748"/>
      <c r="L611" s="748"/>
      <c r="M611" s="643"/>
      <c r="N611" s="1130"/>
      <c r="O611" s="643"/>
      <c r="P611" s="1132"/>
      <c r="Q611" s="1238"/>
      <c r="R611" s="1745"/>
      <c r="S611" s="643"/>
      <c r="T611" s="1090"/>
      <c r="U611" s="1091"/>
      <c r="V611" s="1684" t="s">
        <v>4708</v>
      </c>
      <c r="W611" s="362" t="s">
        <v>30</v>
      </c>
      <c r="X611" s="1081">
        <f>$X$299</f>
        <v>0.85</v>
      </c>
      <c r="Y611" s="1082"/>
      <c r="Z611" s="1082"/>
      <c r="AA611" s="1082"/>
      <c r="AB611" s="1220"/>
      <c r="AC611" s="1082"/>
      <c r="AD611" s="1083"/>
      <c r="AE611" s="391">
        <f>ROUND(ROUND(ROUND(G584*P$8,0)*T608,0)*X611,0)</f>
        <v>144</v>
      </c>
      <c r="AF611" s="268"/>
    </row>
    <row r="612" spans="1:32" ht="17.100000000000001" customHeight="1">
      <c r="A612" s="243">
        <v>63</v>
      </c>
      <c r="B612" s="351">
        <v>7010</v>
      </c>
      <c r="C612" s="870" t="s">
        <v>13629</v>
      </c>
      <c r="D612" s="604"/>
      <c r="E612" s="604"/>
      <c r="F612" s="1131"/>
      <c r="G612" s="517"/>
      <c r="H612" s="517"/>
      <c r="I612" s="518"/>
      <c r="J612" s="646"/>
      <c r="K612" s="748"/>
      <c r="L612" s="748"/>
      <c r="M612" s="643"/>
      <c r="N612" s="1130"/>
      <c r="O612" s="643"/>
      <c r="P612" s="1132"/>
      <c r="Q612" s="1238"/>
      <c r="R612" s="1246"/>
      <c r="S612" s="643"/>
      <c r="T612" s="1090"/>
      <c r="U612" s="1091"/>
      <c r="V612" s="1805"/>
      <c r="W612" s="512"/>
      <c r="X612" s="1083"/>
      <c r="Y612" s="1079" t="s">
        <v>11869</v>
      </c>
      <c r="Z612" s="354" t="s">
        <v>30</v>
      </c>
      <c r="AA612" s="355">
        <v>0.85</v>
      </c>
      <c r="AB612" s="1215"/>
      <c r="AC612" s="635"/>
      <c r="AD612" s="636"/>
      <c r="AE612" s="391">
        <f>ROUND(ROUND(ROUND(ROUND(G584*P$8,0)*T608,0)*X611,0)*AA612,0)</f>
        <v>122</v>
      </c>
      <c r="AF612" s="268"/>
    </row>
    <row r="613" spans="1:32" ht="17.100000000000001" customHeight="1">
      <c r="A613" s="243">
        <v>63</v>
      </c>
      <c r="B613" s="351">
        <v>7011</v>
      </c>
      <c r="C613" s="870" t="s">
        <v>13630</v>
      </c>
      <c r="D613" s="604"/>
      <c r="E613" s="604"/>
      <c r="F613" s="1131"/>
      <c r="G613" s="517"/>
      <c r="H613" s="517"/>
      <c r="I613" s="518"/>
      <c r="J613" s="646"/>
      <c r="K613" s="748"/>
      <c r="L613" s="748"/>
      <c r="M613" s="643"/>
      <c r="N613" s="1130"/>
      <c r="O613" s="643"/>
      <c r="P613" s="1132"/>
      <c r="Q613" s="1238"/>
      <c r="R613" s="1246"/>
      <c r="S613" s="643"/>
      <c r="T613" s="1090"/>
      <c r="U613" s="1091"/>
      <c r="V613" s="1233"/>
      <c r="W613" s="362"/>
      <c r="X613" s="1097"/>
      <c r="Y613" s="635"/>
      <c r="Z613" s="635"/>
      <c r="AA613" s="636"/>
      <c r="AB613" s="1533" t="s">
        <v>167</v>
      </c>
      <c r="AC613" s="643">
        <v>5</v>
      </c>
      <c r="AD613" s="1086" t="s">
        <v>168</v>
      </c>
      <c r="AE613" s="391">
        <f>ROUND(ROUND(ROUND(G584*P$8,0)*T608,0)-AC613,0)</f>
        <v>164</v>
      </c>
      <c r="AF613" s="268"/>
    </row>
    <row r="614" spans="1:32" ht="17.100000000000001" customHeight="1">
      <c r="A614" s="243">
        <v>63</v>
      </c>
      <c r="B614" s="351">
        <v>7012</v>
      </c>
      <c r="C614" s="870" t="s">
        <v>13631</v>
      </c>
      <c r="D614" s="604"/>
      <c r="E614" s="604"/>
      <c r="F614" s="1131"/>
      <c r="G614" s="517"/>
      <c r="H614" s="517"/>
      <c r="I614" s="518"/>
      <c r="J614" s="646"/>
      <c r="K614" s="748"/>
      <c r="L614" s="748"/>
      <c r="M614" s="643"/>
      <c r="N614" s="1130"/>
      <c r="O614" s="643"/>
      <c r="P614" s="1132"/>
      <c r="Q614" s="1238"/>
      <c r="R614" s="1246"/>
      <c r="S614" s="643"/>
      <c r="T614" s="1090"/>
      <c r="U614" s="1090"/>
      <c r="V614" s="1234"/>
      <c r="W614" s="512"/>
      <c r="X614" s="514"/>
      <c r="Y614" s="1071" t="s">
        <v>11869</v>
      </c>
      <c r="Z614" s="362" t="s">
        <v>30</v>
      </c>
      <c r="AA614" s="395">
        <v>0.85</v>
      </c>
      <c r="AB614" s="1745"/>
      <c r="AC614" s="643"/>
      <c r="AD614" s="1086"/>
      <c r="AE614" s="391">
        <f>ROUND(ROUND(ROUND(ROUND(G584*P$8,0)*T608,0)*AA614,0)-AC613,0)</f>
        <v>139</v>
      </c>
      <c r="AF614" s="268"/>
    </row>
    <row r="615" spans="1:32" ht="17.100000000000001" customHeight="1">
      <c r="A615" s="243">
        <v>63</v>
      </c>
      <c r="B615" s="351">
        <v>7013</v>
      </c>
      <c r="C615" s="870" t="s">
        <v>13632</v>
      </c>
      <c r="D615" s="604"/>
      <c r="E615" s="604"/>
      <c r="F615" s="1131"/>
      <c r="G615" s="517"/>
      <c r="H615" s="517"/>
      <c r="I615" s="518"/>
      <c r="J615" s="646"/>
      <c r="K615" s="748"/>
      <c r="L615" s="748"/>
      <c r="M615" s="643"/>
      <c r="N615" s="1130"/>
      <c r="O615" s="643"/>
      <c r="P615" s="1132"/>
      <c r="Q615" s="1238"/>
      <c r="R615" s="1246"/>
      <c r="S615" s="643"/>
      <c r="T615" s="1090"/>
      <c r="U615" s="1090"/>
      <c r="V615" s="1684" t="s">
        <v>4703</v>
      </c>
      <c r="W615" s="643" t="s">
        <v>30</v>
      </c>
      <c r="X615" s="1091">
        <f>$X$297</f>
        <v>0.7</v>
      </c>
      <c r="Y615" s="1088"/>
      <c r="Z615" s="1088"/>
      <c r="AA615" s="1089"/>
      <c r="AB615" s="1745"/>
      <c r="AC615" s="1090"/>
      <c r="AD615" s="1091"/>
      <c r="AE615" s="391">
        <f>ROUND(ROUND(ROUND(ROUND(G584*P$8,0)*T608,0)*X615,0)-AC613,0)</f>
        <v>113</v>
      </c>
      <c r="AF615" s="268"/>
    </row>
    <row r="616" spans="1:32" ht="17.100000000000001" customHeight="1">
      <c r="A616" s="243">
        <v>63</v>
      </c>
      <c r="B616" s="351">
        <v>7014</v>
      </c>
      <c r="C616" s="870" t="s">
        <v>13633</v>
      </c>
      <c r="D616" s="604"/>
      <c r="E616" s="604"/>
      <c r="F616" s="1131"/>
      <c r="G616" s="517"/>
      <c r="H616" s="517"/>
      <c r="I616" s="518"/>
      <c r="J616" s="646"/>
      <c r="K616" s="748"/>
      <c r="L616" s="748"/>
      <c r="M616" s="643"/>
      <c r="N616" s="1130"/>
      <c r="O616" s="643"/>
      <c r="P616" s="1132"/>
      <c r="Q616" s="1238"/>
      <c r="R616" s="1246"/>
      <c r="S616" s="643"/>
      <c r="T616" s="1090"/>
      <c r="U616" s="1090"/>
      <c r="V616" s="1805"/>
      <c r="W616" s="512"/>
      <c r="X616" s="1083"/>
      <c r="Y616" s="1079" t="s">
        <v>11869</v>
      </c>
      <c r="Z616" s="354" t="s">
        <v>30</v>
      </c>
      <c r="AA616" s="357">
        <v>0.85</v>
      </c>
      <c r="AB616" s="1745"/>
      <c r="AC616" s="1090"/>
      <c r="AD616" s="1091"/>
      <c r="AE616" s="391">
        <f>ROUND(ROUND(ROUND(ROUND(ROUND(G584*P$8,0)*T608,0)*X615,0)*AA616,0)-AC613,0)</f>
        <v>95</v>
      </c>
      <c r="AF616" s="268"/>
    </row>
    <row r="617" spans="1:32" ht="17.100000000000001" customHeight="1">
      <c r="A617" s="243">
        <v>63</v>
      </c>
      <c r="B617" s="351">
        <v>7015</v>
      </c>
      <c r="C617" s="870" t="s">
        <v>13634</v>
      </c>
      <c r="D617" s="604"/>
      <c r="E617" s="604"/>
      <c r="F617" s="1131"/>
      <c r="G617" s="517"/>
      <c r="H617" s="517"/>
      <c r="I617" s="518"/>
      <c r="J617" s="646"/>
      <c r="K617" s="748"/>
      <c r="L617" s="748"/>
      <c r="M617" s="643"/>
      <c r="N617" s="1130"/>
      <c r="O617" s="643"/>
      <c r="P617" s="1132"/>
      <c r="Q617" s="1254"/>
      <c r="R617" s="1238"/>
      <c r="S617" s="643"/>
      <c r="T617" s="1090"/>
      <c r="U617" s="1090"/>
      <c r="V617" s="1684" t="s">
        <v>4708</v>
      </c>
      <c r="W617" s="643" t="s">
        <v>30</v>
      </c>
      <c r="X617" s="1091">
        <f>$X$299</f>
        <v>0.85</v>
      </c>
      <c r="Y617" s="1082"/>
      <c r="Z617" s="1082"/>
      <c r="AA617" s="1083"/>
      <c r="AB617" s="1745"/>
      <c r="AC617" s="1090"/>
      <c r="AD617" s="1091"/>
      <c r="AE617" s="391">
        <f>ROUND(ROUND(ROUND(ROUND(G584*P$8,0)*T608,0)*X617,0)-AC613,0)</f>
        <v>139</v>
      </c>
      <c r="AF617" s="268"/>
    </row>
    <row r="618" spans="1:32" ht="17.100000000000001" customHeight="1">
      <c r="A618" s="243">
        <v>63</v>
      </c>
      <c r="B618" s="351">
        <v>7016</v>
      </c>
      <c r="C618" s="870" t="s">
        <v>13635</v>
      </c>
      <c r="D618" s="604"/>
      <c r="E618" s="604"/>
      <c r="F618" s="1131"/>
      <c r="G618" s="517"/>
      <c r="H618" s="517"/>
      <c r="I618" s="518"/>
      <c r="J618" s="646"/>
      <c r="K618" s="748"/>
      <c r="L618" s="748"/>
      <c r="M618" s="643"/>
      <c r="N618" s="1130"/>
      <c r="O618" s="643"/>
      <c r="P618" s="1132"/>
      <c r="Q618" s="1255"/>
      <c r="R618" s="1238"/>
      <c r="S618" s="643"/>
      <c r="T618" s="1090"/>
      <c r="U618" s="1090"/>
      <c r="V618" s="1805"/>
      <c r="W618" s="512"/>
      <c r="X618" s="1083"/>
      <c r="Y618" s="1079" t="s">
        <v>11869</v>
      </c>
      <c r="Z618" s="354" t="s">
        <v>30</v>
      </c>
      <c r="AA618" s="357">
        <v>0.85</v>
      </c>
      <c r="AB618" s="1746"/>
      <c r="AC618" s="1082"/>
      <c r="AD618" s="1083"/>
      <c r="AE618" s="391">
        <f>ROUND(ROUND(ROUND(ROUND(ROUND(G584*P$8,0)*T608,0)*X617,0)*AA618,0)-AC613,0)</f>
        <v>117</v>
      </c>
      <c r="AF618" s="268"/>
    </row>
    <row r="619" spans="1:32" ht="17.100000000000001" customHeight="1">
      <c r="A619" s="243">
        <v>63</v>
      </c>
      <c r="B619" s="351">
        <v>7017</v>
      </c>
      <c r="C619" s="870" t="s">
        <v>13636</v>
      </c>
      <c r="D619" s="604"/>
      <c r="E619" s="604"/>
      <c r="F619" s="604"/>
      <c r="G619" s="605"/>
      <c r="H619" s="605"/>
      <c r="I619" s="607"/>
      <c r="J619" s="1593" t="s">
        <v>11892</v>
      </c>
      <c r="K619" s="641"/>
      <c r="L619" s="641"/>
      <c r="M619" s="524"/>
      <c r="N619" s="516"/>
      <c r="O619" s="517"/>
      <c r="P619" s="518"/>
      <c r="Q619" s="670"/>
      <c r="R619" s="670"/>
      <c r="S619" s="524"/>
      <c r="T619" s="524"/>
      <c r="U619" s="524"/>
      <c r="V619" s="1233"/>
      <c r="W619" s="362"/>
      <c r="X619" s="1097"/>
      <c r="Y619" s="635"/>
      <c r="Z619" s="635"/>
      <c r="AA619" s="635"/>
      <c r="AB619" s="1215"/>
      <c r="AC619" s="635"/>
      <c r="AD619" s="636"/>
      <c r="AE619" s="391">
        <f>ROUND(ROUND(G584+K620,0)*P$8,0)</f>
        <v>344</v>
      </c>
      <c r="AF619" s="268"/>
    </row>
    <row r="620" spans="1:32" ht="17.100000000000001" customHeight="1">
      <c r="A620" s="243">
        <v>63</v>
      </c>
      <c r="B620" s="351">
        <v>7018</v>
      </c>
      <c r="C620" s="870" t="s">
        <v>13637</v>
      </c>
      <c r="D620" s="604"/>
      <c r="E620" s="604"/>
      <c r="F620" s="604"/>
      <c r="G620" s="605"/>
      <c r="H620" s="605"/>
      <c r="I620" s="607"/>
      <c r="J620" s="1745"/>
      <c r="K620" s="643">
        <v>8</v>
      </c>
      <c r="L620" s="802" t="s">
        <v>16</v>
      </c>
      <c r="M620" s="517"/>
      <c r="N620" s="516"/>
      <c r="O620" s="517"/>
      <c r="P620" s="518"/>
      <c r="Q620" s="1250"/>
      <c r="R620" s="1250"/>
      <c r="S620" s="517"/>
      <c r="T620" s="517"/>
      <c r="U620" s="517"/>
      <c r="V620" s="1234"/>
      <c r="W620" s="512"/>
      <c r="X620" s="514"/>
      <c r="Y620" s="1071" t="s">
        <v>11869</v>
      </c>
      <c r="Z620" s="362" t="s">
        <v>30</v>
      </c>
      <c r="AA620" s="356">
        <v>0.85</v>
      </c>
      <c r="AB620" s="1215"/>
      <c r="AC620" s="635"/>
      <c r="AD620" s="636"/>
      <c r="AE620" s="391">
        <f>ROUND(ROUND(ROUND(G584+K620,0)*P$8,0)*AA620,0)</f>
        <v>292</v>
      </c>
      <c r="AF620" s="268"/>
    </row>
    <row r="621" spans="1:32" ht="17.100000000000001" customHeight="1">
      <c r="A621" s="243">
        <v>63</v>
      </c>
      <c r="B621" s="351">
        <v>7019</v>
      </c>
      <c r="C621" s="870" t="s">
        <v>13638</v>
      </c>
      <c r="D621" s="604"/>
      <c r="E621" s="604"/>
      <c r="F621" s="604"/>
      <c r="G621" s="605"/>
      <c r="H621" s="605"/>
      <c r="I621" s="607"/>
      <c r="J621" s="1745"/>
      <c r="K621" s="748"/>
      <c r="L621" s="643"/>
      <c r="M621" s="1223"/>
      <c r="N621" s="1222"/>
      <c r="O621" s="1223"/>
      <c r="P621" s="747"/>
      <c r="Q621" s="1251"/>
      <c r="R621" s="1251"/>
      <c r="S621" s="517"/>
      <c r="T621" s="517"/>
      <c r="U621" s="517"/>
      <c r="V621" s="1684" t="s">
        <v>4703</v>
      </c>
      <c r="W621" s="362" t="s">
        <v>30</v>
      </c>
      <c r="X621" s="1081">
        <f>$X$297</f>
        <v>0.7</v>
      </c>
      <c r="Y621" s="1088"/>
      <c r="Z621" s="1088"/>
      <c r="AA621" s="1088"/>
      <c r="AB621" s="1226"/>
      <c r="AC621" s="1088"/>
      <c r="AD621" s="1089"/>
      <c r="AE621" s="391">
        <f>ROUND(ROUND(ROUND(G584+K620,0)*P$8,0)*X621,0)</f>
        <v>241</v>
      </c>
      <c r="AF621" s="268"/>
    </row>
    <row r="622" spans="1:32" ht="17.100000000000001" customHeight="1">
      <c r="A622" s="243">
        <v>63</v>
      </c>
      <c r="B622" s="351">
        <v>7020</v>
      </c>
      <c r="C622" s="870" t="s">
        <v>13639</v>
      </c>
      <c r="D622" s="604"/>
      <c r="E622" s="604"/>
      <c r="F622" s="604"/>
      <c r="G622" s="605"/>
      <c r="H622" s="605"/>
      <c r="I622" s="607"/>
      <c r="J622" s="1745"/>
      <c r="K622" s="748"/>
      <c r="L622" s="643"/>
      <c r="M622" s="1223"/>
      <c r="N622" s="1222"/>
      <c r="O622" s="1223"/>
      <c r="P622" s="747"/>
      <c r="Q622" s="1251"/>
      <c r="R622" s="1251"/>
      <c r="S622" s="517"/>
      <c r="T622" s="517"/>
      <c r="U622" s="517"/>
      <c r="V622" s="1805"/>
      <c r="W622" s="512"/>
      <c r="X622" s="1083"/>
      <c r="Y622" s="1079" t="s">
        <v>11869</v>
      </c>
      <c r="Z622" s="354" t="s">
        <v>30</v>
      </c>
      <c r="AA622" s="355">
        <v>0.85</v>
      </c>
      <c r="AB622" s="1215"/>
      <c r="AC622" s="635"/>
      <c r="AD622" s="636"/>
      <c r="AE622" s="391">
        <f>ROUND(ROUND(ROUND(ROUND(G584+K620,0)*P$8,0)*X621,0)*AA622,0)</f>
        <v>205</v>
      </c>
      <c r="AF622" s="268"/>
    </row>
    <row r="623" spans="1:32" ht="17.100000000000001" customHeight="1">
      <c r="A623" s="243">
        <v>63</v>
      </c>
      <c r="B623" s="351">
        <v>7021</v>
      </c>
      <c r="C623" s="870" t="s">
        <v>13640</v>
      </c>
      <c r="D623" s="604"/>
      <c r="E623" s="604"/>
      <c r="F623" s="604"/>
      <c r="G623" s="605"/>
      <c r="H623" s="605"/>
      <c r="I623" s="607"/>
      <c r="J623" s="646"/>
      <c r="K623" s="748"/>
      <c r="L623" s="643"/>
      <c r="M623" s="1223"/>
      <c r="N623" s="1222"/>
      <c r="O623" s="1223"/>
      <c r="P623" s="747"/>
      <c r="Q623" s="1251"/>
      <c r="R623" s="1251"/>
      <c r="S623" s="517"/>
      <c r="T623" s="517"/>
      <c r="U623" s="517"/>
      <c r="V623" s="1684" t="s">
        <v>4708</v>
      </c>
      <c r="W623" s="362" t="s">
        <v>30</v>
      </c>
      <c r="X623" s="1081">
        <f>$X$299</f>
        <v>0.85</v>
      </c>
      <c r="Y623" s="1082"/>
      <c r="Z623" s="1082"/>
      <c r="AA623" s="1082"/>
      <c r="AB623" s="1220"/>
      <c r="AC623" s="1082"/>
      <c r="AD623" s="1083"/>
      <c r="AE623" s="391">
        <f>ROUND(ROUND(ROUND(G584+K620,0)*P$8,0)*X623,0)</f>
        <v>292</v>
      </c>
      <c r="AF623" s="268"/>
    </row>
    <row r="624" spans="1:32" ht="17.100000000000001" customHeight="1">
      <c r="A624" s="243">
        <v>63</v>
      </c>
      <c r="B624" s="351">
        <v>7022</v>
      </c>
      <c r="C624" s="870" t="s">
        <v>13641</v>
      </c>
      <c r="D624" s="604"/>
      <c r="E624" s="604"/>
      <c r="F624" s="604"/>
      <c r="G624" s="605"/>
      <c r="H624" s="605"/>
      <c r="I624" s="607"/>
      <c r="J624" s="646"/>
      <c r="K624" s="748"/>
      <c r="L624" s="643"/>
      <c r="M624" s="1223"/>
      <c r="N624" s="1222"/>
      <c r="O624" s="1223"/>
      <c r="P624" s="747"/>
      <c r="Q624" s="1251"/>
      <c r="R624" s="1251"/>
      <c r="S624" s="517"/>
      <c r="T624" s="517"/>
      <c r="U624" s="517"/>
      <c r="V624" s="1805"/>
      <c r="W624" s="512"/>
      <c r="X624" s="1083"/>
      <c r="Y624" s="1079" t="s">
        <v>11869</v>
      </c>
      <c r="Z624" s="354" t="s">
        <v>30</v>
      </c>
      <c r="AA624" s="355">
        <v>0.85</v>
      </c>
      <c r="AB624" s="1215"/>
      <c r="AC624" s="635"/>
      <c r="AD624" s="636"/>
      <c r="AE624" s="391">
        <f>ROUND(ROUND(ROUND(ROUND(G584+K620,0)*P$8,0)*X623,0)*AA624,0)</f>
        <v>248</v>
      </c>
      <c r="AF624" s="268"/>
    </row>
    <row r="625" spans="1:32" ht="17.100000000000001" customHeight="1">
      <c r="A625" s="243">
        <v>63</v>
      </c>
      <c r="B625" s="351">
        <v>7023</v>
      </c>
      <c r="C625" s="870" t="s">
        <v>13642</v>
      </c>
      <c r="D625" s="604"/>
      <c r="E625" s="604"/>
      <c r="F625" s="604"/>
      <c r="G625" s="605"/>
      <c r="H625" s="605"/>
      <c r="I625" s="607"/>
      <c r="J625" s="646"/>
      <c r="K625" s="748"/>
      <c r="L625" s="643"/>
      <c r="M625" s="1223"/>
      <c r="N625" s="1222"/>
      <c r="O625" s="1223"/>
      <c r="P625" s="747"/>
      <c r="Q625" s="1251"/>
      <c r="R625" s="1251"/>
      <c r="S625" s="517"/>
      <c r="T625" s="517"/>
      <c r="U625" s="517"/>
      <c r="V625" s="1233"/>
      <c r="W625" s="362"/>
      <c r="X625" s="1097"/>
      <c r="Y625" s="635"/>
      <c r="Z625" s="635"/>
      <c r="AA625" s="636"/>
      <c r="AB625" s="1533" t="s">
        <v>167</v>
      </c>
      <c r="AC625" s="643">
        <v>5</v>
      </c>
      <c r="AD625" s="1086" t="s">
        <v>168</v>
      </c>
      <c r="AE625" s="391">
        <f>ROUND(ROUND(ROUND(G584+K620,0)*P$8,0)-AC625,0)</f>
        <v>339</v>
      </c>
      <c r="AF625" s="268"/>
    </row>
    <row r="626" spans="1:32" ht="17.100000000000001" customHeight="1">
      <c r="A626" s="243">
        <v>63</v>
      </c>
      <c r="B626" s="351">
        <v>7024</v>
      </c>
      <c r="C626" s="870" t="s">
        <v>13643</v>
      </c>
      <c r="D626" s="604"/>
      <c r="E626" s="604"/>
      <c r="F626" s="604"/>
      <c r="G626" s="605"/>
      <c r="H626" s="605"/>
      <c r="I626" s="607"/>
      <c r="J626" s="646"/>
      <c r="K626" s="748"/>
      <c r="L626" s="643"/>
      <c r="M626" s="1223"/>
      <c r="N626" s="1222"/>
      <c r="O626" s="1223"/>
      <c r="P626" s="747"/>
      <c r="Q626" s="1251"/>
      <c r="R626" s="1251"/>
      <c r="S626" s="517"/>
      <c r="T626" s="517"/>
      <c r="U626" s="517"/>
      <c r="V626" s="1234"/>
      <c r="W626" s="512"/>
      <c r="X626" s="514"/>
      <c r="Y626" s="1071" t="s">
        <v>11869</v>
      </c>
      <c r="Z626" s="362" t="s">
        <v>30</v>
      </c>
      <c r="AA626" s="395">
        <v>0.85</v>
      </c>
      <c r="AB626" s="1745"/>
      <c r="AC626" s="643"/>
      <c r="AD626" s="1086"/>
      <c r="AE626" s="391">
        <f>ROUND(ROUND(ROUND(ROUND(G584+K620,0)*P$8,0)*AA626,0)-AC625,0)</f>
        <v>287</v>
      </c>
      <c r="AF626" s="268"/>
    </row>
    <row r="627" spans="1:32" ht="17.100000000000001" customHeight="1">
      <c r="A627" s="243">
        <v>63</v>
      </c>
      <c r="B627" s="351">
        <v>7025</v>
      </c>
      <c r="C627" s="870" t="s">
        <v>13644</v>
      </c>
      <c r="D627" s="604"/>
      <c r="E627" s="604"/>
      <c r="F627" s="604"/>
      <c r="G627" s="605"/>
      <c r="H627" s="605"/>
      <c r="I627" s="607"/>
      <c r="J627" s="646"/>
      <c r="K627" s="748"/>
      <c r="L627" s="643"/>
      <c r="M627" s="1223"/>
      <c r="N627" s="1222"/>
      <c r="O627" s="1223"/>
      <c r="P627" s="747"/>
      <c r="Q627" s="1251"/>
      <c r="R627" s="1251"/>
      <c r="S627" s="517"/>
      <c r="T627" s="517"/>
      <c r="U627" s="517"/>
      <c r="V627" s="1684" t="s">
        <v>4703</v>
      </c>
      <c r="W627" s="643" t="s">
        <v>30</v>
      </c>
      <c r="X627" s="1091">
        <v>0.7</v>
      </c>
      <c r="Y627" s="1088"/>
      <c r="Z627" s="1088"/>
      <c r="AA627" s="1089"/>
      <c r="AB627" s="1745"/>
      <c r="AC627" s="1090"/>
      <c r="AD627" s="1091"/>
      <c r="AE627" s="391">
        <f>ROUND(ROUND(ROUND(ROUND(G584+K620,0)*P$8,0)*X627,0)-AC625,0)</f>
        <v>236</v>
      </c>
      <c r="AF627" s="268"/>
    </row>
    <row r="628" spans="1:32" ht="17.100000000000001" customHeight="1">
      <c r="A628" s="243">
        <v>63</v>
      </c>
      <c r="B628" s="351">
        <v>7026</v>
      </c>
      <c r="C628" s="870" t="s">
        <v>13645</v>
      </c>
      <c r="D628" s="604"/>
      <c r="E628" s="604"/>
      <c r="F628" s="604"/>
      <c r="G628" s="605"/>
      <c r="H628" s="605"/>
      <c r="I628" s="607"/>
      <c r="J628" s="646"/>
      <c r="K628" s="748"/>
      <c r="L628" s="643"/>
      <c r="M628" s="1223"/>
      <c r="N628" s="1222"/>
      <c r="O628" s="1223"/>
      <c r="P628" s="747"/>
      <c r="Q628" s="1251"/>
      <c r="R628" s="1251"/>
      <c r="S628" s="517"/>
      <c r="T628" s="517"/>
      <c r="U628" s="517"/>
      <c r="V628" s="1805"/>
      <c r="W628" s="512"/>
      <c r="X628" s="1083"/>
      <c r="Y628" s="1079" t="s">
        <v>11869</v>
      </c>
      <c r="Z628" s="354" t="s">
        <v>30</v>
      </c>
      <c r="AA628" s="357">
        <v>0.85</v>
      </c>
      <c r="AB628" s="1745"/>
      <c r="AC628" s="1090"/>
      <c r="AD628" s="1091"/>
      <c r="AE628" s="391">
        <f>ROUND(ROUND(ROUND(ROUND(ROUND(G584+K620,0)*P$8,0)*X627,0)*AA628,0)-AC625,0)</f>
        <v>200</v>
      </c>
      <c r="AF628" s="268"/>
    </row>
    <row r="629" spans="1:32" ht="17.100000000000001" customHeight="1">
      <c r="A629" s="243">
        <v>63</v>
      </c>
      <c r="B629" s="351">
        <v>7027</v>
      </c>
      <c r="C629" s="870" t="s">
        <v>13646</v>
      </c>
      <c r="D629" s="604"/>
      <c r="E629" s="604"/>
      <c r="F629" s="604"/>
      <c r="G629" s="605"/>
      <c r="H629" s="605"/>
      <c r="I629" s="607"/>
      <c r="J629" s="646"/>
      <c r="K629" s="748"/>
      <c r="L629" s="643"/>
      <c r="M629" s="1223"/>
      <c r="N629" s="1222"/>
      <c r="O629" s="1223"/>
      <c r="P629" s="747"/>
      <c r="Q629" s="1251"/>
      <c r="R629" s="1251"/>
      <c r="S629" s="517"/>
      <c r="T629" s="517"/>
      <c r="U629" s="517"/>
      <c r="V629" s="1684" t="s">
        <v>4708</v>
      </c>
      <c r="W629" s="643" t="s">
        <v>30</v>
      </c>
      <c r="X629" s="1091">
        <v>0.85</v>
      </c>
      <c r="Y629" s="1082"/>
      <c r="Z629" s="1082"/>
      <c r="AA629" s="1083"/>
      <c r="AB629" s="1745"/>
      <c r="AC629" s="1090"/>
      <c r="AD629" s="1091"/>
      <c r="AE629" s="391">
        <f>ROUND(ROUND(ROUND(ROUND(G584+K620,0)*P$8,0)*X629,0)-AC625,0)</f>
        <v>287</v>
      </c>
      <c r="AF629" s="268"/>
    </row>
    <row r="630" spans="1:32" ht="17.100000000000001" customHeight="1">
      <c r="A630" s="243">
        <v>63</v>
      </c>
      <c r="B630" s="351">
        <v>7028</v>
      </c>
      <c r="C630" s="870" t="s">
        <v>13647</v>
      </c>
      <c r="D630" s="604"/>
      <c r="E630" s="604"/>
      <c r="F630" s="604"/>
      <c r="G630" s="605"/>
      <c r="H630" s="605"/>
      <c r="I630" s="607"/>
      <c r="J630" s="646"/>
      <c r="K630" s="748"/>
      <c r="L630" s="643"/>
      <c r="M630" s="1223"/>
      <c r="N630" s="1222"/>
      <c r="O630" s="1223"/>
      <c r="P630" s="747"/>
      <c r="Q630" s="1251"/>
      <c r="R630" s="1251"/>
      <c r="S630" s="517"/>
      <c r="T630" s="517"/>
      <c r="U630" s="517"/>
      <c r="V630" s="1805"/>
      <c r="W630" s="512"/>
      <c r="X630" s="1083"/>
      <c r="Y630" s="1079" t="s">
        <v>11869</v>
      </c>
      <c r="Z630" s="354" t="s">
        <v>30</v>
      </c>
      <c r="AA630" s="357">
        <v>0.85</v>
      </c>
      <c r="AB630" s="1746"/>
      <c r="AC630" s="1082"/>
      <c r="AD630" s="1083"/>
      <c r="AE630" s="391">
        <f>ROUND(ROUND(ROUND(ROUND(ROUND(G584+K620,0)*P$8,0)*X629,0)*AA630,0)-AC625,0)</f>
        <v>243</v>
      </c>
      <c r="AF630" s="268"/>
    </row>
    <row r="631" spans="1:32" ht="17.100000000000001" customHeight="1">
      <c r="A631" s="243">
        <v>63</v>
      </c>
      <c r="B631" s="351">
        <v>7029</v>
      </c>
      <c r="C631" s="870" t="s">
        <v>13648</v>
      </c>
      <c r="D631" s="604"/>
      <c r="E631" s="604"/>
      <c r="F631" s="1252"/>
      <c r="G631" s="1099"/>
      <c r="H631" s="517"/>
      <c r="I631" s="518"/>
      <c r="J631" s="646"/>
      <c r="K631" s="748"/>
      <c r="L631" s="643"/>
      <c r="M631" s="1223"/>
      <c r="N631" s="1222"/>
      <c r="O631" s="1223"/>
      <c r="P631" s="747"/>
      <c r="Q631" s="1749" t="s">
        <v>11301</v>
      </c>
      <c r="R631" s="1622" t="s">
        <v>235</v>
      </c>
      <c r="S631" s="524"/>
      <c r="T631" s="524"/>
      <c r="U631" s="642"/>
      <c r="V631" s="1233"/>
      <c r="W631" s="362"/>
      <c r="X631" s="1097"/>
      <c r="Y631" s="635"/>
      <c r="Z631" s="635"/>
      <c r="AA631" s="635"/>
      <c r="AB631" s="1215"/>
      <c r="AC631" s="635"/>
      <c r="AD631" s="636"/>
      <c r="AE631" s="391">
        <f>ROUND(ROUND(ROUND(G584+K620,0)*P$8,0)*T632,0)</f>
        <v>241</v>
      </c>
      <c r="AF631" s="268"/>
    </row>
    <row r="632" spans="1:32" ht="17.100000000000001" customHeight="1">
      <c r="A632" s="243">
        <v>63</v>
      </c>
      <c r="B632" s="351">
        <v>7030</v>
      </c>
      <c r="C632" s="870" t="s">
        <v>13649</v>
      </c>
      <c r="D632" s="604"/>
      <c r="E632" s="604"/>
      <c r="F632" s="1252"/>
      <c r="G632" s="1099"/>
      <c r="H632" s="517"/>
      <c r="I632" s="518"/>
      <c r="J632" s="646"/>
      <c r="K632" s="643"/>
      <c r="L632" s="802"/>
      <c r="M632" s="1223"/>
      <c r="N632" s="1222"/>
      <c r="O632" s="1223"/>
      <c r="P632" s="747"/>
      <c r="Q632" s="1758"/>
      <c r="R632" s="1745"/>
      <c r="S632" s="643" t="s">
        <v>30</v>
      </c>
      <c r="T632" s="1090">
        <v>0.7</v>
      </c>
      <c r="U632" s="518"/>
      <c r="V632" s="1234"/>
      <c r="W632" s="512"/>
      <c r="X632" s="514"/>
      <c r="Y632" s="1071" t="s">
        <v>11869</v>
      </c>
      <c r="Z632" s="362" t="s">
        <v>30</v>
      </c>
      <c r="AA632" s="356">
        <v>0.85</v>
      </c>
      <c r="AB632" s="1215"/>
      <c r="AC632" s="635"/>
      <c r="AD632" s="636"/>
      <c r="AE632" s="391">
        <f>ROUND(ROUND(ROUND(ROUND(G584+K620,0)*P$8,0)*T632,0)*AA632,0)</f>
        <v>205</v>
      </c>
      <c r="AF632" s="268"/>
    </row>
    <row r="633" spans="1:32" ht="16.7" customHeight="1">
      <c r="A633" s="243">
        <v>63</v>
      </c>
      <c r="B633" s="351">
        <v>7031</v>
      </c>
      <c r="C633" s="870" t="s">
        <v>13650</v>
      </c>
      <c r="D633" s="604"/>
      <c r="E633" s="604"/>
      <c r="F633" s="1131"/>
      <c r="G633" s="517"/>
      <c r="H633" s="517"/>
      <c r="I633" s="518"/>
      <c r="J633" s="646"/>
      <c r="K633" s="748"/>
      <c r="L633" s="748"/>
      <c r="M633" s="643"/>
      <c r="N633" s="1130"/>
      <c r="O633" s="643"/>
      <c r="P633" s="1132"/>
      <c r="Q633" s="1758"/>
      <c r="R633" s="1745"/>
      <c r="S633" s="643"/>
      <c r="T633" s="1090"/>
      <c r="U633" s="1091"/>
      <c r="V633" s="1684" t="s">
        <v>4703</v>
      </c>
      <c r="W633" s="362" t="s">
        <v>30</v>
      </c>
      <c r="X633" s="1081">
        <f>$X$297</f>
        <v>0.7</v>
      </c>
      <c r="Y633" s="1088"/>
      <c r="Z633" s="1088"/>
      <c r="AA633" s="1088"/>
      <c r="AB633" s="1226"/>
      <c r="AC633" s="1088"/>
      <c r="AD633" s="1089"/>
      <c r="AE633" s="391">
        <f>ROUND(ROUND(ROUND(ROUND(G584+K620,0)*P$8,0)*T632,0)*X633,0)</f>
        <v>169</v>
      </c>
      <c r="AF633" s="268"/>
    </row>
    <row r="634" spans="1:32" ht="16.7" customHeight="1">
      <c r="A634" s="243">
        <v>63</v>
      </c>
      <c r="B634" s="351">
        <v>7032</v>
      </c>
      <c r="C634" s="870" t="s">
        <v>13651</v>
      </c>
      <c r="D634" s="604"/>
      <c r="E634" s="604"/>
      <c r="F634" s="1131"/>
      <c r="G634" s="517"/>
      <c r="H634" s="517"/>
      <c r="I634" s="518"/>
      <c r="J634" s="646"/>
      <c r="K634" s="748"/>
      <c r="L634" s="748"/>
      <c r="M634" s="643"/>
      <c r="N634" s="1130"/>
      <c r="O634" s="643"/>
      <c r="P634" s="1132"/>
      <c r="Q634" s="1758"/>
      <c r="R634" s="1745"/>
      <c r="S634" s="643"/>
      <c r="T634" s="1090"/>
      <c r="U634" s="1091"/>
      <c r="V634" s="1805"/>
      <c r="W634" s="512"/>
      <c r="X634" s="1083"/>
      <c r="Y634" s="1079" t="s">
        <v>11869</v>
      </c>
      <c r="Z634" s="354" t="s">
        <v>30</v>
      </c>
      <c r="AA634" s="355">
        <v>0.85</v>
      </c>
      <c r="AB634" s="1215"/>
      <c r="AC634" s="635"/>
      <c r="AD634" s="636"/>
      <c r="AE634" s="391">
        <f>ROUND(ROUND(ROUND(ROUND(ROUND(G584+K620,0)*P$8,0)*T632,0)*X633,0)*AA634,0)</f>
        <v>144</v>
      </c>
      <c r="AF634" s="268"/>
    </row>
    <row r="635" spans="1:32" ht="17.100000000000001" customHeight="1">
      <c r="A635" s="243">
        <v>63</v>
      </c>
      <c r="B635" s="351">
        <v>7033</v>
      </c>
      <c r="C635" s="870" t="s">
        <v>13652</v>
      </c>
      <c r="D635" s="604"/>
      <c r="E635" s="604"/>
      <c r="F635" s="1131"/>
      <c r="G635" s="517"/>
      <c r="H635" s="517"/>
      <c r="I635" s="518"/>
      <c r="J635" s="646"/>
      <c r="K635" s="748"/>
      <c r="L635" s="748"/>
      <c r="M635" s="643"/>
      <c r="N635" s="1130"/>
      <c r="O635" s="643"/>
      <c r="P635" s="1132"/>
      <c r="Q635" s="1758"/>
      <c r="R635" s="1745"/>
      <c r="S635" s="643"/>
      <c r="T635" s="1090"/>
      <c r="U635" s="1091"/>
      <c r="V635" s="1684" t="s">
        <v>4708</v>
      </c>
      <c r="W635" s="362" t="s">
        <v>30</v>
      </c>
      <c r="X635" s="1081">
        <f>$X$299</f>
        <v>0.85</v>
      </c>
      <c r="Y635" s="1082"/>
      <c r="Z635" s="1082"/>
      <c r="AA635" s="1082"/>
      <c r="AB635" s="1220"/>
      <c r="AC635" s="1082"/>
      <c r="AD635" s="1083"/>
      <c r="AE635" s="391">
        <f>ROUND(ROUND(ROUND(ROUND(G584+K620,0)*P$8,0)*T632,0)*X635,0)</f>
        <v>205</v>
      </c>
      <c r="AF635" s="268"/>
    </row>
    <row r="636" spans="1:32" ht="17.100000000000001" customHeight="1">
      <c r="A636" s="243">
        <v>63</v>
      </c>
      <c r="B636" s="351">
        <v>7034</v>
      </c>
      <c r="C636" s="870" t="s">
        <v>13653</v>
      </c>
      <c r="D636" s="604"/>
      <c r="E636" s="604"/>
      <c r="F636" s="1131"/>
      <c r="G636" s="517"/>
      <c r="H636" s="517"/>
      <c r="I636" s="518"/>
      <c r="J636" s="748"/>
      <c r="K636" s="748"/>
      <c r="L636" s="748"/>
      <c r="M636" s="643"/>
      <c r="N636" s="1130"/>
      <c r="O636" s="643"/>
      <c r="P636" s="1132"/>
      <c r="Q636" s="1254"/>
      <c r="R636" s="1745"/>
      <c r="S636" s="643"/>
      <c r="T636" s="1090"/>
      <c r="U636" s="1091"/>
      <c r="V636" s="1805"/>
      <c r="W636" s="512"/>
      <c r="X636" s="1083"/>
      <c r="Y636" s="1079" t="s">
        <v>11869</v>
      </c>
      <c r="Z636" s="354" t="s">
        <v>30</v>
      </c>
      <c r="AA636" s="355">
        <v>0.85</v>
      </c>
      <c r="AB636" s="1215"/>
      <c r="AC636" s="635"/>
      <c r="AD636" s="636"/>
      <c r="AE636" s="391">
        <f>ROUND(ROUND(ROUND(ROUND(ROUND(G584+K620,0)*P$8,0)*T632,0)*X635,0)*AA636,0)</f>
        <v>174</v>
      </c>
      <c r="AF636" s="268"/>
    </row>
    <row r="637" spans="1:32" ht="17.100000000000001" customHeight="1">
      <c r="A637" s="243">
        <v>63</v>
      </c>
      <c r="B637" s="351">
        <v>7035</v>
      </c>
      <c r="C637" s="870" t="s">
        <v>13654</v>
      </c>
      <c r="D637" s="604"/>
      <c r="E637" s="604"/>
      <c r="F637" s="1131"/>
      <c r="G637" s="517"/>
      <c r="H637" s="517"/>
      <c r="I637" s="518"/>
      <c r="J637" s="748"/>
      <c r="K637" s="748"/>
      <c r="L637" s="748"/>
      <c r="M637" s="643"/>
      <c r="N637" s="1130"/>
      <c r="O637" s="643"/>
      <c r="P637" s="1132"/>
      <c r="Q637" s="1254"/>
      <c r="R637" s="1246"/>
      <c r="S637" s="643"/>
      <c r="T637" s="1090"/>
      <c r="U637" s="1091"/>
      <c r="V637" s="1233"/>
      <c r="W637" s="362"/>
      <c r="X637" s="1097"/>
      <c r="Y637" s="635"/>
      <c r="Z637" s="635"/>
      <c r="AA637" s="636"/>
      <c r="AB637" s="1533" t="s">
        <v>167</v>
      </c>
      <c r="AC637" s="643">
        <v>5</v>
      </c>
      <c r="AD637" s="1086" t="s">
        <v>168</v>
      </c>
      <c r="AE637" s="391">
        <f>ROUND(ROUND(ROUND(ROUND(G584+K620,0)*P$8,0)*T632,0)-AC637,0)</f>
        <v>236</v>
      </c>
      <c r="AF637" s="268"/>
    </row>
    <row r="638" spans="1:32" ht="17.100000000000001" customHeight="1">
      <c r="A638" s="243">
        <v>63</v>
      </c>
      <c r="B638" s="351">
        <v>7036</v>
      </c>
      <c r="C638" s="870" t="s">
        <v>13655</v>
      </c>
      <c r="D638" s="604"/>
      <c r="E638" s="604"/>
      <c r="F638" s="1131"/>
      <c r="G638" s="517"/>
      <c r="H638" s="517"/>
      <c r="I638" s="518"/>
      <c r="J638" s="748"/>
      <c r="K638" s="748"/>
      <c r="L638" s="748"/>
      <c r="M638" s="643"/>
      <c r="N638" s="1130"/>
      <c r="O638" s="643"/>
      <c r="P638" s="1132"/>
      <c r="Q638" s="1238"/>
      <c r="R638" s="1246"/>
      <c r="S638" s="643"/>
      <c r="T638" s="1090"/>
      <c r="U638" s="1091"/>
      <c r="V638" s="1234"/>
      <c r="W638" s="512"/>
      <c r="X638" s="514"/>
      <c r="Y638" s="1071" t="s">
        <v>11869</v>
      </c>
      <c r="Z638" s="362" t="s">
        <v>30</v>
      </c>
      <c r="AA638" s="395">
        <v>0.85</v>
      </c>
      <c r="AB638" s="1745"/>
      <c r="AC638" s="643"/>
      <c r="AD638" s="1086"/>
      <c r="AE638" s="391">
        <f>ROUND(ROUND(ROUND(ROUND(ROUND(G584+K620,0)*P$8,0)*T632,0)*AA638,0)-AC637,0)</f>
        <v>200</v>
      </c>
      <c r="AF638" s="268"/>
    </row>
    <row r="639" spans="1:32" ht="17.100000000000001" customHeight="1">
      <c r="A639" s="243">
        <v>63</v>
      </c>
      <c r="B639" s="351">
        <v>7037</v>
      </c>
      <c r="C639" s="870" t="s">
        <v>13656</v>
      </c>
      <c r="D639" s="604"/>
      <c r="E639" s="604"/>
      <c r="F639" s="1131"/>
      <c r="G639" s="517"/>
      <c r="H639" s="517"/>
      <c r="I639" s="518"/>
      <c r="J639" s="748"/>
      <c r="K639" s="748"/>
      <c r="L639" s="748"/>
      <c r="M639" s="643"/>
      <c r="N639" s="1130"/>
      <c r="O639" s="643"/>
      <c r="P639" s="1132"/>
      <c r="Q639" s="1238"/>
      <c r="R639" s="1246"/>
      <c r="S639" s="643"/>
      <c r="T639" s="1090"/>
      <c r="U639" s="1091"/>
      <c r="V639" s="1684" t="s">
        <v>4703</v>
      </c>
      <c r="W639" s="643" t="s">
        <v>30</v>
      </c>
      <c r="X639" s="1091">
        <f>$X$297</f>
        <v>0.7</v>
      </c>
      <c r="Y639" s="1088"/>
      <c r="Z639" s="1088"/>
      <c r="AA639" s="1089"/>
      <c r="AB639" s="1745"/>
      <c r="AC639" s="1090"/>
      <c r="AD639" s="1091"/>
      <c r="AE639" s="391">
        <f>ROUND(ROUND(ROUND(ROUND(ROUND(G584+K620,0)*P$8,0)*T632,0)*X639,0)-AC637,0)</f>
        <v>164</v>
      </c>
      <c r="AF639" s="268"/>
    </row>
    <row r="640" spans="1:32" ht="17.100000000000001" customHeight="1">
      <c r="A640" s="243">
        <v>63</v>
      </c>
      <c r="B640" s="351">
        <v>7038</v>
      </c>
      <c r="C640" s="870" t="s">
        <v>13657</v>
      </c>
      <c r="D640" s="604"/>
      <c r="E640" s="604"/>
      <c r="F640" s="1131"/>
      <c r="G640" s="517"/>
      <c r="H640" s="517"/>
      <c r="I640" s="518"/>
      <c r="J640" s="748"/>
      <c r="K640" s="748"/>
      <c r="L640" s="748"/>
      <c r="M640" s="643"/>
      <c r="N640" s="1130"/>
      <c r="O640" s="643"/>
      <c r="P640" s="1132"/>
      <c r="Q640" s="1238"/>
      <c r="R640" s="1246"/>
      <c r="S640" s="643"/>
      <c r="T640" s="1090"/>
      <c r="U640" s="1091"/>
      <c r="V640" s="1805"/>
      <c r="W640" s="512"/>
      <c r="X640" s="1083"/>
      <c r="Y640" s="1079" t="s">
        <v>11869</v>
      </c>
      <c r="Z640" s="354" t="s">
        <v>30</v>
      </c>
      <c r="AA640" s="357">
        <v>0.85</v>
      </c>
      <c r="AB640" s="1745"/>
      <c r="AC640" s="1090"/>
      <c r="AD640" s="1091"/>
      <c r="AE640" s="391">
        <f>ROUND(ROUND(ROUND(ROUND(ROUND(ROUND(G584+K620,0)*P$8,0)*T632,0)*X639,0)*AA640,0)-AC637,0)</f>
        <v>139</v>
      </c>
      <c r="AF640" s="268"/>
    </row>
    <row r="641" spans="1:32" ht="17.100000000000001" customHeight="1">
      <c r="A641" s="243">
        <v>63</v>
      </c>
      <c r="B641" s="351">
        <v>7039</v>
      </c>
      <c r="C641" s="870" t="s">
        <v>13658</v>
      </c>
      <c r="D641" s="604"/>
      <c r="E641" s="604"/>
      <c r="F641" s="1131"/>
      <c r="G641" s="517"/>
      <c r="H641" s="517"/>
      <c r="I641" s="518"/>
      <c r="J641" s="748"/>
      <c r="K641" s="748"/>
      <c r="L641" s="748"/>
      <c r="M641" s="643"/>
      <c r="N641" s="1130"/>
      <c r="O641" s="643"/>
      <c r="P641" s="1132"/>
      <c r="Q641" s="1238"/>
      <c r="R641" s="1246"/>
      <c r="S641" s="643"/>
      <c r="T641" s="1090"/>
      <c r="U641" s="1091"/>
      <c r="V641" s="1684" t="s">
        <v>4708</v>
      </c>
      <c r="W641" s="643" t="s">
        <v>30</v>
      </c>
      <c r="X641" s="1091">
        <f>$X$299</f>
        <v>0.85</v>
      </c>
      <c r="Y641" s="1082"/>
      <c r="Z641" s="1082"/>
      <c r="AA641" s="1083"/>
      <c r="AB641" s="1745"/>
      <c r="AC641" s="1090"/>
      <c r="AD641" s="1091"/>
      <c r="AE641" s="391">
        <f>ROUND(ROUND(ROUND(ROUND(ROUND(G584+K620,0)*P$8,0)*T632,0)*X641,0)-AC637,0)</f>
        <v>200</v>
      </c>
      <c r="AF641" s="268"/>
    </row>
    <row r="642" spans="1:32" ht="17.100000000000001" customHeight="1">
      <c r="A642" s="243">
        <v>63</v>
      </c>
      <c r="B642" s="351">
        <v>7040</v>
      </c>
      <c r="C642" s="870" t="s">
        <v>13659</v>
      </c>
      <c r="D642" s="604"/>
      <c r="E642" s="604"/>
      <c r="F642" s="1131"/>
      <c r="G642" s="517"/>
      <c r="H642" s="517"/>
      <c r="I642" s="518"/>
      <c r="J642" s="748"/>
      <c r="K642" s="748"/>
      <c r="L642" s="748"/>
      <c r="M642" s="643"/>
      <c r="N642" s="1130"/>
      <c r="O642" s="643"/>
      <c r="P642" s="1132"/>
      <c r="Q642" s="1238"/>
      <c r="R642" s="1246"/>
      <c r="S642" s="643"/>
      <c r="T642" s="1090"/>
      <c r="U642" s="1091"/>
      <c r="V642" s="1805"/>
      <c r="W642" s="512"/>
      <c r="X642" s="1083"/>
      <c r="Y642" s="1079" t="s">
        <v>11869</v>
      </c>
      <c r="Z642" s="354" t="s">
        <v>30</v>
      </c>
      <c r="AA642" s="357">
        <v>0.85</v>
      </c>
      <c r="AB642" s="1746"/>
      <c r="AC642" s="1082"/>
      <c r="AD642" s="1083"/>
      <c r="AE642" s="391">
        <f>ROUND(ROUND(ROUND(ROUND(ROUND(ROUND(G584+K620,0)*P$8,0)*T632,0)*X641,0)*AA642,0)-AC637,0)</f>
        <v>169</v>
      </c>
      <c r="AF642" s="268"/>
    </row>
    <row r="643" spans="1:32" ht="17.100000000000001" customHeight="1">
      <c r="A643" s="243">
        <v>63</v>
      </c>
      <c r="B643" s="351">
        <v>7041</v>
      </c>
      <c r="C643" s="870" t="s">
        <v>13660</v>
      </c>
      <c r="D643" s="604"/>
      <c r="E643" s="604"/>
      <c r="F643" s="1131"/>
      <c r="G643" s="517"/>
      <c r="H643" s="517"/>
      <c r="I643" s="518"/>
      <c r="J643" s="748"/>
      <c r="K643" s="748"/>
      <c r="L643" s="748"/>
      <c r="M643" s="643"/>
      <c r="N643" s="1130"/>
      <c r="O643" s="643"/>
      <c r="P643" s="1132"/>
      <c r="Q643" s="1238"/>
      <c r="R643" s="1622" t="s">
        <v>237</v>
      </c>
      <c r="S643" s="362"/>
      <c r="T643" s="1119"/>
      <c r="U643" s="1081"/>
      <c r="V643" s="1233"/>
      <c r="W643" s="362"/>
      <c r="X643" s="1097"/>
      <c r="Y643" s="635"/>
      <c r="Z643" s="635"/>
      <c r="AA643" s="635"/>
      <c r="AB643" s="1215"/>
      <c r="AC643" s="635"/>
      <c r="AD643" s="636"/>
      <c r="AE643" s="391">
        <f>ROUND(ROUND(ROUND(G584+K620,0)*P$8,0)*T644,0)</f>
        <v>172</v>
      </c>
      <c r="AF643" s="268"/>
    </row>
    <row r="644" spans="1:32" ht="17.100000000000001" customHeight="1">
      <c r="A644" s="243">
        <v>63</v>
      </c>
      <c r="B644" s="351">
        <v>7042</v>
      </c>
      <c r="C644" s="870" t="s">
        <v>13661</v>
      </c>
      <c r="D644" s="604"/>
      <c r="E644" s="604"/>
      <c r="F644" s="1131"/>
      <c r="G644" s="517"/>
      <c r="H644" s="517"/>
      <c r="I644" s="518"/>
      <c r="J644" s="748"/>
      <c r="K644" s="748"/>
      <c r="L644" s="748"/>
      <c r="M644" s="643"/>
      <c r="N644" s="1130"/>
      <c r="O644" s="643"/>
      <c r="P644" s="1132"/>
      <c r="Q644" s="1238"/>
      <c r="R644" s="1745"/>
      <c r="S644" s="643" t="s">
        <v>30</v>
      </c>
      <c r="T644" s="1090">
        <v>0.5</v>
      </c>
      <c r="U644" s="1091"/>
      <c r="V644" s="1234"/>
      <c r="W644" s="512"/>
      <c r="X644" s="514"/>
      <c r="Y644" s="1071" t="s">
        <v>11869</v>
      </c>
      <c r="Z644" s="362" t="s">
        <v>30</v>
      </c>
      <c r="AA644" s="356">
        <v>0.85</v>
      </c>
      <c r="AB644" s="1215"/>
      <c r="AC644" s="635"/>
      <c r="AD644" s="636"/>
      <c r="AE644" s="391">
        <f>ROUND(ROUND(ROUND(ROUND(G584+K620,0)*P$8,0)*T644,0)*AA644,0)</f>
        <v>146</v>
      </c>
      <c r="AF644" s="268"/>
    </row>
    <row r="645" spans="1:32" ht="17.100000000000001" customHeight="1">
      <c r="A645" s="243">
        <v>63</v>
      </c>
      <c r="B645" s="351">
        <v>7043</v>
      </c>
      <c r="C645" s="870" t="s">
        <v>13662</v>
      </c>
      <c r="D645" s="604"/>
      <c r="E645" s="604"/>
      <c r="F645" s="1131"/>
      <c r="G645" s="517"/>
      <c r="H645" s="517"/>
      <c r="I645" s="518"/>
      <c r="J645" s="748"/>
      <c r="K645" s="748"/>
      <c r="L645" s="748"/>
      <c r="M645" s="643"/>
      <c r="N645" s="1130"/>
      <c r="O645" s="643"/>
      <c r="P645" s="1132"/>
      <c r="Q645" s="1238"/>
      <c r="R645" s="1745"/>
      <c r="S645" s="643"/>
      <c r="T645" s="1090"/>
      <c r="U645" s="1091"/>
      <c r="V645" s="1684" t="s">
        <v>4703</v>
      </c>
      <c r="W645" s="362" t="s">
        <v>30</v>
      </c>
      <c r="X645" s="1081">
        <f>$X$297</f>
        <v>0.7</v>
      </c>
      <c r="Y645" s="1088"/>
      <c r="Z645" s="1088"/>
      <c r="AA645" s="1088"/>
      <c r="AB645" s="1226"/>
      <c r="AC645" s="1088"/>
      <c r="AD645" s="1089"/>
      <c r="AE645" s="391">
        <f>ROUND(ROUND(ROUND(ROUND(G584+K620,0)*P$8,0)*T644,0)*X645,0)</f>
        <v>120</v>
      </c>
      <c r="AF645" s="268"/>
    </row>
    <row r="646" spans="1:32" ht="17.100000000000001" customHeight="1">
      <c r="A646" s="243">
        <v>63</v>
      </c>
      <c r="B646" s="351">
        <v>7044</v>
      </c>
      <c r="C646" s="870" t="s">
        <v>13663</v>
      </c>
      <c r="D646" s="604"/>
      <c r="E646" s="604"/>
      <c r="F646" s="1131"/>
      <c r="G646" s="517"/>
      <c r="H646" s="517"/>
      <c r="I646" s="518"/>
      <c r="J646" s="748"/>
      <c r="K646" s="748"/>
      <c r="L646" s="748"/>
      <c r="M646" s="643"/>
      <c r="N646" s="1130"/>
      <c r="O646" s="643"/>
      <c r="P646" s="1132"/>
      <c r="Q646" s="1238"/>
      <c r="R646" s="1745"/>
      <c r="S646" s="643"/>
      <c r="T646" s="1090"/>
      <c r="U646" s="1091"/>
      <c r="V646" s="1805"/>
      <c r="W646" s="512"/>
      <c r="X646" s="1083"/>
      <c r="Y646" s="1079" t="s">
        <v>11869</v>
      </c>
      <c r="Z646" s="354" t="s">
        <v>30</v>
      </c>
      <c r="AA646" s="355">
        <v>0.85</v>
      </c>
      <c r="AB646" s="1215"/>
      <c r="AC646" s="635"/>
      <c r="AD646" s="636"/>
      <c r="AE646" s="391">
        <f>ROUND(ROUND(ROUND(ROUND(ROUND(G584+K620,0)*P$8,0)*T644,0)*X645,0)*AA646,0)</f>
        <v>102</v>
      </c>
      <c r="AF646" s="268"/>
    </row>
    <row r="647" spans="1:32" ht="17.100000000000001" customHeight="1">
      <c r="A647" s="243">
        <v>63</v>
      </c>
      <c r="B647" s="351">
        <v>7045</v>
      </c>
      <c r="C647" s="870" t="s">
        <v>13664</v>
      </c>
      <c r="D647" s="604"/>
      <c r="E647" s="604"/>
      <c r="F647" s="1131"/>
      <c r="G647" s="517"/>
      <c r="H647" s="517"/>
      <c r="I647" s="518"/>
      <c r="J647" s="748"/>
      <c r="K647" s="748"/>
      <c r="L647" s="748"/>
      <c r="M647" s="643"/>
      <c r="N647" s="1130"/>
      <c r="O647" s="643"/>
      <c r="P647" s="1132"/>
      <c r="Q647" s="1238"/>
      <c r="R647" s="1745"/>
      <c r="S647" s="643"/>
      <c r="T647" s="1090"/>
      <c r="U647" s="1091"/>
      <c r="V647" s="1684" t="s">
        <v>4708</v>
      </c>
      <c r="W647" s="362" t="s">
        <v>30</v>
      </c>
      <c r="X647" s="1081">
        <f>$X$299</f>
        <v>0.85</v>
      </c>
      <c r="Y647" s="1082"/>
      <c r="Z647" s="1082"/>
      <c r="AA647" s="1082"/>
      <c r="AB647" s="1220"/>
      <c r="AC647" s="1082"/>
      <c r="AD647" s="1083"/>
      <c r="AE647" s="391">
        <f>ROUND(ROUND(ROUND(ROUND(G584+K620,0)*P$8,0)*T644,0)*X647,0)</f>
        <v>146</v>
      </c>
      <c r="AF647" s="268"/>
    </row>
    <row r="648" spans="1:32" ht="17.100000000000001" customHeight="1">
      <c r="A648" s="243">
        <v>63</v>
      </c>
      <c r="B648" s="351">
        <v>7046</v>
      </c>
      <c r="C648" s="870" t="s">
        <v>13665</v>
      </c>
      <c r="D648" s="604"/>
      <c r="E648" s="604"/>
      <c r="F648" s="1131"/>
      <c r="G648" s="517"/>
      <c r="H648" s="517"/>
      <c r="I648" s="518"/>
      <c r="J648" s="748"/>
      <c r="K648" s="748"/>
      <c r="L648" s="748"/>
      <c r="M648" s="643"/>
      <c r="N648" s="1130"/>
      <c r="O648" s="643"/>
      <c r="P648" s="1132"/>
      <c r="Q648" s="1238"/>
      <c r="R648" s="1745"/>
      <c r="S648" s="643"/>
      <c r="T648" s="1090"/>
      <c r="U648" s="1091"/>
      <c r="V648" s="1805"/>
      <c r="W648" s="512"/>
      <c r="X648" s="1083"/>
      <c r="Y648" s="1079" t="s">
        <v>11869</v>
      </c>
      <c r="Z648" s="354" t="s">
        <v>30</v>
      </c>
      <c r="AA648" s="355">
        <v>0.85</v>
      </c>
      <c r="AB648" s="1215"/>
      <c r="AC648" s="635"/>
      <c r="AD648" s="636"/>
      <c r="AE648" s="391">
        <f>ROUND(ROUND(ROUND(ROUND(ROUND(G584+K620,0)*P$8,0)*T644,0)*X647,0)*AA648,0)</f>
        <v>124</v>
      </c>
      <c r="AF648" s="268"/>
    </row>
    <row r="649" spans="1:32" ht="17.100000000000001" customHeight="1">
      <c r="A649" s="243">
        <v>63</v>
      </c>
      <c r="B649" s="351">
        <v>7047</v>
      </c>
      <c r="C649" s="870" t="s">
        <v>13666</v>
      </c>
      <c r="D649" s="604"/>
      <c r="E649" s="604"/>
      <c r="F649" s="1131"/>
      <c r="G649" s="517"/>
      <c r="H649" s="517"/>
      <c r="I649" s="518"/>
      <c r="J649" s="748"/>
      <c r="K649" s="748"/>
      <c r="L649" s="748"/>
      <c r="M649" s="643"/>
      <c r="N649" s="1130"/>
      <c r="O649" s="643"/>
      <c r="P649" s="1132"/>
      <c r="Q649" s="1238"/>
      <c r="R649" s="1745"/>
      <c r="S649" s="643"/>
      <c r="T649" s="1090"/>
      <c r="U649" s="1091"/>
      <c r="V649" s="1233"/>
      <c r="W649" s="362"/>
      <c r="X649" s="1097"/>
      <c r="Y649" s="635"/>
      <c r="Z649" s="635"/>
      <c r="AA649" s="636"/>
      <c r="AB649" s="1533" t="s">
        <v>167</v>
      </c>
      <c r="AC649" s="643">
        <v>5</v>
      </c>
      <c r="AD649" s="1086" t="s">
        <v>168</v>
      </c>
      <c r="AE649" s="391">
        <f>ROUND(ROUND(ROUND(ROUND(G584+K620,0)*P$8,0)*T644,0)-AC649,0)</f>
        <v>167</v>
      </c>
      <c r="AF649" s="268"/>
    </row>
    <row r="650" spans="1:32" ht="17.100000000000001" customHeight="1">
      <c r="A650" s="243">
        <v>63</v>
      </c>
      <c r="B650" s="351">
        <v>7048</v>
      </c>
      <c r="C650" s="870" t="s">
        <v>13667</v>
      </c>
      <c r="D650" s="604"/>
      <c r="E650" s="604"/>
      <c r="F650" s="1131"/>
      <c r="G650" s="517"/>
      <c r="H650" s="517"/>
      <c r="I650" s="518"/>
      <c r="J650" s="748"/>
      <c r="K650" s="748"/>
      <c r="L650" s="748"/>
      <c r="M650" s="643"/>
      <c r="N650" s="1130"/>
      <c r="O650" s="643"/>
      <c r="P650" s="1132"/>
      <c r="Q650" s="1238"/>
      <c r="R650" s="1745"/>
      <c r="S650" s="643"/>
      <c r="T650" s="1090"/>
      <c r="U650" s="1090"/>
      <c r="V650" s="1234"/>
      <c r="W650" s="512"/>
      <c r="X650" s="514"/>
      <c r="Y650" s="1071" t="s">
        <v>11869</v>
      </c>
      <c r="Z650" s="362" t="s">
        <v>30</v>
      </c>
      <c r="AA650" s="395">
        <v>0.85</v>
      </c>
      <c r="AB650" s="1745"/>
      <c r="AC650" s="643"/>
      <c r="AD650" s="1086"/>
      <c r="AE650" s="391">
        <f>ROUND(ROUND(ROUND(ROUND(ROUND(G584+K620,0)*P$8,0)*T644,0)*AA650,0)-AC649,0)</f>
        <v>141</v>
      </c>
      <c r="AF650" s="268"/>
    </row>
    <row r="651" spans="1:32" ht="16.7" customHeight="1">
      <c r="A651" s="243">
        <v>63</v>
      </c>
      <c r="B651" s="351">
        <v>7049</v>
      </c>
      <c r="C651" s="870" t="s">
        <v>13668</v>
      </c>
      <c r="D651" s="604"/>
      <c r="E651" s="604"/>
      <c r="F651" s="1131"/>
      <c r="G651" s="517"/>
      <c r="H651" s="517"/>
      <c r="I651" s="518"/>
      <c r="J651" s="748"/>
      <c r="K651" s="748"/>
      <c r="L651" s="748"/>
      <c r="M651" s="643"/>
      <c r="N651" s="1130"/>
      <c r="O651" s="643"/>
      <c r="P651" s="1132"/>
      <c r="Q651" s="1238"/>
      <c r="R651" s="1246"/>
      <c r="S651" s="643"/>
      <c r="T651" s="1090"/>
      <c r="U651" s="1090"/>
      <c r="V651" s="1684" t="s">
        <v>4703</v>
      </c>
      <c r="W651" s="643" t="s">
        <v>30</v>
      </c>
      <c r="X651" s="1091">
        <f>$X$297</f>
        <v>0.7</v>
      </c>
      <c r="Y651" s="1088"/>
      <c r="Z651" s="1088"/>
      <c r="AA651" s="1089"/>
      <c r="AB651" s="1745"/>
      <c r="AC651" s="1090"/>
      <c r="AD651" s="1091"/>
      <c r="AE651" s="391">
        <f>ROUND(ROUND(ROUND(ROUND(ROUND(G584+K620,0)*P$8,0)*T644,0)*X651,0)-AC649,0)</f>
        <v>115</v>
      </c>
      <c r="AF651" s="268"/>
    </row>
    <row r="652" spans="1:32" ht="16.7" customHeight="1">
      <c r="A652" s="243">
        <v>63</v>
      </c>
      <c r="B652" s="351">
        <v>7050</v>
      </c>
      <c r="C652" s="870" t="s">
        <v>13669</v>
      </c>
      <c r="D652" s="604"/>
      <c r="E652" s="604"/>
      <c r="F652" s="1131"/>
      <c r="G652" s="517"/>
      <c r="H652" s="517"/>
      <c r="I652" s="518"/>
      <c r="J652" s="748"/>
      <c r="K652" s="748"/>
      <c r="L652" s="748"/>
      <c r="M652" s="643"/>
      <c r="N652" s="1130"/>
      <c r="O652" s="643"/>
      <c r="P652" s="1132"/>
      <c r="Q652" s="1238"/>
      <c r="R652" s="1246"/>
      <c r="S652" s="643"/>
      <c r="T652" s="1090"/>
      <c r="U652" s="1090"/>
      <c r="V652" s="1805"/>
      <c r="W652" s="512"/>
      <c r="X652" s="1083"/>
      <c r="Y652" s="1079" t="s">
        <v>11869</v>
      </c>
      <c r="Z652" s="354" t="s">
        <v>30</v>
      </c>
      <c r="AA652" s="357">
        <v>0.85</v>
      </c>
      <c r="AB652" s="1745"/>
      <c r="AC652" s="1090"/>
      <c r="AD652" s="1091"/>
      <c r="AE652" s="391">
        <f>ROUND(ROUND(ROUND(ROUND(ROUND(ROUND(G584+K620,0)*P$8,0)*T644,0)*X651,0)*AA652,0)-AC649,0)</f>
        <v>97</v>
      </c>
      <c r="AF652" s="268"/>
    </row>
    <row r="653" spans="1:32" ht="17.100000000000001" customHeight="1">
      <c r="A653" s="243">
        <v>63</v>
      </c>
      <c r="B653" s="351">
        <v>7051</v>
      </c>
      <c r="C653" s="870" t="s">
        <v>13670</v>
      </c>
      <c r="D653" s="604"/>
      <c r="E653" s="604"/>
      <c r="F653" s="1131"/>
      <c r="G653" s="517"/>
      <c r="H653" s="517"/>
      <c r="I653" s="518"/>
      <c r="J653" s="748"/>
      <c r="K653" s="748"/>
      <c r="L653" s="748"/>
      <c r="M653" s="643"/>
      <c r="N653" s="1130"/>
      <c r="O653" s="643"/>
      <c r="P653" s="1132"/>
      <c r="Q653" s="1254"/>
      <c r="R653" s="1238"/>
      <c r="S653" s="643"/>
      <c r="T653" s="1090"/>
      <c r="U653" s="1090"/>
      <c r="V653" s="1684" t="s">
        <v>4708</v>
      </c>
      <c r="W653" s="643" t="s">
        <v>30</v>
      </c>
      <c r="X653" s="1091">
        <f>$X$299</f>
        <v>0.85</v>
      </c>
      <c r="Y653" s="1082"/>
      <c r="Z653" s="1082"/>
      <c r="AA653" s="1083"/>
      <c r="AB653" s="1745"/>
      <c r="AC653" s="1090"/>
      <c r="AD653" s="1091"/>
      <c r="AE653" s="391">
        <f>ROUND(ROUND(ROUND(ROUND(ROUND(G584+K620,0)*P$8,0)*T644,0)*X653,0)-AC649,0)</f>
        <v>141</v>
      </c>
      <c r="AF653" s="268"/>
    </row>
    <row r="654" spans="1:32" ht="17.100000000000001" customHeight="1">
      <c r="A654" s="243">
        <v>63</v>
      </c>
      <c r="B654" s="351">
        <v>7052</v>
      </c>
      <c r="C654" s="870" t="s">
        <v>13671</v>
      </c>
      <c r="D654" s="604"/>
      <c r="E654" s="604"/>
      <c r="F654" s="1131"/>
      <c r="G654" s="517"/>
      <c r="H654" s="517"/>
      <c r="I654" s="518"/>
      <c r="J654" s="748"/>
      <c r="K654" s="748"/>
      <c r="L654" s="748"/>
      <c r="M654" s="643"/>
      <c r="N654" s="1130"/>
      <c r="O654" s="643"/>
      <c r="P654" s="1132"/>
      <c r="Q654" s="1255"/>
      <c r="R654" s="1238"/>
      <c r="S654" s="643"/>
      <c r="T654" s="1090"/>
      <c r="U654" s="1090"/>
      <c r="V654" s="1805"/>
      <c r="W654" s="512"/>
      <c r="X654" s="1083"/>
      <c r="Y654" s="1079" t="s">
        <v>11869</v>
      </c>
      <c r="Z654" s="354" t="s">
        <v>30</v>
      </c>
      <c r="AA654" s="357">
        <v>0.85</v>
      </c>
      <c r="AB654" s="1746"/>
      <c r="AC654" s="1082"/>
      <c r="AD654" s="1083"/>
      <c r="AE654" s="391">
        <f>ROUND(ROUND(ROUND(ROUND(ROUND(ROUND(G584+K620,0)*P$8,0)*T644,0)*X653,0)*AA654,0)-AC649,0)</f>
        <v>119</v>
      </c>
      <c r="AF654" s="268"/>
    </row>
    <row r="655" spans="1:32" ht="17.100000000000001" customHeight="1">
      <c r="A655" s="243">
        <v>63</v>
      </c>
      <c r="B655" s="351">
        <v>7061</v>
      </c>
      <c r="C655" s="870" t="s">
        <v>13672</v>
      </c>
      <c r="D655" s="604"/>
      <c r="E655" s="604"/>
      <c r="F655" s="1580" t="s">
        <v>11607</v>
      </c>
      <c r="G655" s="633"/>
      <c r="H655" s="633"/>
      <c r="I655" s="1095"/>
      <c r="J655" s="602"/>
      <c r="K655" s="524"/>
      <c r="L655" s="360"/>
      <c r="M655" s="524"/>
      <c r="N655" s="516"/>
      <c r="O655" s="517"/>
      <c r="P655" s="518"/>
      <c r="Q655" s="670"/>
      <c r="R655" s="670"/>
      <c r="S655" s="524"/>
      <c r="T655" s="524"/>
      <c r="U655" s="524"/>
      <c r="V655" s="1233"/>
      <c r="W655" s="362"/>
      <c r="X655" s="1097"/>
      <c r="Y655" s="635"/>
      <c r="Z655" s="635"/>
      <c r="AA655" s="635"/>
      <c r="AB655" s="1215"/>
      <c r="AC655" s="635"/>
      <c r="AD655" s="636"/>
      <c r="AE655" s="391">
        <f>ROUND(G656*P$8,0)</f>
        <v>262</v>
      </c>
      <c r="AF655" s="268"/>
    </row>
    <row r="656" spans="1:32" ht="17.100000000000001" customHeight="1">
      <c r="A656" s="243">
        <v>63</v>
      </c>
      <c r="B656" s="351">
        <v>7062</v>
      </c>
      <c r="C656" s="870" t="s">
        <v>13673</v>
      </c>
      <c r="D656" s="604"/>
      <c r="E656" s="604"/>
      <c r="F656" s="1765"/>
      <c r="G656" s="796">
        <v>374</v>
      </c>
      <c r="H656" s="517" t="s">
        <v>18</v>
      </c>
      <c r="I656" s="744"/>
      <c r="J656" s="605"/>
      <c r="K656" s="517"/>
      <c r="L656" s="639"/>
      <c r="M656" s="517"/>
      <c r="N656" s="516"/>
      <c r="O656" s="517"/>
      <c r="P656" s="518"/>
      <c r="Q656" s="1250"/>
      <c r="R656" s="1250"/>
      <c r="S656" s="517"/>
      <c r="T656" s="517"/>
      <c r="U656" s="517"/>
      <c r="V656" s="1234"/>
      <c r="W656" s="512"/>
      <c r="X656" s="514"/>
      <c r="Y656" s="1071" t="s">
        <v>4700</v>
      </c>
      <c r="Z656" s="362" t="s">
        <v>163</v>
      </c>
      <c r="AA656" s="356">
        <v>0.85</v>
      </c>
      <c r="AB656" s="1215"/>
      <c r="AC656" s="635"/>
      <c r="AD656" s="636"/>
      <c r="AE656" s="391">
        <f>ROUND(ROUND(G656*P$8,0)*AA656,0)</f>
        <v>223</v>
      </c>
      <c r="AF656" s="268"/>
    </row>
    <row r="657" spans="1:32" ht="17.100000000000001" customHeight="1">
      <c r="A657" s="243">
        <v>63</v>
      </c>
      <c r="B657" s="351">
        <v>7063</v>
      </c>
      <c r="C657" s="870" t="s">
        <v>13674</v>
      </c>
      <c r="D657" s="604"/>
      <c r="E657" s="604"/>
      <c r="F657" s="1765"/>
      <c r="G657" s="638"/>
      <c r="H657" s="638"/>
      <c r="I657" s="744"/>
      <c r="J657" s="604"/>
      <c r="K657" s="517"/>
      <c r="L657" s="639"/>
      <c r="M657" s="546"/>
      <c r="N657" s="842"/>
      <c r="O657" s="546"/>
      <c r="P657" s="743"/>
      <c r="Q657" s="1251"/>
      <c r="R657" s="1251"/>
      <c r="S657" s="517"/>
      <c r="T657" s="517"/>
      <c r="U657" s="517"/>
      <c r="V657" s="1684" t="s">
        <v>4703</v>
      </c>
      <c r="W657" s="362" t="s">
        <v>163</v>
      </c>
      <c r="X657" s="1081">
        <f>$X$297</f>
        <v>0.7</v>
      </c>
      <c r="Y657" s="1088"/>
      <c r="Z657" s="1088"/>
      <c r="AA657" s="1088"/>
      <c r="AB657" s="1226"/>
      <c r="AC657" s="1088"/>
      <c r="AD657" s="1089"/>
      <c r="AE657" s="391">
        <f>ROUND(ROUND(G656*P$8,0)*X657,0)</f>
        <v>183</v>
      </c>
      <c r="AF657" s="268"/>
    </row>
    <row r="658" spans="1:32" ht="17.100000000000001" customHeight="1">
      <c r="A658" s="243">
        <v>63</v>
      </c>
      <c r="B658" s="351">
        <v>7064</v>
      </c>
      <c r="C658" s="870" t="s">
        <v>13675</v>
      </c>
      <c r="D658" s="604"/>
      <c r="E658" s="604"/>
      <c r="F658" s="1765"/>
      <c r="G658" s="638"/>
      <c r="H658" s="638"/>
      <c r="I658" s="744"/>
      <c r="J658" s="604"/>
      <c r="K658" s="517"/>
      <c r="L658" s="639"/>
      <c r="M658" s="546"/>
      <c r="N658" s="842"/>
      <c r="O658" s="546"/>
      <c r="P658" s="743"/>
      <c r="Q658" s="1251"/>
      <c r="R658" s="1251"/>
      <c r="S658" s="517"/>
      <c r="T658" s="517"/>
      <c r="U658" s="517"/>
      <c r="V658" s="1805"/>
      <c r="W658" s="512"/>
      <c r="X658" s="1083"/>
      <c r="Y658" s="1079" t="s">
        <v>11869</v>
      </c>
      <c r="Z658" s="354" t="s">
        <v>30</v>
      </c>
      <c r="AA658" s="355">
        <v>0.85</v>
      </c>
      <c r="AB658" s="1215"/>
      <c r="AC658" s="635"/>
      <c r="AD658" s="636"/>
      <c r="AE658" s="391">
        <f>ROUND(ROUND(ROUND(G656*P$8,0)*X657,0)*AA658,0)</f>
        <v>156</v>
      </c>
      <c r="AF658" s="268"/>
    </row>
    <row r="659" spans="1:32" ht="17.100000000000001" customHeight="1">
      <c r="A659" s="243">
        <v>63</v>
      </c>
      <c r="B659" s="351">
        <v>7065</v>
      </c>
      <c r="C659" s="870" t="s">
        <v>13676</v>
      </c>
      <c r="D659" s="604"/>
      <c r="E659" s="604"/>
      <c r="F659" s="637"/>
      <c r="G659" s="638"/>
      <c r="H659" s="638"/>
      <c r="I659" s="744"/>
      <c r="J659" s="604"/>
      <c r="K659" s="517"/>
      <c r="L659" s="639"/>
      <c r="M659" s="546"/>
      <c r="N659" s="842"/>
      <c r="O659" s="546"/>
      <c r="P659" s="743"/>
      <c r="Q659" s="1251"/>
      <c r="R659" s="1251"/>
      <c r="S659" s="517"/>
      <c r="T659" s="517"/>
      <c r="U659" s="517"/>
      <c r="V659" s="1684" t="s">
        <v>4708</v>
      </c>
      <c r="W659" s="362" t="s">
        <v>30</v>
      </c>
      <c r="X659" s="1081">
        <f>$X$299</f>
        <v>0.85</v>
      </c>
      <c r="Y659" s="1082"/>
      <c r="Z659" s="1082"/>
      <c r="AA659" s="1082"/>
      <c r="AB659" s="1220"/>
      <c r="AC659" s="1082"/>
      <c r="AD659" s="1083"/>
      <c r="AE659" s="391">
        <f>ROUND(ROUND(G656*P$8,0)*X659,0)</f>
        <v>223</v>
      </c>
      <c r="AF659" s="268"/>
    </row>
    <row r="660" spans="1:32" ht="17.100000000000001" customHeight="1">
      <c r="A660" s="243">
        <v>63</v>
      </c>
      <c r="B660" s="351">
        <v>7066</v>
      </c>
      <c r="C660" s="870" t="s">
        <v>13677</v>
      </c>
      <c r="D660" s="604"/>
      <c r="E660" s="604"/>
      <c r="F660" s="637"/>
      <c r="G660" s="638"/>
      <c r="H660" s="638"/>
      <c r="I660" s="744"/>
      <c r="J660" s="604"/>
      <c r="K660" s="517"/>
      <c r="L660" s="639"/>
      <c r="M660" s="546"/>
      <c r="N660" s="842"/>
      <c r="O660" s="546"/>
      <c r="P660" s="743"/>
      <c r="Q660" s="1251"/>
      <c r="R660" s="1251"/>
      <c r="S660" s="517"/>
      <c r="T660" s="517"/>
      <c r="U660" s="517"/>
      <c r="V660" s="1805"/>
      <c r="W660" s="512"/>
      <c r="X660" s="1083"/>
      <c r="Y660" s="1079" t="s">
        <v>11869</v>
      </c>
      <c r="Z660" s="354" t="s">
        <v>30</v>
      </c>
      <c r="AA660" s="355">
        <v>0.85</v>
      </c>
      <c r="AB660" s="1215"/>
      <c r="AC660" s="635"/>
      <c r="AD660" s="636"/>
      <c r="AE660" s="391">
        <f>ROUND(ROUND(ROUND(G656*P$8,0)*X659,0)*AA660,0)</f>
        <v>190</v>
      </c>
      <c r="AF660" s="268"/>
    </row>
    <row r="661" spans="1:32" ht="17.100000000000001" customHeight="1">
      <c r="A661" s="243">
        <v>63</v>
      </c>
      <c r="B661" s="351">
        <v>7067</v>
      </c>
      <c r="C661" s="870" t="s">
        <v>13678</v>
      </c>
      <c r="D661" s="604"/>
      <c r="E661" s="604"/>
      <c r="F661" s="637"/>
      <c r="G661" s="638"/>
      <c r="H661" s="638"/>
      <c r="I661" s="744"/>
      <c r="J661" s="604"/>
      <c r="K661" s="517"/>
      <c r="L661" s="639"/>
      <c r="M661" s="546"/>
      <c r="N661" s="842"/>
      <c r="O661" s="546"/>
      <c r="P661" s="743"/>
      <c r="Q661" s="1251"/>
      <c r="R661" s="1251"/>
      <c r="S661" s="517"/>
      <c r="T661" s="517"/>
      <c r="U661" s="517"/>
      <c r="V661" s="1233"/>
      <c r="W661" s="362"/>
      <c r="X661" s="1097"/>
      <c r="Y661" s="635"/>
      <c r="Z661" s="635"/>
      <c r="AA661" s="636"/>
      <c r="AB661" s="1533" t="s">
        <v>167</v>
      </c>
      <c r="AC661" s="643">
        <v>5</v>
      </c>
      <c r="AD661" s="1086" t="s">
        <v>168</v>
      </c>
      <c r="AE661" s="391">
        <f>ROUND(ROUND(G656*P$8,0)-AC661,0)</f>
        <v>257</v>
      </c>
      <c r="AF661" s="268"/>
    </row>
    <row r="662" spans="1:32" ht="17.100000000000001" customHeight="1">
      <c r="A662" s="243">
        <v>63</v>
      </c>
      <c r="B662" s="351">
        <v>7068</v>
      </c>
      <c r="C662" s="870" t="s">
        <v>13679</v>
      </c>
      <c r="D662" s="604"/>
      <c r="E662" s="604"/>
      <c r="F662" s="637"/>
      <c r="G662" s="638"/>
      <c r="H662" s="638"/>
      <c r="I662" s="744"/>
      <c r="J662" s="604"/>
      <c r="K662" s="517"/>
      <c r="L662" s="639"/>
      <c r="M662" s="546"/>
      <c r="N662" s="842"/>
      <c r="O662" s="546"/>
      <c r="P662" s="743"/>
      <c r="Q662" s="1251"/>
      <c r="R662" s="1251"/>
      <c r="S662" s="517"/>
      <c r="T662" s="517"/>
      <c r="U662" s="517"/>
      <c r="V662" s="1234"/>
      <c r="W662" s="512"/>
      <c r="X662" s="514"/>
      <c r="Y662" s="1071" t="s">
        <v>11869</v>
      </c>
      <c r="Z662" s="362" t="s">
        <v>30</v>
      </c>
      <c r="AA662" s="395">
        <v>0.85</v>
      </c>
      <c r="AB662" s="1745"/>
      <c r="AC662" s="643"/>
      <c r="AD662" s="1086"/>
      <c r="AE662" s="391">
        <f>ROUND(ROUND(ROUND(G656*P$8,0)*AA662,0)-AC661,0)</f>
        <v>218</v>
      </c>
      <c r="AF662" s="268"/>
    </row>
    <row r="663" spans="1:32" ht="17.100000000000001" customHeight="1">
      <c r="A663" s="243">
        <v>63</v>
      </c>
      <c r="B663" s="351">
        <v>7069</v>
      </c>
      <c r="C663" s="870" t="s">
        <v>13680</v>
      </c>
      <c r="D663" s="604"/>
      <c r="E663" s="604"/>
      <c r="F663" s="637"/>
      <c r="G663" s="638"/>
      <c r="H663" s="638"/>
      <c r="I663" s="744"/>
      <c r="J663" s="604"/>
      <c r="K663" s="517"/>
      <c r="L663" s="639"/>
      <c r="M663" s="546"/>
      <c r="N663" s="842"/>
      <c r="O663" s="546"/>
      <c r="P663" s="743"/>
      <c r="Q663" s="1251"/>
      <c r="R663" s="1251"/>
      <c r="S663" s="517"/>
      <c r="T663" s="517"/>
      <c r="U663" s="517"/>
      <c r="V663" s="1684" t="s">
        <v>4703</v>
      </c>
      <c r="W663" s="643" t="s">
        <v>30</v>
      </c>
      <c r="X663" s="1091">
        <v>0.7</v>
      </c>
      <c r="Y663" s="1088"/>
      <c r="Z663" s="1088"/>
      <c r="AA663" s="1089"/>
      <c r="AB663" s="1745"/>
      <c r="AC663" s="1090"/>
      <c r="AD663" s="1091"/>
      <c r="AE663" s="391">
        <f>ROUND(ROUND(ROUND(G656*P$8,0)*X663,0)-AC661,0)</f>
        <v>178</v>
      </c>
      <c r="AF663" s="268"/>
    </row>
    <row r="664" spans="1:32" ht="17.100000000000001" customHeight="1">
      <c r="A664" s="243">
        <v>63</v>
      </c>
      <c r="B664" s="351">
        <v>7070</v>
      </c>
      <c r="C664" s="870" t="s">
        <v>13681</v>
      </c>
      <c r="D664" s="604"/>
      <c r="E664" s="604"/>
      <c r="F664" s="637"/>
      <c r="G664" s="638"/>
      <c r="H664" s="638"/>
      <c r="I664" s="744"/>
      <c r="J664" s="604"/>
      <c r="K664" s="517"/>
      <c r="L664" s="639"/>
      <c r="M664" s="546"/>
      <c r="N664" s="842"/>
      <c r="O664" s="546"/>
      <c r="P664" s="743"/>
      <c r="Q664" s="1251"/>
      <c r="R664" s="1251"/>
      <c r="S664" s="517"/>
      <c r="T664" s="517"/>
      <c r="U664" s="517"/>
      <c r="V664" s="1805"/>
      <c r="W664" s="512"/>
      <c r="X664" s="1083"/>
      <c r="Y664" s="1079" t="s">
        <v>11869</v>
      </c>
      <c r="Z664" s="354" t="s">
        <v>30</v>
      </c>
      <c r="AA664" s="357">
        <v>0.85</v>
      </c>
      <c r="AB664" s="1745"/>
      <c r="AC664" s="1090"/>
      <c r="AD664" s="1091"/>
      <c r="AE664" s="391">
        <f>ROUND(ROUND(ROUND(ROUND(G656*P$8,0)*X663,0)*AA664,0)-AC661,0)</f>
        <v>151</v>
      </c>
      <c r="AF664" s="268"/>
    </row>
    <row r="665" spans="1:32" ht="17.100000000000001" customHeight="1">
      <c r="A665" s="243">
        <v>63</v>
      </c>
      <c r="B665" s="351">
        <v>7071</v>
      </c>
      <c r="C665" s="870" t="s">
        <v>13682</v>
      </c>
      <c r="D665" s="604"/>
      <c r="E665" s="604"/>
      <c r="F665" s="637"/>
      <c r="G665" s="638"/>
      <c r="H665" s="638"/>
      <c r="I665" s="744"/>
      <c r="J665" s="604"/>
      <c r="K665" s="517"/>
      <c r="L665" s="639"/>
      <c r="M665" s="546"/>
      <c r="N665" s="842"/>
      <c r="O665" s="546"/>
      <c r="P665" s="743"/>
      <c r="Q665" s="1251"/>
      <c r="R665" s="1251"/>
      <c r="S665" s="517"/>
      <c r="T665" s="517"/>
      <c r="U665" s="517"/>
      <c r="V665" s="1684" t="s">
        <v>4708</v>
      </c>
      <c r="W665" s="643" t="s">
        <v>30</v>
      </c>
      <c r="X665" s="1091">
        <v>0.85</v>
      </c>
      <c r="Y665" s="1082"/>
      <c r="Z665" s="1082"/>
      <c r="AA665" s="1083"/>
      <c r="AB665" s="1745"/>
      <c r="AC665" s="1090"/>
      <c r="AD665" s="1091"/>
      <c r="AE665" s="391">
        <f>ROUND(ROUND(ROUND(G656*P$8,0)*X665,0)-AC661,0)</f>
        <v>218</v>
      </c>
      <c r="AF665" s="268"/>
    </row>
    <row r="666" spans="1:32" ht="17.100000000000001" customHeight="1">
      <c r="A666" s="243">
        <v>63</v>
      </c>
      <c r="B666" s="351">
        <v>7072</v>
      </c>
      <c r="C666" s="870" t="s">
        <v>13683</v>
      </c>
      <c r="D666" s="604"/>
      <c r="E666" s="604"/>
      <c r="F666" s="637"/>
      <c r="G666" s="638"/>
      <c r="H666" s="638"/>
      <c r="I666" s="744"/>
      <c r="J666" s="604"/>
      <c r="K666" s="517"/>
      <c r="L666" s="639"/>
      <c r="M666" s="546"/>
      <c r="N666" s="842"/>
      <c r="O666" s="546"/>
      <c r="P666" s="743"/>
      <c r="Q666" s="1251"/>
      <c r="R666" s="1251"/>
      <c r="S666" s="517"/>
      <c r="T666" s="517"/>
      <c r="U666" s="517"/>
      <c r="V666" s="1805"/>
      <c r="W666" s="512"/>
      <c r="X666" s="1083"/>
      <c r="Y666" s="1079" t="s">
        <v>11869</v>
      </c>
      <c r="Z666" s="354" t="s">
        <v>30</v>
      </c>
      <c r="AA666" s="357">
        <v>0.85</v>
      </c>
      <c r="AB666" s="1746"/>
      <c r="AC666" s="1082"/>
      <c r="AD666" s="1083"/>
      <c r="AE666" s="391">
        <f>ROUND(ROUND(ROUND(ROUND(G656*P$8,0)*X665,0)*AA666,0)-AC661,0)</f>
        <v>185</v>
      </c>
      <c r="AF666" s="268"/>
    </row>
    <row r="667" spans="1:32" ht="17.100000000000001" customHeight="1">
      <c r="A667" s="243">
        <v>63</v>
      </c>
      <c r="B667" s="351">
        <v>7073</v>
      </c>
      <c r="C667" s="870" t="s">
        <v>13684</v>
      </c>
      <c r="D667" s="604"/>
      <c r="E667" s="604"/>
      <c r="F667" s="1252"/>
      <c r="G667" s="638"/>
      <c r="H667" s="638"/>
      <c r="I667" s="518"/>
      <c r="J667" s="646"/>
      <c r="K667" s="748"/>
      <c r="L667" s="748"/>
      <c r="M667" s="517"/>
      <c r="N667" s="516"/>
      <c r="O667" s="517"/>
      <c r="P667" s="518"/>
      <c r="Q667" s="1749" t="s">
        <v>11301</v>
      </c>
      <c r="R667" s="1622" t="s">
        <v>235</v>
      </c>
      <c r="S667" s="524"/>
      <c r="T667" s="524"/>
      <c r="U667" s="642"/>
      <c r="V667" s="1233"/>
      <c r="W667" s="362"/>
      <c r="X667" s="1097"/>
      <c r="Y667" s="635"/>
      <c r="Z667" s="635"/>
      <c r="AA667" s="635"/>
      <c r="AB667" s="1215"/>
      <c r="AC667" s="635"/>
      <c r="AD667" s="636"/>
      <c r="AE667" s="391">
        <f>ROUND(ROUND(G656*P$8,0)*T668,0)</f>
        <v>183</v>
      </c>
      <c r="AF667" s="268"/>
    </row>
    <row r="668" spans="1:32" ht="17.100000000000001" customHeight="1">
      <c r="A668" s="243">
        <v>63</v>
      </c>
      <c r="B668" s="351">
        <v>7074</v>
      </c>
      <c r="C668" s="870" t="s">
        <v>13685</v>
      </c>
      <c r="D668" s="604"/>
      <c r="E668" s="604"/>
      <c r="F668" s="1252"/>
      <c r="G668" s="796"/>
      <c r="H668" s="517"/>
      <c r="I668" s="518"/>
      <c r="J668" s="646"/>
      <c r="K668" s="748"/>
      <c r="L668" s="748"/>
      <c r="M668" s="517"/>
      <c r="N668" s="516"/>
      <c r="O668" s="517"/>
      <c r="P668" s="518"/>
      <c r="Q668" s="1758"/>
      <c r="R668" s="1745"/>
      <c r="S668" s="643" t="s">
        <v>30</v>
      </c>
      <c r="T668" s="1090">
        <v>0.7</v>
      </c>
      <c r="U668" s="518"/>
      <c r="V668" s="1234"/>
      <c r="W668" s="512"/>
      <c r="X668" s="514"/>
      <c r="Y668" s="1071" t="s">
        <v>11869</v>
      </c>
      <c r="Z668" s="362" t="s">
        <v>30</v>
      </c>
      <c r="AA668" s="356">
        <v>0.85</v>
      </c>
      <c r="AB668" s="1215"/>
      <c r="AC668" s="635"/>
      <c r="AD668" s="636"/>
      <c r="AE668" s="391">
        <f>ROUND(ROUND(ROUND(G656*P$8,0)*T668,0)*AA668,0)</f>
        <v>156</v>
      </c>
      <c r="AF668" s="268"/>
    </row>
    <row r="669" spans="1:32" ht="17.100000000000001" customHeight="1">
      <c r="A669" s="243">
        <v>63</v>
      </c>
      <c r="B669" s="351">
        <v>7075</v>
      </c>
      <c r="C669" s="870" t="s">
        <v>13686</v>
      </c>
      <c r="D669" s="604"/>
      <c r="E669" s="604"/>
      <c r="F669" s="1131"/>
      <c r="G669" s="517"/>
      <c r="H669" s="517"/>
      <c r="I669" s="518"/>
      <c r="J669" s="646"/>
      <c r="K669" s="748"/>
      <c r="L669" s="748"/>
      <c r="M669" s="643"/>
      <c r="N669" s="1130"/>
      <c r="O669" s="643"/>
      <c r="P669" s="1132"/>
      <c r="Q669" s="1758"/>
      <c r="R669" s="1745"/>
      <c r="S669" s="643"/>
      <c r="T669" s="1090"/>
      <c r="U669" s="1091"/>
      <c r="V669" s="1684" t="s">
        <v>4703</v>
      </c>
      <c r="W669" s="362" t="s">
        <v>30</v>
      </c>
      <c r="X669" s="1081">
        <f>$X$297</f>
        <v>0.7</v>
      </c>
      <c r="Y669" s="1088"/>
      <c r="Z669" s="1088"/>
      <c r="AA669" s="1088"/>
      <c r="AB669" s="1226"/>
      <c r="AC669" s="1088"/>
      <c r="AD669" s="1089"/>
      <c r="AE669" s="391">
        <f>ROUND(ROUND(ROUND(G656*P$8,0)*T668,0)*X669,0)</f>
        <v>128</v>
      </c>
      <c r="AF669" s="268"/>
    </row>
    <row r="670" spans="1:32" ht="17.100000000000001" customHeight="1">
      <c r="A670" s="243">
        <v>63</v>
      </c>
      <c r="B670" s="351">
        <v>7076</v>
      </c>
      <c r="C670" s="870" t="s">
        <v>13687</v>
      </c>
      <c r="D670" s="604"/>
      <c r="E670" s="604"/>
      <c r="F670" s="1131"/>
      <c r="G670" s="517"/>
      <c r="H670" s="517"/>
      <c r="I670" s="518"/>
      <c r="J670" s="646"/>
      <c r="K670" s="748"/>
      <c r="L670" s="748"/>
      <c r="M670" s="643"/>
      <c r="N670" s="1130"/>
      <c r="O670" s="643"/>
      <c r="P670" s="1132"/>
      <c r="Q670" s="1758"/>
      <c r="R670" s="1745"/>
      <c r="S670" s="643"/>
      <c r="T670" s="1090"/>
      <c r="U670" s="1091"/>
      <c r="V670" s="1805"/>
      <c r="W670" s="512"/>
      <c r="X670" s="1083"/>
      <c r="Y670" s="1079" t="s">
        <v>11869</v>
      </c>
      <c r="Z670" s="354" t="s">
        <v>30</v>
      </c>
      <c r="AA670" s="355">
        <v>0.85</v>
      </c>
      <c r="AB670" s="1215"/>
      <c r="AC670" s="635"/>
      <c r="AD670" s="636"/>
      <c r="AE670" s="391">
        <f>ROUND(ROUND(ROUND(ROUND(G656*P$8,0)*T668,0)*X669,0)*AA670,0)</f>
        <v>109</v>
      </c>
      <c r="AF670" s="268"/>
    </row>
    <row r="671" spans="1:32" ht="17.100000000000001" customHeight="1">
      <c r="A671" s="243">
        <v>63</v>
      </c>
      <c r="B671" s="351">
        <v>7077</v>
      </c>
      <c r="C671" s="870" t="s">
        <v>13688</v>
      </c>
      <c r="D671" s="604"/>
      <c r="E671" s="604"/>
      <c r="F671" s="1131"/>
      <c r="G671" s="517"/>
      <c r="H671" s="517"/>
      <c r="I671" s="518"/>
      <c r="J671" s="646"/>
      <c r="K671" s="748"/>
      <c r="L671" s="748"/>
      <c r="M671" s="643"/>
      <c r="N671" s="1130"/>
      <c r="O671" s="643"/>
      <c r="P671" s="1132"/>
      <c r="Q671" s="1758"/>
      <c r="R671" s="1745"/>
      <c r="S671" s="643"/>
      <c r="T671" s="1090"/>
      <c r="U671" s="1091"/>
      <c r="V671" s="1684" t="s">
        <v>4708</v>
      </c>
      <c r="W671" s="362" t="s">
        <v>30</v>
      </c>
      <c r="X671" s="1081">
        <f>$X$299</f>
        <v>0.85</v>
      </c>
      <c r="Y671" s="1082"/>
      <c r="Z671" s="1082"/>
      <c r="AA671" s="1082"/>
      <c r="AB671" s="1220"/>
      <c r="AC671" s="1082"/>
      <c r="AD671" s="1083"/>
      <c r="AE671" s="391">
        <f>ROUND(ROUND(ROUND(G656*P$8,0)*T668,0)*X671,0)</f>
        <v>156</v>
      </c>
      <c r="AF671" s="268"/>
    </row>
    <row r="672" spans="1:32" ht="17.100000000000001" customHeight="1">
      <c r="A672" s="243">
        <v>63</v>
      </c>
      <c r="B672" s="351">
        <v>7078</v>
      </c>
      <c r="C672" s="870" t="s">
        <v>13689</v>
      </c>
      <c r="D672" s="604"/>
      <c r="E672" s="604"/>
      <c r="F672" s="1131"/>
      <c r="G672" s="517"/>
      <c r="H672" s="517"/>
      <c r="I672" s="518"/>
      <c r="J672" s="646"/>
      <c r="K672" s="748"/>
      <c r="L672" s="748"/>
      <c r="M672" s="643"/>
      <c r="N672" s="1130"/>
      <c r="O672" s="643"/>
      <c r="P672" s="1132"/>
      <c r="Q672" s="1254"/>
      <c r="R672" s="1745"/>
      <c r="S672" s="643"/>
      <c r="T672" s="1090"/>
      <c r="U672" s="1091"/>
      <c r="V672" s="1805"/>
      <c r="W672" s="512"/>
      <c r="X672" s="1083"/>
      <c r="Y672" s="1079" t="s">
        <v>11869</v>
      </c>
      <c r="Z672" s="354" t="s">
        <v>30</v>
      </c>
      <c r="AA672" s="355">
        <v>0.85</v>
      </c>
      <c r="AB672" s="1215"/>
      <c r="AC672" s="635"/>
      <c r="AD672" s="636"/>
      <c r="AE672" s="391">
        <f>ROUND(ROUND(ROUND(ROUND(G656*P$8,0)*T668,0)*X671,0)*AA672,0)</f>
        <v>133</v>
      </c>
      <c r="AF672" s="268"/>
    </row>
    <row r="673" spans="1:32" ht="17.100000000000001" customHeight="1">
      <c r="A673" s="243">
        <v>63</v>
      </c>
      <c r="B673" s="351">
        <v>7079</v>
      </c>
      <c r="C673" s="870" t="s">
        <v>13690</v>
      </c>
      <c r="D673" s="604"/>
      <c r="E673" s="604"/>
      <c r="F673" s="1131"/>
      <c r="G673" s="517"/>
      <c r="H673" s="517"/>
      <c r="I673" s="518"/>
      <c r="J673" s="646"/>
      <c r="K673" s="748"/>
      <c r="L673" s="748"/>
      <c r="M673" s="643"/>
      <c r="N673" s="1130"/>
      <c r="O673" s="643"/>
      <c r="P673" s="1132"/>
      <c r="Q673" s="1254"/>
      <c r="R673" s="1246"/>
      <c r="S673" s="643"/>
      <c r="T673" s="1090"/>
      <c r="U673" s="1091"/>
      <c r="V673" s="1233"/>
      <c r="W673" s="362"/>
      <c r="X673" s="1097"/>
      <c r="Y673" s="635"/>
      <c r="Z673" s="635"/>
      <c r="AA673" s="636"/>
      <c r="AB673" s="1533" t="s">
        <v>167</v>
      </c>
      <c r="AC673" s="643">
        <v>5</v>
      </c>
      <c r="AD673" s="1086" t="s">
        <v>168</v>
      </c>
      <c r="AE673" s="391">
        <f>ROUND(ROUND(ROUND(G656*P$8,0)*T668,0)-AC673,0)</f>
        <v>178</v>
      </c>
      <c r="AF673" s="268"/>
    </row>
    <row r="674" spans="1:32" ht="17.100000000000001" customHeight="1">
      <c r="A674" s="243">
        <v>63</v>
      </c>
      <c r="B674" s="351">
        <v>7080</v>
      </c>
      <c r="C674" s="870" t="s">
        <v>13691</v>
      </c>
      <c r="D674" s="604"/>
      <c r="E674" s="604"/>
      <c r="F674" s="1131"/>
      <c r="G674" s="517"/>
      <c r="H674" s="517"/>
      <c r="I674" s="518"/>
      <c r="J674" s="646"/>
      <c r="K674" s="748"/>
      <c r="L674" s="748"/>
      <c r="M674" s="643"/>
      <c r="N674" s="1130"/>
      <c r="O674" s="643"/>
      <c r="P674" s="1132"/>
      <c r="Q674" s="1238"/>
      <c r="R674" s="1246"/>
      <c r="S674" s="643"/>
      <c r="T674" s="1090"/>
      <c r="U674" s="1091"/>
      <c r="V674" s="1234"/>
      <c r="W674" s="512"/>
      <c r="X674" s="514"/>
      <c r="Y674" s="1071" t="s">
        <v>11869</v>
      </c>
      <c r="Z674" s="362" t="s">
        <v>30</v>
      </c>
      <c r="AA674" s="395">
        <v>0.85</v>
      </c>
      <c r="AB674" s="1745"/>
      <c r="AC674" s="643"/>
      <c r="AD674" s="1086"/>
      <c r="AE674" s="391">
        <f>ROUND(ROUND(ROUND(ROUND(G656*P$8,0)*T668,0)*AA674,0)-AC673,0)</f>
        <v>151</v>
      </c>
      <c r="AF674" s="268"/>
    </row>
    <row r="675" spans="1:32" ht="17.100000000000001" customHeight="1">
      <c r="A675" s="243">
        <v>63</v>
      </c>
      <c r="B675" s="351">
        <v>7081</v>
      </c>
      <c r="C675" s="870" t="s">
        <v>13692</v>
      </c>
      <c r="D675" s="604"/>
      <c r="E675" s="604"/>
      <c r="F675" s="1131"/>
      <c r="G675" s="517"/>
      <c r="H675" s="517"/>
      <c r="I675" s="518"/>
      <c r="J675" s="646"/>
      <c r="K675" s="748"/>
      <c r="L675" s="748"/>
      <c r="M675" s="643"/>
      <c r="N675" s="1130"/>
      <c r="O675" s="643"/>
      <c r="P675" s="1132"/>
      <c r="Q675" s="1238"/>
      <c r="R675" s="1246"/>
      <c r="S675" s="643"/>
      <c r="T675" s="1090"/>
      <c r="U675" s="1091"/>
      <c r="V675" s="1684" t="s">
        <v>4703</v>
      </c>
      <c r="W675" s="643" t="s">
        <v>30</v>
      </c>
      <c r="X675" s="1091">
        <f>$X$297</f>
        <v>0.7</v>
      </c>
      <c r="Y675" s="1088"/>
      <c r="Z675" s="1088"/>
      <c r="AA675" s="1089"/>
      <c r="AB675" s="1745"/>
      <c r="AC675" s="1090"/>
      <c r="AD675" s="1091"/>
      <c r="AE675" s="391">
        <f>ROUND(ROUND(ROUND(ROUND(G656*P$8,0)*T668,0)*X675,0)-AC673,0)</f>
        <v>123</v>
      </c>
      <c r="AF675" s="268"/>
    </row>
    <row r="676" spans="1:32" ht="17.100000000000001" customHeight="1">
      <c r="A676" s="243">
        <v>63</v>
      </c>
      <c r="B676" s="351">
        <v>7082</v>
      </c>
      <c r="C676" s="870" t="s">
        <v>13693</v>
      </c>
      <c r="D676" s="604"/>
      <c r="E676" s="604"/>
      <c r="F676" s="1131"/>
      <c r="G676" s="517"/>
      <c r="H676" s="517"/>
      <c r="I676" s="518"/>
      <c r="J676" s="646"/>
      <c r="K676" s="748"/>
      <c r="L676" s="748"/>
      <c r="M676" s="643"/>
      <c r="N676" s="1130"/>
      <c r="O676" s="643"/>
      <c r="P676" s="1132"/>
      <c r="Q676" s="1238"/>
      <c r="R676" s="1246"/>
      <c r="S676" s="643"/>
      <c r="T676" s="1090"/>
      <c r="U676" s="1091"/>
      <c r="V676" s="1805"/>
      <c r="W676" s="512"/>
      <c r="X676" s="1083"/>
      <c r="Y676" s="1079" t="s">
        <v>11869</v>
      </c>
      <c r="Z676" s="354" t="s">
        <v>30</v>
      </c>
      <c r="AA676" s="357">
        <v>0.85</v>
      </c>
      <c r="AB676" s="1745"/>
      <c r="AC676" s="1090"/>
      <c r="AD676" s="1091"/>
      <c r="AE676" s="391">
        <f>ROUND(ROUND(ROUND(ROUND(ROUND(G656*P$8,0)*T668,0)*X675,0)*AA676,0)-AC673,0)</f>
        <v>104</v>
      </c>
      <c r="AF676" s="268"/>
    </row>
    <row r="677" spans="1:32" ht="17.100000000000001" customHeight="1">
      <c r="A677" s="243">
        <v>63</v>
      </c>
      <c r="B677" s="351">
        <v>7083</v>
      </c>
      <c r="C677" s="870" t="s">
        <v>13694</v>
      </c>
      <c r="D677" s="604"/>
      <c r="E677" s="604"/>
      <c r="F677" s="1131"/>
      <c r="G677" s="517"/>
      <c r="H677" s="517"/>
      <c r="I677" s="518"/>
      <c r="J677" s="646"/>
      <c r="K677" s="748"/>
      <c r="L677" s="748"/>
      <c r="M677" s="643"/>
      <c r="N677" s="1130"/>
      <c r="O677" s="643"/>
      <c r="P677" s="1132"/>
      <c r="Q677" s="1238"/>
      <c r="R677" s="1246"/>
      <c r="S677" s="643"/>
      <c r="T677" s="1090"/>
      <c r="U677" s="1091"/>
      <c r="V677" s="1684" t="s">
        <v>4708</v>
      </c>
      <c r="W677" s="643" t="s">
        <v>30</v>
      </c>
      <c r="X677" s="1091">
        <f>$X$299</f>
        <v>0.85</v>
      </c>
      <c r="Y677" s="1082"/>
      <c r="Z677" s="1082"/>
      <c r="AA677" s="1083"/>
      <c r="AB677" s="1745"/>
      <c r="AC677" s="1090"/>
      <c r="AD677" s="1091"/>
      <c r="AE677" s="391">
        <f>ROUND(ROUND(ROUND(ROUND(G656*P$8,0)*T668,0)*X677,0)-AC673,0)</f>
        <v>151</v>
      </c>
      <c r="AF677" s="268"/>
    </row>
    <row r="678" spans="1:32" ht="17.100000000000001" customHeight="1">
      <c r="A678" s="243">
        <v>63</v>
      </c>
      <c r="B678" s="351">
        <v>7084</v>
      </c>
      <c r="C678" s="870" t="s">
        <v>13695</v>
      </c>
      <c r="D678" s="604"/>
      <c r="E678" s="604"/>
      <c r="F678" s="1131"/>
      <c r="G678" s="517"/>
      <c r="H678" s="517"/>
      <c r="I678" s="518"/>
      <c r="J678" s="646"/>
      <c r="K678" s="748"/>
      <c r="L678" s="748"/>
      <c r="M678" s="643"/>
      <c r="N678" s="1130"/>
      <c r="O678" s="643"/>
      <c r="P678" s="1132"/>
      <c r="Q678" s="1238"/>
      <c r="R678" s="1240"/>
      <c r="S678" s="512"/>
      <c r="T678" s="1082"/>
      <c r="U678" s="1083"/>
      <c r="V678" s="1805"/>
      <c r="W678" s="512"/>
      <c r="X678" s="1083"/>
      <c r="Y678" s="1079" t="s">
        <v>11869</v>
      </c>
      <c r="Z678" s="354" t="s">
        <v>30</v>
      </c>
      <c r="AA678" s="357">
        <v>0.85</v>
      </c>
      <c r="AB678" s="1746"/>
      <c r="AC678" s="1082"/>
      <c r="AD678" s="1083"/>
      <c r="AE678" s="391">
        <f>ROUND(ROUND(ROUND(ROUND(ROUND(G656*P$8,0)*T668,0)*X677,0)*AA678,0)-AC673,0)</f>
        <v>128</v>
      </c>
      <c r="AF678" s="268"/>
    </row>
    <row r="679" spans="1:32" ht="17.100000000000001" customHeight="1">
      <c r="A679" s="243">
        <v>63</v>
      </c>
      <c r="B679" s="351">
        <v>7085</v>
      </c>
      <c r="C679" s="870" t="s">
        <v>13696</v>
      </c>
      <c r="D679" s="604"/>
      <c r="E679" s="604"/>
      <c r="F679" s="1131"/>
      <c r="G679" s="517"/>
      <c r="H679" s="517"/>
      <c r="I679" s="518"/>
      <c r="J679" s="646"/>
      <c r="K679" s="748"/>
      <c r="L679" s="748"/>
      <c r="M679" s="643"/>
      <c r="N679" s="1130"/>
      <c r="O679" s="643"/>
      <c r="P679" s="1132"/>
      <c r="Q679" s="1238"/>
      <c r="R679" s="1622" t="s">
        <v>237</v>
      </c>
      <c r="S679" s="362"/>
      <c r="T679" s="1119"/>
      <c r="U679" s="1081"/>
      <c r="V679" s="1233"/>
      <c r="W679" s="362"/>
      <c r="X679" s="1097"/>
      <c r="Y679" s="635"/>
      <c r="Z679" s="635"/>
      <c r="AA679" s="635"/>
      <c r="AB679" s="1215"/>
      <c r="AC679" s="635"/>
      <c r="AD679" s="636"/>
      <c r="AE679" s="391">
        <f>ROUND(ROUND(G656*P$8,0)*T680,0)</f>
        <v>131</v>
      </c>
      <c r="AF679" s="268"/>
    </row>
    <row r="680" spans="1:32" ht="17.100000000000001" customHeight="1">
      <c r="A680" s="243">
        <v>63</v>
      </c>
      <c r="B680" s="351">
        <v>7086</v>
      </c>
      <c r="C680" s="870" t="s">
        <v>13697</v>
      </c>
      <c r="D680" s="604"/>
      <c r="E680" s="604"/>
      <c r="F680" s="1131"/>
      <c r="G680" s="517"/>
      <c r="H680" s="517"/>
      <c r="I680" s="518"/>
      <c r="J680" s="646"/>
      <c r="K680" s="748"/>
      <c r="L680" s="748"/>
      <c r="M680" s="643"/>
      <c r="N680" s="1130"/>
      <c r="O680" s="643"/>
      <c r="P680" s="1132"/>
      <c r="Q680" s="1238"/>
      <c r="R680" s="1745"/>
      <c r="S680" s="643" t="s">
        <v>30</v>
      </c>
      <c r="T680" s="1090">
        <v>0.5</v>
      </c>
      <c r="U680" s="1091"/>
      <c r="V680" s="1234"/>
      <c r="W680" s="512"/>
      <c r="X680" s="514"/>
      <c r="Y680" s="1071" t="s">
        <v>11869</v>
      </c>
      <c r="Z680" s="362" t="s">
        <v>30</v>
      </c>
      <c r="AA680" s="356">
        <v>0.85</v>
      </c>
      <c r="AB680" s="1215"/>
      <c r="AC680" s="635"/>
      <c r="AD680" s="636"/>
      <c r="AE680" s="391">
        <f>ROUND(ROUND(ROUND(G656*P$8,0)*T680,0)*AA680,0)</f>
        <v>111</v>
      </c>
      <c r="AF680" s="268"/>
    </row>
    <row r="681" spans="1:32" ht="17.100000000000001" customHeight="1">
      <c r="A681" s="243">
        <v>63</v>
      </c>
      <c r="B681" s="351">
        <v>7087</v>
      </c>
      <c r="C681" s="870" t="s">
        <v>13698</v>
      </c>
      <c r="D681" s="604"/>
      <c r="E681" s="604"/>
      <c r="F681" s="1131"/>
      <c r="G681" s="517"/>
      <c r="H681" s="517"/>
      <c r="I681" s="518"/>
      <c r="J681" s="646"/>
      <c r="K681" s="748"/>
      <c r="L681" s="748"/>
      <c r="M681" s="643"/>
      <c r="N681" s="1130"/>
      <c r="O681" s="643"/>
      <c r="P681" s="1132"/>
      <c r="Q681" s="1238"/>
      <c r="R681" s="1745"/>
      <c r="S681" s="643"/>
      <c r="T681" s="1090"/>
      <c r="U681" s="1091"/>
      <c r="V681" s="1684" t="s">
        <v>4703</v>
      </c>
      <c r="W681" s="362" t="s">
        <v>30</v>
      </c>
      <c r="X681" s="1081">
        <f>$X$297</f>
        <v>0.7</v>
      </c>
      <c r="Y681" s="1088"/>
      <c r="Z681" s="1088"/>
      <c r="AA681" s="1088"/>
      <c r="AB681" s="1226"/>
      <c r="AC681" s="1088"/>
      <c r="AD681" s="1089"/>
      <c r="AE681" s="391">
        <f>ROUND(ROUND(ROUND(G656*P$8,0)*T680,0)*X681,0)</f>
        <v>92</v>
      </c>
      <c r="AF681" s="268"/>
    </row>
    <row r="682" spans="1:32" ht="17.100000000000001" customHeight="1">
      <c r="A682" s="243">
        <v>63</v>
      </c>
      <c r="B682" s="351">
        <v>7088</v>
      </c>
      <c r="C682" s="870" t="s">
        <v>13699</v>
      </c>
      <c r="D682" s="604"/>
      <c r="E682" s="604"/>
      <c r="F682" s="1131"/>
      <c r="G682" s="517"/>
      <c r="H682" s="517"/>
      <c r="I682" s="518"/>
      <c r="J682" s="646"/>
      <c r="K682" s="748"/>
      <c r="L682" s="748"/>
      <c r="M682" s="643"/>
      <c r="N682" s="1130"/>
      <c r="O682" s="643"/>
      <c r="P682" s="1132"/>
      <c r="Q682" s="1238"/>
      <c r="R682" s="1745"/>
      <c r="S682" s="643"/>
      <c r="T682" s="1090"/>
      <c r="U682" s="1091"/>
      <c r="V682" s="1805"/>
      <c r="W682" s="512"/>
      <c r="X682" s="1083"/>
      <c r="Y682" s="1079" t="s">
        <v>11869</v>
      </c>
      <c r="Z682" s="354" t="s">
        <v>30</v>
      </c>
      <c r="AA682" s="355">
        <v>0.85</v>
      </c>
      <c r="AB682" s="1215"/>
      <c r="AC682" s="635"/>
      <c r="AD682" s="636"/>
      <c r="AE682" s="391">
        <f>ROUND(ROUND(ROUND(ROUND(G656*P$8,0)*T680,0)*X681,0)*AA682,0)</f>
        <v>78</v>
      </c>
      <c r="AF682" s="268"/>
    </row>
    <row r="683" spans="1:32" ht="17.100000000000001" customHeight="1">
      <c r="A683" s="243">
        <v>63</v>
      </c>
      <c r="B683" s="351">
        <v>7089</v>
      </c>
      <c r="C683" s="870" t="s">
        <v>13700</v>
      </c>
      <c r="D683" s="604"/>
      <c r="E683" s="604"/>
      <c r="F683" s="1131"/>
      <c r="G683" s="517"/>
      <c r="H683" s="517"/>
      <c r="I683" s="518"/>
      <c r="J683" s="646"/>
      <c r="K683" s="748"/>
      <c r="L683" s="748"/>
      <c r="M683" s="643"/>
      <c r="N683" s="1130"/>
      <c r="O683" s="643"/>
      <c r="P683" s="1132"/>
      <c r="Q683" s="1238"/>
      <c r="R683" s="1745"/>
      <c r="S683" s="643"/>
      <c r="T683" s="1090"/>
      <c r="U683" s="1091"/>
      <c r="V683" s="1684" t="s">
        <v>4708</v>
      </c>
      <c r="W683" s="362" t="s">
        <v>30</v>
      </c>
      <c r="X683" s="1081">
        <f>$X$299</f>
        <v>0.85</v>
      </c>
      <c r="Y683" s="1082"/>
      <c r="Z683" s="1082"/>
      <c r="AA683" s="1082"/>
      <c r="AB683" s="1220"/>
      <c r="AC683" s="1082"/>
      <c r="AD683" s="1083"/>
      <c r="AE683" s="391">
        <f>ROUND(ROUND(ROUND(G656*P$8,0)*T680,0)*X683,0)</f>
        <v>111</v>
      </c>
      <c r="AF683" s="268"/>
    </row>
    <row r="684" spans="1:32" ht="17.100000000000001" customHeight="1">
      <c r="A684" s="243">
        <v>63</v>
      </c>
      <c r="B684" s="351">
        <v>7090</v>
      </c>
      <c r="C684" s="870" t="s">
        <v>13701</v>
      </c>
      <c r="D684" s="604"/>
      <c r="E684" s="604"/>
      <c r="F684" s="1131"/>
      <c r="G684" s="517"/>
      <c r="H684" s="517"/>
      <c r="I684" s="518"/>
      <c r="J684" s="646"/>
      <c r="K684" s="748"/>
      <c r="L684" s="748"/>
      <c r="M684" s="643"/>
      <c r="N684" s="1130"/>
      <c r="O684" s="643"/>
      <c r="P684" s="1132"/>
      <c r="Q684" s="1238"/>
      <c r="R684" s="1745"/>
      <c r="S684" s="643"/>
      <c r="T684" s="1090"/>
      <c r="U684" s="1091"/>
      <c r="V684" s="1805"/>
      <c r="W684" s="512"/>
      <c r="X684" s="1083"/>
      <c r="Y684" s="1079" t="s">
        <v>11869</v>
      </c>
      <c r="Z684" s="354" t="s">
        <v>30</v>
      </c>
      <c r="AA684" s="355">
        <v>0.85</v>
      </c>
      <c r="AB684" s="1215"/>
      <c r="AC684" s="635"/>
      <c r="AD684" s="636"/>
      <c r="AE684" s="391">
        <f>ROUND(ROUND(ROUND(ROUND(G656*P$8,0)*T680,0)*X683,0)*AA684,0)</f>
        <v>94</v>
      </c>
      <c r="AF684" s="268"/>
    </row>
    <row r="685" spans="1:32" ht="17.100000000000001" customHeight="1">
      <c r="A685" s="243">
        <v>63</v>
      </c>
      <c r="B685" s="351">
        <v>7091</v>
      </c>
      <c r="C685" s="870" t="s">
        <v>13702</v>
      </c>
      <c r="D685" s="604"/>
      <c r="E685" s="604"/>
      <c r="F685" s="1131"/>
      <c r="G685" s="517"/>
      <c r="H685" s="517"/>
      <c r="I685" s="518"/>
      <c r="J685" s="646"/>
      <c r="K685" s="748"/>
      <c r="L685" s="748"/>
      <c r="M685" s="643"/>
      <c r="N685" s="1130"/>
      <c r="O685" s="643"/>
      <c r="P685" s="1132"/>
      <c r="Q685" s="1238"/>
      <c r="R685" s="1745"/>
      <c r="S685" s="643"/>
      <c r="T685" s="1090"/>
      <c r="U685" s="1091"/>
      <c r="V685" s="1233"/>
      <c r="W685" s="362"/>
      <c r="X685" s="1097"/>
      <c r="Y685" s="635"/>
      <c r="Z685" s="635"/>
      <c r="AA685" s="636"/>
      <c r="AB685" s="1248" t="s">
        <v>167</v>
      </c>
      <c r="AC685" s="643">
        <v>5</v>
      </c>
      <c r="AD685" s="1086" t="s">
        <v>168</v>
      </c>
      <c r="AE685" s="391">
        <f>ROUND(ROUND(ROUND(G656*P$8,0)*T680,0)-AC685,0)</f>
        <v>126</v>
      </c>
      <c r="AF685" s="268"/>
    </row>
    <row r="686" spans="1:32" ht="17.100000000000001" customHeight="1">
      <c r="A686" s="243">
        <v>63</v>
      </c>
      <c r="B686" s="351">
        <v>7092</v>
      </c>
      <c r="C686" s="870" t="s">
        <v>13703</v>
      </c>
      <c r="D686" s="604"/>
      <c r="E686" s="604"/>
      <c r="F686" s="1131"/>
      <c r="G686" s="517"/>
      <c r="H686" s="517"/>
      <c r="I686" s="518"/>
      <c r="J686" s="646"/>
      <c r="K686" s="748"/>
      <c r="L686" s="748"/>
      <c r="M686" s="643"/>
      <c r="N686" s="1130"/>
      <c r="O686" s="643"/>
      <c r="P686" s="1132"/>
      <c r="Q686" s="1238"/>
      <c r="R686" s="1246"/>
      <c r="S686" s="643"/>
      <c r="T686" s="1090"/>
      <c r="U686" s="1090"/>
      <c r="V686" s="1234"/>
      <c r="W686" s="512"/>
      <c r="X686" s="514"/>
      <c r="Y686" s="1071" t="s">
        <v>11869</v>
      </c>
      <c r="Z686" s="362" t="s">
        <v>30</v>
      </c>
      <c r="AA686" s="395">
        <v>0.85</v>
      </c>
      <c r="AB686" s="1248"/>
      <c r="AC686" s="643"/>
      <c r="AD686" s="1086"/>
      <c r="AE686" s="391">
        <f>ROUND(ROUND(ROUND(ROUND(G656*P$8,0)*T680,0)*AA686,0)-AC685,0)</f>
        <v>106</v>
      </c>
      <c r="AF686" s="268"/>
    </row>
    <row r="687" spans="1:32" ht="17.100000000000001" customHeight="1">
      <c r="A687" s="243">
        <v>63</v>
      </c>
      <c r="B687" s="351">
        <v>7093</v>
      </c>
      <c r="C687" s="870" t="s">
        <v>13704</v>
      </c>
      <c r="D687" s="604"/>
      <c r="E687" s="604"/>
      <c r="F687" s="1131"/>
      <c r="G687" s="517"/>
      <c r="H687" s="517"/>
      <c r="I687" s="518"/>
      <c r="J687" s="646"/>
      <c r="K687" s="748"/>
      <c r="L687" s="748"/>
      <c r="M687" s="643"/>
      <c r="N687" s="1130"/>
      <c r="O687" s="643"/>
      <c r="P687" s="1132"/>
      <c r="Q687" s="1238"/>
      <c r="R687" s="1246"/>
      <c r="S687" s="643"/>
      <c r="T687" s="1090"/>
      <c r="U687" s="1090"/>
      <c r="V687" s="1684" t="s">
        <v>4703</v>
      </c>
      <c r="W687" s="643" t="s">
        <v>30</v>
      </c>
      <c r="X687" s="1091">
        <f>$X$297</f>
        <v>0.7</v>
      </c>
      <c r="Y687" s="1088"/>
      <c r="Z687" s="1088"/>
      <c r="AA687" s="1089"/>
      <c r="AB687" s="1242"/>
      <c r="AC687" s="1090"/>
      <c r="AD687" s="1091"/>
      <c r="AE687" s="391">
        <f>ROUND(ROUND(ROUND(ROUND(G656*P$8,0)*T680,0)*X687,0)-AC685,0)</f>
        <v>87</v>
      </c>
      <c r="AF687" s="268"/>
    </row>
    <row r="688" spans="1:32" ht="17.100000000000001" customHeight="1">
      <c r="A688" s="243">
        <v>63</v>
      </c>
      <c r="B688" s="351">
        <v>7094</v>
      </c>
      <c r="C688" s="870" t="s">
        <v>13705</v>
      </c>
      <c r="D688" s="604"/>
      <c r="E688" s="604"/>
      <c r="F688" s="1131"/>
      <c r="G688" s="517"/>
      <c r="H688" s="517"/>
      <c r="I688" s="518"/>
      <c r="J688" s="646"/>
      <c r="K688" s="748"/>
      <c r="L688" s="748"/>
      <c r="M688" s="643"/>
      <c r="N688" s="1130"/>
      <c r="O688" s="643"/>
      <c r="P688" s="1132"/>
      <c r="Q688" s="1238"/>
      <c r="R688" s="1246"/>
      <c r="S688" s="643"/>
      <c r="T688" s="1090"/>
      <c r="U688" s="1090"/>
      <c r="V688" s="1805"/>
      <c r="W688" s="512"/>
      <c r="X688" s="1083"/>
      <c r="Y688" s="1079" t="s">
        <v>11869</v>
      </c>
      <c r="Z688" s="354" t="s">
        <v>30</v>
      </c>
      <c r="AA688" s="357">
        <v>0.85</v>
      </c>
      <c r="AB688" s="1242"/>
      <c r="AC688" s="1090"/>
      <c r="AD688" s="1091"/>
      <c r="AE688" s="391">
        <f>ROUND(ROUND(ROUND(ROUND(ROUND(G656*P$8,0)*T680,0)*X687,0)*AA688,0)-AC685,0)</f>
        <v>73</v>
      </c>
      <c r="AF688" s="268"/>
    </row>
    <row r="689" spans="1:32" ht="17.100000000000001" customHeight="1">
      <c r="A689" s="243">
        <v>63</v>
      </c>
      <c r="B689" s="351">
        <v>7095</v>
      </c>
      <c r="C689" s="870" t="s">
        <v>13706</v>
      </c>
      <c r="D689" s="604"/>
      <c r="E689" s="604"/>
      <c r="F689" s="1131"/>
      <c r="G689" s="517"/>
      <c r="H689" s="517"/>
      <c r="I689" s="518"/>
      <c r="J689" s="646"/>
      <c r="K689" s="748"/>
      <c r="L689" s="748"/>
      <c r="M689" s="643"/>
      <c r="N689" s="1130"/>
      <c r="O689" s="643"/>
      <c r="P689" s="1132"/>
      <c r="Q689" s="1254"/>
      <c r="R689" s="1238"/>
      <c r="S689" s="643"/>
      <c r="T689" s="1090"/>
      <c r="U689" s="1090"/>
      <c r="V689" s="1684" t="s">
        <v>4708</v>
      </c>
      <c r="W689" s="643" t="s">
        <v>30</v>
      </c>
      <c r="X689" s="1091">
        <f>$X$299</f>
        <v>0.85</v>
      </c>
      <c r="Y689" s="1082"/>
      <c r="Z689" s="1082"/>
      <c r="AA689" s="1083"/>
      <c r="AB689" s="1243"/>
      <c r="AC689" s="1090"/>
      <c r="AD689" s="1091"/>
      <c r="AE689" s="391">
        <f>ROUND(ROUND(ROUND(ROUND(G656*P$8,0)*T680,0)*X689,0)-AC685,0)</f>
        <v>106</v>
      </c>
      <c r="AF689" s="268"/>
    </row>
    <row r="690" spans="1:32" ht="17.100000000000001" customHeight="1">
      <c r="A690" s="243">
        <v>63</v>
      </c>
      <c r="B690" s="351">
        <v>7096</v>
      </c>
      <c r="C690" s="870" t="s">
        <v>13707</v>
      </c>
      <c r="D690" s="604"/>
      <c r="E690" s="604"/>
      <c r="F690" s="1131"/>
      <c r="G690" s="517"/>
      <c r="H690" s="517"/>
      <c r="I690" s="518"/>
      <c r="J690" s="646"/>
      <c r="K690" s="748"/>
      <c r="L690" s="748"/>
      <c r="M690" s="643"/>
      <c r="N690" s="1130"/>
      <c r="O690" s="643"/>
      <c r="P690" s="1132"/>
      <c r="Q690" s="1255"/>
      <c r="R690" s="1238"/>
      <c r="S690" s="643"/>
      <c r="T690" s="1090"/>
      <c r="U690" s="1090"/>
      <c r="V690" s="1805"/>
      <c r="W690" s="512"/>
      <c r="X690" s="1083"/>
      <c r="Y690" s="1079" t="s">
        <v>11869</v>
      </c>
      <c r="Z690" s="354" t="s">
        <v>30</v>
      </c>
      <c r="AA690" s="357">
        <v>0.85</v>
      </c>
      <c r="AB690" s="1220"/>
      <c r="AC690" s="1082"/>
      <c r="AD690" s="1083"/>
      <c r="AE690" s="391">
        <f>ROUND(ROUND(ROUND(ROUND(ROUND(G656*P$8,0)*T680,0)*X689,0)*AA690,0)-AC685,0)</f>
        <v>89</v>
      </c>
      <c r="AF690" s="268"/>
    </row>
    <row r="691" spans="1:32" ht="17.100000000000001" customHeight="1">
      <c r="A691" s="243">
        <v>63</v>
      </c>
      <c r="B691" s="351">
        <v>7097</v>
      </c>
      <c r="C691" s="870" t="s">
        <v>13708</v>
      </c>
      <c r="D691" s="604"/>
      <c r="E691" s="604"/>
      <c r="F691" s="604"/>
      <c r="G691" s="605"/>
      <c r="H691" s="605"/>
      <c r="I691" s="607"/>
      <c r="J691" s="1593" t="s">
        <v>11892</v>
      </c>
      <c r="K691" s="641"/>
      <c r="L691" s="641"/>
      <c r="M691" s="524"/>
      <c r="N691" s="516"/>
      <c r="O691" s="517"/>
      <c r="P691" s="518"/>
      <c r="Q691" s="670"/>
      <c r="R691" s="670"/>
      <c r="S691" s="524"/>
      <c r="T691" s="524"/>
      <c r="U691" s="524"/>
      <c r="V691" s="1233"/>
      <c r="W691" s="362"/>
      <c r="X691" s="1097"/>
      <c r="Y691" s="635"/>
      <c r="Z691" s="635"/>
      <c r="AA691" s="635"/>
      <c r="AB691" s="1215"/>
      <c r="AC691" s="635"/>
      <c r="AD691" s="636"/>
      <c r="AE691" s="391">
        <f>ROUND(ROUND(G656+K692,0)*P$8,0)</f>
        <v>266</v>
      </c>
      <c r="AF691" s="268"/>
    </row>
    <row r="692" spans="1:32" ht="17.100000000000001" customHeight="1">
      <c r="A692" s="243">
        <v>63</v>
      </c>
      <c r="B692" s="351">
        <v>7098</v>
      </c>
      <c r="C692" s="870" t="s">
        <v>13709</v>
      </c>
      <c r="D692" s="604"/>
      <c r="E692" s="604"/>
      <c r="F692" s="604"/>
      <c r="G692" s="605"/>
      <c r="H692" s="605"/>
      <c r="I692" s="607"/>
      <c r="J692" s="1745"/>
      <c r="K692" s="643">
        <v>6</v>
      </c>
      <c r="L692" s="802" t="s">
        <v>16</v>
      </c>
      <c r="M692" s="517"/>
      <c r="N692" s="516"/>
      <c r="O692" s="517"/>
      <c r="P692" s="518"/>
      <c r="Q692" s="1250"/>
      <c r="R692" s="1250"/>
      <c r="S692" s="517"/>
      <c r="T692" s="517"/>
      <c r="U692" s="517"/>
      <c r="V692" s="1234"/>
      <c r="W692" s="512"/>
      <c r="X692" s="514"/>
      <c r="Y692" s="1071" t="s">
        <v>11869</v>
      </c>
      <c r="Z692" s="362" t="s">
        <v>30</v>
      </c>
      <c r="AA692" s="356">
        <v>0.85</v>
      </c>
      <c r="AB692" s="1215"/>
      <c r="AC692" s="635"/>
      <c r="AD692" s="636"/>
      <c r="AE692" s="391">
        <f>ROUND(ROUND(ROUND(G656+K692,0)*P$8,0)*AA692,0)</f>
        <v>226</v>
      </c>
      <c r="AF692" s="268"/>
    </row>
    <row r="693" spans="1:32" ht="17.100000000000001" customHeight="1">
      <c r="A693" s="243">
        <v>63</v>
      </c>
      <c r="B693" s="351">
        <v>7099</v>
      </c>
      <c r="C693" s="870" t="s">
        <v>13710</v>
      </c>
      <c r="D693" s="604"/>
      <c r="E693" s="604"/>
      <c r="F693" s="604"/>
      <c r="G693" s="605"/>
      <c r="H693" s="605"/>
      <c r="I693" s="607"/>
      <c r="J693" s="1745"/>
      <c r="K693" s="748"/>
      <c r="L693" s="643"/>
      <c r="M693" s="1223"/>
      <c r="N693" s="1222"/>
      <c r="O693" s="1223"/>
      <c r="P693" s="747"/>
      <c r="Q693" s="1251"/>
      <c r="R693" s="1251"/>
      <c r="S693" s="517"/>
      <c r="T693" s="517"/>
      <c r="U693" s="517"/>
      <c r="V693" s="1684" t="s">
        <v>4703</v>
      </c>
      <c r="W693" s="362" t="s">
        <v>30</v>
      </c>
      <c r="X693" s="1081">
        <f>$X$297</f>
        <v>0.7</v>
      </c>
      <c r="Y693" s="1088"/>
      <c r="Z693" s="1088"/>
      <c r="AA693" s="1088"/>
      <c r="AB693" s="1226"/>
      <c r="AC693" s="1088"/>
      <c r="AD693" s="1089"/>
      <c r="AE693" s="391">
        <f>ROUND(ROUND(ROUND(G656+K692,0)*P$8,0)*X693,0)</f>
        <v>186</v>
      </c>
      <c r="AF693" s="268"/>
    </row>
    <row r="694" spans="1:32" ht="17.100000000000001" customHeight="1">
      <c r="A694" s="243">
        <v>63</v>
      </c>
      <c r="B694" s="351">
        <v>7100</v>
      </c>
      <c r="C694" s="870" t="s">
        <v>13711</v>
      </c>
      <c r="D694" s="604"/>
      <c r="E694" s="604"/>
      <c r="F694" s="604"/>
      <c r="G694" s="605"/>
      <c r="H694" s="605"/>
      <c r="I694" s="607"/>
      <c r="J694" s="1745"/>
      <c r="K694" s="748"/>
      <c r="L694" s="643"/>
      <c r="M694" s="1223"/>
      <c r="N694" s="1222"/>
      <c r="O694" s="1223"/>
      <c r="P694" s="747"/>
      <c r="Q694" s="1251"/>
      <c r="R694" s="1251"/>
      <c r="S694" s="517"/>
      <c r="T694" s="517"/>
      <c r="U694" s="517"/>
      <c r="V694" s="1805"/>
      <c r="W694" s="512"/>
      <c r="X694" s="1083"/>
      <c r="Y694" s="1079" t="s">
        <v>11869</v>
      </c>
      <c r="Z694" s="354" t="s">
        <v>30</v>
      </c>
      <c r="AA694" s="355">
        <v>0.85</v>
      </c>
      <c r="AB694" s="1215"/>
      <c r="AC694" s="635"/>
      <c r="AD694" s="636"/>
      <c r="AE694" s="391">
        <f>ROUND(ROUND(ROUND(ROUND(G656+K692,0)*P$8,0)*X693,0)*AA694,0)</f>
        <v>158</v>
      </c>
      <c r="AF694" s="268"/>
    </row>
    <row r="695" spans="1:32" ht="17.100000000000001" customHeight="1">
      <c r="A695" s="243">
        <v>63</v>
      </c>
      <c r="B695" s="351">
        <v>7101</v>
      </c>
      <c r="C695" s="870" t="s">
        <v>13712</v>
      </c>
      <c r="D695" s="604"/>
      <c r="E695" s="604"/>
      <c r="F695" s="604"/>
      <c r="G695" s="605"/>
      <c r="H695" s="605"/>
      <c r="I695" s="607"/>
      <c r="J695" s="1745"/>
      <c r="K695" s="748"/>
      <c r="L695" s="643"/>
      <c r="M695" s="1223"/>
      <c r="N695" s="1222"/>
      <c r="O695" s="1223"/>
      <c r="P695" s="747"/>
      <c r="Q695" s="1251"/>
      <c r="R695" s="1251"/>
      <c r="S695" s="517"/>
      <c r="T695" s="517"/>
      <c r="U695" s="517"/>
      <c r="V695" s="1684" t="s">
        <v>4708</v>
      </c>
      <c r="W695" s="362" t="s">
        <v>30</v>
      </c>
      <c r="X695" s="1081">
        <f>$X$299</f>
        <v>0.85</v>
      </c>
      <c r="Y695" s="1082"/>
      <c r="Z695" s="1082"/>
      <c r="AA695" s="1082"/>
      <c r="AB695" s="1220"/>
      <c r="AC695" s="1082"/>
      <c r="AD695" s="1083"/>
      <c r="AE695" s="391">
        <f>ROUND(ROUND(ROUND(G656+K692,0)*P$8,0)*X695,0)</f>
        <v>226</v>
      </c>
      <c r="AF695" s="268"/>
    </row>
    <row r="696" spans="1:32" ht="17.100000000000001" customHeight="1">
      <c r="A696" s="243">
        <v>63</v>
      </c>
      <c r="B696" s="351">
        <v>7102</v>
      </c>
      <c r="C696" s="870" t="s">
        <v>13713</v>
      </c>
      <c r="D696" s="604"/>
      <c r="E696" s="604"/>
      <c r="F696" s="604"/>
      <c r="G696" s="605"/>
      <c r="H696" s="605"/>
      <c r="I696" s="607"/>
      <c r="J696" s="1745"/>
      <c r="K696" s="748"/>
      <c r="L696" s="643"/>
      <c r="M696" s="1223"/>
      <c r="N696" s="1222"/>
      <c r="O696" s="1223"/>
      <c r="P696" s="747"/>
      <c r="Q696" s="1251"/>
      <c r="R696" s="1251"/>
      <c r="S696" s="517"/>
      <c r="T696" s="517"/>
      <c r="U696" s="517"/>
      <c r="V696" s="1805"/>
      <c r="W696" s="512"/>
      <c r="X696" s="1083"/>
      <c r="Y696" s="1079" t="s">
        <v>11869</v>
      </c>
      <c r="Z696" s="354" t="s">
        <v>30</v>
      </c>
      <c r="AA696" s="355">
        <v>0.85</v>
      </c>
      <c r="AB696" s="1215"/>
      <c r="AC696" s="635"/>
      <c r="AD696" s="636"/>
      <c r="AE696" s="391">
        <f>ROUND(ROUND(ROUND(ROUND(G656+K692,0)*P$8,0)*X695,0)*AA696,0)</f>
        <v>192</v>
      </c>
      <c r="AF696" s="268"/>
    </row>
    <row r="697" spans="1:32" ht="17.100000000000001" customHeight="1">
      <c r="A697" s="243">
        <v>63</v>
      </c>
      <c r="B697" s="351">
        <v>7103</v>
      </c>
      <c r="C697" s="870" t="s">
        <v>13714</v>
      </c>
      <c r="D697" s="604"/>
      <c r="E697" s="604"/>
      <c r="F697" s="604"/>
      <c r="G697" s="605"/>
      <c r="H697" s="605"/>
      <c r="I697" s="607"/>
      <c r="J697" s="1745"/>
      <c r="K697" s="748"/>
      <c r="L697" s="643"/>
      <c r="M697" s="1223"/>
      <c r="N697" s="1222"/>
      <c r="O697" s="1223"/>
      <c r="P697" s="747"/>
      <c r="Q697" s="1251"/>
      <c r="R697" s="1251"/>
      <c r="S697" s="517"/>
      <c r="T697" s="517"/>
      <c r="U697" s="517"/>
      <c r="V697" s="1233"/>
      <c r="W697" s="362"/>
      <c r="X697" s="1097"/>
      <c r="Y697" s="635"/>
      <c r="Z697" s="635"/>
      <c r="AA697" s="636"/>
      <c r="AB697" s="1533" t="s">
        <v>167</v>
      </c>
      <c r="AC697" s="643">
        <v>5</v>
      </c>
      <c r="AD697" s="1086" t="s">
        <v>168</v>
      </c>
      <c r="AE697" s="391">
        <f>ROUND(ROUND(ROUND(G656+K692,0)*P$8,0)-AC697,0)</f>
        <v>261</v>
      </c>
      <c r="AF697" s="268"/>
    </row>
    <row r="698" spans="1:32" ht="17.100000000000001" customHeight="1">
      <c r="A698" s="243">
        <v>63</v>
      </c>
      <c r="B698" s="351">
        <v>7104</v>
      </c>
      <c r="C698" s="870" t="s">
        <v>13715</v>
      </c>
      <c r="D698" s="604"/>
      <c r="E698" s="604"/>
      <c r="F698" s="604"/>
      <c r="G698" s="605"/>
      <c r="H698" s="605"/>
      <c r="I698" s="607"/>
      <c r="J698" s="646"/>
      <c r="K698" s="748"/>
      <c r="L698" s="643"/>
      <c r="M698" s="1223"/>
      <c r="N698" s="1222"/>
      <c r="O698" s="1223"/>
      <c r="P698" s="747"/>
      <c r="Q698" s="1251"/>
      <c r="R698" s="1251"/>
      <c r="S698" s="517"/>
      <c r="T698" s="517"/>
      <c r="U698" s="517"/>
      <c r="V698" s="1234"/>
      <c r="W698" s="512"/>
      <c r="X698" s="514"/>
      <c r="Y698" s="1071" t="s">
        <v>11869</v>
      </c>
      <c r="Z698" s="362" t="s">
        <v>30</v>
      </c>
      <c r="AA698" s="395">
        <v>0.85</v>
      </c>
      <c r="AB698" s="1745"/>
      <c r="AC698" s="643"/>
      <c r="AD698" s="1086"/>
      <c r="AE698" s="391">
        <f>ROUND(ROUND(ROUND(ROUND(G656+K692,0)*P$8,0)*AA698,0)-AC697,0)</f>
        <v>221</v>
      </c>
      <c r="AF698" s="268"/>
    </row>
    <row r="699" spans="1:32" ht="17.100000000000001" customHeight="1">
      <c r="A699" s="243">
        <v>63</v>
      </c>
      <c r="B699" s="351">
        <v>7105</v>
      </c>
      <c r="C699" s="870" t="s">
        <v>13716</v>
      </c>
      <c r="D699" s="604"/>
      <c r="E699" s="604"/>
      <c r="F699" s="604"/>
      <c r="G699" s="605"/>
      <c r="H699" s="605"/>
      <c r="I699" s="607"/>
      <c r="J699" s="646"/>
      <c r="K699" s="748"/>
      <c r="L699" s="643"/>
      <c r="M699" s="1223"/>
      <c r="N699" s="1222"/>
      <c r="O699" s="1223"/>
      <c r="P699" s="747"/>
      <c r="Q699" s="1251"/>
      <c r="R699" s="1251"/>
      <c r="S699" s="517"/>
      <c r="T699" s="517"/>
      <c r="U699" s="517"/>
      <c r="V699" s="1684" t="s">
        <v>4703</v>
      </c>
      <c r="W699" s="643" t="s">
        <v>30</v>
      </c>
      <c r="X699" s="1091">
        <v>0.7</v>
      </c>
      <c r="Y699" s="1088"/>
      <c r="Z699" s="1088"/>
      <c r="AA699" s="1089"/>
      <c r="AB699" s="1745"/>
      <c r="AC699" s="1090"/>
      <c r="AD699" s="1091"/>
      <c r="AE699" s="391">
        <f>ROUND(ROUND(ROUND(ROUND(G656+K692,0)*P$8,0)*X699,0)-AC697,0)</f>
        <v>181</v>
      </c>
      <c r="AF699" s="268"/>
    </row>
    <row r="700" spans="1:32" ht="17.100000000000001" customHeight="1">
      <c r="A700" s="243">
        <v>63</v>
      </c>
      <c r="B700" s="351">
        <v>7106</v>
      </c>
      <c r="C700" s="870" t="s">
        <v>13717</v>
      </c>
      <c r="D700" s="604"/>
      <c r="E700" s="604"/>
      <c r="F700" s="604"/>
      <c r="G700" s="605"/>
      <c r="H700" s="605"/>
      <c r="I700" s="607"/>
      <c r="J700" s="646"/>
      <c r="K700" s="748"/>
      <c r="L700" s="643"/>
      <c r="M700" s="1223"/>
      <c r="N700" s="1222"/>
      <c r="O700" s="1223"/>
      <c r="P700" s="747"/>
      <c r="Q700" s="1251"/>
      <c r="R700" s="1251"/>
      <c r="S700" s="517"/>
      <c r="T700" s="517"/>
      <c r="U700" s="517"/>
      <c r="V700" s="1805"/>
      <c r="W700" s="512"/>
      <c r="X700" s="1083"/>
      <c r="Y700" s="1079" t="s">
        <v>11869</v>
      </c>
      <c r="Z700" s="354" t="s">
        <v>30</v>
      </c>
      <c r="AA700" s="357">
        <v>0.85</v>
      </c>
      <c r="AB700" s="1745"/>
      <c r="AC700" s="1090"/>
      <c r="AD700" s="1091"/>
      <c r="AE700" s="391">
        <f>ROUND(ROUND(ROUND(ROUND(ROUND(G656+K692,0)*P$8,0)*X699,0)*AA700,0)-AC697,0)</f>
        <v>153</v>
      </c>
      <c r="AF700" s="268"/>
    </row>
    <row r="701" spans="1:32" ht="17.100000000000001" customHeight="1">
      <c r="A701" s="243">
        <v>63</v>
      </c>
      <c r="B701" s="351">
        <v>7107</v>
      </c>
      <c r="C701" s="870" t="s">
        <v>13718</v>
      </c>
      <c r="D701" s="604"/>
      <c r="E701" s="604"/>
      <c r="F701" s="604"/>
      <c r="G701" s="605"/>
      <c r="H701" s="605"/>
      <c r="I701" s="607"/>
      <c r="J701" s="646"/>
      <c r="K701" s="748"/>
      <c r="L701" s="643"/>
      <c r="M701" s="1223"/>
      <c r="N701" s="1222"/>
      <c r="O701" s="1223"/>
      <c r="P701" s="747"/>
      <c r="Q701" s="1251"/>
      <c r="R701" s="1251"/>
      <c r="S701" s="517"/>
      <c r="T701" s="517"/>
      <c r="U701" s="517"/>
      <c r="V701" s="1684" t="s">
        <v>4708</v>
      </c>
      <c r="W701" s="643" t="s">
        <v>30</v>
      </c>
      <c r="X701" s="1091">
        <v>0.85</v>
      </c>
      <c r="Y701" s="1082"/>
      <c r="Z701" s="1082"/>
      <c r="AA701" s="1083"/>
      <c r="AB701" s="1745"/>
      <c r="AC701" s="1090"/>
      <c r="AD701" s="1091"/>
      <c r="AE701" s="391">
        <f>ROUND(ROUND(ROUND(ROUND(G656+K692,0)*P$8,0)*X701,0)-AC697,0)</f>
        <v>221</v>
      </c>
      <c r="AF701" s="268"/>
    </row>
    <row r="702" spans="1:32" ht="17.100000000000001" customHeight="1">
      <c r="A702" s="243">
        <v>63</v>
      </c>
      <c r="B702" s="351">
        <v>7108</v>
      </c>
      <c r="C702" s="870" t="s">
        <v>13719</v>
      </c>
      <c r="D702" s="604"/>
      <c r="E702" s="604"/>
      <c r="F702" s="604"/>
      <c r="G702" s="605"/>
      <c r="H702" s="605"/>
      <c r="I702" s="607"/>
      <c r="J702" s="646"/>
      <c r="K702" s="748"/>
      <c r="L702" s="643"/>
      <c r="M702" s="1223"/>
      <c r="N702" s="1222"/>
      <c r="O702" s="1223"/>
      <c r="P702" s="747"/>
      <c r="Q702" s="1251"/>
      <c r="R702" s="1251"/>
      <c r="S702" s="517"/>
      <c r="T702" s="517"/>
      <c r="U702" s="517"/>
      <c r="V702" s="1805"/>
      <c r="W702" s="512"/>
      <c r="X702" s="1083"/>
      <c r="Y702" s="1079" t="s">
        <v>11869</v>
      </c>
      <c r="Z702" s="354" t="s">
        <v>30</v>
      </c>
      <c r="AA702" s="357">
        <v>0.85</v>
      </c>
      <c r="AB702" s="1746"/>
      <c r="AC702" s="1082"/>
      <c r="AD702" s="1083"/>
      <c r="AE702" s="391">
        <f>ROUND(ROUND(ROUND(ROUND(ROUND(G656+K692,0)*P$8,0)*X701,0)*AA702,0)-AC697,0)</f>
        <v>187</v>
      </c>
      <c r="AF702" s="268"/>
    </row>
    <row r="703" spans="1:32" ht="17.100000000000001" customHeight="1">
      <c r="A703" s="243">
        <v>63</v>
      </c>
      <c r="B703" s="351">
        <v>7109</v>
      </c>
      <c r="C703" s="870" t="s">
        <v>13720</v>
      </c>
      <c r="D703" s="604"/>
      <c r="E703" s="604"/>
      <c r="F703" s="1252"/>
      <c r="G703" s="1099"/>
      <c r="H703" s="517"/>
      <c r="I703" s="518"/>
      <c r="J703" s="646"/>
      <c r="K703" s="748"/>
      <c r="L703" s="643"/>
      <c r="M703" s="1223"/>
      <c r="N703" s="1222"/>
      <c r="O703" s="1223"/>
      <c r="P703" s="747"/>
      <c r="Q703" s="1749" t="s">
        <v>11301</v>
      </c>
      <c r="R703" s="1622" t="s">
        <v>235</v>
      </c>
      <c r="S703" s="524"/>
      <c r="T703" s="524"/>
      <c r="U703" s="642"/>
      <c r="V703" s="1233"/>
      <c r="W703" s="362"/>
      <c r="X703" s="1097"/>
      <c r="Y703" s="635"/>
      <c r="Z703" s="635"/>
      <c r="AA703" s="635"/>
      <c r="AB703" s="1215"/>
      <c r="AC703" s="635"/>
      <c r="AD703" s="636"/>
      <c r="AE703" s="391">
        <f>ROUND(ROUND(ROUND(G656+K692,0)*P$8,0)*T704,0)</f>
        <v>186</v>
      </c>
      <c r="AF703" s="268"/>
    </row>
    <row r="704" spans="1:32" ht="17.100000000000001" customHeight="1">
      <c r="A704" s="243">
        <v>63</v>
      </c>
      <c r="B704" s="351">
        <v>7110</v>
      </c>
      <c r="C704" s="870" t="s">
        <v>13721</v>
      </c>
      <c r="D704" s="604"/>
      <c r="E704" s="604"/>
      <c r="F704" s="1252"/>
      <c r="G704" s="1099"/>
      <c r="H704" s="517"/>
      <c r="I704" s="518"/>
      <c r="J704" s="646"/>
      <c r="K704" s="643"/>
      <c r="L704" s="802"/>
      <c r="M704" s="1223"/>
      <c r="N704" s="1222"/>
      <c r="O704" s="1223"/>
      <c r="P704" s="747"/>
      <c r="Q704" s="1758"/>
      <c r="R704" s="1745"/>
      <c r="S704" s="643" t="s">
        <v>30</v>
      </c>
      <c r="T704" s="1090">
        <v>0.7</v>
      </c>
      <c r="U704" s="518"/>
      <c r="V704" s="1234"/>
      <c r="W704" s="512"/>
      <c r="X704" s="514"/>
      <c r="Y704" s="1071" t="s">
        <v>11869</v>
      </c>
      <c r="Z704" s="362" t="s">
        <v>30</v>
      </c>
      <c r="AA704" s="356">
        <v>0.85</v>
      </c>
      <c r="AB704" s="1215"/>
      <c r="AC704" s="635"/>
      <c r="AD704" s="636"/>
      <c r="AE704" s="391">
        <f>ROUND(ROUND(ROUND(ROUND(G656+K692,0)*P$8,0)*T704,0)*AA704,0)</f>
        <v>158</v>
      </c>
      <c r="AF704" s="268"/>
    </row>
    <row r="705" spans="1:32" ht="17.100000000000001" customHeight="1">
      <c r="A705" s="243">
        <v>63</v>
      </c>
      <c r="B705" s="351">
        <v>7111</v>
      </c>
      <c r="C705" s="870" t="s">
        <v>13722</v>
      </c>
      <c r="D705" s="604"/>
      <c r="E705" s="604"/>
      <c r="F705" s="1131"/>
      <c r="G705" s="517"/>
      <c r="H705" s="517"/>
      <c r="I705" s="518"/>
      <c r="J705" s="646"/>
      <c r="K705" s="748"/>
      <c r="L705" s="748"/>
      <c r="M705" s="643"/>
      <c r="N705" s="1130"/>
      <c r="O705" s="643"/>
      <c r="P705" s="1132"/>
      <c r="Q705" s="1758"/>
      <c r="R705" s="1745"/>
      <c r="S705" s="643"/>
      <c r="T705" s="1090"/>
      <c r="U705" s="1091"/>
      <c r="V705" s="1684" t="s">
        <v>4703</v>
      </c>
      <c r="W705" s="362" t="s">
        <v>30</v>
      </c>
      <c r="X705" s="1081">
        <f>$X$297</f>
        <v>0.7</v>
      </c>
      <c r="Y705" s="1088"/>
      <c r="Z705" s="1088"/>
      <c r="AA705" s="1088"/>
      <c r="AB705" s="1226"/>
      <c r="AC705" s="1088"/>
      <c r="AD705" s="1089"/>
      <c r="AE705" s="391">
        <f>ROUND(ROUND(ROUND(ROUND(G656+K692,0)*P$8,0)*T704,0)*X705,0)</f>
        <v>130</v>
      </c>
      <c r="AF705" s="268"/>
    </row>
    <row r="706" spans="1:32" ht="17.100000000000001" customHeight="1">
      <c r="A706" s="243">
        <v>63</v>
      </c>
      <c r="B706" s="351">
        <v>7112</v>
      </c>
      <c r="C706" s="870" t="s">
        <v>13723</v>
      </c>
      <c r="D706" s="604"/>
      <c r="E706" s="604"/>
      <c r="F706" s="1131"/>
      <c r="G706" s="517"/>
      <c r="H706" s="517"/>
      <c r="I706" s="518"/>
      <c r="J706" s="646"/>
      <c r="K706" s="748"/>
      <c r="L706" s="748"/>
      <c r="M706" s="643"/>
      <c r="N706" s="1130"/>
      <c r="O706" s="643"/>
      <c r="P706" s="1132"/>
      <c r="Q706" s="1758"/>
      <c r="R706" s="1745"/>
      <c r="S706" s="643"/>
      <c r="T706" s="1090"/>
      <c r="U706" s="1091"/>
      <c r="V706" s="1805"/>
      <c r="W706" s="512"/>
      <c r="X706" s="1083"/>
      <c r="Y706" s="1079" t="s">
        <v>11869</v>
      </c>
      <c r="Z706" s="354" t="s">
        <v>30</v>
      </c>
      <c r="AA706" s="355">
        <v>0.85</v>
      </c>
      <c r="AB706" s="1215"/>
      <c r="AC706" s="635"/>
      <c r="AD706" s="636"/>
      <c r="AE706" s="391">
        <f>ROUND(ROUND(ROUND(ROUND(ROUND(G656+K692,0)*P$8,0)*T704,0)*X705,0)*AA706,0)</f>
        <v>111</v>
      </c>
      <c r="AF706" s="268"/>
    </row>
    <row r="707" spans="1:32" ht="17.100000000000001" customHeight="1">
      <c r="A707" s="243">
        <v>63</v>
      </c>
      <c r="B707" s="351">
        <v>7113</v>
      </c>
      <c r="C707" s="870" t="s">
        <v>13724</v>
      </c>
      <c r="D707" s="604"/>
      <c r="E707" s="604"/>
      <c r="F707" s="1131"/>
      <c r="G707" s="517"/>
      <c r="H707" s="517"/>
      <c r="I707" s="518"/>
      <c r="J707" s="646"/>
      <c r="K707" s="748"/>
      <c r="L707" s="748"/>
      <c r="M707" s="643"/>
      <c r="N707" s="1130"/>
      <c r="O707" s="643"/>
      <c r="P707" s="1132"/>
      <c r="Q707" s="1758"/>
      <c r="R707" s="1745"/>
      <c r="S707" s="643"/>
      <c r="T707" s="1090"/>
      <c r="U707" s="1091"/>
      <c r="V707" s="1684" t="s">
        <v>4708</v>
      </c>
      <c r="W707" s="362" t="s">
        <v>30</v>
      </c>
      <c r="X707" s="1081">
        <f>$X$299</f>
        <v>0.85</v>
      </c>
      <c r="Y707" s="1082"/>
      <c r="Z707" s="1082"/>
      <c r="AA707" s="1082"/>
      <c r="AB707" s="1220"/>
      <c r="AC707" s="1082"/>
      <c r="AD707" s="1083"/>
      <c r="AE707" s="391">
        <f>ROUND(ROUND(ROUND(ROUND(G656+K692,0)*P$8,0)*T704,0)*X707,0)</f>
        <v>158</v>
      </c>
      <c r="AF707" s="268"/>
    </row>
    <row r="708" spans="1:32" ht="17.100000000000001" customHeight="1">
      <c r="A708" s="243">
        <v>63</v>
      </c>
      <c r="B708" s="351">
        <v>7114</v>
      </c>
      <c r="C708" s="870" t="s">
        <v>13725</v>
      </c>
      <c r="D708" s="604"/>
      <c r="E708" s="604"/>
      <c r="F708" s="1131"/>
      <c r="G708" s="517"/>
      <c r="H708" s="517"/>
      <c r="I708" s="518"/>
      <c r="J708" s="646"/>
      <c r="K708" s="748"/>
      <c r="L708" s="748"/>
      <c r="M708" s="643"/>
      <c r="N708" s="1130"/>
      <c r="O708" s="643"/>
      <c r="P708" s="1132"/>
      <c r="Q708" s="1758"/>
      <c r="R708" s="1745"/>
      <c r="S708" s="643"/>
      <c r="T708" s="1090"/>
      <c r="U708" s="1091"/>
      <c r="V708" s="1805"/>
      <c r="W708" s="512"/>
      <c r="X708" s="1083"/>
      <c r="Y708" s="1079" t="s">
        <v>11869</v>
      </c>
      <c r="Z708" s="354" t="s">
        <v>30</v>
      </c>
      <c r="AA708" s="355">
        <v>0.85</v>
      </c>
      <c r="AB708" s="1215"/>
      <c r="AC708" s="635"/>
      <c r="AD708" s="636"/>
      <c r="AE708" s="391">
        <f>ROUND(ROUND(ROUND(ROUND(ROUND(G656+K692,0)*P$8,0)*T704,0)*X707,0)*AA708,0)</f>
        <v>134</v>
      </c>
      <c r="AF708" s="268"/>
    </row>
    <row r="709" spans="1:32" ht="17.100000000000001" customHeight="1">
      <c r="A709" s="243">
        <v>63</v>
      </c>
      <c r="B709" s="351">
        <v>7115</v>
      </c>
      <c r="C709" s="870" t="s">
        <v>13726</v>
      </c>
      <c r="D709" s="604"/>
      <c r="E709" s="604"/>
      <c r="F709" s="1131"/>
      <c r="G709" s="517"/>
      <c r="H709" s="517"/>
      <c r="I709" s="518"/>
      <c r="J709" s="646"/>
      <c r="K709" s="748"/>
      <c r="L709" s="748"/>
      <c r="M709" s="643"/>
      <c r="N709" s="1130"/>
      <c r="O709" s="643"/>
      <c r="P709" s="1132"/>
      <c r="Q709" s="1758"/>
      <c r="R709" s="1745"/>
      <c r="S709" s="643"/>
      <c r="T709" s="1090"/>
      <c r="U709" s="1091"/>
      <c r="V709" s="1233"/>
      <c r="W709" s="362"/>
      <c r="X709" s="1097"/>
      <c r="Y709" s="635"/>
      <c r="Z709" s="635"/>
      <c r="AA709" s="636"/>
      <c r="AB709" s="1533" t="s">
        <v>167</v>
      </c>
      <c r="AC709" s="643">
        <v>5</v>
      </c>
      <c r="AD709" s="1086" t="s">
        <v>168</v>
      </c>
      <c r="AE709" s="391">
        <f>ROUND(ROUND(ROUND(ROUND(G656+K692,0)*P$8,0)*T704,0)-AC709,0)</f>
        <v>181</v>
      </c>
      <c r="AF709" s="268"/>
    </row>
    <row r="710" spans="1:32" ht="17.100000000000001" customHeight="1">
      <c r="A710" s="243">
        <v>63</v>
      </c>
      <c r="B710" s="351">
        <v>7116</v>
      </c>
      <c r="C710" s="870" t="s">
        <v>13727</v>
      </c>
      <c r="D710" s="604"/>
      <c r="E710" s="604"/>
      <c r="F710" s="1131"/>
      <c r="G710" s="517"/>
      <c r="H710" s="517"/>
      <c r="I710" s="518"/>
      <c r="J710" s="646"/>
      <c r="K710" s="748"/>
      <c r="L710" s="748"/>
      <c r="M710" s="643"/>
      <c r="N710" s="1130"/>
      <c r="O710" s="643"/>
      <c r="P710" s="1132"/>
      <c r="Q710" s="1238"/>
      <c r="R710" s="1745"/>
      <c r="S710" s="643"/>
      <c r="T710" s="1090"/>
      <c r="U710" s="1091"/>
      <c r="V710" s="1234"/>
      <c r="W710" s="512"/>
      <c r="X710" s="514"/>
      <c r="Y710" s="1071" t="s">
        <v>11869</v>
      </c>
      <c r="Z710" s="362" t="s">
        <v>30</v>
      </c>
      <c r="AA710" s="395">
        <v>0.85</v>
      </c>
      <c r="AB710" s="1745"/>
      <c r="AC710" s="643"/>
      <c r="AD710" s="1086"/>
      <c r="AE710" s="391">
        <f>ROUND(ROUND(ROUND(ROUND(ROUND(G656+K692,0)*P$8,0)*T704,0)*AA710,0)-AC709,0)</f>
        <v>153</v>
      </c>
      <c r="AF710" s="268"/>
    </row>
    <row r="711" spans="1:32" ht="17.100000000000001" customHeight="1">
      <c r="A711" s="243">
        <v>63</v>
      </c>
      <c r="B711" s="351">
        <v>7117</v>
      </c>
      <c r="C711" s="870" t="s">
        <v>13728</v>
      </c>
      <c r="D711" s="604"/>
      <c r="E711" s="604"/>
      <c r="F711" s="1131"/>
      <c r="G711" s="517"/>
      <c r="H711" s="517"/>
      <c r="I711" s="518"/>
      <c r="J711" s="646"/>
      <c r="K711" s="748"/>
      <c r="L711" s="748"/>
      <c r="M711" s="643"/>
      <c r="N711" s="1130"/>
      <c r="O711" s="643"/>
      <c r="P711" s="1132"/>
      <c r="Q711" s="1238"/>
      <c r="R711" s="1246"/>
      <c r="S711" s="643"/>
      <c r="T711" s="1090"/>
      <c r="U711" s="1091"/>
      <c r="V711" s="1684" t="s">
        <v>4703</v>
      </c>
      <c r="W711" s="643" t="s">
        <v>30</v>
      </c>
      <c r="X711" s="1091">
        <f>$X$297</f>
        <v>0.7</v>
      </c>
      <c r="Y711" s="1088"/>
      <c r="Z711" s="1088"/>
      <c r="AA711" s="1089"/>
      <c r="AB711" s="1745"/>
      <c r="AC711" s="1090"/>
      <c r="AD711" s="1091"/>
      <c r="AE711" s="391">
        <f>ROUND(ROUND(ROUND(ROUND(ROUND(G656+K692,0)*P$8,0)*T704,0)*X711,0)-AC709,0)</f>
        <v>125</v>
      </c>
      <c r="AF711" s="268"/>
    </row>
    <row r="712" spans="1:32" ht="17.100000000000001" customHeight="1">
      <c r="A712" s="243">
        <v>63</v>
      </c>
      <c r="B712" s="351">
        <v>7118</v>
      </c>
      <c r="C712" s="870" t="s">
        <v>13729</v>
      </c>
      <c r="D712" s="604"/>
      <c r="E712" s="604"/>
      <c r="F712" s="1131"/>
      <c r="G712" s="517"/>
      <c r="H712" s="517"/>
      <c r="I712" s="518"/>
      <c r="J712" s="646"/>
      <c r="K712" s="748"/>
      <c r="L712" s="748"/>
      <c r="M712" s="643"/>
      <c r="N712" s="1130"/>
      <c r="O712" s="643"/>
      <c r="P712" s="1132"/>
      <c r="Q712" s="1238"/>
      <c r="R712" s="1246"/>
      <c r="S712" s="643"/>
      <c r="T712" s="1090"/>
      <c r="U712" s="1091"/>
      <c r="V712" s="1805"/>
      <c r="W712" s="512"/>
      <c r="X712" s="1083"/>
      <c r="Y712" s="1079" t="s">
        <v>11869</v>
      </c>
      <c r="Z712" s="354" t="s">
        <v>30</v>
      </c>
      <c r="AA712" s="357">
        <v>0.85</v>
      </c>
      <c r="AB712" s="1745"/>
      <c r="AC712" s="1090"/>
      <c r="AD712" s="1091"/>
      <c r="AE712" s="391">
        <f>ROUND(ROUND(ROUND(ROUND(ROUND(ROUND(G656+K692,0)*P$8,0)*T704,0)*X711,0)*AA712,0)-AC709,0)</f>
        <v>106</v>
      </c>
      <c r="AF712" s="268"/>
    </row>
    <row r="713" spans="1:32" ht="17.100000000000001" customHeight="1">
      <c r="A713" s="243">
        <v>63</v>
      </c>
      <c r="B713" s="351">
        <v>7119</v>
      </c>
      <c r="C713" s="870" t="s">
        <v>13730</v>
      </c>
      <c r="D713" s="604"/>
      <c r="E713" s="604"/>
      <c r="F713" s="1131"/>
      <c r="G713" s="517"/>
      <c r="H713" s="517"/>
      <c r="I713" s="518"/>
      <c r="J713" s="646"/>
      <c r="K713" s="748"/>
      <c r="L713" s="748"/>
      <c r="M713" s="643"/>
      <c r="N713" s="1130"/>
      <c r="O713" s="643"/>
      <c r="P713" s="1132"/>
      <c r="Q713" s="1238"/>
      <c r="R713" s="1246"/>
      <c r="S713" s="643"/>
      <c r="T713" s="1090"/>
      <c r="U713" s="1091"/>
      <c r="V713" s="1684" t="s">
        <v>4708</v>
      </c>
      <c r="W713" s="643" t="s">
        <v>30</v>
      </c>
      <c r="X713" s="1091">
        <f>$X$299</f>
        <v>0.85</v>
      </c>
      <c r="Y713" s="1082"/>
      <c r="Z713" s="1082"/>
      <c r="AA713" s="1083"/>
      <c r="AB713" s="1745"/>
      <c r="AC713" s="1090"/>
      <c r="AD713" s="1091"/>
      <c r="AE713" s="391">
        <f>ROUND(ROUND(ROUND(ROUND(ROUND(G656+K692,0)*P$8,0)*T704,0)*X713,0)-AC709,0)</f>
        <v>153</v>
      </c>
      <c r="AF713" s="268"/>
    </row>
    <row r="714" spans="1:32" ht="17.100000000000001" customHeight="1">
      <c r="A714" s="243">
        <v>63</v>
      </c>
      <c r="B714" s="351">
        <v>7120</v>
      </c>
      <c r="C714" s="870" t="s">
        <v>13731</v>
      </c>
      <c r="D714" s="604"/>
      <c r="E714" s="604"/>
      <c r="F714" s="1131"/>
      <c r="G714" s="517"/>
      <c r="H714" s="517"/>
      <c r="I714" s="518"/>
      <c r="J714" s="646"/>
      <c r="K714" s="748"/>
      <c r="L714" s="748"/>
      <c r="M714" s="643"/>
      <c r="N714" s="1130"/>
      <c r="O714" s="643"/>
      <c r="P714" s="1132"/>
      <c r="Q714" s="1238"/>
      <c r="R714" s="1246"/>
      <c r="S714" s="643"/>
      <c r="T714" s="1090"/>
      <c r="U714" s="1091"/>
      <c r="V714" s="1805"/>
      <c r="W714" s="512"/>
      <c r="X714" s="1083"/>
      <c r="Y714" s="1079" t="s">
        <v>11869</v>
      </c>
      <c r="Z714" s="354" t="s">
        <v>30</v>
      </c>
      <c r="AA714" s="357">
        <v>0.85</v>
      </c>
      <c r="AB714" s="1746"/>
      <c r="AC714" s="1082"/>
      <c r="AD714" s="1083"/>
      <c r="AE714" s="391">
        <f>ROUND(ROUND(ROUND(ROUND(ROUND(ROUND(G656+K692,0)*P$8,0)*T704,0)*X713,0)*AA714,0)-AC709,0)</f>
        <v>129</v>
      </c>
      <c r="AF714" s="268"/>
    </row>
    <row r="715" spans="1:32" ht="17.100000000000001" customHeight="1">
      <c r="A715" s="243">
        <v>63</v>
      </c>
      <c r="B715" s="351">
        <v>7121</v>
      </c>
      <c r="C715" s="870" t="s">
        <v>13732</v>
      </c>
      <c r="D715" s="604"/>
      <c r="E715" s="604"/>
      <c r="F715" s="1131"/>
      <c r="G715" s="517"/>
      <c r="H715" s="517"/>
      <c r="I715" s="518"/>
      <c r="J715" s="646"/>
      <c r="K715" s="748"/>
      <c r="L715" s="748"/>
      <c r="M715" s="643"/>
      <c r="N715" s="1130"/>
      <c r="O715" s="643"/>
      <c r="P715" s="1132"/>
      <c r="Q715" s="1238"/>
      <c r="R715" s="1622" t="s">
        <v>237</v>
      </c>
      <c r="S715" s="362"/>
      <c r="T715" s="1119"/>
      <c r="U715" s="1081"/>
      <c r="V715" s="1233"/>
      <c r="W715" s="362"/>
      <c r="X715" s="1097"/>
      <c r="Y715" s="635"/>
      <c r="Z715" s="635"/>
      <c r="AA715" s="635"/>
      <c r="AB715" s="1215"/>
      <c r="AC715" s="635"/>
      <c r="AD715" s="636"/>
      <c r="AE715" s="391">
        <f>ROUND(ROUND(ROUND(G656+K692,0)*P$8,0)*T716,0)</f>
        <v>133</v>
      </c>
      <c r="AF715" s="268"/>
    </row>
    <row r="716" spans="1:32" ht="17.100000000000001" customHeight="1">
      <c r="A716" s="243">
        <v>63</v>
      </c>
      <c r="B716" s="351">
        <v>7122</v>
      </c>
      <c r="C716" s="870" t="s">
        <v>13733</v>
      </c>
      <c r="D716" s="604"/>
      <c r="E716" s="604"/>
      <c r="F716" s="1131"/>
      <c r="G716" s="517"/>
      <c r="H716" s="517"/>
      <c r="I716" s="518"/>
      <c r="J716" s="646"/>
      <c r="K716" s="748"/>
      <c r="L716" s="748"/>
      <c r="M716" s="643"/>
      <c r="N716" s="1130"/>
      <c r="O716" s="643"/>
      <c r="P716" s="1132"/>
      <c r="Q716" s="1238"/>
      <c r="R716" s="1745"/>
      <c r="S716" s="643" t="s">
        <v>30</v>
      </c>
      <c r="T716" s="1090">
        <v>0.5</v>
      </c>
      <c r="U716" s="1091"/>
      <c r="V716" s="1234"/>
      <c r="W716" s="512"/>
      <c r="X716" s="514"/>
      <c r="Y716" s="1071" t="s">
        <v>11869</v>
      </c>
      <c r="Z716" s="362" t="s">
        <v>30</v>
      </c>
      <c r="AA716" s="356">
        <v>0.85</v>
      </c>
      <c r="AB716" s="1215"/>
      <c r="AC716" s="635"/>
      <c r="AD716" s="636"/>
      <c r="AE716" s="391">
        <f>ROUND(ROUND(ROUND(ROUND(G656+K692,0)*P$8,0)*T716,0)*AA716,0)</f>
        <v>113</v>
      </c>
      <c r="AF716" s="268"/>
    </row>
    <row r="717" spans="1:32" ht="17.100000000000001" customHeight="1">
      <c r="A717" s="243">
        <v>63</v>
      </c>
      <c r="B717" s="351">
        <v>7123</v>
      </c>
      <c r="C717" s="870" t="s">
        <v>13734</v>
      </c>
      <c r="D717" s="604"/>
      <c r="E717" s="604"/>
      <c r="F717" s="1131"/>
      <c r="G717" s="517"/>
      <c r="H717" s="517"/>
      <c r="I717" s="518"/>
      <c r="J717" s="646"/>
      <c r="K717" s="748"/>
      <c r="L717" s="748"/>
      <c r="M717" s="643"/>
      <c r="N717" s="1130"/>
      <c r="O717" s="643"/>
      <c r="P717" s="1132"/>
      <c r="Q717" s="1238"/>
      <c r="R717" s="1745"/>
      <c r="S717" s="643"/>
      <c r="T717" s="1090"/>
      <c r="U717" s="1091"/>
      <c r="V717" s="1684" t="s">
        <v>4703</v>
      </c>
      <c r="W717" s="362" t="s">
        <v>30</v>
      </c>
      <c r="X717" s="1081">
        <f>$X$297</f>
        <v>0.7</v>
      </c>
      <c r="Y717" s="1088"/>
      <c r="Z717" s="1088"/>
      <c r="AA717" s="1088"/>
      <c r="AB717" s="1226"/>
      <c r="AC717" s="1088"/>
      <c r="AD717" s="1089"/>
      <c r="AE717" s="391">
        <f>ROUND(ROUND(ROUND(ROUND(G656+K692,0)*P$8,0)*T716,0)*X717,0)</f>
        <v>93</v>
      </c>
      <c r="AF717" s="268"/>
    </row>
    <row r="718" spans="1:32" ht="17.100000000000001" customHeight="1">
      <c r="A718" s="243">
        <v>63</v>
      </c>
      <c r="B718" s="351">
        <v>7124</v>
      </c>
      <c r="C718" s="870" t="s">
        <v>13735</v>
      </c>
      <c r="D718" s="604"/>
      <c r="E718" s="604"/>
      <c r="F718" s="1131"/>
      <c r="G718" s="517"/>
      <c r="H718" s="517"/>
      <c r="I718" s="518"/>
      <c r="J718" s="646"/>
      <c r="K718" s="748"/>
      <c r="L718" s="748"/>
      <c r="M718" s="643"/>
      <c r="N718" s="1130"/>
      <c r="O718" s="643"/>
      <c r="P718" s="1132"/>
      <c r="Q718" s="1238"/>
      <c r="R718" s="1745"/>
      <c r="S718" s="643"/>
      <c r="T718" s="1090"/>
      <c r="U718" s="1091"/>
      <c r="V718" s="1805"/>
      <c r="W718" s="512"/>
      <c r="X718" s="1083"/>
      <c r="Y718" s="1079" t="s">
        <v>11869</v>
      </c>
      <c r="Z718" s="354" t="s">
        <v>30</v>
      </c>
      <c r="AA718" s="355">
        <v>0.85</v>
      </c>
      <c r="AB718" s="1215"/>
      <c r="AC718" s="635"/>
      <c r="AD718" s="636"/>
      <c r="AE718" s="391">
        <f>ROUND(ROUND(ROUND(ROUND(ROUND(G656+K692,0)*P$8,0)*T716,0)*X717,0)*AA718,0)</f>
        <v>79</v>
      </c>
      <c r="AF718" s="268"/>
    </row>
    <row r="719" spans="1:32" ht="17.100000000000001" customHeight="1">
      <c r="A719" s="243">
        <v>63</v>
      </c>
      <c r="B719" s="351">
        <v>7125</v>
      </c>
      <c r="C719" s="870" t="s">
        <v>13736</v>
      </c>
      <c r="D719" s="604"/>
      <c r="E719" s="604"/>
      <c r="F719" s="1131"/>
      <c r="G719" s="517"/>
      <c r="H719" s="517"/>
      <c r="I719" s="518"/>
      <c r="J719" s="646"/>
      <c r="K719" s="748"/>
      <c r="L719" s="748"/>
      <c r="M719" s="643"/>
      <c r="N719" s="1130"/>
      <c r="O719" s="643"/>
      <c r="P719" s="1132"/>
      <c r="Q719" s="1238"/>
      <c r="R719" s="1745"/>
      <c r="S719" s="643"/>
      <c r="T719" s="1090"/>
      <c r="U719" s="1091"/>
      <c r="V719" s="1684" t="s">
        <v>4708</v>
      </c>
      <c r="W719" s="362" t="s">
        <v>30</v>
      </c>
      <c r="X719" s="1081">
        <f>$X$299</f>
        <v>0.85</v>
      </c>
      <c r="Y719" s="1082"/>
      <c r="Z719" s="1082"/>
      <c r="AA719" s="1082"/>
      <c r="AB719" s="1220"/>
      <c r="AC719" s="1082"/>
      <c r="AD719" s="1083"/>
      <c r="AE719" s="391">
        <f>ROUND(ROUND(ROUND(ROUND(G656+K692,0)*P$8,0)*T716,0)*X719,0)</f>
        <v>113</v>
      </c>
      <c r="AF719" s="268"/>
    </row>
    <row r="720" spans="1:32" ht="17.100000000000001" customHeight="1">
      <c r="A720" s="243">
        <v>63</v>
      </c>
      <c r="B720" s="351">
        <v>7126</v>
      </c>
      <c r="C720" s="870" t="s">
        <v>13737</v>
      </c>
      <c r="D720" s="604"/>
      <c r="E720" s="604"/>
      <c r="F720" s="1131"/>
      <c r="G720" s="517"/>
      <c r="H720" s="517"/>
      <c r="I720" s="518"/>
      <c r="J720" s="646"/>
      <c r="K720" s="748"/>
      <c r="L720" s="748"/>
      <c r="M720" s="643"/>
      <c r="N720" s="1130"/>
      <c r="O720" s="643"/>
      <c r="P720" s="1132"/>
      <c r="Q720" s="1238"/>
      <c r="R720" s="1745"/>
      <c r="S720" s="643"/>
      <c r="T720" s="1090"/>
      <c r="U720" s="1091"/>
      <c r="V720" s="1805"/>
      <c r="W720" s="512"/>
      <c r="X720" s="1083"/>
      <c r="Y720" s="1079" t="s">
        <v>11869</v>
      </c>
      <c r="Z720" s="354" t="s">
        <v>30</v>
      </c>
      <c r="AA720" s="355">
        <v>0.85</v>
      </c>
      <c r="AB720" s="1215"/>
      <c r="AC720" s="635"/>
      <c r="AD720" s="636"/>
      <c r="AE720" s="391">
        <f>ROUND(ROUND(ROUND(ROUND(ROUND(G656+K692,0)*P$8,0)*T716,0)*X719,0)*AA720,0)</f>
        <v>96</v>
      </c>
      <c r="AF720" s="268"/>
    </row>
    <row r="721" spans="1:32" ht="17.100000000000001" customHeight="1">
      <c r="A721" s="243">
        <v>63</v>
      </c>
      <c r="B721" s="351">
        <v>7127</v>
      </c>
      <c r="C721" s="870" t="s">
        <v>13738</v>
      </c>
      <c r="D721" s="604"/>
      <c r="E721" s="604"/>
      <c r="F721" s="1131"/>
      <c r="G721" s="517"/>
      <c r="H721" s="517"/>
      <c r="I721" s="518"/>
      <c r="J721" s="646"/>
      <c r="K721" s="748"/>
      <c r="L721" s="748"/>
      <c r="M721" s="643"/>
      <c r="N721" s="1130"/>
      <c r="O721" s="643"/>
      <c r="P721" s="1132"/>
      <c r="Q721" s="1238"/>
      <c r="R721" s="1745"/>
      <c r="S721" s="643"/>
      <c r="T721" s="1090"/>
      <c r="U721" s="1091"/>
      <c r="V721" s="1233"/>
      <c r="W721" s="362"/>
      <c r="X721" s="1097"/>
      <c r="Y721" s="635"/>
      <c r="Z721" s="635"/>
      <c r="AA721" s="636"/>
      <c r="AB721" s="1533" t="s">
        <v>167</v>
      </c>
      <c r="AC721" s="643">
        <v>5</v>
      </c>
      <c r="AD721" s="1086" t="s">
        <v>168</v>
      </c>
      <c r="AE721" s="391">
        <f>ROUND(ROUND(ROUND(ROUND(G656+K692,0)*P$8,0)*T716,0)-AC721,0)</f>
        <v>128</v>
      </c>
      <c r="AF721" s="268"/>
    </row>
    <row r="722" spans="1:32" ht="17.100000000000001" customHeight="1">
      <c r="A722" s="243">
        <v>63</v>
      </c>
      <c r="B722" s="351">
        <v>7128</v>
      </c>
      <c r="C722" s="870" t="s">
        <v>13739</v>
      </c>
      <c r="D722" s="604"/>
      <c r="E722" s="604"/>
      <c r="F722" s="1131"/>
      <c r="G722" s="517"/>
      <c r="H722" s="517"/>
      <c r="I722" s="518"/>
      <c r="J722" s="646"/>
      <c r="K722" s="748"/>
      <c r="L722" s="748"/>
      <c r="M722" s="643"/>
      <c r="N722" s="1130"/>
      <c r="O722" s="643"/>
      <c r="P722" s="1132"/>
      <c r="Q722" s="1238"/>
      <c r="R722" s="1745"/>
      <c r="S722" s="643"/>
      <c r="T722" s="1090"/>
      <c r="U722" s="1090"/>
      <c r="V722" s="1234"/>
      <c r="W722" s="512"/>
      <c r="X722" s="514"/>
      <c r="Y722" s="1071" t="s">
        <v>11869</v>
      </c>
      <c r="Z722" s="362" t="s">
        <v>30</v>
      </c>
      <c r="AA722" s="395">
        <v>0.85</v>
      </c>
      <c r="AB722" s="1745"/>
      <c r="AC722" s="643"/>
      <c r="AD722" s="1086"/>
      <c r="AE722" s="391">
        <f>ROUND(ROUND(ROUND(ROUND(ROUND(G656+K692,0)*P$8,0)*T716,0)*AA722,0)-AC721,0)</f>
        <v>108</v>
      </c>
      <c r="AF722" s="268"/>
    </row>
    <row r="723" spans="1:32" ht="17.100000000000001" customHeight="1">
      <c r="A723" s="243">
        <v>63</v>
      </c>
      <c r="B723" s="351">
        <v>7129</v>
      </c>
      <c r="C723" s="870" t="s">
        <v>13740</v>
      </c>
      <c r="D723" s="604"/>
      <c r="E723" s="604"/>
      <c r="F723" s="1131"/>
      <c r="G723" s="517"/>
      <c r="H723" s="517"/>
      <c r="I723" s="518"/>
      <c r="J723" s="646"/>
      <c r="K723" s="748"/>
      <c r="L723" s="748"/>
      <c r="M723" s="643"/>
      <c r="N723" s="1130"/>
      <c r="O723" s="643"/>
      <c r="P723" s="1132"/>
      <c r="Q723" s="1238"/>
      <c r="R723" s="1745"/>
      <c r="S723" s="643"/>
      <c r="T723" s="1090"/>
      <c r="U723" s="1090"/>
      <c r="V723" s="1684" t="s">
        <v>4703</v>
      </c>
      <c r="W723" s="643" t="s">
        <v>30</v>
      </c>
      <c r="X723" s="1091">
        <f>$X$297</f>
        <v>0.7</v>
      </c>
      <c r="Y723" s="1088"/>
      <c r="Z723" s="1088"/>
      <c r="AA723" s="1089"/>
      <c r="AB723" s="1745"/>
      <c r="AC723" s="1090"/>
      <c r="AD723" s="1091"/>
      <c r="AE723" s="391">
        <f>ROUND(ROUND(ROUND(ROUND(ROUND(G656+K692,0)*P$8,0)*T716,0)*X723,0)-AC721,0)</f>
        <v>88</v>
      </c>
      <c r="AF723" s="268"/>
    </row>
    <row r="724" spans="1:32" ht="17.100000000000001" customHeight="1">
      <c r="A724" s="243">
        <v>63</v>
      </c>
      <c r="B724" s="351">
        <v>7130</v>
      </c>
      <c r="C724" s="870" t="s">
        <v>13741</v>
      </c>
      <c r="D724" s="604"/>
      <c r="E724" s="604"/>
      <c r="F724" s="1131"/>
      <c r="G724" s="517"/>
      <c r="H724" s="517"/>
      <c r="I724" s="518"/>
      <c r="J724" s="646"/>
      <c r="K724" s="748"/>
      <c r="L724" s="748"/>
      <c r="M724" s="643"/>
      <c r="N724" s="1130"/>
      <c r="O724" s="643"/>
      <c r="P724" s="1132"/>
      <c r="Q724" s="1238"/>
      <c r="R724" s="1246"/>
      <c r="S724" s="643"/>
      <c r="T724" s="1090"/>
      <c r="U724" s="1090"/>
      <c r="V724" s="1805"/>
      <c r="W724" s="512"/>
      <c r="X724" s="1083"/>
      <c r="Y724" s="1079" t="s">
        <v>11869</v>
      </c>
      <c r="Z724" s="354" t="s">
        <v>30</v>
      </c>
      <c r="AA724" s="357">
        <v>0.85</v>
      </c>
      <c r="AB724" s="1745"/>
      <c r="AC724" s="1090"/>
      <c r="AD724" s="1091"/>
      <c r="AE724" s="391">
        <f>ROUND(ROUND(ROUND(ROUND(ROUND(ROUND(G656+K692,0)*P$8,0)*T716,0)*X723,0)*AA724,0)-AC721,0)</f>
        <v>74</v>
      </c>
      <c r="AF724" s="268"/>
    </row>
    <row r="725" spans="1:32" ht="17.100000000000001" customHeight="1">
      <c r="A725" s="243">
        <v>63</v>
      </c>
      <c r="B725" s="351">
        <v>7131</v>
      </c>
      <c r="C725" s="870" t="s">
        <v>13742</v>
      </c>
      <c r="D725" s="604"/>
      <c r="E725" s="604"/>
      <c r="F725" s="1131"/>
      <c r="G725" s="517"/>
      <c r="H725" s="517"/>
      <c r="I725" s="518"/>
      <c r="J725" s="646"/>
      <c r="K725" s="748"/>
      <c r="L725" s="748"/>
      <c r="M725" s="643"/>
      <c r="N725" s="1130"/>
      <c r="O725" s="643"/>
      <c r="P725" s="1132"/>
      <c r="Q725" s="1254"/>
      <c r="R725" s="1238"/>
      <c r="S725" s="643"/>
      <c r="T725" s="1090"/>
      <c r="U725" s="1090"/>
      <c r="V725" s="1684" t="s">
        <v>4708</v>
      </c>
      <c r="W725" s="643" t="s">
        <v>30</v>
      </c>
      <c r="X725" s="1091">
        <f>$X$299</f>
        <v>0.85</v>
      </c>
      <c r="Y725" s="1082"/>
      <c r="Z725" s="1082"/>
      <c r="AA725" s="1083"/>
      <c r="AB725" s="1745"/>
      <c r="AC725" s="1090"/>
      <c r="AD725" s="1091"/>
      <c r="AE725" s="391">
        <f>ROUND(ROUND(ROUND(ROUND(ROUND(G656+K692,0)*P$8,0)*T716,0)*X725,0)-AC721,0)</f>
        <v>108</v>
      </c>
      <c r="AF725" s="268"/>
    </row>
    <row r="726" spans="1:32" ht="17.100000000000001" customHeight="1">
      <c r="A726" s="243">
        <v>63</v>
      </c>
      <c r="B726" s="351">
        <v>7132</v>
      </c>
      <c r="C726" s="870" t="s">
        <v>13743</v>
      </c>
      <c r="D726" s="1093"/>
      <c r="E726" s="605"/>
      <c r="F726" s="1131"/>
      <c r="G726" s="517"/>
      <c r="H726" s="517"/>
      <c r="I726" s="518"/>
      <c r="J726" s="646"/>
      <c r="K726" s="748"/>
      <c r="L726" s="748"/>
      <c r="M726" s="643"/>
      <c r="N726" s="1130"/>
      <c r="O726" s="643"/>
      <c r="P726" s="1132"/>
      <c r="Q726" s="1255"/>
      <c r="R726" s="1238"/>
      <c r="S726" s="643"/>
      <c r="T726" s="1090"/>
      <c r="U726" s="1083"/>
      <c r="V726" s="1805"/>
      <c r="W726" s="512"/>
      <c r="X726" s="1083"/>
      <c r="Y726" s="1079" t="s">
        <v>11869</v>
      </c>
      <c r="Z726" s="354" t="s">
        <v>30</v>
      </c>
      <c r="AA726" s="357">
        <v>0.85</v>
      </c>
      <c r="AB726" s="1746"/>
      <c r="AC726" s="1082"/>
      <c r="AD726" s="1083"/>
      <c r="AE726" s="391">
        <f>ROUND(ROUND(ROUND(ROUND(ROUND(ROUND(G656+K692,0)*P$8,0)*T716,0)*X725,0)*AA726,0)-AC721,0)</f>
        <v>91</v>
      </c>
      <c r="AF726" s="268"/>
    </row>
    <row r="727" spans="1:32" ht="17.100000000000001" customHeight="1">
      <c r="A727" s="229">
        <v>63</v>
      </c>
      <c r="B727" s="337">
        <v>8311</v>
      </c>
      <c r="C727" s="871" t="s">
        <v>13744</v>
      </c>
      <c r="D727" s="1812" t="s">
        <v>12290</v>
      </c>
      <c r="E727" s="1813"/>
      <c r="F727" s="1542" t="s">
        <v>12291</v>
      </c>
      <c r="G727" s="558"/>
      <c r="H727" s="558"/>
      <c r="I727" s="674"/>
      <c r="J727" s="756"/>
      <c r="K727" s="232"/>
      <c r="L727" s="338"/>
      <c r="M727" s="232"/>
      <c r="N727" s="516"/>
      <c r="O727" s="517"/>
      <c r="P727" s="518"/>
      <c r="Q727" s="1212"/>
      <c r="R727" s="1212"/>
      <c r="S727" s="232"/>
      <c r="T727" s="232"/>
      <c r="U727" s="232"/>
      <c r="V727" s="1259"/>
      <c r="W727" s="372"/>
      <c r="X727" s="1070"/>
      <c r="Y727" s="625"/>
      <c r="Z727" s="625"/>
      <c r="AA727" s="625"/>
      <c r="AB727" s="1213"/>
      <c r="AC727" s="625"/>
      <c r="AD727" s="626"/>
      <c r="AE727" s="473">
        <f>ROUND(G728*P$8,0)</f>
        <v>1221</v>
      </c>
      <c r="AF727" s="268"/>
    </row>
    <row r="728" spans="1:32" ht="17.100000000000001" customHeight="1">
      <c r="A728" s="243">
        <v>63</v>
      </c>
      <c r="B728" s="351">
        <v>7141</v>
      </c>
      <c r="C728" s="870" t="s">
        <v>13745</v>
      </c>
      <c r="D728" s="1814"/>
      <c r="E728" s="1815"/>
      <c r="F728" s="1745"/>
      <c r="G728" s="624">
        <v>1744</v>
      </c>
      <c r="H728" s="208" t="s">
        <v>18</v>
      </c>
      <c r="I728" s="650"/>
      <c r="J728" s="597"/>
      <c r="K728" s="208"/>
      <c r="L728" s="392"/>
      <c r="M728" s="208"/>
      <c r="N728" s="516"/>
      <c r="O728" s="517"/>
      <c r="P728" s="518"/>
      <c r="Q728" s="1214"/>
      <c r="R728" s="1214"/>
      <c r="S728" s="216"/>
      <c r="T728" s="216"/>
      <c r="U728" s="216"/>
      <c r="V728" s="1260"/>
      <c r="W728" s="400"/>
      <c r="X728" s="470"/>
      <c r="Y728" s="1071" t="s">
        <v>4700</v>
      </c>
      <c r="Z728" s="362" t="s">
        <v>163</v>
      </c>
      <c r="AA728" s="356">
        <v>0.85</v>
      </c>
      <c r="AB728" s="1215"/>
      <c r="AC728" s="635"/>
      <c r="AD728" s="636"/>
      <c r="AE728" s="391">
        <f>ROUND(ROUND(G728*P$8,0)*AA728,0)</f>
        <v>1038</v>
      </c>
      <c r="AF728" s="268"/>
    </row>
    <row r="729" spans="1:32" ht="17.100000000000001" customHeight="1">
      <c r="A729" s="229">
        <v>63</v>
      </c>
      <c r="B729" s="337">
        <v>8312</v>
      </c>
      <c r="C729" s="871" t="s">
        <v>13746</v>
      </c>
      <c r="D729" s="1814"/>
      <c r="E729" s="1815"/>
      <c r="F729" s="1745"/>
      <c r="I729" s="385"/>
      <c r="J729" s="629"/>
      <c r="K729" s="630"/>
      <c r="L729" s="630"/>
      <c r="M729" s="718"/>
      <c r="N729" s="1221"/>
      <c r="O729" s="1099"/>
      <c r="P729" s="1101"/>
      <c r="Q729" s="1769" t="s">
        <v>11559</v>
      </c>
      <c r="R729" s="1216" t="s">
        <v>162</v>
      </c>
      <c r="S729" s="272"/>
      <c r="T729" s="272"/>
      <c r="U729" s="272"/>
      <c r="V729" s="1261"/>
      <c r="W729" s="347" t="s">
        <v>163</v>
      </c>
      <c r="X729" s="1075">
        <v>0.7</v>
      </c>
      <c r="Y729" s="1108"/>
      <c r="Z729" s="1108"/>
      <c r="AA729" s="1108"/>
      <c r="AB729" s="1231"/>
      <c r="AC729" s="1108"/>
      <c r="AD729" s="1109"/>
      <c r="AE729" s="473">
        <f>ROUND(ROUND(G728*P$8,0)*X729,0)</f>
        <v>855</v>
      </c>
      <c r="AF729" s="268"/>
    </row>
    <row r="730" spans="1:32" ht="17.100000000000001" customHeight="1">
      <c r="A730" s="243">
        <v>63</v>
      </c>
      <c r="B730" s="351">
        <v>7142</v>
      </c>
      <c r="C730" s="870" t="s">
        <v>13747</v>
      </c>
      <c r="D730" s="1814"/>
      <c r="E730" s="1815"/>
      <c r="F730" s="597"/>
      <c r="G730" s="406"/>
      <c r="H730" s="208"/>
      <c r="I730" s="385"/>
      <c r="J730" s="629"/>
      <c r="K730" s="630"/>
      <c r="L730" s="630"/>
      <c r="M730" s="718"/>
      <c r="N730" s="1221"/>
      <c r="O730" s="1099"/>
      <c r="P730" s="1101"/>
      <c r="Q730" s="1750"/>
      <c r="R730" s="1218"/>
      <c r="S730" s="275"/>
      <c r="T730" s="275"/>
      <c r="U730" s="275"/>
      <c r="V730" s="1262"/>
      <c r="W730" s="619"/>
      <c r="X730" s="1078"/>
      <c r="Y730" s="1079" t="s">
        <v>4700</v>
      </c>
      <c r="Z730" s="354" t="s">
        <v>163</v>
      </c>
      <c r="AA730" s="355">
        <v>0.85</v>
      </c>
      <c r="AB730" s="1215"/>
      <c r="AC730" s="635"/>
      <c r="AD730" s="636"/>
      <c r="AE730" s="391">
        <f>ROUND(ROUND(ROUND(G728*P$8,0)*X729,0)*AA730,0)</f>
        <v>727</v>
      </c>
      <c r="AF730" s="268"/>
    </row>
    <row r="731" spans="1:32" ht="17.100000000000001" customHeight="1">
      <c r="A731" s="243">
        <v>63</v>
      </c>
      <c r="B731" s="351">
        <v>7143</v>
      </c>
      <c r="C731" s="870" t="s">
        <v>13748</v>
      </c>
      <c r="D731" s="1263"/>
      <c r="E731" s="1264"/>
      <c r="F731" s="597"/>
      <c r="G731" s="406"/>
      <c r="H731" s="208"/>
      <c r="I731" s="385"/>
      <c r="J731" s="629"/>
      <c r="K731" s="630"/>
      <c r="L731" s="630"/>
      <c r="M731" s="718"/>
      <c r="N731" s="1221"/>
      <c r="O731" s="1099"/>
      <c r="P731" s="1101"/>
      <c r="Q731" s="1750"/>
      <c r="R731" s="1106" t="s">
        <v>165</v>
      </c>
      <c r="S731" s="524"/>
      <c r="T731" s="524"/>
      <c r="U731" s="524"/>
      <c r="V731" s="1265"/>
      <c r="W731" s="362" t="s">
        <v>163</v>
      </c>
      <c r="X731" s="1081">
        <v>0.5</v>
      </c>
      <c r="Y731" s="1082"/>
      <c r="Z731" s="1082"/>
      <c r="AA731" s="1082"/>
      <c r="AB731" s="1220"/>
      <c r="AC731" s="1082"/>
      <c r="AD731" s="1083"/>
      <c r="AE731" s="391">
        <f>ROUND(ROUND(G728*P$8,0)*X731,0)</f>
        <v>611</v>
      </c>
      <c r="AF731" s="268"/>
    </row>
    <row r="732" spans="1:32" ht="17.100000000000001" customHeight="1">
      <c r="A732" s="243">
        <v>63</v>
      </c>
      <c r="B732" s="351">
        <v>7144</v>
      </c>
      <c r="C732" s="870" t="s">
        <v>13749</v>
      </c>
      <c r="D732" s="1263"/>
      <c r="E732" s="1264"/>
      <c r="F732" s="597"/>
      <c r="G732" s="406"/>
      <c r="H732" s="208"/>
      <c r="I732" s="385"/>
      <c r="J732" s="629"/>
      <c r="K732" s="630"/>
      <c r="L732" s="630"/>
      <c r="M732" s="718"/>
      <c r="N732" s="1221"/>
      <c r="O732" s="1099"/>
      <c r="P732" s="1101"/>
      <c r="Q732" s="1751"/>
      <c r="R732" s="647"/>
      <c r="S732" s="288"/>
      <c r="T732" s="288"/>
      <c r="U732" s="288"/>
      <c r="V732" s="1266"/>
      <c r="W732" s="512"/>
      <c r="X732" s="1083"/>
      <c r="Y732" s="1079" t="s">
        <v>4700</v>
      </c>
      <c r="Z732" s="354" t="s">
        <v>163</v>
      </c>
      <c r="AA732" s="355">
        <v>0.85</v>
      </c>
      <c r="AB732" s="1215"/>
      <c r="AC732" s="635"/>
      <c r="AD732" s="636"/>
      <c r="AE732" s="391">
        <f>ROUND(ROUND(ROUND(G728*P$8,0)*X731,0)*AA732,0)</f>
        <v>519</v>
      </c>
      <c r="AF732" s="268"/>
    </row>
    <row r="733" spans="1:32" ht="17.100000000000001" customHeight="1">
      <c r="A733" s="243">
        <v>63</v>
      </c>
      <c r="B733" s="351">
        <v>7145</v>
      </c>
      <c r="C733" s="870" t="s">
        <v>13750</v>
      </c>
      <c r="D733" s="629"/>
      <c r="E733" s="1135"/>
      <c r="F733" s="597"/>
      <c r="G733" s="406"/>
      <c r="H733" s="208"/>
      <c r="I733" s="385"/>
      <c r="J733" s="629"/>
      <c r="K733" s="630"/>
      <c r="L733" s="630"/>
      <c r="M733" s="718"/>
      <c r="N733" s="1221"/>
      <c r="O733" s="1099"/>
      <c r="P733" s="1101"/>
      <c r="Q733" s="641"/>
      <c r="R733" s="641"/>
      <c r="S733" s="524"/>
      <c r="T733" s="524"/>
      <c r="U733" s="524"/>
      <c r="V733" s="1265"/>
      <c r="W733" s="362"/>
      <c r="X733" s="1081"/>
      <c r="Y733" s="635"/>
      <c r="Z733" s="635"/>
      <c r="AA733" s="636"/>
      <c r="AB733" s="1533" t="s">
        <v>167</v>
      </c>
      <c r="AC733" s="362">
        <v>5</v>
      </c>
      <c r="AD733" s="363" t="s">
        <v>168</v>
      </c>
      <c r="AE733" s="391">
        <f>ROUND(ROUND(G728*P$8,0)-AC733,0)</f>
        <v>1216</v>
      </c>
      <c r="AF733" s="268"/>
    </row>
    <row r="734" spans="1:32" ht="17.100000000000001" customHeight="1">
      <c r="A734" s="243">
        <v>63</v>
      </c>
      <c r="B734" s="351">
        <v>7146</v>
      </c>
      <c r="C734" s="870" t="s">
        <v>13751</v>
      </c>
      <c r="D734" s="629"/>
      <c r="E734" s="1135"/>
      <c r="F734" s="597"/>
      <c r="G734" s="406"/>
      <c r="H734" s="208"/>
      <c r="I734" s="385"/>
      <c r="J734" s="629"/>
      <c r="K734" s="630"/>
      <c r="L734" s="630"/>
      <c r="M734" s="718"/>
      <c r="N734" s="1221"/>
      <c r="O734" s="1099"/>
      <c r="P734" s="1101"/>
      <c r="Q734" s="1104"/>
      <c r="R734" s="1104"/>
      <c r="S734" s="288"/>
      <c r="T734" s="288"/>
      <c r="U734" s="288"/>
      <c r="V734" s="1266"/>
      <c r="W734" s="512"/>
      <c r="X734" s="1083"/>
      <c r="Y734" s="1071" t="s">
        <v>4700</v>
      </c>
      <c r="Z734" s="362" t="s">
        <v>163</v>
      </c>
      <c r="AA734" s="395">
        <v>0.85</v>
      </c>
      <c r="AB734" s="1745"/>
      <c r="AC734" s="643"/>
      <c r="AD734" s="1086"/>
      <c r="AE734" s="391">
        <f>ROUND(ROUND(ROUND(G728*P$8,0)*AA734,0)-AC733,0)</f>
        <v>1033</v>
      </c>
      <c r="AF734" s="268"/>
    </row>
    <row r="735" spans="1:32" ht="17.100000000000001" customHeight="1">
      <c r="A735" s="243">
        <v>63</v>
      </c>
      <c r="B735" s="351">
        <v>7147</v>
      </c>
      <c r="C735" s="870" t="s">
        <v>13752</v>
      </c>
      <c r="D735" s="629"/>
      <c r="E735" s="1135"/>
      <c r="F735" s="597"/>
      <c r="G735" s="406"/>
      <c r="H735" s="208"/>
      <c r="I735" s="385"/>
      <c r="J735" s="629"/>
      <c r="K735" s="630"/>
      <c r="L735" s="630"/>
      <c r="M735" s="718"/>
      <c r="N735" s="1221"/>
      <c r="O735" s="1099"/>
      <c r="P735" s="1101"/>
      <c r="Q735" s="1749" t="s">
        <v>11559</v>
      </c>
      <c r="R735" s="1106" t="s">
        <v>162</v>
      </c>
      <c r="S735" s="524"/>
      <c r="T735" s="524"/>
      <c r="U735" s="524"/>
      <c r="V735" s="1265"/>
      <c r="W735" s="362" t="s">
        <v>163</v>
      </c>
      <c r="X735" s="1081">
        <v>0.7</v>
      </c>
      <c r="Y735" s="1088"/>
      <c r="Z735" s="1088"/>
      <c r="AA735" s="1089"/>
      <c r="AB735" s="1745"/>
      <c r="AC735" s="1090"/>
      <c r="AD735" s="1091"/>
      <c r="AE735" s="391">
        <f>ROUND(ROUND(ROUND(G728*P$8,0)*X735,0)-AC733,0)</f>
        <v>850</v>
      </c>
      <c r="AF735" s="268"/>
    </row>
    <row r="736" spans="1:32" ht="17.100000000000001" customHeight="1">
      <c r="A736" s="243">
        <v>63</v>
      </c>
      <c r="B736" s="351">
        <v>7148</v>
      </c>
      <c r="C736" s="870" t="s">
        <v>13753</v>
      </c>
      <c r="D736" s="629"/>
      <c r="E736" s="1135"/>
      <c r="F736" s="597"/>
      <c r="G736" s="406"/>
      <c r="H736" s="208"/>
      <c r="I736" s="385"/>
      <c r="J736" s="629"/>
      <c r="K736" s="630"/>
      <c r="L736" s="630"/>
      <c r="M736" s="718"/>
      <c r="N736" s="1221"/>
      <c r="O736" s="1099"/>
      <c r="P736" s="1101"/>
      <c r="Q736" s="1750"/>
      <c r="R736" s="647"/>
      <c r="S736" s="288"/>
      <c r="T736" s="288"/>
      <c r="U736" s="288"/>
      <c r="V736" s="1266"/>
      <c r="W736" s="512"/>
      <c r="X736" s="1083"/>
      <c r="Y736" s="1079" t="s">
        <v>4700</v>
      </c>
      <c r="Z736" s="354" t="s">
        <v>163</v>
      </c>
      <c r="AA736" s="357">
        <v>0.85</v>
      </c>
      <c r="AB736" s="1745"/>
      <c r="AC736" s="1090"/>
      <c r="AD736" s="1091"/>
      <c r="AE736" s="391">
        <f>ROUND(ROUND(ROUND(ROUND(G728*P$8,0)*X735,0)*AA736,0)-AC733,0)</f>
        <v>722</v>
      </c>
      <c r="AF736" s="268"/>
    </row>
    <row r="737" spans="1:32" ht="17.100000000000001" customHeight="1">
      <c r="A737" s="243">
        <v>63</v>
      </c>
      <c r="B737" s="351">
        <v>7149</v>
      </c>
      <c r="C737" s="870" t="s">
        <v>13754</v>
      </c>
      <c r="D737" s="629"/>
      <c r="E737" s="1135"/>
      <c r="F737" s="597"/>
      <c r="G737" s="406"/>
      <c r="H737" s="208"/>
      <c r="I737" s="385"/>
      <c r="J737" s="629"/>
      <c r="K737" s="630"/>
      <c r="L737" s="630"/>
      <c r="M737" s="718"/>
      <c r="N737" s="1221"/>
      <c r="O737" s="1099"/>
      <c r="P737" s="1101"/>
      <c r="Q737" s="1750"/>
      <c r="R737" s="641" t="s">
        <v>165</v>
      </c>
      <c r="S737" s="524"/>
      <c r="T737" s="524"/>
      <c r="U737" s="524"/>
      <c r="V737" s="1265"/>
      <c r="W737" s="362" t="s">
        <v>163</v>
      </c>
      <c r="X737" s="1081">
        <v>0.5</v>
      </c>
      <c r="Y737" s="1082"/>
      <c r="Z737" s="1082"/>
      <c r="AA737" s="1083"/>
      <c r="AB737" s="1745"/>
      <c r="AC737" s="1090"/>
      <c r="AD737" s="1091"/>
      <c r="AE737" s="391">
        <f>ROUND(ROUND(ROUND(G728*P$8,0)*X737,0)-AC733,0)</f>
        <v>606</v>
      </c>
      <c r="AF737" s="268"/>
    </row>
    <row r="738" spans="1:32" ht="17.100000000000001" customHeight="1">
      <c r="A738" s="243">
        <v>63</v>
      </c>
      <c r="B738" s="351">
        <v>7150</v>
      </c>
      <c r="C738" s="870" t="s">
        <v>13755</v>
      </c>
      <c r="D738" s="629"/>
      <c r="E738" s="1135"/>
      <c r="F738" s="597"/>
      <c r="G738" s="406"/>
      <c r="H738" s="208"/>
      <c r="I738" s="385"/>
      <c r="J738" s="629"/>
      <c r="K738" s="630"/>
      <c r="L738" s="630"/>
      <c r="M738" s="718"/>
      <c r="N738" s="1221"/>
      <c r="O738" s="1099"/>
      <c r="P738" s="1101"/>
      <c r="Q738" s="1751"/>
      <c r="R738" s="1104"/>
      <c r="S738" s="288"/>
      <c r="T738" s="288"/>
      <c r="U738" s="288"/>
      <c r="V738" s="1266"/>
      <c r="W738" s="512"/>
      <c r="X738" s="1083"/>
      <c r="Y738" s="1079" t="s">
        <v>4700</v>
      </c>
      <c r="Z738" s="354" t="s">
        <v>163</v>
      </c>
      <c r="AA738" s="357">
        <v>0.85</v>
      </c>
      <c r="AB738" s="1746"/>
      <c r="AC738" s="1082"/>
      <c r="AD738" s="1083"/>
      <c r="AE738" s="391">
        <f>ROUND(ROUND(ROUND(ROUND(G728*P$8,0)*X737,0)*AA738,0)-AC733,0)</f>
        <v>514</v>
      </c>
      <c r="AF738" s="268"/>
    </row>
    <row r="739" spans="1:32" ht="17.100000000000001" customHeight="1">
      <c r="A739" s="229">
        <v>63</v>
      </c>
      <c r="B739" s="337">
        <v>8341</v>
      </c>
      <c r="C739" s="871" t="s">
        <v>13756</v>
      </c>
      <c r="D739" s="629"/>
      <c r="E739" s="1135"/>
      <c r="F739" s="1626" t="s">
        <v>12304</v>
      </c>
      <c r="G739" s="664"/>
      <c r="H739" s="664"/>
      <c r="I739" s="732"/>
      <c r="J739" s="597"/>
      <c r="K739" s="208"/>
      <c r="L739" s="392"/>
      <c r="M739" s="208"/>
      <c r="N739" s="516"/>
      <c r="O739" s="517"/>
      <c r="P739" s="518"/>
      <c r="Q739" s="1212"/>
      <c r="R739" s="1212"/>
      <c r="S739" s="232"/>
      <c r="T739" s="232"/>
      <c r="U739" s="232"/>
      <c r="V739" s="1259"/>
      <c r="W739" s="372"/>
      <c r="X739" s="1070"/>
      <c r="Y739" s="625"/>
      <c r="Z739" s="625"/>
      <c r="AA739" s="625"/>
      <c r="AB739" s="1213"/>
      <c r="AC739" s="625"/>
      <c r="AD739" s="626"/>
      <c r="AE739" s="473">
        <f>ROUND(G740*P$8,0)</f>
        <v>1021</v>
      </c>
      <c r="AF739" s="268"/>
    </row>
    <row r="740" spans="1:32" ht="17.100000000000001" customHeight="1">
      <c r="A740" s="243">
        <v>63</v>
      </c>
      <c r="B740" s="351">
        <v>7151</v>
      </c>
      <c r="C740" s="870" t="s">
        <v>13757</v>
      </c>
      <c r="D740" s="629"/>
      <c r="E740" s="1135"/>
      <c r="F740" s="1745"/>
      <c r="G740" s="624">
        <v>1458</v>
      </c>
      <c r="H740" s="208" t="s">
        <v>18</v>
      </c>
      <c r="I740" s="661"/>
      <c r="J740" s="597"/>
      <c r="K740" s="208"/>
      <c r="L740" s="392"/>
      <c r="M740" s="208"/>
      <c r="N740" s="516"/>
      <c r="O740" s="517"/>
      <c r="P740" s="518"/>
      <c r="Q740" s="1214"/>
      <c r="R740" s="1214"/>
      <c r="S740" s="216"/>
      <c r="T740" s="216"/>
      <c r="U740" s="216"/>
      <c r="V740" s="1260"/>
      <c r="W740" s="400"/>
      <c r="X740" s="470"/>
      <c r="Y740" s="1071" t="s">
        <v>4700</v>
      </c>
      <c r="Z740" s="362" t="s">
        <v>163</v>
      </c>
      <c r="AA740" s="356">
        <v>0.85</v>
      </c>
      <c r="AB740" s="1215"/>
      <c r="AC740" s="635"/>
      <c r="AD740" s="636"/>
      <c r="AE740" s="391">
        <f>ROUND(ROUND(G740*P$8,0)*AA740,0)</f>
        <v>868</v>
      </c>
      <c r="AF740" s="268"/>
    </row>
    <row r="741" spans="1:32" ht="17.100000000000001" customHeight="1">
      <c r="A741" s="229">
        <v>63</v>
      </c>
      <c r="B741" s="337">
        <v>8342</v>
      </c>
      <c r="C741" s="871" t="s">
        <v>13758</v>
      </c>
      <c r="D741" s="629"/>
      <c r="E741" s="1135"/>
      <c r="F741" s="1745"/>
      <c r="I741" s="385"/>
      <c r="J741" s="629"/>
      <c r="K741" s="630"/>
      <c r="L741" s="630"/>
      <c r="M741" s="718"/>
      <c r="N741" s="1221"/>
      <c r="O741" s="1099"/>
      <c r="P741" s="1101"/>
      <c r="Q741" s="1769" t="s">
        <v>11559</v>
      </c>
      <c r="R741" s="1216" t="s">
        <v>162</v>
      </c>
      <c r="S741" s="272"/>
      <c r="T741" s="272"/>
      <c r="U741" s="272"/>
      <c r="V741" s="1261"/>
      <c r="W741" s="347" t="s">
        <v>163</v>
      </c>
      <c r="X741" s="1075">
        <v>0.7</v>
      </c>
      <c r="Y741" s="1108"/>
      <c r="Z741" s="1108"/>
      <c r="AA741" s="1108"/>
      <c r="AB741" s="1231"/>
      <c r="AC741" s="1108"/>
      <c r="AD741" s="1109"/>
      <c r="AE741" s="473">
        <f>ROUND(ROUND(G740*P$8,0)*X741,0)</f>
        <v>715</v>
      </c>
      <c r="AF741" s="268"/>
    </row>
    <row r="742" spans="1:32" ht="17.100000000000001" customHeight="1">
      <c r="A742" s="243">
        <v>63</v>
      </c>
      <c r="B742" s="351">
        <v>7152</v>
      </c>
      <c r="C742" s="870" t="s">
        <v>13759</v>
      </c>
      <c r="D742" s="629"/>
      <c r="E742" s="1135"/>
      <c r="F742" s="1745"/>
      <c r="G742" s="406"/>
      <c r="H742" s="208"/>
      <c r="I742" s="385"/>
      <c r="J742" s="629"/>
      <c r="K742" s="630"/>
      <c r="L742" s="630"/>
      <c r="M742" s="718"/>
      <c r="N742" s="1221"/>
      <c r="O742" s="1099"/>
      <c r="P742" s="1101"/>
      <c r="Q742" s="1750"/>
      <c r="R742" s="1218"/>
      <c r="S742" s="275"/>
      <c r="T742" s="275"/>
      <c r="U742" s="275"/>
      <c r="V742" s="1262"/>
      <c r="W742" s="619"/>
      <c r="X742" s="1078"/>
      <c r="Y742" s="1079" t="s">
        <v>4700</v>
      </c>
      <c r="Z742" s="354" t="s">
        <v>163</v>
      </c>
      <c r="AA742" s="355">
        <v>0.85</v>
      </c>
      <c r="AB742" s="1215"/>
      <c r="AC742" s="635"/>
      <c r="AD742" s="636"/>
      <c r="AE742" s="391">
        <f>ROUND(ROUND(ROUND(G740*P$8,0)*X741,0)*AA742,0)</f>
        <v>608</v>
      </c>
      <c r="AF742" s="268"/>
    </row>
    <row r="743" spans="1:32" ht="17.100000000000001" customHeight="1">
      <c r="A743" s="243">
        <v>63</v>
      </c>
      <c r="B743" s="351">
        <v>7153</v>
      </c>
      <c r="C743" s="870" t="s">
        <v>13760</v>
      </c>
      <c r="D743" s="629"/>
      <c r="E743" s="1135"/>
      <c r="F743" s="597"/>
      <c r="G743" s="406"/>
      <c r="H743" s="208"/>
      <c r="I743" s="385"/>
      <c r="J743" s="629"/>
      <c r="K743" s="630"/>
      <c r="L743" s="630"/>
      <c r="M743" s="718"/>
      <c r="N743" s="1221"/>
      <c r="O743" s="1099"/>
      <c r="P743" s="1101"/>
      <c r="Q743" s="1750"/>
      <c r="R743" s="1106" t="s">
        <v>165</v>
      </c>
      <c r="S743" s="524"/>
      <c r="T743" s="524"/>
      <c r="U743" s="524"/>
      <c r="V743" s="1265"/>
      <c r="W743" s="362" t="s">
        <v>163</v>
      </c>
      <c r="X743" s="1081">
        <v>0.5</v>
      </c>
      <c r="Y743" s="1082"/>
      <c r="Z743" s="1082"/>
      <c r="AA743" s="1082"/>
      <c r="AB743" s="1220"/>
      <c r="AC743" s="1082"/>
      <c r="AD743" s="1083"/>
      <c r="AE743" s="391">
        <f>ROUND(ROUND(G740*P$8,0)*X743,0)</f>
        <v>511</v>
      </c>
      <c r="AF743" s="268"/>
    </row>
    <row r="744" spans="1:32" ht="17.100000000000001" customHeight="1">
      <c r="A744" s="243">
        <v>63</v>
      </c>
      <c r="B744" s="351">
        <v>7154</v>
      </c>
      <c r="C744" s="870" t="s">
        <v>13761</v>
      </c>
      <c r="D744" s="629"/>
      <c r="E744" s="1135"/>
      <c r="F744" s="597"/>
      <c r="G744" s="406"/>
      <c r="H744" s="208"/>
      <c r="I744" s="385"/>
      <c r="J744" s="629"/>
      <c r="K744" s="630"/>
      <c r="L744" s="630"/>
      <c r="M744" s="718"/>
      <c r="N744" s="1221"/>
      <c r="O744" s="1099"/>
      <c r="P744" s="1101"/>
      <c r="Q744" s="1751"/>
      <c r="R744" s="647"/>
      <c r="S744" s="288"/>
      <c r="T744" s="288"/>
      <c r="U744" s="288"/>
      <c r="V744" s="1266"/>
      <c r="W744" s="512"/>
      <c r="X744" s="1083"/>
      <c r="Y744" s="1079" t="s">
        <v>4700</v>
      </c>
      <c r="Z744" s="354" t="s">
        <v>163</v>
      </c>
      <c r="AA744" s="355">
        <v>0.85</v>
      </c>
      <c r="AB744" s="1215"/>
      <c r="AC744" s="635"/>
      <c r="AD744" s="636"/>
      <c r="AE744" s="391">
        <f>ROUND(ROUND(ROUND(G740*P$8,0)*X743,0)*AA744,0)</f>
        <v>434</v>
      </c>
      <c r="AF744" s="268"/>
    </row>
    <row r="745" spans="1:32" ht="17.100000000000001" customHeight="1">
      <c r="A745" s="243">
        <v>63</v>
      </c>
      <c r="B745" s="351">
        <v>7155</v>
      </c>
      <c r="C745" s="870" t="s">
        <v>13762</v>
      </c>
      <c r="D745" s="629"/>
      <c r="E745" s="1135"/>
      <c r="F745" s="597"/>
      <c r="G745" s="406"/>
      <c r="H745" s="208"/>
      <c r="I745" s="385"/>
      <c r="J745" s="629"/>
      <c r="K745" s="630"/>
      <c r="L745" s="630"/>
      <c r="M745" s="718"/>
      <c r="N745" s="1221"/>
      <c r="O745" s="1099"/>
      <c r="P745" s="1101"/>
      <c r="Q745" s="641"/>
      <c r="R745" s="641"/>
      <c r="S745" s="524"/>
      <c r="T745" s="524"/>
      <c r="U745" s="524"/>
      <c r="V745" s="1265"/>
      <c r="W745" s="362"/>
      <c r="X745" s="1081"/>
      <c r="Y745" s="635"/>
      <c r="Z745" s="635"/>
      <c r="AA745" s="636"/>
      <c r="AB745" s="1533" t="s">
        <v>167</v>
      </c>
      <c r="AC745" s="362">
        <v>5</v>
      </c>
      <c r="AD745" s="363" t="s">
        <v>168</v>
      </c>
      <c r="AE745" s="391">
        <f>ROUND(ROUND(G740*P$8,0)-AC745,0)</f>
        <v>1016</v>
      </c>
      <c r="AF745" s="268"/>
    </row>
    <row r="746" spans="1:32" ht="17.100000000000001" customHeight="1">
      <c r="A746" s="243">
        <v>63</v>
      </c>
      <c r="B746" s="351">
        <v>7156</v>
      </c>
      <c r="C746" s="870" t="s">
        <v>13763</v>
      </c>
      <c r="D746" s="629"/>
      <c r="E746" s="1135"/>
      <c r="F746" s="597"/>
      <c r="G746" s="406"/>
      <c r="H746" s="208"/>
      <c r="I746" s="385"/>
      <c r="J746" s="629"/>
      <c r="K746" s="630"/>
      <c r="L746" s="630"/>
      <c r="M746" s="718"/>
      <c r="N746" s="1221"/>
      <c r="O746" s="1099"/>
      <c r="P746" s="1101"/>
      <c r="Q746" s="1104"/>
      <c r="R746" s="1104"/>
      <c r="S746" s="288"/>
      <c r="T746" s="288"/>
      <c r="U746" s="288"/>
      <c r="V746" s="1266"/>
      <c r="W746" s="512"/>
      <c r="X746" s="1083"/>
      <c r="Y746" s="1071" t="s">
        <v>4700</v>
      </c>
      <c r="Z746" s="362" t="s">
        <v>163</v>
      </c>
      <c r="AA746" s="395">
        <v>0.85</v>
      </c>
      <c r="AB746" s="1745"/>
      <c r="AC746" s="643"/>
      <c r="AD746" s="1086"/>
      <c r="AE746" s="391">
        <f>ROUND(ROUND(ROUND(G740*P$8,0)*AA746,0)-AC745,0)</f>
        <v>863</v>
      </c>
      <c r="AF746" s="268"/>
    </row>
    <row r="747" spans="1:32" ht="17.100000000000001" customHeight="1">
      <c r="A747" s="243">
        <v>63</v>
      </c>
      <c r="B747" s="351">
        <v>7157</v>
      </c>
      <c r="C747" s="870" t="s">
        <v>13764</v>
      </c>
      <c r="D747" s="629"/>
      <c r="E747" s="1135"/>
      <c r="F747" s="597"/>
      <c r="G747" s="406"/>
      <c r="H747" s="208"/>
      <c r="I747" s="385"/>
      <c r="J747" s="629"/>
      <c r="K747" s="630"/>
      <c r="L747" s="630"/>
      <c r="M747" s="718"/>
      <c r="N747" s="1221"/>
      <c r="O747" s="1099"/>
      <c r="P747" s="1101"/>
      <c r="Q747" s="1749" t="s">
        <v>11559</v>
      </c>
      <c r="R747" s="1106" t="s">
        <v>162</v>
      </c>
      <c r="S747" s="524"/>
      <c r="T747" s="524"/>
      <c r="U747" s="524"/>
      <c r="V747" s="1265"/>
      <c r="W747" s="362" t="s">
        <v>163</v>
      </c>
      <c r="X747" s="1081">
        <v>0.7</v>
      </c>
      <c r="Y747" s="1088"/>
      <c r="Z747" s="1088"/>
      <c r="AA747" s="1089"/>
      <c r="AB747" s="1745"/>
      <c r="AC747" s="1090"/>
      <c r="AD747" s="1091"/>
      <c r="AE747" s="391">
        <f>ROUND(ROUND(ROUND(G740*P$8,0)*X747,0)-AC745,0)</f>
        <v>710</v>
      </c>
      <c r="AF747" s="268"/>
    </row>
    <row r="748" spans="1:32" ht="17.100000000000001" customHeight="1">
      <c r="A748" s="243">
        <v>63</v>
      </c>
      <c r="B748" s="351">
        <v>7158</v>
      </c>
      <c r="C748" s="870" t="s">
        <v>13765</v>
      </c>
      <c r="D748" s="629"/>
      <c r="E748" s="1135"/>
      <c r="F748" s="597"/>
      <c r="G748" s="406"/>
      <c r="H748" s="208"/>
      <c r="I748" s="385"/>
      <c r="J748" s="629"/>
      <c r="K748" s="630"/>
      <c r="L748" s="630"/>
      <c r="M748" s="718"/>
      <c r="N748" s="1221"/>
      <c r="O748" s="1099"/>
      <c r="P748" s="1101"/>
      <c r="Q748" s="1750"/>
      <c r="R748" s="647"/>
      <c r="S748" s="288"/>
      <c r="T748" s="288"/>
      <c r="U748" s="288"/>
      <c r="V748" s="1266"/>
      <c r="W748" s="512"/>
      <c r="X748" s="1083"/>
      <c r="Y748" s="1079" t="s">
        <v>4700</v>
      </c>
      <c r="Z748" s="354" t="s">
        <v>163</v>
      </c>
      <c r="AA748" s="357">
        <v>0.85</v>
      </c>
      <c r="AB748" s="1745"/>
      <c r="AC748" s="1090"/>
      <c r="AD748" s="1091"/>
      <c r="AE748" s="391">
        <f>ROUND(ROUND(ROUND(ROUND(G740*P$8,0)*X747,0)*AA748,0)-AC745,0)</f>
        <v>603</v>
      </c>
      <c r="AF748" s="268"/>
    </row>
    <row r="749" spans="1:32" ht="17.100000000000001" customHeight="1">
      <c r="A749" s="243">
        <v>63</v>
      </c>
      <c r="B749" s="351">
        <v>7159</v>
      </c>
      <c r="C749" s="870" t="s">
        <v>13766</v>
      </c>
      <c r="D749" s="629"/>
      <c r="E749" s="1135"/>
      <c r="F749" s="597"/>
      <c r="G749" s="406"/>
      <c r="H749" s="208"/>
      <c r="I749" s="385"/>
      <c r="J749" s="629"/>
      <c r="K749" s="630"/>
      <c r="L749" s="630"/>
      <c r="M749" s="718"/>
      <c r="N749" s="1221"/>
      <c r="O749" s="1099"/>
      <c r="P749" s="1101"/>
      <c r="Q749" s="1750"/>
      <c r="R749" s="641" t="s">
        <v>165</v>
      </c>
      <c r="S749" s="524"/>
      <c r="T749" s="524"/>
      <c r="U749" s="524"/>
      <c r="V749" s="1265"/>
      <c r="W749" s="362" t="s">
        <v>163</v>
      </c>
      <c r="X749" s="1081">
        <v>0.5</v>
      </c>
      <c r="Y749" s="1082"/>
      <c r="Z749" s="1082"/>
      <c r="AA749" s="1083"/>
      <c r="AB749" s="1745"/>
      <c r="AC749" s="1090"/>
      <c r="AD749" s="1091"/>
      <c r="AE749" s="391">
        <f>ROUND(ROUND(ROUND(G740*P$8,0)*X749,0)-AC745,0)</f>
        <v>506</v>
      </c>
      <c r="AF749" s="268"/>
    </row>
    <row r="750" spans="1:32" ht="17.100000000000001" customHeight="1">
      <c r="A750" s="243">
        <v>63</v>
      </c>
      <c r="B750" s="351">
        <v>7160</v>
      </c>
      <c r="C750" s="870" t="s">
        <v>13767</v>
      </c>
      <c r="D750" s="629"/>
      <c r="E750" s="1135"/>
      <c r="F750" s="597"/>
      <c r="G750" s="406"/>
      <c r="H750" s="208"/>
      <c r="I750" s="385"/>
      <c r="J750" s="629"/>
      <c r="K750" s="630"/>
      <c r="L750" s="630"/>
      <c r="M750" s="718"/>
      <c r="N750" s="1221"/>
      <c r="O750" s="1099"/>
      <c r="P750" s="1101"/>
      <c r="Q750" s="1751"/>
      <c r="R750" s="1104"/>
      <c r="S750" s="288"/>
      <c r="T750" s="288"/>
      <c r="U750" s="288"/>
      <c r="V750" s="1266"/>
      <c r="W750" s="512"/>
      <c r="X750" s="1083"/>
      <c r="Y750" s="1079" t="s">
        <v>4700</v>
      </c>
      <c r="Z750" s="354" t="s">
        <v>163</v>
      </c>
      <c r="AA750" s="357">
        <v>0.85</v>
      </c>
      <c r="AB750" s="1746"/>
      <c r="AC750" s="1082"/>
      <c r="AD750" s="1083"/>
      <c r="AE750" s="391">
        <f>ROUND(ROUND(ROUND(ROUND(G740*P$8,0)*X749,0)*AA750,0)-AC745,0)</f>
        <v>429</v>
      </c>
      <c r="AF750" s="268"/>
    </row>
    <row r="751" spans="1:32" ht="17.100000000000001" customHeight="1">
      <c r="A751" s="229">
        <v>63</v>
      </c>
      <c r="B751" s="337">
        <v>8351</v>
      </c>
      <c r="C751" s="871" t="s">
        <v>13768</v>
      </c>
      <c r="D751" s="629"/>
      <c r="E751" s="1135"/>
      <c r="F751" s="1626" t="s">
        <v>12317</v>
      </c>
      <c r="G751" s="664"/>
      <c r="H751" s="664"/>
      <c r="I751" s="732"/>
      <c r="J751" s="597"/>
      <c r="K751" s="208"/>
      <c r="L751" s="392"/>
      <c r="M751" s="208"/>
      <c r="N751" s="516"/>
      <c r="O751" s="517"/>
      <c r="P751" s="518"/>
      <c r="Q751" s="1212"/>
      <c r="R751" s="1212"/>
      <c r="S751" s="232"/>
      <c r="T751" s="232"/>
      <c r="U751" s="232"/>
      <c r="V751" s="1259"/>
      <c r="W751" s="372"/>
      <c r="X751" s="1070"/>
      <c r="Y751" s="625"/>
      <c r="Z751" s="625"/>
      <c r="AA751" s="625"/>
      <c r="AB751" s="1213"/>
      <c r="AC751" s="625"/>
      <c r="AD751" s="626"/>
      <c r="AE751" s="473">
        <f>ROUND(G752*P$8,0)</f>
        <v>879</v>
      </c>
      <c r="AF751" s="268"/>
    </row>
    <row r="752" spans="1:32" ht="17.100000000000001" customHeight="1">
      <c r="A752" s="243">
        <v>63</v>
      </c>
      <c r="B752" s="351">
        <v>7161</v>
      </c>
      <c r="C752" s="870" t="s">
        <v>13769</v>
      </c>
      <c r="D752" s="629"/>
      <c r="E752" s="1135"/>
      <c r="F752" s="1745"/>
      <c r="G752" s="624">
        <v>1255</v>
      </c>
      <c r="H752" s="208" t="s">
        <v>18</v>
      </c>
      <c r="I752" s="661"/>
      <c r="J752" s="597"/>
      <c r="K752" s="208"/>
      <c r="L752" s="392"/>
      <c r="M752" s="208"/>
      <c r="N752" s="516"/>
      <c r="O752" s="517"/>
      <c r="P752" s="518"/>
      <c r="Q752" s="1214"/>
      <c r="R752" s="1214"/>
      <c r="S752" s="216"/>
      <c r="T752" s="216"/>
      <c r="U752" s="216"/>
      <c r="V752" s="1260"/>
      <c r="W752" s="400"/>
      <c r="X752" s="470"/>
      <c r="Y752" s="1071" t="s">
        <v>4700</v>
      </c>
      <c r="Z752" s="362" t="s">
        <v>163</v>
      </c>
      <c r="AA752" s="356">
        <v>0.85</v>
      </c>
      <c r="AB752" s="1215"/>
      <c r="AC752" s="635"/>
      <c r="AD752" s="636"/>
      <c r="AE752" s="391">
        <f>ROUND(ROUND(G752*P$8,0)*AA752,0)</f>
        <v>747</v>
      </c>
      <c r="AF752" s="268"/>
    </row>
    <row r="753" spans="1:32" ht="17.100000000000001" customHeight="1">
      <c r="A753" s="229">
        <v>63</v>
      </c>
      <c r="B753" s="337">
        <v>8352</v>
      </c>
      <c r="C753" s="871" t="s">
        <v>13770</v>
      </c>
      <c r="D753" s="629"/>
      <c r="E753" s="1135"/>
      <c r="F753" s="1745"/>
      <c r="I753" s="385"/>
      <c r="J753" s="629"/>
      <c r="K753" s="630"/>
      <c r="L753" s="630"/>
      <c r="M753" s="718"/>
      <c r="N753" s="1221"/>
      <c r="O753" s="1099"/>
      <c r="P753" s="1101"/>
      <c r="Q753" s="1769" t="s">
        <v>11559</v>
      </c>
      <c r="R753" s="1216" t="s">
        <v>162</v>
      </c>
      <c r="S753" s="272"/>
      <c r="T753" s="272"/>
      <c r="U753" s="272"/>
      <c r="V753" s="1261"/>
      <c r="W753" s="347" t="s">
        <v>163</v>
      </c>
      <c r="X753" s="1075">
        <v>0.7</v>
      </c>
      <c r="Y753" s="1108"/>
      <c r="Z753" s="1108"/>
      <c r="AA753" s="1108"/>
      <c r="AB753" s="1231"/>
      <c r="AC753" s="1108"/>
      <c r="AD753" s="1109"/>
      <c r="AE753" s="473">
        <f>ROUND(ROUND(G752*P$8,0)*X753,0)</f>
        <v>615</v>
      </c>
      <c r="AF753" s="268"/>
    </row>
    <row r="754" spans="1:32" ht="17.100000000000001" customHeight="1">
      <c r="A754" s="243">
        <v>63</v>
      </c>
      <c r="B754" s="351">
        <v>7162</v>
      </c>
      <c r="C754" s="870" t="s">
        <v>13771</v>
      </c>
      <c r="D754" s="629"/>
      <c r="E754" s="1135"/>
      <c r="F754" s="1745"/>
      <c r="G754" s="406"/>
      <c r="H754" s="208"/>
      <c r="I754" s="385"/>
      <c r="J754" s="629"/>
      <c r="K754" s="630"/>
      <c r="L754" s="630"/>
      <c r="M754" s="718"/>
      <c r="N754" s="1221"/>
      <c r="O754" s="1099"/>
      <c r="P754" s="1101"/>
      <c r="Q754" s="1750"/>
      <c r="R754" s="1218"/>
      <c r="S754" s="275"/>
      <c r="T754" s="275"/>
      <c r="U754" s="275"/>
      <c r="V754" s="1262"/>
      <c r="W754" s="619"/>
      <c r="X754" s="1078"/>
      <c r="Y754" s="1079" t="s">
        <v>4700</v>
      </c>
      <c r="Z754" s="354" t="s">
        <v>163</v>
      </c>
      <c r="AA754" s="355">
        <v>0.85</v>
      </c>
      <c r="AB754" s="1215"/>
      <c r="AC754" s="635"/>
      <c r="AD754" s="636"/>
      <c r="AE754" s="391">
        <f>ROUND(ROUND(ROUND(G752*P$8,0)*X753,0)*AA754,0)</f>
        <v>523</v>
      </c>
      <c r="AF754" s="268"/>
    </row>
    <row r="755" spans="1:32" ht="17.100000000000001" customHeight="1">
      <c r="A755" s="243">
        <v>63</v>
      </c>
      <c r="B755" s="351">
        <v>7163</v>
      </c>
      <c r="C755" s="870" t="s">
        <v>13772</v>
      </c>
      <c r="D755" s="629"/>
      <c r="E755" s="1135"/>
      <c r="F755" s="597"/>
      <c r="G755" s="406"/>
      <c r="H755" s="208"/>
      <c r="I755" s="385"/>
      <c r="J755" s="629"/>
      <c r="K755" s="630"/>
      <c r="L755" s="630"/>
      <c r="M755" s="718"/>
      <c r="N755" s="1221"/>
      <c r="O755" s="1099"/>
      <c r="P755" s="1101"/>
      <c r="Q755" s="1750"/>
      <c r="R755" s="1106" t="s">
        <v>165</v>
      </c>
      <c r="S755" s="524"/>
      <c r="T755" s="524"/>
      <c r="U755" s="524"/>
      <c r="V755" s="1265"/>
      <c r="W755" s="362" t="s">
        <v>163</v>
      </c>
      <c r="X755" s="1081">
        <v>0.5</v>
      </c>
      <c r="Y755" s="1082"/>
      <c r="Z755" s="1082"/>
      <c r="AA755" s="1082"/>
      <c r="AB755" s="1220"/>
      <c r="AC755" s="1082"/>
      <c r="AD755" s="1083"/>
      <c r="AE755" s="391">
        <f>ROUND(ROUND(G752*P$8,0)*X755,0)</f>
        <v>440</v>
      </c>
      <c r="AF755" s="268"/>
    </row>
    <row r="756" spans="1:32" ht="17.100000000000001" customHeight="1">
      <c r="A756" s="243">
        <v>63</v>
      </c>
      <c r="B756" s="351">
        <v>7164</v>
      </c>
      <c r="C756" s="870" t="s">
        <v>13773</v>
      </c>
      <c r="D756" s="629"/>
      <c r="E756" s="1135"/>
      <c r="F756" s="597"/>
      <c r="G756" s="406"/>
      <c r="H756" s="208"/>
      <c r="I756" s="385"/>
      <c r="J756" s="629"/>
      <c r="K756" s="630"/>
      <c r="L756" s="630"/>
      <c r="M756" s="718"/>
      <c r="N756" s="1221"/>
      <c r="O756" s="1099"/>
      <c r="P756" s="1101"/>
      <c r="Q756" s="1751"/>
      <c r="R756" s="647"/>
      <c r="S756" s="288"/>
      <c r="T756" s="288"/>
      <c r="U756" s="288"/>
      <c r="V756" s="1266"/>
      <c r="W756" s="512"/>
      <c r="X756" s="1083"/>
      <c r="Y756" s="1079" t="s">
        <v>4700</v>
      </c>
      <c r="Z756" s="354" t="s">
        <v>163</v>
      </c>
      <c r="AA756" s="355">
        <v>0.85</v>
      </c>
      <c r="AB756" s="1215"/>
      <c r="AC756" s="635"/>
      <c r="AD756" s="636"/>
      <c r="AE756" s="391">
        <f>ROUND(ROUND(ROUND(G752*P$8,0)*X755,0)*AA756,0)</f>
        <v>374</v>
      </c>
      <c r="AF756" s="268"/>
    </row>
    <row r="757" spans="1:32" ht="17.100000000000001" customHeight="1">
      <c r="A757" s="243">
        <v>63</v>
      </c>
      <c r="B757" s="351">
        <v>7165</v>
      </c>
      <c r="C757" s="870" t="s">
        <v>13774</v>
      </c>
      <c r="D757" s="629"/>
      <c r="E757" s="1135"/>
      <c r="F757" s="597"/>
      <c r="G757" s="406"/>
      <c r="H757" s="208"/>
      <c r="I757" s="385"/>
      <c r="J757" s="629"/>
      <c r="K757" s="630"/>
      <c r="L757" s="630"/>
      <c r="M757" s="718"/>
      <c r="N757" s="1221"/>
      <c r="O757" s="1099"/>
      <c r="P757" s="1101"/>
      <c r="Q757" s="641"/>
      <c r="R757" s="641"/>
      <c r="S757" s="524"/>
      <c r="T757" s="524"/>
      <c r="U757" s="524"/>
      <c r="V757" s="1265"/>
      <c r="W757" s="362"/>
      <c r="X757" s="1081"/>
      <c r="Y757" s="635"/>
      <c r="Z757" s="635"/>
      <c r="AA757" s="636"/>
      <c r="AB757" s="1533" t="s">
        <v>167</v>
      </c>
      <c r="AC757" s="362">
        <v>5</v>
      </c>
      <c r="AD757" s="363" t="s">
        <v>168</v>
      </c>
      <c r="AE757" s="391">
        <f>ROUND(ROUND(G752*P$8,0)-AC757,0)</f>
        <v>874</v>
      </c>
      <c r="AF757" s="268"/>
    </row>
    <row r="758" spans="1:32" ht="17.100000000000001" customHeight="1">
      <c r="A758" s="243">
        <v>63</v>
      </c>
      <c r="B758" s="351">
        <v>7166</v>
      </c>
      <c r="C758" s="870" t="s">
        <v>13775</v>
      </c>
      <c r="D758" s="629"/>
      <c r="E758" s="1135"/>
      <c r="F758" s="597"/>
      <c r="G758" s="406"/>
      <c r="H758" s="208"/>
      <c r="I758" s="385"/>
      <c r="J758" s="629"/>
      <c r="K758" s="630"/>
      <c r="L758" s="630"/>
      <c r="M758" s="718"/>
      <c r="N758" s="1221"/>
      <c r="O758" s="1099"/>
      <c r="P758" s="1101"/>
      <c r="Q758" s="1104"/>
      <c r="R758" s="1104"/>
      <c r="S758" s="288"/>
      <c r="T758" s="288"/>
      <c r="U758" s="288"/>
      <c r="V758" s="1266"/>
      <c r="W758" s="512"/>
      <c r="X758" s="1083"/>
      <c r="Y758" s="1071" t="s">
        <v>4700</v>
      </c>
      <c r="Z758" s="362" t="s">
        <v>163</v>
      </c>
      <c r="AA758" s="395">
        <v>0.85</v>
      </c>
      <c r="AB758" s="1745"/>
      <c r="AC758" s="643"/>
      <c r="AD758" s="1086"/>
      <c r="AE758" s="391">
        <f>ROUND(ROUND(ROUND(G752*P$8,0)*AA758,0)-AC757,0)</f>
        <v>742</v>
      </c>
      <c r="AF758" s="268"/>
    </row>
    <row r="759" spans="1:32" ht="17.100000000000001" customHeight="1">
      <c r="A759" s="243">
        <v>63</v>
      </c>
      <c r="B759" s="351">
        <v>7167</v>
      </c>
      <c r="C759" s="870" t="s">
        <v>13776</v>
      </c>
      <c r="D759" s="629"/>
      <c r="E759" s="1135"/>
      <c r="F759" s="597"/>
      <c r="G759" s="406"/>
      <c r="H759" s="208"/>
      <c r="I759" s="385"/>
      <c r="J759" s="629"/>
      <c r="K759" s="630"/>
      <c r="L759" s="630"/>
      <c r="M759" s="718"/>
      <c r="N759" s="1221"/>
      <c r="O759" s="1099"/>
      <c r="P759" s="1101"/>
      <c r="Q759" s="1749" t="s">
        <v>11559</v>
      </c>
      <c r="R759" s="1106" t="s">
        <v>162</v>
      </c>
      <c r="S759" s="524"/>
      <c r="T759" s="524"/>
      <c r="U759" s="524"/>
      <c r="V759" s="1265"/>
      <c r="W759" s="362" t="s">
        <v>163</v>
      </c>
      <c r="X759" s="1081">
        <v>0.7</v>
      </c>
      <c r="Y759" s="1088"/>
      <c r="Z759" s="1088"/>
      <c r="AA759" s="1089"/>
      <c r="AB759" s="1745"/>
      <c r="AC759" s="1090"/>
      <c r="AD759" s="1091"/>
      <c r="AE759" s="391">
        <f>ROUND(ROUND(ROUND(G752*P$8,0)*X759,0)-AC757,0)</f>
        <v>610</v>
      </c>
      <c r="AF759" s="268"/>
    </row>
    <row r="760" spans="1:32" ht="17.100000000000001" customHeight="1">
      <c r="A760" s="243">
        <v>63</v>
      </c>
      <c r="B760" s="351">
        <v>7168</v>
      </c>
      <c r="C760" s="870" t="s">
        <v>13777</v>
      </c>
      <c r="D760" s="629"/>
      <c r="E760" s="1135"/>
      <c r="F760" s="597"/>
      <c r="G760" s="406"/>
      <c r="H760" s="208"/>
      <c r="I760" s="385"/>
      <c r="J760" s="629"/>
      <c r="K760" s="630"/>
      <c r="L760" s="630"/>
      <c r="M760" s="718"/>
      <c r="N760" s="1221"/>
      <c r="O760" s="1099"/>
      <c r="P760" s="1101"/>
      <c r="Q760" s="1750"/>
      <c r="R760" s="647"/>
      <c r="S760" s="288"/>
      <c r="T760" s="288"/>
      <c r="U760" s="288"/>
      <c r="V760" s="1266"/>
      <c r="W760" s="512"/>
      <c r="X760" s="1083"/>
      <c r="Y760" s="1079" t="s">
        <v>4700</v>
      </c>
      <c r="Z760" s="354" t="s">
        <v>163</v>
      </c>
      <c r="AA760" s="357">
        <v>0.85</v>
      </c>
      <c r="AB760" s="1745"/>
      <c r="AC760" s="1090"/>
      <c r="AD760" s="1091"/>
      <c r="AE760" s="391">
        <f>ROUND(ROUND(ROUND(ROUND(G752*P$8,0)*X759,0)*AA760,0)-AC757,0)</f>
        <v>518</v>
      </c>
      <c r="AF760" s="268"/>
    </row>
    <row r="761" spans="1:32" ht="17.100000000000001" customHeight="1">
      <c r="A761" s="243">
        <v>63</v>
      </c>
      <c r="B761" s="351">
        <v>7169</v>
      </c>
      <c r="C761" s="870" t="s">
        <v>13778</v>
      </c>
      <c r="D761" s="629"/>
      <c r="E761" s="1135"/>
      <c r="F761" s="890"/>
      <c r="G761" s="668"/>
      <c r="H761" s="216"/>
      <c r="I761" s="226"/>
      <c r="J761" s="629"/>
      <c r="K761" s="630"/>
      <c r="L761" s="630"/>
      <c r="M761" s="718"/>
      <c r="N761" s="1221"/>
      <c r="O761" s="1099"/>
      <c r="P761" s="1101"/>
      <c r="Q761" s="1750"/>
      <c r="R761" s="641" t="s">
        <v>165</v>
      </c>
      <c r="S761" s="524"/>
      <c r="T761" s="524"/>
      <c r="U761" s="524"/>
      <c r="V761" s="1265"/>
      <c r="W761" s="362" t="s">
        <v>163</v>
      </c>
      <c r="X761" s="1081">
        <v>0.5</v>
      </c>
      <c r="Y761" s="1082"/>
      <c r="Z761" s="1082"/>
      <c r="AA761" s="1083"/>
      <c r="AB761" s="1745"/>
      <c r="AC761" s="1090"/>
      <c r="AD761" s="1091"/>
      <c r="AE761" s="391">
        <f>ROUND(ROUND(ROUND(G752*P$8,0)*X761,0)-AC757,0)</f>
        <v>435</v>
      </c>
      <c r="AF761" s="268"/>
    </row>
    <row r="762" spans="1:32" ht="17.100000000000001" customHeight="1">
      <c r="A762" s="243">
        <v>63</v>
      </c>
      <c r="B762" s="351">
        <v>7170</v>
      </c>
      <c r="C762" s="870" t="s">
        <v>13779</v>
      </c>
      <c r="D762" s="629"/>
      <c r="E762" s="1135"/>
      <c r="F762" s="1626" t="s">
        <v>12330</v>
      </c>
      <c r="G762" s="406"/>
      <c r="H762" s="208"/>
      <c r="I762" s="385"/>
      <c r="J762" s="629"/>
      <c r="K762" s="630"/>
      <c r="L762" s="630"/>
      <c r="M762" s="718"/>
      <c r="N762" s="1221"/>
      <c r="O762" s="1099"/>
      <c r="P762" s="1101"/>
      <c r="Q762" s="1751"/>
      <c r="R762" s="1104"/>
      <c r="S762" s="288"/>
      <c r="T762" s="288"/>
      <c r="U762" s="288"/>
      <c r="V762" s="1266"/>
      <c r="W762" s="512"/>
      <c r="X762" s="1083"/>
      <c r="Y762" s="1079" t="s">
        <v>4700</v>
      </c>
      <c r="Z762" s="354" t="s">
        <v>163</v>
      </c>
      <c r="AA762" s="357">
        <v>0.85</v>
      </c>
      <c r="AB762" s="1746"/>
      <c r="AC762" s="1082"/>
      <c r="AD762" s="1083"/>
      <c r="AE762" s="391">
        <f>ROUND(ROUND(ROUND(ROUND(G752*P$8,0)*X761,0)*AA762,0)-AC757,0)</f>
        <v>369</v>
      </c>
      <c r="AF762" s="268"/>
    </row>
    <row r="763" spans="1:32" ht="17.100000000000001" customHeight="1">
      <c r="A763" s="229">
        <v>63</v>
      </c>
      <c r="B763" s="337">
        <v>8361</v>
      </c>
      <c r="C763" s="871" t="s">
        <v>13780</v>
      </c>
      <c r="D763" s="629"/>
      <c r="E763" s="1135"/>
      <c r="F763" s="1745"/>
      <c r="G763" s="654"/>
      <c r="H763" s="654"/>
      <c r="I763" s="661"/>
      <c r="J763" s="597"/>
      <c r="K763" s="208"/>
      <c r="L763" s="392"/>
      <c r="M763" s="208"/>
      <c r="N763" s="516"/>
      <c r="O763" s="517"/>
      <c r="P763" s="518"/>
      <c r="Q763" s="1212"/>
      <c r="R763" s="1212"/>
      <c r="S763" s="232"/>
      <c r="T763" s="232"/>
      <c r="U763" s="232"/>
      <c r="V763" s="1259"/>
      <c r="W763" s="372"/>
      <c r="X763" s="1070"/>
      <c r="Y763" s="625"/>
      <c r="Z763" s="625"/>
      <c r="AA763" s="625"/>
      <c r="AB763" s="1213"/>
      <c r="AC763" s="625"/>
      <c r="AD763" s="626"/>
      <c r="AE763" s="473">
        <f>ROUND(G764*P$8,0)</f>
        <v>771</v>
      </c>
      <c r="AF763" s="268"/>
    </row>
    <row r="764" spans="1:32" ht="17.100000000000001" customHeight="1">
      <c r="A764" s="243">
        <v>63</v>
      </c>
      <c r="B764" s="351">
        <v>7171</v>
      </c>
      <c r="C764" s="870" t="s">
        <v>13781</v>
      </c>
      <c r="D764" s="629"/>
      <c r="E764" s="1135"/>
      <c r="F764" s="597"/>
      <c r="G764" s="624">
        <v>1101</v>
      </c>
      <c r="H764" s="208" t="s">
        <v>18</v>
      </c>
      <c r="I764" s="661"/>
      <c r="J764" s="597"/>
      <c r="K764" s="208"/>
      <c r="L764" s="392"/>
      <c r="M764" s="208"/>
      <c r="N764" s="516"/>
      <c r="O764" s="517"/>
      <c r="P764" s="518"/>
      <c r="Q764" s="1214"/>
      <c r="R764" s="1214"/>
      <c r="S764" s="216"/>
      <c r="T764" s="216"/>
      <c r="U764" s="216"/>
      <c r="V764" s="1260"/>
      <c r="W764" s="400"/>
      <c r="X764" s="470"/>
      <c r="Y764" s="1071" t="s">
        <v>4700</v>
      </c>
      <c r="Z764" s="362" t="s">
        <v>163</v>
      </c>
      <c r="AA764" s="356">
        <v>0.85</v>
      </c>
      <c r="AB764" s="1215"/>
      <c r="AC764" s="635"/>
      <c r="AD764" s="636"/>
      <c r="AE764" s="391">
        <f>ROUND(ROUND(G764*P$8,0)*AA764,0)</f>
        <v>655</v>
      </c>
      <c r="AF764" s="268"/>
    </row>
    <row r="765" spans="1:32" ht="17.100000000000001" customHeight="1">
      <c r="A765" s="229">
        <v>63</v>
      </c>
      <c r="B765" s="337">
        <v>8362</v>
      </c>
      <c r="C765" s="871" t="s">
        <v>13782</v>
      </c>
      <c r="D765" s="629"/>
      <c r="E765" s="1135"/>
      <c r="F765" s="597"/>
      <c r="I765" s="385"/>
      <c r="J765" s="629"/>
      <c r="K765" s="630"/>
      <c r="L765" s="630"/>
      <c r="M765" s="718"/>
      <c r="N765" s="1221"/>
      <c r="O765" s="1099"/>
      <c r="P765" s="1101"/>
      <c r="Q765" s="1769" t="s">
        <v>11559</v>
      </c>
      <c r="R765" s="1216" t="s">
        <v>162</v>
      </c>
      <c r="S765" s="272"/>
      <c r="T765" s="272"/>
      <c r="U765" s="272"/>
      <c r="V765" s="1261"/>
      <c r="W765" s="347" t="s">
        <v>163</v>
      </c>
      <c r="X765" s="1075">
        <v>0.7</v>
      </c>
      <c r="Y765" s="1108"/>
      <c r="Z765" s="1108"/>
      <c r="AA765" s="1108"/>
      <c r="AB765" s="1231"/>
      <c r="AC765" s="1108"/>
      <c r="AD765" s="1109"/>
      <c r="AE765" s="473">
        <f>ROUND(ROUND(G764*P$8,0)*X765,0)</f>
        <v>540</v>
      </c>
      <c r="AF765" s="268"/>
    </row>
    <row r="766" spans="1:32" ht="17.100000000000001" customHeight="1">
      <c r="A766" s="243">
        <v>63</v>
      </c>
      <c r="B766" s="351">
        <v>7172</v>
      </c>
      <c r="C766" s="870" t="s">
        <v>13783</v>
      </c>
      <c r="D766" s="629"/>
      <c r="E766" s="1135"/>
      <c r="F766" s="597"/>
      <c r="G766" s="406"/>
      <c r="H766" s="208"/>
      <c r="I766" s="385"/>
      <c r="J766" s="629"/>
      <c r="K766" s="630"/>
      <c r="L766" s="630"/>
      <c r="M766" s="718"/>
      <c r="N766" s="1221"/>
      <c r="O766" s="1099"/>
      <c r="P766" s="1101"/>
      <c r="Q766" s="1750"/>
      <c r="R766" s="1218"/>
      <c r="S766" s="275"/>
      <c r="T766" s="275"/>
      <c r="U766" s="275"/>
      <c r="V766" s="1262"/>
      <c r="W766" s="619"/>
      <c r="X766" s="1078"/>
      <c r="Y766" s="1079" t="s">
        <v>4700</v>
      </c>
      <c r="Z766" s="354" t="s">
        <v>163</v>
      </c>
      <c r="AA766" s="355">
        <v>0.85</v>
      </c>
      <c r="AB766" s="1215"/>
      <c r="AC766" s="635"/>
      <c r="AD766" s="636"/>
      <c r="AE766" s="391">
        <f>ROUND(ROUND(ROUND(G764*P$8,0)*X765,0)*AA766,0)</f>
        <v>459</v>
      </c>
      <c r="AF766" s="268"/>
    </row>
    <row r="767" spans="1:32" ht="17.100000000000001" customHeight="1">
      <c r="A767" s="243">
        <v>63</v>
      </c>
      <c r="B767" s="351">
        <v>7173</v>
      </c>
      <c r="C767" s="870" t="s">
        <v>13784</v>
      </c>
      <c r="D767" s="629"/>
      <c r="E767" s="1135"/>
      <c r="F767" s="597"/>
      <c r="G767" s="406"/>
      <c r="H767" s="208"/>
      <c r="I767" s="385"/>
      <c r="J767" s="629"/>
      <c r="K767" s="630"/>
      <c r="L767" s="630"/>
      <c r="M767" s="718"/>
      <c r="N767" s="1221"/>
      <c r="O767" s="1099"/>
      <c r="P767" s="1101"/>
      <c r="Q767" s="1750"/>
      <c r="R767" s="1106" t="s">
        <v>165</v>
      </c>
      <c r="S767" s="524"/>
      <c r="T767" s="524"/>
      <c r="U767" s="524"/>
      <c r="V767" s="1265"/>
      <c r="W767" s="362" t="s">
        <v>163</v>
      </c>
      <c r="X767" s="1081">
        <v>0.5</v>
      </c>
      <c r="Y767" s="1082"/>
      <c r="Z767" s="1082"/>
      <c r="AA767" s="1082"/>
      <c r="AB767" s="1220"/>
      <c r="AC767" s="1082"/>
      <c r="AD767" s="1083"/>
      <c r="AE767" s="391">
        <f>ROUND(ROUND(G764*P$8,0)*X767,0)</f>
        <v>386</v>
      </c>
      <c r="AF767" s="268"/>
    </row>
    <row r="768" spans="1:32" ht="17.100000000000001" customHeight="1">
      <c r="A768" s="243">
        <v>63</v>
      </c>
      <c r="B768" s="351">
        <v>7174</v>
      </c>
      <c r="C768" s="870" t="s">
        <v>13785</v>
      </c>
      <c r="D768" s="629"/>
      <c r="E768" s="1135"/>
      <c r="F768" s="597"/>
      <c r="G768" s="406"/>
      <c r="H768" s="208"/>
      <c r="I768" s="385"/>
      <c r="J768" s="629"/>
      <c r="K768" s="630"/>
      <c r="L768" s="630"/>
      <c r="M768" s="718"/>
      <c r="N768" s="1221"/>
      <c r="O768" s="1099"/>
      <c r="P768" s="1101"/>
      <c r="Q768" s="1751"/>
      <c r="R768" s="647"/>
      <c r="S768" s="288"/>
      <c r="T768" s="288"/>
      <c r="U768" s="288"/>
      <c r="V768" s="1266"/>
      <c r="W768" s="512"/>
      <c r="X768" s="1083"/>
      <c r="Y768" s="1079" t="s">
        <v>4700</v>
      </c>
      <c r="Z768" s="354" t="s">
        <v>163</v>
      </c>
      <c r="AA768" s="355">
        <v>0.85</v>
      </c>
      <c r="AB768" s="1215"/>
      <c r="AC768" s="635"/>
      <c r="AD768" s="636"/>
      <c r="AE768" s="391">
        <f>ROUND(ROUND(ROUND(G764*P$8,0)*X767,0)*AA768,0)</f>
        <v>328</v>
      </c>
      <c r="AF768" s="268"/>
    </row>
    <row r="769" spans="1:32" ht="17.100000000000001" customHeight="1">
      <c r="A769" s="243">
        <v>63</v>
      </c>
      <c r="B769" s="351">
        <v>7175</v>
      </c>
      <c r="C769" s="870" t="s">
        <v>13786</v>
      </c>
      <c r="D769" s="629"/>
      <c r="E769" s="1135"/>
      <c r="F769" s="597"/>
      <c r="G769" s="406"/>
      <c r="H769" s="208"/>
      <c r="I769" s="385"/>
      <c r="J769" s="629"/>
      <c r="K769" s="630"/>
      <c r="L769" s="630"/>
      <c r="M769" s="718"/>
      <c r="N769" s="1221"/>
      <c r="O769" s="1099"/>
      <c r="P769" s="1101"/>
      <c r="Q769" s="1106"/>
      <c r="R769" s="641"/>
      <c r="S769" s="524"/>
      <c r="T769" s="524"/>
      <c r="U769" s="524"/>
      <c r="V769" s="1265"/>
      <c r="W769" s="362"/>
      <c r="X769" s="1081"/>
      <c r="Y769" s="635"/>
      <c r="Z769" s="635"/>
      <c r="AA769" s="636"/>
      <c r="AB769" s="1533" t="s">
        <v>167</v>
      </c>
      <c r="AC769" s="362">
        <v>5</v>
      </c>
      <c r="AD769" s="363" t="s">
        <v>168</v>
      </c>
      <c r="AE769" s="391">
        <f>ROUND(ROUND(G764*P$8,0)-AC769,0)</f>
        <v>766</v>
      </c>
      <c r="AF769" s="268"/>
    </row>
    <row r="770" spans="1:32" ht="17.100000000000001" customHeight="1">
      <c r="A770" s="243">
        <v>63</v>
      </c>
      <c r="B770" s="351">
        <v>7176</v>
      </c>
      <c r="C770" s="870" t="s">
        <v>13787</v>
      </c>
      <c r="D770" s="629"/>
      <c r="E770" s="1135"/>
      <c r="F770" s="597"/>
      <c r="G770" s="406"/>
      <c r="H770" s="208"/>
      <c r="I770" s="385"/>
      <c r="J770" s="629"/>
      <c r="K770" s="630"/>
      <c r="L770" s="630"/>
      <c r="M770" s="718"/>
      <c r="N770" s="1221"/>
      <c r="O770" s="1099"/>
      <c r="P770" s="1101"/>
      <c r="Q770" s="647"/>
      <c r="R770" s="1104"/>
      <c r="S770" s="288"/>
      <c r="T770" s="288"/>
      <c r="U770" s="288"/>
      <c r="V770" s="1266"/>
      <c r="W770" s="512"/>
      <c r="X770" s="1083"/>
      <c r="Y770" s="1071" t="s">
        <v>4700</v>
      </c>
      <c r="Z770" s="362" t="s">
        <v>163</v>
      </c>
      <c r="AA770" s="395">
        <v>0.85</v>
      </c>
      <c r="AB770" s="1745"/>
      <c r="AC770" s="643"/>
      <c r="AD770" s="1086"/>
      <c r="AE770" s="391">
        <f>ROUND(ROUND(ROUND(G764*P$8,0)*AA770,0)-AC769,0)</f>
        <v>650</v>
      </c>
      <c r="AF770" s="268"/>
    </row>
    <row r="771" spans="1:32" ht="17.100000000000001" customHeight="1">
      <c r="A771" s="243">
        <v>63</v>
      </c>
      <c r="B771" s="351">
        <v>7177</v>
      </c>
      <c r="C771" s="870" t="s">
        <v>13788</v>
      </c>
      <c r="D771" s="629"/>
      <c r="E771" s="1135"/>
      <c r="F771" s="597"/>
      <c r="G771" s="406"/>
      <c r="H771" s="208"/>
      <c r="I771" s="385"/>
      <c r="J771" s="629"/>
      <c r="K771" s="630"/>
      <c r="L771" s="630"/>
      <c r="M771" s="718"/>
      <c r="N771" s="1221"/>
      <c r="O771" s="1099"/>
      <c r="P771" s="1101"/>
      <c r="Q771" s="1749" t="s">
        <v>11559</v>
      </c>
      <c r="R771" s="1106" t="s">
        <v>162</v>
      </c>
      <c r="S771" s="524"/>
      <c r="T771" s="524"/>
      <c r="U771" s="524"/>
      <c r="V771" s="1265"/>
      <c r="W771" s="362" t="s">
        <v>163</v>
      </c>
      <c r="X771" s="1081">
        <v>0.7</v>
      </c>
      <c r="Y771" s="1088"/>
      <c r="Z771" s="1088"/>
      <c r="AA771" s="1089"/>
      <c r="AB771" s="1745"/>
      <c r="AC771" s="1090"/>
      <c r="AD771" s="1091"/>
      <c r="AE771" s="391">
        <f>ROUND(ROUND(ROUND(G764*P$8,0)*X771,0)-AC769,0)</f>
        <v>535</v>
      </c>
      <c r="AF771" s="268"/>
    </row>
    <row r="772" spans="1:32" ht="17.100000000000001" customHeight="1">
      <c r="A772" s="243">
        <v>63</v>
      </c>
      <c r="B772" s="351">
        <v>7178</v>
      </c>
      <c r="C772" s="870" t="s">
        <v>13789</v>
      </c>
      <c r="D772" s="629"/>
      <c r="E772" s="1135"/>
      <c r="F772" s="597"/>
      <c r="G772" s="406"/>
      <c r="H772" s="208"/>
      <c r="I772" s="385"/>
      <c r="J772" s="629"/>
      <c r="K772" s="630"/>
      <c r="L772" s="630"/>
      <c r="M772" s="718"/>
      <c r="N772" s="1221"/>
      <c r="O772" s="1099"/>
      <c r="P772" s="1101"/>
      <c r="Q772" s="1750"/>
      <c r="R772" s="647"/>
      <c r="S772" s="288"/>
      <c r="T772" s="288"/>
      <c r="U772" s="288"/>
      <c r="V772" s="1266"/>
      <c r="W772" s="512"/>
      <c r="X772" s="1083"/>
      <c r="Y772" s="1079" t="s">
        <v>4700</v>
      </c>
      <c r="Z772" s="354" t="s">
        <v>163</v>
      </c>
      <c r="AA772" s="357">
        <v>0.85</v>
      </c>
      <c r="AB772" s="1745"/>
      <c r="AC772" s="1090"/>
      <c r="AD772" s="1091"/>
      <c r="AE772" s="391">
        <f>ROUND(ROUND(ROUND(ROUND(G764*P$8,0)*X771,0)*AA772,0)-AC769,0)</f>
        <v>454</v>
      </c>
      <c r="AF772" s="268"/>
    </row>
    <row r="773" spans="1:32" ht="17.100000000000001" customHeight="1">
      <c r="A773" s="243">
        <v>63</v>
      </c>
      <c r="B773" s="351">
        <v>7179</v>
      </c>
      <c r="C773" s="870" t="s">
        <v>13790</v>
      </c>
      <c r="D773" s="629"/>
      <c r="E773" s="1135"/>
      <c r="F773" s="597"/>
      <c r="G773" s="406"/>
      <c r="H773" s="208"/>
      <c r="I773" s="385"/>
      <c r="J773" s="629"/>
      <c r="K773" s="630"/>
      <c r="L773" s="630"/>
      <c r="M773" s="718"/>
      <c r="N773" s="1221"/>
      <c r="O773" s="1099"/>
      <c r="P773" s="1101"/>
      <c r="Q773" s="1750"/>
      <c r="R773" s="641" t="s">
        <v>165</v>
      </c>
      <c r="S773" s="524"/>
      <c r="T773" s="524"/>
      <c r="U773" s="524"/>
      <c r="V773" s="1265"/>
      <c r="W773" s="362" t="s">
        <v>163</v>
      </c>
      <c r="X773" s="1081">
        <v>0.5</v>
      </c>
      <c r="Y773" s="1082"/>
      <c r="Z773" s="1082"/>
      <c r="AA773" s="1083"/>
      <c r="AB773" s="1745"/>
      <c r="AC773" s="1090"/>
      <c r="AD773" s="1091"/>
      <c r="AE773" s="391">
        <f>ROUND(ROUND(ROUND(G764*P$8,0)*X773,0)-AC769,0)</f>
        <v>381</v>
      </c>
      <c r="AF773" s="268"/>
    </row>
    <row r="774" spans="1:32" ht="17.100000000000001" customHeight="1">
      <c r="A774" s="243">
        <v>63</v>
      </c>
      <c r="B774" s="351">
        <v>7180</v>
      </c>
      <c r="C774" s="870" t="s">
        <v>13791</v>
      </c>
      <c r="D774" s="629"/>
      <c r="E774" s="1135"/>
      <c r="F774" s="890"/>
      <c r="G774" s="668"/>
      <c r="H774" s="216"/>
      <c r="I774" s="226"/>
      <c r="J774" s="629"/>
      <c r="K774" s="630"/>
      <c r="L774" s="630"/>
      <c r="M774" s="718"/>
      <c r="N774" s="1221"/>
      <c r="O774" s="1099"/>
      <c r="P774" s="1101"/>
      <c r="Q774" s="1751"/>
      <c r="R774" s="1104"/>
      <c r="S774" s="288"/>
      <c r="T774" s="288"/>
      <c r="U774" s="288"/>
      <c r="V774" s="1266"/>
      <c r="W774" s="512"/>
      <c r="X774" s="1083"/>
      <c r="Y774" s="1079" t="s">
        <v>4700</v>
      </c>
      <c r="Z774" s="354" t="s">
        <v>163</v>
      </c>
      <c r="AA774" s="357">
        <v>0.85</v>
      </c>
      <c r="AB774" s="1746"/>
      <c r="AC774" s="1082"/>
      <c r="AD774" s="1083"/>
      <c r="AE774" s="391">
        <f>ROUND(ROUND(ROUND(ROUND(G764*P$8,0)*X773,0)*AA774,0)-AC769,0)</f>
        <v>323</v>
      </c>
      <c r="AF774" s="268"/>
    </row>
    <row r="775" spans="1:32" ht="17.100000000000001" customHeight="1">
      <c r="A775" s="229">
        <v>63</v>
      </c>
      <c r="B775" s="337">
        <v>8371</v>
      </c>
      <c r="C775" s="871" t="s">
        <v>13792</v>
      </c>
      <c r="D775" s="629"/>
      <c r="E775" s="1135"/>
      <c r="F775" s="1626" t="s">
        <v>12343</v>
      </c>
      <c r="G775" s="664"/>
      <c r="H775" s="664"/>
      <c r="I775" s="732"/>
      <c r="J775" s="597"/>
      <c r="K775" s="208"/>
      <c r="L775" s="392"/>
      <c r="M775" s="208"/>
      <c r="N775" s="516"/>
      <c r="O775" s="517"/>
      <c r="P775" s="518"/>
      <c r="Q775" s="1212"/>
      <c r="R775" s="1212"/>
      <c r="S775" s="232"/>
      <c r="T775" s="232"/>
      <c r="U775" s="232"/>
      <c r="V775" s="1259"/>
      <c r="W775" s="372"/>
      <c r="X775" s="1070"/>
      <c r="Y775" s="625"/>
      <c r="Z775" s="625"/>
      <c r="AA775" s="625"/>
      <c r="AB775" s="1213"/>
      <c r="AC775" s="625"/>
      <c r="AD775" s="626"/>
      <c r="AE775" s="473">
        <f>ROUND(G776*P$8,0)</f>
        <v>687</v>
      </c>
      <c r="AF775" s="268"/>
    </row>
    <row r="776" spans="1:32" ht="17.100000000000001" customHeight="1">
      <c r="A776" s="243">
        <v>63</v>
      </c>
      <c r="B776" s="351">
        <v>7181</v>
      </c>
      <c r="C776" s="870" t="s">
        <v>13793</v>
      </c>
      <c r="D776" s="629"/>
      <c r="E776" s="1135"/>
      <c r="F776" s="1745"/>
      <c r="G776" s="624">
        <v>982</v>
      </c>
      <c r="H776" s="208" t="s">
        <v>18</v>
      </c>
      <c r="I776" s="661"/>
      <c r="J776" s="597"/>
      <c r="K776" s="208"/>
      <c r="L776" s="392"/>
      <c r="M776" s="208"/>
      <c r="N776" s="516"/>
      <c r="O776" s="517"/>
      <c r="P776" s="518"/>
      <c r="Q776" s="1214"/>
      <c r="R776" s="1214"/>
      <c r="S776" s="216"/>
      <c r="T776" s="216"/>
      <c r="U776" s="216"/>
      <c r="V776" s="1260"/>
      <c r="W776" s="400"/>
      <c r="X776" s="470"/>
      <c r="Y776" s="1071" t="s">
        <v>4700</v>
      </c>
      <c r="Z776" s="362" t="s">
        <v>163</v>
      </c>
      <c r="AA776" s="356">
        <v>0.85</v>
      </c>
      <c r="AB776" s="1215"/>
      <c r="AC776" s="635"/>
      <c r="AD776" s="636"/>
      <c r="AE776" s="391">
        <f>ROUND(ROUND(G776*P$8,0)*AA776,0)</f>
        <v>584</v>
      </c>
      <c r="AF776" s="268"/>
    </row>
    <row r="777" spans="1:32" ht="17.100000000000001" customHeight="1">
      <c r="A777" s="229">
        <v>63</v>
      </c>
      <c r="B777" s="337">
        <v>8372</v>
      </c>
      <c r="C777" s="871" t="s">
        <v>13794</v>
      </c>
      <c r="D777" s="629"/>
      <c r="E777" s="1135"/>
      <c r="F777" s="597"/>
      <c r="I777" s="385"/>
      <c r="J777" s="629"/>
      <c r="K777" s="630"/>
      <c r="L777" s="630"/>
      <c r="M777" s="718"/>
      <c r="N777" s="1221"/>
      <c r="O777" s="1099"/>
      <c r="P777" s="1101"/>
      <c r="Q777" s="1769" t="s">
        <v>11559</v>
      </c>
      <c r="R777" s="1216" t="s">
        <v>162</v>
      </c>
      <c r="S777" s="272"/>
      <c r="T777" s="272"/>
      <c r="U777" s="272"/>
      <c r="V777" s="1261"/>
      <c r="W777" s="347" t="s">
        <v>163</v>
      </c>
      <c r="X777" s="1075">
        <v>0.7</v>
      </c>
      <c r="Y777" s="1108"/>
      <c r="Z777" s="1108"/>
      <c r="AA777" s="1108"/>
      <c r="AB777" s="1231"/>
      <c r="AC777" s="1108"/>
      <c r="AD777" s="1109"/>
      <c r="AE777" s="473">
        <f>ROUND(ROUND(G776*P$8,0)*X777,0)</f>
        <v>481</v>
      </c>
      <c r="AF777" s="268"/>
    </row>
    <row r="778" spans="1:32" ht="17.100000000000001" customHeight="1">
      <c r="A778" s="243">
        <v>63</v>
      </c>
      <c r="B778" s="351">
        <v>7182</v>
      </c>
      <c r="C778" s="870" t="s">
        <v>13795</v>
      </c>
      <c r="D778" s="629"/>
      <c r="E778" s="1135"/>
      <c r="F778" s="597"/>
      <c r="G778" s="406"/>
      <c r="H778" s="208"/>
      <c r="I778" s="385"/>
      <c r="J778" s="629"/>
      <c r="K778" s="630"/>
      <c r="L778" s="630"/>
      <c r="M778" s="718"/>
      <c r="N778" s="1221"/>
      <c r="O778" s="1099"/>
      <c r="P778" s="1101"/>
      <c r="Q778" s="1750"/>
      <c r="R778" s="1218"/>
      <c r="S778" s="275"/>
      <c r="T778" s="275"/>
      <c r="U778" s="275"/>
      <c r="V778" s="1262"/>
      <c r="W778" s="619"/>
      <c r="X778" s="1078"/>
      <c r="Y778" s="1079" t="s">
        <v>4700</v>
      </c>
      <c r="Z778" s="354" t="s">
        <v>163</v>
      </c>
      <c r="AA778" s="355">
        <v>0.85</v>
      </c>
      <c r="AB778" s="1215"/>
      <c r="AC778" s="635"/>
      <c r="AD778" s="636"/>
      <c r="AE778" s="391">
        <f>ROUND(ROUND(ROUND(G776*P$8,0)*X777,0)*AA778,0)</f>
        <v>409</v>
      </c>
      <c r="AF778" s="268"/>
    </row>
    <row r="779" spans="1:32" ht="17.100000000000001" customHeight="1">
      <c r="A779" s="243">
        <v>63</v>
      </c>
      <c r="B779" s="351">
        <v>7183</v>
      </c>
      <c r="C779" s="870" t="s">
        <v>13796</v>
      </c>
      <c r="D779" s="629"/>
      <c r="E779" s="1135"/>
      <c r="F779" s="597"/>
      <c r="G779" s="406"/>
      <c r="H779" s="208"/>
      <c r="I779" s="385"/>
      <c r="J779" s="629"/>
      <c r="K779" s="630"/>
      <c r="L779" s="630"/>
      <c r="M779" s="718"/>
      <c r="N779" s="1221"/>
      <c r="O779" s="1099"/>
      <c r="P779" s="1101"/>
      <c r="Q779" s="1750"/>
      <c r="R779" s="1106" t="s">
        <v>165</v>
      </c>
      <c r="S779" s="524"/>
      <c r="T779" s="524"/>
      <c r="U779" s="524"/>
      <c r="V779" s="1265"/>
      <c r="W779" s="362" t="s">
        <v>163</v>
      </c>
      <c r="X779" s="1081">
        <v>0.5</v>
      </c>
      <c r="Y779" s="1082"/>
      <c r="Z779" s="1082"/>
      <c r="AA779" s="1082"/>
      <c r="AB779" s="1220"/>
      <c r="AC779" s="1082"/>
      <c r="AD779" s="1083"/>
      <c r="AE779" s="391">
        <f>ROUND(ROUND(G776*P$8,0)*X779,0)</f>
        <v>344</v>
      </c>
      <c r="AF779" s="268"/>
    </row>
    <row r="780" spans="1:32" ht="17.100000000000001" customHeight="1">
      <c r="A780" s="243">
        <v>63</v>
      </c>
      <c r="B780" s="351">
        <v>7184</v>
      </c>
      <c r="C780" s="870" t="s">
        <v>13797</v>
      </c>
      <c r="D780" s="629"/>
      <c r="E780" s="1135"/>
      <c r="F780" s="597"/>
      <c r="G780" s="406"/>
      <c r="H780" s="208"/>
      <c r="I780" s="385"/>
      <c r="J780" s="629"/>
      <c r="K780" s="630"/>
      <c r="L780" s="630"/>
      <c r="M780" s="718"/>
      <c r="N780" s="1221"/>
      <c r="O780" s="1099"/>
      <c r="P780" s="1101"/>
      <c r="Q780" s="1751"/>
      <c r="R780" s="647"/>
      <c r="S780" s="288"/>
      <c r="T780" s="288"/>
      <c r="U780" s="288"/>
      <c r="V780" s="1266"/>
      <c r="W780" s="512"/>
      <c r="X780" s="1083"/>
      <c r="Y780" s="1079" t="s">
        <v>4700</v>
      </c>
      <c r="Z780" s="354" t="s">
        <v>163</v>
      </c>
      <c r="AA780" s="355">
        <v>0.85</v>
      </c>
      <c r="AB780" s="1215"/>
      <c r="AC780" s="635"/>
      <c r="AD780" s="636"/>
      <c r="AE780" s="391">
        <f>ROUND(ROUND(ROUND(G776*P$8,0)*X779,0)*AA780,0)</f>
        <v>292</v>
      </c>
      <c r="AF780" s="268"/>
    </row>
    <row r="781" spans="1:32" ht="16.7" customHeight="1">
      <c r="A781" s="243">
        <v>63</v>
      </c>
      <c r="B781" s="351">
        <v>7185</v>
      </c>
      <c r="C781" s="870" t="s">
        <v>13798</v>
      </c>
      <c r="D781" s="629"/>
      <c r="E781" s="1135"/>
      <c r="F781" s="597"/>
      <c r="G781" s="406"/>
      <c r="H781" s="208"/>
      <c r="I781" s="385"/>
      <c r="J781" s="629"/>
      <c r="K781" s="630"/>
      <c r="L781" s="630"/>
      <c r="M781" s="718"/>
      <c r="N781" s="1221"/>
      <c r="O781" s="1099"/>
      <c r="P781" s="1101"/>
      <c r="Q781" s="641"/>
      <c r="R781" s="641"/>
      <c r="S781" s="524"/>
      <c r="T781" s="524"/>
      <c r="U781" s="524"/>
      <c r="V781" s="1265"/>
      <c r="W781" s="362"/>
      <c r="X781" s="1081"/>
      <c r="Y781" s="635"/>
      <c r="Z781" s="635"/>
      <c r="AA781" s="636"/>
      <c r="AB781" s="1533" t="s">
        <v>167</v>
      </c>
      <c r="AC781" s="362">
        <v>5</v>
      </c>
      <c r="AD781" s="363" t="s">
        <v>168</v>
      </c>
      <c r="AE781" s="391">
        <f>ROUND(ROUND(G776*P$8,0)-AC781,0)</f>
        <v>682</v>
      </c>
      <c r="AF781" s="268"/>
    </row>
    <row r="782" spans="1:32" ht="16.7" customHeight="1">
      <c r="A782" s="243">
        <v>63</v>
      </c>
      <c r="B782" s="351">
        <v>7186</v>
      </c>
      <c r="C782" s="870" t="s">
        <v>13799</v>
      </c>
      <c r="D782" s="629"/>
      <c r="E782" s="1135"/>
      <c r="F782" s="597"/>
      <c r="G782" s="406"/>
      <c r="H782" s="208"/>
      <c r="I782" s="385"/>
      <c r="J782" s="629"/>
      <c r="K782" s="630"/>
      <c r="L782" s="630"/>
      <c r="M782" s="718"/>
      <c r="N782" s="1221"/>
      <c r="O782" s="1099"/>
      <c r="P782" s="1101"/>
      <c r="Q782" s="1104"/>
      <c r="R782" s="1104"/>
      <c r="S782" s="288"/>
      <c r="T782" s="288"/>
      <c r="U782" s="288"/>
      <c r="V782" s="1266"/>
      <c r="W782" s="512"/>
      <c r="X782" s="1083"/>
      <c r="Y782" s="1071" t="s">
        <v>4700</v>
      </c>
      <c r="Z782" s="362" t="s">
        <v>163</v>
      </c>
      <c r="AA782" s="395">
        <v>0.85</v>
      </c>
      <c r="AB782" s="1745"/>
      <c r="AC782" s="643"/>
      <c r="AD782" s="1086"/>
      <c r="AE782" s="391">
        <f>ROUND(ROUND(ROUND(G776*P$8,0)*AA782,0)-AC781,0)</f>
        <v>579</v>
      </c>
      <c r="AF782" s="268"/>
    </row>
    <row r="783" spans="1:32" ht="17.100000000000001" customHeight="1">
      <c r="A783" s="243">
        <v>63</v>
      </c>
      <c r="B783" s="351">
        <v>7187</v>
      </c>
      <c r="C783" s="870" t="s">
        <v>13800</v>
      </c>
      <c r="D783" s="629"/>
      <c r="E783" s="1135"/>
      <c r="F783" s="597"/>
      <c r="G783" s="406"/>
      <c r="H783" s="208"/>
      <c r="I783" s="385"/>
      <c r="J783" s="629"/>
      <c r="K783" s="630"/>
      <c r="L783" s="630"/>
      <c r="M783" s="718"/>
      <c r="N783" s="1221"/>
      <c r="O783" s="1099"/>
      <c r="P783" s="1101"/>
      <c r="Q783" s="1749" t="s">
        <v>11559</v>
      </c>
      <c r="R783" s="1106" t="s">
        <v>162</v>
      </c>
      <c r="S783" s="524"/>
      <c r="T783" s="524"/>
      <c r="U783" s="524"/>
      <c r="V783" s="1265"/>
      <c r="W783" s="362" t="s">
        <v>163</v>
      </c>
      <c r="X783" s="1081">
        <v>0.7</v>
      </c>
      <c r="Y783" s="1088"/>
      <c r="Z783" s="1088"/>
      <c r="AA783" s="1089"/>
      <c r="AB783" s="1745"/>
      <c r="AC783" s="1090"/>
      <c r="AD783" s="1091"/>
      <c r="AE783" s="391">
        <f>ROUND(ROUND(ROUND(G776*P$8,0)*X783,0)-AC781,0)</f>
        <v>476</v>
      </c>
      <c r="AF783" s="268"/>
    </row>
    <row r="784" spans="1:32" ht="17.100000000000001" customHeight="1">
      <c r="A784" s="243">
        <v>63</v>
      </c>
      <c r="B784" s="351">
        <v>7188</v>
      </c>
      <c r="C784" s="870" t="s">
        <v>13801</v>
      </c>
      <c r="D784" s="629"/>
      <c r="E784" s="1135"/>
      <c r="F784" s="597"/>
      <c r="G784" s="406"/>
      <c r="H784" s="208"/>
      <c r="I784" s="385"/>
      <c r="J784" s="629"/>
      <c r="K784" s="630"/>
      <c r="L784" s="630"/>
      <c r="M784" s="718"/>
      <c r="N784" s="1221"/>
      <c r="O784" s="1099"/>
      <c r="P784" s="1101"/>
      <c r="Q784" s="1750"/>
      <c r="R784" s="647"/>
      <c r="S784" s="288"/>
      <c r="T784" s="288"/>
      <c r="U784" s="288"/>
      <c r="V784" s="1266"/>
      <c r="W784" s="512"/>
      <c r="X784" s="1083"/>
      <c r="Y784" s="1079" t="s">
        <v>4700</v>
      </c>
      <c r="Z784" s="354" t="s">
        <v>163</v>
      </c>
      <c r="AA784" s="357">
        <v>0.85</v>
      </c>
      <c r="AB784" s="1745"/>
      <c r="AC784" s="1090"/>
      <c r="AD784" s="1091"/>
      <c r="AE784" s="391">
        <f>ROUND(ROUND(ROUND(ROUND(G776*P$8,0)*X783,0)*AA784,0)-AC781,0)</f>
        <v>404</v>
      </c>
      <c r="AF784" s="268"/>
    </row>
    <row r="785" spans="1:32" ht="17.100000000000001" customHeight="1">
      <c r="A785" s="243">
        <v>63</v>
      </c>
      <c r="B785" s="351">
        <v>7189</v>
      </c>
      <c r="C785" s="870" t="s">
        <v>13802</v>
      </c>
      <c r="D785" s="629"/>
      <c r="E785" s="1135"/>
      <c r="F785" s="597"/>
      <c r="G785" s="406"/>
      <c r="H785" s="208"/>
      <c r="I785" s="385"/>
      <c r="J785" s="629"/>
      <c r="K785" s="630"/>
      <c r="L785" s="630"/>
      <c r="M785" s="718"/>
      <c r="N785" s="1221"/>
      <c r="O785" s="1099"/>
      <c r="P785" s="1101"/>
      <c r="Q785" s="1750"/>
      <c r="R785" s="641" t="s">
        <v>165</v>
      </c>
      <c r="S785" s="524"/>
      <c r="T785" s="524"/>
      <c r="U785" s="524"/>
      <c r="V785" s="1265"/>
      <c r="W785" s="362" t="s">
        <v>163</v>
      </c>
      <c r="X785" s="1081">
        <v>0.5</v>
      </c>
      <c r="Y785" s="1082"/>
      <c r="Z785" s="1082"/>
      <c r="AA785" s="1083"/>
      <c r="AB785" s="1745"/>
      <c r="AC785" s="1090"/>
      <c r="AD785" s="1091"/>
      <c r="AE785" s="391">
        <f>ROUND(ROUND(ROUND(G776*P$8,0)*X785,0)-AC781,0)</f>
        <v>339</v>
      </c>
      <c r="AF785" s="268"/>
    </row>
    <row r="786" spans="1:32" ht="17.100000000000001" customHeight="1">
      <c r="A786" s="243">
        <v>63</v>
      </c>
      <c r="B786" s="351">
        <v>7190</v>
      </c>
      <c r="C786" s="870" t="s">
        <v>13803</v>
      </c>
      <c r="D786" s="629"/>
      <c r="E786" s="1135"/>
      <c r="F786" s="890"/>
      <c r="G786" s="668"/>
      <c r="H786" s="216"/>
      <c r="I786" s="226"/>
      <c r="J786" s="629"/>
      <c r="K786" s="630"/>
      <c r="L786" s="630"/>
      <c r="M786" s="718"/>
      <c r="N786" s="1221"/>
      <c r="O786" s="1099"/>
      <c r="P786" s="1101"/>
      <c r="Q786" s="1751"/>
      <c r="R786" s="1104"/>
      <c r="S786" s="288"/>
      <c r="T786" s="288"/>
      <c r="U786" s="288"/>
      <c r="V786" s="1266"/>
      <c r="W786" s="512"/>
      <c r="X786" s="1083"/>
      <c r="Y786" s="1079" t="s">
        <v>4700</v>
      </c>
      <c r="Z786" s="354" t="s">
        <v>163</v>
      </c>
      <c r="AA786" s="357">
        <v>0.85</v>
      </c>
      <c r="AB786" s="1746"/>
      <c r="AC786" s="1082"/>
      <c r="AD786" s="1083"/>
      <c r="AE786" s="391">
        <f>ROUND(ROUND(ROUND(ROUND(G776*P$8,0)*X785,0)*AA786,0)-AC781,0)</f>
        <v>287</v>
      </c>
      <c r="AF786" s="268"/>
    </row>
    <row r="787" spans="1:32" ht="17.100000000000001" customHeight="1">
      <c r="A787" s="229">
        <v>63</v>
      </c>
      <c r="B787" s="337">
        <v>8321</v>
      </c>
      <c r="C787" s="871" t="s">
        <v>13804</v>
      </c>
      <c r="D787" s="629"/>
      <c r="E787" s="1135"/>
      <c r="F787" s="1626" t="s">
        <v>12355</v>
      </c>
      <c r="G787" s="654"/>
      <c r="H787" s="654"/>
      <c r="I787" s="661"/>
      <c r="J787" s="597"/>
      <c r="K787" s="208"/>
      <c r="L787" s="392"/>
      <c r="M787" s="208"/>
      <c r="N787" s="516"/>
      <c r="O787" s="517"/>
      <c r="P787" s="518"/>
      <c r="Q787" s="1212"/>
      <c r="R787" s="1212"/>
      <c r="S787" s="232"/>
      <c r="T787" s="232"/>
      <c r="U787" s="232"/>
      <c r="V787" s="1259"/>
      <c r="W787" s="372"/>
      <c r="X787" s="1070"/>
      <c r="Y787" s="625"/>
      <c r="Z787" s="625"/>
      <c r="AA787" s="625"/>
      <c r="AB787" s="1213"/>
      <c r="AC787" s="625"/>
      <c r="AD787" s="626"/>
      <c r="AE787" s="473">
        <f>ROUND(G788*P$8,0)</f>
        <v>621</v>
      </c>
      <c r="AF787" s="268"/>
    </row>
    <row r="788" spans="1:32" ht="17.100000000000001" customHeight="1">
      <c r="A788" s="243">
        <v>63</v>
      </c>
      <c r="B788" s="351">
        <v>7191</v>
      </c>
      <c r="C788" s="870" t="s">
        <v>13805</v>
      </c>
      <c r="D788" s="629"/>
      <c r="E788" s="1135"/>
      <c r="F788" s="1745"/>
      <c r="G788" s="624">
        <v>887</v>
      </c>
      <c r="H788" s="208" t="s">
        <v>18</v>
      </c>
      <c r="I788" s="661"/>
      <c r="J788" s="597"/>
      <c r="K788" s="208"/>
      <c r="L788" s="392"/>
      <c r="M788" s="208"/>
      <c r="N788" s="516"/>
      <c r="O788" s="517"/>
      <c r="P788" s="518"/>
      <c r="Q788" s="1214"/>
      <c r="R788" s="1214"/>
      <c r="S788" s="216"/>
      <c r="T788" s="216"/>
      <c r="U788" s="216"/>
      <c r="V788" s="1260"/>
      <c r="W788" s="400"/>
      <c r="X788" s="470"/>
      <c r="Y788" s="1071" t="s">
        <v>4700</v>
      </c>
      <c r="Z788" s="362" t="s">
        <v>163</v>
      </c>
      <c r="AA788" s="356">
        <v>0.85</v>
      </c>
      <c r="AB788" s="1215"/>
      <c r="AC788" s="635"/>
      <c r="AD788" s="636"/>
      <c r="AE788" s="391">
        <f>ROUND(ROUND(G788*P$8,0)*AA788,0)</f>
        <v>528</v>
      </c>
      <c r="AF788" s="268"/>
    </row>
    <row r="789" spans="1:32" ht="17.100000000000001" customHeight="1">
      <c r="A789" s="229">
        <v>63</v>
      </c>
      <c r="B789" s="337">
        <v>8322</v>
      </c>
      <c r="C789" s="871" t="s">
        <v>13806</v>
      </c>
      <c r="D789" s="597"/>
      <c r="E789" s="661"/>
      <c r="F789" s="1745"/>
      <c r="I789" s="385"/>
      <c r="J789" s="629"/>
      <c r="K789" s="630"/>
      <c r="L789" s="630"/>
      <c r="M789" s="718"/>
      <c r="N789" s="1221"/>
      <c r="O789" s="1099"/>
      <c r="P789" s="1101"/>
      <c r="Q789" s="1769" t="s">
        <v>11559</v>
      </c>
      <c r="R789" s="1216" t="s">
        <v>162</v>
      </c>
      <c r="S789" s="272"/>
      <c r="T789" s="272"/>
      <c r="U789" s="272"/>
      <c r="V789" s="1261"/>
      <c r="W789" s="347" t="s">
        <v>163</v>
      </c>
      <c r="X789" s="1075">
        <v>0.7</v>
      </c>
      <c r="Y789" s="1108"/>
      <c r="Z789" s="1108"/>
      <c r="AA789" s="1108"/>
      <c r="AB789" s="1231"/>
      <c r="AC789" s="1108"/>
      <c r="AD789" s="1109"/>
      <c r="AE789" s="473">
        <f>ROUND(ROUND(G788*P$8,0)*X789,0)</f>
        <v>435</v>
      </c>
      <c r="AF789" s="268"/>
    </row>
    <row r="790" spans="1:32" ht="17.100000000000001" customHeight="1">
      <c r="A790" s="243">
        <v>63</v>
      </c>
      <c r="B790" s="351">
        <v>7192</v>
      </c>
      <c r="C790" s="870" t="s">
        <v>13807</v>
      </c>
      <c r="D790" s="597"/>
      <c r="E790" s="661"/>
      <c r="F790" s="597"/>
      <c r="G790" s="406"/>
      <c r="H790" s="208"/>
      <c r="I790" s="385"/>
      <c r="J790" s="629"/>
      <c r="K790" s="630"/>
      <c r="L790" s="630"/>
      <c r="M790" s="718"/>
      <c r="N790" s="1221"/>
      <c r="O790" s="1099"/>
      <c r="P790" s="1101"/>
      <c r="Q790" s="1750"/>
      <c r="R790" s="1218"/>
      <c r="S790" s="275"/>
      <c r="T790" s="275"/>
      <c r="U790" s="275"/>
      <c r="V790" s="1262"/>
      <c r="W790" s="619"/>
      <c r="X790" s="1078"/>
      <c r="Y790" s="1079" t="s">
        <v>4700</v>
      </c>
      <c r="Z790" s="354" t="s">
        <v>163</v>
      </c>
      <c r="AA790" s="355">
        <v>0.85</v>
      </c>
      <c r="AB790" s="1215"/>
      <c r="AC790" s="635"/>
      <c r="AD790" s="636"/>
      <c r="AE790" s="391">
        <f>ROUND(ROUND(ROUND(G788*P$8,0)*X789,0)*AA790,0)</f>
        <v>370</v>
      </c>
      <c r="AF790" s="268"/>
    </row>
    <row r="791" spans="1:32" ht="17.100000000000001" customHeight="1">
      <c r="A791" s="243">
        <v>63</v>
      </c>
      <c r="B791" s="351">
        <v>7193</v>
      </c>
      <c r="C791" s="870" t="s">
        <v>13808</v>
      </c>
      <c r="D791" s="597"/>
      <c r="E791" s="661"/>
      <c r="F791" s="597"/>
      <c r="G791" s="406"/>
      <c r="H791" s="208"/>
      <c r="I791" s="385"/>
      <c r="J791" s="629"/>
      <c r="K791" s="630"/>
      <c r="L791" s="630"/>
      <c r="M791" s="718"/>
      <c r="N791" s="1221"/>
      <c r="O791" s="1099"/>
      <c r="P791" s="1101"/>
      <c r="Q791" s="1750"/>
      <c r="R791" s="1106" t="s">
        <v>165</v>
      </c>
      <c r="S791" s="524"/>
      <c r="T791" s="524"/>
      <c r="U791" s="524"/>
      <c r="V791" s="1265"/>
      <c r="W791" s="362" t="s">
        <v>163</v>
      </c>
      <c r="X791" s="1081">
        <v>0.5</v>
      </c>
      <c r="Y791" s="1082"/>
      <c r="Z791" s="1082"/>
      <c r="AA791" s="1082"/>
      <c r="AB791" s="1220"/>
      <c r="AC791" s="1082"/>
      <c r="AD791" s="1083"/>
      <c r="AE791" s="391">
        <f>ROUND(ROUND(G788*P$8,0)*X791,0)</f>
        <v>311</v>
      </c>
      <c r="AF791" s="268"/>
    </row>
    <row r="792" spans="1:32" ht="17.100000000000001" customHeight="1">
      <c r="A792" s="243">
        <v>63</v>
      </c>
      <c r="B792" s="351">
        <v>7194</v>
      </c>
      <c r="C792" s="870" t="s">
        <v>13809</v>
      </c>
      <c r="D792" s="597"/>
      <c r="E792" s="661"/>
      <c r="F792" s="597"/>
      <c r="G792" s="406"/>
      <c r="H792" s="208"/>
      <c r="I792" s="385"/>
      <c r="J792" s="629"/>
      <c r="K792" s="630"/>
      <c r="L792" s="630"/>
      <c r="M792" s="718"/>
      <c r="N792" s="1221"/>
      <c r="O792" s="1099"/>
      <c r="P792" s="1101"/>
      <c r="Q792" s="1751"/>
      <c r="R792" s="647"/>
      <c r="S792" s="288"/>
      <c r="T792" s="288"/>
      <c r="U792" s="288"/>
      <c r="V792" s="1266"/>
      <c r="W792" s="512"/>
      <c r="X792" s="1083"/>
      <c r="Y792" s="1079" t="s">
        <v>4700</v>
      </c>
      <c r="Z792" s="354" t="s">
        <v>163</v>
      </c>
      <c r="AA792" s="355">
        <v>0.85</v>
      </c>
      <c r="AB792" s="1215"/>
      <c r="AC792" s="635"/>
      <c r="AD792" s="636"/>
      <c r="AE792" s="391">
        <f>ROUND(ROUND(ROUND(G788*P$8,0)*X791,0)*AA792,0)</f>
        <v>264</v>
      </c>
      <c r="AF792" s="268"/>
    </row>
    <row r="793" spans="1:32" ht="17.100000000000001" customHeight="1">
      <c r="A793" s="243">
        <v>63</v>
      </c>
      <c r="B793" s="351">
        <v>7195</v>
      </c>
      <c r="C793" s="870" t="s">
        <v>13810</v>
      </c>
      <c r="D793" s="597"/>
      <c r="E793" s="661"/>
      <c r="F793" s="597"/>
      <c r="G793" s="406"/>
      <c r="H793" s="208"/>
      <c r="I793" s="385"/>
      <c r="J793" s="629"/>
      <c r="K793" s="630"/>
      <c r="L793" s="630"/>
      <c r="M793" s="718"/>
      <c r="N793" s="1221"/>
      <c r="O793" s="1099"/>
      <c r="P793" s="1101"/>
      <c r="Q793" s="641"/>
      <c r="R793" s="641"/>
      <c r="S793" s="524"/>
      <c r="T793" s="524"/>
      <c r="U793" s="524"/>
      <c r="V793" s="1265"/>
      <c r="W793" s="362"/>
      <c r="X793" s="1081"/>
      <c r="Y793" s="635"/>
      <c r="Z793" s="635"/>
      <c r="AA793" s="636"/>
      <c r="AB793" s="1533" t="s">
        <v>167</v>
      </c>
      <c r="AC793" s="362">
        <v>5</v>
      </c>
      <c r="AD793" s="363" t="s">
        <v>168</v>
      </c>
      <c r="AE793" s="391">
        <f>ROUND(ROUND(G788*P$8,0)-AC793,0)</f>
        <v>616</v>
      </c>
      <c r="AF793" s="268"/>
    </row>
    <row r="794" spans="1:32" ht="17.100000000000001" customHeight="1">
      <c r="A794" s="243">
        <v>63</v>
      </c>
      <c r="B794" s="351">
        <v>7196</v>
      </c>
      <c r="C794" s="870" t="s">
        <v>13811</v>
      </c>
      <c r="D794" s="597"/>
      <c r="E794" s="661"/>
      <c r="F794" s="597"/>
      <c r="G794" s="406"/>
      <c r="H794" s="208"/>
      <c r="I794" s="385"/>
      <c r="J794" s="629"/>
      <c r="K794" s="630"/>
      <c r="L794" s="630"/>
      <c r="M794" s="718"/>
      <c r="N794" s="1221"/>
      <c r="O794" s="1099"/>
      <c r="P794" s="1101"/>
      <c r="Q794" s="1104"/>
      <c r="R794" s="1104"/>
      <c r="S794" s="288"/>
      <c r="T794" s="288"/>
      <c r="U794" s="288"/>
      <c r="V794" s="1266"/>
      <c r="W794" s="512"/>
      <c r="X794" s="1083"/>
      <c r="Y794" s="1071" t="s">
        <v>4700</v>
      </c>
      <c r="Z794" s="362" t="s">
        <v>163</v>
      </c>
      <c r="AA794" s="395">
        <v>0.85</v>
      </c>
      <c r="AB794" s="1745"/>
      <c r="AC794" s="643"/>
      <c r="AD794" s="1086"/>
      <c r="AE794" s="391">
        <f>ROUND(ROUND(ROUND(G788*P$8,0)*AA794,0)-AC793,0)</f>
        <v>523</v>
      </c>
      <c r="AF794" s="268"/>
    </row>
    <row r="795" spans="1:32" ht="17.100000000000001" customHeight="1">
      <c r="A795" s="243">
        <v>63</v>
      </c>
      <c r="B795" s="351">
        <v>7197</v>
      </c>
      <c r="C795" s="870" t="s">
        <v>13812</v>
      </c>
      <c r="D795" s="597"/>
      <c r="E795" s="661"/>
      <c r="F795" s="597"/>
      <c r="G795" s="406"/>
      <c r="H795" s="208"/>
      <c r="I795" s="385"/>
      <c r="J795" s="629"/>
      <c r="K795" s="630"/>
      <c r="L795" s="630"/>
      <c r="M795" s="718"/>
      <c r="N795" s="1221"/>
      <c r="O795" s="1099"/>
      <c r="P795" s="1101"/>
      <c r="Q795" s="1749" t="s">
        <v>11559</v>
      </c>
      <c r="R795" s="1106" t="s">
        <v>162</v>
      </c>
      <c r="S795" s="524"/>
      <c r="T795" s="524"/>
      <c r="U795" s="524"/>
      <c r="V795" s="1265"/>
      <c r="W795" s="362" t="s">
        <v>163</v>
      </c>
      <c r="X795" s="1081">
        <v>0.7</v>
      </c>
      <c r="Y795" s="1088"/>
      <c r="Z795" s="1088"/>
      <c r="AA795" s="1089"/>
      <c r="AB795" s="1745"/>
      <c r="AC795" s="1090"/>
      <c r="AD795" s="1091"/>
      <c r="AE795" s="391">
        <f>ROUND(ROUND(ROUND(G788*P$8,0)*X795,0)-AC793,0)</f>
        <v>430</v>
      </c>
      <c r="AF795" s="268"/>
    </row>
    <row r="796" spans="1:32" ht="17.100000000000001" customHeight="1">
      <c r="A796" s="243">
        <v>63</v>
      </c>
      <c r="B796" s="351">
        <v>7198</v>
      </c>
      <c r="C796" s="870" t="s">
        <v>13813</v>
      </c>
      <c r="D796" s="597"/>
      <c r="E796" s="661"/>
      <c r="F796" s="597"/>
      <c r="G796" s="406"/>
      <c r="H796" s="208"/>
      <c r="I796" s="385"/>
      <c r="J796" s="629"/>
      <c r="K796" s="630"/>
      <c r="L796" s="630"/>
      <c r="M796" s="718"/>
      <c r="N796" s="1221"/>
      <c r="O796" s="1099"/>
      <c r="P796" s="1101"/>
      <c r="Q796" s="1750"/>
      <c r="R796" s="647"/>
      <c r="S796" s="288"/>
      <c r="T796" s="288"/>
      <c r="U796" s="288"/>
      <c r="V796" s="1266"/>
      <c r="W796" s="512"/>
      <c r="X796" s="1083"/>
      <c r="Y796" s="1079" t="s">
        <v>4700</v>
      </c>
      <c r="Z796" s="354" t="s">
        <v>163</v>
      </c>
      <c r="AA796" s="357">
        <v>0.85</v>
      </c>
      <c r="AB796" s="1745"/>
      <c r="AC796" s="1090"/>
      <c r="AD796" s="1091"/>
      <c r="AE796" s="391">
        <f>ROUND(ROUND(ROUND(ROUND(G788*P$8,0)*X795,0)*AA796,0)-AC793,0)</f>
        <v>365</v>
      </c>
      <c r="AF796" s="268"/>
    </row>
    <row r="797" spans="1:32" ht="17.100000000000001" customHeight="1">
      <c r="A797" s="243">
        <v>63</v>
      </c>
      <c r="B797" s="351">
        <v>7199</v>
      </c>
      <c r="C797" s="870" t="s">
        <v>13814</v>
      </c>
      <c r="D797" s="597"/>
      <c r="E797" s="661"/>
      <c r="F797" s="597"/>
      <c r="G797" s="406"/>
      <c r="H797" s="208"/>
      <c r="I797" s="385"/>
      <c r="J797" s="629"/>
      <c r="K797" s="630"/>
      <c r="L797" s="630"/>
      <c r="M797" s="718"/>
      <c r="N797" s="1221"/>
      <c r="O797" s="1099"/>
      <c r="P797" s="1101"/>
      <c r="Q797" s="1750"/>
      <c r="R797" s="641" t="s">
        <v>165</v>
      </c>
      <c r="S797" s="524"/>
      <c r="T797" s="524"/>
      <c r="U797" s="524"/>
      <c r="V797" s="1265"/>
      <c r="W797" s="362" t="s">
        <v>163</v>
      </c>
      <c r="X797" s="1081">
        <v>0.5</v>
      </c>
      <c r="Y797" s="1082"/>
      <c r="Z797" s="1082"/>
      <c r="AA797" s="1083"/>
      <c r="AB797" s="1745"/>
      <c r="AC797" s="1090"/>
      <c r="AD797" s="1091"/>
      <c r="AE797" s="391">
        <f>ROUND(ROUND(ROUND(G788*P$8,0)*X797,0)-AC793,0)</f>
        <v>306</v>
      </c>
      <c r="AF797" s="268"/>
    </row>
    <row r="798" spans="1:32" ht="17.100000000000001" customHeight="1">
      <c r="A798" s="243">
        <v>63</v>
      </c>
      <c r="B798" s="351">
        <v>7200</v>
      </c>
      <c r="C798" s="870" t="s">
        <v>13815</v>
      </c>
      <c r="D798" s="597"/>
      <c r="E798" s="661"/>
      <c r="F798" s="597"/>
      <c r="G798" s="406"/>
      <c r="H798" s="208"/>
      <c r="I798" s="385"/>
      <c r="J798" s="629"/>
      <c r="K798" s="630"/>
      <c r="L798" s="630"/>
      <c r="M798" s="718"/>
      <c r="N798" s="1221"/>
      <c r="O798" s="1099"/>
      <c r="P798" s="1101"/>
      <c r="Q798" s="1751"/>
      <c r="R798" s="1104"/>
      <c r="S798" s="288"/>
      <c r="T798" s="288"/>
      <c r="U798" s="288"/>
      <c r="V798" s="1266"/>
      <c r="W798" s="512"/>
      <c r="X798" s="1083"/>
      <c r="Y798" s="1079" t="s">
        <v>4700</v>
      </c>
      <c r="Z798" s="354" t="s">
        <v>163</v>
      </c>
      <c r="AA798" s="357">
        <v>0.85</v>
      </c>
      <c r="AB798" s="1746"/>
      <c r="AC798" s="1082"/>
      <c r="AD798" s="1083"/>
      <c r="AE798" s="391">
        <f>ROUND(ROUND(ROUND(ROUND(G788*P$8,0)*X797,0)*AA798,0)-AC793,0)</f>
        <v>259</v>
      </c>
      <c r="AF798" s="268"/>
    </row>
    <row r="799" spans="1:32" ht="17.100000000000001" customHeight="1">
      <c r="A799" s="229">
        <v>63</v>
      </c>
      <c r="B799" s="337">
        <v>8331</v>
      </c>
      <c r="C799" s="871" t="s">
        <v>13816</v>
      </c>
      <c r="D799" s="597"/>
      <c r="E799" s="661"/>
      <c r="F799" s="1626" t="s">
        <v>12369</v>
      </c>
      <c r="G799" s="664"/>
      <c r="H799" s="664"/>
      <c r="I799" s="732"/>
      <c r="J799" s="597"/>
      <c r="K799" s="208"/>
      <c r="L799" s="392"/>
      <c r="M799" s="208"/>
      <c r="N799" s="516"/>
      <c r="O799" s="517"/>
      <c r="P799" s="518"/>
      <c r="Q799" s="1212"/>
      <c r="R799" s="1212"/>
      <c r="S799" s="232"/>
      <c r="T799" s="232"/>
      <c r="U799" s="232"/>
      <c r="V799" s="1259"/>
      <c r="W799" s="372"/>
      <c r="X799" s="1070"/>
      <c r="Y799" s="625"/>
      <c r="Z799" s="625"/>
      <c r="AA799" s="625"/>
      <c r="AB799" s="1213"/>
      <c r="AC799" s="625"/>
      <c r="AD799" s="626"/>
      <c r="AE799" s="473">
        <f>ROUND(G800*P$8,0)</f>
        <v>477</v>
      </c>
      <c r="AF799" s="268"/>
    </row>
    <row r="800" spans="1:32" ht="17.100000000000001" customHeight="1">
      <c r="A800" s="243">
        <v>63</v>
      </c>
      <c r="B800" s="351">
        <v>7201</v>
      </c>
      <c r="C800" s="870" t="s">
        <v>13817</v>
      </c>
      <c r="D800" s="597"/>
      <c r="E800" s="661"/>
      <c r="F800" s="1745"/>
      <c r="G800" s="624">
        <v>681</v>
      </c>
      <c r="H800" s="208" t="s">
        <v>18</v>
      </c>
      <c r="I800" s="661"/>
      <c r="J800" s="597"/>
      <c r="K800" s="208"/>
      <c r="L800" s="392"/>
      <c r="M800" s="208"/>
      <c r="N800" s="516"/>
      <c r="O800" s="517"/>
      <c r="P800" s="518"/>
      <c r="Q800" s="1214"/>
      <c r="R800" s="1214"/>
      <c r="S800" s="216"/>
      <c r="T800" s="216"/>
      <c r="U800" s="216"/>
      <c r="V800" s="1260"/>
      <c r="W800" s="400"/>
      <c r="X800" s="470"/>
      <c r="Y800" s="1071" t="s">
        <v>4700</v>
      </c>
      <c r="Z800" s="362" t="s">
        <v>163</v>
      </c>
      <c r="AA800" s="356">
        <v>0.85</v>
      </c>
      <c r="AB800" s="1215"/>
      <c r="AC800" s="635"/>
      <c r="AD800" s="636"/>
      <c r="AE800" s="391">
        <f>ROUND(ROUND(G800*P$8,0)*AA800,0)</f>
        <v>405</v>
      </c>
      <c r="AF800" s="268"/>
    </row>
    <row r="801" spans="1:32" ht="17.100000000000001" customHeight="1">
      <c r="A801" s="229">
        <v>63</v>
      </c>
      <c r="B801" s="337">
        <v>8332</v>
      </c>
      <c r="C801" s="871" t="s">
        <v>13818</v>
      </c>
      <c r="D801" s="597"/>
      <c r="E801" s="661"/>
      <c r="F801" s="1745"/>
      <c r="I801" s="385"/>
      <c r="J801" s="629"/>
      <c r="K801" s="630"/>
      <c r="L801" s="630"/>
      <c r="M801" s="718"/>
      <c r="N801" s="1221"/>
      <c r="O801" s="1099"/>
      <c r="P801" s="1101"/>
      <c r="Q801" s="1769" t="s">
        <v>11559</v>
      </c>
      <c r="R801" s="1216" t="s">
        <v>162</v>
      </c>
      <c r="S801" s="272"/>
      <c r="T801" s="272"/>
      <c r="U801" s="272"/>
      <c r="V801" s="1261"/>
      <c r="W801" s="347" t="s">
        <v>163</v>
      </c>
      <c r="X801" s="1075">
        <v>0.7</v>
      </c>
      <c r="Y801" s="1108"/>
      <c r="Z801" s="1108"/>
      <c r="AA801" s="1108"/>
      <c r="AB801" s="1231"/>
      <c r="AC801" s="1108"/>
      <c r="AD801" s="1109"/>
      <c r="AE801" s="473">
        <f>ROUND(ROUND(G800*P$8,0)*X801,0)</f>
        <v>334</v>
      </c>
      <c r="AF801" s="268"/>
    </row>
    <row r="802" spans="1:32" ht="17.100000000000001" customHeight="1">
      <c r="A802" s="243">
        <v>63</v>
      </c>
      <c r="B802" s="351">
        <v>7202</v>
      </c>
      <c r="C802" s="870" t="s">
        <v>13819</v>
      </c>
      <c r="D802" s="597"/>
      <c r="E802" s="661"/>
      <c r="F802" s="597"/>
      <c r="G802" s="406"/>
      <c r="H802" s="208"/>
      <c r="I802" s="385"/>
      <c r="J802" s="629"/>
      <c r="K802" s="630"/>
      <c r="L802" s="630"/>
      <c r="M802" s="718"/>
      <c r="N802" s="1221"/>
      <c r="O802" s="1099"/>
      <c r="P802" s="1101"/>
      <c r="Q802" s="1750"/>
      <c r="R802" s="1218"/>
      <c r="S802" s="275"/>
      <c r="T802" s="275"/>
      <c r="U802" s="275"/>
      <c r="V802" s="1262"/>
      <c r="W802" s="619"/>
      <c r="X802" s="1078"/>
      <c r="Y802" s="1079" t="s">
        <v>4700</v>
      </c>
      <c r="Z802" s="354" t="s">
        <v>163</v>
      </c>
      <c r="AA802" s="355">
        <v>0.85</v>
      </c>
      <c r="AB802" s="1215"/>
      <c r="AC802" s="635"/>
      <c r="AD802" s="636"/>
      <c r="AE802" s="391">
        <f>ROUND(ROUND(ROUND(G800*P$8,0)*X801,0)*AA802,0)</f>
        <v>284</v>
      </c>
      <c r="AF802" s="268"/>
    </row>
    <row r="803" spans="1:32" ht="17.100000000000001" customHeight="1">
      <c r="A803" s="243">
        <v>63</v>
      </c>
      <c r="B803" s="351">
        <v>7203</v>
      </c>
      <c r="C803" s="870" t="s">
        <v>13820</v>
      </c>
      <c r="D803" s="597"/>
      <c r="E803" s="661"/>
      <c r="F803" s="597"/>
      <c r="G803" s="406"/>
      <c r="H803" s="208"/>
      <c r="I803" s="385"/>
      <c r="J803" s="629"/>
      <c r="K803" s="630"/>
      <c r="L803" s="630"/>
      <c r="M803" s="718"/>
      <c r="N803" s="1221"/>
      <c r="O803" s="1099"/>
      <c r="P803" s="1101"/>
      <c r="Q803" s="1750"/>
      <c r="R803" s="1106" t="s">
        <v>165</v>
      </c>
      <c r="S803" s="524"/>
      <c r="T803" s="524"/>
      <c r="U803" s="524"/>
      <c r="V803" s="1265"/>
      <c r="W803" s="362" t="s">
        <v>163</v>
      </c>
      <c r="X803" s="1081">
        <v>0.5</v>
      </c>
      <c r="Y803" s="1082"/>
      <c r="Z803" s="1082"/>
      <c r="AA803" s="1082"/>
      <c r="AB803" s="1220"/>
      <c r="AC803" s="1082"/>
      <c r="AD803" s="1083"/>
      <c r="AE803" s="391">
        <f>ROUND(ROUND(G800*P$8,0)*X803,0)</f>
        <v>239</v>
      </c>
      <c r="AF803" s="268"/>
    </row>
    <row r="804" spans="1:32" ht="17.100000000000001" customHeight="1">
      <c r="A804" s="243">
        <v>63</v>
      </c>
      <c r="B804" s="351">
        <v>7204</v>
      </c>
      <c r="C804" s="870" t="s">
        <v>13821</v>
      </c>
      <c r="D804" s="597"/>
      <c r="E804" s="661"/>
      <c r="F804" s="597"/>
      <c r="G804" s="406"/>
      <c r="H804" s="208"/>
      <c r="I804" s="385"/>
      <c r="J804" s="629"/>
      <c r="K804" s="630"/>
      <c r="L804" s="630"/>
      <c r="M804" s="718"/>
      <c r="N804" s="1221"/>
      <c r="O804" s="1099"/>
      <c r="P804" s="1101"/>
      <c r="Q804" s="1751"/>
      <c r="R804" s="647"/>
      <c r="S804" s="288"/>
      <c r="T804" s="288"/>
      <c r="U804" s="288"/>
      <c r="V804" s="1266"/>
      <c r="W804" s="512"/>
      <c r="X804" s="1083"/>
      <c r="Y804" s="1079" t="s">
        <v>4700</v>
      </c>
      <c r="Z804" s="354" t="s">
        <v>163</v>
      </c>
      <c r="AA804" s="355">
        <v>0.85</v>
      </c>
      <c r="AB804" s="1215"/>
      <c r="AC804" s="635"/>
      <c r="AD804" s="636"/>
      <c r="AE804" s="391">
        <f>ROUND(ROUND(ROUND(G800*P$8,0)*X803,0)*AA804,0)</f>
        <v>203</v>
      </c>
      <c r="AF804" s="268"/>
    </row>
    <row r="805" spans="1:32" ht="16.7" customHeight="1">
      <c r="A805" s="243">
        <v>63</v>
      </c>
      <c r="B805" s="351">
        <v>7205</v>
      </c>
      <c r="C805" s="870" t="s">
        <v>13822</v>
      </c>
      <c r="D805" s="597"/>
      <c r="E805" s="661"/>
      <c r="F805" s="597"/>
      <c r="G805" s="406"/>
      <c r="H805" s="208"/>
      <c r="I805" s="385"/>
      <c r="J805" s="629"/>
      <c r="K805" s="630"/>
      <c r="L805" s="630"/>
      <c r="M805" s="718"/>
      <c r="N805" s="1221"/>
      <c r="O805" s="1099"/>
      <c r="P805" s="1101"/>
      <c r="Q805" s="641"/>
      <c r="R805" s="641"/>
      <c r="S805" s="524"/>
      <c r="T805" s="524"/>
      <c r="U805" s="524"/>
      <c r="V805" s="1265"/>
      <c r="W805" s="362"/>
      <c r="X805" s="1081"/>
      <c r="Y805" s="635"/>
      <c r="Z805" s="635"/>
      <c r="AA805" s="636"/>
      <c r="AB805" s="1533" t="s">
        <v>167</v>
      </c>
      <c r="AC805" s="362">
        <v>5</v>
      </c>
      <c r="AD805" s="363" t="s">
        <v>168</v>
      </c>
      <c r="AE805" s="391">
        <f>ROUND(ROUND(G800*P$8,0)-AC805,0)</f>
        <v>472</v>
      </c>
      <c r="AF805" s="268"/>
    </row>
    <row r="806" spans="1:32" ht="16.7" customHeight="1">
      <c r="A806" s="243">
        <v>63</v>
      </c>
      <c r="B806" s="351">
        <v>7206</v>
      </c>
      <c r="C806" s="870" t="s">
        <v>13823</v>
      </c>
      <c r="D806" s="597"/>
      <c r="E806" s="661"/>
      <c r="F806" s="597"/>
      <c r="G806" s="406"/>
      <c r="H806" s="208"/>
      <c r="I806" s="385"/>
      <c r="J806" s="629"/>
      <c r="K806" s="630"/>
      <c r="L806" s="630"/>
      <c r="M806" s="718"/>
      <c r="N806" s="1221"/>
      <c r="O806" s="1099"/>
      <c r="P806" s="1101"/>
      <c r="Q806" s="1104"/>
      <c r="R806" s="1104"/>
      <c r="S806" s="288"/>
      <c r="T806" s="288"/>
      <c r="U806" s="288"/>
      <c r="V806" s="1266"/>
      <c r="W806" s="512"/>
      <c r="X806" s="1083"/>
      <c r="Y806" s="1071" t="s">
        <v>4700</v>
      </c>
      <c r="Z806" s="362" t="s">
        <v>163</v>
      </c>
      <c r="AA806" s="395">
        <v>0.85</v>
      </c>
      <c r="AB806" s="1745"/>
      <c r="AC806" s="643"/>
      <c r="AD806" s="1086"/>
      <c r="AE806" s="391">
        <f>ROUND(ROUND(ROUND(G800*P$8,0)*AA806,0)-AC805,0)</f>
        <v>400</v>
      </c>
      <c r="AF806" s="268"/>
    </row>
    <row r="807" spans="1:32" ht="17.100000000000001" customHeight="1">
      <c r="A807" s="243">
        <v>63</v>
      </c>
      <c r="B807" s="351">
        <v>7207</v>
      </c>
      <c r="C807" s="870" t="s">
        <v>13824</v>
      </c>
      <c r="D807" s="597"/>
      <c r="E807" s="661"/>
      <c r="F807" s="597"/>
      <c r="G807" s="406"/>
      <c r="H807" s="208"/>
      <c r="I807" s="385"/>
      <c r="J807" s="629"/>
      <c r="K807" s="630"/>
      <c r="L807" s="630"/>
      <c r="M807" s="718"/>
      <c r="N807" s="1221"/>
      <c r="O807" s="1099"/>
      <c r="P807" s="1101"/>
      <c r="Q807" s="1749" t="s">
        <v>11559</v>
      </c>
      <c r="R807" s="1106" t="s">
        <v>162</v>
      </c>
      <c r="S807" s="524"/>
      <c r="T807" s="524"/>
      <c r="U807" s="524"/>
      <c r="V807" s="1265"/>
      <c r="W807" s="362" t="s">
        <v>163</v>
      </c>
      <c r="X807" s="1081">
        <v>0.7</v>
      </c>
      <c r="Y807" s="1088"/>
      <c r="Z807" s="1088"/>
      <c r="AA807" s="1089"/>
      <c r="AB807" s="1745"/>
      <c r="AC807" s="1090"/>
      <c r="AD807" s="1091"/>
      <c r="AE807" s="391">
        <f>ROUND(ROUND(ROUND(G800*P$8,0)*X807,0)-AC805,0)</f>
        <v>329</v>
      </c>
      <c r="AF807" s="268"/>
    </row>
    <row r="808" spans="1:32" ht="17.100000000000001" customHeight="1">
      <c r="A808" s="243">
        <v>63</v>
      </c>
      <c r="B808" s="351">
        <v>7208</v>
      </c>
      <c r="C808" s="870" t="s">
        <v>13825</v>
      </c>
      <c r="D808" s="597"/>
      <c r="E808" s="661"/>
      <c r="F808" s="597"/>
      <c r="G808" s="406"/>
      <c r="H808" s="208"/>
      <c r="I808" s="385"/>
      <c r="J808" s="629"/>
      <c r="K808" s="630"/>
      <c r="L808" s="630"/>
      <c r="M808" s="718"/>
      <c r="N808" s="1221"/>
      <c r="O808" s="1099"/>
      <c r="P808" s="1101"/>
      <c r="Q808" s="1750"/>
      <c r="R808" s="647"/>
      <c r="S808" s="288"/>
      <c r="T808" s="288"/>
      <c r="U808" s="288"/>
      <c r="V808" s="1266"/>
      <c r="W808" s="512"/>
      <c r="X808" s="1083"/>
      <c r="Y808" s="1079" t="s">
        <v>4700</v>
      </c>
      <c r="Z808" s="354" t="s">
        <v>163</v>
      </c>
      <c r="AA808" s="357">
        <v>0.85</v>
      </c>
      <c r="AB808" s="1745"/>
      <c r="AC808" s="1090"/>
      <c r="AD808" s="1091"/>
      <c r="AE808" s="391">
        <f>ROUND(ROUND(ROUND(ROUND(G800*P$8,0)*X807,0)*AA808,0)-AC805,0)</f>
        <v>279</v>
      </c>
      <c r="AF808" s="268"/>
    </row>
    <row r="809" spans="1:32" ht="17.100000000000001" customHeight="1">
      <c r="A809" s="243">
        <v>63</v>
      </c>
      <c r="B809" s="351">
        <v>7209</v>
      </c>
      <c r="C809" s="870" t="s">
        <v>13826</v>
      </c>
      <c r="D809" s="597"/>
      <c r="E809" s="661"/>
      <c r="F809" s="597"/>
      <c r="G809" s="406"/>
      <c r="H809" s="208"/>
      <c r="I809" s="385"/>
      <c r="J809" s="629"/>
      <c r="K809" s="630"/>
      <c r="L809" s="630"/>
      <c r="M809" s="718"/>
      <c r="N809" s="1221"/>
      <c r="O809" s="1099"/>
      <c r="P809" s="1101"/>
      <c r="Q809" s="1750"/>
      <c r="R809" s="641" t="s">
        <v>165</v>
      </c>
      <c r="S809" s="524"/>
      <c r="T809" s="524"/>
      <c r="U809" s="524"/>
      <c r="V809" s="1265"/>
      <c r="W809" s="362" t="s">
        <v>163</v>
      </c>
      <c r="X809" s="1081">
        <v>0.5</v>
      </c>
      <c r="Y809" s="1082"/>
      <c r="Z809" s="1082"/>
      <c r="AA809" s="1083"/>
      <c r="AB809" s="1745"/>
      <c r="AC809" s="1090"/>
      <c r="AD809" s="1091"/>
      <c r="AE809" s="391">
        <f>ROUND(ROUND(ROUND(G800*P$8,0)*X809,0)-AC805,0)</f>
        <v>234</v>
      </c>
      <c r="AF809" s="268"/>
    </row>
    <row r="810" spans="1:32" ht="17.100000000000001" customHeight="1">
      <c r="A810" s="243">
        <v>63</v>
      </c>
      <c r="B810" s="351">
        <v>7210</v>
      </c>
      <c r="C810" s="870" t="s">
        <v>13827</v>
      </c>
      <c r="D810" s="597"/>
      <c r="E810" s="661"/>
      <c r="F810" s="597"/>
      <c r="G810" s="406"/>
      <c r="H810" s="208"/>
      <c r="I810" s="385"/>
      <c r="J810" s="629"/>
      <c r="K810" s="630"/>
      <c r="L810" s="630"/>
      <c r="M810" s="718"/>
      <c r="N810" s="1221"/>
      <c r="O810" s="1099"/>
      <c r="P810" s="1101"/>
      <c r="Q810" s="1751"/>
      <c r="R810" s="1104"/>
      <c r="S810" s="288"/>
      <c r="T810" s="288"/>
      <c r="U810" s="288"/>
      <c r="V810" s="1266"/>
      <c r="W810" s="512"/>
      <c r="X810" s="1083"/>
      <c r="Y810" s="1079" t="s">
        <v>4700</v>
      </c>
      <c r="Z810" s="354" t="s">
        <v>163</v>
      </c>
      <c r="AA810" s="357">
        <v>0.85</v>
      </c>
      <c r="AB810" s="1746"/>
      <c r="AC810" s="1082"/>
      <c r="AD810" s="1083"/>
      <c r="AE810" s="391">
        <f>ROUND(ROUND(ROUND(ROUND(G800*P$8,0)*X809,0)*AA810,0)-AC805,0)</f>
        <v>198</v>
      </c>
      <c r="AF810" s="268"/>
    </row>
    <row r="811" spans="1:32" ht="17.100000000000001" customHeight="1">
      <c r="A811" s="229">
        <v>63</v>
      </c>
      <c r="B811" s="337">
        <v>8411</v>
      </c>
      <c r="C811" s="871" t="s">
        <v>13828</v>
      </c>
      <c r="D811" s="1770" t="s">
        <v>12382</v>
      </c>
      <c r="E811" s="1764"/>
      <c r="F811" s="1542" t="s">
        <v>12383</v>
      </c>
      <c r="G811" s="558"/>
      <c r="H811" s="558"/>
      <c r="I811" s="674"/>
      <c r="J811" s="756"/>
      <c r="K811" s="232"/>
      <c r="L811" s="338"/>
      <c r="M811" s="232"/>
      <c r="N811" s="516"/>
      <c r="O811" s="517"/>
      <c r="P811" s="518"/>
      <c r="Q811" s="1267"/>
      <c r="R811" s="1267"/>
      <c r="S811" s="232"/>
      <c r="T811" s="232"/>
      <c r="U811" s="232"/>
      <c r="V811" s="1227"/>
      <c r="W811" s="372"/>
      <c r="X811" s="1070"/>
      <c r="Y811" s="625"/>
      <c r="Z811" s="625"/>
      <c r="AA811" s="625"/>
      <c r="AB811" s="1213"/>
      <c r="AC811" s="625"/>
      <c r="AD811" s="626"/>
      <c r="AE811" s="473">
        <f>ROUND(G812*P$8,0)</f>
        <v>1417</v>
      </c>
      <c r="AF811" s="268"/>
    </row>
    <row r="812" spans="1:32" ht="17.100000000000001" customHeight="1">
      <c r="A812" s="243">
        <v>63</v>
      </c>
      <c r="B812" s="351">
        <v>7211</v>
      </c>
      <c r="C812" s="870" t="s">
        <v>13829</v>
      </c>
      <c r="D812" s="1765"/>
      <c r="E812" s="1766"/>
      <c r="F812" s="1765"/>
      <c r="G812" s="624">
        <v>2024</v>
      </c>
      <c r="H812" s="208" t="s">
        <v>18</v>
      </c>
      <c r="I812" s="650"/>
      <c r="J812" s="597"/>
      <c r="K812" s="208"/>
      <c r="L812" s="392"/>
      <c r="M812" s="208"/>
      <c r="N812" s="516"/>
      <c r="O812" s="517"/>
      <c r="P812" s="518"/>
      <c r="Q812" s="1268"/>
      <c r="R812" s="1268"/>
      <c r="S812" s="208"/>
      <c r="T812" s="208"/>
      <c r="U812" s="208"/>
      <c r="V812" s="1229"/>
      <c r="W812" s="400"/>
      <c r="X812" s="470"/>
      <c r="Y812" s="1071" t="s">
        <v>4700</v>
      </c>
      <c r="Z812" s="362" t="s">
        <v>163</v>
      </c>
      <c r="AA812" s="356">
        <v>0.85</v>
      </c>
      <c r="AB812" s="1215"/>
      <c r="AC812" s="635"/>
      <c r="AD812" s="636"/>
      <c r="AE812" s="391">
        <f>ROUND(ROUND(G812*P$8,0)*AA812,0)</f>
        <v>1204</v>
      </c>
      <c r="AF812" s="268"/>
    </row>
    <row r="813" spans="1:32" ht="17.100000000000001" customHeight="1">
      <c r="A813" s="229">
        <v>63</v>
      </c>
      <c r="B813" s="337">
        <v>8412</v>
      </c>
      <c r="C813" s="871" t="s">
        <v>13830</v>
      </c>
      <c r="D813" s="1765"/>
      <c r="E813" s="1766"/>
      <c r="F813" s="623"/>
      <c r="G813" s="618"/>
      <c r="H813" s="618"/>
      <c r="I813" s="650"/>
      <c r="J813" s="597"/>
      <c r="K813" s="208"/>
      <c r="L813" s="392"/>
      <c r="M813" s="209"/>
      <c r="N813" s="842"/>
      <c r="O813" s="546"/>
      <c r="P813" s="743"/>
      <c r="Q813" s="1269"/>
      <c r="R813" s="1269"/>
      <c r="S813" s="208"/>
      <c r="T813" s="208"/>
      <c r="U813" s="208"/>
      <c r="V813" s="1810" t="s">
        <v>4703</v>
      </c>
      <c r="W813" s="372" t="s">
        <v>163</v>
      </c>
      <c r="X813" s="1107">
        <f>$X$297</f>
        <v>0.7</v>
      </c>
      <c r="Y813" s="1108"/>
      <c r="Z813" s="1108"/>
      <c r="AA813" s="1108"/>
      <c r="AB813" s="1231"/>
      <c r="AC813" s="1108"/>
      <c r="AD813" s="1109"/>
      <c r="AE813" s="473">
        <f>ROUND(ROUND(G812*P$8,0)*X813,0)</f>
        <v>992</v>
      </c>
      <c r="AF813" s="268"/>
    </row>
    <row r="814" spans="1:32" ht="17.100000000000001" customHeight="1">
      <c r="A814" s="243">
        <v>63</v>
      </c>
      <c r="B814" s="351">
        <v>7212</v>
      </c>
      <c r="C814" s="870" t="s">
        <v>13831</v>
      </c>
      <c r="D814" s="629"/>
      <c r="E814" s="1135"/>
      <c r="F814" s="623"/>
      <c r="G814" s="618"/>
      <c r="H814" s="618"/>
      <c r="I814" s="650"/>
      <c r="J814" s="597"/>
      <c r="K814" s="208"/>
      <c r="L814" s="392"/>
      <c r="M814" s="209"/>
      <c r="N814" s="842"/>
      <c r="O814" s="546"/>
      <c r="P814" s="743"/>
      <c r="Q814" s="1269"/>
      <c r="R814" s="1269"/>
      <c r="S814" s="208"/>
      <c r="T814" s="208"/>
      <c r="U814" s="208"/>
      <c r="V814" s="1805"/>
      <c r="W814" s="400"/>
      <c r="X814" s="1110"/>
      <c r="Y814" s="1079" t="s">
        <v>11869</v>
      </c>
      <c r="Z814" s="354" t="s">
        <v>30</v>
      </c>
      <c r="AA814" s="355">
        <v>0.85</v>
      </c>
      <c r="AB814" s="1215"/>
      <c r="AC814" s="635"/>
      <c r="AD814" s="636"/>
      <c r="AE814" s="391">
        <f>ROUND(ROUND(ROUND(G812*P$8,0)*X813,0)*AA814,0)</f>
        <v>843</v>
      </c>
      <c r="AF814" s="268"/>
    </row>
    <row r="815" spans="1:32" ht="17.100000000000001" customHeight="1">
      <c r="A815" s="229">
        <v>63</v>
      </c>
      <c r="B815" s="337">
        <v>8415</v>
      </c>
      <c r="C815" s="871" t="s">
        <v>13832</v>
      </c>
      <c r="D815" s="629"/>
      <c r="E815" s="1135"/>
      <c r="F815" s="623"/>
      <c r="G815" s="618"/>
      <c r="H815" s="618"/>
      <c r="I815" s="650"/>
      <c r="J815" s="597"/>
      <c r="K815" s="208"/>
      <c r="L815" s="392"/>
      <c r="M815" s="209"/>
      <c r="N815" s="842"/>
      <c r="O815" s="546"/>
      <c r="P815" s="743"/>
      <c r="Q815" s="1269"/>
      <c r="R815" s="1269"/>
      <c r="S815" s="208"/>
      <c r="T815" s="208"/>
      <c r="U815" s="385"/>
      <c r="V815" s="1810" t="s">
        <v>4708</v>
      </c>
      <c r="W815" s="372" t="s">
        <v>30</v>
      </c>
      <c r="X815" s="1107">
        <f>$X$299</f>
        <v>0.85</v>
      </c>
      <c r="Y815" s="1111"/>
      <c r="Z815" s="1111"/>
      <c r="AA815" s="1111"/>
      <c r="AB815" s="1232"/>
      <c r="AC815" s="1111"/>
      <c r="AD815" s="1110"/>
      <c r="AE815" s="473">
        <f>ROUND(ROUND(G812*P$8,0)*X815,0)</f>
        <v>1204</v>
      </c>
      <c r="AF815" s="268"/>
    </row>
    <row r="816" spans="1:32" ht="17.100000000000001" customHeight="1">
      <c r="A816" s="243">
        <v>63</v>
      </c>
      <c r="B816" s="351">
        <v>7213</v>
      </c>
      <c r="C816" s="870" t="s">
        <v>13833</v>
      </c>
      <c r="D816" s="629"/>
      <c r="E816" s="1135"/>
      <c r="F816" s="623"/>
      <c r="G816" s="618"/>
      <c r="H816" s="618"/>
      <c r="I816" s="650"/>
      <c r="J816" s="597"/>
      <c r="K816" s="208"/>
      <c r="L816" s="392"/>
      <c r="M816" s="209"/>
      <c r="N816" s="842"/>
      <c r="O816" s="546"/>
      <c r="P816" s="743"/>
      <c r="Q816" s="1269"/>
      <c r="R816" s="1269"/>
      <c r="S816" s="208"/>
      <c r="T816" s="208"/>
      <c r="U816" s="385"/>
      <c r="V816" s="1805"/>
      <c r="W816" s="400"/>
      <c r="X816" s="1110"/>
      <c r="Y816" s="1079" t="s">
        <v>11869</v>
      </c>
      <c r="Z816" s="354" t="s">
        <v>30</v>
      </c>
      <c r="AA816" s="355">
        <v>0.85</v>
      </c>
      <c r="AB816" s="1215"/>
      <c r="AC816" s="635"/>
      <c r="AD816" s="636"/>
      <c r="AE816" s="391">
        <f>ROUND(ROUND(ROUND(G812*P$8,0)*X815,0)*AA816,0)</f>
        <v>1023</v>
      </c>
      <c r="AF816" s="268"/>
    </row>
    <row r="817" spans="1:32" ht="17.100000000000001" customHeight="1">
      <c r="A817" s="243">
        <v>63</v>
      </c>
      <c r="B817" s="351">
        <v>7214</v>
      </c>
      <c r="C817" s="870" t="s">
        <v>13834</v>
      </c>
      <c r="D817" s="629"/>
      <c r="E817" s="1135"/>
      <c r="F817" s="623"/>
      <c r="G817" s="618"/>
      <c r="H817" s="618"/>
      <c r="I817" s="650"/>
      <c r="J817" s="597"/>
      <c r="K817" s="208"/>
      <c r="L817" s="392"/>
      <c r="M817" s="209"/>
      <c r="N817" s="842"/>
      <c r="O817" s="546"/>
      <c r="P817" s="743"/>
      <c r="Q817" s="1269"/>
      <c r="R817" s="1269"/>
      <c r="S817" s="208"/>
      <c r="T817" s="208"/>
      <c r="U817" s="385"/>
      <c r="V817" s="1233"/>
      <c r="W817" s="362"/>
      <c r="X817" s="1097"/>
      <c r="Y817" s="635"/>
      <c r="Z817" s="635"/>
      <c r="AA817" s="636"/>
      <c r="AB817" s="1533" t="s">
        <v>167</v>
      </c>
      <c r="AC817" s="643">
        <v>5</v>
      </c>
      <c r="AD817" s="1086" t="s">
        <v>168</v>
      </c>
      <c r="AE817" s="391">
        <f>ROUND(ROUND(G812*P$8,0)-AC817,0)</f>
        <v>1412</v>
      </c>
      <c r="AF817" s="268"/>
    </row>
    <row r="818" spans="1:32" ht="17.100000000000001" customHeight="1">
      <c r="A818" s="243">
        <v>63</v>
      </c>
      <c r="B818" s="351">
        <v>7215</v>
      </c>
      <c r="C818" s="870" t="s">
        <v>13835</v>
      </c>
      <c r="D818" s="629"/>
      <c r="E818" s="1135"/>
      <c r="F818" s="623"/>
      <c r="G818" s="618"/>
      <c r="H818" s="618"/>
      <c r="I818" s="650"/>
      <c r="J818" s="597"/>
      <c r="K818" s="208"/>
      <c r="L818" s="392"/>
      <c r="M818" s="209"/>
      <c r="N818" s="842"/>
      <c r="O818" s="546"/>
      <c r="P818" s="743"/>
      <c r="Q818" s="1269"/>
      <c r="R818" s="1269"/>
      <c r="S818" s="208"/>
      <c r="T818" s="208"/>
      <c r="U818" s="208"/>
      <c r="V818" s="1234"/>
      <c r="W818" s="512"/>
      <c r="X818" s="514"/>
      <c r="Y818" s="1071" t="s">
        <v>11869</v>
      </c>
      <c r="Z818" s="362" t="s">
        <v>30</v>
      </c>
      <c r="AA818" s="395">
        <v>0.85</v>
      </c>
      <c r="AB818" s="1745"/>
      <c r="AC818" s="643"/>
      <c r="AD818" s="1086"/>
      <c r="AE818" s="391">
        <f>ROUND(ROUND(ROUND(G812*P$8,0)*AA818,0)-AC817,0)</f>
        <v>1199</v>
      </c>
      <c r="AF818" s="268"/>
    </row>
    <row r="819" spans="1:32" ht="17.100000000000001" customHeight="1">
      <c r="A819" s="243">
        <v>63</v>
      </c>
      <c r="B819" s="351">
        <v>7216</v>
      </c>
      <c r="C819" s="870" t="s">
        <v>13836</v>
      </c>
      <c r="D819" s="629"/>
      <c r="E819" s="1135"/>
      <c r="F819" s="623"/>
      <c r="G819" s="618"/>
      <c r="H819" s="618"/>
      <c r="I819" s="650"/>
      <c r="J819" s="597"/>
      <c r="K819" s="208"/>
      <c r="L819" s="392"/>
      <c r="M819" s="209"/>
      <c r="N819" s="842"/>
      <c r="O819" s="546"/>
      <c r="P819" s="743"/>
      <c r="Q819" s="1269"/>
      <c r="R819" s="1269"/>
      <c r="S819" s="208"/>
      <c r="T819" s="208"/>
      <c r="U819" s="208"/>
      <c r="V819" s="1684" t="s">
        <v>4703</v>
      </c>
      <c r="W819" s="643" t="s">
        <v>30</v>
      </c>
      <c r="X819" s="1091">
        <f>$X$297</f>
        <v>0.7</v>
      </c>
      <c r="Y819" s="1088"/>
      <c r="Z819" s="1088"/>
      <c r="AA819" s="1089"/>
      <c r="AB819" s="1745"/>
      <c r="AC819" s="1090"/>
      <c r="AD819" s="1091"/>
      <c r="AE819" s="391">
        <f>ROUND(ROUND(ROUND(G812*P$8,0)*X819,0)-AC817,0)</f>
        <v>987</v>
      </c>
      <c r="AF819" s="268"/>
    </row>
    <row r="820" spans="1:32" ht="17.100000000000001" customHeight="1">
      <c r="A820" s="243">
        <v>63</v>
      </c>
      <c r="B820" s="351">
        <v>7217</v>
      </c>
      <c r="C820" s="870" t="s">
        <v>13837</v>
      </c>
      <c r="D820" s="629"/>
      <c r="E820" s="1135"/>
      <c r="F820" s="623"/>
      <c r="G820" s="618"/>
      <c r="H820" s="618"/>
      <c r="I820" s="650"/>
      <c r="J820" s="597"/>
      <c r="K820" s="208"/>
      <c r="L820" s="392"/>
      <c r="M820" s="209"/>
      <c r="N820" s="842"/>
      <c r="O820" s="546"/>
      <c r="P820" s="743"/>
      <c r="Q820" s="1269"/>
      <c r="R820" s="1269"/>
      <c r="S820" s="208"/>
      <c r="T820" s="208"/>
      <c r="U820" s="208"/>
      <c r="V820" s="1805"/>
      <c r="W820" s="512"/>
      <c r="X820" s="1083"/>
      <c r="Y820" s="1079" t="s">
        <v>11869</v>
      </c>
      <c r="Z820" s="354" t="s">
        <v>30</v>
      </c>
      <c r="AA820" s="357">
        <v>0.85</v>
      </c>
      <c r="AB820" s="1745"/>
      <c r="AC820" s="1090"/>
      <c r="AD820" s="1091"/>
      <c r="AE820" s="391">
        <f>ROUND(ROUND(ROUND(ROUND(G812*P$8,0)*X819,0)*AA820,0)-AC817,0)</f>
        <v>838</v>
      </c>
      <c r="AF820" s="268"/>
    </row>
    <row r="821" spans="1:32" ht="17.100000000000001" customHeight="1">
      <c r="A821" s="243">
        <v>63</v>
      </c>
      <c r="B821" s="351">
        <v>7218</v>
      </c>
      <c r="C821" s="870" t="s">
        <v>13838</v>
      </c>
      <c r="D821" s="629"/>
      <c r="E821" s="1135"/>
      <c r="F821" s="623"/>
      <c r="G821" s="618"/>
      <c r="H821" s="618"/>
      <c r="I821" s="650"/>
      <c r="J821" s="597"/>
      <c r="K821" s="208"/>
      <c r="L821" s="392"/>
      <c r="M821" s="209"/>
      <c r="N821" s="842"/>
      <c r="O821" s="546"/>
      <c r="P821" s="743"/>
      <c r="Q821" s="1269"/>
      <c r="R821" s="1269"/>
      <c r="S821" s="208"/>
      <c r="T821" s="208"/>
      <c r="U821" s="208"/>
      <c r="V821" s="1684" t="s">
        <v>4708</v>
      </c>
      <c r="W821" s="643" t="s">
        <v>30</v>
      </c>
      <c r="X821" s="1091">
        <f>$X$299</f>
        <v>0.85</v>
      </c>
      <c r="Y821" s="1082"/>
      <c r="Z821" s="1082"/>
      <c r="AA821" s="1083"/>
      <c r="AB821" s="1745"/>
      <c r="AC821" s="1090"/>
      <c r="AD821" s="1091"/>
      <c r="AE821" s="391">
        <f>ROUND(ROUND(ROUND(G812*P$8,0)*X821,0)-AC817,0)</f>
        <v>1199</v>
      </c>
      <c r="AF821" s="268"/>
    </row>
    <row r="822" spans="1:32" ht="17.100000000000001" customHeight="1">
      <c r="A822" s="243">
        <v>63</v>
      </c>
      <c r="B822" s="351">
        <v>7219</v>
      </c>
      <c r="C822" s="870" t="s">
        <v>13839</v>
      </c>
      <c r="D822" s="629"/>
      <c r="E822" s="1135"/>
      <c r="F822" s="623"/>
      <c r="G822" s="618"/>
      <c r="H822" s="618"/>
      <c r="I822" s="650"/>
      <c r="J822" s="597"/>
      <c r="K822" s="208"/>
      <c r="L822" s="392"/>
      <c r="M822" s="209"/>
      <c r="N822" s="842"/>
      <c r="O822" s="546"/>
      <c r="P822" s="743"/>
      <c r="Q822" s="1269"/>
      <c r="R822" s="1269"/>
      <c r="S822" s="208"/>
      <c r="T822" s="208"/>
      <c r="U822" s="208"/>
      <c r="V822" s="1805"/>
      <c r="W822" s="512"/>
      <c r="X822" s="1083"/>
      <c r="Y822" s="1079" t="s">
        <v>11869</v>
      </c>
      <c r="Z822" s="354" t="s">
        <v>30</v>
      </c>
      <c r="AA822" s="357">
        <v>0.85</v>
      </c>
      <c r="AB822" s="1746"/>
      <c r="AC822" s="1082"/>
      <c r="AD822" s="1083"/>
      <c r="AE822" s="391">
        <f>ROUND(ROUND(ROUND(ROUND(G812*P$8,0)*X821,0)*AA822,0)-AC817,0)</f>
        <v>1018</v>
      </c>
      <c r="AF822" s="268"/>
    </row>
    <row r="823" spans="1:32" ht="17.100000000000001" customHeight="1">
      <c r="A823" s="229">
        <v>63</v>
      </c>
      <c r="B823" s="337">
        <v>8413</v>
      </c>
      <c r="C823" s="871" t="s">
        <v>13840</v>
      </c>
      <c r="D823" s="629"/>
      <c r="E823" s="1135"/>
      <c r="F823" s="1235"/>
      <c r="I823" s="385"/>
      <c r="J823" s="629"/>
      <c r="K823" s="630"/>
      <c r="L823" s="630"/>
      <c r="M823" s="208"/>
      <c r="N823" s="516"/>
      <c r="O823" s="517"/>
      <c r="P823" s="518"/>
      <c r="Q823" s="1769" t="s">
        <v>11301</v>
      </c>
      <c r="R823" s="1770" t="s">
        <v>235</v>
      </c>
      <c r="S823" s="272"/>
      <c r="T823" s="272"/>
      <c r="U823" s="1112"/>
      <c r="V823" s="1227"/>
      <c r="W823" s="372"/>
      <c r="X823" s="1070"/>
      <c r="Y823" s="625"/>
      <c r="Z823" s="625"/>
      <c r="AA823" s="625"/>
      <c r="AB823" s="1213"/>
      <c r="AC823" s="625"/>
      <c r="AD823" s="626"/>
      <c r="AE823" s="473">
        <f>ROUND(ROUND(G812*P$8,0)*T824,0)</f>
        <v>992</v>
      </c>
      <c r="AF823" s="268"/>
    </row>
    <row r="824" spans="1:32" ht="17.100000000000001" customHeight="1">
      <c r="A824" s="243">
        <v>63</v>
      </c>
      <c r="B824" s="351">
        <v>7220</v>
      </c>
      <c r="C824" s="870" t="s">
        <v>13841</v>
      </c>
      <c r="D824" s="629"/>
      <c r="E824" s="1135"/>
      <c r="F824" s="1235"/>
      <c r="G824" s="618"/>
      <c r="H824" s="208"/>
      <c r="I824" s="385"/>
      <c r="J824" s="629"/>
      <c r="K824" s="630"/>
      <c r="L824" s="630"/>
      <c r="M824" s="208"/>
      <c r="N824" s="516"/>
      <c r="O824" s="517"/>
      <c r="P824" s="518"/>
      <c r="Q824" s="1758"/>
      <c r="R824" s="1745"/>
      <c r="S824" s="1113" t="s">
        <v>30</v>
      </c>
      <c r="T824" s="1114">
        <v>0.7</v>
      </c>
      <c r="U824" s="1115"/>
      <c r="V824" s="1229"/>
      <c r="W824" s="400"/>
      <c r="X824" s="470"/>
      <c r="Y824" s="1071" t="s">
        <v>11869</v>
      </c>
      <c r="Z824" s="362" t="s">
        <v>30</v>
      </c>
      <c r="AA824" s="356">
        <v>0.85</v>
      </c>
      <c r="AB824" s="1215"/>
      <c r="AC824" s="635"/>
      <c r="AD824" s="636"/>
      <c r="AE824" s="391">
        <f>ROUND(ROUND(ROUND(G812*P$8,0)*T824,0)*AA824,0)</f>
        <v>843</v>
      </c>
      <c r="AF824" s="268"/>
    </row>
    <row r="825" spans="1:32" ht="17.100000000000001" customHeight="1">
      <c r="A825" s="229">
        <v>63</v>
      </c>
      <c r="B825" s="337">
        <v>8414</v>
      </c>
      <c r="C825" s="871" t="s">
        <v>13842</v>
      </c>
      <c r="D825" s="597"/>
      <c r="E825" s="661"/>
      <c r="F825" s="627"/>
      <c r="G825" s="208"/>
      <c r="H825" s="208"/>
      <c r="I825" s="385"/>
      <c r="J825" s="629"/>
      <c r="K825" s="630"/>
      <c r="L825" s="630"/>
      <c r="M825" s="214"/>
      <c r="N825" s="1130"/>
      <c r="O825" s="643"/>
      <c r="P825" s="1132"/>
      <c r="Q825" s="1758"/>
      <c r="R825" s="1745"/>
      <c r="S825" s="1113"/>
      <c r="T825" s="1114"/>
      <c r="U825" s="1116"/>
      <c r="V825" s="1810" t="s">
        <v>4703</v>
      </c>
      <c r="W825" s="372" t="s">
        <v>30</v>
      </c>
      <c r="X825" s="1107">
        <f>$X$297</f>
        <v>0.7</v>
      </c>
      <c r="Y825" s="1108"/>
      <c r="Z825" s="1108"/>
      <c r="AA825" s="1108"/>
      <c r="AB825" s="1231"/>
      <c r="AC825" s="1108"/>
      <c r="AD825" s="1109"/>
      <c r="AE825" s="473">
        <f>ROUND(ROUND(ROUND(G812*P$8,0)*T824,0)*X825,0)</f>
        <v>694</v>
      </c>
      <c r="AF825" s="268"/>
    </row>
    <row r="826" spans="1:32" ht="17.100000000000001" customHeight="1">
      <c r="A826" s="243">
        <v>63</v>
      </c>
      <c r="B826" s="351">
        <v>7221</v>
      </c>
      <c r="C826" s="870" t="s">
        <v>13843</v>
      </c>
      <c r="D826" s="597"/>
      <c r="E826" s="661"/>
      <c r="F826" s="627"/>
      <c r="G826" s="208"/>
      <c r="H826" s="208"/>
      <c r="I826" s="385"/>
      <c r="J826" s="629"/>
      <c r="K826" s="630"/>
      <c r="L826" s="630"/>
      <c r="M826" s="214"/>
      <c r="N826" s="1130"/>
      <c r="O826" s="643"/>
      <c r="P826" s="1132"/>
      <c r="Q826" s="1758"/>
      <c r="R826" s="1745"/>
      <c r="S826" s="1113"/>
      <c r="T826" s="1114"/>
      <c r="U826" s="1116"/>
      <c r="V826" s="1805"/>
      <c r="W826" s="400"/>
      <c r="X826" s="1110"/>
      <c r="Y826" s="1079" t="s">
        <v>11869</v>
      </c>
      <c r="Z826" s="354" t="s">
        <v>30</v>
      </c>
      <c r="AA826" s="355">
        <v>0.85</v>
      </c>
      <c r="AB826" s="1215"/>
      <c r="AC826" s="635"/>
      <c r="AD826" s="636"/>
      <c r="AE826" s="391">
        <f>ROUND(ROUND(ROUND(ROUND(G812*P$8,0)*T824,0)*X825,0)*AA826,0)</f>
        <v>590</v>
      </c>
      <c r="AF826" s="268"/>
    </row>
    <row r="827" spans="1:32" ht="17.100000000000001" customHeight="1">
      <c r="A827" s="229">
        <v>63</v>
      </c>
      <c r="B827" s="337">
        <v>8416</v>
      </c>
      <c r="C827" s="871" t="s">
        <v>13844</v>
      </c>
      <c r="D827" s="597"/>
      <c r="E827" s="661"/>
      <c r="F827" s="627"/>
      <c r="G827" s="208"/>
      <c r="H827" s="208"/>
      <c r="I827" s="385"/>
      <c r="J827" s="629"/>
      <c r="K827" s="630"/>
      <c r="L827" s="630"/>
      <c r="M827" s="214"/>
      <c r="N827" s="1130"/>
      <c r="O827" s="643"/>
      <c r="P827" s="1132"/>
      <c r="Q827" s="1239"/>
      <c r="R827" s="1745"/>
      <c r="S827" s="1113"/>
      <c r="T827" s="1114"/>
      <c r="U827" s="1116"/>
      <c r="V827" s="1810" t="s">
        <v>4708</v>
      </c>
      <c r="W827" s="372" t="s">
        <v>30</v>
      </c>
      <c r="X827" s="1107">
        <f>$X$299</f>
        <v>0.85</v>
      </c>
      <c r="Y827" s="1111"/>
      <c r="Z827" s="1111"/>
      <c r="AA827" s="1111"/>
      <c r="AB827" s="1232"/>
      <c r="AC827" s="1111"/>
      <c r="AD827" s="1110"/>
      <c r="AE827" s="473">
        <f>ROUND(ROUND(ROUND(G812*P$8,0)*T824,0)*X827,0)</f>
        <v>843</v>
      </c>
      <c r="AF827" s="268"/>
    </row>
    <row r="828" spans="1:32" ht="17.100000000000001" customHeight="1">
      <c r="A828" s="243">
        <v>63</v>
      </c>
      <c r="B828" s="351">
        <v>7222</v>
      </c>
      <c r="C828" s="870" t="s">
        <v>13845</v>
      </c>
      <c r="D828" s="597"/>
      <c r="E828" s="661"/>
      <c r="F828" s="627"/>
      <c r="G828" s="208"/>
      <c r="H828" s="208"/>
      <c r="I828" s="385"/>
      <c r="J828" s="629"/>
      <c r="K828" s="630"/>
      <c r="L828" s="630"/>
      <c r="M828" s="214"/>
      <c r="N828" s="1130"/>
      <c r="O828" s="643"/>
      <c r="P828" s="1132"/>
      <c r="Q828" s="1239"/>
      <c r="R828" s="1237"/>
      <c r="S828" s="1113"/>
      <c r="T828" s="1114"/>
      <c r="U828" s="1116"/>
      <c r="V828" s="1805"/>
      <c r="W828" s="400"/>
      <c r="X828" s="1110"/>
      <c r="Y828" s="1079" t="s">
        <v>11869</v>
      </c>
      <c r="Z828" s="354" t="s">
        <v>30</v>
      </c>
      <c r="AA828" s="355">
        <v>0.85</v>
      </c>
      <c r="AB828" s="1215"/>
      <c r="AC828" s="635"/>
      <c r="AD828" s="636"/>
      <c r="AE828" s="391">
        <f>ROUND(ROUND(ROUND(ROUND(G812*P$8,0)*T824,0)*X827,0)*AA828,0)</f>
        <v>717</v>
      </c>
      <c r="AF828" s="268"/>
    </row>
    <row r="829" spans="1:32" ht="17.100000000000001" customHeight="1">
      <c r="A829" s="243">
        <v>63</v>
      </c>
      <c r="B829" s="351">
        <v>7223</v>
      </c>
      <c r="C829" s="870" t="s">
        <v>13846</v>
      </c>
      <c r="D829" s="597"/>
      <c r="E829" s="661"/>
      <c r="F829" s="627"/>
      <c r="G829" s="208"/>
      <c r="H829" s="208"/>
      <c r="I829" s="385"/>
      <c r="J829" s="629"/>
      <c r="K829" s="630"/>
      <c r="L829" s="630"/>
      <c r="M829" s="214"/>
      <c r="N829" s="1130"/>
      <c r="O829" s="643"/>
      <c r="P829" s="1132"/>
      <c r="Q829" s="1239"/>
      <c r="R829" s="1237"/>
      <c r="S829" s="1113"/>
      <c r="T829" s="1114"/>
      <c r="U829" s="1116"/>
      <c r="V829" s="1233"/>
      <c r="W829" s="362"/>
      <c r="X829" s="1097"/>
      <c r="Y829" s="635"/>
      <c r="Z829" s="635"/>
      <c r="AA829" s="636"/>
      <c r="AB829" s="1533" t="s">
        <v>167</v>
      </c>
      <c r="AC829" s="643">
        <v>5</v>
      </c>
      <c r="AD829" s="1086" t="s">
        <v>168</v>
      </c>
      <c r="AE829" s="391">
        <f>ROUND(ROUND(ROUND(G812*P$8,0)*T824,0)-AC829,0)</f>
        <v>987</v>
      </c>
      <c r="AF829" s="268"/>
    </row>
    <row r="830" spans="1:32" ht="17.100000000000001" customHeight="1">
      <c r="A830" s="243">
        <v>63</v>
      </c>
      <c r="B830" s="351">
        <v>7224</v>
      </c>
      <c r="C830" s="870" t="s">
        <v>13847</v>
      </c>
      <c r="D830" s="597"/>
      <c r="E830" s="661"/>
      <c r="F830" s="627"/>
      <c r="G830" s="208"/>
      <c r="H830" s="208"/>
      <c r="I830" s="385"/>
      <c r="J830" s="629"/>
      <c r="K830" s="630"/>
      <c r="L830" s="630"/>
      <c r="M830" s="214"/>
      <c r="N830" s="1130"/>
      <c r="O830" s="643"/>
      <c r="P830" s="1132"/>
      <c r="Q830" s="1239"/>
      <c r="R830" s="1237"/>
      <c r="S830" s="1113"/>
      <c r="T830" s="1114"/>
      <c r="U830" s="1116"/>
      <c r="V830" s="1234"/>
      <c r="W830" s="512"/>
      <c r="X830" s="514"/>
      <c r="Y830" s="1071" t="s">
        <v>11869</v>
      </c>
      <c r="Z830" s="362" t="s">
        <v>30</v>
      </c>
      <c r="AA830" s="395">
        <v>0.85</v>
      </c>
      <c r="AB830" s="1745"/>
      <c r="AC830" s="643"/>
      <c r="AD830" s="1086"/>
      <c r="AE830" s="391">
        <f>ROUND(ROUND(ROUND(ROUND(G812*P$8,0)*T824,0)*AA830,0)-AC829,0)</f>
        <v>838</v>
      </c>
      <c r="AF830" s="268"/>
    </row>
    <row r="831" spans="1:32" ht="17.100000000000001" customHeight="1">
      <c r="A831" s="243">
        <v>63</v>
      </c>
      <c r="B831" s="351">
        <v>7225</v>
      </c>
      <c r="C831" s="870" t="s">
        <v>13848</v>
      </c>
      <c r="D831" s="597"/>
      <c r="E831" s="661"/>
      <c r="F831" s="627"/>
      <c r="G831" s="208"/>
      <c r="H831" s="208"/>
      <c r="I831" s="385"/>
      <c r="J831" s="629"/>
      <c r="K831" s="630"/>
      <c r="L831" s="630"/>
      <c r="M831" s="214"/>
      <c r="N831" s="1130"/>
      <c r="O831" s="643"/>
      <c r="P831" s="1132"/>
      <c r="Q831" s="1239"/>
      <c r="R831" s="1237"/>
      <c r="S831" s="1113"/>
      <c r="T831" s="1114"/>
      <c r="U831" s="1116"/>
      <c r="V831" s="1684" t="s">
        <v>4703</v>
      </c>
      <c r="W831" s="643" t="s">
        <v>30</v>
      </c>
      <c r="X831" s="1091">
        <f>$X$297</f>
        <v>0.7</v>
      </c>
      <c r="Y831" s="1088"/>
      <c r="Z831" s="1088"/>
      <c r="AA831" s="1089"/>
      <c r="AB831" s="1745"/>
      <c r="AC831" s="1090"/>
      <c r="AD831" s="1091"/>
      <c r="AE831" s="391">
        <f>ROUND(ROUND(ROUND(ROUND(G812*P$8,0)*T824,0)*X831,0)-AC829,0)</f>
        <v>689</v>
      </c>
      <c r="AF831" s="268"/>
    </row>
    <row r="832" spans="1:32" ht="17.100000000000001" customHeight="1">
      <c r="A832" s="243">
        <v>63</v>
      </c>
      <c r="B832" s="351">
        <v>7226</v>
      </c>
      <c r="C832" s="870" t="s">
        <v>13849</v>
      </c>
      <c r="D832" s="597"/>
      <c r="E832" s="661"/>
      <c r="F832" s="627"/>
      <c r="G832" s="208"/>
      <c r="H832" s="208"/>
      <c r="I832" s="385"/>
      <c r="J832" s="629"/>
      <c r="K832" s="630"/>
      <c r="L832" s="630"/>
      <c r="M832" s="214"/>
      <c r="N832" s="1130"/>
      <c r="O832" s="643"/>
      <c r="P832" s="1132"/>
      <c r="Q832" s="1239"/>
      <c r="R832" s="1237"/>
      <c r="S832" s="1113"/>
      <c r="T832" s="1114"/>
      <c r="U832" s="1116"/>
      <c r="V832" s="1805"/>
      <c r="W832" s="512"/>
      <c r="X832" s="1083"/>
      <c r="Y832" s="1079" t="s">
        <v>11869</v>
      </c>
      <c r="Z832" s="354" t="s">
        <v>30</v>
      </c>
      <c r="AA832" s="357">
        <v>0.85</v>
      </c>
      <c r="AB832" s="1745"/>
      <c r="AC832" s="1090"/>
      <c r="AD832" s="1091"/>
      <c r="AE832" s="391">
        <f>ROUND(ROUND(ROUND(ROUND(ROUND(G812*P$8,0)*T824,0)*X831,0)*AA832,0)-AC829,0)</f>
        <v>585</v>
      </c>
      <c r="AF832" s="268"/>
    </row>
    <row r="833" spans="1:32" ht="16.7" customHeight="1">
      <c r="A833" s="243">
        <v>63</v>
      </c>
      <c r="B833" s="351">
        <v>7227</v>
      </c>
      <c r="C833" s="870" t="s">
        <v>13850</v>
      </c>
      <c r="D833" s="597"/>
      <c r="E833" s="661"/>
      <c r="F833" s="627"/>
      <c r="G833" s="208"/>
      <c r="H833" s="208"/>
      <c r="I833" s="385"/>
      <c r="J833" s="629"/>
      <c r="K833" s="630"/>
      <c r="L833" s="630"/>
      <c r="M833" s="214"/>
      <c r="N833" s="1130"/>
      <c r="O833" s="643"/>
      <c r="P833" s="1132"/>
      <c r="Q833" s="1239"/>
      <c r="R833" s="1237"/>
      <c r="S833" s="1113"/>
      <c r="T833" s="1114"/>
      <c r="U833" s="1116"/>
      <c r="V833" s="1684" t="s">
        <v>4708</v>
      </c>
      <c r="W833" s="643" t="s">
        <v>30</v>
      </c>
      <c r="X833" s="1091">
        <f>$X$299</f>
        <v>0.85</v>
      </c>
      <c r="Y833" s="1082"/>
      <c r="Z833" s="1082"/>
      <c r="AA833" s="1083"/>
      <c r="AB833" s="1745"/>
      <c r="AC833" s="1090"/>
      <c r="AD833" s="1091"/>
      <c r="AE833" s="391">
        <f>ROUND(ROUND(ROUND(ROUND(G812*P$8,0)*T824,0)*X833,0)-AC829,0)</f>
        <v>838</v>
      </c>
      <c r="AF833" s="268"/>
    </row>
    <row r="834" spans="1:32" ht="16.7" customHeight="1">
      <c r="A834" s="243">
        <v>63</v>
      </c>
      <c r="B834" s="351">
        <v>7228</v>
      </c>
      <c r="C834" s="870" t="s">
        <v>13851</v>
      </c>
      <c r="D834" s="597"/>
      <c r="E834" s="661"/>
      <c r="F834" s="627"/>
      <c r="G834" s="208"/>
      <c r="H834" s="208"/>
      <c r="I834" s="385"/>
      <c r="J834" s="629"/>
      <c r="K834" s="630"/>
      <c r="L834" s="630"/>
      <c r="M834" s="214"/>
      <c r="N834" s="1130"/>
      <c r="O834" s="643"/>
      <c r="P834" s="1132"/>
      <c r="Q834" s="1239"/>
      <c r="R834" s="1237"/>
      <c r="S834" s="1113"/>
      <c r="T834" s="1114"/>
      <c r="U834" s="1116"/>
      <c r="V834" s="1805"/>
      <c r="W834" s="512"/>
      <c r="X834" s="1083"/>
      <c r="Y834" s="1079" t="s">
        <v>11869</v>
      </c>
      <c r="Z834" s="354" t="s">
        <v>30</v>
      </c>
      <c r="AA834" s="357">
        <v>0.85</v>
      </c>
      <c r="AB834" s="1746"/>
      <c r="AC834" s="1082"/>
      <c r="AD834" s="1083"/>
      <c r="AE834" s="391">
        <f>ROUND(ROUND(ROUND(ROUND(ROUND(G812*P$8,0)*T824,0)*X833,0)*AA834,0)-AC829,0)</f>
        <v>712</v>
      </c>
      <c r="AF834" s="268"/>
    </row>
    <row r="835" spans="1:32" ht="17.100000000000001" customHeight="1">
      <c r="A835" s="243">
        <v>63</v>
      </c>
      <c r="B835" s="351">
        <v>7229</v>
      </c>
      <c r="C835" s="870" t="s">
        <v>13852</v>
      </c>
      <c r="D835" s="597"/>
      <c r="E835" s="661"/>
      <c r="F835" s="627"/>
      <c r="G835" s="208"/>
      <c r="H835" s="208"/>
      <c r="I835" s="385"/>
      <c r="J835" s="629"/>
      <c r="K835" s="630"/>
      <c r="L835" s="630"/>
      <c r="M835" s="214"/>
      <c r="N835" s="1130"/>
      <c r="O835" s="643"/>
      <c r="P835" s="1132"/>
      <c r="Q835" s="1239"/>
      <c r="R835" s="1622" t="s">
        <v>237</v>
      </c>
      <c r="S835" s="362"/>
      <c r="T835" s="1119"/>
      <c r="U835" s="1081"/>
      <c r="V835" s="1233"/>
      <c r="W835" s="362"/>
      <c r="X835" s="1097"/>
      <c r="Y835" s="635"/>
      <c r="Z835" s="635"/>
      <c r="AA835" s="635"/>
      <c r="AB835" s="1215"/>
      <c r="AC835" s="635"/>
      <c r="AD835" s="636"/>
      <c r="AE835" s="391">
        <f>ROUND(ROUND(G812*P$8,0)*T836,0)</f>
        <v>709</v>
      </c>
      <c r="AF835" s="268"/>
    </row>
    <row r="836" spans="1:32" ht="17.100000000000001" customHeight="1">
      <c r="A836" s="243">
        <v>63</v>
      </c>
      <c r="B836" s="351">
        <v>7230</v>
      </c>
      <c r="C836" s="870" t="s">
        <v>13853</v>
      </c>
      <c r="D836" s="597"/>
      <c r="E836" s="661"/>
      <c r="F836" s="627"/>
      <c r="G836" s="208"/>
      <c r="H836" s="208"/>
      <c r="I836" s="385"/>
      <c r="J836" s="629"/>
      <c r="K836" s="630"/>
      <c r="L836" s="630"/>
      <c r="M836" s="214"/>
      <c r="N836" s="1130"/>
      <c r="O836" s="643"/>
      <c r="P836" s="1132"/>
      <c r="Q836" s="1239"/>
      <c r="R836" s="1745"/>
      <c r="S836" s="643" t="s">
        <v>30</v>
      </c>
      <c r="T836" s="1090">
        <v>0.5</v>
      </c>
      <c r="U836" s="1091"/>
      <c r="V836" s="1234"/>
      <c r="W836" s="512"/>
      <c r="X836" s="514"/>
      <c r="Y836" s="1071" t="s">
        <v>11869</v>
      </c>
      <c r="Z836" s="362" t="s">
        <v>30</v>
      </c>
      <c r="AA836" s="356">
        <v>0.85</v>
      </c>
      <c r="AB836" s="1215"/>
      <c r="AC836" s="635"/>
      <c r="AD836" s="636"/>
      <c r="AE836" s="391">
        <f>ROUND(ROUND(ROUND(G812*P$8,0)*T836,0)*AA836,0)</f>
        <v>603</v>
      </c>
      <c r="AF836" s="268"/>
    </row>
    <row r="837" spans="1:32" ht="17.100000000000001" customHeight="1">
      <c r="A837" s="243">
        <v>63</v>
      </c>
      <c r="B837" s="351">
        <v>7231</v>
      </c>
      <c r="C837" s="870" t="s">
        <v>13854</v>
      </c>
      <c r="D837" s="597"/>
      <c r="E837" s="661"/>
      <c r="F837" s="627"/>
      <c r="G837" s="208"/>
      <c r="H837" s="208"/>
      <c r="I837" s="385"/>
      <c r="J837" s="629"/>
      <c r="K837" s="630"/>
      <c r="L837" s="630"/>
      <c r="M837" s="214"/>
      <c r="N837" s="1130"/>
      <c r="O837" s="643"/>
      <c r="P837" s="1132"/>
      <c r="Q837" s="1239"/>
      <c r="R837" s="1745"/>
      <c r="S837" s="643"/>
      <c r="T837" s="1090"/>
      <c r="U837" s="1091"/>
      <c r="V837" s="1684" t="s">
        <v>4703</v>
      </c>
      <c r="W837" s="362" t="s">
        <v>30</v>
      </c>
      <c r="X837" s="1081">
        <f>$X$297</f>
        <v>0.7</v>
      </c>
      <c r="Y837" s="1088"/>
      <c r="Z837" s="1088"/>
      <c r="AA837" s="1088"/>
      <c r="AB837" s="1226"/>
      <c r="AC837" s="1088"/>
      <c r="AD837" s="1089"/>
      <c r="AE837" s="391">
        <f>ROUND(ROUND(ROUND(G812*P$8,0)*T836,0)*X837,0)</f>
        <v>496</v>
      </c>
      <c r="AF837" s="268"/>
    </row>
    <row r="838" spans="1:32" ht="17.100000000000001" customHeight="1">
      <c r="A838" s="243">
        <v>63</v>
      </c>
      <c r="B838" s="351">
        <v>7232</v>
      </c>
      <c r="C838" s="870" t="s">
        <v>13855</v>
      </c>
      <c r="D838" s="597"/>
      <c r="E838" s="661"/>
      <c r="F838" s="627"/>
      <c r="G838" s="208"/>
      <c r="H838" s="208"/>
      <c r="I838" s="385"/>
      <c r="J838" s="629"/>
      <c r="K838" s="630"/>
      <c r="L838" s="630"/>
      <c r="M838" s="214"/>
      <c r="N838" s="1130"/>
      <c r="O838" s="643"/>
      <c r="P838" s="1132"/>
      <c r="Q838" s="1239"/>
      <c r="R838" s="1745"/>
      <c r="S838" s="643"/>
      <c r="T838" s="1090"/>
      <c r="U838" s="1091"/>
      <c r="V838" s="1805"/>
      <c r="W838" s="512"/>
      <c r="X838" s="1083"/>
      <c r="Y838" s="1079" t="s">
        <v>11869</v>
      </c>
      <c r="Z838" s="354" t="s">
        <v>30</v>
      </c>
      <c r="AA838" s="355">
        <v>0.85</v>
      </c>
      <c r="AB838" s="1215"/>
      <c r="AC838" s="635"/>
      <c r="AD838" s="636"/>
      <c r="AE838" s="391">
        <f>ROUND(ROUND(ROUND(ROUND(G812*P$8,0)*T836,0)*X837,0)*AA838,0)</f>
        <v>422</v>
      </c>
      <c r="AF838" s="268"/>
    </row>
    <row r="839" spans="1:32" ht="17.100000000000001" customHeight="1">
      <c r="A839" s="243">
        <v>63</v>
      </c>
      <c r="B839" s="351">
        <v>7233</v>
      </c>
      <c r="C839" s="870" t="s">
        <v>13856</v>
      </c>
      <c r="D839" s="597"/>
      <c r="E839" s="661"/>
      <c r="F839" s="627"/>
      <c r="G839" s="208"/>
      <c r="H839" s="208"/>
      <c r="I839" s="385"/>
      <c r="J839" s="629"/>
      <c r="K839" s="630"/>
      <c r="L839" s="630"/>
      <c r="M839" s="214"/>
      <c r="N839" s="1130"/>
      <c r="O839" s="643"/>
      <c r="P839" s="1132"/>
      <c r="Q839" s="1239"/>
      <c r="R839" s="1246"/>
      <c r="S839" s="643"/>
      <c r="T839" s="1090"/>
      <c r="U839" s="1091"/>
      <c r="V839" s="1684" t="s">
        <v>4708</v>
      </c>
      <c r="W839" s="362" t="s">
        <v>30</v>
      </c>
      <c r="X839" s="1081">
        <f>$X$299</f>
        <v>0.85</v>
      </c>
      <c r="Y839" s="1082"/>
      <c r="Z839" s="1082"/>
      <c r="AA839" s="1082"/>
      <c r="AB839" s="1220"/>
      <c r="AC839" s="1082"/>
      <c r="AD839" s="1083"/>
      <c r="AE839" s="391">
        <f>ROUND(ROUND(ROUND(G812*P$8,0)*T836,0)*X839,0)</f>
        <v>603</v>
      </c>
      <c r="AF839" s="268"/>
    </row>
    <row r="840" spans="1:32" ht="17.100000000000001" customHeight="1">
      <c r="A840" s="243">
        <v>63</v>
      </c>
      <c r="B840" s="351">
        <v>7234</v>
      </c>
      <c r="C840" s="870" t="s">
        <v>13857</v>
      </c>
      <c r="D840" s="597"/>
      <c r="E840" s="661"/>
      <c r="F840" s="627"/>
      <c r="G840" s="208"/>
      <c r="H840" s="208"/>
      <c r="I840" s="385"/>
      <c r="J840" s="629"/>
      <c r="K840" s="630"/>
      <c r="L840" s="630"/>
      <c r="M840" s="214"/>
      <c r="N840" s="1130"/>
      <c r="O840" s="643"/>
      <c r="P840" s="1132"/>
      <c r="Q840" s="1239"/>
      <c r="R840" s="1246"/>
      <c r="S840" s="643"/>
      <c r="T840" s="1090"/>
      <c r="U840" s="1091"/>
      <c r="V840" s="1805"/>
      <c r="W840" s="512"/>
      <c r="X840" s="1083"/>
      <c r="Y840" s="1079" t="s">
        <v>11869</v>
      </c>
      <c r="Z840" s="354" t="s">
        <v>30</v>
      </c>
      <c r="AA840" s="355">
        <v>0.85</v>
      </c>
      <c r="AB840" s="1215"/>
      <c r="AC840" s="635"/>
      <c r="AD840" s="636"/>
      <c r="AE840" s="391">
        <f>ROUND(ROUND(ROUND(ROUND(G812*P$8,0)*T836,0)*X839,0)*AA840,0)</f>
        <v>513</v>
      </c>
      <c r="AF840" s="268"/>
    </row>
    <row r="841" spans="1:32" ht="17.100000000000001" customHeight="1">
      <c r="A841" s="243">
        <v>63</v>
      </c>
      <c r="B841" s="351">
        <v>7235</v>
      </c>
      <c r="C841" s="870" t="s">
        <v>13858</v>
      </c>
      <c r="D841" s="597"/>
      <c r="E841" s="661"/>
      <c r="F841" s="627"/>
      <c r="G841" s="208"/>
      <c r="H841" s="208"/>
      <c r="I841" s="385"/>
      <c r="J841" s="629"/>
      <c r="K841" s="630"/>
      <c r="L841" s="630"/>
      <c r="M841" s="214"/>
      <c r="N841" s="1130"/>
      <c r="O841" s="643"/>
      <c r="P841" s="1132"/>
      <c r="Q841" s="1239"/>
      <c r="R841" s="1246"/>
      <c r="S841" s="643"/>
      <c r="T841" s="1090"/>
      <c r="U841" s="1091"/>
      <c r="V841" s="1233"/>
      <c r="W841" s="362"/>
      <c r="X841" s="1097"/>
      <c r="Y841" s="635"/>
      <c r="Z841" s="635"/>
      <c r="AA841" s="636"/>
      <c r="AB841" s="1533" t="s">
        <v>167</v>
      </c>
      <c r="AC841" s="643">
        <v>5</v>
      </c>
      <c r="AD841" s="1086" t="s">
        <v>168</v>
      </c>
      <c r="AE841" s="391">
        <f>ROUND(ROUND(ROUND(G812*P$8,0)*T836,0)-AC841,0)</f>
        <v>704</v>
      </c>
      <c r="AF841" s="268"/>
    </row>
    <row r="842" spans="1:32" ht="17.100000000000001" customHeight="1">
      <c r="A842" s="243">
        <v>63</v>
      </c>
      <c r="B842" s="351">
        <v>7236</v>
      </c>
      <c r="C842" s="870" t="s">
        <v>13859</v>
      </c>
      <c r="D842" s="597"/>
      <c r="E842" s="661"/>
      <c r="F842" s="627"/>
      <c r="G842" s="208"/>
      <c r="H842" s="208"/>
      <c r="I842" s="385"/>
      <c r="J842" s="629"/>
      <c r="K842" s="630"/>
      <c r="L842" s="630"/>
      <c r="M842" s="214"/>
      <c r="N842" s="1130"/>
      <c r="O842" s="643"/>
      <c r="P842" s="1132"/>
      <c r="Q842" s="1239"/>
      <c r="R842" s="1246"/>
      <c r="S842" s="643"/>
      <c r="T842" s="1090"/>
      <c r="U842" s="1091"/>
      <c r="V842" s="1234"/>
      <c r="W842" s="512"/>
      <c r="X842" s="514"/>
      <c r="Y842" s="1071" t="s">
        <v>11869</v>
      </c>
      <c r="Z842" s="362" t="s">
        <v>30</v>
      </c>
      <c r="AA842" s="395">
        <v>0.85</v>
      </c>
      <c r="AB842" s="1745"/>
      <c r="AC842" s="643"/>
      <c r="AD842" s="1086"/>
      <c r="AE842" s="391">
        <f>ROUND(ROUND(ROUND(ROUND(G812*P$8,0)*T836,0)*AA842,0)-AC841,0)</f>
        <v>598</v>
      </c>
      <c r="AF842" s="268"/>
    </row>
    <row r="843" spans="1:32" ht="16.7" customHeight="1">
      <c r="A843" s="243">
        <v>63</v>
      </c>
      <c r="B843" s="351">
        <v>7237</v>
      </c>
      <c r="C843" s="870" t="s">
        <v>13860</v>
      </c>
      <c r="D843" s="597"/>
      <c r="E843" s="661"/>
      <c r="F843" s="627"/>
      <c r="G843" s="208"/>
      <c r="H843" s="208"/>
      <c r="I843" s="385"/>
      <c r="J843" s="629"/>
      <c r="K843" s="630"/>
      <c r="L843" s="630"/>
      <c r="M843" s="214"/>
      <c r="N843" s="1130"/>
      <c r="O843" s="643"/>
      <c r="P843" s="1132"/>
      <c r="Q843" s="1239"/>
      <c r="R843" s="1246"/>
      <c r="S843" s="643"/>
      <c r="T843" s="1090"/>
      <c r="U843" s="1091"/>
      <c r="V843" s="1684" t="s">
        <v>4703</v>
      </c>
      <c r="W843" s="643" t="s">
        <v>30</v>
      </c>
      <c r="X843" s="1091">
        <f>$X$297</f>
        <v>0.7</v>
      </c>
      <c r="Y843" s="1088"/>
      <c r="Z843" s="1088"/>
      <c r="AA843" s="1089"/>
      <c r="AB843" s="1745"/>
      <c r="AC843" s="1090"/>
      <c r="AD843" s="1091"/>
      <c r="AE843" s="391">
        <f>ROUND(ROUND(ROUND(ROUND(G812*P$8,0)*T836,0)*X843,0)-AC841,0)</f>
        <v>491</v>
      </c>
      <c r="AF843" s="268"/>
    </row>
    <row r="844" spans="1:32" ht="16.7" customHeight="1">
      <c r="A844" s="243">
        <v>63</v>
      </c>
      <c r="B844" s="351">
        <v>7238</v>
      </c>
      <c r="C844" s="870" t="s">
        <v>13861</v>
      </c>
      <c r="D844" s="597"/>
      <c r="E844" s="661"/>
      <c r="F844" s="627"/>
      <c r="G844" s="208"/>
      <c r="H844" s="208"/>
      <c r="I844" s="385"/>
      <c r="J844" s="629"/>
      <c r="K844" s="630"/>
      <c r="L844" s="630"/>
      <c r="M844" s="214"/>
      <c r="N844" s="1130"/>
      <c r="O844" s="643"/>
      <c r="P844" s="1132"/>
      <c r="Q844" s="1239"/>
      <c r="R844" s="1246"/>
      <c r="S844" s="643"/>
      <c r="T844" s="1090"/>
      <c r="U844" s="1091"/>
      <c r="V844" s="1805"/>
      <c r="W844" s="512"/>
      <c r="X844" s="1083"/>
      <c r="Y844" s="1079" t="s">
        <v>11869</v>
      </c>
      <c r="Z844" s="354" t="s">
        <v>30</v>
      </c>
      <c r="AA844" s="357">
        <v>0.85</v>
      </c>
      <c r="AB844" s="1745"/>
      <c r="AC844" s="1090"/>
      <c r="AD844" s="1091"/>
      <c r="AE844" s="391">
        <f>ROUND(ROUND(ROUND(ROUND(ROUND(G812*P$8,0)*T836,0)*X843,0)*AA844,0)-AC841,0)</f>
        <v>417</v>
      </c>
      <c r="AF844" s="268"/>
    </row>
    <row r="845" spans="1:32" ht="17.100000000000001" customHeight="1">
      <c r="A845" s="243">
        <v>63</v>
      </c>
      <c r="B845" s="351">
        <v>7239</v>
      </c>
      <c r="C845" s="870" t="s">
        <v>13862</v>
      </c>
      <c r="D845" s="597"/>
      <c r="E845" s="661"/>
      <c r="F845" s="627"/>
      <c r="G845" s="208"/>
      <c r="H845" s="208"/>
      <c r="I845" s="385"/>
      <c r="J845" s="629"/>
      <c r="K845" s="630"/>
      <c r="L845" s="630"/>
      <c r="M845" s="214"/>
      <c r="N845" s="1130"/>
      <c r="O845" s="643"/>
      <c r="P845" s="1132"/>
      <c r="Q845" s="1239"/>
      <c r="R845" s="1246"/>
      <c r="S845" s="643"/>
      <c r="T845" s="1090"/>
      <c r="U845" s="1091"/>
      <c r="V845" s="1684" t="s">
        <v>4708</v>
      </c>
      <c r="W845" s="643" t="s">
        <v>30</v>
      </c>
      <c r="X845" s="1091">
        <f>$X$299</f>
        <v>0.85</v>
      </c>
      <c r="Y845" s="1082"/>
      <c r="Z845" s="1082"/>
      <c r="AA845" s="1083"/>
      <c r="AB845" s="1745"/>
      <c r="AC845" s="1090"/>
      <c r="AD845" s="1091"/>
      <c r="AE845" s="391">
        <f>ROUND(ROUND(ROUND(ROUND(G812*P$8,0)*T836,0)*X845,0)-AC841,0)</f>
        <v>598</v>
      </c>
      <c r="AF845" s="268"/>
    </row>
    <row r="846" spans="1:32" ht="17.100000000000001" customHeight="1">
      <c r="A846" s="243">
        <v>63</v>
      </c>
      <c r="B846" s="351">
        <v>7240</v>
      </c>
      <c r="C846" s="870" t="s">
        <v>13863</v>
      </c>
      <c r="D846" s="597"/>
      <c r="E846" s="661"/>
      <c r="F846" s="627"/>
      <c r="G846" s="208"/>
      <c r="H846" s="208"/>
      <c r="I846" s="385"/>
      <c r="J846" s="629"/>
      <c r="K846" s="630"/>
      <c r="L846" s="630"/>
      <c r="M846" s="214"/>
      <c r="N846" s="1130"/>
      <c r="O846" s="643"/>
      <c r="P846" s="1132"/>
      <c r="Q846" s="1247"/>
      <c r="R846" s="1240"/>
      <c r="S846" s="512"/>
      <c r="T846" s="1082"/>
      <c r="U846" s="1083"/>
      <c r="V846" s="1805"/>
      <c r="W846" s="512"/>
      <c r="X846" s="1083"/>
      <c r="Y846" s="1079" t="s">
        <v>11869</v>
      </c>
      <c r="Z846" s="354" t="s">
        <v>30</v>
      </c>
      <c r="AA846" s="357">
        <v>0.85</v>
      </c>
      <c r="AB846" s="1746"/>
      <c r="AC846" s="1082"/>
      <c r="AD846" s="1083"/>
      <c r="AE846" s="391">
        <f>ROUND(ROUND(ROUND(ROUND(ROUND(G812*P$8,0)*T836,0)*X845,0)*AA846,0)-AC841,0)</f>
        <v>508</v>
      </c>
      <c r="AF846" s="268"/>
    </row>
    <row r="847" spans="1:32" ht="17.100000000000001" customHeight="1">
      <c r="A847" s="229">
        <v>63</v>
      </c>
      <c r="B847" s="337">
        <v>8441</v>
      </c>
      <c r="C847" s="871" t="s">
        <v>13864</v>
      </c>
      <c r="D847" s="597"/>
      <c r="E847" s="661"/>
      <c r="F847" s="1626" t="s">
        <v>12304</v>
      </c>
      <c r="G847" s="664"/>
      <c r="H847" s="664"/>
      <c r="I847" s="732"/>
      <c r="J847" s="597"/>
      <c r="K847" s="208"/>
      <c r="L847" s="392"/>
      <c r="M847" s="208"/>
      <c r="N847" s="516"/>
      <c r="O847" s="517"/>
      <c r="P847" s="518"/>
      <c r="Q847" s="1267"/>
      <c r="R847" s="1267"/>
      <c r="S847" s="232"/>
      <c r="T847" s="232"/>
      <c r="U847" s="232"/>
      <c r="V847" s="1227"/>
      <c r="W847" s="372"/>
      <c r="X847" s="1070"/>
      <c r="Y847" s="625"/>
      <c r="Z847" s="625"/>
      <c r="AA847" s="625"/>
      <c r="AB847" s="1213"/>
      <c r="AC847" s="625"/>
      <c r="AD847" s="626"/>
      <c r="AE847" s="473">
        <f>ROUND(G848*P$8,0)</f>
        <v>1186</v>
      </c>
      <c r="AF847" s="268"/>
    </row>
    <row r="848" spans="1:32" ht="17.100000000000001" customHeight="1">
      <c r="A848" s="243">
        <v>63</v>
      </c>
      <c r="B848" s="351">
        <v>7241</v>
      </c>
      <c r="C848" s="870" t="s">
        <v>13865</v>
      </c>
      <c r="D848" s="597"/>
      <c r="E848" s="661"/>
      <c r="F848" s="1745"/>
      <c r="G848" s="624">
        <v>1694</v>
      </c>
      <c r="H848" s="208" t="s">
        <v>18</v>
      </c>
      <c r="I848" s="661"/>
      <c r="J848" s="597"/>
      <c r="K848" s="208"/>
      <c r="L848" s="392"/>
      <c r="M848" s="208"/>
      <c r="N848" s="516"/>
      <c r="O848" s="517"/>
      <c r="P848" s="518"/>
      <c r="Q848" s="1268"/>
      <c r="R848" s="1268"/>
      <c r="S848" s="208"/>
      <c r="T848" s="208"/>
      <c r="U848" s="208"/>
      <c r="V848" s="1229"/>
      <c r="W848" s="400"/>
      <c r="X848" s="470"/>
      <c r="Y848" s="1071" t="s">
        <v>4700</v>
      </c>
      <c r="Z848" s="362" t="s">
        <v>163</v>
      </c>
      <c r="AA848" s="356">
        <v>0.85</v>
      </c>
      <c r="AB848" s="1215"/>
      <c r="AC848" s="635"/>
      <c r="AD848" s="636"/>
      <c r="AE848" s="391">
        <f>ROUND(ROUND(G848*P$8,0)*AA848,0)</f>
        <v>1008</v>
      </c>
      <c r="AF848" s="268"/>
    </row>
    <row r="849" spans="1:32" ht="17.100000000000001" customHeight="1">
      <c r="A849" s="229">
        <v>63</v>
      </c>
      <c r="B849" s="337">
        <v>8442</v>
      </c>
      <c r="C849" s="871" t="s">
        <v>13866</v>
      </c>
      <c r="D849" s="597"/>
      <c r="E849" s="661"/>
      <c r="F849" s="597"/>
      <c r="G849" s="654"/>
      <c r="H849" s="654"/>
      <c r="I849" s="661"/>
      <c r="J849" s="597"/>
      <c r="K849" s="208"/>
      <c r="L849" s="392"/>
      <c r="M849" s="209"/>
      <c r="N849" s="842"/>
      <c r="O849" s="546"/>
      <c r="P849" s="743"/>
      <c r="Q849" s="1269"/>
      <c r="R849" s="1269"/>
      <c r="S849" s="208"/>
      <c r="T849" s="208"/>
      <c r="U849" s="208"/>
      <c r="V849" s="1810" t="s">
        <v>4703</v>
      </c>
      <c r="W849" s="372" t="s">
        <v>163</v>
      </c>
      <c r="X849" s="1107">
        <f>$X$297</f>
        <v>0.7</v>
      </c>
      <c r="Y849" s="1108"/>
      <c r="Z849" s="1108"/>
      <c r="AA849" s="1108"/>
      <c r="AB849" s="1231"/>
      <c r="AC849" s="1108"/>
      <c r="AD849" s="1109"/>
      <c r="AE849" s="473">
        <f>ROUND(ROUND(G848*P$8,0)*X849,0)</f>
        <v>830</v>
      </c>
      <c r="AF849" s="268"/>
    </row>
    <row r="850" spans="1:32" ht="17.100000000000001" customHeight="1">
      <c r="A850" s="243">
        <v>63</v>
      </c>
      <c r="B850" s="351">
        <v>7242</v>
      </c>
      <c r="C850" s="870" t="s">
        <v>13867</v>
      </c>
      <c r="D850" s="597"/>
      <c r="E850" s="661"/>
      <c r="F850" s="597"/>
      <c r="G850" s="654"/>
      <c r="H850" s="654"/>
      <c r="I850" s="661"/>
      <c r="J850" s="597"/>
      <c r="K850" s="208"/>
      <c r="L850" s="392"/>
      <c r="M850" s="209"/>
      <c r="N850" s="842"/>
      <c r="O850" s="546"/>
      <c r="P850" s="743"/>
      <c r="Q850" s="1269"/>
      <c r="R850" s="1269"/>
      <c r="S850" s="208"/>
      <c r="T850" s="208"/>
      <c r="U850" s="208"/>
      <c r="V850" s="1805"/>
      <c r="W850" s="400"/>
      <c r="X850" s="1110"/>
      <c r="Y850" s="1079" t="s">
        <v>11869</v>
      </c>
      <c r="Z850" s="354" t="s">
        <v>30</v>
      </c>
      <c r="AA850" s="355">
        <v>0.85</v>
      </c>
      <c r="AB850" s="1215"/>
      <c r="AC850" s="635"/>
      <c r="AD850" s="636"/>
      <c r="AE850" s="391">
        <f>ROUND(ROUND(ROUND(G848*P$8,0)*X849,0)*AA850,0)</f>
        <v>706</v>
      </c>
      <c r="AF850" s="268"/>
    </row>
    <row r="851" spans="1:32" ht="17.100000000000001" customHeight="1">
      <c r="A851" s="229">
        <v>63</v>
      </c>
      <c r="B851" s="337">
        <v>8443</v>
      </c>
      <c r="C851" s="871" t="s">
        <v>13868</v>
      </c>
      <c r="D851" s="597"/>
      <c r="E851" s="661"/>
      <c r="F851" s="597"/>
      <c r="G851" s="654"/>
      <c r="H851" s="654"/>
      <c r="I851" s="661"/>
      <c r="J851" s="597"/>
      <c r="K851" s="208"/>
      <c r="L851" s="392"/>
      <c r="M851" s="209"/>
      <c r="N851" s="842"/>
      <c r="O851" s="546"/>
      <c r="P851" s="743"/>
      <c r="Q851" s="1269"/>
      <c r="R851" s="1269"/>
      <c r="S851" s="208"/>
      <c r="T851" s="208"/>
      <c r="U851" s="385"/>
      <c r="V851" s="1810" t="s">
        <v>4708</v>
      </c>
      <c r="W851" s="372" t="s">
        <v>30</v>
      </c>
      <c r="X851" s="1107">
        <f>$X$299</f>
        <v>0.85</v>
      </c>
      <c r="Y851" s="1111"/>
      <c r="Z851" s="1111"/>
      <c r="AA851" s="1111"/>
      <c r="AB851" s="1232"/>
      <c r="AC851" s="1111"/>
      <c r="AD851" s="1110"/>
      <c r="AE851" s="473">
        <f>ROUND(ROUND(G848*P$8,0)*X851,0)</f>
        <v>1008</v>
      </c>
      <c r="AF851" s="268"/>
    </row>
    <row r="852" spans="1:32" ht="17.100000000000001" customHeight="1">
      <c r="A852" s="243">
        <v>63</v>
      </c>
      <c r="B852" s="351">
        <v>7243</v>
      </c>
      <c r="C852" s="870" t="s">
        <v>13869</v>
      </c>
      <c r="D852" s="597"/>
      <c r="E852" s="661"/>
      <c r="F852" s="597"/>
      <c r="G852" s="654"/>
      <c r="H852" s="654"/>
      <c r="I852" s="661"/>
      <c r="J852" s="597"/>
      <c r="K852" s="208"/>
      <c r="L852" s="392"/>
      <c r="M852" s="209"/>
      <c r="N852" s="842"/>
      <c r="O852" s="546"/>
      <c r="P852" s="743"/>
      <c r="Q852" s="1269"/>
      <c r="R852" s="1269"/>
      <c r="S852" s="208"/>
      <c r="T852" s="208"/>
      <c r="U852" s="385"/>
      <c r="V852" s="1805"/>
      <c r="W852" s="400"/>
      <c r="X852" s="1110"/>
      <c r="Y852" s="1079" t="s">
        <v>11869</v>
      </c>
      <c r="Z852" s="354" t="s">
        <v>30</v>
      </c>
      <c r="AA852" s="355">
        <v>0.85</v>
      </c>
      <c r="AB852" s="1215"/>
      <c r="AC852" s="635"/>
      <c r="AD852" s="636"/>
      <c r="AE852" s="391">
        <f>ROUND(ROUND(ROUND(G848*P$8,0)*X851,0)*AA852,0)</f>
        <v>857</v>
      </c>
      <c r="AF852" s="268"/>
    </row>
    <row r="853" spans="1:32" ht="17.100000000000001" customHeight="1">
      <c r="A853" s="243">
        <v>63</v>
      </c>
      <c r="B853" s="351">
        <v>7244</v>
      </c>
      <c r="C853" s="870" t="s">
        <v>13870</v>
      </c>
      <c r="D853" s="597"/>
      <c r="E853" s="661"/>
      <c r="F853" s="597"/>
      <c r="G853" s="654"/>
      <c r="H853" s="654"/>
      <c r="I853" s="661"/>
      <c r="J853" s="597"/>
      <c r="K853" s="208"/>
      <c r="L853" s="392"/>
      <c r="M853" s="209"/>
      <c r="N853" s="842"/>
      <c r="O853" s="546"/>
      <c r="P853" s="743"/>
      <c r="Q853" s="1269"/>
      <c r="R853" s="1269"/>
      <c r="S853" s="208"/>
      <c r="T853" s="208"/>
      <c r="U853" s="385"/>
      <c r="V853" s="1233"/>
      <c r="W853" s="362"/>
      <c r="X853" s="1097"/>
      <c r="Y853" s="635"/>
      <c r="Z853" s="635"/>
      <c r="AA853" s="636"/>
      <c r="AB853" s="1533" t="s">
        <v>167</v>
      </c>
      <c r="AC853" s="643">
        <v>5</v>
      </c>
      <c r="AD853" s="1086" t="s">
        <v>168</v>
      </c>
      <c r="AE853" s="391">
        <f>ROUND(ROUND(G848*P$8,0)-AC853,0)</f>
        <v>1181</v>
      </c>
      <c r="AF853" s="268"/>
    </row>
    <row r="854" spans="1:32" ht="17.100000000000001" customHeight="1">
      <c r="A854" s="243">
        <v>63</v>
      </c>
      <c r="B854" s="351">
        <v>7245</v>
      </c>
      <c r="C854" s="870" t="s">
        <v>13871</v>
      </c>
      <c r="D854" s="597"/>
      <c r="E854" s="661"/>
      <c r="F854" s="597"/>
      <c r="G854" s="654"/>
      <c r="H854" s="654"/>
      <c r="I854" s="661"/>
      <c r="J854" s="597"/>
      <c r="K854" s="208"/>
      <c r="L854" s="392"/>
      <c r="M854" s="209"/>
      <c r="N854" s="842"/>
      <c r="O854" s="546"/>
      <c r="P854" s="743"/>
      <c r="Q854" s="1269"/>
      <c r="R854" s="1269"/>
      <c r="S854" s="208"/>
      <c r="T854" s="208"/>
      <c r="U854" s="208"/>
      <c r="V854" s="1234"/>
      <c r="W854" s="512"/>
      <c r="X854" s="514"/>
      <c r="Y854" s="1071" t="s">
        <v>11869</v>
      </c>
      <c r="Z854" s="362" t="s">
        <v>30</v>
      </c>
      <c r="AA854" s="395">
        <v>0.85</v>
      </c>
      <c r="AB854" s="1745"/>
      <c r="AC854" s="643"/>
      <c r="AD854" s="1086"/>
      <c r="AE854" s="391">
        <f>ROUND(ROUND(ROUND(G848*P$8,0)*AA854,0)-AC853,0)</f>
        <v>1003</v>
      </c>
      <c r="AF854" s="268"/>
    </row>
    <row r="855" spans="1:32" ht="17.100000000000001" customHeight="1">
      <c r="A855" s="243">
        <v>63</v>
      </c>
      <c r="B855" s="351">
        <v>7246</v>
      </c>
      <c r="C855" s="870" t="s">
        <v>13872</v>
      </c>
      <c r="D855" s="597"/>
      <c r="E855" s="661"/>
      <c r="F855" s="597"/>
      <c r="G855" s="654"/>
      <c r="H855" s="654"/>
      <c r="I855" s="661"/>
      <c r="J855" s="597"/>
      <c r="K855" s="208"/>
      <c r="L855" s="392"/>
      <c r="M855" s="209"/>
      <c r="N855" s="842"/>
      <c r="O855" s="546"/>
      <c r="P855" s="743"/>
      <c r="Q855" s="1269"/>
      <c r="R855" s="1269"/>
      <c r="S855" s="208"/>
      <c r="T855" s="208"/>
      <c r="U855" s="208"/>
      <c r="V855" s="1684" t="s">
        <v>4703</v>
      </c>
      <c r="W855" s="643" t="s">
        <v>30</v>
      </c>
      <c r="X855" s="1091">
        <f>$X$297</f>
        <v>0.7</v>
      </c>
      <c r="Y855" s="1088"/>
      <c r="Z855" s="1088"/>
      <c r="AA855" s="1089"/>
      <c r="AB855" s="1745"/>
      <c r="AC855" s="1090"/>
      <c r="AD855" s="1091"/>
      <c r="AE855" s="391">
        <f>ROUND(ROUND(ROUND(G848*P$8,0)*X855,0)-AC853,0)</f>
        <v>825</v>
      </c>
      <c r="AF855" s="268"/>
    </row>
    <row r="856" spans="1:32" ht="17.100000000000001" customHeight="1">
      <c r="A856" s="243">
        <v>63</v>
      </c>
      <c r="B856" s="351">
        <v>7247</v>
      </c>
      <c r="C856" s="870" t="s">
        <v>13873</v>
      </c>
      <c r="D856" s="597"/>
      <c r="E856" s="661"/>
      <c r="F856" s="597"/>
      <c r="G856" s="654"/>
      <c r="H856" s="654"/>
      <c r="I856" s="661"/>
      <c r="J856" s="597"/>
      <c r="K856" s="208"/>
      <c r="L856" s="392"/>
      <c r="M856" s="209"/>
      <c r="N856" s="842"/>
      <c r="O856" s="546"/>
      <c r="P856" s="743"/>
      <c r="Q856" s="1269"/>
      <c r="R856" s="1269"/>
      <c r="S856" s="208"/>
      <c r="T856" s="208"/>
      <c r="U856" s="208"/>
      <c r="V856" s="1805"/>
      <c r="W856" s="512"/>
      <c r="X856" s="1083"/>
      <c r="Y856" s="1079" t="s">
        <v>11869</v>
      </c>
      <c r="Z856" s="354" t="s">
        <v>30</v>
      </c>
      <c r="AA856" s="357">
        <v>0.85</v>
      </c>
      <c r="AB856" s="1745"/>
      <c r="AC856" s="1090"/>
      <c r="AD856" s="1091"/>
      <c r="AE856" s="391">
        <f>ROUND(ROUND(ROUND(ROUND(G848*P$8,0)*X855,0)*AA856,0)-AC853,0)</f>
        <v>701</v>
      </c>
      <c r="AF856" s="268"/>
    </row>
    <row r="857" spans="1:32" ht="17.100000000000001" customHeight="1">
      <c r="A857" s="243">
        <v>63</v>
      </c>
      <c r="B857" s="351">
        <v>7248</v>
      </c>
      <c r="C857" s="870" t="s">
        <v>13874</v>
      </c>
      <c r="D857" s="597"/>
      <c r="E857" s="661"/>
      <c r="F857" s="597"/>
      <c r="G857" s="654"/>
      <c r="H857" s="654"/>
      <c r="I857" s="661"/>
      <c r="J857" s="597"/>
      <c r="K857" s="208"/>
      <c r="L857" s="392"/>
      <c r="M857" s="209"/>
      <c r="N857" s="842"/>
      <c r="O857" s="546"/>
      <c r="P857" s="743"/>
      <c r="Q857" s="1269"/>
      <c r="R857" s="1269"/>
      <c r="S857" s="208"/>
      <c r="T857" s="208"/>
      <c r="U857" s="208"/>
      <c r="V857" s="1684" t="s">
        <v>4708</v>
      </c>
      <c r="W857" s="643" t="s">
        <v>30</v>
      </c>
      <c r="X857" s="1091">
        <f>$X$299</f>
        <v>0.85</v>
      </c>
      <c r="Y857" s="1082"/>
      <c r="Z857" s="1082"/>
      <c r="AA857" s="1083"/>
      <c r="AB857" s="1745"/>
      <c r="AC857" s="1090"/>
      <c r="AD857" s="1091"/>
      <c r="AE857" s="391">
        <f>ROUND(ROUND(ROUND(G848*P$8,0)*X857,0)-AC853,0)</f>
        <v>1003</v>
      </c>
      <c r="AF857" s="268"/>
    </row>
    <row r="858" spans="1:32" ht="17.100000000000001" customHeight="1">
      <c r="A858" s="243">
        <v>63</v>
      </c>
      <c r="B858" s="351">
        <v>7249</v>
      </c>
      <c r="C858" s="870" t="s">
        <v>13875</v>
      </c>
      <c r="D858" s="597"/>
      <c r="E858" s="661"/>
      <c r="F858" s="597"/>
      <c r="G858" s="654"/>
      <c r="H858" s="654"/>
      <c r="I858" s="661"/>
      <c r="J858" s="597"/>
      <c r="K858" s="208"/>
      <c r="L858" s="392"/>
      <c r="M858" s="209"/>
      <c r="N858" s="842"/>
      <c r="O858" s="546"/>
      <c r="P858" s="743"/>
      <c r="Q858" s="1269"/>
      <c r="R858" s="1269"/>
      <c r="S858" s="208"/>
      <c r="T858" s="208"/>
      <c r="U858" s="208"/>
      <c r="V858" s="1805"/>
      <c r="W858" s="512"/>
      <c r="X858" s="1083"/>
      <c r="Y858" s="1079" t="s">
        <v>11869</v>
      </c>
      <c r="Z858" s="354" t="s">
        <v>30</v>
      </c>
      <c r="AA858" s="357">
        <v>0.85</v>
      </c>
      <c r="AB858" s="1746"/>
      <c r="AC858" s="1082"/>
      <c r="AD858" s="1083"/>
      <c r="AE858" s="391">
        <f>ROUND(ROUND(ROUND(ROUND(G848*P$8,0)*X857,0)*AA858,0)-AC853,0)</f>
        <v>852</v>
      </c>
      <c r="AF858" s="268"/>
    </row>
    <row r="859" spans="1:32" ht="17.100000000000001" customHeight="1">
      <c r="A859" s="229">
        <v>63</v>
      </c>
      <c r="B859" s="337">
        <v>8444</v>
      </c>
      <c r="C859" s="871" t="s">
        <v>13876</v>
      </c>
      <c r="D859" s="597"/>
      <c r="E859" s="661"/>
      <c r="F859" s="1235"/>
      <c r="I859" s="385"/>
      <c r="J859" s="629"/>
      <c r="K859" s="630"/>
      <c r="L859" s="630"/>
      <c r="M859" s="208"/>
      <c r="N859" s="516"/>
      <c r="O859" s="517"/>
      <c r="P859" s="518"/>
      <c r="Q859" s="1769" t="s">
        <v>11301</v>
      </c>
      <c r="R859" s="1770" t="s">
        <v>235</v>
      </c>
      <c r="S859" s="272"/>
      <c r="T859" s="272"/>
      <c r="U859" s="1112"/>
      <c r="V859" s="1227"/>
      <c r="W859" s="372"/>
      <c r="X859" s="1070"/>
      <c r="Y859" s="625"/>
      <c r="Z859" s="625"/>
      <c r="AA859" s="625"/>
      <c r="AB859" s="1213"/>
      <c r="AC859" s="625"/>
      <c r="AD859" s="626"/>
      <c r="AE859" s="473">
        <f>ROUND(ROUND(G848*P$8,0)*T860,0)</f>
        <v>830</v>
      </c>
      <c r="AF859" s="268"/>
    </row>
    <row r="860" spans="1:32" ht="17.100000000000001" customHeight="1">
      <c r="A860" s="243">
        <v>63</v>
      </c>
      <c r="B860" s="351">
        <v>7250</v>
      </c>
      <c r="C860" s="870" t="s">
        <v>13877</v>
      </c>
      <c r="D860" s="597"/>
      <c r="E860" s="661"/>
      <c r="F860" s="1235"/>
      <c r="G860" s="208"/>
      <c r="H860" s="208"/>
      <c r="I860" s="385"/>
      <c r="J860" s="629"/>
      <c r="K860" s="630"/>
      <c r="L860" s="630"/>
      <c r="M860" s="208"/>
      <c r="N860" s="516"/>
      <c r="O860" s="517"/>
      <c r="P860" s="518"/>
      <c r="Q860" s="1758"/>
      <c r="R860" s="1745"/>
      <c r="S860" s="1113" t="s">
        <v>30</v>
      </c>
      <c r="T860" s="1114">
        <v>0.7</v>
      </c>
      <c r="U860" s="1115"/>
      <c r="V860" s="1229"/>
      <c r="W860" s="400"/>
      <c r="X860" s="470"/>
      <c r="Y860" s="1071" t="s">
        <v>11869</v>
      </c>
      <c r="Z860" s="362" t="s">
        <v>30</v>
      </c>
      <c r="AA860" s="356">
        <v>0.85</v>
      </c>
      <c r="AB860" s="1215"/>
      <c r="AC860" s="635"/>
      <c r="AD860" s="636"/>
      <c r="AE860" s="391">
        <f>ROUND(ROUND(ROUND(G848*P$8,0)*T860,0)*AA860,0)</f>
        <v>706</v>
      </c>
      <c r="AF860" s="268"/>
    </row>
    <row r="861" spans="1:32" ht="17.100000000000001" customHeight="1">
      <c r="A861" s="229">
        <v>63</v>
      </c>
      <c r="B861" s="337">
        <v>8445</v>
      </c>
      <c r="C861" s="871" t="s">
        <v>13878</v>
      </c>
      <c r="D861" s="597"/>
      <c r="E861" s="661"/>
      <c r="F861" s="627"/>
      <c r="G861" s="208"/>
      <c r="H861" s="208"/>
      <c r="I861" s="385"/>
      <c r="J861" s="629"/>
      <c r="K861" s="630"/>
      <c r="L861" s="630"/>
      <c r="M861" s="214"/>
      <c r="N861" s="1130"/>
      <c r="O861" s="643"/>
      <c r="P861" s="1132"/>
      <c r="Q861" s="1758"/>
      <c r="R861" s="1745"/>
      <c r="S861" s="1113"/>
      <c r="T861" s="1114"/>
      <c r="U861" s="1116"/>
      <c r="V861" s="1810" t="s">
        <v>4703</v>
      </c>
      <c r="W861" s="372" t="s">
        <v>30</v>
      </c>
      <c r="X861" s="1107">
        <f>$X$297</f>
        <v>0.7</v>
      </c>
      <c r="Y861" s="1108"/>
      <c r="Z861" s="1108"/>
      <c r="AA861" s="1108"/>
      <c r="AB861" s="1231"/>
      <c r="AC861" s="1108"/>
      <c r="AD861" s="1109"/>
      <c r="AE861" s="473">
        <f>ROUND(ROUND(ROUND(G848*P$8,0)*T860,0)*X861,0)</f>
        <v>581</v>
      </c>
      <c r="AF861" s="268"/>
    </row>
    <row r="862" spans="1:32" ht="17.100000000000001" customHeight="1">
      <c r="A862" s="243">
        <v>63</v>
      </c>
      <c r="B862" s="351">
        <v>7251</v>
      </c>
      <c r="C862" s="870" t="s">
        <v>13879</v>
      </c>
      <c r="D862" s="597"/>
      <c r="E862" s="661"/>
      <c r="F862" s="627"/>
      <c r="G862" s="208"/>
      <c r="H862" s="208"/>
      <c r="I862" s="385"/>
      <c r="J862" s="629"/>
      <c r="K862" s="630"/>
      <c r="L862" s="630"/>
      <c r="M862" s="214"/>
      <c r="N862" s="1130"/>
      <c r="O862" s="643"/>
      <c r="P862" s="1132"/>
      <c r="Q862" s="1758"/>
      <c r="R862" s="1745"/>
      <c r="S862" s="1113"/>
      <c r="T862" s="1114"/>
      <c r="U862" s="1116"/>
      <c r="V862" s="1805"/>
      <c r="W862" s="400"/>
      <c r="X862" s="1110"/>
      <c r="Y862" s="1079" t="s">
        <v>11869</v>
      </c>
      <c r="Z862" s="354" t="s">
        <v>30</v>
      </c>
      <c r="AA862" s="355">
        <v>0.85</v>
      </c>
      <c r="AB862" s="1215"/>
      <c r="AC862" s="635"/>
      <c r="AD862" s="636"/>
      <c r="AE862" s="391">
        <f>ROUND(ROUND(ROUND(ROUND(G848*P$8,0)*T860,0)*X861,0)*AA862,0)</f>
        <v>494</v>
      </c>
      <c r="AF862" s="268"/>
    </row>
    <row r="863" spans="1:32" ht="17.100000000000001" customHeight="1">
      <c r="A863" s="229">
        <v>63</v>
      </c>
      <c r="B863" s="337">
        <v>8446</v>
      </c>
      <c r="C863" s="871" t="s">
        <v>13880</v>
      </c>
      <c r="D863" s="597"/>
      <c r="E863" s="661"/>
      <c r="F863" s="627"/>
      <c r="G863" s="208"/>
      <c r="H863" s="208"/>
      <c r="I863" s="385"/>
      <c r="J863" s="629"/>
      <c r="K863" s="630"/>
      <c r="L863" s="630"/>
      <c r="M863" s="214"/>
      <c r="N863" s="1130"/>
      <c r="O863" s="643"/>
      <c r="P863" s="1132"/>
      <c r="Q863" s="1758"/>
      <c r="R863" s="1745"/>
      <c r="S863" s="1113"/>
      <c r="T863" s="1114"/>
      <c r="U863" s="1116"/>
      <c r="V863" s="1810" t="s">
        <v>4708</v>
      </c>
      <c r="W863" s="372" t="s">
        <v>30</v>
      </c>
      <c r="X863" s="1107">
        <f>$X$299</f>
        <v>0.85</v>
      </c>
      <c r="Y863" s="1111"/>
      <c r="Z863" s="1111"/>
      <c r="AA863" s="1111"/>
      <c r="AB863" s="1232"/>
      <c r="AC863" s="1111"/>
      <c r="AD863" s="1110"/>
      <c r="AE863" s="473">
        <f>ROUND(ROUND(ROUND(G848*P$8,0)*T860,0)*X863,0)</f>
        <v>706</v>
      </c>
      <c r="AF863" s="268"/>
    </row>
    <row r="864" spans="1:32" ht="17.100000000000001" customHeight="1">
      <c r="A864" s="243">
        <v>63</v>
      </c>
      <c r="B864" s="351">
        <v>7252</v>
      </c>
      <c r="C864" s="870" t="s">
        <v>13881</v>
      </c>
      <c r="D864" s="597"/>
      <c r="E864" s="661"/>
      <c r="F864" s="627"/>
      <c r="G864" s="208"/>
      <c r="H864" s="208"/>
      <c r="I864" s="385"/>
      <c r="J864" s="629"/>
      <c r="K864" s="630"/>
      <c r="L864" s="630"/>
      <c r="M864" s="214"/>
      <c r="N864" s="1130"/>
      <c r="O864" s="643"/>
      <c r="P864" s="1132"/>
      <c r="Q864" s="1239"/>
      <c r="R864" s="1745"/>
      <c r="S864" s="1113"/>
      <c r="T864" s="1114"/>
      <c r="U864" s="1116"/>
      <c r="V864" s="1805"/>
      <c r="W864" s="400"/>
      <c r="X864" s="1110"/>
      <c r="Y864" s="1079" t="s">
        <v>11869</v>
      </c>
      <c r="Z864" s="354" t="s">
        <v>30</v>
      </c>
      <c r="AA864" s="355">
        <v>0.85</v>
      </c>
      <c r="AB864" s="1215"/>
      <c r="AC864" s="635"/>
      <c r="AD864" s="636"/>
      <c r="AE864" s="391">
        <f>ROUND(ROUND(ROUND(ROUND(G848*P$8,0)*T860,0)*X863,0)*AA864,0)</f>
        <v>600</v>
      </c>
      <c r="AF864" s="268"/>
    </row>
    <row r="865" spans="1:32" ht="17.100000000000001" customHeight="1">
      <c r="A865" s="243">
        <v>63</v>
      </c>
      <c r="B865" s="351">
        <v>7253</v>
      </c>
      <c r="C865" s="870" t="s">
        <v>13882</v>
      </c>
      <c r="D865" s="597"/>
      <c r="E865" s="661"/>
      <c r="F865" s="627"/>
      <c r="G865" s="208"/>
      <c r="H865" s="208"/>
      <c r="I865" s="385"/>
      <c r="J865" s="629"/>
      <c r="K865" s="630"/>
      <c r="L865" s="630"/>
      <c r="M865" s="214"/>
      <c r="N865" s="1130"/>
      <c r="O865" s="643"/>
      <c r="P865" s="1132"/>
      <c r="Q865" s="1239"/>
      <c r="R865" s="1237"/>
      <c r="S865" s="1113"/>
      <c r="T865" s="1114"/>
      <c r="U865" s="1116"/>
      <c r="V865" s="1233"/>
      <c r="W865" s="362"/>
      <c r="X865" s="1097"/>
      <c r="Y865" s="635"/>
      <c r="Z865" s="635"/>
      <c r="AA865" s="636"/>
      <c r="AB865" s="1533" t="s">
        <v>167</v>
      </c>
      <c r="AC865" s="643">
        <v>5</v>
      </c>
      <c r="AD865" s="1086" t="s">
        <v>168</v>
      </c>
      <c r="AE865" s="391">
        <f>ROUND(ROUND(ROUND(G848*P$8,0)*T860,0)-AC865,0)</f>
        <v>825</v>
      </c>
      <c r="AF865" s="268"/>
    </row>
    <row r="866" spans="1:32" ht="17.100000000000001" customHeight="1">
      <c r="A866" s="243">
        <v>63</v>
      </c>
      <c r="B866" s="351">
        <v>7254</v>
      </c>
      <c r="C866" s="870" t="s">
        <v>13883</v>
      </c>
      <c r="D866" s="597"/>
      <c r="E866" s="661"/>
      <c r="F866" s="627"/>
      <c r="G866" s="208"/>
      <c r="H866" s="208"/>
      <c r="I866" s="385"/>
      <c r="J866" s="629"/>
      <c r="K866" s="630"/>
      <c r="L866" s="630"/>
      <c r="M866" s="214"/>
      <c r="N866" s="1130"/>
      <c r="O866" s="643"/>
      <c r="P866" s="1132"/>
      <c r="Q866" s="1239"/>
      <c r="R866" s="1237"/>
      <c r="S866" s="1113"/>
      <c r="T866" s="1114"/>
      <c r="U866" s="1116"/>
      <c r="V866" s="1234"/>
      <c r="W866" s="512"/>
      <c r="X866" s="514"/>
      <c r="Y866" s="1071" t="s">
        <v>11869</v>
      </c>
      <c r="Z866" s="362" t="s">
        <v>30</v>
      </c>
      <c r="AA866" s="395">
        <v>0.85</v>
      </c>
      <c r="AB866" s="1745"/>
      <c r="AC866" s="643"/>
      <c r="AD866" s="1086"/>
      <c r="AE866" s="391">
        <f>ROUND(ROUND(ROUND(ROUND(G848*P$8,0)*T860,0)*AA866,0)-AC865,0)</f>
        <v>701</v>
      </c>
      <c r="AF866" s="268"/>
    </row>
    <row r="867" spans="1:32" ht="17.100000000000001" customHeight="1">
      <c r="A867" s="243">
        <v>63</v>
      </c>
      <c r="B867" s="351">
        <v>7255</v>
      </c>
      <c r="C867" s="870" t="s">
        <v>13884</v>
      </c>
      <c r="D867" s="597"/>
      <c r="E867" s="661"/>
      <c r="F867" s="627"/>
      <c r="G867" s="208"/>
      <c r="H867" s="208"/>
      <c r="I867" s="385"/>
      <c r="J867" s="629"/>
      <c r="K867" s="630"/>
      <c r="L867" s="630"/>
      <c r="M867" s="214"/>
      <c r="N867" s="1130"/>
      <c r="O867" s="643"/>
      <c r="P867" s="1132"/>
      <c r="Q867" s="1239"/>
      <c r="R867" s="1237"/>
      <c r="S867" s="1113"/>
      <c r="T867" s="1114"/>
      <c r="U867" s="1116"/>
      <c r="V867" s="1684" t="s">
        <v>4703</v>
      </c>
      <c r="W867" s="643" t="s">
        <v>30</v>
      </c>
      <c r="X867" s="1091">
        <f>$X$297</f>
        <v>0.7</v>
      </c>
      <c r="Y867" s="1088"/>
      <c r="Z867" s="1088"/>
      <c r="AA867" s="1089"/>
      <c r="AB867" s="1745"/>
      <c r="AC867" s="1090"/>
      <c r="AD867" s="1091"/>
      <c r="AE867" s="391">
        <f>ROUND(ROUND(ROUND(ROUND(G848*P$8,0)*T860,0)*X867,0)-AC865,0)</f>
        <v>576</v>
      </c>
      <c r="AF867" s="268"/>
    </row>
    <row r="868" spans="1:32" ht="17.100000000000001" customHeight="1">
      <c r="A868" s="243">
        <v>63</v>
      </c>
      <c r="B868" s="351">
        <v>7256</v>
      </c>
      <c r="C868" s="870" t="s">
        <v>13885</v>
      </c>
      <c r="D868" s="597"/>
      <c r="E868" s="661"/>
      <c r="F868" s="627"/>
      <c r="G868" s="208"/>
      <c r="H868" s="208"/>
      <c r="I868" s="385"/>
      <c r="J868" s="629"/>
      <c r="K868" s="630"/>
      <c r="L868" s="630"/>
      <c r="M868" s="214"/>
      <c r="N868" s="1130"/>
      <c r="O868" s="643"/>
      <c r="P868" s="1132"/>
      <c r="Q868" s="1239"/>
      <c r="R868" s="1237"/>
      <c r="S868" s="1113"/>
      <c r="T868" s="1114"/>
      <c r="U868" s="1116"/>
      <c r="V868" s="1805"/>
      <c r="W868" s="512"/>
      <c r="X868" s="1083"/>
      <c r="Y868" s="1079" t="s">
        <v>11869</v>
      </c>
      <c r="Z868" s="354" t="s">
        <v>30</v>
      </c>
      <c r="AA868" s="357">
        <v>0.85</v>
      </c>
      <c r="AB868" s="1745"/>
      <c r="AC868" s="1090"/>
      <c r="AD868" s="1091"/>
      <c r="AE868" s="391">
        <f>ROUND(ROUND(ROUND(ROUND(ROUND(G848*P$8,0)*T860,0)*X867,0)*AA868,0)-AC865,0)</f>
        <v>489</v>
      </c>
      <c r="AF868" s="268"/>
    </row>
    <row r="869" spans="1:32" ht="17.100000000000001" customHeight="1">
      <c r="A869" s="243">
        <v>63</v>
      </c>
      <c r="B869" s="351">
        <v>7257</v>
      </c>
      <c r="C869" s="870" t="s">
        <v>13886</v>
      </c>
      <c r="D869" s="597"/>
      <c r="E869" s="661"/>
      <c r="F869" s="627"/>
      <c r="G869" s="208"/>
      <c r="H869" s="208"/>
      <c r="I869" s="385"/>
      <c r="J869" s="629"/>
      <c r="K869" s="630"/>
      <c r="L869" s="630"/>
      <c r="M869" s="214"/>
      <c r="N869" s="1130"/>
      <c r="O869" s="643"/>
      <c r="P869" s="1132"/>
      <c r="Q869" s="1239"/>
      <c r="R869" s="1237"/>
      <c r="S869" s="1113"/>
      <c r="T869" s="1114"/>
      <c r="U869" s="1116"/>
      <c r="V869" s="1684" t="s">
        <v>4708</v>
      </c>
      <c r="W869" s="643" t="s">
        <v>30</v>
      </c>
      <c r="X869" s="1091">
        <f>$X$299</f>
        <v>0.85</v>
      </c>
      <c r="Y869" s="1082"/>
      <c r="Z869" s="1082"/>
      <c r="AA869" s="1083"/>
      <c r="AB869" s="1745"/>
      <c r="AC869" s="1090"/>
      <c r="AD869" s="1091"/>
      <c r="AE869" s="391">
        <f>ROUND(ROUND(ROUND(ROUND(G848*P$8,0)*T860,0)*X869,0)-AC865,0)</f>
        <v>701</v>
      </c>
      <c r="AF869" s="268"/>
    </row>
    <row r="870" spans="1:32" ht="17.100000000000001" customHeight="1">
      <c r="A870" s="243">
        <v>63</v>
      </c>
      <c r="B870" s="351">
        <v>7258</v>
      </c>
      <c r="C870" s="870" t="s">
        <v>13887</v>
      </c>
      <c r="D870" s="597"/>
      <c r="E870" s="661"/>
      <c r="F870" s="627"/>
      <c r="G870" s="208"/>
      <c r="H870" s="208"/>
      <c r="I870" s="385"/>
      <c r="J870" s="629"/>
      <c r="K870" s="630"/>
      <c r="L870" s="630"/>
      <c r="M870" s="214"/>
      <c r="N870" s="1130"/>
      <c r="O870" s="643"/>
      <c r="P870" s="1132"/>
      <c r="Q870" s="1239"/>
      <c r="R870" s="1244"/>
      <c r="S870" s="619"/>
      <c r="T870" s="1245"/>
      <c r="U870" s="1078"/>
      <c r="V870" s="1805"/>
      <c r="W870" s="512"/>
      <c r="X870" s="1083"/>
      <c r="Y870" s="1079" t="s">
        <v>11869</v>
      </c>
      <c r="Z870" s="354" t="s">
        <v>30</v>
      </c>
      <c r="AA870" s="357">
        <v>0.85</v>
      </c>
      <c r="AB870" s="1746"/>
      <c r="AC870" s="1082"/>
      <c r="AD870" s="1083"/>
      <c r="AE870" s="391">
        <f>ROUND(ROUND(ROUND(ROUND(ROUND(G848*P$8,0)*T860,0)*X869,0)*AA870,0)-AC865,0)</f>
        <v>595</v>
      </c>
      <c r="AF870" s="268"/>
    </row>
    <row r="871" spans="1:32" ht="17.100000000000001" customHeight="1">
      <c r="A871" s="243">
        <v>63</v>
      </c>
      <c r="B871" s="351">
        <v>7259</v>
      </c>
      <c r="C871" s="870" t="s">
        <v>13888</v>
      </c>
      <c r="D871" s="597"/>
      <c r="E871" s="661"/>
      <c r="F871" s="627"/>
      <c r="G871" s="208"/>
      <c r="H871" s="208"/>
      <c r="I871" s="385"/>
      <c r="J871" s="629"/>
      <c r="K871" s="630"/>
      <c r="L871" s="630"/>
      <c r="M871" s="214"/>
      <c r="N871" s="1130"/>
      <c r="O871" s="643"/>
      <c r="P871" s="1132"/>
      <c r="Q871" s="1239"/>
      <c r="R871" s="1622" t="s">
        <v>237</v>
      </c>
      <c r="S871" s="362"/>
      <c r="T871" s="1119"/>
      <c r="U871" s="1081"/>
      <c r="V871" s="1233"/>
      <c r="W871" s="362"/>
      <c r="X871" s="1097"/>
      <c r="Y871" s="635"/>
      <c r="Z871" s="635"/>
      <c r="AA871" s="635"/>
      <c r="AB871" s="1215"/>
      <c r="AC871" s="635"/>
      <c r="AD871" s="636"/>
      <c r="AE871" s="391">
        <f>ROUND(ROUND(G848*P$8,0)*T872,0)</f>
        <v>593</v>
      </c>
      <c r="AF871" s="268"/>
    </row>
    <row r="872" spans="1:32" ht="17.100000000000001" customHeight="1">
      <c r="A872" s="243">
        <v>63</v>
      </c>
      <c r="B872" s="351">
        <v>7260</v>
      </c>
      <c r="C872" s="870" t="s">
        <v>13889</v>
      </c>
      <c r="D872" s="597"/>
      <c r="E872" s="661"/>
      <c r="F872" s="627"/>
      <c r="G872" s="208"/>
      <c r="H872" s="208"/>
      <c r="I872" s="385"/>
      <c r="J872" s="629"/>
      <c r="K872" s="630"/>
      <c r="L872" s="630"/>
      <c r="M872" s="214"/>
      <c r="N872" s="1130"/>
      <c r="O872" s="643"/>
      <c r="P872" s="1132"/>
      <c r="Q872" s="1239"/>
      <c r="R872" s="1745"/>
      <c r="S872" s="643" t="s">
        <v>30</v>
      </c>
      <c r="T872" s="1090">
        <v>0.5</v>
      </c>
      <c r="U872" s="1091"/>
      <c r="V872" s="1234"/>
      <c r="W872" s="512"/>
      <c r="X872" s="514"/>
      <c r="Y872" s="1071" t="s">
        <v>11869</v>
      </c>
      <c r="Z872" s="362" t="s">
        <v>30</v>
      </c>
      <c r="AA872" s="356">
        <v>0.85</v>
      </c>
      <c r="AB872" s="1215"/>
      <c r="AC872" s="635"/>
      <c r="AD872" s="636"/>
      <c r="AE872" s="391">
        <f>ROUND(ROUND(ROUND(G848*P$8,0)*T872,0)*AA872,0)</f>
        <v>504</v>
      </c>
      <c r="AF872" s="268"/>
    </row>
    <row r="873" spans="1:32" ht="17.100000000000001" customHeight="1">
      <c r="A873" s="243">
        <v>63</v>
      </c>
      <c r="B873" s="351">
        <v>7261</v>
      </c>
      <c r="C873" s="870" t="s">
        <v>13890</v>
      </c>
      <c r="D873" s="597"/>
      <c r="E873" s="661"/>
      <c r="F873" s="627"/>
      <c r="G873" s="208"/>
      <c r="H873" s="208"/>
      <c r="I873" s="385"/>
      <c r="J873" s="629"/>
      <c r="K873" s="630"/>
      <c r="L873" s="630"/>
      <c r="M873" s="214"/>
      <c r="N873" s="1130"/>
      <c r="O873" s="643"/>
      <c r="P873" s="1132"/>
      <c r="Q873" s="1239"/>
      <c r="R873" s="1745"/>
      <c r="S873" s="643"/>
      <c r="T873" s="1090"/>
      <c r="U873" s="1091"/>
      <c r="V873" s="1684" t="s">
        <v>4703</v>
      </c>
      <c r="W873" s="362" t="s">
        <v>30</v>
      </c>
      <c r="X873" s="1081">
        <f>$X$297</f>
        <v>0.7</v>
      </c>
      <c r="Y873" s="1088"/>
      <c r="Z873" s="1088"/>
      <c r="AA873" s="1088"/>
      <c r="AB873" s="1226"/>
      <c r="AC873" s="1088"/>
      <c r="AD873" s="1089"/>
      <c r="AE873" s="391">
        <f>ROUND(ROUND(ROUND(G848*P$8,0)*T872,0)*X873,0)</f>
        <v>415</v>
      </c>
      <c r="AF873" s="268"/>
    </row>
    <row r="874" spans="1:32" ht="17.100000000000001" customHeight="1">
      <c r="A874" s="243">
        <v>63</v>
      </c>
      <c r="B874" s="351">
        <v>7262</v>
      </c>
      <c r="C874" s="870" t="s">
        <v>13891</v>
      </c>
      <c r="D874" s="597"/>
      <c r="E874" s="661"/>
      <c r="F874" s="627"/>
      <c r="G874" s="208"/>
      <c r="H874" s="208"/>
      <c r="I874" s="385"/>
      <c r="J874" s="629"/>
      <c r="K874" s="630"/>
      <c r="L874" s="630"/>
      <c r="M874" s="214"/>
      <c r="N874" s="1130"/>
      <c r="O874" s="643"/>
      <c r="P874" s="1132"/>
      <c r="Q874" s="1239"/>
      <c r="R874" s="1745"/>
      <c r="S874" s="643"/>
      <c r="T874" s="1090"/>
      <c r="U874" s="1091"/>
      <c r="V874" s="1805"/>
      <c r="W874" s="512"/>
      <c r="X874" s="1083"/>
      <c r="Y874" s="1079" t="s">
        <v>11869</v>
      </c>
      <c r="Z874" s="354" t="s">
        <v>30</v>
      </c>
      <c r="AA874" s="355">
        <v>0.85</v>
      </c>
      <c r="AB874" s="1215"/>
      <c r="AC874" s="635"/>
      <c r="AD874" s="636"/>
      <c r="AE874" s="391">
        <f>ROUND(ROUND(ROUND(ROUND(G848*P$8,0)*T872,0)*X873,0)*AA874,0)</f>
        <v>353</v>
      </c>
      <c r="AF874" s="268"/>
    </row>
    <row r="875" spans="1:32" ht="17.100000000000001" customHeight="1">
      <c r="A875" s="243">
        <v>63</v>
      </c>
      <c r="B875" s="351">
        <v>7263</v>
      </c>
      <c r="C875" s="870" t="s">
        <v>13892</v>
      </c>
      <c r="D875" s="597"/>
      <c r="E875" s="661"/>
      <c r="F875" s="627"/>
      <c r="G875" s="208"/>
      <c r="H875" s="208"/>
      <c r="I875" s="385"/>
      <c r="J875" s="629"/>
      <c r="K875" s="630"/>
      <c r="L875" s="630"/>
      <c r="M875" s="214"/>
      <c r="N875" s="1130"/>
      <c r="O875" s="643"/>
      <c r="P875" s="1132"/>
      <c r="Q875" s="1239"/>
      <c r="R875" s="1745"/>
      <c r="S875" s="643"/>
      <c r="T875" s="1090"/>
      <c r="U875" s="1091"/>
      <c r="V875" s="1684" t="s">
        <v>4708</v>
      </c>
      <c r="W875" s="362" t="s">
        <v>30</v>
      </c>
      <c r="X875" s="1081">
        <f>$X$299</f>
        <v>0.85</v>
      </c>
      <c r="Y875" s="1082"/>
      <c r="Z875" s="1082"/>
      <c r="AA875" s="1082"/>
      <c r="AB875" s="1220"/>
      <c r="AC875" s="1082"/>
      <c r="AD875" s="1083"/>
      <c r="AE875" s="391">
        <f>ROUND(ROUND(ROUND(G848*P$8,0)*T872,0)*X875,0)</f>
        <v>504</v>
      </c>
      <c r="AF875" s="268"/>
    </row>
    <row r="876" spans="1:32" ht="17.100000000000001" customHeight="1">
      <c r="A876" s="243">
        <v>63</v>
      </c>
      <c r="B876" s="351">
        <v>7264</v>
      </c>
      <c r="C876" s="870" t="s">
        <v>13893</v>
      </c>
      <c r="D876" s="597"/>
      <c r="E876" s="661"/>
      <c r="F876" s="627"/>
      <c r="G876" s="208"/>
      <c r="H876" s="208"/>
      <c r="I876" s="385"/>
      <c r="J876" s="629"/>
      <c r="K876" s="630"/>
      <c r="L876" s="630"/>
      <c r="M876" s="214"/>
      <c r="N876" s="1130"/>
      <c r="O876" s="643"/>
      <c r="P876" s="1132"/>
      <c r="Q876" s="1239"/>
      <c r="R876" s="1745"/>
      <c r="S876" s="643"/>
      <c r="T876" s="1090"/>
      <c r="U876" s="1091"/>
      <c r="V876" s="1805"/>
      <c r="W876" s="512"/>
      <c r="X876" s="1083"/>
      <c r="Y876" s="1079" t="s">
        <v>11869</v>
      </c>
      <c r="Z876" s="354" t="s">
        <v>30</v>
      </c>
      <c r="AA876" s="355">
        <v>0.85</v>
      </c>
      <c r="AB876" s="1215"/>
      <c r="AC876" s="635"/>
      <c r="AD876" s="636"/>
      <c r="AE876" s="391">
        <f>ROUND(ROUND(ROUND(ROUND(G848*P$8,0)*T872,0)*X875,0)*AA876,0)</f>
        <v>428</v>
      </c>
      <c r="AF876" s="268"/>
    </row>
    <row r="877" spans="1:32" ht="17.100000000000001" customHeight="1">
      <c r="A877" s="243">
        <v>63</v>
      </c>
      <c r="B877" s="351">
        <v>7265</v>
      </c>
      <c r="C877" s="870" t="s">
        <v>13894</v>
      </c>
      <c r="D877" s="597"/>
      <c r="E877" s="661"/>
      <c r="F877" s="627"/>
      <c r="G877" s="208"/>
      <c r="H877" s="208"/>
      <c r="I877" s="385"/>
      <c r="J877" s="629"/>
      <c r="K877" s="630"/>
      <c r="L877" s="630"/>
      <c r="M877" s="214"/>
      <c r="N877" s="1130"/>
      <c r="O877" s="643"/>
      <c r="P877" s="1132"/>
      <c r="Q877" s="1239"/>
      <c r="R877" s="1246"/>
      <c r="S877" s="643"/>
      <c r="T877" s="1090"/>
      <c r="U877" s="1091"/>
      <c r="V877" s="1233"/>
      <c r="W877" s="362"/>
      <c r="X877" s="1097"/>
      <c r="Y877" s="635"/>
      <c r="Z877" s="635"/>
      <c r="AA877" s="636"/>
      <c r="AB877" s="1533" t="s">
        <v>167</v>
      </c>
      <c r="AC877" s="643">
        <v>5</v>
      </c>
      <c r="AD877" s="1086" t="s">
        <v>168</v>
      </c>
      <c r="AE877" s="391">
        <f>ROUND(ROUND(ROUND(G848*P$8,0)*T872,0)-AC877,0)</f>
        <v>588</v>
      </c>
      <c r="AF877" s="268"/>
    </row>
    <row r="878" spans="1:32" ht="17.100000000000001" customHeight="1">
      <c r="A878" s="243">
        <v>63</v>
      </c>
      <c r="B878" s="351">
        <v>7266</v>
      </c>
      <c r="C878" s="870" t="s">
        <v>13895</v>
      </c>
      <c r="D878" s="597"/>
      <c r="E878" s="661"/>
      <c r="F878" s="627"/>
      <c r="G878" s="208"/>
      <c r="H878" s="208"/>
      <c r="I878" s="385"/>
      <c r="J878" s="629"/>
      <c r="K878" s="630"/>
      <c r="L878" s="630"/>
      <c r="M878" s="214"/>
      <c r="N878" s="1130"/>
      <c r="O878" s="643"/>
      <c r="P878" s="1132"/>
      <c r="Q878" s="1239"/>
      <c r="R878" s="1246"/>
      <c r="S878" s="643"/>
      <c r="T878" s="1090"/>
      <c r="U878" s="1091"/>
      <c r="V878" s="1234"/>
      <c r="W878" s="512"/>
      <c r="X878" s="514"/>
      <c r="Y878" s="1071" t="s">
        <v>11869</v>
      </c>
      <c r="Z878" s="362" t="s">
        <v>30</v>
      </c>
      <c r="AA878" s="395">
        <v>0.85</v>
      </c>
      <c r="AB878" s="1745"/>
      <c r="AC878" s="643"/>
      <c r="AD878" s="1086"/>
      <c r="AE878" s="391">
        <f>ROUND(ROUND(ROUND(ROUND(G848*P$8,0)*T872,0)*AA878,0)-AC877,0)</f>
        <v>499</v>
      </c>
      <c r="AF878" s="268"/>
    </row>
    <row r="879" spans="1:32" ht="17.100000000000001" customHeight="1">
      <c r="A879" s="243">
        <v>63</v>
      </c>
      <c r="B879" s="351">
        <v>7267</v>
      </c>
      <c r="C879" s="870" t="s">
        <v>13896</v>
      </c>
      <c r="D879" s="597"/>
      <c r="E879" s="661"/>
      <c r="F879" s="627"/>
      <c r="G879" s="208"/>
      <c r="H879" s="208"/>
      <c r="I879" s="385"/>
      <c r="J879" s="629"/>
      <c r="K879" s="630"/>
      <c r="L879" s="630"/>
      <c r="M879" s="214"/>
      <c r="N879" s="1130"/>
      <c r="O879" s="643"/>
      <c r="P879" s="1132"/>
      <c r="Q879" s="1239"/>
      <c r="R879" s="1246"/>
      <c r="S879" s="643"/>
      <c r="T879" s="1090"/>
      <c r="U879" s="1091"/>
      <c r="V879" s="1684" t="s">
        <v>4703</v>
      </c>
      <c r="W879" s="643" t="s">
        <v>30</v>
      </c>
      <c r="X879" s="1091">
        <f>$X$297</f>
        <v>0.7</v>
      </c>
      <c r="Y879" s="1088"/>
      <c r="Z879" s="1088"/>
      <c r="AA879" s="1089"/>
      <c r="AB879" s="1745"/>
      <c r="AC879" s="1090"/>
      <c r="AD879" s="1091"/>
      <c r="AE879" s="391">
        <f>ROUND(ROUND(ROUND(ROUND(G848*P$8,0)*T872,0)*X879,0)-AC877,0)</f>
        <v>410</v>
      </c>
      <c r="AF879" s="268"/>
    </row>
    <row r="880" spans="1:32" ht="17.100000000000001" customHeight="1">
      <c r="A880" s="243">
        <v>63</v>
      </c>
      <c r="B880" s="351">
        <v>7268</v>
      </c>
      <c r="C880" s="870" t="s">
        <v>13897</v>
      </c>
      <c r="D880" s="597"/>
      <c r="E880" s="661"/>
      <c r="F880" s="627"/>
      <c r="G880" s="208"/>
      <c r="H880" s="208"/>
      <c r="I880" s="385"/>
      <c r="J880" s="629"/>
      <c r="K880" s="630"/>
      <c r="L880" s="630"/>
      <c r="M880" s="214"/>
      <c r="N880" s="1130"/>
      <c r="O880" s="643"/>
      <c r="P880" s="1132"/>
      <c r="Q880" s="1239"/>
      <c r="R880" s="1246"/>
      <c r="S880" s="643"/>
      <c r="T880" s="1090"/>
      <c r="U880" s="1091"/>
      <c r="V880" s="1805"/>
      <c r="W880" s="512"/>
      <c r="X880" s="1083"/>
      <c r="Y880" s="1079" t="s">
        <v>11869</v>
      </c>
      <c r="Z880" s="354" t="s">
        <v>30</v>
      </c>
      <c r="AA880" s="357">
        <v>0.85</v>
      </c>
      <c r="AB880" s="1745"/>
      <c r="AC880" s="1090"/>
      <c r="AD880" s="1091"/>
      <c r="AE880" s="391">
        <f>ROUND(ROUND(ROUND(ROUND(ROUND(G848*P$8,0)*T872,0)*X879,0)*AA880,0)-AC877,0)</f>
        <v>348</v>
      </c>
      <c r="AF880" s="268"/>
    </row>
    <row r="881" spans="1:32" ht="17.100000000000001" customHeight="1">
      <c r="A881" s="243">
        <v>63</v>
      </c>
      <c r="B881" s="351">
        <v>7269</v>
      </c>
      <c r="C881" s="870" t="s">
        <v>13898</v>
      </c>
      <c r="D881" s="597"/>
      <c r="E881" s="661"/>
      <c r="F881" s="627"/>
      <c r="G881" s="208"/>
      <c r="H881" s="208"/>
      <c r="I881" s="385"/>
      <c r="J881" s="629"/>
      <c r="K881" s="630"/>
      <c r="L881" s="630"/>
      <c r="M881" s="214"/>
      <c r="N881" s="1130"/>
      <c r="O881" s="643"/>
      <c r="P881" s="1132"/>
      <c r="Q881" s="1239"/>
      <c r="R881" s="1246"/>
      <c r="S881" s="643"/>
      <c r="T881" s="1090"/>
      <c r="U881" s="1091"/>
      <c r="V881" s="1684" t="s">
        <v>4708</v>
      </c>
      <c r="W881" s="643" t="s">
        <v>30</v>
      </c>
      <c r="X881" s="1091">
        <f>$X$299</f>
        <v>0.85</v>
      </c>
      <c r="Y881" s="1082"/>
      <c r="Z881" s="1082"/>
      <c r="AA881" s="1083"/>
      <c r="AB881" s="1745"/>
      <c r="AC881" s="1090"/>
      <c r="AD881" s="1091"/>
      <c r="AE881" s="391">
        <f>ROUND(ROUND(ROUND(ROUND(G848*P$8,0)*T872,0)*X881,0)-AC877,0)</f>
        <v>499</v>
      </c>
      <c r="AF881" s="268"/>
    </row>
    <row r="882" spans="1:32" ht="17.100000000000001" customHeight="1">
      <c r="A882" s="243">
        <v>63</v>
      </c>
      <c r="B882" s="351">
        <v>7270</v>
      </c>
      <c r="C882" s="870" t="s">
        <v>13899</v>
      </c>
      <c r="D882" s="597"/>
      <c r="E882" s="661"/>
      <c r="F882" s="627"/>
      <c r="G882" s="208"/>
      <c r="H882" s="208"/>
      <c r="I882" s="385"/>
      <c r="J882" s="629"/>
      <c r="K882" s="630"/>
      <c r="L882" s="630"/>
      <c r="M882" s="214"/>
      <c r="N882" s="1130"/>
      <c r="O882" s="643"/>
      <c r="P882" s="1132"/>
      <c r="Q882" s="1247"/>
      <c r="R882" s="1240"/>
      <c r="S882" s="512"/>
      <c r="T882" s="1082"/>
      <c r="U882" s="1083"/>
      <c r="V882" s="1805"/>
      <c r="W882" s="512"/>
      <c r="X882" s="1083"/>
      <c r="Y882" s="1079" t="s">
        <v>11869</v>
      </c>
      <c r="Z882" s="354" t="s">
        <v>30</v>
      </c>
      <c r="AA882" s="357">
        <v>0.85</v>
      </c>
      <c r="AB882" s="1746"/>
      <c r="AC882" s="1082"/>
      <c r="AD882" s="1083"/>
      <c r="AE882" s="391">
        <f>ROUND(ROUND(ROUND(ROUND(ROUND(G848*P$8,0)*T872,0)*X881,0)*AA882,0)-AC877,0)</f>
        <v>423</v>
      </c>
      <c r="AF882" s="268"/>
    </row>
    <row r="883" spans="1:32" ht="17.100000000000001" customHeight="1">
      <c r="A883" s="229">
        <v>63</v>
      </c>
      <c r="B883" s="337">
        <v>8451</v>
      </c>
      <c r="C883" s="871" t="s">
        <v>13900</v>
      </c>
      <c r="D883" s="597"/>
      <c r="E883" s="661"/>
      <c r="F883" s="1626" t="s">
        <v>12317</v>
      </c>
      <c r="G883" s="664"/>
      <c r="H883" s="664"/>
      <c r="I883" s="732"/>
      <c r="J883" s="597"/>
      <c r="K883" s="208"/>
      <c r="L883" s="392"/>
      <c r="M883" s="208"/>
      <c r="N883" s="516"/>
      <c r="O883" s="517"/>
      <c r="P883" s="518"/>
      <c r="Q883" s="1267"/>
      <c r="R883" s="1267"/>
      <c r="S883" s="232"/>
      <c r="T883" s="232"/>
      <c r="U883" s="232"/>
      <c r="V883" s="1227"/>
      <c r="W883" s="372"/>
      <c r="X883" s="1070"/>
      <c r="Y883" s="625"/>
      <c r="Z883" s="625"/>
      <c r="AA883" s="625"/>
      <c r="AB883" s="1213"/>
      <c r="AC883" s="625"/>
      <c r="AD883" s="626"/>
      <c r="AE883" s="473">
        <f>ROUND(G884*P$8,0)</f>
        <v>1020</v>
      </c>
      <c r="AF883" s="268"/>
    </row>
    <row r="884" spans="1:32" ht="17.100000000000001" customHeight="1">
      <c r="A884" s="243">
        <v>63</v>
      </c>
      <c r="B884" s="351">
        <v>7271</v>
      </c>
      <c r="C884" s="870" t="s">
        <v>13901</v>
      </c>
      <c r="D884" s="597"/>
      <c r="E884" s="661"/>
      <c r="F884" s="1745"/>
      <c r="G884" s="624">
        <v>1457</v>
      </c>
      <c r="H884" s="208" t="s">
        <v>18</v>
      </c>
      <c r="I884" s="661"/>
      <c r="J884" s="597"/>
      <c r="K884" s="208"/>
      <c r="L884" s="392"/>
      <c r="M884" s="208"/>
      <c r="N884" s="516"/>
      <c r="O884" s="517"/>
      <c r="P884" s="518"/>
      <c r="Q884" s="1268"/>
      <c r="R884" s="1268"/>
      <c r="S884" s="208"/>
      <c r="T884" s="208"/>
      <c r="U884" s="208"/>
      <c r="V884" s="1229"/>
      <c r="W884" s="400"/>
      <c r="X884" s="470"/>
      <c r="Y884" s="1071" t="s">
        <v>4700</v>
      </c>
      <c r="Z884" s="362" t="s">
        <v>163</v>
      </c>
      <c r="AA884" s="356">
        <v>0.85</v>
      </c>
      <c r="AB884" s="1215"/>
      <c r="AC884" s="635"/>
      <c r="AD884" s="636"/>
      <c r="AE884" s="391">
        <f>ROUND(ROUND(G884*P$8,0)*AA884,0)</f>
        <v>867</v>
      </c>
      <c r="AF884" s="268"/>
    </row>
    <row r="885" spans="1:32" ht="17.100000000000001" customHeight="1">
      <c r="A885" s="229">
        <v>63</v>
      </c>
      <c r="B885" s="337">
        <v>8452</v>
      </c>
      <c r="C885" s="871" t="s">
        <v>13902</v>
      </c>
      <c r="D885" s="597"/>
      <c r="E885" s="661"/>
      <c r="F885" s="597"/>
      <c r="G885" s="654"/>
      <c r="H885" s="654"/>
      <c r="I885" s="661"/>
      <c r="J885" s="597"/>
      <c r="K885" s="208"/>
      <c r="L885" s="392"/>
      <c r="M885" s="209"/>
      <c r="N885" s="842"/>
      <c r="O885" s="546"/>
      <c r="P885" s="743"/>
      <c r="Q885" s="1269"/>
      <c r="R885" s="1269"/>
      <c r="S885" s="208"/>
      <c r="T885" s="208"/>
      <c r="U885" s="208"/>
      <c r="V885" s="1810" t="s">
        <v>4703</v>
      </c>
      <c r="W885" s="372" t="s">
        <v>163</v>
      </c>
      <c r="X885" s="1107">
        <f>$X$297</f>
        <v>0.7</v>
      </c>
      <c r="Y885" s="1108"/>
      <c r="Z885" s="1108"/>
      <c r="AA885" s="1108"/>
      <c r="AB885" s="1231"/>
      <c r="AC885" s="1108"/>
      <c r="AD885" s="1109"/>
      <c r="AE885" s="473">
        <f>ROUND(ROUND(G884*P$8,0)*X885,0)</f>
        <v>714</v>
      </c>
      <c r="AF885" s="268"/>
    </row>
    <row r="886" spans="1:32" ht="17.100000000000001" customHeight="1">
      <c r="A886" s="243">
        <v>63</v>
      </c>
      <c r="B886" s="351">
        <v>7272</v>
      </c>
      <c r="C886" s="870" t="s">
        <v>13903</v>
      </c>
      <c r="D886" s="597"/>
      <c r="E886" s="661"/>
      <c r="F886" s="597"/>
      <c r="G886" s="654"/>
      <c r="H886" s="654"/>
      <c r="I886" s="661"/>
      <c r="J886" s="597"/>
      <c r="K886" s="208"/>
      <c r="L886" s="392"/>
      <c r="M886" s="209"/>
      <c r="N886" s="842"/>
      <c r="O886" s="546"/>
      <c r="P886" s="743"/>
      <c r="Q886" s="1269"/>
      <c r="R886" s="1269"/>
      <c r="S886" s="208"/>
      <c r="T886" s="208"/>
      <c r="U886" s="208"/>
      <c r="V886" s="1805"/>
      <c r="W886" s="400"/>
      <c r="X886" s="1110"/>
      <c r="Y886" s="1079" t="s">
        <v>11869</v>
      </c>
      <c r="Z886" s="354" t="s">
        <v>30</v>
      </c>
      <c r="AA886" s="355">
        <v>0.85</v>
      </c>
      <c r="AB886" s="1215"/>
      <c r="AC886" s="635"/>
      <c r="AD886" s="636"/>
      <c r="AE886" s="391">
        <f>ROUND(ROUND(ROUND(G884*P$8,0)*X885,0)*AA886,0)</f>
        <v>607</v>
      </c>
      <c r="AF886" s="268"/>
    </row>
    <row r="887" spans="1:32" ht="17.100000000000001" customHeight="1">
      <c r="A887" s="229">
        <v>63</v>
      </c>
      <c r="B887" s="337">
        <v>8453</v>
      </c>
      <c r="C887" s="871" t="s">
        <v>13904</v>
      </c>
      <c r="D887" s="597"/>
      <c r="E887" s="661"/>
      <c r="F887" s="597"/>
      <c r="G887" s="654"/>
      <c r="H887" s="654"/>
      <c r="I887" s="661"/>
      <c r="J887" s="597"/>
      <c r="K887" s="208"/>
      <c r="L887" s="392"/>
      <c r="M887" s="209"/>
      <c r="N887" s="842"/>
      <c r="O887" s="546"/>
      <c r="P887" s="743"/>
      <c r="Q887" s="1269"/>
      <c r="R887" s="1269"/>
      <c r="S887" s="208"/>
      <c r="T887" s="208"/>
      <c r="U887" s="385"/>
      <c r="V887" s="1810" t="s">
        <v>4708</v>
      </c>
      <c r="W887" s="372" t="s">
        <v>30</v>
      </c>
      <c r="X887" s="1107">
        <f>$X$299</f>
        <v>0.85</v>
      </c>
      <c r="Y887" s="1111"/>
      <c r="Z887" s="1111"/>
      <c r="AA887" s="1111"/>
      <c r="AB887" s="1232"/>
      <c r="AC887" s="1111"/>
      <c r="AD887" s="1110"/>
      <c r="AE887" s="473">
        <f>ROUND(ROUND(G884*P$8,0)*X887,0)</f>
        <v>867</v>
      </c>
      <c r="AF887" s="268"/>
    </row>
    <row r="888" spans="1:32" ht="17.100000000000001" customHeight="1">
      <c r="A888" s="243">
        <v>63</v>
      </c>
      <c r="B888" s="351">
        <v>7273</v>
      </c>
      <c r="C888" s="870" t="s">
        <v>13905</v>
      </c>
      <c r="D888" s="597"/>
      <c r="E888" s="661"/>
      <c r="F888" s="597"/>
      <c r="G888" s="654"/>
      <c r="H888" s="654"/>
      <c r="I888" s="661"/>
      <c r="J888" s="597"/>
      <c r="K888" s="208"/>
      <c r="L888" s="392"/>
      <c r="M888" s="209"/>
      <c r="N888" s="842"/>
      <c r="O888" s="546"/>
      <c r="P888" s="743"/>
      <c r="Q888" s="1269"/>
      <c r="R888" s="1269"/>
      <c r="S888" s="208"/>
      <c r="T888" s="208"/>
      <c r="U888" s="385"/>
      <c r="V888" s="1805"/>
      <c r="W888" s="400"/>
      <c r="X888" s="1110"/>
      <c r="Y888" s="1079" t="s">
        <v>11869</v>
      </c>
      <c r="Z888" s="354" t="s">
        <v>30</v>
      </c>
      <c r="AA888" s="355">
        <v>0.85</v>
      </c>
      <c r="AB888" s="1215"/>
      <c r="AC888" s="635"/>
      <c r="AD888" s="636"/>
      <c r="AE888" s="391">
        <f>ROUND(ROUND(ROUND(G884*P$8,0)*X887,0)*AA888,0)</f>
        <v>737</v>
      </c>
      <c r="AF888" s="268"/>
    </row>
    <row r="889" spans="1:32" ht="17.100000000000001" customHeight="1">
      <c r="A889" s="243">
        <v>63</v>
      </c>
      <c r="B889" s="351">
        <v>7274</v>
      </c>
      <c r="C889" s="870" t="s">
        <v>13906</v>
      </c>
      <c r="D889" s="597"/>
      <c r="E889" s="661"/>
      <c r="F889" s="597"/>
      <c r="G889" s="654"/>
      <c r="H889" s="654"/>
      <c r="I889" s="661"/>
      <c r="J889" s="597"/>
      <c r="K889" s="208"/>
      <c r="L889" s="392"/>
      <c r="M889" s="209"/>
      <c r="N889" s="842"/>
      <c r="O889" s="546"/>
      <c r="P889" s="743"/>
      <c r="Q889" s="1269"/>
      <c r="R889" s="1269"/>
      <c r="S889" s="208"/>
      <c r="T889" s="208"/>
      <c r="U889" s="385"/>
      <c r="V889" s="1233"/>
      <c r="W889" s="362"/>
      <c r="X889" s="1097"/>
      <c r="Y889" s="635"/>
      <c r="Z889" s="635"/>
      <c r="AA889" s="636"/>
      <c r="AB889" s="1533" t="s">
        <v>167</v>
      </c>
      <c r="AC889" s="643">
        <v>5</v>
      </c>
      <c r="AD889" s="1086" t="s">
        <v>168</v>
      </c>
      <c r="AE889" s="391">
        <f>ROUND(ROUND(G884*P$8,0)-AC889,0)</f>
        <v>1015</v>
      </c>
      <c r="AF889" s="268"/>
    </row>
    <row r="890" spans="1:32" ht="17.100000000000001" customHeight="1">
      <c r="A890" s="243">
        <v>63</v>
      </c>
      <c r="B890" s="351">
        <v>7275</v>
      </c>
      <c r="C890" s="870" t="s">
        <v>13907</v>
      </c>
      <c r="D890" s="597"/>
      <c r="E890" s="661"/>
      <c r="F890" s="597"/>
      <c r="G890" s="654"/>
      <c r="H890" s="654"/>
      <c r="I890" s="661"/>
      <c r="J890" s="597"/>
      <c r="K890" s="208"/>
      <c r="L890" s="392"/>
      <c r="M890" s="209"/>
      <c r="N890" s="842"/>
      <c r="O890" s="546"/>
      <c r="P890" s="743"/>
      <c r="Q890" s="1269"/>
      <c r="R890" s="1269"/>
      <c r="S890" s="208"/>
      <c r="T890" s="208"/>
      <c r="U890" s="208"/>
      <c r="V890" s="1234"/>
      <c r="W890" s="512"/>
      <c r="X890" s="514"/>
      <c r="Y890" s="1071" t="s">
        <v>11869</v>
      </c>
      <c r="Z890" s="362" t="s">
        <v>30</v>
      </c>
      <c r="AA890" s="395">
        <v>0.85</v>
      </c>
      <c r="AB890" s="1745"/>
      <c r="AC890" s="643"/>
      <c r="AD890" s="1086"/>
      <c r="AE890" s="391">
        <f>ROUND(ROUND(ROUND(G884*P$8,0)*AA890,0)-AC889,0)</f>
        <v>862</v>
      </c>
      <c r="AF890" s="268"/>
    </row>
    <row r="891" spans="1:32" ht="17.100000000000001" customHeight="1">
      <c r="A891" s="243">
        <v>63</v>
      </c>
      <c r="B891" s="351">
        <v>7276</v>
      </c>
      <c r="C891" s="870" t="s">
        <v>13908</v>
      </c>
      <c r="D891" s="597"/>
      <c r="E891" s="661"/>
      <c r="F891" s="597"/>
      <c r="G891" s="654"/>
      <c r="H891" s="654"/>
      <c r="I891" s="661"/>
      <c r="J891" s="597"/>
      <c r="K891" s="208"/>
      <c r="L891" s="392"/>
      <c r="M891" s="209"/>
      <c r="N891" s="842"/>
      <c r="O891" s="546"/>
      <c r="P891" s="743"/>
      <c r="Q891" s="1269"/>
      <c r="R891" s="1269"/>
      <c r="S891" s="208"/>
      <c r="T891" s="208"/>
      <c r="U891" s="208"/>
      <c r="V891" s="1684" t="s">
        <v>4703</v>
      </c>
      <c r="W891" s="643" t="s">
        <v>30</v>
      </c>
      <c r="X891" s="1091">
        <f>$X$297</f>
        <v>0.7</v>
      </c>
      <c r="Y891" s="1088"/>
      <c r="Z891" s="1088"/>
      <c r="AA891" s="1089"/>
      <c r="AB891" s="1745"/>
      <c r="AC891" s="1090"/>
      <c r="AD891" s="1091"/>
      <c r="AE891" s="391">
        <f>ROUND(ROUND(ROUND(G884*P$8,0)*X891,0)-AC889,0)</f>
        <v>709</v>
      </c>
      <c r="AF891" s="268"/>
    </row>
    <row r="892" spans="1:32" ht="17.100000000000001" customHeight="1">
      <c r="A892" s="243">
        <v>63</v>
      </c>
      <c r="B892" s="351">
        <v>7277</v>
      </c>
      <c r="C892" s="870" t="s">
        <v>13909</v>
      </c>
      <c r="D892" s="597"/>
      <c r="E892" s="661"/>
      <c r="F892" s="597"/>
      <c r="G892" s="654"/>
      <c r="H892" s="654"/>
      <c r="I892" s="661"/>
      <c r="J892" s="597"/>
      <c r="K892" s="208"/>
      <c r="L892" s="392"/>
      <c r="M892" s="209"/>
      <c r="N892" s="842"/>
      <c r="O892" s="546"/>
      <c r="P892" s="743"/>
      <c r="Q892" s="1269"/>
      <c r="R892" s="1269"/>
      <c r="S892" s="208"/>
      <c r="T892" s="208"/>
      <c r="U892" s="208"/>
      <c r="V892" s="1805"/>
      <c r="W892" s="512"/>
      <c r="X892" s="1083"/>
      <c r="Y892" s="1079" t="s">
        <v>11869</v>
      </c>
      <c r="Z892" s="354" t="s">
        <v>30</v>
      </c>
      <c r="AA892" s="357">
        <v>0.85</v>
      </c>
      <c r="AB892" s="1745"/>
      <c r="AC892" s="1090"/>
      <c r="AD892" s="1091"/>
      <c r="AE892" s="391">
        <f>ROUND(ROUND(ROUND(ROUND(G884*P$8,0)*X891,0)*AA892,0)-AC889,0)</f>
        <v>602</v>
      </c>
      <c r="AF892" s="268"/>
    </row>
    <row r="893" spans="1:32" ht="17.100000000000001" customHeight="1">
      <c r="A893" s="243">
        <v>63</v>
      </c>
      <c r="B893" s="351">
        <v>7278</v>
      </c>
      <c r="C893" s="870" t="s">
        <v>13910</v>
      </c>
      <c r="D893" s="597"/>
      <c r="E893" s="661"/>
      <c r="F893" s="597"/>
      <c r="G893" s="654"/>
      <c r="H893" s="654"/>
      <c r="I893" s="661"/>
      <c r="J893" s="597"/>
      <c r="K893" s="208"/>
      <c r="L893" s="392"/>
      <c r="M893" s="209"/>
      <c r="N893" s="842"/>
      <c r="O893" s="546"/>
      <c r="P893" s="743"/>
      <c r="Q893" s="1269"/>
      <c r="R893" s="1269"/>
      <c r="S893" s="208"/>
      <c r="T893" s="208"/>
      <c r="U893" s="208"/>
      <c r="V893" s="1684" t="s">
        <v>4708</v>
      </c>
      <c r="W893" s="643" t="s">
        <v>30</v>
      </c>
      <c r="X893" s="1091">
        <f>$X$299</f>
        <v>0.85</v>
      </c>
      <c r="Y893" s="1082"/>
      <c r="Z893" s="1082"/>
      <c r="AA893" s="1083"/>
      <c r="AB893" s="1745"/>
      <c r="AC893" s="1090"/>
      <c r="AD893" s="1091"/>
      <c r="AE893" s="391">
        <f>ROUND(ROUND(ROUND(G884*P$8,0)*X893,0)-AC889,0)</f>
        <v>862</v>
      </c>
      <c r="AF893" s="268"/>
    </row>
    <row r="894" spans="1:32" ht="17.100000000000001" customHeight="1">
      <c r="A894" s="243">
        <v>63</v>
      </c>
      <c r="B894" s="351">
        <v>7279</v>
      </c>
      <c r="C894" s="870" t="s">
        <v>13911</v>
      </c>
      <c r="D894" s="597"/>
      <c r="E894" s="661"/>
      <c r="F894" s="597"/>
      <c r="G894" s="654"/>
      <c r="H894" s="654"/>
      <c r="I894" s="661"/>
      <c r="J894" s="597"/>
      <c r="K894" s="208"/>
      <c r="L894" s="392"/>
      <c r="M894" s="209"/>
      <c r="N894" s="842"/>
      <c r="O894" s="546"/>
      <c r="P894" s="743"/>
      <c r="Q894" s="1269"/>
      <c r="R894" s="1269"/>
      <c r="S894" s="208"/>
      <c r="T894" s="208"/>
      <c r="U894" s="208"/>
      <c r="V894" s="1805"/>
      <c r="W894" s="512"/>
      <c r="X894" s="1083"/>
      <c r="Y894" s="1079" t="s">
        <v>11869</v>
      </c>
      <c r="Z894" s="354" t="s">
        <v>30</v>
      </c>
      <c r="AA894" s="357">
        <v>0.85</v>
      </c>
      <c r="AB894" s="1746"/>
      <c r="AC894" s="1082"/>
      <c r="AD894" s="1083"/>
      <c r="AE894" s="391">
        <f>ROUND(ROUND(ROUND(ROUND(G884*P$8,0)*X893,0)*AA894,0)-AC889,0)</f>
        <v>732</v>
      </c>
      <c r="AF894" s="268"/>
    </row>
    <row r="895" spans="1:32" ht="16.7" customHeight="1">
      <c r="A895" s="229">
        <v>63</v>
      </c>
      <c r="B895" s="337">
        <v>8454</v>
      </c>
      <c r="C895" s="871" t="s">
        <v>13912</v>
      </c>
      <c r="D895" s="597"/>
      <c r="E895" s="661"/>
      <c r="F895" s="1235"/>
      <c r="I895" s="385"/>
      <c r="J895" s="629"/>
      <c r="K895" s="630"/>
      <c r="L895" s="630"/>
      <c r="M895" s="208"/>
      <c r="N895" s="516"/>
      <c r="O895" s="517"/>
      <c r="P895" s="518"/>
      <c r="Q895" s="1769" t="s">
        <v>11301</v>
      </c>
      <c r="R895" s="1770" t="s">
        <v>235</v>
      </c>
      <c r="S895" s="272"/>
      <c r="T895" s="272"/>
      <c r="U895" s="1112"/>
      <c r="V895" s="1227"/>
      <c r="W895" s="372"/>
      <c r="X895" s="1070"/>
      <c r="Y895" s="625"/>
      <c r="Z895" s="625"/>
      <c r="AA895" s="625"/>
      <c r="AB895" s="1213"/>
      <c r="AC895" s="625"/>
      <c r="AD895" s="626"/>
      <c r="AE895" s="473">
        <f>ROUND(ROUND(G884*P$8,0)*T896,0)</f>
        <v>714</v>
      </c>
      <c r="AF895" s="268"/>
    </row>
    <row r="896" spans="1:32" ht="16.7" customHeight="1">
      <c r="A896" s="243">
        <v>63</v>
      </c>
      <c r="B896" s="351">
        <v>7280</v>
      </c>
      <c r="C896" s="870" t="s">
        <v>13913</v>
      </c>
      <c r="D896" s="597"/>
      <c r="E896" s="661"/>
      <c r="F896" s="1235"/>
      <c r="G896" s="654"/>
      <c r="H896" s="208"/>
      <c r="I896" s="385"/>
      <c r="J896" s="629"/>
      <c r="K896" s="630"/>
      <c r="L896" s="630"/>
      <c r="M896" s="208"/>
      <c r="N896" s="516"/>
      <c r="O896" s="517"/>
      <c r="P896" s="518"/>
      <c r="Q896" s="1758"/>
      <c r="R896" s="1745"/>
      <c r="S896" s="1113" t="s">
        <v>30</v>
      </c>
      <c r="T896" s="1114">
        <v>0.7</v>
      </c>
      <c r="U896" s="1115"/>
      <c r="V896" s="1229"/>
      <c r="W896" s="400"/>
      <c r="X896" s="470"/>
      <c r="Y896" s="1071" t="s">
        <v>11869</v>
      </c>
      <c r="Z896" s="362" t="s">
        <v>30</v>
      </c>
      <c r="AA896" s="356">
        <v>0.85</v>
      </c>
      <c r="AB896" s="1215"/>
      <c r="AC896" s="635"/>
      <c r="AD896" s="636"/>
      <c r="AE896" s="391">
        <f>ROUND(ROUND(ROUND(G884*P$8,0)*T896,0)*AA896,0)</f>
        <v>607</v>
      </c>
      <c r="AF896" s="268"/>
    </row>
    <row r="897" spans="1:32" ht="17.100000000000001" customHeight="1">
      <c r="A897" s="229">
        <v>63</v>
      </c>
      <c r="B897" s="337">
        <v>8455</v>
      </c>
      <c r="C897" s="871" t="s">
        <v>13914</v>
      </c>
      <c r="D897" s="597"/>
      <c r="E897" s="661"/>
      <c r="F897" s="627"/>
      <c r="G897" s="208"/>
      <c r="H897" s="208"/>
      <c r="I897" s="385"/>
      <c r="J897" s="629"/>
      <c r="K897" s="630"/>
      <c r="L897" s="630"/>
      <c r="M897" s="214"/>
      <c r="N897" s="1130"/>
      <c r="O897" s="643"/>
      <c r="P897" s="1132"/>
      <c r="Q897" s="1758"/>
      <c r="R897" s="1745"/>
      <c r="S897" s="1113"/>
      <c r="T897" s="1114"/>
      <c r="U897" s="1116"/>
      <c r="V897" s="1810" t="s">
        <v>4703</v>
      </c>
      <c r="W897" s="372" t="s">
        <v>30</v>
      </c>
      <c r="X897" s="1107">
        <f>$X$297</f>
        <v>0.7</v>
      </c>
      <c r="Y897" s="1108"/>
      <c r="Z897" s="1108"/>
      <c r="AA897" s="1108"/>
      <c r="AB897" s="1231"/>
      <c r="AC897" s="1108"/>
      <c r="AD897" s="1109"/>
      <c r="AE897" s="473">
        <f>ROUND(ROUND(ROUND(G884*P$8,0)*T896,0)*X897,0)</f>
        <v>500</v>
      </c>
      <c r="AF897" s="268"/>
    </row>
    <row r="898" spans="1:32" ht="17.100000000000001" customHeight="1">
      <c r="A898" s="243">
        <v>63</v>
      </c>
      <c r="B898" s="351">
        <v>7281</v>
      </c>
      <c r="C898" s="870" t="s">
        <v>13915</v>
      </c>
      <c r="D898" s="597"/>
      <c r="E898" s="661"/>
      <c r="F898" s="627"/>
      <c r="G898" s="208"/>
      <c r="H898" s="208"/>
      <c r="I898" s="385"/>
      <c r="J898" s="629"/>
      <c r="K898" s="630"/>
      <c r="L898" s="630"/>
      <c r="M898" s="214"/>
      <c r="N898" s="1130"/>
      <c r="O898" s="643"/>
      <c r="P898" s="1132"/>
      <c r="Q898" s="1758"/>
      <c r="R898" s="1745"/>
      <c r="S898" s="1113"/>
      <c r="T898" s="1114"/>
      <c r="U898" s="1116"/>
      <c r="V898" s="1805"/>
      <c r="W898" s="400"/>
      <c r="X898" s="1110"/>
      <c r="Y898" s="1079" t="s">
        <v>11869</v>
      </c>
      <c r="Z898" s="354" t="s">
        <v>30</v>
      </c>
      <c r="AA898" s="355">
        <v>0.85</v>
      </c>
      <c r="AB898" s="1215"/>
      <c r="AC898" s="635"/>
      <c r="AD898" s="636"/>
      <c r="AE898" s="391">
        <f>ROUND(ROUND(ROUND(ROUND(G884*P$8,0)*T896,0)*X897,0)*AA898,0)</f>
        <v>425</v>
      </c>
      <c r="AF898" s="268"/>
    </row>
    <row r="899" spans="1:32" ht="17.100000000000001" customHeight="1">
      <c r="A899" s="229">
        <v>63</v>
      </c>
      <c r="B899" s="337">
        <v>8456</v>
      </c>
      <c r="C899" s="871" t="s">
        <v>13916</v>
      </c>
      <c r="D899" s="597"/>
      <c r="E899" s="661"/>
      <c r="F899" s="627"/>
      <c r="G899" s="208"/>
      <c r="H899" s="208"/>
      <c r="I899" s="385"/>
      <c r="J899" s="629"/>
      <c r="K899" s="630"/>
      <c r="L899" s="630"/>
      <c r="M899" s="214"/>
      <c r="N899" s="1130"/>
      <c r="O899" s="643"/>
      <c r="P899" s="1132"/>
      <c r="Q899" s="1239"/>
      <c r="R899" s="1745"/>
      <c r="S899" s="1113"/>
      <c r="T899" s="1114"/>
      <c r="U899" s="1116"/>
      <c r="V899" s="1810" t="s">
        <v>4708</v>
      </c>
      <c r="W899" s="372" t="s">
        <v>30</v>
      </c>
      <c r="X899" s="1107">
        <f>$X$299</f>
        <v>0.85</v>
      </c>
      <c r="Y899" s="1111"/>
      <c r="Z899" s="1111"/>
      <c r="AA899" s="1111"/>
      <c r="AB899" s="1232"/>
      <c r="AC899" s="1111"/>
      <c r="AD899" s="1110"/>
      <c r="AE899" s="473">
        <f>ROUND(ROUND(ROUND(G884*P$8,0)*T896,0)*X899,0)</f>
        <v>607</v>
      </c>
      <c r="AF899" s="268"/>
    </row>
    <row r="900" spans="1:32" ht="17.100000000000001" customHeight="1">
      <c r="A900" s="243">
        <v>63</v>
      </c>
      <c r="B900" s="351">
        <v>7282</v>
      </c>
      <c r="C900" s="870" t="s">
        <v>13917</v>
      </c>
      <c r="D900" s="597"/>
      <c r="E900" s="661"/>
      <c r="F900" s="627"/>
      <c r="G900" s="208"/>
      <c r="H900" s="208"/>
      <c r="I900" s="385"/>
      <c r="J900" s="629"/>
      <c r="K900" s="630"/>
      <c r="L900" s="630"/>
      <c r="M900" s="214"/>
      <c r="N900" s="1130"/>
      <c r="O900" s="643"/>
      <c r="P900" s="1132"/>
      <c r="Q900" s="1239"/>
      <c r="R900" s="1237"/>
      <c r="S900" s="1113"/>
      <c r="T900" s="1114"/>
      <c r="U900" s="1116"/>
      <c r="V900" s="1805"/>
      <c r="W900" s="400"/>
      <c r="X900" s="1110"/>
      <c r="Y900" s="1079" t="s">
        <v>11869</v>
      </c>
      <c r="Z900" s="354" t="s">
        <v>30</v>
      </c>
      <c r="AA900" s="355">
        <v>0.85</v>
      </c>
      <c r="AB900" s="1215"/>
      <c r="AC900" s="635"/>
      <c r="AD900" s="636"/>
      <c r="AE900" s="391">
        <f>ROUND(ROUND(ROUND(ROUND(G884*P$8,0)*T896,0)*X899,0)*AA900,0)</f>
        <v>516</v>
      </c>
      <c r="AF900" s="268"/>
    </row>
    <row r="901" spans="1:32" ht="17.100000000000001" customHeight="1">
      <c r="A901" s="243">
        <v>63</v>
      </c>
      <c r="B901" s="351">
        <v>7283</v>
      </c>
      <c r="C901" s="870" t="s">
        <v>13918</v>
      </c>
      <c r="D901" s="597"/>
      <c r="E901" s="661"/>
      <c r="F901" s="627"/>
      <c r="G901" s="208"/>
      <c r="H901" s="208"/>
      <c r="I901" s="385"/>
      <c r="J901" s="629"/>
      <c r="K901" s="630"/>
      <c r="L901" s="630"/>
      <c r="M901" s="214"/>
      <c r="N901" s="1130"/>
      <c r="O901" s="643"/>
      <c r="P901" s="1132"/>
      <c r="Q901" s="1239"/>
      <c r="R901" s="1237"/>
      <c r="S901" s="1113"/>
      <c r="T901" s="1114"/>
      <c r="U901" s="1116"/>
      <c r="V901" s="1233"/>
      <c r="W901" s="362"/>
      <c r="X901" s="1097"/>
      <c r="Y901" s="635"/>
      <c r="Z901" s="635"/>
      <c r="AA901" s="636"/>
      <c r="AB901" s="1533" t="s">
        <v>167</v>
      </c>
      <c r="AC901" s="643">
        <v>5</v>
      </c>
      <c r="AD901" s="1086" t="s">
        <v>168</v>
      </c>
      <c r="AE901" s="391">
        <f>ROUND(ROUND(ROUND(G884*P$8,0)*T896,0)-AC901,0)</f>
        <v>709</v>
      </c>
      <c r="AF901" s="268"/>
    </row>
    <row r="902" spans="1:32" ht="17.100000000000001" customHeight="1">
      <c r="A902" s="243">
        <v>63</v>
      </c>
      <c r="B902" s="351">
        <v>7284</v>
      </c>
      <c r="C902" s="870" t="s">
        <v>13919</v>
      </c>
      <c r="D902" s="597"/>
      <c r="E902" s="661"/>
      <c r="F902" s="627"/>
      <c r="G902" s="208"/>
      <c r="H902" s="208"/>
      <c r="I902" s="385"/>
      <c r="J902" s="629"/>
      <c r="K902" s="630"/>
      <c r="L902" s="630"/>
      <c r="M902" s="214"/>
      <c r="N902" s="1130"/>
      <c r="O902" s="643"/>
      <c r="P902" s="1132"/>
      <c r="Q902" s="1239"/>
      <c r="R902" s="1237"/>
      <c r="S902" s="1113"/>
      <c r="T902" s="1114"/>
      <c r="U902" s="1116"/>
      <c r="V902" s="1234"/>
      <c r="W902" s="512"/>
      <c r="X902" s="514"/>
      <c r="Y902" s="1071" t="s">
        <v>11869</v>
      </c>
      <c r="Z902" s="362" t="s">
        <v>30</v>
      </c>
      <c r="AA902" s="395">
        <v>0.85</v>
      </c>
      <c r="AB902" s="1745"/>
      <c r="AC902" s="643"/>
      <c r="AD902" s="1086"/>
      <c r="AE902" s="391">
        <f>ROUND(ROUND(ROUND(ROUND(G884*P$8,0)*T896,0)*AA902,0)-AC901,0)</f>
        <v>602</v>
      </c>
      <c r="AF902" s="268"/>
    </row>
    <row r="903" spans="1:32" ht="17.100000000000001" customHeight="1">
      <c r="A903" s="243">
        <v>63</v>
      </c>
      <c r="B903" s="351">
        <v>7285</v>
      </c>
      <c r="C903" s="870" t="s">
        <v>13920</v>
      </c>
      <c r="D903" s="597"/>
      <c r="E903" s="661"/>
      <c r="F903" s="627"/>
      <c r="G903" s="208"/>
      <c r="H903" s="208"/>
      <c r="I903" s="385"/>
      <c r="J903" s="629"/>
      <c r="K903" s="630"/>
      <c r="L903" s="630"/>
      <c r="M903" s="214"/>
      <c r="N903" s="1130"/>
      <c r="O903" s="643"/>
      <c r="P903" s="1132"/>
      <c r="Q903" s="1239"/>
      <c r="R903" s="1237"/>
      <c r="S903" s="1113"/>
      <c r="T903" s="1114"/>
      <c r="U903" s="1116"/>
      <c r="V903" s="1684" t="s">
        <v>4703</v>
      </c>
      <c r="W903" s="643" t="s">
        <v>30</v>
      </c>
      <c r="X903" s="1091">
        <f>$X$297</f>
        <v>0.7</v>
      </c>
      <c r="Y903" s="1088"/>
      <c r="Z903" s="1088"/>
      <c r="AA903" s="1089"/>
      <c r="AB903" s="1745"/>
      <c r="AC903" s="1090"/>
      <c r="AD903" s="1091"/>
      <c r="AE903" s="391">
        <f>ROUND(ROUND(ROUND(ROUND(G884*P$8,0)*T896,0)*X903,0)-AC901,0)</f>
        <v>495</v>
      </c>
      <c r="AF903" s="268"/>
    </row>
    <row r="904" spans="1:32" ht="17.100000000000001" customHeight="1">
      <c r="A904" s="243">
        <v>63</v>
      </c>
      <c r="B904" s="351">
        <v>7286</v>
      </c>
      <c r="C904" s="870" t="s">
        <v>13921</v>
      </c>
      <c r="D904" s="597"/>
      <c r="E904" s="661"/>
      <c r="F904" s="627"/>
      <c r="G904" s="208"/>
      <c r="H904" s="208"/>
      <c r="I904" s="385"/>
      <c r="J904" s="629"/>
      <c r="K904" s="630"/>
      <c r="L904" s="630"/>
      <c r="M904" s="214"/>
      <c r="N904" s="1130"/>
      <c r="O904" s="643"/>
      <c r="P904" s="1132"/>
      <c r="Q904" s="1239"/>
      <c r="R904" s="1237"/>
      <c r="S904" s="1113"/>
      <c r="T904" s="1114"/>
      <c r="U904" s="1116"/>
      <c r="V904" s="1805"/>
      <c r="W904" s="512"/>
      <c r="X904" s="1083"/>
      <c r="Y904" s="1079" t="s">
        <v>11869</v>
      </c>
      <c r="Z904" s="354" t="s">
        <v>30</v>
      </c>
      <c r="AA904" s="357">
        <v>0.85</v>
      </c>
      <c r="AB904" s="1745"/>
      <c r="AC904" s="1090"/>
      <c r="AD904" s="1091"/>
      <c r="AE904" s="391">
        <f>ROUND(ROUND(ROUND(ROUND(ROUND(G884*P$8,0)*T896,0)*X903,0)*AA904,0)-AC901,0)</f>
        <v>420</v>
      </c>
      <c r="AF904" s="268"/>
    </row>
    <row r="905" spans="1:32" ht="17.100000000000001" customHeight="1">
      <c r="A905" s="243">
        <v>63</v>
      </c>
      <c r="B905" s="351">
        <v>7287</v>
      </c>
      <c r="C905" s="870" t="s">
        <v>13922</v>
      </c>
      <c r="D905" s="597"/>
      <c r="E905" s="661"/>
      <c r="F905" s="627"/>
      <c r="G905" s="208"/>
      <c r="H905" s="208"/>
      <c r="I905" s="385"/>
      <c r="J905" s="629"/>
      <c r="K905" s="630"/>
      <c r="L905" s="630"/>
      <c r="M905" s="214"/>
      <c r="N905" s="1130"/>
      <c r="O905" s="643"/>
      <c r="P905" s="1132"/>
      <c r="Q905" s="1239"/>
      <c r="R905" s="1237"/>
      <c r="S905" s="1113"/>
      <c r="T905" s="1114"/>
      <c r="U905" s="1116"/>
      <c r="V905" s="1684" t="s">
        <v>4708</v>
      </c>
      <c r="W905" s="643" t="s">
        <v>30</v>
      </c>
      <c r="X905" s="1091">
        <f>$X$299</f>
        <v>0.85</v>
      </c>
      <c r="Y905" s="1082"/>
      <c r="Z905" s="1082"/>
      <c r="AA905" s="1083"/>
      <c r="AB905" s="1745"/>
      <c r="AC905" s="1090"/>
      <c r="AD905" s="1091"/>
      <c r="AE905" s="391">
        <f>ROUND(ROUND(ROUND(ROUND(G884*P$8,0)*T896,0)*X905,0)-AC901,0)</f>
        <v>602</v>
      </c>
      <c r="AF905" s="268"/>
    </row>
    <row r="906" spans="1:32" ht="17.100000000000001" customHeight="1">
      <c r="A906" s="243">
        <v>63</v>
      </c>
      <c r="B906" s="351">
        <v>7288</v>
      </c>
      <c r="C906" s="870" t="s">
        <v>13923</v>
      </c>
      <c r="D906" s="597"/>
      <c r="E906" s="661"/>
      <c r="F906" s="627"/>
      <c r="G906" s="208"/>
      <c r="H906" s="208"/>
      <c r="I906" s="385"/>
      <c r="J906" s="629"/>
      <c r="K906" s="630"/>
      <c r="L906" s="630"/>
      <c r="M906" s="214"/>
      <c r="N906" s="1130"/>
      <c r="O906" s="643"/>
      <c r="P906" s="1132"/>
      <c r="Q906" s="1239"/>
      <c r="R906" s="1237"/>
      <c r="S906" s="1113"/>
      <c r="T906" s="1114"/>
      <c r="U906" s="1116"/>
      <c r="V906" s="1805"/>
      <c r="W906" s="512"/>
      <c r="X906" s="1083"/>
      <c r="Y906" s="1079" t="s">
        <v>11869</v>
      </c>
      <c r="Z906" s="354" t="s">
        <v>30</v>
      </c>
      <c r="AA906" s="357">
        <v>0.85</v>
      </c>
      <c r="AB906" s="1746"/>
      <c r="AC906" s="1082"/>
      <c r="AD906" s="1083"/>
      <c r="AE906" s="391">
        <f>ROUND(ROUND(ROUND(ROUND(ROUND(G884*P$8,0)*T896,0)*X905,0)*AA906,0)-AC901,0)</f>
        <v>511</v>
      </c>
      <c r="AF906" s="268"/>
    </row>
    <row r="907" spans="1:32" ht="17.100000000000001" customHeight="1">
      <c r="A907" s="243">
        <v>63</v>
      </c>
      <c r="B907" s="351">
        <v>7289</v>
      </c>
      <c r="C907" s="870" t="s">
        <v>13924</v>
      </c>
      <c r="D907" s="597"/>
      <c r="E907" s="661"/>
      <c r="F907" s="627"/>
      <c r="G907" s="208"/>
      <c r="H907" s="208"/>
      <c r="I907" s="385"/>
      <c r="J907" s="629"/>
      <c r="K907" s="630"/>
      <c r="L907" s="630"/>
      <c r="M907" s="214"/>
      <c r="N907" s="1130"/>
      <c r="O907" s="643"/>
      <c r="P907" s="1132"/>
      <c r="Q907" s="1239"/>
      <c r="R907" s="1622" t="s">
        <v>237</v>
      </c>
      <c r="S907" s="362"/>
      <c r="T907" s="1119"/>
      <c r="U907" s="1081"/>
      <c r="V907" s="1233"/>
      <c r="W907" s="362"/>
      <c r="X907" s="1097"/>
      <c r="Y907" s="635"/>
      <c r="Z907" s="635"/>
      <c r="AA907" s="635"/>
      <c r="AB907" s="1215"/>
      <c r="AC907" s="635"/>
      <c r="AD907" s="636"/>
      <c r="AE907" s="391">
        <f>ROUND(ROUND(G884*P$8,0)*T908,0)</f>
        <v>510</v>
      </c>
      <c r="AF907" s="268"/>
    </row>
    <row r="908" spans="1:32" ht="17.100000000000001" customHeight="1">
      <c r="A908" s="243">
        <v>63</v>
      </c>
      <c r="B908" s="351">
        <v>7290</v>
      </c>
      <c r="C908" s="870" t="s">
        <v>13925</v>
      </c>
      <c r="D908" s="597"/>
      <c r="E908" s="661"/>
      <c r="F908" s="627"/>
      <c r="G908" s="208"/>
      <c r="H908" s="208"/>
      <c r="I908" s="385"/>
      <c r="J908" s="629"/>
      <c r="K908" s="630"/>
      <c r="L908" s="630"/>
      <c r="M908" s="214"/>
      <c r="N908" s="1130"/>
      <c r="O908" s="643"/>
      <c r="P908" s="1132"/>
      <c r="Q908" s="1239"/>
      <c r="R908" s="1745"/>
      <c r="S908" s="643" t="s">
        <v>30</v>
      </c>
      <c r="T908" s="1090">
        <v>0.5</v>
      </c>
      <c r="U908" s="1091"/>
      <c r="V908" s="1234"/>
      <c r="W908" s="512"/>
      <c r="X908" s="514"/>
      <c r="Y908" s="1071" t="s">
        <v>11869</v>
      </c>
      <c r="Z908" s="362" t="s">
        <v>30</v>
      </c>
      <c r="AA908" s="356">
        <v>0.85</v>
      </c>
      <c r="AB908" s="1215"/>
      <c r="AC908" s="635"/>
      <c r="AD908" s="636"/>
      <c r="AE908" s="391">
        <f>ROUND(ROUND(ROUND(G884*P$8,0)*T908,0)*AA908,0)</f>
        <v>434</v>
      </c>
      <c r="AF908" s="268"/>
    </row>
    <row r="909" spans="1:32" ht="16.7" customHeight="1">
      <c r="A909" s="243">
        <v>63</v>
      </c>
      <c r="B909" s="351">
        <v>7291</v>
      </c>
      <c r="C909" s="870" t="s">
        <v>13926</v>
      </c>
      <c r="D909" s="597"/>
      <c r="E909" s="661"/>
      <c r="F909" s="627"/>
      <c r="G909" s="208"/>
      <c r="H909" s="208"/>
      <c r="I909" s="385"/>
      <c r="J909" s="629"/>
      <c r="K909" s="630"/>
      <c r="L909" s="630"/>
      <c r="M909" s="214"/>
      <c r="N909" s="1130"/>
      <c r="O909" s="643"/>
      <c r="P909" s="1132"/>
      <c r="Q909" s="1239"/>
      <c r="R909" s="1745"/>
      <c r="S909" s="643"/>
      <c r="T909" s="1090"/>
      <c r="U909" s="1091"/>
      <c r="V909" s="1684" t="s">
        <v>4703</v>
      </c>
      <c r="W909" s="362" t="s">
        <v>30</v>
      </c>
      <c r="X909" s="1081">
        <f>$X$297</f>
        <v>0.7</v>
      </c>
      <c r="Y909" s="1088"/>
      <c r="Z909" s="1088"/>
      <c r="AA909" s="1088"/>
      <c r="AB909" s="1226"/>
      <c r="AC909" s="1088"/>
      <c r="AD909" s="1089"/>
      <c r="AE909" s="391">
        <f>ROUND(ROUND(ROUND(G884*P$8,0)*T908,0)*X909,0)</f>
        <v>357</v>
      </c>
      <c r="AF909" s="268"/>
    </row>
    <row r="910" spans="1:32" ht="16.7" customHeight="1">
      <c r="A910" s="243">
        <v>63</v>
      </c>
      <c r="B910" s="351">
        <v>7292</v>
      </c>
      <c r="C910" s="870" t="s">
        <v>13927</v>
      </c>
      <c r="D910" s="597"/>
      <c r="E910" s="661"/>
      <c r="F910" s="627"/>
      <c r="G910" s="208"/>
      <c r="H910" s="208"/>
      <c r="I910" s="385"/>
      <c r="J910" s="629"/>
      <c r="K910" s="630"/>
      <c r="L910" s="630"/>
      <c r="M910" s="214"/>
      <c r="N910" s="1130"/>
      <c r="O910" s="643"/>
      <c r="P910" s="1132"/>
      <c r="Q910" s="1239"/>
      <c r="R910" s="1745"/>
      <c r="S910" s="643"/>
      <c r="T910" s="1090"/>
      <c r="U910" s="1091"/>
      <c r="V910" s="1805"/>
      <c r="W910" s="512"/>
      <c r="X910" s="1083"/>
      <c r="Y910" s="1079" t="s">
        <v>11869</v>
      </c>
      <c r="Z910" s="354" t="s">
        <v>30</v>
      </c>
      <c r="AA910" s="355">
        <v>0.85</v>
      </c>
      <c r="AB910" s="1215"/>
      <c r="AC910" s="635"/>
      <c r="AD910" s="636"/>
      <c r="AE910" s="391">
        <f>ROUND(ROUND(ROUND(ROUND(G884*P$8,0)*T908,0)*X909,0)*AA910,0)</f>
        <v>303</v>
      </c>
      <c r="AF910" s="268"/>
    </row>
    <row r="911" spans="1:32" ht="17.100000000000001" customHeight="1">
      <c r="A911" s="243">
        <v>63</v>
      </c>
      <c r="B911" s="351">
        <v>7293</v>
      </c>
      <c r="C911" s="870" t="s">
        <v>13928</v>
      </c>
      <c r="D911" s="597"/>
      <c r="E911" s="661"/>
      <c r="F911" s="627"/>
      <c r="G911" s="208"/>
      <c r="H911" s="208"/>
      <c r="I911" s="385"/>
      <c r="J911" s="629"/>
      <c r="K911" s="630"/>
      <c r="L911" s="630"/>
      <c r="M911" s="214"/>
      <c r="N911" s="1130"/>
      <c r="O911" s="643"/>
      <c r="P911" s="1132"/>
      <c r="Q911" s="1239"/>
      <c r="R911" s="1745"/>
      <c r="S911" s="643"/>
      <c r="T911" s="1090"/>
      <c r="U911" s="1091"/>
      <c r="V911" s="1684" t="s">
        <v>4708</v>
      </c>
      <c r="W911" s="362" t="s">
        <v>30</v>
      </c>
      <c r="X911" s="1081">
        <f>$X$299</f>
        <v>0.85</v>
      </c>
      <c r="Y911" s="1082"/>
      <c r="Z911" s="1082"/>
      <c r="AA911" s="1082"/>
      <c r="AB911" s="1220"/>
      <c r="AC911" s="1082"/>
      <c r="AD911" s="1083"/>
      <c r="AE911" s="391">
        <f>ROUND(ROUND(ROUND(G884*P$8,0)*T908,0)*X911,0)</f>
        <v>434</v>
      </c>
      <c r="AF911" s="268"/>
    </row>
    <row r="912" spans="1:32" ht="17.100000000000001" customHeight="1">
      <c r="A912" s="243">
        <v>63</v>
      </c>
      <c r="B912" s="351">
        <v>7294</v>
      </c>
      <c r="C912" s="870" t="s">
        <v>13929</v>
      </c>
      <c r="D912" s="597"/>
      <c r="E912" s="661"/>
      <c r="F912" s="627"/>
      <c r="G912" s="208"/>
      <c r="H912" s="208"/>
      <c r="I912" s="385"/>
      <c r="J912" s="629"/>
      <c r="K912" s="630"/>
      <c r="L912" s="630"/>
      <c r="M912" s="214"/>
      <c r="N912" s="1130"/>
      <c r="O912" s="643"/>
      <c r="P912" s="1132"/>
      <c r="Q912" s="1239"/>
      <c r="R912" s="1745"/>
      <c r="S912" s="643"/>
      <c r="T912" s="1090"/>
      <c r="U912" s="1091"/>
      <c r="V912" s="1805"/>
      <c r="W912" s="512"/>
      <c r="X912" s="1083"/>
      <c r="Y912" s="1079" t="s">
        <v>11869</v>
      </c>
      <c r="Z912" s="354" t="s">
        <v>30</v>
      </c>
      <c r="AA912" s="355">
        <v>0.85</v>
      </c>
      <c r="AB912" s="1215"/>
      <c r="AC912" s="635"/>
      <c r="AD912" s="636"/>
      <c r="AE912" s="391">
        <f>ROUND(ROUND(ROUND(ROUND(G884*P$8,0)*T908,0)*X911,0)*AA912,0)</f>
        <v>369</v>
      </c>
      <c r="AF912" s="268"/>
    </row>
    <row r="913" spans="1:32" ht="17.100000000000001" customHeight="1">
      <c r="A913" s="243">
        <v>63</v>
      </c>
      <c r="B913" s="351">
        <v>7295</v>
      </c>
      <c r="C913" s="870" t="s">
        <v>13930</v>
      </c>
      <c r="D913" s="597"/>
      <c r="E913" s="661"/>
      <c r="F913" s="627"/>
      <c r="G913" s="208"/>
      <c r="H913" s="208"/>
      <c r="I913" s="385"/>
      <c r="J913" s="629"/>
      <c r="K913" s="630"/>
      <c r="L913" s="630"/>
      <c r="M913" s="214"/>
      <c r="N913" s="1130"/>
      <c r="O913" s="643"/>
      <c r="P913" s="1132"/>
      <c r="Q913" s="1239"/>
      <c r="R913" s="1246"/>
      <c r="S913" s="643"/>
      <c r="T913" s="1090"/>
      <c r="U913" s="1091"/>
      <c r="V913" s="1233"/>
      <c r="W913" s="362"/>
      <c r="X913" s="1097"/>
      <c r="Y913" s="635"/>
      <c r="Z913" s="635"/>
      <c r="AA913" s="636"/>
      <c r="AB913" s="1533" t="s">
        <v>167</v>
      </c>
      <c r="AC913" s="643">
        <v>5</v>
      </c>
      <c r="AD913" s="1086" t="s">
        <v>168</v>
      </c>
      <c r="AE913" s="391">
        <f>ROUND(ROUND(ROUND(G884*P$8,0)*T908,0)-AC913,0)</f>
        <v>505</v>
      </c>
      <c r="AF913" s="268"/>
    </row>
    <row r="914" spans="1:32" ht="17.100000000000001" customHeight="1">
      <c r="A914" s="243">
        <v>63</v>
      </c>
      <c r="B914" s="351">
        <v>7296</v>
      </c>
      <c r="C914" s="870" t="s">
        <v>13931</v>
      </c>
      <c r="D914" s="597"/>
      <c r="E914" s="661"/>
      <c r="F914" s="627"/>
      <c r="G914" s="208"/>
      <c r="H914" s="208"/>
      <c r="I914" s="385"/>
      <c r="J914" s="629"/>
      <c r="K914" s="630"/>
      <c r="L914" s="630"/>
      <c r="M914" s="214"/>
      <c r="N914" s="1130"/>
      <c r="O914" s="643"/>
      <c r="P914" s="1132"/>
      <c r="Q914" s="1239"/>
      <c r="R914" s="1246"/>
      <c r="S914" s="643"/>
      <c r="T914" s="1090"/>
      <c r="U914" s="1091"/>
      <c r="V914" s="1234"/>
      <c r="W914" s="512"/>
      <c r="X914" s="514"/>
      <c r="Y914" s="1071" t="s">
        <v>11869</v>
      </c>
      <c r="Z914" s="362" t="s">
        <v>30</v>
      </c>
      <c r="AA914" s="395">
        <v>0.85</v>
      </c>
      <c r="AB914" s="1745"/>
      <c r="AC914" s="643"/>
      <c r="AD914" s="1086"/>
      <c r="AE914" s="391">
        <f>ROUND(ROUND(ROUND(ROUND(G884*P$8,0)*T908,0)*AA914,0)-AC913,0)</f>
        <v>429</v>
      </c>
      <c r="AF914" s="268"/>
    </row>
    <row r="915" spans="1:32" ht="17.100000000000001" customHeight="1">
      <c r="A915" s="243">
        <v>63</v>
      </c>
      <c r="B915" s="351">
        <v>7297</v>
      </c>
      <c r="C915" s="870" t="s">
        <v>13932</v>
      </c>
      <c r="D915" s="597"/>
      <c r="E915" s="661"/>
      <c r="F915" s="627"/>
      <c r="G915" s="208"/>
      <c r="H915" s="208"/>
      <c r="I915" s="385"/>
      <c r="J915" s="629"/>
      <c r="K915" s="630"/>
      <c r="L915" s="630"/>
      <c r="M915" s="214"/>
      <c r="N915" s="1130"/>
      <c r="O915" s="643"/>
      <c r="P915" s="1132"/>
      <c r="Q915" s="1239"/>
      <c r="R915" s="1246"/>
      <c r="S915" s="643"/>
      <c r="T915" s="1090"/>
      <c r="U915" s="1091"/>
      <c r="V915" s="1684" t="s">
        <v>4703</v>
      </c>
      <c r="W915" s="643" t="s">
        <v>30</v>
      </c>
      <c r="X915" s="1091">
        <f>$X$297</f>
        <v>0.7</v>
      </c>
      <c r="Y915" s="1088"/>
      <c r="Z915" s="1088"/>
      <c r="AA915" s="1089"/>
      <c r="AB915" s="1745"/>
      <c r="AC915" s="1090"/>
      <c r="AD915" s="1091"/>
      <c r="AE915" s="391">
        <f>ROUND(ROUND(ROUND(ROUND(G884*P$8,0)*T908,0)*X915,0)-AC913,0)</f>
        <v>352</v>
      </c>
      <c r="AF915" s="268"/>
    </row>
    <row r="916" spans="1:32" ht="17.100000000000001" customHeight="1">
      <c r="A916" s="243">
        <v>63</v>
      </c>
      <c r="B916" s="351">
        <v>7298</v>
      </c>
      <c r="C916" s="870" t="s">
        <v>13933</v>
      </c>
      <c r="D916" s="597"/>
      <c r="E916" s="661"/>
      <c r="F916" s="627"/>
      <c r="G916" s="208"/>
      <c r="H916" s="208"/>
      <c r="I916" s="385"/>
      <c r="J916" s="629"/>
      <c r="K916" s="630"/>
      <c r="L916" s="630"/>
      <c r="M916" s="214"/>
      <c r="N916" s="1130"/>
      <c r="O916" s="643"/>
      <c r="P916" s="1132"/>
      <c r="Q916" s="1239"/>
      <c r="R916" s="1246"/>
      <c r="S916" s="643"/>
      <c r="T916" s="1090"/>
      <c r="U916" s="1091"/>
      <c r="V916" s="1805"/>
      <c r="W916" s="512"/>
      <c r="X916" s="1083"/>
      <c r="Y916" s="1079" t="s">
        <v>11869</v>
      </c>
      <c r="Z916" s="354" t="s">
        <v>30</v>
      </c>
      <c r="AA916" s="357">
        <v>0.85</v>
      </c>
      <c r="AB916" s="1745"/>
      <c r="AC916" s="1090"/>
      <c r="AD916" s="1091"/>
      <c r="AE916" s="391">
        <f>ROUND(ROUND(ROUND(ROUND(ROUND(G884*P$8,0)*T908,0)*X915,0)*AA916,0)-AC913,0)</f>
        <v>298</v>
      </c>
      <c r="AF916" s="268"/>
    </row>
    <row r="917" spans="1:32" ht="17.100000000000001" customHeight="1">
      <c r="A917" s="243">
        <v>63</v>
      </c>
      <c r="B917" s="351">
        <v>7299</v>
      </c>
      <c r="C917" s="870" t="s">
        <v>13934</v>
      </c>
      <c r="D917" s="597"/>
      <c r="E917" s="661"/>
      <c r="F917" s="627"/>
      <c r="G917" s="208"/>
      <c r="H917" s="208"/>
      <c r="I917" s="385"/>
      <c r="J917" s="629"/>
      <c r="K917" s="630"/>
      <c r="L917" s="630"/>
      <c r="M917" s="214"/>
      <c r="N917" s="1130"/>
      <c r="O917" s="643"/>
      <c r="P917" s="1132"/>
      <c r="Q917" s="1239"/>
      <c r="R917" s="1246"/>
      <c r="S917" s="643"/>
      <c r="T917" s="1090"/>
      <c r="U917" s="1091"/>
      <c r="V917" s="1684" t="s">
        <v>4708</v>
      </c>
      <c r="W917" s="643" t="s">
        <v>30</v>
      </c>
      <c r="X917" s="1091">
        <f>$X$299</f>
        <v>0.85</v>
      </c>
      <c r="Y917" s="1082"/>
      <c r="Z917" s="1082"/>
      <c r="AA917" s="1083"/>
      <c r="AB917" s="1745"/>
      <c r="AC917" s="1090"/>
      <c r="AD917" s="1091"/>
      <c r="AE917" s="391">
        <f>ROUND(ROUND(ROUND(ROUND(G884*P$8,0)*T908,0)*X917,0)-AC913,0)</f>
        <v>429</v>
      </c>
      <c r="AF917" s="268"/>
    </row>
    <row r="918" spans="1:32" ht="17.100000000000001" customHeight="1">
      <c r="A918" s="243">
        <v>63</v>
      </c>
      <c r="B918" s="351">
        <v>7300</v>
      </c>
      <c r="C918" s="870" t="s">
        <v>13935</v>
      </c>
      <c r="D918" s="597"/>
      <c r="E918" s="661"/>
      <c r="F918" s="627"/>
      <c r="G918" s="208"/>
      <c r="H918" s="208"/>
      <c r="I918" s="385"/>
      <c r="J918" s="629"/>
      <c r="K918" s="630"/>
      <c r="L918" s="630"/>
      <c r="M918" s="214"/>
      <c r="N918" s="1130"/>
      <c r="O918" s="643"/>
      <c r="P918" s="1132"/>
      <c r="Q918" s="1247"/>
      <c r="R918" s="1240"/>
      <c r="S918" s="512"/>
      <c r="T918" s="1082"/>
      <c r="U918" s="1083"/>
      <c r="V918" s="1805"/>
      <c r="W918" s="512"/>
      <c r="X918" s="1083"/>
      <c r="Y918" s="1079" t="s">
        <v>11869</v>
      </c>
      <c r="Z918" s="354" t="s">
        <v>30</v>
      </c>
      <c r="AA918" s="357">
        <v>0.85</v>
      </c>
      <c r="AB918" s="1746"/>
      <c r="AC918" s="1082"/>
      <c r="AD918" s="1083"/>
      <c r="AE918" s="391">
        <f>ROUND(ROUND(ROUND(ROUND(ROUND(G884*P$8,0)*T908,0)*X917,0)*AA918,0)-AC913,0)</f>
        <v>364</v>
      </c>
      <c r="AF918" s="268"/>
    </row>
    <row r="919" spans="1:32" ht="17.100000000000001" customHeight="1">
      <c r="A919" s="229">
        <v>63</v>
      </c>
      <c r="B919" s="337">
        <v>8461</v>
      </c>
      <c r="C919" s="871" t="s">
        <v>13936</v>
      </c>
      <c r="D919" s="597"/>
      <c r="E919" s="661"/>
      <c r="F919" s="1626" t="s">
        <v>12330</v>
      </c>
      <c r="G919" s="664"/>
      <c r="H919" s="664"/>
      <c r="I919" s="732"/>
      <c r="J919" s="597"/>
      <c r="K919" s="208"/>
      <c r="L919" s="392"/>
      <c r="M919" s="208"/>
      <c r="N919" s="516"/>
      <c r="O919" s="517"/>
      <c r="P919" s="518"/>
      <c r="Q919" s="1267"/>
      <c r="R919" s="1267"/>
      <c r="S919" s="232"/>
      <c r="T919" s="232"/>
      <c r="U919" s="232"/>
      <c r="V919" s="1227"/>
      <c r="W919" s="372"/>
      <c r="X919" s="1070"/>
      <c r="Y919" s="625"/>
      <c r="Z919" s="625"/>
      <c r="AA919" s="625"/>
      <c r="AB919" s="1213"/>
      <c r="AC919" s="625"/>
      <c r="AD919" s="626"/>
      <c r="AE919" s="473">
        <f>ROUND(G920*P$8,0)</f>
        <v>896</v>
      </c>
      <c r="AF919" s="268"/>
    </row>
    <row r="920" spans="1:32" ht="17.100000000000001" customHeight="1">
      <c r="A920" s="243">
        <v>63</v>
      </c>
      <c r="B920" s="351">
        <v>7301</v>
      </c>
      <c r="C920" s="870" t="s">
        <v>13937</v>
      </c>
      <c r="D920" s="597"/>
      <c r="E920" s="661"/>
      <c r="F920" s="1745"/>
      <c r="G920" s="624">
        <v>1280</v>
      </c>
      <c r="H920" s="208" t="s">
        <v>18</v>
      </c>
      <c r="I920" s="661"/>
      <c r="J920" s="597"/>
      <c r="K920" s="208"/>
      <c r="L920" s="392"/>
      <c r="M920" s="208"/>
      <c r="N920" s="516"/>
      <c r="O920" s="517"/>
      <c r="P920" s="518"/>
      <c r="Q920" s="1268"/>
      <c r="R920" s="1268"/>
      <c r="S920" s="208"/>
      <c r="T920" s="208"/>
      <c r="U920" s="208"/>
      <c r="V920" s="1229"/>
      <c r="W920" s="400"/>
      <c r="X920" s="470"/>
      <c r="Y920" s="1071" t="s">
        <v>4700</v>
      </c>
      <c r="Z920" s="362" t="s">
        <v>163</v>
      </c>
      <c r="AA920" s="356">
        <v>0.85</v>
      </c>
      <c r="AB920" s="1215"/>
      <c r="AC920" s="635"/>
      <c r="AD920" s="636"/>
      <c r="AE920" s="391">
        <f>ROUND(ROUND(G920*P$8,0)*AA920,0)</f>
        <v>762</v>
      </c>
      <c r="AF920" s="268"/>
    </row>
    <row r="921" spans="1:32" ht="17.100000000000001" customHeight="1">
      <c r="A921" s="229">
        <v>63</v>
      </c>
      <c r="B921" s="337">
        <v>8462</v>
      </c>
      <c r="C921" s="871" t="s">
        <v>13938</v>
      </c>
      <c r="D921" s="597"/>
      <c r="E921" s="661"/>
      <c r="F921" s="1745"/>
      <c r="G921" s="654"/>
      <c r="H921" s="654"/>
      <c r="I921" s="661"/>
      <c r="J921" s="597"/>
      <c r="K921" s="208"/>
      <c r="L921" s="392"/>
      <c r="M921" s="209"/>
      <c r="N921" s="842"/>
      <c r="O921" s="546"/>
      <c r="P921" s="743"/>
      <c r="Q921" s="1269"/>
      <c r="R921" s="1269"/>
      <c r="S921" s="208"/>
      <c r="T921" s="208"/>
      <c r="U921" s="208"/>
      <c r="V921" s="1810" t="s">
        <v>4703</v>
      </c>
      <c r="W921" s="372" t="s">
        <v>163</v>
      </c>
      <c r="X921" s="1107">
        <f>$X$297</f>
        <v>0.7</v>
      </c>
      <c r="Y921" s="1108"/>
      <c r="Z921" s="1108"/>
      <c r="AA921" s="1108"/>
      <c r="AB921" s="1231"/>
      <c r="AC921" s="1108"/>
      <c r="AD921" s="1109"/>
      <c r="AE921" s="473">
        <f>ROUND(ROUND(G920*P$8,0)*X921,0)</f>
        <v>627</v>
      </c>
      <c r="AF921" s="268"/>
    </row>
    <row r="922" spans="1:32" ht="17.100000000000001" customHeight="1">
      <c r="A922" s="243">
        <v>63</v>
      </c>
      <c r="B922" s="351">
        <v>7302</v>
      </c>
      <c r="C922" s="870" t="s">
        <v>13939</v>
      </c>
      <c r="D922" s="597"/>
      <c r="E922" s="661"/>
      <c r="F922" s="597"/>
      <c r="G922" s="654"/>
      <c r="H922" s="654"/>
      <c r="I922" s="661"/>
      <c r="J922" s="597"/>
      <c r="K922" s="208"/>
      <c r="L922" s="392"/>
      <c r="M922" s="209"/>
      <c r="N922" s="842"/>
      <c r="O922" s="546"/>
      <c r="P922" s="743"/>
      <c r="Q922" s="1269"/>
      <c r="R922" s="1269"/>
      <c r="S922" s="208"/>
      <c r="T922" s="208"/>
      <c r="U922" s="208"/>
      <c r="V922" s="1805"/>
      <c r="W922" s="400"/>
      <c r="X922" s="1110"/>
      <c r="Y922" s="1079" t="s">
        <v>11869</v>
      </c>
      <c r="Z922" s="354" t="s">
        <v>30</v>
      </c>
      <c r="AA922" s="355">
        <v>0.85</v>
      </c>
      <c r="AB922" s="1215"/>
      <c r="AC922" s="635"/>
      <c r="AD922" s="636"/>
      <c r="AE922" s="391">
        <f>ROUND(ROUND(ROUND(G920*P$8,0)*X921,0)*AA922,0)</f>
        <v>533</v>
      </c>
      <c r="AF922" s="268"/>
    </row>
    <row r="923" spans="1:32" ht="17.100000000000001" customHeight="1">
      <c r="A923" s="229">
        <v>63</v>
      </c>
      <c r="B923" s="337">
        <v>8463</v>
      </c>
      <c r="C923" s="871" t="s">
        <v>13940</v>
      </c>
      <c r="D923" s="597"/>
      <c r="E923" s="661"/>
      <c r="F923" s="597"/>
      <c r="G923" s="654"/>
      <c r="H923" s="654"/>
      <c r="I923" s="661"/>
      <c r="J923" s="597"/>
      <c r="K923" s="208"/>
      <c r="L923" s="392"/>
      <c r="M923" s="209"/>
      <c r="N923" s="842"/>
      <c r="O923" s="546"/>
      <c r="P923" s="743"/>
      <c r="Q923" s="1269"/>
      <c r="R923" s="1269"/>
      <c r="S923" s="208"/>
      <c r="T923" s="208"/>
      <c r="U923" s="385"/>
      <c r="V923" s="1810" t="s">
        <v>4708</v>
      </c>
      <c r="W923" s="372" t="s">
        <v>30</v>
      </c>
      <c r="X923" s="1107">
        <f>$X$299</f>
        <v>0.85</v>
      </c>
      <c r="Y923" s="1111"/>
      <c r="Z923" s="1111"/>
      <c r="AA923" s="1111"/>
      <c r="AB923" s="1232"/>
      <c r="AC923" s="1111"/>
      <c r="AD923" s="1110"/>
      <c r="AE923" s="473">
        <f>ROUND(ROUND(G920*P$8,0)*X923,0)</f>
        <v>762</v>
      </c>
      <c r="AF923" s="268"/>
    </row>
    <row r="924" spans="1:32" ht="17.100000000000001" customHeight="1">
      <c r="A924" s="243">
        <v>63</v>
      </c>
      <c r="B924" s="351">
        <v>7303</v>
      </c>
      <c r="C924" s="870" t="s">
        <v>13941</v>
      </c>
      <c r="D924" s="597"/>
      <c r="E924" s="661"/>
      <c r="F924" s="597"/>
      <c r="G924" s="654"/>
      <c r="H924" s="654"/>
      <c r="I924" s="661"/>
      <c r="J924" s="597"/>
      <c r="K924" s="208"/>
      <c r="L924" s="392"/>
      <c r="M924" s="209"/>
      <c r="N924" s="842"/>
      <c r="O924" s="546"/>
      <c r="P924" s="743"/>
      <c r="Q924" s="1269"/>
      <c r="R924" s="1269"/>
      <c r="S924" s="208"/>
      <c r="T924" s="208"/>
      <c r="U924" s="385"/>
      <c r="V924" s="1805"/>
      <c r="W924" s="400"/>
      <c r="X924" s="1110"/>
      <c r="Y924" s="1079" t="s">
        <v>11869</v>
      </c>
      <c r="Z924" s="354" t="s">
        <v>30</v>
      </c>
      <c r="AA924" s="355">
        <v>0.85</v>
      </c>
      <c r="AB924" s="1215"/>
      <c r="AC924" s="635"/>
      <c r="AD924" s="636"/>
      <c r="AE924" s="391">
        <f>ROUND(ROUND(ROUND(G920*P$8,0)*X923,0)*AA924,0)</f>
        <v>648</v>
      </c>
      <c r="AF924" s="268"/>
    </row>
    <row r="925" spans="1:32" ht="17.100000000000001" customHeight="1">
      <c r="A925" s="243">
        <v>63</v>
      </c>
      <c r="B925" s="351">
        <v>7304</v>
      </c>
      <c r="C925" s="870" t="s">
        <v>13942</v>
      </c>
      <c r="D925" s="597"/>
      <c r="E925" s="661"/>
      <c r="F925" s="597"/>
      <c r="G925" s="654"/>
      <c r="H925" s="654"/>
      <c r="I925" s="661"/>
      <c r="J925" s="597"/>
      <c r="K925" s="208"/>
      <c r="L925" s="392"/>
      <c r="M925" s="209"/>
      <c r="N925" s="842"/>
      <c r="O925" s="546"/>
      <c r="P925" s="743"/>
      <c r="Q925" s="1269"/>
      <c r="R925" s="1269"/>
      <c r="S925" s="208"/>
      <c r="T925" s="208"/>
      <c r="U925" s="385"/>
      <c r="V925" s="1233"/>
      <c r="W925" s="362"/>
      <c r="X925" s="1097"/>
      <c r="Y925" s="635"/>
      <c r="Z925" s="635"/>
      <c r="AA925" s="636"/>
      <c r="AB925" s="1533" t="s">
        <v>167</v>
      </c>
      <c r="AC925" s="643">
        <v>5</v>
      </c>
      <c r="AD925" s="1086" t="s">
        <v>168</v>
      </c>
      <c r="AE925" s="391">
        <f>ROUND(ROUND(G920*P$8,0)-AC925,0)</f>
        <v>891</v>
      </c>
      <c r="AF925" s="268"/>
    </row>
    <row r="926" spans="1:32" ht="17.100000000000001" customHeight="1">
      <c r="A926" s="243">
        <v>63</v>
      </c>
      <c r="B926" s="351">
        <v>7305</v>
      </c>
      <c r="C926" s="870" t="s">
        <v>13943</v>
      </c>
      <c r="D926" s="597"/>
      <c r="E926" s="661"/>
      <c r="F926" s="597"/>
      <c r="G926" s="654"/>
      <c r="H926" s="654"/>
      <c r="I926" s="661"/>
      <c r="J926" s="597"/>
      <c r="K926" s="208"/>
      <c r="L926" s="392"/>
      <c r="M926" s="209"/>
      <c r="N926" s="842"/>
      <c r="O926" s="546"/>
      <c r="P926" s="743"/>
      <c r="Q926" s="1269"/>
      <c r="R926" s="1269"/>
      <c r="S926" s="208"/>
      <c r="T926" s="208"/>
      <c r="U926" s="208"/>
      <c r="V926" s="1234"/>
      <c r="W926" s="512"/>
      <c r="X926" s="514"/>
      <c r="Y926" s="1071" t="s">
        <v>11869</v>
      </c>
      <c r="Z926" s="362" t="s">
        <v>30</v>
      </c>
      <c r="AA926" s="395">
        <v>0.85</v>
      </c>
      <c r="AB926" s="1745"/>
      <c r="AC926" s="643"/>
      <c r="AD926" s="1086"/>
      <c r="AE926" s="391">
        <f>ROUND(ROUND(ROUND(G920*P$8,0)*AA926,0)-AC925,0)</f>
        <v>757</v>
      </c>
      <c r="AF926" s="268"/>
    </row>
    <row r="927" spans="1:32" ht="17.100000000000001" customHeight="1">
      <c r="A927" s="243">
        <v>63</v>
      </c>
      <c r="B927" s="351">
        <v>7306</v>
      </c>
      <c r="C927" s="870" t="s">
        <v>13944</v>
      </c>
      <c r="D927" s="597"/>
      <c r="E927" s="661"/>
      <c r="F927" s="597"/>
      <c r="G927" s="654"/>
      <c r="H927" s="654"/>
      <c r="I927" s="661"/>
      <c r="J927" s="597"/>
      <c r="K927" s="208"/>
      <c r="L927" s="392"/>
      <c r="M927" s="209"/>
      <c r="N927" s="842"/>
      <c r="O927" s="546"/>
      <c r="P927" s="743"/>
      <c r="Q927" s="1269"/>
      <c r="R927" s="1269"/>
      <c r="S927" s="208"/>
      <c r="T927" s="208"/>
      <c r="U927" s="208"/>
      <c r="V927" s="1684" t="s">
        <v>4703</v>
      </c>
      <c r="W927" s="643" t="s">
        <v>30</v>
      </c>
      <c r="X927" s="1091">
        <f>$X$297</f>
        <v>0.7</v>
      </c>
      <c r="Y927" s="1088"/>
      <c r="Z927" s="1088"/>
      <c r="AA927" s="1089"/>
      <c r="AB927" s="1745"/>
      <c r="AC927" s="1090"/>
      <c r="AD927" s="1091"/>
      <c r="AE927" s="391">
        <f>ROUND(ROUND(ROUND(G920*P$8,0)*X927,0)-AC925,0)</f>
        <v>622</v>
      </c>
      <c r="AF927" s="268"/>
    </row>
    <row r="928" spans="1:32" ht="17.100000000000001" customHeight="1">
      <c r="A928" s="243">
        <v>63</v>
      </c>
      <c r="B928" s="351">
        <v>7307</v>
      </c>
      <c r="C928" s="870" t="s">
        <v>13945</v>
      </c>
      <c r="D928" s="597"/>
      <c r="E928" s="661"/>
      <c r="F928" s="597"/>
      <c r="G928" s="654"/>
      <c r="H928" s="654"/>
      <c r="I928" s="661"/>
      <c r="J928" s="597"/>
      <c r="K928" s="208"/>
      <c r="L928" s="392"/>
      <c r="M928" s="209"/>
      <c r="N928" s="842"/>
      <c r="O928" s="546"/>
      <c r="P928" s="743"/>
      <c r="Q928" s="1269"/>
      <c r="R928" s="1269"/>
      <c r="S928" s="208"/>
      <c r="T928" s="208"/>
      <c r="U928" s="208"/>
      <c r="V928" s="1805"/>
      <c r="W928" s="512"/>
      <c r="X928" s="1083"/>
      <c r="Y928" s="1079" t="s">
        <v>11869</v>
      </c>
      <c r="Z928" s="354" t="s">
        <v>30</v>
      </c>
      <c r="AA928" s="357">
        <v>0.85</v>
      </c>
      <c r="AB928" s="1745"/>
      <c r="AC928" s="1090"/>
      <c r="AD928" s="1091"/>
      <c r="AE928" s="391">
        <f>ROUND(ROUND(ROUND(ROUND(G920*P$8,0)*X927,0)*AA928,0)-AC925,0)</f>
        <v>528</v>
      </c>
      <c r="AF928" s="268"/>
    </row>
    <row r="929" spans="1:32" ht="17.100000000000001" customHeight="1">
      <c r="A929" s="243">
        <v>63</v>
      </c>
      <c r="B929" s="351">
        <v>7308</v>
      </c>
      <c r="C929" s="870" t="s">
        <v>13946</v>
      </c>
      <c r="D929" s="597"/>
      <c r="E929" s="661"/>
      <c r="F929" s="597"/>
      <c r="G929" s="654"/>
      <c r="H929" s="654"/>
      <c r="I929" s="661"/>
      <c r="J929" s="597"/>
      <c r="K929" s="208"/>
      <c r="L929" s="392"/>
      <c r="M929" s="209"/>
      <c r="N929" s="842"/>
      <c r="O929" s="546"/>
      <c r="P929" s="743"/>
      <c r="Q929" s="1269"/>
      <c r="R929" s="1269"/>
      <c r="S929" s="208"/>
      <c r="T929" s="208"/>
      <c r="U929" s="208"/>
      <c r="V929" s="1684" t="s">
        <v>4708</v>
      </c>
      <c r="W929" s="643" t="s">
        <v>30</v>
      </c>
      <c r="X929" s="1091">
        <f>$X$299</f>
        <v>0.85</v>
      </c>
      <c r="Y929" s="1082"/>
      <c r="Z929" s="1082"/>
      <c r="AA929" s="1083"/>
      <c r="AB929" s="1745"/>
      <c r="AC929" s="1090"/>
      <c r="AD929" s="1091"/>
      <c r="AE929" s="391">
        <f>ROUND(ROUND(ROUND(G920*P$8,0)*X929,0)-AC925,0)</f>
        <v>757</v>
      </c>
      <c r="AF929" s="268"/>
    </row>
    <row r="930" spans="1:32" ht="17.100000000000001" customHeight="1">
      <c r="A930" s="243">
        <v>63</v>
      </c>
      <c r="B930" s="351">
        <v>7309</v>
      </c>
      <c r="C930" s="870" t="s">
        <v>13947</v>
      </c>
      <c r="D930" s="597"/>
      <c r="E930" s="661"/>
      <c r="F930" s="597"/>
      <c r="G930" s="654"/>
      <c r="H930" s="654"/>
      <c r="I930" s="661"/>
      <c r="J930" s="597"/>
      <c r="K930" s="208"/>
      <c r="L930" s="392"/>
      <c r="M930" s="209"/>
      <c r="N930" s="842"/>
      <c r="O930" s="546"/>
      <c r="P930" s="743"/>
      <c r="Q930" s="1269"/>
      <c r="R930" s="1269"/>
      <c r="S930" s="208"/>
      <c r="T930" s="208"/>
      <c r="U930" s="208"/>
      <c r="V930" s="1805"/>
      <c r="W930" s="512"/>
      <c r="X930" s="1083"/>
      <c r="Y930" s="1079" t="s">
        <v>11869</v>
      </c>
      <c r="Z930" s="354" t="s">
        <v>30</v>
      </c>
      <c r="AA930" s="357">
        <v>0.85</v>
      </c>
      <c r="AB930" s="1746"/>
      <c r="AC930" s="1082"/>
      <c r="AD930" s="1083"/>
      <c r="AE930" s="391">
        <f>ROUND(ROUND(ROUND(ROUND(G920*P$8,0)*X929,0)*AA930,0)-AC925,0)</f>
        <v>643</v>
      </c>
      <c r="AF930" s="268"/>
    </row>
    <row r="931" spans="1:32" ht="17.100000000000001" customHeight="1">
      <c r="A931" s="229">
        <v>63</v>
      </c>
      <c r="B931" s="337">
        <v>8464</v>
      </c>
      <c r="C931" s="871" t="s">
        <v>13948</v>
      </c>
      <c r="D931" s="597"/>
      <c r="E931" s="661"/>
      <c r="F931" s="1235"/>
      <c r="I931" s="385"/>
      <c r="J931" s="629"/>
      <c r="K931" s="630"/>
      <c r="L931" s="630"/>
      <c r="M931" s="208"/>
      <c r="N931" s="516"/>
      <c r="O931" s="517"/>
      <c r="P931" s="518"/>
      <c r="Q931" s="1769" t="s">
        <v>11301</v>
      </c>
      <c r="R931" s="1770" t="s">
        <v>235</v>
      </c>
      <c r="S931" s="272"/>
      <c r="T931" s="272"/>
      <c r="U931" s="1112"/>
      <c r="V931" s="1227"/>
      <c r="W931" s="372"/>
      <c r="X931" s="1070"/>
      <c r="Y931" s="625"/>
      <c r="Z931" s="625"/>
      <c r="AA931" s="625"/>
      <c r="AB931" s="1213"/>
      <c r="AC931" s="625"/>
      <c r="AD931" s="626"/>
      <c r="AE931" s="473">
        <f>ROUND(ROUND(G920*P$8,0)*T932,0)</f>
        <v>627</v>
      </c>
      <c r="AF931" s="268"/>
    </row>
    <row r="932" spans="1:32" ht="17.100000000000001" customHeight="1">
      <c r="A932" s="243">
        <v>63</v>
      </c>
      <c r="B932" s="351">
        <v>7310</v>
      </c>
      <c r="C932" s="870" t="s">
        <v>13949</v>
      </c>
      <c r="D932" s="597"/>
      <c r="E932" s="661"/>
      <c r="F932" s="1235"/>
      <c r="G932" s="654"/>
      <c r="H932" s="208"/>
      <c r="I932" s="385"/>
      <c r="J932" s="629"/>
      <c r="K932" s="630"/>
      <c r="L932" s="630"/>
      <c r="M932" s="208"/>
      <c r="N932" s="516"/>
      <c r="O932" s="517"/>
      <c r="P932" s="518"/>
      <c r="Q932" s="1758"/>
      <c r="R932" s="1745"/>
      <c r="S932" s="1113" t="s">
        <v>30</v>
      </c>
      <c r="T932" s="1114">
        <v>0.7</v>
      </c>
      <c r="U932" s="1115"/>
      <c r="V932" s="1229"/>
      <c r="W932" s="400"/>
      <c r="X932" s="470"/>
      <c r="Y932" s="1071" t="s">
        <v>11869</v>
      </c>
      <c r="Z932" s="362" t="s">
        <v>30</v>
      </c>
      <c r="AA932" s="356">
        <v>0.85</v>
      </c>
      <c r="AB932" s="1215"/>
      <c r="AC932" s="635"/>
      <c r="AD932" s="636"/>
      <c r="AE932" s="391">
        <f>ROUND(ROUND(ROUND(G920*P$8,0)*T932,0)*AA932,0)</f>
        <v>533</v>
      </c>
      <c r="AF932" s="268"/>
    </row>
    <row r="933" spans="1:32" ht="17.100000000000001" customHeight="1">
      <c r="A933" s="229">
        <v>63</v>
      </c>
      <c r="B933" s="337">
        <v>8465</v>
      </c>
      <c r="C933" s="871" t="s">
        <v>13950</v>
      </c>
      <c r="D933" s="597"/>
      <c r="E933" s="661"/>
      <c r="F933" s="627"/>
      <c r="G933" s="208"/>
      <c r="H933" s="208"/>
      <c r="I933" s="385"/>
      <c r="J933" s="629"/>
      <c r="K933" s="630"/>
      <c r="L933" s="630"/>
      <c r="M933" s="214"/>
      <c r="N933" s="1130"/>
      <c r="O933" s="643"/>
      <c r="P933" s="1132"/>
      <c r="Q933" s="1758"/>
      <c r="R933" s="1745"/>
      <c r="S933" s="1113"/>
      <c r="T933" s="1114"/>
      <c r="U933" s="1116"/>
      <c r="V933" s="1810" t="s">
        <v>4703</v>
      </c>
      <c r="W933" s="372" t="s">
        <v>30</v>
      </c>
      <c r="X933" s="1107">
        <f>$X$297</f>
        <v>0.7</v>
      </c>
      <c r="Y933" s="1108"/>
      <c r="Z933" s="1108"/>
      <c r="AA933" s="1108"/>
      <c r="AB933" s="1231"/>
      <c r="AC933" s="1108"/>
      <c r="AD933" s="1109"/>
      <c r="AE933" s="473">
        <f>ROUND(ROUND(ROUND(G920*P$8,0)*T932,0)*X933,0)</f>
        <v>439</v>
      </c>
      <c r="AF933" s="268"/>
    </row>
    <row r="934" spans="1:32" ht="17.100000000000001" customHeight="1">
      <c r="A934" s="243">
        <v>63</v>
      </c>
      <c r="B934" s="351">
        <v>7311</v>
      </c>
      <c r="C934" s="870" t="s">
        <v>13951</v>
      </c>
      <c r="D934" s="597"/>
      <c r="E934" s="661"/>
      <c r="F934" s="627"/>
      <c r="G934" s="208"/>
      <c r="H934" s="208"/>
      <c r="I934" s="385"/>
      <c r="J934" s="629"/>
      <c r="K934" s="630"/>
      <c r="L934" s="630"/>
      <c r="M934" s="214"/>
      <c r="N934" s="1130"/>
      <c r="O934" s="643"/>
      <c r="P934" s="1132"/>
      <c r="Q934" s="1758"/>
      <c r="R934" s="1745"/>
      <c r="S934" s="1113"/>
      <c r="T934" s="1114"/>
      <c r="U934" s="1116"/>
      <c r="V934" s="1805"/>
      <c r="W934" s="400"/>
      <c r="X934" s="1110"/>
      <c r="Y934" s="1079" t="s">
        <v>11869</v>
      </c>
      <c r="Z934" s="354" t="s">
        <v>30</v>
      </c>
      <c r="AA934" s="355">
        <v>0.85</v>
      </c>
      <c r="AB934" s="1215"/>
      <c r="AC934" s="635"/>
      <c r="AD934" s="636"/>
      <c r="AE934" s="391">
        <f>ROUND(ROUND(ROUND(ROUND(G920*P$8,0)*T932,0)*X933,0)*AA934,0)</f>
        <v>373</v>
      </c>
      <c r="AF934" s="268"/>
    </row>
    <row r="935" spans="1:32" ht="17.100000000000001" customHeight="1">
      <c r="A935" s="229">
        <v>63</v>
      </c>
      <c r="B935" s="337">
        <v>8466</v>
      </c>
      <c r="C935" s="871" t="s">
        <v>13952</v>
      </c>
      <c r="D935" s="597"/>
      <c r="E935" s="661"/>
      <c r="F935" s="627"/>
      <c r="G935" s="208"/>
      <c r="H935" s="208"/>
      <c r="I935" s="385"/>
      <c r="J935" s="629"/>
      <c r="K935" s="630"/>
      <c r="L935" s="630"/>
      <c r="M935" s="214"/>
      <c r="N935" s="1130"/>
      <c r="O935" s="643"/>
      <c r="P935" s="1132"/>
      <c r="Q935" s="1758"/>
      <c r="R935" s="1745"/>
      <c r="S935" s="1113"/>
      <c r="T935" s="1114"/>
      <c r="U935" s="1116"/>
      <c r="V935" s="1810" t="s">
        <v>4708</v>
      </c>
      <c r="W935" s="372" t="s">
        <v>30</v>
      </c>
      <c r="X935" s="1107">
        <f>$X$299</f>
        <v>0.85</v>
      </c>
      <c r="Y935" s="1111"/>
      <c r="Z935" s="1111"/>
      <c r="AA935" s="1111"/>
      <c r="AB935" s="1232"/>
      <c r="AC935" s="1111"/>
      <c r="AD935" s="1110"/>
      <c r="AE935" s="473">
        <f>ROUND(ROUND(ROUND(G920*P$8,0)*T932,0)*X935,0)</f>
        <v>533</v>
      </c>
      <c r="AF935" s="268"/>
    </row>
    <row r="936" spans="1:32" ht="17.100000000000001" customHeight="1">
      <c r="A936" s="243">
        <v>63</v>
      </c>
      <c r="B936" s="351">
        <v>7312</v>
      </c>
      <c r="C936" s="870" t="s">
        <v>13953</v>
      </c>
      <c r="D936" s="597"/>
      <c r="E936" s="661"/>
      <c r="F936" s="627"/>
      <c r="G936" s="208"/>
      <c r="H936" s="208"/>
      <c r="I936" s="385"/>
      <c r="J936" s="629"/>
      <c r="K936" s="630"/>
      <c r="L936" s="630"/>
      <c r="M936" s="214"/>
      <c r="N936" s="1130"/>
      <c r="O936" s="643"/>
      <c r="P936" s="1132"/>
      <c r="Q936" s="1758"/>
      <c r="R936" s="1745"/>
      <c r="S936" s="1113"/>
      <c r="T936" s="1114"/>
      <c r="U936" s="1116"/>
      <c r="V936" s="1805"/>
      <c r="W936" s="400"/>
      <c r="X936" s="1110"/>
      <c r="Y936" s="1079" t="s">
        <v>11869</v>
      </c>
      <c r="Z936" s="354" t="s">
        <v>30</v>
      </c>
      <c r="AA936" s="355">
        <v>0.85</v>
      </c>
      <c r="AB936" s="1215"/>
      <c r="AC936" s="635"/>
      <c r="AD936" s="636"/>
      <c r="AE936" s="391">
        <f>ROUND(ROUND(ROUND(ROUND(G920*P$8,0)*T932,0)*X935,0)*AA936,0)</f>
        <v>453</v>
      </c>
      <c r="AF936" s="268"/>
    </row>
    <row r="937" spans="1:32" ht="17.100000000000001" customHeight="1">
      <c r="A937" s="243">
        <v>63</v>
      </c>
      <c r="B937" s="351">
        <v>7313</v>
      </c>
      <c r="C937" s="870" t="s">
        <v>13954</v>
      </c>
      <c r="D937" s="597"/>
      <c r="E937" s="661"/>
      <c r="F937" s="627"/>
      <c r="G937" s="208"/>
      <c r="H937" s="208"/>
      <c r="I937" s="385"/>
      <c r="J937" s="629"/>
      <c r="K937" s="630"/>
      <c r="L937" s="630"/>
      <c r="M937" s="214"/>
      <c r="N937" s="1130"/>
      <c r="O937" s="643"/>
      <c r="P937" s="1132"/>
      <c r="Q937" s="1239"/>
      <c r="R937" s="1237"/>
      <c r="S937" s="1113"/>
      <c r="T937" s="1114"/>
      <c r="U937" s="1116"/>
      <c r="V937" s="1233"/>
      <c r="W937" s="362"/>
      <c r="X937" s="1097"/>
      <c r="Y937" s="635"/>
      <c r="Z937" s="635"/>
      <c r="AA937" s="636"/>
      <c r="AB937" s="1533" t="s">
        <v>167</v>
      </c>
      <c r="AC937" s="643">
        <v>5</v>
      </c>
      <c r="AD937" s="1086" t="s">
        <v>168</v>
      </c>
      <c r="AE937" s="391">
        <f>ROUND(ROUND(ROUND(G920*P$8,0)*T932,0)-AC937,0)</f>
        <v>622</v>
      </c>
      <c r="AF937" s="268"/>
    </row>
    <row r="938" spans="1:32" ht="17.100000000000001" customHeight="1">
      <c r="A938" s="243">
        <v>63</v>
      </c>
      <c r="B938" s="351">
        <v>7314</v>
      </c>
      <c r="C938" s="870" t="s">
        <v>13955</v>
      </c>
      <c r="D938" s="597"/>
      <c r="E938" s="661"/>
      <c r="F938" s="627"/>
      <c r="G938" s="208"/>
      <c r="H938" s="208"/>
      <c r="I938" s="385"/>
      <c r="J938" s="629"/>
      <c r="K938" s="630"/>
      <c r="L938" s="630"/>
      <c r="M938" s="214"/>
      <c r="N938" s="1130"/>
      <c r="O938" s="643"/>
      <c r="P938" s="1132"/>
      <c r="Q938" s="1239"/>
      <c r="R938" s="1237"/>
      <c r="S938" s="1113"/>
      <c r="T938" s="1114"/>
      <c r="U938" s="1116"/>
      <c r="V938" s="1234"/>
      <c r="W938" s="512"/>
      <c r="X938" s="514"/>
      <c r="Y938" s="1071" t="s">
        <v>11869</v>
      </c>
      <c r="Z938" s="362" t="s">
        <v>30</v>
      </c>
      <c r="AA938" s="395">
        <v>0.85</v>
      </c>
      <c r="AB938" s="1745"/>
      <c r="AC938" s="643"/>
      <c r="AD938" s="1086"/>
      <c r="AE938" s="391">
        <f>ROUND(ROUND(ROUND(ROUND(G920*P$8,0)*T932,0)*AA938,0)-AC937,0)</f>
        <v>528</v>
      </c>
      <c r="AF938" s="268"/>
    </row>
    <row r="939" spans="1:32" ht="17.100000000000001" customHeight="1">
      <c r="A939" s="243">
        <v>63</v>
      </c>
      <c r="B939" s="351">
        <v>7315</v>
      </c>
      <c r="C939" s="870" t="s">
        <v>13956</v>
      </c>
      <c r="D939" s="597"/>
      <c r="E939" s="661"/>
      <c r="F939" s="627"/>
      <c r="G939" s="208"/>
      <c r="H939" s="208"/>
      <c r="I939" s="385"/>
      <c r="J939" s="629"/>
      <c r="K939" s="630"/>
      <c r="L939" s="630"/>
      <c r="M939" s="214"/>
      <c r="N939" s="1130"/>
      <c r="O939" s="643"/>
      <c r="P939" s="1132"/>
      <c r="Q939" s="1239"/>
      <c r="R939" s="1237"/>
      <c r="S939" s="1113"/>
      <c r="T939" s="1114"/>
      <c r="U939" s="1116"/>
      <c r="V939" s="1684" t="s">
        <v>4703</v>
      </c>
      <c r="W939" s="643" t="s">
        <v>30</v>
      </c>
      <c r="X939" s="1091">
        <f>$X$297</f>
        <v>0.7</v>
      </c>
      <c r="Y939" s="1088"/>
      <c r="Z939" s="1088"/>
      <c r="AA939" s="1089"/>
      <c r="AB939" s="1745"/>
      <c r="AC939" s="1090"/>
      <c r="AD939" s="1091"/>
      <c r="AE939" s="391">
        <f>ROUND(ROUND(ROUND(ROUND(G920*P$8,0)*T932,0)*X939,0)-AC937,0)</f>
        <v>434</v>
      </c>
      <c r="AF939" s="268"/>
    </row>
    <row r="940" spans="1:32" ht="17.100000000000001" customHeight="1">
      <c r="A940" s="243">
        <v>63</v>
      </c>
      <c r="B940" s="351">
        <v>7316</v>
      </c>
      <c r="C940" s="870" t="s">
        <v>13957</v>
      </c>
      <c r="D940" s="597"/>
      <c r="E940" s="661"/>
      <c r="F940" s="627"/>
      <c r="G940" s="208"/>
      <c r="H940" s="208"/>
      <c r="I940" s="385"/>
      <c r="J940" s="629"/>
      <c r="K940" s="630"/>
      <c r="L940" s="630"/>
      <c r="M940" s="214"/>
      <c r="N940" s="1130"/>
      <c r="O940" s="643"/>
      <c r="P940" s="1132"/>
      <c r="Q940" s="1239"/>
      <c r="R940" s="1237"/>
      <c r="S940" s="1113"/>
      <c r="T940" s="1114"/>
      <c r="U940" s="1116"/>
      <c r="V940" s="1805"/>
      <c r="W940" s="512"/>
      <c r="X940" s="1083"/>
      <c r="Y940" s="1079" t="s">
        <v>11869</v>
      </c>
      <c r="Z940" s="354" t="s">
        <v>30</v>
      </c>
      <c r="AA940" s="357">
        <v>0.85</v>
      </c>
      <c r="AB940" s="1745"/>
      <c r="AC940" s="1090"/>
      <c r="AD940" s="1091"/>
      <c r="AE940" s="391">
        <f>ROUND(ROUND(ROUND(ROUND(ROUND(G920*P$8,0)*T932,0)*X939,0)*AA940,0)-AC937,0)</f>
        <v>368</v>
      </c>
      <c r="AF940" s="268"/>
    </row>
    <row r="941" spans="1:32" ht="17.100000000000001" customHeight="1">
      <c r="A941" s="243">
        <v>63</v>
      </c>
      <c r="B941" s="351">
        <v>7317</v>
      </c>
      <c r="C941" s="870" t="s">
        <v>13958</v>
      </c>
      <c r="D941" s="597"/>
      <c r="E941" s="661"/>
      <c r="F941" s="627"/>
      <c r="G941" s="208"/>
      <c r="H941" s="208"/>
      <c r="I941" s="385"/>
      <c r="J941" s="629"/>
      <c r="K941" s="630"/>
      <c r="L941" s="630"/>
      <c r="M941" s="214"/>
      <c r="N941" s="1130"/>
      <c r="O941" s="643"/>
      <c r="P941" s="1132"/>
      <c r="Q941" s="1239"/>
      <c r="R941" s="1237"/>
      <c r="S941" s="1113"/>
      <c r="T941" s="1114"/>
      <c r="U941" s="1116"/>
      <c r="V941" s="1684" t="s">
        <v>4708</v>
      </c>
      <c r="W941" s="643" t="s">
        <v>30</v>
      </c>
      <c r="X941" s="1091">
        <f>$X$299</f>
        <v>0.85</v>
      </c>
      <c r="Y941" s="1082"/>
      <c r="Z941" s="1082"/>
      <c r="AA941" s="1083"/>
      <c r="AB941" s="1745"/>
      <c r="AC941" s="1090"/>
      <c r="AD941" s="1091"/>
      <c r="AE941" s="391">
        <f>ROUND(ROUND(ROUND(ROUND(G920*P$8,0)*T932,0)*X941,0)-AC937,0)</f>
        <v>528</v>
      </c>
      <c r="AF941" s="268"/>
    </row>
    <row r="942" spans="1:32" ht="17.100000000000001" customHeight="1">
      <c r="A942" s="243">
        <v>63</v>
      </c>
      <c r="B942" s="351">
        <v>7318</v>
      </c>
      <c r="C942" s="870" t="s">
        <v>13959</v>
      </c>
      <c r="D942" s="597"/>
      <c r="E942" s="661"/>
      <c r="F942" s="627"/>
      <c r="G942" s="208"/>
      <c r="H942" s="208"/>
      <c r="I942" s="385"/>
      <c r="J942" s="629"/>
      <c r="K942" s="630"/>
      <c r="L942" s="630"/>
      <c r="M942" s="214"/>
      <c r="N942" s="1130"/>
      <c r="O942" s="643"/>
      <c r="P942" s="1132"/>
      <c r="Q942" s="1239"/>
      <c r="R942" s="1237"/>
      <c r="S942" s="1113"/>
      <c r="T942" s="1114"/>
      <c r="U942" s="1116"/>
      <c r="V942" s="1805"/>
      <c r="W942" s="512"/>
      <c r="X942" s="1083"/>
      <c r="Y942" s="1079" t="s">
        <v>11869</v>
      </c>
      <c r="Z942" s="354" t="s">
        <v>30</v>
      </c>
      <c r="AA942" s="357">
        <v>0.85</v>
      </c>
      <c r="AB942" s="1746"/>
      <c r="AC942" s="1082"/>
      <c r="AD942" s="1083"/>
      <c r="AE942" s="391">
        <f>ROUND(ROUND(ROUND(ROUND(ROUND(G920*P$8,0)*T932,0)*X941,0)*AA942,0)-AC937,0)</f>
        <v>448</v>
      </c>
      <c r="AF942" s="268"/>
    </row>
    <row r="943" spans="1:32" ht="17.100000000000001" customHeight="1">
      <c r="A943" s="243">
        <v>63</v>
      </c>
      <c r="B943" s="351">
        <v>7319</v>
      </c>
      <c r="C943" s="870" t="s">
        <v>13960</v>
      </c>
      <c r="D943" s="597"/>
      <c r="E943" s="661"/>
      <c r="F943" s="627"/>
      <c r="G943" s="208"/>
      <c r="H943" s="208"/>
      <c r="I943" s="385"/>
      <c r="J943" s="629"/>
      <c r="K943" s="630"/>
      <c r="L943" s="630"/>
      <c r="M943" s="214"/>
      <c r="N943" s="1130"/>
      <c r="O943" s="643"/>
      <c r="P943" s="1132"/>
      <c r="Q943" s="1239"/>
      <c r="R943" s="1622" t="s">
        <v>237</v>
      </c>
      <c r="S943" s="362"/>
      <c r="T943" s="1119"/>
      <c r="U943" s="1081"/>
      <c r="V943" s="1233"/>
      <c r="W943" s="362"/>
      <c r="X943" s="1097"/>
      <c r="Y943" s="635"/>
      <c r="Z943" s="635"/>
      <c r="AA943" s="635"/>
      <c r="AB943" s="1215"/>
      <c r="AC943" s="635"/>
      <c r="AD943" s="636"/>
      <c r="AE943" s="391">
        <f>ROUND(ROUND(G920*P$8,0)*T944,0)</f>
        <v>448</v>
      </c>
      <c r="AF943" s="268"/>
    </row>
    <row r="944" spans="1:32" ht="17.100000000000001" customHeight="1">
      <c r="A944" s="243">
        <v>63</v>
      </c>
      <c r="B944" s="351">
        <v>7320</v>
      </c>
      <c r="C944" s="870" t="s">
        <v>13961</v>
      </c>
      <c r="D944" s="597"/>
      <c r="E944" s="661"/>
      <c r="F944" s="627"/>
      <c r="G944" s="208"/>
      <c r="H944" s="208"/>
      <c r="I944" s="385"/>
      <c r="J944" s="629"/>
      <c r="K944" s="630"/>
      <c r="L944" s="630"/>
      <c r="M944" s="214"/>
      <c r="N944" s="1130"/>
      <c r="O944" s="643"/>
      <c r="P944" s="1132"/>
      <c r="Q944" s="1239"/>
      <c r="R944" s="1745"/>
      <c r="S944" s="643" t="s">
        <v>30</v>
      </c>
      <c r="T944" s="1090">
        <v>0.5</v>
      </c>
      <c r="U944" s="1091"/>
      <c r="V944" s="1234"/>
      <c r="W944" s="512"/>
      <c r="X944" s="514"/>
      <c r="Y944" s="1071" t="s">
        <v>11869</v>
      </c>
      <c r="Z944" s="362" t="s">
        <v>30</v>
      </c>
      <c r="AA944" s="356">
        <v>0.85</v>
      </c>
      <c r="AB944" s="1215"/>
      <c r="AC944" s="635"/>
      <c r="AD944" s="636"/>
      <c r="AE944" s="391">
        <f>ROUND(ROUND(ROUND(G920*P$8,0)*T944,0)*AA944,0)</f>
        <v>381</v>
      </c>
      <c r="AF944" s="268"/>
    </row>
    <row r="945" spans="1:32" ht="17.100000000000001" customHeight="1">
      <c r="A945" s="243">
        <v>63</v>
      </c>
      <c r="B945" s="351">
        <v>7321</v>
      </c>
      <c r="C945" s="870" t="s">
        <v>13962</v>
      </c>
      <c r="D945" s="597"/>
      <c r="E945" s="661"/>
      <c r="F945" s="627"/>
      <c r="G945" s="208"/>
      <c r="H945" s="208"/>
      <c r="I945" s="385"/>
      <c r="J945" s="629"/>
      <c r="K945" s="630"/>
      <c r="L945" s="630"/>
      <c r="M945" s="214"/>
      <c r="N945" s="1130"/>
      <c r="O945" s="643"/>
      <c r="P945" s="1132"/>
      <c r="Q945" s="1239"/>
      <c r="R945" s="1745"/>
      <c r="S945" s="643"/>
      <c r="T945" s="1090"/>
      <c r="U945" s="1091"/>
      <c r="V945" s="1684" t="s">
        <v>4703</v>
      </c>
      <c r="W945" s="362" t="s">
        <v>30</v>
      </c>
      <c r="X945" s="1081">
        <f>$X$297</f>
        <v>0.7</v>
      </c>
      <c r="Y945" s="1088"/>
      <c r="Z945" s="1088"/>
      <c r="AA945" s="1088"/>
      <c r="AB945" s="1226"/>
      <c r="AC945" s="1088"/>
      <c r="AD945" s="1089"/>
      <c r="AE945" s="391">
        <f>ROUND(ROUND(ROUND(G920*P$8,0)*T944,0)*X945,0)</f>
        <v>314</v>
      </c>
      <c r="AF945" s="268"/>
    </row>
    <row r="946" spans="1:32" ht="17.100000000000001" customHeight="1">
      <c r="A946" s="243">
        <v>63</v>
      </c>
      <c r="B946" s="351">
        <v>7322</v>
      </c>
      <c r="C946" s="870" t="s">
        <v>13963</v>
      </c>
      <c r="D946" s="597"/>
      <c r="E946" s="661"/>
      <c r="F946" s="627"/>
      <c r="G946" s="208"/>
      <c r="H946" s="208"/>
      <c r="I946" s="385"/>
      <c r="J946" s="629"/>
      <c r="K946" s="630"/>
      <c r="L946" s="630"/>
      <c r="M946" s="214"/>
      <c r="N946" s="1130"/>
      <c r="O946" s="643"/>
      <c r="P946" s="1132"/>
      <c r="Q946" s="1239"/>
      <c r="R946" s="1745"/>
      <c r="S946" s="643"/>
      <c r="T946" s="1090"/>
      <c r="U946" s="1091"/>
      <c r="V946" s="1805"/>
      <c r="W946" s="512"/>
      <c r="X946" s="1083"/>
      <c r="Y946" s="1079" t="s">
        <v>11869</v>
      </c>
      <c r="Z946" s="354" t="s">
        <v>30</v>
      </c>
      <c r="AA946" s="355">
        <v>0.85</v>
      </c>
      <c r="AB946" s="1215"/>
      <c r="AC946" s="635"/>
      <c r="AD946" s="636"/>
      <c r="AE946" s="391">
        <f>ROUND(ROUND(ROUND(ROUND(G920*P$8,0)*T944,0)*X945,0)*AA946,0)</f>
        <v>267</v>
      </c>
      <c r="AF946" s="268"/>
    </row>
    <row r="947" spans="1:32" ht="17.100000000000001" customHeight="1">
      <c r="A947" s="243">
        <v>63</v>
      </c>
      <c r="B947" s="351">
        <v>7323</v>
      </c>
      <c r="C947" s="870" t="s">
        <v>13964</v>
      </c>
      <c r="D947" s="597"/>
      <c r="E947" s="661"/>
      <c r="F947" s="627"/>
      <c r="G947" s="208"/>
      <c r="H947" s="208"/>
      <c r="I947" s="385"/>
      <c r="J947" s="629"/>
      <c r="K947" s="630"/>
      <c r="L947" s="630"/>
      <c r="M947" s="214"/>
      <c r="N947" s="1130"/>
      <c r="O947" s="643"/>
      <c r="P947" s="1132"/>
      <c r="Q947" s="1239"/>
      <c r="R947" s="1246"/>
      <c r="S947" s="643"/>
      <c r="T947" s="1090"/>
      <c r="U947" s="1091"/>
      <c r="V947" s="1684" t="s">
        <v>4708</v>
      </c>
      <c r="W947" s="362" t="s">
        <v>30</v>
      </c>
      <c r="X947" s="1081">
        <f>$X$299</f>
        <v>0.85</v>
      </c>
      <c r="Y947" s="1082"/>
      <c r="Z947" s="1082"/>
      <c r="AA947" s="1082"/>
      <c r="AB947" s="1220"/>
      <c r="AC947" s="1082"/>
      <c r="AD947" s="1083"/>
      <c r="AE947" s="391">
        <f>ROUND(ROUND(ROUND(G920*P$8,0)*T944,0)*X947,0)</f>
        <v>381</v>
      </c>
      <c r="AF947" s="268"/>
    </row>
    <row r="948" spans="1:32" ht="17.100000000000001" customHeight="1">
      <c r="A948" s="243">
        <v>63</v>
      </c>
      <c r="B948" s="351">
        <v>7324</v>
      </c>
      <c r="C948" s="870" t="s">
        <v>13965</v>
      </c>
      <c r="D948" s="597"/>
      <c r="E948" s="661"/>
      <c r="F948" s="627"/>
      <c r="G948" s="208"/>
      <c r="H948" s="208"/>
      <c r="I948" s="385"/>
      <c r="J948" s="629"/>
      <c r="K948" s="630"/>
      <c r="L948" s="630"/>
      <c r="M948" s="214"/>
      <c r="N948" s="1130"/>
      <c r="O948" s="643"/>
      <c r="P948" s="1132"/>
      <c r="Q948" s="1239"/>
      <c r="R948" s="1246"/>
      <c r="S948" s="643"/>
      <c r="T948" s="1090"/>
      <c r="U948" s="1091"/>
      <c r="V948" s="1805"/>
      <c r="W948" s="512"/>
      <c r="X948" s="1083"/>
      <c r="Y948" s="1079" t="s">
        <v>11869</v>
      </c>
      <c r="Z948" s="354" t="s">
        <v>30</v>
      </c>
      <c r="AA948" s="355">
        <v>0.85</v>
      </c>
      <c r="AB948" s="1215"/>
      <c r="AC948" s="635"/>
      <c r="AD948" s="636"/>
      <c r="AE948" s="391">
        <f>ROUND(ROUND(ROUND(ROUND(G920*P$8,0)*T944,0)*X947,0)*AA948,0)</f>
        <v>324</v>
      </c>
      <c r="AF948" s="268"/>
    </row>
    <row r="949" spans="1:32" ht="17.100000000000001" customHeight="1">
      <c r="A949" s="243">
        <v>63</v>
      </c>
      <c r="B949" s="351">
        <v>7325</v>
      </c>
      <c r="C949" s="870" t="s">
        <v>13966</v>
      </c>
      <c r="D949" s="597"/>
      <c r="E949" s="661"/>
      <c r="F949" s="627"/>
      <c r="G949" s="208"/>
      <c r="H949" s="208"/>
      <c r="I949" s="385"/>
      <c r="J949" s="629"/>
      <c r="K949" s="630"/>
      <c r="L949" s="630"/>
      <c r="M949" s="214"/>
      <c r="N949" s="1130"/>
      <c r="O949" s="643"/>
      <c r="P949" s="1132"/>
      <c r="Q949" s="1270"/>
      <c r="R949" s="1246"/>
      <c r="S949" s="643"/>
      <c r="T949" s="1090"/>
      <c r="U949" s="1091"/>
      <c r="V949" s="1233"/>
      <c r="W949" s="362"/>
      <c r="X949" s="1097"/>
      <c r="Y949" s="635"/>
      <c r="Z949" s="635"/>
      <c r="AA949" s="636"/>
      <c r="AB949" s="1533" t="s">
        <v>167</v>
      </c>
      <c r="AC949" s="643">
        <v>5</v>
      </c>
      <c r="AD949" s="1086" t="s">
        <v>168</v>
      </c>
      <c r="AE949" s="391">
        <f>ROUND(ROUND(ROUND(G920*P$8,0)*T944,0)-AC949,0)</f>
        <v>443</v>
      </c>
      <c r="AF949" s="268"/>
    </row>
    <row r="950" spans="1:32" ht="17.100000000000001" customHeight="1">
      <c r="A950" s="243">
        <v>63</v>
      </c>
      <c r="B950" s="351">
        <v>7326</v>
      </c>
      <c r="C950" s="870" t="s">
        <v>13967</v>
      </c>
      <c r="D950" s="597"/>
      <c r="E950" s="661"/>
      <c r="F950" s="627"/>
      <c r="G950" s="208"/>
      <c r="H950" s="208"/>
      <c r="I950" s="385"/>
      <c r="J950" s="629"/>
      <c r="K950" s="630"/>
      <c r="L950" s="630"/>
      <c r="M950" s="214"/>
      <c r="N950" s="1130"/>
      <c r="O950" s="643"/>
      <c r="P950" s="1132"/>
      <c r="Q950" s="1270"/>
      <c r="R950" s="1246"/>
      <c r="S950" s="643"/>
      <c r="T950" s="1090"/>
      <c r="U950" s="1091"/>
      <c r="V950" s="1234"/>
      <c r="W950" s="512"/>
      <c r="X950" s="514"/>
      <c r="Y950" s="1071" t="s">
        <v>11869</v>
      </c>
      <c r="Z950" s="362" t="s">
        <v>30</v>
      </c>
      <c r="AA950" s="395">
        <v>0.85</v>
      </c>
      <c r="AB950" s="1745"/>
      <c r="AC950" s="643"/>
      <c r="AD950" s="1086"/>
      <c r="AE950" s="391">
        <f>ROUND(ROUND(ROUND(ROUND(G920*P$8,0)*T944,0)*AA950,0)-AC949,0)</f>
        <v>376</v>
      </c>
      <c r="AF950" s="268"/>
    </row>
    <row r="951" spans="1:32" ht="17.100000000000001" customHeight="1">
      <c r="A951" s="243">
        <v>63</v>
      </c>
      <c r="B951" s="351">
        <v>7327</v>
      </c>
      <c r="C951" s="870" t="s">
        <v>13968</v>
      </c>
      <c r="D951" s="597"/>
      <c r="E951" s="661"/>
      <c r="F951" s="627"/>
      <c r="G951" s="208"/>
      <c r="H951" s="208"/>
      <c r="I951" s="385"/>
      <c r="J951" s="629"/>
      <c r="K951" s="630"/>
      <c r="L951" s="630"/>
      <c r="M951" s="214"/>
      <c r="N951" s="1130"/>
      <c r="O951" s="643"/>
      <c r="P951" s="1132"/>
      <c r="Q951" s="1270"/>
      <c r="R951" s="1246"/>
      <c r="S951" s="643"/>
      <c r="T951" s="1090"/>
      <c r="U951" s="1091"/>
      <c r="V951" s="1684" t="s">
        <v>4703</v>
      </c>
      <c r="W951" s="643" t="s">
        <v>30</v>
      </c>
      <c r="X951" s="1091">
        <f>$X$297</f>
        <v>0.7</v>
      </c>
      <c r="Y951" s="1088"/>
      <c r="Z951" s="1088"/>
      <c r="AA951" s="1089"/>
      <c r="AB951" s="1745"/>
      <c r="AC951" s="1090"/>
      <c r="AD951" s="1091"/>
      <c r="AE951" s="391">
        <f>ROUND(ROUND(ROUND(ROUND(G920*P$8,0)*T944,0)*X951,0)-AC949,0)</f>
        <v>309</v>
      </c>
      <c r="AF951" s="268"/>
    </row>
    <row r="952" spans="1:32" ht="17.100000000000001" customHeight="1">
      <c r="A952" s="243">
        <v>63</v>
      </c>
      <c r="B952" s="351">
        <v>7328</v>
      </c>
      <c r="C952" s="870" t="s">
        <v>13969</v>
      </c>
      <c r="D952" s="597"/>
      <c r="E952" s="661"/>
      <c r="F952" s="627"/>
      <c r="G952" s="208"/>
      <c r="H952" s="208"/>
      <c r="I952" s="385"/>
      <c r="J952" s="629"/>
      <c r="K952" s="630"/>
      <c r="L952" s="630"/>
      <c r="M952" s="214"/>
      <c r="N952" s="1130"/>
      <c r="O952" s="643"/>
      <c r="P952" s="1132"/>
      <c r="Q952" s="1270"/>
      <c r="R952" s="1246"/>
      <c r="S952" s="643"/>
      <c r="T952" s="1090"/>
      <c r="U952" s="1091"/>
      <c r="V952" s="1805"/>
      <c r="W952" s="512"/>
      <c r="X952" s="1083"/>
      <c r="Y952" s="1079" t="s">
        <v>11869</v>
      </c>
      <c r="Z952" s="354" t="s">
        <v>30</v>
      </c>
      <c r="AA952" s="357">
        <v>0.85</v>
      </c>
      <c r="AB952" s="1745"/>
      <c r="AC952" s="1090"/>
      <c r="AD952" s="1091"/>
      <c r="AE952" s="391">
        <f>ROUND(ROUND(ROUND(ROUND(ROUND(G920*P$8,0)*T944,0)*X951,0)*AA952,0)-AC949,0)</f>
        <v>262</v>
      </c>
      <c r="AF952" s="268"/>
    </row>
    <row r="953" spans="1:32" ht="17.100000000000001" customHeight="1">
      <c r="A953" s="243">
        <v>63</v>
      </c>
      <c r="B953" s="351">
        <v>7329</v>
      </c>
      <c r="C953" s="870" t="s">
        <v>13970</v>
      </c>
      <c r="D953" s="597"/>
      <c r="E953" s="661"/>
      <c r="F953" s="627"/>
      <c r="G953" s="208"/>
      <c r="H953" s="208"/>
      <c r="I953" s="385"/>
      <c r="J953" s="629"/>
      <c r="K953" s="630"/>
      <c r="L953" s="630"/>
      <c r="M953" s="214"/>
      <c r="N953" s="1130"/>
      <c r="O953" s="643"/>
      <c r="P953" s="1132"/>
      <c r="Q953" s="1270"/>
      <c r="R953" s="1246"/>
      <c r="S953" s="643"/>
      <c r="T953" s="1090"/>
      <c r="U953" s="1091"/>
      <c r="V953" s="1684" t="s">
        <v>4708</v>
      </c>
      <c r="W953" s="643" t="s">
        <v>30</v>
      </c>
      <c r="X953" s="1091">
        <f>$X$299</f>
        <v>0.85</v>
      </c>
      <c r="Y953" s="1082"/>
      <c r="Z953" s="1082"/>
      <c r="AA953" s="1083"/>
      <c r="AB953" s="1745"/>
      <c r="AC953" s="1090"/>
      <c r="AD953" s="1091"/>
      <c r="AE953" s="391">
        <f>ROUND(ROUND(ROUND(ROUND(G920*P$8,0)*T944,0)*X953,0)-AC949,0)</f>
        <v>376</v>
      </c>
      <c r="AF953" s="268"/>
    </row>
    <row r="954" spans="1:32" ht="17.100000000000001" customHeight="1">
      <c r="A954" s="243">
        <v>63</v>
      </c>
      <c r="B954" s="351">
        <v>7330</v>
      </c>
      <c r="C954" s="870" t="s">
        <v>13971</v>
      </c>
      <c r="D954" s="597"/>
      <c r="E954" s="661"/>
      <c r="F954" s="1126"/>
      <c r="G954" s="216"/>
      <c r="H954" s="216"/>
      <c r="I954" s="226"/>
      <c r="J954" s="629"/>
      <c r="K954" s="630"/>
      <c r="L954" s="630"/>
      <c r="M954" s="214"/>
      <c r="N954" s="1130"/>
      <c r="O954" s="643"/>
      <c r="P954" s="1132"/>
      <c r="Q954" s="1271"/>
      <c r="R954" s="1240"/>
      <c r="S954" s="512"/>
      <c r="T954" s="1082"/>
      <c r="U954" s="1083"/>
      <c r="V954" s="1805"/>
      <c r="W954" s="512"/>
      <c r="X954" s="1083"/>
      <c r="Y954" s="1079" t="s">
        <v>11869</v>
      </c>
      <c r="Z954" s="354" t="s">
        <v>30</v>
      </c>
      <c r="AA954" s="357">
        <v>0.85</v>
      </c>
      <c r="AB954" s="1746"/>
      <c r="AC954" s="1082"/>
      <c r="AD954" s="1083"/>
      <c r="AE954" s="391">
        <f>ROUND(ROUND(ROUND(ROUND(ROUND(G920*P$8,0)*T944,0)*X953,0)*AA954,0)-AC949,0)</f>
        <v>319</v>
      </c>
      <c r="AF954" s="268"/>
    </row>
    <row r="955" spans="1:32" ht="17.100000000000001" customHeight="1">
      <c r="A955" s="229">
        <v>63</v>
      </c>
      <c r="B955" s="337">
        <v>8471</v>
      </c>
      <c r="C955" s="871" t="s">
        <v>13972</v>
      </c>
      <c r="D955" s="597"/>
      <c r="E955" s="661"/>
      <c r="F955" s="1626" t="s">
        <v>12343</v>
      </c>
      <c r="G955" s="664"/>
      <c r="H955" s="664"/>
      <c r="I955" s="732"/>
      <c r="J955" s="597"/>
      <c r="K955" s="208"/>
      <c r="L955" s="392"/>
      <c r="M955" s="208"/>
      <c r="N955" s="516"/>
      <c r="O955" s="517"/>
      <c r="P955" s="518"/>
      <c r="Q955" s="1267"/>
      <c r="R955" s="1267"/>
      <c r="S955" s="232"/>
      <c r="T955" s="232"/>
      <c r="U955" s="232"/>
      <c r="V955" s="1227"/>
      <c r="W955" s="372"/>
      <c r="X955" s="1070"/>
      <c r="Y955" s="625"/>
      <c r="Z955" s="625"/>
      <c r="AA955" s="625"/>
      <c r="AB955" s="1213"/>
      <c r="AC955" s="625"/>
      <c r="AD955" s="626"/>
      <c r="AE955" s="473">
        <f>ROUND(G956*P$8,0)</f>
        <v>799</v>
      </c>
      <c r="AF955" s="268"/>
    </row>
    <row r="956" spans="1:32" ht="17.100000000000001" customHeight="1">
      <c r="A956" s="243">
        <v>63</v>
      </c>
      <c r="B956" s="351">
        <v>7331</v>
      </c>
      <c r="C956" s="870" t="s">
        <v>13973</v>
      </c>
      <c r="D956" s="597"/>
      <c r="E956" s="661"/>
      <c r="F956" s="1745"/>
      <c r="G956" s="624">
        <v>1142</v>
      </c>
      <c r="H956" s="208" t="s">
        <v>18</v>
      </c>
      <c r="I956" s="661"/>
      <c r="J956" s="597"/>
      <c r="K956" s="208"/>
      <c r="L956" s="392"/>
      <c r="M956" s="208"/>
      <c r="N956" s="516"/>
      <c r="O956" s="517"/>
      <c r="P956" s="518"/>
      <c r="Q956" s="1268"/>
      <c r="R956" s="1268"/>
      <c r="S956" s="208"/>
      <c r="T956" s="208"/>
      <c r="U956" s="208"/>
      <c r="V956" s="1229"/>
      <c r="W956" s="400"/>
      <c r="X956" s="470"/>
      <c r="Y956" s="1071" t="s">
        <v>4700</v>
      </c>
      <c r="Z956" s="362" t="s">
        <v>163</v>
      </c>
      <c r="AA956" s="356">
        <v>0.85</v>
      </c>
      <c r="AB956" s="1215"/>
      <c r="AC956" s="635"/>
      <c r="AD956" s="636"/>
      <c r="AE956" s="391">
        <f>ROUND(ROUND(G956*P$8,0)*AA956,0)</f>
        <v>679</v>
      </c>
      <c r="AF956" s="268"/>
    </row>
    <row r="957" spans="1:32" ht="17.100000000000001" customHeight="1">
      <c r="A957" s="229">
        <v>63</v>
      </c>
      <c r="B957" s="337">
        <v>8472</v>
      </c>
      <c r="C957" s="871" t="s">
        <v>13974</v>
      </c>
      <c r="D957" s="597"/>
      <c r="E957" s="661"/>
      <c r="F957" s="597"/>
      <c r="G957" s="654"/>
      <c r="H957" s="654"/>
      <c r="I957" s="661"/>
      <c r="J957" s="597"/>
      <c r="K957" s="208"/>
      <c r="L957" s="392"/>
      <c r="M957" s="209"/>
      <c r="N957" s="842"/>
      <c r="O957" s="546"/>
      <c r="P957" s="743"/>
      <c r="Q957" s="1269"/>
      <c r="R957" s="1269"/>
      <c r="S957" s="208"/>
      <c r="T957" s="208"/>
      <c r="U957" s="208"/>
      <c r="V957" s="1810" t="s">
        <v>4703</v>
      </c>
      <c r="W957" s="372" t="s">
        <v>163</v>
      </c>
      <c r="X957" s="1107">
        <f>$X$297</f>
        <v>0.7</v>
      </c>
      <c r="Y957" s="1108"/>
      <c r="Z957" s="1108"/>
      <c r="AA957" s="1108"/>
      <c r="AB957" s="1231"/>
      <c r="AC957" s="1108"/>
      <c r="AD957" s="1109"/>
      <c r="AE957" s="473">
        <f>ROUND(ROUND(G956*P$8,0)*X957,0)</f>
        <v>559</v>
      </c>
      <c r="AF957" s="268"/>
    </row>
    <row r="958" spans="1:32" ht="17.100000000000001" customHeight="1">
      <c r="A958" s="243">
        <v>63</v>
      </c>
      <c r="B958" s="351">
        <v>7332</v>
      </c>
      <c r="C958" s="870" t="s">
        <v>13975</v>
      </c>
      <c r="D958" s="597"/>
      <c r="E958" s="661"/>
      <c r="F958" s="597"/>
      <c r="G958" s="654"/>
      <c r="H958" s="654"/>
      <c r="I958" s="661"/>
      <c r="J958" s="597"/>
      <c r="K958" s="208"/>
      <c r="L958" s="392"/>
      <c r="M958" s="209"/>
      <c r="N958" s="842"/>
      <c r="O958" s="546"/>
      <c r="P958" s="743"/>
      <c r="Q958" s="1269"/>
      <c r="R958" s="1269"/>
      <c r="S958" s="208"/>
      <c r="T958" s="208"/>
      <c r="U958" s="208"/>
      <c r="V958" s="1805"/>
      <c r="W958" s="400"/>
      <c r="X958" s="1110"/>
      <c r="Y958" s="1079" t="s">
        <v>11869</v>
      </c>
      <c r="Z958" s="354" t="s">
        <v>30</v>
      </c>
      <c r="AA958" s="355">
        <v>0.85</v>
      </c>
      <c r="AB958" s="1215"/>
      <c r="AC958" s="635"/>
      <c r="AD958" s="636"/>
      <c r="AE958" s="391">
        <f>ROUND(ROUND(ROUND(G956*P$8,0)*X957,0)*AA958,0)</f>
        <v>475</v>
      </c>
      <c r="AF958" s="268"/>
    </row>
    <row r="959" spans="1:32" ht="17.100000000000001" customHeight="1">
      <c r="A959" s="229">
        <v>63</v>
      </c>
      <c r="B959" s="337">
        <v>8473</v>
      </c>
      <c r="C959" s="871" t="s">
        <v>13976</v>
      </c>
      <c r="D959" s="597"/>
      <c r="E959" s="661"/>
      <c r="F959" s="597"/>
      <c r="G959" s="654"/>
      <c r="H959" s="654"/>
      <c r="I959" s="661"/>
      <c r="J959" s="597"/>
      <c r="K959" s="208"/>
      <c r="L959" s="392"/>
      <c r="M959" s="209"/>
      <c r="N959" s="842"/>
      <c r="O959" s="546"/>
      <c r="P959" s="743"/>
      <c r="Q959" s="1269"/>
      <c r="R959" s="1269"/>
      <c r="S959" s="208"/>
      <c r="T959" s="208"/>
      <c r="U959" s="385"/>
      <c r="V959" s="1810" t="s">
        <v>4708</v>
      </c>
      <c r="W959" s="372" t="s">
        <v>30</v>
      </c>
      <c r="X959" s="1107">
        <f>$X$299</f>
        <v>0.85</v>
      </c>
      <c r="Y959" s="1111"/>
      <c r="Z959" s="1111"/>
      <c r="AA959" s="1111"/>
      <c r="AB959" s="1232"/>
      <c r="AC959" s="1111"/>
      <c r="AD959" s="1110"/>
      <c r="AE959" s="473">
        <f>ROUND(ROUND(G956*P$8,0)*X959,0)</f>
        <v>679</v>
      </c>
      <c r="AF959" s="268"/>
    </row>
    <row r="960" spans="1:32" ht="17.100000000000001" customHeight="1">
      <c r="A960" s="243">
        <v>63</v>
      </c>
      <c r="B960" s="351">
        <v>7333</v>
      </c>
      <c r="C960" s="870" t="s">
        <v>13977</v>
      </c>
      <c r="D960" s="597"/>
      <c r="E960" s="661"/>
      <c r="F960" s="597"/>
      <c r="G960" s="654"/>
      <c r="H960" s="654"/>
      <c r="I960" s="661"/>
      <c r="J960" s="597"/>
      <c r="K960" s="208"/>
      <c r="L960" s="392"/>
      <c r="M960" s="209"/>
      <c r="N960" s="842"/>
      <c r="O960" s="546"/>
      <c r="P960" s="743"/>
      <c r="Q960" s="1269"/>
      <c r="R960" s="1269"/>
      <c r="S960" s="208"/>
      <c r="T960" s="208"/>
      <c r="U960" s="385"/>
      <c r="V960" s="1805"/>
      <c r="W960" s="400"/>
      <c r="X960" s="1110"/>
      <c r="Y960" s="1079" t="s">
        <v>11869</v>
      </c>
      <c r="Z960" s="354" t="s">
        <v>30</v>
      </c>
      <c r="AA960" s="355">
        <v>0.85</v>
      </c>
      <c r="AB960" s="1215"/>
      <c r="AC960" s="635"/>
      <c r="AD960" s="636"/>
      <c r="AE960" s="391">
        <f>ROUND(ROUND(ROUND(G956*P$8,0)*X959,0)*AA960,0)</f>
        <v>577</v>
      </c>
      <c r="AF960" s="268"/>
    </row>
    <row r="961" spans="1:32" ht="17.100000000000001" customHeight="1">
      <c r="A961" s="243">
        <v>63</v>
      </c>
      <c r="B961" s="351">
        <v>7334</v>
      </c>
      <c r="C961" s="870" t="s">
        <v>13978</v>
      </c>
      <c r="D961" s="597"/>
      <c r="E961" s="661"/>
      <c r="F961" s="597"/>
      <c r="G961" s="654"/>
      <c r="H961" s="654"/>
      <c r="I961" s="661"/>
      <c r="J961" s="597"/>
      <c r="K961" s="208"/>
      <c r="L961" s="392"/>
      <c r="M961" s="209"/>
      <c r="N961" s="842"/>
      <c r="O961" s="546"/>
      <c r="P961" s="743"/>
      <c r="Q961" s="1269"/>
      <c r="R961" s="1269"/>
      <c r="S961" s="208"/>
      <c r="T961" s="208"/>
      <c r="U961" s="385"/>
      <c r="V961" s="1233"/>
      <c r="W961" s="362"/>
      <c r="X961" s="1097"/>
      <c r="Y961" s="635"/>
      <c r="Z961" s="635"/>
      <c r="AA961" s="636"/>
      <c r="AB961" s="1533" t="s">
        <v>167</v>
      </c>
      <c r="AC961" s="643">
        <v>5</v>
      </c>
      <c r="AD961" s="1086" t="s">
        <v>168</v>
      </c>
      <c r="AE961" s="391">
        <f>ROUND(ROUND(G956*P$8,0)-AC961,0)</f>
        <v>794</v>
      </c>
      <c r="AF961" s="268"/>
    </row>
    <row r="962" spans="1:32" ht="17.100000000000001" customHeight="1">
      <c r="A962" s="243">
        <v>63</v>
      </c>
      <c r="B962" s="351">
        <v>7335</v>
      </c>
      <c r="C962" s="870" t="s">
        <v>13979</v>
      </c>
      <c r="D962" s="597"/>
      <c r="E962" s="661"/>
      <c r="F962" s="597"/>
      <c r="G962" s="654"/>
      <c r="H962" s="654"/>
      <c r="I962" s="661"/>
      <c r="J962" s="597"/>
      <c r="K962" s="208"/>
      <c r="L962" s="392"/>
      <c r="M962" s="209"/>
      <c r="N962" s="842"/>
      <c r="O962" s="546"/>
      <c r="P962" s="743"/>
      <c r="Q962" s="1269"/>
      <c r="R962" s="1269"/>
      <c r="S962" s="208"/>
      <c r="T962" s="208"/>
      <c r="U962" s="208"/>
      <c r="V962" s="1234"/>
      <c r="W962" s="512"/>
      <c r="X962" s="514"/>
      <c r="Y962" s="1071" t="s">
        <v>11869</v>
      </c>
      <c r="Z962" s="362" t="s">
        <v>30</v>
      </c>
      <c r="AA962" s="395">
        <v>0.85</v>
      </c>
      <c r="AB962" s="1745"/>
      <c r="AC962" s="643"/>
      <c r="AD962" s="1086"/>
      <c r="AE962" s="391">
        <f>ROUND(ROUND(ROUND(G956*P$8,0)*AA962,0)-AC961,0)</f>
        <v>674</v>
      </c>
      <c r="AF962" s="268"/>
    </row>
    <row r="963" spans="1:32" ht="17.100000000000001" customHeight="1">
      <c r="A963" s="243">
        <v>63</v>
      </c>
      <c r="B963" s="351">
        <v>7336</v>
      </c>
      <c r="C963" s="870" t="s">
        <v>13980</v>
      </c>
      <c r="D963" s="597"/>
      <c r="E963" s="661"/>
      <c r="F963" s="597"/>
      <c r="G963" s="654"/>
      <c r="H963" s="654"/>
      <c r="I963" s="661"/>
      <c r="J963" s="597"/>
      <c r="K963" s="208"/>
      <c r="L963" s="392"/>
      <c r="M963" s="209"/>
      <c r="N963" s="842"/>
      <c r="O963" s="546"/>
      <c r="P963" s="743"/>
      <c r="Q963" s="1269"/>
      <c r="R963" s="1269"/>
      <c r="S963" s="208"/>
      <c r="T963" s="208"/>
      <c r="U963" s="208"/>
      <c r="V963" s="1684" t="s">
        <v>4703</v>
      </c>
      <c r="W963" s="643" t="s">
        <v>30</v>
      </c>
      <c r="X963" s="1091">
        <f>$X$297</f>
        <v>0.7</v>
      </c>
      <c r="Y963" s="1088"/>
      <c r="Z963" s="1088"/>
      <c r="AA963" s="1089"/>
      <c r="AB963" s="1745"/>
      <c r="AC963" s="1090"/>
      <c r="AD963" s="1091"/>
      <c r="AE963" s="391">
        <f>ROUND(ROUND(ROUND(G956*P$8,0)*X963,0)-AC961,0)</f>
        <v>554</v>
      </c>
      <c r="AF963" s="268"/>
    </row>
    <row r="964" spans="1:32" ht="17.100000000000001" customHeight="1">
      <c r="A964" s="243">
        <v>63</v>
      </c>
      <c r="B964" s="351">
        <v>7337</v>
      </c>
      <c r="C964" s="870" t="s">
        <v>13981</v>
      </c>
      <c r="D964" s="597"/>
      <c r="E964" s="661"/>
      <c r="F964" s="597"/>
      <c r="G964" s="654"/>
      <c r="H964" s="654"/>
      <c r="I964" s="661"/>
      <c r="J964" s="597"/>
      <c r="K964" s="208"/>
      <c r="L964" s="392"/>
      <c r="M964" s="209"/>
      <c r="N964" s="842"/>
      <c r="O964" s="546"/>
      <c r="P964" s="743"/>
      <c r="Q964" s="1269"/>
      <c r="R964" s="1269"/>
      <c r="S964" s="208"/>
      <c r="T964" s="208"/>
      <c r="U964" s="208"/>
      <c r="V964" s="1805"/>
      <c r="W964" s="512"/>
      <c r="X964" s="1083"/>
      <c r="Y964" s="1079" t="s">
        <v>11869</v>
      </c>
      <c r="Z964" s="354" t="s">
        <v>30</v>
      </c>
      <c r="AA964" s="357">
        <v>0.85</v>
      </c>
      <c r="AB964" s="1745"/>
      <c r="AC964" s="1090"/>
      <c r="AD964" s="1091"/>
      <c r="AE964" s="391">
        <f>ROUND(ROUND(ROUND(ROUND(G956*P$8,0)*X963,0)*AA964,0)-AC961,0)</f>
        <v>470</v>
      </c>
      <c r="AF964" s="268"/>
    </row>
    <row r="965" spans="1:32" ht="17.100000000000001" customHeight="1">
      <c r="A965" s="243">
        <v>63</v>
      </c>
      <c r="B965" s="351">
        <v>7338</v>
      </c>
      <c r="C965" s="870" t="s">
        <v>13982</v>
      </c>
      <c r="D965" s="597"/>
      <c r="E965" s="661"/>
      <c r="F965" s="597"/>
      <c r="G965" s="654"/>
      <c r="H965" s="654"/>
      <c r="I965" s="661"/>
      <c r="J965" s="597"/>
      <c r="K965" s="208"/>
      <c r="L965" s="392"/>
      <c r="M965" s="209"/>
      <c r="N965" s="842"/>
      <c r="O965" s="546"/>
      <c r="P965" s="743"/>
      <c r="Q965" s="1269"/>
      <c r="R965" s="1269"/>
      <c r="S965" s="208"/>
      <c r="T965" s="208"/>
      <c r="U965" s="208"/>
      <c r="V965" s="1684" t="s">
        <v>4708</v>
      </c>
      <c r="W965" s="643" t="s">
        <v>30</v>
      </c>
      <c r="X965" s="1091">
        <f>$X$299</f>
        <v>0.85</v>
      </c>
      <c r="Y965" s="1082"/>
      <c r="Z965" s="1082"/>
      <c r="AA965" s="1083"/>
      <c r="AB965" s="1745"/>
      <c r="AC965" s="1090"/>
      <c r="AD965" s="1091"/>
      <c r="AE965" s="391">
        <f>ROUND(ROUND(ROUND(G956*P$8,0)*X965,0)-AC961,0)</f>
        <v>674</v>
      </c>
      <c r="AF965" s="268"/>
    </row>
    <row r="966" spans="1:32" ht="17.100000000000001" customHeight="1">
      <c r="A966" s="243">
        <v>63</v>
      </c>
      <c r="B966" s="351">
        <v>7339</v>
      </c>
      <c r="C966" s="870" t="s">
        <v>13983</v>
      </c>
      <c r="D966" s="597"/>
      <c r="E966" s="661"/>
      <c r="F966" s="597"/>
      <c r="G966" s="654"/>
      <c r="H966" s="654"/>
      <c r="I966" s="661"/>
      <c r="J966" s="597"/>
      <c r="K966" s="208"/>
      <c r="L966" s="392"/>
      <c r="M966" s="209"/>
      <c r="N966" s="842"/>
      <c r="O966" s="546"/>
      <c r="P966" s="743"/>
      <c r="Q966" s="1269"/>
      <c r="R966" s="1269"/>
      <c r="S966" s="208"/>
      <c r="T966" s="208"/>
      <c r="U966" s="208"/>
      <c r="V966" s="1805"/>
      <c r="W966" s="512"/>
      <c r="X966" s="1083"/>
      <c r="Y966" s="1079" t="s">
        <v>11869</v>
      </c>
      <c r="Z966" s="354" t="s">
        <v>30</v>
      </c>
      <c r="AA966" s="357">
        <v>0.85</v>
      </c>
      <c r="AB966" s="1746"/>
      <c r="AC966" s="1082"/>
      <c r="AD966" s="1083"/>
      <c r="AE966" s="391">
        <f>ROUND(ROUND(ROUND(ROUND(G956*P$8,0)*X965,0)*AA966,0)-AC961,0)</f>
        <v>572</v>
      </c>
      <c r="AF966" s="268"/>
    </row>
    <row r="967" spans="1:32" ht="17.100000000000001" customHeight="1">
      <c r="A967" s="229">
        <v>63</v>
      </c>
      <c r="B967" s="337">
        <v>8474</v>
      </c>
      <c r="C967" s="871" t="s">
        <v>13984</v>
      </c>
      <c r="D967" s="597"/>
      <c r="E967" s="661"/>
      <c r="F967" s="1235"/>
      <c r="I967" s="385"/>
      <c r="J967" s="629"/>
      <c r="K967" s="630"/>
      <c r="L967" s="630"/>
      <c r="M967" s="208"/>
      <c r="N967" s="516"/>
      <c r="O967" s="517"/>
      <c r="P967" s="518"/>
      <c r="Q967" s="1769" t="s">
        <v>11301</v>
      </c>
      <c r="R967" s="1770" t="s">
        <v>235</v>
      </c>
      <c r="S967" s="272"/>
      <c r="T967" s="272"/>
      <c r="U967" s="1112"/>
      <c r="V967" s="1227"/>
      <c r="W967" s="372"/>
      <c r="X967" s="1070"/>
      <c r="Y967" s="625"/>
      <c r="Z967" s="625"/>
      <c r="AA967" s="625"/>
      <c r="AB967" s="1213"/>
      <c r="AC967" s="625"/>
      <c r="AD967" s="626"/>
      <c r="AE967" s="473">
        <f>ROUND(ROUND(G956*P$8,0)*T968,0)</f>
        <v>559</v>
      </c>
      <c r="AF967" s="268"/>
    </row>
    <row r="968" spans="1:32" ht="17.100000000000001" customHeight="1">
      <c r="A968" s="243">
        <v>63</v>
      </c>
      <c r="B968" s="351">
        <v>7340</v>
      </c>
      <c r="C968" s="870" t="s">
        <v>13985</v>
      </c>
      <c r="D968" s="597"/>
      <c r="E968" s="661"/>
      <c r="F968" s="1235"/>
      <c r="G968" s="654"/>
      <c r="H968" s="208"/>
      <c r="I968" s="385"/>
      <c r="J968" s="629"/>
      <c r="K968" s="630"/>
      <c r="L968" s="630"/>
      <c r="M968" s="208"/>
      <c r="N968" s="516"/>
      <c r="O968" s="517"/>
      <c r="P968" s="518"/>
      <c r="Q968" s="1758"/>
      <c r="R968" s="1745"/>
      <c r="S968" s="1113" t="s">
        <v>30</v>
      </c>
      <c r="T968" s="1114">
        <v>0.7</v>
      </c>
      <c r="U968" s="1115"/>
      <c r="V968" s="1229"/>
      <c r="W968" s="400"/>
      <c r="X968" s="470"/>
      <c r="Y968" s="1071" t="s">
        <v>11869</v>
      </c>
      <c r="Z968" s="362" t="s">
        <v>30</v>
      </c>
      <c r="AA968" s="356">
        <v>0.85</v>
      </c>
      <c r="AB968" s="1215"/>
      <c r="AC968" s="635"/>
      <c r="AD968" s="636"/>
      <c r="AE968" s="391">
        <f>ROUND(ROUND(ROUND(G956*P$8,0)*T968,0)*AA968,0)</f>
        <v>475</v>
      </c>
      <c r="AF968" s="268"/>
    </row>
    <row r="969" spans="1:32" ht="17.100000000000001" customHeight="1">
      <c r="A969" s="229">
        <v>63</v>
      </c>
      <c r="B969" s="337">
        <v>8475</v>
      </c>
      <c r="C969" s="871" t="s">
        <v>13986</v>
      </c>
      <c r="D969" s="597"/>
      <c r="E969" s="661"/>
      <c r="F969" s="627"/>
      <c r="G969" s="208"/>
      <c r="H969" s="208"/>
      <c r="I969" s="385"/>
      <c r="J969" s="629"/>
      <c r="K969" s="630"/>
      <c r="L969" s="630"/>
      <c r="M969" s="214"/>
      <c r="N969" s="1130"/>
      <c r="O969" s="643"/>
      <c r="P969" s="1132"/>
      <c r="Q969" s="1758"/>
      <c r="R969" s="1745"/>
      <c r="S969" s="1113"/>
      <c r="T969" s="1114"/>
      <c r="U969" s="1116"/>
      <c r="V969" s="1810" t="s">
        <v>4703</v>
      </c>
      <c r="W969" s="372" t="s">
        <v>30</v>
      </c>
      <c r="X969" s="1107">
        <f>$X$297</f>
        <v>0.7</v>
      </c>
      <c r="Y969" s="1108"/>
      <c r="Z969" s="1108"/>
      <c r="AA969" s="1108"/>
      <c r="AB969" s="1231"/>
      <c r="AC969" s="1108"/>
      <c r="AD969" s="1109"/>
      <c r="AE969" s="473">
        <f>ROUND(ROUND(ROUND(G956*P$8,0)*T968,0)*X969,0)</f>
        <v>391</v>
      </c>
      <c r="AF969" s="268"/>
    </row>
    <row r="970" spans="1:32" ht="17.100000000000001" customHeight="1">
      <c r="A970" s="243">
        <v>63</v>
      </c>
      <c r="B970" s="351">
        <v>7341</v>
      </c>
      <c r="C970" s="870" t="s">
        <v>13987</v>
      </c>
      <c r="D970" s="597"/>
      <c r="E970" s="661"/>
      <c r="F970" s="627"/>
      <c r="G970" s="208"/>
      <c r="H970" s="208"/>
      <c r="I970" s="385"/>
      <c r="J970" s="629"/>
      <c r="K970" s="630"/>
      <c r="L970" s="630"/>
      <c r="M970" s="214"/>
      <c r="N970" s="1130"/>
      <c r="O970" s="643"/>
      <c r="P970" s="1132"/>
      <c r="Q970" s="1758"/>
      <c r="R970" s="1745"/>
      <c r="S970" s="1113"/>
      <c r="T970" s="1114"/>
      <c r="U970" s="1116"/>
      <c r="V970" s="1805"/>
      <c r="W970" s="400"/>
      <c r="X970" s="1110"/>
      <c r="Y970" s="1079" t="s">
        <v>11869</v>
      </c>
      <c r="Z970" s="354" t="s">
        <v>30</v>
      </c>
      <c r="AA970" s="355">
        <v>0.85</v>
      </c>
      <c r="AB970" s="1215"/>
      <c r="AC970" s="635"/>
      <c r="AD970" s="636"/>
      <c r="AE970" s="391">
        <f>ROUND(ROUND(ROUND(ROUND(G956*P$8,0)*T968,0)*X969,0)*AA970,0)</f>
        <v>332</v>
      </c>
      <c r="AF970" s="268"/>
    </row>
    <row r="971" spans="1:32" ht="17.100000000000001" customHeight="1">
      <c r="A971" s="229">
        <v>63</v>
      </c>
      <c r="B971" s="337">
        <v>8476</v>
      </c>
      <c r="C971" s="871" t="s">
        <v>13988</v>
      </c>
      <c r="D971" s="597"/>
      <c r="E971" s="661"/>
      <c r="F971" s="627"/>
      <c r="G971" s="208"/>
      <c r="H971" s="208"/>
      <c r="I971" s="385"/>
      <c r="J971" s="629"/>
      <c r="K971" s="630"/>
      <c r="L971" s="630"/>
      <c r="M971" s="214"/>
      <c r="N971" s="1130"/>
      <c r="O971" s="643"/>
      <c r="P971" s="1132"/>
      <c r="Q971" s="1239"/>
      <c r="R971" s="1237"/>
      <c r="S971" s="1113"/>
      <c r="T971" s="1114"/>
      <c r="U971" s="1116"/>
      <c r="V971" s="1810" t="s">
        <v>4708</v>
      </c>
      <c r="W971" s="372" t="s">
        <v>30</v>
      </c>
      <c r="X971" s="1107">
        <f>$X$299</f>
        <v>0.85</v>
      </c>
      <c r="Y971" s="1111"/>
      <c r="Z971" s="1111"/>
      <c r="AA971" s="1111"/>
      <c r="AB971" s="1232"/>
      <c r="AC971" s="1111"/>
      <c r="AD971" s="1110"/>
      <c r="AE971" s="473">
        <f>ROUND(ROUND(ROUND(G956*P$8,0)*T968,0)*X971,0)</f>
        <v>475</v>
      </c>
      <c r="AF971" s="268"/>
    </row>
    <row r="972" spans="1:32" ht="17.100000000000001" customHeight="1">
      <c r="A972" s="243">
        <v>63</v>
      </c>
      <c r="B972" s="411">
        <v>7342</v>
      </c>
      <c r="C972" s="870" t="s">
        <v>13989</v>
      </c>
      <c r="D972" s="597"/>
      <c r="E972" s="661"/>
      <c r="F972" s="627"/>
      <c r="G972" s="208"/>
      <c r="H972" s="208"/>
      <c r="I972" s="385"/>
      <c r="J972" s="629"/>
      <c r="K972" s="630"/>
      <c r="L972" s="630"/>
      <c r="M972" s="214"/>
      <c r="N972" s="1130"/>
      <c r="O972" s="643"/>
      <c r="P972" s="1132"/>
      <c r="Q972" s="1239"/>
      <c r="R972" s="1237"/>
      <c r="S972" s="1113"/>
      <c r="T972" s="1114"/>
      <c r="U972" s="1116"/>
      <c r="V972" s="1805"/>
      <c r="W972" s="400"/>
      <c r="X972" s="1110"/>
      <c r="Y972" s="1079" t="s">
        <v>11869</v>
      </c>
      <c r="Z972" s="354" t="s">
        <v>30</v>
      </c>
      <c r="AA972" s="355">
        <v>0.85</v>
      </c>
      <c r="AB972" s="1215"/>
      <c r="AC972" s="635"/>
      <c r="AD972" s="636"/>
      <c r="AE972" s="391">
        <f>ROUND(ROUND(ROUND(ROUND(G956*P$8,0)*T968,0)*X971,0)*AA972,0)</f>
        <v>404</v>
      </c>
      <c r="AF972" s="268"/>
    </row>
    <row r="973" spans="1:32" ht="17.100000000000001" customHeight="1">
      <c r="A973" s="243">
        <v>63</v>
      </c>
      <c r="B973" s="411">
        <v>7343</v>
      </c>
      <c r="C973" s="870" t="s">
        <v>13990</v>
      </c>
      <c r="D973" s="597"/>
      <c r="E973" s="661"/>
      <c r="F973" s="627"/>
      <c r="G973" s="208"/>
      <c r="H973" s="208"/>
      <c r="I973" s="385"/>
      <c r="J973" s="629"/>
      <c r="K973" s="630"/>
      <c r="L973" s="630"/>
      <c r="M973" s="214"/>
      <c r="N973" s="1130"/>
      <c r="O973" s="643"/>
      <c r="P973" s="1132"/>
      <c r="Q973" s="1239"/>
      <c r="R973" s="1237"/>
      <c r="S973" s="1113"/>
      <c r="T973" s="1114"/>
      <c r="U973" s="1116"/>
      <c r="V973" s="1233"/>
      <c r="W973" s="362"/>
      <c r="X973" s="1097"/>
      <c r="Y973" s="635"/>
      <c r="Z973" s="635"/>
      <c r="AA973" s="636"/>
      <c r="AB973" s="1533" t="s">
        <v>167</v>
      </c>
      <c r="AC973" s="643">
        <v>5</v>
      </c>
      <c r="AD973" s="1086" t="s">
        <v>168</v>
      </c>
      <c r="AE973" s="391">
        <f>ROUND(ROUND(ROUND(G956*P$8,0)*T968,0)-AC973,0)</f>
        <v>554</v>
      </c>
      <c r="AF973" s="268"/>
    </row>
    <row r="974" spans="1:32" ht="17.100000000000001" customHeight="1">
      <c r="A974" s="243">
        <v>63</v>
      </c>
      <c r="B974" s="411">
        <v>7344</v>
      </c>
      <c r="C974" s="870" t="s">
        <v>13991</v>
      </c>
      <c r="D974" s="597"/>
      <c r="E974" s="661"/>
      <c r="F974" s="627"/>
      <c r="G974" s="208"/>
      <c r="H974" s="208"/>
      <c r="I974" s="385"/>
      <c r="J974" s="629"/>
      <c r="K974" s="630"/>
      <c r="L974" s="630"/>
      <c r="M974" s="214"/>
      <c r="N974" s="1130"/>
      <c r="O974" s="643"/>
      <c r="P974" s="1132"/>
      <c r="Q974" s="1239"/>
      <c r="R974" s="1237"/>
      <c r="S974" s="1113"/>
      <c r="T974" s="1114"/>
      <c r="U974" s="1116"/>
      <c r="V974" s="1234"/>
      <c r="W974" s="512"/>
      <c r="X974" s="514"/>
      <c r="Y974" s="1071" t="s">
        <v>11869</v>
      </c>
      <c r="Z974" s="362" t="s">
        <v>30</v>
      </c>
      <c r="AA974" s="395">
        <v>0.85</v>
      </c>
      <c r="AB974" s="1745"/>
      <c r="AC974" s="643"/>
      <c r="AD974" s="1086"/>
      <c r="AE974" s="391">
        <f>ROUND(ROUND(ROUND(ROUND(G956*P$8,0)*T968,0)*AA974,0)-AC973,0)</f>
        <v>470</v>
      </c>
      <c r="AF974" s="268"/>
    </row>
    <row r="975" spans="1:32" ht="17.100000000000001" customHeight="1">
      <c r="A975" s="243">
        <v>63</v>
      </c>
      <c r="B975" s="411">
        <v>7345</v>
      </c>
      <c r="C975" s="870" t="s">
        <v>13992</v>
      </c>
      <c r="D975" s="597"/>
      <c r="E975" s="661"/>
      <c r="F975" s="627"/>
      <c r="G975" s="208"/>
      <c r="H975" s="208"/>
      <c r="I975" s="385"/>
      <c r="J975" s="629"/>
      <c r="K975" s="630"/>
      <c r="L975" s="630"/>
      <c r="M975" s="214"/>
      <c r="N975" s="1130"/>
      <c r="O975" s="643"/>
      <c r="P975" s="1132"/>
      <c r="Q975" s="1239"/>
      <c r="R975" s="1237"/>
      <c r="S975" s="1113"/>
      <c r="T975" s="1114"/>
      <c r="U975" s="1116"/>
      <c r="V975" s="1684" t="s">
        <v>4703</v>
      </c>
      <c r="W975" s="643" t="s">
        <v>30</v>
      </c>
      <c r="X975" s="1091">
        <f>$X$297</f>
        <v>0.7</v>
      </c>
      <c r="Y975" s="1088"/>
      <c r="Z975" s="1088"/>
      <c r="AA975" s="1089"/>
      <c r="AB975" s="1745"/>
      <c r="AC975" s="1090"/>
      <c r="AD975" s="1091"/>
      <c r="AE975" s="391">
        <f>ROUND(ROUND(ROUND(ROUND(G956*P$8,0)*T968,0)*X975,0)-AC973,0)</f>
        <v>386</v>
      </c>
      <c r="AF975" s="268"/>
    </row>
    <row r="976" spans="1:32" ht="17.100000000000001" customHeight="1">
      <c r="A976" s="243">
        <v>63</v>
      </c>
      <c r="B976" s="411">
        <v>7346</v>
      </c>
      <c r="C976" s="870" t="s">
        <v>13993</v>
      </c>
      <c r="D976" s="597"/>
      <c r="E976" s="661"/>
      <c r="F976" s="627"/>
      <c r="G976" s="208"/>
      <c r="H976" s="208"/>
      <c r="I976" s="385"/>
      <c r="J976" s="629"/>
      <c r="K976" s="630"/>
      <c r="L976" s="630"/>
      <c r="M976" s="214"/>
      <c r="N976" s="1130"/>
      <c r="O976" s="643"/>
      <c r="P976" s="1132"/>
      <c r="Q976" s="1239"/>
      <c r="R976" s="1237"/>
      <c r="S976" s="1113"/>
      <c r="T976" s="1114"/>
      <c r="U976" s="1116"/>
      <c r="V976" s="1805"/>
      <c r="W976" s="512"/>
      <c r="X976" s="1083"/>
      <c r="Y976" s="1079" t="s">
        <v>11869</v>
      </c>
      <c r="Z976" s="354" t="s">
        <v>30</v>
      </c>
      <c r="AA976" s="357">
        <v>0.85</v>
      </c>
      <c r="AB976" s="1745"/>
      <c r="AC976" s="1090"/>
      <c r="AD976" s="1091"/>
      <c r="AE976" s="391">
        <f>ROUND(ROUND(ROUND(ROUND(ROUND(G956*P$8,0)*T968,0)*X975,0)*AA976,0)-AC973,0)</f>
        <v>327</v>
      </c>
      <c r="AF976" s="268"/>
    </row>
    <row r="977" spans="1:32" ht="17.100000000000001" customHeight="1">
      <c r="A977" s="243">
        <v>63</v>
      </c>
      <c r="B977" s="411">
        <v>7347</v>
      </c>
      <c r="C977" s="870" t="s">
        <v>13994</v>
      </c>
      <c r="D977" s="597"/>
      <c r="E977" s="661"/>
      <c r="F977" s="627"/>
      <c r="G977" s="208"/>
      <c r="H977" s="208"/>
      <c r="I977" s="385"/>
      <c r="J977" s="629"/>
      <c r="K977" s="630"/>
      <c r="L977" s="630"/>
      <c r="M977" s="214"/>
      <c r="N977" s="1130"/>
      <c r="O977" s="643"/>
      <c r="P977" s="1132"/>
      <c r="Q977" s="1239"/>
      <c r="R977" s="1237"/>
      <c r="S977" s="1113"/>
      <c r="T977" s="1114"/>
      <c r="U977" s="1116"/>
      <c r="V977" s="1684" t="s">
        <v>4708</v>
      </c>
      <c r="W977" s="643" t="s">
        <v>30</v>
      </c>
      <c r="X977" s="1091">
        <f>$X$299</f>
        <v>0.85</v>
      </c>
      <c r="Y977" s="1082"/>
      <c r="Z977" s="1082"/>
      <c r="AA977" s="1083"/>
      <c r="AB977" s="1745"/>
      <c r="AC977" s="1090"/>
      <c r="AD977" s="1091"/>
      <c r="AE977" s="391">
        <f>ROUND(ROUND(ROUND(ROUND(G956*P$8,0)*T968,0)*X977,0)-AC973,0)</f>
        <v>470</v>
      </c>
      <c r="AF977" s="268"/>
    </row>
    <row r="978" spans="1:32" ht="17.100000000000001" customHeight="1">
      <c r="A978" s="243">
        <v>63</v>
      </c>
      <c r="B978" s="411">
        <v>7348</v>
      </c>
      <c r="C978" s="870" t="s">
        <v>13995</v>
      </c>
      <c r="D978" s="597"/>
      <c r="E978" s="661"/>
      <c r="F978" s="627"/>
      <c r="G978" s="208"/>
      <c r="H978" s="208"/>
      <c r="I978" s="385"/>
      <c r="J978" s="629"/>
      <c r="K978" s="630"/>
      <c r="L978" s="630"/>
      <c r="M978" s="214"/>
      <c r="N978" s="1130"/>
      <c r="O978" s="643"/>
      <c r="P978" s="1132"/>
      <c r="Q978" s="1239"/>
      <c r="R978" s="1237"/>
      <c r="S978" s="1113"/>
      <c r="T978" s="1114"/>
      <c r="U978" s="1116"/>
      <c r="V978" s="1805"/>
      <c r="W978" s="512"/>
      <c r="X978" s="1083"/>
      <c r="Y978" s="1079" t="s">
        <v>11869</v>
      </c>
      <c r="Z978" s="354" t="s">
        <v>30</v>
      </c>
      <c r="AA978" s="357">
        <v>0.85</v>
      </c>
      <c r="AB978" s="1746"/>
      <c r="AC978" s="1082"/>
      <c r="AD978" s="1083"/>
      <c r="AE978" s="391">
        <f>ROUND(ROUND(ROUND(ROUND(ROUND(G956*P$8,0)*T968,0)*X977,0)*AA978,0)-AC973,0)</f>
        <v>399</v>
      </c>
      <c r="AF978" s="268"/>
    </row>
    <row r="979" spans="1:32" ht="17.100000000000001" customHeight="1">
      <c r="A979" s="243">
        <v>63</v>
      </c>
      <c r="B979" s="411">
        <v>7349</v>
      </c>
      <c r="C979" s="870" t="s">
        <v>13996</v>
      </c>
      <c r="D979" s="597"/>
      <c r="E979" s="661"/>
      <c r="F979" s="627"/>
      <c r="G979" s="208"/>
      <c r="H979" s="208"/>
      <c r="I979" s="385"/>
      <c r="J979" s="629"/>
      <c r="K979" s="630"/>
      <c r="L979" s="630"/>
      <c r="M979" s="214"/>
      <c r="N979" s="1130"/>
      <c r="O979" s="643"/>
      <c r="P979" s="1132"/>
      <c r="Q979" s="1239"/>
      <c r="R979" s="1622" t="s">
        <v>237</v>
      </c>
      <c r="S979" s="362"/>
      <c r="T979" s="1119"/>
      <c r="U979" s="1081"/>
      <c r="V979" s="1233"/>
      <c r="W979" s="362"/>
      <c r="X979" s="1097"/>
      <c r="Y979" s="635"/>
      <c r="Z979" s="635"/>
      <c r="AA979" s="635"/>
      <c r="AB979" s="1215"/>
      <c r="AC979" s="635"/>
      <c r="AD979" s="636"/>
      <c r="AE979" s="391">
        <f>ROUND(ROUND(G956*P$8,0)*T980,0)</f>
        <v>400</v>
      </c>
      <c r="AF979" s="268"/>
    </row>
    <row r="980" spans="1:32" ht="17.100000000000001" customHeight="1">
      <c r="A980" s="243">
        <v>63</v>
      </c>
      <c r="B980" s="411">
        <v>7350</v>
      </c>
      <c r="C980" s="870" t="s">
        <v>13997</v>
      </c>
      <c r="D980" s="597"/>
      <c r="E980" s="661"/>
      <c r="F980" s="627"/>
      <c r="G980" s="208"/>
      <c r="H980" s="208"/>
      <c r="I980" s="385"/>
      <c r="J980" s="629"/>
      <c r="K980" s="630"/>
      <c r="L980" s="630"/>
      <c r="M980" s="214"/>
      <c r="N980" s="1130"/>
      <c r="O980" s="643"/>
      <c r="P980" s="1132"/>
      <c r="Q980" s="1239"/>
      <c r="R980" s="1745"/>
      <c r="S980" s="643" t="s">
        <v>30</v>
      </c>
      <c r="T980" s="1090">
        <v>0.5</v>
      </c>
      <c r="U980" s="1091"/>
      <c r="V980" s="1234"/>
      <c r="W980" s="512"/>
      <c r="X980" s="514"/>
      <c r="Y980" s="1071" t="s">
        <v>11869</v>
      </c>
      <c r="Z980" s="362" t="s">
        <v>30</v>
      </c>
      <c r="AA980" s="356">
        <v>0.85</v>
      </c>
      <c r="AB980" s="1215"/>
      <c r="AC980" s="635"/>
      <c r="AD980" s="636"/>
      <c r="AE980" s="391">
        <f>ROUND(ROUND(ROUND(G956*P$8,0)*T980,0)*AA980,0)</f>
        <v>340</v>
      </c>
      <c r="AF980" s="268"/>
    </row>
    <row r="981" spans="1:32" ht="17.100000000000001" customHeight="1">
      <c r="A981" s="243">
        <v>63</v>
      </c>
      <c r="B981" s="411">
        <v>7351</v>
      </c>
      <c r="C981" s="870" t="s">
        <v>13998</v>
      </c>
      <c r="D981" s="597"/>
      <c r="E981" s="661"/>
      <c r="F981" s="627"/>
      <c r="G981" s="208"/>
      <c r="H981" s="208"/>
      <c r="I981" s="385"/>
      <c r="J981" s="629"/>
      <c r="K981" s="630"/>
      <c r="L981" s="630"/>
      <c r="M981" s="214"/>
      <c r="N981" s="1130"/>
      <c r="O981" s="643"/>
      <c r="P981" s="1132"/>
      <c r="Q981" s="1239"/>
      <c r="R981" s="1745"/>
      <c r="S981" s="643"/>
      <c r="T981" s="1090"/>
      <c r="U981" s="1091"/>
      <c r="V981" s="1684" t="s">
        <v>4703</v>
      </c>
      <c r="W981" s="362" t="s">
        <v>30</v>
      </c>
      <c r="X981" s="1081">
        <f>$X$297</f>
        <v>0.7</v>
      </c>
      <c r="Y981" s="1088"/>
      <c r="Z981" s="1088"/>
      <c r="AA981" s="1088"/>
      <c r="AB981" s="1226"/>
      <c r="AC981" s="1088"/>
      <c r="AD981" s="1089"/>
      <c r="AE981" s="391">
        <f>ROUND(ROUND(ROUND(G956*P$8,0)*T980,0)*X981,0)</f>
        <v>280</v>
      </c>
      <c r="AF981" s="268"/>
    </row>
    <row r="982" spans="1:32" ht="17.100000000000001" customHeight="1">
      <c r="A982" s="243">
        <v>63</v>
      </c>
      <c r="B982" s="411">
        <v>7352</v>
      </c>
      <c r="C982" s="870" t="s">
        <v>13999</v>
      </c>
      <c r="D982" s="597"/>
      <c r="E982" s="661"/>
      <c r="F982" s="627"/>
      <c r="G982" s="208"/>
      <c r="H982" s="208"/>
      <c r="I982" s="385"/>
      <c r="J982" s="629"/>
      <c r="K982" s="630"/>
      <c r="L982" s="630"/>
      <c r="M982" s="214"/>
      <c r="N982" s="1130"/>
      <c r="O982" s="643"/>
      <c r="P982" s="1132"/>
      <c r="Q982" s="1239"/>
      <c r="R982" s="1745"/>
      <c r="S982" s="643"/>
      <c r="T982" s="1090"/>
      <c r="U982" s="1091"/>
      <c r="V982" s="1805"/>
      <c r="W982" s="512"/>
      <c r="X982" s="1083"/>
      <c r="Y982" s="1079" t="s">
        <v>11869</v>
      </c>
      <c r="Z982" s="354" t="s">
        <v>30</v>
      </c>
      <c r="AA982" s="355">
        <v>0.85</v>
      </c>
      <c r="AB982" s="1215"/>
      <c r="AC982" s="635"/>
      <c r="AD982" s="636"/>
      <c r="AE982" s="391">
        <f>ROUND(ROUND(ROUND(ROUND(G956*P$8,0)*T980,0)*X981,0)*AA982,0)</f>
        <v>238</v>
      </c>
      <c r="AF982" s="268"/>
    </row>
    <row r="983" spans="1:32" ht="17.100000000000001" customHeight="1">
      <c r="A983" s="243">
        <v>63</v>
      </c>
      <c r="B983" s="411">
        <v>7353</v>
      </c>
      <c r="C983" s="870" t="s">
        <v>14000</v>
      </c>
      <c r="D983" s="597"/>
      <c r="E983" s="661"/>
      <c r="F983" s="627"/>
      <c r="G983" s="208"/>
      <c r="H983" s="208"/>
      <c r="I983" s="385"/>
      <c r="J983" s="629"/>
      <c r="K983" s="630"/>
      <c r="L983" s="630"/>
      <c r="M983" s="214"/>
      <c r="N983" s="1130"/>
      <c r="O983" s="643"/>
      <c r="P983" s="1132"/>
      <c r="Q983" s="1239"/>
      <c r="R983" s="1745"/>
      <c r="S983" s="643"/>
      <c r="T983" s="1090"/>
      <c r="U983" s="1091"/>
      <c r="V983" s="1684" t="s">
        <v>4708</v>
      </c>
      <c r="W983" s="362" t="s">
        <v>30</v>
      </c>
      <c r="X983" s="1081">
        <f>$X$299</f>
        <v>0.85</v>
      </c>
      <c r="Y983" s="1082"/>
      <c r="Z983" s="1082"/>
      <c r="AA983" s="1082"/>
      <c r="AB983" s="1220"/>
      <c r="AC983" s="1082"/>
      <c r="AD983" s="1083"/>
      <c r="AE983" s="391">
        <f>ROUND(ROUND(ROUND(G956*P$8,0)*T980,0)*X983,0)</f>
        <v>340</v>
      </c>
      <c r="AF983" s="268"/>
    </row>
    <row r="984" spans="1:32" ht="17.100000000000001" customHeight="1">
      <c r="A984" s="243">
        <v>63</v>
      </c>
      <c r="B984" s="411">
        <v>7354</v>
      </c>
      <c r="C984" s="870" t="s">
        <v>14001</v>
      </c>
      <c r="D984" s="597"/>
      <c r="E984" s="661"/>
      <c r="F984" s="627"/>
      <c r="G984" s="208"/>
      <c r="H984" s="208"/>
      <c r="I984" s="385"/>
      <c r="J984" s="629"/>
      <c r="K984" s="630"/>
      <c r="L984" s="630"/>
      <c r="M984" s="214"/>
      <c r="N984" s="1130"/>
      <c r="O984" s="643"/>
      <c r="P984" s="1132"/>
      <c r="Q984" s="1239"/>
      <c r="R984" s="1246"/>
      <c r="S984" s="643"/>
      <c r="T984" s="1090"/>
      <c r="U984" s="1091"/>
      <c r="V984" s="1805"/>
      <c r="W984" s="512"/>
      <c r="X984" s="1083"/>
      <c r="Y984" s="1079" t="s">
        <v>11869</v>
      </c>
      <c r="Z984" s="354" t="s">
        <v>30</v>
      </c>
      <c r="AA984" s="355">
        <v>0.85</v>
      </c>
      <c r="AB984" s="1215"/>
      <c r="AC984" s="635"/>
      <c r="AD984" s="636"/>
      <c r="AE984" s="391">
        <f>ROUND(ROUND(ROUND(ROUND(G956*P$8,0)*T980,0)*X983,0)*AA984,0)</f>
        <v>289</v>
      </c>
      <c r="AF984" s="268"/>
    </row>
    <row r="985" spans="1:32" ht="17.100000000000001" customHeight="1">
      <c r="A985" s="243">
        <v>63</v>
      </c>
      <c r="B985" s="411">
        <v>7355</v>
      </c>
      <c r="C985" s="870" t="s">
        <v>14002</v>
      </c>
      <c r="D985" s="597"/>
      <c r="E985" s="661"/>
      <c r="F985" s="627"/>
      <c r="G985" s="208"/>
      <c r="H985" s="208"/>
      <c r="I985" s="385"/>
      <c r="J985" s="629"/>
      <c r="K985" s="630"/>
      <c r="L985" s="630"/>
      <c r="M985" s="214"/>
      <c r="N985" s="1130"/>
      <c r="O985" s="643"/>
      <c r="P985" s="1132"/>
      <c r="Q985" s="1239"/>
      <c r="R985" s="1246"/>
      <c r="S985" s="643"/>
      <c r="T985" s="1090"/>
      <c r="U985" s="1091"/>
      <c r="V985" s="1233"/>
      <c r="W985" s="362"/>
      <c r="X985" s="1097"/>
      <c r="Y985" s="635"/>
      <c r="Z985" s="635"/>
      <c r="AA985" s="636"/>
      <c r="AB985" s="1533" t="s">
        <v>167</v>
      </c>
      <c r="AC985" s="643">
        <v>5</v>
      </c>
      <c r="AD985" s="1086" t="s">
        <v>168</v>
      </c>
      <c r="AE985" s="391">
        <f>ROUND(ROUND(ROUND(G956*P$8,0)*T980,0)-AC985,0)</f>
        <v>395</v>
      </c>
      <c r="AF985" s="268"/>
    </row>
    <row r="986" spans="1:32" ht="17.100000000000001" customHeight="1">
      <c r="A986" s="243">
        <v>63</v>
      </c>
      <c r="B986" s="411">
        <v>7356</v>
      </c>
      <c r="C986" s="870" t="s">
        <v>14003</v>
      </c>
      <c r="D986" s="597"/>
      <c r="E986" s="661"/>
      <c r="F986" s="627"/>
      <c r="G986" s="208"/>
      <c r="H986" s="208"/>
      <c r="I986" s="385"/>
      <c r="J986" s="629"/>
      <c r="K986" s="630"/>
      <c r="L986" s="630"/>
      <c r="M986" s="214"/>
      <c r="N986" s="1130"/>
      <c r="O986" s="643"/>
      <c r="P986" s="1132"/>
      <c r="Q986" s="1239"/>
      <c r="R986" s="1246"/>
      <c r="S986" s="643"/>
      <c r="T986" s="1090"/>
      <c r="U986" s="1091"/>
      <c r="V986" s="1234"/>
      <c r="W986" s="512"/>
      <c r="X986" s="514"/>
      <c r="Y986" s="1071" t="s">
        <v>11869</v>
      </c>
      <c r="Z986" s="362" t="s">
        <v>30</v>
      </c>
      <c r="AA986" s="395">
        <v>0.85</v>
      </c>
      <c r="AB986" s="1745"/>
      <c r="AC986" s="643"/>
      <c r="AD986" s="1086"/>
      <c r="AE986" s="391">
        <f>ROUND(ROUND(ROUND(ROUND(G956*P$8,0)*T980,0)*AA986,0)-AC985,0)</f>
        <v>335</v>
      </c>
      <c r="AF986" s="268"/>
    </row>
    <row r="987" spans="1:32" ht="17.100000000000001" customHeight="1">
      <c r="A987" s="243">
        <v>63</v>
      </c>
      <c r="B987" s="411">
        <v>7357</v>
      </c>
      <c r="C987" s="870" t="s">
        <v>14004</v>
      </c>
      <c r="D987" s="597"/>
      <c r="E987" s="661"/>
      <c r="F987" s="627"/>
      <c r="G987" s="208"/>
      <c r="H987" s="208"/>
      <c r="I987" s="385"/>
      <c r="J987" s="629"/>
      <c r="K987" s="630"/>
      <c r="L987" s="630"/>
      <c r="M987" s="214"/>
      <c r="N987" s="1130"/>
      <c r="O987" s="643"/>
      <c r="P987" s="1132"/>
      <c r="Q987" s="1239"/>
      <c r="R987" s="1246"/>
      <c r="S987" s="643"/>
      <c r="T987" s="1090"/>
      <c r="U987" s="1091"/>
      <c r="V987" s="1684" t="s">
        <v>4703</v>
      </c>
      <c r="W987" s="643" t="s">
        <v>30</v>
      </c>
      <c r="X987" s="1091">
        <f>$X$297</f>
        <v>0.7</v>
      </c>
      <c r="Y987" s="1088"/>
      <c r="Z987" s="1088"/>
      <c r="AA987" s="1089"/>
      <c r="AB987" s="1745"/>
      <c r="AC987" s="1090"/>
      <c r="AD987" s="1091"/>
      <c r="AE987" s="391">
        <f>ROUND(ROUND(ROUND(ROUND(G956*P$8,0)*T980,0)*X987,0)-AC985,0)</f>
        <v>275</v>
      </c>
      <c r="AF987" s="268"/>
    </row>
    <row r="988" spans="1:32" ht="17.100000000000001" customHeight="1">
      <c r="A988" s="243">
        <v>63</v>
      </c>
      <c r="B988" s="411">
        <v>7358</v>
      </c>
      <c r="C988" s="870" t="s">
        <v>14005</v>
      </c>
      <c r="D988" s="597"/>
      <c r="E988" s="661"/>
      <c r="F988" s="627"/>
      <c r="G988" s="208"/>
      <c r="H988" s="208"/>
      <c r="I988" s="385"/>
      <c r="J988" s="629"/>
      <c r="K988" s="630"/>
      <c r="L988" s="630"/>
      <c r="M988" s="214"/>
      <c r="N988" s="1130"/>
      <c r="O988" s="643"/>
      <c r="P988" s="1132"/>
      <c r="Q988" s="1239"/>
      <c r="R988" s="1246"/>
      <c r="S988" s="643"/>
      <c r="T988" s="1090"/>
      <c r="U988" s="1091"/>
      <c r="V988" s="1805"/>
      <c r="W988" s="512"/>
      <c r="X988" s="1083"/>
      <c r="Y988" s="1079" t="s">
        <v>11869</v>
      </c>
      <c r="Z988" s="354" t="s">
        <v>30</v>
      </c>
      <c r="AA988" s="357">
        <v>0.85</v>
      </c>
      <c r="AB988" s="1745"/>
      <c r="AC988" s="1090"/>
      <c r="AD988" s="1091"/>
      <c r="AE988" s="391">
        <f>ROUND(ROUND(ROUND(ROUND(ROUND(G956*P$8,0)*T980,0)*X987,0)*AA988,0)-AC985,0)</f>
        <v>233</v>
      </c>
      <c r="AF988" s="268"/>
    </row>
    <row r="989" spans="1:32" ht="16.7" customHeight="1">
      <c r="A989" s="243">
        <v>63</v>
      </c>
      <c r="B989" s="411">
        <v>7359</v>
      </c>
      <c r="C989" s="870" t="s">
        <v>14006</v>
      </c>
      <c r="D989" s="597"/>
      <c r="E989" s="661"/>
      <c r="F989" s="627"/>
      <c r="G989" s="208"/>
      <c r="H989" s="208"/>
      <c r="I989" s="385"/>
      <c r="J989" s="629"/>
      <c r="K989" s="630"/>
      <c r="L989" s="630"/>
      <c r="M989" s="214"/>
      <c r="N989" s="1130"/>
      <c r="O989" s="643"/>
      <c r="P989" s="1132"/>
      <c r="Q989" s="1239"/>
      <c r="R989" s="1246"/>
      <c r="S989" s="643"/>
      <c r="T989" s="1090"/>
      <c r="U989" s="1091"/>
      <c r="V989" s="1684" t="s">
        <v>4708</v>
      </c>
      <c r="W989" s="643" t="s">
        <v>30</v>
      </c>
      <c r="X989" s="1091">
        <f>$X$299</f>
        <v>0.85</v>
      </c>
      <c r="Y989" s="1082"/>
      <c r="Z989" s="1082"/>
      <c r="AA989" s="1083"/>
      <c r="AB989" s="1745"/>
      <c r="AC989" s="1090"/>
      <c r="AD989" s="1091"/>
      <c r="AE989" s="391">
        <f>ROUND(ROUND(ROUND(ROUND(G956*P$8,0)*T980,0)*X989,0)-AC985,0)</f>
        <v>335</v>
      </c>
      <c r="AF989" s="268"/>
    </row>
    <row r="990" spans="1:32" ht="16.7" customHeight="1">
      <c r="A990" s="1141">
        <v>63</v>
      </c>
      <c r="B990" s="411">
        <v>7360</v>
      </c>
      <c r="C990" s="1142" t="s">
        <v>14007</v>
      </c>
      <c r="D990" s="597"/>
      <c r="E990" s="661"/>
      <c r="F990" s="627"/>
      <c r="G990" s="208"/>
      <c r="H990" s="208"/>
      <c r="I990" s="385"/>
      <c r="J990" s="629"/>
      <c r="K990" s="630"/>
      <c r="L990" s="630"/>
      <c r="M990" s="214"/>
      <c r="N990" s="1130"/>
      <c r="O990" s="643"/>
      <c r="P990" s="1132"/>
      <c r="Q990" s="1247"/>
      <c r="R990" s="1240"/>
      <c r="S990" s="512"/>
      <c r="T990" s="1082"/>
      <c r="U990" s="1083"/>
      <c r="V990" s="1805"/>
      <c r="W990" s="512"/>
      <c r="X990" s="1083"/>
      <c r="Y990" s="1079" t="s">
        <v>11869</v>
      </c>
      <c r="Z990" s="354" t="s">
        <v>30</v>
      </c>
      <c r="AA990" s="357">
        <v>0.85</v>
      </c>
      <c r="AB990" s="1746"/>
      <c r="AC990" s="1082"/>
      <c r="AD990" s="1083"/>
      <c r="AE990" s="391">
        <f>ROUND(ROUND(ROUND(ROUND(ROUND(G956*P$8,0)*T980,0)*X989,0)*AA990,0)-AC985,0)</f>
        <v>284</v>
      </c>
      <c r="AF990" s="268"/>
    </row>
    <row r="991" spans="1:32" ht="17.100000000000001" customHeight="1">
      <c r="A991" s="586">
        <v>63</v>
      </c>
      <c r="B991" s="408">
        <v>8421</v>
      </c>
      <c r="C991" s="868" t="s">
        <v>14008</v>
      </c>
      <c r="D991" s="629"/>
      <c r="E991" s="1135"/>
      <c r="F991" s="1626" t="s">
        <v>12355</v>
      </c>
      <c r="G991" s="664"/>
      <c r="H991" s="664"/>
      <c r="I991" s="732"/>
      <c r="J991" s="597"/>
      <c r="K991" s="208"/>
      <c r="L991" s="392"/>
      <c r="M991" s="208"/>
      <c r="N991" s="516"/>
      <c r="O991" s="517"/>
      <c r="P991" s="518"/>
      <c r="Q991" s="1267"/>
      <c r="R991" s="1267"/>
      <c r="S991" s="232"/>
      <c r="T991" s="232"/>
      <c r="U991" s="232"/>
      <c r="V991" s="1227"/>
      <c r="W991" s="372"/>
      <c r="X991" s="1070"/>
      <c r="Y991" s="625"/>
      <c r="Z991" s="625"/>
      <c r="AA991" s="625"/>
      <c r="AB991" s="1213"/>
      <c r="AC991" s="625"/>
      <c r="AD991" s="626"/>
      <c r="AE991" s="473">
        <f>ROUND(G992*P$8,0)</f>
        <v>722</v>
      </c>
      <c r="AF991" s="268"/>
    </row>
    <row r="992" spans="1:32" ht="17.100000000000001" customHeight="1">
      <c r="A992" s="1141">
        <v>63</v>
      </c>
      <c r="B992" s="411">
        <v>7361</v>
      </c>
      <c r="C992" s="1142" t="s">
        <v>14009</v>
      </c>
      <c r="D992" s="629"/>
      <c r="E992" s="1135"/>
      <c r="F992" s="1745"/>
      <c r="G992" s="624">
        <v>1032</v>
      </c>
      <c r="H992" s="208" t="s">
        <v>18</v>
      </c>
      <c r="I992" s="661"/>
      <c r="J992" s="597"/>
      <c r="K992" s="208"/>
      <c r="L992" s="392"/>
      <c r="M992" s="208"/>
      <c r="N992" s="516"/>
      <c r="O992" s="517"/>
      <c r="P992" s="518"/>
      <c r="Q992" s="1268"/>
      <c r="R992" s="1268"/>
      <c r="S992" s="208"/>
      <c r="T992" s="208"/>
      <c r="U992" s="208"/>
      <c r="V992" s="1229"/>
      <c r="W992" s="400"/>
      <c r="X992" s="470"/>
      <c r="Y992" s="1071" t="s">
        <v>4700</v>
      </c>
      <c r="Z992" s="362" t="s">
        <v>163</v>
      </c>
      <c r="AA992" s="356">
        <v>0.85</v>
      </c>
      <c r="AB992" s="1215"/>
      <c r="AC992" s="635"/>
      <c r="AD992" s="636"/>
      <c r="AE992" s="391">
        <f>ROUND(ROUND(G992*P$8,0)*AA992,0)</f>
        <v>614</v>
      </c>
      <c r="AF992" s="268"/>
    </row>
    <row r="993" spans="1:32" ht="17.100000000000001" customHeight="1">
      <c r="A993" s="229">
        <v>63</v>
      </c>
      <c r="B993" s="337">
        <v>8422</v>
      </c>
      <c r="C993" s="871" t="s">
        <v>14010</v>
      </c>
      <c r="D993" s="629"/>
      <c r="E993" s="1135"/>
      <c r="F993" s="1745"/>
      <c r="G993" s="654"/>
      <c r="H993" s="654"/>
      <c r="I993" s="661"/>
      <c r="J993" s="597"/>
      <c r="K993" s="208"/>
      <c r="L993" s="392"/>
      <c r="M993" s="209"/>
      <c r="N993" s="842"/>
      <c r="O993" s="546"/>
      <c r="P993" s="743"/>
      <c r="Q993" s="1269"/>
      <c r="R993" s="1269"/>
      <c r="S993" s="208"/>
      <c r="T993" s="208"/>
      <c r="U993" s="208"/>
      <c r="V993" s="1810" t="s">
        <v>4703</v>
      </c>
      <c r="W993" s="372" t="s">
        <v>163</v>
      </c>
      <c r="X993" s="1107">
        <f>$X$297</f>
        <v>0.7</v>
      </c>
      <c r="Y993" s="1108"/>
      <c r="Z993" s="1108"/>
      <c r="AA993" s="1108"/>
      <c r="AB993" s="1231"/>
      <c r="AC993" s="1108"/>
      <c r="AD993" s="1109"/>
      <c r="AE993" s="473">
        <f>ROUND(ROUND(G992*P$8,0)*X993,0)</f>
        <v>505</v>
      </c>
      <c r="AF993" s="268"/>
    </row>
    <row r="994" spans="1:32" ht="17.100000000000001" customHeight="1">
      <c r="A994" s="243">
        <v>63</v>
      </c>
      <c r="B994" s="351">
        <v>7362</v>
      </c>
      <c r="C994" s="870" t="s">
        <v>14011</v>
      </c>
      <c r="D994" s="629"/>
      <c r="E994" s="1135"/>
      <c r="F994" s="597"/>
      <c r="G994" s="654"/>
      <c r="H994" s="654"/>
      <c r="I994" s="661"/>
      <c r="J994" s="597"/>
      <c r="K994" s="208"/>
      <c r="L994" s="392"/>
      <c r="M994" s="209"/>
      <c r="N994" s="842"/>
      <c r="O994" s="546"/>
      <c r="P994" s="743"/>
      <c r="Q994" s="1269"/>
      <c r="R994" s="1269"/>
      <c r="S994" s="208"/>
      <c r="T994" s="208"/>
      <c r="U994" s="208"/>
      <c r="V994" s="1805"/>
      <c r="W994" s="400"/>
      <c r="X994" s="1110"/>
      <c r="Y994" s="1079" t="s">
        <v>11869</v>
      </c>
      <c r="Z994" s="354" t="s">
        <v>30</v>
      </c>
      <c r="AA994" s="355">
        <v>0.85</v>
      </c>
      <c r="AB994" s="1215"/>
      <c r="AC994" s="635"/>
      <c r="AD994" s="636"/>
      <c r="AE994" s="391">
        <f>ROUND(ROUND(ROUND(G992*P$8,0)*X993,0)*AA994,0)</f>
        <v>429</v>
      </c>
      <c r="AF994" s="268"/>
    </row>
    <row r="995" spans="1:32" ht="17.100000000000001" customHeight="1">
      <c r="A995" s="229">
        <v>63</v>
      </c>
      <c r="B995" s="337">
        <v>8425</v>
      </c>
      <c r="C995" s="871" t="s">
        <v>14012</v>
      </c>
      <c r="D995" s="629"/>
      <c r="E995" s="1135"/>
      <c r="F995" s="597"/>
      <c r="G995" s="654"/>
      <c r="H995" s="654"/>
      <c r="I995" s="661"/>
      <c r="J995" s="597"/>
      <c r="K995" s="208"/>
      <c r="L995" s="392"/>
      <c r="M995" s="209"/>
      <c r="N995" s="842"/>
      <c r="O995" s="546"/>
      <c r="P995" s="743"/>
      <c r="Q995" s="1269"/>
      <c r="R995" s="1269"/>
      <c r="S995" s="208"/>
      <c r="T995" s="208"/>
      <c r="U995" s="385"/>
      <c r="V995" s="1810" t="s">
        <v>4708</v>
      </c>
      <c r="W995" s="372" t="s">
        <v>30</v>
      </c>
      <c r="X995" s="1107">
        <f>$X$299</f>
        <v>0.85</v>
      </c>
      <c r="Y995" s="1111"/>
      <c r="Z995" s="1111"/>
      <c r="AA995" s="1111"/>
      <c r="AB995" s="1232"/>
      <c r="AC995" s="1111"/>
      <c r="AD995" s="1110"/>
      <c r="AE995" s="473">
        <f>ROUND(ROUND(G992*P$8,0)*X995,0)</f>
        <v>614</v>
      </c>
      <c r="AF995" s="268"/>
    </row>
    <row r="996" spans="1:32" ht="17.100000000000001" customHeight="1">
      <c r="A996" s="243">
        <v>63</v>
      </c>
      <c r="B996" s="351">
        <v>7363</v>
      </c>
      <c r="C996" s="1142" t="s">
        <v>14013</v>
      </c>
      <c r="D996" s="629"/>
      <c r="E996" s="1135"/>
      <c r="F996" s="597"/>
      <c r="G996" s="654"/>
      <c r="H996" s="654"/>
      <c r="I996" s="661"/>
      <c r="J996" s="597"/>
      <c r="K996" s="208"/>
      <c r="L996" s="392"/>
      <c r="M996" s="209"/>
      <c r="N996" s="842"/>
      <c r="O996" s="546"/>
      <c r="P996" s="743"/>
      <c r="Q996" s="1269"/>
      <c r="R996" s="1269"/>
      <c r="S996" s="208"/>
      <c r="T996" s="208"/>
      <c r="U996" s="385"/>
      <c r="V996" s="1805"/>
      <c r="W996" s="400"/>
      <c r="X996" s="1110"/>
      <c r="Y996" s="1079" t="s">
        <v>11869</v>
      </c>
      <c r="Z996" s="354" t="s">
        <v>30</v>
      </c>
      <c r="AA996" s="355">
        <v>0.85</v>
      </c>
      <c r="AB996" s="1215"/>
      <c r="AC996" s="635"/>
      <c r="AD996" s="636"/>
      <c r="AE996" s="391">
        <f>ROUND(ROUND(ROUND(G992*P$8,0)*X995,0)*AA996,0)</f>
        <v>522</v>
      </c>
      <c r="AF996" s="268"/>
    </row>
    <row r="997" spans="1:32" ht="17.100000000000001" customHeight="1">
      <c r="A997" s="243">
        <v>63</v>
      </c>
      <c r="B997" s="351">
        <v>7364</v>
      </c>
      <c r="C997" s="1142" t="s">
        <v>14014</v>
      </c>
      <c r="D997" s="629"/>
      <c r="E997" s="1135"/>
      <c r="F997" s="597"/>
      <c r="G997" s="654"/>
      <c r="H997" s="654"/>
      <c r="I997" s="661"/>
      <c r="J997" s="597"/>
      <c r="K997" s="208"/>
      <c r="L997" s="392"/>
      <c r="M997" s="209"/>
      <c r="N997" s="842"/>
      <c r="O997" s="546"/>
      <c r="P997" s="743"/>
      <c r="Q997" s="1269"/>
      <c r="R997" s="1269"/>
      <c r="S997" s="208"/>
      <c r="T997" s="208"/>
      <c r="U997" s="385"/>
      <c r="V997" s="1233"/>
      <c r="W997" s="362"/>
      <c r="X997" s="1097"/>
      <c r="Y997" s="635"/>
      <c r="Z997" s="635"/>
      <c r="AA997" s="636"/>
      <c r="AB997" s="1533" t="s">
        <v>167</v>
      </c>
      <c r="AC997" s="643">
        <v>5</v>
      </c>
      <c r="AD997" s="1086" t="s">
        <v>168</v>
      </c>
      <c r="AE997" s="391">
        <f>ROUND(ROUND(G992*P$8,0)-AC997,0)</f>
        <v>717</v>
      </c>
      <c r="AF997" s="268"/>
    </row>
    <row r="998" spans="1:32" ht="17.100000000000001" customHeight="1">
      <c r="A998" s="243">
        <v>63</v>
      </c>
      <c r="B998" s="351">
        <v>7365</v>
      </c>
      <c r="C998" s="1142" t="s">
        <v>14015</v>
      </c>
      <c r="D998" s="629"/>
      <c r="E998" s="1135"/>
      <c r="F998" s="597"/>
      <c r="G998" s="654"/>
      <c r="H998" s="654"/>
      <c r="I998" s="661"/>
      <c r="J998" s="597"/>
      <c r="K998" s="208"/>
      <c r="L998" s="392"/>
      <c r="M998" s="209"/>
      <c r="N998" s="842"/>
      <c r="O998" s="546"/>
      <c r="P998" s="743"/>
      <c r="Q998" s="1269"/>
      <c r="R998" s="1269"/>
      <c r="S998" s="208"/>
      <c r="T998" s="208"/>
      <c r="U998" s="208"/>
      <c r="V998" s="1234"/>
      <c r="W998" s="512"/>
      <c r="X998" s="514"/>
      <c r="Y998" s="1071" t="s">
        <v>11869</v>
      </c>
      <c r="Z998" s="362" t="s">
        <v>30</v>
      </c>
      <c r="AA998" s="395">
        <v>0.85</v>
      </c>
      <c r="AB998" s="1745"/>
      <c r="AC998" s="643"/>
      <c r="AD998" s="1086"/>
      <c r="AE998" s="391">
        <f>ROUND(ROUND(ROUND(G992*P$8,0)*AA998,0)-AC997,0)</f>
        <v>609</v>
      </c>
      <c r="AF998" s="268"/>
    </row>
    <row r="999" spans="1:32" ht="17.100000000000001" customHeight="1">
      <c r="A999" s="243">
        <v>63</v>
      </c>
      <c r="B999" s="351">
        <v>7366</v>
      </c>
      <c r="C999" s="870" t="s">
        <v>14016</v>
      </c>
      <c r="D999" s="629"/>
      <c r="E999" s="1135"/>
      <c r="F999" s="597"/>
      <c r="G999" s="654"/>
      <c r="H999" s="654"/>
      <c r="I999" s="661"/>
      <c r="J999" s="597"/>
      <c r="K999" s="208"/>
      <c r="L999" s="392"/>
      <c r="M999" s="209"/>
      <c r="N999" s="842"/>
      <c r="O999" s="546"/>
      <c r="P999" s="743"/>
      <c r="Q999" s="1269"/>
      <c r="R999" s="1269"/>
      <c r="S999" s="208"/>
      <c r="T999" s="208"/>
      <c r="U999" s="208"/>
      <c r="V999" s="1684" t="s">
        <v>4703</v>
      </c>
      <c r="W999" s="643" t="s">
        <v>30</v>
      </c>
      <c r="X999" s="1091">
        <f>$X$297</f>
        <v>0.7</v>
      </c>
      <c r="Y999" s="1088"/>
      <c r="Z999" s="1088"/>
      <c r="AA999" s="1089"/>
      <c r="AB999" s="1745"/>
      <c r="AC999" s="1090"/>
      <c r="AD999" s="1091"/>
      <c r="AE999" s="391">
        <f>ROUND(ROUND(ROUND(G992*P$8,0)*X999,0)-AC997,0)</f>
        <v>500</v>
      </c>
      <c r="AF999" s="268"/>
    </row>
    <row r="1000" spans="1:32" ht="17.100000000000001" customHeight="1">
      <c r="A1000" s="243">
        <v>63</v>
      </c>
      <c r="B1000" s="351">
        <v>7367</v>
      </c>
      <c r="C1000" s="870" t="s">
        <v>14017</v>
      </c>
      <c r="D1000" s="629"/>
      <c r="E1000" s="1135"/>
      <c r="F1000" s="597"/>
      <c r="G1000" s="654"/>
      <c r="H1000" s="654"/>
      <c r="I1000" s="661"/>
      <c r="J1000" s="597"/>
      <c r="K1000" s="208"/>
      <c r="L1000" s="392"/>
      <c r="M1000" s="209"/>
      <c r="N1000" s="842"/>
      <c r="O1000" s="546"/>
      <c r="P1000" s="743"/>
      <c r="Q1000" s="1269"/>
      <c r="R1000" s="1269"/>
      <c r="S1000" s="208"/>
      <c r="T1000" s="208"/>
      <c r="U1000" s="208"/>
      <c r="V1000" s="1805"/>
      <c r="W1000" s="512"/>
      <c r="X1000" s="1083"/>
      <c r="Y1000" s="1079" t="s">
        <v>11869</v>
      </c>
      <c r="Z1000" s="354" t="s">
        <v>30</v>
      </c>
      <c r="AA1000" s="357">
        <v>0.85</v>
      </c>
      <c r="AB1000" s="1745"/>
      <c r="AC1000" s="1090"/>
      <c r="AD1000" s="1091"/>
      <c r="AE1000" s="391">
        <f>ROUND(ROUND(ROUND(ROUND(G992*P$8,0)*X999,0)*AA1000,0)-AC997,0)</f>
        <v>424</v>
      </c>
      <c r="AF1000" s="268"/>
    </row>
    <row r="1001" spans="1:32" ht="17.100000000000001" customHeight="1">
      <c r="A1001" s="243">
        <v>63</v>
      </c>
      <c r="B1001" s="351">
        <v>7368</v>
      </c>
      <c r="C1001" s="870" t="s">
        <v>14018</v>
      </c>
      <c r="D1001" s="629"/>
      <c r="E1001" s="1135"/>
      <c r="F1001" s="597"/>
      <c r="G1001" s="654"/>
      <c r="H1001" s="654"/>
      <c r="I1001" s="661"/>
      <c r="J1001" s="597"/>
      <c r="K1001" s="208"/>
      <c r="L1001" s="392"/>
      <c r="M1001" s="209"/>
      <c r="N1001" s="842"/>
      <c r="O1001" s="546"/>
      <c r="P1001" s="743"/>
      <c r="Q1001" s="1269"/>
      <c r="R1001" s="1269"/>
      <c r="S1001" s="208"/>
      <c r="T1001" s="208"/>
      <c r="U1001" s="208"/>
      <c r="V1001" s="1684" t="s">
        <v>4708</v>
      </c>
      <c r="W1001" s="643" t="s">
        <v>30</v>
      </c>
      <c r="X1001" s="1091">
        <f>$X$299</f>
        <v>0.85</v>
      </c>
      <c r="Y1001" s="1082"/>
      <c r="Z1001" s="1082"/>
      <c r="AA1001" s="1083"/>
      <c r="AB1001" s="1745"/>
      <c r="AC1001" s="1090"/>
      <c r="AD1001" s="1091"/>
      <c r="AE1001" s="391">
        <f>ROUND(ROUND(ROUND(G992*P$8,0)*X1001,0)-AC997,0)</f>
        <v>609</v>
      </c>
      <c r="AF1001" s="268"/>
    </row>
    <row r="1002" spans="1:32" ht="17.100000000000001" customHeight="1">
      <c r="A1002" s="243">
        <v>63</v>
      </c>
      <c r="B1002" s="351">
        <v>7369</v>
      </c>
      <c r="C1002" s="870" t="s">
        <v>14019</v>
      </c>
      <c r="D1002" s="629"/>
      <c r="E1002" s="1135"/>
      <c r="F1002" s="597"/>
      <c r="G1002" s="654"/>
      <c r="H1002" s="654"/>
      <c r="I1002" s="661"/>
      <c r="J1002" s="597"/>
      <c r="K1002" s="208"/>
      <c r="L1002" s="392"/>
      <c r="M1002" s="209"/>
      <c r="N1002" s="842"/>
      <c r="O1002" s="546"/>
      <c r="P1002" s="743"/>
      <c r="Q1002" s="1269"/>
      <c r="R1002" s="1269"/>
      <c r="S1002" s="208"/>
      <c r="T1002" s="208"/>
      <c r="U1002" s="208"/>
      <c r="V1002" s="1805"/>
      <c r="W1002" s="512"/>
      <c r="X1002" s="1083"/>
      <c r="Y1002" s="1079" t="s">
        <v>11869</v>
      </c>
      <c r="Z1002" s="354" t="s">
        <v>30</v>
      </c>
      <c r="AA1002" s="357">
        <v>0.85</v>
      </c>
      <c r="AB1002" s="1746"/>
      <c r="AC1002" s="1082"/>
      <c r="AD1002" s="1083"/>
      <c r="AE1002" s="391">
        <f>ROUND(ROUND(ROUND(ROUND(G992*P$8,0)*X1001,0)*AA1002,0)-AC997,0)</f>
        <v>517</v>
      </c>
      <c r="AF1002" s="268"/>
    </row>
    <row r="1003" spans="1:32" ht="17.100000000000001" customHeight="1">
      <c r="A1003" s="229">
        <v>63</v>
      </c>
      <c r="B1003" s="337">
        <v>8423</v>
      </c>
      <c r="C1003" s="871" t="s">
        <v>14020</v>
      </c>
      <c r="D1003" s="629"/>
      <c r="E1003" s="1135"/>
      <c r="F1003" s="1235"/>
      <c r="I1003" s="385"/>
      <c r="J1003" s="629"/>
      <c r="K1003" s="630"/>
      <c r="L1003" s="630"/>
      <c r="M1003" s="208"/>
      <c r="N1003" s="516"/>
      <c r="O1003" s="517"/>
      <c r="P1003" s="518"/>
      <c r="Q1003" s="1769" t="s">
        <v>11301</v>
      </c>
      <c r="R1003" s="1770" t="s">
        <v>235</v>
      </c>
      <c r="S1003" s="272"/>
      <c r="T1003" s="272"/>
      <c r="U1003" s="1112"/>
      <c r="V1003" s="1227"/>
      <c r="W1003" s="372"/>
      <c r="X1003" s="1070"/>
      <c r="Y1003" s="625"/>
      <c r="Z1003" s="625"/>
      <c r="AA1003" s="625"/>
      <c r="AB1003" s="1213"/>
      <c r="AC1003" s="625"/>
      <c r="AD1003" s="626"/>
      <c r="AE1003" s="473">
        <f>ROUND(ROUND(G992*P$8,0)*T1004,0)</f>
        <v>505</v>
      </c>
      <c r="AF1003" s="268"/>
    </row>
    <row r="1004" spans="1:32" ht="17.100000000000001" customHeight="1">
      <c r="A1004" s="243">
        <v>63</v>
      </c>
      <c r="B1004" s="351">
        <v>7370</v>
      </c>
      <c r="C1004" s="870" t="s">
        <v>14021</v>
      </c>
      <c r="D1004" s="629"/>
      <c r="E1004" s="1135"/>
      <c r="F1004" s="1235"/>
      <c r="G1004" s="654"/>
      <c r="H1004" s="208"/>
      <c r="I1004" s="385"/>
      <c r="J1004" s="629"/>
      <c r="K1004" s="630"/>
      <c r="L1004" s="630"/>
      <c r="M1004" s="208"/>
      <c r="N1004" s="516"/>
      <c r="O1004" s="517"/>
      <c r="P1004" s="518"/>
      <c r="Q1004" s="1758"/>
      <c r="R1004" s="1745"/>
      <c r="S1004" s="1113" t="s">
        <v>30</v>
      </c>
      <c r="T1004" s="1114">
        <v>0.7</v>
      </c>
      <c r="U1004" s="1115"/>
      <c r="V1004" s="1229"/>
      <c r="W1004" s="400"/>
      <c r="X1004" s="470"/>
      <c r="Y1004" s="1071" t="s">
        <v>11869</v>
      </c>
      <c r="Z1004" s="362" t="s">
        <v>30</v>
      </c>
      <c r="AA1004" s="356">
        <v>0.85</v>
      </c>
      <c r="AB1004" s="1215"/>
      <c r="AC1004" s="635"/>
      <c r="AD1004" s="636"/>
      <c r="AE1004" s="391">
        <f>ROUND(ROUND(ROUND(G992*P$8,0)*T1004,0)*AA1004,0)</f>
        <v>429</v>
      </c>
      <c r="AF1004" s="268"/>
    </row>
    <row r="1005" spans="1:32" ht="17.100000000000001" customHeight="1">
      <c r="A1005" s="229">
        <v>63</v>
      </c>
      <c r="B1005" s="337">
        <v>8424</v>
      </c>
      <c r="C1005" s="871" t="s">
        <v>14022</v>
      </c>
      <c r="D1005" s="597"/>
      <c r="E1005" s="661"/>
      <c r="F1005" s="627"/>
      <c r="G1005" s="208"/>
      <c r="H1005" s="208"/>
      <c r="I1005" s="385"/>
      <c r="J1005" s="629"/>
      <c r="K1005" s="630"/>
      <c r="L1005" s="630"/>
      <c r="M1005" s="214"/>
      <c r="N1005" s="1130"/>
      <c r="O1005" s="643"/>
      <c r="P1005" s="1132"/>
      <c r="Q1005" s="1758"/>
      <c r="R1005" s="1745"/>
      <c r="S1005" s="1113"/>
      <c r="T1005" s="1114"/>
      <c r="U1005" s="1116"/>
      <c r="V1005" s="1810" t="s">
        <v>4703</v>
      </c>
      <c r="W1005" s="372" t="s">
        <v>30</v>
      </c>
      <c r="X1005" s="1107">
        <f>$X$297</f>
        <v>0.7</v>
      </c>
      <c r="Y1005" s="1108"/>
      <c r="Z1005" s="1108"/>
      <c r="AA1005" s="1108"/>
      <c r="AB1005" s="1231"/>
      <c r="AC1005" s="1108"/>
      <c r="AD1005" s="1109"/>
      <c r="AE1005" s="473">
        <f>ROUND(ROUND(ROUND(G992*P$8,0)*T1004,0)*X1005,0)</f>
        <v>354</v>
      </c>
      <c r="AF1005" s="268"/>
    </row>
    <row r="1006" spans="1:32" ht="17.100000000000001" customHeight="1">
      <c r="A1006" s="243">
        <v>63</v>
      </c>
      <c r="B1006" s="351">
        <v>7371</v>
      </c>
      <c r="C1006" s="870" t="s">
        <v>14023</v>
      </c>
      <c r="D1006" s="597"/>
      <c r="E1006" s="661"/>
      <c r="F1006" s="627"/>
      <c r="G1006" s="208"/>
      <c r="H1006" s="208"/>
      <c r="I1006" s="385"/>
      <c r="J1006" s="629"/>
      <c r="K1006" s="630"/>
      <c r="L1006" s="630"/>
      <c r="M1006" s="214"/>
      <c r="N1006" s="1130"/>
      <c r="O1006" s="643"/>
      <c r="P1006" s="1132"/>
      <c r="Q1006" s="1758"/>
      <c r="R1006" s="1745"/>
      <c r="S1006" s="1113"/>
      <c r="T1006" s="1114"/>
      <c r="U1006" s="1116"/>
      <c r="V1006" s="1805"/>
      <c r="W1006" s="400"/>
      <c r="X1006" s="1110"/>
      <c r="Y1006" s="1079" t="s">
        <v>11869</v>
      </c>
      <c r="Z1006" s="354" t="s">
        <v>30</v>
      </c>
      <c r="AA1006" s="355">
        <v>0.85</v>
      </c>
      <c r="AB1006" s="1215"/>
      <c r="AC1006" s="635"/>
      <c r="AD1006" s="636"/>
      <c r="AE1006" s="391">
        <f>ROUND(ROUND(ROUND(ROUND(G992*P$8,0)*T1004,0)*X1005,0)*AA1006,0)</f>
        <v>301</v>
      </c>
      <c r="AF1006" s="268"/>
    </row>
    <row r="1007" spans="1:32" ht="17.100000000000001" customHeight="1">
      <c r="A1007" s="229">
        <v>63</v>
      </c>
      <c r="B1007" s="337">
        <v>8426</v>
      </c>
      <c r="C1007" s="871" t="s">
        <v>14024</v>
      </c>
      <c r="D1007" s="597"/>
      <c r="E1007" s="661"/>
      <c r="F1007" s="627"/>
      <c r="G1007" s="208"/>
      <c r="H1007" s="208"/>
      <c r="I1007" s="385"/>
      <c r="J1007" s="629"/>
      <c r="K1007" s="630"/>
      <c r="L1007" s="630"/>
      <c r="M1007" s="214"/>
      <c r="N1007" s="1130"/>
      <c r="O1007" s="643"/>
      <c r="P1007" s="1132"/>
      <c r="Q1007" s="1758"/>
      <c r="R1007" s="1237"/>
      <c r="S1007" s="1113"/>
      <c r="T1007" s="1114"/>
      <c r="U1007" s="1116"/>
      <c r="V1007" s="1810" t="s">
        <v>4708</v>
      </c>
      <c r="W1007" s="372" t="s">
        <v>30</v>
      </c>
      <c r="X1007" s="1107">
        <f>$X$299</f>
        <v>0.85</v>
      </c>
      <c r="Y1007" s="1111"/>
      <c r="Z1007" s="1111"/>
      <c r="AA1007" s="1111"/>
      <c r="AB1007" s="1232"/>
      <c r="AC1007" s="1111"/>
      <c r="AD1007" s="1110"/>
      <c r="AE1007" s="473">
        <f>ROUND(ROUND(ROUND(G992*P$8,0)*T1004,0)*X1007,0)</f>
        <v>429</v>
      </c>
      <c r="AF1007" s="268"/>
    </row>
    <row r="1008" spans="1:32" ht="17.100000000000001" customHeight="1">
      <c r="A1008" s="243">
        <v>63</v>
      </c>
      <c r="B1008" s="351">
        <v>7372</v>
      </c>
      <c r="C1008" s="870" t="s">
        <v>14025</v>
      </c>
      <c r="D1008" s="597"/>
      <c r="E1008" s="661"/>
      <c r="F1008" s="627"/>
      <c r="G1008" s="208"/>
      <c r="H1008" s="208"/>
      <c r="I1008" s="385"/>
      <c r="J1008" s="629"/>
      <c r="K1008" s="630"/>
      <c r="L1008" s="630"/>
      <c r="M1008" s="214"/>
      <c r="N1008" s="1130"/>
      <c r="O1008" s="643"/>
      <c r="P1008" s="1132"/>
      <c r="Q1008" s="1239"/>
      <c r="R1008" s="1237"/>
      <c r="S1008" s="1113"/>
      <c r="T1008" s="1114"/>
      <c r="U1008" s="1116"/>
      <c r="V1008" s="1805"/>
      <c r="W1008" s="400"/>
      <c r="X1008" s="1110"/>
      <c r="Y1008" s="1079" t="s">
        <v>11869</v>
      </c>
      <c r="Z1008" s="354" t="s">
        <v>30</v>
      </c>
      <c r="AA1008" s="355">
        <v>0.85</v>
      </c>
      <c r="AB1008" s="1215"/>
      <c r="AC1008" s="635"/>
      <c r="AD1008" s="636"/>
      <c r="AE1008" s="391">
        <f>ROUND(ROUND(ROUND(ROUND(G992*P$8,0)*T1004,0)*X1007,0)*AA1008,0)</f>
        <v>365</v>
      </c>
      <c r="AF1008" s="268"/>
    </row>
    <row r="1009" spans="1:32" ht="17.100000000000001" customHeight="1">
      <c r="A1009" s="243">
        <v>63</v>
      </c>
      <c r="B1009" s="351">
        <v>7373</v>
      </c>
      <c r="C1009" s="870" t="s">
        <v>14026</v>
      </c>
      <c r="D1009" s="597"/>
      <c r="E1009" s="661"/>
      <c r="F1009" s="627"/>
      <c r="G1009" s="208"/>
      <c r="H1009" s="208"/>
      <c r="I1009" s="385"/>
      <c r="J1009" s="629"/>
      <c r="K1009" s="630"/>
      <c r="L1009" s="630"/>
      <c r="M1009" s="214"/>
      <c r="N1009" s="1130"/>
      <c r="O1009" s="643"/>
      <c r="P1009" s="1132"/>
      <c r="Q1009" s="1239"/>
      <c r="R1009" s="1237"/>
      <c r="S1009" s="1113"/>
      <c r="T1009" s="1114"/>
      <c r="U1009" s="1116"/>
      <c r="V1009" s="1233"/>
      <c r="W1009" s="362"/>
      <c r="X1009" s="1097"/>
      <c r="Y1009" s="635"/>
      <c r="Z1009" s="635"/>
      <c r="AA1009" s="636"/>
      <c r="AB1009" s="1533" t="s">
        <v>167</v>
      </c>
      <c r="AC1009" s="643">
        <v>5</v>
      </c>
      <c r="AD1009" s="1086" t="s">
        <v>168</v>
      </c>
      <c r="AE1009" s="391">
        <f>ROUND(ROUND(ROUND(G992*P$8,0)*T1004,0)-AC1009,0)</f>
        <v>500</v>
      </c>
      <c r="AF1009" s="268"/>
    </row>
    <row r="1010" spans="1:32" ht="17.100000000000001" customHeight="1">
      <c r="A1010" s="243">
        <v>63</v>
      </c>
      <c r="B1010" s="351">
        <v>7374</v>
      </c>
      <c r="C1010" s="870" t="s">
        <v>14027</v>
      </c>
      <c r="D1010" s="597"/>
      <c r="E1010" s="661"/>
      <c r="F1010" s="627"/>
      <c r="G1010" s="208"/>
      <c r="H1010" s="208"/>
      <c r="I1010" s="385"/>
      <c r="J1010" s="629"/>
      <c r="K1010" s="630"/>
      <c r="L1010" s="630"/>
      <c r="M1010" s="214"/>
      <c r="N1010" s="1130"/>
      <c r="O1010" s="643"/>
      <c r="P1010" s="1132"/>
      <c r="Q1010" s="1239"/>
      <c r="R1010" s="1237"/>
      <c r="S1010" s="1113"/>
      <c r="T1010" s="1114"/>
      <c r="U1010" s="1116"/>
      <c r="V1010" s="1234"/>
      <c r="W1010" s="512"/>
      <c r="X1010" s="514"/>
      <c r="Y1010" s="1071" t="s">
        <v>11869</v>
      </c>
      <c r="Z1010" s="362" t="s">
        <v>30</v>
      </c>
      <c r="AA1010" s="395">
        <v>0.85</v>
      </c>
      <c r="AB1010" s="1745"/>
      <c r="AC1010" s="643"/>
      <c r="AD1010" s="1086"/>
      <c r="AE1010" s="391">
        <f>ROUND(ROUND(ROUND(ROUND(G992*P$8,0)*T1004,0)*AA1010,0)-AC1009,0)</f>
        <v>424</v>
      </c>
      <c r="AF1010" s="268"/>
    </row>
    <row r="1011" spans="1:32" ht="17.100000000000001" customHeight="1">
      <c r="A1011" s="243">
        <v>63</v>
      </c>
      <c r="B1011" s="351">
        <v>7375</v>
      </c>
      <c r="C1011" s="870" t="s">
        <v>14028</v>
      </c>
      <c r="D1011" s="597"/>
      <c r="E1011" s="661"/>
      <c r="F1011" s="627"/>
      <c r="G1011" s="208"/>
      <c r="H1011" s="208"/>
      <c r="I1011" s="385"/>
      <c r="J1011" s="629"/>
      <c r="K1011" s="630"/>
      <c r="L1011" s="630"/>
      <c r="M1011" s="214"/>
      <c r="N1011" s="1130"/>
      <c r="O1011" s="643"/>
      <c r="P1011" s="1132"/>
      <c r="Q1011" s="1239"/>
      <c r="R1011" s="1237"/>
      <c r="S1011" s="1113"/>
      <c r="T1011" s="1114"/>
      <c r="U1011" s="1116"/>
      <c r="V1011" s="1684" t="s">
        <v>4703</v>
      </c>
      <c r="W1011" s="643" t="s">
        <v>30</v>
      </c>
      <c r="X1011" s="1091">
        <f>$X$297</f>
        <v>0.7</v>
      </c>
      <c r="Y1011" s="1088"/>
      <c r="Z1011" s="1088"/>
      <c r="AA1011" s="1089"/>
      <c r="AB1011" s="1745"/>
      <c r="AC1011" s="1090"/>
      <c r="AD1011" s="1091"/>
      <c r="AE1011" s="391">
        <f>ROUND(ROUND(ROUND(ROUND(G992*P$8,0)*T1004,0)*X1011,0)-AC1009,0)</f>
        <v>349</v>
      </c>
      <c r="AF1011" s="268"/>
    </row>
    <row r="1012" spans="1:32" ht="17.100000000000001" customHeight="1">
      <c r="A1012" s="243">
        <v>63</v>
      </c>
      <c r="B1012" s="351">
        <v>7376</v>
      </c>
      <c r="C1012" s="870" t="s">
        <v>14029</v>
      </c>
      <c r="D1012" s="597"/>
      <c r="E1012" s="661"/>
      <c r="F1012" s="627"/>
      <c r="G1012" s="208"/>
      <c r="H1012" s="208"/>
      <c r="I1012" s="385"/>
      <c r="J1012" s="629"/>
      <c r="K1012" s="630"/>
      <c r="L1012" s="630"/>
      <c r="M1012" s="214"/>
      <c r="N1012" s="1130"/>
      <c r="O1012" s="643"/>
      <c r="P1012" s="1132"/>
      <c r="Q1012" s="1239"/>
      <c r="R1012" s="1237"/>
      <c r="S1012" s="1113"/>
      <c r="T1012" s="1114"/>
      <c r="U1012" s="1116"/>
      <c r="V1012" s="1805"/>
      <c r="W1012" s="512"/>
      <c r="X1012" s="1083"/>
      <c r="Y1012" s="1079" t="s">
        <v>11869</v>
      </c>
      <c r="Z1012" s="354" t="s">
        <v>30</v>
      </c>
      <c r="AA1012" s="357">
        <v>0.85</v>
      </c>
      <c r="AB1012" s="1745"/>
      <c r="AC1012" s="1090"/>
      <c r="AD1012" s="1091"/>
      <c r="AE1012" s="391">
        <f>ROUND(ROUND(ROUND(ROUND(ROUND(G992*P$8,0)*T1004,0)*X1011,0)*AA1012,0)-AC1009,0)</f>
        <v>296</v>
      </c>
      <c r="AF1012" s="268"/>
    </row>
    <row r="1013" spans="1:32" ht="17.100000000000001" customHeight="1">
      <c r="A1013" s="243">
        <v>63</v>
      </c>
      <c r="B1013" s="351">
        <v>7377</v>
      </c>
      <c r="C1013" s="870" t="s">
        <v>14030</v>
      </c>
      <c r="D1013" s="597"/>
      <c r="E1013" s="661"/>
      <c r="F1013" s="627"/>
      <c r="G1013" s="208"/>
      <c r="H1013" s="208"/>
      <c r="I1013" s="385"/>
      <c r="J1013" s="629"/>
      <c r="K1013" s="630"/>
      <c r="L1013" s="630"/>
      <c r="M1013" s="214"/>
      <c r="N1013" s="1130"/>
      <c r="O1013" s="643"/>
      <c r="P1013" s="1132"/>
      <c r="Q1013" s="1239"/>
      <c r="R1013" s="1237"/>
      <c r="S1013" s="1113"/>
      <c r="T1013" s="1114"/>
      <c r="U1013" s="1116"/>
      <c r="V1013" s="1684" t="s">
        <v>4708</v>
      </c>
      <c r="W1013" s="643" t="s">
        <v>30</v>
      </c>
      <c r="X1013" s="1091">
        <f>$X$299</f>
        <v>0.85</v>
      </c>
      <c r="Y1013" s="1082"/>
      <c r="Z1013" s="1082"/>
      <c r="AA1013" s="1083"/>
      <c r="AB1013" s="1745"/>
      <c r="AC1013" s="1090"/>
      <c r="AD1013" s="1091"/>
      <c r="AE1013" s="391">
        <f>ROUND(ROUND(ROUND(ROUND(G992*P$8,0)*T1004,0)*X1013,0)-AC1009,0)</f>
        <v>424</v>
      </c>
      <c r="AF1013" s="268"/>
    </row>
    <row r="1014" spans="1:32" ht="17.100000000000001" customHeight="1">
      <c r="A1014" s="243">
        <v>63</v>
      </c>
      <c r="B1014" s="351">
        <v>7378</v>
      </c>
      <c r="C1014" s="870" t="s">
        <v>14031</v>
      </c>
      <c r="D1014" s="597"/>
      <c r="E1014" s="661"/>
      <c r="F1014" s="627"/>
      <c r="G1014" s="208"/>
      <c r="H1014" s="208"/>
      <c r="I1014" s="385"/>
      <c r="J1014" s="629"/>
      <c r="K1014" s="630"/>
      <c r="L1014" s="630"/>
      <c r="M1014" s="214"/>
      <c r="N1014" s="1130"/>
      <c r="O1014" s="643"/>
      <c r="P1014" s="1132"/>
      <c r="Q1014" s="1239"/>
      <c r="R1014" s="1237"/>
      <c r="S1014" s="1113"/>
      <c r="T1014" s="1114"/>
      <c r="U1014" s="1116"/>
      <c r="V1014" s="1805"/>
      <c r="W1014" s="512"/>
      <c r="X1014" s="1083"/>
      <c r="Y1014" s="1079" t="s">
        <v>11869</v>
      </c>
      <c r="Z1014" s="354" t="s">
        <v>30</v>
      </c>
      <c r="AA1014" s="357">
        <v>0.85</v>
      </c>
      <c r="AB1014" s="1746"/>
      <c r="AC1014" s="1082"/>
      <c r="AD1014" s="1083"/>
      <c r="AE1014" s="391">
        <f>ROUND(ROUND(ROUND(ROUND(ROUND(G992*P$8,0)*T1004,0)*X1013,0)*AA1014,0)-AC1009,0)</f>
        <v>360</v>
      </c>
      <c r="AF1014" s="268"/>
    </row>
    <row r="1015" spans="1:32" ht="17.100000000000001" customHeight="1">
      <c r="A1015" s="243">
        <v>63</v>
      </c>
      <c r="B1015" s="351">
        <v>7379</v>
      </c>
      <c r="C1015" s="870" t="s">
        <v>14032</v>
      </c>
      <c r="D1015" s="597"/>
      <c r="E1015" s="661"/>
      <c r="F1015" s="627"/>
      <c r="G1015" s="208"/>
      <c r="H1015" s="208"/>
      <c r="I1015" s="385"/>
      <c r="J1015" s="629"/>
      <c r="K1015" s="630"/>
      <c r="L1015" s="630"/>
      <c r="M1015" s="214"/>
      <c r="N1015" s="1130"/>
      <c r="O1015" s="643"/>
      <c r="P1015" s="1132"/>
      <c r="Q1015" s="1239"/>
      <c r="R1015" s="1622" t="s">
        <v>237</v>
      </c>
      <c r="S1015" s="362"/>
      <c r="T1015" s="1119"/>
      <c r="U1015" s="1081"/>
      <c r="V1015" s="1233"/>
      <c r="W1015" s="362"/>
      <c r="X1015" s="1097"/>
      <c r="Y1015" s="635"/>
      <c r="Z1015" s="635"/>
      <c r="AA1015" s="635"/>
      <c r="AB1015" s="1215"/>
      <c r="AC1015" s="635"/>
      <c r="AD1015" s="636"/>
      <c r="AE1015" s="391">
        <f>ROUND(ROUND(G992*P$8,0)*T1016,0)</f>
        <v>361</v>
      </c>
      <c r="AF1015" s="268"/>
    </row>
    <row r="1016" spans="1:32" ht="17.100000000000001" customHeight="1">
      <c r="A1016" s="243">
        <v>63</v>
      </c>
      <c r="B1016" s="351">
        <v>7380</v>
      </c>
      <c r="C1016" s="870" t="s">
        <v>14033</v>
      </c>
      <c r="D1016" s="597"/>
      <c r="E1016" s="661"/>
      <c r="F1016" s="627"/>
      <c r="G1016" s="208"/>
      <c r="H1016" s="208"/>
      <c r="I1016" s="385"/>
      <c r="J1016" s="629"/>
      <c r="K1016" s="630"/>
      <c r="L1016" s="630"/>
      <c r="M1016" s="214"/>
      <c r="N1016" s="1130"/>
      <c r="O1016" s="643"/>
      <c r="P1016" s="1132"/>
      <c r="Q1016" s="1239"/>
      <c r="R1016" s="1745"/>
      <c r="S1016" s="643" t="s">
        <v>30</v>
      </c>
      <c r="T1016" s="1090">
        <v>0.5</v>
      </c>
      <c r="U1016" s="1091"/>
      <c r="V1016" s="1234"/>
      <c r="W1016" s="512"/>
      <c r="X1016" s="514"/>
      <c r="Y1016" s="1071" t="s">
        <v>11869</v>
      </c>
      <c r="Z1016" s="362" t="s">
        <v>30</v>
      </c>
      <c r="AA1016" s="356">
        <v>0.85</v>
      </c>
      <c r="AB1016" s="1215"/>
      <c r="AC1016" s="635"/>
      <c r="AD1016" s="636"/>
      <c r="AE1016" s="391">
        <f>ROUND(ROUND(ROUND(G992*P$8,0)*T1016,0)*AA1016,0)</f>
        <v>307</v>
      </c>
      <c r="AF1016" s="268"/>
    </row>
    <row r="1017" spans="1:32" ht="17.100000000000001" customHeight="1">
      <c r="A1017" s="243">
        <v>63</v>
      </c>
      <c r="B1017" s="351">
        <v>7381</v>
      </c>
      <c r="C1017" s="870" t="s">
        <v>14034</v>
      </c>
      <c r="D1017" s="597"/>
      <c r="E1017" s="661"/>
      <c r="F1017" s="627"/>
      <c r="G1017" s="208"/>
      <c r="H1017" s="208"/>
      <c r="I1017" s="385"/>
      <c r="J1017" s="629"/>
      <c r="K1017" s="630"/>
      <c r="L1017" s="630"/>
      <c r="M1017" s="214"/>
      <c r="N1017" s="1130"/>
      <c r="O1017" s="643"/>
      <c r="P1017" s="1132"/>
      <c r="Q1017" s="1239"/>
      <c r="R1017" s="1745"/>
      <c r="S1017" s="643"/>
      <c r="T1017" s="1090"/>
      <c r="U1017" s="1091"/>
      <c r="V1017" s="1684" t="s">
        <v>4703</v>
      </c>
      <c r="W1017" s="362" t="s">
        <v>30</v>
      </c>
      <c r="X1017" s="1081">
        <f>$X$297</f>
        <v>0.7</v>
      </c>
      <c r="Y1017" s="1088"/>
      <c r="Z1017" s="1088"/>
      <c r="AA1017" s="1088"/>
      <c r="AB1017" s="1226"/>
      <c r="AC1017" s="1088"/>
      <c r="AD1017" s="1089"/>
      <c r="AE1017" s="391">
        <f>ROUND(ROUND(ROUND(G992*P$8,0)*T1016,0)*X1017,0)</f>
        <v>253</v>
      </c>
      <c r="AF1017" s="268"/>
    </row>
    <row r="1018" spans="1:32" ht="17.100000000000001" customHeight="1">
      <c r="A1018" s="243">
        <v>63</v>
      </c>
      <c r="B1018" s="351">
        <v>7382</v>
      </c>
      <c r="C1018" s="870" t="s">
        <v>14035</v>
      </c>
      <c r="D1018" s="597"/>
      <c r="E1018" s="661"/>
      <c r="F1018" s="627"/>
      <c r="G1018" s="208"/>
      <c r="H1018" s="208"/>
      <c r="I1018" s="385"/>
      <c r="J1018" s="629"/>
      <c r="K1018" s="630"/>
      <c r="L1018" s="630"/>
      <c r="M1018" s="214"/>
      <c r="N1018" s="1130"/>
      <c r="O1018" s="643"/>
      <c r="P1018" s="1132"/>
      <c r="Q1018" s="1239"/>
      <c r="R1018" s="1745"/>
      <c r="S1018" s="643"/>
      <c r="T1018" s="1090"/>
      <c r="U1018" s="1091"/>
      <c r="V1018" s="1805"/>
      <c r="W1018" s="512"/>
      <c r="X1018" s="1083"/>
      <c r="Y1018" s="1079" t="s">
        <v>11869</v>
      </c>
      <c r="Z1018" s="354" t="s">
        <v>30</v>
      </c>
      <c r="AA1018" s="355">
        <v>0.85</v>
      </c>
      <c r="AB1018" s="1215"/>
      <c r="AC1018" s="635"/>
      <c r="AD1018" s="636"/>
      <c r="AE1018" s="391">
        <f>ROUND(ROUND(ROUND(ROUND(G992*P$8,0)*T1016,0)*X1017,0)*AA1018,0)</f>
        <v>215</v>
      </c>
      <c r="AF1018" s="268"/>
    </row>
    <row r="1019" spans="1:32" ht="17.100000000000001" customHeight="1">
      <c r="A1019" s="243">
        <v>63</v>
      </c>
      <c r="B1019" s="351">
        <v>7383</v>
      </c>
      <c r="C1019" s="870" t="s">
        <v>14036</v>
      </c>
      <c r="D1019" s="597"/>
      <c r="E1019" s="661"/>
      <c r="F1019" s="627"/>
      <c r="G1019" s="208"/>
      <c r="H1019" s="208"/>
      <c r="I1019" s="385"/>
      <c r="J1019" s="629"/>
      <c r="K1019" s="630"/>
      <c r="L1019" s="630"/>
      <c r="M1019" s="214"/>
      <c r="N1019" s="1130"/>
      <c r="O1019" s="643"/>
      <c r="P1019" s="1132"/>
      <c r="Q1019" s="1239"/>
      <c r="R1019" s="1246"/>
      <c r="S1019" s="643"/>
      <c r="T1019" s="1090"/>
      <c r="U1019" s="1091"/>
      <c r="V1019" s="1684" t="s">
        <v>4708</v>
      </c>
      <c r="W1019" s="362" t="s">
        <v>30</v>
      </c>
      <c r="X1019" s="1081">
        <f>$X$299</f>
        <v>0.85</v>
      </c>
      <c r="Y1019" s="1082"/>
      <c r="Z1019" s="1082"/>
      <c r="AA1019" s="1082"/>
      <c r="AB1019" s="1220"/>
      <c r="AC1019" s="1082"/>
      <c r="AD1019" s="1083"/>
      <c r="AE1019" s="391">
        <f>ROUND(ROUND(ROUND(G992*P$8,0)*T1016,0)*X1019,0)</f>
        <v>307</v>
      </c>
      <c r="AF1019" s="268"/>
    </row>
    <row r="1020" spans="1:32" ht="17.100000000000001" customHeight="1">
      <c r="A1020" s="243">
        <v>63</v>
      </c>
      <c r="B1020" s="351">
        <v>7384</v>
      </c>
      <c r="C1020" s="870" t="s">
        <v>14037</v>
      </c>
      <c r="D1020" s="597"/>
      <c r="E1020" s="661"/>
      <c r="F1020" s="627"/>
      <c r="G1020" s="208"/>
      <c r="H1020" s="208"/>
      <c r="I1020" s="385"/>
      <c r="J1020" s="629"/>
      <c r="K1020" s="630"/>
      <c r="L1020" s="630"/>
      <c r="M1020" s="214"/>
      <c r="N1020" s="1130"/>
      <c r="O1020" s="643"/>
      <c r="P1020" s="1132"/>
      <c r="Q1020" s="1239"/>
      <c r="R1020" s="1246"/>
      <c r="S1020" s="643"/>
      <c r="T1020" s="1090"/>
      <c r="U1020" s="1091"/>
      <c r="V1020" s="1805"/>
      <c r="W1020" s="512"/>
      <c r="X1020" s="1083"/>
      <c r="Y1020" s="1079" t="s">
        <v>11869</v>
      </c>
      <c r="Z1020" s="354" t="s">
        <v>30</v>
      </c>
      <c r="AA1020" s="355">
        <v>0.85</v>
      </c>
      <c r="AB1020" s="1215"/>
      <c r="AC1020" s="635"/>
      <c r="AD1020" s="636"/>
      <c r="AE1020" s="391">
        <f>ROUND(ROUND(ROUND(ROUND(G992*P$8,0)*T1016,0)*X1019,0)*AA1020,0)</f>
        <v>261</v>
      </c>
      <c r="AF1020" s="268"/>
    </row>
    <row r="1021" spans="1:32" ht="17.100000000000001" customHeight="1">
      <c r="A1021" s="243">
        <v>63</v>
      </c>
      <c r="B1021" s="351">
        <v>7385</v>
      </c>
      <c r="C1021" s="870" t="s">
        <v>14038</v>
      </c>
      <c r="D1021" s="597"/>
      <c r="E1021" s="661"/>
      <c r="F1021" s="627"/>
      <c r="G1021" s="208"/>
      <c r="H1021" s="208"/>
      <c r="I1021" s="385"/>
      <c r="J1021" s="629"/>
      <c r="K1021" s="630"/>
      <c r="L1021" s="630"/>
      <c r="M1021" s="214"/>
      <c r="N1021" s="1130"/>
      <c r="O1021" s="643"/>
      <c r="P1021" s="1132"/>
      <c r="Q1021" s="1239"/>
      <c r="R1021" s="1246"/>
      <c r="S1021" s="643"/>
      <c r="T1021" s="1090"/>
      <c r="U1021" s="1091"/>
      <c r="V1021" s="1233"/>
      <c r="W1021" s="362"/>
      <c r="X1021" s="1097"/>
      <c r="Y1021" s="635"/>
      <c r="Z1021" s="635"/>
      <c r="AA1021" s="636"/>
      <c r="AB1021" s="1533" t="s">
        <v>167</v>
      </c>
      <c r="AC1021" s="643">
        <v>5</v>
      </c>
      <c r="AD1021" s="1086" t="s">
        <v>168</v>
      </c>
      <c r="AE1021" s="391">
        <f>ROUND(ROUND(ROUND(G992*P$8,0)*T1016,0)-AC1021,0)</f>
        <v>356</v>
      </c>
      <c r="AF1021" s="268"/>
    </row>
    <row r="1022" spans="1:32" ht="17.100000000000001" customHeight="1">
      <c r="A1022" s="243">
        <v>63</v>
      </c>
      <c r="B1022" s="351">
        <v>7386</v>
      </c>
      <c r="C1022" s="870" t="s">
        <v>14039</v>
      </c>
      <c r="D1022" s="597"/>
      <c r="E1022" s="661"/>
      <c r="F1022" s="627"/>
      <c r="G1022" s="208"/>
      <c r="H1022" s="208"/>
      <c r="I1022" s="385"/>
      <c r="J1022" s="629"/>
      <c r="K1022" s="630"/>
      <c r="L1022" s="630"/>
      <c r="M1022" s="214"/>
      <c r="N1022" s="1130"/>
      <c r="O1022" s="643"/>
      <c r="P1022" s="1132"/>
      <c r="Q1022" s="1239"/>
      <c r="R1022" s="1246"/>
      <c r="S1022" s="643"/>
      <c r="T1022" s="1090"/>
      <c r="U1022" s="1091"/>
      <c r="V1022" s="1234"/>
      <c r="W1022" s="512"/>
      <c r="X1022" s="514"/>
      <c r="Y1022" s="1071" t="s">
        <v>11869</v>
      </c>
      <c r="Z1022" s="362" t="s">
        <v>30</v>
      </c>
      <c r="AA1022" s="395">
        <v>0.85</v>
      </c>
      <c r="AB1022" s="1745"/>
      <c r="AC1022" s="643"/>
      <c r="AD1022" s="1086"/>
      <c r="AE1022" s="391">
        <f>ROUND(ROUND(ROUND(ROUND(G992*P$8,0)*T1016,0)*AA1022,0)-AC1021,0)</f>
        <v>302</v>
      </c>
      <c r="AF1022" s="268"/>
    </row>
    <row r="1023" spans="1:32" ht="17.100000000000001" customHeight="1">
      <c r="A1023" s="243">
        <v>63</v>
      </c>
      <c r="B1023" s="351">
        <v>7387</v>
      </c>
      <c r="C1023" s="870" t="s">
        <v>14040</v>
      </c>
      <c r="D1023" s="597"/>
      <c r="E1023" s="661"/>
      <c r="F1023" s="627"/>
      <c r="G1023" s="208"/>
      <c r="H1023" s="208"/>
      <c r="I1023" s="385"/>
      <c r="J1023" s="629"/>
      <c r="K1023" s="630"/>
      <c r="L1023" s="630"/>
      <c r="M1023" s="214"/>
      <c r="N1023" s="1130"/>
      <c r="O1023" s="643"/>
      <c r="P1023" s="1132"/>
      <c r="Q1023" s="1239"/>
      <c r="R1023" s="1246"/>
      <c r="S1023" s="643"/>
      <c r="T1023" s="1090"/>
      <c r="U1023" s="1091"/>
      <c r="V1023" s="1684" t="s">
        <v>4703</v>
      </c>
      <c r="W1023" s="643" t="s">
        <v>30</v>
      </c>
      <c r="X1023" s="1091">
        <f>$X$297</f>
        <v>0.7</v>
      </c>
      <c r="Y1023" s="1088"/>
      <c r="Z1023" s="1088"/>
      <c r="AA1023" s="1089"/>
      <c r="AB1023" s="1745"/>
      <c r="AC1023" s="1090"/>
      <c r="AD1023" s="1091"/>
      <c r="AE1023" s="391">
        <f>ROUND(ROUND(ROUND(ROUND(G992*P$8,0)*T1016,0)*X1023,0)-AC1021,0)</f>
        <v>248</v>
      </c>
      <c r="AF1023" s="268"/>
    </row>
    <row r="1024" spans="1:32" ht="17.100000000000001" customHeight="1">
      <c r="A1024" s="243">
        <v>63</v>
      </c>
      <c r="B1024" s="351">
        <v>7388</v>
      </c>
      <c r="C1024" s="870" t="s">
        <v>14041</v>
      </c>
      <c r="D1024" s="597"/>
      <c r="E1024" s="661"/>
      <c r="F1024" s="627"/>
      <c r="G1024" s="208"/>
      <c r="H1024" s="208"/>
      <c r="I1024" s="385"/>
      <c r="J1024" s="629"/>
      <c r="K1024" s="630"/>
      <c r="L1024" s="630"/>
      <c r="M1024" s="214"/>
      <c r="N1024" s="1130"/>
      <c r="O1024" s="643"/>
      <c r="P1024" s="1132"/>
      <c r="Q1024" s="1239"/>
      <c r="R1024" s="1246"/>
      <c r="S1024" s="643"/>
      <c r="T1024" s="1090"/>
      <c r="U1024" s="1091"/>
      <c r="V1024" s="1805"/>
      <c r="W1024" s="512"/>
      <c r="X1024" s="1083"/>
      <c r="Y1024" s="1079" t="s">
        <v>11869</v>
      </c>
      <c r="Z1024" s="354" t="s">
        <v>30</v>
      </c>
      <c r="AA1024" s="357">
        <v>0.85</v>
      </c>
      <c r="AB1024" s="1745"/>
      <c r="AC1024" s="1090"/>
      <c r="AD1024" s="1091"/>
      <c r="AE1024" s="391">
        <f>ROUND(ROUND(ROUND(ROUND(ROUND(G992*P$8,0)*T1016,0)*X1023,0)*AA1024,0)-AC1021,0)</f>
        <v>210</v>
      </c>
      <c r="AF1024" s="268"/>
    </row>
    <row r="1025" spans="1:32" ht="17.100000000000001" customHeight="1">
      <c r="A1025" s="243">
        <v>63</v>
      </c>
      <c r="B1025" s="351">
        <v>7389</v>
      </c>
      <c r="C1025" s="870" t="s">
        <v>14042</v>
      </c>
      <c r="D1025" s="597"/>
      <c r="E1025" s="661"/>
      <c r="F1025" s="627"/>
      <c r="G1025" s="208"/>
      <c r="H1025" s="208"/>
      <c r="I1025" s="385"/>
      <c r="J1025" s="629"/>
      <c r="K1025" s="630"/>
      <c r="L1025" s="630"/>
      <c r="M1025" s="214"/>
      <c r="N1025" s="1130"/>
      <c r="O1025" s="643"/>
      <c r="P1025" s="1132"/>
      <c r="Q1025" s="1239"/>
      <c r="R1025" s="1246"/>
      <c r="S1025" s="643"/>
      <c r="T1025" s="1090"/>
      <c r="U1025" s="1091"/>
      <c r="V1025" s="1684" t="s">
        <v>4708</v>
      </c>
      <c r="W1025" s="643" t="s">
        <v>30</v>
      </c>
      <c r="X1025" s="1091">
        <f>$X$299</f>
        <v>0.85</v>
      </c>
      <c r="Y1025" s="1082"/>
      <c r="Z1025" s="1082"/>
      <c r="AA1025" s="1083"/>
      <c r="AB1025" s="1745"/>
      <c r="AC1025" s="1090"/>
      <c r="AD1025" s="1091"/>
      <c r="AE1025" s="391">
        <f>ROUND(ROUND(ROUND(ROUND(G992*P$8,0)*T1016,0)*X1025,0)-AC1021,0)</f>
        <v>302</v>
      </c>
      <c r="AF1025" s="268"/>
    </row>
    <row r="1026" spans="1:32" ht="17.100000000000001" customHeight="1">
      <c r="A1026" s="243">
        <v>63</v>
      </c>
      <c r="B1026" s="351">
        <v>7390</v>
      </c>
      <c r="C1026" s="870" t="s">
        <v>14043</v>
      </c>
      <c r="D1026" s="597"/>
      <c r="E1026" s="661"/>
      <c r="F1026" s="627"/>
      <c r="G1026" s="208"/>
      <c r="H1026" s="208"/>
      <c r="I1026" s="385"/>
      <c r="J1026" s="629"/>
      <c r="K1026" s="630"/>
      <c r="L1026" s="630"/>
      <c r="M1026" s="214"/>
      <c r="N1026" s="1130"/>
      <c r="O1026" s="643"/>
      <c r="P1026" s="1132"/>
      <c r="Q1026" s="1247"/>
      <c r="R1026" s="1240"/>
      <c r="S1026" s="512"/>
      <c r="T1026" s="1082"/>
      <c r="U1026" s="1083"/>
      <c r="V1026" s="1805"/>
      <c r="W1026" s="512"/>
      <c r="X1026" s="1083"/>
      <c r="Y1026" s="1079" t="s">
        <v>11869</v>
      </c>
      <c r="Z1026" s="354" t="s">
        <v>30</v>
      </c>
      <c r="AA1026" s="357">
        <v>0.85</v>
      </c>
      <c r="AB1026" s="1746"/>
      <c r="AC1026" s="1082"/>
      <c r="AD1026" s="1083"/>
      <c r="AE1026" s="391">
        <f>ROUND(ROUND(ROUND(ROUND(ROUND(G992*P$8,0)*T1016,0)*X1025,0)*AA1026,0)-AC1021,0)</f>
        <v>256</v>
      </c>
      <c r="AF1026" s="268"/>
    </row>
    <row r="1027" spans="1:32" ht="17.100000000000001" customHeight="1">
      <c r="A1027" s="229">
        <v>63</v>
      </c>
      <c r="B1027" s="337">
        <v>8431</v>
      </c>
      <c r="C1027" s="871" t="s">
        <v>14044</v>
      </c>
      <c r="D1027" s="597"/>
      <c r="E1027" s="661"/>
      <c r="F1027" s="1626" t="s">
        <v>12369</v>
      </c>
      <c r="G1027" s="664"/>
      <c r="H1027" s="664"/>
      <c r="I1027" s="732"/>
      <c r="J1027" s="597"/>
      <c r="K1027" s="208"/>
      <c r="L1027" s="392"/>
      <c r="M1027" s="208"/>
      <c r="N1027" s="516"/>
      <c r="O1027" s="517"/>
      <c r="P1027" s="518"/>
      <c r="Q1027" s="1267"/>
      <c r="R1027" s="1267"/>
      <c r="S1027" s="232"/>
      <c r="T1027" s="232"/>
      <c r="U1027" s="232"/>
      <c r="V1027" s="1227"/>
      <c r="W1027" s="372"/>
      <c r="X1027" s="1070"/>
      <c r="Y1027" s="625"/>
      <c r="Z1027" s="625"/>
      <c r="AA1027" s="625"/>
      <c r="AB1027" s="1213"/>
      <c r="AC1027" s="625"/>
      <c r="AD1027" s="626"/>
      <c r="AE1027" s="473">
        <f>ROUND(G1028*P$8,0)</f>
        <v>563</v>
      </c>
      <c r="AF1027" s="268"/>
    </row>
    <row r="1028" spans="1:32" ht="17.100000000000001" customHeight="1">
      <c r="A1028" s="243">
        <v>63</v>
      </c>
      <c r="B1028" s="351">
        <v>7391</v>
      </c>
      <c r="C1028" s="870" t="s">
        <v>14045</v>
      </c>
      <c r="D1028" s="597"/>
      <c r="E1028" s="661"/>
      <c r="F1028" s="1745"/>
      <c r="G1028" s="624">
        <v>804</v>
      </c>
      <c r="H1028" s="208" t="s">
        <v>18</v>
      </c>
      <c r="I1028" s="661"/>
      <c r="J1028" s="597"/>
      <c r="K1028" s="208"/>
      <c r="L1028" s="392"/>
      <c r="M1028" s="208"/>
      <c r="N1028" s="516"/>
      <c r="O1028" s="517"/>
      <c r="P1028" s="518"/>
      <c r="Q1028" s="1268"/>
      <c r="R1028" s="1268"/>
      <c r="S1028" s="208"/>
      <c r="T1028" s="208"/>
      <c r="U1028" s="208"/>
      <c r="V1028" s="1229"/>
      <c r="W1028" s="400"/>
      <c r="X1028" s="470"/>
      <c r="Y1028" s="1071" t="s">
        <v>4700</v>
      </c>
      <c r="Z1028" s="362" t="s">
        <v>163</v>
      </c>
      <c r="AA1028" s="356">
        <v>0.85</v>
      </c>
      <c r="AB1028" s="1215"/>
      <c r="AC1028" s="635"/>
      <c r="AD1028" s="636"/>
      <c r="AE1028" s="391">
        <f>ROUND(ROUND(G1028*P$8,0)*AA1028,0)</f>
        <v>479</v>
      </c>
      <c r="AF1028" s="268"/>
    </row>
    <row r="1029" spans="1:32" ht="17.100000000000001" customHeight="1">
      <c r="A1029" s="229">
        <v>63</v>
      </c>
      <c r="B1029" s="337">
        <v>8432</v>
      </c>
      <c r="C1029" s="871" t="s">
        <v>14046</v>
      </c>
      <c r="D1029" s="597"/>
      <c r="E1029" s="661"/>
      <c r="F1029" s="597"/>
      <c r="G1029" s="654"/>
      <c r="H1029" s="654"/>
      <c r="I1029" s="661"/>
      <c r="J1029" s="597"/>
      <c r="K1029" s="208"/>
      <c r="L1029" s="392"/>
      <c r="M1029" s="209"/>
      <c r="N1029" s="842"/>
      <c r="O1029" s="546"/>
      <c r="P1029" s="743"/>
      <c r="Q1029" s="1269"/>
      <c r="R1029" s="1269"/>
      <c r="S1029" s="208"/>
      <c r="T1029" s="208"/>
      <c r="U1029" s="208"/>
      <c r="V1029" s="1810" t="s">
        <v>4703</v>
      </c>
      <c r="W1029" s="372" t="s">
        <v>163</v>
      </c>
      <c r="X1029" s="1107">
        <f>$X$297</f>
        <v>0.7</v>
      </c>
      <c r="Y1029" s="1108"/>
      <c r="Z1029" s="1108"/>
      <c r="AA1029" s="1108"/>
      <c r="AB1029" s="1231"/>
      <c r="AC1029" s="1108"/>
      <c r="AD1029" s="1109"/>
      <c r="AE1029" s="473">
        <f>ROUND(ROUND(G1028*P$8,0)*X1029,0)</f>
        <v>394</v>
      </c>
      <c r="AF1029" s="268"/>
    </row>
    <row r="1030" spans="1:32" ht="17.100000000000001" customHeight="1">
      <c r="A1030" s="243">
        <v>63</v>
      </c>
      <c r="B1030" s="351">
        <v>7392</v>
      </c>
      <c r="C1030" s="870" t="s">
        <v>14047</v>
      </c>
      <c r="D1030" s="597"/>
      <c r="E1030" s="661"/>
      <c r="F1030" s="597"/>
      <c r="G1030" s="654"/>
      <c r="H1030" s="654"/>
      <c r="I1030" s="661"/>
      <c r="J1030" s="597"/>
      <c r="K1030" s="208"/>
      <c r="L1030" s="392"/>
      <c r="M1030" s="209"/>
      <c r="N1030" s="842"/>
      <c r="O1030" s="546"/>
      <c r="P1030" s="743"/>
      <c r="Q1030" s="1269"/>
      <c r="R1030" s="1269"/>
      <c r="S1030" s="208"/>
      <c r="T1030" s="208"/>
      <c r="U1030" s="208"/>
      <c r="V1030" s="1805"/>
      <c r="W1030" s="400"/>
      <c r="X1030" s="1110"/>
      <c r="Y1030" s="1079" t="s">
        <v>11869</v>
      </c>
      <c r="Z1030" s="354" t="s">
        <v>30</v>
      </c>
      <c r="AA1030" s="355">
        <v>0.85</v>
      </c>
      <c r="AB1030" s="1215"/>
      <c r="AC1030" s="635"/>
      <c r="AD1030" s="636"/>
      <c r="AE1030" s="391">
        <f>ROUND(ROUND(ROUND(G1028*P$8,0)*X1029,0)*AA1030,0)</f>
        <v>335</v>
      </c>
      <c r="AF1030" s="268"/>
    </row>
    <row r="1031" spans="1:32" ht="17.100000000000001" customHeight="1">
      <c r="A1031" s="229">
        <v>63</v>
      </c>
      <c r="B1031" s="337">
        <v>8435</v>
      </c>
      <c r="C1031" s="871" t="s">
        <v>14048</v>
      </c>
      <c r="D1031" s="597"/>
      <c r="E1031" s="661"/>
      <c r="F1031" s="597"/>
      <c r="G1031" s="654"/>
      <c r="H1031" s="654"/>
      <c r="I1031" s="661"/>
      <c r="J1031" s="597"/>
      <c r="K1031" s="208"/>
      <c r="L1031" s="392"/>
      <c r="M1031" s="209"/>
      <c r="N1031" s="842"/>
      <c r="O1031" s="546"/>
      <c r="P1031" s="743"/>
      <c r="Q1031" s="1269"/>
      <c r="R1031" s="1269"/>
      <c r="S1031" s="208"/>
      <c r="T1031" s="208"/>
      <c r="U1031" s="385"/>
      <c r="V1031" s="1810" t="s">
        <v>4708</v>
      </c>
      <c r="W1031" s="372" t="s">
        <v>30</v>
      </c>
      <c r="X1031" s="1107">
        <f>$X$299</f>
        <v>0.85</v>
      </c>
      <c r="Y1031" s="1111"/>
      <c r="Z1031" s="1111"/>
      <c r="AA1031" s="1111"/>
      <c r="AB1031" s="1232"/>
      <c r="AC1031" s="1111"/>
      <c r="AD1031" s="1110"/>
      <c r="AE1031" s="473">
        <f>ROUND(ROUND(G1028*P$8,0)*X1031,0)</f>
        <v>479</v>
      </c>
      <c r="AF1031" s="268"/>
    </row>
    <row r="1032" spans="1:32" ht="17.100000000000001" customHeight="1">
      <c r="A1032" s="243">
        <v>63</v>
      </c>
      <c r="B1032" s="351">
        <v>7393</v>
      </c>
      <c r="C1032" s="870" t="s">
        <v>14049</v>
      </c>
      <c r="D1032" s="597"/>
      <c r="E1032" s="661"/>
      <c r="F1032" s="597"/>
      <c r="G1032" s="654"/>
      <c r="H1032" s="654"/>
      <c r="I1032" s="661"/>
      <c r="J1032" s="597"/>
      <c r="K1032" s="208"/>
      <c r="L1032" s="392"/>
      <c r="M1032" s="209"/>
      <c r="N1032" s="842"/>
      <c r="O1032" s="546"/>
      <c r="P1032" s="743"/>
      <c r="Q1032" s="1269"/>
      <c r="R1032" s="1269"/>
      <c r="S1032" s="208"/>
      <c r="T1032" s="208"/>
      <c r="U1032" s="385"/>
      <c r="V1032" s="1805"/>
      <c r="W1032" s="400"/>
      <c r="X1032" s="1110"/>
      <c r="Y1032" s="1079" t="s">
        <v>11869</v>
      </c>
      <c r="Z1032" s="354" t="s">
        <v>30</v>
      </c>
      <c r="AA1032" s="355">
        <v>0.85</v>
      </c>
      <c r="AB1032" s="1215"/>
      <c r="AC1032" s="635"/>
      <c r="AD1032" s="636"/>
      <c r="AE1032" s="391">
        <f>ROUND(ROUND(ROUND(G1028*P$8,0)*X1031,0)*AA1032,0)</f>
        <v>407</v>
      </c>
      <c r="AF1032" s="268"/>
    </row>
    <row r="1033" spans="1:32" ht="17.100000000000001" customHeight="1">
      <c r="A1033" s="243">
        <v>63</v>
      </c>
      <c r="B1033" s="351">
        <v>7394</v>
      </c>
      <c r="C1033" s="870" t="s">
        <v>14050</v>
      </c>
      <c r="D1033" s="597"/>
      <c r="E1033" s="661"/>
      <c r="F1033" s="597"/>
      <c r="G1033" s="654"/>
      <c r="H1033" s="654"/>
      <c r="I1033" s="661"/>
      <c r="J1033" s="597"/>
      <c r="K1033" s="208"/>
      <c r="L1033" s="392"/>
      <c r="M1033" s="209"/>
      <c r="N1033" s="842"/>
      <c r="O1033" s="546"/>
      <c r="P1033" s="743"/>
      <c r="Q1033" s="1269"/>
      <c r="R1033" s="1269"/>
      <c r="S1033" s="208"/>
      <c r="T1033" s="208"/>
      <c r="U1033" s="385"/>
      <c r="V1033" s="1233"/>
      <c r="W1033" s="362"/>
      <c r="X1033" s="1097"/>
      <c r="Y1033" s="635"/>
      <c r="Z1033" s="635"/>
      <c r="AA1033" s="636"/>
      <c r="AB1033" s="1533" t="s">
        <v>167</v>
      </c>
      <c r="AC1033" s="643">
        <v>5</v>
      </c>
      <c r="AD1033" s="1086" t="s">
        <v>168</v>
      </c>
      <c r="AE1033" s="391">
        <f>ROUND(ROUND(G1028*P$8,0)-AC1033,0)</f>
        <v>558</v>
      </c>
      <c r="AF1033" s="268"/>
    </row>
    <row r="1034" spans="1:32" ht="17.100000000000001" customHeight="1">
      <c r="A1034" s="243">
        <v>63</v>
      </c>
      <c r="B1034" s="351">
        <v>7395</v>
      </c>
      <c r="C1034" s="870" t="s">
        <v>14051</v>
      </c>
      <c r="D1034" s="597"/>
      <c r="E1034" s="661"/>
      <c r="F1034" s="597"/>
      <c r="G1034" s="654"/>
      <c r="H1034" s="654"/>
      <c r="I1034" s="661"/>
      <c r="J1034" s="597"/>
      <c r="K1034" s="208"/>
      <c r="L1034" s="392"/>
      <c r="M1034" s="209"/>
      <c r="N1034" s="842"/>
      <c r="O1034" s="546"/>
      <c r="P1034" s="743"/>
      <c r="Q1034" s="1269"/>
      <c r="R1034" s="1269"/>
      <c r="S1034" s="208"/>
      <c r="T1034" s="208"/>
      <c r="U1034" s="208"/>
      <c r="V1034" s="1234"/>
      <c r="W1034" s="512"/>
      <c r="X1034" s="514"/>
      <c r="Y1034" s="1071" t="s">
        <v>11869</v>
      </c>
      <c r="Z1034" s="362" t="s">
        <v>30</v>
      </c>
      <c r="AA1034" s="395">
        <v>0.85</v>
      </c>
      <c r="AB1034" s="1745"/>
      <c r="AC1034" s="643"/>
      <c r="AD1034" s="1086"/>
      <c r="AE1034" s="391">
        <f>ROUND(ROUND(ROUND(G1028*P$8,0)*AA1034,0)-AC1033,0)</f>
        <v>474</v>
      </c>
      <c r="AF1034" s="268"/>
    </row>
    <row r="1035" spans="1:32" ht="17.100000000000001" customHeight="1">
      <c r="A1035" s="243">
        <v>63</v>
      </c>
      <c r="B1035" s="351">
        <v>7396</v>
      </c>
      <c r="C1035" s="870" t="s">
        <v>14052</v>
      </c>
      <c r="D1035" s="597"/>
      <c r="E1035" s="661"/>
      <c r="F1035" s="597"/>
      <c r="G1035" s="654"/>
      <c r="H1035" s="654"/>
      <c r="I1035" s="661"/>
      <c r="J1035" s="597"/>
      <c r="K1035" s="208"/>
      <c r="L1035" s="392"/>
      <c r="M1035" s="209"/>
      <c r="N1035" s="842"/>
      <c r="O1035" s="546"/>
      <c r="P1035" s="743"/>
      <c r="Q1035" s="1269"/>
      <c r="R1035" s="1269"/>
      <c r="S1035" s="208"/>
      <c r="T1035" s="208"/>
      <c r="U1035" s="208"/>
      <c r="V1035" s="1684" t="s">
        <v>4703</v>
      </c>
      <c r="W1035" s="643" t="s">
        <v>30</v>
      </c>
      <c r="X1035" s="1091">
        <f>$X$297</f>
        <v>0.7</v>
      </c>
      <c r="Y1035" s="1088"/>
      <c r="Z1035" s="1088"/>
      <c r="AA1035" s="1089"/>
      <c r="AB1035" s="1745"/>
      <c r="AC1035" s="1090"/>
      <c r="AD1035" s="1091"/>
      <c r="AE1035" s="391">
        <f>ROUND(ROUND(ROUND(G1028*P$8,0)*X1035,0)-AC1033,0)</f>
        <v>389</v>
      </c>
      <c r="AF1035" s="268"/>
    </row>
    <row r="1036" spans="1:32" ht="17.100000000000001" customHeight="1">
      <c r="A1036" s="243">
        <v>63</v>
      </c>
      <c r="B1036" s="351">
        <v>7397</v>
      </c>
      <c r="C1036" s="870" t="s">
        <v>14053</v>
      </c>
      <c r="D1036" s="597"/>
      <c r="E1036" s="661"/>
      <c r="F1036" s="597"/>
      <c r="G1036" s="654"/>
      <c r="H1036" s="654"/>
      <c r="I1036" s="661"/>
      <c r="J1036" s="597"/>
      <c r="K1036" s="208"/>
      <c r="L1036" s="392"/>
      <c r="M1036" s="209"/>
      <c r="N1036" s="842"/>
      <c r="O1036" s="546"/>
      <c r="P1036" s="743"/>
      <c r="Q1036" s="1269"/>
      <c r="R1036" s="1269"/>
      <c r="S1036" s="208"/>
      <c r="T1036" s="208"/>
      <c r="U1036" s="208"/>
      <c r="V1036" s="1805"/>
      <c r="W1036" s="512"/>
      <c r="X1036" s="1083"/>
      <c r="Y1036" s="1079" t="s">
        <v>11869</v>
      </c>
      <c r="Z1036" s="354" t="s">
        <v>30</v>
      </c>
      <c r="AA1036" s="357">
        <v>0.85</v>
      </c>
      <c r="AB1036" s="1745"/>
      <c r="AC1036" s="1090"/>
      <c r="AD1036" s="1091"/>
      <c r="AE1036" s="391">
        <f>ROUND(ROUND(ROUND(ROUND(G1028*P$8,0)*X1035,0)*AA1036,0)-AC1033,0)</f>
        <v>330</v>
      </c>
      <c r="AF1036" s="268"/>
    </row>
    <row r="1037" spans="1:32" ht="17.100000000000001" customHeight="1">
      <c r="A1037" s="243">
        <v>63</v>
      </c>
      <c r="B1037" s="351">
        <v>7398</v>
      </c>
      <c r="C1037" s="870" t="s">
        <v>14054</v>
      </c>
      <c r="D1037" s="597"/>
      <c r="E1037" s="661"/>
      <c r="F1037" s="597"/>
      <c r="G1037" s="654"/>
      <c r="H1037" s="654"/>
      <c r="I1037" s="661"/>
      <c r="J1037" s="597"/>
      <c r="K1037" s="208"/>
      <c r="L1037" s="392"/>
      <c r="M1037" s="209"/>
      <c r="N1037" s="842"/>
      <c r="O1037" s="546"/>
      <c r="P1037" s="743"/>
      <c r="Q1037" s="1269"/>
      <c r="R1037" s="1269"/>
      <c r="S1037" s="208"/>
      <c r="T1037" s="208"/>
      <c r="U1037" s="208"/>
      <c r="V1037" s="1684" t="s">
        <v>4708</v>
      </c>
      <c r="W1037" s="643" t="s">
        <v>30</v>
      </c>
      <c r="X1037" s="1091">
        <f>$X$299</f>
        <v>0.85</v>
      </c>
      <c r="Y1037" s="1082"/>
      <c r="Z1037" s="1082"/>
      <c r="AA1037" s="1083"/>
      <c r="AB1037" s="1745"/>
      <c r="AC1037" s="1090"/>
      <c r="AD1037" s="1091"/>
      <c r="AE1037" s="391">
        <f>ROUND(ROUND(ROUND(G1028*P$8,0)*X1037,0)-AC1033,0)</f>
        <v>474</v>
      </c>
      <c r="AF1037" s="268"/>
    </row>
    <row r="1038" spans="1:32" ht="17.100000000000001" customHeight="1">
      <c r="A1038" s="243">
        <v>63</v>
      </c>
      <c r="B1038" s="351">
        <v>7399</v>
      </c>
      <c r="C1038" s="870" t="s">
        <v>14055</v>
      </c>
      <c r="D1038" s="597"/>
      <c r="E1038" s="661"/>
      <c r="F1038" s="597"/>
      <c r="G1038" s="654"/>
      <c r="H1038" s="654"/>
      <c r="I1038" s="661"/>
      <c r="J1038" s="597"/>
      <c r="K1038" s="208"/>
      <c r="L1038" s="392"/>
      <c r="M1038" s="209"/>
      <c r="N1038" s="842"/>
      <c r="O1038" s="546"/>
      <c r="P1038" s="743"/>
      <c r="Q1038" s="1269"/>
      <c r="R1038" s="1269"/>
      <c r="S1038" s="208"/>
      <c r="T1038" s="208"/>
      <c r="U1038" s="208"/>
      <c r="V1038" s="1805"/>
      <c r="W1038" s="512"/>
      <c r="X1038" s="1083"/>
      <c r="Y1038" s="1079" t="s">
        <v>11869</v>
      </c>
      <c r="Z1038" s="354" t="s">
        <v>30</v>
      </c>
      <c r="AA1038" s="357">
        <v>0.85</v>
      </c>
      <c r="AB1038" s="1746"/>
      <c r="AC1038" s="1082"/>
      <c r="AD1038" s="1083"/>
      <c r="AE1038" s="391">
        <f>ROUND(ROUND(ROUND(ROUND(G1028*P$8,0)*X1037,0)*AA1038,0)-AC1033,0)</f>
        <v>402</v>
      </c>
      <c r="AF1038" s="268"/>
    </row>
    <row r="1039" spans="1:32" ht="17.100000000000001" customHeight="1">
      <c r="A1039" s="229">
        <v>63</v>
      </c>
      <c r="B1039" s="337">
        <v>8433</v>
      </c>
      <c r="C1039" s="871" t="s">
        <v>14056</v>
      </c>
      <c r="D1039" s="597"/>
      <c r="E1039" s="661"/>
      <c r="F1039" s="1235"/>
      <c r="I1039" s="385"/>
      <c r="J1039" s="629"/>
      <c r="K1039" s="630"/>
      <c r="L1039" s="630"/>
      <c r="M1039" s="208"/>
      <c r="N1039" s="516"/>
      <c r="O1039" s="517"/>
      <c r="P1039" s="518"/>
      <c r="Q1039" s="1769" t="s">
        <v>11301</v>
      </c>
      <c r="R1039" s="1770" t="s">
        <v>235</v>
      </c>
      <c r="S1039" s="272"/>
      <c r="T1039" s="272"/>
      <c r="U1039" s="1112"/>
      <c r="V1039" s="1227"/>
      <c r="W1039" s="372"/>
      <c r="X1039" s="1070"/>
      <c r="Y1039" s="625"/>
      <c r="Z1039" s="625"/>
      <c r="AA1039" s="625"/>
      <c r="AB1039" s="1213"/>
      <c r="AC1039" s="625"/>
      <c r="AD1039" s="626"/>
      <c r="AE1039" s="473">
        <f>ROUND(ROUND(G1028*P$8,0)*T1040,0)</f>
        <v>394</v>
      </c>
      <c r="AF1039" s="268"/>
    </row>
    <row r="1040" spans="1:32" ht="17.100000000000001" customHeight="1">
      <c r="A1040" s="243">
        <v>63</v>
      </c>
      <c r="B1040" s="351">
        <v>7400</v>
      </c>
      <c r="C1040" s="870" t="s">
        <v>14057</v>
      </c>
      <c r="D1040" s="597"/>
      <c r="E1040" s="661"/>
      <c r="F1040" s="1235"/>
      <c r="G1040" s="654"/>
      <c r="H1040" s="208"/>
      <c r="I1040" s="385"/>
      <c r="J1040" s="629"/>
      <c r="K1040" s="630"/>
      <c r="L1040" s="630"/>
      <c r="M1040" s="208"/>
      <c r="N1040" s="516"/>
      <c r="O1040" s="517"/>
      <c r="P1040" s="518"/>
      <c r="Q1040" s="1811"/>
      <c r="R1040" s="1745"/>
      <c r="S1040" s="1113" t="s">
        <v>30</v>
      </c>
      <c r="T1040" s="1114">
        <v>0.7</v>
      </c>
      <c r="U1040" s="1115"/>
      <c r="V1040" s="1229"/>
      <c r="W1040" s="400"/>
      <c r="X1040" s="470"/>
      <c r="Y1040" s="1071" t="s">
        <v>11869</v>
      </c>
      <c r="Z1040" s="362" t="s">
        <v>30</v>
      </c>
      <c r="AA1040" s="356">
        <v>0.85</v>
      </c>
      <c r="AB1040" s="1215"/>
      <c r="AC1040" s="635"/>
      <c r="AD1040" s="636"/>
      <c r="AE1040" s="391">
        <f>ROUND(ROUND(ROUND(G1028*P$8,0)*T1040,0)*AA1040,0)</f>
        <v>335</v>
      </c>
      <c r="AF1040" s="268"/>
    </row>
    <row r="1041" spans="1:32" ht="17.100000000000001" customHeight="1">
      <c r="A1041" s="229">
        <v>63</v>
      </c>
      <c r="B1041" s="337">
        <v>8434</v>
      </c>
      <c r="C1041" s="871" t="s">
        <v>14058</v>
      </c>
      <c r="D1041" s="597"/>
      <c r="E1041" s="661"/>
      <c r="F1041" s="627"/>
      <c r="G1041" s="208"/>
      <c r="H1041" s="208"/>
      <c r="I1041" s="385"/>
      <c r="J1041" s="629"/>
      <c r="K1041" s="630"/>
      <c r="L1041" s="630"/>
      <c r="M1041" s="214"/>
      <c r="N1041" s="1130"/>
      <c r="O1041" s="643"/>
      <c r="P1041" s="1132"/>
      <c r="Q1041" s="1811"/>
      <c r="R1041" s="1745"/>
      <c r="S1041" s="1113"/>
      <c r="T1041" s="1114"/>
      <c r="U1041" s="1116"/>
      <c r="V1041" s="1810" t="s">
        <v>4703</v>
      </c>
      <c r="W1041" s="372" t="s">
        <v>30</v>
      </c>
      <c r="X1041" s="1107">
        <f>$X$297</f>
        <v>0.7</v>
      </c>
      <c r="Y1041" s="1108"/>
      <c r="Z1041" s="1108"/>
      <c r="AA1041" s="1108"/>
      <c r="AB1041" s="1231"/>
      <c r="AC1041" s="1108"/>
      <c r="AD1041" s="1109"/>
      <c r="AE1041" s="473">
        <f>ROUND(ROUND(ROUND(G1028*P$8,0)*T1040,0)*X1041,0)</f>
        <v>276</v>
      </c>
      <c r="AF1041" s="268"/>
    </row>
    <row r="1042" spans="1:32" ht="17.100000000000001" customHeight="1">
      <c r="A1042" s="243">
        <v>63</v>
      </c>
      <c r="B1042" s="351">
        <v>7401</v>
      </c>
      <c r="C1042" s="870" t="s">
        <v>14059</v>
      </c>
      <c r="D1042" s="597"/>
      <c r="E1042" s="661"/>
      <c r="F1042" s="627"/>
      <c r="G1042" s="208"/>
      <c r="H1042" s="208"/>
      <c r="I1042" s="385"/>
      <c r="J1042" s="629"/>
      <c r="K1042" s="630"/>
      <c r="L1042" s="630"/>
      <c r="M1042" s="214"/>
      <c r="N1042" s="1130"/>
      <c r="O1042" s="643"/>
      <c r="P1042" s="1132"/>
      <c r="Q1042" s="1811"/>
      <c r="R1042" s="1745"/>
      <c r="S1042" s="1113"/>
      <c r="T1042" s="1114"/>
      <c r="U1042" s="1116"/>
      <c r="V1042" s="1805"/>
      <c r="W1042" s="400"/>
      <c r="X1042" s="1110"/>
      <c r="Y1042" s="1079" t="s">
        <v>11869</v>
      </c>
      <c r="Z1042" s="354" t="s">
        <v>30</v>
      </c>
      <c r="AA1042" s="355">
        <v>0.85</v>
      </c>
      <c r="AB1042" s="1215"/>
      <c r="AC1042" s="635"/>
      <c r="AD1042" s="636"/>
      <c r="AE1042" s="391">
        <f>ROUND(ROUND(ROUND(ROUND(G1028*P$8,0)*T1040,0)*X1041,0)*AA1042,0)</f>
        <v>235</v>
      </c>
      <c r="AF1042" s="268"/>
    </row>
    <row r="1043" spans="1:32" ht="17.100000000000001" customHeight="1">
      <c r="A1043" s="229">
        <v>63</v>
      </c>
      <c r="B1043" s="337">
        <v>8436</v>
      </c>
      <c r="C1043" s="871" t="s">
        <v>14060</v>
      </c>
      <c r="D1043" s="597"/>
      <c r="E1043" s="661"/>
      <c r="F1043" s="627"/>
      <c r="G1043" s="208"/>
      <c r="H1043" s="208"/>
      <c r="I1043" s="385"/>
      <c r="J1043" s="629"/>
      <c r="K1043" s="630"/>
      <c r="L1043" s="630"/>
      <c r="M1043" s="214"/>
      <c r="N1043" s="1130"/>
      <c r="O1043" s="643"/>
      <c r="P1043" s="1132"/>
      <c r="Q1043" s="1239"/>
      <c r="R1043" s="1237"/>
      <c r="S1043" s="1113"/>
      <c r="T1043" s="1114"/>
      <c r="U1043" s="1116"/>
      <c r="V1043" s="1810" t="s">
        <v>4708</v>
      </c>
      <c r="W1043" s="372" t="s">
        <v>30</v>
      </c>
      <c r="X1043" s="1107">
        <f>$X$299</f>
        <v>0.85</v>
      </c>
      <c r="Y1043" s="1111"/>
      <c r="Z1043" s="1111"/>
      <c r="AA1043" s="1111"/>
      <c r="AB1043" s="1232"/>
      <c r="AC1043" s="1111"/>
      <c r="AD1043" s="1110"/>
      <c r="AE1043" s="473">
        <f>ROUND(ROUND(ROUND(G1028*P$8,0)*T1040,0)*X1043,0)</f>
        <v>335</v>
      </c>
      <c r="AF1043" s="268"/>
    </row>
    <row r="1044" spans="1:32" ht="17.100000000000001" customHeight="1">
      <c r="A1044" s="243">
        <v>63</v>
      </c>
      <c r="B1044" s="351">
        <v>7402</v>
      </c>
      <c r="C1044" s="870" t="s">
        <v>14061</v>
      </c>
      <c r="D1044" s="597"/>
      <c r="E1044" s="661"/>
      <c r="F1044" s="627"/>
      <c r="G1044" s="208"/>
      <c r="H1044" s="208"/>
      <c r="I1044" s="385"/>
      <c r="J1044" s="629"/>
      <c r="K1044" s="630"/>
      <c r="L1044" s="630"/>
      <c r="M1044" s="214"/>
      <c r="N1044" s="1130"/>
      <c r="O1044" s="643"/>
      <c r="P1044" s="1132"/>
      <c r="Q1044" s="1239"/>
      <c r="R1044" s="1237"/>
      <c r="S1044" s="1113"/>
      <c r="T1044" s="1114"/>
      <c r="U1044" s="1116"/>
      <c r="V1044" s="1805"/>
      <c r="W1044" s="400"/>
      <c r="X1044" s="1110"/>
      <c r="Y1044" s="1079" t="s">
        <v>11869</v>
      </c>
      <c r="Z1044" s="354" t="s">
        <v>30</v>
      </c>
      <c r="AA1044" s="355">
        <v>0.85</v>
      </c>
      <c r="AB1044" s="1215"/>
      <c r="AC1044" s="635"/>
      <c r="AD1044" s="636"/>
      <c r="AE1044" s="391">
        <f>ROUND(ROUND(ROUND(ROUND(G1028*P$8,0)*T1040,0)*X1043,0)*AA1044,0)</f>
        <v>285</v>
      </c>
      <c r="AF1044" s="268"/>
    </row>
    <row r="1045" spans="1:32" ht="17.100000000000001" customHeight="1">
      <c r="A1045" s="243">
        <v>63</v>
      </c>
      <c r="B1045" s="351">
        <v>7403</v>
      </c>
      <c r="C1045" s="870" t="s">
        <v>14062</v>
      </c>
      <c r="D1045" s="597"/>
      <c r="E1045" s="661"/>
      <c r="F1045" s="627"/>
      <c r="G1045" s="208"/>
      <c r="H1045" s="208"/>
      <c r="I1045" s="385"/>
      <c r="J1045" s="629"/>
      <c r="K1045" s="630"/>
      <c r="L1045" s="630"/>
      <c r="M1045" s="214"/>
      <c r="N1045" s="1130"/>
      <c r="O1045" s="643"/>
      <c r="P1045" s="1132"/>
      <c r="Q1045" s="1239"/>
      <c r="R1045" s="1237"/>
      <c r="S1045" s="1113"/>
      <c r="T1045" s="1114"/>
      <c r="U1045" s="1116"/>
      <c r="V1045" s="1233"/>
      <c r="W1045" s="362"/>
      <c r="X1045" s="1097"/>
      <c r="Y1045" s="635"/>
      <c r="Z1045" s="635"/>
      <c r="AA1045" s="636"/>
      <c r="AB1045" s="1533" t="s">
        <v>167</v>
      </c>
      <c r="AC1045" s="643">
        <v>5</v>
      </c>
      <c r="AD1045" s="1086" t="s">
        <v>168</v>
      </c>
      <c r="AE1045" s="391">
        <f>ROUND(ROUND(ROUND(G1028*P$8,0)*T1040,0)-AC1045,0)</f>
        <v>389</v>
      </c>
      <c r="AF1045" s="268"/>
    </row>
    <row r="1046" spans="1:32" ht="17.100000000000001" customHeight="1">
      <c r="A1046" s="243">
        <v>63</v>
      </c>
      <c r="B1046" s="351">
        <v>7404</v>
      </c>
      <c r="C1046" s="870" t="s">
        <v>14063</v>
      </c>
      <c r="D1046" s="597"/>
      <c r="E1046" s="661"/>
      <c r="F1046" s="627"/>
      <c r="G1046" s="208"/>
      <c r="H1046" s="208"/>
      <c r="I1046" s="385"/>
      <c r="J1046" s="629"/>
      <c r="K1046" s="630"/>
      <c r="L1046" s="630"/>
      <c r="M1046" s="214"/>
      <c r="N1046" s="1130"/>
      <c r="O1046" s="643"/>
      <c r="P1046" s="1132"/>
      <c r="Q1046" s="1239"/>
      <c r="R1046" s="1237"/>
      <c r="S1046" s="1113"/>
      <c r="T1046" s="1114"/>
      <c r="U1046" s="1116"/>
      <c r="V1046" s="1234"/>
      <c r="W1046" s="512"/>
      <c r="X1046" s="514"/>
      <c r="Y1046" s="1071" t="s">
        <v>11869</v>
      </c>
      <c r="Z1046" s="362" t="s">
        <v>30</v>
      </c>
      <c r="AA1046" s="395">
        <v>0.85</v>
      </c>
      <c r="AB1046" s="1745"/>
      <c r="AC1046" s="643"/>
      <c r="AD1046" s="1086"/>
      <c r="AE1046" s="391">
        <f>ROUND(ROUND(ROUND(ROUND(G1028*P$8,0)*T1040,0)*AA1046,0)-AC1045,0)</f>
        <v>330</v>
      </c>
      <c r="AF1046" s="268"/>
    </row>
    <row r="1047" spans="1:32" ht="17.100000000000001" customHeight="1">
      <c r="A1047" s="243">
        <v>63</v>
      </c>
      <c r="B1047" s="351">
        <v>7405</v>
      </c>
      <c r="C1047" s="870" t="s">
        <v>14064</v>
      </c>
      <c r="D1047" s="597"/>
      <c r="E1047" s="661"/>
      <c r="F1047" s="627"/>
      <c r="G1047" s="208"/>
      <c r="H1047" s="208"/>
      <c r="I1047" s="385"/>
      <c r="J1047" s="629"/>
      <c r="K1047" s="630"/>
      <c r="L1047" s="630"/>
      <c r="M1047" s="214"/>
      <c r="N1047" s="1130"/>
      <c r="O1047" s="643"/>
      <c r="P1047" s="1132"/>
      <c r="Q1047" s="1239"/>
      <c r="R1047" s="1237"/>
      <c r="S1047" s="1113"/>
      <c r="T1047" s="1114"/>
      <c r="U1047" s="1116"/>
      <c r="V1047" s="1684" t="s">
        <v>4703</v>
      </c>
      <c r="W1047" s="643" t="s">
        <v>30</v>
      </c>
      <c r="X1047" s="1091">
        <f>$X$297</f>
        <v>0.7</v>
      </c>
      <c r="Y1047" s="1088"/>
      <c r="Z1047" s="1088"/>
      <c r="AA1047" s="1089"/>
      <c r="AB1047" s="1745"/>
      <c r="AC1047" s="1090"/>
      <c r="AD1047" s="1091"/>
      <c r="AE1047" s="391">
        <f>ROUND(ROUND(ROUND(ROUND(G1028*P$8,0)*T1040,0)*X1047,0)-AC1045,0)</f>
        <v>271</v>
      </c>
      <c r="AF1047" s="268"/>
    </row>
    <row r="1048" spans="1:32" ht="17.100000000000001" customHeight="1">
      <c r="A1048" s="243">
        <v>63</v>
      </c>
      <c r="B1048" s="351">
        <v>7406</v>
      </c>
      <c r="C1048" s="870" t="s">
        <v>14065</v>
      </c>
      <c r="D1048" s="597"/>
      <c r="E1048" s="661"/>
      <c r="F1048" s="627"/>
      <c r="G1048" s="208"/>
      <c r="H1048" s="208"/>
      <c r="I1048" s="385"/>
      <c r="J1048" s="629"/>
      <c r="K1048" s="630"/>
      <c r="L1048" s="630"/>
      <c r="M1048" s="214"/>
      <c r="N1048" s="1130"/>
      <c r="O1048" s="643"/>
      <c r="P1048" s="1132"/>
      <c r="Q1048" s="1239"/>
      <c r="R1048" s="1237"/>
      <c r="S1048" s="1113"/>
      <c r="T1048" s="1114"/>
      <c r="U1048" s="1116"/>
      <c r="V1048" s="1805"/>
      <c r="W1048" s="512"/>
      <c r="X1048" s="1083"/>
      <c r="Y1048" s="1079" t="s">
        <v>11869</v>
      </c>
      <c r="Z1048" s="354" t="s">
        <v>30</v>
      </c>
      <c r="AA1048" s="357">
        <v>0.85</v>
      </c>
      <c r="AB1048" s="1745"/>
      <c r="AC1048" s="1090"/>
      <c r="AD1048" s="1091"/>
      <c r="AE1048" s="391">
        <f>ROUND(ROUND(ROUND(ROUND(ROUND(G1028*P$8,0)*T1040,0)*X1047,0)*AA1048,0)-AC1045,0)</f>
        <v>230</v>
      </c>
      <c r="AF1048" s="268"/>
    </row>
    <row r="1049" spans="1:32" ht="17.100000000000001" customHeight="1">
      <c r="A1049" s="243">
        <v>63</v>
      </c>
      <c r="B1049" s="351">
        <v>7407</v>
      </c>
      <c r="C1049" s="870" t="s">
        <v>14066</v>
      </c>
      <c r="D1049" s="597"/>
      <c r="E1049" s="661"/>
      <c r="F1049" s="627"/>
      <c r="G1049" s="208"/>
      <c r="H1049" s="208"/>
      <c r="I1049" s="385"/>
      <c r="J1049" s="629"/>
      <c r="K1049" s="630"/>
      <c r="L1049" s="630"/>
      <c r="M1049" s="214"/>
      <c r="N1049" s="1130"/>
      <c r="O1049" s="643"/>
      <c r="P1049" s="1132"/>
      <c r="Q1049" s="1239"/>
      <c r="R1049" s="1237"/>
      <c r="S1049" s="1113"/>
      <c r="T1049" s="1114"/>
      <c r="U1049" s="1116"/>
      <c r="V1049" s="1684" t="s">
        <v>4708</v>
      </c>
      <c r="W1049" s="643" t="s">
        <v>30</v>
      </c>
      <c r="X1049" s="1091">
        <f>$X$299</f>
        <v>0.85</v>
      </c>
      <c r="Y1049" s="1082"/>
      <c r="Z1049" s="1082"/>
      <c r="AA1049" s="1083"/>
      <c r="AB1049" s="1745"/>
      <c r="AC1049" s="1090"/>
      <c r="AD1049" s="1091"/>
      <c r="AE1049" s="391">
        <f>ROUND(ROUND(ROUND(ROUND(G1028*P$8,0)*T1040,0)*X1049,0)-AC1045,0)</f>
        <v>330</v>
      </c>
      <c r="AF1049" s="268"/>
    </row>
    <row r="1050" spans="1:32" ht="17.100000000000001" customHeight="1">
      <c r="A1050" s="243">
        <v>63</v>
      </c>
      <c r="B1050" s="351">
        <v>7408</v>
      </c>
      <c r="C1050" s="870" t="s">
        <v>14067</v>
      </c>
      <c r="D1050" s="597"/>
      <c r="E1050" s="661"/>
      <c r="F1050" s="627"/>
      <c r="G1050" s="208"/>
      <c r="H1050" s="208"/>
      <c r="I1050" s="385"/>
      <c r="J1050" s="629"/>
      <c r="K1050" s="630"/>
      <c r="L1050" s="630"/>
      <c r="M1050" s="214"/>
      <c r="N1050" s="1130"/>
      <c r="O1050" s="643"/>
      <c r="P1050" s="1132"/>
      <c r="Q1050" s="1239"/>
      <c r="R1050" s="1244"/>
      <c r="S1050" s="619"/>
      <c r="T1050" s="1245"/>
      <c r="U1050" s="1078"/>
      <c r="V1050" s="1805"/>
      <c r="W1050" s="512"/>
      <c r="X1050" s="1083"/>
      <c r="Y1050" s="1079" t="s">
        <v>11869</v>
      </c>
      <c r="Z1050" s="354" t="s">
        <v>30</v>
      </c>
      <c r="AA1050" s="357">
        <v>0.85</v>
      </c>
      <c r="AB1050" s="1746"/>
      <c r="AC1050" s="1082"/>
      <c r="AD1050" s="1083"/>
      <c r="AE1050" s="391">
        <f>ROUND(ROUND(ROUND(ROUND(ROUND(G1028*P$8,0)*T1040,0)*X1049,0)*AA1050,0)-AC1045,0)</f>
        <v>280</v>
      </c>
      <c r="AF1050" s="268"/>
    </row>
    <row r="1051" spans="1:32" ht="17.100000000000001" customHeight="1">
      <c r="A1051" s="243">
        <v>63</v>
      </c>
      <c r="B1051" s="351">
        <v>7409</v>
      </c>
      <c r="C1051" s="870" t="s">
        <v>14068</v>
      </c>
      <c r="D1051" s="597"/>
      <c r="E1051" s="661"/>
      <c r="F1051" s="627"/>
      <c r="G1051" s="208"/>
      <c r="H1051" s="208"/>
      <c r="I1051" s="385"/>
      <c r="J1051" s="629"/>
      <c r="K1051" s="630"/>
      <c r="L1051" s="630"/>
      <c r="M1051" s="214"/>
      <c r="N1051" s="1130"/>
      <c r="O1051" s="643"/>
      <c r="P1051" s="1132"/>
      <c r="Q1051" s="1239"/>
      <c r="R1051" s="1622" t="s">
        <v>237</v>
      </c>
      <c r="S1051" s="362"/>
      <c r="T1051" s="1119"/>
      <c r="U1051" s="1081"/>
      <c r="V1051" s="1233"/>
      <c r="W1051" s="362"/>
      <c r="X1051" s="1097"/>
      <c r="Y1051" s="635"/>
      <c r="Z1051" s="635"/>
      <c r="AA1051" s="635"/>
      <c r="AB1051" s="1215"/>
      <c r="AC1051" s="635"/>
      <c r="AD1051" s="636"/>
      <c r="AE1051" s="391">
        <f>ROUND(ROUND(G1028*P$8,0)*T1052,0)</f>
        <v>282</v>
      </c>
      <c r="AF1051" s="268"/>
    </row>
    <row r="1052" spans="1:32" ht="17.100000000000001" customHeight="1">
      <c r="A1052" s="243">
        <v>63</v>
      </c>
      <c r="B1052" s="351">
        <v>7410</v>
      </c>
      <c r="C1052" s="870" t="s">
        <v>14069</v>
      </c>
      <c r="D1052" s="597"/>
      <c r="E1052" s="661"/>
      <c r="F1052" s="627"/>
      <c r="G1052" s="208"/>
      <c r="H1052" s="208"/>
      <c r="I1052" s="385"/>
      <c r="J1052" s="629"/>
      <c r="K1052" s="630"/>
      <c r="L1052" s="630"/>
      <c r="M1052" s="214"/>
      <c r="N1052" s="1130"/>
      <c r="O1052" s="643"/>
      <c r="P1052" s="1132"/>
      <c r="Q1052" s="1239"/>
      <c r="R1052" s="1745"/>
      <c r="S1052" s="643" t="s">
        <v>30</v>
      </c>
      <c r="T1052" s="1090">
        <v>0.5</v>
      </c>
      <c r="U1052" s="1091"/>
      <c r="V1052" s="1234"/>
      <c r="W1052" s="512"/>
      <c r="X1052" s="514"/>
      <c r="Y1052" s="1071" t="s">
        <v>11869</v>
      </c>
      <c r="Z1052" s="362" t="s">
        <v>30</v>
      </c>
      <c r="AA1052" s="356">
        <v>0.85</v>
      </c>
      <c r="AB1052" s="1215"/>
      <c r="AC1052" s="635"/>
      <c r="AD1052" s="636"/>
      <c r="AE1052" s="391">
        <f>ROUND(ROUND(ROUND(G1028*P$8,0)*T1052,0)*AA1052,0)</f>
        <v>240</v>
      </c>
      <c r="AF1052" s="268"/>
    </row>
    <row r="1053" spans="1:32" ht="17.100000000000001" customHeight="1">
      <c r="A1053" s="243">
        <v>63</v>
      </c>
      <c r="B1053" s="351">
        <v>7411</v>
      </c>
      <c r="C1053" s="870" t="s">
        <v>14070</v>
      </c>
      <c r="D1053" s="597"/>
      <c r="E1053" s="661"/>
      <c r="F1053" s="627"/>
      <c r="G1053" s="208"/>
      <c r="H1053" s="208"/>
      <c r="I1053" s="385"/>
      <c r="J1053" s="629"/>
      <c r="K1053" s="630"/>
      <c r="L1053" s="630"/>
      <c r="M1053" s="214"/>
      <c r="N1053" s="1130"/>
      <c r="O1053" s="643"/>
      <c r="P1053" s="1132"/>
      <c r="Q1053" s="1239"/>
      <c r="R1053" s="1745"/>
      <c r="S1053" s="643"/>
      <c r="T1053" s="1090"/>
      <c r="U1053" s="1091"/>
      <c r="V1053" s="1684" t="s">
        <v>4703</v>
      </c>
      <c r="W1053" s="362" t="s">
        <v>30</v>
      </c>
      <c r="X1053" s="1081">
        <f>$X$297</f>
        <v>0.7</v>
      </c>
      <c r="Y1053" s="1088"/>
      <c r="Z1053" s="1088"/>
      <c r="AA1053" s="1088"/>
      <c r="AB1053" s="1226"/>
      <c r="AC1053" s="1088"/>
      <c r="AD1053" s="1089"/>
      <c r="AE1053" s="391">
        <f>ROUND(ROUND(ROUND(G1028*P$8,0)*T1052,0)*X1053,0)</f>
        <v>197</v>
      </c>
      <c r="AF1053" s="268"/>
    </row>
    <row r="1054" spans="1:32" ht="17.100000000000001" customHeight="1">
      <c r="A1054" s="243">
        <v>63</v>
      </c>
      <c r="B1054" s="351">
        <v>7412</v>
      </c>
      <c r="C1054" s="870" t="s">
        <v>14071</v>
      </c>
      <c r="D1054" s="597"/>
      <c r="E1054" s="661"/>
      <c r="F1054" s="627"/>
      <c r="G1054" s="208"/>
      <c r="H1054" s="208"/>
      <c r="I1054" s="385"/>
      <c r="J1054" s="629"/>
      <c r="K1054" s="630"/>
      <c r="L1054" s="630"/>
      <c r="M1054" s="214"/>
      <c r="N1054" s="1130"/>
      <c r="O1054" s="643"/>
      <c r="P1054" s="1132"/>
      <c r="Q1054" s="1239"/>
      <c r="R1054" s="1246"/>
      <c r="S1054" s="643"/>
      <c r="T1054" s="1090"/>
      <c r="U1054" s="1091"/>
      <c r="V1054" s="1805"/>
      <c r="W1054" s="512"/>
      <c r="X1054" s="1083"/>
      <c r="Y1054" s="1079" t="s">
        <v>11869</v>
      </c>
      <c r="Z1054" s="354" t="s">
        <v>30</v>
      </c>
      <c r="AA1054" s="355">
        <v>0.85</v>
      </c>
      <c r="AB1054" s="1215"/>
      <c r="AC1054" s="635"/>
      <c r="AD1054" s="636"/>
      <c r="AE1054" s="391">
        <f>ROUND(ROUND(ROUND(ROUND(G1028*P$8,0)*T1052,0)*X1053,0)*AA1054,0)</f>
        <v>167</v>
      </c>
      <c r="AF1054" s="268"/>
    </row>
    <row r="1055" spans="1:32" ht="17.100000000000001" customHeight="1">
      <c r="A1055" s="243">
        <v>63</v>
      </c>
      <c r="B1055" s="351">
        <v>7413</v>
      </c>
      <c r="C1055" s="870" t="s">
        <v>14072</v>
      </c>
      <c r="D1055" s="597"/>
      <c r="E1055" s="661"/>
      <c r="F1055" s="627"/>
      <c r="G1055" s="208"/>
      <c r="H1055" s="208"/>
      <c r="I1055" s="385"/>
      <c r="J1055" s="629"/>
      <c r="K1055" s="630"/>
      <c r="L1055" s="630"/>
      <c r="M1055" s="214"/>
      <c r="N1055" s="1130"/>
      <c r="O1055" s="643"/>
      <c r="P1055" s="1132"/>
      <c r="Q1055" s="1239"/>
      <c r="R1055" s="1246"/>
      <c r="S1055" s="643"/>
      <c r="T1055" s="1090"/>
      <c r="U1055" s="1091"/>
      <c r="V1055" s="1684" t="s">
        <v>4708</v>
      </c>
      <c r="W1055" s="362" t="s">
        <v>30</v>
      </c>
      <c r="X1055" s="1081">
        <f>$X$299</f>
        <v>0.85</v>
      </c>
      <c r="Y1055" s="1082"/>
      <c r="Z1055" s="1082"/>
      <c r="AA1055" s="1082"/>
      <c r="AB1055" s="1220"/>
      <c r="AC1055" s="1082"/>
      <c r="AD1055" s="1083"/>
      <c r="AE1055" s="391">
        <f>ROUND(ROUND(ROUND(G1028*P$8,0)*T1052,0)*X1055,0)</f>
        <v>240</v>
      </c>
      <c r="AF1055" s="268"/>
    </row>
    <row r="1056" spans="1:32" ht="17.100000000000001" customHeight="1">
      <c r="A1056" s="243">
        <v>63</v>
      </c>
      <c r="B1056" s="351">
        <v>7414</v>
      </c>
      <c r="C1056" s="870" t="s">
        <v>14073</v>
      </c>
      <c r="D1056" s="597"/>
      <c r="E1056" s="661"/>
      <c r="F1056" s="627"/>
      <c r="G1056" s="208"/>
      <c r="H1056" s="208"/>
      <c r="I1056" s="385"/>
      <c r="J1056" s="629"/>
      <c r="K1056" s="630"/>
      <c r="L1056" s="630"/>
      <c r="M1056" s="214"/>
      <c r="N1056" s="1130"/>
      <c r="O1056" s="643"/>
      <c r="P1056" s="1132"/>
      <c r="Q1056" s="1239"/>
      <c r="R1056" s="1246"/>
      <c r="S1056" s="643"/>
      <c r="T1056" s="1090"/>
      <c r="U1056" s="1091"/>
      <c r="V1056" s="1805"/>
      <c r="W1056" s="512"/>
      <c r="X1056" s="1083"/>
      <c r="Y1056" s="1079" t="s">
        <v>11869</v>
      </c>
      <c r="Z1056" s="354" t="s">
        <v>30</v>
      </c>
      <c r="AA1056" s="355">
        <v>0.85</v>
      </c>
      <c r="AB1056" s="1215"/>
      <c r="AC1056" s="635"/>
      <c r="AD1056" s="636"/>
      <c r="AE1056" s="391">
        <f>ROUND(ROUND(ROUND(ROUND(G1028*P$8,0)*T1052,0)*X1055,0)*AA1056,0)</f>
        <v>204</v>
      </c>
      <c r="AF1056" s="268"/>
    </row>
    <row r="1057" spans="1:32" ht="16.7" customHeight="1">
      <c r="A1057" s="243">
        <v>63</v>
      </c>
      <c r="B1057" s="351">
        <v>7415</v>
      </c>
      <c r="C1057" s="870" t="s">
        <v>14074</v>
      </c>
      <c r="D1057" s="597"/>
      <c r="E1057" s="661"/>
      <c r="F1057" s="627"/>
      <c r="G1057" s="208"/>
      <c r="H1057" s="208"/>
      <c r="I1057" s="385"/>
      <c r="J1057" s="629"/>
      <c r="K1057" s="630"/>
      <c r="L1057" s="630"/>
      <c r="M1057" s="214"/>
      <c r="N1057" s="1130"/>
      <c r="O1057" s="643"/>
      <c r="P1057" s="1132"/>
      <c r="Q1057" s="1239"/>
      <c r="R1057" s="1246"/>
      <c r="S1057" s="643"/>
      <c r="T1057" s="1090"/>
      <c r="U1057" s="1091"/>
      <c r="V1057" s="1233"/>
      <c r="W1057" s="362"/>
      <c r="X1057" s="1097"/>
      <c r="Y1057" s="635"/>
      <c r="Z1057" s="635"/>
      <c r="AA1057" s="636"/>
      <c r="AB1057" s="1533" t="s">
        <v>167</v>
      </c>
      <c r="AC1057" s="643">
        <v>5</v>
      </c>
      <c r="AD1057" s="1086" t="s">
        <v>168</v>
      </c>
      <c r="AE1057" s="391">
        <f>ROUND(ROUND(ROUND(G1028*P$8,0)*T1052,0)-AC1057,0)</f>
        <v>277</v>
      </c>
      <c r="AF1057" s="268"/>
    </row>
    <row r="1058" spans="1:32" ht="16.7" customHeight="1">
      <c r="A1058" s="243">
        <v>63</v>
      </c>
      <c r="B1058" s="351">
        <v>7416</v>
      </c>
      <c r="C1058" s="870" t="s">
        <v>14075</v>
      </c>
      <c r="D1058" s="597"/>
      <c r="E1058" s="661"/>
      <c r="F1058" s="627"/>
      <c r="G1058" s="208"/>
      <c r="H1058" s="208"/>
      <c r="I1058" s="385"/>
      <c r="J1058" s="629"/>
      <c r="K1058" s="630"/>
      <c r="L1058" s="630"/>
      <c r="M1058" s="214"/>
      <c r="N1058" s="1130"/>
      <c r="O1058" s="643"/>
      <c r="P1058" s="1132"/>
      <c r="Q1058" s="1239"/>
      <c r="R1058" s="1246"/>
      <c r="S1058" s="643"/>
      <c r="T1058" s="1090"/>
      <c r="U1058" s="1091"/>
      <c r="V1058" s="1234"/>
      <c r="W1058" s="512"/>
      <c r="X1058" s="514"/>
      <c r="Y1058" s="1071" t="s">
        <v>11869</v>
      </c>
      <c r="Z1058" s="362" t="s">
        <v>30</v>
      </c>
      <c r="AA1058" s="395">
        <v>0.85</v>
      </c>
      <c r="AB1058" s="1745"/>
      <c r="AC1058" s="643"/>
      <c r="AD1058" s="1086"/>
      <c r="AE1058" s="391">
        <f>ROUND(ROUND(ROUND(ROUND(G1028*P$8,0)*T1052,0)*AA1058,0)-AC1057,0)</f>
        <v>235</v>
      </c>
      <c r="AF1058" s="268"/>
    </row>
    <row r="1059" spans="1:32" ht="17.100000000000001" customHeight="1">
      <c r="A1059" s="243">
        <v>63</v>
      </c>
      <c r="B1059" s="351">
        <v>7417</v>
      </c>
      <c r="C1059" s="870" t="s">
        <v>14076</v>
      </c>
      <c r="D1059" s="597"/>
      <c r="E1059" s="661"/>
      <c r="F1059" s="627"/>
      <c r="G1059" s="208"/>
      <c r="H1059" s="208"/>
      <c r="I1059" s="385"/>
      <c r="J1059" s="629"/>
      <c r="K1059" s="630"/>
      <c r="L1059" s="630"/>
      <c r="M1059" s="214"/>
      <c r="N1059" s="1130"/>
      <c r="O1059" s="643"/>
      <c r="P1059" s="1132"/>
      <c r="Q1059" s="1239"/>
      <c r="R1059" s="1246"/>
      <c r="S1059" s="643"/>
      <c r="T1059" s="1090"/>
      <c r="U1059" s="1091"/>
      <c r="V1059" s="1684" t="s">
        <v>4703</v>
      </c>
      <c r="W1059" s="643" t="s">
        <v>30</v>
      </c>
      <c r="X1059" s="1091">
        <f>$X$297</f>
        <v>0.7</v>
      </c>
      <c r="Y1059" s="1088"/>
      <c r="Z1059" s="1088"/>
      <c r="AA1059" s="1089"/>
      <c r="AB1059" s="1745"/>
      <c r="AC1059" s="1090"/>
      <c r="AD1059" s="1091"/>
      <c r="AE1059" s="391">
        <f>ROUND(ROUND(ROUND(ROUND(G1028*P$8,0)*T1052,0)*X1059,0)-AC1057,0)</f>
        <v>192</v>
      </c>
      <c r="AF1059" s="268"/>
    </row>
    <row r="1060" spans="1:32" ht="17.100000000000001" customHeight="1">
      <c r="A1060" s="243">
        <v>63</v>
      </c>
      <c r="B1060" s="351">
        <v>7418</v>
      </c>
      <c r="C1060" s="870" t="s">
        <v>14077</v>
      </c>
      <c r="D1060" s="597"/>
      <c r="E1060" s="661"/>
      <c r="F1060" s="627"/>
      <c r="G1060" s="208"/>
      <c r="H1060" s="208"/>
      <c r="I1060" s="385"/>
      <c r="J1060" s="629"/>
      <c r="K1060" s="630"/>
      <c r="L1060" s="630"/>
      <c r="M1060" s="214"/>
      <c r="N1060" s="1130"/>
      <c r="O1060" s="643"/>
      <c r="P1060" s="1132"/>
      <c r="Q1060" s="1239"/>
      <c r="R1060" s="1246"/>
      <c r="S1060" s="643"/>
      <c r="T1060" s="1090"/>
      <c r="U1060" s="1091"/>
      <c r="V1060" s="1805"/>
      <c r="W1060" s="512"/>
      <c r="X1060" s="1083"/>
      <c r="Y1060" s="1079" t="s">
        <v>11869</v>
      </c>
      <c r="Z1060" s="354" t="s">
        <v>30</v>
      </c>
      <c r="AA1060" s="357">
        <v>0.85</v>
      </c>
      <c r="AB1060" s="1745"/>
      <c r="AC1060" s="1090"/>
      <c r="AD1060" s="1091"/>
      <c r="AE1060" s="391">
        <f>ROUND(ROUND(ROUND(ROUND(ROUND(G1028*P$8,0)*T1052,0)*X1059,0)*AA1060,0)-AC1057,0)</f>
        <v>162</v>
      </c>
      <c r="AF1060" s="268"/>
    </row>
    <row r="1061" spans="1:32" ht="17.100000000000001" customHeight="1">
      <c r="A1061" s="243">
        <v>63</v>
      </c>
      <c r="B1061" s="351">
        <v>7419</v>
      </c>
      <c r="C1061" s="870" t="s">
        <v>14078</v>
      </c>
      <c r="D1061" s="597"/>
      <c r="E1061" s="661"/>
      <c r="F1061" s="627"/>
      <c r="G1061" s="208"/>
      <c r="H1061" s="208"/>
      <c r="I1061" s="385"/>
      <c r="J1061" s="629"/>
      <c r="K1061" s="630"/>
      <c r="L1061" s="630"/>
      <c r="M1061" s="214"/>
      <c r="N1061" s="1130"/>
      <c r="O1061" s="643"/>
      <c r="P1061" s="1132"/>
      <c r="Q1061" s="1239"/>
      <c r="R1061" s="1246"/>
      <c r="S1061" s="643"/>
      <c r="T1061" s="1090"/>
      <c r="U1061" s="1091"/>
      <c r="V1061" s="1684" t="s">
        <v>4708</v>
      </c>
      <c r="W1061" s="643" t="s">
        <v>30</v>
      </c>
      <c r="X1061" s="1091">
        <f>$X$299</f>
        <v>0.85</v>
      </c>
      <c r="Y1061" s="1082"/>
      <c r="Z1061" s="1082"/>
      <c r="AA1061" s="1083"/>
      <c r="AB1061" s="1745"/>
      <c r="AC1061" s="1090"/>
      <c r="AD1061" s="1091"/>
      <c r="AE1061" s="391">
        <f>ROUND(ROUND(ROUND(ROUND(G1028*P$8,0)*T1052,0)*X1061,0)-AC1057,0)</f>
        <v>235</v>
      </c>
      <c r="AF1061" s="268"/>
    </row>
    <row r="1062" spans="1:32" ht="17.100000000000001" customHeight="1">
      <c r="A1062" s="243">
        <v>63</v>
      </c>
      <c r="B1062" s="351">
        <v>7420</v>
      </c>
      <c r="C1062" s="870" t="s">
        <v>14079</v>
      </c>
      <c r="D1062" s="597"/>
      <c r="E1062" s="661"/>
      <c r="F1062" s="627"/>
      <c r="G1062" s="208"/>
      <c r="H1062" s="208"/>
      <c r="I1062" s="226"/>
      <c r="J1062" s="630"/>
      <c r="K1062" s="630"/>
      <c r="L1062" s="630"/>
      <c r="M1062" s="400"/>
      <c r="N1062" s="1130"/>
      <c r="O1062" s="643"/>
      <c r="P1062" s="1132"/>
      <c r="Q1062" s="1241"/>
      <c r="R1062" s="1238"/>
      <c r="S1062" s="643"/>
      <c r="T1062" s="1090"/>
      <c r="U1062" s="1083"/>
      <c r="V1062" s="1805"/>
      <c r="W1062" s="512"/>
      <c r="X1062" s="1083"/>
      <c r="Y1062" s="1079" t="s">
        <v>11869</v>
      </c>
      <c r="Z1062" s="354" t="s">
        <v>30</v>
      </c>
      <c r="AA1062" s="357">
        <v>0.85</v>
      </c>
      <c r="AB1062" s="1746"/>
      <c r="AC1062" s="1082"/>
      <c r="AD1062" s="1083"/>
      <c r="AE1062" s="391">
        <f>ROUND(ROUND(ROUND(ROUND(ROUND(G1028*P$8,0)*T1052,0)*X1061,0)*AA1062,0)-AC1057,0)</f>
        <v>199</v>
      </c>
      <c r="AF1062" s="268"/>
    </row>
    <row r="1063" spans="1:32" ht="17.100000000000001" customHeight="1">
      <c r="A1063" s="243">
        <v>63</v>
      </c>
      <c r="B1063" s="351">
        <v>7431</v>
      </c>
      <c r="C1063" s="870" t="s">
        <v>14080</v>
      </c>
      <c r="D1063" s="1622" t="s">
        <v>12636</v>
      </c>
      <c r="E1063" s="1764"/>
      <c r="F1063" s="1580" t="s">
        <v>12637</v>
      </c>
      <c r="G1063" s="633"/>
      <c r="H1063" s="633"/>
      <c r="I1063" s="633"/>
      <c r="J1063" s="602"/>
      <c r="K1063" s="524"/>
      <c r="L1063" s="360"/>
      <c r="M1063" s="524"/>
      <c r="N1063" s="516"/>
      <c r="O1063" s="517"/>
      <c r="P1063" s="518"/>
      <c r="Q1063" s="1272"/>
      <c r="R1063" s="1272"/>
      <c r="S1063" s="524"/>
      <c r="T1063" s="524"/>
      <c r="U1063" s="524"/>
      <c r="V1063" s="1265"/>
      <c r="W1063" s="362"/>
      <c r="X1063" s="1144"/>
      <c r="Y1063" s="635"/>
      <c r="Z1063" s="635"/>
      <c r="AA1063" s="1082"/>
      <c r="AB1063" s="1220"/>
      <c r="AC1063" s="1145"/>
      <c r="AD1063" s="1146"/>
      <c r="AE1063" s="391">
        <f>ROUND(G1064*P$8,0)</f>
        <v>299</v>
      </c>
      <c r="AF1063" s="268"/>
    </row>
    <row r="1064" spans="1:32" ht="17.100000000000001" customHeight="1">
      <c r="A1064" s="243">
        <v>63</v>
      </c>
      <c r="B1064" s="351">
        <v>7432</v>
      </c>
      <c r="C1064" s="870" t="s">
        <v>14081</v>
      </c>
      <c r="D1064" s="1765"/>
      <c r="E1064" s="1766"/>
      <c r="F1064" s="1765"/>
      <c r="G1064" s="796">
        <v>427</v>
      </c>
      <c r="H1064" s="517" t="s">
        <v>18</v>
      </c>
      <c r="I1064" s="638"/>
      <c r="J1064" s="605"/>
      <c r="K1064" s="517"/>
      <c r="L1064" s="639"/>
      <c r="M1064" s="517"/>
      <c r="N1064" s="516"/>
      <c r="O1064" s="517"/>
      <c r="P1064" s="518"/>
      <c r="Q1064" s="1273"/>
      <c r="R1064" s="1273"/>
      <c r="S1064" s="517"/>
      <c r="T1064" s="517"/>
      <c r="U1064" s="517"/>
      <c r="V1064" s="1274"/>
      <c r="W1064" s="643"/>
      <c r="X1064" s="1148"/>
      <c r="Y1064" s="1071" t="s">
        <v>4700</v>
      </c>
      <c r="Z1064" s="362" t="s">
        <v>163</v>
      </c>
      <c r="AA1064" s="355">
        <v>0.85</v>
      </c>
      <c r="AB1064" s="1215"/>
      <c r="AC1064" s="1149"/>
      <c r="AD1064" s="1144"/>
      <c r="AE1064" s="391">
        <f>ROUND(ROUND(G1064*P$8,0)*AA1064,0)</f>
        <v>254</v>
      </c>
      <c r="AF1064" s="268"/>
    </row>
    <row r="1065" spans="1:32" ht="17.100000000000001" customHeight="1">
      <c r="A1065" s="243">
        <v>63</v>
      </c>
      <c r="B1065" s="351">
        <v>7433</v>
      </c>
      <c r="C1065" s="870" t="s">
        <v>14082</v>
      </c>
      <c r="D1065" s="1765"/>
      <c r="E1065" s="1766"/>
      <c r="F1065" s="1765"/>
      <c r="G1065" s="517"/>
      <c r="H1065" s="517"/>
      <c r="I1065" s="638"/>
      <c r="J1065" s="605"/>
      <c r="K1065" s="517"/>
      <c r="L1065" s="639"/>
      <c r="M1065" s="546"/>
      <c r="N1065" s="842"/>
      <c r="O1065" s="546"/>
      <c r="P1065" s="743"/>
      <c r="Q1065" s="1275"/>
      <c r="R1065" s="1275"/>
      <c r="S1065" s="517"/>
      <c r="T1065" s="517"/>
      <c r="U1065" s="517"/>
      <c r="V1065" s="1274"/>
      <c r="W1065" s="643"/>
      <c r="X1065" s="1091"/>
      <c r="Y1065" s="1088"/>
      <c r="Z1065" s="1088"/>
      <c r="AA1065" s="1089"/>
      <c r="AB1065" s="1533" t="s">
        <v>167</v>
      </c>
      <c r="AC1065" s="362">
        <v>5</v>
      </c>
      <c r="AD1065" s="363" t="s">
        <v>168</v>
      </c>
      <c r="AE1065" s="391">
        <f>ROUND(ROUND(G1064*P$8,0)-AC1065,0)</f>
        <v>294</v>
      </c>
      <c r="AF1065" s="268"/>
    </row>
    <row r="1066" spans="1:32" ht="17.100000000000001" customHeight="1">
      <c r="A1066" s="243">
        <v>63</v>
      </c>
      <c r="B1066" s="351">
        <v>7434</v>
      </c>
      <c r="C1066" s="870" t="s">
        <v>14083</v>
      </c>
      <c r="D1066" s="646"/>
      <c r="E1066" s="1154"/>
      <c r="F1066" s="1748"/>
      <c r="G1066" s="679"/>
      <c r="H1066" s="288"/>
      <c r="I1066" s="678"/>
      <c r="J1066" s="807"/>
      <c r="K1066" s="288"/>
      <c r="L1066" s="525"/>
      <c r="M1066" s="289"/>
      <c r="N1066" s="842"/>
      <c r="O1066" s="546"/>
      <c r="P1066" s="743"/>
      <c r="Q1066" s="1276"/>
      <c r="R1066" s="1276"/>
      <c r="S1066" s="288"/>
      <c r="T1066" s="288"/>
      <c r="U1066" s="288"/>
      <c r="V1066" s="1266"/>
      <c r="W1066" s="512"/>
      <c r="X1066" s="1083"/>
      <c r="Y1066" s="1079" t="s">
        <v>4700</v>
      </c>
      <c r="Z1066" s="354" t="s">
        <v>163</v>
      </c>
      <c r="AA1066" s="357">
        <v>0.85</v>
      </c>
      <c r="AB1066" s="1746"/>
      <c r="AC1066" s="643"/>
      <c r="AD1066" s="1086"/>
      <c r="AE1066" s="391">
        <f>ROUND(ROUND(ROUND(G1064*P$8,0)*AA1066,0)-AC1065,0)</f>
        <v>249</v>
      </c>
      <c r="AF1066" s="268"/>
    </row>
    <row r="1067" spans="1:32" ht="17.100000000000001" customHeight="1">
      <c r="A1067" s="243">
        <v>63</v>
      </c>
      <c r="B1067" s="351">
        <v>7441</v>
      </c>
      <c r="C1067" s="870" t="s">
        <v>14084</v>
      </c>
      <c r="D1067" s="646"/>
      <c r="E1067" s="1154"/>
      <c r="F1067" s="1752" t="s">
        <v>12642</v>
      </c>
      <c r="G1067" s="796"/>
      <c r="H1067" s="517"/>
      <c r="I1067" s="524"/>
      <c r="J1067" s="641"/>
      <c r="K1067" s="641"/>
      <c r="L1067" s="641"/>
      <c r="M1067" s="524"/>
      <c r="N1067" s="516"/>
      <c r="O1067" s="517"/>
      <c r="P1067" s="518"/>
      <c r="Q1067" s="641"/>
      <c r="R1067" s="641"/>
      <c r="S1067" s="524"/>
      <c r="T1067" s="524"/>
      <c r="U1067" s="642"/>
      <c r="V1067" s="1233"/>
      <c r="W1067" s="362"/>
      <c r="X1067" s="1097"/>
      <c r="Y1067" s="1082"/>
      <c r="Z1067" s="1082"/>
      <c r="AA1067" s="635"/>
      <c r="AB1067" s="1215"/>
      <c r="AC1067" s="1145"/>
      <c r="AD1067" s="1146"/>
      <c r="AE1067" s="391">
        <f>ROUND(G1068*P$8,0)</f>
        <v>386</v>
      </c>
      <c r="AF1067" s="268"/>
    </row>
    <row r="1068" spans="1:32" ht="17.100000000000001" customHeight="1">
      <c r="A1068" s="243">
        <v>63</v>
      </c>
      <c r="B1068" s="351">
        <v>7442</v>
      </c>
      <c r="C1068" s="870" t="s">
        <v>14085</v>
      </c>
      <c r="D1068" s="646"/>
      <c r="E1068" s="1154"/>
      <c r="F1068" s="1745"/>
      <c r="G1068" s="796">
        <v>551</v>
      </c>
      <c r="H1068" s="517" t="s">
        <v>18</v>
      </c>
      <c r="I1068" s="517"/>
      <c r="J1068" s="748"/>
      <c r="K1068" s="748"/>
      <c r="L1068" s="748"/>
      <c r="M1068" s="517"/>
      <c r="N1068" s="516"/>
      <c r="O1068" s="517"/>
      <c r="P1068" s="518"/>
      <c r="Q1068" s="748"/>
      <c r="R1068" s="748"/>
      <c r="S1068" s="517"/>
      <c r="T1068" s="517"/>
      <c r="U1068" s="518"/>
      <c r="V1068" s="1234"/>
      <c r="W1068" s="512"/>
      <c r="X1068" s="514"/>
      <c r="Y1068" s="1079" t="s">
        <v>4700</v>
      </c>
      <c r="Z1068" s="354" t="s">
        <v>163</v>
      </c>
      <c r="AA1068" s="356">
        <v>0.85</v>
      </c>
      <c r="AB1068" s="1215"/>
      <c r="AC1068" s="1145"/>
      <c r="AD1068" s="1146"/>
      <c r="AE1068" s="391">
        <f>ROUND(ROUND(G1068*P$8,0)*AA1068,0)</f>
        <v>328</v>
      </c>
      <c r="AF1068" s="268"/>
    </row>
    <row r="1069" spans="1:32" ht="17.100000000000001" customHeight="1">
      <c r="A1069" s="243">
        <v>63</v>
      </c>
      <c r="B1069" s="351">
        <v>7443</v>
      </c>
      <c r="C1069" s="870" t="s">
        <v>14086</v>
      </c>
      <c r="D1069" s="604"/>
      <c r="E1069" s="607"/>
      <c r="F1069" s="1745"/>
      <c r="G1069" s="531"/>
      <c r="H1069" s="531"/>
      <c r="I1069" s="517"/>
      <c r="J1069" s="748"/>
      <c r="K1069" s="748"/>
      <c r="L1069" s="748"/>
      <c r="M1069" s="643"/>
      <c r="N1069" s="1130"/>
      <c r="O1069" s="643"/>
      <c r="P1069" s="1132"/>
      <c r="Q1069" s="1238"/>
      <c r="R1069" s="1238"/>
      <c r="S1069" s="643"/>
      <c r="T1069" s="1090"/>
      <c r="U1069" s="1091"/>
      <c r="V1069" s="1684" t="s">
        <v>4703</v>
      </c>
      <c r="W1069" s="362" t="s">
        <v>163</v>
      </c>
      <c r="X1069" s="1081">
        <f>$X$297</f>
        <v>0.7</v>
      </c>
      <c r="Y1069" s="635"/>
      <c r="Z1069" s="635"/>
      <c r="AA1069" s="1088"/>
      <c r="AB1069" s="1226"/>
      <c r="AC1069" s="1088"/>
      <c r="AD1069" s="1089"/>
      <c r="AE1069" s="391">
        <f>ROUND(ROUND(G1068*P$8,0)*X1069,0)</f>
        <v>270</v>
      </c>
      <c r="AF1069" s="268"/>
    </row>
    <row r="1070" spans="1:32" ht="17.100000000000001" customHeight="1">
      <c r="A1070" s="243">
        <v>63</v>
      </c>
      <c r="B1070" s="351">
        <v>7444</v>
      </c>
      <c r="C1070" s="870" t="s">
        <v>14087</v>
      </c>
      <c r="D1070" s="604"/>
      <c r="E1070" s="607"/>
      <c r="F1070" s="1131"/>
      <c r="G1070" s="796"/>
      <c r="H1070" s="517"/>
      <c r="I1070" s="517"/>
      <c r="J1070" s="748"/>
      <c r="K1070" s="748"/>
      <c r="L1070" s="748"/>
      <c r="M1070" s="643"/>
      <c r="N1070" s="1130"/>
      <c r="O1070" s="643"/>
      <c r="P1070" s="1132"/>
      <c r="Q1070" s="1238"/>
      <c r="R1070" s="1238"/>
      <c r="S1070" s="643"/>
      <c r="T1070" s="1090"/>
      <c r="U1070" s="1091"/>
      <c r="V1070" s="1805"/>
      <c r="W1070" s="512"/>
      <c r="X1070" s="1083"/>
      <c r="Y1070" s="1071" t="s">
        <v>11869</v>
      </c>
      <c r="Z1070" s="362" t="s">
        <v>30</v>
      </c>
      <c r="AA1070" s="355">
        <v>0.85</v>
      </c>
      <c r="AB1070" s="1215"/>
      <c r="AC1070" s="1088"/>
      <c r="AD1070" s="1089"/>
      <c r="AE1070" s="391">
        <f>ROUND(ROUND(ROUND(G1068*P$8,0)*X1069,0)*AA1070,0)</f>
        <v>230</v>
      </c>
      <c r="AF1070" s="268"/>
    </row>
    <row r="1071" spans="1:32" ht="17.100000000000001" customHeight="1">
      <c r="A1071" s="243">
        <v>63</v>
      </c>
      <c r="B1071" s="351">
        <v>7445</v>
      </c>
      <c r="C1071" s="870" t="s">
        <v>14088</v>
      </c>
      <c r="D1071" s="604"/>
      <c r="E1071" s="607"/>
      <c r="F1071" s="1131"/>
      <c r="G1071" s="517"/>
      <c r="H1071" s="517"/>
      <c r="I1071" s="517"/>
      <c r="J1071" s="748"/>
      <c r="K1071" s="748"/>
      <c r="L1071" s="748"/>
      <c r="M1071" s="643"/>
      <c r="N1071" s="1130"/>
      <c r="O1071" s="643"/>
      <c r="P1071" s="1132"/>
      <c r="Q1071" s="1238"/>
      <c r="R1071" s="1238"/>
      <c r="S1071" s="643"/>
      <c r="T1071" s="1090"/>
      <c r="U1071" s="1091"/>
      <c r="V1071" s="1684" t="s">
        <v>4708</v>
      </c>
      <c r="W1071" s="362" t="s">
        <v>30</v>
      </c>
      <c r="X1071" s="1081">
        <f>$X$299</f>
        <v>0.85</v>
      </c>
      <c r="Y1071" s="1088"/>
      <c r="Z1071" s="1088"/>
      <c r="AA1071" s="1082"/>
      <c r="AB1071" s="1220"/>
      <c r="AC1071" s="1088"/>
      <c r="AD1071" s="1089"/>
      <c r="AE1071" s="391">
        <f>ROUND(ROUND(G1068*P$8,0)*X1071,0)</f>
        <v>328</v>
      </c>
      <c r="AF1071" s="268"/>
    </row>
    <row r="1072" spans="1:32" ht="17.100000000000001" customHeight="1">
      <c r="A1072" s="243">
        <v>63</v>
      </c>
      <c r="B1072" s="351">
        <v>7446</v>
      </c>
      <c r="C1072" s="870" t="s">
        <v>14089</v>
      </c>
      <c r="D1072" s="604"/>
      <c r="E1072" s="607"/>
      <c r="F1072" s="1131"/>
      <c r="G1072" s="517"/>
      <c r="H1072" s="517"/>
      <c r="I1072" s="517"/>
      <c r="J1072" s="748"/>
      <c r="K1072" s="748"/>
      <c r="L1072" s="748"/>
      <c r="M1072" s="643"/>
      <c r="N1072" s="1130"/>
      <c r="O1072" s="643"/>
      <c r="P1072" s="1132"/>
      <c r="Q1072" s="1238"/>
      <c r="R1072" s="1238"/>
      <c r="S1072" s="643"/>
      <c r="T1072" s="1090"/>
      <c r="U1072" s="1091"/>
      <c r="V1072" s="1805"/>
      <c r="W1072" s="512"/>
      <c r="X1072" s="1083"/>
      <c r="Y1072" s="1079" t="s">
        <v>11869</v>
      </c>
      <c r="Z1072" s="354" t="s">
        <v>30</v>
      </c>
      <c r="AA1072" s="355">
        <v>0.85</v>
      </c>
      <c r="AB1072" s="1215"/>
      <c r="AC1072" s="1119"/>
      <c r="AD1072" s="1081"/>
      <c r="AE1072" s="391">
        <f>ROUND(ROUND(ROUND(G1068*P$8,0)*X1071,0)*AA1072,0)</f>
        <v>279</v>
      </c>
      <c r="AF1072" s="268"/>
    </row>
    <row r="1073" spans="1:32" ht="17.100000000000001" customHeight="1">
      <c r="A1073" s="243">
        <v>63</v>
      </c>
      <c r="B1073" s="351">
        <v>7447</v>
      </c>
      <c r="C1073" s="870" t="s">
        <v>14090</v>
      </c>
      <c r="D1073" s="604"/>
      <c r="E1073" s="607"/>
      <c r="F1073" s="1131"/>
      <c r="G1073" s="517"/>
      <c r="H1073" s="517"/>
      <c r="I1073" s="517"/>
      <c r="J1073" s="748"/>
      <c r="K1073" s="748"/>
      <c r="L1073" s="748"/>
      <c r="M1073" s="643"/>
      <c r="N1073" s="1130"/>
      <c r="O1073" s="643"/>
      <c r="P1073" s="1132"/>
      <c r="Q1073" s="1238"/>
      <c r="R1073" s="1238"/>
      <c r="S1073" s="643"/>
      <c r="T1073" s="1090"/>
      <c r="U1073" s="1091"/>
      <c r="V1073" s="1233"/>
      <c r="W1073" s="362"/>
      <c r="X1073" s="1097"/>
      <c r="Y1073" s="1082"/>
      <c r="Z1073" s="1082"/>
      <c r="AA1073" s="1083"/>
      <c r="AB1073" s="1533" t="s">
        <v>167</v>
      </c>
      <c r="AC1073" s="362">
        <v>5</v>
      </c>
      <c r="AD1073" s="363" t="s">
        <v>168</v>
      </c>
      <c r="AE1073" s="391">
        <f>ROUND(ROUND(G1068*P$8,0)-AC1073,0)</f>
        <v>381</v>
      </c>
      <c r="AF1073" s="268"/>
    </row>
    <row r="1074" spans="1:32" ht="17.100000000000001" customHeight="1">
      <c r="A1074" s="243">
        <v>63</v>
      </c>
      <c r="B1074" s="351">
        <v>7448</v>
      </c>
      <c r="C1074" s="870" t="s">
        <v>14091</v>
      </c>
      <c r="D1074" s="604"/>
      <c r="E1074" s="607"/>
      <c r="F1074" s="1131"/>
      <c r="G1074" s="517"/>
      <c r="H1074" s="517"/>
      <c r="I1074" s="517"/>
      <c r="J1074" s="748"/>
      <c r="K1074" s="748"/>
      <c r="L1074" s="748"/>
      <c r="M1074" s="643"/>
      <c r="N1074" s="1130"/>
      <c r="O1074" s="643"/>
      <c r="P1074" s="1132"/>
      <c r="Q1074" s="1238"/>
      <c r="R1074" s="1238"/>
      <c r="S1074" s="643"/>
      <c r="T1074" s="1090"/>
      <c r="U1074" s="1091"/>
      <c r="V1074" s="1234"/>
      <c r="W1074" s="512"/>
      <c r="X1074" s="514"/>
      <c r="Y1074" s="1079" t="s">
        <v>11869</v>
      </c>
      <c r="Z1074" s="354" t="s">
        <v>30</v>
      </c>
      <c r="AA1074" s="357">
        <v>0.85</v>
      </c>
      <c r="AB1074" s="1745"/>
      <c r="AC1074" s="643"/>
      <c r="AD1074" s="1086"/>
      <c r="AE1074" s="391">
        <f>ROUND(ROUND(ROUND(G1068*P$8,0)*AA1074,0)-AC1073,0)</f>
        <v>323</v>
      </c>
      <c r="AF1074" s="268"/>
    </row>
    <row r="1075" spans="1:32" ht="17.100000000000001" customHeight="1">
      <c r="A1075" s="243">
        <v>63</v>
      </c>
      <c r="B1075" s="351">
        <v>7449</v>
      </c>
      <c r="C1075" s="870" t="s">
        <v>14092</v>
      </c>
      <c r="D1075" s="604"/>
      <c r="E1075" s="607"/>
      <c r="F1075" s="1131"/>
      <c r="G1075" s="517"/>
      <c r="H1075" s="517"/>
      <c r="I1075" s="517"/>
      <c r="J1075" s="748"/>
      <c r="K1075" s="748"/>
      <c r="L1075" s="748"/>
      <c r="M1075" s="643"/>
      <c r="N1075" s="1130"/>
      <c r="O1075" s="643"/>
      <c r="P1075" s="1132"/>
      <c r="Q1075" s="1238"/>
      <c r="R1075" s="1238"/>
      <c r="S1075" s="643"/>
      <c r="T1075" s="1090"/>
      <c r="U1075" s="1091"/>
      <c r="V1075" s="1684" t="s">
        <v>4703</v>
      </c>
      <c r="W1075" s="643" t="s">
        <v>30</v>
      </c>
      <c r="X1075" s="1091">
        <f>$X$297</f>
        <v>0.7</v>
      </c>
      <c r="Y1075" s="635"/>
      <c r="Z1075" s="635"/>
      <c r="AA1075" s="636"/>
      <c r="AB1075" s="1745"/>
      <c r="AC1075" s="1090"/>
      <c r="AD1075" s="1091"/>
      <c r="AE1075" s="391">
        <f>ROUND(ROUND(ROUND(G1068*P$8,0)*X1075,0)-AC1073,0)</f>
        <v>265</v>
      </c>
      <c r="AF1075" s="268"/>
    </row>
    <row r="1076" spans="1:32" ht="17.100000000000001" customHeight="1">
      <c r="A1076" s="243">
        <v>63</v>
      </c>
      <c r="B1076" s="351">
        <v>7450</v>
      </c>
      <c r="C1076" s="870" t="s">
        <v>14093</v>
      </c>
      <c r="D1076" s="604"/>
      <c r="E1076" s="607"/>
      <c r="F1076" s="1131"/>
      <c r="G1076" s="517"/>
      <c r="H1076" s="517"/>
      <c r="I1076" s="517"/>
      <c r="J1076" s="748"/>
      <c r="K1076" s="748"/>
      <c r="L1076" s="748"/>
      <c r="M1076" s="643"/>
      <c r="N1076" s="1130"/>
      <c r="O1076" s="643"/>
      <c r="P1076" s="1132"/>
      <c r="Q1076" s="1238"/>
      <c r="R1076" s="1238"/>
      <c r="S1076" s="643"/>
      <c r="T1076" s="1090"/>
      <c r="U1076" s="1091"/>
      <c r="V1076" s="1805"/>
      <c r="W1076" s="512"/>
      <c r="X1076" s="1083"/>
      <c r="Y1076" s="1071" t="s">
        <v>11869</v>
      </c>
      <c r="Z1076" s="362" t="s">
        <v>30</v>
      </c>
      <c r="AA1076" s="395">
        <v>0.85</v>
      </c>
      <c r="AB1076" s="1745"/>
      <c r="AC1076" s="1090"/>
      <c r="AD1076" s="1091"/>
      <c r="AE1076" s="391">
        <f>ROUND(ROUND(ROUND(ROUND(G1068*P$8,0)*X1075,0)*AA1076,0)-AC1073,0)</f>
        <v>225</v>
      </c>
      <c r="AF1076" s="268"/>
    </row>
    <row r="1077" spans="1:32" ht="17.100000000000001" customHeight="1">
      <c r="A1077" s="243">
        <v>63</v>
      </c>
      <c r="B1077" s="351">
        <v>7451</v>
      </c>
      <c r="C1077" s="870" t="s">
        <v>14094</v>
      </c>
      <c r="D1077" s="604"/>
      <c r="E1077" s="607"/>
      <c r="F1077" s="1131"/>
      <c r="G1077" s="517"/>
      <c r="H1077" s="517"/>
      <c r="I1077" s="517"/>
      <c r="J1077" s="748"/>
      <c r="K1077" s="748"/>
      <c r="L1077" s="748"/>
      <c r="M1077" s="643"/>
      <c r="N1077" s="1130"/>
      <c r="O1077" s="643"/>
      <c r="P1077" s="1132"/>
      <c r="Q1077" s="1238"/>
      <c r="R1077" s="1238"/>
      <c r="S1077" s="643"/>
      <c r="T1077" s="1090"/>
      <c r="U1077" s="1091"/>
      <c r="V1077" s="1684" t="s">
        <v>4708</v>
      </c>
      <c r="W1077" s="643" t="s">
        <v>30</v>
      </c>
      <c r="X1077" s="1091">
        <f>$X$299</f>
        <v>0.85</v>
      </c>
      <c r="Y1077" s="1088"/>
      <c r="Z1077" s="1088"/>
      <c r="AA1077" s="1089"/>
      <c r="AB1077" s="1745"/>
      <c r="AC1077" s="1090"/>
      <c r="AD1077" s="1091"/>
      <c r="AE1077" s="391">
        <f>ROUND(ROUND(ROUND(G1068*P$8,0)*X1077,0)-AC1073,0)</f>
        <v>323</v>
      </c>
      <c r="AF1077" s="268"/>
    </row>
    <row r="1078" spans="1:32" ht="17.100000000000001" customHeight="1">
      <c r="A1078" s="243">
        <v>63</v>
      </c>
      <c r="B1078" s="351">
        <v>7452</v>
      </c>
      <c r="C1078" s="870" t="s">
        <v>14095</v>
      </c>
      <c r="D1078" s="806"/>
      <c r="E1078" s="1158"/>
      <c r="F1078" s="1159"/>
      <c r="G1078" s="288"/>
      <c r="H1078" s="288"/>
      <c r="I1078" s="288"/>
      <c r="J1078" s="1104"/>
      <c r="K1078" s="1104"/>
      <c r="L1078" s="1104"/>
      <c r="M1078" s="512"/>
      <c r="N1078" s="1130"/>
      <c r="O1078" s="643"/>
      <c r="P1078" s="1132"/>
      <c r="Q1078" s="1258"/>
      <c r="R1078" s="1258"/>
      <c r="S1078" s="512"/>
      <c r="T1078" s="1082"/>
      <c r="U1078" s="1083"/>
      <c r="V1078" s="1805"/>
      <c r="W1078" s="512"/>
      <c r="X1078" s="1083"/>
      <c r="Y1078" s="1079" t="s">
        <v>11869</v>
      </c>
      <c r="Z1078" s="354" t="s">
        <v>30</v>
      </c>
      <c r="AA1078" s="357">
        <v>0.85</v>
      </c>
      <c r="AB1078" s="1746"/>
      <c r="AC1078" s="1082"/>
      <c r="AD1078" s="1083"/>
      <c r="AE1078" s="391">
        <f>ROUND(ROUND(ROUND(ROUND(G1068*P$8,0)*X1077,0)*AA1078,0)-AC1073,0)</f>
        <v>274</v>
      </c>
      <c r="AF1078" s="268"/>
    </row>
    <row r="1079" spans="1:32" ht="17.100000000000001" customHeight="1">
      <c r="A1079" s="243">
        <v>63</v>
      </c>
      <c r="B1079" s="351">
        <v>7461</v>
      </c>
      <c r="C1079" s="870" t="s">
        <v>14096</v>
      </c>
      <c r="D1079" s="1749" t="s">
        <v>12655</v>
      </c>
      <c r="E1079" s="1749" t="s">
        <v>12656</v>
      </c>
      <c r="F1079" s="1580" t="s">
        <v>12637</v>
      </c>
      <c r="G1079" s="633"/>
      <c r="H1079" s="633"/>
      <c r="I1079" s="633"/>
      <c r="J1079" s="602"/>
      <c r="K1079" s="524"/>
      <c r="L1079" s="360"/>
      <c r="M1079" s="524"/>
      <c r="N1079" s="516"/>
      <c r="O1079" s="517"/>
      <c r="P1079" s="518"/>
      <c r="Q1079" s="1272"/>
      <c r="R1079" s="1272"/>
      <c r="S1079" s="524"/>
      <c r="T1079" s="524"/>
      <c r="U1079" s="524"/>
      <c r="V1079" s="1265"/>
      <c r="W1079" s="362"/>
      <c r="X1079" s="1144"/>
      <c r="Y1079" s="1082"/>
      <c r="Z1079" s="1082"/>
      <c r="AA1079" s="1082"/>
      <c r="AB1079" s="1277"/>
      <c r="AC1079" s="1145"/>
      <c r="AD1079" s="1146"/>
      <c r="AE1079" s="391">
        <f>ROUND(G1080*P$8,0)</f>
        <v>371</v>
      </c>
      <c r="AF1079" s="268"/>
    </row>
    <row r="1080" spans="1:32" ht="17.100000000000001" customHeight="1">
      <c r="A1080" s="243">
        <v>63</v>
      </c>
      <c r="B1080" s="351">
        <v>7462</v>
      </c>
      <c r="C1080" s="870" t="s">
        <v>14097</v>
      </c>
      <c r="D1080" s="1758"/>
      <c r="E1080" s="1758"/>
      <c r="F1080" s="1745"/>
      <c r="G1080" s="796">
        <v>530</v>
      </c>
      <c r="H1080" s="517" t="s">
        <v>18</v>
      </c>
      <c r="I1080" s="638"/>
      <c r="J1080" s="605"/>
      <c r="K1080" s="517"/>
      <c r="L1080" s="639"/>
      <c r="M1080" s="517"/>
      <c r="N1080" s="516"/>
      <c r="O1080" s="517"/>
      <c r="P1080" s="518"/>
      <c r="Q1080" s="1278"/>
      <c r="R1080" s="1278"/>
      <c r="S1080" s="288"/>
      <c r="T1080" s="288"/>
      <c r="U1080" s="288"/>
      <c r="V1080" s="1266"/>
      <c r="W1080" s="512"/>
      <c r="X1080" s="1163"/>
      <c r="Y1080" s="1079" t="s">
        <v>4700</v>
      </c>
      <c r="Z1080" s="354" t="s">
        <v>163</v>
      </c>
      <c r="AA1080" s="355">
        <v>0.85</v>
      </c>
      <c r="AB1080" s="1277"/>
      <c r="AC1080" s="1145"/>
      <c r="AD1080" s="1146"/>
      <c r="AE1080" s="391">
        <f>ROUND(ROUND(G1080*P$8,0)*AA1080,0)</f>
        <v>315</v>
      </c>
      <c r="AF1080" s="268"/>
    </row>
    <row r="1081" spans="1:32" ht="17.100000000000001" customHeight="1">
      <c r="A1081" s="243">
        <v>63</v>
      </c>
      <c r="B1081" s="351">
        <v>7463</v>
      </c>
      <c r="C1081" s="870" t="s">
        <v>14098</v>
      </c>
      <c r="D1081" s="1758"/>
      <c r="E1081" s="1758"/>
      <c r="F1081" s="1745"/>
      <c r="G1081" s="531"/>
      <c r="H1081" s="531"/>
      <c r="I1081" s="517"/>
      <c r="J1081" s="748"/>
      <c r="K1081" s="748"/>
      <c r="L1081" s="748"/>
      <c r="M1081" s="517"/>
      <c r="N1081" s="516"/>
      <c r="O1081" s="517"/>
      <c r="P1081" s="518"/>
      <c r="Q1081" s="1749" t="s">
        <v>11301</v>
      </c>
      <c r="R1081" s="1808" t="s">
        <v>162</v>
      </c>
      <c r="S1081" s="362" t="s">
        <v>163</v>
      </c>
      <c r="T1081" s="1119">
        <v>0.7</v>
      </c>
      <c r="U1081" s="524"/>
      <c r="V1081" s="1265"/>
      <c r="W1081" s="362"/>
      <c r="X1081" s="1144"/>
      <c r="Y1081" s="635"/>
      <c r="Z1081" s="635"/>
      <c r="AA1081" s="635"/>
      <c r="AB1081" s="1277"/>
      <c r="AC1081" s="1145"/>
      <c r="AD1081" s="1146"/>
      <c r="AE1081" s="391">
        <f>ROUND(ROUND(G1080*P$8,0)*T1081,0)</f>
        <v>260</v>
      </c>
      <c r="AF1081" s="268"/>
    </row>
    <row r="1082" spans="1:32" ht="17.100000000000001" customHeight="1">
      <c r="A1082" s="243">
        <v>63</v>
      </c>
      <c r="B1082" s="351">
        <v>7464</v>
      </c>
      <c r="C1082" s="870" t="s">
        <v>14099</v>
      </c>
      <c r="D1082" s="1758"/>
      <c r="E1082" s="1758"/>
      <c r="F1082" s="1745"/>
      <c r="G1082" s="796"/>
      <c r="H1082" s="517"/>
      <c r="I1082" s="517"/>
      <c r="J1082" s="748"/>
      <c r="K1082" s="748"/>
      <c r="L1082" s="748"/>
      <c r="M1082" s="517"/>
      <c r="N1082" s="516"/>
      <c r="O1082" s="517"/>
      <c r="P1082" s="518"/>
      <c r="Q1082" s="1758"/>
      <c r="R1082" s="1809"/>
      <c r="S1082" s="512"/>
      <c r="T1082" s="1082"/>
      <c r="U1082" s="288"/>
      <c r="V1082" s="1266"/>
      <c r="W1082" s="512"/>
      <c r="X1082" s="1163"/>
      <c r="Y1082" s="1071" t="s">
        <v>4700</v>
      </c>
      <c r="Z1082" s="362" t="s">
        <v>163</v>
      </c>
      <c r="AA1082" s="356">
        <v>0.85</v>
      </c>
      <c r="AB1082" s="1277"/>
      <c r="AC1082" s="1145"/>
      <c r="AD1082" s="1146"/>
      <c r="AE1082" s="391">
        <f>ROUND(ROUND(ROUND(G1080*P$8,0)*T1081,0)*AA1082,0)</f>
        <v>221</v>
      </c>
      <c r="AF1082" s="268"/>
    </row>
    <row r="1083" spans="1:32" ht="17.100000000000001" customHeight="1">
      <c r="A1083" s="243">
        <v>63</v>
      </c>
      <c r="B1083" s="351">
        <v>7465</v>
      </c>
      <c r="C1083" s="870" t="s">
        <v>14100</v>
      </c>
      <c r="D1083" s="1758"/>
      <c r="E1083" s="1758"/>
      <c r="F1083" s="1745"/>
      <c r="G1083" s="517"/>
      <c r="H1083" s="517"/>
      <c r="I1083" s="517"/>
      <c r="J1083" s="748"/>
      <c r="K1083" s="748"/>
      <c r="L1083" s="748"/>
      <c r="M1083" s="643"/>
      <c r="N1083" s="1130"/>
      <c r="O1083" s="643"/>
      <c r="P1083" s="1132"/>
      <c r="Q1083" s="1758"/>
      <c r="R1083" s="1808" t="s">
        <v>165</v>
      </c>
      <c r="S1083" s="362" t="s">
        <v>163</v>
      </c>
      <c r="T1083" s="1119">
        <v>0.5</v>
      </c>
      <c r="U1083" s="1119"/>
      <c r="V1083" s="1265"/>
      <c r="W1083" s="362"/>
      <c r="X1083" s="1144"/>
      <c r="Y1083" s="1088"/>
      <c r="Z1083" s="1088"/>
      <c r="AA1083" s="1088"/>
      <c r="AB1083" s="1277"/>
      <c r="AC1083" s="1145"/>
      <c r="AD1083" s="1146"/>
      <c r="AE1083" s="391">
        <f>ROUND(ROUND(G1080*P$8,0)*T1083,0)</f>
        <v>186</v>
      </c>
      <c r="AF1083" s="268"/>
    </row>
    <row r="1084" spans="1:32" ht="17.100000000000001" customHeight="1">
      <c r="A1084" s="243">
        <v>63</v>
      </c>
      <c r="B1084" s="351">
        <v>7466</v>
      </c>
      <c r="C1084" s="870" t="s">
        <v>14101</v>
      </c>
      <c r="D1084" s="1758"/>
      <c r="E1084" s="1102"/>
      <c r="F1084" s="1746"/>
      <c r="G1084" s="288"/>
      <c r="H1084" s="288"/>
      <c r="I1084" s="288"/>
      <c r="J1084" s="1104"/>
      <c r="K1084" s="1104"/>
      <c r="L1084" s="1104"/>
      <c r="M1084" s="789"/>
      <c r="N1084" s="1130"/>
      <c r="O1084" s="643"/>
      <c r="P1084" s="1132"/>
      <c r="Q1084" s="1759"/>
      <c r="R1084" s="1809"/>
      <c r="S1084" s="512"/>
      <c r="T1084" s="1082"/>
      <c r="U1084" s="1082"/>
      <c r="V1084" s="1266"/>
      <c r="W1084" s="512"/>
      <c r="X1084" s="1163"/>
      <c r="Y1084" s="1079" t="s">
        <v>4700</v>
      </c>
      <c r="Z1084" s="354" t="s">
        <v>163</v>
      </c>
      <c r="AA1084" s="355">
        <v>0.85</v>
      </c>
      <c r="AB1084" s="1277"/>
      <c r="AC1084" s="1145"/>
      <c r="AD1084" s="1146"/>
      <c r="AE1084" s="391">
        <f>ROUND(ROUND(ROUND(G1080*P$8,0)*T1083,0)*AA1084,0)</f>
        <v>158</v>
      </c>
      <c r="AF1084" s="268"/>
    </row>
    <row r="1085" spans="1:32" ht="17.100000000000001" customHeight="1">
      <c r="A1085" s="243">
        <v>63</v>
      </c>
      <c r="B1085" s="351">
        <v>7467</v>
      </c>
      <c r="C1085" s="870" t="s">
        <v>14102</v>
      </c>
      <c r="D1085" s="1094"/>
      <c r="E1085" s="1094"/>
      <c r="F1085" s="1752" t="s">
        <v>12642</v>
      </c>
      <c r="G1085" s="638"/>
      <c r="H1085" s="638"/>
      <c r="I1085" s="638"/>
      <c r="J1085" s="605"/>
      <c r="K1085" s="517"/>
      <c r="L1085" s="639"/>
      <c r="M1085" s="517"/>
      <c r="N1085" s="516"/>
      <c r="O1085" s="517"/>
      <c r="P1085" s="518"/>
      <c r="Q1085" s="1272"/>
      <c r="R1085" s="1272"/>
      <c r="S1085" s="524"/>
      <c r="T1085" s="524"/>
      <c r="U1085" s="524"/>
      <c r="V1085" s="1233"/>
      <c r="W1085" s="362"/>
      <c r="X1085" s="1097"/>
      <c r="Y1085" s="1082"/>
      <c r="Z1085" s="1082"/>
      <c r="AA1085" s="1082"/>
      <c r="AB1085" s="1277"/>
      <c r="AC1085" s="1145"/>
      <c r="AD1085" s="1146"/>
      <c r="AE1085" s="391">
        <f>ROUND(G1086*P$8,0)</f>
        <v>458</v>
      </c>
      <c r="AF1085" s="268"/>
    </row>
    <row r="1086" spans="1:32" ht="17.100000000000001" customHeight="1">
      <c r="A1086" s="243">
        <v>63</v>
      </c>
      <c r="B1086" s="351">
        <v>7468</v>
      </c>
      <c r="C1086" s="870" t="s">
        <v>14103</v>
      </c>
      <c r="D1086" s="646"/>
      <c r="E1086" s="1094"/>
      <c r="F1086" s="1745"/>
      <c r="G1086" s="796">
        <v>654</v>
      </c>
      <c r="H1086" s="517" t="s">
        <v>18</v>
      </c>
      <c r="I1086" s="638"/>
      <c r="J1086" s="605"/>
      <c r="K1086" s="517"/>
      <c r="L1086" s="639"/>
      <c r="M1086" s="517"/>
      <c r="N1086" s="516"/>
      <c r="O1086" s="517"/>
      <c r="P1086" s="518"/>
      <c r="Q1086" s="1273"/>
      <c r="R1086" s="1273"/>
      <c r="S1086" s="517"/>
      <c r="T1086" s="517"/>
      <c r="U1086" s="517"/>
      <c r="V1086" s="1234"/>
      <c r="W1086" s="512"/>
      <c r="X1086" s="514"/>
      <c r="Y1086" s="1079" t="s">
        <v>4700</v>
      </c>
      <c r="Z1086" s="354" t="s">
        <v>163</v>
      </c>
      <c r="AA1086" s="355">
        <v>0.85</v>
      </c>
      <c r="AB1086" s="1277"/>
      <c r="AC1086" s="1145"/>
      <c r="AD1086" s="1146"/>
      <c r="AE1086" s="391">
        <f>ROUND(ROUND(G1086*P$8,0)*AA1086,0)</f>
        <v>389</v>
      </c>
      <c r="AF1086" s="268"/>
    </row>
    <row r="1087" spans="1:32" ht="17.100000000000001" customHeight="1">
      <c r="A1087" s="243">
        <v>63</v>
      </c>
      <c r="B1087" s="351">
        <v>7469</v>
      </c>
      <c r="C1087" s="870" t="s">
        <v>14104</v>
      </c>
      <c r="D1087" s="646"/>
      <c r="E1087" s="1094"/>
      <c r="F1087" s="1745"/>
      <c r="G1087" s="638"/>
      <c r="H1087" s="638"/>
      <c r="I1087" s="638"/>
      <c r="J1087" s="605"/>
      <c r="K1087" s="517"/>
      <c r="L1087" s="639"/>
      <c r="M1087" s="546"/>
      <c r="N1087" s="842"/>
      <c r="O1087" s="546"/>
      <c r="P1087" s="743"/>
      <c r="Q1087" s="1275"/>
      <c r="R1087" s="1275"/>
      <c r="S1087" s="517"/>
      <c r="T1087" s="517"/>
      <c r="U1087" s="517"/>
      <c r="V1087" s="1684" t="s">
        <v>4703</v>
      </c>
      <c r="W1087" s="643" t="s">
        <v>163</v>
      </c>
      <c r="X1087" s="1091">
        <f>$X$297</f>
        <v>0.7</v>
      </c>
      <c r="Y1087" s="635"/>
      <c r="Z1087" s="635"/>
      <c r="AA1087" s="635"/>
      <c r="AB1087" s="1226"/>
      <c r="AC1087" s="1088"/>
      <c r="AD1087" s="1089"/>
      <c r="AE1087" s="391">
        <f>ROUND(ROUND(G1086*P$8,0)*X1087,0)</f>
        <v>321</v>
      </c>
      <c r="AF1087" s="268"/>
    </row>
    <row r="1088" spans="1:32" ht="17.100000000000001" customHeight="1">
      <c r="A1088" s="243">
        <v>63</v>
      </c>
      <c r="B1088" s="351">
        <v>7470</v>
      </c>
      <c r="C1088" s="870" t="s">
        <v>14105</v>
      </c>
      <c r="D1088" s="646"/>
      <c r="E1088" s="1094"/>
      <c r="F1088" s="1745"/>
      <c r="G1088" s="638"/>
      <c r="H1088" s="638"/>
      <c r="I1088" s="638"/>
      <c r="J1088" s="605"/>
      <c r="K1088" s="517"/>
      <c r="L1088" s="639"/>
      <c r="M1088" s="546"/>
      <c r="N1088" s="842"/>
      <c r="O1088" s="546"/>
      <c r="P1088" s="743"/>
      <c r="Q1088" s="1275"/>
      <c r="R1088" s="1275"/>
      <c r="S1088" s="517"/>
      <c r="T1088" s="517"/>
      <c r="U1088" s="517"/>
      <c r="V1088" s="1805"/>
      <c r="W1088" s="512"/>
      <c r="X1088" s="1083"/>
      <c r="Y1088" s="1071" t="s">
        <v>11869</v>
      </c>
      <c r="Z1088" s="362" t="s">
        <v>30</v>
      </c>
      <c r="AA1088" s="356">
        <v>0.85</v>
      </c>
      <c r="AB1088" s="1226"/>
      <c r="AC1088" s="1088"/>
      <c r="AD1088" s="1089"/>
      <c r="AE1088" s="391">
        <f>ROUND(ROUND(ROUND(G1086*P$8,0)*X1087,0)*AA1088,0)</f>
        <v>273</v>
      </c>
      <c r="AF1088" s="268"/>
    </row>
    <row r="1089" spans="1:32" ht="17.100000000000001" customHeight="1">
      <c r="A1089" s="243">
        <v>63</v>
      </c>
      <c r="B1089" s="351">
        <v>7471</v>
      </c>
      <c r="C1089" s="870" t="s">
        <v>14106</v>
      </c>
      <c r="D1089" s="646"/>
      <c r="E1089" s="1094"/>
      <c r="F1089" s="637"/>
      <c r="G1089" s="638"/>
      <c r="H1089" s="638"/>
      <c r="I1089" s="638"/>
      <c r="J1089" s="605"/>
      <c r="K1089" s="517"/>
      <c r="L1089" s="639"/>
      <c r="M1089" s="546"/>
      <c r="N1089" s="842"/>
      <c r="O1089" s="546"/>
      <c r="P1089" s="743"/>
      <c r="Q1089" s="1275"/>
      <c r="R1089" s="1275"/>
      <c r="S1089" s="517"/>
      <c r="T1089" s="517"/>
      <c r="U1089" s="518"/>
      <c r="V1089" s="1684" t="s">
        <v>4708</v>
      </c>
      <c r="W1089" s="643" t="s">
        <v>30</v>
      </c>
      <c r="X1089" s="1091">
        <f>$X$299</f>
        <v>0.85</v>
      </c>
      <c r="Y1089" s="1088"/>
      <c r="Z1089" s="1088"/>
      <c r="AA1089" s="1088"/>
      <c r="AB1089" s="1226"/>
      <c r="AC1089" s="1088"/>
      <c r="AD1089" s="1089"/>
      <c r="AE1089" s="391">
        <f>ROUND(ROUND(G1086*P$8,0)*X1089,0)</f>
        <v>389</v>
      </c>
      <c r="AF1089" s="268"/>
    </row>
    <row r="1090" spans="1:32" ht="17.100000000000001" customHeight="1">
      <c r="A1090" s="243">
        <v>63</v>
      </c>
      <c r="B1090" s="351">
        <v>7472</v>
      </c>
      <c r="C1090" s="870" t="s">
        <v>14107</v>
      </c>
      <c r="D1090" s="646"/>
      <c r="E1090" s="1094"/>
      <c r="F1090" s="637"/>
      <c r="G1090" s="638"/>
      <c r="H1090" s="638"/>
      <c r="I1090" s="638"/>
      <c r="J1090" s="605"/>
      <c r="K1090" s="517"/>
      <c r="L1090" s="639"/>
      <c r="M1090" s="546"/>
      <c r="N1090" s="842"/>
      <c r="O1090" s="546"/>
      <c r="P1090" s="743"/>
      <c r="Q1090" s="1275"/>
      <c r="R1090" s="1275"/>
      <c r="S1090" s="517"/>
      <c r="T1090" s="517"/>
      <c r="U1090" s="518"/>
      <c r="V1090" s="1805"/>
      <c r="W1090" s="512"/>
      <c r="X1090" s="1083"/>
      <c r="Y1090" s="1079" t="s">
        <v>11869</v>
      </c>
      <c r="Z1090" s="354" t="s">
        <v>30</v>
      </c>
      <c r="AA1090" s="355">
        <v>0.85</v>
      </c>
      <c r="AB1090" s="1226"/>
      <c r="AC1090" s="1088"/>
      <c r="AD1090" s="1089"/>
      <c r="AE1090" s="391">
        <f>ROUND(ROUND(ROUND(G1086*P$8,0)*X1089,0)*AA1090,0)</f>
        <v>331</v>
      </c>
      <c r="AF1090" s="268"/>
    </row>
    <row r="1091" spans="1:32" ht="17.100000000000001" customHeight="1">
      <c r="A1091" s="243">
        <v>63</v>
      </c>
      <c r="B1091" s="351">
        <v>7473</v>
      </c>
      <c r="C1091" s="870" t="s">
        <v>14108</v>
      </c>
      <c r="D1091" s="646"/>
      <c r="E1091" s="1094"/>
      <c r="F1091" s="1252"/>
      <c r="G1091" s="531"/>
      <c r="H1091" s="531"/>
      <c r="I1091" s="517"/>
      <c r="J1091" s="748"/>
      <c r="K1091" s="748"/>
      <c r="L1091" s="748"/>
      <c r="M1091" s="517"/>
      <c r="N1091" s="516"/>
      <c r="O1091" s="517"/>
      <c r="P1091" s="518"/>
      <c r="Q1091" s="1749" t="s">
        <v>11301</v>
      </c>
      <c r="R1091" s="1622" t="s">
        <v>235</v>
      </c>
      <c r="S1091" s="524"/>
      <c r="T1091" s="524"/>
      <c r="U1091" s="642"/>
      <c r="V1091" s="1233"/>
      <c r="W1091" s="362"/>
      <c r="X1091" s="1097"/>
      <c r="Y1091" s="1082"/>
      <c r="Z1091" s="1082"/>
      <c r="AA1091" s="1082"/>
      <c r="AB1091" s="1277"/>
      <c r="AC1091" s="1145"/>
      <c r="AD1091" s="1146"/>
      <c r="AE1091" s="391">
        <f>ROUND(ROUND(G1086*P$8,0)*T1092,0)</f>
        <v>321</v>
      </c>
      <c r="AF1091" s="268"/>
    </row>
    <row r="1092" spans="1:32" ht="17.100000000000001" customHeight="1">
      <c r="A1092" s="243">
        <v>63</v>
      </c>
      <c r="B1092" s="351">
        <v>7474</v>
      </c>
      <c r="C1092" s="870" t="s">
        <v>14109</v>
      </c>
      <c r="D1092" s="646"/>
      <c r="E1092" s="1094"/>
      <c r="F1092" s="1252"/>
      <c r="G1092" s="796"/>
      <c r="H1092" s="517"/>
      <c r="I1092" s="517"/>
      <c r="J1092" s="748"/>
      <c r="K1092" s="748"/>
      <c r="L1092" s="748"/>
      <c r="M1092" s="517"/>
      <c r="N1092" s="516"/>
      <c r="O1092" s="517"/>
      <c r="P1092" s="518"/>
      <c r="Q1092" s="1758"/>
      <c r="R1092" s="1745"/>
      <c r="S1092" s="643" t="s">
        <v>30</v>
      </c>
      <c r="T1092" s="1090">
        <v>0.7</v>
      </c>
      <c r="U1092" s="518"/>
      <c r="V1092" s="1234"/>
      <c r="W1092" s="512"/>
      <c r="X1092" s="514"/>
      <c r="Y1092" s="1079" t="s">
        <v>11869</v>
      </c>
      <c r="Z1092" s="354" t="s">
        <v>30</v>
      </c>
      <c r="AA1092" s="355">
        <v>0.85</v>
      </c>
      <c r="AB1092" s="1277"/>
      <c r="AC1092" s="1145"/>
      <c r="AD1092" s="1146"/>
      <c r="AE1092" s="391">
        <f>ROUND(ROUND(ROUND(G1086*P$8,0)*T1092,0)*AA1092,0)</f>
        <v>273</v>
      </c>
      <c r="AF1092" s="268"/>
    </row>
    <row r="1093" spans="1:32" ht="17.100000000000001" customHeight="1">
      <c r="A1093" s="243">
        <v>63</v>
      </c>
      <c r="B1093" s="351">
        <v>7475</v>
      </c>
      <c r="C1093" s="870" t="s">
        <v>14110</v>
      </c>
      <c r="D1093" s="604"/>
      <c r="E1093" s="1102"/>
      <c r="F1093" s="1131"/>
      <c r="G1093" s="517"/>
      <c r="H1093" s="517"/>
      <c r="I1093" s="517"/>
      <c r="J1093" s="748"/>
      <c r="K1093" s="748"/>
      <c r="L1093" s="748"/>
      <c r="M1093" s="643"/>
      <c r="N1093" s="1130"/>
      <c r="O1093" s="643"/>
      <c r="P1093" s="1132"/>
      <c r="Q1093" s="1758"/>
      <c r="R1093" s="1745"/>
      <c r="S1093" s="643"/>
      <c r="T1093" s="1090"/>
      <c r="U1093" s="1091"/>
      <c r="V1093" s="1684" t="s">
        <v>4703</v>
      </c>
      <c r="W1093" s="643" t="s">
        <v>30</v>
      </c>
      <c r="X1093" s="1091">
        <f>$X$297</f>
        <v>0.7</v>
      </c>
      <c r="Y1093" s="635"/>
      <c r="Z1093" s="635"/>
      <c r="AA1093" s="635"/>
      <c r="AB1093" s="1226"/>
      <c r="AC1093" s="1088"/>
      <c r="AD1093" s="1089"/>
      <c r="AE1093" s="391">
        <f>ROUND(ROUND(ROUND(G1086*P$8,0)*T1092,0)*X1093,0)</f>
        <v>225</v>
      </c>
      <c r="AF1093" s="268"/>
    </row>
    <row r="1094" spans="1:32" ht="17.100000000000001" customHeight="1">
      <c r="A1094" s="243">
        <v>63</v>
      </c>
      <c r="B1094" s="351">
        <v>7476</v>
      </c>
      <c r="C1094" s="870" t="s">
        <v>14111</v>
      </c>
      <c r="D1094" s="604"/>
      <c r="E1094" s="1102"/>
      <c r="F1094" s="1131"/>
      <c r="G1094" s="517"/>
      <c r="H1094" s="517"/>
      <c r="I1094" s="517"/>
      <c r="J1094" s="748"/>
      <c r="K1094" s="748"/>
      <c r="L1094" s="748"/>
      <c r="M1094" s="643"/>
      <c r="N1094" s="1130"/>
      <c r="O1094" s="643"/>
      <c r="P1094" s="1132"/>
      <c r="Q1094" s="1758"/>
      <c r="R1094" s="1745"/>
      <c r="S1094" s="643"/>
      <c r="T1094" s="1090"/>
      <c r="U1094" s="1091"/>
      <c r="V1094" s="1805"/>
      <c r="W1094" s="512"/>
      <c r="X1094" s="1083"/>
      <c r="Y1094" s="1071" t="s">
        <v>11869</v>
      </c>
      <c r="Z1094" s="362" t="s">
        <v>30</v>
      </c>
      <c r="AA1094" s="356">
        <v>0.85</v>
      </c>
      <c r="AB1094" s="1226"/>
      <c r="AC1094" s="1088"/>
      <c r="AD1094" s="1089"/>
      <c r="AE1094" s="391">
        <f>ROUND(ROUND(ROUND(ROUND(G1086*P$8,0)*T1092,0)*X1093,0)*AA1094,0)</f>
        <v>191</v>
      </c>
      <c r="AF1094" s="268"/>
    </row>
    <row r="1095" spans="1:32" ht="17.100000000000001" customHeight="1">
      <c r="A1095" s="243">
        <v>63</v>
      </c>
      <c r="B1095" s="351">
        <v>7477</v>
      </c>
      <c r="C1095" s="870" t="s">
        <v>14112</v>
      </c>
      <c r="D1095" s="604"/>
      <c r="E1095" s="1102"/>
      <c r="F1095" s="1131"/>
      <c r="G1095" s="517"/>
      <c r="H1095" s="517"/>
      <c r="I1095" s="517"/>
      <c r="J1095" s="748"/>
      <c r="K1095" s="748"/>
      <c r="L1095" s="748"/>
      <c r="M1095" s="643"/>
      <c r="N1095" s="1130"/>
      <c r="O1095" s="643"/>
      <c r="P1095" s="1132"/>
      <c r="Q1095" s="1238"/>
      <c r="R1095" s="1745"/>
      <c r="S1095" s="643"/>
      <c r="T1095" s="1090"/>
      <c r="U1095" s="1091"/>
      <c r="V1095" s="1684" t="s">
        <v>4708</v>
      </c>
      <c r="W1095" s="643" t="s">
        <v>30</v>
      </c>
      <c r="X1095" s="1091">
        <f>$X$299</f>
        <v>0.85</v>
      </c>
      <c r="Y1095" s="1088"/>
      <c r="Z1095" s="1088"/>
      <c r="AA1095" s="1088"/>
      <c r="AB1095" s="1226"/>
      <c r="AC1095" s="1088"/>
      <c r="AD1095" s="1089"/>
      <c r="AE1095" s="391">
        <f>ROUND(ROUND(ROUND(G1086*P$8,0)*T1092,0)*X1095,0)</f>
        <v>273</v>
      </c>
      <c r="AF1095" s="268"/>
    </row>
    <row r="1096" spans="1:32" ht="17.100000000000001" customHeight="1">
      <c r="A1096" s="243">
        <v>63</v>
      </c>
      <c r="B1096" s="351">
        <v>7478</v>
      </c>
      <c r="C1096" s="870" t="s">
        <v>14113</v>
      </c>
      <c r="D1096" s="604"/>
      <c r="E1096" s="1102"/>
      <c r="F1096" s="1131"/>
      <c r="G1096" s="517"/>
      <c r="H1096" s="517"/>
      <c r="I1096" s="517"/>
      <c r="J1096" s="748"/>
      <c r="K1096" s="748"/>
      <c r="L1096" s="748"/>
      <c r="M1096" s="643"/>
      <c r="N1096" s="1130"/>
      <c r="O1096" s="643"/>
      <c r="P1096" s="1132"/>
      <c r="Q1096" s="1238"/>
      <c r="R1096" s="1746"/>
      <c r="S1096" s="643"/>
      <c r="T1096" s="1090"/>
      <c r="U1096" s="1091"/>
      <c r="V1096" s="1805"/>
      <c r="W1096" s="512"/>
      <c r="X1096" s="1083"/>
      <c r="Y1096" s="1079" t="s">
        <v>11869</v>
      </c>
      <c r="Z1096" s="354" t="s">
        <v>30</v>
      </c>
      <c r="AA1096" s="355">
        <v>0.85</v>
      </c>
      <c r="AB1096" s="1226"/>
      <c r="AC1096" s="1088"/>
      <c r="AD1096" s="1089"/>
      <c r="AE1096" s="391">
        <f>ROUND(ROUND(ROUND(ROUND(G1086*P$8,0)*T1092,0)*X1095,0)*AA1096,0)</f>
        <v>232</v>
      </c>
      <c r="AF1096" s="268"/>
    </row>
    <row r="1097" spans="1:32" ht="17.100000000000001" customHeight="1">
      <c r="A1097" s="243">
        <v>63</v>
      </c>
      <c r="B1097" s="351">
        <v>7479</v>
      </c>
      <c r="C1097" s="870" t="s">
        <v>14114</v>
      </c>
      <c r="D1097" s="604"/>
      <c r="E1097" s="1102"/>
      <c r="F1097" s="1131"/>
      <c r="G1097" s="517"/>
      <c r="H1097" s="517"/>
      <c r="I1097" s="517"/>
      <c r="J1097" s="748"/>
      <c r="K1097" s="748"/>
      <c r="L1097" s="748"/>
      <c r="M1097" s="643"/>
      <c r="N1097" s="1130"/>
      <c r="O1097" s="643"/>
      <c r="P1097" s="1132"/>
      <c r="Q1097" s="1238"/>
      <c r="R1097" s="1622" t="s">
        <v>237</v>
      </c>
      <c r="S1097" s="362"/>
      <c r="T1097" s="1119"/>
      <c r="U1097" s="1081"/>
      <c r="V1097" s="1233"/>
      <c r="W1097" s="362"/>
      <c r="X1097" s="1097"/>
      <c r="Y1097" s="1082"/>
      <c r="Z1097" s="1082"/>
      <c r="AA1097" s="1082"/>
      <c r="AB1097" s="1277"/>
      <c r="AC1097" s="1145"/>
      <c r="AD1097" s="1146"/>
      <c r="AE1097" s="391">
        <f>ROUND(ROUND(G1086*P$8,0)*T1098,0)</f>
        <v>229</v>
      </c>
      <c r="AF1097" s="268"/>
    </row>
    <row r="1098" spans="1:32" ht="17.100000000000001" customHeight="1">
      <c r="A1098" s="243">
        <v>63</v>
      </c>
      <c r="B1098" s="351">
        <v>7480</v>
      </c>
      <c r="C1098" s="870" t="s">
        <v>14115</v>
      </c>
      <c r="D1098" s="604"/>
      <c r="E1098" s="1102"/>
      <c r="F1098" s="1131"/>
      <c r="G1098" s="517"/>
      <c r="H1098" s="517"/>
      <c r="I1098" s="517"/>
      <c r="J1098" s="748"/>
      <c r="K1098" s="748"/>
      <c r="L1098" s="748"/>
      <c r="M1098" s="643"/>
      <c r="N1098" s="1130"/>
      <c r="O1098" s="643"/>
      <c r="P1098" s="1132"/>
      <c r="Q1098" s="1238"/>
      <c r="R1098" s="1745"/>
      <c r="S1098" s="643" t="s">
        <v>30</v>
      </c>
      <c r="T1098" s="1090">
        <v>0.5</v>
      </c>
      <c r="U1098" s="1091"/>
      <c r="V1098" s="1234"/>
      <c r="W1098" s="512"/>
      <c r="X1098" s="514"/>
      <c r="Y1098" s="1079" t="s">
        <v>11869</v>
      </c>
      <c r="Z1098" s="354" t="s">
        <v>30</v>
      </c>
      <c r="AA1098" s="355">
        <v>0.85</v>
      </c>
      <c r="AB1098" s="1277"/>
      <c r="AC1098" s="1145"/>
      <c r="AD1098" s="1146"/>
      <c r="AE1098" s="391">
        <f>ROUND(ROUND(ROUND(G1086*P$8,0)*T1098,0)*AA1098,0)</f>
        <v>195</v>
      </c>
      <c r="AF1098" s="268"/>
    </row>
    <row r="1099" spans="1:32" ht="17.100000000000001" customHeight="1">
      <c r="A1099" s="243">
        <v>63</v>
      </c>
      <c r="B1099" s="351">
        <v>7481</v>
      </c>
      <c r="C1099" s="870" t="s">
        <v>14116</v>
      </c>
      <c r="D1099" s="604"/>
      <c r="E1099" s="1102"/>
      <c r="F1099" s="1131"/>
      <c r="G1099" s="517"/>
      <c r="H1099" s="517"/>
      <c r="I1099" s="517"/>
      <c r="J1099" s="748"/>
      <c r="K1099" s="748"/>
      <c r="L1099" s="748"/>
      <c r="M1099" s="643"/>
      <c r="N1099" s="1130"/>
      <c r="O1099" s="643"/>
      <c r="P1099" s="1132"/>
      <c r="Q1099" s="1238"/>
      <c r="R1099" s="1745"/>
      <c r="S1099" s="287"/>
      <c r="T1099" s="287"/>
      <c r="U1099" s="1091"/>
      <c r="V1099" s="1684" t="s">
        <v>4703</v>
      </c>
      <c r="W1099" s="643" t="s">
        <v>30</v>
      </c>
      <c r="X1099" s="1091">
        <f>$X$297</f>
        <v>0.7</v>
      </c>
      <c r="Y1099" s="635"/>
      <c r="Z1099" s="635"/>
      <c r="AA1099" s="635"/>
      <c r="AB1099" s="1226"/>
      <c r="AC1099" s="1088"/>
      <c r="AD1099" s="1089"/>
      <c r="AE1099" s="391">
        <f>ROUND(ROUND(ROUND(G1086*P$8,0)*T1098,0)*X1099,0)</f>
        <v>160</v>
      </c>
      <c r="AF1099" s="268"/>
    </row>
    <row r="1100" spans="1:32" ht="17.100000000000001" customHeight="1">
      <c r="A1100" s="243">
        <v>63</v>
      </c>
      <c r="B1100" s="351">
        <v>7482</v>
      </c>
      <c r="C1100" s="870" t="s">
        <v>14117</v>
      </c>
      <c r="D1100" s="604"/>
      <c r="E1100" s="1102"/>
      <c r="F1100" s="1131"/>
      <c r="G1100" s="517"/>
      <c r="H1100" s="517"/>
      <c r="I1100" s="517"/>
      <c r="J1100" s="748"/>
      <c r="K1100" s="748"/>
      <c r="L1100" s="748"/>
      <c r="M1100" s="643"/>
      <c r="N1100" s="1130"/>
      <c r="O1100" s="643"/>
      <c r="P1100" s="1132"/>
      <c r="Q1100" s="1238"/>
      <c r="R1100" s="1745"/>
      <c r="S1100" s="643"/>
      <c r="T1100" s="1090"/>
      <c r="U1100" s="1091"/>
      <c r="V1100" s="1805"/>
      <c r="W1100" s="512"/>
      <c r="X1100" s="1083"/>
      <c r="Y1100" s="1071" t="s">
        <v>11869</v>
      </c>
      <c r="Z1100" s="362" t="s">
        <v>30</v>
      </c>
      <c r="AA1100" s="356">
        <v>0.85</v>
      </c>
      <c r="AB1100" s="1226"/>
      <c r="AC1100" s="1088"/>
      <c r="AD1100" s="1089"/>
      <c r="AE1100" s="391">
        <f>ROUND(ROUND(ROUND(ROUND(G1086*P$8,0)*T1098,0)*X1099,0)*AA1100,0)</f>
        <v>136</v>
      </c>
      <c r="AF1100" s="268"/>
    </row>
    <row r="1101" spans="1:32" ht="17.100000000000001" customHeight="1">
      <c r="A1101" s="243">
        <v>63</v>
      </c>
      <c r="B1101" s="351">
        <v>7483</v>
      </c>
      <c r="C1101" s="870" t="s">
        <v>14118</v>
      </c>
      <c r="D1101" s="1102"/>
      <c r="E1101" s="1102"/>
      <c r="F1101" s="1131"/>
      <c r="G1101" s="517"/>
      <c r="H1101" s="517"/>
      <c r="I1101" s="517"/>
      <c r="J1101" s="748"/>
      <c r="K1101" s="748"/>
      <c r="L1101" s="748"/>
      <c r="M1101" s="643"/>
      <c r="N1101" s="1130"/>
      <c r="O1101" s="643"/>
      <c r="P1101" s="1132"/>
      <c r="Q1101" s="1238"/>
      <c r="R1101" s="1745"/>
      <c r="S1101" s="643"/>
      <c r="T1101" s="1090"/>
      <c r="U1101" s="1091"/>
      <c r="V1101" s="1684" t="s">
        <v>4708</v>
      </c>
      <c r="W1101" s="643" t="s">
        <v>30</v>
      </c>
      <c r="X1101" s="1091">
        <f>$X$299</f>
        <v>0.85</v>
      </c>
      <c r="Y1101" s="1088"/>
      <c r="Z1101" s="1088"/>
      <c r="AA1101" s="1088"/>
      <c r="AB1101" s="1226"/>
      <c r="AC1101" s="1088"/>
      <c r="AD1101" s="1089"/>
      <c r="AE1101" s="391">
        <f>ROUND(ROUND(ROUND(G1086*P$8,0)*T1098,0)*X1101,0)</f>
        <v>195</v>
      </c>
      <c r="AF1101" s="268"/>
    </row>
    <row r="1102" spans="1:32" ht="17.100000000000001" customHeight="1">
      <c r="A1102" s="243">
        <v>63</v>
      </c>
      <c r="B1102" s="351">
        <v>7484</v>
      </c>
      <c r="C1102" s="870" t="s">
        <v>14119</v>
      </c>
      <c r="D1102" s="1102"/>
      <c r="E1102" s="1093"/>
      <c r="F1102" s="1159"/>
      <c r="G1102" s="288"/>
      <c r="H1102" s="288"/>
      <c r="I1102" s="288"/>
      <c r="J1102" s="1104"/>
      <c r="K1102" s="1104"/>
      <c r="L1102" s="1104"/>
      <c r="M1102" s="512"/>
      <c r="N1102" s="1130"/>
      <c r="O1102" s="643"/>
      <c r="P1102" s="1132"/>
      <c r="Q1102" s="1255"/>
      <c r="R1102" s="1746"/>
      <c r="S1102" s="512"/>
      <c r="T1102" s="1082"/>
      <c r="U1102" s="1083"/>
      <c r="V1102" s="1805"/>
      <c r="W1102" s="512"/>
      <c r="X1102" s="1083"/>
      <c r="Y1102" s="1079" t="s">
        <v>11869</v>
      </c>
      <c r="Z1102" s="354" t="s">
        <v>30</v>
      </c>
      <c r="AA1102" s="355">
        <v>0.85</v>
      </c>
      <c r="AB1102" s="1226"/>
      <c r="AC1102" s="1088"/>
      <c r="AD1102" s="1089"/>
      <c r="AE1102" s="391">
        <f>ROUND(ROUND(ROUND(ROUND(G1086*P$8,0)*T1098,0)*X1101,0)*AA1102,0)</f>
        <v>166</v>
      </c>
      <c r="AF1102" s="268"/>
    </row>
    <row r="1103" spans="1:32" ht="16.7" customHeight="1">
      <c r="A1103" s="243">
        <v>63</v>
      </c>
      <c r="B1103" s="351">
        <v>7491</v>
      </c>
      <c r="C1103" s="870" t="s">
        <v>14120</v>
      </c>
      <c r="D1103" s="1094"/>
      <c r="E1103" s="1749" t="s">
        <v>12681</v>
      </c>
      <c r="F1103" s="1806" t="s">
        <v>12637</v>
      </c>
      <c r="G1103" s="675">
        <v>427</v>
      </c>
      <c r="H1103" s="524" t="s">
        <v>18</v>
      </c>
      <c r="I1103" s="633"/>
      <c r="J1103" s="602"/>
      <c r="K1103" s="524"/>
      <c r="L1103" s="360"/>
      <c r="M1103" s="524"/>
      <c r="N1103" s="516"/>
      <c r="O1103" s="517"/>
      <c r="P1103" s="518"/>
      <c r="Q1103" s="1272"/>
      <c r="R1103" s="1272"/>
      <c r="S1103" s="524"/>
      <c r="T1103" s="524"/>
      <c r="U1103" s="524"/>
      <c r="V1103" s="1265"/>
      <c r="W1103" s="362"/>
      <c r="X1103" s="1144"/>
      <c r="Y1103" s="1082"/>
      <c r="Z1103" s="1082"/>
      <c r="AA1103" s="1082"/>
      <c r="AB1103" s="1277"/>
      <c r="AC1103" s="1145"/>
      <c r="AD1103" s="1146"/>
      <c r="AE1103" s="391">
        <f>ROUND(G1103*P$8,0)</f>
        <v>299</v>
      </c>
      <c r="AF1103" s="268"/>
    </row>
    <row r="1104" spans="1:32" ht="16.7" customHeight="1">
      <c r="A1104" s="243">
        <v>63</v>
      </c>
      <c r="B1104" s="351">
        <v>7492</v>
      </c>
      <c r="C1104" s="870" t="s">
        <v>14121</v>
      </c>
      <c r="D1104" s="1094"/>
      <c r="E1104" s="1750"/>
      <c r="F1104" s="1807"/>
      <c r="G1104" s="679"/>
      <c r="H1104" s="288"/>
      <c r="I1104" s="678"/>
      <c r="J1104" s="807"/>
      <c r="K1104" s="288"/>
      <c r="L1104" s="525"/>
      <c r="M1104" s="288"/>
      <c r="N1104" s="516"/>
      <c r="O1104" s="517"/>
      <c r="P1104" s="518"/>
      <c r="Q1104" s="1278"/>
      <c r="R1104" s="1278"/>
      <c r="S1104" s="288"/>
      <c r="T1104" s="288"/>
      <c r="U1104" s="288"/>
      <c r="V1104" s="1266"/>
      <c r="W1104" s="512"/>
      <c r="X1104" s="1163"/>
      <c r="Y1104" s="1079" t="s">
        <v>4700</v>
      </c>
      <c r="Z1104" s="354" t="s">
        <v>163</v>
      </c>
      <c r="AA1104" s="355">
        <v>0.85</v>
      </c>
      <c r="AB1104" s="1277"/>
      <c r="AC1104" s="1145"/>
      <c r="AD1104" s="1146"/>
      <c r="AE1104" s="391">
        <f>ROUND(ROUND(G1103*P$8,0)*AA1104,0)</f>
        <v>254</v>
      </c>
      <c r="AF1104" s="268"/>
    </row>
    <row r="1105" spans="1:32" ht="17.100000000000001" customHeight="1">
      <c r="A1105" s="243">
        <v>63</v>
      </c>
      <c r="B1105" s="351">
        <v>7493</v>
      </c>
      <c r="C1105" s="870" t="s">
        <v>14122</v>
      </c>
      <c r="D1105" s="1094"/>
      <c r="E1105" s="1750"/>
      <c r="F1105" s="1752" t="s">
        <v>12642</v>
      </c>
      <c r="G1105" s="638"/>
      <c r="H1105" s="638"/>
      <c r="I1105" s="638"/>
      <c r="J1105" s="605"/>
      <c r="K1105" s="517"/>
      <c r="L1105" s="639"/>
      <c r="M1105" s="517"/>
      <c r="N1105" s="516"/>
      <c r="O1105" s="517"/>
      <c r="P1105" s="518"/>
      <c r="Q1105" s="1273"/>
      <c r="R1105" s="1273"/>
      <c r="S1105" s="517"/>
      <c r="T1105" s="517"/>
      <c r="U1105" s="517"/>
      <c r="V1105" s="1279"/>
      <c r="W1105" s="643"/>
      <c r="X1105" s="747"/>
      <c r="Y1105" s="635"/>
      <c r="Z1105" s="635"/>
      <c r="AA1105" s="635"/>
      <c r="AB1105" s="1277"/>
      <c r="AC1105" s="1145"/>
      <c r="AD1105" s="1146"/>
      <c r="AE1105" s="391">
        <f>ROUND(G1106*P$8,0)</f>
        <v>386</v>
      </c>
      <c r="AF1105" s="268"/>
    </row>
    <row r="1106" spans="1:32" ht="17.100000000000001" customHeight="1">
      <c r="A1106" s="243">
        <v>63</v>
      </c>
      <c r="B1106" s="351">
        <v>7494</v>
      </c>
      <c r="C1106" s="870" t="s">
        <v>14123</v>
      </c>
      <c r="D1106" s="646"/>
      <c r="E1106" s="1750"/>
      <c r="F1106" s="1745"/>
      <c r="G1106" s="796">
        <v>551</v>
      </c>
      <c r="H1106" s="517" t="s">
        <v>18</v>
      </c>
      <c r="I1106" s="638"/>
      <c r="J1106" s="605"/>
      <c r="K1106" s="517"/>
      <c r="L1106" s="639"/>
      <c r="M1106" s="517"/>
      <c r="N1106" s="516"/>
      <c r="O1106" s="517"/>
      <c r="P1106" s="518"/>
      <c r="Q1106" s="1273"/>
      <c r="R1106" s="1273"/>
      <c r="S1106" s="517"/>
      <c r="T1106" s="517"/>
      <c r="U1106" s="517"/>
      <c r="V1106" s="1234"/>
      <c r="W1106" s="512"/>
      <c r="X1106" s="514"/>
      <c r="Y1106" s="1071" t="s">
        <v>4700</v>
      </c>
      <c r="Z1106" s="362" t="s">
        <v>163</v>
      </c>
      <c r="AA1106" s="356">
        <v>0.85</v>
      </c>
      <c r="AB1106" s="1277"/>
      <c r="AC1106" s="1145"/>
      <c r="AD1106" s="1146"/>
      <c r="AE1106" s="391">
        <f>ROUND(ROUND(G1106*P$8,0)*AA1106,0)</f>
        <v>328</v>
      </c>
      <c r="AF1106" s="268"/>
    </row>
    <row r="1107" spans="1:32" ht="17.100000000000001" customHeight="1">
      <c r="A1107" s="243">
        <v>63</v>
      </c>
      <c r="B1107" s="351">
        <v>7495</v>
      </c>
      <c r="C1107" s="870" t="s">
        <v>14124</v>
      </c>
      <c r="D1107" s="646"/>
      <c r="E1107" s="1750"/>
      <c r="F1107" s="1745"/>
      <c r="G1107" s="531"/>
      <c r="H1107" s="531"/>
      <c r="I1107" s="638"/>
      <c r="J1107" s="605"/>
      <c r="K1107" s="517"/>
      <c r="L1107" s="639"/>
      <c r="M1107" s="546"/>
      <c r="N1107" s="842"/>
      <c r="O1107" s="546"/>
      <c r="P1107" s="743"/>
      <c r="Q1107" s="1275"/>
      <c r="R1107" s="1275"/>
      <c r="S1107" s="517"/>
      <c r="T1107" s="517"/>
      <c r="U1107" s="517"/>
      <c r="V1107" s="1684" t="s">
        <v>4703</v>
      </c>
      <c r="W1107" s="643" t="s">
        <v>163</v>
      </c>
      <c r="X1107" s="1091">
        <f>$X$297</f>
        <v>0.7</v>
      </c>
      <c r="Y1107" s="1088"/>
      <c r="Z1107" s="1088"/>
      <c r="AA1107" s="1088"/>
      <c r="AB1107" s="1226"/>
      <c r="AC1107" s="1088"/>
      <c r="AD1107" s="1089"/>
      <c r="AE1107" s="391">
        <f>ROUND(ROUND(G1106*P$8,0)*X1107,0)</f>
        <v>270</v>
      </c>
      <c r="AF1107" s="268"/>
    </row>
    <row r="1108" spans="1:32" ht="17.100000000000001" customHeight="1">
      <c r="A1108" s="243">
        <v>63</v>
      </c>
      <c r="B1108" s="351">
        <v>7496</v>
      </c>
      <c r="C1108" s="870" t="s">
        <v>14125</v>
      </c>
      <c r="D1108" s="646"/>
      <c r="E1108" s="1750"/>
      <c r="F1108" s="1745"/>
      <c r="G1108" s="796"/>
      <c r="H1108" s="517"/>
      <c r="I1108" s="638"/>
      <c r="J1108" s="605"/>
      <c r="K1108" s="517"/>
      <c r="L1108" s="639"/>
      <c r="M1108" s="546"/>
      <c r="N1108" s="842"/>
      <c r="O1108" s="546"/>
      <c r="P1108" s="743"/>
      <c r="Q1108" s="1275"/>
      <c r="R1108" s="1275"/>
      <c r="S1108" s="517"/>
      <c r="T1108" s="517"/>
      <c r="U1108" s="518"/>
      <c r="V1108" s="1805"/>
      <c r="W1108" s="512"/>
      <c r="X1108" s="1083"/>
      <c r="Y1108" s="1079" t="s">
        <v>11869</v>
      </c>
      <c r="Z1108" s="354" t="s">
        <v>30</v>
      </c>
      <c r="AA1108" s="355">
        <v>0.85</v>
      </c>
      <c r="AB1108" s="1226"/>
      <c r="AC1108" s="1088"/>
      <c r="AD1108" s="1089"/>
      <c r="AE1108" s="391">
        <f>ROUND(ROUND(ROUND(G1106*P$8,0)*X1107,0)*AA1108,0)</f>
        <v>230</v>
      </c>
      <c r="AF1108" s="268"/>
    </row>
    <row r="1109" spans="1:32" ht="17.100000000000001" customHeight="1">
      <c r="A1109" s="243">
        <v>63</v>
      </c>
      <c r="B1109" s="351">
        <v>7497</v>
      </c>
      <c r="C1109" s="870" t="s">
        <v>14126</v>
      </c>
      <c r="D1109" s="646"/>
      <c r="E1109" s="1750"/>
      <c r="F1109" s="1745"/>
      <c r="G1109" s="638"/>
      <c r="H1109" s="638"/>
      <c r="I1109" s="638"/>
      <c r="J1109" s="605"/>
      <c r="K1109" s="517"/>
      <c r="L1109" s="639"/>
      <c r="M1109" s="546"/>
      <c r="N1109" s="842"/>
      <c r="O1109" s="546"/>
      <c r="P1109" s="743"/>
      <c r="Q1109" s="1275"/>
      <c r="R1109" s="1275"/>
      <c r="S1109" s="517"/>
      <c r="T1109" s="517"/>
      <c r="U1109" s="518"/>
      <c r="V1109" s="1684" t="s">
        <v>4708</v>
      </c>
      <c r="W1109" s="643" t="s">
        <v>30</v>
      </c>
      <c r="X1109" s="1091">
        <f>$X$299</f>
        <v>0.85</v>
      </c>
      <c r="Y1109" s="1082"/>
      <c r="Z1109" s="1082"/>
      <c r="AA1109" s="1082"/>
      <c r="AB1109" s="1226"/>
      <c r="AC1109" s="1088"/>
      <c r="AD1109" s="1089"/>
      <c r="AE1109" s="391">
        <f>ROUND(ROUND(G1106*P$8,0)*X1109,0)</f>
        <v>328</v>
      </c>
      <c r="AF1109" s="268"/>
    </row>
    <row r="1110" spans="1:32" ht="17.100000000000001" customHeight="1">
      <c r="A1110" s="243">
        <v>63</v>
      </c>
      <c r="B1110" s="351">
        <v>7498</v>
      </c>
      <c r="C1110" s="870" t="s">
        <v>14127</v>
      </c>
      <c r="D1110" s="647"/>
      <c r="E1110" s="1751"/>
      <c r="F1110" s="1746"/>
      <c r="G1110" s="678"/>
      <c r="H1110" s="678"/>
      <c r="I1110" s="678"/>
      <c r="J1110" s="807"/>
      <c r="K1110" s="288"/>
      <c r="L1110" s="525"/>
      <c r="M1110" s="289"/>
      <c r="N1110" s="1280"/>
      <c r="O1110" s="289"/>
      <c r="P1110" s="547"/>
      <c r="Q1110" s="1276"/>
      <c r="R1110" s="1276"/>
      <c r="S1110" s="288"/>
      <c r="T1110" s="288"/>
      <c r="U1110" s="526"/>
      <c r="V1110" s="1805"/>
      <c r="W1110" s="512"/>
      <c r="X1110" s="1083"/>
      <c r="Y1110" s="1079" t="s">
        <v>11869</v>
      </c>
      <c r="Z1110" s="1082" t="s">
        <v>30</v>
      </c>
      <c r="AA1110" s="1082">
        <v>0.85</v>
      </c>
      <c r="AB1110" s="1226"/>
      <c r="AC1110" s="1088"/>
      <c r="AD1110" s="1089"/>
      <c r="AE1110" s="391">
        <f>ROUND(ROUND(ROUND(G1106*P$8,0)*X1109,0)*AA1110,0)</f>
        <v>279</v>
      </c>
      <c r="AF1110" s="330"/>
    </row>
  </sheetData>
  <mergeCells count="523">
    <mergeCell ref="AF7:AF9"/>
    <mergeCell ref="Q9:Q12"/>
    <mergeCell ref="AB13:AB18"/>
    <mergeCell ref="Q15:Q18"/>
    <mergeCell ref="J19:J22"/>
    <mergeCell ref="Q21:Q24"/>
    <mergeCell ref="AB25:AB30"/>
    <mergeCell ref="Q27:Q30"/>
    <mergeCell ref="F31:F33"/>
    <mergeCell ref="Q33:Q35"/>
    <mergeCell ref="A5:B5"/>
    <mergeCell ref="D7:D14"/>
    <mergeCell ref="E7:E9"/>
    <mergeCell ref="F7:F10"/>
    <mergeCell ref="N7:N12"/>
    <mergeCell ref="F55:F58"/>
    <mergeCell ref="Q57:Q60"/>
    <mergeCell ref="AB61:AB66"/>
    <mergeCell ref="Q63:Q66"/>
    <mergeCell ref="J67:J70"/>
    <mergeCell ref="Q69:Q72"/>
    <mergeCell ref="AB37:AB42"/>
    <mergeCell ref="Q39:Q42"/>
    <mergeCell ref="J43:J47"/>
    <mergeCell ref="Q45:Q48"/>
    <mergeCell ref="AB49:AB54"/>
    <mergeCell ref="Q51:Q54"/>
    <mergeCell ref="J91:J95"/>
    <mergeCell ref="Q93:Q96"/>
    <mergeCell ref="AB97:AB102"/>
    <mergeCell ref="Q99:Q102"/>
    <mergeCell ref="F103:F108"/>
    <mergeCell ref="Q105:Q108"/>
    <mergeCell ref="AB73:AB78"/>
    <mergeCell ref="Q75:Q78"/>
    <mergeCell ref="E79:E82"/>
    <mergeCell ref="Q81:Q84"/>
    <mergeCell ref="AB85:AB90"/>
    <mergeCell ref="Q87:Q90"/>
    <mergeCell ref="F127:F134"/>
    <mergeCell ref="Q129:Q132"/>
    <mergeCell ref="AB133:AB138"/>
    <mergeCell ref="Q135:Q138"/>
    <mergeCell ref="J139:J144"/>
    <mergeCell ref="Q141:Q144"/>
    <mergeCell ref="AB109:AB114"/>
    <mergeCell ref="Q111:Q114"/>
    <mergeCell ref="J115:J119"/>
    <mergeCell ref="Q117:Q120"/>
    <mergeCell ref="AB121:AB126"/>
    <mergeCell ref="Q123:Q126"/>
    <mergeCell ref="J163:J166"/>
    <mergeCell ref="Q165:Q168"/>
    <mergeCell ref="AB169:AB174"/>
    <mergeCell ref="Q171:Q174"/>
    <mergeCell ref="F175:F179"/>
    <mergeCell ref="Q177:Q180"/>
    <mergeCell ref="AB145:AB150"/>
    <mergeCell ref="Q147:Q150"/>
    <mergeCell ref="F151:F155"/>
    <mergeCell ref="Q153:Q156"/>
    <mergeCell ref="AB157:AB162"/>
    <mergeCell ref="Q159:Q162"/>
    <mergeCell ref="F199:F203"/>
    <mergeCell ref="Q201:Q204"/>
    <mergeCell ref="AB205:AB209"/>
    <mergeCell ref="Q207:Q210"/>
    <mergeCell ref="J211:J216"/>
    <mergeCell ref="Q213:Q216"/>
    <mergeCell ref="AB181:AB186"/>
    <mergeCell ref="Q183:Q186"/>
    <mergeCell ref="J187:J192"/>
    <mergeCell ref="Q189:Q192"/>
    <mergeCell ref="AB193:AB198"/>
    <mergeCell ref="Q195:Q198"/>
    <mergeCell ref="F247:F251"/>
    <mergeCell ref="Q249:Q252"/>
    <mergeCell ref="AB217:AB222"/>
    <mergeCell ref="Q219:Q222"/>
    <mergeCell ref="E223:E224"/>
    <mergeCell ref="F223:F226"/>
    <mergeCell ref="Q225:Q228"/>
    <mergeCell ref="AB229:AB234"/>
    <mergeCell ref="Q231:Q234"/>
    <mergeCell ref="AB253:AB258"/>
    <mergeCell ref="Q255:Q258"/>
    <mergeCell ref="J259:J264"/>
    <mergeCell ref="Q261:Q264"/>
    <mergeCell ref="AB265:AB270"/>
    <mergeCell ref="Q267:Q270"/>
    <mergeCell ref="J235:J239"/>
    <mergeCell ref="Q237:Q240"/>
    <mergeCell ref="AB241:AB246"/>
    <mergeCell ref="Q243:Q246"/>
    <mergeCell ref="D295:D301"/>
    <mergeCell ref="E295:E296"/>
    <mergeCell ref="F295:F298"/>
    <mergeCell ref="V297:V298"/>
    <mergeCell ref="V299:V300"/>
    <mergeCell ref="AB301:AB306"/>
    <mergeCell ref="V303:V304"/>
    <mergeCell ref="V305:V306"/>
    <mergeCell ref="F271:F276"/>
    <mergeCell ref="Q273:Q276"/>
    <mergeCell ref="AB277:AB282"/>
    <mergeCell ref="Q279:Q282"/>
    <mergeCell ref="J283:J289"/>
    <mergeCell ref="Q285:Q288"/>
    <mergeCell ref="AB289:AB294"/>
    <mergeCell ref="Q291:Q294"/>
    <mergeCell ref="R319:R325"/>
    <mergeCell ref="V321:V322"/>
    <mergeCell ref="V323:V324"/>
    <mergeCell ref="AB325:AB330"/>
    <mergeCell ref="V327:V328"/>
    <mergeCell ref="V329:V330"/>
    <mergeCell ref="Q307:Q310"/>
    <mergeCell ref="R307:R312"/>
    <mergeCell ref="V309:V310"/>
    <mergeCell ref="V311:V312"/>
    <mergeCell ref="AB313:AB318"/>
    <mergeCell ref="V315:V316"/>
    <mergeCell ref="V317:V318"/>
    <mergeCell ref="Q343:Q350"/>
    <mergeCell ref="R343:R347"/>
    <mergeCell ref="V345:V346"/>
    <mergeCell ref="V347:V348"/>
    <mergeCell ref="AB349:AB354"/>
    <mergeCell ref="V351:V352"/>
    <mergeCell ref="V353:V354"/>
    <mergeCell ref="J331:J335"/>
    <mergeCell ref="V333:V334"/>
    <mergeCell ref="V335:V336"/>
    <mergeCell ref="AB337:AB342"/>
    <mergeCell ref="V339:V340"/>
    <mergeCell ref="V341:V342"/>
    <mergeCell ref="F367:F371"/>
    <mergeCell ref="V369:V370"/>
    <mergeCell ref="V371:V372"/>
    <mergeCell ref="AB373:AB375"/>
    <mergeCell ref="V375:V376"/>
    <mergeCell ref="V377:V378"/>
    <mergeCell ref="R355:R366"/>
    <mergeCell ref="V357:V358"/>
    <mergeCell ref="V359:V360"/>
    <mergeCell ref="AB361:AB366"/>
    <mergeCell ref="V363:V364"/>
    <mergeCell ref="V365:V366"/>
    <mergeCell ref="R391:R394"/>
    <mergeCell ref="V393:V394"/>
    <mergeCell ref="V395:V396"/>
    <mergeCell ref="AB397:AB402"/>
    <mergeCell ref="V399:V400"/>
    <mergeCell ref="V401:V402"/>
    <mergeCell ref="Q379:Q382"/>
    <mergeCell ref="R379:R381"/>
    <mergeCell ref="V381:V382"/>
    <mergeCell ref="V383:V384"/>
    <mergeCell ref="AB385:AB390"/>
    <mergeCell ref="V387:V388"/>
    <mergeCell ref="V389:V390"/>
    <mergeCell ref="Q415:Q419"/>
    <mergeCell ref="R415:R420"/>
    <mergeCell ref="V417:V418"/>
    <mergeCell ref="V419:V420"/>
    <mergeCell ref="AB421:AB426"/>
    <mergeCell ref="V423:V424"/>
    <mergeCell ref="V425:V426"/>
    <mergeCell ref="J403:J406"/>
    <mergeCell ref="V405:V406"/>
    <mergeCell ref="V407:V408"/>
    <mergeCell ref="AB409:AB414"/>
    <mergeCell ref="V411:V412"/>
    <mergeCell ref="V413:V414"/>
    <mergeCell ref="AB445:AB450"/>
    <mergeCell ref="V447:V448"/>
    <mergeCell ref="V449:V450"/>
    <mergeCell ref="R427:R431"/>
    <mergeCell ref="V429:V430"/>
    <mergeCell ref="V431:V432"/>
    <mergeCell ref="AB433:AB438"/>
    <mergeCell ref="V435:V436"/>
    <mergeCell ref="V437:V438"/>
    <mergeCell ref="Q451:Q454"/>
    <mergeCell ref="R451:R455"/>
    <mergeCell ref="V453:V454"/>
    <mergeCell ref="V455:V456"/>
    <mergeCell ref="V459:V460"/>
    <mergeCell ref="V461:V462"/>
    <mergeCell ref="F439:F441"/>
    <mergeCell ref="V441:V442"/>
    <mergeCell ref="V443:V444"/>
    <mergeCell ref="J475:J478"/>
    <mergeCell ref="V477:V478"/>
    <mergeCell ref="V479:V480"/>
    <mergeCell ref="AB481:AB486"/>
    <mergeCell ref="V483:V484"/>
    <mergeCell ref="V485:V486"/>
    <mergeCell ref="R463:R468"/>
    <mergeCell ref="V465:V466"/>
    <mergeCell ref="V467:V468"/>
    <mergeCell ref="AB469:AB474"/>
    <mergeCell ref="V471:V472"/>
    <mergeCell ref="V473:V474"/>
    <mergeCell ref="R499:R504"/>
    <mergeCell ref="V501:V502"/>
    <mergeCell ref="V503:V504"/>
    <mergeCell ref="AB505:AB510"/>
    <mergeCell ref="V507:V508"/>
    <mergeCell ref="V509:V510"/>
    <mergeCell ref="Q487:Q491"/>
    <mergeCell ref="R487:R490"/>
    <mergeCell ref="V489:V490"/>
    <mergeCell ref="V491:V492"/>
    <mergeCell ref="AB493:AB498"/>
    <mergeCell ref="V495:V496"/>
    <mergeCell ref="V497:V498"/>
    <mergeCell ref="Q523:Q527"/>
    <mergeCell ref="R523:R526"/>
    <mergeCell ref="V525:V526"/>
    <mergeCell ref="V527:V528"/>
    <mergeCell ref="AB529:AB534"/>
    <mergeCell ref="V531:V532"/>
    <mergeCell ref="V533:V534"/>
    <mergeCell ref="E511:E513"/>
    <mergeCell ref="F511:F512"/>
    <mergeCell ref="V513:V514"/>
    <mergeCell ref="V515:V516"/>
    <mergeCell ref="AB517:AB522"/>
    <mergeCell ref="V519:V520"/>
    <mergeCell ref="V521:V522"/>
    <mergeCell ref="J547:J550"/>
    <mergeCell ref="V549:V550"/>
    <mergeCell ref="V551:V552"/>
    <mergeCell ref="AB553:AB558"/>
    <mergeCell ref="V555:V556"/>
    <mergeCell ref="V557:V558"/>
    <mergeCell ref="R535:R538"/>
    <mergeCell ref="V537:V538"/>
    <mergeCell ref="V539:V540"/>
    <mergeCell ref="AB541:AB546"/>
    <mergeCell ref="V543:V544"/>
    <mergeCell ref="V545:V546"/>
    <mergeCell ref="F583:F586"/>
    <mergeCell ref="V585:V586"/>
    <mergeCell ref="Q559:Q564"/>
    <mergeCell ref="R559:R563"/>
    <mergeCell ref="V561:V562"/>
    <mergeCell ref="V563:V564"/>
    <mergeCell ref="AB565:AB570"/>
    <mergeCell ref="V567:V568"/>
    <mergeCell ref="V569:V570"/>
    <mergeCell ref="V587:V588"/>
    <mergeCell ref="AB589:AB594"/>
    <mergeCell ref="V591:V592"/>
    <mergeCell ref="V593:V594"/>
    <mergeCell ref="Q595:Q599"/>
    <mergeCell ref="R595:R600"/>
    <mergeCell ref="V597:V598"/>
    <mergeCell ref="V599:V600"/>
    <mergeCell ref="R571:R574"/>
    <mergeCell ref="V573:V574"/>
    <mergeCell ref="V575:V576"/>
    <mergeCell ref="V579:V580"/>
    <mergeCell ref="V581:V582"/>
    <mergeCell ref="J619:J622"/>
    <mergeCell ref="V621:V622"/>
    <mergeCell ref="V623:V624"/>
    <mergeCell ref="AB601:AB606"/>
    <mergeCell ref="V603:V604"/>
    <mergeCell ref="V605:V606"/>
    <mergeCell ref="R607:R611"/>
    <mergeCell ref="V609:V610"/>
    <mergeCell ref="V611:V612"/>
    <mergeCell ref="AB625:AB630"/>
    <mergeCell ref="V627:V628"/>
    <mergeCell ref="V629:V630"/>
    <mergeCell ref="Q631:Q635"/>
    <mergeCell ref="R631:R636"/>
    <mergeCell ref="V633:V634"/>
    <mergeCell ref="V635:V636"/>
    <mergeCell ref="AB613:AB618"/>
    <mergeCell ref="V615:V616"/>
    <mergeCell ref="V617:V618"/>
    <mergeCell ref="F655:F658"/>
    <mergeCell ref="V657:V658"/>
    <mergeCell ref="V659:V660"/>
    <mergeCell ref="AB661:AB666"/>
    <mergeCell ref="V663:V664"/>
    <mergeCell ref="V665:V666"/>
    <mergeCell ref="AB637:AB642"/>
    <mergeCell ref="V639:V640"/>
    <mergeCell ref="V641:V642"/>
    <mergeCell ref="R643:R650"/>
    <mergeCell ref="V645:V646"/>
    <mergeCell ref="V647:V648"/>
    <mergeCell ref="AB649:AB654"/>
    <mergeCell ref="V651:V652"/>
    <mergeCell ref="V653:V654"/>
    <mergeCell ref="J691:J697"/>
    <mergeCell ref="V693:V694"/>
    <mergeCell ref="V695:V696"/>
    <mergeCell ref="Q667:Q671"/>
    <mergeCell ref="R667:R672"/>
    <mergeCell ref="V669:V670"/>
    <mergeCell ref="V671:V672"/>
    <mergeCell ref="AB673:AB678"/>
    <mergeCell ref="V675:V676"/>
    <mergeCell ref="V677:V678"/>
    <mergeCell ref="Q703:Q709"/>
    <mergeCell ref="R703:R710"/>
    <mergeCell ref="V705:V706"/>
    <mergeCell ref="V707:V708"/>
    <mergeCell ref="AB709:AB714"/>
    <mergeCell ref="V711:V712"/>
    <mergeCell ref="V713:V714"/>
    <mergeCell ref="R679:R685"/>
    <mergeCell ref="V681:V682"/>
    <mergeCell ref="V683:V684"/>
    <mergeCell ref="V687:V688"/>
    <mergeCell ref="V689:V690"/>
    <mergeCell ref="R715:R723"/>
    <mergeCell ref="V717:V718"/>
    <mergeCell ref="V719:V720"/>
    <mergeCell ref="AB721:AB726"/>
    <mergeCell ref="V723:V724"/>
    <mergeCell ref="V725:V726"/>
    <mergeCell ref="AB697:AB702"/>
    <mergeCell ref="V699:V700"/>
    <mergeCell ref="V701:V702"/>
    <mergeCell ref="AB745:AB750"/>
    <mergeCell ref="Q747:Q750"/>
    <mergeCell ref="F751:F754"/>
    <mergeCell ref="Q753:Q756"/>
    <mergeCell ref="AB757:AB762"/>
    <mergeCell ref="Q759:Q762"/>
    <mergeCell ref="F762:F763"/>
    <mergeCell ref="D727:E730"/>
    <mergeCell ref="F727:F729"/>
    <mergeCell ref="Q729:Q732"/>
    <mergeCell ref="AB733:AB738"/>
    <mergeCell ref="Q735:Q738"/>
    <mergeCell ref="F739:F742"/>
    <mergeCell ref="Q741:Q744"/>
    <mergeCell ref="F787:F789"/>
    <mergeCell ref="Q789:Q792"/>
    <mergeCell ref="AB793:AB798"/>
    <mergeCell ref="Q795:Q798"/>
    <mergeCell ref="F799:F801"/>
    <mergeCell ref="Q801:Q804"/>
    <mergeCell ref="Q765:Q768"/>
    <mergeCell ref="AB769:AB774"/>
    <mergeCell ref="Q771:Q774"/>
    <mergeCell ref="F775:F776"/>
    <mergeCell ref="Q777:Q780"/>
    <mergeCell ref="AB781:AB786"/>
    <mergeCell ref="Q783:Q786"/>
    <mergeCell ref="Q823:Q826"/>
    <mergeCell ref="R823:R827"/>
    <mergeCell ref="V825:V826"/>
    <mergeCell ref="V827:V828"/>
    <mergeCell ref="AB805:AB810"/>
    <mergeCell ref="Q807:Q810"/>
    <mergeCell ref="D811:E813"/>
    <mergeCell ref="F811:F812"/>
    <mergeCell ref="V813:V814"/>
    <mergeCell ref="V815:V816"/>
    <mergeCell ref="AB829:AB834"/>
    <mergeCell ref="V831:V832"/>
    <mergeCell ref="V833:V834"/>
    <mergeCell ref="R835:R838"/>
    <mergeCell ref="V837:V838"/>
    <mergeCell ref="V839:V840"/>
    <mergeCell ref="AB817:AB822"/>
    <mergeCell ref="V819:V820"/>
    <mergeCell ref="V821:V822"/>
    <mergeCell ref="Q859:Q863"/>
    <mergeCell ref="R859:R864"/>
    <mergeCell ref="V861:V862"/>
    <mergeCell ref="V863:V864"/>
    <mergeCell ref="AB841:AB846"/>
    <mergeCell ref="V843:V844"/>
    <mergeCell ref="V845:V846"/>
    <mergeCell ref="F847:F848"/>
    <mergeCell ref="V849:V850"/>
    <mergeCell ref="V851:V852"/>
    <mergeCell ref="AB865:AB870"/>
    <mergeCell ref="V867:V868"/>
    <mergeCell ref="V869:V870"/>
    <mergeCell ref="R871:R876"/>
    <mergeCell ref="V873:V874"/>
    <mergeCell ref="V875:V876"/>
    <mergeCell ref="AB853:AB858"/>
    <mergeCell ref="V855:V856"/>
    <mergeCell ref="V857:V858"/>
    <mergeCell ref="Q895:Q898"/>
    <mergeCell ref="R895:R899"/>
    <mergeCell ref="V897:V898"/>
    <mergeCell ref="V899:V900"/>
    <mergeCell ref="AB877:AB882"/>
    <mergeCell ref="V879:V880"/>
    <mergeCell ref="V881:V882"/>
    <mergeCell ref="F883:F884"/>
    <mergeCell ref="V885:V886"/>
    <mergeCell ref="V887:V888"/>
    <mergeCell ref="AB901:AB906"/>
    <mergeCell ref="V903:V904"/>
    <mergeCell ref="V905:V906"/>
    <mergeCell ref="R907:R912"/>
    <mergeCell ref="V909:V910"/>
    <mergeCell ref="V911:V912"/>
    <mergeCell ref="AB889:AB894"/>
    <mergeCell ref="V891:V892"/>
    <mergeCell ref="V893:V894"/>
    <mergeCell ref="Q931:Q936"/>
    <mergeCell ref="R931:R936"/>
    <mergeCell ref="V933:V934"/>
    <mergeCell ref="V935:V936"/>
    <mergeCell ref="AB913:AB918"/>
    <mergeCell ref="V915:V916"/>
    <mergeCell ref="V917:V918"/>
    <mergeCell ref="F919:F921"/>
    <mergeCell ref="V921:V922"/>
    <mergeCell ref="V923:V924"/>
    <mergeCell ref="AB937:AB942"/>
    <mergeCell ref="V939:V940"/>
    <mergeCell ref="V941:V942"/>
    <mergeCell ref="R943:R946"/>
    <mergeCell ref="V945:V946"/>
    <mergeCell ref="V947:V948"/>
    <mergeCell ref="AB925:AB930"/>
    <mergeCell ref="V927:V928"/>
    <mergeCell ref="V929:V930"/>
    <mergeCell ref="Q967:Q970"/>
    <mergeCell ref="R967:R970"/>
    <mergeCell ref="V969:V970"/>
    <mergeCell ref="AB949:AB954"/>
    <mergeCell ref="V951:V952"/>
    <mergeCell ref="V953:V954"/>
    <mergeCell ref="F955:F956"/>
    <mergeCell ref="V957:V958"/>
    <mergeCell ref="V959:V960"/>
    <mergeCell ref="V971:V972"/>
    <mergeCell ref="AB973:AB978"/>
    <mergeCell ref="V975:V976"/>
    <mergeCell ref="V977:V978"/>
    <mergeCell ref="R979:R983"/>
    <mergeCell ref="V981:V982"/>
    <mergeCell ref="V983:V984"/>
    <mergeCell ref="AB961:AB966"/>
    <mergeCell ref="V963:V964"/>
    <mergeCell ref="V965:V966"/>
    <mergeCell ref="Q1003:Q1007"/>
    <mergeCell ref="R1003:R1006"/>
    <mergeCell ref="V1005:V1006"/>
    <mergeCell ref="V1007:V1008"/>
    <mergeCell ref="AB985:AB990"/>
    <mergeCell ref="V987:V988"/>
    <mergeCell ref="V989:V990"/>
    <mergeCell ref="F991:F993"/>
    <mergeCell ref="V993:V994"/>
    <mergeCell ref="V995:V996"/>
    <mergeCell ref="AB1009:AB1014"/>
    <mergeCell ref="V1011:V1012"/>
    <mergeCell ref="V1013:V1014"/>
    <mergeCell ref="R1015:R1018"/>
    <mergeCell ref="V1017:V1018"/>
    <mergeCell ref="V1019:V1020"/>
    <mergeCell ref="AB997:AB1002"/>
    <mergeCell ref="V999:V1000"/>
    <mergeCell ref="V1001:V1002"/>
    <mergeCell ref="Q1039:Q1042"/>
    <mergeCell ref="R1039:R1042"/>
    <mergeCell ref="V1041:V1042"/>
    <mergeCell ref="AB1021:AB1026"/>
    <mergeCell ref="V1023:V1024"/>
    <mergeCell ref="V1025:V1026"/>
    <mergeCell ref="F1027:F1028"/>
    <mergeCell ref="V1029:V1030"/>
    <mergeCell ref="V1031:V1032"/>
    <mergeCell ref="V1043:V1044"/>
    <mergeCell ref="AB1045:AB1050"/>
    <mergeCell ref="V1047:V1048"/>
    <mergeCell ref="V1049:V1050"/>
    <mergeCell ref="R1051:R1053"/>
    <mergeCell ref="V1053:V1054"/>
    <mergeCell ref="AB1033:AB1038"/>
    <mergeCell ref="V1035:V1036"/>
    <mergeCell ref="V1037:V1038"/>
    <mergeCell ref="AB1073:AB1078"/>
    <mergeCell ref="V1075:V1076"/>
    <mergeCell ref="V1077:V1078"/>
    <mergeCell ref="V1055:V1056"/>
    <mergeCell ref="AB1057:AB1062"/>
    <mergeCell ref="V1059:V1060"/>
    <mergeCell ref="V1061:V1062"/>
    <mergeCell ref="D1063:E1065"/>
    <mergeCell ref="F1063:F1066"/>
    <mergeCell ref="AB1065:AB1066"/>
    <mergeCell ref="D1079:D1084"/>
    <mergeCell ref="E1079:E1083"/>
    <mergeCell ref="F1079:F1084"/>
    <mergeCell ref="Q1081:Q1084"/>
    <mergeCell ref="R1081:R1082"/>
    <mergeCell ref="R1083:R1084"/>
    <mergeCell ref="F1067:F1069"/>
    <mergeCell ref="V1069:V1070"/>
    <mergeCell ref="V1071:V1072"/>
    <mergeCell ref="R1097:R1102"/>
    <mergeCell ref="V1099:V1100"/>
    <mergeCell ref="V1101:V1102"/>
    <mergeCell ref="E1103:E1110"/>
    <mergeCell ref="F1103:F1104"/>
    <mergeCell ref="F1105:F1110"/>
    <mergeCell ref="V1107:V1108"/>
    <mergeCell ref="V1109:V1110"/>
    <mergeCell ref="F1085:F1088"/>
    <mergeCell ref="V1087:V1088"/>
    <mergeCell ref="V1089:V1090"/>
    <mergeCell ref="Q1091:Q1094"/>
    <mergeCell ref="R1091:R1096"/>
    <mergeCell ref="V1093:V1094"/>
    <mergeCell ref="V1095:V1096"/>
  </mergeCells>
  <phoneticPr fontId="1"/>
  <printOptions horizontalCentered="1"/>
  <pageMargins left="0.39370078740157483" right="0.39370078740157483" top="0.62992125984251968" bottom="0.39370078740157483" header="0.51181102362204722" footer="0.31496062992125984"/>
  <pageSetup paperSize="9" scale="45" orientation="portrait" r:id="rId1"/>
  <headerFooter>
    <oddHeader>&amp;R&amp;9放課後等デイ</oddHeader>
    <oddFooter>&amp;C&amp;14&amp;P</oddFooter>
  </headerFooter>
  <rowBreaks count="11" manualBreakCount="11">
    <brk id="102" max="31" man="1"/>
    <brk id="198" max="31" man="1"/>
    <brk id="294" max="31" man="1"/>
    <brk id="390" max="31" man="1"/>
    <brk id="486" max="31" man="1"/>
    <brk id="582" max="31" man="1"/>
    <brk id="678" max="31" man="1"/>
    <brk id="774" max="31" man="1"/>
    <brk id="870" max="31" man="1"/>
    <brk id="954" max="31" man="1"/>
    <brk id="1050" max="3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AH1494"/>
  <sheetViews>
    <sheetView view="pageBreakPreview" zoomScaleNormal="100" zoomScaleSheetLayoutView="100" workbookViewId="0">
      <pane xSplit="3" ySplit="6" topLeftCell="D7" activePane="bottomRight" state="frozen"/>
      <selection pane="topRight"/>
      <selection pane="bottomLeft"/>
      <selection pane="bottomRight"/>
    </sheetView>
  </sheetViews>
  <sheetFormatPr defaultColWidth="9" defaultRowHeight="17.100000000000001" customHeight="1"/>
  <cols>
    <col min="1" max="1" width="4" style="206" customWidth="1"/>
    <col min="2" max="2" width="8.125" style="206" customWidth="1"/>
    <col min="3" max="3" width="41" style="207" customWidth="1"/>
    <col min="4" max="6" width="6.625" style="1203" customWidth="1"/>
    <col min="7" max="7" width="4.625" style="1204" bestFit="1" customWidth="1"/>
    <col min="8" max="8" width="4.375" style="1204" customWidth="1"/>
    <col min="9" max="9" width="4.25" style="1204" customWidth="1"/>
    <col min="10" max="10" width="6.625" style="1204" customWidth="1"/>
    <col min="11" max="11" width="2.625" style="1203" customWidth="1"/>
    <col min="12" max="12" width="9.125" style="1205" bestFit="1" customWidth="1"/>
    <col min="13" max="13" width="4.25" style="1203" customWidth="1"/>
    <col min="14" max="14" width="6.625" style="1203" customWidth="1"/>
    <col min="15" max="15" width="6.625" style="1230" customWidth="1"/>
    <col min="16" max="16" width="3.375" style="1230" bestFit="1" customWidth="1"/>
    <col min="17" max="17" width="4.625" style="1230" bestFit="1" customWidth="1"/>
    <col min="18" max="18" width="6.625" style="1205" customWidth="1"/>
    <col min="19" max="19" width="9" style="1205" customWidth="1"/>
    <col min="20" max="20" width="3.375" style="1203" bestFit="1" customWidth="1"/>
    <col min="21" max="21" width="4.625" style="1203" bestFit="1" customWidth="1"/>
    <col min="22" max="22" width="3.75" style="1203" customWidth="1"/>
    <col min="23" max="23" width="9" style="1203" customWidth="1"/>
    <col min="24" max="24" width="2.625" style="1203" customWidth="1"/>
    <col min="25" max="25" width="3.875" style="1205" customWidth="1"/>
    <col min="26" max="26" width="18.125" style="1205" bestFit="1" customWidth="1"/>
    <col min="27" max="27" width="3" style="1205" customWidth="1"/>
    <col min="28" max="28" width="4.375" style="1205" customWidth="1"/>
    <col min="29" max="29" width="6" style="1205" customWidth="1"/>
    <col min="30" max="30" width="2.625" style="1205" bestFit="1" customWidth="1"/>
    <col min="31" max="31" width="5.375" style="1205" bestFit="1" customWidth="1"/>
    <col min="32" max="32" width="6.5" style="206" customWidth="1"/>
    <col min="33" max="33" width="8.625" style="206" customWidth="1"/>
    <col min="34" max="34" width="2.75" style="206" customWidth="1"/>
    <col min="35" max="16384" width="9" style="206"/>
  </cols>
  <sheetData>
    <row r="1" spans="1:34" ht="17.100000000000001" customHeight="1">
      <c r="A1" s="205"/>
      <c r="O1" s="1203"/>
      <c r="P1" s="1203"/>
      <c r="Q1" s="1203"/>
      <c r="AC1" s="1203"/>
      <c r="AD1" s="1203"/>
      <c r="AE1" s="1203"/>
    </row>
    <row r="2" spans="1:34" ht="17.100000000000001" customHeight="1">
      <c r="A2" s="205"/>
      <c r="O2" s="1203"/>
      <c r="P2" s="1203"/>
      <c r="Q2" s="1203"/>
      <c r="AC2" s="1203"/>
      <c r="AD2" s="1203"/>
      <c r="AE2" s="1203"/>
    </row>
    <row r="3" spans="1:34" ht="17.100000000000001" customHeight="1">
      <c r="A3" s="205"/>
      <c r="O3" s="1203"/>
      <c r="P3" s="1203"/>
      <c r="Q3" s="1203"/>
      <c r="AC3" s="1203"/>
      <c r="AD3" s="1203"/>
      <c r="AE3" s="1203"/>
    </row>
    <row r="4" spans="1:34" ht="17.100000000000001" customHeight="1">
      <c r="A4" s="205"/>
      <c r="B4" s="883" t="s">
        <v>14128</v>
      </c>
      <c r="C4" s="886"/>
      <c r="D4" s="1281"/>
      <c r="O4" s="1203"/>
      <c r="P4" s="1203"/>
      <c r="Q4" s="1203"/>
      <c r="AC4" s="1203"/>
      <c r="AD4" s="1203"/>
      <c r="AE4" s="1203"/>
    </row>
    <row r="5" spans="1:34" ht="17.100000000000001" customHeight="1">
      <c r="A5" s="220" t="s">
        <v>92</v>
      </c>
      <c r="B5" s="221"/>
      <c r="C5" s="222" t="s">
        <v>2</v>
      </c>
      <c r="D5" s="1282"/>
      <c r="E5" s="1206"/>
      <c r="F5" s="1206"/>
      <c r="G5" s="664"/>
      <c r="H5" s="664"/>
      <c r="I5" s="664"/>
      <c r="J5" s="1207" t="s">
        <v>112</v>
      </c>
      <c r="K5" s="1206"/>
      <c r="L5" s="1208"/>
      <c r="M5" s="1206"/>
      <c r="N5" s="1206"/>
      <c r="O5" s="1206"/>
      <c r="P5" s="1206"/>
      <c r="Q5" s="1206"/>
      <c r="R5" s="1208"/>
      <c r="S5" s="1208"/>
      <c r="T5" s="1206"/>
      <c r="U5" s="1206"/>
      <c r="V5" s="1206"/>
      <c r="W5" s="1206"/>
      <c r="X5" s="1206"/>
      <c r="Y5" s="1208"/>
      <c r="Z5" s="1208"/>
      <c r="AA5" s="1208"/>
      <c r="AB5" s="1208"/>
      <c r="AC5" s="1208"/>
      <c r="AD5" s="1208"/>
      <c r="AE5" s="1283"/>
      <c r="AF5" s="223" t="s">
        <v>4</v>
      </c>
      <c r="AG5" s="223" t="s">
        <v>5</v>
      </c>
      <c r="AH5" s="209"/>
    </row>
    <row r="6" spans="1:34" ht="17.100000000000001" customHeight="1">
      <c r="A6" s="224" t="s">
        <v>6</v>
      </c>
      <c r="B6" s="225" t="s">
        <v>7</v>
      </c>
      <c r="C6" s="226"/>
      <c r="D6" s="1249"/>
      <c r="E6" s="1209"/>
      <c r="F6" s="1209"/>
      <c r="G6" s="667"/>
      <c r="H6" s="667"/>
      <c r="I6" s="667"/>
      <c r="J6" s="667"/>
      <c r="K6" s="1209"/>
      <c r="L6" s="1210"/>
      <c r="M6" s="1209"/>
      <c r="N6" s="1209"/>
      <c r="O6" s="1209"/>
      <c r="P6" s="1209"/>
      <c r="Q6" s="1209"/>
      <c r="R6" s="1210"/>
      <c r="S6" s="1210"/>
      <c r="T6" s="1209"/>
      <c r="U6" s="1209"/>
      <c r="V6" s="1209"/>
      <c r="W6" s="1209"/>
      <c r="X6" s="1209"/>
      <c r="Y6" s="1210"/>
      <c r="Z6" s="1210"/>
      <c r="AA6" s="1210"/>
      <c r="AB6" s="1210"/>
      <c r="AC6" s="1210"/>
      <c r="AD6" s="1210"/>
      <c r="AE6" s="1284"/>
      <c r="AF6" s="228" t="s">
        <v>8</v>
      </c>
      <c r="AG6" s="228" t="s">
        <v>9</v>
      </c>
      <c r="AH6" s="209"/>
    </row>
    <row r="7" spans="1:34" ht="17.100000000000001" customHeight="1">
      <c r="A7" s="229">
        <v>63</v>
      </c>
      <c r="B7" s="337">
        <v>9111</v>
      </c>
      <c r="C7" s="871" t="s">
        <v>14129</v>
      </c>
      <c r="D7" s="1778" t="s">
        <v>11554</v>
      </c>
      <c r="E7" s="1749" t="s">
        <v>11555</v>
      </c>
      <c r="F7" s="1542" t="s">
        <v>11633</v>
      </c>
      <c r="G7" s="558"/>
      <c r="H7" s="558"/>
      <c r="I7" s="674"/>
      <c r="J7" s="756"/>
      <c r="K7" s="664"/>
      <c r="L7" s="1285"/>
      <c r="M7" s="664"/>
      <c r="N7" s="1536" t="s">
        <v>14130</v>
      </c>
      <c r="O7" s="1593" t="s">
        <v>235</v>
      </c>
      <c r="P7" s="602"/>
      <c r="Q7" s="1286"/>
      <c r="R7" s="1212"/>
      <c r="S7" s="1212"/>
      <c r="T7" s="664"/>
      <c r="U7" s="664"/>
      <c r="V7" s="664"/>
      <c r="W7" s="664"/>
      <c r="X7" s="1212"/>
      <c r="Y7" s="1287"/>
      <c r="Z7" s="1213"/>
      <c r="AA7" s="1213"/>
      <c r="AB7" s="1213"/>
      <c r="AC7" s="1213"/>
      <c r="AD7" s="1213"/>
      <c r="AE7" s="1288"/>
      <c r="AF7" s="473">
        <f>ROUND(G8*Q8,0)</f>
        <v>459</v>
      </c>
      <c r="AG7" s="1790" t="s">
        <v>131</v>
      </c>
    </row>
    <row r="8" spans="1:34" ht="17.100000000000001" customHeight="1">
      <c r="A8" s="243">
        <v>63</v>
      </c>
      <c r="B8" s="351">
        <v>9301</v>
      </c>
      <c r="C8" s="870" t="s">
        <v>14131</v>
      </c>
      <c r="D8" s="1750"/>
      <c r="E8" s="1750"/>
      <c r="F8" s="1765"/>
      <c r="G8" s="1289">
        <v>656</v>
      </c>
      <c r="H8" s="654" t="s">
        <v>18</v>
      </c>
      <c r="I8" s="650"/>
      <c r="J8" s="597"/>
      <c r="K8" s="654"/>
      <c r="L8" s="1290"/>
      <c r="M8" s="654"/>
      <c r="N8" s="1648"/>
      <c r="O8" s="1745"/>
      <c r="P8" s="1250" t="s">
        <v>163</v>
      </c>
      <c r="Q8" s="1291">
        <v>0.7</v>
      </c>
      <c r="R8" s="1214"/>
      <c r="S8" s="1214"/>
      <c r="T8" s="667"/>
      <c r="U8" s="667"/>
      <c r="V8" s="667"/>
      <c r="W8" s="667"/>
      <c r="X8" s="1214"/>
      <c r="Y8" s="1292"/>
      <c r="Z8" s="1233" t="s">
        <v>4700</v>
      </c>
      <c r="AA8" s="670" t="s">
        <v>163</v>
      </c>
      <c r="AB8" s="1293">
        <v>0.85</v>
      </c>
      <c r="AC8" s="1215"/>
      <c r="AD8" s="1215"/>
      <c r="AE8" s="1294"/>
      <c r="AF8" s="391">
        <f>ROUND(ROUND(G8*Q8,0)*AB8,0)</f>
        <v>390</v>
      </c>
      <c r="AG8" s="1791"/>
    </row>
    <row r="9" spans="1:34" ht="17.100000000000001" customHeight="1">
      <c r="A9" s="229">
        <v>63</v>
      </c>
      <c r="B9" s="337">
        <v>9112</v>
      </c>
      <c r="C9" s="871" t="s">
        <v>14132</v>
      </c>
      <c r="D9" s="1750"/>
      <c r="E9" s="1750"/>
      <c r="F9" s="1765"/>
      <c r="G9" s="618"/>
      <c r="H9" s="618"/>
      <c r="I9" s="650"/>
      <c r="J9" s="629"/>
      <c r="K9" s="630"/>
      <c r="L9" s="630"/>
      <c r="M9" s="1295"/>
      <c r="N9" s="1648"/>
      <c r="O9" s="1745"/>
      <c r="P9" s="1296"/>
      <c r="Q9" s="1297"/>
      <c r="R9" s="1769" t="s">
        <v>11559</v>
      </c>
      <c r="S9" s="1216" t="s">
        <v>162</v>
      </c>
      <c r="T9" s="1217"/>
      <c r="U9" s="1217"/>
      <c r="V9" s="1217"/>
      <c r="W9" s="1217"/>
      <c r="X9" s="1298" t="s">
        <v>163</v>
      </c>
      <c r="Y9" s="1299">
        <v>0.7</v>
      </c>
      <c r="Z9" s="1213"/>
      <c r="AA9" s="1213"/>
      <c r="AB9" s="1213"/>
      <c r="AC9" s="1213"/>
      <c r="AD9" s="1213"/>
      <c r="AE9" s="1288"/>
      <c r="AF9" s="473">
        <f>ROUND(ROUND(G8*Q8,0)*Y9,0)</f>
        <v>321</v>
      </c>
      <c r="AG9" s="1791"/>
    </row>
    <row r="10" spans="1:34" ht="17.100000000000001" customHeight="1">
      <c r="A10" s="243">
        <v>63</v>
      </c>
      <c r="B10" s="351">
        <v>9302</v>
      </c>
      <c r="C10" s="870" t="s">
        <v>14133</v>
      </c>
      <c r="D10" s="1750"/>
      <c r="E10" s="1750"/>
      <c r="F10" s="623"/>
      <c r="G10" s="618"/>
      <c r="H10" s="618"/>
      <c r="I10" s="650"/>
      <c r="J10" s="629"/>
      <c r="K10" s="630"/>
      <c r="L10" s="630"/>
      <c r="M10" s="1295"/>
      <c r="N10" s="1648"/>
      <c r="O10" s="1745"/>
      <c r="P10" s="1296"/>
      <c r="Q10" s="1297"/>
      <c r="R10" s="1750"/>
      <c r="S10" s="1218"/>
      <c r="T10" s="1219"/>
      <c r="U10" s="1219"/>
      <c r="V10" s="1219"/>
      <c r="W10" s="1219"/>
      <c r="X10" s="1300"/>
      <c r="Y10" s="1301"/>
      <c r="Z10" s="1302" t="s">
        <v>4700</v>
      </c>
      <c r="AA10" s="1303" t="s">
        <v>163</v>
      </c>
      <c r="AB10" s="1304">
        <v>0.85</v>
      </c>
      <c r="AC10" s="1215"/>
      <c r="AD10" s="1215"/>
      <c r="AE10" s="1294"/>
      <c r="AF10" s="391">
        <f>ROUND(ROUND(ROUND(G8*Q8,0)*Y9,0)*AB10,0)</f>
        <v>273</v>
      </c>
      <c r="AG10" s="268"/>
    </row>
    <row r="11" spans="1:34" ht="17.100000000000001" customHeight="1">
      <c r="A11" s="243">
        <v>63</v>
      </c>
      <c r="B11" s="351">
        <v>9303</v>
      </c>
      <c r="C11" s="870" t="s">
        <v>14134</v>
      </c>
      <c r="D11" s="1750"/>
      <c r="E11" s="1750"/>
      <c r="F11" s="623"/>
      <c r="G11" s="618"/>
      <c r="H11" s="618"/>
      <c r="I11" s="650"/>
      <c r="J11" s="629"/>
      <c r="K11" s="630"/>
      <c r="L11" s="630"/>
      <c r="M11" s="1295"/>
      <c r="N11" s="1648"/>
      <c r="O11" s="1745"/>
      <c r="P11" s="1296"/>
      <c r="Q11" s="1297"/>
      <c r="R11" s="1750"/>
      <c r="S11" s="1106" t="s">
        <v>165</v>
      </c>
      <c r="T11" s="602"/>
      <c r="U11" s="602"/>
      <c r="V11" s="602"/>
      <c r="W11" s="602"/>
      <c r="X11" s="670" t="s">
        <v>163</v>
      </c>
      <c r="Y11" s="1305">
        <v>0.5</v>
      </c>
      <c r="Z11" s="1220"/>
      <c r="AA11" s="1220"/>
      <c r="AB11" s="1220"/>
      <c r="AC11" s="1220"/>
      <c r="AD11" s="1220"/>
      <c r="AE11" s="1306"/>
      <c r="AF11" s="391">
        <f>ROUND(ROUND(G8*Q8,0)*Y11,0)</f>
        <v>230</v>
      </c>
      <c r="AG11" s="268"/>
    </row>
    <row r="12" spans="1:34" ht="17.100000000000001" customHeight="1">
      <c r="A12" s="243">
        <v>63</v>
      </c>
      <c r="B12" s="351">
        <v>9304</v>
      </c>
      <c r="C12" s="870" t="s">
        <v>14135</v>
      </c>
      <c r="D12" s="1750"/>
      <c r="E12" s="1750"/>
      <c r="F12" s="623"/>
      <c r="G12" s="618"/>
      <c r="H12" s="618"/>
      <c r="I12" s="650"/>
      <c r="J12" s="629"/>
      <c r="K12" s="630"/>
      <c r="L12" s="630"/>
      <c r="M12" s="1295"/>
      <c r="N12" s="1648"/>
      <c r="O12" s="1745"/>
      <c r="P12" s="1296"/>
      <c r="Q12" s="1297"/>
      <c r="R12" s="1751"/>
      <c r="S12" s="647"/>
      <c r="T12" s="807"/>
      <c r="U12" s="807"/>
      <c r="V12" s="807"/>
      <c r="W12" s="807"/>
      <c r="X12" s="1225"/>
      <c r="Y12" s="1306"/>
      <c r="Z12" s="1302" t="s">
        <v>4700</v>
      </c>
      <c r="AA12" s="1303" t="s">
        <v>163</v>
      </c>
      <c r="AB12" s="1304">
        <v>0.85</v>
      </c>
      <c r="AC12" s="1215"/>
      <c r="AD12" s="1215"/>
      <c r="AE12" s="1294"/>
      <c r="AF12" s="391">
        <f>ROUND(ROUND(ROUND(G8*Q8,0)*Y11,0)*AB12,0)</f>
        <v>196</v>
      </c>
      <c r="AG12" s="268"/>
    </row>
    <row r="13" spans="1:34" ht="17.100000000000001" customHeight="1">
      <c r="A13" s="243">
        <v>63</v>
      </c>
      <c r="B13" s="351">
        <v>9305</v>
      </c>
      <c r="C13" s="870" t="s">
        <v>14136</v>
      </c>
      <c r="D13" s="629"/>
      <c r="E13" s="646"/>
      <c r="F13" s="623"/>
      <c r="G13" s="618"/>
      <c r="H13" s="618"/>
      <c r="I13" s="650"/>
      <c r="J13" s="629"/>
      <c r="K13" s="630"/>
      <c r="L13" s="630"/>
      <c r="M13" s="1295"/>
      <c r="N13" s="1648"/>
      <c r="O13" s="1307"/>
      <c r="P13" s="1296"/>
      <c r="Q13" s="1297"/>
      <c r="R13" s="641"/>
      <c r="S13" s="641"/>
      <c r="T13" s="602"/>
      <c r="U13" s="602"/>
      <c r="V13" s="602"/>
      <c r="W13" s="602"/>
      <c r="X13" s="670"/>
      <c r="Y13" s="1305"/>
      <c r="Z13" s="1215"/>
      <c r="AA13" s="1215"/>
      <c r="AB13" s="1294"/>
      <c r="AC13" s="1533" t="s">
        <v>167</v>
      </c>
      <c r="AD13" s="1250">
        <v>5</v>
      </c>
      <c r="AE13" s="1308" t="s">
        <v>168</v>
      </c>
      <c r="AF13" s="391">
        <f>ROUND(ROUND(G8*Q8,0)-AD13,0)</f>
        <v>454</v>
      </c>
      <c r="AG13" s="268"/>
    </row>
    <row r="14" spans="1:34" ht="17.100000000000001" customHeight="1">
      <c r="A14" s="243">
        <v>63</v>
      </c>
      <c r="B14" s="351">
        <v>9306</v>
      </c>
      <c r="C14" s="870" t="s">
        <v>14137</v>
      </c>
      <c r="D14" s="629"/>
      <c r="E14" s="646"/>
      <c r="F14" s="623"/>
      <c r="G14" s="618"/>
      <c r="H14" s="618"/>
      <c r="I14" s="650"/>
      <c r="J14" s="629"/>
      <c r="K14" s="630"/>
      <c r="L14" s="630"/>
      <c r="M14" s="1295"/>
      <c r="N14" s="1648"/>
      <c r="O14" s="1307"/>
      <c r="P14" s="1296"/>
      <c r="Q14" s="1297"/>
      <c r="R14" s="1104"/>
      <c r="S14" s="1104"/>
      <c r="T14" s="807"/>
      <c r="U14" s="807"/>
      <c r="V14" s="807"/>
      <c r="W14" s="807"/>
      <c r="X14" s="1225"/>
      <c r="Y14" s="1306"/>
      <c r="Z14" s="1233" t="s">
        <v>4700</v>
      </c>
      <c r="AA14" s="670" t="s">
        <v>163</v>
      </c>
      <c r="AB14" s="1309">
        <v>0.85</v>
      </c>
      <c r="AC14" s="1745"/>
      <c r="AD14" s="1250"/>
      <c r="AE14" s="1308"/>
      <c r="AF14" s="391">
        <f>ROUND(ROUND(ROUND(G8*Q8,0)*AB14,0)-AD13,0)</f>
        <v>385</v>
      </c>
      <c r="AG14" s="268"/>
    </row>
    <row r="15" spans="1:34" ht="17.100000000000001" customHeight="1">
      <c r="A15" s="243">
        <v>63</v>
      </c>
      <c r="B15" s="351">
        <v>9307</v>
      </c>
      <c r="C15" s="870" t="s">
        <v>14138</v>
      </c>
      <c r="D15" s="629"/>
      <c r="E15" s="646"/>
      <c r="F15" s="623"/>
      <c r="G15" s="618"/>
      <c r="H15" s="618"/>
      <c r="I15" s="650"/>
      <c r="J15" s="629"/>
      <c r="K15" s="630"/>
      <c r="L15" s="630"/>
      <c r="M15" s="1295"/>
      <c r="N15" s="1648"/>
      <c r="O15" s="1307"/>
      <c r="P15" s="1296"/>
      <c r="Q15" s="1297"/>
      <c r="R15" s="1749" t="s">
        <v>11559</v>
      </c>
      <c r="S15" s="1106" t="s">
        <v>162</v>
      </c>
      <c r="T15" s="602"/>
      <c r="U15" s="602"/>
      <c r="V15" s="602"/>
      <c r="W15" s="602"/>
      <c r="X15" s="670" t="s">
        <v>163</v>
      </c>
      <c r="Y15" s="1305">
        <v>0.7</v>
      </c>
      <c r="Z15" s="1226"/>
      <c r="AA15" s="1226"/>
      <c r="AB15" s="1310"/>
      <c r="AC15" s="1745"/>
      <c r="AD15" s="1242"/>
      <c r="AE15" s="1291"/>
      <c r="AF15" s="391">
        <f>ROUND(ROUND(ROUND(G8*Q8,0)*Y15,0)-AD13,0)</f>
        <v>316</v>
      </c>
      <c r="AG15" s="268"/>
    </row>
    <row r="16" spans="1:34" ht="17.100000000000001" customHeight="1">
      <c r="A16" s="243">
        <v>63</v>
      </c>
      <c r="B16" s="351">
        <v>9308</v>
      </c>
      <c r="C16" s="870" t="s">
        <v>14139</v>
      </c>
      <c r="D16" s="629"/>
      <c r="E16" s="646"/>
      <c r="F16" s="623"/>
      <c r="G16" s="618"/>
      <c r="H16" s="618"/>
      <c r="I16" s="650"/>
      <c r="J16" s="629"/>
      <c r="K16" s="630"/>
      <c r="L16" s="630"/>
      <c r="M16" s="1295"/>
      <c r="N16" s="1648"/>
      <c r="O16" s="1307"/>
      <c r="P16" s="1296"/>
      <c r="Q16" s="1297"/>
      <c r="R16" s="1782"/>
      <c r="S16" s="647"/>
      <c r="T16" s="807"/>
      <c r="U16" s="807"/>
      <c r="V16" s="807"/>
      <c r="W16" s="807"/>
      <c r="X16" s="1225"/>
      <c r="Y16" s="1306"/>
      <c r="Z16" s="1302" t="s">
        <v>4700</v>
      </c>
      <c r="AA16" s="1303" t="s">
        <v>163</v>
      </c>
      <c r="AB16" s="1311">
        <v>0.85</v>
      </c>
      <c r="AC16" s="1745"/>
      <c r="AD16" s="1242"/>
      <c r="AE16" s="1291"/>
      <c r="AF16" s="391">
        <f>ROUND(ROUND(ROUND(ROUND(G8*Q8,0)*Y15,0)*AB16,0)-AD13,0)</f>
        <v>268</v>
      </c>
      <c r="AG16" s="268"/>
    </row>
    <row r="17" spans="1:33" ht="17.100000000000001" customHeight="1">
      <c r="A17" s="243">
        <v>63</v>
      </c>
      <c r="B17" s="351">
        <v>9309</v>
      </c>
      <c r="C17" s="870" t="s">
        <v>14140</v>
      </c>
      <c r="D17" s="629"/>
      <c r="E17" s="646"/>
      <c r="F17" s="623"/>
      <c r="G17" s="618"/>
      <c r="H17" s="618"/>
      <c r="I17" s="650"/>
      <c r="J17" s="629"/>
      <c r="K17" s="630"/>
      <c r="L17" s="630"/>
      <c r="M17" s="1295"/>
      <c r="N17" s="1312"/>
      <c r="O17" s="1307"/>
      <c r="P17" s="1296"/>
      <c r="Q17" s="1297"/>
      <c r="R17" s="1782"/>
      <c r="S17" s="641" t="s">
        <v>165</v>
      </c>
      <c r="T17" s="602"/>
      <c r="U17" s="602"/>
      <c r="V17" s="602"/>
      <c r="W17" s="602"/>
      <c r="X17" s="670" t="s">
        <v>163</v>
      </c>
      <c r="Y17" s="1305">
        <v>0.5</v>
      </c>
      <c r="Z17" s="1220"/>
      <c r="AA17" s="1220"/>
      <c r="AB17" s="1306"/>
      <c r="AC17" s="1745"/>
      <c r="AD17" s="1242"/>
      <c r="AE17" s="1291"/>
      <c r="AF17" s="391">
        <f>ROUND(ROUND(ROUND(G8*Q8,0)*Y17,0)-AD13,0)</f>
        <v>225</v>
      </c>
      <c r="AG17" s="268"/>
    </row>
    <row r="18" spans="1:33" ht="17.100000000000001" customHeight="1">
      <c r="A18" s="243">
        <v>63</v>
      </c>
      <c r="B18" s="351">
        <v>9310</v>
      </c>
      <c r="C18" s="870" t="s">
        <v>14141</v>
      </c>
      <c r="D18" s="629"/>
      <c r="E18" s="646"/>
      <c r="F18" s="623"/>
      <c r="G18" s="618"/>
      <c r="H18" s="618"/>
      <c r="I18" s="650"/>
      <c r="J18" s="629"/>
      <c r="K18" s="630"/>
      <c r="L18" s="630"/>
      <c r="M18" s="1295"/>
      <c r="N18" s="1312"/>
      <c r="O18" s="1307"/>
      <c r="P18" s="1296"/>
      <c r="Q18" s="1297"/>
      <c r="R18" s="1783"/>
      <c r="S18" s="1104"/>
      <c r="T18" s="807"/>
      <c r="U18" s="807"/>
      <c r="V18" s="807"/>
      <c r="W18" s="807"/>
      <c r="X18" s="1225"/>
      <c r="Y18" s="1306"/>
      <c r="Z18" s="1302" t="s">
        <v>4700</v>
      </c>
      <c r="AA18" s="1303" t="s">
        <v>163</v>
      </c>
      <c r="AB18" s="1311">
        <v>0.85</v>
      </c>
      <c r="AC18" s="1746"/>
      <c r="AD18" s="1220"/>
      <c r="AE18" s="1306"/>
      <c r="AF18" s="391">
        <f>ROUND(ROUND(ROUND(ROUND(G8*Q8,0)*Y17,0)*AB18,0)-AD13,0)</f>
        <v>191</v>
      </c>
      <c r="AG18" s="268"/>
    </row>
    <row r="19" spans="1:33" ht="17.100000000000001" customHeight="1">
      <c r="A19" s="229">
        <v>63</v>
      </c>
      <c r="B19" s="337">
        <v>9113</v>
      </c>
      <c r="C19" s="871" t="s">
        <v>14142</v>
      </c>
      <c r="D19" s="629"/>
      <c r="E19" s="646"/>
      <c r="F19" s="597"/>
      <c r="I19" s="661"/>
      <c r="J19" s="1626" t="s">
        <v>5845</v>
      </c>
      <c r="K19" s="562"/>
      <c r="L19" s="562"/>
      <c r="M19" s="664"/>
      <c r="N19" s="1102"/>
      <c r="O19" s="604"/>
      <c r="P19" s="605"/>
      <c r="Q19" s="607"/>
      <c r="R19" s="1212"/>
      <c r="S19" s="1212"/>
      <c r="T19" s="664"/>
      <c r="U19" s="664"/>
      <c r="V19" s="664"/>
      <c r="W19" s="664"/>
      <c r="X19" s="1212"/>
      <c r="Y19" s="1287"/>
      <c r="Z19" s="1213"/>
      <c r="AA19" s="1213"/>
      <c r="AB19" s="1213"/>
      <c r="AC19" s="1213"/>
      <c r="AD19" s="1213"/>
      <c r="AE19" s="1288"/>
      <c r="AF19" s="473">
        <f>ROUND(ROUND(G8+K20,0)*Q8,0)</f>
        <v>466</v>
      </c>
      <c r="AG19" s="268"/>
    </row>
    <row r="20" spans="1:33" ht="17.100000000000001" customHeight="1">
      <c r="A20" s="243">
        <v>63</v>
      </c>
      <c r="B20" s="351">
        <v>9311</v>
      </c>
      <c r="C20" s="870" t="s">
        <v>14143</v>
      </c>
      <c r="D20" s="629"/>
      <c r="E20" s="646"/>
      <c r="F20" s="597"/>
      <c r="G20" s="618"/>
      <c r="H20" s="654"/>
      <c r="I20" s="661"/>
      <c r="J20" s="1745"/>
      <c r="K20" s="1228">
        <v>9</v>
      </c>
      <c r="L20" s="618" t="s">
        <v>16</v>
      </c>
      <c r="M20" s="654"/>
      <c r="N20" s="1102"/>
      <c r="O20" s="604"/>
      <c r="P20" s="605"/>
      <c r="Q20" s="607"/>
      <c r="R20" s="1214"/>
      <c r="S20" s="1214"/>
      <c r="T20" s="667"/>
      <c r="U20" s="667"/>
      <c r="V20" s="667"/>
      <c r="W20" s="667"/>
      <c r="X20" s="1214"/>
      <c r="Y20" s="1292"/>
      <c r="Z20" s="1233" t="s">
        <v>4700</v>
      </c>
      <c r="AA20" s="670" t="s">
        <v>163</v>
      </c>
      <c r="AB20" s="1293">
        <v>0.85</v>
      </c>
      <c r="AC20" s="1215"/>
      <c r="AD20" s="1215"/>
      <c r="AE20" s="1294"/>
      <c r="AF20" s="391">
        <f>ROUND(ROUND(ROUND(G8+K20,0)*Q8,0)*AB20,0)</f>
        <v>396</v>
      </c>
      <c r="AG20" s="268"/>
    </row>
    <row r="21" spans="1:33" ht="17.100000000000001" customHeight="1">
      <c r="A21" s="229">
        <v>63</v>
      </c>
      <c r="B21" s="337">
        <v>9114</v>
      </c>
      <c r="C21" s="871" t="s">
        <v>14144</v>
      </c>
      <c r="D21" s="629"/>
      <c r="E21" s="646"/>
      <c r="F21" s="597"/>
      <c r="G21" s="1295"/>
      <c r="H21" s="654"/>
      <c r="I21" s="661"/>
      <c r="J21" s="1745"/>
      <c r="M21" s="1313"/>
      <c r="N21" s="1314"/>
      <c r="O21" s="1315"/>
      <c r="P21" s="1316"/>
      <c r="Q21" s="1317"/>
      <c r="R21" s="1769" t="s">
        <v>11559</v>
      </c>
      <c r="S21" s="1216" t="s">
        <v>162</v>
      </c>
      <c r="T21" s="1217"/>
      <c r="U21" s="1217"/>
      <c r="V21" s="1217"/>
      <c r="W21" s="1217"/>
      <c r="X21" s="1298" t="s">
        <v>163</v>
      </c>
      <c r="Y21" s="1299">
        <v>0.7</v>
      </c>
      <c r="Z21" s="1213"/>
      <c r="AA21" s="1213"/>
      <c r="AB21" s="1213"/>
      <c r="AC21" s="1213"/>
      <c r="AD21" s="1213"/>
      <c r="AE21" s="1288"/>
      <c r="AF21" s="473">
        <f>ROUND(ROUND(ROUND(G8+K20,0)*Q8,0)*Y21,0)</f>
        <v>326</v>
      </c>
      <c r="AG21" s="268"/>
    </row>
    <row r="22" spans="1:33" ht="17.100000000000001" customHeight="1">
      <c r="A22" s="243">
        <v>63</v>
      </c>
      <c r="B22" s="351">
        <v>9312</v>
      </c>
      <c r="C22" s="870" t="s">
        <v>14145</v>
      </c>
      <c r="D22" s="629"/>
      <c r="E22" s="646"/>
      <c r="F22" s="597"/>
      <c r="G22" s="1295"/>
      <c r="H22" s="654"/>
      <c r="I22" s="661"/>
      <c r="J22" s="629"/>
      <c r="K22" s="1228"/>
      <c r="L22" s="618"/>
      <c r="M22" s="1313"/>
      <c r="N22" s="1314"/>
      <c r="O22" s="1315"/>
      <c r="P22" s="1316"/>
      <c r="Q22" s="1317"/>
      <c r="R22" s="1750"/>
      <c r="S22" s="1218"/>
      <c r="T22" s="1219"/>
      <c r="U22" s="1219"/>
      <c r="V22" s="1219"/>
      <c r="W22" s="1219"/>
      <c r="X22" s="1300"/>
      <c r="Y22" s="1301"/>
      <c r="Z22" s="1302" t="s">
        <v>4700</v>
      </c>
      <c r="AA22" s="1303" t="s">
        <v>163</v>
      </c>
      <c r="AB22" s="1304">
        <v>0.85</v>
      </c>
      <c r="AC22" s="1215"/>
      <c r="AD22" s="1215"/>
      <c r="AE22" s="1294"/>
      <c r="AF22" s="391">
        <f>ROUND(ROUND(ROUND(ROUND(G8+K20,0)*Q8,0)*Y21,0)*AB22,0)</f>
        <v>277</v>
      </c>
      <c r="AG22" s="268"/>
    </row>
    <row r="23" spans="1:33" ht="17.100000000000001" customHeight="1">
      <c r="A23" s="243">
        <v>63</v>
      </c>
      <c r="B23" s="351">
        <v>9313</v>
      </c>
      <c r="C23" s="870" t="s">
        <v>14146</v>
      </c>
      <c r="D23" s="629"/>
      <c r="E23" s="646"/>
      <c r="F23" s="597"/>
      <c r="G23" s="1295"/>
      <c r="H23" s="654"/>
      <c r="I23" s="661"/>
      <c r="J23" s="629"/>
      <c r="K23" s="1228"/>
      <c r="L23" s="618"/>
      <c r="M23" s="1313"/>
      <c r="N23" s="1314"/>
      <c r="O23" s="1315"/>
      <c r="P23" s="1316"/>
      <c r="Q23" s="1317"/>
      <c r="R23" s="1750"/>
      <c r="S23" s="1106" t="s">
        <v>165</v>
      </c>
      <c r="T23" s="602"/>
      <c r="U23" s="602"/>
      <c r="V23" s="602"/>
      <c r="W23" s="602"/>
      <c r="X23" s="670" t="s">
        <v>163</v>
      </c>
      <c r="Y23" s="1305">
        <v>0.5</v>
      </c>
      <c r="Z23" s="1220"/>
      <c r="AA23" s="1220"/>
      <c r="AB23" s="1220"/>
      <c r="AC23" s="1220"/>
      <c r="AD23" s="1220"/>
      <c r="AE23" s="1306"/>
      <c r="AF23" s="391">
        <f>ROUND(ROUND(ROUND(G8+K20,0)*Q8,0)*Y23,0)</f>
        <v>233</v>
      </c>
      <c r="AG23" s="268"/>
    </row>
    <row r="24" spans="1:33" ht="17.100000000000001" customHeight="1">
      <c r="A24" s="243">
        <v>63</v>
      </c>
      <c r="B24" s="351">
        <v>9314</v>
      </c>
      <c r="C24" s="870" t="s">
        <v>14147</v>
      </c>
      <c r="D24" s="629"/>
      <c r="E24" s="646"/>
      <c r="F24" s="597"/>
      <c r="G24" s="1295"/>
      <c r="H24" s="654"/>
      <c r="I24" s="661"/>
      <c r="J24" s="629"/>
      <c r="K24" s="1228"/>
      <c r="L24" s="618"/>
      <c r="M24" s="1313"/>
      <c r="N24" s="1314"/>
      <c r="O24" s="1315"/>
      <c r="P24" s="1316"/>
      <c r="Q24" s="1317"/>
      <c r="R24" s="1751"/>
      <c r="S24" s="647"/>
      <c r="T24" s="807"/>
      <c r="U24" s="807"/>
      <c r="V24" s="807"/>
      <c r="W24" s="807"/>
      <c r="X24" s="1225"/>
      <c r="Y24" s="1306"/>
      <c r="Z24" s="1302" t="s">
        <v>4700</v>
      </c>
      <c r="AA24" s="1303" t="s">
        <v>163</v>
      </c>
      <c r="AB24" s="1304">
        <v>0.85</v>
      </c>
      <c r="AC24" s="1215"/>
      <c r="AD24" s="1215"/>
      <c r="AE24" s="1294"/>
      <c r="AF24" s="391">
        <f>ROUND(ROUND(ROUND(ROUND(G8+K20,0)*Q8,0)*Y23,0)*AB24,0)</f>
        <v>198</v>
      </c>
      <c r="AG24" s="268"/>
    </row>
    <row r="25" spans="1:33" ht="17.100000000000001" customHeight="1">
      <c r="A25" s="243">
        <v>63</v>
      </c>
      <c r="B25" s="351">
        <v>9315</v>
      </c>
      <c r="C25" s="870" t="s">
        <v>14148</v>
      </c>
      <c r="D25" s="629"/>
      <c r="E25" s="646"/>
      <c r="F25" s="597"/>
      <c r="G25" s="1295"/>
      <c r="H25" s="654"/>
      <c r="I25" s="661"/>
      <c r="J25" s="629"/>
      <c r="K25" s="1228"/>
      <c r="L25" s="618"/>
      <c r="M25" s="1313"/>
      <c r="N25" s="1314"/>
      <c r="O25" s="1315"/>
      <c r="P25" s="1316"/>
      <c r="Q25" s="1317"/>
      <c r="R25" s="641"/>
      <c r="S25" s="641"/>
      <c r="T25" s="602"/>
      <c r="U25" s="602"/>
      <c r="V25" s="602"/>
      <c r="W25" s="602"/>
      <c r="X25" s="670"/>
      <c r="Y25" s="1305"/>
      <c r="Z25" s="1215"/>
      <c r="AA25" s="1215"/>
      <c r="AB25" s="1294"/>
      <c r="AC25" s="1533" t="s">
        <v>167</v>
      </c>
      <c r="AD25" s="1250">
        <v>5</v>
      </c>
      <c r="AE25" s="1308" t="s">
        <v>168</v>
      </c>
      <c r="AF25" s="391">
        <f>ROUND(ROUND(ROUND(G8+K20,0)*Q8,0)-AD25,0)</f>
        <v>461</v>
      </c>
      <c r="AG25" s="268"/>
    </row>
    <row r="26" spans="1:33" ht="17.100000000000001" customHeight="1">
      <c r="A26" s="243">
        <v>63</v>
      </c>
      <c r="B26" s="351">
        <v>9316</v>
      </c>
      <c r="C26" s="870" t="s">
        <v>14149</v>
      </c>
      <c r="D26" s="629"/>
      <c r="E26" s="646"/>
      <c r="F26" s="597"/>
      <c r="G26" s="1295"/>
      <c r="H26" s="654"/>
      <c r="I26" s="661"/>
      <c r="J26" s="629"/>
      <c r="K26" s="1228"/>
      <c r="L26" s="618"/>
      <c r="M26" s="1313"/>
      <c r="N26" s="1314"/>
      <c r="O26" s="1315"/>
      <c r="P26" s="1316"/>
      <c r="Q26" s="1317"/>
      <c r="R26" s="1104"/>
      <c r="S26" s="1104"/>
      <c r="T26" s="807"/>
      <c r="U26" s="807"/>
      <c r="V26" s="807"/>
      <c r="W26" s="807"/>
      <c r="X26" s="1225"/>
      <c r="Y26" s="1306"/>
      <c r="Z26" s="1233" t="s">
        <v>4700</v>
      </c>
      <c r="AA26" s="670" t="s">
        <v>163</v>
      </c>
      <c r="AB26" s="1309">
        <v>0.85</v>
      </c>
      <c r="AC26" s="1745"/>
      <c r="AD26" s="1250"/>
      <c r="AE26" s="1308"/>
      <c r="AF26" s="391">
        <f>ROUND(ROUND(ROUND(ROUND(G8+K20,0)*Q8,0)*AB26,0)-AD25,0)</f>
        <v>391</v>
      </c>
      <c r="AG26" s="268"/>
    </row>
    <row r="27" spans="1:33" ht="17.100000000000001" customHeight="1">
      <c r="A27" s="243">
        <v>63</v>
      </c>
      <c r="B27" s="351">
        <v>9317</v>
      </c>
      <c r="C27" s="870" t="s">
        <v>14150</v>
      </c>
      <c r="D27" s="629"/>
      <c r="E27" s="646"/>
      <c r="F27" s="597"/>
      <c r="G27" s="1295"/>
      <c r="H27" s="654"/>
      <c r="I27" s="661"/>
      <c r="J27" s="629"/>
      <c r="K27" s="1228"/>
      <c r="L27" s="618"/>
      <c r="M27" s="1313"/>
      <c r="N27" s="1314"/>
      <c r="O27" s="1315"/>
      <c r="P27" s="1316"/>
      <c r="Q27" s="1317"/>
      <c r="R27" s="1749" t="s">
        <v>11559</v>
      </c>
      <c r="S27" s="1106" t="s">
        <v>162</v>
      </c>
      <c r="T27" s="602"/>
      <c r="U27" s="602"/>
      <c r="V27" s="602"/>
      <c r="W27" s="602"/>
      <c r="X27" s="670" t="s">
        <v>163</v>
      </c>
      <c r="Y27" s="1305">
        <v>0.7</v>
      </c>
      <c r="Z27" s="1226"/>
      <c r="AA27" s="1226"/>
      <c r="AB27" s="1310"/>
      <c r="AC27" s="1745"/>
      <c r="AD27" s="1242"/>
      <c r="AE27" s="1291"/>
      <c r="AF27" s="391">
        <f>ROUND(ROUND(ROUND(ROUND(G8+K20,0)*Q8,0)*Y27,0)-AD25,0)</f>
        <v>321</v>
      </c>
      <c r="AG27" s="268"/>
    </row>
    <row r="28" spans="1:33" ht="17.100000000000001" customHeight="1">
      <c r="A28" s="243">
        <v>63</v>
      </c>
      <c r="B28" s="351">
        <v>9318</v>
      </c>
      <c r="C28" s="870" t="s">
        <v>14151</v>
      </c>
      <c r="D28" s="629"/>
      <c r="E28" s="646"/>
      <c r="F28" s="597"/>
      <c r="G28" s="1295"/>
      <c r="H28" s="654"/>
      <c r="I28" s="661"/>
      <c r="J28" s="629"/>
      <c r="K28" s="1228"/>
      <c r="L28" s="618"/>
      <c r="M28" s="1313"/>
      <c r="N28" s="1314"/>
      <c r="O28" s="1315"/>
      <c r="P28" s="1316"/>
      <c r="Q28" s="1317"/>
      <c r="R28" s="1750"/>
      <c r="S28" s="647"/>
      <c r="T28" s="807"/>
      <c r="U28" s="807"/>
      <c r="V28" s="807"/>
      <c r="W28" s="807"/>
      <c r="X28" s="1225"/>
      <c r="Y28" s="1306"/>
      <c r="Z28" s="1302" t="s">
        <v>4700</v>
      </c>
      <c r="AA28" s="1303" t="s">
        <v>163</v>
      </c>
      <c r="AB28" s="1311">
        <v>0.85</v>
      </c>
      <c r="AC28" s="1745"/>
      <c r="AD28" s="1242"/>
      <c r="AE28" s="1291"/>
      <c r="AF28" s="391">
        <f>ROUND(ROUND(ROUND(ROUND(ROUND(G8+K20,0)*Q8,0)*Y27,0)*AB28,0)-AD25,0)</f>
        <v>272</v>
      </c>
      <c r="AG28" s="268"/>
    </row>
    <row r="29" spans="1:33" ht="17.100000000000001" customHeight="1">
      <c r="A29" s="243">
        <v>63</v>
      </c>
      <c r="B29" s="351">
        <v>9319</v>
      </c>
      <c r="C29" s="870" t="s">
        <v>14152</v>
      </c>
      <c r="D29" s="629"/>
      <c r="E29" s="646"/>
      <c r="F29" s="597"/>
      <c r="G29" s="1295"/>
      <c r="H29" s="654"/>
      <c r="I29" s="661"/>
      <c r="J29" s="629"/>
      <c r="K29" s="1228"/>
      <c r="L29" s="618"/>
      <c r="M29" s="1313"/>
      <c r="N29" s="1314"/>
      <c r="O29" s="1315"/>
      <c r="P29" s="1316"/>
      <c r="Q29" s="1317"/>
      <c r="R29" s="1750"/>
      <c r="S29" s="641" t="s">
        <v>165</v>
      </c>
      <c r="T29" s="602"/>
      <c r="U29" s="602"/>
      <c r="V29" s="602"/>
      <c r="W29" s="602"/>
      <c r="X29" s="670" t="s">
        <v>163</v>
      </c>
      <c r="Y29" s="1305">
        <v>0.5</v>
      </c>
      <c r="Z29" s="1220"/>
      <c r="AA29" s="1220"/>
      <c r="AB29" s="1306"/>
      <c r="AC29" s="1745"/>
      <c r="AD29" s="1242"/>
      <c r="AE29" s="1291"/>
      <c r="AF29" s="391">
        <f>ROUND(ROUND(ROUND(ROUND(G8+K20,0)*Q8,0)*Y29,0)-AD25,0)</f>
        <v>228</v>
      </c>
      <c r="AG29" s="268"/>
    </row>
    <row r="30" spans="1:33" ht="17.100000000000001" customHeight="1">
      <c r="A30" s="243">
        <v>63</v>
      </c>
      <c r="B30" s="351">
        <v>9320</v>
      </c>
      <c r="C30" s="870" t="s">
        <v>14153</v>
      </c>
      <c r="D30" s="629"/>
      <c r="E30" s="646"/>
      <c r="F30" s="597"/>
      <c r="G30" s="1295"/>
      <c r="H30" s="654"/>
      <c r="I30" s="661"/>
      <c r="J30" s="629"/>
      <c r="K30" s="1228"/>
      <c r="L30" s="618"/>
      <c r="M30" s="1313"/>
      <c r="N30" s="1314"/>
      <c r="O30" s="1318"/>
      <c r="P30" s="1316"/>
      <c r="Q30" s="1317"/>
      <c r="R30" s="1751"/>
      <c r="S30" s="1104"/>
      <c r="T30" s="807"/>
      <c r="U30" s="807"/>
      <c r="V30" s="807"/>
      <c r="W30" s="807"/>
      <c r="X30" s="1225"/>
      <c r="Y30" s="1306"/>
      <c r="Z30" s="1302" t="s">
        <v>4700</v>
      </c>
      <c r="AA30" s="1303" t="s">
        <v>163</v>
      </c>
      <c r="AB30" s="1311">
        <v>0.85</v>
      </c>
      <c r="AC30" s="1746"/>
      <c r="AD30" s="1220"/>
      <c r="AE30" s="1306"/>
      <c r="AF30" s="391">
        <f>ROUND(ROUND(ROUND(ROUND(ROUND(G8+K20,0)*Q8,0)*Y29,0)*AB30,0)-AD25,0)</f>
        <v>193</v>
      </c>
      <c r="AG30" s="268"/>
    </row>
    <row r="31" spans="1:33" ht="17.100000000000001" customHeight="1">
      <c r="A31" s="243">
        <v>63</v>
      </c>
      <c r="B31" s="351">
        <v>9321</v>
      </c>
      <c r="C31" s="870" t="s">
        <v>14154</v>
      </c>
      <c r="D31" s="646"/>
      <c r="E31" s="646"/>
      <c r="F31" s="637"/>
      <c r="G31" s="638"/>
      <c r="H31" s="638"/>
      <c r="I31" s="744"/>
      <c r="J31" s="601"/>
      <c r="K31" s="602"/>
      <c r="L31" s="1319"/>
      <c r="M31" s="602"/>
      <c r="N31" s="1314"/>
      <c r="O31" s="1593" t="s">
        <v>165</v>
      </c>
      <c r="P31" s="602"/>
      <c r="Q31" s="1286"/>
      <c r="R31" s="670"/>
      <c r="S31" s="670"/>
      <c r="T31" s="602"/>
      <c r="U31" s="602"/>
      <c r="V31" s="602"/>
      <c r="W31" s="602"/>
      <c r="X31" s="670"/>
      <c r="Y31" s="1320"/>
      <c r="Z31" s="1215"/>
      <c r="AA31" s="1215"/>
      <c r="AB31" s="1215"/>
      <c r="AC31" s="1215"/>
      <c r="AD31" s="1215"/>
      <c r="AE31" s="1294"/>
      <c r="AF31" s="391">
        <f>ROUND(G8*Q32,0)</f>
        <v>328</v>
      </c>
      <c r="AG31" s="268"/>
    </row>
    <row r="32" spans="1:33" ht="17.100000000000001" customHeight="1">
      <c r="A32" s="243">
        <v>63</v>
      </c>
      <c r="B32" s="351">
        <v>9322</v>
      </c>
      <c r="C32" s="870" t="s">
        <v>14155</v>
      </c>
      <c r="D32" s="646"/>
      <c r="E32" s="646"/>
      <c r="F32" s="637"/>
      <c r="G32" s="638"/>
      <c r="H32" s="638"/>
      <c r="I32" s="744"/>
      <c r="J32" s="604"/>
      <c r="K32" s="605"/>
      <c r="L32" s="1321"/>
      <c r="M32" s="605"/>
      <c r="N32" s="1102"/>
      <c r="O32" s="1745"/>
      <c r="P32" s="1250" t="s">
        <v>163</v>
      </c>
      <c r="Q32" s="1291">
        <v>0.5</v>
      </c>
      <c r="R32" s="1225"/>
      <c r="S32" s="1225"/>
      <c r="T32" s="807"/>
      <c r="U32" s="807"/>
      <c r="V32" s="807"/>
      <c r="W32" s="807"/>
      <c r="X32" s="1225"/>
      <c r="Y32" s="1322"/>
      <c r="Z32" s="1233" t="s">
        <v>4700</v>
      </c>
      <c r="AA32" s="670" t="s">
        <v>163</v>
      </c>
      <c r="AB32" s="1293">
        <v>0.85</v>
      </c>
      <c r="AC32" s="1215"/>
      <c r="AD32" s="1215"/>
      <c r="AE32" s="1294"/>
      <c r="AF32" s="391">
        <f>ROUND(ROUND(G8*Q32,0)*AB32,0)</f>
        <v>279</v>
      </c>
      <c r="AG32" s="268"/>
    </row>
    <row r="33" spans="1:33" ht="17.100000000000001" customHeight="1">
      <c r="A33" s="243">
        <v>63</v>
      </c>
      <c r="B33" s="351">
        <v>9323</v>
      </c>
      <c r="C33" s="870" t="s">
        <v>14156</v>
      </c>
      <c r="D33" s="646"/>
      <c r="E33" s="646"/>
      <c r="F33" s="637"/>
      <c r="G33" s="638"/>
      <c r="H33" s="638"/>
      <c r="I33" s="744"/>
      <c r="J33" s="646"/>
      <c r="K33" s="748"/>
      <c r="L33" s="748"/>
      <c r="M33" s="1296"/>
      <c r="N33" s="1312"/>
      <c r="O33" s="1745"/>
      <c r="P33" s="1296"/>
      <c r="Q33" s="1297"/>
      <c r="R33" s="1749" t="s">
        <v>11559</v>
      </c>
      <c r="S33" s="1106" t="s">
        <v>162</v>
      </c>
      <c r="T33" s="602"/>
      <c r="U33" s="602"/>
      <c r="V33" s="602"/>
      <c r="W33" s="602"/>
      <c r="X33" s="670" t="s">
        <v>163</v>
      </c>
      <c r="Y33" s="1305">
        <v>0.7</v>
      </c>
      <c r="Z33" s="1215"/>
      <c r="AA33" s="1215"/>
      <c r="AB33" s="1215"/>
      <c r="AC33" s="1215"/>
      <c r="AD33" s="1215"/>
      <c r="AE33" s="1294"/>
      <c r="AF33" s="391">
        <f>ROUND(ROUND(G8*Q32,0)*Y33,0)</f>
        <v>230</v>
      </c>
      <c r="AG33" s="268"/>
    </row>
    <row r="34" spans="1:33" ht="17.100000000000001" customHeight="1">
      <c r="A34" s="243">
        <v>63</v>
      </c>
      <c r="B34" s="351">
        <v>9324</v>
      </c>
      <c r="C34" s="870" t="s">
        <v>14157</v>
      </c>
      <c r="D34" s="646"/>
      <c r="E34" s="646"/>
      <c r="F34" s="637"/>
      <c r="G34" s="638"/>
      <c r="H34" s="638"/>
      <c r="I34" s="744"/>
      <c r="J34" s="646"/>
      <c r="K34" s="748"/>
      <c r="L34" s="748"/>
      <c r="M34" s="1296"/>
      <c r="N34" s="1312"/>
      <c r="O34" s="1745"/>
      <c r="P34" s="1296"/>
      <c r="Q34" s="1297"/>
      <c r="R34" s="1750"/>
      <c r="S34" s="647"/>
      <c r="T34" s="807"/>
      <c r="U34" s="807"/>
      <c r="V34" s="807"/>
      <c r="W34" s="807"/>
      <c r="X34" s="1225"/>
      <c r="Y34" s="1306"/>
      <c r="Z34" s="1302" t="s">
        <v>4700</v>
      </c>
      <c r="AA34" s="1303" t="s">
        <v>163</v>
      </c>
      <c r="AB34" s="1304">
        <v>0.85</v>
      </c>
      <c r="AC34" s="1215"/>
      <c r="AD34" s="1215"/>
      <c r="AE34" s="1294"/>
      <c r="AF34" s="391">
        <f>ROUND(ROUND(ROUND(G8*Q32,0)*Y33,0)*AB34,0)</f>
        <v>196</v>
      </c>
      <c r="AG34" s="268"/>
    </row>
    <row r="35" spans="1:33" ht="17.100000000000001" customHeight="1">
      <c r="A35" s="243">
        <v>63</v>
      </c>
      <c r="B35" s="351">
        <v>9325</v>
      </c>
      <c r="C35" s="870" t="s">
        <v>14158</v>
      </c>
      <c r="D35" s="646"/>
      <c r="E35" s="646"/>
      <c r="F35" s="637"/>
      <c r="G35" s="638"/>
      <c r="H35" s="638"/>
      <c r="I35" s="744"/>
      <c r="J35" s="646"/>
      <c r="K35" s="748"/>
      <c r="L35" s="748"/>
      <c r="M35" s="1296"/>
      <c r="N35" s="1312"/>
      <c r="O35" s="1307"/>
      <c r="P35" s="1296"/>
      <c r="Q35" s="1297"/>
      <c r="R35" s="1750"/>
      <c r="S35" s="1106" t="s">
        <v>165</v>
      </c>
      <c r="T35" s="602"/>
      <c r="U35" s="602"/>
      <c r="V35" s="602"/>
      <c r="W35" s="602"/>
      <c r="X35" s="670" t="s">
        <v>163</v>
      </c>
      <c r="Y35" s="1305">
        <v>0.5</v>
      </c>
      <c r="Z35" s="1220"/>
      <c r="AA35" s="1220"/>
      <c r="AB35" s="1220"/>
      <c r="AC35" s="1220"/>
      <c r="AD35" s="1220"/>
      <c r="AE35" s="1306"/>
      <c r="AF35" s="391">
        <f>ROUND(ROUND(G8*Q32,0)*Y35,0)</f>
        <v>164</v>
      </c>
      <c r="AG35" s="268"/>
    </row>
    <row r="36" spans="1:33" ht="17.100000000000001" customHeight="1">
      <c r="A36" s="243">
        <v>63</v>
      </c>
      <c r="B36" s="351">
        <v>9326</v>
      </c>
      <c r="C36" s="870" t="s">
        <v>14159</v>
      </c>
      <c r="D36" s="646"/>
      <c r="E36" s="646"/>
      <c r="F36" s="637"/>
      <c r="G36" s="638"/>
      <c r="H36" s="638"/>
      <c r="I36" s="744"/>
      <c r="J36" s="646"/>
      <c r="K36" s="748"/>
      <c r="L36" s="748"/>
      <c r="M36" s="1296"/>
      <c r="N36" s="1312"/>
      <c r="O36" s="1307"/>
      <c r="P36" s="1296"/>
      <c r="Q36" s="1297"/>
      <c r="R36" s="1751"/>
      <c r="S36" s="647"/>
      <c r="T36" s="807"/>
      <c r="U36" s="807"/>
      <c r="V36" s="807"/>
      <c r="W36" s="807"/>
      <c r="X36" s="1225"/>
      <c r="Y36" s="1306"/>
      <c r="Z36" s="1302" t="s">
        <v>4700</v>
      </c>
      <c r="AA36" s="1303" t="s">
        <v>163</v>
      </c>
      <c r="AB36" s="1304">
        <v>0.85</v>
      </c>
      <c r="AC36" s="1215"/>
      <c r="AD36" s="1215"/>
      <c r="AE36" s="1294"/>
      <c r="AF36" s="391">
        <f>ROUND(ROUND(ROUND(G8*Q32,0)*Y35,0)*AB36,0)</f>
        <v>139</v>
      </c>
      <c r="AG36" s="268"/>
    </row>
    <row r="37" spans="1:33" ht="17.100000000000001" customHeight="1">
      <c r="A37" s="243">
        <v>63</v>
      </c>
      <c r="B37" s="351">
        <v>9327</v>
      </c>
      <c r="C37" s="870" t="s">
        <v>14160</v>
      </c>
      <c r="D37" s="646"/>
      <c r="E37" s="646"/>
      <c r="F37" s="637"/>
      <c r="G37" s="638"/>
      <c r="H37" s="638"/>
      <c r="I37" s="744"/>
      <c r="J37" s="646"/>
      <c r="K37" s="748"/>
      <c r="L37" s="748"/>
      <c r="M37" s="1296"/>
      <c r="N37" s="1312"/>
      <c r="O37" s="1307"/>
      <c r="P37" s="1296"/>
      <c r="Q37" s="1297"/>
      <c r="R37" s="641"/>
      <c r="S37" s="641"/>
      <c r="T37" s="602"/>
      <c r="U37" s="602"/>
      <c r="V37" s="602"/>
      <c r="W37" s="602"/>
      <c r="X37" s="670"/>
      <c r="Y37" s="1305"/>
      <c r="Z37" s="1215"/>
      <c r="AA37" s="1215"/>
      <c r="AB37" s="1294"/>
      <c r="AC37" s="1533" t="s">
        <v>167</v>
      </c>
      <c r="AD37" s="1250">
        <v>5</v>
      </c>
      <c r="AE37" s="1308" t="s">
        <v>168</v>
      </c>
      <c r="AF37" s="391">
        <f>ROUND(ROUND(G8*Q32,0)-AD37,0)</f>
        <v>323</v>
      </c>
      <c r="AG37" s="268"/>
    </row>
    <row r="38" spans="1:33" ht="17.100000000000001" customHeight="1">
      <c r="A38" s="243">
        <v>63</v>
      </c>
      <c r="B38" s="351">
        <v>9328</v>
      </c>
      <c r="C38" s="870" t="s">
        <v>14161</v>
      </c>
      <c r="D38" s="646"/>
      <c r="E38" s="646"/>
      <c r="F38" s="637"/>
      <c r="G38" s="638"/>
      <c r="H38" s="638"/>
      <c r="I38" s="744"/>
      <c r="J38" s="646"/>
      <c r="K38" s="748"/>
      <c r="L38" s="748"/>
      <c r="M38" s="1296"/>
      <c r="N38" s="1312"/>
      <c r="O38" s="1307"/>
      <c r="P38" s="1296"/>
      <c r="Q38" s="1297"/>
      <c r="R38" s="1104"/>
      <c r="S38" s="1104"/>
      <c r="T38" s="807"/>
      <c r="U38" s="807"/>
      <c r="V38" s="807"/>
      <c r="W38" s="807"/>
      <c r="X38" s="1225"/>
      <c r="Y38" s="1306"/>
      <c r="Z38" s="1233" t="s">
        <v>4700</v>
      </c>
      <c r="AA38" s="670" t="s">
        <v>163</v>
      </c>
      <c r="AB38" s="1309">
        <v>0.85</v>
      </c>
      <c r="AC38" s="1745"/>
      <c r="AD38" s="1250"/>
      <c r="AE38" s="1308"/>
      <c r="AF38" s="391">
        <f>ROUND(ROUND(ROUND(G8*Q32,0)*AB38,0)-AD37,0)</f>
        <v>274</v>
      </c>
      <c r="AG38" s="268"/>
    </row>
    <row r="39" spans="1:33" ht="17.100000000000001" customHeight="1">
      <c r="A39" s="243">
        <v>63</v>
      </c>
      <c r="B39" s="351">
        <v>9329</v>
      </c>
      <c r="C39" s="870" t="s">
        <v>14162</v>
      </c>
      <c r="D39" s="646"/>
      <c r="E39" s="646"/>
      <c r="F39" s="637"/>
      <c r="G39" s="638"/>
      <c r="H39" s="638"/>
      <c r="I39" s="744"/>
      <c r="J39" s="646"/>
      <c r="K39" s="748"/>
      <c r="L39" s="748"/>
      <c r="M39" s="1296"/>
      <c r="N39" s="1312"/>
      <c r="O39" s="1307"/>
      <c r="P39" s="1296"/>
      <c r="Q39" s="1297"/>
      <c r="R39" s="1749" t="s">
        <v>11559</v>
      </c>
      <c r="S39" s="1106" t="s">
        <v>162</v>
      </c>
      <c r="T39" s="602"/>
      <c r="U39" s="602"/>
      <c r="V39" s="602"/>
      <c r="W39" s="602"/>
      <c r="X39" s="670" t="s">
        <v>163</v>
      </c>
      <c r="Y39" s="1305">
        <v>0.7</v>
      </c>
      <c r="Z39" s="1226"/>
      <c r="AA39" s="1226"/>
      <c r="AB39" s="1310"/>
      <c r="AC39" s="1745"/>
      <c r="AD39" s="1242"/>
      <c r="AE39" s="1291"/>
      <c r="AF39" s="391">
        <f>ROUND(ROUND(ROUND(G8*Q32,0)*Y39,0)-AD37,0)</f>
        <v>225</v>
      </c>
      <c r="AG39" s="268"/>
    </row>
    <row r="40" spans="1:33" ht="17.100000000000001" customHeight="1">
      <c r="A40" s="243">
        <v>63</v>
      </c>
      <c r="B40" s="351">
        <v>9330</v>
      </c>
      <c r="C40" s="870" t="s">
        <v>14163</v>
      </c>
      <c r="D40" s="646"/>
      <c r="E40" s="646"/>
      <c r="F40" s="637"/>
      <c r="G40" s="638"/>
      <c r="H40" s="638"/>
      <c r="I40" s="744"/>
      <c r="J40" s="646"/>
      <c r="K40" s="748"/>
      <c r="L40" s="748"/>
      <c r="M40" s="1296"/>
      <c r="N40" s="1312"/>
      <c r="O40" s="1307"/>
      <c r="P40" s="1296"/>
      <c r="Q40" s="1297"/>
      <c r="R40" s="1750"/>
      <c r="S40" s="647"/>
      <c r="T40" s="807"/>
      <c r="U40" s="807"/>
      <c r="V40" s="807"/>
      <c r="W40" s="807"/>
      <c r="X40" s="1225"/>
      <c r="Y40" s="1306"/>
      <c r="Z40" s="1302" t="s">
        <v>4700</v>
      </c>
      <c r="AA40" s="1303" t="s">
        <v>163</v>
      </c>
      <c r="AB40" s="1311">
        <v>0.85</v>
      </c>
      <c r="AC40" s="1745"/>
      <c r="AD40" s="1242"/>
      <c r="AE40" s="1291"/>
      <c r="AF40" s="391">
        <f>ROUND(ROUND(ROUND(ROUND(G8*Q32,0)*Y39,0)*AB40,0)-AD37,0)</f>
        <v>191</v>
      </c>
      <c r="AG40" s="268"/>
    </row>
    <row r="41" spans="1:33" ht="17.100000000000001" customHeight="1">
      <c r="A41" s="243">
        <v>63</v>
      </c>
      <c r="B41" s="351">
        <v>9331</v>
      </c>
      <c r="C41" s="870" t="s">
        <v>14164</v>
      </c>
      <c r="D41" s="646"/>
      <c r="E41" s="646"/>
      <c r="F41" s="637"/>
      <c r="G41" s="638"/>
      <c r="H41" s="638"/>
      <c r="I41" s="744"/>
      <c r="J41" s="646"/>
      <c r="K41" s="748"/>
      <c r="L41" s="748"/>
      <c r="M41" s="1296"/>
      <c r="N41" s="1312"/>
      <c r="O41" s="1307"/>
      <c r="P41" s="1296"/>
      <c r="Q41" s="1297"/>
      <c r="R41" s="1750"/>
      <c r="S41" s="641" t="s">
        <v>165</v>
      </c>
      <c r="T41" s="602"/>
      <c r="U41" s="602"/>
      <c r="V41" s="602"/>
      <c r="W41" s="602"/>
      <c r="X41" s="670" t="s">
        <v>163</v>
      </c>
      <c r="Y41" s="1305">
        <v>0.5</v>
      </c>
      <c r="Z41" s="1220"/>
      <c r="AA41" s="1220"/>
      <c r="AB41" s="1306"/>
      <c r="AC41" s="1745"/>
      <c r="AD41" s="1242"/>
      <c r="AE41" s="1291"/>
      <c r="AF41" s="391">
        <f>ROUND(ROUND(ROUND(G8*Q32,0)*Y41,0)-AD37,0)</f>
        <v>159</v>
      </c>
      <c r="AG41" s="268"/>
    </row>
    <row r="42" spans="1:33" ht="17.100000000000001" customHeight="1">
      <c r="A42" s="243">
        <v>63</v>
      </c>
      <c r="B42" s="351">
        <v>9332</v>
      </c>
      <c r="C42" s="870" t="s">
        <v>14165</v>
      </c>
      <c r="D42" s="646"/>
      <c r="E42" s="646"/>
      <c r="F42" s="637"/>
      <c r="G42" s="638"/>
      <c r="H42" s="638"/>
      <c r="I42" s="744"/>
      <c r="J42" s="646"/>
      <c r="K42" s="748"/>
      <c r="L42" s="748"/>
      <c r="M42" s="1296"/>
      <c r="N42" s="1312"/>
      <c r="O42" s="1307"/>
      <c r="P42" s="1296"/>
      <c r="Q42" s="1297"/>
      <c r="R42" s="1751"/>
      <c r="S42" s="1104"/>
      <c r="T42" s="807"/>
      <c r="U42" s="807"/>
      <c r="V42" s="807"/>
      <c r="W42" s="807"/>
      <c r="X42" s="1225"/>
      <c r="Y42" s="1306"/>
      <c r="Z42" s="1302" t="s">
        <v>4700</v>
      </c>
      <c r="AA42" s="1303" t="s">
        <v>163</v>
      </c>
      <c r="AB42" s="1311">
        <v>0.85</v>
      </c>
      <c r="AC42" s="1746"/>
      <c r="AD42" s="1220"/>
      <c r="AE42" s="1306"/>
      <c r="AF42" s="391">
        <f>ROUND(ROUND(ROUND(ROUND(G8*Q32,0)*Y41,0)*AB42,0)-AD37,0)</f>
        <v>134</v>
      </c>
      <c r="AG42" s="268"/>
    </row>
    <row r="43" spans="1:33" ht="17.100000000000001" customHeight="1">
      <c r="A43" s="243">
        <v>63</v>
      </c>
      <c r="B43" s="351">
        <v>9333</v>
      </c>
      <c r="C43" s="870" t="s">
        <v>14166</v>
      </c>
      <c r="D43" s="646"/>
      <c r="E43" s="646"/>
      <c r="F43" s="604"/>
      <c r="G43" s="1323"/>
      <c r="H43" s="1323"/>
      <c r="I43" s="607"/>
      <c r="J43" s="1593" t="s">
        <v>5845</v>
      </c>
      <c r="K43" s="641"/>
      <c r="L43" s="641"/>
      <c r="M43" s="602"/>
      <c r="N43" s="1102"/>
      <c r="O43" s="604"/>
      <c r="P43" s="605"/>
      <c r="Q43" s="607"/>
      <c r="R43" s="670"/>
      <c r="S43" s="670"/>
      <c r="T43" s="602"/>
      <c r="U43" s="602"/>
      <c r="V43" s="602"/>
      <c r="W43" s="602"/>
      <c r="X43" s="670"/>
      <c r="Y43" s="1320"/>
      <c r="Z43" s="1215"/>
      <c r="AA43" s="1215"/>
      <c r="AB43" s="1215"/>
      <c r="AC43" s="1215"/>
      <c r="AD43" s="1215"/>
      <c r="AE43" s="1294"/>
      <c r="AF43" s="391">
        <f>ROUND(ROUND(G8+K44,0)*Q32,0)</f>
        <v>333</v>
      </c>
      <c r="AG43" s="268"/>
    </row>
    <row r="44" spans="1:33" ht="17.100000000000001" customHeight="1">
      <c r="A44" s="243">
        <v>63</v>
      </c>
      <c r="B44" s="351">
        <v>9334</v>
      </c>
      <c r="C44" s="870" t="s">
        <v>14167</v>
      </c>
      <c r="D44" s="646"/>
      <c r="E44" s="646"/>
      <c r="F44" s="604"/>
      <c r="G44" s="638"/>
      <c r="H44" s="605"/>
      <c r="I44" s="607"/>
      <c r="J44" s="1745"/>
      <c r="K44" s="1250">
        <v>9</v>
      </c>
      <c r="L44" s="638" t="s">
        <v>16</v>
      </c>
      <c r="M44" s="605"/>
      <c r="N44" s="1102"/>
      <c r="O44" s="604"/>
      <c r="P44" s="605"/>
      <c r="Q44" s="607"/>
      <c r="R44" s="1225"/>
      <c r="S44" s="1225"/>
      <c r="T44" s="807"/>
      <c r="U44" s="807"/>
      <c r="V44" s="807"/>
      <c r="W44" s="807"/>
      <c r="X44" s="1225"/>
      <c r="Y44" s="1322"/>
      <c r="Z44" s="1233" t="s">
        <v>4700</v>
      </c>
      <c r="AA44" s="670" t="s">
        <v>163</v>
      </c>
      <c r="AB44" s="1293">
        <v>0.85</v>
      </c>
      <c r="AC44" s="1215"/>
      <c r="AD44" s="1215"/>
      <c r="AE44" s="1294"/>
      <c r="AF44" s="391">
        <f>ROUND(ROUND(ROUND(G8+K44,0)*Q32,0)*AB44,0)</f>
        <v>283</v>
      </c>
      <c r="AG44" s="268"/>
    </row>
    <row r="45" spans="1:33" ht="17.100000000000001" customHeight="1">
      <c r="A45" s="243">
        <v>63</v>
      </c>
      <c r="B45" s="351">
        <v>9335</v>
      </c>
      <c r="C45" s="870" t="s">
        <v>14168</v>
      </c>
      <c r="D45" s="646"/>
      <c r="E45" s="646"/>
      <c r="F45" s="604"/>
      <c r="G45" s="1296"/>
      <c r="H45" s="605"/>
      <c r="I45" s="607"/>
      <c r="J45" s="1745"/>
      <c r="K45" s="1324"/>
      <c r="L45" s="1325"/>
      <c r="M45" s="1316"/>
      <c r="N45" s="1314"/>
      <c r="O45" s="1315"/>
      <c r="P45" s="1316"/>
      <c r="Q45" s="1317"/>
      <c r="R45" s="1749" t="s">
        <v>11559</v>
      </c>
      <c r="S45" s="1106" t="s">
        <v>162</v>
      </c>
      <c r="T45" s="602"/>
      <c r="U45" s="602"/>
      <c r="V45" s="602"/>
      <c r="W45" s="602"/>
      <c r="X45" s="670" t="s">
        <v>163</v>
      </c>
      <c r="Y45" s="1305">
        <v>0.7</v>
      </c>
      <c r="Z45" s="1215"/>
      <c r="AA45" s="1215"/>
      <c r="AB45" s="1215"/>
      <c r="AC45" s="1215"/>
      <c r="AD45" s="1215"/>
      <c r="AE45" s="1294"/>
      <c r="AF45" s="391">
        <f>ROUND(ROUND(ROUND(G8+K44,0)*Q32,0)*Y45,0)</f>
        <v>233</v>
      </c>
      <c r="AG45" s="268"/>
    </row>
    <row r="46" spans="1:33" ht="17.100000000000001" customHeight="1">
      <c r="A46" s="243">
        <v>63</v>
      </c>
      <c r="B46" s="351">
        <v>9336</v>
      </c>
      <c r="C46" s="870" t="s">
        <v>14169</v>
      </c>
      <c r="D46" s="646"/>
      <c r="E46" s="646"/>
      <c r="F46" s="604"/>
      <c r="G46" s="1296"/>
      <c r="H46" s="605"/>
      <c r="I46" s="607"/>
      <c r="J46" s="1745"/>
      <c r="K46" s="1250"/>
      <c r="L46" s="638"/>
      <c r="M46" s="1316"/>
      <c r="N46" s="1314"/>
      <c r="O46" s="1315"/>
      <c r="P46" s="1316"/>
      <c r="Q46" s="1317"/>
      <c r="R46" s="1750"/>
      <c r="S46" s="647"/>
      <c r="T46" s="807"/>
      <c r="U46" s="807"/>
      <c r="V46" s="807"/>
      <c r="W46" s="807"/>
      <c r="X46" s="1225"/>
      <c r="Y46" s="1306"/>
      <c r="Z46" s="1302" t="s">
        <v>4700</v>
      </c>
      <c r="AA46" s="1303" t="s">
        <v>163</v>
      </c>
      <c r="AB46" s="1304">
        <v>0.85</v>
      </c>
      <c r="AC46" s="1215"/>
      <c r="AD46" s="1215"/>
      <c r="AE46" s="1294"/>
      <c r="AF46" s="391">
        <f>ROUND(ROUND(ROUND(ROUND(G8+K44,0)*Q32,0)*Y45,0)*AB46,0)</f>
        <v>198</v>
      </c>
      <c r="AG46" s="268"/>
    </row>
    <row r="47" spans="1:33" ht="17.100000000000001" customHeight="1">
      <c r="A47" s="243">
        <v>63</v>
      </c>
      <c r="B47" s="351">
        <v>9337</v>
      </c>
      <c r="C47" s="870" t="s">
        <v>14170</v>
      </c>
      <c r="D47" s="646"/>
      <c r="E47" s="646"/>
      <c r="F47" s="604"/>
      <c r="G47" s="1296"/>
      <c r="H47" s="605"/>
      <c r="I47" s="607"/>
      <c r="J47" s="1745"/>
      <c r="K47" s="1250"/>
      <c r="L47" s="638"/>
      <c r="M47" s="1316"/>
      <c r="N47" s="1314"/>
      <c r="O47" s="1315"/>
      <c r="P47" s="1316"/>
      <c r="Q47" s="1317"/>
      <c r="R47" s="1750"/>
      <c r="S47" s="1106" t="s">
        <v>165</v>
      </c>
      <c r="T47" s="602"/>
      <c r="U47" s="602"/>
      <c r="V47" s="602"/>
      <c r="W47" s="602"/>
      <c r="X47" s="670" t="s">
        <v>163</v>
      </c>
      <c r="Y47" s="1305">
        <v>0.5</v>
      </c>
      <c r="Z47" s="1220"/>
      <c r="AA47" s="1220"/>
      <c r="AB47" s="1220"/>
      <c r="AC47" s="1220"/>
      <c r="AD47" s="1220"/>
      <c r="AE47" s="1306"/>
      <c r="AF47" s="391">
        <f>ROUND(ROUND(ROUND(G8+K44,0)*Q32,0)*Y47,0)</f>
        <v>167</v>
      </c>
      <c r="AG47" s="268"/>
    </row>
    <row r="48" spans="1:33" ht="17.100000000000001" customHeight="1">
      <c r="A48" s="243">
        <v>63</v>
      </c>
      <c r="B48" s="351">
        <v>9338</v>
      </c>
      <c r="C48" s="870" t="s">
        <v>14171</v>
      </c>
      <c r="D48" s="646"/>
      <c r="E48" s="646"/>
      <c r="F48" s="604"/>
      <c r="G48" s="1296"/>
      <c r="H48" s="605"/>
      <c r="I48" s="607"/>
      <c r="J48" s="646"/>
      <c r="K48" s="1250"/>
      <c r="L48" s="638"/>
      <c r="M48" s="1316"/>
      <c r="N48" s="1314"/>
      <c r="O48" s="1315"/>
      <c r="P48" s="1316"/>
      <c r="Q48" s="1317"/>
      <c r="R48" s="1751"/>
      <c r="S48" s="647"/>
      <c r="T48" s="807"/>
      <c r="U48" s="807"/>
      <c r="V48" s="807"/>
      <c r="W48" s="807"/>
      <c r="X48" s="1225"/>
      <c r="Y48" s="1306"/>
      <c r="Z48" s="1302" t="s">
        <v>4700</v>
      </c>
      <c r="AA48" s="1303" t="s">
        <v>163</v>
      </c>
      <c r="AB48" s="1304">
        <v>0.85</v>
      </c>
      <c r="AC48" s="1215"/>
      <c r="AD48" s="1215"/>
      <c r="AE48" s="1294"/>
      <c r="AF48" s="391">
        <f>ROUND(ROUND(ROUND(ROUND(G8+K44,0)*Q32,0)*Y47,0)*AB48,0)</f>
        <v>142</v>
      </c>
      <c r="AG48" s="268"/>
    </row>
    <row r="49" spans="1:33" ht="17.100000000000001" customHeight="1">
      <c r="A49" s="243">
        <v>63</v>
      </c>
      <c r="B49" s="351">
        <v>9339</v>
      </c>
      <c r="C49" s="870" t="s">
        <v>14172</v>
      </c>
      <c r="D49" s="646"/>
      <c r="E49" s="646"/>
      <c r="F49" s="604"/>
      <c r="G49" s="1296"/>
      <c r="H49" s="605"/>
      <c r="I49" s="607"/>
      <c r="J49" s="646"/>
      <c r="K49" s="1250"/>
      <c r="L49" s="638"/>
      <c r="M49" s="1316"/>
      <c r="N49" s="1314"/>
      <c r="O49" s="1315"/>
      <c r="P49" s="1316"/>
      <c r="Q49" s="1317"/>
      <c r="R49" s="641"/>
      <c r="S49" s="641"/>
      <c r="T49" s="602"/>
      <c r="U49" s="602"/>
      <c r="V49" s="602"/>
      <c r="W49" s="602"/>
      <c r="X49" s="670"/>
      <c r="Y49" s="1305"/>
      <c r="Z49" s="1215"/>
      <c r="AA49" s="1215"/>
      <c r="AB49" s="1294"/>
      <c r="AC49" s="1533" t="s">
        <v>167</v>
      </c>
      <c r="AD49" s="1250">
        <v>5</v>
      </c>
      <c r="AE49" s="1308" t="s">
        <v>168</v>
      </c>
      <c r="AF49" s="391">
        <f>ROUND(ROUND(ROUND(G8+K44,0)*Q32,0)-AD49,0)</f>
        <v>328</v>
      </c>
      <c r="AG49" s="268"/>
    </row>
    <row r="50" spans="1:33" ht="17.100000000000001" customHeight="1">
      <c r="A50" s="243">
        <v>63</v>
      </c>
      <c r="B50" s="351">
        <v>9340</v>
      </c>
      <c r="C50" s="870" t="s">
        <v>14173</v>
      </c>
      <c r="D50" s="646"/>
      <c r="E50" s="646"/>
      <c r="F50" s="604"/>
      <c r="G50" s="1296"/>
      <c r="H50" s="605"/>
      <c r="I50" s="607"/>
      <c r="J50" s="646"/>
      <c r="K50" s="1250"/>
      <c r="L50" s="638"/>
      <c r="M50" s="1316"/>
      <c r="N50" s="1314"/>
      <c r="O50" s="1315"/>
      <c r="P50" s="1316"/>
      <c r="Q50" s="1317"/>
      <c r="R50" s="1104"/>
      <c r="S50" s="1104"/>
      <c r="T50" s="807"/>
      <c r="U50" s="807"/>
      <c r="V50" s="807"/>
      <c r="W50" s="807"/>
      <c r="X50" s="1225"/>
      <c r="Y50" s="1306"/>
      <c r="Z50" s="1233" t="s">
        <v>4700</v>
      </c>
      <c r="AA50" s="670" t="s">
        <v>163</v>
      </c>
      <c r="AB50" s="1309">
        <v>0.85</v>
      </c>
      <c r="AC50" s="1745"/>
      <c r="AD50" s="1250"/>
      <c r="AE50" s="1308"/>
      <c r="AF50" s="391">
        <f>ROUND(ROUND(ROUND(ROUND(G8+K44,0)*Q32,0)*AB50,0)-AD49,0)</f>
        <v>278</v>
      </c>
      <c r="AG50" s="268"/>
    </row>
    <row r="51" spans="1:33" ht="17.100000000000001" customHeight="1">
      <c r="A51" s="243">
        <v>63</v>
      </c>
      <c r="B51" s="351">
        <v>9341</v>
      </c>
      <c r="C51" s="870" t="s">
        <v>14174</v>
      </c>
      <c r="D51" s="646"/>
      <c r="E51" s="646"/>
      <c r="F51" s="604"/>
      <c r="G51" s="1296"/>
      <c r="H51" s="605"/>
      <c r="I51" s="607"/>
      <c r="J51" s="646"/>
      <c r="K51" s="1250"/>
      <c r="L51" s="638"/>
      <c r="M51" s="1316"/>
      <c r="N51" s="1314"/>
      <c r="O51" s="1315"/>
      <c r="P51" s="1316"/>
      <c r="Q51" s="1317"/>
      <c r="R51" s="1749" t="s">
        <v>11559</v>
      </c>
      <c r="S51" s="1106" t="s">
        <v>162</v>
      </c>
      <c r="T51" s="602"/>
      <c r="U51" s="602"/>
      <c r="V51" s="602"/>
      <c r="W51" s="602"/>
      <c r="X51" s="670" t="s">
        <v>163</v>
      </c>
      <c r="Y51" s="1305">
        <v>0.7</v>
      </c>
      <c r="Z51" s="1226"/>
      <c r="AA51" s="1226"/>
      <c r="AB51" s="1310"/>
      <c r="AC51" s="1745"/>
      <c r="AD51" s="1242"/>
      <c r="AE51" s="1291"/>
      <c r="AF51" s="391">
        <f>ROUND(ROUND(ROUND(ROUND(G8+K44,0)*Q32,0)*Y51,0)-AD49,0)</f>
        <v>228</v>
      </c>
      <c r="AG51" s="268"/>
    </row>
    <row r="52" spans="1:33" ht="17.100000000000001" customHeight="1">
      <c r="A52" s="243">
        <v>63</v>
      </c>
      <c r="B52" s="351">
        <v>9342</v>
      </c>
      <c r="C52" s="870" t="s">
        <v>14175</v>
      </c>
      <c r="D52" s="646"/>
      <c r="E52" s="646"/>
      <c r="F52" s="604"/>
      <c r="G52" s="1296"/>
      <c r="H52" s="605"/>
      <c r="I52" s="607"/>
      <c r="J52" s="646"/>
      <c r="K52" s="1250"/>
      <c r="L52" s="638"/>
      <c r="M52" s="1316"/>
      <c r="N52" s="1314"/>
      <c r="O52" s="1315"/>
      <c r="P52" s="1316"/>
      <c r="Q52" s="1317"/>
      <c r="R52" s="1750"/>
      <c r="S52" s="647"/>
      <c r="T52" s="807"/>
      <c r="U52" s="807"/>
      <c r="V52" s="807"/>
      <c r="W52" s="807"/>
      <c r="X52" s="1225"/>
      <c r="Y52" s="1306"/>
      <c r="Z52" s="1302" t="s">
        <v>4700</v>
      </c>
      <c r="AA52" s="1303" t="s">
        <v>163</v>
      </c>
      <c r="AB52" s="1311">
        <v>0.85</v>
      </c>
      <c r="AC52" s="1745"/>
      <c r="AD52" s="1242"/>
      <c r="AE52" s="1291"/>
      <c r="AF52" s="391">
        <f>ROUND(ROUND(ROUND(ROUND(ROUND(G8+K44,0)*Q32,0)*Y51,0)*AB52,0)-AD49,0)</f>
        <v>193</v>
      </c>
      <c r="AG52" s="268"/>
    </row>
    <row r="53" spans="1:33" ht="17.100000000000001" customHeight="1">
      <c r="A53" s="243">
        <v>63</v>
      </c>
      <c r="B53" s="351">
        <v>9343</v>
      </c>
      <c r="C53" s="870" t="s">
        <v>14176</v>
      </c>
      <c r="D53" s="646"/>
      <c r="E53" s="646"/>
      <c r="F53" s="604"/>
      <c r="G53" s="1296"/>
      <c r="H53" s="605"/>
      <c r="I53" s="607"/>
      <c r="J53" s="646"/>
      <c r="K53" s="1250"/>
      <c r="L53" s="638"/>
      <c r="M53" s="1316"/>
      <c r="N53" s="1314"/>
      <c r="O53" s="1315"/>
      <c r="P53" s="1316"/>
      <c r="Q53" s="1317"/>
      <c r="R53" s="1750"/>
      <c r="S53" s="641" t="s">
        <v>165</v>
      </c>
      <c r="T53" s="602"/>
      <c r="U53" s="602"/>
      <c r="V53" s="602"/>
      <c r="W53" s="602"/>
      <c r="X53" s="670" t="s">
        <v>163</v>
      </c>
      <c r="Y53" s="1305">
        <v>0.5</v>
      </c>
      <c r="Z53" s="1220"/>
      <c r="AA53" s="1220"/>
      <c r="AB53" s="1306"/>
      <c r="AC53" s="1745"/>
      <c r="AD53" s="1242"/>
      <c r="AE53" s="1291"/>
      <c r="AF53" s="391">
        <f>ROUND(ROUND(ROUND(ROUND(G8+K44,0)*Q32,0)*Y53,0)-AD49,0)</f>
        <v>162</v>
      </c>
      <c r="AG53" s="268"/>
    </row>
    <row r="54" spans="1:33" ht="17.100000000000001" customHeight="1">
      <c r="A54" s="243">
        <v>63</v>
      </c>
      <c r="B54" s="351">
        <v>9344</v>
      </c>
      <c r="C54" s="870" t="s">
        <v>14177</v>
      </c>
      <c r="D54" s="646"/>
      <c r="E54" s="646"/>
      <c r="F54" s="604"/>
      <c r="G54" s="1296"/>
      <c r="H54" s="605"/>
      <c r="I54" s="607"/>
      <c r="J54" s="646"/>
      <c r="K54" s="1250"/>
      <c r="L54" s="638"/>
      <c r="M54" s="1316"/>
      <c r="N54" s="1326"/>
      <c r="O54" s="1318"/>
      <c r="P54" s="1327"/>
      <c r="Q54" s="1322"/>
      <c r="R54" s="1751"/>
      <c r="S54" s="1104"/>
      <c r="T54" s="807"/>
      <c r="U54" s="807"/>
      <c r="V54" s="807"/>
      <c r="W54" s="807"/>
      <c r="X54" s="1225"/>
      <c r="Y54" s="1306"/>
      <c r="Z54" s="1302" t="s">
        <v>4700</v>
      </c>
      <c r="AA54" s="1303" t="s">
        <v>163</v>
      </c>
      <c r="AB54" s="1311">
        <v>0.85</v>
      </c>
      <c r="AC54" s="1746"/>
      <c r="AD54" s="1220"/>
      <c r="AE54" s="1306"/>
      <c r="AF54" s="391">
        <f>ROUND(ROUND(ROUND(ROUND(ROUND(G8+K44,0)*Q32,0)*Y53,0)*AB54,0)-AD49,0)</f>
        <v>137</v>
      </c>
      <c r="AG54" s="268"/>
    </row>
    <row r="55" spans="1:33" ht="17.100000000000001" customHeight="1">
      <c r="A55" s="229">
        <v>63</v>
      </c>
      <c r="B55" s="337">
        <v>9121</v>
      </c>
      <c r="C55" s="871" t="s">
        <v>14178</v>
      </c>
      <c r="D55" s="629"/>
      <c r="E55" s="646"/>
      <c r="F55" s="1542" t="s">
        <v>11582</v>
      </c>
      <c r="G55" s="558"/>
      <c r="H55" s="558"/>
      <c r="I55" s="674"/>
      <c r="J55" s="756"/>
      <c r="K55" s="664"/>
      <c r="L55" s="1285"/>
      <c r="M55" s="664"/>
      <c r="N55" s="1536" t="s">
        <v>8647</v>
      </c>
      <c r="O55" s="1593" t="s">
        <v>162</v>
      </c>
      <c r="P55" s="602"/>
      <c r="Q55" s="1286"/>
      <c r="R55" s="1212"/>
      <c r="S55" s="1212"/>
      <c r="T55" s="664"/>
      <c r="U55" s="664"/>
      <c r="V55" s="664"/>
      <c r="W55" s="664"/>
      <c r="X55" s="1212"/>
      <c r="Y55" s="1287"/>
      <c r="Z55" s="1213"/>
      <c r="AA55" s="1213"/>
      <c r="AB55" s="1213"/>
      <c r="AC55" s="1213"/>
      <c r="AD55" s="1213"/>
      <c r="AE55" s="1288"/>
      <c r="AF55" s="473">
        <f>ROUND(G56*Q56,0)</f>
        <v>308</v>
      </c>
      <c r="AG55" s="268"/>
    </row>
    <row r="56" spans="1:33" ht="17.100000000000001" customHeight="1">
      <c r="A56" s="243">
        <v>63</v>
      </c>
      <c r="B56" s="351">
        <v>9351</v>
      </c>
      <c r="C56" s="870" t="s">
        <v>14179</v>
      </c>
      <c r="D56" s="629"/>
      <c r="E56" s="646"/>
      <c r="F56" s="1765"/>
      <c r="G56" s="1289">
        <v>440</v>
      </c>
      <c r="H56" s="654" t="s">
        <v>18</v>
      </c>
      <c r="I56" s="650"/>
      <c r="J56" s="597"/>
      <c r="K56" s="654"/>
      <c r="L56" s="1290"/>
      <c r="M56" s="654"/>
      <c r="N56" s="1648"/>
      <c r="O56" s="1745"/>
      <c r="P56" s="1250" t="s">
        <v>163</v>
      </c>
      <c r="Q56" s="1291">
        <v>0.7</v>
      </c>
      <c r="R56" s="1214"/>
      <c r="S56" s="1214"/>
      <c r="T56" s="667"/>
      <c r="U56" s="667"/>
      <c r="V56" s="667"/>
      <c r="W56" s="667"/>
      <c r="X56" s="1214"/>
      <c r="Y56" s="1292"/>
      <c r="Z56" s="1233" t="s">
        <v>4700</v>
      </c>
      <c r="AA56" s="670" t="s">
        <v>163</v>
      </c>
      <c r="AB56" s="1293">
        <v>0.85</v>
      </c>
      <c r="AC56" s="1215"/>
      <c r="AD56" s="1215"/>
      <c r="AE56" s="1294"/>
      <c r="AF56" s="391">
        <f>ROUND(ROUND(G56*Q56,0)*AB56,0)</f>
        <v>262</v>
      </c>
      <c r="AG56" s="268"/>
    </row>
    <row r="57" spans="1:33" ht="17.100000000000001" customHeight="1">
      <c r="A57" s="229">
        <v>63</v>
      </c>
      <c r="B57" s="337">
        <v>9122</v>
      </c>
      <c r="C57" s="871" t="s">
        <v>14180</v>
      </c>
      <c r="D57" s="597"/>
      <c r="E57" s="604"/>
      <c r="F57" s="1765"/>
      <c r="I57" s="650"/>
      <c r="J57" s="629"/>
      <c r="K57" s="630"/>
      <c r="L57" s="630"/>
      <c r="M57" s="1295"/>
      <c r="N57" s="1648"/>
      <c r="O57" s="1745"/>
      <c r="P57" s="1296"/>
      <c r="Q57" s="1297"/>
      <c r="R57" s="1769" t="s">
        <v>11559</v>
      </c>
      <c r="S57" s="1216" t="s">
        <v>162</v>
      </c>
      <c r="T57" s="1217"/>
      <c r="U57" s="1217"/>
      <c r="V57" s="1217"/>
      <c r="W57" s="1217"/>
      <c r="X57" s="1298" t="s">
        <v>163</v>
      </c>
      <c r="Y57" s="1299">
        <v>0.7</v>
      </c>
      <c r="Z57" s="1213"/>
      <c r="AA57" s="1213"/>
      <c r="AB57" s="1213"/>
      <c r="AC57" s="1213"/>
      <c r="AD57" s="1213"/>
      <c r="AE57" s="1288"/>
      <c r="AF57" s="473">
        <f>ROUND(ROUND(G56*Q56,0)*Y57,0)</f>
        <v>216</v>
      </c>
      <c r="AG57" s="268"/>
    </row>
    <row r="58" spans="1:33" ht="17.100000000000001" customHeight="1">
      <c r="A58" s="243">
        <v>63</v>
      </c>
      <c r="B58" s="351">
        <v>9352</v>
      </c>
      <c r="C58" s="870" t="s">
        <v>14181</v>
      </c>
      <c r="D58" s="597"/>
      <c r="E58" s="604"/>
      <c r="F58" s="1765"/>
      <c r="G58" s="618"/>
      <c r="H58" s="618"/>
      <c r="I58" s="650"/>
      <c r="J58" s="629"/>
      <c r="K58" s="630"/>
      <c r="L58" s="630"/>
      <c r="M58" s="1295"/>
      <c r="N58" s="1648"/>
      <c r="O58" s="1745"/>
      <c r="P58" s="1296"/>
      <c r="Q58" s="1297"/>
      <c r="R58" s="1750"/>
      <c r="S58" s="1218"/>
      <c r="T58" s="1219"/>
      <c r="U58" s="1219"/>
      <c r="V58" s="1219"/>
      <c r="W58" s="1219"/>
      <c r="X58" s="1300"/>
      <c r="Y58" s="1301"/>
      <c r="Z58" s="1302" t="s">
        <v>4700</v>
      </c>
      <c r="AA58" s="1303" t="s">
        <v>163</v>
      </c>
      <c r="AB58" s="1304">
        <v>0.85</v>
      </c>
      <c r="AC58" s="1215"/>
      <c r="AD58" s="1215"/>
      <c r="AE58" s="1294"/>
      <c r="AF58" s="391">
        <f>ROUND(ROUND(ROUND(G56*Q56,0)*Y57,0)*AB58,0)</f>
        <v>184</v>
      </c>
      <c r="AG58" s="268"/>
    </row>
    <row r="59" spans="1:33" ht="17.100000000000001" customHeight="1">
      <c r="A59" s="243">
        <v>63</v>
      </c>
      <c r="B59" s="351">
        <v>9353</v>
      </c>
      <c r="C59" s="870" t="s">
        <v>14182</v>
      </c>
      <c r="D59" s="597"/>
      <c r="E59" s="604"/>
      <c r="F59" s="1765"/>
      <c r="G59" s="618"/>
      <c r="H59" s="618"/>
      <c r="I59" s="650"/>
      <c r="J59" s="629"/>
      <c r="K59" s="630"/>
      <c r="L59" s="630"/>
      <c r="M59" s="1295"/>
      <c r="N59" s="1648"/>
      <c r="O59" s="1745"/>
      <c r="P59" s="1296"/>
      <c r="Q59" s="1297"/>
      <c r="R59" s="1750"/>
      <c r="S59" s="1106" t="s">
        <v>165</v>
      </c>
      <c r="T59" s="602"/>
      <c r="U59" s="602"/>
      <c r="V59" s="602"/>
      <c r="W59" s="602"/>
      <c r="X59" s="670" t="s">
        <v>163</v>
      </c>
      <c r="Y59" s="1305">
        <v>0.5</v>
      </c>
      <c r="Z59" s="1220"/>
      <c r="AA59" s="1220"/>
      <c r="AB59" s="1220"/>
      <c r="AC59" s="1220"/>
      <c r="AD59" s="1220"/>
      <c r="AE59" s="1306"/>
      <c r="AF59" s="391">
        <f>ROUND(ROUND(G56*Q56,0)*Y59,0)</f>
        <v>154</v>
      </c>
      <c r="AG59" s="268"/>
    </row>
    <row r="60" spans="1:33" ht="17.100000000000001" customHeight="1">
      <c r="A60" s="243">
        <v>63</v>
      </c>
      <c r="B60" s="351">
        <v>9354</v>
      </c>
      <c r="C60" s="870" t="s">
        <v>14183</v>
      </c>
      <c r="D60" s="597"/>
      <c r="E60" s="604"/>
      <c r="F60" s="623"/>
      <c r="G60" s="618"/>
      <c r="H60" s="618"/>
      <c r="I60" s="650"/>
      <c r="J60" s="629"/>
      <c r="K60" s="630"/>
      <c r="L60" s="630"/>
      <c r="M60" s="1295"/>
      <c r="N60" s="1648"/>
      <c r="O60" s="1745"/>
      <c r="P60" s="1296"/>
      <c r="Q60" s="1297"/>
      <c r="R60" s="1751"/>
      <c r="S60" s="647"/>
      <c r="T60" s="807"/>
      <c r="U60" s="807"/>
      <c r="V60" s="807"/>
      <c r="W60" s="807"/>
      <c r="X60" s="1225"/>
      <c r="Y60" s="1306"/>
      <c r="Z60" s="1302" t="s">
        <v>4700</v>
      </c>
      <c r="AA60" s="1303" t="s">
        <v>163</v>
      </c>
      <c r="AB60" s="1304">
        <v>0.85</v>
      </c>
      <c r="AC60" s="1215"/>
      <c r="AD60" s="1215"/>
      <c r="AE60" s="1294"/>
      <c r="AF60" s="391">
        <f>ROUND(ROUND(ROUND(G56*Q56,0)*Y59,0)*AB60,0)</f>
        <v>131</v>
      </c>
      <c r="AG60" s="268"/>
    </row>
    <row r="61" spans="1:33" ht="17.100000000000001" customHeight="1">
      <c r="A61" s="243">
        <v>63</v>
      </c>
      <c r="B61" s="351">
        <v>9355</v>
      </c>
      <c r="C61" s="870" t="s">
        <v>14184</v>
      </c>
      <c r="D61" s="597"/>
      <c r="E61" s="604"/>
      <c r="F61" s="623"/>
      <c r="G61" s="618"/>
      <c r="H61" s="618"/>
      <c r="I61" s="650"/>
      <c r="J61" s="629"/>
      <c r="K61" s="630"/>
      <c r="L61" s="630"/>
      <c r="M61" s="1295"/>
      <c r="N61" s="1648"/>
      <c r="O61" s="1307"/>
      <c r="P61" s="1296"/>
      <c r="Q61" s="1297"/>
      <c r="R61" s="641"/>
      <c r="S61" s="641"/>
      <c r="T61" s="602"/>
      <c r="U61" s="602"/>
      <c r="V61" s="602"/>
      <c r="W61" s="602"/>
      <c r="X61" s="670"/>
      <c r="Y61" s="1305"/>
      <c r="Z61" s="1215"/>
      <c r="AA61" s="1215"/>
      <c r="AB61" s="1294"/>
      <c r="AC61" s="1533" t="s">
        <v>167</v>
      </c>
      <c r="AD61" s="1250">
        <v>5</v>
      </c>
      <c r="AE61" s="1308" t="s">
        <v>168</v>
      </c>
      <c r="AF61" s="391">
        <f>ROUND(ROUND(G56*Q56,0)-AD61,0)</f>
        <v>303</v>
      </c>
      <c r="AG61" s="268"/>
    </row>
    <row r="62" spans="1:33" ht="17.100000000000001" customHeight="1">
      <c r="A62" s="243">
        <v>63</v>
      </c>
      <c r="B62" s="351">
        <v>9356</v>
      </c>
      <c r="C62" s="870" t="s">
        <v>14185</v>
      </c>
      <c r="D62" s="597"/>
      <c r="E62" s="604"/>
      <c r="F62" s="623"/>
      <c r="G62" s="618"/>
      <c r="H62" s="618"/>
      <c r="I62" s="650"/>
      <c r="J62" s="629"/>
      <c r="K62" s="630"/>
      <c r="L62" s="630"/>
      <c r="M62" s="1295"/>
      <c r="N62" s="1648"/>
      <c r="O62" s="1307"/>
      <c r="P62" s="1296"/>
      <c r="Q62" s="1297"/>
      <c r="R62" s="1104"/>
      <c r="S62" s="1104"/>
      <c r="T62" s="807"/>
      <c r="U62" s="807"/>
      <c r="V62" s="807"/>
      <c r="W62" s="807"/>
      <c r="X62" s="1225"/>
      <c r="Y62" s="1306"/>
      <c r="Z62" s="1233" t="s">
        <v>4700</v>
      </c>
      <c r="AA62" s="670" t="s">
        <v>163</v>
      </c>
      <c r="AB62" s="1309">
        <v>0.85</v>
      </c>
      <c r="AC62" s="1745"/>
      <c r="AD62" s="1250"/>
      <c r="AE62" s="1308"/>
      <c r="AF62" s="391">
        <f>ROUND(ROUND(ROUND(G56*Q56,0)*AB62,0)-AD61,0)</f>
        <v>257</v>
      </c>
      <c r="AG62" s="268"/>
    </row>
    <row r="63" spans="1:33" ht="17.100000000000001" customHeight="1">
      <c r="A63" s="243">
        <v>63</v>
      </c>
      <c r="B63" s="351">
        <v>9357</v>
      </c>
      <c r="C63" s="870" t="s">
        <v>14186</v>
      </c>
      <c r="D63" s="597"/>
      <c r="E63" s="604"/>
      <c r="F63" s="623"/>
      <c r="G63" s="618"/>
      <c r="H63" s="618"/>
      <c r="I63" s="650"/>
      <c r="J63" s="629"/>
      <c r="K63" s="630"/>
      <c r="L63" s="630"/>
      <c r="M63" s="1295"/>
      <c r="N63" s="1648"/>
      <c r="O63" s="1307"/>
      <c r="P63" s="1296"/>
      <c r="Q63" s="1297"/>
      <c r="R63" s="1749" t="s">
        <v>11559</v>
      </c>
      <c r="S63" s="1106" t="s">
        <v>162</v>
      </c>
      <c r="T63" s="602"/>
      <c r="U63" s="602"/>
      <c r="V63" s="602"/>
      <c r="W63" s="602"/>
      <c r="X63" s="670" t="s">
        <v>163</v>
      </c>
      <c r="Y63" s="1305">
        <v>0.7</v>
      </c>
      <c r="Z63" s="1226"/>
      <c r="AA63" s="1226"/>
      <c r="AB63" s="1310"/>
      <c r="AC63" s="1745"/>
      <c r="AD63" s="1242"/>
      <c r="AE63" s="1291"/>
      <c r="AF63" s="391">
        <f>ROUND(ROUND(ROUND(G56*Q56,0)*Y63,0)-AD61,0)</f>
        <v>211</v>
      </c>
      <c r="AG63" s="268"/>
    </row>
    <row r="64" spans="1:33" ht="17.100000000000001" customHeight="1">
      <c r="A64" s="243">
        <v>63</v>
      </c>
      <c r="B64" s="351">
        <v>9358</v>
      </c>
      <c r="C64" s="870" t="s">
        <v>14187</v>
      </c>
      <c r="D64" s="597"/>
      <c r="E64" s="604"/>
      <c r="F64" s="623"/>
      <c r="G64" s="618"/>
      <c r="H64" s="618"/>
      <c r="I64" s="650"/>
      <c r="J64" s="629"/>
      <c r="K64" s="630"/>
      <c r="L64" s="630"/>
      <c r="M64" s="1295"/>
      <c r="N64" s="1312"/>
      <c r="O64" s="1307"/>
      <c r="P64" s="1296"/>
      <c r="Q64" s="1297"/>
      <c r="R64" s="1750"/>
      <c r="S64" s="647"/>
      <c r="T64" s="807"/>
      <c r="U64" s="807"/>
      <c r="V64" s="807"/>
      <c r="W64" s="807"/>
      <c r="X64" s="1225"/>
      <c r="Y64" s="1306"/>
      <c r="Z64" s="1302" t="s">
        <v>4700</v>
      </c>
      <c r="AA64" s="1303" t="s">
        <v>163</v>
      </c>
      <c r="AB64" s="1311">
        <v>0.85</v>
      </c>
      <c r="AC64" s="1745"/>
      <c r="AD64" s="1242"/>
      <c r="AE64" s="1291"/>
      <c r="AF64" s="391">
        <f>ROUND(ROUND(ROUND(ROUND(G56*Q56,0)*Y63,0)*AB64,0)-AD61,0)</f>
        <v>179</v>
      </c>
      <c r="AG64" s="268"/>
    </row>
    <row r="65" spans="1:33" ht="17.100000000000001" customHeight="1">
      <c r="A65" s="243">
        <v>63</v>
      </c>
      <c r="B65" s="351">
        <v>9359</v>
      </c>
      <c r="C65" s="870" t="s">
        <v>14188</v>
      </c>
      <c r="D65" s="597"/>
      <c r="E65" s="604"/>
      <c r="F65" s="623"/>
      <c r="G65" s="618"/>
      <c r="H65" s="618"/>
      <c r="I65" s="650"/>
      <c r="J65" s="629"/>
      <c r="K65" s="630"/>
      <c r="L65" s="630"/>
      <c r="M65" s="1295"/>
      <c r="N65" s="1312"/>
      <c r="O65" s="1307"/>
      <c r="P65" s="1296"/>
      <c r="Q65" s="1297"/>
      <c r="R65" s="1750"/>
      <c r="S65" s="641" t="s">
        <v>165</v>
      </c>
      <c r="T65" s="602"/>
      <c r="U65" s="602"/>
      <c r="V65" s="602"/>
      <c r="W65" s="602"/>
      <c r="X65" s="670" t="s">
        <v>163</v>
      </c>
      <c r="Y65" s="1305">
        <v>0.5</v>
      </c>
      <c r="Z65" s="1220"/>
      <c r="AA65" s="1220"/>
      <c r="AB65" s="1306"/>
      <c r="AC65" s="1745"/>
      <c r="AD65" s="1242"/>
      <c r="AE65" s="1291"/>
      <c r="AF65" s="391">
        <f>ROUND(ROUND(ROUND(G56*Q56,0)*Y65,0)-AD61,0)</f>
        <v>149</v>
      </c>
      <c r="AG65" s="268"/>
    </row>
    <row r="66" spans="1:33" ht="17.100000000000001" customHeight="1">
      <c r="A66" s="243">
        <v>63</v>
      </c>
      <c r="B66" s="351">
        <v>9360</v>
      </c>
      <c r="C66" s="870" t="s">
        <v>14189</v>
      </c>
      <c r="D66" s="597"/>
      <c r="E66" s="604"/>
      <c r="F66" s="623"/>
      <c r="G66" s="618"/>
      <c r="H66" s="618"/>
      <c r="I66" s="650"/>
      <c r="J66" s="629"/>
      <c r="K66" s="630"/>
      <c r="L66" s="630"/>
      <c r="M66" s="1295"/>
      <c r="N66" s="1312"/>
      <c r="O66" s="1307"/>
      <c r="P66" s="1296"/>
      <c r="Q66" s="1297"/>
      <c r="R66" s="1751"/>
      <c r="S66" s="1104"/>
      <c r="T66" s="807"/>
      <c r="U66" s="807"/>
      <c r="V66" s="807"/>
      <c r="W66" s="807"/>
      <c r="X66" s="1225"/>
      <c r="Y66" s="1306"/>
      <c r="Z66" s="1302" t="s">
        <v>4700</v>
      </c>
      <c r="AA66" s="1303" t="s">
        <v>163</v>
      </c>
      <c r="AB66" s="1311">
        <v>0.85</v>
      </c>
      <c r="AC66" s="1746"/>
      <c r="AD66" s="1220"/>
      <c r="AE66" s="1306"/>
      <c r="AF66" s="391">
        <f>ROUND(ROUND(ROUND(ROUND(G56*Q56,0)*Y65,0)*AB66,0)-AD61,0)</f>
        <v>126</v>
      </c>
      <c r="AG66" s="268"/>
    </row>
    <row r="67" spans="1:33" ht="17.100000000000001" customHeight="1">
      <c r="A67" s="229">
        <v>63</v>
      </c>
      <c r="B67" s="337">
        <v>9123</v>
      </c>
      <c r="C67" s="871" t="s">
        <v>14190</v>
      </c>
      <c r="D67" s="597"/>
      <c r="E67" s="604"/>
      <c r="F67" s="597"/>
      <c r="I67" s="661"/>
      <c r="J67" s="1626" t="s">
        <v>5845</v>
      </c>
      <c r="K67" s="562"/>
      <c r="L67" s="562"/>
      <c r="M67" s="664"/>
      <c r="N67" s="1102"/>
      <c r="O67" s="604"/>
      <c r="P67" s="605"/>
      <c r="Q67" s="607"/>
      <c r="R67" s="1212"/>
      <c r="S67" s="1212"/>
      <c r="T67" s="664"/>
      <c r="U67" s="664"/>
      <c r="V67" s="664"/>
      <c r="W67" s="664"/>
      <c r="X67" s="1212"/>
      <c r="Y67" s="1287"/>
      <c r="Z67" s="1213"/>
      <c r="AA67" s="1213"/>
      <c r="AB67" s="1213"/>
      <c r="AC67" s="1213"/>
      <c r="AD67" s="1213"/>
      <c r="AE67" s="1288"/>
      <c r="AF67" s="473">
        <f>ROUND(ROUND(G56+K68,0)*Q56,0)</f>
        <v>312</v>
      </c>
      <c r="AG67" s="268"/>
    </row>
    <row r="68" spans="1:33" ht="17.100000000000001" customHeight="1">
      <c r="A68" s="243">
        <v>63</v>
      </c>
      <c r="B68" s="351">
        <v>9361</v>
      </c>
      <c r="C68" s="870" t="s">
        <v>14191</v>
      </c>
      <c r="D68" s="597"/>
      <c r="E68" s="604"/>
      <c r="F68" s="597"/>
      <c r="G68" s="618"/>
      <c r="H68" s="654"/>
      <c r="I68" s="661"/>
      <c r="J68" s="1745"/>
      <c r="K68" s="1228">
        <v>6</v>
      </c>
      <c r="L68" s="618" t="s">
        <v>16</v>
      </c>
      <c r="M68" s="654"/>
      <c r="N68" s="1102"/>
      <c r="O68" s="604"/>
      <c r="P68" s="605"/>
      <c r="Q68" s="607"/>
      <c r="R68" s="1214"/>
      <c r="S68" s="1214"/>
      <c r="T68" s="667"/>
      <c r="U68" s="667"/>
      <c r="V68" s="667"/>
      <c r="W68" s="667"/>
      <c r="X68" s="1214"/>
      <c r="Y68" s="1292"/>
      <c r="Z68" s="1233" t="s">
        <v>4700</v>
      </c>
      <c r="AA68" s="670" t="s">
        <v>163</v>
      </c>
      <c r="AB68" s="1293">
        <v>0.85</v>
      </c>
      <c r="AC68" s="1215"/>
      <c r="AD68" s="1215"/>
      <c r="AE68" s="1294"/>
      <c r="AF68" s="391">
        <f>ROUND(ROUND(ROUND(G56+K68,0)*Q56,0)*AB68,0)</f>
        <v>265</v>
      </c>
      <c r="AG68" s="268"/>
    </row>
    <row r="69" spans="1:33" ht="17.100000000000001" customHeight="1">
      <c r="A69" s="229">
        <v>63</v>
      </c>
      <c r="B69" s="337">
        <v>9124</v>
      </c>
      <c r="C69" s="871" t="s">
        <v>14192</v>
      </c>
      <c r="D69" s="597"/>
      <c r="E69" s="604"/>
      <c r="F69" s="597"/>
      <c r="G69" s="1295"/>
      <c r="H69" s="654"/>
      <c r="I69" s="661"/>
      <c r="J69" s="1745"/>
      <c r="M69" s="1313"/>
      <c r="N69" s="1314"/>
      <c r="O69" s="1315"/>
      <c r="P69" s="1316"/>
      <c r="Q69" s="1317"/>
      <c r="R69" s="1769" t="s">
        <v>11559</v>
      </c>
      <c r="S69" s="1216" t="s">
        <v>162</v>
      </c>
      <c r="T69" s="1217"/>
      <c r="U69" s="1217"/>
      <c r="V69" s="1217"/>
      <c r="W69" s="1217"/>
      <c r="X69" s="1298" t="s">
        <v>163</v>
      </c>
      <c r="Y69" s="1299">
        <v>0.7</v>
      </c>
      <c r="Z69" s="1213"/>
      <c r="AA69" s="1213"/>
      <c r="AB69" s="1213"/>
      <c r="AC69" s="1213"/>
      <c r="AD69" s="1213"/>
      <c r="AE69" s="1288"/>
      <c r="AF69" s="473">
        <f>ROUND(ROUND(ROUND(G56+K68,0)*Q56,0)*Y69,0)</f>
        <v>218</v>
      </c>
      <c r="AG69" s="268"/>
    </row>
    <row r="70" spans="1:33" ht="17.100000000000001" customHeight="1">
      <c r="A70" s="243">
        <v>63</v>
      </c>
      <c r="B70" s="351">
        <v>9362</v>
      </c>
      <c r="C70" s="870" t="s">
        <v>14193</v>
      </c>
      <c r="D70" s="597"/>
      <c r="E70" s="604"/>
      <c r="F70" s="597"/>
      <c r="G70" s="1295"/>
      <c r="H70" s="654"/>
      <c r="I70" s="661"/>
      <c r="J70" s="1745"/>
      <c r="K70" s="1228"/>
      <c r="L70" s="618"/>
      <c r="M70" s="1313"/>
      <c r="N70" s="1314"/>
      <c r="O70" s="1315"/>
      <c r="P70" s="1316"/>
      <c r="Q70" s="1317"/>
      <c r="R70" s="1750"/>
      <c r="S70" s="1218"/>
      <c r="T70" s="1219"/>
      <c r="U70" s="1219"/>
      <c r="V70" s="1219"/>
      <c r="W70" s="1219"/>
      <c r="X70" s="1300"/>
      <c r="Y70" s="1301"/>
      <c r="Z70" s="1302" t="s">
        <v>4700</v>
      </c>
      <c r="AA70" s="1303" t="s">
        <v>163</v>
      </c>
      <c r="AB70" s="1304">
        <v>0.85</v>
      </c>
      <c r="AC70" s="1215"/>
      <c r="AD70" s="1215"/>
      <c r="AE70" s="1294"/>
      <c r="AF70" s="391">
        <f>ROUND(ROUND(ROUND(ROUND(G56+K68,0)*Q56,0)*Y69,0)*AB70,0)</f>
        <v>185</v>
      </c>
      <c r="AG70" s="268"/>
    </row>
    <row r="71" spans="1:33" ht="17.100000000000001" customHeight="1">
      <c r="A71" s="243">
        <v>63</v>
      </c>
      <c r="B71" s="351">
        <v>9363</v>
      </c>
      <c r="C71" s="870" t="s">
        <v>14194</v>
      </c>
      <c r="D71" s="597"/>
      <c r="E71" s="604"/>
      <c r="F71" s="597"/>
      <c r="G71" s="1295"/>
      <c r="H71" s="654"/>
      <c r="I71" s="661"/>
      <c r="J71" s="1745"/>
      <c r="K71" s="1228"/>
      <c r="L71" s="618"/>
      <c r="M71" s="1313"/>
      <c r="N71" s="1314"/>
      <c r="O71" s="1315"/>
      <c r="P71" s="1316"/>
      <c r="Q71" s="1317"/>
      <c r="R71" s="1750"/>
      <c r="S71" s="1106" t="s">
        <v>165</v>
      </c>
      <c r="T71" s="602"/>
      <c r="U71" s="602"/>
      <c r="V71" s="602"/>
      <c r="W71" s="602"/>
      <c r="X71" s="670" t="s">
        <v>163</v>
      </c>
      <c r="Y71" s="1305">
        <v>0.5</v>
      </c>
      <c r="Z71" s="1220"/>
      <c r="AA71" s="1220"/>
      <c r="AB71" s="1220"/>
      <c r="AC71" s="1220"/>
      <c r="AD71" s="1220"/>
      <c r="AE71" s="1306"/>
      <c r="AF71" s="391">
        <f>ROUND(ROUND(ROUND(G56+K68,0)*Q56,0)*Y71,0)</f>
        <v>156</v>
      </c>
      <c r="AG71" s="268"/>
    </row>
    <row r="72" spans="1:33" ht="17.100000000000001" customHeight="1">
      <c r="A72" s="243">
        <v>63</v>
      </c>
      <c r="B72" s="351">
        <v>9364</v>
      </c>
      <c r="C72" s="870" t="s">
        <v>14195</v>
      </c>
      <c r="D72" s="597"/>
      <c r="E72" s="604"/>
      <c r="F72" s="597"/>
      <c r="G72" s="1295"/>
      <c r="H72" s="654"/>
      <c r="I72" s="661"/>
      <c r="J72" s="629"/>
      <c r="K72" s="1228"/>
      <c r="L72" s="618"/>
      <c r="M72" s="1313"/>
      <c r="N72" s="1314"/>
      <c r="O72" s="1315"/>
      <c r="P72" s="1316"/>
      <c r="Q72" s="1317"/>
      <c r="R72" s="1751"/>
      <c r="S72" s="647"/>
      <c r="T72" s="807"/>
      <c r="U72" s="807"/>
      <c r="V72" s="807"/>
      <c r="W72" s="807"/>
      <c r="X72" s="1225"/>
      <c r="Y72" s="1306"/>
      <c r="Z72" s="1302" t="s">
        <v>4700</v>
      </c>
      <c r="AA72" s="1303" t="s">
        <v>163</v>
      </c>
      <c r="AB72" s="1304">
        <v>0.85</v>
      </c>
      <c r="AC72" s="1215"/>
      <c r="AD72" s="1215"/>
      <c r="AE72" s="1294"/>
      <c r="AF72" s="391">
        <f>ROUND(ROUND(ROUND(ROUND(G56+K68,0)*Q56,0)*Y71,0)*AB72,0)</f>
        <v>133</v>
      </c>
      <c r="AG72" s="268"/>
    </row>
    <row r="73" spans="1:33" ht="17.100000000000001" customHeight="1">
      <c r="A73" s="243">
        <v>63</v>
      </c>
      <c r="B73" s="351">
        <v>9365</v>
      </c>
      <c r="C73" s="870" t="s">
        <v>14196</v>
      </c>
      <c r="D73" s="597"/>
      <c r="E73" s="604"/>
      <c r="F73" s="597"/>
      <c r="G73" s="1295"/>
      <c r="H73" s="654"/>
      <c r="I73" s="661"/>
      <c r="J73" s="629"/>
      <c r="K73" s="1228"/>
      <c r="L73" s="618"/>
      <c r="M73" s="1313"/>
      <c r="N73" s="1314"/>
      <c r="O73" s="1315"/>
      <c r="P73" s="1316"/>
      <c r="Q73" s="1317"/>
      <c r="R73" s="641"/>
      <c r="S73" s="641"/>
      <c r="T73" s="602"/>
      <c r="U73" s="602"/>
      <c r="V73" s="602"/>
      <c r="W73" s="602"/>
      <c r="X73" s="670"/>
      <c r="Y73" s="1305"/>
      <c r="Z73" s="1215"/>
      <c r="AA73" s="1215"/>
      <c r="AB73" s="1294"/>
      <c r="AC73" s="1533" t="s">
        <v>167</v>
      </c>
      <c r="AD73" s="1250">
        <v>5</v>
      </c>
      <c r="AE73" s="1308" t="s">
        <v>168</v>
      </c>
      <c r="AF73" s="391">
        <f>ROUND(ROUND(ROUND(G56+K68,0)*Q56,0)-AD73,0)</f>
        <v>307</v>
      </c>
      <c r="AG73" s="268"/>
    </row>
    <row r="74" spans="1:33" ht="17.100000000000001" customHeight="1">
      <c r="A74" s="243">
        <v>63</v>
      </c>
      <c r="B74" s="351">
        <v>9366</v>
      </c>
      <c r="C74" s="870" t="s">
        <v>14197</v>
      </c>
      <c r="D74" s="597"/>
      <c r="E74" s="604"/>
      <c r="F74" s="597"/>
      <c r="G74" s="1295"/>
      <c r="H74" s="654"/>
      <c r="I74" s="661"/>
      <c r="J74" s="629"/>
      <c r="K74" s="1228"/>
      <c r="L74" s="618"/>
      <c r="M74" s="1313"/>
      <c r="N74" s="1314"/>
      <c r="O74" s="1315"/>
      <c r="P74" s="1316"/>
      <c r="Q74" s="1317"/>
      <c r="R74" s="1104"/>
      <c r="S74" s="1104"/>
      <c r="T74" s="807"/>
      <c r="U74" s="807"/>
      <c r="V74" s="807"/>
      <c r="W74" s="807"/>
      <c r="X74" s="1225"/>
      <c r="Y74" s="1306"/>
      <c r="Z74" s="1233" t="s">
        <v>4700</v>
      </c>
      <c r="AA74" s="670" t="s">
        <v>163</v>
      </c>
      <c r="AB74" s="1309">
        <v>0.85</v>
      </c>
      <c r="AC74" s="1745"/>
      <c r="AD74" s="1250"/>
      <c r="AE74" s="1308"/>
      <c r="AF74" s="391">
        <f>ROUND(ROUND(ROUND(ROUND(G56+K68,0)*Q56,0)*AB74,0)-AD73,0)</f>
        <v>260</v>
      </c>
      <c r="AG74" s="268"/>
    </row>
    <row r="75" spans="1:33" ht="17.100000000000001" customHeight="1">
      <c r="A75" s="243">
        <v>63</v>
      </c>
      <c r="B75" s="351">
        <v>9367</v>
      </c>
      <c r="C75" s="870" t="s">
        <v>14198</v>
      </c>
      <c r="D75" s="597"/>
      <c r="E75" s="604"/>
      <c r="F75" s="597"/>
      <c r="G75" s="1295"/>
      <c r="H75" s="654"/>
      <c r="I75" s="661"/>
      <c r="J75" s="629"/>
      <c r="K75" s="1228"/>
      <c r="L75" s="618"/>
      <c r="M75" s="1313"/>
      <c r="N75" s="1314"/>
      <c r="O75" s="1315"/>
      <c r="P75" s="1316"/>
      <c r="Q75" s="1317"/>
      <c r="R75" s="1749" t="s">
        <v>11559</v>
      </c>
      <c r="S75" s="1106" t="s">
        <v>162</v>
      </c>
      <c r="T75" s="602"/>
      <c r="U75" s="602"/>
      <c r="V75" s="602"/>
      <c r="W75" s="602"/>
      <c r="X75" s="670" t="s">
        <v>163</v>
      </c>
      <c r="Y75" s="1305">
        <v>0.7</v>
      </c>
      <c r="Z75" s="1226"/>
      <c r="AA75" s="1226"/>
      <c r="AB75" s="1310"/>
      <c r="AC75" s="1745"/>
      <c r="AD75" s="1242"/>
      <c r="AE75" s="1291"/>
      <c r="AF75" s="391">
        <f>ROUND(ROUND(ROUND(ROUND(G56+K68,0)*Q56,0)*Y75,0)-AD73,0)</f>
        <v>213</v>
      </c>
      <c r="AG75" s="268"/>
    </row>
    <row r="76" spans="1:33" ht="17.100000000000001" customHeight="1">
      <c r="A76" s="243">
        <v>63</v>
      </c>
      <c r="B76" s="351">
        <v>9368</v>
      </c>
      <c r="C76" s="870" t="s">
        <v>14199</v>
      </c>
      <c r="D76" s="597"/>
      <c r="E76" s="604"/>
      <c r="F76" s="597"/>
      <c r="G76" s="1295"/>
      <c r="H76" s="654"/>
      <c r="I76" s="661"/>
      <c r="J76" s="629"/>
      <c r="K76" s="1228"/>
      <c r="L76" s="618"/>
      <c r="M76" s="1313"/>
      <c r="N76" s="1314"/>
      <c r="O76" s="1315"/>
      <c r="P76" s="1316"/>
      <c r="Q76" s="1317"/>
      <c r="R76" s="1750"/>
      <c r="S76" s="647"/>
      <c r="T76" s="807"/>
      <c r="U76" s="807"/>
      <c r="V76" s="807"/>
      <c r="W76" s="807"/>
      <c r="X76" s="1225"/>
      <c r="Y76" s="1306"/>
      <c r="Z76" s="1302" t="s">
        <v>4700</v>
      </c>
      <c r="AA76" s="1303" t="s">
        <v>163</v>
      </c>
      <c r="AB76" s="1311">
        <v>0.85</v>
      </c>
      <c r="AC76" s="1745"/>
      <c r="AD76" s="1242"/>
      <c r="AE76" s="1291"/>
      <c r="AF76" s="391">
        <f>ROUND(ROUND(ROUND(ROUND(ROUND(G56+K68,0)*Q56,0)*Y75,0)*AB76,0)-AD73,0)</f>
        <v>180</v>
      </c>
      <c r="AG76" s="268"/>
    </row>
    <row r="77" spans="1:33" ht="17.100000000000001" customHeight="1">
      <c r="A77" s="243">
        <v>63</v>
      </c>
      <c r="B77" s="351">
        <v>9369</v>
      </c>
      <c r="C77" s="870" t="s">
        <v>14200</v>
      </c>
      <c r="D77" s="597"/>
      <c r="E77" s="604"/>
      <c r="F77" s="597"/>
      <c r="G77" s="1295"/>
      <c r="H77" s="654"/>
      <c r="I77" s="661"/>
      <c r="J77" s="629"/>
      <c r="K77" s="1228"/>
      <c r="L77" s="618"/>
      <c r="M77" s="1313"/>
      <c r="N77" s="1314"/>
      <c r="O77" s="1315"/>
      <c r="P77" s="1316"/>
      <c r="Q77" s="1317"/>
      <c r="R77" s="1750"/>
      <c r="S77" s="641" t="s">
        <v>165</v>
      </c>
      <c r="T77" s="602"/>
      <c r="U77" s="602"/>
      <c r="V77" s="602"/>
      <c r="W77" s="602"/>
      <c r="X77" s="670" t="s">
        <v>163</v>
      </c>
      <c r="Y77" s="1305">
        <v>0.5</v>
      </c>
      <c r="Z77" s="1220"/>
      <c r="AA77" s="1220"/>
      <c r="AB77" s="1306"/>
      <c r="AC77" s="1745"/>
      <c r="AD77" s="1242"/>
      <c r="AE77" s="1291"/>
      <c r="AF77" s="391">
        <f>ROUND(ROUND(ROUND(ROUND(G56+K68,0)*Q56,0)*Y77,0)-AD73,0)</f>
        <v>151</v>
      </c>
      <c r="AG77" s="268"/>
    </row>
    <row r="78" spans="1:33" ht="17.100000000000001" customHeight="1">
      <c r="A78" s="243">
        <v>63</v>
      </c>
      <c r="B78" s="351">
        <v>9370</v>
      </c>
      <c r="C78" s="870" t="s">
        <v>14201</v>
      </c>
      <c r="D78" s="597"/>
      <c r="E78" s="604"/>
      <c r="F78" s="597"/>
      <c r="G78" s="1295"/>
      <c r="H78" s="654"/>
      <c r="I78" s="661"/>
      <c r="J78" s="629"/>
      <c r="K78" s="1228"/>
      <c r="L78" s="618"/>
      <c r="M78" s="1313"/>
      <c r="N78" s="1314"/>
      <c r="O78" s="1318"/>
      <c r="P78" s="1316"/>
      <c r="Q78" s="1317"/>
      <c r="R78" s="1751"/>
      <c r="S78" s="1104"/>
      <c r="T78" s="807"/>
      <c r="U78" s="807"/>
      <c r="V78" s="807"/>
      <c r="W78" s="807"/>
      <c r="X78" s="1225"/>
      <c r="Y78" s="1306"/>
      <c r="Z78" s="1302" t="s">
        <v>4700</v>
      </c>
      <c r="AA78" s="1303" t="s">
        <v>163</v>
      </c>
      <c r="AB78" s="1311">
        <v>0.85</v>
      </c>
      <c r="AC78" s="1746"/>
      <c r="AD78" s="1220"/>
      <c r="AE78" s="1306"/>
      <c r="AF78" s="391">
        <f>ROUND(ROUND(ROUND(ROUND(ROUND(G56+K68,0)*Q56,0)*Y77,0)*AB78,0)-AD73,0)</f>
        <v>128</v>
      </c>
      <c r="AG78" s="268"/>
    </row>
    <row r="79" spans="1:33" ht="17.100000000000001" customHeight="1">
      <c r="A79" s="243">
        <v>63</v>
      </c>
      <c r="B79" s="351">
        <v>9371</v>
      </c>
      <c r="C79" s="870" t="s">
        <v>14202</v>
      </c>
      <c r="D79" s="646"/>
      <c r="E79" s="646"/>
      <c r="F79" s="637"/>
      <c r="G79" s="638"/>
      <c r="H79" s="638"/>
      <c r="I79" s="744"/>
      <c r="J79" s="601"/>
      <c r="K79" s="602"/>
      <c r="L79" s="1319"/>
      <c r="M79" s="602"/>
      <c r="N79" s="1314"/>
      <c r="O79" s="1593" t="s">
        <v>165</v>
      </c>
      <c r="P79" s="602"/>
      <c r="Q79" s="1286"/>
      <c r="R79" s="670"/>
      <c r="S79" s="670"/>
      <c r="T79" s="602"/>
      <c r="U79" s="602"/>
      <c r="V79" s="602"/>
      <c r="W79" s="602"/>
      <c r="X79" s="670"/>
      <c r="Y79" s="1320"/>
      <c r="Z79" s="1215"/>
      <c r="AA79" s="1215"/>
      <c r="AB79" s="1215"/>
      <c r="AC79" s="1215"/>
      <c r="AD79" s="1215"/>
      <c r="AE79" s="1294"/>
      <c r="AF79" s="391">
        <f>ROUND(G56*Q80,0)</f>
        <v>220</v>
      </c>
      <c r="AG79" s="268"/>
    </row>
    <row r="80" spans="1:33" ht="17.100000000000001" customHeight="1">
      <c r="A80" s="243">
        <v>63</v>
      </c>
      <c r="B80" s="351">
        <v>9372</v>
      </c>
      <c r="C80" s="870" t="s">
        <v>14203</v>
      </c>
      <c r="D80" s="646"/>
      <c r="E80" s="646"/>
      <c r="F80" s="637"/>
      <c r="G80" s="1328"/>
      <c r="H80" s="605"/>
      <c r="I80" s="744"/>
      <c r="J80" s="604"/>
      <c r="K80" s="605"/>
      <c r="L80" s="1321"/>
      <c r="M80" s="605"/>
      <c r="N80" s="1102"/>
      <c r="O80" s="1745"/>
      <c r="P80" s="1250" t="s">
        <v>163</v>
      </c>
      <c r="Q80" s="1291">
        <v>0.5</v>
      </c>
      <c r="R80" s="1225"/>
      <c r="S80" s="1225"/>
      <c r="T80" s="807"/>
      <c r="U80" s="807"/>
      <c r="V80" s="807"/>
      <c r="W80" s="807"/>
      <c r="X80" s="1225"/>
      <c r="Y80" s="1322"/>
      <c r="Z80" s="1233" t="s">
        <v>4700</v>
      </c>
      <c r="AA80" s="670" t="s">
        <v>163</v>
      </c>
      <c r="AB80" s="1293">
        <v>0.85</v>
      </c>
      <c r="AC80" s="1215"/>
      <c r="AD80" s="1215"/>
      <c r="AE80" s="1294"/>
      <c r="AF80" s="391">
        <f>ROUND(ROUND(G56*Q80,0)*AB80,0)</f>
        <v>187</v>
      </c>
      <c r="AG80" s="268"/>
    </row>
    <row r="81" spans="1:33" ht="17.100000000000001" customHeight="1">
      <c r="A81" s="243">
        <v>63</v>
      </c>
      <c r="B81" s="351">
        <v>9373</v>
      </c>
      <c r="C81" s="870" t="s">
        <v>14204</v>
      </c>
      <c r="D81" s="604"/>
      <c r="E81" s="604"/>
      <c r="F81" s="637"/>
      <c r="G81" s="1323"/>
      <c r="H81" s="1323"/>
      <c r="I81" s="744"/>
      <c r="J81" s="646"/>
      <c r="K81" s="748"/>
      <c r="L81" s="748"/>
      <c r="M81" s="1296"/>
      <c r="N81" s="1312"/>
      <c r="O81" s="1745"/>
      <c r="P81" s="1296"/>
      <c r="Q81" s="1297"/>
      <c r="R81" s="1749" t="s">
        <v>11559</v>
      </c>
      <c r="S81" s="1106" t="s">
        <v>162</v>
      </c>
      <c r="T81" s="602"/>
      <c r="U81" s="602"/>
      <c r="V81" s="602"/>
      <c r="W81" s="602"/>
      <c r="X81" s="670" t="s">
        <v>163</v>
      </c>
      <c r="Y81" s="1305">
        <v>0.7</v>
      </c>
      <c r="Z81" s="1215"/>
      <c r="AA81" s="1215"/>
      <c r="AB81" s="1215"/>
      <c r="AC81" s="1215"/>
      <c r="AD81" s="1215"/>
      <c r="AE81" s="1294"/>
      <c r="AF81" s="391">
        <f>ROUND(ROUND(G56*Q80,0)*Y81,0)</f>
        <v>154</v>
      </c>
      <c r="AG81" s="268"/>
    </row>
    <row r="82" spans="1:33" ht="17.100000000000001" customHeight="1">
      <c r="A82" s="243">
        <v>63</v>
      </c>
      <c r="B82" s="351">
        <v>9374</v>
      </c>
      <c r="C82" s="870" t="s">
        <v>14205</v>
      </c>
      <c r="D82" s="604"/>
      <c r="E82" s="604"/>
      <c r="F82" s="637"/>
      <c r="G82" s="638"/>
      <c r="H82" s="638"/>
      <c r="I82" s="744"/>
      <c r="J82" s="646"/>
      <c r="K82" s="748"/>
      <c r="L82" s="748"/>
      <c r="M82" s="1296"/>
      <c r="N82" s="1312"/>
      <c r="O82" s="1745"/>
      <c r="P82" s="1296"/>
      <c r="Q82" s="1297"/>
      <c r="R82" s="1750"/>
      <c r="S82" s="647"/>
      <c r="T82" s="807"/>
      <c r="U82" s="807"/>
      <c r="V82" s="807"/>
      <c r="W82" s="807"/>
      <c r="X82" s="1225"/>
      <c r="Y82" s="1306"/>
      <c r="Z82" s="1302" t="s">
        <v>4700</v>
      </c>
      <c r="AA82" s="1303" t="s">
        <v>163</v>
      </c>
      <c r="AB82" s="1304">
        <v>0.85</v>
      </c>
      <c r="AC82" s="1215"/>
      <c r="AD82" s="1215"/>
      <c r="AE82" s="1294"/>
      <c r="AF82" s="391">
        <f>ROUND(ROUND(ROUND(G56*Q80,0)*Y81,0)*AB82,0)</f>
        <v>131</v>
      </c>
      <c r="AG82" s="268"/>
    </row>
    <row r="83" spans="1:33" ht="17.100000000000001" customHeight="1">
      <c r="A83" s="243">
        <v>63</v>
      </c>
      <c r="B83" s="351">
        <v>9375</v>
      </c>
      <c r="C83" s="870" t="s">
        <v>14206</v>
      </c>
      <c r="D83" s="604"/>
      <c r="E83" s="604"/>
      <c r="F83" s="637"/>
      <c r="G83" s="638"/>
      <c r="H83" s="638"/>
      <c r="I83" s="744"/>
      <c r="J83" s="646"/>
      <c r="K83" s="748"/>
      <c r="L83" s="748"/>
      <c r="M83" s="1296"/>
      <c r="N83" s="1312"/>
      <c r="O83" s="1745"/>
      <c r="P83" s="1296"/>
      <c r="Q83" s="1297"/>
      <c r="R83" s="1750"/>
      <c r="S83" s="1106" t="s">
        <v>165</v>
      </c>
      <c r="T83" s="602"/>
      <c r="U83" s="602"/>
      <c r="V83" s="602"/>
      <c r="W83" s="602"/>
      <c r="X83" s="670" t="s">
        <v>163</v>
      </c>
      <c r="Y83" s="1305">
        <v>0.5</v>
      </c>
      <c r="Z83" s="1220"/>
      <c r="AA83" s="1220"/>
      <c r="AB83" s="1220"/>
      <c r="AC83" s="1220"/>
      <c r="AD83" s="1220"/>
      <c r="AE83" s="1306"/>
      <c r="AF83" s="391">
        <f>ROUND(ROUND(G56*Q80,0)*Y83,0)</f>
        <v>110</v>
      </c>
      <c r="AG83" s="268"/>
    </row>
    <row r="84" spans="1:33" ht="17.100000000000001" customHeight="1">
      <c r="A84" s="243">
        <v>63</v>
      </c>
      <c r="B84" s="351">
        <v>9376</v>
      </c>
      <c r="C84" s="870" t="s">
        <v>14207</v>
      </c>
      <c r="D84" s="604"/>
      <c r="E84" s="604"/>
      <c r="F84" s="637"/>
      <c r="G84" s="638"/>
      <c r="H84" s="638"/>
      <c r="I84" s="744"/>
      <c r="J84" s="646"/>
      <c r="K84" s="748"/>
      <c r="L84" s="748"/>
      <c r="M84" s="1296"/>
      <c r="N84" s="1312"/>
      <c r="O84" s="1745"/>
      <c r="P84" s="1296"/>
      <c r="Q84" s="1297"/>
      <c r="R84" s="1751"/>
      <c r="S84" s="647"/>
      <c r="T84" s="807"/>
      <c r="U84" s="807"/>
      <c r="V84" s="807"/>
      <c r="W84" s="807"/>
      <c r="X84" s="1225"/>
      <c r="Y84" s="1306"/>
      <c r="Z84" s="1302" t="s">
        <v>4700</v>
      </c>
      <c r="AA84" s="1303" t="s">
        <v>163</v>
      </c>
      <c r="AB84" s="1304">
        <v>0.85</v>
      </c>
      <c r="AC84" s="1215"/>
      <c r="AD84" s="1215"/>
      <c r="AE84" s="1294"/>
      <c r="AF84" s="391">
        <f>ROUND(ROUND(ROUND(G56*Q80,0)*Y83,0)*AB84,0)</f>
        <v>94</v>
      </c>
      <c r="AG84" s="268"/>
    </row>
    <row r="85" spans="1:33" ht="17.100000000000001" customHeight="1">
      <c r="A85" s="243">
        <v>63</v>
      </c>
      <c r="B85" s="351">
        <v>9377</v>
      </c>
      <c r="C85" s="870" t="s">
        <v>14208</v>
      </c>
      <c r="D85" s="604"/>
      <c r="E85" s="604"/>
      <c r="F85" s="637"/>
      <c r="G85" s="638"/>
      <c r="H85" s="638"/>
      <c r="I85" s="744"/>
      <c r="J85" s="646"/>
      <c r="K85" s="748"/>
      <c r="L85" s="748"/>
      <c r="M85" s="1296"/>
      <c r="N85" s="1312"/>
      <c r="O85" s="1307"/>
      <c r="P85" s="1296"/>
      <c r="Q85" s="1297"/>
      <c r="R85" s="641"/>
      <c r="S85" s="641"/>
      <c r="T85" s="602"/>
      <c r="U85" s="602"/>
      <c r="V85" s="602"/>
      <c r="W85" s="602"/>
      <c r="X85" s="670"/>
      <c r="Y85" s="1305"/>
      <c r="Z85" s="1215"/>
      <c r="AA85" s="1215"/>
      <c r="AB85" s="1294"/>
      <c r="AC85" s="1533" t="s">
        <v>167</v>
      </c>
      <c r="AD85" s="1250">
        <v>5</v>
      </c>
      <c r="AE85" s="1308" t="s">
        <v>168</v>
      </c>
      <c r="AF85" s="391">
        <f>ROUND(ROUND(G56*Q80,0)-AD85,0)</f>
        <v>215</v>
      </c>
      <c r="AG85" s="268"/>
    </row>
    <row r="86" spans="1:33" ht="17.100000000000001" customHeight="1">
      <c r="A86" s="243">
        <v>63</v>
      </c>
      <c r="B86" s="351">
        <v>9378</v>
      </c>
      <c r="C86" s="870" t="s">
        <v>14209</v>
      </c>
      <c r="D86" s="604"/>
      <c r="E86" s="604"/>
      <c r="F86" s="637"/>
      <c r="G86" s="638"/>
      <c r="H86" s="638"/>
      <c r="I86" s="744"/>
      <c r="J86" s="646"/>
      <c r="K86" s="748"/>
      <c r="L86" s="748"/>
      <c r="M86" s="1296"/>
      <c r="N86" s="1312"/>
      <c r="O86" s="1307"/>
      <c r="P86" s="1296"/>
      <c r="Q86" s="1297"/>
      <c r="R86" s="1104"/>
      <c r="S86" s="1104"/>
      <c r="T86" s="807"/>
      <c r="U86" s="807"/>
      <c r="V86" s="807"/>
      <c r="W86" s="807"/>
      <c r="X86" s="1225"/>
      <c r="Y86" s="1306"/>
      <c r="Z86" s="1233" t="s">
        <v>4700</v>
      </c>
      <c r="AA86" s="670" t="s">
        <v>163</v>
      </c>
      <c r="AB86" s="1309">
        <v>0.85</v>
      </c>
      <c r="AC86" s="1745"/>
      <c r="AD86" s="1250"/>
      <c r="AE86" s="1308"/>
      <c r="AF86" s="391">
        <f>ROUND(ROUND(ROUND(G56*Q80,0)*AB86,0)-AD85,0)</f>
        <v>182</v>
      </c>
      <c r="AG86" s="268"/>
    </row>
    <row r="87" spans="1:33" ht="17.100000000000001" customHeight="1">
      <c r="A87" s="243">
        <v>63</v>
      </c>
      <c r="B87" s="351">
        <v>9379</v>
      </c>
      <c r="C87" s="870" t="s">
        <v>14210</v>
      </c>
      <c r="D87" s="604"/>
      <c r="E87" s="604"/>
      <c r="F87" s="637"/>
      <c r="G87" s="638"/>
      <c r="H87" s="638"/>
      <c r="I87" s="744"/>
      <c r="J87" s="646"/>
      <c r="K87" s="748"/>
      <c r="L87" s="748"/>
      <c r="M87" s="1296"/>
      <c r="N87" s="1312"/>
      <c r="O87" s="1307"/>
      <c r="P87" s="1296"/>
      <c r="Q87" s="1297"/>
      <c r="R87" s="1749" t="s">
        <v>11559</v>
      </c>
      <c r="S87" s="1106" t="s">
        <v>162</v>
      </c>
      <c r="T87" s="602"/>
      <c r="U87" s="602"/>
      <c r="V87" s="602"/>
      <c r="W87" s="602"/>
      <c r="X87" s="670" t="s">
        <v>163</v>
      </c>
      <c r="Y87" s="1305">
        <v>0.7</v>
      </c>
      <c r="Z87" s="1226"/>
      <c r="AA87" s="1226"/>
      <c r="AB87" s="1310"/>
      <c r="AC87" s="1745"/>
      <c r="AD87" s="1242"/>
      <c r="AE87" s="1291"/>
      <c r="AF87" s="391">
        <f>ROUND(ROUND(ROUND(G56*Q80,0)*Y87,0)-AD85,0)</f>
        <v>149</v>
      </c>
      <c r="AG87" s="268"/>
    </row>
    <row r="88" spans="1:33" ht="17.100000000000001" customHeight="1">
      <c r="A88" s="243">
        <v>63</v>
      </c>
      <c r="B88" s="351">
        <v>9380</v>
      </c>
      <c r="C88" s="870" t="s">
        <v>14211</v>
      </c>
      <c r="D88" s="604"/>
      <c r="E88" s="604"/>
      <c r="F88" s="637"/>
      <c r="G88" s="638"/>
      <c r="H88" s="638"/>
      <c r="I88" s="744"/>
      <c r="J88" s="646"/>
      <c r="K88" s="748"/>
      <c r="L88" s="748"/>
      <c r="M88" s="1296"/>
      <c r="N88" s="1312"/>
      <c r="O88" s="1307"/>
      <c r="P88" s="1296"/>
      <c r="Q88" s="1297"/>
      <c r="R88" s="1750"/>
      <c r="S88" s="647"/>
      <c r="T88" s="807"/>
      <c r="U88" s="807"/>
      <c r="V88" s="807"/>
      <c r="W88" s="807"/>
      <c r="X88" s="1225"/>
      <c r="Y88" s="1306"/>
      <c r="Z88" s="1302" t="s">
        <v>4700</v>
      </c>
      <c r="AA88" s="1303" t="s">
        <v>163</v>
      </c>
      <c r="AB88" s="1311">
        <v>0.85</v>
      </c>
      <c r="AC88" s="1745"/>
      <c r="AD88" s="1242"/>
      <c r="AE88" s="1291"/>
      <c r="AF88" s="391">
        <f>ROUND(ROUND(ROUND(ROUND(G56*Q80,0)*Y87,0)*AB88,0)-AD85,0)</f>
        <v>126</v>
      </c>
      <c r="AG88" s="268"/>
    </row>
    <row r="89" spans="1:33" ht="17.100000000000001" customHeight="1">
      <c r="A89" s="243">
        <v>63</v>
      </c>
      <c r="B89" s="351">
        <v>9381</v>
      </c>
      <c r="C89" s="870" t="s">
        <v>14212</v>
      </c>
      <c r="D89" s="604"/>
      <c r="E89" s="604"/>
      <c r="F89" s="637"/>
      <c r="G89" s="638"/>
      <c r="H89" s="638"/>
      <c r="I89" s="744"/>
      <c r="J89" s="646"/>
      <c r="K89" s="748"/>
      <c r="L89" s="748"/>
      <c r="M89" s="1296"/>
      <c r="N89" s="1312"/>
      <c r="O89" s="1307"/>
      <c r="P89" s="1296"/>
      <c r="Q89" s="1297"/>
      <c r="R89" s="1750"/>
      <c r="S89" s="641" t="s">
        <v>165</v>
      </c>
      <c r="T89" s="602"/>
      <c r="U89" s="602"/>
      <c r="V89" s="602"/>
      <c r="W89" s="602"/>
      <c r="X89" s="670" t="s">
        <v>163</v>
      </c>
      <c r="Y89" s="1305">
        <v>0.5</v>
      </c>
      <c r="Z89" s="1220"/>
      <c r="AA89" s="1220"/>
      <c r="AB89" s="1306"/>
      <c r="AC89" s="1745"/>
      <c r="AD89" s="1242"/>
      <c r="AE89" s="1291"/>
      <c r="AF89" s="391">
        <f>ROUND(ROUND(ROUND(G56*Q80,0)*Y89,0)-AD85,0)</f>
        <v>105</v>
      </c>
      <c r="AG89" s="268"/>
    </row>
    <row r="90" spans="1:33" ht="17.100000000000001" customHeight="1">
      <c r="A90" s="243">
        <v>63</v>
      </c>
      <c r="B90" s="351">
        <v>9382</v>
      </c>
      <c r="C90" s="870" t="s">
        <v>14213</v>
      </c>
      <c r="D90" s="604"/>
      <c r="E90" s="604"/>
      <c r="F90" s="637"/>
      <c r="G90" s="638"/>
      <c r="H90" s="638"/>
      <c r="I90" s="744"/>
      <c r="J90" s="646"/>
      <c r="K90" s="748"/>
      <c r="L90" s="748"/>
      <c r="M90" s="1296"/>
      <c r="N90" s="1312"/>
      <c r="O90" s="1307"/>
      <c r="P90" s="1296"/>
      <c r="Q90" s="1297"/>
      <c r="R90" s="1751"/>
      <c r="S90" s="1104"/>
      <c r="T90" s="807"/>
      <c r="U90" s="807"/>
      <c r="V90" s="807"/>
      <c r="W90" s="807"/>
      <c r="X90" s="1225"/>
      <c r="Y90" s="1306"/>
      <c r="Z90" s="1302" t="s">
        <v>4700</v>
      </c>
      <c r="AA90" s="1303" t="s">
        <v>163</v>
      </c>
      <c r="AB90" s="1311">
        <v>0.85</v>
      </c>
      <c r="AC90" s="1746"/>
      <c r="AD90" s="1220"/>
      <c r="AE90" s="1306"/>
      <c r="AF90" s="391">
        <f>ROUND(ROUND(ROUND(ROUND(G56*Q80,0)*Y89,0)*AB90,0)-AD85,0)</f>
        <v>89</v>
      </c>
      <c r="AG90" s="268"/>
    </row>
    <row r="91" spans="1:33" ht="17.100000000000001" customHeight="1">
      <c r="A91" s="243">
        <v>63</v>
      </c>
      <c r="B91" s="351">
        <v>9383</v>
      </c>
      <c r="C91" s="870" t="s">
        <v>14214</v>
      </c>
      <c r="D91" s="604"/>
      <c r="E91" s="604"/>
      <c r="F91" s="604"/>
      <c r="G91" s="1323"/>
      <c r="H91" s="1323"/>
      <c r="I91" s="607"/>
      <c r="J91" s="1593" t="s">
        <v>5845</v>
      </c>
      <c r="K91" s="641"/>
      <c r="L91" s="641"/>
      <c r="M91" s="602"/>
      <c r="N91" s="1102"/>
      <c r="O91" s="604"/>
      <c r="P91" s="605"/>
      <c r="Q91" s="607"/>
      <c r="R91" s="670"/>
      <c r="S91" s="670"/>
      <c r="T91" s="602"/>
      <c r="U91" s="602"/>
      <c r="V91" s="602"/>
      <c r="W91" s="602"/>
      <c r="X91" s="670"/>
      <c r="Y91" s="1320"/>
      <c r="Z91" s="1215"/>
      <c r="AA91" s="1215"/>
      <c r="AB91" s="1215"/>
      <c r="AC91" s="1215"/>
      <c r="AD91" s="1215"/>
      <c r="AE91" s="1294"/>
      <c r="AF91" s="391">
        <f>ROUND(ROUND(G56+K92,0)*Q80,0)</f>
        <v>223</v>
      </c>
      <c r="AG91" s="268"/>
    </row>
    <row r="92" spans="1:33" ht="17.100000000000001" customHeight="1">
      <c r="A92" s="243">
        <v>63</v>
      </c>
      <c r="B92" s="351">
        <v>9384</v>
      </c>
      <c r="C92" s="870" t="s">
        <v>14215</v>
      </c>
      <c r="D92" s="604"/>
      <c r="E92" s="604"/>
      <c r="F92" s="604"/>
      <c r="G92" s="638"/>
      <c r="H92" s="605"/>
      <c r="I92" s="607"/>
      <c r="J92" s="1745"/>
      <c r="K92" s="1250">
        <v>6</v>
      </c>
      <c r="L92" s="638" t="s">
        <v>16</v>
      </c>
      <c r="M92" s="605"/>
      <c r="N92" s="1102"/>
      <c r="O92" s="604"/>
      <c r="P92" s="605"/>
      <c r="Q92" s="607"/>
      <c r="R92" s="1225"/>
      <c r="S92" s="1225"/>
      <c r="T92" s="807"/>
      <c r="U92" s="807"/>
      <c r="V92" s="807"/>
      <c r="W92" s="807"/>
      <c r="X92" s="1225"/>
      <c r="Y92" s="1322"/>
      <c r="Z92" s="1233" t="s">
        <v>4700</v>
      </c>
      <c r="AA92" s="670" t="s">
        <v>163</v>
      </c>
      <c r="AB92" s="1293">
        <v>0.85</v>
      </c>
      <c r="AC92" s="1215"/>
      <c r="AD92" s="1215"/>
      <c r="AE92" s="1294"/>
      <c r="AF92" s="391">
        <f>ROUND(ROUND(ROUND(G56+K92,0)*Q80,0)*AB92,0)</f>
        <v>190</v>
      </c>
      <c r="AG92" s="268"/>
    </row>
    <row r="93" spans="1:33" ht="17.100000000000001" customHeight="1">
      <c r="A93" s="243">
        <v>63</v>
      </c>
      <c r="B93" s="351">
        <v>9385</v>
      </c>
      <c r="C93" s="870" t="s">
        <v>14216</v>
      </c>
      <c r="D93" s="604"/>
      <c r="E93" s="604"/>
      <c r="F93" s="604"/>
      <c r="G93" s="1296"/>
      <c r="H93" s="605"/>
      <c r="I93" s="607"/>
      <c r="J93" s="1745"/>
      <c r="K93" s="1324"/>
      <c r="L93" s="1325"/>
      <c r="M93" s="1316"/>
      <c r="N93" s="1314"/>
      <c r="O93" s="1315"/>
      <c r="P93" s="1316"/>
      <c r="Q93" s="1317"/>
      <c r="R93" s="1749" t="s">
        <v>11559</v>
      </c>
      <c r="S93" s="1106" t="s">
        <v>162</v>
      </c>
      <c r="T93" s="602"/>
      <c r="U93" s="602"/>
      <c r="V93" s="602"/>
      <c r="W93" s="602"/>
      <c r="X93" s="670" t="s">
        <v>163</v>
      </c>
      <c r="Y93" s="1305">
        <v>0.7</v>
      </c>
      <c r="Z93" s="1215"/>
      <c r="AA93" s="1215"/>
      <c r="AB93" s="1215"/>
      <c r="AC93" s="1215"/>
      <c r="AD93" s="1215"/>
      <c r="AE93" s="1294"/>
      <c r="AF93" s="391">
        <f>ROUND(ROUND(ROUND(G56+K92,0)*Q80,0)*Y93,0)</f>
        <v>156</v>
      </c>
      <c r="AG93" s="268"/>
    </row>
    <row r="94" spans="1:33" ht="17.100000000000001" customHeight="1">
      <c r="A94" s="243">
        <v>63</v>
      </c>
      <c r="B94" s="351">
        <v>9386</v>
      </c>
      <c r="C94" s="870" t="s">
        <v>14217</v>
      </c>
      <c r="D94" s="604"/>
      <c r="E94" s="604"/>
      <c r="F94" s="604"/>
      <c r="G94" s="1296"/>
      <c r="H94" s="605"/>
      <c r="I94" s="607"/>
      <c r="J94" s="1745"/>
      <c r="K94" s="1250"/>
      <c r="L94" s="638"/>
      <c r="M94" s="1316"/>
      <c r="N94" s="1314"/>
      <c r="O94" s="1315"/>
      <c r="P94" s="1316"/>
      <c r="Q94" s="1317"/>
      <c r="R94" s="1750"/>
      <c r="S94" s="647"/>
      <c r="T94" s="807"/>
      <c r="U94" s="807"/>
      <c r="V94" s="807"/>
      <c r="W94" s="807"/>
      <c r="X94" s="1225"/>
      <c r="Y94" s="1306"/>
      <c r="Z94" s="1302" t="s">
        <v>4700</v>
      </c>
      <c r="AA94" s="1303" t="s">
        <v>163</v>
      </c>
      <c r="AB94" s="1304">
        <v>0.85</v>
      </c>
      <c r="AC94" s="1215"/>
      <c r="AD94" s="1215"/>
      <c r="AE94" s="1294"/>
      <c r="AF94" s="391">
        <f>ROUND(ROUND(ROUND(ROUND(G56+K92,0)*Q80,0)*Y93,0)*AB94,0)</f>
        <v>133</v>
      </c>
      <c r="AG94" s="268"/>
    </row>
    <row r="95" spans="1:33" ht="17.100000000000001" customHeight="1">
      <c r="A95" s="243">
        <v>63</v>
      </c>
      <c r="B95" s="351">
        <v>9387</v>
      </c>
      <c r="C95" s="870" t="s">
        <v>14218</v>
      </c>
      <c r="D95" s="604"/>
      <c r="E95" s="604"/>
      <c r="F95" s="604"/>
      <c r="G95" s="1296"/>
      <c r="H95" s="605"/>
      <c r="I95" s="607"/>
      <c r="J95" s="1745"/>
      <c r="K95" s="1250"/>
      <c r="L95" s="638"/>
      <c r="M95" s="1316"/>
      <c r="N95" s="1314"/>
      <c r="O95" s="1315"/>
      <c r="P95" s="1316"/>
      <c r="Q95" s="1317"/>
      <c r="R95" s="1750"/>
      <c r="S95" s="1106" t="s">
        <v>165</v>
      </c>
      <c r="T95" s="602"/>
      <c r="U95" s="602"/>
      <c r="V95" s="602"/>
      <c r="W95" s="602"/>
      <c r="X95" s="670" t="s">
        <v>163</v>
      </c>
      <c r="Y95" s="1305">
        <v>0.5</v>
      </c>
      <c r="Z95" s="1220"/>
      <c r="AA95" s="1220"/>
      <c r="AB95" s="1220"/>
      <c r="AC95" s="1220"/>
      <c r="AD95" s="1220"/>
      <c r="AE95" s="1306"/>
      <c r="AF95" s="391">
        <f>ROUND(ROUND(ROUND(G56+K92,0)*Q80,0)*Y95,0)</f>
        <v>112</v>
      </c>
      <c r="AG95" s="268"/>
    </row>
    <row r="96" spans="1:33" ht="17.100000000000001" customHeight="1">
      <c r="A96" s="243">
        <v>63</v>
      </c>
      <c r="B96" s="351">
        <v>9388</v>
      </c>
      <c r="C96" s="870" t="s">
        <v>14219</v>
      </c>
      <c r="D96" s="604"/>
      <c r="E96" s="604"/>
      <c r="F96" s="604"/>
      <c r="G96" s="1296"/>
      <c r="H96" s="605"/>
      <c r="I96" s="607"/>
      <c r="J96" s="646"/>
      <c r="K96" s="1250"/>
      <c r="L96" s="638"/>
      <c r="M96" s="1316"/>
      <c r="N96" s="1314"/>
      <c r="O96" s="1315"/>
      <c r="P96" s="1316"/>
      <c r="Q96" s="1317"/>
      <c r="R96" s="1751"/>
      <c r="S96" s="647"/>
      <c r="T96" s="807"/>
      <c r="U96" s="807"/>
      <c r="V96" s="807"/>
      <c r="W96" s="807"/>
      <c r="X96" s="1225"/>
      <c r="Y96" s="1306"/>
      <c r="Z96" s="1302" t="s">
        <v>4700</v>
      </c>
      <c r="AA96" s="1303" t="s">
        <v>163</v>
      </c>
      <c r="AB96" s="1304">
        <v>0.85</v>
      </c>
      <c r="AC96" s="1215"/>
      <c r="AD96" s="1215"/>
      <c r="AE96" s="1294"/>
      <c r="AF96" s="391">
        <f>ROUND(ROUND(ROUND(ROUND(G56+K92,0)*Q80,0)*Y95,0)*AB96,0)</f>
        <v>95</v>
      </c>
      <c r="AG96" s="268"/>
    </row>
    <row r="97" spans="1:33" ht="17.100000000000001" customHeight="1">
      <c r="A97" s="243">
        <v>63</v>
      </c>
      <c r="B97" s="351">
        <v>9389</v>
      </c>
      <c r="C97" s="870" t="s">
        <v>14220</v>
      </c>
      <c r="D97" s="604"/>
      <c r="E97" s="604"/>
      <c r="F97" s="604"/>
      <c r="G97" s="1296"/>
      <c r="H97" s="605"/>
      <c r="I97" s="607"/>
      <c r="J97" s="646"/>
      <c r="K97" s="1250"/>
      <c r="L97" s="638"/>
      <c r="M97" s="1316"/>
      <c r="N97" s="1314"/>
      <c r="O97" s="1315"/>
      <c r="P97" s="1316"/>
      <c r="Q97" s="1317"/>
      <c r="R97" s="641"/>
      <c r="S97" s="641"/>
      <c r="T97" s="602"/>
      <c r="U97" s="602"/>
      <c r="V97" s="602"/>
      <c r="W97" s="602"/>
      <c r="X97" s="670"/>
      <c r="Y97" s="1305"/>
      <c r="Z97" s="1215"/>
      <c r="AA97" s="1215"/>
      <c r="AB97" s="1294"/>
      <c r="AC97" s="1533" t="s">
        <v>167</v>
      </c>
      <c r="AD97" s="1250">
        <v>5</v>
      </c>
      <c r="AE97" s="1308" t="s">
        <v>168</v>
      </c>
      <c r="AF97" s="391">
        <f>ROUND(ROUND(ROUND(G56+K92,0)*Q80,0)-AD97,0)</f>
        <v>218</v>
      </c>
      <c r="AG97" s="268"/>
    </row>
    <row r="98" spans="1:33" ht="17.100000000000001" customHeight="1">
      <c r="A98" s="243">
        <v>63</v>
      </c>
      <c r="B98" s="351">
        <v>9390</v>
      </c>
      <c r="C98" s="870" t="s">
        <v>14221</v>
      </c>
      <c r="D98" s="604"/>
      <c r="E98" s="604"/>
      <c r="F98" s="604"/>
      <c r="G98" s="1296"/>
      <c r="H98" s="605"/>
      <c r="I98" s="607"/>
      <c r="J98" s="646"/>
      <c r="K98" s="1250"/>
      <c r="L98" s="638"/>
      <c r="M98" s="1316"/>
      <c r="N98" s="1314"/>
      <c r="O98" s="1315"/>
      <c r="P98" s="1316"/>
      <c r="Q98" s="1317"/>
      <c r="R98" s="1104"/>
      <c r="S98" s="1104"/>
      <c r="T98" s="807"/>
      <c r="U98" s="807"/>
      <c r="V98" s="807"/>
      <c r="W98" s="807"/>
      <c r="X98" s="1225"/>
      <c r="Y98" s="1306"/>
      <c r="Z98" s="1233" t="s">
        <v>4700</v>
      </c>
      <c r="AA98" s="670" t="s">
        <v>163</v>
      </c>
      <c r="AB98" s="1309">
        <v>0.85</v>
      </c>
      <c r="AC98" s="1745"/>
      <c r="AD98" s="1250"/>
      <c r="AE98" s="1308"/>
      <c r="AF98" s="391">
        <f>ROUND(ROUND(ROUND(ROUND(G56+K92,0)*Q80,0)*AB98,0)-AD97,0)</f>
        <v>185</v>
      </c>
      <c r="AG98" s="268"/>
    </row>
    <row r="99" spans="1:33" ht="17.100000000000001" customHeight="1">
      <c r="A99" s="243">
        <v>63</v>
      </c>
      <c r="B99" s="351">
        <v>9391</v>
      </c>
      <c r="C99" s="870" t="s">
        <v>14222</v>
      </c>
      <c r="D99" s="604"/>
      <c r="E99" s="604"/>
      <c r="F99" s="604"/>
      <c r="G99" s="1296"/>
      <c r="H99" s="605"/>
      <c r="I99" s="607"/>
      <c r="J99" s="646"/>
      <c r="K99" s="1250"/>
      <c r="L99" s="638"/>
      <c r="M99" s="1316"/>
      <c r="N99" s="1314"/>
      <c r="O99" s="1315"/>
      <c r="P99" s="1316"/>
      <c r="Q99" s="1317"/>
      <c r="R99" s="1749" t="s">
        <v>11559</v>
      </c>
      <c r="S99" s="1106" t="s">
        <v>162</v>
      </c>
      <c r="T99" s="602"/>
      <c r="U99" s="602"/>
      <c r="V99" s="602"/>
      <c r="W99" s="602"/>
      <c r="X99" s="670" t="s">
        <v>163</v>
      </c>
      <c r="Y99" s="1305">
        <v>0.7</v>
      </c>
      <c r="Z99" s="1226"/>
      <c r="AA99" s="1226"/>
      <c r="AB99" s="1310"/>
      <c r="AC99" s="1745"/>
      <c r="AD99" s="1242"/>
      <c r="AE99" s="1291"/>
      <c r="AF99" s="391">
        <f>ROUND(ROUND(ROUND(ROUND(G56+K92,0)*Q80,0)*Y99,0)-AD97,0)</f>
        <v>151</v>
      </c>
      <c r="AG99" s="268"/>
    </row>
    <row r="100" spans="1:33" ht="17.100000000000001" customHeight="1">
      <c r="A100" s="243">
        <v>63</v>
      </c>
      <c r="B100" s="351">
        <v>9392</v>
      </c>
      <c r="C100" s="870" t="s">
        <v>14223</v>
      </c>
      <c r="D100" s="604"/>
      <c r="E100" s="604"/>
      <c r="F100" s="604"/>
      <c r="G100" s="1296"/>
      <c r="H100" s="605"/>
      <c r="I100" s="607"/>
      <c r="J100" s="646"/>
      <c r="K100" s="1250"/>
      <c r="L100" s="638"/>
      <c r="M100" s="1316"/>
      <c r="N100" s="1314"/>
      <c r="O100" s="1315"/>
      <c r="P100" s="1316"/>
      <c r="Q100" s="1317"/>
      <c r="R100" s="1750"/>
      <c r="S100" s="647"/>
      <c r="T100" s="807"/>
      <c r="U100" s="807"/>
      <c r="V100" s="807"/>
      <c r="W100" s="807"/>
      <c r="X100" s="1225"/>
      <c r="Y100" s="1306"/>
      <c r="Z100" s="1302" t="s">
        <v>4700</v>
      </c>
      <c r="AA100" s="1303" t="s">
        <v>163</v>
      </c>
      <c r="AB100" s="1311">
        <v>0.85</v>
      </c>
      <c r="AC100" s="1745"/>
      <c r="AD100" s="1242"/>
      <c r="AE100" s="1291"/>
      <c r="AF100" s="391">
        <f>ROUND(ROUND(ROUND(ROUND(ROUND(G56+K92,0)*Q80,0)*Y99,0)*AB100,0)-AD97,0)</f>
        <v>128</v>
      </c>
      <c r="AG100" s="268"/>
    </row>
    <row r="101" spans="1:33" ht="17.100000000000001" customHeight="1">
      <c r="A101" s="243">
        <v>63</v>
      </c>
      <c r="B101" s="351">
        <v>9393</v>
      </c>
      <c r="C101" s="870" t="s">
        <v>14224</v>
      </c>
      <c r="D101" s="604"/>
      <c r="E101" s="604"/>
      <c r="F101" s="604"/>
      <c r="G101" s="1296"/>
      <c r="H101" s="605"/>
      <c r="I101" s="607"/>
      <c r="J101" s="646"/>
      <c r="K101" s="1250"/>
      <c r="L101" s="638"/>
      <c r="M101" s="1316"/>
      <c r="N101" s="1314"/>
      <c r="O101" s="1315"/>
      <c r="P101" s="1316"/>
      <c r="Q101" s="1317"/>
      <c r="R101" s="1750"/>
      <c r="S101" s="641" t="s">
        <v>165</v>
      </c>
      <c r="T101" s="602"/>
      <c r="U101" s="602"/>
      <c r="V101" s="602"/>
      <c r="W101" s="602"/>
      <c r="X101" s="670" t="s">
        <v>163</v>
      </c>
      <c r="Y101" s="1305">
        <v>0.5</v>
      </c>
      <c r="Z101" s="1220"/>
      <c r="AA101" s="1220"/>
      <c r="AB101" s="1306"/>
      <c r="AC101" s="1745"/>
      <c r="AD101" s="1242"/>
      <c r="AE101" s="1291"/>
      <c r="AF101" s="391">
        <f>ROUND(ROUND(ROUND(ROUND(G56+K92,0)*Q80,0)*Y101,0)-AD97,0)</f>
        <v>107</v>
      </c>
      <c r="AG101" s="268"/>
    </row>
    <row r="102" spans="1:33" ht="17.100000000000001" customHeight="1">
      <c r="A102" s="243">
        <v>63</v>
      </c>
      <c r="B102" s="351">
        <v>9394</v>
      </c>
      <c r="C102" s="870" t="s">
        <v>14225</v>
      </c>
      <c r="D102" s="604"/>
      <c r="E102" s="604"/>
      <c r="F102" s="806"/>
      <c r="G102" s="1329"/>
      <c r="H102" s="807"/>
      <c r="I102" s="1158"/>
      <c r="J102" s="647"/>
      <c r="K102" s="1225"/>
      <c r="L102" s="678"/>
      <c r="M102" s="1327"/>
      <c r="N102" s="1326"/>
      <c r="O102" s="1318"/>
      <c r="P102" s="1327"/>
      <c r="Q102" s="1322"/>
      <c r="R102" s="1751"/>
      <c r="S102" s="1104"/>
      <c r="T102" s="807"/>
      <c r="U102" s="807"/>
      <c r="V102" s="807"/>
      <c r="W102" s="807"/>
      <c r="X102" s="1225"/>
      <c r="Y102" s="1306"/>
      <c r="Z102" s="1302" t="s">
        <v>4700</v>
      </c>
      <c r="AA102" s="1303" t="s">
        <v>163</v>
      </c>
      <c r="AB102" s="1311">
        <v>0.85</v>
      </c>
      <c r="AC102" s="1746"/>
      <c r="AD102" s="1220"/>
      <c r="AE102" s="1306"/>
      <c r="AF102" s="391">
        <f>ROUND(ROUND(ROUND(ROUND(ROUND(G56+K92,0)*Q80,0)*Y101,0)*AB102,0)-AD97,0)</f>
        <v>90</v>
      </c>
      <c r="AG102" s="268"/>
    </row>
    <row r="103" spans="1:33" ht="17.100000000000001" customHeight="1">
      <c r="A103" s="229">
        <v>63</v>
      </c>
      <c r="B103" s="337">
        <v>9131</v>
      </c>
      <c r="C103" s="871" t="s">
        <v>14226</v>
      </c>
      <c r="D103" s="597"/>
      <c r="E103" s="604"/>
      <c r="F103" s="1542" t="s">
        <v>11607</v>
      </c>
      <c r="G103" s="558"/>
      <c r="H103" s="558"/>
      <c r="I103" s="674"/>
      <c r="J103" s="756"/>
      <c r="K103" s="562"/>
      <c r="L103" s="562"/>
      <c r="M103" s="654"/>
      <c r="N103" s="1606" t="s">
        <v>8647</v>
      </c>
      <c r="O103" s="1593" t="s">
        <v>162</v>
      </c>
      <c r="P103" s="602"/>
      <c r="Q103" s="1286"/>
      <c r="R103" s="1212"/>
      <c r="S103" s="1212"/>
      <c r="T103" s="664"/>
      <c r="U103" s="664"/>
      <c r="V103" s="664"/>
      <c r="W103" s="664"/>
      <c r="X103" s="1212"/>
      <c r="Y103" s="1287"/>
      <c r="Z103" s="1213"/>
      <c r="AA103" s="1213"/>
      <c r="AB103" s="1213"/>
      <c r="AC103" s="1213"/>
      <c r="AD103" s="1213"/>
      <c r="AE103" s="1288"/>
      <c r="AF103" s="473">
        <f>ROUND(G104*Q104,0)</f>
        <v>232</v>
      </c>
      <c r="AG103" s="268"/>
    </row>
    <row r="104" spans="1:33" ht="17.100000000000001" customHeight="1">
      <c r="A104" s="243">
        <v>63</v>
      </c>
      <c r="B104" s="351">
        <v>9401</v>
      </c>
      <c r="C104" s="870" t="s">
        <v>14227</v>
      </c>
      <c r="D104" s="597"/>
      <c r="E104" s="604"/>
      <c r="F104" s="1765"/>
      <c r="G104" s="1289">
        <v>331</v>
      </c>
      <c r="H104" s="654" t="s">
        <v>18</v>
      </c>
      <c r="I104" s="650"/>
      <c r="J104" s="597"/>
      <c r="K104" s="1228"/>
      <c r="L104" s="618"/>
      <c r="M104" s="654"/>
      <c r="N104" s="1758"/>
      <c r="O104" s="1833"/>
      <c r="P104" s="1250" t="s">
        <v>163</v>
      </c>
      <c r="Q104" s="1291">
        <v>0.7</v>
      </c>
      <c r="R104" s="1214"/>
      <c r="S104" s="1214"/>
      <c r="T104" s="667"/>
      <c r="U104" s="667"/>
      <c r="V104" s="667"/>
      <c r="W104" s="667"/>
      <c r="X104" s="1214"/>
      <c r="Y104" s="1292"/>
      <c r="Z104" s="1233" t="s">
        <v>4700</v>
      </c>
      <c r="AA104" s="670" t="s">
        <v>163</v>
      </c>
      <c r="AB104" s="1293">
        <v>0.85</v>
      </c>
      <c r="AC104" s="1215"/>
      <c r="AD104" s="1215"/>
      <c r="AE104" s="1294"/>
      <c r="AF104" s="391">
        <f>ROUND(ROUND(G104*Q104,0)*AB104,0)</f>
        <v>197</v>
      </c>
      <c r="AG104" s="268"/>
    </row>
    <row r="105" spans="1:33" ht="17.100000000000001" customHeight="1">
      <c r="A105" s="229">
        <v>63</v>
      </c>
      <c r="B105" s="337">
        <v>9132</v>
      </c>
      <c r="C105" s="871" t="s">
        <v>14228</v>
      </c>
      <c r="D105" s="597"/>
      <c r="E105" s="604"/>
      <c r="F105" s="1765"/>
      <c r="G105" s="618"/>
      <c r="H105" s="618"/>
      <c r="I105" s="650"/>
      <c r="J105" s="629"/>
      <c r="M105" s="1313"/>
      <c r="N105" s="1758"/>
      <c r="O105" s="1833"/>
      <c r="P105" s="1316"/>
      <c r="Q105" s="1317"/>
      <c r="R105" s="1769" t="s">
        <v>11559</v>
      </c>
      <c r="S105" s="1216" t="s">
        <v>162</v>
      </c>
      <c r="T105" s="1217"/>
      <c r="U105" s="1217"/>
      <c r="V105" s="1217"/>
      <c r="W105" s="1217"/>
      <c r="X105" s="1298" t="s">
        <v>163</v>
      </c>
      <c r="Y105" s="1299">
        <v>0.7</v>
      </c>
      <c r="Z105" s="1213"/>
      <c r="AA105" s="1213"/>
      <c r="AB105" s="1213"/>
      <c r="AC105" s="1213"/>
      <c r="AD105" s="1213"/>
      <c r="AE105" s="1288"/>
      <c r="AF105" s="473">
        <f>ROUND(ROUND(G104*Q104,0)*Y105,0)</f>
        <v>162</v>
      </c>
      <c r="AG105" s="268"/>
    </row>
    <row r="106" spans="1:33" ht="17.100000000000001" customHeight="1">
      <c r="A106" s="243">
        <v>63</v>
      </c>
      <c r="B106" s="351">
        <v>9402</v>
      </c>
      <c r="C106" s="870" t="s">
        <v>14229</v>
      </c>
      <c r="D106" s="597"/>
      <c r="E106" s="604"/>
      <c r="F106" s="623"/>
      <c r="G106" s="618"/>
      <c r="H106" s="618"/>
      <c r="I106" s="650"/>
      <c r="J106" s="629"/>
      <c r="K106" s="1228"/>
      <c r="L106" s="618"/>
      <c r="M106" s="1313"/>
      <c r="N106" s="1758"/>
      <c r="O106" s="1833"/>
      <c r="P106" s="1316"/>
      <c r="Q106" s="1317"/>
      <c r="R106" s="1750"/>
      <c r="S106" s="1218"/>
      <c r="T106" s="1219"/>
      <c r="U106" s="1219"/>
      <c r="V106" s="1219"/>
      <c r="W106" s="1219"/>
      <c r="X106" s="1300"/>
      <c r="Y106" s="1301"/>
      <c r="Z106" s="1302" t="s">
        <v>4700</v>
      </c>
      <c r="AA106" s="1303" t="s">
        <v>163</v>
      </c>
      <c r="AB106" s="1304">
        <v>0.85</v>
      </c>
      <c r="AC106" s="1215"/>
      <c r="AD106" s="1215"/>
      <c r="AE106" s="1294"/>
      <c r="AF106" s="391">
        <f>ROUND(ROUND(ROUND(G104*Q104,0)*Y105,0)*AB106,0)</f>
        <v>138</v>
      </c>
      <c r="AG106" s="268"/>
    </row>
    <row r="107" spans="1:33" ht="17.100000000000001" customHeight="1">
      <c r="A107" s="243">
        <v>63</v>
      </c>
      <c r="B107" s="351">
        <v>9403</v>
      </c>
      <c r="C107" s="870" t="s">
        <v>14230</v>
      </c>
      <c r="D107" s="597"/>
      <c r="E107" s="604"/>
      <c r="F107" s="623"/>
      <c r="G107" s="618"/>
      <c r="H107" s="618"/>
      <c r="I107" s="650"/>
      <c r="J107" s="629"/>
      <c r="K107" s="1228"/>
      <c r="L107" s="618"/>
      <c r="M107" s="1313"/>
      <c r="N107" s="1758"/>
      <c r="O107" s="1330"/>
      <c r="P107" s="1316"/>
      <c r="Q107" s="1317"/>
      <c r="R107" s="1750"/>
      <c r="S107" s="1106" t="s">
        <v>165</v>
      </c>
      <c r="T107" s="602"/>
      <c r="U107" s="602"/>
      <c r="V107" s="602"/>
      <c r="W107" s="602"/>
      <c r="X107" s="670" t="s">
        <v>163</v>
      </c>
      <c r="Y107" s="1305">
        <v>0.5</v>
      </c>
      <c r="Z107" s="1220"/>
      <c r="AA107" s="1220"/>
      <c r="AB107" s="1220"/>
      <c r="AC107" s="1220"/>
      <c r="AD107" s="1220"/>
      <c r="AE107" s="1306"/>
      <c r="AF107" s="391">
        <f>ROUND(ROUND(G104*Q104,0)*Y107,0)</f>
        <v>116</v>
      </c>
      <c r="AG107" s="268"/>
    </row>
    <row r="108" spans="1:33" ht="17.100000000000001" customHeight="1">
      <c r="A108" s="243">
        <v>63</v>
      </c>
      <c r="B108" s="351">
        <v>9404</v>
      </c>
      <c r="C108" s="870" t="s">
        <v>14231</v>
      </c>
      <c r="D108" s="597"/>
      <c r="E108" s="604"/>
      <c r="F108" s="623"/>
      <c r="G108" s="618"/>
      <c r="H108" s="618"/>
      <c r="I108" s="650"/>
      <c r="J108" s="629"/>
      <c r="K108" s="1228"/>
      <c r="L108" s="618"/>
      <c r="M108" s="1313"/>
      <c r="N108" s="1758"/>
      <c r="O108" s="1330"/>
      <c r="P108" s="1316"/>
      <c r="Q108" s="1317"/>
      <c r="R108" s="1751"/>
      <c r="S108" s="647"/>
      <c r="T108" s="807"/>
      <c r="U108" s="807"/>
      <c r="V108" s="807"/>
      <c r="W108" s="807"/>
      <c r="X108" s="1225"/>
      <c r="Y108" s="1306"/>
      <c r="Z108" s="1302" t="s">
        <v>4700</v>
      </c>
      <c r="AA108" s="1303" t="s">
        <v>163</v>
      </c>
      <c r="AB108" s="1304">
        <v>0.85</v>
      </c>
      <c r="AC108" s="1215"/>
      <c r="AD108" s="1215"/>
      <c r="AE108" s="1294"/>
      <c r="AF108" s="391">
        <f>ROUND(ROUND(ROUND(G104*Q104,0)*Y107,0)*AB108,0)</f>
        <v>99</v>
      </c>
      <c r="AG108" s="268"/>
    </row>
    <row r="109" spans="1:33" ht="17.100000000000001" customHeight="1">
      <c r="A109" s="243">
        <v>63</v>
      </c>
      <c r="B109" s="351">
        <v>9405</v>
      </c>
      <c r="C109" s="870" t="s">
        <v>14232</v>
      </c>
      <c r="D109" s="597"/>
      <c r="E109" s="604"/>
      <c r="F109" s="623"/>
      <c r="G109" s="618"/>
      <c r="H109" s="618"/>
      <c r="I109" s="650"/>
      <c r="J109" s="629"/>
      <c r="K109" s="1228"/>
      <c r="L109" s="618"/>
      <c r="M109" s="1313"/>
      <c r="N109" s="1758"/>
      <c r="O109" s="1330"/>
      <c r="P109" s="1316"/>
      <c r="Q109" s="1317"/>
      <c r="R109" s="641"/>
      <c r="S109" s="641"/>
      <c r="T109" s="602"/>
      <c r="U109" s="602"/>
      <c r="V109" s="602"/>
      <c r="W109" s="602"/>
      <c r="X109" s="670"/>
      <c r="Y109" s="1305"/>
      <c r="Z109" s="1215"/>
      <c r="AA109" s="1215"/>
      <c r="AB109" s="1294"/>
      <c r="AC109" s="1533" t="s">
        <v>167</v>
      </c>
      <c r="AD109" s="1250">
        <v>5</v>
      </c>
      <c r="AE109" s="1308" t="s">
        <v>168</v>
      </c>
      <c r="AF109" s="391">
        <f>ROUND(ROUND(G104*Q104,0)-AD109,0)</f>
        <v>227</v>
      </c>
      <c r="AG109" s="268"/>
    </row>
    <row r="110" spans="1:33" ht="17.100000000000001" customHeight="1">
      <c r="A110" s="243">
        <v>63</v>
      </c>
      <c r="B110" s="351">
        <v>9406</v>
      </c>
      <c r="C110" s="870" t="s">
        <v>14233</v>
      </c>
      <c r="D110" s="597"/>
      <c r="E110" s="604"/>
      <c r="F110" s="623"/>
      <c r="G110" s="618"/>
      <c r="H110" s="618"/>
      <c r="I110" s="650"/>
      <c r="J110" s="629"/>
      <c r="K110" s="1228"/>
      <c r="L110" s="618"/>
      <c r="M110" s="1313"/>
      <c r="N110" s="1758"/>
      <c r="O110" s="1315"/>
      <c r="P110" s="1316"/>
      <c r="Q110" s="1317"/>
      <c r="R110" s="1104"/>
      <c r="S110" s="1104"/>
      <c r="T110" s="807"/>
      <c r="U110" s="807"/>
      <c r="V110" s="807"/>
      <c r="W110" s="807"/>
      <c r="X110" s="1225"/>
      <c r="Y110" s="1306"/>
      <c r="Z110" s="1233" t="s">
        <v>4700</v>
      </c>
      <c r="AA110" s="670" t="s">
        <v>163</v>
      </c>
      <c r="AB110" s="1309">
        <v>0.85</v>
      </c>
      <c r="AC110" s="1745"/>
      <c r="AD110" s="1250"/>
      <c r="AE110" s="1308"/>
      <c r="AF110" s="391">
        <f>ROUND(ROUND(ROUND(G104*Q104,0)*AB110,0)-AD109,0)</f>
        <v>192</v>
      </c>
      <c r="AG110" s="268"/>
    </row>
    <row r="111" spans="1:33" ht="17.100000000000001" customHeight="1">
      <c r="A111" s="243">
        <v>63</v>
      </c>
      <c r="B111" s="351">
        <v>9407</v>
      </c>
      <c r="C111" s="870" t="s">
        <v>14234</v>
      </c>
      <c r="D111" s="597"/>
      <c r="E111" s="604"/>
      <c r="F111" s="623"/>
      <c r="G111" s="618"/>
      <c r="H111" s="618"/>
      <c r="I111" s="650"/>
      <c r="J111" s="629"/>
      <c r="K111" s="1228"/>
      <c r="L111" s="618"/>
      <c r="M111" s="1313"/>
      <c r="N111" s="1758"/>
      <c r="O111" s="1315"/>
      <c r="P111" s="1316"/>
      <c r="Q111" s="1317"/>
      <c r="R111" s="1749" t="s">
        <v>11559</v>
      </c>
      <c r="S111" s="1106" t="s">
        <v>162</v>
      </c>
      <c r="T111" s="602"/>
      <c r="U111" s="602"/>
      <c r="V111" s="602"/>
      <c r="W111" s="602"/>
      <c r="X111" s="670" t="s">
        <v>163</v>
      </c>
      <c r="Y111" s="1305">
        <v>0.7</v>
      </c>
      <c r="Z111" s="1226"/>
      <c r="AA111" s="1226"/>
      <c r="AB111" s="1310"/>
      <c r="AC111" s="1745"/>
      <c r="AD111" s="1242"/>
      <c r="AE111" s="1291"/>
      <c r="AF111" s="391">
        <f>ROUND(ROUND(ROUND(G104*Q104,0)*Y111,0)-AD109,0)</f>
        <v>157</v>
      </c>
      <c r="AG111" s="268"/>
    </row>
    <row r="112" spans="1:33" ht="17.100000000000001" customHeight="1">
      <c r="A112" s="243">
        <v>63</v>
      </c>
      <c r="B112" s="351">
        <v>9408</v>
      </c>
      <c r="C112" s="870" t="s">
        <v>14235</v>
      </c>
      <c r="D112" s="597"/>
      <c r="E112" s="604"/>
      <c r="F112" s="623"/>
      <c r="G112" s="618"/>
      <c r="H112" s="618"/>
      <c r="I112" s="650"/>
      <c r="J112" s="629"/>
      <c r="K112" s="1228"/>
      <c r="L112" s="618"/>
      <c r="M112" s="1313"/>
      <c r="N112" s="1314"/>
      <c r="O112" s="1315"/>
      <c r="P112" s="1316"/>
      <c r="Q112" s="1317"/>
      <c r="R112" s="1750"/>
      <c r="S112" s="647"/>
      <c r="T112" s="807"/>
      <c r="U112" s="807"/>
      <c r="V112" s="807"/>
      <c r="W112" s="807"/>
      <c r="X112" s="1225"/>
      <c r="Y112" s="1306"/>
      <c r="Z112" s="1302" t="s">
        <v>4700</v>
      </c>
      <c r="AA112" s="1303" t="s">
        <v>163</v>
      </c>
      <c r="AB112" s="1311">
        <v>0.85</v>
      </c>
      <c r="AC112" s="1745"/>
      <c r="AD112" s="1242"/>
      <c r="AE112" s="1291"/>
      <c r="AF112" s="391">
        <f>ROUND(ROUND(ROUND(ROUND(G104*Q104,0)*Y111,0)*AB112,0)-AD109,0)</f>
        <v>133</v>
      </c>
      <c r="AG112" s="268"/>
    </row>
    <row r="113" spans="1:33" ht="17.100000000000001" customHeight="1">
      <c r="A113" s="243">
        <v>63</v>
      </c>
      <c r="B113" s="351">
        <v>9409</v>
      </c>
      <c r="C113" s="870" t="s">
        <v>14236</v>
      </c>
      <c r="D113" s="597"/>
      <c r="E113" s="604"/>
      <c r="F113" s="623"/>
      <c r="G113" s="618"/>
      <c r="H113" s="618"/>
      <c r="I113" s="650"/>
      <c r="J113" s="629"/>
      <c r="K113" s="1228"/>
      <c r="L113" s="618"/>
      <c r="M113" s="1313"/>
      <c r="N113" s="1314"/>
      <c r="O113" s="1315"/>
      <c r="P113" s="1316"/>
      <c r="Q113" s="1317"/>
      <c r="R113" s="1750"/>
      <c r="S113" s="641" t="s">
        <v>165</v>
      </c>
      <c r="T113" s="602"/>
      <c r="U113" s="602"/>
      <c r="V113" s="602"/>
      <c r="W113" s="602"/>
      <c r="X113" s="670" t="s">
        <v>163</v>
      </c>
      <c r="Y113" s="1305">
        <v>0.5</v>
      </c>
      <c r="Z113" s="1220"/>
      <c r="AA113" s="1220"/>
      <c r="AB113" s="1306"/>
      <c r="AC113" s="1745"/>
      <c r="AD113" s="1242"/>
      <c r="AE113" s="1291"/>
      <c r="AF113" s="391">
        <f>ROUND(ROUND(ROUND(G104*Q104,0)*Y113,0)-AD109,0)</f>
        <v>111</v>
      </c>
      <c r="AG113" s="268"/>
    </row>
    <row r="114" spans="1:33" ht="17.100000000000001" customHeight="1">
      <c r="A114" s="243">
        <v>63</v>
      </c>
      <c r="B114" s="351">
        <v>9410</v>
      </c>
      <c r="C114" s="870" t="s">
        <v>14237</v>
      </c>
      <c r="D114" s="597"/>
      <c r="E114" s="604"/>
      <c r="F114" s="623"/>
      <c r="G114" s="618"/>
      <c r="H114" s="618"/>
      <c r="I114" s="650"/>
      <c r="J114" s="629"/>
      <c r="K114" s="1228"/>
      <c r="L114" s="618"/>
      <c r="M114" s="1313"/>
      <c r="N114" s="1314"/>
      <c r="O114" s="1315"/>
      <c r="P114" s="1316"/>
      <c r="Q114" s="1317"/>
      <c r="R114" s="1751"/>
      <c r="S114" s="1104"/>
      <c r="T114" s="807"/>
      <c r="U114" s="807"/>
      <c r="V114" s="807"/>
      <c r="W114" s="807"/>
      <c r="X114" s="1225"/>
      <c r="Y114" s="1306"/>
      <c r="Z114" s="1302" t="s">
        <v>4700</v>
      </c>
      <c r="AA114" s="1303" t="s">
        <v>163</v>
      </c>
      <c r="AB114" s="1311">
        <v>0.85</v>
      </c>
      <c r="AC114" s="1746"/>
      <c r="AD114" s="1220"/>
      <c r="AE114" s="1306"/>
      <c r="AF114" s="391">
        <f>ROUND(ROUND(ROUND(ROUND(G104*Q104,0)*Y113,0)*AB114,0)-AD109,0)</f>
        <v>94</v>
      </c>
      <c r="AG114" s="268"/>
    </row>
    <row r="115" spans="1:33" ht="17.100000000000001" customHeight="1">
      <c r="A115" s="229">
        <v>63</v>
      </c>
      <c r="B115" s="337">
        <v>9133</v>
      </c>
      <c r="C115" s="871" t="s">
        <v>14238</v>
      </c>
      <c r="D115" s="597"/>
      <c r="E115" s="604"/>
      <c r="F115" s="597"/>
      <c r="I115" s="661"/>
      <c r="J115" s="1626" t="s">
        <v>5845</v>
      </c>
      <c r="K115" s="562"/>
      <c r="L115" s="562"/>
      <c r="M115" s="664"/>
      <c r="N115" s="1102"/>
      <c r="O115" s="604"/>
      <c r="P115" s="605"/>
      <c r="Q115" s="607"/>
      <c r="R115" s="1212"/>
      <c r="S115" s="1212"/>
      <c r="T115" s="664"/>
      <c r="U115" s="664"/>
      <c r="V115" s="664"/>
      <c r="W115" s="664"/>
      <c r="X115" s="1212"/>
      <c r="Y115" s="1287"/>
      <c r="Z115" s="1213"/>
      <c r="AA115" s="1213"/>
      <c r="AB115" s="1213"/>
      <c r="AC115" s="1213"/>
      <c r="AD115" s="1213"/>
      <c r="AE115" s="1288"/>
      <c r="AF115" s="473">
        <f>ROUND(ROUND(G104+K116,0)*Q104,0)</f>
        <v>235</v>
      </c>
      <c r="AG115" s="268"/>
    </row>
    <row r="116" spans="1:33" ht="17.100000000000001" customHeight="1">
      <c r="A116" s="243">
        <v>63</v>
      </c>
      <c r="B116" s="351">
        <v>9411</v>
      </c>
      <c r="C116" s="870" t="s">
        <v>14239</v>
      </c>
      <c r="D116" s="597"/>
      <c r="E116" s="604"/>
      <c r="F116" s="597"/>
      <c r="G116" s="618"/>
      <c r="H116" s="654"/>
      <c r="I116" s="661"/>
      <c r="J116" s="1745"/>
      <c r="K116" s="1228">
        <v>4</v>
      </c>
      <c r="L116" s="618" t="s">
        <v>16</v>
      </c>
      <c r="M116" s="654"/>
      <c r="N116" s="1102"/>
      <c r="O116" s="604"/>
      <c r="P116" s="605"/>
      <c r="Q116" s="607"/>
      <c r="R116" s="1214"/>
      <c r="S116" s="1214"/>
      <c r="T116" s="667"/>
      <c r="U116" s="667"/>
      <c r="V116" s="667"/>
      <c r="W116" s="667"/>
      <c r="X116" s="1214"/>
      <c r="Y116" s="1292"/>
      <c r="Z116" s="1233" t="s">
        <v>4700</v>
      </c>
      <c r="AA116" s="670" t="s">
        <v>163</v>
      </c>
      <c r="AB116" s="1293">
        <v>0.85</v>
      </c>
      <c r="AC116" s="1215"/>
      <c r="AD116" s="1215"/>
      <c r="AE116" s="1294"/>
      <c r="AF116" s="391">
        <f>ROUND(ROUND(ROUND(G104+K116,0)*Q104,0)*AB116,0)</f>
        <v>200</v>
      </c>
      <c r="AG116" s="268"/>
    </row>
    <row r="117" spans="1:33" ht="17.100000000000001" customHeight="1">
      <c r="A117" s="229">
        <v>63</v>
      </c>
      <c r="B117" s="337">
        <v>9134</v>
      </c>
      <c r="C117" s="871" t="s">
        <v>14240</v>
      </c>
      <c r="D117" s="597"/>
      <c r="E117" s="604"/>
      <c r="F117" s="597"/>
      <c r="G117" s="1295"/>
      <c r="H117" s="654"/>
      <c r="I117" s="661"/>
      <c r="J117" s="1745"/>
      <c r="M117" s="1313"/>
      <c r="N117" s="1314"/>
      <c r="O117" s="1315"/>
      <c r="P117" s="1316"/>
      <c r="Q117" s="1317"/>
      <c r="R117" s="1769" t="s">
        <v>11559</v>
      </c>
      <c r="S117" s="1216" t="s">
        <v>162</v>
      </c>
      <c r="T117" s="1217"/>
      <c r="U117" s="1217"/>
      <c r="V117" s="1217"/>
      <c r="W117" s="1217"/>
      <c r="X117" s="1298" t="s">
        <v>163</v>
      </c>
      <c r="Y117" s="1299">
        <v>0.7</v>
      </c>
      <c r="Z117" s="1213"/>
      <c r="AA117" s="1213"/>
      <c r="AB117" s="1213"/>
      <c r="AC117" s="1213"/>
      <c r="AD117" s="1213"/>
      <c r="AE117" s="1288"/>
      <c r="AF117" s="473">
        <f>ROUND(ROUND(ROUND(G104+K116,0)*Q104,0)*Y117,0)</f>
        <v>165</v>
      </c>
      <c r="AG117" s="268"/>
    </row>
    <row r="118" spans="1:33" ht="17.100000000000001" customHeight="1">
      <c r="A118" s="243">
        <v>63</v>
      </c>
      <c r="B118" s="351">
        <v>9412</v>
      </c>
      <c r="C118" s="870" t="s">
        <v>14241</v>
      </c>
      <c r="D118" s="597"/>
      <c r="E118" s="604"/>
      <c r="F118" s="597"/>
      <c r="G118" s="1295"/>
      <c r="H118" s="654"/>
      <c r="I118" s="661"/>
      <c r="J118" s="1745"/>
      <c r="K118" s="1228"/>
      <c r="L118" s="618"/>
      <c r="M118" s="1313"/>
      <c r="N118" s="1314"/>
      <c r="O118" s="1315"/>
      <c r="P118" s="1316"/>
      <c r="Q118" s="1317"/>
      <c r="R118" s="1750"/>
      <c r="S118" s="1218"/>
      <c r="T118" s="1219"/>
      <c r="U118" s="1219"/>
      <c r="V118" s="1219"/>
      <c r="W118" s="1219"/>
      <c r="X118" s="1300"/>
      <c r="Y118" s="1301"/>
      <c r="Z118" s="1302" t="s">
        <v>4700</v>
      </c>
      <c r="AA118" s="1303" t="s">
        <v>163</v>
      </c>
      <c r="AB118" s="1304">
        <v>0.85</v>
      </c>
      <c r="AC118" s="1215"/>
      <c r="AD118" s="1215"/>
      <c r="AE118" s="1294"/>
      <c r="AF118" s="391">
        <f>ROUND(ROUND(ROUND(ROUND(G104+K116,0)*Q104,0)*Y117,0)*AB118,0)</f>
        <v>140</v>
      </c>
      <c r="AG118" s="268"/>
    </row>
    <row r="119" spans="1:33" ht="17.100000000000001" customHeight="1">
      <c r="A119" s="243">
        <v>63</v>
      </c>
      <c r="B119" s="351">
        <v>9413</v>
      </c>
      <c r="C119" s="870" t="s">
        <v>14242</v>
      </c>
      <c r="D119" s="597"/>
      <c r="E119" s="604"/>
      <c r="F119" s="597"/>
      <c r="G119" s="1295"/>
      <c r="H119" s="654"/>
      <c r="I119" s="661"/>
      <c r="J119" s="1745"/>
      <c r="K119" s="1228"/>
      <c r="L119" s="618"/>
      <c r="M119" s="1313"/>
      <c r="N119" s="1314"/>
      <c r="O119" s="1315"/>
      <c r="P119" s="1316"/>
      <c r="Q119" s="1317"/>
      <c r="R119" s="1750"/>
      <c r="S119" s="1106" t="s">
        <v>165</v>
      </c>
      <c r="T119" s="602"/>
      <c r="U119" s="602"/>
      <c r="V119" s="602"/>
      <c r="W119" s="602"/>
      <c r="X119" s="670" t="s">
        <v>163</v>
      </c>
      <c r="Y119" s="1305">
        <v>0.5</v>
      </c>
      <c r="Z119" s="1220"/>
      <c r="AA119" s="1220"/>
      <c r="AB119" s="1220"/>
      <c r="AC119" s="1220"/>
      <c r="AD119" s="1220"/>
      <c r="AE119" s="1306"/>
      <c r="AF119" s="391">
        <f>ROUND(ROUND(ROUND(G104+K116,0)*Q104,0)*Y119,0)</f>
        <v>118</v>
      </c>
      <c r="AG119" s="268"/>
    </row>
    <row r="120" spans="1:33" ht="17.100000000000001" customHeight="1">
      <c r="A120" s="243">
        <v>63</v>
      </c>
      <c r="B120" s="351">
        <v>9414</v>
      </c>
      <c r="C120" s="870" t="s">
        <v>14243</v>
      </c>
      <c r="D120" s="597"/>
      <c r="E120" s="604"/>
      <c r="F120" s="597"/>
      <c r="G120" s="1295"/>
      <c r="H120" s="654"/>
      <c r="I120" s="661"/>
      <c r="J120" s="629"/>
      <c r="K120" s="1228"/>
      <c r="L120" s="618"/>
      <c r="M120" s="1313"/>
      <c r="N120" s="1314"/>
      <c r="O120" s="1315"/>
      <c r="P120" s="1316"/>
      <c r="Q120" s="1317"/>
      <c r="R120" s="1751"/>
      <c r="S120" s="647"/>
      <c r="T120" s="807"/>
      <c r="U120" s="807"/>
      <c r="V120" s="807"/>
      <c r="W120" s="807"/>
      <c r="X120" s="1225"/>
      <c r="Y120" s="1306"/>
      <c r="Z120" s="1302" t="s">
        <v>4700</v>
      </c>
      <c r="AA120" s="1303" t="s">
        <v>163</v>
      </c>
      <c r="AB120" s="1304">
        <v>0.85</v>
      </c>
      <c r="AC120" s="1215"/>
      <c r="AD120" s="1215"/>
      <c r="AE120" s="1294"/>
      <c r="AF120" s="391">
        <f>ROUND(ROUND(ROUND(ROUND(G104+K116,0)*Q104,0)*Y119,0)*AB120,0)</f>
        <v>100</v>
      </c>
      <c r="AG120" s="268"/>
    </row>
    <row r="121" spans="1:33" ht="17.100000000000001" customHeight="1">
      <c r="A121" s="243">
        <v>63</v>
      </c>
      <c r="B121" s="351">
        <v>9415</v>
      </c>
      <c r="C121" s="870" t="s">
        <v>14244</v>
      </c>
      <c r="D121" s="597"/>
      <c r="E121" s="604"/>
      <c r="F121" s="597"/>
      <c r="G121" s="1295"/>
      <c r="H121" s="654"/>
      <c r="I121" s="661"/>
      <c r="J121" s="629"/>
      <c r="K121" s="1228"/>
      <c r="L121" s="618"/>
      <c r="M121" s="1313"/>
      <c r="N121" s="1314"/>
      <c r="O121" s="1315"/>
      <c r="P121" s="1316"/>
      <c r="Q121" s="1317"/>
      <c r="R121" s="641"/>
      <c r="S121" s="641"/>
      <c r="T121" s="602"/>
      <c r="U121" s="602"/>
      <c r="V121" s="602"/>
      <c r="W121" s="602"/>
      <c r="X121" s="670"/>
      <c r="Y121" s="1305"/>
      <c r="Z121" s="1215"/>
      <c r="AA121" s="1215"/>
      <c r="AB121" s="1294"/>
      <c r="AC121" s="1533" t="s">
        <v>167</v>
      </c>
      <c r="AD121" s="1250">
        <v>5</v>
      </c>
      <c r="AE121" s="1308" t="s">
        <v>168</v>
      </c>
      <c r="AF121" s="391">
        <f>ROUND(ROUND(ROUND(G104+K116,0)*Q104,0)-AD121,0)</f>
        <v>230</v>
      </c>
      <c r="AG121" s="268"/>
    </row>
    <row r="122" spans="1:33" ht="17.100000000000001" customHeight="1">
      <c r="A122" s="243">
        <v>63</v>
      </c>
      <c r="B122" s="351">
        <v>9416</v>
      </c>
      <c r="C122" s="870" t="s">
        <v>14245</v>
      </c>
      <c r="D122" s="597"/>
      <c r="E122" s="604"/>
      <c r="F122" s="597"/>
      <c r="G122" s="1295"/>
      <c r="H122" s="654"/>
      <c r="I122" s="661"/>
      <c r="J122" s="629"/>
      <c r="K122" s="1228"/>
      <c r="L122" s="618"/>
      <c r="M122" s="1313"/>
      <c r="N122" s="1314"/>
      <c r="O122" s="1315"/>
      <c r="P122" s="1316"/>
      <c r="Q122" s="1317"/>
      <c r="R122" s="1104"/>
      <c r="S122" s="1104"/>
      <c r="T122" s="807"/>
      <c r="U122" s="807"/>
      <c r="V122" s="807"/>
      <c r="W122" s="807"/>
      <c r="X122" s="1225"/>
      <c r="Y122" s="1306"/>
      <c r="Z122" s="1233" t="s">
        <v>4700</v>
      </c>
      <c r="AA122" s="670" t="s">
        <v>163</v>
      </c>
      <c r="AB122" s="1309">
        <v>0.85</v>
      </c>
      <c r="AC122" s="1745"/>
      <c r="AD122" s="1250"/>
      <c r="AE122" s="1308"/>
      <c r="AF122" s="391">
        <f>ROUND(ROUND(ROUND(ROUND(G104+K116,0)*Q104,0)*AB122,0)-AD121,0)</f>
        <v>195</v>
      </c>
      <c r="AG122" s="268"/>
    </row>
    <row r="123" spans="1:33" ht="17.100000000000001" customHeight="1">
      <c r="A123" s="243">
        <v>63</v>
      </c>
      <c r="B123" s="351">
        <v>9417</v>
      </c>
      <c r="C123" s="870" t="s">
        <v>14246</v>
      </c>
      <c r="D123" s="597"/>
      <c r="E123" s="604"/>
      <c r="F123" s="597"/>
      <c r="G123" s="1295"/>
      <c r="H123" s="654"/>
      <c r="I123" s="661"/>
      <c r="J123" s="629"/>
      <c r="K123" s="1228"/>
      <c r="L123" s="618"/>
      <c r="M123" s="1313"/>
      <c r="N123" s="1314"/>
      <c r="O123" s="1315"/>
      <c r="P123" s="1316"/>
      <c r="Q123" s="1317"/>
      <c r="R123" s="1749" t="s">
        <v>11559</v>
      </c>
      <c r="S123" s="1106" t="s">
        <v>162</v>
      </c>
      <c r="T123" s="602"/>
      <c r="U123" s="602"/>
      <c r="V123" s="602"/>
      <c r="W123" s="602"/>
      <c r="X123" s="670" t="s">
        <v>163</v>
      </c>
      <c r="Y123" s="1305">
        <v>0.7</v>
      </c>
      <c r="Z123" s="1226"/>
      <c r="AA123" s="1226"/>
      <c r="AB123" s="1310"/>
      <c r="AC123" s="1745"/>
      <c r="AD123" s="1242"/>
      <c r="AE123" s="1291"/>
      <c r="AF123" s="391">
        <f>ROUND(ROUND(ROUND(ROUND(G104+K116,0)*Q104,0)*Y123,0)-AD121,0)</f>
        <v>160</v>
      </c>
      <c r="AG123" s="268"/>
    </row>
    <row r="124" spans="1:33" ht="17.100000000000001" customHeight="1">
      <c r="A124" s="243">
        <v>63</v>
      </c>
      <c r="B124" s="351">
        <v>9418</v>
      </c>
      <c r="C124" s="870" t="s">
        <v>14247</v>
      </c>
      <c r="D124" s="597"/>
      <c r="E124" s="604"/>
      <c r="F124" s="597"/>
      <c r="G124" s="1295"/>
      <c r="H124" s="654"/>
      <c r="I124" s="661"/>
      <c r="J124" s="629"/>
      <c r="K124" s="1228"/>
      <c r="L124" s="618"/>
      <c r="M124" s="1313"/>
      <c r="N124" s="1314"/>
      <c r="O124" s="1315"/>
      <c r="P124" s="1316"/>
      <c r="Q124" s="1317"/>
      <c r="R124" s="1750"/>
      <c r="S124" s="647"/>
      <c r="T124" s="807"/>
      <c r="U124" s="807"/>
      <c r="V124" s="807"/>
      <c r="W124" s="807"/>
      <c r="X124" s="1225"/>
      <c r="Y124" s="1306"/>
      <c r="Z124" s="1302" t="s">
        <v>4700</v>
      </c>
      <c r="AA124" s="1303" t="s">
        <v>163</v>
      </c>
      <c r="AB124" s="1311">
        <v>0.85</v>
      </c>
      <c r="AC124" s="1745"/>
      <c r="AD124" s="1242"/>
      <c r="AE124" s="1291"/>
      <c r="AF124" s="391">
        <f>ROUND(ROUND(ROUND(ROUND(ROUND(G104+K116,0)*Q104,0)*Y123,0)*AB124,0)-AD121,0)</f>
        <v>135</v>
      </c>
      <c r="AG124" s="268"/>
    </row>
    <row r="125" spans="1:33" ht="17.100000000000001" customHeight="1">
      <c r="A125" s="243">
        <v>63</v>
      </c>
      <c r="B125" s="351">
        <v>9419</v>
      </c>
      <c r="C125" s="870" t="s">
        <v>14248</v>
      </c>
      <c r="D125" s="741"/>
      <c r="E125" s="604"/>
      <c r="F125" s="597"/>
      <c r="G125" s="1295"/>
      <c r="H125" s="654"/>
      <c r="I125" s="661"/>
      <c r="J125" s="629"/>
      <c r="K125" s="1228"/>
      <c r="L125" s="618"/>
      <c r="M125" s="1313"/>
      <c r="N125" s="1314"/>
      <c r="O125" s="1315"/>
      <c r="P125" s="1316"/>
      <c r="Q125" s="1317"/>
      <c r="R125" s="1750"/>
      <c r="S125" s="641" t="s">
        <v>165</v>
      </c>
      <c r="T125" s="602"/>
      <c r="U125" s="602"/>
      <c r="V125" s="602"/>
      <c r="W125" s="602"/>
      <c r="X125" s="670" t="s">
        <v>163</v>
      </c>
      <c r="Y125" s="1305">
        <v>0.5</v>
      </c>
      <c r="Z125" s="1220"/>
      <c r="AA125" s="1220"/>
      <c r="AB125" s="1306"/>
      <c r="AC125" s="1745"/>
      <c r="AD125" s="1242"/>
      <c r="AE125" s="1291"/>
      <c r="AF125" s="391">
        <f>ROUND(ROUND(ROUND(ROUND(G104+K116,0)*Q104,0)*Y125,0)-AD121,0)</f>
        <v>113</v>
      </c>
      <c r="AG125" s="268"/>
    </row>
    <row r="126" spans="1:33" ht="17.100000000000001" customHeight="1">
      <c r="A126" s="243">
        <v>63</v>
      </c>
      <c r="B126" s="351">
        <v>9420</v>
      </c>
      <c r="C126" s="870" t="s">
        <v>14249</v>
      </c>
      <c r="D126" s="741"/>
      <c r="E126" s="1102"/>
      <c r="F126" s="597"/>
      <c r="G126" s="1295"/>
      <c r="H126" s="654"/>
      <c r="I126" s="661"/>
      <c r="J126" s="629"/>
      <c r="K126" s="1228"/>
      <c r="L126" s="618"/>
      <c r="M126" s="1292"/>
      <c r="N126" s="1314"/>
      <c r="O126" s="1318"/>
      <c r="P126" s="1316"/>
      <c r="Q126" s="1317"/>
      <c r="R126" s="1751"/>
      <c r="S126" s="1104"/>
      <c r="T126" s="807"/>
      <c r="U126" s="807"/>
      <c r="V126" s="807"/>
      <c r="W126" s="807"/>
      <c r="X126" s="1225"/>
      <c r="Y126" s="1306"/>
      <c r="Z126" s="1302" t="s">
        <v>4700</v>
      </c>
      <c r="AA126" s="1303" t="s">
        <v>163</v>
      </c>
      <c r="AB126" s="1311">
        <v>0.85</v>
      </c>
      <c r="AC126" s="1746"/>
      <c r="AD126" s="1220"/>
      <c r="AE126" s="1306"/>
      <c r="AF126" s="391">
        <f>ROUND(ROUND(ROUND(ROUND(ROUND(G104+K116,0)*Q104,0)*Y125,0)*AB126,0)-AD121,0)</f>
        <v>95</v>
      </c>
      <c r="AG126" s="268"/>
    </row>
    <row r="127" spans="1:33" ht="17.100000000000001" customHeight="1">
      <c r="A127" s="243">
        <v>63</v>
      </c>
      <c r="B127" s="351">
        <v>9421</v>
      </c>
      <c r="C127" s="870" t="s">
        <v>14250</v>
      </c>
      <c r="D127" s="604"/>
      <c r="E127" s="604"/>
      <c r="F127" s="637"/>
      <c r="G127" s="638"/>
      <c r="H127" s="638"/>
      <c r="I127" s="744"/>
      <c r="J127" s="601"/>
      <c r="K127" s="641"/>
      <c r="L127" s="641"/>
      <c r="M127" s="605"/>
      <c r="N127" s="1314"/>
      <c r="O127" s="1593" t="s">
        <v>165</v>
      </c>
      <c r="P127" s="602"/>
      <c r="Q127" s="1286"/>
      <c r="R127" s="670"/>
      <c r="S127" s="670"/>
      <c r="T127" s="602"/>
      <c r="U127" s="602"/>
      <c r="V127" s="602"/>
      <c r="W127" s="602"/>
      <c r="X127" s="670"/>
      <c r="Y127" s="1320"/>
      <c r="Z127" s="1215"/>
      <c r="AA127" s="1215"/>
      <c r="AB127" s="1215"/>
      <c r="AC127" s="1215"/>
      <c r="AD127" s="1215"/>
      <c r="AE127" s="1294"/>
      <c r="AF127" s="391">
        <f>ROUND(G104*Q128,0)</f>
        <v>166</v>
      </c>
      <c r="AG127" s="268"/>
    </row>
    <row r="128" spans="1:33" ht="17.100000000000001" customHeight="1">
      <c r="A128" s="243">
        <v>63</v>
      </c>
      <c r="B128" s="351">
        <v>9422</v>
      </c>
      <c r="C128" s="870" t="s">
        <v>14251</v>
      </c>
      <c r="D128" s="604"/>
      <c r="E128" s="604"/>
      <c r="F128" s="637"/>
      <c r="G128" s="1328"/>
      <c r="H128" s="605"/>
      <c r="I128" s="744"/>
      <c r="J128" s="604"/>
      <c r="K128" s="1250"/>
      <c r="L128" s="638"/>
      <c r="M128" s="605"/>
      <c r="N128" s="1102"/>
      <c r="O128" s="1745"/>
      <c r="P128" s="1250" t="s">
        <v>163</v>
      </c>
      <c r="Q128" s="1291">
        <v>0.5</v>
      </c>
      <c r="R128" s="1225"/>
      <c r="S128" s="1225"/>
      <c r="T128" s="807"/>
      <c r="U128" s="807"/>
      <c r="V128" s="807"/>
      <c r="W128" s="807"/>
      <c r="X128" s="1225"/>
      <c r="Y128" s="1322"/>
      <c r="Z128" s="1233" t="s">
        <v>4700</v>
      </c>
      <c r="AA128" s="670" t="s">
        <v>163</v>
      </c>
      <c r="AB128" s="1293">
        <v>0.85</v>
      </c>
      <c r="AC128" s="1215"/>
      <c r="AD128" s="1215"/>
      <c r="AE128" s="1294"/>
      <c r="AF128" s="391">
        <f>ROUND(ROUND(G104*Q128,0)*AB128,0)</f>
        <v>141</v>
      </c>
      <c r="AG128" s="268"/>
    </row>
    <row r="129" spans="1:33" ht="17.100000000000001" customHeight="1">
      <c r="A129" s="243">
        <v>63</v>
      </c>
      <c r="B129" s="351">
        <v>9423</v>
      </c>
      <c r="C129" s="870" t="s">
        <v>14252</v>
      </c>
      <c r="D129" s="604"/>
      <c r="E129" s="604"/>
      <c r="F129" s="637"/>
      <c r="G129" s="638"/>
      <c r="H129" s="638"/>
      <c r="I129" s="744"/>
      <c r="J129" s="646"/>
      <c r="K129" s="1324"/>
      <c r="L129" s="1325"/>
      <c r="M129" s="1316"/>
      <c r="N129" s="1314"/>
      <c r="O129" s="1745"/>
      <c r="P129" s="1316"/>
      <c r="Q129" s="1317"/>
      <c r="R129" s="1749" t="s">
        <v>11559</v>
      </c>
      <c r="S129" s="1106" t="s">
        <v>162</v>
      </c>
      <c r="T129" s="602"/>
      <c r="U129" s="602"/>
      <c r="V129" s="602"/>
      <c r="W129" s="602"/>
      <c r="X129" s="670" t="s">
        <v>163</v>
      </c>
      <c r="Y129" s="1305">
        <v>0.7</v>
      </c>
      <c r="Z129" s="1215"/>
      <c r="AA129" s="1215"/>
      <c r="AB129" s="1215"/>
      <c r="AC129" s="1215"/>
      <c r="AD129" s="1215"/>
      <c r="AE129" s="1294"/>
      <c r="AF129" s="391">
        <f>ROUND(ROUND(G104*Q128,0)*Y129,0)</f>
        <v>116</v>
      </c>
      <c r="AG129" s="268"/>
    </row>
    <row r="130" spans="1:33" ht="17.100000000000001" customHeight="1">
      <c r="A130" s="243">
        <v>63</v>
      </c>
      <c r="B130" s="351">
        <v>9424</v>
      </c>
      <c r="C130" s="870" t="s">
        <v>14253</v>
      </c>
      <c r="D130" s="604"/>
      <c r="E130" s="604"/>
      <c r="F130" s="637"/>
      <c r="G130" s="638"/>
      <c r="H130" s="638"/>
      <c r="I130" s="744"/>
      <c r="J130" s="646"/>
      <c r="K130" s="1250"/>
      <c r="L130" s="638"/>
      <c r="M130" s="1316"/>
      <c r="N130" s="1314"/>
      <c r="O130" s="1745"/>
      <c r="P130" s="1316"/>
      <c r="Q130" s="1317"/>
      <c r="R130" s="1750"/>
      <c r="S130" s="647"/>
      <c r="T130" s="807"/>
      <c r="U130" s="807"/>
      <c r="V130" s="807"/>
      <c r="W130" s="807"/>
      <c r="X130" s="1225"/>
      <c r="Y130" s="1306"/>
      <c r="Z130" s="1302" t="s">
        <v>4700</v>
      </c>
      <c r="AA130" s="1303" t="s">
        <v>163</v>
      </c>
      <c r="AB130" s="1304">
        <v>0.85</v>
      </c>
      <c r="AC130" s="1215"/>
      <c r="AD130" s="1215"/>
      <c r="AE130" s="1294"/>
      <c r="AF130" s="391">
        <f>ROUND(ROUND(ROUND(G104*Q128,0)*Y129,0)*AB130,0)</f>
        <v>99</v>
      </c>
      <c r="AG130" s="268"/>
    </row>
    <row r="131" spans="1:33" ht="17.100000000000001" customHeight="1">
      <c r="A131" s="243">
        <v>63</v>
      </c>
      <c r="B131" s="351">
        <v>9425</v>
      </c>
      <c r="C131" s="870" t="s">
        <v>14254</v>
      </c>
      <c r="D131" s="604"/>
      <c r="E131" s="604"/>
      <c r="F131" s="637"/>
      <c r="G131" s="638"/>
      <c r="H131" s="638"/>
      <c r="I131" s="744"/>
      <c r="J131" s="646"/>
      <c r="K131" s="1250"/>
      <c r="L131" s="638"/>
      <c r="M131" s="1316"/>
      <c r="N131" s="1314"/>
      <c r="O131" s="1745"/>
      <c r="P131" s="1316"/>
      <c r="Q131" s="1317"/>
      <c r="R131" s="1750"/>
      <c r="S131" s="1106" t="s">
        <v>165</v>
      </c>
      <c r="T131" s="602"/>
      <c r="U131" s="602"/>
      <c r="V131" s="602"/>
      <c r="W131" s="602"/>
      <c r="X131" s="670" t="s">
        <v>163</v>
      </c>
      <c r="Y131" s="1305">
        <v>0.5</v>
      </c>
      <c r="Z131" s="1220"/>
      <c r="AA131" s="1220"/>
      <c r="AB131" s="1220"/>
      <c r="AC131" s="1220"/>
      <c r="AD131" s="1220"/>
      <c r="AE131" s="1306"/>
      <c r="AF131" s="391">
        <f>ROUND(ROUND(G104*Q128,0)*Y131,0)</f>
        <v>83</v>
      </c>
      <c r="AG131" s="268"/>
    </row>
    <row r="132" spans="1:33" ht="17.100000000000001" customHeight="1">
      <c r="A132" s="243">
        <v>63</v>
      </c>
      <c r="B132" s="351">
        <v>9426</v>
      </c>
      <c r="C132" s="870" t="s">
        <v>14255</v>
      </c>
      <c r="D132" s="604"/>
      <c r="E132" s="604"/>
      <c r="F132" s="637"/>
      <c r="G132" s="638"/>
      <c r="H132" s="638"/>
      <c r="I132" s="744"/>
      <c r="J132" s="646"/>
      <c r="K132" s="1250"/>
      <c r="L132" s="638"/>
      <c r="M132" s="1316"/>
      <c r="N132" s="1314"/>
      <c r="O132" s="1745"/>
      <c r="P132" s="1316"/>
      <c r="Q132" s="1317"/>
      <c r="R132" s="1751"/>
      <c r="S132" s="647"/>
      <c r="T132" s="807"/>
      <c r="U132" s="807"/>
      <c r="V132" s="807"/>
      <c r="W132" s="807"/>
      <c r="X132" s="1225"/>
      <c r="Y132" s="1306"/>
      <c r="Z132" s="1302" t="s">
        <v>4700</v>
      </c>
      <c r="AA132" s="1303" t="s">
        <v>163</v>
      </c>
      <c r="AB132" s="1304">
        <v>0.85</v>
      </c>
      <c r="AC132" s="1215"/>
      <c r="AD132" s="1215"/>
      <c r="AE132" s="1294"/>
      <c r="AF132" s="391">
        <f>ROUND(ROUND(ROUND(G104*Q128,0)*Y131,0)*AB132,0)</f>
        <v>71</v>
      </c>
      <c r="AG132" s="268"/>
    </row>
    <row r="133" spans="1:33" ht="17.100000000000001" customHeight="1">
      <c r="A133" s="243">
        <v>63</v>
      </c>
      <c r="B133" s="351">
        <v>9427</v>
      </c>
      <c r="C133" s="870" t="s">
        <v>14256</v>
      </c>
      <c r="D133" s="604"/>
      <c r="E133" s="604"/>
      <c r="F133" s="637"/>
      <c r="G133" s="638"/>
      <c r="H133" s="638"/>
      <c r="I133" s="744"/>
      <c r="J133" s="646"/>
      <c r="K133" s="1250"/>
      <c r="L133" s="638"/>
      <c r="M133" s="1316"/>
      <c r="N133" s="1314"/>
      <c r="O133" s="1315"/>
      <c r="P133" s="1316"/>
      <c r="Q133" s="1317"/>
      <c r="R133" s="641"/>
      <c r="S133" s="641"/>
      <c r="T133" s="602"/>
      <c r="U133" s="602"/>
      <c r="V133" s="602"/>
      <c r="W133" s="602"/>
      <c r="X133" s="670"/>
      <c r="Y133" s="1305"/>
      <c r="Z133" s="1215"/>
      <c r="AA133" s="1215"/>
      <c r="AB133" s="1294"/>
      <c r="AC133" s="1533" t="s">
        <v>167</v>
      </c>
      <c r="AD133" s="1250">
        <v>5</v>
      </c>
      <c r="AE133" s="1308" t="s">
        <v>168</v>
      </c>
      <c r="AF133" s="391">
        <f>ROUND(ROUND(G104*Q128,0)-AD133,0)</f>
        <v>161</v>
      </c>
      <c r="AG133" s="268"/>
    </row>
    <row r="134" spans="1:33" ht="17.100000000000001" customHeight="1">
      <c r="A134" s="243">
        <v>63</v>
      </c>
      <c r="B134" s="351">
        <v>9428</v>
      </c>
      <c r="C134" s="870" t="s">
        <v>14257</v>
      </c>
      <c r="D134" s="604"/>
      <c r="E134" s="604"/>
      <c r="F134" s="637"/>
      <c r="G134" s="638"/>
      <c r="H134" s="638"/>
      <c r="I134" s="744"/>
      <c r="J134" s="646"/>
      <c r="K134" s="1250"/>
      <c r="L134" s="638"/>
      <c r="M134" s="1316"/>
      <c r="N134" s="1314"/>
      <c r="O134" s="1315"/>
      <c r="P134" s="1316"/>
      <c r="Q134" s="1317"/>
      <c r="R134" s="1104"/>
      <c r="S134" s="1104"/>
      <c r="T134" s="807"/>
      <c r="U134" s="807"/>
      <c r="V134" s="807"/>
      <c r="W134" s="807"/>
      <c r="X134" s="1225"/>
      <c r="Y134" s="1306"/>
      <c r="Z134" s="1233" t="s">
        <v>4700</v>
      </c>
      <c r="AA134" s="670" t="s">
        <v>163</v>
      </c>
      <c r="AB134" s="1309">
        <v>0.85</v>
      </c>
      <c r="AC134" s="1745"/>
      <c r="AD134" s="1250"/>
      <c r="AE134" s="1308"/>
      <c r="AF134" s="391">
        <f>ROUND(ROUND(ROUND(G104*Q128,0)*AB134,0)-AD133,0)</f>
        <v>136</v>
      </c>
      <c r="AG134" s="268"/>
    </row>
    <row r="135" spans="1:33" ht="17.100000000000001" customHeight="1">
      <c r="A135" s="243">
        <v>63</v>
      </c>
      <c r="B135" s="351">
        <v>9429</v>
      </c>
      <c r="C135" s="870" t="s">
        <v>14258</v>
      </c>
      <c r="D135" s="604"/>
      <c r="E135" s="604"/>
      <c r="F135" s="637"/>
      <c r="G135" s="638"/>
      <c r="H135" s="638"/>
      <c r="I135" s="744"/>
      <c r="J135" s="646"/>
      <c r="K135" s="1250"/>
      <c r="L135" s="638"/>
      <c r="M135" s="1316"/>
      <c r="N135" s="1314"/>
      <c r="O135" s="1315"/>
      <c r="P135" s="1316"/>
      <c r="Q135" s="1317"/>
      <c r="R135" s="1749" t="s">
        <v>11559</v>
      </c>
      <c r="S135" s="1106" t="s">
        <v>162</v>
      </c>
      <c r="T135" s="602"/>
      <c r="U135" s="602"/>
      <c r="V135" s="602"/>
      <c r="W135" s="602"/>
      <c r="X135" s="670" t="s">
        <v>163</v>
      </c>
      <c r="Y135" s="1305">
        <v>0.7</v>
      </c>
      <c r="Z135" s="1226"/>
      <c r="AA135" s="1226"/>
      <c r="AB135" s="1310"/>
      <c r="AC135" s="1745"/>
      <c r="AD135" s="1242"/>
      <c r="AE135" s="1291"/>
      <c r="AF135" s="391">
        <f>ROUND(ROUND(ROUND(G104*Q128,0)*Y135,0)-AD133,0)</f>
        <v>111</v>
      </c>
      <c r="AG135" s="268"/>
    </row>
    <row r="136" spans="1:33" ht="17.100000000000001" customHeight="1">
      <c r="A136" s="243">
        <v>63</v>
      </c>
      <c r="B136" s="351">
        <v>9430</v>
      </c>
      <c r="C136" s="870" t="s">
        <v>14259</v>
      </c>
      <c r="D136" s="604"/>
      <c r="E136" s="604"/>
      <c r="F136" s="637"/>
      <c r="G136" s="638"/>
      <c r="H136" s="638"/>
      <c r="I136" s="744"/>
      <c r="J136" s="646"/>
      <c r="K136" s="1250"/>
      <c r="L136" s="638"/>
      <c r="M136" s="1316"/>
      <c r="N136" s="1314"/>
      <c r="O136" s="1315"/>
      <c r="P136" s="1316"/>
      <c r="Q136" s="1317"/>
      <c r="R136" s="1750"/>
      <c r="S136" s="647"/>
      <c r="T136" s="807"/>
      <c r="U136" s="807"/>
      <c r="V136" s="807"/>
      <c r="W136" s="807"/>
      <c r="X136" s="1225"/>
      <c r="Y136" s="1306"/>
      <c r="Z136" s="1302" t="s">
        <v>4700</v>
      </c>
      <c r="AA136" s="1303" t="s">
        <v>163</v>
      </c>
      <c r="AB136" s="1311">
        <v>0.85</v>
      </c>
      <c r="AC136" s="1745"/>
      <c r="AD136" s="1242"/>
      <c r="AE136" s="1291"/>
      <c r="AF136" s="391">
        <f>ROUND(ROUND(ROUND(ROUND(G104*Q128,0)*Y135,0)*AB136,0)-AD133,0)</f>
        <v>94</v>
      </c>
      <c r="AG136" s="268"/>
    </row>
    <row r="137" spans="1:33" ht="17.100000000000001" customHeight="1">
      <c r="A137" s="243">
        <v>63</v>
      </c>
      <c r="B137" s="351">
        <v>9431</v>
      </c>
      <c r="C137" s="870" t="s">
        <v>14260</v>
      </c>
      <c r="D137" s="604"/>
      <c r="E137" s="604"/>
      <c r="F137" s="637"/>
      <c r="G137" s="638"/>
      <c r="H137" s="638"/>
      <c r="I137" s="744"/>
      <c r="J137" s="646"/>
      <c r="K137" s="1250"/>
      <c r="L137" s="638"/>
      <c r="M137" s="1316"/>
      <c r="N137" s="1314"/>
      <c r="O137" s="1315"/>
      <c r="P137" s="1316"/>
      <c r="Q137" s="1317"/>
      <c r="R137" s="1750"/>
      <c r="S137" s="641" t="s">
        <v>165</v>
      </c>
      <c r="T137" s="602"/>
      <c r="U137" s="602"/>
      <c r="V137" s="602"/>
      <c r="W137" s="602"/>
      <c r="X137" s="670" t="s">
        <v>163</v>
      </c>
      <c r="Y137" s="1305">
        <v>0.5</v>
      </c>
      <c r="Z137" s="1220"/>
      <c r="AA137" s="1220"/>
      <c r="AB137" s="1306"/>
      <c r="AC137" s="1745"/>
      <c r="AD137" s="1242"/>
      <c r="AE137" s="1291"/>
      <c r="AF137" s="391">
        <f>ROUND(ROUND(ROUND(G104*Q128,0)*Y137,0)-AD133,0)</f>
        <v>78</v>
      </c>
      <c r="AG137" s="268"/>
    </row>
    <row r="138" spans="1:33" ht="17.100000000000001" customHeight="1">
      <c r="A138" s="243">
        <v>63</v>
      </c>
      <c r="B138" s="351">
        <v>9432</v>
      </c>
      <c r="C138" s="870" t="s">
        <v>14261</v>
      </c>
      <c r="D138" s="604"/>
      <c r="E138" s="604"/>
      <c r="F138" s="637"/>
      <c r="G138" s="638"/>
      <c r="H138" s="638"/>
      <c r="I138" s="744"/>
      <c r="J138" s="646"/>
      <c r="K138" s="1250"/>
      <c r="L138" s="638"/>
      <c r="M138" s="1316"/>
      <c r="N138" s="1314"/>
      <c r="O138" s="1315"/>
      <c r="P138" s="1316"/>
      <c r="Q138" s="1317"/>
      <c r="R138" s="1751"/>
      <c r="S138" s="1104"/>
      <c r="T138" s="807"/>
      <c r="U138" s="807"/>
      <c r="V138" s="807"/>
      <c r="W138" s="807"/>
      <c r="X138" s="1225"/>
      <c r="Y138" s="1306"/>
      <c r="Z138" s="1302" t="s">
        <v>4700</v>
      </c>
      <c r="AA138" s="1303" t="s">
        <v>163</v>
      </c>
      <c r="AB138" s="1311">
        <v>0.85</v>
      </c>
      <c r="AC138" s="1746"/>
      <c r="AD138" s="1220"/>
      <c r="AE138" s="1306"/>
      <c r="AF138" s="391">
        <f>ROUND(ROUND(ROUND(ROUND(G104*Q128,0)*Y137,0)*AB138,0)-AD133,0)</f>
        <v>66</v>
      </c>
      <c r="AG138" s="268"/>
    </row>
    <row r="139" spans="1:33" ht="17.100000000000001" customHeight="1">
      <c r="A139" s="243">
        <v>63</v>
      </c>
      <c r="B139" s="351">
        <v>9433</v>
      </c>
      <c r="C139" s="870" t="s">
        <v>14262</v>
      </c>
      <c r="D139" s="604"/>
      <c r="E139" s="604"/>
      <c r="F139" s="604"/>
      <c r="G139" s="1323"/>
      <c r="H139" s="1323"/>
      <c r="I139" s="607"/>
      <c r="J139" s="1593" t="s">
        <v>5845</v>
      </c>
      <c r="K139" s="641"/>
      <c r="L139" s="641"/>
      <c r="M139" s="602"/>
      <c r="N139" s="1102"/>
      <c r="O139" s="604"/>
      <c r="P139" s="605"/>
      <c r="Q139" s="607"/>
      <c r="R139" s="670"/>
      <c r="S139" s="670"/>
      <c r="T139" s="602"/>
      <c r="U139" s="602"/>
      <c r="V139" s="602"/>
      <c r="W139" s="602"/>
      <c r="X139" s="670"/>
      <c r="Y139" s="1320"/>
      <c r="Z139" s="1215"/>
      <c r="AA139" s="1215"/>
      <c r="AB139" s="1215"/>
      <c r="AC139" s="1215"/>
      <c r="AD139" s="1215"/>
      <c r="AE139" s="1294"/>
      <c r="AF139" s="391">
        <f>ROUND(ROUND(G104+K140,0)*Q128,0)</f>
        <v>168</v>
      </c>
      <c r="AG139" s="268"/>
    </row>
    <row r="140" spans="1:33" ht="17.100000000000001" customHeight="1">
      <c r="A140" s="243">
        <v>63</v>
      </c>
      <c r="B140" s="351">
        <v>9434</v>
      </c>
      <c r="C140" s="870" t="s">
        <v>14263</v>
      </c>
      <c r="D140" s="604"/>
      <c r="E140" s="604"/>
      <c r="F140" s="604"/>
      <c r="G140" s="638"/>
      <c r="H140" s="605"/>
      <c r="I140" s="607"/>
      <c r="J140" s="1745"/>
      <c r="K140" s="1250">
        <v>4</v>
      </c>
      <c r="L140" s="638" t="s">
        <v>16</v>
      </c>
      <c r="M140" s="605"/>
      <c r="N140" s="1102"/>
      <c r="O140" s="604"/>
      <c r="P140" s="605"/>
      <c r="Q140" s="607"/>
      <c r="R140" s="1225"/>
      <c r="S140" s="1225"/>
      <c r="T140" s="807"/>
      <c r="U140" s="807"/>
      <c r="V140" s="807"/>
      <c r="W140" s="807"/>
      <c r="X140" s="1225"/>
      <c r="Y140" s="1322"/>
      <c r="Z140" s="1233" t="s">
        <v>4700</v>
      </c>
      <c r="AA140" s="670" t="s">
        <v>163</v>
      </c>
      <c r="AB140" s="1293">
        <v>0.85</v>
      </c>
      <c r="AC140" s="1215"/>
      <c r="AD140" s="1215"/>
      <c r="AE140" s="1294"/>
      <c r="AF140" s="391">
        <f>ROUND(ROUND(ROUND(G104+K140,0)*Q128,0)*AB140,0)</f>
        <v>143</v>
      </c>
      <c r="AG140" s="268"/>
    </row>
    <row r="141" spans="1:33" ht="17.100000000000001" customHeight="1">
      <c r="A141" s="243">
        <v>63</v>
      </c>
      <c r="B141" s="351">
        <v>9435</v>
      </c>
      <c r="C141" s="870" t="s">
        <v>14264</v>
      </c>
      <c r="D141" s="604"/>
      <c r="E141" s="604"/>
      <c r="F141" s="604"/>
      <c r="G141" s="1296"/>
      <c r="H141" s="605"/>
      <c r="I141" s="607"/>
      <c r="J141" s="1745"/>
      <c r="K141" s="1324"/>
      <c r="L141" s="1325"/>
      <c r="M141" s="1316"/>
      <c r="N141" s="1314"/>
      <c r="O141" s="1315"/>
      <c r="P141" s="1316"/>
      <c r="Q141" s="1317"/>
      <c r="R141" s="1749" t="s">
        <v>11559</v>
      </c>
      <c r="S141" s="1106" t="s">
        <v>162</v>
      </c>
      <c r="T141" s="602"/>
      <c r="U141" s="602"/>
      <c r="V141" s="602"/>
      <c r="W141" s="602"/>
      <c r="X141" s="670" t="s">
        <v>163</v>
      </c>
      <c r="Y141" s="1305">
        <v>0.7</v>
      </c>
      <c r="Z141" s="1215"/>
      <c r="AA141" s="1215"/>
      <c r="AB141" s="1215"/>
      <c r="AC141" s="1215"/>
      <c r="AD141" s="1215"/>
      <c r="AE141" s="1294"/>
      <c r="AF141" s="391">
        <f>ROUND(ROUND(ROUND(G104+K140,0)*Q128,0)*Y141,0)</f>
        <v>118</v>
      </c>
      <c r="AG141" s="268"/>
    </row>
    <row r="142" spans="1:33" ht="17.100000000000001" customHeight="1">
      <c r="A142" s="243">
        <v>63</v>
      </c>
      <c r="B142" s="351">
        <v>9436</v>
      </c>
      <c r="C142" s="870" t="s">
        <v>14265</v>
      </c>
      <c r="D142" s="604"/>
      <c r="E142" s="604"/>
      <c r="F142" s="604"/>
      <c r="G142" s="1296"/>
      <c r="H142" s="605"/>
      <c r="I142" s="607"/>
      <c r="J142" s="1745"/>
      <c r="K142" s="1250"/>
      <c r="L142" s="638"/>
      <c r="M142" s="1316"/>
      <c r="N142" s="1314"/>
      <c r="O142" s="1315"/>
      <c r="P142" s="1316"/>
      <c r="Q142" s="1317"/>
      <c r="R142" s="1750"/>
      <c r="S142" s="647"/>
      <c r="T142" s="807"/>
      <c r="U142" s="807"/>
      <c r="V142" s="807"/>
      <c r="W142" s="807"/>
      <c r="X142" s="1225"/>
      <c r="Y142" s="1306"/>
      <c r="Z142" s="1302" t="s">
        <v>4700</v>
      </c>
      <c r="AA142" s="1303" t="s">
        <v>163</v>
      </c>
      <c r="AB142" s="1304">
        <v>0.85</v>
      </c>
      <c r="AC142" s="1215"/>
      <c r="AD142" s="1215"/>
      <c r="AE142" s="1294"/>
      <c r="AF142" s="391">
        <f>ROUND(ROUND(ROUND(ROUND(G104+K140,0)*Q128,0)*Y141,0)*AB142,0)</f>
        <v>100</v>
      </c>
      <c r="AG142" s="268"/>
    </row>
    <row r="143" spans="1:33" ht="17.100000000000001" customHeight="1">
      <c r="A143" s="243">
        <v>63</v>
      </c>
      <c r="B143" s="351">
        <v>9437</v>
      </c>
      <c r="C143" s="870" t="s">
        <v>14266</v>
      </c>
      <c r="D143" s="604"/>
      <c r="E143" s="604"/>
      <c r="F143" s="604"/>
      <c r="G143" s="1296"/>
      <c r="H143" s="605"/>
      <c r="I143" s="607"/>
      <c r="J143" s="1745"/>
      <c r="K143" s="1250"/>
      <c r="L143" s="638"/>
      <c r="M143" s="1316"/>
      <c r="N143" s="1314"/>
      <c r="O143" s="1315"/>
      <c r="P143" s="1316"/>
      <c r="Q143" s="1317"/>
      <c r="R143" s="1750"/>
      <c r="S143" s="1106" t="s">
        <v>165</v>
      </c>
      <c r="T143" s="602"/>
      <c r="U143" s="602"/>
      <c r="V143" s="602"/>
      <c r="W143" s="602"/>
      <c r="X143" s="670" t="s">
        <v>163</v>
      </c>
      <c r="Y143" s="1305">
        <v>0.5</v>
      </c>
      <c r="Z143" s="1220"/>
      <c r="AA143" s="1220"/>
      <c r="AB143" s="1220"/>
      <c r="AC143" s="1220"/>
      <c r="AD143" s="1220"/>
      <c r="AE143" s="1306"/>
      <c r="AF143" s="391">
        <f>ROUND(ROUND(ROUND(G104+K140,0)*Q128,0)*Y143,0)</f>
        <v>84</v>
      </c>
      <c r="AG143" s="268"/>
    </row>
    <row r="144" spans="1:33" ht="17.100000000000001" customHeight="1">
      <c r="A144" s="243">
        <v>63</v>
      </c>
      <c r="B144" s="351">
        <v>9438</v>
      </c>
      <c r="C144" s="870" t="s">
        <v>14267</v>
      </c>
      <c r="D144" s="604"/>
      <c r="E144" s="604"/>
      <c r="F144" s="604"/>
      <c r="G144" s="1296"/>
      <c r="H144" s="605"/>
      <c r="I144" s="607"/>
      <c r="J144" s="1745"/>
      <c r="K144" s="1250"/>
      <c r="L144" s="638"/>
      <c r="M144" s="1316"/>
      <c r="N144" s="1314"/>
      <c r="O144" s="1315"/>
      <c r="P144" s="1316"/>
      <c r="Q144" s="1317"/>
      <c r="R144" s="1751"/>
      <c r="S144" s="647"/>
      <c r="T144" s="807"/>
      <c r="U144" s="807"/>
      <c r="V144" s="807"/>
      <c r="W144" s="807"/>
      <c r="X144" s="1225"/>
      <c r="Y144" s="1306"/>
      <c r="Z144" s="1302" t="s">
        <v>4700</v>
      </c>
      <c r="AA144" s="1303" t="s">
        <v>163</v>
      </c>
      <c r="AB144" s="1304">
        <v>0.85</v>
      </c>
      <c r="AC144" s="1215"/>
      <c r="AD144" s="1215"/>
      <c r="AE144" s="1294"/>
      <c r="AF144" s="391">
        <f>ROUND(ROUND(ROUND(ROUND(G104+K140,0)*Q128,0)*Y143,0)*AB144,0)</f>
        <v>71</v>
      </c>
      <c r="AG144" s="268"/>
    </row>
    <row r="145" spans="1:33" ht="17.100000000000001" customHeight="1">
      <c r="A145" s="243">
        <v>63</v>
      </c>
      <c r="B145" s="351">
        <v>9439</v>
      </c>
      <c r="C145" s="870" t="s">
        <v>14268</v>
      </c>
      <c r="D145" s="604"/>
      <c r="E145" s="604"/>
      <c r="F145" s="604"/>
      <c r="G145" s="1296"/>
      <c r="H145" s="605"/>
      <c r="I145" s="607"/>
      <c r="J145" s="646"/>
      <c r="K145" s="1250"/>
      <c r="L145" s="638"/>
      <c r="M145" s="1316"/>
      <c r="N145" s="1314"/>
      <c r="O145" s="1315"/>
      <c r="P145" s="1316"/>
      <c r="Q145" s="1317"/>
      <c r="R145" s="641"/>
      <c r="S145" s="641"/>
      <c r="T145" s="602"/>
      <c r="U145" s="602"/>
      <c r="V145" s="602"/>
      <c r="W145" s="602"/>
      <c r="X145" s="670"/>
      <c r="Y145" s="1305"/>
      <c r="Z145" s="1215"/>
      <c r="AA145" s="1215"/>
      <c r="AB145" s="1294"/>
      <c r="AC145" s="1533" t="s">
        <v>167</v>
      </c>
      <c r="AD145" s="1250">
        <v>5</v>
      </c>
      <c r="AE145" s="1308" t="s">
        <v>168</v>
      </c>
      <c r="AF145" s="391">
        <f>ROUND(ROUND(ROUND(G104+K140,0)*Q128,0)-AD145,0)</f>
        <v>163</v>
      </c>
      <c r="AG145" s="268"/>
    </row>
    <row r="146" spans="1:33" ht="17.100000000000001" customHeight="1">
      <c r="A146" s="243">
        <v>63</v>
      </c>
      <c r="B146" s="351">
        <v>9440</v>
      </c>
      <c r="C146" s="870" t="s">
        <v>14269</v>
      </c>
      <c r="D146" s="604"/>
      <c r="E146" s="604"/>
      <c r="F146" s="604"/>
      <c r="G146" s="1296"/>
      <c r="H146" s="605"/>
      <c r="I146" s="607"/>
      <c r="J146" s="646"/>
      <c r="K146" s="1250"/>
      <c r="L146" s="638"/>
      <c r="M146" s="1316"/>
      <c r="N146" s="1314"/>
      <c r="O146" s="1315"/>
      <c r="P146" s="1316"/>
      <c r="Q146" s="1317"/>
      <c r="R146" s="1104"/>
      <c r="S146" s="1104"/>
      <c r="T146" s="807"/>
      <c r="U146" s="807"/>
      <c r="V146" s="807"/>
      <c r="W146" s="807"/>
      <c r="X146" s="1225"/>
      <c r="Y146" s="1306"/>
      <c r="Z146" s="1233" t="s">
        <v>4700</v>
      </c>
      <c r="AA146" s="670" t="s">
        <v>163</v>
      </c>
      <c r="AB146" s="1309">
        <v>0.85</v>
      </c>
      <c r="AC146" s="1745"/>
      <c r="AD146" s="1250"/>
      <c r="AE146" s="1308"/>
      <c r="AF146" s="391">
        <f>ROUND(ROUND(ROUND(ROUND(G104+K140,0)*Q128,0)*AB146,0)-AD145,0)</f>
        <v>138</v>
      </c>
      <c r="AG146" s="268"/>
    </row>
    <row r="147" spans="1:33" ht="17.100000000000001" customHeight="1">
      <c r="A147" s="243">
        <v>63</v>
      </c>
      <c r="B147" s="351">
        <v>9441</v>
      </c>
      <c r="C147" s="870" t="s">
        <v>14270</v>
      </c>
      <c r="D147" s="604"/>
      <c r="E147" s="604"/>
      <c r="F147" s="604"/>
      <c r="G147" s="1296"/>
      <c r="H147" s="605"/>
      <c r="I147" s="607"/>
      <c r="J147" s="646"/>
      <c r="K147" s="1250"/>
      <c r="L147" s="638"/>
      <c r="M147" s="1316"/>
      <c r="N147" s="1314"/>
      <c r="O147" s="1315"/>
      <c r="P147" s="1316"/>
      <c r="Q147" s="1317"/>
      <c r="R147" s="1749" t="s">
        <v>11559</v>
      </c>
      <c r="S147" s="1106" t="s">
        <v>162</v>
      </c>
      <c r="T147" s="602"/>
      <c r="U147" s="602"/>
      <c r="V147" s="602"/>
      <c r="W147" s="602"/>
      <c r="X147" s="670" t="s">
        <v>163</v>
      </c>
      <c r="Y147" s="1305">
        <v>0.7</v>
      </c>
      <c r="Z147" s="1226"/>
      <c r="AA147" s="1226"/>
      <c r="AB147" s="1310"/>
      <c r="AC147" s="1745"/>
      <c r="AD147" s="1242"/>
      <c r="AE147" s="1291"/>
      <c r="AF147" s="391">
        <f>ROUND(ROUND(ROUND(ROUND(G104+K140,0)*Q128,0)*Y147,0)-AD145,0)</f>
        <v>113</v>
      </c>
      <c r="AG147" s="268"/>
    </row>
    <row r="148" spans="1:33" ht="17.100000000000001" customHeight="1">
      <c r="A148" s="243">
        <v>63</v>
      </c>
      <c r="B148" s="351">
        <v>9442</v>
      </c>
      <c r="C148" s="870" t="s">
        <v>14271</v>
      </c>
      <c r="D148" s="604"/>
      <c r="E148" s="604"/>
      <c r="F148" s="604"/>
      <c r="G148" s="1296"/>
      <c r="H148" s="605"/>
      <c r="I148" s="607"/>
      <c r="J148" s="646"/>
      <c r="K148" s="1250"/>
      <c r="L148" s="638"/>
      <c r="M148" s="1316"/>
      <c r="N148" s="1314"/>
      <c r="O148" s="1315"/>
      <c r="P148" s="1316"/>
      <c r="Q148" s="1317"/>
      <c r="R148" s="1750"/>
      <c r="S148" s="647"/>
      <c r="T148" s="807"/>
      <c r="U148" s="807"/>
      <c r="V148" s="807"/>
      <c r="W148" s="807"/>
      <c r="X148" s="1225"/>
      <c r="Y148" s="1306"/>
      <c r="Z148" s="1302" t="s">
        <v>4700</v>
      </c>
      <c r="AA148" s="1303" t="s">
        <v>163</v>
      </c>
      <c r="AB148" s="1311">
        <v>0.85</v>
      </c>
      <c r="AC148" s="1745"/>
      <c r="AD148" s="1242"/>
      <c r="AE148" s="1291"/>
      <c r="AF148" s="391">
        <f>ROUND(ROUND(ROUND(ROUND(ROUND(G104+K140,0)*Q128,0)*Y147,0)*AB148,0)-AD145,0)</f>
        <v>95</v>
      </c>
      <c r="AG148" s="268"/>
    </row>
    <row r="149" spans="1:33" ht="17.100000000000001" customHeight="1">
      <c r="A149" s="243">
        <v>63</v>
      </c>
      <c r="B149" s="351">
        <v>9443</v>
      </c>
      <c r="C149" s="870" t="s">
        <v>14272</v>
      </c>
      <c r="D149" s="1102"/>
      <c r="E149" s="604"/>
      <c r="F149" s="604"/>
      <c r="G149" s="1296"/>
      <c r="H149" s="605"/>
      <c r="I149" s="607"/>
      <c r="J149" s="646"/>
      <c r="K149" s="1250"/>
      <c r="L149" s="638"/>
      <c r="M149" s="1316"/>
      <c r="N149" s="1314"/>
      <c r="O149" s="1315"/>
      <c r="P149" s="1316"/>
      <c r="Q149" s="1317"/>
      <c r="R149" s="1750"/>
      <c r="S149" s="641" t="s">
        <v>165</v>
      </c>
      <c r="T149" s="602"/>
      <c r="U149" s="602"/>
      <c r="V149" s="602"/>
      <c r="W149" s="602"/>
      <c r="X149" s="670" t="s">
        <v>163</v>
      </c>
      <c r="Y149" s="1305">
        <v>0.5</v>
      </c>
      <c r="Z149" s="1220"/>
      <c r="AA149" s="1220"/>
      <c r="AB149" s="1306"/>
      <c r="AC149" s="1745"/>
      <c r="AD149" s="1242"/>
      <c r="AE149" s="1291"/>
      <c r="AF149" s="391">
        <f>ROUND(ROUND(ROUND(ROUND(G104+K140,0)*Q128,0)*Y149,0)-AD145,0)</f>
        <v>79</v>
      </c>
      <c r="AG149" s="268"/>
    </row>
    <row r="150" spans="1:33" ht="17.100000000000001" customHeight="1">
      <c r="A150" s="243">
        <v>63</v>
      </c>
      <c r="B150" s="351">
        <v>9444</v>
      </c>
      <c r="C150" s="870" t="s">
        <v>14273</v>
      </c>
      <c r="D150" s="1102"/>
      <c r="E150" s="1093"/>
      <c r="F150" s="604"/>
      <c r="G150" s="1296"/>
      <c r="H150" s="605"/>
      <c r="I150" s="607"/>
      <c r="J150" s="646"/>
      <c r="K150" s="1250"/>
      <c r="L150" s="638"/>
      <c r="M150" s="1316"/>
      <c r="N150" s="1314"/>
      <c r="O150" s="1318"/>
      <c r="P150" s="1316"/>
      <c r="Q150" s="1317"/>
      <c r="R150" s="1751"/>
      <c r="S150" s="1104"/>
      <c r="T150" s="807"/>
      <c r="U150" s="807"/>
      <c r="V150" s="807"/>
      <c r="W150" s="807"/>
      <c r="X150" s="1225"/>
      <c r="Y150" s="1306"/>
      <c r="Z150" s="1302" t="s">
        <v>4700</v>
      </c>
      <c r="AA150" s="1303" t="s">
        <v>163</v>
      </c>
      <c r="AB150" s="1311">
        <v>0.85</v>
      </c>
      <c r="AC150" s="1746"/>
      <c r="AD150" s="1220"/>
      <c r="AE150" s="1306"/>
      <c r="AF150" s="391">
        <f>ROUND(ROUND(ROUND(ROUND(ROUND(G104+K140,0)*Q128,0)*Y149,0)*AB150,0)-AD145,0)</f>
        <v>66</v>
      </c>
      <c r="AG150" s="268"/>
    </row>
    <row r="151" spans="1:33" ht="17.100000000000001" customHeight="1">
      <c r="A151" s="243">
        <v>63</v>
      </c>
      <c r="B151" s="351">
        <v>9451</v>
      </c>
      <c r="C151" s="870" t="s">
        <v>14274</v>
      </c>
      <c r="D151" s="1094"/>
      <c r="E151" s="1749" t="s">
        <v>11632</v>
      </c>
      <c r="F151" s="1580" t="s">
        <v>11633</v>
      </c>
      <c r="G151" s="633"/>
      <c r="H151" s="633"/>
      <c r="I151" s="1095"/>
      <c r="J151" s="601"/>
      <c r="K151" s="641"/>
      <c r="L151" s="641"/>
      <c r="M151" s="602"/>
      <c r="N151" s="1536" t="s">
        <v>8647</v>
      </c>
      <c r="O151" s="1593" t="s">
        <v>162</v>
      </c>
      <c r="P151" s="602"/>
      <c r="Q151" s="1286"/>
      <c r="R151" s="670"/>
      <c r="S151" s="670"/>
      <c r="T151" s="602"/>
      <c r="U151" s="602"/>
      <c r="V151" s="602"/>
      <c r="W151" s="602"/>
      <c r="X151" s="670"/>
      <c r="Y151" s="1320"/>
      <c r="Z151" s="1215"/>
      <c r="AA151" s="1215"/>
      <c r="AB151" s="1215"/>
      <c r="AC151" s="1215"/>
      <c r="AD151" s="1215"/>
      <c r="AE151" s="1294"/>
      <c r="AF151" s="391">
        <f>ROUND(G152*Q152,0)</f>
        <v>452</v>
      </c>
      <c r="AG151" s="268"/>
    </row>
    <row r="152" spans="1:33" ht="17.100000000000001" customHeight="1">
      <c r="A152" s="243">
        <v>63</v>
      </c>
      <c r="B152" s="351">
        <v>9452</v>
      </c>
      <c r="C152" s="870" t="s">
        <v>14275</v>
      </c>
      <c r="D152" s="646"/>
      <c r="E152" s="1750"/>
      <c r="F152" s="1765"/>
      <c r="G152" s="1328">
        <v>645</v>
      </c>
      <c r="H152" s="605" t="s">
        <v>18</v>
      </c>
      <c r="I152" s="744"/>
      <c r="J152" s="604"/>
      <c r="K152" s="1250"/>
      <c r="L152" s="638"/>
      <c r="M152" s="605"/>
      <c r="N152" s="1648"/>
      <c r="O152" s="1745"/>
      <c r="P152" s="1250" t="s">
        <v>163</v>
      </c>
      <c r="Q152" s="1291">
        <v>0.7</v>
      </c>
      <c r="R152" s="1225"/>
      <c r="S152" s="1225"/>
      <c r="T152" s="807"/>
      <c r="U152" s="807"/>
      <c r="V152" s="807"/>
      <c r="W152" s="807"/>
      <c r="X152" s="1225"/>
      <c r="Y152" s="1322"/>
      <c r="Z152" s="1233" t="s">
        <v>4700</v>
      </c>
      <c r="AA152" s="670" t="s">
        <v>163</v>
      </c>
      <c r="AB152" s="1293">
        <v>0.85</v>
      </c>
      <c r="AC152" s="1215"/>
      <c r="AD152" s="1215"/>
      <c r="AE152" s="1294"/>
      <c r="AF152" s="391">
        <f>ROUND(ROUND(G152*Q152,0)*AB152,0)</f>
        <v>384</v>
      </c>
      <c r="AG152" s="268"/>
    </row>
    <row r="153" spans="1:33" ht="17.100000000000001" customHeight="1">
      <c r="A153" s="243">
        <v>63</v>
      </c>
      <c r="B153" s="351">
        <v>9453</v>
      </c>
      <c r="C153" s="870" t="s">
        <v>14276</v>
      </c>
      <c r="D153" s="646"/>
      <c r="E153" s="1750"/>
      <c r="F153" s="1765"/>
      <c r="G153" s="638"/>
      <c r="H153" s="638"/>
      <c r="I153" s="744"/>
      <c r="J153" s="646"/>
      <c r="K153" s="1324"/>
      <c r="L153" s="1325"/>
      <c r="M153" s="1316"/>
      <c r="N153" s="1648"/>
      <c r="O153" s="1745"/>
      <c r="P153" s="1316"/>
      <c r="Q153" s="1317"/>
      <c r="R153" s="1749" t="s">
        <v>11559</v>
      </c>
      <c r="S153" s="1106" t="s">
        <v>162</v>
      </c>
      <c r="T153" s="602"/>
      <c r="U153" s="602"/>
      <c r="V153" s="602"/>
      <c r="W153" s="602"/>
      <c r="X153" s="670" t="s">
        <v>163</v>
      </c>
      <c r="Y153" s="1305">
        <v>0.7</v>
      </c>
      <c r="Z153" s="1226"/>
      <c r="AA153" s="1226"/>
      <c r="AB153" s="1226"/>
      <c r="AC153" s="1226"/>
      <c r="AD153" s="1226"/>
      <c r="AE153" s="1310"/>
      <c r="AF153" s="391">
        <f>ROUND(ROUND(G152*Q152,0)*Y153,0)</f>
        <v>316</v>
      </c>
      <c r="AG153" s="268"/>
    </row>
    <row r="154" spans="1:33" ht="17.100000000000001" customHeight="1">
      <c r="A154" s="243">
        <v>63</v>
      </c>
      <c r="B154" s="351">
        <v>9454</v>
      </c>
      <c r="C154" s="870" t="s">
        <v>14277</v>
      </c>
      <c r="D154" s="646"/>
      <c r="E154" s="1750"/>
      <c r="F154" s="1765"/>
      <c r="G154" s="638"/>
      <c r="H154" s="638"/>
      <c r="I154" s="744"/>
      <c r="J154" s="646"/>
      <c r="K154" s="1250"/>
      <c r="L154" s="638"/>
      <c r="M154" s="1316"/>
      <c r="N154" s="1648"/>
      <c r="O154" s="1745"/>
      <c r="P154" s="1316"/>
      <c r="Q154" s="1317"/>
      <c r="R154" s="1750"/>
      <c r="S154" s="647"/>
      <c r="T154" s="807"/>
      <c r="U154" s="807"/>
      <c r="V154" s="807"/>
      <c r="W154" s="807"/>
      <c r="X154" s="1225"/>
      <c r="Y154" s="1306"/>
      <c r="Z154" s="1302" t="s">
        <v>4700</v>
      </c>
      <c r="AA154" s="1303" t="s">
        <v>163</v>
      </c>
      <c r="AB154" s="1304">
        <v>0.85</v>
      </c>
      <c r="AC154" s="1215"/>
      <c r="AD154" s="1215"/>
      <c r="AE154" s="1294"/>
      <c r="AF154" s="391">
        <f>ROUND(ROUND(ROUND(G152*Q152,0)*Y153,0)*AB154,0)</f>
        <v>269</v>
      </c>
      <c r="AG154" s="268"/>
    </row>
    <row r="155" spans="1:33" ht="17.100000000000001" customHeight="1">
      <c r="A155" s="243">
        <v>63</v>
      </c>
      <c r="B155" s="351">
        <v>9455</v>
      </c>
      <c r="C155" s="870" t="s">
        <v>14278</v>
      </c>
      <c r="D155" s="646"/>
      <c r="E155" s="1750"/>
      <c r="F155" s="1765"/>
      <c r="G155" s="638"/>
      <c r="H155" s="638"/>
      <c r="I155" s="744"/>
      <c r="J155" s="646"/>
      <c r="K155" s="1250"/>
      <c r="L155" s="638"/>
      <c r="M155" s="1316"/>
      <c r="N155" s="1648"/>
      <c r="O155" s="1745"/>
      <c r="P155" s="1316"/>
      <c r="Q155" s="1317"/>
      <c r="R155" s="1750"/>
      <c r="S155" s="1106" t="s">
        <v>165</v>
      </c>
      <c r="T155" s="602"/>
      <c r="U155" s="602"/>
      <c r="V155" s="602"/>
      <c r="W155" s="602"/>
      <c r="X155" s="670" t="s">
        <v>163</v>
      </c>
      <c r="Y155" s="1305">
        <v>0.5</v>
      </c>
      <c r="Z155" s="1220"/>
      <c r="AA155" s="1220"/>
      <c r="AB155" s="1220"/>
      <c r="AC155" s="1220"/>
      <c r="AD155" s="1220"/>
      <c r="AE155" s="1306"/>
      <c r="AF155" s="391">
        <f>ROUND(ROUND(G152*Q152,0)*Y155,0)</f>
        <v>226</v>
      </c>
      <c r="AG155" s="268"/>
    </row>
    <row r="156" spans="1:33" ht="17.100000000000001" customHeight="1">
      <c r="A156" s="243">
        <v>63</v>
      </c>
      <c r="B156" s="351">
        <v>9456</v>
      </c>
      <c r="C156" s="870" t="s">
        <v>14279</v>
      </c>
      <c r="D156" s="646"/>
      <c r="E156" s="1750"/>
      <c r="F156" s="637"/>
      <c r="G156" s="638"/>
      <c r="H156" s="638"/>
      <c r="I156" s="744"/>
      <c r="J156" s="646"/>
      <c r="K156" s="1250"/>
      <c r="L156" s="638"/>
      <c r="M156" s="1316"/>
      <c r="N156" s="1648"/>
      <c r="O156" s="1745"/>
      <c r="P156" s="1316"/>
      <c r="Q156" s="1317"/>
      <c r="R156" s="1751"/>
      <c r="S156" s="647"/>
      <c r="T156" s="807"/>
      <c r="U156" s="807"/>
      <c r="V156" s="807"/>
      <c r="W156" s="807"/>
      <c r="X156" s="1225"/>
      <c r="Y156" s="1306"/>
      <c r="Z156" s="1302" t="s">
        <v>4700</v>
      </c>
      <c r="AA156" s="1303" t="s">
        <v>163</v>
      </c>
      <c r="AB156" s="1304">
        <v>0.85</v>
      </c>
      <c r="AC156" s="1215"/>
      <c r="AD156" s="1215"/>
      <c r="AE156" s="1294"/>
      <c r="AF156" s="391">
        <f>ROUND(ROUND(ROUND(G152*Q152,0)*Y155,0)*AB156,0)</f>
        <v>192</v>
      </c>
      <c r="AG156" s="268"/>
    </row>
    <row r="157" spans="1:33" ht="17.100000000000001" customHeight="1">
      <c r="A157" s="243">
        <v>63</v>
      </c>
      <c r="B157" s="351">
        <v>9457</v>
      </c>
      <c r="C157" s="870" t="s">
        <v>14280</v>
      </c>
      <c r="D157" s="646"/>
      <c r="E157" s="646"/>
      <c r="F157" s="637"/>
      <c r="G157" s="638"/>
      <c r="H157" s="638"/>
      <c r="I157" s="744"/>
      <c r="J157" s="646"/>
      <c r="K157" s="1250"/>
      <c r="L157" s="638"/>
      <c r="M157" s="1316"/>
      <c r="N157" s="1648"/>
      <c r="O157" s="1745"/>
      <c r="P157" s="1316"/>
      <c r="Q157" s="1317"/>
      <c r="R157" s="641"/>
      <c r="S157" s="641"/>
      <c r="T157" s="602"/>
      <c r="U157" s="602"/>
      <c r="V157" s="602"/>
      <c r="W157" s="602"/>
      <c r="X157" s="670"/>
      <c r="Y157" s="1305"/>
      <c r="Z157" s="1215"/>
      <c r="AA157" s="1215"/>
      <c r="AB157" s="1294"/>
      <c r="AC157" s="1533" t="s">
        <v>167</v>
      </c>
      <c r="AD157" s="1250">
        <v>5</v>
      </c>
      <c r="AE157" s="1308" t="s">
        <v>168</v>
      </c>
      <c r="AF157" s="391">
        <f>ROUND(ROUND(G152*Q152,0)-AD157,0)</f>
        <v>447</v>
      </c>
      <c r="AG157" s="268"/>
    </row>
    <row r="158" spans="1:33" ht="17.100000000000001" customHeight="1">
      <c r="A158" s="243">
        <v>63</v>
      </c>
      <c r="B158" s="351">
        <v>9458</v>
      </c>
      <c r="C158" s="870" t="s">
        <v>14281</v>
      </c>
      <c r="D158" s="646"/>
      <c r="E158" s="646"/>
      <c r="F158" s="637"/>
      <c r="G158" s="638"/>
      <c r="H158" s="638"/>
      <c r="I158" s="744"/>
      <c r="J158" s="646"/>
      <c r="K158" s="1250"/>
      <c r="L158" s="638"/>
      <c r="M158" s="1316"/>
      <c r="N158" s="1648"/>
      <c r="O158" s="1315"/>
      <c r="P158" s="1316"/>
      <c r="Q158" s="1317"/>
      <c r="R158" s="1104"/>
      <c r="S158" s="1104"/>
      <c r="T158" s="807"/>
      <c r="U158" s="807"/>
      <c r="V158" s="807"/>
      <c r="W158" s="807"/>
      <c r="X158" s="1225"/>
      <c r="Y158" s="1306"/>
      <c r="Z158" s="1233" t="s">
        <v>4700</v>
      </c>
      <c r="AA158" s="670" t="s">
        <v>163</v>
      </c>
      <c r="AB158" s="1309">
        <v>0.85</v>
      </c>
      <c r="AC158" s="1745"/>
      <c r="AD158" s="1250"/>
      <c r="AE158" s="1308"/>
      <c r="AF158" s="391">
        <f>ROUND(ROUND(ROUND(G152*Q152,0)*AB158,0)-AD157,0)</f>
        <v>379</v>
      </c>
      <c r="AG158" s="268"/>
    </row>
    <row r="159" spans="1:33" ht="17.100000000000001" customHeight="1">
      <c r="A159" s="243">
        <v>63</v>
      </c>
      <c r="B159" s="351">
        <v>9459</v>
      </c>
      <c r="C159" s="870" t="s">
        <v>14282</v>
      </c>
      <c r="D159" s="646"/>
      <c r="E159" s="646"/>
      <c r="F159" s="637"/>
      <c r="G159" s="638"/>
      <c r="H159" s="638"/>
      <c r="I159" s="744"/>
      <c r="J159" s="646"/>
      <c r="K159" s="1250"/>
      <c r="L159" s="638"/>
      <c r="M159" s="1316"/>
      <c r="N159" s="1648"/>
      <c r="O159" s="1315"/>
      <c r="P159" s="1316"/>
      <c r="Q159" s="1317"/>
      <c r="R159" s="1749" t="s">
        <v>11559</v>
      </c>
      <c r="S159" s="1106" t="s">
        <v>162</v>
      </c>
      <c r="T159" s="602"/>
      <c r="U159" s="602"/>
      <c r="V159" s="602"/>
      <c r="W159" s="602"/>
      <c r="X159" s="670" t="s">
        <v>163</v>
      </c>
      <c r="Y159" s="1305">
        <v>0.7</v>
      </c>
      <c r="Z159" s="1226"/>
      <c r="AA159" s="1226"/>
      <c r="AB159" s="1310"/>
      <c r="AC159" s="1745"/>
      <c r="AD159" s="1242"/>
      <c r="AE159" s="1291"/>
      <c r="AF159" s="391">
        <f>ROUND(ROUND(ROUND(G152*Q152,0)*Y159,0)-AD157,0)</f>
        <v>311</v>
      </c>
      <c r="AG159" s="268"/>
    </row>
    <row r="160" spans="1:33" ht="17.100000000000001" customHeight="1">
      <c r="A160" s="243">
        <v>63</v>
      </c>
      <c r="B160" s="351">
        <v>9460</v>
      </c>
      <c r="C160" s="870" t="s">
        <v>14283</v>
      </c>
      <c r="D160" s="646"/>
      <c r="E160" s="646"/>
      <c r="F160" s="637"/>
      <c r="G160" s="638"/>
      <c r="H160" s="638"/>
      <c r="I160" s="744"/>
      <c r="J160" s="646"/>
      <c r="K160" s="1250"/>
      <c r="L160" s="638"/>
      <c r="M160" s="1316"/>
      <c r="N160" s="1314"/>
      <c r="O160" s="1315"/>
      <c r="P160" s="1316"/>
      <c r="Q160" s="1317"/>
      <c r="R160" s="1750"/>
      <c r="S160" s="647"/>
      <c r="T160" s="807"/>
      <c r="U160" s="807"/>
      <c r="V160" s="807"/>
      <c r="W160" s="807"/>
      <c r="X160" s="1225"/>
      <c r="Y160" s="1306"/>
      <c r="Z160" s="1302" t="s">
        <v>4700</v>
      </c>
      <c r="AA160" s="1303" t="s">
        <v>163</v>
      </c>
      <c r="AB160" s="1311">
        <v>0.85</v>
      </c>
      <c r="AC160" s="1745"/>
      <c r="AD160" s="1242"/>
      <c r="AE160" s="1291"/>
      <c r="AF160" s="391">
        <f>ROUND(ROUND(ROUND(ROUND(G152*Q152,0)*Y159,0)*AB160,0)-AD157,0)</f>
        <v>264</v>
      </c>
      <c r="AG160" s="268"/>
    </row>
    <row r="161" spans="1:33" ht="17.100000000000001" customHeight="1">
      <c r="A161" s="243">
        <v>63</v>
      </c>
      <c r="B161" s="351">
        <v>9461</v>
      </c>
      <c r="C161" s="870" t="s">
        <v>14284</v>
      </c>
      <c r="D161" s="646"/>
      <c r="E161" s="646"/>
      <c r="F161" s="637"/>
      <c r="G161" s="638"/>
      <c r="H161" s="638"/>
      <c r="I161" s="744"/>
      <c r="J161" s="646"/>
      <c r="K161" s="1250"/>
      <c r="L161" s="638"/>
      <c r="M161" s="1316"/>
      <c r="N161" s="1314"/>
      <c r="O161" s="1315"/>
      <c r="P161" s="1316"/>
      <c r="Q161" s="1317"/>
      <c r="R161" s="1750"/>
      <c r="S161" s="641" t="s">
        <v>165</v>
      </c>
      <c r="T161" s="602"/>
      <c r="U161" s="602"/>
      <c r="V161" s="602"/>
      <c r="W161" s="602"/>
      <c r="X161" s="670" t="s">
        <v>163</v>
      </c>
      <c r="Y161" s="1305">
        <v>0.5</v>
      </c>
      <c r="Z161" s="1220"/>
      <c r="AA161" s="1220"/>
      <c r="AB161" s="1306"/>
      <c r="AC161" s="1745"/>
      <c r="AD161" s="1242"/>
      <c r="AE161" s="1291"/>
      <c r="AF161" s="391">
        <f>ROUND(ROUND(ROUND(G152*Q152,0)*Y161,0)-AD157,0)</f>
        <v>221</v>
      </c>
      <c r="AG161" s="268"/>
    </row>
    <row r="162" spans="1:33" ht="17.100000000000001" customHeight="1">
      <c r="A162" s="243">
        <v>63</v>
      </c>
      <c r="B162" s="351">
        <v>9462</v>
      </c>
      <c r="C162" s="870" t="s">
        <v>14285</v>
      </c>
      <c r="D162" s="646"/>
      <c r="E162" s="646"/>
      <c r="F162" s="637"/>
      <c r="G162" s="638"/>
      <c r="H162" s="638"/>
      <c r="I162" s="744"/>
      <c r="J162" s="646"/>
      <c r="K162" s="1250"/>
      <c r="L162" s="638"/>
      <c r="M162" s="1316"/>
      <c r="N162" s="1314"/>
      <c r="O162" s="1315"/>
      <c r="P162" s="1316"/>
      <c r="Q162" s="1317"/>
      <c r="R162" s="1751"/>
      <c r="S162" s="1104"/>
      <c r="T162" s="807"/>
      <c r="U162" s="807"/>
      <c r="V162" s="807"/>
      <c r="W162" s="807"/>
      <c r="X162" s="1225"/>
      <c r="Y162" s="1306"/>
      <c r="Z162" s="1302" t="s">
        <v>4700</v>
      </c>
      <c r="AA162" s="1303" t="s">
        <v>163</v>
      </c>
      <c r="AB162" s="1311">
        <v>0.85</v>
      </c>
      <c r="AC162" s="1746"/>
      <c r="AD162" s="1220"/>
      <c r="AE162" s="1306"/>
      <c r="AF162" s="391">
        <f>ROUND(ROUND(ROUND(ROUND(G152*Q152,0)*Y161,0)*AB162,0)-AD157,0)</f>
        <v>187</v>
      </c>
      <c r="AG162" s="268"/>
    </row>
    <row r="163" spans="1:33" ht="17.100000000000001" customHeight="1">
      <c r="A163" s="243">
        <v>63</v>
      </c>
      <c r="B163" s="351">
        <v>9463</v>
      </c>
      <c r="C163" s="870" t="s">
        <v>14286</v>
      </c>
      <c r="D163" s="646"/>
      <c r="E163" s="646"/>
      <c r="F163" s="604"/>
      <c r="G163" s="1323"/>
      <c r="H163" s="1323"/>
      <c r="I163" s="607"/>
      <c r="J163" s="1593" t="s">
        <v>5845</v>
      </c>
      <c r="K163" s="641"/>
      <c r="L163" s="641"/>
      <c r="M163" s="602"/>
      <c r="N163" s="1102"/>
      <c r="O163" s="604"/>
      <c r="P163" s="605"/>
      <c r="Q163" s="607"/>
      <c r="R163" s="670"/>
      <c r="S163" s="670"/>
      <c r="T163" s="602"/>
      <c r="U163" s="602"/>
      <c r="V163" s="602"/>
      <c r="W163" s="602"/>
      <c r="X163" s="670"/>
      <c r="Y163" s="1320"/>
      <c r="Z163" s="1215"/>
      <c r="AA163" s="1215"/>
      <c r="AB163" s="1215"/>
      <c r="AC163" s="1215"/>
      <c r="AD163" s="1215"/>
      <c r="AE163" s="1294"/>
      <c r="AF163" s="391">
        <f>ROUND(ROUND(G152+K164,0)*Q152,0)</f>
        <v>458</v>
      </c>
      <c r="AG163" s="268"/>
    </row>
    <row r="164" spans="1:33" ht="17.100000000000001" customHeight="1">
      <c r="A164" s="243">
        <v>63</v>
      </c>
      <c r="B164" s="351">
        <v>9464</v>
      </c>
      <c r="C164" s="870" t="s">
        <v>14287</v>
      </c>
      <c r="D164" s="646"/>
      <c r="E164" s="646"/>
      <c r="F164" s="604"/>
      <c r="G164" s="1328"/>
      <c r="H164" s="605"/>
      <c r="I164" s="607"/>
      <c r="J164" s="1745"/>
      <c r="K164" s="1250">
        <v>9</v>
      </c>
      <c r="L164" s="638" t="s">
        <v>16</v>
      </c>
      <c r="M164" s="605"/>
      <c r="N164" s="1102"/>
      <c r="O164" s="604"/>
      <c r="P164" s="605"/>
      <c r="Q164" s="607"/>
      <c r="R164" s="1225"/>
      <c r="S164" s="1225"/>
      <c r="T164" s="807"/>
      <c r="U164" s="807"/>
      <c r="V164" s="807"/>
      <c r="W164" s="807"/>
      <c r="X164" s="1225"/>
      <c r="Y164" s="1322"/>
      <c r="Z164" s="1233" t="s">
        <v>4700</v>
      </c>
      <c r="AA164" s="670" t="s">
        <v>163</v>
      </c>
      <c r="AB164" s="1293">
        <v>0.85</v>
      </c>
      <c r="AC164" s="1215"/>
      <c r="AD164" s="1215"/>
      <c r="AE164" s="1294"/>
      <c r="AF164" s="391">
        <f>ROUND(ROUND(ROUND(G152+K164,0)*Q152,0)*AB164,0)</f>
        <v>389</v>
      </c>
      <c r="AG164" s="268"/>
    </row>
    <row r="165" spans="1:33" ht="17.100000000000001" customHeight="1">
      <c r="A165" s="243">
        <v>63</v>
      </c>
      <c r="B165" s="351">
        <v>9465</v>
      </c>
      <c r="C165" s="870" t="s">
        <v>14288</v>
      </c>
      <c r="D165" s="646"/>
      <c r="E165" s="646"/>
      <c r="F165" s="604"/>
      <c r="G165" s="1296"/>
      <c r="H165" s="605"/>
      <c r="I165" s="607"/>
      <c r="J165" s="1745"/>
      <c r="K165" s="1324"/>
      <c r="L165" s="1325"/>
      <c r="M165" s="1316"/>
      <c r="N165" s="1314"/>
      <c r="O165" s="1315"/>
      <c r="P165" s="1316"/>
      <c r="Q165" s="1317"/>
      <c r="R165" s="1749" t="s">
        <v>11559</v>
      </c>
      <c r="S165" s="1106" t="s">
        <v>162</v>
      </c>
      <c r="T165" s="602"/>
      <c r="U165" s="602"/>
      <c r="V165" s="602"/>
      <c r="W165" s="602"/>
      <c r="X165" s="670" t="s">
        <v>163</v>
      </c>
      <c r="Y165" s="1305">
        <v>0.7</v>
      </c>
      <c r="Z165" s="1226"/>
      <c r="AA165" s="1226"/>
      <c r="AB165" s="1226"/>
      <c r="AC165" s="1226"/>
      <c r="AD165" s="1226"/>
      <c r="AE165" s="1310"/>
      <c r="AF165" s="391">
        <f>ROUND(ROUND(ROUND(G152+K164,0)*Q152,0)*Y165,0)</f>
        <v>321</v>
      </c>
      <c r="AG165" s="268"/>
    </row>
    <row r="166" spans="1:33" ht="17.100000000000001" customHeight="1">
      <c r="A166" s="243">
        <v>63</v>
      </c>
      <c r="B166" s="351">
        <v>9466</v>
      </c>
      <c r="C166" s="870" t="s">
        <v>14289</v>
      </c>
      <c r="D166" s="646"/>
      <c r="E166" s="646"/>
      <c r="F166" s="604"/>
      <c r="G166" s="1296"/>
      <c r="H166" s="605"/>
      <c r="I166" s="607"/>
      <c r="J166" s="1745"/>
      <c r="K166" s="1250"/>
      <c r="L166" s="638"/>
      <c r="M166" s="1316"/>
      <c r="N166" s="1314"/>
      <c r="O166" s="1315"/>
      <c r="P166" s="1316"/>
      <c r="Q166" s="1317"/>
      <c r="R166" s="1750"/>
      <c r="S166" s="647"/>
      <c r="T166" s="807"/>
      <c r="U166" s="807"/>
      <c r="V166" s="807"/>
      <c r="W166" s="807"/>
      <c r="X166" s="1225"/>
      <c r="Y166" s="1306"/>
      <c r="Z166" s="1302" t="s">
        <v>4700</v>
      </c>
      <c r="AA166" s="1303" t="s">
        <v>163</v>
      </c>
      <c r="AB166" s="1304">
        <v>0.85</v>
      </c>
      <c r="AC166" s="1215"/>
      <c r="AD166" s="1215"/>
      <c r="AE166" s="1294"/>
      <c r="AF166" s="391">
        <f>ROUND(ROUND(ROUND(ROUND(G152+K164,0)*Q152,0)*Y165,0)*AB166,0)</f>
        <v>273</v>
      </c>
      <c r="AG166" s="268"/>
    </row>
    <row r="167" spans="1:33" ht="17.100000000000001" customHeight="1">
      <c r="A167" s="243">
        <v>63</v>
      </c>
      <c r="B167" s="351">
        <v>9467</v>
      </c>
      <c r="C167" s="870" t="s">
        <v>14290</v>
      </c>
      <c r="D167" s="646"/>
      <c r="E167" s="646"/>
      <c r="F167" s="604"/>
      <c r="G167" s="1296"/>
      <c r="H167" s="605"/>
      <c r="I167" s="607"/>
      <c r="J167" s="646"/>
      <c r="K167" s="1250"/>
      <c r="L167" s="638"/>
      <c r="M167" s="1316"/>
      <c r="N167" s="1314"/>
      <c r="O167" s="1315"/>
      <c r="P167" s="1316"/>
      <c r="Q167" s="1317"/>
      <c r="R167" s="1750"/>
      <c r="S167" s="1106" t="s">
        <v>165</v>
      </c>
      <c r="T167" s="602"/>
      <c r="U167" s="602"/>
      <c r="V167" s="602"/>
      <c r="W167" s="602"/>
      <c r="X167" s="670" t="s">
        <v>163</v>
      </c>
      <c r="Y167" s="1305">
        <v>0.5</v>
      </c>
      <c r="Z167" s="1220"/>
      <c r="AA167" s="1220"/>
      <c r="AB167" s="1220"/>
      <c r="AC167" s="1220"/>
      <c r="AD167" s="1220"/>
      <c r="AE167" s="1306"/>
      <c r="AF167" s="391">
        <f>ROUND(ROUND(ROUND(G152+K164,0)*Q152,0)*Y167,0)</f>
        <v>229</v>
      </c>
      <c r="AG167" s="268"/>
    </row>
    <row r="168" spans="1:33" ht="17.100000000000001" customHeight="1">
      <c r="A168" s="243">
        <v>63</v>
      </c>
      <c r="B168" s="351">
        <v>9468</v>
      </c>
      <c r="C168" s="870" t="s">
        <v>14291</v>
      </c>
      <c r="D168" s="646"/>
      <c r="E168" s="646"/>
      <c r="F168" s="604"/>
      <c r="G168" s="1296"/>
      <c r="H168" s="605"/>
      <c r="I168" s="607"/>
      <c r="J168" s="646"/>
      <c r="K168" s="1250"/>
      <c r="L168" s="638"/>
      <c r="M168" s="1316"/>
      <c r="N168" s="1314"/>
      <c r="O168" s="1315"/>
      <c r="P168" s="1316"/>
      <c r="Q168" s="1317"/>
      <c r="R168" s="1751"/>
      <c r="S168" s="647"/>
      <c r="T168" s="807"/>
      <c r="U168" s="807"/>
      <c r="V168" s="807"/>
      <c r="W168" s="807"/>
      <c r="X168" s="1225"/>
      <c r="Y168" s="1306"/>
      <c r="Z168" s="1302" t="s">
        <v>4700</v>
      </c>
      <c r="AA168" s="1303" t="s">
        <v>163</v>
      </c>
      <c r="AB168" s="1304">
        <v>0.85</v>
      </c>
      <c r="AC168" s="1215"/>
      <c r="AD168" s="1215"/>
      <c r="AE168" s="1294"/>
      <c r="AF168" s="391">
        <f>ROUND(ROUND(ROUND(ROUND(G152+K164,0)*Q152,0)*Y167,0)*AB168,0)</f>
        <v>195</v>
      </c>
      <c r="AG168" s="268"/>
    </row>
    <row r="169" spans="1:33" ht="17.100000000000001" customHeight="1">
      <c r="A169" s="243">
        <v>63</v>
      </c>
      <c r="B169" s="351">
        <v>9469</v>
      </c>
      <c r="C169" s="870" t="s">
        <v>14292</v>
      </c>
      <c r="D169" s="646"/>
      <c r="E169" s="646"/>
      <c r="F169" s="604"/>
      <c r="G169" s="1296"/>
      <c r="H169" s="605"/>
      <c r="I169" s="607"/>
      <c r="J169" s="646"/>
      <c r="K169" s="1250"/>
      <c r="L169" s="638"/>
      <c r="M169" s="1316"/>
      <c r="N169" s="1314"/>
      <c r="O169" s="1315"/>
      <c r="P169" s="1316"/>
      <c r="Q169" s="1317"/>
      <c r="R169" s="641"/>
      <c r="S169" s="641"/>
      <c r="T169" s="602"/>
      <c r="U169" s="602"/>
      <c r="V169" s="602"/>
      <c r="W169" s="602"/>
      <c r="X169" s="670"/>
      <c r="Y169" s="1305"/>
      <c r="Z169" s="1215"/>
      <c r="AA169" s="1215"/>
      <c r="AB169" s="1294"/>
      <c r="AC169" s="1533" t="s">
        <v>167</v>
      </c>
      <c r="AD169" s="1250">
        <v>5</v>
      </c>
      <c r="AE169" s="1308" t="s">
        <v>168</v>
      </c>
      <c r="AF169" s="391">
        <f>ROUND(ROUND(ROUND(G152+K164,0)*Q152,0)-AD169,0)</f>
        <v>453</v>
      </c>
      <c r="AG169" s="268"/>
    </row>
    <row r="170" spans="1:33" ht="17.100000000000001" customHeight="1">
      <c r="A170" s="243">
        <v>63</v>
      </c>
      <c r="B170" s="351">
        <v>9470</v>
      </c>
      <c r="C170" s="870" t="s">
        <v>14293</v>
      </c>
      <c r="D170" s="646"/>
      <c r="E170" s="646"/>
      <c r="F170" s="604"/>
      <c r="G170" s="1296"/>
      <c r="H170" s="605"/>
      <c r="I170" s="607"/>
      <c r="J170" s="646"/>
      <c r="K170" s="1250"/>
      <c r="L170" s="638"/>
      <c r="M170" s="1316"/>
      <c r="N170" s="1314"/>
      <c r="O170" s="1315"/>
      <c r="P170" s="1316"/>
      <c r="Q170" s="1317"/>
      <c r="R170" s="1104"/>
      <c r="S170" s="1104"/>
      <c r="T170" s="807"/>
      <c r="U170" s="807"/>
      <c r="V170" s="807"/>
      <c r="W170" s="807"/>
      <c r="X170" s="1225"/>
      <c r="Y170" s="1306"/>
      <c r="Z170" s="1233" t="s">
        <v>4700</v>
      </c>
      <c r="AA170" s="670" t="s">
        <v>163</v>
      </c>
      <c r="AB170" s="1309">
        <v>0.85</v>
      </c>
      <c r="AC170" s="1745"/>
      <c r="AD170" s="1250"/>
      <c r="AE170" s="1308"/>
      <c r="AF170" s="391">
        <f>ROUND(ROUND(ROUND(ROUND(G152+K164,0)*Q152,0)*AB170,0)-AD169,0)</f>
        <v>384</v>
      </c>
      <c r="AG170" s="268"/>
    </row>
    <row r="171" spans="1:33" ht="17.100000000000001" customHeight="1">
      <c r="A171" s="243">
        <v>63</v>
      </c>
      <c r="B171" s="351">
        <v>9471</v>
      </c>
      <c r="C171" s="870" t="s">
        <v>14294</v>
      </c>
      <c r="D171" s="646"/>
      <c r="E171" s="646"/>
      <c r="F171" s="604"/>
      <c r="G171" s="1296"/>
      <c r="H171" s="605"/>
      <c r="I171" s="607"/>
      <c r="J171" s="646"/>
      <c r="K171" s="1250"/>
      <c r="L171" s="638"/>
      <c r="M171" s="1316"/>
      <c r="N171" s="1314"/>
      <c r="O171" s="1315"/>
      <c r="P171" s="1316"/>
      <c r="Q171" s="1317"/>
      <c r="R171" s="1749" t="s">
        <v>11559</v>
      </c>
      <c r="S171" s="1106" t="s">
        <v>162</v>
      </c>
      <c r="T171" s="602"/>
      <c r="U171" s="602"/>
      <c r="V171" s="602"/>
      <c r="W171" s="602"/>
      <c r="X171" s="670" t="s">
        <v>163</v>
      </c>
      <c r="Y171" s="1305">
        <v>0.7</v>
      </c>
      <c r="Z171" s="1226"/>
      <c r="AA171" s="1226"/>
      <c r="AB171" s="1310"/>
      <c r="AC171" s="1745"/>
      <c r="AD171" s="1242"/>
      <c r="AE171" s="1291"/>
      <c r="AF171" s="391">
        <f>ROUND(ROUND(ROUND(ROUND(G152+K164,0)*Q152,0)*Y171,0)-AD169,0)</f>
        <v>316</v>
      </c>
      <c r="AG171" s="268"/>
    </row>
    <row r="172" spans="1:33" ht="17.100000000000001" customHeight="1">
      <c r="A172" s="243">
        <v>63</v>
      </c>
      <c r="B172" s="351">
        <v>9472</v>
      </c>
      <c r="C172" s="870" t="s">
        <v>14295</v>
      </c>
      <c r="D172" s="646"/>
      <c r="E172" s="646"/>
      <c r="F172" s="604"/>
      <c r="G172" s="1296"/>
      <c r="H172" s="605"/>
      <c r="I172" s="607"/>
      <c r="J172" s="646"/>
      <c r="K172" s="1250"/>
      <c r="L172" s="638"/>
      <c r="M172" s="1316"/>
      <c r="N172" s="1314"/>
      <c r="O172" s="1315"/>
      <c r="P172" s="1316"/>
      <c r="Q172" s="1317"/>
      <c r="R172" s="1750"/>
      <c r="S172" s="647"/>
      <c r="T172" s="807"/>
      <c r="U172" s="807"/>
      <c r="V172" s="807"/>
      <c r="W172" s="807"/>
      <c r="X172" s="1225"/>
      <c r="Y172" s="1306"/>
      <c r="Z172" s="1302" t="s">
        <v>4700</v>
      </c>
      <c r="AA172" s="1303" t="s">
        <v>163</v>
      </c>
      <c r="AB172" s="1311">
        <v>0.85</v>
      </c>
      <c r="AC172" s="1745"/>
      <c r="AD172" s="1242"/>
      <c r="AE172" s="1291"/>
      <c r="AF172" s="391">
        <f>ROUND(ROUND(ROUND(ROUND(ROUND(G152+K164,0)*Q152,0)*Y171,0)*AB172,0)-AD169,0)</f>
        <v>268</v>
      </c>
      <c r="AG172" s="268"/>
    </row>
    <row r="173" spans="1:33" ht="17.100000000000001" customHeight="1">
      <c r="A173" s="243">
        <v>63</v>
      </c>
      <c r="B173" s="351">
        <v>9473</v>
      </c>
      <c r="C173" s="870" t="s">
        <v>14296</v>
      </c>
      <c r="D173" s="646"/>
      <c r="E173" s="646"/>
      <c r="F173" s="604"/>
      <c r="G173" s="1296"/>
      <c r="H173" s="605"/>
      <c r="I173" s="607"/>
      <c r="J173" s="646"/>
      <c r="K173" s="1250"/>
      <c r="L173" s="638"/>
      <c r="M173" s="1316"/>
      <c r="N173" s="1314"/>
      <c r="O173" s="1315"/>
      <c r="P173" s="1316"/>
      <c r="Q173" s="1317"/>
      <c r="R173" s="1750"/>
      <c r="S173" s="641" t="s">
        <v>165</v>
      </c>
      <c r="T173" s="602"/>
      <c r="U173" s="602"/>
      <c r="V173" s="602"/>
      <c r="W173" s="602"/>
      <c r="X173" s="670" t="s">
        <v>163</v>
      </c>
      <c r="Y173" s="1305">
        <v>0.5</v>
      </c>
      <c r="Z173" s="1220"/>
      <c r="AA173" s="1220"/>
      <c r="AB173" s="1306"/>
      <c r="AC173" s="1745"/>
      <c r="AD173" s="1242"/>
      <c r="AE173" s="1291"/>
      <c r="AF173" s="391">
        <f>ROUND(ROUND(ROUND(ROUND(G152+K164,0)*Q152,0)*Y173,0)-AD169,0)</f>
        <v>224</v>
      </c>
      <c r="AG173" s="268"/>
    </row>
    <row r="174" spans="1:33" ht="17.100000000000001" customHeight="1">
      <c r="A174" s="243">
        <v>63</v>
      </c>
      <c r="B174" s="351">
        <v>9474</v>
      </c>
      <c r="C174" s="870" t="s">
        <v>14297</v>
      </c>
      <c r="D174" s="646"/>
      <c r="E174" s="646"/>
      <c r="F174" s="604"/>
      <c r="G174" s="1296"/>
      <c r="H174" s="605"/>
      <c r="I174" s="607"/>
      <c r="J174" s="646"/>
      <c r="K174" s="1250"/>
      <c r="L174" s="638"/>
      <c r="M174" s="1316"/>
      <c r="N174" s="1314"/>
      <c r="O174" s="1318"/>
      <c r="P174" s="1316"/>
      <c r="Q174" s="1317"/>
      <c r="R174" s="1751"/>
      <c r="S174" s="1104"/>
      <c r="T174" s="807"/>
      <c r="U174" s="807"/>
      <c r="V174" s="807"/>
      <c r="W174" s="807"/>
      <c r="X174" s="1225"/>
      <c r="Y174" s="1306"/>
      <c r="Z174" s="1302" t="s">
        <v>4700</v>
      </c>
      <c r="AA174" s="1303" t="s">
        <v>163</v>
      </c>
      <c r="AB174" s="1311">
        <v>0.85</v>
      </c>
      <c r="AC174" s="1746"/>
      <c r="AD174" s="1220"/>
      <c r="AE174" s="1306"/>
      <c r="AF174" s="391">
        <f>ROUND(ROUND(ROUND(ROUND(ROUND(G152+K164,0)*Q152,0)*Y173,0)*AB174,0)-AD169,0)</f>
        <v>190</v>
      </c>
      <c r="AG174" s="268"/>
    </row>
    <row r="175" spans="1:33" ht="17.100000000000001" customHeight="1">
      <c r="A175" s="243">
        <v>63</v>
      </c>
      <c r="B175" s="351">
        <v>9475</v>
      </c>
      <c r="C175" s="870" t="s">
        <v>14298</v>
      </c>
      <c r="D175" s="1094"/>
      <c r="E175" s="646"/>
      <c r="F175" s="637"/>
      <c r="G175" s="638"/>
      <c r="H175" s="638"/>
      <c r="I175" s="744"/>
      <c r="J175" s="601"/>
      <c r="K175" s="641"/>
      <c r="L175" s="641"/>
      <c r="M175" s="602"/>
      <c r="N175" s="1314"/>
      <c r="O175" s="1593" t="s">
        <v>165</v>
      </c>
      <c r="P175" s="602"/>
      <c r="Q175" s="1286"/>
      <c r="R175" s="670"/>
      <c r="S175" s="670"/>
      <c r="T175" s="602"/>
      <c r="U175" s="602"/>
      <c r="V175" s="602"/>
      <c r="W175" s="602"/>
      <c r="X175" s="670"/>
      <c r="Y175" s="1320"/>
      <c r="Z175" s="1215"/>
      <c r="AA175" s="1215"/>
      <c r="AB175" s="1215"/>
      <c r="AC175" s="1215"/>
      <c r="AD175" s="1215"/>
      <c r="AE175" s="1294"/>
      <c r="AF175" s="391">
        <f>ROUND(G152*Q176,0)</f>
        <v>323</v>
      </c>
      <c r="AG175" s="268"/>
    </row>
    <row r="176" spans="1:33" ht="17.100000000000001" customHeight="1">
      <c r="A176" s="243">
        <v>63</v>
      </c>
      <c r="B176" s="351">
        <v>9476</v>
      </c>
      <c r="C176" s="870" t="s">
        <v>14299</v>
      </c>
      <c r="D176" s="646"/>
      <c r="E176" s="646"/>
      <c r="F176" s="637"/>
      <c r="G176" s="1328"/>
      <c r="H176" s="605"/>
      <c r="I176" s="744"/>
      <c r="J176" s="604"/>
      <c r="K176" s="1250"/>
      <c r="L176" s="638"/>
      <c r="M176" s="605"/>
      <c r="N176" s="1102"/>
      <c r="O176" s="1745"/>
      <c r="P176" s="1250" t="s">
        <v>163</v>
      </c>
      <c r="Q176" s="1291">
        <v>0.5</v>
      </c>
      <c r="R176" s="1225"/>
      <c r="S176" s="1225"/>
      <c r="T176" s="807"/>
      <c r="U176" s="807"/>
      <c r="V176" s="807"/>
      <c r="W176" s="807"/>
      <c r="X176" s="1225"/>
      <c r="Y176" s="1322"/>
      <c r="Z176" s="1233" t="s">
        <v>4700</v>
      </c>
      <c r="AA176" s="670" t="s">
        <v>163</v>
      </c>
      <c r="AB176" s="1293">
        <v>0.85</v>
      </c>
      <c r="AC176" s="1215"/>
      <c r="AD176" s="1215"/>
      <c r="AE176" s="1294"/>
      <c r="AF176" s="391">
        <f>ROUND(ROUND(G152*Q176,0)*AB176,0)</f>
        <v>275</v>
      </c>
      <c r="AG176" s="268"/>
    </row>
    <row r="177" spans="1:33" ht="17.100000000000001" customHeight="1">
      <c r="A177" s="243">
        <v>63</v>
      </c>
      <c r="B177" s="351">
        <v>9477</v>
      </c>
      <c r="C177" s="870" t="s">
        <v>14300</v>
      </c>
      <c r="D177" s="646"/>
      <c r="E177" s="646"/>
      <c r="F177" s="637"/>
      <c r="G177" s="638"/>
      <c r="H177" s="638"/>
      <c r="I177" s="744"/>
      <c r="J177" s="646"/>
      <c r="K177" s="1324"/>
      <c r="L177" s="1325"/>
      <c r="M177" s="1316"/>
      <c r="N177" s="1314"/>
      <c r="O177" s="1745"/>
      <c r="P177" s="1316"/>
      <c r="Q177" s="1317"/>
      <c r="R177" s="1749" t="s">
        <v>11559</v>
      </c>
      <c r="S177" s="1106" t="s">
        <v>162</v>
      </c>
      <c r="T177" s="602"/>
      <c r="U177" s="602"/>
      <c r="V177" s="602"/>
      <c r="W177" s="602"/>
      <c r="X177" s="670" t="s">
        <v>163</v>
      </c>
      <c r="Y177" s="1305">
        <v>0.7</v>
      </c>
      <c r="Z177" s="1226"/>
      <c r="AA177" s="1226"/>
      <c r="AB177" s="1226"/>
      <c r="AC177" s="1226"/>
      <c r="AD177" s="1226"/>
      <c r="AE177" s="1310"/>
      <c r="AF177" s="391">
        <f>ROUND(ROUND(G152*Q176,0)*Y177,0)</f>
        <v>226</v>
      </c>
      <c r="AG177" s="268"/>
    </row>
    <row r="178" spans="1:33" ht="17.100000000000001" customHeight="1">
      <c r="A178" s="243">
        <v>63</v>
      </c>
      <c r="B178" s="351">
        <v>9478</v>
      </c>
      <c r="C178" s="870" t="s">
        <v>14301</v>
      </c>
      <c r="D178" s="646"/>
      <c r="E178" s="646"/>
      <c r="F178" s="637"/>
      <c r="G178" s="638"/>
      <c r="H178" s="638"/>
      <c r="I178" s="744"/>
      <c r="J178" s="646"/>
      <c r="K178" s="1250"/>
      <c r="L178" s="638"/>
      <c r="M178" s="1316"/>
      <c r="N178" s="1314"/>
      <c r="O178" s="1745"/>
      <c r="P178" s="1316"/>
      <c r="Q178" s="1317"/>
      <c r="R178" s="1750"/>
      <c r="S178" s="647"/>
      <c r="T178" s="807"/>
      <c r="U178" s="807"/>
      <c r="V178" s="807"/>
      <c r="W178" s="807"/>
      <c r="X178" s="1225"/>
      <c r="Y178" s="1306"/>
      <c r="Z178" s="1302" t="s">
        <v>4700</v>
      </c>
      <c r="AA178" s="1303" t="s">
        <v>163</v>
      </c>
      <c r="AB178" s="1304">
        <v>0.85</v>
      </c>
      <c r="AC178" s="1215"/>
      <c r="AD178" s="1215"/>
      <c r="AE178" s="1294"/>
      <c r="AF178" s="391">
        <f>ROUND(ROUND(ROUND(G152*Q176,0)*Y177,0)*AB178,0)</f>
        <v>192</v>
      </c>
      <c r="AG178" s="268"/>
    </row>
    <row r="179" spans="1:33" ht="17.100000000000001" customHeight="1">
      <c r="A179" s="243">
        <v>63</v>
      </c>
      <c r="B179" s="351">
        <v>9479</v>
      </c>
      <c r="C179" s="870" t="s">
        <v>14302</v>
      </c>
      <c r="D179" s="646"/>
      <c r="E179" s="646"/>
      <c r="F179" s="637"/>
      <c r="G179" s="638"/>
      <c r="H179" s="638"/>
      <c r="I179" s="744"/>
      <c r="J179" s="646"/>
      <c r="K179" s="1250"/>
      <c r="L179" s="638"/>
      <c r="M179" s="1316"/>
      <c r="N179" s="1314"/>
      <c r="O179" s="1745"/>
      <c r="P179" s="1316"/>
      <c r="Q179" s="1317"/>
      <c r="R179" s="1750"/>
      <c r="S179" s="1106" t="s">
        <v>165</v>
      </c>
      <c r="T179" s="602"/>
      <c r="U179" s="602"/>
      <c r="V179" s="602"/>
      <c r="W179" s="602"/>
      <c r="X179" s="670" t="s">
        <v>163</v>
      </c>
      <c r="Y179" s="1305">
        <v>0.5</v>
      </c>
      <c r="Z179" s="1220"/>
      <c r="AA179" s="1220"/>
      <c r="AB179" s="1220"/>
      <c r="AC179" s="1220"/>
      <c r="AD179" s="1220"/>
      <c r="AE179" s="1306"/>
      <c r="AF179" s="391">
        <f>ROUND(ROUND(G152*Q176,0)*Y179,0)</f>
        <v>162</v>
      </c>
      <c r="AG179" s="268"/>
    </row>
    <row r="180" spans="1:33" ht="17.100000000000001" customHeight="1">
      <c r="A180" s="243">
        <v>63</v>
      </c>
      <c r="B180" s="351">
        <v>9480</v>
      </c>
      <c r="C180" s="870" t="s">
        <v>14303</v>
      </c>
      <c r="D180" s="646"/>
      <c r="E180" s="646"/>
      <c r="F180" s="637"/>
      <c r="G180" s="638"/>
      <c r="H180" s="638"/>
      <c r="I180" s="744"/>
      <c r="J180" s="646"/>
      <c r="K180" s="1250"/>
      <c r="L180" s="638"/>
      <c r="M180" s="1316"/>
      <c r="N180" s="1314"/>
      <c r="O180" s="1745"/>
      <c r="P180" s="1316"/>
      <c r="Q180" s="1317"/>
      <c r="R180" s="1751"/>
      <c r="S180" s="647"/>
      <c r="T180" s="807"/>
      <c r="U180" s="807"/>
      <c r="V180" s="807"/>
      <c r="W180" s="807"/>
      <c r="X180" s="1225"/>
      <c r="Y180" s="1306"/>
      <c r="Z180" s="1302" t="s">
        <v>4700</v>
      </c>
      <c r="AA180" s="1303" t="s">
        <v>163</v>
      </c>
      <c r="AB180" s="1304">
        <v>0.85</v>
      </c>
      <c r="AC180" s="1215"/>
      <c r="AD180" s="1215"/>
      <c r="AE180" s="1294"/>
      <c r="AF180" s="391">
        <f>ROUND(ROUND(ROUND(G152*Q176,0)*Y179,0)*AB180,0)</f>
        <v>138</v>
      </c>
      <c r="AG180" s="268"/>
    </row>
    <row r="181" spans="1:33" ht="17.100000000000001" customHeight="1">
      <c r="A181" s="243">
        <v>63</v>
      </c>
      <c r="B181" s="351">
        <v>9481</v>
      </c>
      <c r="C181" s="870" t="s">
        <v>14304</v>
      </c>
      <c r="D181" s="646"/>
      <c r="E181" s="646"/>
      <c r="F181" s="637"/>
      <c r="G181" s="638"/>
      <c r="H181" s="638"/>
      <c r="I181" s="744"/>
      <c r="J181" s="646"/>
      <c r="K181" s="1250"/>
      <c r="L181" s="638"/>
      <c r="M181" s="1316"/>
      <c r="N181" s="1314"/>
      <c r="O181" s="1745"/>
      <c r="P181" s="1316"/>
      <c r="Q181" s="1317"/>
      <c r="R181" s="641"/>
      <c r="S181" s="641"/>
      <c r="T181" s="602"/>
      <c r="U181" s="602"/>
      <c r="V181" s="602"/>
      <c r="W181" s="602"/>
      <c r="X181" s="670"/>
      <c r="Y181" s="1305"/>
      <c r="Z181" s="1215"/>
      <c r="AA181" s="1215"/>
      <c r="AB181" s="1294"/>
      <c r="AC181" s="1533" t="s">
        <v>167</v>
      </c>
      <c r="AD181" s="1250">
        <v>5</v>
      </c>
      <c r="AE181" s="1308" t="s">
        <v>168</v>
      </c>
      <c r="AF181" s="391">
        <f>ROUND(ROUND(G152*Q176,0)-AD181,0)</f>
        <v>318</v>
      </c>
      <c r="AG181" s="268"/>
    </row>
    <row r="182" spans="1:33" ht="17.100000000000001" customHeight="1">
      <c r="A182" s="243">
        <v>63</v>
      </c>
      <c r="B182" s="351">
        <v>9482</v>
      </c>
      <c r="C182" s="870" t="s">
        <v>14305</v>
      </c>
      <c r="D182" s="646"/>
      <c r="E182" s="646"/>
      <c r="F182" s="637"/>
      <c r="G182" s="638"/>
      <c r="H182" s="638"/>
      <c r="I182" s="744"/>
      <c r="J182" s="646"/>
      <c r="K182" s="1250"/>
      <c r="L182" s="638"/>
      <c r="M182" s="1316"/>
      <c r="N182" s="1314"/>
      <c r="O182" s="1315"/>
      <c r="P182" s="1316"/>
      <c r="Q182" s="1317"/>
      <c r="R182" s="1104"/>
      <c r="S182" s="1104"/>
      <c r="T182" s="807"/>
      <c r="U182" s="807"/>
      <c r="V182" s="807"/>
      <c r="W182" s="807"/>
      <c r="X182" s="1225"/>
      <c r="Y182" s="1306"/>
      <c r="Z182" s="1233" t="s">
        <v>4700</v>
      </c>
      <c r="AA182" s="670" t="s">
        <v>163</v>
      </c>
      <c r="AB182" s="1309">
        <v>0.85</v>
      </c>
      <c r="AC182" s="1745"/>
      <c r="AD182" s="1250"/>
      <c r="AE182" s="1308"/>
      <c r="AF182" s="391">
        <f>ROUND(ROUND(ROUND(G152*Q176,0)*AB182,0)-AD181,0)</f>
        <v>270</v>
      </c>
      <c r="AG182" s="268"/>
    </row>
    <row r="183" spans="1:33" ht="17.100000000000001" customHeight="1">
      <c r="A183" s="243">
        <v>63</v>
      </c>
      <c r="B183" s="351">
        <v>9483</v>
      </c>
      <c r="C183" s="870" t="s">
        <v>14306</v>
      </c>
      <c r="D183" s="646"/>
      <c r="E183" s="646"/>
      <c r="F183" s="637"/>
      <c r="G183" s="638"/>
      <c r="H183" s="638"/>
      <c r="I183" s="744"/>
      <c r="J183" s="646"/>
      <c r="K183" s="1250"/>
      <c r="L183" s="638"/>
      <c r="M183" s="1316"/>
      <c r="N183" s="1314"/>
      <c r="O183" s="1315"/>
      <c r="P183" s="1316"/>
      <c r="Q183" s="1317"/>
      <c r="R183" s="1749" t="s">
        <v>11559</v>
      </c>
      <c r="S183" s="1106" t="s">
        <v>162</v>
      </c>
      <c r="T183" s="602"/>
      <c r="U183" s="602"/>
      <c r="V183" s="602"/>
      <c r="W183" s="602"/>
      <c r="X183" s="670" t="s">
        <v>163</v>
      </c>
      <c r="Y183" s="1305">
        <v>0.7</v>
      </c>
      <c r="Z183" s="1226"/>
      <c r="AA183" s="1226"/>
      <c r="AB183" s="1310"/>
      <c r="AC183" s="1745"/>
      <c r="AD183" s="1242"/>
      <c r="AE183" s="1291"/>
      <c r="AF183" s="391">
        <f>ROUND(ROUND(ROUND(G152*Q176,0)*Y183,0)-AD181,0)</f>
        <v>221</v>
      </c>
      <c r="AG183" s="268"/>
    </row>
    <row r="184" spans="1:33" ht="17.100000000000001" customHeight="1">
      <c r="A184" s="243">
        <v>63</v>
      </c>
      <c r="B184" s="351">
        <v>9484</v>
      </c>
      <c r="C184" s="870" t="s">
        <v>14307</v>
      </c>
      <c r="D184" s="646"/>
      <c r="E184" s="646"/>
      <c r="F184" s="637"/>
      <c r="G184" s="638"/>
      <c r="H184" s="638"/>
      <c r="I184" s="744"/>
      <c r="J184" s="646"/>
      <c r="K184" s="1250"/>
      <c r="L184" s="638"/>
      <c r="M184" s="1316"/>
      <c r="N184" s="1314"/>
      <c r="O184" s="1315"/>
      <c r="P184" s="1316"/>
      <c r="Q184" s="1317"/>
      <c r="R184" s="1750"/>
      <c r="S184" s="647"/>
      <c r="T184" s="807"/>
      <c r="U184" s="807"/>
      <c r="V184" s="807"/>
      <c r="W184" s="807"/>
      <c r="X184" s="1225"/>
      <c r="Y184" s="1306"/>
      <c r="Z184" s="1302" t="s">
        <v>4700</v>
      </c>
      <c r="AA184" s="1303" t="s">
        <v>163</v>
      </c>
      <c r="AB184" s="1311">
        <v>0.85</v>
      </c>
      <c r="AC184" s="1745"/>
      <c r="AD184" s="1242"/>
      <c r="AE184" s="1291"/>
      <c r="AF184" s="391">
        <f>ROUND(ROUND(ROUND(ROUND(G152*Q176,0)*Y183,0)*AB184,0)-AD181,0)</f>
        <v>187</v>
      </c>
      <c r="AG184" s="268"/>
    </row>
    <row r="185" spans="1:33" ht="17.100000000000001" customHeight="1">
      <c r="A185" s="243">
        <v>63</v>
      </c>
      <c r="B185" s="351">
        <v>9485</v>
      </c>
      <c r="C185" s="870" t="s">
        <v>14308</v>
      </c>
      <c r="D185" s="646"/>
      <c r="E185" s="646"/>
      <c r="F185" s="637"/>
      <c r="G185" s="638"/>
      <c r="H185" s="638"/>
      <c r="I185" s="744"/>
      <c r="J185" s="646"/>
      <c r="K185" s="1250"/>
      <c r="L185" s="638"/>
      <c r="M185" s="1316"/>
      <c r="N185" s="1314"/>
      <c r="O185" s="1315"/>
      <c r="P185" s="1316"/>
      <c r="Q185" s="1317"/>
      <c r="R185" s="1750"/>
      <c r="S185" s="641" t="s">
        <v>165</v>
      </c>
      <c r="T185" s="602"/>
      <c r="U185" s="602"/>
      <c r="V185" s="602"/>
      <c r="W185" s="602"/>
      <c r="X185" s="670" t="s">
        <v>163</v>
      </c>
      <c r="Y185" s="1305">
        <v>0.5</v>
      </c>
      <c r="Z185" s="1220"/>
      <c r="AA185" s="1220"/>
      <c r="AB185" s="1306"/>
      <c r="AC185" s="1745"/>
      <c r="AD185" s="1242"/>
      <c r="AE185" s="1291"/>
      <c r="AF185" s="391">
        <f>ROUND(ROUND(ROUND(G152*Q176,0)*Y185,0)-AD181,0)</f>
        <v>157</v>
      </c>
      <c r="AG185" s="268"/>
    </row>
    <row r="186" spans="1:33" ht="17.100000000000001" customHeight="1">
      <c r="A186" s="243">
        <v>63</v>
      </c>
      <c r="B186" s="351">
        <v>9486</v>
      </c>
      <c r="C186" s="870" t="s">
        <v>14309</v>
      </c>
      <c r="D186" s="646"/>
      <c r="E186" s="646"/>
      <c r="F186" s="637"/>
      <c r="G186" s="638"/>
      <c r="H186" s="638"/>
      <c r="I186" s="744"/>
      <c r="J186" s="646"/>
      <c r="K186" s="1250"/>
      <c r="L186" s="638"/>
      <c r="M186" s="1316"/>
      <c r="N186" s="1314"/>
      <c r="O186" s="1315"/>
      <c r="P186" s="1316"/>
      <c r="Q186" s="1317"/>
      <c r="R186" s="1751"/>
      <c r="S186" s="1104"/>
      <c r="T186" s="807"/>
      <c r="U186" s="807"/>
      <c r="V186" s="807"/>
      <c r="W186" s="807"/>
      <c r="X186" s="1225"/>
      <c r="Y186" s="1306"/>
      <c r="Z186" s="1302" t="s">
        <v>4700</v>
      </c>
      <c r="AA186" s="1303" t="s">
        <v>163</v>
      </c>
      <c r="AB186" s="1311">
        <v>0.85</v>
      </c>
      <c r="AC186" s="1746"/>
      <c r="AD186" s="1220"/>
      <c r="AE186" s="1306"/>
      <c r="AF186" s="391">
        <f>ROUND(ROUND(ROUND(ROUND(G152*Q176,0)*Y185,0)*AB186,0)-AD181,0)</f>
        <v>133</v>
      </c>
      <c r="AG186" s="268"/>
    </row>
    <row r="187" spans="1:33" ht="17.100000000000001" customHeight="1">
      <c r="A187" s="243">
        <v>63</v>
      </c>
      <c r="B187" s="351">
        <v>9487</v>
      </c>
      <c r="C187" s="870" t="s">
        <v>14310</v>
      </c>
      <c r="D187" s="646"/>
      <c r="E187" s="646"/>
      <c r="F187" s="604"/>
      <c r="G187" s="1323"/>
      <c r="H187" s="1323"/>
      <c r="I187" s="607"/>
      <c r="J187" s="1593" t="s">
        <v>5845</v>
      </c>
      <c r="K187" s="641"/>
      <c r="L187" s="641"/>
      <c r="M187" s="602"/>
      <c r="N187" s="1102"/>
      <c r="O187" s="604"/>
      <c r="P187" s="605"/>
      <c r="Q187" s="607"/>
      <c r="R187" s="670"/>
      <c r="S187" s="670"/>
      <c r="T187" s="602"/>
      <c r="U187" s="602"/>
      <c r="V187" s="602"/>
      <c r="W187" s="602"/>
      <c r="X187" s="670"/>
      <c r="Y187" s="1320"/>
      <c r="Z187" s="1215"/>
      <c r="AA187" s="1215"/>
      <c r="AB187" s="1215"/>
      <c r="AC187" s="1215"/>
      <c r="AD187" s="1215"/>
      <c r="AE187" s="1294"/>
      <c r="AF187" s="391">
        <f>ROUND(ROUND(G152+K188,0)*Q176,0)</f>
        <v>327</v>
      </c>
      <c r="AG187" s="268"/>
    </row>
    <row r="188" spans="1:33" ht="17.100000000000001" customHeight="1">
      <c r="A188" s="243">
        <v>63</v>
      </c>
      <c r="B188" s="351">
        <v>9488</v>
      </c>
      <c r="C188" s="870" t="s">
        <v>14311</v>
      </c>
      <c r="D188" s="646"/>
      <c r="E188" s="646"/>
      <c r="F188" s="604"/>
      <c r="G188" s="1328"/>
      <c r="H188" s="605"/>
      <c r="I188" s="607"/>
      <c r="J188" s="1745"/>
      <c r="K188" s="1250">
        <v>9</v>
      </c>
      <c r="L188" s="638" t="s">
        <v>16</v>
      </c>
      <c r="M188" s="605"/>
      <c r="N188" s="1102"/>
      <c r="O188" s="604"/>
      <c r="P188" s="605"/>
      <c r="Q188" s="607"/>
      <c r="R188" s="1225"/>
      <c r="S188" s="1225"/>
      <c r="T188" s="807"/>
      <c r="U188" s="807"/>
      <c r="V188" s="807"/>
      <c r="W188" s="807"/>
      <c r="X188" s="1225"/>
      <c r="Y188" s="1322"/>
      <c r="Z188" s="1233" t="s">
        <v>4700</v>
      </c>
      <c r="AA188" s="670" t="s">
        <v>163</v>
      </c>
      <c r="AB188" s="1293">
        <v>0.85</v>
      </c>
      <c r="AC188" s="1215"/>
      <c r="AD188" s="1215"/>
      <c r="AE188" s="1294"/>
      <c r="AF188" s="391">
        <f>ROUND(ROUND(ROUND(G152+K188,0)*Q176,0)*AB188,0)</f>
        <v>278</v>
      </c>
      <c r="AG188" s="268"/>
    </row>
    <row r="189" spans="1:33" ht="17.100000000000001" customHeight="1">
      <c r="A189" s="243">
        <v>63</v>
      </c>
      <c r="B189" s="351">
        <v>9489</v>
      </c>
      <c r="C189" s="870" t="s">
        <v>14312</v>
      </c>
      <c r="D189" s="646"/>
      <c r="E189" s="646"/>
      <c r="F189" s="604"/>
      <c r="G189" s="1296"/>
      <c r="H189" s="605"/>
      <c r="I189" s="607"/>
      <c r="J189" s="1745"/>
      <c r="K189" s="1324"/>
      <c r="L189" s="1325"/>
      <c r="M189" s="1316"/>
      <c r="N189" s="1314"/>
      <c r="O189" s="1315"/>
      <c r="P189" s="1316"/>
      <c r="Q189" s="1317"/>
      <c r="R189" s="1749" t="s">
        <v>11559</v>
      </c>
      <c r="S189" s="1106" t="s">
        <v>162</v>
      </c>
      <c r="T189" s="602"/>
      <c r="U189" s="602"/>
      <c r="V189" s="602"/>
      <c r="W189" s="602"/>
      <c r="X189" s="670" t="s">
        <v>163</v>
      </c>
      <c r="Y189" s="1305">
        <v>0.7</v>
      </c>
      <c r="Z189" s="1226"/>
      <c r="AA189" s="1226"/>
      <c r="AB189" s="1226"/>
      <c r="AC189" s="1226"/>
      <c r="AD189" s="1226"/>
      <c r="AE189" s="1310"/>
      <c r="AF189" s="391">
        <f>ROUND(ROUND(ROUND(G152+K188,0)*Q176,0)*Y189,0)</f>
        <v>229</v>
      </c>
      <c r="AG189" s="268"/>
    </row>
    <row r="190" spans="1:33" ht="17.100000000000001" customHeight="1">
      <c r="A190" s="243">
        <v>63</v>
      </c>
      <c r="B190" s="351">
        <v>9490</v>
      </c>
      <c r="C190" s="870" t="s">
        <v>14313</v>
      </c>
      <c r="D190" s="646"/>
      <c r="E190" s="646"/>
      <c r="F190" s="604"/>
      <c r="G190" s="1296"/>
      <c r="H190" s="605"/>
      <c r="I190" s="607"/>
      <c r="J190" s="1745"/>
      <c r="K190" s="1250"/>
      <c r="L190" s="638"/>
      <c r="M190" s="1316"/>
      <c r="N190" s="1314"/>
      <c r="O190" s="1315"/>
      <c r="P190" s="1316"/>
      <c r="Q190" s="1317"/>
      <c r="R190" s="1750"/>
      <c r="S190" s="647"/>
      <c r="T190" s="807"/>
      <c r="U190" s="807"/>
      <c r="V190" s="807"/>
      <c r="W190" s="807"/>
      <c r="X190" s="1225"/>
      <c r="Y190" s="1306"/>
      <c r="Z190" s="1302" t="s">
        <v>4700</v>
      </c>
      <c r="AA190" s="1303" t="s">
        <v>163</v>
      </c>
      <c r="AB190" s="1304">
        <v>0.85</v>
      </c>
      <c r="AC190" s="1215"/>
      <c r="AD190" s="1215"/>
      <c r="AE190" s="1294"/>
      <c r="AF190" s="391">
        <f>ROUND(ROUND(ROUND(ROUND(G152+K188,0)*Q176,0)*Y189,0)*AB190,0)</f>
        <v>195</v>
      </c>
      <c r="AG190" s="268"/>
    </row>
    <row r="191" spans="1:33" ht="17.100000000000001" customHeight="1">
      <c r="A191" s="243">
        <v>63</v>
      </c>
      <c r="B191" s="351">
        <v>9491</v>
      </c>
      <c r="C191" s="870" t="s">
        <v>14314</v>
      </c>
      <c r="D191" s="646"/>
      <c r="E191" s="646"/>
      <c r="F191" s="604"/>
      <c r="G191" s="1296"/>
      <c r="H191" s="605"/>
      <c r="I191" s="607"/>
      <c r="J191" s="1745"/>
      <c r="K191" s="1250"/>
      <c r="L191" s="638"/>
      <c r="M191" s="1316"/>
      <c r="N191" s="1314"/>
      <c r="O191" s="1315"/>
      <c r="P191" s="1316"/>
      <c r="Q191" s="1317"/>
      <c r="R191" s="1750"/>
      <c r="S191" s="1106" t="s">
        <v>165</v>
      </c>
      <c r="T191" s="602"/>
      <c r="U191" s="602"/>
      <c r="V191" s="602"/>
      <c r="W191" s="602"/>
      <c r="X191" s="670" t="s">
        <v>163</v>
      </c>
      <c r="Y191" s="1305">
        <v>0.5</v>
      </c>
      <c r="Z191" s="1220"/>
      <c r="AA191" s="1220"/>
      <c r="AB191" s="1220"/>
      <c r="AC191" s="1220"/>
      <c r="AD191" s="1220"/>
      <c r="AE191" s="1306"/>
      <c r="AF191" s="391">
        <f>ROUND(ROUND(ROUND(G152+K188,0)*Q176,0)*Y191,0)</f>
        <v>164</v>
      </c>
      <c r="AG191" s="268"/>
    </row>
    <row r="192" spans="1:33" ht="17.100000000000001" customHeight="1">
      <c r="A192" s="243">
        <v>63</v>
      </c>
      <c r="B192" s="351">
        <v>9492</v>
      </c>
      <c r="C192" s="870" t="s">
        <v>14315</v>
      </c>
      <c r="D192" s="646"/>
      <c r="E192" s="646"/>
      <c r="F192" s="604"/>
      <c r="G192" s="1296"/>
      <c r="H192" s="605"/>
      <c r="I192" s="607"/>
      <c r="J192" s="1745"/>
      <c r="K192" s="1250"/>
      <c r="L192" s="638"/>
      <c r="M192" s="1316"/>
      <c r="N192" s="1314"/>
      <c r="O192" s="1315"/>
      <c r="P192" s="1316"/>
      <c r="Q192" s="1317"/>
      <c r="R192" s="1751"/>
      <c r="S192" s="647"/>
      <c r="T192" s="807"/>
      <c r="U192" s="807"/>
      <c r="V192" s="807"/>
      <c r="W192" s="807"/>
      <c r="X192" s="1225"/>
      <c r="Y192" s="1306"/>
      <c r="Z192" s="1302" t="s">
        <v>4700</v>
      </c>
      <c r="AA192" s="1303" t="s">
        <v>163</v>
      </c>
      <c r="AB192" s="1304">
        <v>0.85</v>
      </c>
      <c r="AC192" s="1215"/>
      <c r="AD192" s="1215"/>
      <c r="AE192" s="1294"/>
      <c r="AF192" s="391">
        <f>ROUND(ROUND(ROUND(ROUND(G152+K188,0)*Q176,0)*Y191,0)*AB192,0)</f>
        <v>139</v>
      </c>
      <c r="AG192" s="268"/>
    </row>
    <row r="193" spans="1:33" ht="17.100000000000001" customHeight="1">
      <c r="A193" s="243">
        <v>63</v>
      </c>
      <c r="B193" s="351">
        <v>9493</v>
      </c>
      <c r="C193" s="870" t="s">
        <v>14316</v>
      </c>
      <c r="D193" s="646"/>
      <c r="E193" s="646"/>
      <c r="F193" s="604"/>
      <c r="G193" s="1296"/>
      <c r="H193" s="605"/>
      <c r="I193" s="607"/>
      <c r="J193" s="646"/>
      <c r="K193" s="1250"/>
      <c r="L193" s="638"/>
      <c r="M193" s="1316"/>
      <c r="N193" s="1314"/>
      <c r="O193" s="1315"/>
      <c r="P193" s="1316"/>
      <c r="Q193" s="1317"/>
      <c r="R193" s="641"/>
      <c r="S193" s="641"/>
      <c r="T193" s="602"/>
      <c r="U193" s="602"/>
      <c r="V193" s="602"/>
      <c r="W193" s="602"/>
      <c r="X193" s="670"/>
      <c r="Y193" s="1305"/>
      <c r="Z193" s="1215"/>
      <c r="AA193" s="1215"/>
      <c r="AB193" s="1294"/>
      <c r="AC193" s="1533" t="s">
        <v>167</v>
      </c>
      <c r="AD193" s="1250">
        <v>5</v>
      </c>
      <c r="AE193" s="1308" t="s">
        <v>168</v>
      </c>
      <c r="AF193" s="391">
        <f>ROUND(ROUND(ROUND(G152+K188,0)*Q176,0)-AD193,0)</f>
        <v>322</v>
      </c>
      <c r="AG193" s="268"/>
    </row>
    <row r="194" spans="1:33" ht="17.100000000000001" customHeight="1">
      <c r="A194" s="243">
        <v>63</v>
      </c>
      <c r="B194" s="351">
        <v>9494</v>
      </c>
      <c r="C194" s="870" t="s">
        <v>14317</v>
      </c>
      <c r="D194" s="646"/>
      <c r="E194" s="646"/>
      <c r="F194" s="604"/>
      <c r="G194" s="1296"/>
      <c r="H194" s="605"/>
      <c r="I194" s="607"/>
      <c r="J194" s="646"/>
      <c r="K194" s="1250"/>
      <c r="L194" s="638"/>
      <c r="M194" s="1316"/>
      <c r="N194" s="1314"/>
      <c r="O194" s="1315"/>
      <c r="P194" s="1316"/>
      <c r="Q194" s="1317"/>
      <c r="R194" s="1104"/>
      <c r="S194" s="1104"/>
      <c r="T194" s="807"/>
      <c r="U194" s="807"/>
      <c r="V194" s="807"/>
      <c r="W194" s="807"/>
      <c r="X194" s="1225"/>
      <c r="Y194" s="1306"/>
      <c r="Z194" s="1233" t="s">
        <v>4700</v>
      </c>
      <c r="AA194" s="670" t="s">
        <v>163</v>
      </c>
      <c r="AB194" s="1309">
        <v>0.85</v>
      </c>
      <c r="AC194" s="1745"/>
      <c r="AD194" s="1250"/>
      <c r="AE194" s="1308"/>
      <c r="AF194" s="391">
        <f>ROUND(ROUND(ROUND(ROUND(G152+K188,0)*Q176,0)*AB194,0)-AD193,0)</f>
        <v>273</v>
      </c>
      <c r="AG194" s="268"/>
    </row>
    <row r="195" spans="1:33" ht="17.100000000000001" customHeight="1">
      <c r="A195" s="243">
        <v>63</v>
      </c>
      <c r="B195" s="351">
        <v>9495</v>
      </c>
      <c r="C195" s="870" t="s">
        <v>14318</v>
      </c>
      <c r="D195" s="646"/>
      <c r="E195" s="646"/>
      <c r="F195" s="604"/>
      <c r="G195" s="1296"/>
      <c r="H195" s="605"/>
      <c r="I195" s="607"/>
      <c r="J195" s="646"/>
      <c r="K195" s="1250"/>
      <c r="L195" s="638"/>
      <c r="M195" s="1316"/>
      <c r="N195" s="1314"/>
      <c r="O195" s="1315"/>
      <c r="P195" s="1316"/>
      <c r="Q195" s="1317"/>
      <c r="R195" s="1749" t="s">
        <v>11559</v>
      </c>
      <c r="S195" s="1106" t="s">
        <v>162</v>
      </c>
      <c r="T195" s="602"/>
      <c r="U195" s="602"/>
      <c r="V195" s="602"/>
      <c r="W195" s="602"/>
      <c r="X195" s="670" t="s">
        <v>163</v>
      </c>
      <c r="Y195" s="1305">
        <v>0.7</v>
      </c>
      <c r="Z195" s="1226"/>
      <c r="AA195" s="1226"/>
      <c r="AB195" s="1310"/>
      <c r="AC195" s="1745"/>
      <c r="AD195" s="1242"/>
      <c r="AE195" s="1291"/>
      <c r="AF195" s="391">
        <f>ROUND(ROUND(ROUND(ROUND(G152+K188,0)*Q176,0)*Y195,0)-AD193,0)</f>
        <v>224</v>
      </c>
      <c r="AG195" s="268"/>
    </row>
    <row r="196" spans="1:33" ht="17.100000000000001" customHeight="1">
      <c r="A196" s="243">
        <v>63</v>
      </c>
      <c r="B196" s="351">
        <v>9496</v>
      </c>
      <c r="C196" s="870" t="s">
        <v>14319</v>
      </c>
      <c r="D196" s="646"/>
      <c r="E196" s="646"/>
      <c r="F196" s="604"/>
      <c r="G196" s="1296"/>
      <c r="H196" s="605"/>
      <c r="I196" s="607"/>
      <c r="J196" s="646"/>
      <c r="K196" s="1250"/>
      <c r="L196" s="638"/>
      <c r="M196" s="1316"/>
      <c r="N196" s="1314"/>
      <c r="O196" s="1315"/>
      <c r="P196" s="1316"/>
      <c r="Q196" s="1317"/>
      <c r="R196" s="1750"/>
      <c r="S196" s="647"/>
      <c r="T196" s="807"/>
      <c r="U196" s="807"/>
      <c r="V196" s="807"/>
      <c r="W196" s="807"/>
      <c r="X196" s="1225"/>
      <c r="Y196" s="1306"/>
      <c r="Z196" s="1302" t="s">
        <v>4700</v>
      </c>
      <c r="AA196" s="1303" t="s">
        <v>163</v>
      </c>
      <c r="AB196" s="1311">
        <v>0.85</v>
      </c>
      <c r="AC196" s="1745"/>
      <c r="AD196" s="1242"/>
      <c r="AE196" s="1291"/>
      <c r="AF196" s="391">
        <f>ROUND(ROUND(ROUND(ROUND(ROUND(G152+K188,0)*Q176,0)*Y195,0)*AB196,0)-AD193,0)</f>
        <v>190</v>
      </c>
      <c r="AG196" s="268"/>
    </row>
    <row r="197" spans="1:33" ht="17.100000000000001" customHeight="1">
      <c r="A197" s="243">
        <v>63</v>
      </c>
      <c r="B197" s="351">
        <v>9497</v>
      </c>
      <c r="C197" s="870" t="s">
        <v>14320</v>
      </c>
      <c r="D197" s="646"/>
      <c r="E197" s="646"/>
      <c r="F197" s="604"/>
      <c r="G197" s="1296"/>
      <c r="H197" s="605"/>
      <c r="I197" s="607"/>
      <c r="J197" s="646"/>
      <c r="K197" s="1250"/>
      <c r="L197" s="638"/>
      <c r="M197" s="1316"/>
      <c r="N197" s="1314"/>
      <c r="O197" s="1315"/>
      <c r="P197" s="1316"/>
      <c r="Q197" s="1317"/>
      <c r="R197" s="1750"/>
      <c r="S197" s="641" t="s">
        <v>165</v>
      </c>
      <c r="T197" s="602"/>
      <c r="U197" s="602"/>
      <c r="V197" s="602"/>
      <c r="W197" s="602"/>
      <c r="X197" s="670" t="s">
        <v>163</v>
      </c>
      <c r="Y197" s="1305">
        <v>0.5</v>
      </c>
      <c r="Z197" s="1220"/>
      <c r="AA197" s="1220"/>
      <c r="AB197" s="1306"/>
      <c r="AC197" s="1745"/>
      <c r="AD197" s="1242"/>
      <c r="AE197" s="1291"/>
      <c r="AF197" s="391">
        <f>ROUND(ROUND(ROUND(ROUND(G152+K188,0)*Q176,0)*Y197,0)-AD193,0)</f>
        <v>159</v>
      </c>
      <c r="AG197" s="268"/>
    </row>
    <row r="198" spans="1:33" ht="17.100000000000001" customHeight="1">
      <c r="A198" s="243">
        <v>63</v>
      </c>
      <c r="B198" s="351">
        <v>9498</v>
      </c>
      <c r="C198" s="870" t="s">
        <v>14321</v>
      </c>
      <c r="D198" s="646"/>
      <c r="E198" s="646"/>
      <c r="F198" s="806"/>
      <c r="G198" s="1329"/>
      <c r="H198" s="807"/>
      <c r="I198" s="1158"/>
      <c r="J198" s="647"/>
      <c r="K198" s="1225"/>
      <c r="L198" s="678"/>
      <c r="M198" s="1327"/>
      <c r="N198" s="1326"/>
      <c r="O198" s="1318"/>
      <c r="P198" s="1327"/>
      <c r="Q198" s="1322"/>
      <c r="R198" s="1751"/>
      <c r="S198" s="1104"/>
      <c r="T198" s="807"/>
      <c r="U198" s="807"/>
      <c r="V198" s="807"/>
      <c r="W198" s="807"/>
      <c r="X198" s="1225"/>
      <c r="Y198" s="1306"/>
      <c r="Z198" s="1302" t="s">
        <v>4700</v>
      </c>
      <c r="AA198" s="1303" t="s">
        <v>163</v>
      </c>
      <c r="AB198" s="1311">
        <v>0.85</v>
      </c>
      <c r="AC198" s="1746"/>
      <c r="AD198" s="1220"/>
      <c r="AE198" s="1306"/>
      <c r="AF198" s="391">
        <f>ROUND(ROUND(ROUND(ROUND(ROUND(G152+K188,0)*Q176,0)*Y197,0)*AB198,0)-AD193,0)</f>
        <v>134</v>
      </c>
      <c r="AG198" s="268"/>
    </row>
    <row r="199" spans="1:33" ht="17.100000000000001" customHeight="1">
      <c r="A199" s="243">
        <v>63</v>
      </c>
      <c r="B199" s="351">
        <v>9501</v>
      </c>
      <c r="C199" s="870" t="s">
        <v>14322</v>
      </c>
      <c r="D199" s="646"/>
      <c r="E199" s="646"/>
      <c r="F199" s="1580" t="s">
        <v>11582</v>
      </c>
      <c r="G199" s="633"/>
      <c r="H199" s="633"/>
      <c r="I199" s="1095"/>
      <c r="J199" s="601"/>
      <c r="K199" s="602"/>
      <c r="L199" s="1319"/>
      <c r="M199" s="602"/>
      <c r="N199" s="1536" t="s">
        <v>8647</v>
      </c>
      <c r="O199" s="1593" t="s">
        <v>162</v>
      </c>
      <c r="P199" s="602"/>
      <c r="Q199" s="1286"/>
      <c r="R199" s="670"/>
      <c r="S199" s="670"/>
      <c r="T199" s="602"/>
      <c r="U199" s="602"/>
      <c r="V199" s="602"/>
      <c r="W199" s="602"/>
      <c r="X199" s="670"/>
      <c r="Y199" s="1320"/>
      <c r="Z199" s="1215"/>
      <c r="AA199" s="1215"/>
      <c r="AB199" s="1215"/>
      <c r="AC199" s="1215"/>
      <c r="AD199" s="1215"/>
      <c r="AE199" s="1294"/>
      <c r="AF199" s="391">
        <f>ROUND(G200*Q200,0)</f>
        <v>302</v>
      </c>
      <c r="AG199" s="268"/>
    </row>
    <row r="200" spans="1:33" ht="17.100000000000001" customHeight="1">
      <c r="A200" s="243">
        <v>63</v>
      </c>
      <c r="B200" s="351">
        <v>9502</v>
      </c>
      <c r="C200" s="870" t="s">
        <v>14323</v>
      </c>
      <c r="D200" s="646"/>
      <c r="E200" s="646"/>
      <c r="F200" s="1765"/>
      <c r="G200" s="1328">
        <v>431</v>
      </c>
      <c r="H200" s="605" t="s">
        <v>18</v>
      </c>
      <c r="I200" s="744"/>
      <c r="J200" s="604"/>
      <c r="K200" s="605"/>
      <c r="L200" s="1321"/>
      <c r="M200" s="605"/>
      <c r="N200" s="1648"/>
      <c r="O200" s="1745"/>
      <c r="P200" s="1250" t="s">
        <v>163</v>
      </c>
      <c r="Q200" s="1291">
        <v>0.7</v>
      </c>
      <c r="R200" s="1225"/>
      <c r="S200" s="1225"/>
      <c r="T200" s="807"/>
      <c r="U200" s="807"/>
      <c r="V200" s="807"/>
      <c r="W200" s="807"/>
      <c r="X200" s="1225"/>
      <c r="Y200" s="1322"/>
      <c r="Z200" s="1233" t="s">
        <v>4700</v>
      </c>
      <c r="AA200" s="670" t="s">
        <v>163</v>
      </c>
      <c r="AB200" s="1293">
        <v>0.85</v>
      </c>
      <c r="AC200" s="1215"/>
      <c r="AD200" s="1215"/>
      <c r="AE200" s="1294"/>
      <c r="AF200" s="391">
        <f>ROUND(ROUND(G200*Q200,0)*AB200,0)</f>
        <v>257</v>
      </c>
      <c r="AG200" s="268"/>
    </row>
    <row r="201" spans="1:33" ht="17.100000000000001" customHeight="1">
      <c r="A201" s="243">
        <v>63</v>
      </c>
      <c r="B201" s="351">
        <v>9503</v>
      </c>
      <c r="C201" s="870" t="s">
        <v>14324</v>
      </c>
      <c r="D201" s="604"/>
      <c r="E201" s="604"/>
      <c r="F201" s="1765"/>
      <c r="G201" s="638"/>
      <c r="H201" s="638"/>
      <c r="I201" s="744"/>
      <c r="J201" s="646"/>
      <c r="K201" s="748"/>
      <c r="L201" s="748"/>
      <c r="M201" s="1296"/>
      <c r="N201" s="1648"/>
      <c r="O201" s="1745"/>
      <c r="P201" s="1296"/>
      <c r="Q201" s="1297"/>
      <c r="R201" s="1749" t="s">
        <v>11559</v>
      </c>
      <c r="S201" s="1106" t="s">
        <v>162</v>
      </c>
      <c r="T201" s="602"/>
      <c r="U201" s="602"/>
      <c r="V201" s="602"/>
      <c r="W201" s="602"/>
      <c r="X201" s="670" t="s">
        <v>163</v>
      </c>
      <c r="Y201" s="1305">
        <v>0.7</v>
      </c>
      <c r="Z201" s="1226"/>
      <c r="AA201" s="1226"/>
      <c r="AB201" s="1226"/>
      <c r="AC201" s="1226"/>
      <c r="AD201" s="1226"/>
      <c r="AE201" s="1310"/>
      <c r="AF201" s="391">
        <f>ROUND(ROUND(G200*Q200,0)*Y201,0)</f>
        <v>211</v>
      </c>
      <c r="AG201" s="268"/>
    </row>
    <row r="202" spans="1:33" ht="17.100000000000001" customHeight="1">
      <c r="A202" s="243">
        <v>63</v>
      </c>
      <c r="B202" s="351">
        <v>9504</v>
      </c>
      <c r="C202" s="870" t="s">
        <v>14325</v>
      </c>
      <c r="D202" s="604"/>
      <c r="E202" s="604"/>
      <c r="F202" s="1765"/>
      <c r="G202" s="638"/>
      <c r="H202" s="638"/>
      <c r="I202" s="744"/>
      <c r="J202" s="646"/>
      <c r="K202" s="748"/>
      <c r="L202" s="748"/>
      <c r="M202" s="1296"/>
      <c r="N202" s="1648"/>
      <c r="O202" s="1745"/>
      <c r="P202" s="1296"/>
      <c r="Q202" s="1297"/>
      <c r="R202" s="1750"/>
      <c r="S202" s="647"/>
      <c r="T202" s="807"/>
      <c r="U202" s="807"/>
      <c r="V202" s="807"/>
      <c r="W202" s="807"/>
      <c r="X202" s="1225"/>
      <c r="Y202" s="1306"/>
      <c r="Z202" s="1302" t="s">
        <v>4700</v>
      </c>
      <c r="AA202" s="1303" t="s">
        <v>163</v>
      </c>
      <c r="AB202" s="1304">
        <v>0.85</v>
      </c>
      <c r="AC202" s="1215"/>
      <c r="AD202" s="1215"/>
      <c r="AE202" s="1294"/>
      <c r="AF202" s="391">
        <f>ROUND(ROUND(ROUND(G200*Q200,0)*Y201,0)*AB202,0)</f>
        <v>179</v>
      </c>
      <c r="AG202" s="268"/>
    </row>
    <row r="203" spans="1:33" ht="17.100000000000001" customHeight="1">
      <c r="A203" s="243">
        <v>63</v>
      </c>
      <c r="B203" s="351">
        <v>9505</v>
      </c>
      <c r="C203" s="870" t="s">
        <v>14326</v>
      </c>
      <c r="D203" s="604"/>
      <c r="E203" s="604"/>
      <c r="F203" s="637"/>
      <c r="G203" s="638"/>
      <c r="H203" s="638"/>
      <c r="I203" s="744"/>
      <c r="J203" s="646"/>
      <c r="K203" s="748"/>
      <c r="L203" s="748"/>
      <c r="M203" s="1296"/>
      <c r="N203" s="1648"/>
      <c r="O203" s="1745"/>
      <c r="P203" s="1296"/>
      <c r="Q203" s="1297"/>
      <c r="R203" s="1750"/>
      <c r="S203" s="1106" t="s">
        <v>165</v>
      </c>
      <c r="T203" s="602"/>
      <c r="U203" s="602"/>
      <c r="V203" s="602"/>
      <c r="W203" s="602"/>
      <c r="X203" s="670" t="s">
        <v>163</v>
      </c>
      <c r="Y203" s="1305">
        <v>0.5</v>
      </c>
      <c r="Z203" s="1220"/>
      <c r="AA203" s="1220"/>
      <c r="AB203" s="1220"/>
      <c r="AC203" s="1220"/>
      <c r="AD203" s="1220"/>
      <c r="AE203" s="1306"/>
      <c r="AF203" s="391">
        <f>ROUND(ROUND(G200*Q200,0)*Y203,0)</f>
        <v>151</v>
      </c>
      <c r="AG203" s="268"/>
    </row>
    <row r="204" spans="1:33" ht="17.100000000000001" customHeight="1">
      <c r="A204" s="243">
        <v>63</v>
      </c>
      <c r="B204" s="351">
        <v>9506</v>
      </c>
      <c r="C204" s="870" t="s">
        <v>14327</v>
      </c>
      <c r="D204" s="604"/>
      <c r="E204" s="604"/>
      <c r="F204" s="637"/>
      <c r="G204" s="638"/>
      <c r="H204" s="638"/>
      <c r="I204" s="744"/>
      <c r="J204" s="646"/>
      <c r="K204" s="748"/>
      <c r="L204" s="748"/>
      <c r="M204" s="1296"/>
      <c r="N204" s="1648"/>
      <c r="O204" s="1745"/>
      <c r="P204" s="1296"/>
      <c r="Q204" s="1297"/>
      <c r="R204" s="1751"/>
      <c r="S204" s="647"/>
      <c r="T204" s="807"/>
      <c r="U204" s="807"/>
      <c r="V204" s="807"/>
      <c r="W204" s="807"/>
      <c r="X204" s="1225"/>
      <c r="Y204" s="1306"/>
      <c r="Z204" s="1302" t="s">
        <v>4700</v>
      </c>
      <c r="AA204" s="1303" t="s">
        <v>163</v>
      </c>
      <c r="AB204" s="1304">
        <v>0.85</v>
      </c>
      <c r="AC204" s="1215"/>
      <c r="AD204" s="1215"/>
      <c r="AE204" s="1294"/>
      <c r="AF204" s="391">
        <f>ROUND(ROUND(ROUND(G200*Q200,0)*Y203,0)*AB204,0)</f>
        <v>128</v>
      </c>
      <c r="AG204" s="268"/>
    </row>
    <row r="205" spans="1:33" ht="17.100000000000001" customHeight="1">
      <c r="A205" s="243">
        <v>63</v>
      </c>
      <c r="B205" s="351">
        <v>9507</v>
      </c>
      <c r="C205" s="870" t="s">
        <v>14328</v>
      </c>
      <c r="D205" s="604"/>
      <c r="E205" s="604"/>
      <c r="F205" s="637"/>
      <c r="G205" s="638"/>
      <c r="H205" s="638"/>
      <c r="I205" s="744"/>
      <c r="J205" s="646"/>
      <c r="K205" s="748"/>
      <c r="L205" s="748"/>
      <c r="M205" s="1296"/>
      <c r="N205" s="1648"/>
      <c r="O205" s="1307"/>
      <c r="P205" s="1296"/>
      <c r="Q205" s="1297"/>
      <c r="R205" s="641"/>
      <c r="S205" s="641"/>
      <c r="T205" s="602"/>
      <c r="U205" s="602"/>
      <c r="V205" s="602"/>
      <c r="W205" s="602"/>
      <c r="X205" s="670"/>
      <c r="Y205" s="1305"/>
      <c r="Z205" s="1215"/>
      <c r="AA205" s="1215"/>
      <c r="AB205" s="1294"/>
      <c r="AC205" s="1533" t="s">
        <v>167</v>
      </c>
      <c r="AD205" s="1250">
        <v>5</v>
      </c>
      <c r="AE205" s="1308" t="s">
        <v>168</v>
      </c>
      <c r="AF205" s="391">
        <f>ROUND(ROUND(G200*Q200,0)-AD205,0)</f>
        <v>297</v>
      </c>
      <c r="AG205" s="268"/>
    </row>
    <row r="206" spans="1:33" ht="17.100000000000001" customHeight="1">
      <c r="A206" s="243">
        <v>63</v>
      </c>
      <c r="B206" s="351">
        <v>9508</v>
      </c>
      <c r="C206" s="870" t="s">
        <v>14329</v>
      </c>
      <c r="D206" s="604"/>
      <c r="E206" s="604"/>
      <c r="F206" s="637"/>
      <c r="G206" s="638"/>
      <c r="H206" s="638"/>
      <c r="I206" s="744"/>
      <c r="J206" s="646"/>
      <c r="K206" s="748"/>
      <c r="L206" s="748"/>
      <c r="M206" s="1296"/>
      <c r="N206" s="1648"/>
      <c r="O206" s="1307"/>
      <c r="P206" s="1296"/>
      <c r="Q206" s="1297"/>
      <c r="R206" s="1104"/>
      <c r="S206" s="1104"/>
      <c r="T206" s="807"/>
      <c r="U206" s="807"/>
      <c r="V206" s="807"/>
      <c r="W206" s="807"/>
      <c r="X206" s="1225"/>
      <c r="Y206" s="1306"/>
      <c r="Z206" s="1233" t="s">
        <v>4700</v>
      </c>
      <c r="AA206" s="670" t="s">
        <v>163</v>
      </c>
      <c r="AB206" s="1309">
        <v>0.85</v>
      </c>
      <c r="AC206" s="1745"/>
      <c r="AD206" s="1250"/>
      <c r="AE206" s="1308"/>
      <c r="AF206" s="391">
        <f>ROUND(ROUND(ROUND(G200*Q200,0)*AB206,0)-AD205,0)</f>
        <v>252</v>
      </c>
      <c r="AG206" s="268"/>
    </row>
    <row r="207" spans="1:33" ht="17.100000000000001" customHeight="1">
      <c r="A207" s="243">
        <v>63</v>
      </c>
      <c r="B207" s="351">
        <v>9509</v>
      </c>
      <c r="C207" s="870" t="s">
        <v>14330</v>
      </c>
      <c r="D207" s="604"/>
      <c r="E207" s="604"/>
      <c r="F207" s="637"/>
      <c r="G207" s="638"/>
      <c r="H207" s="638"/>
      <c r="I207" s="744"/>
      <c r="J207" s="646"/>
      <c r="K207" s="748"/>
      <c r="L207" s="748"/>
      <c r="M207" s="1296"/>
      <c r="N207" s="1648"/>
      <c r="O207" s="1307"/>
      <c r="P207" s="1296"/>
      <c r="Q207" s="1297"/>
      <c r="R207" s="1749" t="s">
        <v>11559</v>
      </c>
      <c r="S207" s="1106" t="s">
        <v>162</v>
      </c>
      <c r="T207" s="602"/>
      <c r="U207" s="602"/>
      <c r="V207" s="602"/>
      <c r="W207" s="602"/>
      <c r="X207" s="670" t="s">
        <v>163</v>
      </c>
      <c r="Y207" s="1305">
        <v>0.7</v>
      </c>
      <c r="Z207" s="1226"/>
      <c r="AA207" s="1226"/>
      <c r="AB207" s="1310"/>
      <c r="AC207" s="1745"/>
      <c r="AD207" s="1242"/>
      <c r="AE207" s="1291"/>
      <c r="AF207" s="391">
        <f>ROUND(ROUND(ROUND(G200*Q200,0)*Y207,0)-AD205,0)</f>
        <v>206</v>
      </c>
      <c r="AG207" s="268"/>
    </row>
    <row r="208" spans="1:33" ht="17.100000000000001" customHeight="1">
      <c r="A208" s="243">
        <v>63</v>
      </c>
      <c r="B208" s="351">
        <v>9510</v>
      </c>
      <c r="C208" s="870" t="s">
        <v>14331</v>
      </c>
      <c r="D208" s="604"/>
      <c r="E208" s="604"/>
      <c r="F208" s="637"/>
      <c r="G208" s="638"/>
      <c r="H208" s="638"/>
      <c r="I208" s="744"/>
      <c r="J208" s="646"/>
      <c r="K208" s="748"/>
      <c r="L208" s="748"/>
      <c r="M208" s="1296"/>
      <c r="N208" s="1312"/>
      <c r="O208" s="1307"/>
      <c r="P208" s="1296"/>
      <c r="Q208" s="1297"/>
      <c r="R208" s="1750"/>
      <c r="S208" s="647"/>
      <c r="T208" s="807"/>
      <c r="U208" s="807"/>
      <c r="V208" s="807"/>
      <c r="W208" s="807"/>
      <c r="X208" s="1225"/>
      <c r="Y208" s="1306"/>
      <c r="Z208" s="1302" t="s">
        <v>4700</v>
      </c>
      <c r="AA208" s="1303" t="s">
        <v>163</v>
      </c>
      <c r="AB208" s="1311">
        <v>0.85</v>
      </c>
      <c r="AC208" s="1745"/>
      <c r="AD208" s="1242"/>
      <c r="AE208" s="1291"/>
      <c r="AF208" s="391">
        <f>ROUND(ROUND(ROUND(ROUND(G200*Q200,0)*Y207,0)*AB208,0)-AD205,0)</f>
        <v>174</v>
      </c>
      <c r="AG208" s="268"/>
    </row>
    <row r="209" spans="1:33" ht="17.100000000000001" customHeight="1">
      <c r="A209" s="243">
        <v>63</v>
      </c>
      <c r="B209" s="351">
        <v>9511</v>
      </c>
      <c r="C209" s="870" t="s">
        <v>14332</v>
      </c>
      <c r="D209" s="604"/>
      <c r="E209" s="604"/>
      <c r="F209" s="637"/>
      <c r="G209" s="638"/>
      <c r="H209" s="638"/>
      <c r="I209" s="744"/>
      <c r="J209" s="646"/>
      <c r="K209" s="748"/>
      <c r="L209" s="748"/>
      <c r="M209" s="1296"/>
      <c r="N209" s="1312"/>
      <c r="O209" s="1307"/>
      <c r="P209" s="1296"/>
      <c r="Q209" s="1297"/>
      <c r="R209" s="1750"/>
      <c r="S209" s="641" t="s">
        <v>165</v>
      </c>
      <c r="T209" s="602"/>
      <c r="U209" s="602"/>
      <c r="V209" s="602"/>
      <c r="W209" s="602"/>
      <c r="X209" s="670" t="s">
        <v>163</v>
      </c>
      <c r="Y209" s="1305">
        <v>0.5</v>
      </c>
      <c r="Z209" s="1220"/>
      <c r="AA209" s="1220"/>
      <c r="AB209" s="1306"/>
      <c r="AC209" s="1745"/>
      <c r="AD209" s="1242"/>
      <c r="AE209" s="1291"/>
      <c r="AF209" s="391">
        <f>ROUND(ROUND(ROUND(G200*Q200,0)*Y209,0)-AD205,0)</f>
        <v>146</v>
      </c>
      <c r="AG209" s="268"/>
    </row>
    <row r="210" spans="1:33" ht="17.100000000000001" customHeight="1">
      <c r="A210" s="243">
        <v>63</v>
      </c>
      <c r="B210" s="351">
        <v>9512</v>
      </c>
      <c r="C210" s="870" t="s">
        <v>14333</v>
      </c>
      <c r="D210" s="604"/>
      <c r="E210" s="604"/>
      <c r="F210" s="637"/>
      <c r="G210" s="638"/>
      <c r="H210" s="638"/>
      <c r="I210" s="744"/>
      <c r="J210" s="646"/>
      <c r="K210" s="748"/>
      <c r="L210" s="748"/>
      <c r="M210" s="1296"/>
      <c r="N210" s="1312"/>
      <c r="O210" s="1307"/>
      <c r="P210" s="1296"/>
      <c r="Q210" s="1297"/>
      <c r="R210" s="1751"/>
      <c r="S210" s="1104"/>
      <c r="T210" s="807"/>
      <c r="U210" s="807"/>
      <c r="V210" s="807"/>
      <c r="W210" s="807"/>
      <c r="X210" s="1225"/>
      <c r="Y210" s="1306"/>
      <c r="Z210" s="1302" t="s">
        <v>4700</v>
      </c>
      <c r="AA210" s="1303" t="s">
        <v>163</v>
      </c>
      <c r="AB210" s="1311">
        <v>0.85</v>
      </c>
      <c r="AC210" s="1746"/>
      <c r="AD210" s="1220"/>
      <c r="AE210" s="1306"/>
      <c r="AF210" s="391">
        <f>ROUND(ROUND(ROUND(ROUND(G200*Q200,0)*Y209,0)*AB210,0)-AD205,0)</f>
        <v>123</v>
      </c>
      <c r="AG210" s="268"/>
    </row>
    <row r="211" spans="1:33" ht="17.100000000000001" customHeight="1">
      <c r="A211" s="243">
        <v>63</v>
      </c>
      <c r="B211" s="351">
        <v>9513</v>
      </c>
      <c r="C211" s="870" t="s">
        <v>14334</v>
      </c>
      <c r="D211" s="604"/>
      <c r="E211" s="604"/>
      <c r="F211" s="604"/>
      <c r="G211" s="638"/>
      <c r="H211" s="638"/>
      <c r="I211" s="607"/>
      <c r="J211" s="1593" t="s">
        <v>5845</v>
      </c>
      <c r="K211" s="602"/>
      <c r="L211" s="1319"/>
      <c r="M211" s="602"/>
      <c r="N211" s="1102"/>
      <c r="O211" s="604"/>
      <c r="P211" s="605"/>
      <c r="Q211" s="607"/>
      <c r="R211" s="670"/>
      <c r="S211" s="670"/>
      <c r="T211" s="602"/>
      <c r="U211" s="602"/>
      <c r="V211" s="602"/>
      <c r="W211" s="602"/>
      <c r="X211" s="670"/>
      <c r="Y211" s="1320"/>
      <c r="Z211" s="1215"/>
      <c r="AA211" s="1215"/>
      <c r="AB211" s="1215"/>
      <c r="AC211" s="1215"/>
      <c r="AD211" s="1215"/>
      <c r="AE211" s="1294"/>
      <c r="AF211" s="391">
        <f>ROUND(ROUND(G200+K212,0)*Q200,0)</f>
        <v>306</v>
      </c>
      <c r="AG211" s="268"/>
    </row>
    <row r="212" spans="1:33" ht="17.100000000000001" customHeight="1">
      <c r="A212" s="243">
        <v>63</v>
      </c>
      <c r="B212" s="351">
        <v>9514</v>
      </c>
      <c r="C212" s="870" t="s">
        <v>14335</v>
      </c>
      <c r="D212" s="604"/>
      <c r="E212" s="604"/>
      <c r="F212" s="604"/>
      <c r="G212" s="1328"/>
      <c r="H212" s="605"/>
      <c r="I212" s="607"/>
      <c r="J212" s="1745"/>
      <c r="K212" s="605">
        <v>6</v>
      </c>
      <c r="L212" s="1321" t="s">
        <v>16</v>
      </c>
      <c r="M212" s="605"/>
      <c r="N212" s="1102"/>
      <c r="O212" s="604"/>
      <c r="P212" s="605"/>
      <c r="Q212" s="607"/>
      <c r="R212" s="1225"/>
      <c r="S212" s="1225"/>
      <c r="T212" s="807"/>
      <c r="U212" s="807"/>
      <c r="V212" s="807"/>
      <c r="W212" s="807"/>
      <c r="X212" s="1225"/>
      <c r="Y212" s="1322"/>
      <c r="Z212" s="1233" t="s">
        <v>4700</v>
      </c>
      <c r="AA212" s="670" t="s">
        <v>163</v>
      </c>
      <c r="AB212" s="1293">
        <v>0.85</v>
      </c>
      <c r="AC212" s="1215"/>
      <c r="AD212" s="1215"/>
      <c r="AE212" s="1294"/>
      <c r="AF212" s="391">
        <f>ROUND(ROUND(ROUND(G200+K212,0)*Q200,0)*AB212,0)</f>
        <v>260</v>
      </c>
      <c r="AG212" s="268"/>
    </row>
    <row r="213" spans="1:33" ht="17.100000000000001" customHeight="1">
      <c r="A213" s="243">
        <v>63</v>
      </c>
      <c r="B213" s="351">
        <v>9515</v>
      </c>
      <c r="C213" s="870" t="s">
        <v>14336</v>
      </c>
      <c r="D213" s="604"/>
      <c r="E213" s="604"/>
      <c r="F213" s="604"/>
      <c r="G213" s="1296"/>
      <c r="H213" s="605"/>
      <c r="I213" s="607"/>
      <c r="J213" s="1745"/>
      <c r="K213" s="748"/>
      <c r="L213" s="748"/>
      <c r="M213" s="1296"/>
      <c r="N213" s="1312"/>
      <c r="O213" s="1307"/>
      <c r="P213" s="1296"/>
      <c r="Q213" s="1297"/>
      <c r="R213" s="1749" t="s">
        <v>11559</v>
      </c>
      <c r="S213" s="1106" t="s">
        <v>162</v>
      </c>
      <c r="T213" s="602"/>
      <c r="U213" s="602"/>
      <c r="V213" s="602"/>
      <c r="W213" s="602"/>
      <c r="X213" s="670" t="s">
        <v>163</v>
      </c>
      <c r="Y213" s="1305">
        <v>0.7</v>
      </c>
      <c r="Z213" s="1226"/>
      <c r="AA213" s="1226"/>
      <c r="AB213" s="1226"/>
      <c r="AC213" s="1226"/>
      <c r="AD213" s="1226"/>
      <c r="AE213" s="1310"/>
      <c r="AF213" s="391">
        <f>ROUND(ROUND(ROUND(G200+K212,0)*Q200,0)*Y213,0)</f>
        <v>214</v>
      </c>
      <c r="AG213" s="268"/>
    </row>
    <row r="214" spans="1:33" ht="17.100000000000001" customHeight="1">
      <c r="A214" s="243">
        <v>63</v>
      </c>
      <c r="B214" s="351">
        <v>9516</v>
      </c>
      <c r="C214" s="870" t="s">
        <v>14337</v>
      </c>
      <c r="D214" s="604"/>
      <c r="E214" s="604"/>
      <c r="F214" s="604"/>
      <c r="G214" s="1296"/>
      <c r="H214" s="605"/>
      <c r="I214" s="607"/>
      <c r="J214" s="1745"/>
      <c r="K214" s="748"/>
      <c r="L214" s="748"/>
      <c r="M214" s="1296"/>
      <c r="N214" s="1312"/>
      <c r="O214" s="1307"/>
      <c r="P214" s="1296"/>
      <c r="Q214" s="1297"/>
      <c r="R214" s="1750"/>
      <c r="S214" s="647"/>
      <c r="T214" s="807"/>
      <c r="U214" s="807"/>
      <c r="V214" s="807"/>
      <c r="W214" s="807"/>
      <c r="X214" s="1225"/>
      <c r="Y214" s="1306"/>
      <c r="Z214" s="1302" t="s">
        <v>4700</v>
      </c>
      <c r="AA214" s="1303" t="s">
        <v>163</v>
      </c>
      <c r="AB214" s="1304">
        <v>0.85</v>
      </c>
      <c r="AC214" s="1215"/>
      <c r="AD214" s="1215"/>
      <c r="AE214" s="1294"/>
      <c r="AF214" s="391">
        <f>ROUND(ROUND(ROUND(ROUND(G200+K212,0)*Q200,0)*Y213,0)*AB214,0)</f>
        <v>182</v>
      </c>
      <c r="AG214" s="268"/>
    </row>
    <row r="215" spans="1:33" ht="17.100000000000001" customHeight="1">
      <c r="A215" s="243">
        <v>63</v>
      </c>
      <c r="B215" s="351">
        <v>9517</v>
      </c>
      <c r="C215" s="870" t="s">
        <v>14338</v>
      </c>
      <c r="D215" s="604"/>
      <c r="E215" s="604"/>
      <c r="F215" s="604"/>
      <c r="G215" s="1296"/>
      <c r="H215" s="605"/>
      <c r="I215" s="607"/>
      <c r="J215" s="1745"/>
      <c r="K215" s="748"/>
      <c r="L215" s="748"/>
      <c r="M215" s="1296"/>
      <c r="N215" s="1312"/>
      <c r="O215" s="1307"/>
      <c r="P215" s="1296"/>
      <c r="Q215" s="1297"/>
      <c r="R215" s="1750"/>
      <c r="S215" s="1106" t="s">
        <v>165</v>
      </c>
      <c r="T215" s="602"/>
      <c r="U215" s="602"/>
      <c r="V215" s="602"/>
      <c r="W215" s="602"/>
      <c r="X215" s="670" t="s">
        <v>163</v>
      </c>
      <c r="Y215" s="1305">
        <v>0.5</v>
      </c>
      <c r="Z215" s="1220"/>
      <c r="AA215" s="1220"/>
      <c r="AB215" s="1220"/>
      <c r="AC215" s="1220"/>
      <c r="AD215" s="1220"/>
      <c r="AE215" s="1306"/>
      <c r="AF215" s="391">
        <f>ROUND(ROUND(ROUND(G200+K212,0)*Q200,0)*Y215,0)</f>
        <v>153</v>
      </c>
      <c r="AG215" s="268"/>
    </row>
    <row r="216" spans="1:33" ht="17.100000000000001" customHeight="1">
      <c r="A216" s="243">
        <v>63</v>
      </c>
      <c r="B216" s="351">
        <v>9518</v>
      </c>
      <c r="C216" s="870" t="s">
        <v>14339</v>
      </c>
      <c r="D216" s="604"/>
      <c r="E216" s="604"/>
      <c r="F216" s="604"/>
      <c r="G216" s="1296"/>
      <c r="H216" s="605"/>
      <c r="I216" s="607"/>
      <c r="J216" s="646"/>
      <c r="K216" s="748"/>
      <c r="L216" s="748"/>
      <c r="M216" s="1296"/>
      <c r="N216" s="1312"/>
      <c r="O216" s="1307"/>
      <c r="P216" s="1296"/>
      <c r="Q216" s="1297"/>
      <c r="R216" s="1751"/>
      <c r="S216" s="647"/>
      <c r="T216" s="807"/>
      <c r="U216" s="807"/>
      <c r="V216" s="807"/>
      <c r="W216" s="807"/>
      <c r="X216" s="1225"/>
      <c r="Y216" s="1306"/>
      <c r="Z216" s="1302" t="s">
        <v>4700</v>
      </c>
      <c r="AA216" s="1303" t="s">
        <v>163</v>
      </c>
      <c r="AB216" s="1304">
        <v>0.85</v>
      </c>
      <c r="AC216" s="1215"/>
      <c r="AD216" s="1215"/>
      <c r="AE216" s="1294"/>
      <c r="AF216" s="391">
        <f>ROUND(ROUND(ROUND(ROUND(G200+K212,0)*Q200,0)*Y215,0)*AB216,0)</f>
        <v>130</v>
      </c>
      <c r="AG216" s="268"/>
    </row>
    <row r="217" spans="1:33" ht="17.100000000000001" customHeight="1">
      <c r="A217" s="243">
        <v>63</v>
      </c>
      <c r="B217" s="351">
        <v>9519</v>
      </c>
      <c r="C217" s="870" t="s">
        <v>14340</v>
      </c>
      <c r="D217" s="604"/>
      <c r="E217" s="604"/>
      <c r="F217" s="604"/>
      <c r="G217" s="1296"/>
      <c r="H217" s="605"/>
      <c r="I217" s="607"/>
      <c r="J217" s="646"/>
      <c r="K217" s="748"/>
      <c r="L217" s="748"/>
      <c r="M217" s="1296"/>
      <c r="N217" s="1312"/>
      <c r="O217" s="1307"/>
      <c r="P217" s="1296"/>
      <c r="Q217" s="1297"/>
      <c r="R217" s="641"/>
      <c r="S217" s="641"/>
      <c r="T217" s="602"/>
      <c r="U217" s="602"/>
      <c r="V217" s="602"/>
      <c r="W217" s="602"/>
      <c r="X217" s="670"/>
      <c r="Y217" s="1305"/>
      <c r="Z217" s="1215"/>
      <c r="AA217" s="1215"/>
      <c r="AB217" s="1294"/>
      <c r="AC217" s="1533" t="s">
        <v>167</v>
      </c>
      <c r="AD217" s="1250">
        <v>5</v>
      </c>
      <c r="AE217" s="1308" t="s">
        <v>168</v>
      </c>
      <c r="AF217" s="391">
        <f>ROUND(ROUND(ROUND(G200+K212,0)*Q200,0)-AD217,0)</f>
        <v>301</v>
      </c>
      <c r="AG217" s="268"/>
    </row>
    <row r="218" spans="1:33" ht="17.100000000000001" customHeight="1">
      <c r="A218" s="243">
        <v>63</v>
      </c>
      <c r="B218" s="351">
        <v>9520</v>
      </c>
      <c r="C218" s="870" t="s">
        <v>14341</v>
      </c>
      <c r="D218" s="604"/>
      <c r="E218" s="604"/>
      <c r="F218" s="604"/>
      <c r="G218" s="1296"/>
      <c r="H218" s="605"/>
      <c r="I218" s="607"/>
      <c r="J218" s="646"/>
      <c r="K218" s="748"/>
      <c r="L218" s="748"/>
      <c r="M218" s="1296"/>
      <c r="N218" s="1312"/>
      <c r="O218" s="1307"/>
      <c r="P218" s="1296"/>
      <c r="Q218" s="1297"/>
      <c r="R218" s="1104"/>
      <c r="S218" s="1104"/>
      <c r="T218" s="807"/>
      <c r="U218" s="807"/>
      <c r="V218" s="807"/>
      <c r="W218" s="807"/>
      <c r="X218" s="1225"/>
      <c r="Y218" s="1306"/>
      <c r="Z218" s="1233" t="s">
        <v>4700</v>
      </c>
      <c r="AA218" s="670" t="s">
        <v>163</v>
      </c>
      <c r="AB218" s="1309">
        <v>0.85</v>
      </c>
      <c r="AC218" s="1745"/>
      <c r="AD218" s="1250"/>
      <c r="AE218" s="1308"/>
      <c r="AF218" s="391">
        <f>ROUND(ROUND(ROUND(ROUND(G200+K212,0)*Q200,0)*AB218,0)-AD217,0)</f>
        <v>255</v>
      </c>
      <c r="AG218" s="268"/>
    </row>
    <row r="219" spans="1:33" ht="17.100000000000001" customHeight="1">
      <c r="A219" s="243">
        <v>63</v>
      </c>
      <c r="B219" s="351">
        <v>9521</v>
      </c>
      <c r="C219" s="870" t="s">
        <v>14342</v>
      </c>
      <c r="D219" s="604"/>
      <c r="E219" s="604"/>
      <c r="F219" s="604"/>
      <c r="G219" s="1296"/>
      <c r="H219" s="605"/>
      <c r="I219" s="607"/>
      <c r="J219" s="646"/>
      <c r="K219" s="748"/>
      <c r="L219" s="748"/>
      <c r="M219" s="1296"/>
      <c r="N219" s="1312"/>
      <c r="O219" s="1307"/>
      <c r="P219" s="1296"/>
      <c r="Q219" s="1297"/>
      <c r="R219" s="1749" t="s">
        <v>11559</v>
      </c>
      <c r="S219" s="1106" t="s">
        <v>162</v>
      </c>
      <c r="T219" s="602"/>
      <c r="U219" s="602"/>
      <c r="V219" s="602"/>
      <c r="W219" s="602"/>
      <c r="X219" s="670" t="s">
        <v>163</v>
      </c>
      <c r="Y219" s="1305">
        <v>0.7</v>
      </c>
      <c r="Z219" s="1226"/>
      <c r="AA219" s="1226"/>
      <c r="AB219" s="1310"/>
      <c r="AC219" s="1745"/>
      <c r="AD219" s="1242"/>
      <c r="AE219" s="1291"/>
      <c r="AF219" s="391">
        <f>ROUND(ROUND(ROUND(ROUND(G200+K212,0)*Q200,0)*Y219,0)-AD217,0)</f>
        <v>209</v>
      </c>
      <c r="AG219" s="268"/>
    </row>
    <row r="220" spans="1:33" ht="17.100000000000001" customHeight="1">
      <c r="A220" s="243">
        <v>63</v>
      </c>
      <c r="B220" s="351">
        <v>9522</v>
      </c>
      <c r="C220" s="870" t="s">
        <v>14343</v>
      </c>
      <c r="D220" s="604"/>
      <c r="E220" s="604"/>
      <c r="F220" s="604"/>
      <c r="G220" s="1296"/>
      <c r="H220" s="605"/>
      <c r="I220" s="607"/>
      <c r="J220" s="646"/>
      <c r="K220" s="748"/>
      <c r="L220" s="748"/>
      <c r="M220" s="1296"/>
      <c r="N220" s="1312"/>
      <c r="O220" s="1307"/>
      <c r="P220" s="1296"/>
      <c r="Q220" s="1297"/>
      <c r="R220" s="1782"/>
      <c r="S220" s="647"/>
      <c r="T220" s="807"/>
      <c r="U220" s="807"/>
      <c r="V220" s="807"/>
      <c r="W220" s="807"/>
      <c r="X220" s="1225"/>
      <c r="Y220" s="1306"/>
      <c r="Z220" s="1302" t="s">
        <v>4700</v>
      </c>
      <c r="AA220" s="1303" t="s">
        <v>163</v>
      </c>
      <c r="AB220" s="1311">
        <v>0.85</v>
      </c>
      <c r="AC220" s="1745"/>
      <c r="AD220" s="1242"/>
      <c r="AE220" s="1291"/>
      <c r="AF220" s="391">
        <f>ROUND(ROUND(ROUND(ROUND(ROUND(G200+K212,0)*Q200,0)*Y219,0)*AB220,0)-AD217,0)</f>
        <v>177</v>
      </c>
      <c r="AG220" s="268"/>
    </row>
    <row r="221" spans="1:33" ht="17.100000000000001" customHeight="1">
      <c r="A221" s="243">
        <v>63</v>
      </c>
      <c r="B221" s="351">
        <v>9523</v>
      </c>
      <c r="C221" s="870" t="s">
        <v>14344</v>
      </c>
      <c r="D221" s="604"/>
      <c r="E221" s="604"/>
      <c r="F221" s="604"/>
      <c r="G221" s="1296"/>
      <c r="H221" s="605"/>
      <c r="I221" s="607"/>
      <c r="J221" s="646"/>
      <c r="K221" s="748"/>
      <c r="L221" s="748"/>
      <c r="M221" s="1296"/>
      <c r="N221" s="1312"/>
      <c r="O221" s="1307"/>
      <c r="P221" s="1296"/>
      <c r="Q221" s="1297"/>
      <c r="R221" s="1782"/>
      <c r="S221" s="641" t="s">
        <v>165</v>
      </c>
      <c r="T221" s="602"/>
      <c r="U221" s="602"/>
      <c r="V221" s="602"/>
      <c r="W221" s="602"/>
      <c r="X221" s="670" t="s">
        <v>163</v>
      </c>
      <c r="Y221" s="1305">
        <v>0.5</v>
      </c>
      <c r="Z221" s="1220"/>
      <c r="AA221" s="1220"/>
      <c r="AB221" s="1306"/>
      <c r="AC221" s="1745"/>
      <c r="AD221" s="1242"/>
      <c r="AE221" s="1291"/>
      <c r="AF221" s="391">
        <f>ROUND(ROUND(ROUND(ROUND(G200+K212,0)*Q200,0)*Y221,0)-AD217,0)</f>
        <v>148</v>
      </c>
      <c r="AG221" s="268"/>
    </row>
    <row r="222" spans="1:33" ht="17.100000000000001" customHeight="1">
      <c r="A222" s="243">
        <v>63</v>
      </c>
      <c r="B222" s="351">
        <v>9524</v>
      </c>
      <c r="C222" s="870" t="s">
        <v>14345</v>
      </c>
      <c r="D222" s="604"/>
      <c r="E222" s="604"/>
      <c r="F222" s="604"/>
      <c r="G222" s="1296"/>
      <c r="H222" s="605"/>
      <c r="I222" s="607"/>
      <c r="J222" s="646"/>
      <c r="K222" s="748"/>
      <c r="L222" s="748"/>
      <c r="M222" s="1296"/>
      <c r="N222" s="1314"/>
      <c r="O222" s="1318"/>
      <c r="P222" s="1316"/>
      <c r="Q222" s="1317"/>
      <c r="R222" s="1783"/>
      <c r="S222" s="1104"/>
      <c r="T222" s="807"/>
      <c r="U222" s="807"/>
      <c r="V222" s="807"/>
      <c r="W222" s="807"/>
      <c r="X222" s="1225"/>
      <c r="Y222" s="1306"/>
      <c r="Z222" s="1302" t="s">
        <v>4700</v>
      </c>
      <c r="AA222" s="1303" t="s">
        <v>163</v>
      </c>
      <c r="AB222" s="1311">
        <v>0.85</v>
      </c>
      <c r="AC222" s="1746"/>
      <c r="AD222" s="1220"/>
      <c r="AE222" s="1306"/>
      <c r="AF222" s="391">
        <f>ROUND(ROUND(ROUND(ROUND(ROUND(G200+K212,0)*Q200,0)*Y221,0)*AB222,0)-AD217,0)</f>
        <v>125</v>
      </c>
      <c r="AG222" s="268"/>
    </row>
    <row r="223" spans="1:33" ht="17.100000000000001" customHeight="1">
      <c r="A223" s="243">
        <v>63</v>
      </c>
      <c r="B223" s="351">
        <v>9525</v>
      </c>
      <c r="C223" s="870" t="s">
        <v>14346</v>
      </c>
      <c r="D223" s="646"/>
      <c r="E223" s="646"/>
      <c r="F223" s="604"/>
      <c r="G223" s="1296"/>
      <c r="H223" s="605"/>
      <c r="I223" s="607"/>
      <c r="J223" s="601"/>
      <c r="K223" s="602"/>
      <c r="L223" s="1319"/>
      <c r="M223" s="602"/>
      <c r="N223" s="1314"/>
      <c r="O223" s="1593" t="s">
        <v>165</v>
      </c>
      <c r="P223" s="602"/>
      <c r="Q223" s="1286"/>
      <c r="R223" s="670"/>
      <c r="S223" s="670"/>
      <c r="T223" s="602"/>
      <c r="U223" s="602"/>
      <c r="V223" s="602"/>
      <c r="W223" s="602"/>
      <c r="X223" s="670"/>
      <c r="Y223" s="1320"/>
      <c r="Z223" s="1215"/>
      <c r="AA223" s="1215"/>
      <c r="AB223" s="1215"/>
      <c r="AC223" s="1215"/>
      <c r="AD223" s="1215"/>
      <c r="AE223" s="1294"/>
      <c r="AF223" s="391">
        <f>ROUND(G200*Q224,0)</f>
        <v>216</v>
      </c>
      <c r="AG223" s="268"/>
    </row>
    <row r="224" spans="1:33" ht="17.100000000000001" customHeight="1">
      <c r="A224" s="243">
        <v>63</v>
      </c>
      <c r="B224" s="351">
        <v>9526</v>
      </c>
      <c r="C224" s="870" t="s">
        <v>14347</v>
      </c>
      <c r="D224" s="646"/>
      <c r="E224" s="646"/>
      <c r="F224" s="637"/>
      <c r="G224" s="1328"/>
      <c r="H224" s="605"/>
      <c r="I224" s="744"/>
      <c r="J224" s="604"/>
      <c r="K224" s="605"/>
      <c r="L224" s="1321"/>
      <c r="M224" s="605"/>
      <c r="N224" s="1102"/>
      <c r="O224" s="1745"/>
      <c r="P224" s="1250" t="s">
        <v>163</v>
      </c>
      <c r="Q224" s="1291">
        <v>0.5</v>
      </c>
      <c r="R224" s="1225"/>
      <c r="S224" s="1225"/>
      <c r="T224" s="807"/>
      <c r="U224" s="807"/>
      <c r="V224" s="807"/>
      <c r="W224" s="807"/>
      <c r="X224" s="1225"/>
      <c r="Y224" s="1322"/>
      <c r="Z224" s="1233" t="s">
        <v>4700</v>
      </c>
      <c r="AA224" s="670" t="s">
        <v>163</v>
      </c>
      <c r="AB224" s="1293">
        <v>0.85</v>
      </c>
      <c r="AC224" s="1215"/>
      <c r="AD224" s="1215"/>
      <c r="AE224" s="1294"/>
      <c r="AF224" s="391">
        <f>ROUND(ROUND(G200*Q224,0)*AB224,0)</f>
        <v>184</v>
      </c>
      <c r="AG224" s="268"/>
    </row>
    <row r="225" spans="1:33" ht="17.100000000000001" customHeight="1">
      <c r="A225" s="243">
        <v>63</v>
      </c>
      <c r="B225" s="351">
        <v>9527</v>
      </c>
      <c r="C225" s="870" t="s">
        <v>14348</v>
      </c>
      <c r="D225" s="604"/>
      <c r="E225" s="604"/>
      <c r="F225" s="637"/>
      <c r="G225" s="638"/>
      <c r="H225" s="638"/>
      <c r="I225" s="744"/>
      <c r="J225" s="646"/>
      <c r="K225" s="748"/>
      <c r="L225" s="748"/>
      <c r="M225" s="1296"/>
      <c r="N225" s="1314"/>
      <c r="O225" s="1745"/>
      <c r="P225" s="1316"/>
      <c r="Q225" s="1317"/>
      <c r="R225" s="1749" t="s">
        <v>11559</v>
      </c>
      <c r="S225" s="1106" t="s">
        <v>162</v>
      </c>
      <c r="T225" s="602"/>
      <c r="U225" s="602"/>
      <c r="V225" s="602"/>
      <c r="W225" s="602"/>
      <c r="X225" s="670" t="s">
        <v>163</v>
      </c>
      <c r="Y225" s="1305">
        <v>0.7</v>
      </c>
      <c r="Z225" s="1226"/>
      <c r="AA225" s="1226"/>
      <c r="AB225" s="1226"/>
      <c r="AC225" s="1226"/>
      <c r="AD225" s="1226"/>
      <c r="AE225" s="1310"/>
      <c r="AF225" s="391">
        <f>ROUND(ROUND(G200*Q224,0)*Y225,0)</f>
        <v>151</v>
      </c>
      <c r="AG225" s="268"/>
    </row>
    <row r="226" spans="1:33" ht="17.100000000000001" customHeight="1">
      <c r="A226" s="243">
        <v>63</v>
      </c>
      <c r="B226" s="351">
        <v>9528</v>
      </c>
      <c r="C226" s="870" t="s">
        <v>14349</v>
      </c>
      <c r="D226" s="604"/>
      <c r="E226" s="604"/>
      <c r="F226" s="637"/>
      <c r="G226" s="638"/>
      <c r="H226" s="638"/>
      <c r="I226" s="744"/>
      <c r="J226" s="646"/>
      <c r="K226" s="748"/>
      <c r="L226" s="748"/>
      <c r="M226" s="1296"/>
      <c r="N226" s="1312"/>
      <c r="O226" s="1745"/>
      <c r="P226" s="1296"/>
      <c r="Q226" s="1297"/>
      <c r="R226" s="1750"/>
      <c r="S226" s="647"/>
      <c r="T226" s="807"/>
      <c r="U226" s="807"/>
      <c r="V226" s="807"/>
      <c r="W226" s="807"/>
      <c r="X226" s="1225"/>
      <c r="Y226" s="1306"/>
      <c r="Z226" s="1302" t="s">
        <v>4700</v>
      </c>
      <c r="AA226" s="1303" t="s">
        <v>163</v>
      </c>
      <c r="AB226" s="1304">
        <v>0.85</v>
      </c>
      <c r="AC226" s="1215"/>
      <c r="AD226" s="1215"/>
      <c r="AE226" s="1294"/>
      <c r="AF226" s="391">
        <f>ROUND(ROUND(ROUND(G200*Q224,0)*Y225,0)*AB226,0)</f>
        <v>128</v>
      </c>
      <c r="AG226" s="268"/>
    </row>
    <row r="227" spans="1:33" ht="17.100000000000001" customHeight="1">
      <c r="A227" s="243">
        <v>63</v>
      </c>
      <c r="B227" s="351">
        <v>9529</v>
      </c>
      <c r="C227" s="870" t="s">
        <v>14350</v>
      </c>
      <c r="D227" s="604"/>
      <c r="E227" s="604"/>
      <c r="F227" s="637"/>
      <c r="G227" s="638"/>
      <c r="H227" s="638"/>
      <c r="I227" s="744"/>
      <c r="J227" s="646"/>
      <c r="K227" s="748"/>
      <c r="L227" s="748"/>
      <c r="M227" s="1296"/>
      <c r="N227" s="1312"/>
      <c r="O227" s="1745"/>
      <c r="P227" s="1296"/>
      <c r="Q227" s="1297"/>
      <c r="R227" s="1750"/>
      <c r="S227" s="1106" t="s">
        <v>165</v>
      </c>
      <c r="T227" s="602"/>
      <c r="U227" s="602"/>
      <c r="V227" s="602"/>
      <c r="W227" s="602"/>
      <c r="X227" s="670" t="s">
        <v>163</v>
      </c>
      <c r="Y227" s="1305">
        <v>0.5</v>
      </c>
      <c r="Z227" s="1220"/>
      <c r="AA227" s="1220"/>
      <c r="AB227" s="1220"/>
      <c r="AC227" s="1220"/>
      <c r="AD227" s="1220"/>
      <c r="AE227" s="1306"/>
      <c r="AF227" s="391">
        <f>ROUND(ROUND(G200*Q224,0)*Y227,0)</f>
        <v>108</v>
      </c>
      <c r="AG227" s="268"/>
    </row>
    <row r="228" spans="1:33" ht="17.100000000000001" customHeight="1">
      <c r="A228" s="243">
        <v>63</v>
      </c>
      <c r="B228" s="351">
        <v>9530</v>
      </c>
      <c r="C228" s="870" t="s">
        <v>14351</v>
      </c>
      <c r="D228" s="604"/>
      <c r="E228" s="604"/>
      <c r="F228" s="637"/>
      <c r="G228" s="638"/>
      <c r="H228" s="638"/>
      <c r="I228" s="744"/>
      <c r="J228" s="646"/>
      <c r="K228" s="748"/>
      <c r="L228" s="748"/>
      <c r="M228" s="1296"/>
      <c r="N228" s="1312"/>
      <c r="O228" s="1307"/>
      <c r="P228" s="1296"/>
      <c r="Q228" s="1297"/>
      <c r="R228" s="1751"/>
      <c r="S228" s="647"/>
      <c r="T228" s="807"/>
      <c r="U228" s="807"/>
      <c r="V228" s="807"/>
      <c r="W228" s="807"/>
      <c r="X228" s="1225"/>
      <c r="Y228" s="1306"/>
      <c r="Z228" s="1302" t="s">
        <v>4700</v>
      </c>
      <c r="AA228" s="1303" t="s">
        <v>163</v>
      </c>
      <c r="AB228" s="1304">
        <v>0.85</v>
      </c>
      <c r="AC228" s="1215"/>
      <c r="AD228" s="1215"/>
      <c r="AE228" s="1294"/>
      <c r="AF228" s="391">
        <f>ROUND(ROUND(ROUND(G200*Q224,0)*Y227,0)*AB228,0)</f>
        <v>92</v>
      </c>
      <c r="AG228" s="268"/>
    </row>
    <row r="229" spans="1:33" ht="17.100000000000001" customHeight="1">
      <c r="A229" s="243">
        <v>63</v>
      </c>
      <c r="B229" s="351">
        <v>9531</v>
      </c>
      <c r="C229" s="870" t="s">
        <v>14352</v>
      </c>
      <c r="D229" s="604"/>
      <c r="E229" s="604"/>
      <c r="F229" s="637"/>
      <c r="G229" s="638"/>
      <c r="H229" s="638"/>
      <c r="I229" s="744"/>
      <c r="J229" s="646"/>
      <c r="K229" s="748"/>
      <c r="L229" s="748"/>
      <c r="M229" s="1296"/>
      <c r="N229" s="1312"/>
      <c r="O229" s="1307"/>
      <c r="P229" s="1296"/>
      <c r="Q229" s="1297"/>
      <c r="R229" s="641"/>
      <c r="S229" s="641"/>
      <c r="T229" s="602"/>
      <c r="U229" s="602"/>
      <c r="V229" s="602"/>
      <c r="W229" s="602"/>
      <c r="X229" s="670"/>
      <c r="Y229" s="1305"/>
      <c r="Z229" s="1215"/>
      <c r="AA229" s="1215"/>
      <c r="AB229" s="1294"/>
      <c r="AC229" s="1533" t="s">
        <v>167</v>
      </c>
      <c r="AD229" s="1250">
        <v>5</v>
      </c>
      <c r="AE229" s="1308" t="s">
        <v>168</v>
      </c>
      <c r="AF229" s="391">
        <f>ROUND(ROUND(G200*Q224,0)-AD229,0)</f>
        <v>211</v>
      </c>
      <c r="AG229" s="268"/>
    </row>
    <row r="230" spans="1:33" ht="17.100000000000001" customHeight="1">
      <c r="A230" s="243">
        <v>63</v>
      </c>
      <c r="B230" s="351">
        <v>9532</v>
      </c>
      <c r="C230" s="870" t="s">
        <v>14353</v>
      </c>
      <c r="D230" s="604"/>
      <c r="E230" s="604"/>
      <c r="F230" s="637"/>
      <c r="G230" s="638"/>
      <c r="H230" s="638"/>
      <c r="I230" s="744"/>
      <c r="J230" s="646"/>
      <c r="K230" s="748"/>
      <c r="L230" s="748"/>
      <c r="M230" s="1296"/>
      <c r="N230" s="1312"/>
      <c r="O230" s="1307"/>
      <c r="P230" s="1296"/>
      <c r="Q230" s="1297"/>
      <c r="R230" s="1104"/>
      <c r="S230" s="1104"/>
      <c r="T230" s="807"/>
      <c r="U230" s="807"/>
      <c r="V230" s="807"/>
      <c r="W230" s="807"/>
      <c r="X230" s="1225"/>
      <c r="Y230" s="1306"/>
      <c r="Z230" s="1233" t="s">
        <v>4700</v>
      </c>
      <c r="AA230" s="670" t="s">
        <v>163</v>
      </c>
      <c r="AB230" s="1309">
        <v>0.85</v>
      </c>
      <c r="AC230" s="1745"/>
      <c r="AD230" s="1250"/>
      <c r="AE230" s="1308"/>
      <c r="AF230" s="391">
        <f>ROUND(ROUND(ROUND(G200*Q224,0)*AB230,0)-AD229,0)</f>
        <v>179</v>
      </c>
      <c r="AG230" s="268"/>
    </row>
    <row r="231" spans="1:33" ht="17.100000000000001" customHeight="1">
      <c r="A231" s="243">
        <v>63</v>
      </c>
      <c r="B231" s="351">
        <v>9533</v>
      </c>
      <c r="C231" s="870" t="s">
        <v>14354</v>
      </c>
      <c r="D231" s="604"/>
      <c r="E231" s="604"/>
      <c r="F231" s="637"/>
      <c r="G231" s="638"/>
      <c r="H231" s="638"/>
      <c r="I231" s="744"/>
      <c r="J231" s="646"/>
      <c r="K231" s="748"/>
      <c r="L231" s="748"/>
      <c r="M231" s="1296"/>
      <c r="N231" s="1312"/>
      <c r="O231" s="1307"/>
      <c r="P231" s="1296"/>
      <c r="Q231" s="1297"/>
      <c r="R231" s="1749" t="s">
        <v>11559</v>
      </c>
      <c r="S231" s="1106" t="s">
        <v>162</v>
      </c>
      <c r="T231" s="602"/>
      <c r="U231" s="602"/>
      <c r="V231" s="602"/>
      <c r="W231" s="602"/>
      <c r="X231" s="670" t="s">
        <v>163</v>
      </c>
      <c r="Y231" s="1305">
        <v>0.7</v>
      </c>
      <c r="Z231" s="1226"/>
      <c r="AA231" s="1226"/>
      <c r="AB231" s="1310"/>
      <c r="AC231" s="1745"/>
      <c r="AD231" s="1242"/>
      <c r="AE231" s="1291"/>
      <c r="AF231" s="391">
        <f>ROUND(ROUND(ROUND(G200*Q224,0)*Y231,0)-AD229,0)</f>
        <v>146</v>
      </c>
      <c r="AG231" s="268"/>
    </row>
    <row r="232" spans="1:33" ht="17.100000000000001" customHeight="1">
      <c r="A232" s="243">
        <v>63</v>
      </c>
      <c r="B232" s="351">
        <v>9534</v>
      </c>
      <c r="C232" s="870" t="s">
        <v>14355</v>
      </c>
      <c r="D232" s="604"/>
      <c r="E232" s="604"/>
      <c r="F232" s="637"/>
      <c r="G232" s="638"/>
      <c r="H232" s="638"/>
      <c r="I232" s="744"/>
      <c r="J232" s="646"/>
      <c r="K232" s="748"/>
      <c r="L232" s="748"/>
      <c r="M232" s="1296"/>
      <c r="N232" s="1312"/>
      <c r="O232" s="1307"/>
      <c r="P232" s="1296"/>
      <c r="Q232" s="1297"/>
      <c r="R232" s="1750"/>
      <c r="S232" s="647"/>
      <c r="T232" s="807"/>
      <c r="U232" s="807"/>
      <c r="V232" s="807"/>
      <c r="W232" s="807"/>
      <c r="X232" s="1225"/>
      <c r="Y232" s="1306"/>
      <c r="Z232" s="1302" t="s">
        <v>4700</v>
      </c>
      <c r="AA232" s="1303" t="s">
        <v>163</v>
      </c>
      <c r="AB232" s="1311">
        <v>0.85</v>
      </c>
      <c r="AC232" s="1745"/>
      <c r="AD232" s="1242"/>
      <c r="AE232" s="1291"/>
      <c r="AF232" s="391">
        <f>ROUND(ROUND(ROUND(ROUND(G200*Q224,0)*Y231,0)*AB232,0)-AD229,0)</f>
        <v>123</v>
      </c>
      <c r="AG232" s="268"/>
    </row>
    <row r="233" spans="1:33" ht="17.100000000000001" customHeight="1">
      <c r="A233" s="243">
        <v>63</v>
      </c>
      <c r="B233" s="351">
        <v>9535</v>
      </c>
      <c r="C233" s="870" t="s">
        <v>14356</v>
      </c>
      <c r="D233" s="604"/>
      <c r="E233" s="604"/>
      <c r="F233" s="637"/>
      <c r="G233" s="638"/>
      <c r="H233" s="638"/>
      <c r="I233" s="744"/>
      <c r="J233" s="646"/>
      <c r="K233" s="748"/>
      <c r="L233" s="748"/>
      <c r="M233" s="1296"/>
      <c r="N233" s="1312"/>
      <c r="O233" s="1307"/>
      <c r="P233" s="1296"/>
      <c r="Q233" s="1297"/>
      <c r="R233" s="1750"/>
      <c r="S233" s="641" t="s">
        <v>165</v>
      </c>
      <c r="T233" s="602"/>
      <c r="U233" s="602"/>
      <c r="V233" s="602"/>
      <c r="W233" s="602"/>
      <c r="X233" s="670" t="s">
        <v>163</v>
      </c>
      <c r="Y233" s="1305">
        <v>0.5</v>
      </c>
      <c r="Z233" s="1220"/>
      <c r="AA233" s="1220"/>
      <c r="AB233" s="1306"/>
      <c r="AC233" s="1745"/>
      <c r="AD233" s="1242"/>
      <c r="AE233" s="1291"/>
      <c r="AF233" s="391">
        <f>ROUND(ROUND(ROUND(G200*Q224,0)*Y233,0)-AD229,0)</f>
        <v>103</v>
      </c>
      <c r="AG233" s="268"/>
    </row>
    <row r="234" spans="1:33" ht="17.100000000000001" customHeight="1">
      <c r="A234" s="243">
        <v>63</v>
      </c>
      <c r="B234" s="351">
        <v>9536</v>
      </c>
      <c r="C234" s="870" t="s">
        <v>14357</v>
      </c>
      <c r="D234" s="604"/>
      <c r="E234" s="604"/>
      <c r="F234" s="637"/>
      <c r="G234" s="638"/>
      <c r="H234" s="638"/>
      <c r="I234" s="744"/>
      <c r="J234" s="646"/>
      <c r="K234" s="748"/>
      <c r="L234" s="748"/>
      <c r="M234" s="1296"/>
      <c r="N234" s="1312"/>
      <c r="O234" s="1307"/>
      <c r="P234" s="1296"/>
      <c r="Q234" s="1297"/>
      <c r="R234" s="1751"/>
      <c r="S234" s="1104"/>
      <c r="T234" s="807"/>
      <c r="U234" s="807"/>
      <c r="V234" s="807"/>
      <c r="W234" s="807"/>
      <c r="X234" s="1225"/>
      <c r="Y234" s="1306"/>
      <c r="Z234" s="1302" t="s">
        <v>4700</v>
      </c>
      <c r="AA234" s="1303" t="s">
        <v>163</v>
      </c>
      <c r="AB234" s="1311">
        <v>0.85</v>
      </c>
      <c r="AC234" s="1746"/>
      <c r="AD234" s="1220"/>
      <c r="AE234" s="1306"/>
      <c r="AF234" s="391">
        <f>ROUND(ROUND(ROUND(ROUND(G200*Q224,0)*Y233,0)*AB234,0)-AD229,0)</f>
        <v>87</v>
      </c>
      <c r="AG234" s="268"/>
    </row>
    <row r="235" spans="1:33" ht="17.100000000000001" customHeight="1">
      <c r="A235" s="243">
        <v>63</v>
      </c>
      <c r="B235" s="351">
        <v>9537</v>
      </c>
      <c r="C235" s="870" t="s">
        <v>14358</v>
      </c>
      <c r="D235" s="604"/>
      <c r="E235" s="604"/>
      <c r="F235" s="604"/>
      <c r="G235" s="638"/>
      <c r="H235" s="638"/>
      <c r="I235" s="607"/>
      <c r="J235" s="1593" t="s">
        <v>5845</v>
      </c>
      <c r="K235" s="602"/>
      <c r="L235" s="1319"/>
      <c r="M235" s="602"/>
      <c r="N235" s="1102"/>
      <c r="O235" s="604"/>
      <c r="P235" s="605"/>
      <c r="Q235" s="607"/>
      <c r="R235" s="670"/>
      <c r="S235" s="670"/>
      <c r="T235" s="602"/>
      <c r="U235" s="602"/>
      <c r="V235" s="602"/>
      <c r="W235" s="602"/>
      <c r="X235" s="670"/>
      <c r="Y235" s="1320"/>
      <c r="Z235" s="1215"/>
      <c r="AA235" s="1215"/>
      <c r="AB235" s="1215"/>
      <c r="AC235" s="1215"/>
      <c r="AD235" s="1215"/>
      <c r="AE235" s="1294"/>
      <c r="AF235" s="391">
        <f>ROUND(ROUND(G200+K236,0)*Q224,0)</f>
        <v>219</v>
      </c>
      <c r="AG235" s="268"/>
    </row>
    <row r="236" spans="1:33" ht="17.100000000000001" customHeight="1">
      <c r="A236" s="243">
        <v>63</v>
      </c>
      <c r="B236" s="351">
        <v>9538</v>
      </c>
      <c r="C236" s="870" t="s">
        <v>14359</v>
      </c>
      <c r="D236" s="604"/>
      <c r="E236" s="604"/>
      <c r="F236" s="604"/>
      <c r="G236" s="1328"/>
      <c r="H236" s="605"/>
      <c r="I236" s="607"/>
      <c r="J236" s="1745"/>
      <c r="K236" s="605">
        <v>6</v>
      </c>
      <c r="L236" s="1321" t="s">
        <v>16</v>
      </c>
      <c r="M236" s="605"/>
      <c r="N236" s="1102"/>
      <c r="O236" s="604"/>
      <c r="P236" s="605"/>
      <c r="Q236" s="607"/>
      <c r="R236" s="1225"/>
      <c r="S236" s="1225"/>
      <c r="T236" s="807"/>
      <c r="U236" s="807"/>
      <c r="V236" s="807"/>
      <c r="W236" s="807"/>
      <c r="X236" s="1225"/>
      <c r="Y236" s="1322"/>
      <c r="Z236" s="1233" t="s">
        <v>4700</v>
      </c>
      <c r="AA236" s="670" t="s">
        <v>163</v>
      </c>
      <c r="AB236" s="1293">
        <v>0.85</v>
      </c>
      <c r="AC236" s="1215"/>
      <c r="AD236" s="1215"/>
      <c r="AE236" s="1294"/>
      <c r="AF236" s="391">
        <f>ROUND(ROUND(ROUND(G200+K236,0)*Q224,0)*AB236,0)</f>
        <v>186</v>
      </c>
      <c r="AG236" s="268"/>
    </row>
    <row r="237" spans="1:33" ht="17.100000000000001" customHeight="1">
      <c r="A237" s="243">
        <v>63</v>
      </c>
      <c r="B237" s="351">
        <v>9539</v>
      </c>
      <c r="C237" s="870" t="s">
        <v>14360</v>
      </c>
      <c r="D237" s="604"/>
      <c r="E237" s="604"/>
      <c r="F237" s="604"/>
      <c r="G237" s="1296"/>
      <c r="H237" s="605"/>
      <c r="I237" s="607"/>
      <c r="J237" s="1745"/>
      <c r="K237" s="748"/>
      <c r="L237" s="748"/>
      <c r="M237" s="1296"/>
      <c r="N237" s="1312"/>
      <c r="O237" s="1307"/>
      <c r="P237" s="1296"/>
      <c r="Q237" s="1297"/>
      <c r="R237" s="1749" t="s">
        <v>11559</v>
      </c>
      <c r="S237" s="1106" t="s">
        <v>162</v>
      </c>
      <c r="T237" s="602"/>
      <c r="U237" s="602"/>
      <c r="V237" s="602"/>
      <c r="W237" s="602"/>
      <c r="X237" s="670" t="s">
        <v>163</v>
      </c>
      <c r="Y237" s="1305">
        <v>0.7</v>
      </c>
      <c r="Z237" s="1226"/>
      <c r="AA237" s="1226"/>
      <c r="AB237" s="1226"/>
      <c r="AC237" s="1226"/>
      <c r="AD237" s="1226"/>
      <c r="AE237" s="1310"/>
      <c r="AF237" s="391">
        <f>ROUND(ROUND(ROUND(G200+K236,0)*Q224,0)*Y237,0)</f>
        <v>153</v>
      </c>
      <c r="AG237" s="268"/>
    </row>
    <row r="238" spans="1:33" ht="17.100000000000001" customHeight="1">
      <c r="A238" s="243">
        <v>63</v>
      </c>
      <c r="B238" s="351">
        <v>9540</v>
      </c>
      <c r="C238" s="870" t="s">
        <v>14361</v>
      </c>
      <c r="D238" s="604"/>
      <c r="E238" s="604"/>
      <c r="F238" s="604"/>
      <c r="G238" s="1296"/>
      <c r="H238" s="605"/>
      <c r="I238" s="607"/>
      <c r="J238" s="1745"/>
      <c r="K238" s="748"/>
      <c r="L238" s="748"/>
      <c r="M238" s="1296"/>
      <c r="N238" s="1312"/>
      <c r="O238" s="1307"/>
      <c r="P238" s="1296"/>
      <c r="Q238" s="1297"/>
      <c r="R238" s="1750"/>
      <c r="S238" s="647"/>
      <c r="T238" s="807"/>
      <c r="U238" s="807"/>
      <c r="V238" s="807"/>
      <c r="W238" s="807"/>
      <c r="X238" s="1225"/>
      <c r="Y238" s="1306"/>
      <c r="Z238" s="1302" t="s">
        <v>4700</v>
      </c>
      <c r="AA238" s="1303" t="s">
        <v>163</v>
      </c>
      <c r="AB238" s="1304">
        <v>0.85</v>
      </c>
      <c r="AC238" s="1215"/>
      <c r="AD238" s="1215"/>
      <c r="AE238" s="1294"/>
      <c r="AF238" s="391">
        <f>ROUND(ROUND(ROUND(ROUND(G200+K236,0)*Q224,0)*Y237,0)*AB238,0)</f>
        <v>130</v>
      </c>
      <c r="AG238" s="268"/>
    </row>
    <row r="239" spans="1:33" ht="17.100000000000001" customHeight="1">
      <c r="A239" s="243">
        <v>63</v>
      </c>
      <c r="B239" s="351">
        <v>9541</v>
      </c>
      <c r="C239" s="870" t="s">
        <v>14362</v>
      </c>
      <c r="D239" s="604"/>
      <c r="E239" s="604"/>
      <c r="F239" s="604"/>
      <c r="G239" s="1296"/>
      <c r="H239" s="605"/>
      <c r="I239" s="607"/>
      <c r="J239" s="1745"/>
      <c r="K239" s="748"/>
      <c r="L239" s="748"/>
      <c r="M239" s="1296"/>
      <c r="N239" s="1312"/>
      <c r="O239" s="1307"/>
      <c r="P239" s="1296"/>
      <c r="Q239" s="1297"/>
      <c r="R239" s="1750"/>
      <c r="S239" s="1106" t="s">
        <v>165</v>
      </c>
      <c r="T239" s="602"/>
      <c r="U239" s="602"/>
      <c r="V239" s="602"/>
      <c r="W239" s="602"/>
      <c r="X239" s="670" t="s">
        <v>163</v>
      </c>
      <c r="Y239" s="1305">
        <v>0.5</v>
      </c>
      <c r="Z239" s="1220"/>
      <c r="AA239" s="1220"/>
      <c r="AB239" s="1220"/>
      <c r="AC239" s="1220"/>
      <c r="AD239" s="1220"/>
      <c r="AE239" s="1306"/>
      <c r="AF239" s="391">
        <f>ROUND(ROUND(ROUND(G200+K236,0)*Q224,0)*Y239,0)</f>
        <v>110</v>
      </c>
      <c r="AG239" s="268"/>
    </row>
    <row r="240" spans="1:33" ht="17.100000000000001" customHeight="1">
      <c r="A240" s="243">
        <v>63</v>
      </c>
      <c r="B240" s="351">
        <v>9542</v>
      </c>
      <c r="C240" s="870" t="s">
        <v>14363</v>
      </c>
      <c r="D240" s="604"/>
      <c r="E240" s="604"/>
      <c r="F240" s="604"/>
      <c r="G240" s="1296"/>
      <c r="H240" s="605"/>
      <c r="I240" s="607"/>
      <c r="J240" s="1745"/>
      <c r="K240" s="748"/>
      <c r="L240" s="748"/>
      <c r="M240" s="1296"/>
      <c r="N240" s="1312"/>
      <c r="O240" s="1307"/>
      <c r="P240" s="1296"/>
      <c r="Q240" s="1297"/>
      <c r="R240" s="1751"/>
      <c r="S240" s="647"/>
      <c r="T240" s="807"/>
      <c r="U240" s="807"/>
      <c r="V240" s="807"/>
      <c r="W240" s="807"/>
      <c r="X240" s="1225"/>
      <c r="Y240" s="1306"/>
      <c r="Z240" s="1302" t="s">
        <v>4700</v>
      </c>
      <c r="AA240" s="1303" t="s">
        <v>163</v>
      </c>
      <c r="AB240" s="1304">
        <v>0.85</v>
      </c>
      <c r="AC240" s="1215"/>
      <c r="AD240" s="1215"/>
      <c r="AE240" s="1294"/>
      <c r="AF240" s="391">
        <f>ROUND(ROUND(ROUND(ROUND(G200+K236,0)*Q224,0)*Y239,0)*AB240,0)</f>
        <v>94</v>
      </c>
      <c r="AG240" s="268"/>
    </row>
    <row r="241" spans="1:33" ht="17.100000000000001" customHeight="1">
      <c r="A241" s="243">
        <v>63</v>
      </c>
      <c r="B241" s="351">
        <v>9543</v>
      </c>
      <c r="C241" s="870" t="s">
        <v>14364</v>
      </c>
      <c r="D241" s="604"/>
      <c r="E241" s="604"/>
      <c r="F241" s="604"/>
      <c r="G241" s="1296"/>
      <c r="H241" s="605"/>
      <c r="I241" s="607"/>
      <c r="J241" s="646"/>
      <c r="K241" s="748"/>
      <c r="L241" s="748"/>
      <c r="M241" s="1296"/>
      <c r="N241" s="1312"/>
      <c r="O241" s="1307"/>
      <c r="P241" s="1296"/>
      <c r="Q241" s="1297"/>
      <c r="R241" s="641"/>
      <c r="S241" s="641"/>
      <c r="T241" s="602"/>
      <c r="U241" s="602"/>
      <c r="V241" s="602"/>
      <c r="W241" s="602"/>
      <c r="X241" s="670"/>
      <c r="Y241" s="1305"/>
      <c r="Z241" s="1215"/>
      <c r="AA241" s="1215"/>
      <c r="AB241" s="1294"/>
      <c r="AC241" s="1533" t="s">
        <v>167</v>
      </c>
      <c r="AD241" s="1250">
        <v>5</v>
      </c>
      <c r="AE241" s="1308" t="s">
        <v>168</v>
      </c>
      <c r="AF241" s="391">
        <f>ROUND(ROUND(ROUND(G200+K236,0)*Q224,0)-AD241,0)</f>
        <v>214</v>
      </c>
      <c r="AG241" s="268"/>
    </row>
    <row r="242" spans="1:33" ht="17.100000000000001" customHeight="1">
      <c r="A242" s="243">
        <v>63</v>
      </c>
      <c r="B242" s="351">
        <v>9544</v>
      </c>
      <c r="C242" s="870" t="s">
        <v>14365</v>
      </c>
      <c r="D242" s="604"/>
      <c r="E242" s="604"/>
      <c r="F242" s="604"/>
      <c r="G242" s="1296"/>
      <c r="H242" s="605"/>
      <c r="I242" s="607"/>
      <c r="J242" s="646"/>
      <c r="K242" s="748"/>
      <c r="L242" s="748"/>
      <c r="M242" s="1296"/>
      <c r="N242" s="1312"/>
      <c r="O242" s="1307"/>
      <c r="P242" s="1296"/>
      <c r="Q242" s="1297"/>
      <c r="R242" s="1104"/>
      <c r="S242" s="1104"/>
      <c r="T242" s="807"/>
      <c r="U242" s="807"/>
      <c r="V242" s="807"/>
      <c r="W242" s="807"/>
      <c r="X242" s="1225"/>
      <c r="Y242" s="1306"/>
      <c r="Z242" s="1233" t="s">
        <v>4700</v>
      </c>
      <c r="AA242" s="670" t="s">
        <v>163</v>
      </c>
      <c r="AB242" s="1309">
        <v>0.85</v>
      </c>
      <c r="AC242" s="1745"/>
      <c r="AD242" s="1250"/>
      <c r="AE242" s="1308"/>
      <c r="AF242" s="391">
        <f>ROUND(ROUND(ROUND(ROUND(G200+K236,0)*Q224,0)*AB242,0)-AD241,0)</f>
        <v>181</v>
      </c>
      <c r="AG242" s="268"/>
    </row>
    <row r="243" spans="1:33" ht="17.100000000000001" customHeight="1">
      <c r="A243" s="243">
        <v>63</v>
      </c>
      <c r="B243" s="351">
        <v>9545</v>
      </c>
      <c r="C243" s="870" t="s">
        <v>14366</v>
      </c>
      <c r="D243" s="604"/>
      <c r="E243" s="604"/>
      <c r="F243" s="604"/>
      <c r="G243" s="1296"/>
      <c r="H243" s="605"/>
      <c r="I243" s="607"/>
      <c r="J243" s="646"/>
      <c r="K243" s="748"/>
      <c r="L243" s="748"/>
      <c r="M243" s="1296"/>
      <c r="N243" s="1312"/>
      <c r="O243" s="1307"/>
      <c r="P243" s="1296"/>
      <c r="Q243" s="1297"/>
      <c r="R243" s="1749" t="s">
        <v>11559</v>
      </c>
      <c r="S243" s="1106" t="s">
        <v>162</v>
      </c>
      <c r="T243" s="602"/>
      <c r="U243" s="602"/>
      <c r="V243" s="602"/>
      <c r="W243" s="602"/>
      <c r="X243" s="670" t="s">
        <v>163</v>
      </c>
      <c r="Y243" s="1305">
        <v>0.7</v>
      </c>
      <c r="Z243" s="1226"/>
      <c r="AA243" s="1226"/>
      <c r="AB243" s="1310"/>
      <c r="AC243" s="1745"/>
      <c r="AD243" s="1242"/>
      <c r="AE243" s="1291"/>
      <c r="AF243" s="391">
        <f>ROUND(ROUND(ROUND(ROUND(G200+K236,0)*Q224,0)*Y243,0)-AD241,0)</f>
        <v>148</v>
      </c>
      <c r="AG243" s="268"/>
    </row>
    <row r="244" spans="1:33" ht="17.100000000000001" customHeight="1">
      <c r="A244" s="243">
        <v>63</v>
      </c>
      <c r="B244" s="351">
        <v>9546</v>
      </c>
      <c r="C244" s="870" t="s">
        <v>14367</v>
      </c>
      <c r="D244" s="604"/>
      <c r="E244" s="604"/>
      <c r="F244" s="604"/>
      <c r="G244" s="1296"/>
      <c r="H244" s="605"/>
      <c r="I244" s="607"/>
      <c r="J244" s="646"/>
      <c r="K244" s="748"/>
      <c r="L244" s="748"/>
      <c r="M244" s="1296"/>
      <c r="N244" s="1312"/>
      <c r="O244" s="1307"/>
      <c r="P244" s="1296"/>
      <c r="Q244" s="1297"/>
      <c r="R244" s="1750"/>
      <c r="S244" s="647"/>
      <c r="T244" s="807"/>
      <c r="U244" s="807"/>
      <c r="V244" s="807"/>
      <c r="W244" s="807"/>
      <c r="X244" s="1225"/>
      <c r="Y244" s="1306"/>
      <c r="Z244" s="1302" t="s">
        <v>4700</v>
      </c>
      <c r="AA244" s="1303" t="s">
        <v>163</v>
      </c>
      <c r="AB244" s="1311">
        <v>0.85</v>
      </c>
      <c r="AC244" s="1745"/>
      <c r="AD244" s="1242"/>
      <c r="AE244" s="1291"/>
      <c r="AF244" s="391">
        <f>ROUND(ROUND(ROUND(ROUND(ROUND(G200+K236,0)*Q224,0)*Y243,0)*AB244,0)-AD241,0)</f>
        <v>125</v>
      </c>
      <c r="AG244" s="268"/>
    </row>
    <row r="245" spans="1:33" ht="17.100000000000001" customHeight="1">
      <c r="A245" s="243">
        <v>63</v>
      </c>
      <c r="B245" s="351">
        <v>9547</v>
      </c>
      <c r="C245" s="870" t="s">
        <v>14368</v>
      </c>
      <c r="D245" s="604"/>
      <c r="E245" s="604"/>
      <c r="F245" s="604"/>
      <c r="G245" s="1296"/>
      <c r="H245" s="605"/>
      <c r="I245" s="607"/>
      <c r="J245" s="646"/>
      <c r="K245" s="748"/>
      <c r="L245" s="748"/>
      <c r="M245" s="1296"/>
      <c r="N245" s="1312"/>
      <c r="O245" s="1307"/>
      <c r="P245" s="1296"/>
      <c r="Q245" s="1297"/>
      <c r="R245" s="1750"/>
      <c r="S245" s="641" t="s">
        <v>165</v>
      </c>
      <c r="T245" s="602"/>
      <c r="U245" s="602"/>
      <c r="V245" s="602"/>
      <c r="W245" s="602"/>
      <c r="X245" s="670" t="s">
        <v>163</v>
      </c>
      <c r="Y245" s="1305">
        <v>0.5</v>
      </c>
      <c r="Z245" s="1220"/>
      <c r="AA245" s="1220"/>
      <c r="AB245" s="1306"/>
      <c r="AC245" s="1745"/>
      <c r="AD245" s="1242"/>
      <c r="AE245" s="1291"/>
      <c r="AF245" s="391">
        <f>ROUND(ROUND(ROUND(ROUND(G200+K236,0)*Q224,0)*Y245,0)-AD241,0)</f>
        <v>105</v>
      </c>
      <c r="AG245" s="268"/>
    </row>
    <row r="246" spans="1:33" ht="17.100000000000001" customHeight="1">
      <c r="A246" s="243">
        <v>63</v>
      </c>
      <c r="B246" s="351">
        <v>9548</v>
      </c>
      <c r="C246" s="870" t="s">
        <v>14369</v>
      </c>
      <c r="D246" s="604"/>
      <c r="E246" s="604"/>
      <c r="F246" s="806"/>
      <c r="G246" s="1329"/>
      <c r="H246" s="807"/>
      <c r="I246" s="1158"/>
      <c r="J246" s="646"/>
      <c r="K246" s="748"/>
      <c r="L246" s="748"/>
      <c r="M246" s="1296"/>
      <c r="N246" s="1314"/>
      <c r="O246" s="1318"/>
      <c r="P246" s="1316"/>
      <c r="Q246" s="1317"/>
      <c r="R246" s="1751"/>
      <c r="S246" s="1104"/>
      <c r="T246" s="807"/>
      <c r="U246" s="807"/>
      <c r="V246" s="807"/>
      <c r="W246" s="807"/>
      <c r="X246" s="1225"/>
      <c r="Y246" s="1306"/>
      <c r="Z246" s="1302" t="s">
        <v>4700</v>
      </c>
      <c r="AA246" s="1303" t="s">
        <v>163</v>
      </c>
      <c r="AB246" s="1311">
        <v>0.85</v>
      </c>
      <c r="AC246" s="1746"/>
      <c r="AD246" s="1220"/>
      <c r="AE246" s="1306"/>
      <c r="AF246" s="391">
        <f>ROUND(ROUND(ROUND(ROUND(ROUND(G200+K236,0)*Q224,0)*Y245,0)*AB246,0)-AD241,0)</f>
        <v>89</v>
      </c>
      <c r="AG246" s="268"/>
    </row>
    <row r="247" spans="1:33" ht="17.100000000000001" customHeight="1">
      <c r="A247" s="243">
        <v>63</v>
      </c>
      <c r="B247" s="351">
        <v>9551</v>
      </c>
      <c r="C247" s="870" t="s">
        <v>14370</v>
      </c>
      <c r="D247" s="604"/>
      <c r="E247" s="604"/>
      <c r="F247" s="1580" t="s">
        <v>11607</v>
      </c>
      <c r="G247" s="633"/>
      <c r="H247" s="633"/>
      <c r="I247" s="1095"/>
      <c r="J247" s="601"/>
      <c r="K247" s="602"/>
      <c r="L247" s="1319"/>
      <c r="M247" s="602"/>
      <c r="N247" s="1606" t="s">
        <v>8647</v>
      </c>
      <c r="O247" s="1593" t="s">
        <v>162</v>
      </c>
      <c r="P247" s="602"/>
      <c r="Q247" s="1286"/>
      <c r="R247" s="670"/>
      <c r="S247" s="670"/>
      <c r="T247" s="602"/>
      <c r="U247" s="602"/>
      <c r="V247" s="602"/>
      <c r="W247" s="602"/>
      <c r="X247" s="670"/>
      <c r="Y247" s="1320"/>
      <c r="Z247" s="1215"/>
      <c r="AA247" s="1215"/>
      <c r="AB247" s="1215"/>
      <c r="AC247" s="1215"/>
      <c r="AD247" s="1215"/>
      <c r="AE247" s="1294"/>
      <c r="AF247" s="391">
        <f>ROUND(G248*Q248,0)</f>
        <v>227</v>
      </c>
      <c r="AG247" s="268"/>
    </row>
    <row r="248" spans="1:33" ht="17.100000000000001" customHeight="1">
      <c r="A248" s="243">
        <v>63</v>
      </c>
      <c r="B248" s="351">
        <v>9552</v>
      </c>
      <c r="C248" s="870" t="s">
        <v>14371</v>
      </c>
      <c r="D248" s="604"/>
      <c r="E248" s="604"/>
      <c r="F248" s="1765"/>
      <c r="G248" s="1328">
        <v>324</v>
      </c>
      <c r="H248" s="605" t="s">
        <v>18</v>
      </c>
      <c r="I248" s="744"/>
      <c r="J248" s="604"/>
      <c r="K248" s="605"/>
      <c r="L248" s="1321"/>
      <c r="M248" s="605"/>
      <c r="N248" s="1758"/>
      <c r="O248" s="1745"/>
      <c r="P248" s="1250" t="s">
        <v>163</v>
      </c>
      <c r="Q248" s="1291">
        <v>0.7</v>
      </c>
      <c r="R248" s="1225"/>
      <c r="S248" s="1225"/>
      <c r="T248" s="807"/>
      <c r="U248" s="807"/>
      <c r="V248" s="807"/>
      <c r="W248" s="807"/>
      <c r="X248" s="1225"/>
      <c r="Y248" s="1322"/>
      <c r="Z248" s="1233" t="s">
        <v>4700</v>
      </c>
      <c r="AA248" s="670" t="s">
        <v>163</v>
      </c>
      <c r="AB248" s="1293">
        <v>0.85</v>
      </c>
      <c r="AC248" s="1215"/>
      <c r="AD248" s="1215"/>
      <c r="AE248" s="1294"/>
      <c r="AF248" s="391">
        <f>ROUND(ROUND(G248*Q248,0)*AB248,0)</f>
        <v>193</v>
      </c>
      <c r="AG248" s="268"/>
    </row>
    <row r="249" spans="1:33" ht="17.100000000000001" customHeight="1">
      <c r="A249" s="243">
        <v>63</v>
      </c>
      <c r="B249" s="351">
        <v>9553</v>
      </c>
      <c r="C249" s="870" t="s">
        <v>14372</v>
      </c>
      <c r="D249" s="604"/>
      <c r="E249" s="604"/>
      <c r="F249" s="1765"/>
      <c r="G249" s="638"/>
      <c r="H249" s="638"/>
      <c r="I249" s="744"/>
      <c r="J249" s="646"/>
      <c r="K249" s="748"/>
      <c r="L249" s="748"/>
      <c r="M249" s="1296"/>
      <c r="N249" s="1758"/>
      <c r="O249" s="1745"/>
      <c r="P249" s="1296"/>
      <c r="Q249" s="1297"/>
      <c r="R249" s="1749" t="s">
        <v>11559</v>
      </c>
      <c r="S249" s="1106" t="s">
        <v>162</v>
      </c>
      <c r="T249" s="602"/>
      <c r="U249" s="602"/>
      <c r="V249" s="602"/>
      <c r="W249" s="602"/>
      <c r="X249" s="670" t="s">
        <v>163</v>
      </c>
      <c r="Y249" s="1305">
        <v>0.7</v>
      </c>
      <c r="Z249" s="1226"/>
      <c r="AA249" s="1226"/>
      <c r="AB249" s="1226"/>
      <c r="AC249" s="1226"/>
      <c r="AD249" s="1226"/>
      <c r="AE249" s="1310"/>
      <c r="AF249" s="391">
        <f>ROUND(ROUND(G248*Q248,0)*Y249,0)</f>
        <v>159</v>
      </c>
      <c r="AG249" s="268"/>
    </row>
    <row r="250" spans="1:33" ht="17.100000000000001" customHeight="1">
      <c r="A250" s="243">
        <v>63</v>
      </c>
      <c r="B250" s="351">
        <v>9554</v>
      </c>
      <c r="C250" s="870" t="s">
        <v>14373</v>
      </c>
      <c r="D250" s="604"/>
      <c r="E250" s="604"/>
      <c r="F250" s="1765"/>
      <c r="G250" s="638"/>
      <c r="H250" s="638"/>
      <c r="I250" s="744"/>
      <c r="J250" s="646"/>
      <c r="K250" s="748"/>
      <c r="L250" s="748"/>
      <c r="M250" s="1296"/>
      <c r="N250" s="1758"/>
      <c r="O250" s="1745"/>
      <c r="P250" s="1296"/>
      <c r="Q250" s="1297"/>
      <c r="R250" s="1750"/>
      <c r="S250" s="647"/>
      <c r="T250" s="807"/>
      <c r="U250" s="807"/>
      <c r="V250" s="807"/>
      <c r="W250" s="807"/>
      <c r="X250" s="1225"/>
      <c r="Y250" s="1306"/>
      <c r="Z250" s="1302" t="s">
        <v>4700</v>
      </c>
      <c r="AA250" s="1303" t="s">
        <v>163</v>
      </c>
      <c r="AB250" s="1304">
        <v>0.85</v>
      </c>
      <c r="AC250" s="1215"/>
      <c r="AD250" s="1215"/>
      <c r="AE250" s="1294"/>
      <c r="AF250" s="391">
        <f>ROUND(ROUND(ROUND(G248*Q248,0)*Y249,0)*AB250,0)</f>
        <v>135</v>
      </c>
      <c r="AG250" s="268"/>
    </row>
    <row r="251" spans="1:33" ht="17.100000000000001" customHeight="1">
      <c r="A251" s="243">
        <v>63</v>
      </c>
      <c r="B251" s="351">
        <v>9555</v>
      </c>
      <c r="C251" s="870" t="s">
        <v>14374</v>
      </c>
      <c r="D251" s="604"/>
      <c r="E251" s="604"/>
      <c r="F251" s="1765"/>
      <c r="G251" s="638"/>
      <c r="H251" s="638"/>
      <c r="I251" s="744"/>
      <c r="J251" s="646"/>
      <c r="K251" s="748"/>
      <c r="L251" s="748"/>
      <c r="M251" s="1296"/>
      <c r="N251" s="1758"/>
      <c r="O251" s="1745"/>
      <c r="P251" s="1296"/>
      <c r="Q251" s="1297"/>
      <c r="R251" s="1750"/>
      <c r="S251" s="1106" t="s">
        <v>165</v>
      </c>
      <c r="T251" s="602"/>
      <c r="U251" s="602"/>
      <c r="V251" s="602"/>
      <c r="W251" s="602"/>
      <c r="X251" s="670" t="s">
        <v>163</v>
      </c>
      <c r="Y251" s="1305">
        <v>0.5</v>
      </c>
      <c r="Z251" s="1220"/>
      <c r="AA251" s="1220"/>
      <c r="AB251" s="1220"/>
      <c r="AC251" s="1220"/>
      <c r="AD251" s="1220"/>
      <c r="AE251" s="1306"/>
      <c r="AF251" s="391">
        <f>ROUND(ROUND(G248*Q248,0)*Y251,0)</f>
        <v>114</v>
      </c>
      <c r="AG251" s="268"/>
    </row>
    <row r="252" spans="1:33" ht="17.100000000000001" customHeight="1">
      <c r="A252" s="243">
        <v>63</v>
      </c>
      <c r="B252" s="351">
        <v>9556</v>
      </c>
      <c r="C252" s="870" t="s">
        <v>14375</v>
      </c>
      <c r="D252" s="604"/>
      <c r="E252" s="604"/>
      <c r="F252" s="637"/>
      <c r="G252" s="638"/>
      <c r="H252" s="638"/>
      <c r="I252" s="744"/>
      <c r="J252" s="646"/>
      <c r="K252" s="748"/>
      <c r="L252" s="748"/>
      <c r="M252" s="1296"/>
      <c r="N252" s="1758"/>
      <c r="O252" s="1745"/>
      <c r="P252" s="1296"/>
      <c r="Q252" s="1297"/>
      <c r="R252" s="1751"/>
      <c r="S252" s="647"/>
      <c r="T252" s="807"/>
      <c r="U252" s="807"/>
      <c r="V252" s="807"/>
      <c r="W252" s="807"/>
      <c r="X252" s="1225"/>
      <c r="Y252" s="1306"/>
      <c r="Z252" s="1302" t="s">
        <v>4700</v>
      </c>
      <c r="AA252" s="1303" t="s">
        <v>163</v>
      </c>
      <c r="AB252" s="1304">
        <v>0.85</v>
      </c>
      <c r="AC252" s="1215"/>
      <c r="AD252" s="1215"/>
      <c r="AE252" s="1294"/>
      <c r="AF252" s="391">
        <f>ROUND(ROUND(ROUND(G248*Q248,0)*Y251,0)*AB252,0)</f>
        <v>97</v>
      </c>
      <c r="AG252" s="268"/>
    </row>
    <row r="253" spans="1:33" ht="17.100000000000001" customHeight="1">
      <c r="A253" s="243">
        <v>63</v>
      </c>
      <c r="B253" s="351">
        <v>9557</v>
      </c>
      <c r="C253" s="870" t="s">
        <v>14376</v>
      </c>
      <c r="D253" s="604"/>
      <c r="E253" s="604"/>
      <c r="F253" s="637"/>
      <c r="G253" s="638"/>
      <c r="H253" s="638"/>
      <c r="I253" s="744"/>
      <c r="J253" s="646"/>
      <c r="K253" s="748"/>
      <c r="L253" s="748"/>
      <c r="M253" s="1296"/>
      <c r="N253" s="1758"/>
      <c r="O253" s="1745"/>
      <c r="P253" s="1296"/>
      <c r="Q253" s="1297"/>
      <c r="R253" s="641"/>
      <c r="S253" s="641"/>
      <c r="T253" s="602"/>
      <c r="U253" s="602"/>
      <c r="V253" s="602"/>
      <c r="W253" s="602"/>
      <c r="X253" s="670"/>
      <c r="Y253" s="1305"/>
      <c r="Z253" s="1215"/>
      <c r="AA253" s="1215"/>
      <c r="AB253" s="1294"/>
      <c r="AC253" s="1533" t="s">
        <v>167</v>
      </c>
      <c r="AD253" s="1250">
        <v>5</v>
      </c>
      <c r="AE253" s="1308" t="s">
        <v>168</v>
      </c>
      <c r="AF253" s="391">
        <f>ROUND(ROUND(G248*Q248,0)-AD253,0)</f>
        <v>222</v>
      </c>
      <c r="AG253" s="268"/>
    </row>
    <row r="254" spans="1:33" ht="17.100000000000001" customHeight="1">
      <c r="A254" s="243">
        <v>63</v>
      </c>
      <c r="B254" s="351">
        <v>9558</v>
      </c>
      <c r="C254" s="870" t="s">
        <v>14377</v>
      </c>
      <c r="D254" s="604"/>
      <c r="E254" s="604"/>
      <c r="F254" s="637"/>
      <c r="G254" s="638"/>
      <c r="H254" s="638"/>
      <c r="I254" s="744"/>
      <c r="J254" s="646"/>
      <c r="K254" s="748"/>
      <c r="L254" s="748"/>
      <c r="M254" s="1296"/>
      <c r="N254" s="1758"/>
      <c r="O254" s="1745"/>
      <c r="P254" s="1296"/>
      <c r="Q254" s="1297"/>
      <c r="R254" s="1104"/>
      <c r="S254" s="1104"/>
      <c r="T254" s="807"/>
      <c r="U254" s="807"/>
      <c r="V254" s="807"/>
      <c r="W254" s="807"/>
      <c r="X254" s="1225"/>
      <c r="Y254" s="1306"/>
      <c r="Z254" s="1233" t="s">
        <v>4700</v>
      </c>
      <c r="AA254" s="670" t="s">
        <v>163</v>
      </c>
      <c r="AB254" s="1309">
        <v>0.85</v>
      </c>
      <c r="AC254" s="1745"/>
      <c r="AD254" s="1250"/>
      <c r="AE254" s="1308"/>
      <c r="AF254" s="391">
        <f>ROUND(ROUND(ROUND(G248*Q248,0)*AB254,0)-AD253,0)</f>
        <v>188</v>
      </c>
      <c r="AG254" s="268"/>
    </row>
    <row r="255" spans="1:33" ht="17.100000000000001" customHeight="1">
      <c r="A255" s="243">
        <v>63</v>
      </c>
      <c r="B255" s="351">
        <v>9559</v>
      </c>
      <c r="C255" s="870" t="s">
        <v>14378</v>
      </c>
      <c r="D255" s="604"/>
      <c r="E255" s="604"/>
      <c r="F255" s="637"/>
      <c r="G255" s="638"/>
      <c r="H255" s="638"/>
      <c r="I255" s="744"/>
      <c r="J255" s="646"/>
      <c r="K255" s="748"/>
      <c r="L255" s="748"/>
      <c r="M255" s="1296"/>
      <c r="N255" s="1758"/>
      <c r="O255" s="1307"/>
      <c r="P255" s="1296"/>
      <c r="Q255" s="1297"/>
      <c r="R255" s="1749" t="s">
        <v>11559</v>
      </c>
      <c r="S255" s="1106" t="s">
        <v>162</v>
      </c>
      <c r="T255" s="602"/>
      <c r="U255" s="602"/>
      <c r="V255" s="602"/>
      <c r="W255" s="602"/>
      <c r="X255" s="670" t="s">
        <v>163</v>
      </c>
      <c r="Y255" s="1305">
        <v>0.7</v>
      </c>
      <c r="Z255" s="1226"/>
      <c r="AA255" s="1226"/>
      <c r="AB255" s="1310"/>
      <c r="AC255" s="1745"/>
      <c r="AD255" s="1242"/>
      <c r="AE255" s="1291"/>
      <c r="AF255" s="391">
        <f>ROUND(ROUND(ROUND(G248*Q248,0)*Y255,0)-AD253,0)</f>
        <v>154</v>
      </c>
      <c r="AG255" s="268"/>
    </row>
    <row r="256" spans="1:33" ht="17.100000000000001" customHeight="1">
      <c r="A256" s="243">
        <v>63</v>
      </c>
      <c r="B256" s="351">
        <v>9560</v>
      </c>
      <c r="C256" s="870" t="s">
        <v>14379</v>
      </c>
      <c r="D256" s="604"/>
      <c r="E256" s="604"/>
      <c r="F256" s="637"/>
      <c r="G256" s="638"/>
      <c r="H256" s="638"/>
      <c r="I256" s="744"/>
      <c r="J256" s="646"/>
      <c r="K256" s="748"/>
      <c r="L256" s="748"/>
      <c r="M256" s="1296"/>
      <c r="N256" s="1758"/>
      <c r="O256" s="1307"/>
      <c r="P256" s="1296"/>
      <c r="Q256" s="1297"/>
      <c r="R256" s="1750"/>
      <c r="S256" s="647"/>
      <c r="T256" s="807"/>
      <c r="U256" s="807"/>
      <c r="V256" s="807"/>
      <c r="W256" s="807"/>
      <c r="X256" s="1225"/>
      <c r="Y256" s="1306"/>
      <c r="Z256" s="1302" t="s">
        <v>4700</v>
      </c>
      <c r="AA256" s="1303" t="s">
        <v>163</v>
      </c>
      <c r="AB256" s="1311">
        <v>0.85</v>
      </c>
      <c r="AC256" s="1745"/>
      <c r="AD256" s="1242"/>
      <c r="AE256" s="1291"/>
      <c r="AF256" s="391">
        <f>ROUND(ROUND(ROUND(ROUND(G248*Q248,0)*Y255,0)*AB256,0)-AD253,0)</f>
        <v>130</v>
      </c>
      <c r="AG256" s="268"/>
    </row>
    <row r="257" spans="1:33" ht="17.100000000000001" customHeight="1">
      <c r="A257" s="243">
        <v>63</v>
      </c>
      <c r="B257" s="351">
        <v>9561</v>
      </c>
      <c r="C257" s="870" t="s">
        <v>14380</v>
      </c>
      <c r="D257" s="604"/>
      <c r="E257" s="604"/>
      <c r="F257" s="637"/>
      <c r="G257" s="638"/>
      <c r="H257" s="638"/>
      <c r="I257" s="744"/>
      <c r="J257" s="646"/>
      <c r="K257" s="748"/>
      <c r="L257" s="748"/>
      <c r="M257" s="1296"/>
      <c r="N257" s="1312"/>
      <c r="O257" s="1307"/>
      <c r="P257" s="1296"/>
      <c r="Q257" s="1297"/>
      <c r="R257" s="1750"/>
      <c r="S257" s="641" t="s">
        <v>165</v>
      </c>
      <c r="T257" s="602"/>
      <c r="U257" s="602"/>
      <c r="V257" s="602"/>
      <c r="W257" s="602"/>
      <c r="X257" s="670" t="s">
        <v>163</v>
      </c>
      <c r="Y257" s="1305">
        <v>0.5</v>
      </c>
      <c r="Z257" s="1220"/>
      <c r="AA257" s="1220"/>
      <c r="AB257" s="1306"/>
      <c r="AC257" s="1745"/>
      <c r="AD257" s="1242"/>
      <c r="AE257" s="1291"/>
      <c r="AF257" s="391">
        <f>ROUND(ROUND(ROUND(G248*Q248,0)*Y257,0)-AD253,0)</f>
        <v>109</v>
      </c>
      <c r="AG257" s="268"/>
    </row>
    <row r="258" spans="1:33" ht="17.100000000000001" customHeight="1">
      <c r="A258" s="243">
        <v>63</v>
      </c>
      <c r="B258" s="351">
        <v>9562</v>
      </c>
      <c r="C258" s="870" t="s">
        <v>14381</v>
      </c>
      <c r="D258" s="604"/>
      <c r="E258" s="604"/>
      <c r="F258" s="637"/>
      <c r="G258" s="638"/>
      <c r="H258" s="638"/>
      <c r="I258" s="744"/>
      <c r="J258" s="646"/>
      <c r="K258" s="748"/>
      <c r="L258" s="748"/>
      <c r="M258" s="1296"/>
      <c r="N258" s="1312"/>
      <c r="O258" s="1307"/>
      <c r="P258" s="1296"/>
      <c r="Q258" s="1297"/>
      <c r="R258" s="1751"/>
      <c r="S258" s="1104"/>
      <c r="T258" s="807"/>
      <c r="U258" s="807"/>
      <c r="V258" s="807"/>
      <c r="W258" s="807"/>
      <c r="X258" s="1225"/>
      <c r="Y258" s="1306"/>
      <c r="Z258" s="1302" t="s">
        <v>4700</v>
      </c>
      <c r="AA258" s="1303" t="s">
        <v>163</v>
      </c>
      <c r="AB258" s="1311">
        <v>0.85</v>
      </c>
      <c r="AC258" s="1746"/>
      <c r="AD258" s="1220"/>
      <c r="AE258" s="1306"/>
      <c r="AF258" s="391">
        <f>ROUND(ROUND(ROUND(ROUND(G248*Q248,0)*Y257,0)*AB258,0)-AD253,0)</f>
        <v>92</v>
      </c>
      <c r="AG258" s="268"/>
    </row>
    <row r="259" spans="1:33" ht="17.100000000000001" customHeight="1">
      <c r="A259" s="243">
        <v>63</v>
      </c>
      <c r="B259" s="351">
        <v>9563</v>
      </c>
      <c r="C259" s="870" t="s">
        <v>14382</v>
      </c>
      <c r="D259" s="604"/>
      <c r="E259" s="604"/>
      <c r="F259" s="604"/>
      <c r="G259" s="638"/>
      <c r="H259" s="638"/>
      <c r="I259" s="607"/>
      <c r="J259" s="1593" t="s">
        <v>5845</v>
      </c>
      <c r="K259" s="602"/>
      <c r="L259" s="1319"/>
      <c r="M259" s="602"/>
      <c r="N259" s="1102"/>
      <c r="O259" s="604"/>
      <c r="P259" s="605"/>
      <c r="Q259" s="607"/>
      <c r="R259" s="670"/>
      <c r="S259" s="670"/>
      <c r="T259" s="602"/>
      <c r="U259" s="602"/>
      <c r="V259" s="602"/>
      <c r="W259" s="602"/>
      <c r="X259" s="670"/>
      <c r="Y259" s="1320"/>
      <c r="Z259" s="1215"/>
      <c r="AA259" s="1215"/>
      <c r="AB259" s="1215"/>
      <c r="AC259" s="1215"/>
      <c r="AD259" s="1215"/>
      <c r="AE259" s="1294"/>
      <c r="AF259" s="391">
        <f>ROUND(ROUND(G248+K260,0)*Q248,0)</f>
        <v>230</v>
      </c>
      <c r="AG259" s="268"/>
    </row>
    <row r="260" spans="1:33" ht="17.100000000000001" customHeight="1">
      <c r="A260" s="243">
        <v>63</v>
      </c>
      <c r="B260" s="351">
        <v>9564</v>
      </c>
      <c r="C260" s="870" t="s">
        <v>14383</v>
      </c>
      <c r="D260" s="604"/>
      <c r="E260" s="604"/>
      <c r="F260" s="604"/>
      <c r="G260" s="1328"/>
      <c r="H260" s="605"/>
      <c r="I260" s="607"/>
      <c r="J260" s="1745"/>
      <c r="K260" s="605">
        <v>4</v>
      </c>
      <c r="L260" s="1321" t="s">
        <v>16</v>
      </c>
      <c r="M260" s="605"/>
      <c r="N260" s="1102"/>
      <c r="O260" s="604"/>
      <c r="P260" s="605"/>
      <c r="Q260" s="607"/>
      <c r="R260" s="1225"/>
      <c r="S260" s="1225"/>
      <c r="T260" s="807"/>
      <c r="U260" s="807"/>
      <c r="V260" s="807"/>
      <c r="W260" s="807"/>
      <c r="X260" s="1225"/>
      <c r="Y260" s="1322"/>
      <c r="Z260" s="1233" t="s">
        <v>4700</v>
      </c>
      <c r="AA260" s="670" t="s">
        <v>163</v>
      </c>
      <c r="AB260" s="1293">
        <v>0.85</v>
      </c>
      <c r="AC260" s="1215"/>
      <c r="AD260" s="1215"/>
      <c r="AE260" s="1294"/>
      <c r="AF260" s="391">
        <f>ROUND(ROUND(ROUND(G248+K260,0)*Q248,0)*AB260,0)</f>
        <v>196</v>
      </c>
      <c r="AG260" s="268"/>
    </row>
    <row r="261" spans="1:33" ht="17.100000000000001" customHeight="1">
      <c r="A261" s="243">
        <v>63</v>
      </c>
      <c r="B261" s="351">
        <v>9565</v>
      </c>
      <c r="C261" s="870" t="s">
        <v>14384</v>
      </c>
      <c r="D261" s="604"/>
      <c r="E261" s="604"/>
      <c r="F261" s="604"/>
      <c r="G261" s="1296"/>
      <c r="H261" s="605"/>
      <c r="I261" s="607"/>
      <c r="J261" s="1745"/>
      <c r="K261" s="748"/>
      <c r="L261" s="748"/>
      <c r="M261" s="1296"/>
      <c r="N261" s="1312"/>
      <c r="O261" s="1307"/>
      <c r="P261" s="1296"/>
      <c r="Q261" s="1297"/>
      <c r="R261" s="1749" t="s">
        <v>11559</v>
      </c>
      <c r="S261" s="1106" t="s">
        <v>162</v>
      </c>
      <c r="T261" s="602"/>
      <c r="U261" s="602"/>
      <c r="V261" s="602"/>
      <c r="W261" s="602"/>
      <c r="X261" s="670" t="s">
        <v>163</v>
      </c>
      <c r="Y261" s="1305">
        <v>0.7</v>
      </c>
      <c r="Z261" s="1226"/>
      <c r="AA261" s="1226"/>
      <c r="AB261" s="1226"/>
      <c r="AC261" s="1226"/>
      <c r="AD261" s="1226"/>
      <c r="AE261" s="1310"/>
      <c r="AF261" s="391">
        <f>ROUND(ROUND(ROUND(G248+K260,0)*Q248,0)*Y261,0)</f>
        <v>161</v>
      </c>
      <c r="AG261" s="268"/>
    </row>
    <row r="262" spans="1:33" ht="17.100000000000001" customHeight="1">
      <c r="A262" s="243">
        <v>63</v>
      </c>
      <c r="B262" s="351">
        <v>9566</v>
      </c>
      <c r="C262" s="870" t="s">
        <v>14385</v>
      </c>
      <c r="D262" s="604"/>
      <c r="E262" s="604"/>
      <c r="F262" s="604"/>
      <c r="G262" s="1296"/>
      <c r="H262" s="605"/>
      <c r="I262" s="607"/>
      <c r="J262" s="1745"/>
      <c r="K262" s="748"/>
      <c r="L262" s="748"/>
      <c r="M262" s="1296"/>
      <c r="N262" s="1312"/>
      <c r="O262" s="1307"/>
      <c r="P262" s="1296"/>
      <c r="Q262" s="1297"/>
      <c r="R262" s="1750"/>
      <c r="S262" s="647"/>
      <c r="T262" s="807"/>
      <c r="U262" s="807"/>
      <c r="V262" s="807"/>
      <c r="W262" s="807"/>
      <c r="X262" s="1225"/>
      <c r="Y262" s="1306"/>
      <c r="Z262" s="1302" t="s">
        <v>4700</v>
      </c>
      <c r="AA262" s="1303" t="s">
        <v>163</v>
      </c>
      <c r="AB262" s="1304">
        <v>0.85</v>
      </c>
      <c r="AC262" s="1215"/>
      <c r="AD262" s="1215"/>
      <c r="AE262" s="1294"/>
      <c r="AF262" s="391">
        <f>ROUND(ROUND(ROUND(ROUND(G248+K260,0)*Q248,0)*Y261,0)*AB262,0)</f>
        <v>137</v>
      </c>
      <c r="AG262" s="268"/>
    </row>
    <row r="263" spans="1:33" ht="17.100000000000001" customHeight="1">
      <c r="A263" s="243">
        <v>63</v>
      </c>
      <c r="B263" s="351">
        <v>9567</v>
      </c>
      <c r="C263" s="870" t="s">
        <v>14386</v>
      </c>
      <c r="D263" s="604"/>
      <c r="E263" s="604"/>
      <c r="F263" s="604"/>
      <c r="G263" s="1296"/>
      <c r="H263" s="605"/>
      <c r="I263" s="607"/>
      <c r="J263" s="1745"/>
      <c r="K263" s="748"/>
      <c r="L263" s="748"/>
      <c r="M263" s="1296"/>
      <c r="N263" s="1312"/>
      <c r="O263" s="1307"/>
      <c r="P263" s="1296"/>
      <c r="Q263" s="1297"/>
      <c r="R263" s="1750"/>
      <c r="S263" s="1106" t="s">
        <v>165</v>
      </c>
      <c r="T263" s="602"/>
      <c r="U263" s="602"/>
      <c r="V263" s="602"/>
      <c r="W263" s="602"/>
      <c r="X263" s="670" t="s">
        <v>163</v>
      </c>
      <c r="Y263" s="1305">
        <v>0.5</v>
      </c>
      <c r="Z263" s="1220"/>
      <c r="AA263" s="1220"/>
      <c r="AB263" s="1220"/>
      <c r="AC263" s="1220"/>
      <c r="AD263" s="1220"/>
      <c r="AE263" s="1306"/>
      <c r="AF263" s="391">
        <f>ROUND(ROUND(ROUND(G248+K260,0)*Q248,0)*Y263,0)</f>
        <v>115</v>
      </c>
      <c r="AG263" s="268"/>
    </row>
    <row r="264" spans="1:33" ht="17.100000000000001" customHeight="1">
      <c r="A264" s="243">
        <v>63</v>
      </c>
      <c r="B264" s="351">
        <v>9568</v>
      </c>
      <c r="C264" s="870" t="s">
        <v>14387</v>
      </c>
      <c r="D264" s="604"/>
      <c r="E264" s="604"/>
      <c r="F264" s="604"/>
      <c r="G264" s="1296"/>
      <c r="H264" s="605"/>
      <c r="I264" s="607"/>
      <c r="J264" s="1745"/>
      <c r="K264" s="748"/>
      <c r="L264" s="748"/>
      <c r="M264" s="1296"/>
      <c r="N264" s="1312"/>
      <c r="O264" s="1307"/>
      <c r="P264" s="1296"/>
      <c r="Q264" s="1297"/>
      <c r="R264" s="1751"/>
      <c r="S264" s="647"/>
      <c r="T264" s="807"/>
      <c r="U264" s="807"/>
      <c r="V264" s="807"/>
      <c r="W264" s="807"/>
      <c r="X264" s="1225"/>
      <c r="Y264" s="1306"/>
      <c r="Z264" s="1302" t="s">
        <v>4700</v>
      </c>
      <c r="AA264" s="1303" t="s">
        <v>163</v>
      </c>
      <c r="AB264" s="1304">
        <v>0.85</v>
      </c>
      <c r="AC264" s="1215"/>
      <c r="AD264" s="1215"/>
      <c r="AE264" s="1294"/>
      <c r="AF264" s="391">
        <f>ROUND(ROUND(ROUND(ROUND(G248+K260,0)*Q248,0)*Y263,0)*AB264,0)</f>
        <v>98</v>
      </c>
      <c r="AG264" s="268"/>
    </row>
    <row r="265" spans="1:33" ht="17.100000000000001" customHeight="1">
      <c r="A265" s="243">
        <v>63</v>
      </c>
      <c r="B265" s="351">
        <v>9569</v>
      </c>
      <c r="C265" s="870" t="s">
        <v>14388</v>
      </c>
      <c r="D265" s="604"/>
      <c r="E265" s="604"/>
      <c r="F265" s="604"/>
      <c r="G265" s="1296"/>
      <c r="H265" s="605"/>
      <c r="I265" s="607"/>
      <c r="J265" s="1745"/>
      <c r="K265" s="748"/>
      <c r="L265" s="748"/>
      <c r="M265" s="1296"/>
      <c r="N265" s="1312"/>
      <c r="O265" s="1307"/>
      <c r="P265" s="1296"/>
      <c r="Q265" s="1297"/>
      <c r="R265" s="641"/>
      <c r="S265" s="641"/>
      <c r="T265" s="602"/>
      <c r="U265" s="602"/>
      <c r="V265" s="602"/>
      <c r="W265" s="602"/>
      <c r="X265" s="670"/>
      <c r="Y265" s="1305"/>
      <c r="Z265" s="1215"/>
      <c r="AA265" s="1215"/>
      <c r="AB265" s="1294"/>
      <c r="AC265" s="1533" t="s">
        <v>167</v>
      </c>
      <c r="AD265" s="1250">
        <v>5</v>
      </c>
      <c r="AE265" s="1308" t="s">
        <v>168</v>
      </c>
      <c r="AF265" s="391">
        <f>ROUND(ROUND(ROUND(G248+K260,0)*Q248,0)-AD265,0)</f>
        <v>225</v>
      </c>
      <c r="AG265" s="268"/>
    </row>
    <row r="266" spans="1:33" ht="17.100000000000001" customHeight="1">
      <c r="A266" s="243">
        <v>63</v>
      </c>
      <c r="B266" s="351">
        <v>9570</v>
      </c>
      <c r="C266" s="870" t="s">
        <v>14389</v>
      </c>
      <c r="D266" s="604"/>
      <c r="E266" s="604"/>
      <c r="F266" s="604"/>
      <c r="G266" s="1296"/>
      <c r="H266" s="605"/>
      <c r="I266" s="607"/>
      <c r="J266" s="1745"/>
      <c r="K266" s="748"/>
      <c r="L266" s="748"/>
      <c r="M266" s="1296"/>
      <c r="N266" s="1312"/>
      <c r="O266" s="1307"/>
      <c r="P266" s="1296"/>
      <c r="Q266" s="1297"/>
      <c r="R266" s="1104"/>
      <c r="S266" s="1104"/>
      <c r="T266" s="807"/>
      <c r="U266" s="807"/>
      <c r="V266" s="807"/>
      <c r="W266" s="807"/>
      <c r="X266" s="1225"/>
      <c r="Y266" s="1306"/>
      <c r="Z266" s="1233" t="s">
        <v>4700</v>
      </c>
      <c r="AA266" s="670" t="s">
        <v>163</v>
      </c>
      <c r="AB266" s="1309">
        <v>0.85</v>
      </c>
      <c r="AC266" s="1745"/>
      <c r="AD266" s="1250"/>
      <c r="AE266" s="1308"/>
      <c r="AF266" s="391">
        <f>ROUND(ROUND(ROUND(ROUND(G248+K260,0)*Q248,0)*AB266,0)-AD265,0)</f>
        <v>191</v>
      </c>
      <c r="AG266" s="268"/>
    </row>
    <row r="267" spans="1:33" ht="17.100000000000001" customHeight="1">
      <c r="A267" s="243">
        <v>63</v>
      </c>
      <c r="B267" s="351">
        <v>9571</v>
      </c>
      <c r="C267" s="870" t="s">
        <v>14390</v>
      </c>
      <c r="D267" s="604"/>
      <c r="E267" s="604"/>
      <c r="F267" s="604"/>
      <c r="G267" s="1296"/>
      <c r="H267" s="605"/>
      <c r="I267" s="607"/>
      <c r="J267" s="646"/>
      <c r="K267" s="748"/>
      <c r="L267" s="748"/>
      <c r="M267" s="1296"/>
      <c r="N267" s="1312"/>
      <c r="O267" s="1307"/>
      <c r="P267" s="1296"/>
      <c r="Q267" s="1297"/>
      <c r="R267" s="1749" t="s">
        <v>11559</v>
      </c>
      <c r="S267" s="1106" t="s">
        <v>162</v>
      </c>
      <c r="T267" s="602"/>
      <c r="U267" s="602"/>
      <c r="V267" s="602"/>
      <c r="W267" s="602"/>
      <c r="X267" s="670" t="s">
        <v>163</v>
      </c>
      <c r="Y267" s="1305">
        <v>0.7</v>
      </c>
      <c r="Z267" s="1226"/>
      <c r="AA267" s="1226"/>
      <c r="AB267" s="1310"/>
      <c r="AC267" s="1745"/>
      <c r="AD267" s="1242"/>
      <c r="AE267" s="1291"/>
      <c r="AF267" s="391">
        <f>ROUND(ROUND(ROUND(ROUND(G248+K260,0)*Q248,0)*Y267,0)-AD265,0)</f>
        <v>156</v>
      </c>
      <c r="AG267" s="268"/>
    </row>
    <row r="268" spans="1:33" ht="17.100000000000001" customHeight="1">
      <c r="A268" s="243">
        <v>63</v>
      </c>
      <c r="B268" s="351">
        <v>9572</v>
      </c>
      <c r="C268" s="870" t="s">
        <v>14391</v>
      </c>
      <c r="D268" s="604"/>
      <c r="E268" s="604"/>
      <c r="F268" s="604"/>
      <c r="G268" s="1296"/>
      <c r="H268" s="605"/>
      <c r="I268" s="607"/>
      <c r="J268" s="646"/>
      <c r="K268" s="748"/>
      <c r="L268" s="748"/>
      <c r="M268" s="1296"/>
      <c r="N268" s="1312"/>
      <c r="O268" s="1307"/>
      <c r="P268" s="1296"/>
      <c r="Q268" s="1297"/>
      <c r="R268" s="1750"/>
      <c r="S268" s="647"/>
      <c r="T268" s="807"/>
      <c r="U268" s="807"/>
      <c r="V268" s="807"/>
      <c r="W268" s="807"/>
      <c r="X268" s="1225"/>
      <c r="Y268" s="1306"/>
      <c r="Z268" s="1302" t="s">
        <v>4700</v>
      </c>
      <c r="AA268" s="1303" t="s">
        <v>163</v>
      </c>
      <c r="AB268" s="1311">
        <v>0.85</v>
      </c>
      <c r="AC268" s="1745"/>
      <c r="AD268" s="1242"/>
      <c r="AE268" s="1291"/>
      <c r="AF268" s="391">
        <f>ROUND(ROUND(ROUND(ROUND(ROUND(G248+K260,0)*Q248,0)*Y267,0)*AB268,0)-AD265,0)</f>
        <v>132</v>
      </c>
      <c r="AG268" s="268"/>
    </row>
    <row r="269" spans="1:33" ht="17.100000000000001" customHeight="1">
      <c r="A269" s="243">
        <v>63</v>
      </c>
      <c r="B269" s="351">
        <v>9573</v>
      </c>
      <c r="C269" s="870" t="s">
        <v>14392</v>
      </c>
      <c r="D269" s="604"/>
      <c r="E269" s="1102"/>
      <c r="F269" s="604"/>
      <c r="G269" s="1296"/>
      <c r="H269" s="605"/>
      <c r="I269" s="607"/>
      <c r="J269" s="646"/>
      <c r="K269" s="748"/>
      <c r="L269" s="748"/>
      <c r="M269" s="1296"/>
      <c r="N269" s="1312"/>
      <c r="O269" s="1307"/>
      <c r="P269" s="1296"/>
      <c r="Q269" s="1297"/>
      <c r="R269" s="1750"/>
      <c r="S269" s="641" t="s">
        <v>165</v>
      </c>
      <c r="T269" s="602"/>
      <c r="U269" s="602"/>
      <c r="V269" s="602"/>
      <c r="W269" s="602"/>
      <c r="X269" s="670" t="s">
        <v>163</v>
      </c>
      <c r="Y269" s="1305">
        <v>0.5</v>
      </c>
      <c r="Z269" s="1220"/>
      <c r="AA269" s="1220"/>
      <c r="AB269" s="1306"/>
      <c r="AC269" s="1745"/>
      <c r="AD269" s="1242"/>
      <c r="AE269" s="1291"/>
      <c r="AF269" s="391">
        <f>ROUND(ROUND(ROUND(ROUND(G248+K260,0)*Q248,0)*Y269,0)-AD265,0)</f>
        <v>110</v>
      </c>
      <c r="AG269" s="268"/>
    </row>
    <row r="270" spans="1:33" ht="17.100000000000001" customHeight="1">
      <c r="A270" s="243">
        <v>63</v>
      </c>
      <c r="B270" s="351">
        <v>9574</v>
      </c>
      <c r="C270" s="870" t="s">
        <v>14393</v>
      </c>
      <c r="D270" s="604"/>
      <c r="E270" s="604"/>
      <c r="F270" s="604"/>
      <c r="G270" s="1296"/>
      <c r="H270" s="605"/>
      <c r="I270" s="607"/>
      <c r="J270" s="647"/>
      <c r="K270" s="1104"/>
      <c r="L270" s="1104"/>
      <c r="M270" s="1331"/>
      <c r="N270" s="1314"/>
      <c r="O270" s="1318"/>
      <c r="P270" s="1316"/>
      <c r="Q270" s="1317"/>
      <c r="R270" s="1751"/>
      <c r="S270" s="1104"/>
      <c r="T270" s="807"/>
      <c r="U270" s="807"/>
      <c r="V270" s="807"/>
      <c r="W270" s="807"/>
      <c r="X270" s="1225"/>
      <c r="Y270" s="1306"/>
      <c r="Z270" s="1302" t="s">
        <v>4700</v>
      </c>
      <c r="AA270" s="1303" t="s">
        <v>163</v>
      </c>
      <c r="AB270" s="1311">
        <v>0.85</v>
      </c>
      <c r="AC270" s="1746"/>
      <c r="AD270" s="1220"/>
      <c r="AE270" s="1306"/>
      <c r="AF270" s="391">
        <f>ROUND(ROUND(ROUND(ROUND(ROUND(G248+K260,0)*Q248,0)*Y269,0)*AB270,0)-AD265,0)</f>
        <v>93</v>
      </c>
      <c r="AG270" s="268"/>
    </row>
    <row r="271" spans="1:33" ht="17.100000000000001" customHeight="1">
      <c r="A271" s="243">
        <v>63</v>
      </c>
      <c r="B271" s="351">
        <v>9575</v>
      </c>
      <c r="C271" s="870" t="s">
        <v>14394</v>
      </c>
      <c r="D271" s="604"/>
      <c r="E271" s="604"/>
      <c r="F271" s="604"/>
      <c r="G271" s="1296"/>
      <c r="H271" s="605"/>
      <c r="I271" s="607"/>
      <c r="J271" s="646"/>
      <c r="K271" s="748"/>
      <c r="L271" s="748"/>
      <c r="M271" s="1296"/>
      <c r="N271" s="1314"/>
      <c r="O271" s="1593" t="s">
        <v>165</v>
      </c>
      <c r="P271" s="602"/>
      <c r="Q271" s="1286"/>
      <c r="R271" s="670"/>
      <c r="S271" s="670"/>
      <c r="T271" s="602"/>
      <c r="U271" s="602"/>
      <c r="V271" s="602"/>
      <c r="W271" s="602"/>
      <c r="X271" s="670"/>
      <c r="Y271" s="1320"/>
      <c r="Z271" s="1215"/>
      <c r="AA271" s="1215"/>
      <c r="AB271" s="1215"/>
      <c r="AC271" s="1215"/>
      <c r="AD271" s="1215"/>
      <c r="AE271" s="1294"/>
      <c r="AF271" s="391">
        <f>ROUND(G248*Q272,0)</f>
        <v>162</v>
      </c>
      <c r="AG271" s="268"/>
    </row>
    <row r="272" spans="1:33" ht="17.100000000000001" customHeight="1">
      <c r="A272" s="243">
        <v>63</v>
      </c>
      <c r="B272" s="351">
        <v>9576</v>
      </c>
      <c r="C272" s="870" t="s">
        <v>14395</v>
      </c>
      <c r="D272" s="604"/>
      <c r="E272" s="604"/>
      <c r="F272" s="604"/>
      <c r="G272" s="1296"/>
      <c r="H272" s="605"/>
      <c r="I272" s="607"/>
      <c r="J272" s="646"/>
      <c r="K272" s="748"/>
      <c r="L272" s="748"/>
      <c r="M272" s="1296"/>
      <c r="N272" s="1102"/>
      <c r="O272" s="1745"/>
      <c r="P272" s="1250" t="s">
        <v>163</v>
      </c>
      <c r="Q272" s="1291">
        <v>0.5</v>
      </c>
      <c r="R272" s="1225"/>
      <c r="S272" s="1225"/>
      <c r="T272" s="807"/>
      <c r="U272" s="807"/>
      <c r="V272" s="807"/>
      <c r="W272" s="807"/>
      <c r="X272" s="1225"/>
      <c r="Y272" s="1322"/>
      <c r="Z272" s="1233" t="s">
        <v>4700</v>
      </c>
      <c r="AA272" s="670" t="s">
        <v>163</v>
      </c>
      <c r="AB272" s="1293">
        <v>0.85</v>
      </c>
      <c r="AC272" s="1215"/>
      <c r="AD272" s="1215"/>
      <c r="AE272" s="1294"/>
      <c r="AF272" s="391">
        <f>ROUND(ROUND(G248*Q272,0)*AB272,0)</f>
        <v>138</v>
      </c>
      <c r="AG272" s="268"/>
    </row>
    <row r="273" spans="1:33" ht="17.100000000000001" customHeight="1">
      <c r="A273" s="243">
        <v>63</v>
      </c>
      <c r="B273" s="351">
        <v>9577</v>
      </c>
      <c r="C273" s="870" t="s">
        <v>14396</v>
      </c>
      <c r="D273" s="604"/>
      <c r="E273" s="604"/>
      <c r="F273" s="637"/>
      <c r="G273" s="638"/>
      <c r="H273" s="638"/>
      <c r="I273" s="744"/>
      <c r="J273" s="646"/>
      <c r="K273" s="748"/>
      <c r="L273" s="748"/>
      <c r="M273" s="1296"/>
      <c r="N273" s="1312"/>
      <c r="O273" s="1745"/>
      <c r="P273" s="1296"/>
      <c r="Q273" s="1297"/>
      <c r="R273" s="1749" t="s">
        <v>11559</v>
      </c>
      <c r="S273" s="1106" t="s">
        <v>162</v>
      </c>
      <c r="T273" s="602"/>
      <c r="U273" s="602"/>
      <c r="V273" s="602"/>
      <c r="W273" s="602"/>
      <c r="X273" s="670" t="s">
        <v>163</v>
      </c>
      <c r="Y273" s="1305">
        <v>0.7</v>
      </c>
      <c r="Z273" s="1226"/>
      <c r="AA273" s="1226"/>
      <c r="AB273" s="1226"/>
      <c r="AC273" s="1226"/>
      <c r="AD273" s="1226"/>
      <c r="AE273" s="1310"/>
      <c r="AF273" s="391">
        <f>ROUND(ROUND(G248*Q272,0)*Y273,0)</f>
        <v>113</v>
      </c>
      <c r="AG273" s="268"/>
    </row>
    <row r="274" spans="1:33" ht="17.100000000000001" customHeight="1">
      <c r="A274" s="243">
        <v>63</v>
      </c>
      <c r="B274" s="351">
        <v>9578</v>
      </c>
      <c r="C274" s="870" t="s">
        <v>14397</v>
      </c>
      <c r="D274" s="604"/>
      <c r="E274" s="604"/>
      <c r="F274" s="637"/>
      <c r="G274" s="638"/>
      <c r="H274" s="638"/>
      <c r="I274" s="744"/>
      <c r="J274" s="646"/>
      <c r="K274" s="748"/>
      <c r="L274" s="748"/>
      <c r="M274" s="1296"/>
      <c r="N274" s="1312"/>
      <c r="O274" s="1745"/>
      <c r="P274" s="1296"/>
      <c r="Q274" s="1297"/>
      <c r="R274" s="1750"/>
      <c r="S274" s="647"/>
      <c r="T274" s="807"/>
      <c r="U274" s="807"/>
      <c r="V274" s="807"/>
      <c r="W274" s="807"/>
      <c r="X274" s="1225"/>
      <c r="Y274" s="1306"/>
      <c r="Z274" s="1302" t="s">
        <v>4700</v>
      </c>
      <c r="AA274" s="1303" t="s">
        <v>163</v>
      </c>
      <c r="AB274" s="1304">
        <v>0.85</v>
      </c>
      <c r="AC274" s="1215"/>
      <c r="AD274" s="1215"/>
      <c r="AE274" s="1294"/>
      <c r="AF274" s="391">
        <f>ROUND(ROUND(ROUND(G248*Q272,0)*Y273,0)*AB274,0)</f>
        <v>96</v>
      </c>
      <c r="AG274" s="268"/>
    </row>
    <row r="275" spans="1:33" ht="17.100000000000001" customHeight="1">
      <c r="A275" s="243">
        <v>63</v>
      </c>
      <c r="B275" s="351">
        <v>9579</v>
      </c>
      <c r="C275" s="870" t="s">
        <v>14398</v>
      </c>
      <c r="D275" s="604"/>
      <c r="E275" s="604"/>
      <c r="F275" s="637"/>
      <c r="G275" s="638"/>
      <c r="H275" s="638"/>
      <c r="I275" s="744"/>
      <c r="J275" s="646"/>
      <c r="K275" s="748"/>
      <c r="L275" s="748"/>
      <c r="M275" s="1296"/>
      <c r="N275" s="1312"/>
      <c r="O275" s="1745"/>
      <c r="P275" s="1296"/>
      <c r="Q275" s="1297"/>
      <c r="R275" s="1750"/>
      <c r="S275" s="1106" t="s">
        <v>165</v>
      </c>
      <c r="T275" s="602"/>
      <c r="U275" s="602"/>
      <c r="V275" s="602"/>
      <c r="W275" s="602"/>
      <c r="X275" s="670" t="s">
        <v>163</v>
      </c>
      <c r="Y275" s="1305">
        <v>0.5</v>
      </c>
      <c r="Z275" s="1220"/>
      <c r="AA275" s="1220"/>
      <c r="AB275" s="1220"/>
      <c r="AC275" s="1220"/>
      <c r="AD275" s="1220"/>
      <c r="AE275" s="1306"/>
      <c r="AF275" s="391">
        <f>ROUND(ROUND(G248*Q272,0)*Y275,0)</f>
        <v>81</v>
      </c>
      <c r="AG275" s="268"/>
    </row>
    <row r="276" spans="1:33" ht="17.100000000000001" customHeight="1">
      <c r="A276" s="243">
        <v>63</v>
      </c>
      <c r="B276" s="351">
        <v>9580</v>
      </c>
      <c r="C276" s="870" t="s">
        <v>14399</v>
      </c>
      <c r="D276" s="604"/>
      <c r="E276" s="604"/>
      <c r="F276" s="637"/>
      <c r="G276" s="638"/>
      <c r="H276" s="638"/>
      <c r="I276" s="744"/>
      <c r="J276" s="646"/>
      <c r="K276" s="748"/>
      <c r="L276" s="748"/>
      <c r="M276" s="1296"/>
      <c r="N276" s="1312"/>
      <c r="O276" s="1745"/>
      <c r="P276" s="1296"/>
      <c r="Q276" s="1297"/>
      <c r="R276" s="1751"/>
      <c r="S276" s="647"/>
      <c r="T276" s="807"/>
      <c r="U276" s="807"/>
      <c r="V276" s="807"/>
      <c r="W276" s="807"/>
      <c r="X276" s="1225"/>
      <c r="Y276" s="1306"/>
      <c r="Z276" s="1302" t="s">
        <v>4700</v>
      </c>
      <c r="AA276" s="1303" t="s">
        <v>163</v>
      </c>
      <c r="AB276" s="1304">
        <v>0.85</v>
      </c>
      <c r="AC276" s="1215"/>
      <c r="AD276" s="1215"/>
      <c r="AE276" s="1294"/>
      <c r="AF276" s="391">
        <f>ROUND(ROUND(ROUND(G248*Q272,0)*Y275,0)*AB276,0)</f>
        <v>69</v>
      </c>
      <c r="AG276" s="268"/>
    </row>
    <row r="277" spans="1:33" ht="17.100000000000001" customHeight="1">
      <c r="A277" s="243">
        <v>63</v>
      </c>
      <c r="B277" s="351">
        <v>9581</v>
      </c>
      <c r="C277" s="870" t="s">
        <v>14400</v>
      </c>
      <c r="D277" s="604"/>
      <c r="E277" s="604"/>
      <c r="F277" s="637"/>
      <c r="G277" s="638"/>
      <c r="H277" s="638"/>
      <c r="I277" s="744"/>
      <c r="J277" s="646"/>
      <c r="K277" s="748"/>
      <c r="L277" s="748"/>
      <c r="M277" s="1296"/>
      <c r="N277" s="1312"/>
      <c r="O277" s="1745"/>
      <c r="P277" s="1296"/>
      <c r="Q277" s="1297"/>
      <c r="R277" s="641"/>
      <c r="S277" s="641"/>
      <c r="T277" s="602"/>
      <c r="U277" s="602"/>
      <c r="V277" s="602"/>
      <c r="W277" s="602"/>
      <c r="X277" s="670"/>
      <c r="Y277" s="1305"/>
      <c r="Z277" s="1215"/>
      <c r="AA277" s="1215"/>
      <c r="AB277" s="1294"/>
      <c r="AC277" s="1533" t="s">
        <v>167</v>
      </c>
      <c r="AD277" s="1250">
        <v>5</v>
      </c>
      <c r="AE277" s="1308" t="s">
        <v>168</v>
      </c>
      <c r="AF277" s="391">
        <f>ROUND(ROUND(G248*Q272,0)-AD277,0)</f>
        <v>157</v>
      </c>
      <c r="AG277" s="268"/>
    </row>
    <row r="278" spans="1:33" ht="17.100000000000001" customHeight="1">
      <c r="A278" s="243">
        <v>63</v>
      </c>
      <c r="B278" s="351">
        <v>9582</v>
      </c>
      <c r="C278" s="870" t="s">
        <v>14401</v>
      </c>
      <c r="D278" s="604"/>
      <c r="E278" s="604"/>
      <c r="F278" s="637"/>
      <c r="G278" s="638"/>
      <c r="H278" s="638"/>
      <c r="I278" s="744"/>
      <c r="J278" s="646"/>
      <c r="K278" s="748"/>
      <c r="L278" s="748"/>
      <c r="M278" s="1296"/>
      <c r="N278" s="1312"/>
      <c r="O278" s="1745"/>
      <c r="P278" s="1296"/>
      <c r="Q278" s="1297"/>
      <c r="R278" s="1104"/>
      <c r="S278" s="1104"/>
      <c r="T278" s="807"/>
      <c r="U278" s="807"/>
      <c r="V278" s="807"/>
      <c r="W278" s="807"/>
      <c r="X278" s="1225"/>
      <c r="Y278" s="1306"/>
      <c r="Z278" s="1233" t="s">
        <v>4700</v>
      </c>
      <c r="AA278" s="670" t="s">
        <v>163</v>
      </c>
      <c r="AB278" s="1309">
        <v>0.85</v>
      </c>
      <c r="AC278" s="1745"/>
      <c r="AD278" s="1250"/>
      <c r="AE278" s="1308"/>
      <c r="AF278" s="391">
        <f>ROUND(ROUND(ROUND(G248*Q272,0)*AB278,0)-AD277,0)</f>
        <v>133</v>
      </c>
      <c r="AG278" s="268"/>
    </row>
    <row r="279" spans="1:33" ht="17.100000000000001" customHeight="1">
      <c r="A279" s="243">
        <v>63</v>
      </c>
      <c r="B279" s="351">
        <v>9583</v>
      </c>
      <c r="C279" s="870" t="s">
        <v>14402</v>
      </c>
      <c r="D279" s="604"/>
      <c r="E279" s="604"/>
      <c r="F279" s="637"/>
      <c r="G279" s="638"/>
      <c r="H279" s="638"/>
      <c r="I279" s="744"/>
      <c r="J279" s="646"/>
      <c r="K279" s="748"/>
      <c r="L279" s="748"/>
      <c r="M279" s="1296"/>
      <c r="N279" s="1312"/>
      <c r="O279" s="1307"/>
      <c r="P279" s="1296"/>
      <c r="Q279" s="1297"/>
      <c r="R279" s="1749" t="s">
        <v>11559</v>
      </c>
      <c r="S279" s="1106" t="s">
        <v>162</v>
      </c>
      <c r="T279" s="602"/>
      <c r="U279" s="602"/>
      <c r="V279" s="602"/>
      <c r="W279" s="602"/>
      <c r="X279" s="670" t="s">
        <v>163</v>
      </c>
      <c r="Y279" s="1305">
        <v>0.7</v>
      </c>
      <c r="Z279" s="1226"/>
      <c r="AA279" s="1226"/>
      <c r="AB279" s="1310"/>
      <c r="AC279" s="1745"/>
      <c r="AD279" s="1242"/>
      <c r="AE279" s="1291"/>
      <c r="AF279" s="391">
        <f>ROUND(ROUND(ROUND(G248*Q272,0)*Y279,0)-AD277,0)</f>
        <v>108</v>
      </c>
      <c r="AG279" s="268"/>
    </row>
    <row r="280" spans="1:33" ht="17.100000000000001" customHeight="1">
      <c r="A280" s="243">
        <v>63</v>
      </c>
      <c r="B280" s="351">
        <v>9584</v>
      </c>
      <c r="C280" s="870" t="s">
        <v>14403</v>
      </c>
      <c r="D280" s="604"/>
      <c r="E280" s="604"/>
      <c r="F280" s="637"/>
      <c r="G280" s="638"/>
      <c r="H280" s="638"/>
      <c r="I280" s="744"/>
      <c r="J280" s="646"/>
      <c r="K280" s="748"/>
      <c r="L280" s="748"/>
      <c r="M280" s="1296"/>
      <c r="N280" s="1312"/>
      <c r="O280" s="1307"/>
      <c r="P280" s="1296"/>
      <c r="Q280" s="1297"/>
      <c r="R280" s="1782"/>
      <c r="S280" s="647"/>
      <c r="T280" s="807"/>
      <c r="U280" s="807"/>
      <c r="V280" s="807"/>
      <c r="W280" s="807"/>
      <c r="X280" s="1225"/>
      <c r="Y280" s="1306"/>
      <c r="Z280" s="1302" t="s">
        <v>4700</v>
      </c>
      <c r="AA280" s="1303" t="s">
        <v>163</v>
      </c>
      <c r="AB280" s="1311">
        <v>0.85</v>
      </c>
      <c r="AC280" s="1745"/>
      <c r="AD280" s="1242"/>
      <c r="AE280" s="1291"/>
      <c r="AF280" s="391">
        <f>ROUND(ROUND(ROUND(ROUND(G248*Q272,0)*Y279,0)*AB280,0)-AD277,0)</f>
        <v>91</v>
      </c>
      <c r="AG280" s="268"/>
    </row>
    <row r="281" spans="1:33" ht="17.100000000000001" customHeight="1">
      <c r="A281" s="243">
        <v>63</v>
      </c>
      <c r="B281" s="351">
        <v>9585</v>
      </c>
      <c r="C281" s="870" t="s">
        <v>14404</v>
      </c>
      <c r="D281" s="604"/>
      <c r="E281" s="604"/>
      <c r="F281" s="637"/>
      <c r="G281" s="638"/>
      <c r="H281" s="638"/>
      <c r="I281" s="744"/>
      <c r="J281" s="646"/>
      <c r="K281" s="748"/>
      <c r="L281" s="748"/>
      <c r="M281" s="1296"/>
      <c r="N281" s="1312"/>
      <c r="O281" s="1307"/>
      <c r="P281" s="1296"/>
      <c r="Q281" s="1297"/>
      <c r="R281" s="1782"/>
      <c r="S281" s="641" t="s">
        <v>165</v>
      </c>
      <c r="T281" s="602"/>
      <c r="U281" s="602"/>
      <c r="V281" s="602"/>
      <c r="W281" s="602"/>
      <c r="X281" s="670" t="s">
        <v>163</v>
      </c>
      <c r="Y281" s="1305">
        <v>0.5</v>
      </c>
      <c r="Z281" s="1220"/>
      <c r="AA281" s="1220"/>
      <c r="AB281" s="1306"/>
      <c r="AC281" s="1745"/>
      <c r="AD281" s="1242"/>
      <c r="AE281" s="1291"/>
      <c r="AF281" s="391">
        <f>ROUND(ROUND(ROUND(G248*Q272,0)*Y281,0)-AD277,0)</f>
        <v>76</v>
      </c>
      <c r="AG281" s="268"/>
    </row>
    <row r="282" spans="1:33" ht="17.100000000000001" customHeight="1">
      <c r="A282" s="243">
        <v>63</v>
      </c>
      <c r="B282" s="351">
        <v>9586</v>
      </c>
      <c r="C282" s="870" t="s">
        <v>14405</v>
      </c>
      <c r="D282" s="604"/>
      <c r="E282" s="604"/>
      <c r="F282" s="637"/>
      <c r="G282" s="638"/>
      <c r="H282" s="638"/>
      <c r="I282" s="744"/>
      <c r="J282" s="646"/>
      <c r="K282" s="748"/>
      <c r="L282" s="748"/>
      <c r="M282" s="1296"/>
      <c r="N282" s="1312"/>
      <c r="O282" s="1307"/>
      <c r="P282" s="1296"/>
      <c r="Q282" s="1297"/>
      <c r="R282" s="1783"/>
      <c r="S282" s="1104"/>
      <c r="T282" s="807"/>
      <c r="U282" s="807"/>
      <c r="V282" s="807"/>
      <c r="W282" s="807"/>
      <c r="X282" s="1225"/>
      <c r="Y282" s="1306"/>
      <c r="Z282" s="1302" t="s">
        <v>4700</v>
      </c>
      <c r="AA282" s="1303" t="s">
        <v>163</v>
      </c>
      <c r="AB282" s="1311">
        <v>0.85</v>
      </c>
      <c r="AC282" s="1746"/>
      <c r="AD282" s="1220"/>
      <c r="AE282" s="1306"/>
      <c r="AF282" s="391">
        <f>ROUND(ROUND(ROUND(ROUND(G248*Q272,0)*Y281,0)*AB282,0)-AD277,0)</f>
        <v>64</v>
      </c>
      <c r="AG282" s="268"/>
    </row>
    <row r="283" spans="1:33" ht="17.100000000000001" customHeight="1">
      <c r="A283" s="243">
        <v>63</v>
      </c>
      <c r="B283" s="351">
        <v>9587</v>
      </c>
      <c r="C283" s="870" t="s">
        <v>14406</v>
      </c>
      <c r="D283" s="604"/>
      <c r="E283" s="604"/>
      <c r="F283" s="604"/>
      <c r="G283" s="638"/>
      <c r="H283" s="638"/>
      <c r="I283" s="607"/>
      <c r="J283" s="1593" t="s">
        <v>5845</v>
      </c>
      <c r="K283" s="602"/>
      <c r="L283" s="1319"/>
      <c r="M283" s="602"/>
      <c r="N283" s="1102"/>
      <c r="O283" s="604"/>
      <c r="P283" s="605"/>
      <c r="Q283" s="607"/>
      <c r="R283" s="670"/>
      <c r="S283" s="670"/>
      <c r="T283" s="602"/>
      <c r="U283" s="602"/>
      <c r="V283" s="602"/>
      <c r="W283" s="602"/>
      <c r="X283" s="670"/>
      <c r="Y283" s="1320"/>
      <c r="Z283" s="1215"/>
      <c r="AA283" s="1215"/>
      <c r="AB283" s="1215"/>
      <c r="AC283" s="1215"/>
      <c r="AD283" s="1215"/>
      <c r="AE283" s="1294"/>
      <c r="AF283" s="391">
        <f>ROUND(ROUND(G248+K284,0)*Q272,0)</f>
        <v>164</v>
      </c>
      <c r="AG283" s="268"/>
    </row>
    <row r="284" spans="1:33" ht="17.100000000000001" customHeight="1">
      <c r="A284" s="243">
        <v>63</v>
      </c>
      <c r="B284" s="351">
        <v>9588</v>
      </c>
      <c r="C284" s="870" t="s">
        <v>14407</v>
      </c>
      <c r="D284" s="604"/>
      <c r="E284" s="604"/>
      <c r="F284" s="604"/>
      <c r="G284" s="1328"/>
      <c r="H284" s="605"/>
      <c r="I284" s="607"/>
      <c r="J284" s="1745"/>
      <c r="K284" s="605">
        <v>4</v>
      </c>
      <c r="L284" s="1321" t="s">
        <v>16</v>
      </c>
      <c r="M284" s="605"/>
      <c r="N284" s="1102"/>
      <c r="O284" s="604"/>
      <c r="P284" s="605"/>
      <c r="Q284" s="607"/>
      <c r="R284" s="1225"/>
      <c r="S284" s="1225"/>
      <c r="T284" s="807"/>
      <c r="U284" s="807"/>
      <c r="V284" s="807"/>
      <c r="W284" s="807"/>
      <c r="X284" s="1225"/>
      <c r="Y284" s="1322"/>
      <c r="Z284" s="1233" t="s">
        <v>4700</v>
      </c>
      <c r="AA284" s="670" t="s">
        <v>163</v>
      </c>
      <c r="AB284" s="1293">
        <v>0.85</v>
      </c>
      <c r="AC284" s="1215"/>
      <c r="AD284" s="1215"/>
      <c r="AE284" s="1294"/>
      <c r="AF284" s="391">
        <f>ROUND(ROUND(ROUND(G248+K284,0)*Q272,0)*AB284,0)</f>
        <v>139</v>
      </c>
      <c r="AG284" s="268"/>
    </row>
    <row r="285" spans="1:33" ht="17.100000000000001" customHeight="1">
      <c r="A285" s="243">
        <v>63</v>
      </c>
      <c r="B285" s="351">
        <v>9589</v>
      </c>
      <c r="C285" s="870" t="s">
        <v>14408</v>
      </c>
      <c r="D285" s="604"/>
      <c r="E285" s="604"/>
      <c r="F285" s="604"/>
      <c r="G285" s="1296"/>
      <c r="H285" s="605"/>
      <c r="I285" s="607"/>
      <c r="J285" s="1745"/>
      <c r="K285" s="748"/>
      <c r="L285" s="748"/>
      <c r="M285" s="1296"/>
      <c r="N285" s="1312"/>
      <c r="O285" s="1307"/>
      <c r="P285" s="1296"/>
      <c r="Q285" s="1297"/>
      <c r="R285" s="1749" t="s">
        <v>11559</v>
      </c>
      <c r="S285" s="1106" t="s">
        <v>162</v>
      </c>
      <c r="T285" s="602"/>
      <c r="U285" s="602"/>
      <c r="V285" s="602"/>
      <c r="W285" s="602"/>
      <c r="X285" s="670" t="s">
        <v>163</v>
      </c>
      <c r="Y285" s="1305">
        <v>0.7</v>
      </c>
      <c r="Z285" s="1226"/>
      <c r="AA285" s="1226"/>
      <c r="AB285" s="1226"/>
      <c r="AC285" s="1226"/>
      <c r="AD285" s="1226"/>
      <c r="AE285" s="1310"/>
      <c r="AF285" s="391">
        <f>ROUND(ROUND(ROUND(G248+K284,0)*Q272,0)*Y285,0)</f>
        <v>115</v>
      </c>
      <c r="AG285" s="268"/>
    </row>
    <row r="286" spans="1:33" ht="17.100000000000001" customHeight="1">
      <c r="A286" s="243">
        <v>63</v>
      </c>
      <c r="B286" s="351">
        <v>9590</v>
      </c>
      <c r="C286" s="870" t="s">
        <v>14409</v>
      </c>
      <c r="D286" s="604"/>
      <c r="E286" s="604"/>
      <c r="F286" s="604"/>
      <c r="G286" s="1296"/>
      <c r="H286" s="605"/>
      <c r="I286" s="607"/>
      <c r="J286" s="1745"/>
      <c r="K286" s="748"/>
      <c r="L286" s="748"/>
      <c r="M286" s="1296"/>
      <c r="N286" s="1312"/>
      <c r="O286" s="1307"/>
      <c r="P286" s="1296"/>
      <c r="Q286" s="1297"/>
      <c r="R286" s="1750"/>
      <c r="S286" s="647"/>
      <c r="T286" s="807"/>
      <c r="U286" s="807"/>
      <c r="V286" s="807"/>
      <c r="W286" s="807"/>
      <c r="X286" s="1225"/>
      <c r="Y286" s="1306"/>
      <c r="Z286" s="1302" t="s">
        <v>4700</v>
      </c>
      <c r="AA286" s="1303" t="s">
        <v>163</v>
      </c>
      <c r="AB286" s="1304">
        <v>0.85</v>
      </c>
      <c r="AC286" s="1215"/>
      <c r="AD286" s="1215"/>
      <c r="AE286" s="1294"/>
      <c r="AF286" s="391">
        <f>ROUND(ROUND(ROUND(ROUND(G248+K284,0)*Q272,0)*Y285,0)*AB286,0)</f>
        <v>98</v>
      </c>
      <c r="AG286" s="268"/>
    </row>
    <row r="287" spans="1:33" ht="17.100000000000001" customHeight="1">
      <c r="A287" s="243">
        <v>63</v>
      </c>
      <c r="B287" s="351">
        <v>9591</v>
      </c>
      <c r="C287" s="870" t="s">
        <v>14410</v>
      </c>
      <c r="D287" s="604"/>
      <c r="E287" s="604"/>
      <c r="F287" s="604"/>
      <c r="G287" s="1296"/>
      <c r="H287" s="605"/>
      <c r="I287" s="607"/>
      <c r="J287" s="1745"/>
      <c r="K287" s="748"/>
      <c r="L287" s="748"/>
      <c r="M287" s="1296"/>
      <c r="N287" s="1312"/>
      <c r="O287" s="1307"/>
      <c r="P287" s="1296"/>
      <c r="Q287" s="1297"/>
      <c r="R287" s="1750"/>
      <c r="S287" s="1106" t="s">
        <v>165</v>
      </c>
      <c r="T287" s="602"/>
      <c r="U287" s="602"/>
      <c r="V287" s="602"/>
      <c r="W287" s="602"/>
      <c r="X287" s="670" t="s">
        <v>163</v>
      </c>
      <c r="Y287" s="1305">
        <v>0.5</v>
      </c>
      <c r="Z287" s="1220"/>
      <c r="AA287" s="1220"/>
      <c r="AB287" s="1220"/>
      <c r="AC287" s="1220"/>
      <c r="AD287" s="1220"/>
      <c r="AE287" s="1306"/>
      <c r="AF287" s="391">
        <f>ROUND(ROUND(ROUND(G248+K284,0)*Q272,0)*Y287,0)</f>
        <v>82</v>
      </c>
      <c r="AG287" s="268"/>
    </row>
    <row r="288" spans="1:33" ht="17.100000000000001" customHeight="1">
      <c r="A288" s="243">
        <v>63</v>
      </c>
      <c r="B288" s="351">
        <v>9592</v>
      </c>
      <c r="C288" s="870" t="s">
        <v>14411</v>
      </c>
      <c r="D288" s="604"/>
      <c r="E288" s="604"/>
      <c r="F288" s="604"/>
      <c r="G288" s="1296"/>
      <c r="H288" s="605"/>
      <c r="I288" s="607"/>
      <c r="J288" s="1745"/>
      <c r="K288" s="748"/>
      <c r="L288" s="748"/>
      <c r="M288" s="1296"/>
      <c r="N288" s="1312"/>
      <c r="O288" s="1307"/>
      <c r="P288" s="1296"/>
      <c r="Q288" s="1297"/>
      <c r="R288" s="1751"/>
      <c r="S288" s="647"/>
      <c r="T288" s="807"/>
      <c r="U288" s="807"/>
      <c r="V288" s="807"/>
      <c r="W288" s="807"/>
      <c r="X288" s="1225"/>
      <c r="Y288" s="1306"/>
      <c r="Z288" s="1302" t="s">
        <v>4700</v>
      </c>
      <c r="AA288" s="1303" t="s">
        <v>163</v>
      </c>
      <c r="AB288" s="1304">
        <v>0.85</v>
      </c>
      <c r="AC288" s="1215"/>
      <c r="AD288" s="1215"/>
      <c r="AE288" s="1294"/>
      <c r="AF288" s="391">
        <f>ROUND(ROUND(ROUND(ROUND(G248+K284,0)*Q272,0)*Y287,0)*AB288,0)</f>
        <v>70</v>
      </c>
      <c r="AG288" s="268"/>
    </row>
    <row r="289" spans="1:33" ht="17.100000000000001" customHeight="1">
      <c r="A289" s="243">
        <v>63</v>
      </c>
      <c r="B289" s="351">
        <v>9593</v>
      </c>
      <c r="C289" s="870" t="s">
        <v>14412</v>
      </c>
      <c r="D289" s="604"/>
      <c r="E289" s="604"/>
      <c r="F289" s="604"/>
      <c r="G289" s="1296"/>
      <c r="H289" s="605"/>
      <c r="I289" s="607"/>
      <c r="J289" s="1745"/>
      <c r="K289" s="748"/>
      <c r="L289" s="748"/>
      <c r="M289" s="1296"/>
      <c r="N289" s="1312"/>
      <c r="O289" s="1307"/>
      <c r="P289" s="1296"/>
      <c r="Q289" s="1297"/>
      <c r="R289" s="641"/>
      <c r="S289" s="641"/>
      <c r="T289" s="602"/>
      <c r="U289" s="602"/>
      <c r="V289" s="602"/>
      <c r="W289" s="602"/>
      <c r="X289" s="670"/>
      <c r="Y289" s="1305"/>
      <c r="Z289" s="1215"/>
      <c r="AA289" s="1215"/>
      <c r="AB289" s="1294"/>
      <c r="AC289" s="1533" t="s">
        <v>167</v>
      </c>
      <c r="AD289" s="1250">
        <v>5</v>
      </c>
      <c r="AE289" s="1308" t="s">
        <v>168</v>
      </c>
      <c r="AF289" s="391">
        <f>ROUND(ROUND(ROUND(G248+K284,0)*Q272,0)-AD289,0)</f>
        <v>159</v>
      </c>
      <c r="AG289" s="268"/>
    </row>
    <row r="290" spans="1:33" ht="17.100000000000001" customHeight="1">
      <c r="A290" s="243">
        <v>63</v>
      </c>
      <c r="B290" s="351">
        <v>9594</v>
      </c>
      <c r="C290" s="870" t="s">
        <v>14413</v>
      </c>
      <c r="D290" s="604"/>
      <c r="E290" s="604"/>
      <c r="F290" s="604"/>
      <c r="G290" s="1296"/>
      <c r="H290" s="605"/>
      <c r="I290" s="607"/>
      <c r="J290" s="1745"/>
      <c r="K290" s="748"/>
      <c r="L290" s="748"/>
      <c r="M290" s="1296"/>
      <c r="N290" s="1312"/>
      <c r="O290" s="1307"/>
      <c r="P290" s="1296"/>
      <c r="Q290" s="1297"/>
      <c r="R290" s="1104"/>
      <c r="S290" s="1104"/>
      <c r="T290" s="807"/>
      <c r="U290" s="807"/>
      <c r="V290" s="807"/>
      <c r="W290" s="807"/>
      <c r="X290" s="1225"/>
      <c r="Y290" s="1306"/>
      <c r="Z290" s="1233" t="s">
        <v>4700</v>
      </c>
      <c r="AA290" s="670" t="s">
        <v>163</v>
      </c>
      <c r="AB290" s="1309">
        <v>0.85</v>
      </c>
      <c r="AC290" s="1745"/>
      <c r="AD290" s="1250"/>
      <c r="AE290" s="1308"/>
      <c r="AF290" s="391">
        <f>ROUND(ROUND(ROUND(ROUND(G248+K284,0)*Q272,0)*AB290,0)-AD289,0)</f>
        <v>134</v>
      </c>
      <c r="AG290" s="268"/>
    </row>
    <row r="291" spans="1:33" ht="17.100000000000001" customHeight="1">
      <c r="A291" s="243">
        <v>63</v>
      </c>
      <c r="B291" s="351">
        <v>9595</v>
      </c>
      <c r="C291" s="870" t="s">
        <v>14414</v>
      </c>
      <c r="D291" s="604"/>
      <c r="E291" s="604"/>
      <c r="F291" s="604"/>
      <c r="G291" s="1296"/>
      <c r="H291" s="605"/>
      <c r="I291" s="607"/>
      <c r="J291" s="1745"/>
      <c r="K291" s="748"/>
      <c r="L291" s="748"/>
      <c r="M291" s="1296"/>
      <c r="N291" s="1312"/>
      <c r="O291" s="1307"/>
      <c r="P291" s="1296"/>
      <c r="Q291" s="1297"/>
      <c r="R291" s="1749" t="s">
        <v>11559</v>
      </c>
      <c r="S291" s="1106" t="s">
        <v>162</v>
      </c>
      <c r="T291" s="602"/>
      <c r="U291" s="602"/>
      <c r="V291" s="602"/>
      <c r="W291" s="602"/>
      <c r="X291" s="670" t="s">
        <v>163</v>
      </c>
      <c r="Y291" s="1305">
        <v>0.7</v>
      </c>
      <c r="Z291" s="1226"/>
      <c r="AA291" s="1226"/>
      <c r="AB291" s="1310"/>
      <c r="AC291" s="1745"/>
      <c r="AD291" s="1242"/>
      <c r="AE291" s="1291"/>
      <c r="AF291" s="391">
        <f>ROUND(ROUND(ROUND(ROUND(G248+K284,0)*Q272,0)*Y291,0)-AD289,0)</f>
        <v>110</v>
      </c>
      <c r="AG291" s="268"/>
    </row>
    <row r="292" spans="1:33" ht="17.100000000000001" customHeight="1">
      <c r="A292" s="243">
        <v>63</v>
      </c>
      <c r="B292" s="351">
        <v>9596</v>
      </c>
      <c r="C292" s="870" t="s">
        <v>14415</v>
      </c>
      <c r="D292" s="604"/>
      <c r="E292" s="604"/>
      <c r="F292" s="604"/>
      <c r="G292" s="1296"/>
      <c r="H292" s="605"/>
      <c r="I292" s="607"/>
      <c r="J292" s="1745"/>
      <c r="K292" s="748"/>
      <c r="L292" s="748"/>
      <c r="M292" s="1296"/>
      <c r="N292" s="1312"/>
      <c r="O292" s="1307"/>
      <c r="P292" s="1296"/>
      <c r="Q292" s="1297"/>
      <c r="R292" s="1750"/>
      <c r="S292" s="647"/>
      <c r="T292" s="807"/>
      <c r="U292" s="807"/>
      <c r="V292" s="807"/>
      <c r="W292" s="807"/>
      <c r="X292" s="1225"/>
      <c r="Y292" s="1306"/>
      <c r="Z292" s="1302" t="s">
        <v>4700</v>
      </c>
      <c r="AA292" s="1303" t="s">
        <v>163</v>
      </c>
      <c r="AB292" s="1311">
        <v>0.85</v>
      </c>
      <c r="AC292" s="1745"/>
      <c r="AD292" s="1242"/>
      <c r="AE292" s="1291"/>
      <c r="AF292" s="391">
        <f>ROUND(ROUND(ROUND(ROUND(ROUND(G248+K284,0)*Q272,0)*Y291,0)*AB292,0)-AD289,0)</f>
        <v>93</v>
      </c>
      <c r="AG292" s="268"/>
    </row>
    <row r="293" spans="1:33" ht="17.100000000000001" customHeight="1">
      <c r="A293" s="243">
        <v>63</v>
      </c>
      <c r="B293" s="351">
        <v>9597</v>
      </c>
      <c r="C293" s="870" t="s">
        <v>14416</v>
      </c>
      <c r="D293" s="604"/>
      <c r="E293" s="1102"/>
      <c r="F293" s="604"/>
      <c r="G293" s="1296"/>
      <c r="H293" s="605"/>
      <c r="I293" s="607"/>
      <c r="J293" s="646"/>
      <c r="K293" s="748"/>
      <c r="L293" s="748"/>
      <c r="M293" s="1296"/>
      <c r="N293" s="1312"/>
      <c r="O293" s="1307"/>
      <c r="P293" s="1296"/>
      <c r="Q293" s="1297"/>
      <c r="R293" s="1750"/>
      <c r="S293" s="641" t="s">
        <v>165</v>
      </c>
      <c r="T293" s="602"/>
      <c r="U293" s="602"/>
      <c r="V293" s="602"/>
      <c r="W293" s="602"/>
      <c r="X293" s="670" t="s">
        <v>163</v>
      </c>
      <c r="Y293" s="1305">
        <v>0.5</v>
      </c>
      <c r="Z293" s="1220"/>
      <c r="AA293" s="1220"/>
      <c r="AB293" s="1306"/>
      <c r="AC293" s="1745"/>
      <c r="AD293" s="1242"/>
      <c r="AE293" s="1291"/>
      <c r="AF293" s="391">
        <f>ROUND(ROUND(ROUND(ROUND(G248+K284,0)*Q272,0)*Y293,0)-AD289,0)</f>
        <v>77</v>
      </c>
      <c r="AG293" s="268"/>
    </row>
    <row r="294" spans="1:33" ht="17.100000000000001" customHeight="1">
      <c r="A294" s="243">
        <v>63</v>
      </c>
      <c r="B294" s="351">
        <v>9598</v>
      </c>
      <c r="C294" s="870" t="s">
        <v>14417</v>
      </c>
      <c r="D294" s="604"/>
      <c r="E294" s="1093"/>
      <c r="F294" s="806"/>
      <c r="G294" s="1329"/>
      <c r="H294" s="807"/>
      <c r="I294" s="1158"/>
      <c r="J294" s="647"/>
      <c r="K294" s="1104"/>
      <c r="L294" s="1104"/>
      <c r="M294" s="1329"/>
      <c r="N294" s="1332"/>
      <c r="O294" s="1333"/>
      <c r="P294" s="1329"/>
      <c r="Q294" s="1331"/>
      <c r="R294" s="1751"/>
      <c r="S294" s="1104"/>
      <c r="T294" s="807"/>
      <c r="U294" s="807"/>
      <c r="V294" s="807"/>
      <c r="W294" s="807"/>
      <c r="X294" s="1225"/>
      <c r="Y294" s="1306"/>
      <c r="Z294" s="1302" t="s">
        <v>4700</v>
      </c>
      <c r="AA294" s="1303" t="s">
        <v>163</v>
      </c>
      <c r="AB294" s="1311">
        <v>0.85</v>
      </c>
      <c r="AC294" s="1746"/>
      <c r="AD294" s="1220"/>
      <c r="AE294" s="1306"/>
      <c r="AF294" s="391">
        <f>ROUND(ROUND(ROUND(ROUND(ROUND(G248+K284,0)*Q272,0)*Y293,0)*AB294,0)-AD289,0)</f>
        <v>65</v>
      </c>
      <c r="AG294" s="268"/>
    </row>
    <row r="295" spans="1:33" ht="17.100000000000001" customHeight="1">
      <c r="A295" s="243">
        <v>63</v>
      </c>
      <c r="B295" s="351">
        <v>9601</v>
      </c>
      <c r="C295" s="870" t="s">
        <v>14418</v>
      </c>
      <c r="D295" s="1094"/>
      <c r="E295" s="1749" t="s">
        <v>11706</v>
      </c>
      <c r="F295" s="1580" t="s">
        <v>11633</v>
      </c>
      <c r="G295" s="633"/>
      <c r="H295" s="633"/>
      <c r="I295" s="1095"/>
      <c r="J295" s="601"/>
      <c r="K295" s="602"/>
      <c r="L295" s="1319"/>
      <c r="M295" s="602"/>
      <c r="N295" s="1606" t="s">
        <v>8647</v>
      </c>
      <c r="O295" s="1593" t="s">
        <v>162</v>
      </c>
      <c r="P295" s="602"/>
      <c r="Q295" s="1286"/>
      <c r="R295" s="670"/>
      <c r="S295" s="670"/>
      <c r="T295" s="602"/>
      <c r="U295" s="602"/>
      <c r="V295" s="602"/>
      <c r="W295" s="602"/>
      <c r="X295" s="670"/>
      <c r="Y295" s="1320"/>
      <c r="Z295" s="1215"/>
      <c r="AA295" s="1215"/>
      <c r="AB295" s="1215"/>
      <c r="AC295" s="1215"/>
      <c r="AD295" s="1215"/>
      <c r="AE295" s="1294"/>
      <c r="AF295" s="391">
        <f>ROUND(G296*Q296,0)</f>
        <v>426</v>
      </c>
      <c r="AG295" s="268"/>
    </row>
    <row r="296" spans="1:33" ht="17.100000000000001" customHeight="1">
      <c r="A296" s="243">
        <v>63</v>
      </c>
      <c r="B296" s="351">
        <v>9602</v>
      </c>
      <c r="C296" s="870" t="s">
        <v>14419</v>
      </c>
      <c r="D296" s="646"/>
      <c r="E296" s="1750"/>
      <c r="F296" s="1765"/>
      <c r="G296" s="1328">
        <v>609</v>
      </c>
      <c r="H296" s="605" t="s">
        <v>18</v>
      </c>
      <c r="I296" s="744"/>
      <c r="J296" s="604"/>
      <c r="K296" s="605"/>
      <c r="L296" s="1321"/>
      <c r="M296" s="605"/>
      <c r="N296" s="1758"/>
      <c r="O296" s="1745"/>
      <c r="P296" s="1250" t="s">
        <v>163</v>
      </c>
      <c r="Q296" s="1291">
        <v>0.7</v>
      </c>
      <c r="R296" s="1225"/>
      <c r="S296" s="1225"/>
      <c r="T296" s="807"/>
      <c r="U296" s="807"/>
      <c r="V296" s="807"/>
      <c r="W296" s="807"/>
      <c r="X296" s="1225"/>
      <c r="Y296" s="1322"/>
      <c r="Z296" s="1233" t="s">
        <v>4700</v>
      </c>
      <c r="AA296" s="670" t="s">
        <v>163</v>
      </c>
      <c r="AB296" s="1293">
        <v>0.85</v>
      </c>
      <c r="AC296" s="1215"/>
      <c r="AD296" s="1215"/>
      <c r="AE296" s="1294"/>
      <c r="AF296" s="391">
        <f>ROUND(ROUND(G296*Q296,0)*AB296,0)</f>
        <v>362</v>
      </c>
      <c r="AG296" s="268"/>
    </row>
    <row r="297" spans="1:33" ht="17.100000000000001" customHeight="1">
      <c r="A297" s="243">
        <v>63</v>
      </c>
      <c r="B297" s="351">
        <v>9603</v>
      </c>
      <c r="C297" s="870" t="s">
        <v>14420</v>
      </c>
      <c r="D297" s="646"/>
      <c r="E297" s="1750"/>
      <c r="F297" s="1765"/>
      <c r="G297" s="638"/>
      <c r="H297" s="638"/>
      <c r="I297" s="744"/>
      <c r="J297" s="646"/>
      <c r="K297" s="748"/>
      <c r="L297" s="748"/>
      <c r="M297" s="1296"/>
      <c r="N297" s="1758"/>
      <c r="O297" s="1745"/>
      <c r="P297" s="1296"/>
      <c r="Q297" s="1297"/>
      <c r="R297" s="1749" t="s">
        <v>11559</v>
      </c>
      <c r="S297" s="1106" t="s">
        <v>162</v>
      </c>
      <c r="T297" s="602"/>
      <c r="U297" s="602"/>
      <c r="V297" s="602"/>
      <c r="W297" s="602"/>
      <c r="X297" s="670" t="s">
        <v>163</v>
      </c>
      <c r="Y297" s="1305">
        <v>0.7</v>
      </c>
      <c r="Z297" s="1226"/>
      <c r="AA297" s="1226"/>
      <c r="AB297" s="1226"/>
      <c r="AC297" s="1226"/>
      <c r="AD297" s="1226"/>
      <c r="AE297" s="1310"/>
      <c r="AF297" s="391">
        <f>ROUND(ROUND(G296*Q296,0)*Y297,0)</f>
        <v>298</v>
      </c>
      <c r="AG297" s="268"/>
    </row>
    <row r="298" spans="1:33" ht="17.100000000000001" customHeight="1">
      <c r="A298" s="243">
        <v>63</v>
      </c>
      <c r="B298" s="351">
        <v>9604</v>
      </c>
      <c r="C298" s="870" t="s">
        <v>14421</v>
      </c>
      <c r="D298" s="646"/>
      <c r="E298" s="1750"/>
      <c r="F298" s="1765"/>
      <c r="G298" s="638"/>
      <c r="H298" s="638"/>
      <c r="I298" s="744"/>
      <c r="J298" s="646"/>
      <c r="K298" s="748"/>
      <c r="L298" s="748"/>
      <c r="M298" s="1296"/>
      <c r="N298" s="1758"/>
      <c r="O298" s="1745"/>
      <c r="P298" s="1296"/>
      <c r="Q298" s="1297"/>
      <c r="R298" s="1750"/>
      <c r="S298" s="647"/>
      <c r="T298" s="807"/>
      <c r="U298" s="807"/>
      <c r="V298" s="807"/>
      <c r="W298" s="807"/>
      <c r="X298" s="1225"/>
      <c r="Y298" s="1306"/>
      <c r="Z298" s="1302" t="s">
        <v>4700</v>
      </c>
      <c r="AA298" s="1303" t="s">
        <v>163</v>
      </c>
      <c r="AB298" s="1304">
        <v>0.85</v>
      </c>
      <c r="AC298" s="1215"/>
      <c r="AD298" s="1215"/>
      <c r="AE298" s="1294"/>
      <c r="AF298" s="391">
        <f>ROUND(ROUND(ROUND(G296*Q296,0)*Y297,0)*AB298,0)</f>
        <v>253</v>
      </c>
      <c r="AG298" s="268"/>
    </row>
    <row r="299" spans="1:33" ht="17.100000000000001" customHeight="1">
      <c r="A299" s="243">
        <v>63</v>
      </c>
      <c r="B299" s="351">
        <v>9605</v>
      </c>
      <c r="C299" s="870" t="s">
        <v>14422</v>
      </c>
      <c r="D299" s="646"/>
      <c r="E299" s="1750"/>
      <c r="F299" s="637"/>
      <c r="G299" s="638"/>
      <c r="H299" s="638"/>
      <c r="I299" s="744"/>
      <c r="J299" s="646"/>
      <c r="K299" s="748"/>
      <c r="L299" s="748"/>
      <c r="M299" s="1296"/>
      <c r="N299" s="1758"/>
      <c r="O299" s="1745"/>
      <c r="P299" s="1296"/>
      <c r="Q299" s="1297"/>
      <c r="R299" s="1750"/>
      <c r="S299" s="1106" t="s">
        <v>165</v>
      </c>
      <c r="T299" s="602"/>
      <c r="U299" s="602"/>
      <c r="V299" s="602"/>
      <c r="W299" s="602"/>
      <c r="X299" s="670" t="s">
        <v>163</v>
      </c>
      <c r="Y299" s="1305">
        <v>0.5</v>
      </c>
      <c r="Z299" s="1220"/>
      <c r="AA299" s="1220"/>
      <c r="AB299" s="1220"/>
      <c r="AC299" s="1220"/>
      <c r="AD299" s="1220"/>
      <c r="AE299" s="1306"/>
      <c r="AF299" s="391">
        <f>ROUND(ROUND(G296*Q296,0)*Y299,0)</f>
        <v>213</v>
      </c>
      <c r="AG299" s="268"/>
    </row>
    <row r="300" spans="1:33" ht="17.100000000000001" customHeight="1">
      <c r="A300" s="243">
        <v>63</v>
      </c>
      <c r="B300" s="351">
        <v>9606</v>
      </c>
      <c r="C300" s="870" t="s">
        <v>14423</v>
      </c>
      <c r="D300" s="646"/>
      <c r="E300" s="1750"/>
      <c r="F300" s="637"/>
      <c r="G300" s="638"/>
      <c r="H300" s="638"/>
      <c r="I300" s="744"/>
      <c r="J300" s="646"/>
      <c r="K300" s="748"/>
      <c r="L300" s="748"/>
      <c r="M300" s="1296"/>
      <c r="N300" s="1758"/>
      <c r="O300" s="1745"/>
      <c r="P300" s="1296"/>
      <c r="Q300" s="1297"/>
      <c r="R300" s="1751"/>
      <c r="S300" s="647"/>
      <c r="T300" s="807"/>
      <c r="U300" s="807"/>
      <c r="V300" s="807"/>
      <c r="W300" s="807"/>
      <c r="X300" s="1225"/>
      <c r="Y300" s="1306"/>
      <c r="Z300" s="1302" t="s">
        <v>4700</v>
      </c>
      <c r="AA300" s="1303" t="s">
        <v>163</v>
      </c>
      <c r="AB300" s="1304">
        <v>0.85</v>
      </c>
      <c r="AC300" s="1215"/>
      <c r="AD300" s="1215"/>
      <c r="AE300" s="1294"/>
      <c r="AF300" s="391">
        <f>ROUND(ROUND(ROUND(G296*Q296,0)*Y299,0)*AB300,0)</f>
        <v>181</v>
      </c>
      <c r="AG300" s="268"/>
    </row>
    <row r="301" spans="1:33" ht="17.100000000000001" customHeight="1">
      <c r="A301" s="243">
        <v>63</v>
      </c>
      <c r="B301" s="351">
        <v>9607</v>
      </c>
      <c r="C301" s="870" t="s">
        <v>14424</v>
      </c>
      <c r="D301" s="646"/>
      <c r="E301" s="1750"/>
      <c r="F301" s="637"/>
      <c r="G301" s="638"/>
      <c r="H301" s="638"/>
      <c r="I301" s="744"/>
      <c r="J301" s="646"/>
      <c r="K301" s="748"/>
      <c r="L301" s="748"/>
      <c r="M301" s="1296"/>
      <c r="N301" s="1758"/>
      <c r="O301" s="1745"/>
      <c r="P301" s="1296"/>
      <c r="Q301" s="1297"/>
      <c r="R301" s="641"/>
      <c r="S301" s="641"/>
      <c r="T301" s="602"/>
      <c r="U301" s="602"/>
      <c r="V301" s="602"/>
      <c r="W301" s="602"/>
      <c r="X301" s="670"/>
      <c r="Y301" s="1305"/>
      <c r="Z301" s="1215"/>
      <c r="AA301" s="1215"/>
      <c r="AB301" s="1294"/>
      <c r="AC301" s="1533" t="s">
        <v>167</v>
      </c>
      <c r="AD301" s="1250">
        <v>5</v>
      </c>
      <c r="AE301" s="1308" t="s">
        <v>168</v>
      </c>
      <c r="AF301" s="391">
        <f>ROUND(ROUND(G296*Q296,0)-AD301,0)</f>
        <v>421</v>
      </c>
      <c r="AG301" s="268"/>
    </row>
    <row r="302" spans="1:33" ht="17.100000000000001" customHeight="1">
      <c r="A302" s="243">
        <v>63</v>
      </c>
      <c r="B302" s="351">
        <v>9608</v>
      </c>
      <c r="C302" s="870" t="s">
        <v>14425</v>
      </c>
      <c r="D302" s="646"/>
      <c r="E302" s="646"/>
      <c r="F302" s="637"/>
      <c r="G302" s="638"/>
      <c r="H302" s="638"/>
      <c r="I302" s="744"/>
      <c r="J302" s="646"/>
      <c r="K302" s="748"/>
      <c r="L302" s="748"/>
      <c r="M302" s="1296"/>
      <c r="N302" s="1758"/>
      <c r="O302" s="1745"/>
      <c r="P302" s="1296"/>
      <c r="Q302" s="1297"/>
      <c r="R302" s="1104"/>
      <c r="S302" s="1104"/>
      <c r="T302" s="807"/>
      <c r="U302" s="807"/>
      <c r="V302" s="807"/>
      <c r="W302" s="807"/>
      <c r="X302" s="1225"/>
      <c r="Y302" s="1306"/>
      <c r="Z302" s="1233" t="s">
        <v>4700</v>
      </c>
      <c r="AA302" s="670" t="s">
        <v>163</v>
      </c>
      <c r="AB302" s="1309">
        <v>0.85</v>
      </c>
      <c r="AC302" s="1745"/>
      <c r="AD302" s="1250"/>
      <c r="AE302" s="1308"/>
      <c r="AF302" s="391">
        <f>ROUND(ROUND(ROUND(G296*Q296,0)*AB302,0)-AD301,0)</f>
        <v>357</v>
      </c>
      <c r="AG302" s="268"/>
    </row>
    <row r="303" spans="1:33" ht="17.100000000000001" customHeight="1">
      <c r="A303" s="243">
        <v>63</v>
      </c>
      <c r="B303" s="351">
        <v>9609</v>
      </c>
      <c r="C303" s="870" t="s">
        <v>14426</v>
      </c>
      <c r="D303" s="646"/>
      <c r="E303" s="646"/>
      <c r="F303" s="637"/>
      <c r="G303" s="638"/>
      <c r="H303" s="638"/>
      <c r="I303" s="744"/>
      <c r="J303" s="646"/>
      <c r="K303" s="748"/>
      <c r="L303" s="748"/>
      <c r="M303" s="1296"/>
      <c r="N303" s="1758"/>
      <c r="O303" s="1745"/>
      <c r="P303" s="1296"/>
      <c r="Q303" s="1297"/>
      <c r="R303" s="1749" t="s">
        <v>11559</v>
      </c>
      <c r="S303" s="1106" t="s">
        <v>162</v>
      </c>
      <c r="T303" s="602"/>
      <c r="U303" s="602"/>
      <c r="V303" s="602"/>
      <c r="W303" s="602"/>
      <c r="X303" s="670" t="s">
        <v>163</v>
      </c>
      <c r="Y303" s="1305">
        <v>0.7</v>
      </c>
      <c r="Z303" s="1226"/>
      <c r="AA303" s="1226"/>
      <c r="AB303" s="1310"/>
      <c r="AC303" s="1745"/>
      <c r="AD303" s="1242"/>
      <c r="AE303" s="1291"/>
      <c r="AF303" s="391">
        <f>ROUND(ROUND(ROUND(G296*Q296,0)*Y303,0)-AD301,0)</f>
        <v>293</v>
      </c>
      <c r="AG303" s="268"/>
    </row>
    <row r="304" spans="1:33" ht="17.100000000000001" customHeight="1">
      <c r="A304" s="243">
        <v>63</v>
      </c>
      <c r="B304" s="351">
        <v>9610</v>
      </c>
      <c r="C304" s="870" t="s">
        <v>14427</v>
      </c>
      <c r="D304" s="646"/>
      <c r="E304" s="646"/>
      <c r="F304" s="637"/>
      <c r="G304" s="638"/>
      <c r="H304" s="638"/>
      <c r="I304" s="744"/>
      <c r="J304" s="646"/>
      <c r="K304" s="748"/>
      <c r="L304" s="748"/>
      <c r="M304" s="1296"/>
      <c r="N304" s="1758"/>
      <c r="O304" s="1745"/>
      <c r="P304" s="1296"/>
      <c r="Q304" s="1297"/>
      <c r="R304" s="1750"/>
      <c r="S304" s="647"/>
      <c r="T304" s="807"/>
      <c r="U304" s="807"/>
      <c r="V304" s="807"/>
      <c r="W304" s="807"/>
      <c r="X304" s="1225"/>
      <c r="Y304" s="1306"/>
      <c r="Z304" s="1302" t="s">
        <v>4700</v>
      </c>
      <c r="AA304" s="1303" t="s">
        <v>163</v>
      </c>
      <c r="AB304" s="1311">
        <v>0.85</v>
      </c>
      <c r="AC304" s="1745"/>
      <c r="AD304" s="1242"/>
      <c r="AE304" s="1291"/>
      <c r="AF304" s="391">
        <f>ROUND(ROUND(ROUND(ROUND(G296*Q296,0)*Y303,0)*AB304,0)-AD301,0)</f>
        <v>248</v>
      </c>
      <c r="AG304" s="268"/>
    </row>
    <row r="305" spans="1:33" ht="17.100000000000001" customHeight="1">
      <c r="A305" s="243">
        <v>63</v>
      </c>
      <c r="B305" s="351">
        <v>9611</v>
      </c>
      <c r="C305" s="870" t="s">
        <v>14428</v>
      </c>
      <c r="D305" s="646"/>
      <c r="E305" s="646"/>
      <c r="F305" s="637"/>
      <c r="G305" s="638"/>
      <c r="H305" s="638"/>
      <c r="I305" s="744"/>
      <c r="J305" s="646"/>
      <c r="K305" s="748"/>
      <c r="L305" s="748"/>
      <c r="M305" s="1296"/>
      <c r="N305" s="1758"/>
      <c r="O305" s="1745"/>
      <c r="P305" s="1296"/>
      <c r="Q305" s="1297"/>
      <c r="R305" s="1750"/>
      <c r="S305" s="641" t="s">
        <v>165</v>
      </c>
      <c r="T305" s="602"/>
      <c r="U305" s="602"/>
      <c r="V305" s="602"/>
      <c r="W305" s="602"/>
      <c r="X305" s="670" t="s">
        <v>163</v>
      </c>
      <c r="Y305" s="1305">
        <v>0.5</v>
      </c>
      <c r="Z305" s="1220"/>
      <c r="AA305" s="1220"/>
      <c r="AB305" s="1306"/>
      <c r="AC305" s="1745"/>
      <c r="AD305" s="1242"/>
      <c r="AE305" s="1291"/>
      <c r="AF305" s="391">
        <f>ROUND(ROUND(ROUND(G296*Q296,0)*Y305,0)-AD301,0)</f>
        <v>208</v>
      </c>
      <c r="AG305" s="268"/>
    </row>
    <row r="306" spans="1:33" ht="17.100000000000001" customHeight="1">
      <c r="A306" s="243">
        <v>63</v>
      </c>
      <c r="B306" s="351">
        <v>9612</v>
      </c>
      <c r="C306" s="870" t="s">
        <v>14429</v>
      </c>
      <c r="D306" s="646"/>
      <c r="E306" s="646"/>
      <c r="F306" s="637"/>
      <c r="G306" s="638"/>
      <c r="H306" s="638"/>
      <c r="I306" s="744"/>
      <c r="J306" s="646"/>
      <c r="K306" s="748"/>
      <c r="L306" s="748"/>
      <c r="M306" s="1296"/>
      <c r="N306" s="1758"/>
      <c r="O306" s="1307"/>
      <c r="P306" s="1296"/>
      <c r="Q306" s="1297"/>
      <c r="R306" s="1751"/>
      <c r="S306" s="1104"/>
      <c r="T306" s="807"/>
      <c r="U306" s="807"/>
      <c r="V306" s="807"/>
      <c r="W306" s="807"/>
      <c r="X306" s="1225"/>
      <c r="Y306" s="1306"/>
      <c r="Z306" s="1302" t="s">
        <v>4700</v>
      </c>
      <c r="AA306" s="1303" t="s">
        <v>163</v>
      </c>
      <c r="AB306" s="1311">
        <v>0.85</v>
      </c>
      <c r="AC306" s="1746"/>
      <c r="AD306" s="1220"/>
      <c r="AE306" s="1306"/>
      <c r="AF306" s="391">
        <f>ROUND(ROUND(ROUND(ROUND(G296*Q296,0)*Y305,0)*AB306,0)-AD301,0)</f>
        <v>176</v>
      </c>
      <c r="AG306" s="268"/>
    </row>
    <row r="307" spans="1:33" ht="17.100000000000001" customHeight="1">
      <c r="A307" s="243">
        <v>63</v>
      </c>
      <c r="B307" s="351">
        <v>9613</v>
      </c>
      <c r="C307" s="870" t="s">
        <v>14430</v>
      </c>
      <c r="D307" s="646"/>
      <c r="E307" s="646"/>
      <c r="F307" s="604"/>
      <c r="G307" s="638"/>
      <c r="H307" s="638"/>
      <c r="I307" s="607"/>
      <c r="J307" s="1593" t="s">
        <v>5845</v>
      </c>
      <c r="K307" s="602"/>
      <c r="L307" s="1319"/>
      <c r="M307" s="602"/>
      <c r="N307" s="1758"/>
      <c r="O307" s="604"/>
      <c r="P307" s="605"/>
      <c r="Q307" s="607"/>
      <c r="R307" s="670"/>
      <c r="S307" s="670"/>
      <c r="T307" s="602"/>
      <c r="U307" s="602"/>
      <c r="V307" s="602"/>
      <c r="W307" s="602"/>
      <c r="X307" s="670"/>
      <c r="Y307" s="1320"/>
      <c r="Z307" s="1215"/>
      <c r="AA307" s="1215"/>
      <c r="AB307" s="1215"/>
      <c r="AC307" s="1215"/>
      <c r="AD307" s="1215"/>
      <c r="AE307" s="1294"/>
      <c r="AF307" s="391">
        <f>ROUND(ROUND(G296+K308,0)*Q296,0)</f>
        <v>433</v>
      </c>
      <c r="AG307" s="268"/>
    </row>
    <row r="308" spans="1:33" ht="17.100000000000001" customHeight="1">
      <c r="A308" s="243">
        <v>63</v>
      </c>
      <c r="B308" s="351">
        <v>9614</v>
      </c>
      <c r="C308" s="870" t="s">
        <v>14431</v>
      </c>
      <c r="D308" s="646"/>
      <c r="E308" s="646"/>
      <c r="F308" s="604"/>
      <c r="G308" s="1328"/>
      <c r="H308" s="605"/>
      <c r="I308" s="607"/>
      <c r="J308" s="1745"/>
      <c r="K308" s="605">
        <v>9</v>
      </c>
      <c r="L308" s="1321" t="s">
        <v>16</v>
      </c>
      <c r="M308" s="605"/>
      <c r="N308" s="1102"/>
      <c r="O308" s="604"/>
      <c r="P308" s="605"/>
      <c r="Q308" s="607"/>
      <c r="R308" s="1225"/>
      <c r="S308" s="1225"/>
      <c r="T308" s="807"/>
      <c r="U308" s="807"/>
      <c r="V308" s="807"/>
      <c r="W308" s="807"/>
      <c r="X308" s="1225"/>
      <c r="Y308" s="1322"/>
      <c r="Z308" s="1233" t="s">
        <v>4700</v>
      </c>
      <c r="AA308" s="670" t="s">
        <v>163</v>
      </c>
      <c r="AB308" s="1293">
        <v>0.85</v>
      </c>
      <c r="AC308" s="1215"/>
      <c r="AD308" s="1215"/>
      <c r="AE308" s="1294"/>
      <c r="AF308" s="391">
        <f>ROUND(ROUND(ROUND(G296+K308,0)*Q296,0)*AB308,0)</f>
        <v>368</v>
      </c>
      <c r="AG308" s="268"/>
    </row>
    <row r="309" spans="1:33" ht="17.100000000000001" customHeight="1">
      <c r="A309" s="243">
        <v>63</v>
      </c>
      <c r="B309" s="351">
        <v>9615</v>
      </c>
      <c r="C309" s="870" t="s">
        <v>14432</v>
      </c>
      <c r="D309" s="646"/>
      <c r="E309" s="646"/>
      <c r="F309" s="604"/>
      <c r="G309" s="1296"/>
      <c r="H309" s="605"/>
      <c r="I309" s="607"/>
      <c r="J309" s="1745"/>
      <c r="K309" s="748"/>
      <c r="L309" s="748"/>
      <c r="M309" s="1296"/>
      <c r="N309" s="1312"/>
      <c r="O309" s="1307"/>
      <c r="P309" s="1296"/>
      <c r="Q309" s="1297"/>
      <c r="R309" s="1749" t="s">
        <v>11559</v>
      </c>
      <c r="S309" s="1106" t="s">
        <v>162</v>
      </c>
      <c r="T309" s="602"/>
      <c r="U309" s="602"/>
      <c r="V309" s="602"/>
      <c r="W309" s="602"/>
      <c r="X309" s="670" t="s">
        <v>163</v>
      </c>
      <c r="Y309" s="1305">
        <v>0.7</v>
      </c>
      <c r="Z309" s="1226"/>
      <c r="AA309" s="1226"/>
      <c r="AB309" s="1226"/>
      <c r="AC309" s="1226"/>
      <c r="AD309" s="1226"/>
      <c r="AE309" s="1310"/>
      <c r="AF309" s="391">
        <f>ROUND(ROUND(ROUND(G296+K308,0)*Q296,0)*Y309,0)</f>
        <v>303</v>
      </c>
      <c r="AG309" s="268"/>
    </row>
    <row r="310" spans="1:33" ht="17.100000000000001" customHeight="1">
      <c r="A310" s="243">
        <v>63</v>
      </c>
      <c r="B310" s="351">
        <v>9616</v>
      </c>
      <c r="C310" s="870" t="s">
        <v>14433</v>
      </c>
      <c r="D310" s="646"/>
      <c r="E310" s="646"/>
      <c r="F310" s="604"/>
      <c r="G310" s="1296"/>
      <c r="H310" s="605"/>
      <c r="I310" s="607"/>
      <c r="J310" s="1745"/>
      <c r="K310" s="748"/>
      <c r="L310" s="748"/>
      <c r="M310" s="1296"/>
      <c r="N310" s="1312"/>
      <c r="O310" s="1307"/>
      <c r="P310" s="1296"/>
      <c r="Q310" s="1297"/>
      <c r="R310" s="1750"/>
      <c r="S310" s="647"/>
      <c r="T310" s="807"/>
      <c r="U310" s="807"/>
      <c r="V310" s="807"/>
      <c r="W310" s="807"/>
      <c r="X310" s="1225"/>
      <c r="Y310" s="1306"/>
      <c r="Z310" s="1302" t="s">
        <v>4700</v>
      </c>
      <c r="AA310" s="1303" t="s">
        <v>163</v>
      </c>
      <c r="AB310" s="1304">
        <v>0.85</v>
      </c>
      <c r="AC310" s="1215"/>
      <c r="AD310" s="1215"/>
      <c r="AE310" s="1294"/>
      <c r="AF310" s="391">
        <f>ROUND(ROUND(ROUND(ROUND(G296+K308,0)*Q296,0)*Y309,0)*AB310,0)</f>
        <v>258</v>
      </c>
      <c r="AG310" s="268"/>
    </row>
    <row r="311" spans="1:33" ht="17.100000000000001" customHeight="1">
      <c r="A311" s="243">
        <v>63</v>
      </c>
      <c r="B311" s="351">
        <v>9617</v>
      </c>
      <c r="C311" s="870" t="s">
        <v>14434</v>
      </c>
      <c r="D311" s="646"/>
      <c r="E311" s="646"/>
      <c r="F311" s="604"/>
      <c r="G311" s="1296"/>
      <c r="H311" s="605"/>
      <c r="I311" s="607"/>
      <c r="J311" s="1745"/>
      <c r="K311" s="748"/>
      <c r="L311" s="748"/>
      <c r="M311" s="1296"/>
      <c r="N311" s="1312"/>
      <c r="O311" s="1307"/>
      <c r="P311" s="1296"/>
      <c r="Q311" s="1297"/>
      <c r="R311" s="1750"/>
      <c r="S311" s="1106" t="s">
        <v>165</v>
      </c>
      <c r="T311" s="602"/>
      <c r="U311" s="602"/>
      <c r="V311" s="602"/>
      <c r="W311" s="602"/>
      <c r="X311" s="670" t="s">
        <v>163</v>
      </c>
      <c r="Y311" s="1305">
        <v>0.5</v>
      </c>
      <c r="Z311" s="1220"/>
      <c r="AA311" s="1220"/>
      <c r="AB311" s="1220"/>
      <c r="AC311" s="1220"/>
      <c r="AD311" s="1220"/>
      <c r="AE311" s="1306"/>
      <c r="AF311" s="391">
        <f>ROUND(ROUND(ROUND(G296+K308,0)*Q296,0)*Y311,0)</f>
        <v>217</v>
      </c>
      <c r="AG311" s="268"/>
    </row>
    <row r="312" spans="1:33" ht="17.100000000000001" customHeight="1">
      <c r="A312" s="243">
        <v>63</v>
      </c>
      <c r="B312" s="351">
        <v>9618</v>
      </c>
      <c r="C312" s="870" t="s">
        <v>14435</v>
      </c>
      <c r="D312" s="646"/>
      <c r="E312" s="646"/>
      <c r="F312" s="604"/>
      <c r="G312" s="1296"/>
      <c r="H312" s="605"/>
      <c r="I312" s="607"/>
      <c r="J312" s="1745"/>
      <c r="K312" s="748"/>
      <c r="L312" s="748"/>
      <c r="M312" s="1296"/>
      <c r="N312" s="1312"/>
      <c r="O312" s="1307"/>
      <c r="P312" s="1296"/>
      <c r="Q312" s="1297"/>
      <c r="R312" s="1751"/>
      <c r="S312" s="647"/>
      <c r="T312" s="807"/>
      <c r="U312" s="807"/>
      <c r="V312" s="807"/>
      <c r="W312" s="807"/>
      <c r="X312" s="1225"/>
      <c r="Y312" s="1306"/>
      <c r="Z312" s="1302" t="s">
        <v>4700</v>
      </c>
      <c r="AA312" s="1303" t="s">
        <v>163</v>
      </c>
      <c r="AB312" s="1304">
        <v>0.85</v>
      </c>
      <c r="AC312" s="1215"/>
      <c r="AD312" s="1215"/>
      <c r="AE312" s="1294"/>
      <c r="AF312" s="391">
        <f>ROUND(ROUND(ROUND(ROUND(G296+K308,0)*Q296,0)*Y311,0)*AB312,0)</f>
        <v>184</v>
      </c>
      <c r="AG312" s="268"/>
    </row>
    <row r="313" spans="1:33" ht="17.100000000000001" customHeight="1">
      <c r="A313" s="243">
        <v>63</v>
      </c>
      <c r="B313" s="351">
        <v>9619</v>
      </c>
      <c r="C313" s="870" t="s">
        <v>14436</v>
      </c>
      <c r="D313" s="646"/>
      <c r="E313" s="646"/>
      <c r="F313" s="604"/>
      <c r="G313" s="1296"/>
      <c r="H313" s="605"/>
      <c r="I313" s="607"/>
      <c r="J313" s="1745"/>
      <c r="K313" s="748"/>
      <c r="L313" s="748"/>
      <c r="M313" s="1296"/>
      <c r="N313" s="1312"/>
      <c r="O313" s="1307"/>
      <c r="P313" s="1296"/>
      <c r="Q313" s="1297"/>
      <c r="R313" s="641"/>
      <c r="S313" s="641"/>
      <c r="T313" s="602"/>
      <c r="U313" s="602"/>
      <c r="V313" s="602"/>
      <c r="W313" s="602"/>
      <c r="X313" s="670"/>
      <c r="Y313" s="1305"/>
      <c r="Z313" s="1215"/>
      <c r="AA313" s="1215"/>
      <c r="AB313" s="1294"/>
      <c r="AC313" s="1533" t="s">
        <v>167</v>
      </c>
      <c r="AD313" s="1250">
        <v>5</v>
      </c>
      <c r="AE313" s="1308" t="s">
        <v>168</v>
      </c>
      <c r="AF313" s="391">
        <f>ROUND(ROUND(ROUND(G296+K308,0)*Q296,0)-AD313,0)</f>
        <v>428</v>
      </c>
      <c r="AG313" s="268"/>
    </row>
    <row r="314" spans="1:33" ht="17.100000000000001" customHeight="1">
      <c r="A314" s="243">
        <v>63</v>
      </c>
      <c r="B314" s="351">
        <v>9620</v>
      </c>
      <c r="C314" s="870" t="s">
        <v>14437</v>
      </c>
      <c r="D314" s="646"/>
      <c r="E314" s="646"/>
      <c r="F314" s="604"/>
      <c r="G314" s="1296"/>
      <c r="H314" s="605"/>
      <c r="I314" s="607"/>
      <c r="J314" s="646"/>
      <c r="K314" s="748"/>
      <c r="L314" s="748"/>
      <c r="M314" s="1296"/>
      <c r="N314" s="1312"/>
      <c r="O314" s="1307"/>
      <c r="P314" s="1296"/>
      <c r="Q314" s="1297"/>
      <c r="R314" s="1104"/>
      <c r="S314" s="1104"/>
      <c r="T314" s="807"/>
      <c r="U314" s="807"/>
      <c r="V314" s="807"/>
      <c r="W314" s="807"/>
      <c r="X314" s="1225"/>
      <c r="Y314" s="1306"/>
      <c r="Z314" s="1233" t="s">
        <v>4700</v>
      </c>
      <c r="AA314" s="670" t="s">
        <v>163</v>
      </c>
      <c r="AB314" s="1309">
        <v>0.85</v>
      </c>
      <c r="AC314" s="1745"/>
      <c r="AD314" s="1250"/>
      <c r="AE314" s="1308"/>
      <c r="AF314" s="391">
        <f>ROUND(ROUND(ROUND(ROUND(G296+K308,0)*Q296,0)*AB314,0)-AD313,0)</f>
        <v>363</v>
      </c>
      <c r="AG314" s="268"/>
    </row>
    <row r="315" spans="1:33" ht="17.100000000000001" customHeight="1">
      <c r="A315" s="243">
        <v>63</v>
      </c>
      <c r="B315" s="351">
        <v>9621</v>
      </c>
      <c r="C315" s="870" t="s">
        <v>14438</v>
      </c>
      <c r="D315" s="646"/>
      <c r="E315" s="646"/>
      <c r="F315" s="604"/>
      <c r="G315" s="1296"/>
      <c r="H315" s="605"/>
      <c r="I315" s="607"/>
      <c r="J315" s="646"/>
      <c r="K315" s="748"/>
      <c r="L315" s="748"/>
      <c r="M315" s="1296"/>
      <c r="N315" s="1312"/>
      <c r="O315" s="1307"/>
      <c r="P315" s="1296"/>
      <c r="Q315" s="1297"/>
      <c r="R315" s="1749" t="s">
        <v>11559</v>
      </c>
      <c r="S315" s="1106" t="s">
        <v>162</v>
      </c>
      <c r="T315" s="602"/>
      <c r="U315" s="602"/>
      <c r="V315" s="602"/>
      <c r="W315" s="602"/>
      <c r="X315" s="670" t="s">
        <v>163</v>
      </c>
      <c r="Y315" s="1305">
        <v>0.7</v>
      </c>
      <c r="Z315" s="1226"/>
      <c r="AA315" s="1226"/>
      <c r="AB315" s="1310"/>
      <c r="AC315" s="1745"/>
      <c r="AD315" s="1242"/>
      <c r="AE315" s="1291"/>
      <c r="AF315" s="391">
        <f>ROUND(ROUND(ROUND(ROUND(G296+K308,0)*Q296,0)*Y315,0)-AD313,0)</f>
        <v>298</v>
      </c>
      <c r="AG315" s="268"/>
    </row>
    <row r="316" spans="1:33" ht="17.100000000000001" customHeight="1">
      <c r="A316" s="243">
        <v>63</v>
      </c>
      <c r="B316" s="351">
        <v>9622</v>
      </c>
      <c r="C316" s="870" t="s">
        <v>14439</v>
      </c>
      <c r="D316" s="646"/>
      <c r="E316" s="646"/>
      <c r="F316" s="604"/>
      <c r="G316" s="1296"/>
      <c r="H316" s="605"/>
      <c r="I316" s="607"/>
      <c r="J316" s="646"/>
      <c r="K316" s="748"/>
      <c r="L316" s="748"/>
      <c r="M316" s="1296"/>
      <c r="N316" s="1312"/>
      <c r="O316" s="1307"/>
      <c r="P316" s="1296"/>
      <c r="Q316" s="1297"/>
      <c r="R316" s="1782"/>
      <c r="S316" s="647"/>
      <c r="T316" s="807"/>
      <c r="U316" s="807"/>
      <c r="V316" s="807"/>
      <c r="W316" s="807"/>
      <c r="X316" s="1225"/>
      <c r="Y316" s="1306"/>
      <c r="Z316" s="1302" t="s">
        <v>4700</v>
      </c>
      <c r="AA316" s="1303" t="s">
        <v>163</v>
      </c>
      <c r="AB316" s="1311">
        <v>0.85</v>
      </c>
      <c r="AC316" s="1745"/>
      <c r="AD316" s="1242"/>
      <c r="AE316" s="1291"/>
      <c r="AF316" s="391">
        <f>ROUND(ROUND(ROUND(ROUND(ROUND(G296+K308,0)*Q296,0)*Y315,0)*AB316,0)-AD313,0)</f>
        <v>253</v>
      </c>
      <c r="AG316" s="268"/>
    </row>
    <row r="317" spans="1:33" ht="17.100000000000001" customHeight="1">
      <c r="A317" s="243">
        <v>63</v>
      </c>
      <c r="B317" s="351">
        <v>9623</v>
      </c>
      <c r="C317" s="870" t="s">
        <v>14440</v>
      </c>
      <c r="D317" s="646"/>
      <c r="E317" s="646"/>
      <c r="F317" s="604"/>
      <c r="G317" s="1296"/>
      <c r="H317" s="605"/>
      <c r="I317" s="607"/>
      <c r="J317" s="646"/>
      <c r="K317" s="748"/>
      <c r="L317" s="748"/>
      <c r="M317" s="1296"/>
      <c r="N317" s="1312"/>
      <c r="O317" s="1307"/>
      <c r="P317" s="1296"/>
      <c r="Q317" s="1297"/>
      <c r="R317" s="1782"/>
      <c r="S317" s="641" t="s">
        <v>165</v>
      </c>
      <c r="T317" s="602"/>
      <c r="U317" s="602"/>
      <c r="V317" s="602"/>
      <c r="W317" s="602"/>
      <c r="X317" s="670" t="s">
        <v>163</v>
      </c>
      <c r="Y317" s="1305">
        <v>0.5</v>
      </c>
      <c r="Z317" s="1220"/>
      <c r="AA317" s="1220"/>
      <c r="AB317" s="1306"/>
      <c r="AC317" s="1745"/>
      <c r="AD317" s="1242"/>
      <c r="AE317" s="1291"/>
      <c r="AF317" s="391">
        <f>ROUND(ROUND(ROUND(ROUND(G296+K308,0)*Q296,0)*Y317,0)-AD313,0)</f>
        <v>212</v>
      </c>
      <c r="AG317" s="268"/>
    </row>
    <row r="318" spans="1:33" ht="17.100000000000001" customHeight="1">
      <c r="A318" s="243">
        <v>63</v>
      </c>
      <c r="B318" s="351">
        <v>9624</v>
      </c>
      <c r="C318" s="870" t="s">
        <v>14441</v>
      </c>
      <c r="D318" s="646"/>
      <c r="E318" s="646"/>
      <c r="F318" s="604"/>
      <c r="G318" s="1296"/>
      <c r="H318" s="605"/>
      <c r="I318" s="607"/>
      <c r="J318" s="646"/>
      <c r="K318" s="748"/>
      <c r="L318" s="748"/>
      <c r="M318" s="1296"/>
      <c r="N318" s="1314"/>
      <c r="O318" s="1318"/>
      <c r="P318" s="1316"/>
      <c r="Q318" s="1317"/>
      <c r="R318" s="1783"/>
      <c r="S318" s="1104"/>
      <c r="T318" s="807"/>
      <c r="U318" s="807"/>
      <c r="V318" s="807"/>
      <c r="W318" s="807"/>
      <c r="X318" s="1225"/>
      <c r="Y318" s="1306"/>
      <c r="Z318" s="1302" t="s">
        <v>4700</v>
      </c>
      <c r="AA318" s="1303" t="s">
        <v>163</v>
      </c>
      <c r="AB318" s="1311">
        <v>0.85</v>
      </c>
      <c r="AC318" s="1746"/>
      <c r="AD318" s="1220"/>
      <c r="AE318" s="1306"/>
      <c r="AF318" s="391">
        <f>ROUND(ROUND(ROUND(ROUND(ROUND(G296+K308,0)*Q296,0)*Y317,0)*AB318,0)-AD313,0)</f>
        <v>179</v>
      </c>
      <c r="AG318" s="268"/>
    </row>
    <row r="319" spans="1:33" ht="17.100000000000001" customHeight="1">
      <c r="A319" s="243">
        <v>63</v>
      </c>
      <c r="B319" s="351">
        <v>9625</v>
      </c>
      <c r="C319" s="870" t="s">
        <v>14442</v>
      </c>
      <c r="D319" s="1094"/>
      <c r="E319" s="646"/>
      <c r="F319" s="604"/>
      <c r="G319" s="1296"/>
      <c r="H319" s="605"/>
      <c r="I319" s="607"/>
      <c r="J319" s="601"/>
      <c r="K319" s="602"/>
      <c r="L319" s="1319"/>
      <c r="M319" s="602"/>
      <c r="N319" s="1314"/>
      <c r="O319" s="1593" t="s">
        <v>165</v>
      </c>
      <c r="P319" s="602"/>
      <c r="Q319" s="1286"/>
      <c r="R319" s="670"/>
      <c r="S319" s="670"/>
      <c r="T319" s="602"/>
      <c r="U319" s="602"/>
      <c r="V319" s="602"/>
      <c r="W319" s="602"/>
      <c r="X319" s="670"/>
      <c r="Y319" s="1320"/>
      <c r="Z319" s="1215"/>
      <c r="AA319" s="1215"/>
      <c r="AB319" s="1215"/>
      <c r="AC319" s="1215"/>
      <c r="AD319" s="1215"/>
      <c r="AE319" s="1294"/>
      <c r="AF319" s="391">
        <f>ROUND(G296*Q320,0)</f>
        <v>305</v>
      </c>
      <c r="AG319" s="268"/>
    </row>
    <row r="320" spans="1:33" ht="17.100000000000001" customHeight="1">
      <c r="A320" s="243">
        <v>63</v>
      </c>
      <c r="B320" s="351">
        <v>9626</v>
      </c>
      <c r="C320" s="870" t="s">
        <v>14443</v>
      </c>
      <c r="D320" s="646"/>
      <c r="E320" s="646"/>
      <c r="F320" s="637"/>
      <c r="G320" s="1328"/>
      <c r="H320" s="605"/>
      <c r="I320" s="744"/>
      <c r="J320" s="604"/>
      <c r="K320" s="605"/>
      <c r="L320" s="1321"/>
      <c r="M320" s="605"/>
      <c r="N320" s="1102"/>
      <c r="O320" s="1745"/>
      <c r="P320" s="1250" t="s">
        <v>163</v>
      </c>
      <c r="Q320" s="1291">
        <v>0.5</v>
      </c>
      <c r="R320" s="1225"/>
      <c r="S320" s="1225"/>
      <c r="T320" s="807"/>
      <c r="U320" s="807"/>
      <c r="V320" s="807"/>
      <c r="W320" s="807"/>
      <c r="X320" s="1225"/>
      <c r="Y320" s="1322"/>
      <c r="Z320" s="1233" t="s">
        <v>4700</v>
      </c>
      <c r="AA320" s="670" t="s">
        <v>163</v>
      </c>
      <c r="AB320" s="1293">
        <v>0.85</v>
      </c>
      <c r="AC320" s="1215"/>
      <c r="AD320" s="1215"/>
      <c r="AE320" s="1294"/>
      <c r="AF320" s="391">
        <f>ROUND(ROUND(G296*Q320,0)*AB320,0)</f>
        <v>259</v>
      </c>
      <c r="AG320" s="268"/>
    </row>
    <row r="321" spans="1:33" ht="17.100000000000001" customHeight="1">
      <c r="A321" s="243">
        <v>63</v>
      </c>
      <c r="B321" s="351">
        <v>9627</v>
      </c>
      <c r="C321" s="870" t="s">
        <v>14444</v>
      </c>
      <c r="D321" s="646"/>
      <c r="E321" s="646"/>
      <c r="F321" s="637"/>
      <c r="G321" s="638"/>
      <c r="H321" s="638"/>
      <c r="I321" s="744"/>
      <c r="J321" s="646"/>
      <c r="K321" s="748"/>
      <c r="L321" s="748"/>
      <c r="M321" s="1296"/>
      <c r="N321" s="1312"/>
      <c r="O321" s="1745"/>
      <c r="P321" s="1296"/>
      <c r="Q321" s="1297"/>
      <c r="R321" s="1749" t="s">
        <v>11559</v>
      </c>
      <c r="S321" s="1106" t="s">
        <v>162</v>
      </c>
      <c r="T321" s="602"/>
      <c r="U321" s="602"/>
      <c r="V321" s="602"/>
      <c r="W321" s="602"/>
      <c r="X321" s="670" t="s">
        <v>163</v>
      </c>
      <c r="Y321" s="1305">
        <v>0.7</v>
      </c>
      <c r="Z321" s="1226"/>
      <c r="AA321" s="1226"/>
      <c r="AB321" s="1226"/>
      <c r="AC321" s="1226"/>
      <c r="AD321" s="1226"/>
      <c r="AE321" s="1310"/>
      <c r="AF321" s="391">
        <f>ROUND(ROUND(G296*Q320,0)*Y321,0)</f>
        <v>214</v>
      </c>
      <c r="AG321" s="268"/>
    </row>
    <row r="322" spans="1:33" ht="17.100000000000001" customHeight="1">
      <c r="A322" s="243">
        <v>63</v>
      </c>
      <c r="B322" s="351">
        <v>9628</v>
      </c>
      <c r="C322" s="870" t="s">
        <v>14445</v>
      </c>
      <c r="D322" s="646"/>
      <c r="E322" s="646"/>
      <c r="F322" s="637"/>
      <c r="G322" s="638"/>
      <c r="H322" s="638"/>
      <c r="I322" s="744"/>
      <c r="J322" s="646"/>
      <c r="K322" s="748"/>
      <c r="L322" s="748"/>
      <c r="M322" s="1296"/>
      <c r="N322" s="1312"/>
      <c r="O322" s="1745"/>
      <c r="P322" s="1296"/>
      <c r="Q322" s="1297"/>
      <c r="R322" s="1750"/>
      <c r="S322" s="647"/>
      <c r="T322" s="807"/>
      <c r="U322" s="807"/>
      <c r="V322" s="807"/>
      <c r="W322" s="807"/>
      <c r="X322" s="1225"/>
      <c r="Y322" s="1306"/>
      <c r="Z322" s="1302" t="s">
        <v>4700</v>
      </c>
      <c r="AA322" s="1303" t="s">
        <v>163</v>
      </c>
      <c r="AB322" s="1304">
        <v>0.85</v>
      </c>
      <c r="AC322" s="1215"/>
      <c r="AD322" s="1215"/>
      <c r="AE322" s="1294"/>
      <c r="AF322" s="391">
        <f>ROUND(ROUND(ROUND(G296*Q320,0)*Y321,0)*AB322,0)</f>
        <v>182</v>
      </c>
      <c r="AG322" s="268"/>
    </row>
    <row r="323" spans="1:33" ht="17.100000000000001" customHeight="1">
      <c r="A323" s="243">
        <v>63</v>
      </c>
      <c r="B323" s="351">
        <v>9629</v>
      </c>
      <c r="C323" s="870" t="s">
        <v>14446</v>
      </c>
      <c r="D323" s="646"/>
      <c r="E323" s="646"/>
      <c r="F323" s="637"/>
      <c r="G323" s="638"/>
      <c r="H323" s="638"/>
      <c r="I323" s="744"/>
      <c r="J323" s="646"/>
      <c r="K323" s="748"/>
      <c r="L323" s="748"/>
      <c r="M323" s="1296"/>
      <c r="N323" s="1312"/>
      <c r="O323" s="1745"/>
      <c r="P323" s="1296"/>
      <c r="Q323" s="1297"/>
      <c r="R323" s="1750"/>
      <c r="S323" s="1106" t="s">
        <v>165</v>
      </c>
      <c r="T323" s="602"/>
      <c r="U323" s="602"/>
      <c r="V323" s="602"/>
      <c r="W323" s="602"/>
      <c r="X323" s="670" t="s">
        <v>163</v>
      </c>
      <c r="Y323" s="1305">
        <v>0.5</v>
      </c>
      <c r="Z323" s="1220"/>
      <c r="AA323" s="1220"/>
      <c r="AB323" s="1220"/>
      <c r="AC323" s="1220"/>
      <c r="AD323" s="1220"/>
      <c r="AE323" s="1306"/>
      <c r="AF323" s="391">
        <f>ROUND(ROUND(G296*Q320,0)*Y323,0)</f>
        <v>153</v>
      </c>
      <c r="AG323" s="268"/>
    </row>
    <row r="324" spans="1:33" ht="17.100000000000001" customHeight="1">
      <c r="A324" s="243">
        <v>63</v>
      </c>
      <c r="B324" s="351">
        <v>9630</v>
      </c>
      <c r="C324" s="870" t="s">
        <v>14447</v>
      </c>
      <c r="D324" s="646"/>
      <c r="E324" s="646"/>
      <c r="F324" s="637"/>
      <c r="G324" s="638"/>
      <c r="H324" s="638"/>
      <c r="I324" s="744"/>
      <c r="J324" s="646"/>
      <c r="K324" s="748"/>
      <c r="L324" s="748"/>
      <c r="M324" s="1296"/>
      <c r="N324" s="1312"/>
      <c r="O324" s="1745"/>
      <c r="P324" s="1296"/>
      <c r="Q324" s="1297"/>
      <c r="R324" s="1751"/>
      <c r="S324" s="647"/>
      <c r="T324" s="807"/>
      <c r="U324" s="807"/>
      <c r="V324" s="807"/>
      <c r="W324" s="807"/>
      <c r="X324" s="1225"/>
      <c r="Y324" s="1306"/>
      <c r="Z324" s="1302" t="s">
        <v>4700</v>
      </c>
      <c r="AA324" s="1303" t="s">
        <v>163</v>
      </c>
      <c r="AB324" s="1304">
        <v>0.85</v>
      </c>
      <c r="AC324" s="1215"/>
      <c r="AD324" s="1215"/>
      <c r="AE324" s="1294"/>
      <c r="AF324" s="391">
        <f>ROUND(ROUND(ROUND(G296*Q320,0)*Y323,0)*AB324,0)</f>
        <v>130</v>
      </c>
      <c r="AG324" s="268"/>
    </row>
    <row r="325" spans="1:33" ht="17.100000000000001" customHeight="1">
      <c r="A325" s="243">
        <v>63</v>
      </c>
      <c r="B325" s="351">
        <v>9631</v>
      </c>
      <c r="C325" s="870" t="s">
        <v>14448</v>
      </c>
      <c r="D325" s="646"/>
      <c r="E325" s="646"/>
      <c r="F325" s="637"/>
      <c r="G325" s="638"/>
      <c r="H325" s="638"/>
      <c r="I325" s="744"/>
      <c r="J325" s="646"/>
      <c r="K325" s="748"/>
      <c r="L325" s="748"/>
      <c r="M325" s="1296"/>
      <c r="N325" s="1312"/>
      <c r="O325" s="1745"/>
      <c r="P325" s="1296"/>
      <c r="Q325" s="1297"/>
      <c r="R325" s="641"/>
      <c r="S325" s="641"/>
      <c r="T325" s="602"/>
      <c r="U325" s="602"/>
      <c r="V325" s="602"/>
      <c r="W325" s="602"/>
      <c r="X325" s="670"/>
      <c r="Y325" s="1305"/>
      <c r="Z325" s="1215"/>
      <c r="AA325" s="1215"/>
      <c r="AB325" s="1294"/>
      <c r="AC325" s="1533" t="s">
        <v>167</v>
      </c>
      <c r="AD325" s="1250">
        <v>5</v>
      </c>
      <c r="AE325" s="1308" t="s">
        <v>168</v>
      </c>
      <c r="AF325" s="391">
        <f>ROUND(ROUND(G296*Q320,0)-AD325,0)</f>
        <v>300</v>
      </c>
      <c r="AG325" s="268"/>
    </row>
    <row r="326" spans="1:33" ht="17.100000000000001" customHeight="1">
      <c r="A326" s="243">
        <v>63</v>
      </c>
      <c r="B326" s="351">
        <v>9632</v>
      </c>
      <c r="C326" s="870" t="s">
        <v>14449</v>
      </c>
      <c r="D326" s="646"/>
      <c r="E326" s="646"/>
      <c r="F326" s="637"/>
      <c r="G326" s="638"/>
      <c r="H326" s="638"/>
      <c r="I326" s="744"/>
      <c r="J326" s="646"/>
      <c r="K326" s="748"/>
      <c r="L326" s="748"/>
      <c r="M326" s="1296"/>
      <c r="N326" s="1312"/>
      <c r="O326" s="1307"/>
      <c r="P326" s="1296"/>
      <c r="Q326" s="1297"/>
      <c r="R326" s="1104"/>
      <c r="S326" s="1104"/>
      <c r="T326" s="807"/>
      <c r="U326" s="807"/>
      <c r="V326" s="807"/>
      <c r="W326" s="807"/>
      <c r="X326" s="1225"/>
      <c r="Y326" s="1306"/>
      <c r="Z326" s="1233" t="s">
        <v>4700</v>
      </c>
      <c r="AA326" s="670" t="s">
        <v>163</v>
      </c>
      <c r="AB326" s="1309">
        <v>0.85</v>
      </c>
      <c r="AC326" s="1745"/>
      <c r="AD326" s="1250"/>
      <c r="AE326" s="1308"/>
      <c r="AF326" s="391">
        <f>ROUND(ROUND(ROUND(G296*Q320,0)*AB326,0)-AD325,0)</f>
        <v>254</v>
      </c>
      <c r="AG326" s="268"/>
    </row>
    <row r="327" spans="1:33" ht="17.100000000000001" customHeight="1">
      <c r="A327" s="243">
        <v>63</v>
      </c>
      <c r="B327" s="351">
        <v>9633</v>
      </c>
      <c r="C327" s="870" t="s">
        <v>14450</v>
      </c>
      <c r="D327" s="646"/>
      <c r="E327" s="646"/>
      <c r="F327" s="637"/>
      <c r="G327" s="638"/>
      <c r="H327" s="638"/>
      <c r="I327" s="744"/>
      <c r="J327" s="646"/>
      <c r="K327" s="748"/>
      <c r="L327" s="748"/>
      <c r="M327" s="1296"/>
      <c r="N327" s="1312"/>
      <c r="O327" s="1307"/>
      <c r="P327" s="1296"/>
      <c r="Q327" s="1297"/>
      <c r="R327" s="1749" t="s">
        <v>11559</v>
      </c>
      <c r="S327" s="1106" t="s">
        <v>162</v>
      </c>
      <c r="T327" s="602"/>
      <c r="U327" s="602"/>
      <c r="V327" s="602"/>
      <c r="W327" s="602"/>
      <c r="X327" s="670" t="s">
        <v>163</v>
      </c>
      <c r="Y327" s="1305">
        <v>0.7</v>
      </c>
      <c r="Z327" s="1226"/>
      <c r="AA327" s="1226"/>
      <c r="AB327" s="1310"/>
      <c r="AC327" s="1745"/>
      <c r="AD327" s="1242"/>
      <c r="AE327" s="1291"/>
      <c r="AF327" s="391">
        <f>ROUND(ROUND(ROUND(G296*Q320,0)*Y327,0)-AD325,0)</f>
        <v>209</v>
      </c>
      <c r="AG327" s="268"/>
    </row>
    <row r="328" spans="1:33" ht="17.100000000000001" customHeight="1">
      <c r="A328" s="243">
        <v>63</v>
      </c>
      <c r="B328" s="351">
        <v>9634</v>
      </c>
      <c r="C328" s="870" t="s">
        <v>14451</v>
      </c>
      <c r="D328" s="646"/>
      <c r="E328" s="646"/>
      <c r="F328" s="637"/>
      <c r="G328" s="638"/>
      <c r="H328" s="638"/>
      <c r="I328" s="744"/>
      <c r="J328" s="646"/>
      <c r="K328" s="748"/>
      <c r="L328" s="748"/>
      <c r="M328" s="1296"/>
      <c r="N328" s="1312"/>
      <c r="O328" s="1307"/>
      <c r="P328" s="1296"/>
      <c r="Q328" s="1297"/>
      <c r="R328" s="1750"/>
      <c r="S328" s="647"/>
      <c r="T328" s="807"/>
      <c r="U328" s="807"/>
      <c r="V328" s="807"/>
      <c r="W328" s="807"/>
      <c r="X328" s="1225"/>
      <c r="Y328" s="1306"/>
      <c r="Z328" s="1302" t="s">
        <v>4700</v>
      </c>
      <c r="AA328" s="1303" t="s">
        <v>163</v>
      </c>
      <c r="AB328" s="1311">
        <v>0.85</v>
      </c>
      <c r="AC328" s="1745"/>
      <c r="AD328" s="1242"/>
      <c r="AE328" s="1291"/>
      <c r="AF328" s="391">
        <f>ROUND(ROUND(ROUND(ROUND(G296*Q320,0)*Y327,0)*AB328,0)-AD325,0)</f>
        <v>177</v>
      </c>
      <c r="AG328" s="268"/>
    </row>
    <row r="329" spans="1:33" ht="17.100000000000001" customHeight="1">
      <c r="A329" s="243">
        <v>63</v>
      </c>
      <c r="B329" s="351">
        <v>9635</v>
      </c>
      <c r="C329" s="870" t="s">
        <v>14452</v>
      </c>
      <c r="D329" s="646"/>
      <c r="E329" s="646"/>
      <c r="F329" s="637"/>
      <c r="G329" s="638"/>
      <c r="H329" s="638"/>
      <c r="I329" s="744"/>
      <c r="J329" s="646"/>
      <c r="K329" s="748"/>
      <c r="L329" s="748"/>
      <c r="M329" s="1296"/>
      <c r="N329" s="1312"/>
      <c r="O329" s="1307"/>
      <c r="P329" s="1296"/>
      <c r="Q329" s="1297"/>
      <c r="R329" s="1750"/>
      <c r="S329" s="641" t="s">
        <v>165</v>
      </c>
      <c r="T329" s="602"/>
      <c r="U329" s="602"/>
      <c r="V329" s="602"/>
      <c r="W329" s="602"/>
      <c r="X329" s="670" t="s">
        <v>163</v>
      </c>
      <c r="Y329" s="1305">
        <v>0.5</v>
      </c>
      <c r="Z329" s="1220"/>
      <c r="AA329" s="1220"/>
      <c r="AB329" s="1306"/>
      <c r="AC329" s="1745"/>
      <c r="AD329" s="1242"/>
      <c r="AE329" s="1291"/>
      <c r="AF329" s="391">
        <f>ROUND(ROUND(ROUND(G296*Q320,0)*Y329,0)-AD325,0)</f>
        <v>148</v>
      </c>
      <c r="AG329" s="268"/>
    </row>
    <row r="330" spans="1:33" ht="17.100000000000001" customHeight="1">
      <c r="A330" s="243">
        <v>63</v>
      </c>
      <c r="B330" s="351">
        <v>9636</v>
      </c>
      <c r="C330" s="870" t="s">
        <v>14453</v>
      </c>
      <c r="D330" s="646"/>
      <c r="E330" s="646"/>
      <c r="F330" s="637"/>
      <c r="G330" s="638"/>
      <c r="H330" s="638"/>
      <c r="I330" s="744"/>
      <c r="J330" s="646"/>
      <c r="K330" s="748"/>
      <c r="L330" s="748"/>
      <c r="M330" s="1296"/>
      <c r="N330" s="1312"/>
      <c r="O330" s="1307"/>
      <c r="P330" s="1296"/>
      <c r="Q330" s="1297"/>
      <c r="R330" s="1751"/>
      <c r="S330" s="1104"/>
      <c r="T330" s="807"/>
      <c r="U330" s="807"/>
      <c r="V330" s="807"/>
      <c r="W330" s="807"/>
      <c r="X330" s="1225"/>
      <c r="Y330" s="1306"/>
      <c r="Z330" s="1302" t="s">
        <v>4700</v>
      </c>
      <c r="AA330" s="1303" t="s">
        <v>163</v>
      </c>
      <c r="AB330" s="1311">
        <v>0.85</v>
      </c>
      <c r="AC330" s="1746"/>
      <c r="AD330" s="1220"/>
      <c r="AE330" s="1306"/>
      <c r="AF330" s="391">
        <f>ROUND(ROUND(ROUND(ROUND(G296*Q320,0)*Y329,0)*AB330,0)-AD325,0)</f>
        <v>125</v>
      </c>
      <c r="AG330" s="268"/>
    </row>
    <row r="331" spans="1:33" ht="17.100000000000001" customHeight="1">
      <c r="A331" s="243">
        <v>63</v>
      </c>
      <c r="B331" s="351">
        <v>9637</v>
      </c>
      <c r="C331" s="870" t="s">
        <v>14454</v>
      </c>
      <c r="D331" s="646"/>
      <c r="E331" s="646"/>
      <c r="F331" s="604"/>
      <c r="G331" s="638"/>
      <c r="H331" s="638"/>
      <c r="I331" s="607"/>
      <c r="J331" s="1593" t="s">
        <v>5845</v>
      </c>
      <c r="K331" s="602"/>
      <c r="L331" s="1319"/>
      <c r="M331" s="602"/>
      <c r="N331" s="1102"/>
      <c r="O331" s="604"/>
      <c r="P331" s="605"/>
      <c r="Q331" s="607"/>
      <c r="R331" s="670"/>
      <c r="S331" s="670"/>
      <c r="T331" s="602"/>
      <c r="U331" s="602"/>
      <c r="V331" s="602"/>
      <c r="W331" s="602"/>
      <c r="X331" s="670"/>
      <c r="Y331" s="1320"/>
      <c r="Z331" s="1215"/>
      <c r="AA331" s="1215"/>
      <c r="AB331" s="1215"/>
      <c r="AC331" s="1215"/>
      <c r="AD331" s="1215"/>
      <c r="AE331" s="1294"/>
      <c r="AF331" s="391">
        <f>ROUND(ROUND(G296+K332,0)*Q320,0)</f>
        <v>309</v>
      </c>
      <c r="AG331" s="268"/>
    </row>
    <row r="332" spans="1:33" ht="17.100000000000001" customHeight="1">
      <c r="A332" s="243">
        <v>63</v>
      </c>
      <c r="B332" s="351">
        <v>9638</v>
      </c>
      <c r="C332" s="870" t="s">
        <v>14455</v>
      </c>
      <c r="D332" s="646"/>
      <c r="E332" s="646"/>
      <c r="F332" s="604"/>
      <c r="G332" s="1328"/>
      <c r="H332" s="605"/>
      <c r="I332" s="607"/>
      <c r="J332" s="1745"/>
      <c r="K332" s="605">
        <v>9</v>
      </c>
      <c r="L332" s="1321" t="s">
        <v>16</v>
      </c>
      <c r="M332" s="605"/>
      <c r="N332" s="1102"/>
      <c r="O332" s="604"/>
      <c r="P332" s="605"/>
      <c r="Q332" s="607"/>
      <c r="R332" s="1225"/>
      <c r="S332" s="1225"/>
      <c r="T332" s="807"/>
      <c r="U332" s="807"/>
      <c r="V332" s="807"/>
      <c r="W332" s="807"/>
      <c r="X332" s="1225"/>
      <c r="Y332" s="1322"/>
      <c r="Z332" s="1233" t="s">
        <v>4700</v>
      </c>
      <c r="AA332" s="670" t="s">
        <v>163</v>
      </c>
      <c r="AB332" s="1293">
        <v>0.85</v>
      </c>
      <c r="AC332" s="1215"/>
      <c r="AD332" s="1215"/>
      <c r="AE332" s="1294"/>
      <c r="AF332" s="391">
        <f>ROUND(ROUND(ROUND(G296+K332,0)*Q320,0)*AB332,0)</f>
        <v>263</v>
      </c>
      <c r="AG332" s="268"/>
    </row>
    <row r="333" spans="1:33" ht="17.100000000000001" customHeight="1">
      <c r="A333" s="243">
        <v>63</v>
      </c>
      <c r="B333" s="351">
        <v>9639</v>
      </c>
      <c r="C333" s="870" t="s">
        <v>14456</v>
      </c>
      <c r="D333" s="646"/>
      <c r="E333" s="646"/>
      <c r="F333" s="604"/>
      <c r="G333" s="1296"/>
      <c r="H333" s="605"/>
      <c r="I333" s="607"/>
      <c r="J333" s="1745"/>
      <c r="K333" s="748"/>
      <c r="L333" s="748"/>
      <c r="M333" s="1296"/>
      <c r="N333" s="1312"/>
      <c r="O333" s="1307"/>
      <c r="P333" s="1296"/>
      <c r="Q333" s="1297"/>
      <c r="R333" s="1749" t="s">
        <v>11559</v>
      </c>
      <c r="S333" s="1106" t="s">
        <v>162</v>
      </c>
      <c r="T333" s="602"/>
      <c r="U333" s="602"/>
      <c r="V333" s="602"/>
      <c r="W333" s="602"/>
      <c r="X333" s="670" t="s">
        <v>163</v>
      </c>
      <c r="Y333" s="1305">
        <v>0.7</v>
      </c>
      <c r="Z333" s="1226"/>
      <c r="AA333" s="1226"/>
      <c r="AB333" s="1226"/>
      <c r="AC333" s="1226"/>
      <c r="AD333" s="1226"/>
      <c r="AE333" s="1310"/>
      <c r="AF333" s="391">
        <f>ROUND(ROUND(ROUND(G296+K332,0)*Q320,0)*Y333,0)</f>
        <v>216</v>
      </c>
      <c r="AG333" s="268"/>
    </row>
    <row r="334" spans="1:33" ht="17.100000000000001" customHeight="1">
      <c r="A334" s="243">
        <v>63</v>
      </c>
      <c r="B334" s="351">
        <v>9640</v>
      </c>
      <c r="C334" s="870" t="s">
        <v>14457</v>
      </c>
      <c r="D334" s="646"/>
      <c r="E334" s="646"/>
      <c r="F334" s="604"/>
      <c r="G334" s="1296"/>
      <c r="H334" s="605"/>
      <c r="I334" s="607"/>
      <c r="J334" s="1745"/>
      <c r="K334" s="748"/>
      <c r="L334" s="748"/>
      <c r="M334" s="1296"/>
      <c r="N334" s="1312"/>
      <c r="O334" s="1307"/>
      <c r="P334" s="1296"/>
      <c r="Q334" s="1297"/>
      <c r="R334" s="1750"/>
      <c r="S334" s="647"/>
      <c r="T334" s="807"/>
      <c r="U334" s="807"/>
      <c r="V334" s="807"/>
      <c r="W334" s="807"/>
      <c r="X334" s="1225"/>
      <c r="Y334" s="1306"/>
      <c r="Z334" s="1302" t="s">
        <v>4700</v>
      </c>
      <c r="AA334" s="1303" t="s">
        <v>163</v>
      </c>
      <c r="AB334" s="1304">
        <v>0.85</v>
      </c>
      <c r="AC334" s="1215"/>
      <c r="AD334" s="1215"/>
      <c r="AE334" s="1294"/>
      <c r="AF334" s="391">
        <f>ROUND(ROUND(ROUND(ROUND(G296+K332,0)*Q320,0)*Y333,0)*AB334,0)</f>
        <v>184</v>
      </c>
      <c r="AG334" s="268"/>
    </row>
    <row r="335" spans="1:33" ht="17.100000000000001" customHeight="1">
      <c r="A335" s="243">
        <v>63</v>
      </c>
      <c r="B335" s="351">
        <v>9641</v>
      </c>
      <c r="C335" s="870" t="s">
        <v>14458</v>
      </c>
      <c r="D335" s="646"/>
      <c r="E335" s="646"/>
      <c r="F335" s="604"/>
      <c r="G335" s="1296"/>
      <c r="H335" s="605"/>
      <c r="I335" s="607"/>
      <c r="J335" s="1745"/>
      <c r="K335" s="748"/>
      <c r="L335" s="748"/>
      <c r="M335" s="1296"/>
      <c r="N335" s="1312"/>
      <c r="O335" s="1307"/>
      <c r="P335" s="1296"/>
      <c r="Q335" s="1297"/>
      <c r="R335" s="1750"/>
      <c r="S335" s="1106" t="s">
        <v>165</v>
      </c>
      <c r="T335" s="602"/>
      <c r="U335" s="602"/>
      <c r="V335" s="602"/>
      <c r="W335" s="602"/>
      <c r="X335" s="670" t="s">
        <v>163</v>
      </c>
      <c r="Y335" s="1305">
        <v>0.5</v>
      </c>
      <c r="Z335" s="1220"/>
      <c r="AA335" s="1220"/>
      <c r="AB335" s="1220"/>
      <c r="AC335" s="1220"/>
      <c r="AD335" s="1220"/>
      <c r="AE335" s="1306"/>
      <c r="AF335" s="391">
        <f>ROUND(ROUND(ROUND(G296+K332,0)*Q320,0)*Y335,0)</f>
        <v>155</v>
      </c>
      <c r="AG335" s="268"/>
    </row>
    <row r="336" spans="1:33" ht="17.100000000000001" customHeight="1">
      <c r="A336" s="243">
        <v>63</v>
      </c>
      <c r="B336" s="351">
        <v>9642</v>
      </c>
      <c r="C336" s="870" t="s">
        <v>14459</v>
      </c>
      <c r="D336" s="646"/>
      <c r="E336" s="646"/>
      <c r="F336" s="604"/>
      <c r="G336" s="1296"/>
      <c r="H336" s="605"/>
      <c r="I336" s="607"/>
      <c r="J336" s="1745"/>
      <c r="K336" s="748"/>
      <c r="L336" s="748"/>
      <c r="M336" s="1296"/>
      <c r="N336" s="1312"/>
      <c r="O336" s="1307"/>
      <c r="P336" s="1296"/>
      <c r="Q336" s="1297"/>
      <c r="R336" s="1751"/>
      <c r="S336" s="647"/>
      <c r="T336" s="807"/>
      <c r="U336" s="807"/>
      <c r="V336" s="807"/>
      <c r="W336" s="807"/>
      <c r="X336" s="1225"/>
      <c r="Y336" s="1306"/>
      <c r="Z336" s="1302" t="s">
        <v>4700</v>
      </c>
      <c r="AA336" s="1303" t="s">
        <v>163</v>
      </c>
      <c r="AB336" s="1304">
        <v>0.85</v>
      </c>
      <c r="AC336" s="1215"/>
      <c r="AD336" s="1215"/>
      <c r="AE336" s="1294"/>
      <c r="AF336" s="391">
        <f>ROUND(ROUND(ROUND(ROUND(G296+K332,0)*Q320,0)*Y335,0)*AB336,0)</f>
        <v>132</v>
      </c>
      <c r="AG336" s="268"/>
    </row>
    <row r="337" spans="1:33" ht="17.100000000000001" customHeight="1">
      <c r="A337" s="243">
        <v>63</v>
      </c>
      <c r="B337" s="351">
        <v>9643</v>
      </c>
      <c r="C337" s="870" t="s">
        <v>14460</v>
      </c>
      <c r="D337" s="646"/>
      <c r="E337" s="646"/>
      <c r="F337" s="604"/>
      <c r="G337" s="1296"/>
      <c r="H337" s="605"/>
      <c r="I337" s="607"/>
      <c r="J337" s="646"/>
      <c r="K337" s="748"/>
      <c r="L337" s="748"/>
      <c r="M337" s="1296"/>
      <c r="N337" s="1312"/>
      <c r="O337" s="1307"/>
      <c r="P337" s="1296"/>
      <c r="Q337" s="1297"/>
      <c r="R337" s="641"/>
      <c r="S337" s="641"/>
      <c r="T337" s="602"/>
      <c r="U337" s="602"/>
      <c r="V337" s="602"/>
      <c r="W337" s="602"/>
      <c r="X337" s="670"/>
      <c r="Y337" s="1305"/>
      <c r="Z337" s="1215"/>
      <c r="AA337" s="1215"/>
      <c r="AB337" s="1294"/>
      <c r="AC337" s="1533" t="s">
        <v>167</v>
      </c>
      <c r="AD337" s="1250">
        <v>5</v>
      </c>
      <c r="AE337" s="1308" t="s">
        <v>168</v>
      </c>
      <c r="AF337" s="391">
        <f>ROUND(ROUND(ROUND(G296+K332,0)*Q320,0)-AD337,0)</f>
        <v>304</v>
      </c>
      <c r="AG337" s="268"/>
    </row>
    <row r="338" spans="1:33" ht="17.100000000000001" customHeight="1">
      <c r="A338" s="243">
        <v>63</v>
      </c>
      <c r="B338" s="351">
        <v>9644</v>
      </c>
      <c r="C338" s="870" t="s">
        <v>14461</v>
      </c>
      <c r="D338" s="646"/>
      <c r="E338" s="646"/>
      <c r="F338" s="604"/>
      <c r="G338" s="1296"/>
      <c r="H338" s="605"/>
      <c r="I338" s="607"/>
      <c r="J338" s="646"/>
      <c r="K338" s="748"/>
      <c r="L338" s="748"/>
      <c r="M338" s="1296"/>
      <c r="N338" s="1312"/>
      <c r="O338" s="1307"/>
      <c r="P338" s="1296"/>
      <c r="Q338" s="1297"/>
      <c r="R338" s="1104"/>
      <c r="S338" s="1104"/>
      <c r="T338" s="807"/>
      <c r="U338" s="807"/>
      <c r="V338" s="807"/>
      <c r="W338" s="807"/>
      <c r="X338" s="1225"/>
      <c r="Y338" s="1306"/>
      <c r="Z338" s="1233" t="s">
        <v>4700</v>
      </c>
      <c r="AA338" s="670" t="s">
        <v>163</v>
      </c>
      <c r="AB338" s="1309">
        <v>0.85</v>
      </c>
      <c r="AC338" s="1745"/>
      <c r="AD338" s="1250"/>
      <c r="AE338" s="1308"/>
      <c r="AF338" s="391">
        <f>ROUND(ROUND(ROUND(ROUND(G296+K332,0)*Q320,0)*AB338,0)-AD337,0)</f>
        <v>258</v>
      </c>
      <c r="AG338" s="268"/>
    </row>
    <row r="339" spans="1:33" ht="17.100000000000001" customHeight="1">
      <c r="A339" s="243">
        <v>63</v>
      </c>
      <c r="B339" s="351">
        <v>9645</v>
      </c>
      <c r="C339" s="870" t="s">
        <v>14462</v>
      </c>
      <c r="D339" s="646"/>
      <c r="E339" s="646"/>
      <c r="F339" s="604"/>
      <c r="G339" s="1296"/>
      <c r="H339" s="605"/>
      <c r="I339" s="607"/>
      <c r="J339" s="646"/>
      <c r="K339" s="748"/>
      <c r="L339" s="748"/>
      <c r="M339" s="1296"/>
      <c r="N339" s="1312"/>
      <c r="O339" s="1307"/>
      <c r="P339" s="1296"/>
      <c r="Q339" s="1297"/>
      <c r="R339" s="1749" t="s">
        <v>11559</v>
      </c>
      <c r="S339" s="1106" t="s">
        <v>162</v>
      </c>
      <c r="T339" s="602"/>
      <c r="U339" s="602"/>
      <c r="V339" s="602"/>
      <c r="W339" s="602"/>
      <c r="X339" s="670" t="s">
        <v>163</v>
      </c>
      <c r="Y339" s="1305">
        <v>0.7</v>
      </c>
      <c r="Z339" s="1226"/>
      <c r="AA339" s="1226"/>
      <c r="AB339" s="1310"/>
      <c r="AC339" s="1745"/>
      <c r="AD339" s="1242"/>
      <c r="AE339" s="1291"/>
      <c r="AF339" s="391">
        <f>ROUND(ROUND(ROUND(ROUND(G296+K332,0)*Q320,0)*Y339,0)-AD337,0)</f>
        <v>211</v>
      </c>
      <c r="AG339" s="268"/>
    </row>
    <row r="340" spans="1:33" ht="17.100000000000001" customHeight="1">
      <c r="A340" s="243">
        <v>63</v>
      </c>
      <c r="B340" s="351">
        <v>9646</v>
      </c>
      <c r="C340" s="870" t="s">
        <v>14463</v>
      </c>
      <c r="D340" s="646"/>
      <c r="E340" s="646"/>
      <c r="F340" s="604"/>
      <c r="G340" s="1296"/>
      <c r="H340" s="605"/>
      <c r="I340" s="607"/>
      <c r="J340" s="646"/>
      <c r="K340" s="748"/>
      <c r="L340" s="748"/>
      <c r="M340" s="1296"/>
      <c r="N340" s="1312"/>
      <c r="O340" s="1307"/>
      <c r="P340" s="1296"/>
      <c r="Q340" s="1297"/>
      <c r="R340" s="1750"/>
      <c r="S340" s="647"/>
      <c r="T340" s="807"/>
      <c r="U340" s="807"/>
      <c r="V340" s="807"/>
      <c r="W340" s="807"/>
      <c r="X340" s="1225"/>
      <c r="Y340" s="1306"/>
      <c r="Z340" s="1302" t="s">
        <v>4700</v>
      </c>
      <c r="AA340" s="1303" t="s">
        <v>163</v>
      </c>
      <c r="AB340" s="1311">
        <v>0.85</v>
      </c>
      <c r="AC340" s="1745"/>
      <c r="AD340" s="1242"/>
      <c r="AE340" s="1291"/>
      <c r="AF340" s="391">
        <f>ROUND(ROUND(ROUND(ROUND(ROUND(G296+K332,0)*Q320,0)*Y339,0)*AB340,0)-AD337,0)</f>
        <v>179</v>
      </c>
      <c r="AG340" s="268"/>
    </row>
    <row r="341" spans="1:33" ht="17.100000000000001" customHeight="1">
      <c r="A341" s="243">
        <v>63</v>
      </c>
      <c r="B341" s="351">
        <v>9647</v>
      </c>
      <c r="C341" s="870" t="s">
        <v>14464</v>
      </c>
      <c r="D341" s="646"/>
      <c r="E341" s="646"/>
      <c r="F341" s="604"/>
      <c r="G341" s="1296"/>
      <c r="H341" s="605"/>
      <c r="I341" s="607"/>
      <c r="J341" s="646"/>
      <c r="K341" s="748"/>
      <c r="L341" s="748"/>
      <c r="M341" s="1296"/>
      <c r="N341" s="1312"/>
      <c r="O341" s="1307"/>
      <c r="P341" s="1296"/>
      <c r="Q341" s="1297"/>
      <c r="R341" s="1750"/>
      <c r="S341" s="641" t="s">
        <v>165</v>
      </c>
      <c r="T341" s="602"/>
      <c r="U341" s="602"/>
      <c r="V341" s="602"/>
      <c r="W341" s="602"/>
      <c r="X341" s="670" t="s">
        <v>163</v>
      </c>
      <c r="Y341" s="1305">
        <v>0.5</v>
      </c>
      <c r="Z341" s="1220"/>
      <c r="AA341" s="1220"/>
      <c r="AB341" s="1306"/>
      <c r="AC341" s="1745"/>
      <c r="AD341" s="1242"/>
      <c r="AE341" s="1291"/>
      <c r="AF341" s="391">
        <f>ROUND(ROUND(ROUND(ROUND(G296+K332,0)*Q320,0)*Y341,0)-AD337,0)</f>
        <v>150</v>
      </c>
      <c r="AG341" s="268"/>
    </row>
    <row r="342" spans="1:33" ht="17.100000000000001" customHeight="1">
      <c r="A342" s="243">
        <v>63</v>
      </c>
      <c r="B342" s="351">
        <v>9648</v>
      </c>
      <c r="C342" s="870" t="s">
        <v>14465</v>
      </c>
      <c r="D342" s="646"/>
      <c r="E342" s="646"/>
      <c r="F342" s="604"/>
      <c r="G342" s="1296"/>
      <c r="H342" s="605"/>
      <c r="I342" s="607"/>
      <c r="J342" s="646"/>
      <c r="K342" s="748"/>
      <c r="L342" s="748"/>
      <c r="M342" s="1296"/>
      <c r="N342" s="1332"/>
      <c r="O342" s="1333"/>
      <c r="P342" s="1329"/>
      <c r="Q342" s="1331"/>
      <c r="R342" s="1751"/>
      <c r="S342" s="1104"/>
      <c r="T342" s="807"/>
      <c r="U342" s="807"/>
      <c r="V342" s="807"/>
      <c r="W342" s="807"/>
      <c r="X342" s="1225"/>
      <c r="Y342" s="1306"/>
      <c r="Z342" s="1302" t="s">
        <v>4700</v>
      </c>
      <c r="AA342" s="1303" t="s">
        <v>163</v>
      </c>
      <c r="AB342" s="1311">
        <v>0.85</v>
      </c>
      <c r="AC342" s="1746"/>
      <c r="AD342" s="1220"/>
      <c r="AE342" s="1306"/>
      <c r="AF342" s="391">
        <f>ROUND(ROUND(ROUND(ROUND(ROUND(G296+K332,0)*Q320,0)*Y341,0)*AB342,0)-AD337,0)</f>
        <v>127</v>
      </c>
      <c r="AG342" s="268"/>
    </row>
    <row r="343" spans="1:33" ht="17.100000000000001" customHeight="1">
      <c r="A343" s="243">
        <v>63</v>
      </c>
      <c r="B343" s="351">
        <v>9651</v>
      </c>
      <c r="C343" s="870" t="s">
        <v>14466</v>
      </c>
      <c r="D343" s="646"/>
      <c r="E343" s="646"/>
      <c r="F343" s="1580" t="s">
        <v>11582</v>
      </c>
      <c r="G343" s="633"/>
      <c r="H343" s="633"/>
      <c r="I343" s="1095"/>
      <c r="J343" s="601"/>
      <c r="K343" s="602"/>
      <c r="L343" s="1319"/>
      <c r="M343" s="602"/>
      <c r="N343" s="1606" t="s">
        <v>8647</v>
      </c>
      <c r="O343" s="1593" t="s">
        <v>162</v>
      </c>
      <c r="P343" s="602"/>
      <c r="Q343" s="1286"/>
      <c r="R343" s="670"/>
      <c r="S343" s="670"/>
      <c r="T343" s="602"/>
      <c r="U343" s="602"/>
      <c r="V343" s="602"/>
      <c r="W343" s="602"/>
      <c r="X343" s="670"/>
      <c r="Y343" s="1320"/>
      <c r="Z343" s="1215"/>
      <c r="AA343" s="1215"/>
      <c r="AB343" s="1215"/>
      <c r="AC343" s="1215"/>
      <c r="AD343" s="1215"/>
      <c r="AE343" s="1294"/>
      <c r="AF343" s="391">
        <f>ROUND(G344*Q344,0)</f>
        <v>284</v>
      </c>
      <c r="AG343" s="268"/>
    </row>
    <row r="344" spans="1:33" ht="17.100000000000001" customHeight="1">
      <c r="A344" s="243">
        <v>63</v>
      </c>
      <c r="B344" s="351">
        <v>9652</v>
      </c>
      <c r="C344" s="870" t="s">
        <v>14467</v>
      </c>
      <c r="D344" s="646"/>
      <c r="E344" s="646"/>
      <c r="F344" s="1765"/>
      <c r="G344" s="1328">
        <v>405</v>
      </c>
      <c r="H344" s="605" t="s">
        <v>18</v>
      </c>
      <c r="I344" s="744"/>
      <c r="J344" s="604"/>
      <c r="K344" s="605"/>
      <c r="L344" s="1321"/>
      <c r="M344" s="605"/>
      <c r="N344" s="1758"/>
      <c r="O344" s="1745"/>
      <c r="P344" s="1250" t="s">
        <v>163</v>
      </c>
      <c r="Q344" s="1291">
        <v>0.7</v>
      </c>
      <c r="R344" s="1225"/>
      <c r="S344" s="1225"/>
      <c r="T344" s="807"/>
      <c r="U344" s="807"/>
      <c r="V344" s="807"/>
      <c r="W344" s="807"/>
      <c r="X344" s="1225"/>
      <c r="Y344" s="1322"/>
      <c r="Z344" s="1233" t="s">
        <v>4700</v>
      </c>
      <c r="AA344" s="670" t="s">
        <v>163</v>
      </c>
      <c r="AB344" s="1293">
        <v>0.85</v>
      </c>
      <c r="AC344" s="1215"/>
      <c r="AD344" s="1215"/>
      <c r="AE344" s="1294"/>
      <c r="AF344" s="391">
        <f>ROUND(ROUND(G344*Q344,0)*AB344,0)</f>
        <v>241</v>
      </c>
      <c r="AG344" s="268"/>
    </row>
    <row r="345" spans="1:33" ht="17.100000000000001" customHeight="1">
      <c r="A345" s="243">
        <v>63</v>
      </c>
      <c r="B345" s="351">
        <v>9653</v>
      </c>
      <c r="C345" s="870" t="s">
        <v>14468</v>
      </c>
      <c r="D345" s="604"/>
      <c r="E345" s="604"/>
      <c r="F345" s="1765"/>
      <c r="G345" s="638"/>
      <c r="H345" s="638"/>
      <c r="I345" s="744"/>
      <c r="J345" s="646"/>
      <c r="K345" s="748"/>
      <c r="L345" s="748"/>
      <c r="M345" s="1296"/>
      <c r="N345" s="1758"/>
      <c r="O345" s="1745"/>
      <c r="P345" s="1296"/>
      <c r="Q345" s="1297"/>
      <c r="R345" s="1749" t="s">
        <v>11559</v>
      </c>
      <c r="S345" s="1106" t="s">
        <v>162</v>
      </c>
      <c r="T345" s="602"/>
      <c r="U345" s="602"/>
      <c r="V345" s="602"/>
      <c r="W345" s="602"/>
      <c r="X345" s="670" t="s">
        <v>163</v>
      </c>
      <c r="Y345" s="1305">
        <v>0.7</v>
      </c>
      <c r="Z345" s="1226"/>
      <c r="AA345" s="1226"/>
      <c r="AB345" s="1226"/>
      <c r="AC345" s="1226"/>
      <c r="AD345" s="1226"/>
      <c r="AE345" s="1310"/>
      <c r="AF345" s="391">
        <f>ROUND(ROUND(G344*Q344,0)*Y345,0)</f>
        <v>199</v>
      </c>
      <c r="AG345" s="268"/>
    </row>
    <row r="346" spans="1:33" ht="17.100000000000001" customHeight="1">
      <c r="A346" s="243">
        <v>63</v>
      </c>
      <c r="B346" s="351">
        <v>9654</v>
      </c>
      <c r="C346" s="870" t="s">
        <v>14469</v>
      </c>
      <c r="D346" s="604"/>
      <c r="E346" s="604"/>
      <c r="F346" s="1765"/>
      <c r="G346" s="638"/>
      <c r="H346" s="638"/>
      <c r="I346" s="744"/>
      <c r="J346" s="646"/>
      <c r="K346" s="748"/>
      <c r="L346" s="748"/>
      <c r="M346" s="1296"/>
      <c r="N346" s="1758"/>
      <c r="O346" s="1745"/>
      <c r="P346" s="1296"/>
      <c r="Q346" s="1297"/>
      <c r="R346" s="1750"/>
      <c r="S346" s="647"/>
      <c r="T346" s="807"/>
      <c r="U346" s="807"/>
      <c r="V346" s="807"/>
      <c r="W346" s="807"/>
      <c r="X346" s="1225"/>
      <c r="Y346" s="1306"/>
      <c r="Z346" s="1302" t="s">
        <v>4700</v>
      </c>
      <c r="AA346" s="1303" t="s">
        <v>163</v>
      </c>
      <c r="AB346" s="1304">
        <v>0.85</v>
      </c>
      <c r="AC346" s="1215"/>
      <c r="AD346" s="1215"/>
      <c r="AE346" s="1294"/>
      <c r="AF346" s="391">
        <f>ROUND(ROUND(ROUND(G344*Q344,0)*Y345,0)*AB346,0)</f>
        <v>169</v>
      </c>
      <c r="AG346" s="268"/>
    </row>
    <row r="347" spans="1:33" ht="17.100000000000001" customHeight="1">
      <c r="A347" s="243">
        <v>63</v>
      </c>
      <c r="B347" s="351">
        <v>9655</v>
      </c>
      <c r="C347" s="870" t="s">
        <v>14470</v>
      </c>
      <c r="D347" s="604"/>
      <c r="E347" s="604"/>
      <c r="F347" s="1765"/>
      <c r="G347" s="638"/>
      <c r="H347" s="638"/>
      <c r="I347" s="744"/>
      <c r="J347" s="646"/>
      <c r="K347" s="748"/>
      <c r="L347" s="748"/>
      <c r="M347" s="1296"/>
      <c r="N347" s="1758"/>
      <c r="O347" s="1745"/>
      <c r="P347" s="1296"/>
      <c r="Q347" s="1297"/>
      <c r="R347" s="1750"/>
      <c r="S347" s="1106" t="s">
        <v>165</v>
      </c>
      <c r="T347" s="602"/>
      <c r="U347" s="602"/>
      <c r="V347" s="602"/>
      <c r="W347" s="602"/>
      <c r="X347" s="670" t="s">
        <v>163</v>
      </c>
      <c r="Y347" s="1305">
        <v>0.5</v>
      </c>
      <c r="Z347" s="1220"/>
      <c r="AA347" s="1220"/>
      <c r="AB347" s="1220"/>
      <c r="AC347" s="1220"/>
      <c r="AD347" s="1220"/>
      <c r="AE347" s="1306"/>
      <c r="AF347" s="391">
        <f>ROUND(ROUND(G344*Q344,0)*Y347,0)</f>
        <v>142</v>
      </c>
      <c r="AG347" s="268"/>
    </row>
    <row r="348" spans="1:33" ht="17.100000000000001" customHeight="1">
      <c r="A348" s="243">
        <v>63</v>
      </c>
      <c r="B348" s="351">
        <v>9656</v>
      </c>
      <c r="C348" s="870" t="s">
        <v>14471</v>
      </c>
      <c r="D348" s="604"/>
      <c r="E348" s="604"/>
      <c r="F348" s="1765"/>
      <c r="G348" s="638"/>
      <c r="H348" s="638"/>
      <c r="I348" s="744"/>
      <c r="J348" s="646"/>
      <c r="K348" s="748"/>
      <c r="L348" s="748"/>
      <c r="M348" s="1296"/>
      <c r="N348" s="1758"/>
      <c r="O348" s="1745"/>
      <c r="P348" s="1296"/>
      <c r="Q348" s="1297"/>
      <c r="R348" s="1751"/>
      <c r="S348" s="647"/>
      <c r="T348" s="807"/>
      <c r="U348" s="807"/>
      <c r="V348" s="807"/>
      <c r="W348" s="807"/>
      <c r="X348" s="1225"/>
      <c r="Y348" s="1306"/>
      <c r="Z348" s="1302" t="s">
        <v>4700</v>
      </c>
      <c r="AA348" s="1303" t="s">
        <v>163</v>
      </c>
      <c r="AB348" s="1304">
        <v>0.85</v>
      </c>
      <c r="AC348" s="1215"/>
      <c r="AD348" s="1215"/>
      <c r="AE348" s="1294"/>
      <c r="AF348" s="391">
        <f>ROUND(ROUND(ROUND(G344*Q344,0)*Y347,0)*AB348,0)</f>
        <v>121</v>
      </c>
      <c r="AG348" s="268"/>
    </row>
    <row r="349" spans="1:33" ht="17.100000000000001" customHeight="1">
      <c r="A349" s="243">
        <v>63</v>
      </c>
      <c r="B349" s="351">
        <v>9657</v>
      </c>
      <c r="C349" s="870" t="s">
        <v>14472</v>
      </c>
      <c r="D349" s="604"/>
      <c r="E349" s="604"/>
      <c r="F349" s="1765"/>
      <c r="G349" s="638"/>
      <c r="H349" s="638"/>
      <c r="I349" s="744"/>
      <c r="J349" s="646"/>
      <c r="K349" s="748"/>
      <c r="L349" s="748"/>
      <c r="M349" s="1296"/>
      <c r="N349" s="1758"/>
      <c r="O349" s="1745"/>
      <c r="P349" s="1296"/>
      <c r="Q349" s="1297"/>
      <c r="R349" s="641"/>
      <c r="S349" s="641"/>
      <c r="T349" s="602"/>
      <c r="U349" s="602"/>
      <c r="V349" s="602"/>
      <c r="W349" s="602"/>
      <c r="X349" s="670"/>
      <c r="Y349" s="1305"/>
      <c r="Z349" s="1215"/>
      <c r="AA349" s="1215"/>
      <c r="AB349" s="1294"/>
      <c r="AC349" s="1533" t="s">
        <v>167</v>
      </c>
      <c r="AD349" s="1250">
        <v>5</v>
      </c>
      <c r="AE349" s="1308" t="s">
        <v>168</v>
      </c>
      <c r="AF349" s="391">
        <f>ROUND(ROUND(G344*Q344,0)-AD349,0)</f>
        <v>279</v>
      </c>
      <c r="AG349" s="268"/>
    </row>
    <row r="350" spans="1:33" ht="17.100000000000001" customHeight="1">
      <c r="A350" s="243">
        <v>63</v>
      </c>
      <c r="B350" s="351">
        <v>9658</v>
      </c>
      <c r="C350" s="870" t="s">
        <v>14473</v>
      </c>
      <c r="D350" s="604"/>
      <c r="E350" s="604"/>
      <c r="F350" s="1765"/>
      <c r="G350" s="638"/>
      <c r="H350" s="638"/>
      <c r="I350" s="744"/>
      <c r="J350" s="646"/>
      <c r="K350" s="748"/>
      <c r="L350" s="748"/>
      <c r="M350" s="1296"/>
      <c r="N350" s="1758"/>
      <c r="O350" s="1745"/>
      <c r="P350" s="1296"/>
      <c r="Q350" s="1297"/>
      <c r="R350" s="1104"/>
      <c r="S350" s="1104"/>
      <c r="T350" s="807"/>
      <c r="U350" s="807"/>
      <c r="V350" s="807"/>
      <c r="W350" s="807"/>
      <c r="X350" s="1225"/>
      <c r="Y350" s="1306"/>
      <c r="Z350" s="1233" t="s">
        <v>4700</v>
      </c>
      <c r="AA350" s="670" t="s">
        <v>163</v>
      </c>
      <c r="AB350" s="1309">
        <v>0.85</v>
      </c>
      <c r="AC350" s="1745"/>
      <c r="AD350" s="1250"/>
      <c r="AE350" s="1308"/>
      <c r="AF350" s="391">
        <f>ROUND(ROUND(ROUND(G344*Q344,0)*AB350,0)-AD349,0)</f>
        <v>236</v>
      </c>
      <c r="AG350" s="268"/>
    </row>
    <row r="351" spans="1:33" ht="17.100000000000001" customHeight="1">
      <c r="A351" s="243">
        <v>63</v>
      </c>
      <c r="B351" s="351">
        <v>9659</v>
      </c>
      <c r="C351" s="870" t="s">
        <v>14474</v>
      </c>
      <c r="D351" s="604"/>
      <c r="E351" s="604"/>
      <c r="F351" s="637"/>
      <c r="G351" s="638"/>
      <c r="H351" s="638"/>
      <c r="I351" s="744"/>
      <c r="J351" s="646"/>
      <c r="K351" s="748"/>
      <c r="L351" s="748"/>
      <c r="M351" s="1296"/>
      <c r="N351" s="1758"/>
      <c r="O351" s="1745"/>
      <c r="P351" s="1296"/>
      <c r="Q351" s="1297"/>
      <c r="R351" s="1749" t="s">
        <v>11559</v>
      </c>
      <c r="S351" s="1106" t="s">
        <v>162</v>
      </c>
      <c r="T351" s="602"/>
      <c r="U351" s="602"/>
      <c r="V351" s="602"/>
      <c r="W351" s="602"/>
      <c r="X351" s="670" t="s">
        <v>163</v>
      </c>
      <c r="Y351" s="1305">
        <v>0.7</v>
      </c>
      <c r="Z351" s="1226"/>
      <c r="AA351" s="1226"/>
      <c r="AB351" s="1310"/>
      <c r="AC351" s="1745"/>
      <c r="AD351" s="1242"/>
      <c r="AE351" s="1291"/>
      <c r="AF351" s="391">
        <f>ROUND(ROUND(ROUND(G344*Q344,0)*Y351,0)-AD349,0)</f>
        <v>194</v>
      </c>
      <c r="AG351" s="268"/>
    </row>
    <row r="352" spans="1:33" ht="17.100000000000001" customHeight="1">
      <c r="A352" s="243">
        <v>63</v>
      </c>
      <c r="B352" s="351">
        <v>9660</v>
      </c>
      <c r="C352" s="870" t="s">
        <v>14475</v>
      </c>
      <c r="D352" s="604"/>
      <c r="E352" s="604"/>
      <c r="F352" s="637"/>
      <c r="G352" s="638"/>
      <c r="H352" s="638"/>
      <c r="I352" s="744"/>
      <c r="J352" s="646"/>
      <c r="K352" s="748"/>
      <c r="L352" s="748"/>
      <c r="M352" s="1296"/>
      <c r="N352" s="1758"/>
      <c r="O352" s="1307"/>
      <c r="P352" s="1296"/>
      <c r="Q352" s="1297"/>
      <c r="R352" s="1750"/>
      <c r="S352" s="647"/>
      <c r="T352" s="807"/>
      <c r="U352" s="807"/>
      <c r="V352" s="807"/>
      <c r="W352" s="807"/>
      <c r="X352" s="1225"/>
      <c r="Y352" s="1306"/>
      <c r="Z352" s="1302" t="s">
        <v>4700</v>
      </c>
      <c r="AA352" s="1303" t="s">
        <v>163</v>
      </c>
      <c r="AB352" s="1311">
        <v>0.85</v>
      </c>
      <c r="AC352" s="1745"/>
      <c r="AD352" s="1242"/>
      <c r="AE352" s="1291"/>
      <c r="AF352" s="391">
        <f>ROUND(ROUND(ROUND(ROUND(G344*Q344,0)*Y351,0)*AB352,0)-AD349,0)</f>
        <v>164</v>
      </c>
      <c r="AG352" s="268"/>
    </row>
    <row r="353" spans="1:33" ht="17.100000000000001" customHeight="1">
      <c r="A353" s="243">
        <v>63</v>
      </c>
      <c r="B353" s="351">
        <v>9661</v>
      </c>
      <c r="C353" s="870" t="s">
        <v>14476</v>
      </c>
      <c r="D353" s="604"/>
      <c r="E353" s="604"/>
      <c r="F353" s="637"/>
      <c r="G353" s="638"/>
      <c r="H353" s="638"/>
      <c r="I353" s="744"/>
      <c r="J353" s="646"/>
      <c r="K353" s="748"/>
      <c r="L353" s="748"/>
      <c r="M353" s="1296"/>
      <c r="N353" s="1758"/>
      <c r="O353" s="1307"/>
      <c r="P353" s="1296"/>
      <c r="Q353" s="1297"/>
      <c r="R353" s="1750"/>
      <c r="S353" s="641" t="s">
        <v>165</v>
      </c>
      <c r="T353" s="602"/>
      <c r="U353" s="602"/>
      <c r="V353" s="602"/>
      <c r="W353" s="602"/>
      <c r="X353" s="670" t="s">
        <v>163</v>
      </c>
      <c r="Y353" s="1305">
        <v>0.5</v>
      </c>
      <c r="Z353" s="1220"/>
      <c r="AA353" s="1220"/>
      <c r="AB353" s="1306"/>
      <c r="AC353" s="1745"/>
      <c r="AD353" s="1242"/>
      <c r="AE353" s="1291"/>
      <c r="AF353" s="391">
        <f>ROUND(ROUND(ROUND(G344*Q344,0)*Y353,0)-AD349,0)</f>
        <v>137</v>
      </c>
      <c r="AG353" s="268"/>
    </row>
    <row r="354" spans="1:33" ht="17.100000000000001" customHeight="1">
      <c r="A354" s="243">
        <v>63</v>
      </c>
      <c r="B354" s="351">
        <v>9662</v>
      </c>
      <c r="C354" s="870" t="s">
        <v>14477</v>
      </c>
      <c r="D354" s="604"/>
      <c r="E354" s="604"/>
      <c r="F354" s="637"/>
      <c r="G354" s="638"/>
      <c r="H354" s="638"/>
      <c r="I354" s="744"/>
      <c r="J354" s="646"/>
      <c r="K354" s="748"/>
      <c r="L354" s="748"/>
      <c r="M354" s="1296"/>
      <c r="N354" s="1758"/>
      <c r="O354" s="1307"/>
      <c r="P354" s="1296"/>
      <c r="Q354" s="1297"/>
      <c r="R354" s="1751"/>
      <c r="S354" s="1104"/>
      <c r="T354" s="807"/>
      <c r="U354" s="807"/>
      <c r="V354" s="807"/>
      <c r="W354" s="807"/>
      <c r="X354" s="1225"/>
      <c r="Y354" s="1306"/>
      <c r="Z354" s="1302" t="s">
        <v>4700</v>
      </c>
      <c r="AA354" s="1303" t="s">
        <v>163</v>
      </c>
      <c r="AB354" s="1311">
        <v>0.85</v>
      </c>
      <c r="AC354" s="1746"/>
      <c r="AD354" s="1220"/>
      <c r="AE354" s="1306"/>
      <c r="AF354" s="391">
        <f>ROUND(ROUND(ROUND(ROUND(G344*Q344,0)*Y353,0)*AB354,0)-AD349,0)</f>
        <v>116</v>
      </c>
      <c r="AG354" s="268"/>
    </row>
    <row r="355" spans="1:33" ht="17.100000000000001" customHeight="1">
      <c r="A355" s="243">
        <v>63</v>
      </c>
      <c r="B355" s="351">
        <v>9663</v>
      </c>
      <c r="C355" s="870" t="s">
        <v>14478</v>
      </c>
      <c r="D355" s="604"/>
      <c r="E355" s="604"/>
      <c r="F355" s="604"/>
      <c r="G355" s="638"/>
      <c r="H355" s="638"/>
      <c r="I355" s="607"/>
      <c r="J355" s="1593" t="s">
        <v>5845</v>
      </c>
      <c r="K355" s="602"/>
      <c r="L355" s="1319"/>
      <c r="M355" s="602"/>
      <c r="N355" s="1102"/>
      <c r="O355" s="604"/>
      <c r="P355" s="605"/>
      <c r="Q355" s="607"/>
      <c r="R355" s="670"/>
      <c r="S355" s="670"/>
      <c r="T355" s="602"/>
      <c r="U355" s="602"/>
      <c r="V355" s="602"/>
      <c r="W355" s="602"/>
      <c r="X355" s="670"/>
      <c r="Y355" s="1320"/>
      <c r="Z355" s="1215"/>
      <c r="AA355" s="1215"/>
      <c r="AB355" s="1215"/>
      <c r="AC355" s="1215"/>
      <c r="AD355" s="1215"/>
      <c r="AE355" s="1294"/>
      <c r="AF355" s="391">
        <f>ROUND(ROUND(G344+K356,0)*Q344,0)</f>
        <v>288</v>
      </c>
      <c r="AG355" s="268"/>
    </row>
    <row r="356" spans="1:33" ht="17.100000000000001" customHeight="1">
      <c r="A356" s="243">
        <v>63</v>
      </c>
      <c r="B356" s="351">
        <v>9664</v>
      </c>
      <c r="C356" s="870" t="s">
        <v>14479</v>
      </c>
      <c r="D356" s="604"/>
      <c r="E356" s="604"/>
      <c r="F356" s="604"/>
      <c r="G356" s="1328"/>
      <c r="H356" s="605"/>
      <c r="I356" s="607"/>
      <c r="J356" s="1745"/>
      <c r="K356" s="605">
        <v>6</v>
      </c>
      <c r="L356" s="1321" t="s">
        <v>16</v>
      </c>
      <c r="M356" s="605"/>
      <c r="N356" s="1102"/>
      <c r="O356" s="604"/>
      <c r="P356" s="605"/>
      <c r="Q356" s="607"/>
      <c r="R356" s="1225"/>
      <c r="S356" s="1225"/>
      <c r="T356" s="807"/>
      <c r="U356" s="807"/>
      <c r="V356" s="807"/>
      <c r="W356" s="807"/>
      <c r="X356" s="1225"/>
      <c r="Y356" s="1322"/>
      <c r="Z356" s="1233" t="s">
        <v>4700</v>
      </c>
      <c r="AA356" s="670" t="s">
        <v>163</v>
      </c>
      <c r="AB356" s="1293">
        <v>0.85</v>
      </c>
      <c r="AC356" s="1215"/>
      <c r="AD356" s="1215"/>
      <c r="AE356" s="1294"/>
      <c r="AF356" s="391">
        <f>ROUND(ROUND(ROUND(G344+K356,0)*Q344,0)*AB356,0)</f>
        <v>245</v>
      </c>
      <c r="AG356" s="268"/>
    </row>
    <row r="357" spans="1:33" ht="17.100000000000001" customHeight="1">
      <c r="A357" s="243">
        <v>63</v>
      </c>
      <c r="B357" s="351">
        <v>9665</v>
      </c>
      <c r="C357" s="870" t="s">
        <v>14480</v>
      </c>
      <c r="D357" s="604"/>
      <c r="E357" s="604"/>
      <c r="F357" s="604"/>
      <c r="G357" s="1296"/>
      <c r="H357" s="605"/>
      <c r="I357" s="607"/>
      <c r="J357" s="1745"/>
      <c r="K357" s="748"/>
      <c r="L357" s="748"/>
      <c r="M357" s="1296"/>
      <c r="N357" s="1312"/>
      <c r="O357" s="1307"/>
      <c r="P357" s="1296"/>
      <c r="Q357" s="1297"/>
      <c r="R357" s="1749" t="s">
        <v>11559</v>
      </c>
      <c r="S357" s="1106" t="s">
        <v>162</v>
      </c>
      <c r="T357" s="602"/>
      <c r="U357" s="602"/>
      <c r="V357" s="602"/>
      <c r="W357" s="602"/>
      <c r="X357" s="670" t="s">
        <v>163</v>
      </c>
      <c r="Y357" s="1305">
        <v>0.7</v>
      </c>
      <c r="Z357" s="1226"/>
      <c r="AA357" s="1226"/>
      <c r="AB357" s="1226"/>
      <c r="AC357" s="1226"/>
      <c r="AD357" s="1226"/>
      <c r="AE357" s="1310"/>
      <c r="AF357" s="391">
        <f>ROUND(ROUND(ROUND(G344+K356,0)*Q344,0)*Y357,0)</f>
        <v>202</v>
      </c>
      <c r="AG357" s="268"/>
    </row>
    <row r="358" spans="1:33" ht="17.100000000000001" customHeight="1">
      <c r="A358" s="243">
        <v>63</v>
      </c>
      <c r="B358" s="351">
        <v>9666</v>
      </c>
      <c r="C358" s="870" t="s">
        <v>14481</v>
      </c>
      <c r="D358" s="604"/>
      <c r="E358" s="604"/>
      <c r="F358" s="604"/>
      <c r="G358" s="1296"/>
      <c r="H358" s="605"/>
      <c r="I358" s="607"/>
      <c r="J358" s="1745"/>
      <c r="K358" s="748"/>
      <c r="L358" s="748"/>
      <c r="M358" s="1296"/>
      <c r="N358" s="1312"/>
      <c r="O358" s="1307"/>
      <c r="P358" s="1296"/>
      <c r="Q358" s="1297"/>
      <c r="R358" s="1750"/>
      <c r="S358" s="647"/>
      <c r="T358" s="807"/>
      <c r="U358" s="807"/>
      <c r="V358" s="807"/>
      <c r="W358" s="807"/>
      <c r="X358" s="1225"/>
      <c r="Y358" s="1306"/>
      <c r="Z358" s="1302" t="s">
        <v>4700</v>
      </c>
      <c r="AA358" s="1303" t="s">
        <v>163</v>
      </c>
      <c r="AB358" s="1304">
        <v>0.85</v>
      </c>
      <c r="AC358" s="1215"/>
      <c r="AD358" s="1215"/>
      <c r="AE358" s="1294"/>
      <c r="AF358" s="391">
        <f>ROUND(ROUND(ROUND(ROUND(G344+K356,0)*Q344,0)*Y357,0)*AB358,0)</f>
        <v>172</v>
      </c>
      <c r="AG358" s="268"/>
    </row>
    <row r="359" spans="1:33" ht="17.100000000000001" customHeight="1">
      <c r="A359" s="243">
        <v>63</v>
      </c>
      <c r="B359" s="351">
        <v>9667</v>
      </c>
      <c r="C359" s="870" t="s">
        <v>14482</v>
      </c>
      <c r="D359" s="604"/>
      <c r="E359" s="604"/>
      <c r="F359" s="604"/>
      <c r="G359" s="1296"/>
      <c r="H359" s="605"/>
      <c r="I359" s="607"/>
      <c r="J359" s="1745"/>
      <c r="K359" s="748"/>
      <c r="L359" s="748"/>
      <c r="M359" s="1296"/>
      <c r="N359" s="1312"/>
      <c r="O359" s="1307"/>
      <c r="P359" s="1296"/>
      <c r="Q359" s="1297"/>
      <c r="R359" s="1750"/>
      <c r="S359" s="1106" t="s">
        <v>165</v>
      </c>
      <c r="T359" s="602"/>
      <c r="U359" s="602"/>
      <c r="V359" s="602"/>
      <c r="W359" s="602"/>
      <c r="X359" s="670" t="s">
        <v>163</v>
      </c>
      <c r="Y359" s="1305">
        <v>0.5</v>
      </c>
      <c r="Z359" s="1220"/>
      <c r="AA359" s="1220"/>
      <c r="AB359" s="1220"/>
      <c r="AC359" s="1220"/>
      <c r="AD359" s="1220"/>
      <c r="AE359" s="1306"/>
      <c r="AF359" s="391">
        <f>ROUND(ROUND(ROUND(G344+K356,0)*Q344,0)*Y359,0)</f>
        <v>144</v>
      </c>
      <c r="AG359" s="268"/>
    </row>
    <row r="360" spans="1:33" ht="17.100000000000001" customHeight="1">
      <c r="A360" s="243">
        <v>63</v>
      </c>
      <c r="B360" s="351">
        <v>9668</v>
      </c>
      <c r="C360" s="870" t="s">
        <v>14483</v>
      </c>
      <c r="D360" s="604"/>
      <c r="E360" s="604"/>
      <c r="F360" s="604"/>
      <c r="G360" s="1296"/>
      <c r="H360" s="605"/>
      <c r="I360" s="607"/>
      <c r="J360" s="1745"/>
      <c r="K360" s="748"/>
      <c r="L360" s="748"/>
      <c r="M360" s="1296"/>
      <c r="N360" s="1312"/>
      <c r="O360" s="1307"/>
      <c r="P360" s="1296"/>
      <c r="Q360" s="1297"/>
      <c r="R360" s="1751"/>
      <c r="S360" s="647"/>
      <c r="T360" s="807"/>
      <c r="U360" s="807"/>
      <c r="V360" s="807"/>
      <c r="W360" s="807"/>
      <c r="X360" s="1225"/>
      <c r="Y360" s="1306"/>
      <c r="Z360" s="1302" t="s">
        <v>4700</v>
      </c>
      <c r="AA360" s="1303" t="s">
        <v>163</v>
      </c>
      <c r="AB360" s="1304">
        <v>0.85</v>
      </c>
      <c r="AC360" s="1215"/>
      <c r="AD360" s="1215"/>
      <c r="AE360" s="1294"/>
      <c r="AF360" s="391">
        <f>ROUND(ROUND(ROUND(ROUND(G344+K356,0)*Q344,0)*Y359,0)*AB360,0)</f>
        <v>122</v>
      </c>
      <c r="AG360" s="268"/>
    </row>
    <row r="361" spans="1:33" ht="17.100000000000001" customHeight="1">
      <c r="A361" s="243">
        <v>63</v>
      </c>
      <c r="B361" s="351">
        <v>9669</v>
      </c>
      <c r="C361" s="870" t="s">
        <v>14484</v>
      </c>
      <c r="D361" s="604"/>
      <c r="E361" s="604"/>
      <c r="F361" s="604"/>
      <c r="G361" s="1296"/>
      <c r="H361" s="605"/>
      <c r="I361" s="607"/>
      <c r="J361" s="1745"/>
      <c r="K361" s="748"/>
      <c r="L361" s="748"/>
      <c r="M361" s="1296"/>
      <c r="N361" s="1312"/>
      <c r="O361" s="1307"/>
      <c r="P361" s="1296"/>
      <c r="Q361" s="1297"/>
      <c r="R361" s="641"/>
      <c r="S361" s="641"/>
      <c r="T361" s="602"/>
      <c r="U361" s="602"/>
      <c r="V361" s="602"/>
      <c r="W361" s="602"/>
      <c r="X361" s="670"/>
      <c r="Y361" s="1305"/>
      <c r="Z361" s="1215"/>
      <c r="AA361" s="1215"/>
      <c r="AB361" s="1294"/>
      <c r="AC361" s="1533" t="s">
        <v>167</v>
      </c>
      <c r="AD361" s="1250">
        <v>5</v>
      </c>
      <c r="AE361" s="1308" t="s">
        <v>168</v>
      </c>
      <c r="AF361" s="391">
        <f>ROUND(ROUND(ROUND(G344+K356,0)*Q344,0)-AD361,0)</f>
        <v>283</v>
      </c>
      <c r="AG361" s="268"/>
    </row>
    <row r="362" spans="1:33" ht="17.100000000000001" customHeight="1">
      <c r="A362" s="243">
        <v>63</v>
      </c>
      <c r="B362" s="351">
        <v>9670</v>
      </c>
      <c r="C362" s="870" t="s">
        <v>14485</v>
      </c>
      <c r="D362" s="604"/>
      <c r="E362" s="604"/>
      <c r="F362" s="604"/>
      <c r="G362" s="1296"/>
      <c r="H362" s="605"/>
      <c r="I362" s="607"/>
      <c r="J362" s="646"/>
      <c r="K362" s="748"/>
      <c r="L362" s="748"/>
      <c r="M362" s="1296"/>
      <c r="N362" s="1312"/>
      <c r="O362" s="1307"/>
      <c r="P362" s="1296"/>
      <c r="Q362" s="1297"/>
      <c r="R362" s="1104"/>
      <c r="S362" s="1104"/>
      <c r="T362" s="807"/>
      <c r="U362" s="807"/>
      <c r="V362" s="807"/>
      <c r="W362" s="807"/>
      <c r="X362" s="1225"/>
      <c r="Y362" s="1306"/>
      <c r="Z362" s="1233" t="s">
        <v>4700</v>
      </c>
      <c r="AA362" s="670" t="s">
        <v>163</v>
      </c>
      <c r="AB362" s="1309">
        <v>0.85</v>
      </c>
      <c r="AC362" s="1745"/>
      <c r="AD362" s="1250"/>
      <c r="AE362" s="1308"/>
      <c r="AF362" s="391">
        <f>ROUND(ROUND(ROUND(ROUND(G344+K356,0)*Q344,0)*AB362,0)-AD361,0)</f>
        <v>240</v>
      </c>
      <c r="AG362" s="268"/>
    </row>
    <row r="363" spans="1:33" ht="17.100000000000001" customHeight="1">
      <c r="A363" s="243">
        <v>63</v>
      </c>
      <c r="B363" s="351">
        <v>9671</v>
      </c>
      <c r="C363" s="870" t="s">
        <v>14486</v>
      </c>
      <c r="D363" s="604"/>
      <c r="E363" s="604"/>
      <c r="F363" s="604"/>
      <c r="G363" s="1296"/>
      <c r="H363" s="605"/>
      <c r="I363" s="607"/>
      <c r="J363" s="646"/>
      <c r="K363" s="748"/>
      <c r="L363" s="748"/>
      <c r="M363" s="1296"/>
      <c r="N363" s="1312"/>
      <c r="O363" s="1307"/>
      <c r="P363" s="1296"/>
      <c r="Q363" s="1297"/>
      <c r="R363" s="1749" t="s">
        <v>11559</v>
      </c>
      <c r="S363" s="1106" t="s">
        <v>162</v>
      </c>
      <c r="T363" s="602"/>
      <c r="U363" s="602"/>
      <c r="V363" s="602"/>
      <c r="W363" s="602"/>
      <c r="X363" s="670" t="s">
        <v>163</v>
      </c>
      <c r="Y363" s="1305">
        <v>0.7</v>
      </c>
      <c r="Z363" s="1226"/>
      <c r="AA363" s="1226"/>
      <c r="AB363" s="1310"/>
      <c r="AC363" s="1745"/>
      <c r="AD363" s="1242"/>
      <c r="AE363" s="1291"/>
      <c r="AF363" s="391">
        <f>ROUND(ROUND(ROUND(ROUND(G344+K356,0)*Q344,0)*Y363,0)-AD361,0)</f>
        <v>197</v>
      </c>
      <c r="AG363" s="268"/>
    </row>
    <row r="364" spans="1:33" ht="17.100000000000001" customHeight="1">
      <c r="A364" s="243">
        <v>63</v>
      </c>
      <c r="B364" s="351">
        <v>9672</v>
      </c>
      <c r="C364" s="870" t="s">
        <v>14487</v>
      </c>
      <c r="D364" s="604"/>
      <c r="E364" s="604"/>
      <c r="F364" s="604"/>
      <c r="G364" s="1296"/>
      <c r="H364" s="605"/>
      <c r="I364" s="607"/>
      <c r="J364" s="646"/>
      <c r="K364" s="748"/>
      <c r="L364" s="748"/>
      <c r="M364" s="1296"/>
      <c r="N364" s="1312"/>
      <c r="O364" s="1307"/>
      <c r="P364" s="1296"/>
      <c r="Q364" s="1297"/>
      <c r="R364" s="1750"/>
      <c r="S364" s="647"/>
      <c r="T364" s="807"/>
      <c r="U364" s="807"/>
      <c r="V364" s="807"/>
      <c r="W364" s="807"/>
      <c r="X364" s="1225"/>
      <c r="Y364" s="1306"/>
      <c r="Z364" s="1302" t="s">
        <v>4700</v>
      </c>
      <c r="AA364" s="1303" t="s">
        <v>163</v>
      </c>
      <c r="AB364" s="1311">
        <v>0.85</v>
      </c>
      <c r="AC364" s="1745"/>
      <c r="AD364" s="1242"/>
      <c r="AE364" s="1291"/>
      <c r="AF364" s="391">
        <f>ROUND(ROUND(ROUND(ROUND(ROUND(G344+K356,0)*Q344,0)*Y363,0)*AB364,0)-AD361,0)</f>
        <v>167</v>
      </c>
      <c r="AG364" s="268"/>
    </row>
    <row r="365" spans="1:33" ht="17.100000000000001" customHeight="1">
      <c r="A365" s="243">
        <v>63</v>
      </c>
      <c r="B365" s="351">
        <v>9673</v>
      </c>
      <c r="C365" s="870" t="s">
        <v>14488</v>
      </c>
      <c r="D365" s="604"/>
      <c r="E365" s="604"/>
      <c r="F365" s="604"/>
      <c r="G365" s="1296"/>
      <c r="H365" s="605"/>
      <c r="I365" s="607"/>
      <c r="J365" s="646"/>
      <c r="K365" s="748"/>
      <c r="L365" s="748"/>
      <c r="M365" s="1296"/>
      <c r="N365" s="1312"/>
      <c r="O365" s="1307"/>
      <c r="P365" s="1296"/>
      <c r="Q365" s="1297"/>
      <c r="R365" s="1750"/>
      <c r="S365" s="641" t="s">
        <v>165</v>
      </c>
      <c r="T365" s="602"/>
      <c r="U365" s="602"/>
      <c r="V365" s="602"/>
      <c r="W365" s="602"/>
      <c r="X365" s="670" t="s">
        <v>163</v>
      </c>
      <c r="Y365" s="1305">
        <v>0.5</v>
      </c>
      <c r="Z365" s="1220"/>
      <c r="AA365" s="1220"/>
      <c r="AB365" s="1306"/>
      <c r="AC365" s="1745"/>
      <c r="AD365" s="1242"/>
      <c r="AE365" s="1291"/>
      <c r="AF365" s="391">
        <f>ROUND(ROUND(ROUND(ROUND(G344+K356,0)*Q344,0)*Y365,0)-AD361,0)</f>
        <v>139</v>
      </c>
      <c r="AG365" s="268"/>
    </row>
    <row r="366" spans="1:33" ht="17.100000000000001" customHeight="1">
      <c r="A366" s="243">
        <v>63</v>
      </c>
      <c r="B366" s="351">
        <v>9674</v>
      </c>
      <c r="C366" s="870" t="s">
        <v>14489</v>
      </c>
      <c r="D366" s="604"/>
      <c r="E366" s="604"/>
      <c r="F366" s="604"/>
      <c r="G366" s="1296"/>
      <c r="H366" s="605"/>
      <c r="I366" s="607"/>
      <c r="J366" s="646"/>
      <c r="K366" s="748"/>
      <c r="L366" s="748"/>
      <c r="M366" s="1296"/>
      <c r="N366" s="1312"/>
      <c r="O366" s="1333"/>
      <c r="P366" s="1329"/>
      <c r="Q366" s="1331"/>
      <c r="R366" s="1751"/>
      <c r="S366" s="1104"/>
      <c r="T366" s="807"/>
      <c r="U366" s="807"/>
      <c r="V366" s="807"/>
      <c r="W366" s="807"/>
      <c r="X366" s="1225"/>
      <c r="Y366" s="1306"/>
      <c r="Z366" s="1302" t="s">
        <v>4700</v>
      </c>
      <c r="AA366" s="1303" t="s">
        <v>163</v>
      </c>
      <c r="AB366" s="1311">
        <v>0.85</v>
      </c>
      <c r="AC366" s="1746"/>
      <c r="AD366" s="1220"/>
      <c r="AE366" s="1306"/>
      <c r="AF366" s="391">
        <f>ROUND(ROUND(ROUND(ROUND(ROUND(G344+K356,0)*Q344,0)*Y365,0)*AB366,0)-AD361,0)</f>
        <v>117</v>
      </c>
      <c r="AG366" s="268"/>
    </row>
    <row r="367" spans="1:33" ht="17.100000000000001" customHeight="1">
      <c r="A367" s="243">
        <v>63</v>
      </c>
      <c r="B367" s="351">
        <v>9675</v>
      </c>
      <c r="C367" s="870" t="s">
        <v>14490</v>
      </c>
      <c r="D367" s="646"/>
      <c r="E367" s="646"/>
      <c r="F367" s="604"/>
      <c r="G367" s="1296"/>
      <c r="H367" s="605"/>
      <c r="I367" s="607"/>
      <c r="J367" s="601"/>
      <c r="K367" s="602"/>
      <c r="L367" s="1319"/>
      <c r="M367" s="602"/>
      <c r="N367" s="1314"/>
      <c r="O367" s="1593" t="s">
        <v>165</v>
      </c>
      <c r="P367" s="605"/>
      <c r="Q367" s="607"/>
      <c r="R367" s="670"/>
      <c r="S367" s="670"/>
      <c r="T367" s="602"/>
      <c r="U367" s="602"/>
      <c r="V367" s="602"/>
      <c r="W367" s="602"/>
      <c r="X367" s="670"/>
      <c r="Y367" s="1320"/>
      <c r="Z367" s="1215"/>
      <c r="AA367" s="1215"/>
      <c r="AB367" s="1215"/>
      <c r="AC367" s="1215"/>
      <c r="AD367" s="1215"/>
      <c r="AE367" s="1294"/>
      <c r="AF367" s="391">
        <f>ROUND(G344*Q368,0)</f>
        <v>203</v>
      </c>
      <c r="AG367" s="268"/>
    </row>
    <row r="368" spans="1:33" ht="17.100000000000001" customHeight="1">
      <c r="A368" s="243">
        <v>63</v>
      </c>
      <c r="B368" s="351">
        <v>9676</v>
      </c>
      <c r="C368" s="870" t="s">
        <v>14491</v>
      </c>
      <c r="D368" s="646"/>
      <c r="E368" s="646"/>
      <c r="F368" s="604"/>
      <c r="G368" s="1296"/>
      <c r="H368" s="605"/>
      <c r="I368" s="607"/>
      <c r="J368" s="604"/>
      <c r="K368" s="605"/>
      <c r="L368" s="1321"/>
      <c r="M368" s="605"/>
      <c r="N368" s="1102"/>
      <c r="O368" s="1745"/>
      <c r="P368" s="1250" t="s">
        <v>163</v>
      </c>
      <c r="Q368" s="1291">
        <v>0.5</v>
      </c>
      <c r="R368" s="1225"/>
      <c r="S368" s="1225"/>
      <c r="T368" s="807"/>
      <c r="U368" s="807"/>
      <c r="V368" s="807"/>
      <c r="W368" s="807"/>
      <c r="X368" s="1225"/>
      <c r="Y368" s="1322"/>
      <c r="Z368" s="1233" t="s">
        <v>4700</v>
      </c>
      <c r="AA368" s="670" t="s">
        <v>163</v>
      </c>
      <c r="AB368" s="1293">
        <v>0.85</v>
      </c>
      <c r="AC368" s="1215"/>
      <c r="AD368" s="1215"/>
      <c r="AE368" s="1294"/>
      <c r="AF368" s="391">
        <f>ROUND(ROUND(G344*Q368,0)*AB368,0)</f>
        <v>173</v>
      </c>
      <c r="AG368" s="268"/>
    </row>
    <row r="369" spans="1:33" ht="17.100000000000001" customHeight="1">
      <c r="A369" s="243">
        <v>63</v>
      </c>
      <c r="B369" s="351">
        <v>9677</v>
      </c>
      <c r="C369" s="870" t="s">
        <v>14492</v>
      </c>
      <c r="D369" s="604"/>
      <c r="E369" s="604"/>
      <c r="F369" s="637"/>
      <c r="G369" s="638"/>
      <c r="H369" s="638"/>
      <c r="I369" s="744"/>
      <c r="J369" s="646"/>
      <c r="K369" s="748"/>
      <c r="L369" s="748"/>
      <c r="M369" s="1296"/>
      <c r="N369" s="1312"/>
      <c r="O369" s="1745"/>
      <c r="P369" s="1296"/>
      <c r="Q369" s="1297"/>
      <c r="R369" s="1749" t="s">
        <v>11559</v>
      </c>
      <c r="S369" s="1106" t="s">
        <v>162</v>
      </c>
      <c r="T369" s="602"/>
      <c r="U369" s="602"/>
      <c r="V369" s="602"/>
      <c r="W369" s="602"/>
      <c r="X369" s="670" t="s">
        <v>163</v>
      </c>
      <c r="Y369" s="1305">
        <v>0.7</v>
      </c>
      <c r="Z369" s="1226"/>
      <c r="AA369" s="1226"/>
      <c r="AB369" s="1226"/>
      <c r="AC369" s="1226"/>
      <c r="AD369" s="1226"/>
      <c r="AE369" s="1310"/>
      <c r="AF369" s="391">
        <f>ROUND(ROUND(G344*Q368,0)*Y369,0)</f>
        <v>142</v>
      </c>
      <c r="AG369" s="268"/>
    </row>
    <row r="370" spans="1:33" ht="17.100000000000001" customHeight="1">
      <c r="A370" s="243">
        <v>63</v>
      </c>
      <c r="B370" s="351">
        <v>9678</v>
      </c>
      <c r="C370" s="870" t="s">
        <v>14493</v>
      </c>
      <c r="D370" s="604"/>
      <c r="E370" s="604"/>
      <c r="F370" s="637"/>
      <c r="G370" s="638"/>
      <c r="H370" s="638"/>
      <c r="I370" s="744"/>
      <c r="J370" s="646"/>
      <c r="K370" s="748"/>
      <c r="L370" s="748"/>
      <c r="M370" s="1296"/>
      <c r="N370" s="1312"/>
      <c r="O370" s="1745"/>
      <c r="P370" s="1296"/>
      <c r="Q370" s="1297"/>
      <c r="R370" s="1750"/>
      <c r="S370" s="647"/>
      <c r="T370" s="807"/>
      <c r="U370" s="807"/>
      <c r="V370" s="807"/>
      <c r="W370" s="807"/>
      <c r="X370" s="1225"/>
      <c r="Y370" s="1306"/>
      <c r="Z370" s="1302" t="s">
        <v>4700</v>
      </c>
      <c r="AA370" s="1303" t="s">
        <v>163</v>
      </c>
      <c r="AB370" s="1304">
        <v>0.85</v>
      </c>
      <c r="AC370" s="1215"/>
      <c r="AD370" s="1215"/>
      <c r="AE370" s="1294"/>
      <c r="AF370" s="391">
        <f>ROUND(ROUND(ROUND(G344*Q368,0)*Y369,0)*AB370,0)</f>
        <v>121</v>
      </c>
      <c r="AG370" s="268"/>
    </row>
    <row r="371" spans="1:33" ht="17.100000000000001" customHeight="1">
      <c r="A371" s="243">
        <v>63</v>
      </c>
      <c r="B371" s="351">
        <v>9679</v>
      </c>
      <c r="C371" s="870" t="s">
        <v>14494</v>
      </c>
      <c r="D371" s="604"/>
      <c r="E371" s="604"/>
      <c r="F371" s="637"/>
      <c r="G371" s="638"/>
      <c r="H371" s="638"/>
      <c r="I371" s="744"/>
      <c r="J371" s="646"/>
      <c r="K371" s="748"/>
      <c r="L371" s="748"/>
      <c r="M371" s="1296"/>
      <c r="N371" s="1312"/>
      <c r="O371" s="1745"/>
      <c r="P371" s="1296"/>
      <c r="Q371" s="1297"/>
      <c r="R371" s="1750"/>
      <c r="S371" s="1106" t="s">
        <v>165</v>
      </c>
      <c r="T371" s="602"/>
      <c r="U371" s="602"/>
      <c r="V371" s="602"/>
      <c r="W371" s="602"/>
      <c r="X371" s="670" t="s">
        <v>163</v>
      </c>
      <c r="Y371" s="1305">
        <v>0.5</v>
      </c>
      <c r="Z371" s="1220"/>
      <c r="AA371" s="1220"/>
      <c r="AB371" s="1220"/>
      <c r="AC371" s="1220"/>
      <c r="AD371" s="1220"/>
      <c r="AE371" s="1306"/>
      <c r="AF371" s="391">
        <f>ROUND(ROUND(G344*Q368,0)*Y371,0)</f>
        <v>102</v>
      </c>
      <c r="AG371" s="268"/>
    </row>
    <row r="372" spans="1:33" ht="17.100000000000001" customHeight="1">
      <c r="A372" s="243">
        <v>63</v>
      </c>
      <c r="B372" s="351">
        <v>9680</v>
      </c>
      <c r="C372" s="870" t="s">
        <v>14495</v>
      </c>
      <c r="D372" s="604"/>
      <c r="E372" s="604"/>
      <c r="F372" s="637"/>
      <c r="G372" s="638"/>
      <c r="H372" s="638"/>
      <c r="I372" s="744"/>
      <c r="J372" s="646"/>
      <c r="K372" s="748"/>
      <c r="L372" s="748"/>
      <c r="M372" s="1296"/>
      <c r="N372" s="1312"/>
      <c r="O372" s="1745"/>
      <c r="P372" s="1296"/>
      <c r="Q372" s="1297"/>
      <c r="R372" s="1751"/>
      <c r="S372" s="647"/>
      <c r="T372" s="807"/>
      <c r="U372" s="807"/>
      <c r="V372" s="807"/>
      <c r="W372" s="807"/>
      <c r="X372" s="1225"/>
      <c r="Y372" s="1306"/>
      <c r="Z372" s="1302" t="s">
        <v>4700</v>
      </c>
      <c r="AA372" s="1303" t="s">
        <v>163</v>
      </c>
      <c r="AB372" s="1304">
        <v>0.85</v>
      </c>
      <c r="AC372" s="1215"/>
      <c r="AD372" s="1215"/>
      <c r="AE372" s="1294"/>
      <c r="AF372" s="391">
        <f>ROUND(ROUND(ROUND(G344*Q368,0)*Y371,0)*AB372,0)</f>
        <v>87</v>
      </c>
      <c r="AG372" s="268"/>
    </row>
    <row r="373" spans="1:33" ht="17.100000000000001" customHeight="1">
      <c r="A373" s="243">
        <v>63</v>
      </c>
      <c r="B373" s="351">
        <v>9681</v>
      </c>
      <c r="C373" s="870" t="s">
        <v>14496</v>
      </c>
      <c r="D373" s="604"/>
      <c r="E373" s="604"/>
      <c r="F373" s="637"/>
      <c r="G373" s="638"/>
      <c r="H373" s="638"/>
      <c r="I373" s="744"/>
      <c r="J373" s="646"/>
      <c r="K373" s="748"/>
      <c r="L373" s="748"/>
      <c r="M373" s="1296"/>
      <c r="N373" s="1312"/>
      <c r="O373" s="1745"/>
      <c r="P373" s="1296"/>
      <c r="Q373" s="1297"/>
      <c r="R373" s="641"/>
      <c r="S373" s="641"/>
      <c r="T373" s="602"/>
      <c r="U373" s="602"/>
      <c r="V373" s="602"/>
      <c r="W373" s="602"/>
      <c r="X373" s="670"/>
      <c r="Y373" s="1305"/>
      <c r="Z373" s="1215"/>
      <c r="AA373" s="1215"/>
      <c r="AB373" s="1294"/>
      <c r="AC373" s="1533" t="s">
        <v>167</v>
      </c>
      <c r="AD373" s="1250">
        <v>5</v>
      </c>
      <c r="AE373" s="1308" t="s">
        <v>168</v>
      </c>
      <c r="AF373" s="391">
        <f>ROUND(ROUND(G344*Q368,0)-AD373,0)</f>
        <v>198</v>
      </c>
      <c r="AG373" s="268"/>
    </row>
    <row r="374" spans="1:33" ht="17.100000000000001" customHeight="1">
      <c r="A374" s="243">
        <v>63</v>
      </c>
      <c r="B374" s="351">
        <v>9682</v>
      </c>
      <c r="C374" s="870" t="s">
        <v>14497</v>
      </c>
      <c r="D374" s="604"/>
      <c r="E374" s="604"/>
      <c r="F374" s="637"/>
      <c r="G374" s="638"/>
      <c r="H374" s="638"/>
      <c r="I374" s="744"/>
      <c r="J374" s="646"/>
      <c r="K374" s="748"/>
      <c r="L374" s="748"/>
      <c r="M374" s="1296"/>
      <c r="N374" s="1312"/>
      <c r="O374" s="1307"/>
      <c r="P374" s="1296"/>
      <c r="Q374" s="1297"/>
      <c r="R374" s="1104"/>
      <c r="S374" s="1104"/>
      <c r="T374" s="807"/>
      <c r="U374" s="807"/>
      <c r="V374" s="807"/>
      <c r="W374" s="807"/>
      <c r="X374" s="1225"/>
      <c r="Y374" s="1306"/>
      <c r="Z374" s="1233" t="s">
        <v>4700</v>
      </c>
      <c r="AA374" s="670" t="s">
        <v>163</v>
      </c>
      <c r="AB374" s="1309">
        <v>0.85</v>
      </c>
      <c r="AC374" s="1745"/>
      <c r="AD374" s="1250"/>
      <c r="AE374" s="1308"/>
      <c r="AF374" s="391">
        <f>ROUND(ROUND(ROUND(G344*Q368,0)*AB374,0)-AD373,0)</f>
        <v>168</v>
      </c>
      <c r="AG374" s="268"/>
    </row>
    <row r="375" spans="1:33" ht="17.100000000000001" customHeight="1">
      <c r="A375" s="243">
        <v>63</v>
      </c>
      <c r="B375" s="351">
        <v>9683</v>
      </c>
      <c r="C375" s="870" t="s">
        <v>14498</v>
      </c>
      <c r="D375" s="604"/>
      <c r="E375" s="604"/>
      <c r="F375" s="637"/>
      <c r="G375" s="638"/>
      <c r="H375" s="638"/>
      <c r="I375" s="744"/>
      <c r="J375" s="646"/>
      <c r="K375" s="748"/>
      <c r="L375" s="748"/>
      <c r="M375" s="1296"/>
      <c r="N375" s="1312"/>
      <c r="O375" s="1307"/>
      <c r="P375" s="1296"/>
      <c r="Q375" s="1297"/>
      <c r="R375" s="1749" t="s">
        <v>11559</v>
      </c>
      <c r="S375" s="1106" t="s">
        <v>162</v>
      </c>
      <c r="T375" s="602"/>
      <c r="U375" s="602"/>
      <c r="V375" s="602"/>
      <c r="W375" s="602"/>
      <c r="X375" s="670" t="s">
        <v>163</v>
      </c>
      <c r="Y375" s="1305">
        <v>0.7</v>
      </c>
      <c r="Z375" s="1226"/>
      <c r="AA375" s="1226"/>
      <c r="AB375" s="1310"/>
      <c r="AC375" s="1745"/>
      <c r="AD375" s="1242"/>
      <c r="AE375" s="1291"/>
      <c r="AF375" s="391">
        <f>ROUND(ROUND(ROUND(G344*Q368,0)*Y375,0)-AD373,0)</f>
        <v>137</v>
      </c>
      <c r="AG375" s="268"/>
    </row>
    <row r="376" spans="1:33" ht="17.100000000000001" customHeight="1">
      <c r="A376" s="243">
        <v>63</v>
      </c>
      <c r="B376" s="351">
        <v>9684</v>
      </c>
      <c r="C376" s="870" t="s">
        <v>14499</v>
      </c>
      <c r="D376" s="604"/>
      <c r="E376" s="604"/>
      <c r="F376" s="637"/>
      <c r="G376" s="638"/>
      <c r="H376" s="638"/>
      <c r="I376" s="744"/>
      <c r="J376" s="646"/>
      <c r="K376" s="748"/>
      <c r="L376" s="748"/>
      <c r="M376" s="1296"/>
      <c r="N376" s="1312"/>
      <c r="O376" s="1307"/>
      <c r="P376" s="1296"/>
      <c r="Q376" s="1297"/>
      <c r="R376" s="1750"/>
      <c r="S376" s="647"/>
      <c r="T376" s="807"/>
      <c r="U376" s="807"/>
      <c r="V376" s="807"/>
      <c r="W376" s="807"/>
      <c r="X376" s="1225"/>
      <c r="Y376" s="1306"/>
      <c r="Z376" s="1302" t="s">
        <v>4700</v>
      </c>
      <c r="AA376" s="1303" t="s">
        <v>163</v>
      </c>
      <c r="AB376" s="1311">
        <v>0.85</v>
      </c>
      <c r="AC376" s="1745"/>
      <c r="AD376" s="1242"/>
      <c r="AE376" s="1291"/>
      <c r="AF376" s="391">
        <f>ROUND(ROUND(ROUND(ROUND(G344*Q368,0)*Y375,0)*AB376,0)-AD373,0)</f>
        <v>116</v>
      </c>
      <c r="AG376" s="268"/>
    </row>
    <row r="377" spans="1:33" ht="17.100000000000001" customHeight="1">
      <c r="A377" s="243">
        <v>63</v>
      </c>
      <c r="B377" s="351">
        <v>9685</v>
      </c>
      <c r="C377" s="870" t="s">
        <v>14500</v>
      </c>
      <c r="D377" s="604"/>
      <c r="E377" s="604"/>
      <c r="F377" s="637"/>
      <c r="G377" s="638"/>
      <c r="H377" s="638"/>
      <c r="I377" s="744"/>
      <c r="J377" s="646"/>
      <c r="K377" s="748"/>
      <c r="L377" s="748"/>
      <c r="M377" s="1296"/>
      <c r="N377" s="1312"/>
      <c r="O377" s="1307"/>
      <c r="P377" s="1296"/>
      <c r="Q377" s="1297"/>
      <c r="R377" s="1750"/>
      <c r="S377" s="641" t="s">
        <v>165</v>
      </c>
      <c r="T377" s="602"/>
      <c r="U377" s="602"/>
      <c r="V377" s="602"/>
      <c r="W377" s="602"/>
      <c r="X377" s="670" t="s">
        <v>163</v>
      </c>
      <c r="Y377" s="1305">
        <v>0.5</v>
      </c>
      <c r="Z377" s="1220"/>
      <c r="AA377" s="1220"/>
      <c r="AB377" s="1306"/>
      <c r="AC377" s="1745"/>
      <c r="AD377" s="1242"/>
      <c r="AE377" s="1291"/>
      <c r="AF377" s="391">
        <f>ROUND(ROUND(ROUND(G344*Q368,0)*Y377,0)-AD373,0)</f>
        <v>97</v>
      </c>
      <c r="AG377" s="268"/>
    </row>
    <row r="378" spans="1:33" ht="17.100000000000001" customHeight="1">
      <c r="A378" s="243">
        <v>63</v>
      </c>
      <c r="B378" s="351">
        <v>9686</v>
      </c>
      <c r="C378" s="870" t="s">
        <v>14501</v>
      </c>
      <c r="D378" s="604"/>
      <c r="E378" s="604"/>
      <c r="F378" s="637"/>
      <c r="G378" s="638"/>
      <c r="H378" s="638"/>
      <c r="I378" s="744"/>
      <c r="J378" s="646"/>
      <c r="K378" s="748"/>
      <c r="L378" s="748"/>
      <c r="M378" s="1296"/>
      <c r="N378" s="1312"/>
      <c r="O378" s="1307"/>
      <c r="P378" s="1296"/>
      <c r="Q378" s="1297"/>
      <c r="R378" s="1751"/>
      <c r="S378" s="1104"/>
      <c r="T378" s="807"/>
      <c r="U378" s="807"/>
      <c r="V378" s="807"/>
      <c r="W378" s="807"/>
      <c r="X378" s="1225"/>
      <c r="Y378" s="1306"/>
      <c r="Z378" s="1302" t="s">
        <v>4700</v>
      </c>
      <c r="AA378" s="1303" t="s">
        <v>163</v>
      </c>
      <c r="AB378" s="1311">
        <v>0.85</v>
      </c>
      <c r="AC378" s="1746"/>
      <c r="AD378" s="1220"/>
      <c r="AE378" s="1306"/>
      <c r="AF378" s="391">
        <f>ROUND(ROUND(ROUND(ROUND(G344*Q368,0)*Y377,0)*AB378,0)-AD373,0)</f>
        <v>82</v>
      </c>
      <c r="AG378" s="268"/>
    </row>
    <row r="379" spans="1:33" ht="17.100000000000001" customHeight="1">
      <c r="A379" s="243">
        <v>63</v>
      </c>
      <c r="B379" s="351">
        <v>9687</v>
      </c>
      <c r="C379" s="870" t="s">
        <v>14502</v>
      </c>
      <c r="D379" s="604"/>
      <c r="E379" s="604"/>
      <c r="F379" s="604"/>
      <c r="G379" s="638"/>
      <c r="H379" s="638"/>
      <c r="I379" s="607"/>
      <c r="J379" s="1593" t="s">
        <v>5845</v>
      </c>
      <c r="K379" s="602"/>
      <c r="L379" s="1319"/>
      <c r="M379" s="602"/>
      <c r="N379" s="1102"/>
      <c r="O379" s="604"/>
      <c r="P379" s="605"/>
      <c r="Q379" s="607"/>
      <c r="R379" s="670"/>
      <c r="S379" s="670"/>
      <c r="T379" s="602"/>
      <c r="U379" s="602"/>
      <c r="V379" s="602"/>
      <c r="W379" s="602"/>
      <c r="X379" s="670"/>
      <c r="Y379" s="1320"/>
      <c r="Z379" s="1215"/>
      <c r="AA379" s="1215"/>
      <c r="AB379" s="1215"/>
      <c r="AC379" s="1215"/>
      <c r="AD379" s="1215"/>
      <c r="AE379" s="1294"/>
      <c r="AF379" s="391">
        <f>ROUND(ROUND(G344+K380,0)*Q368,0)</f>
        <v>206</v>
      </c>
      <c r="AG379" s="268"/>
    </row>
    <row r="380" spans="1:33" ht="17.100000000000001" customHeight="1">
      <c r="A380" s="243">
        <v>63</v>
      </c>
      <c r="B380" s="351">
        <v>9688</v>
      </c>
      <c r="C380" s="870" t="s">
        <v>14503</v>
      </c>
      <c r="D380" s="604"/>
      <c r="E380" s="604"/>
      <c r="F380" s="604"/>
      <c r="G380" s="1328"/>
      <c r="H380" s="605"/>
      <c r="I380" s="607"/>
      <c r="J380" s="1745"/>
      <c r="K380" s="605">
        <v>6</v>
      </c>
      <c r="L380" s="1321" t="s">
        <v>16</v>
      </c>
      <c r="M380" s="605"/>
      <c r="N380" s="1102"/>
      <c r="O380" s="604"/>
      <c r="P380" s="605"/>
      <c r="Q380" s="607"/>
      <c r="R380" s="1225"/>
      <c r="S380" s="1225"/>
      <c r="T380" s="807"/>
      <c r="U380" s="807"/>
      <c r="V380" s="807"/>
      <c r="W380" s="807"/>
      <c r="X380" s="1225"/>
      <c r="Y380" s="1322"/>
      <c r="Z380" s="1233" t="s">
        <v>4700</v>
      </c>
      <c r="AA380" s="670" t="s">
        <v>163</v>
      </c>
      <c r="AB380" s="1293">
        <v>0.85</v>
      </c>
      <c r="AC380" s="1215"/>
      <c r="AD380" s="1215"/>
      <c r="AE380" s="1294"/>
      <c r="AF380" s="391">
        <f>ROUND(ROUND(ROUND(G344+K380,0)*Q368,0)*AB380,0)</f>
        <v>175</v>
      </c>
      <c r="AG380" s="268"/>
    </row>
    <row r="381" spans="1:33" ht="17.100000000000001" customHeight="1">
      <c r="A381" s="243">
        <v>63</v>
      </c>
      <c r="B381" s="351">
        <v>9689</v>
      </c>
      <c r="C381" s="870" t="s">
        <v>14504</v>
      </c>
      <c r="D381" s="604"/>
      <c r="E381" s="604"/>
      <c r="F381" s="604"/>
      <c r="G381" s="1296"/>
      <c r="H381" s="605"/>
      <c r="I381" s="607"/>
      <c r="J381" s="1745"/>
      <c r="K381" s="748"/>
      <c r="L381" s="748"/>
      <c r="M381" s="1296"/>
      <c r="N381" s="1312"/>
      <c r="O381" s="1307"/>
      <c r="P381" s="1296"/>
      <c r="Q381" s="1297"/>
      <c r="R381" s="1749" t="s">
        <v>11559</v>
      </c>
      <c r="S381" s="1106" t="s">
        <v>162</v>
      </c>
      <c r="T381" s="602"/>
      <c r="U381" s="602"/>
      <c r="V381" s="602"/>
      <c r="W381" s="602"/>
      <c r="X381" s="670" t="s">
        <v>163</v>
      </c>
      <c r="Y381" s="1305">
        <v>0.7</v>
      </c>
      <c r="Z381" s="1226"/>
      <c r="AA381" s="1226"/>
      <c r="AB381" s="1226"/>
      <c r="AC381" s="1226"/>
      <c r="AD381" s="1226"/>
      <c r="AE381" s="1310"/>
      <c r="AF381" s="391">
        <f>ROUND(ROUND(ROUND(G344+K380,0)*Q368,0)*Y381,0)</f>
        <v>144</v>
      </c>
      <c r="AG381" s="268"/>
    </row>
    <row r="382" spans="1:33" ht="17.100000000000001" customHeight="1">
      <c r="A382" s="243">
        <v>63</v>
      </c>
      <c r="B382" s="351">
        <v>9690</v>
      </c>
      <c r="C382" s="870" t="s">
        <v>14505</v>
      </c>
      <c r="D382" s="604"/>
      <c r="E382" s="604"/>
      <c r="F382" s="604"/>
      <c r="G382" s="1296"/>
      <c r="H382" s="605"/>
      <c r="I382" s="607"/>
      <c r="J382" s="1745"/>
      <c r="K382" s="748"/>
      <c r="L382" s="748"/>
      <c r="M382" s="1296"/>
      <c r="N382" s="1312"/>
      <c r="O382" s="1307"/>
      <c r="P382" s="1296"/>
      <c r="Q382" s="1297"/>
      <c r="R382" s="1750"/>
      <c r="S382" s="647"/>
      <c r="T382" s="807"/>
      <c r="U382" s="807"/>
      <c r="V382" s="807"/>
      <c r="W382" s="807"/>
      <c r="X382" s="1225"/>
      <c r="Y382" s="1306"/>
      <c r="Z382" s="1302" t="s">
        <v>4700</v>
      </c>
      <c r="AA382" s="1303" t="s">
        <v>163</v>
      </c>
      <c r="AB382" s="1304">
        <v>0.85</v>
      </c>
      <c r="AC382" s="1215"/>
      <c r="AD382" s="1215"/>
      <c r="AE382" s="1294"/>
      <c r="AF382" s="391">
        <f>ROUND(ROUND(ROUND(ROUND(G344+K380,0)*Q368,0)*Y381,0)*AB382,0)</f>
        <v>122</v>
      </c>
      <c r="AG382" s="268"/>
    </row>
    <row r="383" spans="1:33" ht="17.100000000000001" customHeight="1">
      <c r="A383" s="243">
        <v>63</v>
      </c>
      <c r="B383" s="351">
        <v>9691</v>
      </c>
      <c r="C383" s="870" t="s">
        <v>14506</v>
      </c>
      <c r="D383" s="604"/>
      <c r="E383" s="604"/>
      <c r="F383" s="604"/>
      <c r="G383" s="1296"/>
      <c r="H383" s="605"/>
      <c r="I383" s="607"/>
      <c r="J383" s="1745"/>
      <c r="K383" s="748"/>
      <c r="L383" s="748"/>
      <c r="M383" s="1296"/>
      <c r="N383" s="1312"/>
      <c r="O383" s="1307"/>
      <c r="P383" s="1296"/>
      <c r="Q383" s="1297"/>
      <c r="R383" s="1750"/>
      <c r="S383" s="1106" t="s">
        <v>165</v>
      </c>
      <c r="T383" s="602"/>
      <c r="U383" s="602"/>
      <c r="V383" s="602"/>
      <c r="W383" s="602"/>
      <c r="X383" s="670" t="s">
        <v>163</v>
      </c>
      <c r="Y383" s="1305">
        <v>0.5</v>
      </c>
      <c r="Z383" s="1220"/>
      <c r="AA383" s="1220"/>
      <c r="AB383" s="1220"/>
      <c r="AC383" s="1220"/>
      <c r="AD383" s="1220"/>
      <c r="AE383" s="1306"/>
      <c r="AF383" s="391">
        <f>ROUND(ROUND(ROUND(G344+K380,0)*Q368,0)*Y383,0)</f>
        <v>103</v>
      </c>
      <c r="AG383" s="268"/>
    </row>
    <row r="384" spans="1:33" ht="17.100000000000001" customHeight="1">
      <c r="A384" s="243">
        <v>63</v>
      </c>
      <c r="B384" s="351">
        <v>9692</v>
      </c>
      <c r="C384" s="870" t="s">
        <v>14507</v>
      </c>
      <c r="D384" s="604"/>
      <c r="E384" s="604"/>
      <c r="F384" s="604"/>
      <c r="G384" s="1296"/>
      <c r="H384" s="605"/>
      <c r="I384" s="607"/>
      <c r="J384" s="1745"/>
      <c r="K384" s="748"/>
      <c r="L384" s="748"/>
      <c r="M384" s="1296"/>
      <c r="N384" s="1312"/>
      <c r="O384" s="1307"/>
      <c r="P384" s="1296"/>
      <c r="Q384" s="1297"/>
      <c r="R384" s="1751"/>
      <c r="S384" s="647"/>
      <c r="T384" s="807"/>
      <c r="U384" s="807"/>
      <c r="V384" s="807"/>
      <c r="W384" s="807"/>
      <c r="X384" s="1225"/>
      <c r="Y384" s="1306"/>
      <c r="Z384" s="1302" t="s">
        <v>4700</v>
      </c>
      <c r="AA384" s="1303" t="s">
        <v>163</v>
      </c>
      <c r="AB384" s="1304">
        <v>0.85</v>
      </c>
      <c r="AC384" s="1215"/>
      <c r="AD384" s="1215"/>
      <c r="AE384" s="1294"/>
      <c r="AF384" s="391">
        <f>ROUND(ROUND(ROUND(ROUND(G344+K380,0)*Q368,0)*Y383,0)*AB384,0)</f>
        <v>88</v>
      </c>
      <c r="AG384" s="268"/>
    </row>
    <row r="385" spans="1:33" ht="17.100000000000001" customHeight="1">
      <c r="A385" s="243">
        <v>63</v>
      </c>
      <c r="B385" s="351">
        <v>9693</v>
      </c>
      <c r="C385" s="870" t="s">
        <v>14508</v>
      </c>
      <c r="D385" s="604"/>
      <c r="E385" s="604"/>
      <c r="F385" s="604"/>
      <c r="G385" s="1296"/>
      <c r="H385" s="605"/>
      <c r="I385" s="607"/>
      <c r="J385" s="646"/>
      <c r="K385" s="748"/>
      <c r="L385" s="748"/>
      <c r="M385" s="1296"/>
      <c r="N385" s="1312"/>
      <c r="O385" s="1307"/>
      <c r="P385" s="1296"/>
      <c r="Q385" s="1297"/>
      <c r="R385" s="641"/>
      <c r="S385" s="641"/>
      <c r="T385" s="602"/>
      <c r="U385" s="602"/>
      <c r="V385" s="602"/>
      <c r="W385" s="602"/>
      <c r="X385" s="670"/>
      <c r="Y385" s="1305"/>
      <c r="Z385" s="1215"/>
      <c r="AA385" s="1215"/>
      <c r="AB385" s="1294"/>
      <c r="AC385" s="1533" t="s">
        <v>167</v>
      </c>
      <c r="AD385" s="1250">
        <v>5</v>
      </c>
      <c r="AE385" s="1308" t="s">
        <v>168</v>
      </c>
      <c r="AF385" s="391">
        <f>ROUND(ROUND(ROUND(G344+K380,0)*Q368,0)-AD385,0)</f>
        <v>201</v>
      </c>
      <c r="AG385" s="268"/>
    </row>
    <row r="386" spans="1:33" ht="17.100000000000001" customHeight="1">
      <c r="A386" s="243">
        <v>63</v>
      </c>
      <c r="B386" s="351">
        <v>9694</v>
      </c>
      <c r="C386" s="870" t="s">
        <v>14509</v>
      </c>
      <c r="D386" s="604"/>
      <c r="E386" s="604"/>
      <c r="F386" s="604"/>
      <c r="G386" s="1296"/>
      <c r="H386" s="605"/>
      <c r="I386" s="607"/>
      <c r="J386" s="646"/>
      <c r="K386" s="748"/>
      <c r="L386" s="748"/>
      <c r="M386" s="1296"/>
      <c r="N386" s="1312"/>
      <c r="O386" s="1307"/>
      <c r="P386" s="1296"/>
      <c r="Q386" s="1297"/>
      <c r="R386" s="1104"/>
      <c r="S386" s="1104"/>
      <c r="T386" s="807"/>
      <c r="U386" s="807"/>
      <c r="V386" s="807"/>
      <c r="W386" s="807"/>
      <c r="X386" s="1225"/>
      <c r="Y386" s="1306"/>
      <c r="Z386" s="1233" t="s">
        <v>4700</v>
      </c>
      <c r="AA386" s="670" t="s">
        <v>163</v>
      </c>
      <c r="AB386" s="1309">
        <v>0.85</v>
      </c>
      <c r="AC386" s="1745"/>
      <c r="AD386" s="1250"/>
      <c r="AE386" s="1308"/>
      <c r="AF386" s="391">
        <f>ROUND(ROUND(ROUND(ROUND(G344+K380,0)*Q368,0)*AB386,0)-AD385,0)</f>
        <v>170</v>
      </c>
      <c r="AG386" s="268"/>
    </row>
    <row r="387" spans="1:33" ht="17.100000000000001" customHeight="1">
      <c r="A387" s="243">
        <v>63</v>
      </c>
      <c r="B387" s="351">
        <v>9695</v>
      </c>
      <c r="C387" s="870" t="s">
        <v>14510</v>
      </c>
      <c r="D387" s="604"/>
      <c r="E387" s="604"/>
      <c r="F387" s="604"/>
      <c r="G387" s="1296"/>
      <c r="H387" s="605"/>
      <c r="I387" s="607"/>
      <c r="J387" s="646"/>
      <c r="K387" s="748"/>
      <c r="L387" s="748"/>
      <c r="M387" s="1296"/>
      <c r="N387" s="1312"/>
      <c r="O387" s="1307"/>
      <c r="P387" s="1296"/>
      <c r="Q387" s="1297"/>
      <c r="R387" s="1749" t="s">
        <v>11559</v>
      </c>
      <c r="S387" s="1106" t="s">
        <v>162</v>
      </c>
      <c r="T387" s="602"/>
      <c r="U387" s="602"/>
      <c r="V387" s="602"/>
      <c r="W387" s="602"/>
      <c r="X387" s="670" t="s">
        <v>163</v>
      </c>
      <c r="Y387" s="1305">
        <v>0.7</v>
      </c>
      <c r="Z387" s="1226"/>
      <c r="AA387" s="1226"/>
      <c r="AB387" s="1310"/>
      <c r="AC387" s="1745"/>
      <c r="AD387" s="1242"/>
      <c r="AE387" s="1291"/>
      <c r="AF387" s="391">
        <f>ROUND(ROUND(ROUND(ROUND(G344+K380,0)*Q368,0)*Y387,0)-AD385,0)</f>
        <v>139</v>
      </c>
      <c r="AG387" s="268"/>
    </row>
    <row r="388" spans="1:33" ht="17.100000000000001" customHeight="1">
      <c r="A388" s="243">
        <v>63</v>
      </c>
      <c r="B388" s="351">
        <v>9696</v>
      </c>
      <c r="C388" s="870" t="s">
        <v>14511</v>
      </c>
      <c r="D388" s="604"/>
      <c r="E388" s="604"/>
      <c r="F388" s="604"/>
      <c r="G388" s="1296"/>
      <c r="H388" s="605"/>
      <c r="I388" s="607"/>
      <c r="J388" s="646"/>
      <c r="K388" s="748"/>
      <c r="L388" s="748"/>
      <c r="M388" s="1296"/>
      <c r="N388" s="1312"/>
      <c r="O388" s="1307"/>
      <c r="P388" s="1296"/>
      <c r="Q388" s="1297"/>
      <c r="R388" s="1750"/>
      <c r="S388" s="647"/>
      <c r="T388" s="807"/>
      <c r="U388" s="807"/>
      <c r="V388" s="807"/>
      <c r="W388" s="807"/>
      <c r="X388" s="1225"/>
      <c r="Y388" s="1306"/>
      <c r="Z388" s="1302" t="s">
        <v>4700</v>
      </c>
      <c r="AA388" s="1303" t="s">
        <v>163</v>
      </c>
      <c r="AB388" s="1311">
        <v>0.85</v>
      </c>
      <c r="AC388" s="1745"/>
      <c r="AD388" s="1242"/>
      <c r="AE388" s="1291"/>
      <c r="AF388" s="391">
        <f>ROUND(ROUND(ROUND(ROUND(ROUND(G344+K380,0)*Q368,0)*Y387,0)*AB388,0)-AD385,0)</f>
        <v>117</v>
      </c>
      <c r="AG388" s="268"/>
    </row>
    <row r="389" spans="1:33" ht="17.100000000000001" customHeight="1">
      <c r="A389" s="243">
        <v>63</v>
      </c>
      <c r="B389" s="351">
        <v>9697</v>
      </c>
      <c r="C389" s="870" t="s">
        <v>14512</v>
      </c>
      <c r="D389" s="604"/>
      <c r="E389" s="604"/>
      <c r="F389" s="604"/>
      <c r="G389" s="1296"/>
      <c r="H389" s="605"/>
      <c r="I389" s="607"/>
      <c r="J389" s="646"/>
      <c r="K389" s="748"/>
      <c r="L389" s="748"/>
      <c r="M389" s="1296"/>
      <c r="N389" s="1312"/>
      <c r="O389" s="1307"/>
      <c r="P389" s="1296"/>
      <c r="Q389" s="1297"/>
      <c r="R389" s="1750"/>
      <c r="S389" s="641" t="s">
        <v>165</v>
      </c>
      <c r="T389" s="602"/>
      <c r="U389" s="602"/>
      <c r="V389" s="602"/>
      <c r="W389" s="602"/>
      <c r="X389" s="670" t="s">
        <v>163</v>
      </c>
      <c r="Y389" s="1305">
        <v>0.5</v>
      </c>
      <c r="Z389" s="1220"/>
      <c r="AA389" s="1220"/>
      <c r="AB389" s="1306"/>
      <c r="AC389" s="1745"/>
      <c r="AD389" s="1242"/>
      <c r="AE389" s="1291"/>
      <c r="AF389" s="391">
        <f>ROUND(ROUND(ROUND(ROUND(G344+K380,0)*Q368,0)*Y389,0)-AD385,0)</f>
        <v>98</v>
      </c>
      <c r="AG389" s="268"/>
    </row>
    <row r="390" spans="1:33" ht="17.100000000000001" customHeight="1">
      <c r="A390" s="243">
        <v>63</v>
      </c>
      <c r="B390" s="351">
        <v>9698</v>
      </c>
      <c r="C390" s="870" t="s">
        <v>14513</v>
      </c>
      <c r="D390" s="604"/>
      <c r="E390" s="604"/>
      <c r="F390" s="806"/>
      <c r="G390" s="1329"/>
      <c r="H390" s="807"/>
      <c r="I390" s="1158"/>
      <c r="J390" s="647"/>
      <c r="K390" s="1104"/>
      <c r="L390" s="1104"/>
      <c r="M390" s="1329"/>
      <c r="N390" s="1332"/>
      <c r="O390" s="1333"/>
      <c r="P390" s="1329"/>
      <c r="Q390" s="1331"/>
      <c r="R390" s="1751"/>
      <c r="S390" s="1104"/>
      <c r="T390" s="807"/>
      <c r="U390" s="807"/>
      <c r="V390" s="807"/>
      <c r="W390" s="807"/>
      <c r="X390" s="1225"/>
      <c r="Y390" s="1306"/>
      <c r="Z390" s="1302" t="s">
        <v>4700</v>
      </c>
      <c r="AA390" s="1303" t="s">
        <v>163</v>
      </c>
      <c r="AB390" s="1311">
        <v>0.85</v>
      </c>
      <c r="AC390" s="1746"/>
      <c r="AD390" s="1220"/>
      <c r="AE390" s="1306"/>
      <c r="AF390" s="391">
        <f>ROUND(ROUND(ROUND(ROUND(ROUND(G344+K380,0)*Q368,0)*Y389,0)*AB390,0)-AD385,0)</f>
        <v>83</v>
      </c>
      <c r="AG390" s="268"/>
    </row>
    <row r="391" spans="1:33" ht="17.100000000000001" customHeight="1">
      <c r="A391" s="243">
        <v>63</v>
      </c>
      <c r="B391" s="351">
        <v>9701</v>
      </c>
      <c r="C391" s="870" t="s">
        <v>14514</v>
      </c>
      <c r="D391" s="604"/>
      <c r="E391" s="604"/>
      <c r="F391" s="1580" t="s">
        <v>11607</v>
      </c>
      <c r="G391" s="633"/>
      <c r="H391" s="633"/>
      <c r="I391" s="1095"/>
      <c r="J391" s="601"/>
      <c r="K391" s="602"/>
      <c r="L391" s="1319"/>
      <c r="M391" s="602"/>
      <c r="N391" s="1536" t="s">
        <v>8647</v>
      </c>
      <c r="O391" s="1593" t="s">
        <v>162</v>
      </c>
      <c r="P391" s="602"/>
      <c r="Q391" s="1286"/>
      <c r="R391" s="670"/>
      <c r="S391" s="670"/>
      <c r="T391" s="602"/>
      <c r="U391" s="602"/>
      <c r="V391" s="602"/>
      <c r="W391" s="602"/>
      <c r="X391" s="670"/>
      <c r="Y391" s="1320"/>
      <c r="Z391" s="1215"/>
      <c r="AA391" s="1215"/>
      <c r="AB391" s="1215"/>
      <c r="AC391" s="1215"/>
      <c r="AD391" s="1215"/>
      <c r="AE391" s="1294"/>
      <c r="AF391" s="391">
        <f>ROUND(G392*Q392,0)</f>
        <v>213</v>
      </c>
      <c r="AG391" s="268"/>
    </row>
    <row r="392" spans="1:33" ht="17.100000000000001" customHeight="1">
      <c r="A392" s="243">
        <v>63</v>
      </c>
      <c r="B392" s="351">
        <v>9702</v>
      </c>
      <c r="C392" s="870" t="s">
        <v>14515</v>
      </c>
      <c r="D392" s="604"/>
      <c r="E392" s="604"/>
      <c r="F392" s="1765"/>
      <c r="G392" s="1328">
        <v>304</v>
      </c>
      <c r="H392" s="605" t="s">
        <v>18</v>
      </c>
      <c r="I392" s="744"/>
      <c r="J392" s="604"/>
      <c r="K392" s="605"/>
      <c r="L392" s="1321"/>
      <c r="M392" s="605"/>
      <c r="N392" s="1648"/>
      <c r="O392" s="1745"/>
      <c r="P392" s="1250" t="s">
        <v>163</v>
      </c>
      <c r="Q392" s="1291">
        <v>0.7</v>
      </c>
      <c r="R392" s="1225"/>
      <c r="S392" s="1225"/>
      <c r="T392" s="807"/>
      <c r="U392" s="807"/>
      <c r="V392" s="807"/>
      <c r="W392" s="807"/>
      <c r="X392" s="1225"/>
      <c r="Y392" s="1322"/>
      <c r="Z392" s="1233" t="s">
        <v>4700</v>
      </c>
      <c r="AA392" s="670" t="s">
        <v>163</v>
      </c>
      <c r="AB392" s="1293">
        <v>0.85</v>
      </c>
      <c r="AC392" s="1215"/>
      <c r="AD392" s="1215"/>
      <c r="AE392" s="1294"/>
      <c r="AF392" s="391">
        <f>ROUND(ROUND(G392*Q392,0)*AB392,0)</f>
        <v>181</v>
      </c>
      <c r="AG392" s="268"/>
    </row>
    <row r="393" spans="1:33" ht="17.100000000000001" customHeight="1">
      <c r="A393" s="243">
        <v>63</v>
      </c>
      <c r="B393" s="351">
        <v>9703</v>
      </c>
      <c r="C393" s="870" t="s">
        <v>14516</v>
      </c>
      <c r="D393" s="604"/>
      <c r="E393" s="604"/>
      <c r="F393" s="1765"/>
      <c r="G393" s="638"/>
      <c r="H393" s="638"/>
      <c r="I393" s="744"/>
      <c r="J393" s="646"/>
      <c r="K393" s="748"/>
      <c r="L393" s="748"/>
      <c r="M393" s="1296"/>
      <c r="N393" s="1648"/>
      <c r="O393" s="1745"/>
      <c r="P393" s="1296"/>
      <c r="Q393" s="1297"/>
      <c r="R393" s="1749" t="s">
        <v>11559</v>
      </c>
      <c r="S393" s="1106" t="s">
        <v>162</v>
      </c>
      <c r="T393" s="602"/>
      <c r="U393" s="602"/>
      <c r="V393" s="602"/>
      <c r="W393" s="602"/>
      <c r="X393" s="670" t="s">
        <v>163</v>
      </c>
      <c r="Y393" s="1305">
        <v>0.7</v>
      </c>
      <c r="Z393" s="1226"/>
      <c r="AA393" s="1226"/>
      <c r="AB393" s="1226"/>
      <c r="AC393" s="1226"/>
      <c r="AD393" s="1226"/>
      <c r="AE393" s="1310"/>
      <c r="AF393" s="391">
        <f>ROUND(ROUND(G392*Q392,0)*Y393,0)</f>
        <v>149</v>
      </c>
      <c r="AG393" s="268"/>
    </row>
    <row r="394" spans="1:33" ht="17.100000000000001" customHeight="1">
      <c r="A394" s="243">
        <v>63</v>
      </c>
      <c r="B394" s="351">
        <v>9704</v>
      </c>
      <c r="C394" s="870" t="s">
        <v>14517</v>
      </c>
      <c r="D394" s="604"/>
      <c r="E394" s="604"/>
      <c r="F394" s="1765"/>
      <c r="G394" s="638"/>
      <c r="H394" s="638"/>
      <c r="I394" s="744"/>
      <c r="J394" s="646"/>
      <c r="K394" s="748"/>
      <c r="L394" s="748"/>
      <c r="M394" s="1296"/>
      <c r="N394" s="1648"/>
      <c r="O394" s="1745"/>
      <c r="P394" s="1296"/>
      <c r="Q394" s="1297"/>
      <c r="R394" s="1750"/>
      <c r="S394" s="647"/>
      <c r="T394" s="807"/>
      <c r="U394" s="807"/>
      <c r="V394" s="807"/>
      <c r="W394" s="807"/>
      <c r="X394" s="1225"/>
      <c r="Y394" s="1306"/>
      <c r="Z394" s="1302" t="s">
        <v>4700</v>
      </c>
      <c r="AA394" s="1303" t="s">
        <v>163</v>
      </c>
      <c r="AB394" s="1304">
        <v>0.85</v>
      </c>
      <c r="AC394" s="1215"/>
      <c r="AD394" s="1215"/>
      <c r="AE394" s="1294"/>
      <c r="AF394" s="391">
        <f>ROUND(ROUND(ROUND(G392*Q392,0)*Y393,0)*AB394,0)</f>
        <v>127</v>
      </c>
      <c r="AG394" s="268"/>
    </row>
    <row r="395" spans="1:33" ht="17.100000000000001" customHeight="1">
      <c r="A395" s="243">
        <v>63</v>
      </c>
      <c r="B395" s="351">
        <v>9705</v>
      </c>
      <c r="C395" s="870" t="s">
        <v>14518</v>
      </c>
      <c r="D395" s="604"/>
      <c r="E395" s="604"/>
      <c r="F395" s="1765"/>
      <c r="G395" s="638"/>
      <c r="H395" s="638"/>
      <c r="I395" s="744"/>
      <c r="J395" s="646"/>
      <c r="K395" s="748"/>
      <c r="L395" s="748"/>
      <c r="M395" s="1296"/>
      <c r="N395" s="1648"/>
      <c r="O395" s="1745"/>
      <c r="P395" s="1296"/>
      <c r="Q395" s="1297"/>
      <c r="R395" s="1750"/>
      <c r="S395" s="1106" t="s">
        <v>165</v>
      </c>
      <c r="T395" s="602"/>
      <c r="U395" s="602"/>
      <c r="V395" s="602"/>
      <c r="W395" s="602"/>
      <c r="X395" s="670" t="s">
        <v>163</v>
      </c>
      <c r="Y395" s="1305">
        <v>0.5</v>
      </c>
      <c r="Z395" s="1220"/>
      <c r="AA395" s="1220"/>
      <c r="AB395" s="1220"/>
      <c r="AC395" s="1220"/>
      <c r="AD395" s="1220"/>
      <c r="AE395" s="1306"/>
      <c r="AF395" s="391">
        <f>ROUND(ROUND(G392*Q392,0)*Y395,0)</f>
        <v>107</v>
      </c>
      <c r="AG395" s="268"/>
    </row>
    <row r="396" spans="1:33" ht="17.100000000000001" customHeight="1">
      <c r="A396" s="243">
        <v>63</v>
      </c>
      <c r="B396" s="351">
        <v>9706</v>
      </c>
      <c r="C396" s="870" t="s">
        <v>14519</v>
      </c>
      <c r="D396" s="604"/>
      <c r="E396" s="604"/>
      <c r="F396" s="1765"/>
      <c r="G396" s="638"/>
      <c r="H396" s="638"/>
      <c r="I396" s="744"/>
      <c r="J396" s="646"/>
      <c r="K396" s="748"/>
      <c r="L396" s="748"/>
      <c r="M396" s="1296"/>
      <c r="N396" s="1648"/>
      <c r="O396" s="1745"/>
      <c r="P396" s="1296"/>
      <c r="Q396" s="1297"/>
      <c r="R396" s="1751"/>
      <c r="S396" s="647"/>
      <c r="T396" s="807"/>
      <c r="U396" s="807"/>
      <c r="V396" s="807"/>
      <c r="W396" s="807"/>
      <c r="X396" s="1225"/>
      <c r="Y396" s="1306"/>
      <c r="Z396" s="1302" t="s">
        <v>4700</v>
      </c>
      <c r="AA396" s="1303" t="s">
        <v>163</v>
      </c>
      <c r="AB396" s="1304">
        <v>0.85</v>
      </c>
      <c r="AC396" s="1215"/>
      <c r="AD396" s="1215"/>
      <c r="AE396" s="1294"/>
      <c r="AF396" s="391">
        <f>ROUND(ROUND(ROUND(G392*Q392,0)*Y395,0)*AB396,0)</f>
        <v>91</v>
      </c>
      <c r="AG396" s="268"/>
    </row>
    <row r="397" spans="1:33" ht="17.100000000000001" customHeight="1">
      <c r="A397" s="243">
        <v>63</v>
      </c>
      <c r="B397" s="351">
        <v>9707</v>
      </c>
      <c r="C397" s="870" t="s">
        <v>14520</v>
      </c>
      <c r="D397" s="604"/>
      <c r="E397" s="604"/>
      <c r="F397" s="637"/>
      <c r="G397" s="638"/>
      <c r="H397" s="638"/>
      <c r="I397" s="744"/>
      <c r="J397" s="646"/>
      <c r="K397" s="748"/>
      <c r="L397" s="748"/>
      <c r="M397" s="1296"/>
      <c r="N397" s="1648"/>
      <c r="O397" s="1745"/>
      <c r="P397" s="1296"/>
      <c r="Q397" s="1297"/>
      <c r="R397" s="641"/>
      <c r="S397" s="641"/>
      <c r="T397" s="602"/>
      <c r="U397" s="602"/>
      <c r="V397" s="602"/>
      <c r="W397" s="602"/>
      <c r="X397" s="670"/>
      <c r="Y397" s="1305"/>
      <c r="Z397" s="1215"/>
      <c r="AA397" s="1215"/>
      <c r="AB397" s="1294"/>
      <c r="AC397" s="1533" t="s">
        <v>167</v>
      </c>
      <c r="AD397" s="1250">
        <v>5</v>
      </c>
      <c r="AE397" s="1308" t="s">
        <v>168</v>
      </c>
      <c r="AF397" s="391">
        <f>ROUND(ROUND(G392*Q392,0)-AD397,0)</f>
        <v>208</v>
      </c>
      <c r="AG397" s="268"/>
    </row>
    <row r="398" spans="1:33" ht="17.100000000000001" customHeight="1">
      <c r="A398" s="243">
        <v>63</v>
      </c>
      <c r="B398" s="351">
        <v>9708</v>
      </c>
      <c r="C398" s="870" t="s">
        <v>14521</v>
      </c>
      <c r="D398" s="604"/>
      <c r="E398" s="604"/>
      <c r="F398" s="637"/>
      <c r="G398" s="638"/>
      <c r="H398" s="638"/>
      <c r="I398" s="744"/>
      <c r="J398" s="646"/>
      <c r="K398" s="748"/>
      <c r="L398" s="748"/>
      <c r="M398" s="1296"/>
      <c r="N398" s="1648"/>
      <c r="O398" s="1307"/>
      <c r="P398" s="1296"/>
      <c r="Q398" s="1297"/>
      <c r="R398" s="1104"/>
      <c r="S398" s="1104"/>
      <c r="T398" s="807"/>
      <c r="U398" s="807"/>
      <c r="V398" s="807"/>
      <c r="W398" s="807"/>
      <c r="X398" s="1225"/>
      <c r="Y398" s="1306"/>
      <c r="Z398" s="1233" t="s">
        <v>4700</v>
      </c>
      <c r="AA398" s="670" t="s">
        <v>163</v>
      </c>
      <c r="AB398" s="1309">
        <v>0.85</v>
      </c>
      <c r="AC398" s="1745"/>
      <c r="AD398" s="1250"/>
      <c r="AE398" s="1308"/>
      <c r="AF398" s="391">
        <f>ROUND(ROUND(ROUND(G392*Q392,0)*AB398,0)-AD397,0)</f>
        <v>176</v>
      </c>
      <c r="AG398" s="268"/>
    </row>
    <row r="399" spans="1:33" ht="17.100000000000001" customHeight="1">
      <c r="A399" s="243">
        <v>63</v>
      </c>
      <c r="B399" s="351">
        <v>9709</v>
      </c>
      <c r="C399" s="870" t="s">
        <v>14522</v>
      </c>
      <c r="D399" s="604"/>
      <c r="E399" s="604"/>
      <c r="F399" s="637"/>
      <c r="G399" s="638"/>
      <c r="H399" s="638"/>
      <c r="I399" s="744"/>
      <c r="J399" s="646"/>
      <c r="K399" s="748"/>
      <c r="L399" s="748"/>
      <c r="M399" s="1296"/>
      <c r="N399" s="1648"/>
      <c r="O399" s="1307"/>
      <c r="P399" s="1296"/>
      <c r="Q399" s="1297"/>
      <c r="R399" s="1749" t="s">
        <v>11559</v>
      </c>
      <c r="S399" s="1106" t="s">
        <v>162</v>
      </c>
      <c r="T399" s="602"/>
      <c r="U399" s="602"/>
      <c r="V399" s="602"/>
      <c r="W399" s="602"/>
      <c r="X399" s="670" t="s">
        <v>163</v>
      </c>
      <c r="Y399" s="1305">
        <v>0.7</v>
      </c>
      <c r="Z399" s="1226"/>
      <c r="AA399" s="1226"/>
      <c r="AB399" s="1310"/>
      <c r="AC399" s="1745"/>
      <c r="AD399" s="1242"/>
      <c r="AE399" s="1291"/>
      <c r="AF399" s="391">
        <f>ROUND(ROUND(ROUND(G392*Q392,0)*Y399,0)-AD397,0)</f>
        <v>144</v>
      </c>
      <c r="AG399" s="268"/>
    </row>
    <row r="400" spans="1:33" ht="17.100000000000001" customHeight="1">
      <c r="A400" s="243">
        <v>63</v>
      </c>
      <c r="B400" s="351">
        <v>9710</v>
      </c>
      <c r="C400" s="870" t="s">
        <v>14523</v>
      </c>
      <c r="D400" s="604"/>
      <c r="E400" s="604"/>
      <c r="F400" s="637"/>
      <c r="G400" s="638"/>
      <c r="H400" s="638"/>
      <c r="I400" s="744"/>
      <c r="J400" s="646"/>
      <c r="K400" s="748"/>
      <c r="L400" s="748"/>
      <c r="M400" s="1296"/>
      <c r="N400" s="1312"/>
      <c r="O400" s="1307"/>
      <c r="P400" s="1296"/>
      <c r="Q400" s="1297"/>
      <c r="R400" s="1750"/>
      <c r="S400" s="647"/>
      <c r="T400" s="807"/>
      <c r="U400" s="807"/>
      <c r="V400" s="807"/>
      <c r="W400" s="807"/>
      <c r="X400" s="1225"/>
      <c r="Y400" s="1306"/>
      <c r="Z400" s="1302" t="s">
        <v>4700</v>
      </c>
      <c r="AA400" s="1303" t="s">
        <v>163</v>
      </c>
      <c r="AB400" s="1311">
        <v>0.85</v>
      </c>
      <c r="AC400" s="1745"/>
      <c r="AD400" s="1242"/>
      <c r="AE400" s="1291"/>
      <c r="AF400" s="391">
        <f>ROUND(ROUND(ROUND(ROUND(G392*Q392,0)*Y399,0)*AB400,0)-AD397,0)</f>
        <v>122</v>
      </c>
      <c r="AG400" s="268"/>
    </row>
    <row r="401" spans="1:33" ht="17.100000000000001" customHeight="1">
      <c r="A401" s="243">
        <v>63</v>
      </c>
      <c r="B401" s="351">
        <v>9711</v>
      </c>
      <c r="C401" s="870" t="s">
        <v>14524</v>
      </c>
      <c r="D401" s="604"/>
      <c r="E401" s="604"/>
      <c r="F401" s="637"/>
      <c r="G401" s="638"/>
      <c r="H401" s="638"/>
      <c r="I401" s="744"/>
      <c r="J401" s="646"/>
      <c r="K401" s="748"/>
      <c r="L401" s="748"/>
      <c r="M401" s="1296"/>
      <c r="N401" s="1312"/>
      <c r="O401" s="1307"/>
      <c r="P401" s="1296"/>
      <c r="Q401" s="1297"/>
      <c r="R401" s="1750"/>
      <c r="S401" s="641" t="s">
        <v>165</v>
      </c>
      <c r="T401" s="602"/>
      <c r="U401" s="602"/>
      <c r="V401" s="602"/>
      <c r="W401" s="602"/>
      <c r="X401" s="670" t="s">
        <v>163</v>
      </c>
      <c r="Y401" s="1305">
        <v>0.5</v>
      </c>
      <c r="Z401" s="1220"/>
      <c r="AA401" s="1220"/>
      <c r="AB401" s="1306"/>
      <c r="AC401" s="1745"/>
      <c r="AD401" s="1242"/>
      <c r="AE401" s="1291"/>
      <c r="AF401" s="391">
        <f>ROUND(ROUND(ROUND(G392*Q392,0)*Y401,0)-AD397,0)</f>
        <v>102</v>
      </c>
      <c r="AG401" s="268"/>
    </row>
    <row r="402" spans="1:33" ht="17.100000000000001" customHeight="1">
      <c r="A402" s="243">
        <v>63</v>
      </c>
      <c r="B402" s="351">
        <v>9712</v>
      </c>
      <c r="C402" s="870" t="s">
        <v>14525</v>
      </c>
      <c r="D402" s="604"/>
      <c r="E402" s="604"/>
      <c r="F402" s="637"/>
      <c r="G402" s="638"/>
      <c r="H402" s="638"/>
      <c r="I402" s="744"/>
      <c r="J402" s="646"/>
      <c r="K402" s="748"/>
      <c r="L402" s="748"/>
      <c r="M402" s="1296"/>
      <c r="N402" s="1312"/>
      <c r="O402" s="1307"/>
      <c r="P402" s="1296"/>
      <c r="Q402" s="1297"/>
      <c r="R402" s="1751"/>
      <c r="S402" s="1104"/>
      <c r="T402" s="807"/>
      <c r="U402" s="807"/>
      <c r="V402" s="807"/>
      <c r="W402" s="807"/>
      <c r="X402" s="1225"/>
      <c r="Y402" s="1306"/>
      <c r="Z402" s="1302" t="s">
        <v>4700</v>
      </c>
      <c r="AA402" s="1303" t="s">
        <v>163</v>
      </c>
      <c r="AB402" s="1311">
        <v>0.85</v>
      </c>
      <c r="AC402" s="1746"/>
      <c r="AD402" s="1220"/>
      <c r="AE402" s="1306"/>
      <c r="AF402" s="391">
        <f>ROUND(ROUND(ROUND(ROUND(G392*Q392,0)*Y401,0)*AB402,0)-AD397,0)</f>
        <v>86</v>
      </c>
      <c r="AG402" s="268"/>
    </row>
    <row r="403" spans="1:33" ht="17.100000000000001" customHeight="1">
      <c r="A403" s="243">
        <v>63</v>
      </c>
      <c r="B403" s="351">
        <v>9713</v>
      </c>
      <c r="C403" s="870" t="s">
        <v>14526</v>
      </c>
      <c r="D403" s="604"/>
      <c r="E403" s="604"/>
      <c r="F403" s="604"/>
      <c r="G403" s="1296"/>
      <c r="H403" s="605"/>
      <c r="I403" s="607"/>
      <c r="J403" s="1593" t="s">
        <v>5845</v>
      </c>
      <c r="K403" s="602"/>
      <c r="L403" s="1319"/>
      <c r="M403" s="602"/>
      <c r="N403" s="1102"/>
      <c r="O403" s="604"/>
      <c r="P403" s="605"/>
      <c r="Q403" s="607"/>
      <c r="R403" s="670"/>
      <c r="S403" s="670"/>
      <c r="T403" s="602"/>
      <c r="U403" s="602"/>
      <c r="V403" s="602"/>
      <c r="W403" s="602"/>
      <c r="X403" s="670"/>
      <c r="Y403" s="1320"/>
      <c r="Z403" s="1215"/>
      <c r="AA403" s="1215"/>
      <c r="AB403" s="1215"/>
      <c r="AC403" s="1215"/>
      <c r="AD403" s="1215"/>
      <c r="AE403" s="1294"/>
      <c r="AF403" s="391">
        <f>ROUND(ROUND(G392+K404,0)*Q392,0)</f>
        <v>216</v>
      </c>
      <c r="AG403" s="268"/>
    </row>
    <row r="404" spans="1:33" ht="17.100000000000001" customHeight="1">
      <c r="A404" s="243">
        <v>63</v>
      </c>
      <c r="B404" s="351">
        <v>9714</v>
      </c>
      <c r="C404" s="870" t="s">
        <v>14527</v>
      </c>
      <c r="D404" s="604"/>
      <c r="E404" s="604"/>
      <c r="F404" s="604"/>
      <c r="G404" s="1296"/>
      <c r="H404" s="605"/>
      <c r="I404" s="607"/>
      <c r="J404" s="1745"/>
      <c r="K404" s="605">
        <v>4</v>
      </c>
      <c r="L404" s="1321" t="s">
        <v>16</v>
      </c>
      <c r="M404" s="605"/>
      <c r="N404" s="1102"/>
      <c r="O404" s="604"/>
      <c r="P404" s="605"/>
      <c r="Q404" s="607"/>
      <c r="R404" s="1225"/>
      <c r="S404" s="1225"/>
      <c r="T404" s="807"/>
      <c r="U404" s="807"/>
      <c r="V404" s="807"/>
      <c r="W404" s="807"/>
      <c r="X404" s="1225"/>
      <c r="Y404" s="1322"/>
      <c r="Z404" s="1233" t="s">
        <v>4700</v>
      </c>
      <c r="AA404" s="670" t="s">
        <v>163</v>
      </c>
      <c r="AB404" s="1293">
        <v>0.85</v>
      </c>
      <c r="AC404" s="1215"/>
      <c r="AD404" s="1215"/>
      <c r="AE404" s="1294"/>
      <c r="AF404" s="391">
        <f>ROUND(ROUND(ROUND(G392+K404,0)*Q392,0)*AB404,0)</f>
        <v>184</v>
      </c>
      <c r="AG404" s="268"/>
    </row>
    <row r="405" spans="1:33" ht="17.100000000000001" customHeight="1">
      <c r="A405" s="243">
        <v>63</v>
      </c>
      <c r="B405" s="351">
        <v>9715</v>
      </c>
      <c r="C405" s="870" t="s">
        <v>14528</v>
      </c>
      <c r="D405" s="604"/>
      <c r="E405" s="604"/>
      <c r="F405" s="604"/>
      <c r="G405" s="1296"/>
      <c r="H405" s="605"/>
      <c r="I405" s="607"/>
      <c r="J405" s="1745"/>
      <c r="K405" s="748"/>
      <c r="L405" s="748"/>
      <c r="M405" s="1296"/>
      <c r="N405" s="1312"/>
      <c r="O405" s="1307"/>
      <c r="P405" s="1296"/>
      <c r="Q405" s="1297"/>
      <c r="R405" s="1749" t="s">
        <v>11559</v>
      </c>
      <c r="S405" s="1106" t="s">
        <v>162</v>
      </c>
      <c r="T405" s="602"/>
      <c r="U405" s="602"/>
      <c r="V405" s="602"/>
      <c r="W405" s="602"/>
      <c r="X405" s="670" t="s">
        <v>163</v>
      </c>
      <c r="Y405" s="1305">
        <v>0.7</v>
      </c>
      <c r="Z405" s="1226"/>
      <c r="AA405" s="1226"/>
      <c r="AB405" s="1226"/>
      <c r="AC405" s="1226"/>
      <c r="AD405" s="1226"/>
      <c r="AE405" s="1310"/>
      <c r="AF405" s="391">
        <f>ROUND(ROUND(ROUND(G392+K404,0)*Q392,0)*Y405,0)</f>
        <v>151</v>
      </c>
      <c r="AG405" s="268"/>
    </row>
    <row r="406" spans="1:33" ht="17.100000000000001" customHeight="1">
      <c r="A406" s="243">
        <v>63</v>
      </c>
      <c r="B406" s="351">
        <v>9716</v>
      </c>
      <c r="C406" s="870" t="s">
        <v>14529</v>
      </c>
      <c r="D406" s="604"/>
      <c r="E406" s="604"/>
      <c r="F406" s="604"/>
      <c r="G406" s="1296"/>
      <c r="H406" s="605"/>
      <c r="I406" s="607"/>
      <c r="J406" s="1745"/>
      <c r="K406" s="748"/>
      <c r="L406" s="748"/>
      <c r="M406" s="1296"/>
      <c r="N406" s="1312"/>
      <c r="O406" s="1307"/>
      <c r="P406" s="1296"/>
      <c r="Q406" s="1297"/>
      <c r="R406" s="1750"/>
      <c r="S406" s="647"/>
      <c r="T406" s="807"/>
      <c r="U406" s="807"/>
      <c r="V406" s="807"/>
      <c r="W406" s="807"/>
      <c r="X406" s="1225"/>
      <c r="Y406" s="1306"/>
      <c r="Z406" s="1302" t="s">
        <v>4700</v>
      </c>
      <c r="AA406" s="1303" t="s">
        <v>163</v>
      </c>
      <c r="AB406" s="1304">
        <v>0.85</v>
      </c>
      <c r="AC406" s="1215"/>
      <c r="AD406" s="1215"/>
      <c r="AE406" s="1294"/>
      <c r="AF406" s="391">
        <f>ROUND(ROUND(ROUND(ROUND(G392+K404,0)*Q392,0)*Y405,0)*AB406,0)</f>
        <v>128</v>
      </c>
      <c r="AG406" s="268"/>
    </row>
    <row r="407" spans="1:33" ht="17.100000000000001" customHeight="1">
      <c r="A407" s="243">
        <v>63</v>
      </c>
      <c r="B407" s="351">
        <v>9717</v>
      </c>
      <c r="C407" s="870" t="s">
        <v>14530</v>
      </c>
      <c r="D407" s="604"/>
      <c r="E407" s="604"/>
      <c r="F407" s="604"/>
      <c r="G407" s="1296"/>
      <c r="H407" s="605"/>
      <c r="I407" s="607"/>
      <c r="J407" s="1745"/>
      <c r="K407" s="748"/>
      <c r="L407" s="748"/>
      <c r="M407" s="1296"/>
      <c r="N407" s="1312"/>
      <c r="O407" s="1307"/>
      <c r="P407" s="1296"/>
      <c r="Q407" s="1297"/>
      <c r="R407" s="1750"/>
      <c r="S407" s="1106" t="s">
        <v>165</v>
      </c>
      <c r="T407" s="602"/>
      <c r="U407" s="602"/>
      <c r="V407" s="602"/>
      <c r="W407" s="602"/>
      <c r="X407" s="670" t="s">
        <v>163</v>
      </c>
      <c r="Y407" s="1305">
        <v>0.5</v>
      </c>
      <c r="Z407" s="1220"/>
      <c r="AA407" s="1220"/>
      <c r="AB407" s="1220"/>
      <c r="AC407" s="1220"/>
      <c r="AD407" s="1220"/>
      <c r="AE407" s="1306"/>
      <c r="AF407" s="391">
        <f>ROUND(ROUND(ROUND(G392+K404,0)*Q392,0)*Y407,0)</f>
        <v>108</v>
      </c>
      <c r="AG407" s="268"/>
    </row>
    <row r="408" spans="1:33" ht="17.100000000000001" customHeight="1">
      <c r="A408" s="243">
        <v>63</v>
      </c>
      <c r="B408" s="351">
        <v>9718</v>
      </c>
      <c r="C408" s="870" t="s">
        <v>14531</v>
      </c>
      <c r="D408" s="604"/>
      <c r="E408" s="604"/>
      <c r="F408" s="604"/>
      <c r="G408" s="1296"/>
      <c r="H408" s="605"/>
      <c r="I408" s="607"/>
      <c r="J408" s="1745"/>
      <c r="K408" s="748"/>
      <c r="L408" s="748"/>
      <c r="M408" s="1296"/>
      <c r="N408" s="1312"/>
      <c r="O408" s="1307"/>
      <c r="P408" s="1296"/>
      <c r="Q408" s="1297"/>
      <c r="R408" s="1751"/>
      <c r="S408" s="647"/>
      <c r="T408" s="807"/>
      <c r="U408" s="807"/>
      <c r="V408" s="807"/>
      <c r="W408" s="807"/>
      <c r="X408" s="1225"/>
      <c r="Y408" s="1306"/>
      <c r="Z408" s="1302" t="s">
        <v>4700</v>
      </c>
      <c r="AA408" s="1303" t="s">
        <v>163</v>
      </c>
      <c r="AB408" s="1304">
        <v>0.85</v>
      </c>
      <c r="AC408" s="1215"/>
      <c r="AD408" s="1215"/>
      <c r="AE408" s="1294"/>
      <c r="AF408" s="391">
        <f>ROUND(ROUND(ROUND(ROUND(G392+K404,0)*Q392,0)*Y407,0)*AB408,0)</f>
        <v>92</v>
      </c>
      <c r="AG408" s="268"/>
    </row>
    <row r="409" spans="1:33" ht="17.100000000000001" customHeight="1">
      <c r="A409" s="243">
        <v>63</v>
      </c>
      <c r="B409" s="351">
        <v>9719</v>
      </c>
      <c r="C409" s="870" t="s">
        <v>14532</v>
      </c>
      <c r="D409" s="604"/>
      <c r="E409" s="604"/>
      <c r="F409" s="604"/>
      <c r="G409" s="1296"/>
      <c r="H409" s="605"/>
      <c r="I409" s="607"/>
      <c r="J409" s="1745"/>
      <c r="K409" s="748"/>
      <c r="L409" s="748"/>
      <c r="M409" s="1296"/>
      <c r="N409" s="1312"/>
      <c r="O409" s="1307"/>
      <c r="P409" s="1296"/>
      <c r="Q409" s="1297"/>
      <c r="R409" s="641"/>
      <c r="S409" s="641"/>
      <c r="T409" s="602"/>
      <c r="U409" s="602"/>
      <c r="V409" s="602"/>
      <c r="W409" s="602"/>
      <c r="X409" s="670"/>
      <c r="Y409" s="1305"/>
      <c r="Z409" s="1215"/>
      <c r="AA409" s="1215"/>
      <c r="AB409" s="1294"/>
      <c r="AC409" s="1533" t="s">
        <v>167</v>
      </c>
      <c r="AD409" s="1250">
        <v>5</v>
      </c>
      <c r="AE409" s="1308" t="s">
        <v>168</v>
      </c>
      <c r="AF409" s="391">
        <f>ROUND(ROUND(ROUND(G392+K404,0)*Q392,0)-AD409,0)</f>
        <v>211</v>
      </c>
      <c r="AG409" s="268"/>
    </row>
    <row r="410" spans="1:33" ht="17.100000000000001" customHeight="1">
      <c r="A410" s="243">
        <v>63</v>
      </c>
      <c r="B410" s="351">
        <v>9720</v>
      </c>
      <c r="C410" s="870" t="s">
        <v>14533</v>
      </c>
      <c r="D410" s="604"/>
      <c r="E410" s="604"/>
      <c r="F410" s="604"/>
      <c r="G410" s="1296"/>
      <c r="H410" s="605"/>
      <c r="I410" s="607"/>
      <c r="J410" s="1745"/>
      <c r="K410" s="748"/>
      <c r="L410" s="748"/>
      <c r="M410" s="1296"/>
      <c r="N410" s="1312"/>
      <c r="O410" s="1307"/>
      <c r="P410" s="1296"/>
      <c r="Q410" s="1297"/>
      <c r="R410" s="1104"/>
      <c r="S410" s="1104"/>
      <c r="T410" s="807"/>
      <c r="U410" s="807"/>
      <c r="V410" s="807"/>
      <c r="W410" s="807"/>
      <c r="X410" s="1225"/>
      <c r="Y410" s="1306"/>
      <c r="Z410" s="1233" t="s">
        <v>4700</v>
      </c>
      <c r="AA410" s="670" t="s">
        <v>163</v>
      </c>
      <c r="AB410" s="1309">
        <v>0.85</v>
      </c>
      <c r="AC410" s="1745"/>
      <c r="AD410" s="1250"/>
      <c r="AE410" s="1308"/>
      <c r="AF410" s="391">
        <f>ROUND(ROUND(ROUND(ROUND(G392+K404,0)*Q392,0)*AB410,0)-AD409,0)</f>
        <v>179</v>
      </c>
      <c r="AG410" s="268"/>
    </row>
    <row r="411" spans="1:33" ht="17.100000000000001" customHeight="1">
      <c r="A411" s="243">
        <v>63</v>
      </c>
      <c r="B411" s="351">
        <v>9721</v>
      </c>
      <c r="C411" s="870" t="s">
        <v>14534</v>
      </c>
      <c r="D411" s="604"/>
      <c r="E411" s="604"/>
      <c r="F411" s="604"/>
      <c r="G411" s="1296"/>
      <c r="H411" s="605"/>
      <c r="I411" s="607"/>
      <c r="J411" s="646"/>
      <c r="K411" s="748"/>
      <c r="L411" s="748"/>
      <c r="M411" s="1296"/>
      <c r="N411" s="1312"/>
      <c r="O411" s="1307"/>
      <c r="P411" s="1296"/>
      <c r="Q411" s="1297"/>
      <c r="R411" s="1749" t="s">
        <v>11559</v>
      </c>
      <c r="S411" s="1106" t="s">
        <v>162</v>
      </c>
      <c r="T411" s="602"/>
      <c r="U411" s="602"/>
      <c r="V411" s="602"/>
      <c r="W411" s="602"/>
      <c r="X411" s="670" t="s">
        <v>163</v>
      </c>
      <c r="Y411" s="1305">
        <v>0.7</v>
      </c>
      <c r="Z411" s="1226"/>
      <c r="AA411" s="1226"/>
      <c r="AB411" s="1310"/>
      <c r="AC411" s="1745"/>
      <c r="AD411" s="1242"/>
      <c r="AE411" s="1291"/>
      <c r="AF411" s="391">
        <f>ROUND(ROUND(ROUND(ROUND(G392+K404,0)*Q392,0)*Y411,0)-AD409,0)</f>
        <v>146</v>
      </c>
      <c r="AG411" s="268"/>
    </row>
    <row r="412" spans="1:33" ht="17.100000000000001" customHeight="1">
      <c r="A412" s="243">
        <v>63</v>
      </c>
      <c r="B412" s="351">
        <v>9722</v>
      </c>
      <c r="C412" s="870" t="s">
        <v>14535</v>
      </c>
      <c r="D412" s="604"/>
      <c r="E412" s="604"/>
      <c r="F412" s="604"/>
      <c r="G412" s="1296"/>
      <c r="H412" s="605"/>
      <c r="I412" s="607"/>
      <c r="J412" s="646"/>
      <c r="K412" s="748"/>
      <c r="L412" s="748"/>
      <c r="M412" s="1296"/>
      <c r="N412" s="1312"/>
      <c r="O412" s="1307"/>
      <c r="P412" s="1296"/>
      <c r="Q412" s="1297"/>
      <c r="R412" s="1750"/>
      <c r="S412" s="647"/>
      <c r="T412" s="807"/>
      <c r="U412" s="807"/>
      <c r="V412" s="807"/>
      <c r="W412" s="807"/>
      <c r="X412" s="1225"/>
      <c r="Y412" s="1306"/>
      <c r="Z412" s="1302" t="s">
        <v>4700</v>
      </c>
      <c r="AA412" s="1303" t="s">
        <v>163</v>
      </c>
      <c r="AB412" s="1311">
        <v>0.85</v>
      </c>
      <c r="AC412" s="1745"/>
      <c r="AD412" s="1242"/>
      <c r="AE412" s="1291"/>
      <c r="AF412" s="391">
        <f>ROUND(ROUND(ROUND(ROUND(ROUND(G392+K404,0)*Q392,0)*Y411,0)*AB412,0)-AD409,0)</f>
        <v>123</v>
      </c>
      <c r="AG412" s="268"/>
    </row>
    <row r="413" spans="1:33" ht="17.100000000000001" customHeight="1">
      <c r="A413" s="243">
        <v>63</v>
      </c>
      <c r="B413" s="351">
        <v>9723</v>
      </c>
      <c r="C413" s="870" t="s">
        <v>14536</v>
      </c>
      <c r="D413" s="604"/>
      <c r="E413" s="604"/>
      <c r="F413" s="604"/>
      <c r="G413" s="1296"/>
      <c r="H413" s="605"/>
      <c r="I413" s="607"/>
      <c r="J413" s="646"/>
      <c r="K413" s="748"/>
      <c r="L413" s="748"/>
      <c r="M413" s="1296"/>
      <c r="N413" s="1312"/>
      <c r="O413" s="1307"/>
      <c r="P413" s="1296"/>
      <c r="Q413" s="1297"/>
      <c r="R413" s="1750"/>
      <c r="S413" s="641" t="s">
        <v>165</v>
      </c>
      <c r="T413" s="602"/>
      <c r="U413" s="602"/>
      <c r="V413" s="602"/>
      <c r="W413" s="602"/>
      <c r="X413" s="670" t="s">
        <v>163</v>
      </c>
      <c r="Y413" s="1305">
        <v>0.5</v>
      </c>
      <c r="Z413" s="1220"/>
      <c r="AA413" s="1220"/>
      <c r="AB413" s="1306"/>
      <c r="AC413" s="1745"/>
      <c r="AD413" s="1242"/>
      <c r="AE413" s="1291"/>
      <c r="AF413" s="391">
        <f>ROUND(ROUND(ROUND(ROUND(G392+K404,0)*Q392,0)*Y413,0)-AD409,0)</f>
        <v>103</v>
      </c>
      <c r="AG413" s="268"/>
    </row>
    <row r="414" spans="1:33" ht="17.100000000000001" customHeight="1">
      <c r="A414" s="243">
        <v>63</v>
      </c>
      <c r="B414" s="351">
        <v>9724</v>
      </c>
      <c r="C414" s="870" t="s">
        <v>14537</v>
      </c>
      <c r="D414" s="604"/>
      <c r="E414" s="604"/>
      <c r="F414" s="604"/>
      <c r="G414" s="1296"/>
      <c r="H414" s="605"/>
      <c r="I414" s="607"/>
      <c r="J414" s="646"/>
      <c r="K414" s="748"/>
      <c r="L414" s="748"/>
      <c r="M414" s="1296"/>
      <c r="N414" s="1312"/>
      <c r="O414" s="1333"/>
      <c r="P414" s="1329"/>
      <c r="Q414" s="1331"/>
      <c r="R414" s="1751"/>
      <c r="S414" s="1104"/>
      <c r="T414" s="807"/>
      <c r="U414" s="807"/>
      <c r="V414" s="807"/>
      <c r="W414" s="807"/>
      <c r="X414" s="1225"/>
      <c r="Y414" s="1306"/>
      <c r="Z414" s="1302" t="s">
        <v>4700</v>
      </c>
      <c r="AA414" s="1303" t="s">
        <v>163</v>
      </c>
      <c r="AB414" s="1311">
        <v>0.85</v>
      </c>
      <c r="AC414" s="1746"/>
      <c r="AD414" s="1220"/>
      <c r="AE414" s="1306"/>
      <c r="AF414" s="391">
        <f>ROUND(ROUND(ROUND(ROUND(ROUND(G392+K404,0)*Q392,0)*Y413,0)*AB414,0)-AD409,0)</f>
        <v>87</v>
      </c>
      <c r="AG414" s="268"/>
    </row>
    <row r="415" spans="1:33" ht="17.100000000000001" customHeight="1">
      <c r="A415" s="243">
        <v>63</v>
      </c>
      <c r="B415" s="351">
        <v>9725</v>
      </c>
      <c r="C415" s="870" t="s">
        <v>14538</v>
      </c>
      <c r="D415" s="604"/>
      <c r="E415" s="646"/>
      <c r="F415" s="604"/>
      <c r="G415" s="1296"/>
      <c r="H415" s="605"/>
      <c r="I415" s="607"/>
      <c r="J415" s="601"/>
      <c r="K415" s="602"/>
      <c r="L415" s="1319"/>
      <c r="M415" s="602"/>
      <c r="N415" s="1314"/>
      <c r="O415" s="1593" t="s">
        <v>165</v>
      </c>
      <c r="P415" s="605"/>
      <c r="Q415" s="607"/>
      <c r="R415" s="670"/>
      <c r="S415" s="670"/>
      <c r="T415" s="602"/>
      <c r="U415" s="602"/>
      <c r="V415" s="602"/>
      <c r="W415" s="602"/>
      <c r="X415" s="670"/>
      <c r="Y415" s="1320"/>
      <c r="Z415" s="1215"/>
      <c r="AA415" s="1215"/>
      <c r="AB415" s="1215"/>
      <c r="AC415" s="1215"/>
      <c r="AD415" s="1215"/>
      <c r="AE415" s="1294"/>
      <c r="AF415" s="391">
        <f>ROUND(G392*Q416,0)</f>
        <v>152</v>
      </c>
      <c r="AG415" s="268"/>
    </row>
    <row r="416" spans="1:33" ht="17.100000000000001" customHeight="1">
      <c r="A416" s="243">
        <v>63</v>
      </c>
      <c r="B416" s="351">
        <v>9726</v>
      </c>
      <c r="C416" s="870" t="s">
        <v>14539</v>
      </c>
      <c r="D416" s="604"/>
      <c r="E416" s="646"/>
      <c r="F416" s="604"/>
      <c r="G416" s="1296"/>
      <c r="H416" s="605"/>
      <c r="I416" s="607"/>
      <c r="J416" s="604"/>
      <c r="K416" s="605"/>
      <c r="L416" s="1321"/>
      <c r="M416" s="605"/>
      <c r="N416" s="1102"/>
      <c r="O416" s="1745"/>
      <c r="P416" s="1250" t="s">
        <v>163</v>
      </c>
      <c r="Q416" s="1291">
        <v>0.5</v>
      </c>
      <c r="R416" s="1225"/>
      <c r="S416" s="1225"/>
      <c r="T416" s="807"/>
      <c r="U416" s="807"/>
      <c r="V416" s="807"/>
      <c r="W416" s="807"/>
      <c r="X416" s="1225"/>
      <c r="Y416" s="1322"/>
      <c r="Z416" s="1233" t="s">
        <v>4700</v>
      </c>
      <c r="AA416" s="670" t="s">
        <v>163</v>
      </c>
      <c r="AB416" s="1293">
        <v>0.85</v>
      </c>
      <c r="AC416" s="1215"/>
      <c r="AD416" s="1215"/>
      <c r="AE416" s="1294"/>
      <c r="AF416" s="391">
        <f>ROUND(ROUND(G392*Q416,0)*AB416,0)</f>
        <v>129</v>
      </c>
      <c r="AG416" s="268"/>
    </row>
    <row r="417" spans="1:33" ht="17.100000000000001" customHeight="1">
      <c r="A417" s="243">
        <v>63</v>
      </c>
      <c r="B417" s="351">
        <v>9727</v>
      </c>
      <c r="C417" s="870" t="s">
        <v>14540</v>
      </c>
      <c r="D417" s="604"/>
      <c r="E417" s="604"/>
      <c r="F417" s="637"/>
      <c r="G417" s="638"/>
      <c r="H417" s="638"/>
      <c r="I417" s="744"/>
      <c r="J417" s="646"/>
      <c r="K417" s="748"/>
      <c r="L417" s="748"/>
      <c r="M417" s="1296"/>
      <c r="N417" s="1312"/>
      <c r="O417" s="1745"/>
      <c r="P417" s="1296"/>
      <c r="Q417" s="1297"/>
      <c r="R417" s="1749" t="s">
        <v>11559</v>
      </c>
      <c r="S417" s="1106" t="s">
        <v>162</v>
      </c>
      <c r="T417" s="602"/>
      <c r="U417" s="602"/>
      <c r="V417" s="602"/>
      <c r="W417" s="602"/>
      <c r="X417" s="670" t="s">
        <v>163</v>
      </c>
      <c r="Y417" s="1305">
        <v>0.7</v>
      </c>
      <c r="Z417" s="1226"/>
      <c r="AA417" s="1226"/>
      <c r="AB417" s="1226"/>
      <c r="AC417" s="1226"/>
      <c r="AD417" s="1226"/>
      <c r="AE417" s="1310"/>
      <c r="AF417" s="391">
        <f>ROUND(ROUND(G392*Q416,0)*Y417,0)</f>
        <v>106</v>
      </c>
      <c r="AG417" s="268"/>
    </row>
    <row r="418" spans="1:33" ht="17.100000000000001" customHeight="1">
      <c r="A418" s="243">
        <v>63</v>
      </c>
      <c r="B418" s="351">
        <v>9728</v>
      </c>
      <c r="C418" s="870" t="s">
        <v>14541</v>
      </c>
      <c r="D418" s="604"/>
      <c r="E418" s="604"/>
      <c r="F418" s="637"/>
      <c r="G418" s="638"/>
      <c r="H418" s="638"/>
      <c r="I418" s="744"/>
      <c r="J418" s="646"/>
      <c r="K418" s="748"/>
      <c r="L418" s="748"/>
      <c r="M418" s="1296"/>
      <c r="N418" s="1312"/>
      <c r="O418" s="1745"/>
      <c r="P418" s="1296"/>
      <c r="Q418" s="1297"/>
      <c r="R418" s="1750"/>
      <c r="S418" s="647"/>
      <c r="T418" s="807"/>
      <c r="U418" s="807"/>
      <c r="V418" s="807"/>
      <c r="W418" s="807"/>
      <c r="X418" s="1225"/>
      <c r="Y418" s="1306"/>
      <c r="Z418" s="1302" t="s">
        <v>4700</v>
      </c>
      <c r="AA418" s="1303" t="s">
        <v>163</v>
      </c>
      <c r="AB418" s="1304">
        <v>0.85</v>
      </c>
      <c r="AC418" s="1215"/>
      <c r="AD418" s="1215"/>
      <c r="AE418" s="1294"/>
      <c r="AF418" s="391">
        <f>ROUND(ROUND(ROUND(G392*Q416,0)*Y417,0)*AB418,0)</f>
        <v>90</v>
      </c>
      <c r="AG418" s="268"/>
    </row>
    <row r="419" spans="1:33" ht="17.100000000000001" customHeight="1">
      <c r="A419" s="243">
        <v>63</v>
      </c>
      <c r="B419" s="351">
        <v>9729</v>
      </c>
      <c r="C419" s="870" t="s">
        <v>14542</v>
      </c>
      <c r="D419" s="604"/>
      <c r="E419" s="604"/>
      <c r="F419" s="637"/>
      <c r="G419" s="638"/>
      <c r="H419" s="638"/>
      <c r="I419" s="744"/>
      <c r="J419" s="646"/>
      <c r="K419" s="748"/>
      <c r="L419" s="748"/>
      <c r="M419" s="1296"/>
      <c r="N419" s="1312"/>
      <c r="O419" s="1745"/>
      <c r="P419" s="1296"/>
      <c r="Q419" s="1297"/>
      <c r="R419" s="1750"/>
      <c r="S419" s="1106" t="s">
        <v>165</v>
      </c>
      <c r="T419" s="602"/>
      <c r="U419" s="602"/>
      <c r="V419" s="602"/>
      <c r="W419" s="602"/>
      <c r="X419" s="670" t="s">
        <v>163</v>
      </c>
      <c r="Y419" s="1305">
        <v>0.5</v>
      </c>
      <c r="Z419" s="1220"/>
      <c r="AA419" s="1220"/>
      <c r="AB419" s="1220"/>
      <c r="AC419" s="1220"/>
      <c r="AD419" s="1220"/>
      <c r="AE419" s="1306"/>
      <c r="AF419" s="391">
        <f>ROUND(ROUND(G392*Q416,0)*Y419,0)</f>
        <v>76</v>
      </c>
      <c r="AG419" s="268"/>
    </row>
    <row r="420" spans="1:33" ht="17.100000000000001" customHeight="1">
      <c r="A420" s="243">
        <v>63</v>
      </c>
      <c r="B420" s="351">
        <v>9730</v>
      </c>
      <c r="C420" s="870" t="s">
        <v>14543</v>
      </c>
      <c r="D420" s="604"/>
      <c r="E420" s="604"/>
      <c r="F420" s="637"/>
      <c r="G420" s="638"/>
      <c r="H420" s="638"/>
      <c r="I420" s="744"/>
      <c r="J420" s="646"/>
      <c r="K420" s="748"/>
      <c r="L420" s="748"/>
      <c r="M420" s="1296"/>
      <c r="N420" s="1312"/>
      <c r="O420" s="1745"/>
      <c r="P420" s="1296"/>
      <c r="Q420" s="1297"/>
      <c r="R420" s="1751"/>
      <c r="S420" s="647"/>
      <c r="T420" s="807"/>
      <c r="U420" s="807"/>
      <c r="V420" s="807"/>
      <c r="W420" s="807"/>
      <c r="X420" s="1225"/>
      <c r="Y420" s="1306"/>
      <c r="Z420" s="1302" t="s">
        <v>4700</v>
      </c>
      <c r="AA420" s="1303" t="s">
        <v>163</v>
      </c>
      <c r="AB420" s="1304">
        <v>0.85</v>
      </c>
      <c r="AC420" s="1215"/>
      <c r="AD420" s="1215"/>
      <c r="AE420" s="1294"/>
      <c r="AF420" s="391">
        <f>ROUND(ROUND(ROUND(G392*Q416,0)*Y419,0)*AB420,0)</f>
        <v>65</v>
      </c>
      <c r="AG420" s="268"/>
    </row>
    <row r="421" spans="1:33" ht="17.100000000000001" customHeight="1">
      <c r="A421" s="243">
        <v>63</v>
      </c>
      <c r="B421" s="351">
        <v>9731</v>
      </c>
      <c r="C421" s="870" t="s">
        <v>14544</v>
      </c>
      <c r="D421" s="604"/>
      <c r="E421" s="604"/>
      <c r="F421" s="637"/>
      <c r="G421" s="638"/>
      <c r="H421" s="638"/>
      <c r="I421" s="744"/>
      <c r="J421" s="646"/>
      <c r="K421" s="748"/>
      <c r="L421" s="748"/>
      <c r="M421" s="1296"/>
      <c r="N421" s="1312"/>
      <c r="O421" s="1745"/>
      <c r="P421" s="1296"/>
      <c r="Q421" s="1297"/>
      <c r="R421" s="641"/>
      <c r="S421" s="641"/>
      <c r="T421" s="602"/>
      <c r="U421" s="602"/>
      <c r="V421" s="602"/>
      <c r="W421" s="602"/>
      <c r="X421" s="670"/>
      <c r="Y421" s="1305"/>
      <c r="Z421" s="1215"/>
      <c r="AA421" s="1215"/>
      <c r="AB421" s="1294"/>
      <c r="AC421" s="1533" t="s">
        <v>167</v>
      </c>
      <c r="AD421" s="1250">
        <v>5</v>
      </c>
      <c r="AE421" s="1308" t="s">
        <v>168</v>
      </c>
      <c r="AF421" s="391">
        <f>ROUND(ROUND(G392*Q416,0)-AD421,0)</f>
        <v>147</v>
      </c>
      <c r="AG421" s="268"/>
    </row>
    <row r="422" spans="1:33" ht="17.100000000000001" customHeight="1">
      <c r="A422" s="243">
        <v>63</v>
      </c>
      <c r="B422" s="351">
        <v>9732</v>
      </c>
      <c r="C422" s="870" t="s">
        <v>14545</v>
      </c>
      <c r="D422" s="604"/>
      <c r="E422" s="604"/>
      <c r="F422" s="637"/>
      <c r="G422" s="638"/>
      <c r="H422" s="638"/>
      <c r="I422" s="744"/>
      <c r="J422" s="646"/>
      <c r="K422" s="748"/>
      <c r="L422" s="748"/>
      <c r="M422" s="1296"/>
      <c r="N422" s="1312"/>
      <c r="O422" s="1307"/>
      <c r="P422" s="1296"/>
      <c r="Q422" s="1297"/>
      <c r="R422" s="1104"/>
      <c r="S422" s="1104"/>
      <c r="T422" s="807"/>
      <c r="U422" s="807"/>
      <c r="V422" s="807"/>
      <c r="W422" s="807"/>
      <c r="X422" s="1225"/>
      <c r="Y422" s="1306"/>
      <c r="Z422" s="1233" t="s">
        <v>4700</v>
      </c>
      <c r="AA422" s="670" t="s">
        <v>163</v>
      </c>
      <c r="AB422" s="1309">
        <v>0.85</v>
      </c>
      <c r="AC422" s="1745"/>
      <c r="AD422" s="1250"/>
      <c r="AE422" s="1308"/>
      <c r="AF422" s="391">
        <f>ROUND(ROUND(ROUND(G392*Q416,0)*AB422,0)-AD421,0)</f>
        <v>124</v>
      </c>
      <c r="AG422" s="268"/>
    </row>
    <row r="423" spans="1:33" ht="17.100000000000001" customHeight="1">
      <c r="A423" s="243">
        <v>63</v>
      </c>
      <c r="B423" s="351">
        <v>9733</v>
      </c>
      <c r="C423" s="870" t="s">
        <v>14546</v>
      </c>
      <c r="D423" s="604"/>
      <c r="E423" s="604"/>
      <c r="F423" s="637"/>
      <c r="G423" s="638"/>
      <c r="H423" s="638"/>
      <c r="I423" s="744"/>
      <c r="J423" s="646"/>
      <c r="K423" s="748"/>
      <c r="L423" s="748"/>
      <c r="M423" s="1296"/>
      <c r="N423" s="1312"/>
      <c r="O423" s="1307"/>
      <c r="P423" s="1296"/>
      <c r="Q423" s="1297"/>
      <c r="R423" s="1749" t="s">
        <v>11559</v>
      </c>
      <c r="S423" s="1106" t="s">
        <v>162</v>
      </c>
      <c r="T423" s="602"/>
      <c r="U423" s="602"/>
      <c r="V423" s="602"/>
      <c r="W423" s="602"/>
      <c r="X423" s="670" t="s">
        <v>163</v>
      </c>
      <c r="Y423" s="1305">
        <v>0.7</v>
      </c>
      <c r="Z423" s="1226"/>
      <c r="AA423" s="1226"/>
      <c r="AB423" s="1310"/>
      <c r="AC423" s="1745"/>
      <c r="AD423" s="1242"/>
      <c r="AE423" s="1291"/>
      <c r="AF423" s="391">
        <f>ROUND(ROUND(ROUND(G392*Q416,0)*Y423,0)-AD421,0)</f>
        <v>101</v>
      </c>
      <c r="AG423" s="268"/>
    </row>
    <row r="424" spans="1:33" ht="17.100000000000001" customHeight="1">
      <c r="A424" s="243">
        <v>63</v>
      </c>
      <c r="B424" s="351">
        <v>9734</v>
      </c>
      <c r="C424" s="870" t="s">
        <v>14547</v>
      </c>
      <c r="D424" s="604"/>
      <c r="E424" s="604"/>
      <c r="F424" s="637"/>
      <c r="G424" s="638"/>
      <c r="H424" s="638"/>
      <c r="I424" s="744"/>
      <c r="J424" s="646"/>
      <c r="K424" s="748"/>
      <c r="L424" s="748"/>
      <c r="M424" s="1296"/>
      <c r="N424" s="1312"/>
      <c r="O424" s="1307"/>
      <c r="P424" s="1296"/>
      <c r="Q424" s="1297"/>
      <c r="R424" s="1750"/>
      <c r="S424" s="647"/>
      <c r="T424" s="807"/>
      <c r="U424" s="807"/>
      <c r="V424" s="807"/>
      <c r="W424" s="807"/>
      <c r="X424" s="1225"/>
      <c r="Y424" s="1306"/>
      <c r="Z424" s="1302" t="s">
        <v>4700</v>
      </c>
      <c r="AA424" s="1303" t="s">
        <v>163</v>
      </c>
      <c r="AB424" s="1311">
        <v>0.85</v>
      </c>
      <c r="AC424" s="1745"/>
      <c r="AD424" s="1242"/>
      <c r="AE424" s="1291"/>
      <c r="AF424" s="391">
        <f>ROUND(ROUND(ROUND(ROUND(G392*Q416,0)*Y423,0)*AB424,0)-AD421,0)</f>
        <v>85</v>
      </c>
      <c r="AG424" s="268"/>
    </row>
    <row r="425" spans="1:33" ht="17.100000000000001" customHeight="1">
      <c r="A425" s="243">
        <v>63</v>
      </c>
      <c r="B425" s="351">
        <v>9735</v>
      </c>
      <c r="C425" s="870" t="s">
        <v>14548</v>
      </c>
      <c r="D425" s="604"/>
      <c r="E425" s="604"/>
      <c r="F425" s="637"/>
      <c r="G425" s="638"/>
      <c r="H425" s="638"/>
      <c r="I425" s="744"/>
      <c r="J425" s="646"/>
      <c r="K425" s="748"/>
      <c r="L425" s="748"/>
      <c r="M425" s="1296"/>
      <c r="N425" s="1312"/>
      <c r="O425" s="1307"/>
      <c r="P425" s="1296"/>
      <c r="Q425" s="1297"/>
      <c r="R425" s="1750"/>
      <c r="S425" s="641" t="s">
        <v>165</v>
      </c>
      <c r="T425" s="602"/>
      <c r="U425" s="602"/>
      <c r="V425" s="602"/>
      <c r="W425" s="602"/>
      <c r="X425" s="670" t="s">
        <v>163</v>
      </c>
      <c r="Y425" s="1305">
        <v>0.5</v>
      </c>
      <c r="Z425" s="1220"/>
      <c r="AA425" s="1220"/>
      <c r="AB425" s="1306"/>
      <c r="AC425" s="1745"/>
      <c r="AD425" s="1242"/>
      <c r="AE425" s="1291"/>
      <c r="AF425" s="391">
        <f>ROUND(ROUND(ROUND(G392*Q416,0)*Y425,0)-AD421,0)</f>
        <v>71</v>
      </c>
      <c r="AG425" s="268"/>
    </row>
    <row r="426" spans="1:33" ht="17.100000000000001" customHeight="1">
      <c r="A426" s="243">
        <v>63</v>
      </c>
      <c r="B426" s="351">
        <v>9736</v>
      </c>
      <c r="C426" s="870" t="s">
        <v>14549</v>
      </c>
      <c r="D426" s="604"/>
      <c r="E426" s="604"/>
      <c r="F426" s="637"/>
      <c r="G426" s="638"/>
      <c r="H426" s="638"/>
      <c r="I426" s="744"/>
      <c r="J426" s="646"/>
      <c r="K426" s="748"/>
      <c r="L426" s="748"/>
      <c r="M426" s="1296"/>
      <c r="N426" s="1312"/>
      <c r="O426" s="1307"/>
      <c r="P426" s="1296"/>
      <c r="Q426" s="1297"/>
      <c r="R426" s="1751"/>
      <c r="S426" s="1104"/>
      <c r="T426" s="807"/>
      <c r="U426" s="807"/>
      <c r="V426" s="807"/>
      <c r="W426" s="807"/>
      <c r="X426" s="1225"/>
      <c r="Y426" s="1306"/>
      <c r="Z426" s="1302" t="s">
        <v>4700</v>
      </c>
      <c r="AA426" s="1303" t="s">
        <v>163</v>
      </c>
      <c r="AB426" s="1311">
        <v>0.85</v>
      </c>
      <c r="AC426" s="1746"/>
      <c r="AD426" s="1220"/>
      <c r="AE426" s="1306"/>
      <c r="AF426" s="391">
        <f>ROUND(ROUND(ROUND(ROUND(G392*Q416,0)*Y425,0)*AB426,0)-AD421,0)</f>
        <v>60</v>
      </c>
      <c r="AG426" s="268"/>
    </row>
    <row r="427" spans="1:33" ht="17.100000000000001" customHeight="1">
      <c r="A427" s="243">
        <v>63</v>
      </c>
      <c r="B427" s="351">
        <v>9737</v>
      </c>
      <c r="C427" s="870" t="s">
        <v>14550</v>
      </c>
      <c r="D427" s="604"/>
      <c r="E427" s="604"/>
      <c r="F427" s="604"/>
      <c r="G427" s="1296"/>
      <c r="H427" s="605"/>
      <c r="I427" s="607"/>
      <c r="J427" s="1593" t="s">
        <v>5845</v>
      </c>
      <c r="K427" s="602"/>
      <c r="L427" s="1319"/>
      <c r="M427" s="602"/>
      <c r="N427" s="1102"/>
      <c r="O427" s="604"/>
      <c r="P427" s="605"/>
      <c r="Q427" s="607"/>
      <c r="R427" s="670"/>
      <c r="S427" s="670"/>
      <c r="T427" s="602"/>
      <c r="U427" s="602"/>
      <c r="V427" s="602"/>
      <c r="W427" s="602"/>
      <c r="X427" s="670"/>
      <c r="Y427" s="1320"/>
      <c r="Z427" s="1215"/>
      <c r="AA427" s="1215"/>
      <c r="AB427" s="1215"/>
      <c r="AC427" s="1215"/>
      <c r="AD427" s="1215"/>
      <c r="AE427" s="1294"/>
      <c r="AF427" s="391">
        <f>ROUND(ROUND(G392+K428,0)*Q416,0)</f>
        <v>154</v>
      </c>
      <c r="AG427" s="268"/>
    </row>
    <row r="428" spans="1:33" ht="17.100000000000001" customHeight="1">
      <c r="A428" s="243">
        <v>63</v>
      </c>
      <c r="B428" s="351">
        <v>9738</v>
      </c>
      <c r="C428" s="870" t="s">
        <v>14551</v>
      </c>
      <c r="D428" s="604"/>
      <c r="E428" s="604"/>
      <c r="F428" s="604"/>
      <c r="G428" s="1296"/>
      <c r="H428" s="605"/>
      <c r="I428" s="607"/>
      <c r="J428" s="1745"/>
      <c r="K428" s="605">
        <v>4</v>
      </c>
      <c r="L428" s="1321" t="s">
        <v>16</v>
      </c>
      <c r="M428" s="605"/>
      <c r="N428" s="1102"/>
      <c r="O428" s="604"/>
      <c r="P428" s="605"/>
      <c r="Q428" s="607"/>
      <c r="R428" s="1225"/>
      <c r="S428" s="1225"/>
      <c r="T428" s="807"/>
      <c r="U428" s="807"/>
      <c r="V428" s="807"/>
      <c r="W428" s="807"/>
      <c r="X428" s="1225"/>
      <c r="Y428" s="1322"/>
      <c r="Z428" s="1233" t="s">
        <v>4700</v>
      </c>
      <c r="AA428" s="670" t="s">
        <v>163</v>
      </c>
      <c r="AB428" s="1293">
        <v>0.85</v>
      </c>
      <c r="AC428" s="1215"/>
      <c r="AD428" s="1215"/>
      <c r="AE428" s="1294"/>
      <c r="AF428" s="391">
        <f>ROUND(ROUND(ROUND(G392+K428,0)*Q416,0)*AB428,0)</f>
        <v>131</v>
      </c>
      <c r="AG428" s="268"/>
    </row>
    <row r="429" spans="1:33" ht="17.100000000000001" customHeight="1">
      <c r="A429" s="243">
        <v>63</v>
      </c>
      <c r="B429" s="351">
        <v>9739</v>
      </c>
      <c r="C429" s="870" t="s">
        <v>14552</v>
      </c>
      <c r="D429" s="604"/>
      <c r="E429" s="604"/>
      <c r="F429" s="604"/>
      <c r="G429" s="1296"/>
      <c r="H429" s="605"/>
      <c r="I429" s="607"/>
      <c r="J429" s="1745"/>
      <c r="K429" s="748"/>
      <c r="L429" s="748"/>
      <c r="M429" s="1296"/>
      <c r="N429" s="1312"/>
      <c r="O429" s="1307"/>
      <c r="P429" s="1296"/>
      <c r="Q429" s="1297"/>
      <c r="R429" s="1749" t="s">
        <v>11559</v>
      </c>
      <c r="S429" s="1106" t="s">
        <v>162</v>
      </c>
      <c r="T429" s="602"/>
      <c r="U429" s="602"/>
      <c r="V429" s="602"/>
      <c r="W429" s="602"/>
      <c r="X429" s="670" t="s">
        <v>163</v>
      </c>
      <c r="Y429" s="1305">
        <v>0.7</v>
      </c>
      <c r="Z429" s="1226"/>
      <c r="AA429" s="1226"/>
      <c r="AB429" s="1226"/>
      <c r="AC429" s="1226"/>
      <c r="AD429" s="1226"/>
      <c r="AE429" s="1310"/>
      <c r="AF429" s="391">
        <f>ROUND(ROUND(ROUND(G392+K428,0)*Q416,0)*Y429,0)</f>
        <v>108</v>
      </c>
      <c r="AG429" s="268"/>
    </row>
    <row r="430" spans="1:33" ht="17.100000000000001" customHeight="1">
      <c r="A430" s="243">
        <v>63</v>
      </c>
      <c r="B430" s="351">
        <v>9740</v>
      </c>
      <c r="C430" s="870" t="s">
        <v>14553</v>
      </c>
      <c r="D430" s="604"/>
      <c r="E430" s="604"/>
      <c r="F430" s="604"/>
      <c r="G430" s="1296"/>
      <c r="H430" s="605"/>
      <c r="I430" s="607"/>
      <c r="J430" s="1745"/>
      <c r="K430" s="748"/>
      <c r="L430" s="748"/>
      <c r="M430" s="1296"/>
      <c r="N430" s="1312"/>
      <c r="O430" s="1307"/>
      <c r="P430" s="1296"/>
      <c r="Q430" s="1297"/>
      <c r="R430" s="1750"/>
      <c r="S430" s="647"/>
      <c r="T430" s="807"/>
      <c r="U430" s="807"/>
      <c r="V430" s="807"/>
      <c r="W430" s="807"/>
      <c r="X430" s="1225"/>
      <c r="Y430" s="1306"/>
      <c r="Z430" s="1302" t="s">
        <v>4700</v>
      </c>
      <c r="AA430" s="1303" t="s">
        <v>163</v>
      </c>
      <c r="AB430" s="1304">
        <v>0.85</v>
      </c>
      <c r="AC430" s="1215"/>
      <c r="AD430" s="1215"/>
      <c r="AE430" s="1294"/>
      <c r="AF430" s="391">
        <f>ROUND(ROUND(ROUND(ROUND(G392+K428,0)*Q416,0)*Y429,0)*AB430,0)</f>
        <v>92</v>
      </c>
      <c r="AG430" s="268"/>
    </row>
    <row r="431" spans="1:33" ht="17.100000000000001" customHeight="1">
      <c r="A431" s="243">
        <v>63</v>
      </c>
      <c r="B431" s="351">
        <v>9741</v>
      </c>
      <c r="C431" s="870" t="s">
        <v>14554</v>
      </c>
      <c r="D431" s="604"/>
      <c r="E431" s="604"/>
      <c r="F431" s="604"/>
      <c r="G431" s="1296"/>
      <c r="H431" s="605"/>
      <c r="I431" s="607"/>
      <c r="J431" s="1745"/>
      <c r="K431" s="748"/>
      <c r="L431" s="748"/>
      <c r="M431" s="1296"/>
      <c r="N431" s="1312"/>
      <c r="O431" s="1307"/>
      <c r="P431" s="1296"/>
      <c r="Q431" s="1297"/>
      <c r="R431" s="1750"/>
      <c r="S431" s="1106" t="s">
        <v>165</v>
      </c>
      <c r="T431" s="602"/>
      <c r="U431" s="602"/>
      <c r="V431" s="602"/>
      <c r="W431" s="602"/>
      <c r="X431" s="670" t="s">
        <v>163</v>
      </c>
      <c r="Y431" s="1305">
        <v>0.5</v>
      </c>
      <c r="Z431" s="1220"/>
      <c r="AA431" s="1220"/>
      <c r="AB431" s="1220"/>
      <c r="AC431" s="1220"/>
      <c r="AD431" s="1220"/>
      <c r="AE431" s="1306"/>
      <c r="AF431" s="391">
        <f>ROUND(ROUND(ROUND(G392+K428,0)*Q416,0)*Y431,0)</f>
        <v>77</v>
      </c>
      <c r="AG431" s="268"/>
    </row>
    <row r="432" spans="1:33" ht="17.100000000000001" customHeight="1">
      <c r="A432" s="243">
        <v>63</v>
      </c>
      <c r="B432" s="351">
        <v>9742</v>
      </c>
      <c r="C432" s="870" t="s">
        <v>14555</v>
      </c>
      <c r="D432" s="604"/>
      <c r="E432" s="604"/>
      <c r="F432" s="604"/>
      <c r="G432" s="1296"/>
      <c r="H432" s="605"/>
      <c r="I432" s="607"/>
      <c r="J432" s="1745"/>
      <c r="K432" s="748"/>
      <c r="L432" s="748"/>
      <c r="M432" s="1296"/>
      <c r="N432" s="1312"/>
      <c r="O432" s="1307"/>
      <c r="P432" s="1296"/>
      <c r="Q432" s="1297"/>
      <c r="R432" s="1751"/>
      <c r="S432" s="647"/>
      <c r="T432" s="807"/>
      <c r="U432" s="807"/>
      <c r="V432" s="807"/>
      <c r="W432" s="807"/>
      <c r="X432" s="1225"/>
      <c r="Y432" s="1306"/>
      <c r="Z432" s="1302" t="s">
        <v>4700</v>
      </c>
      <c r="AA432" s="1303" t="s">
        <v>163</v>
      </c>
      <c r="AB432" s="1304">
        <v>0.85</v>
      </c>
      <c r="AC432" s="1215"/>
      <c r="AD432" s="1215"/>
      <c r="AE432" s="1294"/>
      <c r="AF432" s="391">
        <f>ROUND(ROUND(ROUND(ROUND(G392+K428,0)*Q416,0)*Y431,0)*AB432,0)</f>
        <v>65</v>
      </c>
      <c r="AG432" s="268"/>
    </row>
    <row r="433" spans="1:33" ht="17.100000000000001" customHeight="1">
      <c r="A433" s="243">
        <v>63</v>
      </c>
      <c r="B433" s="351">
        <v>9743</v>
      </c>
      <c r="C433" s="870" t="s">
        <v>14556</v>
      </c>
      <c r="D433" s="604"/>
      <c r="E433" s="604"/>
      <c r="F433" s="604"/>
      <c r="G433" s="1296"/>
      <c r="H433" s="605"/>
      <c r="I433" s="607"/>
      <c r="J433" s="646"/>
      <c r="K433" s="748"/>
      <c r="L433" s="748"/>
      <c r="M433" s="1296"/>
      <c r="N433" s="1312"/>
      <c r="O433" s="1307"/>
      <c r="P433" s="1296"/>
      <c r="Q433" s="1297"/>
      <c r="R433" s="641"/>
      <c r="S433" s="641"/>
      <c r="T433" s="602"/>
      <c r="U433" s="602"/>
      <c r="V433" s="602"/>
      <c r="W433" s="602"/>
      <c r="X433" s="670"/>
      <c r="Y433" s="1305"/>
      <c r="Z433" s="1215"/>
      <c r="AA433" s="1215"/>
      <c r="AB433" s="1294"/>
      <c r="AC433" s="1533" t="s">
        <v>167</v>
      </c>
      <c r="AD433" s="1250">
        <v>5</v>
      </c>
      <c r="AE433" s="1308" t="s">
        <v>168</v>
      </c>
      <c r="AF433" s="391">
        <f>ROUND(ROUND(ROUND(G392+K428,0)*Q416,0)-AD433,0)</f>
        <v>149</v>
      </c>
      <c r="AG433" s="268"/>
    </row>
    <row r="434" spans="1:33" ht="17.100000000000001" customHeight="1">
      <c r="A434" s="243">
        <v>63</v>
      </c>
      <c r="B434" s="351">
        <v>9744</v>
      </c>
      <c r="C434" s="870" t="s">
        <v>14557</v>
      </c>
      <c r="D434" s="604"/>
      <c r="E434" s="604"/>
      <c r="F434" s="604"/>
      <c r="G434" s="1296"/>
      <c r="H434" s="605"/>
      <c r="I434" s="607"/>
      <c r="J434" s="646"/>
      <c r="K434" s="748"/>
      <c r="L434" s="748"/>
      <c r="M434" s="1296"/>
      <c r="N434" s="1312"/>
      <c r="O434" s="1307"/>
      <c r="P434" s="1296"/>
      <c r="Q434" s="1297"/>
      <c r="R434" s="1104"/>
      <c r="S434" s="1104"/>
      <c r="T434" s="807"/>
      <c r="U434" s="807"/>
      <c r="V434" s="807"/>
      <c r="W434" s="807"/>
      <c r="X434" s="1225"/>
      <c r="Y434" s="1306"/>
      <c r="Z434" s="1233" t="s">
        <v>4700</v>
      </c>
      <c r="AA434" s="670" t="s">
        <v>163</v>
      </c>
      <c r="AB434" s="1309">
        <v>0.85</v>
      </c>
      <c r="AC434" s="1745"/>
      <c r="AD434" s="1250"/>
      <c r="AE434" s="1308"/>
      <c r="AF434" s="391">
        <f>ROUND(ROUND(ROUND(ROUND(G392+K428,0)*Q416,0)*AB434,0)-AD433,0)</f>
        <v>126</v>
      </c>
      <c r="AG434" s="268"/>
    </row>
    <row r="435" spans="1:33" ht="17.100000000000001" customHeight="1">
      <c r="A435" s="243">
        <v>63</v>
      </c>
      <c r="B435" s="351">
        <v>9745</v>
      </c>
      <c r="C435" s="870" t="s">
        <v>14558</v>
      </c>
      <c r="D435" s="604"/>
      <c r="E435" s="604"/>
      <c r="F435" s="604"/>
      <c r="G435" s="1296"/>
      <c r="H435" s="605"/>
      <c r="I435" s="607"/>
      <c r="J435" s="646"/>
      <c r="K435" s="748"/>
      <c r="L435" s="748"/>
      <c r="M435" s="1296"/>
      <c r="N435" s="1312"/>
      <c r="O435" s="1307"/>
      <c r="P435" s="1296"/>
      <c r="Q435" s="1297"/>
      <c r="R435" s="1749" t="s">
        <v>11559</v>
      </c>
      <c r="S435" s="1106" t="s">
        <v>162</v>
      </c>
      <c r="T435" s="602"/>
      <c r="U435" s="602"/>
      <c r="V435" s="602"/>
      <c r="W435" s="602"/>
      <c r="X435" s="670" t="s">
        <v>163</v>
      </c>
      <c r="Y435" s="1305">
        <v>0.7</v>
      </c>
      <c r="Z435" s="1226"/>
      <c r="AA435" s="1226"/>
      <c r="AB435" s="1310"/>
      <c r="AC435" s="1745"/>
      <c r="AD435" s="1242"/>
      <c r="AE435" s="1291"/>
      <c r="AF435" s="391">
        <f>ROUND(ROUND(ROUND(ROUND(G392+K428,0)*Q416,0)*Y435,0)-AD433,0)</f>
        <v>103</v>
      </c>
      <c r="AG435" s="268"/>
    </row>
    <row r="436" spans="1:33" ht="17.100000000000001" customHeight="1">
      <c r="A436" s="243">
        <v>63</v>
      </c>
      <c r="B436" s="351">
        <v>9746</v>
      </c>
      <c r="C436" s="870" t="s">
        <v>14559</v>
      </c>
      <c r="D436" s="604"/>
      <c r="E436" s="604"/>
      <c r="F436" s="604"/>
      <c r="G436" s="1296"/>
      <c r="H436" s="605"/>
      <c r="I436" s="607"/>
      <c r="J436" s="646"/>
      <c r="K436" s="748"/>
      <c r="L436" s="748"/>
      <c r="M436" s="1296"/>
      <c r="N436" s="1312"/>
      <c r="O436" s="1307"/>
      <c r="P436" s="1296"/>
      <c r="Q436" s="1297"/>
      <c r="R436" s="1750"/>
      <c r="S436" s="647"/>
      <c r="T436" s="807"/>
      <c r="U436" s="807"/>
      <c r="V436" s="807"/>
      <c r="W436" s="807"/>
      <c r="X436" s="1225"/>
      <c r="Y436" s="1306"/>
      <c r="Z436" s="1302" t="s">
        <v>4700</v>
      </c>
      <c r="AA436" s="1303" t="s">
        <v>163</v>
      </c>
      <c r="AB436" s="1311">
        <v>0.85</v>
      </c>
      <c r="AC436" s="1745"/>
      <c r="AD436" s="1242"/>
      <c r="AE436" s="1291"/>
      <c r="AF436" s="391">
        <f>ROUND(ROUND(ROUND(ROUND(ROUND(G392+K428,0)*Q416,0)*Y435,0)*AB436,0)-AD433,0)</f>
        <v>87</v>
      </c>
      <c r="AG436" s="268"/>
    </row>
    <row r="437" spans="1:33" ht="17.100000000000001" customHeight="1">
      <c r="A437" s="243">
        <v>63</v>
      </c>
      <c r="B437" s="351">
        <v>9747</v>
      </c>
      <c r="C437" s="870" t="s">
        <v>14560</v>
      </c>
      <c r="D437" s="604"/>
      <c r="E437" s="1102"/>
      <c r="F437" s="604"/>
      <c r="G437" s="1296"/>
      <c r="H437" s="605"/>
      <c r="I437" s="607"/>
      <c r="J437" s="646"/>
      <c r="K437" s="748"/>
      <c r="L437" s="748"/>
      <c r="M437" s="1296"/>
      <c r="N437" s="1312"/>
      <c r="O437" s="1307"/>
      <c r="P437" s="1296"/>
      <c r="Q437" s="1297"/>
      <c r="R437" s="1750"/>
      <c r="S437" s="641" t="s">
        <v>165</v>
      </c>
      <c r="T437" s="602"/>
      <c r="U437" s="602"/>
      <c r="V437" s="602"/>
      <c r="W437" s="602"/>
      <c r="X437" s="670" t="s">
        <v>163</v>
      </c>
      <c r="Y437" s="1305">
        <v>0.5</v>
      </c>
      <c r="Z437" s="1220"/>
      <c r="AA437" s="1220"/>
      <c r="AB437" s="1306"/>
      <c r="AC437" s="1745"/>
      <c r="AD437" s="1242"/>
      <c r="AE437" s="1291"/>
      <c r="AF437" s="391">
        <f>ROUND(ROUND(ROUND(ROUND(G392+K428,0)*Q416,0)*Y437,0)-AD433,0)</f>
        <v>72</v>
      </c>
      <c r="AG437" s="268"/>
    </row>
    <row r="438" spans="1:33" ht="17.100000000000001" customHeight="1">
      <c r="A438" s="243">
        <v>63</v>
      </c>
      <c r="B438" s="351">
        <v>9748</v>
      </c>
      <c r="C438" s="870" t="s">
        <v>14561</v>
      </c>
      <c r="D438" s="604"/>
      <c r="E438" s="1093"/>
      <c r="F438" s="604"/>
      <c r="G438" s="1296"/>
      <c r="H438" s="605"/>
      <c r="I438" s="607"/>
      <c r="J438" s="646"/>
      <c r="K438" s="748"/>
      <c r="L438" s="748"/>
      <c r="M438" s="1296"/>
      <c r="N438" s="1332"/>
      <c r="O438" s="1333"/>
      <c r="P438" s="1329"/>
      <c r="Q438" s="1331"/>
      <c r="R438" s="1751"/>
      <c r="S438" s="1104"/>
      <c r="T438" s="807"/>
      <c r="U438" s="807"/>
      <c r="V438" s="807"/>
      <c r="W438" s="807"/>
      <c r="X438" s="1225"/>
      <c r="Y438" s="1306"/>
      <c r="Z438" s="1302" t="s">
        <v>4700</v>
      </c>
      <c r="AA438" s="1303" t="s">
        <v>163</v>
      </c>
      <c r="AB438" s="1311">
        <v>0.85</v>
      </c>
      <c r="AC438" s="1746"/>
      <c r="AD438" s="1220"/>
      <c r="AE438" s="1306"/>
      <c r="AF438" s="391">
        <f>ROUND(ROUND(ROUND(ROUND(ROUND(G392+K428,0)*Q416,0)*Y437,0)*AB438,0)-AD433,0)</f>
        <v>60</v>
      </c>
      <c r="AG438" s="268"/>
    </row>
    <row r="439" spans="1:33" ht="17.100000000000001" customHeight="1">
      <c r="A439" s="243">
        <v>63</v>
      </c>
      <c r="B439" s="351">
        <v>9751</v>
      </c>
      <c r="C439" s="870" t="s">
        <v>14562</v>
      </c>
      <c r="D439" s="1094"/>
      <c r="E439" s="1749" t="s">
        <v>11779</v>
      </c>
      <c r="F439" s="1580" t="s">
        <v>11633</v>
      </c>
      <c r="G439" s="633"/>
      <c r="H439" s="633"/>
      <c r="I439" s="1095"/>
      <c r="J439" s="601"/>
      <c r="K439" s="602"/>
      <c r="L439" s="1319"/>
      <c r="M439" s="602"/>
      <c r="N439" s="1828" t="s">
        <v>8647</v>
      </c>
      <c r="O439" s="1593" t="s">
        <v>162</v>
      </c>
      <c r="P439" s="602"/>
      <c r="Q439" s="1286"/>
      <c r="R439" s="670"/>
      <c r="S439" s="670"/>
      <c r="T439" s="602"/>
      <c r="U439" s="602"/>
      <c r="V439" s="602"/>
      <c r="W439" s="602"/>
      <c r="X439" s="670"/>
      <c r="Y439" s="1320"/>
      <c r="Z439" s="1215"/>
      <c r="AA439" s="1215"/>
      <c r="AB439" s="1215"/>
      <c r="AC439" s="1215"/>
      <c r="AD439" s="1215"/>
      <c r="AE439" s="1294"/>
      <c r="AF439" s="391">
        <f>ROUND(G440*Q440,0)</f>
        <v>417</v>
      </c>
      <c r="AG439" s="268"/>
    </row>
    <row r="440" spans="1:33" ht="17.100000000000001" customHeight="1">
      <c r="A440" s="243">
        <v>63</v>
      </c>
      <c r="B440" s="351">
        <v>9752</v>
      </c>
      <c r="C440" s="870" t="s">
        <v>14563</v>
      </c>
      <c r="D440" s="646"/>
      <c r="E440" s="1750"/>
      <c r="F440" s="1765"/>
      <c r="G440" s="1328">
        <v>596</v>
      </c>
      <c r="H440" s="605" t="s">
        <v>18</v>
      </c>
      <c r="I440" s="744"/>
      <c r="J440" s="604"/>
      <c r="K440" s="605"/>
      <c r="L440" s="1321"/>
      <c r="M440" s="605"/>
      <c r="N440" s="1829"/>
      <c r="O440" s="1745"/>
      <c r="P440" s="1250" t="s">
        <v>163</v>
      </c>
      <c r="Q440" s="1291">
        <v>0.7</v>
      </c>
      <c r="R440" s="1225"/>
      <c r="S440" s="1225"/>
      <c r="T440" s="807"/>
      <c r="U440" s="807"/>
      <c r="V440" s="807"/>
      <c r="W440" s="807"/>
      <c r="X440" s="1225"/>
      <c r="Y440" s="1322"/>
      <c r="Z440" s="1233" t="s">
        <v>4700</v>
      </c>
      <c r="AA440" s="670" t="s">
        <v>163</v>
      </c>
      <c r="AB440" s="1293">
        <v>0.85</v>
      </c>
      <c r="AC440" s="1215"/>
      <c r="AD440" s="1215"/>
      <c r="AE440" s="1294"/>
      <c r="AF440" s="391">
        <f>ROUND(ROUND(G440*Q440,0)*AB440,0)</f>
        <v>354</v>
      </c>
      <c r="AG440" s="268"/>
    </row>
    <row r="441" spans="1:33" ht="17.100000000000001" customHeight="1">
      <c r="A441" s="243">
        <v>63</v>
      </c>
      <c r="B441" s="351">
        <v>9753</v>
      </c>
      <c r="C441" s="870" t="s">
        <v>14564</v>
      </c>
      <c r="D441" s="646"/>
      <c r="E441" s="1750"/>
      <c r="F441" s="1765"/>
      <c r="G441" s="638"/>
      <c r="H441" s="638"/>
      <c r="I441" s="744"/>
      <c r="J441" s="646"/>
      <c r="K441" s="748"/>
      <c r="L441" s="748"/>
      <c r="M441" s="1296"/>
      <c r="N441" s="1829"/>
      <c r="O441" s="1745"/>
      <c r="P441" s="1296"/>
      <c r="Q441" s="1297"/>
      <c r="R441" s="1749" t="s">
        <v>11559</v>
      </c>
      <c r="S441" s="1106" t="s">
        <v>162</v>
      </c>
      <c r="T441" s="602"/>
      <c r="U441" s="602"/>
      <c r="V441" s="602"/>
      <c r="W441" s="602"/>
      <c r="X441" s="670" t="s">
        <v>163</v>
      </c>
      <c r="Y441" s="1305">
        <v>0.7</v>
      </c>
      <c r="Z441" s="1226"/>
      <c r="AA441" s="1226"/>
      <c r="AB441" s="1226"/>
      <c r="AC441" s="1226"/>
      <c r="AD441" s="1226"/>
      <c r="AE441" s="1310"/>
      <c r="AF441" s="391">
        <f>ROUND(ROUND(G440*Q440,0)*Y441,0)</f>
        <v>292</v>
      </c>
      <c r="AG441" s="268"/>
    </row>
    <row r="442" spans="1:33" ht="17.100000000000001" customHeight="1">
      <c r="A442" s="243">
        <v>63</v>
      </c>
      <c r="B442" s="351">
        <v>9754</v>
      </c>
      <c r="C442" s="870" t="s">
        <v>14565</v>
      </c>
      <c r="D442" s="646"/>
      <c r="E442" s="1750"/>
      <c r="F442" s="1765"/>
      <c r="G442" s="638"/>
      <c r="H442" s="638"/>
      <c r="I442" s="744"/>
      <c r="J442" s="646"/>
      <c r="K442" s="748"/>
      <c r="L442" s="748"/>
      <c r="M442" s="1296"/>
      <c r="N442" s="1829"/>
      <c r="O442" s="1745"/>
      <c r="P442" s="1296"/>
      <c r="Q442" s="1297"/>
      <c r="R442" s="1750"/>
      <c r="S442" s="647"/>
      <c r="T442" s="807"/>
      <c r="U442" s="807"/>
      <c r="V442" s="807"/>
      <c r="W442" s="807"/>
      <c r="X442" s="1225"/>
      <c r="Y442" s="1306"/>
      <c r="Z442" s="1302" t="s">
        <v>4700</v>
      </c>
      <c r="AA442" s="1303" t="s">
        <v>163</v>
      </c>
      <c r="AB442" s="1304">
        <v>0.85</v>
      </c>
      <c r="AC442" s="1215"/>
      <c r="AD442" s="1215"/>
      <c r="AE442" s="1294"/>
      <c r="AF442" s="391">
        <f>ROUND(ROUND(ROUND(G440*Q440,0)*Y441,0)*AB442,0)</f>
        <v>248</v>
      </c>
      <c r="AG442" s="268"/>
    </row>
    <row r="443" spans="1:33" ht="17.100000000000001" customHeight="1">
      <c r="A443" s="243">
        <v>63</v>
      </c>
      <c r="B443" s="351">
        <v>9755</v>
      </c>
      <c r="C443" s="870" t="s">
        <v>14566</v>
      </c>
      <c r="D443" s="646"/>
      <c r="E443" s="1750"/>
      <c r="F443" s="1765"/>
      <c r="G443" s="638"/>
      <c r="H443" s="638"/>
      <c r="I443" s="744"/>
      <c r="J443" s="646"/>
      <c r="K443" s="748"/>
      <c r="L443" s="748"/>
      <c r="M443" s="1296"/>
      <c r="N443" s="1829"/>
      <c r="O443" s="1745"/>
      <c r="P443" s="1296"/>
      <c r="Q443" s="1297"/>
      <c r="R443" s="1750"/>
      <c r="S443" s="1106" t="s">
        <v>165</v>
      </c>
      <c r="T443" s="602"/>
      <c r="U443" s="602"/>
      <c r="V443" s="602"/>
      <c r="W443" s="602"/>
      <c r="X443" s="670" t="s">
        <v>163</v>
      </c>
      <c r="Y443" s="1305">
        <v>0.5</v>
      </c>
      <c r="Z443" s="1220"/>
      <c r="AA443" s="1220"/>
      <c r="AB443" s="1220"/>
      <c r="AC443" s="1220"/>
      <c r="AD443" s="1220"/>
      <c r="AE443" s="1306"/>
      <c r="AF443" s="391">
        <f>ROUND(ROUND(G440*Q440,0)*Y443,0)</f>
        <v>209</v>
      </c>
      <c r="AG443" s="268"/>
    </row>
    <row r="444" spans="1:33" ht="17.100000000000001" customHeight="1">
      <c r="A444" s="243">
        <v>63</v>
      </c>
      <c r="B444" s="351">
        <v>9756</v>
      </c>
      <c r="C444" s="870" t="s">
        <v>14567</v>
      </c>
      <c r="D444" s="646"/>
      <c r="E444" s="1750"/>
      <c r="F444" s="1765"/>
      <c r="G444" s="638"/>
      <c r="H444" s="638"/>
      <c r="I444" s="744"/>
      <c r="J444" s="646"/>
      <c r="K444" s="748"/>
      <c r="L444" s="748"/>
      <c r="M444" s="1296"/>
      <c r="N444" s="1829"/>
      <c r="O444" s="1745"/>
      <c r="P444" s="1296"/>
      <c r="Q444" s="1297"/>
      <c r="R444" s="1751"/>
      <c r="S444" s="647"/>
      <c r="T444" s="807"/>
      <c r="U444" s="807"/>
      <c r="V444" s="807"/>
      <c r="W444" s="807"/>
      <c r="X444" s="1225"/>
      <c r="Y444" s="1306"/>
      <c r="Z444" s="1302" t="s">
        <v>4700</v>
      </c>
      <c r="AA444" s="1303" t="s">
        <v>163</v>
      </c>
      <c r="AB444" s="1304">
        <v>0.85</v>
      </c>
      <c r="AC444" s="1215"/>
      <c r="AD444" s="1215"/>
      <c r="AE444" s="1294"/>
      <c r="AF444" s="391">
        <f>ROUND(ROUND(ROUND(G440*Q440,0)*Y443,0)*AB444,0)</f>
        <v>178</v>
      </c>
      <c r="AG444" s="268"/>
    </row>
    <row r="445" spans="1:33" ht="17.100000000000001" customHeight="1">
      <c r="A445" s="243">
        <v>63</v>
      </c>
      <c r="B445" s="351">
        <v>9757</v>
      </c>
      <c r="C445" s="870" t="s">
        <v>14568</v>
      </c>
      <c r="D445" s="646"/>
      <c r="E445" s="646"/>
      <c r="F445" s="637"/>
      <c r="G445" s="638"/>
      <c r="H445" s="638"/>
      <c r="I445" s="744"/>
      <c r="J445" s="646"/>
      <c r="K445" s="748"/>
      <c r="L445" s="748"/>
      <c r="M445" s="1296"/>
      <c r="N445" s="1829"/>
      <c r="O445" s="1307"/>
      <c r="P445" s="1296"/>
      <c r="Q445" s="1297"/>
      <c r="R445" s="641"/>
      <c r="S445" s="641"/>
      <c r="T445" s="602"/>
      <c r="U445" s="602"/>
      <c r="V445" s="602"/>
      <c r="W445" s="602"/>
      <c r="X445" s="670"/>
      <c r="Y445" s="1305"/>
      <c r="Z445" s="1215"/>
      <c r="AA445" s="1215"/>
      <c r="AB445" s="1294"/>
      <c r="AC445" s="1533" t="s">
        <v>167</v>
      </c>
      <c r="AD445" s="1250">
        <v>5</v>
      </c>
      <c r="AE445" s="1308" t="s">
        <v>168</v>
      </c>
      <c r="AF445" s="391">
        <f>ROUND(ROUND(G440*Q440,0)-AD445,0)</f>
        <v>412</v>
      </c>
      <c r="AG445" s="268"/>
    </row>
    <row r="446" spans="1:33" ht="17.100000000000001" customHeight="1">
      <c r="A446" s="243">
        <v>63</v>
      </c>
      <c r="B446" s="351">
        <v>9758</v>
      </c>
      <c r="C446" s="870" t="s">
        <v>14569</v>
      </c>
      <c r="D446" s="646"/>
      <c r="E446" s="646"/>
      <c r="F446" s="637"/>
      <c r="G446" s="638"/>
      <c r="H446" s="638"/>
      <c r="I446" s="744"/>
      <c r="J446" s="646"/>
      <c r="K446" s="748"/>
      <c r="L446" s="748"/>
      <c r="M446" s="1296"/>
      <c r="N446" s="1829"/>
      <c r="O446" s="1307"/>
      <c r="P446" s="1296"/>
      <c r="Q446" s="1297"/>
      <c r="R446" s="1104"/>
      <c r="S446" s="1104"/>
      <c r="T446" s="807"/>
      <c r="U446" s="807"/>
      <c r="V446" s="807"/>
      <c r="W446" s="807"/>
      <c r="X446" s="1225"/>
      <c r="Y446" s="1306"/>
      <c r="Z446" s="1233" t="s">
        <v>4700</v>
      </c>
      <c r="AA446" s="670" t="s">
        <v>163</v>
      </c>
      <c r="AB446" s="1309">
        <v>0.85</v>
      </c>
      <c r="AC446" s="1745"/>
      <c r="AD446" s="1250"/>
      <c r="AE446" s="1308"/>
      <c r="AF446" s="391">
        <f>ROUND(ROUND(ROUND(G440*Q440,0)*AB446,0)-AD445,0)</f>
        <v>349</v>
      </c>
      <c r="AG446" s="268"/>
    </row>
    <row r="447" spans="1:33" ht="17.100000000000001" customHeight="1">
      <c r="A447" s="243">
        <v>63</v>
      </c>
      <c r="B447" s="351">
        <v>9759</v>
      </c>
      <c r="C447" s="870" t="s">
        <v>14570</v>
      </c>
      <c r="D447" s="646"/>
      <c r="E447" s="646"/>
      <c r="F447" s="637"/>
      <c r="G447" s="638"/>
      <c r="H447" s="638"/>
      <c r="I447" s="744"/>
      <c r="J447" s="646"/>
      <c r="K447" s="748"/>
      <c r="L447" s="748"/>
      <c r="M447" s="1296"/>
      <c r="N447" s="1312"/>
      <c r="O447" s="1307"/>
      <c r="P447" s="1296"/>
      <c r="Q447" s="1297"/>
      <c r="R447" s="1749" t="s">
        <v>11559</v>
      </c>
      <c r="S447" s="1106" t="s">
        <v>162</v>
      </c>
      <c r="T447" s="602"/>
      <c r="U447" s="602"/>
      <c r="V447" s="602"/>
      <c r="W447" s="602"/>
      <c r="X447" s="670" t="s">
        <v>163</v>
      </c>
      <c r="Y447" s="1305">
        <v>0.7</v>
      </c>
      <c r="Z447" s="1226"/>
      <c r="AA447" s="1226"/>
      <c r="AB447" s="1310"/>
      <c r="AC447" s="1745"/>
      <c r="AD447" s="1242"/>
      <c r="AE447" s="1291"/>
      <c r="AF447" s="391">
        <f>ROUND(ROUND(ROUND(G440*Q440,0)*Y447,0)-AD445,0)</f>
        <v>287</v>
      </c>
      <c r="AG447" s="268"/>
    </row>
    <row r="448" spans="1:33" ht="17.100000000000001" customHeight="1">
      <c r="A448" s="243">
        <v>63</v>
      </c>
      <c r="B448" s="351">
        <v>9760</v>
      </c>
      <c r="C448" s="870" t="s">
        <v>14571</v>
      </c>
      <c r="D448" s="646"/>
      <c r="E448" s="646"/>
      <c r="F448" s="637"/>
      <c r="G448" s="638"/>
      <c r="H448" s="638"/>
      <c r="I448" s="744"/>
      <c r="J448" s="646"/>
      <c r="K448" s="748"/>
      <c r="L448" s="748"/>
      <c r="M448" s="1296"/>
      <c r="N448" s="1312"/>
      <c r="O448" s="1307"/>
      <c r="P448" s="1296"/>
      <c r="Q448" s="1297"/>
      <c r="R448" s="1750"/>
      <c r="S448" s="647"/>
      <c r="T448" s="807"/>
      <c r="U448" s="807"/>
      <c r="V448" s="807"/>
      <c r="W448" s="807"/>
      <c r="X448" s="1225"/>
      <c r="Y448" s="1306"/>
      <c r="Z448" s="1302" t="s">
        <v>4700</v>
      </c>
      <c r="AA448" s="1303" t="s">
        <v>163</v>
      </c>
      <c r="AB448" s="1311">
        <v>0.85</v>
      </c>
      <c r="AC448" s="1745"/>
      <c r="AD448" s="1242"/>
      <c r="AE448" s="1291"/>
      <c r="AF448" s="391">
        <f>ROUND(ROUND(ROUND(ROUND(G440*Q440,0)*Y447,0)*AB448,0)-AD445,0)</f>
        <v>243</v>
      </c>
      <c r="AG448" s="268"/>
    </row>
    <row r="449" spans="1:33" ht="17.100000000000001" customHeight="1">
      <c r="A449" s="243">
        <v>63</v>
      </c>
      <c r="B449" s="351">
        <v>9761</v>
      </c>
      <c r="C449" s="870" t="s">
        <v>14572</v>
      </c>
      <c r="D449" s="646"/>
      <c r="E449" s="646"/>
      <c r="F449" s="637"/>
      <c r="G449" s="638"/>
      <c r="H449" s="638"/>
      <c r="I449" s="744"/>
      <c r="J449" s="646"/>
      <c r="K449" s="748"/>
      <c r="L449" s="748"/>
      <c r="M449" s="1296"/>
      <c r="N449" s="1312"/>
      <c r="O449" s="1307"/>
      <c r="P449" s="1296"/>
      <c r="Q449" s="1297"/>
      <c r="R449" s="1750"/>
      <c r="S449" s="641" t="s">
        <v>165</v>
      </c>
      <c r="T449" s="602"/>
      <c r="U449" s="602"/>
      <c r="V449" s="602"/>
      <c r="W449" s="602"/>
      <c r="X449" s="670" t="s">
        <v>163</v>
      </c>
      <c r="Y449" s="1305">
        <v>0.5</v>
      </c>
      <c r="Z449" s="1220"/>
      <c r="AA449" s="1220"/>
      <c r="AB449" s="1306"/>
      <c r="AC449" s="1745"/>
      <c r="AD449" s="1242"/>
      <c r="AE449" s="1291"/>
      <c r="AF449" s="391">
        <f>ROUND(ROUND(ROUND(G440*Q440,0)*Y449,0)-AD445,0)</f>
        <v>204</v>
      </c>
      <c r="AG449" s="268"/>
    </row>
    <row r="450" spans="1:33" ht="17.100000000000001" customHeight="1">
      <c r="A450" s="243">
        <v>63</v>
      </c>
      <c r="B450" s="351">
        <v>9762</v>
      </c>
      <c r="C450" s="870" t="s">
        <v>14573</v>
      </c>
      <c r="D450" s="646"/>
      <c r="E450" s="646"/>
      <c r="F450" s="637"/>
      <c r="G450" s="638"/>
      <c r="H450" s="638"/>
      <c r="I450" s="744"/>
      <c r="J450" s="646"/>
      <c r="K450" s="748"/>
      <c r="L450" s="748"/>
      <c r="M450" s="1296"/>
      <c r="N450" s="1312"/>
      <c r="O450" s="1307"/>
      <c r="P450" s="1296"/>
      <c r="Q450" s="1297"/>
      <c r="R450" s="1751"/>
      <c r="S450" s="1104"/>
      <c r="T450" s="807"/>
      <c r="U450" s="807"/>
      <c r="V450" s="807"/>
      <c r="W450" s="807"/>
      <c r="X450" s="1225"/>
      <c r="Y450" s="1306"/>
      <c r="Z450" s="1302" t="s">
        <v>4700</v>
      </c>
      <c r="AA450" s="1303" t="s">
        <v>163</v>
      </c>
      <c r="AB450" s="1311">
        <v>0.85</v>
      </c>
      <c r="AC450" s="1746"/>
      <c r="AD450" s="1220"/>
      <c r="AE450" s="1306"/>
      <c r="AF450" s="391">
        <f>ROUND(ROUND(ROUND(ROUND(G440*Q440,0)*Y449,0)*AB450,0)-AD445,0)</f>
        <v>173</v>
      </c>
      <c r="AG450" s="268"/>
    </row>
    <row r="451" spans="1:33" ht="17.100000000000001" customHeight="1">
      <c r="A451" s="243">
        <v>63</v>
      </c>
      <c r="B451" s="351">
        <v>9763</v>
      </c>
      <c r="C451" s="870" t="s">
        <v>14574</v>
      </c>
      <c r="D451" s="646"/>
      <c r="E451" s="646"/>
      <c r="F451" s="604"/>
      <c r="G451" s="1296"/>
      <c r="H451" s="605"/>
      <c r="I451" s="607"/>
      <c r="J451" s="1593" t="s">
        <v>5845</v>
      </c>
      <c r="K451" s="602"/>
      <c r="L451" s="1319"/>
      <c r="M451" s="602"/>
      <c r="N451" s="1102"/>
      <c r="O451" s="604"/>
      <c r="P451" s="605"/>
      <c r="Q451" s="607"/>
      <c r="R451" s="670"/>
      <c r="S451" s="670"/>
      <c r="T451" s="602"/>
      <c r="U451" s="602"/>
      <c r="V451" s="602"/>
      <c r="W451" s="602"/>
      <c r="X451" s="670"/>
      <c r="Y451" s="1320"/>
      <c r="Z451" s="1215"/>
      <c r="AA451" s="1215"/>
      <c r="AB451" s="1215"/>
      <c r="AC451" s="1215"/>
      <c r="AD451" s="1215"/>
      <c r="AE451" s="1294"/>
      <c r="AF451" s="391">
        <f>ROUND(ROUND(G440+K452,0)*Q440,0)</f>
        <v>424</v>
      </c>
      <c r="AG451" s="268"/>
    </row>
    <row r="452" spans="1:33" ht="17.100000000000001" customHeight="1">
      <c r="A452" s="243">
        <v>63</v>
      </c>
      <c r="B452" s="351">
        <v>9764</v>
      </c>
      <c r="C452" s="870" t="s">
        <v>14575</v>
      </c>
      <c r="D452" s="646"/>
      <c r="E452" s="646"/>
      <c r="F452" s="604"/>
      <c r="G452" s="1328"/>
      <c r="H452" s="605"/>
      <c r="I452" s="607"/>
      <c r="J452" s="1745"/>
      <c r="K452" s="605">
        <v>9</v>
      </c>
      <c r="L452" s="1321" t="s">
        <v>16</v>
      </c>
      <c r="M452" s="605"/>
      <c r="N452" s="1102"/>
      <c r="O452" s="604"/>
      <c r="P452" s="605"/>
      <c r="Q452" s="607"/>
      <c r="R452" s="1225"/>
      <c r="S452" s="1225"/>
      <c r="T452" s="807"/>
      <c r="U452" s="807"/>
      <c r="V452" s="807"/>
      <c r="W452" s="807"/>
      <c r="X452" s="1225"/>
      <c r="Y452" s="1322"/>
      <c r="Z452" s="1233" t="s">
        <v>4700</v>
      </c>
      <c r="AA452" s="670" t="s">
        <v>163</v>
      </c>
      <c r="AB452" s="1293">
        <v>0.85</v>
      </c>
      <c r="AC452" s="1215"/>
      <c r="AD452" s="1215"/>
      <c r="AE452" s="1294"/>
      <c r="AF452" s="391">
        <f>ROUND(ROUND(ROUND(G440+K452,0)*Q440,0)*AB452,0)</f>
        <v>360</v>
      </c>
      <c r="AG452" s="268"/>
    </row>
    <row r="453" spans="1:33" ht="17.100000000000001" customHeight="1">
      <c r="A453" s="243">
        <v>63</v>
      </c>
      <c r="B453" s="351">
        <v>9765</v>
      </c>
      <c r="C453" s="870" t="s">
        <v>14576</v>
      </c>
      <c r="D453" s="646"/>
      <c r="E453" s="646"/>
      <c r="F453" s="604"/>
      <c r="G453" s="1296"/>
      <c r="H453" s="605"/>
      <c r="I453" s="607"/>
      <c r="J453" s="1745"/>
      <c r="K453" s="748"/>
      <c r="L453" s="748"/>
      <c r="M453" s="1296"/>
      <c r="N453" s="1312"/>
      <c r="O453" s="1307"/>
      <c r="P453" s="1296"/>
      <c r="Q453" s="1297"/>
      <c r="R453" s="1749" t="s">
        <v>11559</v>
      </c>
      <c r="S453" s="1106" t="s">
        <v>162</v>
      </c>
      <c r="T453" s="602"/>
      <c r="U453" s="602"/>
      <c r="V453" s="602"/>
      <c r="W453" s="602"/>
      <c r="X453" s="670" t="s">
        <v>163</v>
      </c>
      <c r="Y453" s="1305">
        <v>0.7</v>
      </c>
      <c r="Z453" s="1226"/>
      <c r="AA453" s="1226"/>
      <c r="AB453" s="1226"/>
      <c r="AC453" s="1226"/>
      <c r="AD453" s="1226"/>
      <c r="AE453" s="1310"/>
      <c r="AF453" s="391">
        <f>ROUND(ROUND(ROUND(G440+K452,0)*Q440,0)*Y453,0)</f>
        <v>297</v>
      </c>
      <c r="AG453" s="268"/>
    </row>
    <row r="454" spans="1:33" ht="17.100000000000001" customHeight="1">
      <c r="A454" s="243">
        <v>63</v>
      </c>
      <c r="B454" s="351">
        <v>9766</v>
      </c>
      <c r="C454" s="870" t="s">
        <v>14577</v>
      </c>
      <c r="D454" s="646"/>
      <c r="E454" s="646"/>
      <c r="F454" s="604"/>
      <c r="G454" s="1296"/>
      <c r="H454" s="605"/>
      <c r="I454" s="607"/>
      <c r="J454" s="1745"/>
      <c r="K454" s="748"/>
      <c r="L454" s="748"/>
      <c r="M454" s="1296"/>
      <c r="N454" s="1312"/>
      <c r="O454" s="1307"/>
      <c r="P454" s="1296"/>
      <c r="Q454" s="1297"/>
      <c r="R454" s="1750"/>
      <c r="S454" s="647"/>
      <c r="T454" s="807"/>
      <c r="U454" s="807"/>
      <c r="V454" s="807"/>
      <c r="W454" s="807"/>
      <c r="X454" s="1225"/>
      <c r="Y454" s="1306"/>
      <c r="Z454" s="1302" t="s">
        <v>4700</v>
      </c>
      <c r="AA454" s="1303" t="s">
        <v>163</v>
      </c>
      <c r="AB454" s="1304">
        <v>0.85</v>
      </c>
      <c r="AC454" s="1215"/>
      <c r="AD454" s="1215"/>
      <c r="AE454" s="1294"/>
      <c r="AF454" s="391">
        <f>ROUND(ROUND(ROUND(ROUND(G440+K452,0)*Q440,0)*Y453,0)*AB454,0)</f>
        <v>252</v>
      </c>
      <c r="AG454" s="268"/>
    </row>
    <row r="455" spans="1:33" ht="17.100000000000001" customHeight="1">
      <c r="A455" s="243">
        <v>63</v>
      </c>
      <c r="B455" s="351">
        <v>9767</v>
      </c>
      <c r="C455" s="870" t="s">
        <v>14578</v>
      </c>
      <c r="D455" s="646"/>
      <c r="E455" s="646"/>
      <c r="F455" s="604"/>
      <c r="G455" s="1296"/>
      <c r="H455" s="605"/>
      <c r="I455" s="607"/>
      <c r="J455" s="1745"/>
      <c r="K455" s="748"/>
      <c r="L455" s="748"/>
      <c r="M455" s="1296"/>
      <c r="N455" s="1312"/>
      <c r="O455" s="1307"/>
      <c r="P455" s="1296"/>
      <c r="Q455" s="1297"/>
      <c r="R455" s="1750"/>
      <c r="S455" s="1106" t="s">
        <v>165</v>
      </c>
      <c r="T455" s="602"/>
      <c r="U455" s="602"/>
      <c r="V455" s="602"/>
      <c r="W455" s="602"/>
      <c r="X455" s="670" t="s">
        <v>163</v>
      </c>
      <c r="Y455" s="1305">
        <v>0.5</v>
      </c>
      <c r="Z455" s="1220"/>
      <c r="AA455" s="1220"/>
      <c r="AB455" s="1220"/>
      <c r="AC455" s="1220"/>
      <c r="AD455" s="1220"/>
      <c r="AE455" s="1306"/>
      <c r="AF455" s="391">
        <f>ROUND(ROUND(ROUND(G440+K452,0)*Q440,0)*Y455,0)</f>
        <v>212</v>
      </c>
      <c r="AG455" s="268"/>
    </row>
    <row r="456" spans="1:33" ht="17.100000000000001" customHeight="1">
      <c r="A456" s="243">
        <v>63</v>
      </c>
      <c r="B456" s="351">
        <v>9768</v>
      </c>
      <c r="C456" s="870" t="s">
        <v>14579</v>
      </c>
      <c r="D456" s="646"/>
      <c r="E456" s="646"/>
      <c r="F456" s="604"/>
      <c r="G456" s="1296"/>
      <c r="H456" s="605"/>
      <c r="I456" s="607"/>
      <c r="J456" s="646"/>
      <c r="K456" s="748"/>
      <c r="L456" s="748"/>
      <c r="M456" s="1296"/>
      <c r="N456" s="1312"/>
      <c r="O456" s="1307"/>
      <c r="P456" s="1296"/>
      <c r="Q456" s="1297"/>
      <c r="R456" s="1751"/>
      <c r="S456" s="647"/>
      <c r="T456" s="807"/>
      <c r="U456" s="807"/>
      <c r="V456" s="807"/>
      <c r="W456" s="807"/>
      <c r="X456" s="1225"/>
      <c r="Y456" s="1306"/>
      <c r="Z456" s="1302" t="s">
        <v>4700</v>
      </c>
      <c r="AA456" s="1303" t="s">
        <v>163</v>
      </c>
      <c r="AB456" s="1304">
        <v>0.85</v>
      </c>
      <c r="AC456" s="1215"/>
      <c r="AD456" s="1215"/>
      <c r="AE456" s="1294"/>
      <c r="AF456" s="391">
        <f>ROUND(ROUND(ROUND(ROUND(G440+K452,0)*Q440,0)*Y455,0)*AB456,0)</f>
        <v>180</v>
      </c>
      <c r="AG456" s="268"/>
    </row>
    <row r="457" spans="1:33" ht="17.100000000000001" customHeight="1">
      <c r="A457" s="243">
        <v>63</v>
      </c>
      <c r="B457" s="351">
        <v>9769</v>
      </c>
      <c r="C457" s="870" t="s">
        <v>14580</v>
      </c>
      <c r="D457" s="646"/>
      <c r="E457" s="646"/>
      <c r="F457" s="604"/>
      <c r="G457" s="1296"/>
      <c r="H457" s="605"/>
      <c r="I457" s="607"/>
      <c r="J457" s="646"/>
      <c r="K457" s="748"/>
      <c r="L457" s="748"/>
      <c r="M457" s="1296"/>
      <c r="N457" s="1312"/>
      <c r="O457" s="1307"/>
      <c r="P457" s="1296"/>
      <c r="Q457" s="1297"/>
      <c r="R457" s="641"/>
      <c r="S457" s="641"/>
      <c r="T457" s="602"/>
      <c r="U457" s="602"/>
      <c r="V457" s="602"/>
      <c r="W457" s="602"/>
      <c r="X457" s="670"/>
      <c r="Y457" s="1305"/>
      <c r="Z457" s="1215"/>
      <c r="AA457" s="1215"/>
      <c r="AB457" s="1294"/>
      <c r="AC457" s="1533" t="s">
        <v>167</v>
      </c>
      <c r="AD457" s="1250">
        <v>5</v>
      </c>
      <c r="AE457" s="1308" t="s">
        <v>168</v>
      </c>
      <c r="AF457" s="391">
        <f>ROUND(ROUND(ROUND(G440+K452,0)*Q440,0)-AD457,0)</f>
        <v>419</v>
      </c>
      <c r="AG457" s="268"/>
    </row>
    <row r="458" spans="1:33" ht="17.100000000000001" customHeight="1">
      <c r="A458" s="243">
        <v>63</v>
      </c>
      <c r="B458" s="351">
        <v>9770</v>
      </c>
      <c r="C458" s="870" t="s">
        <v>14581</v>
      </c>
      <c r="D458" s="646"/>
      <c r="E458" s="646"/>
      <c r="F458" s="604"/>
      <c r="G458" s="1296"/>
      <c r="H458" s="605"/>
      <c r="I458" s="607"/>
      <c r="J458" s="646"/>
      <c r="K458" s="748"/>
      <c r="L458" s="748"/>
      <c r="M458" s="1296"/>
      <c r="N458" s="1312"/>
      <c r="O458" s="1307"/>
      <c r="P458" s="1296"/>
      <c r="Q458" s="1297"/>
      <c r="R458" s="1104"/>
      <c r="S458" s="1104"/>
      <c r="T458" s="807"/>
      <c r="U458" s="807"/>
      <c r="V458" s="807"/>
      <c r="W458" s="807"/>
      <c r="X458" s="1225"/>
      <c r="Y458" s="1306"/>
      <c r="Z458" s="1233" t="s">
        <v>4700</v>
      </c>
      <c r="AA458" s="670" t="s">
        <v>163</v>
      </c>
      <c r="AB458" s="1309">
        <v>0.85</v>
      </c>
      <c r="AC458" s="1745"/>
      <c r="AD458" s="1250"/>
      <c r="AE458" s="1308"/>
      <c r="AF458" s="391">
        <f>ROUND(ROUND(ROUND(ROUND(G440+K452,0)*Q440,0)*AB458,0)-AD457,0)</f>
        <v>355</v>
      </c>
      <c r="AG458" s="268"/>
    </row>
    <row r="459" spans="1:33" ht="17.100000000000001" customHeight="1">
      <c r="A459" s="243">
        <v>63</v>
      </c>
      <c r="B459" s="351">
        <v>9771</v>
      </c>
      <c r="C459" s="870" t="s">
        <v>14582</v>
      </c>
      <c r="D459" s="646"/>
      <c r="E459" s="646"/>
      <c r="F459" s="604"/>
      <c r="G459" s="1296"/>
      <c r="H459" s="605"/>
      <c r="I459" s="607"/>
      <c r="J459" s="646"/>
      <c r="K459" s="748"/>
      <c r="L459" s="748"/>
      <c r="M459" s="1296"/>
      <c r="N459" s="1312"/>
      <c r="O459" s="1307"/>
      <c r="P459" s="1296"/>
      <c r="Q459" s="1297"/>
      <c r="R459" s="1749" t="s">
        <v>11559</v>
      </c>
      <c r="S459" s="1106" t="s">
        <v>162</v>
      </c>
      <c r="T459" s="602"/>
      <c r="U459" s="602"/>
      <c r="V459" s="602"/>
      <c r="W459" s="602"/>
      <c r="X459" s="670" t="s">
        <v>163</v>
      </c>
      <c r="Y459" s="1305">
        <v>0.7</v>
      </c>
      <c r="Z459" s="1226"/>
      <c r="AA459" s="1226"/>
      <c r="AB459" s="1310"/>
      <c r="AC459" s="1745"/>
      <c r="AD459" s="1242"/>
      <c r="AE459" s="1291"/>
      <c r="AF459" s="391">
        <f>ROUND(ROUND(ROUND(ROUND(G440+K452,0)*Q440,0)*Y459,0)-AD457,0)</f>
        <v>292</v>
      </c>
      <c r="AG459" s="268"/>
    </row>
    <row r="460" spans="1:33" ht="17.100000000000001" customHeight="1">
      <c r="A460" s="243">
        <v>63</v>
      </c>
      <c r="B460" s="351">
        <v>9772</v>
      </c>
      <c r="C460" s="870" t="s">
        <v>14583</v>
      </c>
      <c r="D460" s="646"/>
      <c r="E460" s="646"/>
      <c r="F460" s="604"/>
      <c r="G460" s="1296"/>
      <c r="H460" s="605"/>
      <c r="I460" s="607"/>
      <c r="J460" s="646"/>
      <c r="K460" s="748"/>
      <c r="L460" s="748"/>
      <c r="M460" s="1296"/>
      <c r="N460" s="1312"/>
      <c r="O460" s="1307"/>
      <c r="P460" s="1296"/>
      <c r="Q460" s="1297"/>
      <c r="R460" s="1750"/>
      <c r="S460" s="647"/>
      <c r="T460" s="807"/>
      <c r="U460" s="807"/>
      <c r="V460" s="807"/>
      <c r="W460" s="807"/>
      <c r="X460" s="1225"/>
      <c r="Y460" s="1306"/>
      <c r="Z460" s="1302" t="s">
        <v>4700</v>
      </c>
      <c r="AA460" s="1303" t="s">
        <v>163</v>
      </c>
      <c r="AB460" s="1311">
        <v>0.85</v>
      </c>
      <c r="AC460" s="1745"/>
      <c r="AD460" s="1242"/>
      <c r="AE460" s="1291"/>
      <c r="AF460" s="391">
        <f>ROUND(ROUND(ROUND(ROUND(ROUND(G440+K452,0)*Q440,0)*Y459,0)*AB460,0)-AD457,0)</f>
        <v>247</v>
      </c>
      <c r="AG460" s="268"/>
    </row>
    <row r="461" spans="1:33" ht="17.100000000000001" customHeight="1">
      <c r="A461" s="243">
        <v>63</v>
      </c>
      <c r="B461" s="351">
        <v>9773</v>
      </c>
      <c r="C461" s="870" t="s">
        <v>14584</v>
      </c>
      <c r="D461" s="646"/>
      <c r="E461" s="646"/>
      <c r="F461" s="604"/>
      <c r="G461" s="1296"/>
      <c r="H461" s="605"/>
      <c r="I461" s="607"/>
      <c r="J461" s="646"/>
      <c r="K461" s="748"/>
      <c r="L461" s="748"/>
      <c r="M461" s="1296"/>
      <c r="N461" s="1312"/>
      <c r="O461" s="1307"/>
      <c r="P461" s="1296"/>
      <c r="Q461" s="1297"/>
      <c r="R461" s="1750"/>
      <c r="S461" s="641" t="s">
        <v>165</v>
      </c>
      <c r="T461" s="602"/>
      <c r="U461" s="602"/>
      <c r="V461" s="602"/>
      <c r="W461" s="602"/>
      <c r="X461" s="670" t="s">
        <v>163</v>
      </c>
      <c r="Y461" s="1305">
        <v>0.5</v>
      </c>
      <c r="Z461" s="1220"/>
      <c r="AA461" s="1220"/>
      <c r="AB461" s="1306"/>
      <c r="AC461" s="1745"/>
      <c r="AD461" s="1242"/>
      <c r="AE461" s="1291"/>
      <c r="AF461" s="391">
        <f>ROUND(ROUND(ROUND(ROUND(G440+K452,0)*Q440,0)*Y461,0)-AD457,0)</f>
        <v>207</v>
      </c>
      <c r="AG461" s="268"/>
    </row>
    <row r="462" spans="1:33" ht="17.100000000000001" customHeight="1">
      <c r="A462" s="243">
        <v>63</v>
      </c>
      <c r="B462" s="351">
        <v>9774</v>
      </c>
      <c r="C462" s="870" t="s">
        <v>14585</v>
      </c>
      <c r="D462" s="646"/>
      <c r="E462" s="604"/>
      <c r="F462" s="604"/>
      <c r="G462" s="1296"/>
      <c r="H462" s="605"/>
      <c r="I462" s="607"/>
      <c r="J462" s="646"/>
      <c r="K462" s="748"/>
      <c r="L462" s="748"/>
      <c r="M462" s="1296"/>
      <c r="N462" s="1312"/>
      <c r="O462" s="1333"/>
      <c r="P462" s="1329"/>
      <c r="Q462" s="1331"/>
      <c r="R462" s="1751"/>
      <c r="S462" s="1104"/>
      <c r="T462" s="807"/>
      <c r="U462" s="807"/>
      <c r="V462" s="807"/>
      <c r="W462" s="807"/>
      <c r="X462" s="1225"/>
      <c r="Y462" s="1306"/>
      <c r="Z462" s="1302" t="s">
        <v>4700</v>
      </c>
      <c r="AA462" s="1303" t="s">
        <v>163</v>
      </c>
      <c r="AB462" s="1311">
        <v>0.85</v>
      </c>
      <c r="AC462" s="1746"/>
      <c r="AD462" s="1220"/>
      <c r="AE462" s="1306"/>
      <c r="AF462" s="391">
        <f>ROUND(ROUND(ROUND(ROUND(ROUND(G440+K452,0)*Q440,0)*Y461,0)*AB462,0)-AD457,0)</f>
        <v>175</v>
      </c>
      <c r="AG462" s="268"/>
    </row>
    <row r="463" spans="1:33" ht="17.100000000000001" customHeight="1">
      <c r="A463" s="243">
        <v>63</v>
      </c>
      <c r="B463" s="351">
        <v>9775</v>
      </c>
      <c r="C463" s="870" t="s">
        <v>14586</v>
      </c>
      <c r="D463" s="1094"/>
      <c r="E463" s="646"/>
      <c r="F463" s="604"/>
      <c r="G463" s="1296"/>
      <c r="H463" s="605"/>
      <c r="I463" s="607"/>
      <c r="J463" s="601"/>
      <c r="K463" s="602"/>
      <c r="L463" s="1319"/>
      <c r="M463" s="602"/>
      <c r="N463" s="1314"/>
      <c r="O463" s="1593" t="s">
        <v>165</v>
      </c>
      <c r="P463" s="605"/>
      <c r="Q463" s="607"/>
      <c r="R463" s="670"/>
      <c r="S463" s="670"/>
      <c r="T463" s="602"/>
      <c r="U463" s="602"/>
      <c r="V463" s="602"/>
      <c r="W463" s="602"/>
      <c r="X463" s="670"/>
      <c r="Y463" s="1320"/>
      <c r="Z463" s="1215"/>
      <c r="AA463" s="1215"/>
      <c r="AB463" s="1215"/>
      <c r="AC463" s="1215"/>
      <c r="AD463" s="1215"/>
      <c r="AE463" s="1294"/>
      <c r="AF463" s="391">
        <f>ROUND(G440*Q464,0)</f>
        <v>298</v>
      </c>
      <c r="AG463" s="268"/>
    </row>
    <row r="464" spans="1:33" ht="17.100000000000001" customHeight="1">
      <c r="A464" s="243">
        <v>63</v>
      </c>
      <c r="B464" s="351">
        <v>9776</v>
      </c>
      <c r="C464" s="870" t="s">
        <v>14587</v>
      </c>
      <c r="D464" s="646"/>
      <c r="E464" s="646"/>
      <c r="F464" s="604"/>
      <c r="G464" s="1296"/>
      <c r="H464" s="605"/>
      <c r="I464" s="607"/>
      <c r="J464" s="604"/>
      <c r="K464" s="605"/>
      <c r="L464" s="1321"/>
      <c r="M464" s="605"/>
      <c r="N464" s="1102"/>
      <c r="O464" s="1745"/>
      <c r="P464" s="1250" t="s">
        <v>163</v>
      </c>
      <c r="Q464" s="1291">
        <v>0.5</v>
      </c>
      <c r="R464" s="1225"/>
      <c r="S464" s="1225"/>
      <c r="T464" s="807"/>
      <c r="U464" s="807"/>
      <c r="V464" s="807"/>
      <c r="W464" s="807"/>
      <c r="X464" s="1225"/>
      <c r="Y464" s="1322"/>
      <c r="Z464" s="1233" t="s">
        <v>4700</v>
      </c>
      <c r="AA464" s="670" t="s">
        <v>163</v>
      </c>
      <c r="AB464" s="1293">
        <v>0.85</v>
      </c>
      <c r="AC464" s="1215"/>
      <c r="AD464" s="1215"/>
      <c r="AE464" s="1294"/>
      <c r="AF464" s="391">
        <f>ROUND(ROUND(G440*Q464,0)*AB464,0)</f>
        <v>253</v>
      </c>
      <c r="AG464" s="268"/>
    </row>
    <row r="465" spans="1:33" ht="17.100000000000001" customHeight="1">
      <c r="A465" s="243">
        <v>63</v>
      </c>
      <c r="B465" s="351">
        <v>9777</v>
      </c>
      <c r="C465" s="870" t="s">
        <v>14588</v>
      </c>
      <c r="D465" s="646"/>
      <c r="E465" s="646"/>
      <c r="F465" s="637"/>
      <c r="G465" s="638"/>
      <c r="H465" s="638"/>
      <c r="I465" s="744"/>
      <c r="J465" s="646"/>
      <c r="K465" s="748"/>
      <c r="L465" s="748"/>
      <c r="M465" s="1296"/>
      <c r="N465" s="1312"/>
      <c r="O465" s="1745"/>
      <c r="P465" s="1296"/>
      <c r="Q465" s="1297"/>
      <c r="R465" s="1749" t="s">
        <v>11559</v>
      </c>
      <c r="S465" s="1106" t="s">
        <v>162</v>
      </c>
      <c r="T465" s="602"/>
      <c r="U465" s="602"/>
      <c r="V465" s="602"/>
      <c r="W465" s="602"/>
      <c r="X465" s="670" t="s">
        <v>163</v>
      </c>
      <c r="Y465" s="1305">
        <v>0.7</v>
      </c>
      <c r="Z465" s="1226"/>
      <c r="AA465" s="1226"/>
      <c r="AB465" s="1226"/>
      <c r="AC465" s="1226"/>
      <c r="AD465" s="1226"/>
      <c r="AE465" s="1310"/>
      <c r="AF465" s="391">
        <f>ROUND(ROUND(G440*Q464,0)*Y465,0)</f>
        <v>209</v>
      </c>
      <c r="AG465" s="268"/>
    </row>
    <row r="466" spans="1:33" ht="17.100000000000001" customHeight="1">
      <c r="A466" s="243">
        <v>63</v>
      </c>
      <c r="B466" s="351">
        <v>9778</v>
      </c>
      <c r="C466" s="870" t="s">
        <v>14589</v>
      </c>
      <c r="D466" s="646"/>
      <c r="E466" s="646"/>
      <c r="F466" s="637"/>
      <c r="G466" s="638"/>
      <c r="H466" s="638"/>
      <c r="I466" s="744"/>
      <c r="J466" s="646"/>
      <c r="K466" s="748"/>
      <c r="L466" s="748"/>
      <c r="M466" s="1296"/>
      <c r="N466" s="1312"/>
      <c r="O466" s="1745"/>
      <c r="P466" s="1296"/>
      <c r="Q466" s="1297"/>
      <c r="R466" s="1750"/>
      <c r="S466" s="647"/>
      <c r="T466" s="807"/>
      <c r="U466" s="807"/>
      <c r="V466" s="807"/>
      <c r="W466" s="807"/>
      <c r="X466" s="1225"/>
      <c r="Y466" s="1306"/>
      <c r="Z466" s="1302" t="s">
        <v>4700</v>
      </c>
      <c r="AA466" s="1303" t="s">
        <v>163</v>
      </c>
      <c r="AB466" s="1304">
        <v>0.85</v>
      </c>
      <c r="AC466" s="1215"/>
      <c r="AD466" s="1215"/>
      <c r="AE466" s="1294"/>
      <c r="AF466" s="391">
        <f>ROUND(ROUND(ROUND(G440*Q464,0)*Y465,0)*AB466,0)</f>
        <v>178</v>
      </c>
      <c r="AG466" s="268"/>
    </row>
    <row r="467" spans="1:33" ht="17.100000000000001" customHeight="1">
      <c r="A467" s="243">
        <v>63</v>
      </c>
      <c r="B467" s="351">
        <v>9779</v>
      </c>
      <c r="C467" s="870" t="s">
        <v>14590</v>
      </c>
      <c r="D467" s="646"/>
      <c r="E467" s="646"/>
      <c r="F467" s="637"/>
      <c r="G467" s="638"/>
      <c r="H467" s="638"/>
      <c r="I467" s="744"/>
      <c r="J467" s="646"/>
      <c r="K467" s="748"/>
      <c r="L467" s="748"/>
      <c r="M467" s="1296"/>
      <c r="N467" s="1312"/>
      <c r="O467" s="1745"/>
      <c r="P467" s="1296"/>
      <c r="Q467" s="1297"/>
      <c r="R467" s="1750"/>
      <c r="S467" s="1106" t="s">
        <v>165</v>
      </c>
      <c r="T467" s="602"/>
      <c r="U467" s="602"/>
      <c r="V467" s="602"/>
      <c r="W467" s="602"/>
      <c r="X467" s="670" t="s">
        <v>163</v>
      </c>
      <c r="Y467" s="1305">
        <v>0.5</v>
      </c>
      <c r="Z467" s="1220"/>
      <c r="AA467" s="1220"/>
      <c r="AB467" s="1220"/>
      <c r="AC467" s="1220"/>
      <c r="AD467" s="1220"/>
      <c r="AE467" s="1306"/>
      <c r="AF467" s="391">
        <f>ROUND(ROUND(G440*Q464,0)*Y467,0)</f>
        <v>149</v>
      </c>
      <c r="AG467" s="268"/>
    </row>
    <row r="468" spans="1:33" ht="17.100000000000001" customHeight="1">
      <c r="A468" s="243">
        <v>63</v>
      </c>
      <c r="B468" s="351">
        <v>9780</v>
      </c>
      <c r="C468" s="870" t="s">
        <v>14591</v>
      </c>
      <c r="D468" s="646"/>
      <c r="E468" s="646"/>
      <c r="F468" s="637"/>
      <c r="G468" s="638"/>
      <c r="H468" s="638"/>
      <c r="I468" s="744"/>
      <c r="J468" s="646"/>
      <c r="K468" s="748"/>
      <c r="L468" s="748"/>
      <c r="M468" s="1296"/>
      <c r="N468" s="1312"/>
      <c r="O468" s="1745"/>
      <c r="P468" s="1296"/>
      <c r="Q468" s="1297"/>
      <c r="R468" s="1751"/>
      <c r="S468" s="647"/>
      <c r="T468" s="807"/>
      <c r="U468" s="807"/>
      <c r="V468" s="807"/>
      <c r="W468" s="807"/>
      <c r="X468" s="1225"/>
      <c r="Y468" s="1306"/>
      <c r="Z468" s="1302" t="s">
        <v>4700</v>
      </c>
      <c r="AA468" s="1303" t="s">
        <v>163</v>
      </c>
      <c r="AB468" s="1304">
        <v>0.85</v>
      </c>
      <c r="AC468" s="1215"/>
      <c r="AD468" s="1215"/>
      <c r="AE468" s="1294"/>
      <c r="AF468" s="391">
        <f>ROUND(ROUND(ROUND(G440*Q464,0)*Y467,0)*AB468,0)</f>
        <v>127</v>
      </c>
      <c r="AG468" s="268"/>
    </row>
    <row r="469" spans="1:33" ht="17.100000000000001" customHeight="1">
      <c r="A469" s="243">
        <v>63</v>
      </c>
      <c r="B469" s="351">
        <v>9781</v>
      </c>
      <c r="C469" s="870" t="s">
        <v>14592</v>
      </c>
      <c r="D469" s="646"/>
      <c r="E469" s="646"/>
      <c r="F469" s="637"/>
      <c r="G469" s="638"/>
      <c r="H469" s="638"/>
      <c r="I469" s="744"/>
      <c r="J469" s="646"/>
      <c r="K469" s="748"/>
      <c r="L469" s="748"/>
      <c r="M469" s="1296"/>
      <c r="N469" s="1312"/>
      <c r="O469" s="1745"/>
      <c r="P469" s="1296"/>
      <c r="Q469" s="1297"/>
      <c r="R469" s="641"/>
      <c r="S469" s="641"/>
      <c r="T469" s="602"/>
      <c r="U469" s="602"/>
      <c r="V469" s="602"/>
      <c r="W469" s="602"/>
      <c r="X469" s="670"/>
      <c r="Y469" s="1305"/>
      <c r="Z469" s="1215"/>
      <c r="AA469" s="1215"/>
      <c r="AB469" s="1294"/>
      <c r="AC469" s="1533" t="s">
        <v>167</v>
      </c>
      <c r="AD469" s="1250">
        <v>5</v>
      </c>
      <c r="AE469" s="1308" t="s">
        <v>168</v>
      </c>
      <c r="AF469" s="391">
        <f>ROUND(ROUND(G440*Q464,0)-AD469,0)</f>
        <v>293</v>
      </c>
      <c r="AG469" s="268"/>
    </row>
    <row r="470" spans="1:33" ht="17.100000000000001" customHeight="1">
      <c r="A470" s="243">
        <v>63</v>
      </c>
      <c r="B470" s="351">
        <v>9782</v>
      </c>
      <c r="C470" s="870" t="s">
        <v>14593</v>
      </c>
      <c r="D470" s="646"/>
      <c r="E470" s="646"/>
      <c r="F470" s="637"/>
      <c r="G470" s="638"/>
      <c r="H470" s="638"/>
      <c r="I470" s="744"/>
      <c r="J470" s="646"/>
      <c r="K470" s="748"/>
      <c r="L470" s="748"/>
      <c r="M470" s="1296"/>
      <c r="N470" s="1312"/>
      <c r="O470" s="1307"/>
      <c r="P470" s="1296"/>
      <c r="Q470" s="1297"/>
      <c r="R470" s="1104"/>
      <c r="S470" s="1104"/>
      <c r="T470" s="807"/>
      <c r="U470" s="807"/>
      <c r="V470" s="807"/>
      <c r="W470" s="807"/>
      <c r="X470" s="1225"/>
      <c r="Y470" s="1306"/>
      <c r="Z470" s="1233" t="s">
        <v>4700</v>
      </c>
      <c r="AA470" s="670" t="s">
        <v>163</v>
      </c>
      <c r="AB470" s="1309">
        <v>0.85</v>
      </c>
      <c r="AC470" s="1745"/>
      <c r="AD470" s="1250"/>
      <c r="AE470" s="1308"/>
      <c r="AF470" s="391">
        <f>ROUND(ROUND(ROUND(G440*Q464,0)*AB470,0)-AD469,0)</f>
        <v>248</v>
      </c>
      <c r="AG470" s="268"/>
    </row>
    <row r="471" spans="1:33" ht="17.100000000000001" customHeight="1">
      <c r="A471" s="243">
        <v>63</v>
      </c>
      <c r="B471" s="351">
        <v>9783</v>
      </c>
      <c r="C471" s="870" t="s">
        <v>14594</v>
      </c>
      <c r="D471" s="646"/>
      <c r="E471" s="646"/>
      <c r="F471" s="637"/>
      <c r="G471" s="638"/>
      <c r="H471" s="638"/>
      <c r="I471" s="744"/>
      <c r="J471" s="646"/>
      <c r="K471" s="748"/>
      <c r="L471" s="748"/>
      <c r="M471" s="1296"/>
      <c r="N471" s="1312"/>
      <c r="O471" s="1307"/>
      <c r="P471" s="1296"/>
      <c r="Q471" s="1297"/>
      <c r="R471" s="1749" t="s">
        <v>11559</v>
      </c>
      <c r="S471" s="1106" t="s">
        <v>162</v>
      </c>
      <c r="T471" s="602"/>
      <c r="U471" s="602"/>
      <c r="V471" s="602"/>
      <c r="W471" s="602"/>
      <c r="X471" s="670" t="s">
        <v>163</v>
      </c>
      <c r="Y471" s="1305">
        <v>0.7</v>
      </c>
      <c r="Z471" s="1226"/>
      <c r="AA471" s="1226"/>
      <c r="AB471" s="1310"/>
      <c r="AC471" s="1745"/>
      <c r="AD471" s="1242"/>
      <c r="AE471" s="1291"/>
      <c r="AF471" s="391">
        <f>ROUND(ROUND(ROUND(G440*Q464,0)*Y471,0)-AD469,0)</f>
        <v>204</v>
      </c>
      <c r="AG471" s="268"/>
    </row>
    <row r="472" spans="1:33" ht="17.100000000000001" customHeight="1">
      <c r="A472" s="243">
        <v>63</v>
      </c>
      <c r="B472" s="351">
        <v>9784</v>
      </c>
      <c r="C472" s="870" t="s">
        <v>14595</v>
      </c>
      <c r="D472" s="646"/>
      <c r="E472" s="646"/>
      <c r="F472" s="637"/>
      <c r="G472" s="638"/>
      <c r="H472" s="638"/>
      <c r="I472" s="744"/>
      <c r="J472" s="646"/>
      <c r="K472" s="748"/>
      <c r="L472" s="748"/>
      <c r="M472" s="1296"/>
      <c r="N472" s="1312"/>
      <c r="O472" s="1307"/>
      <c r="P472" s="1296"/>
      <c r="Q472" s="1297"/>
      <c r="R472" s="1750"/>
      <c r="S472" s="647"/>
      <c r="T472" s="807"/>
      <c r="U472" s="807"/>
      <c r="V472" s="807"/>
      <c r="W472" s="807"/>
      <c r="X472" s="1225"/>
      <c r="Y472" s="1306"/>
      <c r="Z472" s="1302" t="s">
        <v>4700</v>
      </c>
      <c r="AA472" s="1303" t="s">
        <v>163</v>
      </c>
      <c r="AB472" s="1311">
        <v>0.85</v>
      </c>
      <c r="AC472" s="1745"/>
      <c r="AD472" s="1242"/>
      <c r="AE472" s="1291"/>
      <c r="AF472" s="391">
        <f>ROUND(ROUND(ROUND(ROUND(G440*Q464,0)*Y471,0)*AB472,0)-AD469,0)</f>
        <v>173</v>
      </c>
      <c r="AG472" s="268"/>
    </row>
    <row r="473" spans="1:33" ht="17.100000000000001" customHeight="1">
      <c r="A473" s="243">
        <v>63</v>
      </c>
      <c r="B473" s="351">
        <v>9785</v>
      </c>
      <c r="C473" s="870" t="s">
        <v>14596</v>
      </c>
      <c r="D473" s="646"/>
      <c r="E473" s="646"/>
      <c r="F473" s="637"/>
      <c r="G473" s="638"/>
      <c r="H473" s="638"/>
      <c r="I473" s="744"/>
      <c r="J473" s="646"/>
      <c r="K473" s="748"/>
      <c r="L473" s="748"/>
      <c r="M473" s="1296"/>
      <c r="N473" s="1312"/>
      <c r="O473" s="1307"/>
      <c r="P473" s="1296"/>
      <c r="Q473" s="1297"/>
      <c r="R473" s="1750"/>
      <c r="S473" s="641" t="s">
        <v>165</v>
      </c>
      <c r="T473" s="602"/>
      <c r="U473" s="602"/>
      <c r="V473" s="602"/>
      <c r="W473" s="602"/>
      <c r="X473" s="670" t="s">
        <v>163</v>
      </c>
      <c r="Y473" s="1305">
        <v>0.5</v>
      </c>
      <c r="Z473" s="1220"/>
      <c r="AA473" s="1220"/>
      <c r="AB473" s="1306"/>
      <c r="AC473" s="1745"/>
      <c r="AD473" s="1242"/>
      <c r="AE473" s="1291"/>
      <c r="AF473" s="391">
        <f>ROUND(ROUND(ROUND(G440*Q464,0)*Y473,0)-AD469,0)</f>
        <v>144</v>
      </c>
      <c r="AG473" s="268"/>
    </row>
    <row r="474" spans="1:33" ht="17.100000000000001" customHeight="1">
      <c r="A474" s="243">
        <v>63</v>
      </c>
      <c r="B474" s="351">
        <v>9786</v>
      </c>
      <c r="C474" s="870" t="s">
        <v>14597</v>
      </c>
      <c r="D474" s="646"/>
      <c r="E474" s="646"/>
      <c r="F474" s="637"/>
      <c r="G474" s="638"/>
      <c r="H474" s="638"/>
      <c r="I474" s="744"/>
      <c r="J474" s="646"/>
      <c r="K474" s="748"/>
      <c r="L474" s="748"/>
      <c r="M474" s="1296"/>
      <c r="N474" s="1312"/>
      <c r="O474" s="1307"/>
      <c r="P474" s="1296"/>
      <c r="Q474" s="1297"/>
      <c r="R474" s="1751"/>
      <c r="S474" s="1104"/>
      <c r="T474" s="807"/>
      <c r="U474" s="807"/>
      <c r="V474" s="807"/>
      <c r="W474" s="807"/>
      <c r="X474" s="1225"/>
      <c r="Y474" s="1306"/>
      <c r="Z474" s="1302" t="s">
        <v>4700</v>
      </c>
      <c r="AA474" s="1303" t="s">
        <v>163</v>
      </c>
      <c r="AB474" s="1311">
        <v>0.85</v>
      </c>
      <c r="AC474" s="1746"/>
      <c r="AD474" s="1220"/>
      <c r="AE474" s="1306"/>
      <c r="AF474" s="391">
        <f>ROUND(ROUND(ROUND(ROUND(G440*Q464,0)*Y473,0)*AB474,0)-AD469,0)</f>
        <v>122</v>
      </c>
      <c r="AG474" s="268"/>
    </row>
    <row r="475" spans="1:33" ht="17.100000000000001" customHeight="1">
      <c r="A475" s="243">
        <v>63</v>
      </c>
      <c r="B475" s="351">
        <v>9787</v>
      </c>
      <c r="C475" s="870" t="s">
        <v>14598</v>
      </c>
      <c r="D475" s="646"/>
      <c r="E475" s="646"/>
      <c r="F475" s="604"/>
      <c r="G475" s="1296"/>
      <c r="H475" s="605"/>
      <c r="I475" s="607"/>
      <c r="J475" s="1593" t="s">
        <v>5845</v>
      </c>
      <c r="K475" s="602"/>
      <c r="L475" s="1319"/>
      <c r="M475" s="602"/>
      <c r="N475" s="1102"/>
      <c r="O475" s="604"/>
      <c r="P475" s="605"/>
      <c r="Q475" s="607"/>
      <c r="R475" s="670"/>
      <c r="S475" s="670"/>
      <c r="T475" s="602"/>
      <c r="U475" s="602"/>
      <c r="V475" s="602"/>
      <c r="W475" s="602"/>
      <c r="X475" s="670"/>
      <c r="Y475" s="1320"/>
      <c r="Z475" s="1215"/>
      <c r="AA475" s="1215"/>
      <c r="AB475" s="1215"/>
      <c r="AC475" s="1215"/>
      <c r="AD475" s="1215"/>
      <c r="AE475" s="1294"/>
      <c r="AF475" s="391">
        <f>ROUND(ROUND(G440+K476,0)*Q464,0)</f>
        <v>303</v>
      </c>
      <c r="AG475" s="268"/>
    </row>
    <row r="476" spans="1:33" ht="17.100000000000001" customHeight="1">
      <c r="A476" s="243">
        <v>63</v>
      </c>
      <c r="B476" s="351">
        <v>9788</v>
      </c>
      <c r="C476" s="870" t="s">
        <v>14599</v>
      </c>
      <c r="D476" s="646"/>
      <c r="E476" s="646"/>
      <c r="F476" s="604"/>
      <c r="G476" s="1328"/>
      <c r="H476" s="605"/>
      <c r="I476" s="607"/>
      <c r="J476" s="1745"/>
      <c r="K476" s="605">
        <v>9</v>
      </c>
      <c r="L476" s="1321" t="s">
        <v>16</v>
      </c>
      <c r="M476" s="605"/>
      <c r="N476" s="1102"/>
      <c r="O476" s="604"/>
      <c r="P476" s="605"/>
      <c r="Q476" s="607"/>
      <c r="R476" s="1225"/>
      <c r="S476" s="1225"/>
      <c r="T476" s="807"/>
      <c r="U476" s="807"/>
      <c r="V476" s="807"/>
      <c r="W476" s="807"/>
      <c r="X476" s="1225"/>
      <c r="Y476" s="1322"/>
      <c r="Z476" s="1233" t="s">
        <v>4700</v>
      </c>
      <c r="AA476" s="670" t="s">
        <v>163</v>
      </c>
      <c r="AB476" s="1293">
        <v>0.85</v>
      </c>
      <c r="AC476" s="1215"/>
      <c r="AD476" s="1215"/>
      <c r="AE476" s="1294"/>
      <c r="AF476" s="391">
        <f>ROUND(ROUND(ROUND(G440+K476,0)*Q464,0)*AB476,0)</f>
        <v>258</v>
      </c>
      <c r="AG476" s="268"/>
    </row>
    <row r="477" spans="1:33" ht="17.100000000000001" customHeight="1">
      <c r="A477" s="243">
        <v>63</v>
      </c>
      <c r="B477" s="351">
        <v>9789</v>
      </c>
      <c r="C477" s="870" t="s">
        <v>14600</v>
      </c>
      <c r="D477" s="646"/>
      <c r="E477" s="646"/>
      <c r="F477" s="604"/>
      <c r="G477" s="1296"/>
      <c r="H477" s="605"/>
      <c r="I477" s="607"/>
      <c r="J477" s="1745"/>
      <c r="K477" s="748"/>
      <c r="L477" s="748"/>
      <c r="M477" s="1296"/>
      <c r="N477" s="1312"/>
      <c r="O477" s="1307"/>
      <c r="P477" s="1296"/>
      <c r="Q477" s="1297"/>
      <c r="R477" s="1749" t="s">
        <v>11559</v>
      </c>
      <c r="S477" s="1106" t="s">
        <v>162</v>
      </c>
      <c r="T477" s="602"/>
      <c r="U477" s="602"/>
      <c r="V477" s="602"/>
      <c r="W477" s="602"/>
      <c r="X477" s="670" t="s">
        <v>163</v>
      </c>
      <c r="Y477" s="1305">
        <v>0.7</v>
      </c>
      <c r="Z477" s="1226"/>
      <c r="AA477" s="1226"/>
      <c r="AB477" s="1226"/>
      <c r="AC477" s="1226"/>
      <c r="AD477" s="1226"/>
      <c r="AE477" s="1310"/>
      <c r="AF477" s="391">
        <f>ROUND(ROUND(ROUND(G440+K476,0)*Q464,0)*Y477,0)</f>
        <v>212</v>
      </c>
      <c r="AG477" s="268"/>
    </row>
    <row r="478" spans="1:33" ht="17.100000000000001" customHeight="1">
      <c r="A478" s="243">
        <v>63</v>
      </c>
      <c r="B478" s="351">
        <v>9790</v>
      </c>
      <c r="C478" s="870" t="s">
        <v>14601</v>
      </c>
      <c r="D478" s="646"/>
      <c r="E478" s="646"/>
      <c r="F478" s="604"/>
      <c r="G478" s="1296"/>
      <c r="H478" s="605"/>
      <c r="I478" s="607"/>
      <c r="J478" s="1745"/>
      <c r="K478" s="748"/>
      <c r="L478" s="748"/>
      <c r="M478" s="1296"/>
      <c r="N478" s="1312"/>
      <c r="O478" s="1307"/>
      <c r="P478" s="1296"/>
      <c r="Q478" s="1297"/>
      <c r="R478" s="1750"/>
      <c r="S478" s="647"/>
      <c r="T478" s="807"/>
      <c r="U478" s="807"/>
      <c r="V478" s="807"/>
      <c r="W478" s="807"/>
      <c r="X478" s="1225"/>
      <c r="Y478" s="1306"/>
      <c r="Z478" s="1302" t="s">
        <v>4700</v>
      </c>
      <c r="AA478" s="1303" t="s">
        <v>163</v>
      </c>
      <c r="AB478" s="1304">
        <v>0.85</v>
      </c>
      <c r="AC478" s="1215"/>
      <c r="AD478" s="1215"/>
      <c r="AE478" s="1294"/>
      <c r="AF478" s="391">
        <f>ROUND(ROUND(ROUND(ROUND(G440+K476,0)*Q464,0)*Y477,0)*AB478,0)</f>
        <v>180</v>
      </c>
      <c r="AG478" s="268"/>
    </row>
    <row r="479" spans="1:33" ht="17.100000000000001" customHeight="1">
      <c r="A479" s="243">
        <v>63</v>
      </c>
      <c r="B479" s="351">
        <v>9791</v>
      </c>
      <c r="C479" s="870" t="s">
        <v>14602</v>
      </c>
      <c r="D479" s="646"/>
      <c r="E479" s="646"/>
      <c r="F479" s="604"/>
      <c r="G479" s="1296"/>
      <c r="H479" s="605"/>
      <c r="I479" s="607"/>
      <c r="J479" s="1745"/>
      <c r="K479" s="748"/>
      <c r="L479" s="748"/>
      <c r="M479" s="1296"/>
      <c r="N479" s="1312"/>
      <c r="O479" s="1307"/>
      <c r="P479" s="1296"/>
      <c r="Q479" s="1297"/>
      <c r="R479" s="1750"/>
      <c r="S479" s="1106" t="s">
        <v>165</v>
      </c>
      <c r="T479" s="602"/>
      <c r="U479" s="602"/>
      <c r="V479" s="602"/>
      <c r="W479" s="602"/>
      <c r="X479" s="670" t="s">
        <v>163</v>
      </c>
      <c r="Y479" s="1305">
        <v>0.5</v>
      </c>
      <c r="Z479" s="1220"/>
      <c r="AA479" s="1220"/>
      <c r="AB479" s="1220"/>
      <c r="AC479" s="1220"/>
      <c r="AD479" s="1220"/>
      <c r="AE479" s="1306"/>
      <c r="AF479" s="391">
        <f>ROUND(ROUND(ROUND(G440+K476,0)*Q464,0)*Y479,0)</f>
        <v>152</v>
      </c>
      <c r="AG479" s="268"/>
    </row>
    <row r="480" spans="1:33" ht="17.100000000000001" customHeight="1">
      <c r="A480" s="243">
        <v>63</v>
      </c>
      <c r="B480" s="351">
        <v>9792</v>
      </c>
      <c r="C480" s="870" t="s">
        <v>14603</v>
      </c>
      <c r="D480" s="646"/>
      <c r="E480" s="646"/>
      <c r="F480" s="604"/>
      <c r="G480" s="1296"/>
      <c r="H480" s="605"/>
      <c r="I480" s="607"/>
      <c r="J480" s="1745"/>
      <c r="K480" s="748"/>
      <c r="L480" s="748"/>
      <c r="M480" s="1296"/>
      <c r="N480" s="1312"/>
      <c r="O480" s="1307"/>
      <c r="P480" s="1296"/>
      <c r="Q480" s="1297"/>
      <c r="R480" s="1751"/>
      <c r="S480" s="647"/>
      <c r="T480" s="807"/>
      <c r="U480" s="807"/>
      <c r="V480" s="807"/>
      <c r="W480" s="807"/>
      <c r="X480" s="1225"/>
      <c r="Y480" s="1306"/>
      <c r="Z480" s="1302" t="s">
        <v>4700</v>
      </c>
      <c r="AA480" s="1303" t="s">
        <v>163</v>
      </c>
      <c r="AB480" s="1304">
        <v>0.85</v>
      </c>
      <c r="AC480" s="1215"/>
      <c r="AD480" s="1215"/>
      <c r="AE480" s="1294"/>
      <c r="AF480" s="391">
        <f>ROUND(ROUND(ROUND(ROUND(G440+K476,0)*Q464,0)*Y479,0)*AB480,0)</f>
        <v>129</v>
      </c>
      <c r="AG480" s="268"/>
    </row>
    <row r="481" spans="1:33" ht="17.100000000000001" customHeight="1">
      <c r="A481" s="243">
        <v>63</v>
      </c>
      <c r="B481" s="351">
        <v>9793</v>
      </c>
      <c r="C481" s="870" t="s">
        <v>14604</v>
      </c>
      <c r="D481" s="646"/>
      <c r="E481" s="646"/>
      <c r="F481" s="604"/>
      <c r="G481" s="1296"/>
      <c r="H481" s="605"/>
      <c r="I481" s="607"/>
      <c r="J481" s="1745"/>
      <c r="K481" s="748"/>
      <c r="L481" s="748"/>
      <c r="M481" s="1296"/>
      <c r="N481" s="1312"/>
      <c r="O481" s="1307"/>
      <c r="P481" s="1296"/>
      <c r="Q481" s="1297"/>
      <c r="R481" s="641"/>
      <c r="S481" s="641"/>
      <c r="T481" s="602"/>
      <c r="U481" s="602"/>
      <c r="V481" s="602"/>
      <c r="W481" s="602"/>
      <c r="X481" s="670"/>
      <c r="Y481" s="1305"/>
      <c r="Z481" s="1215"/>
      <c r="AA481" s="1215"/>
      <c r="AB481" s="1294"/>
      <c r="AC481" s="1533" t="s">
        <v>167</v>
      </c>
      <c r="AD481" s="1250">
        <v>5</v>
      </c>
      <c r="AE481" s="1308" t="s">
        <v>168</v>
      </c>
      <c r="AF481" s="391">
        <f>ROUND(ROUND(ROUND(G440+K476,0)*Q464,0)-AD481,0)</f>
        <v>298</v>
      </c>
      <c r="AG481" s="268"/>
    </row>
    <row r="482" spans="1:33" ht="17.100000000000001" customHeight="1">
      <c r="A482" s="243">
        <v>63</v>
      </c>
      <c r="B482" s="351">
        <v>9794</v>
      </c>
      <c r="C482" s="870" t="s">
        <v>14605</v>
      </c>
      <c r="D482" s="646"/>
      <c r="E482" s="646"/>
      <c r="F482" s="604"/>
      <c r="G482" s="1296"/>
      <c r="H482" s="605"/>
      <c r="I482" s="607"/>
      <c r="J482" s="646"/>
      <c r="K482" s="748"/>
      <c r="L482" s="748"/>
      <c r="M482" s="1296"/>
      <c r="N482" s="1312"/>
      <c r="O482" s="1307"/>
      <c r="P482" s="1296"/>
      <c r="Q482" s="1297"/>
      <c r="R482" s="1104"/>
      <c r="S482" s="1104"/>
      <c r="T482" s="807"/>
      <c r="U482" s="807"/>
      <c r="V482" s="807"/>
      <c r="W482" s="807"/>
      <c r="X482" s="1225"/>
      <c r="Y482" s="1306"/>
      <c r="Z482" s="1233" t="s">
        <v>4700</v>
      </c>
      <c r="AA482" s="670" t="s">
        <v>163</v>
      </c>
      <c r="AB482" s="1309">
        <v>0.85</v>
      </c>
      <c r="AC482" s="1745"/>
      <c r="AD482" s="1250"/>
      <c r="AE482" s="1308"/>
      <c r="AF482" s="391">
        <f>ROUND(ROUND(ROUND(ROUND(G440+K476,0)*Q464,0)*AB482,0)-AD481,0)</f>
        <v>253</v>
      </c>
      <c r="AG482" s="268"/>
    </row>
    <row r="483" spans="1:33" ht="17.100000000000001" customHeight="1">
      <c r="A483" s="243">
        <v>63</v>
      </c>
      <c r="B483" s="351">
        <v>9795</v>
      </c>
      <c r="C483" s="870" t="s">
        <v>14606</v>
      </c>
      <c r="D483" s="646"/>
      <c r="E483" s="646"/>
      <c r="F483" s="604"/>
      <c r="G483" s="1296"/>
      <c r="H483" s="605"/>
      <c r="I483" s="607"/>
      <c r="J483" s="646"/>
      <c r="K483" s="748"/>
      <c r="L483" s="748"/>
      <c r="M483" s="1296"/>
      <c r="N483" s="1312"/>
      <c r="O483" s="1307"/>
      <c r="P483" s="1296"/>
      <c r="Q483" s="1297"/>
      <c r="R483" s="1749" t="s">
        <v>11559</v>
      </c>
      <c r="S483" s="1106" t="s">
        <v>162</v>
      </c>
      <c r="T483" s="602"/>
      <c r="U483" s="602"/>
      <c r="V483" s="602"/>
      <c r="W483" s="602"/>
      <c r="X483" s="670" t="s">
        <v>163</v>
      </c>
      <c r="Y483" s="1305">
        <v>0.7</v>
      </c>
      <c r="Z483" s="1226"/>
      <c r="AA483" s="1226"/>
      <c r="AB483" s="1310"/>
      <c r="AC483" s="1745"/>
      <c r="AD483" s="1242"/>
      <c r="AE483" s="1291"/>
      <c r="AF483" s="391">
        <f>ROUND(ROUND(ROUND(ROUND(G440+K476,0)*Q464,0)*Y483,0)-AD481,0)</f>
        <v>207</v>
      </c>
      <c r="AG483" s="268"/>
    </row>
    <row r="484" spans="1:33" ht="17.100000000000001" customHeight="1">
      <c r="A484" s="243">
        <v>63</v>
      </c>
      <c r="B484" s="351">
        <v>9796</v>
      </c>
      <c r="C484" s="870" t="s">
        <v>14607</v>
      </c>
      <c r="D484" s="646"/>
      <c r="E484" s="646"/>
      <c r="F484" s="604"/>
      <c r="G484" s="1296"/>
      <c r="H484" s="605"/>
      <c r="I484" s="607"/>
      <c r="J484" s="646"/>
      <c r="K484" s="748"/>
      <c r="L484" s="748"/>
      <c r="M484" s="1296"/>
      <c r="N484" s="1312"/>
      <c r="O484" s="1307"/>
      <c r="P484" s="1296"/>
      <c r="Q484" s="1297"/>
      <c r="R484" s="1750"/>
      <c r="S484" s="647"/>
      <c r="T484" s="807"/>
      <c r="U484" s="807"/>
      <c r="V484" s="807"/>
      <c r="W484" s="807"/>
      <c r="X484" s="1225"/>
      <c r="Y484" s="1306"/>
      <c r="Z484" s="1302" t="s">
        <v>4700</v>
      </c>
      <c r="AA484" s="1303" t="s">
        <v>163</v>
      </c>
      <c r="AB484" s="1311">
        <v>0.85</v>
      </c>
      <c r="AC484" s="1745"/>
      <c r="AD484" s="1242"/>
      <c r="AE484" s="1291"/>
      <c r="AF484" s="391">
        <f>ROUND(ROUND(ROUND(ROUND(ROUND(G440+K476,0)*Q464,0)*Y483,0)*AB484,0)-AD481,0)</f>
        <v>175</v>
      </c>
      <c r="AG484" s="268"/>
    </row>
    <row r="485" spans="1:33" ht="17.100000000000001" customHeight="1">
      <c r="A485" s="243">
        <v>63</v>
      </c>
      <c r="B485" s="351">
        <v>9797</v>
      </c>
      <c r="C485" s="870" t="s">
        <v>14608</v>
      </c>
      <c r="D485" s="646"/>
      <c r="E485" s="646"/>
      <c r="F485" s="604"/>
      <c r="G485" s="1296"/>
      <c r="H485" s="605"/>
      <c r="I485" s="607"/>
      <c r="J485" s="646"/>
      <c r="K485" s="748"/>
      <c r="L485" s="748"/>
      <c r="M485" s="1296"/>
      <c r="N485" s="1312"/>
      <c r="O485" s="1307"/>
      <c r="P485" s="1296"/>
      <c r="Q485" s="1297"/>
      <c r="R485" s="1750"/>
      <c r="S485" s="641" t="s">
        <v>165</v>
      </c>
      <c r="T485" s="602"/>
      <c r="U485" s="602"/>
      <c r="V485" s="602"/>
      <c r="W485" s="602"/>
      <c r="X485" s="670" t="s">
        <v>163</v>
      </c>
      <c r="Y485" s="1305">
        <v>0.5</v>
      </c>
      <c r="Z485" s="1220"/>
      <c r="AA485" s="1220"/>
      <c r="AB485" s="1306"/>
      <c r="AC485" s="1745"/>
      <c r="AD485" s="1242"/>
      <c r="AE485" s="1291"/>
      <c r="AF485" s="391">
        <f>ROUND(ROUND(ROUND(ROUND(G440+K476,0)*Q464,0)*Y485,0)-AD481,0)</f>
        <v>147</v>
      </c>
      <c r="AG485" s="268"/>
    </row>
    <row r="486" spans="1:33" ht="17.100000000000001" customHeight="1">
      <c r="A486" s="243">
        <v>63</v>
      </c>
      <c r="B486" s="351">
        <v>9798</v>
      </c>
      <c r="C486" s="870" t="s">
        <v>14609</v>
      </c>
      <c r="D486" s="646"/>
      <c r="E486" s="646"/>
      <c r="F486" s="806"/>
      <c r="G486" s="1329"/>
      <c r="H486" s="807"/>
      <c r="I486" s="1158"/>
      <c r="J486" s="647"/>
      <c r="K486" s="1104"/>
      <c r="L486" s="1104"/>
      <c r="M486" s="1329"/>
      <c r="N486" s="1332"/>
      <c r="O486" s="1333"/>
      <c r="P486" s="1329"/>
      <c r="Q486" s="1331"/>
      <c r="R486" s="1751"/>
      <c r="S486" s="1104"/>
      <c r="T486" s="807"/>
      <c r="U486" s="807"/>
      <c r="V486" s="807"/>
      <c r="W486" s="807"/>
      <c r="X486" s="1225"/>
      <c r="Y486" s="1306"/>
      <c r="Z486" s="1302" t="s">
        <v>4700</v>
      </c>
      <c r="AA486" s="1303" t="s">
        <v>163</v>
      </c>
      <c r="AB486" s="1311">
        <v>0.85</v>
      </c>
      <c r="AC486" s="1746"/>
      <c r="AD486" s="1220"/>
      <c r="AE486" s="1306"/>
      <c r="AF486" s="391">
        <f>ROUND(ROUND(ROUND(ROUND(ROUND(G440+K476,0)*Q464,0)*Y485,0)*AB486,0)-AD481,0)</f>
        <v>124</v>
      </c>
      <c r="AG486" s="268"/>
    </row>
    <row r="487" spans="1:33" ht="17.100000000000001" customHeight="1">
      <c r="A487" s="243">
        <v>63</v>
      </c>
      <c r="B487" s="351">
        <v>9801</v>
      </c>
      <c r="C487" s="870" t="s">
        <v>14610</v>
      </c>
      <c r="D487" s="646"/>
      <c r="E487" s="646"/>
      <c r="F487" s="1580" t="s">
        <v>11582</v>
      </c>
      <c r="G487" s="633"/>
      <c r="H487" s="633"/>
      <c r="I487" s="1095"/>
      <c r="J487" s="601"/>
      <c r="K487" s="602"/>
      <c r="L487" s="1319"/>
      <c r="M487" s="602"/>
      <c r="N487" s="1606" t="s">
        <v>8647</v>
      </c>
      <c r="O487" s="1593" t="s">
        <v>162</v>
      </c>
      <c r="P487" s="602"/>
      <c r="Q487" s="1286"/>
      <c r="R487" s="670"/>
      <c r="S487" s="670"/>
      <c r="T487" s="602"/>
      <c r="U487" s="602"/>
      <c r="V487" s="602"/>
      <c r="W487" s="602"/>
      <c r="X487" s="670"/>
      <c r="Y487" s="1320"/>
      <c r="Z487" s="1215"/>
      <c r="AA487" s="1215"/>
      <c r="AB487" s="1215"/>
      <c r="AC487" s="1215"/>
      <c r="AD487" s="1215"/>
      <c r="AE487" s="1294"/>
      <c r="AF487" s="391">
        <f>ROUND(G488*Q488,0)</f>
        <v>277</v>
      </c>
      <c r="AG487" s="268"/>
    </row>
    <row r="488" spans="1:33" ht="17.100000000000001" customHeight="1">
      <c r="A488" s="243">
        <v>63</v>
      </c>
      <c r="B488" s="351">
        <v>9802</v>
      </c>
      <c r="C488" s="870" t="s">
        <v>14611</v>
      </c>
      <c r="D488" s="646"/>
      <c r="E488" s="646"/>
      <c r="F488" s="1765"/>
      <c r="G488" s="1328">
        <v>396</v>
      </c>
      <c r="H488" s="605" t="s">
        <v>18</v>
      </c>
      <c r="I488" s="744"/>
      <c r="J488" s="604"/>
      <c r="K488" s="605"/>
      <c r="L488" s="1321"/>
      <c r="M488" s="605"/>
      <c r="N488" s="1758"/>
      <c r="O488" s="1745"/>
      <c r="P488" s="1250" t="s">
        <v>163</v>
      </c>
      <c r="Q488" s="1291">
        <v>0.7</v>
      </c>
      <c r="R488" s="1225"/>
      <c r="S488" s="1225"/>
      <c r="T488" s="807"/>
      <c r="U488" s="807"/>
      <c r="V488" s="807"/>
      <c r="W488" s="807"/>
      <c r="X488" s="1225"/>
      <c r="Y488" s="1322"/>
      <c r="Z488" s="1233" t="s">
        <v>4700</v>
      </c>
      <c r="AA488" s="670" t="s">
        <v>163</v>
      </c>
      <c r="AB488" s="1293">
        <v>0.85</v>
      </c>
      <c r="AC488" s="1215"/>
      <c r="AD488" s="1215"/>
      <c r="AE488" s="1294"/>
      <c r="AF488" s="391">
        <f>ROUND(ROUND(G488*Q488,0)*AB488,0)</f>
        <v>235</v>
      </c>
      <c r="AG488" s="268"/>
    </row>
    <row r="489" spans="1:33" ht="17.100000000000001" customHeight="1">
      <c r="A489" s="243">
        <v>63</v>
      </c>
      <c r="B489" s="351">
        <v>9803</v>
      </c>
      <c r="C489" s="870" t="s">
        <v>14612</v>
      </c>
      <c r="D489" s="604"/>
      <c r="E489" s="604"/>
      <c r="F489" s="1765"/>
      <c r="G489" s="638"/>
      <c r="H489" s="638"/>
      <c r="I489" s="744"/>
      <c r="J489" s="646"/>
      <c r="K489" s="748"/>
      <c r="L489" s="748"/>
      <c r="M489" s="1296"/>
      <c r="N489" s="1758"/>
      <c r="O489" s="1745"/>
      <c r="P489" s="1296"/>
      <c r="Q489" s="1297"/>
      <c r="R489" s="1749" t="s">
        <v>11559</v>
      </c>
      <c r="S489" s="1106" t="s">
        <v>162</v>
      </c>
      <c r="T489" s="602"/>
      <c r="U489" s="602"/>
      <c r="V489" s="602"/>
      <c r="W489" s="602"/>
      <c r="X489" s="670" t="s">
        <v>163</v>
      </c>
      <c r="Y489" s="1305">
        <v>0.7</v>
      </c>
      <c r="Z489" s="1226"/>
      <c r="AA489" s="1226"/>
      <c r="AB489" s="1226"/>
      <c r="AC489" s="1226"/>
      <c r="AD489" s="1226"/>
      <c r="AE489" s="1310"/>
      <c r="AF489" s="391">
        <f>ROUND(ROUND(G488*Q488,0)*Y489,0)</f>
        <v>194</v>
      </c>
      <c r="AG489" s="268"/>
    </row>
    <row r="490" spans="1:33" ht="17.100000000000001" customHeight="1">
      <c r="A490" s="243">
        <v>63</v>
      </c>
      <c r="B490" s="351">
        <v>9804</v>
      </c>
      <c r="C490" s="870" t="s">
        <v>14613</v>
      </c>
      <c r="D490" s="604"/>
      <c r="E490" s="604"/>
      <c r="F490" s="1765"/>
      <c r="G490" s="638"/>
      <c r="H490" s="638"/>
      <c r="I490" s="744"/>
      <c r="J490" s="646"/>
      <c r="K490" s="748"/>
      <c r="L490" s="748"/>
      <c r="M490" s="1296"/>
      <c r="N490" s="1758"/>
      <c r="O490" s="1745"/>
      <c r="P490" s="1296"/>
      <c r="Q490" s="1297"/>
      <c r="R490" s="1750"/>
      <c r="S490" s="647"/>
      <c r="T490" s="807"/>
      <c r="U490" s="807"/>
      <c r="V490" s="807"/>
      <c r="W490" s="807"/>
      <c r="X490" s="1225"/>
      <c r="Y490" s="1306"/>
      <c r="Z490" s="1302" t="s">
        <v>4700</v>
      </c>
      <c r="AA490" s="1303" t="s">
        <v>163</v>
      </c>
      <c r="AB490" s="1304">
        <v>0.85</v>
      </c>
      <c r="AC490" s="1215"/>
      <c r="AD490" s="1215"/>
      <c r="AE490" s="1294"/>
      <c r="AF490" s="391">
        <f>ROUND(ROUND(ROUND(G488*Q488,0)*Y489,0)*AB490,0)</f>
        <v>165</v>
      </c>
      <c r="AG490" s="268"/>
    </row>
    <row r="491" spans="1:33" ht="16.7" customHeight="1">
      <c r="A491" s="243">
        <v>63</v>
      </c>
      <c r="B491" s="351">
        <v>9805</v>
      </c>
      <c r="C491" s="870" t="s">
        <v>14614</v>
      </c>
      <c r="D491" s="604"/>
      <c r="E491" s="604"/>
      <c r="F491" s="1765"/>
      <c r="G491" s="638"/>
      <c r="H491" s="638"/>
      <c r="I491" s="744"/>
      <c r="J491" s="646"/>
      <c r="K491" s="748"/>
      <c r="L491" s="748"/>
      <c r="M491" s="1296"/>
      <c r="N491" s="1758"/>
      <c r="O491" s="1745"/>
      <c r="P491" s="1296"/>
      <c r="Q491" s="1297"/>
      <c r="R491" s="1750"/>
      <c r="S491" s="1106" t="s">
        <v>165</v>
      </c>
      <c r="T491" s="602"/>
      <c r="U491" s="602"/>
      <c r="V491" s="602"/>
      <c r="W491" s="602"/>
      <c r="X491" s="670" t="s">
        <v>163</v>
      </c>
      <c r="Y491" s="1305">
        <v>0.5</v>
      </c>
      <c r="Z491" s="1220"/>
      <c r="AA491" s="1220"/>
      <c r="AB491" s="1220"/>
      <c r="AC491" s="1220"/>
      <c r="AD491" s="1220"/>
      <c r="AE491" s="1306"/>
      <c r="AF491" s="391">
        <f>ROUND(ROUND(G488*Q488,0)*Y491,0)</f>
        <v>139</v>
      </c>
      <c r="AG491" s="268"/>
    </row>
    <row r="492" spans="1:33" ht="16.7" customHeight="1">
      <c r="A492" s="243">
        <v>63</v>
      </c>
      <c r="B492" s="351">
        <v>9806</v>
      </c>
      <c r="C492" s="870" t="s">
        <v>14615</v>
      </c>
      <c r="D492" s="604"/>
      <c r="E492" s="604"/>
      <c r="F492" s="1765"/>
      <c r="G492" s="638"/>
      <c r="H492" s="638"/>
      <c r="I492" s="744"/>
      <c r="J492" s="646"/>
      <c r="K492" s="748"/>
      <c r="L492" s="748"/>
      <c r="M492" s="1296"/>
      <c r="N492" s="1758"/>
      <c r="O492" s="1745"/>
      <c r="P492" s="1296"/>
      <c r="Q492" s="1297"/>
      <c r="R492" s="1751"/>
      <c r="S492" s="647"/>
      <c r="T492" s="807"/>
      <c r="U492" s="807"/>
      <c r="V492" s="807"/>
      <c r="W492" s="807"/>
      <c r="X492" s="1225"/>
      <c r="Y492" s="1306"/>
      <c r="Z492" s="1302" t="s">
        <v>4700</v>
      </c>
      <c r="AA492" s="1303" t="s">
        <v>163</v>
      </c>
      <c r="AB492" s="1304">
        <v>0.85</v>
      </c>
      <c r="AC492" s="1215"/>
      <c r="AD492" s="1215"/>
      <c r="AE492" s="1294"/>
      <c r="AF492" s="391">
        <f>ROUND(ROUND(ROUND(G488*Q488,0)*Y491,0)*AB492,0)</f>
        <v>118</v>
      </c>
      <c r="AG492" s="268"/>
    </row>
    <row r="493" spans="1:33" ht="17.100000000000001" customHeight="1">
      <c r="A493" s="243">
        <v>63</v>
      </c>
      <c r="B493" s="351">
        <v>9807</v>
      </c>
      <c r="C493" s="870" t="s">
        <v>14616</v>
      </c>
      <c r="D493" s="604"/>
      <c r="E493" s="604"/>
      <c r="F493" s="637"/>
      <c r="G493" s="638"/>
      <c r="H493" s="638"/>
      <c r="I493" s="744"/>
      <c r="J493" s="646"/>
      <c r="K493" s="748"/>
      <c r="L493" s="748"/>
      <c r="M493" s="1296"/>
      <c r="N493" s="1758"/>
      <c r="O493" s="1745"/>
      <c r="P493" s="1296"/>
      <c r="Q493" s="1297"/>
      <c r="R493" s="641"/>
      <c r="S493" s="641"/>
      <c r="T493" s="602"/>
      <c r="U493" s="602"/>
      <c r="V493" s="602"/>
      <c r="W493" s="602"/>
      <c r="X493" s="670"/>
      <c r="Y493" s="1305"/>
      <c r="Z493" s="1215"/>
      <c r="AA493" s="1215"/>
      <c r="AB493" s="1294"/>
      <c r="AC493" s="1533" t="s">
        <v>167</v>
      </c>
      <c r="AD493" s="1250">
        <v>5</v>
      </c>
      <c r="AE493" s="1308" t="s">
        <v>168</v>
      </c>
      <c r="AF493" s="391">
        <f>ROUND(ROUND(G488*Q488,0)-AD493,0)</f>
        <v>272</v>
      </c>
      <c r="AG493" s="268"/>
    </row>
    <row r="494" spans="1:33" ht="17.100000000000001" customHeight="1">
      <c r="A494" s="243">
        <v>63</v>
      </c>
      <c r="B494" s="351">
        <v>9808</v>
      </c>
      <c r="C494" s="870" t="s">
        <v>14617</v>
      </c>
      <c r="D494" s="604"/>
      <c r="E494" s="604"/>
      <c r="F494" s="637"/>
      <c r="G494" s="638"/>
      <c r="H494" s="638"/>
      <c r="I494" s="744"/>
      <c r="J494" s="646"/>
      <c r="K494" s="748"/>
      <c r="L494" s="748"/>
      <c r="M494" s="1296"/>
      <c r="N494" s="1758"/>
      <c r="O494" s="1307"/>
      <c r="P494" s="1296"/>
      <c r="Q494" s="1297"/>
      <c r="R494" s="1104"/>
      <c r="S494" s="1104"/>
      <c r="T494" s="807"/>
      <c r="U494" s="807"/>
      <c r="V494" s="807"/>
      <c r="W494" s="807"/>
      <c r="X494" s="1225"/>
      <c r="Y494" s="1306"/>
      <c r="Z494" s="1233" t="s">
        <v>4700</v>
      </c>
      <c r="AA494" s="670" t="s">
        <v>163</v>
      </c>
      <c r="AB494" s="1309">
        <v>0.85</v>
      </c>
      <c r="AC494" s="1745"/>
      <c r="AD494" s="1250"/>
      <c r="AE494" s="1308"/>
      <c r="AF494" s="391">
        <f>ROUND(ROUND(ROUND(G488*Q488,0)*AB494,0)-AD493,0)</f>
        <v>230</v>
      </c>
      <c r="AG494" s="268"/>
    </row>
    <row r="495" spans="1:33" ht="17.100000000000001" customHeight="1">
      <c r="A495" s="243">
        <v>63</v>
      </c>
      <c r="B495" s="351">
        <v>9809</v>
      </c>
      <c r="C495" s="870" t="s">
        <v>14618</v>
      </c>
      <c r="D495" s="604"/>
      <c r="E495" s="604"/>
      <c r="F495" s="637"/>
      <c r="G495" s="638"/>
      <c r="H495" s="638"/>
      <c r="I495" s="744"/>
      <c r="J495" s="646"/>
      <c r="K495" s="748"/>
      <c r="L495" s="748"/>
      <c r="M495" s="1296"/>
      <c r="N495" s="1758"/>
      <c r="O495" s="1307"/>
      <c r="P495" s="1296"/>
      <c r="Q495" s="1297"/>
      <c r="R495" s="1749" t="s">
        <v>11559</v>
      </c>
      <c r="S495" s="1106" t="s">
        <v>162</v>
      </c>
      <c r="T495" s="602"/>
      <c r="U495" s="602"/>
      <c r="V495" s="602"/>
      <c r="W495" s="602"/>
      <c r="X495" s="670" t="s">
        <v>163</v>
      </c>
      <c r="Y495" s="1305">
        <v>0.7</v>
      </c>
      <c r="Z495" s="1226"/>
      <c r="AA495" s="1226"/>
      <c r="AB495" s="1310"/>
      <c r="AC495" s="1745"/>
      <c r="AD495" s="1242"/>
      <c r="AE495" s="1291"/>
      <c r="AF495" s="391">
        <f>ROUND(ROUND(ROUND(G488*Q488,0)*Y495,0)-AD493,0)</f>
        <v>189</v>
      </c>
      <c r="AG495" s="268"/>
    </row>
    <row r="496" spans="1:33" ht="17.100000000000001" customHeight="1">
      <c r="A496" s="243">
        <v>63</v>
      </c>
      <c r="B496" s="351">
        <v>9810</v>
      </c>
      <c r="C496" s="870" t="s">
        <v>14619</v>
      </c>
      <c r="D496" s="604"/>
      <c r="E496" s="604"/>
      <c r="F496" s="637"/>
      <c r="G496" s="638"/>
      <c r="H496" s="638"/>
      <c r="I496" s="744"/>
      <c r="J496" s="646"/>
      <c r="K496" s="748"/>
      <c r="L496" s="748"/>
      <c r="M496" s="1296"/>
      <c r="N496" s="1758"/>
      <c r="O496" s="1307"/>
      <c r="P496" s="1296"/>
      <c r="Q496" s="1297"/>
      <c r="R496" s="1750"/>
      <c r="S496" s="647"/>
      <c r="T496" s="807"/>
      <c r="U496" s="807"/>
      <c r="V496" s="807"/>
      <c r="W496" s="807"/>
      <c r="X496" s="1225"/>
      <c r="Y496" s="1306"/>
      <c r="Z496" s="1302" t="s">
        <v>4700</v>
      </c>
      <c r="AA496" s="1303" t="s">
        <v>163</v>
      </c>
      <c r="AB496" s="1311">
        <v>0.85</v>
      </c>
      <c r="AC496" s="1745"/>
      <c r="AD496" s="1242"/>
      <c r="AE496" s="1291"/>
      <c r="AF496" s="391">
        <f>ROUND(ROUND(ROUND(ROUND(G488*Q488,0)*Y495,0)*AB496,0)-AD493,0)</f>
        <v>160</v>
      </c>
      <c r="AG496" s="268"/>
    </row>
    <row r="497" spans="1:33" ht="17.100000000000001" customHeight="1">
      <c r="A497" s="243">
        <v>63</v>
      </c>
      <c r="B497" s="351">
        <v>9811</v>
      </c>
      <c r="C497" s="870" t="s">
        <v>14620</v>
      </c>
      <c r="D497" s="604"/>
      <c r="E497" s="604"/>
      <c r="F497" s="637"/>
      <c r="G497" s="638"/>
      <c r="H497" s="638"/>
      <c r="I497" s="744"/>
      <c r="J497" s="646"/>
      <c r="K497" s="748"/>
      <c r="L497" s="748"/>
      <c r="M497" s="1296"/>
      <c r="N497" s="1312"/>
      <c r="O497" s="1307"/>
      <c r="P497" s="1296"/>
      <c r="Q497" s="1297"/>
      <c r="R497" s="1750"/>
      <c r="S497" s="641" t="s">
        <v>165</v>
      </c>
      <c r="T497" s="602"/>
      <c r="U497" s="602"/>
      <c r="V497" s="602"/>
      <c r="W497" s="602"/>
      <c r="X497" s="670" t="s">
        <v>163</v>
      </c>
      <c r="Y497" s="1305">
        <v>0.5</v>
      </c>
      <c r="Z497" s="1220"/>
      <c r="AA497" s="1220"/>
      <c r="AB497" s="1306"/>
      <c r="AC497" s="1745"/>
      <c r="AD497" s="1242"/>
      <c r="AE497" s="1291"/>
      <c r="AF497" s="391">
        <f>ROUND(ROUND(ROUND(G488*Q488,0)*Y497,0)-AD493,0)</f>
        <v>134</v>
      </c>
      <c r="AG497" s="268"/>
    </row>
    <row r="498" spans="1:33" ht="17.100000000000001" customHeight="1">
      <c r="A498" s="243">
        <v>63</v>
      </c>
      <c r="B498" s="351">
        <v>9812</v>
      </c>
      <c r="C498" s="870" t="s">
        <v>14621</v>
      </c>
      <c r="D498" s="604"/>
      <c r="E498" s="604"/>
      <c r="F498" s="637"/>
      <c r="G498" s="638"/>
      <c r="H498" s="638"/>
      <c r="I498" s="744"/>
      <c r="J498" s="646"/>
      <c r="K498" s="748"/>
      <c r="L498" s="748"/>
      <c r="M498" s="1296"/>
      <c r="N498" s="1312"/>
      <c r="O498" s="1307"/>
      <c r="P498" s="1296"/>
      <c r="Q498" s="1297"/>
      <c r="R498" s="1751"/>
      <c r="S498" s="1104"/>
      <c r="T498" s="807"/>
      <c r="U498" s="807"/>
      <c r="V498" s="807"/>
      <c r="W498" s="807"/>
      <c r="X498" s="1225"/>
      <c r="Y498" s="1306"/>
      <c r="Z498" s="1302" t="s">
        <v>4700</v>
      </c>
      <c r="AA498" s="1303" t="s">
        <v>163</v>
      </c>
      <c r="AB498" s="1311">
        <v>0.85</v>
      </c>
      <c r="AC498" s="1746"/>
      <c r="AD498" s="1220"/>
      <c r="AE498" s="1306"/>
      <c r="AF498" s="391">
        <f>ROUND(ROUND(ROUND(ROUND(G488*Q488,0)*Y497,0)*AB498,0)-AD493,0)</f>
        <v>113</v>
      </c>
      <c r="AG498" s="268"/>
    </row>
    <row r="499" spans="1:33" ht="17.100000000000001" customHeight="1">
      <c r="A499" s="243">
        <v>63</v>
      </c>
      <c r="B499" s="351">
        <v>9813</v>
      </c>
      <c r="C499" s="870" t="s">
        <v>14622</v>
      </c>
      <c r="D499" s="604"/>
      <c r="E499" s="604"/>
      <c r="F499" s="604"/>
      <c r="G499" s="1296"/>
      <c r="H499" s="605"/>
      <c r="I499" s="607"/>
      <c r="J499" s="1593" t="s">
        <v>5845</v>
      </c>
      <c r="K499" s="602"/>
      <c r="L499" s="1319"/>
      <c r="M499" s="602"/>
      <c r="N499" s="1102"/>
      <c r="O499" s="604"/>
      <c r="P499" s="605"/>
      <c r="Q499" s="607"/>
      <c r="R499" s="670"/>
      <c r="S499" s="670"/>
      <c r="T499" s="602"/>
      <c r="U499" s="602"/>
      <c r="V499" s="602"/>
      <c r="W499" s="602"/>
      <c r="X499" s="670"/>
      <c r="Y499" s="1320"/>
      <c r="Z499" s="1215"/>
      <c r="AA499" s="1215"/>
      <c r="AB499" s="1215"/>
      <c r="AC499" s="1215"/>
      <c r="AD499" s="1215"/>
      <c r="AE499" s="1294"/>
      <c r="AF499" s="391">
        <f>ROUND(ROUND(G488+K500,0)*Q488,0)</f>
        <v>281</v>
      </c>
      <c r="AG499" s="268"/>
    </row>
    <row r="500" spans="1:33" ht="17.100000000000001" customHeight="1">
      <c r="A500" s="243">
        <v>63</v>
      </c>
      <c r="B500" s="351">
        <v>9814</v>
      </c>
      <c r="C500" s="870" t="s">
        <v>14623</v>
      </c>
      <c r="D500" s="604"/>
      <c r="E500" s="604"/>
      <c r="F500" s="604"/>
      <c r="G500" s="1328"/>
      <c r="H500" s="605"/>
      <c r="I500" s="607"/>
      <c r="J500" s="1745"/>
      <c r="K500" s="605">
        <v>6</v>
      </c>
      <c r="L500" s="1321" t="s">
        <v>16</v>
      </c>
      <c r="M500" s="605"/>
      <c r="N500" s="1102"/>
      <c r="O500" s="604"/>
      <c r="P500" s="605"/>
      <c r="Q500" s="607"/>
      <c r="R500" s="1225"/>
      <c r="S500" s="1225"/>
      <c r="T500" s="807"/>
      <c r="U500" s="807"/>
      <c r="V500" s="807"/>
      <c r="W500" s="807"/>
      <c r="X500" s="1225"/>
      <c r="Y500" s="1322"/>
      <c r="Z500" s="1233" t="s">
        <v>4700</v>
      </c>
      <c r="AA500" s="670" t="s">
        <v>163</v>
      </c>
      <c r="AB500" s="1293">
        <v>0.85</v>
      </c>
      <c r="AC500" s="1215"/>
      <c r="AD500" s="1215"/>
      <c r="AE500" s="1294"/>
      <c r="AF500" s="391">
        <f>ROUND(ROUND(ROUND(G488+K500,0)*Q488,0)*AB500,0)</f>
        <v>239</v>
      </c>
      <c r="AG500" s="268"/>
    </row>
    <row r="501" spans="1:33" ht="17.100000000000001" customHeight="1">
      <c r="A501" s="243">
        <v>63</v>
      </c>
      <c r="B501" s="351">
        <v>9815</v>
      </c>
      <c r="C501" s="870" t="s">
        <v>14624</v>
      </c>
      <c r="D501" s="604"/>
      <c r="E501" s="604"/>
      <c r="F501" s="604"/>
      <c r="G501" s="1296"/>
      <c r="H501" s="605"/>
      <c r="I501" s="607"/>
      <c r="J501" s="1745"/>
      <c r="K501" s="748"/>
      <c r="L501" s="748"/>
      <c r="M501" s="1296"/>
      <c r="N501" s="1312"/>
      <c r="O501" s="1307"/>
      <c r="P501" s="1296"/>
      <c r="Q501" s="1297"/>
      <c r="R501" s="1749" t="s">
        <v>11559</v>
      </c>
      <c r="S501" s="1106" t="s">
        <v>162</v>
      </c>
      <c r="T501" s="602"/>
      <c r="U501" s="602"/>
      <c r="V501" s="602"/>
      <c r="W501" s="602"/>
      <c r="X501" s="670" t="s">
        <v>163</v>
      </c>
      <c r="Y501" s="1305">
        <v>0.7</v>
      </c>
      <c r="Z501" s="1226"/>
      <c r="AA501" s="1226"/>
      <c r="AB501" s="1226"/>
      <c r="AC501" s="1226"/>
      <c r="AD501" s="1226"/>
      <c r="AE501" s="1310"/>
      <c r="AF501" s="391">
        <f>ROUND(ROUND(ROUND(G488+K500,0)*Q488,0)*Y501,0)</f>
        <v>197</v>
      </c>
      <c r="AG501" s="268"/>
    </row>
    <row r="502" spans="1:33" ht="17.100000000000001" customHeight="1">
      <c r="A502" s="243">
        <v>63</v>
      </c>
      <c r="B502" s="351">
        <v>9816</v>
      </c>
      <c r="C502" s="870" t="s">
        <v>14625</v>
      </c>
      <c r="D502" s="604"/>
      <c r="E502" s="604"/>
      <c r="F502" s="604"/>
      <c r="G502" s="1296"/>
      <c r="H502" s="605"/>
      <c r="I502" s="607"/>
      <c r="J502" s="1745"/>
      <c r="K502" s="748"/>
      <c r="L502" s="748"/>
      <c r="M502" s="1296"/>
      <c r="N502" s="1312"/>
      <c r="O502" s="1307"/>
      <c r="P502" s="1296"/>
      <c r="Q502" s="1297"/>
      <c r="R502" s="1750"/>
      <c r="S502" s="647"/>
      <c r="T502" s="807"/>
      <c r="U502" s="807"/>
      <c r="V502" s="807"/>
      <c r="W502" s="807"/>
      <c r="X502" s="1225"/>
      <c r="Y502" s="1306"/>
      <c r="Z502" s="1302" t="s">
        <v>4700</v>
      </c>
      <c r="AA502" s="1303" t="s">
        <v>163</v>
      </c>
      <c r="AB502" s="1304">
        <v>0.85</v>
      </c>
      <c r="AC502" s="1215"/>
      <c r="AD502" s="1215"/>
      <c r="AE502" s="1294"/>
      <c r="AF502" s="391">
        <f>ROUND(ROUND(ROUND(ROUND(G488+K500,0)*Q488,0)*Y501,0)*AB502,0)</f>
        <v>167</v>
      </c>
      <c r="AG502" s="268"/>
    </row>
    <row r="503" spans="1:33" ht="17.100000000000001" customHeight="1">
      <c r="A503" s="243">
        <v>63</v>
      </c>
      <c r="B503" s="351">
        <v>9817</v>
      </c>
      <c r="C503" s="870" t="s">
        <v>14626</v>
      </c>
      <c r="D503" s="604"/>
      <c r="E503" s="604"/>
      <c r="F503" s="604"/>
      <c r="G503" s="1296"/>
      <c r="H503" s="605"/>
      <c r="I503" s="607"/>
      <c r="J503" s="1745"/>
      <c r="K503" s="748"/>
      <c r="L503" s="748"/>
      <c r="M503" s="1296"/>
      <c r="N503" s="1312"/>
      <c r="O503" s="1307"/>
      <c r="P503" s="1296"/>
      <c r="Q503" s="1297"/>
      <c r="R503" s="1750"/>
      <c r="S503" s="1106" t="s">
        <v>165</v>
      </c>
      <c r="T503" s="602"/>
      <c r="U503" s="602"/>
      <c r="V503" s="602"/>
      <c r="W503" s="602"/>
      <c r="X503" s="670" t="s">
        <v>163</v>
      </c>
      <c r="Y503" s="1305">
        <v>0.5</v>
      </c>
      <c r="Z503" s="1220"/>
      <c r="AA503" s="1220"/>
      <c r="AB503" s="1220"/>
      <c r="AC503" s="1220"/>
      <c r="AD503" s="1220"/>
      <c r="AE503" s="1306"/>
      <c r="AF503" s="391">
        <f>ROUND(ROUND(ROUND(G488+K500,0)*Q488,0)*Y503,0)</f>
        <v>141</v>
      </c>
      <c r="AG503" s="268"/>
    </row>
    <row r="504" spans="1:33" ht="17.100000000000001" customHeight="1">
      <c r="A504" s="243">
        <v>63</v>
      </c>
      <c r="B504" s="351">
        <v>9818</v>
      </c>
      <c r="C504" s="870" t="s">
        <v>14627</v>
      </c>
      <c r="D504" s="604"/>
      <c r="E504" s="604"/>
      <c r="F504" s="604"/>
      <c r="G504" s="1296"/>
      <c r="H504" s="605"/>
      <c r="I504" s="607"/>
      <c r="J504" s="1745"/>
      <c r="K504" s="748"/>
      <c r="L504" s="748"/>
      <c r="M504" s="1296"/>
      <c r="N504" s="1312"/>
      <c r="O504" s="1307"/>
      <c r="P504" s="1296"/>
      <c r="Q504" s="1297"/>
      <c r="R504" s="1751"/>
      <c r="S504" s="647"/>
      <c r="T504" s="807"/>
      <c r="U504" s="807"/>
      <c r="V504" s="807"/>
      <c r="W504" s="807"/>
      <c r="X504" s="1225"/>
      <c r="Y504" s="1306"/>
      <c r="Z504" s="1302" t="s">
        <v>4700</v>
      </c>
      <c r="AA504" s="1303" t="s">
        <v>163</v>
      </c>
      <c r="AB504" s="1304">
        <v>0.85</v>
      </c>
      <c r="AC504" s="1215"/>
      <c r="AD504" s="1215"/>
      <c r="AE504" s="1294"/>
      <c r="AF504" s="391">
        <f>ROUND(ROUND(ROUND(ROUND(G488+K500,0)*Q488,0)*Y503,0)*AB504,0)</f>
        <v>120</v>
      </c>
      <c r="AG504" s="268"/>
    </row>
    <row r="505" spans="1:33" ht="17.100000000000001" customHeight="1">
      <c r="A505" s="243">
        <v>63</v>
      </c>
      <c r="B505" s="351">
        <v>9819</v>
      </c>
      <c r="C505" s="870" t="s">
        <v>14628</v>
      </c>
      <c r="D505" s="604"/>
      <c r="E505" s="604"/>
      <c r="F505" s="604"/>
      <c r="G505" s="1296"/>
      <c r="H505" s="605"/>
      <c r="I505" s="607"/>
      <c r="J505" s="1745"/>
      <c r="K505" s="748"/>
      <c r="L505" s="748"/>
      <c r="M505" s="1296"/>
      <c r="N505" s="1312"/>
      <c r="O505" s="1307"/>
      <c r="P505" s="1296"/>
      <c r="Q505" s="1297"/>
      <c r="R505" s="641"/>
      <c r="S505" s="641"/>
      <c r="T505" s="602"/>
      <c r="U505" s="602"/>
      <c r="V505" s="602"/>
      <c r="W505" s="602"/>
      <c r="X505" s="670"/>
      <c r="Y505" s="1305"/>
      <c r="Z505" s="1215"/>
      <c r="AA505" s="1215"/>
      <c r="AB505" s="1294"/>
      <c r="AC505" s="1533" t="s">
        <v>167</v>
      </c>
      <c r="AD505" s="1250">
        <v>5</v>
      </c>
      <c r="AE505" s="1308" t="s">
        <v>168</v>
      </c>
      <c r="AF505" s="391">
        <f>ROUND(ROUND(ROUND(G488+K500,0)*Q488,0)-AD505,0)</f>
        <v>276</v>
      </c>
      <c r="AG505" s="268"/>
    </row>
    <row r="506" spans="1:33" ht="17.100000000000001" customHeight="1">
      <c r="A506" s="243">
        <v>63</v>
      </c>
      <c r="B506" s="351">
        <v>9820</v>
      </c>
      <c r="C506" s="870" t="s">
        <v>14629</v>
      </c>
      <c r="D506" s="604"/>
      <c r="E506" s="604"/>
      <c r="F506" s="604"/>
      <c r="G506" s="1296"/>
      <c r="H506" s="605"/>
      <c r="I506" s="607"/>
      <c r="J506" s="1745"/>
      <c r="K506" s="748"/>
      <c r="L506" s="748"/>
      <c r="M506" s="1296"/>
      <c r="N506" s="1312"/>
      <c r="O506" s="1307"/>
      <c r="P506" s="1296"/>
      <c r="Q506" s="1297"/>
      <c r="R506" s="1104"/>
      <c r="S506" s="1104"/>
      <c r="T506" s="807"/>
      <c r="U506" s="807"/>
      <c r="V506" s="807"/>
      <c r="W506" s="807"/>
      <c r="X506" s="1225"/>
      <c r="Y506" s="1306"/>
      <c r="Z506" s="1233" t="s">
        <v>4700</v>
      </c>
      <c r="AA506" s="670" t="s">
        <v>163</v>
      </c>
      <c r="AB506" s="1309">
        <v>0.85</v>
      </c>
      <c r="AC506" s="1745"/>
      <c r="AD506" s="1250"/>
      <c r="AE506" s="1308"/>
      <c r="AF506" s="391">
        <f>ROUND(ROUND(ROUND(ROUND(G488+K500,0)*Q488,0)*AB506,0)-AD505,0)</f>
        <v>234</v>
      </c>
      <c r="AG506" s="268"/>
    </row>
    <row r="507" spans="1:33" ht="17.100000000000001" customHeight="1">
      <c r="A507" s="243">
        <v>63</v>
      </c>
      <c r="B507" s="351">
        <v>9821</v>
      </c>
      <c r="C507" s="870" t="s">
        <v>14630</v>
      </c>
      <c r="D507" s="604"/>
      <c r="E507" s="604"/>
      <c r="F507" s="604"/>
      <c r="G507" s="1296"/>
      <c r="H507" s="605"/>
      <c r="I507" s="607"/>
      <c r="J507" s="646"/>
      <c r="K507" s="748"/>
      <c r="L507" s="748"/>
      <c r="M507" s="1296"/>
      <c r="N507" s="1312"/>
      <c r="O507" s="1307"/>
      <c r="P507" s="1296"/>
      <c r="Q507" s="1297"/>
      <c r="R507" s="1749" t="s">
        <v>11559</v>
      </c>
      <c r="S507" s="1106" t="s">
        <v>162</v>
      </c>
      <c r="T507" s="602"/>
      <c r="U507" s="602"/>
      <c r="V507" s="602"/>
      <c r="W507" s="602"/>
      <c r="X507" s="670" t="s">
        <v>163</v>
      </c>
      <c r="Y507" s="1305">
        <v>0.7</v>
      </c>
      <c r="Z507" s="1226"/>
      <c r="AA507" s="1226"/>
      <c r="AB507" s="1310"/>
      <c r="AC507" s="1745"/>
      <c r="AD507" s="1242"/>
      <c r="AE507" s="1291"/>
      <c r="AF507" s="391">
        <f>ROUND(ROUND(ROUND(ROUND(G488+K500,0)*Q488,0)*Y507,0)-AD505,0)</f>
        <v>192</v>
      </c>
      <c r="AG507" s="268"/>
    </row>
    <row r="508" spans="1:33" ht="17.100000000000001" customHeight="1">
      <c r="A508" s="243">
        <v>63</v>
      </c>
      <c r="B508" s="351">
        <v>9822</v>
      </c>
      <c r="C508" s="870" t="s">
        <v>14631</v>
      </c>
      <c r="D508" s="604"/>
      <c r="E508" s="604"/>
      <c r="F508" s="604"/>
      <c r="G508" s="1296"/>
      <c r="H508" s="605"/>
      <c r="I508" s="607"/>
      <c r="J508" s="646"/>
      <c r="K508" s="748"/>
      <c r="L508" s="748"/>
      <c r="M508" s="1296"/>
      <c r="N508" s="1312"/>
      <c r="O508" s="1307"/>
      <c r="P508" s="1296"/>
      <c r="Q508" s="1297"/>
      <c r="R508" s="1750"/>
      <c r="S508" s="647"/>
      <c r="T508" s="807"/>
      <c r="U508" s="807"/>
      <c r="V508" s="807"/>
      <c r="W508" s="807"/>
      <c r="X508" s="1225"/>
      <c r="Y508" s="1306"/>
      <c r="Z508" s="1302" t="s">
        <v>4700</v>
      </c>
      <c r="AA508" s="1303" t="s">
        <v>163</v>
      </c>
      <c r="AB508" s="1311">
        <v>0.85</v>
      </c>
      <c r="AC508" s="1745"/>
      <c r="AD508" s="1242"/>
      <c r="AE508" s="1291"/>
      <c r="AF508" s="391">
        <f>ROUND(ROUND(ROUND(ROUND(ROUND(G488+K500,0)*Q488,0)*Y507,0)*AB508,0)-AD505,0)</f>
        <v>162</v>
      </c>
      <c r="AG508" s="268"/>
    </row>
    <row r="509" spans="1:33" ht="17.100000000000001" customHeight="1">
      <c r="A509" s="243">
        <v>63</v>
      </c>
      <c r="B509" s="351">
        <v>9823</v>
      </c>
      <c r="C509" s="870" t="s">
        <v>14632</v>
      </c>
      <c r="D509" s="604"/>
      <c r="E509" s="604"/>
      <c r="F509" s="604"/>
      <c r="G509" s="1296"/>
      <c r="H509" s="605"/>
      <c r="I509" s="607"/>
      <c r="J509" s="646"/>
      <c r="K509" s="748"/>
      <c r="L509" s="748"/>
      <c r="M509" s="1296"/>
      <c r="N509" s="1312"/>
      <c r="O509" s="1307"/>
      <c r="P509" s="1296"/>
      <c r="Q509" s="1297"/>
      <c r="R509" s="1750"/>
      <c r="S509" s="641" t="s">
        <v>165</v>
      </c>
      <c r="T509" s="602"/>
      <c r="U509" s="602"/>
      <c r="V509" s="602"/>
      <c r="W509" s="602"/>
      <c r="X509" s="670" t="s">
        <v>163</v>
      </c>
      <c r="Y509" s="1305">
        <v>0.5</v>
      </c>
      <c r="Z509" s="1220"/>
      <c r="AA509" s="1220"/>
      <c r="AB509" s="1306"/>
      <c r="AC509" s="1745"/>
      <c r="AD509" s="1242"/>
      <c r="AE509" s="1291"/>
      <c r="AF509" s="391">
        <f>ROUND(ROUND(ROUND(ROUND(G488+K500,0)*Q488,0)*Y509,0)-AD505,0)</f>
        <v>136</v>
      </c>
      <c r="AG509" s="268"/>
    </row>
    <row r="510" spans="1:33" ht="17.100000000000001" customHeight="1">
      <c r="A510" s="243">
        <v>63</v>
      </c>
      <c r="B510" s="351">
        <v>9824</v>
      </c>
      <c r="C510" s="870" t="s">
        <v>14633</v>
      </c>
      <c r="D510" s="604"/>
      <c r="E510" s="604"/>
      <c r="F510" s="604"/>
      <c r="G510" s="1296"/>
      <c r="H510" s="605"/>
      <c r="I510" s="607"/>
      <c r="J510" s="647"/>
      <c r="K510" s="1104"/>
      <c r="L510" s="1104"/>
      <c r="M510" s="1331"/>
      <c r="N510" s="1312"/>
      <c r="O510" s="1333"/>
      <c r="P510" s="1329"/>
      <c r="Q510" s="1331"/>
      <c r="R510" s="1751"/>
      <c r="S510" s="1104"/>
      <c r="T510" s="807"/>
      <c r="U510" s="807"/>
      <c r="V510" s="807"/>
      <c r="W510" s="807"/>
      <c r="X510" s="1225"/>
      <c r="Y510" s="1306"/>
      <c r="Z510" s="1302" t="s">
        <v>4700</v>
      </c>
      <c r="AA510" s="1303" t="s">
        <v>163</v>
      </c>
      <c r="AB510" s="1311">
        <v>0.85</v>
      </c>
      <c r="AC510" s="1746"/>
      <c r="AD510" s="1220"/>
      <c r="AE510" s="1306"/>
      <c r="AF510" s="391">
        <f>ROUND(ROUND(ROUND(ROUND(ROUND(G488+K500,0)*Q488,0)*Y509,0)*AB510,0)-AD505,0)</f>
        <v>115</v>
      </c>
      <c r="AG510" s="268"/>
    </row>
    <row r="511" spans="1:33" ht="17.100000000000001" customHeight="1">
      <c r="A511" s="243">
        <v>63</v>
      </c>
      <c r="B511" s="351">
        <v>9825</v>
      </c>
      <c r="C511" s="870" t="s">
        <v>14634</v>
      </c>
      <c r="D511" s="646"/>
      <c r="E511" s="604"/>
      <c r="F511" s="604"/>
      <c r="G511" s="1296"/>
      <c r="H511" s="605"/>
      <c r="I511" s="607"/>
      <c r="J511" s="646"/>
      <c r="K511" s="748"/>
      <c r="L511" s="748"/>
      <c r="M511" s="1296"/>
      <c r="N511" s="1314"/>
      <c r="O511" s="1593" t="s">
        <v>165</v>
      </c>
      <c r="P511" s="605"/>
      <c r="Q511" s="607"/>
      <c r="R511" s="670"/>
      <c r="S511" s="670"/>
      <c r="T511" s="602"/>
      <c r="U511" s="602"/>
      <c r="V511" s="602"/>
      <c r="W511" s="602"/>
      <c r="X511" s="670"/>
      <c r="Y511" s="1320"/>
      <c r="Z511" s="1215"/>
      <c r="AA511" s="1215"/>
      <c r="AB511" s="1215"/>
      <c r="AC511" s="1215"/>
      <c r="AD511" s="1215"/>
      <c r="AE511" s="1294"/>
      <c r="AF511" s="391">
        <f>ROUND(G488*Q512,0)</f>
        <v>198</v>
      </c>
      <c r="AG511" s="268"/>
    </row>
    <row r="512" spans="1:33" ht="17.100000000000001" customHeight="1">
      <c r="A512" s="243">
        <v>63</v>
      </c>
      <c r="B512" s="351">
        <v>9826</v>
      </c>
      <c r="C512" s="870" t="s">
        <v>14635</v>
      </c>
      <c r="D512" s="646"/>
      <c r="E512" s="604"/>
      <c r="F512" s="604"/>
      <c r="G512" s="1296"/>
      <c r="H512" s="605"/>
      <c r="I512" s="607"/>
      <c r="J512" s="646"/>
      <c r="K512" s="748"/>
      <c r="L512" s="748"/>
      <c r="M512" s="1296"/>
      <c r="N512" s="1102"/>
      <c r="O512" s="1745"/>
      <c r="P512" s="1250" t="s">
        <v>163</v>
      </c>
      <c r="Q512" s="1291">
        <v>0.5</v>
      </c>
      <c r="R512" s="1225"/>
      <c r="S512" s="1225"/>
      <c r="T512" s="807"/>
      <c r="U512" s="807"/>
      <c r="V512" s="807"/>
      <c r="W512" s="807"/>
      <c r="X512" s="1225"/>
      <c r="Y512" s="1322"/>
      <c r="Z512" s="1233" t="s">
        <v>4700</v>
      </c>
      <c r="AA512" s="670" t="s">
        <v>163</v>
      </c>
      <c r="AB512" s="1293">
        <v>0.85</v>
      </c>
      <c r="AC512" s="1215"/>
      <c r="AD512" s="1215"/>
      <c r="AE512" s="1294"/>
      <c r="AF512" s="391">
        <f>ROUND(ROUND(G488*Q512,0)*AB512,0)</f>
        <v>168</v>
      </c>
      <c r="AG512" s="268"/>
    </row>
    <row r="513" spans="1:33" ht="17.100000000000001" customHeight="1">
      <c r="A513" s="243">
        <v>63</v>
      </c>
      <c r="B513" s="351">
        <v>9827</v>
      </c>
      <c r="C513" s="870" t="s">
        <v>14636</v>
      </c>
      <c r="D513" s="604"/>
      <c r="E513" s="604"/>
      <c r="F513" s="637"/>
      <c r="G513" s="638"/>
      <c r="H513" s="638"/>
      <c r="I513" s="744"/>
      <c r="J513" s="646"/>
      <c r="K513" s="748"/>
      <c r="L513" s="748"/>
      <c r="M513" s="1296"/>
      <c r="N513" s="1312"/>
      <c r="O513" s="1745"/>
      <c r="P513" s="1296"/>
      <c r="Q513" s="1297"/>
      <c r="R513" s="1749" t="s">
        <v>11559</v>
      </c>
      <c r="S513" s="1106" t="s">
        <v>162</v>
      </c>
      <c r="T513" s="602"/>
      <c r="U513" s="602"/>
      <c r="V513" s="602"/>
      <c r="W513" s="602"/>
      <c r="X513" s="670" t="s">
        <v>163</v>
      </c>
      <c r="Y513" s="1305">
        <v>0.7</v>
      </c>
      <c r="Z513" s="1226"/>
      <c r="AA513" s="1226"/>
      <c r="AB513" s="1226"/>
      <c r="AC513" s="1226"/>
      <c r="AD513" s="1226"/>
      <c r="AE513" s="1310"/>
      <c r="AF513" s="391">
        <f>ROUND(ROUND(G488*Q512,0)*Y513,0)</f>
        <v>139</v>
      </c>
      <c r="AG513" s="268"/>
    </row>
    <row r="514" spans="1:33" ht="17.100000000000001" customHeight="1">
      <c r="A514" s="243">
        <v>63</v>
      </c>
      <c r="B514" s="351">
        <v>9828</v>
      </c>
      <c r="C514" s="870" t="s">
        <v>14637</v>
      </c>
      <c r="D514" s="604"/>
      <c r="E514" s="604"/>
      <c r="F514" s="637"/>
      <c r="G514" s="638"/>
      <c r="H514" s="638"/>
      <c r="I514" s="744"/>
      <c r="J514" s="646"/>
      <c r="K514" s="748"/>
      <c r="L514" s="748"/>
      <c r="M514" s="1296"/>
      <c r="N514" s="1312"/>
      <c r="O514" s="1745"/>
      <c r="P514" s="1296"/>
      <c r="Q514" s="1297"/>
      <c r="R514" s="1750"/>
      <c r="S514" s="647"/>
      <c r="T514" s="807"/>
      <c r="U514" s="807"/>
      <c r="V514" s="807"/>
      <c r="W514" s="807"/>
      <c r="X514" s="1225"/>
      <c r="Y514" s="1306"/>
      <c r="Z514" s="1302" t="s">
        <v>4700</v>
      </c>
      <c r="AA514" s="1303" t="s">
        <v>163</v>
      </c>
      <c r="AB514" s="1304">
        <v>0.85</v>
      </c>
      <c r="AC514" s="1215"/>
      <c r="AD514" s="1215"/>
      <c r="AE514" s="1294"/>
      <c r="AF514" s="391">
        <f>ROUND(ROUND(ROUND(G488*Q512,0)*Y513,0)*AB514,0)</f>
        <v>118</v>
      </c>
      <c r="AG514" s="268"/>
    </row>
    <row r="515" spans="1:33" ht="16.7" customHeight="1">
      <c r="A515" s="243">
        <v>63</v>
      </c>
      <c r="B515" s="351">
        <v>9829</v>
      </c>
      <c r="C515" s="870" t="s">
        <v>14638</v>
      </c>
      <c r="D515" s="604"/>
      <c r="E515" s="604"/>
      <c r="F515" s="637"/>
      <c r="G515" s="638"/>
      <c r="H515" s="638"/>
      <c r="I515" s="744"/>
      <c r="J515" s="646"/>
      <c r="K515" s="748"/>
      <c r="L515" s="748"/>
      <c r="M515" s="1296"/>
      <c r="N515" s="1312"/>
      <c r="O515" s="1745"/>
      <c r="P515" s="1296"/>
      <c r="Q515" s="1297"/>
      <c r="R515" s="1750"/>
      <c r="S515" s="1106" t="s">
        <v>165</v>
      </c>
      <c r="T515" s="602"/>
      <c r="U515" s="602"/>
      <c r="V515" s="602"/>
      <c r="W515" s="602"/>
      <c r="X515" s="670" t="s">
        <v>163</v>
      </c>
      <c r="Y515" s="1305">
        <v>0.5</v>
      </c>
      <c r="Z515" s="1220"/>
      <c r="AA515" s="1220"/>
      <c r="AB515" s="1220"/>
      <c r="AC515" s="1220"/>
      <c r="AD515" s="1220"/>
      <c r="AE515" s="1306"/>
      <c r="AF515" s="391">
        <f>ROUND(ROUND(G488*Q512,0)*Y515,0)</f>
        <v>99</v>
      </c>
      <c r="AG515" s="268"/>
    </row>
    <row r="516" spans="1:33" ht="16.7" customHeight="1">
      <c r="A516" s="243">
        <v>63</v>
      </c>
      <c r="B516" s="351">
        <v>9830</v>
      </c>
      <c r="C516" s="870" t="s">
        <v>14639</v>
      </c>
      <c r="D516" s="604"/>
      <c r="E516" s="604"/>
      <c r="F516" s="637"/>
      <c r="G516" s="638"/>
      <c r="H516" s="638"/>
      <c r="I516" s="744"/>
      <c r="J516" s="646"/>
      <c r="K516" s="748"/>
      <c r="L516" s="748"/>
      <c r="M516" s="1296"/>
      <c r="N516" s="1312"/>
      <c r="O516" s="1745"/>
      <c r="P516" s="1296"/>
      <c r="Q516" s="1297"/>
      <c r="R516" s="1751"/>
      <c r="S516" s="647"/>
      <c r="T516" s="807"/>
      <c r="U516" s="807"/>
      <c r="V516" s="807"/>
      <c r="W516" s="807"/>
      <c r="X516" s="1225"/>
      <c r="Y516" s="1306"/>
      <c r="Z516" s="1302" t="s">
        <v>4700</v>
      </c>
      <c r="AA516" s="1303" t="s">
        <v>163</v>
      </c>
      <c r="AB516" s="1304">
        <v>0.85</v>
      </c>
      <c r="AC516" s="1215"/>
      <c r="AD516" s="1215"/>
      <c r="AE516" s="1294"/>
      <c r="AF516" s="391">
        <f>ROUND(ROUND(ROUND(G488*Q512,0)*Y515,0)*AB516,0)</f>
        <v>84</v>
      </c>
      <c r="AG516" s="268"/>
    </row>
    <row r="517" spans="1:33" ht="17.100000000000001" customHeight="1">
      <c r="A517" s="243">
        <v>63</v>
      </c>
      <c r="B517" s="351">
        <v>9831</v>
      </c>
      <c r="C517" s="870" t="s">
        <v>14640</v>
      </c>
      <c r="D517" s="604"/>
      <c r="E517" s="604"/>
      <c r="F517" s="637"/>
      <c r="G517" s="638"/>
      <c r="H517" s="638"/>
      <c r="I517" s="744"/>
      <c r="J517" s="646"/>
      <c r="K517" s="748"/>
      <c r="L517" s="748"/>
      <c r="M517" s="1296"/>
      <c r="N517" s="1312"/>
      <c r="O517" s="1745"/>
      <c r="P517" s="1296"/>
      <c r="Q517" s="1297"/>
      <c r="R517" s="641"/>
      <c r="S517" s="641"/>
      <c r="T517" s="602"/>
      <c r="U517" s="602"/>
      <c r="V517" s="602"/>
      <c r="W517" s="602"/>
      <c r="X517" s="670"/>
      <c r="Y517" s="1305"/>
      <c r="Z517" s="1215"/>
      <c r="AA517" s="1215"/>
      <c r="AB517" s="1294"/>
      <c r="AC517" s="1533" t="s">
        <v>167</v>
      </c>
      <c r="AD517" s="1250">
        <v>5</v>
      </c>
      <c r="AE517" s="1308" t="s">
        <v>168</v>
      </c>
      <c r="AF517" s="391">
        <f>ROUND(ROUND(G488*Q512,0)-AD517,0)</f>
        <v>193</v>
      </c>
      <c r="AG517" s="268"/>
    </row>
    <row r="518" spans="1:33" ht="17.100000000000001" customHeight="1">
      <c r="A518" s="243">
        <v>63</v>
      </c>
      <c r="B518" s="351">
        <v>9832</v>
      </c>
      <c r="C518" s="870" t="s">
        <v>14641</v>
      </c>
      <c r="D518" s="604"/>
      <c r="E518" s="604"/>
      <c r="F518" s="637"/>
      <c r="G518" s="638"/>
      <c r="H518" s="638"/>
      <c r="I518" s="744"/>
      <c r="J518" s="646"/>
      <c r="K518" s="748"/>
      <c r="L518" s="748"/>
      <c r="M518" s="1296"/>
      <c r="N518" s="1312"/>
      <c r="O518" s="1307"/>
      <c r="P518" s="1296"/>
      <c r="Q518" s="1297"/>
      <c r="R518" s="1104"/>
      <c r="S518" s="1104"/>
      <c r="T518" s="807"/>
      <c r="U518" s="807"/>
      <c r="V518" s="807"/>
      <c r="W518" s="807"/>
      <c r="X518" s="1225"/>
      <c r="Y518" s="1306"/>
      <c r="Z518" s="1233" t="s">
        <v>4700</v>
      </c>
      <c r="AA518" s="670" t="s">
        <v>163</v>
      </c>
      <c r="AB518" s="1309">
        <v>0.85</v>
      </c>
      <c r="AC518" s="1745"/>
      <c r="AD518" s="1250"/>
      <c r="AE518" s="1308"/>
      <c r="AF518" s="391">
        <f>ROUND(ROUND(ROUND(G488*Q512,0)*AB518,0)-AD517,0)</f>
        <v>163</v>
      </c>
      <c r="AG518" s="268"/>
    </row>
    <row r="519" spans="1:33" ht="17.100000000000001" customHeight="1">
      <c r="A519" s="243">
        <v>63</v>
      </c>
      <c r="B519" s="351">
        <v>9833</v>
      </c>
      <c r="C519" s="870" t="s">
        <v>14642</v>
      </c>
      <c r="D519" s="604"/>
      <c r="E519" s="604"/>
      <c r="F519" s="637"/>
      <c r="G519" s="638"/>
      <c r="H519" s="638"/>
      <c r="I519" s="744"/>
      <c r="J519" s="646"/>
      <c r="K519" s="748"/>
      <c r="L519" s="748"/>
      <c r="M519" s="1296"/>
      <c r="N519" s="1312"/>
      <c r="O519" s="1307"/>
      <c r="P519" s="1296"/>
      <c r="Q519" s="1297"/>
      <c r="R519" s="1749" t="s">
        <v>11559</v>
      </c>
      <c r="S519" s="1106" t="s">
        <v>162</v>
      </c>
      <c r="T519" s="602"/>
      <c r="U519" s="602"/>
      <c r="V519" s="602"/>
      <c r="W519" s="602"/>
      <c r="X519" s="670" t="s">
        <v>163</v>
      </c>
      <c r="Y519" s="1305">
        <v>0.7</v>
      </c>
      <c r="Z519" s="1226"/>
      <c r="AA519" s="1226"/>
      <c r="AB519" s="1310"/>
      <c r="AC519" s="1745"/>
      <c r="AD519" s="1242"/>
      <c r="AE519" s="1291"/>
      <c r="AF519" s="391">
        <f>ROUND(ROUND(ROUND(G488*Q512,0)*Y519,0)-AD517,0)</f>
        <v>134</v>
      </c>
      <c r="AG519" s="268"/>
    </row>
    <row r="520" spans="1:33" ht="17.100000000000001" customHeight="1">
      <c r="A520" s="243">
        <v>63</v>
      </c>
      <c r="B520" s="351">
        <v>9834</v>
      </c>
      <c r="C520" s="870" t="s">
        <v>14643</v>
      </c>
      <c r="D520" s="604"/>
      <c r="E520" s="604"/>
      <c r="F520" s="637"/>
      <c r="G520" s="638"/>
      <c r="H520" s="638"/>
      <c r="I520" s="744"/>
      <c r="J520" s="646"/>
      <c r="K520" s="748"/>
      <c r="L520" s="748"/>
      <c r="M520" s="1296"/>
      <c r="N520" s="1312"/>
      <c r="O520" s="1307"/>
      <c r="P520" s="1296"/>
      <c r="Q520" s="1297"/>
      <c r="R520" s="1750"/>
      <c r="S520" s="647"/>
      <c r="T520" s="807"/>
      <c r="U520" s="807"/>
      <c r="V520" s="807"/>
      <c r="W520" s="807"/>
      <c r="X520" s="1225"/>
      <c r="Y520" s="1306"/>
      <c r="Z520" s="1302" t="s">
        <v>4700</v>
      </c>
      <c r="AA520" s="1303" t="s">
        <v>163</v>
      </c>
      <c r="AB520" s="1311">
        <v>0.85</v>
      </c>
      <c r="AC520" s="1745"/>
      <c r="AD520" s="1242"/>
      <c r="AE520" s="1291"/>
      <c r="AF520" s="391">
        <f>ROUND(ROUND(ROUND(ROUND(G488*Q512,0)*Y519,0)*AB520,0)-AD517,0)</f>
        <v>113</v>
      </c>
      <c r="AG520" s="268"/>
    </row>
    <row r="521" spans="1:33" ht="17.100000000000001" customHeight="1">
      <c r="A521" s="243">
        <v>63</v>
      </c>
      <c r="B521" s="351">
        <v>9835</v>
      </c>
      <c r="C521" s="870" t="s">
        <v>14644</v>
      </c>
      <c r="D521" s="604"/>
      <c r="E521" s="604"/>
      <c r="F521" s="637"/>
      <c r="G521" s="638"/>
      <c r="H521" s="638"/>
      <c r="I521" s="744"/>
      <c r="J521" s="646"/>
      <c r="K521" s="748"/>
      <c r="L521" s="748"/>
      <c r="M521" s="1296"/>
      <c r="N521" s="1312"/>
      <c r="O521" s="1307"/>
      <c r="P521" s="1296"/>
      <c r="Q521" s="1297"/>
      <c r="R521" s="1750"/>
      <c r="S521" s="641" t="s">
        <v>165</v>
      </c>
      <c r="T521" s="602"/>
      <c r="U521" s="602"/>
      <c r="V521" s="602"/>
      <c r="W521" s="602"/>
      <c r="X521" s="670" t="s">
        <v>163</v>
      </c>
      <c r="Y521" s="1305">
        <v>0.5</v>
      </c>
      <c r="Z521" s="1220"/>
      <c r="AA521" s="1220"/>
      <c r="AB521" s="1306"/>
      <c r="AC521" s="1745"/>
      <c r="AD521" s="1242"/>
      <c r="AE521" s="1291"/>
      <c r="AF521" s="391">
        <f>ROUND(ROUND(ROUND(G488*Q512,0)*Y521,0)-AD517,0)</f>
        <v>94</v>
      </c>
      <c r="AG521" s="268"/>
    </row>
    <row r="522" spans="1:33" ht="17.100000000000001" customHeight="1">
      <c r="A522" s="243">
        <v>63</v>
      </c>
      <c r="B522" s="351">
        <v>9836</v>
      </c>
      <c r="C522" s="870" t="s">
        <v>14645</v>
      </c>
      <c r="D522" s="604"/>
      <c r="E522" s="604"/>
      <c r="F522" s="637"/>
      <c r="G522" s="638"/>
      <c r="H522" s="638"/>
      <c r="I522" s="744"/>
      <c r="J522" s="646"/>
      <c r="K522" s="748"/>
      <c r="L522" s="748"/>
      <c r="M522" s="1296"/>
      <c r="N522" s="1312"/>
      <c r="O522" s="1307"/>
      <c r="P522" s="1296"/>
      <c r="Q522" s="1297"/>
      <c r="R522" s="1751"/>
      <c r="S522" s="1104"/>
      <c r="T522" s="807"/>
      <c r="U522" s="807"/>
      <c r="V522" s="807"/>
      <c r="W522" s="807"/>
      <c r="X522" s="1225"/>
      <c r="Y522" s="1306"/>
      <c r="Z522" s="1302" t="s">
        <v>4700</v>
      </c>
      <c r="AA522" s="1303" t="s">
        <v>163</v>
      </c>
      <c r="AB522" s="1311">
        <v>0.85</v>
      </c>
      <c r="AC522" s="1746"/>
      <c r="AD522" s="1220"/>
      <c r="AE522" s="1306"/>
      <c r="AF522" s="391">
        <f>ROUND(ROUND(ROUND(ROUND(G488*Q512,0)*Y521,0)*AB522,0)-AD517,0)</f>
        <v>79</v>
      </c>
      <c r="AG522" s="268"/>
    </row>
    <row r="523" spans="1:33" ht="17.100000000000001" customHeight="1">
      <c r="A523" s="243">
        <v>63</v>
      </c>
      <c r="B523" s="351">
        <v>9837</v>
      </c>
      <c r="C523" s="870" t="s">
        <v>14646</v>
      </c>
      <c r="D523" s="604"/>
      <c r="E523" s="604"/>
      <c r="F523" s="604"/>
      <c r="G523" s="1296"/>
      <c r="H523" s="605"/>
      <c r="I523" s="607"/>
      <c r="J523" s="1593" t="s">
        <v>5845</v>
      </c>
      <c r="K523" s="602"/>
      <c r="L523" s="1319"/>
      <c r="M523" s="602"/>
      <c r="N523" s="1102"/>
      <c r="O523" s="604"/>
      <c r="P523" s="605"/>
      <c r="Q523" s="607"/>
      <c r="R523" s="670"/>
      <c r="S523" s="670"/>
      <c r="T523" s="602"/>
      <c r="U523" s="602"/>
      <c r="V523" s="602"/>
      <c r="W523" s="602"/>
      <c r="X523" s="670"/>
      <c r="Y523" s="1320"/>
      <c r="Z523" s="1215"/>
      <c r="AA523" s="1215"/>
      <c r="AB523" s="1215"/>
      <c r="AC523" s="1215"/>
      <c r="AD523" s="1215"/>
      <c r="AE523" s="1294"/>
      <c r="AF523" s="391">
        <f>ROUND(ROUND(G488+K524,0)*Q512,0)</f>
        <v>201</v>
      </c>
      <c r="AG523" s="268"/>
    </row>
    <row r="524" spans="1:33" ht="17.100000000000001" customHeight="1">
      <c r="A524" s="243">
        <v>63</v>
      </c>
      <c r="B524" s="351">
        <v>9838</v>
      </c>
      <c r="C524" s="870" t="s">
        <v>14647</v>
      </c>
      <c r="D524" s="604"/>
      <c r="E524" s="604"/>
      <c r="F524" s="604"/>
      <c r="G524" s="1328"/>
      <c r="H524" s="605"/>
      <c r="I524" s="607"/>
      <c r="J524" s="1745"/>
      <c r="K524" s="605">
        <v>6</v>
      </c>
      <c r="L524" s="1321" t="s">
        <v>16</v>
      </c>
      <c r="M524" s="605"/>
      <c r="N524" s="1102"/>
      <c r="O524" s="604"/>
      <c r="P524" s="605"/>
      <c r="Q524" s="607"/>
      <c r="R524" s="1225"/>
      <c r="S524" s="1225"/>
      <c r="T524" s="807"/>
      <c r="U524" s="807"/>
      <c r="V524" s="807"/>
      <c r="W524" s="807"/>
      <c r="X524" s="1225"/>
      <c r="Y524" s="1322"/>
      <c r="Z524" s="1233" t="s">
        <v>4700</v>
      </c>
      <c r="AA524" s="670" t="s">
        <v>163</v>
      </c>
      <c r="AB524" s="1293">
        <v>0.85</v>
      </c>
      <c r="AC524" s="1215"/>
      <c r="AD524" s="1215"/>
      <c r="AE524" s="1294"/>
      <c r="AF524" s="391">
        <f>ROUND(ROUND(ROUND(G488+K524,0)*Q512,0)*AB524,0)</f>
        <v>171</v>
      </c>
      <c r="AG524" s="268"/>
    </row>
    <row r="525" spans="1:33" ht="17.100000000000001" customHeight="1">
      <c r="A525" s="243">
        <v>63</v>
      </c>
      <c r="B525" s="351">
        <v>9839</v>
      </c>
      <c r="C525" s="870" t="s">
        <v>14648</v>
      </c>
      <c r="D525" s="604"/>
      <c r="E525" s="604"/>
      <c r="F525" s="604"/>
      <c r="G525" s="1296"/>
      <c r="H525" s="605"/>
      <c r="I525" s="607"/>
      <c r="J525" s="1745"/>
      <c r="K525" s="748"/>
      <c r="L525" s="748"/>
      <c r="M525" s="1296"/>
      <c r="N525" s="1312"/>
      <c r="O525" s="1307"/>
      <c r="P525" s="1296"/>
      <c r="Q525" s="1297"/>
      <c r="R525" s="1749" t="s">
        <v>11559</v>
      </c>
      <c r="S525" s="1106" t="s">
        <v>162</v>
      </c>
      <c r="T525" s="602"/>
      <c r="U525" s="602"/>
      <c r="V525" s="602"/>
      <c r="W525" s="602"/>
      <c r="X525" s="670" t="s">
        <v>163</v>
      </c>
      <c r="Y525" s="1305">
        <v>0.7</v>
      </c>
      <c r="Z525" s="1226"/>
      <c r="AA525" s="1226"/>
      <c r="AB525" s="1226"/>
      <c r="AC525" s="1226"/>
      <c r="AD525" s="1226"/>
      <c r="AE525" s="1310"/>
      <c r="AF525" s="391">
        <f>ROUND(ROUND(ROUND(G488+K524,0)*Q512,0)*Y525,0)</f>
        <v>141</v>
      </c>
      <c r="AG525" s="268"/>
    </row>
    <row r="526" spans="1:33" ht="17.100000000000001" customHeight="1">
      <c r="A526" s="243">
        <v>63</v>
      </c>
      <c r="B526" s="351">
        <v>9840</v>
      </c>
      <c r="C526" s="870" t="s">
        <v>14649</v>
      </c>
      <c r="D526" s="604"/>
      <c r="E526" s="604"/>
      <c r="F526" s="604"/>
      <c r="G526" s="1296"/>
      <c r="H526" s="605"/>
      <c r="I526" s="607"/>
      <c r="J526" s="1745"/>
      <c r="K526" s="748"/>
      <c r="L526" s="748"/>
      <c r="M526" s="1296"/>
      <c r="N526" s="1312"/>
      <c r="O526" s="1307"/>
      <c r="P526" s="1296"/>
      <c r="Q526" s="1297"/>
      <c r="R526" s="1750"/>
      <c r="S526" s="647"/>
      <c r="T526" s="807"/>
      <c r="U526" s="807"/>
      <c r="V526" s="807"/>
      <c r="W526" s="807"/>
      <c r="X526" s="1225"/>
      <c r="Y526" s="1306"/>
      <c r="Z526" s="1302" t="s">
        <v>4700</v>
      </c>
      <c r="AA526" s="1303" t="s">
        <v>163</v>
      </c>
      <c r="AB526" s="1304">
        <v>0.85</v>
      </c>
      <c r="AC526" s="1215"/>
      <c r="AD526" s="1215"/>
      <c r="AE526" s="1294"/>
      <c r="AF526" s="391">
        <f>ROUND(ROUND(ROUND(ROUND(G488+K524,0)*Q512,0)*Y525,0)*AB526,0)</f>
        <v>120</v>
      </c>
      <c r="AG526" s="268"/>
    </row>
    <row r="527" spans="1:33" ht="17.100000000000001" customHeight="1">
      <c r="A527" s="243">
        <v>63</v>
      </c>
      <c r="B527" s="351">
        <v>9841</v>
      </c>
      <c r="C527" s="870" t="s">
        <v>14650</v>
      </c>
      <c r="D527" s="604"/>
      <c r="E527" s="604"/>
      <c r="F527" s="604"/>
      <c r="G527" s="1296"/>
      <c r="H527" s="605"/>
      <c r="I527" s="607"/>
      <c r="J527" s="1745"/>
      <c r="K527" s="748"/>
      <c r="L527" s="748"/>
      <c r="M527" s="1296"/>
      <c r="N527" s="1312"/>
      <c r="O527" s="1307"/>
      <c r="P527" s="1296"/>
      <c r="Q527" s="1297"/>
      <c r="R527" s="1750"/>
      <c r="S527" s="1106" t="s">
        <v>165</v>
      </c>
      <c r="T527" s="602"/>
      <c r="U527" s="602"/>
      <c r="V527" s="602"/>
      <c r="W527" s="602"/>
      <c r="X527" s="670" t="s">
        <v>163</v>
      </c>
      <c r="Y527" s="1305">
        <v>0.5</v>
      </c>
      <c r="Z527" s="1220"/>
      <c r="AA527" s="1220"/>
      <c r="AB527" s="1220"/>
      <c r="AC527" s="1220"/>
      <c r="AD527" s="1220"/>
      <c r="AE527" s="1306"/>
      <c r="AF527" s="391">
        <f>ROUND(ROUND(ROUND(G488+K524,0)*Q512,0)*Y527,0)</f>
        <v>101</v>
      </c>
      <c r="AG527" s="268"/>
    </row>
    <row r="528" spans="1:33" ht="17.100000000000001" customHeight="1">
      <c r="A528" s="243">
        <v>63</v>
      </c>
      <c r="B528" s="351">
        <v>9842</v>
      </c>
      <c r="C528" s="870" t="s">
        <v>14651</v>
      </c>
      <c r="D528" s="604"/>
      <c r="E528" s="604"/>
      <c r="F528" s="604"/>
      <c r="G528" s="1296"/>
      <c r="H528" s="605"/>
      <c r="I528" s="607"/>
      <c r="J528" s="1745"/>
      <c r="K528" s="748"/>
      <c r="L528" s="748"/>
      <c r="M528" s="1296"/>
      <c r="N528" s="1312"/>
      <c r="O528" s="1307"/>
      <c r="P528" s="1296"/>
      <c r="Q528" s="1297"/>
      <c r="R528" s="1751"/>
      <c r="S528" s="647"/>
      <c r="T528" s="807"/>
      <c r="U528" s="807"/>
      <c r="V528" s="807"/>
      <c r="W528" s="807"/>
      <c r="X528" s="1225"/>
      <c r="Y528" s="1306"/>
      <c r="Z528" s="1302" t="s">
        <v>4700</v>
      </c>
      <c r="AA528" s="1303" t="s">
        <v>163</v>
      </c>
      <c r="AB528" s="1304">
        <v>0.85</v>
      </c>
      <c r="AC528" s="1215"/>
      <c r="AD528" s="1215"/>
      <c r="AE528" s="1294"/>
      <c r="AF528" s="391">
        <f>ROUND(ROUND(ROUND(ROUND(G488+K524,0)*Q512,0)*Y527,0)*AB528,0)</f>
        <v>86</v>
      </c>
      <c r="AG528" s="268"/>
    </row>
    <row r="529" spans="1:33" ht="17.100000000000001" customHeight="1">
      <c r="A529" s="243">
        <v>63</v>
      </c>
      <c r="B529" s="351">
        <v>9843</v>
      </c>
      <c r="C529" s="870" t="s">
        <v>14652</v>
      </c>
      <c r="D529" s="604"/>
      <c r="E529" s="604"/>
      <c r="F529" s="604"/>
      <c r="G529" s="1296"/>
      <c r="H529" s="605"/>
      <c r="I529" s="607"/>
      <c r="J529" s="1745"/>
      <c r="K529" s="748"/>
      <c r="L529" s="748"/>
      <c r="M529" s="1296"/>
      <c r="N529" s="1312"/>
      <c r="O529" s="1307"/>
      <c r="P529" s="1296"/>
      <c r="Q529" s="1297"/>
      <c r="R529" s="641"/>
      <c r="S529" s="641"/>
      <c r="T529" s="602"/>
      <c r="U529" s="602"/>
      <c r="V529" s="602"/>
      <c r="W529" s="602"/>
      <c r="X529" s="670"/>
      <c r="Y529" s="1305"/>
      <c r="Z529" s="1215"/>
      <c r="AA529" s="1215"/>
      <c r="AB529" s="1294"/>
      <c r="AC529" s="1533" t="s">
        <v>167</v>
      </c>
      <c r="AD529" s="1250">
        <v>5</v>
      </c>
      <c r="AE529" s="1308" t="s">
        <v>168</v>
      </c>
      <c r="AF529" s="391">
        <f>ROUND(ROUND(ROUND(G488+K524,0)*Q512,0)-AD529,0)</f>
        <v>196</v>
      </c>
      <c r="AG529" s="268"/>
    </row>
    <row r="530" spans="1:33" ht="17.100000000000001" customHeight="1">
      <c r="A530" s="243">
        <v>63</v>
      </c>
      <c r="B530" s="351">
        <v>9844</v>
      </c>
      <c r="C530" s="870" t="s">
        <v>14653</v>
      </c>
      <c r="D530" s="604"/>
      <c r="E530" s="604"/>
      <c r="F530" s="604"/>
      <c r="G530" s="1296"/>
      <c r="H530" s="605"/>
      <c r="I530" s="607"/>
      <c r="J530" s="646"/>
      <c r="K530" s="748"/>
      <c r="L530" s="748"/>
      <c r="M530" s="1296"/>
      <c r="N530" s="1312"/>
      <c r="O530" s="1307"/>
      <c r="P530" s="1296"/>
      <c r="Q530" s="1297"/>
      <c r="R530" s="1104"/>
      <c r="S530" s="1104"/>
      <c r="T530" s="807"/>
      <c r="U530" s="807"/>
      <c r="V530" s="807"/>
      <c r="W530" s="807"/>
      <c r="X530" s="1225"/>
      <c r="Y530" s="1306"/>
      <c r="Z530" s="1233" t="s">
        <v>4700</v>
      </c>
      <c r="AA530" s="670" t="s">
        <v>163</v>
      </c>
      <c r="AB530" s="1309">
        <v>0.85</v>
      </c>
      <c r="AC530" s="1745"/>
      <c r="AD530" s="1250"/>
      <c r="AE530" s="1308"/>
      <c r="AF530" s="391">
        <f>ROUND(ROUND(ROUND(ROUND(G488+K524,0)*Q512,0)*AB530,0)-AD529,0)</f>
        <v>166</v>
      </c>
      <c r="AG530" s="268"/>
    </row>
    <row r="531" spans="1:33" ht="17.100000000000001" customHeight="1">
      <c r="A531" s="243">
        <v>63</v>
      </c>
      <c r="B531" s="351">
        <v>9845</v>
      </c>
      <c r="C531" s="870" t="s">
        <v>14654</v>
      </c>
      <c r="D531" s="604"/>
      <c r="E531" s="604"/>
      <c r="F531" s="604"/>
      <c r="G531" s="1296"/>
      <c r="H531" s="605"/>
      <c r="I531" s="607"/>
      <c r="J531" s="646"/>
      <c r="K531" s="748"/>
      <c r="L531" s="748"/>
      <c r="M531" s="1296"/>
      <c r="N531" s="1312"/>
      <c r="O531" s="1307"/>
      <c r="P531" s="1296"/>
      <c r="Q531" s="1297"/>
      <c r="R531" s="1749" t="s">
        <v>11559</v>
      </c>
      <c r="S531" s="1106" t="s">
        <v>162</v>
      </c>
      <c r="T531" s="602"/>
      <c r="U531" s="602"/>
      <c r="V531" s="602"/>
      <c r="W531" s="602"/>
      <c r="X531" s="670" t="s">
        <v>163</v>
      </c>
      <c r="Y531" s="1305">
        <v>0.7</v>
      </c>
      <c r="Z531" s="1226"/>
      <c r="AA531" s="1226"/>
      <c r="AB531" s="1310"/>
      <c r="AC531" s="1745"/>
      <c r="AD531" s="1242"/>
      <c r="AE531" s="1291"/>
      <c r="AF531" s="391">
        <f>ROUND(ROUND(ROUND(ROUND(G488+K524,0)*Q512,0)*Y531,0)-AD529,0)</f>
        <v>136</v>
      </c>
      <c r="AG531" s="268"/>
    </row>
    <row r="532" spans="1:33" ht="17.100000000000001" customHeight="1">
      <c r="A532" s="243">
        <v>63</v>
      </c>
      <c r="B532" s="351">
        <v>9846</v>
      </c>
      <c r="C532" s="870" t="s">
        <v>14655</v>
      </c>
      <c r="D532" s="604"/>
      <c r="E532" s="604"/>
      <c r="F532" s="604"/>
      <c r="G532" s="1296"/>
      <c r="H532" s="605"/>
      <c r="I532" s="607"/>
      <c r="J532" s="646"/>
      <c r="K532" s="748"/>
      <c r="L532" s="748"/>
      <c r="M532" s="1296"/>
      <c r="N532" s="1312"/>
      <c r="O532" s="1307"/>
      <c r="P532" s="1296"/>
      <c r="Q532" s="1297"/>
      <c r="R532" s="1750"/>
      <c r="S532" s="647"/>
      <c r="T532" s="807"/>
      <c r="U532" s="807"/>
      <c r="V532" s="807"/>
      <c r="W532" s="807"/>
      <c r="X532" s="1225"/>
      <c r="Y532" s="1306"/>
      <c r="Z532" s="1302" t="s">
        <v>4700</v>
      </c>
      <c r="AA532" s="1303" t="s">
        <v>163</v>
      </c>
      <c r="AB532" s="1311">
        <v>0.85</v>
      </c>
      <c r="AC532" s="1745"/>
      <c r="AD532" s="1242"/>
      <c r="AE532" s="1291"/>
      <c r="AF532" s="391">
        <f>ROUND(ROUND(ROUND(ROUND(ROUND(G488+K524,0)*Q512,0)*Y531,0)*AB532,0)-AD529,0)</f>
        <v>115</v>
      </c>
      <c r="AG532" s="268"/>
    </row>
    <row r="533" spans="1:33" ht="17.100000000000001" customHeight="1">
      <c r="A533" s="243">
        <v>63</v>
      </c>
      <c r="B533" s="351">
        <v>9847</v>
      </c>
      <c r="C533" s="870" t="s">
        <v>14656</v>
      </c>
      <c r="D533" s="604"/>
      <c r="E533" s="604"/>
      <c r="F533" s="604"/>
      <c r="G533" s="1296"/>
      <c r="H533" s="605"/>
      <c r="I533" s="607"/>
      <c r="J533" s="646"/>
      <c r="K533" s="748"/>
      <c r="L533" s="748"/>
      <c r="M533" s="1296"/>
      <c r="N533" s="1312"/>
      <c r="O533" s="1307"/>
      <c r="P533" s="1296"/>
      <c r="Q533" s="1297"/>
      <c r="R533" s="1750"/>
      <c r="S533" s="641" t="s">
        <v>165</v>
      </c>
      <c r="T533" s="602"/>
      <c r="U533" s="602"/>
      <c r="V533" s="602"/>
      <c r="W533" s="602"/>
      <c r="X533" s="670" t="s">
        <v>163</v>
      </c>
      <c r="Y533" s="1305">
        <v>0.5</v>
      </c>
      <c r="Z533" s="1220"/>
      <c r="AA533" s="1220"/>
      <c r="AB533" s="1306"/>
      <c r="AC533" s="1745"/>
      <c r="AD533" s="1242"/>
      <c r="AE533" s="1291"/>
      <c r="AF533" s="391">
        <f>ROUND(ROUND(ROUND(ROUND(G488+K524,0)*Q512,0)*Y533,0)-AD529,0)</f>
        <v>96</v>
      </c>
      <c r="AG533" s="268"/>
    </row>
    <row r="534" spans="1:33" ht="17.100000000000001" customHeight="1">
      <c r="A534" s="243">
        <v>63</v>
      </c>
      <c r="B534" s="351">
        <v>9848</v>
      </c>
      <c r="C534" s="870" t="s">
        <v>14657</v>
      </c>
      <c r="D534" s="604"/>
      <c r="E534" s="604"/>
      <c r="F534" s="604"/>
      <c r="G534" s="1296"/>
      <c r="H534" s="605"/>
      <c r="I534" s="607"/>
      <c r="J534" s="646"/>
      <c r="K534" s="748"/>
      <c r="L534" s="748"/>
      <c r="M534" s="1296"/>
      <c r="N534" s="1332"/>
      <c r="O534" s="1333"/>
      <c r="P534" s="1329"/>
      <c r="Q534" s="1331"/>
      <c r="R534" s="1751"/>
      <c r="S534" s="1104"/>
      <c r="T534" s="807"/>
      <c r="U534" s="807"/>
      <c r="V534" s="807"/>
      <c r="W534" s="807"/>
      <c r="X534" s="1225"/>
      <c r="Y534" s="1306"/>
      <c r="Z534" s="1302" t="s">
        <v>4700</v>
      </c>
      <c r="AA534" s="1303" t="s">
        <v>163</v>
      </c>
      <c r="AB534" s="1311">
        <v>0.85</v>
      </c>
      <c r="AC534" s="1746"/>
      <c r="AD534" s="1220"/>
      <c r="AE534" s="1306"/>
      <c r="AF534" s="391">
        <f>ROUND(ROUND(ROUND(ROUND(ROUND(G488+K524,0)*Q512,0)*Y533,0)*AB534,0)-AD529,0)</f>
        <v>81</v>
      </c>
      <c r="AG534" s="268"/>
    </row>
    <row r="535" spans="1:33" ht="16.7" customHeight="1">
      <c r="A535" s="243">
        <v>63</v>
      </c>
      <c r="B535" s="351">
        <v>9851</v>
      </c>
      <c r="C535" s="870" t="s">
        <v>14658</v>
      </c>
      <c r="D535" s="604"/>
      <c r="E535" s="604"/>
      <c r="F535" s="1580" t="s">
        <v>11607</v>
      </c>
      <c r="G535" s="633"/>
      <c r="H535" s="633"/>
      <c r="I535" s="1095"/>
      <c r="J535" s="601"/>
      <c r="K535" s="602"/>
      <c r="L535" s="1319"/>
      <c r="M535" s="602"/>
      <c r="N535" s="1606" t="s">
        <v>8647</v>
      </c>
      <c r="O535" s="1593" t="s">
        <v>162</v>
      </c>
      <c r="P535" s="602"/>
      <c r="Q535" s="1286"/>
      <c r="R535" s="670"/>
      <c r="S535" s="670"/>
      <c r="T535" s="602"/>
      <c r="U535" s="602"/>
      <c r="V535" s="602"/>
      <c r="W535" s="602"/>
      <c r="X535" s="670"/>
      <c r="Y535" s="1320"/>
      <c r="Z535" s="1215"/>
      <c r="AA535" s="1215"/>
      <c r="AB535" s="1215"/>
      <c r="AC535" s="1215"/>
      <c r="AD535" s="1215"/>
      <c r="AE535" s="1294"/>
      <c r="AF535" s="391">
        <f>ROUND(G536*Q536,0)</f>
        <v>208</v>
      </c>
      <c r="AG535" s="268"/>
    </row>
    <row r="536" spans="1:33" ht="16.7" customHeight="1">
      <c r="A536" s="243">
        <v>63</v>
      </c>
      <c r="B536" s="351">
        <v>9852</v>
      </c>
      <c r="C536" s="870" t="s">
        <v>14659</v>
      </c>
      <c r="D536" s="604"/>
      <c r="E536" s="604"/>
      <c r="F536" s="1765"/>
      <c r="G536" s="1328">
        <v>297</v>
      </c>
      <c r="H536" s="605" t="s">
        <v>18</v>
      </c>
      <c r="I536" s="744"/>
      <c r="J536" s="604"/>
      <c r="K536" s="605"/>
      <c r="L536" s="1321"/>
      <c r="M536" s="605"/>
      <c r="N536" s="1758"/>
      <c r="O536" s="1745"/>
      <c r="P536" s="1250" t="s">
        <v>163</v>
      </c>
      <c r="Q536" s="1291">
        <v>0.7</v>
      </c>
      <c r="R536" s="1225"/>
      <c r="S536" s="1225"/>
      <c r="T536" s="807"/>
      <c r="U536" s="807"/>
      <c r="V536" s="807"/>
      <c r="W536" s="807"/>
      <c r="X536" s="1225"/>
      <c r="Y536" s="1322"/>
      <c r="Z536" s="1233" t="s">
        <v>4700</v>
      </c>
      <c r="AA536" s="670" t="s">
        <v>163</v>
      </c>
      <c r="AB536" s="1293">
        <v>0.85</v>
      </c>
      <c r="AC536" s="1215"/>
      <c r="AD536" s="1215"/>
      <c r="AE536" s="1294"/>
      <c r="AF536" s="391">
        <f>ROUND(ROUND(G536*Q536,0)*AB536,0)</f>
        <v>177</v>
      </c>
      <c r="AG536" s="268"/>
    </row>
    <row r="537" spans="1:33" ht="17.100000000000001" customHeight="1">
      <c r="A537" s="243">
        <v>63</v>
      </c>
      <c r="B537" s="351">
        <v>9853</v>
      </c>
      <c r="C537" s="870" t="s">
        <v>14660</v>
      </c>
      <c r="D537" s="604"/>
      <c r="E537" s="604"/>
      <c r="F537" s="1765"/>
      <c r="G537" s="638"/>
      <c r="H537" s="638"/>
      <c r="I537" s="744"/>
      <c r="J537" s="646"/>
      <c r="K537" s="748"/>
      <c r="L537" s="748"/>
      <c r="M537" s="1296"/>
      <c r="N537" s="1758"/>
      <c r="O537" s="1745"/>
      <c r="P537" s="1296"/>
      <c r="Q537" s="1297"/>
      <c r="R537" s="1749" t="s">
        <v>11559</v>
      </c>
      <c r="S537" s="1106" t="s">
        <v>162</v>
      </c>
      <c r="T537" s="602"/>
      <c r="U537" s="602"/>
      <c r="V537" s="602"/>
      <c r="W537" s="602"/>
      <c r="X537" s="670" t="s">
        <v>163</v>
      </c>
      <c r="Y537" s="1305">
        <v>0.7</v>
      </c>
      <c r="Z537" s="1226"/>
      <c r="AA537" s="1226"/>
      <c r="AB537" s="1226"/>
      <c r="AC537" s="1226"/>
      <c r="AD537" s="1226"/>
      <c r="AE537" s="1310"/>
      <c r="AF537" s="391">
        <f>ROUND(ROUND(G536*Q536,0)*Y537,0)</f>
        <v>146</v>
      </c>
      <c r="AG537" s="268"/>
    </row>
    <row r="538" spans="1:33" ht="17.100000000000001" customHeight="1">
      <c r="A538" s="243">
        <v>63</v>
      </c>
      <c r="B538" s="351">
        <v>9854</v>
      </c>
      <c r="C538" s="870" t="s">
        <v>14661</v>
      </c>
      <c r="D538" s="604"/>
      <c r="E538" s="604"/>
      <c r="F538" s="1765"/>
      <c r="G538" s="638"/>
      <c r="H538" s="638"/>
      <c r="I538" s="744"/>
      <c r="J538" s="646"/>
      <c r="K538" s="748"/>
      <c r="L538" s="748"/>
      <c r="M538" s="1296"/>
      <c r="N538" s="1758"/>
      <c r="O538" s="1745"/>
      <c r="P538" s="1296"/>
      <c r="Q538" s="1297"/>
      <c r="R538" s="1750"/>
      <c r="S538" s="647"/>
      <c r="T538" s="807"/>
      <c r="U538" s="807"/>
      <c r="V538" s="807"/>
      <c r="W538" s="807"/>
      <c r="X538" s="1225"/>
      <c r="Y538" s="1306"/>
      <c r="Z538" s="1302" t="s">
        <v>4700</v>
      </c>
      <c r="AA538" s="1303" t="s">
        <v>163</v>
      </c>
      <c r="AB538" s="1304">
        <v>0.85</v>
      </c>
      <c r="AC538" s="1215"/>
      <c r="AD538" s="1215"/>
      <c r="AE538" s="1294"/>
      <c r="AF538" s="391">
        <f>ROUND(ROUND(ROUND(G536*Q536,0)*Y537,0)*AB538,0)</f>
        <v>124</v>
      </c>
      <c r="AG538" s="268"/>
    </row>
    <row r="539" spans="1:33" ht="17.100000000000001" customHeight="1">
      <c r="A539" s="243">
        <v>63</v>
      </c>
      <c r="B539" s="351">
        <v>9855</v>
      </c>
      <c r="C539" s="870" t="s">
        <v>14662</v>
      </c>
      <c r="D539" s="604"/>
      <c r="E539" s="604"/>
      <c r="F539" s="1765"/>
      <c r="G539" s="638"/>
      <c r="H539" s="638"/>
      <c r="I539" s="744"/>
      <c r="J539" s="646"/>
      <c r="K539" s="748"/>
      <c r="L539" s="748"/>
      <c r="M539" s="1296"/>
      <c r="N539" s="1758"/>
      <c r="O539" s="1745"/>
      <c r="P539" s="1296"/>
      <c r="Q539" s="1297"/>
      <c r="R539" s="1750"/>
      <c r="S539" s="1106" t="s">
        <v>165</v>
      </c>
      <c r="T539" s="602"/>
      <c r="U539" s="602"/>
      <c r="V539" s="602"/>
      <c r="W539" s="602"/>
      <c r="X539" s="670" t="s">
        <v>163</v>
      </c>
      <c r="Y539" s="1305">
        <v>0.5</v>
      </c>
      <c r="Z539" s="1220"/>
      <c r="AA539" s="1220"/>
      <c r="AB539" s="1220"/>
      <c r="AC539" s="1220"/>
      <c r="AD539" s="1220"/>
      <c r="AE539" s="1306"/>
      <c r="AF539" s="391">
        <f>ROUND(ROUND(G536*Q536,0)*Y539,0)</f>
        <v>104</v>
      </c>
      <c r="AG539" s="268"/>
    </row>
    <row r="540" spans="1:33" ht="17.100000000000001" customHeight="1">
      <c r="A540" s="243">
        <v>63</v>
      </c>
      <c r="B540" s="351">
        <v>9856</v>
      </c>
      <c r="C540" s="870" t="s">
        <v>14663</v>
      </c>
      <c r="D540" s="604"/>
      <c r="E540" s="604"/>
      <c r="F540" s="1765"/>
      <c r="G540" s="638"/>
      <c r="H540" s="638"/>
      <c r="I540" s="744"/>
      <c r="J540" s="646"/>
      <c r="K540" s="748"/>
      <c r="L540" s="748"/>
      <c r="M540" s="1296"/>
      <c r="N540" s="1758"/>
      <c r="O540" s="1745"/>
      <c r="P540" s="1296"/>
      <c r="Q540" s="1297"/>
      <c r="R540" s="1751"/>
      <c r="S540" s="647"/>
      <c r="T540" s="807"/>
      <c r="U540" s="807"/>
      <c r="V540" s="807"/>
      <c r="W540" s="807"/>
      <c r="X540" s="1225"/>
      <c r="Y540" s="1306"/>
      <c r="Z540" s="1302" t="s">
        <v>4700</v>
      </c>
      <c r="AA540" s="1303" t="s">
        <v>163</v>
      </c>
      <c r="AB540" s="1304">
        <v>0.85</v>
      </c>
      <c r="AC540" s="1215"/>
      <c r="AD540" s="1215"/>
      <c r="AE540" s="1294"/>
      <c r="AF540" s="391">
        <f>ROUND(ROUND(ROUND(G536*Q536,0)*Y539,0)*AB540,0)</f>
        <v>88</v>
      </c>
      <c r="AG540" s="268"/>
    </row>
    <row r="541" spans="1:33" ht="17.100000000000001" customHeight="1">
      <c r="A541" s="243">
        <v>63</v>
      </c>
      <c r="B541" s="351">
        <v>9857</v>
      </c>
      <c r="C541" s="870" t="s">
        <v>14664</v>
      </c>
      <c r="D541" s="604"/>
      <c r="E541" s="604"/>
      <c r="F541" s="637"/>
      <c r="G541" s="638"/>
      <c r="H541" s="638"/>
      <c r="I541" s="744"/>
      <c r="J541" s="646"/>
      <c r="K541" s="748"/>
      <c r="L541" s="748"/>
      <c r="M541" s="1296"/>
      <c r="N541" s="1758"/>
      <c r="O541" s="1745"/>
      <c r="P541" s="1296"/>
      <c r="Q541" s="1297"/>
      <c r="R541" s="641"/>
      <c r="S541" s="641"/>
      <c r="T541" s="602"/>
      <c r="U541" s="602"/>
      <c r="V541" s="602"/>
      <c r="W541" s="602"/>
      <c r="X541" s="670"/>
      <c r="Y541" s="1305"/>
      <c r="Z541" s="1215"/>
      <c r="AA541" s="1215"/>
      <c r="AB541" s="1294"/>
      <c r="AC541" s="1533" t="s">
        <v>167</v>
      </c>
      <c r="AD541" s="1250">
        <v>5</v>
      </c>
      <c r="AE541" s="1308" t="s">
        <v>168</v>
      </c>
      <c r="AF541" s="391">
        <f>ROUND(ROUND(G536*Q536,0)-AD541,0)</f>
        <v>203</v>
      </c>
      <c r="AG541" s="268"/>
    </row>
    <row r="542" spans="1:33" ht="17.100000000000001" customHeight="1">
      <c r="A542" s="243">
        <v>63</v>
      </c>
      <c r="B542" s="351">
        <v>9858</v>
      </c>
      <c r="C542" s="870" t="s">
        <v>14665</v>
      </c>
      <c r="D542" s="604"/>
      <c r="E542" s="604"/>
      <c r="F542" s="637"/>
      <c r="G542" s="638"/>
      <c r="H542" s="638"/>
      <c r="I542" s="744"/>
      <c r="J542" s="646"/>
      <c r="K542" s="748"/>
      <c r="L542" s="748"/>
      <c r="M542" s="1296"/>
      <c r="N542" s="1758"/>
      <c r="O542" s="1745"/>
      <c r="P542" s="1296"/>
      <c r="Q542" s="1297"/>
      <c r="R542" s="1104"/>
      <c r="S542" s="1104"/>
      <c r="T542" s="807"/>
      <c r="U542" s="807"/>
      <c r="V542" s="807"/>
      <c r="W542" s="807"/>
      <c r="X542" s="1225"/>
      <c r="Y542" s="1306"/>
      <c r="Z542" s="1233" t="s">
        <v>4700</v>
      </c>
      <c r="AA542" s="670" t="s">
        <v>163</v>
      </c>
      <c r="AB542" s="1309">
        <v>0.85</v>
      </c>
      <c r="AC542" s="1745"/>
      <c r="AD542" s="1250"/>
      <c r="AE542" s="1308"/>
      <c r="AF542" s="391">
        <f>ROUND(ROUND(ROUND(G536*Q536,0)*AB542,0)-AD541,0)</f>
        <v>172</v>
      </c>
      <c r="AG542" s="268"/>
    </row>
    <row r="543" spans="1:33" ht="17.100000000000001" customHeight="1">
      <c r="A543" s="243">
        <v>63</v>
      </c>
      <c r="B543" s="351">
        <v>9859</v>
      </c>
      <c r="C543" s="870" t="s">
        <v>14666</v>
      </c>
      <c r="D543" s="604"/>
      <c r="E543" s="604"/>
      <c r="F543" s="637"/>
      <c r="G543" s="638"/>
      <c r="H543" s="638"/>
      <c r="I543" s="744"/>
      <c r="J543" s="646"/>
      <c r="K543" s="748"/>
      <c r="L543" s="748"/>
      <c r="M543" s="1296"/>
      <c r="N543" s="1758"/>
      <c r="O543" s="1745"/>
      <c r="P543" s="1296"/>
      <c r="Q543" s="1297"/>
      <c r="R543" s="1749" t="s">
        <v>11559</v>
      </c>
      <c r="S543" s="1106" t="s">
        <v>162</v>
      </c>
      <c r="T543" s="602"/>
      <c r="U543" s="602"/>
      <c r="V543" s="602"/>
      <c r="W543" s="602"/>
      <c r="X543" s="670" t="s">
        <v>163</v>
      </c>
      <c r="Y543" s="1305">
        <v>0.7</v>
      </c>
      <c r="Z543" s="1226"/>
      <c r="AA543" s="1226"/>
      <c r="AB543" s="1310"/>
      <c r="AC543" s="1745"/>
      <c r="AD543" s="1242"/>
      <c r="AE543" s="1291"/>
      <c r="AF543" s="391">
        <f>ROUND(ROUND(ROUND(G536*Q536,0)*Y543,0)-AD541,0)</f>
        <v>141</v>
      </c>
      <c r="AG543" s="268"/>
    </row>
    <row r="544" spans="1:33" ht="17.100000000000001" customHeight="1">
      <c r="A544" s="243">
        <v>63</v>
      </c>
      <c r="B544" s="351">
        <v>9860</v>
      </c>
      <c r="C544" s="870" t="s">
        <v>14667</v>
      </c>
      <c r="D544" s="604"/>
      <c r="E544" s="604"/>
      <c r="F544" s="637"/>
      <c r="G544" s="638"/>
      <c r="H544" s="638"/>
      <c r="I544" s="744"/>
      <c r="J544" s="646"/>
      <c r="K544" s="748"/>
      <c r="L544" s="748"/>
      <c r="M544" s="1296"/>
      <c r="N544" s="1758"/>
      <c r="O544" s="1745"/>
      <c r="P544" s="1296"/>
      <c r="Q544" s="1297"/>
      <c r="R544" s="1750"/>
      <c r="S544" s="647"/>
      <c r="T544" s="807"/>
      <c r="U544" s="807"/>
      <c r="V544" s="807"/>
      <c r="W544" s="807"/>
      <c r="X544" s="1225"/>
      <c r="Y544" s="1306"/>
      <c r="Z544" s="1302" t="s">
        <v>4700</v>
      </c>
      <c r="AA544" s="1303" t="s">
        <v>163</v>
      </c>
      <c r="AB544" s="1311">
        <v>0.85</v>
      </c>
      <c r="AC544" s="1745"/>
      <c r="AD544" s="1242"/>
      <c r="AE544" s="1291"/>
      <c r="AF544" s="391">
        <f>ROUND(ROUND(ROUND(ROUND(G536*Q536,0)*Y543,0)*AB544,0)-AD541,0)</f>
        <v>119</v>
      </c>
      <c r="AG544" s="268"/>
    </row>
    <row r="545" spans="1:33" ht="17.100000000000001" customHeight="1">
      <c r="A545" s="243">
        <v>63</v>
      </c>
      <c r="B545" s="351">
        <v>9861</v>
      </c>
      <c r="C545" s="870" t="s">
        <v>14668</v>
      </c>
      <c r="D545" s="604"/>
      <c r="E545" s="604"/>
      <c r="F545" s="637"/>
      <c r="G545" s="638"/>
      <c r="H545" s="638"/>
      <c r="I545" s="744"/>
      <c r="J545" s="646"/>
      <c r="K545" s="748"/>
      <c r="L545" s="748"/>
      <c r="M545" s="1296"/>
      <c r="N545" s="1758"/>
      <c r="O545" s="1745"/>
      <c r="P545" s="1296"/>
      <c r="Q545" s="1297"/>
      <c r="R545" s="1750"/>
      <c r="S545" s="641" t="s">
        <v>165</v>
      </c>
      <c r="T545" s="602"/>
      <c r="U545" s="602"/>
      <c r="V545" s="602"/>
      <c r="W545" s="602"/>
      <c r="X545" s="670" t="s">
        <v>163</v>
      </c>
      <c r="Y545" s="1305">
        <v>0.5</v>
      </c>
      <c r="Z545" s="1220"/>
      <c r="AA545" s="1220"/>
      <c r="AB545" s="1306"/>
      <c r="AC545" s="1745"/>
      <c r="AD545" s="1242"/>
      <c r="AE545" s="1291"/>
      <c r="AF545" s="391">
        <f>ROUND(ROUND(ROUND(G536*Q536,0)*Y545,0)-AD541,0)</f>
        <v>99</v>
      </c>
      <c r="AG545" s="268"/>
    </row>
    <row r="546" spans="1:33" ht="17.100000000000001" customHeight="1">
      <c r="A546" s="243">
        <v>63</v>
      </c>
      <c r="B546" s="351">
        <v>9862</v>
      </c>
      <c r="C546" s="870" t="s">
        <v>14669</v>
      </c>
      <c r="D546" s="604"/>
      <c r="E546" s="604"/>
      <c r="F546" s="637"/>
      <c r="G546" s="638"/>
      <c r="H546" s="638"/>
      <c r="I546" s="744"/>
      <c r="J546" s="646"/>
      <c r="K546" s="748"/>
      <c r="L546" s="748"/>
      <c r="M546" s="1296"/>
      <c r="N546" s="1312"/>
      <c r="O546" s="1307"/>
      <c r="P546" s="1296"/>
      <c r="Q546" s="1297"/>
      <c r="R546" s="1751"/>
      <c r="S546" s="1104"/>
      <c r="T546" s="807"/>
      <c r="U546" s="807"/>
      <c r="V546" s="807"/>
      <c r="W546" s="807"/>
      <c r="X546" s="1225"/>
      <c r="Y546" s="1306"/>
      <c r="Z546" s="1302" t="s">
        <v>4700</v>
      </c>
      <c r="AA546" s="1303" t="s">
        <v>163</v>
      </c>
      <c r="AB546" s="1311">
        <v>0.85</v>
      </c>
      <c r="AC546" s="1746"/>
      <c r="AD546" s="1220"/>
      <c r="AE546" s="1306"/>
      <c r="AF546" s="391">
        <f>ROUND(ROUND(ROUND(ROUND(G536*Q536,0)*Y545,0)*AB546,0)-AD541,0)</f>
        <v>83</v>
      </c>
      <c r="AG546" s="268"/>
    </row>
    <row r="547" spans="1:33" ht="17.100000000000001" customHeight="1">
      <c r="A547" s="243">
        <v>63</v>
      </c>
      <c r="B547" s="351">
        <v>9863</v>
      </c>
      <c r="C547" s="870" t="s">
        <v>14670</v>
      </c>
      <c r="D547" s="604"/>
      <c r="E547" s="604"/>
      <c r="F547" s="604"/>
      <c r="G547" s="638"/>
      <c r="H547" s="638"/>
      <c r="I547" s="607"/>
      <c r="J547" s="1593" t="s">
        <v>5845</v>
      </c>
      <c r="K547" s="602"/>
      <c r="L547" s="1319"/>
      <c r="M547" s="602"/>
      <c r="N547" s="1102"/>
      <c r="O547" s="604"/>
      <c r="P547" s="605"/>
      <c r="Q547" s="607"/>
      <c r="R547" s="670"/>
      <c r="S547" s="670"/>
      <c r="T547" s="602"/>
      <c r="U547" s="602"/>
      <c r="V547" s="602"/>
      <c r="W547" s="602"/>
      <c r="X547" s="670"/>
      <c r="Y547" s="1320"/>
      <c r="Z547" s="1215"/>
      <c r="AA547" s="1215"/>
      <c r="AB547" s="1215"/>
      <c r="AC547" s="1215"/>
      <c r="AD547" s="1215"/>
      <c r="AE547" s="1294"/>
      <c r="AF547" s="391">
        <f>ROUND(ROUND(G536+K548,0)*Q536,0)</f>
        <v>211</v>
      </c>
      <c r="AG547" s="268"/>
    </row>
    <row r="548" spans="1:33" ht="17.100000000000001" customHeight="1">
      <c r="A548" s="243">
        <v>63</v>
      </c>
      <c r="B548" s="351">
        <v>9864</v>
      </c>
      <c r="C548" s="870" t="s">
        <v>14671</v>
      </c>
      <c r="D548" s="604"/>
      <c r="E548" s="604"/>
      <c r="F548" s="604"/>
      <c r="G548" s="1328"/>
      <c r="H548" s="605"/>
      <c r="I548" s="607"/>
      <c r="J548" s="1745"/>
      <c r="K548" s="605">
        <v>4</v>
      </c>
      <c r="L548" s="1321" t="s">
        <v>16</v>
      </c>
      <c r="M548" s="605"/>
      <c r="N548" s="1102"/>
      <c r="O548" s="604"/>
      <c r="P548" s="605"/>
      <c r="Q548" s="607"/>
      <c r="R548" s="1225"/>
      <c r="S548" s="1225"/>
      <c r="T548" s="807"/>
      <c r="U548" s="807"/>
      <c r="V548" s="807"/>
      <c r="W548" s="807"/>
      <c r="X548" s="1225"/>
      <c r="Y548" s="1322"/>
      <c r="Z548" s="1233" t="s">
        <v>4700</v>
      </c>
      <c r="AA548" s="670" t="s">
        <v>163</v>
      </c>
      <c r="AB548" s="1293">
        <v>0.85</v>
      </c>
      <c r="AC548" s="1215"/>
      <c r="AD548" s="1215"/>
      <c r="AE548" s="1294"/>
      <c r="AF548" s="391">
        <f>ROUND(ROUND(ROUND(G536+K548,0)*Q536,0)*AB548,0)</f>
        <v>179</v>
      </c>
      <c r="AG548" s="268"/>
    </row>
    <row r="549" spans="1:33" ht="17.100000000000001" customHeight="1">
      <c r="A549" s="243">
        <v>63</v>
      </c>
      <c r="B549" s="351">
        <v>9865</v>
      </c>
      <c r="C549" s="870" t="s">
        <v>14672</v>
      </c>
      <c r="D549" s="604"/>
      <c r="E549" s="604"/>
      <c r="F549" s="604"/>
      <c r="G549" s="1296"/>
      <c r="H549" s="605"/>
      <c r="I549" s="607"/>
      <c r="J549" s="1745"/>
      <c r="K549" s="748"/>
      <c r="L549" s="748"/>
      <c r="M549" s="1296"/>
      <c r="N549" s="1312"/>
      <c r="O549" s="1307"/>
      <c r="P549" s="1296"/>
      <c r="Q549" s="1297"/>
      <c r="R549" s="1749" t="s">
        <v>11559</v>
      </c>
      <c r="S549" s="1106" t="s">
        <v>162</v>
      </c>
      <c r="T549" s="602"/>
      <c r="U549" s="602"/>
      <c r="V549" s="602"/>
      <c r="W549" s="602"/>
      <c r="X549" s="670" t="s">
        <v>163</v>
      </c>
      <c r="Y549" s="1305">
        <v>0.7</v>
      </c>
      <c r="Z549" s="1226"/>
      <c r="AA549" s="1226"/>
      <c r="AB549" s="1226"/>
      <c r="AC549" s="1226"/>
      <c r="AD549" s="1226"/>
      <c r="AE549" s="1310"/>
      <c r="AF549" s="391">
        <f>ROUND(ROUND(ROUND(G536+K548,0)*Q536,0)*Y549,0)</f>
        <v>148</v>
      </c>
      <c r="AG549" s="268"/>
    </row>
    <row r="550" spans="1:33" ht="17.100000000000001" customHeight="1">
      <c r="A550" s="243">
        <v>63</v>
      </c>
      <c r="B550" s="351">
        <v>9866</v>
      </c>
      <c r="C550" s="870" t="s">
        <v>14673</v>
      </c>
      <c r="D550" s="604"/>
      <c r="E550" s="604"/>
      <c r="F550" s="604"/>
      <c r="G550" s="1296"/>
      <c r="H550" s="605"/>
      <c r="I550" s="607"/>
      <c r="J550" s="1745"/>
      <c r="K550" s="748"/>
      <c r="L550" s="748"/>
      <c r="M550" s="1296"/>
      <c r="N550" s="1312"/>
      <c r="O550" s="1307"/>
      <c r="P550" s="1296"/>
      <c r="Q550" s="1297"/>
      <c r="R550" s="1750"/>
      <c r="S550" s="647"/>
      <c r="T550" s="807"/>
      <c r="U550" s="807"/>
      <c r="V550" s="807"/>
      <c r="W550" s="807"/>
      <c r="X550" s="1225"/>
      <c r="Y550" s="1306"/>
      <c r="Z550" s="1302" t="s">
        <v>4700</v>
      </c>
      <c r="AA550" s="1303" t="s">
        <v>163</v>
      </c>
      <c r="AB550" s="1304">
        <v>0.85</v>
      </c>
      <c r="AC550" s="1215"/>
      <c r="AD550" s="1215"/>
      <c r="AE550" s="1294"/>
      <c r="AF550" s="391">
        <f>ROUND(ROUND(ROUND(ROUND(G536+K548,0)*Q536,0)*Y549,0)*AB550,0)</f>
        <v>126</v>
      </c>
      <c r="AG550" s="268"/>
    </row>
    <row r="551" spans="1:33" ht="17.100000000000001" customHeight="1">
      <c r="A551" s="243">
        <v>63</v>
      </c>
      <c r="B551" s="351">
        <v>9867</v>
      </c>
      <c r="C551" s="870" t="s">
        <v>14674</v>
      </c>
      <c r="D551" s="604"/>
      <c r="E551" s="604"/>
      <c r="F551" s="604"/>
      <c r="G551" s="1296"/>
      <c r="H551" s="605"/>
      <c r="I551" s="607"/>
      <c r="J551" s="1745"/>
      <c r="K551" s="748"/>
      <c r="L551" s="748"/>
      <c r="M551" s="1296"/>
      <c r="N551" s="1312"/>
      <c r="O551" s="1307"/>
      <c r="P551" s="1296"/>
      <c r="Q551" s="1297"/>
      <c r="R551" s="1750"/>
      <c r="S551" s="1106" t="s">
        <v>165</v>
      </c>
      <c r="T551" s="602"/>
      <c r="U551" s="602"/>
      <c r="V551" s="602"/>
      <c r="W551" s="602"/>
      <c r="X551" s="670" t="s">
        <v>163</v>
      </c>
      <c r="Y551" s="1305">
        <v>0.5</v>
      </c>
      <c r="Z551" s="1220"/>
      <c r="AA551" s="1220"/>
      <c r="AB551" s="1220"/>
      <c r="AC551" s="1220"/>
      <c r="AD551" s="1220"/>
      <c r="AE551" s="1306"/>
      <c r="AF551" s="391">
        <f>ROUND(ROUND(ROUND(G536+K548,0)*Q536,0)*Y551,0)</f>
        <v>106</v>
      </c>
      <c r="AG551" s="268"/>
    </row>
    <row r="552" spans="1:33" ht="17.100000000000001" customHeight="1">
      <c r="A552" s="243">
        <v>63</v>
      </c>
      <c r="B552" s="351">
        <v>9868</v>
      </c>
      <c r="C552" s="870" t="s">
        <v>14675</v>
      </c>
      <c r="D552" s="604"/>
      <c r="E552" s="604"/>
      <c r="F552" s="604"/>
      <c r="G552" s="1296"/>
      <c r="H552" s="605"/>
      <c r="I552" s="607"/>
      <c r="J552" s="1745"/>
      <c r="K552" s="748"/>
      <c r="L552" s="748"/>
      <c r="M552" s="1296"/>
      <c r="N552" s="1312"/>
      <c r="O552" s="1307"/>
      <c r="P552" s="1296"/>
      <c r="Q552" s="1297"/>
      <c r="R552" s="1751"/>
      <c r="S552" s="647"/>
      <c r="T552" s="807"/>
      <c r="U552" s="807"/>
      <c r="V552" s="807"/>
      <c r="W552" s="807"/>
      <c r="X552" s="1225"/>
      <c r="Y552" s="1306"/>
      <c r="Z552" s="1302" t="s">
        <v>4700</v>
      </c>
      <c r="AA552" s="1303" t="s">
        <v>163</v>
      </c>
      <c r="AB552" s="1304">
        <v>0.85</v>
      </c>
      <c r="AC552" s="1215"/>
      <c r="AD552" s="1215"/>
      <c r="AE552" s="1294"/>
      <c r="AF552" s="391">
        <f>ROUND(ROUND(ROUND(ROUND(G536+K548,0)*Q536,0)*Y551,0)*AB552,0)</f>
        <v>90</v>
      </c>
      <c r="AG552" s="268"/>
    </row>
    <row r="553" spans="1:33" ht="17.100000000000001" customHeight="1">
      <c r="A553" s="243">
        <v>63</v>
      </c>
      <c r="B553" s="351">
        <v>9869</v>
      </c>
      <c r="C553" s="870" t="s">
        <v>14676</v>
      </c>
      <c r="D553" s="604"/>
      <c r="E553" s="604"/>
      <c r="F553" s="604"/>
      <c r="G553" s="1296"/>
      <c r="H553" s="605"/>
      <c r="I553" s="607"/>
      <c r="J553" s="646"/>
      <c r="K553" s="748"/>
      <c r="L553" s="748"/>
      <c r="M553" s="1296"/>
      <c r="N553" s="1312"/>
      <c r="O553" s="1307"/>
      <c r="P553" s="1296"/>
      <c r="Q553" s="1297"/>
      <c r="R553" s="641"/>
      <c r="S553" s="641"/>
      <c r="T553" s="602"/>
      <c r="U553" s="602"/>
      <c r="V553" s="602"/>
      <c r="W553" s="602"/>
      <c r="X553" s="670"/>
      <c r="Y553" s="1305"/>
      <c r="Z553" s="1215"/>
      <c r="AA553" s="1215"/>
      <c r="AB553" s="1294"/>
      <c r="AC553" s="1533" t="s">
        <v>167</v>
      </c>
      <c r="AD553" s="1250">
        <v>5</v>
      </c>
      <c r="AE553" s="1308" t="s">
        <v>168</v>
      </c>
      <c r="AF553" s="391">
        <f>ROUND(ROUND(ROUND(G536+K548,0)*Q536,0)-AD553,0)</f>
        <v>206</v>
      </c>
      <c r="AG553" s="268"/>
    </row>
    <row r="554" spans="1:33" ht="17.100000000000001" customHeight="1">
      <c r="A554" s="243">
        <v>63</v>
      </c>
      <c r="B554" s="351">
        <v>9870</v>
      </c>
      <c r="C554" s="870" t="s">
        <v>14677</v>
      </c>
      <c r="D554" s="604"/>
      <c r="E554" s="604"/>
      <c r="F554" s="604"/>
      <c r="G554" s="1296"/>
      <c r="H554" s="605"/>
      <c r="I554" s="607"/>
      <c r="J554" s="646"/>
      <c r="K554" s="748"/>
      <c r="L554" s="748"/>
      <c r="M554" s="1296"/>
      <c r="N554" s="1312"/>
      <c r="O554" s="1307"/>
      <c r="P554" s="1296"/>
      <c r="Q554" s="1297"/>
      <c r="R554" s="1104"/>
      <c r="S554" s="1104"/>
      <c r="T554" s="807"/>
      <c r="U554" s="807"/>
      <c r="V554" s="807"/>
      <c r="W554" s="807"/>
      <c r="X554" s="1225"/>
      <c r="Y554" s="1306"/>
      <c r="Z554" s="1233" t="s">
        <v>4700</v>
      </c>
      <c r="AA554" s="670" t="s">
        <v>163</v>
      </c>
      <c r="AB554" s="1309">
        <v>0.85</v>
      </c>
      <c r="AC554" s="1745"/>
      <c r="AD554" s="1250"/>
      <c r="AE554" s="1308"/>
      <c r="AF554" s="391">
        <f>ROUND(ROUND(ROUND(ROUND(G536+K548,0)*Q536,0)*AB554,0)-AD553,0)</f>
        <v>174</v>
      </c>
      <c r="AG554" s="268"/>
    </row>
    <row r="555" spans="1:33" ht="17.100000000000001" customHeight="1">
      <c r="A555" s="243">
        <v>63</v>
      </c>
      <c r="B555" s="351">
        <v>9871</v>
      </c>
      <c r="C555" s="870" t="s">
        <v>14678</v>
      </c>
      <c r="D555" s="604"/>
      <c r="E555" s="604"/>
      <c r="F555" s="604"/>
      <c r="G555" s="1296"/>
      <c r="H555" s="605"/>
      <c r="I555" s="607"/>
      <c r="J555" s="646"/>
      <c r="K555" s="748"/>
      <c r="L555" s="748"/>
      <c r="M555" s="1296"/>
      <c r="N555" s="1312"/>
      <c r="O555" s="1307"/>
      <c r="P555" s="1296"/>
      <c r="Q555" s="1297"/>
      <c r="R555" s="1749" t="s">
        <v>11559</v>
      </c>
      <c r="S555" s="1106" t="s">
        <v>162</v>
      </c>
      <c r="T555" s="602"/>
      <c r="U555" s="602"/>
      <c r="V555" s="602"/>
      <c r="W555" s="602"/>
      <c r="X555" s="670" t="s">
        <v>163</v>
      </c>
      <c r="Y555" s="1305">
        <v>0.7</v>
      </c>
      <c r="Z555" s="1226"/>
      <c r="AA555" s="1226"/>
      <c r="AB555" s="1310"/>
      <c r="AC555" s="1745"/>
      <c r="AD555" s="1242"/>
      <c r="AE555" s="1291"/>
      <c r="AF555" s="391">
        <f>ROUND(ROUND(ROUND(ROUND(G536+K548,0)*Q536,0)*Y555,0)-AD553,0)</f>
        <v>143</v>
      </c>
      <c r="AG555" s="268"/>
    </row>
    <row r="556" spans="1:33" ht="17.100000000000001" customHeight="1">
      <c r="A556" s="243">
        <v>63</v>
      </c>
      <c r="B556" s="351">
        <v>9872</v>
      </c>
      <c r="C556" s="870" t="s">
        <v>14679</v>
      </c>
      <c r="D556" s="604"/>
      <c r="E556" s="604"/>
      <c r="F556" s="604"/>
      <c r="G556" s="1296"/>
      <c r="H556" s="605"/>
      <c r="I556" s="607"/>
      <c r="J556" s="646"/>
      <c r="K556" s="748"/>
      <c r="L556" s="748"/>
      <c r="M556" s="1296"/>
      <c r="N556" s="1312"/>
      <c r="O556" s="1307"/>
      <c r="P556" s="1296"/>
      <c r="Q556" s="1297"/>
      <c r="R556" s="1750"/>
      <c r="S556" s="647"/>
      <c r="T556" s="807"/>
      <c r="U556" s="807"/>
      <c r="V556" s="807"/>
      <c r="W556" s="807"/>
      <c r="X556" s="1225"/>
      <c r="Y556" s="1306"/>
      <c r="Z556" s="1302" t="s">
        <v>4700</v>
      </c>
      <c r="AA556" s="1303" t="s">
        <v>163</v>
      </c>
      <c r="AB556" s="1311">
        <v>0.85</v>
      </c>
      <c r="AC556" s="1745"/>
      <c r="AD556" s="1242"/>
      <c r="AE556" s="1291"/>
      <c r="AF556" s="391">
        <f>ROUND(ROUND(ROUND(ROUND(ROUND(G536+K548,0)*Q536,0)*Y555,0)*AB556,0)-AD553,0)</f>
        <v>121</v>
      </c>
      <c r="AG556" s="268"/>
    </row>
    <row r="557" spans="1:33" ht="17.100000000000001" customHeight="1">
      <c r="A557" s="243">
        <v>63</v>
      </c>
      <c r="B557" s="351">
        <v>9873</v>
      </c>
      <c r="C557" s="870" t="s">
        <v>14680</v>
      </c>
      <c r="D557" s="604"/>
      <c r="E557" s="604"/>
      <c r="F557" s="604"/>
      <c r="G557" s="1296"/>
      <c r="H557" s="605"/>
      <c r="I557" s="607"/>
      <c r="J557" s="646"/>
      <c r="K557" s="748"/>
      <c r="L557" s="748"/>
      <c r="M557" s="1296"/>
      <c r="N557" s="1312"/>
      <c r="O557" s="1307"/>
      <c r="P557" s="1296"/>
      <c r="Q557" s="1297"/>
      <c r="R557" s="1750"/>
      <c r="S557" s="641" t="s">
        <v>165</v>
      </c>
      <c r="T557" s="602"/>
      <c r="U557" s="602"/>
      <c r="V557" s="602"/>
      <c r="W557" s="602"/>
      <c r="X557" s="670" t="s">
        <v>163</v>
      </c>
      <c r="Y557" s="1305">
        <v>0.5</v>
      </c>
      <c r="Z557" s="1220"/>
      <c r="AA557" s="1220"/>
      <c r="AB557" s="1306"/>
      <c r="AC557" s="1745"/>
      <c r="AD557" s="1242"/>
      <c r="AE557" s="1291"/>
      <c r="AF557" s="391">
        <f>ROUND(ROUND(ROUND(ROUND(G536+K548,0)*Q536,0)*Y557,0)-AD553,0)</f>
        <v>101</v>
      </c>
      <c r="AG557" s="268"/>
    </row>
    <row r="558" spans="1:33" ht="17.100000000000001" customHeight="1">
      <c r="A558" s="243">
        <v>63</v>
      </c>
      <c r="B558" s="351">
        <v>9874</v>
      </c>
      <c r="C558" s="870" t="s">
        <v>14681</v>
      </c>
      <c r="D558" s="604"/>
      <c r="E558" s="604"/>
      <c r="F558" s="604"/>
      <c r="G558" s="1296"/>
      <c r="H558" s="605"/>
      <c r="I558" s="607"/>
      <c r="J558" s="647"/>
      <c r="K558" s="1104"/>
      <c r="L558" s="1104"/>
      <c r="M558" s="1331"/>
      <c r="N558" s="1312"/>
      <c r="O558" s="1333"/>
      <c r="P558" s="1329"/>
      <c r="Q558" s="1331"/>
      <c r="R558" s="1751"/>
      <c r="S558" s="1104"/>
      <c r="T558" s="807"/>
      <c r="U558" s="807"/>
      <c r="V558" s="807"/>
      <c r="W558" s="807"/>
      <c r="X558" s="1225"/>
      <c r="Y558" s="1306"/>
      <c r="Z558" s="1302" t="s">
        <v>4700</v>
      </c>
      <c r="AA558" s="1303" t="s">
        <v>163</v>
      </c>
      <c r="AB558" s="1311">
        <v>0.85</v>
      </c>
      <c r="AC558" s="1746"/>
      <c r="AD558" s="1220"/>
      <c r="AE558" s="1306"/>
      <c r="AF558" s="391">
        <f>ROUND(ROUND(ROUND(ROUND(ROUND(G536+K548,0)*Q536,0)*Y557,0)*AB558,0)-AD553,0)</f>
        <v>85</v>
      </c>
      <c r="AG558" s="268"/>
    </row>
    <row r="559" spans="1:33" ht="16.7" customHeight="1">
      <c r="A559" s="243">
        <v>63</v>
      </c>
      <c r="B559" s="351">
        <v>9875</v>
      </c>
      <c r="C559" s="870" t="s">
        <v>14682</v>
      </c>
      <c r="D559" s="604"/>
      <c r="E559" s="604"/>
      <c r="F559" s="604"/>
      <c r="G559" s="1296"/>
      <c r="H559" s="605"/>
      <c r="I559" s="607"/>
      <c r="J559" s="646"/>
      <c r="K559" s="748"/>
      <c r="L559" s="748"/>
      <c r="M559" s="1296"/>
      <c r="N559" s="1314"/>
      <c r="O559" s="1593" t="s">
        <v>165</v>
      </c>
      <c r="P559" s="605"/>
      <c r="Q559" s="607"/>
      <c r="R559" s="670"/>
      <c r="S559" s="670"/>
      <c r="T559" s="602"/>
      <c r="U559" s="602"/>
      <c r="V559" s="602"/>
      <c r="W559" s="602"/>
      <c r="X559" s="670"/>
      <c r="Y559" s="1320"/>
      <c r="Z559" s="1215"/>
      <c r="AA559" s="1215"/>
      <c r="AB559" s="1215"/>
      <c r="AC559" s="1215"/>
      <c r="AD559" s="1215"/>
      <c r="AE559" s="1294"/>
      <c r="AF559" s="391">
        <f>ROUND(G536*Q560,0)</f>
        <v>149</v>
      </c>
      <c r="AG559" s="268"/>
    </row>
    <row r="560" spans="1:33" ht="16.7" customHeight="1">
      <c r="A560" s="243">
        <v>63</v>
      </c>
      <c r="B560" s="351">
        <v>9876</v>
      </c>
      <c r="C560" s="870" t="s">
        <v>14683</v>
      </c>
      <c r="D560" s="604"/>
      <c r="E560" s="604"/>
      <c r="F560" s="604"/>
      <c r="G560" s="1296"/>
      <c r="H560" s="605"/>
      <c r="I560" s="607"/>
      <c r="J560" s="646"/>
      <c r="K560" s="748"/>
      <c r="L560" s="748"/>
      <c r="M560" s="1296"/>
      <c r="N560" s="1102"/>
      <c r="O560" s="1745"/>
      <c r="P560" s="1250" t="s">
        <v>163</v>
      </c>
      <c r="Q560" s="1291">
        <v>0.5</v>
      </c>
      <c r="R560" s="1225"/>
      <c r="S560" s="1225"/>
      <c r="T560" s="807"/>
      <c r="U560" s="807"/>
      <c r="V560" s="807"/>
      <c r="W560" s="807"/>
      <c r="X560" s="1225"/>
      <c r="Y560" s="1322"/>
      <c r="Z560" s="1233" t="s">
        <v>4700</v>
      </c>
      <c r="AA560" s="670" t="s">
        <v>163</v>
      </c>
      <c r="AB560" s="1293">
        <v>0.85</v>
      </c>
      <c r="AC560" s="1215"/>
      <c r="AD560" s="1215"/>
      <c r="AE560" s="1294"/>
      <c r="AF560" s="391">
        <f>ROUND(ROUND(G536*Q560,0)*AB560,0)</f>
        <v>127</v>
      </c>
      <c r="AG560" s="268"/>
    </row>
    <row r="561" spans="1:33" ht="17.100000000000001" customHeight="1">
      <c r="A561" s="243">
        <v>63</v>
      </c>
      <c r="B561" s="351">
        <v>9877</v>
      </c>
      <c r="C561" s="870" t="s">
        <v>14684</v>
      </c>
      <c r="D561" s="604"/>
      <c r="E561" s="604"/>
      <c r="F561" s="637"/>
      <c r="G561" s="638"/>
      <c r="H561" s="638"/>
      <c r="I561" s="744"/>
      <c r="J561" s="646"/>
      <c r="K561" s="748"/>
      <c r="L561" s="748"/>
      <c r="M561" s="1296"/>
      <c r="N561" s="1312"/>
      <c r="O561" s="1745"/>
      <c r="P561" s="1296"/>
      <c r="Q561" s="1297"/>
      <c r="R561" s="1749" t="s">
        <v>11559</v>
      </c>
      <c r="S561" s="1106" t="s">
        <v>162</v>
      </c>
      <c r="T561" s="602"/>
      <c r="U561" s="602"/>
      <c r="V561" s="602"/>
      <c r="W561" s="602"/>
      <c r="X561" s="670" t="s">
        <v>163</v>
      </c>
      <c r="Y561" s="1305">
        <v>0.7</v>
      </c>
      <c r="Z561" s="1226"/>
      <c r="AA561" s="1226"/>
      <c r="AB561" s="1226"/>
      <c r="AC561" s="1226"/>
      <c r="AD561" s="1226"/>
      <c r="AE561" s="1310"/>
      <c r="AF561" s="391">
        <f>ROUND(ROUND(G536*Q560,0)*Y561,0)</f>
        <v>104</v>
      </c>
      <c r="AG561" s="268"/>
    </row>
    <row r="562" spans="1:33" ht="17.100000000000001" customHeight="1">
      <c r="A562" s="243">
        <v>63</v>
      </c>
      <c r="B562" s="351">
        <v>9878</v>
      </c>
      <c r="C562" s="870" t="s">
        <v>14685</v>
      </c>
      <c r="D562" s="604"/>
      <c r="E562" s="604"/>
      <c r="F562" s="637"/>
      <c r="G562" s="638"/>
      <c r="H562" s="638"/>
      <c r="I562" s="744"/>
      <c r="J562" s="646"/>
      <c r="K562" s="748"/>
      <c r="L562" s="748"/>
      <c r="M562" s="1296"/>
      <c r="N562" s="1312"/>
      <c r="O562" s="1745"/>
      <c r="P562" s="1296"/>
      <c r="Q562" s="1297"/>
      <c r="R562" s="1750"/>
      <c r="S562" s="647"/>
      <c r="T562" s="807"/>
      <c r="U562" s="807"/>
      <c r="V562" s="807"/>
      <c r="W562" s="807"/>
      <c r="X562" s="1225"/>
      <c r="Y562" s="1306"/>
      <c r="Z562" s="1302" t="s">
        <v>4700</v>
      </c>
      <c r="AA562" s="1303" t="s">
        <v>163</v>
      </c>
      <c r="AB562" s="1304">
        <v>0.85</v>
      </c>
      <c r="AC562" s="1215"/>
      <c r="AD562" s="1215"/>
      <c r="AE562" s="1294"/>
      <c r="AF562" s="391">
        <f>ROUND(ROUND(ROUND(G536*Q560,0)*Y561,0)*AB562,0)</f>
        <v>88</v>
      </c>
      <c r="AG562" s="268"/>
    </row>
    <row r="563" spans="1:33" ht="17.100000000000001" customHeight="1">
      <c r="A563" s="243">
        <v>63</v>
      </c>
      <c r="B563" s="351">
        <v>9879</v>
      </c>
      <c r="C563" s="870" t="s">
        <v>14686</v>
      </c>
      <c r="D563" s="604"/>
      <c r="E563" s="604"/>
      <c r="F563" s="637"/>
      <c r="G563" s="638"/>
      <c r="H563" s="638"/>
      <c r="I563" s="744"/>
      <c r="J563" s="646"/>
      <c r="K563" s="748"/>
      <c r="L563" s="748"/>
      <c r="M563" s="1296"/>
      <c r="N563" s="1312"/>
      <c r="O563" s="1745"/>
      <c r="P563" s="1296"/>
      <c r="Q563" s="1297"/>
      <c r="R563" s="1750"/>
      <c r="S563" s="1106" t="s">
        <v>165</v>
      </c>
      <c r="T563" s="602"/>
      <c r="U563" s="602"/>
      <c r="V563" s="602"/>
      <c r="W563" s="602"/>
      <c r="X563" s="670" t="s">
        <v>163</v>
      </c>
      <c r="Y563" s="1305">
        <v>0.5</v>
      </c>
      <c r="Z563" s="1220"/>
      <c r="AA563" s="1220"/>
      <c r="AB563" s="1220"/>
      <c r="AC563" s="1220"/>
      <c r="AD563" s="1220"/>
      <c r="AE563" s="1306"/>
      <c r="AF563" s="391">
        <f>ROUND(ROUND(G536*Q560,0)*Y563,0)</f>
        <v>75</v>
      </c>
      <c r="AG563" s="268"/>
    </row>
    <row r="564" spans="1:33" ht="17.100000000000001" customHeight="1">
      <c r="A564" s="243">
        <v>63</v>
      </c>
      <c r="B564" s="351">
        <v>9880</v>
      </c>
      <c r="C564" s="870" t="s">
        <v>14687</v>
      </c>
      <c r="D564" s="604"/>
      <c r="E564" s="604"/>
      <c r="F564" s="637"/>
      <c r="G564" s="638"/>
      <c r="H564" s="638"/>
      <c r="I564" s="744"/>
      <c r="J564" s="646"/>
      <c r="K564" s="748"/>
      <c r="L564" s="748"/>
      <c r="M564" s="1296"/>
      <c r="N564" s="1312"/>
      <c r="O564" s="1745"/>
      <c r="P564" s="1296"/>
      <c r="Q564" s="1297"/>
      <c r="R564" s="1751"/>
      <c r="S564" s="647"/>
      <c r="T564" s="807"/>
      <c r="U564" s="807"/>
      <c r="V564" s="807"/>
      <c r="W564" s="807"/>
      <c r="X564" s="1225"/>
      <c r="Y564" s="1306"/>
      <c r="Z564" s="1302" t="s">
        <v>4700</v>
      </c>
      <c r="AA564" s="1303" t="s">
        <v>163</v>
      </c>
      <c r="AB564" s="1304">
        <v>0.85</v>
      </c>
      <c r="AC564" s="1215"/>
      <c r="AD564" s="1215"/>
      <c r="AE564" s="1294"/>
      <c r="AF564" s="391">
        <f>ROUND(ROUND(ROUND(G536*Q560,0)*Y563,0)*AB564,0)</f>
        <v>64</v>
      </c>
      <c r="AG564" s="268"/>
    </row>
    <row r="565" spans="1:33" ht="17.100000000000001" customHeight="1">
      <c r="A565" s="243">
        <v>63</v>
      </c>
      <c r="B565" s="351">
        <v>9881</v>
      </c>
      <c r="C565" s="870" t="s">
        <v>14688</v>
      </c>
      <c r="D565" s="604"/>
      <c r="E565" s="604"/>
      <c r="F565" s="637"/>
      <c r="G565" s="638"/>
      <c r="H565" s="638"/>
      <c r="I565" s="744"/>
      <c r="J565" s="646"/>
      <c r="K565" s="748"/>
      <c r="L565" s="748"/>
      <c r="M565" s="1296"/>
      <c r="N565" s="1312"/>
      <c r="O565" s="1745"/>
      <c r="P565" s="1296"/>
      <c r="Q565" s="1297"/>
      <c r="R565" s="641"/>
      <c r="S565" s="641"/>
      <c r="T565" s="602"/>
      <c r="U565" s="602"/>
      <c r="V565" s="602"/>
      <c r="W565" s="602"/>
      <c r="X565" s="670"/>
      <c r="Y565" s="1305"/>
      <c r="Z565" s="1215"/>
      <c r="AA565" s="1215"/>
      <c r="AB565" s="1294"/>
      <c r="AC565" s="1533" t="s">
        <v>167</v>
      </c>
      <c r="AD565" s="1250">
        <v>5</v>
      </c>
      <c r="AE565" s="1308" t="s">
        <v>168</v>
      </c>
      <c r="AF565" s="391">
        <f>ROUND(ROUND(G536*Q560,0)-AD565,0)</f>
        <v>144</v>
      </c>
      <c r="AG565" s="268"/>
    </row>
    <row r="566" spans="1:33" ht="17.100000000000001" customHeight="1">
      <c r="A566" s="243">
        <v>63</v>
      </c>
      <c r="B566" s="351">
        <v>9882</v>
      </c>
      <c r="C566" s="870" t="s">
        <v>14689</v>
      </c>
      <c r="D566" s="604"/>
      <c r="E566" s="604"/>
      <c r="F566" s="637"/>
      <c r="G566" s="638"/>
      <c r="H566" s="638"/>
      <c r="I566" s="744"/>
      <c r="J566" s="646"/>
      <c r="K566" s="748"/>
      <c r="L566" s="748"/>
      <c r="M566" s="1296"/>
      <c r="N566" s="1312"/>
      <c r="O566" s="1745"/>
      <c r="P566" s="1296"/>
      <c r="Q566" s="1297"/>
      <c r="R566" s="1104"/>
      <c r="S566" s="1104"/>
      <c r="T566" s="807"/>
      <c r="U566" s="807"/>
      <c r="V566" s="807"/>
      <c r="W566" s="807"/>
      <c r="X566" s="1225"/>
      <c r="Y566" s="1306"/>
      <c r="Z566" s="1233" t="s">
        <v>4700</v>
      </c>
      <c r="AA566" s="670" t="s">
        <v>163</v>
      </c>
      <c r="AB566" s="1309">
        <v>0.85</v>
      </c>
      <c r="AC566" s="1745"/>
      <c r="AD566" s="1250"/>
      <c r="AE566" s="1308"/>
      <c r="AF566" s="391">
        <f>ROUND(ROUND(ROUND(G536*Q560,0)*AB566,0)-AD565,0)</f>
        <v>122</v>
      </c>
      <c r="AG566" s="268"/>
    </row>
    <row r="567" spans="1:33" ht="17.100000000000001" customHeight="1">
      <c r="A567" s="243">
        <v>63</v>
      </c>
      <c r="B567" s="351">
        <v>9883</v>
      </c>
      <c r="C567" s="870" t="s">
        <v>14690</v>
      </c>
      <c r="D567" s="604"/>
      <c r="E567" s="604"/>
      <c r="F567" s="637"/>
      <c r="G567" s="638"/>
      <c r="H567" s="638"/>
      <c r="I567" s="744"/>
      <c r="J567" s="646"/>
      <c r="K567" s="748"/>
      <c r="L567" s="748"/>
      <c r="M567" s="1296"/>
      <c r="N567" s="1312"/>
      <c r="O567" s="1745"/>
      <c r="P567" s="1296"/>
      <c r="Q567" s="1297"/>
      <c r="R567" s="1749" t="s">
        <v>11559</v>
      </c>
      <c r="S567" s="1106" t="s">
        <v>162</v>
      </c>
      <c r="T567" s="602"/>
      <c r="U567" s="602"/>
      <c r="V567" s="602"/>
      <c r="W567" s="602"/>
      <c r="X567" s="670" t="s">
        <v>163</v>
      </c>
      <c r="Y567" s="1305">
        <v>0.7</v>
      </c>
      <c r="Z567" s="1226"/>
      <c r="AA567" s="1226"/>
      <c r="AB567" s="1310"/>
      <c r="AC567" s="1745"/>
      <c r="AD567" s="1242"/>
      <c r="AE567" s="1291"/>
      <c r="AF567" s="391">
        <f>ROUND(ROUND(ROUND(G536*Q560,0)*Y567,0)-AD565,0)</f>
        <v>99</v>
      </c>
      <c r="AG567" s="268"/>
    </row>
    <row r="568" spans="1:33" ht="17.100000000000001" customHeight="1">
      <c r="A568" s="243">
        <v>63</v>
      </c>
      <c r="B568" s="351">
        <v>9884</v>
      </c>
      <c r="C568" s="870" t="s">
        <v>14691</v>
      </c>
      <c r="D568" s="604"/>
      <c r="E568" s="604"/>
      <c r="F568" s="637"/>
      <c r="G568" s="638"/>
      <c r="H568" s="638"/>
      <c r="I568" s="744"/>
      <c r="J568" s="646"/>
      <c r="K568" s="748"/>
      <c r="L568" s="748"/>
      <c r="M568" s="1296"/>
      <c r="N568" s="1312"/>
      <c r="O568" s="1745"/>
      <c r="P568" s="1296"/>
      <c r="Q568" s="1297"/>
      <c r="R568" s="1750"/>
      <c r="S568" s="647"/>
      <c r="T568" s="807"/>
      <c r="U568" s="807"/>
      <c r="V568" s="807"/>
      <c r="W568" s="807"/>
      <c r="X568" s="1225"/>
      <c r="Y568" s="1306"/>
      <c r="Z568" s="1302" t="s">
        <v>4700</v>
      </c>
      <c r="AA568" s="1303" t="s">
        <v>163</v>
      </c>
      <c r="AB568" s="1311">
        <v>0.85</v>
      </c>
      <c r="AC568" s="1745"/>
      <c r="AD568" s="1242"/>
      <c r="AE568" s="1291"/>
      <c r="AF568" s="391">
        <f>ROUND(ROUND(ROUND(ROUND(G536*Q560,0)*Y567,0)*AB568,0)-AD565,0)</f>
        <v>83</v>
      </c>
      <c r="AG568" s="268"/>
    </row>
    <row r="569" spans="1:33" ht="17.100000000000001" customHeight="1">
      <c r="A569" s="243">
        <v>63</v>
      </c>
      <c r="B569" s="351">
        <v>9885</v>
      </c>
      <c r="C569" s="870" t="s">
        <v>14692</v>
      </c>
      <c r="D569" s="604"/>
      <c r="E569" s="604"/>
      <c r="F569" s="637"/>
      <c r="G569" s="638"/>
      <c r="H569" s="638"/>
      <c r="I569" s="744"/>
      <c r="J569" s="646"/>
      <c r="K569" s="748"/>
      <c r="L569" s="748"/>
      <c r="M569" s="1296"/>
      <c r="N569" s="1312"/>
      <c r="O569" s="1745"/>
      <c r="P569" s="1296"/>
      <c r="Q569" s="1297"/>
      <c r="R569" s="1750"/>
      <c r="S569" s="641" t="s">
        <v>165</v>
      </c>
      <c r="T569" s="602"/>
      <c r="U569" s="602"/>
      <c r="V569" s="602"/>
      <c r="W569" s="602"/>
      <c r="X569" s="670" t="s">
        <v>163</v>
      </c>
      <c r="Y569" s="1305">
        <v>0.5</v>
      </c>
      <c r="Z569" s="1220"/>
      <c r="AA569" s="1220"/>
      <c r="AB569" s="1306"/>
      <c r="AC569" s="1745"/>
      <c r="AD569" s="1242"/>
      <c r="AE569" s="1291"/>
      <c r="AF569" s="391">
        <f>ROUND(ROUND(ROUND(G536*Q560,0)*Y569,0)-AD565,0)</f>
        <v>70</v>
      </c>
      <c r="AG569" s="268"/>
    </row>
    <row r="570" spans="1:33" ht="17.100000000000001" customHeight="1">
      <c r="A570" s="243">
        <v>63</v>
      </c>
      <c r="B570" s="351">
        <v>9886</v>
      </c>
      <c r="C570" s="870" t="s">
        <v>14693</v>
      </c>
      <c r="D570" s="604"/>
      <c r="E570" s="604"/>
      <c r="F570" s="637"/>
      <c r="G570" s="638"/>
      <c r="H570" s="638"/>
      <c r="I570" s="744"/>
      <c r="J570" s="646"/>
      <c r="K570" s="748"/>
      <c r="L570" s="748"/>
      <c r="M570" s="1296"/>
      <c r="N570" s="1312"/>
      <c r="O570" s="1307"/>
      <c r="P570" s="1296"/>
      <c r="Q570" s="1297"/>
      <c r="R570" s="1751"/>
      <c r="S570" s="1104"/>
      <c r="T570" s="807"/>
      <c r="U570" s="807"/>
      <c r="V570" s="807"/>
      <c r="W570" s="807"/>
      <c r="X570" s="1225"/>
      <c r="Y570" s="1306"/>
      <c r="Z570" s="1302" t="s">
        <v>4700</v>
      </c>
      <c r="AA570" s="1303" t="s">
        <v>163</v>
      </c>
      <c r="AB570" s="1311">
        <v>0.85</v>
      </c>
      <c r="AC570" s="1746"/>
      <c r="AD570" s="1220"/>
      <c r="AE570" s="1306"/>
      <c r="AF570" s="391">
        <f>ROUND(ROUND(ROUND(ROUND(G536*Q560,0)*Y569,0)*AB570,0)-AD565,0)</f>
        <v>59</v>
      </c>
      <c r="AG570" s="268"/>
    </row>
    <row r="571" spans="1:33" ht="17.100000000000001" customHeight="1">
      <c r="A571" s="243">
        <v>63</v>
      </c>
      <c r="B571" s="351">
        <v>9887</v>
      </c>
      <c r="C571" s="870" t="s">
        <v>14694</v>
      </c>
      <c r="D571" s="604"/>
      <c r="E571" s="604"/>
      <c r="F571" s="604"/>
      <c r="G571" s="638"/>
      <c r="H571" s="638"/>
      <c r="I571" s="607"/>
      <c r="J571" s="1593" t="s">
        <v>5845</v>
      </c>
      <c r="K571" s="602"/>
      <c r="L571" s="1319"/>
      <c r="M571" s="602"/>
      <c r="N571" s="1102"/>
      <c r="O571" s="604"/>
      <c r="P571" s="605"/>
      <c r="Q571" s="607"/>
      <c r="R571" s="670"/>
      <c r="S571" s="670"/>
      <c r="T571" s="602"/>
      <c r="U571" s="602"/>
      <c r="V571" s="602"/>
      <c r="W571" s="602"/>
      <c r="X571" s="670"/>
      <c r="Y571" s="1320"/>
      <c r="Z571" s="1215"/>
      <c r="AA571" s="1215"/>
      <c r="AB571" s="1215"/>
      <c r="AC571" s="1215"/>
      <c r="AD571" s="1215"/>
      <c r="AE571" s="1294"/>
      <c r="AF571" s="391">
        <f>ROUND(ROUND(G536+K572,0)*Q560,0)</f>
        <v>151</v>
      </c>
      <c r="AG571" s="268"/>
    </row>
    <row r="572" spans="1:33" ht="17.100000000000001" customHeight="1">
      <c r="A572" s="243">
        <v>63</v>
      </c>
      <c r="B572" s="351">
        <v>9888</v>
      </c>
      <c r="C572" s="870" t="s">
        <v>14695</v>
      </c>
      <c r="D572" s="604"/>
      <c r="E572" s="604"/>
      <c r="F572" s="604"/>
      <c r="G572" s="1328"/>
      <c r="H572" s="605"/>
      <c r="I572" s="607"/>
      <c r="J572" s="1745"/>
      <c r="K572" s="605">
        <v>4</v>
      </c>
      <c r="L572" s="1321" t="s">
        <v>16</v>
      </c>
      <c r="M572" s="605"/>
      <c r="N572" s="1102"/>
      <c r="O572" s="604"/>
      <c r="P572" s="605"/>
      <c r="Q572" s="607"/>
      <c r="R572" s="1225"/>
      <c r="S572" s="1225"/>
      <c r="T572" s="807"/>
      <c r="U572" s="807"/>
      <c r="V572" s="807"/>
      <c r="W572" s="807"/>
      <c r="X572" s="1225"/>
      <c r="Y572" s="1322"/>
      <c r="Z572" s="1233" t="s">
        <v>4700</v>
      </c>
      <c r="AA572" s="670" t="s">
        <v>163</v>
      </c>
      <c r="AB572" s="1293">
        <v>0.85</v>
      </c>
      <c r="AC572" s="1215"/>
      <c r="AD572" s="1215"/>
      <c r="AE572" s="1294"/>
      <c r="AF572" s="391">
        <f>ROUND(ROUND(ROUND(G536+K572,0)*Q560,0)*AB572,0)</f>
        <v>128</v>
      </c>
      <c r="AG572" s="268"/>
    </row>
    <row r="573" spans="1:33" ht="17.100000000000001" customHeight="1">
      <c r="A573" s="243">
        <v>63</v>
      </c>
      <c r="B573" s="351">
        <v>9889</v>
      </c>
      <c r="C573" s="870" t="s">
        <v>14696</v>
      </c>
      <c r="D573" s="604"/>
      <c r="E573" s="604"/>
      <c r="F573" s="604"/>
      <c r="G573" s="1296"/>
      <c r="H573" s="605"/>
      <c r="I573" s="607"/>
      <c r="J573" s="1745"/>
      <c r="K573" s="748"/>
      <c r="L573" s="748"/>
      <c r="M573" s="1296"/>
      <c r="N573" s="1312"/>
      <c r="O573" s="1307"/>
      <c r="P573" s="1296"/>
      <c r="Q573" s="1297"/>
      <c r="R573" s="1749" t="s">
        <v>11559</v>
      </c>
      <c r="S573" s="1106" t="s">
        <v>162</v>
      </c>
      <c r="T573" s="602"/>
      <c r="U573" s="602"/>
      <c r="V573" s="602"/>
      <c r="W573" s="602"/>
      <c r="X573" s="670" t="s">
        <v>163</v>
      </c>
      <c r="Y573" s="1305">
        <v>0.7</v>
      </c>
      <c r="Z573" s="1226"/>
      <c r="AA573" s="1226"/>
      <c r="AB573" s="1226"/>
      <c r="AC573" s="1226"/>
      <c r="AD573" s="1226"/>
      <c r="AE573" s="1310"/>
      <c r="AF573" s="391">
        <f>ROUND(ROUND(ROUND(G536+K572,0)*Q560,0)*Y573,0)</f>
        <v>106</v>
      </c>
      <c r="AG573" s="268"/>
    </row>
    <row r="574" spans="1:33" ht="17.100000000000001" customHeight="1">
      <c r="A574" s="243">
        <v>63</v>
      </c>
      <c r="B574" s="351">
        <v>9890</v>
      </c>
      <c r="C574" s="870" t="s">
        <v>14697</v>
      </c>
      <c r="D574" s="604"/>
      <c r="E574" s="604"/>
      <c r="F574" s="604"/>
      <c r="G574" s="1296"/>
      <c r="H574" s="605"/>
      <c r="I574" s="607"/>
      <c r="J574" s="1745"/>
      <c r="K574" s="748"/>
      <c r="L574" s="748"/>
      <c r="M574" s="1296"/>
      <c r="N574" s="1312"/>
      <c r="O574" s="1307"/>
      <c r="P574" s="1296"/>
      <c r="Q574" s="1297"/>
      <c r="R574" s="1750"/>
      <c r="S574" s="647"/>
      <c r="T574" s="807"/>
      <c r="U574" s="807"/>
      <c r="V574" s="807"/>
      <c r="W574" s="807"/>
      <c r="X574" s="1225"/>
      <c r="Y574" s="1306"/>
      <c r="Z574" s="1302" t="s">
        <v>4700</v>
      </c>
      <c r="AA574" s="1303" t="s">
        <v>163</v>
      </c>
      <c r="AB574" s="1304">
        <v>0.85</v>
      </c>
      <c r="AC574" s="1215"/>
      <c r="AD574" s="1215"/>
      <c r="AE574" s="1294"/>
      <c r="AF574" s="391">
        <f>ROUND(ROUND(ROUND(ROUND(G536+K572,0)*Q560,0)*Y573,0)*AB574,0)</f>
        <v>90</v>
      </c>
      <c r="AG574" s="268"/>
    </row>
    <row r="575" spans="1:33" ht="17.100000000000001" customHeight="1">
      <c r="A575" s="243">
        <v>63</v>
      </c>
      <c r="B575" s="351">
        <v>9891</v>
      </c>
      <c r="C575" s="870" t="s">
        <v>14698</v>
      </c>
      <c r="D575" s="604"/>
      <c r="E575" s="604"/>
      <c r="F575" s="604"/>
      <c r="G575" s="1296"/>
      <c r="H575" s="605"/>
      <c r="I575" s="607"/>
      <c r="J575" s="1745"/>
      <c r="K575" s="748"/>
      <c r="L575" s="748"/>
      <c r="M575" s="1296"/>
      <c r="N575" s="1312"/>
      <c r="O575" s="1307"/>
      <c r="P575" s="1296"/>
      <c r="Q575" s="1297"/>
      <c r="R575" s="1750"/>
      <c r="S575" s="1106" t="s">
        <v>165</v>
      </c>
      <c r="T575" s="602"/>
      <c r="U575" s="602"/>
      <c r="V575" s="602"/>
      <c r="W575" s="602"/>
      <c r="X575" s="670" t="s">
        <v>163</v>
      </c>
      <c r="Y575" s="1305">
        <v>0.5</v>
      </c>
      <c r="Z575" s="1220"/>
      <c r="AA575" s="1220"/>
      <c r="AB575" s="1220"/>
      <c r="AC575" s="1220"/>
      <c r="AD575" s="1220"/>
      <c r="AE575" s="1306"/>
      <c r="AF575" s="391">
        <f>ROUND(ROUND(ROUND(G536+K572,0)*Q560,0)*Y575,0)</f>
        <v>76</v>
      </c>
      <c r="AG575" s="268"/>
    </row>
    <row r="576" spans="1:33" ht="17.100000000000001" customHeight="1">
      <c r="A576" s="243">
        <v>63</v>
      </c>
      <c r="B576" s="351">
        <v>9892</v>
      </c>
      <c r="C576" s="870" t="s">
        <v>14699</v>
      </c>
      <c r="D576" s="604"/>
      <c r="E576" s="604"/>
      <c r="F576" s="604"/>
      <c r="G576" s="1296"/>
      <c r="H576" s="605"/>
      <c r="I576" s="607"/>
      <c r="J576" s="1745"/>
      <c r="K576" s="748"/>
      <c r="L576" s="748"/>
      <c r="M576" s="1296"/>
      <c r="N576" s="1312"/>
      <c r="O576" s="1307"/>
      <c r="P576" s="1296"/>
      <c r="Q576" s="1297"/>
      <c r="R576" s="1751"/>
      <c r="S576" s="647"/>
      <c r="T576" s="807"/>
      <c r="U576" s="807"/>
      <c r="V576" s="807"/>
      <c r="W576" s="807"/>
      <c r="X576" s="1225"/>
      <c r="Y576" s="1306"/>
      <c r="Z576" s="1302" t="s">
        <v>4700</v>
      </c>
      <c r="AA576" s="1303" t="s">
        <v>163</v>
      </c>
      <c r="AB576" s="1304">
        <v>0.85</v>
      </c>
      <c r="AC576" s="1215"/>
      <c r="AD576" s="1215"/>
      <c r="AE576" s="1294"/>
      <c r="AF576" s="391">
        <f>ROUND(ROUND(ROUND(ROUND(G536+K572,0)*Q560,0)*Y575,0)*AB576,0)</f>
        <v>65</v>
      </c>
      <c r="AG576" s="268"/>
    </row>
    <row r="577" spans="1:33" ht="17.100000000000001" customHeight="1">
      <c r="A577" s="243">
        <v>63</v>
      </c>
      <c r="B577" s="351">
        <v>9893</v>
      </c>
      <c r="C577" s="870" t="s">
        <v>14700</v>
      </c>
      <c r="D577" s="604"/>
      <c r="E577" s="604"/>
      <c r="F577" s="604"/>
      <c r="G577" s="1296"/>
      <c r="H577" s="605"/>
      <c r="I577" s="607"/>
      <c r="J577" s="646"/>
      <c r="K577" s="748"/>
      <c r="L577" s="748"/>
      <c r="M577" s="1296"/>
      <c r="N577" s="1312"/>
      <c r="O577" s="1307"/>
      <c r="P577" s="1296"/>
      <c r="Q577" s="1297"/>
      <c r="R577" s="641"/>
      <c r="S577" s="641"/>
      <c r="T577" s="602"/>
      <c r="U577" s="602"/>
      <c r="V577" s="602"/>
      <c r="W577" s="602"/>
      <c r="X577" s="670"/>
      <c r="Y577" s="1305"/>
      <c r="Z577" s="1215"/>
      <c r="AA577" s="1215"/>
      <c r="AB577" s="1294"/>
      <c r="AC577" s="1533" t="s">
        <v>167</v>
      </c>
      <c r="AD577" s="1250">
        <v>5</v>
      </c>
      <c r="AE577" s="1308" t="s">
        <v>168</v>
      </c>
      <c r="AF577" s="391">
        <f>ROUND(ROUND(ROUND(G536+K572,0)*Q560,0)-AD577,0)</f>
        <v>146</v>
      </c>
      <c r="AG577" s="268"/>
    </row>
    <row r="578" spans="1:33" ht="17.100000000000001" customHeight="1">
      <c r="A578" s="243">
        <v>63</v>
      </c>
      <c r="B578" s="351">
        <v>9894</v>
      </c>
      <c r="C578" s="870" t="s">
        <v>14701</v>
      </c>
      <c r="D578" s="604"/>
      <c r="E578" s="604"/>
      <c r="F578" s="604"/>
      <c r="G578" s="1296"/>
      <c r="H578" s="605"/>
      <c r="I578" s="607"/>
      <c r="J578" s="646"/>
      <c r="K578" s="748"/>
      <c r="L578" s="748"/>
      <c r="M578" s="1296"/>
      <c r="N578" s="1312"/>
      <c r="O578" s="1307"/>
      <c r="P578" s="1296"/>
      <c r="Q578" s="1297"/>
      <c r="R578" s="1104"/>
      <c r="S578" s="1104"/>
      <c r="T578" s="807"/>
      <c r="U578" s="807"/>
      <c r="V578" s="807"/>
      <c r="W578" s="807"/>
      <c r="X578" s="1225"/>
      <c r="Y578" s="1306"/>
      <c r="Z578" s="1233" t="s">
        <v>4700</v>
      </c>
      <c r="AA578" s="670" t="s">
        <v>163</v>
      </c>
      <c r="AB578" s="1309">
        <v>0.85</v>
      </c>
      <c r="AC578" s="1745"/>
      <c r="AD578" s="1250"/>
      <c r="AE578" s="1308"/>
      <c r="AF578" s="391">
        <f>ROUND(ROUND(ROUND(ROUND(G536+K572,0)*Q560,0)*AB578,0)-AD577,0)</f>
        <v>123</v>
      </c>
      <c r="AG578" s="268"/>
    </row>
    <row r="579" spans="1:33" ht="17.100000000000001" customHeight="1">
      <c r="A579" s="243">
        <v>63</v>
      </c>
      <c r="B579" s="351">
        <v>9895</v>
      </c>
      <c r="C579" s="870" t="s">
        <v>14702</v>
      </c>
      <c r="D579" s="604"/>
      <c r="E579" s="604"/>
      <c r="F579" s="604"/>
      <c r="G579" s="1296"/>
      <c r="H579" s="605"/>
      <c r="I579" s="607"/>
      <c r="J579" s="646"/>
      <c r="K579" s="748"/>
      <c r="L579" s="748"/>
      <c r="M579" s="1296"/>
      <c r="N579" s="1312"/>
      <c r="O579" s="1307"/>
      <c r="P579" s="1296"/>
      <c r="Q579" s="1297"/>
      <c r="R579" s="1749" t="s">
        <v>11559</v>
      </c>
      <c r="S579" s="1106" t="s">
        <v>162</v>
      </c>
      <c r="T579" s="602"/>
      <c r="U579" s="602"/>
      <c r="V579" s="602"/>
      <c r="W579" s="602"/>
      <c r="X579" s="670" t="s">
        <v>163</v>
      </c>
      <c r="Y579" s="1305">
        <v>0.7</v>
      </c>
      <c r="Z579" s="1226"/>
      <c r="AA579" s="1226"/>
      <c r="AB579" s="1310"/>
      <c r="AC579" s="1745"/>
      <c r="AD579" s="1242"/>
      <c r="AE579" s="1291"/>
      <c r="AF579" s="391">
        <f>ROUND(ROUND(ROUND(ROUND(G536+K572,0)*Q560,0)*Y579,0)-AD577,0)</f>
        <v>101</v>
      </c>
      <c r="AG579" s="268"/>
    </row>
    <row r="580" spans="1:33" ht="17.100000000000001" customHeight="1">
      <c r="A580" s="243">
        <v>63</v>
      </c>
      <c r="B580" s="351">
        <v>9896</v>
      </c>
      <c r="C580" s="870" t="s">
        <v>14703</v>
      </c>
      <c r="D580" s="604"/>
      <c r="E580" s="604"/>
      <c r="F580" s="604"/>
      <c r="G580" s="1296"/>
      <c r="H580" s="605"/>
      <c r="I580" s="607"/>
      <c r="J580" s="646"/>
      <c r="K580" s="748"/>
      <c r="L580" s="748"/>
      <c r="M580" s="1296"/>
      <c r="N580" s="1312"/>
      <c r="O580" s="1307"/>
      <c r="P580" s="1296"/>
      <c r="Q580" s="1297"/>
      <c r="R580" s="1750"/>
      <c r="S580" s="647"/>
      <c r="T580" s="807"/>
      <c r="U580" s="807"/>
      <c r="V580" s="807"/>
      <c r="W580" s="807"/>
      <c r="X580" s="1225"/>
      <c r="Y580" s="1306"/>
      <c r="Z580" s="1302" t="s">
        <v>4700</v>
      </c>
      <c r="AA580" s="1303" t="s">
        <v>163</v>
      </c>
      <c r="AB580" s="1311">
        <v>0.85</v>
      </c>
      <c r="AC580" s="1745"/>
      <c r="AD580" s="1242"/>
      <c r="AE580" s="1291"/>
      <c r="AF580" s="391">
        <f>ROUND(ROUND(ROUND(ROUND(ROUND(G536+K572,0)*Q560,0)*Y579,0)*AB580,0)-AD577,0)</f>
        <v>85</v>
      </c>
      <c r="AG580" s="268"/>
    </row>
    <row r="581" spans="1:33" ht="17.100000000000001" customHeight="1">
      <c r="A581" s="243">
        <v>63</v>
      </c>
      <c r="B581" s="351">
        <v>9897</v>
      </c>
      <c r="C581" s="870" t="s">
        <v>14704</v>
      </c>
      <c r="D581" s="604"/>
      <c r="E581" s="604"/>
      <c r="F581" s="604"/>
      <c r="G581" s="1296"/>
      <c r="H581" s="605"/>
      <c r="I581" s="607"/>
      <c r="J581" s="646"/>
      <c r="K581" s="748"/>
      <c r="L581" s="748"/>
      <c r="M581" s="1296"/>
      <c r="N581" s="1312"/>
      <c r="O581" s="1307"/>
      <c r="P581" s="1296"/>
      <c r="Q581" s="1297"/>
      <c r="R581" s="1750"/>
      <c r="S581" s="641" t="s">
        <v>165</v>
      </c>
      <c r="T581" s="602"/>
      <c r="U581" s="602"/>
      <c r="V581" s="602"/>
      <c r="W581" s="602"/>
      <c r="X581" s="670" t="s">
        <v>163</v>
      </c>
      <c r="Y581" s="1305">
        <v>0.5</v>
      </c>
      <c r="Z581" s="1220"/>
      <c r="AA581" s="1220"/>
      <c r="AB581" s="1306"/>
      <c r="AC581" s="1745"/>
      <c r="AD581" s="1242"/>
      <c r="AE581" s="1291"/>
      <c r="AF581" s="391">
        <f>ROUND(ROUND(ROUND(ROUND(G536+K572,0)*Q560,0)*Y581,0)-AD577,0)</f>
        <v>71</v>
      </c>
      <c r="AG581" s="268"/>
    </row>
    <row r="582" spans="1:33" ht="17.100000000000001" customHeight="1">
      <c r="A582" s="243">
        <v>63</v>
      </c>
      <c r="B582" s="351">
        <v>9898</v>
      </c>
      <c r="C582" s="870" t="s">
        <v>14705</v>
      </c>
      <c r="D582" s="806"/>
      <c r="E582" s="806"/>
      <c r="F582" s="806"/>
      <c r="G582" s="1329"/>
      <c r="H582" s="807"/>
      <c r="I582" s="1158"/>
      <c r="J582" s="647"/>
      <c r="K582" s="1104"/>
      <c r="L582" s="1104"/>
      <c r="M582" s="1329"/>
      <c r="N582" s="1332"/>
      <c r="O582" s="1333"/>
      <c r="P582" s="1329"/>
      <c r="Q582" s="1331"/>
      <c r="R582" s="1751"/>
      <c r="S582" s="1104"/>
      <c r="T582" s="807"/>
      <c r="U582" s="807"/>
      <c r="V582" s="807"/>
      <c r="W582" s="807"/>
      <c r="X582" s="1225"/>
      <c r="Y582" s="1306"/>
      <c r="Z582" s="1302" t="s">
        <v>4700</v>
      </c>
      <c r="AA582" s="1303" t="s">
        <v>163</v>
      </c>
      <c r="AB582" s="1311">
        <v>0.85</v>
      </c>
      <c r="AC582" s="1746"/>
      <c r="AD582" s="1220"/>
      <c r="AE582" s="1306"/>
      <c r="AF582" s="391">
        <f>ROUND(ROUND(ROUND(ROUND(ROUND(G536+K572,0)*Q560,0)*Y581,0)*AB582,0)-AD577,0)</f>
        <v>60</v>
      </c>
      <c r="AG582" s="268"/>
    </row>
    <row r="583" spans="1:33" ht="17.100000000000001" customHeight="1">
      <c r="A583" s="229">
        <v>63</v>
      </c>
      <c r="B583" s="337">
        <v>9211</v>
      </c>
      <c r="C583" s="871" t="s">
        <v>14706</v>
      </c>
      <c r="D583" s="1820" t="s">
        <v>11852</v>
      </c>
      <c r="E583" s="1749" t="s">
        <v>11853</v>
      </c>
      <c r="F583" s="1542" t="s">
        <v>11633</v>
      </c>
      <c r="G583" s="558"/>
      <c r="H583" s="558"/>
      <c r="I583" s="674"/>
      <c r="J583" s="664"/>
      <c r="K583" s="664"/>
      <c r="L583" s="1285"/>
      <c r="M583" s="664"/>
      <c r="N583" s="1606" t="s">
        <v>8647</v>
      </c>
      <c r="O583" s="1593" t="s">
        <v>162</v>
      </c>
      <c r="P583" s="602"/>
      <c r="Q583" s="1286"/>
      <c r="R583" s="1212"/>
      <c r="S583" s="1212"/>
      <c r="T583" s="664"/>
      <c r="U583" s="664"/>
      <c r="V583" s="732"/>
      <c r="W583" s="1227"/>
      <c r="X583" s="1212"/>
      <c r="Y583" s="1287"/>
      <c r="Z583" s="1213"/>
      <c r="AA583" s="1213"/>
      <c r="AB583" s="1213"/>
      <c r="AC583" s="1213"/>
      <c r="AD583" s="1213"/>
      <c r="AE583" s="1288"/>
      <c r="AF583" s="473">
        <f>ROUND(G584*Q584,0)</f>
        <v>551</v>
      </c>
      <c r="AG583" s="268"/>
    </row>
    <row r="584" spans="1:33" ht="17.100000000000001" customHeight="1">
      <c r="A584" s="243">
        <v>63</v>
      </c>
      <c r="B584" s="351">
        <v>9901</v>
      </c>
      <c r="C584" s="870" t="s">
        <v>14707</v>
      </c>
      <c r="D584" s="1821"/>
      <c r="E584" s="1750"/>
      <c r="F584" s="1765"/>
      <c r="G584" s="1289">
        <v>787</v>
      </c>
      <c r="H584" s="654" t="s">
        <v>18</v>
      </c>
      <c r="I584" s="650"/>
      <c r="J584" s="654"/>
      <c r="K584" s="654"/>
      <c r="L584" s="1290"/>
      <c r="M584" s="654"/>
      <c r="N584" s="1758"/>
      <c r="O584" s="1745"/>
      <c r="P584" s="1250" t="s">
        <v>163</v>
      </c>
      <c r="Q584" s="1291">
        <v>0.7</v>
      </c>
      <c r="R584" s="1228"/>
      <c r="S584" s="1228"/>
      <c r="T584" s="654"/>
      <c r="U584" s="654"/>
      <c r="V584" s="661"/>
      <c r="W584" s="1229"/>
      <c r="X584" s="1214"/>
      <c r="Y584" s="1292"/>
      <c r="Z584" s="1233" t="s">
        <v>4700</v>
      </c>
      <c r="AA584" s="670" t="s">
        <v>163</v>
      </c>
      <c r="AB584" s="1293">
        <v>0.85</v>
      </c>
      <c r="AC584" s="1215"/>
      <c r="AD584" s="1215"/>
      <c r="AE584" s="1294"/>
      <c r="AF584" s="391">
        <f>ROUND(ROUND(G584*Q584,0)*AB584,0)</f>
        <v>468</v>
      </c>
      <c r="AG584" s="268"/>
    </row>
    <row r="585" spans="1:33" ht="17.100000000000001" customHeight="1">
      <c r="A585" s="229">
        <v>63</v>
      </c>
      <c r="B585" s="337">
        <v>9212</v>
      </c>
      <c r="C585" s="871" t="s">
        <v>14708</v>
      </c>
      <c r="D585" s="1821"/>
      <c r="E585" s="1750"/>
      <c r="F585" s="1765"/>
      <c r="G585" s="618"/>
      <c r="H585" s="618"/>
      <c r="I585" s="650"/>
      <c r="J585" s="597"/>
      <c r="K585" s="654"/>
      <c r="L585" s="1290"/>
      <c r="M585" s="1230"/>
      <c r="N585" s="1758"/>
      <c r="O585" s="1745"/>
      <c r="P585" s="1251"/>
      <c r="Q585" s="1334"/>
      <c r="R585" s="1230"/>
      <c r="S585" s="1230"/>
      <c r="T585" s="654"/>
      <c r="U585" s="654"/>
      <c r="V585" s="661"/>
      <c r="W585" s="1810" t="s">
        <v>4703</v>
      </c>
      <c r="X585" s="1212" t="s">
        <v>163</v>
      </c>
      <c r="Y585" s="1335">
        <v>0.7</v>
      </c>
      <c r="Z585" s="1231"/>
      <c r="AA585" s="1231"/>
      <c r="AB585" s="1231"/>
      <c r="AC585" s="1231"/>
      <c r="AD585" s="1231"/>
      <c r="AE585" s="1336"/>
      <c r="AF585" s="473">
        <f>ROUND(ROUND(G584*Q584,0)*Y585,0)</f>
        <v>386</v>
      </c>
      <c r="AG585" s="268"/>
    </row>
    <row r="586" spans="1:33" ht="17.100000000000001" customHeight="1">
      <c r="A586" s="243">
        <v>63</v>
      </c>
      <c r="B586" s="351">
        <v>9902</v>
      </c>
      <c r="C586" s="870" t="s">
        <v>14709</v>
      </c>
      <c r="D586" s="1821"/>
      <c r="E586" s="1750"/>
      <c r="F586" s="1765"/>
      <c r="G586" s="618"/>
      <c r="H586" s="618"/>
      <c r="I586" s="650"/>
      <c r="J586" s="597"/>
      <c r="K586" s="654"/>
      <c r="L586" s="1290"/>
      <c r="M586" s="1230"/>
      <c r="N586" s="1758"/>
      <c r="O586" s="1745"/>
      <c r="P586" s="1251"/>
      <c r="Q586" s="1334"/>
      <c r="R586" s="1230"/>
      <c r="S586" s="1230"/>
      <c r="T586" s="654"/>
      <c r="U586" s="654"/>
      <c r="V586" s="661"/>
      <c r="W586" s="1805"/>
      <c r="X586" s="1214"/>
      <c r="Y586" s="1337"/>
      <c r="Z586" s="1302" t="s">
        <v>4700</v>
      </c>
      <c r="AA586" s="1303" t="s">
        <v>163</v>
      </c>
      <c r="AB586" s="1304">
        <v>0.85</v>
      </c>
      <c r="AC586" s="1215"/>
      <c r="AD586" s="1215"/>
      <c r="AE586" s="1294"/>
      <c r="AF586" s="391">
        <f>ROUND(ROUND(ROUND(G584*Q584,0)*Y585,0)*AB586,0)</f>
        <v>328</v>
      </c>
      <c r="AG586" s="268"/>
    </row>
    <row r="587" spans="1:33" ht="17.100000000000001" customHeight="1">
      <c r="A587" s="229">
        <v>63</v>
      </c>
      <c r="B587" s="337">
        <v>9215</v>
      </c>
      <c r="C587" s="871" t="s">
        <v>14710</v>
      </c>
      <c r="D587" s="1821"/>
      <c r="E587" s="1750"/>
      <c r="F587" s="623"/>
      <c r="G587" s="618"/>
      <c r="H587" s="618"/>
      <c r="I587" s="650"/>
      <c r="J587" s="597"/>
      <c r="K587" s="654"/>
      <c r="L587" s="1290"/>
      <c r="M587" s="1230"/>
      <c r="N587" s="1758"/>
      <c r="O587" s="1745"/>
      <c r="P587" s="1251"/>
      <c r="Q587" s="1334"/>
      <c r="R587" s="1230"/>
      <c r="S587" s="1230"/>
      <c r="T587" s="654"/>
      <c r="U587" s="654"/>
      <c r="V587" s="661"/>
      <c r="W587" s="1810" t="s">
        <v>4708</v>
      </c>
      <c r="X587" s="1212" t="s">
        <v>163</v>
      </c>
      <c r="Y587" s="1335">
        <v>0.85</v>
      </c>
      <c r="Z587" s="1232"/>
      <c r="AA587" s="1232"/>
      <c r="AB587" s="1232"/>
      <c r="AC587" s="1232"/>
      <c r="AD587" s="1232"/>
      <c r="AE587" s="1337"/>
      <c r="AF587" s="473">
        <f>ROUND(ROUND(G584*Q584,0)*Y587,0)</f>
        <v>468</v>
      </c>
      <c r="AG587" s="268"/>
    </row>
    <row r="588" spans="1:33" ht="17.100000000000001" customHeight="1">
      <c r="A588" s="243">
        <v>63</v>
      </c>
      <c r="B588" s="351">
        <v>9903</v>
      </c>
      <c r="C588" s="870" t="s">
        <v>14711</v>
      </c>
      <c r="D588" s="1821"/>
      <c r="E588" s="646"/>
      <c r="F588" s="623"/>
      <c r="G588" s="618"/>
      <c r="H588" s="618"/>
      <c r="I588" s="650"/>
      <c r="J588" s="597"/>
      <c r="K588" s="654"/>
      <c r="L588" s="1290"/>
      <c r="M588" s="1230"/>
      <c r="N588" s="1758"/>
      <c r="O588" s="1745"/>
      <c r="P588" s="1251"/>
      <c r="Q588" s="1334"/>
      <c r="R588" s="1230"/>
      <c r="S588" s="1230"/>
      <c r="T588" s="654"/>
      <c r="U588" s="654"/>
      <c r="V588" s="661"/>
      <c r="W588" s="1805"/>
      <c r="X588" s="1214"/>
      <c r="Y588" s="1337"/>
      <c r="Z588" s="1302" t="s">
        <v>4700</v>
      </c>
      <c r="AA588" s="1303" t="s">
        <v>163</v>
      </c>
      <c r="AB588" s="1304">
        <v>0.85</v>
      </c>
      <c r="AC588" s="1215"/>
      <c r="AD588" s="1215"/>
      <c r="AE588" s="1294"/>
      <c r="AF588" s="391">
        <f>ROUND(ROUND(ROUND(G584*Q584,0)*Y587,0)*AB588,0)</f>
        <v>398</v>
      </c>
      <c r="AG588" s="268"/>
    </row>
    <row r="589" spans="1:33" ht="17.100000000000001" customHeight="1">
      <c r="A589" s="243">
        <v>63</v>
      </c>
      <c r="B589" s="351">
        <v>9904</v>
      </c>
      <c r="C589" s="870" t="s">
        <v>14712</v>
      </c>
      <c r="D589" s="1821"/>
      <c r="E589" s="646"/>
      <c r="F589" s="623"/>
      <c r="G589" s="618"/>
      <c r="H589" s="618"/>
      <c r="I589" s="650"/>
      <c r="J589" s="597"/>
      <c r="K589" s="654"/>
      <c r="L589" s="1290"/>
      <c r="M589" s="1230"/>
      <c r="N589" s="1758"/>
      <c r="O589" s="1745"/>
      <c r="P589" s="1251"/>
      <c r="Q589" s="1334"/>
      <c r="R589" s="1230"/>
      <c r="S589" s="1230"/>
      <c r="T589" s="654"/>
      <c r="U589" s="654"/>
      <c r="V589" s="661"/>
      <c r="W589" s="1233"/>
      <c r="X589" s="670"/>
      <c r="Y589" s="1320"/>
      <c r="Z589" s="1215"/>
      <c r="AA589" s="1215"/>
      <c r="AB589" s="1294"/>
      <c r="AC589" s="1533" t="s">
        <v>167</v>
      </c>
      <c r="AD589" s="1250">
        <v>5</v>
      </c>
      <c r="AE589" s="1308" t="s">
        <v>168</v>
      </c>
      <c r="AF589" s="391">
        <f>ROUND(ROUND(G584*Q584,0)-AD589,0)</f>
        <v>546</v>
      </c>
      <c r="AG589" s="268"/>
    </row>
    <row r="590" spans="1:33" ht="17.100000000000001" customHeight="1">
      <c r="A590" s="243">
        <v>63</v>
      </c>
      <c r="B590" s="351">
        <v>9905</v>
      </c>
      <c r="C590" s="870" t="s">
        <v>14713</v>
      </c>
      <c r="D590" s="1338"/>
      <c r="E590" s="646"/>
      <c r="F590" s="623"/>
      <c r="G590" s="618"/>
      <c r="H590" s="618"/>
      <c r="I590" s="650"/>
      <c r="J590" s="597"/>
      <c r="K590" s="654"/>
      <c r="L590" s="1290"/>
      <c r="M590" s="1230"/>
      <c r="N590" s="1758"/>
      <c r="O590" s="1745"/>
      <c r="P590" s="1251"/>
      <c r="Q590" s="1334"/>
      <c r="R590" s="1230"/>
      <c r="S590" s="1230"/>
      <c r="T590" s="654"/>
      <c r="U590" s="654"/>
      <c r="V590" s="661"/>
      <c r="W590" s="1234"/>
      <c r="X590" s="1225"/>
      <c r="Y590" s="1322"/>
      <c r="Z590" s="1233" t="s">
        <v>4700</v>
      </c>
      <c r="AA590" s="670" t="s">
        <v>163</v>
      </c>
      <c r="AB590" s="1309">
        <v>0.85</v>
      </c>
      <c r="AC590" s="1745"/>
      <c r="AD590" s="1250"/>
      <c r="AE590" s="1308"/>
      <c r="AF590" s="391">
        <f>ROUND(ROUND(ROUND(G584*Q584,0)*AB590,0)-AD589,0)</f>
        <v>463</v>
      </c>
      <c r="AG590" s="268"/>
    </row>
    <row r="591" spans="1:33" ht="17.100000000000001" customHeight="1">
      <c r="A591" s="243">
        <v>63</v>
      </c>
      <c r="B591" s="351">
        <v>9906</v>
      </c>
      <c r="C591" s="870" t="s">
        <v>14714</v>
      </c>
      <c r="D591" s="1338"/>
      <c r="E591" s="646"/>
      <c r="F591" s="623"/>
      <c r="G591" s="618"/>
      <c r="H591" s="618"/>
      <c r="I591" s="650"/>
      <c r="J591" s="597"/>
      <c r="K591" s="654"/>
      <c r="L591" s="1290"/>
      <c r="M591" s="1230"/>
      <c r="N591" s="1758"/>
      <c r="O591" s="1252"/>
      <c r="P591" s="1251"/>
      <c r="Q591" s="1334"/>
      <c r="R591" s="1230"/>
      <c r="S591" s="1230"/>
      <c r="T591" s="654"/>
      <c r="U591" s="654"/>
      <c r="V591" s="661"/>
      <c r="W591" s="1684" t="s">
        <v>4703</v>
      </c>
      <c r="X591" s="1250" t="s">
        <v>163</v>
      </c>
      <c r="Y591" s="1291">
        <v>0.7</v>
      </c>
      <c r="Z591" s="1226"/>
      <c r="AA591" s="1226"/>
      <c r="AB591" s="1310"/>
      <c r="AC591" s="1745"/>
      <c r="AD591" s="1242"/>
      <c r="AE591" s="1291"/>
      <c r="AF591" s="391">
        <f>ROUND(ROUND(ROUND(G584*Q584,0)*Y591,0)-AD589,0)</f>
        <v>381</v>
      </c>
      <c r="AG591" s="268"/>
    </row>
    <row r="592" spans="1:33" ht="17.100000000000001" customHeight="1">
      <c r="A592" s="243">
        <v>63</v>
      </c>
      <c r="B592" s="351">
        <v>9907</v>
      </c>
      <c r="C592" s="870" t="s">
        <v>14715</v>
      </c>
      <c r="D592" s="1338"/>
      <c r="E592" s="646"/>
      <c r="F592" s="623"/>
      <c r="G592" s="618"/>
      <c r="H592" s="618"/>
      <c r="I592" s="650"/>
      <c r="J592" s="597"/>
      <c r="K592" s="654"/>
      <c r="L592" s="1290"/>
      <c r="M592" s="1230"/>
      <c r="N592" s="1758"/>
      <c r="O592" s="1252"/>
      <c r="P592" s="1251"/>
      <c r="Q592" s="1334"/>
      <c r="R592" s="1230"/>
      <c r="S592" s="1230"/>
      <c r="T592" s="654"/>
      <c r="U592" s="654"/>
      <c r="V592" s="661"/>
      <c r="W592" s="1805"/>
      <c r="X592" s="1225"/>
      <c r="Y592" s="1306"/>
      <c r="Z592" s="1302" t="s">
        <v>4700</v>
      </c>
      <c r="AA592" s="1303" t="s">
        <v>163</v>
      </c>
      <c r="AB592" s="1311">
        <v>0.85</v>
      </c>
      <c r="AC592" s="1745"/>
      <c r="AD592" s="1242"/>
      <c r="AE592" s="1291"/>
      <c r="AF592" s="391">
        <f>ROUND(ROUND(ROUND(ROUND(G584*Q584,0)*Y591,0)*AB592,0)-AD589,0)</f>
        <v>323</v>
      </c>
      <c r="AG592" s="268"/>
    </row>
    <row r="593" spans="1:33" ht="17.100000000000001" customHeight="1">
      <c r="A593" s="243">
        <v>63</v>
      </c>
      <c r="B593" s="351">
        <v>9908</v>
      </c>
      <c r="C593" s="870" t="s">
        <v>14716</v>
      </c>
      <c r="D593" s="629"/>
      <c r="E593" s="646"/>
      <c r="F593" s="623"/>
      <c r="G593" s="618"/>
      <c r="H593" s="618"/>
      <c r="I593" s="650"/>
      <c r="J593" s="597"/>
      <c r="K593" s="654"/>
      <c r="L593" s="1290"/>
      <c r="M593" s="1230"/>
      <c r="N593" s="1758"/>
      <c r="O593" s="1252"/>
      <c r="P593" s="1251"/>
      <c r="Q593" s="1334"/>
      <c r="R593" s="1230"/>
      <c r="S593" s="1230"/>
      <c r="T593" s="654"/>
      <c r="U593" s="654"/>
      <c r="V593" s="661"/>
      <c r="W593" s="1684" t="s">
        <v>4708</v>
      </c>
      <c r="X593" s="1250" t="s">
        <v>163</v>
      </c>
      <c r="Y593" s="1291">
        <v>0.85</v>
      </c>
      <c r="Z593" s="1220"/>
      <c r="AA593" s="1220"/>
      <c r="AB593" s="1306"/>
      <c r="AC593" s="1745"/>
      <c r="AD593" s="1242"/>
      <c r="AE593" s="1291"/>
      <c r="AF593" s="391">
        <f>ROUND(ROUND(ROUND(G584*Q584,0)*Y593,0)-AD589,0)</f>
        <v>463</v>
      </c>
      <c r="AG593" s="268"/>
    </row>
    <row r="594" spans="1:33" ht="17.100000000000001" customHeight="1">
      <c r="A594" s="243">
        <v>63</v>
      </c>
      <c r="B594" s="351">
        <v>9909</v>
      </c>
      <c r="C594" s="870" t="s">
        <v>14717</v>
      </c>
      <c r="D594" s="629"/>
      <c r="E594" s="646"/>
      <c r="F594" s="623"/>
      <c r="G594" s="618"/>
      <c r="H594" s="618"/>
      <c r="I594" s="650"/>
      <c r="J594" s="597"/>
      <c r="K594" s="654"/>
      <c r="L594" s="1290"/>
      <c r="M594" s="1230"/>
      <c r="N594" s="1339"/>
      <c r="O594" s="1252"/>
      <c r="P594" s="1251"/>
      <c r="Q594" s="1334"/>
      <c r="R594" s="1230"/>
      <c r="S594" s="1230"/>
      <c r="T594" s="654"/>
      <c r="U594" s="654"/>
      <c r="V594" s="661"/>
      <c r="W594" s="1805"/>
      <c r="X594" s="1225"/>
      <c r="Y594" s="1306"/>
      <c r="Z594" s="1302" t="s">
        <v>4700</v>
      </c>
      <c r="AA594" s="1303" t="s">
        <v>163</v>
      </c>
      <c r="AB594" s="1311">
        <v>0.85</v>
      </c>
      <c r="AC594" s="1746"/>
      <c r="AD594" s="1220"/>
      <c r="AE594" s="1306"/>
      <c r="AF594" s="391">
        <f>ROUND(ROUND(ROUND(ROUND(G584*Q584,0)*Y593,0)*AB594,0)-AD589,0)</f>
        <v>393</v>
      </c>
      <c r="AG594" s="268"/>
    </row>
    <row r="595" spans="1:33" ht="17.100000000000001" customHeight="1">
      <c r="A595" s="229">
        <v>63</v>
      </c>
      <c r="B595" s="337">
        <v>9213</v>
      </c>
      <c r="C595" s="871" t="s">
        <v>14718</v>
      </c>
      <c r="D595" s="629"/>
      <c r="E595" s="646"/>
      <c r="F595" s="1235"/>
      <c r="I595" s="661"/>
      <c r="J595" s="629"/>
      <c r="K595" s="630"/>
      <c r="L595" s="630"/>
      <c r="M595" s="654"/>
      <c r="N595" s="1102"/>
      <c r="O595" s="604"/>
      <c r="P595" s="605"/>
      <c r="Q595" s="607"/>
      <c r="R595" s="1769" t="s">
        <v>11301</v>
      </c>
      <c r="S595" s="1770" t="s">
        <v>162</v>
      </c>
      <c r="T595" s="1217"/>
      <c r="U595" s="1217"/>
      <c r="V595" s="1340"/>
      <c r="W595" s="1227"/>
      <c r="X595" s="1212"/>
      <c r="Y595" s="1287"/>
      <c r="Z595" s="1213"/>
      <c r="AA595" s="1213"/>
      <c r="AB595" s="1213"/>
      <c r="AC595" s="1213"/>
      <c r="AD595" s="1213"/>
      <c r="AE595" s="1288"/>
      <c r="AF595" s="473">
        <f>ROUND(ROUND(G584*Q584,0)*U596,0)</f>
        <v>386</v>
      </c>
      <c r="AG595" s="268"/>
    </row>
    <row r="596" spans="1:33" ht="17.100000000000001" customHeight="1">
      <c r="A596" s="243">
        <v>63</v>
      </c>
      <c r="B596" s="351">
        <v>9910</v>
      </c>
      <c r="C596" s="870" t="s">
        <v>14719</v>
      </c>
      <c r="D596" s="629"/>
      <c r="E596" s="646"/>
      <c r="F596" s="1235"/>
      <c r="G596" s="618"/>
      <c r="H596" s="654"/>
      <c r="I596" s="661"/>
      <c r="J596" s="629"/>
      <c r="K596" s="630"/>
      <c r="L596" s="630"/>
      <c r="M596" s="654"/>
      <c r="N596" s="1102"/>
      <c r="O596" s="604"/>
      <c r="P596" s="605"/>
      <c r="Q596" s="607"/>
      <c r="R596" s="1758"/>
      <c r="S596" s="1745"/>
      <c r="T596" s="1341" t="s">
        <v>163</v>
      </c>
      <c r="U596" s="1342">
        <v>0.7</v>
      </c>
      <c r="V596" s="1343"/>
      <c r="W596" s="1229"/>
      <c r="X596" s="1214"/>
      <c r="Y596" s="1292"/>
      <c r="Z596" s="1233" t="s">
        <v>4700</v>
      </c>
      <c r="AA596" s="670" t="s">
        <v>163</v>
      </c>
      <c r="AB596" s="1293">
        <v>0.85</v>
      </c>
      <c r="AC596" s="1215"/>
      <c r="AD596" s="1215"/>
      <c r="AE596" s="1294"/>
      <c r="AF596" s="391">
        <f>ROUND(ROUND(ROUND(G584*Q584,0)*U596,0)*AB596,0)</f>
        <v>328</v>
      </c>
      <c r="AG596" s="268"/>
    </row>
    <row r="597" spans="1:33" ht="17.100000000000001" customHeight="1">
      <c r="A597" s="229">
        <v>63</v>
      </c>
      <c r="B597" s="337">
        <v>9214</v>
      </c>
      <c r="C597" s="871" t="s">
        <v>14720</v>
      </c>
      <c r="D597" s="597"/>
      <c r="E597" s="604"/>
      <c r="F597" s="627"/>
      <c r="G597" s="654"/>
      <c r="H597" s="654"/>
      <c r="I597" s="661"/>
      <c r="J597" s="629"/>
      <c r="K597" s="630"/>
      <c r="L597" s="630"/>
      <c r="M597" s="1228"/>
      <c r="N597" s="1344"/>
      <c r="O597" s="1345"/>
      <c r="P597" s="1250"/>
      <c r="Q597" s="1346"/>
      <c r="R597" s="1758"/>
      <c r="S597" s="1745"/>
      <c r="T597" s="1341"/>
      <c r="U597" s="1342"/>
      <c r="V597" s="1347"/>
      <c r="W597" s="1810" t="s">
        <v>4703</v>
      </c>
      <c r="X597" s="1212" t="s">
        <v>163</v>
      </c>
      <c r="Y597" s="1335">
        <f>$Y$657</f>
        <v>0.7</v>
      </c>
      <c r="Z597" s="1231"/>
      <c r="AA597" s="1231"/>
      <c r="AB597" s="1231"/>
      <c r="AC597" s="1231"/>
      <c r="AD597" s="1231"/>
      <c r="AE597" s="1336"/>
      <c r="AF597" s="473">
        <f>ROUND(ROUND(ROUND(G584*Q584,0)*U596,0)*Y597,0)</f>
        <v>270</v>
      </c>
      <c r="AG597" s="268"/>
    </row>
    <row r="598" spans="1:33" ht="17.100000000000001" customHeight="1">
      <c r="A598" s="243">
        <v>63</v>
      </c>
      <c r="B598" s="351">
        <v>9911</v>
      </c>
      <c r="C598" s="870" t="s">
        <v>14721</v>
      </c>
      <c r="D598" s="597"/>
      <c r="E598" s="604"/>
      <c r="F598" s="627"/>
      <c r="G598" s="654"/>
      <c r="H598" s="654"/>
      <c r="I598" s="661"/>
      <c r="J598" s="629"/>
      <c r="K598" s="630"/>
      <c r="L598" s="630"/>
      <c r="M598" s="1228"/>
      <c r="N598" s="1344"/>
      <c r="O598" s="1345"/>
      <c r="P598" s="1250"/>
      <c r="Q598" s="1346"/>
      <c r="R598" s="1758"/>
      <c r="S598" s="1745"/>
      <c r="T598" s="1341"/>
      <c r="U598" s="1342"/>
      <c r="V598" s="1347"/>
      <c r="W598" s="1805"/>
      <c r="X598" s="1214"/>
      <c r="Y598" s="1337"/>
      <c r="Z598" s="1302" t="s">
        <v>11869</v>
      </c>
      <c r="AA598" s="1303" t="s">
        <v>30</v>
      </c>
      <c r="AB598" s="1304">
        <v>0.85</v>
      </c>
      <c r="AC598" s="1215"/>
      <c r="AD598" s="1215"/>
      <c r="AE598" s="1294"/>
      <c r="AF598" s="391">
        <f>ROUND(ROUND(ROUND(ROUND(G584*Q584,0)*U596,0)*Y597,0)*AB598,0)</f>
        <v>230</v>
      </c>
      <c r="AG598" s="268"/>
    </row>
    <row r="599" spans="1:33" ht="17.100000000000001" customHeight="1">
      <c r="A599" s="229">
        <v>63</v>
      </c>
      <c r="B599" s="337">
        <v>9216</v>
      </c>
      <c r="C599" s="871" t="s">
        <v>14722</v>
      </c>
      <c r="D599" s="597"/>
      <c r="E599" s="604"/>
      <c r="F599" s="627"/>
      <c r="G599" s="654"/>
      <c r="H599" s="654"/>
      <c r="I599" s="661"/>
      <c r="J599" s="629"/>
      <c r="K599" s="630"/>
      <c r="L599" s="630"/>
      <c r="M599" s="1228"/>
      <c r="N599" s="1344"/>
      <c r="O599" s="1345"/>
      <c r="P599" s="1250"/>
      <c r="Q599" s="1346"/>
      <c r="R599" s="1758"/>
      <c r="S599" s="1745"/>
      <c r="T599" s="1341"/>
      <c r="U599" s="1342"/>
      <c r="V599" s="1347"/>
      <c r="W599" s="1810" t="s">
        <v>4708</v>
      </c>
      <c r="X599" s="1212" t="s">
        <v>30</v>
      </c>
      <c r="Y599" s="1335">
        <f>$Y$659</f>
        <v>0.85</v>
      </c>
      <c r="Z599" s="1232"/>
      <c r="AA599" s="1232"/>
      <c r="AB599" s="1232"/>
      <c r="AC599" s="1232"/>
      <c r="AD599" s="1232"/>
      <c r="AE599" s="1337"/>
      <c r="AF599" s="473">
        <f>ROUND(ROUND(ROUND(G584*Q584,0)*U596,0)*Y599,0)</f>
        <v>328</v>
      </c>
      <c r="AG599" s="268"/>
    </row>
    <row r="600" spans="1:33" ht="17.100000000000001" customHeight="1">
      <c r="A600" s="243">
        <v>63</v>
      </c>
      <c r="B600" s="351">
        <v>9912</v>
      </c>
      <c r="C600" s="870" t="s">
        <v>14723</v>
      </c>
      <c r="D600" s="597"/>
      <c r="E600" s="604"/>
      <c r="F600" s="627"/>
      <c r="G600" s="654"/>
      <c r="H600" s="654"/>
      <c r="I600" s="661"/>
      <c r="J600" s="629"/>
      <c r="K600" s="630"/>
      <c r="L600" s="630"/>
      <c r="M600" s="1228"/>
      <c r="N600" s="1344"/>
      <c r="O600" s="1345"/>
      <c r="P600" s="1250"/>
      <c r="Q600" s="1346"/>
      <c r="R600" s="1758"/>
      <c r="S600" s="1745"/>
      <c r="T600" s="1341"/>
      <c r="U600" s="1342"/>
      <c r="V600" s="1347"/>
      <c r="W600" s="1805"/>
      <c r="X600" s="1214"/>
      <c r="Y600" s="1337"/>
      <c r="Z600" s="1302" t="s">
        <v>11869</v>
      </c>
      <c r="AA600" s="1303" t="s">
        <v>30</v>
      </c>
      <c r="AB600" s="1304">
        <v>0.85</v>
      </c>
      <c r="AC600" s="1215"/>
      <c r="AD600" s="1215"/>
      <c r="AE600" s="1294"/>
      <c r="AF600" s="391">
        <f>ROUND(ROUND(ROUND(ROUND(G584*Q584,0)*U596,0)*Y599,0)*AB600,0)</f>
        <v>279</v>
      </c>
      <c r="AG600" s="268"/>
    </row>
    <row r="601" spans="1:33" ht="17.100000000000001" customHeight="1">
      <c r="A601" s="243">
        <v>63</v>
      </c>
      <c r="B601" s="351">
        <v>9913</v>
      </c>
      <c r="C601" s="870" t="s">
        <v>14724</v>
      </c>
      <c r="D601" s="597"/>
      <c r="E601" s="604"/>
      <c r="F601" s="627"/>
      <c r="G601" s="654"/>
      <c r="H601" s="654"/>
      <c r="I601" s="661"/>
      <c r="J601" s="629"/>
      <c r="K601" s="630"/>
      <c r="L601" s="630"/>
      <c r="M601" s="1228"/>
      <c r="N601" s="1344"/>
      <c r="O601" s="1345"/>
      <c r="P601" s="1250"/>
      <c r="Q601" s="1346"/>
      <c r="R601" s="1758"/>
      <c r="S601" s="1745"/>
      <c r="T601" s="1341"/>
      <c r="U601" s="1342"/>
      <c r="V601" s="1347"/>
      <c r="W601" s="1233"/>
      <c r="X601" s="670"/>
      <c r="Y601" s="1320"/>
      <c r="Z601" s="1215"/>
      <c r="AA601" s="1215"/>
      <c r="AB601" s="1294"/>
      <c r="AC601" s="1533" t="s">
        <v>167</v>
      </c>
      <c r="AD601" s="1250">
        <v>5</v>
      </c>
      <c r="AE601" s="1308" t="s">
        <v>168</v>
      </c>
      <c r="AF601" s="391">
        <f>ROUND(ROUND(ROUND(G584*Q584,0)*U596,0)-AD601,0)</f>
        <v>381</v>
      </c>
      <c r="AG601" s="268"/>
    </row>
    <row r="602" spans="1:33" ht="17.100000000000001" customHeight="1">
      <c r="A602" s="243">
        <v>63</v>
      </c>
      <c r="B602" s="351">
        <v>9914</v>
      </c>
      <c r="C602" s="870" t="s">
        <v>14725</v>
      </c>
      <c r="D602" s="597"/>
      <c r="E602" s="604"/>
      <c r="F602" s="627"/>
      <c r="G602" s="654"/>
      <c r="H602" s="654"/>
      <c r="I602" s="661"/>
      <c r="J602" s="629"/>
      <c r="K602" s="630"/>
      <c r="L602" s="630"/>
      <c r="M602" s="1228"/>
      <c r="N602" s="1344"/>
      <c r="O602" s="1345"/>
      <c r="P602" s="1250"/>
      <c r="Q602" s="1346"/>
      <c r="R602" s="1236"/>
      <c r="S602" s="1745"/>
      <c r="T602" s="1341"/>
      <c r="U602" s="1342"/>
      <c r="V602" s="1347"/>
      <c r="W602" s="1234"/>
      <c r="X602" s="1225"/>
      <c r="Y602" s="1322"/>
      <c r="Z602" s="1233" t="s">
        <v>11869</v>
      </c>
      <c r="AA602" s="670" t="s">
        <v>30</v>
      </c>
      <c r="AB602" s="1309">
        <v>0.85</v>
      </c>
      <c r="AC602" s="1745"/>
      <c r="AD602" s="1250"/>
      <c r="AE602" s="1308"/>
      <c r="AF602" s="391">
        <f>ROUND(ROUND(ROUND(ROUND(G584*Q584,0)*U596,0)*AB602,0)-AD601,0)</f>
        <v>323</v>
      </c>
      <c r="AG602" s="268"/>
    </row>
    <row r="603" spans="1:33" ht="17.100000000000001" customHeight="1">
      <c r="A603" s="243">
        <v>63</v>
      </c>
      <c r="B603" s="351">
        <v>9915</v>
      </c>
      <c r="C603" s="870" t="s">
        <v>14726</v>
      </c>
      <c r="D603" s="597"/>
      <c r="E603" s="604"/>
      <c r="F603" s="627"/>
      <c r="G603" s="654"/>
      <c r="H603" s="654"/>
      <c r="I603" s="661"/>
      <c r="J603" s="629"/>
      <c r="K603" s="630"/>
      <c r="L603" s="630"/>
      <c r="M603" s="1228"/>
      <c r="N603" s="1344"/>
      <c r="O603" s="1345"/>
      <c r="P603" s="1250"/>
      <c r="Q603" s="1346"/>
      <c r="R603" s="1236"/>
      <c r="S603" s="1745"/>
      <c r="T603" s="1341"/>
      <c r="U603" s="1342"/>
      <c r="V603" s="1347"/>
      <c r="W603" s="1684" t="s">
        <v>4703</v>
      </c>
      <c r="X603" s="1250" t="s">
        <v>30</v>
      </c>
      <c r="Y603" s="1291">
        <f>$Y$657</f>
        <v>0.7</v>
      </c>
      <c r="Z603" s="1226"/>
      <c r="AA603" s="1226"/>
      <c r="AB603" s="1310"/>
      <c r="AC603" s="1745"/>
      <c r="AD603" s="1242"/>
      <c r="AE603" s="1291"/>
      <c r="AF603" s="391">
        <f>ROUND(ROUND(ROUND(ROUND(G584*Q584,0)*U596,0)*Y603,0)-AD601,0)</f>
        <v>265</v>
      </c>
      <c r="AG603" s="268"/>
    </row>
    <row r="604" spans="1:33" ht="17.100000000000001" customHeight="1">
      <c r="A604" s="243">
        <v>63</v>
      </c>
      <c r="B604" s="351">
        <v>9916</v>
      </c>
      <c r="C604" s="870" t="s">
        <v>14727</v>
      </c>
      <c r="D604" s="597"/>
      <c r="E604" s="604"/>
      <c r="F604" s="627"/>
      <c r="G604" s="654"/>
      <c r="H604" s="654"/>
      <c r="I604" s="661"/>
      <c r="J604" s="629"/>
      <c r="K604" s="630"/>
      <c r="L604" s="630"/>
      <c r="M604" s="1228"/>
      <c r="N604" s="1344"/>
      <c r="O604" s="1345"/>
      <c r="P604" s="1250"/>
      <c r="Q604" s="1346"/>
      <c r="R604" s="1236"/>
      <c r="S604" s="1237"/>
      <c r="T604" s="1341"/>
      <c r="U604" s="1342"/>
      <c r="V604" s="1347"/>
      <c r="W604" s="1805"/>
      <c r="X604" s="1225"/>
      <c r="Y604" s="1306"/>
      <c r="Z604" s="1302" t="s">
        <v>11869</v>
      </c>
      <c r="AA604" s="1303" t="s">
        <v>30</v>
      </c>
      <c r="AB604" s="1311">
        <v>0.85</v>
      </c>
      <c r="AC604" s="1745"/>
      <c r="AD604" s="1242"/>
      <c r="AE604" s="1291"/>
      <c r="AF604" s="391">
        <f>ROUND(ROUND(ROUND(ROUND(ROUND(G584*Q584,0)*U596,0)*Y603,0)*AB604,0)-AD601,0)</f>
        <v>225</v>
      </c>
      <c r="AG604" s="268"/>
    </row>
    <row r="605" spans="1:33" ht="17.100000000000001" customHeight="1">
      <c r="A605" s="243">
        <v>63</v>
      </c>
      <c r="B605" s="351">
        <v>9917</v>
      </c>
      <c r="C605" s="870" t="s">
        <v>14728</v>
      </c>
      <c r="D605" s="597"/>
      <c r="E605" s="604"/>
      <c r="F605" s="627"/>
      <c r="G605" s="654"/>
      <c r="H605" s="654"/>
      <c r="I605" s="661"/>
      <c r="J605" s="629"/>
      <c r="K605" s="630"/>
      <c r="L605" s="630"/>
      <c r="M605" s="1228"/>
      <c r="N605" s="1344"/>
      <c r="O605" s="1345"/>
      <c r="P605" s="1250"/>
      <c r="Q605" s="1346"/>
      <c r="R605" s="1236"/>
      <c r="S605" s="1237"/>
      <c r="T605" s="1341"/>
      <c r="U605" s="1342"/>
      <c r="V605" s="1347"/>
      <c r="W605" s="1684" t="s">
        <v>4708</v>
      </c>
      <c r="X605" s="1250" t="s">
        <v>30</v>
      </c>
      <c r="Y605" s="1291">
        <f>$Y$659</f>
        <v>0.85</v>
      </c>
      <c r="Z605" s="1220"/>
      <c r="AA605" s="1220"/>
      <c r="AB605" s="1306"/>
      <c r="AC605" s="1745"/>
      <c r="AD605" s="1242"/>
      <c r="AE605" s="1291"/>
      <c r="AF605" s="391">
        <f>ROUND(ROUND(ROUND(ROUND(G584*Q584,0)*U596,0)*Y605,0)-AD601,0)</f>
        <v>323</v>
      </c>
      <c r="AG605" s="268"/>
    </row>
    <row r="606" spans="1:33" ht="17.100000000000001" customHeight="1">
      <c r="A606" s="243">
        <v>63</v>
      </c>
      <c r="B606" s="351">
        <v>9918</v>
      </c>
      <c r="C606" s="870" t="s">
        <v>14729</v>
      </c>
      <c r="D606" s="597"/>
      <c r="E606" s="604"/>
      <c r="F606" s="627"/>
      <c r="G606" s="654"/>
      <c r="H606" s="654"/>
      <c r="I606" s="661"/>
      <c r="J606" s="629"/>
      <c r="K606" s="630"/>
      <c r="L606" s="630"/>
      <c r="M606" s="1228"/>
      <c r="N606" s="1344"/>
      <c r="O606" s="1345"/>
      <c r="P606" s="1250"/>
      <c r="Q606" s="1346"/>
      <c r="R606" s="1236"/>
      <c r="S606" s="1237"/>
      <c r="T606" s="1341"/>
      <c r="U606" s="1342"/>
      <c r="V606" s="1347"/>
      <c r="W606" s="1805"/>
      <c r="X606" s="1225"/>
      <c r="Y606" s="1306"/>
      <c r="Z606" s="1302" t="s">
        <v>11869</v>
      </c>
      <c r="AA606" s="1303" t="s">
        <v>30</v>
      </c>
      <c r="AB606" s="1311">
        <v>0.85</v>
      </c>
      <c r="AC606" s="1746"/>
      <c r="AD606" s="1220"/>
      <c r="AE606" s="1306"/>
      <c r="AF606" s="391">
        <f>ROUND(ROUND(ROUND(ROUND(ROUND(G584*Q584,0)*U596,0)*Y605,0)*AB606,0)-AD601,0)</f>
        <v>274</v>
      </c>
      <c r="AG606" s="268"/>
    </row>
    <row r="607" spans="1:33" ht="17.100000000000001" customHeight="1">
      <c r="A607" s="243">
        <v>63</v>
      </c>
      <c r="B607" s="351">
        <v>9919</v>
      </c>
      <c r="C607" s="870" t="s">
        <v>14730</v>
      </c>
      <c r="D607" s="597"/>
      <c r="E607" s="604"/>
      <c r="F607" s="627"/>
      <c r="G607" s="654"/>
      <c r="H607" s="654"/>
      <c r="I607" s="661"/>
      <c r="J607" s="629"/>
      <c r="K607" s="630"/>
      <c r="L607" s="630"/>
      <c r="M607" s="1228"/>
      <c r="N607" s="1344"/>
      <c r="O607" s="1345"/>
      <c r="P607" s="1250"/>
      <c r="Q607" s="1346"/>
      <c r="R607" s="1236"/>
      <c r="S607" s="1622" t="s">
        <v>237</v>
      </c>
      <c r="T607" s="670"/>
      <c r="U607" s="1348"/>
      <c r="V607" s="1305"/>
      <c r="W607" s="1233"/>
      <c r="X607" s="670"/>
      <c r="Y607" s="1320"/>
      <c r="Z607" s="1215"/>
      <c r="AA607" s="1215"/>
      <c r="AB607" s="1215"/>
      <c r="AC607" s="1215"/>
      <c r="AD607" s="1215"/>
      <c r="AE607" s="1294"/>
      <c r="AF607" s="391">
        <f>ROUND(ROUND(G584*Q584,0)*U608,0)</f>
        <v>276</v>
      </c>
      <c r="AG607" s="268"/>
    </row>
    <row r="608" spans="1:33" ht="17.100000000000001" customHeight="1">
      <c r="A608" s="243">
        <v>63</v>
      </c>
      <c r="B608" s="351">
        <v>9920</v>
      </c>
      <c r="C608" s="870" t="s">
        <v>14731</v>
      </c>
      <c r="D608" s="597"/>
      <c r="E608" s="604"/>
      <c r="F608" s="627"/>
      <c r="G608" s="654"/>
      <c r="H608" s="654"/>
      <c r="I608" s="661"/>
      <c r="J608" s="629"/>
      <c r="K608" s="630"/>
      <c r="L608" s="630"/>
      <c r="M608" s="1228"/>
      <c r="N608" s="1344"/>
      <c r="O608" s="1345"/>
      <c r="P608" s="1250"/>
      <c r="Q608" s="1346"/>
      <c r="R608" s="1236"/>
      <c r="S608" s="1745"/>
      <c r="T608" s="1250" t="s">
        <v>30</v>
      </c>
      <c r="U608" s="1242">
        <v>0.5</v>
      </c>
      <c r="V608" s="1291"/>
      <c r="W608" s="1234"/>
      <c r="X608" s="1225"/>
      <c r="Y608" s="1322"/>
      <c r="Z608" s="1233" t="s">
        <v>11869</v>
      </c>
      <c r="AA608" s="670" t="s">
        <v>30</v>
      </c>
      <c r="AB608" s="1293">
        <v>0.85</v>
      </c>
      <c r="AC608" s="1215"/>
      <c r="AD608" s="1215"/>
      <c r="AE608" s="1294"/>
      <c r="AF608" s="391">
        <f>ROUND(ROUND(ROUND(G584*Q584,0)*U608,0)*AB608,0)</f>
        <v>235</v>
      </c>
      <c r="AG608" s="268"/>
    </row>
    <row r="609" spans="1:33" ht="17.100000000000001" customHeight="1">
      <c r="A609" s="243">
        <v>63</v>
      </c>
      <c r="B609" s="351">
        <v>9921</v>
      </c>
      <c r="C609" s="870" t="s">
        <v>14732</v>
      </c>
      <c r="D609" s="597"/>
      <c r="E609" s="604"/>
      <c r="F609" s="627"/>
      <c r="G609" s="654"/>
      <c r="H609" s="654"/>
      <c r="I609" s="661"/>
      <c r="J609" s="629"/>
      <c r="K609" s="630"/>
      <c r="L609" s="630"/>
      <c r="M609" s="1228"/>
      <c r="N609" s="1344"/>
      <c r="O609" s="1345"/>
      <c r="P609" s="1250"/>
      <c r="Q609" s="1346"/>
      <c r="R609" s="1236"/>
      <c r="S609" s="1745"/>
      <c r="T609" s="1250"/>
      <c r="U609" s="1242"/>
      <c r="V609" s="1291"/>
      <c r="W609" s="1684" t="s">
        <v>4703</v>
      </c>
      <c r="X609" s="670" t="s">
        <v>30</v>
      </c>
      <c r="Y609" s="1305">
        <f>$Y$657</f>
        <v>0.7</v>
      </c>
      <c r="Z609" s="1226"/>
      <c r="AA609" s="1226"/>
      <c r="AB609" s="1226"/>
      <c r="AC609" s="1226"/>
      <c r="AD609" s="1226"/>
      <c r="AE609" s="1310"/>
      <c r="AF609" s="391">
        <f>ROUND(ROUND(ROUND(G584*Q584,0)*U608,0)*Y609,0)</f>
        <v>193</v>
      </c>
      <c r="AG609" s="268"/>
    </row>
    <row r="610" spans="1:33" ht="17.100000000000001" customHeight="1">
      <c r="A610" s="243">
        <v>63</v>
      </c>
      <c r="B610" s="351">
        <v>9922</v>
      </c>
      <c r="C610" s="870" t="s">
        <v>14733</v>
      </c>
      <c r="D610" s="597"/>
      <c r="E610" s="604"/>
      <c r="F610" s="627"/>
      <c r="G610" s="654"/>
      <c r="H610" s="654"/>
      <c r="I610" s="661"/>
      <c r="J610" s="629"/>
      <c r="K610" s="630"/>
      <c r="L610" s="630"/>
      <c r="M610" s="1228"/>
      <c r="N610" s="1344"/>
      <c r="O610" s="1345"/>
      <c r="P610" s="1250"/>
      <c r="Q610" s="1346"/>
      <c r="R610" s="1236"/>
      <c r="S610" s="1745"/>
      <c r="T610" s="1250"/>
      <c r="U610" s="1242"/>
      <c r="V610" s="1291"/>
      <c r="W610" s="1805"/>
      <c r="X610" s="1225"/>
      <c r="Y610" s="1306"/>
      <c r="Z610" s="1302" t="s">
        <v>11869</v>
      </c>
      <c r="AA610" s="1303" t="s">
        <v>30</v>
      </c>
      <c r="AB610" s="1304">
        <v>0.85</v>
      </c>
      <c r="AC610" s="1215"/>
      <c r="AD610" s="1215"/>
      <c r="AE610" s="1294"/>
      <c r="AF610" s="391">
        <f>ROUND(ROUND(ROUND(ROUND(G584*Q584,0)*U608,0)*Y609,0)*AB610,0)</f>
        <v>164</v>
      </c>
      <c r="AG610" s="268"/>
    </row>
    <row r="611" spans="1:33" ht="17.100000000000001" customHeight="1">
      <c r="A611" s="243">
        <v>63</v>
      </c>
      <c r="B611" s="351">
        <v>9923</v>
      </c>
      <c r="C611" s="870" t="s">
        <v>14734</v>
      </c>
      <c r="D611" s="597"/>
      <c r="E611" s="604"/>
      <c r="F611" s="627"/>
      <c r="G611" s="654"/>
      <c r="H611" s="654"/>
      <c r="I611" s="661"/>
      <c r="J611" s="629"/>
      <c r="K611" s="630"/>
      <c r="L611" s="630"/>
      <c r="M611" s="1228"/>
      <c r="N611" s="1344"/>
      <c r="O611" s="1345"/>
      <c r="P611" s="1250"/>
      <c r="Q611" s="1346"/>
      <c r="R611" s="1236"/>
      <c r="S611" s="1745"/>
      <c r="T611" s="1250"/>
      <c r="U611" s="1242"/>
      <c r="V611" s="1291"/>
      <c r="W611" s="1684" t="s">
        <v>4708</v>
      </c>
      <c r="X611" s="670" t="s">
        <v>30</v>
      </c>
      <c r="Y611" s="1305">
        <f>$Y$659</f>
        <v>0.85</v>
      </c>
      <c r="Z611" s="1220"/>
      <c r="AA611" s="1220"/>
      <c r="AB611" s="1220"/>
      <c r="AC611" s="1220"/>
      <c r="AD611" s="1220"/>
      <c r="AE611" s="1306"/>
      <c r="AF611" s="391">
        <f>ROUND(ROUND(ROUND(G584*Q584,0)*U608,0)*Y611,0)</f>
        <v>235</v>
      </c>
      <c r="AG611" s="268"/>
    </row>
    <row r="612" spans="1:33" ht="17.100000000000001" customHeight="1">
      <c r="A612" s="243">
        <v>63</v>
      </c>
      <c r="B612" s="351">
        <v>9924</v>
      </c>
      <c r="C612" s="870" t="s">
        <v>14735</v>
      </c>
      <c r="D612" s="597"/>
      <c r="E612" s="604"/>
      <c r="F612" s="627"/>
      <c r="G612" s="654"/>
      <c r="H612" s="654"/>
      <c r="I612" s="661"/>
      <c r="J612" s="629"/>
      <c r="K612" s="630"/>
      <c r="L612" s="630"/>
      <c r="M612" s="1228"/>
      <c r="N612" s="1344"/>
      <c r="O612" s="1345"/>
      <c r="P612" s="1250"/>
      <c r="Q612" s="1346"/>
      <c r="R612" s="1236"/>
      <c r="S612" s="1745"/>
      <c r="T612" s="1250"/>
      <c r="U612" s="1242"/>
      <c r="V612" s="1291"/>
      <c r="W612" s="1805"/>
      <c r="X612" s="1225"/>
      <c r="Y612" s="1306"/>
      <c r="Z612" s="1302" t="s">
        <v>11869</v>
      </c>
      <c r="AA612" s="1303" t="s">
        <v>30</v>
      </c>
      <c r="AB612" s="1304">
        <v>0.85</v>
      </c>
      <c r="AC612" s="1215"/>
      <c r="AD612" s="1215"/>
      <c r="AE612" s="1294"/>
      <c r="AF612" s="391">
        <f>ROUND(ROUND(ROUND(ROUND(G584*Q584,0)*U608,0)*Y611,0)*AB612,0)</f>
        <v>200</v>
      </c>
      <c r="AG612" s="268"/>
    </row>
    <row r="613" spans="1:33" ht="17.100000000000001" customHeight="1">
      <c r="A613" s="243">
        <v>63</v>
      </c>
      <c r="B613" s="351">
        <v>9925</v>
      </c>
      <c r="C613" s="870" t="s">
        <v>14736</v>
      </c>
      <c r="D613" s="597"/>
      <c r="E613" s="604"/>
      <c r="F613" s="627"/>
      <c r="G613" s="654"/>
      <c r="H613" s="654"/>
      <c r="I613" s="661"/>
      <c r="J613" s="629"/>
      <c r="K613" s="630"/>
      <c r="L613" s="630"/>
      <c r="M613" s="1228"/>
      <c r="N613" s="1344"/>
      <c r="O613" s="1345"/>
      <c r="P613" s="1250"/>
      <c r="Q613" s="1346"/>
      <c r="R613" s="1236"/>
      <c r="S613" s="1745"/>
      <c r="T613" s="1250"/>
      <c r="U613" s="1242"/>
      <c r="V613" s="1291"/>
      <c r="W613" s="1233"/>
      <c r="X613" s="670"/>
      <c r="Y613" s="1320"/>
      <c r="Z613" s="1215"/>
      <c r="AA613" s="1215"/>
      <c r="AB613" s="1294"/>
      <c r="AC613" s="1533" t="s">
        <v>167</v>
      </c>
      <c r="AD613" s="1250">
        <v>5</v>
      </c>
      <c r="AE613" s="1308" t="s">
        <v>168</v>
      </c>
      <c r="AF613" s="391">
        <f>ROUND(ROUND(ROUND(G584*Q584,0)*U608,0)-AD613,0)</f>
        <v>271</v>
      </c>
      <c r="AG613" s="268"/>
    </row>
    <row r="614" spans="1:33" ht="17.100000000000001" customHeight="1">
      <c r="A614" s="243">
        <v>63</v>
      </c>
      <c r="B614" s="351">
        <v>9926</v>
      </c>
      <c r="C614" s="870" t="s">
        <v>14737</v>
      </c>
      <c r="D614" s="597"/>
      <c r="E614" s="604"/>
      <c r="F614" s="627"/>
      <c r="G614" s="654"/>
      <c r="H614" s="654"/>
      <c r="I614" s="661"/>
      <c r="J614" s="629"/>
      <c r="K614" s="630"/>
      <c r="L614" s="630"/>
      <c r="M614" s="1228"/>
      <c r="N614" s="1344"/>
      <c r="O614" s="1345"/>
      <c r="P614" s="1250"/>
      <c r="Q614" s="1346"/>
      <c r="R614" s="1236"/>
      <c r="S614" s="1238"/>
      <c r="T614" s="1250"/>
      <c r="U614" s="1242"/>
      <c r="V614" s="1242"/>
      <c r="W614" s="1234"/>
      <c r="X614" s="1225"/>
      <c r="Y614" s="1322"/>
      <c r="Z614" s="1233" t="s">
        <v>11869</v>
      </c>
      <c r="AA614" s="670" t="s">
        <v>30</v>
      </c>
      <c r="AB614" s="1309">
        <v>0.85</v>
      </c>
      <c r="AC614" s="1745"/>
      <c r="AD614" s="1250"/>
      <c r="AE614" s="1308"/>
      <c r="AF614" s="391">
        <f>ROUND(ROUND(ROUND(ROUND(G584*Q584,0)*U608,0)*AB614,0)-AD613,0)</f>
        <v>230</v>
      </c>
      <c r="AG614" s="268"/>
    </row>
    <row r="615" spans="1:33" ht="17.100000000000001" customHeight="1">
      <c r="A615" s="243">
        <v>63</v>
      </c>
      <c r="B615" s="351">
        <v>9927</v>
      </c>
      <c r="C615" s="870" t="s">
        <v>14738</v>
      </c>
      <c r="D615" s="597"/>
      <c r="E615" s="604"/>
      <c r="F615" s="627"/>
      <c r="G615" s="654"/>
      <c r="H615" s="654"/>
      <c r="I615" s="661"/>
      <c r="J615" s="629"/>
      <c r="K615" s="630"/>
      <c r="L615" s="630"/>
      <c r="M615" s="1228"/>
      <c r="N615" s="1344"/>
      <c r="O615" s="1345"/>
      <c r="P615" s="1250"/>
      <c r="Q615" s="1346"/>
      <c r="R615" s="1236"/>
      <c r="S615" s="1238"/>
      <c r="T615" s="1250"/>
      <c r="U615" s="1242"/>
      <c r="V615" s="1242"/>
      <c r="W615" s="1684" t="s">
        <v>4703</v>
      </c>
      <c r="X615" s="1250" t="s">
        <v>30</v>
      </c>
      <c r="Y615" s="1291">
        <f>$Y$657</f>
        <v>0.7</v>
      </c>
      <c r="Z615" s="1226"/>
      <c r="AA615" s="1226"/>
      <c r="AB615" s="1310"/>
      <c r="AC615" s="1745"/>
      <c r="AD615" s="1242"/>
      <c r="AE615" s="1291"/>
      <c r="AF615" s="391">
        <f>ROUND(ROUND(ROUND(ROUND(G584*Q584,0)*U608,0)*Y615,0)-AD613,0)</f>
        <v>188</v>
      </c>
      <c r="AG615" s="268"/>
    </row>
    <row r="616" spans="1:33" ht="17.100000000000001" customHeight="1">
      <c r="A616" s="243">
        <v>63</v>
      </c>
      <c r="B616" s="351">
        <v>9928</v>
      </c>
      <c r="C616" s="870" t="s">
        <v>14739</v>
      </c>
      <c r="D616" s="597"/>
      <c r="E616" s="604"/>
      <c r="F616" s="627"/>
      <c r="G616" s="654"/>
      <c r="H616" s="654"/>
      <c r="I616" s="661"/>
      <c r="J616" s="629"/>
      <c r="K616" s="630"/>
      <c r="L616" s="630"/>
      <c r="M616" s="1228"/>
      <c r="N616" s="1344"/>
      <c r="O616" s="1345"/>
      <c r="P616" s="1250"/>
      <c r="Q616" s="1346"/>
      <c r="R616" s="1236"/>
      <c r="S616" s="1238"/>
      <c r="T616" s="1250"/>
      <c r="U616" s="1242"/>
      <c r="V616" s="1242"/>
      <c r="W616" s="1805"/>
      <c r="X616" s="1225"/>
      <c r="Y616" s="1306"/>
      <c r="Z616" s="1302" t="s">
        <v>11869</v>
      </c>
      <c r="AA616" s="1303" t="s">
        <v>30</v>
      </c>
      <c r="AB616" s="1311">
        <v>0.85</v>
      </c>
      <c r="AC616" s="1745"/>
      <c r="AD616" s="1242"/>
      <c r="AE616" s="1291"/>
      <c r="AF616" s="391">
        <f>ROUND(ROUND(ROUND(ROUND(ROUND(G584*Q584,0)*U608,0)*Y615,0)*AB616,0)-AD613,0)</f>
        <v>159</v>
      </c>
      <c r="AG616" s="268"/>
    </row>
    <row r="617" spans="1:33" ht="17.100000000000001" customHeight="1">
      <c r="A617" s="243">
        <v>63</v>
      </c>
      <c r="B617" s="351">
        <v>9929</v>
      </c>
      <c r="C617" s="870" t="s">
        <v>14740</v>
      </c>
      <c r="D617" s="597"/>
      <c r="E617" s="604"/>
      <c r="F617" s="627"/>
      <c r="G617" s="654"/>
      <c r="H617" s="654"/>
      <c r="I617" s="661"/>
      <c r="J617" s="629"/>
      <c r="K617" s="630"/>
      <c r="L617" s="630"/>
      <c r="M617" s="1228"/>
      <c r="N617" s="1344"/>
      <c r="O617" s="1345"/>
      <c r="P617" s="1250"/>
      <c r="Q617" s="1346"/>
      <c r="R617" s="1236"/>
      <c r="S617" s="1238"/>
      <c r="T617" s="1250"/>
      <c r="U617" s="1242"/>
      <c r="V617" s="1242"/>
      <c r="W617" s="1684" t="s">
        <v>4708</v>
      </c>
      <c r="X617" s="1250" t="s">
        <v>30</v>
      </c>
      <c r="Y617" s="1291">
        <f>$Y$659</f>
        <v>0.85</v>
      </c>
      <c r="Z617" s="1220"/>
      <c r="AA617" s="1220"/>
      <c r="AB617" s="1306"/>
      <c r="AC617" s="1745"/>
      <c r="AD617" s="1242"/>
      <c r="AE617" s="1291"/>
      <c r="AF617" s="391">
        <f>ROUND(ROUND(ROUND(ROUND(G584*Q584,0)*U608,0)*Y617,0)-AD613,0)</f>
        <v>230</v>
      </c>
      <c r="AG617" s="268"/>
    </row>
    <row r="618" spans="1:33" ht="17.100000000000001" customHeight="1">
      <c r="A618" s="243">
        <v>63</v>
      </c>
      <c r="B618" s="351">
        <v>9930</v>
      </c>
      <c r="C618" s="870" t="s">
        <v>14741</v>
      </c>
      <c r="D618" s="597"/>
      <c r="E618" s="604"/>
      <c r="F618" s="627"/>
      <c r="G618" s="654"/>
      <c r="H618" s="654"/>
      <c r="I618" s="661"/>
      <c r="J618" s="629"/>
      <c r="K618" s="630"/>
      <c r="L618" s="630"/>
      <c r="M618" s="1228"/>
      <c r="N618" s="1344"/>
      <c r="O618" s="1345"/>
      <c r="P618" s="1250"/>
      <c r="Q618" s="1346"/>
      <c r="R618" s="1349"/>
      <c r="S618" s="1238"/>
      <c r="T618" s="1250"/>
      <c r="U618" s="1242"/>
      <c r="V618" s="1242"/>
      <c r="W618" s="1805"/>
      <c r="X618" s="1225"/>
      <c r="Y618" s="1306"/>
      <c r="Z618" s="1302" t="s">
        <v>11869</v>
      </c>
      <c r="AA618" s="1303" t="s">
        <v>30</v>
      </c>
      <c r="AB618" s="1311">
        <v>0.85</v>
      </c>
      <c r="AC618" s="1746"/>
      <c r="AD618" s="1220"/>
      <c r="AE618" s="1306"/>
      <c r="AF618" s="391">
        <f>ROUND(ROUND(ROUND(ROUND(ROUND(G584*Q584,0)*U608,0)*Y617,0)*AB618,0)-AD613,0)</f>
        <v>195</v>
      </c>
      <c r="AG618" s="268"/>
    </row>
    <row r="619" spans="1:33" ht="17.100000000000001" customHeight="1">
      <c r="A619" s="229">
        <v>63</v>
      </c>
      <c r="B619" s="337">
        <v>9217</v>
      </c>
      <c r="C619" s="871" t="s">
        <v>14742</v>
      </c>
      <c r="D619" s="1124"/>
      <c r="E619" s="1125"/>
      <c r="F619" s="597"/>
      <c r="G619" s="654"/>
      <c r="H619" s="654"/>
      <c r="I619" s="661"/>
      <c r="J619" s="1626" t="s">
        <v>11892</v>
      </c>
      <c r="K619" s="562"/>
      <c r="L619" s="562"/>
      <c r="M619" s="664"/>
      <c r="N619" s="1102"/>
      <c r="O619" s="604"/>
      <c r="P619" s="605"/>
      <c r="Q619" s="607"/>
      <c r="R619" s="1212"/>
      <c r="S619" s="1212"/>
      <c r="T619" s="664"/>
      <c r="U619" s="664"/>
      <c r="V619" s="664"/>
      <c r="W619" s="1227"/>
      <c r="X619" s="1212"/>
      <c r="Y619" s="1287"/>
      <c r="Z619" s="1213"/>
      <c r="AA619" s="1213"/>
      <c r="AB619" s="1213"/>
      <c r="AC619" s="1213"/>
      <c r="AD619" s="1213"/>
      <c r="AE619" s="1288"/>
      <c r="AF619" s="473">
        <f>ROUND(ROUND(G584+K620,0)*Q584,0)</f>
        <v>559</v>
      </c>
      <c r="AG619" s="268"/>
    </row>
    <row r="620" spans="1:33" ht="17.100000000000001" customHeight="1">
      <c r="A620" s="243">
        <v>63</v>
      </c>
      <c r="B620" s="351">
        <v>9931</v>
      </c>
      <c r="C620" s="870" t="s">
        <v>14743</v>
      </c>
      <c r="D620" s="1124"/>
      <c r="E620" s="1125"/>
      <c r="F620" s="597"/>
      <c r="G620" s="654"/>
      <c r="H620" s="654"/>
      <c r="I620" s="661"/>
      <c r="J620" s="1745"/>
      <c r="K620" s="1228">
        <v>12</v>
      </c>
      <c r="L620" s="618" t="s">
        <v>16</v>
      </c>
      <c r="M620" s="654"/>
      <c r="N620" s="1102"/>
      <c r="O620" s="604"/>
      <c r="P620" s="605"/>
      <c r="Q620" s="607"/>
      <c r="R620" s="1228"/>
      <c r="S620" s="1228"/>
      <c r="T620" s="654"/>
      <c r="U620" s="654"/>
      <c r="V620" s="654"/>
      <c r="W620" s="1229"/>
      <c r="X620" s="1214"/>
      <c r="Y620" s="1292"/>
      <c r="Z620" s="1233" t="s">
        <v>11869</v>
      </c>
      <c r="AA620" s="670" t="s">
        <v>30</v>
      </c>
      <c r="AB620" s="1293">
        <v>0.85</v>
      </c>
      <c r="AC620" s="1215"/>
      <c r="AD620" s="1215"/>
      <c r="AE620" s="1294"/>
      <c r="AF620" s="391">
        <f>ROUND(ROUND(ROUND(G584+K620,0)*Q584,0)*AB620,0)</f>
        <v>475</v>
      </c>
      <c r="AG620" s="268"/>
    </row>
    <row r="621" spans="1:33" ht="17.100000000000001" customHeight="1">
      <c r="A621" s="229">
        <v>63</v>
      </c>
      <c r="B621" s="337">
        <v>9218</v>
      </c>
      <c r="C621" s="871" t="s">
        <v>14744</v>
      </c>
      <c r="D621" s="1124"/>
      <c r="E621" s="1125"/>
      <c r="F621" s="597"/>
      <c r="G621" s="654"/>
      <c r="H621" s="654"/>
      <c r="I621" s="661"/>
      <c r="J621" s="1745"/>
      <c r="K621" s="630"/>
      <c r="L621" s="1228"/>
      <c r="M621" s="1313"/>
      <c r="N621" s="1314"/>
      <c r="O621" s="1315"/>
      <c r="P621" s="1316"/>
      <c r="Q621" s="1317"/>
      <c r="R621" s="1230"/>
      <c r="S621" s="1230"/>
      <c r="T621" s="654"/>
      <c r="U621" s="654"/>
      <c r="V621" s="654"/>
      <c r="W621" s="1810" t="s">
        <v>4703</v>
      </c>
      <c r="X621" s="1212" t="s">
        <v>30</v>
      </c>
      <c r="Y621" s="1335">
        <f>$Y$657</f>
        <v>0.7</v>
      </c>
      <c r="Z621" s="1231"/>
      <c r="AA621" s="1231"/>
      <c r="AB621" s="1231"/>
      <c r="AC621" s="1231"/>
      <c r="AD621" s="1231"/>
      <c r="AE621" s="1336"/>
      <c r="AF621" s="473">
        <f>ROUND(ROUND(ROUND(G584+K620,0)*Q584,0)*Y621,0)</f>
        <v>391</v>
      </c>
      <c r="AG621" s="268"/>
    </row>
    <row r="622" spans="1:33" ht="17.100000000000001" customHeight="1">
      <c r="A622" s="243">
        <v>63</v>
      </c>
      <c r="B622" s="351">
        <v>9932</v>
      </c>
      <c r="C622" s="870" t="s">
        <v>14745</v>
      </c>
      <c r="D622" s="1124"/>
      <c r="E622" s="1125"/>
      <c r="F622" s="597"/>
      <c r="G622" s="654"/>
      <c r="H622" s="654"/>
      <c r="I622" s="661"/>
      <c r="J622" s="1745"/>
      <c r="K622" s="630"/>
      <c r="L622" s="1228"/>
      <c r="M622" s="1313"/>
      <c r="N622" s="1314"/>
      <c r="O622" s="1315"/>
      <c r="P622" s="1316"/>
      <c r="Q622" s="1317"/>
      <c r="R622" s="1230"/>
      <c r="S622" s="1230"/>
      <c r="T622" s="654"/>
      <c r="U622" s="654"/>
      <c r="V622" s="654"/>
      <c r="W622" s="1805"/>
      <c r="X622" s="1214"/>
      <c r="Y622" s="1337"/>
      <c r="Z622" s="1302" t="s">
        <v>11869</v>
      </c>
      <c r="AA622" s="1303" t="s">
        <v>30</v>
      </c>
      <c r="AB622" s="1304">
        <v>0.85</v>
      </c>
      <c r="AC622" s="1215"/>
      <c r="AD622" s="1215"/>
      <c r="AE622" s="1294"/>
      <c r="AF622" s="391">
        <f>ROUND(ROUND(ROUND(ROUND(G584+K620,0)*Q584,0)*Y621,0)*AB622,0)</f>
        <v>332</v>
      </c>
      <c r="AG622" s="268"/>
    </row>
    <row r="623" spans="1:33" ht="17.100000000000001" customHeight="1">
      <c r="A623" s="229">
        <v>63</v>
      </c>
      <c r="B623" s="337">
        <v>9219</v>
      </c>
      <c r="C623" s="871" t="s">
        <v>14746</v>
      </c>
      <c r="D623" s="1124"/>
      <c r="E623" s="1125"/>
      <c r="F623" s="597"/>
      <c r="G623" s="654"/>
      <c r="H623" s="654"/>
      <c r="I623" s="661"/>
      <c r="J623" s="1745"/>
      <c r="K623" s="630"/>
      <c r="L623" s="1228"/>
      <c r="M623" s="1313"/>
      <c r="N623" s="1314"/>
      <c r="O623" s="1315"/>
      <c r="P623" s="1316"/>
      <c r="Q623" s="1317"/>
      <c r="R623" s="1230"/>
      <c r="S623" s="1230"/>
      <c r="T623" s="654"/>
      <c r="U623" s="654"/>
      <c r="V623" s="654"/>
      <c r="W623" s="1810" t="s">
        <v>4708</v>
      </c>
      <c r="X623" s="1212" t="s">
        <v>30</v>
      </c>
      <c r="Y623" s="1335">
        <f>$Y$659</f>
        <v>0.85</v>
      </c>
      <c r="Z623" s="1232"/>
      <c r="AA623" s="1232"/>
      <c r="AB623" s="1232"/>
      <c r="AC623" s="1232"/>
      <c r="AD623" s="1232"/>
      <c r="AE623" s="1337"/>
      <c r="AF623" s="473">
        <f>ROUND(ROUND(ROUND(G584+K620,0)*Q584,0)*Y623,0)</f>
        <v>475</v>
      </c>
      <c r="AG623" s="268"/>
    </row>
    <row r="624" spans="1:33" ht="17.100000000000001" customHeight="1">
      <c r="A624" s="243">
        <v>63</v>
      </c>
      <c r="B624" s="351">
        <v>9933</v>
      </c>
      <c r="C624" s="870" t="s">
        <v>14747</v>
      </c>
      <c r="D624" s="1124"/>
      <c r="E624" s="1125"/>
      <c r="F624" s="597"/>
      <c r="G624" s="654"/>
      <c r="H624" s="654"/>
      <c r="I624" s="661"/>
      <c r="J624" s="1745"/>
      <c r="K624" s="630"/>
      <c r="L624" s="1228"/>
      <c r="M624" s="1313"/>
      <c r="N624" s="1314"/>
      <c r="O624" s="1315"/>
      <c r="P624" s="1316"/>
      <c r="Q624" s="1317"/>
      <c r="R624" s="1230"/>
      <c r="S624" s="1230"/>
      <c r="T624" s="654"/>
      <c r="U624" s="654"/>
      <c r="V624" s="654"/>
      <c r="W624" s="1805"/>
      <c r="X624" s="1214"/>
      <c r="Y624" s="1337"/>
      <c r="Z624" s="1302" t="s">
        <v>11869</v>
      </c>
      <c r="AA624" s="1303" t="s">
        <v>30</v>
      </c>
      <c r="AB624" s="1304">
        <v>0.85</v>
      </c>
      <c r="AC624" s="1215"/>
      <c r="AD624" s="1215"/>
      <c r="AE624" s="1294"/>
      <c r="AF624" s="391">
        <f>ROUND(ROUND(ROUND(ROUND(G584+K620,0)*Q584,0)*Y623,0)*AB624,0)</f>
        <v>404</v>
      </c>
      <c r="AG624" s="268"/>
    </row>
    <row r="625" spans="1:33" ht="17.100000000000001" customHeight="1">
      <c r="A625" s="243">
        <v>63</v>
      </c>
      <c r="B625" s="351">
        <v>9934</v>
      </c>
      <c r="C625" s="870" t="s">
        <v>14748</v>
      </c>
      <c r="D625" s="1124"/>
      <c r="E625" s="1125"/>
      <c r="F625" s="597"/>
      <c r="G625" s="654"/>
      <c r="H625" s="654"/>
      <c r="I625" s="661"/>
      <c r="J625" s="629"/>
      <c r="K625" s="630"/>
      <c r="L625" s="1228"/>
      <c r="M625" s="1313"/>
      <c r="N625" s="1314"/>
      <c r="O625" s="1315"/>
      <c r="P625" s="1316"/>
      <c r="Q625" s="1317"/>
      <c r="R625" s="1230"/>
      <c r="S625" s="1230"/>
      <c r="T625" s="654"/>
      <c r="U625" s="654"/>
      <c r="V625" s="654"/>
      <c r="W625" s="1233"/>
      <c r="X625" s="670"/>
      <c r="Y625" s="1320"/>
      <c r="Z625" s="1215"/>
      <c r="AA625" s="1215"/>
      <c r="AB625" s="1294"/>
      <c r="AC625" s="1533" t="s">
        <v>167</v>
      </c>
      <c r="AD625" s="1250">
        <v>5</v>
      </c>
      <c r="AE625" s="1308" t="s">
        <v>168</v>
      </c>
      <c r="AF625" s="391">
        <f>ROUND(ROUND(ROUND(G584+K620,0)*Q584,0)-AD625,0)</f>
        <v>554</v>
      </c>
      <c r="AG625" s="268"/>
    </row>
    <row r="626" spans="1:33" ht="17.100000000000001" customHeight="1">
      <c r="A626" s="243">
        <v>63</v>
      </c>
      <c r="B626" s="351">
        <v>9935</v>
      </c>
      <c r="C626" s="870" t="s">
        <v>14749</v>
      </c>
      <c r="D626" s="1124"/>
      <c r="E626" s="1125"/>
      <c r="F626" s="597"/>
      <c r="G626" s="654"/>
      <c r="H626" s="654"/>
      <c r="I626" s="661"/>
      <c r="J626" s="629"/>
      <c r="K626" s="630"/>
      <c r="L626" s="1228"/>
      <c r="M626" s="1313"/>
      <c r="N626" s="1314"/>
      <c r="O626" s="1315"/>
      <c r="P626" s="1316"/>
      <c r="Q626" s="1317"/>
      <c r="R626" s="1230"/>
      <c r="S626" s="1230"/>
      <c r="T626" s="654"/>
      <c r="U626" s="654"/>
      <c r="V626" s="654"/>
      <c r="W626" s="1234"/>
      <c r="X626" s="1225"/>
      <c r="Y626" s="1322"/>
      <c r="Z626" s="1233" t="s">
        <v>11869</v>
      </c>
      <c r="AA626" s="670" t="s">
        <v>30</v>
      </c>
      <c r="AB626" s="1309">
        <v>0.85</v>
      </c>
      <c r="AC626" s="1745"/>
      <c r="AD626" s="1250"/>
      <c r="AE626" s="1308"/>
      <c r="AF626" s="391">
        <f>ROUND(ROUND(ROUND(ROUND(G584+K620,0)*Q584,0)*AB626,0)-AD625,0)</f>
        <v>470</v>
      </c>
      <c r="AG626" s="268"/>
    </row>
    <row r="627" spans="1:33" ht="17.100000000000001" customHeight="1">
      <c r="A627" s="243">
        <v>63</v>
      </c>
      <c r="B627" s="351">
        <v>9936</v>
      </c>
      <c r="C627" s="870" t="s">
        <v>14750</v>
      </c>
      <c r="D627" s="1124"/>
      <c r="E627" s="1125"/>
      <c r="F627" s="597"/>
      <c r="G627" s="654"/>
      <c r="H627" s="654"/>
      <c r="I627" s="661"/>
      <c r="J627" s="629"/>
      <c r="K627" s="630"/>
      <c r="L627" s="1228"/>
      <c r="M627" s="1313"/>
      <c r="N627" s="1314"/>
      <c r="O627" s="1315"/>
      <c r="P627" s="1316"/>
      <c r="Q627" s="1317"/>
      <c r="R627" s="1230"/>
      <c r="S627" s="1230"/>
      <c r="T627" s="654"/>
      <c r="U627" s="654"/>
      <c r="V627" s="654"/>
      <c r="W627" s="1684" t="s">
        <v>4703</v>
      </c>
      <c r="X627" s="1250" t="s">
        <v>30</v>
      </c>
      <c r="Y627" s="1291">
        <v>0.7</v>
      </c>
      <c r="Z627" s="1226"/>
      <c r="AA627" s="1226"/>
      <c r="AB627" s="1310"/>
      <c r="AC627" s="1745"/>
      <c r="AD627" s="1242"/>
      <c r="AE627" s="1291"/>
      <c r="AF627" s="391">
        <f>ROUND(ROUND(ROUND(ROUND(G584+K620,0)*Q584,0)*Y627,0)-AD625,0)</f>
        <v>386</v>
      </c>
      <c r="AG627" s="268"/>
    </row>
    <row r="628" spans="1:33" ht="17.100000000000001" customHeight="1">
      <c r="A628" s="243">
        <v>63</v>
      </c>
      <c r="B628" s="351">
        <v>9937</v>
      </c>
      <c r="C628" s="870" t="s">
        <v>14751</v>
      </c>
      <c r="D628" s="1124"/>
      <c r="E628" s="1125"/>
      <c r="F628" s="597"/>
      <c r="G628" s="654"/>
      <c r="H628" s="654"/>
      <c r="I628" s="661"/>
      <c r="J628" s="629"/>
      <c r="K628" s="630"/>
      <c r="L628" s="1228"/>
      <c r="M628" s="1313"/>
      <c r="N628" s="1314"/>
      <c r="O628" s="1315"/>
      <c r="P628" s="1316"/>
      <c r="Q628" s="1317"/>
      <c r="R628" s="1230"/>
      <c r="S628" s="1230"/>
      <c r="T628" s="654"/>
      <c r="U628" s="654"/>
      <c r="V628" s="654"/>
      <c r="W628" s="1805"/>
      <c r="X628" s="1225"/>
      <c r="Y628" s="1306"/>
      <c r="Z628" s="1302" t="s">
        <v>11869</v>
      </c>
      <c r="AA628" s="1303" t="s">
        <v>30</v>
      </c>
      <c r="AB628" s="1311">
        <v>0.85</v>
      </c>
      <c r="AC628" s="1745"/>
      <c r="AD628" s="1242"/>
      <c r="AE628" s="1291"/>
      <c r="AF628" s="391">
        <f>ROUND(ROUND(ROUND(ROUND(ROUND(G584+K620,0)*Q584,0)*Y627,0)*AB628,0)-AD625,0)</f>
        <v>327</v>
      </c>
      <c r="AG628" s="268"/>
    </row>
    <row r="629" spans="1:33" ht="17.100000000000001" customHeight="1">
      <c r="A629" s="243">
        <v>63</v>
      </c>
      <c r="B629" s="351">
        <v>9938</v>
      </c>
      <c r="C629" s="870" t="s">
        <v>14752</v>
      </c>
      <c r="D629" s="1124"/>
      <c r="E629" s="1125"/>
      <c r="F629" s="597"/>
      <c r="G629" s="654"/>
      <c r="H629" s="654"/>
      <c r="I629" s="661"/>
      <c r="J629" s="629"/>
      <c r="K629" s="630"/>
      <c r="L629" s="1228"/>
      <c r="M629" s="1313"/>
      <c r="N629" s="1314"/>
      <c r="O629" s="1315"/>
      <c r="P629" s="1316"/>
      <c r="Q629" s="1317"/>
      <c r="R629" s="1230"/>
      <c r="S629" s="1230"/>
      <c r="T629" s="654"/>
      <c r="U629" s="654"/>
      <c r="V629" s="654"/>
      <c r="W629" s="1684" t="s">
        <v>4708</v>
      </c>
      <c r="X629" s="1250" t="s">
        <v>30</v>
      </c>
      <c r="Y629" s="1291">
        <v>0.85</v>
      </c>
      <c r="Z629" s="1220"/>
      <c r="AA629" s="1220"/>
      <c r="AB629" s="1306"/>
      <c r="AC629" s="1745"/>
      <c r="AD629" s="1242"/>
      <c r="AE629" s="1291"/>
      <c r="AF629" s="391">
        <f>ROUND(ROUND(ROUND(ROUND(G584+K620,0)*Q584,0)*Y629,0)-AD625,0)</f>
        <v>470</v>
      </c>
      <c r="AG629" s="268"/>
    </row>
    <row r="630" spans="1:33" ht="17.100000000000001" customHeight="1">
      <c r="A630" s="243">
        <v>63</v>
      </c>
      <c r="B630" s="351">
        <v>9939</v>
      </c>
      <c r="C630" s="870" t="s">
        <v>14753</v>
      </c>
      <c r="D630" s="1124"/>
      <c r="E630" s="1125"/>
      <c r="F630" s="597"/>
      <c r="G630" s="654"/>
      <c r="H630" s="654"/>
      <c r="I630" s="661"/>
      <c r="J630" s="629"/>
      <c r="K630" s="630"/>
      <c r="L630" s="1228"/>
      <c r="M630" s="1313"/>
      <c r="N630" s="1314"/>
      <c r="O630" s="1315"/>
      <c r="P630" s="1316"/>
      <c r="Q630" s="1317"/>
      <c r="R630" s="1230"/>
      <c r="S630" s="1230"/>
      <c r="T630" s="654"/>
      <c r="U630" s="654"/>
      <c r="V630" s="654"/>
      <c r="W630" s="1805"/>
      <c r="X630" s="1225"/>
      <c r="Y630" s="1306"/>
      <c r="Z630" s="1302" t="s">
        <v>11869</v>
      </c>
      <c r="AA630" s="1303" t="s">
        <v>30</v>
      </c>
      <c r="AB630" s="1311">
        <v>0.85</v>
      </c>
      <c r="AC630" s="1746"/>
      <c r="AD630" s="1220"/>
      <c r="AE630" s="1306"/>
      <c r="AF630" s="391">
        <f>ROUND(ROUND(ROUND(ROUND(ROUND(G584+K620,0)*Q584,0)*Y629,0)*AB630,0)-AD625,0)</f>
        <v>399</v>
      </c>
      <c r="AG630" s="268"/>
    </row>
    <row r="631" spans="1:33" ht="17.100000000000001" customHeight="1">
      <c r="A631" s="229">
        <v>63</v>
      </c>
      <c r="B631" s="337">
        <v>9220</v>
      </c>
      <c r="C631" s="871" t="s">
        <v>14754</v>
      </c>
      <c r="D631" s="1124"/>
      <c r="E631" s="1125"/>
      <c r="F631" s="1235"/>
      <c r="G631" s="1295"/>
      <c r="H631" s="654"/>
      <c r="I631" s="661"/>
      <c r="J631" s="629"/>
      <c r="M631" s="1313"/>
      <c r="N631" s="1314"/>
      <c r="O631" s="1315"/>
      <c r="P631" s="1316"/>
      <c r="Q631" s="1317"/>
      <c r="R631" s="1769" t="s">
        <v>11301</v>
      </c>
      <c r="S631" s="1770" t="s">
        <v>235</v>
      </c>
      <c r="T631" s="1217"/>
      <c r="U631" s="1217"/>
      <c r="V631" s="1340"/>
      <c r="W631" s="1227"/>
      <c r="X631" s="1212"/>
      <c r="Y631" s="1287"/>
      <c r="Z631" s="1213"/>
      <c r="AA631" s="1213"/>
      <c r="AB631" s="1213"/>
      <c r="AC631" s="1213"/>
      <c r="AD631" s="1213"/>
      <c r="AE631" s="1288"/>
      <c r="AF631" s="473">
        <f>ROUND(ROUND(ROUND(G584+K620,0)*Q584,0)*U632,0)</f>
        <v>391</v>
      </c>
      <c r="AG631" s="268"/>
    </row>
    <row r="632" spans="1:33" ht="17.100000000000001" customHeight="1">
      <c r="A632" s="243">
        <v>63</v>
      </c>
      <c r="B632" s="351">
        <v>9940</v>
      </c>
      <c r="C632" s="870" t="s">
        <v>14755</v>
      </c>
      <c r="D632" s="1124"/>
      <c r="E632" s="1125"/>
      <c r="F632" s="1235"/>
      <c r="G632" s="1295"/>
      <c r="H632" s="654"/>
      <c r="I632" s="661"/>
      <c r="J632" s="629"/>
      <c r="K632" s="1228"/>
      <c r="L632" s="618"/>
      <c r="M632" s="1313"/>
      <c r="N632" s="1314"/>
      <c r="O632" s="1315"/>
      <c r="P632" s="1316"/>
      <c r="Q632" s="1317"/>
      <c r="R632" s="1758"/>
      <c r="S632" s="1745"/>
      <c r="T632" s="1341" t="s">
        <v>30</v>
      </c>
      <c r="U632" s="1342">
        <v>0.7</v>
      </c>
      <c r="V632" s="1343"/>
      <c r="W632" s="1229"/>
      <c r="X632" s="1214"/>
      <c r="Y632" s="1292"/>
      <c r="Z632" s="1233" t="s">
        <v>11869</v>
      </c>
      <c r="AA632" s="670" t="s">
        <v>30</v>
      </c>
      <c r="AB632" s="1293">
        <v>0.85</v>
      </c>
      <c r="AC632" s="1215"/>
      <c r="AD632" s="1215"/>
      <c r="AE632" s="1294"/>
      <c r="AF632" s="391">
        <f>ROUND(ROUND(ROUND(ROUND(G584+K620,0)*Q584,0)*U632,0)*AB632,0)</f>
        <v>332</v>
      </c>
      <c r="AG632" s="268"/>
    </row>
    <row r="633" spans="1:33" ht="17.100000000000001" customHeight="1">
      <c r="A633" s="229">
        <v>63</v>
      </c>
      <c r="B633" s="337">
        <v>9241</v>
      </c>
      <c r="C633" s="871" t="s">
        <v>14756</v>
      </c>
      <c r="D633" s="597"/>
      <c r="E633" s="604"/>
      <c r="F633" s="627"/>
      <c r="G633" s="654"/>
      <c r="H633" s="654"/>
      <c r="I633" s="661"/>
      <c r="J633" s="629"/>
      <c r="K633" s="630"/>
      <c r="L633" s="630"/>
      <c r="M633" s="1228"/>
      <c r="N633" s="1344"/>
      <c r="O633" s="1345"/>
      <c r="P633" s="1250"/>
      <c r="Q633" s="1346"/>
      <c r="R633" s="1758"/>
      <c r="S633" s="1745"/>
      <c r="T633" s="1341"/>
      <c r="U633" s="1342"/>
      <c r="V633" s="1347"/>
      <c r="W633" s="1810" t="s">
        <v>4703</v>
      </c>
      <c r="X633" s="1212" t="s">
        <v>30</v>
      </c>
      <c r="Y633" s="1335">
        <f>$Y$657</f>
        <v>0.7</v>
      </c>
      <c r="Z633" s="1231"/>
      <c r="AA633" s="1231"/>
      <c r="AB633" s="1231"/>
      <c r="AC633" s="1231"/>
      <c r="AD633" s="1231"/>
      <c r="AE633" s="1336"/>
      <c r="AF633" s="473">
        <f>ROUND(ROUND(ROUND(ROUND(G584+K620,0)*Q584,0)*U632,0)*Y633,0)</f>
        <v>274</v>
      </c>
      <c r="AG633" s="268"/>
    </row>
    <row r="634" spans="1:33" ht="17.100000000000001" customHeight="1">
      <c r="A634" s="243">
        <v>63</v>
      </c>
      <c r="B634" s="351">
        <v>9941</v>
      </c>
      <c r="C634" s="870" t="s">
        <v>14757</v>
      </c>
      <c r="D634" s="597"/>
      <c r="E634" s="604"/>
      <c r="F634" s="627"/>
      <c r="G634" s="654"/>
      <c r="H634" s="654"/>
      <c r="I634" s="661"/>
      <c r="J634" s="629"/>
      <c r="K634" s="630"/>
      <c r="L634" s="630"/>
      <c r="M634" s="1228"/>
      <c r="N634" s="1344"/>
      <c r="O634" s="1345"/>
      <c r="P634" s="1250"/>
      <c r="Q634" s="1346"/>
      <c r="R634" s="1758"/>
      <c r="S634" s="1745"/>
      <c r="T634" s="1341"/>
      <c r="U634" s="1342"/>
      <c r="V634" s="1347"/>
      <c r="W634" s="1805"/>
      <c r="X634" s="1214"/>
      <c r="Y634" s="1337"/>
      <c r="Z634" s="1302" t="s">
        <v>11869</v>
      </c>
      <c r="AA634" s="1303" t="s">
        <v>30</v>
      </c>
      <c r="AB634" s="1304">
        <v>0.85</v>
      </c>
      <c r="AC634" s="1215"/>
      <c r="AD634" s="1215"/>
      <c r="AE634" s="1294"/>
      <c r="AF634" s="391">
        <f>ROUND(ROUND(ROUND(ROUND(ROUND(G584+K620,0)*Q584,0)*U632,0)*Y633,0)*AB634,0)</f>
        <v>233</v>
      </c>
      <c r="AG634" s="268"/>
    </row>
    <row r="635" spans="1:33" ht="17.100000000000001" customHeight="1">
      <c r="A635" s="229">
        <v>63</v>
      </c>
      <c r="B635" s="337">
        <v>9242</v>
      </c>
      <c r="C635" s="871" t="s">
        <v>14758</v>
      </c>
      <c r="D635" s="597"/>
      <c r="E635" s="604"/>
      <c r="F635" s="627"/>
      <c r="G635" s="654"/>
      <c r="H635" s="654"/>
      <c r="I635" s="661"/>
      <c r="J635" s="629"/>
      <c r="K635" s="630"/>
      <c r="L635" s="630"/>
      <c r="M635" s="1228"/>
      <c r="N635" s="1344"/>
      <c r="O635" s="1345"/>
      <c r="P635" s="1250"/>
      <c r="Q635" s="1346"/>
      <c r="R635" s="1758"/>
      <c r="S635" s="1745"/>
      <c r="T635" s="1341"/>
      <c r="U635" s="1342"/>
      <c r="V635" s="1347"/>
      <c r="W635" s="1810" t="s">
        <v>4708</v>
      </c>
      <c r="X635" s="1212" t="s">
        <v>30</v>
      </c>
      <c r="Y635" s="1335">
        <f>$Y$659</f>
        <v>0.85</v>
      </c>
      <c r="Z635" s="1232"/>
      <c r="AA635" s="1232"/>
      <c r="AB635" s="1232"/>
      <c r="AC635" s="1232"/>
      <c r="AD635" s="1232"/>
      <c r="AE635" s="1337"/>
      <c r="AF635" s="473">
        <f>ROUND(ROUND(ROUND(ROUND(G584+K620,0)*Q584,0)*U632,0)*Y635,0)</f>
        <v>332</v>
      </c>
      <c r="AG635" s="268"/>
    </row>
    <row r="636" spans="1:33" ht="17.100000000000001" customHeight="1">
      <c r="A636" s="243">
        <v>63</v>
      </c>
      <c r="B636" s="351">
        <v>9942</v>
      </c>
      <c r="C636" s="870" t="s">
        <v>14759</v>
      </c>
      <c r="D636" s="597"/>
      <c r="E636" s="604"/>
      <c r="F636" s="627"/>
      <c r="G636" s="654"/>
      <c r="H636" s="654"/>
      <c r="I636" s="661"/>
      <c r="J636" s="629"/>
      <c r="K636" s="630"/>
      <c r="L636" s="630"/>
      <c r="M636" s="1228"/>
      <c r="N636" s="1344"/>
      <c r="O636" s="1345"/>
      <c r="P636" s="1250"/>
      <c r="Q636" s="1346"/>
      <c r="R636" s="1758"/>
      <c r="S636" s="1745"/>
      <c r="T636" s="1341"/>
      <c r="U636" s="1342"/>
      <c r="V636" s="1347"/>
      <c r="W636" s="1805"/>
      <c r="X636" s="1214"/>
      <c r="Y636" s="1337"/>
      <c r="Z636" s="1302" t="s">
        <v>11869</v>
      </c>
      <c r="AA636" s="1303" t="s">
        <v>30</v>
      </c>
      <c r="AB636" s="1304">
        <v>0.85</v>
      </c>
      <c r="AC636" s="1215"/>
      <c r="AD636" s="1215"/>
      <c r="AE636" s="1294"/>
      <c r="AF636" s="391">
        <f>ROUND(ROUND(ROUND(ROUND(ROUND(G584+K620,0)*Q584,0)*U632,0)*Y635,0)*AB636,0)</f>
        <v>282</v>
      </c>
      <c r="AG636" s="268"/>
    </row>
    <row r="637" spans="1:33" ht="17.100000000000001" customHeight="1">
      <c r="A637" s="243">
        <v>63</v>
      </c>
      <c r="B637" s="351">
        <v>9943</v>
      </c>
      <c r="C637" s="870" t="s">
        <v>14760</v>
      </c>
      <c r="D637" s="597"/>
      <c r="E637" s="604"/>
      <c r="F637" s="627"/>
      <c r="G637" s="654"/>
      <c r="H637" s="654"/>
      <c r="I637" s="661"/>
      <c r="J637" s="629"/>
      <c r="K637" s="630"/>
      <c r="L637" s="630"/>
      <c r="M637" s="1228"/>
      <c r="N637" s="1344"/>
      <c r="O637" s="1345"/>
      <c r="P637" s="1250"/>
      <c r="Q637" s="1346"/>
      <c r="R637" s="1758"/>
      <c r="S637" s="1745"/>
      <c r="T637" s="1341"/>
      <c r="U637" s="1342"/>
      <c r="V637" s="1347"/>
      <c r="W637" s="1233"/>
      <c r="X637" s="670"/>
      <c r="Y637" s="1320"/>
      <c r="Z637" s="1215"/>
      <c r="AA637" s="1215"/>
      <c r="AB637" s="1294"/>
      <c r="AC637" s="1533" t="s">
        <v>167</v>
      </c>
      <c r="AD637" s="1250">
        <v>5</v>
      </c>
      <c r="AE637" s="1308" t="s">
        <v>168</v>
      </c>
      <c r="AF637" s="391">
        <f>ROUND(ROUND(ROUND(ROUND(G584+K620,0)*Q584,0)*U632,0)-AD637,0)</f>
        <v>386</v>
      </c>
      <c r="AG637" s="268"/>
    </row>
    <row r="638" spans="1:33" ht="17.100000000000001" customHeight="1">
      <c r="A638" s="243">
        <v>63</v>
      </c>
      <c r="B638" s="351">
        <v>9944</v>
      </c>
      <c r="C638" s="870" t="s">
        <v>14761</v>
      </c>
      <c r="D638" s="597"/>
      <c r="E638" s="604"/>
      <c r="F638" s="627"/>
      <c r="G638" s="654"/>
      <c r="H638" s="654"/>
      <c r="I638" s="661"/>
      <c r="J638" s="629"/>
      <c r="K638" s="630"/>
      <c r="L638" s="630"/>
      <c r="M638" s="1228"/>
      <c r="N638" s="1344"/>
      <c r="O638" s="1345"/>
      <c r="P638" s="1250"/>
      <c r="Q638" s="1346"/>
      <c r="R638" s="1758"/>
      <c r="S638" s="1745"/>
      <c r="T638" s="1341"/>
      <c r="U638" s="1342"/>
      <c r="V638" s="1347"/>
      <c r="W638" s="1234"/>
      <c r="X638" s="1225"/>
      <c r="Y638" s="1322"/>
      <c r="Z638" s="1233" t="s">
        <v>11869</v>
      </c>
      <c r="AA638" s="670" t="s">
        <v>30</v>
      </c>
      <c r="AB638" s="1309">
        <v>0.85</v>
      </c>
      <c r="AC638" s="1745"/>
      <c r="AD638" s="1250"/>
      <c r="AE638" s="1308"/>
      <c r="AF638" s="391">
        <f>ROUND(ROUND(ROUND(ROUND(ROUND(G584+K620,0)*Q584,0)*U632,0)*AB638,0)-AD637,0)</f>
        <v>327</v>
      </c>
      <c r="AG638" s="268"/>
    </row>
    <row r="639" spans="1:33" ht="17.100000000000001" customHeight="1">
      <c r="A639" s="243">
        <v>63</v>
      </c>
      <c r="B639" s="351">
        <v>9945</v>
      </c>
      <c r="C639" s="870" t="s">
        <v>14762</v>
      </c>
      <c r="D639" s="597"/>
      <c r="E639" s="604"/>
      <c r="F639" s="627"/>
      <c r="G639" s="654"/>
      <c r="H639" s="654"/>
      <c r="I639" s="661"/>
      <c r="J639" s="629"/>
      <c r="K639" s="630"/>
      <c r="L639" s="630"/>
      <c r="M639" s="1228"/>
      <c r="N639" s="1344"/>
      <c r="O639" s="1345"/>
      <c r="P639" s="1250"/>
      <c r="Q639" s="1346"/>
      <c r="R639" s="1758"/>
      <c r="S639" s="1237"/>
      <c r="T639" s="1341"/>
      <c r="U639" s="1342"/>
      <c r="V639" s="1347"/>
      <c r="W639" s="1684" t="s">
        <v>4703</v>
      </c>
      <c r="X639" s="1250" t="s">
        <v>30</v>
      </c>
      <c r="Y639" s="1291">
        <f>$Y$657</f>
        <v>0.7</v>
      </c>
      <c r="Z639" s="1226"/>
      <c r="AA639" s="1226"/>
      <c r="AB639" s="1310"/>
      <c r="AC639" s="1745"/>
      <c r="AD639" s="1242"/>
      <c r="AE639" s="1291"/>
      <c r="AF639" s="391">
        <f>ROUND(ROUND(ROUND(ROUND(ROUND(G584+K620,0)*Q584,0)*U632,0)*Y639,0)-AD637,0)</f>
        <v>269</v>
      </c>
      <c r="AG639" s="268"/>
    </row>
    <row r="640" spans="1:33" ht="17.100000000000001" customHeight="1">
      <c r="A640" s="243">
        <v>63</v>
      </c>
      <c r="B640" s="351">
        <v>9946</v>
      </c>
      <c r="C640" s="870" t="s">
        <v>14763</v>
      </c>
      <c r="D640" s="597"/>
      <c r="E640" s="604"/>
      <c r="F640" s="627"/>
      <c r="G640" s="654"/>
      <c r="H640" s="654"/>
      <c r="I640" s="661"/>
      <c r="J640" s="629"/>
      <c r="K640" s="630"/>
      <c r="L640" s="630"/>
      <c r="M640" s="1228"/>
      <c r="N640" s="1344"/>
      <c r="O640" s="1345"/>
      <c r="P640" s="1250"/>
      <c r="Q640" s="1346"/>
      <c r="R640" s="1758"/>
      <c r="S640" s="1237"/>
      <c r="T640" s="1341"/>
      <c r="U640" s="1342"/>
      <c r="V640" s="1347"/>
      <c r="W640" s="1805"/>
      <c r="X640" s="1225"/>
      <c r="Y640" s="1306"/>
      <c r="Z640" s="1302" t="s">
        <v>11869</v>
      </c>
      <c r="AA640" s="1303" t="s">
        <v>30</v>
      </c>
      <c r="AB640" s="1311">
        <v>0.85</v>
      </c>
      <c r="AC640" s="1745"/>
      <c r="AD640" s="1242"/>
      <c r="AE640" s="1291"/>
      <c r="AF640" s="391">
        <f>ROUND(ROUND(ROUND(ROUND(ROUND(ROUND(G584+K620,0)*Q584,0)*U632,0)*Y639,0)*AB640,0)-AD637,0)</f>
        <v>228</v>
      </c>
      <c r="AG640" s="268"/>
    </row>
    <row r="641" spans="1:33" ht="17.100000000000001" customHeight="1">
      <c r="A641" s="243">
        <v>63</v>
      </c>
      <c r="B641" s="351">
        <v>9947</v>
      </c>
      <c r="C641" s="870" t="s">
        <v>14764</v>
      </c>
      <c r="D641" s="597"/>
      <c r="E641" s="604"/>
      <c r="F641" s="627"/>
      <c r="G641" s="654"/>
      <c r="H641" s="654"/>
      <c r="I641" s="661"/>
      <c r="J641" s="629"/>
      <c r="K641" s="630"/>
      <c r="L641" s="630"/>
      <c r="M641" s="1228"/>
      <c r="N641" s="1344"/>
      <c r="O641" s="1345"/>
      <c r="P641" s="1250"/>
      <c r="Q641" s="1346"/>
      <c r="R641" s="1758"/>
      <c r="S641" s="1237"/>
      <c r="T641" s="1341"/>
      <c r="U641" s="1342"/>
      <c r="V641" s="1347"/>
      <c r="W641" s="1684" t="s">
        <v>4708</v>
      </c>
      <c r="X641" s="1250" t="s">
        <v>30</v>
      </c>
      <c r="Y641" s="1291">
        <f>$Y$659</f>
        <v>0.85</v>
      </c>
      <c r="Z641" s="1220"/>
      <c r="AA641" s="1220"/>
      <c r="AB641" s="1306"/>
      <c r="AC641" s="1745"/>
      <c r="AD641" s="1242"/>
      <c r="AE641" s="1291"/>
      <c r="AF641" s="391">
        <f>ROUND(ROUND(ROUND(ROUND(ROUND(G584+K620,0)*Q584,0)*U632,0)*Y641,0)-AD637,0)</f>
        <v>327</v>
      </c>
      <c r="AG641" s="268"/>
    </row>
    <row r="642" spans="1:33" ht="17.100000000000001" customHeight="1">
      <c r="A642" s="243">
        <v>63</v>
      </c>
      <c r="B642" s="351">
        <v>9948</v>
      </c>
      <c r="C642" s="870" t="s">
        <v>14765</v>
      </c>
      <c r="D642" s="597"/>
      <c r="E642" s="604"/>
      <c r="F642" s="627"/>
      <c r="G642" s="654"/>
      <c r="H642" s="654"/>
      <c r="I642" s="661"/>
      <c r="J642" s="629"/>
      <c r="K642" s="630"/>
      <c r="L642" s="630"/>
      <c r="M642" s="1228"/>
      <c r="N642" s="1344"/>
      <c r="O642" s="1345"/>
      <c r="P642" s="1250"/>
      <c r="Q642" s="1346"/>
      <c r="R642" s="1239"/>
      <c r="S642" s="1237"/>
      <c r="T642" s="1341"/>
      <c r="U642" s="1342"/>
      <c r="V642" s="1347"/>
      <c r="W642" s="1805"/>
      <c r="X642" s="1225"/>
      <c r="Y642" s="1306"/>
      <c r="Z642" s="1302" t="s">
        <v>11869</v>
      </c>
      <c r="AA642" s="1303" t="s">
        <v>30</v>
      </c>
      <c r="AB642" s="1311">
        <v>0.85</v>
      </c>
      <c r="AC642" s="1746"/>
      <c r="AD642" s="1220"/>
      <c r="AE642" s="1306"/>
      <c r="AF642" s="391">
        <f>ROUND(ROUND(ROUND(ROUND(ROUND(ROUND(G584+K620,0)*Q584,0)*U632,0)*Y641,0)*AB642,0)-AD637,0)</f>
        <v>277</v>
      </c>
      <c r="AG642" s="268"/>
    </row>
    <row r="643" spans="1:33" ht="17.100000000000001" customHeight="1">
      <c r="A643" s="243">
        <v>63</v>
      </c>
      <c r="B643" s="351">
        <v>9949</v>
      </c>
      <c r="C643" s="870" t="s">
        <v>14766</v>
      </c>
      <c r="D643" s="597"/>
      <c r="E643" s="604"/>
      <c r="F643" s="627"/>
      <c r="G643" s="654"/>
      <c r="H643" s="654"/>
      <c r="I643" s="661"/>
      <c r="J643" s="629"/>
      <c r="K643" s="630"/>
      <c r="L643" s="630"/>
      <c r="M643" s="1228"/>
      <c r="N643" s="1344"/>
      <c r="O643" s="1345"/>
      <c r="P643" s="1250"/>
      <c r="Q643" s="1346"/>
      <c r="R643" s="1239"/>
      <c r="S643" s="1622" t="s">
        <v>237</v>
      </c>
      <c r="T643" s="670"/>
      <c r="U643" s="1348"/>
      <c r="V643" s="1305"/>
      <c r="W643" s="1233"/>
      <c r="X643" s="670"/>
      <c r="Y643" s="1320"/>
      <c r="Z643" s="1215"/>
      <c r="AA643" s="1215"/>
      <c r="AB643" s="1215"/>
      <c r="AC643" s="1215"/>
      <c r="AD643" s="1215"/>
      <c r="AE643" s="1294"/>
      <c r="AF643" s="391">
        <f>ROUND(ROUND(ROUND(G584+K620,0)*Q584,0)*U644,0)</f>
        <v>280</v>
      </c>
      <c r="AG643" s="268"/>
    </row>
    <row r="644" spans="1:33" ht="17.100000000000001" customHeight="1">
      <c r="A644" s="243">
        <v>63</v>
      </c>
      <c r="B644" s="351">
        <v>9950</v>
      </c>
      <c r="C644" s="870" t="s">
        <v>14767</v>
      </c>
      <c r="D644" s="597"/>
      <c r="E644" s="604"/>
      <c r="F644" s="627"/>
      <c r="G644" s="654"/>
      <c r="H644" s="654"/>
      <c r="I644" s="661"/>
      <c r="J644" s="629"/>
      <c r="K644" s="630"/>
      <c r="L644" s="630"/>
      <c r="M644" s="1228"/>
      <c r="N644" s="1344"/>
      <c r="O644" s="1345"/>
      <c r="P644" s="1250"/>
      <c r="Q644" s="1346"/>
      <c r="R644" s="1239"/>
      <c r="S644" s="1745"/>
      <c r="T644" s="1250" t="s">
        <v>30</v>
      </c>
      <c r="U644" s="1242">
        <v>0.5</v>
      </c>
      <c r="V644" s="1291"/>
      <c r="W644" s="1234"/>
      <c r="X644" s="1225"/>
      <c r="Y644" s="1322"/>
      <c r="Z644" s="1233" t="s">
        <v>11869</v>
      </c>
      <c r="AA644" s="670" t="s">
        <v>30</v>
      </c>
      <c r="AB644" s="1293">
        <v>0.85</v>
      </c>
      <c r="AC644" s="1215"/>
      <c r="AD644" s="1215"/>
      <c r="AE644" s="1294"/>
      <c r="AF644" s="391">
        <f>ROUND(ROUND(ROUND(ROUND(G584+K620,0)*Q584,0)*U644,0)*AB644,0)</f>
        <v>238</v>
      </c>
      <c r="AG644" s="268"/>
    </row>
    <row r="645" spans="1:33" ht="17.100000000000001" customHeight="1">
      <c r="A645" s="243">
        <v>63</v>
      </c>
      <c r="B645" s="351">
        <v>9951</v>
      </c>
      <c r="C645" s="870" t="s">
        <v>14768</v>
      </c>
      <c r="D645" s="597"/>
      <c r="E645" s="604"/>
      <c r="F645" s="627"/>
      <c r="G645" s="654"/>
      <c r="H645" s="654"/>
      <c r="I645" s="661"/>
      <c r="J645" s="629"/>
      <c r="K645" s="630"/>
      <c r="L645" s="630"/>
      <c r="M645" s="1228"/>
      <c r="N645" s="1344"/>
      <c r="O645" s="1345"/>
      <c r="P645" s="1250"/>
      <c r="Q645" s="1346"/>
      <c r="R645" s="1239"/>
      <c r="S645" s="1745"/>
      <c r="T645" s="1250"/>
      <c r="U645" s="1242"/>
      <c r="V645" s="1291"/>
      <c r="W645" s="1684" t="s">
        <v>4703</v>
      </c>
      <c r="X645" s="670" t="s">
        <v>30</v>
      </c>
      <c r="Y645" s="1305">
        <f>$Y$657</f>
        <v>0.7</v>
      </c>
      <c r="Z645" s="1226"/>
      <c r="AA645" s="1226"/>
      <c r="AB645" s="1226"/>
      <c r="AC645" s="1226"/>
      <c r="AD645" s="1226"/>
      <c r="AE645" s="1310"/>
      <c r="AF645" s="391">
        <f>ROUND(ROUND(ROUND(ROUND(G584+K620,0)*Q584,0)*U644,0)*Y645,0)</f>
        <v>196</v>
      </c>
      <c r="AG645" s="268"/>
    </row>
    <row r="646" spans="1:33" ht="17.100000000000001" customHeight="1">
      <c r="A646" s="243">
        <v>63</v>
      </c>
      <c r="B646" s="351">
        <v>9952</v>
      </c>
      <c r="C646" s="870" t="s">
        <v>14769</v>
      </c>
      <c r="D646" s="597"/>
      <c r="E646" s="604"/>
      <c r="F646" s="627"/>
      <c r="G646" s="654"/>
      <c r="H646" s="654"/>
      <c r="I646" s="661"/>
      <c r="J646" s="629"/>
      <c r="K646" s="630"/>
      <c r="L646" s="630"/>
      <c r="M646" s="1228"/>
      <c r="N646" s="1344"/>
      <c r="O646" s="1345"/>
      <c r="P646" s="1250"/>
      <c r="Q646" s="1346"/>
      <c r="R646" s="1239"/>
      <c r="S646" s="1745"/>
      <c r="T646" s="1250"/>
      <c r="U646" s="1242"/>
      <c r="V646" s="1291"/>
      <c r="W646" s="1805"/>
      <c r="X646" s="1225"/>
      <c r="Y646" s="1306"/>
      <c r="Z646" s="1302" t="s">
        <v>11869</v>
      </c>
      <c r="AA646" s="1303" t="s">
        <v>30</v>
      </c>
      <c r="AB646" s="1304">
        <v>0.85</v>
      </c>
      <c r="AC646" s="1215"/>
      <c r="AD646" s="1215"/>
      <c r="AE646" s="1294"/>
      <c r="AF646" s="391">
        <f>ROUND(ROUND(ROUND(ROUND(ROUND(G584+K620,0)*Q584,0)*U644,0)*Y645,0)*AB646,0)</f>
        <v>167</v>
      </c>
      <c r="AG646" s="268"/>
    </row>
    <row r="647" spans="1:33" ht="17.100000000000001" customHeight="1">
      <c r="A647" s="243">
        <v>63</v>
      </c>
      <c r="B647" s="351">
        <v>9953</v>
      </c>
      <c r="C647" s="870" t="s">
        <v>14770</v>
      </c>
      <c r="D647" s="597"/>
      <c r="E647" s="604"/>
      <c r="F647" s="627"/>
      <c r="G647" s="654"/>
      <c r="H647" s="654"/>
      <c r="I647" s="661"/>
      <c r="J647" s="629"/>
      <c r="K647" s="630"/>
      <c r="L647" s="630"/>
      <c r="M647" s="1228"/>
      <c r="N647" s="1344"/>
      <c r="O647" s="1345"/>
      <c r="P647" s="1250"/>
      <c r="Q647" s="1346"/>
      <c r="R647" s="1239"/>
      <c r="S647" s="1745"/>
      <c r="T647" s="1250"/>
      <c r="U647" s="1242"/>
      <c r="V647" s="1291"/>
      <c r="W647" s="1684" t="s">
        <v>4708</v>
      </c>
      <c r="X647" s="670" t="s">
        <v>30</v>
      </c>
      <c r="Y647" s="1305">
        <f>$Y$659</f>
        <v>0.85</v>
      </c>
      <c r="Z647" s="1220"/>
      <c r="AA647" s="1220"/>
      <c r="AB647" s="1220"/>
      <c r="AC647" s="1220"/>
      <c r="AD647" s="1220"/>
      <c r="AE647" s="1306"/>
      <c r="AF647" s="391">
        <f>ROUND(ROUND(ROUND(ROUND(G584+K620,0)*Q584,0)*U644,0)*Y647,0)</f>
        <v>238</v>
      </c>
      <c r="AG647" s="268"/>
    </row>
    <row r="648" spans="1:33" ht="17.100000000000001" customHeight="1">
      <c r="A648" s="243">
        <v>63</v>
      </c>
      <c r="B648" s="351">
        <v>9954</v>
      </c>
      <c r="C648" s="870" t="s">
        <v>14771</v>
      </c>
      <c r="D648" s="597"/>
      <c r="E648" s="604"/>
      <c r="F648" s="627"/>
      <c r="G648" s="654"/>
      <c r="H648" s="654"/>
      <c r="I648" s="661"/>
      <c r="J648" s="629"/>
      <c r="K648" s="630"/>
      <c r="L648" s="630"/>
      <c r="M648" s="1228"/>
      <c r="N648" s="1344"/>
      <c r="O648" s="1345"/>
      <c r="P648" s="1250"/>
      <c r="Q648" s="1346"/>
      <c r="R648" s="1239"/>
      <c r="S648" s="1745"/>
      <c r="T648" s="1250"/>
      <c r="U648" s="1242"/>
      <c r="V648" s="1291"/>
      <c r="W648" s="1805"/>
      <c r="X648" s="1225"/>
      <c r="Y648" s="1306"/>
      <c r="Z648" s="1302" t="s">
        <v>11869</v>
      </c>
      <c r="AA648" s="1303" t="s">
        <v>30</v>
      </c>
      <c r="AB648" s="1304">
        <v>0.85</v>
      </c>
      <c r="AC648" s="1215"/>
      <c r="AD648" s="1215"/>
      <c r="AE648" s="1294"/>
      <c r="AF648" s="391">
        <f>ROUND(ROUND(ROUND(ROUND(ROUND(G584+K620,0)*Q584,0)*U644,0)*Y647,0)*AB648,0)</f>
        <v>202</v>
      </c>
      <c r="AG648" s="268"/>
    </row>
    <row r="649" spans="1:33" ht="17.100000000000001" customHeight="1">
      <c r="A649" s="243">
        <v>63</v>
      </c>
      <c r="B649" s="351">
        <v>9955</v>
      </c>
      <c r="C649" s="870" t="s">
        <v>14772</v>
      </c>
      <c r="D649" s="597"/>
      <c r="E649" s="604"/>
      <c r="F649" s="627"/>
      <c r="G649" s="654"/>
      <c r="H649" s="654"/>
      <c r="I649" s="661"/>
      <c r="J649" s="629"/>
      <c r="K649" s="630"/>
      <c r="L649" s="630"/>
      <c r="M649" s="1228"/>
      <c r="N649" s="1344"/>
      <c r="O649" s="1345"/>
      <c r="P649" s="1250"/>
      <c r="Q649" s="1346"/>
      <c r="R649" s="1239"/>
      <c r="S649" s="1745"/>
      <c r="T649" s="1250"/>
      <c r="U649" s="1242"/>
      <c r="V649" s="1291"/>
      <c r="W649" s="1233"/>
      <c r="X649" s="670"/>
      <c r="Y649" s="1320"/>
      <c r="Z649" s="1215"/>
      <c r="AA649" s="1215"/>
      <c r="AB649" s="1294"/>
      <c r="AC649" s="1533" t="s">
        <v>167</v>
      </c>
      <c r="AD649" s="1250">
        <v>5</v>
      </c>
      <c r="AE649" s="1308" t="s">
        <v>168</v>
      </c>
      <c r="AF649" s="391">
        <f>ROUND(ROUND(ROUND(ROUND(G584+K620,0)*Q584,0)*U644,0)-AD649,0)</f>
        <v>275</v>
      </c>
      <c r="AG649" s="268"/>
    </row>
    <row r="650" spans="1:33" ht="17.100000000000001" customHeight="1">
      <c r="A650" s="243">
        <v>63</v>
      </c>
      <c r="B650" s="351">
        <v>9956</v>
      </c>
      <c r="C650" s="870" t="s">
        <v>14773</v>
      </c>
      <c r="D650" s="597"/>
      <c r="E650" s="604"/>
      <c r="F650" s="627"/>
      <c r="G650" s="654"/>
      <c r="H650" s="654"/>
      <c r="I650" s="661"/>
      <c r="J650" s="629"/>
      <c r="K650" s="630"/>
      <c r="L650" s="630"/>
      <c r="M650" s="1228"/>
      <c r="N650" s="1344"/>
      <c r="O650" s="1345"/>
      <c r="P650" s="1250"/>
      <c r="Q650" s="1346"/>
      <c r="R650" s="1239"/>
      <c r="S650" s="1246"/>
      <c r="T650" s="1250"/>
      <c r="U650" s="1242"/>
      <c r="V650" s="1242"/>
      <c r="W650" s="1234"/>
      <c r="X650" s="1225"/>
      <c r="Y650" s="1322"/>
      <c r="Z650" s="1233" t="s">
        <v>11869</v>
      </c>
      <c r="AA650" s="670" t="s">
        <v>30</v>
      </c>
      <c r="AB650" s="1309">
        <v>0.85</v>
      </c>
      <c r="AC650" s="1745"/>
      <c r="AD650" s="1250"/>
      <c r="AE650" s="1308"/>
      <c r="AF650" s="391">
        <f>ROUND(ROUND(ROUND(ROUND(ROUND(G584+K620,0)*Q584,0)*U644,0)*AB650,0)-AD649,0)</f>
        <v>233</v>
      </c>
      <c r="AG650" s="268"/>
    </row>
    <row r="651" spans="1:33" ht="17.100000000000001" customHeight="1">
      <c r="A651" s="243">
        <v>63</v>
      </c>
      <c r="B651" s="351">
        <v>9957</v>
      </c>
      <c r="C651" s="870" t="s">
        <v>14774</v>
      </c>
      <c r="D651" s="597"/>
      <c r="E651" s="604"/>
      <c r="F651" s="627"/>
      <c r="G651" s="654"/>
      <c r="H651" s="654"/>
      <c r="I651" s="661"/>
      <c r="J651" s="629"/>
      <c r="K651" s="630"/>
      <c r="L651" s="630"/>
      <c r="M651" s="1228"/>
      <c r="N651" s="1344"/>
      <c r="O651" s="1345"/>
      <c r="P651" s="1250"/>
      <c r="Q651" s="1346"/>
      <c r="R651" s="1239"/>
      <c r="S651" s="1246"/>
      <c r="T651" s="1250"/>
      <c r="U651" s="1242"/>
      <c r="V651" s="1242"/>
      <c r="W651" s="1684" t="s">
        <v>4703</v>
      </c>
      <c r="X651" s="1250" t="s">
        <v>30</v>
      </c>
      <c r="Y651" s="1291">
        <f>$Y$657</f>
        <v>0.7</v>
      </c>
      <c r="Z651" s="1226"/>
      <c r="AA651" s="1226"/>
      <c r="AB651" s="1310"/>
      <c r="AC651" s="1745"/>
      <c r="AD651" s="1242"/>
      <c r="AE651" s="1291"/>
      <c r="AF651" s="391">
        <f>ROUND(ROUND(ROUND(ROUND(ROUND(G584+K620,0)*Q584,0)*U644,0)*Y651,0)-AD649,0)</f>
        <v>191</v>
      </c>
      <c r="AG651" s="268"/>
    </row>
    <row r="652" spans="1:33" ht="17.100000000000001" customHeight="1">
      <c r="A652" s="243">
        <v>63</v>
      </c>
      <c r="B652" s="351">
        <v>9958</v>
      </c>
      <c r="C652" s="870" t="s">
        <v>14775</v>
      </c>
      <c r="D652" s="597"/>
      <c r="E652" s="604"/>
      <c r="F652" s="627"/>
      <c r="G652" s="654"/>
      <c r="H652" s="654"/>
      <c r="I652" s="661"/>
      <c r="J652" s="629"/>
      <c r="K652" s="630"/>
      <c r="L652" s="630"/>
      <c r="M652" s="1228"/>
      <c r="N652" s="1344"/>
      <c r="O652" s="1345"/>
      <c r="P652" s="1250"/>
      <c r="Q652" s="1346"/>
      <c r="R652" s="1239"/>
      <c r="S652" s="1246"/>
      <c r="T652" s="1250"/>
      <c r="U652" s="1242"/>
      <c r="V652" s="1242"/>
      <c r="W652" s="1805"/>
      <c r="X652" s="1225"/>
      <c r="Y652" s="1306"/>
      <c r="Z652" s="1302" t="s">
        <v>11869</v>
      </c>
      <c r="AA652" s="1303" t="s">
        <v>30</v>
      </c>
      <c r="AB652" s="1311">
        <v>0.85</v>
      </c>
      <c r="AC652" s="1745"/>
      <c r="AD652" s="1242"/>
      <c r="AE652" s="1291"/>
      <c r="AF652" s="391">
        <f>ROUND(ROUND(ROUND(ROUND(ROUND(ROUND(G584+K620,0)*Q584,0)*U644,0)*Y651,0)*AB652,0)-AD649,0)</f>
        <v>162</v>
      </c>
      <c r="AG652" s="268"/>
    </row>
    <row r="653" spans="1:33" ht="17.100000000000001" customHeight="1">
      <c r="A653" s="243">
        <v>63</v>
      </c>
      <c r="B653" s="351">
        <v>9959</v>
      </c>
      <c r="C653" s="870" t="s">
        <v>14776</v>
      </c>
      <c r="D653" s="597"/>
      <c r="E653" s="604"/>
      <c r="F653" s="627"/>
      <c r="G653" s="654"/>
      <c r="H653" s="654"/>
      <c r="I653" s="661"/>
      <c r="J653" s="629"/>
      <c r="K653" s="630"/>
      <c r="L653" s="630"/>
      <c r="M653" s="1228"/>
      <c r="N653" s="1344"/>
      <c r="O653" s="1345"/>
      <c r="P653" s="1250"/>
      <c r="Q653" s="1346"/>
      <c r="R653" s="1239"/>
      <c r="S653" s="1246"/>
      <c r="T653" s="1250"/>
      <c r="U653" s="1242"/>
      <c r="V653" s="1242"/>
      <c r="W653" s="1684" t="s">
        <v>4708</v>
      </c>
      <c r="X653" s="1250" t="s">
        <v>30</v>
      </c>
      <c r="Y653" s="1291">
        <f>$Y$659</f>
        <v>0.85</v>
      </c>
      <c r="Z653" s="1220"/>
      <c r="AA653" s="1220"/>
      <c r="AB653" s="1306"/>
      <c r="AC653" s="1745"/>
      <c r="AD653" s="1242"/>
      <c r="AE653" s="1291"/>
      <c r="AF653" s="391">
        <f>ROUND(ROUND(ROUND(ROUND(ROUND(G584+K620,0)*Q584,0)*U644,0)*Y653,0)-AD649,0)</f>
        <v>233</v>
      </c>
      <c r="AG653" s="268"/>
    </row>
    <row r="654" spans="1:33" ht="17.100000000000001" customHeight="1">
      <c r="A654" s="243">
        <v>63</v>
      </c>
      <c r="B654" s="351">
        <v>9960</v>
      </c>
      <c r="C654" s="870" t="s">
        <v>14777</v>
      </c>
      <c r="D654" s="597"/>
      <c r="E654" s="604"/>
      <c r="F654" s="627"/>
      <c r="G654" s="654"/>
      <c r="H654" s="654"/>
      <c r="I654" s="661"/>
      <c r="J654" s="658"/>
      <c r="K654" s="706"/>
      <c r="L654" s="706"/>
      <c r="M654" s="1350"/>
      <c r="N654" s="1312"/>
      <c r="O654" s="1333"/>
      <c r="P654" s="1329"/>
      <c r="Q654" s="1331"/>
      <c r="R654" s="1241"/>
      <c r="S654" s="1238"/>
      <c r="T654" s="1250"/>
      <c r="U654" s="1242"/>
      <c r="V654" s="1242"/>
      <c r="W654" s="1805"/>
      <c r="X654" s="1225"/>
      <c r="Y654" s="1306"/>
      <c r="Z654" s="1302" t="s">
        <v>11869</v>
      </c>
      <c r="AA654" s="1303" t="s">
        <v>30</v>
      </c>
      <c r="AB654" s="1311">
        <v>0.85</v>
      </c>
      <c r="AC654" s="1746"/>
      <c r="AD654" s="1220"/>
      <c r="AE654" s="1306"/>
      <c r="AF654" s="391">
        <f>ROUND(ROUND(ROUND(ROUND(ROUND(ROUND(G584+K620,0)*Q584,0)*U644,0)*Y653,0)*AB654,0)-AD649,0)</f>
        <v>197</v>
      </c>
      <c r="AG654" s="268"/>
    </row>
    <row r="655" spans="1:33" ht="17.100000000000001" customHeight="1">
      <c r="A655" s="243">
        <v>63</v>
      </c>
      <c r="B655" s="351" t="s">
        <v>14778</v>
      </c>
      <c r="C655" s="870" t="s">
        <v>14779</v>
      </c>
      <c r="D655" s="604"/>
      <c r="E655" s="604"/>
      <c r="F655" s="604"/>
      <c r="G655" s="1296"/>
      <c r="H655" s="605"/>
      <c r="I655" s="607"/>
      <c r="J655" s="646"/>
      <c r="K655" s="748"/>
      <c r="L655" s="748"/>
      <c r="M655" s="1296"/>
      <c r="N655" s="1314"/>
      <c r="O655" s="1593" t="s">
        <v>237</v>
      </c>
      <c r="P655" s="605"/>
      <c r="Q655" s="607"/>
      <c r="R655" s="670"/>
      <c r="S655" s="670"/>
      <c r="T655" s="602"/>
      <c r="U655" s="602"/>
      <c r="V655" s="1286"/>
      <c r="W655" s="1233"/>
      <c r="X655" s="670"/>
      <c r="Y655" s="1320"/>
      <c r="Z655" s="1215"/>
      <c r="AA655" s="1215"/>
      <c r="AB655" s="1215"/>
      <c r="AC655" s="1215"/>
      <c r="AD655" s="1215"/>
      <c r="AE655" s="1294"/>
      <c r="AF655" s="391">
        <f>ROUND(G584*Q656,0)</f>
        <v>394</v>
      </c>
      <c r="AG655" s="268"/>
    </row>
    <row r="656" spans="1:33" ht="17.100000000000001" customHeight="1">
      <c r="A656" s="243">
        <v>63</v>
      </c>
      <c r="B656" s="351" t="s">
        <v>14780</v>
      </c>
      <c r="C656" s="870" t="s">
        <v>14781</v>
      </c>
      <c r="D656" s="604"/>
      <c r="E656" s="604"/>
      <c r="F656" s="604"/>
      <c r="G656" s="1296"/>
      <c r="H656" s="605"/>
      <c r="I656" s="607"/>
      <c r="J656" s="646"/>
      <c r="K656" s="748"/>
      <c r="L656" s="748"/>
      <c r="M656" s="1296"/>
      <c r="N656" s="1102"/>
      <c r="O656" s="1745"/>
      <c r="P656" s="1250" t="s">
        <v>30</v>
      </c>
      <c r="Q656" s="1291">
        <v>0.5</v>
      </c>
      <c r="R656" s="1250"/>
      <c r="S656" s="1250"/>
      <c r="T656" s="605"/>
      <c r="U656" s="605"/>
      <c r="V656" s="607"/>
      <c r="W656" s="1234"/>
      <c r="X656" s="1225"/>
      <c r="Y656" s="1322"/>
      <c r="Z656" s="1233" t="s">
        <v>11869</v>
      </c>
      <c r="AA656" s="670" t="s">
        <v>30</v>
      </c>
      <c r="AB656" s="1293">
        <v>0.85</v>
      </c>
      <c r="AC656" s="1215"/>
      <c r="AD656" s="1215"/>
      <c r="AE656" s="1294"/>
      <c r="AF656" s="391">
        <f>ROUND(ROUND(G584*Q656,0)*AB656,0)</f>
        <v>335</v>
      </c>
      <c r="AG656" s="268"/>
    </row>
    <row r="657" spans="1:33" ht="17.100000000000001" customHeight="1">
      <c r="A657" s="243">
        <v>63</v>
      </c>
      <c r="B657" s="351" t="s">
        <v>9488</v>
      </c>
      <c r="C657" s="870" t="s">
        <v>14782</v>
      </c>
      <c r="D657" s="604"/>
      <c r="E657" s="604"/>
      <c r="F657" s="637"/>
      <c r="G657" s="638"/>
      <c r="H657" s="638"/>
      <c r="I657" s="744"/>
      <c r="J657" s="646"/>
      <c r="K657" s="748"/>
      <c r="L657" s="748"/>
      <c r="M657" s="1296"/>
      <c r="N657" s="1312"/>
      <c r="O657" s="1745"/>
      <c r="P657" s="1296"/>
      <c r="Q657" s="1297"/>
      <c r="R657" s="1251"/>
      <c r="S657" s="1251"/>
      <c r="T657" s="605"/>
      <c r="U657" s="605"/>
      <c r="V657" s="607"/>
      <c r="W657" s="1684" t="s">
        <v>4703</v>
      </c>
      <c r="X657" s="670" t="s">
        <v>30</v>
      </c>
      <c r="Y657" s="1305">
        <v>0.7</v>
      </c>
      <c r="Z657" s="1226"/>
      <c r="AA657" s="1226"/>
      <c r="AB657" s="1226"/>
      <c r="AC657" s="1226"/>
      <c r="AD657" s="1226"/>
      <c r="AE657" s="1310"/>
      <c r="AF657" s="391">
        <f>ROUND(ROUND(G584*Q656,0)*Y657,0)</f>
        <v>276</v>
      </c>
      <c r="AG657" s="268"/>
    </row>
    <row r="658" spans="1:33" ht="17.100000000000001" customHeight="1">
      <c r="A658" s="243">
        <v>63</v>
      </c>
      <c r="B658" s="351" t="s">
        <v>9490</v>
      </c>
      <c r="C658" s="870" t="s">
        <v>14783</v>
      </c>
      <c r="D658" s="646"/>
      <c r="E658" s="646"/>
      <c r="F658" s="637"/>
      <c r="G658" s="638"/>
      <c r="H658" s="638"/>
      <c r="I658" s="744"/>
      <c r="J658" s="604"/>
      <c r="K658" s="605"/>
      <c r="L658" s="1321"/>
      <c r="M658" s="1251"/>
      <c r="N658" s="1339"/>
      <c r="O658" s="1745"/>
      <c r="P658" s="1251"/>
      <c r="Q658" s="1334"/>
      <c r="R658" s="1251"/>
      <c r="S658" s="1251"/>
      <c r="T658" s="605"/>
      <c r="U658" s="605"/>
      <c r="V658" s="607"/>
      <c r="W658" s="1805"/>
      <c r="X658" s="1225"/>
      <c r="Y658" s="1306"/>
      <c r="Z658" s="1302" t="s">
        <v>11869</v>
      </c>
      <c r="AA658" s="1303" t="s">
        <v>30</v>
      </c>
      <c r="AB658" s="1304">
        <v>0.85</v>
      </c>
      <c r="AC658" s="1215"/>
      <c r="AD658" s="1215"/>
      <c r="AE658" s="1294"/>
      <c r="AF658" s="391">
        <f>ROUND(ROUND(ROUND(G584*Q656,0)*Y657,0)*AB658,0)</f>
        <v>235</v>
      </c>
      <c r="AG658" s="268"/>
    </row>
    <row r="659" spans="1:33" ht="17.100000000000001" customHeight="1">
      <c r="A659" s="243">
        <v>63</v>
      </c>
      <c r="B659" s="351" t="s">
        <v>9492</v>
      </c>
      <c r="C659" s="870" t="s">
        <v>14784</v>
      </c>
      <c r="D659" s="646"/>
      <c r="E659" s="646"/>
      <c r="F659" s="637"/>
      <c r="G659" s="638"/>
      <c r="H659" s="638"/>
      <c r="I659" s="744"/>
      <c r="J659" s="604"/>
      <c r="K659" s="605"/>
      <c r="L659" s="1321"/>
      <c r="M659" s="1251"/>
      <c r="N659" s="1339"/>
      <c r="O659" s="1745"/>
      <c r="P659" s="1251"/>
      <c r="Q659" s="1334"/>
      <c r="R659" s="1251"/>
      <c r="S659" s="1251"/>
      <c r="T659" s="605"/>
      <c r="U659" s="605"/>
      <c r="V659" s="607"/>
      <c r="W659" s="1684" t="s">
        <v>4708</v>
      </c>
      <c r="X659" s="670" t="s">
        <v>30</v>
      </c>
      <c r="Y659" s="1305">
        <v>0.85</v>
      </c>
      <c r="Z659" s="1220"/>
      <c r="AA659" s="1220"/>
      <c r="AB659" s="1220"/>
      <c r="AC659" s="1220"/>
      <c r="AD659" s="1220"/>
      <c r="AE659" s="1306"/>
      <c r="AF659" s="391">
        <f>ROUND(ROUND(G584*Q656,0)*Y659,0)</f>
        <v>335</v>
      </c>
      <c r="AG659" s="268"/>
    </row>
    <row r="660" spans="1:33" ht="17.100000000000001" customHeight="1">
      <c r="A660" s="243">
        <v>63</v>
      </c>
      <c r="B660" s="351" t="s">
        <v>9494</v>
      </c>
      <c r="C660" s="870" t="s">
        <v>14785</v>
      </c>
      <c r="D660" s="646"/>
      <c r="E660" s="646"/>
      <c r="F660" s="637"/>
      <c r="G660" s="638"/>
      <c r="H660" s="638"/>
      <c r="I660" s="744"/>
      <c r="J660" s="604"/>
      <c r="K660" s="605"/>
      <c r="L660" s="1321"/>
      <c r="M660" s="1251"/>
      <c r="N660" s="1339"/>
      <c r="O660" s="1745"/>
      <c r="P660" s="1251"/>
      <c r="Q660" s="1334"/>
      <c r="R660" s="1251"/>
      <c r="S660" s="1251"/>
      <c r="T660" s="605"/>
      <c r="U660" s="605"/>
      <c r="V660" s="607"/>
      <c r="W660" s="1805"/>
      <c r="X660" s="1225"/>
      <c r="Y660" s="1306"/>
      <c r="Z660" s="1302" t="s">
        <v>11869</v>
      </c>
      <c r="AA660" s="1303" t="s">
        <v>30</v>
      </c>
      <c r="AB660" s="1304">
        <v>0.85</v>
      </c>
      <c r="AC660" s="1215"/>
      <c r="AD660" s="1215"/>
      <c r="AE660" s="1294"/>
      <c r="AF660" s="391">
        <f>ROUND(ROUND(ROUND(G584*Q656,0)*Y659,0)*AB660,0)</f>
        <v>285</v>
      </c>
      <c r="AG660" s="268"/>
    </row>
    <row r="661" spans="1:33" ht="17.100000000000001" customHeight="1">
      <c r="A661" s="243">
        <v>63</v>
      </c>
      <c r="B661" s="351" t="s">
        <v>9496</v>
      </c>
      <c r="C661" s="870" t="s">
        <v>14786</v>
      </c>
      <c r="D661" s="646"/>
      <c r="E661" s="646"/>
      <c r="F661" s="637"/>
      <c r="G661" s="638"/>
      <c r="H661" s="638"/>
      <c r="I661" s="744"/>
      <c r="J661" s="604"/>
      <c r="K661" s="605"/>
      <c r="L661" s="1321"/>
      <c r="M661" s="1251"/>
      <c r="N661" s="1339"/>
      <c r="O661" s="1745"/>
      <c r="P661" s="1251"/>
      <c r="Q661" s="1334"/>
      <c r="R661" s="1251"/>
      <c r="S661" s="1251"/>
      <c r="T661" s="605"/>
      <c r="U661" s="605"/>
      <c r="V661" s="607"/>
      <c r="W661" s="1233"/>
      <c r="X661" s="670"/>
      <c r="Y661" s="1320"/>
      <c r="Z661" s="1215"/>
      <c r="AA661" s="1215"/>
      <c r="AB661" s="1294"/>
      <c r="AC661" s="1533" t="s">
        <v>167</v>
      </c>
      <c r="AD661" s="1250">
        <v>5</v>
      </c>
      <c r="AE661" s="1308" t="s">
        <v>168</v>
      </c>
      <c r="AF661" s="391">
        <f>ROUND(ROUND(G584*Q656,0)-AD661,0)</f>
        <v>389</v>
      </c>
      <c r="AG661" s="268"/>
    </row>
    <row r="662" spans="1:33" ht="17.100000000000001" customHeight="1">
      <c r="A662" s="243">
        <v>63</v>
      </c>
      <c r="B662" s="351" t="s">
        <v>9498</v>
      </c>
      <c r="C662" s="870" t="s">
        <v>14787</v>
      </c>
      <c r="D662" s="646"/>
      <c r="E662" s="646"/>
      <c r="F662" s="637"/>
      <c r="G662" s="638"/>
      <c r="H662" s="638"/>
      <c r="I662" s="744"/>
      <c r="J662" s="604"/>
      <c r="K662" s="605"/>
      <c r="L662" s="1321"/>
      <c r="M662" s="1251"/>
      <c r="N662" s="1339"/>
      <c r="O662" s="1745"/>
      <c r="P662" s="1251"/>
      <c r="Q662" s="1334"/>
      <c r="R662" s="1251"/>
      <c r="S662" s="1251"/>
      <c r="T662" s="605"/>
      <c r="U662" s="605"/>
      <c r="V662" s="607"/>
      <c r="W662" s="1234"/>
      <c r="X662" s="1225"/>
      <c r="Y662" s="1322"/>
      <c r="Z662" s="1233" t="s">
        <v>11869</v>
      </c>
      <c r="AA662" s="670" t="s">
        <v>30</v>
      </c>
      <c r="AB662" s="1309">
        <v>0.85</v>
      </c>
      <c r="AC662" s="1745"/>
      <c r="AD662" s="1250"/>
      <c r="AE662" s="1308"/>
      <c r="AF662" s="391">
        <f>ROUND(ROUND(ROUND(G584*Q656,0)*AB662,0)-AD661,0)</f>
        <v>330</v>
      </c>
      <c r="AG662" s="268"/>
    </row>
    <row r="663" spans="1:33" ht="17.100000000000001" customHeight="1">
      <c r="A663" s="243">
        <v>63</v>
      </c>
      <c r="B663" s="351" t="s">
        <v>9500</v>
      </c>
      <c r="C663" s="870" t="s">
        <v>14788</v>
      </c>
      <c r="D663" s="646"/>
      <c r="E663" s="646"/>
      <c r="F663" s="637"/>
      <c r="G663" s="638"/>
      <c r="H663" s="638"/>
      <c r="I663" s="744"/>
      <c r="J663" s="604"/>
      <c r="K663" s="605"/>
      <c r="L663" s="1321"/>
      <c r="M663" s="1251"/>
      <c r="N663" s="1339"/>
      <c r="O663" s="1745"/>
      <c r="P663" s="1251"/>
      <c r="Q663" s="1334"/>
      <c r="R663" s="1251"/>
      <c r="S663" s="1251"/>
      <c r="T663" s="605"/>
      <c r="U663" s="605"/>
      <c r="V663" s="607"/>
      <c r="W663" s="1684" t="s">
        <v>4703</v>
      </c>
      <c r="X663" s="1250" t="s">
        <v>30</v>
      </c>
      <c r="Y663" s="1291">
        <v>0.7</v>
      </c>
      <c r="Z663" s="1226"/>
      <c r="AA663" s="1226"/>
      <c r="AB663" s="1310"/>
      <c r="AC663" s="1745"/>
      <c r="AD663" s="1242"/>
      <c r="AE663" s="1291"/>
      <c r="AF663" s="391">
        <f>ROUND(ROUND(ROUND(G584*Q656,0)*Y663,0)-AD661,0)</f>
        <v>271</v>
      </c>
      <c r="AG663" s="268"/>
    </row>
    <row r="664" spans="1:33" ht="17.100000000000001" customHeight="1">
      <c r="A664" s="243">
        <v>63</v>
      </c>
      <c r="B664" s="351" t="s">
        <v>9502</v>
      </c>
      <c r="C664" s="870" t="s">
        <v>14789</v>
      </c>
      <c r="D664" s="646"/>
      <c r="E664" s="646"/>
      <c r="F664" s="637"/>
      <c r="G664" s="638"/>
      <c r="H664" s="638"/>
      <c r="I664" s="744"/>
      <c r="J664" s="604"/>
      <c r="K664" s="605"/>
      <c r="L664" s="1321"/>
      <c r="M664" s="1251"/>
      <c r="N664" s="1339"/>
      <c r="O664" s="1252"/>
      <c r="P664" s="1251"/>
      <c r="Q664" s="1334"/>
      <c r="R664" s="1251"/>
      <c r="S664" s="1251"/>
      <c r="T664" s="605"/>
      <c r="U664" s="605"/>
      <c r="V664" s="607"/>
      <c r="W664" s="1805"/>
      <c r="X664" s="1225"/>
      <c r="Y664" s="1306"/>
      <c r="Z664" s="1302" t="s">
        <v>11869</v>
      </c>
      <c r="AA664" s="1303" t="s">
        <v>30</v>
      </c>
      <c r="AB664" s="1311">
        <v>0.85</v>
      </c>
      <c r="AC664" s="1745"/>
      <c r="AD664" s="1242"/>
      <c r="AE664" s="1291"/>
      <c r="AF664" s="391">
        <f>ROUND(ROUND(ROUND(ROUND(G584*Q656,0)*Y663,0)*AB664,0)-AD661,0)</f>
        <v>230</v>
      </c>
      <c r="AG664" s="268"/>
    </row>
    <row r="665" spans="1:33" ht="17.100000000000001" customHeight="1">
      <c r="A665" s="243">
        <v>63</v>
      </c>
      <c r="B665" s="351" t="s">
        <v>9504</v>
      </c>
      <c r="C665" s="870" t="s">
        <v>14790</v>
      </c>
      <c r="D665" s="646"/>
      <c r="E665" s="646"/>
      <c r="F665" s="637"/>
      <c r="G665" s="638"/>
      <c r="H665" s="638"/>
      <c r="I665" s="744"/>
      <c r="J665" s="604"/>
      <c r="K665" s="605"/>
      <c r="L665" s="1321"/>
      <c r="M665" s="1251"/>
      <c r="N665" s="1339"/>
      <c r="O665" s="1252"/>
      <c r="P665" s="1251"/>
      <c r="Q665" s="1334"/>
      <c r="R665" s="1251"/>
      <c r="S665" s="1251"/>
      <c r="T665" s="605"/>
      <c r="U665" s="605"/>
      <c r="V665" s="607"/>
      <c r="W665" s="1684" t="s">
        <v>4708</v>
      </c>
      <c r="X665" s="1250" t="s">
        <v>30</v>
      </c>
      <c r="Y665" s="1291">
        <v>0.85</v>
      </c>
      <c r="Z665" s="1220"/>
      <c r="AA665" s="1220"/>
      <c r="AB665" s="1306"/>
      <c r="AC665" s="1745"/>
      <c r="AD665" s="1242"/>
      <c r="AE665" s="1291"/>
      <c r="AF665" s="391">
        <f>ROUND(ROUND(ROUND(G584*Q656,0)*Y665,0)-AD661,0)</f>
        <v>330</v>
      </c>
      <c r="AG665" s="268"/>
    </row>
    <row r="666" spans="1:33" ht="17.100000000000001" customHeight="1">
      <c r="A666" s="243">
        <v>63</v>
      </c>
      <c r="B666" s="351" t="s">
        <v>9506</v>
      </c>
      <c r="C666" s="870" t="s">
        <v>14791</v>
      </c>
      <c r="D666" s="646"/>
      <c r="E666" s="646"/>
      <c r="F666" s="637"/>
      <c r="G666" s="638"/>
      <c r="H666" s="638"/>
      <c r="I666" s="744"/>
      <c r="J666" s="604"/>
      <c r="K666" s="605"/>
      <c r="L666" s="1321"/>
      <c r="M666" s="1251"/>
      <c r="N666" s="1339"/>
      <c r="O666" s="1252"/>
      <c r="P666" s="1251"/>
      <c r="Q666" s="1334"/>
      <c r="R666" s="1251"/>
      <c r="S666" s="1251"/>
      <c r="T666" s="605"/>
      <c r="U666" s="605"/>
      <c r="V666" s="607"/>
      <c r="W666" s="1805"/>
      <c r="X666" s="1225"/>
      <c r="Y666" s="1306"/>
      <c r="Z666" s="1302" t="s">
        <v>11869</v>
      </c>
      <c r="AA666" s="1303" t="s">
        <v>30</v>
      </c>
      <c r="AB666" s="1311">
        <v>0.85</v>
      </c>
      <c r="AC666" s="1746"/>
      <c r="AD666" s="1220"/>
      <c r="AE666" s="1306"/>
      <c r="AF666" s="391">
        <f>ROUND(ROUND(ROUND(ROUND(G584*Q656,0)*Y665,0)*AB666,0)-AD661,0)</f>
        <v>280</v>
      </c>
      <c r="AG666" s="268"/>
    </row>
    <row r="667" spans="1:33" ht="17.100000000000001" customHeight="1">
      <c r="A667" s="243">
        <v>63</v>
      </c>
      <c r="B667" s="351" t="s">
        <v>9508</v>
      </c>
      <c r="C667" s="870" t="s">
        <v>14792</v>
      </c>
      <c r="D667" s="646"/>
      <c r="E667" s="646"/>
      <c r="F667" s="1252"/>
      <c r="G667" s="1323"/>
      <c r="H667" s="1323"/>
      <c r="I667" s="607"/>
      <c r="J667" s="646"/>
      <c r="K667" s="748"/>
      <c r="L667" s="748"/>
      <c r="M667" s="605"/>
      <c r="N667" s="1102"/>
      <c r="O667" s="604"/>
      <c r="P667" s="605"/>
      <c r="Q667" s="607"/>
      <c r="R667" s="1749" t="s">
        <v>11301</v>
      </c>
      <c r="S667" s="1622" t="s">
        <v>235</v>
      </c>
      <c r="T667" s="602"/>
      <c r="U667" s="602"/>
      <c r="V667" s="1286"/>
      <c r="W667" s="1233"/>
      <c r="X667" s="670"/>
      <c r="Y667" s="1320"/>
      <c r="Z667" s="1215"/>
      <c r="AA667" s="1215"/>
      <c r="AB667" s="1215"/>
      <c r="AC667" s="1215"/>
      <c r="AD667" s="1215"/>
      <c r="AE667" s="1294"/>
      <c r="AF667" s="391">
        <f>ROUND(ROUND(G584*Q656,0)*U668,0)</f>
        <v>276</v>
      </c>
      <c r="AG667" s="268"/>
    </row>
    <row r="668" spans="1:33" ht="17.100000000000001" customHeight="1">
      <c r="A668" s="243">
        <v>63</v>
      </c>
      <c r="B668" s="351" t="s">
        <v>9510</v>
      </c>
      <c r="C668" s="870" t="s">
        <v>14793</v>
      </c>
      <c r="D668" s="646"/>
      <c r="E668" s="646"/>
      <c r="F668" s="1252"/>
      <c r="G668" s="638"/>
      <c r="H668" s="605"/>
      <c r="I668" s="607"/>
      <c r="J668" s="646"/>
      <c r="K668" s="748"/>
      <c r="L668" s="748"/>
      <c r="M668" s="605"/>
      <c r="N668" s="1102"/>
      <c r="O668" s="604"/>
      <c r="P668" s="605"/>
      <c r="Q668" s="607"/>
      <c r="R668" s="1758"/>
      <c r="S668" s="1745"/>
      <c r="T668" s="1250" t="s">
        <v>30</v>
      </c>
      <c r="U668" s="1242">
        <v>0.7</v>
      </c>
      <c r="V668" s="607"/>
      <c r="W668" s="1234"/>
      <c r="X668" s="1225"/>
      <c r="Y668" s="1322"/>
      <c r="Z668" s="1233" t="s">
        <v>11869</v>
      </c>
      <c r="AA668" s="670" t="s">
        <v>30</v>
      </c>
      <c r="AB668" s="1293">
        <v>0.85</v>
      </c>
      <c r="AC668" s="1215"/>
      <c r="AD668" s="1215"/>
      <c r="AE668" s="1294"/>
      <c r="AF668" s="391">
        <f>ROUND(ROUND(ROUND(G584*Q656,0)*U668,0)*AB668,0)</f>
        <v>235</v>
      </c>
      <c r="AG668" s="268"/>
    </row>
    <row r="669" spans="1:33" ht="17.100000000000001" customHeight="1">
      <c r="A669" s="243">
        <v>63</v>
      </c>
      <c r="B669" s="351" t="s">
        <v>9512</v>
      </c>
      <c r="C669" s="870" t="s">
        <v>14794</v>
      </c>
      <c r="D669" s="604"/>
      <c r="E669" s="604"/>
      <c r="F669" s="1131"/>
      <c r="G669" s="605"/>
      <c r="H669" s="605"/>
      <c r="I669" s="607"/>
      <c r="J669" s="646"/>
      <c r="K669" s="748"/>
      <c r="L669" s="748"/>
      <c r="M669" s="1250"/>
      <c r="N669" s="1344"/>
      <c r="O669" s="1345"/>
      <c r="P669" s="1250"/>
      <c r="Q669" s="1346"/>
      <c r="R669" s="1758"/>
      <c r="S669" s="1745"/>
      <c r="T669" s="1250"/>
      <c r="U669" s="1242"/>
      <c r="V669" s="1291"/>
      <c r="W669" s="1684" t="s">
        <v>4703</v>
      </c>
      <c r="X669" s="670" t="s">
        <v>30</v>
      </c>
      <c r="Y669" s="1305">
        <f>$Y$657</f>
        <v>0.7</v>
      </c>
      <c r="Z669" s="1226"/>
      <c r="AA669" s="1226"/>
      <c r="AB669" s="1226"/>
      <c r="AC669" s="1226"/>
      <c r="AD669" s="1226"/>
      <c r="AE669" s="1310"/>
      <c r="AF669" s="391">
        <f>ROUND(ROUND(ROUND(G584*Q656,0)*U668,0)*Y669,0)</f>
        <v>193</v>
      </c>
      <c r="AG669" s="268"/>
    </row>
    <row r="670" spans="1:33" ht="17.100000000000001" customHeight="1">
      <c r="A670" s="243">
        <v>63</v>
      </c>
      <c r="B670" s="351" t="s">
        <v>9514</v>
      </c>
      <c r="C670" s="870" t="s">
        <v>14795</v>
      </c>
      <c r="D670" s="604"/>
      <c r="E670" s="604"/>
      <c r="F670" s="1131"/>
      <c r="G670" s="605"/>
      <c r="H670" s="605"/>
      <c r="I670" s="607"/>
      <c r="J670" s="646"/>
      <c r="K670" s="748"/>
      <c r="L670" s="748"/>
      <c r="M670" s="1250"/>
      <c r="N670" s="1344"/>
      <c r="O670" s="1345"/>
      <c r="P670" s="1250"/>
      <c r="Q670" s="1346"/>
      <c r="R670" s="1758"/>
      <c r="S670" s="1745"/>
      <c r="T670" s="1250"/>
      <c r="U670" s="1242"/>
      <c r="V670" s="1291"/>
      <c r="W670" s="1805"/>
      <c r="X670" s="1225"/>
      <c r="Y670" s="1306"/>
      <c r="Z670" s="1302" t="s">
        <v>11869</v>
      </c>
      <c r="AA670" s="1303" t="s">
        <v>30</v>
      </c>
      <c r="AB670" s="1304">
        <v>0.85</v>
      </c>
      <c r="AC670" s="1215"/>
      <c r="AD670" s="1215"/>
      <c r="AE670" s="1294"/>
      <c r="AF670" s="391">
        <f>ROUND(ROUND(ROUND(ROUND(G584*Q656,0)*U668,0)*Y669,0)*AB670,0)</f>
        <v>164</v>
      </c>
      <c r="AG670" s="268"/>
    </row>
    <row r="671" spans="1:33" ht="17.100000000000001" customHeight="1">
      <c r="A671" s="243">
        <v>63</v>
      </c>
      <c r="B671" s="351" t="s">
        <v>9516</v>
      </c>
      <c r="C671" s="870" t="s">
        <v>14796</v>
      </c>
      <c r="D671" s="604"/>
      <c r="E671" s="604"/>
      <c r="F671" s="1131"/>
      <c r="G671" s="605"/>
      <c r="H671" s="605"/>
      <c r="I671" s="607"/>
      <c r="J671" s="646"/>
      <c r="K671" s="748"/>
      <c r="L671" s="748"/>
      <c r="M671" s="1250"/>
      <c r="N671" s="1344"/>
      <c r="O671" s="1345"/>
      <c r="P671" s="1250"/>
      <c r="Q671" s="1346"/>
      <c r="R671" s="1758"/>
      <c r="S671" s="1745"/>
      <c r="T671" s="1250"/>
      <c r="U671" s="1242"/>
      <c r="V671" s="1291"/>
      <c r="W671" s="1684" t="s">
        <v>4708</v>
      </c>
      <c r="X671" s="670" t="s">
        <v>30</v>
      </c>
      <c r="Y671" s="1305">
        <f>$Y$659</f>
        <v>0.85</v>
      </c>
      <c r="Z671" s="1220"/>
      <c r="AA671" s="1220"/>
      <c r="AB671" s="1220"/>
      <c r="AC671" s="1220"/>
      <c r="AD671" s="1220"/>
      <c r="AE671" s="1306"/>
      <c r="AF671" s="391">
        <f>ROUND(ROUND(ROUND(G584*Q656,0)*U668,0)*Y671,0)</f>
        <v>235</v>
      </c>
      <c r="AG671" s="268"/>
    </row>
    <row r="672" spans="1:33" ht="17.100000000000001" customHeight="1">
      <c r="A672" s="243">
        <v>63</v>
      </c>
      <c r="B672" s="351" t="s">
        <v>9518</v>
      </c>
      <c r="C672" s="870" t="s">
        <v>14797</v>
      </c>
      <c r="D672" s="604"/>
      <c r="E672" s="604"/>
      <c r="F672" s="1131"/>
      <c r="G672" s="605"/>
      <c r="H672" s="605"/>
      <c r="I672" s="607"/>
      <c r="J672" s="646"/>
      <c r="K672" s="748"/>
      <c r="L672" s="748"/>
      <c r="M672" s="1250"/>
      <c r="N672" s="1344"/>
      <c r="O672" s="1345"/>
      <c r="P672" s="1250"/>
      <c r="Q672" s="1346"/>
      <c r="R672" s="1758"/>
      <c r="S672" s="1745"/>
      <c r="T672" s="1250"/>
      <c r="U672" s="1242"/>
      <c r="V672" s="1291"/>
      <c r="W672" s="1805"/>
      <c r="X672" s="1225"/>
      <c r="Y672" s="1306"/>
      <c r="Z672" s="1302" t="s">
        <v>11869</v>
      </c>
      <c r="AA672" s="1303" t="s">
        <v>30</v>
      </c>
      <c r="AB672" s="1304">
        <v>0.85</v>
      </c>
      <c r="AC672" s="1215"/>
      <c r="AD672" s="1215"/>
      <c r="AE672" s="1294"/>
      <c r="AF672" s="391">
        <f>ROUND(ROUND(ROUND(ROUND(G584*Q656,0)*U668,0)*Y671,0)*AB672,0)</f>
        <v>200</v>
      </c>
      <c r="AG672" s="268"/>
    </row>
    <row r="673" spans="1:33" ht="17.100000000000001" customHeight="1">
      <c r="A673" s="243">
        <v>63</v>
      </c>
      <c r="B673" s="351" t="s">
        <v>9520</v>
      </c>
      <c r="C673" s="870" t="s">
        <v>14798</v>
      </c>
      <c r="D673" s="604"/>
      <c r="E673" s="604"/>
      <c r="F673" s="1131"/>
      <c r="G673" s="605"/>
      <c r="H673" s="605"/>
      <c r="I673" s="607"/>
      <c r="J673" s="646"/>
      <c r="K673" s="748"/>
      <c r="L673" s="748"/>
      <c r="M673" s="1250"/>
      <c r="N673" s="1344"/>
      <c r="O673" s="1345"/>
      <c r="P673" s="1250"/>
      <c r="Q673" s="1346"/>
      <c r="R673" s="1758"/>
      <c r="S673" s="1745"/>
      <c r="T673" s="1250"/>
      <c r="U673" s="1242"/>
      <c r="V673" s="1291"/>
      <c r="W673" s="1233"/>
      <c r="X673" s="670"/>
      <c r="Y673" s="1320"/>
      <c r="Z673" s="1215"/>
      <c r="AA673" s="1215"/>
      <c r="AB673" s="1294"/>
      <c r="AC673" s="1533" t="s">
        <v>167</v>
      </c>
      <c r="AD673" s="1250">
        <v>5</v>
      </c>
      <c r="AE673" s="1308" t="s">
        <v>168</v>
      </c>
      <c r="AF673" s="391">
        <f>ROUND(ROUND(ROUND(G584*Q656,0)*U668,0)-AD673,0)</f>
        <v>271</v>
      </c>
      <c r="AG673" s="268"/>
    </row>
    <row r="674" spans="1:33" ht="17.100000000000001" customHeight="1">
      <c r="A674" s="243">
        <v>63</v>
      </c>
      <c r="B674" s="351" t="s">
        <v>9522</v>
      </c>
      <c r="C674" s="870" t="s">
        <v>14799</v>
      </c>
      <c r="D674" s="604"/>
      <c r="E674" s="604"/>
      <c r="F674" s="1131"/>
      <c r="G674" s="605"/>
      <c r="H674" s="605"/>
      <c r="I674" s="607"/>
      <c r="J674" s="646"/>
      <c r="K674" s="748"/>
      <c r="L674" s="748"/>
      <c r="M674" s="1250"/>
      <c r="N674" s="1344"/>
      <c r="O674" s="1345"/>
      <c r="P674" s="1250"/>
      <c r="Q674" s="1346"/>
      <c r="R674" s="1758"/>
      <c r="S674" s="1745"/>
      <c r="T674" s="1250"/>
      <c r="U674" s="1242"/>
      <c r="V674" s="1291"/>
      <c r="W674" s="1234"/>
      <c r="X674" s="1225"/>
      <c r="Y674" s="1322"/>
      <c r="Z674" s="1233" t="s">
        <v>11869</v>
      </c>
      <c r="AA674" s="670" t="s">
        <v>30</v>
      </c>
      <c r="AB674" s="1309">
        <v>0.85</v>
      </c>
      <c r="AC674" s="1745"/>
      <c r="AD674" s="1250"/>
      <c r="AE674" s="1308"/>
      <c r="AF674" s="391">
        <f>ROUND(ROUND(ROUND(ROUND(G584*Q656,0)*U668,0)*AB674,0)-AD673,0)</f>
        <v>230</v>
      </c>
      <c r="AG674" s="268"/>
    </row>
    <row r="675" spans="1:33" ht="17.100000000000001" customHeight="1">
      <c r="A675" s="243">
        <v>63</v>
      </c>
      <c r="B675" s="351" t="s">
        <v>9524</v>
      </c>
      <c r="C675" s="870" t="s">
        <v>14800</v>
      </c>
      <c r="D675" s="604"/>
      <c r="E675" s="604"/>
      <c r="F675" s="1131"/>
      <c r="G675" s="605"/>
      <c r="H675" s="605"/>
      <c r="I675" s="607"/>
      <c r="J675" s="646"/>
      <c r="K675" s="748"/>
      <c r="L675" s="748"/>
      <c r="M675" s="1250"/>
      <c r="N675" s="1344"/>
      <c r="O675" s="1345"/>
      <c r="P675" s="1250"/>
      <c r="Q675" s="1346"/>
      <c r="R675" s="1758"/>
      <c r="S675" s="1246"/>
      <c r="T675" s="1250"/>
      <c r="U675" s="1242"/>
      <c r="V675" s="1291"/>
      <c r="W675" s="1684" t="s">
        <v>4703</v>
      </c>
      <c r="X675" s="1250" t="s">
        <v>30</v>
      </c>
      <c r="Y675" s="1291">
        <f>$Y$657</f>
        <v>0.7</v>
      </c>
      <c r="Z675" s="1226"/>
      <c r="AA675" s="1226"/>
      <c r="AB675" s="1310"/>
      <c r="AC675" s="1745"/>
      <c r="AD675" s="1242"/>
      <c r="AE675" s="1291"/>
      <c r="AF675" s="391">
        <f>ROUND(ROUND(ROUND(ROUND(G584*Q656,0)*U668,0)*Y675,0)-AD673,0)</f>
        <v>188</v>
      </c>
      <c r="AG675" s="268"/>
    </row>
    <row r="676" spans="1:33" ht="17.100000000000001" customHeight="1">
      <c r="A676" s="243">
        <v>63</v>
      </c>
      <c r="B676" s="351" t="s">
        <v>9526</v>
      </c>
      <c r="C676" s="870" t="s">
        <v>14801</v>
      </c>
      <c r="D676" s="604"/>
      <c r="E676" s="604"/>
      <c r="F676" s="1131"/>
      <c r="G676" s="605"/>
      <c r="H676" s="605"/>
      <c r="I676" s="607"/>
      <c r="J676" s="646"/>
      <c r="K676" s="748"/>
      <c r="L676" s="748"/>
      <c r="M676" s="1250"/>
      <c r="N676" s="1344"/>
      <c r="O676" s="1345"/>
      <c r="P676" s="1250"/>
      <c r="Q676" s="1346"/>
      <c r="R676" s="1758"/>
      <c r="S676" s="1246"/>
      <c r="T676" s="1250"/>
      <c r="U676" s="1242"/>
      <c r="V676" s="1291"/>
      <c r="W676" s="1805"/>
      <c r="X676" s="1225"/>
      <c r="Y676" s="1306"/>
      <c r="Z676" s="1302" t="s">
        <v>11869</v>
      </c>
      <c r="AA676" s="1303" t="s">
        <v>30</v>
      </c>
      <c r="AB676" s="1311">
        <v>0.85</v>
      </c>
      <c r="AC676" s="1745"/>
      <c r="AD676" s="1242"/>
      <c r="AE676" s="1291"/>
      <c r="AF676" s="391">
        <f>ROUND(ROUND(ROUND(ROUND(ROUND(G584*Q656,0)*U668,0)*Y675,0)*AB676,0)-AD673,0)</f>
        <v>159</v>
      </c>
      <c r="AG676" s="268"/>
    </row>
    <row r="677" spans="1:33" ht="17.100000000000001" customHeight="1">
      <c r="A677" s="243">
        <v>63</v>
      </c>
      <c r="B677" s="351" t="s">
        <v>9528</v>
      </c>
      <c r="C677" s="870" t="s">
        <v>14802</v>
      </c>
      <c r="D677" s="604"/>
      <c r="E677" s="604"/>
      <c r="F677" s="1131"/>
      <c r="G677" s="605"/>
      <c r="H677" s="605"/>
      <c r="I677" s="607"/>
      <c r="J677" s="646"/>
      <c r="K677" s="748"/>
      <c r="L677" s="748"/>
      <c r="M677" s="1250"/>
      <c r="N677" s="1344"/>
      <c r="O677" s="1345"/>
      <c r="P677" s="1250"/>
      <c r="Q677" s="1346"/>
      <c r="R677" s="1758"/>
      <c r="S677" s="1246"/>
      <c r="T677" s="1250"/>
      <c r="U677" s="1242"/>
      <c r="V677" s="1291"/>
      <c r="W677" s="1684" t="s">
        <v>4708</v>
      </c>
      <c r="X677" s="1250" t="s">
        <v>30</v>
      </c>
      <c r="Y677" s="1291">
        <f>$Y$659</f>
        <v>0.85</v>
      </c>
      <c r="Z677" s="1220"/>
      <c r="AA677" s="1220"/>
      <c r="AB677" s="1306"/>
      <c r="AC677" s="1745"/>
      <c r="AD677" s="1242"/>
      <c r="AE677" s="1291"/>
      <c r="AF677" s="391">
        <f>ROUND(ROUND(ROUND(ROUND(G584*Q656,0)*U668,0)*Y677,0)-AD673,0)</f>
        <v>230</v>
      </c>
      <c r="AG677" s="268"/>
    </row>
    <row r="678" spans="1:33" ht="17.100000000000001" customHeight="1">
      <c r="A678" s="243">
        <v>63</v>
      </c>
      <c r="B678" s="351" t="s">
        <v>9530</v>
      </c>
      <c r="C678" s="870" t="s">
        <v>14803</v>
      </c>
      <c r="D678" s="604"/>
      <c r="E678" s="604"/>
      <c r="F678" s="1131"/>
      <c r="G678" s="605"/>
      <c r="H678" s="605"/>
      <c r="I678" s="607"/>
      <c r="J678" s="646"/>
      <c r="K678" s="748"/>
      <c r="L678" s="748"/>
      <c r="M678" s="1250"/>
      <c r="N678" s="1344"/>
      <c r="O678" s="1345"/>
      <c r="P678" s="1250"/>
      <c r="Q678" s="1346"/>
      <c r="R678" s="1758"/>
      <c r="S678" s="1246"/>
      <c r="T678" s="1250"/>
      <c r="U678" s="1242"/>
      <c r="V678" s="1291"/>
      <c r="W678" s="1805"/>
      <c r="X678" s="1225"/>
      <c r="Y678" s="1306"/>
      <c r="Z678" s="1302" t="s">
        <v>11869</v>
      </c>
      <c r="AA678" s="1303" t="s">
        <v>30</v>
      </c>
      <c r="AB678" s="1311">
        <v>0.85</v>
      </c>
      <c r="AC678" s="1746"/>
      <c r="AD678" s="1220"/>
      <c r="AE678" s="1306"/>
      <c r="AF678" s="391">
        <f>ROUND(ROUND(ROUND(ROUND(ROUND(G584*Q656,0)*U668,0)*Y677,0)*AB678,0)-AD673,0)</f>
        <v>195</v>
      </c>
      <c r="AG678" s="268"/>
    </row>
    <row r="679" spans="1:33" ht="17.100000000000001" customHeight="1">
      <c r="A679" s="243">
        <v>63</v>
      </c>
      <c r="B679" s="351" t="s">
        <v>9532</v>
      </c>
      <c r="C679" s="870" t="s">
        <v>14804</v>
      </c>
      <c r="D679" s="604"/>
      <c r="E679" s="604"/>
      <c r="F679" s="1131"/>
      <c r="G679" s="605"/>
      <c r="H679" s="605"/>
      <c r="I679" s="607"/>
      <c r="J679" s="646"/>
      <c r="K679" s="748"/>
      <c r="L679" s="748"/>
      <c r="M679" s="1250"/>
      <c r="N679" s="1344"/>
      <c r="O679" s="1345"/>
      <c r="P679" s="1250"/>
      <c r="Q679" s="1346"/>
      <c r="R679" s="1256"/>
      <c r="S679" s="1622" t="s">
        <v>237</v>
      </c>
      <c r="T679" s="670"/>
      <c r="U679" s="1348"/>
      <c r="V679" s="1305"/>
      <c r="W679" s="1233"/>
      <c r="X679" s="670"/>
      <c r="Y679" s="1320"/>
      <c r="Z679" s="1215"/>
      <c r="AA679" s="1215"/>
      <c r="AB679" s="1215"/>
      <c r="AC679" s="1215"/>
      <c r="AD679" s="1215"/>
      <c r="AE679" s="1294"/>
      <c r="AF679" s="391">
        <f>ROUND(ROUND(G584*Q656,0)*U680,0)</f>
        <v>197</v>
      </c>
      <c r="AG679" s="268"/>
    </row>
    <row r="680" spans="1:33" ht="17.100000000000001" customHeight="1">
      <c r="A680" s="243">
        <v>63</v>
      </c>
      <c r="B680" s="351" t="s">
        <v>9534</v>
      </c>
      <c r="C680" s="870" t="s">
        <v>14805</v>
      </c>
      <c r="D680" s="604"/>
      <c r="E680" s="604"/>
      <c r="F680" s="1131"/>
      <c r="G680" s="605"/>
      <c r="H680" s="605"/>
      <c r="I680" s="607"/>
      <c r="J680" s="646"/>
      <c r="K680" s="748"/>
      <c r="L680" s="748"/>
      <c r="M680" s="1250"/>
      <c r="N680" s="1344"/>
      <c r="O680" s="1345"/>
      <c r="P680" s="1250"/>
      <c r="Q680" s="1346"/>
      <c r="R680" s="1256"/>
      <c r="S680" s="1745"/>
      <c r="T680" s="1250" t="s">
        <v>30</v>
      </c>
      <c r="U680" s="1242">
        <v>0.5</v>
      </c>
      <c r="V680" s="1291"/>
      <c r="W680" s="1234"/>
      <c r="X680" s="1225"/>
      <c r="Y680" s="1322"/>
      <c r="Z680" s="1233" t="s">
        <v>11869</v>
      </c>
      <c r="AA680" s="670" t="s">
        <v>30</v>
      </c>
      <c r="AB680" s="1293">
        <v>0.85</v>
      </c>
      <c r="AC680" s="1215"/>
      <c r="AD680" s="1215"/>
      <c r="AE680" s="1294"/>
      <c r="AF680" s="391">
        <f>ROUND(ROUND(ROUND(G584*Q656,0)*U680,0)*AB680,0)</f>
        <v>167</v>
      </c>
      <c r="AG680" s="268"/>
    </row>
    <row r="681" spans="1:33" ht="17.100000000000001" customHeight="1">
      <c r="A681" s="243">
        <v>63</v>
      </c>
      <c r="B681" s="351" t="s">
        <v>9536</v>
      </c>
      <c r="C681" s="870" t="s">
        <v>14806</v>
      </c>
      <c r="D681" s="604"/>
      <c r="E681" s="604"/>
      <c r="F681" s="1131"/>
      <c r="G681" s="605"/>
      <c r="H681" s="605"/>
      <c r="I681" s="607"/>
      <c r="J681" s="646"/>
      <c r="K681" s="748"/>
      <c r="L681" s="748"/>
      <c r="M681" s="1250"/>
      <c r="N681" s="1344"/>
      <c r="O681" s="1345"/>
      <c r="P681" s="1250"/>
      <c r="Q681" s="1346"/>
      <c r="R681" s="1256"/>
      <c r="S681" s="1745"/>
      <c r="T681" s="1250"/>
      <c r="U681" s="1242"/>
      <c r="V681" s="1291"/>
      <c r="W681" s="1684" t="s">
        <v>4703</v>
      </c>
      <c r="X681" s="670" t="s">
        <v>30</v>
      </c>
      <c r="Y681" s="1305">
        <f>$Y$657</f>
        <v>0.7</v>
      </c>
      <c r="Z681" s="1226"/>
      <c r="AA681" s="1226"/>
      <c r="AB681" s="1226"/>
      <c r="AC681" s="1226"/>
      <c r="AD681" s="1226"/>
      <c r="AE681" s="1310"/>
      <c r="AF681" s="391">
        <f>ROUND(ROUND(ROUND(G584*Q656,0)*U680,0)*Y681,0)</f>
        <v>138</v>
      </c>
      <c r="AG681" s="268"/>
    </row>
    <row r="682" spans="1:33" ht="17.100000000000001" customHeight="1">
      <c r="A682" s="243">
        <v>63</v>
      </c>
      <c r="B682" s="351" t="s">
        <v>9538</v>
      </c>
      <c r="C682" s="870" t="s">
        <v>14807</v>
      </c>
      <c r="D682" s="604"/>
      <c r="E682" s="604"/>
      <c r="F682" s="1131"/>
      <c r="G682" s="605"/>
      <c r="H682" s="605"/>
      <c r="I682" s="607"/>
      <c r="J682" s="646"/>
      <c r="K682" s="748"/>
      <c r="L682" s="748"/>
      <c r="M682" s="1250"/>
      <c r="N682" s="1344"/>
      <c r="O682" s="1345"/>
      <c r="P682" s="1250"/>
      <c r="Q682" s="1346"/>
      <c r="R682" s="1256"/>
      <c r="S682" s="1745"/>
      <c r="T682" s="1250"/>
      <c r="U682" s="1242"/>
      <c r="V682" s="1291"/>
      <c r="W682" s="1805"/>
      <c r="X682" s="1225"/>
      <c r="Y682" s="1306"/>
      <c r="Z682" s="1302" t="s">
        <v>11869</v>
      </c>
      <c r="AA682" s="1303" t="s">
        <v>30</v>
      </c>
      <c r="AB682" s="1304">
        <v>0.85</v>
      </c>
      <c r="AC682" s="1215"/>
      <c r="AD682" s="1215"/>
      <c r="AE682" s="1294"/>
      <c r="AF682" s="391">
        <f>ROUND(ROUND(ROUND(ROUND(G584*Q656,0)*U680,0)*Y681,0)*AB682,0)</f>
        <v>117</v>
      </c>
      <c r="AG682" s="268"/>
    </row>
    <row r="683" spans="1:33" ht="17.100000000000001" customHeight="1">
      <c r="A683" s="243">
        <v>63</v>
      </c>
      <c r="B683" s="351" t="s">
        <v>9540</v>
      </c>
      <c r="C683" s="870" t="s">
        <v>14808</v>
      </c>
      <c r="D683" s="604"/>
      <c r="E683" s="604"/>
      <c r="F683" s="1131"/>
      <c r="G683" s="605"/>
      <c r="H683" s="605"/>
      <c r="I683" s="607"/>
      <c r="J683" s="646"/>
      <c r="K683" s="748"/>
      <c r="L683" s="748"/>
      <c r="M683" s="1250"/>
      <c r="N683" s="1344"/>
      <c r="O683" s="1345"/>
      <c r="P683" s="1250"/>
      <c r="Q683" s="1346"/>
      <c r="R683" s="1256"/>
      <c r="S683" s="1745"/>
      <c r="T683" s="1250"/>
      <c r="U683" s="1242"/>
      <c r="V683" s="1291"/>
      <c r="W683" s="1684" t="s">
        <v>4708</v>
      </c>
      <c r="X683" s="670" t="s">
        <v>30</v>
      </c>
      <c r="Y683" s="1305">
        <f>$Y$659</f>
        <v>0.85</v>
      </c>
      <c r="Z683" s="1220"/>
      <c r="AA683" s="1220"/>
      <c r="AB683" s="1220"/>
      <c r="AC683" s="1220"/>
      <c r="AD683" s="1220"/>
      <c r="AE683" s="1306"/>
      <c r="AF683" s="391">
        <f>ROUND(ROUND(ROUND(G584*Q656,0)*U680,0)*Y683,0)</f>
        <v>167</v>
      </c>
      <c r="AG683" s="268"/>
    </row>
    <row r="684" spans="1:33" ht="17.100000000000001" customHeight="1">
      <c r="A684" s="243">
        <v>63</v>
      </c>
      <c r="B684" s="351" t="s">
        <v>9542</v>
      </c>
      <c r="C684" s="870" t="s">
        <v>14809</v>
      </c>
      <c r="D684" s="604"/>
      <c r="E684" s="604"/>
      <c r="F684" s="1131"/>
      <c r="G684" s="605"/>
      <c r="H684" s="605"/>
      <c r="I684" s="607"/>
      <c r="J684" s="646"/>
      <c r="K684" s="748"/>
      <c r="L684" s="748"/>
      <c r="M684" s="1250"/>
      <c r="N684" s="1344"/>
      <c r="O684" s="1345"/>
      <c r="P684" s="1250"/>
      <c r="Q684" s="1346"/>
      <c r="R684" s="1256"/>
      <c r="S684" s="1745"/>
      <c r="T684" s="1250"/>
      <c r="U684" s="1242"/>
      <c r="V684" s="1291"/>
      <c r="W684" s="1805"/>
      <c r="X684" s="1225"/>
      <c r="Y684" s="1306"/>
      <c r="Z684" s="1302" t="s">
        <v>11869</v>
      </c>
      <c r="AA684" s="1303" t="s">
        <v>30</v>
      </c>
      <c r="AB684" s="1304">
        <v>0.85</v>
      </c>
      <c r="AC684" s="1215"/>
      <c r="AD684" s="1215"/>
      <c r="AE684" s="1294"/>
      <c r="AF684" s="391">
        <f>ROUND(ROUND(ROUND(ROUND(G584*Q656,0)*U680,0)*Y683,0)*AB684,0)</f>
        <v>142</v>
      </c>
      <c r="AG684" s="268"/>
    </row>
    <row r="685" spans="1:33" ht="17.100000000000001" customHeight="1">
      <c r="A685" s="243">
        <v>63</v>
      </c>
      <c r="B685" s="351" t="s">
        <v>9544</v>
      </c>
      <c r="C685" s="870" t="s">
        <v>14810</v>
      </c>
      <c r="D685" s="604"/>
      <c r="E685" s="604"/>
      <c r="F685" s="1131"/>
      <c r="G685" s="605"/>
      <c r="H685" s="605"/>
      <c r="I685" s="607"/>
      <c r="J685" s="646"/>
      <c r="K685" s="748"/>
      <c r="L685" s="748"/>
      <c r="M685" s="1250"/>
      <c r="N685" s="1344"/>
      <c r="O685" s="1345"/>
      <c r="P685" s="1250"/>
      <c r="Q685" s="1346"/>
      <c r="R685" s="1256"/>
      <c r="S685" s="1745"/>
      <c r="T685" s="1250"/>
      <c r="U685" s="1242"/>
      <c r="V685" s="1291"/>
      <c r="W685" s="1233"/>
      <c r="X685" s="670"/>
      <c r="Y685" s="1320"/>
      <c r="Z685" s="1215"/>
      <c r="AA685" s="1215"/>
      <c r="AB685" s="1294"/>
      <c r="AC685" s="1533" t="s">
        <v>167</v>
      </c>
      <c r="AD685" s="1250">
        <v>5</v>
      </c>
      <c r="AE685" s="1308" t="s">
        <v>168</v>
      </c>
      <c r="AF685" s="391">
        <f>ROUND(ROUND(ROUND(G584*Q656,0)*U680,0)-AD685,0)</f>
        <v>192</v>
      </c>
      <c r="AG685" s="268"/>
    </row>
    <row r="686" spans="1:33" ht="17.100000000000001" customHeight="1">
      <c r="A686" s="243">
        <v>63</v>
      </c>
      <c r="B686" s="351" t="s">
        <v>9546</v>
      </c>
      <c r="C686" s="870" t="s">
        <v>14811</v>
      </c>
      <c r="D686" s="604"/>
      <c r="E686" s="604"/>
      <c r="F686" s="1131"/>
      <c r="G686" s="605"/>
      <c r="H686" s="605"/>
      <c r="I686" s="607"/>
      <c r="J686" s="646"/>
      <c r="K686" s="748"/>
      <c r="L686" s="748"/>
      <c r="M686" s="1250"/>
      <c r="N686" s="1344"/>
      <c r="O686" s="1345"/>
      <c r="P686" s="1250"/>
      <c r="Q686" s="1346"/>
      <c r="R686" s="1256"/>
      <c r="S686" s="1745"/>
      <c r="T686" s="1250"/>
      <c r="U686" s="1242"/>
      <c r="V686" s="1242"/>
      <c r="W686" s="1234"/>
      <c r="X686" s="1225"/>
      <c r="Y686" s="1322"/>
      <c r="Z686" s="1233" t="s">
        <v>11869</v>
      </c>
      <c r="AA686" s="670" t="s">
        <v>30</v>
      </c>
      <c r="AB686" s="1309">
        <v>0.85</v>
      </c>
      <c r="AC686" s="1745"/>
      <c r="AD686" s="1250"/>
      <c r="AE686" s="1308"/>
      <c r="AF686" s="391">
        <f>ROUND(ROUND(ROUND(ROUND(G584*Q656,0)*U680,0)*AB686,0)-AD685,0)</f>
        <v>162</v>
      </c>
      <c r="AG686" s="268"/>
    </row>
    <row r="687" spans="1:33" ht="17.100000000000001" customHeight="1">
      <c r="A687" s="243">
        <v>63</v>
      </c>
      <c r="B687" s="351" t="s">
        <v>9548</v>
      </c>
      <c r="C687" s="870" t="s">
        <v>14812</v>
      </c>
      <c r="D687" s="604"/>
      <c r="E687" s="604"/>
      <c r="F687" s="1131"/>
      <c r="G687" s="605"/>
      <c r="H687" s="605"/>
      <c r="I687" s="607"/>
      <c r="J687" s="646"/>
      <c r="K687" s="748"/>
      <c r="L687" s="748"/>
      <c r="M687" s="1250"/>
      <c r="N687" s="1344"/>
      <c r="O687" s="1345"/>
      <c r="P687" s="1250"/>
      <c r="Q687" s="1346"/>
      <c r="R687" s="1256"/>
      <c r="S687" s="1238"/>
      <c r="T687" s="1250"/>
      <c r="U687" s="1242"/>
      <c r="V687" s="1242"/>
      <c r="W687" s="1684" t="s">
        <v>4703</v>
      </c>
      <c r="X687" s="1250" t="s">
        <v>30</v>
      </c>
      <c r="Y687" s="1291">
        <f>$Y$657</f>
        <v>0.7</v>
      </c>
      <c r="Z687" s="1226"/>
      <c r="AA687" s="1226"/>
      <c r="AB687" s="1310"/>
      <c r="AC687" s="1745"/>
      <c r="AD687" s="1242"/>
      <c r="AE687" s="1291"/>
      <c r="AF687" s="391">
        <f>ROUND(ROUND(ROUND(ROUND(G584*Q656,0)*U680,0)*Y687,0)-AD685,0)</f>
        <v>133</v>
      </c>
      <c r="AG687" s="268"/>
    </row>
    <row r="688" spans="1:33" ht="17.100000000000001" customHeight="1">
      <c r="A688" s="243">
        <v>63</v>
      </c>
      <c r="B688" s="351" t="s">
        <v>9550</v>
      </c>
      <c r="C688" s="870" t="s">
        <v>14813</v>
      </c>
      <c r="D688" s="604"/>
      <c r="E688" s="604"/>
      <c r="F688" s="1131"/>
      <c r="G688" s="605"/>
      <c r="H688" s="605"/>
      <c r="I688" s="607"/>
      <c r="J688" s="646"/>
      <c r="K688" s="748"/>
      <c r="L688" s="748"/>
      <c r="M688" s="1250"/>
      <c r="N688" s="1344"/>
      <c r="O688" s="1345"/>
      <c r="P688" s="1250"/>
      <c r="Q688" s="1346"/>
      <c r="R688" s="1256"/>
      <c r="S688" s="1238"/>
      <c r="T688" s="1250"/>
      <c r="U688" s="1242"/>
      <c r="V688" s="1242"/>
      <c r="W688" s="1805"/>
      <c r="X688" s="1225"/>
      <c r="Y688" s="1306"/>
      <c r="Z688" s="1302" t="s">
        <v>11869</v>
      </c>
      <c r="AA688" s="1303" t="s">
        <v>30</v>
      </c>
      <c r="AB688" s="1311">
        <v>0.85</v>
      </c>
      <c r="AC688" s="1745"/>
      <c r="AD688" s="1242"/>
      <c r="AE688" s="1291"/>
      <c r="AF688" s="391">
        <f>ROUND(ROUND(ROUND(ROUND(ROUND(G584*Q656,0)*U680,0)*Y687,0)*AB688,0)-AD685,0)</f>
        <v>112</v>
      </c>
      <c r="AG688" s="268"/>
    </row>
    <row r="689" spans="1:33" ht="17.100000000000001" customHeight="1">
      <c r="A689" s="243">
        <v>63</v>
      </c>
      <c r="B689" s="351" t="s">
        <v>9552</v>
      </c>
      <c r="C689" s="870" t="s">
        <v>14814</v>
      </c>
      <c r="D689" s="604"/>
      <c r="E689" s="604"/>
      <c r="F689" s="1131"/>
      <c r="G689" s="605"/>
      <c r="H689" s="605"/>
      <c r="I689" s="607"/>
      <c r="J689" s="646"/>
      <c r="K689" s="748"/>
      <c r="L689" s="748"/>
      <c r="M689" s="1250"/>
      <c r="N689" s="1344"/>
      <c r="O689" s="1345"/>
      <c r="P689" s="1250"/>
      <c r="Q689" s="1346"/>
      <c r="R689" s="1256"/>
      <c r="S689" s="1238"/>
      <c r="T689" s="1250"/>
      <c r="U689" s="1242"/>
      <c r="V689" s="1242"/>
      <c r="W689" s="1684" t="s">
        <v>4708</v>
      </c>
      <c r="X689" s="1250" t="s">
        <v>30</v>
      </c>
      <c r="Y689" s="1291">
        <f>$Y$659</f>
        <v>0.85</v>
      </c>
      <c r="Z689" s="1220"/>
      <c r="AA689" s="1220"/>
      <c r="AB689" s="1306"/>
      <c r="AC689" s="1745"/>
      <c r="AD689" s="1242"/>
      <c r="AE689" s="1291"/>
      <c r="AF689" s="391">
        <f>ROUND(ROUND(ROUND(ROUND(G584*Q656,0)*U680,0)*Y689,0)-AD685,0)</f>
        <v>162</v>
      </c>
      <c r="AG689" s="268"/>
    </row>
    <row r="690" spans="1:33" ht="17.100000000000001" customHeight="1">
      <c r="A690" s="243">
        <v>63</v>
      </c>
      <c r="B690" s="351" t="s">
        <v>9554</v>
      </c>
      <c r="C690" s="870" t="s">
        <v>14815</v>
      </c>
      <c r="D690" s="604"/>
      <c r="E690" s="604"/>
      <c r="F690" s="1131"/>
      <c r="G690" s="605"/>
      <c r="H690" s="605"/>
      <c r="I690" s="607"/>
      <c r="J690" s="647"/>
      <c r="K690" s="1104"/>
      <c r="L690" s="1104"/>
      <c r="M690" s="1351"/>
      <c r="N690" s="1344"/>
      <c r="O690" s="1345"/>
      <c r="P690" s="1250"/>
      <c r="Q690" s="1346"/>
      <c r="R690" s="1257"/>
      <c r="S690" s="1258"/>
      <c r="T690" s="1225"/>
      <c r="U690" s="1220"/>
      <c r="V690" s="1220"/>
      <c r="W690" s="1805"/>
      <c r="X690" s="1225"/>
      <c r="Y690" s="1306"/>
      <c r="Z690" s="1302" t="s">
        <v>11869</v>
      </c>
      <c r="AA690" s="1303" t="s">
        <v>30</v>
      </c>
      <c r="AB690" s="1311">
        <v>0.85</v>
      </c>
      <c r="AC690" s="1746"/>
      <c r="AD690" s="1220"/>
      <c r="AE690" s="1306"/>
      <c r="AF690" s="391">
        <f>ROUND(ROUND(ROUND(ROUND(ROUND(G584*Q656,0)*U680,0)*Y689,0)*AB690,0)-AD685,0)</f>
        <v>137</v>
      </c>
      <c r="AG690" s="268"/>
    </row>
    <row r="691" spans="1:33" ht="17.100000000000001" customHeight="1">
      <c r="A691" s="243">
        <v>63</v>
      </c>
      <c r="B691" s="351" t="s">
        <v>9556</v>
      </c>
      <c r="C691" s="870" t="s">
        <v>14816</v>
      </c>
      <c r="D691" s="1125"/>
      <c r="E691" s="1125"/>
      <c r="F691" s="604"/>
      <c r="G691" s="605"/>
      <c r="H691" s="605"/>
      <c r="I691" s="607"/>
      <c r="J691" s="1593" t="s">
        <v>11892</v>
      </c>
      <c r="K691" s="641"/>
      <c r="L691" s="641"/>
      <c r="M691" s="602"/>
      <c r="N691" s="1102"/>
      <c r="O691" s="604"/>
      <c r="P691" s="605"/>
      <c r="Q691" s="607"/>
      <c r="R691" s="670"/>
      <c r="S691" s="670"/>
      <c r="T691" s="602"/>
      <c r="U691" s="602"/>
      <c r="V691" s="602"/>
      <c r="W691" s="1233"/>
      <c r="X691" s="670"/>
      <c r="Y691" s="1320"/>
      <c r="Z691" s="1215"/>
      <c r="AA691" s="1215"/>
      <c r="AB691" s="1215"/>
      <c r="AC691" s="1215"/>
      <c r="AD691" s="1215"/>
      <c r="AE691" s="1294"/>
      <c r="AF691" s="391">
        <f>ROUND(ROUND(G584+K692,0)*Q656,0)</f>
        <v>400</v>
      </c>
      <c r="AG691" s="268"/>
    </row>
    <row r="692" spans="1:33" ht="17.100000000000001" customHeight="1">
      <c r="A692" s="243">
        <v>63</v>
      </c>
      <c r="B692" s="351" t="s">
        <v>9559</v>
      </c>
      <c r="C692" s="870" t="s">
        <v>14817</v>
      </c>
      <c r="D692" s="1125"/>
      <c r="E692" s="1125"/>
      <c r="F692" s="604"/>
      <c r="G692" s="605"/>
      <c r="H692" s="605"/>
      <c r="I692" s="607"/>
      <c r="J692" s="1745"/>
      <c r="K692" s="1250">
        <v>12</v>
      </c>
      <c r="L692" s="638" t="s">
        <v>16</v>
      </c>
      <c r="M692" s="605"/>
      <c r="N692" s="1102"/>
      <c r="O692" s="604"/>
      <c r="P692" s="605"/>
      <c r="Q692" s="607"/>
      <c r="R692" s="1250"/>
      <c r="S692" s="1250"/>
      <c r="T692" s="605"/>
      <c r="U692" s="605"/>
      <c r="V692" s="605"/>
      <c r="W692" s="1234"/>
      <c r="X692" s="1225"/>
      <c r="Y692" s="1322"/>
      <c r="Z692" s="1233" t="s">
        <v>11869</v>
      </c>
      <c r="AA692" s="670" t="s">
        <v>30</v>
      </c>
      <c r="AB692" s="1293">
        <v>0.85</v>
      </c>
      <c r="AC692" s="1215"/>
      <c r="AD692" s="1215"/>
      <c r="AE692" s="1294"/>
      <c r="AF692" s="391">
        <f>ROUND(ROUND(ROUND(G584+K692,0)*Q656,0)*AB692,0)</f>
        <v>340</v>
      </c>
      <c r="AG692" s="268"/>
    </row>
    <row r="693" spans="1:33" ht="17.100000000000001" customHeight="1">
      <c r="A693" s="243">
        <v>63</v>
      </c>
      <c r="B693" s="351" t="s">
        <v>9561</v>
      </c>
      <c r="C693" s="870" t="s">
        <v>14818</v>
      </c>
      <c r="D693" s="1125"/>
      <c r="E693" s="1125"/>
      <c r="F693" s="604"/>
      <c r="G693" s="605"/>
      <c r="H693" s="605"/>
      <c r="I693" s="607"/>
      <c r="J693" s="1745"/>
      <c r="K693" s="748"/>
      <c r="L693" s="1250"/>
      <c r="M693" s="1316"/>
      <c r="N693" s="1314"/>
      <c r="O693" s="1315"/>
      <c r="P693" s="1316"/>
      <c r="Q693" s="1317"/>
      <c r="R693" s="1251"/>
      <c r="S693" s="1251"/>
      <c r="T693" s="605"/>
      <c r="U693" s="605"/>
      <c r="V693" s="605"/>
      <c r="W693" s="1684" t="s">
        <v>4703</v>
      </c>
      <c r="X693" s="670" t="s">
        <v>30</v>
      </c>
      <c r="Y693" s="1305">
        <f>$Y$657</f>
        <v>0.7</v>
      </c>
      <c r="Z693" s="1226"/>
      <c r="AA693" s="1226"/>
      <c r="AB693" s="1226"/>
      <c r="AC693" s="1226"/>
      <c r="AD693" s="1226"/>
      <c r="AE693" s="1310"/>
      <c r="AF693" s="391">
        <f>ROUND(ROUND(ROUND(G584+K692,0)*Q656,0)*Y693,0)</f>
        <v>280</v>
      </c>
      <c r="AG693" s="268"/>
    </row>
    <row r="694" spans="1:33" ht="17.100000000000001" customHeight="1">
      <c r="A694" s="243">
        <v>63</v>
      </c>
      <c r="B694" s="351" t="s">
        <v>9563</v>
      </c>
      <c r="C694" s="870" t="s">
        <v>14819</v>
      </c>
      <c r="D694" s="1125"/>
      <c r="E694" s="1125"/>
      <c r="F694" s="604"/>
      <c r="G694" s="605"/>
      <c r="H694" s="605"/>
      <c r="I694" s="607"/>
      <c r="J694" s="1745"/>
      <c r="K694" s="748"/>
      <c r="L694" s="1250"/>
      <c r="M694" s="1316"/>
      <c r="N694" s="1314"/>
      <c r="O694" s="1315"/>
      <c r="P694" s="1316"/>
      <c r="Q694" s="1317"/>
      <c r="R694" s="1251"/>
      <c r="S694" s="1251"/>
      <c r="T694" s="605"/>
      <c r="U694" s="605"/>
      <c r="V694" s="605"/>
      <c r="W694" s="1805"/>
      <c r="X694" s="1225"/>
      <c r="Y694" s="1306"/>
      <c r="Z694" s="1302" t="s">
        <v>11869</v>
      </c>
      <c r="AA694" s="1303" t="s">
        <v>30</v>
      </c>
      <c r="AB694" s="1304">
        <v>0.85</v>
      </c>
      <c r="AC694" s="1215"/>
      <c r="AD694" s="1215"/>
      <c r="AE694" s="1294"/>
      <c r="AF694" s="391">
        <f>ROUND(ROUND(ROUND(ROUND(G584+K692,0)*Q656,0)*Y693,0)*AB694,0)</f>
        <v>238</v>
      </c>
      <c r="AG694" s="268"/>
    </row>
    <row r="695" spans="1:33" ht="17.100000000000001" customHeight="1">
      <c r="A695" s="243">
        <v>63</v>
      </c>
      <c r="B695" s="351" t="s">
        <v>9565</v>
      </c>
      <c r="C695" s="870" t="s">
        <v>14820</v>
      </c>
      <c r="D695" s="1125"/>
      <c r="E695" s="1125"/>
      <c r="F695" s="604"/>
      <c r="G695" s="605"/>
      <c r="H695" s="605"/>
      <c r="I695" s="607"/>
      <c r="J695" s="1745"/>
      <c r="K695" s="748"/>
      <c r="L695" s="1250"/>
      <c r="M695" s="1316"/>
      <c r="N695" s="1314"/>
      <c r="O695" s="1315"/>
      <c r="P695" s="1316"/>
      <c r="Q695" s="1317"/>
      <c r="R695" s="1251"/>
      <c r="S695" s="1251"/>
      <c r="T695" s="605"/>
      <c r="U695" s="605"/>
      <c r="V695" s="605"/>
      <c r="W695" s="1684" t="s">
        <v>4708</v>
      </c>
      <c r="X695" s="670" t="s">
        <v>30</v>
      </c>
      <c r="Y695" s="1305">
        <f>$Y$659</f>
        <v>0.85</v>
      </c>
      <c r="Z695" s="1220"/>
      <c r="AA695" s="1220"/>
      <c r="AB695" s="1220"/>
      <c r="AC695" s="1220"/>
      <c r="AD695" s="1220"/>
      <c r="AE695" s="1306"/>
      <c r="AF695" s="391">
        <f>ROUND(ROUND(ROUND(G584+K692,0)*Q656,0)*Y695,0)</f>
        <v>340</v>
      </c>
      <c r="AG695" s="268"/>
    </row>
    <row r="696" spans="1:33" ht="17.100000000000001" customHeight="1">
      <c r="A696" s="243">
        <v>63</v>
      </c>
      <c r="B696" s="351" t="s">
        <v>9567</v>
      </c>
      <c r="C696" s="870" t="s">
        <v>14821</v>
      </c>
      <c r="D696" s="1125"/>
      <c r="E696" s="1125"/>
      <c r="F696" s="604"/>
      <c r="G696" s="605"/>
      <c r="H696" s="605"/>
      <c r="I696" s="607"/>
      <c r="J696" s="646"/>
      <c r="K696" s="748"/>
      <c r="L696" s="1250"/>
      <c r="M696" s="1316"/>
      <c r="N696" s="1314"/>
      <c r="O696" s="1315"/>
      <c r="P696" s="1316"/>
      <c r="Q696" s="1317"/>
      <c r="R696" s="1251"/>
      <c r="S696" s="1251"/>
      <c r="T696" s="605"/>
      <c r="U696" s="605"/>
      <c r="V696" s="605"/>
      <c r="W696" s="1805"/>
      <c r="X696" s="1225"/>
      <c r="Y696" s="1306"/>
      <c r="Z696" s="1302" t="s">
        <v>11869</v>
      </c>
      <c r="AA696" s="1303" t="s">
        <v>30</v>
      </c>
      <c r="AB696" s="1304">
        <v>0.85</v>
      </c>
      <c r="AC696" s="1215"/>
      <c r="AD696" s="1215"/>
      <c r="AE696" s="1294"/>
      <c r="AF696" s="391">
        <f>ROUND(ROUND(ROUND(ROUND(G584+K692,0)*Q656,0)*Y695,0)*AB696,0)</f>
        <v>289</v>
      </c>
      <c r="AG696" s="268"/>
    </row>
    <row r="697" spans="1:33" ht="17.100000000000001" customHeight="1">
      <c r="A697" s="243">
        <v>63</v>
      </c>
      <c r="B697" s="351" t="s">
        <v>9569</v>
      </c>
      <c r="C697" s="870" t="s">
        <v>14822</v>
      </c>
      <c r="D697" s="1125"/>
      <c r="E697" s="1125"/>
      <c r="F697" s="604"/>
      <c r="G697" s="605"/>
      <c r="H697" s="605"/>
      <c r="I697" s="607"/>
      <c r="J697" s="646"/>
      <c r="K697" s="748"/>
      <c r="L697" s="1250"/>
      <c r="M697" s="1316"/>
      <c r="N697" s="1314"/>
      <c r="O697" s="1315"/>
      <c r="P697" s="1316"/>
      <c r="Q697" s="1317"/>
      <c r="R697" s="1251"/>
      <c r="S697" s="1251"/>
      <c r="T697" s="605"/>
      <c r="U697" s="605"/>
      <c r="V697" s="605"/>
      <c r="W697" s="1233"/>
      <c r="X697" s="670"/>
      <c r="Y697" s="1320"/>
      <c r="Z697" s="1215"/>
      <c r="AA697" s="1215"/>
      <c r="AB697" s="1294"/>
      <c r="AC697" s="1533" t="s">
        <v>167</v>
      </c>
      <c r="AD697" s="1250">
        <v>5</v>
      </c>
      <c r="AE697" s="1308" t="s">
        <v>168</v>
      </c>
      <c r="AF697" s="391">
        <f>ROUND(ROUND(ROUND(G584+K692,0)*Q656,0)-AD697,0)</f>
        <v>395</v>
      </c>
      <c r="AG697" s="268"/>
    </row>
    <row r="698" spans="1:33" ht="17.100000000000001" customHeight="1">
      <c r="A698" s="243">
        <v>63</v>
      </c>
      <c r="B698" s="351" t="s">
        <v>9571</v>
      </c>
      <c r="C698" s="870" t="s">
        <v>14823</v>
      </c>
      <c r="D698" s="1125"/>
      <c r="E698" s="1125"/>
      <c r="F698" s="604"/>
      <c r="G698" s="605"/>
      <c r="H698" s="605"/>
      <c r="I698" s="607"/>
      <c r="J698" s="646"/>
      <c r="K698" s="748"/>
      <c r="L698" s="1250"/>
      <c r="M698" s="1316"/>
      <c r="N698" s="1314"/>
      <c r="O698" s="1315"/>
      <c r="P698" s="1316"/>
      <c r="Q698" s="1317"/>
      <c r="R698" s="1251"/>
      <c r="S698" s="1251"/>
      <c r="T698" s="605"/>
      <c r="U698" s="605"/>
      <c r="V698" s="605"/>
      <c r="W698" s="1234"/>
      <c r="X698" s="1225"/>
      <c r="Y698" s="1322"/>
      <c r="Z698" s="1233" t="s">
        <v>11869</v>
      </c>
      <c r="AA698" s="670" t="s">
        <v>30</v>
      </c>
      <c r="AB698" s="1309">
        <v>0.85</v>
      </c>
      <c r="AC698" s="1745"/>
      <c r="AD698" s="1250"/>
      <c r="AE698" s="1308"/>
      <c r="AF698" s="391">
        <f>ROUND(ROUND(ROUND(ROUND(G584+K692,0)*Q656,0)*AB698,0)-AD697,0)</f>
        <v>335</v>
      </c>
      <c r="AG698" s="268"/>
    </row>
    <row r="699" spans="1:33" ht="17.100000000000001" customHeight="1">
      <c r="A699" s="243">
        <v>63</v>
      </c>
      <c r="B699" s="351" t="s">
        <v>9573</v>
      </c>
      <c r="C699" s="870" t="s">
        <v>14824</v>
      </c>
      <c r="D699" s="1125"/>
      <c r="E699" s="1125"/>
      <c r="F699" s="604"/>
      <c r="G699" s="605"/>
      <c r="H699" s="605"/>
      <c r="I699" s="607"/>
      <c r="J699" s="646"/>
      <c r="K699" s="748"/>
      <c r="L699" s="1250"/>
      <c r="M699" s="1316"/>
      <c r="N699" s="1314"/>
      <c r="O699" s="1315"/>
      <c r="P699" s="1316"/>
      <c r="Q699" s="1317"/>
      <c r="R699" s="1251"/>
      <c r="S699" s="1251"/>
      <c r="T699" s="605"/>
      <c r="U699" s="605"/>
      <c r="V699" s="605"/>
      <c r="W699" s="1684" t="s">
        <v>4703</v>
      </c>
      <c r="X699" s="1250" t="s">
        <v>30</v>
      </c>
      <c r="Y699" s="1291">
        <v>0.7</v>
      </c>
      <c r="Z699" s="1226"/>
      <c r="AA699" s="1226"/>
      <c r="AB699" s="1310"/>
      <c r="AC699" s="1745"/>
      <c r="AD699" s="1242"/>
      <c r="AE699" s="1291"/>
      <c r="AF699" s="391">
        <f>ROUND(ROUND(ROUND(ROUND(G584+K692,0)*Q656,0)*Y699,0)-AD697,0)</f>
        <v>275</v>
      </c>
      <c r="AG699" s="268"/>
    </row>
    <row r="700" spans="1:33" ht="17.100000000000001" customHeight="1">
      <c r="A700" s="243">
        <v>63</v>
      </c>
      <c r="B700" s="351" t="s">
        <v>9575</v>
      </c>
      <c r="C700" s="870" t="s">
        <v>14825</v>
      </c>
      <c r="D700" s="1125"/>
      <c r="E700" s="1125"/>
      <c r="F700" s="604"/>
      <c r="G700" s="605"/>
      <c r="H700" s="605"/>
      <c r="I700" s="607"/>
      <c r="J700" s="646"/>
      <c r="K700" s="748"/>
      <c r="L700" s="1250"/>
      <c r="M700" s="1316"/>
      <c r="N700" s="1314"/>
      <c r="O700" s="1315"/>
      <c r="P700" s="1316"/>
      <c r="Q700" s="1317"/>
      <c r="R700" s="1251"/>
      <c r="S700" s="1251"/>
      <c r="T700" s="605"/>
      <c r="U700" s="605"/>
      <c r="V700" s="605"/>
      <c r="W700" s="1805"/>
      <c r="X700" s="1225"/>
      <c r="Y700" s="1306"/>
      <c r="Z700" s="1302" t="s">
        <v>11869</v>
      </c>
      <c r="AA700" s="1303" t="s">
        <v>30</v>
      </c>
      <c r="AB700" s="1311">
        <v>0.85</v>
      </c>
      <c r="AC700" s="1745"/>
      <c r="AD700" s="1242"/>
      <c r="AE700" s="1291"/>
      <c r="AF700" s="391">
        <f>ROUND(ROUND(ROUND(ROUND(ROUND(G584+K692,0)*Q656,0)*Y699,0)*AB700,0)-AD697,0)</f>
        <v>233</v>
      </c>
      <c r="AG700" s="268"/>
    </row>
    <row r="701" spans="1:33" ht="17.100000000000001" customHeight="1">
      <c r="A701" s="243">
        <v>63</v>
      </c>
      <c r="B701" s="351" t="s">
        <v>9577</v>
      </c>
      <c r="C701" s="870" t="s">
        <v>14826</v>
      </c>
      <c r="D701" s="1125"/>
      <c r="E701" s="1125"/>
      <c r="F701" s="604"/>
      <c r="G701" s="605"/>
      <c r="H701" s="605"/>
      <c r="I701" s="607"/>
      <c r="J701" s="646"/>
      <c r="K701" s="748"/>
      <c r="L701" s="1250"/>
      <c r="M701" s="1316"/>
      <c r="N701" s="1314"/>
      <c r="O701" s="1315"/>
      <c r="P701" s="1316"/>
      <c r="Q701" s="1317"/>
      <c r="R701" s="1251"/>
      <c r="S701" s="1251"/>
      <c r="T701" s="605"/>
      <c r="U701" s="605"/>
      <c r="V701" s="605"/>
      <c r="W701" s="1684" t="s">
        <v>4708</v>
      </c>
      <c r="X701" s="1250" t="s">
        <v>30</v>
      </c>
      <c r="Y701" s="1291">
        <v>0.85</v>
      </c>
      <c r="Z701" s="1220"/>
      <c r="AA701" s="1220"/>
      <c r="AB701" s="1306"/>
      <c r="AC701" s="1745"/>
      <c r="AD701" s="1242"/>
      <c r="AE701" s="1291"/>
      <c r="AF701" s="391">
        <f>ROUND(ROUND(ROUND(ROUND(G584+K692,0)*Q656,0)*Y701,0)-AD697,0)</f>
        <v>335</v>
      </c>
      <c r="AG701" s="268"/>
    </row>
    <row r="702" spans="1:33" ht="17.100000000000001" customHeight="1">
      <c r="A702" s="243">
        <v>63</v>
      </c>
      <c r="B702" s="351" t="s">
        <v>9579</v>
      </c>
      <c r="C702" s="870" t="s">
        <v>14827</v>
      </c>
      <c r="D702" s="1125"/>
      <c r="E702" s="1125"/>
      <c r="F702" s="604"/>
      <c r="G702" s="605"/>
      <c r="H702" s="605"/>
      <c r="I702" s="607"/>
      <c r="J702" s="646"/>
      <c r="K702" s="748"/>
      <c r="L702" s="1250"/>
      <c r="M702" s="1316"/>
      <c r="N702" s="1314"/>
      <c r="O702" s="1315"/>
      <c r="P702" s="1316"/>
      <c r="Q702" s="1317"/>
      <c r="R702" s="1251"/>
      <c r="S702" s="1251"/>
      <c r="T702" s="605"/>
      <c r="U702" s="605"/>
      <c r="V702" s="605"/>
      <c r="W702" s="1805"/>
      <c r="X702" s="1225"/>
      <c r="Y702" s="1306"/>
      <c r="Z702" s="1302" t="s">
        <v>11869</v>
      </c>
      <c r="AA702" s="1303" t="s">
        <v>30</v>
      </c>
      <c r="AB702" s="1311">
        <v>0.85</v>
      </c>
      <c r="AC702" s="1746"/>
      <c r="AD702" s="1220"/>
      <c r="AE702" s="1306"/>
      <c r="AF702" s="391">
        <f>ROUND(ROUND(ROUND(ROUND(ROUND(G584+K692,0)*Q656,0)*Y701,0)*AB702,0)-AD697,0)</f>
        <v>284</v>
      </c>
      <c r="AG702" s="268"/>
    </row>
    <row r="703" spans="1:33" ht="17.100000000000001" customHeight="1">
      <c r="A703" s="243">
        <v>63</v>
      </c>
      <c r="B703" s="351" t="s">
        <v>9581</v>
      </c>
      <c r="C703" s="870" t="s">
        <v>14828</v>
      </c>
      <c r="D703" s="1125"/>
      <c r="E703" s="1125"/>
      <c r="F703" s="1252"/>
      <c r="G703" s="1296"/>
      <c r="H703" s="605"/>
      <c r="I703" s="607"/>
      <c r="J703" s="646"/>
      <c r="K703" s="1324"/>
      <c r="L703" s="1325"/>
      <c r="M703" s="1316"/>
      <c r="N703" s="1314"/>
      <c r="O703" s="1315"/>
      <c r="P703" s="1316"/>
      <c r="Q703" s="1317"/>
      <c r="R703" s="1749" t="s">
        <v>11301</v>
      </c>
      <c r="S703" s="1622" t="s">
        <v>235</v>
      </c>
      <c r="T703" s="602"/>
      <c r="U703" s="602"/>
      <c r="V703" s="1286"/>
      <c r="W703" s="1233"/>
      <c r="X703" s="670"/>
      <c r="Y703" s="1320"/>
      <c r="Z703" s="1215"/>
      <c r="AA703" s="1215"/>
      <c r="AB703" s="1215"/>
      <c r="AC703" s="1215"/>
      <c r="AD703" s="1215"/>
      <c r="AE703" s="1294"/>
      <c r="AF703" s="391">
        <f>ROUND(ROUND(ROUND(G584+K692,0)*Q656,0)*U704,0)</f>
        <v>280</v>
      </c>
      <c r="AG703" s="268"/>
    </row>
    <row r="704" spans="1:33" ht="17.100000000000001" customHeight="1">
      <c r="A704" s="243">
        <v>63</v>
      </c>
      <c r="B704" s="351" t="s">
        <v>9583</v>
      </c>
      <c r="C704" s="870" t="s">
        <v>14829</v>
      </c>
      <c r="D704" s="1125"/>
      <c r="E704" s="1125"/>
      <c r="F704" s="1252"/>
      <c r="G704" s="1296"/>
      <c r="H704" s="605"/>
      <c r="I704" s="607"/>
      <c r="J704" s="646"/>
      <c r="K704" s="1250"/>
      <c r="L704" s="638"/>
      <c r="M704" s="1316"/>
      <c r="N704" s="1314"/>
      <c r="O704" s="1315"/>
      <c r="P704" s="1316"/>
      <c r="Q704" s="1317"/>
      <c r="R704" s="1758"/>
      <c r="S704" s="1745"/>
      <c r="T704" s="1250" t="s">
        <v>30</v>
      </c>
      <c r="U704" s="1242">
        <v>0.7</v>
      </c>
      <c r="V704" s="607"/>
      <c r="W704" s="1234"/>
      <c r="X704" s="1225"/>
      <c r="Y704" s="1322"/>
      <c r="Z704" s="1233" t="s">
        <v>11869</v>
      </c>
      <c r="AA704" s="670" t="s">
        <v>30</v>
      </c>
      <c r="AB704" s="1293">
        <v>0.85</v>
      </c>
      <c r="AC704" s="1215"/>
      <c r="AD704" s="1215"/>
      <c r="AE704" s="1294"/>
      <c r="AF704" s="391">
        <f>ROUND(ROUND(ROUND(ROUND(G584+K692,0)*Q656,0)*U704,0)*AB704,0)</f>
        <v>238</v>
      </c>
      <c r="AG704" s="268"/>
    </row>
    <row r="705" spans="1:33" ht="17.100000000000001" customHeight="1">
      <c r="A705" s="243">
        <v>63</v>
      </c>
      <c r="B705" s="351" t="s">
        <v>9585</v>
      </c>
      <c r="C705" s="870" t="s">
        <v>14830</v>
      </c>
      <c r="D705" s="604"/>
      <c r="E705" s="604"/>
      <c r="F705" s="1131"/>
      <c r="G705" s="605"/>
      <c r="H705" s="605"/>
      <c r="I705" s="607"/>
      <c r="J705" s="646"/>
      <c r="K705" s="748"/>
      <c r="L705" s="748"/>
      <c r="M705" s="1250"/>
      <c r="N705" s="1344"/>
      <c r="O705" s="1345"/>
      <c r="P705" s="1250"/>
      <c r="Q705" s="1346"/>
      <c r="R705" s="1758"/>
      <c r="S705" s="1745"/>
      <c r="T705" s="1250"/>
      <c r="U705" s="1242"/>
      <c r="V705" s="1291"/>
      <c r="W705" s="1684" t="s">
        <v>4703</v>
      </c>
      <c r="X705" s="670" t="s">
        <v>30</v>
      </c>
      <c r="Y705" s="1305">
        <f>$Y$657</f>
        <v>0.7</v>
      </c>
      <c r="Z705" s="1226"/>
      <c r="AA705" s="1226"/>
      <c r="AB705" s="1226"/>
      <c r="AC705" s="1226"/>
      <c r="AD705" s="1226"/>
      <c r="AE705" s="1310"/>
      <c r="AF705" s="391">
        <f>ROUND(ROUND(ROUND(ROUND(G584+K692,0)*Q656,0)*U704,0)*Y705,0)</f>
        <v>196</v>
      </c>
      <c r="AG705" s="268"/>
    </row>
    <row r="706" spans="1:33" ht="17.100000000000001" customHeight="1">
      <c r="A706" s="243">
        <v>63</v>
      </c>
      <c r="B706" s="351" t="s">
        <v>9587</v>
      </c>
      <c r="C706" s="870" t="s">
        <v>14831</v>
      </c>
      <c r="D706" s="604"/>
      <c r="E706" s="604"/>
      <c r="F706" s="1131"/>
      <c r="G706" s="605"/>
      <c r="H706" s="605"/>
      <c r="I706" s="607"/>
      <c r="J706" s="646"/>
      <c r="K706" s="748"/>
      <c r="L706" s="748"/>
      <c r="M706" s="1250"/>
      <c r="N706" s="1344"/>
      <c r="O706" s="1345"/>
      <c r="P706" s="1250"/>
      <c r="Q706" s="1346"/>
      <c r="R706" s="1758"/>
      <c r="S706" s="1745"/>
      <c r="T706" s="1250"/>
      <c r="U706" s="1242"/>
      <c r="V706" s="1291"/>
      <c r="W706" s="1805"/>
      <c r="X706" s="1225"/>
      <c r="Y706" s="1306"/>
      <c r="Z706" s="1302" t="s">
        <v>11869</v>
      </c>
      <c r="AA706" s="1303" t="s">
        <v>30</v>
      </c>
      <c r="AB706" s="1304">
        <v>0.85</v>
      </c>
      <c r="AC706" s="1215"/>
      <c r="AD706" s="1215"/>
      <c r="AE706" s="1294"/>
      <c r="AF706" s="391">
        <f>ROUND(ROUND(ROUND(ROUND(ROUND(G584+K692,0)*Q656,0)*U704,0)*Y705,0)*AB706,0)</f>
        <v>167</v>
      </c>
      <c r="AG706" s="268"/>
    </row>
    <row r="707" spans="1:33" ht="17.100000000000001" customHeight="1">
      <c r="A707" s="243">
        <v>63</v>
      </c>
      <c r="B707" s="351" t="s">
        <v>9589</v>
      </c>
      <c r="C707" s="870" t="s">
        <v>14832</v>
      </c>
      <c r="D707" s="604"/>
      <c r="E707" s="604"/>
      <c r="F707" s="1131"/>
      <c r="G707" s="605"/>
      <c r="H707" s="605"/>
      <c r="I707" s="607"/>
      <c r="J707" s="646"/>
      <c r="K707" s="748"/>
      <c r="L707" s="748"/>
      <c r="M707" s="1250"/>
      <c r="N707" s="1344"/>
      <c r="O707" s="1345"/>
      <c r="P707" s="1250"/>
      <c r="Q707" s="1346"/>
      <c r="R707" s="1758"/>
      <c r="S707" s="1745"/>
      <c r="T707" s="1250"/>
      <c r="U707" s="1242"/>
      <c r="V707" s="1291"/>
      <c r="W707" s="1684" t="s">
        <v>4708</v>
      </c>
      <c r="X707" s="670" t="s">
        <v>30</v>
      </c>
      <c r="Y707" s="1305">
        <f>$Y$659</f>
        <v>0.85</v>
      </c>
      <c r="Z707" s="1220"/>
      <c r="AA707" s="1220"/>
      <c r="AB707" s="1220"/>
      <c r="AC707" s="1220"/>
      <c r="AD707" s="1220"/>
      <c r="AE707" s="1306"/>
      <c r="AF707" s="391">
        <f>ROUND(ROUND(ROUND(ROUND(G584+K692,0)*Q656,0)*U704,0)*Y707,0)</f>
        <v>238</v>
      </c>
      <c r="AG707" s="268"/>
    </row>
    <row r="708" spans="1:33" ht="17.100000000000001" customHeight="1">
      <c r="A708" s="243">
        <v>63</v>
      </c>
      <c r="B708" s="351" t="s">
        <v>9591</v>
      </c>
      <c r="C708" s="870" t="s">
        <v>14833</v>
      </c>
      <c r="D708" s="604"/>
      <c r="E708" s="604"/>
      <c r="F708" s="1131"/>
      <c r="G708" s="605"/>
      <c r="H708" s="605"/>
      <c r="I708" s="607"/>
      <c r="J708" s="646"/>
      <c r="K708" s="748"/>
      <c r="L708" s="748"/>
      <c r="M708" s="1250"/>
      <c r="N708" s="1344"/>
      <c r="O708" s="1345"/>
      <c r="P708" s="1250"/>
      <c r="Q708" s="1346"/>
      <c r="R708" s="1758"/>
      <c r="S708" s="1745"/>
      <c r="T708" s="1250"/>
      <c r="U708" s="1242"/>
      <c r="V708" s="1291"/>
      <c r="W708" s="1805"/>
      <c r="X708" s="1225"/>
      <c r="Y708" s="1306"/>
      <c r="Z708" s="1302" t="s">
        <v>11869</v>
      </c>
      <c r="AA708" s="1303" t="s">
        <v>30</v>
      </c>
      <c r="AB708" s="1304">
        <v>0.85</v>
      </c>
      <c r="AC708" s="1215"/>
      <c r="AD708" s="1215"/>
      <c r="AE708" s="1294"/>
      <c r="AF708" s="391">
        <f>ROUND(ROUND(ROUND(ROUND(ROUND(G584+K692,0)*Q656,0)*U704,0)*Y707,0)*AB708,0)</f>
        <v>202</v>
      </c>
      <c r="AG708" s="268"/>
    </row>
    <row r="709" spans="1:33" ht="17.100000000000001" customHeight="1">
      <c r="A709" s="243">
        <v>63</v>
      </c>
      <c r="B709" s="351" t="s">
        <v>9593</v>
      </c>
      <c r="C709" s="870" t="s">
        <v>14834</v>
      </c>
      <c r="D709" s="604"/>
      <c r="E709" s="604"/>
      <c r="F709" s="1131"/>
      <c r="G709" s="605"/>
      <c r="H709" s="605"/>
      <c r="I709" s="607"/>
      <c r="J709" s="646"/>
      <c r="K709" s="748"/>
      <c r="L709" s="748"/>
      <c r="M709" s="1250"/>
      <c r="N709" s="1344"/>
      <c r="O709" s="1345"/>
      <c r="P709" s="1250"/>
      <c r="Q709" s="1346"/>
      <c r="R709" s="1758"/>
      <c r="S709" s="1745"/>
      <c r="T709" s="1250"/>
      <c r="U709" s="1242"/>
      <c r="V709" s="1291"/>
      <c r="W709" s="1233"/>
      <c r="X709" s="670"/>
      <c r="Y709" s="1320"/>
      <c r="Z709" s="1215"/>
      <c r="AA709" s="1215"/>
      <c r="AB709" s="1294"/>
      <c r="AC709" s="1533" t="s">
        <v>167</v>
      </c>
      <c r="AD709" s="1250">
        <v>5</v>
      </c>
      <c r="AE709" s="1308" t="s">
        <v>168</v>
      </c>
      <c r="AF709" s="391">
        <f>ROUND(ROUND(ROUND(ROUND(G584+K692,0)*Q656,0)*U704,0)-AD709,0)</f>
        <v>275</v>
      </c>
      <c r="AG709" s="268"/>
    </row>
    <row r="710" spans="1:33" ht="17.100000000000001" customHeight="1">
      <c r="A710" s="243">
        <v>63</v>
      </c>
      <c r="B710" s="351" t="s">
        <v>9595</v>
      </c>
      <c r="C710" s="870" t="s">
        <v>14835</v>
      </c>
      <c r="D710" s="604"/>
      <c r="E710" s="604"/>
      <c r="F710" s="1131"/>
      <c r="G710" s="605"/>
      <c r="H710" s="605"/>
      <c r="I710" s="607"/>
      <c r="J710" s="646"/>
      <c r="K710" s="748"/>
      <c r="L710" s="748"/>
      <c r="M710" s="1250"/>
      <c r="N710" s="1344"/>
      <c r="O710" s="1345"/>
      <c r="P710" s="1250"/>
      <c r="Q710" s="1346"/>
      <c r="R710" s="1758"/>
      <c r="S710" s="1745"/>
      <c r="T710" s="1250"/>
      <c r="U710" s="1242"/>
      <c r="V710" s="1291"/>
      <c r="W710" s="1234"/>
      <c r="X710" s="1225"/>
      <c r="Y710" s="1322"/>
      <c r="Z710" s="1233" t="s">
        <v>11869</v>
      </c>
      <c r="AA710" s="670" t="s">
        <v>30</v>
      </c>
      <c r="AB710" s="1309">
        <v>0.85</v>
      </c>
      <c r="AC710" s="1745"/>
      <c r="AD710" s="1250"/>
      <c r="AE710" s="1308"/>
      <c r="AF710" s="391">
        <f>ROUND(ROUND(ROUND(ROUND(ROUND(G584+K692,0)*Q656,0)*U704,0)*AB710,0)-AD709,0)</f>
        <v>233</v>
      </c>
      <c r="AG710" s="268"/>
    </row>
    <row r="711" spans="1:33" ht="17.100000000000001" customHeight="1">
      <c r="A711" s="243">
        <v>63</v>
      </c>
      <c r="B711" s="351" t="s">
        <v>9597</v>
      </c>
      <c r="C711" s="870" t="s">
        <v>14836</v>
      </c>
      <c r="D711" s="604"/>
      <c r="E711" s="604"/>
      <c r="F711" s="1131"/>
      <c r="G711" s="605"/>
      <c r="H711" s="605"/>
      <c r="I711" s="607"/>
      <c r="J711" s="646"/>
      <c r="K711" s="748"/>
      <c r="L711" s="748"/>
      <c r="M711" s="1250"/>
      <c r="N711" s="1344"/>
      <c r="O711" s="1345"/>
      <c r="P711" s="1250"/>
      <c r="Q711" s="1346"/>
      <c r="R711" s="1758"/>
      <c r="S711" s="1246"/>
      <c r="T711" s="1250"/>
      <c r="U711" s="1242"/>
      <c r="V711" s="1291"/>
      <c r="W711" s="1684" t="s">
        <v>4703</v>
      </c>
      <c r="X711" s="1250" t="s">
        <v>30</v>
      </c>
      <c r="Y711" s="1291">
        <f>$Y$657</f>
        <v>0.7</v>
      </c>
      <c r="Z711" s="1226"/>
      <c r="AA711" s="1226"/>
      <c r="AB711" s="1310"/>
      <c r="AC711" s="1745"/>
      <c r="AD711" s="1242"/>
      <c r="AE711" s="1291"/>
      <c r="AF711" s="391">
        <f>ROUND(ROUND(ROUND(ROUND(ROUND(G584+K692,0)*Q656,0)*U704,0)*Y711,0)-AD709,0)</f>
        <v>191</v>
      </c>
      <c r="AG711" s="268"/>
    </row>
    <row r="712" spans="1:33" ht="17.100000000000001" customHeight="1">
      <c r="A712" s="243">
        <v>63</v>
      </c>
      <c r="B712" s="351" t="s">
        <v>9599</v>
      </c>
      <c r="C712" s="870" t="s">
        <v>14837</v>
      </c>
      <c r="D712" s="604"/>
      <c r="E712" s="604"/>
      <c r="F712" s="1131"/>
      <c r="G712" s="605"/>
      <c r="H712" s="605"/>
      <c r="I712" s="607"/>
      <c r="J712" s="646"/>
      <c r="K712" s="748"/>
      <c r="L712" s="748"/>
      <c r="M712" s="1250"/>
      <c r="N712" s="1344"/>
      <c r="O712" s="1345"/>
      <c r="P712" s="1250"/>
      <c r="Q712" s="1346"/>
      <c r="R712" s="1758"/>
      <c r="S712" s="1246"/>
      <c r="T712" s="1250"/>
      <c r="U712" s="1242"/>
      <c r="V712" s="1291"/>
      <c r="W712" s="1805"/>
      <c r="X712" s="1225"/>
      <c r="Y712" s="1306"/>
      <c r="Z712" s="1302" t="s">
        <v>11869</v>
      </c>
      <c r="AA712" s="1303" t="s">
        <v>30</v>
      </c>
      <c r="AB712" s="1311">
        <v>0.85</v>
      </c>
      <c r="AC712" s="1745"/>
      <c r="AD712" s="1242"/>
      <c r="AE712" s="1291"/>
      <c r="AF712" s="391">
        <f>ROUND(ROUND(ROUND(ROUND(ROUND(ROUND(G584+K692,0)*Q656,0)*U704,0)*Y711,0)*AB712,0)-AD709,0)</f>
        <v>162</v>
      </c>
      <c r="AG712" s="268"/>
    </row>
    <row r="713" spans="1:33" ht="17.100000000000001" customHeight="1">
      <c r="A713" s="243">
        <v>63</v>
      </c>
      <c r="B713" s="351" t="s">
        <v>9601</v>
      </c>
      <c r="C713" s="870" t="s">
        <v>14838</v>
      </c>
      <c r="D713" s="604"/>
      <c r="E713" s="604"/>
      <c r="F713" s="1131"/>
      <c r="G713" s="605"/>
      <c r="H713" s="605"/>
      <c r="I713" s="607"/>
      <c r="J713" s="646"/>
      <c r="K713" s="748"/>
      <c r="L713" s="748"/>
      <c r="M713" s="1250"/>
      <c r="N713" s="1344"/>
      <c r="O713" s="1345"/>
      <c r="P713" s="1250"/>
      <c r="Q713" s="1346"/>
      <c r="R713" s="1758"/>
      <c r="S713" s="1246"/>
      <c r="T713" s="1250"/>
      <c r="U713" s="1242"/>
      <c r="V713" s="1291"/>
      <c r="W713" s="1684" t="s">
        <v>4708</v>
      </c>
      <c r="X713" s="1250" t="s">
        <v>30</v>
      </c>
      <c r="Y713" s="1291">
        <f>$Y$659</f>
        <v>0.85</v>
      </c>
      <c r="Z713" s="1220"/>
      <c r="AA713" s="1220"/>
      <c r="AB713" s="1306"/>
      <c r="AC713" s="1745"/>
      <c r="AD713" s="1242"/>
      <c r="AE713" s="1291"/>
      <c r="AF713" s="391">
        <f>ROUND(ROUND(ROUND(ROUND(ROUND(G584+K692,0)*Q656,0)*U704,0)*Y713,0)-AD709,0)</f>
        <v>233</v>
      </c>
      <c r="AG713" s="268"/>
    </row>
    <row r="714" spans="1:33" ht="17.100000000000001" customHeight="1">
      <c r="A714" s="243">
        <v>63</v>
      </c>
      <c r="B714" s="351" t="s">
        <v>9603</v>
      </c>
      <c r="C714" s="870" t="s">
        <v>14839</v>
      </c>
      <c r="D714" s="604"/>
      <c r="E714" s="604"/>
      <c r="F714" s="1131"/>
      <c r="G714" s="605"/>
      <c r="H714" s="605"/>
      <c r="I714" s="607"/>
      <c r="J714" s="646"/>
      <c r="K714" s="748"/>
      <c r="L714" s="748"/>
      <c r="M714" s="1250"/>
      <c r="N714" s="1344"/>
      <c r="O714" s="1345"/>
      <c r="P714" s="1250"/>
      <c r="Q714" s="1346"/>
      <c r="R714" s="1238"/>
      <c r="S714" s="1246"/>
      <c r="T714" s="1250"/>
      <c r="U714" s="1242"/>
      <c r="V714" s="1291"/>
      <c r="W714" s="1805"/>
      <c r="X714" s="1225"/>
      <c r="Y714" s="1306"/>
      <c r="Z714" s="1302" t="s">
        <v>11869</v>
      </c>
      <c r="AA714" s="1303" t="s">
        <v>30</v>
      </c>
      <c r="AB714" s="1311">
        <v>0.85</v>
      </c>
      <c r="AC714" s="1746"/>
      <c r="AD714" s="1220"/>
      <c r="AE714" s="1306"/>
      <c r="AF714" s="391">
        <f>ROUND(ROUND(ROUND(ROUND(ROUND(ROUND(G584+K692,0)*Q656,0)*U704,0)*Y713,0)*AB714,0)-AD709,0)</f>
        <v>197</v>
      </c>
      <c r="AG714" s="268"/>
    </row>
    <row r="715" spans="1:33" ht="17.100000000000001" customHeight="1">
      <c r="A715" s="243">
        <v>63</v>
      </c>
      <c r="B715" s="351" t="s">
        <v>9605</v>
      </c>
      <c r="C715" s="870" t="s">
        <v>14840</v>
      </c>
      <c r="D715" s="604"/>
      <c r="E715" s="604"/>
      <c r="F715" s="1131"/>
      <c r="G715" s="605"/>
      <c r="H715" s="605"/>
      <c r="I715" s="607"/>
      <c r="J715" s="646"/>
      <c r="K715" s="748"/>
      <c r="L715" s="748"/>
      <c r="M715" s="1250"/>
      <c r="N715" s="1344"/>
      <c r="O715" s="1345"/>
      <c r="P715" s="1250"/>
      <c r="Q715" s="1346"/>
      <c r="R715" s="1238"/>
      <c r="S715" s="1622" t="s">
        <v>237</v>
      </c>
      <c r="T715" s="670"/>
      <c r="U715" s="1348"/>
      <c r="V715" s="1305"/>
      <c r="W715" s="1233"/>
      <c r="X715" s="670"/>
      <c r="Y715" s="1320"/>
      <c r="Z715" s="1215"/>
      <c r="AA715" s="1215"/>
      <c r="AB715" s="1215"/>
      <c r="AC715" s="1215"/>
      <c r="AD715" s="1215"/>
      <c r="AE715" s="1294"/>
      <c r="AF715" s="391">
        <f>ROUND(ROUND(ROUND(G584+K692,0)*Q656,0)*U716,0)</f>
        <v>200</v>
      </c>
      <c r="AG715" s="268"/>
    </row>
    <row r="716" spans="1:33" ht="17.100000000000001" customHeight="1">
      <c r="A716" s="243">
        <v>63</v>
      </c>
      <c r="B716" s="351" t="s">
        <v>9607</v>
      </c>
      <c r="C716" s="870" t="s">
        <v>14841</v>
      </c>
      <c r="D716" s="604"/>
      <c r="E716" s="604"/>
      <c r="F716" s="1131"/>
      <c r="G716" s="605"/>
      <c r="H716" s="605"/>
      <c r="I716" s="607"/>
      <c r="J716" s="646"/>
      <c r="K716" s="748"/>
      <c r="L716" s="748"/>
      <c r="M716" s="1250"/>
      <c r="N716" s="1344"/>
      <c r="O716" s="1345"/>
      <c r="P716" s="1250"/>
      <c r="Q716" s="1346"/>
      <c r="R716" s="1238"/>
      <c r="S716" s="1745"/>
      <c r="T716" s="1250" t="s">
        <v>30</v>
      </c>
      <c r="U716" s="1242">
        <v>0.5</v>
      </c>
      <c r="V716" s="1291"/>
      <c r="W716" s="1234"/>
      <c r="X716" s="1225"/>
      <c r="Y716" s="1322"/>
      <c r="Z716" s="1233" t="s">
        <v>11869</v>
      </c>
      <c r="AA716" s="670" t="s">
        <v>30</v>
      </c>
      <c r="AB716" s="1293">
        <v>0.85</v>
      </c>
      <c r="AC716" s="1215"/>
      <c r="AD716" s="1215"/>
      <c r="AE716" s="1294"/>
      <c r="AF716" s="391">
        <f>ROUND(ROUND(ROUND(ROUND(G584+K692,0)*Q656,0)*U716,0)*AB716,0)</f>
        <v>170</v>
      </c>
      <c r="AG716" s="268"/>
    </row>
    <row r="717" spans="1:33" ht="17.100000000000001" customHeight="1">
      <c r="A717" s="243">
        <v>63</v>
      </c>
      <c r="B717" s="351" t="s">
        <v>9609</v>
      </c>
      <c r="C717" s="870" t="s">
        <v>14842</v>
      </c>
      <c r="D717" s="604"/>
      <c r="E717" s="604"/>
      <c r="F717" s="1131"/>
      <c r="G717" s="605"/>
      <c r="H717" s="605"/>
      <c r="I717" s="607"/>
      <c r="J717" s="646"/>
      <c r="K717" s="748"/>
      <c r="L717" s="748"/>
      <c r="M717" s="1250"/>
      <c r="N717" s="1344"/>
      <c r="O717" s="1345"/>
      <c r="P717" s="1250"/>
      <c r="Q717" s="1346"/>
      <c r="R717" s="1238"/>
      <c r="S717" s="1745"/>
      <c r="T717" s="1250"/>
      <c r="U717" s="1242"/>
      <c r="V717" s="1291"/>
      <c r="W717" s="1684" t="s">
        <v>4703</v>
      </c>
      <c r="X717" s="670" t="s">
        <v>30</v>
      </c>
      <c r="Y717" s="1305">
        <f>$Y$657</f>
        <v>0.7</v>
      </c>
      <c r="Z717" s="1226"/>
      <c r="AA717" s="1226"/>
      <c r="AB717" s="1226"/>
      <c r="AC717" s="1226"/>
      <c r="AD717" s="1226"/>
      <c r="AE717" s="1310"/>
      <c r="AF717" s="391">
        <f>ROUND(ROUND(ROUND(ROUND(G584+K692,0)*Q656,0)*U716,0)*Y717,0)</f>
        <v>140</v>
      </c>
      <c r="AG717" s="268"/>
    </row>
    <row r="718" spans="1:33" ht="17.100000000000001" customHeight="1">
      <c r="A718" s="243">
        <v>63</v>
      </c>
      <c r="B718" s="351" t="s">
        <v>9611</v>
      </c>
      <c r="C718" s="870" t="s">
        <v>14843</v>
      </c>
      <c r="D718" s="604"/>
      <c r="E718" s="604"/>
      <c r="F718" s="1131"/>
      <c r="G718" s="605"/>
      <c r="H718" s="605"/>
      <c r="I718" s="607"/>
      <c r="J718" s="646"/>
      <c r="K718" s="748"/>
      <c r="L718" s="748"/>
      <c r="M718" s="1250"/>
      <c r="N718" s="1344"/>
      <c r="O718" s="1345"/>
      <c r="P718" s="1250"/>
      <c r="Q718" s="1346"/>
      <c r="R718" s="1238"/>
      <c r="S718" s="1745"/>
      <c r="T718" s="1250"/>
      <c r="U718" s="1242"/>
      <c r="V718" s="1291"/>
      <c r="W718" s="1805"/>
      <c r="X718" s="1225"/>
      <c r="Y718" s="1306"/>
      <c r="Z718" s="1302" t="s">
        <v>11869</v>
      </c>
      <c r="AA718" s="1303" t="s">
        <v>30</v>
      </c>
      <c r="AB718" s="1304">
        <v>0.85</v>
      </c>
      <c r="AC718" s="1215"/>
      <c r="AD718" s="1215"/>
      <c r="AE718" s="1294"/>
      <c r="AF718" s="391">
        <f>ROUND(ROUND(ROUND(ROUND(ROUND(G584+K692,0)*Q656,0)*U716,0)*Y717,0)*AB718,0)</f>
        <v>119</v>
      </c>
      <c r="AG718" s="268"/>
    </row>
    <row r="719" spans="1:33" ht="17.100000000000001" customHeight="1">
      <c r="A719" s="243">
        <v>63</v>
      </c>
      <c r="B719" s="351" t="s">
        <v>9613</v>
      </c>
      <c r="C719" s="870" t="s">
        <v>14844</v>
      </c>
      <c r="D719" s="604"/>
      <c r="E719" s="604"/>
      <c r="F719" s="1131"/>
      <c r="G719" s="605"/>
      <c r="H719" s="605"/>
      <c r="I719" s="607"/>
      <c r="J719" s="646"/>
      <c r="K719" s="748"/>
      <c r="L719" s="748"/>
      <c r="M719" s="1250"/>
      <c r="N719" s="1344"/>
      <c r="O719" s="1345"/>
      <c r="P719" s="1250"/>
      <c r="Q719" s="1346"/>
      <c r="R719" s="1238"/>
      <c r="S719" s="1745"/>
      <c r="T719" s="1250"/>
      <c r="U719" s="1242"/>
      <c r="V719" s="1291"/>
      <c r="W719" s="1684" t="s">
        <v>4708</v>
      </c>
      <c r="X719" s="670" t="s">
        <v>30</v>
      </c>
      <c r="Y719" s="1305">
        <f>$Y$659</f>
        <v>0.85</v>
      </c>
      <c r="Z719" s="1220"/>
      <c r="AA719" s="1220"/>
      <c r="AB719" s="1220"/>
      <c r="AC719" s="1220"/>
      <c r="AD719" s="1220"/>
      <c r="AE719" s="1306"/>
      <c r="AF719" s="391">
        <f>ROUND(ROUND(ROUND(ROUND(G584+K692,0)*Q656,0)*U716,0)*Y719,0)</f>
        <v>170</v>
      </c>
      <c r="AG719" s="268"/>
    </row>
    <row r="720" spans="1:33" ht="17.100000000000001" customHeight="1">
      <c r="A720" s="243">
        <v>63</v>
      </c>
      <c r="B720" s="351" t="s">
        <v>9615</v>
      </c>
      <c r="C720" s="870" t="s">
        <v>14845</v>
      </c>
      <c r="D720" s="604"/>
      <c r="E720" s="604"/>
      <c r="F720" s="1131"/>
      <c r="G720" s="605"/>
      <c r="H720" s="605"/>
      <c r="I720" s="607"/>
      <c r="J720" s="646"/>
      <c r="K720" s="748"/>
      <c r="L720" s="748"/>
      <c r="M720" s="1250"/>
      <c r="N720" s="1344"/>
      <c r="O720" s="1345"/>
      <c r="P720" s="1250"/>
      <c r="Q720" s="1346"/>
      <c r="R720" s="1238"/>
      <c r="S720" s="1745"/>
      <c r="T720" s="1250"/>
      <c r="U720" s="1242"/>
      <c r="V720" s="1291"/>
      <c r="W720" s="1805"/>
      <c r="X720" s="1225"/>
      <c r="Y720" s="1306"/>
      <c r="Z720" s="1302" t="s">
        <v>11869</v>
      </c>
      <c r="AA720" s="1303" t="s">
        <v>30</v>
      </c>
      <c r="AB720" s="1304">
        <v>0.85</v>
      </c>
      <c r="AC720" s="1215"/>
      <c r="AD720" s="1215"/>
      <c r="AE720" s="1294"/>
      <c r="AF720" s="391">
        <f>ROUND(ROUND(ROUND(ROUND(ROUND(G584+K692,0)*Q656,0)*U716,0)*Y719,0)*AB720,0)</f>
        <v>145</v>
      </c>
      <c r="AG720" s="268"/>
    </row>
    <row r="721" spans="1:33" ht="17.100000000000001" customHeight="1">
      <c r="A721" s="243">
        <v>63</v>
      </c>
      <c r="B721" s="351" t="s">
        <v>9617</v>
      </c>
      <c r="C721" s="870" t="s">
        <v>14846</v>
      </c>
      <c r="D721" s="604"/>
      <c r="E721" s="604"/>
      <c r="F721" s="1131"/>
      <c r="G721" s="605"/>
      <c r="H721" s="605"/>
      <c r="I721" s="607"/>
      <c r="J721" s="646"/>
      <c r="K721" s="748"/>
      <c r="L721" s="748"/>
      <c r="M721" s="1250"/>
      <c r="N721" s="1344"/>
      <c r="O721" s="1345"/>
      <c r="P721" s="1250"/>
      <c r="Q721" s="1346"/>
      <c r="R721" s="1238"/>
      <c r="S721" s="1745"/>
      <c r="T721" s="1250"/>
      <c r="U721" s="1242"/>
      <c r="V721" s="1291"/>
      <c r="W721" s="1233"/>
      <c r="X721" s="670"/>
      <c r="Y721" s="1320"/>
      <c r="Z721" s="1215"/>
      <c r="AA721" s="1215"/>
      <c r="AB721" s="1294"/>
      <c r="AC721" s="1533" t="s">
        <v>167</v>
      </c>
      <c r="AD721" s="1250">
        <v>5</v>
      </c>
      <c r="AE721" s="1308" t="s">
        <v>168</v>
      </c>
      <c r="AF721" s="391">
        <f>ROUND(ROUND(ROUND(ROUND(G584+K692,0)*Q656,0)*U716,0)-AD721,0)</f>
        <v>195</v>
      </c>
      <c r="AG721" s="268"/>
    </row>
    <row r="722" spans="1:33" ht="17.100000000000001" customHeight="1">
      <c r="A722" s="243">
        <v>63</v>
      </c>
      <c r="B722" s="351" t="s">
        <v>9619</v>
      </c>
      <c r="C722" s="870" t="s">
        <v>14847</v>
      </c>
      <c r="D722" s="604"/>
      <c r="E722" s="604"/>
      <c r="F722" s="1131"/>
      <c r="G722" s="605"/>
      <c r="H722" s="605"/>
      <c r="I722" s="607"/>
      <c r="J722" s="646"/>
      <c r="K722" s="748"/>
      <c r="L722" s="748"/>
      <c r="M722" s="1250"/>
      <c r="N722" s="1344"/>
      <c r="O722" s="1345"/>
      <c r="P722" s="1250"/>
      <c r="Q722" s="1346"/>
      <c r="R722" s="1238"/>
      <c r="S722" s="1745"/>
      <c r="T722" s="1250"/>
      <c r="U722" s="1242"/>
      <c r="V722" s="1242"/>
      <c r="W722" s="1234"/>
      <c r="X722" s="1225"/>
      <c r="Y722" s="1322"/>
      <c r="Z722" s="1233" t="s">
        <v>11869</v>
      </c>
      <c r="AA722" s="670" t="s">
        <v>30</v>
      </c>
      <c r="AB722" s="1309">
        <v>0.85</v>
      </c>
      <c r="AC722" s="1745"/>
      <c r="AD722" s="1250"/>
      <c r="AE722" s="1308"/>
      <c r="AF722" s="391">
        <f>ROUND(ROUND(ROUND(ROUND(ROUND(G584+K692,0)*Q656,0)*U716,0)*AB722,0)-AD721,0)</f>
        <v>165</v>
      </c>
      <c r="AG722" s="268"/>
    </row>
    <row r="723" spans="1:33" ht="17.100000000000001" customHeight="1">
      <c r="A723" s="243">
        <v>63</v>
      </c>
      <c r="B723" s="351" t="s">
        <v>9621</v>
      </c>
      <c r="C723" s="870" t="s">
        <v>14848</v>
      </c>
      <c r="D723" s="604"/>
      <c r="E723" s="604"/>
      <c r="F723" s="1131"/>
      <c r="G723" s="605"/>
      <c r="H723" s="605"/>
      <c r="I723" s="607"/>
      <c r="J723" s="646"/>
      <c r="K723" s="748"/>
      <c r="L723" s="748"/>
      <c r="M723" s="1250"/>
      <c r="N723" s="1344"/>
      <c r="O723" s="1345"/>
      <c r="P723" s="1250"/>
      <c r="Q723" s="1346"/>
      <c r="R723" s="1238"/>
      <c r="S723" s="1745"/>
      <c r="T723" s="1250"/>
      <c r="U723" s="1242"/>
      <c r="V723" s="1242"/>
      <c r="W723" s="1684" t="s">
        <v>4703</v>
      </c>
      <c r="X723" s="1250" t="s">
        <v>30</v>
      </c>
      <c r="Y723" s="1291">
        <f>$Y$657</f>
        <v>0.7</v>
      </c>
      <c r="Z723" s="1226"/>
      <c r="AA723" s="1226"/>
      <c r="AB723" s="1310"/>
      <c r="AC723" s="1745"/>
      <c r="AD723" s="1242"/>
      <c r="AE723" s="1291"/>
      <c r="AF723" s="391">
        <f>ROUND(ROUND(ROUND(ROUND(ROUND(G584+K692,0)*Q656,0)*U716,0)*Y723,0)-AD721,0)</f>
        <v>135</v>
      </c>
      <c r="AG723" s="268"/>
    </row>
    <row r="724" spans="1:33" ht="17.100000000000001" customHeight="1">
      <c r="A724" s="243">
        <v>63</v>
      </c>
      <c r="B724" s="351" t="s">
        <v>9623</v>
      </c>
      <c r="C724" s="870" t="s">
        <v>14849</v>
      </c>
      <c r="D724" s="604"/>
      <c r="E724" s="604"/>
      <c r="F724" s="1131"/>
      <c r="G724" s="605"/>
      <c r="H724" s="605"/>
      <c r="I724" s="607"/>
      <c r="J724" s="646"/>
      <c r="K724" s="748"/>
      <c r="L724" s="748"/>
      <c r="M724" s="1250"/>
      <c r="N724" s="1344"/>
      <c r="O724" s="1345"/>
      <c r="P724" s="1250"/>
      <c r="Q724" s="1346"/>
      <c r="R724" s="1238"/>
      <c r="S724" s="1246"/>
      <c r="T724" s="1250"/>
      <c r="U724" s="1242"/>
      <c r="V724" s="1242"/>
      <c r="W724" s="1805"/>
      <c r="X724" s="1225"/>
      <c r="Y724" s="1306"/>
      <c r="Z724" s="1302" t="s">
        <v>11869</v>
      </c>
      <c r="AA724" s="1303" t="s">
        <v>30</v>
      </c>
      <c r="AB724" s="1311">
        <v>0.85</v>
      </c>
      <c r="AC724" s="1745"/>
      <c r="AD724" s="1242"/>
      <c r="AE724" s="1291"/>
      <c r="AF724" s="391">
        <f>ROUND(ROUND(ROUND(ROUND(ROUND(ROUND(G584+K692,0)*Q656,0)*U716,0)*Y723,0)*AB724,0)-AD721,0)</f>
        <v>114</v>
      </c>
      <c r="AG724" s="268"/>
    </row>
    <row r="725" spans="1:33" ht="17.100000000000001" customHeight="1">
      <c r="A725" s="243">
        <v>63</v>
      </c>
      <c r="B725" s="351" t="s">
        <v>9625</v>
      </c>
      <c r="C725" s="870" t="s">
        <v>14850</v>
      </c>
      <c r="D725" s="604"/>
      <c r="E725" s="604"/>
      <c r="F725" s="1131"/>
      <c r="G725" s="605"/>
      <c r="H725" s="605"/>
      <c r="I725" s="607"/>
      <c r="J725" s="646"/>
      <c r="K725" s="748"/>
      <c r="L725" s="748"/>
      <c r="M725" s="1250"/>
      <c r="N725" s="1344"/>
      <c r="O725" s="1345"/>
      <c r="P725" s="1250"/>
      <c r="Q725" s="1346"/>
      <c r="R725" s="1238"/>
      <c r="S725" s="1246"/>
      <c r="T725" s="1250"/>
      <c r="U725" s="1242"/>
      <c r="V725" s="1242"/>
      <c r="W725" s="1684" t="s">
        <v>4708</v>
      </c>
      <c r="X725" s="1250" t="s">
        <v>30</v>
      </c>
      <c r="Y725" s="1291">
        <f>$Y$659</f>
        <v>0.85</v>
      </c>
      <c r="Z725" s="1220"/>
      <c r="AA725" s="1220"/>
      <c r="AB725" s="1306"/>
      <c r="AC725" s="1745"/>
      <c r="AD725" s="1242"/>
      <c r="AE725" s="1291"/>
      <c r="AF725" s="391">
        <f>ROUND(ROUND(ROUND(ROUND(ROUND(G584+K692,0)*Q656,0)*U716,0)*Y725,0)-AD721,0)</f>
        <v>165</v>
      </c>
      <c r="AG725" s="268"/>
    </row>
    <row r="726" spans="1:33" ht="17.100000000000001" customHeight="1">
      <c r="A726" s="243">
        <v>63</v>
      </c>
      <c r="B726" s="351" t="s">
        <v>9627</v>
      </c>
      <c r="C726" s="870" t="s">
        <v>14851</v>
      </c>
      <c r="D726" s="604"/>
      <c r="E726" s="604"/>
      <c r="F726" s="1131"/>
      <c r="G726" s="605"/>
      <c r="H726" s="605"/>
      <c r="I726" s="607"/>
      <c r="J726" s="646"/>
      <c r="K726" s="748"/>
      <c r="L726" s="748"/>
      <c r="M726" s="1250"/>
      <c r="N726" s="1312"/>
      <c r="O726" s="1333"/>
      <c r="P726" s="1296"/>
      <c r="Q726" s="1297"/>
      <c r="R726" s="1255"/>
      <c r="S726" s="1238"/>
      <c r="T726" s="1250"/>
      <c r="U726" s="1242"/>
      <c r="V726" s="1242"/>
      <c r="W726" s="1805"/>
      <c r="X726" s="1225"/>
      <c r="Y726" s="1306"/>
      <c r="Z726" s="1302" t="s">
        <v>11869</v>
      </c>
      <c r="AA726" s="1303" t="s">
        <v>30</v>
      </c>
      <c r="AB726" s="1311">
        <v>0.85</v>
      </c>
      <c r="AC726" s="1746"/>
      <c r="AD726" s="1220"/>
      <c r="AE726" s="1306"/>
      <c r="AF726" s="391">
        <f>ROUND(ROUND(ROUND(ROUND(ROUND(ROUND(G584+K692,0)*Q656,0)*U716,0)*Y725,0)*AB726,0)-AD721,0)</f>
        <v>140</v>
      </c>
      <c r="AG726" s="268"/>
    </row>
    <row r="727" spans="1:33" ht="17.100000000000001" customHeight="1">
      <c r="A727" s="229">
        <v>63</v>
      </c>
      <c r="B727" s="337">
        <v>9221</v>
      </c>
      <c r="C727" s="871" t="s">
        <v>14852</v>
      </c>
      <c r="D727" s="597"/>
      <c r="E727" s="604"/>
      <c r="F727" s="1542" t="s">
        <v>11582</v>
      </c>
      <c r="G727" s="558"/>
      <c r="H727" s="558"/>
      <c r="I727" s="674"/>
      <c r="J727" s="756"/>
      <c r="K727" s="664"/>
      <c r="L727" s="1285"/>
      <c r="M727" s="664"/>
      <c r="N727" s="1606" t="s">
        <v>14130</v>
      </c>
      <c r="O727" s="1593" t="s">
        <v>235</v>
      </c>
      <c r="P727" s="602"/>
      <c r="Q727" s="1286"/>
      <c r="R727" s="1212"/>
      <c r="S727" s="1212"/>
      <c r="T727" s="664"/>
      <c r="U727" s="664"/>
      <c r="V727" s="664"/>
      <c r="W727" s="1227"/>
      <c r="X727" s="1212"/>
      <c r="Y727" s="1287"/>
      <c r="Z727" s="1213"/>
      <c r="AA727" s="1213"/>
      <c r="AB727" s="1213"/>
      <c r="AC727" s="1213"/>
      <c r="AD727" s="1213"/>
      <c r="AE727" s="1288"/>
      <c r="AF727" s="473">
        <f>ROUND(G728*Q728,0)</f>
        <v>370</v>
      </c>
      <c r="AG727" s="268"/>
    </row>
    <row r="728" spans="1:33" ht="17.100000000000001" customHeight="1">
      <c r="A728" s="243">
        <v>63</v>
      </c>
      <c r="B728" s="351" t="s">
        <v>14853</v>
      </c>
      <c r="C728" s="870" t="s">
        <v>14854</v>
      </c>
      <c r="D728" s="597"/>
      <c r="E728" s="604"/>
      <c r="F728" s="1765"/>
      <c r="G728" s="1289">
        <v>529</v>
      </c>
      <c r="H728" s="654" t="s">
        <v>18</v>
      </c>
      <c r="I728" s="650"/>
      <c r="J728" s="597"/>
      <c r="K728" s="654"/>
      <c r="L728" s="1290"/>
      <c r="M728" s="654"/>
      <c r="N728" s="1758"/>
      <c r="O728" s="1745"/>
      <c r="P728" s="1250" t="s">
        <v>163</v>
      </c>
      <c r="Q728" s="1291">
        <v>0.7</v>
      </c>
      <c r="R728" s="1228"/>
      <c r="S728" s="1228"/>
      <c r="T728" s="654"/>
      <c r="U728" s="654"/>
      <c r="V728" s="654"/>
      <c r="W728" s="1229"/>
      <c r="X728" s="1214"/>
      <c r="Y728" s="1292"/>
      <c r="Z728" s="1233" t="s">
        <v>4700</v>
      </c>
      <c r="AA728" s="670" t="s">
        <v>163</v>
      </c>
      <c r="AB728" s="1293">
        <v>0.85</v>
      </c>
      <c r="AC728" s="1215"/>
      <c r="AD728" s="1215"/>
      <c r="AE728" s="1294"/>
      <c r="AF728" s="391">
        <f>ROUND(ROUND(G728*Q728,0)*AB728,0)</f>
        <v>315</v>
      </c>
      <c r="AG728" s="268"/>
    </row>
    <row r="729" spans="1:33" ht="17.100000000000001" customHeight="1">
      <c r="A729" s="229">
        <v>63</v>
      </c>
      <c r="B729" s="337">
        <v>9222</v>
      </c>
      <c r="C729" s="871" t="s">
        <v>14855</v>
      </c>
      <c r="D729" s="597"/>
      <c r="E729" s="604"/>
      <c r="F729" s="1765"/>
      <c r="G729" s="618"/>
      <c r="H729" s="618"/>
      <c r="I729" s="650"/>
      <c r="J729" s="597"/>
      <c r="K729" s="654"/>
      <c r="L729" s="1290"/>
      <c r="M729" s="1230"/>
      <c r="N729" s="1758"/>
      <c r="O729" s="1745"/>
      <c r="P729" s="1251"/>
      <c r="Q729" s="1334"/>
      <c r="R729" s="1230"/>
      <c r="S729" s="1230"/>
      <c r="T729" s="654"/>
      <c r="U729" s="654"/>
      <c r="V729" s="654"/>
      <c r="W729" s="1810" t="s">
        <v>4703</v>
      </c>
      <c r="X729" s="1212" t="s">
        <v>163</v>
      </c>
      <c r="Y729" s="1335">
        <f>$Y$657</f>
        <v>0.7</v>
      </c>
      <c r="Z729" s="1231"/>
      <c r="AA729" s="1231"/>
      <c r="AB729" s="1231"/>
      <c r="AC729" s="1231"/>
      <c r="AD729" s="1231"/>
      <c r="AE729" s="1336"/>
      <c r="AF729" s="473">
        <f>ROUND(ROUND(G728*Q728,0)*Y729,0)</f>
        <v>259</v>
      </c>
      <c r="AG729" s="268"/>
    </row>
    <row r="730" spans="1:33" ht="17.100000000000001" customHeight="1">
      <c r="A730" s="243">
        <v>63</v>
      </c>
      <c r="B730" s="351" t="s">
        <v>14856</v>
      </c>
      <c r="C730" s="870" t="s">
        <v>14857</v>
      </c>
      <c r="D730" s="597"/>
      <c r="E730" s="604"/>
      <c r="F730" s="1765"/>
      <c r="G730" s="618"/>
      <c r="H730" s="618"/>
      <c r="I730" s="650"/>
      <c r="J730" s="597"/>
      <c r="K730" s="654"/>
      <c r="L730" s="1290"/>
      <c r="M730" s="1230"/>
      <c r="N730" s="1758"/>
      <c r="O730" s="1745"/>
      <c r="P730" s="1251"/>
      <c r="Q730" s="1334"/>
      <c r="R730" s="1230"/>
      <c r="S730" s="1230"/>
      <c r="T730" s="654"/>
      <c r="U730" s="654"/>
      <c r="V730" s="654"/>
      <c r="W730" s="1805"/>
      <c r="X730" s="1214"/>
      <c r="Y730" s="1337"/>
      <c r="Z730" s="1302" t="s">
        <v>11869</v>
      </c>
      <c r="AA730" s="1303" t="s">
        <v>30</v>
      </c>
      <c r="AB730" s="1304">
        <v>0.85</v>
      </c>
      <c r="AC730" s="1215"/>
      <c r="AD730" s="1215"/>
      <c r="AE730" s="1294"/>
      <c r="AF730" s="391">
        <f>ROUND(ROUND(ROUND(G728*Q728,0)*Y729,0)*AB730,0)</f>
        <v>220</v>
      </c>
      <c r="AG730" s="268"/>
    </row>
    <row r="731" spans="1:33" ht="17.100000000000001" customHeight="1">
      <c r="A731" s="229">
        <v>63</v>
      </c>
      <c r="B731" s="337">
        <v>9225</v>
      </c>
      <c r="C731" s="871" t="s">
        <v>14858</v>
      </c>
      <c r="D731" s="597"/>
      <c r="E731" s="604"/>
      <c r="F731" s="1765"/>
      <c r="G731" s="618"/>
      <c r="H731" s="618"/>
      <c r="I731" s="650"/>
      <c r="J731" s="597"/>
      <c r="K731" s="654"/>
      <c r="L731" s="1290"/>
      <c r="M731" s="1230"/>
      <c r="N731" s="1758"/>
      <c r="O731" s="1745"/>
      <c r="P731" s="1251"/>
      <c r="Q731" s="1334"/>
      <c r="R731" s="1230"/>
      <c r="S731" s="1230"/>
      <c r="T731" s="654"/>
      <c r="U731" s="654"/>
      <c r="V731" s="654"/>
      <c r="W731" s="1810" t="s">
        <v>4708</v>
      </c>
      <c r="X731" s="1212" t="s">
        <v>30</v>
      </c>
      <c r="Y731" s="1335">
        <f>$Y$659</f>
        <v>0.85</v>
      </c>
      <c r="Z731" s="1232"/>
      <c r="AA731" s="1232"/>
      <c r="AB731" s="1232"/>
      <c r="AC731" s="1232"/>
      <c r="AD731" s="1232"/>
      <c r="AE731" s="1337"/>
      <c r="AF731" s="473">
        <f>ROUND(ROUND(G728*Q728,0)*Y731,0)</f>
        <v>315</v>
      </c>
      <c r="AG731" s="268"/>
    </row>
    <row r="732" spans="1:33" ht="17.100000000000001" customHeight="1">
      <c r="A732" s="243">
        <v>63</v>
      </c>
      <c r="B732" s="351" t="s">
        <v>14859</v>
      </c>
      <c r="C732" s="870" t="s">
        <v>14860</v>
      </c>
      <c r="D732" s="597"/>
      <c r="E732" s="604"/>
      <c r="F732" s="1765"/>
      <c r="G732" s="618"/>
      <c r="H732" s="618"/>
      <c r="I732" s="650"/>
      <c r="J732" s="597"/>
      <c r="K732" s="654"/>
      <c r="L732" s="1290"/>
      <c r="M732" s="1230"/>
      <c r="N732" s="1758"/>
      <c r="O732" s="1745"/>
      <c r="P732" s="1251"/>
      <c r="Q732" s="1334"/>
      <c r="R732" s="1230"/>
      <c r="S732" s="1230"/>
      <c r="T732" s="654"/>
      <c r="U732" s="654"/>
      <c r="V732" s="654"/>
      <c r="W732" s="1805"/>
      <c r="X732" s="1214"/>
      <c r="Y732" s="1337"/>
      <c r="Z732" s="1302" t="s">
        <v>11869</v>
      </c>
      <c r="AA732" s="1303" t="s">
        <v>30</v>
      </c>
      <c r="AB732" s="1304">
        <v>0.85</v>
      </c>
      <c r="AC732" s="1215"/>
      <c r="AD732" s="1215"/>
      <c r="AE732" s="1294"/>
      <c r="AF732" s="391">
        <f>ROUND(ROUND(ROUND(G728*Q728,0)*Y731,0)*AB732,0)</f>
        <v>268</v>
      </c>
      <c r="AG732" s="268"/>
    </row>
    <row r="733" spans="1:33" ht="17.100000000000001" customHeight="1">
      <c r="A733" s="243">
        <v>63</v>
      </c>
      <c r="B733" s="351" t="s">
        <v>14861</v>
      </c>
      <c r="C733" s="870" t="s">
        <v>14862</v>
      </c>
      <c r="D733" s="597"/>
      <c r="E733" s="604"/>
      <c r="F733" s="623"/>
      <c r="G733" s="618"/>
      <c r="H733" s="618"/>
      <c r="I733" s="650"/>
      <c r="J733" s="597"/>
      <c r="K733" s="654"/>
      <c r="L733" s="1290"/>
      <c r="M733" s="1230"/>
      <c r="N733" s="1758"/>
      <c r="O733" s="1745"/>
      <c r="P733" s="1251"/>
      <c r="Q733" s="1334"/>
      <c r="R733" s="1230"/>
      <c r="S733" s="1230"/>
      <c r="T733" s="654"/>
      <c r="U733" s="654"/>
      <c r="V733" s="654"/>
      <c r="W733" s="1233"/>
      <c r="X733" s="670"/>
      <c r="Y733" s="1320"/>
      <c r="Z733" s="1215"/>
      <c r="AA733" s="1215"/>
      <c r="AB733" s="1294"/>
      <c r="AC733" s="1533" t="s">
        <v>167</v>
      </c>
      <c r="AD733" s="1250">
        <v>5</v>
      </c>
      <c r="AE733" s="1308" t="s">
        <v>168</v>
      </c>
      <c r="AF733" s="391">
        <f>ROUND(ROUND(G728*Q728,0)-AD733,0)</f>
        <v>365</v>
      </c>
      <c r="AG733" s="268"/>
    </row>
    <row r="734" spans="1:33" ht="17.100000000000001" customHeight="1">
      <c r="A734" s="243">
        <v>63</v>
      </c>
      <c r="B734" s="351" t="s">
        <v>9639</v>
      </c>
      <c r="C734" s="870" t="s">
        <v>14863</v>
      </c>
      <c r="D734" s="597"/>
      <c r="E734" s="604"/>
      <c r="F734" s="623"/>
      <c r="G734" s="618"/>
      <c r="H734" s="618"/>
      <c r="I734" s="650"/>
      <c r="J734" s="597"/>
      <c r="K734" s="654"/>
      <c r="L734" s="1290"/>
      <c r="M734" s="1230"/>
      <c r="N734" s="1758"/>
      <c r="O734" s="1745"/>
      <c r="P734" s="1251"/>
      <c r="Q734" s="1334"/>
      <c r="R734" s="1230"/>
      <c r="S734" s="1230"/>
      <c r="T734" s="654"/>
      <c r="U734" s="654"/>
      <c r="V734" s="654"/>
      <c r="W734" s="1234"/>
      <c r="X734" s="1225"/>
      <c r="Y734" s="1322"/>
      <c r="Z734" s="1233" t="s">
        <v>11869</v>
      </c>
      <c r="AA734" s="670" t="s">
        <v>30</v>
      </c>
      <c r="AB734" s="1309">
        <v>0.85</v>
      </c>
      <c r="AC734" s="1745"/>
      <c r="AD734" s="1250"/>
      <c r="AE734" s="1308"/>
      <c r="AF734" s="391">
        <f>ROUND(ROUND(ROUND(G728*Q728,0)*AB734,0)-AD733,0)</f>
        <v>310</v>
      </c>
      <c r="AG734" s="268"/>
    </row>
    <row r="735" spans="1:33" ht="17.100000000000001" customHeight="1">
      <c r="A735" s="243">
        <v>63</v>
      </c>
      <c r="B735" s="351" t="s">
        <v>9641</v>
      </c>
      <c r="C735" s="870" t="s">
        <v>14864</v>
      </c>
      <c r="D735" s="597"/>
      <c r="E735" s="604"/>
      <c r="F735" s="623"/>
      <c r="G735" s="618"/>
      <c r="H735" s="618"/>
      <c r="I735" s="650"/>
      <c r="J735" s="597"/>
      <c r="K735" s="654"/>
      <c r="L735" s="1290"/>
      <c r="M735" s="1230"/>
      <c r="N735" s="1758"/>
      <c r="O735" s="1745"/>
      <c r="P735" s="1251"/>
      <c r="Q735" s="1334"/>
      <c r="R735" s="1230"/>
      <c r="S735" s="1230"/>
      <c r="T735" s="654"/>
      <c r="U735" s="654"/>
      <c r="V735" s="654"/>
      <c r="W735" s="1684" t="s">
        <v>4703</v>
      </c>
      <c r="X735" s="1250" t="s">
        <v>30</v>
      </c>
      <c r="Y735" s="1291">
        <v>0.7</v>
      </c>
      <c r="Z735" s="1226"/>
      <c r="AA735" s="1226"/>
      <c r="AB735" s="1310"/>
      <c r="AC735" s="1745"/>
      <c r="AD735" s="1242"/>
      <c r="AE735" s="1291"/>
      <c r="AF735" s="391">
        <f>ROUND(ROUND(ROUND(G728*Q728,0)*Y735,0)-AD733,0)</f>
        <v>254</v>
      </c>
      <c r="AG735" s="268"/>
    </row>
    <row r="736" spans="1:33" ht="17.100000000000001" customHeight="1">
      <c r="A736" s="243">
        <v>63</v>
      </c>
      <c r="B736" s="351" t="s">
        <v>9643</v>
      </c>
      <c r="C736" s="870" t="s">
        <v>14865</v>
      </c>
      <c r="D736" s="597"/>
      <c r="E736" s="604"/>
      <c r="F736" s="623"/>
      <c r="G736" s="618"/>
      <c r="H736" s="618"/>
      <c r="I736" s="650"/>
      <c r="J736" s="597"/>
      <c r="K736" s="654"/>
      <c r="L736" s="1290"/>
      <c r="M736" s="1230"/>
      <c r="N736" s="1758"/>
      <c r="O736" s="1745"/>
      <c r="P736" s="1251"/>
      <c r="Q736" s="1334"/>
      <c r="R736" s="1230"/>
      <c r="S736" s="1230"/>
      <c r="T736" s="654"/>
      <c r="U736" s="654"/>
      <c r="V736" s="654"/>
      <c r="W736" s="1805"/>
      <c r="X736" s="1225"/>
      <c r="Y736" s="1306"/>
      <c r="Z736" s="1302" t="s">
        <v>11869</v>
      </c>
      <c r="AA736" s="1303" t="s">
        <v>30</v>
      </c>
      <c r="AB736" s="1311">
        <v>0.85</v>
      </c>
      <c r="AC736" s="1745"/>
      <c r="AD736" s="1242"/>
      <c r="AE736" s="1291"/>
      <c r="AF736" s="391">
        <f>ROUND(ROUND(ROUND(ROUND(G728*Q728,0)*Y735,0)*AB736,0)-AD733,0)</f>
        <v>215</v>
      </c>
      <c r="AG736" s="268"/>
    </row>
    <row r="737" spans="1:33" ht="17.100000000000001" customHeight="1">
      <c r="A737" s="243">
        <v>63</v>
      </c>
      <c r="B737" s="351" t="s">
        <v>9645</v>
      </c>
      <c r="C737" s="870" t="s">
        <v>14866</v>
      </c>
      <c r="D737" s="597"/>
      <c r="E737" s="604"/>
      <c r="F737" s="623"/>
      <c r="G737" s="618"/>
      <c r="H737" s="618"/>
      <c r="I737" s="650"/>
      <c r="J737" s="597"/>
      <c r="K737" s="654"/>
      <c r="L737" s="1290"/>
      <c r="M737" s="1230"/>
      <c r="N737" s="1758"/>
      <c r="O737" s="1745"/>
      <c r="P737" s="1251"/>
      <c r="Q737" s="1334"/>
      <c r="R737" s="1230"/>
      <c r="S737" s="1230"/>
      <c r="T737" s="654"/>
      <c r="U737" s="654"/>
      <c r="V737" s="654"/>
      <c r="W737" s="1684" t="s">
        <v>4708</v>
      </c>
      <c r="X737" s="1250" t="s">
        <v>30</v>
      </c>
      <c r="Y737" s="1291">
        <v>0.85</v>
      </c>
      <c r="Z737" s="1220"/>
      <c r="AA737" s="1220"/>
      <c r="AB737" s="1306"/>
      <c r="AC737" s="1745"/>
      <c r="AD737" s="1242"/>
      <c r="AE737" s="1291"/>
      <c r="AF737" s="391">
        <f>ROUND(ROUND(ROUND(G728*Q728,0)*Y737,0)-AD733,0)</f>
        <v>310</v>
      </c>
      <c r="AG737" s="268"/>
    </row>
    <row r="738" spans="1:33" ht="17.100000000000001" customHeight="1">
      <c r="A738" s="243">
        <v>63</v>
      </c>
      <c r="B738" s="351" t="s">
        <v>9647</v>
      </c>
      <c r="C738" s="870" t="s">
        <v>14867</v>
      </c>
      <c r="D738" s="597"/>
      <c r="E738" s="604"/>
      <c r="F738" s="623"/>
      <c r="G738" s="618"/>
      <c r="H738" s="618"/>
      <c r="I738" s="650"/>
      <c r="J738" s="597"/>
      <c r="K738" s="654"/>
      <c r="L738" s="1290"/>
      <c r="M738" s="1230"/>
      <c r="N738" s="1758"/>
      <c r="O738" s="1252"/>
      <c r="P738" s="1251"/>
      <c r="Q738" s="1334"/>
      <c r="R738" s="1230"/>
      <c r="S738" s="1230"/>
      <c r="T738" s="654"/>
      <c r="U738" s="654"/>
      <c r="V738" s="654"/>
      <c r="W738" s="1805"/>
      <c r="X738" s="1225"/>
      <c r="Y738" s="1306"/>
      <c r="Z738" s="1302" t="s">
        <v>11869</v>
      </c>
      <c r="AA738" s="1303" t="s">
        <v>30</v>
      </c>
      <c r="AB738" s="1311">
        <v>0.85</v>
      </c>
      <c r="AC738" s="1746"/>
      <c r="AD738" s="1220"/>
      <c r="AE738" s="1306"/>
      <c r="AF738" s="391">
        <f>ROUND(ROUND(ROUND(ROUND(G728*Q728,0)*Y737,0)*AB738,0)-AD733,0)</f>
        <v>263</v>
      </c>
      <c r="AG738" s="268"/>
    </row>
    <row r="739" spans="1:33" ht="17.100000000000001" customHeight="1">
      <c r="A739" s="229">
        <v>63</v>
      </c>
      <c r="B739" s="337">
        <v>9223</v>
      </c>
      <c r="C739" s="871" t="s">
        <v>14868</v>
      </c>
      <c r="D739" s="597"/>
      <c r="E739" s="604"/>
      <c r="F739" s="1235"/>
      <c r="I739" s="661"/>
      <c r="J739" s="597"/>
      <c r="K739" s="630"/>
      <c r="L739" s="630"/>
      <c r="M739" s="654"/>
      <c r="N739" s="1758"/>
      <c r="O739" s="604"/>
      <c r="P739" s="605"/>
      <c r="Q739" s="607"/>
      <c r="R739" s="1769" t="s">
        <v>11301</v>
      </c>
      <c r="S739" s="1770" t="s">
        <v>235</v>
      </c>
      <c r="T739" s="1217"/>
      <c r="U739" s="1217"/>
      <c r="V739" s="1340"/>
      <c r="W739" s="1227"/>
      <c r="X739" s="1212"/>
      <c r="Y739" s="1287"/>
      <c r="Z739" s="1213"/>
      <c r="AA739" s="1213"/>
      <c r="AB739" s="1213"/>
      <c r="AC739" s="1213"/>
      <c r="AD739" s="1213"/>
      <c r="AE739" s="1288"/>
      <c r="AF739" s="473">
        <f>ROUND(ROUND(G728*Q728,0)*U740,0)</f>
        <v>259</v>
      </c>
      <c r="AG739" s="268"/>
    </row>
    <row r="740" spans="1:33" ht="17.100000000000001" customHeight="1">
      <c r="A740" s="243">
        <v>63</v>
      </c>
      <c r="B740" s="351" t="s">
        <v>14869</v>
      </c>
      <c r="C740" s="870" t="s">
        <v>14870</v>
      </c>
      <c r="D740" s="597"/>
      <c r="E740" s="604"/>
      <c r="F740" s="1235"/>
      <c r="G740" s="618"/>
      <c r="H740" s="654"/>
      <c r="I740" s="661"/>
      <c r="J740" s="597"/>
      <c r="K740" s="630"/>
      <c r="L740" s="630"/>
      <c r="M740" s="654"/>
      <c r="N740" s="1758"/>
      <c r="O740" s="604"/>
      <c r="P740" s="605"/>
      <c r="Q740" s="607"/>
      <c r="R740" s="1758"/>
      <c r="S740" s="1745"/>
      <c r="T740" s="1341" t="s">
        <v>30</v>
      </c>
      <c r="U740" s="1342">
        <v>0.7</v>
      </c>
      <c r="V740" s="1343"/>
      <c r="W740" s="1229"/>
      <c r="X740" s="1214"/>
      <c r="Y740" s="1292"/>
      <c r="Z740" s="1233" t="s">
        <v>11869</v>
      </c>
      <c r="AA740" s="670" t="s">
        <v>30</v>
      </c>
      <c r="AB740" s="1293">
        <v>0.85</v>
      </c>
      <c r="AC740" s="1215"/>
      <c r="AD740" s="1215"/>
      <c r="AE740" s="1294"/>
      <c r="AF740" s="391">
        <f>ROUND(ROUND(ROUND(G728*Q728,0)*U740,0)*AB740,0)</f>
        <v>220</v>
      </c>
      <c r="AG740" s="268"/>
    </row>
    <row r="741" spans="1:33" ht="17.100000000000001" customHeight="1">
      <c r="A741" s="229">
        <v>63</v>
      </c>
      <c r="B741" s="337">
        <v>9224</v>
      </c>
      <c r="C741" s="871" t="s">
        <v>14871</v>
      </c>
      <c r="D741" s="597"/>
      <c r="E741" s="604"/>
      <c r="F741" s="627"/>
      <c r="G741" s="654"/>
      <c r="H741" s="654"/>
      <c r="I741" s="661"/>
      <c r="J741" s="629"/>
      <c r="K741" s="630"/>
      <c r="L741" s="630"/>
      <c r="M741" s="1228"/>
      <c r="N741" s="1758"/>
      <c r="O741" s="1345"/>
      <c r="P741" s="1250"/>
      <c r="Q741" s="1346"/>
      <c r="R741" s="1758"/>
      <c r="S741" s="1745"/>
      <c r="T741" s="1341"/>
      <c r="U741" s="1342"/>
      <c r="V741" s="1347"/>
      <c r="W741" s="1810" t="s">
        <v>4703</v>
      </c>
      <c r="X741" s="1212" t="s">
        <v>30</v>
      </c>
      <c r="Y741" s="1335">
        <f>$Y$657</f>
        <v>0.7</v>
      </c>
      <c r="Z741" s="1231"/>
      <c r="AA741" s="1231"/>
      <c r="AB741" s="1231"/>
      <c r="AC741" s="1231"/>
      <c r="AD741" s="1231"/>
      <c r="AE741" s="1336"/>
      <c r="AF741" s="473">
        <f>ROUND(ROUND(ROUND(G728*Q728,0)*U740,0)*Y741,0)</f>
        <v>181</v>
      </c>
      <c r="AG741" s="268"/>
    </row>
    <row r="742" spans="1:33" ht="17.100000000000001" customHeight="1">
      <c r="A742" s="243">
        <v>63</v>
      </c>
      <c r="B742" s="351" t="s">
        <v>14872</v>
      </c>
      <c r="C742" s="870" t="s">
        <v>14873</v>
      </c>
      <c r="D742" s="597"/>
      <c r="E742" s="604"/>
      <c r="F742" s="627"/>
      <c r="G742" s="654"/>
      <c r="H742" s="654"/>
      <c r="I742" s="661"/>
      <c r="J742" s="629"/>
      <c r="K742" s="630"/>
      <c r="L742" s="630"/>
      <c r="M742" s="1228"/>
      <c r="N742" s="1758"/>
      <c r="O742" s="1345"/>
      <c r="P742" s="1250"/>
      <c r="Q742" s="1346"/>
      <c r="R742" s="1758"/>
      <c r="S742" s="1745"/>
      <c r="T742" s="1341"/>
      <c r="U742" s="1342"/>
      <c r="V742" s="1347"/>
      <c r="W742" s="1805"/>
      <c r="X742" s="1214"/>
      <c r="Y742" s="1337"/>
      <c r="Z742" s="1302" t="s">
        <v>11869</v>
      </c>
      <c r="AA742" s="1303" t="s">
        <v>30</v>
      </c>
      <c r="AB742" s="1304">
        <v>0.85</v>
      </c>
      <c r="AC742" s="1215"/>
      <c r="AD742" s="1215"/>
      <c r="AE742" s="1294"/>
      <c r="AF742" s="391">
        <f>ROUND(ROUND(ROUND(ROUND(G728*Q728,0)*U740,0)*Y741,0)*AB742,0)</f>
        <v>154</v>
      </c>
      <c r="AG742" s="268"/>
    </row>
    <row r="743" spans="1:33" ht="17.100000000000001" customHeight="1">
      <c r="A743" s="229">
        <v>63</v>
      </c>
      <c r="B743" s="337">
        <v>9226</v>
      </c>
      <c r="C743" s="871" t="s">
        <v>14874</v>
      </c>
      <c r="D743" s="597"/>
      <c r="E743" s="604"/>
      <c r="F743" s="627"/>
      <c r="G743" s="654"/>
      <c r="H743" s="654"/>
      <c r="I743" s="661"/>
      <c r="J743" s="629"/>
      <c r="K743" s="630"/>
      <c r="L743" s="630"/>
      <c r="M743" s="1228"/>
      <c r="N743" s="1758"/>
      <c r="O743" s="1345"/>
      <c r="P743" s="1250"/>
      <c r="Q743" s="1346"/>
      <c r="R743" s="1758"/>
      <c r="S743" s="1745"/>
      <c r="T743" s="1341"/>
      <c r="U743" s="1342"/>
      <c r="V743" s="1347"/>
      <c r="W743" s="1810" t="s">
        <v>4708</v>
      </c>
      <c r="X743" s="1212" t="s">
        <v>30</v>
      </c>
      <c r="Y743" s="1335">
        <f>$Y$659</f>
        <v>0.85</v>
      </c>
      <c r="Z743" s="1232"/>
      <c r="AA743" s="1232"/>
      <c r="AB743" s="1232"/>
      <c r="AC743" s="1232"/>
      <c r="AD743" s="1232"/>
      <c r="AE743" s="1337"/>
      <c r="AF743" s="473">
        <f>ROUND(ROUND(ROUND(G728*Q728,0)*U740,0)*Y743,0)</f>
        <v>220</v>
      </c>
      <c r="AG743" s="268"/>
    </row>
    <row r="744" spans="1:33" ht="17.100000000000001" customHeight="1">
      <c r="A744" s="243">
        <v>63</v>
      </c>
      <c r="B744" s="351" t="s">
        <v>14875</v>
      </c>
      <c r="C744" s="870" t="s">
        <v>14876</v>
      </c>
      <c r="D744" s="597"/>
      <c r="E744" s="604"/>
      <c r="F744" s="627"/>
      <c r="G744" s="654"/>
      <c r="H744" s="654"/>
      <c r="I744" s="661"/>
      <c r="J744" s="629"/>
      <c r="K744" s="630"/>
      <c r="L744" s="630"/>
      <c r="M744" s="1228"/>
      <c r="N744" s="1758"/>
      <c r="O744" s="1345"/>
      <c r="P744" s="1250"/>
      <c r="Q744" s="1346"/>
      <c r="R744" s="1758"/>
      <c r="S744" s="1745"/>
      <c r="T744" s="1341"/>
      <c r="U744" s="1342"/>
      <c r="V744" s="1347"/>
      <c r="W744" s="1805"/>
      <c r="X744" s="1214"/>
      <c r="Y744" s="1337"/>
      <c r="Z744" s="1302" t="s">
        <v>11869</v>
      </c>
      <c r="AA744" s="1303" t="s">
        <v>30</v>
      </c>
      <c r="AB744" s="1304">
        <v>0.85</v>
      </c>
      <c r="AC744" s="1215"/>
      <c r="AD744" s="1215"/>
      <c r="AE744" s="1294"/>
      <c r="AF744" s="391">
        <f>ROUND(ROUND(ROUND(ROUND(G728*Q728,0)*U740,0)*Y743,0)*AB744,0)</f>
        <v>187</v>
      </c>
      <c r="AG744" s="268"/>
    </row>
    <row r="745" spans="1:33" ht="17.100000000000001" customHeight="1">
      <c r="A745" s="243">
        <v>63</v>
      </c>
      <c r="B745" s="351" t="s">
        <v>14877</v>
      </c>
      <c r="C745" s="870" t="s">
        <v>14878</v>
      </c>
      <c r="D745" s="597"/>
      <c r="E745" s="604"/>
      <c r="F745" s="627"/>
      <c r="G745" s="654"/>
      <c r="H745" s="654"/>
      <c r="I745" s="661"/>
      <c r="J745" s="629"/>
      <c r="K745" s="630"/>
      <c r="L745" s="630"/>
      <c r="M745" s="1228"/>
      <c r="N745" s="1344"/>
      <c r="O745" s="1345"/>
      <c r="P745" s="1250"/>
      <c r="Q745" s="1346"/>
      <c r="R745" s="1758"/>
      <c r="S745" s="1745"/>
      <c r="T745" s="1341"/>
      <c r="U745" s="1342"/>
      <c r="V745" s="1347"/>
      <c r="W745" s="1233"/>
      <c r="X745" s="670"/>
      <c r="Y745" s="1320"/>
      <c r="Z745" s="1215"/>
      <c r="AA745" s="1215"/>
      <c r="AB745" s="1294"/>
      <c r="AC745" s="1533" t="s">
        <v>167</v>
      </c>
      <c r="AD745" s="1250">
        <v>5</v>
      </c>
      <c r="AE745" s="1308" t="s">
        <v>168</v>
      </c>
      <c r="AF745" s="391">
        <f>ROUND(ROUND(ROUND(G728*Q728,0)*U740,0)-AD745,0)</f>
        <v>254</v>
      </c>
      <c r="AG745" s="268"/>
    </row>
    <row r="746" spans="1:33" ht="17.100000000000001" customHeight="1">
      <c r="A746" s="243">
        <v>63</v>
      </c>
      <c r="B746" s="351" t="s">
        <v>9657</v>
      </c>
      <c r="C746" s="870" t="s">
        <v>14879</v>
      </c>
      <c r="D746" s="597"/>
      <c r="E746" s="604"/>
      <c r="F746" s="627"/>
      <c r="G746" s="654"/>
      <c r="H746" s="654"/>
      <c r="I746" s="661"/>
      <c r="J746" s="629"/>
      <c r="K746" s="630"/>
      <c r="L746" s="630"/>
      <c r="M746" s="1228"/>
      <c r="N746" s="1344"/>
      <c r="O746" s="1345"/>
      <c r="P746" s="1250"/>
      <c r="Q746" s="1346"/>
      <c r="R746" s="1758"/>
      <c r="S746" s="1745"/>
      <c r="T746" s="1341"/>
      <c r="U746" s="1342"/>
      <c r="V746" s="1347"/>
      <c r="W746" s="1234"/>
      <c r="X746" s="1225"/>
      <c r="Y746" s="1322"/>
      <c r="Z746" s="1233" t="s">
        <v>11869</v>
      </c>
      <c r="AA746" s="670" t="s">
        <v>30</v>
      </c>
      <c r="AB746" s="1309">
        <v>0.85</v>
      </c>
      <c r="AC746" s="1745"/>
      <c r="AD746" s="1250"/>
      <c r="AE746" s="1308"/>
      <c r="AF746" s="391">
        <f>ROUND(ROUND(ROUND(ROUND(G728*Q728,0)*U740,0)*AB746,0)-AD745,0)</f>
        <v>215</v>
      </c>
      <c r="AG746" s="268"/>
    </row>
    <row r="747" spans="1:33" ht="17.100000000000001" customHeight="1">
      <c r="A747" s="243">
        <v>63</v>
      </c>
      <c r="B747" s="351" t="s">
        <v>9659</v>
      </c>
      <c r="C747" s="870" t="s">
        <v>14880</v>
      </c>
      <c r="D747" s="597"/>
      <c r="E747" s="604"/>
      <c r="F747" s="627"/>
      <c r="G747" s="654"/>
      <c r="H747" s="654"/>
      <c r="I747" s="661"/>
      <c r="J747" s="629"/>
      <c r="K747" s="630"/>
      <c r="L747" s="630"/>
      <c r="M747" s="1228"/>
      <c r="N747" s="1344"/>
      <c r="O747" s="1345"/>
      <c r="P747" s="1250"/>
      <c r="Q747" s="1346"/>
      <c r="R747" s="1758"/>
      <c r="S747" s="1237"/>
      <c r="T747" s="1341"/>
      <c r="U747" s="1342"/>
      <c r="V747" s="1347"/>
      <c r="W747" s="1684" t="s">
        <v>4703</v>
      </c>
      <c r="X747" s="1250" t="s">
        <v>30</v>
      </c>
      <c r="Y747" s="1291">
        <f>$Y$657</f>
        <v>0.7</v>
      </c>
      <c r="Z747" s="1226"/>
      <c r="AA747" s="1226"/>
      <c r="AB747" s="1310"/>
      <c r="AC747" s="1745"/>
      <c r="AD747" s="1242"/>
      <c r="AE747" s="1291"/>
      <c r="AF747" s="391">
        <f>ROUND(ROUND(ROUND(ROUND(G728*Q728,0)*U740,0)*Y747,0)-AD745,0)</f>
        <v>176</v>
      </c>
      <c r="AG747" s="268"/>
    </row>
    <row r="748" spans="1:33" ht="17.100000000000001" customHeight="1">
      <c r="A748" s="243">
        <v>63</v>
      </c>
      <c r="B748" s="351" t="s">
        <v>9661</v>
      </c>
      <c r="C748" s="870" t="s">
        <v>14881</v>
      </c>
      <c r="D748" s="597"/>
      <c r="E748" s="604"/>
      <c r="F748" s="627"/>
      <c r="G748" s="654"/>
      <c r="H748" s="654"/>
      <c r="I748" s="661"/>
      <c r="J748" s="629"/>
      <c r="K748" s="630"/>
      <c r="L748" s="630"/>
      <c r="M748" s="1228"/>
      <c r="N748" s="1344"/>
      <c r="O748" s="1345"/>
      <c r="P748" s="1250"/>
      <c r="Q748" s="1346"/>
      <c r="R748" s="1239"/>
      <c r="S748" s="1237"/>
      <c r="T748" s="1341"/>
      <c r="U748" s="1342"/>
      <c r="V748" s="1347"/>
      <c r="W748" s="1805"/>
      <c r="X748" s="1225"/>
      <c r="Y748" s="1306"/>
      <c r="Z748" s="1302" t="s">
        <v>11869</v>
      </c>
      <c r="AA748" s="1303" t="s">
        <v>30</v>
      </c>
      <c r="AB748" s="1311">
        <v>0.85</v>
      </c>
      <c r="AC748" s="1745"/>
      <c r="AD748" s="1242"/>
      <c r="AE748" s="1291"/>
      <c r="AF748" s="391">
        <f>ROUND(ROUND(ROUND(ROUND(ROUND(G728*Q728,0)*U740,0)*Y747,0)*AB748,0)-AD745,0)</f>
        <v>149</v>
      </c>
      <c r="AG748" s="268"/>
    </row>
    <row r="749" spans="1:33" ht="17.100000000000001" customHeight="1">
      <c r="A749" s="243">
        <v>63</v>
      </c>
      <c r="B749" s="351" t="s">
        <v>9663</v>
      </c>
      <c r="C749" s="870" t="s">
        <v>14882</v>
      </c>
      <c r="D749" s="597"/>
      <c r="E749" s="604"/>
      <c r="F749" s="627"/>
      <c r="G749" s="654"/>
      <c r="H749" s="654"/>
      <c r="I749" s="661"/>
      <c r="J749" s="629"/>
      <c r="K749" s="630"/>
      <c r="L749" s="630"/>
      <c r="M749" s="1228"/>
      <c r="N749" s="1344"/>
      <c r="O749" s="1345"/>
      <c r="P749" s="1250"/>
      <c r="Q749" s="1346"/>
      <c r="R749" s="1239"/>
      <c r="S749" s="1237"/>
      <c r="T749" s="1341"/>
      <c r="U749" s="1342"/>
      <c r="V749" s="1347"/>
      <c r="W749" s="1684" t="s">
        <v>4708</v>
      </c>
      <c r="X749" s="1250" t="s">
        <v>30</v>
      </c>
      <c r="Y749" s="1291">
        <f>$Y$659</f>
        <v>0.85</v>
      </c>
      <c r="Z749" s="1220"/>
      <c r="AA749" s="1220"/>
      <c r="AB749" s="1306"/>
      <c r="AC749" s="1745"/>
      <c r="AD749" s="1242"/>
      <c r="AE749" s="1291"/>
      <c r="AF749" s="391">
        <f>ROUND(ROUND(ROUND(ROUND(G728*Q728,0)*U740,0)*Y749,0)-AD745,0)</f>
        <v>215</v>
      </c>
      <c r="AG749" s="268"/>
    </row>
    <row r="750" spans="1:33" ht="17.100000000000001" customHeight="1">
      <c r="A750" s="243">
        <v>63</v>
      </c>
      <c r="B750" s="351" t="s">
        <v>9665</v>
      </c>
      <c r="C750" s="870" t="s">
        <v>14883</v>
      </c>
      <c r="D750" s="597"/>
      <c r="E750" s="604"/>
      <c r="F750" s="627"/>
      <c r="G750" s="654"/>
      <c r="H750" s="654"/>
      <c r="I750" s="661"/>
      <c r="J750" s="629"/>
      <c r="K750" s="630"/>
      <c r="L750" s="630"/>
      <c r="M750" s="1228"/>
      <c r="N750" s="1344"/>
      <c r="O750" s="1345"/>
      <c r="P750" s="1250"/>
      <c r="Q750" s="1346"/>
      <c r="R750" s="1239"/>
      <c r="S750" s="1237"/>
      <c r="T750" s="1341"/>
      <c r="U750" s="1342"/>
      <c r="V750" s="1347"/>
      <c r="W750" s="1805"/>
      <c r="X750" s="1225"/>
      <c r="Y750" s="1306"/>
      <c r="Z750" s="1302" t="s">
        <v>11869</v>
      </c>
      <c r="AA750" s="1303" t="s">
        <v>30</v>
      </c>
      <c r="AB750" s="1311">
        <v>0.85</v>
      </c>
      <c r="AC750" s="1746"/>
      <c r="AD750" s="1220"/>
      <c r="AE750" s="1306"/>
      <c r="AF750" s="391">
        <f>ROUND(ROUND(ROUND(ROUND(ROUND(G728*Q728,0)*U740,0)*Y749,0)*AB750,0)-AD745,0)</f>
        <v>182</v>
      </c>
      <c r="AG750" s="268"/>
    </row>
    <row r="751" spans="1:33" ht="17.100000000000001" customHeight="1">
      <c r="A751" s="243">
        <v>63</v>
      </c>
      <c r="B751" s="351" t="s">
        <v>9667</v>
      </c>
      <c r="C751" s="870" t="s">
        <v>14884</v>
      </c>
      <c r="D751" s="597"/>
      <c r="E751" s="604"/>
      <c r="F751" s="627"/>
      <c r="G751" s="654"/>
      <c r="H751" s="654"/>
      <c r="I751" s="661"/>
      <c r="J751" s="629"/>
      <c r="K751" s="630"/>
      <c r="L751" s="630"/>
      <c r="M751" s="1228"/>
      <c r="N751" s="1344"/>
      <c r="O751" s="1345"/>
      <c r="P751" s="1250"/>
      <c r="Q751" s="1346"/>
      <c r="R751" s="1239"/>
      <c r="S751" s="1622" t="s">
        <v>237</v>
      </c>
      <c r="T751" s="670"/>
      <c r="U751" s="1348"/>
      <c r="V751" s="1305"/>
      <c r="W751" s="1233"/>
      <c r="X751" s="670"/>
      <c r="Y751" s="1320"/>
      <c r="Z751" s="1215"/>
      <c r="AA751" s="1215"/>
      <c r="AB751" s="1215"/>
      <c r="AC751" s="1215"/>
      <c r="AD751" s="1215"/>
      <c r="AE751" s="1294"/>
      <c r="AF751" s="391">
        <f>ROUND(ROUND(G728*Q728,0)*U752,0)</f>
        <v>185</v>
      </c>
      <c r="AG751" s="268"/>
    </row>
    <row r="752" spans="1:33" ht="17.100000000000001" customHeight="1">
      <c r="A752" s="243">
        <v>63</v>
      </c>
      <c r="B752" s="351" t="s">
        <v>9669</v>
      </c>
      <c r="C752" s="870" t="s">
        <v>14885</v>
      </c>
      <c r="D752" s="597"/>
      <c r="E752" s="604"/>
      <c r="F752" s="627"/>
      <c r="G752" s="654"/>
      <c r="H752" s="654"/>
      <c r="I752" s="661"/>
      <c r="J752" s="629"/>
      <c r="K752" s="630"/>
      <c r="L752" s="630"/>
      <c r="M752" s="1228"/>
      <c r="N752" s="1344"/>
      <c r="O752" s="1345"/>
      <c r="P752" s="1250"/>
      <c r="Q752" s="1346"/>
      <c r="R752" s="1239"/>
      <c r="S752" s="1745"/>
      <c r="T752" s="1250" t="s">
        <v>30</v>
      </c>
      <c r="U752" s="1242">
        <v>0.5</v>
      </c>
      <c r="V752" s="1291"/>
      <c r="W752" s="1234"/>
      <c r="X752" s="1225"/>
      <c r="Y752" s="1322"/>
      <c r="Z752" s="1233" t="s">
        <v>11869</v>
      </c>
      <c r="AA752" s="670" t="s">
        <v>30</v>
      </c>
      <c r="AB752" s="1293">
        <v>0.85</v>
      </c>
      <c r="AC752" s="1215"/>
      <c r="AD752" s="1215"/>
      <c r="AE752" s="1294"/>
      <c r="AF752" s="391">
        <f>ROUND(ROUND(ROUND(G728*Q728,0)*U752,0)*AB752,0)</f>
        <v>157</v>
      </c>
      <c r="AG752" s="268"/>
    </row>
    <row r="753" spans="1:33" ht="17.100000000000001" customHeight="1">
      <c r="A753" s="243">
        <v>63</v>
      </c>
      <c r="B753" s="351" t="s">
        <v>9671</v>
      </c>
      <c r="C753" s="870" t="s">
        <v>14886</v>
      </c>
      <c r="D753" s="597"/>
      <c r="E753" s="604"/>
      <c r="F753" s="627"/>
      <c r="G753" s="654"/>
      <c r="H753" s="654"/>
      <c r="I753" s="661"/>
      <c r="J753" s="629"/>
      <c r="K753" s="630"/>
      <c r="L753" s="630"/>
      <c r="M753" s="1228"/>
      <c r="N753" s="1344"/>
      <c r="O753" s="1345"/>
      <c r="P753" s="1250"/>
      <c r="Q753" s="1346"/>
      <c r="R753" s="1239"/>
      <c r="S753" s="1745"/>
      <c r="T753" s="1250"/>
      <c r="U753" s="1242"/>
      <c r="V753" s="1291"/>
      <c r="W753" s="1684" t="s">
        <v>4703</v>
      </c>
      <c r="X753" s="670" t="s">
        <v>30</v>
      </c>
      <c r="Y753" s="1305">
        <f>$Y$657</f>
        <v>0.7</v>
      </c>
      <c r="Z753" s="1226"/>
      <c r="AA753" s="1226"/>
      <c r="AB753" s="1226"/>
      <c r="AC753" s="1226"/>
      <c r="AD753" s="1226"/>
      <c r="AE753" s="1310"/>
      <c r="AF753" s="391">
        <f>ROUND(ROUND(ROUND(G728*Q728,0)*U752,0)*Y753,0)</f>
        <v>130</v>
      </c>
      <c r="AG753" s="268"/>
    </row>
    <row r="754" spans="1:33" ht="17.100000000000001" customHeight="1">
      <c r="A754" s="243">
        <v>63</v>
      </c>
      <c r="B754" s="351" t="s">
        <v>9673</v>
      </c>
      <c r="C754" s="870" t="s">
        <v>14887</v>
      </c>
      <c r="D754" s="597"/>
      <c r="E754" s="604"/>
      <c r="F754" s="627"/>
      <c r="G754" s="654"/>
      <c r="H754" s="654"/>
      <c r="I754" s="661"/>
      <c r="J754" s="629"/>
      <c r="K754" s="630"/>
      <c r="L754" s="630"/>
      <c r="M754" s="1228"/>
      <c r="N754" s="1344"/>
      <c r="O754" s="1345"/>
      <c r="P754" s="1250"/>
      <c r="Q754" s="1346"/>
      <c r="R754" s="1239"/>
      <c r="S754" s="1745"/>
      <c r="T754" s="1250"/>
      <c r="U754" s="1242"/>
      <c r="V754" s="1291"/>
      <c r="W754" s="1805"/>
      <c r="X754" s="1225"/>
      <c r="Y754" s="1306"/>
      <c r="Z754" s="1302" t="s">
        <v>11869</v>
      </c>
      <c r="AA754" s="1303" t="s">
        <v>30</v>
      </c>
      <c r="AB754" s="1304">
        <v>0.85</v>
      </c>
      <c r="AC754" s="1215"/>
      <c r="AD754" s="1215"/>
      <c r="AE754" s="1294"/>
      <c r="AF754" s="391">
        <f>ROUND(ROUND(ROUND(ROUND(G728*Q728,0)*U752,0)*Y753,0)*AB754,0)</f>
        <v>111</v>
      </c>
      <c r="AG754" s="268"/>
    </row>
    <row r="755" spans="1:33" ht="17.100000000000001" customHeight="1">
      <c r="A755" s="243">
        <v>63</v>
      </c>
      <c r="B755" s="351" t="s">
        <v>9675</v>
      </c>
      <c r="C755" s="870" t="s">
        <v>14888</v>
      </c>
      <c r="D755" s="597"/>
      <c r="E755" s="604"/>
      <c r="F755" s="627"/>
      <c r="G755" s="654"/>
      <c r="H755" s="654"/>
      <c r="I755" s="661"/>
      <c r="J755" s="629"/>
      <c r="K755" s="630"/>
      <c r="L755" s="630"/>
      <c r="M755" s="1228"/>
      <c r="N755" s="1344"/>
      <c r="O755" s="1345"/>
      <c r="P755" s="1250"/>
      <c r="Q755" s="1346"/>
      <c r="R755" s="1239"/>
      <c r="S755" s="1745"/>
      <c r="T755" s="1250"/>
      <c r="U755" s="1242"/>
      <c r="V755" s="1291"/>
      <c r="W755" s="1684" t="s">
        <v>4708</v>
      </c>
      <c r="X755" s="670" t="s">
        <v>30</v>
      </c>
      <c r="Y755" s="1305">
        <f>$Y$659</f>
        <v>0.85</v>
      </c>
      <c r="Z755" s="1220"/>
      <c r="AA755" s="1220"/>
      <c r="AB755" s="1220"/>
      <c r="AC755" s="1220"/>
      <c r="AD755" s="1220"/>
      <c r="AE755" s="1306"/>
      <c r="AF755" s="391">
        <f>ROUND(ROUND(ROUND(G728*Q728,0)*U752,0)*Y755,0)</f>
        <v>157</v>
      </c>
      <c r="AG755" s="268"/>
    </row>
    <row r="756" spans="1:33" ht="17.100000000000001" customHeight="1">
      <c r="A756" s="243">
        <v>63</v>
      </c>
      <c r="B756" s="351" t="s">
        <v>9677</v>
      </c>
      <c r="C756" s="870" t="s">
        <v>14889</v>
      </c>
      <c r="D756" s="597"/>
      <c r="E756" s="604"/>
      <c r="F756" s="627"/>
      <c r="G756" s="654"/>
      <c r="H756" s="654"/>
      <c r="I756" s="661"/>
      <c r="J756" s="629"/>
      <c r="K756" s="630"/>
      <c r="L756" s="630"/>
      <c r="M756" s="1228"/>
      <c r="N756" s="1344"/>
      <c r="O756" s="1345"/>
      <c r="P756" s="1250"/>
      <c r="Q756" s="1346"/>
      <c r="R756" s="1239"/>
      <c r="S756" s="1745"/>
      <c r="T756" s="1250"/>
      <c r="U756" s="1242"/>
      <c r="V756" s="1291"/>
      <c r="W756" s="1805"/>
      <c r="X756" s="1225"/>
      <c r="Y756" s="1306"/>
      <c r="Z756" s="1302" t="s">
        <v>11869</v>
      </c>
      <c r="AA756" s="1303" t="s">
        <v>30</v>
      </c>
      <c r="AB756" s="1304">
        <v>0.85</v>
      </c>
      <c r="AC756" s="1215"/>
      <c r="AD756" s="1215"/>
      <c r="AE756" s="1294"/>
      <c r="AF756" s="391">
        <f>ROUND(ROUND(ROUND(ROUND(G728*Q728,0)*U752,0)*Y755,0)*AB756,0)</f>
        <v>133</v>
      </c>
      <c r="AG756" s="268"/>
    </row>
    <row r="757" spans="1:33" ht="17.100000000000001" customHeight="1">
      <c r="A757" s="243">
        <v>63</v>
      </c>
      <c r="B757" s="351" t="s">
        <v>9679</v>
      </c>
      <c r="C757" s="870" t="s">
        <v>14890</v>
      </c>
      <c r="D757" s="597"/>
      <c r="E757" s="604"/>
      <c r="F757" s="627"/>
      <c r="G757" s="654"/>
      <c r="H757" s="654"/>
      <c r="I757" s="661"/>
      <c r="J757" s="629"/>
      <c r="K757" s="630"/>
      <c r="L757" s="630"/>
      <c r="M757" s="1228"/>
      <c r="N757" s="1344"/>
      <c r="O757" s="1345"/>
      <c r="P757" s="1250"/>
      <c r="Q757" s="1346"/>
      <c r="R757" s="1239"/>
      <c r="S757" s="1745"/>
      <c r="T757" s="1250"/>
      <c r="U757" s="1242"/>
      <c r="V757" s="1291"/>
      <c r="W757" s="1233"/>
      <c r="X757" s="670"/>
      <c r="Y757" s="1320"/>
      <c r="Z757" s="1215"/>
      <c r="AA757" s="1215"/>
      <c r="AB757" s="1294"/>
      <c r="AC757" s="1533" t="s">
        <v>167</v>
      </c>
      <c r="AD757" s="1250">
        <v>5</v>
      </c>
      <c r="AE757" s="1308" t="s">
        <v>168</v>
      </c>
      <c r="AF757" s="391">
        <f>ROUND(ROUND(ROUND(G728*Q728,0)*U752,0)-AD757,0)</f>
        <v>180</v>
      </c>
      <c r="AG757" s="268"/>
    </row>
    <row r="758" spans="1:33" ht="17.100000000000001" customHeight="1">
      <c r="A758" s="243">
        <v>63</v>
      </c>
      <c r="B758" s="351" t="s">
        <v>9681</v>
      </c>
      <c r="C758" s="870" t="s">
        <v>14891</v>
      </c>
      <c r="D758" s="597"/>
      <c r="E758" s="604"/>
      <c r="F758" s="627"/>
      <c r="G758" s="654"/>
      <c r="H758" s="654"/>
      <c r="I758" s="661"/>
      <c r="J758" s="629"/>
      <c r="K758" s="630"/>
      <c r="L758" s="630"/>
      <c r="M758" s="1228"/>
      <c r="N758" s="1344"/>
      <c r="O758" s="1345"/>
      <c r="P758" s="1250"/>
      <c r="Q758" s="1346"/>
      <c r="R758" s="1239"/>
      <c r="S758" s="1745"/>
      <c r="T758" s="1250"/>
      <c r="U758" s="1242"/>
      <c r="V758" s="1242"/>
      <c r="W758" s="1234"/>
      <c r="X758" s="1225"/>
      <c r="Y758" s="1322"/>
      <c r="Z758" s="1233" t="s">
        <v>11869</v>
      </c>
      <c r="AA758" s="670" t="s">
        <v>30</v>
      </c>
      <c r="AB758" s="1309">
        <v>0.85</v>
      </c>
      <c r="AC758" s="1745"/>
      <c r="AD758" s="1250"/>
      <c r="AE758" s="1308"/>
      <c r="AF758" s="391">
        <f>ROUND(ROUND(ROUND(ROUND(G728*Q728,0)*U752,0)*AB758,0)-AD757,0)</f>
        <v>152</v>
      </c>
      <c r="AG758" s="268"/>
    </row>
    <row r="759" spans="1:33" ht="17.100000000000001" customHeight="1">
      <c r="A759" s="243">
        <v>63</v>
      </c>
      <c r="B759" s="351" t="s">
        <v>9683</v>
      </c>
      <c r="C759" s="870" t="s">
        <v>14892</v>
      </c>
      <c r="D759" s="597"/>
      <c r="E759" s="604"/>
      <c r="F759" s="627"/>
      <c r="G759" s="654"/>
      <c r="H759" s="654"/>
      <c r="I759" s="661"/>
      <c r="J759" s="629"/>
      <c r="K759" s="630"/>
      <c r="L759" s="630"/>
      <c r="M759" s="1228"/>
      <c r="N759" s="1344"/>
      <c r="O759" s="1345"/>
      <c r="P759" s="1250"/>
      <c r="Q759" s="1346"/>
      <c r="R759" s="1239"/>
      <c r="S759" s="1246"/>
      <c r="T759" s="1250"/>
      <c r="U759" s="1242"/>
      <c r="V759" s="1242"/>
      <c r="W759" s="1684" t="s">
        <v>4703</v>
      </c>
      <c r="X759" s="1250" t="s">
        <v>30</v>
      </c>
      <c r="Y759" s="1291">
        <f>$Y$657</f>
        <v>0.7</v>
      </c>
      <c r="Z759" s="1226"/>
      <c r="AA759" s="1226"/>
      <c r="AB759" s="1310"/>
      <c r="AC759" s="1745"/>
      <c r="AD759" s="1242"/>
      <c r="AE759" s="1291"/>
      <c r="AF759" s="391">
        <f>ROUND(ROUND(ROUND(ROUND(G728*Q728,0)*U752,0)*Y759,0)-AD757,0)</f>
        <v>125</v>
      </c>
      <c r="AG759" s="268"/>
    </row>
    <row r="760" spans="1:33" ht="17.100000000000001" customHeight="1">
      <c r="A760" s="243">
        <v>63</v>
      </c>
      <c r="B760" s="351" t="s">
        <v>9685</v>
      </c>
      <c r="C760" s="870" t="s">
        <v>14893</v>
      </c>
      <c r="D760" s="597"/>
      <c r="E760" s="604"/>
      <c r="F760" s="627"/>
      <c r="G760" s="654"/>
      <c r="H760" s="654"/>
      <c r="I760" s="661"/>
      <c r="J760" s="629"/>
      <c r="K760" s="630"/>
      <c r="L760" s="630"/>
      <c r="M760" s="1228"/>
      <c r="N760" s="1344"/>
      <c r="O760" s="1345"/>
      <c r="P760" s="1250"/>
      <c r="Q760" s="1346"/>
      <c r="R760" s="1239"/>
      <c r="S760" s="1246"/>
      <c r="T760" s="1250"/>
      <c r="U760" s="1242"/>
      <c r="V760" s="1242"/>
      <c r="W760" s="1805"/>
      <c r="X760" s="1225"/>
      <c r="Y760" s="1306"/>
      <c r="Z760" s="1302" t="s">
        <v>11869</v>
      </c>
      <c r="AA760" s="1303" t="s">
        <v>30</v>
      </c>
      <c r="AB760" s="1311">
        <v>0.85</v>
      </c>
      <c r="AC760" s="1745"/>
      <c r="AD760" s="1242"/>
      <c r="AE760" s="1291"/>
      <c r="AF760" s="391">
        <f>ROUND(ROUND(ROUND(ROUND(ROUND(G728*Q728,0)*U752,0)*Y759,0)*AB760,0)-AD757,0)</f>
        <v>106</v>
      </c>
      <c r="AG760" s="268"/>
    </row>
    <row r="761" spans="1:33" ht="17.100000000000001" customHeight="1">
      <c r="A761" s="243">
        <v>63</v>
      </c>
      <c r="B761" s="351" t="s">
        <v>9687</v>
      </c>
      <c r="C761" s="870" t="s">
        <v>14894</v>
      </c>
      <c r="D761" s="597"/>
      <c r="E761" s="604"/>
      <c r="F761" s="627"/>
      <c r="G761" s="654"/>
      <c r="H761" s="654"/>
      <c r="I761" s="661"/>
      <c r="J761" s="629"/>
      <c r="K761" s="630"/>
      <c r="L761" s="630"/>
      <c r="M761" s="1228"/>
      <c r="N761" s="1344"/>
      <c r="O761" s="1345"/>
      <c r="P761" s="1250"/>
      <c r="Q761" s="1346"/>
      <c r="R761" s="1239"/>
      <c r="S761" s="1246"/>
      <c r="T761" s="1250"/>
      <c r="U761" s="1242"/>
      <c r="V761" s="1291"/>
      <c r="W761" s="1684" t="s">
        <v>4708</v>
      </c>
      <c r="X761" s="1250" t="s">
        <v>30</v>
      </c>
      <c r="Y761" s="1291">
        <f>$Y$659</f>
        <v>0.85</v>
      </c>
      <c r="Z761" s="1220"/>
      <c r="AA761" s="1220"/>
      <c r="AB761" s="1306"/>
      <c r="AC761" s="1745"/>
      <c r="AD761" s="1242"/>
      <c r="AE761" s="1291"/>
      <c r="AF761" s="391">
        <f>ROUND(ROUND(ROUND(ROUND(G728*Q728,0)*U752,0)*Y761,0)-AD757,0)</f>
        <v>152</v>
      </c>
      <c r="AG761" s="268"/>
    </row>
    <row r="762" spans="1:33" ht="17.100000000000001" customHeight="1">
      <c r="A762" s="243">
        <v>63</v>
      </c>
      <c r="B762" s="351" t="s">
        <v>9689</v>
      </c>
      <c r="C762" s="870" t="s">
        <v>14895</v>
      </c>
      <c r="D762" s="597"/>
      <c r="E762" s="604"/>
      <c r="F762" s="627"/>
      <c r="G762" s="654"/>
      <c r="H762" s="654"/>
      <c r="I762" s="661"/>
      <c r="J762" s="629"/>
      <c r="K762" s="630"/>
      <c r="L762" s="630"/>
      <c r="M762" s="1228"/>
      <c r="N762" s="1344"/>
      <c r="O762" s="1345"/>
      <c r="P762" s="1250"/>
      <c r="Q762" s="1346"/>
      <c r="R762" s="1247"/>
      <c r="S762" s="1240"/>
      <c r="T762" s="1225"/>
      <c r="U762" s="1220"/>
      <c r="V762" s="1306"/>
      <c r="W762" s="1805"/>
      <c r="X762" s="1225"/>
      <c r="Y762" s="1306"/>
      <c r="Z762" s="1302" t="s">
        <v>11869</v>
      </c>
      <c r="AA762" s="1303" t="s">
        <v>30</v>
      </c>
      <c r="AB762" s="1311">
        <v>0.85</v>
      </c>
      <c r="AC762" s="1746"/>
      <c r="AD762" s="1220"/>
      <c r="AE762" s="1306"/>
      <c r="AF762" s="391">
        <f>ROUND(ROUND(ROUND(ROUND(ROUND(G728*Q728,0)*U752,0)*Y761,0)*AB762,0)-AD757,0)</f>
        <v>128</v>
      </c>
      <c r="AG762" s="268"/>
    </row>
    <row r="763" spans="1:33" ht="17.100000000000001" customHeight="1">
      <c r="A763" s="229">
        <v>63</v>
      </c>
      <c r="B763" s="337">
        <v>9227</v>
      </c>
      <c r="C763" s="871" t="s">
        <v>14896</v>
      </c>
      <c r="D763" s="597"/>
      <c r="E763" s="604"/>
      <c r="F763" s="597"/>
      <c r="G763" s="654"/>
      <c r="H763" s="654"/>
      <c r="I763" s="661"/>
      <c r="J763" s="1626" t="s">
        <v>11892</v>
      </c>
      <c r="K763" s="562"/>
      <c r="L763" s="562"/>
      <c r="M763" s="664"/>
      <c r="N763" s="1102"/>
      <c r="O763" s="604"/>
      <c r="P763" s="605"/>
      <c r="Q763" s="607"/>
      <c r="R763" s="1212"/>
      <c r="S763" s="1212"/>
      <c r="T763" s="664"/>
      <c r="U763" s="664"/>
      <c r="V763" s="664"/>
      <c r="W763" s="1227"/>
      <c r="X763" s="1212"/>
      <c r="Y763" s="1287"/>
      <c r="Z763" s="1213"/>
      <c r="AA763" s="1213"/>
      <c r="AB763" s="1213"/>
      <c r="AC763" s="1213"/>
      <c r="AD763" s="1213"/>
      <c r="AE763" s="1288"/>
      <c r="AF763" s="473">
        <f>ROUND(ROUND(G728+K764,0)*Q728,0)</f>
        <v>376</v>
      </c>
      <c r="AG763" s="268"/>
    </row>
    <row r="764" spans="1:33" ht="17.100000000000001" customHeight="1">
      <c r="A764" s="243">
        <v>63</v>
      </c>
      <c r="B764" s="351" t="s">
        <v>14897</v>
      </c>
      <c r="C764" s="870" t="s">
        <v>14898</v>
      </c>
      <c r="D764" s="597"/>
      <c r="E764" s="604"/>
      <c r="F764" s="597"/>
      <c r="G764" s="654"/>
      <c r="H764" s="654"/>
      <c r="I764" s="661"/>
      <c r="J764" s="1745"/>
      <c r="K764" s="1228">
        <v>8</v>
      </c>
      <c r="L764" s="618" t="s">
        <v>16</v>
      </c>
      <c r="M764" s="654"/>
      <c r="N764" s="1102"/>
      <c r="O764" s="604"/>
      <c r="P764" s="605"/>
      <c r="Q764" s="607"/>
      <c r="R764" s="1228"/>
      <c r="S764" s="1228"/>
      <c r="T764" s="654"/>
      <c r="U764" s="654"/>
      <c r="V764" s="654"/>
      <c r="W764" s="1229"/>
      <c r="X764" s="1214"/>
      <c r="Y764" s="1292"/>
      <c r="Z764" s="1233" t="s">
        <v>11869</v>
      </c>
      <c r="AA764" s="670" t="s">
        <v>30</v>
      </c>
      <c r="AB764" s="1293">
        <v>0.85</v>
      </c>
      <c r="AC764" s="1215"/>
      <c r="AD764" s="1215"/>
      <c r="AE764" s="1294"/>
      <c r="AF764" s="391">
        <f>ROUND(ROUND(ROUND(G728+K764,0)*Q728,0)*AB764,0)</f>
        <v>320</v>
      </c>
      <c r="AG764" s="268"/>
    </row>
    <row r="765" spans="1:33" ht="17.100000000000001" customHeight="1">
      <c r="A765" s="229">
        <v>63</v>
      </c>
      <c r="B765" s="337">
        <v>9228</v>
      </c>
      <c r="C765" s="871" t="s">
        <v>14899</v>
      </c>
      <c r="D765" s="597"/>
      <c r="E765" s="604"/>
      <c r="F765" s="597"/>
      <c r="G765" s="654"/>
      <c r="H765" s="654"/>
      <c r="I765" s="661"/>
      <c r="J765" s="1745"/>
      <c r="K765" s="630"/>
      <c r="L765" s="1228"/>
      <c r="M765" s="1313"/>
      <c r="N765" s="1314"/>
      <c r="O765" s="1315"/>
      <c r="P765" s="1316"/>
      <c r="Q765" s="1317"/>
      <c r="R765" s="1230"/>
      <c r="S765" s="1230"/>
      <c r="T765" s="654"/>
      <c r="U765" s="654"/>
      <c r="V765" s="654"/>
      <c r="W765" s="1810" t="s">
        <v>4703</v>
      </c>
      <c r="X765" s="1212" t="s">
        <v>30</v>
      </c>
      <c r="Y765" s="1335">
        <f>$Y$657</f>
        <v>0.7</v>
      </c>
      <c r="Z765" s="1231"/>
      <c r="AA765" s="1231"/>
      <c r="AB765" s="1231"/>
      <c r="AC765" s="1231"/>
      <c r="AD765" s="1231"/>
      <c r="AE765" s="1336"/>
      <c r="AF765" s="473">
        <f>ROUND(ROUND(ROUND(G728+K764,0)*Q728,0)*Y765,0)</f>
        <v>263</v>
      </c>
      <c r="AG765" s="268"/>
    </row>
    <row r="766" spans="1:33" ht="17.100000000000001" customHeight="1">
      <c r="A766" s="243">
        <v>63</v>
      </c>
      <c r="B766" s="351" t="s">
        <v>14900</v>
      </c>
      <c r="C766" s="870" t="s">
        <v>14901</v>
      </c>
      <c r="D766" s="597"/>
      <c r="E766" s="604"/>
      <c r="F766" s="597"/>
      <c r="G766" s="654"/>
      <c r="H766" s="654"/>
      <c r="I766" s="661"/>
      <c r="J766" s="1745"/>
      <c r="K766" s="630"/>
      <c r="L766" s="1228"/>
      <c r="M766" s="1313"/>
      <c r="N766" s="1314"/>
      <c r="O766" s="1315"/>
      <c r="P766" s="1316"/>
      <c r="Q766" s="1317"/>
      <c r="R766" s="1230"/>
      <c r="S766" s="1230"/>
      <c r="T766" s="654"/>
      <c r="U766" s="654"/>
      <c r="V766" s="654"/>
      <c r="W766" s="1805"/>
      <c r="X766" s="1214"/>
      <c r="Y766" s="1337"/>
      <c r="Z766" s="1302" t="s">
        <v>11869</v>
      </c>
      <c r="AA766" s="1303" t="s">
        <v>30</v>
      </c>
      <c r="AB766" s="1304">
        <v>0.85</v>
      </c>
      <c r="AC766" s="1215"/>
      <c r="AD766" s="1215"/>
      <c r="AE766" s="1294"/>
      <c r="AF766" s="391">
        <f>ROUND(ROUND(ROUND(ROUND(G728+K764,0)*Q728,0)*Y765,0)*AB766,0)</f>
        <v>224</v>
      </c>
      <c r="AG766" s="268"/>
    </row>
    <row r="767" spans="1:33" ht="17.100000000000001" customHeight="1">
      <c r="A767" s="229">
        <v>63</v>
      </c>
      <c r="B767" s="337">
        <v>9229</v>
      </c>
      <c r="C767" s="871" t="s">
        <v>14902</v>
      </c>
      <c r="D767" s="597"/>
      <c r="E767" s="604"/>
      <c r="F767" s="597"/>
      <c r="G767" s="654"/>
      <c r="H767" s="654"/>
      <c r="I767" s="661"/>
      <c r="J767" s="1745"/>
      <c r="K767" s="630"/>
      <c r="L767" s="1228"/>
      <c r="M767" s="1313"/>
      <c r="N767" s="1314"/>
      <c r="O767" s="1315"/>
      <c r="P767" s="1316"/>
      <c r="Q767" s="1317"/>
      <c r="R767" s="1230"/>
      <c r="S767" s="1230"/>
      <c r="T767" s="654"/>
      <c r="U767" s="654"/>
      <c r="V767" s="654"/>
      <c r="W767" s="1810" t="s">
        <v>4708</v>
      </c>
      <c r="X767" s="1212" t="s">
        <v>30</v>
      </c>
      <c r="Y767" s="1335">
        <f>$Y$659</f>
        <v>0.85</v>
      </c>
      <c r="Z767" s="1232"/>
      <c r="AA767" s="1232"/>
      <c r="AB767" s="1232"/>
      <c r="AC767" s="1232"/>
      <c r="AD767" s="1232"/>
      <c r="AE767" s="1337"/>
      <c r="AF767" s="473">
        <f>ROUND(ROUND(ROUND(G728+K764,0)*Q728,0)*Y767,0)</f>
        <v>320</v>
      </c>
      <c r="AG767" s="268"/>
    </row>
    <row r="768" spans="1:33" ht="17.100000000000001" customHeight="1">
      <c r="A768" s="243">
        <v>63</v>
      </c>
      <c r="B768" s="351" t="s">
        <v>14903</v>
      </c>
      <c r="C768" s="870" t="s">
        <v>14904</v>
      </c>
      <c r="D768" s="597"/>
      <c r="E768" s="604"/>
      <c r="F768" s="597"/>
      <c r="G768" s="654"/>
      <c r="H768" s="654"/>
      <c r="I768" s="661"/>
      <c r="J768" s="1745"/>
      <c r="K768" s="630"/>
      <c r="L768" s="1228"/>
      <c r="M768" s="1313"/>
      <c r="N768" s="1314"/>
      <c r="O768" s="1315"/>
      <c r="P768" s="1316"/>
      <c r="Q768" s="1317"/>
      <c r="R768" s="1230"/>
      <c r="S768" s="1230"/>
      <c r="T768" s="654"/>
      <c r="U768" s="654"/>
      <c r="V768" s="654"/>
      <c r="W768" s="1805"/>
      <c r="X768" s="1214"/>
      <c r="Y768" s="1337"/>
      <c r="Z768" s="1302" t="s">
        <v>11869</v>
      </c>
      <c r="AA768" s="1303" t="s">
        <v>30</v>
      </c>
      <c r="AB768" s="1304">
        <v>0.85</v>
      </c>
      <c r="AC768" s="1215"/>
      <c r="AD768" s="1215"/>
      <c r="AE768" s="1294"/>
      <c r="AF768" s="391">
        <f>ROUND(ROUND(ROUND(ROUND(G728+K764,0)*Q728,0)*Y767,0)*AB768,0)</f>
        <v>272</v>
      </c>
      <c r="AG768" s="268"/>
    </row>
    <row r="769" spans="1:33" ht="17.100000000000001" customHeight="1">
      <c r="A769" s="243">
        <v>63</v>
      </c>
      <c r="B769" s="351" t="s">
        <v>14905</v>
      </c>
      <c r="C769" s="870" t="s">
        <v>14906</v>
      </c>
      <c r="D769" s="597"/>
      <c r="E769" s="604"/>
      <c r="F769" s="597"/>
      <c r="G769" s="654"/>
      <c r="H769" s="654"/>
      <c r="I769" s="661"/>
      <c r="J769" s="1745"/>
      <c r="K769" s="630"/>
      <c r="L769" s="1228"/>
      <c r="M769" s="1313"/>
      <c r="N769" s="1314"/>
      <c r="O769" s="1315"/>
      <c r="P769" s="1316"/>
      <c r="Q769" s="1317"/>
      <c r="R769" s="1230"/>
      <c r="S769" s="1230"/>
      <c r="T769" s="654"/>
      <c r="U769" s="654"/>
      <c r="V769" s="654"/>
      <c r="W769" s="1233"/>
      <c r="X769" s="670"/>
      <c r="Y769" s="1320"/>
      <c r="Z769" s="1215"/>
      <c r="AA769" s="1215"/>
      <c r="AB769" s="1294"/>
      <c r="AC769" s="1533" t="s">
        <v>167</v>
      </c>
      <c r="AD769" s="1250">
        <v>5</v>
      </c>
      <c r="AE769" s="1308" t="s">
        <v>168</v>
      </c>
      <c r="AF769" s="391">
        <f>ROUND(ROUND(ROUND(G728+K764,0)*Q728,0)-AD769,0)</f>
        <v>371</v>
      </c>
      <c r="AG769" s="268"/>
    </row>
    <row r="770" spans="1:33" ht="17.100000000000001" customHeight="1">
      <c r="A770" s="243">
        <v>63</v>
      </c>
      <c r="B770" s="351" t="s">
        <v>9699</v>
      </c>
      <c r="C770" s="870" t="s">
        <v>14907</v>
      </c>
      <c r="D770" s="597"/>
      <c r="E770" s="604"/>
      <c r="F770" s="597"/>
      <c r="G770" s="654"/>
      <c r="H770" s="654"/>
      <c r="I770" s="661"/>
      <c r="J770" s="629"/>
      <c r="K770" s="630"/>
      <c r="L770" s="1228"/>
      <c r="M770" s="1313"/>
      <c r="N770" s="1314"/>
      <c r="O770" s="1315"/>
      <c r="P770" s="1316"/>
      <c r="Q770" s="1317"/>
      <c r="R770" s="1230"/>
      <c r="S770" s="1230"/>
      <c r="T770" s="654"/>
      <c r="U770" s="654"/>
      <c r="V770" s="654"/>
      <c r="W770" s="1234"/>
      <c r="X770" s="1225"/>
      <c r="Y770" s="1322"/>
      <c r="Z770" s="1233" t="s">
        <v>11869</v>
      </c>
      <c r="AA770" s="670" t="s">
        <v>30</v>
      </c>
      <c r="AB770" s="1309">
        <v>0.85</v>
      </c>
      <c r="AC770" s="1745"/>
      <c r="AD770" s="1250"/>
      <c r="AE770" s="1308"/>
      <c r="AF770" s="391">
        <f>ROUND(ROUND(ROUND(ROUND(G728+K764,0)*Q728,0)*AB770,0)-AD769,0)</f>
        <v>315</v>
      </c>
      <c r="AG770" s="268"/>
    </row>
    <row r="771" spans="1:33" ht="17.100000000000001" customHeight="1">
      <c r="A771" s="243">
        <v>63</v>
      </c>
      <c r="B771" s="351" t="s">
        <v>9701</v>
      </c>
      <c r="C771" s="870" t="s">
        <v>14908</v>
      </c>
      <c r="D771" s="597"/>
      <c r="E771" s="604"/>
      <c r="F771" s="597"/>
      <c r="G771" s="654"/>
      <c r="H771" s="654"/>
      <c r="I771" s="661"/>
      <c r="J771" s="629"/>
      <c r="K771" s="630"/>
      <c r="L771" s="1228"/>
      <c r="M771" s="1313"/>
      <c r="N771" s="1314"/>
      <c r="O771" s="1315"/>
      <c r="P771" s="1316"/>
      <c r="Q771" s="1317"/>
      <c r="R771" s="1230"/>
      <c r="S771" s="1230"/>
      <c r="T771" s="654"/>
      <c r="U771" s="654"/>
      <c r="V771" s="654"/>
      <c r="W771" s="1684" t="s">
        <v>4703</v>
      </c>
      <c r="X771" s="1250" t="s">
        <v>30</v>
      </c>
      <c r="Y771" s="1291">
        <v>0.7</v>
      </c>
      <c r="Z771" s="1226"/>
      <c r="AA771" s="1226"/>
      <c r="AB771" s="1310"/>
      <c r="AC771" s="1745"/>
      <c r="AD771" s="1242"/>
      <c r="AE771" s="1291"/>
      <c r="AF771" s="391">
        <f>ROUND(ROUND(ROUND(ROUND(G728+K764,0)*Q728,0)*Y771,0)-AD769,0)</f>
        <v>258</v>
      </c>
      <c r="AG771" s="268"/>
    </row>
    <row r="772" spans="1:33" ht="17.100000000000001" customHeight="1">
      <c r="A772" s="243">
        <v>63</v>
      </c>
      <c r="B772" s="351" t="s">
        <v>9703</v>
      </c>
      <c r="C772" s="870" t="s">
        <v>14909</v>
      </c>
      <c r="D772" s="597"/>
      <c r="E772" s="604"/>
      <c r="F772" s="597"/>
      <c r="G772" s="654"/>
      <c r="H772" s="654"/>
      <c r="I772" s="661"/>
      <c r="J772" s="629"/>
      <c r="K772" s="630"/>
      <c r="L772" s="1228"/>
      <c r="M772" s="1313"/>
      <c r="N772" s="1314"/>
      <c r="O772" s="1315"/>
      <c r="P772" s="1316"/>
      <c r="Q772" s="1317"/>
      <c r="R772" s="1230"/>
      <c r="S772" s="1230"/>
      <c r="T772" s="654"/>
      <c r="U772" s="654"/>
      <c r="V772" s="654"/>
      <c r="W772" s="1805"/>
      <c r="X772" s="1225"/>
      <c r="Y772" s="1306"/>
      <c r="Z772" s="1302" t="s">
        <v>11869</v>
      </c>
      <c r="AA772" s="1303" t="s">
        <v>30</v>
      </c>
      <c r="AB772" s="1311">
        <v>0.85</v>
      </c>
      <c r="AC772" s="1745"/>
      <c r="AD772" s="1242"/>
      <c r="AE772" s="1291"/>
      <c r="AF772" s="391">
        <f>ROUND(ROUND(ROUND(ROUND(ROUND(G728+K764,0)*Q728,0)*Y771,0)*AB772,0)-AD769,0)</f>
        <v>219</v>
      </c>
      <c r="AG772" s="268"/>
    </row>
    <row r="773" spans="1:33" ht="17.100000000000001" customHeight="1">
      <c r="A773" s="243">
        <v>63</v>
      </c>
      <c r="B773" s="351" t="s">
        <v>9705</v>
      </c>
      <c r="C773" s="870" t="s">
        <v>14910</v>
      </c>
      <c r="D773" s="597"/>
      <c r="E773" s="604"/>
      <c r="F773" s="597"/>
      <c r="G773" s="654"/>
      <c r="H773" s="654"/>
      <c r="I773" s="661"/>
      <c r="J773" s="629"/>
      <c r="K773" s="630"/>
      <c r="L773" s="1228"/>
      <c r="M773" s="1313"/>
      <c r="N773" s="1314"/>
      <c r="O773" s="1315"/>
      <c r="P773" s="1316"/>
      <c r="Q773" s="1317"/>
      <c r="R773" s="1230"/>
      <c r="S773" s="1230"/>
      <c r="T773" s="654"/>
      <c r="U773" s="654"/>
      <c r="V773" s="654"/>
      <c r="W773" s="1684" t="s">
        <v>4708</v>
      </c>
      <c r="X773" s="1250" t="s">
        <v>30</v>
      </c>
      <c r="Y773" s="1291">
        <v>0.85</v>
      </c>
      <c r="Z773" s="1220"/>
      <c r="AA773" s="1220"/>
      <c r="AB773" s="1306"/>
      <c r="AC773" s="1745"/>
      <c r="AD773" s="1242"/>
      <c r="AE773" s="1291"/>
      <c r="AF773" s="391">
        <f>ROUND(ROUND(ROUND(ROUND(G728+K764,0)*Q728,0)*Y773,0)-AD769,0)</f>
        <v>315</v>
      </c>
      <c r="AG773" s="268"/>
    </row>
    <row r="774" spans="1:33" ht="17.100000000000001" customHeight="1">
      <c r="A774" s="243">
        <v>63</v>
      </c>
      <c r="B774" s="351" t="s">
        <v>9707</v>
      </c>
      <c r="C774" s="870" t="s">
        <v>14911</v>
      </c>
      <c r="D774" s="597"/>
      <c r="E774" s="604"/>
      <c r="F774" s="597"/>
      <c r="G774" s="654"/>
      <c r="H774" s="654"/>
      <c r="I774" s="661"/>
      <c r="J774" s="629"/>
      <c r="K774" s="630"/>
      <c r="L774" s="1228"/>
      <c r="M774" s="1313"/>
      <c r="N774" s="1314"/>
      <c r="O774" s="1315"/>
      <c r="P774" s="1316"/>
      <c r="Q774" s="1317"/>
      <c r="R774" s="1230"/>
      <c r="S774" s="1230"/>
      <c r="T774" s="654"/>
      <c r="U774" s="654"/>
      <c r="V774" s="654"/>
      <c r="W774" s="1805"/>
      <c r="X774" s="1225"/>
      <c r="Y774" s="1306"/>
      <c r="Z774" s="1302" t="s">
        <v>11869</v>
      </c>
      <c r="AA774" s="1303" t="s">
        <v>30</v>
      </c>
      <c r="AB774" s="1311">
        <v>0.85</v>
      </c>
      <c r="AC774" s="1746"/>
      <c r="AD774" s="1220"/>
      <c r="AE774" s="1306"/>
      <c r="AF774" s="391">
        <f>ROUND(ROUND(ROUND(ROUND(ROUND(G728+K764,0)*Q728,0)*Y773,0)*AB774,0)-AD769,0)</f>
        <v>267</v>
      </c>
      <c r="AG774" s="268"/>
    </row>
    <row r="775" spans="1:33" ht="17.100000000000001" customHeight="1">
      <c r="A775" s="229">
        <v>63</v>
      </c>
      <c r="B775" s="337">
        <v>9230</v>
      </c>
      <c r="C775" s="871" t="s">
        <v>14912</v>
      </c>
      <c r="D775" s="597"/>
      <c r="E775" s="604"/>
      <c r="F775" s="1235"/>
      <c r="G775" s="1295"/>
      <c r="H775" s="654"/>
      <c r="I775" s="661"/>
      <c r="J775" s="629"/>
      <c r="M775" s="1313"/>
      <c r="N775" s="1314"/>
      <c r="O775" s="1315"/>
      <c r="P775" s="1316"/>
      <c r="Q775" s="1317"/>
      <c r="R775" s="1769" t="s">
        <v>11301</v>
      </c>
      <c r="S775" s="1770" t="s">
        <v>235</v>
      </c>
      <c r="T775" s="1217"/>
      <c r="U775" s="1217"/>
      <c r="V775" s="1340"/>
      <c r="W775" s="1227"/>
      <c r="X775" s="1212"/>
      <c r="Y775" s="1287"/>
      <c r="Z775" s="1213"/>
      <c r="AA775" s="1213"/>
      <c r="AB775" s="1213"/>
      <c r="AC775" s="1213"/>
      <c r="AD775" s="1213"/>
      <c r="AE775" s="1288"/>
      <c r="AF775" s="473">
        <f>ROUND(ROUND(ROUND(G728+K764,0)*Q728,0)*U776,0)</f>
        <v>263</v>
      </c>
      <c r="AG775" s="268"/>
    </row>
    <row r="776" spans="1:33" ht="17.100000000000001" customHeight="1">
      <c r="A776" s="243">
        <v>63</v>
      </c>
      <c r="B776" s="351" t="s">
        <v>14913</v>
      </c>
      <c r="C776" s="870" t="s">
        <v>14914</v>
      </c>
      <c r="D776" s="597"/>
      <c r="E776" s="604"/>
      <c r="F776" s="1235"/>
      <c r="G776" s="1295"/>
      <c r="H776" s="654"/>
      <c r="I776" s="661"/>
      <c r="J776" s="629"/>
      <c r="K776" s="1228"/>
      <c r="L776" s="618"/>
      <c r="M776" s="1313"/>
      <c r="N776" s="1314"/>
      <c r="O776" s="1315"/>
      <c r="P776" s="1316"/>
      <c r="Q776" s="1317"/>
      <c r="R776" s="1758"/>
      <c r="S776" s="1745"/>
      <c r="T776" s="1341" t="s">
        <v>30</v>
      </c>
      <c r="U776" s="1342">
        <v>0.7</v>
      </c>
      <c r="V776" s="1343"/>
      <c r="W776" s="1229"/>
      <c r="X776" s="1214"/>
      <c r="Y776" s="1292"/>
      <c r="Z776" s="1233" t="s">
        <v>11869</v>
      </c>
      <c r="AA776" s="670" t="s">
        <v>30</v>
      </c>
      <c r="AB776" s="1293">
        <v>0.85</v>
      </c>
      <c r="AC776" s="1215"/>
      <c r="AD776" s="1215"/>
      <c r="AE776" s="1294"/>
      <c r="AF776" s="391">
        <f>ROUND(ROUND(ROUND(ROUND(G728+K764,0)*Q728,0)*U776,0)*AB776,0)</f>
        <v>224</v>
      </c>
      <c r="AG776" s="268"/>
    </row>
    <row r="777" spans="1:33" ht="17.100000000000001" customHeight="1">
      <c r="A777" s="229">
        <v>63</v>
      </c>
      <c r="B777" s="337">
        <v>9251</v>
      </c>
      <c r="C777" s="871" t="s">
        <v>14915</v>
      </c>
      <c r="D777" s="597"/>
      <c r="E777" s="604"/>
      <c r="F777" s="627"/>
      <c r="G777" s="654"/>
      <c r="H777" s="654"/>
      <c r="I777" s="661"/>
      <c r="J777" s="629"/>
      <c r="K777" s="630"/>
      <c r="L777" s="630"/>
      <c r="M777" s="1228"/>
      <c r="N777" s="1344"/>
      <c r="O777" s="1345"/>
      <c r="P777" s="1250"/>
      <c r="Q777" s="1346"/>
      <c r="R777" s="1758"/>
      <c r="S777" s="1745"/>
      <c r="T777" s="1341"/>
      <c r="U777" s="1342"/>
      <c r="V777" s="1347"/>
      <c r="W777" s="1810" t="s">
        <v>4703</v>
      </c>
      <c r="X777" s="1212" t="s">
        <v>30</v>
      </c>
      <c r="Y777" s="1335">
        <f>$Y$657</f>
        <v>0.7</v>
      </c>
      <c r="Z777" s="1231"/>
      <c r="AA777" s="1231"/>
      <c r="AB777" s="1231"/>
      <c r="AC777" s="1231"/>
      <c r="AD777" s="1231"/>
      <c r="AE777" s="1336"/>
      <c r="AF777" s="473">
        <f>ROUND(ROUND(ROUND(ROUND(G728+K764,0)*Q728,0)*U776,0)*Y777,0)</f>
        <v>184</v>
      </c>
      <c r="AG777" s="268"/>
    </row>
    <row r="778" spans="1:33" ht="17.100000000000001" customHeight="1">
      <c r="A778" s="243">
        <v>63</v>
      </c>
      <c r="B778" s="351" t="s">
        <v>14916</v>
      </c>
      <c r="C778" s="870" t="s">
        <v>14917</v>
      </c>
      <c r="D778" s="597"/>
      <c r="E778" s="604"/>
      <c r="F778" s="627"/>
      <c r="G778" s="654"/>
      <c r="H778" s="654"/>
      <c r="I778" s="661"/>
      <c r="J778" s="629"/>
      <c r="K778" s="630"/>
      <c r="L778" s="630"/>
      <c r="M778" s="1228"/>
      <c r="N778" s="1344"/>
      <c r="O778" s="1345"/>
      <c r="P778" s="1250"/>
      <c r="Q778" s="1346"/>
      <c r="R778" s="1758"/>
      <c r="S778" s="1745"/>
      <c r="T778" s="1341"/>
      <c r="U778" s="1342"/>
      <c r="V778" s="1347"/>
      <c r="W778" s="1805"/>
      <c r="X778" s="1214"/>
      <c r="Y778" s="1337"/>
      <c r="Z778" s="1302" t="s">
        <v>11869</v>
      </c>
      <c r="AA778" s="1303" t="s">
        <v>30</v>
      </c>
      <c r="AB778" s="1304">
        <v>0.85</v>
      </c>
      <c r="AC778" s="1215"/>
      <c r="AD778" s="1215"/>
      <c r="AE778" s="1294"/>
      <c r="AF778" s="391">
        <f>ROUND(ROUND(ROUND(ROUND(ROUND(G728+K764,0)*Q728,0)*U776,0)*Y777,0)*AB778,0)</f>
        <v>156</v>
      </c>
      <c r="AG778" s="268"/>
    </row>
    <row r="779" spans="1:33" ht="17.100000000000001" customHeight="1">
      <c r="A779" s="229">
        <v>63</v>
      </c>
      <c r="B779" s="337">
        <v>9252</v>
      </c>
      <c r="C779" s="871" t="s">
        <v>14918</v>
      </c>
      <c r="D779" s="597"/>
      <c r="E779" s="604"/>
      <c r="F779" s="627"/>
      <c r="G779" s="654"/>
      <c r="H779" s="654"/>
      <c r="I779" s="661"/>
      <c r="J779" s="629"/>
      <c r="K779" s="630"/>
      <c r="L779" s="630"/>
      <c r="M779" s="1228"/>
      <c r="N779" s="1344"/>
      <c r="O779" s="1345"/>
      <c r="P779" s="1250"/>
      <c r="Q779" s="1346"/>
      <c r="R779" s="1758"/>
      <c r="S779" s="1745"/>
      <c r="T779" s="1341"/>
      <c r="U779" s="1342"/>
      <c r="V779" s="1347"/>
      <c r="W779" s="1810" t="s">
        <v>4708</v>
      </c>
      <c r="X779" s="1212" t="s">
        <v>30</v>
      </c>
      <c r="Y779" s="1335">
        <f>$Y$659</f>
        <v>0.85</v>
      </c>
      <c r="Z779" s="1232"/>
      <c r="AA779" s="1232"/>
      <c r="AB779" s="1232"/>
      <c r="AC779" s="1232"/>
      <c r="AD779" s="1232"/>
      <c r="AE779" s="1337"/>
      <c r="AF779" s="473">
        <f>ROUND(ROUND(ROUND(ROUND(G728+K764,0)*Q728,0)*U776,0)*Y779,0)</f>
        <v>224</v>
      </c>
      <c r="AG779" s="268"/>
    </row>
    <row r="780" spans="1:33" ht="17.100000000000001" customHeight="1">
      <c r="A780" s="243">
        <v>63</v>
      </c>
      <c r="B780" s="351" t="s">
        <v>14919</v>
      </c>
      <c r="C780" s="870" t="s">
        <v>14920</v>
      </c>
      <c r="D780" s="597"/>
      <c r="E780" s="604"/>
      <c r="F780" s="627"/>
      <c r="G780" s="654"/>
      <c r="H780" s="654"/>
      <c r="I780" s="661"/>
      <c r="J780" s="630"/>
      <c r="K780" s="630"/>
      <c r="L780" s="630"/>
      <c r="M780" s="1228"/>
      <c r="N780" s="1344"/>
      <c r="O780" s="1345"/>
      <c r="P780" s="1250"/>
      <c r="Q780" s="1346"/>
      <c r="R780" s="1758"/>
      <c r="S780" s="1745"/>
      <c r="T780" s="1341"/>
      <c r="U780" s="1342"/>
      <c r="V780" s="1347"/>
      <c r="W780" s="1805"/>
      <c r="X780" s="1214"/>
      <c r="Y780" s="1337"/>
      <c r="Z780" s="1302" t="s">
        <v>11869</v>
      </c>
      <c r="AA780" s="1303" t="s">
        <v>30</v>
      </c>
      <c r="AB780" s="1304">
        <v>0.85</v>
      </c>
      <c r="AC780" s="1215"/>
      <c r="AD780" s="1215"/>
      <c r="AE780" s="1294"/>
      <c r="AF780" s="391">
        <f>ROUND(ROUND(ROUND(ROUND(ROUND(G728+K764,0)*Q728,0)*U776,0)*Y779,0)*AB780,0)</f>
        <v>190</v>
      </c>
      <c r="AG780" s="268"/>
    </row>
    <row r="781" spans="1:33" ht="17.100000000000001" customHeight="1">
      <c r="A781" s="243">
        <v>63</v>
      </c>
      <c r="B781" s="351" t="s">
        <v>14921</v>
      </c>
      <c r="C781" s="870" t="s">
        <v>14922</v>
      </c>
      <c r="D781" s="597"/>
      <c r="E781" s="604"/>
      <c r="F781" s="627"/>
      <c r="G781" s="654"/>
      <c r="H781" s="654"/>
      <c r="I781" s="661"/>
      <c r="J781" s="630"/>
      <c r="K781" s="630"/>
      <c r="L781" s="630"/>
      <c r="M781" s="1228"/>
      <c r="N781" s="1344"/>
      <c r="O781" s="1345"/>
      <c r="P781" s="1250"/>
      <c r="Q781" s="1346"/>
      <c r="R781" s="1758"/>
      <c r="S781" s="1237"/>
      <c r="T781" s="1341"/>
      <c r="U781" s="1342"/>
      <c r="V781" s="1347"/>
      <c r="W781" s="1233"/>
      <c r="X781" s="670"/>
      <c r="Y781" s="1320"/>
      <c r="Z781" s="1215"/>
      <c r="AA781" s="1215"/>
      <c r="AB781" s="1294"/>
      <c r="AC781" s="1533" t="s">
        <v>167</v>
      </c>
      <c r="AD781" s="1250">
        <v>5</v>
      </c>
      <c r="AE781" s="1308" t="s">
        <v>168</v>
      </c>
      <c r="AF781" s="391">
        <f>ROUND(ROUND(ROUND(ROUND(G728+K764,0)*Q728,0)*U776,0)-AD781,0)</f>
        <v>258</v>
      </c>
      <c r="AG781" s="268"/>
    </row>
    <row r="782" spans="1:33" ht="17.100000000000001" customHeight="1">
      <c r="A782" s="243">
        <v>63</v>
      </c>
      <c r="B782" s="351" t="s">
        <v>9717</v>
      </c>
      <c r="C782" s="870" t="s">
        <v>14923</v>
      </c>
      <c r="D782" s="597"/>
      <c r="E782" s="604"/>
      <c r="F782" s="627"/>
      <c r="G782" s="654"/>
      <c r="H782" s="654"/>
      <c r="I782" s="661"/>
      <c r="J782" s="630"/>
      <c r="K782" s="630"/>
      <c r="L782" s="630"/>
      <c r="M782" s="1228"/>
      <c r="N782" s="1344"/>
      <c r="O782" s="1345"/>
      <c r="P782" s="1250"/>
      <c r="Q782" s="1346"/>
      <c r="R782" s="1239"/>
      <c r="S782" s="1237"/>
      <c r="T782" s="1341"/>
      <c r="U782" s="1342"/>
      <c r="V782" s="1347"/>
      <c r="W782" s="1234"/>
      <c r="X782" s="1225"/>
      <c r="Y782" s="1322"/>
      <c r="Z782" s="1233" t="s">
        <v>11869</v>
      </c>
      <c r="AA782" s="670" t="s">
        <v>30</v>
      </c>
      <c r="AB782" s="1309">
        <v>0.85</v>
      </c>
      <c r="AC782" s="1745"/>
      <c r="AD782" s="1250"/>
      <c r="AE782" s="1308"/>
      <c r="AF782" s="391">
        <f>ROUND(ROUND(ROUND(ROUND(ROUND(G728+K764,0)*Q728,0)*U776,0)*AB782,0)-AD781,0)</f>
        <v>219</v>
      </c>
      <c r="AG782" s="268"/>
    </row>
    <row r="783" spans="1:33" ht="17.100000000000001" customHeight="1">
      <c r="A783" s="243">
        <v>63</v>
      </c>
      <c r="B783" s="351" t="s">
        <v>9719</v>
      </c>
      <c r="C783" s="870" t="s">
        <v>14924</v>
      </c>
      <c r="D783" s="597"/>
      <c r="E783" s="604"/>
      <c r="F783" s="627"/>
      <c r="G783" s="654"/>
      <c r="H783" s="654"/>
      <c r="I783" s="661"/>
      <c r="J783" s="630"/>
      <c r="K783" s="630"/>
      <c r="L783" s="630"/>
      <c r="M783" s="1228"/>
      <c r="N783" s="1344"/>
      <c r="O783" s="1345"/>
      <c r="P783" s="1250"/>
      <c r="Q783" s="1346"/>
      <c r="R783" s="1239"/>
      <c r="S783" s="1237"/>
      <c r="T783" s="1341"/>
      <c r="U783" s="1342"/>
      <c r="V783" s="1347"/>
      <c r="W783" s="1684" t="s">
        <v>4703</v>
      </c>
      <c r="X783" s="1250" t="s">
        <v>30</v>
      </c>
      <c r="Y783" s="1291">
        <f>$Y$657</f>
        <v>0.7</v>
      </c>
      <c r="Z783" s="1226"/>
      <c r="AA783" s="1226"/>
      <c r="AB783" s="1310"/>
      <c r="AC783" s="1745"/>
      <c r="AD783" s="1242"/>
      <c r="AE783" s="1291"/>
      <c r="AF783" s="391">
        <f>ROUND(ROUND(ROUND(ROUND(ROUND(G728+K764,0)*Q728,0)*U776,0)*Y783,0)-AD781,0)</f>
        <v>179</v>
      </c>
      <c r="AG783" s="268"/>
    </row>
    <row r="784" spans="1:33" ht="17.100000000000001" customHeight="1">
      <c r="A784" s="243">
        <v>63</v>
      </c>
      <c r="B784" s="351" t="s">
        <v>9721</v>
      </c>
      <c r="C784" s="870" t="s">
        <v>14925</v>
      </c>
      <c r="D784" s="597"/>
      <c r="E784" s="604"/>
      <c r="F784" s="627"/>
      <c r="G784" s="654"/>
      <c r="H784" s="654"/>
      <c r="I784" s="661"/>
      <c r="J784" s="630"/>
      <c r="K784" s="630"/>
      <c r="L784" s="630"/>
      <c r="M784" s="1228"/>
      <c r="N784" s="1344"/>
      <c r="O784" s="1345"/>
      <c r="P784" s="1250"/>
      <c r="Q784" s="1346"/>
      <c r="R784" s="1239"/>
      <c r="S784" s="1237"/>
      <c r="T784" s="1341"/>
      <c r="U784" s="1342"/>
      <c r="V784" s="1347"/>
      <c r="W784" s="1805"/>
      <c r="X784" s="1225"/>
      <c r="Y784" s="1306"/>
      <c r="Z784" s="1302" t="s">
        <v>11869</v>
      </c>
      <c r="AA784" s="1303" t="s">
        <v>30</v>
      </c>
      <c r="AB784" s="1311">
        <v>0.85</v>
      </c>
      <c r="AC784" s="1745"/>
      <c r="AD784" s="1242"/>
      <c r="AE784" s="1291"/>
      <c r="AF784" s="391">
        <f>ROUND(ROUND(ROUND(ROUND(ROUND(ROUND(G728+K764,0)*Q728,0)*U776,0)*Y783,0)*AB784,0)-AD781,0)</f>
        <v>151</v>
      </c>
      <c r="AG784" s="268"/>
    </row>
    <row r="785" spans="1:33" ht="17.100000000000001" customHeight="1">
      <c r="A785" s="243">
        <v>63</v>
      </c>
      <c r="B785" s="351" t="s">
        <v>9723</v>
      </c>
      <c r="C785" s="870" t="s">
        <v>14926</v>
      </c>
      <c r="D785" s="597"/>
      <c r="E785" s="604"/>
      <c r="F785" s="627"/>
      <c r="G785" s="654"/>
      <c r="H785" s="654"/>
      <c r="I785" s="661"/>
      <c r="J785" s="630"/>
      <c r="K785" s="630"/>
      <c r="L785" s="630"/>
      <c r="M785" s="1228"/>
      <c r="N785" s="1344"/>
      <c r="O785" s="1345"/>
      <c r="P785" s="1250"/>
      <c r="Q785" s="1346"/>
      <c r="R785" s="1239"/>
      <c r="S785" s="1237"/>
      <c r="T785" s="1341"/>
      <c r="U785" s="1342"/>
      <c r="V785" s="1347"/>
      <c r="W785" s="1684" t="s">
        <v>4708</v>
      </c>
      <c r="X785" s="1250" t="s">
        <v>30</v>
      </c>
      <c r="Y785" s="1291">
        <f>$Y$659</f>
        <v>0.85</v>
      </c>
      <c r="Z785" s="1220"/>
      <c r="AA785" s="1220"/>
      <c r="AB785" s="1306"/>
      <c r="AC785" s="1745"/>
      <c r="AD785" s="1242"/>
      <c r="AE785" s="1291"/>
      <c r="AF785" s="391">
        <f>ROUND(ROUND(ROUND(ROUND(ROUND(G728+K764,0)*Q728,0)*U776,0)*Y785,0)-AD781,0)</f>
        <v>219</v>
      </c>
      <c r="AG785" s="268"/>
    </row>
    <row r="786" spans="1:33" ht="17.100000000000001" customHeight="1">
      <c r="A786" s="243">
        <v>63</v>
      </c>
      <c r="B786" s="351" t="s">
        <v>9725</v>
      </c>
      <c r="C786" s="870" t="s">
        <v>14927</v>
      </c>
      <c r="D786" s="597"/>
      <c r="E786" s="604"/>
      <c r="F786" s="627"/>
      <c r="G786" s="654"/>
      <c r="H786" s="654"/>
      <c r="I786" s="661"/>
      <c r="J786" s="630"/>
      <c r="K786" s="630"/>
      <c r="L786" s="630"/>
      <c r="M786" s="1228"/>
      <c r="N786" s="1344"/>
      <c r="O786" s="1345"/>
      <c r="P786" s="1250"/>
      <c r="Q786" s="1346"/>
      <c r="R786" s="1239"/>
      <c r="S786" s="1237"/>
      <c r="T786" s="1341"/>
      <c r="U786" s="1342"/>
      <c r="V786" s="1347"/>
      <c r="W786" s="1805"/>
      <c r="X786" s="1225"/>
      <c r="Y786" s="1306"/>
      <c r="Z786" s="1302" t="s">
        <v>11869</v>
      </c>
      <c r="AA786" s="1303" t="s">
        <v>30</v>
      </c>
      <c r="AB786" s="1311">
        <v>0.85</v>
      </c>
      <c r="AC786" s="1746"/>
      <c r="AD786" s="1220"/>
      <c r="AE786" s="1306"/>
      <c r="AF786" s="391">
        <f>ROUND(ROUND(ROUND(ROUND(ROUND(ROUND(G728+K764,0)*Q728,0)*U776,0)*Y785,0)*AB786,0)-AD781,0)</f>
        <v>185</v>
      </c>
      <c r="AG786" s="268"/>
    </row>
    <row r="787" spans="1:33" ht="17.100000000000001" customHeight="1">
      <c r="A787" s="243">
        <v>63</v>
      </c>
      <c r="B787" s="351" t="s">
        <v>9727</v>
      </c>
      <c r="C787" s="870" t="s">
        <v>14928</v>
      </c>
      <c r="D787" s="597"/>
      <c r="E787" s="604"/>
      <c r="F787" s="627"/>
      <c r="G787" s="654"/>
      <c r="H787" s="654"/>
      <c r="I787" s="661"/>
      <c r="J787" s="630"/>
      <c r="K787" s="630"/>
      <c r="L787" s="630"/>
      <c r="M787" s="1228"/>
      <c r="N787" s="1344"/>
      <c r="O787" s="1345"/>
      <c r="P787" s="1250"/>
      <c r="Q787" s="1346"/>
      <c r="R787" s="1239"/>
      <c r="S787" s="1622" t="s">
        <v>237</v>
      </c>
      <c r="T787" s="670"/>
      <c r="U787" s="1348"/>
      <c r="V787" s="1305"/>
      <c r="W787" s="1233"/>
      <c r="X787" s="670"/>
      <c r="Y787" s="1320"/>
      <c r="Z787" s="1215"/>
      <c r="AA787" s="1215"/>
      <c r="AB787" s="1215"/>
      <c r="AC787" s="1215"/>
      <c r="AD787" s="1215"/>
      <c r="AE787" s="1294"/>
      <c r="AF787" s="391">
        <f>ROUND(ROUND(ROUND(G728+K764,0)*Q728,0)*U788,0)</f>
        <v>188</v>
      </c>
      <c r="AG787" s="268"/>
    </row>
    <row r="788" spans="1:33" ht="17.100000000000001" customHeight="1">
      <c r="A788" s="243">
        <v>63</v>
      </c>
      <c r="B788" s="351" t="s">
        <v>9729</v>
      </c>
      <c r="C788" s="870" t="s">
        <v>14929</v>
      </c>
      <c r="D788" s="597"/>
      <c r="E788" s="604"/>
      <c r="F788" s="627"/>
      <c r="G788" s="654"/>
      <c r="H788" s="654"/>
      <c r="I788" s="661"/>
      <c r="J788" s="630"/>
      <c r="K788" s="630"/>
      <c r="L788" s="630"/>
      <c r="M788" s="1228"/>
      <c r="N788" s="1344"/>
      <c r="O788" s="1345"/>
      <c r="P788" s="1250"/>
      <c r="Q788" s="1346"/>
      <c r="R788" s="1239"/>
      <c r="S788" s="1745"/>
      <c r="T788" s="1250" t="s">
        <v>30</v>
      </c>
      <c r="U788" s="1242">
        <v>0.5</v>
      </c>
      <c r="V788" s="1291"/>
      <c r="W788" s="1234"/>
      <c r="X788" s="1225"/>
      <c r="Y788" s="1322"/>
      <c r="Z788" s="1233" t="s">
        <v>11869</v>
      </c>
      <c r="AA788" s="670" t="s">
        <v>30</v>
      </c>
      <c r="AB788" s="1293">
        <v>0.85</v>
      </c>
      <c r="AC788" s="1215"/>
      <c r="AD788" s="1215"/>
      <c r="AE788" s="1294"/>
      <c r="AF788" s="391">
        <f>ROUND(ROUND(ROUND(ROUND(G728+K764,0)*Q728,0)*U788,0)*AB788,0)</f>
        <v>160</v>
      </c>
      <c r="AG788" s="268"/>
    </row>
    <row r="789" spans="1:33" ht="16.7" customHeight="1">
      <c r="A789" s="243">
        <v>63</v>
      </c>
      <c r="B789" s="351" t="s">
        <v>9731</v>
      </c>
      <c r="C789" s="870" t="s">
        <v>14930</v>
      </c>
      <c r="D789" s="597"/>
      <c r="E789" s="604"/>
      <c r="F789" s="627"/>
      <c r="G789" s="654"/>
      <c r="H789" s="654"/>
      <c r="I789" s="661"/>
      <c r="J789" s="630"/>
      <c r="K789" s="630"/>
      <c r="L789" s="630"/>
      <c r="M789" s="1228"/>
      <c r="N789" s="1344"/>
      <c r="O789" s="1345"/>
      <c r="P789" s="1250"/>
      <c r="Q789" s="1346"/>
      <c r="R789" s="1239"/>
      <c r="S789" s="1745"/>
      <c r="T789" s="1250"/>
      <c r="U789" s="1242"/>
      <c r="V789" s="1291"/>
      <c r="W789" s="1684" t="s">
        <v>4703</v>
      </c>
      <c r="X789" s="670" t="s">
        <v>30</v>
      </c>
      <c r="Y789" s="1305">
        <f>$Y$657</f>
        <v>0.7</v>
      </c>
      <c r="Z789" s="1226"/>
      <c r="AA789" s="1226"/>
      <c r="AB789" s="1226"/>
      <c r="AC789" s="1226"/>
      <c r="AD789" s="1226"/>
      <c r="AE789" s="1310"/>
      <c r="AF789" s="391">
        <f>ROUND(ROUND(ROUND(ROUND(G728+K764,0)*Q728,0)*U788,0)*Y789,0)</f>
        <v>132</v>
      </c>
      <c r="AG789" s="268"/>
    </row>
    <row r="790" spans="1:33" ht="16.7" customHeight="1">
      <c r="A790" s="243">
        <v>63</v>
      </c>
      <c r="B790" s="351" t="s">
        <v>9733</v>
      </c>
      <c r="C790" s="870" t="s">
        <v>14931</v>
      </c>
      <c r="D790" s="597"/>
      <c r="E790" s="604"/>
      <c r="F790" s="627"/>
      <c r="G790" s="654"/>
      <c r="H790" s="654"/>
      <c r="I790" s="661"/>
      <c r="J790" s="630"/>
      <c r="K790" s="630"/>
      <c r="L790" s="630"/>
      <c r="M790" s="1228"/>
      <c r="N790" s="1344"/>
      <c r="O790" s="1345"/>
      <c r="P790" s="1250"/>
      <c r="Q790" s="1346"/>
      <c r="R790" s="1239"/>
      <c r="S790" s="1745"/>
      <c r="T790" s="1250"/>
      <c r="U790" s="1242"/>
      <c r="V790" s="1291"/>
      <c r="W790" s="1805"/>
      <c r="X790" s="1225"/>
      <c r="Y790" s="1306"/>
      <c r="Z790" s="1302" t="s">
        <v>11869</v>
      </c>
      <c r="AA790" s="1303" t="s">
        <v>30</v>
      </c>
      <c r="AB790" s="1304">
        <v>0.85</v>
      </c>
      <c r="AC790" s="1215"/>
      <c r="AD790" s="1215"/>
      <c r="AE790" s="1294"/>
      <c r="AF790" s="391">
        <f>ROUND(ROUND(ROUND(ROUND(ROUND(G728+K764,0)*Q728,0)*U788,0)*Y789,0)*AB790,0)</f>
        <v>112</v>
      </c>
      <c r="AG790" s="268"/>
    </row>
    <row r="791" spans="1:33" ht="17.100000000000001" customHeight="1">
      <c r="A791" s="243">
        <v>63</v>
      </c>
      <c r="B791" s="351" t="s">
        <v>9735</v>
      </c>
      <c r="C791" s="870" t="s">
        <v>14932</v>
      </c>
      <c r="D791" s="597"/>
      <c r="E791" s="604"/>
      <c r="F791" s="627"/>
      <c r="G791" s="654"/>
      <c r="H791" s="654"/>
      <c r="I791" s="661"/>
      <c r="J791" s="630"/>
      <c r="K791" s="630"/>
      <c r="L791" s="630"/>
      <c r="M791" s="1228"/>
      <c r="N791" s="1344"/>
      <c r="O791" s="1345"/>
      <c r="P791" s="1250"/>
      <c r="Q791" s="1346"/>
      <c r="R791" s="1239"/>
      <c r="S791" s="1745"/>
      <c r="T791" s="1250"/>
      <c r="U791" s="1242"/>
      <c r="V791" s="1291"/>
      <c r="W791" s="1684" t="s">
        <v>4708</v>
      </c>
      <c r="X791" s="670" t="s">
        <v>30</v>
      </c>
      <c r="Y791" s="1305">
        <f>$Y$659</f>
        <v>0.85</v>
      </c>
      <c r="Z791" s="1220"/>
      <c r="AA791" s="1220"/>
      <c r="AB791" s="1220"/>
      <c r="AC791" s="1220"/>
      <c r="AD791" s="1220"/>
      <c r="AE791" s="1306"/>
      <c r="AF791" s="391">
        <f>ROUND(ROUND(ROUND(ROUND(G728+K764,0)*Q728,0)*U788,0)*Y791,0)</f>
        <v>160</v>
      </c>
      <c r="AG791" s="268"/>
    </row>
    <row r="792" spans="1:33" ht="17.100000000000001" customHeight="1">
      <c r="A792" s="243">
        <v>63</v>
      </c>
      <c r="B792" s="351" t="s">
        <v>9737</v>
      </c>
      <c r="C792" s="870" t="s">
        <v>14933</v>
      </c>
      <c r="D792" s="597"/>
      <c r="E792" s="604"/>
      <c r="F792" s="627"/>
      <c r="G792" s="654"/>
      <c r="H792" s="654"/>
      <c r="I792" s="661"/>
      <c r="J792" s="630"/>
      <c r="K792" s="630"/>
      <c r="L792" s="630"/>
      <c r="M792" s="1228"/>
      <c r="N792" s="1344"/>
      <c r="O792" s="1345"/>
      <c r="P792" s="1250"/>
      <c r="Q792" s="1346"/>
      <c r="R792" s="1239"/>
      <c r="S792" s="1246"/>
      <c r="T792" s="1250"/>
      <c r="U792" s="1242"/>
      <c r="V792" s="1291"/>
      <c r="W792" s="1805"/>
      <c r="X792" s="1225"/>
      <c r="Y792" s="1306"/>
      <c r="Z792" s="1302" t="s">
        <v>11869</v>
      </c>
      <c r="AA792" s="1303" t="s">
        <v>30</v>
      </c>
      <c r="AB792" s="1304">
        <v>0.85</v>
      </c>
      <c r="AC792" s="1215"/>
      <c r="AD792" s="1215"/>
      <c r="AE792" s="1294"/>
      <c r="AF792" s="391">
        <f>ROUND(ROUND(ROUND(ROUND(ROUND(G728+K764,0)*Q728,0)*U788,0)*Y791,0)*AB792,0)</f>
        <v>136</v>
      </c>
      <c r="AG792" s="268"/>
    </row>
    <row r="793" spans="1:33" ht="17.100000000000001" customHeight="1">
      <c r="A793" s="243">
        <v>63</v>
      </c>
      <c r="B793" s="351" t="s">
        <v>9739</v>
      </c>
      <c r="C793" s="870" t="s">
        <v>14934</v>
      </c>
      <c r="D793" s="597"/>
      <c r="E793" s="604"/>
      <c r="F793" s="627"/>
      <c r="G793" s="654"/>
      <c r="H793" s="654"/>
      <c r="I793" s="661"/>
      <c r="J793" s="630"/>
      <c r="K793" s="630"/>
      <c r="L793" s="630"/>
      <c r="M793" s="1228"/>
      <c r="N793" s="1344"/>
      <c r="O793" s="1345"/>
      <c r="P793" s="1250"/>
      <c r="Q793" s="1346"/>
      <c r="R793" s="1239"/>
      <c r="S793" s="1246"/>
      <c r="T793" s="1250"/>
      <c r="U793" s="1242"/>
      <c r="V793" s="1291"/>
      <c r="W793" s="1233"/>
      <c r="X793" s="670"/>
      <c r="Y793" s="1320"/>
      <c r="Z793" s="1215"/>
      <c r="AA793" s="1215"/>
      <c r="AB793" s="1294"/>
      <c r="AC793" s="1533" t="s">
        <v>167</v>
      </c>
      <c r="AD793" s="1250">
        <v>5</v>
      </c>
      <c r="AE793" s="1308" t="s">
        <v>168</v>
      </c>
      <c r="AF793" s="391">
        <f>ROUND(ROUND(ROUND(ROUND(G728+K764,0)*Q728,0)*U788,0)-AD793,0)</f>
        <v>183</v>
      </c>
      <c r="AG793" s="268"/>
    </row>
    <row r="794" spans="1:33" ht="17.100000000000001" customHeight="1">
      <c r="A794" s="243">
        <v>63</v>
      </c>
      <c r="B794" s="351" t="s">
        <v>9741</v>
      </c>
      <c r="C794" s="870" t="s">
        <v>14935</v>
      </c>
      <c r="D794" s="597"/>
      <c r="E794" s="604"/>
      <c r="F794" s="627"/>
      <c r="G794" s="654"/>
      <c r="H794" s="654"/>
      <c r="I794" s="661"/>
      <c r="J794" s="630"/>
      <c r="K794" s="630"/>
      <c r="L794" s="630"/>
      <c r="M794" s="1228"/>
      <c r="N794" s="1344"/>
      <c r="O794" s="1345"/>
      <c r="P794" s="1250"/>
      <c r="Q794" s="1346"/>
      <c r="R794" s="1239"/>
      <c r="S794" s="1246"/>
      <c r="T794" s="1250"/>
      <c r="U794" s="1242"/>
      <c r="V794" s="1242"/>
      <c r="W794" s="1234"/>
      <c r="X794" s="1225"/>
      <c r="Y794" s="1322"/>
      <c r="Z794" s="1233" t="s">
        <v>11869</v>
      </c>
      <c r="AA794" s="670" t="s">
        <v>30</v>
      </c>
      <c r="AB794" s="1309">
        <v>0.85</v>
      </c>
      <c r="AC794" s="1745"/>
      <c r="AD794" s="1250"/>
      <c r="AE794" s="1308"/>
      <c r="AF794" s="391">
        <f>ROUND(ROUND(ROUND(ROUND(ROUND(G728+K764,0)*Q728,0)*U788,0)*AB794,0)-AD793,0)</f>
        <v>155</v>
      </c>
      <c r="AG794" s="268"/>
    </row>
    <row r="795" spans="1:33" ht="17.100000000000001" customHeight="1">
      <c r="A795" s="243">
        <v>63</v>
      </c>
      <c r="B795" s="351" t="s">
        <v>9743</v>
      </c>
      <c r="C795" s="870" t="s">
        <v>14936</v>
      </c>
      <c r="D795" s="597"/>
      <c r="E795" s="604"/>
      <c r="F795" s="627"/>
      <c r="G795" s="654"/>
      <c r="H795" s="654"/>
      <c r="I795" s="661"/>
      <c r="J795" s="630"/>
      <c r="K795" s="630"/>
      <c r="L795" s="630"/>
      <c r="M795" s="1228"/>
      <c r="N795" s="1344"/>
      <c r="O795" s="1345"/>
      <c r="P795" s="1250"/>
      <c r="Q795" s="1346"/>
      <c r="R795" s="1239"/>
      <c r="S795" s="1246"/>
      <c r="T795" s="1250"/>
      <c r="U795" s="1242"/>
      <c r="V795" s="1242"/>
      <c r="W795" s="1684" t="s">
        <v>4703</v>
      </c>
      <c r="X795" s="1250" t="s">
        <v>30</v>
      </c>
      <c r="Y795" s="1291">
        <f>$Y$657</f>
        <v>0.7</v>
      </c>
      <c r="Z795" s="1226"/>
      <c r="AA795" s="1226"/>
      <c r="AB795" s="1310"/>
      <c r="AC795" s="1745"/>
      <c r="AD795" s="1242"/>
      <c r="AE795" s="1291"/>
      <c r="AF795" s="391">
        <f>ROUND(ROUND(ROUND(ROUND(ROUND(G728+K764,0)*Q728,0)*U788,0)*Y795,0)-AD793,0)</f>
        <v>127</v>
      </c>
      <c r="AG795" s="268"/>
    </row>
    <row r="796" spans="1:33" ht="17.100000000000001" customHeight="1">
      <c r="A796" s="243">
        <v>63</v>
      </c>
      <c r="B796" s="351" t="s">
        <v>9745</v>
      </c>
      <c r="C796" s="870" t="s">
        <v>14937</v>
      </c>
      <c r="D796" s="597"/>
      <c r="E796" s="604"/>
      <c r="F796" s="627"/>
      <c r="G796" s="654"/>
      <c r="H796" s="654"/>
      <c r="I796" s="661"/>
      <c r="J796" s="630"/>
      <c r="K796" s="630"/>
      <c r="L796" s="630"/>
      <c r="M796" s="1228"/>
      <c r="N796" s="1344"/>
      <c r="O796" s="1345"/>
      <c r="P796" s="1250"/>
      <c r="Q796" s="1346"/>
      <c r="R796" s="1239"/>
      <c r="S796" s="1246"/>
      <c r="T796" s="1250"/>
      <c r="U796" s="1242"/>
      <c r="V796" s="1242"/>
      <c r="W796" s="1805"/>
      <c r="X796" s="1225"/>
      <c r="Y796" s="1306"/>
      <c r="Z796" s="1302" t="s">
        <v>11869</v>
      </c>
      <c r="AA796" s="1303" t="s">
        <v>30</v>
      </c>
      <c r="AB796" s="1311">
        <v>0.85</v>
      </c>
      <c r="AC796" s="1745"/>
      <c r="AD796" s="1242"/>
      <c r="AE796" s="1291"/>
      <c r="AF796" s="391">
        <f>ROUND(ROUND(ROUND(ROUND(ROUND(ROUND(G728+K764,0)*Q728,0)*U788,0)*Y795,0)*AB796,0)-AD793,0)</f>
        <v>107</v>
      </c>
      <c r="AG796" s="268"/>
    </row>
    <row r="797" spans="1:33" ht="17.100000000000001" customHeight="1">
      <c r="A797" s="243">
        <v>63</v>
      </c>
      <c r="B797" s="351" t="s">
        <v>9747</v>
      </c>
      <c r="C797" s="870" t="s">
        <v>14938</v>
      </c>
      <c r="D797" s="597"/>
      <c r="E797" s="604"/>
      <c r="F797" s="627"/>
      <c r="G797" s="654"/>
      <c r="H797" s="654"/>
      <c r="I797" s="661"/>
      <c r="J797" s="630"/>
      <c r="K797" s="630"/>
      <c r="L797" s="630"/>
      <c r="M797" s="1228"/>
      <c r="N797" s="1344"/>
      <c r="O797" s="1345"/>
      <c r="P797" s="1250"/>
      <c r="Q797" s="1346"/>
      <c r="R797" s="1239"/>
      <c r="S797" s="1246"/>
      <c r="T797" s="1250"/>
      <c r="U797" s="1242"/>
      <c r="V797" s="1291"/>
      <c r="W797" s="1684" t="s">
        <v>4708</v>
      </c>
      <c r="X797" s="1250" t="s">
        <v>30</v>
      </c>
      <c r="Y797" s="1291">
        <f>$Y$659</f>
        <v>0.85</v>
      </c>
      <c r="Z797" s="1220"/>
      <c r="AA797" s="1220"/>
      <c r="AB797" s="1306"/>
      <c r="AC797" s="1745"/>
      <c r="AD797" s="1242"/>
      <c r="AE797" s="1291"/>
      <c r="AF797" s="391">
        <f>ROUND(ROUND(ROUND(ROUND(ROUND(G728+K764,0)*Q728,0)*U788,0)*Y797,0)-AD793,0)</f>
        <v>155</v>
      </c>
      <c r="AG797" s="268"/>
    </row>
    <row r="798" spans="1:33" ht="17.100000000000001" customHeight="1">
      <c r="A798" s="243">
        <v>63</v>
      </c>
      <c r="B798" s="351" t="s">
        <v>9749</v>
      </c>
      <c r="C798" s="870" t="s">
        <v>14939</v>
      </c>
      <c r="D798" s="597"/>
      <c r="E798" s="604"/>
      <c r="F798" s="627"/>
      <c r="G798" s="654"/>
      <c r="H798" s="654"/>
      <c r="I798" s="661"/>
      <c r="J798" s="658"/>
      <c r="K798" s="706"/>
      <c r="L798" s="706"/>
      <c r="M798" s="1350"/>
      <c r="N798" s="1312"/>
      <c r="O798" s="1333"/>
      <c r="P798" s="1329"/>
      <c r="Q798" s="1331"/>
      <c r="R798" s="1247"/>
      <c r="S798" s="1240"/>
      <c r="T798" s="1225"/>
      <c r="U798" s="1220"/>
      <c r="V798" s="1306"/>
      <c r="W798" s="1805"/>
      <c r="X798" s="1225"/>
      <c r="Y798" s="1306"/>
      <c r="Z798" s="1302" t="s">
        <v>11869</v>
      </c>
      <c r="AA798" s="1303" t="s">
        <v>30</v>
      </c>
      <c r="AB798" s="1311">
        <v>0.85</v>
      </c>
      <c r="AC798" s="1746"/>
      <c r="AD798" s="1220"/>
      <c r="AE798" s="1306"/>
      <c r="AF798" s="391">
        <f>ROUND(ROUND(ROUND(ROUND(ROUND(ROUND(G728+K764,0)*Q728,0)*U788,0)*Y797,0)*AB798,0)-AD793,0)</f>
        <v>131</v>
      </c>
      <c r="AG798" s="268"/>
    </row>
    <row r="799" spans="1:33" ht="17.100000000000001" customHeight="1">
      <c r="A799" s="243">
        <v>63</v>
      </c>
      <c r="B799" s="351" t="s">
        <v>9751</v>
      </c>
      <c r="C799" s="870" t="s">
        <v>14940</v>
      </c>
      <c r="D799" s="604"/>
      <c r="E799" s="604"/>
      <c r="F799" s="1131"/>
      <c r="G799" s="605"/>
      <c r="H799" s="605"/>
      <c r="I799" s="607"/>
      <c r="J799" s="748"/>
      <c r="K799" s="748"/>
      <c r="L799" s="748"/>
      <c r="M799" s="1250"/>
      <c r="N799" s="1314"/>
      <c r="O799" s="1593" t="s">
        <v>237</v>
      </c>
      <c r="P799" s="605"/>
      <c r="Q799" s="607"/>
      <c r="R799" s="670"/>
      <c r="S799" s="670"/>
      <c r="T799" s="602"/>
      <c r="U799" s="602"/>
      <c r="V799" s="602"/>
      <c r="W799" s="1233"/>
      <c r="X799" s="670"/>
      <c r="Y799" s="1320"/>
      <c r="Z799" s="1215"/>
      <c r="AA799" s="1215"/>
      <c r="AB799" s="1215"/>
      <c r="AC799" s="1215"/>
      <c r="AD799" s="1215"/>
      <c r="AE799" s="1294"/>
      <c r="AF799" s="391">
        <f>ROUND(G728*Q800,0)</f>
        <v>265</v>
      </c>
      <c r="AG799" s="268"/>
    </row>
    <row r="800" spans="1:33" ht="17.100000000000001" customHeight="1">
      <c r="A800" s="243">
        <v>63</v>
      </c>
      <c r="B800" s="351" t="s">
        <v>9753</v>
      </c>
      <c r="C800" s="870" t="s">
        <v>14941</v>
      </c>
      <c r="D800" s="604"/>
      <c r="E800" s="604"/>
      <c r="F800" s="1131"/>
      <c r="G800" s="605"/>
      <c r="H800" s="605"/>
      <c r="I800" s="607"/>
      <c r="J800" s="748"/>
      <c r="K800" s="748"/>
      <c r="L800" s="748"/>
      <c r="M800" s="1250"/>
      <c r="N800" s="1102"/>
      <c r="O800" s="1745"/>
      <c r="P800" s="1250" t="s">
        <v>30</v>
      </c>
      <c r="Q800" s="1291">
        <v>0.5</v>
      </c>
      <c r="R800" s="1250"/>
      <c r="S800" s="1250"/>
      <c r="T800" s="605"/>
      <c r="U800" s="605"/>
      <c r="V800" s="605"/>
      <c r="W800" s="1234"/>
      <c r="X800" s="1225"/>
      <c r="Y800" s="1322"/>
      <c r="Z800" s="1233" t="s">
        <v>11869</v>
      </c>
      <c r="AA800" s="670" t="s">
        <v>30</v>
      </c>
      <c r="AB800" s="1293">
        <v>0.85</v>
      </c>
      <c r="AC800" s="1215"/>
      <c r="AD800" s="1215"/>
      <c r="AE800" s="1294"/>
      <c r="AF800" s="391">
        <f>ROUND(ROUND(G728*Q800,0)*AB800,0)</f>
        <v>225</v>
      </c>
      <c r="AG800" s="268"/>
    </row>
    <row r="801" spans="1:33" ht="17.100000000000001" customHeight="1">
      <c r="A801" s="243">
        <v>63</v>
      </c>
      <c r="B801" s="351" t="s">
        <v>9755</v>
      </c>
      <c r="C801" s="870" t="s">
        <v>14942</v>
      </c>
      <c r="D801" s="604"/>
      <c r="E801" s="604"/>
      <c r="F801" s="637"/>
      <c r="G801" s="638"/>
      <c r="H801" s="638"/>
      <c r="I801" s="744"/>
      <c r="J801" s="604"/>
      <c r="K801" s="605"/>
      <c r="L801" s="1321"/>
      <c r="M801" s="1251"/>
      <c r="N801" s="1339"/>
      <c r="O801" s="1745"/>
      <c r="P801" s="1251"/>
      <c r="Q801" s="1334"/>
      <c r="R801" s="1251"/>
      <c r="S801" s="1251"/>
      <c r="T801" s="605"/>
      <c r="U801" s="605"/>
      <c r="V801" s="605"/>
      <c r="W801" s="1684" t="s">
        <v>4703</v>
      </c>
      <c r="X801" s="670" t="s">
        <v>30</v>
      </c>
      <c r="Y801" s="1305">
        <f>$Y$657</f>
        <v>0.7</v>
      </c>
      <c r="Z801" s="1226"/>
      <c r="AA801" s="1226"/>
      <c r="AB801" s="1226"/>
      <c r="AC801" s="1226"/>
      <c r="AD801" s="1226"/>
      <c r="AE801" s="1310"/>
      <c r="AF801" s="391">
        <f>ROUND(ROUND(G728*Q800,0)*Y801,0)</f>
        <v>186</v>
      </c>
      <c r="AG801" s="268"/>
    </row>
    <row r="802" spans="1:33" ht="17.100000000000001" customHeight="1">
      <c r="A802" s="243">
        <v>63</v>
      </c>
      <c r="B802" s="351" t="s">
        <v>9757</v>
      </c>
      <c r="C802" s="870" t="s">
        <v>14943</v>
      </c>
      <c r="D802" s="604"/>
      <c r="E802" s="604"/>
      <c r="F802" s="637"/>
      <c r="G802" s="638"/>
      <c r="H802" s="638"/>
      <c r="I802" s="744"/>
      <c r="J802" s="604"/>
      <c r="K802" s="605"/>
      <c r="L802" s="1321"/>
      <c r="M802" s="1251"/>
      <c r="N802" s="1339"/>
      <c r="O802" s="1745"/>
      <c r="P802" s="1251"/>
      <c r="Q802" s="1334"/>
      <c r="R802" s="1251"/>
      <c r="S802" s="1251"/>
      <c r="T802" s="605"/>
      <c r="U802" s="605"/>
      <c r="V802" s="605"/>
      <c r="W802" s="1805"/>
      <c r="X802" s="1225"/>
      <c r="Y802" s="1306"/>
      <c r="Z802" s="1302" t="s">
        <v>11869</v>
      </c>
      <c r="AA802" s="1303" t="s">
        <v>30</v>
      </c>
      <c r="AB802" s="1304">
        <v>0.85</v>
      </c>
      <c r="AC802" s="1215"/>
      <c r="AD802" s="1215"/>
      <c r="AE802" s="1294"/>
      <c r="AF802" s="391">
        <f>ROUND(ROUND(ROUND(G728*Q800,0)*Y801,0)*AB802,0)</f>
        <v>158</v>
      </c>
      <c r="AG802" s="268"/>
    </row>
    <row r="803" spans="1:33" ht="17.100000000000001" customHeight="1">
      <c r="A803" s="243">
        <v>63</v>
      </c>
      <c r="B803" s="351" t="s">
        <v>9759</v>
      </c>
      <c r="C803" s="870" t="s">
        <v>14944</v>
      </c>
      <c r="D803" s="604"/>
      <c r="E803" s="604"/>
      <c r="F803" s="637"/>
      <c r="G803" s="638"/>
      <c r="H803" s="638"/>
      <c r="I803" s="744"/>
      <c r="J803" s="604"/>
      <c r="K803" s="605"/>
      <c r="L803" s="1321"/>
      <c r="M803" s="1251"/>
      <c r="N803" s="1339"/>
      <c r="O803" s="1745"/>
      <c r="P803" s="1251"/>
      <c r="Q803" s="1334"/>
      <c r="R803" s="1251"/>
      <c r="S803" s="1251"/>
      <c r="T803" s="605"/>
      <c r="U803" s="605"/>
      <c r="V803" s="605"/>
      <c r="W803" s="1684" t="s">
        <v>4708</v>
      </c>
      <c r="X803" s="670" t="s">
        <v>30</v>
      </c>
      <c r="Y803" s="1305">
        <f>$Y$659</f>
        <v>0.85</v>
      </c>
      <c r="Z803" s="1220"/>
      <c r="AA803" s="1220"/>
      <c r="AB803" s="1220"/>
      <c r="AC803" s="1220"/>
      <c r="AD803" s="1220"/>
      <c r="AE803" s="1306"/>
      <c r="AF803" s="391">
        <f>ROUND(ROUND(G728*Q800,0)*Y803,0)</f>
        <v>225</v>
      </c>
      <c r="AG803" s="268"/>
    </row>
    <row r="804" spans="1:33" ht="17.100000000000001" customHeight="1">
      <c r="A804" s="243">
        <v>63</v>
      </c>
      <c r="B804" s="351" t="s">
        <v>9761</v>
      </c>
      <c r="C804" s="870" t="s">
        <v>14945</v>
      </c>
      <c r="D804" s="604"/>
      <c r="E804" s="604"/>
      <c r="F804" s="637"/>
      <c r="G804" s="638"/>
      <c r="H804" s="638"/>
      <c r="I804" s="744"/>
      <c r="J804" s="604"/>
      <c r="K804" s="605"/>
      <c r="L804" s="1321"/>
      <c r="M804" s="1251"/>
      <c r="N804" s="1339"/>
      <c r="O804" s="1745"/>
      <c r="P804" s="1251"/>
      <c r="Q804" s="1334"/>
      <c r="R804" s="1251"/>
      <c r="S804" s="1251"/>
      <c r="T804" s="605"/>
      <c r="U804" s="605"/>
      <c r="V804" s="605"/>
      <c r="W804" s="1805"/>
      <c r="X804" s="1225"/>
      <c r="Y804" s="1306"/>
      <c r="Z804" s="1302" t="s">
        <v>11869</v>
      </c>
      <c r="AA804" s="1303" t="s">
        <v>30</v>
      </c>
      <c r="AB804" s="1304">
        <v>0.85</v>
      </c>
      <c r="AC804" s="1215"/>
      <c r="AD804" s="1215"/>
      <c r="AE804" s="1294"/>
      <c r="AF804" s="391">
        <f>ROUND(ROUND(ROUND(G728*Q800,0)*Y803,0)*AB804,0)</f>
        <v>191</v>
      </c>
      <c r="AG804" s="268"/>
    </row>
    <row r="805" spans="1:33" ht="17.100000000000001" customHeight="1">
      <c r="A805" s="243">
        <v>63</v>
      </c>
      <c r="B805" s="351" t="s">
        <v>9763</v>
      </c>
      <c r="C805" s="870" t="s">
        <v>14946</v>
      </c>
      <c r="D805" s="604"/>
      <c r="E805" s="604"/>
      <c r="F805" s="637"/>
      <c r="G805" s="638"/>
      <c r="H805" s="638"/>
      <c r="I805" s="744"/>
      <c r="J805" s="604"/>
      <c r="K805" s="605"/>
      <c r="L805" s="1321"/>
      <c r="M805" s="1251"/>
      <c r="N805" s="1339"/>
      <c r="O805" s="1745"/>
      <c r="P805" s="1251"/>
      <c r="Q805" s="1334"/>
      <c r="R805" s="1251"/>
      <c r="S805" s="1251"/>
      <c r="T805" s="605"/>
      <c r="U805" s="605"/>
      <c r="V805" s="605"/>
      <c r="W805" s="1233"/>
      <c r="X805" s="670"/>
      <c r="Y805" s="1320"/>
      <c r="Z805" s="1215"/>
      <c r="AA805" s="1215"/>
      <c r="AB805" s="1294"/>
      <c r="AC805" s="1533" t="s">
        <v>167</v>
      </c>
      <c r="AD805" s="1250">
        <v>5</v>
      </c>
      <c r="AE805" s="1308" t="s">
        <v>168</v>
      </c>
      <c r="AF805" s="391">
        <f>ROUND(ROUND(G728*Q800,0)-AD805,0)</f>
        <v>260</v>
      </c>
      <c r="AG805" s="268"/>
    </row>
    <row r="806" spans="1:33" ht="17.100000000000001" customHeight="1">
      <c r="A806" s="243">
        <v>63</v>
      </c>
      <c r="B806" s="351" t="s">
        <v>9765</v>
      </c>
      <c r="C806" s="870" t="s">
        <v>14947</v>
      </c>
      <c r="D806" s="604"/>
      <c r="E806" s="604"/>
      <c r="F806" s="637"/>
      <c r="G806" s="638"/>
      <c r="H806" s="638"/>
      <c r="I806" s="744"/>
      <c r="J806" s="604"/>
      <c r="K806" s="605"/>
      <c r="L806" s="1321"/>
      <c r="M806" s="1251"/>
      <c r="N806" s="1339"/>
      <c r="O806" s="1745"/>
      <c r="P806" s="1251"/>
      <c r="Q806" s="1334"/>
      <c r="R806" s="1251"/>
      <c r="S806" s="1251"/>
      <c r="T806" s="605"/>
      <c r="U806" s="605"/>
      <c r="V806" s="605"/>
      <c r="W806" s="1234"/>
      <c r="X806" s="1225"/>
      <c r="Y806" s="1322"/>
      <c r="Z806" s="1233" t="s">
        <v>11869</v>
      </c>
      <c r="AA806" s="670" t="s">
        <v>30</v>
      </c>
      <c r="AB806" s="1309">
        <v>0.85</v>
      </c>
      <c r="AC806" s="1745"/>
      <c r="AD806" s="1250"/>
      <c r="AE806" s="1308"/>
      <c r="AF806" s="391">
        <f>ROUND(ROUND(ROUND(G728*Q800,0)*AB806,0)-AD805,0)</f>
        <v>220</v>
      </c>
      <c r="AG806" s="268"/>
    </row>
    <row r="807" spans="1:33" ht="17.100000000000001" customHeight="1">
      <c r="A807" s="243">
        <v>63</v>
      </c>
      <c r="B807" s="351" t="s">
        <v>9767</v>
      </c>
      <c r="C807" s="870" t="s">
        <v>14948</v>
      </c>
      <c r="D807" s="604"/>
      <c r="E807" s="604"/>
      <c r="F807" s="637"/>
      <c r="G807" s="638"/>
      <c r="H807" s="638"/>
      <c r="I807" s="744"/>
      <c r="J807" s="604"/>
      <c r="K807" s="605"/>
      <c r="L807" s="1321"/>
      <c r="M807" s="1251"/>
      <c r="N807" s="1339"/>
      <c r="O807" s="1745"/>
      <c r="P807" s="1251"/>
      <c r="Q807" s="1334"/>
      <c r="R807" s="1251"/>
      <c r="S807" s="1251"/>
      <c r="T807" s="605"/>
      <c r="U807" s="605"/>
      <c r="V807" s="605"/>
      <c r="W807" s="1684" t="s">
        <v>4703</v>
      </c>
      <c r="X807" s="1250" t="s">
        <v>30</v>
      </c>
      <c r="Y807" s="1291">
        <v>0.7</v>
      </c>
      <c r="Z807" s="1226"/>
      <c r="AA807" s="1226"/>
      <c r="AB807" s="1310"/>
      <c r="AC807" s="1745"/>
      <c r="AD807" s="1242"/>
      <c r="AE807" s="1291"/>
      <c r="AF807" s="391">
        <f>ROUND(ROUND(ROUND(G728*Q800,0)*Y807,0)-AD805,0)</f>
        <v>181</v>
      </c>
      <c r="AG807" s="268"/>
    </row>
    <row r="808" spans="1:33" ht="17.100000000000001" customHeight="1">
      <c r="A808" s="243">
        <v>63</v>
      </c>
      <c r="B808" s="351" t="s">
        <v>9769</v>
      </c>
      <c r="C808" s="870" t="s">
        <v>14949</v>
      </c>
      <c r="D808" s="604"/>
      <c r="E808" s="604"/>
      <c r="F808" s="637"/>
      <c r="G808" s="638"/>
      <c r="H808" s="638"/>
      <c r="I808" s="744"/>
      <c r="J808" s="604"/>
      <c r="K808" s="605"/>
      <c r="L808" s="1321"/>
      <c r="M808" s="1251"/>
      <c r="N808" s="1339"/>
      <c r="O808" s="1745"/>
      <c r="P808" s="1251"/>
      <c r="Q808" s="1334"/>
      <c r="R808" s="1251"/>
      <c r="S808" s="1251"/>
      <c r="T808" s="605"/>
      <c r="U808" s="605"/>
      <c r="V808" s="605"/>
      <c r="W808" s="1805"/>
      <c r="X808" s="1225"/>
      <c r="Y808" s="1306"/>
      <c r="Z808" s="1302" t="s">
        <v>11869</v>
      </c>
      <c r="AA808" s="1303" t="s">
        <v>30</v>
      </c>
      <c r="AB808" s="1311">
        <v>0.85</v>
      </c>
      <c r="AC808" s="1745"/>
      <c r="AD808" s="1242"/>
      <c r="AE808" s="1291"/>
      <c r="AF808" s="391">
        <f>ROUND(ROUND(ROUND(ROUND(G728*Q800,0)*Y807,0)*AB808,0)-AD805,0)</f>
        <v>153</v>
      </c>
      <c r="AG808" s="268"/>
    </row>
    <row r="809" spans="1:33" ht="17.100000000000001" customHeight="1">
      <c r="A809" s="243">
        <v>63</v>
      </c>
      <c r="B809" s="351" t="s">
        <v>9771</v>
      </c>
      <c r="C809" s="870" t="s">
        <v>14950</v>
      </c>
      <c r="D809" s="604"/>
      <c r="E809" s="604"/>
      <c r="F809" s="637"/>
      <c r="G809" s="638"/>
      <c r="H809" s="638"/>
      <c r="I809" s="744"/>
      <c r="J809" s="604"/>
      <c r="K809" s="605"/>
      <c r="L809" s="1321"/>
      <c r="M809" s="1251"/>
      <c r="N809" s="1339"/>
      <c r="O809" s="1252"/>
      <c r="P809" s="1251"/>
      <c r="Q809" s="1334"/>
      <c r="R809" s="1251"/>
      <c r="S809" s="1251"/>
      <c r="T809" s="605"/>
      <c r="U809" s="605"/>
      <c r="V809" s="605"/>
      <c r="W809" s="1684" t="s">
        <v>4708</v>
      </c>
      <c r="X809" s="1250" t="s">
        <v>30</v>
      </c>
      <c r="Y809" s="1291">
        <v>0.85</v>
      </c>
      <c r="Z809" s="1220"/>
      <c r="AA809" s="1220"/>
      <c r="AB809" s="1306"/>
      <c r="AC809" s="1745"/>
      <c r="AD809" s="1242"/>
      <c r="AE809" s="1291"/>
      <c r="AF809" s="391">
        <f>ROUND(ROUND(ROUND(G728*Q800,0)*Y809,0)-AD805,0)</f>
        <v>220</v>
      </c>
      <c r="AG809" s="268"/>
    </row>
    <row r="810" spans="1:33" ht="17.100000000000001" customHeight="1">
      <c r="A810" s="243">
        <v>63</v>
      </c>
      <c r="B810" s="351" t="s">
        <v>9773</v>
      </c>
      <c r="C810" s="870" t="s">
        <v>14951</v>
      </c>
      <c r="D810" s="604"/>
      <c r="E810" s="604"/>
      <c r="F810" s="637"/>
      <c r="G810" s="638"/>
      <c r="H810" s="638"/>
      <c r="I810" s="744"/>
      <c r="J810" s="604"/>
      <c r="K810" s="605"/>
      <c r="L810" s="1321"/>
      <c r="M810" s="1251"/>
      <c r="N810" s="1339"/>
      <c r="O810" s="1252"/>
      <c r="P810" s="1251"/>
      <c r="Q810" s="1334"/>
      <c r="R810" s="1251"/>
      <c r="S810" s="1251"/>
      <c r="T810" s="605"/>
      <c r="U810" s="605"/>
      <c r="V810" s="605"/>
      <c r="W810" s="1805"/>
      <c r="X810" s="1225"/>
      <c r="Y810" s="1306"/>
      <c r="Z810" s="1302" t="s">
        <v>11869</v>
      </c>
      <c r="AA810" s="1303" t="s">
        <v>30</v>
      </c>
      <c r="AB810" s="1311">
        <v>0.85</v>
      </c>
      <c r="AC810" s="1746"/>
      <c r="AD810" s="1220"/>
      <c r="AE810" s="1306"/>
      <c r="AF810" s="391">
        <f>ROUND(ROUND(ROUND(ROUND(G728*Q800,0)*Y809,0)*AB810,0)-AD805,0)</f>
        <v>186</v>
      </c>
      <c r="AG810" s="268"/>
    </row>
    <row r="811" spans="1:33" ht="17.100000000000001" customHeight="1">
      <c r="A811" s="243">
        <v>63</v>
      </c>
      <c r="B811" s="351" t="s">
        <v>14952</v>
      </c>
      <c r="C811" s="870" t="s">
        <v>14953</v>
      </c>
      <c r="D811" s="604"/>
      <c r="E811" s="604"/>
      <c r="F811" s="1252"/>
      <c r="G811" s="1323"/>
      <c r="H811" s="1323"/>
      <c r="I811" s="607"/>
      <c r="J811" s="604"/>
      <c r="K811" s="748"/>
      <c r="L811" s="748"/>
      <c r="M811" s="605"/>
      <c r="N811" s="1102"/>
      <c r="O811" s="604"/>
      <c r="P811" s="605"/>
      <c r="Q811" s="607"/>
      <c r="R811" s="1749" t="s">
        <v>11301</v>
      </c>
      <c r="S811" s="1622" t="s">
        <v>235</v>
      </c>
      <c r="T811" s="602"/>
      <c r="U811" s="602"/>
      <c r="V811" s="1286"/>
      <c r="W811" s="1233"/>
      <c r="X811" s="670"/>
      <c r="Y811" s="1320"/>
      <c r="Z811" s="1215"/>
      <c r="AA811" s="1215"/>
      <c r="AB811" s="1215"/>
      <c r="AC811" s="1215"/>
      <c r="AD811" s="1215"/>
      <c r="AE811" s="1294"/>
      <c r="AF811" s="391">
        <f>ROUND(ROUND(G728*Q800,0)*U812,0)</f>
        <v>186</v>
      </c>
      <c r="AG811" s="268"/>
    </row>
    <row r="812" spans="1:33" ht="17.100000000000001" customHeight="1">
      <c r="A812" s="243">
        <v>63</v>
      </c>
      <c r="B812" s="351" t="s">
        <v>14954</v>
      </c>
      <c r="C812" s="870" t="s">
        <v>14955</v>
      </c>
      <c r="D812" s="604"/>
      <c r="E812" s="604"/>
      <c r="F812" s="1252"/>
      <c r="G812" s="638"/>
      <c r="H812" s="605"/>
      <c r="I812" s="607"/>
      <c r="J812" s="604"/>
      <c r="K812" s="748"/>
      <c r="L812" s="748"/>
      <c r="M812" s="605"/>
      <c r="N812" s="1102"/>
      <c r="O812" s="604"/>
      <c r="P812" s="605"/>
      <c r="Q812" s="607"/>
      <c r="R812" s="1758"/>
      <c r="S812" s="1745"/>
      <c r="T812" s="1250" t="s">
        <v>30</v>
      </c>
      <c r="U812" s="1242">
        <v>0.7</v>
      </c>
      <c r="V812" s="607"/>
      <c r="W812" s="1234"/>
      <c r="X812" s="1225"/>
      <c r="Y812" s="1322"/>
      <c r="Z812" s="1233" t="s">
        <v>11869</v>
      </c>
      <c r="AA812" s="670" t="s">
        <v>30</v>
      </c>
      <c r="AB812" s="1293">
        <v>0.85</v>
      </c>
      <c r="AC812" s="1215"/>
      <c r="AD812" s="1215"/>
      <c r="AE812" s="1294"/>
      <c r="AF812" s="391">
        <f>ROUND(ROUND(ROUND(G728*Q800,0)*U812,0)*AB812,0)</f>
        <v>158</v>
      </c>
      <c r="AG812" s="268"/>
    </row>
    <row r="813" spans="1:33" ht="17.100000000000001" customHeight="1">
      <c r="A813" s="243">
        <v>63</v>
      </c>
      <c r="B813" s="351" t="s">
        <v>14956</v>
      </c>
      <c r="C813" s="870" t="s">
        <v>14957</v>
      </c>
      <c r="D813" s="604"/>
      <c r="E813" s="604"/>
      <c r="F813" s="1131"/>
      <c r="G813" s="605"/>
      <c r="H813" s="605"/>
      <c r="I813" s="607"/>
      <c r="J813" s="646"/>
      <c r="K813" s="748"/>
      <c r="L813" s="748"/>
      <c r="M813" s="1250"/>
      <c r="N813" s="1344"/>
      <c r="O813" s="1345"/>
      <c r="P813" s="1250"/>
      <c r="Q813" s="1346"/>
      <c r="R813" s="1758"/>
      <c r="S813" s="1745"/>
      <c r="T813" s="1250"/>
      <c r="U813" s="1242"/>
      <c r="V813" s="1291"/>
      <c r="W813" s="1684" t="s">
        <v>4703</v>
      </c>
      <c r="X813" s="670" t="s">
        <v>30</v>
      </c>
      <c r="Y813" s="1305">
        <f>$Y$657</f>
        <v>0.7</v>
      </c>
      <c r="Z813" s="1226"/>
      <c r="AA813" s="1226"/>
      <c r="AB813" s="1226"/>
      <c r="AC813" s="1226"/>
      <c r="AD813" s="1226"/>
      <c r="AE813" s="1310"/>
      <c r="AF813" s="391">
        <f>ROUND(ROUND(ROUND(G728*Q800,0)*U812,0)*Y813,0)</f>
        <v>130</v>
      </c>
      <c r="AG813" s="268"/>
    </row>
    <row r="814" spans="1:33" ht="17.100000000000001" customHeight="1">
      <c r="A814" s="243">
        <v>63</v>
      </c>
      <c r="B814" s="351" t="s">
        <v>14958</v>
      </c>
      <c r="C814" s="870" t="s">
        <v>14959</v>
      </c>
      <c r="D814" s="604"/>
      <c r="E814" s="604"/>
      <c r="F814" s="1131"/>
      <c r="G814" s="605"/>
      <c r="H814" s="605"/>
      <c r="I814" s="607"/>
      <c r="J814" s="646"/>
      <c r="K814" s="748"/>
      <c r="L814" s="748"/>
      <c r="M814" s="1250"/>
      <c r="N814" s="1344"/>
      <c r="O814" s="1345"/>
      <c r="P814" s="1250"/>
      <c r="Q814" s="1346"/>
      <c r="R814" s="1758"/>
      <c r="S814" s="1745"/>
      <c r="T814" s="1250"/>
      <c r="U814" s="1242"/>
      <c r="V814" s="1291"/>
      <c r="W814" s="1805"/>
      <c r="X814" s="1225"/>
      <c r="Y814" s="1306"/>
      <c r="Z814" s="1302" t="s">
        <v>11869</v>
      </c>
      <c r="AA814" s="1303" t="s">
        <v>30</v>
      </c>
      <c r="AB814" s="1304">
        <v>0.85</v>
      </c>
      <c r="AC814" s="1215"/>
      <c r="AD814" s="1215"/>
      <c r="AE814" s="1294"/>
      <c r="AF814" s="391">
        <f>ROUND(ROUND(ROUND(ROUND(G728*Q800,0)*U812,0)*Y813,0)*AB814,0)</f>
        <v>111</v>
      </c>
      <c r="AG814" s="268"/>
    </row>
    <row r="815" spans="1:33" ht="17.100000000000001" customHeight="1">
      <c r="A815" s="243">
        <v>63</v>
      </c>
      <c r="B815" s="351" t="s">
        <v>14960</v>
      </c>
      <c r="C815" s="870" t="s">
        <v>14961</v>
      </c>
      <c r="D815" s="604"/>
      <c r="E815" s="604"/>
      <c r="F815" s="1131"/>
      <c r="G815" s="605"/>
      <c r="H815" s="605"/>
      <c r="I815" s="607"/>
      <c r="J815" s="646"/>
      <c r="K815" s="748"/>
      <c r="L815" s="748"/>
      <c r="M815" s="1250"/>
      <c r="N815" s="1344"/>
      <c r="O815" s="1345"/>
      <c r="P815" s="1250"/>
      <c r="Q815" s="1346"/>
      <c r="R815" s="1758"/>
      <c r="S815" s="1745"/>
      <c r="T815" s="1250"/>
      <c r="U815" s="1242"/>
      <c r="V815" s="1291"/>
      <c r="W815" s="1684" t="s">
        <v>4708</v>
      </c>
      <c r="X815" s="670" t="s">
        <v>30</v>
      </c>
      <c r="Y815" s="1305">
        <f>$Y$659</f>
        <v>0.85</v>
      </c>
      <c r="Z815" s="1220"/>
      <c r="AA815" s="1220"/>
      <c r="AB815" s="1220"/>
      <c r="AC815" s="1220"/>
      <c r="AD815" s="1220"/>
      <c r="AE815" s="1306"/>
      <c r="AF815" s="391">
        <f>ROUND(ROUND(ROUND(G728*Q800,0)*U812,0)*Y815,0)</f>
        <v>158</v>
      </c>
      <c r="AG815" s="268"/>
    </row>
    <row r="816" spans="1:33" ht="17.100000000000001" customHeight="1">
      <c r="A816" s="243">
        <v>63</v>
      </c>
      <c r="B816" s="351" t="s">
        <v>14962</v>
      </c>
      <c r="C816" s="870" t="s">
        <v>14963</v>
      </c>
      <c r="D816" s="604"/>
      <c r="E816" s="604"/>
      <c r="F816" s="1131"/>
      <c r="G816" s="605"/>
      <c r="H816" s="605"/>
      <c r="I816" s="607"/>
      <c r="J816" s="646"/>
      <c r="K816" s="748"/>
      <c r="L816" s="748"/>
      <c r="M816" s="1250"/>
      <c r="N816" s="1344"/>
      <c r="O816" s="1345"/>
      <c r="P816" s="1250"/>
      <c r="Q816" s="1346"/>
      <c r="R816" s="1758"/>
      <c r="S816" s="1745"/>
      <c r="T816" s="1250"/>
      <c r="U816" s="1242"/>
      <c r="V816" s="1291"/>
      <c r="W816" s="1805"/>
      <c r="X816" s="1225"/>
      <c r="Y816" s="1306"/>
      <c r="Z816" s="1302" t="s">
        <v>11869</v>
      </c>
      <c r="AA816" s="1303" t="s">
        <v>30</v>
      </c>
      <c r="AB816" s="1304">
        <v>0.85</v>
      </c>
      <c r="AC816" s="1215"/>
      <c r="AD816" s="1215"/>
      <c r="AE816" s="1294"/>
      <c r="AF816" s="391">
        <f>ROUND(ROUND(ROUND(ROUND(G728*Q800,0)*U812,0)*Y815,0)*AB816,0)</f>
        <v>134</v>
      </c>
      <c r="AG816" s="268"/>
    </row>
    <row r="817" spans="1:33" ht="17.100000000000001" customHeight="1">
      <c r="A817" s="243">
        <v>63</v>
      </c>
      <c r="B817" s="351" t="s">
        <v>14964</v>
      </c>
      <c r="C817" s="870" t="s">
        <v>14965</v>
      </c>
      <c r="D817" s="604"/>
      <c r="E817" s="604"/>
      <c r="F817" s="1131"/>
      <c r="G817" s="605"/>
      <c r="H817" s="605"/>
      <c r="I817" s="607"/>
      <c r="J817" s="646"/>
      <c r="K817" s="748"/>
      <c r="L817" s="748"/>
      <c r="M817" s="1250"/>
      <c r="N817" s="1344"/>
      <c r="O817" s="1345"/>
      <c r="P817" s="1250"/>
      <c r="Q817" s="1346"/>
      <c r="R817" s="1254"/>
      <c r="S817" s="1246"/>
      <c r="T817" s="1250"/>
      <c r="U817" s="1242"/>
      <c r="V817" s="1291"/>
      <c r="W817" s="1233"/>
      <c r="X817" s="670"/>
      <c r="Y817" s="1320"/>
      <c r="Z817" s="1215"/>
      <c r="AA817" s="1215"/>
      <c r="AB817" s="1294"/>
      <c r="AC817" s="1533" t="s">
        <v>167</v>
      </c>
      <c r="AD817" s="1250">
        <v>5</v>
      </c>
      <c r="AE817" s="1308" t="s">
        <v>168</v>
      </c>
      <c r="AF817" s="391">
        <f>ROUND(ROUND(ROUND(G728*Q800,0)*U812,0)-AD817,0)</f>
        <v>181</v>
      </c>
      <c r="AG817" s="268"/>
    </row>
    <row r="818" spans="1:33" ht="17.100000000000001" customHeight="1">
      <c r="A818" s="243">
        <v>63</v>
      </c>
      <c r="B818" s="351" t="s">
        <v>9777</v>
      </c>
      <c r="C818" s="870" t="s">
        <v>14966</v>
      </c>
      <c r="D818" s="604"/>
      <c r="E818" s="604"/>
      <c r="F818" s="1131"/>
      <c r="G818" s="605"/>
      <c r="H818" s="605"/>
      <c r="I818" s="607"/>
      <c r="J818" s="646"/>
      <c r="K818" s="748"/>
      <c r="L818" s="748"/>
      <c r="M818" s="1250"/>
      <c r="N818" s="1344"/>
      <c r="O818" s="1345"/>
      <c r="P818" s="1250"/>
      <c r="Q818" s="1346"/>
      <c r="R818" s="1238"/>
      <c r="S818" s="1246"/>
      <c r="T818" s="1250"/>
      <c r="U818" s="1242"/>
      <c r="V818" s="1291"/>
      <c r="W818" s="1234"/>
      <c r="X818" s="1225"/>
      <c r="Y818" s="1322"/>
      <c r="Z818" s="1233" t="s">
        <v>11869</v>
      </c>
      <c r="AA818" s="670" t="s">
        <v>30</v>
      </c>
      <c r="AB818" s="1309">
        <v>0.85</v>
      </c>
      <c r="AC818" s="1745"/>
      <c r="AD818" s="1250"/>
      <c r="AE818" s="1308"/>
      <c r="AF818" s="391">
        <f>ROUND(ROUND(ROUND(ROUND(G728*Q800,0)*U812,0)*AB818,0)-AD817,0)</f>
        <v>153</v>
      </c>
      <c r="AG818" s="268"/>
    </row>
    <row r="819" spans="1:33" ht="17.100000000000001" customHeight="1">
      <c r="A819" s="243">
        <v>63</v>
      </c>
      <c r="B819" s="351" t="s">
        <v>9779</v>
      </c>
      <c r="C819" s="870" t="s">
        <v>14967</v>
      </c>
      <c r="D819" s="604"/>
      <c r="E819" s="604"/>
      <c r="F819" s="1131"/>
      <c r="G819" s="605"/>
      <c r="H819" s="605"/>
      <c r="I819" s="607"/>
      <c r="J819" s="646"/>
      <c r="K819" s="748"/>
      <c r="L819" s="748"/>
      <c r="M819" s="1250"/>
      <c r="N819" s="1344"/>
      <c r="O819" s="1345"/>
      <c r="P819" s="1250"/>
      <c r="Q819" s="1346"/>
      <c r="R819" s="1238"/>
      <c r="S819" s="1246"/>
      <c r="T819" s="1250"/>
      <c r="U819" s="1242"/>
      <c r="V819" s="1291"/>
      <c r="W819" s="1684" t="s">
        <v>4703</v>
      </c>
      <c r="X819" s="1250" t="s">
        <v>30</v>
      </c>
      <c r="Y819" s="1291">
        <f>$Y$657</f>
        <v>0.7</v>
      </c>
      <c r="Z819" s="1226"/>
      <c r="AA819" s="1226"/>
      <c r="AB819" s="1310"/>
      <c r="AC819" s="1745"/>
      <c r="AD819" s="1242"/>
      <c r="AE819" s="1291"/>
      <c r="AF819" s="391">
        <f>ROUND(ROUND(ROUND(ROUND(G728*Q800,0)*U812,0)*Y819,0)-AD817,0)</f>
        <v>125</v>
      </c>
      <c r="AG819" s="268"/>
    </row>
    <row r="820" spans="1:33" ht="17.100000000000001" customHeight="1">
      <c r="A820" s="243">
        <v>63</v>
      </c>
      <c r="B820" s="351" t="s">
        <v>9781</v>
      </c>
      <c r="C820" s="870" t="s">
        <v>14968</v>
      </c>
      <c r="D820" s="604"/>
      <c r="E820" s="604"/>
      <c r="F820" s="1131"/>
      <c r="G820" s="605"/>
      <c r="H820" s="605"/>
      <c r="I820" s="607"/>
      <c r="J820" s="646"/>
      <c r="K820" s="748"/>
      <c r="L820" s="748"/>
      <c r="M820" s="1250"/>
      <c r="N820" s="1344"/>
      <c r="O820" s="1345"/>
      <c r="P820" s="1250"/>
      <c r="Q820" s="1346"/>
      <c r="R820" s="1238"/>
      <c r="S820" s="1246"/>
      <c r="T820" s="1250"/>
      <c r="U820" s="1242"/>
      <c r="V820" s="1291"/>
      <c r="W820" s="1805"/>
      <c r="X820" s="1225"/>
      <c r="Y820" s="1306"/>
      <c r="Z820" s="1302" t="s">
        <v>11869</v>
      </c>
      <c r="AA820" s="1303" t="s">
        <v>30</v>
      </c>
      <c r="AB820" s="1311">
        <v>0.85</v>
      </c>
      <c r="AC820" s="1745"/>
      <c r="AD820" s="1242"/>
      <c r="AE820" s="1291"/>
      <c r="AF820" s="391">
        <f>ROUND(ROUND(ROUND(ROUND(ROUND(G728*Q800,0)*U812,0)*Y819,0)*AB820,0)-AD817,0)</f>
        <v>106</v>
      </c>
      <c r="AG820" s="268"/>
    </row>
    <row r="821" spans="1:33" ht="17.100000000000001" customHeight="1">
      <c r="A821" s="243">
        <v>63</v>
      </c>
      <c r="B821" s="351" t="s">
        <v>9783</v>
      </c>
      <c r="C821" s="870" t="s">
        <v>14969</v>
      </c>
      <c r="D821" s="604"/>
      <c r="E821" s="604"/>
      <c r="F821" s="1131"/>
      <c r="G821" s="605"/>
      <c r="H821" s="605"/>
      <c r="I821" s="607"/>
      <c r="J821" s="646"/>
      <c r="K821" s="748"/>
      <c r="L821" s="748"/>
      <c r="M821" s="1250"/>
      <c r="N821" s="1344"/>
      <c r="O821" s="1345"/>
      <c r="P821" s="1250"/>
      <c r="Q821" s="1346"/>
      <c r="R821" s="1238"/>
      <c r="S821" s="1246"/>
      <c r="T821" s="1250"/>
      <c r="U821" s="1242"/>
      <c r="V821" s="1291"/>
      <c r="W821" s="1684" t="s">
        <v>4708</v>
      </c>
      <c r="X821" s="1250" t="s">
        <v>30</v>
      </c>
      <c r="Y821" s="1291">
        <f>$Y$659</f>
        <v>0.85</v>
      </c>
      <c r="Z821" s="1220"/>
      <c r="AA821" s="1220"/>
      <c r="AB821" s="1306"/>
      <c r="AC821" s="1745"/>
      <c r="AD821" s="1242"/>
      <c r="AE821" s="1291"/>
      <c r="AF821" s="391">
        <f>ROUND(ROUND(ROUND(ROUND(G728*Q800,0)*U812,0)*Y821,0)-AD817,0)</f>
        <v>153</v>
      </c>
      <c r="AG821" s="268"/>
    </row>
    <row r="822" spans="1:33" ht="17.100000000000001" customHeight="1">
      <c r="A822" s="243">
        <v>63</v>
      </c>
      <c r="B822" s="351" t="s">
        <v>9785</v>
      </c>
      <c r="C822" s="870" t="s">
        <v>14970</v>
      </c>
      <c r="D822" s="604"/>
      <c r="E822" s="604"/>
      <c r="F822" s="1131"/>
      <c r="G822" s="605"/>
      <c r="H822" s="605"/>
      <c r="I822" s="607"/>
      <c r="J822" s="646"/>
      <c r="K822" s="748"/>
      <c r="L822" s="748"/>
      <c r="M822" s="1250"/>
      <c r="N822" s="1344"/>
      <c r="O822" s="1345"/>
      <c r="P822" s="1250"/>
      <c r="Q822" s="1346"/>
      <c r="R822" s="1238"/>
      <c r="S822" s="1246"/>
      <c r="T822" s="1250"/>
      <c r="U822" s="1242"/>
      <c r="V822" s="1291"/>
      <c r="W822" s="1805"/>
      <c r="X822" s="1225"/>
      <c r="Y822" s="1306"/>
      <c r="Z822" s="1302" t="s">
        <v>11869</v>
      </c>
      <c r="AA822" s="1303" t="s">
        <v>30</v>
      </c>
      <c r="AB822" s="1311">
        <v>0.85</v>
      </c>
      <c r="AC822" s="1746"/>
      <c r="AD822" s="1220"/>
      <c r="AE822" s="1306"/>
      <c r="AF822" s="391">
        <f>ROUND(ROUND(ROUND(ROUND(ROUND(G728*Q800,0)*U812,0)*Y821,0)*AB822,0)-AD817,0)</f>
        <v>129</v>
      </c>
      <c r="AG822" s="268"/>
    </row>
    <row r="823" spans="1:33" ht="17.100000000000001" customHeight="1">
      <c r="A823" s="243">
        <v>63</v>
      </c>
      <c r="B823" s="351" t="s">
        <v>9787</v>
      </c>
      <c r="C823" s="870" t="s">
        <v>14971</v>
      </c>
      <c r="D823" s="604"/>
      <c r="E823" s="604"/>
      <c r="F823" s="1131"/>
      <c r="G823" s="605"/>
      <c r="H823" s="605"/>
      <c r="I823" s="607"/>
      <c r="J823" s="646"/>
      <c r="K823" s="748"/>
      <c r="L823" s="748"/>
      <c r="M823" s="1250"/>
      <c r="N823" s="1344"/>
      <c r="O823" s="1345"/>
      <c r="P823" s="1250"/>
      <c r="Q823" s="1346"/>
      <c r="R823" s="1238"/>
      <c r="S823" s="1622" t="s">
        <v>237</v>
      </c>
      <c r="T823" s="670"/>
      <c r="U823" s="1348"/>
      <c r="V823" s="1305"/>
      <c r="W823" s="1233"/>
      <c r="X823" s="670"/>
      <c r="Y823" s="1320"/>
      <c r="Z823" s="1215"/>
      <c r="AA823" s="1215"/>
      <c r="AB823" s="1215"/>
      <c r="AC823" s="1215"/>
      <c r="AD823" s="1215"/>
      <c r="AE823" s="1294"/>
      <c r="AF823" s="391">
        <f>ROUND(ROUND(G728*Q800,0)*U824,0)</f>
        <v>133</v>
      </c>
      <c r="AG823" s="268"/>
    </row>
    <row r="824" spans="1:33" ht="17.100000000000001" customHeight="1">
      <c r="A824" s="243">
        <v>63</v>
      </c>
      <c r="B824" s="351" t="s">
        <v>9789</v>
      </c>
      <c r="C824" s="870" t="s">
        <v>14972</v>
      </c>
      <c r="D824" s="604"/>
      <c r="E824" s="604"/>
      <c r="F824" s="1131"/>
      <c r="G824" s="605"/>
      <c r="H824" s="605"/>
      <c r="I824" s="607"/>
      <c r="J824" s="646"/>
      <c r="K824" s="748"/>
      <c r="L824" s="748"/>
      <c r="M824" s="1250"/>
      <c r="N824" s="1344"/>
      <c r="O824" s="1345"/>
      <c r="P824" s="1250"/>
      <c r="Q824" s="1346"/>
      <c r="R824" s="1238"/>
      <c r="S824" s="1745"/>
      <c r="T824" s="1250" t="s">
        <v>30</v>
      </c>
      <c r="U824" s="1242">
        <v>0.5</v>
      </c>
      <c r="V824" s="1291"/>
      <c r="W824" s="1234"/>
      <c r="X824" s="1225"/>
      <c r="Y824" s="1322"/>
      <c r="Z824" s="1233" t="s">
        <v>11869</v>
      </c>
      <c r="AA824" s="670" t="s">
        <v>30</v>
      </c>
      <c r="AB824" s="1293">
        <v>0.85</v>
      </c>
      <c r="AC824" s="1215"/>
      <c r="AD824" s="1215"/>
      <c r="AE824" s="1294"/>
      <c r="AF824" s="391">
        <f>ROUND(ROUND(ROUND(G728*Q800,0)*U824,0)*AB824,0)</f>
        <v>113</v>
      </c>
      <c r="AG824" s="268"/>
    </row>
    <row r="825" spans="1:33" ht="17.100000000000001" customHeight="1">
      <c r="A825" s="243">
        <v>63</v>
      </c>
      <c r="B825" s="351" t="s">
        <v>9791</v>
      </c>
      <c r="C825" s="870" t="s">
        <v>14973</v>
      </c>
      <c r="D825" s="604"/>
      <c r="E825" s="604"/>
      <c r="F825" s="1131"/>
      <c r="G825" s="605"/>
      <c r="H825" s="605"/>
      <c r="I825" s="607"/>
      <c r="J825" s="646"/>
      <c r="K825" s="748"/>
      <c r="L825" s="748"/>
      <c r="M825" s="1250"/>
      <c r="N825" s="1344"/>
      <c r="O825" s="1345"/>
      <c r="P825" s="1250"/>
      <c r="Q825" s="1346"/>
      <c r="R825" s="1238"/>
      <c r="S825" s="1745"/>
      <c r="T825" s="1250"/>
      <c r="U825" s="1242"/>
      <c r="V825" s="1291"/>
      <c r="W825" s="1684" t="s">
        <v>4703</v>
      </c>
      <c r="X825" s="670" t="s">
        <v>30</v>
      </c>
      <c r="Y825" s="1305">
        <f>$Y$657</f>
        <v>0.7</v>
      </c>
      <c r="Z825" s="1226"/>
      <c r="AA825" s="1226"/>
      <c r="AB825" s="1226"/>
      <c r="AC825" s="1226"/>
      <c r="AD825" s="1226"/>
      <c r="AE825" s="1310"/>
      <c r="AF825" s="391">
        <f>ROUND(ROUND(ROUND(G728*Q800,0)*U824,0)*Y825,0)</f>
        <v>93</v>
      </c>
      <c r="AG825" s="268"/>
    </row>
    <row r="826" spans="1:33" ht="17.100000000000001" customHeight="1">
      <c r="A826" s="243">
        <v>63</v>
      </c>
      <c r="B826" s="351" t="s">
        <v>9793</v>
      </c>
      <c r="C826" s="870" t="s">
        <v>14974</v>
      </c>
      <c r="D826" s="604"/>
      <c r="E826" s="604"/>
      <c r="F826" s="1131"/>
      <c r="G826" s="605"/>
      <c r="H826" s="605"/>
      <c r="I826" s="607"/>
      <c r="J826" s="646"/>
      <c r="K826" s="748"/>
      <c r="L826" s="748"/>
      <c r="M826" s="1250"/>
      <c r="N826" s="1344"/>
      <c r="O826" s="1345"/>
      <c r="P826" s="1250"/>
      <c r="Q826" s="1346"/>
      <c r="R826" s="1238"/>
      <c r="S826" s="1745"/>
      <c r="T826" s="1250"/>
      <c r="U826" s="1242"/>
      <c r="V826" s="1291"/>
      <c r="W826" s="1805"/>
      <c r="X826" s="1225"/>
      <c r="Y826" s="1306"/>
      <c r="Z826" s="1302" t="s">
        <v>11869</v>
      </c>
      <c r="AA826" s="1303" t="s">
        <v>30</v>
      </c>
      <c r="AB826" s="1304">
        <v>0.85</v>
      </c>
      <c r="AC826" s="1215"/>
      <c r="AD826" s="1215"/>
      <c r="AE826" s="1294"/>
      <c r="AF826" s="391">
        <f>ROUND(ROUND(ROUND(ROUND(G728*Q800,0)*U824,0)*Y825,0)*AB826,0)</f>
        <v>79</v>
      </c>
      <c r="AG826" s="268"/>
    </row>
    <row r="827" spans="1:33" ht="17.100000000000001" customHeight="1">
      <c r="A827" s="243">
        <v>63</v>
      </c>
      <c r="B827" s="351" t="s">
        <v>9795</v>
      </c>
      <c r="C827" s="870" t="s">
        <v>14975</v>
      </c>
      <c r="D827" s="604"/>
      <c r="E827" s="604"/>
      <c r="F827" s="1131"/>
      <c r="G827" s="605"/>
      <c r="H827" s="605"/>
      <c r="I827" s="607"/>
      <c r="J827" s="646"/>
      <c r="K827" s="748"/>
      <c r="L827" s="748"/>
      <c r="M827" s="1250"/>
      <c r="N827" s="1344"/>
      <c r="O827" s="1345"/>
      <c r="P827" s="1250"/>
      <c r="Q827" s="1346"/>
      <c r="R827" s="1238"/>
      <c r="S827" s="1745"/>
      <c r="T827" s="1250"/>
      <c r="U827" s="1242"/>
      <c r="V827" s="1291"/>
      <c r="W827" s="1684" t="s">
        <v>4708</v>
      </c>
      <c r="X827" s="670" t="s">
        <v>30</v>
      </c>
      <c r="Y827" s="1305">
        <f>$Y$659</f>
        <v>0.85</v>
      </c>
      <c r="Z827" s="1220"/>
      <c r="AA827" s="1220"/>
      <c r="AB827" s="1220"/>
      <c r="AC827" s="1220"/>
      <c r="AD827" s="1220"/>
      <c r="AE827" s="1306"/>
      <c r="AF827" s="391">
        <f>ROUND(ROUND(ROUND(G728*Q800,0)*U824,0)*Y827,0)</f>
        <v>113</v>
      </c>
      <c r="AG827" s="268"/>
    </row>
    <row r="828" spans="1:33" ht="17.100000000000001" customHeight="1">
      <c r="A828" s="243">
        <v>63</v>
      </c>
      <c r="B828" s="351" t="s">
        <v>9797</v>
      </c>
      <c r="C828" s="870" t="s">
        <v>14976</v>
      </c>
      <c r="D828" s="604"/>
      <c r="E828" s="604"/>
      <c r="F828" s="1131"/>
      <c r="G828" s="605"/>
      <c r="H828" s="605"/>
      <c r="I828" s="607"/>
      <c r="J828" s="646"/>
      <c r="K828" s="748"/>
      <c r="L828" s="748"/>
      <c r="M828" s="1250"/>
      <c r="N828" s="1344"/>
      <c r="O828" s="1345"/>
      <c r="P828" s="1250"/>
      <c r="Q828" s="1346"/>
      <c r="R828" s="1238"/>
      <c r="S828" s="1745"/>
      <c r="T828" s="1250"/>
      <c r="U828" s="1242"/>
      <c r="V828" s="1291"/>
      <c r="W828" s="1805"/>
      <c r="X828" s="1225"/>
      <c r="Y828" s="1306"/>
      <c r="Z828" s="1302" t="s">
        <v>11869</v>
      </c>
      <c r="AA828" s="1303" t="s">
        <v>30</v>
      </c>
      <c r="AB828" s="1304">
        <v>0.85</v>
      </c>
      <c r="AC828" s="1215"/>
      <c r="AD828" s="1215"/>
      <c r="AE828" s="1294"/>
      <c r="AF828" s="391">
        <f>ROUND(ROUND(ROUND(ROUND(G728*Q800,0)*U824,0)*Y827,0)*AB828,0)</f>
        <v>96</v>
      </c>
      <c r="AG828" s="268"/>
    </row>
    <row r="829" spans="1:33" ht="17.100000000000001" customHeight="1">
      <c r="A829" s="243">
        <v>63</v>
      </c>
      <c r="B829" s="351" t="s">
        <v>9799</v>
      </c>
      <c r="C829" s="870" t="s">
        <v>14977</v>
      </c>
      <c r="D829" s="604"/>
      <c r="E829" s="604"/>
      <c r="F829" s="1131"/>
      <c r="G829" s="605"/>
      <c r="H829" s="605"/>
      <c r="I829" s="607"/>
      <c r="J829" s="646"/>
      <c r="K829" s="748"/>
      <c r="L829" s="748"/>
      <c r="M829" s="1250"/>
      <c r="N829" s="1344"/>
      <c r="O829" s="1345"/>
      <c r="P829" s="1250"/>
      <c r="Q829" s="1346"/>
      <c r="R829" s="1238"/>
      <c r="S829" s="1745"/>
      <c r="T829" s="1250"/>
      <c r="U829" s="1242"/>
      <c r="V829" s="1291"/>
      <c r="W829" s="1233"/>
      <c r="X829" s="670"/>
      <c r="Y829" s="1320"/>
      <c r="Z829" s="1215"/>
      <c r="AA829" s="1215"/>
      <c r="AB829" s="1294"/>
      <c r="AC829" s="1533" t="s">
        <v>167</v>
      </c>
      <c r="AD829" s="1250">
        <v>5</v>
      </c>
      <c r="AE829" s="1308" t="s">
        <v>168</v>
      </c>
      <c r="AF829" s="391">
        <f>ROUND(ROUND(ROUND(G728*Q800,0)*U824,0)-AD829,0)</f>
        <v>128</v>
      </c>
      <c r="AG829" s="268"/>
    </row>
    <row r="830" spans="1:33" ht="17.100000000000001" customHeight="1">
      <c r="A830" s="243">
        <v>63</v>
      </c>
      <c r="B830" s="351" t="s">
        <v>9801</v>
      </c>
      <c r="C830" s="870" t="s">
        <v>14978</v>
      </c>
      <c r="D830" s="604"/>
      <c r="E830" s="604"/>
      <c r="F830" s="1131"/>
      <c r="G830" s="605"/>
      <c r="H830" s="605"/>
      <c r="I830" s="607"/>
      <c r="J830" s="646"/>
      <c r="K830" s="748"/>
      <c r="L830" s="748"/>
      <c r="M830" s="1250"/>
      <c r="N830" s="1344"/>
      <c r="O830" s="1345"/>
      <c r="P830" s="1250"/>
      <c r="Q830" s="1346"/>
      <c r="R830" s="1238"/>
      <c r="S830" s="1246"/>
      <c r="T830" s="1250"/>
      <c r="U830" s="1242"/>
      <c r="V830" s="1242"/>
      <c r="W830" s="1234"/>
      <c r="X830" s="1225"/>
      <c r="Y830" s="1322"/>
      <c r="Z830" s="1233" t="s">
        <v>11869</v>
      </c>
      <c r="AA830" s="670" t="s">
        <v>30</v>
      </c>
      <c r="AB830" s="1309">
        <v>0.85</v>
      </c>
      <c r="AC830" s="1745"/>
      <c r="AD830" s="1250"/>
      <c r="AE830" s="1308"/>
      <c r="AF830" s="391">
        <f>ROUND(ROUND(ROUND(ROUND(G728*Q800,0)*U824,0)*AB830,0)-AD829,0)</f>
        <v>108</v>
      </c>
      <c r="AG830" s="268"/>
    </row>
    <row r="831" spans="1:33" ht="17.100000000000001" customHeight="1">
      <c r="A831" s="243">
        <v>63</v>
      </c>
      <c r="B831" s="351" t="s">
        <v>9803</v>
      </c>
      <c r="C831" s="870" t="s">
        <v>14979</v>
      </c>
      <c r="D831" s="604"/>
      <c r="E831" s="604"/>
      <c r="F831" s="1131"/>
      <c r="G831" s="605"/>
      <c r="H831" s="605"/>
      <c r="I831" s="607"/>
      <c r="J831" s="646"/>
      <c r="K831" s="748"/>
      <c r="L831" s="748"/>
      <c r="M831" s="1250"/>
      <c r="N831" s="1344"/>
      <c r="O831" s="1345"/>
      <c r="P831" s="1250"/>
      <c r="Q831" s="1346"/>
      <c r="R831" s="1238"/>
      <c r="S831" s="1246"/>
      <c r="T831" s="1250"/>
      <c r="U831" s="1242"/>
      <c r="V831" s="1242"/>
      <c r="W831" s="1684" t="s">
        <v>4703</v>
      </c>
      <c r="X831" s="1250" t="s">
        <v>30</v>
      </c>
      <c r="Y831" s="1291">
        <f>$Y$657</f>
        <v>0.7</v>
      </c>
      <c r="Z831" s="1226"/>
      <c r="AA831" s="1226"/>
      <c r="AB831" s="1310"/>
      <c r="AC831" s="1745"/>
      <c r="AD831" s="1242"/>
      <c r="AE831" s="1291"/>
      <c r="AF831" s="391">
        <f>ROUND(ROUND(ROUND(ROUND(G728*Q800,0)*U824,0)*Y831,0)-AD829,0)</f>
        <v>88</v>
      </c>
      <c r="AG831" s="268"/>
    </row>
    <row r="832" spans="1:33" ht="17.100000000000001" customHeight="1">
      <c r="A832" s="243">
        <v>63</v>
      </c>
      <c r="B832" s="351" t="s">
        <v>9805</v>
      </c>
      <c r="C832" s="870" t="s">
        <v>14980</v>
      </c>
      <c r="D832" s="604"/>
      <c r="E832" s="604"/>
      <c r="F832" s="1131"/>
      <c r="G832" s="605"/>
      <c r="H832" s="605"/>
      <c r="I832" s="607"/>
      <c r="J832" s="646"/>
      <c r="K832" s="748"/>
      <c r="L832" s="748"/>
      <c r="M832" s="1250"/>
      <c r="N832" s="1344"/>
      <c r="O832" s="1345"/>
      <c r="P832" s="1250"/>
      <c r="Q832" s="1346"/>
      <c r="R832" s="1238"/>
      <c r="S832" s="1246"/>
      <c r="T832" s="1250"/>
      <c r="U832" s="1242"/>
      <c r="V832" s="1242"/>
      <c r="W832" s="1805"/>
      <c r="X832" s="1225"/>
      <c r="Y832" s="1306"/>
      <c r="Z832" s="1302" t="s">
        <v>11869</v>
      </c>
      <c r="AA832" s="1303" t="s">
        <v>30</v>
      </c>
      <c r="AB832" s="1311">
        <v>0.85</v>
      </c>
      <c r="AC832" s="1745"/>
      <c r="AD832" s="1242"/>
      <c r="AE832" s="1291"/>
      <c r="AF832" s="391">
        <f>ROUND(ROUND(ROUND(ROUND(ROUND(G728*Q800,0)*U824,0)*Y831,0)*AB832,0)-AD829,0)</f>
        <v>74</v>
      </c>
      <c r="AG832" s="268"/>
    </row>
    <row r="833" spans="1:33" ht="17.100000000000001" customHeight="1">
      <c r="A833" s="243">
        <v>63</v>
      </c>
      <c r="B833" s="351" t="s">
        <v>9807</v>
      </c>
      <c r="C833" s="870" t="s">
        <v>14981</v>
      </c>
      <c r="D833" s="604"/>
      <c r="E833" s="604"/>
      <c r="F833" s="1131"/>
      <c r="G833" s="605"/>
      <c r="H833" s="605"/>
      <c r="I833" s="607"/>
      <c r="J833" s="646"/>
      <c r="K833" s="748"/>
      <c r="L833" s="748"/>
      <c r="M833" s="1250"/>
      <c r="N833" s="1344"/>
      <c r="O833" s="1345"/>
      <c r="P833" s="1250"/>
      <c r="Q833" s="1346"/>
      <c r="R833" s="1238"/>
      <c r="S833" s="1246"/>
      <c r="T833" s="1250"/>
      <c r="U833" s="1242"/>
      <c r="V833" s="1291"/>
      <c r="W833" s="1684" t="s">
        <v>4708</v>
      </c>
      <c r="X833" s="1250" t="s">
        <v>30</v>
      </c>
      <c r="Y833" s="1291">
        <f>$Y$659</f>
        <v>0.85</v>
      </c>
      <c r="Z833" s="1220"/>
      <c r="AA833" s="1220"/>
      <c r="AB833" s="1306"/>
      <c r="AC833" s="1745"/>
      <c r="AD833" s="1242"/>
      <c r="AE833" s="1291"/>
      <c r="AF833" s="391">
        <f>ROUND(ROUND(ROUND(ROUND(G728*Q800,0)*U824,0)*Y833,0)-AD829,0)</f>
        <v>108</v>
      </c>
      <c r="AG833" s="268"/>
    </row>
    <row r="834" spans="1:33" ht="17.100000000000001" customHeight="1">
      <c r="A834" s="243">
        <v>63</v>
      </c>
      <c r="B834" s="351" t="s">
        <v>9809</v>
      </c>
      <c r="C834" s="870" t="s">
        <v>14982</v>
      </c>
      <c r="D834" s="604"/>
      <c r="E834" s="604"/>
      <c r="F834" s="1131"/>
      <c r="G834" s="605"/>
      <c r="H834" s="605"/>
      <c r="I834" s="607"/>
      <c r="J834" s="646"/>
      <c r="K834" s="748"/>
      <c r="L834" s="748"/>
      <c r="M834" s="1250"/>
      <c r="N834" s="1344"/>
      <c r="O834" s="1345"/>
      <c r="P834" s="1250"/>
      <c r="Q834" s="1346"/>
      <c r="R834" s="1258"/>
      <c r="S834" s="1240"/>
      <c r="T834" s="1225"/>
      <c r="U834" s="1220"/>
      <c r="V834" s="1306"/>
      <c r="W834" s="1805"/>
      <c r="X834" s="1225"/>
      <c r="Y834" s="1306"/>
      <c r="Z834" s="1302" t="s">
        <v>11869</v>
      </c>
      <c r="AA834" s="1303" t="s">
        <v>30</v>
      </c>
      <c r="AB834" s="1311">
        <v>0.85</v>
      </c>
      <c r="AC834" s="1746"/>
      <c r="AD834" s="1220"/>
      <c r="AE834" s="1306"/>
      <c r="AF834" s="391">
        <f>ROUND(ROUND(ROUND(ROUND(ROUND(G728*Q800,0)*U824,0)*Y833,0)*AB834,0)-AD829,0)</f>
        <v>91</v>
      </c>
      <c r="AG834" s="268"/>
    </row>
    <row r="835" spans="1:33" ht="17.100000000000001" customHeight="1">
      <c r="A835" s="243">
        <v>63</v>
      </c>
      <c r="B835" s="351" t="s">
        <v>9811</v>
      </c>
      <c r="C835" s="870" t="s">
        <v>14983</v>
      </c>
      <c r="D835" s="604"/>
      <c r="E835" s="604"/>
      <c r="F835" s="604"/>
      <c r="G835" s="605"/>
      <c r="H835" s="605"/>
      <c r="I835" s="607"/>
      <c r="J835" s="1593" t="s">
        <v>11892</v>
      </c>
      <c r="K835" s="641"/>
      <c r="L835" s="641"/>
      <c r="M835" s="602"/>
      <c r="N835" s="1102"/>
      <c r="O835" s="604"/>
      <c r="P835" s="605"/>
      <c r="Q835" s="607"/>
      <c r="R835" s="670"/>
      <c r="S835" s="670"/>
      <c r="T835" s="602"/>
      <c r="U835" s="602"/>
      <c r="V835" s="602"/>
      <c r="W835" s="1233"/>
      <c r="X835" s="670"/>
      <c r="Y835" s="1320"/>
      <c r="Z835" s="1215"/>
      <c r="AA835" s="1215"/>
      <c r="AB835" s="1215"/>
      <c r="AC835" s="1215"/>
      <c r="AD835" s="1215"/>
      <c r="AE835" s="1294"/>
      <c r="AF835" s="391">
        <f>ROUND(ROUND(G728+K836,0)*Q800,0)</f>
        <v>269</v>
      </c>
      <c r="AG835" s="268"/>
    </row>
    <row r="836" spans="1:33" ht="17.100000000000001" customHeight="1">
      <c r="A836" s="243">
        <v>63</v>
      </c>
      <c r="B836" s="351" t="s">
        <v>9813</v>
      </c>
      <c r="C836" s="870" t="s">
        <v>14984</v>
      </c>
      <c r="D836" s="604"/>
      <c r="E836" s="604"/>
      <c r="F836" s="604"/>
      <c r="G836" s="605"/>
      <c r="H836" s="605"/>
      <c r="I836" s="607"/>
      <c r="J836" s="1745"/>
      <c r="K836" s="1250">
        <v>8</v>
      </c>
      <c r="L836" s="638" t="s">
        <v>16</v>
      </c>
      <c r="M836" s="605"/>
      <c r="N836" s="1102"/>
      <c r="O836" s="604"/>
      <c r="P836" s="605"/>
      <c r="Q836" s="607"/>
      <c r="R836" s="1250"/>
      <c r="S836" s="1250"/>
      <c r="T836" s="605"/>
      <c r="U836" s="605"/>
      <c r="V836" s="605"/>
      <c r="W836" s="1234"/>
      <c r="X836" s="1225"/>
      <c r="Y836" s="1322"/>
      <c r="Z836" s="1233" t="s">
        <v>11869</v>
      </c>
      <c r="AA836" s="670" t="s">
        <v>30</v>
      </c>
      <c r="AB836" s="1293">
        <v>0.85</v>
      </c>
      <c r="AC836" s="1215"/>
      <c r="AD836" s="1215"/>
      <c r="AE836" s="1294"/>
      <c r="AF836" s="391">
        <f>ROUND(ROUND(ROUND(G728+K836,0)*Q800,0)*AB836,0)</f>
        <v>229</v>
      </c>
      <c r="AG836" s="268"/>
    </row>
    <row r="837" spans="1:33" ht="17.100000000000001" customHeight="1">
      <c r="A837" s="243">
        <v>63</v>
      </c>
      <c r="B837" s="351" t="s">
        <v>9815</v>
      </c>
      <c r="C837" s="870" t="s">
        <v>14985</v>
      </c>
      <c r="D837" s="604"/>
      <c r="E837" s="604"/>
      <c r="F837" s="604"/>
      <c r="G837" s="605"/>
      <c r="H837" s="605"/>
      <c r="I837" s="607"/>
      <c r="J837" s="1745"/>
      <c r="K837" s="748"/>
      <c r="L837" s="1250"/>
      <c r="M837" s="1316"/>
      <c r="N837" s="1314"/>
      <c r="O837" s="1315"/>
      <c r="P837" s="1316"/>
      <c r="Q837" s="1317"/>
      <c r="R837" s="1251"/>
      <c r="S837" s="1251"/>
      <c r="T837" s="605"/>
      <c r="U837" s="605"/>
      <c r="V837" s="605"/>
      <c r="W837" s="1684" t="s">
        <v>4703</v>
      </c>
      <c r="X837" s="670" t="s">
        <v>30</v>
      </c>
      <c r="Y837" s="1305">
        <f>$Y$657</f>
        <v>0.7</v>
      </c>
      <c r="Z837" s="1226"/>
      <c r="AA837" s="1226"/>
      <c r="AB837" s="1226"/>
      <c r="AC837" s="1226"/>
      <c r="AD837" s="1226"/>
      <c r="AE837" s="1310"/>
      <c r="AF837" s="391">
        <f>ROUND(ROUND(ROUND(G728+K836,0)*Q800,0)*Y837,0)</f>
        <v>188</v>
      </c>
      <c r="AG837" s="268"/>
    </row>
    <row r="838" spans="1:33" ht="17.100000000000001" customHeight="1">
      <c r="A838" s="243">
        <v>63</v>
      </c>
      <c r="B838" s="351" t="s">
        <v>9817</v>
      </c>
      <c r="C838" s="870" t="s">
        <v>14986</v>
      </c>
      <c r="D838" s="604"/>
      <c r="E838" s="604"/>
      <c r="F838" s="604"/>
      <c r="G838" s="605"/>
      <c r="H838" s="605"/>
      <c r="I838" s="607"/>
      <c r="J838" s="1745"/>
      <c r="K838" s="748"/>
      <c r="L838" s="1250"/>
      <c r="M838" s="1316"/>
      <c r="N838" s="1314"/>
      <c r="O838" s="1315"/>
      <c r="P838" s="1316"/>
      <c r="Q838" s="1317"/>
      <c r="R838" s="1251"/>
      <c r="S838" s="1251"/>
      <c r="T838" s="605"/>
      <c r="U838" s="605"/>
      <c r="V838" s="605"/>
      <c r="W838" s="1805"/>
      <c r="X838" s="1225"/>
      <c r="Y838" s="1306"/>
      <c r="Z838" s="1302" t="s">
        <v>11869</v>
      </c>
      <c r="AA838" s="1303" t="s">
        <v>30</v>
      </c>
      <c r="AB838" s="1304">
        <v>0.85</v>
      </c>
      <c r="AC838" s="1215"/>
      <c r="AD838" s="1215"/>
      <c r="AE838" s="1294"/>
      <c r="AF838" s="391">
        <f>ROUND(ROUND(ROUND(ROUND(G728+K836,0)*Q800,0)*Y837,0)*AB838,0)</f>
        <v>160</v>
      </c>
      <c r="AG838" s="268"/>
    </row>
    <row r="839" spans="1:33" ht="17.100000000000001" customHeight="1">
      <c r="A839" s="243">
        <v>63</v>
      </c>
      <c r="B839" s="351" t="s">
        <v>9819</v>
      </c>
      <c r="C839" s="870" t="s">
        <v>14987</v>
      </c>
      <c r="D839" s="604"/>
      <c r="E839" s="604"/>
      <c r="F839" s="604"/>
      <c r="G839" s="605"/>
      <c r="H839" s="605"/>
      <c r="I839" s="607"/>
      <c r="J839" s="1745"/>
      <c r="K839" s="748"/>
      <c r="L839" s="1250"/>
      <c r="M839" s="1316"/>
      <c r="N839" s="1314"/>
      <c r="O839" s="1315"/>
      <c r="P839" s="1316"/>
      <c r="Q839" s="1317"/>
      <c r="R839" s="1251"/>
      <c r="S839" s="1251"/>
      <c r="T839" s="605"/>
      <c r="U839" s="605"/>
      <c r="V839" s="605"/>
      <c r="W839" s="1684" t="s">
        <v>4708</v>
      </c>
      <c r="X839" s="670" t="s">
        <v>30</v>
      </c>
      <c r="Y839" s="1305">
        <f>$Y$659</f>
        <v>0.85</v>
      </c>
      <c r="Z839" s="1220"/>
      <c r="AA839" s="1220"/>
      <c r="AB839" s="1220"/>
      <c r="AC839" s="1220"/>
      <c r="AD839" s="1220"/>
      <c r="AE839" s="1306"/>
      <c r="AF839" s="391">
        <f>ROUND(ROUND(ROUND(G728+K836,0)*Q800,0)*Y839,0)</f>
        <v>229</v>
      </c>
      <c r="AG839" s="268"/>
    </row>
    <row r="840" spans="1:33" ht="17.100000000000001" customHeight="1">
      <c r="A840" s="243">
        <v>63</v>
      </c>
      <c r="B840" s="351" t="s">
        <v>9821</v>
      </c>
      <c r="C840" s="870" t="s">
        <v>14988</v>
      </c>
      <c r="D840" s="604"/>
      <c r="E840" s="604"/>
      <c r="F840" s="604"/>
      <c r="G840" s="605"/>
      <c r="H840" s="605"/>
      <c r="I840" s="607"/>
      <c r="J840" s="1745"/>
      <c r="K840" s="748"/>
      <c r="L840" s="1250"/>
      <c r="M840" s="1316"/>
      <c r="N840" s="1314"/>
      <c r="O840" s="1315"/>
      <c r="P840" s="1316"/>
      <c r="Q840" s="1317"/>
      <c r="R840" s="1251"/>
      <c r="S840" s="1251"/>
      <c r="T840" s="605"/>
      <c r="U840" s="605"/>
      <c r="V840" s="605"/>
      <c r="W840" s="1805"/>
      <c r="X840" s="1225"/>
      <c r="Y840" s="1306"/>
      <c r="Z840" s="1302" t="s">
        <v>11869</v>
      </c>
      <c r="AA840" s="1303" t="s">
        <v>30</v>
      </c>
      <c r="AB840" s="1304">
        <v>0.85</v>
      </c>
      <c r="AC840" s="1215"/>
      <c r="AD840" s="1215"/>
      <c r="AE840" s="1294"/>
      <c r="AF840" s="391">
        <f>ROUND(ROUND(ROUND(ROUND(G728+K836,0)*Q800,0)*Y839,0)*AB840,0)</f>
        <v>195</v>
      </c>
      <c r="AG840" s="268"/>
    </row>
    <row r="841" spans="1:33" ht="17.100000000000001" customHeight="1">
      <c r="A841" s="243">
        <v>63</v>
      </c>
      <c r="B841" s="351" t="s">
        <v>9823</v>
      </c>
      <c r="C841" s="870" t="s">
        <v>14989</v>
      </c>
      <c r="D841" s="604"/>
      <c r="E841" s="604"/>
      <c r="F841" s="604"/>
      <c r="G841" s="605"/>
      <c r="H841" s="605"/>
      <c r="I841" s="607"/>
      <c r="J841" s="1745"/>
      <c r="K841" s="748"/>
      <c r="L841" s="1250"/>
      <c r="M841" s="1316"/>
      <c r="N841" s="1314"/>
      <c r="O841" s="1315"/>
      <c r="P841" s="1316"/>
      <c r="Q841" s="1317"/>
      <c r="R841" s="1251"/>
      <c r="S841" s="1251"/>
      <c r="T841" s="605"/>
      <c r="U841" s="605"/>
      <c r="V841" s="605"/>
      <c r="W841" s="1233"/>
      <c r="X841" s="670"/>
      <c r="Y841" s="1320"/>
      <c r="Z841" s="1215"/>
      <c r="AA841" s="1215"/>
      <c r="AB841" s="1294"/>
      <c r="AC841" s="1533" t="s">
        <v>167</v>
      </c>
      <c r="AD841" s="1250">
        <v>5</v>
      </c>
      <c r="AE841" s="1308" t="s">
        <v>168</v>
      </c>
      <c r="AF841" s="391">
        <f>ROUND(ROUND(ROUND(G728+K836,0)*Q800,0)-AD841,0)</f>
        <v>264</v>
      </c>
      <c r="AG841" s="268"/>
    </row>
    <row r="842" spans="1:33" ht="17.100000000000001" customHeight="1">
      <c r="A842" s="243">
        <v>63</v>
      </c>
      <c r="B842" s="351" t="s">
        <v>9825</v>
      </c>
      <c r="C842" s="870" t="s">
        <v>14990</v>
      </c>
      <c r="D842" s="604"/>
      <c r="E842" s="604"/>
      <c r="F842" s="604"/>
      <c r="G842" s="605"/>
      <c r="H842" s="605"/>
      <c r="I842" s="607"/>
      <c r="J842" s="646"/>
      <c r="K842" s="748"/>
      <c r="L842" s="1250"/>
      <c r="M842" s="1316"/>
      <c r="N842" s="1314"/>
      <c r="O842" s="1315"/>
      <c r="P842" s="1316"/>
      <c r="Q842" s="1317"/>
      <c r="R842" s="1251"/>
      <c r="S842" s="1251"/>
      <c r="T842" s="605"/>
      <c r="U842" s="605"/>
      <c r="V842" s="605"/>
      <c r="W842" s="1234"/>
      <c r="X842" s="1225"/>
      <c r="Y842" s="1322"/>
      <c r="Z842" s="1233" t="s">
        <v>11869</v>
      </c>
      <c r="AA842" s="670" t="s">
        <v>30</v>
      </c>
      <c r="AB842" s="1309">
        <v>0.85</v>
      </c>
      <c r="AC842" s="1745"/>
      <c r="AD842" s="1250"/>
      <c r="AE842" s="1308"/>
      <c r="AF842" s="391">
        <f>ROUND(ROUND(ROUND(ROUND(G728+K836,0)*Q800,0)*AB842,0)-AD841,0)</f>
        <v>224</v>
      </c>
      <c r="AG842" s="268"/>
    </row>
    <row r="843" spans="1:33" ht="17.100000000000001" customHeight="1">
      <c r="A843" s="243">
        <v>63</v>
      </c>
      <c r="B843" s="351" t="s">
        <v>9827</v>
      </c>
      <c r="C843" s="870" t="s">
        <v>14991</v>
      </c>
      <c r="D843" s="604"/>
      <c r="E843" s="604"/>
      <c r="F843" s="604"/>
      <c r="G843" s="605"/>
      <c r="H843" s="605"/>
      <c r="I843" s="607"/>
      <c r="J843" s="646"/>
      <c r="K843" s="748"/>
      <c r="L843" s="1250"/>
      <c r="M843" s="1316"/>
      <c r="N843" s="1314"/>
      <c r="O843" s="1315"/>
      <c r="P843" s="1316"/>
      <c r="Q843" s="1317"/>
      <c r="R843" s="1251"/>
      <c r="S843" s="1251"/>
      <c r="T843" s="605"/>
      <c r="U843" s="605"/>
      <c r="V843" s="605"/>
      <c r="W843" s="1684" t="s">
        <v>4703</v>
      </c>
      <c r="X843" s="1250" t="s">
        <v>30</v>
      </c>
      <c r="Y843" s="1291">
        <v>0.7</v>
      </c>
      <c r="Z843" s="1226"/>
      <c r="AA843" s="1226"/>
      <c r="AB843" s="1310"/>
      <c r="AC843" s="1745"/>
      <c r="AD843" s="1242"/>
      <c r="AE843" s="1291"/>
      <c r="AF843" s="391">
        <f>ROUND(ROUND(ROUND(ROUND(G728+K836,0)*Q800,0)*Y843,0)-AD841,0)</f>
        <v>183</v>
      </c>
      <c r="AG843" s="268"/>
    </row>
    <row r="844" spans="1:33" ht="17.100000000000001" customHeight="1">
      <c r="A844" s="243">
        <v>63</v>
      </c>
      <c r="B844" s="351" t="s">
        <v>9829</v>
      </c>
      <c r="C844" s="870" t="s">
        <v>14992</v>
      </c>
      <c r="D844" s="604"/>
      <c r="E844" s="604"/>
      <c r="F844" s="604"/>
      <c r="G844" s="605"/>
      <c r="H844" s="605"/>
      <c r="I844" s="607"/>
      <c r="J844" s="646"/>
      <c r="K844" s="748"/>
      <c r="L844" s="1250"/>
      <c r="M844" s="1316"/>
      <c r="N844" s="1314"/>
      <c r="O844" s="1315"/>
      <c r="P844" s="1316"/>
      <c r="Q844" s="1317"/>
      <c r="R844" s="1251"/>
      <c r="S844" s="1251"/>
      <c r="T844" s="605"/>
      <c r="U844" s="605"/>
      <c r="V844" s="605"/>
      <c r="W844" s="1805"/>
      <c r="X844" s="1225"/>
      <c r="Y844" s="1306"/>
      <c r="Z844" s="1302" t="s">
        <v>11869</v>
      </c>
      <c r="AA844" s="1303" t="s">
        <v>30</v>
      </c>
      <c r="AB844" s="1311">
        <v>0.85</v>
      </c>
      <c r="AC844" s="1745"/>
      <c r="AD844" s="1242"/>
      <c r="AE844" s="1291"/>
      <c r="AF844" s="391">
        <f>ROUND(ROUND(ROUND(ROUND(ROUND(G728+K836,0)*Q800,0)*Y843,0)*AB844,0)-AD841,0)</f>
        <v>155</v>
      </c>
      <c r="AG844" s="268"/>
    </row>
    <row r="845" spans="1:33" ht="17.100000000000001" customHeight="1">
      <c r="A845" s="243">
        <v>63</v>
      </c>
      <c r="B845" s="351" t="s">
        <v>9831</v>
      </c>
      <c r="C845" s="870" t="s">
        <v>14993</v>
      </c>
      <c r="D845" s="604"/>
      <c r="E845" s="604"/>
      <c r="F845" s="604"/>
      <c r="G845" s="605"/>
      <c r="H845" s="605"/>
      <c r="I845" s="607"/>
      <c r="J845" s="646"/>
      <c r="K845" s="748"/>
      <c r="L845" s="1250"/>
      <c r="M845" s="1316"/>
      <c r="N845" s="1314"/>
      <c r="O845" s="1315"/>
      <c r="P845" s="1316"/>
      <c r="Q845" s="1317"/>
      <c r="R845" s="1251"/>
      <c r="S845" s="1251"/>
      <c r="T845" s="605"/>
      <c r="U845" s="605"/>
      <c r="V845" s="605"/>
      <c r="W845" s="1684" t="s">
        <v>4708</v>
      </c>
      <c r="X845" s="1250" t="s">
        <v>30</v>
      </c>
      <c r="Y845" s="1291">
        <v>0.85</v>
      </c>
      <c r="Z845" s="1220"/>
      <c r="AA845" s="1220"/>
      <c r="AB845" s="1306"/>
      <c r="AC845" s="1745"/>
      <c r="AD845" s="1242"/>
      <c r="AE845" s="1291"/>
      <c r="AF845" s="391">
        <f>ROUND(ROUND(ROUND(ROUND(G728+K836,0)*Q800,0)*Y845,0)-AD841,0)</f>
        <v>224</v>
      </c>
      <c r="AG845" s="268"/>
    </row>
    <row r="846" spans="1:33" ht="17.100000000000001" customHeight="1">
      <c r="A846" s="243">
        <v>63</v>
      </c>
      <c r="B846" s="351" t="s">
        <v>9833</v>
      </c>
      <c r="C846" s="870" t="s">
        <v>14994</v>
      </c>
      <c r="D846" s="604"/>
      <c r="E846" s="604"/>
      <c r="F846" s="604"/>
      <c r="G846" s="605"/>
      <c r="H846" s="605"/>
      <c r="I846" s="607"/>
      <c r="J846" s="646"/>
      <c r="K846" s="748"/>
      <c r="L846" s="1250"/>
      <c r="M846" s="1316"/>
      <c r="N846" s="1314"/>
      <c r="O846" s="1315"/>
      <c r="P846" s="1316"/>
      <c r="Q846" s="1317"/>
      <c r="R846" s="1251"/>
      <c r="S846" s="1251"/>
      <c r="T846" s="605"/>
      <c r="U846" s="605"/>
      <c r="V846" s="605"/>
      <c r="W846" s="1805"/>
      <c r="X846" s="1225"/>
      <c r="Y846" s="1306"/>
      <c r="Z846" s="1302" t="s">
        <v>11869</v>
      </c>
      <c r="AA846" s="1303" t="s">
        <v>30</v>
      </c>
      <c r="AB846" s="1311">
        <v>0.85</v>
      </c>
      <c r="AC846" s="1746"/>
      <c r="AD846" s="1220"/>
      <c r="AE846" s="1306"/>
      <c r="AF846" s="391">
        <f>ROUND(ROUND(ROUND(ROUND(ROUND(G728+K836,0)*Q800,0)*Y845,0)*AB846,0)-AD841,0)</f>
        <v>190</v>
      </c>
      <c r="AG846" s="268"/>
    </row>
    <row r="847" spans="1:33" ht="17.100000000000001" customHeight="1">
      <c r="A847" s="243">
        <v>63</v>
      </c>
      <c r="B847" s="351" t="s">
        <v>9835</v>
      </c>
      <c r="C847" s="870" t="s">
        <v>14995</v>
      </c>
      <c r="D847" s="604"/>
      <c r="E847" s="604"/>
      <c r="F847" s="1252"/>
      <c r="G847" s="1296"/>
      <c r="H847" s="605"/>
      <c r="I847" s="607"/>
      <c r="J847" s="646"/>
      <c r="K847" s="1324"/>
      <c r="L847" s="1325"/>
      <c r="M847" s="1316"/>
      <c r="N847" s="1314"/>
      <c r="O847" s="1315"/>
      <c r="P847" s="1316"/>
      <c r="Q847" s="1317"/>
      <c r="R847" s="1749" t="s">
        <v>11301</v>
      </c>
      <c r="S847" s="1622" t="s">
        <v>235</v>
      </c>
      <c r="T847" s="602"/>
      <c r="U847" s="602"/>
      <c r="V847" s="1286"/>
      <c r="W847" s="1233"/>
      <c r="X847" s="670"/>
      <c r="Y847" s="1320"/>
      <c r="Z847" s="1215"/>
      <c r="AA847" s="1215"/>
      <c r="AB847" s="1215"/>
      <c r="AC847" s="1215"/>
      <c r="AD847" s="1215"/>
      <c r="AE847" s="1294"/>
      <c r="AF847" s="391">
        <f>ROUND(ROUND(ROUND(G728+K836,0)*Q800,0)*U848,0)</f>
        <v>188</v>
      </c>
      <c r="AG847" s="268"/>
    </row>
    <row r="848" spans="1:33" ht="17.100000000000001" customHeight="1">
      <c r="A848" s="243">
        <v>63</v>
      </c>
      <c r="B848" s="351" t="s">
        <v>9837</v>
      </c>
      <c r="C848" s="870" t="s">
        <v>14996</v>
      </c>
      <c r="D848" s="604"/>
      <c r="E848" s="604"/>
      <c r="F848" s="1252"/>
      <c r="G848" s="1296"/>
      <c r="H848" s="605"/>
      <c r="I848" s="607"/>
      <c r="J848" s="646"/>
      <c r="K848" s="1250"/>
      <c r="L848" s="638"/>
      <c r="M848" s="1316"/>
      <c r="N848" s="1314"/>
      <c r="O848" s="1315"/>
      <c r="P848" s="1316"/>
      <c r="Q848" s="1317"/>
      <c r="R848" s="1758"/>
      <c r="S848" s="1745"/>
      <c r="T848" s="1250" t="s">
        <v>30</v>
      </c>
      <c r="U848" s="1242">
        <v>0.7</v>
      </c>
      <c r="V848" s="607"/>
      <c r="W848" s="1234"/>
      <c r="X848" s="1225"/>
      <c r="Y848" s="1322"/>
      <c r="Z848" s="1233" t="s">
        <v>11869</v>
      </c>
      <c r="AA848" s="670" t="s">
        <v>30</v>
      </c>
      <c r="AB848" s="1293">
        <v>0.85</v>
      </c>
      <c r="AC848" s="1215"/>
      <c r="AD848" s="1215"/>
      <c r="AE848" s="1294"/>
      <c r="AF848" s="391">
        <f>ROUND(ROUND(ROUND(ROUND(G728+K836,0)*Q800,0)*U848,0)*AB848,0)</f>
        <v>160</v>
      </c>
      <c r="AG848" s="268"/>
    </row>
    <row r="849" spans="1:33" ht="17.100000000000001" customHeight="1">
      <c r="A849" s="243">
        <v>63</v>
      </c>
      <c r="B849" s="351" t="s">
        <v>9839</v>
      </c>
      <c r="C849" s="870" t="s">
        <v>14997</v>
      </c>
      <c r="D849" s="604"/>
      <c r="E849" s="604"/>
      <c r="F849" s="1131"/>
      <c r="G849" s="605"/>
      <c r="H849" s="605"/>
      <c r="I849" s="607"/>
      <c r="J849" s="646"/>
      <c r="K849" s="748"/>
      <c r="L849" s="748"/>
      <c r="M849" s="1250"/>
      <c r="N849" s="1344"/>
      <c r="O849" s="1345"/>
      <c r="P849" s="1250"/>
      <c r="Q849" s="1346"/>
      <c r="R849" s="1758"/>
      <c r="S849" s="1745"/>
      <c r="T849" s="1250"/>
      <c r="U849" s="1242"/>
      <c r="V849" s="1291"/>
      <c r="W849" s="1684" t="s">
        <v>4703</v>
      </c>
      <c r="X849" s="670" t="s">
        <v>30</v>
      </c>
      <c r="Y849" s="1305">
        <f>$Y$657</f>
        <v>0.7</v>
      </c>
      <c r="Z849" s="1226"/>
      <c r="AA849" s="1226"/>
      <c r="AB849" s="1226"/>
      <c r="AC849" s="1226"/>
      <c r="AD849" s="1226"/>
      <c r="AE849" s="1310"/>
      <c r="AF849" s="391">
        <f>ROUND(ROUND(ROUND(ROUND(G728+K836,0)*Q800,0)*U848,0)*Y849,0)</f>
        <v>132</v>
      </c>
      <c r="AG849" s="268"/>
    </row>
    <row r="850" spans="1:33" ht="17.100000000000001" customHeight="1">
      <c r="A850" s="243">
        <v>63</v>
      </c>
      <c r="B850" s="351" t="s">
        <v>9841</v>
      </c>
      <c r="C850" s="870" t="s">
        <v>14998</v>
      </c>
      <c r="D850" s="604"/>
      <c r="E850" s="604"/>
      <c r="F850" s="1131"/>
      <c r="G850" s="605"/>
      <c r="H850" s="605"/>
      <c r="I850" s="607"/>
      <c r="J850" s="646"/>
      <c r="K850" s="748"/>
      <c r="L850" s="748"/>
      <c r="M850" s="1250"/>
      <c r="N850" s="1344"/>
      <c r="O850" s="1345"/>
      <c r="P850" s="1250"/>
      <c r="Q850" s="1346"/>
      <c r="R850" s="1758"/>
      <c r="S850" s="1745"/>
      <c r="T850" s="1250"/>
      <c r="U850" s="1242"/>
      <c r="V850" s="1291"/>
      <c r="W850" s="1805"/>
      <c r="X850" s="1225"/>
      <c r="Y850" s="1306"/>
      <c r="Z850" s="1302" t="s">
        <v>11869</v>
      </c>
      <c r="AA850" s="1303" t="s">
        <v>30</v>
      </c>
      <c r="AB850" s="1304">
        <v>0.85</v>
      </c>
      <c r="AC850" s="1215"/>
      <c r="AD850" s="1215"/>
      <c r="AE850" s="1294"/>
      <c r="AF850" s="391">
        <f>ROUND(ROUND(ROUND(ROUND(ROUND(G728+K836,0)*Q800,0)*U848,0)*Y849,0)*AB850,0)</f>
        <v>112</v>
      </c>
      <c r="AG850" s="268"/>
    </row>
    <row r="851" spans="1:33" ht="17.100000000000001" customHeight="1">
      <c r="A851" s="243">
        <v>63</v>
      </c>
      <c r="B851" s="351" t="s">
        <v>9843</v>
      </c>
      <c r="C851" s="870" t="s">
        <v>14999</v>
      </c>
      <c r="D851" s="604"/>
      <c r="E851" s="604"/>
      <c r="F851" s="1131"/>
      <c r="G851" s="605"/>
      <c r="H851" s="605"/>
      <c r="I851" s="607"/>
      <c r="J851" s="646"/>
      <c r="K851" s="748"/>
      <c r="L851" s="748"/>
      <c r="M851" s="1250"/>
      <c r="N851" s="1344"/>
      <c r="O851" s="1345"/>
      <c r="P851" s="1250"/>
      <c r="Q851" s="1346"/>
      <c r="R851" s="1758"/>
      <c r="S851" s="1745"/>
      <c r="T851" s="1250"/>
      <c r="U851" s="1242"/>
      <c r="V851" s="1291"/>
      <c r="W851" s="1684" t="s">
        <v>4708</v>
      </c>
      <c r="X851" s="670" t="s">
        <v>30</v>
      </c>
      <c r="Y851" s="1305">
        <f>$Y$659</f>
        <v>0.85</v>
      </c>
      <c r="Z851" s="1220"/>
      <c r="AA851" s="1220"/>
      <c r="AB851" s="1220"/>
      <c r="AC851" s="1220"/>
      <c r="AD851" s="1220"/>
      <c r="AE851" s="1306"/>
      <c r="AF851" s="391">
        <f>ROUND(ROUND(ROUND(ROUND(G728+K836,0)*Q800,0)*U848,0)*Y851,0)</f>
        <v>160</v>
      </c>
      <c r="AG851" s="268"/>
    </row>
    <row r="852" spans="1:33" ht="17.100000000000001" customHeight="1">
      <c r="A852" s="243">
        <v>63</v>
      </c>
      <c r="B852" s="351" t="s">
        <v>9845</v>
      </c>
      <c r="C852" s="870" t="s">
        <v>15000</v>
      </c>
      <c r="D852" s="604"/>
      <c r="E852" s="604"/>
      <c r="F852" s="1131"/>
      <c r="G852" s="605"/>
      <c r="H852" s="605"/>
      <c r="I852" s="607"/>
      <c r="J852" s="748"/>
      <c r="K852" s="748"/>
      <c r="L852" s="748"/>
      <c r="M852" s="1250"/>
      <c r="N852" s="1344"/>
      <c r="O852" s="1345"/>
      <c r="P852" s="1250"/>
      <c r="Q852" s="1346"/>
      <c r="R852" s="1758"/>
      <c r="S852" s="1745"/>
      <c r="T852" s="1250"/>
      <c r="U852" s="1242"/>
      <c r="V852" s="1291"/>
      <c r="W852" s="1805"/>
      <c r="X852" s="1225"/>
      <c r="Y852" s="1306"/>
      <c r="Z852" s="1302" t="s">
        <v>11869</v>
      </c>
      <c r="AA852" s="1303" t="s">
        <v>30</v>
      </c>
      <c r="AB852" s="1304">
        <v>0.85</v>
      </c>
      <c r="AC852" s="1215"/>
      <c r="AD852" s="1215"/>
      <c r="AE852" s="1294"/>
      <c r="AF852" s="391">
        <f>ROUND(ROUND(ROUND(ROUND(ROUND(G728+K836,0)*Q800,0)*U848,0)*Y851,0)*AB852,0)</f>
        <v>136</v>
      </c>
      <c r="AG852" s="268"/>
    </row>
    <row r="853" spans="1:33" ht="17.100000000000001" customHeight="1">
      <c r="A853" s="243">
        <v>63</v>
      </c>
      <c r="B853" s="351" t="s">
        <v>9847</v>
      </c>
      <c r="C853" s="870" t="s">
        <v>15001</v>
      </c>
      <c r="D853" s="604"/>
      <c r="E853" s="604"/>
      <c r="F853" s="1131"/>
      <c r="G853" s="605"/>
      <c r="H853" s="605"/>
      <c r="I853" s="607"/>
      <c r="J853" s="748"/>
      <c r="K853" s="748"/>
      <c r="L853" s="748"/>
      <c r="M853" s="1250"/>
      <c r="N853" s="1344"/>
      <c r="O853" s="1345"/>
      <c r="P853" s="1250"/>
      <c r="Q853" s="1346"/>
      <c r="R853" s="1758"/>
      <c r="S853" s="1745"/>
      <c r="T853" s="1250"/>
      <c r="U853" s="1242"/>
      <c r="V853" s="1291"/>
      <c r="W853" s="1233"/>
      <c r="X853" s="670"/>
      <c r="Y853" s="1320"/>
      <c r="Z853" s="1215"/>
      <c r="AA853" s="1215"/>
      <c r="AB853" s="1294"/>
      <c r="AC853" s="1533" t="s">
        <v>167</v>
      </c>
      <c r="AD853" s="1250">
        <v>5</v>
      </c>
      <c r="AE853" s="1308" t="s">
        <v>168</v>
      </c>
      <c r="AF853" s="391">
        <f>ROUND(ROUND(ROUND(ROUND(G728+K836,0)*Q800,0)*U848,0)-AD853,0)</f>
        <v>183</v>
      </c>
      <c r="AG853" s="268"/>
    </row>
    <row r="854" spans="1:33" ht="17.100000000000001" customHeight="1">
      <c r="A854" s="243">
        <v>63</v>
      </c>
      <c r="B854" s="351" t="s">
        <v>9849</v>
      </c>
      <c r="C854" s="870" t="s">
        <v>15002</v>
      </c>
      <c r="D854" s="604"/>
      <c r="E854" s="604"/>
      <c r="F854" s="1131"/>
      <c r="G854" s="605"/>
      <c r="H854" s="605"/>
      <c r="I854" s="607"/>
      <c r="J854" s="748"/>
      <c r="K854" s="748"/>
      <c r="L854" s="748"/>
      <c r="M854" s="1250"/>
      <c r="N854" s="1344"/>
      <c r="O854" s="1345"/>
      <c r="P854" s="1250"/>
      <c r="Q854" s="1346"/>
      <c r="R854" s="1758"/>
      <c r="S854" s="1246"/>
      <c r="T854" s="1250"/>
      <c r="U854" s="1242"/>
      <c r="V854" s="1291"/>
      <c r="W854" s="1234"/>
      <c r="X854" s="1225"/>
      <c r="Y854" s="1322"/>
      <c r="Z854" s="1233" t="s">
        <v>11869</v>
      </c>
      <c r="AA854" s="670" t="s">
        <v>30</v>
      </c>
      <c r="AB854" s="1309">
        <v>0.85</v>
      </c>
      <c r="AC854" s="1745"/>
      <c r="AD854" s="1250"/>
      <c r="AE854" s="1308"/>
      <c r="AF854" s="391">
        <f>ROUND(ROUND(ROUND(ROUND(ROUND(G728+K836,0)*Q800,0)*U848,0)*AB854,0)-AD853,0)</f>
        <v>155</v>
      </c>
      <c r="AG854" s="268"/>
    </row>
    <row r="855" spans="1:33" ht="17.100000000000001" customHeight="1">
      <c r="A855" s="243">
        <v>63</v>
      </c>
      <c r="B855" s="351" t="s">
        <v>9851</v>
      </c>
      <c r="C855" s="870" t="s">
        <v>15003</v>
      </c>
      <c r="D855" s="604"/>
      <c r="E855" s="604"/>
      <c r="F855" s="1131"/>
      <c r="G855" s="605"/>
      <c r="H855" s="605"/>
      <c r="I855" s="607"/>
      <c r="J855" s="748"/>
      <c r="K855" s="748"/>
      <c r="L855" s="748"/>
      <c r="M855" s="1250"/>
      <c r="N855" s="1344"/>
      <c r="O855" s="1345"/>
      <c r="P855" s="1250"/>
      <c r="Q855" s="1346"/>
      <c r="R855" s="1758"/>
      <c r="S855" s="1246"/>
      <c r="T855" s="1250"/>
      <c r="U855" s="1242"/>
      <c r="V855" s="1291"/>
      <c r="W855" s="1684" t="s">
        <v>4703</v>
      </c>
      <c r="X855" s="1250" t="s">
        <v>30</v>
      </c>
      <c r="Y855" s="1291">
        <f>$Y$657</f>
        <v>0.7</v>
      </c>
      <c r="Z855" s="1226"/>
      <c r="AA855" s="1226"/>
      <c r="AB855" s="1310"/>
      <c r="AC855" s="1745"/>
      <c r="AD855" s="1242"/>
      <c r="AE855" s="1291"/>
      <c r="AF855" s="391">
        <f>ROUND(ROUND(ROUND(ROUND(ROUND(G728+K836,0)*Q800,0)*U848,0)*Y855,0)-AD853,0)</f>
        <v>127</v>
      </c>
      <c r="AG855" s="268"/>
    </row>
    <row r="856" spans="1:33" ht="17.100000000000001" customHeight="1">
      <c r="A856" s="243">
        <v>63</v>
      </c>
      <c r="B856" s="351" t="s">
        <v>9853</v>
      </c>
      <c r="C856" s="870" t="s">
        <v>15004</v>
      </c>
      <c r="D856" s="604"/>
      <c r="E856" s="604"/>
      <c r="F856" s="1131"/>
      <c r="G856" s="605"/>
      <c r="H856" s="605"/>
      <c r="I856" s="607"/>
      <c r="J856" s="748"/>
      <c r="K856" s="748"/>
      <c r="L856" s="748"/>
      <c r="M856" s="1250"/>
      <c r="N856" s="1344"/>
      <c r="O856" s="1345"/>
      <c r="P856" s="1250"/>
      <c r="Q856" s="1346"/>
      <c r="R856" s="1238"/>
      <c r="S856" s="1246"/>
      <c r="T856" s="1250"/>
      <c r="U856" s="1242"/>
      <c r="V856" s="1291"/>
      <c r="W856" s="1805"/>
      <c r="X856" s="1225"/>
      <c r="Y856" s="1306"/>
      <c r="Z856" s="1302" t="s">
        <v>11869</v>
      </c>
      <c r="AA856" s="1303" t="s">
        <v>30</v>
      </c>
      <c r="AB856" s="1311">
        <v>0.85</v>
      </c>
      <c r="AC856" s="1745"/>
      <c r="AD856" s="1242"/>
      <c r="AE856" s="1291"/>
      <c r="AF856" s="391">
        <f>ROUND(ROUND(ROUND(ROUND(ROUND(ROUND(G728+K836,0)*Q800,0)*U848,0)*Y855,0)*AB856,0)-AD853,0)</f>
        <v>107</v>
      </c>
      <c r="AG856" s="268"/>
    </row>
    <row r="857" spans="1:33" ht="17.100000000000001" customHeight="1">
      <c r="A857" s="243">
        <v>63</v>
      </c>
      <c r="B857" s="351" t="s">
        <v>9855</v>
      </c>
      <c r="C857" s="870" t="s">
        <v>15005</v>
      </c>
      <c r="D857" s="604"/>
      <c r="E857" s="604"/>
      <c r="F857" s="1131"/>
      <c r="G857" s="605"/>
      <c r="H857" s="605"/>
      <c r="I857" s="607"/>
      <c r="J857" s="748"/>
      <c r="K857" s="748"/>
      <c r="L857" s="748"/>
      <c r="M857" s="1250"/>
      <c r="N857" s="1344"/>
      <c r="O857" s="1345"/>
      <c r="P857" s="1250"/>
      <c r="Q857" s="1346"/>
      <c r="R857" s="1238"/>
      <c r="S857" s="1246"/>
      <c r="T857" s="1250"/>
      <c r="U857" s="1242"/>
      <c r="V857" s="1291"/>
      <c r="W857" s="1684" t="s">
        <v>4708</v>
      </c>
      <c r="X857" s="1250" t="s">
        <v>30</v>
      </c>
      <c r="Y857" s="1291">
        <f>$Y$659</f>
        <v>0.85</v>
      </c>
      <c r="Z857" s="1220"/>
      <c r="AA857" s="1220"/>
      <c r="AB857" s="1306"/>
      <c r="AC857" s="1745"/>
      <c r="AD857" s="1242"/>
      <c r="AE857" s="1291"/>
      <c r="AF857" s="391">
        <f>ROUND(ROUND(ROUND(ROUND(ROUND(G728+K836,0)*Q800,0)*U848,0)*Y857,0)-AD853,0)</f>
        <v>155</v>
      </c>
      <c r="AG857" s="268"/>
    </row>
    <row r="858" spans="1:33" ht="17.100000000000001" customHeight="1">
      <c r="A858" s="243">
        <v>63</v>
      </c>
      <c r="B858" s="351" t="s">
        <v>9857</v>
      </c>
      <c r="C858" s="870" t="s">
        <v>15006</v>
      </c>
      <c r="D858" s="604"/>
      <c r="E858" s="604"/>
      <c r="F858" s="1131"/>
      <c r="G858" s="605"/>
      <c r="H858" s="605"/>
      <c r="I858" s="607"/>
      <c r="J858" s="748"/>
      <c r="K858" s="748"/>
      <c r="L858" s="748"/>
      <c r="M858" s="1250"/>
      <c r="N858" s="1344"/>
      <c r="O858" s="1345"/>
      <c r="P858" s="1250"/>
      <c r="Q858" s="1346"/>
      <c r="R858" s="1238"/>
      <c r="S858" s="1246"/>
      <c r="T858" s="1250"/>
      <c r="U858" s="1242"/>
      <c r="V858" s="1291"/>
      <c r="W858" s="1805"/>
      <c r="X858" s="1225"/>
      <c r="Y858" s="1306"/>
      <c r="Z858" s="1302" t="s">
        <v>11869</v>
      </c>
      <c r="AA858" s="1303" t="s">
        <v>30</v>
      </c>
      <c r="AB858" s="1311">
        <v>0.85</v>
      </c>
      <c r="AC858" s="1746"/>
      <c r="AD858" s="1220"/>
      <c r="AE858" s="1306"/>
      <c r="AF858" s="391">
        <f>ROUND(ROUND(ROUND(ROUND(ROUND(ROUND(G728+K836,0)*Q800,0)*U848,0)*Y857,0)*AB858,0)-AD853,0)</f>
        <v>131</v>
      </c>
      <c r="AG858" s="268"/>
    </row>
    <row r="859" spans="1:33" ht="17.100000000000001" customHeight="1">
      <c r="A859" s="243">
        <v>63</v>
      </c>
      <c r="B859" s="351" t="s">
        <v>9859</v>
      </c>
      <c r="C859" s="870" t="s">
        <v>15007</v>
      </c>
      <c r="D859" s="604"/>
      <c r="E859" s="604"/>
      <c r="F859" s="1131"/>
      <c r="G859" s="605"/>
      <c r="H859" s="605"/>
      <c r="I859" s="607"/>
      <c r="J859" s="748"/>
      <c r="K859" s="748"/>
      <c r="L859" s="748"/>
      <c r="M859" s="1250"/>
      <c r="N859" s="1344"/>
      <c r="O859" s="1345"/>
      <c r="P859" s="1250"/>
      <c r="Q859" s="1346"/>
      <c r="R859" s="1238"/>
      <c r="S859" s="1622" t="s">
        <v>237</v>
      </c>
      <c r="T859" s="670"/>
      <c r="U859" s="1348"/>
      <c r="V859" s="1305"/>
      <c r="W859" s="1233"/>
      <c r="X859" s="670"/>
      <c r="Y859" s="1320"/>
      <c r="Z859" s="1215"/>
      <c r="AA859" s="1215"/>
      <c r="AB859" s="1215"/>
      <c r="AC859" s="1215"/>
      <c r="AD859" s="1215"/>
      <c r="AE859" s="1294"/>
      <c r="AF859" s="391">
        <f>ROUND(ROUND(ROUND(G728+K836,0)*Q800,0)*U860,0)</f>
        <v>135</v>
      </c>
      <c r="AG859" s="268"/>
    </row>
    <row r="860" spans="1:33" ht="17.100000000000001" customHeight="1">
      <c r="A860" s="243">
        <v>63</v>
      </c>
      <c r="B860" s="351" t="s">
        <v>9861</v>
      </c>
      <c r="C860" s="870" t="s">
        <v>15008</v>
      </c>
      <c r="D860" s="604"/>
      <c r="E860" s="604"/>
      <c r="F860" s="1131"/>
      <c r="G860" s="605"/>
      <c r="H860" s="605"/>
      <c r="I860" s="607"/>
      <c r="J860" s="748"/>
      <c r="K860" s="748"/>
      <c r="L860" s="748"/>
      <c r="M860" s="1250"/>
      <c r="N860" s="1344"/>
      <c r="O860" s="1345"/>
      <c r="P860" s="1250"/>
      <c r="Q860" s="1346"/>
      <c r="R860" s="1238"/>
      <c r="S860" s="1745"/>
      <c r="T860" s="1250" t="s">
        <v>30</v>
      </c>
      <c r="U860" s="1242">
        <v>0.5</v>
      </c>
      <c r="V860" s="1291"/>
      <c r="W860" s="1234"/>
      <c r="X860" s="1225"/>
      <c r="Y860" s="1322"/>
      <c r="Z860" s="1233" t="s">
        <v>11869</v>
      </c>
      <c r="AA860" s="670" t="s">
        <v>30</v>
      </c>
      <c r="AB860" s="1293">
        <v>0.85</v>
      </c>
      <c r="AC860" s="1215"/>
      <c r="AD860" s="1215"/>
      <c r="AE860" s="1294"/>
      <c r="AF860" s="391">
        <f>ROUND(ROUND(ROUND(ROUND(G728+K836,0)*Q800,0)*U860,0)*AB860,0)</f>
        <v>115</v>
      </c>
      <c r="AG860" s="268"/>
    </row>
    <row r="861" spans="1:33" ht="16.7" customHeight="1">
      <c r="A861" s="243">
        <v>63</v>
      </c>
      <c r="B861" s="351" t="s">
        <v>9863</v>
      </c>
      <c r="C861" s="870" t="s">
        <v>15009</v>
      </c>
      <c r="D861" s="604"/>
      <c r="E861" s="604"/>
      <c r="F861" s="1131"/>
      <c r="G861" s="605"/>
      <c r="H861" s="605"/>
      <c r="I861" s="607"/>
      <c r="J861" s="748"/>
      <c r="K861" s="748"/>
      <c r="L861" s="748"/>
      <c r="M861" s="1250"/>
      <c r="N861" s="1344"/>
      <c r="O861" s="1345"/>
      <c r="P861" s="1250"/>
      <c r="Q861" s="1346"/>
      <c r="R861" s="1238"/>
      <c r="S861" s="1745"/>
      <c r="T861" s="1250"/>
      <c r="U861" s="1242"/>
      <c r="V861" s="1291"/>
      <c r="W861" s="1684" t="s">
        <v>4703</v>
      </c>
      <c r="X861" s="670" t="s">
        <v>30</v>
      </c>
      <c r="Y861" s="1305">
        <f>$Y$657</f>
        <v>0.7</v>
      </c>
      <c r="Z861" s="1226"/>
      <c r="AA861" s="1226"/>
      <c r="AB861" s="1226"/>
      <c r="AC861" s="1226"/>
      <c r="AD861" s="1226"/>
      <c r="AE861" s="1310"/>
      <c r="AF861" s="391">
        <f>ROUND(ROUND(ROUND(ROUND(G728+K836,0)*Q800,0)*U860,0)*Y861,0)</f>
        <v>95</v>
      </c>
      <c r="AG861" s="268"/>
    </row>
    <row r="862" spans="1:33" ht="16.7" customHeight="1">
      <c r="A862" s="243">
        <v>63</v>
      </c>
      <c r="B862" s="351" t="s">
        <v>9865</v>
      </c>
      <c r="C862" s="870" t="s">
        <v>15010</v>
      </c>
      <c r="D862" s="604"/>
      <c r="E862" s="604"/>
      <c r="F862" s="1131"/>
      <c r="G862" s="605"/>
      <c r="H862" s="605"/>
      <c r="I862" s="607"/>
      <c r="J862" s="748"/>
      <c r="K862" s="748"/>
      <c r="L862" s="748"/>
      <c r="M862" s="1250"/>
      <c r="N862" s="1344"/>
      <c r="O862" s="1345"/>
      <c r="P862" s="1250"/>
      <c r="Q862" s="1346"/>
      <c r="R862" s="1238"/>
      <c r="S862" s="1745"/>
      <c r="T862" s="1250"/>
      <c r="U862" s="1242"/>
      <c r="V862" s="1291"/>
      <c r="W862" s="1805"/>
      <c r="X862" s="1225"/>
      <c r="Y862" s="1306"/>
      <c r="Z862" s="1302" t="s">
        <v>11869</v>
      </c>
      <c r="AA862" s="1303" t="s">
        <v>30</v>
      </c>
      <c r="AB862" s="1304">
        <v>0.85</v>
      </c>
      <c r="AC862" s="1215"/>
      <c r="AD862" s="1215"/>
      <c r="AE862" s="1294"/>
      <c r="AF862" s="391">
        <f>ROUND(ROUND(ROUND(ROUND(ROUND(G728+K836,0)*Q800,0)*U860,0)*Y861,0)*AB862,0)</f>
        <v>81</v>
      </c>
      <c r="AG862" s="268"/>
    </row>
    <row r="863" spans="1:33" ht="17.100000000000001" customHeight="1">
      <c r="A863" s="243">
        <v>63</v>
      </c>
      <c r="B863" s="351" t="s">
        <v>9867</v>
      </c>
      <c r="C863" s="870" t="s">
        <v>15011</v>
      </c>
      <c r="D863" s="604"/>
      <c r="E863" s="604"/>
      <c r="F863" s="1131"/>
      <c r="G863" s="605"/>
      <c r="H863" s="605"/>
      <c r="I863" s="607"/>
      <c r="J863" s="748"/>
      <c r="K863" s="748"/>
      <c r="L863" s="748"/>
      <c r="M863" s="1250"/>
      <c r="N863" s="1344"/>
      <c r="O863" s="1345"/>
      <c r="P863" s="1250"/>
      <c r="Q863" s="1346"/>
      <c r="R863" s="1238"/>
      <c r="S863" s="1745"/>
      <c r="T863" s="1250"/>
      <c r="U863" s="1242"/>
      <c r="V863" s="1291"/>
      <c r="W863" s="1684" t="s">
        <v>4708</v>
      </c>
      <c r="X863" s="670" t="s">
        <v>30</v>
      </c>
      <c r="Y863" s="1305">
        <f>$Y$659</f>
        <v>0.85</v>
      </c>
      <c r="Z863" s="1220"/>
      <c r="AA863" s="1220"/>
      <c r="AB863" s="1220"/>
      <c r="AC863" s="1220"/>
      <c r="AD863" s="1220"/>
      <c r="AE863" s="1306"/>
      <c r="AF863" s="391">
        <f>ROUND(ROUND(ROUND(ROUND(G728+K836,0)*Q800,0)*U860,0)*Y863,0)</f>
        <v>115</v>
      </c>
      <c r="AG863" s="268"/>
    </row>
    <row r="864" spans="1:33" ht="17.100000000000001" customHeight="1">
      <c r="A864" s="243">
        <v>63</v>
      </c>
      <c r="B864" s="351" t="s">
        <v>9869</v>
      </c>
      <c r="C864" s="870" t="s">
        <v>15012</v>
      </c>
      <c r="D864" s="604"/>
      <c r="E864" s="604"/>
      <c r="F864" s="1131"/>
      <c r="G864" s="605"/>
      <c r="H864" s="605"/>
      <c r="I864" s="607"/>
      <c r="J864" s="748"/>
      <c r="K864" s="748"/>
      <c r="L864" s="748"/>
      <c r="M864" s="1250"/>
      <c r="N864" s="1344"/>
      <c r="O864" s="1345"/>
      <c r="P864" s="1250"/>
      <c r="Q864" s="1346"/>
      <c r="R864" s="1238"/>
      <c r="S864" s="1745"/>
      <c r="T864" s="1250"/>
      <c r="U864" s="1242"/>
      <c r="V864" s="1291"/>
      <c r="W864" s="1805"/>
      <c r="X864" s="1225"/>
      <c r="Y864" s="1306"/>
      <c r="Z864" s="1302" t="s">
        <v>11869</v>
      </c>
      <c r="AA864" s="1303" t="s">
        <v>30</v>
      </c>
      <c r="AB864" s="1304">
        <v>0.85</v>
      </c>
      <c r="AC864" s="1215"/>
      <c r="AD864" s="1215"/>
      <c r="AE864" s="1294"/>
      <c r="AF864" s="391">
        <f>ROUND(ROUND(ROUND(ROUND(ROUND(G728+K836,0)*Q800,0)*U860,0)*Y863,0)*AB864,0)</f>
        <v>98</v>
      </c>
      <c r="AG864" s="268"/>
    </row>
    <row r="865" spans="1:33" ht="17.100000000000001" customHeight="1">
      <c r="A865" s="243">
        <v>63</v>
      </c>
      <c r="B865" s="351" t="s">
        <v>9871</v>
      </c>
      <c r="C865" s="870" t="s">
        <v>15013</v>
      </c>
      <c r="D865" s="604"/>
      <c r="E865" s="604"/>
      <c r="F865" s="1131"/>
      <c r="G865" s="605"/>
      <c r="H865" s="605"/>
      <c r="I865" s="607"/>
      <c r="J865" s="748"/>
      <c r="K865" s="748"/>
      <c r="L865" s="748"/>
      <c r="M865" s="1250"/>
      <c r="N865" s="1344"/>
      <c r="O865" s="1345"/>
      <c r="P865" s="1250"/>
      <c r="Q865" s="1346"/>
      <c r="R865" s="1238"/>
      <c r="S865" s="1745"/>
      <c r="T865" s="1250"/>
      <c r="U865" s="1242"/>
      <c r="V865" s="1291"/>
      <c r="W865" s="1233"/>
      <c r="X865" s="670"/>
      <c r="Y865" s="1320"/>
      <c r="Z865" s="1215"/>
      <c r="AA865" s="1215"/>
      <c r="AB865" s="1294"/>
      <c r="AC865" s="1533" t="s">
        <v>167</v>
      </c>
      <c r="AD865" s="1250">
        <v>5</v>
      </c>
      <c r="AE865" s="1308" t="s">
        <v>168</v>
      </c>
      <c r="AF865" s="391">
        <f>ROUND(ROUND(ROUND(ROUND(G728+K836,0)*Q800,0)*U860,0)-AD865,0)</f>
        <v>130</v>
      </c>
      <c r="AG865" s="268"/>
    </row>
    <row r="866" spans="1:33" ht="17.100000000000001" customHeight="1">
      <c r="A866" s="243">
        <v>63</v>
      </c>
      <c r="B866" s="351" t="s">
        <v>9873</v>
      </c>
      <c r="C866" s="870" t="s">
        <v>15014</v>
      </c>
      <c r="D866" s="604"/>
      <c r="E866" s="604"/>
      <c r="F866" s="1131"/>
      <c r="G866" s="605"/>
      <c r="H866" s="605"/>
      <c r="I866" s="607"/>
      <c r="J866" s="748"/>
      <c r="K866" s="748"/>
      <c r="L866" s="748"/>
      <c r="M866" s="1250"/>
      <c r="N866" s="1344"/>
      <c r="O866" s="1345"/>
      <c r="P866" s="1250"/>
      <c r="Q866" s="1346"/>
      <c r="R866" s="1238"/>
      <c r="S866" s="1745"/>
      <c r="T866" s="1250"/>
      <c r="U866" s="1242"/>
      <c r="V866" s="1242"/>
      <c r="W866" s="1234"/>
      <c r="X866" s="1225"/>
      <c r="Y866" s="1322"/>
      <c r="Z866" s="1233" t="s">
        <v>11869</v>
      </c>
      <c r="AA866" s="670" t="s">
        <v>30</v>
      </c>
      <c r="AB866" s="1309">
        <v>0.85</v>
      </c>
      <c r="AC866" s="1745"/>
      <c r="AD866" s="1250"/>
      <c r="AE866" s="1308"/>
      <c r="AF866" s="391">
        <f>ROUND(ROUND(ROUND(ROUND(ROUND(G728+K836,0)*Q800,0)*U860,0)*AB866,0)-AD865,0)</f>
        <v>110</v>
      </c>
      <c r="AG866" s="268"/>
    </row>
    <row r="867" spans="1:33" ht="17.100000000000001" customHeight="1">
      <c r="A867" s="243">
        <v>63</v>
      </c>
      <c r="B867" s="351" t="s">
        <v>9875</v>
      </c>
      <c r="C867" s="870" t="s">
        <v>15015</v>
      </c>
      <c r="D867" s="604"/>
      <c r="E867" s="604"/>
      <c r="F867" s="1131"/>
      <c r="G867" s="605"/>
      <c r="H867" s="605"/>
      <c r="I867" s="607"/>
      <c r="J867" s="748"/>
      <c r="K867" s="748"/>
      <c r="L867" s="748"/>
      <c r="M867" s="1250"/>
      <c r="N867" s="1344"/>
      <c r="O867" s="1345"/>
      <c r="P867" s="1250"/>
      <c r="Q867" s="1346"/>
      <c r="R867" s="1238"/>
      <c r="S867" s="1745"/>
      <c r="T867" s="1250"/>
      <c r="U867" s="1242"/>
      <c r="V867" s="1242"/>
      <c r="W867" s="1684" t="s">
        <v>4703</v>
      </c>
      <c r="X867" s="1250" t="s">
        <v>30</v>
      </c>
      <c r="Y867" s="1291">
        <f>$Y$657</f>
        <v>0.7</v>
      </c>
      <c r="Z867" s="1226"/>
      <c r="AA867" s="1226"/>
      <c r="AB867" s="1310"/>
      <c r="AC867" s="1745"/>
      <c r="AD867" s="1242"/>
      <c r="AE867" s="1291"/>
      <c r="AF867" s="391">
        <f>ROUND(ROUND(ROUND(ROUND(ROUND(G728+K836,0)*Q800,0)*U860,0)*Y867,0)-AD865,0)</f>
        <v>90</v>
      </c>
      <c r="AG867" s="268"/>
    </row>
    <row r="868" spans="1:33" ht="17.100000000000001" customHeight="1">
      <c r="A868" s="243">
        <v>63</v>
      </c>
      <c r="B868" s="351" t="s">
        <v>9877</v>
      </c>
      <c r="C868" s="870" t="s">
        <v>15016</v>
      </c>
      <c r="D868" s="604"/>
      <c r="E868" s="604"/>
      <c r="F868" s="1131"/>
      <c r="G868" s="605"/>
      <c r="H868" s="605"/>
      <c r="I868" s="607"/>
      <c r="J868" s="748"/>
      <c r="K868" s="748"/>
      <c r="L868" s="748"/>
      <c r="M868" s="1250"/>
      <c r="N868" s="1344"/>
      <c r="O868" s="1345"/>
      <c r="P868" s="1250"/>
      <c r="Q868" s="1346"/>
      <c r="R868" s="1238"/>
      <c r="S868" s="1745"/>
      <c r="T868" s="1250"/>
      <c r="U868" s="1242"/>
      <c r="V868" s="1242"/>
      <c r="W868" s="1805"/>
      <c r="X868" s="1225"/>
      <c r="Y868" s="1306"/>
      <c r="Z868" s="1302" t="s">
        <v>11869</v>
      </c>
      <c r="AA868" s="1303" t="s">
        <v>30</v>
      </c>
      <c r="AB868" s="1311">
        <v>0.85</v>
      </c>
      <c r="AC868" s="1745"/>
      <c r="AD868" s="1242"/>
      <c r="AE868" s="1291"/>
      <c r="AF868" s="391">
        <f>ROUND(ROUND(ROUND(ROUND(ROUND(ROUND(G728+K836,0)*Q800,0)*U860,0)*Y867,0)*AB868,0)-AD865,0)</f>
        <v>76</v>
      </c>
      <c r="AG868" s="268"/>
    </row>
    <row r="869" spans="1:33" ht="17.100000000000001" customHeight="1">
      <c r="A869" s="243">
        <v>63</v>
      </c>
      <c r="B869" s="351" t="s">
        <v>9879</v>
      </c>
      <c r="C869" s="870" t="s">
        <v>15017</v>
      </c>
      <c r="D869" s="604"/>
      <c r="E869" s="604"/>
      <c r="F869" s="1131"/>
      <c r="G869" s="605"/>
      <c r="H869" s="605"/>
      <c r="I869" s="607"/>
      <c r="J869" s="748"/>
      <c r="K869" s="748"/>
      <c r="L869" s="748"/>
      <c r="M869" s="1250"/>
      <c r="N869" s="1344"/>
      <c r="O869" s="1345"/>
      <c r="P869" s="1250"/>
      <c r="Q869" s="1346"/>
      <c r="R869" s="1238"/>
      <c r="S869" s="1745"/>
      <c r="T869" s="1250"/>
      <c r="U869" s="1242"/>
      <c r="V869" s="1291"/>
      <c r="W869" s="1684" t="s">
        <v>4708</v>
      </c>
      <c r="X869" s="1250" t="s">
        <v>30</v>
      </c>
      <c r="Y869" s="1291">
        <f>$Y$659</f>
        <v>0.85</v>
      </c>
      <c r="Z869" s="1220"/>
      <c r="AA869" s="1220"/>
      <c r="AB869" s="1306"/>
      <c r="AC869" s="1745"/>
      <c r="AD869" s="1242"/>
      <c r="AE869" s="1291"/>
      <c r="AF869" s="391">
        <f>ROUND(ROUND(ROUND(ROUND(ROUND(G728+K836,0)*Q800,0)*U860,0)*Y869,0)-AD865,0)</f>
        <v>110</v>
      </c>
      <c r="AG869" s="268"/>
    </row>
    <row r="870" spans="1:33" ht="17.100000000000001" customHeight="1">
      <c r="A870" s="243">
        <v>63</v>
      </c>
      <c r="B870" s="351" t="s">
        <v>9881</v>
      </c>
      <c r="C870" s="870" t="s">
        <v>15018</v>
      </c>
      <c r="D870" s="604"/>
      <c r="E870" s="604"/>
      <c r="F870" s="1131"/>
      <c r="G870" s="605"/>
      <c r="H870" s="605"/>
      <c r="I870" s="607"/>
      <c r="J870" s="748"/>
      <c r="K870" s="748"/>
      <c r="L870" s="748"/>
      <c r="M870" s="1250"/>
      <c r="N870" s="1312"/>
      <c r="O870" s="1333"/>
      <c r="P870" s="1296"/>
      <c r="Q870" s="1297"/>
      <c r="R870" s="1258"/>
      <c r="S870" s="1746"/>
      <c r="T870" s="1225"/>
      <c r="U870" s="1220"/>
      <c r="V870" s="1306"/>
      <c r="W870" s="1805"/>
      <c r="X870" s="1225"/>
      <c r="Y870" s="1306"/>
      <c r="Z870" s="1302" t="s">
        <v>11869</v>
      </c>
      <c r="AA870" s="1303" t="s">
        <v>30</v>
      </c>
      <c r="AB870" s="1311">
        <v>0.85</v>
      </c>
      <c r="AC870" s="1746"/>
      <c r="AD870" s="1220"/>
      <c r="AE870" s="1306"/>
      <c r="AF870" s="391">
        <f>ROUND(ROUND(ROUND(ROUND(ROUND(ROUND(G728+K836,0)*Q800,0)*U860,0)*Y869,0)*AB870,0)-AD865,0)</f>
        <v>93</v>
      </c>
      <c r="AG870" s="268"/>
    </row>
    <row r="871" spans="1:33" ht="17.100000000000001" customHeight="1">
      <c r="A871" s="229">
        <v>63</v>
      </c>
      <c r="B871" s="337">
        <v>9231</v>
      </c>
      <c r="C871" s="871" t="s">
        <v>15019</v>
      </c>
      <c r="D871" s="597"/>
      <c r="E871" s="604"/>
      <c r="F871" s="1542" t="s">
        <v>11607</v>
      </c>
      <c r="G871" s="558"/>
      <c r="H871" s="558"/>
      <c r="I871" s="674"/>
      <c r="J871" s="664"/>
      <c r="K871" s="664"/>
      <c r="L871" s="1285"/>
      <c r="M871" s="664"/>
      <c r="N871" s="1606" t="s">
        <v>14130</v>
      </c>
      <c r="O871" s="1593" t="s">
        <v>235</v>
      </c>
      <c r="P871" s="602"/>
      <c r="Q871" s="1286"/>
      <c r="R871" s="1212"/>
      <c r="S871" s="1212"/>
      <c r="T871" s="664"/>
      <c r="U871" s="664"/>
      <c r="V871" s="664"/>
      <c r="W871" s="1227"/>
      <c r="X871" s="1212"/>
      <c r="Y871" s="1287"/>
      <c r="Z871" s="1213"/>
      <c r="AA871" s="1213"/>
      <c r="AB871" s="1213"/>
      <c r="AC871" s="1213"/>
      <c r="AD871" s="1213"/>
      <c r="AE871" s="1288"/>
      <c r="AF871" s="473">
        <f>ROUND(G872*Q872,0)</f>
        <v>287</v>
      </c>
      <c r="AG871" s="268"/>
    </row>
    <row r="872" spans="1:33" ht="17.100000000000001" customHeight="1">
      <c r="A872" s="243">
        <v>63</v>
      </c>
      <c r="B872" s="351" t="s">
        <v>15020</v>
      </c>
      <c r="C872" s="870" t="s">
        <v>15021</v>
      </c>
      <c r="D872" s="597"/>
      <c r="E872" s="604"/>
      <c r="F872" s="1765"/>
      <c r="G872" s="1289">
        <v>410</v>
      </c>
      <c r="H872" s="654" t="s">
        <v>18</v>
      </c>
      <c r="I872" s="650"/>
      <c r="J872" s="654"/>
      <c r="K872" s="654"/>
      <c r="L872" s="1290"/>
      <c r="M872" s="654"/>
      <c r="N872" s="1758"/>
      <c r="O872" s="1745"/>
      <c r="P872" s="1250" t="s">
        <v>163</v>
      </c>
      <c r="Q872" s="1291">
        <v>0.7</v>
      </c>
      <c r="R872" s="1228"/>
      <c r="S872" s="1228"/>
      <c r="T872" s="654"/>
      <c r="U872" s="654"/>
      <c r="V872" s="654"/>
      <c r="W872" s="1229"/>
      <c r="X872" s="1214"/>
      <c r="Y872" s="1292"/>
      <c r="Z872" s="1233" t="s">
        <v>4700</v>
      </c>
      <c r="AA872" s="670" t="s">
        <v>163</v>
      </c>
      <c r="AB872" s="1293">
        <v>0.85</v>
      </c>
      <c r="AC872" s="1215"/>
      <c r="AD872" s="1215"/>
      <c r="AE872" s="1294"/>
      <c r="AF872" s="391">
        <f>ROUND(ROUND(G872*Q872,0)*AB872,0)</f>
        <v>244</v>
      </c>
      <c r="AG872" s="268"/>
    </row>
    <row r="873" spans="1:33" ht="17.100000000000001" customHeight="1">
      <c r="A873" s="229">
        <v>63</v>
      </c>
      <c r="B873" s="337">
        <v>9232</v>
      </c>
      <c r="C873" s="871" t="s">
        <v>15022</v>
      </c>
      <c r="D873" s="597"/>
      <c r="E873" s="604"/>
      <c r="F873" s="623"/>
      <c r="G873" s="618"/>
      <c r="H873" s="618"/>
      <c r="I873" s="650"/>
      <c r="J873" s="597"/>
      <c r="K873" s="654"/>
      <c r="L873" s="1290"/>
      <c r="M873" s="1230"/>
      <c r="N873" s="1758"/>
      <c r="O873" s="1745"/>
      <c r="P873" s="1251"/>
      <c r="Q873" s="1334"/>
      <c r="R873" s="1230"/>
      <c r="S873" s="1230"/>
      <c r="T873" s="654"/>
      <c r="U873" s="654"/>
      <c r="V873" s="654"/>
      <c r="W873" s="1810" t="s">
        <v>4703</v>
      </c>
      <c r="X873" s="1212" t="s">
        <v>163</v>
      </c>
      <c r="Y873" s="1335">
        <f>$Y$657</f>
        <v>0.7</v>
      </c>
      <c r="Z873" s="1231"/>
      <c r="AA873" s="1231"/>
      <c r="AB873" s="1231"/>
      <c r="AC873" s="1231"/>
      <c r="AD873" s="1231"/>
      <c r="AE873" s="1336"/>
      <c r="AF873" s="473">
        <f>ROUND(ROUND(G872*Q872,0)*Y873,0)</f>
        <v>201</v>
      </c>
      <c r="AG873" s="268"/>
    </row>
    <row r="874" spans="1:33" ht="17.100000000000001" customHeight="1">
      <c r="A874" s="243">
        <v>63</v>
      </c>
      <c r="B874" s="351" t="s">
        <v>15023</v>
      </c>
      <c r="C874" s="870" t="s">
        <v>15024</v>
      </c>
      <c r="D874" s="597"/>
      <c r="E874" s="604"/>
      <c r="F874" s="623"/>
      <c r="G874" s="618"/>
      <c r="H874" s="618"/>
      <c r="I874" s="650"/>
      <c r="J874" s="597"/>
      <c r="K874" s="654"/>
      <c r="L874" s="1290"/>
      <c r="M874" s="1230"/>
      <c r="N874" s="1758"/>
      <c r="O874" s="1745"/>
      <c r="P874" s="1251"/>
      <c r="Q874" s="1334"/>
      <c r="R874" s="1230"/>
      <c r="S874" s="1230"/>
      <c r="T874" s="654"/>
      <c r="U874" s="654"/>
      <c r="V874" s="654"/>
      <c r="W874" s="1805"/>
      <c r="X874" s="1214"/>
      <c r="Y874" s="1337"/>
      <c r="Z874" s="1302" t="s">
        <v>11869</v>
      </c>
      <c r="AA874" s="1303" t="s">
        <v>30</v>
      </c>
      <c r="AB874" s="1304">
        <v>0.85</v>
      </c>
      <c r="AC874" s="1215"/>
      <c r="AD874" s="1215"/>
      <c r="AE874" s="1294"/>
      <c r="AF874" s="391">
        <f>ROUND(ROUND(ROUND(G872*Q872,0)*Y873,0)*AB874,0)</f>
        <v>171</v>
      </c>
      <c r="AG874" s="268"/>
    </row>
    <row r="875" spans="1:33" ht="17.100000000000001" customHeight="1">
      <c r="A875" s="229">
        <v>63</v>
      </c>
      <c r="B875" s="337">
        <v>9235</v>
      </c>
      <c r="C875" s="871" t="s">
        <v>15025</v>
      </c>
      <c r="D875" s="597"/>
      <c r="E875" s="604"/>
      <c r="F875" s="623"/>
      <c r="G875" s="618"/>
      <c r="H875" s="618"/>
      <c r="I875" s="650"/>
      <c r="J875" s="597"/>
      <c r="K875" s="654"/>
      <c r="L875" s="1290"/>
      <c r="M875" s="1230"/>
      <c r="N875" s="1758"/>
      <c r="O875" s="1745"/>
      <c r="P875" s="1251"/>
      <c r="Q875" s="1334"/>
      <c r="R875" s="1230"/>
      <c r="S875" s="1230"/>
      <c r="T875" s="654"/>
      <c r="U875" s="654"/>
      <c r="V875" s="654"/>
      <c r="W875" s="1810" t="s">
        <v>4708</v>
      </c>
      <c r="X875" s="1212" t="s">
        <v>30</v>
      </c>
      <c r="Y875" s="1335">
        <f>$Y$659</f>
        <v>0.85</v>
      </c>
      <c r="Z875" s="1232"/>
      <c r="AA875" s="1232"/>
      <c r="AB875" s="1232"/>
      <c r="AC875" s="1232"/>
      <c r="AD875" s="1232"/>
      <c r="AE875" s="1337"/>
      <c r="AF875" s="473">
        <f>ROUND(ROUND(G872*Q872,0)*Y875,0)</f>
        <v>244</v>
      </c>
      <c r="AG875" s="268"/>
    </row>
    <row r="876" spans="1:33" ht="17.100000000000001" customHeight="1">
      <c r="A876" s="243">
        <v>63</v>
      </c>
      <c r="B876" s="351" t="s">
        <v>15026</v>
      </c>
      <c r="C876" s="870" t="s">
        <v>15027</v>
      </c>
      <c r="D876" s="597"/>
      <c r="E876" s="604"/>
      <c r="F876" s="623"/>
      <c r="G876" s="618"/>
      <c r="H876" s="618"/>
      <c r="I876" s="650"/>
      <c r="J876" s="597"/>
      <c r="K876" s="654"/>
      <c r="L876" s="1290"/>
      <c r="M876" s="1230"/>
      <c r="N876" s="1758"/>
      <c r="O876" s="1745"/>
      <c r="P876" s="1251"/>
      <c r="Q876" s="1334"/>
      <c r="R876" s="1230"/>
      <c r="S876" s="1230"/>
      <c r="T876" s="654"/>
      <c r="U876" s="654"/>
      <c r="V876" s="654"/>
      <c r="W876" s="1805"/>
      <c r="X876" s="1214"/>
      <c r="Y876" s="1337"/>
      <c r="Z876" s="1302" t="s">
        <v>11869</v>
      </c>
      <c r="AA876" s="1303" t="s">
        <v>30</v>
      </c>
      <c r="AB876" s="1304">
        <v>0.85</v>
      </c>
      <c r="AC876" s="1215"/>
      <c r="AD876" s="1215"/>
      <c r="AE876" s="1294"/>
      <c r="AF876" s="391">
        <f>ROUND(ROUND(ROUND(G872*Q872,0)*Y875,0)*AB876,0)</f>
        <v>207</v>
      </c>
      <c r="AG876" s="268"/>
    </row>
    <row r="877" spans="1:33" ht="17.100000000000001" customHeight="1">
      <c r="A877" s="243">
        <v>63</v>
      </c>
      <c r="B877" s="351" t="s">
        <v>15028</v>
      </c>
      <c r="C877" s="870" t="s">
        <v>15029</v>
      </c>
      <c r="D877" s="597"/>
      <c r="E877" s="604"/>
      <c r="F877" s="623"/>
      <c r="G877" s="618"/>
      <c r="H877" s="618"/>
      <c r="I877" s="650"/>
      <c r="J877" s="597"/>
      <c r="K877" s="654"/>
      <c r="L877" s="1290"/>
      <c r="M877" s="1230"/>
      <c r="N877" s="1758"/>
      <c r="O877" s="1252"/>
      <c r="P877" s="1251"/>
      <c r="Q877" s="1334"/>
      <c r="R877" s="1230"/>
      <c r="S877" s="1230"/>
      <c r="T877" s="654"/>
      <c r="U877" s="654"/>
      <c r="V877" s="654"/>
      <c r="W877" s="1233"/>
      <c r="X877" s="670"/>
      <c r="Y877" s="1320"/>
      <c r="Z877" s="1215"/>
      <c r="AA877" s="1215"/>
      <c r="AB877" s="1294"/>
      <c r="AC877" s="1533" t="s">
        <v>167</v>
      </c>
      <c r="AD877" s="1250">
        <v>5</v>
      </c>
      <c r="AE877" s="1308" t="s">
        <v>168</v>
      </c>
      <c r="AF877" s="391">
        <f>ROUND(ROUND(G872*Q872,0)-AD877,0)</f>
        <v>282</v>
      </c>
      <c r="AG877" s="268"/>
    </row>
    <row r="878" spans="1:33" ht="17.100000000000001" customHeight="1">
      <c r="A878" s="243">
        <v>63</v>
      </c>
      <c r="B878" s="351" t="s">
        <v>9891</v>
      </c>
      <c r="C878" s="870" t="s">
        <v>15030</v>
      </c>
      <c r="D878" s="597"/>
      <c r="E878" s="604"/>
      <c r="F878" s="623"/>
      <c r="G878" s="618"/>
      <c r="H878" s="618"/>
      <c r="I878" s="650"/>
      <c r="J878" s="597"/>
      <c r="K878" s="654"/>
      <c r="L878" s="1290"/>
      <c r="M878" s="1230"/>
      <c r="N878" s="1758"/>
      <c r="O878" s="1252"/>
      <c r="P878" s="1251"/>
      <c r="Q878" s="1334"/>
      <c r="R878" s="1230"/>
      <c r="S878" s="1230"/>
      <c r="T878" s="654"/>
      <c r="U878" s="654"/>
      <c r="V878" s="654"/>
      <c r="W878" s="1234"/>
      <c r="X878" s="1225"/>
      <c r="Y878" s="1322"/>
      <c r="Z878" s="1233" t="s">
        <v>11869</v>
      </c>
      <c r="AA878" s="670" t="s">
        <v>30</v>
      </c>
      <c r="AB878" s="1309">
        <v>0.85</v>
      </c>
      <c r="AC878" s="1745"/>
      <c r="AD878" s="1250"/>
      <c r="AE878" s="1308"/>
      <c r="AF878" s="391">
        <f>ROUND(ROUND(ROUND(G872*Q872,0)*AB878,0)-AD877,0)</f>
        <v>239</v>
      </c>
      <c r="AG878" s="268"/>
    </row>
    <row r="879" spans="1:33" ht="17.100000000000001" customHeight="1">
      <c r="A879" s="243">
        <v>63</v>
      </c>
      <c r="B879" s="351" t="s">
        <v>9893</v>
      </c>
      <c r="C879" s="870" t="s">
        <v>15031</v>
      </c>
      <c r="D879" s="597"/>
      <c r="E879" s="604"/>
      <c r="F879" s="623"/>
      <c r="G879" s="618"/>
      <c r="H879" s="618"/>
      <c r="I879" s="650"/>
      <c r="J879" s="597"/>
      <c r="K879" s="654"/>
      <c r="L879" s="1290"/>
      <c r="M879" s="1230"/>
      <c r="N879" s="1339"/>
      <c r="O879" s="1252"/>
      <c r="P879" s="1251"/>
      <c r="Q879" s="1334"/>
      <c r="R879" s="1230"/>
      <c r="S879" s="1230"/>
      <c r="T879" s="654"/>
      <c r="U879" s="654"/>
      <c r="V879" s="654"/>
      <c r="W879" s="1684" t="s">
        <v>4703</v>
      </c>
      <c r="X879" s="1250" t="s">
        <v>30</v>
      </c>
      <c r="Y879" s="1291">
        <v>0.7</v>
      </c>
      <c r="Z879" s="1226"/>
      <c r="AA879" s="1226"/>
      <c r="AB879" s="1310"/>
      <c r="AC879" s="1745"/>
      <c r="AD879" s="1242"/>
      <c r="AE879" s="1291"/>
      <c r="AF879" s="391">
        <f>ROUND(ROUND(ROUND(G872*Q872,0)*Y879,0)-AD877,0)</f>
        <v>196</v>
      </c>
      <c r="AG879" s="268"/>
    </row>
    <row r="880" spans="1:33" ht="17.100000000000001" customHeight="1">
      <c r="A880" s="243">
        <v>63</v>
      </c>
      <c r="B880" s="351" t="s">
        <v>9895</v>
      </c>
      <c r="C880" s="870" t="s">
        <v>15032</v>
      </c>
      <c r="D880" s="597"/>
      <c r="E880" s="604"/>
      <c r="F880" s="623"/>
      <c r="G880" s="618"/>
      <c r="H880" s="618"/>
      <c r="I880" s="650"/>
      <c r="J880" s="597"/>
      <c r="K880" s="654"/>
      <c r="L880" s="1290"/>
      <c r="M880" s="1230"/>
      <c r="N880" s="1339"/>
      <c r="O880" s="1252"/>
      <c r="P880" s="1251"/>
      <c r="Q880" s="1334"/>
      <c r="R880" s="1230"/>
      <c r="S880" s="1230"/>
      <c r="T880" s="654"/>
      <c r="U880" s="654"/>
      <c r="V880" s="654"/>
      <c r="W880" s="1805"/>
      <c r="X880" s="1225"/>
      <c r="Y880" s="1306"/>
      <c r="Z880" s="1302" t="s">
        <v>11869</v>
      </c>
      <c r="AA880" s="1303" t="s">
        <v>30</v>
      </c>
      <c r="AB880" s="1311">
        <v>0.85</v>
      </c>
      <c r="AC880" s="1745"/>
      <c r="AD880" s="1242"/>
      <c r="AE880" s="1291"/>
      <c r="AF880" s="391">
        <f>ROUND(ROUND(ROUND(ROUND(G872*Q872,0)*Y879,0)*AB880,0)-AD877,0)</f>
        <v>166</v>
      </c>
      <c r="AG880" s="268"/>
    </row>
    <row r="881" spans="1:33" ht="17.100000000000001" customHeight="1">
      <c r="A881" s="243">
        <v>63</v>
      </c>
      <c r="B881" s="351" t="s">
        <v>9897</v>
      </c>
      <c r="C881" s="870" t="s">
        <v>15033</v>
      </c>
      <c r="D881" s="597"/>
      <c r="E881" s="604"/>
      <c r="F881" s="623"/>
      <c r="G881" s="618"/>
      <c r="H881" s="618"/>
      <c r="I881" s="650"/>
      <c r="J881" s="597"/>
      <c r="K881" s="654"/>
      <c r="L881" s="1290"/>
      <c r="M881" s="1230"/>
      <c r="N881" s="1339"/>
      <c r="O881" s="1252"/>
      <c r="P881" s="1251"/>
      <c r="Q881" s="1334"/>
      <c r="R881" s="1230"/>
      <c r="S881" s="1230"/>
      <c r="T881" s="654"/>
      <c r="U881" s="654"/>
      <c r="V881" s="654"/>
      <c r="W881" s="1684" t="s">
        <v>4708</v>
      </c>
      <c r="X881" s="1250" t="s">
        <v>30</v>
      </c>
      <c r="Y881" s="1291">
        <v>0.85</v>
      </c>
      <c r="Z881" s="1220"/>
      <c r="AA881" s="1220"/>
      <c r="AB881" s="1306"/>
      <c r="AC881" s="1745"/>
      <c r="AD881" s="1242"/>
      <c r="AE881" s="1291"/>
      <c r="AF881" s="391">
        <f>ROUND(ROUND(ROUND(G872*Q872,0)*Y881,0)-AD877,0)</f>
        <v>239</v>
      </c>
      <c r="AG881" s="268"/>
    </row>
    <row r="882" spans="1:33" ht="17.100000000000001" customHeight="1">
      <c r="A882" s="243">
        <v>63</v>
      </c>
      <c r="B882" s="351" t="s">
        <v>9899</v>
      </c>
      <c r="C882" s="870" t="s">
        <v>15034</v>
      </c>
      <c r="D882" s="597"/>
      <c r="E882" s="604"/>
      <c r="F882" s="623"/>
      <c r="G882" s="618"/>
      <c r="H882" s="618"/>
      <c r="I882" s="650"/>
      <c r="J882" s="597"/>
      <c r="K882" s="654"/>
      <c r="L882" s="1290"/>
      <c r="M882" s="1230"/>
      <c r="N882" s="1339"/>
      <c r="O882" s="1252"/>
      <c r="P882" s="1251"/>
      <c r="Q882" s="1334"/>
      <c r="R882" s="1230"/>
      <c r="S882" s="1230"/>
      <c r="T882" s="654"/>
      <c r="U882" s="654"/>
      <c r="V882" s="654"/>
      <c r="W882" s="1805"/>
      <c r="X882" s="1225"/>
      <c r="Y882" s="1306"/>
      <c r="Z882" s="1302" t="s">
        <v>11869</v>
      </c>
      <c r="AA882" s="1303" t="s">
        <v>30</v>
      </c>
      <c r="AB882" s="1311">
        <v>0.85</v>
      </c>
      <c r="AC882" s="1746"/>
      <c r="AD882" s="1220"/>
      <c r="AE882" s="1306"/>
      <c r="AF882" s="391">
        <f>ROUND(ROUND(ROUND(ROUND(G872*Q872,0)*Y881,0)*AB882,0)-AD877,0)</f>
        <v>202</v>
      </c>
      <c r="AG882" s="268"/>
    </row>
    <row r="883" spans="1:33" ht="17.100000000000001" customHeight="1">
      <c r="A883" s="229">
        <v>63</v>
      </c>
      <c r="B883" s="337">
        <v>9233</v>
      </c>
      <c r="C883" s="871" t="s">
        <v>15035</v>
      </c>
      <c r="D883" s="597"/>
      <c r="E883" s="604"/>
      <c r="F883" s="1235"/>
      <c r="I883" s="661"/>
      <c r="J883" s="629"/>
      <c r="K883" s="630"/>
      <c r="L883" s="630"/>
      <c r="M883" s="654"/>
      <c r="N883" s="1102"/>
      <c r="O883" s="604"/>
      <c r="P883" s="605"/>
      <c r="Q883" s="607"/>
      <c r="R883" s="1769" t="s">
        <v>11301</v>
      </c>
      <c r="S883" s="1770" t="s">
        <v>235</v>
      </c>
      <c r="T883" s="1217"/>
      <c r="U883" s="1217"/>
      <c r="V883" s="1340"/>
      <c r="W883" s="1227"/>
      <c r="X883" s="1212"/>
      <c r="Y883" s="1287"/>
      <c r="Z883" s="1213"/>
      <c r="AA883" s="1213"/>
      <c r="AB883" s="1213"/>
      <c r="AC883" s="1213"/>
      <c r="AD883" s="1213"/>
      <c r="AE883" s="1288"/>
      <c r="AF883" s="473">
        <f>ROUND(ROUND(G872*Q872,0)*U884,0)</f>
        <v>201</v>
      </c>
      <c r="AG883" s="268"/>
    </row>
    <row r="884" spans="1:33" ht="17.100000000000001" customHeight="1">
      <c r="A884" s="243">
        <v>63</v>
      </c>
      <c r="B884" s="351" t="s">
        <v>15036</v>
      </c>
      <c r="C884" s="870" t="s">
        <v>15037</v>
      </c>
      <c r="D884" s="597"/>
      <c r="E884" s="604"/>
      <c r="F884" s="1235"/>
      <c r="G884" s="618"/>
      <c r="H884" s="654"/>
      <c r="I884" s="661"/>
      <c r="J884" s="629"/>
      <c r="K884" s="630"/>
      <c r="L884" s="630"/>
      <c r="M884" s="654"/>
      <c r="N884" s="1102"/>
      <c r="O884" s="604"/>
      <c r="P884" s="605"/>
      <c r="Q884" s="607"/>
      <c r="R884" s="1758"/>
      <c r="S884" s="1745"/>
      <c r="T884" s="1341" t="s">
        <v>30</v>
      </c>
      <c r="U884" s="1342">
        <v>0.7</v>
      </c>
      <c r="V884" s="1343"/>
      <c r="W884" s="1229"/>
      <c r="X884" s="1214"/>
      <c r="Y884" s="1292"/>
      <c r="Z884" s="1233" t="s">
        <v>11869</v>
      </c>
      <c r="AA884" s="670" t="s">
        <v>30</v>
      </c>
      <c r="AB884" s="1293">
        <v>0.85</v>
      </c>
      <c r="AC884" s="1215"/>
      <c r="AD884" s="1215"/>
      <c r="AE884" s="1294"/>
      <c r="AF884" s="391">
        <f>ROUND(ROUND(ROUND(G872*Q872,0)*U884,0)*AB884,0)</f>
        <v>171</v>
      </c>
      <c r="AG884" s="268"/>
    </row>
    <row r="885" spans="1:33" ht="17.100000000000001" customHeight="1">
      <c r="A885" s="229">
        <v>63</v>
      </c>
      <c r="B885" s="337">
        <v>9234</v>
      </c>
      <c r="C885" s="871" t="s">
        <v>15038</v>
      </c>
      <c r="D885" s="597"/>
      <c r="E885" s="604"/>
      <c r="F885" s="627"/>
      <c r="G885" s="654"/>
      <c r="H885" s="654"/>
      <c r="I885" s="661"/>
      <c r="J885" s="629"/>
      <c r="K885" s="630"/>
      <c r="L885" s="630"/>
      <c r="M885" s="1228"/>
      <c r="N885" s="1344"/>
      <c r="O885" s="1345"/>
      <c r="P885" s="1250"/>
      <c r="Q885" s="1346"/>
      <c r="R885" s="1758"/>
      <c r="S885" s="1745"/>
      <c r="T885" s="1341"/>
      <c r="U885" s="1342"/>
      <c r="V885" s="1347"/>
      <c r="W885" s="1810" t="s">
        <v>4703</v>
      </c>
      <c r="X885" s="1212" t="s">
        <v>30</v>
      </c>
      <c r="Y885" s="1335">
        <f>$Y$657</f>
        <v>0.7</v>
      </c>
      <c r="Z885" s="1231"/>
      <c r="AA885" s="1231"/>
      <c r="AB885" s="1231"/>
      <c r="AC885" s="1231"/>
      <c r="AD885" s="1231"/>
      <c r="AE885" s="1336"/>
      <c r="AF885" s="473">
        <f>ROUND(ROUND(ROUND(G872*Q872,0)*U884,0)*Y885,0)</f>
        <v>141</v>
      </c>
      <c r="AG885" s="268"/>
    </row>
    <row r="886" spans="1:33" ht="17.100000000000001" customHeight="1">
      <c r="A886" s="243">
        <v>63</v>
      </c>
      <c r="B886" s="351" t="s">
        <v>15039</v>
      </c>
      <c r="C886" s="870" t="s">
        <v>15040</v>
      </c>
      <c r="D886" s="597"/>
      <c r="E886" s="604"/>
      <c r="F886" s="627"/>
      <c r="G886" s="654"/>
      <c r="H886" s="654"/>
      <c r="I886" s="661"/>
      <c r="J886" s="629"/>
      <c r="K886" s="630"/>
      <c r="L886" s="630"/>
      <c r="M886" s="1228"/>
      <c r="N886" s="1344"/>
      <c r="O886" s="1345"/>
      <c r="P886" s="1250"/>
      <c r="Q886" s="1346"/>
      <c r="R886" s="1758"/>
      <c r="S886" s="1745"/>
      <c r="T886" s="1341"/>
      <c r="U886" s="1342"/>
      <c r="V886" s="1347"/>
      <c r="W886" s="1805"/>
      <c r="X886" s="1214"/>
      <c r="Y886" s="1337"/>
      <c r="Z886" s="1302" t="s">
        <v>11869</v>
      </c>
      <c r="AA886" s="1303" t="s">
        <v>30</v>
      </c>
      <c r="AB886" s="1304">
        <v>0.85</v>
      </c>
      <c r="AC886" s="1215"/>
      <c r="AD886" s="1215"/>
      <c r="AE886" s="1294"/>
      <c r="AF886" s="391">
        <f>ROUND(ROUND(ROUND(ROUND(G872*Q872,0)*U884,0)*Y885,0)*AB886,0)</f>
        <v>120</v>
      </c>
      <c r="AG886" s="268"/>
    </row>
    <row r="887" spans="1:33" ht="17.100000000000001" customHeight="1">
      <c r="A887" s="229">
        <v>63</v>
      </c>
      <c r="B887" s="337">
        <v>9236</v>
      </c>
      <c r="C887" s="871" t="s">
        <v>15041</v>
      </c>
      <c r="D887" s="597"/>
      <c r="E887" s="604"/>
      <c r="F887" s="627"/>
      <c r="G887" s="654"/>
      <c r="H887" s="654"/>
      <c r="I887" s="661"/>
      <c r="J887" s="629"/>
      <c r="K887" s="630"/>
      <c r="L887" s="630"/>
      <c r="M887" s="1228"/>
      <c r="N887" s="1344"/>
      <c r="O887" s="1345"/>
      <c r="P887" s="1250"/>
      <c r="Q887" s="1346"/>
      <c r="R887" s="1758"/>
      <c r="S887" s="1745"/>
      <c r="T887" s="1341"/>
      <c r="U887" s="1342"/>
      <c r="V887" s="1347"/>
      <c r="W887" s="1810" t="s">
        <v>4708</v>
      </c>
      <c r="X887" s="1212" t="s">
        <v>30</v>
      </c>
      <c r="Y887" s="1335">
        <f>$Y$659</f>
        <v>0.85</v>
      </c>
      <c r="Z887" s="1232"/>
      <c r="AA887" s="1232"/>
      <c r="AB887" s="1232"/>
      <c r="AC887" s="1232"/>
      <c r="AD887" s="1232"/>
      <c r="AE887" s="1337"/>
      <c r="AF887" s="473">
        <f>ROUND(ROUND(ROUND(G872*Q872,0)*U884,0)*Y887,0)</f>
        <v>171</v>
      </c>
      <c r="AG887" s="268"/>
    </row>
    <row r="888" spans="1:33" ht="17.100000000000001" customHeight="1">
      <c r="A888" s="243">
        <v>63</v>
      </c>
      <c r="B888" s="351" t="s">
        <v>15042</v>
      </c>
      <c r="C888" s="870" t="s">
        <v>15043</v>
      </c>
      <c r="D888" s="597"/>
      <c r="E888" s="604"/>
      <c r="F888" s="627"/>
      <c r="G888" s="654"/>
      <c r="H888" s="654"/>
      <c r="I888" s="661"/>
      <c r="J888" s="629"/>
      <c r="K888" s="630"/>
      <c r="L888" s="630"/>
      <c r="M888" s="1228"/>
      <c r="N888" s="1344"/>
      <c r="O888" s="1345"/>
      <c r="P888" s="1250"/>
      <c r="Q888" s="1346"/>
      <c r="R888" s="1236"/>
      <c r="S888" s="1745"/>
      <c r="T888" s="1341"/>
      <c r="U888" s="1342"/>
      <c r="V888" s="1347"/>
      <c r="W888" s="1805"/>
      <c r="X888" s="1214"/>
      <c r="Y888" s="1337"/>
      <c r="Z888" s="1302" t="s">
        <v>11869</v>
      </c>
      <c r="AA888" s="1303" t="s">
        <v>30</v>
      </c>
      <c r="AB888" s="1304">
        <v>0.85</v>
      </c>
      <c r="AC888" s="1215"/>
      <c r="AD888" s="1215"/>
      <c r="AE888" s="1294"/>
      <c r="AF888" s="391">
        <f>ROUND(ROUND(ROUND(ROUND(G872*Q872,0)*U884,0)*Y887,0)*AB888,0)</f>
        <v>145</v>
      </c>
      <c r="AG888" s="268"/>
    </row>
    <row r="889" spans="1:33" ht="17.100000000000001" customHeight="1">
      <c r="A889" s="243">
        <v>63</v>
      </c>
      <c r="B889" s="351" t="s">
        <v>15044</v>
      </c>
      <c r="C889" s="870" t="s">
        <v>15045</v>
      </c>
      <c r="D889" s="597"/>
      <c r="E889" s="604"/>
      <c r="F889" s="627"/>
      <c r="G889" s="654"/>
      <c r="H889" s="654"/>
      <c r="I889" s="661"/>
      <c r="J889" s="629"/>
      <c r="K889" s="630"/>
      <c r="L889" s="630"/>
      <c r="M889" s="1228"/>
      <c r="N889" s="1344"/>
      <c r="O889" s="1345"/>
      <c r="P889" s="1250"/>
      <c r="Q889" s="1346"/>
      <c r="R889" s="1236"/>
      <c r="S889" s="1237"/>
      <c r="T889" s="1341"/>
      <c r="U889" s="1342"/>
      <c r="V889" s="1347"/>
      <c r="W889" s="1233"/>
      <c r="X889" s="670"/>
      <c r="Y889" s="1320"/>
      <c r="Z889" s="1215"/>
      <c r="AA889" s="1215"/>
      <c r="AB889" s="1294"/>
      <c r="AC889" s="1533" t="s">
        <v>167</v>
      </c>
      <c r="AD889" s="1250">
        <v>5</v>
      </c>
      <c r="AE889" s="1308" t="s">
        <v>168</v>
      </c>
      <c r="AF889" s="391">
        <f>ROUND(ROUND(ROUND(G872*Q872,0)*U884,0)-AD889,0)</f>
        <v>196</v>
      </c>
      <c r="AG889" s="268"/>
    </row>
    <row r="890" spans="1:33" ht="17.100000000000001" customHeight="1">
      <c r="A890" s="243">
        <v>63</v>
      </c>
      <c r="B890" s="351" t="s">
        <v>9909</v>
      </c>
      <c r="C890" s="870" t="s">
        <v>15046</v>
      </c>
      <c r="D890" s="597"/>
      <c r="E890" s="604"/>
      <c r="F890" s="627"/>
      <c r="G890" s="654"/>
      <c r="H890" s="654"/>
      <c r="I890" s="661"/>
      <c r="J890" s="629"/>
      <c r="K890" s="630"/>
      <c r="L890" s="630"/>
      <c r="M890" s="1228"/>
      <c r="N890" s="1344"/>
      <c r="O890" s="1345"/>
      <c r="P890" s="1250"/>
      <c r="Q890" s="1346"/>
      <c r="R890" s="1239"/>
      <c r="S890" s="1237"/>
      <c r="T890" s="1341"/>
      <c r="U890" s="1342"/>
      <c r="V890" s="1347"/>
      <c r="W890" s="1234"/>
      <c r="X890" s="1225"/>
      <c r="Y890" s="1322"/>
      <c r="Z890" s="1233" t="s">
        <v>11869</v>
      </c>
      <c r="AA890" s="670" t="s">
        <v>30</v>
      </c>
      <c r="AB890" s="1309">
        <v>0.85</v>
      </c>
      <c r="AC890" s="1745"/>
      <c r="AD890" s="1250"/>
      <c r="AE890" s="1308"/>
      <c r="AF890" s="391">
        <f>ROUND(ROUND(ROUND(ROUND(G872*Q872,0)*U884,0)*AB890,0)-AD889,0)</f>
        <v>166</v>
      </c>
      <c r="AG890" s="268"/>
    </row>
    <row r="891" spans="1:33" ht="17.100000000000001" customHeight="1">
      <c r="A891" s="243">
        <v>63</v>
      </c>
      <c r="B891" s="351" t="s">
        <v>9911</v>
      </c>
      <c r="C891" s="870" t="s">
        <v>15047</v>
      </c>
      <c r="D891" s="597"/>
      <c r="E891" s="604"/>
      <c r="F891" s="627"/>
      <c r="G891" s="654"/>
      <c r="H891" s="654"/>
      <c r="I891" s="661"/>
      <c r="J891" s="629"/>
      <c r="K891" s="630"/>
      <c r="L891" s="630"/>
      <c r="M891" s="1228"/>
      <c r="N891" s="1344"/>
      <c r="O891" s="1345"/>
      <c r="P891" s="1250"/>
      <c r="Q891" s="1346"/>
      <c r="R891" s="1239"/>
      <c r="S891" s="1237"/>
      <c r="T891" s="1341"/>
      <c r="U891" s="1342"/>
      <c r="V891" s="1347"/>
      <c r="W891" s="1684" t="s">
        <v>4703</v>
      </c>
      <c r="X891" s="1250" t="s">
        <v>30</v>
      </c>
      <c r="Y891" s="1291">
        <f>$Y$657</f>
        <v>0.7</v>
      </c>
      <c r="Z891" s="1226"/>
      <c r="AA891" s="1226"/>
      <c r="AB891" s="1310"/>
      <c r="AC891" s="1745"/>
      <c r="AD891" s="1242"/>
      <c r="AE891" s="1291"/>
      <c r="AF891" s="391">
        <f>ROUND(ROUND(ROUND(ROUND(G872*Q872,0)*U884,0)*Y891,0)-AD889,0)</f>
        <v>136</v>
      </c>
      <c r="AG891" s="268"/>
    </row>
    <row r="892" spans="1:33" ht="17.100000000000001" customHeight="1">
      <c r="A892" s="243">
        <v>63</v>
      </c>
      <c r="B892" s="351" t="s">
        <v>9913</v>
      </c>
      <c r="C892" s="870" t="s">
        <v>15048</v>
      </c>
      <c r="D892" s="597"/>
      <c r="E892" s="604"/>
      <c r="F892" s="627"/>
      <c r="G892" s="654"/>
      <c r="H892" s="654"/>
      <c r="I892" s="661"/>
      <c r="J892" s="629"/>
      <c r="K892" s="630"/>
      <c r="L892" s="630"/>
      <c r="M892" s="1228"/>
      <c r="N892" s="1344"/>
      <c r="O892" s="1345"/>
      <c r="P892" s="1250"/>
      <c r="Q892" s="1346"/>
      <c r="R892" s="1239"/>
      <c r="S892" s="1237"/>
      <c r="T892" s="1341"/>
      <c r="U892" s="1342"/>
      <c r="V892" s="1347"/>
      <c r="W892" s="1805"/>
      <c r="X892" s="1225"/>
      <c r="Y892" s="1306"/>
      <c r="Z892" s="1302" t="s">
        <v>11869</v>
      </c>
      <c r="AA892" s="1303" t="s">
        <v>30</v>
      </c>
      <c r="AB892" s="1311">
        <v>0.85</v>
      </c>
      <c r="AC892" s="1745"/>
      <c r="AD892" s="1242"/>
      <c r="AE892" s="1291"/>
      <c r="AF892" s="391">
        <f>ROUND(ROUND(ROUND(ROUND(ROUND(G872*Q872,0)*U884,0)*Y891,0)*AB892,0)-AD889,0)</f>
        <v>115</v>
      </c>
      <c r="AG892" s="268"/>
    </row>
    <row r="893" spans="1:33" ht="17.100000000000001" customHeight="1">
      <c r="A893" s="243">
        <v>63</v>
      </c>
      <c r="B893" s="351" t="s">
        <v>9915</v>
      </c>
      <c r="C893" s="870" t="s">
        <v>15049</v>
      </c>
      <c r="D893" s="597"/>
      <c r="E893" s="604"/>
      <c r="F893" s="627"/>
      <c r="G893" s="654"/>
      <c r="H893" s="654"/>
      <c r="I893" s="661"/>
      <c r="J893" s="629"/>
      <c r="K893" s="630"/>
      <c r="L893" s="630"/>
      <c r="M893" s="1228"/>
      <c r="N893" s="1344"/>
      <c r="O893" s="1345"/>
      <c r="P893" s="1250"/>
      <c r="Q893" s="1346"/>
      <c r="R893" s="1239"/>
      <c r="S893" s="1237"/>
      <c r="T893" s="1341"/>
      <c r="U893" s="1342"/>
      <c r="V893" s="1347"/>
      <c r="W893" s="1684" t="s">
        <v>4708</v>
      </c>
      <c r="X893" s="1250" t="s">
        <v>30</v>
      </c>
      <c r="Y893" s="1291">
        <f>$Y$659</f>
        <v>0.85</v>
      </c>
      <c r="Z893" s="1220"/>
      <c r="AA893" s="1220"/>
      <c r="AB893" s="1306"/>
      <c r="AC893" s="1745"/>
      <c r="AD893" s="1242"/>
      <c r="AE893" s="1291"/>
      <c r="AF893" s="391">
        <f>ROUND(ROUND(ROUND(ROUND(G872*Q872,0)*U884,0)*Y893,0)-AD889,0)</f>
        <v>166</v>
      </c>
      <c r="AG893" s="268"/>
    </row>
    <row r="894" spans="1:33" ht="17.100000000000001" customHeight="1">
      <c r="A894" s="243">
        <v>63</v>
      </c>
      <c r="B894" s="351" t="s">
        <v>9917</v>
      </c>
      <c r="C894" s="870" t="s">
        <v>15050</v>
      </c>
      <c r="D894" s="597"/>
      <c r="E894" s="604"/>
      <c r="F894" s="627"/>
      <c r="G894" s="654"/>
      <c r="H894" s="654"/>
      <c r="I894" s="661"/>
      <c r="J894" s="629"/>
      <c r="K894" s="630"/>
      <c r="L894" s="630"/>
      <c r="M894" s="1228"/>
      <c r="N894" s="1344"/>
      <c r="O894" s="1345"/>
      <c r="P894" s="1250"/>
      <c r="Q894" s="1346"/>
      <c r="R894" s="1239"/>
      <c r="S894" s="1237"/>
      <c r="T894" s="1341"/>
      <c r="U894" s="1342"/>
      <c r="V894" s="1347"/>
      <c r="W894" s="1805"/>
      <c r="X894" s="1225"/>
      <c r="Y894" s="1306"/>
      <c r="Z894" s="1302" t="s">
        <v>11869</v>
      </c>
      <c r="AA894" s="1303" t="s">
        <v>30</v>
      </c>
      <c r="AB894" s="1311">
        <v>0.85</v>
      </c>
      <c r="AC894" s="1746"/>
      <c r="AD894" s="1220"/>
      <c r="AE894" s="1306"/>
      <c r="AF894" s="391">
        <f>ROUND(ROUND(ROUND(ROUND(ROUND(G872*Q872,0)*U884,0)*Y893,0)*AB894,0)-AD889,0)</f>
        <v>140</v>
      </c>
      <c r="AG894" s="268"/>
    </row>
    <row r="895" spans="1:33" ht="17.100000000000001" customHeight="1">
      <c r="A895" s="243">
        <v>63</v>
      </c>
      <c r="B895" s="351" t="s">
        <v>9919</v>
      </c>
      <c r="C895" s="870" t="s">
        <v>15051</v>
      </c>
      <c r="D895" s="597"/>
      <c r="E895" s="604"/>
      <c r="F895" s="627"/>
      <c r="G895" s="654"/>
      <c r="H895" s="654"/>
      <c r="I895" s="661"/>
      <c r="J895" s="629"/>
      <c r="K895" s="630"/>
      <c r="L895" s="630"/>
      <c r="M895" s="1228"/>
      <c r="N895" s="1344"/>
      <c r="O895" s="1345"/>
      <c r="P895" s="1250"/>
      <c r="Q895" s="1346"/>
      <c r="R895" s="1270"/>
      <c r="S895" s="1622" t="s">
        <v>237</v>
      </c>
      <c r="T895" s="670"/>
      <c r="U895" s="1348"/>
      <c r="V895" s="1305"/>
      <c r="W895" s="1233"/>
      <c r="X895" s="670"/>
      <c r="Y895" s="1320"/>
      <c r="Z895" s="1215"/>
      <c r="AA895" s="1215"/>
      <c r="AB895" s="1215"/>
      <c r="AC895" s="1215"/>
      <c r="AD895" s="1215"/>
      <c r="AE895" s="1294"/>
      <c r="AF895" s="391">
        <f>ROUND(ROUND(G872*Q872,0)*U896,0)</f>
        <v>144</v>
      </c>
      <c r="AG895" s="268"/>
    </row>
    <row r="896" spans="1:33" ht="17.100000000000001" customHeight="1">
      <c r="A896" s="243">
        <v>63</v>
      </c>
      <c r="B896" s="351" t="s">
        <v>9921</v>
      </c>
      <c r="C896" s="870" t="s">
        <v>15052</v>
      </c>
      <c r="D896" s="597"/>
      <c r="E896" s="604"/>
      <c r="F896" s="627"/>
      <c r="G896" s="654"/>
      <c r="H896" s="654"/>
      <c r="I896" s="661"/>
      <c r="J896" s="629"/>
      <c r="K896" s="630"/>
      <c r="L896" s="630"/>
      <c r="M896" s="1228"/>
      <c r="N896" s="1344"/>
      <c r="O896" s="1345"/>
      <c r="P896" s="1250"/>
      <c r="Q896" s="1346"/>
      <c r="R896" s="1270"/>
      <c r="S896" s="1745"/>
      <c r="T896" s="1250" t="s">
        <v>30</v>
      </c>
      <c r="U896" s="1242">
        <v>0.5</v>
      </c>
      <c r="V896" s="1291"/>
      <c r="W896" s="1234"/>
      <c r="X896" s="1225"/>
      <c r="Y896" s="1322"/>
      <c r="Z896" s="1233" t="s">
        <v>11869</v>
      </c>
      <c r="AA896" s="670" t="s">
        <v>30</v>
      </c>
      <c r="AB896" s="1293">
        <v>0.85</v>
      </c>
      <c r="AC896" s="1215"/>
      <c r="AD896" s="1215"/>
      <c r="AE896" s="1294"/>
      <c r="AF896" s="391">
        <f>ROUND(ROUND(ROUND(G872*Q872,0)*U896,0)*AB896,0)</f>
        <v>122</v>
      </c>
      <c r="AG896" s="268"/>
    </row>
    <row r="897" spans="1:33" ht="17.100000000000001" customHeight="1">
      <c r="A897" s="243">
        <v>63</v>
      </c>
      <c r="B897" s="351" t="s">
        <v>9923</v>
      </c>
      <c r="C897" s="870" t="s">
        <v>15053</v>
      </c>
      <c r="D897" s="597"/>
      <c r="E897" s="604"/>
      <c r="F897" s="627"/>
      <c r="G897" s="654"/>
      <c r="H897" s="654"/>
      <c r="I897" s="661"/>
      <c r="J897" s="629"/>
      <c r="K897" s="630"/>
      <c r="L897" s="630"/>
      <c r="M897" s="1228"/>
      <c r="N897" s="1344"/>
      <c r="O897" s="1345"/>
      <c r="P897" s="1250"/>
      <c r="Q897" s="1346"/>
      <c r="R897" s="1270"/>
      <c r="S897" s="1745"/>
      <c r="T897" s="1250"/>
      <c r="U897" s="1242"/>
      <c r="V897" s="1291"/>
      <c r="W897" s="1684" t="s">
        <v>4703</v>
      </c>
      <c r="X897" s="670" t="s">
        <v>30</v>
      </c>
      <c r="Y897" s="1305">
        <f>$Y$657</f>
        <v>0.7</v>
      </c>
      <c r="Z897" s="1226"/>
      <c r="AA897" s="1226"/>
      <c r="AB897" s="1226"/>
      <c r="AC897" s="1226"/>
      <c r="AD897" s="1226"/>
      <c r="AE897" s="1310"/>
      <c r="AF897" s="391">
        <f>ROUND(ROUND(ROUND(G872*Q872,0)*U896,0)*Y897,0)</f>
        <v>101</v>
      </c>
      <c r="AG897" s="268"/>
    </row>
    <row r="898" spans="1:33" ht="17.100000000000001" customHeight="1">
      <c r="A898" s="243">
        <v>63</v>
      </c>
      <c r="B898" s="351" t="s">
        <v>9925</v>
      </c>
      <c r="C898" s="870" t="s">
        <v>15054</v>
      </c>
      <c r="D898" s="597"/>
      <c r="E898" s="604"/>
      <c r="F898" s="627"/>
      <c r="G898" s="654"/>
      <c r="H898" s="654"/>
      <c r="I898" s="661"/>
      <c r="J898" s="629"/>
      <c r="K898" s="630"/>
      <c r="L898" s="630"/>
      <c r="M898" s="1228"/>
      <c r="N898" s="1344"/>
      <c r="O898" s="1345"/>
      <c r="P898" s="1250"/>
      <c r="Q898" s="1346"/>
      <c r="R898" s="1270"/>
      <c r="S898" s="1745"/>
      <c r="T898" s="1250"/>
      <c r="U898" s="1242"/>
      <c r="V898" s="1291"/>
      <c r="W898" s="1805"/>
      <c r="X898" s="1225"/>
      <c r="Y898" s="1306"/>
      <c r="Z898" s="1302" t="s">
        <v>11869</v>
      </c>
      <c r="AA898" s="1303" t="s">
        <v>30</v>
      </c>
      <c r="AB898" s="1304">
        <v>0.85</v>
      </c>
      <c r="AC898" s="1215"/>
      <c r="AD898" s="1215"/>
      <c r="AE898" s="1294"/>
      <c r="AF898" s="391">
        <f>ROUND(ROUND(ROUND(ROUND(G872*Q872,0)*U896,0)*Y897,0)*AB898,0)</f>
        <v>86</v>
      </c>
      <c r="AG898" s="268"/>
    </row>
    <row r="899" spans="1:33" ht="17.100000000000001" customHeight="1">
      <c r="A899" s="243">
        <v>63</v>
      </c>
      <c r="B899" s="351" t="s">
        <v>9927</v>
      </c>
      <c r="C899" s="870" t="s">
        <v>15055</v>
      </c>
      <c r="D899" s="597"/>
      <c r="E899" s="604"/>
      <c r="F899" s="627"/>
      <c r="G899" s="654"/>
      <c r="H899" s="654"/>
      <c r="I899" s="661"/>
      <c r="J899" s="629"/>
      <c r="K899" s="630"/>
      <c r="L899" s="630"/>
      <c r="M899" s="1228"/>
      <c r="N899" s="1344"/>
      <c r="O899" s="1345"/>
      <c r="P899" s="1250"/>
      <c r="Q899" s="1346"/>
      <c r="R899" s="1270"/>
      <c r="S899" s="1745"/>
      <c r="T899" s="1250"/>
      <c r="U899" s="1242"/>
      <c r="V899" s="1291"/>
      <c r="W899" s="1684" t="s">
        <v>4708</v>
      </c>
      <c r="X899" s="670" t="s">
        <v>30</v>
      </c>
      <c r="Y899" s="1305">
        <f>$Y$659</f>
        <v>0.85</v>
      </c>
      <c r="Z899" s="1220"/>
      <c r="AA899" s="1220"/>
      <c r="AB899" s="1220"/>
      <c r="AC899" s="1220"/>
      <c r="AD899" s="1220"/>
      <c r="AE899" s="1306"/>
      <c r="AF899" s="391">
        <f>ROUND(ROUND(ROUND(G872*Q872,0)*U896,0)*Y899,0)</f>
        <v>122</v>
      </c>
      <c r="AG899" s="268"/>
    </row>
    <row r="900" spans="1:33" ht="17.100000000000001" customHeight="1">
      <c r="A900" s="243">
        <v>63</v>
      </c>
      <c r="B900" s="351" t="s">
        <v>9929</v>
      </c>
      <c r="C900" s="870" t="s">
        <v>15056</v>
      </c>
      <c r="D900" s="597"/>
      <c r="E900" s="604"/>
      <c r="F900" s="627"/>
      <c r="G900" s="654"/>
      <c r="H900" s="654"/>
      <c r="I900" s="661"/>
      <c r="J900" s="629"/>
      <c r="K900" s="630"/>
      <c r="L900" s="630"/>
      <c r="M900" s="1228"/>
      <c r="N900" s="1344"/>
      <c r="O900" s="1345"/>
      <c r="P900" s="1250"/>
      <c r="Q900" s="1346"/>
      <c r="R900" s="1270"/>
      <c r="S900" s="1745"/>
      <c r="T900" s="1250"/>
      <c r="U900" s="1242"/>
      <c r="V900" s="1291"/>
      <c r="W900" s="1805"/>
      <c r="X900" s="1225"/>
      <c r="Y900" s="1306"/>
      <c r="Z900" s="1302" t="s">
        <v>11869</v>
      </c>
      <c r="AA900" s="1303" t="s">
        <v>30</v>
      </c>
      <c r="AB900" s="1304">
        <v>0.85</v>
      </c>
      <c r="AC900" s="1215"/>
      <c r="AD900" s="1215"/>
      <c r="AE900" s="1294"/>
      <c r="AF900" s="391">
        <f>ROUND(ROUND(ROUND(ROUND(G872*Q872,0)*U896,0)*Y899,0)*AB900,0)</f>
        <v>104</v>
      </c>
      <c r="AG900" s="268"/>
    </row>
    <row r="901" spans="1:33" ht="17.100000000000001" customHeight="1">
      <c r="A901" s="243">
        <v>63</v>
      </c>
      <c r="B901" s="351" t="s">
        <v>9931</v>
      </c>
      <c r="C901" s="870" t="s">
        <v>15057</v>
      </c>
      <c r="D901" s="597"/>
      <c r="E901" s="604"/>
      <c r="F901" s="627"/>
      <c r="G901" s="654"/>
      <c r="H901" s="654"/>
      <c r="I901" s="661"/>
      <c r="J901" s="629"/>
      <c r="K901" s="630"/>
      <c r="L901" s="630"/>
      <c r="M901" s="1228"/>
      <c r="N901" s="1344"/>
      <c r="O901" s="1345"/>
      <c r="P901" s="1250"/>
      <c r="Q901" s="1346"/>
      <c r="R901" s="1270"/>
      <c r="S901" s="1745"/>
      <c r="T901" s="1250"/>
      <c r="U901" s="1242"/>
      <c r="V901" s="1291"/>
      <c r="W901" s="1233"/>
      <c r="X901" s="670"/>
      <c r="Y901" s="1320"/>
      <c r="Z901" s="1215"/>
      <c r="AA901" s="1215"/>
      <c r="AB901" s="1294"/>
      <c r="AC901" s="1533" t="s">
        <v>167</v>
      </c>
      <c r="AD901" s="1250">
        <v>5</v>
      </c>
      <c r="AE901" s="1308" t="s">
        <v>168</v>
      </c>
      <c r="AF901" s="391">
        <f>ROUND(ROUND(ROUND(G872*Q872,0)*U896,0)-AD901,0)</f>
        <v>139</v>
      </c>
      <c r="AG901" s="268"/>
    </row>
    <row r="902" spans="1:33" ht="17.100000000000001" customHeight="1">
      <c r="A902" s="243">
        <v>63</v>
      </c>
      <c r="B902" s="351" t="s">
        <v>9933</v>
      </c>
      <c r="C902" s="870" t="s">
        <v>15058</v>
      </c>
      <c r="D902" s="597"/>
      <c r="E902" s="604"/>
      <c r="F902" s="627"/>
      <c r="G902" s="654"/>
      <c r="H902" s="654"/>
      <c r="I902" s="661"/>
      <c r="J902" s="629"/>
      <c r="K902" s="630"/>
      <c r="L902" s="630"/>
      <c r="M902" s="1228"/>
      <c r="N902" s="1344"/>
      <c r="O902" s="1345"/>
      <c r="P902" s="1250"/>
      <c r="Q902" s="1346"/>
      <c r="R902" s="1270"/>
      <c r="S902" s="1745"/>
      <c r="T902" s="1250"/>
      <c r="U902" s="1242"/>
      <c r="V902" s="1242"/>
      <c r="W902" s="1234"/>
      <c r="X902" s="1225"/>
      <c r="Y902" s="1322"/>
      <c r="Z902" s="1233" t="s">
        <v>11869</v>
      </c>
      <c r="AA902" s="670" t="s">
        <v>30</v>
      </c>
      <c r="AB902" s="1309">
        <v>0.85</v>
      </c>
      <c r="AC902" s="1745"/>
      <c r="AD902" s="1250"/>
      <c r="AE902" s="1308"/>
      <c r="AF902" s="391">
        <f>ROUND(ROUND(ROUND(ROUND(G872*Q872,0)*U896,0)*AB902,0)-AD901,0)</f>
        <v>117</v>
      </c>
      <c r="AG902" s="268"/>
    </row>
    <row r="903" spans="1:33" ht="17.100000000000001" customHeight="1">
      <c r="A903" s="243">
        <v>63</v>
      </c>
      <c r="B903" s="351" t="s">
        <v>9935</v>
      </c>
      <c r="C903" s="870" t="s">
        <v>15059</v>
      </c>
      <c r="D903" s="597"/>
      <c r="E903" s="604"/>
      <c r="F903" s="627"/>
      <c r="G903" s="654"/>
      <c r="H903" s="654"/>
      <c r="I903" s="661"/>
      <c r="J903" s="629"/>
      <c r="K903" s="630"/>
      <c r="L903" s="630"/>
      <c r="M903" s="1228"/>
      <c r="N903" s="1344"/>
      <c r="O903" s="1345"/>
      <c r="P903" s="1250"/>
      <c r="Q903" s="1346"/>
      <c r="R903" s="1270"/>
      <c r="S903" s="1745"/>
      <c r="T903" s="1250"/>
      <c r="U903" s="1242"/>
      <c r="V903" s="1242"/>
      <c r="W903" s="1684" t="s">
        <v>4703</v>
      </c>
      <c r="X903" s="1250" t="s">
        <v>30</v>
      </c>
      <c r="Y903" s="1291">
        <f>$Y$657</f>
        <v>0.7</v>
      </c>
      <c r="Z903" s="1226"/>
      <c r="AA903" s="1226"/>
      <c r="AB903" s="1310"/>
      <c r="AC903" s="1745"/>
      <c r="AD903" s="1242"/>
      <c r="AE903" s="1291"/>
      <c r="AF903" s="391">
        <f>ROUND(ROUND(ROUND(ROUND(G872*Q872,0)*U896,0)*Y903,0)-AD901,0)</f>
        <v>96</v>
      </c>
      <c r="AG903" s="268"/>
    </row>
    <row r="904" spans="1:33" ht="17.100000000000001" customHeight="1">
      <c r="A904" s="243">
        <v>63</v>
      </c>
      <c r="B904" s="351" t="s">
        <v>9937</v>
      </c>
      <c r="C904" s="870" t="s">
        <v>15060</v>
      </c>
      <c r="D904" s="597"/>
      <c r="E904" s="604"/>
      <c r="F904" s="627"/>
      <c r="G904" s="654"/>
      <c r="H904" s="654"/>
      <c r="I904" s="661"/>
      <c r="J904" s="629"/>
      <c r="K904" s="630"/>
      <c r="L904" s="630"/>
      <c r="M904" s="1228"/>
      <c r="N904" s="1344"/>
      <c r="O904" s="1345"/>
      <c r="P904" s="1250"/>
      <c r="Q904" s="1346"/>
      <c r="R904" s="1270"/>
      <c r="S904" s="1745"/>
      <c r="T904" s="1250"/>
      <c r="U904" s="1242"/>
      <c r="V904" s="1242"/>
      <c r="W904" s="1805"/>
      <c r="X904" s="1225"/>
      <c r="Y904" s="1306"/>
      <c r="Z904" s="1302" t="s">
        <v>11869</v>
      </c>
      <c r="AA904" s="1303" t="s">
        <v>30</v>
      </c>
      <c r="AB904" s="1311">
        <v>0.85</v>
      </c>
      <c r="AC904" s="1745"/>
      <c r="AD904" s="1242"/>
      <c r="AE904" s="1291"/>
      <c r="AF904" s="391">
        <f>ROUND(ROUND(ROUND(ROUND(ROUND(G872*Q872,0)*U896,0)*Y903,0)*AB904,0)-AD901,0)</f>
        <v>81</v>
      </c>
      <c r="AG904" s="268"/>
    </row>
    <row r="905" spans="1:33" ht="17.100000000000001" customHeight="1">
      <c r="A905" s="243">
        <v>63</v>
      </c>
      <c r="B905" s="351" t="s">
        <v>9939</v>
      </c>
      <c r="C905" s="870" t="s">
        <v>15061</v>
      </c>
      <c r="D905" s="597"/>
      <c r="E905" s="604"/>
      <c r="F905" s="627"/>
      <c r="G905" s="654"/>
      <c r="H905" s="654"/>
      <c r="I905" s="661"/>
      <c r="J905" s="629"/>
      <c r="K905" s="630"/>
      <c r="L905" s="630"/>
      <c r="M905" s="1228"/>
      <c r="N905" s="1344"/>
      <c r="O905" s="1345"/>
      <c r="P905" s="1250"/>
      <c r="Q905" s="1346"/>
      <c r="R905" s="1270"/>
      <c r="S905" s="1745"/>
      <c r="T905" s="1250"/>
      <c r="U905" s="1242"/>
      <c r="V905" s="1291"/>
      <c r="W905" s="1684" t="s">
        <v>4708</v>
      </c>
      <c r="X905" s="1250" t="s">
        <v>30</v>
      </c>
      <c r="Y905" s="1291">
        <f>$Y$659</f>
        <v>0.85</v>
      </c>
      <c r="Z905" s="1220"/>
      <c r="AA905" s="1220"/>
      <c r="AB905" s="1306"/>
      <c r="AC905" s="1745"/>
      <c r="AD905" s="1242"/>
      <c r="AE905" s="1291"/>
      <c r="AF905" s="391">
        <f>ROUND(ROUND(ROUND(ROUND(G872*Q872,0)*U896,0)*Y905,0)-AD901,0)</f>
        <v>117</v>
      </c>
      <c r="AG905" s="268"/>
    </row>
    <row r="906" spans="1:33" ht="17.100000000000001" customHeight="1">
      <c r="A906" s="243">
        <v>63</v>
      </c>
      <c r="B906" s="351" t="s">
        <v>9941</v>
      </c>
      <c r="C906" s="870" t="s">
        <v>15062</v>
      </c>
      <c r="D906" s="597"/>
      <c r="E906" s="604"/>
      <c r="F906" s="627"/>
      <c r="G906" s="654"/>
      <c r="H906" s="654"/>
      <c r="I906" s="661"/>
      <c r="J906" s="658"/>
      <c r="K906" s="706"/>
      <c r="L906" s="706"/>
      <c r="M906" s="1350"/>
      <c r="N906" s="1344"/>
      <c r="O906" s="1345"/>
      <c r="P906" s="1250"/>
      <c r="Q906" s="1346"/>
      <c r="R906" s="1271"/>
      <c r="S906" s="1746"/>
      <c r="T906" s="1225"/>
      <c r="U906" s="1220"/>
      <c r="V906" s="1306"/>
      <c r="W906" s="1805"/>
      <c r="X906" s="1225"/>
      <c r="Y906" s="1306"/>
      <c r="Z906" s="1302" t="s">
        <v>11869</v>
      </c>
      <c r="AA906" s="1303" t="s">
        <v>30</v>
      </c>
      <c r="AB906" s="1311">
        <v>0.85</v>
      </c>
      <c r="AC906" s="1746"/>
      <c r="AD906" s="1220"/>
      <c r="AE906" s="1306"/>
      <c r="AF906" s="391">
        <f>ROUND(ROUND(ROUND(ROUND(ROUND(G872*Q872,0)*U896,0)*Y905,0)*AB906,0)-AD901,0)</f>
        <v>99</v>
      </c>
      <c r="AG906" s="268"/>
    </row>
    <row r="907" spans="1:33" ht="17.100000000000001" customHeight="1">
      <c r="A907" s="229">
        <v>63</v>
      </c>
      <c r="B907" s="337">
        <v>9237</v>
      </c>
      <c r="C907" s="871" t="s">
        <v>15063</v>
      </c>
      <c r="D907" s="597"/>
      <c r="E907" s="604"/>
      <c r="F907" s="597"/>
      <c r="G907" s="654"/>
      <c r="H907" s="654"/>
      <c r="I907" s="661"/>
      <c r="J907" s="1626" t="s">
        <v>11892</v>
      </c>
      <c r="K907" s="562"/>
      <c r="L907" s="562"/>
      <c r="M907" s="664"/>
      <c r="N907" s="1102"/>
      <c r="O907" s="604"/>
      <c r="P907" s="605"/>
      <c r="Q907" s="607"/>
      <c r="R907" s="1212"/>
      <c r="S907" s="1212"/>
      <c r="T907" s="664"/>
      <c r="U907" s="664"/>
      <c r="V907" s="664"/>
      <c r="W907" s="1227"/>
      <c r="X907" s="1212"/>
      <c r="Y907" s="1287"/>
      <c r="Z907" s="1213"/>
      <c r="AA907" s="1213"/>
      <c r="AB907" s="1213"/>
      <c r="AC907" s="1213"/>
      <c r="AD907" s="1213"/>
      <c r="AE907" s="1288"/>
      <c r="AF907" s="473">
        <f>ROUND(ROUND(G872+K908,0)*Q872,0)</f>
        <v>291</v>
      </c>
      <c r="AG907" s="268"/>
    </row>
    <row r="908" spans="1:33" ht="17.100000000000001" customHeight="1">
      <c r="A908" s="243">
        <v>63</v>
      </c>
      <c r="B908" s="351" t="s">
        <v>15064</v>
      </c>
      <c r="C908" s="870" t="s">
        <v>15065</v>
      </c>
      <c r="D908" s="597"/>
      <c r="E908" s="604"/>
      <c r="F908" s="597"/>
      <c r="G908" s="654"/>
      <c r="H908" s="654"/>
      <c r="I908" s="661"/>
      <c r="J908" s="1745"/>
      <c r="K908" s="1228">
        <v>6</v>
      </c>
      <c r="L908" s="618" t="s">
        <v>16</v>
      </c>
      <c r="M908" s="654"/>
      <c r="N908" s="1102"/>
      <c r="O908" s="604"/>
      <c r="P908" s="605"/>
      <c r="Q908" s="607"/>
      <c r="R908" s="1228"/>
      <c r="S908" s="1228"/>
      <c r="T908" s="654"/>
      <c r="U908" s="654"/>
      <c r="V908" s="654"/>
      <c r="W908" s="1229"/>
      <c r="X908" s="1214"/>
      <c r="Y908" s="1292"/>
      <c r="Z908" s="1233" t="s">
        <v>11869</v>
      </c>
      <c r="AA908" s="670" t="s">
        <v>30</v>
      </c>
      <c r="AB908" s="1293">
        <v>0.85</v>
      </c>
      <c r="AC908" s="1215"/>
      <c r="AD908" s="1215"/>
      <c r="AE908" s="1294"/>
      <c r="AF908" s="391">
        <f>ROUND(ROUND(ROUND(G872+K908,0)*Q872,0)*AB908,0)</f>
        <v>247</v>
      </c>
      <c r="AG908" s="268"/>
    </row>
    <row r="909" spans="1:33" ht="17.100000000000001" customHeight="1">
      <c r="A909" s="229">
        <v>63</v>
      </c>
      <c r="B909" s="337">
        <v>9238</v>
      </c>
      <c r="C909" s="871" t="s">
        <v>15066</v>
      </c>
      <c r="D909" s="597"/>
      <c r="E909" s="604"/>
      <c r="F909" s="597"/>
      <c r="G909" s="654"/>
      <c r="H909" s="654"/>
      <c r="I909" s="661"/>
      <c r="J909" s="1745"/>
      <c r="K909" s="630"/>
      <c r="L909" s="1228"/>
      <c r="M909" s="1313"/>
      <c r="N909" s="1314"/>
      <c r="O909" s="1315"/>
      <c r="P909" s="1316"/>
      <c r="Q909" s="1317"/>
      <c r="R909" s="1230"/>
      <c r="S909" s="1230"/>
      <c r="T909" s="654"/>
      <c r="U909" s="654"/>
      <c r="V909" s="654"/>
      <c r="W909" s="1810" t="s">
        <v>4703</v>
      </c>
      <c r="X909" s="1212" t="s">
        <v>30</v>
      </c>
      <c r="Y909" s="1335">
        <f>$Y$657</f>
        <v>0.7</v>
      </c>
      <c r="Z909" s="1231"/>
      <c r="AA909" s="1231"/>
      <c r="AB909" s="1231"/>
      <c r="AC909" s="1231"/>
      <c r="AD909" s="1231"/>
      <c r="AE909" s="1336"/>
      <c r="AF909" s="473">
        <f>ROUND(ROUND(ROUND(G872+K908,0)*Q872,0)*Y909,0)</f>
        <v>204</v>
      </c>
      <c r="AG909" s="268"/>
    </row>
    <row r="910" spans="1:33" ht="17.100000000000001" customHeight="1">
      <c r="A910" s="243">
        <v>63</v>
      </c>
      <c r="B910" s="351" t="s">
        <v>15067</v>
      </c>
      <c r="C910" s="870" t="s">
        <v>15068</v>
      </c>
      <c r="D910" s="597"/>
      <c r="E910" s="604"/>
      <c r="F910" s="597"/>
      <c r="G910" s="654"/>
      <c r="H910" s="654"/>
      <c r="I910" s="661"/>
      <c r="J910" s="629"/>
      <c r="K910" s="630"/>
      <c r="L910" s="1228"/>
      <c r="M910" s="1313"/>
      <c r="N910" s="1314"/>
      <c r="O910" s="1315"/>
      <c r="P910" s="1316"/>
      <c r="Q910" s="1317"/>
      <c r="R910" s="1230"/>
      <c r="S910" s="1230"/>
      <c r="T910" s="654"/>
      <c r="U910" s="654"/>
      <c r="V910" s="654"/>
      <c r="W910" s="1805"/>
      <c r="X910" s="1214"/>
      <c r="Y910" s="1337"/>
      <c r="Z910" s="1302" t="s">
        <v>11869</v>
      </c>
      <c r="AA910" s="1303" t="s">
        <v>30</v>
      </c>
      <c r="AB910" s="1304">
        <v>0.85</v>
      </c>
      <c r="AC910" s="1215"/>
      <c r="AD910" s="1215"/>
      <c r="AE910" s="1294"/>
      <c r="AF910" s="391">
        <f>ROUND(ROUND(ROUND(ROUND(G872+K908,0)*Q872,0)*Y909,0)*AB910,0)</f>
        <v>173</v>
      </c>
      <c r="AG910" s="268"/>
    </row>
    <row r="911" spans="1:33" ht="17.100000000000001" customHeight="1">
      <c r="A911" s="229">
        <v>63</v>
      </c>
      <c r="B911" s="337">
        <v>9239</v>
      </c>
      <c r="C911" s="871" t="s">
        <v>15069</v>
      </c>
      <c r="D911" s="597"/>
      <c r="E911" s="604"/>
      <c r="F911" s="597"/>
      <c r="G911" s="654"/>
      <c r="H911" s="654"/>
      <c r="I911" s="661"/>
      <c r="J911" s="629"/>
      <c r="K911" s="630"/>
      <c r="L911" s="1228"/>
      <c r="M911" s="1313"/>
      <c r="N911" s="1314"/>
      <c r="O911" s="1315"/>
      <c r="P911" s="1316"/>
      <c r="Q911" s="1317"/>
      <c r="R911" s="1230"/>
      <c r="S911" s="1230"/>
      <c r="T911" s="654"/>
      <c r="U911" s="654"/>
      <c r="V911" s="654"/>
      <c r="W911" s="1810" t="s">
        <v>4708</v>
      </c>
      <c r="X911" s="1212" t="s">
        <v>30</v>
      </c>
      <c r="Y911" s="1335">
        <f>$Y$659</f>
        <v>0.85</v>
      </c>
      <c r="Z911" s="1232"/>
      <c r="AA911" s="1232"/>
      <c r="AB911" s="1232"/>
      <c r="AC911" s="1232"/>
      <c r="AD911" s="1232"/>
      <c r="AE911" s="1337"/>
      <c r="AF911" s="473">
        <f>ROUND(ROUND(ROUND(G872+K908,0)*Q872,0)*Y911,0)</f>
        <v>247</v>
      </c>
      <c r="AG911" s="268"/>
    </row>
    <row r="912" spans="1:33" ht="17.100000000000001" customHeight="1">
      <c r="A912" s="243">
        <v>63</v>
      </c>
      <c r="B912" s="351" t="s">
        <v>15070</v>
      </c>
      <c r="C912" s="870" t="s">
        <v>15071</v>
      </c>
      <c r="D912" s="597"/>
      <c r="E912" s="604"/>
      <c r="F912" s="597"/>
      <c r="G912" s="654"/>
      <c r="H912" s="654"/>
      <c r="I912" s="661"/>
      <c r="J912" s="629"/>
      <c r="K912" s="630"/>
      <c r="L912" s="1228"/>
      <c r="M912" s="1313"/>
      <c r="N912" s="1314"/>
      <c r="O912" s="1315"/>
      <c r="P912" s="1316"/>
      <c r="Q912" s="1317"/>
      <c r="R912" s="1230"/>
      <c r="S912" s="1230"/>
      <c r="T912" s="654"/>
      <c r="U912" s="654"/>
      <c r="V912" s="654"/>
      <c r="W912" s="1805"/>
      <c r="X912" s="1214"/>
      <c r="Y912" s="1337"/>
      <c r="Z912" s="1302" t="s">
        <v>11869</v>
      </c>
      <c r="AA912" s="1303" t="s">
        <v>30</v>
      </c>
      <c r="AB912" s="1304">
        <v>0.85</v>
      </c>
      <c r="AC912" s="1215"/>
      <c r="AD912" s="1215"/>
      <c r="AE912" s="1294"/>
      <c r="AF912" s="391">
        <f>ROUND(ROUND(ROUND(ROUND(G872+K908,0)*Q872,0)*Y911,0)*AB912,0)</f>
        <v>210</v>
      </c>
      <c r="AG912" s="268"/>
    </row>
    <row r="913" spans="1:33" ht="17.100000000000001" customHeight="1">
      <c r="A913" s="243">
        <v>63</v>
      </c>
      <c r="B913" s="351" t="s">
        <v>15072</v>
      </c>
      <c r="C913" s="870" t="s">
        <v>15073</v>
      </c>
      <c r="D913" s="597"/>
      <c r="E913" s="604"/>
      <c r="F913" s="597"/>
      <c r="G913" s="654"/>
      <c r="H913" s="654"/>
      <c r="I913" s="661"/>
      <c r="J913" s="629"/>
      <c r="K913" s="630"/>
      <c r="L913" s="1228"/>
      <c r="M913" s="1313"/>
      <c r="N913" s="1314"/>
      <c r="O913" s="1315"/>
      <c r="P913" s="1316"/>
      <c r="Q913" s="1317"/>
      <c r="R913" s="1230"/>
      <c r="S913" s="1230"/>
      <c r="T913" s="654"/>
      <c r="U913" s="654"/>
      <c r="V913" s="654"/>
      <c r="W913" s="1233"/>
      <c r="X913" s="670"/>
      <c r="Y913" s="1320"/>
      <c r="Z913" s="1215"/>
      <c r="AA913" s="1215"/>
      <c r="AB913" s="1294"/>
      <c r="AC913" s="1533" t="s">
        <v>167</v>
      </c>
      <c r="AD913" s="1250">
        <v>5</v>
      </c>
      <c r="AE913" s="1308" t="s">
        <v>168</v>
      </c>
      <c r="AF913" s="391">
        <f>ROUND(ROUND(ROUND(G872+K908,0)*Q872,0)-AD913,0)</f>
        <v>286</v>
      </c>
      <c r="AG913" s="268"/>
    </row>
    <row r="914" spans="1:33" ht="17.100000000000001" customHeight="1">
      <c r="A914" s="243">
        <v>63</v>
      </c>
      <c r="B914" s="351" t="s">
        <v>9951</v>
      </c>
      <c r="C914" s="870" t="s">
        <v>15074</v>
      </c>
      <c r="D914" s="597"/>
      <c r="E914" s="604"/>
      <c r="F914" s="597"/>
      <c r="G914" s="654"/>
      <c r="H914" s="654"/>
      <c r="I914" s="661"/>
      <c r="J914" s="629"/>
      <c r="K914" s="630"/>
      <c r="L914" s="1228"/>
      <c r="M914" s="1313"/>
      <c r="N914" s="1314"/>
      <c r="O914" s="1315"/>
      <c r="P914" s="1316"/>
      <c r="Q914" s="1317"/>
      <c r="R914" s="1230"/>
      <c r="S914" s="1230"/>
      <c r="T914" s="654"/>
      <c r="U914" s="654"/>
      <c r="V914" s="654"/>
      <c r="W914" s="1234"/>
      <c r="X914" s="1225"/>
      <c r="Y914" s="1322"/>
      <c r="Z914" s="1233" t="s">
        <v>11869</v>
      </c>
      <c r="AA914" s="670" t="s">
        <v>30</v>
      </c>
      <c r="AB914" s="1309">
        <v>0.85</v>
      </c>
      <c r="AC914" s="1745"/>
      <c r="AD914" s="1250"/>
      <c r="AE914" s="1308"/>
      <c r="AF914" s="391">
        <f>ROUND(ROUND(ROUND(ROUND(G872+K908,0)*Q872,0)*AB914,0)-AD913,0)</f>
        <v>242</v>
      </c>
      <c r="AG914" s="268"/>
    </row>
    <row r="915" spans="1:33" ht="17.100000000000001" customHeight="1">
      <c r="A915" s="243">
        <v>63</v>
      </c>
      <c r="B915" s="351" t="s">
        <v>9953</v>
      </c>
      <c r="C915" s="870" t="s">
        <v>15075</v>
      </c>
      <c r="D915" s="597"/>
      <c r="E915" s="604"/>
      <c r="F915" s="597"/>
      <c r="G915" s="654"/>
      <c r="H915" s="654"/>
      <c r="I915" s="661"/>
      <c r="J915" s="629"/>
      <c r="K915" s="630"/>
      <c r="L915" s="1228"/>
      <c r="M915" s="1313"/>
      <c r="N915" s="1314"/>
      <c r="O915" s="1315"/>
      <c r="P915" s="1316"/>
      <c r="Q915" s="1317"/>
      <c r="R915" s="1230"/>
      <c r="S915" s="1230"/>
      <c r="T915" s="654"/>
      <c r="U915" s="654"/>
      <c r="V915" s="654"/>
      <c r="W915" s="1684" t="s">
        <v>4703</v>
      </c>
      <c r="X915" s="1250" t="s">
        <v>30</v>
      </c>
      <c r="Y915" s="1291">
        <v>0.7</v>
      </c>
      <c r="Z915" s="1226"/>
      <c r="AA915" s="1226"/>
      <c r="AB915" s="1310"/>
      <c r="AC915" s="1745"/>
      <c r="AD915" s="1242"/>
      <c r="AE915" s="1291"/>
      <c r="AF915" s="391">
        <f>ROUND(ROUND(ROUND(ROUND(G872+K908,0)*Q872,0)*Y915,0)-AD913,0)</f>
        <v>199</v>
      </c>
      <c r="AG915" s="268"/>
    </row>
    <row r="916" spans="1:33" ht="17.100000000000001" customHeight="1">
      <c r="A916" s="243">
        <v>63</v>
      </c>
      <c r="B916" s="351" t="s">
        <v>9955</v>
      </c>
      <c r="C916" s="870" t="s">
        <v>15076</v>
      </c>
      <c r="D916" s="597"/>
      <c r="E916" s="604"/>
      <c r="F916" s="597"/>
      <c r="G916" s="654"/>
      <c r="H916" s="654"/>
      <c r="I916" s="661"/>
      <c r="J916" s="629"/>
      <c r="K916" s="630"/>
      <c r="L916" s="1228"/>
      <c r="M916" s="1313"/>
      <c r="N916" s="1314"/>
      <c r="O916" s="1315"/>
      <c r="P916" s="1316"/>
      <c r="Q916" s="1317"/>
      <c r="R916" s="1230"/>
      <c r="S916" s="1230"/>
      <c r="T916" s="654"/>
      <c r="U916" s="654"/>
      <c r="V916" s="654"/>
      <c r="W916" s="1805"/>
      <c r="X916" s="1225"/>
      <c r="Y916" s="1306"/>
      <c r="Z916" s="1302" t="s">
        <v>11869</v>
      </c>
      <c r="AA916" s="1303" t="s">
        <v>30</v>
      </c>
      <c r="AB916" s="1311">
        <v>0.85</v>
      </c>
      <c r="AC916" s="1745"/>
      <c r="AD916" s="1242"/>
      <c r="AE916" s="1291"/>
      <c r="AF916" s="391">
        <f>ROUND(ROUND(ROUND(ROUND(ROUND(G872+K908,0)*Q872,0)*Y915,0)*AB916,0)-AD913,0)</f>
        <v>168</v>
      </c>
      <c r="AG916" s="268"/>
    </row>
    <row r="917" spans="1:33" ht="17.100000000000001" customHeight="1">
      <c r="A917" s="243">
        <v>63</v>
      </c>
      <c r="B917" s="351" t="s">
        <v>9957</v>
      </c>
      <c r="C917" s="870" t="s">
        <v>15077</v>
      </c>
      <c r="D917" s="597"/>
      <c r="E917" s="604"/>
      <c r="F917" s="597"/>
      <c r="G917" s="654"/>
      <c r="H917" s="654"/>
      <c r="I917" s="661"/>
      <c r="J917" s="629"/>
      <c r="K917" s="630"/>
      <c r="L917" s="1228"/>
      <c r="M917" s="1313"/>
      <c r="N917" s="1314"/>
      <c r="O917" s="1315"/>
      <c r="P917" s="1316"/>
      <c r="Q917" s="1317"/>
      <c r="R917" s="1230"/>
      <c r="S917" s="1230"/>
      <c r="T917" s="654"/>
      <c r="U917" s="654"/>
      <c r="V917" s="654"/>
      <c r="W917" s="1684" t="s">
        <v>4708</v>
      </c>
      <c r="X917" s="1250" t="s">
        <v>30</v>
      </c>
      <c r="Y917" s="1291">
        <v>0.85</v>
      </c>
      <c r="Z917" s="1220"/>
      <c r="AA917" s="1220"/>
      <c r="AB917" s="1306"/>
      <c r="AC917" s="1745"/>
      <c r="AD917" s="1242"/>
      <c r="AE917" s="1291"/>
      <c r="AF917" s="391">
        <f>ROUND(ROUND(ROUND(ROUND(G872+K908,0)*Q872,0)*Y917,0)-AD913,0)</f>
        <v>242</v>
      </c>
      <c r="AG917" s="268"/>
    </row>
    <row r="918" spans="1:33" ht="17.100000000000001" customHeight="1">
      <c r="A918" s="243">
        <v>63</v>
      </c>
      <c r="B918" s="351" t="s">
        <v>9959</v>
      </c>
      <c r="C918" s="870" t="s">
        <v>15078</v>
      </c>
      <c r="D918" s="597"/>
      <c r="E918" s="604"/>
      <c r="F918" s="597"/>
      <c r="G918" s="654"/>
      <c r="H918" s="654"/>
      <c r="I918" s="661"/>
      <c r="J918" s="629"/>
      <c r="K918" s="630"/>
      <c r="L918" s="1228"/>
      <c r="M918" s="1313"/>
      <c r="N918" s="1314"/>
      <c r="O918" s="1315"/>
      <c r="P918" s="1316"/>
      <c r="Q918" s="1317"/>
      <c r="R918" s="1230"/>
      <c r="S918" s="1230"/>
      <c r="T918" s="654"/>
      <c r="U918" s="654"/>
      <c r="V918" s="654"/>
      <c r="W918" s="1805"/>
      <c r="X918" s="1225"/>
      <c r="Y918" s="1306"/>
      <c r="Z918" s="1302" t="s">
        <v>11869</v>
      </c>
      <c r="AA918" s="1303" t="s">
        <v>30</v>
      </c>
      <c r="AB918" s="1311">
        <v>0.85</v>
      </c>
      <c r="AC918" s="1746"/>
      <c r="AD918" s="1220"/>
      <c r="AE918" s="1306"/>
      <c r="AF918" s="391">
        <f>ROUND(ROUND(ROUND(ROUND(ROUND(G872+K908,0)*Q872,0)*Y917,0)*AB918,0)-AD913,0)</f>
        <v>205</v>
      </c>
      <c r="AG918" s="268"/>
    </row>
    <row r="919" spans="1:33" ht="17.100000000000001" customHeight="1">
      <c r="A919" s="229">
        <v>63</v>
      </c>
      <c r="B919" s="337">
        <v>9240</v>
      </c>
      <c r="C919" s="871" t="s">
        <v>15079</v>
      </c>
      <c r="D919" s="597"/>
      <c r="E919" s="604"/>
      <c r="F919" s="1235"/>
      <c r="G919" s="1295"/>
      <c r="H919" s="654"/>
      <c r="I919" s="661"/>
      <c r="J919" s="629"/>
      <c r="M919" s="1313"/>
      <c r="N919" s="1314"/>
      <c r="O919" s="1315"/>
      <c r="P919" s="1316"/>
      <c r="Q919" s="1317"/>
      <c r="R919" s="1769" t="s">
        <v>11301</v>
      </c>
      <c r="S919" s="1770" t="s">
        <v>235</v>
      </c>
      <c r="T919" s="1217"/>
      <c r="U919" s="1217"/>
      <c r="V919" s="1340"/>
      <c r="W919" s="1227"/>
      <c r="X919" s="1212"/>
      <c r="Y919" s="1287"/>
      <c r="Z919" s="1213"/>
      <c r="AA919" s="1213"/>
      <c r="AB919" s="1213"/>
      <c r="AC919" s="1213"/>
      <c r="AD919" s="1213"/>
      <c r="AE919" s="1288"/>
      <c r="AF919" s="473">
        <f>ROUND(ROUND(ROUND(G872+K908,0)*Q872,0)*U920,0)</f>
        <v>204</v>
      </c>
      <c r="AG919" s="268"/>
    </row>
    <row r="920" spans="1:33" ht="17.100000000000001" customHeight="1">
      <c r="A920" s="243">
        <v>63</v>
      </c>
      <c r="B920" s="351" t="s">
        <v>15080</v>
      </c>
      <c r="C920" s="870" t="s">
        <v>15081</v>
      </c>
      <c r="D920" s="597"/>
      <c r="E920" s="604"/>
      <c r="F920" s="1235"/>
      <c r="G920" s="1295"/>
      <c r="H920" s="654"/>
      <c r="I920" s="661"/>
      <c r="J920" s="629"/>
      <c r="K920" s="1228"/>
      <c r="L920" s="618"/>
      <c r="M920" s="1313"/>
      <c r="N920" s="1314"/>
      <c r="O920" s="1315"/>
      <c r="P920" s="1316"/>
      <c r="Q920" s="1317"/>
      <c r="R920" s="1758"/>
      <c r="S920" s="1745"/>
      <c r="T920" s="1341" t="s">
        <v>30</v>
      </c>
      <c r="U920" s="1342">
        <v>0.7</v>
      </c>
      <c r="V920" s="1343"/>
      <c r="W920" s="1229"/>
      <c r="X920" s="1214"/>
      <c r="Y920" s="1292"/>
      <c r="Z920" s="1233" t="s">
        <v>11869</v>
      </c>
      <c r="AA920" s="670" t="s">
        <v>30</v>
      </c>
      <c r="AB920" s="1293">
        <v>0.85</v>
      </c>
      <c r="AC920" s="1215"/>
      <c r="AD920" s="1215"/>
      <c r="AE920" s="1294"/>
      <c r="AF920" s="391">
        <f>ROUND(ROUND(ROUND(ROUND(G872+K908,0)*Q872,0)*U920,0)*AB920,0)</f>
        <v>173</v>
      </c>
      <c r="AG920" s="268"/>
    </row>
    <row r="921" spans="1:33" ht="17.100000000000001" customHeight="1">
      <c r="A921" s="229">
        <v>63</v>
      </c>
      <c r="B921" s="337">
        <v>9261</v>
      </c>
      <c r="C921" s="871" t="s">
        <v>15082</v>
      </c>
      <c r="D921" s="597"/>
      <c r="E921" s="604"/>
      <c r="F921" s="627"/>
      <c r="G921" s="654"/>
      <c r="H921" s="654"/>
      <c r="I921" s="661"/>
      <c r="J921" s="629"/>
      <c r="K921" s="630"/>
      <c r="L921" s="630"/>
      <c r="M921" s="1228"/>
      <c r="N921" s="1344"/>
      <c r="O921" s="1345"/>
      <c r="P921" s="1250"/>
      <c r="Q921" s="1346"/>
      <c r="R921" s="1758"/>
      <c r="S921" s="1745"/>
      <c r="T921" s="1341"/>
      <c r="U921" s="1342"/>
      <c r="V921" s="1347"/>
      <c r="W921" s="1810" t="s">
        <v>4703</v>
      </c>
      <c r="X921" s="1212" t="s">
        <v>30</v>
      </c>
      <c r="Y921" s="1335">
        <f>$Y$657</f>
        <v>0.7</v>
      </c>
      <c r="Z921" s="1231"/>
      <c r="AA921" s="1231"/>
      <c r="AB921" s="1231"/>
      <c r="AC921" s="1231"/>
      <c r="AD921" s="1231"/>
      <c r="AE921" s="1336"/>
      <c r="AF921" s="473">
        <f>ROUND(ROUND(ROUND(ROUND(G872+K908,0)*Q872,0)*U920,0)*Y921,0)</f>
        <v>143</v>
      </c>
      <c r="AG921" s="268"/>
    </row>
    <row r="922" spans="1:33" ht="17.100000000000001" customHeight="1">
      <c r="A922" s="243">
        <v>63</v>
      </c>
      <c r="B922" s="351" t="s">
        <v>15083</v>
      </c>
      <c r="C922" s="870" t="s">
        <v>15084</v>
      </c>
      <c r="D922" s="597"/>
      <c r="E922" s="604"/>
      <c r="F922" s="627"/>
      <c r="G922" s="654"/>
      <c r="H922" s="654"/>
      <c r="I922" s="661"/>
      <c r="J922" s="629"/>
      <c r="K922" s="630"/>
      <c r="L922" s="630"/>
      <c r="M922" s="1228"/>
      <c r="N922" s="1344"/>
      <c r="O922" s="1345"/>
      <c r="P922" s="1250"/>
      <c r="Q922" s="1346"/>
      <c r="R922" s="1758"/>
      <c r="S922" s="1745"/>
      <c r="T922" s="1341"/>
      <c r="U922" s="1342"/>
      <c r="V922" s="1347"/>
      <c r="W922" s="1805"/>
      <c r="X922" s="1214"/>
      <c r="Y922" s="1337"/>
      <c r="Z922" s="1302" t="s">
        <v>11869</v>
      </c>
      <c r="AA922" s="1303" t="s">
        <v>30</v>
      </c>
      <c r="AB922" s="1304">
        <v>0.85</v>
      </c>
      <c r="AC922" s="1215"/>
      <c r="AD922" s="1215"/>
      <c r="AE922" s="1294"/>
      <c r="AF922" s="391">
        <f>ROUND(ROUND(ROUND(ROUND(ROUND(G872+K908,0)*Q872,0)*U920,0)*Y921,0)*AB922,0)</f>
        <v>122</v>
      </c>
      <c r="AG922" s="268"/>
    </row>
    <row r="923" spans="1:33" ht="17.100000000000001" customHeight="1">
      <c r="A923" s="229">
        <v>63</v>
      </c>
      <c r="B923" s="337">
        <v>9262</v>
      </c>
      <c r="C923" s="871" t="s">
        <v>15085</v>
      </c>
      <c r="D923" s="597"/>
      <c r="E923" s="604"/>
      <c r="F923" s="627"/>
      <c r="G923" s="654"/>
      <c r="H923" s="654"/>
      <c r="I923" s="661"/>
      <c r="J923" s="629"/>
      <c r="K923" s="630"/>
      <c r="L923" s="630"/>
      <c r="M923" s="1228"/>
      <c r="N923" s="1344"/>
      <c r="O923" s="1345"/>
      <c r="P923" s="1250"/>
      <c r="Q923" s="1346"/>
      <c r="R923" s="1758"/>
      <c r="S923" s="1745"/>
      <c r="T923" s="1341"/>
      <c r="U923" s="1342"/>
      <c r="V923" s="1347"/>
      <c r="W923" s="1810" t="s">
        <v>4708</v>
      </c>
      <c r="X923" s="1212" t="s">
        <v>30</v>
      </c>
      <c r="Y923" s="1335">
        <f>$Y$659</f>
        <v>0.85</v>
      </c>
      <c r="Z923" s="1232"/>
      <c r="AA923" s="1232"/>
      <c r="AB923" s="1232"/>
      <c r="AC923" s="1232"/>
      <c r="AD923" s="1232"/>
      <c r="AE923" s="1337"/>
      <c r="AF923" s="473">
        <f>ROUND(ROUND(ROUND(ROUND(G872+K908,0)*Q872,0)*U920,0)*Y923,0)</f>
        <v>173</v>
      </c>
      <c r="AG923" s="268"/>
    </row>
    <row r="924" spans="1:33" ht="17.100000000000001" customHeight="1">
      <c r="A924" s="243">
        <v>63</v>
      </c>
      <c r="B924" s="351" t="s">
        <v>15086</v>
      </c>
      <c r="C924" s="870" t="s">
        <v>15087</v>
      </c>
      <c r="D924" s="597"/>
      <c r="E924" s="604"/>
      <c r="F924" s="627"/>
      <c r="G924" s="654"/>
      <c r="H924" s="654"/>
      <c r="I924" s="661"/>
      <c r="J924" s="629"/>
      <c r="K924" s="630"/>
      <c r="L924" s="630"/>
      <c r="M924" s="1228"/>
      <c r="N924" s="1344"/>
      <c r="O924" s="1345"/>
      <c r="P924" s="1250"/>
      <c r="Q924" s="1346"/>
      <c r="R924" s="1758"/>
      <c r="S924" s="1745"/>
      <c r="T924" s="1341"/>
      <c r="U924" s="1342"/>
      <c r="V924" s="1347"/>
      <c r="W924" s="1805"/>
      <c r="X924" s="1214"/>
      <c r="Y924" s="1337"/>
      <c r="Z924" s="1302" t="s">
        <v>11869</v>
      </c>
      <c r="AA924" s="1303" t="s">
        <v>30</v>
      </c>
      <c r="AB924" s="1304">
        <v>0.85</v>
      </c>
      <c r="AC924" s="1215"/>
      <c r="AD924" s="1215"/>
      <c r="AE924" s="1294"/>
      <c r="AF924" s="391">
        <f>ROUND(ROUND(ROUND(ROUND(ROUND(G872+K908,0)*Q872,0)*U920,0)*Y923,0)*AB924,0)</f>
        <v>147</v>
      </c>
      <c r="AG924" s="268"/>
    </row>
    <row r="925" spans="1:33" ht="17.100000000000001" customHeight="1">
      <c r="A925" s="243">
        <v>63</v>
      </c>
      <c r="B925" s="351" t="s">
        <v>15088</v>
      </c>
      <c r="C925" s="870" t="s">
        <v>15089</v>
      </c>
      <c r="D925" s="597"/>
      <c r="E925" s="604"/>
      <c r="F925" s="627"/>
      <c r="G925" s="654"/>
      <c r="H925" s="654"/>
      <c r="I925" s="661"/>
      <c r="J925" s="629"/>
      <c r="K925" s="630"/>
      <c r="L925" s="630"/>
      <c r="M925" s="1228"/>
      <c r="N925" s="1344"/>
      <c r="O925" s="1345"/>
      <c r="P925" s="1250"/>
      <c r="Q925" s="1346"/>
      <c r="R925" s="1758"/>
      <c r="S925" s="1745"/>
      <c r="T925" s="1341"/>
      <c r="U925" s="1342"/>
      <c r="V925" s="1347"/>
      <c r="W925" s="1233"/>
      <c r="X925" s="670"/>
      <c r="Y925" s="1320"/>
      <c r="Z925" s="1215"/>
      <c r="AA925" s="1215"/>
      <c r="AB925" s="1294"/>
      <c r="AC925" s="1533" t="s">
        <v>167</v>
      </c>
      <c r="AD925" s="1250">
        <v>5</v>
      </c>
      <c r="AE925" s="1308" t="s">
        <v>168</v>
      </c>
      <c r="AF925" s="391">
        <f>ROUND(ROUND(ROUND(ROUND(G872+K908,0)*Q872,0)*U920,0)-AD925,0)</f>
        <v>199</v>
      </c>
      <c r="AG925" s="268"/>
    </row>
    <row r="926" spans="1:33" ht="17.100000000000001" customHeight="1">
      <c r="A926" s="243">
        <v>63</v>
      </c>
      <c r="B926" s="351" t="s">
        <v>9969</v>
      </c>
      <c r="C926" s="870" t="s">
        <v>15090</v>
      </c>
      <c r="D926" s="597"/>
      <c r="E926" s="604"/>
      <c r="F926" s="627"/>
      <c r="G926" s="654"/>
      <c r="H926" s="654"/>
      <c r="I926" s="661"/>
      <c r="J926" s="629"/>
      <c r="K926" s="630"/>
      <c r="L926" s="630"/>
      <c r="M926" s="1228"/>
      <c r="N926" s="1344"/>
      <c r="O926" s="1345"/>
      <c r="P926" s="1250"/>
      <c r="Q926" s="1346"/>
      <c r="R926" s="1758"/>
      <c r="S926" s="1237"/>
      <c r="T926" s="1341"/>
      <c r="U926" s="1342"/>
      <c r="V926" s="1347"/>
      <c r="W926" s="1234"/>
      <c r="X926" s="1225"/>
      <c r="Y926" s="1322"/>
      <c r="Z926" s="1233" t="s">
        <v>11869</v>
      </c>
      <c r="AA926" s="670" t="s">
        <v>30</v>
      </c>
      <c r="AB926" s="1309">
        <v>0.85</v>
      </c>
      <c r="AC926" s="1745"/>
      <c r="AD926" s="1250"/>
      <c r="AE926" s="1308"/>
      <c r="AF926" s="391">
        <f>ROUND(ROUND(ROUND(ROUND(ROUND(G872+K908,0)*Q872,0)*U920,0)*AB926,0)-AD925,0)</f>
        <v>168</v>
      </c>
      <c r="AG926" s="268"/>
    </row>
    <row r="927" spans="1:33" ht="16.7" customHeight="1">
      <c r="A927" s="243">
        <v>63</v>
      </c>
      <c r="B927" s="351" t="s">
        <v>9971</v>
      </c>
      <c r="C927" s="870" t="s">
        <v>15091</v>
      </c>
      <c r="D927" s="597"/>
      <c r="E927" s="604"/>
      <c r="F927" s="627"/>
      <c r="G927" s="654"/>
      <c r="H927" s="654"/>
      <c r="I927" s="661"/>
      <c r="J927" s="629"/>
      <c r="K927" s="630"/>
      <c r="L927" s="630"/>
      <c r="M927" s="1228"/>
      <c r="N927" s="1344"/>
      <c r="O927" s="1345"/>
      <c r="P927" s="1250"/>
      <c r="Q927" s="1346"/>
      <c r="R927" s="1239"/>
      <c r="S927" s="1237"/>
      <c r="T927" s="1341"/>
      <c r="U927" s="1342"/>
      <c r="V927" s="1347"/>
      <c r="W927" s="1684" t="s">
        <v>4703</v>
      </c>
      <c r="X927" s="1250" t="s">
        <v>30</v>
      </c>
      <c r="Y927" s="1291">
        <f>$Y$657</f>
        <v>0.7</v>
      </c>
      <c r="Z927" s="1226"/>
      <c r="AA927" s="1226"/>
      <c r="AB927" s="1310"/>
      <c r="AC927" s="1745"/>
      <c r="AD927" s="1242"/>
      <c r="AE927" s="1291"/>
      <c r="AF927" s="391">
        <f>ROUND(ROUND(ROUND(ROUND(ROUND(G872+K908,0)*Q872,0)*U920,0)*Y927,0)-AD925,0)</f>
        <v>138</v>
      </c>
      <c r="AG927" s="268"/>
    </row>
    <row r="928" spans="1:33" ht="16.7" customHeight="1">
      <c r="A928" s="243">
        <v>63</v>
      </c>
      <c r="B928" s="351" t="s">
        <v>9973</v>
      </c>
      <c r="C928" s="870" t="s">
        <v>15092</v>
      </c>
      <c r="D928" s="597"/>
      <c r="E928" s="604"/>
      <c r="F928" s="627"/>
      <c r="G928" s="654"/>
      <c r="H928" s="654"/>
      <c r="I928" s="661"/>
      <c r="J928" s="629"/>
      <c r="K928" s="630"/>
      <c r="L928" s="630"/>
      <c r="M928" s="1228"/>
      <c r="N928" s="1344"/>
      <c r="O928" s="1345"/>
      <c r="P928" s="1250"/>
      <c r="Q928" s="1346"/>
      <c r="R928" s="1239"/>
      <c r="S928" s="1237"/>
      <c r="T928" s="1341"/>
      <c r="U928" s="1342"/>
      <c r="V928" s="1347"/>
      <c r="W928" s="1805"/>
      <c r="X928" s="1225"/>
      <c r="Y928" s="1306"/>
      <c r="Z928" s="1302" t="s">
        <v>11869</v>
      </c>
      <c r="AA928" s="1303" t="s">
        <v>30</v>
      </c>
      <c r="AB928" s="1311">
        <v>0.85</v>
      </c>
      <c r="AC928" s="1745"/>
      <c r="AD928" s="1242"/>
      <c r="AE928" s="1291"/>
      <c r="AF928" s="391">
        <f>ROUND(ROUND(ROUND(ROUND(ROUND(ROUND(G872+K908,0)*Q872,0)*U920,0)*Y927,0)*AB928,0)-AD925,0)</f>
        <v>117</v>
      </c>
      <c r="AG928" s="268"/>
    </row>
    <row r="929" spans="1:33" ht="16.7" customHeight="1">
      <c r="A929" s="243">
        <v>63</v>
      </c>
      <c r="B929" s="351" t="s">
        <v>9975</v>
      </c>
      <c r="C929" s="870" t="s">
        <v>15093</v>
      </c>
      <c r="D929" s="597"/>
      <c r="E929" s="604"/>
      <c r="F929" s="627"/>
      <c r="G929" s="654"/>
      <c r="H929" s="654"/>
      <c r="I929" s="661"/>
      <c r="J929" s="629"/>
      <c r="K929" s="630"/>
      <c r="L929" s="630"/>
      <c r="M929" s="1228"/>
      <c r="N929" s="1344"/>
      <c r="O929" s="1345"/>
      <c r="P929" s="1250"/>
      <c r="Q929" s="1346"/>
      <c r="R929" s="1239"/>
      <c r="S929" s="1237"/>
      <c r="T929" s="1341"/>
      <c r="U929" s="1342"/>
      <c r="V929" s="1347"/>
      <c r="W929" s="1684" t="s">
        <v>4708</v>
      </c>
      <c r="X929" s="1250" t="s">
        <v>30</v>
      </c>
      <c r="Y929" s="1291">
        <f>$Y$659</f>
        <v>0.85</v>
      </c>
      <c r="Z929" s="1220"/>
      <c r="AA929" s="1220"/>
      <c r="AB929" s="1306"/>
      <c r="AC929" s="1745"/>
      <c r="AD929" s="1242"/>
      <c r="AE929" s="1291"/>
      <c r="AF929" s="391">
        <f>ROUND(ROUND(ROUND(ROUND(ROUND(G872+K908,0)*Q872,0)*U920,0)*Y929,0)-AD925,0)</f>
        <v>168</v>
      </c>
      <c r="AG929" s="268"/>
    </row>
    <row r="930" spans="1:33" ht="16.7" customHeight="1">
      <c r="A930" s="243">
        <v>63</v>
      </c>
      <c r="B930" s="351" t="s">
        <v>9977</v>
      </c>
      <c r="C930" s="870" t="s">
        <v>15094</v>
      </c>
      <c r="D930" s="597"/>
      <c r="E930" s="604"/>
      <c r="F930" s="627"/>
      <c r="G930" s="654"/>
      <c r="H930" s="654"/>
      <c r="I930" s="661"/>
      <c r="J930" s="629"/>
      <c r="K930" s="630"/>
      <c r="L930" s="630"/>
      <c r="M930" s="1228"/>
      <c r="N930" s="1344"/>
      <c r="O930" s="1345"/>
      <c r="P930" s="1250"/>
      <c r="Q930" s="1346"/>
      <c r="R930" s="1239"/>
      <c r="S930" s="1237"/>
      <c r="T930" s="1341"/>
      <c r="U930" s="1342"/>
      <c r="V930" s="1347"/>
      <c r="W930" s="1805"/>
      <c r="X930" s="1225"/>
      <c r="Y930" s="1306"/>
      <c r="Z930" s="1302" t="s">
        <v>11869</v>
      </c>
      <c r="AA930" s="1303" t="s">
        <v>30</v>
      </c>
      <c r="AB930" s="1311">
        <v>0.85</v>
      </c>
      <c r="AC930" s="1746"/>
      <c r="AD930" s="1220"/>
      <c r="AE930" s="1306"/>
      <c r="AF930" s="391">
        <f>ROUND(ROUND(ROUND(ROUND(ROUND(ROUND(G872+K908,0)*Q872,0)*U920,0)*Y929,0)*AB930,0)-AD925,0)</f>
        <v>142</v>
      </c>
      <c r="AG930" s="268"/>
    </row>
    <row r="931" spans="1:33" ht="17.100000000000001" customHeight="1">
      <c r="A931" s="243">
        <v>63</v>
      </c>
      <c r="B931" s="351" t="s">
        <v>9979</v>
      </c>
      <c r="C931" s="870" t="s">
        <v>15095</v>
      </c>
      <c r="D931" s="597"/>
      <c r="E931" s="604"/>
      <c r="F931" s="627"/>
      <c r="G931" s="654"/>
      <c r="H931" s="654"/>
      <c r="I931" s="661"/>
      <c r="J931" s="629"/>
      <c r="K931" s="630"/>
      <c r="L931" s="630"/>
      <c r="M931" s="1228"/>
      <c r="N931" s="1344"/>
      <c r="O931" s="1345"/>
      <c r="P931" s="1250"/>
      <c r="Q931" s="1346"/>
      <c r="R931" s="1239"/>
      <c r="S931" s="1622" t="s">
        <v>237</v>
      </c>
      <c r="T931" s="670"/>
      <c r="U931" s="1348"/>
      <c r="V931" s="1305"/>
      <c r="W931" s="1233"/>
      <c r="X931" s="670"/>
      <c r="Y931" s="1320"/>
      <c r="Z931" s="1215"/>
      <c r="AA931" s="1215"/>
      <c r="AB931" s="1215"/>
      <c r="AC931" s="1215"/>
      <c r="AD931" s="1215"/>
      <c r="AE931" s="1294"/>
      <c r="AF931" s="391">
        <f>ROUND(ROUND(ROUND(G872+K908,0)*Q872,0)*U932,0)</f>
        <v>146</v>
      </c>
      <c r="AG931" s="268"/>
    </row>
    <row r="932" spans="1:33" ht="17.100000000000001" customHeight="1">
      <c r="A932" s="243">
        <v>63</v>
      </c>
      <c r="B932" s="351" t="s">
        <v>9981</v>
      </c>
      <c r="C932" s="870" t="s">
        <v>15096</v>
      </c>
      <c r="D932" s="597"/>
      <c r="E932" s="604"/>
      <c r="F932" s="627"/>
      <c r="G932" s="654"/>
      <c r="H932" s="654"/>
      <c r="I932" s="661"/>
      <c r="J932" s="629"/>
      <c r="K932" s="630"/>
      <c r="L932" s="630"/>
      <c r="M932" s="1228"/>
      <c r="N932" s="1344"/>
      <c r="O932" s="1345"/>
      <c r="P932" s="1250"/>
      <c r="Q932" s="1346"/>
      <c r="R932" s="1239"/>
      <c r="S932" s="1745"/>
      <c r="T932" s="1250" t="s">
        <v>30</v>
      </c>
      <c r="U932" s="1242">
        <v>0.5</v>
      </c>
      <c r="V932" s="1291"/>
      <c r="W932" s="1234"/>
      <c r="X932" s="1225"/>
      <c r="Y932" s="1322"/>
      <c r="Z932" s="1233" t="s">
        <v>11869</v>
      </c>
      <c r="AA932" s="670" t="s">
        <v>30</v>
      </c>
      <c r="AB932" s="1293">
        <v>0.85</v>
      </c>
      <c r="AC932" s="1215"/>
      <c r="AD932" s="1215"/>
      <c r="AE932" s="1294"/>
      <c r="AF932" s="391">
        <f>ROUND(ROUND(ROUND(ROUND(G872+K908,0)*Q872,0)*U932,0)*AB932,0)</f>
        <v>124</v>
      </c>
      <c r="AG932" s="268"/>
    </row>
    <row r="933" spans="1:33" ht="17.100000000000001" customHeight="1">
      <c r="A933" s="243">
        <v>63</v>
      </c>
      <c r="B933" s="351" t="s">
        <v>9983</v>
      </c>
      <c r="C933" s="870" t="s">
        <v>15097</v>
      </c>
      <c r="D933" s="597"/>
      <c r="E933" s="604"/>
      <c r="F933" s="627"/>
      <c r="G933" s="654"/>
      <c r="H933" s="654"/>
      <c r="I933" s="661"/>
      <c r="J933" s="629"/>
      <c r="K933" s="630"/>
      <c r="L933" s="630"/>
      <c r="M933" s="1228"/>
      <c r="N933" s="1344"/>
      <c r="O933" s="1345"/>
      <c r="P933" s="1250"/>
      <c r="Q933" s="1346"/>
      <c r="R933" s="1239"/>
      <c r="S933" s="1745"/>
      <c r="T933" s="1250"/>
      <c r="U933" s="1242"/>
      <c r="V933" s="1291"/>
      <c r="W933" s="1684" t="s">
        <v>4703</v>
      </c>
      <c r="X933" s="670" t="s">
        <v>30</v>
      </c>
      <c r="Y933" s="1305">
        <f>$Y$657</f>
        <v>0.7</v>
      </c>
      <c r="Z933" s="1226"/>
      <c r="AA933" s="1226"/>
      <c r="AB933" s="1226"/>
      <c r="AC933" s="1226"/>
      <c r="AD933" s="1226"/>
      <c r="AE933" s="1310"/>
      <c r="AF933" s="391">
        <f>ROUND(ROUND(ROUND(ROUND(G872+K908,0)*Q872,0)*U932,0)*Y933,0)</f>
        <v>102</v>
      </c>
      <c r="AG933" s="268"/>
    </row>
    <row r="934" spans="1:33" ht="17.100000000000001" customHeight="1">
      <c r="A934" s="243">
        <v>63</v>
      </c>
      <c r="B934" s="351" t="s">
        <v>9985</v>
      </c>
      <c r="C934" s="870" t="s">
        <v>15098</v>
      </c>
      <c r="D934" s="597"/>
      <c r="E934" s="604"/>
      <c r="F934" s="627"/>
      <c r="G934" s="654"/>
      <c r="H934" s="654"/>
      <c r="I934" s="661"/>
      <c r="J934" s="629"/>
      <c r="K934" s="630"/>
      <c r="L934" s="630"/>
      <c r="M934" s="1228"/>
      <c r="N934" s="1344"/>
      <c r="O934" s="1345"/>
      <c r="P934" s="1250"/>
      <c r="Q934" s="1346"/>
      <c r="R934" s="1239"/>
      <c r="S934" s="1745"/>
      <c r="T934" s="1250"/>
      <c r="U934" s="1242"/>
      <c r="V934" s="1291"/>
      <c r="W934" s="1805"/>
      <c r="X934" s="1225"/>
      <c r="Y934" s="1306"/>
      <c r="Z934" s="1302" t="s">
        <v>11869</v>
      </c>
      <c r="AA934" s="1303" t="s">
        <v>30</v>
      </c>
      <c r="AB934" s="1304">
        <v>0.85</v>
      </c>
      <c r="AC934" s="1215"/>
      <c r="AD934" s="1215"/>
      <c r="AE934" s="1294"/>
      <c r="AF934" s="391">
        <f>ROUND(ROUND(ROUND(ROUND(ROUND(G872+K908,0)*Q872,0)*U932,0)*Y933,0)*AB934,0)</f>
        <v>87</v>
      </c>
      <c r="AG934" s="268"/>
    </row>
    <row r="935" spans="1:33" ht="17.100000000000001" customHeight="1">
      <c r="A935" s="243">
        <v>63</v>
      </c>
      <c r="B935" s="351" t="s">
        <v>9987</v>
      </c>
      <c r="C935" s="870" t="s">
        <v>15099</v>
      </c>
      <c r="D935" s="597"/>
      <c r="E935" s="604"/>
      <c r="F935" s="627"/>
      <c r="G935" s="654"/>
      <c r="H935" s="654"/>
      <c r="I935" s="661"/>
      <c r="J935" s="629"/>
      <c r="K935" s="630"/>
      <c r="L935" s="630"/>
      <c r="M935" s="1228"/>
      <c r="N935" s="1344"/>
      <c r="O935" s="1345"/>
      <c r="P935" s="1250"/>
      <c r="Q935" s="1346"/>
      <c r="R935" s="1239"/>
      <c r="S935" s="1745"/>
      <c r="T935" s="1250"/>
      <c r="U935" s="1242"/>
      <c r="V935" s="1291"/>
      <c r="W935" s="1684" t="s">
        <v>4708</v>
      </c>
      <c r="X935" s="670" t="s">
        <v>30</v>
      </c>
      <c r="Y935" s="1305">
        <f>$Y$659</f>
        <v>0.85</v>
      </c>
      <c r="Z935" s="1220"/>
      <c r="AA935" s="1220"/>
      <c r="AB935" s="1220"/>
      <c r="AC935" s="1220"/>
      <c r="AD935" s="1220"/>
      <c r="AE935" s="1306"/>
      <c r="AF935" s="391">
        <f>ROUND(ROUND(ROUND(ROUND(G872+K908,0)*Q872,0)*U932,0)*Y935,0)</f>
        <v>124</v>
      </c>
      <c r="AG935" s="268"/>
    </row>
    <row r="936" spans="1:33" ht="17.100000000000001" customHeight="1">
      <c r="A936" s="243">
        <v>63</v>
      </c>
      <c r="B936" s="351" t="s">
        <v>9989</v>
      </c>
      <c r="C936" s="870" t="s">
        <v>15100</v>
      </c>
      <c r="D936" s="597"/>
      <c r="E936" s="604"/>
      <c r="F936" s="627"/>
      <c r="G936" s="654"/>
      <c r="H936" s="654"/>
      <c r="I936" s="661"/>
      <c r="J936" s="629"/>
      <c r="K936" s="630"/>
      <c r="L936" s="630"/>
      <c r="M936" s="1228"/>
      <c r="N936" s="1344"/>
      <c r="O936" s="1345"/>
      <c r="P936" s="1250"/>
      <c r="Q936" s="1346"/>
      <c r="R936" s="1239"/>
      <c r="S936" s="1745"/>
      <c r="T936" s="1250"/>
      <c r="U936" s="1242"/>
      <c r="V936" s="1291"/>
      <c r="W936" s="1805"/>
      <c r="X936" s="1225"/>
      <c r="Y936" s="1306"/>
      <c r="Z936" s="1302" t="s">
        <v>11869</v>
      </c>
      <c r="AA936" s="1303" t="s">
        <v>30</v>
      </c>
      <c r="AB936" s="1304">
        <v>0.85</v>
      </c>
      <c r="AC936" s="1215"/>
      <c r="AD936" s="1215"/>
      <c r="AE936" s="1294"/>
      <c r="AF936" s="391">
        <f>ROUND(ROUND(ROUND(ROUND(ROUND(G872+K908,0)*Q872,0)*U932,0)*Y935,0)*AB936,0)</f>
        <v>105</v>
      </c>
      <c r="AG936" s="268"/>
    </row>
    <row r="937" spans="1:33" ht="17.100000000000001" customHeight="1">
      <c r="A937" s="243">
        <v>63</v>
      </c>
      <c r="B937" s="351" t="s">
        <v>9991</v>
      </c>
      <c r="C937" s="870" t="s">
        <v>15101</v>
      </c>
      <c r="D937" s="597"/>
      <c r="E937" s="604"/>
      <c r="F937" s="627"/>
      <c r="G937" s="654"/>
      <c r="H937" s="654"/>
      <c r="I937" s="661"/>
      <c r="J937" s="629"/>
      <c r="K937" s="630"/>
      <c r="L937" s="630"/>
      <c r="M937" s="1228"/>
      <c r="N937" s="1344"/>
      <c r="O937" s="1345"/>
      <c r="P937" s="1250"/>
      <c r="Q937" s="1346"/>
      <c r="R937" s="1239"/>
      <c r="S937" s="1745"/>
      <c r="T937" s="1250"/>
      <c r="U937" s="1242"/>
      <c r="V937" s="1291"/>
      <c r="W937" s="1233"/>
      <c r="X937" s="670"/>
      <c r="Y937" s="1320"/>
      <c r="Z937" s="1215"/>
      <c r="AA937" s="1215"/>
      <c r="AB937" s="1294"/>
      <c r="AC937" s="1533" t="s">
        <v>167</v>
      </c>
      <c r="AD937" s="1250">
        <v>5</v>
      </c>
      <c r="AE937" s="1308" t="s">
        <v>168</v>
      </c>
      <c r="AF937" s="391">
        <f>ROUND(ROUND(ROUND(ROUND(G872+K908,0)*Q872,0)*U932,0)-AD937,0)</f>
        <v>141</v>
      </c>
      <c r="AG937" s="268"/>
    </row>
    <row r="938" spans="1:33" ht="17.100000000000001" customHeight="1">
      <c r="A938" s="243">
        <v>63</v>
      </c>
      <c r="B938" s="351" t="s">
        <v>9993</v>
      </c>
      <c r="C938" s="870" t="s">
        <v>15102</v>
      </c>
      <c r="D938" s="597"/>
      <c r="E938" s="604"/>
      <c r="F938" s="627"/>
      <c r="G938" s="654"/>
      <c r="H938" s="654"/>
      <c r="I938" s="661"/>
      <c r="J938" s="629"/>
      <c r="K938" s="630"/>
      <c r="L938" s="630"/>
      <c r="M938" s="1228"/>
      <c r="N938" s="1344"/>
      <c r="O938" s="1345"/>
      <c r="P938" s="1250"/>
      <c r="Q938" s="1346"/>
      <c r="R938" s="1239"/>
      <c r="S938" s="1745"/>
      <c r="T938" s="1250"/>
      <c r="U938" s="1242"/>
      <c r="V938" s="1242"/>
      <c r="W938" s="1234"/>
      <c r="X938" s="1225"/>
      <c r="Y938" s="1322"/>
      <c r="Z938" s="1233" t="s">
        <v>11869</v>
      </c>
      <c r="AA938" s="670" t="s">
        <v>30</v>
      </c>
      <c r="AB938" s="1309">
        <v>0.85</v>
      </c>
      <c r="AC938" s="1745"/>
      <c r="AD938" s="1250"/>
      <c r="AE938" s="1308"/>
      <c r="AF938" s="391">
        <f>ROUND(ROUND(ROUND(ROUND(ROUND(G872+K908,0)*Q872,0)*U932,0)*AB938,0)-AD937,0)</f>
        <v>119</v>
      </c>
      <c r="AG938" s="268"/>
    </row>
    <row r="939" spans="1:33" ht="17.100000000000001" customHeight="1">
      <c r="A939" s="243">
        <v>63</v>
      </c>
      <c r="B939" s="351" t="s">
        <v>9995</v>
      </c>
      <c r="C939" s="870" t="s">
        <v>15103</v>
      </c>
      <c r="D939" s="597"/>
      <c r="E939" s="604"/>
      <c r="F939" s="627"/>
      <c r="G939" s="654"/>
      <c r="H939" s="654"/>
      <c r="I939" s="661"/>
      <c r="J939" s="629"/>
      <c r="K939" s="630"/>
      <c r="L939" s="630"/>
      <c r="M939" s="1228"/>
      <c r="N939" s="1344"/>
      <c r="O939" s="1345"/>
      <c r="P939" s="1250"/>
      <c r="Q939" s="1346"/>
      <c r="R939" s="1239"/>
      <c r="S939" s="1745"/>
      <c r="T939" s="1250"/>
      <c r="U939" s="1242"/>
      <c r="V939" s="1242"/>
      <c r="W939" s="1684" t="s">
        <v>4703</v>
      </c>
      <c r="X939" s="1250" t="s">
        <v>30</v>
      </c>
      <c r="Y939" s="1291">
        <f>$Y$657</f>
        <v>0.7</v>
      </c>
      <c r="Z939" s="1226"/>
      <c r="AA939" s="1226"/>
      <c r="AB939" s="1310"/>
      <c r="AC939" s="1745"/>
      <c r="AD939" s="1242"/>
      <c r="AE939" s="1291"/>
      <c r="AF939" s="391">
        <f>ROUND(ROUND(ROUND(ROUND(ROUND(G872+K908,0)*Q872,0)*U932,0)*Y939,0)-AD937,0)</f>
        <v>97</v>
      </c>
      <c r="AG939" s="268"/>
    </row>
    <row r="940" spans="1:33" ht="17.100000000000001" customHeight="1">
      <c r="A940" s="243">
        <v>63</v>
      </c>
      <c r="B940" s="351" t="s">
        <v>9997</v>
      </c>
      <c r="C940" s="870" t="s">
        <v>15104</v>
      </c>
      <c r="D940" s="597"/>
      <c r="E940" s="604"/>
      <c r="F940" s="627"/>
      <c r="G940" s="654"/>
      <c r="H940" s="654"/>
      <c r="I940" s="661"/>
      <c r="J940" s="629"/>
      <c r="K940" s="630"/>
      <c r="L940" s="630"/>
      <c r="M940" s="1228"/>
      <c r="N940" s="1344"/>
      <c r="O940" s="1345"/>
      <c r="P940" s="1250"/>
      <c r="Q940" s="1346"/>
      <c r="R940" s="1239"/>
      <c r="S940" s="1745"/>
      <c r="T940" s="1250"/>
      <c r="U940" s="1242"/>
      <c r="V940" s="1242"/>
      <c r="W940" s="1805"/>
      <c r="X940" s="1225"/>
      <c r="Y940" s="1306"/>
      <c r="Z940" s="1302" t="s">
        <v>11869</v>
      </c>
      <c r="AA940" s="1303" t="s">
        <v>30</v>
      </c>
      <c r="AB940" s="1311">
        <v>0.85</v>
      </c>
      <c r="AC940" s="1745"/>
      <c r="AD940" s="1242"/>
      <c r="AE940" s="1291"/>
      <c r="AF940" s="391">
        <f>ROUND(ROUND(ROUND(ROUND(ROUND(ROUND(G872+K908,0)*Q872,0)*U932,0)*Y939,0)*AB940,0)-AD937,0)</f>
        <v>82</v>
      </c>
      <c r="AG940" s="268"/>
    </row>
    <row r="941" spans="1:33" ht="17.100000000000001" customHeight="1">
      <c r="A941" s="243">
        <v>63</v>
      </c>
      <c r="B941" s="351" t="s">
        <v>9999</v>
      </c>
      <c r="C941" s="870" t="s">
        <v>15105</v>
      </c>
      <c r="D941" s="741"/>
      <c r="E941" s="604"/>
      <c r="F941" s="627"/>
      <c r="G941" s="654"/>
      <c r="H941" s="654"/>
      <c r="I941" s="661"/>
      <c r="J941" s="629"/>
      <c r="K941" s="630"/>
      <c r="L941" s="630"/>
      <c r="M941" s="1228"/>
      <c r="N941" s="1344"/>
      <c r="O941" s="1345"/>
      <c r="P941" s="1250"/>
      <c r="Q941" s="1346"/>
      <c r="R941" s="1239"/>
      <c r="S941" s="1246"/>
      <c r="T941" s="1250"/>
      <c r="U941" s="1242"/>
      <c r="V941" s="1291"/>
      <c r="W941" s="1684" t="s">
        <v>4708</v>
      </c>
      <c r="X941" s="1250" t="s">
        <v>30</v>
      </c>
      <c r="Y941" s="1291">
        <f>$Y$659</f>
        <v>0.85</v>
      </c>
      <c r="Z941" s="1220"/>
      <c r="AA941" s="1220"/>
      <c r="AB941" s="1306"/>
      <c r="AC941" s="1745"/>
      <c r="AD941" s="1242"/>
      <c r="AE941" s="1291"/>
      <c r="AF941" s="391">
        <f>ROUND(ROUND(ROUND(ROUND(ROUND(G872+K908,0)*Q872,0)*U932,0)*Y941,0)-AD937,0)</f>
        <v>119</v>
      </c>
      <c r="AG941" s="268"/>
    </row>
    <row r="942" spans="1:33" ht="17.100000000000001" customHeight="1">
      <c r="A942" s="243">
        <v>63</v>
      </c>
      <c r="B942" s="351" t="s">
        <v>10001</v>
      </c>
      <c r="C942" s="870" t="s">
        <v>15106</v>
      </c>
      <c r="D942" s="741"/>
      <c r="E942" s="604"/>
      <c r="F942" s="627"/>
      <c r="G942" s="654"/>
      <c r="H942" s="654"/>
      <c r="I942" s="661"/>
      <c r="J942" s="658"/>
      <c r="K942" s="706"/>
      <c r="L942" s="706"/>
      <c r="M942" s="1350"/>
      <c r="N942" s="1344"/>
      <c r="O942" s="1352"/>
      <c r="P942" s="1225"/>
      <c r="Q942" s="1351"/>
      <c r="R942" s="1247"/>
      <c r="S942" s="1240"/>
      <c r="T942" s="1225"/>
      <c r="U942" s="1220"/>
      <c r="V942" s="1306"/>
      <c r="W942" s="1805"/>
      <c r="X942" s="1225"/>
      <c r="Y942" s="1306"/>
      <c r="Z942" s="1302" t="s">
        <v>11869</v>
      </c>
      <c r="AA942" s="1303" t="s">
        <v>30</v>
      </c>
      <c r="AB942" s="1311">
        <v>0.85</v>
      </c>
      <c r="AC942" s="1746"/>
      <c r="AD942" s="1220"/>
      <c r="AE942" s="1306"/>
      <c r="AF942" s="391">
        <f>ROUND(ROUND(ROUND(ROUND(ROUND(ROUND(G872+K908,0)*Q872,0)*U932,0)*Y941,0)*AB942,0)-AD937,0)</f>
        <v>100</v>
      </c>
      <c r="AG942" s="268"/>
    </row>
    <row r="943" spans="1:33" ht="17.100000000000001" customHeight="1">
      <c r="A943" s="243">
        <v>63</v>
      </c>
      <c r="B943" s="351" t="s">
        <v>10003</v>
      </c>
      <c r="C943" s="870" t="s">
        <v>15107</v>
      </c>
      <c r="D943" s="604"/>
      <c r="E943" s="604"/>
      <c r="F943" s="637"/>
      <c r="G943" s="638"/>
      <c r="H943" s="638"/>
      <c r="I943" s="744"/>
      <c r="J943" s="604"/>
      <c r="K943" s="605"/>
      <c r="L943" s="1321"/>
      <c r="M943" s="1251"/>
      <c r="N943" s="1314"/>
      <c r="O943" s="1593" t="s">
        <v>237</v>
      </c>
      <c r="P943" s="605"/>
      <c r="Q943" s="607"/>
      <c r="R943" s="670"/>
      <c r="S943" s="670"/>
      <c r="T943" s="602"/>
      <c r="U943" s="602"/>
      <c r="V943" s="602"/>
      <c r="W943" s="1233"/>
      <c r="X943" s="670"/>
      <c r="Y943" s="1320"/>
      <c r="Z943" s="1215"/>
      <c r="AA943" s="1215"/>
      <c r="AB943" s="1215"/>
      <c r="AC943" s="1215"/>
      <c r="AD943" s="1215"/>
      <c r="AE943" s="1294"/>
      <c r="AF943" s="391">
        <f>ROUND(G872*Q944,0)</f>
        <v>205</v>
      </c>
      <c r="AG943" s="268"/>
    </row>
    <row r="944" spans="1:33" ht="17.100000000000001" customHeight="1">
      <c r="A944" s="243">
        <v>63</v>
      </c>
      <c r="B944" s="351" t="s">
        <v>10005</v>
      </c>
      <c r="C944" s="870" t="s">
        <v>15108</v>
      </c>
      <c r="D944" s="604"/>
      <c r="E944" s="604"/>
      <c r="F944" s="637"/>
      <c r="G944" s="638"/>
      <c r="H944" s="638"/>
      <c r="I944" s="744"/>
      <c r="J944" s="604"/>
      <c r="K944" s="605"/>
      <c r="L944" s="1321"/>
      <c r="M944" s="1251"/>
      <c r="N944" s="1102"/>
      <c r="O944" s="1745"/>
      <c r="P944" s="1250" t="s">
        <v>30</v>
      </c>
      <c r="Q944" s="1291">
        <v>0.5</v>
      </c>
      <c r="R944" s="1250"/>
      <c r="S944" s="1250"/>
      <c r="T944" s="605"/>
      <c r="U944" s="605"/>
      <c r="V944" s="605"/>
      <c r="W944" s="1234"/>
      <c r="X944" s="1225"/>
      <c r="Y944" s="1322"/>
      <c r="Z944" s="1233" t="s">
        <v>11869</v>
      </c>
      <c r="AA944" s="670" t="s">
        <v>30</v>
      </c>
      <c r="AB944" s="1293">
        <v>0.85</v>
      </c>
      <c r="AC944" s="1215"/>
      <c r="AD944" s="1215"/>
      <c r="AE944" s="1294"/>
      <c r="AF944" s="391">
        <f>ROUND(ROUND(G872*Q944,0)*AB944,0)</f>
        <v>174</v>
      </c>
      <c r="AG944" s="268"/>
    </row>
    <row r="945" spans="1:33" ht="17.100000000000001" customHeight="1">
      <c r="A945" s="243">
        <v>63</v>
      </c>
      <c r="B945" s="351" t="s">
        <v>10007</v>
      </c>
      <c r="C945" s="870" t="s">
        <v>15109</v>
      </c>
      <c r="D945" s="604"/>
      <c r="E945" s="604"/>
      <c r="F945" s="637"/>
      <c r="G945" s="638"/>
      <c r="H945" s="638"/>
      <c r="I945" s="744"/>
      <c r="J945" s="604"/>
      <c r="K945" s="605"/>
      <c r="L945" s="1321"/>
      <c r="M945" s="1251"/>
      <c r="N945" s="1339"/>
      <c r="O945" s="1745"/>
      <c r="P945" s="1251"/>
      <c r="Q945" s="1334"/>
      <c r="R945" s="1251"/>
      <c r="S945" s="1251"/>
      <c r="T945" s="605"/>
      <c r="U945" s="605"/>
      <c r="V945" s="605"/>
      <c r="W945" s="1684" t="s">
        <v>4703</v>
      </c>
      <c r="X945" s="670" t="s">
        <v>30</v>
      </c>
      <c r="Y945" s="1305">
        <f>$Y$657</f>
        <v>0.7</v>
      </c>
      <c r="Z945" s="1226"/>
      <c r="AA945" s="1226"/>
      <c r="AB945" s="1226"/>
      <c r="AC945" s="1226"/>
      <c r="AD945" s="1226"/>
      <c r="AE945" s="1310"/>
      <c r="AF945" s="391">
        <f>ROUND(ROUND(G872*Q944,0)*Y945,0)</f>
        <v>144</v>
      </c>
      <c r="AG945" s="268"/>
    </row>
    <row r="946" spans="1:33" ht="17.100000000000001" customHeight="1">
      <c r="A946" s="243">
        <v>63</v>
      </c>
      <c r="B946" s="351" t="s">
        <v>10009</v>
      </c>
      <c r="C946" s="870" t="s">
        <v>15110</v>
      </c>
      <c r="D946" s="604"/>
      <c r="E946" s="604"/>
      <c r="F946" s="637"/>
      <c r="G946" s="638"/>
      <c r="H946" s="638"/>
      <c r="I946" s="744"/>
      <c r="J946" s="604"/>
      <c r="K946" s="605"/>
      <c r="L946" s="1321"/>
      <c r="M946" s="1251"/>
      <c r="N946" s="1339"/>
      <c r="O946" s="1745"/>
      <c r="P946" s="1251"/>
      <c r="Q946" s="1334"/>
      <c r="R946" s="1251"/>
      <c r="S946" s="1251"/>
      <c r="T946" s="605"/>
      <c r="U946" s="605"/>
      <c r="V946" s="605"/>
      <c r="W946" s="1805"/>
      <c r="X946" s="1225"/>
      <c r="Y946" s="1306"/>
      <c r="Z946" s="1302" t="s">
        <v>11869</v>
      </c>
      <c r="AA946" s="1303" t="s">
        <v>30</v>
      </c>
      <c r="AB946" s="1304">
        <v>0.85</v>
      </c>
      <c r="AC946" s="1215"/>
      <c r="AD946" s="1215"/>
      <c r="AE946" s="1294"/>
      <c r="AF946" s="391">
        <f>ROUND(ROUND(ROUND(G872*Q944,0)*Y945,0)*AB946,0)</f>
        <v>122</v>
      </c>
      <c r="AG946" s="268"/>
    </row>
    <row r="947" spans="1:33" ht="17.100000000000001" customHeight="1">
      <c r="A947" s="243">
        <v>63</v>
      </c>
      <c r="B947" s="351" t="s">
        <v>10011</v>
      </c>
      <c r="C947" s="870" t="s">
        <v>15111</v>
      </c>
      <c r="D947" s="604"/>
      <c r="E947" s="604"/>
      <c r="F947" s="637"/>
      <c r="G947" s="638"/>
      <c r="H947" s="638"/>
      <c r="I947" s="744"/>
      <c r="J947" s="604"/>
      <c r="K947" s="605"/>
      <c r="L947" s="1321"/>
      <c r="M947" s="1251"/>
      <c r="N947" s="1339"/>
      <c r="O947" s="1745"/>
      <c r="P947" s="1251"/>
      <c r="Q947" s="1334"/>
      <c r="R947" s="1251"/>
      <c r="S947" s="1251"/>
      <c r="T947" s="605"/>
      <c r="U947" s="605"/>
      <c r="V947" s="605"/>
      <c r="W947" s="1684" t="s">
        <v>4708</v>
      </c>
      <c r="X947" s="670" t="s">
        <v>30</v>
      </c>
      <c r="Y947" s="1305">
        <f>$Y$659</f>
        <v>0.85</v>
      </c>
      <c r="Z947" s="1220"/>
      <c r="AA947" s="1220"/>
      <c r="AB947" s="1220"/>
      <c r="AC947" s="1220"/>
      <c r="AD947" s="1220"/>
      <c r="AE947" s="1306"/>
      <c r="AF947" s="391">
        <f>ROUND(ROUND(G872*Q944,0)*Y947,0)</f>
        <v>174</v>
      </c>
      <c r="AG947" s="268"/>
    </row>
    <row r="948" spans="1:33" ht="17.100000000000001" customHeight="1">
      <c r="A948" s="243">
        <v>63</v>
      </c>
      <c r="B948" s="351" t="s">
        <v>10013</v>
      </c>
      <c r="C948" s="870" t="s">
        <v>15112</v>
      </c>
      <c r="D948" s="604"/>
      <c r="E948" s="604"/>
      <c r="F948" s="637"/>
      <c r="G948" s="638"/>
      <c r="H948" s="638"/>
      <c r="I948" s="744"/>
      <c r="J948" s="604"/>
      <c r="K948" s="605"/>
      <c r="L948" s="1321"/>
      <c r="M948" s="1251"/>
      <c r="N948" s="1339"/>
      <c r="O948" s="1745"/>
      <c r="P948" s="1251"/>
      <c r="Q948" s="1334"/>
      <c r="R948" s="1251"/>
      <c r="S948" s="1251"/>
      <c r="T948" s="605"/>
      <c r="U948" s="605"/>
      <c r="V948" s="605"/>
      <c r="W948" s="1805"/>
      <c r="X948" s="1225"/>
      <c r="Y948" s="1306"/>
      <c r="Z948" s="1302" t="s">
        <v>11869</v>
      </c>
      <c r="AA948" s="1303" t="s">
        <v>30</v>
      </c>
      <c r="AB948" s="1304">
        <v>0.85</v>
      </c>
      <c r="AC948" s="1215"/>
      <c r="AD948" s="1215"/>
      <c r="AE948" s="1294"/>
      <c r="AF948" s="391">
        <f>ROUND(ROUND(ROUND(G872*Q944,0)*Y947,0)*AB948,0)</f>
        <v>148</v>
      </c>
      <c r="AG948" s="268"/>
    </row>
    <row r="949" spans="1:33" ht="17.100000000000001" customHeight="1">
      <c r="A949" s="243">
        <v>63</v>
      </c>
      <c r="B949" s="351" t="s">
        <v>10015</v>
      </c>
      <c r="C949" s="870" t="s">
        <v>15113</v>
      </c>
      <c r="D949" s="604"/>
      <c r="E949" s="604"/>
      <c r="F949" s="637"/>
      <c r="G949" s="638"/>
      <c r="H949" s="638"/>
      <c r="I949" s="744"/>
      <c r="J949" s="604"/>
      <c r="K949" s="605"/>
      <c r="L949" s="1321"/>
      <c r="M949" s="1251"/>
      <c r="N949" s="1339"/>
      <c r="O949" s="1745"/>
      <c r="P949" s="1251"/>
      <c r="Q949" s="1334"/>
      <c r="R949" s="1251"/>
      <c r="S949" s="1251"/>
      <c r="T949" s="605"/>
      <c r="U949" s="605"/>
      <c r="V949" s="605"/>
      <c r="W949" s="1233"/>
      <c r="X949" s="670"/>
      <c r="Y949" s="1320"/>
      <c r="Z949" s="1215"/>
      <c r="AA949" s="1215"/>
      <c r="AB949" s="1294"/>
      <c r="AC949" s="1533" t="s">
        <v>167</v>
      </c>
      <c r="AD949" s="1250">
        <v>5</v>
      </c>
      <c r="AE949" s="1308" t="s">
        <v>168</v>
      </c>
      <c r="AF949" s="391">
        <f>ROUND(ROUND(G872*Q944,0)-AD949,0)</f>
        <v>200</v>
      </c>
      <c r="AG949" s="268"/>
    </row>
    <row r="950" spans="1:33" ht="17.100000000000001" customHeight="1">
      <c r="A950" s="243">
        <v>63</v>
      </c>
      <c r="B950" s="351" t="s">
        <v>10017</v>
      </c>
      <c r="C950" s="870" t="s">
        <v>15114</v>
      </c>
      <c r="D950" s="604"/>
      <c r="E950" s="604"/>
      <c r="F950" s="637"/>
      <c r="G950" s="638"/>
      <c r="H950" s="638"/>
      <c r="I950" s="744"/>
      <c r="J950" s="604"/>
      <c r="K950" s="605"/>
      <c r="L950" s="1321"/>
      <c r="M950" s="1251"/>
      <c r="N950" s="1339"/>
      <c r="O950" s="1252"/>
      <c r="P950" s="1251"/>
      <c r="Q950" s="1334"/>
      <c r="R950" s="1251"/>
      <c r="S950" s="1251"/>
      <c r="T950" s="605"/>
      <c r="U950" s="605"/>
      <c r="V950" s="605"/>
      <c r="W950" s="1234"/>
      <c r="X950" s="1225"/>
      <c r="Y950" s="1322"/>
      <c r="Z950" s="1233" t="s">
        <v>11869</v>
      </c>
      <c r="AA950" s="670" t="s">
        <v>30</v>
      </c>
      <c r="AB950" s="1309">
        <v>0.85</v>
      </c>
      <c r="AC950" s="1745"/>
      <c r="AD950" s="1250"/>
      <c r="AE950" s="1308"/>
      <c r="AF950" s="391">
        <f>ROUND(ROUND(ROUND(G872*Q944,0)*AB950,0)-AD949,0)</f>
        <v>169</v>
      </c>
      <c r="AG950" s="268"/>
    </row>
    <row r="951" spans="1:33" ht="17.100000000000001" customHeight="1">
      <c r="A951" s="243">
        <v>63</v>
      </c>
      <c r="B951" s="351" t="s">
        <v>10019</v>
      </c>
      <c r="C951" s="870" t="s">
        <v>15115</v>
      </c>
      <c r="D951" s="604"/>
      <c r="E951" s="604"/>
      <c r="F951" s="637"/>
      <c r="G951" s="638"/>
      <c r="H951" s="638"/>
      <c r="I951" s="744"/>
      <c r="J951" s="604"/>
      <c r="K951" s="605"/>
      <c r="L951" s="1321"/>
      <c r="M951" s="1251"/>
      <c r="N951" s="1339"/>
      <c r="O951" s="1252"/>
      <c r="P951" s="1251"/>
      <c r="Q951" s="1334"/>
      <c r="R951" s="1251"/>
      <c r="S951" s="1251"/>
      <c r="T951" s="605"/>
      <c r="U951" s="605"/>
      <c r="V951" s="605"/>
      <c r="W951" s="1684" t="s">
        <v>4703</v>
      </c>
      <c r="X951" s="1250" t="s">
        <v>30</v>
      </c>
      <c r="Y951" s="1291">
        <v>0.7</v>
      </c>
      <c r="Z951" s="1226"/>
      <c r="AA951" s="1226"/>
      <c r="AB951" s="1310"/>
      <c r="AC951" s="1745"/>
      <c r="AD951" s="1242"/>
      <c r="AE951" s="1291"/>
      <c r="AF951" s="391">
        <f>ROUND(ROUND(ROUND(G872*Q944,0)*Y951,0)-AD949,0)</f>
        <v>139</v>
      </c>
      <c r="AG951" s="268"/>
    </row>
    <row r="952" spans="1:33" ht="17.100000000000001" customHeight="1">
      <c r="A952" s="243">
        <v>63</v>
      </c>
      <c r="B952" s="351" t="s">
        <v>10021</v>
      </c>
      <c r="C952" s="870" t="s">
        <v>15116</v>
      </c>
      <c r="D952" s="604"/>
      <c r="E952" s="604"/>
      <c r="F952" s="637"/>
      <c r="G952" s="638"/>
      <c r="H952" s="638"/>
      <c r="I952" s="744"/>
      <c r="J952" s="604"/>
      <c r="K952" s="605"/>
      <c r="L952" s="1321"/>
      <c r="M952" s="1251"/>
      <c r="N952" s="1339"/>
      <c r="O952" s="1252"/>
      <c r="P952" s="1251"/>
      <c r="Q952" s="1334"/>
      <c r="R952" s="1251"/>
      <c r="S952" s="1251"/>
      <c r="T952" s="605"/>
      <c r="U952" s="605"/>
      <c r="V952" s="605"/>
      <c r="W952" s="1805"/>
      <c r="X952" s="1225"/>
      <c r="Y952" s="1306"/>
      <c r="Z952" s="1302" t="s">
        <v>11869</v>
      </c>
      <c r="AA952" s="1303" t="s">
        <v>30</v>
      </c>
      <c r="AB952" s="1311">
        <v>0.85</v>
      </c>
      <c r="AC952" s="1745"/>
      <c r="AD952" s="1242"/>
      <c r="AE952" s="1291"/>
      <c r="AF952" s="391">
        <f>ROUND(ROUND(ROUND(ROUND(G872*Q944,0)*Y951,0)*AB952,0)-AD949,0)</f>
        <v>117</v>
      </c>
      <c r="AG952" s="268"/>
    </row>
    <row r="953" spans="1:33" ht="17.100000000000001" customHeight="1">
      <c r="A953" s="243">
        <v>63</v>
      </c>
      <c r="B953" s="351" t="s">
        <v>10023</v>
      </c>
      <c r="C953" s="870" t="s">
        <v>15117</v>
      </c>
      <c r="D953" s="604"/>
      <c r="E953" s="604"/>
      <c r="F953" s="637"/>
      <c r="G953" s="638"/>
      <c r="H953" s="638"/>
      <c r="I953" s="744"/>
      <c r="J953" s="604"/>
      <c r="K953" s="605"/>
      <c r="L953" s="1321"/>
      <c r="M953" s="1251"/>
      <c r="N953" s="1339"/>
      <c r="O953" s="1252"/>
      <c r="P953" s="1251"/>
      <c r="Q953" s="1334"/>
      <c r="R953" s="1251"/>
      <c r="S953" s="1251"/>
      <c r="T953" s="605"/>
      <c r="U953" s="605"/>
      <c r="V953" s="605"/>
      <c r="W953" s="1684" t="s">
        <v>4708</v>
      </c>
      <c r="X953" s="1250" t="s">
        <v>30</v>
      </c>
      <c r="Y953" s="1291">
        <v>0.85</v>
      </c>
      <c r="Z953" s="1220"/>
      <c r="AA953" s="1220"/>
      <c r="AB953" s="1306"/>
      <c r="AC953" s="1745"/>
      <c r="AD953" s="1242"/>
      <c r="AE953" s="1291"/>
      <c r="AF953" s="391">
        <f>ROUND(ROUND(ROUND(G872*Q944,0)*Y953,0)-AD949,0)</f>
        <v>169</v>
      </c>
      <c r="AG953" s="268"/>
    </row>
    <row r="954" spans="1:33" ht="17.100000000000001" customHeight="1">
      <c r="A954" s="243">
        <v>63</v>
      </c>
      <c r="B954" s="351" t="s">
        <v>10025</v>
      </c>
      <c r="C954" s="870" t="s">
        <v>15118</v>
      </c>
      <c r="D954" s="604"/>
      <c r="E954" s="604"/>
      <c r="F954" s="637"/>
      <c r="G954" s="638"/>
      <c r="H954" s="638"/>
      <c r="I954" s="744"/>
      <c r="J954" s="604"/>
      <c r="K954" s="605"/>
      <c r="L954" s="1321"/>
      <c r="M954" s="1251"/>
      <c r="N954" s="1339"/>
      <c r="O954" s="1252"/>
      <c r="P954" s="1251"/>
      <c r="Q954" s="1334"/>
      <c r="R954" s="1251"/>
      <c r="S954" s="1251"/>
      <c r="T954" s="605"/>
      <c r="U954" s="605"/>
      <c r="V954" s="605"/>
      <c r="W954" s="1805"/>
      <c r="X954" s="1225"/>
      <c r="Y954" s="1306"/>
      <c r="Z954" s="1302" t="s">
        <v>11869</v>
      </c>
      <c r="AA954" s="1303" t="s">
        <v>30</v>
      </c>
      <c r="AB954" s="1311">
        <v>0.85</v>
      </c>
      <c r="AC954" s="1746"/>
      <c r="AD954" s="1220"/>
      <c r="AE954" s="1306"/>
      <c r="AF954" s="391">
        <f>ROUND(ROUND(ROUND(ROUND(G872*Q944,0)*Y953,0)*AB954,0)-AD949,0)</f>
        <v>143</v>
      </c>
      <c r="AG954" s="268"/>
    </row>
    <row r="955" spans="1:33" ht="17.100000000000001" customHeight="1">
      <c r="A955" s="243">
        <v>63</v>
      </c>
      <c r="B955" s="351" t="s">
        <v>10027</v>
      </c>
      <c r="C955" s="870" t="s">
        <v>15119</v>
      </c>
      <c r="D955" s="604"/>
      <c r="E955" s="604"/>
      <c r="F955" s="1252"/>
      <c r="G955" s="1323"/>
      <c r="H955" s="1323"/>
      <c r="I955" s="607"/>
      <c r="J955" s="646"/>
      <c r="K955" s="748"/>
      <c r="L955" s="748"/>
      <c r="M955" s="605"/>
      <c r="N955" s="1102"/>
      <c r="O955" s="604"/>
      <c r="P955" s="605"/>
      <c r="Q955" s="607"/>
      <c r="R955" s="1749" t="s">
        <v>11301</v>
      </c>
      <c r="S955" s="1622" t="s">
        <v>235</v>
      </c>
      <c r="T955" s="602"/>
      <c r="U955" s="602"/>
      <c r="V955" s="1286"/>
      <c r="W955" s="1233"/>
      <c r="X955" s="670"/>
      <c r="Y955" s="1320"/>
      <c r="Z955" s="1215"/>
      <c r="AA955" s="1215"/>
      <c r="AB955" s="1215"/>
      <c r="AC955" s="1215"/>
      <c r="AD955" s="1215"/>
      <c r="AE955" s="1294"/>
      <c r="AF955" s="391">
        <f>ROUND(ROUND(G872*Q944,0)*U956,0)</f>
        <v>144</v>
      </c>
      <c r="AG955" s="268"/>
    </row>
    <row r="956" spans="1:33" ht="17.100000000000001" customHeight="1">
      <c r="A956" s="243">
        <v>63</v>
      </c>
      <c r="B956" s="351" t="s">
        <v>10029</v>
      </c>
      <c r="C956" s="870" t="s">
        <v>15120</v>
      </c>
      <c r="D956" s="604"/>
      <c r="E956" s="604"/>
      <c r="F956" s="1252"/>
      <c r="G956" s="638"/>
      <c r="H956" s="605"/>
      <c r="I956" s="607"/>
      <c r="J956" s="646"/>
      <c r="K956" s="748"/>
      <c r="L956" s="748"/>
      <c r="M956" s="605"/>
      <c r="N956" s="1102"/>
      <c r="O956" s="604"/>
      <c r="P956" s="605"/>
      <c r="Q956" s="607"/>
      <c r="R956" s="1758"/>
      <c r="S956" s="1745"/>
      <c r="T956" s="1250" t="s">
        <v>30</v>
      </c>
      <c r="U956" s="1242">
        <v>0.7</v>
      </c>
      <c r="V956" s="607"/>
      <c r="W956" s="1234"/>
      <c r="X956" s="1225"/>
      <c r="Y956" s="1322"/>
      <c r="Z956" s="1233" t="s">
        <v>11869</v>
      </c>
      <c r="AA956" s="670" t="s">
        <v>30</v>
      </c>
      <c r="AB956" s="1293">
        <v>0.85</v>
      </c>
      <c r="AC956" s="1215"/>
      <c r="AD956" s="1215"/>
      <c r="AE956" s="1294"/>
      <c r="AF956" s="391">
        <f>ROUND(ROUND(ROUND(G872*Q944,0)*U956,0)*AB956,0)</f>
        <v>122</v>
      </c>
      <c r="AG956" s="268"/>
    </row>
    <row r="957" spans="1:33" ht="17.100000000000001" customHeight="1">
      <c r="A957" s="243">
        <v>63</v>
      </c>
      <c r="B957" s="351" t="s">
        <v>10031</v>
      </c>
      <c r="C957" s="870" t="s">
        <v>15121</v>
      </c>
      <c r="D957" s="604"/>
      <c r="E957" s="604"/>
      <c r="F957" s="1131"/>
      <c r="G957" s="605"/>
      <c r="H957" s="605"/>
      <c r="I957" s="607"/>
      <c r="J957" s="646"/>
      <c r="K957" s="748"/>
      <c r="L957" s="748"/>
      <c r="M957" s="1250"/>
      <c r="N957" s="1344"/>
      <c r="O957" s="1345"/>
      <c r="P957" s="1250"/>
      <c r="Q957" s="1346"/>
      <c r="R957" s="1758"/>
      <c r="S957" s="1745"/>
      <c r="T957" s="1250"/>
      <c r="U957" s="1242"/>
      <c r="V957" s="1291"/>
      <c r="W957" s="1684" t="s">
        <v>4703</v>
      </c>
      <c r="X957" s="670" t="s">
        <v>30</v>
      </c>
      <c r="Y957" s="1305">
        <f>$Y$657</f>
        <v>0.7</v>
      </c>
      <c r="Z957" s="1226"/>
      <c r="AA957" s="1226"/>
      <c r="AB957" s="1226"/>
      <c r="AC957" s="1226"/>
      <c r="AD957" s="1226"/>
      <c r="AE957" s="1310"/>
      <c r="AF957" s="391">
        <f>ROUND(ROUND(ROUND(G872*Q944,0)*U956,0)*Y957,0)</f>
        <v>101</v>
      </c>
      <c r="AG957" s="268"/>
    </row>
    <row r="958" spans="1:33" ht="17.100000000000001" customHeight="1">
      <c r="A958" s="243">
        <v>63</v>
      </c>
      <c r="B958" s="351" t="s">
        <v>10033</v>
      </c>
      <c r="C958" s="870" t="s">
        <v>15122</v>
      </c>
      <c r="D958" s="604"/>
      <c r="E958" s="604"/>
      <c r="F958" s="1131"/>
      <c r="G958" s="605"/>
      <c r="H958" s="605"/>
      <c r="I958" s="607"/>
      <c r="J958" s="646"/>
      <c r="K958" s="748"/>
      <c r="L958" s="748"/>
      <c r="M958" s="1250"/>
      <c r="N958" s="1344"/>
      <c r="O958" s="1345"/>
      <c r="P958" s="1250"/>
      <c r="Q958" s="1346"/>
      <c r="R958" s="1758"/>
      <c r="S958" s="1745"/>
      <c r="T958" s="1250"/>
      <c r="U958" s="1242"/>
      <c r="V958" s="1291"/>
      <c r="W958" s="1805"/>
      <c r="X958" s="1225"/>
      <c r="Y958" s="1306"/>
      <c r="Z958" s="1302" t="s">
        <v>11869</v>
      </c>
      <c r="AA958" s="1303" t="s">
        <v>30</v>
      </c>
      <c r="AB958" s="1304">
        <v>0.85</v>
      </c>
      <c r="AC958" s="1215"/>
      <c r="AD958" s="1215"/>
      <c r="AE958" s="1294"/>
      <c r="AF958" s="391">
        <f>ROUND(ROUND(ROUND(ROUND(G872*Q944,0)*U956,0)*Y957,0)*AB958,0)</f>
        <v>86</v>
      </c>
      <c r="AG958" s="268"/>
    </row>
    <row r="959" spans="1:33" ht="17.100000000000001" customHeight="1">
      <c r="A959" s="243">
        <v>63</v>
      </c>
      <c r="B959" s="351" t="s">
        <v>10035</v>
      </c>
      <c r="C959" s="870" t="s">
        <v>15123</v>
      </c>
      <c r="D959" s="604"/>
      <c r="E959" s="604"/>
      <c r="F959" s="1131"/>
      <c r="G959" s="605"/>
      <c r="H959" s="605"/>
      <c r="I959" s="607"/>
      <c r="J959" s="646"/>
      <c r="K959" s="748"/>
      <c r="L959" s="748"/>
      <c r="M959" s="1250"/>
      <c r="N959" s="1344"/>
      <c r="O959" s="1345"/>
      <c r="P959" s="1250"/>
      <c r="Q959" s="1346"/>
      <c r="R959" s="1758"/>
      <c r="S959" s="1745"/>
      <c r="T959" s="1250"/>
      <c r="U959" s="1242"/>
      <c r="V959" s="1291"/>
      <c r="W959" s="1684" t="s">
        <v>4708</v>
      </c>
      <c r="X959" s="670" t="s">
        <v>30</v>
      </c>
      <c r="Y959" s="1305">
        <f>$Y$659</f>
        <v>0.85</v>
      </c>
      <c r="Z959" s="1220"/>
      <c r="AA959" s="1220"/>
      <c r="AB959" s="1220"/>
      <c r="AC959" s="1220"/>
      <c r="AD959" s="1220"/>
      <c r="AE959" s="1306"/>
      <c r="AF959" s="391">
        <f>ROUND(ROUND(ROUND(G872*Q944,0)*U956,0)*Y959,0)</f>
        <v>122</v>
      </c>
      <c r="AG959" s="268"/>
    </row>
    <row r="960" spans="1:33" ht="17.100000000000001" customHeight="1">
      <c r="A960" s="243">
        <v>63</v>
      </c>
      <c r="B960" s="351" t="s">
        <v>10037</v>
      </c>
      <c r="C960" s="870" t="s">
        <v>15124</v>
      </c>
      <c r="D960" s="604"/>
      <c r="E960" s="604"/>
      <c r="F960" s="1131"/>
      <c r="G960" s="605"/>
      <c r="H960" s="605"/>
      <c r="I960" s="607"/>
      <c r="J960" s="646"/>
      <c r="K960" s="748"/>
      <c r="L960" s="748"/>
      <c r="M960" s="1250"/>
      <c r="N960" s="1344"/>
      <c r="O960" s="1345"/>
      <c r="P960" s="1250"/>
      <c r="Q960" s="1346"/>
      <c r="R960" s="1758"/>
      <c r="S960" s="1745"/>
      <c r="T960" s="1250"/>
      <c r="U960" s="1242"/>
      <c r="V960" s="1291"/>
      <c r="W960" s="1805"/>
      <c r="X960" s="1225"/>
      <c r="Y960" s="1306"/>
      <c r="Z960" s="1302" t="s">
        <v>11869</v>
      </c>
      <c r="AA960" s="1303" t="s">
        <v>30</v>
      </c>
      <c r="AB960" s="1304">
        <v>0.85</v>
      </c>
      <c r="AC960" s="1215"/>
      <c r="AD960" s="1215"/>
      <c r="AE960" s="1294"/>
      <c r="AF960" s="391">
        <f>ROUND(ROUND(ROUND(ROUND(G872*Q944,0)*U956,0)*Y959,0)*AB960,0)</f>
        <v>104</v>
      </c>
      <c r="AG960" s="268"/>
    </row>
    <row r="961" spans="1:33" ht="17.100000000000001" customHeight="1">
      <c r="A961" s="243">
        <v>63</v>
      </c>
      <c r="B961" s="351" t="s">
        <v>10039</v>
      </c>
      <c r="C961" s="870" t="s">
        <v>15125</v>
      </c>
      <c r="D961" s="604"/>
      <c r="E961" s="604"/>
      <c r="F961" s="1131"/>
      <c r="G961" s="605"/>
      <c r="H961" s="605"/>
      <c r="I961" s="607"/>
      <c r="J961" s="646"/>
      <c r="K961" s="748"/>
      <c r="L961" s="748"/>
      <c r="M961" s="1250"/>
      <c r="N961" s="1344"/>
      <c r="O961" s="1345"/>
      <c r="P961" s="1250"/>
      <c r="Q961" s="1346"/>
      <c r="R961" s="1758"/>
      <c r="S961" s="1745"/>
      <c r="T961" s="1250"/>
      <c r="U961" s="1242"/>
      <c r="V961" s="1291"/>
      <c r="W961" s="1233"/>
      <c r="X961" s="670"/>
      <c r="Y961" s="1320"/>
      <c r="Z961" s="1215"/>
      <c r="AA961" s="1215"/>
      <c r="AB961" s="1294"/>
      <c r="AC961" s="1533" t="s">
        <v>167</v>
      </c>
      <c r="AD961" s="1250">
        <v>5</v>
      </c>
      <c r="AE961" s="1308" t="s">
        <v>168</v>
      </c>
      <c r="AF961" s="391">
        <f>ROUND(ROUND(ROUND(G872*Q944,0)*U956,0)-AD961,0)</f>
        <v>139</v>
      </c>
      <c r="AG961" s="268"/>
    </row>
    <row r="962" spans="1:33" ht="17.100000000000001" customHeight="1">
      <c r="A962" s="243">
        <v>63</v>
      </c>
      <c r="B962" s="351" t="s">
        <v>10041</v>
      </c>
      <c r="C962" s="870" t="s">
        <v>15126</v>
      </c>
      <c r="D962" s="604"/>
      <c r="E962" s="604"/>
      <c r="F962" s="1131"/>
      <c r="G962" s="605"/>
      <c r="H962" s="605"/>
      <c r="I962" s="607"/>
      <c r="J962" s="646"/>
      <c r="K962" s="748"/>
      <c r="L962" s="748"/>
      <c r="M962" s="1250"/>
      <c r="N962" s="1344"/>
      <c r="O962" s="1345"/>
      <c r="P962" s="1250"/>
      <c r="Q962" s="1346"/>
      <c r="R962" s="1758"/>
      <c r="S962" s="1745"/>
      <c r="T962" s="1250"/>
      <c r="U962" s="1242"/>
      <c r="V962" s="1291"/>
      <c r="W962" s="1234"/>
      <c r="X962" s="1225"/>
      <c r="Y962" s="1322"/>
      <c r="Z962" s="1233" t="s">
        <v>11869</v>
      </c>
      <c r="AA962" s="670" t="s">
        <v>30</v>
      </c>
      <c r="AB962" s="1309">
        <v>0.85</v>
      </c>
      <c r="AC962" s="1745"/>
      <c r="AD962" s="1250"/>
      <c r="AE962" s="1308"/>
      <c r="AF962" s="391">
        <f>ROUND(ROUND(ROUND(ROUND(G872*Q944,0)*U956,0)*AB962,0)-AD961,0)</f>
        <v>117</v>
      </c>
      <c r="AG962" s="268"/>
    </row>
    <row r="963" spans="1:33" ht="17.100000000000001" customHeight="1">
      <c r="A963" s="243">
        <v>63</v>
      </c>
      <c r="B963" s="351" t="s">
        <v>10043</v>
      </c>
      <c r="C963" s="870" t="s">
        <v>15127</v>
      </c>
      <c r="D963" s="604"/>
      <c r="E963" s="604"/>
      <c r="F963" s="1131"/>
      <c r="G963" s="605"/>
      <c r="H963" s="605"/>
      <c r="I963" s="607"/>
      <c r="J963" s="646"/>
      <c r="K963" s="748"/>
      <c r="L963" s="748"/>
      <c r="M963" s="1250"/>
      <c r="N963" s="1344"/>
      <c r="O963" s="1345"/>
      <c r="P963" s="1250"/>
      <c r="Q963" s="1346"/>
      <c r="R963" s="1758"/>
      <c r="S963" s="1745"/>
      <c r="T963" s="1250"/>
      <c r="U963" s="1242"/>
      <c r="V963" s="1291"/>
      <c r="W963" s="1684" t="s">
        <v>4703</v>
      </c>
      <c r="X963" s="1250" t="s">
        <v>30</v>
      </c>
      <c r="Y963" s="1291">
        <f>$Y$657</f>
        <v>0.7</v>
      </c>
      <c r="Z963" s="1226"/>
      <c r="AA963" s="1226"/>
      <c r="AB963" s="1310"/>
      <c r="AC963" s="1745"/>
      <c r="AD963" s="1242"/>
      <c r="AE963" s="1291"/>
      <c r="AF963" s="391">
        <f>ROUND(ROUND(ROUND(ROUND(G872*Q944,0)*U956,0)*Y963,0)-AD961,0)</f>
        <v>96</v>
      </c>
      <c r="AG963" s="268"/>
    </row>
    <row r="964" spans="1:33" ht="17.100000000000001" customHeight="1">
      <c r="A964" s="243">
        <v>63</v>
      </c>
      <c r="B964" s="351" t="s">
        <v>10045</v>
      </c>
      <c r="C964" s="870" t="s">
        <v>15128</v>
      </c>
      <c r="D964" s="604"/>
      <c r="E964" s="604"/>
      <c r="F964" s="1131"/>
      <c r="G964" s="605"/>
      <c r="H964" s="605"/>
      <c r="I964" s="607"/>
      <c r="J964" s="646"/>
      <c r="K964" s="748"/>
      <c r="L964" s="748"/>
      <c r="M964" s="1250"/>
      <c r="N964" s="1344"/>
      <c r="O964" s="1345"/>
      <c r="P964" s="1250"/>
      <c r="Q964" s="1346"/>
      <c r="R964" s="1238"/>
      <c r="S964" s="1745"/>
      <c r="T964" s="1250"/>
      <c r="U964" s="1242"/>
      <c r="V964" s="1291"/>
      <c r="W964" s="1805"/>
      <c r="X964" s="1225"/>
      <c r="Y964" s="1306"/>
      <c r="Z964" s="1302" t="s">
        <v>11869</v>
      </c>
      <c r="AA964" s="1303" t="s">
        <v>30</v>
      </c>
      <c r="AB964" s="1311">
        <v>0.85</v>
      </c>
      <c r="AC964" s="1745"/>
      <c r="AD964" s="1242"/>
      <c r="AE964" s="1291"/>
      <c r="AF964" s="391">
        <f>ROUND(ROUND(ROUND(ROUND(ROUND(G872*Q944,0)*U956,0)*Y963,0)*AB964,0)-AD961,0)</f>
        <v>81</v>
      </c>
      <c r="AG964" s="268"/>
    </row>
    <row r="965" spans="1:33" ht="17.100000000000001" customHeight="1">
      <c r="A965" s="243">
        <v>63</v>
      </c>
      <c r="B965" s="351" t="s">
        <v>10047</v>
      </c>
      <c r="C965" s="870" t="s">
        <v>15129</v>
      </c>
      <c r="D965" s="604"/>
      <c r="E965" s="604"/>
      <c r="F965" s="1131"/>
      <c r="G965" s="605"/>
      <c r="H965" s="605"/>
      <c r="I965" s="607"/>
      <c r="J965" s="646"/>
      <c r="K965" s="748"/>
      <c r="L965" s="748"/>
      <c r="M965" s="1250"/>
      <c r="N965" s="1344"/>
      <c r="O965" s="1345"/>
      <c r="P965" s="1250"/>
      <c r="Q965" s="1346"/>
      <c r="R965" s="1238"/>
      <c r="S965" s="1246"/>
      <c r="T965" s="1250"/>
      <c r="U965" s="1242"/>
      <c r="V965" s="1291"/>
      <c r="W965" s="1684" t="s">
        <v>4708</v>
      </c>
      <c r="X965" s="1250" t="s">
        <v>30</v>
      </c>
      <c r="Y965" s="1291">
        <f>$Y$659</f>
        <v>0.85</v>
      </c>
      <c r="Z965" s="1220"/>
      <c r="AA965" s="1220"/>
      <c r="AB965" s="1306"/>
      <c r="AC965" s="1745"/>
      <c r="AD965" s="1242"/>
      <c r="AE965" s="1291"/>
      <c r="AF965" s="391">
        <f>ROUND(ROUND(ROUND(ROUND(G872*Q944,0)*U956,0)*Y965,0)-AD961,0)</f>
        <v>117</v>
      </c>
      <c r="AG965" s="268"/>
    </row>
    <row r="966" spans="1:33" ht="17.100000000000001" customHeight="1">
      <c r="A966" s="243">
        <v>63</v>
      </c>
      <c r="B966" s="351" t="s">
        <v>10049</v>
      </c>
      <c r="C966" s="870" t="s">
        <v>15130</v>
      </c>
      <c r="D966" s="604"/>
      <c r="E966" s="604"/>
      <c r="F966" s="1131"/>
      <c r="G966" s="605"/>
      <c r="H966" s="605"/>
      <c r="I966" s="607"/>
      <c r="J966" s="646"/>
      <c r="K966" s="748"/>
      <c r="L966" s="748"/>
      <c r="M966" s="1250"/>
      <c r="N966" s="1344"/>
      <c r="O966" s="1345"/>
      <c r="P966" s="1250"/>
      <c r="Q966" s="1346"/>
      <c r="R966" s="1238"/>
      <c r="S966" s="1246"/>
      <c r="T966" s="1250"/>
      <c r="U966" s="1242"/>
      <c r="V966" s="1291"/>
      <c r="W966" s="1805"/>
      <c r="X966" s="1225"/>
      <c r="Y966" s="1306"/>
      <c r="Z966" s="1302" t="s">
        <v>11869</v>
      </c>
      <c r="AA966" s="1303" t="s">
        <v>30</v>
      </c>
      <c r="AB966" s="1311">
        <v>0.85</v>
      </c>
      <c r="AC966" s="1746"/>
      <c r="AD966" s="1220"/>
      <c r="AE966" s="1306"/>
      <c r="AF966" s="391">
        <f>ROUND(ROUND(ROUND(ROUND(ROUND(G872*Q944,0)*U956,0)*Y965,0)*AB966,0)-AD961,0)</f>
        <v>99</v>
      </c>
      <c r="AG966" s="268"/>
    </row>
    <row r="967" spans="1:33" ht="17.100000000000001" customHeight="1">
      <c r="A967" s="243">
        <v>63</v>
      </c>
      <c r="B967" s="351" t="s">
        <v>10051</v>
      </c>
      <c r="C967" s="870" t="s">
        <v>15131</v>
      </c>
      <c r="D967" s="604"/>
      <c r="E967" s="604"/>
      <c r="F967" s="1131"/>
      <c r="G967" s="605"/>
      <c r="H967" s="605"/>
      <c r="I967" s="607"/>
      <c r="J967" s="646"/>
      <c r="K967" s="748"/>
      <c r="L967" s="748"/>
      <c r="M967" s="1250"/>
      <c r="N967" s="1344"/>
      <c r="O967" s="1345"/>
      <c r="P967" s="1250"/>
      <c r="Q967" s="1346"/>
      <c r="R967" s="1238"/>
      <c r="S967" s="1106" t="s">
        <v>237</v>
      </c>
      <c r="T967" s="670"/>
      <c r="U967" s="1348"/>
      <c r="V967" s="1305"/>
      <c r="W967" s="1233"/>
      <c r="X967" s="670"/>
      <c r="Y967" s="1320"/>
      <c r="Z967" s="1215"/>
      <c r="AA967" s="1215"/>
      <c r="AB967" s="1215"/>
      <c r="AC967" s="1215"/>
      <c r="AD967" s="1215"/>
      <c r="AE967" s="1294"/>
      <c r="AF967" s="391">
        <f>ROUND(ROUND(G872*Q944,0)*U968,0)</f>
        <v>103</v>
      </c>
      <c r="AG967" s="268"/>
    </row>
    <row r="968" spans="1:33" ht="17.100000000000001" customHeight="1">
      <c r="A968" s="243">
        <v>63</v>
      </c>
      <c r="B968" s="351" t="s">
        <v>10053</v>
      </c>
      <c r="C968" s="870" t="s">
        <v>15132</v>
      </c>
      <c r="D968" s="604"/>
      <c r="E968" s="604"/>
      <c r="F968" s="1131"/>
      <c r="G968" s="605"/>
      <c r="H968" s="605"/>
      <c r="I968" s="607"/>
      <c r="J968" s="646"/>
      <c r="K968" s="748"/>
      <c r="L968" s="748"/>
      <c r="M968" s="1250"/>
      <c r="N968" s="1344"/>
      <c r="O968" s="1345"/>
      <c r="P968" s="1250"/>
      <c r="Q968" s="1346"/>
      <c r="R968" s="1238"/>
      <c r="S968" s="646"/>
      <c r="T968" s="1250" t="s">
        <v>30</v>
      </c>
      <c r="U968" s="1242">
        <v>0.5</v>
      </c>
      <c r="V968" s="1291"/>
      <c r="W968" s="1234"/>
      <c r="X968" s="1225"/>
      <c r="Y968" s="1322"/>
      <c r="Z968" s="1233" t="s">
        <v>11869</v>
      </c>
      <c r="AA968" s="670" t="s">
        <v>30</v>
      </c>
      <c r="AB968" s="1293">
        <v>0.85</v>
      </c>
      <c r="AC968" s="1215"/>
      <c r="AD968" s="1215"/>
      <c r="AE968" s="1294"/>
      <c r="AF968" s="391">
        <f>ROUND(ROUND(ROUND(G872*Q944,0)*U968,0)*AB968,0)</f>
        <v>88</v>
      </c>
      <c r="AG968" s="268"/>
    </row>
    <row r="969" spans="1:33" ht="17.100000000000001" customHeight="1">
      <c r="A969" s="243">
        <v>63</v>
      </c>
      <c r="B969" s="351" t="s">
        <v>10055</v>
      </c>
      <c r="C969" s="870" t="s">
        <v>15133</v>
      </c>
      <c r="D969" s="604"/>
      <c r="E969" s="604"/>
      <c r="F969" s="1131"/>
      <c r="G969" s="605"/>
      <c r="H969" s="605"/>
      <c r="I969" s="607"/>
      <c r="J969" s="646"/>
      <c r="K969" s="748"/>
      <c r="L969" s="748"/>
      <c r="M969" s="1250"/>
      <c r="N969" s="1344"/>
      <c r="O969" s="1345"/>
      <c r="P969" s="1250"/>
      <c r="Q969" s="1346"/>
      <c r="R969" s="1238"/>
      <c r="S969" s="1246"/>
      <c r="T969" s="1250"/>
      <c r="U969" s="1242"/>
      <c r="V969" s="1291"/>
      <c r="W969" s="1684" t="s">
        <v>4703</v>
      </c>
      <c r="X969" s="670" t="s">
        <v>30</v>
      </c>
      <c r="Y969" s="1305">
        <f>$Y$657</f>
        <v>0.7</v>
      </c>
      <c r="Z969" s="1226"/>
      <c r="AA969" s="1226"/>
      <c r="AB969" s="1226"/>
      <c r="AC969" s="1226"/>
      <c r="AD969" s="1226"/>
      <c r="AE969" s="1310"/>
      <c r="AF969" s="391">
        <f>ROUND(ROUND(ROUND(G872*Q944,0)*U968,0)*Y969,0)</f>
        <v>72</v>
      </c>
      <c r="AG969" s="268"/>
    </row>
    <row r="970" spans="1:33" ht="17.100000000000001" customHeight="1">
      <c r="A970" s="243">
        <v>63</v>
      </c>
      <c r="B970" s="351" t="s">
        <v>10057</v>
      </c>
      <c r="C970" s="870" t="s">
        <v>15134</v>
      </c>
      <c r="D970" s="604"/>
      <c r="E970" s="604"/>
      <c r="F970" s="1131"/>
      <c r="G970" s="605"/>
      <c r="H970" s="605"/>
      <c r="I970" s="607"/>
      <c r="J970" s="646"/>
      <c r="K970" s="748"/>
      <c r="L970" s="748"/>
      <c r="M970" s="1250"/>
      <c r="N970" s="1344"/>
      <c r="O970" s="1345"/>
      <c r="P970" s="1250"/>
      <c r="Q970" s="1346"/>
      <c r="R970" s="1238"/>
      <c r="S970" s="1246"/>
      <c r="T970" s="1250"/>
      <c r="U970" s="1242"/>
      <c r="V970" s="1291"/>
      <c r="W970" s="1805"/>
      <c r="X970" s="1225"/>
      <c r="Y970" s="1306"/>
      <c r="Z970" s="1302" t="s">
        <v>11869</v>
      </c>
      <c r="AA970" s="1303" t="s">
        <v>30</v>
      </c>
      <c r="AB970" s="1304">
        <v>0.85</v>
      </c>
      <c r="AC970" s="1215"/>
      <c r="AD970" s="1215"/>
      <c r="AE970" s="1294"/>
      <c r="AF970" s="391">
        <f>ROUND(ROUND(ROUND(ROUND(G872*Q944,0)*U968,0)*Y969,0)*AB970,0)</f>
        <v>61</v>
      </c>
      <c r="AG970" s="268"/>
    </row>
    <row r="971" spans="1:33" ht="17.100000000000001" customHeight="1">
      <c r="A971" s="243">
        <v>63</v>
      </c>
      <c r="B971" s="351" t="s">
        <v>10059</v>
      </c>
      <c r="C971" s="870" t="s">
        <v>15135</v>
      </c>
      <c r="D971" s="604"/>
      <c r="E971" s="604"/>
      <c r="F971" s="1131"/>
      <c r="G971" s="605"/>
      <c r="H971" s="605"/>
      <c r="I971" s="607"/>
      <c r="J971" s="646"/>
      <c r="K971" s="748"/>
      <c r="L971" s="748"/>
      <c r="M971" s="1250"/>
      <c r="N971" s="1344"/>
      <c r="O971" s="1345"/>
      <c r="P971" s="1250"/>
      <c r="Q971" s="1346"/>
      <c r="R971" s="1238"/>
      <c r="S971" s="1246"/>
      <c r="T971" s="1250"/>
      <c r="U971" s="1242"/>
      <c r="V971" s="1291"/>
      <c r="W971" s="1684" t="s">
        <v>4708</v>
      </c>
      <c r="X971" s="670" t="s">
        <v>30</v>
      </c>
      <c r="Y971" s="1305">
        <f>$Y$659</f>
        <v>0.85</v>
      </c>
      <c r="Z971" s="1220"/>
      <c r="AA971" s="1220"/>
      <c r="AB971" s="1220"/>
      <c r="AC971" s="1220"/>
      <c r="AD971" s="1220"/>
      <c r="AE971" s="1306"/>
      <c r="AF971" s="391">
        <f>ROUND(ROUND(ROUND(G872*Q944,0)*U968,0)*Y971,0)</f>
        <v>88</v>
      </c>
      <c r="AG971" s="268"/>
    </row>
    <row r="972" spans="1:33" ht="17.100000000000001" customHeight="1">
      <c r="A972" s="243">
        <v>63</v>
      </c>
      <c r="B972" s="351" t="s">
        <v>10061</v>
      </c>
      <c r="C972" s="870" t="s">
        <v>15136</v>
      </c>
      <c r="D972" s="604"/>
      <c r="E972" s="604"/>
      <c r="F972" s="1131"/>
      <c r="G972" s="605"/>
      <c r="H972" s="605"/>
      <c r="I972" s="607"/>
      <c r="J972" s="646"/>
      <c r="K972" s="748"/>
      <c r="L972" s="748"/>
      <c r="M972" s="1250"/>
      <c r="N972" s="1344"/>
      <c r="O972" s="1345"/>
      <c r="P972" s="1250"/>
      <c r="Q972" s="1346"/>
      <c r="R972" s="1238"/>
      <c r="S972" s="1246"/>
      <c r="T972" s="1250"/>
      <c r="U972" s="1242"/>
      <c r="V972" s="1291"/>
      <c r="W972" s="1805"/>
      <c r="X972" s="1225"/>
      <c r="Y972" s="1306"/>
      <c r="Z972" s="1302" t="s">
        <v>11869</v>
      </c>
      <c r="AA972" s="1303" t="s">
        <v>30</v>
      </c>
      <c r="AB972" s="1304">
        <v>0.85</v>
      </c>
      <c r="AC972" s="1215"/>
      <c r="AD972" s="1215"/>
      <c r="AE972" s="1294"/>
      <c r="AF972" s="391">
        <f>ROUND(ROUND(ROUND(ROUND(G872*Q944,0)*U968,0)*Y971,0)*AB972,0)</f>
        <v>75</v>
      </c>
      <c r="AG972" s="268"/>
    </row>
    <row r="973" spans="1:33" ht="17.100000000000001" customHeight="1">
      <c r="A973" s="243">
        <v>63</v>
      </c>
      <c r="B973" s="351" t="s">
        <v>15137</v>
      </c>
      <c r="C973" s="870" t="s">
        <v>15138</v>
      </c>
      <c r="D973" s="604"/>
      <c r="E973" s="604"/>
      <c r="F973" s="1131"/>
      <c r="G973" s="605"/>
      <c r="H973" s="605"/>
      <c r="I973" s="607"/>
      <c r="J973" s="646"/>
      <c r="K973" s="748"/>
      <c r="L973" s="748"/>
      <c r="M973" s="1250"/>
      <c r="N973" s="1344"/>
      <c r="O973" s="1345"/>
      <c r="P973" s="1250"/>
      <c r="Q973" s="1346"/>
      <c r="R973" s="1238"/>
      <c r="S973" s="1246"/>
      <c r="T973" s="1250"/>
      <c r="U973" s="1242"/>
      <c r="V973" s="1291"/>
      <c r="W973" s="1233"/>
      <c r="X973" s="670"/>
      <c r="Y973" s="1320"/>
      <c r="Z973" s="1215"/>
      <c r="AA973" s="1215"/>
      <c r="AB973" s="1294"/>
      <c r="AC973" s="1533" t="s">
        <v>167</v>
      </c>
      <c r="AD973" s="1250">
        <v>5</v>
      </c>
      <c r="AE973" s="1308" t="s">
        <v>168</v>
      </c>
      <c r="AF973" s="391">
        <f>ROUND(ROUND(ROUND(G872*Q944,0)*U968,0)-AD973,0)</f>
        <v>98</v>
      </c>
      <c r="AG973" s="268"/>
    </row>
    <row r="974" spans="1:33" ht="17.100000000000001" customHeight="1">
      <c r="A974" s="243">
        <v>63</v>
      </c>
      <c r="B974" s="351" t="s">
        <v>15139</v>
      </c>
      <c r="C974" s="870" t="s">
        <v>15140</v>
      </c>
      <c r="D974" s="604"/>
      <c r="E974" s="604"/>
      <c r="F974" s="1131"/>
      <c r="G974" s="605"/>
      <c r="H974" s="605"/>
      <c r="I974" s="607"/>
      <c r="J974" s="646"/>
      <c r="K974" s="748"/>
      <c r="L974" s="748"/>
      <c r="M974" s="1250"/>
      <c r="N974" s="1344"/>
      <c r="O974" s="1345"/>
      <c r="P974" s="1250"/>
      <c r="Q974" s="1346"/>
      <c r="R974" s="1238"/>
      <c r="S974" s="1246"/>
      <c r="T974" s="1250"/>
      <c r="U974" s="1242"/>
      <c r="V974" s="1242"/>
      <c r="W974" s="1234"/>
      <c r="X974" s="1225"/>
      <c r="Y974" s="1322"/>
      <c r="Z974" s="1233" t="s">
        <v>11869</v>
      </c>
      <c r="AA974" s="670" t="s">
        <v>30</v>
      </c>
      <c r="AB974" s="1309">
        <v>0.85</v>
      </c>
      <c r="AC974" s="1745"/>
      <c r="AD974" s="1250"/>
      <c r="AE974" s="1308"/>
      <c r="AF974" s="391">
        <f>ROUND(ROUND(ROUND(ROUND(G872*Q944,0)*U968,0)*AB974,0)-AD973,0)</f>
        <v>83</v>
      </c>
      <c r="AG974" s="268"/>
    </row>
    <row r="975" spans="1:33" ht="17.100000000000001" customHeight="1">
      <c r="A975" s="243">
        <v>63</v>
      </c>
      <c r="B975" s="351" t="s">
        <v>15141</v>
      </c>
      <c r="C975" s="870" t="s">
        <v>15142</v>
      </c>
      <c r="D975" s="604"/>
      <c r="E975" s="604"/>
      <c r="F975" s="1131"/>
      <c r="G975" s="605"/>
      <c r="H975" s="605"/>
      <c r="I975" s="607"/>
      <c r="J975" s="646"/>
      <c r="K975" s="748"/>
      <c r="L975" s="748"/>
      <c r="M975" s="1250"/>
      <c r="N975" s="1344"/>
      <c r="O975" s="1345"/>
      <c r="P975" s="1250"/>
      <c r="Q975" s="1346"/>
      <c r="R975" s="1238"/>
      <c r="S975" s="1246"/>
      <c r="T975" s="1250"/>
      <c r="U975" s="1242"/>
      <c r="V975" s="1242"/>
      <c r="W975" s="1684" t="s">
        <v>4703</v>
      </c>
      <c r="X975" s="1250" t="s">
        <v>30</v>
      </c>
      <c r="Y975" s="1291">
        <f>$Y$657</f>
        <v>0.7</v>
      </c>
      <c r="Z975" s="1226"/>
      <c r="AA975" s="1226"/>
      <c r="AB975" s="1310"/>
      <c r="AC975" s="1745"/>
      <c r="AD975" s="1242"/>
      <c r="AE975" s="1291"/>
      <c r="AF975" s="391">
        <f>ROUND(ROUND(ROUND(ROUND(G872*Q944,0)*U968,0)*Y975,0)-AD973,0)</f>
        <v>67</v>
      </c>
      <c r="AG975" s="268"/>
    </row>
    <row r="976" spans="1:33" ht="17.100000000000001" customHeight="1">
      <c r="A976" s="243">
        <v>63</v>
      </c>
      <c r="B976" s="351" t="s">
        <v>15143</v>
      </c>
      <c r="C976" s="870" t="s">
        <v>15144</v>
      </c>
      <c r="D976" s="604"/>
      <c r="E976" s="604"/>
      <c r="F976" s="1131"/>
      <c r="G976" s="605"/>
      <c r="H976" s="605"/>
      <c r="I976" s="607"/>
      <c r="J976" s="646"/>
      <c r="K976" s="748"/>
      <c r="L976" s="748"/>
      <c r="M976" s="1250"/>
      <c r="N976" s="1344"/>
      <c r="O976" s="1345"/>
      <c r="P976" s="1250"/>
      <c r="Q976" s="1346"/>
      <c r="R976" s="1238"/>
      <c r="S976" s="1246"/>
      <c r="T976" s="1250"/>
      <c r="U976" s="1242"/>
      <c r="V976" s="1242"/>
      <c r="W976" s="1805"/>
      <c r="X976" s="1225"/>
      <c r="Y976" s="1306"/>
      <c r="Z976" s="1302" t="s">
        <v>11869</v>
      </c>
      <c r="AA976" s="1303" t="s">
        <v>30</v>
      </c>
      <c r="AB976" s="1311">
        <v>0.85</v>
      </c>
      <c r="AC976" s="1745"/>
      <c r="AD976" s="1242"/>
      <c r="AE976" s="1291"/>
      <c r="AF976" s="391">
        <f>ROUND(ROUND(ROUND(ROUND(ROUND(G872*Q944,0)*U968,0)*Y975,0)*AB976,0)-AD973,0)</f>
        <v>56</v>
      </c>
      <c r="AG976" s="268"/>
    </row>
    <row r="977" spans="1:33" ht="17.100000000000001" customHeight="1">
      <c r="A977" s="243">
        <v>63</v>
      </c>
      <c r="B977" s="351" t="s">
        <v>15145</v>
      </c>
      <c r="C977" s="870" t="s">
        <v>15146</v>
      </c>
      <c r="D977" s="604"/>
      <c r="E977" s="604"/>
      <c r="F977" s="1131"/>
      <c r="G977" s="605"/>
      <c r="H977" s="605"/>
      <c r="I977" s="607"/>
      <c r="J977" s="646"/>
      <c r="K977" s="748"/>
      <c r="L977" s="748"/>
      <c r="M977" s="1250"/>
      <c r="N977" s="1344"/>
      <c r="O977" s="1345"/>
      <c r="P977" s="1250"/>
      <c r="Q977" s="1346"/>
      <c r="R977" s="1238"/>
      <c r="S977" s="1246"/>
      <c r="T977" s="1250"/>
      <c r="U977" s="1242"/>
      <c r="V977" s="1291"/>
      <c r="W977" s="1684" t="s">
        <v>4708</v>
      </c>
      <c r="X977" s="1250" t="s">
        <v>30</v>
      </c>
      <c r="Y977" s="1291">
        <f>$Y$659</f>
        <v>0.85</v>
      </c>
      <c r="Z977" s="1220"/>
      <c r="AA977" s="1220"/>
      <c r="AB977" s="1306"/>
      <c r="AC977" s="1745"/>
      <c r="AD977" s="1242"/>
      <c r="AE977" s="1291"/>
      <c r="AF977" s="391">
        <f>ROUND(ROUND(ROUND(ROUND(G872*Q944,0)*U968,0)*Y977,0)-AD973,0)</f>
        <v>83</v>
      </c>
      <c r="AG977" s="268"/>
    </row>
    <row r="978" spans="1:33" ht="17.100000000000001" customHeight="1">
      <c r="A978" s="243">
        <v>63</v>
      </c>
      <c r="B978" s="351" t="s">
        <v>15147</v>
      </c>
      <c r="C978" s="870" t="s">
        <v>15148</v>
      </c>
      <c r="D978" s="604"/>
      <c r="E978" s="604"/>
      <c r="F978" s="1131"/>
      <c r="G978" s="605"/>
      <c r="H978" s="605"/>
      <c r="I978" s="607"/>
      <c r="J978" s="646"/>
      <c r="K978" s="748"/>
      <c r="L978" s="748"/>
      <c r="M978" s="1250"/>
      <c r="N978" s="1344"/>
      <c r="O978" s="1345"/>
      <c r="P978" s="1250"/>
      <c r="Q978" s="1346"/>
      <c r="R978" s="1258"/>
      <c r="S978" s="1240"/>
      <c r="T978" s="1225"/>
      <c r="U978" s="1220"/>
      <c r="V978" s="1306"/>
      <c r="W978" s="1805"/>
      <c r="X978" s="1225"/>
      <c r="Y978" s="1306"/>
      <c r="Z978" s="1302" t="s">
        <v>11869</v>
      </c>
      <c r="AA978" s="1303" t="s">
        <v>30</v>
      </c>
      <c r="AB978" s="1311">
        <v>0.85</v>
      </c>
      <c r="AC978" s="1746"/>
      <c r="AD978" s="1220"/>
      <c r="AE978" s="1306"/>
      <c r="AF978" s="391">
        <f>ROUND(ROUND(ROUND(ROUND(ROUND(G872*Q944,0)*U968,0)*Y977,0)*AB978,0)-AD973,0)</f>
        <v>70</v>
      </c>
      <c r="AG978" s="268"/>
    </row>
    <row r="979" spans="1:33" ht="17.100000000000001" customHeight="1">
      <c r="A979" s="243">
        <v>63</v>
      </c>
      <c r="B979" s="351" t="s">
        <v>10063</v>
      </c>
      <c r="C979" s="870" t="s">
        <v>15149</v>
      </c>
      <c r="D979" s="604"/>
      <c r="E979" s="604"/>
      <c r="F979" s="604"/>
      <c r="G979" s="605"/>
      <c r="H979" s="605"/>
      <c r="I979" s="607"/>
      <c r="J979" s="1593" t="s">
        <v>11892</v>
      </c>
      <c r="K979" s="641"/>
      <c r="L979" s="641"/>
      <c r="M979" s="602"/>
      <c r="N979" s="1102"/>
      <c r="O979" s="604"/>
      <c r="P979" s="605"/>
      <c r="Q979" s="607"/>
      <c r="R979" s="670"/>
      <c r="S979" s="670"/>
      <c r="T979" s="602"/>
      <c r="U979" s="602"/>
      <c r="V979" s="602"/>
      <c r="W979" s="1233"/>
      <c r="X979" s="670"/>
      <c r="Y979" s="1320"/>
      <c r="Z979" s="1215"/>
      <c r="AA979" s="1215"/>
      <c r="AB979" s="1215"/>
      <c r="AC979" s="1215"/>
      <c r="AD979" s="1215"/>
      <c r="AE979" s="1294"/>
      <c r="AF979" s="391">
        <f>ROUND(ROUND(G872+K980,0)*Q944,0)</f>
        <v>208</v>
      </c>
      <c r="AG979" s="268"/>
    </row>
    <row r="980" spans="1:33" ht="17.100000000000001" customHeight="1">
      <c r="A980" s="243">
        <v>63</v>
      </c>
      <c r="B980" s="351" t="s">
        <v>10065</v>
      </c>
      <c r="C980" s="870" t="s">
        <v>15150</v>
      </c>
      <c r="D980" s="604"/>
      <c r="E980" s="604"/>
      <c r="F980" s="604"/>
      <c r="G980" s="605"/>
      <c r="H980" s="605"/>
      <c r="I980" s="607"/>
      <c r="J980" s="1745"/>
      <c r="K980" s="1250">
        <v>6</v>
      </c>
      <c r="L980" s="638" t="s">
        <v>16</v>
      </c>
      <c r="M980" s="605"/>
      <c r="N980" s="1102"/>
      <c r="O980" s="604"/>
      <c r="P980" s="605"/>
      <c r="Q980" s="607"/>
      <c r="R980" s="1250"/>
      <c r="S980" s="1250"/>
      <c r="T980" s="605"/>
      <c r="U980" s="605"/>
      <c r="V980" s="605"/>
      <c r="W980" s="1234"/>
      <c r="X980" s="1225"/>
      <c r="Y980" s="1322"/>
      <c r="Z980" s="1233" t="s">
        <v>11869</v>
      </c>
      <c r="AA980" s="670" t="s">
        <v>30</v>
      </c>
      <c r="AB980" s="1293">
        <v>0.85</v>
      </c>
      <c r="AC980" s="1215"/>
      <c r="AD980" s="1215"/>
      <c r="AE980" s="1294"/>
      <c r="AF980" s="391">
        <f>ROUND(ROUND(ROUND(G872+K980,0)*Q944,0)*AB980,0)</f>
        <v>177</v>
      </c>
      <c r="AG980" s="268"/>
    </row>
    <row r="981" spans="1:33" ht="17.100000000000001" customHeight="1">
      <c r="A981" s="243">
        <v>63</v>
      </c>
      <c r="B981" s="351" t="s">
        <v>10067</v>
      </c>
      <c r="C981" s="870" t="s">
        <v>15151</v>
      </c>
      <c r="D981" s="604"/>
      <c r="E981" s="604"/>
      <c r="F981" s="604"/>
      <c r="G981" s="605"/>
      <c r="H981" s="605"/>
      <c r="I981" s="607"/>
      <c r="J981" s="1745"/>
      <c r="K981" s="748"/>
      <c r="L981" s="1250"/>
      <c r="M981" s="1316"/>
      <c r="N981" s="1314"/>
      <c r="O981" s="1315"/>
      <c r="P981" s="1316"/>
      <c r="Q981" s="1317"/>
      <c r="R981" s="1251"/>
      <c r="S981" s="1251"/>
      <c r="T981" s="605"/>
      <c r="U981" s="605"/>
      <c r="V981" s="605"/>
      <c r="W981" s="1684" t="s">
        <v>4703</v>
      </c>
      <c r="X981" s="670" t="s">
        <v>30</v>
      </c>
      <c r="Y981" s="1305">
        <f>$Y$657</f>
        <v>0.7</v>
      </c>
      <c r="Z981" s="1226"/>
      <c r="AA981" s="1226"/>
      <c r="AB981" s="1226"/>
      <c r="AC981" s="1226"/>
      <c r="AD981" s="1226"/>
      <c r="AE981" s="1310"/>
      <c r="AF981" s="391">
        <f>ROUND(ROUND(ROUND(G872+K980,0)*Q944,0)*Y981,0)</f>
        <v>146</v>
      </c>
      <c r="AG981" s="268"/>
    </row>
    <row r="982" spans="1:33" ht="17.100000000000001" customHeight="1">
      <c r="A982" s="243">
        <v>63</v>
      </c>
      <c r="B982" s="351" t="s">
        <v>10069</v>
      </c>
      <c r="C982" s="870" t="s">
        <v>15152</v>
      </c>
      <c r="D982" s="604"/>
      <c r="E982" s="604"/>
      <c r="F982" s="604"/>
      <c r="G982" s="605"/>
      <c r="H982" s="605"/>
      <c r="I982" s="607"/>
      <c r="J982" s="1745"/>
      <c r="K982" s="748"/>
      <c r="L982" s="1250"/>
      <c r="M982" s="1316"/>
      <c r="N982" s="1314"/>
      <c r="O982" s="1315"/>
      <c r="P982" s="1316"/>
      <c r="Q982" s="1317"/>
      <c r="R982" s="1251"/>
      <c r="S982" s="1251"/>
      <c r="T982" s="605"/>
      <c r="U982" s="605"/>
      <c r="V982" s="605"/>
      <c r="W982" s="1805"/>
      <c r="X982" s="1225"/>
      <c r="Y982" s="1306"/>
      <c r="Z982" s="1302" t="s">
        <v>11869</v>
      </c>
      <c r="AA982" s="1303" t="s">
        <v>30</v>
      </c>
      <c r="AB982" s="1304">
        <v>0.85</v>
      </c>
      <c r="AC982" s="1215"/>
      <c r="AD982" s="1215"/>
      <c r="AE982" s="1294"/>
      <c r="AF982" s="391">
        <f>ROUND(ROUND(ROUND(ROUND(G872+K980,0)*Q944,0)*Y981,0)*AB982,0)</f>
        <v>124</v>
      </c>
      <c r="AG982" s="268"/>
    </row>
    <row r="983" spans="1:33" ht="17.100000000000001" customHeight="1">
      <c r="A983" s="243">
        <v>63</v>
      </c>
      <c r="B983" s="351" t="s">
        <v>10071</v>
      </c>
      <c r="C983" s="870" t="s">
        <v>15153</v>
      </c>
      <c r="D983" s="604"/>
      <c r="E983" s="604"/>
      <c r="F983" s="604"/>
      <c r="G983" s="605"/>
      <c r="H983" s="605"/>
      <c r="I983" s="607"/>
      <c r="J983" s="1745"/>
      <c r="K983" s="748"/>
      <c r="L983" s="1250"/>
      <c r="M983" s="1316"/>
      <c r="N983" s="1314"/>
      <c r="O983" s="1315"/>
      <c r="P983" s="1316"/>
      <c r="Q983" s="1317"/>
      <c r="R983" s="1251"/>
      <c r="S983" s="1251"/>
      <c r="T983" s="605"/>
      <c r="U983" s="605"/>
      <c r="V983" s="605"/>
      <c r="W983" s="1684" t="s">
        <v>4708</v>
      </c>
      <c r="X983" s="670" t="s">
        <v>30</v>
      </c>
      <c r="Y983" s="1305">
        <f>$Y$659</f>
        <v>0.85</v>
      </c>
      <c r="Z983" s="1220"/>
      <c r="AA983" s="1220"/>
      <c r="AB983" s="1220"/>
      <c r="AC983" s="1220"/>
      <c r="AD983" s="1220"/>
      <c r="AE983" s="1306"/>
      <c r="AF983" s="391">
        <f>ROUND(ROUND(ROUND(G872+K980,0)*Q944,0)*Y983,0)</f>
        <v>177</v>
      </c>
      <c r="AG983" s="268"/>
    </row>
    <row r="984" spans="1:33" ht="17.100000000000001" customHeight="1">
      <c r="A984" s="243">
        <v>63</v>
      </c>
      <c r="B984" s="351" t="s">
        <v>10073</v>
      </c>
      <c r="C984" s="870" t="s">
        <v>15154</v>
      </c>
      <c r="D984" s="604"/>
      <c r="E984" s="604"/>
      <c r="F984" s="604"/>
      <c r="G984" s="605"/>
      <c r="H984" s="605"/>
      <c r="I984" s="607"/>
      <c r="J984" s="1745"/>
      <c r="K984" s="748"/>
      <c r="L984" s="1250"/>
      <c r="M984" s="1316"/>
      <c r="N984" s="1314"/>
      <c r="O984" s="1315"/>
      <c r="P984" s="1316"/>
      <c r="Q984" s="1317"/>
      <c r="R984" s="1251"/>
      <c r="S984" s="1251"/>
      <c r="T984" s="605"/>
      <c r="U984" s="605"/>
      <c r="V984" s="605"/>
      <c r="W984" s="1805"/>
      <c r="X984" s="1225"/>
      <c r="Y984" s="1306"/>
      <c r="Z984" s="1302" t="s">
        <v>11869</v>
      </c>
      <c r="AA984" s="1303" t="s">
        <v>30</v>
      </c>
      <c r="AB984" s="1304">
        <v>0.85</v>
      </c>
      <c r="AC984" s="1215"/>
      <c r="AD984" s="1215"/>
      <c r="AE984" s="1294"/>
      <c r="AF984" s="391">
        <f>ROUND(ROUND(ROUND(ROUND(G872+K980,0)*Q944,0)*Y983,0)*AB984,0)</f>
        <v>150</v>
      </c>
      <c r="AG984" s="268"/>
    </row>
    <row r="985" spans="1:33" ht="17.100000000000001" customHeight="1">
      <c r="A985" s="243">
        <v>63</v>
      </c>
      <c r="B985" s="351" t="s">
        <v>10075</v>
      </c>
      <c r="C985" s="870" t="s">
        <v>15155</v>
      </c>
      <c r="D985" s="604"/>
      <c r="E985" s="604"/>
      <c r="F985" s="604"/>
      <c r="G985" s="605"/>
      <c r="H985" s="605"/>
      <c r="I985" s="607"/>
      <c r="J985" s="1745"/>
      <c r="K985" s="748"/>
      <c r="L985" s="1250"/>
      <c r="M985" s="1316"/>
      <c r="N985" s="1314"/>
      <c r="O985" s="1315"/>
      <c r="P985" s="1316"/>
      <c r="Q985" s="1317"/>
      <c r="R985" s="1251"/>
      <c r="S985" s="1251"/>
      <c r="T985" s="605"/>
      <c r="U985" s="605"/>
      <c r="V985" s="605"/>
      <c r="W985" s="1233"/>
      <c r="X985" s="670"/>
      <c r="Y985" s="1320"/>
      <c r="Z985" s="1215"/>
      <c r="AA985" s="1215"/>
      <c r="AB985" s="1294"/>
      <c r="AC985" s="1533" t="s">
        <v>167</v>
      </c>
      <c r="AD985" s="1250">
        <v>5</v>
      </c>
      <c r="AE985" s="1308" t="s">
        <v>168</v>
      </c>
      <c r="AF985" s="391">
        <f>ROUND(ROUND(ROUND(G872+K980,0)*Q944,0)-AD985,0)</f>
        <v>203</v>
      </c>
      <c r="AG985" s="268"/>
    </row>
    <row r="986" spans="1:33" ht="17.100000000000001" customHeight="1">
      <c r="A986" s="243">
        <v>63</v>
      </c>
      <c r="B986" s="351" t="s">
        <v>10077</v>
      </c>
      <c r="C986" s="870" t="s">
        <v>15156</v>
      </c>
      <c r="D986" s="604"/>
      <c r="E986" s="604"/>
      <c r="F986" s="604"/>
      <c r="G986" s="605"/>
      <c r="H986" s="605"/>
      <c r="I986" s="607"/>
      <c r="J986" s="1745"/>
      <c r="K986" s="748"/>
      <c r="L986" s="1250"/>
      <c r="M986" s="1316"/>
      <c r="N986" s="1314"/>
      <c r="O986" s="1315"/>
      <c r="P986" s="1316"/>
      <c r="Q986" s="1317"/>
      <c r="R986" s="1251"/>
      <c r="S986" s="1251"/>
      <c r="T986" s="605"/>
      <c r="U986" s="605"/>
      <c r="V986" s="605"/>
      <c r="W986" s="1234"/>
      <c r="X986" s="1225"/>
      <c r="Y986" s="1322"/>
      <c r="Z986" s="1233" t="s">
        <v>11869</v>
      </c>
      <c r="AA986" s="670" t="s">
        <v>30</v>
      </c>
      <c r="AB986" s="1309">
        <v>0.85</v>
      </c>
      <c r="AC986" s="1745"/>
      <c r="AD986" s="1250"/>
      <c r="AE986" s="1308"/>
      <c r="AF986" s="391">
        <f>ROUND(ROUND(ROUND(ROUND(G872+K980,0)*Q944,0)*AB986,0)-AD985,0)</f>
        <v>172</v>
      </c>
      <c r="AG986" s="268"/>
    </row>
    <row r="987" spans="1:33" ht="17.100000000000001" customHeight="1">
      <c r="A987" s="243">
        <v>63</v>
      </c>
      <c r="B987" s="351" t="s">
        <v>10079</v>
      </c>
      <c r="C987" s="870" t="s">
        <v>15157</v>
      </c>
      <c r="D987" s="604"/>
      <c r="E987" s="604"/>
      <c r="F987" s="604"/>
      <c r="G987" s="605"/>
      <c r="H987" s="605"/>
      <c r="I987" s="607"/>
      <c r="J987" s="646"/>
      <c r="K987" s="748"/>
      <c r="L987" s="1250"/>
      <c r="M987" s="1316"/>
      <c r="N987" s="1314"/>
      <c r="O987" s="1315"/>
      <c r="P987" s="1316"/>
      <c r="Q987" s="1317"/>
      <c r="R987" s="1251"/>
      <c r="S987" s="1251"/>
      <c r="T987" s="605"/>
      <c r="U987" s="605"/>
      <c r="V987" s="605"/>
      <c r="W987" s="1684" t="s">
        <v>4703</v>
      </c>
      <c r="X987" s="1250" t="s">
        <v>30</v>
      </c>
      <c r="Y987" s="1291">
        <v>0.7</v>
      </c>
      <c r="Z987" s="1226"/>
      <c r="AA987" s="1226"/>
      <c r="AB987" s="1310"/>
      <c r="AC987" s="1745"/>
      <c r="AD987" s="1242"/>
      <c r="AE987" s="1291"/>
      <c r="AF987" s="391">
        <f>ROUND(ROUND(ROUND(ROUND(G872+K980,0)*Q944,0)*Y987,0)-AD985,0)</f>
        <v>141</v>
      </c>
      <c r="AG987" s="268"/>
    </row>
    <row r="988" spans="1:33" ht="17.100000000000001" customHeight="1">
      <c r="A988" s="243">
        <v>63</v>
      </c>
      <c r="B988" s="351" t="s">
        <v>10081</v>
      </c>
      <c r="C988" s="870" t="s">
        <v>15158</v>
      </c>
      <c r="D988" s="604"/>
      <c r="E988" s="604"/>
      <c r="F988" s="604"/>
      <c r="G988" s="605"/>
      <c r="H988" s="605"/>
      <c r="I988" s="607"/>
      <c r="J988" s="646"/>
      <c r="K988" s="748"/>
      <c r="L988" s="1250"/>
      <c r="M988" s="1316"/>
      <c r="N988" s="1314"/>
      <c r="O988" s="1315"/>
      <c r="P988" s="1316"/>
      <c r="Q988" s="1317"/>
      <c r="R988" s="1251"/>
      <c r="S988" s="1251"/>
      <c r="T988" s="605"/>
      <c r="U988" s="605"/>
      <c r="V988" s="605"/>
      <c r="W988" s="1805"/>
      <c r="X988" s="1225"/>
      <c r="Y988" s="1306"/>
      <c r="Z988" s="1302" t="s">
        <v>11869</v>
      </c>
      <c r="AA988" s="1303" t="s">
        <v>30</v>
      </c>
      <c r="AB988" s="1311">
        <v>0.85</v>
      </c>
      <c r="AC988" s="1745"/>
      <c r="AD988" s="1242"/>
      <c r="AE988" s="1291"/>
      <c r="AF988" s="391">
        <f>ROUND(ROUND(ROUND(ROUND(ROUND(G872+K980,0)*Q944,0)*Y987,0)*AB988,0)-AD985,0)</f>
        <v>119</v>
      </c>
      <c r="AG988" s="268"/>
    </row>
    <row r="989" spans="1:33" ht="17.100000000000001" customHeight="1">
      <c r="A989" s="243">
        <v>63</v>
      </c>
      <c r="B989" s="351" t="s">
        <v>10083</v>
      </c>
      <c r="C989" s="870" t="s">
        <v>15159</v>
      </c>
      <c r="D989" s="604"/>
      <c r="E989" s="604"/>
      <c r="F989" s="604"/>
      <c r="G989" s="605"/>
      <c r="H989" s="605"/>
      <c r="I989" s="607"/>
      <c r="J989" s="646"/>
      <c r="K989" s="748"/>
      <c r="L989" s="1250"/>
      <c r="M989" s="1316"/>
      <c r="N989" s="1314"/>
      <c r="O989" s="1315"/>
      <c r="P989" s="1316"/>
      <c r="Q989" s="1317"/>
      <c r="R989" s="1251"/>
      <c r="S989" s="1251"/>
      <c r="T989" s="605"/>
      <c r="U989" s="605"/>
      <c r="V989" s="605"/>
      <c r="W989" s="1684" t="s">
        <v>4708</v>
      </c>
      <c r="X989" s="1250" t="s">
        <v>30</v>
      </c>
      <c r="Y989" s="1291">
        <v>0.85</v>
      </c>
      <c r="Z989" s="1220"/>
      <c r="AA989" s="1220"/>
      <c r="AB989" s="1306"/>
      <c r="AC989" s="1745"/>
      <c r="AD989" s="1242"/>
      <c r="AE989" s="1291"/>
      <c r="AF989" s="391">
        <f>ROUND(ROUND(ROUND(ROUND(G872+K980,0)*Q944,0)*Y989,0)-AD985,0)</f>
        <v>172</v>
      </c>
      <c r="AG989" s="268"/>
    </row>
    <row r="990" spans="1:33" ht="17.100000000000001" customHeight="1">
      <c r="A990" s="243">
        <v>63</v>
      </c>
      <c r="B990" s="351" t="s">
        <v>10085</v>
      </c>
      <c r="C990" s="870" t="s">
        <v>15160</v>
      </c>
      <c r="D990" s="604"/>
      <c r="E990" s="604"/>
      <c r="F990" s="604"/>
      <c r="G990" s="605"/>
      <c r="H990" s="605"/>
      <c r="I990" s="607"/>
      <c r="J990" s="646"/>
      <c r="K990" s="748"/>
      <c r="L990" s="1250"/>
      <c r="M990" s="1316"/>
      <c r="N990" s="1314"/>
      <c r="O990" s="1315"/>
      <c r="P990" s="1316"/>
      <c r="Q990" s="1317"/>
      <c r="R990" s="1251"/>
      <c r="S990" s="1251"/>
      <c r="T990" s="605"/>
      <c r="U990" s="605"/>
      <c r="V990" s="605"/>
      <c r="W990" s="1805"/>
      <c r="X990" s="1225"/>
      <c r="Y990" s="1306"/>
      <c r="Z990" s="1302" t="s">
        <v>11869</v>
      </c>
      <c r="AA990" s="1303" t="s">
        <v>30</v>
      </c>
      <c r="AB990" s="1311">
        <v>0.85</v>
      </c>
      <c r="AC990" s="1746"/>
      <c r="AD990" s="1220"/>
      <c r="AE990" s="1306"/>
      <c r="AF990" s="391">
        <f>ROUND(ROUND(ROUND(ROUND(ROUND(G872+K980,0)*Q944,0)*Y989,0)*AB990,0)-AD985,0)</f>
        <v>145</v>
      </c>
      <c r="AG990" s="268"/>
    </row>
    <row r="991" spans="1:33" ht="17.100000000000001" customHeight="1">
      <c r="A991" s="243">
        <v>63</v>
      </c>
      <c r="B991" s="351" t="s">
        <v>10087</v>
      </c>
      <c r="C991" s="870" t="s">
        <v>15161</v>
      </c>
      <c r="D991" s="604"/>
      <c r="E991" s="604"/>
      <c r="F991" s="1252"/>
      <c r="G991" s="1296"/>
      <c r="H991" s="605"/>
      <c r="I991" s="607"/>
      <c r="J991" s="646"/>
      <c r="K991" s="1324"/>
      <c r="L991" s="1325"/>
      <c r="M991" s="1316"/>
      <c r="N991" s="1314"/>
      <c r="O991" s="1315"/>
      <c r="P991" s="1316"/>
      <c r="Q991" s="1317"/>
      <c r="R991" s="1749" t="s">
        <v>11301</v>
      </c>
      <c r="S991" s="1622" t="s">
        <v>235</v>
      </c>
      <c r="T991" s="602"/>
      <c r="U991" s="602"/>
      <c r="V991" s="1286"/>
      <c r="W991" s="1233"/>
      <c r="X991" s="670"/>
      <c r="Y991" s="1320"/>
      <c r="Z991" s="1215"/>
      <c r="AA991" s="1215"/>
      <c r="AB991" s="1215"/>
      <c r="AC991" s="1215"/>
      <c r="AD991" s="1215"/>
      <c r="AE991" s="1294"/>
      <c r="AF991" s="391">
        <f>ROUND(ROUND(ROUND(G872+K980,0)*Q944,0)*U992,0)</f>
        <v>146</v>
      </c>
      <c r="AG991" s="268"/>
    </row>
    <row r="992" spans="1:33" ht="17.100000000000001" customHeight="1">
      <c r="A992" s="243">
        <v>63</v>
      </c>
      <c r="B992" s="351" t="s">
        <v>10089</v>
      </c>
      <c r="C992" s="870" t="s">
        <v>15162</v>
      </c>
      <c r="D992" s="604"/>
      <c r="E992" s="604"/>
      <c r="F992" s="1252"/>
      <c r="G992" s="1296"/>
      <c r="H992" s="605"/>
      <c r="I992" s="607"/>
      <c r="J992" s="646"/>
      <c r="K992" s="1250"/>
      <c r="L992" s="638"/>
      <c r="M992" s="1316"/>
      <c r="N992" s="1314"/>
      <c r="O992" s="1315"/>
      <c r="P992" s="1316"/>
      <c r="Q992" s="1317"/>
      <c r="R992" s="1758"/>
      <c r="S992" s="1745"/>
      <c r="T992" s="1250" t="s">
        <v>30</v>
      </c>
      <c r="U992" s="1242">
        <v>0.7</v>
      </c>
      <c r="V992" s="607"/>
      <c r="W992" s="1234"/>
      <c r="X992" s="1225"/>
      <c r="Y992" s="1322"/>
      <c r="Z992" s="1233" t="s">
        <v>11869</v>
      </c>
      <c r="AA992" s="670" t="s">
        <v>30</v>
      </c>
      <c r="AB992" s="1293">
        <v>0.85</v>
      </c>
      <c r="AC992" s="1215"/>
      <c r="AD992" s="1215"/>
      <c r="AE992" s="1294"/>
      <c r="AF992" s="391">
        <f>ROUND(ROUND(ROUND(ROUND(G872+K980,0)*Q944,0)*U992,0)*AB992,0)</f>
        <v>124</v>
      </c>
      <c r="AG992" s="268"/>
    </row>
    <row r="993" spans="1:33" ht="17.100000000000001" customHeight="1">
      <c r="A993" s="243">
        <v>63</v>
      </c>
      <c r="B993" s="351" t="s">
        <v>10091</v>
      </c>
      <c r="C993" s="870" t="s">
        <v>15163</v>
      </c>
      <c r="D993" s="604"/>
      <c r="E993" s="604"/>
      <c r="F993" s="1131"/>
      <c r="G993" s="605"/>
      <c r="H993" s="605"/>
      <c r="I993" s="607"/>
      <c r="J993" s="646"/>
      <c r="K993" s="748"/>
      <c r="L993" s="748"/>
      <c r="M993" s="1250"/>
      <c r="N993" s="1344"/>
      <c r="O993" s="1345"/>
      <c r="P993" s="1250"/>
      <c r="Q993" s="1346"/>
      <c r="R993" s="1758"/>
      <c r="S993" s="1745"/>
      <c r="T993" s="1250"/>
      <c r="U993" s="1242"/>
      <c r="V993" s="1291"/>
      <c r="W993" s="1684" t="s">
        <v>4703</v>
      </c>
      <c r="X993" s="670" t="s">
        <v>30</v>
      </c>
      <c r="Y993" s="1305">
        <f>$Y$657</f>
        <v>0.7</v>
      </c>
      <c r="Z993" s="1226"/>
      <c r="AA993" s="1226"/>
      <c r="AB993" s="1226"/>
      <c r="AC993" s="1226"/>
      <c r="AD993" s="1226"/>
      <c r="AE993" s="1310"/>
      <c r="AF993" s="391">
        <f>ROUND(ROUND(ROUND(ROUND(G872+K980,0)*Q944,0)*U992,0)*Y993,0)</f>
        <v>102</v>
      </c>
      <c r="AG993" s="268"/>
    </row>
    <row r="994" spans="1:33" ht="17.100000000000001" customHeight="1">
      <c r="A994" s="243">
        <v>63</v>
      </c>
      <c r="B994" s="351" t="s">
        <v>10093</v>
      </c>
      <c r="C994" s="870" t="s">
        <v>15164</v>
      </c>
      <c r="D994" s="604"/>
      <c r="E994" s="604"/>
      <c r="F994" s="1131"/>
      <c r="G994" s="605"/>
      <c r="H994" s="605"/>
      <c r="I994" s="607"/>
      <c r="J994" s="646"/>
      <c r="K994" s="748"/>
      <c r="L994" s="748"/>
      <c r="M994" s="1250"/>
      <c r="N994" s="1344"/>
      <c r="O994" s="1345"/>
      <c r="P994" s="1250"/>
      <c r="Q994" s="1346"/>
      <c r="R994" s="1758"/>
      <c r="S994" s="1745"/>
      <c r="T994" s="1250"/>
      <c r="U994" s="1242"/>
      <c r="V994" s="1291"/>
      <c r="W994" s="1805"/>
      <c r="X994" s="1225"/>
      <c r="Y994" s="1306"/>
      <c r="Z994" s="1302" t="s">
        <v>11869</v>
      </c>
      <c r="AA994" s="1303" t="s">
        <v>30</v>
      </c>
      <c r="AB994" s="1304">
        <v>0.85</v>
      </c>
      <c r="AC994" s="1215"/>
      <c r="AD994" s="1215"/>
      <c r="AE994" s="1294"/>
      <c r="AF994" s="391">
        <f>ROUND(ROUND(ROUND(ROUND(ROUND(G872+K980,0)*Q944,0)*U992,0)*Y993,0)*AB994,0)</f>
        <v>87</v>
      </c>
      <c r="AG994" s="268"/>
    </row>
    <row r="995" spans="1:33" ht="17.100000000000001" customHeight="1">
      <c r="A995" s="243">
        <v>63</v>
      </c>
      <c r="B995" s="351" t="s">
        <v>10095</v>
      </c>
      <c r="C995" s="870" t="s">
        <v>15165</v>
      </c>
      <c r="D995" s="604"/>
      <c r="E995" s="604"/>
      <c r="F995" s="1131"/>
      <c r="G995" s="605"/>
      <c r="H995" s="605"/>
      <c r="I995" s="607"/>
      <c r="J995" s="646"/>
      <c r="K995" s="748"/>
      <c r="L995" s="748"/>
      <c r="M995" s="1250"/>
      <c r="N995" s="1344"/>
      <c r="O995" s="1345"/>
      <c r="P995" s="1250"/>
      <c r="Q995" s="1346"/>
      <c r="R995" s="1758"/>
      <c r="S995" s="1745"/>
      <c r="T995" s="1250"/>
      <c r="U995" s="1242"/>
      <c r="V995" s="1291"/>
      <c r="W995" s="1684" t="s">
        <v>4708</v>
      </c>
      <c r="X995" s="670" t="s">
        <v>30</v>
      </c>
      <c r="Y995" s="1305">
        <f>$Y$659</f>
        <v>0.85</v>
      </c>
      <c r="Z995" s="1220"/>
      <c r="AA995" s="1220"/>
      <c r="AB995" s="1220"/>
      <c r="AC995" s="1220"/>
      <c r="AD995" s="1220"/>
      <c r="AE995" s="1306"/>
      <c r="AF995" s="391">
        <f>ROUND(ROUND(ROUND(ROUND(G872+K980,0)*Q944,0)*U992,0)*Y995,0)</f>
        <v>124</v>
      </c>
      <c r="AG995" s="268"/>
    </row>
    <row r="996" spans="1:33" ht="17.100000000000001" customHeight="1">
      <c r="A996" s="243">
        <v>63</v>
      </c>
      <c r="B996" s="351" t="s">
        <v>10097</v>
      </c>
      <c r="C996" s="870" t="s">
        <v>15166</v>
      </c>
      <c r="D996" s="604"/>
      <c r="E996" s="604"/>
      <c r="F996" s="1131"/>
      <c r="G996" s="605"/>
      <c r="H996" s="605"/>
      <c r="I996" s="607"/>
      <c r="J996" s="646"/>
      <c r="K996" s="748"/>
      <c r="L996" s="748"/>
      <c r="M996" s="1250"/>
      <c r="N996" s="1344"/>
      <c r="O996" s="1345"/>
      <c r="P996" s="1250"/>
      <c r="Q996" s="1346"/>
      <c r="R996" s="1758"/>
      <c r="S996" s="1745"/>
      <c r="T996" s="1250"/>
      <c r="U996" s="1242"/>
      <c r="V996" s="1291"/>
      <c r="W996" s="1805"/>
      <c r="X996" s="1225"/>
      <c r="Y996" s="1306"/>
      <c r="Z996" s="1302" t="s">
        <v>11869</v>
      </c>
      <c r="AA996" s="1303" t="s">
        <v>30</v>
      </c>
      <c r="AB996" s="1304">
        <v>0.85</v>
      </c>
      <c r="AC996" s="1215"/>
      <c r="AD996" s="1215"/>
      <c r="AE996" s="1294"/>
      <c r="AF996" s="391">
        <f>ROUND(ROUND(ROUND(ROUND(ROUND(G872+K980,0)*Q944,0)*U992,0)*Y995,0)*AB996,0)</f>
        <v>105</v>
      </c>
      <c r="AG996" s="268"/>
    </row>
    <row r="997" spans="1:33" ht="17.100000000000001" customHeight="1">
      <c r="A997" s="243">
        <v>63</v>
      </c>
      <c r="B997" s="351" t="s">
        <v>10099</v>
      </c>
      <c r="C997" s="870" t="s">
        <v>15167</v>
      </c>
      <c r="D997" s="604"/>
      <c r="E997" s="604"/>
      <c r="F997" s="1131"/>
      <c r="G997" s="605"/>
      <c r="H997" s="605"/>
      <c r="I997" s="607"/>
      <c r="J997" s="646"/>
      <c r="K997" s="748"/>
      <c r="L997" s="748"/>
      <c r="M997" s="1250"/>
      <c r="N997" s="1344"/>
      <c r="O997" s="1345"/>
      <c r="P997" s="1250"/>
      <c r="Q997" s="1346"/>
      <c r="R997" s="1758"/>
      <c r="S997" s="1745"/>
      <c r="T997" s="1250"/>
      <c r="U997" s="1242"/>
      <c r="V997" s="1291"/>
      <c r="W997" s="1233"/>
      <c r="X997" s="670"/>
      <c r="Y997" s="1320"/>
      <c r="Z997" s="1215"/>
      <c r="AA997" s="1215"/>
      <c r="AB997" s="1294"/>
      <c r="AC997" s="1533" t="s">
        <v>167</v>
      </c>
      <c r="AD997" s="1250">
        <v>5</v>
      </c>
      <c r="AE997" s="1308" t="s">
        <v>168</v>
      </c>
      <c r="AF997" s="391">
        <f>ROUND(ROUND(ROUND(ROUND(G872+K980,0)*Q944,0)*U992,0)-AD997,0)</f>
        <v>141</v>
      </c>
      <c r="AG997" s="268"/>
    </row>
    <row r="998" spans="1:33" ht="17.100000000000001" customHeight="1">
      <c r="A998" s="243">
        <v>63</v>
      </c>
      <c r="B998" s="351" t="s">
        <v>10101</v>
      </c>
      <c r="C998" s="870" t="s">
        <v>15168</v>
      </c>
      <c r="D998" s="604"/>
      <c r="E998" s="604"/>
      <c r="F998" s="1131"/>
      <c r="G998" s="605"/>
      <c r="H998" s="605"/>
      <c r="I998" s="607"/>
      <c r="J998" s="646"/>
      <c r="K998" s="748"/>
      <c r="L998" s="748"/>
      <c r="M998" s="1250"/>
      <c r="N998" s="1344"/>
      <c r="O998" s="1345"/>
      <c r="P998" s="1250"/>
      <c r="Q998" s="1346"/>
      <c r="R998" s="1758"/>
      <c r="S998" s="1745"/>
      <c r="T998" s="1250"/>
      <c r="U998" s="1242"/>
      <c r="V998" s="1291"/>
      <c r="W998" s="1234"/>
      <c r="X998" s="1225"/>
      <c r="Y998" s="1322"/>
      <c r="Z998" s="1233" t="s">
        <v>11869</v>
      </c>
      <c r="AA998" s="670" t="s">
        <v>30</v>
      </c>
      <c r="AB998" s="1309">
        <v>0.85</v>
      </c>
      <c r="AC998" s="1745"/>
      <c r="AD998" s="1250"/>
      <c r="AE998" s="1308"/>
      <c r="AF998" s="391">
        <f>ROUND(ROUND(ROUND(ROUND(ROUND(G872+K980,0)*Q944,0)*U992,0)*AB998,0)-AD997,0)</f>
        <v>119</v>
      </c>
      <c r="AG998" s="268"/>
    </row>
    <row r="999" spans="1:33" ht="16.7" customHeight="1">
      <c r="A999" s="243">
        <v>63</v>
      </c>
      <c r="B999" s="351" t="s">
        <v>10103</v>
      </c>
      <c r="C999" s="870" t="s">
        <v>15169</v>
      </c>
      <c r="D999" s="604"/>
      <c r="E999" s="604"/>
      <c r="F999" s="1131"/>
      <c r="G999" s="605"/>
      <c r="H999" s="605"/>
      <c r="I999" s="607"/>
      <c r="J999" s="646"/>
      <c r="K999" s="748"/>
      <c r="L999" s="748"/>
      <c r="M999" s="1250"/>
      <c r="N999" s="1344"/>
      <c r="O999" s="1345"/>
      <c r="P999" s="1250"/>
      <c r="Q999" s="1346"/>
      <c r="R999" s="1758"/>
      <c r="S999" s="1246"/>
      <c r="T999" s="1250"/>
      <c r="U999" s="1242"/>
      <c r="V999" s="1291"/>
      <c r="W999" s="1684" t="s">
        <v>4703</v>
      </c>
      <c r="X999" s="1250" t="s">
        <v>30</v>
      </c>
      <c r="Y999" s="1291">
        <f>$Y$657</f>
        <v>0.7</v>
      </c>
      <c r="Z999" s="1226"/>
      <c r="AA999" s="1226"/>
      <c r="AB999" s="1310"/>
      <c r="AC999" s="1745"/>
      <c r="AD999" s="1242"/>
      <c r="AE999" s="1291"/>
      <c r="AF999" s="391">
        <f>ROUND(ROUND(ROUND(ROUND(ROUND(G872+K980,0)*Q944,0)*U992,0)*Y999,0)-AD997,0)</f>
        <v>97</v>
      </c>
      <c r="AG999" s="268"/>
    </row>
    <row r="1000" spans="1:33" ht="16.7" customHeight="1">
      <c r="A1000" s="243">
        <v>63</v>
      </c>
      <c r="B1000" s="351" t="s">
        <v>10105</v>
      </c>
      <c r="C1000" s="870" t="s">
        <v>15170</v>
      </c>
      <c r="D1000" s="604"/>
      <c r="E1000" s="604"/>
      <c r="F1000" s="1131"/>
      <c r="G1000" s="605"/>
      <c r="H1000" s="605"/>
      <c r="I1000" s="607"/>
      <c r="J1000" s="646"/>
      <c r="K1000" s="748"/>
      <c r="L1000" s="748"/>
      <c r="M1000" s="1250"/>
      <c r="N1000" s="1344"/>
      <c r="O1000" s="1345"/>
      <c r="P1000" s="1250"/>
      <c r="Q1000" s="1346"/>
      <c r="R1000" s="1238"/>
      <c r="S1000" s="1246"/>
      <c r="T1000" s="1250"/>
      <c r="U1000" s="1242"/>
      <c r="V1000" s="1291"/>
      <c r="W1000" s="1805"/>
      <c r="X1000" s="1225"/>
      <c r="Y1000" s="1306"/>
      <c r="Z1000" s="1302" t="s">
        <v>11869</v>
      </c>
      <c r="AA1000" s="1303" t="s">
        <v>30</v>
      </c>
      <c r="AB1000" s="1311">
        <v>0.85</v>
      </c>
      <c r="AC1000" s="1745"/>
      <c r="AD1000" s="1242"/>
      <c r="AE1000" s="1291"/>
      <c r="AF1000" s="391">
        <f>ROUND(ROUND(ROUND(ROUND(ROUND(ROUND(G872+K980,0)*Q944,0)*U992,0)*Y999,0)*AB1000,0)-AD997,0)</f>
        <v>82</v>
      </c>
      <c r="AG1000" s="268"/>
    </row>
    <row r="1001" spans="1:33" ht="16.7" customHeight="1">
      <c r="A1001" s="243">
        <v>63</v>
      </c>
      <c r="B1001" s="351" t="s">
        <v>10107</v>
      </c>
      <c r="C1001" s="870" t="s">
        <v>15171</v>
      </c>
      <c r="D1001" s="604"/>
      <c r="E1001" s="604"/>
      <c r="F1001" s="1131"/>
      <c r="G1001" s="605"/>
      <c r="H1001" s="605"/>
      <c r="I1001" s="607"/>
      <c r="J1001" s="646"/>
      <c r="K1001" s="748"/>
      <c r="L1001" s="748"/>
      <c r="M1001" s="1250"/>
      <c r="N1001" s="1344"/>
      <c r="O1001" s="1345"/>
      <c r="P1001" s="1250"/>
      <c r="Q1001" s="1346"/>
      <c r="R1001" s="1238"/>
      <c r="S1001" s="1246"/>
      <c r="T1001" s="1250"/>
      <c r="U1001" s="1242"/>
      <c r="V1001" s="1291"/>
      <c r="W1001" s="1684" t="s">
        <v>4708</v>
      </c>
      <c r="X1001" s="1250" t="s">
        <v>30</v>
      </c>
      <c r="Y1001" s="1291">
        <f>$Y$659</f>
        <v>0.85</v>
      </c>
      <c r="Z1001" s="1220"/>
      <c r="AA1001" s="1220"/>
      <c r="AB1001" s="1306"/>
      <c r="AC1001" s="1745"/>
      <c r="AD1001" s="1242"/>
      <c r="AE1001" s="1291"/>
      <c r="AF1001" s="391">
        <f>ROUND(ROUND(ROUND(ROUND(ROUND(G872+K980,0)*Q944,0)*U992,0)*Y1001,0)-AD997,0)</f>
        <v>119</v>
      </c>
      <c r="AG1001" s="268"/>
    </row>
    <row r="1002" spans="1:33" ht="16.7" customHeight="1">
      <c r="A1002" s="243">
        <v>63</v>
      </c>
      <c r="B1002" s="351" t="s">
        <v>10109</v>
      </c>
      <c r="C1002" s="870" t="s">
        <v>15172</v>
      </c>
      <c r="D1002" s="604"/>
      <c r="E1002" s="604"/>
      <c r="F1002" s="1131"/>
      <c r="G1002" s="605"/>
      <c r="H1002" s="605"/>
      <c r="I1002" s="607"/>
      <c r="J1002" s="646"/>
      <c r="K1002" s="748"/>
      <c r="L1002" s="748"/>
      <c r="M1002" s="1250"/>
      <c r="N1002" s="1344"/>
      <c r="O1002" s="1345"/>
      <c r="P1002" s="1250"/>
      <c r="Q1002" s="1346"/>
      <c r="R1002" s="1238"/>
      <c r="S1002" s="1246"/>
      <c r="T1002" s="1250"/>
      <c r="U1002" s="1242"/>
      <c r="V1002" s="1291"/>
      <c r="W1002" s="1805"/>
      <c r="X1002" s="1225"/>
      <c r="Y1002" s="1306"/>
      <c r="Z1002" s="1302" t="s">
        <v>11869</v>
      </c>
      <c r="AA1002" s="1303" t="s">
        <v>30</v>
      </c>
      <c r="AB1002" s="1311">
        <v>0.85</v>
      </c>
      <c r="AC1002" s="1746"/>
      <c r="AD1002" s="1220"/>
      <c r="AE1002" s="1306"/>
      <c r="AF1002" s="391">
        <f>ROUND(ROUND(ROUND(ROUND(ROUND(ROUND(G872+K980,0)*Q944,0)*U992,0)*Y1001,0)*AB1002,0)-AD997,0)</f>
        <v>100</v>
      </c>
      <c r="AG1002" s="268"/>
    </row>
    <row r="1003" spans="1:33" ht="17.100000000000001" customHeight="1">
      <c r="A1003" s="243">
        <v>63</v>
      </c>
      <c r="B1003" s="351" t="s">
        <v>10111</v>
      </c>
      <c r="C1003" s="870" t="s">
        <v>15173</v>
      </c>
      <c r="D1003" s="604"/>
      <c r="E1003" s="604"/>
      <c r="F1003" s="1131"/>
      <c r="G1003" s="605"/>
      <c r="H1003" s="605"/>
      <c r="I1003" s="607"/>
      <c r="J1003" s="646"/>
      <c r="K1003" s="748"/>
      <c r="L1003" s="748"/>
      <c r="M1003" s="1250"/>
      <c r="N1003" s="1344"/>
      <c r="O1003" s="1345"/>
      <c r="P1003" s="1250"/>
      <c r="Q1003" s="1346"/>
      <c r="R1003" s="1238"/>
      <c r="S1003" s="1622" t="s">
        <v>237</v>
      </c>
      <c r="T1003" s="670"/>
      <c r="U1003" s="1348"/>
      <c r="V1003" s="1305"/>
      <c r="W1003" s="1233"/>
      <c r="X1003" s="670"/>
      <c r="Y1003" s="1320"/>
      <c r="Z1003" s="1215"/>
      <c r="AA1003" s="1215"/>
      <c r="AB1003" s="1215"/>
      <c r="AC1003" s="1215"/>
      <c r="AD1003" s="1215"/>
      <c r="AE1003" s="1294"/>
      <c r="AF1003" s="391">
        <f>ROUND(ROUND(ROUND(G872+K980,0)*Q944,0)*U1004,0)</f>
        <v>104</v>
      </c>
      <c r="AG1003" s="268"/>
    </row>
    <row r="1004" spans="1:33" ht="17.100000000000001" customHeight="1">
      <c r="A1004" s="243">
        <v>63</v>
      </c>
      <c r="B1004" s="351" t="s">
        <v>10113</v>
      </c>
      <c r="C1004" s="870" t="s">
        <v>15174</v>
      </c>
      <c r="D1004" s="604"/>
      <c r="E1004" s="604"/>
      <c r="F1004" s="1131"/>
      <c r="G1004" s="605"/>
      <c r="H1004" s="605"/>
      <c r="I1004" s="607"/>
      <c r="J1004" s="646"/>
      <c r="K1004" s="748"/>
      <c r="L1004" s="748"/>
      <c r="M1004" s="1250"/>
      <c r="N1004" s="1344"/>
      <c r="O1004" s="1345"/>
      <c r="P1004" s="1250"/>
      <c r="Q1004" s="1346"/>
      <c r="R1004" s="1238"/>
      <c r="S1004" s="1745"/>
      <c r="T1004" s="1250" t="s">
        <v>30</v>
      </c>
      <c r="U1004" s="1242">
        <v>0.5</v>
      </c>
      <c r="V1004" s="1291"/>
      <c r="W1004" s="1234"/>
      <c r="X1004" s="1225"/>
      <c r="Y1004" s="1322"/>
      <c r="Z1004" s="1233" t="s">
        <v>11869</v>
      </c>
      <c r="AA1004" s="670" t="s">
        <v>30</v>
      </c>
      <c r="AB1004" s="1293">
        <v>0.85</v>
      </c>
      <c r="AC1004" s="1215"/>
      <c r="AD1004" s="1215"/>
      <c r="AE1004" s="1294"/>
      <c r="AF1004" s="391">
        <f>ROUND(ROUND(ROUND(ROUND(G872+K980,0)*Q944,0)*U1004,0)*AB1004,0)</f>
        <v>88</v>
      </c>
      <c r="AG1004" s="268"/>
    </row>
    <row r="1005" spans="1:33" ht="17.100000000000001" customHeight="1">
      <c r="A1005" s="243">
        <v>63</v>
      </c>
      <c r="B1005" s="351" t="s">
        <v>10115</v>
      </c>
      <c r="C1005" s="870" t="s">
        <v>15175</v>
      </c>
      <c r="D1005" s="604"/>
      <c r="E1005" s="604"/>
      <c r="F1005" s="1131"/>
      <c r="G1005" s="605"/>
      <c r="H1005" s="605"/>
      <c r="I1005" s="607"/>
      <c r="J1005" s="646"/>
      <c r="K1005" s="748"/>
      <c r="L1005" s="748"/>
      <c r="M1005" s="1250"/>
      <c r="N1005" s="1344"/>
      <c r="O1005" s="1345"/>
      <c r="P1005" s="1250"/>
      <c r="Q1005" s="1346"/>
      <c r="R1005" s="1238"/>
      <c r="S1005" s="1745"/>
      <c r="T1005" s="1250"/>
      <c r="U1005" s="1242"/>
      <c r="V1005" s="1291"/>
      <c r="W1005" s="1684" t="s">
        <v>4703</v>
      </c>
      <c r="X1005" s="670" t="s">
        <v>30</v>
      </c>
      <c r="Y1005" s="1305">
        <f>$Y$657</f>
        <v>0.7</v>
      </c>
      <c r="Z1005" s="1226"/>
      <c r="AA1005" s="1226"/>
      <c r="AB1005" s="1226"/>
      <c r="AC1005" s="1226"/>
      <c r="AD1005" s="1226"/>
      <c r="AE1005" s="1310"/>
      <c r="AF1005" s="391">
        <f>ROUND(ROUND(ROUND(ROUND(G872+K980,0)*Q944,0)*U1004,0)*Y1005,0)</f>
        <v>73</v>
      </c>
      <c r="AG1005" s="268"/>
    </row>
    <row r="1006" spans="1:33" ht="17.100000000000001" customHeight="1">
      <c r="A1006" s="243">
        <v>63</v>
      </c>
      <c r="B1006" s="351" t="s">
        <v>10117</v>
      </c>
      <c r="C1006" s="870" t="s">
        <v>15176</v>
      </c>
      <c r="D1006" s="604"/>
      <c r="E1006" s="604"/>
      <c r="F1006" s="1131"/>
      <c r="G1006" s="605"/>
      <c r="H1006" s="605"/>
      <c r="I1006" s="607"/>
      <c r="J1006" s="646"/>
      <c r="K1006" s="748"/>
      <c r="L1006" s="748"/>
      <c r="M1006" s="1250"/>
      <c r="N1006" s="1344"/>
      <c r="O1006" s="1345"/>
      <c r="P1006" s="1250"/>
      <c r="Q1006" s="1346"/>
      <c r="R1006" s="1238"/>
      <c r="S1006" s="1745"/>
      <c r="T1006" s="1250"/>
      <c r="U1006" s="1242"/>
      <c r="V1006" s="1291"/>
      <c r="W1006" s="1805"/>
      <c r="X1006" s="1225"/>
      <c r="Y1006" s="1306"/>
      <c r="Z1006" s="1302" t="s">
        <v>11869</v>
      </c>
      <c r="AA1006" s="1303" t="s">
        <v>30</v>
      </c>
      <c r="AB1006" s="1304">
        <v>0.85</v>
      </c>
      <c r="AC1006" s="1215"/>
      <c r="AD1006" s="1215"/>
      <c r="AE1006" s="1294"/>
      <c r="AF1006" s="391">
        <f>ROUND(ROUND(ROUND(ROUND(ROUND(G872+K980,0)*Q944,0)*U1004,0)*Y1005,0)*AB1006,0)</f>
        <v>62</v>
      </c>
      <c r="AG1006" s="268"/>
    </row>
    <row r="1007" spans="1:33" ht="17.100000000000001" customHeight="1">
      <c r="A1007" s="243">
        <v>63</v>
      </c>
      <c r="B1007" s="351" t="s">
        <v>10119</v>
      </c>
      <c r="C1007" s="870" t="s">
        <v>15177</v>
      </c>
      <c r="D1007" s="604"/>
      <c r="E1007" s="604"/>
      <c r="F1007" s="1131"/>
      <c r="G1007" s="605"/>
      <c r="H1007" s="605"/>
      <c r="I1007" s="607"/>
      <c r="J1007" s="646"/>
      <c r="K1007" s="748"/>
      <c r="L1007" s="748"/>
      <c r="M1007" s="1250"/>
      <c r="N1007" s="1344"/>
      <c r="O1007" s="1345"/>
      <c r="P1007" s="1250"/>
      <c r="Q1007" s="1346"/>
      <c r="R1007" s="1238"/>
      <c r="S1007" s="1745"/>
      <c r="T1007" s="1250"/>
      <c r="U1007" s="1242"/>
      <c r="V1007" s="1291"/>
      <c r="W1007" s="1684" t="s">
        <v>4708</v>
      </c>
      <c r="X1007" s="670" t="s">
        <v>30</v>
      </c>
      <c r="Y1007" s="1305">
        <f>$Y$659</f>
        <v>0.85</v>
      </c>
      <c r="Z1007" s="1220"/>
      <c r="AA1007" s="1220"/>
      <c r="AB1007" s="1220"/>
      <c r="AC1007" s="1220"/>
      <c r="AD1007" s="1220"/>
      <c r="AE1007" s="1306"/>
      <c r="AF1007" s="391">
        <f>ROUND(ROUND(ROUND(ROUND(G872+K980,0)*Q944,0)*U1004,0)*Y1007,0)</f>
        <v>88</v>
      </c>
      <c r="AG1007" s="268"/>
    </row>
    <row r="1008" spans="1:33" ht="17.100000000000001" customHeight="1">
      <c r="A1008" s="243">
        <v>63</v>
      </c>
      <c r="B1008" s="351" t="s">
        <v>10121</v>
      </c>
      <c r="C1008" s="870" t="s">
        <v>15178</v>
      </c>
      <c r="D1008" s="604"/>
      <c r="E1008" s="604"/>
      <c r="F1008" s="1131"/>
      <c r="G1008" s="605"/>
      <c r="H1008" s="605"/>
      <c r="I1008" s="607"/>
      <c r="J1008" s="646"/>
      <c r="K1008" s="748"/>
      <c r="L1008" s="748"/>
      <c r="M1008" s="1250"/>
      <c r="N1008" s="1344"/>
      <c r="O1008" s="1345"/>
      <c r="P1008" s="1250"/>
      <c r="Q1008" s="1346"/>
      <c r="R1008" s="1238"/>
      <c r="S1008" s="1745"/>
      <c r="T1008" s="1250"/>
      <c r="U1008" s="1242"/>
      <c r="V1008" s="1291"/>
      <c r="W1008" s="1805"/>
      <c r="X1008" s="1225"/>
      <c r="Y1008" s="1306"/>
      <c r="Z1008" s="1302" t="s">
        <v>11869</v>
      </c>
      <c r="AA1008" s="1303" t="s">
        <v>30</v>
      </c>
      <c r="AB1008" s="1304">
        <v>0.85</v>
      </c>
      <c r="AC1008" s="1215"/>
      <c r="AD1008" s="1215"/>
      <c r="AE1008" s="1294"/>
      <c r="AF1008" s="391">
        <f>ROUND(ROUND(ROUND(ROUND(ROUND(G872+K980,0)*Q944,0)*U1004,0)*Y1007,0)*AB1008,0)</f>
        <v>75</v>
      </c>
      <c r="AG1008" s="268"/>
    </row>
    <row r="1009" spans="1:33" ht="17.100000000000001" customHeight="1">
      <c r="A1009" s="243">
        <v>63</v>
      </c>
      <c r="B1009" s="351" t="s">
        <v>10123</v>
      </c>
      <c r="C1009" s="870" t="s">
        <v>15179</v>
      </c>
      <c r="D1009" s="604"/>
      <c r="E1009" s="604"/>
      <c r="F1009" s="1131"/>
      <c r="G1009" s="605"/>
      <c r="H1009" s="605"/>
      <c r="I1009" s="607"/>
      <c r="J1009" s="646"/>
      <c r="K1009" s="748"/>
      <c r="L1009" s="748"/>
      <c r="M1009" s="1250"/>
      <c r="N1009" s="1344"/>
      <c r="O1009" s="1345"/>
      <c r="P1009" s="1250"/>
      <c r="Q1009" s="1346"/>
      <c r="R1009" s="1238"/>
      <c r="S1009" s="1745"/>
      <c r="T1009" s="1250"/>
      <c r="U1009" s="1242"/>
      <c r="V1009" s="1291"/>
      <c r="W1009" s="1233"/>
      <c r="X1009" s="670"/>
      <c r="Y1009" s="1320"/>
      <c r="Z1009" s="1215"/>
      <c r="AA1009" s="1215"/>
      <c r="AB1009" s="1294"/>
      <c r="AC1009" s="1533" t="s">
        <v>167</v>
      </c>
      <c r="AD1009" s="1250">
        <v>5</v>
      </c>
      <c r="AE1009" s="1308" t="s">
        <v>168</v>
      </c>
      <c r="AF1009" s="391">
        <f>ROUND(ROUND(ROUND(ROUND(G872+K980,0)*Q944,0)*U1004,0)-AD1009,0)</f>
        <v>99</v>
      </c>
      <c r="AG1009" s="268"/>
    </row>
    <row r="1010" spans="1:33" ht="17.100000000000001" customHeight="1">
      <c r="A1010" s="243">
        <v>63</v>
      </c>
      <c r="B1010" s="351" t="s">
        <v>10125</v>
      </c>
      <c r="C1010" s="870" t="s">
        <v>15180</v>
      </c>
      <c r="D1010" s="604"/>
      <c r="E1010" s="604"/>
      <c r="F1010" s="1131"/>
      <c r="G1010" s="605"/>
      <c r="H1010" s="605"/>
      <c r="I1010" s="607"/>
      <c r="J1010" s="646"/>
      <c r="K1010" s="748"/>
      <c r="L1010" s="748"/>
      <c r="M1010" s="1250"/>
      <c r="N1010" s="1344"/>
      <c r="O1010" s="1345"/>
      <c r="P1010" s="1250"/>
      <c r="Q1010" s="1346"/>
      <c r="R1010" s="1238"/>
      <c r="S1010" s="1745"/>
      <c r="T1010" s="1250"/>
      <c r="U1010" s="1242"/>
      <c r="V1010" s="1242"/>
      <c r="W1010" s="1234"/>
      <c r="X1010" s="1225"/>
      <c r="Y1010" s="1322"/>
      <c r="Z1010" s="1233" t="s">
        <v>11869</v>
      </c>
      <c r="AA1010" s="670" t="s">
        <v>30</v>
      </c>
      <c r="AB1010" s="1309">
        <v>0.85</v>
      </c>
      <c r="AC1010" s="1745"/>
      <c r="AD1010" s="1250"/>
      <c r="AE1010" s="1308"/>
      <c r="AF1010" s="391">
        <f>ROUND(ROUND(ROUND(ROUND(ROUND(G872+K980,0)*Q944,0)*U1004,0)*AB1010,0)-AD1009,0)</f>
        <v>83</v>
      </c>
      <c r="AG1010" s="268"/>
    </row>
    <row r="1011" spans="1:33" ht="17.100000000000001" customHeight="1">
      <c r="A1011" s="243">
        <v>63</v>
      </c>
      <c r="B1011" s="351" t="s">
        <v>10127</v>
      </c>
      <c r="C1011" s="870" t="s">
        <v>15181</v>
      </c>
      <c r="D1011" s="604"/>
      <c r="E1011" s="604"/>
      <c r="F1011" s="1131"/>
      <c r="G1011" s="605"/>
      <c r="H1011" s="605"/>
      <c r="I1011" s="607"/>
      <c r="J1011" s="646"/>
      <c r="K1011" s="748"/>
      <c r="L1011" s="748"/>
      <c r="M1011" s="1250"/>
      <c r="N1011" s="1344"/>
      <c r="O1011" s="1345"/>
      <c r="P1011" s="1250"/>
      <c r="Q1011" s="1346"/>
      <c r="R1011" s="1238"/>
      <c r="S1011" s="1745"/>
      <c r="T1011" s="1250"/>
      <c r="U1011" s="1242"/>
      <c r="V1011" s="1242"/>
      <c r="W1011" s="1684" t="s">
        <v>4703</v>
      </c>
      <c r="X1011" s="1250" t="s">
        <v>30</v>
      </c>
      <c r="Y1011" s="1291">
        <f>$Y$657</f>
        <v>0.7</v>
      </c>
      <c r="Z1011" s="1226"/>
      <c r="AA1011" s="1226"/>
      <c r="AB1011" s="1310"/>
      <c r="AC1011" s="1745"/>
      <c r="AD1011" s="1242"/>
      <c r="AE1011" s="1291"/>
      <c r="AF1011" s="391">
        <f>ROUND(ROUND(ROUND(ROUND(ROUND(G872+K980,0)*Q944,0)*U1004,0)*Y1011,0)-AD1009,0)</f>
        <v>68</v>
      </c>
      <c r="AG1011" s="268"/>
    </row>
    <row r="1012" spans="1:33" ht="17.100000000000001" customHeight="1">
      <c r="A1012" s="243">
        <v>63</v>
      </c>
      <c r="B1012" s="351" t="s">
        <v>10129</v>
      </c>
      <c r="C1012" s="870" t="s">
        <v>15182</v>
      </c>
      <c r="D1012" s="604"/>
      <c r="E1012" s="604"/>
      <c r="F1012" s="1131"/>
      <c r="G1012" s="605"/>
      <c r="H1012" s="605"/>
      <c r="I1012" s="607"/>
      <c r="J1012" s="646"/>
      <c r="K1012" s="748"/>
      <c r="L1012" s="748"/>
      <c r="M1012" s="1250"/>
      <c r="N1012" s="1344"/>
      <c r="O1012" s="1345"/>
      <c r="P1012" s="1250"/>
      <c r="Q1012" s="1346"/>
      <c r="R1012" s="1238"/>
      <c r="S1012" s="1745"/>
      <c r="T1012" s="1250"/>
      <c r="U1012" s="1242"/>
      <c r="V1012" s="1242"/>
      <c r="W1012" s="1805"/>
      <c r="X1012" s="1225"/>
      <c r="Y1012" s="1306"/>
      <c r="Z1012" s="1302" t="s">
        <v>11869</v>
      </c>
      <c r="AA1012" s="1303" t="s">
        <v>30</v>
      </c>
      <c r="AB1012" s="1311">
        <v>0.85</v>
      </c>
      <c r="AC1012" s="1745"/>
      <c r="AD1012" s="1242"/>
      <c r="AE1012" s="1291"/>
      <c r="AF1012" s="391">
        <f>ROUND(ROUND(ROUND(ROUND(ROUND(ROUND(G872+K980,0)*Q944,0)*U1004,0)*Y1011,0)*AB1012,0)-AD1009,0)</f>
        <v>57</v>
      </c>
      <c r="AG1012" s="268"/>
    </row>
    <row r="1013" spans="1:33" ht="17.100000000000001" customHeight="1">
      <c r="A1013" s="243">
        <v>63</v>
      </c>
      <c r="B1013" s="351" t="s">
        <v>10131</v>
      </c>
      <c r="C1013" s="870" t="s">
        <v>15183</v>
      </c>
      <c r="D1013" s="1102"/>
      <c r="E1013" s="604"/>
      <c r="F1013" s="1131"/>
      <c r="G1013" s="605"/>
      <c r="H1013" s="605"/>
      <c r="I1013" s="607"/>
      <c r="J1013" s="646"/>
      <c r="K1013" s="748"/>
      <c r="L1013" s="748"/>
      <c r="M1013" s="1250"/>
      <c r="N1013" s="1344"/>
      <c r="O1013" s="1345"/>
      <c r="P1013" s="1250"/>
      <c r="Q1013" s="1346"/>
      <c r="R1013" s="1238"/>
      <c r="S1013" s="1745"/>
      <c r="T1013" s="1250"/>
      <c r="U1013" s="1242"/>
      <c r="V1013" s="1291"/>
      <c r="W1013" s="1684" t="s">
        <v>4708</v>
      </c>
      <c r="X1013" s="1250" t="s">
        <v>30</v>
      </c>
      <c r="Y1013" s="1291">
        <f>$Y$659</f>
        <v>0.85</v>
      </c>
      <c r="Z1013" s="1220"/>
      <c r="AA1013" s="1220"/>
      <c r="AB1013" s="1306"/>
      <c r="AC1013" s="1745"/>
      <c r="AD1013" s="1242"/>
      <c r="AE1013" s="1291"/>
      <c r="AF1013" s="391">
        <f>ROUND(ROUND(ROUND(ROUND(ROUND(G872+K980,0)*Q944,0)*U1004,0)*Y1013,0)-AD1009,0)</f>
        <v>83</v>
      </c>
      <c r="AG1013" s="268"/>
    </row>
    <row r="1014" spans="1:33" ht="17.100000000000001" customHeight="1">
      <c r="A1014" s="243">
        <v>63</v>
      </c>
      <c r="B1014" s="351" t="s">
        <v>10133</v>
      </c>
      <c r="C1014" s="870" t="s">
        <v>15184</v>
      </c>
      <c r="D1014" s="1102"/>
      <c r="E1014" s="806"/>
      <c r="F1014" s="1159"/>
      <c r="G1014" s="807"/>
      <c r="H1014" s="807"/>
      <c r="I1014" s="1158"/>
      <c r="J1014" s="1104"/>
      <c r="K1014" s="1104"/>
      <c r="L1014" s="1104"/>
      <c r="M1014" s="1225"/>
      <c r="N1014" s="1353"/>
      <c r="O1014" s="1352"/>
      <c r="P1014" s="1225"/>
      <c r="Q1014" s="1351"/>
      <c r="R1014" s="1258"/>
      <c r="S1014" s="1746"/>
      <c r="T1014" s="1225"/>
      <c r="U1014" s="1220"/>
      <c r="V1014" s="1306"/>
      <c r="W1014" s="1805"/>
      <c r="X1014" s="1225"/>
      <c r="Y1014" s="1306"/>
      <c r="Z1014" s="1302" t="s">
        <v>11869</v>
      </c>
      <c r="AA1014" s="1303" t="s">
        <v>30</v>
      </c>
      <c r="AB1014" s="1311">
        <v>0.85</v>
      </c>
      <c r="AC1014" s="1746"/>
      <c r="AD1014" s="1220"/>
      <c r="AE1014" s="1306"/>
      <c r="AF1014" s="391">
        <f>ROUND(ROUND(ROUND(ROUND(ROUND(ROUND(G872+K980,0)*Q944,0)*U1004,0)*Y1013,0)*AB1014,0)-AD1009,0)</f>
        <v>70</v>
      </c>
      <c r="AG1014" s="268"/>
    </row>
    <row r="1015" spans="1:33" ht="17.100000000000001" customHeight="1">
      <c r="A1015" s="243">
        <v>63</v>
      </c>
      <c r="B1015" s="351" t="s">
        <v>10135</v>
      </c>
      <c r="C1015" s="870" t="s">
        <v>15185</v>
      </c>
      <c r="D1015" s="1094"/>
      <c r="E1015" s="1749" t="s">
        <v>12073</v>
      </c>
      <c r="F1015" s="1580" t="s">
        <v>11633</v>
      </c>
      <c r="G1015" s="633"/>
      <c r="H1015" s="633"/>
      <c r="I1015" s="1095"/>
      <c r="J1015" s="602"/>
      <c r="K1015" s="602"/>
      <c r="L1015" s="1319"/>
      <c r="M1015" s="602"/>
      <c r="N1015" s="1606" t="s">
        <v>14130</v>
      </c>
      <c r="O1015" s="1593" t="s">
        <v>235</v>
      </c>
      <c r="P1015" s="602"/>
      <c r="Q1015" s="1286"/>
      <c r="R1015" s="670"/>
      <c r="S1015" s="670"/>
      <c r="T1015" s="602"/>
      <c r="U1015" s="602"/>
      <c r="V1015" s="1286"/>
      <c r="W1015" s="1233"/>
      <c r="X1015" s="670"/>
      <c r="Y1015" s="1320"/>
      <c r="Z1015" s="1215"/>
      <c r="AA1015" s="1215"/>
      <c r="AB1015" s="1215"/>
      <c r="AC1015" s="1215"/>
      <c r="AD1015" s="1215"/>
      <c r="AE1015" s="1294"/>
      <c r="AF1015" s="391">
        <f>ROUND(G1016*Q1016,0)</f>
        <v>508</v>
      </c>
      <c r="AG1015" s="268"/>
    </row>
    <row r="1016" spans="1:33" ht="17.100000000000001" customHeight="1">
      <c r="A1016" s="243">
        <v>63</v>
      </c>
      <c r="B1016" s="351" t="s">
        <v>10137</v>
      </c>
      <c r="C1016" s="870" t="s">
        <v>15186</v>
      </c>
      <c r="D1016" s="646"/>
      <c r="E1016" s="1750"/>
      <c r="F1016" s="1765"/>
      <c r="G1016" s="1328">
        <v>726</v>
      </c>
      <c r="H1016" s="605" t="s">
        <v>18</v>
      </c>
      <c r="I1016" s="744"/>
      <c r="J1016" s="605"/>
      <c r="K1016" s="605"/>
      <c r="L1016" s="1321"/>
      <c r="M1016" s="605"/>
      <c r="N1016" s="1758"/>
      <c r="O1016" s="1745"/>
      <c r="P1016" s="1250" t="s">
        <v>163</v>
      </c>
      <c r="Q1016" s="1291">
        <v>0.7</v>
      </c>
      <c r="R1016" s="1250"/>
      <c r="S1016" s="1250"/>
      <c r="T1016" s="605"/>
      <c r="U1016" s="605"/>
      <c r="V1016" s="607"/>
      <c r="W1016" s="1234"/>
      <c r="X1016" s="1225"/>
      <c r="Y1016" s="1322"/>
      <c r="Z1016" s="1233" t="s">
        <v>4700</v>
      </c>
      <c r="AA1016" s="670" t="s">
        <v>163</v>
      </c>
      <c r="AB1016" s="1293">
        <v>0.85</v>
      </c>
      <c r="AC1016" s="1215"/>
      <c r="AD1016" s="1215"/>
      <c r="AE1016" s="1294"/>
      <c r="AF1016" s="391">
        <f>ROUND(ROUND(G1016*Q1016,0)*AB1016,0)</f>
        <v>432</v>
      </c>
      <c r="AG1016" s="268"/>
    </row>
    <row r="1017" spans="1:33" ht="17.100000000000001" customHeight="1">
      <c r="A1017" s="243">
        <v>63</v>
      </c>
      <c r="B1017" s="351" t="s">
        <v>10139</v>
      </c>
      <c r="C1017" s="870" t="s">
        <v>15187</v>
      </c>
      <c r="D1017" s="646"/>
      <c r="E1017" s="1750"/>
      <c r="F1017" s="1765"/>
      <c r="G1017" s="638"/>
      <c r="H1017" s="638"/>
      <c r="I1017" s="744"/>
      <c r="J1017" s="604"/>
      <c r="K1017" s="605"/>
      <c r="L1017" s="1321"/>
      <c r="M1017" s="1251"/>
      <c r="N1017" s="1758"/>
      <c r="O1017" s="1745"/>
      <c r="P1017" s="1251"/>
      <c r="Q1017" s="1334"/>
      <c r="R1017" s="1251"/>
      <c r="S1017" s="1251"/>
      <c r="T1017" s="605"/>
      <c r="U1017" s="605"/>
      <c r="V1017" s="607"/>
      <c r="W1017" s="1684" t="s">
        <v>4703</v>
      </c>
      <c r="X1017" s="670" t="s">
        <v>163</v>
      </c>
      <c r="Y1017" s="1305">
        <v>0.7</v>
      </c>
      <c r="Z1017" s="1226"/>
      <c r="AA1017" s="1226"/>
      <c r="AB1017" s="1226"/>
      <c r="AC1017" s="1226"/>
      <c r="AD1017" s="1226"/>
      <c r="AE1017" s="1310"/>
      <c r="AF1017" s="391">
        <f>ROUND(ROUND(G1016*Q1016,0)*Y1017,0)</f>
        <v>356</v>
      </c>
      <c r="AG1017" s="268"/>
    </row>
    <row r="1018" spans="1:33" ht="17.100000000000001" customHeight="1">
      <c r="A1018" s="243">
        <v>63</v>
      </c>
      <c r="B1018" s="351" t="s">
        <v>10141</v>
      </c>
      <c r="C1018" s="870" t="s">
        <v>15188</v>
      </c>
      <c r="D1018" s="646"/>
      <c r="E1018" s="1750"/>
      <c r="F1018" s="1765"/>
      <c r="G1018" s="638"/>
      <c r="H1018" s="638"/>
      <c r="I1018" s="744"/>
      <c r="J1018" s="604"/>
      <c r="K1018" s="605"/>
      <c r="L1018" s="1321"/>
      <c r="M1018" s="1251"/>
      <c r="N1018" s="1758"/>
      <c r="O1018" s="1745"/>
      <c r="P1018" s="1251"/>
      <c r="Q1018" s="1334"/>
      <c r="R1018" s="1251"/>
      <c r="S1018" s="1251"/>
      <c r="T1018" s="605"/>
      <c r="U1018" s="605"/>
      <c r="V1018" s="607"/>
      <c r="W1018" s="1805"/>
      <c r="X1018" s="1225"/>
      <c r="Y1018" s="1306"/>
      <c r="Z1018" s="1302" t="s">
        <v>4700</v>
      </c>
      <c r="AA1018" s="1303" t="s">
        <v>163</v>
      </c>
      <c r="AB1018" s="1304">
        <v>0.85</v>
      </c>
      <c r="AC1018" s="1215"/>
      <c r="AD1018" s="1215"/>
      <c r="AE1018" s="1294"/>
      <c r="AF1018" s="391">
        <f>ROUND(ROUND(ROUND(G1016*Q1016,0)*Y1017,0)*AB1018,0)</f>
        <v>303</v>
      </c>
      <c r="AG1018" s="268"/>
    </row>
    <row r="1019" spans="1:33" ht="17.100000000000001" customHeight="1">
      <c r="A1019" s="243">
        <v>63</v>
      </c>
      <c r="B1019" s="351" t="s">
        <v>10143</v>
      </c>
      <c r="C1019" s="870" t="s">
        <v>15189</v>
      </c>
      <c r="D1019" s="646"/>
      <c r="E1019" s="1750"/>
      <c r="F1019" s="1765"/>
      <c r="G1019" s="638"/>
      <c r="H1019" s="638"/>
      <c r="I1019" s="744"/>
      <c r="J1019" s="604"/>
      <c r="K1019" s="605"/>
      <c r="L1019" s="1321"/>
      <c r="M1019" s="1251"/>
      <c r="N1019" s="1758"/>
      <c r="O1019" s="1745"/>
      <c r="P1019" s="1251"/>
      <c r="Q1019" s="1334"/>
      <c r="R1019" s="1251"/>
      <c r="S1019" s="1251"/>
      <c r="T1019" s="605"/>
      <c r="U1019" s="605"/>
      <c r="V1019" s="607"/>
      <c r="W1019" s="1684" t="s">
        <v>4708</v>
      </c>
      <c r="X1019" s="670" t="s">
        <v>163</v>
      </c>
      <c r="Y1019" s="1305">
        <v>0.85</v>
      </c>
      <c r="Z1019" s="1220"/>
      <c r="AA1019" s="1220"/>
      <c r="AB1019" s="1220"/>
      <c r="AC1019" s="1220"/>
      <c r="AD1019" s="1220"/>
      <c r="AE1019" s="1306"/>
      <c r="AF1019" s="391">
        <f>ROUND(ROUND(G1016*Q1016,0)*Y1019,0)</f>
        <v>432</v>
      </c>
      <c r="AG1019" s="268"/>
    </row>
    <row r="1020" spans="1:33" ht="17.100000000000001" customHeight="1">
      <c r="A1020" s="243">
        <v>63</v>
      </c>
      <c r="B1020" s="351" t="s">
        <v>10145</v>
      </c>
      <c r="C1020" s="870" t="s">
        <v>15190</v>
      </c>
      <c r="D1020" s="646"/>
      <c r="E1020" s="1750"/>
      <c r="F1020" s="637"/>
      <c r="G1020" s="638"/>
      <c r="H1020" s="638"/>
      <c r="I1020" s="744"/>
      <c r="J1020" s="604"/>
      <c r="K1020" s="605"/>
      <c r="L1020" s="1321"/>
      <c r="M1020" s="1251"/>
      <c r="N1020" s="1758"/>
      <c r="O1020" s="1745"/>
      <c r="P1020" s="1251"/>
      <c r="Q1020" s="1334"/>
      <c r="R1020" s="1251"/>
      <c r="S1020" s="1251"/>
      <c r="T1020" s="605"/>
      <c r="U1020" s="605"/>
      <c r="V1020" s="607"/>
      <c r="W1020" s="1805"/>
      <c r="X1020" s="1225"/>
      <c r="Y1020" s="1306"/>
      <c r="Z1020" s="1302" t="s">
        <v>4700</v>
      </c>
      <c r="AA1020" s="1303" t="s">
        <v>163</v>
      </c>
      <c r="AB1020" s="1304">
        <v>0.85</v>
      </c>
      <c r="AC1020" s="1215"/>
      <c r="AD1020" s="1215"/>
      <c r="AE1020" s="1294"/>
      <c r="AF1020" s="391">
        <f>ROUND(ROUND(ROUND(G1016*Q1016,0)*Y1019,0)*AB1020,0)</f>
        <v>367</v>
      </c>
      <c r="AG1020" s="268"/>
    </row>
    <row r="1021" spans="1:33" ht="17.100000000000001" customHeight="1">
      <c r="A1021" s="243">
        <v>63</v>
      </c>
      <c r="B1021" s="351" t="s">
        <v>10147</v>
      </c>
      <c r="C1021" s="870" t="s">
        <v>15191</v>
      </c>
      <c r="D1021" s="646"/>
      <c r="E1021" s="1750"/>
      <c r="F1021" s="637"/>
      <c r="G1021" s="638"/>
      <c r="H1021" s="638"/>
      <c r="I1021" s="744"/>
      <c r="J1021" s="604"/>
      <c r="K1021" s="605"/>
      <c r="L1021" s="1321"/>
      <c r="M1021" s="1251"/>
      <c r="N1021" s="1758"/>
      <c r="O1021" s="1745"/>
      <c r="P1021" s="1251"/>
      <c r="Q1021" s="1334"/>
      <c r="R1021" s="1251"/>
      <c r="S1021" s="1251"/>
      <c r="T1021" s="605"/>
      <c r="U1021" s="605"/>
      <c r="V1021" s="607"/>
      <c r="W1021" s="1233"/>
      <c r="X1021" s="670"/>
      <c r="Y1021" s="1320"/>
      <c r="Z1021" s="1215"/>
      <c r="AA1021" s="1215"/>
      <c r="AB1021" s="1294"/>
      <c r="AC1021" s="1533" t="s">
        <v>167</v>
      </c>
      <c r="AD1021" s="1250">
        <v>5</v>
      </c>
      <c r="AE1021" s="1308" t="s">
        <v>168</v>
      </c>
      <c r="AF1021" s="391">
        <f>ROUND(ROUND(G1016*Q1016,0)-AD1021,0)</f>
        <v>503</v>
      </c>
      <c r="AG1021" s="268"/>
    </row>
    <row r="1022" spans="1:33" ht="17.100000000000001" customHeight="1">
      <c r="A1022" s="243">
        <v>63</v>
      </c>
      <c r="B1022" s="351" t="s">
        <v>10149</v>
      </c>
      <c r="C1022" s="870" t="s">
        <v>15192</v>
      </c>
      <c r="D1022" s="646"/>
      <c r="E1022" s="646"/>
      <c r="F1022" s="637"/>
      <c r="G1022" s="638"/>
      <c r="H1022" s="638"/>
      <c r="I1022" s="744"/>
      <c r="J1022" s="604"/>
      <c r="K1022" s="605"/>
      <c r="L1022" s="1321"/>
      <c r="M1022" s="1251"/>
      <c r="N1022" s="1758"/>
      <c r="O1022" s="1745"/>
      <c r="P1022" s="1251"/>
      <c r="Q1022" s="1334"/>
      <c r="R1022" s="1251"/>
      <c r="S1022" s="1251"/>
      <c r="T1022" s="605"/>
      <c r="U1022" s="605"/>
      <c r="V1022" s="607"/>
      <c r="W1022" s="1234"/>
      <c r="X1022" s="1225"/>
      <c r="Y1022" s="1322"/>
      <c r="Z1022" s="1233" t="s">
        <v>4700</v>
      </c>
      <c r="AA1022" s="670" t="s">
        <v>163</v>
      </c>
      <c r="AB1022" s="1309">
        <v>0.85</v>
      </c>
      <c r="AC1022" s="1745"/>
      <c r="AD1022" s="1250"/>
      <c r="AE1022" s="1308"/>
      <c r="AF1022" s="391">
        <f>ROUND(ROUND(ROUND(G1016*Q1016,0)*AB1022,0)-AD1021,0)</f>
        <v>427</v>
      </c>
      <c r="AG1022" s="268"/>
    </row>
    <row r="1023" spans="1:33" ht="17.100000000000001" customHeight="1">
      <c r="A1023" s="243">
        <v>63</v>
      </c>
      <c r="B1023" s="351" t="s">
        <v>10151</v>
      </c>
      <c r="C1023" s="870" t="s">
        <v>15193</v>
      </c>
      <c r="D1023" s="646"/>
      <c r="E1023" s="646"/>
      <c r="F1023" s="637"/>
      <c r="G1023" s="638"/>
      <c r="H1023" s="638"/>
      <c r="I1023" s="744"/>
      <c r="J1023" s="604"/>
      <c r="K1023" s="605"/>
      <c r="L1023" s="1321"/>
      <c r="M1023" s="1251"/>
      <c r="N1023" s="1758"/>
      <c r="O1023" s="1745"/>
      <c r="P1023" s="1251"/>
      <c r="Q1023" s="1334"/>
      <c r="R1023" s="1251"/>
      <c r="S1023" s="1251"/>
      <c r="T1023" s="605"/>
      <c r="U1023" s="605"/>
      <c r="V1023" s="607"/>
      <c r="W1023" s="1684" t="s">
        <v>4703</v>
      </c>
      <c r="X1023" s="1250" t="s">
        <v>163</v>
      </c>
      <c r="Y1023" s="1291">
        <v>0.7</v>
      </c>
      <c r="Z1023" s="1226"/>
      <c r="AA1023" s="1226"/>
      <c r="AB1023" s="1310"/>
      <c r="AC1023" s="1745"/>
      <c r="AD1023" s="1242"/>
      <c r="AE1023" s="1291"/>
      <c r="AF1023" s="391">
        <f>ROUND(ROUND(ROUND(G1016*Q1016,0)*Y1023,0)-AD1021,0)</f>
        <v>351</v>
      </c>
      <c r="AG1023" s="268"/>
    </row>
    <row r="1024" spans="1:33" ht="17.100000000000001" customHeight="1">
      <c r="A1024" s="243">
        <v>63</v>
      </c>
      <c r="B1024" s="351" t="s">
        <v>10153</v>
      </c>
      <c r="C1024" s="870" t="s">
        <v>15194</v>
      </c>
      <c r="D1024" s="646"/>
      <c r="E1024" s="646"/>
      <c r="F1024" s="637"/>
      <c r="G1024" s="638"/>
      <c r="H1024" s="638"/>
      <c r="I1024" s="744"/>
      <c r="J1024" s="604"/>
      <c r="K1024" s="605"/>
      <c r="L1024" s="1321"/>
      <c r="M1024" s="1251"/>
      <c r="N1024" s="1339"/>
      <c r="O1024" s="1252"/>
      <c r="P1024" s="1251"/>
      <c r="Q1024" s="1334"/>
      <c r="R1024" s="1251"/>
      <c r="S1024" s="1251"/>
      <c r="T1024" s="605"/>
      <c r="U1024" s="605"/>
      <c r="V1024" s="607"/>
      <c r="W1024" s="1805"/>
      <c r="X1024" s="1225"/>
      <c r="Y1024" s="1306"/>
      <c r="Z1024" s="1302" t="s">
        <v>4700</v>
      </c>
      <c r="AA1024" s="1303" t="s">
        <v>163</v>
      </c>
      <c r="AB1024" s="1311">
        <v>0.85</v>
      </c>
      <c r="AC1024" s="1745"/>
      <c r="AD1024" s="1242"/>
      <c r="AE1024" s="1291"/>
      <c r="AF1024" s="391">
        <f>ROUND(ROUND(ROUND(ROUND(G1016*Q1016,0)*Y1023,0)*AB1024,0)-AD1021,0)</f>
        <v>298</v>
      </c>
      <c r="AG1024" s="268"/>
    </row>
    <row r="1025" spans="1:33" ht="17.100000000000001" customHeight="1">
      <c r="A1025" s="243">
        <v>63</v>
      </c>
      <c r="B1025" s="351" t="s">
        <v>10155</v>
      </c>
      <c r="C1025" s="870" t="s">
        <v>15195</v>
      </c>
      <c r="D1025" s="646"/>
      <c r="E1025" s="646"/>
      <c r="F1025" s="637"/>
      <c r="G1025" s="638"/>
      <c r="H1025" s="638"/>
      <c r="I1025" s="744"/>
      <c r="J1025" s="604"/>
      <c r="K1025" s="605"/>
      <c r="L1025" s="1321"/>
      <c r="M1025" s="1251"/>
      <c r="N1025" s="1339"/>
      <c r="O1025" s="1252"/>
      <c r="P1025" s="1251"/>
      <c r="Q1025" s="1334"/>
      <c r="R1025" s="1251"/>
      <c r="S1025" s="1251"/>
      <c r="T1025" s="605"/>
      <c r="U1025" s="605"/>
      <c r="V1025" s="607"/>
      <c r="W1025" s="1684" t="s">
        <v>4708</v>
      </c>
      <c r="X1025" s="1250" t="s">
        <v>163</v>
      </c>
      <c r="Y1025" s="1291">
        <v>0.85</v>
      </c>
      <c r="Z1025" s="1220"/>
      <c r="AA1025" s="1220"/>
      <c r="AB1025" s="1306"/>
      <c r="AC1025" s="1745"/>
      <c r="AD1025" s="1242"/>
      <c r="AE1025" s="1291"/>
      <c r="AF1025" s="391">
        <f>ROUND(ROUND(ROUND(G1016*Q1016,0)*Y1025,0)-AD1021,0)</f>
        <v>427</v>
      </c>
      <c r="AG1025" s="268"/>
    </row>
    <row r="1026" spans="1:33" ht="17.100000000000001" customHeight="1">
      <c r="A1026" s="243">
        <v>63</v>
      </c>
      <c r="B1026" s="351" t="s">
        <v>10157</v>
      </c>
      <c r="C1026" s="870" t="s">
        <v>15196</v>
      </c>
      <c r="D1026" s="646"/>
      <c r="E1026" s="646"/>
      <c r="F1026" s="637"/>
      <c r="G1026" s="638"/>
      <c r="H1026" s="638"/>
      <c r="I1026" s="744"/>
      <c r="J1026" s="604"/>
      <c r="K1026" s="605"/>
      <c r="L1026" s="1321"/>
      <c r="M1026" s="1251"/>
      <c r="N1026" s="1339"/>
      <c r="O1026" s="1252"/>
      <c r="P1026" s="1251"/>
      <c r="Q1026" s="1334"/>
      <c r="R1026" s="1251"/>
      <c r="S1026" s="1251"/>
      <c r="T1026" s="605"/>
      <c r="U1026" s="605"/>
      <c r="V1026" s="607"/>
      <c r="W1026" s="1805"/>
      <c r="X1026" s="1225"/>
      <c r="Y1026" s="1306"/>
      <c r="Z1026" s="1302" t="s">
        <v>4700</v>
      </c>
      <c r="AA1026" s="1303" t="s">
        <v>163</v>
      </c>
      <c r="AB1026" s="1311">
        <v>0.85</v>
      </c>
      <c r="AC1026" s="1746"/>
      <c r="AD1026" s="1220"/>
      <c r="AE1026" s="1306"/>
      <c r="AF1026" s="391">
        <f>ROUND(ROUND(ROUND(ROUND(G1016*Q1016,0)*Y1025,0)*AB1026,0)-AD1021,0)</f>
        <v>362</v>
      </c>
      <c r="AG1026" s="268"/>
    </row>
    <row r="1027" spans="1:33" ht="16.7" customHeight="1">
      <c r="A1027" s="243">
        <v>63</v>
      </c>
      <c r="B1027" s="351" t="s">
        <v>10159</v>
      </c>
      <c r="C1027" s="870" t="s">
        <v>15197</v>
      </c>
      <c r="D1027" s="646"/>
      <c r="E1027" s="646"/>
      <c r="F1027" s="1252"/>
      <c r="G1027" s="638"/>
      <c r="H1027" s="638"/>
      <c r="I1027" s="607"/>
      <c r="J1027" s="646"/>
      <c r="K1027" s="748"/>
      <c r="L1027" s="748"/>
      <c r="M1027" s="605"/>
      <c r="N1027" s="1102"/>
      <c r="O1027" s="604"/>
      <c r="P1027" s="605"/>
      <c r="Q1027" s="607"/>
      <c r="R1027" s="1749" t="s">
        <v>11301</v>
      </c>
      <c r="S1027" s="1622" t="s">
        <v>162</v>
      </c>
      <c r="T1027" s="602"/>
      <c r="U1027" s="602"/>
      <c r="V1027" s="1286"/>
      <c r="W1027" s="1233"/>
      <c r="X1027" s="670"/>
      <c r="Y1027" s="1320"/>
      <c r="Z1027" s="1215"/>
      <c r="AA1027" s="1215"/>
      <c r="AB1027" s="1215"/>
      <c r="AC1027" s="1215"/>
      <c r="AD1027" s="1215"/>
      <c r="AE1027" s="1294"/>
      <c r="AF1027" s="391">
        <f>ROUND(ROUND(G1016*Q1016,0)*U1028,0)</f>
        <v>356</v>
      </c>
      <c r="AG1027" s="268"/>
    </row>
    <row r="1028" spans="1:33" ht="16.7" customHeight="1">
      <c r="A1028" s="243">
        <v>63</v>
      </c>
      <c r="B1028" s="351" t="s">
        <v>10161</v>
      </c>
      <c r="C1028" s="870" t="s">
        <v>15198</v>
      </c>
      <c r="D1028" s="646"/>
      <c r="E1028" s="646"/>
      <c r="F1028" s="1252"/>
      <c r="G1028" s="1328"/>
      <c r="H1028" s="605"/>
      <c r="I1028" s="607"/>
      <c r="J1028" s="646"/>
      <c r="K1028" s="748"/>
      <c r="L1028" s="748"/>
      <c r="M1028" s="605"/>
      <c r="N1028" s="1102"/>
      <c r="O1028" s="604"/>
      <c r="P1028" s="605"/>
      <c r="Q1028" s="607"/>
      <c r="R1028" s="1758"/>
      <c r="S1028" s="1745"/>
      <c r="T1028" s="1250" t="s">
        <v>163</v>
      </c>
      <c r="U1028" s="1242">
        <v>0.7</v>
      </c>
      <c r="V1028" s="607"/>
      <c r="W1028" s="1234"/>
      <c r="X1028" s="1225"/>
      <c r="Y1028" s="1322"/>
      <c r="Z1028" s="1233" t="s">
        <v>4700</v>
      </c>
      <c r="AA1028" s="670" t="s">
        <v>163</v>
      </c>
      <c r="AB1028" s="1293">
        <v>0.85</v>
      </c>
      <c r="AC1028" s="1215"/>
      <c r="AD1028" s="1215"/>
      <c r="AE1028" s="1294"/>
      <c r="AF1028" s="391">
        <f>ROUND(ROUND(ROUND(G1016*Q1016,0)*U1028,0)*AB1028,0)</f>
        <v>303</v>
      </c>
      <c r="AG1028" s="268"/>
    </row>
    <row r="1029" spans="1:33" ht="17.100000000000001" customHeight="1">
      <c r="A1029" s="243">
        <v>63</v>
      </c>
      <c r="B1029" s="351" t="s">
        <v>10163</v>
      </c>
      <c r="C1029" s="870" t="s">
        <v>15199</v>
      </c>
      <c r="D1029" s="604"/>
      <c r="E1029" s="604"/>
      <c r="F1029" s="1131"/>
      <c r="G1029" s="605"/>
      <c r="H1029" s="605"/>
      <c r="I1029" s="607"/>
      <c r="J1029" s="646"/>
      <c r="K1029" s="748"/>
      <c r="L1029" s="748"/>
      <c r="M1029" s="1250"/>
      <c r="N1029" s="1344"/>
      <c r="O1029" s="1345"/>
      <c r="P1029" s="1250"/>
      <c r="Q1029" s="1346"/>
      <c r="R1029" s="1758"/>
      <c r="S1029" s="1745"/>
      <c r="T1029" s="1250"/>
      <c r="U1029" s="1242"/>
      <c r="V1029" s="1291"/>
      <c r="W1029" s="1684" t="s">
        <v>4703</v>
      </c>
      <c r="X1029" s="670" t="s">
        <v>163</v>
      </c>
      <c r="Y1029" s="1305">
        <f>$Y$657</f>
        <v>0.7</v>
      </c>
      <c r="Z1029" s="1226"/>
      <c r="AA1029" s="1226"/>
      <c r="AB1029" s="1226"/>
      <c r="AC1029" s="1226"/>
      <c r="AD1029" s="1226"/>
      <c r="AE1029" s="1310"/>
      <c r="AF1029" s="391">
        <f>ROUND(ROUND(ROUND(G1016*Q1016,0)*U1028,0)*Y1029,0)</f>
        <v>249</v>
      </c>
      <c r="AG1029" s="268"/>
    </row>
    <row r="1030" spans="1:33" ht="17.100000000000001" customHeight="1">
      <c r="A1030" s="243">
        <v>63</v>
      </c>
      <c r="B1030" s="351" t="s">
        <v>10165</v>
      </c>
      <c r="C1030" s="870" t="s">
        <v>15200</v>
      </c>
      <c r="D1030" s="604"/>
      <c r="E1030" s="604"/>
      <c r="F1030" s="1131"/>
      <c r="G1030" s="605"/>
      <c r="H1030" s="605"/>
      <c r="I1030" s="607"/>
      <c r="J1030" s="646"/>
      <c r="K1030" s="748"/>
      <c r="L1030" s="748"/>
      <c r="M1030" s="1250"/>
      <c r="N1030" s="1344"/>
      <c r="O1030" s="1345"/>
      <c r="P1030" s="1250"/>
      <c r="Q1030" s="1346"/>
      <c r="R1030" s="1758"/>
      <c r="S1030" s="1745"/>
      <c r="T1030" s="1250"/>
      <c r="U1030" s="1242"/>
      <c r="V1030" s="1291"/>
      <c r="W1030" s="1805"/>
      <c r="X1030" s="1225"/>
      <c r="Y1030" s="1306"/>
      <c r="Z1030" s="1302" t="s">
        <v>11869</v>
      </c>
      <c r="AA1030" s="1303" t="s">
        <v>30</v>
      </c>
      <c r="AB1030" s="1304">
        <v>0.85</v>
      </c>
      <c r="AC1030" s="1215"/>
      <c r="AD1030" s="1215"/>
      <c r="AE1030" s="1294"/>
      <c r="AF1030" s="391">
        <f>ROUND(ROUND(ROUND(ROUND(G1016*Q1016,0)*U1028,0)*Y1029,0)*AB1030,0)</f>
        <v>212</v>
      </c>
      <c r="AG1030" s="268"/>
    </row>
    <row r="1031" spans="1:33" ht="17.100000000000001" customHeight="1">
      <c r="A1031" s="243">
        <v>63</v>
      </c>
      <c r="B1031" s="351" t="s">
        <v>10167</v>
      </c>
      <c r="C1031" s="870" t="s">
        <v>15201</v>
      </c>
      <c r="D1031" s="604"/>
      <c r="E1031" s="604"/>
      <c r="F1031" s="1131"/>
      <c r="G1031" s="605"/>
      <c r="H1031" s="605"/>
      <c r="I1031" s="607"/>
      <c r="J1031" s="646"/>
      <c r="K1031" s="748"/>
      <c r="L1031" s="748"/>
      <c r="M1031" s="1250"/>
      <c r="N1031" s="1344"/>
      <c r="O1031" s="1345"/>
      <c r="P1031" s="1250"/>
      <c r="Q1031" s="1346"/>
      <c r="R1031" s="1758"/>
      <c r="S1031" s="1745"/>
      <c r="T1031" s="1250"/>
      <c r="U1031" s="1242"/>
      <c r="V1031" s="1291"/>
      <c r="W1031" s="1684" t="s">
        <v>4708</v>
      </c>
      <c r="X1031" s="670" t="s">
        <v>30</v>
      </c>
      <c r="Y1031" s="1305">
        <f>$Y$659</f>
        <v>0.85</v>
      </c>
      <c r="Z1031" s="1220"/>
      <c r="AA1031" s="1220"/>
      <c r="AB1031" s="1220"/>
      <c r="AC1031" s="1220"/>
      <c r="AD1031" s="1220"/>
      <c r="AE1031" s="1306"/>
      <c r="AF1031" s="391">
        <f>ROUND(ROUND(ROUND(G1016*Q1016,0)*U1028,0)*Y1031,0)</f>
        <v>303</v>
      </c>
      <c r="AG1031" s="268"/>
    </row>
    <row r="1032" spans="1:33" ht="17.100000000000001" customHeight="1">
      <c r="A1032" s="243">
        <v>63</v>
      </c>
      <c r="B1032" s="351" t="s">
        <v>10169</v>
      </c>
      <c r="C1032" s="870" t="s">
        <v>15202</v>
      </c>
      <c r="D1032" s="604"/>
      <c r="E1032" s="604"/>
      <c r="F1032" s="1131"/>
      <c r="G1032" s="605"/>
      <c r="H1032" s="605"/>
      <c r="I1032" s="607"/>
      <c r="J1032" s="646"/>
      <c r="K1032" s="748"/>
      <c r="L1032" s="748"/>
      <c r="M1032" s="1250"/>
      <c r="N1032" s="1344"/>
      <c r="O1032" s="1345"/>
      <c r="P1032" s="1250"/>
      <c r="Q1032" s="1346"/>
      <c r="R1032" s="1758"/>
      <c r="S1032" s="1745"/>
      <c r="T1032" s="1250"/>
      <c r="U1032" s="1242"/>
      <c r="V1032" s="1291"/>
      <c r="W1032" s="1805"/>
      <c r="X1032" s="1225"/>
      <c r="Y1032" s="1306"/>
      <c r="Z1032" s="1302" t="s">
        <v>11869</v>
      </c>
      <c r="AA1032" s="1303" t="s">
        <v>30</v>
      </c>
      <c r="AB1032" s="1304">
        <v>0.85</v>
      </c>
      <c r="AC1032" s="1215"/>
      <c r="AD1032" s="1215"/>
      <c r="AE1032" s="1294"/>
      <c r="AF1032" s="391">
        <f>ROUND(ROUND(ROUND(ROUND(G1016*Q1016,0)*U1028,0)*Y1031,0)*AB1032,0)</f>
        <v>258</v>
      </c>
      <c r="AG1032" s="268"/>
    </row>
    <row r="1033" spans="1:33" ht="17.100000000000001" customHeight="1">
      <c r="A1033" s="243">
        <v>63</v>
      </c>
      <c r="B1033" s="351" t="s">
        <v>10171</v>
      </c>
      <c r="C1033" s="870" t="s">
        <v>15203</v>
      </c>
      <c r="D1033" s="604"/>
      <c r="E1033" s="604"/>
      <c r="F1033" s="1131"/>
      <c r="G1033" s="605"/>
      <c r="H1033" s="605"/>
      <c r="I1033" s="607"/>
      <c r="J1033" s="646"/>
      <c r="K1033" s="748"/>
      <c r="L1033" s="748"/>
      <c r="M1033" s="1250"/>
      <c r="N1033" s="1344"/>
      <c r="O1033" s="1345"/>
      <c r="P1033" s="1250"/>
      <c r="Q1033" s="1346"/>
      <c r="R1033" s="1758"/>
      <c r="S1033" s="1745"/>
      <c r="T1033" s="1250"/>
      <c r="U1033" s="1242"/>
      <c r="V1033" s="1291"/>
      <c r="W1033" s="1233"/>
      <c r="X1033" s="670"/>
      <c r="Y1033" s="1320"/>
      <c r="Z1033" s="1215"/>
      <c r="AA1033" s="1215"/>
      <c r="AB1033" s="1294"/>
      <c r="AC1033" s="1533" t="s">
        <v>167</v>
      </c>
      <c r="AD1033" s="1250">
        <v>5</v>
      </c>
      <c r="AE1033" s="1308" t="s">
        <v>168</v>
      </c>
      <c r="AF1033" s="391">
        <f>ROUND(ROUND(ROUND(G1016*Q1016,0)*U1028,0)-AD1033,0)</f>
        <v>351</v>
      </c>
      <c r="AG1033" s="268"/>
    </row>
    <row r="1034" spans="1:33" ht="17.100000000000001" customHeight="1">
      <c r="A1034" s="243">
        <v>63</v>
      </c>
      <c r="B1034" s="351" t="s">
        <v>10173</v>
      </c>
      <c r="C1034" s="870" t="s">
        <v>15204</v>
      </c>
      <c r="D1034" s="604"/>
      <c r="E1034" s="604"/>
      <c r="F1034" s="1131"/>
      <c r="G1034" s="605"/>
      <c r="H1034" s="605"/>
      <c r="I1034" s="607"/>
      <c r="J1034" s="646"/>
      <c r="K1034" s="748"/>
      <c r="L1034" s="748"/>
      <c r="M1034" s="1250"/>
      <c r="N1034" s="1344"/>
      <c r="O1034" s="1345"/>
      <c r="P1034" s="1250"/>
      <c r="Q1034" s="1346"/>
      <c r="R1034" s="1758"/>
      <c r="S1034" s="1745"/>
      <c r="T1034" s="1250"/>
      <c r="U1034" s="1242"/>
      <c r="V1034" s="1291"/>
      <c r="W1034" s="1234"/>
      <c r="X1034" s="1225"/>
      <c r="Y1034" s="1322"/>
      <c r="Z1034" s="1233" t="s">
        <v>11869</v>
      </c>
      <c r="AA1034" s="670" t="s">
        <v>30</v>
      </c>
      <c r="AB1034" s="1309">
        <v>0.85</v>
      </c>
      <c r="AC1034" s="1745"/>
      <c r="AD1034" s="1250"/>
      <c r="AE1034" s="1308"/>
      <c r="AF1034" s="391">
        <f>ROUND(ROUND(ROUND(ROUND(G1016*Q1016,0)*U1028,0)*AB1034,0)-AD1033,0)</f>
        <v>298</v>
      </c>
      <c r="AG1034" s="268"/>
    </row>
    <row r="1035" spans="1:33" ht="17.100000000000001" customHeight="1">
      <c r="A1035" s="243">
        <v>63</v>
      </c>
      <c r="B1035" s="351" t="s">
        <v>10175</v>
      </c>
      <c r="C1035" s="870" t="s">
        <v>15205</v>
      </c>
      <c r="D1035" s="604"/>
      <c r="E1035" s="604"/>
      <c r="F1035" s="1131"/>
      <c r="G1035" s="605"/>
      <c r="H1035" s="605"/>
      <c r="I1035" s="607"/>
      <c r="J1035" s="646"/>
      <c r="K1035" s="748"/>
      <c r="L1035" s="748"/>
      <c r="M1035" s="1250"/>
      <c r="N1035" s="1344"/>
      <c r="O1035" s="1345"/>
      <c r="P1035" s="1250"/>
      <c r="Q1035" s="1346"/>
      <c r="R1035" s="1758"/>
      <c r="S1035" s="1246"/>
      <c r="T1035" s="1250"/>
      <c r="U1035" s="1242"/>
      <c r="V1035" s="1291"/>
      <c r="W1035" s="1684" t="s">
        <v>4703</v>
      </c>
      <c r="X1035" s="1250" t="s">
        <v>30</v>
      </c>
      <c r="Y1035" s="1291">
        <f>$Y$657</f>
        <v>0.7</v>
      </c>
      <c r="Z1035" s="1226"/>
      <c r="AA1035" s="1226"/>
      <c r="AB1035" s="1310"/>
      <c r="AC1035" s="1745"/>
      <c r="AD1035" s="1242"/>
      <c r="AE1035" s="1291"/>
      <c r="AF1035" s="391">
        <f>ROUND(ROUND(ROUND(ROUND(G1016*Q1016,0)*U1028,0)*Y1035,0)-AD1033,0)</f>
        <v>244</v>
      </c>
      <c r="AG1035" s="268"/>
    </row>
    <row r="1036" spans="1:33" ht="17.100000000000001" customHeight="1">
      <c r="A1036" s="243">
        <v>63</v>
      </c>
      <c r="B1036" s="351" t="s">
        <v>10177</v>
      </c>
      <c r="C1036" s="870" t="s">
        <v>15206</v>
      </c>
      <c r="D1036" s="604"/>
      <c r="E1036" s="604"/>
      <c r="F1036" s="1131"/>
      <c r="G1036" s="605"/>
      <c r="H1036" s="605"/>
      <c r="I1036" s="607"/>
      <c r="J1036" s="646"/>
      <c r="K1036" s="748"/>
      <c r="L1036" s="748"/>
      <c r="M1036" s="1250"/>
      <c r="N1036" s="1344"/>
      <c r="O1036" s="1345"/>
      <c r="P1036" s="1250"/>
      <c r="Q1036" s="1346"/>
      <c r="R1036" s="1254"/>
      <c r="S1036" s="1246"/>
      <c r="T1036" s="1250"/>
      <c r="U1036" s="1242"/>
      <c r="V1036" s="1291"/>
      <c r="W1036" s="1805"/>
      <c r="X1036" s="1225"/>
      <c r="Y1036" s="1306"/>
      <c r="Z1036" s="1302" t="s">
        <v>11869</v>
      </c>
      <c r="AA1036" s="1303" t="s">
        <v>30</v>
      </c>
      <c r="AB1036" s="1311">
        <v>0.85</v>
      </c>
      <c r="AC1036" s="1745"/>
      <c r="AD1036" s="1242"/>
      <c r="AE1036" s="1291"/>
      <c r="AF1036" s="391">
        <f>ROUND(ROUND(ROUND(ROUND(ROUND(G1016*Q1016,0)*U1028,0)*Y1035,0)*AB1036,0)-AD1033,0)</f>
        <v>207</v>
      </c>
      <c r="AG1036" s="268"/>
    </row>
    <row r="1037" spans="1:33" ht="16.7" customHeight="1">
      <c r="A1037" s="243">
        <v>63</v>
      </c>
      <c r="B1037" s="351" t="s">
        <v>10179</v>
      </c>
      <c r="C1037" s="870" t="s">
        <v>15207</v>
      </c>
      <c r="D1037" s="604"/>
      <c r="E1037" s="604"/>
      <c r="F1037" s="1131"/>
      <c r="G1037" s="605"/>
      <c r="H1037" s="605"/>
      <c r="I1037" s="607"/>
      <c r="J1037" s="646"/>
      <c r="K1037" s="748"/>
      <c r="L1037" s="748"/>
      <c r="M1037" s="1250"/>
      <c r="N1037" s="1344"/>
      <c r="O1037" s="1345"/>
      <c r="P1037" s="1250"/>
      <c r="Q1037" s="1346"/>
      <c r="R1037" s="1254"/>
      <c r="S1037" s="1246"/>
      <c r="T1037" s="1250"/>
      <c r="U1037" s="1242"/>
      <c r="V1037" s="1291"/>
      <c r="W1037" s="1684" t="s">
        <v>4708</v>
      </c>
      <c r="X1037" s="1250" t="s">
        <v>30</v>
      </c>
      <c r="Y1037" s="1291">
        <f>$Y$659</f>
        <v>0.85</v>
      </c>
      <c r="Z1037" s="1220"/>
      <c r="AA1037" s="1220"/>
      <c r="AB1037" s="1306"/>
      <c r="AC1037" s="1745"/>
      <c r="AD1037" s="1242"/>
      <c r="AE1037" s="1291"/>
      <c r="AF1037" s="391">
        <f>ROUND(ROUND(ROUND(ROUND(G1016*Q1016,0)*U1028,0)*Y1037,0)-AD1033,0)</f>
        <v>298</v>
      </c>
      <c r="AG1037" s="268"/>
    </row>
    <row r="1038" spans="1:33" ht="16.7" customHeight="1">
      <c r="A1038" s="243">
        <v>63</v>
      </c>
      <c r="B1038" s="351" t="s">
        <v>10181</v>
      </c>
      <c r="C1038" s="870" t="s">
        <v>15208</v>
      </c>
      <c r="D1038" s="604"/>
      <c r="E1038" s="604"/>
      <c r="F1038" s="1131"/>
      <c r="G1038" s="605"/>
      <c r="H1038" s="605"/>
      <c r="I1038" s="607"/>
      <c r="J1038" s="646"/>
      <c r="K1038" s="748"/>
      <c r="L1038" s="748"/>
      <c r="M1038" s="1250"/>
      <c r="N1038" s="1344"/>
      <c r="O1038" s="1345"/>
      <c r="P1038" s="1250"/>
      <c r="Q1038" s="1346"/>
      <c r="R1038" s="1254"/>
      <c r="S1038" s="1240"/>
      <c r="T1038" s="1225"/>
      <c r="U1038" s="1220"/>
      <c r="V1038" s="1306"/>
      <c r="W1038" s="1805"/>
      <c r="X1038" s="1225"/>
      <c r="Y1038" s="1306"/>
      <c r="Z1038" s="1302" t="s">
        <v>11869</v>
      </c>
      <c r="AA1038" s="1303" t="s">
        <v>30</v>
      </c>
      <c r="AB1038" s="1311">
        <v>0.85</v>
      </c>
      <c r="AC1038" s="1746"/>
      <c r="AD1038" s="1220"/>
      <c r="AE1038" s="1306"/>
      <c r="AF1038" s="391">
        <f>ROUND(ROUND(ROUND(ROUND(ROUND(G1016*Q1016,0)*U1028,0)*Y1037,0)*AB1038,0)-AD1033,0)</f>
        <v>253</v>
      </c>
      <c r="AG1038" s="268"/>
    </row>
    <row r="1039" spans="1:33" ht="17.100000000000001" customHeight="1">
      <c r="A1039" s="243">
        <v>63</v>
      </c>
      <c r="B1039" s="351" t="s">
        <v>10183</v>
      </c>
      <c r="C1039" s="870" t="s">
        <v>15209</v>
      </c>
      <c r="D1039" s="604"/>
      <c r="E1039" s="604"/>
      <c r="F1039" s="1131"/>
      <c r="G1039" s="605"/>
      <c r="H1039" s="605"/>
      <c r="I1039" s="607"/>
      <c r="J1039" s="646"/>
      <c r="K1039" s="748"/>
      <c r="L1039" s="748"/>
      <c r="M1039" s="1250"/>
      <c r="N1039" s="1344"/>
      <c r="O1039" s="1345"/>
      <c r="P1039" s="1250"/>
      <c r="Q1039" s="1346"/>
      <c r="R1039" s="1254"/>
      <c r="S1039" s="1622" t="s">
        <v>237</v>
      </c>
      <c r="T1039" s="670"/>
      <c r="U1039" s="1348"/>
      <c r="V1039" s="1305"/>
      <c r="W1039" s="1233"/>
      <c r="X1039" s="670"/>
      <c r="Y1039" s="1320"/>
      <c r="Z1039" s="1215"/>
      <c r="AA1039" s="1215"/>
      <c r="AB1039" s="1215"/>
      <c r="AC1039" s="1215"/>
      <c r="AD1039" s="1215"/>
      <c r="AE1039" s="1294"/>
      <c r="AF1039" s="391">
        <f>ROUND(ROUND(G1016*Q1016,0)*U1040,0)</f>
        <v>254</v>
      </c>
      <c r="AG1039" s="268"/>
    </row>
    <row r="1040" spans="1:33" ht="17.100000000000001" customHeight="1">
      <c r="A1040" s="243">
        <v>63</v>
      </c>
      <c r="B1040" s="351" t="s">
        <v>10185</v>
      </c>
      <c r="C1040" s="870" t="s">
        <v>15210</v>
      </c>
      <c r="D1040" s="604"/>
      <c r="E1040" s="604"/>
      <c r="F1040" s="1131"/>
      <c r="G1040" s="605"/>
      <c r="H1040" s="605"/>
      <c r="I1040" s="607"/>
      <c r="J1040" s="646"/>
      <c r="K1040" s="748"/>
      <c r="L1040" s="748"/>
      <c r="M1040" s="1250"/>
      <c r="N1040" s="1344"/>
      <c r="O1040" s="1345"/>
      <c r="P1040" s="1250"/>
      <c r="Q1040" s="1346"/>
      <c r="R1040" s="1254"/>
      <c r="S1040" s="1745"/>
      <c r="T1040" s="1250" t="s">
        <v>30</v>
      </c>
      <c r="U1040" s="1242">
        <v>0.5</v>
      </c>
      <c r="V1040" s="1291"/>
      <c r="W1040" s="1234"/>
      <c r="X1040" s="1225"/>
      <c r="Y1040" s="1322"/>
      <c r="Z1040" s="1233" t="s">
        <v>11869</v>
      </c>
      <c r="AA1040" s="670" t="s">
        <v>30</v>
      </c>
      <c r="AB1040" s="1293">
        <v>0.85</v>
      </c>
      <c r="AC1040" s="1215"/>
      <c r="AD1040" s="1215"/>
      <c r="AE1040" s="1294"/>
      <c r="AF1040" s="391">
        <f>ROUND(ROUND(ROUND(G1016*Q1016,0)*U1040,0)*AB1040,0)</f>
        <v>216</v>
      </c>
      <c r="AG1040" s="268"/>
    </row>
    <row r="1041" spans="1:33" ht="17.100000000000001" customHeight="1">
      <c r="A1041" s="243">
        <v>63</v>
      </c>
      <c r="B1041" s="351" t="s">
        <v>10187</v>
      </c>
      <c r="C1041" s="870" t="s">
        <v>15211</v>
      </c>
      <c r="D1041" s="604"/>
      <c r="E1041" s="604"/>
      <c r="F1041" s="1131"/>
      <c r="G1041" s="605"/>
      <c r="H1041" s="605"/>
      <c r="I1041" s="607"/>
      <c r="J1041" s="646"/>
      <c r="K1041" s="748"/>
      <c r="L1041" s="748"/>
      <c r="M1041" s="1250"/>
      <c r="N1041" s="1344"/>
      <c r="O1041" s="1345"/>
      <c r="P1041" s="1250"/>
      <c r="Q1041" s="1346"/>
      <c r="R1041" s="1254"/>
      <c r="S1041" s="1745"/>
      <c r="T1041" s="1250"/>
      <c r="U1041" s="1242"/>
      <c r="V1041" s="1291"/>
      <c r="W1041" s="1684" t="s">
        <v>4703</v>
      </c>
      <c r="X1041" s="670" t="s">
        <v>30</v>
      </c>
      <c r="Y1041" s="1305">
        <f>$Y$657</f>
        <v>0.7</v>
      </c>
      <c r="Z1041" s="1226"/>
      <c r="AA1041" s="1226"/>
      <c r="AB1041" s="1226"/>
      <c r="AC1041" s="1226"/>
      <c r="AD1041" s="1226"/>
      <c r="AE1041" s="1310"/>
      <c r="AF1041" s="391">
        <f>ROUND(ROUND(ROUND(G1016*Q1016,0)*U1040,0)*Y1041,0)</f>
        <v>178</v>
      </c>
      <c r="AG1041" s="268"/>
    </row>
    <row r="1042" spans="1:33" ht="17.100000000000001" customHeight="1">
      <c r="A1042" s="243">
        <v>63</v>
      </c>
      <c r="B1042" s="351" t="s">
        <v>10189</v>
      </c>
      <c r="C1042" s="870" t="s">
        <v>15212</v>
      </c>
      <c r="D1042" s="604"/>
      <c r="E1042" s="604"/>
      <c r="F1042" s="1131"/>
      <c r="G1042" s="605"/>
      <c r="H1042" s="605"/>
      <c r="I1042" s="607"/>
      <c r="J1042" s="646"/>
      <c r="K1042" s="748"/>
      <c r="L1042" s="748"/>
      <c r="M1042" s="1250"/>
      <c r="N1042" s="1344"/>
      <c r="O1042" s="1345"/>
      <c r="P1042" s="1250"/>
      <c r="Q1042" s="1346"/>
      <c r="R1042" s="1254"/>
      <c r="S1042" s="1745"/>
      <c r="T1042" s="1250"/>
      <c r="U1042" s="1242"/>
      <c r="V1042" s="1291"/>
      <c r="W1042" s="1805"/>
      <c r="X1042" s="1225"/>
      <c r="Y1042" s="1306"/>
      <c r="Z1042" s="1302" t="s">
        <v>11869</v>
      </c>
      <c r="AA1042" s="1303" t="s">
        <v>30</v>
      </c>
      <c r="AB1042" s="1304">
        <v>0.85</v>
      </c>
      <c r="AC1042" s="1215"/>
      <c r="AD1042" s="1215"/>
      <c r="AE1042" s="1294"/>
      <c r="AF1042" s="391">
        <f>ROUND(ROUND(ROUND(ROUND(G1016*Q1016,0)*U1040,0)*Y1041,0)*AB1042,0)</f>
        <v>151</v>
      </c>
      <c r="AG1042" s="268"/>
    </row>
    <row r="1043" spans="1:33" ht="17.100000000000001" customHeight="1">
      <c r="A1043" s="243">
        <v>63</v>
      </c>
      <c r="B1043" s="351" t="s">
        <v>10191</v>
      </c>
      <c r="C1043" s="870" t="s">
        <v>15213</v>
      </c>
      <c r="D1043" s="604"/>
      <c r="E1043" s="604"/>
      <c r="F1043" s="1131"/>
      <c r="G1043" s="605"/>
      <c r="H1043" s="605"/>
      <c r="I1043" s="607"/>
      <c r="J1043" s="646"/>
      <c r="K1043" s="748"/>
      <c r="L1043" s="748"/>
      <c r="M1043" s="1250"/>
      <c r="N1043" s="1344"/>
      <c r="O1043" s="1345"/>
      <c r="P1043" s="1250"/>
      <c r="Q1043" s="1346"/>
      <c r="R1043" s="1254"/>
      <c r="S1043" s="1745"/>
      <c r="T1043" s="1250"/>
      <c r="U1043" s="1242"/>
      <c r="V1043" s="1291"/>
      <c r="W1043" s="1684" t="s">
        <v>4708</v>
      </c>
      <c r="X1043" s="670" t="s">
        <v>30</v>
      </c>
      <c r="Y1043" s="1305">
        <f>$Y$659</f>
        <v>0.85</v>
      </c>
      <c r="Z1043" s="1220"/>
      <c r="AA1043" s="1220"/>
      <c r="AB1043" s="1220"/>
      <c r="AC1043" s="1220"/>
      <c r="AD1043" s="1220"/>
      <c r="AE1043" s="1306"/>
      <c r="AF1043" s="391">
        <f>ROUND(ROUND(ROUND(G1016*Q1016,0)*U1040,0)*Y1043,0)</f>
        <v>216</v>
      </c>
      <c r="AG1043" s="268"/>
    </row>
    <row r="1044" spans="1:33" ht="17.100000000000001" customHeight="1">
      <c r="A1044" s="243">
        <v>63</v>
      </c>
      <c r="B1044" s="351" t="s">
        <v>10193</v>
      </c>
      <c r="C1044" s="870" t="s">
        <v>15214</v>
      </c>
      <c r="D1044" s="604"/>
      <c r="E1044" s="604"/>
      <c r="F1044" s="1131"/>
      <c r="G1044" s="605"/>
      <c r="H1044" s="605"/>
      <c r="I1044" s="607"/>
      <c r="J1044" s="646"/>
      <c r="K1044" s="748"/>
      <c r="L1044" s="748"/>
      <c r="M1044" s="1250"/>
      <c r="N1044" s="1344"/>
      <c r="O1044" s="1345"/>
      <c r="P1044" s="1250"/>
      <c r="Q1044" s="1346"/>
      <c r="R1044" s="1254"/>
      <c r="S1044" s="1745"/>
      <c r="T1044" s="1250"/>
      <c r="U1044" s="1242"/>
      <c r="V1044" s="1291"/>
      <c r="W1044" s="1805"/>
      <c r="X1044" s="1225"/>
      <c r="Y1044" s="1306"/>
      <c r="Z1044" s="1302" t="s">
        <v>11869</v>
      </c>
      <c r="AA1044" s="1303" t="s">
        <v>30</v>
      </c>
      <c r="AB1044" s="1304">
        <v>0.85</v>
      </c>
      <c r="AC1044" s="1215"/>
      <c r="AD1044" s="1215"/>
      <c r="AE1044" s="1294"/>
      <c r="AF1044" s="391">
        <f>ROUND(ROUND(ROUND(ROUND(G1016*Q1016,0)*U1040,0)*Y1043,0)*AB1044,0)</f>
        <v>184</v>
      </c>
      <c r="AG1044" s="268"/>
    </row>
    <row r="1045" spans="1:33" ht="17.100000000000001" customHeight="1">
      <c r="A1045" s="243">
        <v>63</v>
      </c>
      <c r="B1045" s="351" t="s">
        <v>10195</v>
      </c>
      <c r="C1045" s="870" t="s">
        <v>15215</v>
      </c>
      <c r="D1045" s="604"/>
      <c r="E1045" s="604"/>
      <c r="F1045" s="1131"/>
      <c r="G1045" s="605"/>
      <c r="H1045" s="605"/>
      <c r="I1045" s="607"/>
      <c r="J1045" s="646"/>
      <c r="K1045" s="748"/>
      <c r="L1045" s="748"/>
      <c r="M1045" s="1250"/>
      <c r="N1045" s="1344"/>
      <c r="O1045" s="1345"/>
      <c r="P1045" s="1250"/>
      <c r="Q1045" s="1346"/>
      <c r="R1045" s="1254"/>
      <c r="S1045" s="1745"/>
      <c r="T1045" s="1250"/>
      <c r="U1045" s="1242"/>
      <c r="V1045" s="1291"/>
      <c r="W1045" s="1233"/>
      <c r="X1045" s="670"/>
      <c r="Y1045" s="1320"/>
      <c r="Z1045" s="1215"/>
      <c r="AA1045" s="1215"/>
      <c r="AB1045" s="1294"/>
      <c r="AC1045" s="1533" t="s">
        <v>167</v>
      </c>
      <c r="AD1045" s="1250">
        <v>5</v>
      </c>
      <c r="AE1045" s="1308" t="s">
        <v>168</v>
      </c>
      <c r="AF1045" s="391">
        <f>ROUND(ROUND(ROUND(G1016*Q1016,0)*U1040,0)-AD1045,0)</f>
        <v>249</v>
      </c>
      <c r="AG1045" s="268"/>
    </row>
    <row r="1046" spans="1:33" ht="17.100000000000001" customHeight="1">
      <c r="A1046" s="243">
        <v>63</v>
      </c>
      <c r="B1046" s="351" t="s">
        <v>10197</v>
      </c>
      <c r="C1046" s="870" t="s">
        <v>15216</v>
      </c>
      <c r="D1046" s="604"/>
      <c r="E1046" s="604"/>
      <c r="F1046" s="1131"/>
      <c r="G1046" s="605"/>
      <c r="H1046" s="605"/>
      <c r="I1046" s="607"/>
      <c r="J1046" s="646"/>
      <c r="K1046" s="748"/>
      <c r="L1046" s="748"/>
      <c r="M1046" s="1250"/>
      <c r="N1046" s="1344"/>
      <c r="O1046" s="1345"/>
      <c r="P1046" s="1250"/>
      <c r="Q1046" s="1346"/>
      <c r="R1046" s="1254"/>
      <c r="S1046" s="1745"/>
      <c r="T1046" s="1250"/>
      <c r="U1046" s="1242"/>
      <c r="V1046" s="1242"/>
      <c r="W1046" s="1234"/>
      <c r="X1046" s="1225"/>
      <c r="Y1046" s="1322"/>
      <c r="Z1046" s="1233" t="s">
        <v>11869</v>
      </c>
      <c r="AA1046" s="670" t="s">
        <v>30</v>
      </c>
      <c r="AB1046" s="1309">
        <v>0.85</v>
      </c>
      <c r="AC1046" s="1745"/>
      <c r="AD1046" s="1250"/>
      <c r="AE1046" s="1308"/>
      <c r="AF1046" s="391">
        <f>ROUND(ROUND(ROUND(ROUND(G1016*Q1016,0)*U1040,0)*AB1046,0)-AD1045,0)</f>
        <v>211</v>
      </c>
      <c r="AG1046" s="268"/>
    </row>
    <row r="1047" spans="1:33" ht="17.100000000000001" customHeight="1">
      <c r="A1047" s="243">
        <v>63</v>
      </c>
      <c r="B1047" s="351" t="s">
        <v>10199</v>
      </c>
      <c r="C1047" s="870" t="s">
        <v>15217</v>
      </c>
      <c r="D1047" s="604"/>
      <c r="E1047" s="604"/>
      <c r="F1047" s="1131"/>
      <c r="G1047" s="605"/>
      <c r="H1047" s="605"/>
      <c r="I1047" s="607"/>
      <c r="J1047" s="646"/>
      <c r="K1047" s="748"/>
      <c r="L1047" s="748"/>
      <c r="M1047" s="1250"/>
      <c r="N1047" s="1344"/>
      <c r="O1047" s="1345"/>
      <c r="P1047" s="1250"/>
      <c r="Q1047" s="1346"/>
      <c r="R1047" s="1254"/>
      <c r="S1047" s="1745"/>
      <c r="T1047" s="1250"/>
      <c r="U1047" s="1242"/>
      <c r="V1047" s="1242"/>
      <c r="W1047" s="1684" t="s">
        <v>4703</v>
      </c>
      <c r="X1047" s="1250" t="s">
        <v>30</v>
      </c>
      <c r="Y1047" s="1291">
        <f>$Y$657</f>
        <v>0.7</v>
      </c>
      <c r="Z1047" s="1226"/>
      <c r="AA1047" s="1226"/>
      <c r="AB1047" s="1310"/>
      <c r="AC1047" s="1745"/>
      <c r="AD1047" s="1242"/>
      <c r="AE1047" s="1291"/>
      <c r="AF1047" s="391">
        <f>ROUND(ROUND(ROUND(ROUND(G1016*Q1016,0)*U1040,0)*Y1047,0)-AD1045,0)</f>
        <v>173</v>
      </c>
      <c r="AG1047" s="268"/>
    </row>
    <row r="1048" spans="1:33" ht="17.100000000000001" customHeight="1">
      <c r="A1048" s="243">
        <v>63</v>
      </c>
      <c r="B1048" s="351" t="s">
        <v>10201</v>
      </c>
      <c r="C1048" s="870" t="s">
        <v>15218</v>
      </c>
      <c r="D1048" s="604"/>
      <c r="E1048" s="604"/>
      <c r="F1048" s="1131"/>
      <c r="G1048" s="605"/>
      <c r="H1048" s="605"/>
      <c r="I1048" s="607"/>
      <c r="J1048" s="646"/>
      <c r="K1048" s="748"/>
      <c r="L1048" s="748"/>
      <c r="M1048" s="1250"/>
      <c r="N1048" s="1344"/>
      <c r="O1048" s="1345"/>
      <c r="P1048" s="1250"/>
      <c r="Q1048" s="1346"/>
      <c r="R1048" s="1254"/>
      <c r="S1048" s="1745"/>
      <c r="T1048" s="1250"/>
      <c r="U1048" s="1242"/>
      <c r="V1048" s="1242"/>
      <c r="W1048" s="1805"/>
      <c r="X1048" s="1225"/>
      <c r="Y1048" s="1306"/>
      <c r="Z1048" s="1302" t="s">
        <v>11869</v>
      </c>
      <c r="AA1048" s="1303" t="s">
        <v>30</v>
      </c>
      <c r="AB1048" s="1311">
        <v>0.85</v>
      </c>
      <c r="AC1048" s="1745"/>
      <c r="AD1048" s="1242"/>
      <c r="AE1048" s="1291"/>
      <c r="AF1048" s="391">
        <f>ROUND(ROUND(ROUND(ROUND(ROUND(G1016*Q1016,0)*U1040,0)*Y1047,0)*AB1048,0)-AD1045,0)</f>
        <v>146</v>
      </c>
      <c r="AG1048" s="268"/>
    </row>
    <row r="1049" spans="1:33" ht="17.100000000000001" customHeight="1">
      <c r="A1049" s="243">
        <v>63</v>
      </c>
      <c r="B1049" s="351" t="s">
        <v>10203</v>
      </c>
      <c r="C1049" s="870" t="s">
        <v>15219</v>
      </c>
      <c r="D1049" s="604"/>
      <c r="E1049" s="604"/>
      <c r="F1049" s="1131"/>
      <c r="G1049" s="605"/>
      <c r="H1049" s="605"/>
      <c r="I1049" s="607"/>
      <c r="J1049" s="646"/>
      <c r="K1049" s="748"/>
      <c r="L1049" s="748"/>
      <c r="M1049" s="1250"/>
      <c r="N1049" s="1344"/>
      <c r="O1049" s="1345"/>
      <c r="P1049" s="1250"/>
      <c r="Q1049" s="1346"/>
      <c r="R1049" s="1254"/>
      <c r="S1049" s="1745"/>
      <c r="T1049" s="1250"/>
      <c r="U1049" s="1242"/>
      <c r="V1049" s="1242"/>
      <c r="W1049" s="1684" t="s">
        <v>4708</v>
      </c>
      <c r="X1049" s="1250" t="s">
        <v>30</v>
      </c>
      <c r="Y1049" s="1291">
        <f>$Y$659</f>
        <v>0.85</v>
      </c>
      <c r="Z1049" s="1220"/>
      <c r="AA1049" s="1220"/>
      <c r="AB1049" s="1306"/>
      <c r="AC1049" s="1745"/>
      <c r="AD1049" s="1242"/>
      <c r="AE1049" s="1291"/>
      <c r="AF1049" s="391">
        <f>ROUND(ROUND(ROUND(ROUND(G1016*Q1016,0)*U1040,0)*Y1049,0)-AD1045,0)</f>
        <v>211</v>
      </c>
      <c r="AG1049" s="268"/>
    </row>
    <row r="1050" spans="1:33" ht="17.100000000000001" customHeight="1">
      <c r="A1050" s="243">
        <v>63</v>
      </c>
      <c r="B1050" s="351" t="s">
        <v>10205</v>
      </c>
      <c r="C1050" s="870" t="s">
        <v>15220</v>
      </c>
      <c r="D1050" s="604"/>
      <c r="E1050" s="604"/>
      <c r="F1050" s="1131"/>
      <c r="G1050" s="605"/>
      <c r="H1050" s="605"/>
      <c r="I1050" s="607"/>
      <c r="J1050" s="646"/>
      <c r="K1050" s="748"/>
      <c r="L1050" s="748"/>
      <c r="M1050" s="1250"/>
      <c r="N1050" s="1344"/>
      <c r="O1050" s="1345"/>
      <c r="P1050" s="1250"/>
      <c r="Q1050" s="1346"/>
      <c r="R1050" s="1255"/>
      <c r="S1050" s="1746"/>
      <c r="T1050" s="1250"/>
      <c r="U1050" s="1242"/>
      <c r="V1050" s="1242"/>
      <c r="W1050" s="1805"/>
      <c r="X1050" s="1225"/>
      <c r="Y1050" s="1306"/>
      <c r="Z1050" s="1302" t="s">
        <v>11869</v>
      </c>
      <c r="AA1050" s="1303" t="s">
        <v>30</v>
      </c>
      <c r="AB1050" s="1311">
        <v>0.85</v>
      </c>
      <c r="AC1050" s="1746"/>
      <c r="AD1050" s="1220"/>
      <c r="AE1050" s="1306"/>
      <c r="AF1050" s="391">
        <f>ROUND(ROUND(ROUND(ROUND(ROUND(G1016*Q1016,0)*U1040,0)*Y1049,0)*AB1050,0)-AD1045,0)</f>
        <v>179</v>
      </c>
      <c r="AG1050" s="268"/>
    </row>
    <row r="1051" spans="1:33" ht="17.100000000000001" customHeight="1">
      <c r="A1051" s="243">
        <v>63</v>
      </c>
      <c r="B1051" s="351" t="s">
        <v>10207</v>
      </c>
      <c r="C1051" s="870" t="s">
        <v>15221</v>
      </c>
      <c r="D1051" s="1125"/>
      <c r="E1051" s="1125"/>
      <c r="F1051" s="604"/>
      <c r="G1051" s="605"/>
      <c r="H1051" s="605"/>
      <c r="I1051" s="607"/>
      <c r="J1051" s="1593" t="s">
        <v>11892</v>
      </c>
      <c r="K1051" s="641"/>
      <c r="L1051" s="641"/>
      <c r="M1051" s="602"/>
      <c r="N1051" s="1102"/>
      <c r="O1051" s="604"/>
      <c r="P1051" s="605"/>
      <c r="Q1051" s="607"/>
      <c r="R1051" s="670"/>
      <c r="S1051" s="670"/>
      <c r="T1051" s="602"/>
      <c r="U1051" s="602"/>
      <c r="V1051" s="602"/>
      <c r="W1051" s="1233"/>
      <c r="X1051" s="670"/>
      <c r="Y1051" s="1320"/>
      <c r="Z1051" s="1215"/>
      <c r="AA1051" s="1215"/>
      <c r="AB1051" s="1215"/>
      <c r="AC1051" s="1215"/>
      <c r="AD1051" s="1215"/>
      <c r="AE1051" s="1294"/>
      <c r="AF1051" s="391">
        <f>ROUND(ROUND(G1016+K1052,0)*Q1016,0)</f>
        <v>517</v>
      </c>
      <c r="AG1051" s="268"/>
    </row>
    <row r="1052" spans="1:33" ht="17.100000000000001" customHeight="1">
      <c r="A1052" s="243">
        <v>63</v>
      </c>
      <c r="B1052" s="351" t="s">
        <v>10209</v>
      </c>
      <c r="C1052" s="870" t="s">
        <v>15222</v>
      </c>
      <c r="D1052" s="1125"/>
      <c r="E1052" s="1125"/>
      <c r="F1052" s="604"/>
      <c r="G1052" s="605"/>
      <c r="H1052" s="605"/>
      <c r="I1052" s="607"/>
      <c r="J1052" s="1745"/>
      <c r="K1052" s="1250">
        <v>12</v>
      </c>
      <c r="L1052" s="638" t="s">
        <v>16</v>
      </c>
      <c r="M1052" s="605"/>
      <c r="N1052" s="1102"/>
      <c r="O1052" s="604"/>
      <c r="P1052" s="605"/>
      <c r="Q1052" s="607"/>
      <c r="R1052" s="1250"/>
      <c r="S1052" s="1250"/>
      <c r="T1052" s="605"/>
      <c r="U1052" s="605"/>
      <c r="V1052" s="605"/>
      <c r="W1052" s="1234"/>
      <c r="X1052" s="1225"/>
      <c r="Y1052" s="1322"/>
      <c r="Z1052" s="1233" t="s">
        <v>11869</v>
      </c>
      <c r="AA1052" s="670" t="s">
        <v>30</v>
      </c>
      <c r="AB1052" s="1293">
        <v>0.85</v>
      </c>
      <c r="AC1052" s="1215"/>
      <c r="AD1052" s="1215"/>
      <c r="AE1052" s="1294"/>
      <c r="AF1052" s="391">
        <f>ROUND(ROUND(ROUND(G1016+K1052,0)*Q1016,0)*AB1052,0)</f>
        <v>439</v>
      </c>
      <c r="AG1052" s="268"/>
    </row>
    <row r="1053" spans="1:33" ht="17.100000000000001" customHeight="1">
      <c r="A1053" s="243">
        <v>63</v>
      </c>
      <c r="B1053" s="351" t="s">
        <v>10211</v>
      </c>
      <c r="C1053" s="870" t="s">
        <v>15223</v>
      </c>
      <c r="D1053" s="1125"/>
      <c r="E1053" s="1125"/>
      <c r="F1053" s="604"/>
      <c r="G1053" s="605"/>
      <c r="H1053" s="605"/>
      <c r="I1053" s="607"/>
      <c r="J1053" s="1745"/>
      <c r="K1053" s="748"/>
      <c r="L1053" s="1250"/>
      <c r="M1053" s="1316"/>
      <c r="N1053" s="1314"/>
      <c r="O1053" s="1315"/>
      <c r="P1053" s="1316"/>
      <c r="Q1053" s="1317"/>
      <c r="R1053" s="1251"/>
      <c r="S1053" s="1251"/>
      <c r="T1053" s="605"/>
      <c r="U1053" s="605"/>
      <c r="V1053" s="605"/>
      <c r="W1053" s="1684" t="s">
        <v>4703</v>
      </c>
      <c r="X1053" s="670" t="s">
        <v>30</v>
      </c>
      <c r="Y1053" s="1305">
        <f>$Y$657</f>
        <v>0.7</v>
      </c>
      <c r="Z1053" s="1226"/>
      <c r="AA1053" s="1226"/>
      <c r="AB1053" s="1226"/>
      <c r="AC1053" s="1226"/>
      <c r="AD1053" s="1226"/>
      <c r="AE1053" s="1310"/>
      <c r="AF1053" s="391">
        <f>ROUND(ROUND(ROUND(G1016+K1052,0)*Q1016,0)*Y1053,0)</f>
        <v>362</v>
      </c>
      <c r="AG1053" s="268"/>
    </row>
    <row r="1054" spans="1:33" ht="17.100000000000001" customHeight="1">
      <c r="A1054" s="243">
        <v>63</v>
      </c>
      <c r="B1054" s="351" t="s">
        <v>10213</v>
      </c>
      <c r="C1054" s="870" t="s">
        <v>15224</v>
      </c>
      <c r="D1054" s="1125"/>
      <c r="E1054" s="1125"/>
      <c r="F1054" s="604"/>
      <c r="G1054" s="605"/>
      <c r="H1054" s="605"/>
      <c r="I1054" s="607"/>
      <c r="J1054" s="1745"/>
      <c r="K1054" s="748"/>
      <c r="L1054" s="1250"/>
      <c r="M1054" s="1316"/>
      <c r="N1054" s="1314"/>
      <c r="O1054" s="1315"/>
      <c r="P1054" s="1316"/>
      <c r="Q1054" s="1317"/>
      <c r="R1054" s="1251"/>
      <c r="S1054" s="1251"/>
      <c r="T1054" s="605"/>
      <c r="U1054" s="605"/>
      <c r="V1054" s="605"/>
      <c r="W1054" s="1805"/>
      <c r="X1054" s="1225"/>
      <c r="Y1054" s="1306"/>
      <c r="Z1054" s="1302" t="s">
        <v>11869</v>
      </c>
      <c r="AA1054" s="1303" t="s">
        <v>30</v>
      </c>
      <c r="AB1054" s="1304">
        <v>0.85</v>
      </c>
      <c r="AC1054" s="1215"/>
      <c r="AD1054" s="1215"/>
      <c r="AE1054" s="1294"/>
      <c r="AF1054" s="391">
        <f>ROUND(ROUND(ROUND(ROUND(G1016+K1052,0)*Q1016,0)*Y1053,0)*AB1054,0)</f>
        <v>308</v>
      </c>
      <c r="AG1054" s="268"/>
    </row>
    <row r="1055" spans="1:33" ht="17.100000000000001" customHeight="1">
      <c r="A1055" s="243">
        <v>63</v>
      </c>
      <c r="B1055" s="351" t="s">
        <v>10215</v>
      </c>
      <c r="C1055" s="870" t="s">
        <v>15225</v>
      </c>
      <c r="D1055" s="1125"/>
      <c r="E1055" s="1125"/>
      <c r="F1055" s="604"/>
      <c r="G1055" s="605"/>
      <c r="H1055" s="605"/>
      <c r="I1055" s="607"/>
      <c r="J1055" s="1745"/>
      <c r="K1055" s="748"/>
      <c r="L1055" s="1250"/>
      <c r="M1055" s="1316"/>
      <c r="N1055" s="1314"/>
      <c r="O1055" s="1315"/>
      <c r="P1055" s="1316"/>
      <c r="Q1055" s="1317"/>
      <c r="R1055" s="1251"/>
      <c r="S1055" s="1251"/>
      <c r="T1055" s="605"/>
      <c r="U1055" s="605"/>
      <c r="V1055" s="605"/>
      <c r="W1055" s="1684" t="s">
        <v>4708</v>
      </c>
      <c r="X1055" s="670" t="s">
        <v>30</v>
      </c>
      <c r="Y1055" s="1305">
        <f>$Y$659</f>
        <v>0.85</v>
      </c>
      <c r="Z1055" s="1220"/>
      <c r="AA1055" s="1220"/>
      <c r="AB1055" s="1220"/>
      <c r="AC1055" s="1220"/>
      <c r="AD1055" s="1220"/>
      <c r="AE1055" s="1306"/>
      <c r="AF1055" s="391">
        <f>ROUND(ROUND(ROUND(G1016+K1052,0)*Q1016,0)*Y1055,0)</f>
        <v>439</v>
      </c>
      <c r="AG1055" s="268"/>
    </row>
    <row r="1056" spans="1:33" ht="17.100000000000001" customHeight="1">
      <c r="A1056" s="243">
        <v>63</v>
      </c>
      <c r="B1056" s="351" t="s">
        <v>10217</v>
      </c>
      <c r="C1056" s="870" t="s">
        <v>15226</v>
      </c>
      <c r="D1056" s="1125"/>
      <c r="E1056" s="1125"/>
      <c r="F1056" s="604"/>
      <c r="G1056" s="605"/>
      <c r="H1056" s="605"/>
      <c r="I1056" s="607"/>
      <c r="J1056" s="646"/>
      <c r="K1056" s="748"/>
      <c r="L1056" s="1250"/>
      <c r="M1056" s="1316"/>
      <c r="N1056" s="1314"/>
      <c r="O1056" s="1315"/>
      <c r="P1056" s="1316"/>
      <c r="Q1056" s="1317"/>
      <c r="R1056" s="1251"/>
      <c r="S1056" s="1251"/>
      <c r="T1056" s="605"/>
      <c r="U1056" s="605"/>
      <c r="V1056" s="605"/>
      <c r="W1056" s="1805"/>
      <c r="X1056" s="1225"/>
      <c r="Y1056" s="1306"/>
      <c r="Z1056" s="1302" t="s">
        <v>11869</v>
      </c>
      <c r="AA1056" s="1303" t="s">
        <v>30</v>
      </c>
      <c r="AB1056" s="1304">
        <v>0.85</v>
      </c>
      <c r="AC1056" s="1215"/>
      <c r="AD1056" s="1215"/>
      <c r="AE1056" s="1294"/>
      <c r="AF1056" s="391">
        <f>ROUND(ROUND(ROUND(ROUND(G1016+K1052,0)*Q1016,0)*Y1055,0)*AB1056,0)</f>
        <v>373</v>
      </c>
      <c r="AG1056" s="268"/>
    </row>
    <row r="1057" spans="1:33" ht="17.100000000000001" customHeight="1">
      <c r="A1057" s="243">
        <v>63</v>
      </c>
      <c r="B1057" s="351" t="s">
        <v>10219</v>
      </c>
      <c r="C1057" s="870" t="s">
        <v>15227</v>
      </c>
      <c r="D1057" s="1125"/>
      <c r="E1057" s="1125"/>
      <c r="F1057" s="604"/>
      <c r="G1057" s="605"/>
      <c r="H1057" s="605"/>
      <c r="I1057" s="607"/>
      <c r="J1057" s="646"/>
      <c r="K1057" s="748"/>
      <c r="L1057" s="1250"/>
      <c r="M1057" s="1316"/>
      <c r="N1057" s="1314"/>
      <c r="O1057" s="1315"/>
      <c r="P1057" s="1316"/>
      <c r="Q1057" s="1317"/>
      <c r="R1057" s="1251"/>
      <c r="S1057" s="1251"/>
      <c r="T1057" s="605"/>
      <c r="U1057" s="605"/>
      <c r="V1057" s="605"/>
      <c r="W1057" s="1233"/>
      <c r="X1057" s="670"/>
      <c r="Y1057" s="1320"/>
      <c r="Z1057" s="1215"/>
      <c r="AA1057" s="1215"/>
      <c r="AB1057" s="1294"/>
      <c r="AC1057" s="1533" t="s">
        <v>167</v>
      </c>
      <c r="AD1057" s="1250">
        <v>5</v>
      </c>
      <c r="AE1057" s="1308" t="s">
        <v>168</v>
      </c>
      <c r="AF1057" s="391">
        <f>ROUND(ROUND(ROUND(G1016+K1052,0)*Q1016,0)-AD1057,0)</f>
        <v>512</v>
      </c>
      <c r="AG1057" s="268"/>
    </row>
    <row r="1058" spans="1:33" ht="17.100000000000001" customHeight="1">
      <c r="A1058" s="243">
        <v>63</v>
      </c>
      <c r="B1058" s="351" t="s">
        <v>10221</v>
      </c>
      <c r="C1058" s="870" t="s">
        <v>15228</v>
      </c>
      <c r="D1058" s="1125"/>
      <c r="E1058" s="1125"/>
      <c r="F1058" s="604"/>
      <c r="G1058" s="605"/>
      <c r="H1058" s="605"/>
      <c r="I1058" s="607"/>
      <c r="J1058" s="646"/>
      <c r="K1058" s="748"/>
      <c r="L1058" s="1250"/>
      <c r="M1058" s="1316"/>
      <c r="N1058" s="1314"/>
      <c r="O1058" s="1315"/>
      <c r="P1058" s="1316"/>
      <c r="Q1058" s="1317"/>
      <c r="R1058" s="1251"/>
      <c r="S1058" s="1251"/>
      <c r="T1058" s="605"/>
      <c r="U1058" s="605"/>
      <c r="V1058" s="605"/>
      <c r="W1058" s="1234"/>
      <c r="X1058" s="1225"/>
      <c r="Y1058" s="1322"/>
      <c r="Z1058" s="1233" t="s">
        <v>11869</v>
      </c>
      <c r="AA1058" s="670" t="s">
        <v>30</v>
      </c>
      <c r="AB1058" s="1309">
        <v>0.85</v>
      </c>
      <c r="AC1058" s="1745"/>
      <c r="AD1058" s="1250"/>
      <c r="AE1058" s="1308"/>
      <c r="AF1058" s="391">
        <f>ROUND(ROUND(ROUND(ROUND(G1016+K1052,0)*Q1016,0)*AB1058,0)-AD1057,0)</f>
        <v>434</v>
      </c>
      <c r="AG1058" s="268"/>
    </row>
    <row r="1059" spans="1:33" ht="17.100000000000001" customHeight="1">
      <c r="A1059" s="243">
        <v>63</v>
      </c>
      <c r="B1059" s="351" t="s">
        <v>10223</v>
      </c>
      <c r="C1059" s="870" t="s">
        <v>15229</v>
      </c>
      <c r="D1059" s="1125"/>
      <c r="E1059" s="1125"/>
      <c r="F1059" s="604"/>
      <c r="G1059" s="605"/>
      <c r="H1059" s="605"/>
      <c r="I1059" s="607"/>
      <c r="J1059" s="646"/>
      <c r="K1059" s="748"/>
      <c r="L1059" s="1250"/>
      <c r="M1059" s="1316"/>
      <c r="N1059" s="1314"/>
      <c r="O1059" s="1315"/>
      <c r="P1059" s="1316"/>
      <c r="Q1059" s="1317"/>
      <c r="R1059" s="1251"/>
      <c r="S1059" s="1251"/>
      <c r="T1059" s="605"/>
      <c r="U1059" s="605"/>
      <c r="V1059" s="605"/>
      <c r="W1059" s="1684" t="s">
        <v>4703</v>
      </c>
      <c r="X1059" s="1250" t="s">
        <v>30</v>
      </c>
      <c r="Y1059" s="1291">
        <v>0.7</v>
      </c>
      <c r="Z1059" s="1226"/>
      <c r="AA1059" s="1226"/>
      <c r="AB1059" s="1310"/>
      <c r="AC1059" s="1745"/>
      <c r="AD1059" s="1242"/>
      <c r="AE1059" s="1291"/>
      <c r="AF1059" s="391">
        <f>ROUND(ROUND(ROUND(ROUND(G1016+K1052,0)*Q1016,0)*Y1059,0)-AD1057,0)</f>
        <v>357</v>
      </c>
      <c r="AG1059" s="268"/>
    </row>
    <row r="1060" spans="1:33" ht="17.100000000000001" customHeight="1">
      <c r="A1060" s="243">
        <v>63</v>
      </c>
      <c r="B1060" s="351" t="s">
        <v>10225</v>
      </c>
      <c r="C1060" s="870" t="s">
        <v>15230</v>
      </c>
      <c r="D1060" s="1125"/>
      <c r="E1060" s="1125"/>
      <c r="F1060" s="604"/>
      <c r="G1060" s="605"/>
      <c r="H1060" s="605"/>
      <c r="I1060" s="607"/>
      <c r="J1060" s="646"/>
      <c r="K1060" s="748"/>
      <c r="L1060" s="1250"/>
      <c r="M1060" s="1316"/>
      <c r="N1060" s="1314"/>
      <c r="O1060" s="1315"/>
      <c r="P1060" s="1316"/>
      <c r="Q1060" s="1317"/>
      <c r="R1060" s="1251"/>
      <c r="S1060" s="1251"/>
      <c r="T1060" s="605"/>
      <c r="U1060" s="605"/>
      <c r="V1060" s="605"/>
      <c r="W1060" s="1805"/>
      <c r="X1060" s="1225"/>
      <c r="Y1060" s="1306"/>
      <c r="Z1060" s="1302" t="s">
        <v>11869</v>
      </c>
      <c r="AA1060" s="1303" t="s">
        <v>30</v>
      </c>
      <c r="AB1060" s="1311">
        <v>0.85</v>
      </c>
      <c r="AC1060" s="1745"/>
      <c r="AD1060" s="1242"/>
      <c r="AE1060" s="1291"/>
      <c r="AF1060" s="391">
        <f>ROUND(ROUND(ROUND(ROUND(ROUND(G1016+K1052,0)*Q1016,0)*Y1059,0)*AB1060,0)-AD1057,0)</f>
        <v>303</v>
      </c>
      <c r="AG1060" s="268"/>
    </row>
    <row r="1061" spans="1:33" ht="17.100000000000001" customHeight="1">
      <c r="A1061" s="243">
        <v>63</v>
      </c>
      <c r="B1061" s="351" t="s">
        <v>10227</v>
      </c>
      <c r="C1061" s="870" t="s">
        <v>15231</v>
      </c>
      <c r="D1061" s="1125"/>
      <c r="E1061" s="1125"/>
      <c r="F1061" s="604"/>
      <c r="G1061" s="605"/>
      <c r="H1061" s="605"/>
      <c r="I1061" s="607"/>
      <c r="J1061" s="646"/>
      <c r="K1061" s="748"/>
      <c r="L1061" s="1250"/>
      <c r="M1061" s="1316"/>
      <c r="N1061" s="1314"/>
      <c r="O1061" s="1315"/>
      <c r="P1061" s="1316"/>
      <c r="Q1061" s="1317"/>
      <c r="R1061" s="1251"/>
      <c r="S1061" s="1251"/>
      <c r="T1061" s="605"/>
      <c r="U1061" s="605"/>
      <c r="V1061" s="605"/>
      <c r="W1061" s="1684" t="s">
        <v>4708</v>
      </c>
      <c r="X1061" s="1250" t="s">
        <v>30</v>
      </c>
      <c r="Y1061" s="1291">
        <v>0.85</v>
      </c>
      <c r="Z1061" s="1220"/>
      <c r="AA1061" s="1220"/>
      <c r="AB1061" s="1306"/>
      <c r="AC1061" s="1745"/>
      <c r="AD1061" s="1242"/>
      <c r="AE1061" s="1291"/>
      <c r="AF1061" s="391">
        <f>ROUND(ROUND(ROUND(ROUND(G1016+K1052,0)*Q1016,0)*Y1061,0)-AD1057,0)</f>
        <v>434</v>
      </c>
      <c r="AG1061" s="268"/>
    </row>
    <row r="1062" spans="1:33" ht="17.100000000000001" customHeight="1">
      <c r="A1062" s="243">
        <v>63</v>
      </c>
      <c r="B1062" s="351" t="s">
        <v>10229</v>
      </c>
      <c r="C1062" s="870" t="s">
        <v>15232</v>
      </c>
      <c r="D1062" s="1125"/>
      <c r="E1062" s="1125"/>
      <c r="F1062" s="604"/>
      <c r="G1062" s="605"/>
      <c r="H1062" s="605"/>
      <c r="I1062" s="607"/>
      <c r="J1062" s="646"/>
      <c r="K1062" s="748"/>
      <c r="L1062" s="1250"/>
      <c r="M1062" s="1316"/>
      <c r="N1062" s="1314"/>
      <c r="O1062" s="1315"/>
      <c r="P1062" s="1316"/>
      <c r="Q1062" s="1317"/>
      <c r="R1062" s="1251"/>
      <c r="S1062" s="1251"/>
      <c r="T1062" s="605"/>
      <c r="U1062" s="605"/>
      <c r="V1062" s="605"/>
      <c r="W1062" s="1805"/>
      <c r="X1062" s="1225"/>
      <c r="Y1062" s="1306"/>
      <c r="Z1062" s="1302" t="s">
        <v>11869</v>
      </c>
      <c r="AA1062" s="1303" t="s">
        <v>30</v>
      </c>
      <c r="AB1062" s="1311">
        <v>0.85</v>
      </c>
      <c r="AC1062" s="1746"/>
      <c r="AD1062" s="1220"/>
      <c r="AE1062" s="1306"/>
      <c r="AF1062" s="391">
        <f>ROUND(ROUND(ROUND(ROUND(ROUND(G1016+K1052,0)*Q1016,0)*Y1061,0)*AB1062,0)-AD1057,0)</f>
        <v>368</v>
      </c>
      <c r="AG1062" s="268"/>
    </row>
    <row r="1063" spans="1:33" ht="17.100000000000001" customHeight="1">
      <c r="A1063" s="243">
        <v>63</v>
      </c>
      <c r="B1063" s="351" t="s">
        <v>10231</v>
      </c>
      <c r="C1063" s="870" t="s">
        <v>15233</v>
      </c>
      <c r="D1063" s="1125"/>
      <c r="E1063" s="1125"/>
      <c r="F1063" s="1252"/>
      <c r="G1063" s="1296"/>
      <c r="H1063" s="605"/>
      <c r="I1063" s="607"/>
      <c r="J1063" s="646"/>
      <c r="K1063" s="748"/>
      <c r="L1063" s="748"/>
      <c r="M1063" s="1316"/>
      <c r="N1063" s="1314"/>
      <c r="O1063" s="1315"/>
      <c r="P1063" s="1316"/>
      <c r="Q1063" s="1317"/>
      <c r="R1063" s="1749" t="s">
        <v>11301</v>
      </c>
      <c r="S1063" s="1622" t="s">
        <v>235</v>
      </c>
      <c r="T1063" s="602"/>
      <c r="U1063" s="602"/>
      <c r="V1063" s="1286"/>
      <c r="W1063" s="1233"/>
      <c r="X1063" s="670"/>
      <c r="Y1063" s="1320"/>
      <c r="Z1063" s="1215"/>
      <c r="AA1063" s="1215"/>
      <c r="AB1063" s="1215"/>
      <c r="AC1063" s="1215"/>
      <c r="AD1063" s="1215"/>
      <c r="AE1063" s="1294"/>
      <c r="AF1063" s="391">
        <f>ROUND(ROUND(ROUND(G1016+K1052,0)*Q1016,0)*U1064,0)</f>
        <v>362</v>
      </c>
      <c r="AG1063" s="268"/>
    </row>
    <row r="1064" spans="1:33" ht="17.100000000000001" customHeight="1">
      <c r="A1064" s="243">
        <v>63</v>
      </c>
      <c r="B1064" s="351" t="s">
        <v>10233</v>
      </c>
      <c r="C1064" s="870" t="s">
        <v>15234</v>
      </c>
      <c r="D1064" s="1125"/>
      <c r="E1064" s="1125"/>
      <c r="F1064" s="1252"/>
      <c r="G1064" s="1296"/>
      <c r="H1064" s="605"/>
      <c r="I1064" s="607"/>
      <c r="J1064" s="646"/>
      <c r="K1064" s="1250"/>
      <c r="L1064" s="638"/>
      <c r="M1064" s="1316"/>
      <c r="N1064" s="1314"/>
      <c r="O1064" s="1315"/>
      <c r="P1064" s="1316"/>
      <c r="Q1064" s="1317"/>
      <c r="R1064" s="1758"/>
      <c r="S1064" s="1745"/>
      <c r="T1064" s="1250" t="s">
        <v>30</v>
      </c>
      <c r="U1064" s="1242">
        <v>0.7</v>
      </c>
      <c r="V1064" s="607"/>
      <c r="W1064" s="1234"/>
      <c r="X1064" s="1225"/>
      <c r="Y1064" s="1322"/>
      <c r="Z1064" s="1233" t="s">
        <v>11869</v>
      </c>
      <c r="AA1064" s="670" t="s">
        <v>30</v>
      </c>
      <c r="AB1064" s="1293">
        <v>0.85</v>
      </c>
      <c r="AC1064" s="1215"/>
      <c r="AD1064" s="1215"/>
      <c r="AE1064" s="1294"/>
      <c r="AF1064" s="391">
        <f>ROUND(ROUND(ROUND(ROUND(G1016+K1052,0)*Q1016,0)*U1064,0)*AB1064,0)</f>
        <v>308</v>
      </c>
      <c r="AG1064" s="268"/>
    </row>
    <row r="1065" spans="1:33" ht="17.100000000000001" customHeight="1">
      <c r="A1065" s="243">
        <v>63</v>
      </c>
      <c r="B1065" s="351" t="s">
        <v>10235</v>
      </c>
      <c r="C1065" s="870" t="s">
        <v>15235</v>
      </c>
      <c r="D1065" s="604"/>
      <c r="E1065" s="604"/>
      <c r="F1065" s="1131"/>
      <c r="G1065" s="605"/>
      <c r="H1065" s="605"/>
      <c r="I1065" s="607"/>
      <c r="J1065" s="646"/>
      <c r="K1065" s="748"/>
      <c r="L1065" s="748"/>
      <c r="M1065" s="1250"/>
      <c r="N1065" s="1344"/>
      <c r="O1065" s="1345"/>
      <c r="P1065" s="1250"/>
      <c r="Q1065" s="1346"/>
      <c r="R1065" s="1758"/>
      <c r="S1065" s="1745"/>
      <c r="T1065" s="1250"/>
      <c r="U1065" s="1242"/>
      <c r="V1065" s="1291"/>
      <c r="W1065" s="1684" t="s">
        <v>4703</v>
      </c>
      <c r="X1065" s="670" t="s">
        <v>30</v>
      </c>
      <c r="Y1065" s="1305">
        <f>$Y$657</f>
        <v>0.7</v>
      </c>
      <c r="Z1065" s="1226"/>
      <c r="AA1065" s="1226"/>
      <c r="AB1065" s="1226"/>
      <c r="AC1065" s="1226"/>
      <c r="AD1065" s="1226"/>
      <c r="AE1065" s="1310"/>
      <c r="AF1065" s="391">
        <f>ROUND(ROUND(ROUND(ROUND(G1016+K1052,0)*Q1016,0)*U1064,0)*Y1065,0)</f>
        <v>253</v>
      </c>
      <c r="AG1065" s="268"/>
    </row>
    <row r="1066" spans="1:33" ht="17.100000000000001" customHeight="1">
      <c r="A1066" s="243">
        <v>63</v>
      </c>
      <c r="B1066" s="351" t="s">
        <v>10237</v>
      </c>
      <c r="C1066" s="870" t="s">
        <v>15236</v>
      </c>
      <c r="D1066" s="604"/>
      <c r="E1066" s="604"/>
      <c r="F1066" s="1131"/>
      <c r="G1066" s="605"/>
      <c r="H1066" s="605"/>
      <c r="I1066" s="607"/>
      <c r="J1066" s="646"/>
      <c r="K1066" s="748"/>
      <c r="L1066" s="748"/>
      <c r="M1066" s="1250"/>
      <c r="N1066" s="1344"/>
      <c r="O1066" s="1345"/>
      <c r="P1066" s="1250"/>
      <c r="Q1066" s="1346"/>
      <c r="R1066" s="1758"/>
      <c r="S1066" s="1745"/>
      <c r="T1066" s="1250"/>
      <c r="U1066" s="1242"/>
      <c r="V1066" s="1291"/>
      <c r="W1066" s="1805"/>
      <c r="X1066" s="1225"/>
      <c r="Y1066" s="1306"/>
      <c r="Z1066" s="1302" t="s">
        <v>11869</v>
      </c>
      <c r="AA1066" s="1303" t="s">
        <v>30</v>
      </c>
      <c r="AB1066" s="1304">
        <v>0.85</v>
      </c>
      <c r="AC1066" s="1215"/>
      <c r="AD1066" s="1215"/>
      <c r="AE1066" s="1294"/>
      <c r="AF1066" s="391">
        <f>ROUND(ROUND(ROUND(ROUND(ROUND(G1016+K1052,0)*Q1016,0)*U1064,0)*Y1065,0)*AB1066,0)</f>
        <v>215</v>
      </c>
      <c r="AG1066" s="268"/>
    </row>
    <row r="1067" spans="1:33" ht="17.100000000000001" customHeight="1">
      <c r="A1067" s="243">
        <v>63</v>
      </c>
      <c r="B1067" s="351" t="s">
        <v>10239</v>
      </c>
      <c r="C1067" s="870" t="s">
        <v>15237</v>
      </c>
      <c r="D1067" s="604"/>
      <c r="E1067" s="604"/>
      <c r="F1067" s="1131"/>
      <c r="G1067" s="605"/>
      <c r="H1067" s="605"/>
      <c r="I1067" s="607"/>
      <c r="J1067" s="646"/>
      <c r="K1067" s="748"/>
      <c r="L1067" s="748"/>
      <c r="M1067" s="1250"/>
      <c r="N1067" s="1344"/>
      <c r="O1067" s="1345"/>
      <c r="P1067" s="1250"/>
      <c r="Q1067" s="1346"/>
      <c r="R1067" s="1758"/>
      <c r="S1067" s="1745"/>
      <c r="T1067" s="1250"/>
      <c r="U1067" s="1242"/>
      <c r="V1067" s="1291"/>
      <c r="W1067" s="1684" t="s">
        <v>4708</v>
      </c>
      <c r="X1067" s="670" t="s">
        <v>30</v>
      </c>
      <c r="Y1067" s="1305">
        <f>$Y$659</f>
        <v>0.85</v>
      </c>
      <c r="Z1067" s="1220"/>
      <c r="AA1067" s="1220"/>
      <c r="AB1067" s="1220"/>
      <c r="AC1067" s="1220"/>
      <c r="AD1067" s="1220"/>
      <c r="AE1067" s="1306"/>
      <c r="AF1067" s="391">
        <f>ROUND(ROUND(ROUND(ROUND(G1016+K1052,0)*Q1016,0)*U1064,0)*Y1067,0)</f>
        <v>308</v>
      </c>
      <c r="AG1067" s="268"/>
    </row>
    <row r="1068" spans="1:33" ht="17.100000000000001" customHeight="1">
      <c r="A1068" s="243">
        <v>63</v>
      </c>
      <c r="B1068" s="351" t="s">
        <v>10241</v>
      </c>
      <c r="C1068" s="870" t="s">
        <v>15238</v>
      </c>
      <c r="D1068" s="604"/>
      <c r="E1068" s="604"/>
      <c r="F1068" s="1131"/>
      <c r="G1068" s="605"/>
      <c r="H1068" s="605"/>
      <c r="I1068" s="607"/>
      <c r="J1068" s="646"/>
      <c r="K1068" s="748"/>
      <c r="L1068" s="748"/>
      <c r="M1068" s="1250"/>
      <c r="N1068" s="1344"/>
      <c r="O1068" s="1345"/>
      <c r="P1068" s="1250"/>
      <c r="Q1068" s="1346"/>
      <c r="R1068" s="1758"/>
      <c r="S1068" s="1745"/>
      <c r="T1068" s="1250"/>
      <c r="U1068" s="1242"/>
      <c r="V1068" s="1291"/>
      <c r="W1068" s="1805"/>
      <c r="X1068" s="1225"/>
      <c r="Y1068" s="1306"/>
      <c r="Z1068" s="1302" t="s">
        <v>11869</v>
      </c>
      <c r="AA1068" s="1303" t="s">
        <v>30</v>
      </c>
      <c r="AB1068" s="1304">
        <v>0.85</v>
      </c>
      <c r="AC1068" s="1215"/>
      <c r="AD1068" s="1215"/>
      <c r="AE1068" s="1294"/>
      <c r="AF1068" s="391">
        <f>ROUND(ROUND(ROUND(ROUND(ROUND(G1016+K1052,0)*Q1016,0)*U1064,0)*Y1067,0)*AB1068,0)</f>
        <v>262</v>
      </c>
      <c r="AG1068" s="268"/>
    </row>
    <row r="1069" spans="1:33" ht="17.100000000000001" customHeight="1">
      <c r="A1069" s="243">
        <v>63</v>
      </c>
      <c r="B1069" s="351" t="s">
        <v>10243</v>
      </c>
      <c r="C1069" s="870" t="s">
        <v>15239</v>
      </c>
      <c r="D1069" s="604"/>
      <c r="E1069" s="604"/>
      <c r="F1069" s="1131"/>
      <c r="G1069" s="605"/>
      <c r="H1069" s="605"/>
      <c r="I1069" s="607"/>
      <c r="J1069" s="646"/>
      <c r="K1069" s="748"/>
      <c r="L1069" s="748"/>
      <c r="M1069" s="1250"/>
      <c r="N1069" s="1344"/>
      <c r="O1069" s="1345"/>
      <c r="P1069" s="1250"/>
      <c r="Q1069" s="1346"/>
      <c r="R1069" s="1758"/>
      <c r="S1069" s="1745"/>
      <c r="T1069" s="1250"/>
      <c r="U1069" s="1242"/>
      <c r="V1069" s="1291"/>
      <c r="W1069" s="1233"/>
      <c r="X1069" s="670"/>
      <c r="Y1069" s="1320"/>
      <c r="Z1069" s="1215"/>
      <c r="AA1069" s="1215"/>
      <c r="AB1069" s="1294"/>
      <c r="AC1069" s="1533" t="s">
        <v>167</v>
      </c>
      <c r="AD1069" s="1250">
        <v>5</v>
      </c>
      <c r="AE1069" s="1308" t="s">
        <v>168</v>
      </c>
      <c r="AF1069" s="391">
        <f>ROUND(ROUND(ROUND(ROUND(G1016+K1052,0)*Q1016,0)*U1064,0)-AD1069,0)</f>
        <v>357</v>
      </c>
      <c r="AG1069" s="268"/>
    </row>
    <row r="1070" spans="1:33" ht="17.100000000000001" customHeight="1">
      <c r="A1070" s="243">
        <v>63</v>
      </c>
      <c r="B1070" s="351" t="s">
        <v>10245</v>
      </c>
      <c r="C1070" s="870" t="s">
        <v>15240</v>
      </c>
      <c r="D1070" s="604"/>
      <c r="E1070" s="604"/>
      <c r="F1070" s="1131"/>
      <c r="G1070" s="605"/>
      <c r="H1070" s="605"/>
      <c r="I1070" s="607"/>
      <c r="J1070" s="646"/>
      <c r="K1070" s="748"/>
      <c r="L1070" s="748"/>
      <c r="M1070" s="1250"/>
      <c r="N1070" s="1344"/>
      <c r="O1070" s="1345"/>
      <c r="P1070" s="1250"/>
      <c r="Q1070" s="1346"/>
      <c r="R1070" s="1238"/>
      <c r="S1070" s="1246"/>
      <c r="T1070" s="1250"/>
      <c r="U1070" s="1242"/>
      <c r="V1070" s="1291"/>
      <c r="W1070" s="1234"/>
      <c r="X1070" s="1225"/>
      <c r="Y1070" s="1322"/>
      <c r="Z1070" s="1233" t="s">
        <v>11869</v>
      </c>
      <c r="AA1070" s="670" t="s">
        <v>30</v>
      </c>
      <c r="AB1070" s="1309">
        <v>0.85</v>
      </c>
      <c r="AC1070" s="1745"/>
      <c r="AD1070" s="1250"/>
      <c r="AE1070" s="1308"/>
      <c r="AF1070" s="391">
        <f>ROUND(ROUND(ROUND(ROUND(ROUND(G1016+K1052,0)*Q1016,0)*U1064,0)*AB1070,0)-AD1069,0)</f>
        <v>303</v>
      </c>
      <c r="AG1070" s="268"/>
    </row>
    <row r="1071" spans="1:33" ht="17.100000000000001" customHeight="1">
      <c r="A1071" s="243">
        <v>63</v>
      </c>
      <c r="B1071" s="351" t="s">
        <v>10247</v>
      </c>
      <c r="C1071" s="870" t="s">
        <v>15241</v>
      </c>
      <c r="D1071" s="604"/>
      <c r="E1071" s="604"/>
      <c r="F1071" s="1131"/>
      <c r="G1071" s="605"/>
      <c r="H1071" s="605"/>
      <c r="I1071" s="607"/>
      <c r="J1071" s="646"/>
      <c r="K1071" s="748"/>
      <c r="L1071" s="748"/>
      <c r="M1071" s="1250"/>
      <c r="N1071" s="1344"/>
      <c r="O1071" s="1345"/>
      <c r="P1071" s="1250"/>
      <c r="Q1071" s="1346"/>
      <c r="R1071" s="1238"/>
      <c r="S1071" s="1246"/>
      <c r="T1071" s="1250"/>
      <c r="U1071" s="1242"/>
      <c r="V1071" s="1291"/>
      <c r="W1071" s="1684" t="s">
        <v>4703</v>
      </c>
      <c r="X1071" s="1250" t="s">
        <v>30</v>
      </c>
      <c r="Y1071" s="1291">
        <f>$Y$657</f>
        <v>0.7</v>
      </c>
      <c r="Z1071" s="1226"/>
      <c r="AA1071" s="1226"/>
      <c r="AB1071" s="1310"/>
      <c r="AC1071" s="1745"/>
      <c r="AD1071" s="1242"/>
      <c r="AE1071" s="1291"/>
      <c r="AF1071" s="391">
        <f>ROUND(ROUND(ROUND(ROUND(ROUND(G1016+K1052,0)*Q1016,0)*U1064,0)*Y1071,0)-AD1069,0)</f>
        <v>248</v>
      </c>
      <c r="AG1071" s="268"/>
    </row>
    <row r="1072" spans="1:33" ht="17.100000000000001" customHeight="1">
      <c r="A1072" s="243">
        <v>63</v>
      </c>
      <c r="B1072" s="351" t="s">
        <v>10249</v>
      </c>
      <c r="C1072" s="870" t="s">
        <v>15242</v>
      </c>
      <c r="D1072" s="604"/>
      <c r="E1072" s="604"/>
      <c r="F1072" s="1131"/>
      <c r="G1072" s="605"/>
      <c r="H1072" s="605"/>
      <c r="I1072" s="607"/>
      <c r="J1072" s="646"/>
      <c r="K1072" s="748"/>
      <c r="L1072" s="748"/>
      <c r="M1072" s="1250"/>
      <c r="N1072" s="1344"/>
      <c r="O1072" s="1345"/>
      <c r="P1072" s="1250"/>
      <c r="Q1072" s="1346"/>
      <c r="R1072" s="1238"/>
      <c r="S1072" s="1246"/>
      <c r="T1072" s="1250"/>
      <c r="U1072" s="1242"/>
      <c r="V1072" s="1291"/>
      <c r="W1072" s="1805"/>
      <c r="X1072" s="1225"/>
      <c r="Y1072" s="1306"/>
      <c r="Z1072" s="1302" t="s">
        <v>11869</v>
      </c>
      <c r="AA1072" s="1303" t="s">
        <v>30</v>
      </c>
      <c r="AB1072" s="1311">
        <v>0.85</v>
      </c>
      <c r="AC1072" s="1745"/>
      <c r="AD1072" s="1242"/>
      <c r="AE1072" s="1291"/>
      <c r="AF1072" s="391">
        <f>ROUND(ROUND(ROUND(ROUND(ROUND(ROUND(G1016+K1052,0)*Q1016,0)*U1064,0)*Y1071,0)*AB1072,0)-AD1069,0)</f>
        <v>210</v>
      </c>
      <c r="AG1072" s="268"/>
    </row>
    <row r="1073" spans="1:33" ht="17.100000000000001" customHeight="1">
      <c r="A1073" s="243">
        <v>63</v>
      </c>
      <c r="B1073" s="351" t="s">
        <v>10251</v>
      </c>
      <c r="C1073" s="870" t="s">
        <v>15243</v>
      </c>
      <c r="D1073" s="604"/>
      <c r="E1073" s="604"/>
      <c r="F1073" s="1131"/>
      <c r="G1073" s="605"/>
      <c r="H1073" s="605"/>
      <c r="I1073" s="607"/>
      <c r="J1073" s="646"/>
      <c r="K1073" s="748"/>
      <c r="L1073" s="748"/>
      <c r="M1073" s="1250"/>
      <c r="N1073" s="1344"/>
      <c r="O1073" s="1345"/>
      <c r="P1073" s="1250"/>
      <c r="Q1073" s="1346"/>
      <c r="R1073" s="1238"/>
      <c r="S1073" s="1246"/>
      <c r="T1073" s="1250"/>
      <c r="U1073" s="1242"/>
      <c r="V1073" s="1291"/>
      <c r="W1073" s="1684" t="s">
        <v>4708</v>
      </c>
      <c r="X1073" s="1250" t="s">
        <v>30</v>
      </c>
      <c r="Y1073" s="1291">
        <f>$Y$659</f>
        <v>0.85</v>
      </c>
      <c r="Z1073" s="1220"/>
      <c r="AA1073" s="1220"/>
      <c r="AB1073" s="1306"/>
      <c r="AC1073" s="1745"/>
      <c r="AD1073" s="1242"/>
      <c r="AE1073" s="1291"/>
      <c r="AF1073" s="391">
        <f>ROUND(ROUND(ROUND(ROUND(ROUND(G1016+K1052,0)*Q1016,0)*U1064,0)*Y1073,0)-AD1069,0)</f>
        <v>303</v>
      </c>
      <c r="AG1073" s="268"/>
    </row>
    <row r="1074" spans="1:33" ht="17.100000000000001" customHeight="1">
      <c r="A1074" s="243">
        <v>63</v>
      </c>
      <c r="B1074" s="351" t="s">
        <v>10253</v>
      </c>
      <c r="C1074" s="870" t="s">
        <v>15244</v>
      </c>
      <c r="D1074" s="604"/>
      <c r="E1074" s="604"/>
      <c r="F1074" s="1131"/>
      <c r="G1074" s="605"/>
      <c r="H1074" s="605"/>
      <c r="I1074" s="607"/>
      <c r="J1074" s="646"/>
      <c r="K1074" s="748"/>
      <c r="L1074" s="748"/>
      <c r="M1074" s="1250"/>
      <c r="N1074" s="1344"/>
      <c r="O1074" s="1345"/>
      <c r="P1074" s="1250"/>
      <c r="Q1074" s="1346"/>
      <c r="R1074" s="1238"/>
      <c r="S1074" s="1246"/>
      <c r="T1074" s="1250"/>
      <c r="U1074" s="1242"/>
      <c r="V1074" s="1291"/>
      <c r="W1074" s="1805"/>
      <c r="X1074" s="1225"/>
      <c r="Y1074" s="1306"/>
      <c r="Z1074" s="1302" t="s">
        <v>11869</v>
      </c>
      <c r="AA1074" s="1303" t="s">
        <v>30</v>
      </c>
      <c r="AB1074" s="1311">
        <v>0.85</v>
      </c>
      <c r="AC1074" s="1746"/>
      <c r="AD1074" s="1220"/>
      <c r="AE1074" s="1306"/>
      <c r="AF1074" s="391">
        <f>ROUND(ROUND(ROUND(ROUND(ROUND(ROUND(G1016+K1052,0)*Q1016,0)*U1064,0)*Y1073,0)*AB1074,0)-AD1069,0)</f>
        <v>257</v>
      </c>
      <c r="AG1074" s="268"/>
    </row>
    <row r="1075" spans="1:33" ht="17.100000000000001" customHeight="1">
      <c r="A1075" s="243">
        <v>63</v>
      </c>
      <c r="B1075" s="351" t="s">
        <v>10255</v>
      </c>
      <c r="C1075" s="870" t="s">
        <v>15245</v>
      </c>
      <c r="D1075" s="604"/>
      <c r="E1075" s="604"/>
      <c r="F1075" s="1131"/>
      <c r="G1075" s="605"/>
      <c r="H1075" s="605"/>
      <c r="I1075" s="607"/>
      <c r="J1075" s="646"/>
      <c r="K1075" s="748"/>
      <c r="L1075" s="748"/>
      <c r="M1075" s="1250"/>
      <c r="N1075" s="1344"/>
      <c r="O1075" s="1345"/>
      <c r="P1075" s="1250"/>
      <c r="Q1075" s="1346"/>
      <c r="R1075" s="1238"/>
      <c r="S1075" s="1622" t="s">
        <v>237</v>
      </c>
      <c r="T1075" s="670"/>
      <c r="U1075" s="1348"/>
      <c r="V1075" s="1305"/>
      <c r="W1075" s="1233"/>
      <c r="X1075" s="670"/>
      <c r="Y1075" s="1320"/>
      <c r="Z1075" s="1215"/>
      <c r="AA1075" s="1215"/>
      <c r="AB1075" s="1215"/>
      <c r="AC1075" s="1215"/>
      <c r="AD1075" s="1215"/>
      <c r="AE1075" s="1294"/>
      <c r="AF1075" s="391">
        <f>ROUND(ROUND(ROUND(G1016+K1052,0)*Q1016,0)*U1076,0)</f>
        <v>259</v>
      </c>
      <c r="AG1075" s="268"/>
    </row>
    <row r="1076" spans="1:33" ht="17.100000000000001" customHeight="1">
      <c r="A1076" s="243">
        <v>63</v>
      </c>
      <c r="B1076" s="351" t="s">
        <v>10257</v>
      </c>
      <c r="C1076" s="870" t="s">
        <v>15246</v>
      </c>
      <c r="D1076" s="604"/>
      <c r="E1076" s="604"/>
      <c r="F1076" s="1131"/>
      <c r="G1076" s="605"/>
      <c r="H1076" s="605"/>
      <c r="I1076" s="607"/>
      <c r="J1076" s="646"/>
      <c r="K1076" s="748"/>
      <c r="L1076" s="748"/>
      <c r="M1076" s="1250"/>
      <c r="N1076" s="1344"/>
      <c r="O1076" s="1345"/>
      <c r="P1076" s="1250"/>
      <c r="Q1076" s="1346"/>
      <c r="R1076" s="1238"/>
      <c r="S1076" s="1745"/>
      <c r="T1076" s="1250" t="s">
        <v>30</v>
      </c>
      <c r="U1076" s="1242">
        <v>0.5</v>
      </c>
      <c r="V1076" s="1291"/>
      <c r="W1076" s="1234"/>
      <c r="X1076" s="1225"/>
      <c r="Y1076" s="1322"/>
      <c r="Z1076" s="1233" t="s">
        <v>11869</v>
      </c>
      <c r="AA1076" s="670" t="s">
        <v>30</v>
      </c>
      <c r="AB1076" s="1293">
        <v>0.85</v>
      </c>
      <c r="AC1076" s="1215"/>
      <c r="AD1076" s="1215"/>
      <c r="AE1076" s="1294"/>
      <c r="AF1076" s="391">
        <f>ROUND(ROUND(ROUND(ROUND(G1016+K1052,0)*Q1016,0)*U1076,0)*AB1076,0)</f>
        <v>220</v>
      </c>
      <c r="AG1076" s="268"/>
    </row>
    <row r="1077" spans="1:33" ht="17.100000000000001" customHeight="1">
      <c r="A1077" s="243">
        <v>63</v>
      </c>
      <c r="B1077" s="351" t="s">
        <v>10259</v>
      </c>
      <c r="C1077" s="870" t="s">
        <v>15247</v>
      </c>
      <c r="D1077" s="604"/>
      <c r="E1077" s="604"/>
      <c r="F1077" s="1131"/>
      <c r="G1077" s="605"/>
      <c r="H1077" s="605"/>
      <c r="I1077" s="607"/>
      <c r="J1077" s="646"/>
      <c r="K1077" s="748"/>
      <c r="L1077" s="748"/>
      <c r="M1077" s="1250"/>
      <c r="N1077" s="1344"/>
      <c r="O1077" s="1345"/>
      <c r="P1077" s="1250"/>
      <c r="Q1077" s="1346"/>
      <c r="R1077" s="1238"/>
      <c r="S1077" s="1745"/>
      <c r="T1077" s="1250"/>
      <c r="U1077" s="1242"/>
      <c r="V1077" s="1291"/>
      <c r="W1077" s="1684" t="s">
        <v>4703</v>
      </c>
      <c r="X1077" s="670" t="s">
        <v>30</v>
      </c>
      <c r="Y1077" s="1305">
        <f>$Y$657</f>
        <v>0.7</v>
      </c>
      <c r="Z1077" s="1226"/>
      <c r="AA1077" s="1226"/>
      <c r="AB1077" s="1226"/>
      <c r="AC1077" s="1226"/>
      <c r="AD1077" s="1226"/>
      <c r="AE1077" s="1310"/>
      <c r="AF1077" s="391">
        <f>ROUND(ROUND(ROUND(ROUND(G1016+K1052,0)*Q1016,0)*U1076,0)*Y1077,0)</f>
        <v>181</v>
      </c>
      <c r="AG1077" s="268"/>
    </row>
    <row r="1078" spans="1:33" ht="17.100000000000001" customHeight="1">
      <c r="A1078" s="243">
        <v>63</v>
      </c>
      <c r="B1078" s="351" t="s">
        <v>10261</v>
      </c>
      <c r="C1078" s="870" t="s">
        <v>15248</v>
      </c>
      <c r="D1078" s="604"/>
      <c r="E1078" s="604"/>
      <c r="F1078" s="1131"/>
      <c r="G1078" s="605"/>
      <c r="H1078" s="605"/>
      <c r="I1078" s="607"/>
      <c r="J1078" s="646"/>
      <c r="K1078" s="748"/>
      <c r="L1078" s="748"/>
      <c r="M1078" s="1250"/>
      <c r="N1078" s="1344"/>
      <c r="O1078" s="1345"/>
      <c r="P1078" s="1250"/>
      <c r="Q1078" s="1346"/>
      <c r="R1078" s="1238"/>
      <c r="S1078" s="1745"/>
      <c r="T1078" s="1250"/>
      <c r="U1078" s="1242"/>
      <c r="V1078" s="1291"/>
      <c r="W1078" s="1805"/>
      <c r="X1078" s="1225"/>
      <c r="Y1078" s="1306"/>
      <c r="Z1078" s="1302" t="s">
        <v>11869</v>
      </c>
      <c r="AA1078" s="1303" t="s">
        <v>30</v>
      </c>
      <c r="AB1078" s="1304">
        <v>0.85</v>
      </c>
      <c r="AC1078" s="1215"/>
      <c r="AD1078" s="1215"/>
      <c r="AE1078" s="1294"/>
      <c r="AF1078" s="391">
        <f>ROUND(ROUND(ROUND(ROUND(ROUND(G1016+K1052,0)*Q1016,0)*U1076,0)*Y1077,0)*AB1078,0)</f>
        <v>154</v>
      </c>
      <c r="AG1078" s="268"/>
    </row>
    <row r="1079" spans="1:33" ht="17.100000000000001" customHeight="1">
      <c r="A1079" s="243">
        <v>63</v>
      </c>
      <c r="B1079" s="351" t="s">
        <v>10263</v>
      </c>
      <c r="C1079" s="870" t="s">
        <v>15249</v>
      </c>
      <c r="D1079" s="604"/>
      <c r="E1079" s="604"/>
      <c r="F1079" s="1131"/>
      <c r="G1079" s="605"/>
      <c r="H1079" s="605"/>
      <c r="I1079" s="607"/>
      <c r="J1079" s="646"/>
      <c r="K1079" s="748"/>
      <c r="L1079" s="748"/>
      <c r="M1079" s="1250"/>
      <c r="N1079" s="1344"/>
      <c r="O1079" s="1345"/>
      <c r="P1079" s="1250"/>
      <c r="Q1079" s="1346"/>
      <c r="R1079" s="1238"/>
      <c r="S1079" s="1745"/>
      <c r="T1079" s="1250"/>
      <c r="U1079" s="1242"/>
      <c r="V1079" s="1291"/>
      <c r="W1079" s="1684" t="s">
        <v>4708</v>
      </c>
      <c r="X1079" s="670" t="s">
        <v>30</v>
      </c>
      <c r="Y1079" s="1305">
        <f>$Y$659</f>
        <v>0.85</v>
      </c>
      <c r="Z1079" s="1220"/>
      <c r="AA1079" s="1220"/>
      <c r="AB1079" s="1220"/>
      <c r="AC1079" s="1220"/>
      <c r="AD1079" s="1220"/>
      <c r="AE1079" s="1306"/>
      <c r="AF1079" s="391">
        <f>ROUND(ROUND(ROUND(ROUND(G1016+K1052,0)*Q1016,0)*U1076,0)*Y1079,0)</f>
        <v>220</v>
      </c>
      <c r="AG1079" s="268"/>
    </row>
    <row r="1080" spans="1:33" ht="17.100000000000001" customHeight="1">
      <c r="A1080" s="243">
        <v>63</v>
      </c>
      <c r="B1080" s="351" t="s">
        <v>10265</v>
      </c>
      <c r="C1080" s="870" t="s">
        <v>15250</v>
      </c>
      <c r="D1080" s="604"/>
      <c r="E1080" s="604"/>
      <c r="F1080" s="1131"/>
      <c r="G1080" s="605"/>
      <c r="H1080" s="605"/>
      <c r="I1080" s="607"/>
      <c r="J1080" s="646"/>
      <c r="K1080" s="748"/>
      <c r="L1080" s="748"/>
      <c r="M1080" s="1250"/>
      <c r="N1080" s="1344"/>
      <c r="O1080" s="1345"/>
      <c r="P1080" s="1250"/>
      <c r="Q1080" s="1346"/>
      <c r="R1080" s="1238"/>
      <c r="S1080" s="1745"/>
      <c r="T1080" s="1250"/>
      <c r="U1080" s="1242"/>
      <c r="V1080" s="1291"/>
      <c r="W1080" s="1805"/>
      <c r="X1080" s="1225"/>
      <c r="Y1080" s="1306"/>
      <c r="Z1080" s="1302" t="s">
        <v>11869</v>
      </c>
      <c r="AA1080" s="1303" t="s">
        <v>30</v>
      </c>
      <c r="AB1080" s="1304">
        <v>0.85</v>
      </c>
      <c r="AC1080" s="1215"/>
      <c r="AD1080" s="1215"/>
      <c r="AE1080" s="1294"/>
      <c r="AF1080" s="391">
        <f>ROUND(ROUND(ROUND(ROUND(ROUND(G1016+K1052,0)*Q1016,0)*U1076,0)*Y1079,0)*AB1080,0)</f>
        <v>187</v>
      </c>
      <c r="AG1080" s="268"/>
    </row>
    <row r="1081" spans="1:33" ht="17.100000000000001" customHeight="1">
      <c r="A1081" s="243">
        <v>63</v>
      </c>
      <c r="B1081" s="351" t="s">
        <v>10267</v>
      </c>
      <c r="C1081" s="870" t="s">
        <v>15251</v>
      </c>
      <c r="D1081" s="604"/>
      <c r="E1081" s="604"/>
      <c r="F1081" s="1131"/>
      <c r="G1081" s="605"/>
      <c r="H1081" s="605"/>
      <c r="I1081" s="607"/>
      <c r="J1081" s="646"/>
      <c r="K1081" s="748"/>
      <c r="L1081" s="748"/>
      <c r="M1081" s="1250"/>
      <c r="N1081" s="1344"/>
      <c r="O1081" s="1345"/>
      <c r="P1081" s="1250"/>
      <c r="Q1081" s="1346"/>
      <c r="R1081" s="1238"/>
      <c r="S1081" s="1745"/>
      <c r="T1081" s="1250"/>
      <c r="U1081" s="1242"/>
      <c r="V1081" s="1291"/>
      <c r="W1081" s="1233"/>
      <c r="X1081" s="670"/>
      <c r="Y1081" s="1320"/>
      <c r="Z1081" s="1215"/>
      <c r="AA1081" s="1215"/>
      <c r="AB1081" s="1294"/>
      <c r="AC1081" s="1533" t="s">
        <v>167</v>
      </c>
      <c r="AD1081" s="1250">
        <v>5</v>
      </c>
      <c r="AE1081" s="1308" t="s">
        <v>168</v>
      </c>
      <c r="AF1081" s="391">
        <f>ROUND(ROUND(ROUND(ROUND(G1016+K1052,0)*Q1016,0)*U1076,0)-AD1081,0)</f>
        <v>254</v>
      </c>
      <c r="AG1081" s="268"/>
    </row>
    <row r="1082" spans="1:33" ht="17.100000000000001" customHeight="1">
      <c r="A1082" s="243">
        <v>63</v>
      </c>
      <c r="B1082" s="351" t="s">
        <v>10269</v>
      </c>
      <c r="C1082" s="870" t="s">
        <v>15252</v>
      </c>
      <c r="D1082" s="604"/>
      <c r="E1082" s="604"/>
      <c r="F1082" s="1131"/>
      <c r="G1082" s="605"/>
      <c r="H1082" s="605"/>
      <c r="I1082" s="607"/>
      <c r="J1082" s="646"/>
      <c r="K1082" s="748"/>
      <c r="L1082" s="748"/>
      <c r="M1082" s="1250"/>
      <c r="N1082" s="1344"/>
      <c r="O1082" s="1345"/>
      <c r="P1082" s="1250"/>
      <c r="Q1082" s="1346"/>
      <c r="R1082" s="1238"/>
      <c r="S1082" s="1745"/>
      <c r="T1082" s="1250"/>
      <c r="U1082" s="1242"/>
      <c r="V1082" s="1242"/>
      <c r="W1082" s="1234"/>
      <c r="X1082" s="1225"/>
      <c r="Y1082" s="1322"/>
      <c r="Z1082" s="1233" t="s">
        <v>11869</v>
      </c>
      <c r="AA1082" s="670" t="s">
        <v>30</v>
      </c>
      <c r="AB1082" s="1309">
        <v>0.85</v>
      </c>
      <c r="AC1082" s="1745"/>
      <c r="AD1082" s="1250"/>
      <c r="AE1082" s="1308"/>
      <c r="AF1082" s="391">
        <f>ROUND(ROUND(ROUND(ROUND(ROUND(G1016+K1052,0)*Q1016,0)*U1076,0)*AB1082,0)-AD1081,0)</f>
        <v>215</v>
      </c>
      <c r="AG1082" s="268"/>
    </row>
    <row r="1083" spans="1:33" ht="17.100000000000001" customHeight="1">
      <c r="A1083" s="243">
        <v>63</v>
      </c>
      <c r="B1083" s="351" t="s">
        <v>10271</v>
      </c>
      <c r="C1083" s="870" t="s">
        <v>15253</v>
      </c>
      <c r="D1083" s="604"/>
      <c r="E1083" s="604"/>
      <c r="F1083" s="1131"/>
      <c r="G1083" s="605"/>
      <c r="H1083" s="605"/>
      <c r="I1083" s="607"/>
      <c r="J1083" s="646"/>
      <c r="K1083" s="748"/>
      <c r="L1083" s="748"/>
      <c r="M1083" s="1250"/>
      <c r="N1083" s="1344"/>
      <c r="O1083" s="1345"/>
      <c r="P1083" s="1250"/>
      <c r="Q1083" s="1346"/>
      <c r="R1083" s="1238"/>
      <c r="S1083" s="1745"/>
      <c r="T1083" s="1250"/>
      <c r="U1083" s="1242"/>
      <c r="V1083" s="1242"/>
      <c r="W1083" s="1684" t="s">
        <v>4703</v>
      </c>
      <c r="X1083" s="1250" t="s">
        <v>30</v>
      </c>
      <c r="Y1083" s="1291">
        <f>$Y$657</f>
        <v>0.7</v>
      </c>
      <c r="Z1083" s="1226"/>
      <c r="AA1083" s="1226"/>
      <c r="AB1083" s="1310"/>
      <c r="AC1083" s="1745"/>
      <c r="AD1083" s="1242"/>
      <c r="AE1083" s="1291"/>
      <c r="AF1083" s="391">
        <f>ROUND(ROUND(ROUND(ROUND(ROUND(G1016+K1052,0)*Q1016,0)*U1076,0)*Y1083,0)-AD1081,0)</f>
        <v>176</v>
      </c>
      <c r="AG1083" s="268"/>
    </row>
    <row r="1084" spans="1:33" ht="17.100000000000001" customHeight="1">
      <c r="A1084" s="243">
        <v>63</v>
      </c>
      <c r="B1084" s="351" t="s">
        <v>10273</v>
      </c>
      <c r="C1084" s="870" t="s">
        <v>15254</v>
      </c>
      <c r="D1084" s="604"/>
      <c r="E1084" s="604"/>
      <c r="F1084" s="1131"/>
      <c r="G1084" s="605"/>
      <c r="H1084" s="605"/>
      <c r="I1084" s="607"/>
      <c r="J1084" s="646"/>
      <c r="K1084" s="748"/>
      <c r="L1084" s="748"/>
      <c r="M1084" s="1250"/>
      <c r="N1084" s="1344"/>
      <c r="O1084" s="1345"/>
      <c r="P1084" s="1250"/>
      <c r="Q1084" s="1346"/>
      <c r="R1084" s="1238"/>
      <c r="S1084" s="1745"/>
      <c r="T1084" s="1250"/>
      <c r="U1084" s="1242"/>
      <c r="V1084" s="1242"/>
      <c r="W1084" s="1805"/>
      <c r="X1084" s="1225"/>
      <c r="Y1084" s="1306"/>
      <c r="Z1084" s="1302" t="s">
        <v>11869</v>
      </c>
      <c r="AA1084" s="1303" t="s">
        <v>30</v>
      </c>
      <c r="AB1084" s="1311">
        <v>0.85</v>
      </c>
      <c r="AC1084" s="1745"/>
      <c r="AD1084" s="1242"/>
      <c r="AE1084" s="1291"/>
      <c r="AF1084" s="391">
        <f>ROUND(ROUND(ROUND(ROUND(ROUND(ROUND(G1016+K1052,0)*Q1016,0)*U1076,0)*Y1083,0)*AB1084,0)-AD1081,0)</f>
        <v>149</v>
      </c>
      <c r="AG1084" s="268"/>
    </row>
    <row r="1085" spans="1:33" ht="17.100000000000001" customHeight="1">
      <c r="A1085" s="243">
        <v>63</v>
      </c>
      <c r="B1085" s="351" t="s">
        <v>10275</v>
      </c>
      <c r="C1085" s="870" t="s">
        <v>15255</v>
      </c>
      <c r="D1085" s="604"/>
      <c r="E1085" s="604"/>
      <c r="F1085" s="1131"/>
      <c r="G1085" s="605"/>
      <c r="H1085" s="605"/>
      <c r="I1085" s="607"/>
      <c r="J1085" s="646"/>
      <c r="K1085" s="748"/>
      <c r="L1085" s="748"/>
      <c r="M1085" s="1250"/>
      <c r="N1085" s="1344"/>
      <c r="O1085" s="1345"/>
      <c r="P1085" s="1250"/>
      <c r="Q1085" s="1346"/>
      <c r="R1085" s="1254"/>
      <c r="S1085" s="1238"/>
      <c r="T1085" s="1250"/>
      <c r="U1085" s="1242"/>
      <c r="V1085" s="1242"/>
      <c r="W1085" s="1684" t="s">
        <v>4708</v>
      </c>
      <c r="X1085" s="1250" t="s">
        <v>30</v>
      </c>
      <c r="Y1085" s="1291">
        <f>$Y$659</f>
        <v>0.85</v>
      </c>
      <c r="Z1085" s="1220"/>
      <c r="AA1085" s="1220"/>
      <c r="AB1085" s="1306"/>
      <c r="AC1085" s="1745"/>
      <c r="AD1085" s="1242"/>
      <c r="AE1085" s="1291"/>
      <c r="AF1085" s="391">
        <f>ROUND(ROUND(ROUND(ROUND(ROUND(G1016+K1052,0)*Q1016,0)*U1076,0)*Y1085,0)-AD1081,0)</f>
        <v>215</v>
      </c>
      <c r="AG1085" s="268"/>
    </row>
    <row r="1086" spans="1:33" ht="17.100000000000001" customHeight="1">
      <c r="A1086" s="243">
        <v>63</v>
      </c>
      <c r="B1086" s="351" t="s">
        <v>10277</v>
      </c>
      <c r="C1086" s="870" t="s">
        <v>15256</v>
      </c>
      <c r="D1086" s="604"/>
      <c r="E1086" s="604"/>
      <c r="F1086" s="1131"/>
      <c r="G1086" s="605"/>
      <c r="H1086" s="605"/>
      <c r="I1086" s="607"/>
      <c r="J1086" s="647"/>
      <c r="K1086" s="1104"/>
      <c r="L1086" s="1104"/>
      <c r="M1086" s="1351"/>
      <c r="N1086" s="1344"/>
      <c r="O1086" s="1352"/>
      <c r="P1086" s="1225"/>
      <c r="Q1086" s="1351"/>
      <c r="R1086" s="1255"/>
      <c r="S1086" s="1238"/>
      <c r="T1086" s="1250"/>
      <c r="U1086" s="1242"/>
      <c r="V1086" s="1242"/>
      <c r="W1086" s="1805"/>
      <c r="X1086" s="1225"/>
      <c r="Y1086" s="1306"/>
      <c r="Z1086" s="1302" t="s">
        <v>11869</v>
      </c>
      <c r="AA1086" s="1303" t="s">
        <v>30</v>
      </c>
      <c r="AB1086" s="1311">
        <v>0.85</v>
      </c>
      <c r="AC1086" s="1746"/>
      <c r="AD1086" s="1220"/>
      <c r="AE1086" s="1306"/>
      <c r="AF1086" s="391">
        <f>ROUND(ROUND(ROUND(ROUND(ROUND(ROUND(G1016+K1052,0)*Q1016,0)*U1076,0)*Y1085,0)*AB1086,0)-AD1081,0)</f>
        <v>182</v>
      </c>
      <c r="AG1086" s="268"/>
    </row>
    <row r="1087" spans="1:33" ht="17.100000000000001" customHeight="1">
      <c r="A1087" s="243">
        <v>63</v>
      </c>
      <c r="B1087" s="351" t="s">
        <v>10279</v>
      </c>
      <c r="C1087" s="870" t="s">
        <v>15257</v>
      </c>
      <c r="D1087" s="604"/>
      <c r="E1087" s="604"/>
      <c r="F1087" s="1131"/>
      <c r="G1087" s="605"/>
      <c r="H1087" s="605"/>
      <c r="I1087" s="607"/>
      <c r="J1087" s="646"/>
      <c r="K1087" s="748"/>
      <c r="L1087" s="748"/>
      <c r="M1087" s="1250"/>
      <c r="N1087" s="1314"/>
      <c r="O1087" s="1593" t="s">
        <v>237</v>
      </c>
      <c r="P1087" s="605"/>
      <c r="Q1087" s="607"/>
      <c r="R1087" s="670"/>
      <c r="S1087" s="670"/>
      <c r="T1087" s="602"/>
      <c r="U1087" s="602"/>
      <c r="V1087" s="1286"/>
      <c r="W1087" s="1233"/>
      <c r="X1087" s="670"/>
      <c r="Y1087" s="1320"/>
      <c r="Z1087" s="1215"/>
      <c r="AA1087" s="1215"/>
      <c r="AB1087" s="1215"/>
      <c r="AC1087" s="1215"/>
      <c r="AD1087" s="1215"/>
      <c r="AE1087" s="1294"/>
      <c r="AF1087" s="391">
        <f>ROUND(G1016*Q1088,0)</f>
        <v>363</v>
      </c>
      <c r="AG1087" s="268"/>
    </row>
    <row r="1088" spans="1:33" ht="17.100000000000001" customHeight="1">
      <c r="A1088" s="243">
        <v>63</v>
      </c>
      <c r="B1088" s="351" t="s">
        <v>10281</v>
      </c>
      <c r="C1088" s="870" t="s">
        <v>15258</v>
      </c>
      <c r="D1088" s="604"/>
      <c r="E1088" s="604"/>
      <c r="F1088" s="1131"/>
      <c r="G1088" s="605"/>
      <c r="H1088" s="605"/>
      <c r="I1088" s="607"/>
      <c r="J1088" s="646"/>
      <c r="K1088" s="748"/>
      <c r="L1088" s="748"/>
      <c r="M1088" s="1250"/>
      <c r="N1088" s="1102"/>
      <c r="O1088" s="1745"/>
      <c r="P1088" s="1250" t="s">
        <v>30</v>
      </c>
      <c r="Q1088" s="1291">
        <v>0.5</v>
      </c>
      <c r="R1088" s="1250"/>
      <c r="S1088" s="1250"/>
      <c r="T1088" s="605"/>
      <c r="U1088" s="605"/>
      <c r="V1088" s="607"/>
      <c r="W1088" s="1234"/>
      <c r="X1088" s="1225"/>
      <c r="Y1088" s="1322"/>
      <c r="Z1088" s="1233" t="s">
        <v>11869</v>
      </c>
      <c r="AA1088" s="670" t="s">
        <v>30</v>
      </c>
      <c r="AB1088" s="1293">
        <v>0.85</v>
      </c>
      <c r="AC1088" s="1215"/>
      <c r="AD1088" s="1215"/>
      <c r="AE1088" s="1294"/>
      <c r="AF1088" s="391">
        <f>ROUND(ROUND(G1016*Q1088,0)*AB1088,0)</f>
        <v>309</v>
      </c>
      <c r="AG1088" s="268"/>
    </row>
    <row r="1089" spans="1:33" ht="17.100000000000001" customHeight="1">
      <c r="A1089" s="243">
        <v>63</v>
      </c>
      <c r="B1089" s="351" t="s">
        <v>10283</v>
      </c>
      <c r="C1089" s="870" t="s">
        <v>15259</v>
      </c>
      <c r="D1089" s="646"/>
      <c r="E1089" s="646"/>
      <c r="F1089" s="637"/>
      <c r="G1089" s="638"/>
      <c r="H1089" s="638"/>
      <c r="I1089" s="744"/>
      <c r="J1089" s="604"/>
      <c r="K1089" s="605"/>
      <c r="L1089" s="1321"/>
      <c r="M1089" s="1251"/>
      <c r="N1089" s="1339"/>
      <c r="O1089" s="1745"/>
      <c r="P1089" s="1251"/>
      <c r="Q1089" s="1334"/>
      <c r="R1089" s="1251"/>
      <c r="S1089" s="1251"/>
      <c r="T1089" s="605"/>
      <c r="U1089" s="605"/>
      <c r="V1089" s="607"/>
      <c r="W1089" s="1684" t="s">
        <v>4703</v>
      </c>
      <c r="X1089" s="670" t="s">
        <v>30</v>
      </c>
      <c r="Y1089" s="1305">
        <v>0.7</v>
      </c>
      <c r="Z1089" s="1226"/>
      <c r="AA1089" s="1226"/>
      <c r="AB1089" s="1226"/>
      <c r="AC1089" s="1226"/>
      <c r="AD1089" s="1226"/>
      <c r="AE1089" s="1310"/>
      <c r="AF1089" s="391">
        <f>ROUND(ROUND(G1016*Q1088,0)*Y1089,0)</f>
        <v>254</v>
      </c>
      <c r="AG1089" s="268"/>
    </row>
    <row r="1090" spans="1:33" ht="17.100000000000001" customHeight="1">
      <c r="A1090" s="243">
        <v>63</v>
      </c>
      <c r="B1090" s="351" t="s">
        <v>10285</v>
      </c>
      <c r="C1090" s="870" t="s">
        <v>15260</v>
      </c>
      <c r="D1090" s="646"/>
      <c r="E1090" s="646"/>
      <c r="F1090" s="637"/>
      <c r="G1090" s="638"/>
      <c r="H1090" s="638"/>
      <c r="I1090" s="744"/>
      <c r="J1090" s="604"/>
      <c r="K1090" s="605"/>
      <c r="L1090" s="1321"/>
      <c r="M1090" s="1251"/>
      <c r="N1090" s="1339"/>
      <c r="O1090" s="1745"/>
      <c r="P1090" s="1251"/>
      <c r="Q1090" s="1334"/>
      <c r="R1090" s="1251"/>
      <c r="S1090" s="1251"/>
      <c r="T1090" s="605"/>
      <c r="U1090" s="605"/>
      <c r="V1090" s="607"/>
      <c r="W1090" s="1805"/>
      <c r="X1090" s="1225"/>
      <c r="Y1090" s="1306"/>
      <c r="Z1090" s="1302" t="s">
        <v>11869</v>
      </c>
      <c r="AA1090" s="1303" t="s">
        <v>30</v>
      </c>
      <c r="AB1090" s="1304">
        <v>0.85</v>
      </c>
      <c r="AC1090" s="1215"/>
      <c r="AD1090" s="1215"/>
      <c r="AE1090" s="1294"/>
      <c r="AF1090" s="391">
        <f>ROUND(ROUND(ROUND(G1016*Q1088,0)*Y1089,0)*AB1090,0)</f>
        <v>216</v>
      </c>
      <c r="AG1090" s="268"/>
    </row>
    <row r="1091" spans="1:33" ht="17.100000000000001" customHeight="1">
      <c r="A1091" s="243">
        <v>63</v>
      </c>
      <c r="B1091" s="351" t="s">
        <v>10287</v>
      </c>
      <c r="C1091" s="870" t="s">
        <v>15261</v>
      </c>
      <c r="D1091" s="646"/>
      <c r="E1091" s="646"/>
      <c r="F1091" s="637"/>
      <c r="G1091" s="638"/>
      <c r="H1091" s="638"/>
      <c r="I1091" s="744"/>
      <c r="J1091" s="604"/>
      <c r="K1091" s="605"/>
      <c r="L1091" s="1321"/>
      <c r="M1091" s="1251"/>
      <c r="N1091" s="1339"/>
      <c r="O1091" s="1745"/>
      <c r="P1091" s="1251"/>
      <c r="Q1091" s="1334"/>
      <c r="R1091" s="1251"/>
      <c r="S1091" s="1251"/>
      <c r="T1091" s="605"/>
      <c r="U1091" s="605"/>
      <c r="V1091" s="607"/>
      <c r="W1091" s="1684" t="s">
        <v>4708</v>
      </c>
      <c r="X1091" s="670" t="s">
        <v>30</v>
      </c>
      <c r="Y1091" s="1305">
        <v>0.85</v>
      </c>
      <c r="Z1091" s="1220"/>
      <c r="AA1091" s="1220"/>
      <c r="AB1091" s="1220"/>
      <c r="AC1091" s="1220"/>
      <c r="AD1091" s="1220"/>
      <c r="AE1091" s="1306"/>
      <c r="AF1091" s="391">
        <f>ROUND(ROUND(G1016*Q1088,0)*Y1091,0)</f>
        <v>309</v>
      </c>
      <c r="AG1091" s="268"/>
    </row>
    <row r="1092" spans="1:33" ht="17.100000000000001" customHeight="1">
      <c r="A1092" s="243">
        <v>63</v>
      </c>
      <c r="B1092" s="351" t="s">
        <v>10289</v>
      </c>
      <c r="C1092" s="870" t="s">
        <v>15262</v>
      </c>
      <c r="D1092" s="646"/>
      <c r="E1092" s="646"/>
      <c r="F1092" s="637"/>
      <c r="G1092" s="638"/>
      <c r="H1092" s="638"/>
      <c r="I1092" s="744"/>
      <c r="J1092" s="604"/>
      <c r="K1092" s="605"/>
      <c r="L1092" s="1321"/>
      <c r="M1092" s="1251"/>
      <c r="N1092" s="1339"/>
      <c r="O1092" s="1745"/>
      <c r="P1092" s="1251"/>
      <c r="Q1092" s="1334"/>
      <c r="R1092" s="1251"/>
      <c r="S1092" s="1251"/>
      <c r="T1092" s="605"/>
      <c r="U1092" s="605"/>
      <c r="V1092" s="607"/>
      <c r="W1092" s="1805"/>
      <c r="X1092" s="1225"/>
      <c r="Y1092" s="1306"/>
      <c r="Z1092" s="1302" t="s">
        <v>11869</v>
      </c>
      <c r="AA1092" s="1303" t="s">
        <v>30</v>
      </c>
      <c r="AB1092" s="1304">
        <v>0.85</v>
      </c>
      <c r="AC1092" s="1215"/>
      <c r="AD1092" s="1215"/>
      <c r="AE1092" s="1294"/>
      <c r="AF1092" s="391">
        <f>ROUND(ROUND(ROUND(G1016*Q1088,0)*Y1091,0)*AB1092,0)</f>
        <v>263</v>
      </c>
      <c r="AG1092" s="268"/>
    </row>
    <row r="1093" spans="1:33" ht="17.100000000000001" customHeight="1">
      <c r="A1093" s="243">
        <v>63</v>
      </c>
      <c r="B1093" s="351" t="s">
        <v>10291</v>
      </c>
      <c r="C1093" s="870" t="s">
        <v>15263</v>
      </c>
      <c r="D1093" s="646"/>
      <c r="E1093" s="646"/>
      <c r="F1093" s="637"/>
      <c r="G1093" s="638"/>
      <c r="H1093" s="638"/>
      <c r="I1093" s="744"/>
      <c r="J1093" s="604"/>
      <c r="K1093" s="605"/>
      <c r="L1093" s="1321"/>
      <c r="M1093" s="1251"/>
      <c r="N1093" s="1339"/>
      <c r="O1093" s="1745"/>
      <c r="P1093" s="1251"/>
      <c r="Q1093" s="1334"/>
      <c r="R1093" s="1251"/>
      <c r="S1093" s="1251"/>
      <c r="T1093" s="605"/>
      <c r="U1093" s="605"/>
      <c r="V1093" s="607"/>
      <c r="W1093" s="1233"/>
      <c r="X1093" s="670"/>
      <c r="Y1093" s="1320"/>
      <c r="Z1093" s="1215"/>
      <c r="AA1093" s="1215"/>
      <c r="AB1093" s="1294"/>
      <c r="AC1093" s="1533" t="s">
        <v>167</v>
      </c>
      <c r="AD1093" s="1250">
        <v>5</v>
      </c>
      <c r="AE1093" s="1308" t="s">
        <v>168</v>
      </c>
      <c r="AF1093" s="391">
        <f>ROUND(ROUND(G1016*Q1088,0)-AD1093,0)</f>
        <v>358</v>
      </c>
      <c r="AG1093" s="268"/>
    </row>
    <row r="1094" spans="1:33" ht="17.100000000000001" customHeight="1">
      <c r="A1094" s="243">
        <v>63</v>
      </c>
      <c r="B1094" s="351" t="s">
        <v>10293</v>
      </c>
      <c r="C1094" s="870" t="s">
        <v>15264</v>
      </c>
      <c r="D1094" s="646"/>
      <c r="E1094" s="646"/>
      <c r="F1094" s="637"/>
      <c r="G1094" s="638"/>
      <c r="H1094" s="638"/>
      <c r="I1094" s="744"/>
      <c r="J1094" s="604"/>
      <c r="K1094" s="605"/>
      <c r="L1094" s="1321"/>
      <c r="M1094" s="1251"/>
      <c r="N1094" s="1339"/>
      <c r="O1094" s="1252"/>
      <c r="P1094" s="1251"/>
      <c r="Q1094" s="1334"/>
      <c r="R1094" s="1251"/>
      <c r="S1094" s="1251"/>
      <c r="T1094" s="605"/>
      <c r="U1094" s="605"/>
      <c r="V1094" s="607"/>
      <c r="W1094" s="1234"/>
      <c r="X1094" s="1225"/>
      <c r="Y1094" s="1322"/>
      <c r="Z1094" s="1233" t="s">
        <v>11869</v>
      </c>
      <c r="AA1094" s="670" t="s">
        <v>30</v>
      </c>
      <c r="AB1094" s="1309">
        <v>0.85</v>
      </c>
      <c r="AC1094" s="1745"/>
      <c r="AD1094" s="1250"/>
      <c r="AE1094" s="1308"/>
      <c r="AF1094" s="391">
        <f>ROUND(ROUND(ROUND(G1016*Q1088,0)*AB1094,0)-AD1093,0)</f>
        <v>304</v>
      </c>
      <c r="AG1094" s="268"/>
    </row>
    <row r="1095" spans="1:33" ht="17.100000000000001" customHeight="1">
      <c r="A1095" s="243">
        <v>63</v>
      </c>
      <c r="B1095" s="351" t="s">
        <v>10295</v>
      </c>
      <c r="C1095" s="870" t="s">
        <v>15265</v>
      </c>
      <c r="D1095" s="646"/>
      <c r="E1095" s="646"/>
      <c r="F1095" s="637"/>
      <c r="G1095" s="638"/>
      <c r="H1095" s="638"/>
      <c r="I1095" s="744"/>
      <c r="J1095" s="604"/>
      <c r="K1095" s="605"/>
      <c r="L1095" s="1321"/>
      <c r="M1095" s="1251"/>
      <c r="N1095" s="1339"/>
      <c r="O1095" s="1252"/>
      <c r="P1095" s="1251"/>
      <c r="Q1095" s="1334"/>
      <c r="R1095" s="1251"/>
      <c r="S1095" s="1251"/>
      <c r="T1095" s="605"/>
      <c r="U1095" s="605"/>
      <c r="V1095" s="607"/>
      <c r="W1095" s="1684" t="s">
        <v>4703</v>
      </c>
      <c r="X1095" s="1250" t="s">
        <v>30</v>
      </c>
      <c r="Y1095" s="1291">
        <v>0.7</v>
      </c>
      <c r="Z1095" s="1226"/>
      <c r="AA1095" s="1226"/>
      <c r="AB1095" s="1310"/>
      <c r="AC1095" s="1745"/>
      <c r="AD1095" s="1242"/>
      <c r="AE1095" s="1291"/>
      <c r="AF1095" s="391">
        <f>ROUND(ROUND(ROUND(G1016*Q1088,0)*Y1095,0)-AD1093,0)</f>
        <v>249</v>
      </c>
      <c r="AG1095" s="268"/>
    </row>
    <row r="1096" spans="1:33" ht="17.100000000000001" customHeight="1">
      <c r="A1096" s="243">
        <v>63</v>
      </c>
      <c r="B1096" s="351" t="s">
        <v>10297</v>
      </c>
      <c r="C1096" s="870" t="s">
        <v>15266</v>
      </c>
      <c r="D1096" s="646"/>
      <c r="E1096" s="646"/>
      <c r="F1096" s="637"/>
      <c r="G1096" s="638"/>
      <c r="H1096" s="638"/>
      <c r="I1096" s="744"/>
      <c r="J1096" s="604"/>
      <c r="K1096" s="605"/>
      <c r="L1096" s="1321"/>
      <c r="M1096" s="1251"/>
      <c r="N1096" s="1339"/>
      <c r="O1096" s="1252"/>
      <c r="P1096" s="1251"/>
      <c r="Q1096" s="1334"/>
      <c r="R1096" s="1251"/>
      <c r="S1096" s="1251"/>
      <c r="T1096" s="605"/>
      <c r="U1096" s="605"/>
      <c r="V1096" s="607"/>
      <c r="W1096" s="1805"/>
      <c r="X1096" s="1225"/>
      <c r="Y1096" s="1306"/>
      <c r="Z1096" s="1302" t="s">
        <v>11869</v>
      </c>
      <c r="AA1096" s="1303" t="s">
        <v>30</v>
      </c>
      <c r="AB1096" s="1311">
        <v>0.85</v>
      </c>
      <c r="AC1096" s="1745"/>
      <c r="AD1096" s="1242"/>
      <c r="AE1096" s="1291"/>
      <c r="AF1096" s="391">
        <f>ROUND(ROUND(ROUND(ROUND(G1016*Q1088,0)*Y1095,0)*AB1096,0)-AD1093,0)</f>
        <v>211</v>
      </c>
      <c r="AG1096" s="268"/>
    </row>
    <row r="1097" spans="1:33" ht="17.100000000000001" customHeight="1">
      <c r="A1097" s="243">
        <v>63</v>
      </c>
      <c r="B1097" s="351" t="s">
        <v>10299</v>
      </c>
      <c r="C1097" s="870" t="s">
        <v>15267</v>
      </c>
      <c r="D1097" s="646"/>
      <c r="E1097" s="646"/>
      <c r="F1097" s="637"/>
      <c r="G1097" s="638"/>
      <c r="H1097" s="638"/>
      <c r="I1097" s="744"/>
      <c r="J1097" s="604"/>
      <c r="K1097" s="605"/>
      <c r="L1097" s="1321"/>
      <c r="M1097" s="1251"/>
      <c r="N1097" s="1339"/>
      <c r="O1097" s="1252"/>
      <c r="P1097" s="1251"/>
      <c r="Q1097" s="1334"/>
      <c r="R1097" s="1251"/>
      <c r="S1097" s="1251"/>
      <c r="T1097" s="605"/>
      <c r="U1097" s="605"/>
      <c r="V1097" s="607"/>
      <c r="W1097" s="1684" t="s">
        <v>4708</v>
      </c>
      <c r="X1097" s="1250" t="s">
        <v>30</v>
      </c>
      <c r="Y1097" s="1291">
        <v>0.85</v>
      </c>
      <c r="Z1097" s="1220"/>
      <c r="AA1097" s="1220"/>
      <c r="AB1097" s="1306"/>
      <c r="AC1097" s="1745"/>
      <c r="AD1097" s="1242"/>
      <c r="AE1097" s="1291"/>
      <c r="AF1097" s="391">
        <f>ROUND(ROUND(ROUND(G1016*Q1088,0)*Y1097,0)-AD1093,0)</f>
        <v>304</v>
      </c>
      <c r="AG1097" s="268"/>
    </row>
    <row r="1098" spans="1:33" ht="17.100000000000001" customHeight="1">
      <c r="A1098" s="243">
        <v>63</v>
      </c>
      <c r="B1098" s="351" t="s">
        <v>10301</v>
      </c>
      <c r="C1098" s="870" t="s">
        <v>15268</v>
      </c>
      <c r="D1098" s="646"/>
      <c r="E1098" s="646"/>
      <c r="F1098" s="637"/>
      <c r="G1098" s="638"/>
      <c r="H1098" s="638"/>
      <c r="I1098" s="744"/>
      <c r="J1098" s="604"/>
      <c r="K1098" s="605"/>
      <c r="L1098" s="1321"/>
      <c r="M1098" s="1251"/>
      <c r="N1098" s="1339"/>
      <c r="O1098" s="1252"/>
      <c r="P1098" s="1251"/>
      <c r="Q1098" s="1334"/>
      <c r="R1098" s="1251"/>
      <c r="S1098" s="1251"/>
      <c r="T1098" s="605"/>
      <c r="U1098" s="605"/>
      <c r="V1098" s="607"/>
      <c r="W1098" s="1805"/>
      <c r="X1098" s="1225"/>
      <c r="Y1098" s="1306"/>
      <c r="Z1098" s="1302" t="s">
        <v>11869</v>
      </c>
      <c r="AA1098" s="1303" t="s">
        <v>30</v>
      </c>
      <c r="AB1098" s="1311">
        <v>0.85</v>
      </c>
      <c r="AC1098" s="1746"/>
      <c r="AD1098" s="1220"/>
      <c r="AE1098" s="1306"/>
      <c r="AF1098" s="391">
        <f>ROUND(ROUND(ROUND(ROUND(G1016*Q1088,0)*Y1097,0)*AB1098,0)-AD1093,0)</f>
        <v>258</v>
      </c>
      <c r="AG1098" s="268"/>
    </row>
    <row r="1099" spans="1:33" ht="16.7" customHeight="1">
      <c r="A1099" s="243">
        <v>63</v>
      </c>
      <c r="B1099" s="351" t="s">
        <v>10303</v>
      </c>
      <c r="C1099" s="870" t="s">
        <v>15269</v>
      </c>
      <c r="D1099" s="646"/>
      <c r="E1099" s="646"/>
      <c r="F1099" s="1252"/>
      <c r="G1099" s="638"/>
      <c r="H1099" s="638"/>
      <c r="I1099" s="607"/>
      <c r="J1099" s="646"/>
      <c r="K1099" s="748"/>
      <c r="L1099" s="748"/>
      <c r="M1099" s="605"/>
      <c r="N1099" s="1102"/>
      <c r="O1099" s="604"/>
      <c r="P1099" s="605"/>
      <c r="Q1099" s="607"/>
      <c r="R1099" s="1749" t="s">
        <v>11301</v>
      </c>
      <c r="S1099" s="1622" t="s">
        <v>235</v>
      </c>
      <c r="T1099" s="602"/>
      <c r="U1099" s="602"/>
      <c r="V1099" s="1286"/>
      <c r="W1099" s="1233"/>
      <c r="X1099" s="670"/>
      <c r="Y1099" s="1320"/>
      <c r="Z1099" s="1215"/>
      <c r="AA1099" s="1215"/>
      <c r="AB1099" s="1215"/>
      <c r="AC1099" s="1215"/>
      <c r="AD1099" s="1215"/>
      <c r="AE1099" s="1294"/>
      <c r="AF1099" s="391">
        <f>ROUND(ROUND(G1016*Q1088,0)*U1100,0)</f>
        <v>254</v>
      </c>
      <c r="AG1099" s="268"/>
    </row>
    <row r="1100" spans="1:33" ht="16.7" customHeight="1">
      <c r="A1100" s="243">
        <v>63</v>
      </c>
      <c r="B1100" s="351" t="s">
        <v>10305</v>
      </c>
      <c r="C1100" s="870" t="s">
        <v>15270</v>
      </c>
      <c r="D1100" s="646"/>
      <c r="E1100" s="646"/>
      <c r="F1100" s="1252"/>
      <c r="G1100" s="1328"/>
      <c r="H1100" s="605"/>
      <c r="I1100" s="607"/>
      <c r="J1100" s="646"/>
      <c r="K1100" s="748"/>
      <c r="L1100" s="748"/>
      <c r="M1100" s="605"/>
      <c r="N1100" s="1102"/>
      <c r="O1100" s="604"/>
      <c r="P1100" s="605"/>
      <c r="Q1100" s="607"/>
      <c r="R1100" s="1758"/>
      <c r="S1100" s="1745"/>
      <c r="T1100" s="1250" t="s">
        <v>30</v>
      </c>
      <c r="U1100" s="1242">
        <v>0.7</v>
      </c>
      <c r="V1100" s="607"/>
      <c r="W1100" s="1234"/>
      <c r="X1100" s="1225"/>
      <c r="Y1100" s="1322"/>
      <c r="Z1100" s="1233" t="s">
        <v>11869</v>
      </c>
      <c r="AA1100" s="670" t="s">
        <v>30</v>
      </c>
      <c r="AB1100" s="1293">
        <v>0.85</v>
      </c>
      <c r="AC1100" s="1215"/>
      <c r="AD1100" s="1215"/>
      <c r="AE1100" s="1294"/>
      <c r="AF1100" s="391">
        <f>ROUND(ROUND(ROUND(G1016*Q1088,0)*U1100,0)*AB1100,0)</f>
        <v>216</v>
      </c>
      <c r="AG1100" s="268"/>
    </row>
    <row r="1101" spans="1:33" ht="17.100000000000001" customHeight="1">
      <c r="A1101" s="243">
        <v>63</v>
      </c>
      <c r="B1101" s="351" t="s">
        <v>10307</v>
      </c>
      <c r="C1101" s="870" t="s">
        <v>15271</v>
      </c>
      <c r="D1101" s="604"/>
      <c r="E1101" s="604"/>
      <c r="F1101" s="1131"/>
      <c r="G1101" s="605"/>
      <c r="H1101" s="605"/>
      <c r="I1101" s="607"/>
      <c r="J1101" s="646"/>
      <c r="K1101" s="748"/>
      <c r="L1101" s="748"/>
      <c r="M1101" s="1250"/>
      <c r="N1101" s="1344"/>
      <c r="O1101" s="1345"/>
      <c r="P1101" s="1250"/>
      <c r="Q1101" s="1346"/>
      <c r="R1101" s="1758"/>
      <c r="S1101" s="1745"/>
      <c r="T1101" s="1250"/>
      <c r="U1101" s="1242"/>
      <c r="V1101" s="1291"/>
      <c r="W1101" s="1684" t="s">
        <v>4703</v>
      </c>
      <c r="X1101" s="670" t="s">
        <v>30</v>
      </c>
      <c r="Y1101" s="1305">
        <f>$Y$657</f>
        <v>0.7</v>
      </c>
      <c r="Z1101" s="1226"/>
      <c r="AA1101" s="1226"/>
      <c r="AB1101" s="1226"/>
      <c r="AC1101" s="1226"/>
      <c r="AD1101" s="1226"/>
      <c r="AE1101" s="1310"/>
      <c r="AF1101" s="391">
        <f>ROUND(ROUND(ROUND(G1016*Q1088,0)*U1100,0)*Y1101,0)</f>
        <v>178</v>
      </c>
      <c r="AG1101" s="268"/>
    </row>
    <row r="1102" spans="1:33" ht="17.100000000000001" customHeight="1">
      <c r="A1102" s="243">
        <v>63</v>
      </c>
      <c r="B1102" s="351" t="s">
        <v>10309</v>
      </c>
      <c r="C1102" s="870" t="s">
        <v>15272</v>
      </c>
      <c r="D1102" s="604"/>
      <c r="E1102" s="604"/>
      <c r="F1102" s="1131"/>
      <c r="G1102" s="605"/>
      <c r="H1102" s="605"/>
      <c r="I1102" s="607"/>
      <c r="J1102" s="646"/>
      <c r="K1102" s="748"/>
      <c r="L1102" s="748"/>
      <c r="M1102" s="1250"/>
      <c r="N1102" s="1344"/>
      <c r="O1102" s="1345"/>
      <c r="P1102" s="1250"/>
      <c r="Q1102" s="1346"/>
      <c r="R1102" s="1758"/>
      <c r="S1102" s="1745"/>
      <c r="T1102" s="1250"/>
      <c r="U1102" s="1242"/>
      <c r="V1102" s="1291"/>
      <c r="W1102" s="1805"/>
      <c r="X1102" s="1225"/>
      <c r="Y1102" s="1306"/>
      <c r="Z1102" s="1302" t="s">
        <v>11869</v>
      </c>
      <c r="AA1102" s="1303" t="s">
        <v>30</v>
      </c>
      <c r="AB1102" s="1304">
        <v>0.85</v>
      </c>
      <c r="AC1102" s="1215"/>
      <c r="AD1102" s="1215"/>
      <c r="AE1102" s="1294"/>
      <c r="AF1102" s="391">
        <f>ROUND(ROUND(ROUND(ROUND(G1016*Q1088,0)*U1100,0)*Y1101,0)*AB1102,0)</f>
        <v>151</v>
      </c>
      <c r="AG1102" s="268"/>
    </row>
    <row r="1103" spans="1:33" ht="17.100000000000001" customHeight="1">
      <c r="A1103" s="243">
        <v>63</v>
      </c>
      <c r="B1103" s="351" t="s">
        <v>10311</v>
      </c>
      <c r="C1103" s="870" t="s">
        <v>15273</v>
      </c>
      <c r="D1103" s="604"/>
      <c r="E1103" s="604"/>
      <c r="F1103" s="1131"/>
      <c r="G1103" s="605"/>
      <c r="H1103" s="605"/>
      <c r="I1103" s="607"/>
      <c r="J1103" s="646"/>
      <c r="K1103" s="748"/>
      <c r="L1103" s="748"/>
      <c r="M1103" s="1250"/>
      <c r="N1103" s="1344"/>
      <c r="O1103" s="1345"/>
      <c r="P1103" s="1250"/>
      <c r="Q1103" s="1346"/>
      <c r="R1103" s="1758"/>
      <c r="S1103" s="1745"/>
      <c r="T1103" s="1250"/>
      <c r="U1103" s="1242"/>
      <c r="V1103" s="1291"/>
      <c r="W1103" s="1684" t="s">
        <v>4708</v>
      </c>
      <c r="X1103" s="670" t="s">
        <v>30</v>
      </c>
      <c r="Y1103" s="1305">
        <f>$Y$659</f>
        <v>0.85</v>
      </c>
      <c r="Z1103" s="1220"/>
      <c r="AA1103" s="1220"/>
      <c r="AB1103" s="1220"/>
      <c r="AC1103" s="1220"/>
      <c r="AD1103" s="1220"/>
      <c r="AE1103" s="1306"/>
      <c r="AF1103" s="391">
        <f>ROUND(ROUND(ROUND(G1016*Q1088,0)*U1100,0)*Y1103,0)</f>
        <v>216</v>
      </c>
      <c r="AG1103" s="268"/>
    </row>
    <row r="1104" spans="1:33" ht="17.100000000000001" customHeight="1">
      <c r="A1104" s="243">
        <v>63</v>
      </c>
      <c r="B1104" s="351" t="s">
        <v>10313</v>
      </c>
      <c r="C1104" s="870" t="s">
        <v>15274</v>
      </c>
      <c r="D1104" s="604"/>
      <c r="E1104" s="604"/>
      <c r="F1104" s="1131"/>
      <c r="G1104" s="605"/>
      <c r="H1104" s="605"/>
      <c r="I1104" s="607"/>
      <c r="J1104" s="646"/>
      <c r="K1104" s="748"/>
      <c r="L1104" s="748"/>
      <c r="M1104" s="1250"/>
      <c r="N1104" s="1344"/>
      <c r="O1104" s="1345"/>
      <c r="P1104" s="1250"/>
      <c r="Q1104" s="1346"/>
      <c r="R1104" s="1758"/>
      <c r="S1104" s="1745"/>
      <c r="T1104" s="1250"/>
      <c r="U1104" s="1242"/>
      <c r="V1104" s="1291"/>
      <c r="W1104" s="1805"/>
      <c r="X1104" s="1225"/>
      <c r="Y1104" s="1306"/>
      <c r="Z1104" s="1302" t="s">
        <v>11869</v>
      </c>
      <c r="AA1104" s="1303" t="s">
        <v>30</v>
      </c>
      <c r="AB1104" s="1304">
        <v>0.85</v>
      </c>
      <c r="AC1104" s="1215"/>
      <c r="AD1104" s="1215"/>
      <c r="AE1104" s="1294"/>
      <c r="AF1104" s="391">
        <f>ROUND(ROUND(ROUND(ROUND(G1016*Q1088,0)*U1100,0)*Y1103,0)*AB1104,0)</f>
        <v>184</v>
      </c>
      <c r="AG1104" s="268"/>
    </row>
    <row r="1105" spans="1:33" ht="17.100000000000001" customHeight="1">
      <c r="A1105" s="243">
        <v>63</v>
      </c>
      <c r="B1105" s="351" t="s">
        <v>10315</v>
      </c>
      <c r="C1105" s="870" t="s">
        <v>15275</v>
      </c>
      <c r="D1105" s="604"/>
      <c r="E1105" s="604"/>
      <c r="F1105" s="1131"/>
      <c r="G1105" s="605"/>
      <c r="H1105" s="605"/>
      <c r="I1105" s="607"/>
      <c r="J1105" s="646"/>
      <c r="K1105" s="748"/>
      <c r="L1105" s="748"/>
      <c r="M1105" s="1250"/>
      <c r="N1105" s="1344"/>
      <c r="O1105" s="1345"/>
      <c r="P1105" s="1250"/>
      <c r="Q1105" s="1346"/>
      <c r="R1105" s="1758"/>
      <c r="S1105" s="1745"/>
      <c r="T1105" s="1250"/>
      <c r="U1105" s="1242"/>
      <c r="V1105" s="1291"/>
      <c r="W1105" s="1233"/>
      <c r="X1105" s="670"/>
      <c r="Y1105" s="1320"/>
      <c r="Z1105" s="1215"/>
      <c r="AA1105" s="1215"/>
      <c r="AB1105" s="1294"/>
      <c r="AC1105" s="1533" t="s">
        <v>167</v>
      </c>
      <c r="AD1105" s="1250">
        <v>5</v>
      </c>
      <c r="AE1105" s="1308" t="s">
        <v>168</v>
      </c>
      <c r="AF1105" s="391">
        <f>ROUND(ROUND(ROUND(G1016*Q1088,0)*U1100,0)-AD1105,0)</f>
        <v>249</v>
      </c>
      <c r="AG1105" s="268"/>
    </row>
    <row r="1106" spans="1:33" ht="17.100000000000001" customHeight="1">
      <c r="A1106" s="243">
        <v>63</v>
      </c>
      <c r="B1106" s="351" t="s">
        <v>10317</v>
      </c>
      <c r="C1106" s="870" t="s">
        <v>15276</v>
      </c>
      <c r="D1106" s="604"/>
      <c r="E1106" s="604"/>
      <c r="F1106" s="1131"/>
      <c r="G1106" s="605"/>
      <c r="H1106" s="605"/>
      <c r="I1106" s="607"/>
      <c r="J1106" s="646"/>
      <c r="K1106" s="748"/>
      <c r="L1106" s="748"/>
      <c r="M1106" s="1250"/>
      <c r="N1106" s="1344"/>
      <c r="O1106" s="1345"/>
      <c r="P1106" s="1250"/>
      <c r="Q1106" s="1346"/>
      <c r="R1106" s="1758"/>
      <c r="S1106" s="1246"/>
      <c r="T1106" s="1250"/>
      <c r="U1106" s="1242"/>
      <c r="V1106" s="1291"/>
      <c r="W1106" s="1234"/>
      <c r="X1106" s="1225"/>
      <c r="Y1106" s="1322"/>
      <c r="Z1106" s="1233" t="s">
        <v>11869</v>
      </c>
      <c r="AA1106" s="670" t="s">
        <v>30</v>
      </c>
      <c r="AB1106" s="1309">
        <v>0.85</v>
      </c>
      <c r="AC1106" s="1745"/>
      <c r="AD1106" s="1250"/>
      <c r="AE1106" s="1308"/>
      <c r="AF1106" s="391">
        <f>ROUND(ROUND(ROUND(ROUND(G1016*Q1088,0)*U1100,0)*AB1106,0)-AD1105,0)</f>
        <v>211</v>
      </c>
      <c r="AG1106" s="268"/>
    </row>
    <row r="1107" spans="1:33" ht="17.100000000000001" customHeight="1">
      <c r="A1107" s="243">
        <v>63</v>
      </c>
      <c r="B1107" s="351" t="s">
        <v>10319</v>
      </c>
      <c r="C1107" s="870" t="s">
        <v>15277</v>
      </c>
      <c r="D1107" s="604"/>
      <c r="E1107" s="604"/>
      <c r="F1107" s="1131"/>
      <c r="G1107" s="605"/>
      <c r="H1107" s="605"/>
      <c r="I1107" s="607"/>
      <c r="J1107" s="646"/>
      <c r="K1107" s="748"/>
      <c r="L1107" s="748"/>
      <c r="M1107" s="1250"/>
      <c r="N1107" s="1344"/>
      <c r="O1107" s="1345"/>
      <c r="P1107" s="1250"/>
      <c r="Q1107" s="1346"/>
      <c r="R1107" s="1254"/>
      <c r="S1107" s="1246"/>
      <c r="T1107" s="1250"/>
      <c r="U1107" s="1242"/>
      <c r="V1107" s="1291"/>
      <c r="W1107" s="1684" t="s">
        <v>4703</v>
      </c>
      <c r="X1107" s="1250" t="s">
        <v>30</v>
      </c>
      <c r="Y1107" s="1291">
        <f>$Y$657</f>
        <v>0.7</v>
      </c>
      <c r="Z1107" s="1226"/>
      <c r="AA1107" s="1226"/>
      <c r="AB1107" s="1310"/>
      <c r="AC1107" s="1745"/>
      <c r="AD1107" s="1242"/>
      <c r="AE1107" s="1291"/>
      <c r="AF1107" s="391">
        <f>ROUND(ROUND(ROUND(ROUND(G1016*Q1088,0)*U1100,0)*Y1107,0)-AD1105,0)</f>
        <v>173</v>
      </c>
      <c r="AG1107" s="268"/>
    </row>
    <row r="1108" spans="1:33" ht="17.100000000000001" customHeight="1">
      <c r="A1108" s="243">
        <v>63</v>
      </c>
      <c r="B1108" s="351" t="s">
        <v>10321</v>
      </c>
      <c r="C1108" s="870" t="s">
        <v>15278</v>
      </c>
      <c r="D1108" s="604"/>
      <c r="E1108" s="604"/>
      <c r="F1108" s="1131"/>
      <c r="G1108" s="605"/>
      <c r="H1108" s="605"/>
      <c r="I1108" s="607"/>
      <c r="J1108" s="646"/>
      <c r="K1108" s="748"/>
      <c r="L1108" s="748"/>
      <c r="M1108" s="1250"/>
      <c r="N1108" s="1344"/>
      <c r="O1108" s="1345"/>
      <c r="P1108" s="1250"/>
      <c r="Q1108" s="1346"/>
      <c r="R1108" s="1254"/>
      <c r="S1108" s="1246"/>
      <c r="T1108" s="1250"/>
      <c r="U1108" s="1242"/>
      <c r="V1108" s="1291"/>
      <c r="W1108" s="1805"/>
      <c r="X1108" s="1225"/>
      <c r="Y1108" s="1306"/>
      <c r="Z1108" s="1302" t="s">
        <v>11869</v>
      </c>
      <c r="AA1108" s="1303" t="s">
        <v>30</v>
      </c>
      <c r="AB1108" s="1311">
        <v>0.85</v>
      </c>
      <c r="AC1108" s="1745"/>
      <c r="AD1108" s="1242"/>
      <c r="AE1108" s="1291"/>
      <c r="AF1108" s="391">
        <f>ROUND(ROUND(ROUND(ROUND(ROUND(G1016*Q1088,0)*U1100,0)*Y1107,0)*AB1108,0)-AD1105,0)</f>
        <v>146</v>
      </c>
      <c r="AG1108" s="268"/>
    </row>
    <row r="1109" spans="1:33" ht="16.7" customHeight="1">
      <c r="A1109" s="243">
        <v>63</v>
      </c>
      <c r="B1109" s="351" t="s">
        <v>10323</v>
      </c>
      <c r="C1109" s="870" t="s">
        <v>15279</v>
      </c>
      <c r="D1109" s="604"/>
      <c r="E1109" s="604"/>
      <c r="F1109" s="1131"/>
      <c r="G1109" s="605"/>
      <c r="H1109" s="605"/>
      <c r="I1109" s="607"/>
      <c r="J1109" s="646"/>
      <c r="K1109" s="748"/>
      <c r="L1109" s="748"/>
      <c r="M1109" s="1250"/>
      <c r="N1109" s="1344"/>
      <c r="O1109" s="1345"/>
      <c r="P1109" s="1250"/>
      <c r="Q1109" s="1346"/>
      <c r="R1109" s="1254"/>
      <c r="S1109" s="1246"/>
      <c r="T1109" s="1250"/>
      <c r="U1109" s="1242"/>
      <c r="V1109" s="1291"/>
      <c r="W1109" s="1684" t="s">
        <v>4708</v>
      </c>
      <c r="X1109" s="1250" t="s">
        <v>30</v>
      </c>
      <c r="Y1109" s="1291">
        <f>$Y$659</f>
        <v>0.85</v>
      </c>
      <c r="Z1109" s="1220"/>
      <c r="AA1109" s="1220"/>
      <c r="AB1109" s="1306"/>
      <c r="AC1109" s="1745"/>
      <c r="AD1109" s="1242"/>
      <c r="AE1109" s="1291"/>
      <c r="AF1109" s="391">
        <f>ROUND(ROUND(ROUND(ROUND(G1016*Q1088,0)*U1100,0)*Y1109,0)-AD1105,0)</f>
        <v>211</v>
      </c>
      <c r="AG1109" s="268"/>
    </row>
    <row r="1110" spans="1:33" ht="16.7" customHeight="1">
      <c r="A1110" s="243">
        <v>63</v>
      </c>
      <c r="B1110" s="351" t="s">
        <v>10325</v>
      </c>
      <c r="C1110" s="870" t="s">
        <v>15280</v>
      </c>
      <c r="D1110" s="604"/>
      <c r="E1110" s="604"/>
      <c r="F1110" s="1131"/>
      <c r="G1110" s="605"/>
      <c r="H1110" s="605"/>
      <c r="I1110" s="607"/>
      <c r="J1110" s="646"/>
      <c r="K1110" s="748"/>
      <c r="L1110" s="748"/>
      <c r="M1110" s="1250"/>
      <c r="N1110" s="1344"/>
      <c r="O1110" s="1345"/>
      <c r="P1110" s="1250"/>
      <c r="Q1110" s="1346"/>
      <c r="R1110" s="1254"/>
      <c r="S1110" s="1240"/>
      <c r="T1110" s="1225"/>
      <c r="U1110" s="1220"/>
      <c r="V1110" s="1306"/>
      <c r="W1110" s="1805"/>
      <c r="X1110" s="1225"/>
      <c r="Y1110" s="1306"/>
      <c r="Z1110" s="1302" t="s">
        <v>11869</v>
      </c>
      <c r="AA1110" s="1303" t="s">
        <v>30</v>
      </c>
      <c r="AB1110" s="1311">
        <v>0.85</v>
      </c>
      <c r="AC1110" s="1746"/>
      <c r="AD1110" s="1220"/>
      <c r="AE1110" s="1306"/>
      <c r="AF1110" s="391">
        <f>ROUND(ROUND(ROUND(ROUND(ROUND(G1016*Q1088,0)*U1100,0)*Y1109,0)*AB1110,0)-AD1105,0)</f>
        <v>179</v>
      </c>
      <c r="AG1110" s="268"/>
    </row>
    <row r="1111" spans="1:33" ht="17.100000000000001" customHeight="1">
      <c r="A1111" s="243">
        <v>63</v>
      </c>
      <c r="B1111" s="351" t="s">
        <v>10327</v>
      </c>
      <c r="C1111" s="870" t="s">
        <v>15281</v>
      </c>
      <c r="D1111" s="604"/>
      <c r="E1111" s="604"/>
      <c r="F1111" s="1131"/>
      <c r="G1111" s="605"/>
      <c r="H1111" s="605"/>
      <c r="I1111" s="607"/>
      <c r="J1111" s="646"/>
      <c r="K1111" s="748"/>
      <c r="L1111" s="748"/>
      <c r="M1111" s="1250"/>
      <c r="N1111" s="1344"/>
      <c r="O1111" s="1345"/>
      <c r="P1111" s="1250"/>
      <c r="Q1111" s="1346"/>
      <c r="R1111" s="1256"/>
      <c r="S1111" s="1622" t="s">
        <v>237</v>
      </c>
      <c r="T1111" s="670"/>
      <c r="U1111" s="1348"/>
      <c r="V1111" s="1305"/>
      <c r="W1111" s="1233"/>
      <c r="X1111" s="670"/>
      <c r="Y1111" s="1320"/>
      <c r="Z1111" s="1215"/>
      <c r="AA1111" s="1215"/>
      <c r="AB1111" s="1215"/>
      <c r="AC1111" s="1215"/>
      <c r="AD1111" s="1215"/>
      <c r="AE1111" s="1294"/>
      <c r="AF1111" s="391">
        <f>ROUND(ROUND(G1016*Q1088,0)*U1112,0)</f>
        <v>182</v>
      </c>
      <c r="AG1111" s="268"/>
    </row>
    <row r="1112" spans="1:33" ht="17.100000000000001" customHeight="1">
      <c r="A1112" s="243">
        <v>63</v>
      </c>
      <c r="B1112" s="351" t="s">
        <v>10329</v>
      </c>
      <c r="C1112" s="870" t="s">
        <v>15282</v>
      </c>
      <c r="D1112" s="604"/>
      <c r="E1112" s="604"/>
      <c r="F1112" s="1131"/>
      <c r="G1112" s="605"/>
      <c r="H1112" s="605"/>
      <c r="I1112" s="607"/>
      <c r="J1112" s="646"/>
      <c r="K1112" s="748"/>
      <c r="L1112" s="748"/>
      <c r="M1112" s="1250"/>
      <c r="N1112" s="1344"/>
      <c r="O1112" s="1345"/>
      <c r="P1112" s="1250"/>
      <c r="Q1112" s="1346"/>
      <c r="R1112" s="1256"/>
      <c r="S1112" s="1745"/>
      <c r="T1112" s="1250" t="s">
        <v>30</v>
      </c>
      <c r="U1112" s="1242">
        <v>0.5</v>
      </c>
      <c r="V1112" s="1291"/>
      <c r="W1112" s="1234"/>
      <c r="X1112" s="1225"/>
      <c r="Y1112" s="1322"/>
      <c r="Z1112" s="1233" t="s">
        <v>11869</v>
      </c>
      <c r="AA1112" s="670" t="s">
        <v>30</v>
      </c>
      <c r="AB1112" s="1293">
        <v>0.85</v>
      </c>
      <c r="AC1112" s="1215"/>
      <c r="AD1112" s="1215"/>
      <c r="AE1112" s="1294"/>
      <c r="AF1112" s="391">
        <f>ROUND(ROUND(ROUND(G1016*Q1088,0)*U1112,0)*AB1112,0)</f>
        <v>155</v>
      </c>
      <c r="AG1112" s="268"/>
    </row>
    <row r="1113" spans="1:33" ht="17.100000000000001" customHeight="1">
      <c r="A1113" s="243">
        <v>63</v>
      </c>
      <c r="B1113" s="351" t="s">
        <v>10331</v>
      </c>
      <c r="C1113" s="870" t="s">
        <v>15283</v>
      </c>
      <c r="D1113" s="604"/>
      <c r="E1113" s="604"/>
      <c r="F1113" s="1131"/>
      <c r="G1113" s="605"/>
      <c r="H1113" s="605"/>
      <c r="I1113" s="607"/>
      <c r="J1113" s="646"/>
      <c r="K1113" s="748"/>
      <c r="L1113" s="748"/>
      <c r="M1113" s="1250"/>
      <c r="N1113" s="1344"/>
      <c r="O1113" s="1345"/>
      <c r="P1113" s="1250"/>
      <c r="Q1113" s="1346"/>
      <c r="R1113" s="1256"/>
      <c r="S1113" s="1745"/>
      <c r="T1113" s="1250"/>
      <c r="U1113" s="1242"/>
      <c r="V1113" s="1291"/>
      <c r="W1113" s="1684" t="s">
        <v>4703</v>
      </c>
      <c r="X1113" s="670" t="s">
        <v>30</v>
      </c>
      <c r="Y1113" s="1305">
        <f>$Y$657</f>
        <v>0.7</v>
      </c>
      <c r="Z1113" s="1226"/>
      <c r="AA1113" s="1226"/>
      <c r="AB1113" s="1226"/>
      <c r="AC1113" s="1226"/>
      <c r="AD1113" s="1226"/>
      <c r="AE1113" s="1310"/>
      <c r="AF1113" s="391">
        <f>ROUND(ROUND(ROUND(G1016*Q1088,0)*U1112,0)*Y1113,0)</f>
        <v>127</v>
      </c>
      <c r="AG1113" s="268"/>
    </row>
    <row r="1114" spans="1:33" ht="17.100000000000001" customHeight="1">
      <c r="A1114" s="243">
        <v>63</v>
      </c>
      <c r="B1114" s="351" t="s">
        <v>10333</v>
      </c>
      <c r="C1114" s="870" t="s">
        <v>15284</v>
      </c>
      <c r="D1114" s="604"/>
      <c r="E1114" s="604"/>
      <c r="F1114" s="1131"/>
      <c r="G1114" s="605"/>
      <c r="H1114" s="605"/>
      <c r="I1114" s="607"/>
      <c r="J1114" s="646"/>
      <c r="K1114" s="748"/>
      <c r="L1114" s="748"/>
      <c r="M1114" s="1250"/>
      <c r="N1114" s="1344"/>
      <c r="O1114" s="1345"/>
      <c r="P1114" s="1250"/>
      <c r="Q1114" s="1346"/>
      <c r="R1114" s="1256"/>
      <c r="S1114" s="1745"/>
      <c r="T1114" s="1250"/>
      <c r="U1114" s="1242"/>
      <c r="V1114" s="1291"/>
      <c r="W1114" s="1805"/>
      <c r="X1114" s="1225"/>
      <c r="Y1114" s="1306"/>
      <c r="Z1114" s="1302" t="s">
        <v>11869</v>
      </c>
      <c r="AA1114" s="1303" t="s">
        <v>30</v>
      </c>
      <c r="AB1114" s="1304">
        <v>0.85</v>
      </c>
      <c r="AC1114" s="1215"/>
      <c r="AD1114" s="1215"/>
      <c r="AE1114" s="1294"/>
      <c r="AF1114" s="391">
        <f>ROUND(ROUND(ROUND(ROUND(G1016*Q1088,0)*U1112,0)*Y1113,0)*AB1114,0)</f>
        <v>108</v>
      </c>
      <c r="AG1114" s="268"/>
    </row>
    <row r="1115" spans="1:33" ht="17.100000000000001" customHeight="1">
      <c r="A1115" s="243">
        <v>63</v>
      </c>
      <c r="B1115" s="351" t="s">
        <v>10335</v>
      </c>
      <c r="C1115" s="870" t="s">
        <v>15285</v>
      </c>
      <c r="D1115" s="604"/>
      <c r="E1115" s="604"/>
      <c r="F1115" s="1131"/>
      <c r="G1115" s="605"/>
      <c r="H1115" s="605"/>
      <c r="I1115" s="607"/>
      <c r="J1115" s="646"/>
      <c r="K1115" s="748"/>
      <c r="L1115" s="748"/>
      <c r="M1115" s="1250"/>
      <c r="N1115" s="1344"/>
      <c r="O1115" s="1345"/>
      <c r="P1115" s="1250"/>
      <c r="Q1115" s="1346"/>
      <c r="R1115" s="1256"/>
      <c r="S1115" s="1745"/>
      <c r="T1115" s="1250"/>
      <c r="U1115" s="1242"/>
      <c r="V1115" s="1291"/>
      <c r="W1115" s="1684" t="s">
        <v>4708</v>
      </c>
      <c r="X1115" s="670" t="s">
        <v>30</v>
      </c>
      <c r="Y1115" s="1305">
        <f>$Y$659</f>
        <v>0.85</v>
      </c>
      <c r="Z1115" s="1220"/>
      <c r="AA1115" s="1220"/>
      <c r="AB1115" s="1220"/>
      <c r="AC1115" s="1220"/>
      <c r="AD1115" s="1220"/>
      <c r="AE1115" s="1306"/>
      <c r="AF1115" s="391">
        <f>ROUND(ROUND(ROUND(G1016*Q1088,0)*U1112,0)*Y1115,0)</f>
        <v>155</v>
      </c>
      <c r="AG1115" s="268"/>
    </row>
    <row r="1116" spans="1:33" ht="17.100000000000001" customHeight="1">
      <c r="A1116" s="243">
        <v>63</v>
      </c>
      <c r="B1116" s="351" t="s">
        <v>10337</v>
      </c>
      <c r="C1116" s="870" t="s">
        <v>15286</v>
      </c>
      <c r="D1116" s="604"/>
      <c r="E1116" s="604"/>
      <c r="F1116" s="1131"/>
      <c r="G1116" s="605"/>
      <c r="H1116" s="605"/>
      <c r="I1116" s="607"/>
      <c r="J1116" s="646"/>
      <c r="K1116" s="748"/>
      <c r="L1116" s="748"/>
      <c r="M1116" s="1250"/>
      <c r="N1116" s="1344"/>
      <c r="O1116" s="1345"/>
      <c r="P1116" s="1250"/>
      <c r="Q1116" s="1346"/>
      <c r="R1116" s="1256"/>
      <c r="S1116" s="1745"/>
      <c r="T1116" s="1250"/>
      <c r="U1116" s="1242"/>
      <c r="V1116" s="1291"/>
      <c r="W1116" s="1805"/>
      <c r="X1116" s="1225"/>
      <c r="Y1116" s="1306"/>
      <c r="Z1116" s="1302" t="s">
        <v>11869</v>
      </c>
      <c r="AA1116" s="1303" t="s">
        <v>30</v>
      </c>
      <c r="AB1116" s="1304">
        <v>0.85</v>
      </c>
      <c r="AC1116" s="1215"/>
      <c r="AD1116" s="1215"/>
      <c r="AE1116" s="1294"/>
      <c r="AF1116" s="391">
        <f>ROUND(ROUND(ROUND(ROUND(G1016*Q1088,0)*U1112,0)*Y1115,0)*AB1116,0)</f>
        <v>132</v>
      </c>
      <c r="AG1116" s="268"/>
    </row>
    <row r="1117" spans="1:33" ht="17.100000000000001" customHeight="1">
      <c r="A1117" s="243">
        <v>63</v>
      </c>
      <c r="B1117" s="351" t="s">
        <v>10339</v>
      </c>
      <c r="C1117" s="870" t="s">
        <v>15287</v>
      </c>
      <c r="D1117" s="604"/>
      <c r="E1117" s="604"/>
      <c r="F1117" s="1131"/>
      <c r="G1117" s="605"/>
      <c r="H1117" s="605"/>
      <c r="I1117" s="607"/>
      <c r="J1117" s="646"/>
      <c r="K1117" s="748"/>
      <c r="L1117" s="748"/>
      <c r="M1117" s="1250"/>
      <c r="N1117" s="1344"/>
      <c r="O1117" s="1345"/>
      <c r="P1117" s="1250"/>
      <c r="Q1117" s="1346"/>
      <c r="R1117" s="1256"/>
      <c r="S1117" s="1745"/>
      <c r="T1117" s="1250"/>
      <c r="U1117" s="1242"/>
      <c r="V1117" s="1291"/>
      <c r="W1117" s="1233"/>
      <c r="X1117" s="670"/>
      <c r="Y1117" s="1320"/>
      <c r="Z1117" s="1215"/>
      <c r="AA1117" s="1215"/>
      <c r="AB1117" s="1294"/>
      <c r="AC1117" s="1533" t="s">
        <v>167</v>
      </c>
      <c r="AD1117" s="1250">
        <v>5</v>
      </c>
      <c r="AE1117" s="1308" t="s">
        <v>168</v>
      </c>
      <c r="AF1117" s="391">
        <f>ROUND(ROUND(ROUND(G1016*Q1088,0)*U1112,0)-AD1117,0)</f>
        <v>177</v>
      </c>
      <c r="AG1117" s="268"/>
    </row>
    <row r="1118" spans="1:33" ht="17.100000000000001" customHeight="1">
      <c r="A1118" s="243">
        <v>63</v>
      </c>
      <c r="B1118" s="351" t="s">
        <v>10341</v>
      </c>
      <c r="C1118" s="870" t="s">
        <v>15288</v>
      </c>
      <c r="D1118" s="604"/>
      <c r="E1118" s="604"/>
      <c r="F1118" s="1131"/>
      <c r="G1118" s="605"/>
      <c r="H1118" s="605"/>
      <c r="I1118" s="607"/>
      <c r="J1118" s="646"/>
      <c r="K1118" s="748"/>
      <c r="L1118" s="748"/>
      <c r="M1118" s="1250"/>
      <c r="N1118" s="1344"/>
      <c r="O1118" s="1345"/>
      <c r="P1118" s="1250"/>
      <c r="Q1118" s="1346"/>
      <c r="R1118" s="1256"/>
      <c r="S1118" s="1745"/>
      <c r="T1118" s="1250"/>
      <c r="U1118" s="1242"/>
      <c r="V1118" s="1242"/>
      <c r="W1118" s="1234"/>
      <c r="X1118" s="1225"/>
      <c r="Y1118" s="1322"/>
      <c r="Z1118" s="1233" t="s">
        <v>11869</v>
      </c>
      <c r="AA1118" s="670" t="s">
        <v>30</v>
      </c>
      <c r="AB1118" s="1309">
        <v>0.85</v>
      </c>
      <c r="AC1118" s="1745"/>
      <c r="AD1118" s="1250"/>
      <c r="AE1118" s="1308"/>
      <c r="AF1118" s="391">
        <f>ROUND(ROUND(ROUND(ROUND(G1016*Q1088,0)*U1112,0)*AB1118,0)-AD1117,0)</f>
        <v>150</v>
      </c>
      <c r="AG1118" s="268"/>
    </row>
    <row r="1119" spans="1:33" ht="17.100000000000001" customHeight="1">
      <c r="A1119" s="243">
        <v>63</v>
      </c>
      <c r="B1119" s="351" t="s">
        <v>10343</v>
      </c>
      <c r="C1119" s="870" t="s">
        <v>15289</v>
      </c>
      <c r="D1119" s="604"/>
      <c r="E1119" s="604"/>
      <c r="F1119" s="1131"/>
      <c r="G1119" s="605"/>
      <c r="H1119" s="605"/>
      <c r="I1119" s="607"/>
      <c r="J1119" s="646"/>
      <c r="K1119" s="748"/>
      <c r="L1119" s="748"/>
      <c r="M1119" s="1250"/>
      <c r="N1119" s="1344"/>
      <c r="O1119" s="1345"/>
      <c r="P1119" s="1250"/>
      <c r="Q1119" s="1346"/>
      <c r="R1119" s="1256"/>
      <c r="S1119" s="1745"/>
      <c r="T1119" s="1250"/>
      <c r="U1119" s="1242"/>
      <c r="V1119" s="1242"/>
      <c r="W1119" s="1684" t="s">
        <v>4703</v>
      </c>
      <c r="X1119" s="1250" t="s">
        <v>30</v>
      </c>
      <c r="Y1119" s="1291">
        <f>$Y$657</f>
        <v>0.7</v>
      </c>
      <c r="Z1119" s="1226"/>
      <c r="AA1119" s="1226"/>
      <c r="AB1119" s="1310"/>
      <c r="AC1119" s="1745"/>
      <c r="AD1119" s="1242"/>
      <c r="AE1119" s="1291"/>
      <c r="AF1119" s="391">
        <f>ROUND(ROUND(ROUND(ROUND(G1016*Q1088,0)*U1112,0)*Y1119,0)-AD1117,0)</f>
        <v>122</v>
      </c>
      <c r="AG1119" s="268"/>
    </row>
    <row r="1120" spans="1:33" ht="17.100000000000001" customHeight="1">
      <c r="A1120" s="243">
        <v>63</v>
      </c>
      <c r="B1120" s="351" t="s">
        <v>10345</v>
      </c>
      <c r="C1120" s="870" t="s">
        <v>15290</v>
      </c>
      <c r="D1120" s="604"/>
      <c r="E1120" s="604"/>
      <c r="F1120" s="1131"/>
      <c r="G1120" s="605"/>
      <c r="H1120" s="605"/>
      <c r="I1120" s="607"/>
      <c r="J1120" s="646"/>
      <c r="K1120" s="748"/>
      <c r="L1120" s="748"/>
      <c r="M1120" s="1250"/>
      <c r="N1120" s="1344"/>
      <c r="O1120" s="1345"/>
      <c r="P1120" s="1250"/>
      <c r="Q1120" s="1346"/>
      <c r="R1120" s="1256"/>
      <c r="S1120" s="1745"/>
      <c r="T1120" s="1250"/>
      <c r="U1120" s="1242"/>
      <c r="V1120" s="1242"/>
      <c r="W1120" s="1805"/>
      <c r="X1120" s="1225"/>
      <c r="Y1120" s="1306"/>
      <c r="Z1120" s="1302" t="s">
        <v>11869</v>
      </c>
      <c r="AA1120" s="1303" t="s">
        <v>30</v>
      </c>
      <c r="AB1120" s="1311">
        <v>0.85</v>
      </c>
      <c r="AC1120" s="1745"/>
      <c r="AD1120" s="1242"/>
      <c r="AE1120" s="1291"/>
      <c r="AF1120" s="391">
        <f>ROUND(ROUND(ROUND(ROUND(ROUND(G1016*Q1088,0)*U1112,0)*Y1119,0)*AB1120,0)-AD1117,0)</f>
        <v>103</v>
      </c>
      <c r="AG1120" s="268"/>
    </row>
    <row r="1121" spans="1:33" ht="17.100000000000001" customHeight="1">
      <c r="A1121" s="243">
        <v>63</v>
      </c>
      <c r="B1121" s="351" t="s">
        <v>10347</v>
      </c>
      <c r="C1121" s="870" t="s">
        <v>15291</v>
      </c>
      <c r="D1121" s="604"/>
      <c r="E1121" s="604"/>
      <c r="F1121" s="1131"/>
      <c r="G1121" s="605"/>
      <c r="H1121" s="605"/>
      <c r="I1121" s="607"/>
      <c r="J1121" s="646"/>
      <c r="K1121" s="748"/>
      <c r="L1121" s="748"/>
      <c r="M1121" s="1250"/>
      <c r="N1121" s="1344"/>
      <c r="O1121" s="1345"/>
      <c r="P1121" s="1250"/>
      <c r="Q1121" s="1346"/>
      <c r="R1121" s="1256"/>
      <c r="S1121" s="1745"/>
      <c r="T1121" s="1250"/>
      <c r="U1121" s="1242"/>
      <c r="V1121" s="1242"/>
      <c r="W1121" s="1684" t="s">
        <v>4708</v>
      </c>
      <c r="X1121" s="1250" t="s">
        <v>30</v>
      </c>
      <c r="Y1121" s="1291">
        <f>$Y$659</f>
        <v>0.85</v>
      </c>
      <c r="Z1121" s="1220"/>
      <c r="AA1121" s="1220"/>
      <c r="AB1121" s="1306"/>
      <c r="AC1121" s="1745"/>
      <c r="AD1121" s="1242"/>
      <c r="AE1121" s="1291"/>
      <c r="AF1121" s="391">
        <f>ROUND(ROUND(ROUND(ROUND(G1016*Q1088,0)*U1112,0)*Y1121,0)-AD1117,0)</f>
        <v>150</v>
      </c>
      <c r="AG1121" s="268"/>
    </row>
    <row r="1122" spans="1:33" ht="17.100000000000001" customHeight="1">
      <c r="A1122" s="243">
        <v>63</v>
      </c>
      <c r="B1122" s="351" t="s">
        <v>10349</v>
      </c>
      <c r="C1122" s="870" t="s">
        <v>15292</v>
      </c>
      <c r="D1122" s="604"/>
      <c r="E1122" s="604"/>
      <c r="F1122" s="1131"/>
      <c r="G1122" s="605"/>
      <c r="H1122" s="605"/>
      <c r="I1122" s="607"/>
      <c r="J1122" s="647"/>
      <c r="K1122" s="1104"/>
      <c r="L1122" s="1104"/>
      <c r="M1122" s="1351"/>
      <c r="N1122" s="1344"/>
      <c r="O1122" s="1345"/>
      <c r="P1122" s="1250"/>
      <c r="Q1122" s="1346"/>
      <c r="R1122" s="1257"/>
      <c r="S1122" s="1746"/>
      <c r="T1122" s="1225"/>
      <c r="U1122" s="1220"/>
      <c r="V1122" s="1220"/>
      <c r="W1122" s="1805"/>
      <c r="X1122" s="1225"/>
      <c r="Y1122" s="1306"/>
      <c r="Z1122" s="1302" t="s">
        <v>11869</v>
      </c>
      <c r="AA1122" s="1303" t="s">
        <v>30</v>
      </c>
      <c r="AB1122" s="1311">
        <v>0.85</v>
      </c>
      <c r="AC1122" s="1746"/>
      <c r="AD1122" s="1220"/>
      <c r="AE1122" s="1306"/>
      <c r="AF1122" s="391">
        <f>ROUND(ROUND(ROUND(ROUND(ROUND(G1016*Q1088,0)*U1112,0)*Y1121,0)*AB1122,0)-AD1117,0)</f>
        <v>127</v>
      </c>
      <c r="AG1122" s="268"/>
    </row>
    <row r="1123" spans="1:33" ht="17.100000000000001" customHeight="1">
      <c r="A1123" s="243">
        <v>63</v>
      </c>
      <c r="B1123" s="351" t="s">
        <v>15293</v>
      </c>
      <c r="C1123" s="870" t="s">
        <v>15294</v>
      </c>
      <c r="D1123" s="1125"/>
      <c r="E1123" s="1125"/>
      <c r="F1123" s="604"/>
      <c r="G1123" s="605"/>
      <c r="H1123" s="605"/>
      <c r="I1123" s="607"/>
      <c r="J1123" s="1593" t="s">
        <v>11892</v>
      </c>
      <c r="K1123" s="641"/>
      <c r="L1123" s="641"/>
      <c r="M1123" s="602"/>
      <c r="N1123" s="1102"/>
      <c r="O1123" s="604"/>
      <c r="P1123" s="605"/>
      <c r="Q1123" s="607"/>
      <c r="R1123" s="670"/>
      <c r="S1123" s="670"/>
      <c r="T1123" s="602"/>
      <c r="U1123" s="602"/>
      <c r="V1123" s="602"/>
      <c r="W1123" s="1233"/>
      <c r="X1123" s="670"/>
      <c r="Y1123" s="1320"/>
      <c r="Z1123" s="1215"/>
      <c r="AA1123" s="1215"/>
      <c r="AB1123" s="1215"/>
      <c r="AC1123" s="1215"/>
      <c r="AD1123" s="1215"/>
      <c r="AE1123" s="1294"/>
      <c r="AF1123" s="391">
        <f>ROUND(ROUND(G1016+K1124,0)*Q1088,0)</f>
        <v>369</v>
      </c>
      <c r="AG1123" s="268"/>
    </row>
    <row r="1124" spans="1:33" ht="17.100000000000001" customHeight="1">
      <c r="A1124" s="243">
        <v>63</v>
      </c>
      <c r="B1124" s="351" t="s">
        <v>15295</v>
      </c>
      <c r="C1124" s="870" t="s">
        <v>15296</v>
      </c>
      <c r="D1124" s="1125"/>
      <c r="E1124" s="1125"/>
      <c r="F1124" s="604"/>
      <c r="G1124" s="605"/>
      <c r="H1124" s="605"/>
      <c r="I1124" s="607"/>
      <c r="J1124" s="1745"/>
      <c r="K1124" s="1250">
        <v>12</v>
      </c>
      <c r="L1124" s="638" t="s">
        <v>16</v>
      </c>
      <c r="M1124" s="605"/>
      <c r="N1124" s="1102"/>
      <c r="O1124" s="604"/>
      <c r="P1124" s="605"/>
      <c r="Q1124" s="607"/>
      <c r="R1124" s="1250"/>
      <c r="S1124" s="1250"/>
      <c r="T1124" s="605"/>
      <c r="U1124" s="605"/>
      <c r="V1124" s="605"/>
      <c r="W1124" s="1234"/>
      <c r="X1124" s="1225"/>
      <c r="Y1124" s="1322"/>
      <c r="Z1124" s="1233" t="s">
        <v>11869</v>
      </c>
      <c r="AA1124" s="670" t="s">
        <v>30</v>
      </c>
      <c r="AB1124" s="1293">
        <v>0.85</v>
      </c>
      <c r="AC1124" s="1215"/>
      <c r="AD1124" s="1215"/>
      <c r="AE1124" s="1294"/>
      <c r="AF1124" s="391">
        <f>ROUND(ROUND(ROUND(G1016+K1124,0)*Q1088,0)*AB1124,0)</f>
        <v>314</v>
      </c>
      <c r="AG1124" s="268"/>
    </row>
    <row r="1125" spans="1:33" ht="17.100000000000001" customHeight="1">
      <c r="A1125" s="243">
        <v>63</v>
      </c>
      <c r="B1125" s="351" t="s">
        <v>15297</v>
      </c>
      <c r="C1125" s="870" t="s">
        <v>15298</v>
      </c>
      <c r="D1125" s="1125"/>
      <c r="E1125" s="1125"/>
      <c r="F1125" s="604"/>
      <c r="G1125" s="605"/>
      <c r="H1125" s="605"/>
      <c r="I1125" s="607"/>
      <c r="J1125" s="1745"/>
      <c r="K1125" s="748"/>
      <c r="L1125" s="1250"/>
      <c r="M1125" s="1316"/>
      <c r="N1125" s="1314"/>
      <c r="O1125" s="1315"/>
      <c r="P1125" s="1316"/>
      <c r="Q1125" s="1317"/>
      <c r="R1125" s="1251"/>
      <c r="S1125" s="1251"/>
      <c r="T1125" s="605"/>
      <c r="U1125" s="605"/>
      <c r="V1125" s="605"/>
      <c r="W1125" s="1684" t="s">
        <v>4703</v>
      </c>
      <c r="X1125" s="670" t="s">
        <v>30</v>
      </c>
      <c r="Y1125" s="1305">
        <f>$Y$657</f>
        <v>0.7</v>
      </c>
      <c r="Z1125" s="1226"/>
      <c r="AA1125" s="1226"/>
      <c r="AB1125" s="1226"/>
      <c r="AC1125" s="1226"/>
      <c r="AD1125" s="1226"/>
      <c r="AE1125" s="1310"/>
      <c r="AF1125" s="391">
        <f>ROUND(ROUND(ROUND(G1016+K1124,0)*Q1088,0)*Y1125,0)</f>
        <v>258</v>
      </c>
      <c r="AG1125" s="268"/>
    </row>
    <row r="1126" spans="1:33" ht="17.100000000000001" customHeight="1">
      <c r="A1126" s="243">
        <v>63</v>
      </c>
      <c r="B1126" s="351" t="s">
        <v>15299</v>
      </c>
      <c r="C1126" s="870" t="s">
        <v>15300</v>
      </c>
      <c r="D1126" s="1125"/>
      <c r="E1126" s="1125"/>
      <c r="F1126" s="604"/>
      <c r="G1126" s="605"/>
      <c r="H1126" s="605"/>
      <c r="I1126" s="607"/>
      <c r="J1126" s="1745"/>
      <c r="K1126" s="748"/>
      <c r="L1126" s="1250"/>
      <c r="M1126" s="1316"/>
      <c r="N1126" s="1314"/>
      <c r="O1126" s="1315"/>
      <c r="P1126" s="1316"/>
      <c r="Q1126" s="1317"/>
      <c r="R1126" s="1251"/>
      <c r="S1126" s="1251"/>
      <c r="T1126" s="605"/>
      <c r="U1126" s="605"/>
      <c r="V1126" s="605"/>
      <c r="W1126" s="1805"/>
      <c r="X1126" s="1225"/>
      <c r="Y1126" s="1306"/>
      <c r="Z1126" s="1302" t="s">
        <v>11869</v>
      </c>
      <c r="AA1126" s="1303" t="s">
        <v>30</v>
      </c>
      <c r="AB1126" s="1304">
        <v>0.85</v>
      </c>
      <c r="AC1126" s="1215"/>
      <c r="AD1126" s="1215"/>
      <c r="AE1126" s="1294"/>
      <c r="AF1126" s="391">
        <f>ROUND(ROUND(ROUND(ROUND(G1016+K1124,0)*Q1088,0)*Y1125,0)*AB1126,0)</f>
        <v>219</v>
      </c>
      <c r="AG1126" s="268"/>
    </row>
    <row r="1127" spans="1:33" ht="17.100000000000001" customHeight="1">
      <c r="A1127" s="243">
        <v>63</v>
      </c>
      <c r="B1127" s="351" t="s">
        <v>15301</v>
      </c>
      <c r="C1127" s="870" t="s">
        <v>15302</v>
      </c>
      <c r="D1127" s="1125"/>
      <c r="E1127" s="1125"/>
      <c r="F1127" s="604"/>
      <c r="G1127" s="605"/>
      <c r="H1127" s="605"/>
      <c r="I1127" s="607"/>
      <c r="J1127" s="1745"/>
      <c r="K1127" s="748"/>
      <c r="L1127" s="1250"/>
      <c r="M1127" s="1316"/>
      <c r="N1127" s="1314"/>
      <c r="O1127" s="1315"/>
      <c r="P1127" s="1316"/>
      <c r="Q1127" s="1317"/>
      <c r="R1127" s="1251"/>
      <c r="S1127" s="1251"/>
      <c r="T1127" s="605"/>
      <c r="U1127" s="605"/>
      <c r="V1127" s="605"/>
      <c r="W1127" s="1684" t="s">
        <v>4708</v>
      </c>
      <c r="X1127" s="670" t="s">
        <v>30</v>
      </c>
      <c r="Y1127" s="1305">
        <f>$Y$659</f>
        <v>0.85</v>
      </c>
      <c r="Z1127" s="1220"/>
      <c r="AA1127" s="1220"/>
      <c r="AB1127" s="1220"/>
      <c r="AC1127" s="1220"/>
      <c r="AD1127" s="1220"/>
      <c r="AE1127" s="1306"/>
      <c r="AF1127" s="391">
        <f>ROUND(ROUND(ROUND(G1016+K1124,0)*Q1088,0)*Y1127,0)</f>
        <v>314</v>
      </c>
      <c r="AG1127" s="268"/>
    </row>
    <row r="1128" spans="1:33" ht="17.100000000000001" customHeight="1">
      <c r="A1128" s="243">
        <v>63</v>
      </c>
      <c r="B1128" s="351" t="s">
        <v>15303</v>
      </c>
      <c r="C1128" s="870" t="s">
        <v>15304</v>
      </c>
      <c r="D1128" s="1125"/>
      <c r="E1128" s="1125"/>
      <c r="F1128" s="604"/>
      <c r="G1128" s="605"/>
      <c r="H1128" s="605"/>
      <c r="I1128" s="607"/>
      <c r="J1128" s="646"/>
      <c r="K1128" s="748"/>
      <c r="L1128" s="1250"/>
      <c r="M1128" s="1316"/>
      <c r="N1128" s="1314"/>
      <c r="O1128" s="1315"/>
      <c r="P1128" s="1316"/>
      <c r="Q1128" s="1317"/>
      <c r="R1128" s="1251"/>
      <c r="S1128" s="1251"/>
      <c r="T1128" s="605"/>
      <c r="U1128" s="605"/>
      <c r="V1128" s="605"/>
      <c r="W1128" s="1805"/>
      <c r="X1128" s="1225"/>
      <c r="Y1128" s="1306"/>
      <c r="Z1128" s="1302" t="s">
        <v>11869</v>
      </c>
      <c r="AA1128" s="1303" t="s">
        <v>30</v>
      </c>
      <c r="AB1128" s="1304">
        <v>0.85</v>
      </c>
      <c r="AC1128" s="1215"/>
      <c r="AD1128" s="1215"/>
      <c r="AE1128" s="1294"/>
      <c r="AF1128" s="391">
        <f>ROUND(ROUND(ROUND(ROUND(G1016+K1124,0)*Q1088,0)*Y1127,0)*AB1128,0)</f>
        <v>267</v>
      </c>
      <c r="AG1128" s="268"/>
    </row>
    <row r="1129" spans="1:33" ht="17.100000000000001" customHeight="1">
      <c r="A1129" s="243">
        <v>63</v>
      </c>
      <c r="B1129" s="351" t="s">
        <v>10351</v>
      </c>
      <c r="C1129" s="870" t="s">
        <v>15305</v>
      </c>
      <c r="D1129" s="1125"/>
      <c r="E1129" s="1125"/>
      <c r="F1129" s="604"/>
      <c r="G1129" s="605"/>
      <c r="H1129" s="605"/>
      <c r="I1129" s="607"/>
      <c r="J1129" s="646"/>
      <c r="K1129" s="748"/>
      <c r="L1129" s="1250"/>
      <c r="M1129" s="1316"/>
      <c r="N1129" s="1314"/>
      <c r="O1129" s="1315"/>
      <c r="P1129" s="1316"/>
      <c r="Q1129" s="1317"/>
      <c r="R1129" s="1251"/>
      <c r="S1129" s="1251"/>
      <c r="T1129" s="605"/>
      <c r="U1129" s="605"/>
      <c r="V1129" s="605"/>
      <c r="W1129" s="1233"/>
      <c r="X1129" s="670"/>
      <c r="Y1129" s="1320"/>
      <c r="Z1129" s="1215"/>
      <c r="AA1129" s="1215"/>
      <c r="AB1129" s="1294"/>
      <c r="AC1129" s="1533" t="s">
        <v>167</v>
      </c>
      <c r="AD1129" s="1250">
        <v>5</v>
      </c>
      <c r="AE1129" s="1308" t="s">
        <v>168</v>
      </c>
      <c r="AF1129" s="391">
        <f>ROUND(ROUND(ROUND(G1016+K1124,0)*Q1088,0)-AD1129,0)</f>
        <v>364</v>
      </c>
      <c r="AG1129" s="268"/>
    </row>
    <row r="1130" spans="1:33" ht="17.100000000000001" customHeight="1">
      <c r="A1130" s="243">
        <v>63</v>
      </c>
      <c r="B1130" s="351" t="s">
        <v>10353</v>
      </c>
      <c r="C1130" s="870" t="s">
        <v>15306</v>
      </c>
      <c r="D1130" s="1125"/>
      <c r="E1130" s="1125"/>
      <c r="F1130" s="604"/>
      <c r="G1130" s="605"/>
      <c r="H1130" s="605"/>
      <c r="I1130" s="607"/>
      <c r="J1130" s="646"/>
      <c r="K1130" s="748"/>
      <c r="L1130" s="1250"/>
      <c r="M1130" s="1316"/>
      <c r="N1130" s="1314"/>
      <c r="O1130" s="1315"/>
      <c r="P1130" s="1316"/>
      <c r="Q1130" s="1317"/>
      <c r="R1130" s="1251"/>
      <c r="S1130" s="1251"/>
      <c r="T1130" s="605"/>
      <c r="U1130" s="605"/>
      <c r="V1130" s="605"/>
      <c r="W1130" s="1234"/>
      <c r="X1130" s="1225"/>
      <c r="Y1130" s="1322"/>
      <c r="Z1130" s="1233" t="s">
        <v>11869</v>
      </c>
      <c r="AA1130" s="670" t="s">
        <v>30</v>
      </c>
      <c r="AB1130" s="1309">
        <v>0.85</v>
      </c>
      <c r="AC1130" s="1745"/>
      <c r="AD1130" s="1250"/>
      <c r="AE1130" s="1308"/>
      <c r="AF1130" s="391">
        <f>ROUND(ROUND(ROUND(ROUND(G1016+K1124,0)*Q1088,0)*AB1130,0)-AD1129,0)</f>
        <v>309</v>
      </c>
      <c r="AG1130" s="268"/>
    </row>
    <row r="1131" spans="1:33" ht="17.100000000000001" customHeight="1">
      <c r="A1131" s="243">
        <v>63</v>
      </c>
      <c r="B1131" s="351" t="s">
        <v>10355</v>
      </c>
      <c r="C1131" s="870" t="s">
        <v>15307</v>
      </c>
      <c r="D1131" s="1125"/>
      <c r="E1131" s="1125"/>
      <c r="F1131" s="604"/>
      <c r="G1131" s="605"/>
      <c r="H1131" s="605"/>
      <c r="I1131" s="607"/>
      <c r="J1131" s="646"/>
      <c r="K1131" s="748"/>
      <c r="L1131" s="1250"/>
      <c r="M1131" s="1316"/>
      <c r="N1131" s="1314"/>
      <c r="O1131" s="1315"/>
      <c r="P1131" s="1316"/>
      <c r="Q1131" s="1317"/>
      <c r="R1131" s="1251"/>
      <c r="S1131" s="1251"/>
      <c r="T1131" s="605"/>
      <c r="U1131" s="605"/>
      <c r="V1131" s="605"/>
      <c r="W1131" s="1684" t="s">
        <v>4703</v>
      </c>
      <c r="X1131" s="1250" t="s">
        <v>30</v>
      </c>
      <c r="Y1131" s="1291">
        <v>0.7</v>
      </c>
      <c r="Z1131" s="1226"/>
      <c r="AA1131" s="1226"/>
      <c r="AB1131" s="1310"/>
      <c r="AC1131" s="1745"/>
      <c r="AD1131" s="1242"/>
      <c r="AE1131" s="1291"/>
      <c r="AF1131" s="391">
        <f>ROUND(ROUND(ROUND(ROUND(G1016+K1124,0)*Q1088,0)*Y1131,0)-AD1129,0)</f>
        <v>253</v>
      </c>
      <c r="AG1131" s="268"/>
    </row>
    <row r="1132" spans="1:33" ht="17.100000000000001" customHeight="1">
      <c r="A1132" s="243">
        <v>63</v>
      </c>
      <c r="B1132" s="351" t="s">
        <v>10357</v>
      </c>
      <c r="C1132" s="870" t="s">
        <v>15308</v>
      </c>
      <c r="D1132" s="1125"/>
      <c r="E1132" s="1125"/>
      <c r="F1132" s="604"/>
      <c r="G1132" s="605"/>
      <c r="H1132" s="605"/>
      <c r="I1132" s="607"/>
      <c r="J1132" s="646"/>
      <c r="K1132" s="748"/>
      <c r="L1132" s="1250"/>
      <c r="M1132" s="1316"/>
      <c r="N1132" s="1314"/>
      <c r="O1132" s="1315"/>
      <c r="P1132" s="1316"/>
      <c r="Q1132" s="1317"/>
      <c r="R1132" s="1251"/>
      <c r="S1132" s="1251"/>
      <c r="T1132" s="605"/>
      <c r="U1132" s="605"/>
      <c r="V1132" s="605"/>
      <c r="W1132" s="1805"/>
      <c r="X1132" s="1225"/>
      <c r="Y1132" s="1306"/>
      <c r="Z1132" s="1302" t="s">
        <v>11869</v>
      </c>
      <c r="AA1132" s="1303" t="s">
        <v>30</v>
      </c>
      <c r="AB1132" s="1311">
        <v>0.85</v>
      </c>
      <c r="AC1132" s="1745"/>
      <c r="AD1132" s="1242"/>
      <c r="AE1132" s="1291"/>
      <c r="AF1132" s="391">
        <f>ROUND(ROUND(ROUND(ROUND(ROUND(G1016+K1124,0)*Q1088,0)*Y1131,0)*AB1132,0)-AD1129,0)</f>
        <v>214</v>
      </c>
      <c r="AG1132" s="268"/>
    </row>
    <row r="1133" spans="1:33" ht="17.100000000000001" customHeight="1">
      <c r="A1133" s="243">
        <v>63</v>
      </c>
      <c r="B1133" s="351" t="s">
        <v>10359</v>
      </c>
      <c r="C1133" s="870" t="s">
        <v>15309</v>
      </c>
      <c r="D1133" s="1125"/>
      <c r="E1133" s="1125"/>
      <c r="F1133" s="604"/>
      <c r="G1133" s="605"/>
      <c r="H1133" s="605"/>
      <c r="I1133" s="607"/>
      <c r="J1133" s="646"/>
      <c r="K1133" s="748"/>
      <c r="L1133" s="1250"/>
      <c r="M1133" s="1316"/>
      <c r="N1133" s="1314"/>
      <c r="O1133" s="1315"/>
      <c r="P1133" s="1316"/>
      <c r="Q1133" s="1317"/>
      <c r="R1133" s="1251"/>
      <c r="S1133" s="1251"/>
      <c r="T1133" s="605"/>
      <c r="U1133" s="605"/>
      <c r="V1133" s="605"/>
      <c r="W1133" s="1684" t="s">
        <v>4708</v>
      </c>
      <c r="X1133" s="1250" t="s">
        <v>30</v>
      </c>
      <c r="Y1133" s="1291">
        <v>0.85</v>
      </c>
      <c r="Z1133" s="1220"/>
      <c r="AA1133" s="1220"/>
      <c r="AB1133" s="1306"/>
      <c r="AC1133" s="1745"/>
      <c r="AD1133" s="1242"/>
      <c r="AE1133" s="1291"/>
      <c r="AF1133" s="391">
        <f>ROUND(ROUND(ROUND(ROUND(G1016+K1124,0)*Q1088,0)*Y1133,0)-AD1129,0)</f>
        <v>309</v>
      </c>
      <c r="AG1133" s="268"/>
    </row>
    <row r="1134" spans="1:33" ht="17.100000000000001" customHeight="1">
      <c r="A1134" s="243">
        <v>63</v>
      </c>
      <c r="B1134" s="351" t="s">
        <v>10361</v>
      </c>
      <c r="C1134" s="870" t="s">
        <v>15310</v>
      </c>
      <c r="D1134" s="1125"/>
      <c r="E1134" s="1125"/>
      <c r="F1134" s="604"/>
      <c r="G1134" s="605"/>
      <c r="H1134" s="605"/>
      <c r="I1134" s="607"/>
      <c r="J1134" s="646"/>
      <c r="K1134" s="748"/>
      <c r="L1134" s="1250"/>
      <c r="M1134" s="1316"/>
      <c r="N1134" s="1314"/>
      <c r="O1134" s="1315"/>
      <c r="P1134" s="1316"/>
      <c r="Q1134" s="1317"/>
      <c r="R1134" s="1251"/>
      <c r="S1134" s="1251"/>
      <c r="T1134" s="605"/>
      <c r="U1134" s="605"/>
      <c r="V1134" s="605"/>
      <c r="W1134" s="1805"/>
      <c r="X1134" s="1225"/>
      <c r="Y1134" s="1306"/>
      <c r="Z1134" s="1302" t="s">
        <v>11869</v>
      </c>
      <c r="AA1134" s="1303" t="s">
        <v>30</v>
      </c>
      <c r="AB1134" s="1311">
        <v>0.85</v>
      </c>
      <c r="AC1134" s="1746"/>
      <c r="AD1134" s="1220"/>
      <c r="AE1134" s="1306"/>
      <c r="AF1134" s="391">
        <f>ROUND(ROUND(ROUND(ROUND(ROUND(G1016+K1124,0)*Q1088,0)*Y1133,0)*AB1134,0)-AD1129,0)</f>
        <v>262</v>
      </c>
      <c r="AG1134" s="268"/>
    </row>
    <row r="1135" spans="1:33" ht="17.100000000000001" customHeight="1">
      <c r="A1135" s="243">
        <v>63</v>
      </c>
      <c r="B1135" s="351" t="s">
        <v>10363</v>
      </c>
      <c r="C1135" s="870" t="s">
        <v>15311</v>
      </c>
      <c r="D1135" s="1125"/>
      <c r="E1135" s="1125"/>
      <c r="F1135" s="1252"/>
      <c r="G1135" s="1296"/>
      <c r="H1135" s="605"/>
      <c r="I1135" s="607"/>
      <c r="J1135" s="646"/>
      <c r="K1135" s="748"/>
      <c r="L1135" s="748"/>
      <c r="M1135" s="1316"/>
      <c r="N1135" s="1314"/>
      <c r="O1135" s="1315"/>
      <c r="P1135" s="1316"/>
      <c r="Q1135" s="1317"/>
      <c r="R1135" s="1749" t="s">
        <v>11301</v>
      </c>
      <c r="S1135" s="1622" t="s">
        <v>235</v>
      </c>
      <c r="T1135" s="602"/>
      <c r="U1135" s="602"/>
      <c r="V1135" s="1286"/>
      <c r="W1135" s="1233"/>
      <c r="X1135" s="670"/>
      <c r="Y1135" s="1320"/>
      <c r="Z1135" s="1215"/>
      <c r="AA1135" s="1215"/>
      <c r="AB1135" s="1215"/>
      <c r="AC1135" s="1215"/>
      <c r="AD1135" s="1215"/>
      <c r="AE1135" s="1294"/>
      <c r="AF1135" s="391">
        <f>ROUND(ROUND(ROUND(G1016+K1124,0)*Q1088,0)*U1136,0)</f>
        <v>258</v>
      </c>
      <c r="AG1135" s="268"/>
    </row>
    <row r="1136" spans="1:33" ht="17.100000000000001" customHeight="1">
      <c r="A1136" s="243">
        <v>63</v>
      </c>
      <c r="B1136" s="351" t="s">
        <v>10365</v>
      </c>
      <c r="C1136" s="870" t="s">
        <v>15312</v>
      </c>
      <c r="D1136" s="1125"/>
      <c r="E1136" s="1125"/>
      <c r="F1136" s="1252"/>
      <c r="G1136" s="1296"/>
      <c r="H1136" s="605"/>
      <c r="I1136" s="607"/>
      <c r="J1136" s="646"/>
      <c r="K1136" s="1250"/>
      <c r="L1136" s="638"/>
      <c r="M1136" s="1316"/>
      <c r="N1136" s="1314"/>
      <c r="O1136" s="1315"/>
      <c r="P1136" s="1316"/>
      <c r="Q1136" s="1317"/>
      <c r="R1136" s="1758"/>
      <c r="S1136" s="1745"/>
      <c r="T1136" s="1250" t="s">
        <v>30</v>
      </c>
      <c r="U1136" s="1242">
        <v>0.7</v>
      </c>
      <c r="V1136" s="607"/>
      <c r="W1136" s="1234"/>
      <c r="X1136" s="1225"/>
      <c r="Y1136" s="1322"/>
      <c r="Z1136" s="1233" t="s">
        <v>11869</v>
      </c>
      <c r="AA1136" s="670" t="s">
        <v>30</v>
      </c>
      <c r="AB1136" s="1293">
        <v>0.85</v>
      </c>
      <c r="AC1136" s="1215"/>
      <c r="AD1136" s="1215"/>
      <c r="AE1136" s="1294"/>
      <c r="AF1136" s="391">
        <f>ROUND(ROUND(ROUND(ROUND(G1016+K1124,0)*Q1088,0)*U1136,0)*AB1136,0)</f>
        <v>219</v>
      </c>
      <c r="AG1136" s="268"/>
    </row>
    <row r="1137" spans="1:33" ht="17.100000000000001" customHeight="1">
      <c r="A1137" s="243">
        <v>63</v>
      </c>
      <c r="B1137" s="351" t="s">
        <v>10367</v>
      </c>
      <c r="C1137" s="870" t="s">
        <v>15313</v>
      </c>
      <c r="D1137" s="604"/>
      <c r="E1137" s="604"/>
      <c r="F1137" s="1131"/>
      <c r="G1137" s="605"/>
      <c r="H1137" s="605"/>
      <c r="I1137" s="607"/>
      <c r="J1137" s="646"/>
      <c r="K1137" s="748"/>
      <c r="L1137" s="748"/>
      <c r="M1137" s="1250"/>
      <c r="N1137" s="1344"/>
      <c r="O1137" s="1345"/>
      <c r="P1137" s="1250"/>
      <c r="Q1137" s="1346"/>
      <c r="R1137" s="1758"/>
      <c r="S1137" s="1745"/>
      <c r="T1137" s="1250"/>
      <c r="U1137" s="1242"/>
      <c r="V1137" s="1291"/>
      <c r="W1137" s="1684" t="s">
        <v>4703</v>
      </c>
      <c r="X1137" s="670" t="s">
        <v>30</v>
      </c>
      <c r="Y1137" s="1305">
        <f>$Y$657</f>
        <v>0.7</v>
      </c>
      <c r="Z1137" s="1226"/>
      <c r="AA1137" s="1226"/>
      <c r="AB1137" s="1226"/>
      <c r="AC1137" s="1226"/>
      <c r="AD1137" s="1226"/>
      <c r="AE1137" s="1310"/>
      <c r="AF1137" s="391">
        <f>ROUND(ROUND(ROUND(ROUND(G1016+K1124,0)*Q1088,0)*U1136,0)*Y1137,0)</f>
        <v>181</v>
      </c>
      <c r="AG1137" s="268"/>
    </row>
    <row r="1138" spans="1:33" ht="17.100000000000001" customHeight="1">
      <c r="A1138" s="243">
        <v>63</v>
      </c>
      <c r="B1138" s="351" t="s">
        <v>10369</v>
      </c>
      <c r="C1138" s="870" t="s">
        <v>15314</v>
      </c>
      <c r="D1138" s="604"/>
      <c r="E1138" s="604"/>
      <c r="F1138" s="1131"/>
      <c r="G1138" s="605"/>
      <c r="H1138" s="605"/>
      <c r="I1138" s="607"/>
      <c r="J1138" s="646"/>
      <c r="K1138" s="748"/>
      <c r="L1138" s="748"/>
      <c r="M1138" s="1250"/>
      <c r="N1138" s="1344"/>
      <c r="O1138" s="1345"/>
      <c r="P1138" s="1250"/>
      <c r="Q1138" s="1346"/>
      <c r="R1138" s="1758"/>
      <c r="S1138" s="1745"/>
      <c r="T1138" s="1250"/>
      <c r="U1138" s="1242"/>
      <c r="V1138" s="1291"/>
      <c r="W1138" s="1805"/>
      <c r="X1138" s="1225"/>
      <c r="Y1138" s="1306"/>
      <c r="Z1138" s="1302" t="s">
        <v>11869</v>
      </c>
      <c r="AA1138" s="1303" t="s">
        <v>30</v>
      </c>
      <c r="AB1138" s="1304">
        <v>0.85</v>
      </c>
      <c r="AC1138" s="1215"/>
      <c r="AD1138" s="1215"/>
      <c r="AE1138" s="1294"/>
      <c r="AF1138" s="391">
        <f>ROUND(ROUND(ROUND(ROUND(ROUND(G1016+K1124,0)*Q1088,0)*U1136,0)*Y1137,0)*AB1138,0)</f>
        <v>154</v>
      </c>
      <c r="AG1138" s="268"/>
    </row>
    <row r="1139" spans="1:33" ht="17.100000000000001" customHeight="1">
      <c r="A1139" s="243">
        <v>63</v>
      </c>
      <c r="B1139" s="351" t="s">
        <v>10371</v>
      </c>
      <c r="C1139" s="870" t="s">
        <v>15315</v>
      </c>
      <c r="D1139" s="604"/>
      <c r="E1139" s="604"/>
      <c r="F1139" s="1131"/>
      <c r="G1139" s="605"/>
      <c r="H1139" s="605"/>
      <c r="I1139" s="607"/>
      <c r="J1139" s="646"/>
      <c r="K1139" s="748"/>
      <c r="L1139" s="748"/>
      <c r="M1139" s="1250"/>
      <c r="N1139" s="1344"/>
      <c r="O1139" s="1345"/>
      <c r="P1139" s="1250"/>
      <c r="Q1139" s="1346"/>
      <c r="R1139" s="1758"/>
      <c r="S1139" s="1745"/>
      <c r="T1139" s="1250"/>
      <c r="U1139" s="1242"/>
      <c r="V1139" s="1291"/>
      <c r="W1139" s="1684" t="s">
        <v>4708</v>
      </c>
      <c r="X1139" s="670" t="s">
        <v>30</v>
      </c>
      <c r="Y1139" s="1305">
        <f>$Y$659</f>
        <v>0.85</v>
      </c>
      <c r="Z1139" s="1220"/>
      <c r="AA1139" s="1220"/>
      <c r="AB1139" s="1220"/>
      <c r="AC1139" s="1220"/>
      <c r="AD1139" s="1220"/>
      <c r="AE1139" s="1306"/>
      <c r="AF1139" s="391">
        <f>ROUND(ROUND(ROUND(ROUND(G1016+K1124,0)*Q1088,0)*U1136,0)*Y1139,0)</f>
        <v>219</v>
      </c>
      <c r="AG1139" s="268"/>
    </row>
    <row r="1140" spans="1:33" ht="17.100000000000001" customHeight="1">
      <c r="A1140" s="243">
        <v>63</v>
      </c>
      <c r="B1140" s="351" t="s">
        <v>10373</v>
      </c>
      <c r="C1140" s="870" t="s">
        <v>15316</v>
      </c>
      <c r="D1140" s="604"/>
      <c r="E1140" s="604"/>
      <c r="F1140" s="1131"/>
      <c r="G1140" s="605"/>
      <c r="H1140" s="605"/>
      <c r="I1140" s="607"/>
      <c r="J1140" s="646"/>
      <c r="K1140" s="748"/>
      <c r="L1140" s="748"/>
      <c r="M1140" s="1250"/>
      <c r="N1140" s="1344"/>
      <c r="O1140" s="1345"/>
      <c r="P1140" s="1250"/>
      <c r="Q1140" s="1346"/>
      <c r="R1140" s="1758"/>
      <c r="S1140" s="1745"/>
      <c r="T1140" s="1250"/>
      <c r="U1140" s="1242"/>
      <c r="V1140" s="1291"/>
      <c r="W1140" s="1805"/>
      <c r="X1140" s="1225"/>
      <c r="Y1140" s="1306"/>
      <c r="Z1140" s="1302" t="s">
        <v>11869</v>
      </c>
      <c r="AA1140" s="1303" t="s">
        <v>30</v>
      </c>
      <c r="AB1140" s="1304">
        <v>0.85</v>
      </c>
      <c r="AC1140" s="1215"/>
      <c r="AD1140" s="1215"/>
      <c r="AE1140" s="1294"/>
      <c r="AF1140" s="391">
        <f>ROUND(ROUND(ROUND(ROUND(ROUND(G1016+K1124,0)*Q1088,0)*U1136,0)*Y1139,0)*AB1140,0)</f>
        <v>186</v>
      </c>
      <c r="AG1140" s="268"/>
    </row>
    <row r="1141" spans="1:33" ht="17.100000000000001" customHeight="1">
      <c r="A1141" s="243">
        <v>63</v>
      </c>
      <c r="B1141" s="351" t="s">
        <v>10375</v>
      </c>
      <c r="C1141" s="870" t="s">
        <v>15317</v>
      </c>
      <c r="D1141" s="604"/>
      <c r="E1141" s="604"/>
      <c r="F1141" s="1131"/>
      <c r="G1141" s="605"/>
      <c r="H1141" s="605"/>
      <c r="I1141" s="607"/>
      <c r="J1141" s="646"/>
      <c r="K1141" s="748"/>
      <c r="L1141" s="748"/>
      <c r="M1141" s="1250"/>
      <c r="N1141" s="1344"/>
      <c r="O1141" s="1345"/>
      <c r="P1141" s="1250"/>
      <c r="Q1141" s="1346"/>
      <c r="R1141" s="1758"/>
      <c r="S1141" s="1745"/>
      <c r="T1141" s="1250"/>
      <c r="U1141" s="1242"/>
      <c r="V1141" s="1291"/>
      <c r="W1141" s="1233"/>
      <c r="X1141" s="670"/>
      <c r="Y1141" s="1320"/>
      <c r="Z1141" s="1215"/>
      <c r="AA1141" s="1215"/>
      <c r="AB1141" s="1294"/>
      <c r="AC1141" s="1533" t="s">
        <v>167</v>
      </c>
      <c r="AD1141" s="1250">
        <v>5</v>
      </c>
      <c r="AE1141" s="1308" t="s">
        <v>168</v>
      </c>
      <c r="AF1141" s="391">
        <f>ROUND(ROUND(ROUND(ROUND(G1016+K1124,0)*Q1088,0)*U1136,0)-AD1141,0)</f>
        <v>253</v>
      </c>
      <c r="AG1141" s="268"/>
    </row>
    <row r="1142" spans="1:33" ht="17.100000000000001" customHeight="1">
      <c r="A1142" s="243">
        <v>63</v>
      </c>
      <c r="B1142" s="351" t="s">
        <v>10377</v>
      </c>
      <c r="C1142" s="870" t="s">
        <v>15318</v>
      </c>
      <c r="D1142" s="604"/>
      <c r="E1142" s="604"/>
      <c r="F1142" s="1131"/>
      <c r="G1142" s="605"/>
      <c r="H1142" s="605"/>
      <c r="I1142" s="607"/>
      <c r="J1142" s="646"/>
      <c r="K1142" s="748"/>
      <c r="L1142" s="748"/>
      <c r="M1142" s="1250"/>
      <c r="N1142" s="1344"/>
      <c r="O1142" s="1345"/>
      <c r="P1142" s="1250"/>
      <c r="Q1142" s="1346"/>
      <c r="R1142" s="1758"/>
      <c r="S1142" s="1246"/>
      <c r="T1142" s="1250"/>
      <c r="U1142" s="1242"/>
      <c r="V1142" s="1291"/>
      <c r="W1142" s="1234"/>
      <c r="X1142" s="1225"/>
      <c r="Y1142" s="1322"/>
      <c r="Z1142" s="1233" t="s">
        <v>11869</v>
      </c>
      <c r="AA1142" s="670" t="s">
        <v>30</v>
      </c>
      <c r="AB1142" s="1309">
        <v>0.85</v>
      </c>
      <c r="AC1142" s="1745"/>
      <c r="AD1142" s="1250"/>
      <c r="AE1142" s="1308"/>
      <c r="AF1142" s="391">
        <f>ROUND(ROUND(ROUND(ROUND(ROUND(G1016+K1124,0)*Q1088,0)*U1136,0)*AB1142,0)-AD1141,0)</f>
        <v>214</v>
      </c>
      <c r="AG1142" s="268"/>
    </row>
    <row r="1143" spans="1:33" ht="17.100000000000001" customHeight="1">
      <c r="A1143" s="243">
        <v>63</v>
      </c>
      <c r="B1143" s="351" t="s">
        <v>10379</v>
      </c>
      <c r="C1143" s="870" t="s">
        <v>15319</v>
      </c>
      <c r="D1143" s="604"/>
      <c r="E1143" s="604"/>
      <c r="F1143" s="1131"/>
      <c r="G1143" s="605"/>
      <c r="H1143" s="605"/>
      <c r="I1143" s="607"/>
      <c r="J1143" s="646"/>
      <c r="K1143" s="748"/>
      <c r="L1143" s="748"/>
      <c r="M1143" s="1250"/>
      <c r="N1143" s="1344"/>
      <c r="O1143" s="1345"/>
      <c r="P1143" s="1250"/>
      <c r="Q1143" s="1346"/>
      <c r="R1143" s="1758"/>
      <c r="S1143" s="1246"/>
      <c r="T1143" s="1250"/>
      <c r="U1143" s="1242"/>
      <c r="V1143" s="1291"/>
      <c r="W1143" s="1684" t="s">
        <v>4703</v>
      </c>
      <c r="X1143" s="1250" t="s">
        <v>30</v>
      </c>
      <c r="Y1143" s="1291">
        <f>$Y$657</f>
        <v>0.7</v>
      </c>
      <c r="Z1143" s="1226"/>
      <c r="AA1143" s="1226"/>
      <c r="AB1143" s="1310"/>
      <c r="AC1143" s="1745"/>
      <c r="AD1143" s="1242"/>
      <c r="AE1143" s="1291"/>
      <c r="AF1143" s="391">
        <f>ROUND(ROUND(ROUND(ROUND(ROUND(G1016+K1124,0)*Q1088,0)*U1136,0)*Y1143,0)-AD1141,0)</f>
        <v>176</v>
      </c>
      <c r="AG1143" s="268"/>
    </row>
    <row r="1144" spans="1:33" ht="17.100000000000001" customHeight="1">
      <c r="A1144" s="243">
        <v>63</v>
      </c>
      <c r="B1144" s="351" t="s">
        <v>10381</v>
      </c>
      <c r="C1144" s="870" t="s">
        <v>15320</v>
      </c>
      <c r="D1144" s="604"/>
      <c r="E1144" s="604"/>
      <c r="F1144" s="1131"/>
      <c r="G1144" s="605"/>
      <c r="H1144" s="605"/>
      <c r="I1144" s="607"/>
      <c r="J1144" s="646"/>
      <c r="K1144" s="748"/>
      <c r="L1144" s="748"/>
      <c r="M1144" s="1250"/>
      <c r="N1144" s="1344"/>
      <c r="O1144" s="1345"/>
      <c r="P1144" s="1250"/>
      <c r="Q1144" s="1346"/>
      <c r="R1144" s="1758"/>
      <c r="S1144" s="1246"/>
      <c r="T1144" s="1250"/>
      <c r="U1144" s="1242"/>
      <c r="V1144" s="1291"/>
      <c r="W1144" s="1805"/>
      <c r="X1144" s="1225"/>
      <c r="Y1144" s="1306"/>
      <c r="Z1144" s="1302" t="s">
        <v>11869</v>
      </c>
      <c r="AA1144" s="1303" t="s">
        <v>30</v>
      </c>
      <c r="AB1144" s="1311">
        <v>0.85</v>
      </c>
      <c r="AC1144" s="1745"/>
      <c r="AD1144" s="1242"/>
      <c r="AE1144" s="1291"/>
      <c r="AF1144" s="391">
        <f>ROUND(ROUND(ROUND(ROUND(ROUND(ROUND(G1016+K1124,0)*Q1088,0)*U1136,0)*Y1143,0)*AB1144,0)-AD1141,0)</f>
        <v>149</v>
      </c>
      <c r="AG1144" s="268"/>
    </row>
    <row r="1145" spans="1:33" ht="17.100000000000001" customHeight="1">
      <c r="A1145" s="243">
        <v>63</v>
      </c>
      <c r="B1145" s="351" t="s">
        <v>10383</v>
      </c>
      <c r="C1145" s="870" t="s">
        <v>15321</v>
      </c>
      <c r="D1145" s="604"/>
      <c r="E1145" s="604"/>
      <c r="F1145" s="1131"/>
      <c r="G1145" s="605"/>
      <c r="H1145" s="605"/>
      <c r="I1145" s="607"/>
      <c r="J1145" s="646"/>
      <c r="K1145" s="748"/>
      <c r="L1145" s="748"/>
      <c r="M1145" s="1250"/>
      <c r="N1145" s="1344"/>
      <c r="O1145" s="1345"/>
      <c r="P1145" s="1250"/>
      <c r="Q1145" s="1346"/>
      <c r="R1145" s="1758"/>
      <c r="S1145" s="1246"/>
      <c r="T1145" s="1250"/>
      <c r="U1145" s="1242"/>
      <c r="V1145" s="1291"/>
      <c r="W1145" s="1684" t="s">
        <v>4708</v>
      </c>
      <c r="X1145" s="1250" t="s">
        <v>30</v>
      </c>
      <c r="Y1145" s="1291">
        <f>$Y$659</f>
        <v>0.85</v>
      </c>
      <c r="Z1145" s="1220"/>
      <c r="AA1145" s="1220"/>
      <c r="AB1145" s="1306"/>
      <c r="AC1145" s="1745"/>
      <c r="AD1145" s="1242"/>
      <c r="AE1145" s="1291"/>
      <c r="AF1145" s="391">
        <f>ROUND(ROUND(ROUND(ROUND(ROUND(G1016+K1124,0)*Q1088,0)*U1136,0)*Y1145,0)-AD1141,0)</f>
        <v>214</v>
      </c>
      <c r="AG1145" s="268"/>
    </row>
    <row r="1146" spans="1:33" ht="17.100000000000001" customHeight="1">
      <c r="A1146" s="243">
        <v>63</v>
      </c>
      <c r="B1146" s="351" t="s">
        <v>10385</v>
      </c>
      <c r="C1146" s="870" t="s">
        <v>15322</v>
      </c>
      <c r="D1146" s="604"/>
      <c r="E1146" s="604"/>
      <c r="F1146" s="1131"/>
      <c r="G1146" s="605"/>
      <c r="H1146" s="605"/>
      <c r="I1146" s="607"/>
      <c r="J1146" s="646"/>
      <c r="K1146" s="748"/>
      <c r="L1146" s="748"/>
      <c r="M1146" s="1250"/>
      <c r="N1146" s="1344"/>
      <c r="O1146" s="1345"/>
      <c r="P1146" s="1250"/>
      <c r="Q1146" s="1346"/>
      <c r="R1146" s="1238"/>
      <c r="S1146" s="1246"/>
      <c r="T1146" s="1250"/>
      <c r="U1146" s="1242"/>
      <c r="V1146" s="1291"/>
      <c r="W1146" s="1805"/>
      <c r="X1146" s="1225"/>
      <c r="Y1146" s="1306"/>
      <c r="Z1146" s="1302" t="s">
        <v>11869</v>
      </c>
      <c r="AA1146" s="1303" t="s">
        <v>30</v>
      </c>
      <c r="AB1146" s="1311">
        <v>0.85</v>
      </c>
      <c r="AC1146" s="1746"/>
      <c r="AD1146" s="1220"/>
      <c r="AE1146" s="1306"/>
      <c r="AF1146" s="391">
        <f>ROUND(ROUND(ROUND(ROUND(ROUND(ROUND(G1016+K1124,0)*Q1088,0)*U1136,0)*Y1145,0)*AB1146,0)-AD1141,0)</f>
        <v>181</v>
      </c>
      <c r="AG1146" s="268"/>
    </row>
    <row r="1147" spans="1:33" ht="17.100000000000001" customHeight="1">
      <c r="A1147" s="243">
        <v>63</v>
      </c>
      <c r="B1147" s="351" t="s">
        <v>10387</v>
      </c>
      <c r="C1147" s="870" t="s">
        <v>15323</v>
      </c>
      <c r="D1147" s="604"/>
      <c r="E1147" s="604"/>
      <c r="F1147" s="1131"/>
      <c r="G1147" s="605"/>
      <c r="H1147" s="605"/>
      <c r="I1147" s="607"/>
      <c r="J1147" s="646"/>
      <c r="K1147" s="748"/>
      <c r="L1147" s="748"/>
      <c r="M1147" s="1250"/>
      <c r="N1147" s="1344"/>
      <c r="O1147" s="1345"/>
      <c r="P1147" s="1250"/>
      <c r="Q1147" s="1346"/>
      <c r="R1147" s="1238"/>
      <c r="S1147" s="1622" t="s">
        <v>237</v>
      </c>
      <c r="T1147" s="670"/>
      <c r="U1147" s="1348"/>
      <c r="V1147" s="1305"/>
      <c r="W1147" s="1233"/>
      <c r="X1147" s="670"/>
      <c r="Y1147" s="1320"/>
      <c r="Z1147" s="1215"/>
      <c r="AA1147" s="1215"/>
      <c r="AB1147" s="1215"/>
      <c r="AC1147" s="1215"/>
      <c r="AD1147" s="1215"/>
      <c r="AE1147" s="1294"/>
      <c r="AF1147" s="391">
        <f>ROUND(ROUND(ROUND(G1016+K1124,0)*Q1088,0)*U1148,0)</f>
        <v>185</v>
      </c>
      <c r="AG1147" s="268"/>
    </row>
    <row r="1148" spans="1:33" ht="17.100000000000001" customHeight="1">
      <c r="A1148" s="243">
        <v>63</v>
      </c>
      <c r="B1148" s="351" t="s">
        <v>10389</v>
      </c>
      <c r="C1148" s="870" t="s">
        <v>15324</v>
      </c>
      <c r="D1148" s="604"/>
      <c r="E1148" s="604"/>
      <c r="F1148" s="1131"/>
      <c r="G1148" s="605"/>
      <c r="H1148" s="605"/>
      <c r="I1148" s="607"/>
      <c r="J1148" s="646"/>
      <c r="K1148" s="748"/>
      <c r="L1148" s="748"/>
      <c r="M1148" s="1250"/>
      <c r="N1148" s="1344"/>
      <c r="O1148" s="1345"/>
      <c r="P1148" s="1250"/>
      <c r="Q1148" s="1346"/>
      <c r="R1148" s="1238"/>
      <c r="S1148" s="1745"/>
      <c r="T1148" s="1250" t="s">
        <v>30</v>
      </c>
      <c r="U1148" s="1242">
        <v>0.5</v>
      </c>
      <c r="V1148" s="1291"/>
      <c r="W1148" s="1234"/>
      <c r="X1148" s="1225"/>
      <c r="Y1148" s="1322"/>
      <c r="Z1148" s="1233" t="s">
        <v>11869</v>
      </c>
      <c r="AA1148" s="670" t="s">
        <v>30</v>
      </c>
      <c r="AB1148" s="1293">
        <v>0.85</v>
      </c>
      <c r="AC1148" s="1215"/>
      <c r="AD1148" s="1215"/>
      <c r="AE1148" s="1294"/>
      <c r="AF1148" s="391">
        <f>ROUND(ROUND(ROUND(ROUND(G1016+K1124,0)*Q1088,0)*U1148,0)*AB1148,0)</f>
        <v>157</v>
      </c>
      <c r="AG1148" s="268"/>
    </row>
    <row r="1149" spans="1:33" ht="17.100000000000001" customHeight="1">
      <c r="A1149" s="243">
        <v>63</v>
      </c>
      <c r="B1149" s="351" t="s">
        <v>10391</v>
      </c>
      <c r="C1149" s="870" t="s">
        <v>15325</v>
      </c>
      <c r="D1149" s="604"/>
      <c r="E1149" s="604"/>
      <c r="F1149" s="1131"/>
      <c r="G1149" s="605"/>
      <c r="H1149" s="605"/>
      <c r="I1149" s="607"/>
      <c r="J1149" s="646"/>
      <c r="K1149" s="748"/>
      <c r="L1149" s="748"/>
      <c r="M1149" s="1250"/>
      <c r="N1149" s="1344"/>
      <c r="O1149" s="1345"/>
      <c r="P1149" s="1250"/>
      <c r="Q1149" s="1346"/>
      <c r="R1149" s="1238"/>
      <c r="S1149" s="1745"/>
      <c r="T1149" s="1250"/>
      <c r="U1149" s="1242"/>
      <c r="V1149" s="1291"/>
      <c r="W1149" s="1684" t="s">
        <v>4703</v>
      </c>
      <c r="X1149" s="670" t="s">
        <v>30</v>
      </c>
      <c r="Y1149" s="1305">
        <f>$Y$657</f>
        <v>0.7</v>
      </c>
      <c r="Z1149" s="1226"/>
      <c r="AA1149" s="1226"/>
      <c r="AB1149" s="1226"/>
      <c r="AC1149" s="1226"/>
      <c r="AD1149" s="1226"/>
      <c r="AE1149" s="1310"/>
      <c r="AF1149" s="391">
        <f>ROUND(ROUND(ROUND(ROUND(G1016+K1124,0)*Q1088,0)*U1148,0)*Y1149,0)</f>
        <v>130</v>
      </c>
      <c r="AG1149" s="268"/>
    </row>
    <row r="1150" spans="1:33" ht="17.100000000000001" customHeight="1">
      <c r="A1150" s="243">
        <v>63</v>
      </c>
      <c r="B1150" s="351" t="s">
        <v>10393</v>
      </c>
      <c r="C1150" s="870" t="s">
        <v>15326</v>
      </c>
      <c r="D1150" s="604"/>
      <c r="E1150" s="604"/>
      <c r="F1150" s="1131"/>
      <c r="G1150" s="605"/>
      <c r="H1150" s="605"/>
      <c r="I1150" s="607"/>
      <c r="J1150" s="646"/>
      <c r="K1150" s="748"/>
      <c r="L1150" s="748"/>
      <c r="M1150" s="1250"/>
      <c r="N1150" s="1344"/>
      <c r="O1150" s="1345"/>
      <c r="P1150" s="1250"/>
      <c r="Q1150" s="1346"/>
      <c r="R1150" s="1238"/>
      <c r="S1150" s="1745"/>
      <c r="T1150" s="1250"/>
      <c r="U1150" s="1242"/>
      <c r="V1150" s="1291"/>
      <c r="W1150" s="1805"/>
      <c r="X1150" s="1225"/>
      <c r="Y1150" s="1306"/>
      <c r="Z1150" s="1302" t="s">
        <v>11869</v>
      </c>
      <c r="AA1150" s="1303" t="s">
        <v>30</v>
      </c>
      <c r="AB1150" s="1304">
        <v>0.85</v>
      </c>
      <c r="AC1150" s="1215"/>
      <c r="AD1150" s="1215"/>
      <c r="AE1150" s="1294"/>
      <c r="AF1150" s="391">
        <f>ROUND(ROUND(ROUND(ROUND(ROUND(G1016+K1124,0)*Q1088,0)*U1148,0)*Y1149,0)*AB1150,0)</f>
        <v>111</v>
      </c>
      <c r="AG1150" s="268"/>
    </row>
    <row r="1151" spans="1:33" ht="17.100000000000001" customHeight="1">
      <c r="A1151" s="243">
        <v>63</v>
      </c>
      <c r="B1151" s="351" t="s">
        <v>10395</v>
      </c>
      <c r="C1151" s="870" t="s">
        <v>15327</v>
      </c>
      <c r="D1151" s="604"/>
      <c r="E1151" s="604"/>
      <c r="F1151" s="1131"/>
      <c r="G1151" s="605"/>
      <c r="H1151" s="605"/>
      <c r="I1151" s="607"/>
      <c r="J1151" s="646"/>
      <c r="K1151" s="748"/>
      <c r="L1151" s="748"/>
      <c r="M1151" s="1250"/>
      <c r="N1151" s="1344"/>
      <c r="O1151" s="1345"/>
      <c r="P1151" s="1250"/>
      <c r="Q1151" s="1346"/>
      <c r="R1151" s="1238"/>
      <c r="S1151" s="1745"/>
      <c r="T1151" s="1250"/>
      <c r="U1151" s="1242"/>
      <c r="V1151" s="1291"/>
      <c r="W1151" s="1684" t="s">
        <v>4708</v>
      </c>
      <c r="X1151" s="670" t="s">
        <v>30</v>
      </c>
      <c r="Y1151" s="1305">
        <f>$Y$659</f>
        <v>0.85</v>
      </c>
      <c r="Z1151" s="1220"/>
      <c r="AA1151" s="1220"/>
      <c r="AB1151" s="1220"/>
      <c r="AC1151" s="1220"/>
      <c r="AD1151" s="1220"/>
      <c r="AE1151" s="1306"/>
      <c r="AF1151" s="391">
        <f>ROUND(ROUND(ROUND(ROUND(G1016+K1124,0)*Q1088,0)*U1148,0)*Y1151,0)</f>
        <v>157</v>
      </c>
      <c r="AG1151" s="268"/>
    </row>
    <row r="1152" spans="1:33" ht="17.100000000000001" customHeight="1">
      <c r="A1152" s="243">
        <v>63</v>
      </c>
      <c r="B1152" s="351" t="s">
        <v>10397</v>
      </c>
      <c r="C1152" s="870" t="s">
        <v>15328</v>
      </c>
      <c r="D1152" s="604"/>
      <c r="E1152" s="604"/>
      <c r="F1152" s="1131"/>
      <c r="G1152" s="605"/>
      <c r="H1152" s="605"/>
      <c r="I1152" s="607"/>
      <c r="J1152" s="646"/>
      <c r="K1152" s="748"/>
      <c r="L1152" s="748"/>
      <c r="M1152" s="1250"/>
      <c r="N1152" s="1344"/>
      <c r="O1152" s="1345"/>
      <c r="P1152" s="1250"/>
      <c r="Q1152" s="1346"/>
      <c r="R1152" s="1238"/>
      <c r="S1152" s="1745"/>
      <c r="T1152" s="1250"/>
      <c r="U1152" s="1242"/>
      <c r="V1152" s="1291"/>
      <c r="W1152" s="1805"/>
      <c r="X1152" s="1225"/>
      <c r="Y1152" s="1306"/>
      <c r="Z1152" s="1302" t="s">
        <v>11869</v>
      </c>
      <c r="AA1152" s="1303" t="s">
        <v>30</v>
      </c>
      <c r="AB1152" s="1304">
        <v>0.85</v>
      </c>
      <c r="AC1152" s="1215"/>
      <c r="AD1152" s="1215"/>
      <c r="AE1152" s="1294"/>
      <c r="AF1152" s="391">
        <f>ROUND(ROUND(ROUND(ROUND(ROUND(G1016+K1124,0)*Q1088,0)*U1148,0)*Y1151,0)*AB1152,0)</f>
        <v>133</v>
      </c>
      <c r="AG1152" s="268"/>
    </row>
    <row r="1153" spans="1:33" ht="17.100000000000001" customHeight="1">
      <c r="A1153" s="243">
        <v>63</v>
      </c>
      <c r="B1153" s="351" t="s">
        <v>10399</v>
      </c>
      <c r="C1153" s="870" t="s">
        <v>15329</v>
      </c>
      <c r="D1153" s="604"/>
      <c r="E1153" s="604"/>
      <c r="F1153" s="1131"/>
      <c r="G1153" s="605"/>
      <c r="H1153" s="605"/>
      <c r="I1153" s="607"/>
      <c r="J1153" s="646"/>
      <c r="K1153" s="748"/>
      <c r="L1153" s="748"/>
      <c r="M1153" s="1250"/>
      <c r="N1153" s="1344"/>
      <c r="O1153" s="1345"/>
      <c r="P1153" s="1250"/>
      <c r="Q1153" s="1346"/>
      <c r="R1153" s="1238"/>
      <c r="S1153" s="1246"/>
      <c r="T1153" s="1250"/>
      <c r="U1153" s="1242"/>
      <c r="V1153" s="1291"/>
      <c r="W1153" s="1233"/>
      <c r="X1153" s="670"/>
      <c r="Y1153" s="1320"/>
      <c r="Z1153" s="1215"/>
      <c r="AA1153" s="1215"/>
      <c r="AB1153" s="1294"/>
      <c r="AC1153" s="1533" t="s">
        <v>167</v>
      </c>
      <c r="AD1153" s="1250">
        <v>5</v>
      </c>
      <c r="AE1153" s="1308" t="s">
        <v>168</v>
      </c>
      <c r="AF1153" s="391">
        <f>ROUND(ROUND(ROUND(ROUND(G1016+K1124,0)*Q1088,0)*U1148,0)-AD1153,0)</f>
        <v>180</v>
      </c>
      <c r="AG1153" s="268"/>
    </row>
    <row r="1154" spans="1:33" ht="17.100000000000001" customHeight="1">
      <c r="A1154" s="243">
        <v>63</v>
      </c>
      <c r="B1154" s="351" t="s">
        <v>10401</v>
      </c>
      <c r="C1154" s="870" t="s">
        <v>15330</v>
      </c>
      <c r="D1154" s="604"/>
      <c r="E1154" s="604"/>
      <c r="F1154" s="1131"/>
      <c r="G1154" s="605"/>
      <c r="H1154" s="605"/>
      <c r="I1154" s="607"/>
      <c r="J1154" s="646"/>
      <c r="K1154" s="748"/>
      <c r="L1154" s="748"/>
      <c r="M1154" s="1250"/>
      <c r="N1154" s="1344"/>
      <c r="O1154" s="1345"/>
      <c r="P1154" s="1250"/>
      <c r="Q1154" s="1346"/>
      <c r="R1154" s="1238"/>
      <c r="S1154" s="1246"/>
      <c r="T1154" s="1250"/>
      <c r="U1154" s="1242"/>
      <c r="V1154" s="1242"/>
      <c r="W1154" s="1234"/>
      <c r="X1154" s="1225"/>
      <c r="Y1154" s="1322"/>
      <c r="Z1154" s="1233" t="s">
        <v>11869</v>
      </c>
      <c r="AA1154" s="670" t="s">
        <v>30</v>
      </c>
      <c r="AB1154" s="1309">
        <v>0.85</v>
      </c>
      <c r="AC1154" s="1745"/>
      <c r="AD1154" s="1250"/>
      <c r="AE1154" s="1308"/>
      <c r="AF1154" s="391">
        <f>ROUND(ROUND(ROUND(ROUND(ROUND(G1016+K1124,0)*Q1088,0)*U1148,0)*AB1154,0)-AD1153,0)</f>
        <v>152</v>
      </c>
      <c r="AG1154" s="268"/>
    </row>
    <row r="1155" spans="1:33" ht="17.100000000000001" customHeight="1">
      <c r="A1155" s="243">
        <v>63</v>
      </c>
      <c r="B1155" s="351" t="s">
        <v>10403</v>
      </c>
      <c r="C1155" s="870" t="s">
        <v>15331</v>
      </c>
      <c r="D1155" s="604"/>
      <c r="E1155" s="604"/>
      <c r="F1155" s="1131"/>
      <c r="G1155" s="605"/>
      <c r="H1155" s="605"/>
      <c r="I1155" s="607"/>
      <c r="J1155" s="646"/>
      <c r="K1155" s="748"/>
      <c r="L1155" s="748"/>
      <c r="M1155" s="1250"/>
      <c r="N1155" s="1344"/>
      <c r="O1155" s="1345"/>
      <c r="P1155" s="1250"/>
      <c r="Q1155" s="1346"/>
      <c r="R1155" s="1238"/>
      <c r="S1155" s="1246"/>
      <c r="T1155" s="1250"/>
      <c r="U1155" s="1242"/>
      <c r="V1155" s="1242"/>
      <c r="W1155" s="1684" t="s">
        <v>4703</v>
      </c>
      <c r="X1155" s="1250" t="s">
        <v>30</v>
      </c>
      <c r="Y1155" s="1291">
        <f>$Y$657</f>
        <v>0.7</v>
      </c>
      <c r="Z1155" s="1226"/>
      <c r="AA1155" s="1226"/>
      <c r="AB1155" s="1310"/>
      <c r="AC1155" s="1745"/>
      <c r="AD1155" s="1242"/>
      <c r="AE1155" s="1291"/>
      <c r="AF1155" s="391">
        <f>ROUND(ROUND(ROUND(ROUND(ROUND(G1016+K1124,0)*Q1088,0)*U1148,0)*Y1155,0)-AD1153,0)</f>
        <v>125</v>
      </c>
      <c r="AG1155" s="268"/>
    </row>
    <row r="1156" spans="1:33" ht="17.100000000000001" customHeight="1">
      <c r="A1156" s="243">
        <v>63</v>
      </c>
      <c r="B1156" s="351" t="s">
        <v>10405</v>
      </c>
      <c r="C1156" s="870" t="s">
        <v>15332</v>
      </c>
      <c r="D1156" s="604"/>
      <c r="E1156" s="604"/>
      <c r="F1156" s="1131"/>
      <c r="G1156" s="605"/>
      <c r="H1156" s="605"/>
      <c r="I1156" s="607"/>
      <c r="J1156" s="646"/>
      <c r="K1156" s="748"/>
      <c r="L1156" s="748"/>
      <c r="M1156" s="1250"/>
      <c r="N1156" s="1344"/>
      <c r="O1156" s="1345"/>
      <c r="P1156" s="1250"/>
      <c r="Q1156" s="1346"/>
      <c r="R1156" s="1238"/>
      <c r="S1156" s="1246"/>
      <c r="T1156" s="1250"/>
      <c r="U1156" s="1242"/>
      <c r="V1156" s="1242"/>
      <c r="W1156" s="1805"/>
      <c r="X1156" s="1225"/>
      <c r="Y1156" s="1306"/>
      <c r="Z1156" s="1302" t="s">
        <v>11869</v>
      </c>
      <c r="AA1156" s="1303" t="s">
        <v>30</v>
      </c>
      <c r="AB1156" s="1311">
        <v>0.85</v>
      </c>
      <c r="AC1156" s="1745"/>
      <c r="AD1156" s="1242"/>
      <c r="AE1156" s="1291"/>
      <c r="AF1156" s="391">
        <f>ROUND(ROUND(ROUND(ROUND(ROUND(ROUND(G1016+K1124,0)*Q1088,0)*U1148,0)*Y1155,0)*AB1156,0)-AD1153,0)</f>
        <v>106</v>
      </c>
      <c r="AG1156" s="268"/>
    </row>
    <row r="1157" spans="1:33" ht="17.100000000000001" customHeight="1">
      <c r="A1157" s="243">
        <v>63</v>
      </c>
      <c r="B1157" s="351" t="s">
        <v>10407</v>
      </c>
      <c r="C1157" s="870" t="s">
        <v>15333</v>
      </c>
      <c r="D1157" s="604"/>
      <c r="E1157" s="604"/>
      <c r="F1157" s="1131"/>
      <c r="G1157" s="605"/>
      <c r="H1157" s="605"/>
      <c r="I1157" s="607"/>
      <c r="J1157" s="646"/>
      <c r="K1157" s="748"/>
      <c r="L1157" s="748"/>
      <c r="M1157" s="1250"/>
      <c r="N1157" s="1344"/>
      <c r="O1157" s="1345"/>
      <c r="P1157" s="1250"/>
      <c r="Q1157" s="1346"/>
      <c r="R1157" s="1254"/>
      <c r="S1157" s="1238"/>
      <c r="T1157" s="1250"/>
      <c r="U1157" s="1242"/>
      <c r="V1157" s="1242"/>
      <c r="W1157" s="1684" t="s">
        <v>4708</v>
      </c>
      <c r="X1157" s="1250" t="s">
        <v>30</v>
      </c>
      <c r="Y1157" s="1291">
        <f>$Y$659</f>
        <v>0.85</v>
      </c>
      <c r="Z1157" s="1220"/>
      <c r="AA1157" s="1220"/>
      <c r="AB1157" s="1306"/>
      <c r="AC1157" s="1745"/>
      <c r="AD1157" s="1242"/>
      <c r="AE1157" s="1291"/>
      <c r="AF1157" s="391">
        <f>ROUND(ROUND(ROUND(ROUND(ROUND(G1016+K1124,0)*Q1088,0)*U1148,0)*Y1157,0)-AD1153,0)</f>
        <v>152</v>
      </c>
      <c r="AG1157" s="268"/>
    </row>
    <row r="1158" spans="1:33" ht="17.100000000000001" customHeight="1">
      <c r="A1158" s="243">
        <v>63</v>
      </c>
      <c r="B1158" s="351" t="s">
        <v>10409</v>
      </c>
      <c r="C1158" s="870" t="s">
        <v>15334</v>
      </c>
      <c r="D1158" s="604"/>
      <c r="E1158" s="604"/>
      <c r="F1158" s="1131"/>
      <c r="G1158" s="605"/>
      <c r="H1158" s="605"/>
      <c r="I1158" s="607"/>
      <c r="J1158" s="646"/>
      <c r="K1158" s="748"/>
      <c r="L1158" s="748"/>
      <c r="M1158" s="1250"/>
      <c r="N1158" s="1344"/>
      <c r="O1158" s="1352"/>
      <c r="P1158" s="1250"/>
      <c r="Q1158" s="1346"/>
      <c r="R1158" s="1255"/>
      <c r="S1158" s="1238"/>
      <c r="T1158" s="1250"/>
      <c r="U1158" s="1242"/>
      <c r="V1158" s="1242"/>
      <c r="W1158" s="1805"/>
      <c r="X1158" s="1225"/>
      <c r="Y1158" s="1306"/>
      <c r="Z1158" s="1302" t="s">
        <v>11869</v>
      </c>
      <c r="AA1158" s="1303" t="s">
        <v>30</v>
      </c>
      <c r="AB1158" s="1311">
        <v>0.85</v>
      </c>
      <c r="AC1158" s="1746"/>
      <c r="AD1158" s="1220"/>
      <c r="AE1158" s="1306"/>
      <c r="AF1158" s="391">
        <f>ROUND(ROUND(ROUND(ROUND(ROUND(ROUND(G1016+K1124,0)*Q1088,0)*U1148,0)*Y1157,0)*AB1158,0)-AD1153,0)</f>
        <v>128</v>
      </c>
      <c r="AG1158" s="268"/>
    </row>
    <row r="1159" spans="1:33" ht="17.100000000000001" customHeight="1">
      <c r="A1159" s="243">
        <v>63</v>
      </c>
      <c r="B1159" s="351" t="s">
        <v>10411</v>
      </c>
      <c r="C1159" s="870" t="s">
        <v>15335</v>
      </c>
      <c r="D1159" s="604"/>
      <c r="E1159" s="604"/>
      <c r="F1159" s="1580" t="s">
        <v>11582</v>
      </c>
      <c r="G1159" s="633"/>
      <c r="H1159" s="633"/>
      <c r="I1159" s="1095"/>
      <c r="J1159" s="601"/>
      <c r="K1159" s="602"/>
      <c r="L1159" s="1319"/>
      <c r="M1159" s="602"/>
      <c r="N1159" s="1606" t="s">
        <v>14130</v>
      </c>
      <c r="O1159" s="1593" t="s">
        <v>235</v>
      </c>
      <c r="P1159" s="602"/>
      <c r="Q1159" s="1286"/>
      <c r="R1159" s="670"/>
      <c r="S1159" s="670"/>
      <c r="T1159" s="602"/>
      <c r="U1159" s="602"/>
      <c r="V1159" s="602"/>
      <c r="W1159" s="1233"/>
      <c r="X1159" s="670"/>
      <c r="Y1159" s="1320"/>
      <c r="Z1159" s="1215"/>
      <c r="AA1159" s="1215"/>
      <c r="AB1159" s="1215"/>
      <c r="AC1159" s="1215"/>
      <c r="AD1159" s="1215"/>
      <c r="AE1159" s="1294"/>
      <c r="AF1159" s="391">
        <f>ROUND(G1160*Q1160,0)</f>
        <v>338</v>
      </c>
      <c r="AG1159" s="268"/>
    </row>
    <row r="1160" spans="1:33" ht="17.100000000000001" customHeight="1">
      <c r="A1160" s="243">
        <v>63</v>
      </c>
      <c r="B1160" s="351" t="s">
        <v>10413</v>
      </c>
      <c r="C1160" s="870" t="s">
        <v>15336</v>
      </c>
      <c r="D1160" s="604"/>
      <c r="E1160" s="604"/>
      <c r="F1160" s="1765"/>
      <c r="G1160" s="1328">
        <v>483</v>
      </c>
      <c r="H1160" s="605" t="s">
        <v>18</v>
      </c>
      <c r="I1160" s="744"/>
      <c r="J1160" s="604"/>
      <c r="K1160" s="605"/>
      <c r="L1160" s="1321"/>
      <c r="M1160" s="605"/>
      <c r="N1160" s="1693"/>
      <c r="O1160" s="1745"/>
      <c r="P1160" s="1250" t="s">
        <v>163</v>
      </c>
      <c r="Q1160" s="1291">
        <v>0.7</v>
      </c>
      <c r="R1160" s="1250"/>
      <c r="S1160" s="1250"/>
      <c r="T1160" s="605"/>
      <c r="U1160" s="605"/>
      <c r="V1160" s="605"/>
      <c r="W1160" s="1234"/>
      <c r="X1160" s="1225"/>
      <c r="Y1160" s="1322"/>
      <c r="Z1160" s="1233" t="s">
        <v>4700</v>
      </c>
      <c r="AA1160" s="670" t="s">
        <v>163</v>
      </c>
      <c r="AB1160" s="1293">
        <v>0.85</v>
      </c>
      <c r="AC1160" s="1215"/>
      <c r="AD1160" s="1215"/>
      <c r="AE1160" s="1294"/>
      <c r="AF1160" s="391">
        <f>ROUND(ROUND(G1160*Q1160,0)*AB1160,0)</f>
        <v>287</v>
      </c>
      <c r="AG1160" s="268"/>
    </row>
    <row r="1161" spans="1:33" ht="17.100000000000001" customHeight="1">
      <c r="A1161" s="243">
        <v>63</v>
      </c>
      <c r="B1161" s="351" t="s">
        <v>10415</v>
      </c>
      <c r="C1161" s="870" t="s">
        <v>15337</v>
      </c>
      <c r="D1161" s="604"/>
      <c r="E1161" s="604"/>
      <c r="F1161" s="1765"/>
      <c r="G1161" s="638"/>
      <c r="H1161" s="638"/>
      <c r="I1161" s="744"/>
      <c r="J1161" s="604"/>
      <c r="K1161" s="605"/>
      <c r="L1161" s="1321"/>
      <c r="M1161" s="1251"/>
      <c r="N1161" s="1693"/>
      <c r="O1161" s="1745"/>
      <c r="P1161" s="1251"/>
      <c r="Q1161" s="1334"/>
      <c r="R1161" s="1251"/>
      <c r="S1161" s="1251"/>
      <c r="T1161" s="605"/>
      <c r="U1161" s="605"/>
      <c r="V1161" s="605"/>
      <c r="W1161" s="1684" t="s">
        <v>4703</v>
      </c>
      <c r="X1161" s="670" t="s">
        <v>163</v>
      </c>
      <c r="Y1161" s="1305">
        <f>$Y$657</f>
        <v>0.7</v>
      </c>
      <c r="Z1161" s="1226"/>
      <c r="AA1161" s="1226"/>
      <c r="AB1161" s="1226"/>
      <c r="AC1161" s="1226"/>
      <c r="AD1161" s="1226"/>
      <c r="AE1161" s="1310"/>
      <c r="AF1161" s="391">
        <f>ROUND(ROUND(G1160*Q1160,0)*Y1161,0)</f>
        <v>237</v>
      </c>
      <c r="AG1161" s="268"/>
    </row>
    <row r="1162" spans="1:33" ht="17.100000000000001" customHeight="1">
      <c r="A1162" s="243">
        <v>63</v>
      </c>
      <c r="B1162" s="351" t="s">
        <v>10417</v>
      </c>
      <c r="C1162" s="870" t="s">
        <v>15338</v>
      </c>
      <c r="D1162" s="604"/>
      <c r="E1162" s="604"/>
      <c r="F1162" s="1765"/>
      <c r="G1162" s="638"/>
      <c r="H1162" s="638"/>
      <c r="I1162" s="744"/>
      <c r="J1162" s="604"/>
      <c r="K1162" s="605"/>
      <c r="L1162" s="1321"/>
      <c r="M1162" s="1251"/>
      <c r="N1162" s="1693"/>
      <c r="O1162" s="1745"/>
      <c r="P1162" s="1251"/>
      <c r="Q1162" s="1334"/>
      <c r="R1162" s="1251"/>
      <c r="S1162" s="1251"/>
      <c r="T1162" s="605"/>
      <c r="U1162" s="605"/>
      <c r="V1162" s="605"/>
      <c r="W1162" s="1805"/>
      <c r="X1162" s="1225"/>
      <c r="Y1162" s="1306"/>
      <c r="Z1162" s="1302" t="s">
        <v>11869</v>
      </c>
      <c r="AA1162" s="1303" t="s">
        <v>30</v>
      </c>
      <c r="AB1162" s="1304">
        <v>0.85</v>
      </c>
      <c r="AC1162" s="1215"/>
      <c r="AD1162" s="1215"/>
      <c r="AE1162" s="1294"/>
      <c r="AF1162" s="391">
        <f>ROUND(ROUND(ROUND(G1160*Q1160,0)*Y1161,0)*AB1162,0)</f>
        <v>201</v>
      </c>
      <c r="AG1162" s="268"/>
    </row>
    <row r="1163" spans="1:33" ht="17.100000000000001" customHeight="1">
      <c r="A1163" s="243">
        <v>63</v>
      </c>
      <c r="B1163" s="351" t="s">
        <v>10419</v>
      </c>
      <c r="C1163" s="870" t="s">
        <v>15339</v>
      </c>
      <c r="D1163" s="604"/>
      <c r="E1163" s="604"/>
      <c r="F1163" s="1765"/>
      <c r="G1163" s="638"/>
      <c r="H1163" s="638"/>
      <c r="I1163" s="744"/>
      <c r="J1163" s="604"/>
      <c r="K1163" s="605"/>
      <c r="L1163" s="1321"/>
      <c r="M1163" s="1251"/>
      <c r="N1163" s="1693"/>
      <c r="O1163" s="1745"/>
      <c r="P1163" s="1251"/>
      <c r="Q1163" s="1334"/>
      <c r="R1163" s="1251"/>
      <c r="S1163" s="1251"/>
      <c r="T1163" s="605"/>
      <c r="U1163" s="605"/>
      <c r="V1163" s="605"/>
      <c r="W1163" s="1684" t="s">
        <v>4708</v>
      </c>
      <c r="X1163" s="670" t="s">
        <v>30</v>
      </c>
      <c r="Y1163" s="1305">
        <f>$Y$659</f>
        <v>0.85</v>
      </c>
      <c r="Z1163" s="1220"/>
      <c r="AA1163" s="1220"/>
      <c r="AB1163" s="1220"/>
      <c r="AC1163" s="1220"/>
      <c r="AD1163" s="1220"/>
      <c r="AE1163" s="1306"/>
      <c r="AF1163" s="391">
        <f>ROUND(ROUND(G1160*Q1160,0)*Y1163,0)</f>
        <v>287</v>
      </c>
      <c r="AG1163" s="268"/>
    </row>
    <row r="1164" spans="1:33" ht="17.100000000000001" customHeight="1">
      <c r="A1164" s="243">
        <v>63</v>
      </c>
      <c r="B1164" s="351" t="s">
        <v>10421</v>
      </c>
      <c r="C1164" s="870" t="s">
        <v>15340</v>
      </c>
      <c r="D1164" s="604"/>
      <c r="E1164" s="604"/>
      <c r="F1164" s="1765"/>
      <c r="G1164" s="638"/>
      <c r="H1164" s="638"/>
      <c r="I1164" s="744"/>
      <c r="J1164" s="604"/>
      <c r="K1164" s="605"/>
      <c r="L1164" s="1321"/>
      <c r="M1164" s="1251"/>
      <c r="N1164" s="1693"/>
      <c r="O1164" s="1745"/>
      <c r="P1164" s="1251"/>
      <c r="Q1164" s="1334"/>
      <c r="R1164" s="1251"/>
      <c r="S1164" s="1251"/>
      <c r="T1164" s="605"/>
      <c r="U1164" s="605"/>
      <c r="V1164" s="605"/>
      <c r="W1164" s="1805"/>
      <c r="X1164" s="1225"/>
      <c r="Y1164" s="1306"/>
      <c r="Z1164" s="1302" t="s">
        <v>11869</v>
      </c>
      <c r="AA1164" s="1303" t="s">
        <v>30</v>
      </c>
      <c r="AB1164" s="1304">
        <v>0.85</v>
      </c>
      <c r="AC1164" s="1215"/>
      <c r="AD1164" s="1215"/>
      <c r="AE1164" s="1294"/>
      <c r="AF1164" s="391">
        <f>ROUND(ROUND(ROUND(G1160*Q1160,0)*Y1163,0)*AB1164,0)</f>
        <v>244</v>
      </c>
      <c r="AG1164" s="268"/>
    </row>
    <row r="1165" spans="1:33" ht="17.100000000000001" customHeight="1">
      <c r="A1165" s="243">
        <v>63</v>
      </c>
      <c r="B1165" s="351" t="s">
        <v>10423</v>
      </c>
      <c r="C1165" s="870" t="s">
        <v>15341</v>
      </c>
      <c r="D1165" s="604"/>
      <c r="E1165" s="604"/>
      <c r="F1165" s="1765"/>
      <c r="G1165" s="638"/>
      <c r="H1165" s="638"/>
      <c r="I1165" s="744"/>
      <c r="J1165" s="604"/>
      <c r="K1165" s="605"/>
      <c r="L1165" s="1321"/>
      <c r="M1165" s="1251"/>
      <c r="N1165" s="1693"/>
      <c r="O1165" s="1745"/>
      <c r="P1165" s="1251"/>
      <c r="Q1165" s="1334"/>
      <c r="R1165" s="1251"/>
      <c r="S1165" s="1251"/>
      <c r="T1165" s="605"/>
      <c r="U1165" s="605"/>
      <c r="V1165" s="605"/>
      <c r="W1165" s="1233"/>
      <c r="X1165" s="670"/>
      <c r="Y1165" s="1320"/>
      <c r="Z1165" s="1215"/>
      <c r="AA1165" s="1215"/>
      <c r="AB1165" s="1294"/>
      <c r="AC1165" s="1533" t="s">
        <v>167</v>
      </c>
      <c r="AD1165" s="1250">
        <v>5</v>
      </c>
      <c r="AE1165" s="1308" t="s">
        <v>168</v>
      </c>
      <c r="AF1165" s="391">
        <f>ROUND(ROUND(G1160*Q1160,0)-AD1165,0)</f>
        <v>333</v>
      </c>
      <c r="AG1165" s="268"/>
    </row>
    <row r="1166" spans="1:33" ht="17.100000000000001" customHeight="1">
      <c r="A1166" s="243">
        <v>63</v>
      </c>
      <c r="B1166" s="351" t="s">
        <v>10425</v>
      </c>
      <c r="C1166" s="870" t="s">
        <v>15342</v>
      </c>
      <c r="D1166" s="604"/>
      <c r="E1166" s="604"/>
      <c r="F1166" s="637"/>
      <c r="G1166" s="638"/>
      <c r="H1166" s="638"/>
      <c r="I1166" s="744"/>
      <c r="J1166" s="604"/>
      <c r="K1166" s="605"/>
      <c r="L1166" s="1321"/>
      <c r="M1166" s="1251"/>
      <c r="N1166" s="1693"/>
      <c r="O1166" s="1252"/>
      <c r="P1166" s="1251"/>
      <c r="Q1166" s="1334"/>
      <c r="R1166" s="1251"/>
      <c r="S1166" s="1251"/>
      <c r="T1166" s="605"/>
      <c r="U1166" s="605"/>
      <c r="V1166" s="605"/>
      <c r="W1166" s="1234"/>
      <c r="X1166" s="1225"/>
      <c r="Y1166" s="1322"/>
      <c r="Z1166" s="1233" t="s">
        <v>11869</v>
      </c>
      <c r="AA1166" s="670" t="s">
        <v>30</v>
      </c>
      <c r="AB1166" s="1309">
        <v>0.85</v>
      </c>
      <c r="AC1166" s="1745"/>
      <c r="AD1166" s="1250"/>
      <c r="AE1166" s="1308"/>
      <c r="AF1166" s="391">
        <f>ROUND(ROUND(ROUND(G1160*Q1160,0)*AB1166,0)-AD1165,0)</f>
        <v>282</v>
      </c>
      <c r="AG1166" s="268"/>
    </row>
    <row r="1167" spans="1:33" ht="17.100000000000001" customHeight="1">
      <c r="A1167" s="243">
        <v>63</v>
      </c>
      <c r="B1167" s="351" t="s">
        <v>10427</v>
      </c>
      <c r="C1167" s="870" t="s">
        <v>15343</v>
      </c>
      <c r="D1167" s="604"/>
      <c r="E1167" s="604"/>
      <c r="F1167" s="637"/>
      <c r="G1167" s="638"/>
      <c r="H1167" s="638"/>
      <c r="I1167" s="744"/>
      <c r="J1167" s="604"/>
      <c r="K1167" s="605"/>
      <c r="L1167" s="1321"/>
      <c r="M1167" s="1251"/>
      <c r="N1167" s="1693"/>
      <c r="O1167" s="1252"/>
      <c r="P1167" s="1251"/>
      <c r="Q1167" s="1334"/>
      <c r="R1167" s="1251"/>
      <c r="S1167" s="1251"/>
      <c r="T1167" s="605"/>
      <c r="U1167" s="605"/>
      <c r="V1167" s="605"/>
      <c r="W1167" s="1684" t="s">
        <v>4703</v>
      </c>
      <c r="X1167" s="1250" t="s">
        <v>30</v>
      </c>
      <c r="Y1167" s="1291">
        <v>0.7</v>
      </c>
      <c r="Z1167" s="1226"/>
      <c r="AA1167" s="1226"/>
      <c r="AB1167" s="1310"/>
      <c r="AC1167" s="1745"/>
      <c r="AD1167" s="1242"/>
      <c r="AE1167" s="1291"/>
      <c r="AF1167" s="391">
        <f>ROUND(ROUND(ROUND(G1160*Q1160,0)*Y1167,0)-AD1165,0)</f>
        <v>232</v>
      </c>
      <c r="AG1167" s="268"/>
    </row>
    <row r="1168" spans="1:33" ht="17.100000000000001" customHeight="1">
      <c r="A1168" s="243">
        <v>63</v>
      </c>
      <c r="B1168" s="351" t="s">
        <v>10429</v>
      </c>
      <c r="C1168" s="870" t="s">
        <v>15344</v>
      </c>
      <c r="D1168" s="604"/>
      <c r="E1168" s="604"/>
      <c r="F1168" s="637"/>
      <c r="G1168" s="638"/>
      <c r="H1168" s="638"/>
      <c r="I1168" s="744"/>
      <c r="J1168" s="604"/>
      <c r="K1168" s="605"/>
      <c r="L1168" s="1321"/>
      <c r="M1168" s="1251"/>
      <c r="N1168" s="1693"/>
      <c r="O1168" s="1252"/>
      <c r="P1168" s="1251"/>
      <c r="Q1168" s="1334"/>
      <c r="R1168" s="1251"/>
      <c r="S1168" s="1251"/>
      <c r="T1168" s="605"/>
      <c r="U1168" s="605"/>
      <c r="V1168" s="605"/>
      <c r="W1168" s="1805"/>
      <c r="X1168" s="1225"/>
      <c r="Y1168" s="1306"/>
      <c r="Z1168" s="1302" t="s">
        <v>11869</v>
      </c>
      <c r="AA1168" s="1303" t="s">
        <v>30</v>
      </c>
      <c r="AB1168" s="1311">
        <v>0.85</v>
      </c>
      <c r="AC1168" s="1745"/>
      <c r="AD1168" s="1242"/>
      <c r="AE1168" s="1291"/>
      <c r="AF1168" s="391">
        <f>ROUND(ROUND(ROUND(ROUND(G1160*Q1160,0)*Y1167,0)*AB1168,0)-AD1165,0)</f>
        <v>196</v>
      </c>
      <c r="AG1168" s="268"/>
    </row>
    <row r="1169" spans="1:33" ht="17.100000000000001" customHeight="1">
      <c r="A1169" s="243">
        <v>63</v>
      </c>
      <c r="B1169" s="351" t="s">
        <v>10431</v>
      </c>
      <c r="C1169" s="870" t="s">
        <v>15345</v>
      </c>
      <c r="D1169" s="604"/>
      <c r="E1169" s="604"/>
      <c r="F1169" s="637"/>
      <c r="G1169" s="638"/>
      <c r="H1169" s="638"/>
      <c r="I1169" s="744"/>
      <c r="J1169" s="604"/>
      <c r="K1169" s="605"/>
      <c r="L1169" s="1321"/>
      <c r="M1169" s="1251"/>
      <c r="N1169" s="1339"/>
      <c r="O1169" s="1252"/>
      <c r="P1169" s="1251"/>
      <c r="Q1169" s="1334"/>
      <c r="R1169" s="1251"/>
      <c r="S1169" s="1251"/>
      <c r="T1169" s="605"/>
      <c r="U1169" s="605"/>
      <c r="V1169" s="605"/>
      <c r="W1169" s="1684" t="s">
        <v>4708</v>
      </c>
      <c r="X1169" s="1250" t="s">
        <v>30</v>
      </c>
      <c r="Y1169" s="1291">
        <v>0.85</v>
      </c>
      <c r="Z1169" s="1220"/>
      <c r="AA1169" s="1220"/>
      <c r="AB1169" s="1306"/>
      <c r="AC1169" s="1745"/>
      <c r="AD1169" s="1242"/>
      <c r="AE1169" s="1291"/>
      <c r="AF1169" s="391">
        <f>ROUND(ROUND(ROUND(G1160*Q1160,0)*Y1169,0)-AD1165,0)</f>
        <v>282</v>
      </c>
      <c r="AG1169" s="268"/>
    </row>
    <row r="1170" spans="1:33" ht="17.100000000000001" customHeight="1">
      <c r="A1170" s="243">
        <v>63</v>
      </c>
      <c r="B1170" s="351" t="s">
        <v>10433</v>
      </c>
      <c r="C1170" s="870" t="s">
        <v>15346</v>
      </c>
      <c r="D1170" s="604"/>
      <c r="E1170" s="604"/>
      <c r="F1170" s="637"/>
      <c r="G1170" s="638"/>
      <c r="H1170" s="638"/>
      <c r="I1170" s="744"/>
      <c r="J1170" s="604"/>
      <c r="K1170" s="605"/>
      <c r="L1170" s="1321"/>
      <c r="M1170" s="1251"/>
      <c r="N1170" s="1339"/>
      <c r="O1170" s="1252"/>
      <c r="P1170" s="1251"/>
      <c r="Q1170" s="1334"/>
      <c r="R1170" s="1251"/>
      <c r="S1170" s="1251"/>
      <c r="T1170" s="605"/>
      <c r="U1170" s="605"/>
      <c r="V1170" s="605"/>
      <c r="W1170" s="1805"/>
      <c r="X1170" s="1225"/>
      <c r="Y1170" s="1306"/>
      <c r="Z1170" s="1302" t="s">
        <v>11869</v>
      </c>
      <c r="AA1170" s="1303" t="s">
        <v>30</v>
      </c>
      <c r="AB1170" s="1311">
        <v>0.85</v>
      </c>
      <c r="AC1170" s="1746"/>
      <c r="AD1170" s="1220"/>
      <c r="AE1170" s="1306"/>
      <c r="AF1170" s="391">
        <f>ROUND(ROUND(ROUND(ROUND(G1160*Q1160,0)*Y1169,0)*AB1170,0)-AD1165,0)</f>
        <v>239</v>
      </c>
      <c r="AG1170" s="268"/>
    </row>
    <row r="1171" spans="1:33" ht="17.100000000000001" customHeight="1">
      <c r="A1171" s="243">
        <v>63</v>
      </c>
      <c r="B1171" s="351" t="s">
        <v>10435</v>
      </c>
      <c r="C1171" s="870" t="s">
        <v>15347</v>
      </c>
      <c r="D1171" s="604"/>
      <c r="E1171" s="604"/>
      <c r="F1171" s="1252"/>
      <c r="G1171" s="638"/>
      <c r="H1171" s="638"/>
      <c r="I1171" s="607"/>
      <c r="J1171" s="604"/>
      <c r="K1171" s="748"/>
      <c r="L1171" s="748"/>
      <c r="M1171" s="605"/>
      <c r="N1171" s="1102"/>
      <c r="O1171" s="604"/>
      <c r="P1171" s="605"/>
      <c r="Q1171" s="607"/>
      <c r="R1171" s="1749" t="s">
        <v>11301</v>
      </c>
      <c r="S1171" s="1622" t="s">
        <v>235</v>
      </c>
      <c r="T1171" s="602"/>
      <c r="U1171" s="602"/>
      <c r="V1171" s="1286"/>
      <c r="W1171" s="1233"/>
      <c r="X1171" s="670"/>
      <c r="Y1171" s="1320"/>
      <c r="Z1171" s="1215"/>
      <c r="AA1171" s="1215"/>
      <c r="AB1171" s="1215"/>
      <c r="AC1171" s="1215"/>
      <c r="AD1171" s="1215"/>
      <c r="AE1171" s="1294"/>
      <c r="AF1171" s="391">
        <f>ROUND(ROUND(G1160*Q1160,0)*U1172,0)</f>
        <v>237</v>
      </c>
      <c r="AG1171" s="268"/>
    </row>
    <row r="1172" spans="1:33" ht="17.100000000000001" customHeight="1">
      <c r="A1172" s="243">
        <v>63</v>
      </c>
      <c r="B1172" s="351" t="s">
        <v>10437</v>
      </c>
      <c r="C1172" s="870" t="s">
        <v>15348</v>
      </c>
      <c r="D1172" s="604"/>
      <c r="E1172" s="604"/>
      <c r="F1172" s="1252"/>
      <c r="G1172" s="1328"/>
      <c r="H1172" s="605"/>
      <c r="I1172" s="607"/>
      <c r="J1172" s="604"/>
      <c r="K1172" s="748"/>
      <c r="L1172" s="748"/>
      <c r="M1172" s="605"/>
      <c r="N1172" s="1102"/>
      <c r="O1172" s="604"/>
      <c r="P1172" s="605"/>
      <c r="Q1172" s="607"/>
      <c r="R1172" s="1758"/>
      <c r="S1172" s="1745"/>
      <c r="T1172" s="1250" t="s">
        <v>30</v>
      </c>
      <c r="U1172" s="1242">
        <v>0.7</v>
      </c>
      <c r="V1172" s="607"/>
      <c r="W1172" s="1234"/>
      <c r="X1172" s="1225"/>
      <c r="Y1172" s="1322"/>
      <c r="Z1172" s="1233" t="s">
        <v>11869</v>
      </c>
      <c r="AA1172" s="670" t="s">
        <v>30</v>
      </c>
      <c r="AB1172" s="1293">
        <v>0.85</v>
      </c>
      <c r="AC1172" s="1215"/>
      <c r="AD1172" s="1215"/>
      <c r="AE1172" s="1294"/>
      <c r="AF1172" s="391">
        <f>ROUND(ROUND(ROUND(G1160*Q1160,0)*U1172,0)*AB1172,0)</f>
        <v>201</v>
      </c>
      <c r="AG1172" s="268"/>
    </row>
    <row r="1173" spans="1:33" ht="17.100000000000001" customHeight="1">
      <c r="A1173" s="243">
        <v>63</v>
      </c>
      <c r="B1173" s="351" t="s">
        <v>10439</v>
      </c>
      <c r="C1173" s="870" t="s">
        <v>15349</v>
      </c>
      <c r="D1173" s="604"/>
      <c r="E1173" s="604"/>
      <c r="F1173" s="1131"/>
      <c r="G1173" s="605"/>
      <c r="H1173" s="605"/>
      <c r="I1173" s="607"/>
      <c r="J1173" s="646"/>
      <c r="K1173" s="748"/>
      <c r="L1173" s="748"/>
      <c r="M1173" s="1250"/>
      <c r="N1173" s="1344"/>
      <c r="O1173" s="1345"/>
      <c r="P1173" s="1250"/>
      <c r="Q1173" s="1346"/>
      <c r="R1173" s="1758"/>
      <c r="S1173" s="1745"/>
      <c r="T1173" s="1250"/>
      <c r="U1173" s="1242"/>
      <c r="V1173" s="1291"/>
      <c r="W1173" s="1684" t="s">
        <v>4703</v>
      </c>
      <c r="X1173" s="670" t="s">
        <v>30</v>
      </c>
      <c r="Y1173" s="1305">
        <f>$Y$657</f>
        <v>0.7</v>
      </c>
      <c r="Z1173" s="1226"/>
      <c r="AA1173" s="1226"/>
      <c r="AB1173" s="1226"/>
      <c r="AC1173" s="1226"/>
      <c r="AD1173" s="1226"/>
      <c r="AE1173" s="1310"/>
      <c r="AF1173" s="391">
        <f>ROUND(ROUND(ROUND(G1160*Q1160,0)*U1172,0)*Y1173,0)</f>
        <v>166</v>
      </c>
      <c r="AG1173" s="268"/>
    </row>
    <row r="1174" spans="1:33" ht="17.100000000000001" customHeight="1">
      <c r="A1174" s="243">
        <v>63</v>
      </c>
      <c r="B1174" s="351" t="s">
        <v>10441</v>
      </c>
      <c r="C1174" s="870" t="s">
        <v>15350</v>
      </c>
      <c r="D1174" s="604"/>
      <c r="E1174" s="604"/>
      <c r="F1174" s="1131"/>
      <c r="G1174" s="605"/>
      <c r="H1174" s="605"/>
      <c r="I1174" s="607"/>
      <c r="J1174" s="646"/>
      <c r="K1174" s="748"/>
      <c r="L1174" s="748"/>
      <c r="M1174" s="1250"/>
      <c r="N1174" s="1344"/>
      <c r="O1174" s="1345"/>
      <c r="P1174" s="1250"/>
      <c r="Q1174" s="1346"/>
      <c r="R1174" s="1758"/>
      <c r="S1174" s="1745"/>
      <c r="T1174" s="1250"/>
      <c r="U1174" s="1242"/>
      <c r="V1174" s="1291"/>
      <c r="W1174" s="1805"/>
      <c r="X1174" s="1225"/>
      <c r="Y1174" s="1306"/>
      <c r="Z1174" s="1302" t="s">
        <v>11869</v>
      </c>
      <c r="AA1174" s="1303" t="s">
        <v>30</v>
      </c>
      <c r="AB1174" s="1304">
        <v>0.85</v>
      </c>
      <c r="AC1174" s="1215"/>
      <c r="AD1174" s="1215"/>
      <c r="AE1174" s="1294"/>
      <c r="AF1174" s="391">
        <f>ROUND(ROUND(ROUND(ROUND(G1160*Q1160,0)*U1172,0)*Y1173,0)*AB1174,0)</f>
        <v>141</v>
      </c>
      <c r="AG1174" s="268"/>
    </row>
    <row r="1175" spans="1:33" ht="17.100000000000001" customHeight="1">
      <c r="A1175" s="243">
        <v>63</v>
      </c>
      <c r="B1175" s="351" t="s">
        <v>10443</v>
      </c>
      <c r="C1175" s="870" t="s">
        <v>15351</v>
      </c>
      <c r="D1175" s="604"/>
      <c r="E1175" s="604"/>
      <c r="F1175" s="1131"/>
      <c r="G1175" s="605"/>
      <c r="H1175" s="605"/>
      <c r="I1175" s="607"/>
      <c r="J1175" s="646"/>
      <c r="K1175" s="748"/>
      <c r="L1175" s="748"/>
      <c r="M1175" s="1250"/>
      <c r="N1175" s="1344"/>
      <c r="O1175" s="1345"/>
      <c r="P1175" s="1250"/>
      <c r="Q1175" s="1346"/>
      <c r="R1175" s="1758"/>
      <c r="S1175" s="1745"/>
      <c r="T1175" s="1250"/>
      <c r="U1175" s="1242"/>
      <c r="V1175" s="1291"/>
      <c r="W1175" s="1684" t="s">
        <v>4708</v>
      </c>
      <c r="X1175" s="670" t="s">
        <v>30</v>
      </c>
      <c r="Y1175" s="1305">
        <f>$Y$659</f>
        <v>0.85</v>
      </c>
      <c r="Z1175" s="1220"/>
      <c r="AA1175" s="1220"/>
      <c r="AB1175" s="1220"/>
      <c r="AC1175" s="1220"/>
      <c r="AD1175" s="1220"/>
      <c r="AE1175" s="1306"/>
      <c r="AF1175" s="391">
        <f>ROUND(ROUND(ROUND(G1160*Q1160,0)*U1172,0)*Y1175,0)</f>
        <v>201</v>
      </c>
      <c r="AG1175" s="268"/>
    </row>
    <row r="1176" spans="1:33" ht="17.100000000000001" customHeight="1">
      <c r="A1176" s="243">
        <v>63</v>
      </c>
      <c r="B1176" s="351" t="s">
        <v>10445</v>
      </c>
      <c r="C1176" s="870" t="s">
        <v>15352</v>
      </c>
      <c r="D1176" s="604"/>
      <c r="E1176" s="604"/>
      <c r="F1176" s="1131"/>
      <c r="G1176" s="605"/>
      <c r="H1176" s="605"/>
      <c r="I1176" s="607"/>
      <c r="J1176" s="646"/>
      <c r="K1176" s="748"/>
      <c r="L1176" s="748"/>
      <c r="M1176" s="1250"/>
      <c r="N1176" s="1344"/>
      <c r="O1176" s="1345"/>
      <c r="P1176" s="1250"/>
      <c r="Q1176" s="1346"/>
      <c r="R1176" s="1758"/>
      <c r="S1176" s="1745"/>
      <c r="T1176" s="1250"/>
      <c r="U1176" s="1242"/>
      <c r="V1176" s="1291"/>
      <c r="W1176" s="1805"/>
      <c r="X1176" s="1225"/>
      <c r="Y1176" s="1306"/>
      <c r="Z1176" s="1302" t="s">
        <v>11869</v>
      </c>
      <c r="AA1176" s="1303" t="s">
        <v>30</v>
      </c>
      <c r="AB1176" s="1304">
        <v>0.85</v>
      </c>
      <c r="AC1176" s="1215"/>
      <c r="AD1176" s="1215"/>
      <c r="AE1176" s="1294"/>
      <c r="AF1176" s="391">
        <f>ROUND(ROUND(ROUND(ROUND(G1160*Q1160,0)*U1172,0)*Y1175,0)*AB1176,0)</f>
        <v>171</v>
      </c>
      <c r="AG1176" s="268"/>
    </row>
    <row r="1177" spans="1:33" ht="17.100000000000001" customHeight="1">
      <c r="A1177" s="243">
        <v>63</v>
      </c>
      <c r="B1177" s="351" t="s">
        <v>10447</v>
      </c>
      <c r="C1177" s="870" t="s">
        <v>15353</v>
      </c>
      <c r="D1177" s="604"/>
      <c r="E1177" s="604"/>
      <c r="F1177" s="1131"/>
      <c r="G1177" s="605"/>
      <c r="H1177" s="605"/>
      <c r="I1177" s="607"/>
      <c r="J1177" s="646"/>
      <c r="K1177" s="748"/>
      <c r="L1177" s="748"/>
      <c r="M1177" s="1250"/>
      <c r="N1177" s="1344"/>
      <c r="O1177" s="1345"/>
      <c r="P1177" s="1250"/>
      <c r="Q1177" s="1346"/>
      <c r="R1177" s="1758"/>
      <c r="S1177" s="1745"/>
      <c r="T1177" s="1250"/>
      <c r="U1177" s="1242"/>
      <c r="V1177" s="1291"/>
      <c r="W1177" s="1233"/>
      <c r="X1177" s="670"/>
      <c r="Y1177" s="1320"/>
      <c r="Z1177" s="1215"/>
      <c r="AA1177" s="1215"/>
      <c r="AB1177" s="1294"/>
      <c r="AC1177" s="1533" t="s">
        <v>167</v>
      </c>
      <c r="AD1177" s="1250">
        <v>5</v>
      </c>
      <c r="AE1177" s="1308" t="s">
        <v>168</v>
      </c>
      <c r="AF1177" s="391">
        <f>ROUND(ROUND(ROUND(G1160*Q1160,0)*U1172,0)-AD1177,0)</f>
        <v>232</v>
      </c>
      <c r="AG1177" s="268"/>
    </row>
    <row r="1178" spans="1:33" ht="17.100000000000001" customHeight="1">
      <c r="A1178" s="243">
        <v>63</v>
      </c>
      <c r="B1178" s="351" t="s">
        <v>10449</v>
      </c>
      <c r="C1178" s="870" t="s">
        <v>15354</v>
      </c>
      <c r="D1178" s="604"/>
      <c r="E1178" s="604"/>
      <c r="F1178" s="1131"/>
      <c r="G1178" s="605"/>
      <c r="H1178" s="605"/>
      <c r="I1178" s="607"/>
      <c r="J1178" s="646"/>
      <c r="K1178" s="748"/>
      <c r="L1178" s="748"/>
      <c r="M1178" s="1250"/>
      <c r="N1178" s="1344"/>
      <c r="O1178" s="1345"/>
      <c r="P1178" s="1250"/>
      <c r="Q1178" s="1346"/>
      <c r="R1178" s="1758"/>
      <c r="S1178" s="1745"/>
      <c r="T1178" s="1250"/>
      <c r="U1178" s="1242"/>
      <c r="V1178" s="1291"/>
      <c r="W1178" s="1234"/>
      <c r="X1178" s="1225"/>
      <c r="Y1178" s="1322"/>
      <c r="Z1178" s="1233" t="s">
        <v>11869</v>
      </c>
      <c r="AA1178" s="670" t="s">
        <v>30</v>
      </c>
      <c r="AB1178" s="1309">
        <v>0.85</v>
      </c>
      <c r="AC1178" s="1745"/>
      <c r="AD1178" s="1250"/>
      <c r="AE1178" s="1308"/>
      <c r="AF1178" s="391">
        <f>ROUND(ROUND(ROUND(ROUND(G1160*Q1160,0)*U1172,0)*AB1178,0)-AD1177,0)</f>
        <v>196</v>
      </c>
      <c r="AG1178" s="268"/>
    </row>
    <row r="1179" spans="1:33" ht="17.100000000000001" customHeight="1">
      <c r="A1179" s="243">
        <v>63</v>
      </c>
      <c r="B1179" s="351" t="s">
        <v>10451</v>
      </c>
      <c r="C1179" s="870" t="s">
        <v>15355</v>
      </c>
      <c r="D1179" s="604"/>
      <c r="E1179" s="604"/>
      <c r="F1179" s="1131"/>
      <c r="G1179" s="605"/>
      <c r="H1179" s="605"/>
      <c r="I1179" s="607"/>
      <c r="J1179" s="646"/>
      <c r="K1179" s="748"/>
      <c r="L1179" s="748"/>
      <c r="M1179" s="1250"/>
      <c r="N1179" s="1344"/>
      <c r="O1179" s="1345"/>
      <c r="P1179" s="1250"/>
      <c r="Q1179" s="1346"/>
      <c r="R1179" s="1758"/>
      <c r="S1179" s="1745"/>
      <c r="T1179" s="1250"/>
      <c r="U1179" s="1242"/>
      <c r="V1179" s="1291"/>
      <c r="W1179" s="1684" t="s">
        <v>4703</v>
      </c>
      <c r="X1179" s="1250" t="s">
        <v>30</v>
      </c>
      <c r="Y1179" s="1291">
        <f>$Y$657</f>
        <v>0.7</v>
      </c>
      <c r="Z1179" s="1226"/>
      <c r="AA1179" s="1226"/>
      <c r="AB1179" s="1310"/>
      <c r="AC1179" s="1745"/>
      <c r="AD1179" s="1242"/>
      <c r="AE1179" s="1291"/>
      <c r="AF1179" s="391">
        <f>ROUND(ROUND(ROUND(ROUND(G1160*Q1160,0)*U1172,0)*Y1179,0)-AD1177,0)</f>
        <v>161</v>
      </c>
      <c r="AG1179" s="268"/>
    </row>
    <row r="1180" spans="1:33" ht="17.100000000000001" customHeight="1">
      <c r="A1180" s="243">
        <v>63</v>
      </c>
      <c r="B1180" s="351" t="s">
        <v>10453</v>
      </c>
      <c r="C1180" s="870" t="s">
        <v>15356</v>
      </c>
      <c r="D1180" s="604"/>
      <c r="E1180" s="604"/>
      <c r="F1180" s="1131"/>
      <c r="G1180" s="605"/>
      <c r="H1180" s="605"/>
      <c r="I1180" s="607"/>
      <c r="J1180" s="646"/>
      <c r="K1180" s="748"/>
      <c r="L1180" s="748"/>
      <c r="M1180" s="1250"/>
      <c r="N1180" s="1344"/>
      <c r="O1180" s="1345"/>
      <c r="P1180" s="1250"/>
      <c r="Q1180" s="1346"/>
      <c r="R1180" s="1758"/>
      <c r="S1180" s="1745"/>
      <c r="T1180" s="1250"/>
      <c r="U1180" s="1242"/>
      <c r="V1180" s="1291"/>
      <c r="W1180" s="1805"/>
      <c r="X1180" s="1225"/>
      <c r="Y1180" s="1306"/>
      <c r="Z1180" s="1302" t="s">
        <v>11869</v>
      </c>
      <c r="AA1180" s="1303" t="s">
        <v>30</v>
      </c>
      <c r="AB1180" s="1311">
        <v>0.85</v>
      </c>
      <c r="AC1180" s="1745"/>
      <c r="AD1180" s="1242"/>
      <c r="AE1180" s="1291"/>
      <c r="AF1180" s="391">
        <f>ROUND(ROUND(ROUND(ROUND(ROUND(G1160*Q1160,0)*U1172,0)*Y1179,0)*AB1180,0)-AD1177,0)</f>
        <v>136</v>
      </c>
      <c r="AG1180" s="268"/>
    </row>
    <row r="1181" spans="1:33" ht="17.100000000000001" customHeight="1">
      <c r="A1181" s="243">
        <v>63</v>
      </c>
      <c r="B1181" s="351" t="s">
        <v>10455</v>
      </c>
      <c r="C1181" s="870" t="s">
        <v>15357</v>
      </c>
      <c r="D1181" s="604"/>
      <c r="E1181" s="604"/>
      <c r="F1181" s="1131"/>
      <c r="G1181" s="605"/>
      <c r="H1181" s="605"/>
      <c r="I1181" s="607"/>
      <c r="J1181" s="646"/>
      <c r="K1181" s="748"/>
      <c r="L1181" s="748"/>
      <c r="M1181" s="1250"/>
      <c r="N1181" s="1344"/>
      <c r="O1181" s="1345"/>
      <c r="P1181" s="1250"/>
      <c r="Q1181" s="1346"/>
      <c r="R1181" s="1758"/>
      <c r="S1181" s="1246"/>
      <c r="T1181" s="1250"/>
      <c r="U1181" s="1242"/>
      <c r="V1181" s="1291"/>
      <c r="W1181" s="1684" t="s">
        <v>4708</v>
      </c>
      <c r="X1181" s="1250" t="s">
        <v>30</v>
      </c>
      <c r="Y1181" s="1291">
        <f>$Y$659</f>
        <v>0.85</v>
      </c>
      <c r="Z1181" s="1220"/>
      <c r="AA1181" s="1220"/>
      <c r="AB1181" s="1306"/>
      <c r="AC1181" s="1745"/>
      <c r="AD1181" s="1242"/>
      <c r="AE1181" s="1291"/>
      <c r="AF1181" s="391">
        <f>ROUND(ROUND(ROUND(ROUND(G1160*Q1160,0)*U1172,0)*Y1181,0)-AD1177,0)</f>
        <v>196</v>
      </c>
      <c r="AG1181" s="268"/>
    </row>
    <row r="1182" spans="1:33" ht="17.100000000000001" customHeight="1">
      <c r="A1182" s="243">
        <v>63</v>
      </c>
      <c r="B1182" s="351" t="s">
        <v>10457</v>
      </c>
      <c r="C1182" s="870" t="s">
        <v>15358</v>
      </c>
      <c r="D1182" s="604"/>
      <c r="E1182" s="604"/>
      <c r="F1182" s="1131"/>
      <c r="G1182" s="605"/>
      <c r="H1182" s="605"/>
      <c r="I1182" s="607"/>
      <c r="J1182" s="646"/>
      <c r="K1182" s="748"/>
      <c r="L1182" s="748"/>
      <c r="M1182" s="1250"/>
      <c r="N1182" s="1344"/>
      <c r="O1182" s="1345"/>
      <c r="P1182" s="1250"/>
      <c r="Q1182" s="1346"/>
      <c r="R1182" s="1238"/>
      <c r="S1182" s="1246"/>
      <c r="T1182" s="1250"/>
      <c r="U1182" s="1242"/>
      <c r="V1182" s="1291"/>
      <c r="W1182" s="1805"/>
      <c r="X1182" s="1225"/>
      <c r="Y1182" s="1306"/>
      <c r="Z1182" s="1302" t="s">
        <v>11869</v>
      </c>
      <c r="AA1182" s="1303" t="s">
        <v>30</v>
      </c>
      <c r="AB1182" s="1311">
        <v>0.85</v>
      </c>
      <c r="AC1182" s="1746"/>
      <c r="AD1182" s="1220"/>
      <c r="AE1182" s="1306"/>
      <c r="AF1182" s="391">
        <f>ROUND(ROUND(ROUND(ROUND(ROUND(G1160*Q1160,0)*U1172,0)*Y1181,0)*AB1182,0)-AD1177,0)</f>
        <v>166</v>
      </c>
      <c r="AG1182" s="268"/>
    </row>
    <row r="1183" spans="1:33" ht="17.100000000000001" customHeight="1">
      <c r="A1183" s="243">
        <v>63</v>
      </c>
      <c r="B1183" s="351" t="s">
        <v>10459</v>
      </c>
      <c r="C1183" s="870" t="s">
        <v>15359</v>
      </c>
      <c r="D1183" s="604"/>
      <c r="E1183" s="604"/>
      <c r="F1183" s="1131"/>
      <c r="G1183" s="605"/>
      <c r="H1183" s="605"/>
      <c r="I1183" s="607"/>
      <c r="J1183" s="646"/>
      <c r="K1183" s="748"/>
      <c r="L1183" s="748"/>
      <c r="M1183" s="1250"/>
      <c r="N1183" s="1344"/>
      <c r="O1183" s="1345"/>
      <c r="P1183" s="1250"/>
      <c r="Q1183" s="1346"/>
      <c r="R1183" s="1238"/>
      <c r="S1183" s="1622" t="s">
        <v>237</v>
      </c>
      <c r="T1183" s="670"/>
      <c r="U1183" s="1348"/>
      <c r="V1183" s="1305"/>
      <c r="W1183" s="1233"/>
      <c r="X1183" s="670"/>
      <c r="Y1183" s="1320"/>
      <c r="Z1183" s="1215"/>
      <c r="AA1183" s="1215"/>
      <c r="AB1183" s="1215"/>
      <c r="AC1183" s="1215"/>
      <c r="AD1183" s="1215"/>
      <c r="AE1183" s="1294"/>
      <c r="AF1183" s="391">
        <f>ROUND(ROUND(G1160*Q1160,0)*U1184,0)</f>
        <v>169</v>
      </c>
      <c r="AG1183" s="268"/>
    </row>
    <row r="1184" spans="1:33" ht="17.100000000000001" customHeight="1">
      <c r="A1184" s="243">
        <v>63</v>
      </c>
      <c r="B1184" s="351" t="s">
        <v>10461</v>
      </c>
      <c r="C1184" s="870" t="s">
        <v>15360</v>
      </c>
      <c r="D1184" s="604"/>
      <c r="E1184" s="604"/>
      <c r="F1184" s="1131"/>
      <c r="G1184" s="605"/>
      <c r="H1184" s="605"/>
      <c r="I1184" s="607"/>
      <c r="J1184" s="646"/>
      <c r="K1184" s="748"/>
      <c r="L1184" s="748"/>
      <c r="M1184" s="1250"/>
      <c r="N1184" s="1344"/>
      <c r="O1184" s="1345"/>
      <c r="P1184" s="1250"/>
      <c r="Q1184" s="1346"/>
      <c r="R1184" s="1238"/>
      <c r="S1184" s="1745"/>
      <c r="T1184" s="1250" t="s">
        <v>30</v>
      </c>
      <c r="U1184" s="1242">
        <v>0.5</v>
      </c>
      <c r="V1184" s="1291"/>
      <c r="W1184" s="1234"/>
      <c r="X1184" s="1225"/>
      <c r="Y1184" s="1322"/>
      <c r="Z1184" s="1233" t="s">
        <v>11869</v>
      </c>
      <c r="AA1184" s="670" t="s">
        <v>30</v>
      </c>
      <c r="AB1184" s="1293">
        <v>0.85</v>
      </c>
      <c r="AC1184" s="1215"/>
      <c r="AD1184" s="1215"/>
      <c r="AE1184" s="1294"/>
      <c r="AF1184" s="391">
        <f>ROUND(ROUND(ROUND(G1160*Q1160,0)*U1184,0)*AB1184,0)</f>
        <v>144</v>
      </c>
      <c r="AG1184" s="268"/>
    </row>
    <row r="1185" spans="1:33" ht="17.100000000000001" customHeight="1">
      <c r="A1185" s="243">
        <v>63</v>
      </c>
      <c r="B1185" s="351" t="s">
        <v>10463</v>
      </c>
      <c r="C1185" s="870" t="s">
        <v>15361</v>
      </c>
      <c r="D1185" s="604"/>
      <c r="E1185" s="604"/>
      <c r="F1185" s="1131"/>
      <c r="G1185" s="605"/>
      <c r="H1185" s="605"/>
      <c r="I1185" s="607"/>
      <c r="J1185" s="646"/>
      <c r="K1185" s="748"/>
      <c r="L1185" s="748"/>
      <c r="M1185" s="1250"/>
      <c r="N1185" s="1344"/>
      <c r="O1185" s="1345"/>
      <c r="P1185" s="1250"/>
      <c r="Q1185" s="1346"/>
      <c r="R1185" s="1238"/>
      <c r="S1185" s="1745"/>
      <c r="T1185" s="1250"/>
      <c r="U1185" s="1242"/>
      <c r="V1185" s="1291"/>
      <c r="W1185" s="1684" t="s">
        <v>4703</v>
      </c>
      <c r="X1185" s="670" t="s">
        <v>30</v>
      </c>
      <c r="Y1185" s="1305">
        <f>$Y$657</f>
        <v>0.7</v>
      </c>
      <c r="Z1185" s="1226"/>
      <c r="AA1185" s="1226"/>
      <c r="AB1185" s="1226"/>
      <c r="AC1185" s="1226"/>
      <c r="AD1185" s="1226"/>
      <c r="AE1185" s="1310"/>
      <c r="AF1185" s="391">
        <f>ROUND(ROUND(ROUND(G1160*Q1160,0)*U1184,0)*Y1185,0)</f>
        <v>118</v>
      </c>
      <c r="AG1185" s="268"/>
    </row>
    <row r="1186" spans="1:33" ht="17.100000000000001" customHeight="1">
      <c r="A1186" s="243">
        <v>63</v>
      </c>
      <c r="B1186" s="351" t="s">
        <v>10465</v>
      </c>
      <c r="C1186" s="870" t="s">
        <v>15362</v>
      </c>
      <c r="D1186" s="604"/>
      <c r="E1186" s="604"/>
      <c r="F1186" s="1131"/>
      <c r="G1186" s="605"/>
      <c r="H1186" s="605"/>
      <c r="I1186" s="607"/>
      <c r="J1186" s="646"/>
      <c r="K1186" s="748"/>
      <c r="L1186" s="748"/>
      <c r="M1186" s="1250"/>
      <c r="N1186" s="1344"/>
      <c r="O1186" s="1345"/>
      <c r="P1186" s="1250"/>
      <c r="Q1186" s="1346"/>
      <c r="R1186" s="1238"/>
      <c r="S1186" s="1745"/>
      <c r="T1186" s="1250"/>
      <c r="U1186" s="1242"/>
      <c r="V1186" s="1291"/>
      <c r="W1186" s="1805"/>
      <c r="X1186" s="1225"/>
      <c r="Y1186" s="1306"/>
      <c r="Z1186" s="1302" t="s">
        <v>11869</v>
      </c>
      <c r="AA1186" s="1303" t="s">
        <v>30</v>
      </c>
      <c r="AB1186" s="1304">
        <v>0.85</v>
      </c>
      <c r="AC1186" s="1215"/>
      <c r="AD1186" s="1215"/>
      <c r="AE1186" s="1294"/>
      <c r="AF1186" s="391">
        <f>ROUND(ROUND(ROUND(ROUND(G1160*Q1160,0)*U1184,0)*Y1185,0)*AB1186,0)</f>
        <v>100</v>
      </c>
      <c r="AG1186" s="268"/>
    </row>
    <row r="1187" spans="1:33" ht="17.100000000000001" customHeight="1">
      <c r="A1187" s="243">
        <v>63</v>
      </c>
      <c r="B1187" s="351" t="s">
        <v>10467</v>
      </c>
      <c r="C1187" s="870" t="s">
        <v>15363</v>
      </c>
      <c r="D1187" s="604"/>
      <c r="E1187" s="604"/>
      <c r="F1187" s="1131"/>
      <c r="G1187" s="605"/>
      <c r="H1187" s="605"/>
      <c r="I1187" s="607"/>
      <c r="J1187" s="646"/>
      <c r="K1187" s="748"/>
      <c r="L1187" s="748"/>
      <c r="M1187" s="1250"/>
      <c r="N1187" s="1344"/>
      <c r="O1187" s="1345"/>
      <c r="P1187" s="1250"/>
      <c r="Q1187" s="1346"/>
      <c r="R1187" s="1238"/>
      <c r="S1187" s="1745"/>
      <c r="T1187" s="1250"/>
      <c r="U1187" s="1242"/>
      <c r="V1187" s="1291"/>
      <c r="W1187" s="1684" t="s">
        <v>4708</v>
      </c>
      <c r="X1187" s="670" t="s">
        <v>30</v>
      </c>
      <c r="Y1187" s="1305">
        <f>$Y$659</f>
        <v>0.85</v>
      </c>
      <c r="Z1187" s="1220"/>
      <c r="AA1187" s="1220"/>
      <c r="AB1187" s="1220"/>
      <c r="AC1187" s="1220"/>
      <c r="AD1187" s="1220"/>
      <c r="AE1187" s="1306"/>
      <c r="AF1187" s="391">
        <f>ROUND(ROUND(ROUND(G1160*Q1160,0)*U1184,0)*Y1187,0)</f>
        <v>144</v>
      </c>
      <c r="AG1187" s="268"/>
    </row>
    <row r="1188" spans="1:33" ht="17.100000000000001" customHeight="1">
      <c r="A1188" s="243">
        <v>63</v>
      </c>
      <c r="B1188" s="351" t="s">
        <v>10469</v>
      </c>
      <c r="C1188" s="870" t="s">
        <v>15364</v>
      </c>
      <c r="D1188" s="604"/>
      <c r="E1188" s="604"/>
      <c r="F1188" s="1131"/>
      <c r="G1188" s="605"/>
      <c r="H1188" s="605"/>
      <c r="I1188" s="607"/>
      <c r="J1188" s="646"/>
      <c r="K1188" s="748"/>
      <c r="L1188" s="748"/>
      <c r="M1188" s="1250"/>
      <c r="N1188" s="1344"/>
      <c r="O1188" s="1345"/>
      <c r="P1188" s="1250"/>
      <c r="Q1188" s="1346"/>
      <c r="R1188" s="1238"/>
      <c r="S1188" s="1745"/>
      <c r="T1188" s="1250"/>
      <c r="U1188" s="1242"/>
      <c r="V1188" s="1291"/>
      <c r="W1188" s="1805"/>
      <c r="X1188" s="1225"/>
      <c r="Y1188" s="1306"/>
      <c r="Z1188" s="1302" t="s">
        <v>11869</v>
      </c>
      <c r="AA1188" s="1303" t="s">
        <v>30</v>
      </c>
      <c r="AB1188" s="1304">
        <v>0.85</v>
      </c>
      <c r="AC1188" s="1215"/>
      <c r="AD1188" s="1215"/>
      <c r="AE1188" s="1294"/>
      <c r="AF1188" s="391">
        <f>ROUND(ROUND(ROUND(ROUND(G1160*Q1160,0)*U1184,0)*Y1187,0)*AB1188,0)</f>
        <v>122</v>
      </c>
      <c r="AG1188" s="268"/>
    </row>
    <row r="1189" spans="1:33" ht="17.100000000000001" customHeight="1">
      <c r="A1189" s="243">
        <v>63</v>
      </c>
      <c r="B1189" s="351" t="s">
        <v>10471</v>
      </c>
      <c r="C1189" s="870" t="s">
        <v>15365</v>
      </c>
      <c r="D1189" s="604"/>
      <c r="E1189" s="604"/>
      <c r="F1189" s="1131"/>
      <c r="G1189" s="605"/>
      <c r="H1189" s="605"/>
      <c r="I1189" s="607"/>
      <c r="J1189" s="646"/>
      <c r="K1189" s="748"/>
      <c r="L1189" s="748"/>
      <c r="M1189" s="1250"/>
      <c r="N1189" s="1344"/>
      <c r="O1189" s="1345"/>
      <c r="P1189" s="1250"/>
      <c r="Q1189" s="1346"/>
      <c r="R1189" s="1238"/>
      <c r="S1189" s="1745"/>
      <c r="T1189" s="1250"/>
      <c r="U1189" s="1242"/>
      <c r="V1189" s="1291"/>
      <c r="W1189" s="1233"/>
      <c r="X1189" s="670"/>
      <c r="Y1189" s="1320"/>
      <c r="Z1189" s="1215"/>
      <c r="AA1189" s="1215"/>
      <c r="AB1189" s="1294"/>
      <c r="AC1189" s="1533" t="s">
        <v>167</v>
      </c>
      <c r="AD1189" s="1250">
        <v>5</v>
      </c>
      <c r="AE1189" s="1308" t="s">
        <v>168</v>
      </c>
      <c r="AF1189" s="391">
        <f>ROUND(ROUND(ROUND(G1160*Q1160,0)*U1184,0)-AD1189,0)</f>
        <v>164</v>
      </c>
      <c r="AG1189" s="268"/>
    </row>
    <row r="1190" spans="1:33" ht="17.100000000000001" customHeight="1">
      <c r="A1190" s="243">
        <v>63</v>
      </c>
      <c r="B1190" s="351" t="s">
        <v>10473</v>
      </c>
      <c r="C1190" s="870" t="s">
        <v>15366</v>
      </c>
      <c r="D1190" s="604"/>
      <c r="E1190" s="604"/>
      <c r="F1190" s="1131"/>
      <c r="G1190" s="605"/>
      <c r="H1190" s="605"/>
      <c r="I1190" s="607"/>
      <c r="J1190" s="646"/>
      <c r="K1190" s="748"/>
      <c r="L1190" s="748"/>
      <c r="M1190" s="1250"/>
      <c r="N1190" s="1344"/>
      <c r="O1190" s="1345"/>
      <c r="P1190" s="1250"/>
      <c r="Q1190" s="1346"/>
      <c r="R1190" s="1238"/>
      <c r="S1190" s="1246"/>
      <c r="T1190" s="1250"/>
      <c r="U1190" s="1242"/>
      <c r="V1190" s="1242"/>
      <c r="W1190" s="1234"/>
      <c r="X1190" s="1225"/>
      <c r="Y1190" s="1322"/>
      <c r="Z1190" s="1233" t="s">
        <v>11869</v>
      </c>
      <c r="AA1190" s="670" t="s">
        <v>30</v>
      </c>
      <c r="AB1190" s="1309">
        <v>0.85</v>
      </c>
      <c r="AC1190" s="1745"/>
      <c r="AD1190" s="1250"/>
      <c r="AE1190" s="1308"/>
      <c r="AF1190" s="391">
        <f>ROUND(ROUND(ROUND(ROUND(G1160*Q1160,0)*U1184,0)*AB1190,0)-AD1189,0)</f>
        <v>139</v>
      </c>
      <c r="AG1190" s="268"/>
    </row>
    <row r="1191" spans="1:33" ht="17.100000000000001" customHeight="1">
      <c r="A1191" s="243">
        <v>63</v>
      </c>
      <c r="B1191" s="351" t="s">
        <v>10475</v>
      </c>
      <c r="C1191" s="870" t="s">
        <v>15367</v>
      </c>
      <c r="D1191" s="604"/>
      <c r="E1191" s="604"/>
      <c r="F1191" s="1131"/>
      <c r="G1191" s="605"/>
      <c r="H1191" s="605"/>
      <c r="I1191" s="607"/>
      <c r="J1191" s="646"/>
      <c r="K1191" s="748"/>
      <c r="L1191" s="748"/>
      <c r="M1191" s="1250"/>
      <c r="N1191" s="1344"/>
      <c r="O1191" s="1345"/>
      <c r="P1191" s="1250"/>
      <c r="Q1191" s="1346"/>
      <c r="R1191" s="1238"/>
      <c r="S1191" s="1246"/>
      <c r="T1191" s="1250"/>
      <c r="U1191" s="1242"/>
      <c r="V1191" s="1242"/>
      <c r="W1191" s="1684" t="s">
        <v>4703</v>
      </c>
      <c r="X1191" s="1250" t="s">
        <v>30</v>
      </c>
      <c r="Y1191" s="1291">
        <f>$Y$657</f>
        <v>0.7</v>
      </c>
      <c r="Z1191" s="1226"/>
      <c r="AA1191" s="1226"/>
      <c r="AB1191" s="1310"/>
      <c r="AC1191" s="1745"/>
      <c r="AD1191" s="1242"/>
      <c r="AE1191" s="1291"/>
      <c r="AF1191" s="391">
        <f>ROUND(ROUND(ROUND(ROUND(G1160*Q1160,0)*U1184,0)*Y1191,0)-AD1189,0)</f>
        <v>113</v>
      </c>
      <c r="AG1191" s="268"/>
    </row>
    <row r="1192" spans="1:33" ht="17.100000000000001" customHeight="1">
      <c r="A1192" s="243">
        <v>63</v>
      </c>
      <c r="B1192" s="351" t="s">
        <v>10477</v>
      </c>
      <c r="C1192" s="870" t="s">
        <v>15368</v>
      </c>
      <c r="D1192" s="604"/>
      <c r="E1192" s="604"/>
      <c r="F1192" s="1131"/>
      <c r="G1192" s="605"/>
      <c r="H1192" s="605"/>
      <c r="I1192" s="607"/>
      <c r="J1192" s="646"/>
      <c r="K1192" s="748"/>
      <c r="L1192" s="748"/>
      <c r="M1192" s="1250"/>
      <c r="N1192" s="1344"/>
      <c r="O1192" s="1345"/>
      <c r="P1192" s="1250"/>
      <c r="Q1192" s="1346"/>
      <c r="R1192" s="1238"/>
      <c r="S1192" s="1246"/>
      <c r="T1192" s="1250"/>
      <c r="U1192" s="1242"/>
      <c r="V1192" s="1242"/>
      <c r="W1192" s="1805"/>
      <c r="X1192" s="1225"/>
      <c r="Y1192" s="1306"/>
      <c r="Z1192" s="1302" t="s">
        <v>11869</v>
      </c>
      <c r="AA1192" s="1303" t="s">
        <v>30</v>
      </c>
      <c r="AB1192" s="1311">
        <v>0.85</v>
      </c>
      <c r="AC1192" s="1745"/>
      <c r="AD1192" s="1242"/>
      <c r="AE1192" s="1291"/>
      <c r="AF1192" s="391">
        <f>ROUND(ROUND(ROUND(ROUND(ROUND(G1160*Q1160,0)*U1184,0)*Y1191,0)*AB1192,0)-AD1189,0)</f>
        <v>95</v>
      </c>
      <c r="AG1192" s="268"/>
    </row>
    <row r="1193" spans="1:33" ht="17.100000000000001" customHeight="1">
      <c r="A1193" s="243">
        <v>63</v>
      </c>
      <c r="B1193" s="351" t="s">
        <v>10479</v>
      </c>
      <c r="C1193" s="870" t="s">
        <v>15369</v>
      </c>
      <c r="D1193" s="604"/>
      <c r="E1193" s="604"/>
      <c r="F1193" s="1131"/>
      <c r="G1193" s="605"/>
      <c r="H1193" s="605"/>
      <c r="I1193" s="607"/>
      <c r="J1193" s="646"/>
      <c r="K1193" s="748"/>
      <c r="L1193" s="748"/>
      <c r="M1193" s="1250"/>
      <c r="N1193" s="1344"/>
      <c r="O1193" s="1345"/>
      <c r="P1193" s="1250"/>
      <c r="Q1193" s="1346"/>
      <c r="R1193" s="1254"/>
      <c r="S1193" s="1238"/>
      <c r="T1193" s="1250"/>
      <c r="U1193" s="1242"/>
      <c r="V1193" s="1242"/>
      <c r="W1193" s="1684" t="s">
        <v>4708</v>
      </c>
      <c r="X1193" s="1250" t="s">
        <v>30</v>
      </c>
      <c r="Y1193" s="1291">
        <f>$Y$659</f>
        <v>0.85</v>
      </c>
      <c r="Z1193" s="1220"/>
      <c r="AA1193" s="1220"/>
      <c r="AB1193" s="1306"/>
      <c r="AC1193" s="1745"/>
      <c r="AD1193" s="1242"/>
      <c r="AE1193" s="1291"/>
      <c r="AF1193" s="391">
        <f>ROUND(ROUND(ROUND(ROUND(G1160*Q1160,0)*U1184,0)*Y1193,0)-AD1189,0)</f>
        <v>139</v>
      </c>
      <c r="AG1193" s="268"/>
    </row>
    <row r="1194" spans="1:33" ht="17.100000000000001" customHeight="1">
      <c r="A1194" s="243">
        <v>63</v>
      </c>
      <c r="B1194" s="351" t="s">
        <v>10481</v>
      </c>
      <c r="C1194" s="870" t="s">
        <v>15370</v>
      </c>
      <c r="D1194" s="604"/>
      <c r="E1194" s="604"/>
      <c r="F1194" s="1131"/>
      <c r="G1194" s="605"/>
      <c r="H1194" s="605"/>
      <c r="I1194" s="607"/>
      <c r="J1194" s="646"/>
      <c r="K1194" s="748"/>
      <c r="L1194" s="748"/>
      <c r="M1194" s="1250"/>
      <c r="N1194" s="1344"/>
      <c r="O1194" s="1345"/>
      <c r="P1194" s="1250"/>
      <c r="Q1194" s="1346"/>
      <c r="R1194" s="1255"/>
      <c r="S1194" s="1238"/>
      <c r="T1194" s="1250"/>
      <c r="U1194" s="1242"/>
      <c r="V1194" s="1242"/>
      <c r="W1194" s="1805"/>
      <c r="X1194" s="1225"/>
      <c r="Y1194" s="1306"/>
      <c r="Z1194" s="1302" t="s">
        <v>11869</v>
      </c>
      <c r="AA1194" s="1303" t="s">
        <v>30</v>
      </c>
      <c r="AB1194" s="1311">
        <v>0.85</v>
      </c>
      <c r="AC1194" s="1746"/>
      <c r="AD1194" s="1220"/>
      <c r="AE1194" s="1306"/>
      <c r="AF1194" s="391">
        <f>ROUND(ROUND(ROUND(ROUND(ROUND(G1160*Q1160,0)*U1184,0)*Y1193,0)*AB1194,0)-AD1189,0)</f>
        <v>117</v>
      </c>
      <c r="AG1194" s="268"/>
    </row>
    <row r="1195" spans="1:33" ht="17.100000000000001" customHeight="1">
      <c r="A1195" s="243">
        <v>63</v>
      </c>
      <c r="B1195" s="351" t="s">
        <v>10483</v>
      </c>
      <c r="C1195" s="870" t="s">
        <v>15371</v>
      </c>
      <c r="D1195" s="604"/>
      <c r="E1195" s="604"/>
      <c r="F1195" s="604"/>
      <c r="G1195" s="605"/>
      <c r="H1195" s="605"/>
      <c r="I1195" s="607"/>
      <c r="J1195" s="1593" t="s">
        <v>11892</v>
      </c>
      <c r="K1195" s="641"/>
      <c r="L1195" s="641"/>
      <c r="M1195" s="602"/>
      <c r="N1195" s="1102"/>
      <c r="O1195" s="604"/>
      <c r="P1195" s="605"/>
      <c r="Q1195" s="607"/>
      <c r="R1195" s="670"/>
      <c r="S1195" s="670"/>
      <c r="T1195" s="602"/>
      <c r="U1195" s="602"/>
      <c r="V1195" s="602"/>
      <c r="W1195" s="1233"/>
      <c r="X1195" s="670"/>
      <c r="Y1195" s="1320"/>
      <c r="Z1195" s="1215"/>
      <c r="AA1195" s="1215"/>
      <c r="AB1195" s="1215"/>
      <c r="AC1195" s="1215"/>
      <c r="AD1195" s="1215"/>
      <c r="AE1195" s="1294"/>
      <c r="AF1195" s="391">
        <f>ROUND(ROUND(G1160+K1196,0)*Q1160,0)</f>
        <v>344</v>
      </c>
      <c r="AG1195" s="268"/>
    </row>
    <row r="1196" spans="1:33" ht="17.100000000000001" customHeight="1">
      <c r="A1196" s="243">
        <v>63</v>
      </c>
      <c r="B1196" s="351" t="s">
        <v>10485</v>
      </c>
      <c r="C1196" s="870" t="s">
        <v>15372</v>
      </c>
      <c r="D1196" s="604"/>
      <c r="E1196" s="604"/>
      <c r="F1196" s="604"/>
      <c r="G1196" s="605"/>
      <c r="H1196" s="605"/>
      <c r="I1196" s="607"/>
      <c r="J1196" s="1745"/>
      <c r="K1196" s="1250">
        <v>8</v>
      </c>
      <c r="L1196" s="638" t="s">
        <v>16</v>
      </c>
      <c r="M1196" s="605"/>
      <c r="N1196" s="1102"/>
      <c r="O1196" s="604"/>
      <c r="P1196" s="605"/>
      <c r="Q1196" s="607"/>
      <c r="R1196" s="1250"/>
      <c r="S1196" s="1250"/>
      <c r="T1196" s="605"/>
      <c r="U1196" s="605"/>
      <c r="V1196" s="605"/>
      <c r="W1196" s="1234"/>
      <c r="X1196" s="1225"/>
      <c r="Y1196" s="1322"/>
      <c r="Z1196" s="1233" t="s">
        <v>11869</v>
      </c>
      <c r="AA1196" s="670" t="s">
        <v>30</v>
      </c>
      <c r="AB1196" s="1293">
        <v>0.85</v>
      </c>
      <c r="AC1196" s="1215"/>
      <c r="AD1196" s="1215"/>
      <c r="AE1196" s="1294"/>
      <c r="AF1196" s="391">
        <f>ROUND(ROUND(ROUND(G1160+K1196,0)*Q1160,0)*AB1196,0)</f>
        <v>292</v>
      </c>
      <c r="AG1196" s="268"/>
    </row>
    <row r="1197" spans="1:33" ht="17.100000000000001" customHeight="1">
      <c r="A1197" s="243">
        <v>63</v>
      </c>
      <c r="B1197" s="351" t="s">
        <v>10487</v>
      </c>
      <c r="C1197" s="870" t="s">
        <v>15373</v>
      </c>
      <c r="D1197" s="604"/>
      <c r="E1197" s="604"/>
      <c r="F1197" s="604"/>
      <c r="G1197" s="605"/>
      <c r="H1197" s="605"/>
      <c r="I1197" s="607"/>
      <c r="J1197" s="1745"/>
      <c r="K1197" s="748"/>
      <c r="L1197" s="1250"/>
      <c r="M1197" s="1316"/>
      <c r="N1197" s="1314"/>
      <c r="O1197" s="1315"/>
      <c r="P1197" s="1316"/>
      <c r="Q1197" s="1317"/>
      <c r="R1197" s="1251"/>
      <c r="S1197" s="1251"/>
      <c r="T1197" s="605"/>
      <c r="U1197" s="605"/>
      <c r="V1197" s="605"/>
      <c r="W1197" s="1684" t="s">
        <v>4703</v>
      </c>
      <c r="X1197" s="670" t="s">
        <v>30</v>
      </c>
      <c r="Y1197" s="1305">
        <f>$Y$657</f>
        <v>0.7</v>
      </c>
      <c r="Z1197" s="1226"/>
      <c r="AA1197" s="1226"/>
      <c r="AB1197" s="1226"/>
      <c r="AC1197" s="1226"/>
      <c r="AD1197" s="1226"/>
      <c r="AE1197" s="1310"/>
      <c r="AF1197" s="391">
        <f>ROUND(ROUND(ROUND(G1160+K1196,0)*Q1160,0)*Y1197,0)</f>
        <v>241</v>
      </c>
      <c r="AG1197" s="268"/>
    </row>
    <row r="1198" spans="1:33" ht="17.100000000000001" customHeight="1">
      <c r="A1198" s="243">
        <v>63</v>
      </c>
      <c r="B1198" s="351" t="s">
        <v>10489</v>
      </c>
      <c r="C1198" s="870" t="s">
        <v>15374</v>
      </c>
      <c r="D1198" s="604"/>
      <c r="E1198" s="604"/>
      <c r="F1198" s="604"/>
      <c r="G1198" s="605"/>
      <c r="H1198" s="605"/>
      <c r="I1198" s="607"/>
      <c r="J1198" s="1745"/>
      <c r="K1198" s="748"/>
      <c r="L1198" s="1250"/>
      <c r="M1198" s="1316"/>
      <c r="N1198" s="1314"/>
      <c r="O1198" s="1315"/>
      <c r="P1198" s="1316"/>
      <c r="Q1198" s="1317"/>
      <c r="R1198" s="1251"/>
      <c r="S1198" s="1251"/>
      <c r="T1198" s="605"/>
      <c r="U1198" s="605"/>
      <c r="V1198" s="605"/>
      <c r="W1198" s="1805"/>
      <c r="X1198" s="1225"/>
      <c r="Y1198" s="1306"/>
      <c r="Z1198" s="1302" t="s">
        <v>11869</v>
      </c>
      <c r="AA1198" s="1303" t="s">
        <v>30</v>
      </c>
      <c r="AB1198" s="1304">
        <v>0.85</v>
      </c>
      <c r="AC1198" s="1215"/>
      <c r="AD1198" s="1215"/>
      <c r="AE1198" s="1294"/>
      <c r="AF1198" s="391">
        <f>ROUND(ROUND(ROUND(ROUND(G1160+K1196,0)*Q1160,0)*Y1197,0)*AB1198,0)</f>
        <v>205</v>
      </c>
      <c r="AG1198" s="268"/>
    </row>
    <row r="1199" spans="1:33" ht="17.100000000000001" customHeight="1">
      <c r="A1199" s="243">
        <v>63</v>
      </c>
      <c r="B1199" s="351" t="s">
        <v>10491</v>
      </c>
      <c r="C1199" s="870" t="s">
        <v>15375</v>
      </c>
      <c r="D1199" s="604"/>
      <c r="E1199" s="604"/>
      <c r="F1199" s="604"/>
      <c r="G1199" s="605"/>
      <c r="H1199" s="605"/>
      <c r="I1199" s="607"/>
      <c r="J1199" s="646"/>
      <c r="K1199" s="748"/>
      <c r="L1199" s="1250"/>
      <c r="M1199" s="1316"/>
      <c r="N1199" s="1314"/>
      <c r="O1199" s="1315"/>
      <c r="P1199" s="1316"/>
      <c r="Q1199" s="1317"/>
      <c r="R1199" s="1251"/>
      <c r="S1199" s="1251"/>
      <c r="T1199" s="605"/>
      <c r="U1199" s="605"/>
      <c r="V1199" s="605"/>
      <c r="W1199" s="1684" t="s">
        <v>4708</v>
      </c>
      <c r="X1199" s="670" t="s">
        <v>30</v>
      </c>
      <c r="Y1199" s="1305">
        <f>$Y$659</f>
        <v>0.85</v>
      </c>
      <c r="Z1199" s="1220"/>
      <c r="AA1199" s="1220"/>
      <c r="AB1199" s="1220"/>
      <c r="AC1199" s="1220"/>
      <c r="AD1199" s="1220"/>
      <c r="AE1199" s="1306"/>
      <c r="AF1199" s="391">
        <f>ROUND(ROUND(ROUND(G1160+K1196,0)*Q1160,0)*Y1199,0)</f>
        <v>292</v>
      </c>
      <c r="AG1199" s="268"/>
    </row>
    <row r="1200" spans="1:33" ht="17.100000000000001" customHeight="1">
      <c r="A1200" s="243">
        <v>63</v>
      </c>
      <c r="B1200" s="351" t="s">
        <v>10493</v>
      </c>
      <c r="C1200" s="870" t="s">
        <v>15376</v>
      </c>
      <c r="D1200" s="604"/>
      <c r="E1200" s="604"/>
      <c r="F1200" s="604"/>
      <c r="G1200" s="605"/>
      <c r="H1200" s="605"/>
      <c r="I1200" s="607"/>
      <c r="J1200" s="646"/>
      <c r="K1200" s="748"/>
      <c r="L1200" s="1250"/>
      <c r="M1200" s="1316"/>
      <c r="N1200" s="1314"/>
      <c r="O1200" s="1315"/>
      <c r="P1200" s="1316"/>
      <c r="Q1200" s="1317"/>
      <c r="R1200" s="1251"/>
      <c r="S1200" s="1251"/>
      <c r="T1200" s="605"/>
      <c r="U1200" s="605"/>
      <c r="V1200" s="605"/>
      <c r="W1200" s="1805"/>
      <c r="X1200" s="1225"/>
      <c r="Y1200" s="1306"/>
      <c r="Z1200" s="1302" t="s">
        <v>11869</v>
      </c>
      <c r="AA1200" s="1303" t="s">
        <v>30</v>
      </c>
      <c r="AB1200" s="1304">
        <v>0.85</v>
      </c>
      <c r="AC1200" s="1215"/>
      <c r="AD1200" s="1215"/>
      <c r="AE1200" s="1294"/>
      <c r="AF1200" s="391">
        <f>ROUND(ROUND(ROUND(ROUND(G1160+K1196,0)*Q1160,0)*Y1199,0)*AB1200,0)</f>
        <v>248</v>
      </c>
      <c r="AG1200" s="268"/>
    </row>
    <row r="1201" spans="1:33" ht="17.100000000000001" customHeight="1">
      <c r="A1201" s="243">
        <v>63</v>
      </c>
      <c r="B1201" s="351" t="s">
        <v>10495</v>
      </c>
      <c r="C1201" s="870" t="s">
        <v>15377</v>
      </c>
      <c r="D1201" s="604"/>
      <c r="E1201" s="604"/>
      <c r="F1201" s="604"/>
      <c r="G1201" s="605"/>
      <c r="H1201" s="605"/>
      <c r="I1201" s="607"/>
      <c r="J1201" s="646"/>
      <c r="K1201" s="748"/>
      <c r="L1201" s="1250"/>
      <c r="M1201" s="1316"/>
      <c r="N1201" s="1314"/>
      <c r="O1201" s="1315"/>
      <c r="P1201" s="1316"/>
      <c r="Q1201" s="1317"/>
      <c r="R1201" s="1251"/>
      <c r="S1201" s="1251"/>
      <c r="T1201" s="605"/>
      <c r="U1201" s="605"/>
      <c r="V1201" s="605"/>
      <c r="W1201" s="1233"/>
      <c r="X1201" s="670"/>
      <c r="Y1201" s="1320"/>
      <c r="Z1201" s="1215"/>
      <c r="AA1201" s="1215"/>
      <c r="AB1201" s="1294"/>
      <c r="AC1201" s="1533" t="s">
        <v>167</v>
      </c>
      <c r="AD1201" s="1250">
        <v>5</v>
      </c>
      <c r="AE1201" s="1308" t="s">
        <v>168</v>
      </c>
      <c r="AF1201" s="391">
        <f>ROUND(ROUND(ROUND(G1160+K1196,0)*Q1160,0)-AD1201,0)</f>
        <v>339</v>
      </c>
      <c r="AG1201" s="268"/>
    </row>
    <row r="1202" spans="1:33" ht="17.100000000000001" customHeight="1">
      <c r="A1202" s="243">
        <v>63</v>
      </c>
      <c r="B1202" s="351" t="s">
        <v>10497</v>
      </c>
      <c r="C1202" s="870" t="s">
        <v>15378</v>
      </c>
      <c r="D1202" s="604"/>
      <c r="E1202" s="604"/>
      <c r="F1202" s="604"/>
      <c r="G1202" s="605"/>
      <c r="H1202" s="605"/>
      <c r="I1202" s="607"/>
      <c r="J1202" s="646"/>
      <c r="K1202" s="748"/>
      <c r="L1202" s="1250"/>
      <c r="M1202" s="1316"/>
      <c r="N1202" s="1314"/>
      <c r="O1202" s="1315"/>
      <c r="P1202" s="1316"/>
      <c r="Q1202" s="1317"/>
      <c r="R1202" s="1251"/>
      <c r="S1202" s="1251"/>
      <c r="T1202" s="605"/>
      <c r="U1202" s="605"/>
      <c r="V1202" s="605"/>
      <c r="W1202" s="1234"/>
      <c r="X1202" s="1225"/>
      <c r="Y1202" s="1322"/>
      <c r="Z1202" s="1233" t="s">
        <v>11869</v>
      </c>
      <c r="AA1202" s="670" t="s">
        <v>30</v>
      </c>
      <c r="AB1202" s="1309">
        <v>0.85</v>
      </c>
      <c r="AC1202" s="1745"/>
      <c r="AD1202" s="1250"/>
      <c r="AE1202" s="1308"/>
      <c r="AF1202" s="391">
        <f>ROUND(ROUND(ROUND(ROUND(G1160+K1196,0)*Q1160,0)*AB1202,0)-AD1201,0)</f>
        <v>287</v>
      </c>
      <c r="AG1202" s="268"/>
    </row>
    <row r="1203" spans="1:33" ht="17.100000000000001" customHeight="1">
      <c r="A1203" s="243">
        <v>63</v>
      </c>
      <c r="B1203" s="351" t="s">
        <v>10499</v>
      </c>
      <c r="C1203" s="870" t="s">
        <v>15379</v>
      </c>
      <c r="D1203" s="604"/>
      <c r="E1203" s="604"/>
      <c r="F1203" s="604"/>
      <c r="G1203" s="605"/>
      <c r="H1203" s="605"/>
      <c r="I1203" s="607"/>
      <c r="J1203" s="646"/>
      <c r="K1203" s="748"/>
      <c r="L1203" s="1250"/>
      <c r="M1203" s="1316"/>
      <c r="N1203" s="1314"/>
      <c r="O1203" s="1315"/>
      <c r="P1203" s="1316"/>
      <c r="Q1203" s="1317"/>
      <c r="R1203" s="1251"/>
      <c r="S1203" s="1251"/>
      <c r="T1203" s="605"/>
      <c r="U1203" s="605"/>
      <c r="V1203" s="605"/>
      <c r="W1203" s="1684" t="s">
        <v>4703</v>
      </c>
      <c r="X1203" s="1250" t="s">
        <v>30</v>
      </c>
      <c r="Y1203" s="1291">
        <v>0.7</v>
      </c>
      <c r="Z1203" s="1226"/>
      <c r="AA1203" s="1226"/>
      <c r="AB1203" s="1310"/>
      <c r="AC1203" s="1745"/>
      <c r="AD1203" s="1242"/>
      <c r="AE1203" s="1291"/>
      <c r="AF1203" s="391">
        <f>ROUND(ROUND(ROUND(ROUND(G1160+K1196,0)*Q1160,0)*Y1203,0)-AD1201,0)</f>
        <v>236</v>
      </c>
      <c r="AG1203" s="268"/>
    </row>
    <row r="1204" spans="1:33" ht="17.100000000000001" customHeight="1">
      <c r="A1204" s="243">
        <v>63</v>
      </c>
      <c r="B1204" s="351" t="s">
        <v>10501</v>
      </c>
      <c r="C1204" s="870" t="s">
        <v>15380</v>
      </c>
      <c r="D1204" s="604"/>
      <c r="E1204" s="604"/>
      <c r="F1204" s="604"/>
      <c r="G1204" s="605"/>
      <c r="H1204" s="605"/>
      <c r="I1204" s="607"/>
      <c r="J1204" s="646"/>
      <c r="K1204" s="748"/>
      <c r="L1204" s="1250"/>
      <c r="M1204" s="1316"/>
      <c r="N1204" s="1314"/>
      <c r="O1204" s="1315"/>
      <c r="P1204" s="1316"/>
      <c r="Q1204" s="1317"/>
      <c r="R1204" s="1251"/>
      <c r="S1204" s="1251"/>
      <c r="T1204" s="605"/>
      <c r="U1204" s="605"/>
      <c r="V1204" s="605"/>
      <c r="W1204" s="1805"/>
      <c r="X1204" s="1225"/>
      <c r="Y1204" s="1306"/>
      <c r="Z1204" s="1302" t="s">
        <v>11869</v>
      </c>
      <c r="AA1204" s="1303" t="s">
        <v>30</v>
      </c>
      <c r="AB1204" s="1311">
        <v>0.85</v>
      </c>
      <c r="AC1204" s="1745"/>
      <c r="AD1204" s="1242"/>
      <c r="AE1204" s="1291"/>
      <c r="AF1204" s="391">
        <f>ROUND(ROUND(ROUND(ROUND(ROUND(G1160+K1196,0)*Q1160,0)*Y1203,0)*AB1204,0)-AD1201,0)</f>
        <v>200</v>
      </c>
      <c r="AG1204" s="268"/>
    </row>
    <row r="1205" spans="1:33" ht="17.100000000000001" customHeight="1">
      <c r="A1205" s="243">
        <v>63</v>
      </c>
      <c r="B1205" s="351" t="s">
        <v>10503</v>
      </c>
      <c r="C1205" s="870" t="s">
        <v>15381</v>
      </c>
      <c r="D1205" s="604"/>
      <c r="E1205" s="604"/>
      <c r="F1205" s="604"/>
      <c r="G1205" s="605"/>
      <c r="H1205" s="605"/>
      <c r="I1205" s="607"/>
      <c r="J1205" s="646"/>
      <c r="K1205" s="748"/>
      <c r="L1205" s="1250"/>
      <c r="M1205" s="1316"/>
      <c r="N1205" s="1314"/>
      <c r="O1205" s="1315"/>
      <c r="P1205" s="1316"/>
      <c r="Q1205" s="1317"/>
      <c r="R1205" s="1251"/>
      <c r="S1205" s="1251"/>
      <c r="T1205" s="605"/>
      <c r="U1205" s="605"/>
      <c r="V1205" s="605"/>
      <c r="W1205" s="1684" t="s">
        <v>4708</v>
      </c>
      <c r="X1205" s="1250" t="s">
        <v>30</v>
      </c>
      <c r="Y1205" s="1291">
        <v>0.85</v>
      </c>
      <c r="Z1205" s="1220"/>
      <c r="AA1205" s="1220"/>
      <c r="AB1205" s="1306"/>
      <c r="AC1205" s="1745"/>
      <c r="AD1205" s="1242"/>
      <c r="AE1205" s="1291"/>
      <c r="AF1205" s="391">
        <f>ROUND(ROUND(ROUND(ROUND(G1160+K1196,0)*Q1160,0)*Y1205,0)-AD1201,0)</f>
        <v>287</v>
      </c>
      <c r="AG1205" s="268"/>
    </row>
    <row r="1206" spans="1:33" ht="17.100000000000001" customHeight="1">
      <c r="A1206" s="243">
        <v>63</v>
      </c>
      <c r="B1206" s="351" t="s">
        <v>10505</v>
      </c>
      <c r="C1206" s="870" t="s">
        <v>15382</v>
      </c>
      <c r="D1206" s="604"/>
      <c r="E1206" s="604"/>
      <c r="F1206" s="604"/>
      <c r="G1206" s="605"/>
      <c r="H1206" s="605"/>
      <c r="I1206" s="607"/>
      <c r="J1206" s="646"/>
      <c r="K1206" s="748"/>
      <c r="L1206" s="1250"/>
      <c r="M1206" s="1316"/>
      <c r="N1206" s="1314"/>
      <c r="O1206" s="1315"/>
      <c r="P1206" s="1316"/>
      <c r="Q1206" s="1317"/>
      <c r="R1206" s="1251"/>
      <c r="S1206" s="1251"/>
      <c r="T1206" s="605"/>
      <c r="U1206" s="605"/>
      <c r="V1206" s="605"/>
      <c r="W1206" s="1805"/>
      <c r="X1206" s="1225"/>
      <c r="Y1206" s="1306"/>
      <c r="Z1206" s="1302" t="s">
        <v>11869</v>
      </c>
      <c r="AA1206" s="1303" t="s">
        <v>30</v>
      </c>
      <c r="AB1206" s="1311">
        <v>0.85</v>
      </c>
      <c r="AC1206" s="1746"/>
      <c r="AD1206" s="1220"/>
      <c r="AE1206" s="1306"/>
      <c r="AF1206" s="391">
        <f>ROUND(ROUND(ROUND(ROUND(ROUND(G1160+K1196,0)*Q1160,0)*Y1205,0)*AB1206,0)-AD1201,0)</f>
        <v>243</v>
      </c>
      <c r="AG1206" s="268"/>
    </row>
    <row r="1207" spans="1:33" ht="17.100000000000001" customHeight="1">
      <c r="A1207" s="243">
        <v>63</v>
      </c>
      <c r="B1207" s="351" t="s">
        <v>10507</v>
      </c>
      <c r="C1207" s="870" t="s">
        <v>15383</v>
      </c>
      <c r="D1207" s="604"/>
      <c r="E1207" s="604"/>
      <c r="F1207" s="1252"/>
      <c r="G1207" s="1296"/>
      <c r="H1207" s="605"/>
      <c r="I1207" s="607"/>
      <c r="J1207" s="646"/>
      <c r="K1207" s="748"/>
      <c r="L1207" s="1250"/>
      <c r="M1207" s="1316"/>
      <c r="N1207" s="1314"/>
      <c r="O1207" s="1315"/>
      <c r="P1207" s="1316"/>
      <c r="Q1207" s="1317"/>
      <c r="R1207" s="1749" t="s">
        <v>11301</v>
      </c>
      <c r="S1207" s="1622" t="s">
        <v>235</v>
      </c>
      <c r="T1207" s="602"/>
      <c r="U1207" s="602"/>
      <c r="V1207" s="1286"/>
      <c r="W1207" s="1233"/>
      <c r="X1207" s="670"/>
      <c r="Y1207" s="1320"/>
      <c r="Z1207" s="1215"/>
      <c r="AA1207" s="1215"/>
      <c r="AB1207" s="1215"/>
      <c r="AC1207" s="1215"/>
      <c r="AD1207" s="1215"/>
      <c r="AE1207" s="1294"/>
      <c r="AF1207" s="391">
        <f>ROUND(ROUND(ROUND(G1160+K1196,0)*Q1160,0)*U1208,0)</f>
        <v>241</v>
      </c>
      <c r="AG1207" s="268"/>
    </row>
    <row r="1208" spans="1:33" ht="17.100000000000001" customHeight="1">
      <c r="A1208" s="243">
        <v>63</v>
      </c>
      <c r="B1208" s="351" t="s">
        <v>10509</v>
      </c>
      <c r="C1208" s="870" t="s">
        <v>15384</v>
      </c>
      <c r="D1208" s="604"/>
      <c r="E1208" s="604"/>
      <c r="F1208" s="1252"/>
      <c r="G1208" s="1296"/>
      <c r="H1208" s="605"/>
      <c r="I1208" s="607"/>
      <c r="J1208" s="646"/>
      <c r="K1208" s="1250"/>
      <c r="L1208" s="638"/>
      <c r="M1208" s="1316"/>
      <c r="N1208" s="1314"/>
      <c r="O1208" s="1315"/>
      <c r="P1208" s="1316"/>
      <c r="Q1208" s="1317"/>
      <c r="R1208" s="1758"/>
      <c r="S1208" s="1745"/>
      <c r="T1208" s="1250" t="s">
        <v>30</v>
      </c>
      <c r="U1208" s="1242">
        <v>0.7</v>
      </c>
      <c r="V1208" s="607"/>
      <c r="W1208" s="1234"/>
      <c r="X1208" s="1225"/>
      <c r="Y1208" s="1322"/>
      <c r="Z1208" s="1233" t="s">
        <v>11869</v>
      </c>
      <c r="AA1208" s="670" t="s">
        <v>30</v>
      </c>
      <c r="AB1208" s="1293">
        <v>0.85</v>
      </c>
      <c r="AC1208" s="1215"/>
      <c r="AD1208" s="1215"/>
      <c r="AE1208" s="1294"/>
      <c r="AF1208" s="391">
        <f>ROUND(ROUND(ROUND(ROUND(G1160+K1196,0)*Q1160,0)*U1208,0)*AB1208,0)</f>
        <v>205</v>
      </c>
      <c r="AG1208" s="268"/>
    </row>
    <row r="1209" spans="1:33" ht="16.7" customHeight="1">
      <c r="A1209" s="243">
        <v>63</v>
      </c>
      <c r="B1209" s="351" t="s">
        <v>10511</v>
      </c>
      <c r="C1209" s="870" t="s">
        <v>15385</v>
      </c>
      <c r="D1209" s="604"/>
      <c r="E1209" s="604"/>
      <c r="F1209" s="1131"/>
      <c r="G1209" s="605"/>
      <c r="H1209" s="605"/>
      <c r="I1209" s="607"/>
      <c r="J1209" s="646"/>
      <c r="K1209" s="748"/>
      <c r="L1209" s="748"/>
      <c r="M1209" s="1250"/>
      <c r="N1209" s="1344"/>
      <c r="O1209" s="1345"/>
      <c r="P1209" s="1250"/>
      <c r="Q1209" s="1346"/>
      <c r="R1209" s="1758"/>
      <c r="S1209" s="1745"/>
      <c r="T1209" s="1250"/>
      <c r="U1209" s="1242"/>
      <c r="V1209" s="1291"/>
      <c r="W1209" s="1684" t="s">
        <v>4703</v>
      </c>
      <c r="X1209" s="670" t="s">
        <v>30</v>
      </c>
      <c r="Y1209" s="1305">
        <f>$Y$657</f>
        <v>0.7</v>
      </c>
      <c r="Z1209" s="1226"/>
      <c r="AA1209" s="1226"/>
      <c r="AB1209" s="1226"/>
      <c r="AC1209" s="1226"/>
      <c r="AD1209" s="1226"/>
      <c r="AE1209" s="1310"/>
      <c r="AF1209" s="391">
        <f>ROUND(ROUND(ROUND(ROUND(G1160+K1196,0)*Q1160,0)*U1208,0)*Y1209,0)</f>
        <v>169</v>
      </c>
      <c r="AG1209" s="268"/>
    </row>
    <row r="1210" spans="1:33" ht="16.7" customHeight="1">
      <c r="A1210" s="243">
        <v>63</v>
      </c>
      <c r="B1210" s="351" t="s">
        <v>10513</v>
      </c>
      <c r="C1210" s="870" t="s">
        <v>15386</v>
      </c>
      <c r="D1210" s="604"/>
      <c r="E1210" s="604"/>
      <c r="F1210" s="1131"/>
      <c r="G1210" s="605"/>
      <c r="H1210" s="605"/>
      <c r="I1210" s="607"/>
      <c r="J1210" s="646"/>
      <c r="K1210" s="748"/>
      <c r="L1210" s="748"/>
      <c r="M1210" s="1250"/>
      <c r="N1210" s="1344"/>
      <c r="O1210" s="1345"/>
      <c r="P1210" s="1250"/>
      <c r="Q1210" s="1346"/>
      <c r="R1210" s="1758"/>
      <c r="S1210" s="1745"/>
      <c r="T1210" s="1250"/>
      <c r="U1210" s="1242"/>
      <c r="V1210" s="1291"/>
      <c r="W1210" s="1805"/>
      <c r="X1210" s="1225"/>
      <c r="Y1210" s="1306"/>
      <c r="Z1210" s="1302" t="s">
        <v>11869</v>
      </c>
      <c r="AA1210" s="1303" t="s">
        <v>30</v>
      </c>
      <c r="AB1210" s="1304">
        <v>0.85</v>
      </c>
      <c r="AC1210" s="1215"/>
      <c r="AD1210" s="1215"/>
      <c r="AE1210" s="1294"/>
      <c r="AF1210" s="391">
        <f>ROUND(ROUND(ROUND(ROUND(ROUND(G1160+K1196,0)*Q1160,0)*U1208,0)*Y1209,0)*AB1210,0)</f>
        <v>144</v>
      </c>
      <c r="AG1210" s="268"/>
    </row>
    <row r="1211" spans="1:33" ht="17.100000000000001" customHeight="1">
      <c r="A1211" s="243">
        <v>63</v>
      </c>
      <c r="B1211" s="351" t="s">
        <v>10515</v>
      </c>
      <c r="C1211" s="870" t="s">
        <v>15387</v>
      </c>
      <c r="D1211" s="604"/>
      <c r="E1211" s="604"/>
      <c r="F1211" s="1131"/>
      <c r="G1211" s="605"/>
      <c r="H1211" s="605"/>
      <c r="I1211" s="607"/>
      <c r="J1211" s="646"/>
      <c r="K1211" s="748"/>
      <c r="L1211" s="748"/>
      <c r="M1211" s="1250"/>
      <c r="N1211" s="1344"/>
      <c r="O1211" s="1345"/>
      <c r="P1211" s="1250"/>
      <c r="Q1211" s="1346"/>
      <c r="R1211" s="1758"/>
      <c r="S1211" s="1745"/>
      <c r="T1211" s="1250"/>
      <c r="U1211" s="1242"/>
      <c r="V1211" s="1291"/>
      <c r="W1211" s="1684" t="s">
        <v>4708</v>
      </c>
      <c r="X1211" s="670" t="s">
        <v>30</v>
      </c>
      <c r="Y1211" s="1305">
        <f>$Y$659</f>
        <v>0.85</v>
      </c>
      <c r="Z1211" s="1220"/>
      <c r="AA1211" s="1220"/>
      <c r="AB1211" s="1220"/>
      <c r="AC1211" s="1220"/>
      <c r="AD1211" s="1220"/>
      <c r="AE1211" s="1306"/>
      <c r="AF1211" s="391">
        <f>ROUND(ROUND(ROUND(ROUND(G1160+K1196,0)*Q1160,0)*U1208,0)*Y1211,0)</f>
        <v>205</v>
      </c>
      <c r="AG1211" s="268"/>
    </row>
    <row r="1212" spans="1:33" ht="17.100000000000001" customHeight="1">
      <c r="A1212" s="243">
        <v>63</v>
      </c>
      <c r="B1212" s="351" t="s">
        <v>10517</v>
      </c>
      <c r="C1212" s="870" t="s">
        <v>15388</v>
      </c>
      <c r="D1212" s="604"/>
      <c r="E1212" s="604"/>
      <c r="F1212" s="1131"/>
      <c r="G1212" s="605"/>
      <c r="H1212" s="605"/>
      <c r="I1212" s="607"/>
      <c r="J1212" s="748"/>
      <c r="K1212" s="748"/>
      <c r="L1212" s="748"/>
      <c r="M1212" s="1250"/>
      <c r="N1212" s="1344"/>
      <c r="O1212" s="1345"/>
      <c r="P1212" s="1250"/>
      <c r="Q1212" s="1346"/>
      <c r="R1212" s="1758"/>
      <c r="S1212" s="1745"/>
      <c r="T1212" s="1250"/>
      <c r="U1212" s="1242"/>
      <c r="V1212" s="1291"/>
      <c r="W1212" s="1805"/>
      <c r="X1212" s="1225"/>
      <c r="Y1212" s="1306"/>
      <c r="Z1212" s="1302" t="s">
        <v>11869</v>
      </c>
      <c r="AA1212" s="1303" t="s">
        <v>30</v>
      </c>
      <c r="AB1212" s="1304">
        <v>0.85</v>
      </c>
      <c r="AC1212" s="1215"/>
      <c r="AD1212" s="1215"/>
      <c r="AE1212" s="1294"/>
      <c r="AF1212" s="391">
        <f>ROUND(ROUND(ROUND(ROUND(ROUND(G1160+K1196,0)*Q1160,0)*U1208,0)*Y1211,0)*AB1212,0)</f>
        <v>174</v>
      </c>
      <c r="AG1212" s="268"/>
    </row>
    <row r="1213" spans="1:33" ht="17.100000000000001" customHeight="1">
      <c r="A1213" s="243">
        <v>63</v>
      </c>
      <c r="B1213" s="351" t="s">
        <v>10519</v>
      </c>
      <c r="C1213" s="870" t="s">
        <v>15389</v>
      </c>
      <c r="D1213" s="604"/>
      <c r="E1213" s="604"/>
      <c r="F1213" s="1131"/>
      <c r="G1213" s="605"/>
      <c r="H1213" s="605"/>
      <c r="I1213" s="607"/>
      <c r="J1213" s="748"/>
      <c r="K1213" s="748"/>
      <c r="L1213" s="748"/>
      <c r="M1213" s="1250"/>
      <c r="N1213" s="1344"/>
      <c r="O1213" s="1345"/>
      <c r="P1213" s="1250"/>
      <c r="Q1213" s="1346"/>
      <c r="R1213" s="1758"/>
      <c r="S1213" s="1246"/>
      <c r="T1213" s="1250"/>
      <c r="U1213" s="1242"/>
      <c r="V1213" s="1291"/>
      <c r="W1213" s="1233"/>
      <c r="X1213" s="670"/>
      <c r="Y1213" s="1320"/>
      <c r="Z1213" s="1215"/>
      <c r="AA1213" s="1215"/>
      <c r="AB1213" s="1294"/>
      <c r="AC1213" s="1533" t="s">
        <v>167</v>
      </c>
      <c r="AD1213" s="1250">
        <v>5</v>
      </c>
      <c r="AE1213" s="1308" t="s">
        <v>168</v>
      </c>
      <c r="AF1213" s="391">
        <f>ROUND(ROUND(ROUND(ROUND(G1160+K1196,0)*Q1160,0)*U1208,0)-AD1213,0)</f>
        <v>236</v>
      </c>
      <c r="AG1213" s="268"/>
    </row>
    <row r="1214" spans="1:33" ht="17.100000000000001" customHeight="1">
      <c r="A1214" s="243">
        <v>63</v>
      </c>
      <c r="B1214" s="351" t="s">
        <v>10521</v>
      </c>
      <c r="C1214" s="870" t="s">
        <v>15390</v>
      </c>
      <c r="D1214" s="604"/>
      <c r="E1214" s="604"/>
      <c r="F1214" s="1131"/>
      <c r="G1214" s="605"/>
      <c r="H1214" s="605"/>
      <c r="I1214" s="607"/>
      <c r="J1214" s="748"/>
      <c r="K1214" s="748"/>
      <c r="L1214" s="748"/>
      <c r="M1214" s="1250"/>
      <c r="N1214" s="1344"/>
      <c r="O1214" s="1345"/>
      <c r="P1214" s="1250"/>
      <c r="Q1214" s="1346"/>
      <c r="R1214" s="1238"/>
      <c r="S1214" s="1246"/>
      <c r="T1214" s="1250"/>
      <c r="U1214" s="1242"/>
      <c r="V1214" s="1291"/>
      <c r="W1214" s="1234"/>
      <c r="X1214" s="1225"/>
      <c r="Y1214" s="1322"/>
      <c r="Z1214" s="1233" t="s">
        <v>11869</v>
      </c>
      <c r="AA1214" s="670" t="s">
        <v>30</v>
      </c>
      <c r="AB1214" s="1309">
        <v>0.85</v>
      </c>
      <c r="AC1214" s="1745"/>
      <c r="AD1214" s="1250"/>
      <c r="AE1214" s="1308"/>
      <c r="AF1214" s="391">
        <f>ROUND(ROUND(ROUND(ROUND(ROUND(G1160+K1196,0)*Q1160,0)*U1208,0)*AB1214,0)-AD1213,0)</f>
        <v>200</v>
      </c>
      <c r="AG1214" s="268"/>
    </row>
    <row r="1215" spans="1:33" ht="17.100000000000001" customHeight="1">
      <c r="A1215" s="243">
        <v>63</v>
      </c>
      <c r="B1215" s="351" t="s">
        <v>10523</v>
      </c>
      <c r="C1215" s="870" t="s">
        <v>15391</v>
      </c>
      <c r="D1215" s="604"/>
      <c r="E1215" s="604"/>
      <c r="F1215" s="1131"/>
      <c r="G1215" s="605"/>
      <c r="H1215" s="605"/>
      <c r="I1215" s="607"/>
      <c r="J1215" s="748"/>
      <c r="K1215" s="748"/>
      <c r="L1215" s="748"/>
      <c r="M1215" s="1250"/>
      <c r="N1215" s="1344"/>
      <c r="O1215" s="1345"/>
      <c r="P1215" s="1250"/>
      <c r="Q1215" s="1346"/>
      <c r="R1215" s="1238"/>
      <c r="S1215" s="1246"/>
      <c r="T1215" s="1250"/>
      <c r="U1215" s="1242"/>
      <c r="V1215" s="1291"/>
      <c r="W1215" s="1684" t="s">
        <v>4703</v>
      </c>
      <c r="X1215" s="1250" t="s">
        <v>30</v>
      </c>
      <c r="Y1215" s="1291">
        <f>$Y$657</f>
        <v>0.7</v>
      </c>
      <c r="Z1215" s="1226"/>
      <c r="AA1215" s="1226"/>
      <c r="AB1215" s="1310"/>
      <c r="AC1215" s="1745"/>
      <c r="AD1215" s="1242"/>
      <c r="AE1215" s="1291"/>
      <c r="AF1215" s="391">
        <f>ROUND(ROUND(ROUND(ROUND(ROUND(G1160+K1196,0)*Q1160,0)*U1208,0)*Y1215,0)-AD1213,0)</f>
        <v>164</v>
      </c>
      <c r="AG1215" s="268"/>
    </row>
    <row r="1216" spans="1:33" ht="17.100000000000001" customHeight="1">
      <c r="A1216" s="243">
        <v>63</v>
      </c>
      <c r="B1216" s="351" t="s">
        <v>10525</v>
      </c>
      <c r="C1216" s="870" t="s">
        <v>15392</v>
      </c>
      <c r="D1216" s="604"/>
      <c r="E1216" s="604"/>
      <c r="F1216" s="1131"/>
      <c r="G1216" s="605"/>
      <c r="H1216" s="605"/>
      <c r="I1216" s="607"/>
      <c r="J1216" s="748"/>
      <c r="K1216" s="748"/>
      <c r="L1216" s="748"/>
      <c r="M1216" s="1250"/>
      <c r="N1216" s="1344"/>
      <c r="O1216" s="1345"/>
      <c r="P1216" s="1250"/>
      <c r="Q1216" s="1346"/>
      <c r="R1216" s="1238"/>
      <c r="S1216" s="1246"/>
      <c r="T1216" s="1250"/>
      <c r="U1216" s="1242"/>
      <c r="V1216" s="1291"/>
      <c r="W1216" s="1805"/>
      <c r="X1216" s="1225"/>
      <c r="Y1216" s="1306"/>
      <c r="Z1216" s="1302" t="s">
        <v>11869</v>
      </c>
      <c r="AA1216" s="1303" t="s">
        <v>30</v>
      </c>
      <c r="AB1216" s="1311">
        <v>0.85</v>
      </c>
      <c r="AC1216" s="1745"/>
      <c r="AD1216" s="1242"/>
      <c r="AE1216" s="1291"/>
      <c r="AF1216" s="391">
        <f>ROUND(ROUND(ROUND(ROUND(ROUND(ROUND(G1160+K1196,0)*Q1160,0)*U1208,0)*Y1215,0)*AB1216,0)-AD1213,0)</f>
        <v>139</v>
      </c>
      <c r="AG1216" s="268"/>
    </row>
    <row r="1217" spans="1:33" ht="17.100000000000001" customHeight="1">
      <c r="A1217" s="243">
        <v>63</v>
      </c>
      <c r="B1217" s="351" t="s">
        <v>10527</v>
      </c>
      <c r="C1217" s="870" t="s">
        <v>15393</v>
      </c>
      <c r="D1217" s="604"/>
      <c r="E1217" s="604"/>
      <c r="F1217" s="1131"/>
      <c r="G1217" s="605"/>
      <c r="H1217" s="605"/>
      <c r="I1217" s="607"/>
      <c r="J1217" s="748"/>
      <c r="K1217" s="748"/>
      <c r="L1217" s="748"/>
      <c r="M1217" s="1250"/>
      <c r="N1217" s="1344"/>
      <c r="O1217" s="1345"/>
      <c r="P1217" s="1250"/>
      <c r="Q1217" s="1346"/>
      <c r="R1217" s="1238"/>
      <c r="S1217" s="1246"/>
      <c r="T1217" s="1250"/>
      <c r="U1217" s="1242"/>
      <c r="V1217" s="1291"/>
      <c r="W1217" s="1684" t="s">
        <v>4708</v>
      </c>
      <c r="X1217" s="1250" t="s">
        <v>30</v>
      </c>
      <c r="Y1217" s="1291">
        <f>$Y$659</f>
        <v>0.85</v>
      </c>
      <c r="Z1217" s="1220"/>
      <c r="AA1217" s="1220"/>
      <c r="AB1217" s="1306"/>
      <c r="AC1217" s="1745"/>
      <c r="AD1217" s="1242"/>
      <c r="AE1217" s="1291"/>
      <c r="AF1217" s="391">
        <f>ROUND(ROUND(ROUND(ROUND(ROUND(G1160+K1196,0)*Q1160,0)*U1208,0)*Y1217,0)-AD1213,0)</f>
        <v>200</v>
      </c>
      <c r="AG1217" s="268"/>
    </row>
    <row r="1218" spans="1:33" ht="17.100000000000001" customHeight="1">
      <c r="A1218" s="243">
        <v>63</v>
      </c>
      <c r="B1218" s="351" t="s">
        <v>10529</v>
      </c>
      <c r="C1218" s="870" t="s">
        <v>15394</v>
      </c>
      <c r="D1218" s="604"/>
      <c r="E1218" s="604"/>
      <c r="F1218" s="1131"/>
      <c r="G1218" s="605"/>
      <c r="H1218" s="605"/>
      <c r="I1218" s="607"/>
      <c r="J1218" s="748"/>
      <c r="K1218" s="748"/>
      <c r="L1218" s="748"/>
      <c r="M1218" s="1250"/>
      <c r="N1218" s="1344"/>
      <c r="O1218" s="1345"/>
      <c r="P1218" s="1250"/>
      <c r="Q1218" s="1346"/>
      <c r="R1218" s="1238"/>
      <c r="S1218" s="1246"/>
      <c r="T1218" s="1250"/>
      <c r="U1218" s="1242"/>
      <c r="V1218" s="1291"/>
      <c r="W1218" s="1805"/>
      <c r="X1218" s="1225"/>
      <c r="Y1218" s="1306"/>
      <c r="Z1218" s="1302" t="s">
        <v>11869</v>
      </c>
      <c r="AA1218" s="1303" t="s">
        <v>30</v>
      </c>
      <c r="AB1218" s="1311">
        <v>0.85</v>
      </c>
      <c r="AC1218" s="1746"/>
      <c r="AD1218" s="1220"/>
      <c r="AE1218" s="1306"/>
      <c r="AF1218" s="391">
        <f>ROUND(ROUND(ROUND(ROUND(ROUND(ROUND(G1160+K1196,0)*Q1160,0)*U1208,0)*Y1217,0)*AB1218,0)-AD1213,0)</f>
        <v>169</v>
      </c>
      <c r="AG1218" s="268"/>
    </row>
    <row r="1219" spans="1:33" ht="17.100000000000001" customHeight="1">
      <c r="A1219" s="243">
        <v>63</v>
      </c>
      <c r="B1219" s="351" t="s">
        <v>10531</v>
      </c>
      <c r="C1219" s="870" t="s">
        <v>15395</v>
      </c>
      <c r="D1219" s="604"/>
      <c r="E1219" s="604"/>
      <c r="F1219" s="1131"/>
      <c r="G1219" s="605"/>
      <c r="H1219" s="605"/>
      <c r="I1219" s="607"/>
      <c r="J1219" s="748"/>
      <c r="K1219" s="748"/>
      <c r="L1219" s="748"/>
      <c r="M1219" s="1250"/>
      <c r="N1219" s="1344"/>
      <c r="O1219" s="1345"/>
      <c r="P1219" s="1250"/>
      <c r="Q1219" s="1346"/>
      <c r="R1219" s="1238"/>
      <c r="S1219" s="1622" t="s">
        <v>237</v>
      </c>
      <c r="T1219" s="670"/>
      <c r="U1219" s="1348"/>
      <c r="V1219" s="1305"/>
      <c r="W1219" s="1233"/>
      <c r="X1219" s="670"/>
      <c r="Y1219" s="1320"/>
      <c r="Z1219" s="1215"/>
      <c r="AA1219" s="1215"/>
      <c r="AB1219" s="1215"/>
      <c r="AC1219" s="1215"/>
      <c r="AD1219" s="1215"/>
      <c r="AE1219" s="1294"/>
      <c r="AF1219" s="391">
        <f>ROUND(ROUND(ROUND(G1160+K1196,0)*Q1160,0)*U1220,0)</f>
        <v>172</v>
      </c>
      <c r="AG1219" s="268"/>
    </row>
    <row r="1220" spans="1:33" ht="17.100000000000001" customHeight="1">
      <c r="A1220" s="243">
        <v>63</v>
      </c>
      <c r="B1220" s="351" t="s">
        <v>10533</v>
      </c>
      <c r="C1220" s="870" t="s">
        <v>15396</v>
      </c>
      <c r="D1220" s="604"/>
      <c r="E1220" s="604"/>
      <c r="F1220" s="1131"/>
      <c r="G1220" s="605"/>
      <c r="H1220" s="605"/>
      <c r="I1220" s="607"/>
      <c r="J1220" s="748"/>
      <c r="K1220" s="748"/>
      <c r="L1220" s="748"/>
      <c r="M1220" s="1250"/>
      <c r="N1220" s="1344"/>
      <c r="O1220" s="1345"/>
      <c r="P1220" s="1250"/>
      <c r="Q1220" s="1346"/>
      <c r="R1220" s="1238"/>
      <c r="S1220" s="1745"/>
      <c r="T1220" s="1250" t="s">
        <v>30</v>
      </c>
      <c r="U1220" s="1242">
        <v>0.5</v>
      </c>
      <c r="V1220" s="1291"/>
      <c r="W1220" s="1234"/>
      <c r="X1220" s="1225"/>
      <c r="Y1220" s="1322"/>
      <c r="Z1220" s="1233" t="s">
        <v>11869</v>
      </c>
      <c r="AA1220" s="670" t="s">
        <v>30</v>
      </c>
      <c r="AB1220" s="1293">
        <v>0.85</v>
      </c>
      <c r="AC1220" s="1215"/>
      <c r="AD1220" s="1215"/>
      <c r="AE1220" s="1294"/>
      <c r="AF1220" s="391">
        <f>ROUND(ROUND(ROUND(ROUND(G1160+K1196,0)*Q1160,0)*U1220,0)*AB1220,0)</f>
        <v>146</v>
      </c>
      <c r="AG1220" s="268"/>
    </row>
    <row r="1221" spans="1:33" ht="17.100000000000001" customHeight="1">
      <c r="A1221" s="243">
        <v>63</v>
      </c>
      <c r="B1221" s="351" t="s">
        <v>10535</v>
      </c>
      <c r="C1221" s="870" t="s">
        <v>15397</v>
      </c>
      <c r="D1221" s="604"/>
      <c r="E1221" s="604"/>
      <c r="F1221" s="1131"/>
      <c r="G1221" s="605"/>
      <c r="H1221" s="605"/>
      <c r="I1221" s="607"/>
      <c r="J1221" s="748"/>
      <c r="K1221" s="748"/>
      <c r="L1221" s="748"/>
      <c r="M1221" s="1250"/>
      <c r="N1221" s="1344"/>
      <c r="O1221" s="1345"/>
      <c r="P1221" s="1250"/>
      <c r="Q1221" s="1346"/>
      <c r="R1221" s="1238"/>
      <c r="S1221" s="1745"/>
      <c r="T1221" s="1250"/>
      <c r="U1221" s="1242"/>
      <c r="V1221" s="1291"/>
      <c r="W1221" s="1684" t="s">
        <v>4703</v>
      </c>
      <c r="X1221" s="670" t="s">
        <v>30</v>
      </c>
      <c r="Y1221" s="1305">
        <f>$Y$657</f>
        <v>0.7</v>
      </c>
      <c r="Z1221" s="1226"/>
      <c r="AA1221" s="1226"/>
      <c r="AB1221" s="1226"/>
      <c r="AC1221" s="1226"/>
      <c r="AD1221" s="1226"/>
      <c r="AE1221" s="1310"/>
      <c r="AF1221" s="391">
        <f>ROUND(ROUND(ROUND(ROUND(G1160+K1196,0)*Q1160,0)*U1220,0)*Y1221,0)</f>
        <v>120</v>
      </c>
      <c r="AG1221" s="268"/>
    </row>
    <row r="1222" spans="1:33" ht="17.100000000000001" customHeight="1">
      <c r="A1222" s="243">
        <v>63</v>
      </c>
      <c r="B1222" s="351" t="s">
        <v>10537</v>
      </c>
      <c r="C1222" s="870" t="s">
        <v>15398</v>
      </c>
      <c r="D1222" s="604"/>
      <c r="E1222" s="604"/>
      <c r="F1222" s="1131"/>
      <c r="G1222" s="605"/>
      <c r="H1222" s="605"/>
      <c r="I1222" s="607"/>
      <c r="J1222" s="748"/>
      <c r="K1222" s="748"/>
      <c r="L1222" s="748"/>
      <c r="M1222" s="1250"/>
      <c r="N1222" s="1344"/>
      <c r="O1222" s="1345"/>
      <c r="P1222" s="1250"/>
      <c r="Q1222" s="1346"/>
      <c r="R1222" s="1238"/>
      <c r="S1222" s="1745"/>
      <c r="T1222" s="1250"/>
      <c r="U1222" s="1242"/>
      <c r="V1222" s="1291"/>
      <c r="W1222" s="1805"/>
      <c r="X1222" s="1225"/>
      <c r="Y1222" s="1306"/>
      <c r="Z1222" s="1302" t="s">
        <v>11869</v>
      </c>
      <c r="AA1222" s="1303" t="s">
        <v>30</v>
      </c>
      <c r="AB1222" s="1304">
        <v>0.85</v>
      </c>
      <c r="AC1222" s="1215"/>
      <c r="AD1222" s="1215"/>
      <c r="AE1222" s="1294"/>
      <c r="AF1222" s="391">
        <f>ROUND(ROUND(ROUND(ROUND(ROUND(G1160+K1196,0)*Q1160,0)*U1220,0)*Y1221,0)*AB1222,0)</f>
        <v>102</v>
      </c>
      <c r="AG1222" s="268"/>
    </row>
    <row r="1223" spans="1:33" ht="17.100000000000001" customHeight="1">
      <c r="A1223" s="243">
        <v>63</v>
      </c>
      <c r="B1223" s="351" t="s">
        <v>10539</v>
      </c>
      <c r="C1223" s="870" t="s">
        <v>15399</v>
      </c>
      <c r="D1223" s="604"/>
      <c r="E1223" s="604"/>
      <c r="F1223" s="1131"/>
      <c r="G1223" s="605"/>
      <c r="H1223" s="605"/>
      <c r="I1223" s="607"/>
      <c r="J1223" s="748"/>
      <c r="K1223" s="748"/>
      <c r="L1223" s="748"/>
      <c r="M1223" s="1250"/>
      <c r="N1223" s="1344"/>
      <c r="O1223" s="1345"/>
      <c r="P1223" s="1250"/>
      <c r="Q1223" s="1346"/>
      <c r="R1223" s="1238"/>
      <c r="S1223" s="1745"/>
      <c r="T1223" s="1250"/>
      <c r="U1223" s="1242"/>
      <c r="V1223" s="1291"/>
      <c r="W1223" s="1684" t="s">
        <v>4708</v>
      </c>
      <c r="X1223" s="670" t="s">
        <v>30</v>
      </c>
      <c r="Y1223" s="1305">
        <f>$Y$659</f>
        <v>0.85</v>
      </c>
      <c r="Z1223" s="1220"/>
      <c r="AA1223" s="1220"/>
      <c r="AB1223" s="1220"/>
      <c r="AC1223" s="1220"/>
      <c r="AD1223" s="1220"/>
      <c r="AE1223" s="1306"/>
      <c r="AF1223" s="391">
        <f>ROUND(ROUND(ROUND(ROUND(G1160+K1196,0)*Q1160,0)*U1220,0)*Y1223,0)</f>
        <v>146</v>
      </c>
      <c r="AG1223" s="268"/>
    </row>
    <row r="1224" spans="1:33" ht="17.100000000000001" customHeight="1">
      <c r="A1224" s="243">
        <v>63</v>
      </c>
      <c r="B1224" s="351" t="s">
        <v>10541</v>
      </c>
      <c r="C1224" s="870" t="s">
        <v>15400</v>
      </c>
      <c r="D1224" s="604"/>
      <c r="E1224" s="604"/>
      <c r="F1224" s="1131"/>
      <c r="G1224" s="605"/>
      <c r="H1224" s="605"/>
      <c r="I1224" s="607"/>
      <c r="J1224" s="748"/>
      <c r="K1224" s="748"/>
      <c r="L1224" s="748"/>
      <c r="M1224" s="1250"/>
      <c r="N1224" s="1344"/>
      <c r="O1224" s="1345"/>
      <c r="P1224" s="1250"/>
      <c r="Q1224" s="1346"/>
      <c r="R1224" s="1238"/>
      <c r="S1224" s="1745"/>
      <c r="T1224" s="1250"/>
      <c r="U1224" s="1242"/>
      <c r="V1224" s="1291"/>
      <c r="W1224" s="1805"/>
      <c r="X1224" s="1225"/>
      <c r="Y1224" s="1306"/>
      <c r="Z1224" s="1302" t="s">
        <v>11869</v>
      </c>
      <c r="AA1224" s="1303" t="s">
        <v>30</v>
      </c>
      <c r="AB1224" s="1304">
        <v>0.85</v>
      </c>
      <c r="AC1224" s="1215"/>
      <c r="AD1224" s="1215"/>
      <c r="AE1224" s="1294"/>
      <c r="AF1224" s="391">
        <f>ROUND(ROUND(ROUND(ROUND(ROUND(G1160+K1196,0)*Q1160,0)*U1220,0)*Y1223,0)*AB1224,0)</f>
        <v>124</v>
      </c>
      <c r="AG1224" s="268"/>
    </row>
    <row r="1225" spans="1:33" ht="17.100000000000001" customHeight="1">
      <c r="A1225" s="243">
        <v>63</v>
      </c>
      <c r="B1225" s="351" t="s">
        <v>10543</v>
      </c>
      <c r="C1225" s="870" t="s">
        <v>15401</v>
      </c>
      <c r="D1225" s="604"/>
      <c r="E1225" s="604"/>
      <c r="F1225" s="1131"/>
      <c r="G1225" s="605"/>
      <c r="H1225" s="605"/>
      <c r="I1225" s="607"/>
      <c r="J1225" s="748"/>
      <c r="K1225" s="748"/>
      <c r="L1225" s="748"/>
      <c r="M1225" s="1250"/>
      <c r="N1225" s="1344"/>
      <c r="O1225" s="1345"/>
      <c r="P1225" s="1250"/>
      <c r="Q1225" s="1346"/>
      <c r="R1225" s="1238"/>
      <c r="S1225" s="1745"/>
      <c r="T1225" s="1250"/>
      <c r="U1225" s="1242"/>
      <c r="V1225" s="1291"/>
      <c r="W1225" s="1233"/>
      <c r="X1225" s="670"/>
      <c r="Y1225" s="1320"/>
      <c r="Z1225" s="1215"/>
      <c r="AA1225" s="1215"/>
      <c r="AB1225" s="1294"/>
      <c r="AC1225" s="1533" t="s">
        <v>167</v>
      </c>
      <c r="AD1225" s="1250">
        <v>5</v>
      </c>
      <c r="AE1225" s="1308" t="s">
        <v>168</v>
      </c>
      <c r="AF1225" s="391">
        <f>ROUND(ROUND(ROUND(ROUND(G1160+K1196,0)*Q1160,0)*U1220,0)-AD1225,0)</f>
        <v>167</v>
      </c>
      <c r="AG1225" s="268"/>
    </row>
    <row r="1226" spans="1:33" ht="17.100000000000001" customHeight="1">
      <c r="A1226" s="243">
        <v>63</v>
      </c>
      <c r="B1226" s="351" t="s">
        <v>10545</v>
      </c>
      <c r="C1226" s="870" t="s">
        <v>15402</v>
      </c>
      <c r="D1226" s="604"/>
      <c r="E1226" s="604"/>
      <c r="F1226" s="1131"/>
      <c r="G1226" s="605"/>
      <c r="H1226" s="605"/>
      <c r="I1226" s="607"/>
      <c r="J1226" s="748"/>
      <c r="K1226" s="748"/>
      <c r="L1226" s="748"/>
      <c r="M1226" s="1250"/>
      <c r="N1226" s="1344"/>
      <c r="O1226" s="1345"/>
      <c r="P1226" s="1250"/>
      <c r="Q1226" s="1346"/>
      <c r="R1226" s="1238"/>
      <c r="S1226" s="1745"/>
      <c r="T1226" s="1250"/>
      <c r="U1226" s="1242"/>
      <c r="V1226" s="1242"/>
      <c r="W1226" s="1234"/>
      <c r="X1226" s="1225"/>
      <c r="Y1226" s="1322"/>
      <c r="Z1226" s="1233" t="s">
        <v>11869</v>
      </c>
      <c r="AA1226" s="670" t="s">
        <v>30</v>
      </c>
      <c r="AB1226" s="1309">
        <v>0.85</v>
      </c>
      <c r="AC1226" s="1745"/>
      <c r="AD1226" s="1250"/>
      <c r="AE1226" s="1308"/>
      <c r="AF1226" s="391">
        <f>ROUND(ROUND(ROUND(ROUND(ROUND(G1160+K1196,0)*Q1160,0)*U1220,0)*AB1226,0)-AD1225,0)</f>
        <v>141</v>
      </c>
      <c r="AG1226" s="268"/>
    </row>
    <row r="1227" spans="1:33" ht="16.7" customHeight="1">
      <c r="A1227" s="243">
        <v>63</v>
      </c>
      <c r="B1227" s="351" t="s">
        <v>10547</v>
      </c>
      <c r="C1227" s="870" t="s">
        <v>15403</v>
      </c>
      <c r="D1227" s="604"/>
      <c r="E1227" s="604"/>
      <c r="F1227" s="1131"/>
      <c r="G1227" s="605"/>
      <c r="H1227" s="605"/>
      <c r="I1227" s="607"/>
      <c r="J1227" s="748"/>
      <c r="K1227" s="748"/>
      <c r="L1227" s="748"/>
      <c r="M1227" s="1250"/>
      <c r="N1227" s="1344"/>
      <c r="O1227" s="1345"/>
      <c r="P1227" s="1250"/>
      <c r="Q1227" s="1346"/>
      <c r="R1227" s="1238"/>
      <c r="S1227" s="1745"/>
      <c r="T1227" s="1250"/>
      <c r="U1227" s="1242"/>
      <c r="V1227" s="1242"/>
      <c r="W1227" s="1684" t="s">
        <v>4703</v>
      </c>
      <c r="X1227" s="1250" t="s">
        <v>30</v>
      </c>
      <c r="Y1227" s="1291">
        <f>$Y$657</f>
        <v>0.7</v>
      </c>
      <c r="Z1227" s="1226"/>
      <c r="AA1227" s="1226"/>
      <c r="AB1227" s="1310"/>
      <c r="AC1227" s="1745"/>
      <c r="AD1227" s="1242"/>
      <c r="AE1227" s="1291"/>
      <c r="AF1227" s="391">
        <f>ROUND(ROUND(ROUND(ROUND(ROUND(G1160+K1196,0)*Q1160,0)*U1220,0)*Y1227,0)-AD1225,0)</f>
        <v>115</v>
      </c>
      <c r="AG1227" s="268"/>
    </row>
    <row r="1228" spans="1:33" ht="16.7" customHeight="1">
      <c r="A1228" s="243">
        <v>63</v>
      </c>
      <c r="B1228" s="351" t="s">
        <v>10549</v>
      </c>
      <c r="C1228" s="870" t="s">
        <v>15404</v>
      </c>
      <c r="D1228" s="604"/>
      <c r="E1228" s="604"/>
      <c r="F1228" s="1131"/>
      <c r="G1228" s="605"/>
      <c r="H1228" s="605"/>
      <c r="I1228" s="607"/>
      <c r="J1228" s="748"/>
      <c r="K1228" s="748"/>
      <c r="L1228" s="748"/>
      <c r="M1228" s="1250"/>
      <c r="N1228" s="1344"/>
      <c r="O1228" s="1345"/>
      <c r="P1228" s="1250"/>
      <c r="Q1228" s="1346"/>
      <c r="R1228" s="1238"/>
      <c r="S1228" s="1745"/>
      <c r="T1228" s="1250"/>
      <c r="U1228" s="1242"/>
      <c r="V1228" s="1242"/>
      <c r="W1228" s="1805"/>
      <c r="X1228" s="1225"/>
      <c r="Y1228" s="1306"/>
      <c r="Z1228" s="1302" t="s">
        <v>11869</v>
      </c>
      <c r="AA1228" s="1303" t="s">
        <v>30</v>
      </c>
      <c r="AB1228" s="1311">
        <v>0.85</v>
      </c>
      <c r="AC1228" s="1745"/>
      <c r="AD1228" s="1242"/>
      <c r="AE1228" s="1291"/>
      <c r="AF1228" s="391">
        <f>ROUND(ROUND(ROUND(ROUND(ROUND(ROUND(G1160+K1196,0)*Q1160,0)*U1220,0)*Y1227,0)*AB1228,0)-AD1225,0)</f>
        <v>97</v>
      </c>
      <c r="AG1228" s="268"/>
    </row>
    <row r="1229" spans="1:33" ht="17.100000000000001" customHeight="1">
      <c r="A1229" s="243">
        <v>63</v>
      </c>
      <c r="B1229" s="351" t="s">
        <v>10551</v>
      </c>
      <c r="C1229" s="870" t="s">
        <v>15405</v>
      </c>
      <c r="D1229" s="604"/>
      <c r="E1229" s="604"/>
      <c r="F1229" s="1131"/>
      <c r="G1229" s="605"/>
      <c r="H1229" s="605"/>
      <c r="I1229" s="607"/>
      <c r="J1229" s="748"/>
      <c r="K1229" s="748"/>
      <c r="L1229" s="748"/>
      <c r="M1229" s="1250"/>
      <c r="N1229" s="1344"/>
      <c r="O1229" s="1345"/>
      <c r="P1229" s="1250"/>
      <c r="Q1229" s="1346"/>
      <c r="R1229" s="1254"/>
      <c r="S1229" s="1745"/>
      <c r="T1229" s="1250"/>
      <c r="U1229" s="1242"/>
      <c r="V1229" s="1242"/>
      <c r="W1229" s="1684" t="s">
        <v>4708</v>
      </c>
      <c r="X1229" s="1250" t="s">
        <v>30</v>
      </c>
      <c r="Y1229" s="1291">
        <f>$Y$659</f>
        <v>0.85</v>
      </c>
      <c r="Z1229" s="1220"/>
      <c r="AA1229" s="1220"/>
      <c r="AB1229" s="1306"/>
      <c r="AC1229" s="1745"/>
      <c r="AD1229" s="1242"/>
      <c r="AE1229" s="1291"/>
      <c r="AF1229" s="391">
        <f>ROUND(ROUND(ROUND(ROUND(ROUND(G1160+K1196,0)*Q1160,0)*U1220,0)*Y1229,0)-AD1225,0)</f>
        <v>141</v>
      </c>
      <c r="AG1229" s="268"/>
    </row>
    <row r="1230" spans="1:33" ht="17.100000000000001" customHeight="1">
      <c r="A1230" s="243">
        <v>63</v>
      </c>
      <c r="B1230" s="351" t="s">
        <v>10553</v>
      </c>
      <c r="C1230" s="870" t="s">
        <v>15406</v>
      </c>
      <c r="D1230" s="604"/>
      <c r="E1230" s="604"/>
      <c r="F1230" s="637"/>
      <c r="G1230" s="638"/>
      <c r="H1230" s="638"/>
      <c r="I1230" s="744"/>
      <c r="J1230" s="806"/>
      <c r="K1230" s="807"/>
      <c r="L1230" s="1354"/>
      <c r="M1230" s="1351"/>
      <c r="N1230" s="1344"/>
      <c r="O1230" s="1352"/>
      <c r="P1230" s="1225"/>
      <c r="Q1230" s="1351"/>
      <c r="R1230" s="1255"/>
      <c r="S1230" s="1746"/>
      <c r="T1230" s="1225"/>
      <c r="U1230" s="1220"/>
      <c r="V1230" s="1220"/>
      <c r="W1230" s="1805"/>
      <c r="X1230" s="1225"/>
      <c r="Y1230" s="1306"/>
      <c r="Z1230" s="1302" t="s">
        <v>11869</v>
      </c>
      <c r="AA1230" s="1303" t="s">
        <v>30</v>
      </c>
      <c r="AB1230" s="1311">
        <v>0.85</v>
      </c>
      <c r="AC1230" s="1746"/>
      <c r="AD1230" s="1220"/>
      <c r="AE1230" s="1306"/>
      <c r="AF1230" s="391">
        <f>ROUND(ROUND(ROUND(ROUND(ROUND(ROUND(G1160+K1196,0)*Q1160,0)*U1220,0)*Y1229,0)*AB1230,0)-AD1225,0)</f>
        <v>119</v>
      </c>
      <c r="AG1230" s="268"/>
    </row>
    <row r="1231" spans="1:33" ht="17.100000000000001" customHeight="1">
      <c r="A1231" s="243">
        <v>63</v>
      </c>
      <c r="B1231" s="351" t="s">
        <v>10555</v>
      </c>
      <c r="C1231" s="870" t="s">
        <v>15407</v>
      </c>
      <c r="D1231" s="604"/>
      <c r="E1231" s="604"/>
      <c r="F1231" s="637"/>
      <c r="G1231" s="638"/>
      <c r="H1231" s="638"/>
      <c r="I1231" s="744"/>
      <c r="J1231" s="604"/>
      <c r="K1231" s="605"/>
      <c r="L1231" s="1321"/>
      <c r="M1231" s="1250"/>
      <c r="N1231" s="1314"/>
      <c r="O1231" s="1593" t="s">
        <v>237</v>
      </c>
      <c r="P1231" s="605"/>
      <c r="Q1231" s="607"/>
      <c r="R1231" s="670"/>
      <c r="S1231" s="670"/>
      <c r="T1231" s="602"/>
      <c r="U1231" s="602"/>
      <c r="V1231" s="602"/>
      <c r="W1231" s="1233"/>
      <c r="X1231" s="670"/>
      <c r="Y1231" s="1320"/>
      <c r="Z1231" s="1215"/>
      <c r="AA1231" s="1215"/>
      <c r="AB1231" s="1215"/>
      <c r="AC1231" s="1215"/>
      <c r="AD1231" s="1215"/>
      <c r="AE1231" s="1294"/>
      <c r="AF1231" s="391">
        <f>ROUND(G1160*Q1232,0)</f>
        <v>242</v>
      </c>
      <c r="AG1231" s="268"/>
    </row>
    <row r="1232" spans="1:33" ht="17.100000000000001" customHeight="1">
      <c r="A1232" s="243">
        <v>63</v>
      </c>
      <c r="B1232" s="351" t="s">
        <v>10557</v>
      </c>
      <c r="C1232" s="870" t="s">
        <v>15408</v>
      </c>
      <c r="D1232" s="604"/>
      <c r="E1232" s="604"/>
      <c r="F1232" s="637"/>
      <c r="G1232" s="638"/>
      <c r="H1232" s="638"/>
      <c r="I1232" s="744"/>
      <c r="J1232" s="604"/>
      <c r="K1232" s="605"/>
      <c r="L1232" s="1321"/>
      <c r="M1232" s="605"/>
      <c r="N1232" s="1102"/>
      <c r="O1232" s="1745"/>
      <c r="P1232" s="1250" t="s">
        <v>30</v>
      </c>
      <c r="Q1232" s="1291">
        <v>0.5</v>
      </c>
      <c r="R1232" s="1250"/>
      <c r="S1232" s="1250"/>
      <c r="T1232" s="605"/>
      <c r="U1232" s="605"/>
      <c r="V1232" s="605"/>
      <c r="W1232" s="1234"/>
      <c r="X1232" s="1225"/>
      <c r="Y1232" s="1322"/>
      <c r="Z1232" s="1233" t="s">
        <v>11869</v>
      </c>
      <c r="AA1232" s="670" t="s">
        <v>30</v>
      </c>
      <c r="AB1232" s="1293">
        <v>0.85</v>
      </c>
      <c r="AC1232" s="1215"/>
      <c r="AD1232" s="1215"/>
      <c r="AE1232" s="1294"/>
      <c r="AF1232" s="391">
        <f>ROUND(ROUND(G1160*Q1232,0)*AB1232,0)</f>
        <v>206</v>
      </c>
      <c r="AG1232" s="268"/>
    </row>
    <row r="1233" spans="1:33" ht="17.100000000000001" customHeight="1">
      <c r="A1233" s="243">
        <v>63</v>
      </c>
      <c r="B1233" s="351" t="s">
        <v>10559</v>
      </c>
      <c r="C1233" s="870" t="s">
        <v>15409</v>
      </c>
      <c r="D1233" s="604"/>
      <c r="E1233" s="604"/>
      <c r="F1233" s="637"/>
      <c r="G1233" s="638"/>
      <c r="H1233" s="638"/>
      <c r="I1233" s="744"/>
      <c r="J1233" s="604"/>
      <c r="K1233" s="605"/>
      <c r="L1233" s="1321"/>
      <c r="M1233" s="1251"/>
      <c r="N1233" s="1339"/>
      <c r="O1233" s="1745"/>
      <c r="P1233" s="1251"/>
      <c r="Q1233" s="1334"/>
      <c r="R1233" s="1251"/>
      <c r="S1233" s="1251"/>
      <c r="T1233" s="605"/>
      <c r="U1233" s="605"/>
      <c r="V1233" s="605"/>
      <c r="W1233" s="1684" t="s">
        <v>4703</v>
      </c>
      <c r="X1233" s="670" t="s">
        <v>30</v>
      </c>
      <c r="Y1233" s="1305">
        <f>$Y$657</f>
        <v>0.7</v>
      </c>
      <c r="Z1233" s="1226"/>
      <c r="AA1233" s="1226"/>
      <c r="AB1233" s="1226"/>
      <c r="AC1233" s="1226"/>
      <c r="AD1233" s="1226"/>
      <c r="AE1233" s="1310"/>
      <c r="AF1233" s="391">
        <f>ROUND(ROUND(G1160*Q1232,0)*Y1233,0)</f>
        <v>169</v>
      </c>
      <c r="AG1233" s="268"/>
    </row>
    <row r="1234" spans="1:33" ht="17.100000000000001" customHeight="1">
      <c r="A1234" s="243">
        <v>63</v>
      </c>
      <c r="B1234" s="351" t="s">
        <v>10561</v>
      </c>
      <c r="C1234" s="870" t="s">
        <v>15410</v>
      </c>
      <c r="D1234" s="604"/>
      <c r="E1234" s="604"/>
      <c r="F1234" s="637"/>
      <c r="G1234" s="638"/>
      <c r="H1234" s="638"/>
      <c r="I1234" s="744"/>
      <c r="J1234" s="604"/>
      <c r="K1234" s="605"/>
      <c r="L1234" s="1321"/>
      <c r="M1234" s="1251"/>
      <c r="N1234" s="1339"/>
      <c r="O1234" s="1745"/>
      <c r="P1234" s="1251"/>
      <c r="Q1234" s="1334"/>
      <c r="R1234" s="1251"/>
      <c r="S1234" s="1251"/>
      <c r="T1234" s="605"/>
      <c r="U1234" s="605"/>
      <c r="V1234" s="605"/>
      <c r="W1234" s="1805"/>
      <c r="X1234" s="1225"/>
      <c r="Y1234" s="1306"/>
      <c r="Z1234" s="1302" t="s">
        <v>11869</v>
      </c>
      <c r="AA1234" s="1303" t="s">
        <v>30</v>
      </c>
      <c r="AB1234" s="1304">
        <v>0.85</v>
      </c>
      <c r="AC1234" s="1215"/>
      <c r="AD1234" s="1215"/>
      <c r="AE1234" s="1294"/>
      <c r="AF1234" s="391">
        <f>ROUND(ROUND(ROUND(G1160*Q1232,0)*Y1233,0)*AB1234,0)</f>
        <v>144</v>
      </c>
      <c r="AG1234" s="268"/>
    </row>
    <row r="1235" spans="1:33" ht="17.100000000000001" customHeight="1">
      <c r="A1235" s="243">
        <v>63</v>
      </c>
      <c r="B1235" s="351" t="s">
        <v>10563</v>
      </c>
      <c r="C1235" s="870" t="s">
        <v>15411</v>
      </c>
      <c r="D1235" s="604"/>
      <c r="E1235" s="604"/>
      <c r="F1235" s="637"/>
      <c r="G1235" s="638"/>
      <c r="H1235" s="638"/>
      <c r="I1235" s="744"/>
      <c r="J1235" s="604"/>
      <c r="K1235" s="605"/>
      <c r="L1235" s="1321"/>
      <c r="M1235" s="1251"/>
      <c r="N1235" s="1339"/>
      <c r="O1235" s="1745"/>
      <c r="P1235" s="1251"/>
      <c r="Q1235" s="1334"/>
      <c r="R1235" s="1251"/>
      <c r="S1235" s="1251"/>
      <c r="T1235" s="605"/>
      <c r="U1235" s="605"/>
      <c r="V1235" s="605"/>
      <c r="W1235" s="1684" t="s">
        <v>4708</v>
      </c>
      <c r="X1235" s="670" t="s">
        <v>30</v>
      </c>
      <c r="Y1235" s="1305">
        <f>$Y$659</f>
        <v>0.85</v>
      </c>
      <c r="Z1235" s="1220"/>
      <c r="AA1235" s="1220"/>
      <c r="AB1235" s="1220"/>
      <c r="AC1235" s="1220"/>
      <c r="AD1235" s="1220"/>
      <c r="AE1235" s="1306"/>
      <c r="AF1235" s="391">
        <f>ROUND(ROUND(G1160*Q1232,0)*Y1235,0)</f>
        <v>206</v>
      </c>
      <c r="AG1235" s="268"/>
    </row>
    <row r="1236" spans="1:33" ht="17.100000000000001" customHeight="1">
      <c r="A1236" s="243">
        <v>63</v>
      </c>
      <c r="B1236" s="351" t="s">
        <v>10565</v>
      </c>
      <c r="C1236" s="870" t="s">
        <v>15412</v>
      </c>
      <c r="D1236" s="604"/>
      <c r="E1236" s="604"/>
      <c r="F1236" s="637"/>
      <c r="G1236" s="638"/>
      <c r="H1236" s="638"/>
      <c r="I1236" s="744"/>
      <c r="J1236" s="604"/>
      <c r="K1236" s="605"/>
      <c r="L1236" s="1321"/>
      <c r="M1236" s="1251"/>
      <c r="N1236" s="1339"/>
      <c r="O1236" s="1745"/>
      <c r="P1236" s="1251"/>
      <c r="Q1236" s="1334"/>
      <c r="R1236" s="1251"/>
      <c r="S1236" s="1251"/>
      <c r="T1236" s="605"/>
      <c r="U1236" s="605"/>
      <c r="V1236" s="605"/>
      <c r="W1236" s="1805"/>
      <c r="X1236" s="1225"/>
      <c r="Y1236" s="1306"/>
      <c r="Z1236" s="1302" t="s">
        <v>11869</v>
      </c>
      <c r="AA1236" s="1303" t="s">
        <v>30</v>
      </c>
      <c r="AB1236" s="1304">
        <v>0.85</v>
      </c>
      <c r="AC1236" s="1215"/>
      <c r="AD1236" s="1215"/>
      <c r="AE1236" s="1294"/>
      <c r="AF1236" s="391">
        <f>ROUND(ROUND(ROUND(G1160*Q1232,0)*Y1235,0)*AB1236,0)</f>
        <v>175</v>
      </c>
      <c r="AG1236" s="268"/>
    </row>
    <row r="1237" spans="1:33" ht="17.100000000000001" customHeight="1">
      <c r="A1237" s="243">
        <v>63</v>
      </c>
      <c r="B1237" s="351" t="s">
        <v>10567</v>
      </c>
      <c r="C1237" s="870" t="s">
        <v>15413</v>
      </c>
      <c r="D1237" s="604"/>
      <c r="E1237" s="604"/>
      <c r="F1237" s="637"/>
      <c r="G1237" s="638"/>
      <c r="H1237" s="638"/>
      <c r="I1237" s="744"/>
      <c r="J1237" s="604"/>
      <c r="K1237" s="605"/>
      <c r="L1237" s="1321"/>
      <c r="M1237" s="1251"/>
      <c r="N1237" s="1339"/>
      <c r="O1237" s="1252"/>
      <c r="P1237" s="1251"/>
      <c r="Q1237" s="1334"/>
      <c r="R1237" s="1251"/>
      <c r="S1237" s="1251"/>
      <c r="T1237" s="605"/>
      <c r="U1237" s="605"/>
      <c r="V1237" s="605"/>
      <c r="W1237" s="1233"/>
      <c r="X1237" s="670"/>
      <c r="Y1237" s="1320"/>
      <c r="Z1237" s="1215"/>
      <c r="AA1237" s="1215"/>
      <c r="AB1237" s="1294"/>
      <c r="AC1237" s="1533" t="s">
        <v>167</v>
      </c>
      <c r="AD1237" s="1250">
        <v>5</v>
      </c>
      <c r="AE1237" s="1308" t="s">
        <v>168</v>
      </c>
      <c r="AF1237" s="391">
        <f>ROUND(ROUND(G1160*Q1232,0)-AD1237,0)</f>
        <v>237</v>
      </c>
      <c r="AG1237" s="268"/>
    </row>
    <row r="1238" spans="1:33" ht="17.100000000000001" customHeight="1">
      <c r="A1238" s="243">
        <v>63</v>
      </c>
      <c r="B1238" s="351" t="s">
        <v>10569</v>
      </c>
      <c r="C1238" s="870" t="s">
        <v>15414</v>
      </c>
      <c r="D1238" s="604"/>
      <c r="E1238" s="604"/>
      <c r="F1238" s="637"/>
      <c r="G1238" s="638"/>
      <c r="H1238" s="638"/>
      <c r="I1238" s="744"/>
      <c r="J1238" s="604"/>
      <c r="K1238" s="605"/>
      <c r="L1238" s="1321"/>
      <c r="M1238" s="1251"/>
      <c r="N1238" s="1339"/>
      <c r="O1238" s="1252"/>
      <c r="P1238" s="1251"/>
      <c r="Q1238" s="1334"/>
      <c r="R1238" s="1251"/>
      <c r="S1238" s="1251"/>
      <c r="T1238" s="605"/>
      <c r="U1238" s="605"/>
      <c r="V1238" s="605"/>
      <c r="W1238" s="1234"/>
      <c r="X1238" s="1225"/>
      <c r="Y1238" s="1322"/>
      <c r="Z1238" s="1233" t="s">
        <v>11869</v>
      </c>
      <c r="AA1238" s="670" t="s">
        <v>30</v>
      </c>
      <c r="AB1238" s="1309">
        <v>0.85</v>
      </c>
      <c r="AC1238" s="1745"/>
      <c r="AD1238" s="1250"/>
      <c r="AE1238" s="1308"/>
      <c r="AF1238" s="391">
        <f>ROUND(ROUND(ROUND(G1160*Q1232,0)*AB1238,0)-AD1237,0)</f>
        <v>201</v>
      </c>
      <c r="AG1238" s="268"/>
    </row>
    <row r="1239" spans="1:33" ht="17.100000000000001" customHeight="1">
      <c r="A1239" s="243">
        <v>63</v>
      </c>
      <c r="B1239" s="351" t="s">
        <v>10571</v>
      </c>
      <c r="C1239" s="870" t="s">
        <v>15415</v>
      </c>
      <c r="D1239" s="604"/>
      <c r="E1239" s="604"/>
      <c r="F1239" s="637"/>
      <c r="G1239" s="638"/>
      <c r="H1239" s="638"/>
      <c r="I1239" s="744"/>
      <c r="J1239" s="604"/>
      <c r="K1239" s="605"/>
      <c r="L1239" s="1321"/>
      <c r="M1239" s="1251"/>
      <c r="N1239" s="1339"/>
      <c r="O1239" s="1252"/>
      <c r="P1239" s="1251"/>
      <c r="Q1239" s="1334"/>
      <c r="R1239" s="1251"/>
      <c r="S1239" s="1251"/>
      <c r="T1239" s="605"/>
      <c r="U1239" s="605"/>
      <c r="V1239" s="605"/>
      <c r="W1239" s="1684" t="s">
        <v>4703</v>
      </c>
      <c r="X1239" s="1250" t="s">
        <v>30</v>
      </c>
      <c r="Y1239" s="1291">
        <v>0.7</v>
      </c>
      <c r="Z1239" s="1226"/>
      <c r="AA1239" s="1226"/>
      <c r="AB1239" s="1310"/>
      <c r="AC1239" s="1745"/>
      <c r="AD1239" s="1242"/>
      <c r="AE1239" s="1291"/>
      <c r="AF1239" s="391">
        <f>ROUND(ROUND(ROUND(G1160*Q1232,0)*Y1239,0)-AD1237,0)</f>
        <v>164</v>
      </c>
      <c r="AG1239" s="268"/>
    </row>
    <row r="1240" spans="1:33" ht="17.100000000000001" customHeight="1">
      <c r="A1240" s="243">
        <v>63</v>
      </c>
      <c r="B1240" s="351" t="s">
        <v>10573</v>
      </c>
      <c r="C1240" s="870" t="s">
        <v>15416</v>
      </c>
      <c r="D1240" s="604"/>
      <c r="E1240" s="604"/>
      <c r="F1240" s="637"/>
      <c r="G1240" s="638"/>
      <c r="H1240" s="638"/>
      <c r="I1240" s="744"/>
      <c r="J1240" s="604"/>
      <c r="K1240" s="605"/>
      <c r="L1240" s="1321"/>
      <c r="M1240" s="1251"/>
      <c r="N1240" s="1339"/>
      <c r="O1240" s="1252"/>
      <c r="P1240" s="1251"/>
      <c r="Q1240" s="1334"/>
      <c r="R1240" s="1251"/>
      <c r="S1240" s="1251"/>
      <c r="T1240" s="605"/>
      <c r="U1240" s="605"/>
      <c r="V1240" s="605"/>
      <c r="W1240" s="1805"/>
      <c r="X1240" s="1225"/>
      <c r="Y1240" s="1306"/>
      <c r="Z1240" s="1302" t="s">
        <v>11869</v>
      </c>
      <c r="AA1240" s="1303" t="s">
        <v>30</v>
      </c>
      <c r="AB1240" s="1311">
        <v>0.85</v>
      </c>
      <c r="AC1240" s="1745"/>
      <c r="AD1240" s="1242"/>
      <c r="AE1240" s="1291"/>
      <c r="AF1240" s="391">
        <f>ROUND(ROUND(ROUND(ROUND(G1160*Q1232,0)*Y1239,0)*AB1240,0)-AD1237,0)</f>
        <v>139</v>
      </c>
      <c r="AG1240" s="268"/>
    </row>
    <row r="1241" spans="1:33" ht="17.100000000000001" customHeight="1">
      <c r="A1241" s="243">
        <v>63</v>
      </c>
      <c r="B1241" s="351" t="s">
        <v>10575</v>
      </c>
      <c r="C1241" s="870" t="s">
        <v>15417</v>
      </c>
      <c r="D1241" s="604"/>
      <c r="E1241" s="604"/>
      <c r="F1241" s="637"/>
      <c r="G1241" s="638"/>
      <c r="H1241" s="638"/>
      <c r="I1241" s="744"/>
      <c r="J1241" s="604"/>
      <c r="K1241" s="605"/>
      <c r="L1241" s="1321"/>
      <c r="M1241" s="1251"/>
      <c r="N1241" s="1339"/>
      <c r="O1241" s="1252"/>
      <c r="P1241" s="1251"/>
      <c r="Q1241" s="1334"/>
      <c r="R1241" s="1251"/>
      <c r="S1241" s="1251"/>
      <c r="T1241" s="605"/>
      <c r="U1241" s="605"/>
      <c r="V1241" s="605"/>
      <c r="W1241" s="1684" t="s">
        <v>4708</v>
      </c>
      <c r="X1241" s="1250" t="s">
        <v>30</v>
      </c>
      <c r="Y1241" s="1291">
        <v>0.85</v>
      </c>
      <c r="Z1241" s="1220"/>
      <c r="AA1241" s="1220"/>
      <c r="AB1241" s="1306"/>
      <c r="AC1241" s="1745"/>
      <c r="AD1241" s="1242"/>
      <c r="AE1241" s="1291"/>
      <c r="AF1241" s="391">
        <f>ROUND(ROUND(ROUND(G1160*Q1232,0)*Y1241,0)-AD1237,0)</f>
        <v>201</v>
      </c>
      <c r="AG1241" s="268"/>
    </row>
    <row r="1242" spans="1:33" ht="17.100000000000001" customHeight="1">
      <c r="A1242" s="243">
        <v>63</v>
      </c>
      <c r="B1242" s="351" t="s">
        <v>10577</v>
      </c>
      <c r="C1242" s="870" t="s">
        <v>15418</v>
      </c>
      <c r="D1242" s="604"/>
      <c r="E1242" s="604"/>
      <c r="F1242" s="637"/>
      <c r="G1242" s="638"/>
      <c r="H1242" s="638"/>
      <c r="I1242" s="744"/>
      <c r="J1242" s="604"/>
      <c r="K1242" s="605"/>
      <c r="L1242" s="1321"/>
      <c r="M1242" s="1251"/>
      <c r="N1242" s="1339"/>
      <c r="O1242" s="1252"/>
      <c r="P1242" s="1251"/>
      <c r="Q1242" s="1334"/>
      <c r="R1242" s="1251"/>
      <c r="S1242" s="1251"/>
      <c r="T1242" s="605"/>
      <c r="U1242" s="605"/>
      <c r="V1242" s="605"/>
      <c r="W1242" s="1805"/>
      <c r="X1242" s="1225"/>
      <c r="Y1242" s="1306"/>
      <c r="Z1242" s="1302" t="s">
        <v>11869</v>
      </c>
      <c r="AA1242" s="1303" t="s">
        <v>30</v>
      </c>
      <c r="AB1242" s="1311">
        <v>0.85</v>
      </c>
      <c r="AC1242" s="1746"/>
      <c r="AD1242" s="1220"/>
      <c r="AE1242" s="1306"/>
      <c r="AF1242" s="391">
        <f>ROUND(ROUND(ROUND(ROUND(G1160*Q1232,0)*Y1241,0)*AB1242,0)-AD1237,0)</f>
        <v>170</v>
      </c>
      <c r="AG1242" s="268"/>
    </row>
    <row r="1243" spans="1:33" ht="17.100000000000001" customHeight="1">
      <c r="A1243" s="243">
        <v>63</v>
      </c>
      <c r="B1243" s="351" t="s">
        <v>10579</v>
      </c>
      <c r="C1243" s="870" t="s">
        <v>15419</v>
      </c>
      <c r="D1243" s="604"/>
      <c r="E1243" s="604"/>
      <c r="F1243" s="1252"/>
      <c r="G1243" s="638"/>
      <c r="H1243" s="638"/>
      <c r="I1243" s="607"/>
      <c r="J1243" s="604"/>
      <c r="K1243" s="748"/>
      <c r="L1243" s="748"/>
      <c r="M1243" s="605"/>
      <c r="N1243" s="1102"/>
      <c r="O1243" s="604"/>
      <c r="P1243" s="605"/>
      <c r="Q1243" s="607"/>
      <c r="R1243" s="1749" t="s">
        <v>11301</v>
      </c>
      <c r="S1243" s="1622" t="s">
        <v>235</v>
      </c>
      <c r="T1243" s="602"/>
      <c r="U1243" s="602"/>
      <c r="V1243" s="1286"/>
      <c r="W1243" s="1233"/>
      <c r="X1243" s="670"/>
      <c r="Y1243" s="1320"/>
      <c r="Z1243" s="1215"/>
      <c r="AA1243" s="1215"/>
      <c r="AB1243" s="1215"/>
      <c r="AC1243" s="1215"/>
      <c r="AD1243" s="1215"/>
      <c r="AE1243" s="1294"/>
      <c r="AF1243" s="391">
        <f>ROUND(ROUND(G1160*Q1232,0)*U1244,0)</f>
        <v>169</v>
      </c>
      <c r="AG1243" s="268"/>
    </row>
    <row r="1244" spans="1:33" ht="17.100000000000001" customHeight="1">
      <c r="A1244" s="243">
        <v>63</v>
      </c>
      <c r="B1244" s="351" t="s">
        <v>10581</v>
      </c>
      <c r="C1244" s="870" t="s">
        <v>15420</v>
      </c>
      <c r="D1244" s="604"/>
      <c r="E1244" s="604"/>
      <c r="F1244" s="1252"/>
      <c r="G1244" s="1328"/>
      <c r="H1244" s="605"/>
      <c r="I1244" s="607"/>
      <c r="J1244" s="604"/>
      <c r="K1244" s="748"/>
      <c r="L1244" s="748"/>
      <c r="M1244" s="605"/>
      <c r="N1244" s="1102"/>
      <c r="O1244" s="604"/>
      <c r="P1244" s="605"/>
      <c r="Q1244" s="607"/>
      <c r="R1244" s="1758"/>
      <c r="S1244" s="1745"/>
      <c r="T1244" s="1250" t="s">
        <v>30</v>
      </c>
      <c r="U1244" s="1242">
        <v>0.7</v>
      </c>
      <c r="V1244" s="607"/>
      <c r="W1244" s="1234"/>
      <c r="X1244" s="1225"/>
      <c r="Y1244" s="1322"/>
      <c r="Z1244" s="1233" t="s">
        <v>11869</v>
      </c>
      <c r="AA1244" s="670" t="s">
        <v>30</v>
      </c>
      <c r="AB1244" s="1293">
        <v>0.85</v>
      </c>
      <c r="AC1244" s="1215"/>
      <c r="AD1244" s="1215"/>
      <c r="AE1244" s="1294"/>
      <c r="AF1244" s="391">
        <f>ROUND(ROUND(ROUND(G1160*Q1232,0)*U1244,0)*AB1244,0)</f>
        <v>144</v>
      </c>
      <c r="AG1244" s="268"/>
    </row>
    <row r="1245" spans="1:33" ht="17.100000000000001" customHeight="1">
      <c r="A1245" s="243">
        <v>63</v>
      </c>
      <c r="B1245" s="351" t="s">
        <v>10583</v>
      </c>
      <c r="C1245" s="870" t="s">
        <v>15421</v>
      </c>
      <c r="D1245" s="604"/>
      <c r="E1245" s="604"/>
      <c r="F1245" s="1131"/>
      <c r="G1245" s="605"/>
      <c r="H1245" s="605"/>
      <c r="I1245" s="607"/>
      <c r="J1245" s="646"/>
      <c r="K1245" s="748"/>
      <c r="L1245" s="748"/>
      <c r="M1245" s="1250"/>
      <c r="N1245" s="1344"/>
      <c r="O1245" s="1345"/>
      <c r="P1245" s="1250"/>
      <c r="Q1245" s="1346"/>
      <c r="R1245" s="1758"/>
      <c r="S1245" s="1745"/>
      <c r="T1245" s="1250"/>
      <c r="U1245" s="1242"/>
      <c r="V1245" s="1291"/>
      <c r="W1245" s="1684" t="s">
        <v>4703</v>
      </c>
      <c r="X1245" s="670" t="s">
        <v>30</v>
      </c>
      <c r="Y1245" s="1305">
        <f>$Y$657</f>
        <v>0.7</v>
      </c>
      <c r="Z1245" s="1226"/>
      <c r="AA1245" s="1226"/>
      <c r="AB1245" s="1226"/>
      <c r="AC1245" s="1226"/>
      <c r="AD1245" s="1226"/>
      <c r="AE1245" s="1310"/>
      <c r="AF1245" s="391">
        <f>ROUND(ROUND(ROUND(G1160*Q1232,0)*U1244,0)*Y1245,0)</f>
        <v>118</v>
      </c>
      <c r="AG1245" s="268"/>
    </row>
    <row r="1246" spans="1:33" ht="17.100000000000001" customHeight="1">
      <c r="A1246" s="243">
        <v>63</v>
      </c>
      <c r="B1246" s="351" t="s">
        <v>10585</v>
      </c>
      <c r="C1246" s="870" t="s">
        <v>15422</v>
      </c>
      <c r="D1246" s="604"/>
      <c r="E1246" s="604"/>
      <c r="F1246" s="1131"/>
      <c r="G1246" s="605"/>
      <c r="H1246" s="605"/>
      <c r="I1246" s="607"/>
      <c r="J1246" s="646"/>
      <c r="K1246" s="748"/>
      <c r="L1246" s="748"/>
      <c r="M1246" s="1250"/>
      <c r="N1246" s="1344"/>
      <c r="O1246" s="1345"/>
      <c r="P1246" s="1250"/>
      <c r="Q1246" s="1346"/>
      <c r="R1246" s="1758"/>
      <c r="S1246" s="1745"/>
      <c r="T1246" s="1250"/>
      <c r="U1246" s="1242"/>
      <c r="V1246" s="1291"/>
      <c r="W1246" s="1805"/>
      <c r="X1246" s="1225"/>
      <c r="Y1246" s="1306"/>
      <c r="Z1246" s="1302" t="s">
        <v>11869</v>
      </c>
      <c r="AA1246" s="1303" t="s">
        <v>30</v>
      </c>
      <c r="AB1246" s="1304">
        <v>0.85</v>
      </c>
      <c r="AC1246" s="1215"/>
      <c r="AD1246" s="1215"/>
      <c r="AE1246" s="1294"/>
      <c r="AF1246" s="391">
        <f>ROUND(ROUND(ROUND(ROUND(G1160*Q1232,0)*U1244,0)*Y1245,0)*AB1246,0)</f>
        <v>100</v>
      </c>
      <c r="AG1246" s="268"/>
    </row>
    <row r="1247" spans="1:33" ht="17.100000000000001" customHeight="1">
      <c r="A1247" s="243">
        <v>63</v>
      </c>
      <c r="B1247" s="351" t="s">
        <v>10587</v>
      </c>
      <c r="C1247" s="870" t="s">
        <v>15423</v>
      </c>
      <c r="D1247" s="604"/>
      <c r="E1247" s="604"/>
      <c r="F1247" s="1131"/>
      <c r="G1247" s="605"/>
      <c r="H1247" s="605"/>
      <c r="I1247" s="607"/>
      <c r="J1247" s="646"/>
      <c r="K1247" s="748"/>
      <c r="L1247" s="748"/>
      <c r="M1247" s="1250"/>
      <c r="N1247" s="1344"/>
      <c r="O1247" s="1345"/>
      <c r="P1247" s="1250"/>
      <c r="Q1247" s="1346"/>
      <c r="R1247" s="1758"/>
      <c r="S1247" s="1745"/>
      <c r="T1247" s="1250"/>
      <c r="U1247" s="1242"/>
      <c r="V1247" s="1291"/>
      <c r="W1247" s="1684" t="s">
        <v>4708</v>
      </c>
      <c r="X1247" s="670" t="s">
        <v>30</v>
      </c>
      <c r="Y1247" s="1305">
        <f>$Y$659</f>
        <v>0.85</v>
      </c>
      <c r="Z1247" s="1220"/>
      <c r="AA1247" s="1220"/>
      <c r="AB1247" s="1220"/>
      <c r="AC1247" s="1220"/>
      <c r="AD1247" s="1220"/>
      <c r="AE1247" s="1306"/>
      <c r="AF1247" s="391">
        <f>ROUND(ROUND(ROUND(G1160*Q1232,0)*U1244,0)*Y1247,0)</f>
        <v>144</v>
      </c>
      <c r="AG1247" s="268"/>
    </row>
    <row r="1248" spans="1:33" ht="17.100000000000001" customHeight="1">
      <c r="A1248" s="243">
        <v>63</v>
      </c>
      <c r="B1248" s="351" t="s">
        <v>10589</v>
      </c>
      <c r="C1248" s="870" t="s">
        <v>15424</v>
      </c>
      <c r="D1248" s="604"/>
      <c r="E1248" s="604"/>
      <c r="F1248" s="1131"/>
      <c r="G1248" s="605"/>
      <c r="H1248" s="605"/>
      <c r="I1248" s="607"/>
      <c r="J1248" s="646"/>
      <c r="K1248" s="748"/>
      <c r="L1248" s="748"/>
      <c r="M1248" s="1250"/>
      <c r="N1248" s="1344"/>
      <c r="O1248" s="1345"/>
      <c r="P1248" s="1250"/>
      <c r="Q1248" s="1346"/>
      <c r="R1248" s="1758"/>
      <c r="S1248" s="1745"/>
      <c r="T1248" s="1250"/>
      <c r="U1248" s="1242"/>
      <c r="V1248" s="1291"/>
      <c r="W1248" s="1805"/>
      <c r="X1248" s="1225"/>
      <c r="Y1248" s="1306"/>
      <c r="Z1248" s="1302" t="s">
        <v>11869</v>
      </c>
      <c r="AA1248" s="1303" t="s">
        <v>30</v>
      </c>
      <c r="AB1248" s="1304">
        <v>0.85</v>
      </c>
      <c r="AC1248" s="1215"/>
      <c r="AD1248" s="1215"/>
      <c r="AE1248" s="1294"/>
      <c r="AF1248" s="391">
        <f>ROUND(ROUND(ROUND(ROUND(G1160*Q1232,0)*U1244,0)*Y1247,0)*AB1248,0)</f>
        <v>122</v>
      </c>
      <c r="AG1248" s="268"/>
    </row>
    <row r="1249" spans="1:33" ht="17.100000000000001" customHeight="1">
      <c r="A1249" s="243">
        <v>63</v>
      </c>
      <c r="B1249" s="351" t="s">
        <v>10591</v>
      </c>
      <c r="C1249" s="870" t="s">
        <v>15425</v>
      </c>
      <c r="D1249" s="604"/>
      <c r="E1249" s="604"/>
      <c r="F1249" s="1131"/>
      <c r="G1249" s="605"/>
      <c r="H1249" s="605"/>
      <c r="I1249" s="607"/>
      <c r="J1249" s="646"/>
      <c r="K1249" s="748"/>
      <c r="L1249" s="748"/>
      <c r="M1249" s="1250"/>
      <c r="N1249" s="1344"/>
      <c r="O1249" s="1345"/>
      <c r="P1249" s="1250"/>
      <c r="Q1249" s="1346"/>
      <c r="R1249" s="1758"/>
      <c r="S1249" s="1745"/>
      <c r="T1249" s="1250"/>
      <c r="U1249" s="1242"/>
      <c r="V1249" s="1291"/>
      <c r="W1249" s="1233"/>
      <c r="X1249" s="670"/>
      <c r="Y1249" s="1320"/>
      <c r="Z1249" s="1215"/>
      <c r="AA1249" s="1215"/>
      <c r="AB1249" s="1294"/>
      <c r="AC1249" s="1533" t="s">
        <v>167</v>
      </c>
      <c r="AD1249" s="1250">
        <v>5</v>
      </c>
      <c r="AE1249" s="1308" t="s">
        <v>168</v>
      </c>
      <c r="AF1249" s="391">
        <f>ROUND(ROUND(ROUND(G1160*Q1232,0)*U1244,0)-AD1249,0)</f>
        <v>164</v>
      </c>
      <c r="AG1249" s="268"/>
    </row>
    <row r="1250" spans="1:33" ht="17.100000000000001" customHeight="1">
      <c r="A1250" s="243">
        <v>63</v>
      </c>
      <c r="B1250" s="351" t="s">
        <v>10593</v>
      </c>
      <c r="C1250" s="870" t="s">
        <v>15426</v>
      </c>
      <c r="D1250" s="604"/>
      <c r="E1250" s="604"/>
      <c r="F1250" s="1131"/>
      <c r="G1250" s="605"/>
      <c r="H1250" s="605"/>
      <c r="I1250" s="607"/>
      <c r="J1250" s="646"/>
      <c r="K1250" s="748"/>
      <c r="L1250" s="748"/>
      <c r="M1250" s="1250"/>
      <c r="N1250" s="1344"/>
      <c r="O1250" s="1345"/>
      <c r="P1250" s="1250"/>
      <c r="Q1250" s="1346"/>
      <c r="R1250" s="1758"/>
      <c r="S1250" s="1246"/>
      <c r="T1250" s="1250"/>
      <c r="U1250" s="1242"/>
      <c r="V1250" s="1291"/>
      <c r="W1250" s="1234"/>
      <c r="X1250" s="1225"/>
      <c r="Y1250" s="1322"/>
      <c r="Z1250" s="1233" t="s">
        <v>11869</v>
      </c>
      <c r="AA1250" s="670" t="s">
        <v>30</v>
      </c>
      <c r="AB1250" s="1309">
        <v>0.85</v>
      </c>
      <c r="AC1250" s="1745"/>
      <c r="AD1250" s="1250"/>
      <c r="AE1250" s="1308"/>
      <c r="AF1250" s="391">
        <f>ROUND(ROUND(ROUND(ROUND(G1160*Q1232,0)*U1244,0)*AB1250,0)-AD1249,0)</f>
        <v>139</v>
      </c>
      <c r="AG1250" s="268"/>
    </row>
    <row r="1251" spans="1:33" ht="17.100000000000001" customHeight="1">
      <c r="A1251" s="243">
        <v>63</v>
      </c>
      <c r="B1251" s="351" t="s">
        <v>10595</v>
      </c>
      <c r="C1251" s="870" t="s">
        <v>15427</v>
      </c>
      <c r="D1251" s="604"/>
      <c r="E1251" s="604"/>
      <c r="F1251" s="1131"/>
      <c r="G1251" s="605"/>
      <c r="H1251" s="605"/>
      <c r="I1251" s="607"/>
      <c r="J1251" s="646"/>
      <c r="K1251" s="748"/>
      <c r="L1251" s="748"/>
      <c r="M1251" s="1250"/>
      <c r="N1251" s="1344"/>
      <c r="O1251" s="1345"/>
      <c r="P1251" s="1250"/>
      <c r="Q1251" s="1346"/>
      <c r="R1251" s="1758"/>
      <c r="S1251" s="1246"/>
      <c r="T1251" s="1250"/>
      <c r="U1251" s="1242"/>
      <c r="V1251" s="1291"/>
      <c r="W1251" s="1684" t="s">
        <v>4703</v>
      </c>
      <c r="X1251" s="1250" t="s">
        <v>30</v>
      </c>
      <c r="Y1251" s="1291">
        <f>$Y$657</f>
        <v>0.7</v>
      </c>
      <c r="Z1251" s="1226"/>
      <c r="AA1251" s="1226"/>
      <c r="AB1251" s="1310"/>
      <c r="AC1251" s="1745"/>
      <c r="AD1251" s="1242"/>
      <c r="AE1251" s="1291"/>
      <c r="AF1251" s="391">
        <f>ROUND(ROUND(ROUND(ROUND(G1160*Q1232,0)*U1244,0)*Y1251,0)-AD1249,0)</f>
        <v>113</v>
      </c>
      <c r="AG1251" s="268"/>
    </row>
    <row r="1252" spans="1:33" ht="17.100000000000001" customHeight="1">
      <c r="A1252" s="243">
        <v>63</v>
      </c>
      <c r="B1252" s="351" t="s">
        <v>10597</v>
      </c>
      <c r="C1252" s="870" t="s">
        <v>15428</v>
      </c>
      <c r="D1252" s="604"/>
      <c r="E1252" s="604"/>
      <c r="F1252" s="1131"/>
      <c r="G1252" s="605"/>
      <c r="H1252" s="605"/>
      <c r="I1252" s="607"/>
      <c r="J1252" s="646"/>
      <c r="K1252" s="748"/>
      <c r="L1252" s="748"/>
      <c r="M1252" s="1250"/>
      <c r="N1252" s="1344"/>
      <c r="O1252" s="1345"/>
      <c r="P1252" s="1250"/>
      <c r="Q1252" s="1346"/>
      <c r="R1252" s="1238"/>
      <c r="S1252" s="1246"/>
      <c r="T1252" s="1250"/>
      <c r="U1252" s="1242"/>
      <c r="V1252" s="1291"/>
      <c r="W1252" s="1805"/>
      <c r="X1252" s="1225"/>
      <c r="Y1252" s="1306"/>
      <c r="Z1252" s="1302" t="s">
        <v>11869</v>
      </c>
      <c r="AA1252" s="1303" t="s">
        <v>30</v>
      </c>
      <c r="AB1252" s="1311">
        <v>0.85</v>
      </c>
      <c r="AC1252" s="1745"/>
      <c r="AD1252" s="1242"/>
      <c r="AE1252" s="1291"/>
      <c r="AF1252" s="391">
        <f>ROUND(ROUND(ROUND(ROUND(ROUND(G1160*Q1232,0)*U1244,0)*Y1251,0)*AB1252,0)-AD1249,0)</f>
        <v>95</v>
      </c>
      <c r="AG1252" s="268"/>
    </row>
    <row r="1253" spans="1:33" ht="17.100000000000001" customHeight="1">
      <c r="A1253" s="243">
        <v>63</v>
      </c>
      <c r="B1253" s="351" t="s">
        <v>10599</v>
      </c>
      <c r="C1253" s="870" t="s">
        <v>15429</v>
      </c>
      <c r="D1253" s="604"/>
      <c r="E1253" s="604"/>
      <c r="F1253" s="1131"/>
      <c r="G1253" s="605"/>
      <c r="H1253" s="605"/>
      <c r="I1253" s="607"/>
      <c r="J1253" s="646"/>
      <c r="K1253" s="748"/>
      <c r="L1253" s="748"/>
      <c r="M1253" s="1250"/>
      <c r="N1253" s="1344"/>
      <c r="O1253" s="1345"/>
      <c r="P1253" s="1250"/>
      <c r="Q1253" s="1346"/>
      <c r="R1253" s="1238"/>
      <c r="S1253" s="1246"/>
      <c r="T1253" s="1250"/>
      <c r="U1253" s="1242"/>
      <c r="V1253" s="1291"/>
      <c r="W1253" s="1684" t="s">
        <v>4708</v>
      </c>
      <c r="X1253" s="1250" t="s">
        <v>30</v>
      </c>
      <c r="Y1253" s="1291">
        <f>$Y$659</f>
        <v>0.85</v>
      </c>
      <c r="Z1253" s="1220"/>
      <c r="AA1253" s="1220"/>
      <c r="AB1253" s="1306"/>
      <c r="AC1253" s="1745"/>
      <c r="AD1253" s="1242"/>
      <c r="AE1253" s="1291"/>
      <c r="AF1253" s="391">
        <f>ROUND(ROUND(ROUND(ROUND(G1160*Q1232,0)*U1244,0)*Y1253,0)-AD1249,0)</f>
        <v>139</v>
      </c>
      <c r="AG1253" s="268"/>
    </row>
    <row r="1254" spans="1:33" ht="17.100000000000001" customHeight="1">
      <c r="A1254" s="243">
        <v>63</v>
      </c>
      <c r="B1254" s="351" t="s">
        <v>10601</v>
      </c>
      <c r="C1254" s="870" t="s">
        <v>15430</v>
      </c>
      <c r="D1254" s="604"/>
      <c r="E1254" s="604"/>
      <c r="F1254" s="1131"/>
      <c r="G1254" s="605"/>
      <c r="H1254" s="605"/>
      <c r="I1254" s="607"/>
      <c r="J1254" s="646"/>
      <c r="K1254" s="748"/>
      <c r="L1254" s="748"/>
      <c r="M1254" s="1250"/>
      <c r="N1254" s="1344"/>
      <c r="O1254" s="1345"/>
      <c r="P1254" s="1250"/>
      <c r="Q1254" s="1346"/>
      <c r="R1254" s="1238"/>
      <c r="S1254" s="1246"/>
      <c r="T1254" s="1250"/>
      <c r="U1254" s="1242"/>
      <c r="V1254" s="1291"/>
      <c r="W1254" s="1805"/>
      <c r="X1254" s="1225"/>
      <c r="Y1254" s="1306"/>
      <c r="Z1254" s="1302" t="s">
        <v>11869</v>
      </c>
      <c r="AA1254" s="1303" t="s">
        <v>30</v>
      </c>
      <c r="AB1254" s="1311">
        <v>0.85</v>
      </c>
      <c r="AC1254" s="1746"/>
      <c r="AD1254" s="1220"/>
      <c r="AE1254" s="1306"/>
      <c r="AF1254" s="391">
        <f>ROUND(ROUND(ROUND(ROUND(ROUND(G1160*Q1232,0)*U1244,0)*Y1253,0)*AB1254,0)-AD1249,0)</f>
        <v>117</v>
      </c>
      <c r="AG1254" s="268"/>
    </row>
    <row r="1255" spans="1:33" ht="17.100000000000001" customHeight="1">
      <c r="A1255" s="243">
        <v>63</v>
      </c>
      <c r="B1255" s="351" t="s">
        <v>10603</v>
      </c>
      <c r="C1255" s="870" t="s">
        <v>15431</v>
      </c>
      <c r="D1255" s="604"/>
      <c r="E1255" s="604"/>
      <c r="F1255" s="1131"/>
      <c r="G1255" s="605"/>
      <c r="H1255" s="605"/>
      <c r="I1255" s="607"/>
      <c r="J1255" s="646"/>
      <c r="K1255" s="748"/>
      <c r="L1255" s="748"/>
      <c r="M1255" s="1250"/>
      <c r="N1255" s="1344"/>
      <c r="O1255" s="1345"/>
      <c r="P1255" s="1250"/>
      <c r="Q1255" s="1346"/>
      <c r="R1255" s="1238"/>
      <c r="S1255" s="1622" t="s">
        <v>237</v>
      </c>
      <c r="T1255" s="670"/>
      <c r="U1255" s="1348"/>
      <c r="V1255" s="1305"/>
      <c r="W1255" s="1233"/>
      <c r="X1255" s="670"/>
      <c r="Y1255" s="1320"/>
      <c r="Z1255" s="1215"/>
      <c r="AA1255" s="1215"/>
      <c r="AB1255" s="1215"/>
      <c r="AC1255" s="1215"/>
      <c r="AD1255" s="1215"/>
      <c r="AE1255" s="1294"/>
      <c r="AF1255" s="391">
        <f>ROUND(ROUND(G1160*Q1232,0)*U1256,0)</f>
        <v>121</v>
      </c>
      <c r="AG1255" s="268"/>
    </row>
    <row r="1256" spans="1:33" ht="17.100000000000001" customHeight="1">
      <c r="A1256" s="243">
        <v>63</v>
      </c>
      <c r="B1256" s="351" t="s">
        <v>10605</v>
      </c>
      <c r="C1256" s="870" t="s">
        <v>15432</v>
      </c>
      <c r="D1256" s="604"/>
      <c r="E1256" s="604"/>
      <c r="F1256" s="1131"/>
      <c r="G1256" s="605"/>
      <c r="H1256" s="605"/>
      <c r="I1256" s="607"/>
      <c r="J1256" s="646"/>
      <c r="K1256" s="748"/>
      <c r="L1256" s="748"/>
      <c r="M1256" s="1250"/>
      <c r="N1256" s="1344"/>
      <c r="O1256" s="1345"/>
      <c r="P1256" s="1250"/>
      <c r="Q1256" s="1346"/>
      <c r="R1256" s="1238"/>
      <c r="S1256" s="1745"/>
      <c r="T1256" s="1250" t="s">
        <v>30</v>
      </c>
      <c r="U1256" s="1242">
        <v>0.5</v>
      </c>
      <c r="V1256" s="1291"/>
      <c r="W1256" s="1234"/>
      <c r="X1256" s="1225"/>
      <c r="Y1256" s="1322"/>
      <c r="Z1256" s="1233" t="s">
        <v>11869</v>
      </c>
      <c r="AA1256" s="670" t="s">
        <v>30</v>
      </c>
      <c r="AB1256" s="1293">
        <v>0.85</v>
      </c>
      <c r="AC1256" s="1215"/>
      <c r="AD1256" s="1215"/>
      <c r="AE1256" s="1294"/>
      <c r="AF1256" s="391">
        <f>ROUND(ROUND(ROUND(G1160*Q1232,0)*U1256,0)*AB1256,0)</f>
        <v>103</v>
      </c>
      <c r="AG1256" s="268"/>
    </row>
    <row r="1257" spans="1:33" ht="17.100000000000001" customHeight="1">
      <c r="A1257" s="243">
        <v>63</v>
      </c>
      <c r="B1257" s="351" t="s">
        <v>10607</v>
      </c>
      <c r="C1257" s="870" t="s">
        <v>15433</v>
      </c>
      <c r="D1257" s="604"/>
      <c r="E1257" s="604"/>
      <c r="F1257" s="1131"/>
      <c r="G1257" s="605"/>
      <c r="H1257" s="605"/>
      <c r="I1257" s="607"/>
      <c r="J1257" s="646"/>
      <c r="K1257" s="748"/>
      <c r="L1257" s="748"/>
      <c r="M1257" s="1250"/>
      <c r="N1257" s="1344"/>
      <c r="O1257" s="1345"/>
      <c r="P1257" s="1250"/>
      <c r="Q1257" s="1346"/>
      <c r="R1257" s="1238"/>
      <c r="S1257" s="1745"/>
      <c r="T1257" s="1250"/>
      <c r="U1257" s="1242"/>
      <c r="V1257" s="1291"/>
      <c r="W1257" s="1684" t="s">
        <v>4703</v>
      </c>
      <c r="X1257" s="670" t="s">
        <v>30</v>
      </c>
      <c r="Y1257" s="1305">
        <f>$Y$657</f>
        <v>0.7</v>
      </c>
      <c r="Z1257" s="1226"/>
      <c r="AA1257" s="1226"/>
      <c r="AB1257" s="1226"/>
      <c r="AC1257" s="1226"/>
      <c r="AD1257" s="1226"/>
      <c r="AE1257" s="1310"/>
      <c r="AF1257" s="391">
        <f>ROUND(ROUND(ROUND(G1160*Q1232,0)*U1256,0)*Y1257,0)</f>
        <v>85</v>
      </c>
      <c r="AG1257" s="268"/>
    </row>
    <row r="1258" spans="1:33" ht="17.100000000000001" customHeight="1">
      <c r="A1258" s="243">
        <v>63</v>
      </c>
      <c r="B1258" s="351" t="s">
        <v>10609</v>
      </c>
      <c r="C1258" s="870" t="s">
        <v>15434</v>
      </c>
      <c r="D1258" s="604"/>
      <c r="E1258" s="604"/>
      <c r="F1258" s="1131"/>
      <c r="G1258" s="605"/>
      <c r="H1258" s="605"/>
      <c r="I1258" s="607"/>
      <c r="J1258" s="646"/>
      <c r="K1258" s="748"/>
      <c r="L1258" s="748"/>
      <c r="M1258" s="1250"/>
      <c r="N1258" s="1344"/>
      <c r="O1258" s="1345"/>
      <c r="P1258" s="1250"/>
      <c r="Q1258" s="1346"/>
      <c r="R1258" s="1238"/>
      <c r="S1258" s="1745"/>
      <c r="T1258" s="1250"/>
      <c r="U1258" s="1242"/>
      <c r="V1258" s="1291"/>
      <c r="W1258" s="1805"/>
      <c r="X1258" s="1225"/>
      <c r="Y1258" s="1306"/>
      <c r="Z1258" s="1302" t="s">
        <v>11869</v>
      </c>
      <c r="AA1258" s="1303" t="s">
        <v>30</v>
      </c>
      <c r="AB1258" s="1304">
        <v>0.85</v>
      </c>
      <c r="AC1258" s="1215"/>
      <c r="AD1258" s="1215"/>
      <c r="AE1258" s="1294"/>
      <c r="AF1258" s="391">
        <f>ROUND(ROUND(ROUND(ROUND(G1160*Q1232,0)*U1256,0)*Y1257,0)*AB1258,0)</f>
        <v>72</v>
      </c>
      <c r="AG1258" s="268"/>
    </row>
    <row r="1259" spans="1:33" ht="17.100000000000001" customHeight="1">
      <c r="A1259" s="243">
        <v>63</v>
      </c>
      <c r="B1259" s="351" t="s">
        <v>10611</v>
      </c>
      <c r="C1259" s="870" t="s">
        <v>15435</v>
      </c>
      <c r="D1259" s="604"/>
      <c r="E1259" s="604"/>
      <c r="F1259" s="1131"/>
      <c r="G1259" s="605"/>
      <c r="H1259" s="605"/>
      <c r="I1259" s="607"/>
      <c r="J1259" s="646"/>
      <c r="K1259" s="748"/>
      <c r="L1259" s="748"/>
      <c r="M1259" s="1250"/>
      <c r="N1259" s="1344"/>
      <c r="O1259" s="1345"/>
      <c r="P1259" s="1250"/>
      <c r="Q1259" s="1346"/>
      <c r="R1259" s="1238"/>
      <c r="S1259" s="1745"/>
      <c r="T1259" s="1250"/>
      <c r="U1259" s="1242"/>
      <c r="V1259" s="1291"/>
      <c r="W1259" s="1684" t="s">
        <v>4708</v>
      </c>
      <c r="X1259" s="670" t="s">
        <v>30</v>
      </c>
      <c r="Y1259" s="1305">
        <f>$Y$659</f>
        <v>0.85</v>
      </c>
      <c r="Z1259" s="1220"/>
      <c r="AA1259" s="1220"/>
      <c r="AB1259" s="1220"/>
      <c r="AC1259" s="1220"/>
      <c r="AD1259" s="1220"/>
      <c r="AE1259" s="1306"/>
      <c r="AF1259" s="391">
        <f>ROUND(ROUND(ROUND(G1160*Q1232,0)*U1256,0)*Y1259,0)</f>
        <v>103</v>
      </c>
      <c r="AG1259" s="268"/>
    </row>
    <row r="1260" spans="1:33" ht="17.100000000000001" customHeight="1">
      <c r="A1260" s="243">
        <v>63</v>
      </c>
      <c r="B1260" s="351" t="s">
        <v>10613</v>
      </c>
      <c r="C1260" s="870" t="s">
        <v>15436</v>
      </c>
      <c r="D1260" s="604"/>
      <c r="E1260" s="604"/>
      <c r="F1260" s="1131"/>
      <c r="G1260" s="605"/>
      <c r="H1260" s="605"/>
      <c r="I1260" s="607"/>
      <c r="J1260" s="646"/>
      <c r="K1260" s="748"/>
      <c r="L1260" s="748"/>
      <c r="M1260" s="1250"/>
      <c r="N1260" s="1344"/>
      <c r="O1260" s="1345"/>
      <c r="P1260" s="1250"/>
      <c r="Q1260" s="1346"/>
      <c r="R1260" s="1238"/>
      <c r="S1260" s="1745"/>
      <c r="T1260" s="1250"/>
      <c r="U1260" s="1242"/>
      <c r="V1260" s="1291"/>
      <c r="W1260" s="1805"/>
      <c r="X1260" s="1225"/>
      <c r="Y1260" s="1306"/>
      <c r="Z1260" s="1302" t="s">
        <v>11869</v>
      </c>
      <c r="AA1260" s="1303" t="s">
        <v>30</v>
      </c>
      <c r="AB1260" s="1304">
        <v>0.85</v>
      </c>
      <c r="AC1260" s="1215"/>
      <c r="AD1260" s="1215"/>
      <c r="AE1260" s="1294"/>
      <c r="AF1260" s="391">
        <f>ROUND(ROUND(ROUND(ROUND(G1160*Q1232,0)*U1256,0)*Y1259,0)*AB1260,0)</f>
        <v>88</v>
      </c>
      <c r="AG1260" s="268"/>
    </row>
    <row r="1261" spans="1:33" ht="17.100000000000001" customHeight="1">
      <c r="A1261" s="243">
        <v>63</v>
      </c>
      <c r="B1261" s="351" t="s">
        <v>10615</v>
      </c>
      <c r="C1261" s="870" t="s">
        <v>15437</v>
      </c>
      <c r="D1261" s="604"/>
      <c r="E1261" s="604"/>
      <c r="F1261" s="1131"/>
      <c r="G1261" s="605"/>
      <c r="H1261" s="605"/>
      <c r="I1261" s="607"/>
      <c r="J1261" s="646"/>
      <c r="K1261" s="748"/>
      <c r="L1261" s="748"/>
      <c r="M1261" s="1250"/>
      <c r="N1261" s="1344"/>
      <c r="O1261" s="1345"/>
      <c r="P1261" s="1250"/>
      <c r="Q1261" s="1346"/>
      <c r="R1261" s="1238"/>
      <c r="S1261" s="1745"/>
      <c r="T1261" s="1250"/>
      <c r="U1261" s="1242"/>
      <c r="V1261" s="1291"/>
      <c r="W1261" s="1233"/>
      <c r="X1261" s="670"/>
      <c r="Y1261" s="1320"/>
      <c r="Z1261" s="1215"/>
      <c r="AA1261" s="1215"/>
      <c r="AB1261" s="1294"/>
      <c r="AC1261" s="1533" t="s">
        <v>167</v>
      </c>
      <c r="AD1261" s="1250">
        <v>5</v>
      </c>
      <c r="AE1261" s="1308" t="s">
        <v>168</v>
      </c>
      <c r="AF1261" s="391">
        <f>ROUND(ROUND(ROUND(G1160*Q1232,0)*U1256,0)-AD1261,0)</f>
        <v>116</v>
      </c>
      <c r="AG1261" s="268"/>
    </row>
    <row r="1262" spans="1:33" ht="17.100000000000001" customHeight="1">
      <c r="A1262" s="243">
        <v>63</v>
      </c>
      <c r="B1262" s="351" t="s">
        <v>10617</v>
      </c>
      <c r="C1262" s="870" t="s">
        <v>15438</v>
      </c>
      <c r="D1262" s="604"/>
      <c r="E1262" s="604"/>
      <c r="F1262" s="1131"/>
      <c r="G1262" s="605"/>
      <c r="H1262" s="605"/>
      <c r="I1262" s="607"/>
      <c r="J1262" s="646"/>
      <c r="K1262" s="748"/>
      <c r="L1262" s="748"/>
      <c r="M1262" s="1250"/>
      <c r="N1262" s="1344"/>
      <c r="O1262" s="1345"/>
      <c r="P1262" s="1250"/>
      <c r="Q1262" s="1346"/>
      <c r="R1262" s="1238"/>
      <c r="S1262" s="1745"/>
      <c r="T1262" s="1250"/>
      <c r="U1262" s="1242"/>
      <c r="V1262" s="1242"/>
      <c r="W1262" s="1234"/>
      <c r="X1262" s="1225"/>
      <c r="Y1262" s="1322"/>
      <c r="Z1262" s="1233" t="s">
        <v>11869</v>
      </c>
      <c r="AA1262" s="670" t="s">
        <v>30</v>
      </c>
      <c r="AB1262" s="1309">
        <v>0.85</v>
      </c>
      <c r="AC1262" s="1745"/>
      <c r="AD1262" s="1250"/>
      <c r="AE1262" s="1308"/>
      <c r="AF1262" s="391">
        <f>ROUND(ROUND(ROUND(ROUND(G1160*Q1232,0)*U1256,0)*AB1262,0)-AD1261,0)</f>
        <v>98</v>
      </c>
      <c r="AG1262" s="268"/>
    </row>
    <row r="1263" spans="1:33" ht="17.100000000000001" customHeight="1">
      <c r="A1263" s="243">
        <v>63</v>
      </c>
      <c r="B1263" s="351" t="s">
        <v>10619</v>
      </c>
      <c r="C1263" s="870" t="s">
        <v>15439</v>
      </c>
      <c r="D1263" s="604"/>
      <c r="E1263" s="604"/>
      <c r="F1263" s="1131"/>
      <c r="G1263" s="605"/>
      <c r="H1263" s="605"/>
      <c r="I1263" s="607"/>
      <c r="J1263" s="646"/>
      <c r="K1263" s="748"/>
      <c r="L1263" s="748"/>
      <c r="M1263" s="1250"/>
      <c r="N1263" s="1344"/>
      <c r="O1263" s="1345"/>
      <c r="P1263" s="1250"/>
      <c r="Q1263" s="1346"/>
      <c r="R1263" s="1238"/>
      <c r="S1263" s="1745"/>
      <c r="T1263" s="1250"/>
      <c r="U1263" s="1242"/>
      <c r="V1263" s="1242"/>
      <c r="W1263" s="1684" t="s">
        <v>4703</v>
      </c>
      <c r="X1263" s="1250" t="s">
        <v>30</v>
      </c>
      <c r="Y1263" s="1291">
        <f>$Y$657</f>
        <v>0.7</v>
      </c>
      <c r="Z1263" s="1226"/>
      <c r="AA1263" s="1226"/>
      <c r="AB1263" s="1310"/>
      <c r="AC1263" s="1745"/>
      <c r="AD1263" s="1242"/>
      <c r="AE1263" s="1291"/>
      <c r="AF1263" s="391">
        <f>ROUND(ROUND(ROUND(ROUND(G1160*Q1232,0)*U1256,0)*Y1263,0)-AD1261,0)</f>
        <v>80</v>
      </c>
      <c r="AG1263" s="268"/>
    </row>
    <row r="1264" spans="1:33" ht="17.100000000000001" customHeight="1">
      <c r="A1264" s="243">
        <v>63</v>
      </c>
      <c r="B1264" s="351" t="s">
        <v>10621</v>
      </c>
      <c r="C1264" s="870" t="s">
        <v>15440</v>
      </c>
      <c r="D1264" s="604"/>
      <c r="E1264" s="604"/>
      <c r="F1264" s="1131"/>
      <c r="G1264" s="605"/>
      <c r="H1264" s="605"/>
      <c r="I1264" s="607"/>
      <c r="J1264" s="646"/>
      <c r="K1264" s="748"/>
      <c r="L1264" s="748"/>
      <c r="M1264" s="1250"/>
      <c r="N1264" s="1344"/>
      <c r="O1264" s="1345"/>
      <c r="P1264" s="1250"/>
      <c r="Q1264" s="1346"/>
      <c r="R1264" s="1238"/>
      <c r="S1264" s="1745"/>
      <c r="T1264" s="1250"/>
      <c r="U1264" s="1242"/>
      <c r="V1264" s="1242"/>
      <c r="W1264" s="1805"/>
      <c r="X1264" s="1225"/>
      <c r="Y1264" s="1306"/>
      <c r="Z1264" s="1302" t="s">
        <v>11869</v>
      </c>
      <c r="AA1264" s="1303" t="s">
        <v>30</v>
      </c>
      <c r="AB1264" s="1311">
        <v>0.85</v>
      </c>
      <c r="AC1264" s="1745"/>
      <c r="AD1264" s="1242"/>
      <c r="AE1264" s="1291"/>
      <c r="AF1264" s="391">
        <f>ROUND(ROUND(ROUND(ROUND(ROUND(G1160*Q1232,0)*U1256,0)*Y1263,0)*AB1264,0)-AD1261,0)</f>
        <v>67</v>
      </c>
      <c r="AG1264" s="268"/>
    </row>
    <row r="1265" spans="1:33" ht="17.100000000000001" customHeight="1">
      <c r="A1265" s="243">
        <v>63</v>
      </c>
      <c r="B1265" s="351" t="s">
        <v>10623</v>
      </c>
      <c r="C1265" s="870" t="s">
        <v>15441</v>
      </c>
      <c r="D1265" s="604"/>
      <c r="E1265" s="604"/>
      <c r="F1265" s="1131"/>
      <c r="G1265" s="605"/>
      <c r="H1265" s="605"/>
      <c r="I1265" s="607"/>
      <c r="J1265" s="646"/>
      <c r="K1265" s="748"/>
      <c r="L1265" s="748"/>
      <c r="M1265" s="1250"/>
      <c r="N1265" s="1344"/>
      <c r="O1265" s="1345"/>
      <c r="P1265" s="1250"/>
      <c r="Q1265" s="1346"/>
      <c r="R1265" s="1254"/>
      <c r="S1265" s="1745"/>
      <c r="T1265" s="1250"/>
      <c r="U1265" s="1242"/>
      <c r="V1265" s="1242"/>
      <c r="W1265" s="1684" t="s">
        <v>4708</v>
      </c>
      <c r="X1265" s="1250" t="s">
        <v>30</v>
      </c>
      <c r="Y1265" s="1291">
        <f>$Y$659</f>
        <v>0.85</v>
      </c>
      <c r="Z1265" s="1220"/>
      <c r="AA1265" s="1220"/>
      <c r="AB1265" s="1306"/>
      <c r="AC1265" s="1745"/>
      <c r="AD1265" s="1242"/>
      <c r="AE1265" s="1291"/>
      <c r="AF1265" s="391">
        <f>ROUND(ROUND(ROUND(ROUND(G1160*Q1232,0)*U1256,0)*Y1265,0)-AD1261,0)</f>
        <v>98</v>
      </c>
      <c r="AG1265" s="268"/>
    </row>
    <row r="1266" spans="1:33" ht="17.100000000000001" customHeight="1">
      <c r="A1266" s="243">
        <v>63</v>
      </c>
      <c r="B1266" s="351" t="s">
        <v>10625</v>
      </c>
      <c r="C1266" s="870" t="s">
        <v>15442</v>
      </c>
      <c r="D1266" s="604"/>
      <c r="E1266" s="604"/>
      <c r="F1266" s="1131"/>
      <c r="G1266" s="605"/>
      <c r="H1266" s="605"/>
      <c r="I1266" s="607"/>
      <c r="J1266" s="646"/>
      <c r="K1266" s="748"/>
      <c r="L1266" s="748"/>
      <c r="M1266" s="1250"/>
      <c r="N1266" s="1344"/>
      <c r="O1266" s="1345"/>
      <c r="P1266" s="1250"/>
      <c r="Q1266" s="1346"/>
      <c r="R1266" s="1255"/>
      <c r="S1266" s="1746"/>
      <c r="T1266" s="1250"/>
      <c r="U1266" s="1242"/>
      <c r="V1266" s="1242"/>
      <c r="W1266" s="1805"/>
      <c r="X1266" s="1225"/>
      <c r="Y1266" s="1306"/>
      <c r="Z1266" s="1302" t="s">
        <v>11869</v>
      </c>
      <c r="AA1266" s="1303" t="s">
        <v>30</v>
      </c>
      <c r="AB1266" s="1311">
        <v>0.85</v>
      </c>
      <c r="AC1266" s="1746"/>
      <c r="AD1266" s="1220"/>
      <c r="AE1266" s="1306"/>
      <c r="AF1266" s="391">
        <f>ROUND(ROUND(ROUND(ROUND(ROUND(G1160*Q1232,0)*U1256,0)*Y1265,0)*AB1266,0)-AD1261,0)</f>
        <v>83</v>
      </c>
      <c r="AG1266" s="268"/>
    </row>
    <row r="1267" spans="1:33" ht="17.100000000000001" customHeight="1">
      <c r="A1267" s="243">
        <v>63</v>
      </c>
      <c r="B1267" s="351" t="s">
        <v>10627</v>
      </c>
      <c r="C1267" s="870" t="s">
        <v>15443</v>
      </c>
      <c r="D1267" s="604"/>
      <c r="E1267" s="604"/>
      <c r="F1267" s="604"/>
      <c r="G1267" s="605"/>
      <c r="H1267" s="605"/>
      <c r="I1267" s="607"/>
      <c r="J1267" s="1593" t="s">
        <v>11892</v>
      </c>
      <c r="K1267" s="641"/>
      <c r="L1267" s="641"/>
      <c r="M1267" s="602"/>
      <c r="N1267" s="1102"/>
      <c r="O1267" s="604"/>
      <c r="P1267" s="605"/>
      <c r="Q1267" s="607"/>
      <c r="R1267" s="670"/>
      <c r="S1267" s="670"/>
      <c r="T1267" s="602"/>
      <c r="U1267" s="602"/>
      <c r="V1267" s="602"/>
      <c r="W1267" s="1233"/>
      <c r="X1267" s="670"/>
      <c r="Y1267" s="1320"/>
      <c r="Z1267" s="1215"/>
      <c r="AA1267" s="1215"/>
      <c r="AB1267" s="1215"/>
      <c r="AC1267" s="1215"/>
      <c r="AD1267" s="1215"/>
      <c r="AE1267" s="1294"/>
      <c r="AF1267" s="391">
        <f>ROUND(ROUND(G1160+K1268,0)*Q1232,0)</f>
        <v>246</v>
      </c>
      <c r="AG1267" s="268"/>
    </row>
    <row r="1268" spans="1:33" ht="17.100000000000001" customHeight="1">
      <c r="A1268" s="243">
        <v>63</v>
      </c>
      <c r="B1268" s="351" t="s">
        <v>10629</v>
      </c>
      <c r="C1268" s="870" t="s">
        <v>15444</v>
      </c>
      <c r="D1268" s="604"/>
      <c r="E1268" s="604"/>
      <c r="F1268" s="604"/>
      <c r="G1268" s="605"/>
      <c r="H1268" s="605"/>
      <c r="I1268" s="607"/>
      <c r="J1268" s="1745"/>
      <c r="K1268" s="1250">
        <v>8</v>
      </c>
      <c r="L1268" s="638" t="s">
        <v>16</v>
      </c>
      <c r="M1268" s="605"/>
      <c r="N1268" s="1102"/>
      <c r="O1268" s="604"/>
      <c r="P1268" s="605"/>
      <c r="Q1268" s="607"/>
      <c r="R1268" s="1250"/>
      <c r="S1268" s="1250"/>
      <c r="T1268" s="605"/>
      <c r="U1268" s="605"/>
      <c r="V1268" s="605"/>
      <c r="W1268" s="1234"/>
      <c r="X1268" s="1225"/>
      <c r="Y1268" s="1322"/>
      <c r="Z1268" s="1233" t="s">
        <v>11869</v>
      </c>
      <c r="AA1268" s="670" t="s">
        <v>30</v>
      </c>
      <c r="AB1268" s="1293">
        <v>0.85</v>
      </c>
      <c r="AC1268" s="1215"/>
      <c r="AD1268" s="1215"/>
      <c r="AE1268" s="1294"/>
      <c r="AF1268" s="391">
        <f>ROUND(ROUND(ROUND(G1160+K1268,0)*Q1232,0)*AB1268,0)</f>
        <v>209</v>
      </c>
      <c r="AG1268" s="268"/>
    </row>
    <row r="1269" spans="1:33" ht="17.100000000000001" customHeight="1">
      <c r="A1269" s="243">
        <v>63</v>
      </c>
      <c r="B1269" s="351" t="s">
        <v>10631</v>
      </c>
      <c r="C1269" s="870" t="s">
        <v>15445</v>
      </c>
      <c r="D1269" s="604"/>
      <c r="E1269" s="604"/>
      <c r="F1269" s="604"/>
      <c r="G1269" s="605"/>
      <c r="H1269" s="605"/>
      <c r="I1269" s="607"/>
      <c r="J1269" s="1745"/>
      <c r="K1269" s="748"/>
      <c r="L1269" s="1250"/>
      <c r="M1269" s="1316"/>
      <c r="N1269" s="1314"/>
      <c r="O1269" s="1315"/>
      <c r="P1269" s="1316"/>
      <c r="Q1269" s="1317"/>
      <c r="R1269" s="1251"/>
      <c r="S1269" s="1251"/>
      <c r="T1269" s="605"/>
      <c r="U1269" s="605"/>
      <c r="V1269" s="605"/>
      <c r="W1269" s="1684" t="s">
        <v>4703</v>
      </c>
      <c r="X1269" s="670" t="s">
        <v>30</v>
      </c>
      <c r="Y1269" s="1305">
        <f>$Y$657</f>
        <v>0.7</v>
      </c>
      <c r="Z1269" s="1226"/>
      <c r="AA1269" s="1226"/>
      <c r="AB1269" s="1226"/>
      <c r="AC1269" s="1226"/>
      <c r="AD1269" s="1226"/>
      <c r="AE1269" s="1310"/>
      <c r="AF1269" s="391">
        <f>ROUND(ROUND(ROUND(G1160+K1268,0)*Q1232,0)*Y1269,0)</f>
        <v>172</v>
      </c>
      <c r="AG1269" s="268"/>
    </row>
    <row r="1270" spans="1:33" ht="17.100000000000001" customHeight="1">
      <c r="A1270" s="243">
        <v>63</v>
      </c>
      <c r="B1270" s="351" t="s">
        <v>10633</v>
      </c>
      <c r="C1270" s="870" t="s">
        <v>15446</v>
      </c>
      <c r="D1270" s="604"/>
      <c r="E1270" s="604"/>
      <c r="F1270" s="604"/>
      <c r="G1270" s="605"/>
      <c r="H1270" s="605"/>
      <c r="I1270" s="607"/>
      <c r="J1270" s="1745"/>
      <c r="K1270" s="748"/>
      <c r="L1270" s="1250"/>
      <c r="M1270" s="1316"/>
      <c r="N1270" s="1314"/>
      <c r="O1270" s="1315"/>
      <c r="P1270" s="1316"/>
      <c r="Q1270" s="1317"/>
      <c r="R1270" s="1251"/>
      <c r="S1270" s="1251"/>
      <c r="T1270" s="605"/>
      <c r="U1270" s="605"/>
      <c r="V1270" s="605"/>
      <c r="W1270" s="1805"/>
      <c r="X1270" s="1225"/>
      <c r="Y1270" s="1306"/>
      <c r="Z1270" s="1302" t="s">
        <v>11869</v>
      </c>
      <c r="AA1270" s="1303" t="s">
        <v>30</v>
      </c>
      <c r="AB1270" s="1304">
        <v>0.85</v>
      </c>
      <c r="AC1270" s="1215"/>
      <c r="AD1270" s="1215"/>
      <c r="AE1270" s="1294"/>
      <c r="AF1270" s="391">
        <f>ROUND(ROUND(ROUND(ROUND(G1160+K1268,0)*Q1232,0)*Y1269,0)*AB1270,0)</f>
        <v>146</v>
      </c>
      <c r="AG1270" s="268"/>
    </row>
    <row r="1271" spans="1:33" ht="17.100000000000001" customHeight="1">
      <c r="A1271" s="243">
        <v>63</v>
      </c>
      <c r="B1271" s="351" t="s">
        <v>10635</v>
      </c>
      <c r="C1271" s="870" t="s">
        <v>15447</v>
      </c>
      <c r="D1271" s="604"/>
      <c r="E1271" s="604"/>
      <c r="F1271" s="604"/>
      <c r="G1271" s="605"/>
      <c r="H1271" s="605"/>
      <c r="I1271" s="607"/>
      <c r="J1271" s="1745"/>
      <c r="K1271" s="748"/>
      <c r="L1271" s="1250"/>
      <c r="M1271" s="1316"/>
      <c r="N1271" s="1314"/>
      <c r="O1271" s="1315"/>
      <c r="P1271" s="1316"/>
      <c r="Q1271" s="1317"/>
      <c r="R1271" s="1251"/>
      <c r="S1271" s="1251"/>
      <c r="T1271" s="605"/>
      <c r="U1271" s="605"/>
      <c r="V1271" s="605"/>
      <c r="W1271" s="1684" t="s">
        <v>4708</v>
      </c>
      <c r="X1271" s="670" t="s">
        <v>30</v>
      </c>
      <c r="Y1271" s="1305">
        <f>$Y$659</f>
        <v>0.85</v>
      </c>
      <c r="Z1271" s="1220"/>
      <c r="AA1271" s="1220"/>
      <c r="AB1271" s="1220"/>
      <c r="AC1271" s="1220"/>
      <c r="AD1271" s="1220"/>
      <c r="AE1271" s="1306"/>
      <c r="AF1271" s="391">
        <f>ROUND(ROUND(ROUND(G1160+K1268,0)*Q1232,0)*Y1271,0)</f>
        <v>209</v>
      </c>
      <c r="AG1271" s="268"/>
    </row>
    <row r="1272" spans="1:33" ht="17.100000000000001" customHeight="1">
      <c r="A1272" s="243">
        <v>63</v>
      </c>
      <c r="B1272" s="351" t="s">
        <v>10637</v>
      </c>
      <c r="C1272" s="870" t="s">
        <v>15448</v>
      </c>
      <c r="D1272" s="604"/>
      <c r="E1272" s="604"/>
      <c r="F1272" s="604"/>
      <c r="G1272" s="605"/>
      <c r="H1272" s="605"/>
      <c r="I1272" s="607"/>
      <c r="J1272" s="1745"/>
      <c r="K1272" s="748"/>
      <c r="L1272" s="1250"/>
      <c r="M1272" s="1316"/>
      <c r="N1272" s="1314"/>
      <c r="O1272" s="1315"/>
      <c r="P1272" s="1316"/>
      <c r="Q1272" s="1317"/>
      <c r="R1272" s="1251"/>
      <c r="S1272" s="1251"/>
      <c r="T1272" s="605"/>
      <c r="U1272" s="605"/>
      <c r="V1272" s="605"/>
      <c r="W1272" s="1805"/>
      <c r="X1272" s="1225"/>
      <c r="Y1272" s="1306"/>
      <c r="Z1272" s="1302" t="s">
        <v>11869</v>
      </c>
      <c r="AA1272" s="1303" t="s">
        <v>30</v>
      </c>
      <c r="AB1272" s="1304">
        <v>0.85</v>
      </c>
      <c r="AC1272" s="1215"/>
      <c r="AD1272" s="1215"/>
      <c r="AE1272" s="1294"/>
      <c r="AF1272" s="391">
        <f>ROUND(ROUND(ROUND(ROUND(G1160+K1268,0)*Q1232,0)*Y1271,0)*AB1272,0)</f>
        <v>178</v>
      </c>
      <c r="AG1272" s="268"/>
    </row>
    <row r="1273" spans="1:33" ht="17.100000000000001" customHeight="1">
      <c r="A1273" s="243">
        <v>63</v>
      </c>
      <c r="B1273" s="351" t="s">
        <v>15449</v>
      </c>
      <c r="C1273" s="870" t="s">
        <v>15450</v>
      </c>
      <c r="D1273" s="604"/>
      <c r="E1273" s="604"/>
      <c r="F1273" s="604"/>
      <c r="G1273" s="605"/>
      <c r="H1273" s="605"/>
      <c r="I1273" s="607"/>
      <c r="J1273" s="1745"/>
      <c r="K1273" s="748"/>
      <c r="L1273" s="1250"/>
      <c r="M1273" s="1316"/>
      <c r="N1273" s="1314"/>
      <c r="O1273" s="1315"/>
      <c r="P1273" s="1316"/>
      <c r="Q1273" s="1317"/>
      <c r="R1273" s="1251"/>
      <c r="S1273" s="1251"/>
      <c r="T1273" s="605"/>
      <c r="U1273" s="605"/>
      <c r="V1273" s="605"/>
      <c r="W1273" s="1233"/>
      <c r="X1273" s="670"/>
      <c r="Y1273" s="1320"/>
      <c r="Z1273" s="1215"/>
      <c r="AA1273" s="1215"/>
      <c r="AB1273" s="1294"/>
      <c r="AC1273" s="1533" t="s">
        <v>167</v>
      </c>
      <c r="AD1273" s="1250">
        <v>5</v>
      </c>
      <c r="AE1273" s="1308" t="s">
        <v>168</v>
      </c>
      <c r="AF1273" s="391">
        <f>ROUND(ROUND(ROUND(G1160+K1268,0)*Q1232,0)-AD1273,0)</f>
        <v>241</v>
      </c>
      <c r="AG1273" s="268"/>
    </row>
    <row r="1274" spans="1:33" ht="17.100000000000001" customHeight="1">
      <c r="A1274" s="243">
        <v>63</v>
      </c>
      <c r="B1274" s="351" t="s">
        <v>15451</v>
      </c>
      <c r="C1274" s="870" t="s">
        <v>15452</v>
      </c>
      <c r="D1274" s="604"/>
      <c r="E1274" s="604"/>
      <c r="F1274" s="604"/>
      <c r="G1274" s="605"/>
      <c r="H1274" s="605"/>
      <c r="I1274" s="607"/>
      <c r="J1274" s="646"/>
      <c r="K1274" s="748"/>
      <c r="L1274" s="1250"/>
      <c r="M1274" s="1316"/>
      <c r="N1274" s="1314"/>
      <c r="O1274" s="1315"/>
      <c r="P1274" s="1316"/>
      <c r="Q1274" s="1317"/>
      <c r="R1274" s="1251"/>
      <c r="S1274" s="1251"/>
      <c r="T1274" s="605"/>
      <c r="U1274" s="605"/>
      <c r="V1274" s="605"/>
      <c r="W1274" s="1234"/>
      <c r="X1274" s="1225"/>
      <c r="Y1274" s="1322"/>
      <c r="Z1274" s="1233" t="s">
        <v>11869</v>
      </c>
      <c r="AA1274" s="670" t="s">
        <v>30</v>
      </c>
      <c r="AB1274" s="1309">
        <v>0.85</v>
      </c>
      <c r="AC1274" s="1745"/>
      <c r="AD1274" s="1250"/>
      <c r="AE1274" s="1308"/>
      <c r="AF1274" s="391">
        <f>ROUND(ROUND(ROUND(ROUND(G1160+K1268,0)*Q1232,0)*AB1274,0)-AD1273,0)</f>
        <v>204</v>
      </c>
      <c r="AG1274" s="268"/>
    </row>
    <row r="1275" spans="1:33" ht="17.100000000000001" customHeight="1">
      <c r="A1275" s="243">
        <v>63</v>
      </c>
      <c r="B1275" s="351" t="s">
        <v>15453</v>
      </c>
      <c r="C1275" s="870" t="s">
        <v>15454</v>
      </c>
      <c r="D1275" s="604"/>
      <c r="E1275" s="604"/>
      <c r="F1275" s="604"/>
      <c r="G1275" s="605"/>
      <c r="H1275" s="605"/>
      <c r="I1275" s="607"/>
      <c r="J1275" s="646"/>
      <c r="K1275" s="748"/>
      <c r="L1275" s="1250"/>
      <c r="M1275" s="1316"/>
      <c r="N1275" s="1314"/>
      <c r="O1275" s="1315"/>
      <c r="P1275" s="1316"/>
      <c r="Q1275" s="1317"/>
      <c r="R1275" s="1251"/>
      <c r="S1275" s="1251"/>
      <c r="T1275" s="605"/>
      <c r="U1275" s="605"/>
      <c r="V1275" s="605"/>
      <c r="W1275" s="1684" t="s">
        <v>4703</v>
      </c>
      <c r="X1275" s="1250" t="s">
        <v>30</v>
      </c>
      <c r="Y1275" s="1291">
        <v>0.7</v>
      </c>
      <c r="Z1275" s="1226"/>
      <c r="AA1275" s="1226"/>
      <c r="AB1275" s="1310"/>
      <c r="AC1275" s="1745"/>
      <c r="AD1275" s="1242"/>
      <c r="AE1275" s="1291"/>
      <c r="AF1275" s="391">
        <f>ROUND(ROUND(ROUND(ROUND(G1160+K1268,0)*Q1232,0)*Y1275,0)-AD1273,0)</f>
        <v>167</v>
      </c>
      <c r="AG1275" s="268"/>
    </row>
    <row r="1276" spans="1:33" ht="17.100000000000001" customHeight="1">
      <c r="A1276" s="243">
        <v>63</v>
      </c>
      <c r="B1276" s="351" t="s">
        <v>15455</v>
      </c>
      <c r="C1276" s="870" t="s">
        <v>15456</v>
      </c>
      <c r="D1276" s="604"/>
      <c r="E1276" s="604"/>
      <c r="F1276" s="604"/>
      <c r="G1276" s="605"/>
      <c r="H1276" s="605"/>
      <c r="I1276" s="607"/>
      <c r="J1276" s="646"/>
      <c r="K1276" s="748"/>
      <c r="L1276" s="1250"/>
      <c r="M1276" s="1316"/>
      <c r="N1276" s="1314"/>
      <c r="O1276" s="1315"/>
      <c r="P1276" s="1316"/>
      <c r="Q1276" s="1317"/>
      <c r="R1276" s="1251"/>
      <c r="S1276" s="1251"/>
      <c r="T1276" s="605"/>
      <c r="U1276" s="605"/>
      <c r="V1276" s="605"/>
      <c r="W1276" s="1805"/>
      <c r="X1276" s="1225"/>
      <c r="Y1276" s="1306"/>
      <c r="Z1276" s="1302" t="s">
        <v>11869</v>
      </c>
      <c r="AA1276" s="1303" t="s">
        <v>30</v>
      </c>
      <c r="AB1276" s="1311">
        <v>0.85</v>
      </c>
      <c r="AC1276" s="1745"/>
      <c r="AD1276" s="1242"/>
      <c r="AE1276" s="1291"/>
      <c r="AF1276" s="391">
        <f>ROUND(ROUND(ROUND(ROUND(ROUND(G1160+K1268,0)*Q1232,0)*Y1275,0)*AB1276,0)-AD1273,0)</f>
        <v>141</v>
      </c>
      <c r="AG1276" s="268"/>
    </row>
    <row r="1277" spans="1:33" ht="17.100000000000001" customHeight="1">
      <c r="A1277" s="243">
        <v>63</v>
      </c>
      <c r="B1277" s="351" t="s">
        <v>15457</v>
      </c>
      <c r="C1277" s="870" t="s">
        <v>15458</v>
      </c>
      <c r="D1277" s="604"/>
      <c r="E1277" s="604"/>
      <c r="F1277" s="604"/>
      <c r="G1277" s="605"/>
      <c r="H1277" s="605"/>
      <c r="I1277" s="607"/>
      <c r="J1277" s="646"/>
      <c r="K1277" s="748"/>
      <c r="L1277" s="1250"/>
      <c r="M1277" s="1316"/>
      <c r="N1277" s="1314"/>
      <c r="O1277" s="1315"/>
      <c r="P1277" s="1316"/>
      <c r="Q1277" s="1317"/>
      <c r="R1277" s="1251"/>
      <c r="S1277" s="1251"/>
      <c r="T1277" s="605"/>
      <c r="U1277" s="605"/>
      <c r="V1277" s="605"/>
      <c r="W1277" s="1684" t="s">
        <v>4708</v>
      </c>
      <c r="X1277" s="1250" t="s">
        <v>30</v>
      </c>
      <c r="Y1277" s="1291">
        <v>0.85</v>
      </c>
      <c r="Z1277" s="1220"/>
      <c r="AA1277" s="1220"/>
      <c r="AB1277" s="1306"/>
      <c r="AC1277" s="1745"/>
      <c r="AD1277" s="1242"/>
      <c r="AE1277" s="1291"/>
      <c r="AF1277" s="391">
        <f>ROUND(ROUND(ROUND(ROUND(G1160+K1268,0)*Q1232,0)*Y1277,0)-AD1273,0)</f>
        <v>204</v>
      </c>
      <c r="AG1277" s="268"/>
    </row>
    <row r="1278" spans="1:33" ht="17.100000000000001" customHeight="1">
      <c r="A1278" s="243">
        <v>63</v>
      </c>
      <c r="B1278" s="351" t="s">
        <v>15459</v>
      </c>
      <c r="C1278" s="870" t="s">
        <v>15460</v>
      </c>
      <c r="D1278" s="604"/>
      <c r="E1278" s="604"/>
      <c r="F1278" s="604"/>
      <c r="G1278" s="605"/>
      <c r="H1278" s="605"/>
      <c r="I1278" s="607"/>
      <c r="J1278" s="646"/>
      <c r="K1278" s="748"/>
      <c r="L1278" s="1250"/>
      <c r="M1278" s="1316"/>
      <c r="N1278" s="1314"/>
      <c r="O1278" s="1315"/>
      <c r="P1278" s="1316"/>
      <c r="Q1278" s="1317"/>
      <c r="R1278" s="1251"/>
      <c r="S1278" s="1251"/>
      <c r="T1278" s="605"/>
      <c r="U1278" s="605"/>
      <c r="V1278" s="605"/>
      <c r="W1278" s="1805"/>
      <c r="X1278" s="1225"/>
      <c r="Y1278" s="1306"/>
      <c r="Z1278" s="1302" t="s">
        <v>11869</v>
      </c>
      <c r="AA1278" s="1303" t="s">
        <v>30</v>
      </c>
      <c r="AB1278" s="1311">
        <v>0.85</v>
      </c>
      <c r="AC1278" s="1746"/>
      <c r="AD1278" s="1220"/>
      <c r="AE1278" s="1306"/>
      <c r="AF1278" s="391">
        <f>ROUND(ROUND(ROUND(ROUND(ROUND(G1160+K1268,0)*Q1232,0)*Y1277,0)*AB1278,0)-AD1273,0)</f>
        <v>173</v>
      </c>
      <c r="AG1278" s="268"/>
    </row>
    <row r="1279" spans="1:33" ht="17.100000000000001" customHeight="1">
      <c r="A1279" s="243">
        <v>63</v>
      </c>
      <c r="B1279" s="351" t="s">
        <v>10639</v>
      </c>
      <c r="C1279" s="870" t="s">
        <v>15461</v>
      </c>
      <c r="D1279" s="604"/>
      <c r="E1279" s="604"/>
      <c r="F1279" s="1252"/>
      <c r="G1279" s="1296"/>
      <c r="H1279" s="605"/>
      <c r="I1279" s="607"/>
      <c r="J1279" s="646"/>
      <c r="K1279" s="748"/>
      <c r="L1279" s="1250"/>
      <c r="M1279" s="1316"/>
      <c r="N1279" s="1314"/>
      <c r="O1279" s="1315"/>
      <c r="P1279" s="1316"/>
      <c r="Q1279" s="1317"/>
      <c r="R1279" s="1749" t="s">
        <v>11301</v>
      </c>
      <c r="S1279" s="1622" t="s">
        <v>235</v>
      </c>
      <c r="T1279" s="602"/>
      <c r="U1279" s="602"/>
      <c r="V1279" s="1286"/>
      <c r="W1279" s="1233"/>
      <c r="X1279" s="670"/>
      <c r="Y1279" s="1320"/>
      <c r="Z1279" s="1215"/>
      <c r="AA1279" s="1215"/>
      <c r="AB1279" s="1215"/>
      <c r="AC1279" s="1215"/>
      <c r="AD1279" s="1215"/>
      <c r="AE1279" s="1294"/>
      <c r="AF1279" s="391">
        <f>ROUND(ROUND(ROUND(G1160+K1268,0)*Q1232,0)*U1280,0)</f>
        <v>172</v>
      </c>
      <c r="AG1279" s="268"/>
    </row>
    <row r="1280" spans="1:33" ht="17.100000000000001" customHeight="1">
      <c r="A1280" s="243">
        <v>63</v>
      </c>
      <c r="B1280" s="351" t="s">
        <v>10641</v>
      </c>
      <c r="C1280" s="870" t="s">
        <v>15462</v>
      </c>
      <c r="D1280" s="604"/>
      <c r="E1280" s="604"/>
      <c r="F1280" s="1252"/>
      <c r="G1280" s="1296"/>
      <c r="H1280" s="605"/>
      <c r="I1280" s="607"/>
      <c r="J1280" s="646"/>
      <c r="K1280" s="1250"/>
      <c r="L1280" s="638"/>
      <c r="M1280" s="1316"/>
      <c r="N1280" s="1314"/>
      <c r="O1280" s="1315"/>
      <c r="P1280" s="1316"/>
      <c r="Q1280" s="1317"/>
      <c r="R1280" s="1758"/>
      <c r="S1280" s="1745"/>
      <c r="T1280" s="1250" t="s">
        <v>30</v>
      </c>
      <c r="U1280" s="1242">
        <v>0.7</v>
      </c>
      <c r="V1280" s="607"/>
      <c r="W1280" s="1234"/>
      <c r="X1280" s="1225"/>
      <c r="Y1280" s="1322"/>
      <c r="Z1280" s="1233" t="s">
        <v>11869</v>
      </c>
      <c r="AA1280" s="670" t="s">
        <v>30</v>
      </c>
      <c r="AB1280" s="1293">
        <v>0.85</v>
      </c>
      <c r="AC1280" s="1215"/>
      <c r="AD1280" s="1215"/>
      <c r="AE1280" s="1294"/>
      <c r="AF1280" s="391">
        <f>ROUND(ROUND(ROUND(ROUND(G1160+K1268,0)*Q1232,0)*U1280,0)*AB1280,0)</f>
        <v>146</v>
      </c>
      <c r="AG1280" s="268"/>
    </row>
    <row r="1281" spans="1:33" ht="16.7" customHeight="1">
      <c r="A1281" s="243">
        <v>63</v>
      </c>
      <c r="B1281" s="351" t="s">
        <v>10643</v>
      </c>
      <c r="C1281" s="870" t="s">
        <v>15463</v>
      </c>
      <c r="D1281" s="604"/>
      <c r="E1281" s="604"/>
      <c r="F1281" s="1131"/>
      <c r="G1281" s="605"/>
      <c r="H1281" s="605"/>
      <c r="I1281" s="607"/>
      <c r="J1281" s="646"/>
      <c r="K1281" s="748"/>
      <c r="L1281" s="748"/>
      <c r="M1281" s="1250"/>
      <c r="N1281" s="1344"/>
      <c r="O1281" s="1345"/>
      <c r="P1281" s="1250"/>
      <c r="Q1281" s="1346"/>
      <c r="R1281" s="1758"/>
      <c r="S1281" s="1745"/>
      <c r="T1281" s="1250"/>
      <c r="U1281" s="1242"/>
      <c r="V1281" s="1291"/>
      <c r="W1281" s="1684" t="s">
        <v>4703</v>
      </c>
      <c r="X1281" s="670" t="s">
        <v>30</v>
      </c>
      <c r="Y1281" s="1305">
        <f>$Y$657</f>
        <v>0.7</v>
      </c>
      <c r="Z1281" s="1226"/>
      <c r="AA1281" s="1226"/>
      <c r="AB1281" s="1226"/>
      <c r="AC1281" s="1226"/>
      <c r="AD1281" s="1226"/>
      <c r="AE1281" s="1310"/>
      <c r="AF1281" s="391">
        <f>ROUND(ROUND(ROUND(ROUND(G1160+K1268,0)*Q1232,0)*U1280,0)*Y1281,0)</f>
        <v>120</v>
      </c>
      <c r="AG1281" s="268"/>
    </row>
    <row r="1282" spans="1:33" ht="16.7" customHeight="1">
      <c r="A1282" s="243">
        <v>63</v>
      </c>
      <c r="B1282" s="351" t="s">
        <v>10645</v>
      </c>
      <c r="C1282" s="870" t="s">
        <v>15464</v>
      </c>
      <c r="D1282" s="604"/>
      <c r="E1282" s="604"/>
      <c r="F1282" s="1131"/>
      <c r="G1282" s="605"/>
      <c r="H1282" s="605"/>
      <c r="I1282" s="607"/>
      <c r="J1282" s="646"/>
      <c r="K1282" s="748"/>
      <c r="L1282" s="748"/>
      <c r="M1282" s="1250"/>
      <c r="N1282" s="1344"/>
      <c r="O1282" s="1345"/>
      <c r="P1282" s="1250"/>
      <c r="Q1282" s="1346"/>
      <c r="R1282" s="1758"/>
      <c r="S1282" s="1745"/>
      <c r="T1282" s="1250"/>
      <c r="U1282" s="1242"/>
      <c r="V1282" s="1291"/>
      <c r="W1282" s="1805"/>
      <c r="X1282" s="1225"/>
      <c r="Y1282" s="1306"/>
      <c r="Z1282" s="1302" t="s">
        <v>11869</v>
      </c>
      <c r="AA1282" s="1303" t="s">
        <v>30</v>
      </c>
      <c r="AB1282" s="1304">
        <v>0.85</v>
      </c>
      <c r="AC1282" s="1215"/>
      <c r="AD1282" s="1215"/>
      <c r="AE1282" s="1294"/>
      <c r="AF1282" s="391">
        <f>ROUND(ROUND(ROUND(ROUND(ROUND(G1160+K1268,0)*Q1232,0)*U1280,0)*Y1281,0)*AB1282,0)</f>
        <v>102</v>
      </c>
      <c r="AG1282" s="268"/>
    </row>
    <row r="1283" spans="1:33" ht="17.100000000000001" customHeight="1">
      <c r="A1283" s="243">
        <v>63</v>
      </c>
      <c r="B1283" s="351" t="s">
        <v>10647</v>
      </c>
      <c r="C1283" s="870" t="s">
        <v>15465</v>
      </c>
      <c r="D1283" s="604"/>
      <c r="E1283" s="604"/>
      <c r="F1283" s="1131"/>
      <c r="G1283" s="605"/>
      <c r="H1283" s="605"/>
      <c r="I1283" s="607"/>
      <c r="J1283" s="646"/>
      <c r="K1283" s="748"/>
      <c r="L1283" s="748"/>
      <c r="M1283" s="1250"/>
      <c r="N1283" s="1344"/>
      <c r="O1283" s="1345"/>
      <c r="P1283" s="1250"/>
      <c r="Q1283" s="1346"/>
      <c r="R1283" s="1758"/>
      <c r="S1283" s="1745"/>
      <c r="T1283" s="1250"/>
      <c r="U1283" s="1242"/>
      <c r="V1283" s="1291"/>
      <c r="W1283" s="1684" t="s">
        <v>4708</v>
      </c>
      <c r="X1283" s="670" t="s">
        <v>30</v>
      </c>
      <c r="Y1283" s="1305">
        <f>$Y$659</f>
        <v>0.85</v>
      </c>
      <c r="Z1283" s="1220"/>
      <c r="AA1283" s="1220"/>
      <c r="AB1283" s="1220"/>
      <c r="AC1283" s="1220"/>
      <c r="AD1283" s="1220"/>
      <c r="AE1283" s="1306"/>
      <c r="AF1283" s="391">
        <f>ROUND(ROUND(ROUND(ROUND(G1160+K1268,0)*Q1232,0)*U1280,0)*Y1283,0)</f>
        <v>146</v>
      </c>
      <c r="AG1283" s="268"/>
    </row>
    <row r="1284" spans="1:33" ht="17.100000000000001" customHeight="1">
      <c r="A1284" s="243">
        <v>63</v>
      </c>
      <c r="B1284" s="351" t="s">
        <v>10649</v>
      </c>
      <c r="C1284" s="870" t="s">
        <v>15466</v>
      </c>
      <c r="D1284" s="604"/>
      <c r="E1284" s="604"/>
      <c r="F1284" s="1131"/>
      <c r="G1284" s="605"/>
      <c r="H1284" s="605"/>
      <c r="I1284" s="607"/>
      <c r="J1284" s="748"/>
      <c r="K1284" s="748"/>
      <c r="L1284" s="748"/>
      <c r="M1284" s="1250"/>
      <c r="N1284" s="1344"/>
      <c r="O1284" s="1345"/>
      <c r="P1284" s="1250"/>
      <c r="Q1284" s="1346"/>
      <c r="R1284" s="1758"/>
      <c r="S1284" s="1745"/>
      <c r="T1284" s="1250"/>
      <c r="U1284" s="1242"/>
      <c r="V1284" s="1291"/>
      <c r="W1284" s="1805"/>
      <c r="X1284" s="1225"/>
      <c r="Y1284" s="1306"/>
      <c r="Z1284" s="1302" t="s">
        <v>11869</v>
      </c>
      <c r="AA1284" s="1303" t="s">
        <v>30</v>
      </c>
      <c r="AB1284" s="1304">
        <v>0.85</v>
      </c>
      <c r="AC1284" s="1215"/>
      <c r="AD1284" s="1215"/>
      <c r="AE1284" s="1294"/>
      <c r="AF1284" s="391">
        <f>ROUND(ROUND(ROUND(ROUND(ROUND(G1160+K1268,0)*Q1232,0)*U1280,0)*Y1283,0)*AB1284,0)</f>
        <v>124</v>
      </c>
      <c r="AG1284" s="268"/>
    </row>
    <row r="1285" spans="1:33" ht="17.100000000000001" customHeight="1">
      <c r="A1285" s="243">
        <v>63</v>
      </c>
      <c r="B1285" s="351" t="s">
        <v>10651</v>
      </c>
      <c r="C1285" s="870" t="s">
        <v>15467</v>
      </c>
      <c r="D1285" s="604"/>
      <c r="E1285" s="604"/>
      <c r="F1285" s="1131"/>
      <c r="G1285" s="605"/>
      <c r="H1285" s="605"/>
      <c r="I1285" s="607"/>
      <c r="J1285" s="748"/>
      <c r="K1285" s="748"/>
      <c r="L1285" s="748"/>
      <c r="M1285" s="1250"/>
      <c r="N1285" s="1344"/>
      <c r="O1285" s="1345"/>
      <c r="P1285" s="1250"/>
      <c r="Q1285" s="1346"/>
      <c r="R1285" s="1758"/>
      <c r="S1285" s="1745"/>
      <c r="T1285" s="1250"/>
      <c r="U1285" s="1242"/>
      <c r="V1285" s="1291"/>
      <c r="W1285" s="1233"/>
      <c r="X1285" s="670"/>
      <c r="Y1285" s="1320"/>
      <c r="Z1285" s="1215"/>
      <c r="AA1285" s="1215"/>
      <c r="AB1285" s="1294"/>
      <c r="AC1285" s="1533" t="s">
        <v>167</v>
      </c>
      <c r="AD1285" s="1250">
        <v>5</v>
      </c>
      <c r="AE1285" s="1308" t="s">
        <v>168</v>
      </c>
      <c r="AF1285" s="391">
        <f>ROUND(ROUND(ROUND(ROUND(G1160+K1268,0)*Q1232,0)*U1280,0)-AD1285,0)</f>
        <v>167</v>
      </c>
      <c r="AG1285" s="268"/>
    </row>
    <row r="1286" spans="1:33" ht="17.100000000000001" customHeight="1">
      <c r="A1286" s="243">
        <v>63</v>
      </c>
      <c r="B1286" s="351" t="s">
        <v>10653</v>
      </c>
      <c r="C1286" s="870" t="s">
        <v>15468</v>
      </c>
      <c r="D1286" s="604"/>
      <c r="E1286" s="604"/>
      <c r="F1286" s="1131"/>
      <c r="G1286" s="605"/>
      <c r="H1286" s="605"/>
      <c r="I1286" s="607"/>
      <c r="J1286" s="748"/>
      <c r="K1286" s="748"/>
      <c r="L1286" s="748"/>
      <c r="M1286" s="1250"/>
      <c r="N1286" s="1344"/>
      <c r="O1286" s="1345"/>
      <c r="P1286" s="1250"/>
      <c r="Q1286" s="1346"/>
      <c r="R1286" s="1758"/>
      <c r="S1286" s="1745"/>
      <c r="T1286" s="1250"/>
      <c r="U1286" s="1242"/>
      <c r="V1286" s="1291"/>
      <c r="W1286" s="1234"/>
      <c r="X1286" s="1225"/>
      <c r="Y1286" s="1322"/>
      <c r="Z1286" s="1233" t="s">
        <v>11869</v>
      </c>
      <c r="AA1286" s="670" t="s">
        <v>30</v>
      </c>
      <c r="AB1286" s="1309">
        <v>0.85</v>
      </c>
      <c r="AC1286" s="1745"/>
      <c r="AD1286" s="1250"/>
      <c r="AE1286" s="1308"/>
      <c r="AF1286" s="391">
        <f>ROUND(ROUND(ROUND(ROUND(ROUND(G1160+K1268,0)*Q1232,0)*U1280,0)*AB1286,0)-AD1285,0)</f>
        <v>141</v>
      </c>
      <c r="AG1286" s="268"/>
    </row>
    <row r="1287" spans="1:33" ht="17.100000000000001" customHeight="1">
      <c r="A1287" s="243">
        <v>63</v>
      </c>
      <c r="B1287" s="351" t="s">
        <v>10655</v>
      </c>
      <c r="C1287" s="870" t="s">
        <v>15469</v>
      </c>
      <c r="D1287" s="604"/>
      <c r="E1287" s="604"/>
      <c r="F1287" s="1131"/>
      <c r="G1287" s="605"/>
      <c r="H1287" s="605"/>
      <c r="I1287" s="607"/>
      <c r="J1287" s="748"/>
      <c r="K1287" s="748"/>
      <c r="L1287" s="748"/>
      <c r="M1287" s="1250"/>
      <c r="N1287" s="1344"/>
      <c r="O1287" s="1345"/>
      <c r="P1287" s="1250"/>
      <c r="Q1287" s="1346"/>
      <c r="R1287" s="1758"/>
      <c r="S1287" s="1246"/>
      <c r="T1287" s="1250"/>
      <c r="U1287" s="1242"/>
      <c r="V1287" s="1291"/>
      <c r="W1287" s="1684" t="s">
        <v>4703</v>
      </c>
      <c r="X1287" s="1250" t="s">
        <v>30</v>
      </c>
      <c r="Y1287" s="1291">
        <f>$Y$657</f>
        <v>0.7</v>
      </c>
      <c r="Z1287" s="1226"/>
      <c r="AA1287" s="1226"/>
      <c r="AB1287" s="1310"/>
      <c r="AC1287" s="1745"/>
      <c r="AD1287" s="1242"/>
      <c r="AE1287" s="1291"/>
      <c r="AF1287" s="391">
        <f>ROUND(ROUND(ROUND(ROUND(ROUND(G1160+K1268,0)*Q1232,0)*U1280,0)*Y1287,0)-AD1285,0)</f>
        <v>115</v>
      </c>
      <c r="AG1287" s="268"/>
    </row>
    <row r="1288" spans="1:33" ht="17.100000000000001" customHeight="1">
      <c r="A1288" s="243">
        <v>63</v>
      </c>
      <c r="B1288" s="351" t="s">
        <v>10657</v>
      </c>
      <c r="C1288" s="870" t="s">
        <v>15470</v>
      </c>
      <c r="D1288" s="604"/>
      <c r="E1288" s="604"/>
      <c r="F1288" s="1131"/>
      <c r="G1288" s="605"/>
      <c r="H1288" s="605"/>
      <c r="I1288" s="607"/>
      <c r="J1288" s="748"/>
      <c r="K1288" s="748"/>
      <c r="L1288" s="748"/>
      <c r="M1288" s="1250"/>
      <c r="N1288" s="1344"/>
      <c r="O1288" s="1345"/>
      <c r="P1288" s="1250"/>
      <c r="Q1288" s="1346"/>
      <c r="R1288" s="1238"/>
      <c r="S1288" s="1246"/>
      <c r="T1288" s="1250"/>
      <c r="U1288" s="1242"/>
      <c r="V1288" s="1291"/>
      <c r="W1288" s="1805"/>
      <c r="X1288" s="1225"/>
      <c r="Y1288" s="1306"/>
      <c r="Z1288" s="1302" t="s">
        <v>11869</v>
      </c>
      <c r="AA1288" s="1303" t="s">
        <v>30</v>
      </c>
      <c r="AB1288" s="1311">
        <v>0.85</v>
      </c>
      <c r="AC1288" s="1745"/>
      <c r="AD1288" s="1242"/>
      <c r="AE1288" s="1291"/>
      <c r="AF1288" s="391">
        <f>ROUND(ROUND(ROUND(ROUND(ROUND(ROUND(G1160+K1268,0)*Q1232,0)*U1280,0)*Y1287,0)*AB1288,0)-AD1285,0)</f>
        <v>97</v>
      </c>
      <c r="AG1288" s="268"/>
    </row>
    <row r="1289" spans="1:33" ht="17.100000000000001" customHeight="1">
      <c r="A1289" s="243">
        <v>63</v>
      </c>
      <c r="B1289" s="351" t="s">
        <v>10659</v>
      </c>
      <c r="C1289" s="870" t="s">
        <v>15471</v>
      </c>
      <c r="D1289" s="604"/>
      <c r="E1289" s="604"/>
      <c r="F1289" s="1131"/>
      <c r="G1289" s="605"/>
      <c r="H1289" s="605"/>
      <c r="I1289" s="607"/>
      <c r="J1289" s="748"/>
      <c r="K1289" s="748"/>
      <c r="L1289" s="748"/>
      <c r="M1289" s="1250"/>
      <c r="N1289" s="1344"/>
      <c r="O1289" s="1345"/>
      <c r="P1289" s="1250"/>
      <c r="Q1289" s="1346"/>
      <c r="R1289" s="1238"/>
      <c r="S1289" s="1246"/>
      <c r="T1289" s="1250"/>
      <c r="U1289" s="1242"/>
      <c r="V1289" s="1291"/>
      <c r="W1289" s="1684" t="s">
        <v>4708</v>
      </c>
      <c r="X1289" s="1250" t="s">
        <v>30</v>
      </c>
      <c r="Y1289" s="1291">
        <f>$Y$659</f>
        <v>0.85</v>
      </c>
      <c r="Z1289" s="1220"/>
      <c r="AA1289" s="1220"/>
      <c r="AB1289" s="1306"/>
      <c r="AC1289" s="1745"/>
      <c r="AD1289" s="1242"/>
      <c r="AE1289" s="1291"/>
      <c r="AF1289" s="391">
        <f>ROUND(ROUND(ROUND(ROUND(ROUND(G1160+K1268,0)*Q1232,0)*U1280,0)*Y1289,0)-AD1285,0)</f>
        <v>141</v>
      </c>
      <c r="AG1289" s="268"/>
    </row>
    <row r="1290" spans="1:33" ht="17.100000000000001" customHeight="1">
      <c r="A1290" s="243">
        <v>63</v>
      </c>
      <c r="B1290" s="351" t="s">
        <v>10661</v>
      </c>
      <c r="C1290" s="870" t="s">
        <v>15472</v>
      </c>
      <c r="D1290" s="604"/>
      <c r="E1290" s="604"/>
      <c r="F1290" s="1131"/>
      <c r="G1290" s="605"/>
      <c r="H1290" s="605"/>
      <c r="I1290" s="607"/>
      <c r="J1290" s="748"/>
      <c r="K1290" s="748"/>
      <c r="L1290" s="748"/>
      <c r="M1290" s="1250"/>
      <c r="N1290" s="1344"/>
      <c r="O1290" s="1345"/>
      <c r="P1290" s="1250"/>
      <c r="Q1290" s="1346"/>
      <c r="R1290" s="1238"/>
      <c r="S1290" s="1246"/>
      <c r="T1290" s="1250"/>
      <c r="U1290" s="1242"/>
      <c r="V1290" s="1291"/>
      <c r="W1290" s="1805"/>
      <c r="X1290" s="1225"/>
      <c r="Y1290" s="1306"/>
      <c r="Z1290" s="1302" t="s">
        <v>11869</v>
      </c>
      <c r="AA1290" s="1303" t="s">
        <v>30</v>
      </c>
      <c r="AB1290" s="1311">
        <v>0.85</v>
      </c>
      <c r="AC1290" s="1746"/>
      <c r="AD1290" s="1220"/>
      <c r="AE1290" s="1306"/>
      <c r="AF1290" s="391">
        <f>ROUND(ROUND(ROUND(ROUND(ROUND(ROUND(G1160+K1268,0)*Q1232,0)*U1280,0)*Y1289,0)*AB1290,0)-AD1285,0)</f>
        <v>119</v>
      </c>
      <c r="AG1290" s="268"/>
    </row>
    <row r="1291" spans="1:33" ht="17.100000000000001" customHeight="1">
      <c r="A1291" s="243">
        <v>63</v>
      </c>
      <c r="B1291" s="351" t="s">
        <v>10663</v>
      </c>
      <c r="C1291" s="870" t="s">
        <v>15473</v>
      </c>
      <c r="D1291" s="604"/>
      <c r="E1291" s="604"/>
      <c r="F1291" s="1131"/>
      <c r="G1291" s="605"/>
      <c r="H1291" s="605"/>
      <c r="I1291" s="607"/>
      <c r="J1291" s="748"/>
      <c r="K1291" s="748"/>
      <c r="L1291" s="748"/>
      <c r="M1291" s="1250"/>
      <c r="N1291" s="1344"/>
      <c r="O1291" s="1345"/>
      <c r="P1291" s="1250"/>
      <c r="Q1291" s="1346"/>
      <c r="R1291" s="1238"/>
      <c r="S1291" s="1622" t="s">
        <v>237</v>
      </c>
      <c r="T1291" s="670"/>
      <c r="U1291" s="1348"/>
      <c r="V1291" s="1305"/>
      <c r="W1291" s="1233"/>
      <c r="X1291" s="670"/>
      <c r="Y1291" s="1320"/>
      <c r="Z1291" s="1215"/>
      <c r="AA1291" s="1215"/>
      <c r="AB1291" s="1215"/>
      <c r="AC1291" s="1215"/>
      <c r="AD1291" s="1215"/>
      <c r="AE1291" s="1294"/>
      <c r="AF1291" s="391">
        <f>ROUND(ROUND(ROUND(G1160+K1268,0)*Q1232,0)*U1292,0)</f>
        <v>123</v>
      </c>
      <c r="AG1291" s="268"/>
    </row>
    <row r="1292" spans="1:33" ht="17.100000000000001" customHeight="1">
      <c r="A1292" s="243">
        <v>63</v>
      </c>
      <c r="B1292" s="351" t="s">
        <v>10665</v>
      </c>
      <c r="C1292" s="870" t="s">
        <v>15474</v>
      </c>
      <c r="D1292" s="604"/>
      <c r="E1292" s="604"/>
      <c r="F1292" s="1131"/>
      <c r="G1292" s="605"/>
      <c r="H1292" s="605"/>
      <c r="I1292" s="607"/>
      <c r="J1292" s="748"/>
      <c r="K1292" s="748"/>
      <c r="L1292" s="748"/>
      <c r="M1292" s="1250"/>
      <c r="N1292" s="1344"/>
      <c r="O1292" s="1345"/>
      <c r="P1292" s="1250"/>
      <c r="Q1292" s="1346"/>
      <c r="R1292" s="1238"/>
      <c r="S1292" s="1745"/>
      <c r="T1292" s="1250" t="s">
        <v>30</v>
      </c>
      <c r="U1292" s="1242">
        <v>0.5</v>
      </c>
      <c r="V1292" s="1291"/>
      <c r="W1292" s="1234"/>
      <c r="X1292" s="1225"/>
      <c r="Y1292" s="1322"/>
      <c r="Z1292" s="1233" t="s">
        <v>11869</v>
      </c>
      <c r="AA1292" s="670" t="s">
        <v>30</v>
      </c>
      <c r="AB1292" s="1293">
        <v>0.85</v>
      </c>
      <c r="AC1292" s="1215"/>
      <c r="AD1292" s="1215"/>
      <c r="AE1292" s="1294"/>
      <c r="AF1292" s="391">
        <f>ROUND(ROUND(ROUND(ROUND(G1160+K1268,0)*Q1232,0)*U1292,0)*AB1292,0)</f>
        <v>105</v>
      </c>
      <c r="AG1292" s="268"/>
    </row>
    <row r="1293" spans="1:33" ht="17.100000000000001" customHeight="1">
      <c r="A1293" s="243">
        <v>63</v>
      </c>
      <c r="B1293" s="351" t="s">
        <v>10667</v>
      </c>
      <c r="C1293" s="870" t="s">
        <v>15475</v>
      </c>
      <c r="D1293" s="604"/>
      <c r="E1293" s="604"/>
      <c r="F1293" s="1131"/>
      <c r="G1293" s="605"/>
      <c r="H1293" s="605"/>
      <c r="I1293" s="607"/>
      <c r="J1293" s="748"/>
      <c r="K1293" s="748"/>
      <c r="L1293" s="748"/>
      <c r="M1293" s="1250"/>
      <c r="N1293" s="1344"/>
      <c r="O1293" s="1345"/>
      <c r="P1293" s="1250"/>
      <c r="Q1293" s="1346"/>
      <c r="R1293" s="1238"/>
      <c r="S1293" s="1745"/>
      <c r="T1293" s="1250"/>
      <c r="U1293" s="1242"/>
      <c r="V1293" s="1291"/>
      <c r="W1293" s="1684" t="s">
        <v>4703</v>
      </c>
      <c r="X1293" s="670" t="s">
        <v>30</v>
      </c>
      <c r="Y1293" s="1305">
        <f>$Y$657</f>
        <v>0.7</v>
      </c>
      <c r="Z1293" s="1226"/>
      <c r="AA1293" s="1226"/>
      <c r="AB1293" s="1226"/>
      <c r="AC1293" s="1226"/>
      <c r="AD1293" s="1226"/>
      <c r="AE1293" s="1310"/>
      <c r="AF1293" s="391">
        <f>ROUND(ROUND(ROUND(ROUND(G1160+K1268,0)*Q1232,0)*U1292,0)*Y1293,0)</f>
        <v>86</v>
      </c>
      <c r="AG1293" s="268"/>
    </row>
    <row r="1294" spans="1:33" ht="17.100000000000001" customHeight="1">
      <c r="A1294" s="243">
        <v>63</v>
      </c>
      <c r="B1294" s="351" t="s">
        <v>10669</v>
      </c>
      <c r="C1294" s="870" t="s">
        <v>15476</v>
      </c>
      <c r="D1294" s="604"/>
      <c r="E1294" s="604"/>
      <c r="F1294" s="1131"/>
      <c r="G1294" s="605"/>
      <c r="H1294" s="605"/>
      <c r="I1294" s="607"/>
      <c r="J1294" s="748"/>
      <c r="K1294" s="748"/>
      <c r="L1294" s="748"/>
      <c r="M1294" s="1250"/>
      <c r="N1294" s="1344"/>
      <c r="O1294" s="1345"/>
      <c r="P1294" s="1250"/>
      <c r="Q1294" s="1346"/>
      <c r="R1294" s="1238"/>
      <c r="S1294" s="1745"/>
      <c r="T1294" s="1250"/>
      <c r="U1294" s="1242"/>
      <c r="V1294" s="1291"/>
      <c r="W1294" s="1832"/>
      <c r="X1294" s="1225"/>
      <c r="Y1294" s="1306"/>
      <c r="Z1294" s="1302" t="s">
        <v>11869</v>
      </c>
      <c r="AA1294" s="1303" t="s">
        <v>30</v>
      </c>
      <c r="AB1294" s="1304">
        <v>0.85</v>
      </c>
      <c r="AC1294" s="1215"/>
      <c r="AD1294" s="1215"/>
      <c r="AE1294" s="1294"/>
      <c r="AF1294" s="391">
        <f>ROUND(ROUND(ROUND(ROUND(ROUND(G1160+K1268,0)*Q1232,0)*U1292,0)*Y1293,0)*AB1294,0)</f>
        <v>73</v>
      </c>
      <c r="AG1294" s="268"/>
    </row>
    <row r="1295" spans="1:33" ht="17.100000000000001" customHeight="1">
      <c r="A1295" s="243">
        <v>63</v>
      </c>
      <c r="B1295" s="351" t="s">
        <v>10671</v>
      </c>
      <c r="C1295" s="870" t="s">
        <v>15477</v>
      </c>
      <c r="D1295" s="604"/>
      <c r="E1295" s="604"/>
      <c r="F1295" s="1131"/>
      <c r="G1295" s="605"/>
      <c r="H1295" s="605"/>
      <c r="I1295" s="607"/>
      <c r="J1295" s="748"/>
      <c r="K1295" s="748"/>
      <c r="L1295" s="748"/>
      <c r="M1295" s="1250"/>
      <c r="N1295" s="1344"/>
      <c r="O1295" s="1345"/>
      <c r="P1295" s="1250"/>
      <c r="Q1295" s="1346"/>
      <c r="R1295" s="1238"/>
      <c r="S1295" s="1745"/>
      <c r="T1295" s="1250"/>
      <c r="U1295" s="1242"/>
      <c r="V1295" s="1291"/>
      <c r="W1295" s="1684" t="s">
        <v>4708</v>
      </c>
      <c r="X1295" s="670" t="s">
        <v>30</v>
      </c>
      <c r="Y1295" s="1305">
        <f>$Y$659</f>
        <v>0.85</v>
      </c>
      <c r="Z1295" s="1220"/>
      <c r="AA1295" s="1220"/>
      <c r="AB1295" s="1220"/>
      <c r="AC1295" s="1220"/>
      <c r="AD1295" s="1220"/>
      <c r="AE1295" s="1306"/>
      <c r="AF1295" s="391">
        <f>ROUND(ROUND(ROUND(ROUND(G1160+K1268,0)*Q1232,0)*U1292,0)*Y1295,0)</f>
        <v>105</v>
      </c>
      <c r="AG1295" s="268"/>
    </row>
    <row r="1296" spans="1:33" ht="17.100000000000001" customHeight="1">
      <c r="A1296" s="243">
        <v>63</v>
      </c>
      <c r="B1296" s="351" t="s">
        <v>10673</v>
      </c>
      <c r="C1296" s="870" t="s">
        <v>15478</v>
      </c>
      <c r="D1296" s="604"/>
      <c r="E1296" s="604"/>
      <c r="F1296" s="1131"/>
      <c r="G1296" s="605"/>
      <c r="H1296" s="605"/>
      <c r="I1296" s="607"/>
      <c r="J1296" s="748"/>
      <c r="K1296" s="748"/>
      <c r="L1296" s="748"/>
      <c r="M1296" s="1250"/>
      <c r="N1296" s="1344"/>
      <c r="O1296" s="1345"/>
      <c r="P1296" s="1250"/>
      <c r="Q1296" s="1346"/>
      <c r="R1296" s="1238"/>
      <c r="S1296" s="1745"/>
      <c r="T1296" s="1250"/>
      <c r="U1296" s="1242"/>
      <c r="V1296" s="1291"/>
      <c r="W1296" s="1832"/>
      <c r="X1296" s="1225"/>
      <c r="Y1296" s="1306"/>
      <c r="Z1296" s="1302" t="s">
        <v>11869</v>
      </c>
      <c r="AA1296" s="1303" t="s">
        <v>30</v>
      </c>
      <c r="AB1296" s="1304">
        <v>0.85</v>
      </c>
      <c r="AC1296" s="1215"/>
      <c r="AD1296" s="1215"/>
      <c r="AE1296" s="1294"/>
      <c r="AF1296" s="391">
        <f>ROUND(ROUND(ROUND(ROUND(ROUND(G1160+K1268,0)*Q1232,0)*U1292,0)*Y1295,0)*AB1296,0)</f>
        <v>89</v>
      </c>
      <c r="AG1296" s="268"/>
    </row>
    <row r="1297" spans="1:33" ht="17.100000000000001" customHeight="1">
      <c r="A1297" s="243">
        <v>63</v>
      </c>
      <c r="B1297" s="351" t="s">
        <v>10675</v>
      </c>
      <c r="C1297" s="870" t="s">
        <v>15479</v>
      </c>
      <c r="D1297" s="604"/>
      <c r="E1297" s="604"/>
      <c r="F1297" s="1131"/>
      <c r="G1297" s="605"/>
      <c r="H1297" s="605"/>
      <c r="I1297" s="607"/>
      <c r="J1297" s="748"/>
      <c r="K1297" s="748"/>
      <c r="L1297" s="748"/>
      <c r="M1297" s="1250"/>
      <c r="N1297" s="1344"/>
      <c r="O1297" s="1345"/>
      <c r="P1297" s="1250"/>
      <c r="Q1297" s="1346"/>
      <c r="R1297" s="1238"/>
      <c r="S1297" s="1745"/>
      <c r="T1297" s="1250"/>
      <c r="U1297" s="1242"/>
      <c r="V1297" s="1291"/>
      <c r="W1297" s="1233"/>
      <c r="X1297" s="670"/>
      <c r="Y1297" s="1320"/>
      <c r="Z1297" s="1215"/>
      <c r="AA1297" s="1215"/>
      <c r="AB1297" s="1294"/>
      <c r="AC1297" s="1533" t="s">
        <v>167</v>
      </c>
      <c r="AD1297" s="1250">
        <v>5</v>
      </c>
      <c r="AE1297" s="1308" t="s">
        <v>168</v>
      </c>
      <c r="AF1297" s="391">
        <f>ROUND(ROUND(ROUND(ROUND(G1160+K1268,0)*Q1232,0)*U1292,0)-AD1297,0)</f>
        <v>118</v>
      </c>
      <c r="AG1297" s="268"/>
    </row>
    <row r="1298" spans="1:33" ht="17.100000000000001" customHeight="1">
      <c r="A1298" s="243">
        <v>63</v>
      </c>
      <c r="B1298" s="351" t="s">
        <v>10677</v>
      </c>
      <c r="C1298" s="870" t="s">
        <v>15480</v>
      </c>
      <c r="D1298" s="604"/>
      <c r="E1298" s="604"/>
      <c r="F1298" s="1131"/>
      <c r="G1298" s="605"/>
      <c r="H1298" s="605"/>
      <c r="I1298" s="607"/>
      <c r="J1298" s="748"/>
      <c r="K1298" s="748"/>
      <c r="L1298" s="748"/>
      <c r="M1298" s="1250"/>
      <c r="N1298" s="1344"/>
      <c r="O1298" s="1345"/>
      <c r="P1298" s="1250"/>
      <c r="Q1298" s="1346"/>
      <c r="R1298" s="1238"/>
      <c r="S1298" s="1745"/>
      <c r="T1298" s="1250"/>
      <c r="U1298" s="1242"/>
      <c r="V1298" s="1242"/>
      <c r="W1298" s="1234"/>
      <c r="X1298" s="1225"/>
      <c r="Y1298" s="1322"/>
      <c r="Z1298" s="1233" t="s">
        <v>11869</v>
      </c>
      <c r="AA1298" s="670" t="s">
        <v>30</v>
      </c>
      <c r="AB1298" s="1309">
        <v>0.85</v>
      </c>
      <c r="AC1298" s="1745"/>
      <c r="AD1298" s="1250"/>
      <c r="AE1298" s="1308"/>
      <c r="AF1298" s="391">
        <f>ROUND(ROUND(ROUND(ROUND(ROUND(G1160+K1268,0)*Q1232,0)*U1292,0)*AB1298,0)-AD1297,0)</f>
        <v>100</v>
      </c>
      <c r="AG1298" s="268"/>
    </row>
    <row r="1299" spans="1:33" ht="16.7" customHeight="1">
      <c r="A1299" s="243">
        <v>63</v>
      </c>
      <c r="B1299" s="351" t="s">
        <v>10679</v>
      </c>
      <c r="C1299" s="870" t="s">
        <v>15481</v>
      </c>
      <c r="D1299" s="604"/>
      <c r="E1299" s="604"/>
      <c r="F1299" s="1131"/>
      <c r="G1299" s="605"/>
      <c r="H1299" s="605"/>
      <c r="I1299" s="607"/>
      <c r="J1299" s="748"/>
      <c r="K1299" s="748"/>
      <c r="L1299" s="748"/>
      <c r="M1299" s="1250"/>
      <c r="N1299" s="1344"/>
      <c r="O1299" s="1345"/>
      <c r="P1299" s="1250"/>
      <c r="Q1299" s="1346"/>
      <c r="R1299" s="1238"/>
      <c r="S1299" s="1745"/>
      <c r="T1299" s="1250"/>
      <c r="U1299" s="1242"/>
      <c r="V1299" s="1242"/>
      <c r="W1299" s="1684" t="s">
        <v>4703</v>
      </c>
      <c r="X1299" s="1250" t="s">
        <v>30</v>
      </c>
      <c r="Y1299" s="1291">
        <f>$Y$657</f>
        <v>0.7</v>
      </c>
      <c r="Z1299" s="1226"/>
      <c r="AA1299" s="1226"/>
      <c r="AB1299" s="1310"/>
      <c r="AC1299" s="1745"/>
      <c r="AD1299" s="1242"/>
      <c r="AE1299" s="1291"/>
      <c r="AF1299" s="391">
        <f>ROUND(ROUND(ROUND(ROUND(ROUND(G1160+K1268,0)*Q1232,0)*U1292,0)*Y1299,0)-AD1297,0)</f>
        <v>81</v>
      </c>
      <c r="AG1299" s="268"/>
    </row>
    <row r="1300" spans="1:33" ht="16.7" customHeight="1">
      <c r="A1300" s="243">
        <v>63</v>
      </c>
      <c r="B1300" s="351" t="s">
        <v>10681</v>
      </c>
      <c r="C1300" s="870" t="s">
        <v>15482</v>
      </c>
      <c r="D1300" s="604"/>
      <c r="E1300" s="604"/>
      <c r="F1300" s="1131"/>
      <c r="G1300" s="605"/>
      <c r="H1300" s="605"/>
      <c r="I1300" s="607"/>
      <c r="J1300" s="748"/>
      <c r="K1300" s="748"/>
      <c r="L1300" s="748"/>
      <c r="M1300" s="1250"/>
      <c r="N1300" s="1344"/>
      <c r="O1300" s="1345"/>
      <c r="P1300" s="1250"/>
      <c r="Q1300" s="1346"/>
      <c r="R1300" s="1238"/>
      <c r="S1300" s="1745"/>
      <c r="T1300" s="1250"/>
      <c r="U1300" s="1242"/>
      <c r="V1300" s="1242"/>
      <c r="W1300" s="1832"/>
      <c r="X1300" s="1225"/>
      <c r="Y1300" s="1306"/>
      <c r="Z1300" s="1302" t="s">
        <v>11869</v>
      </c>
      <c r="AA1300" s="1303" t="s">
        <v>30</v>
      </c>
      <c r="AB1300" s="1311">
        <v>0.85</v>
      </c>
      <c r="AC1300" s="1745"/>
      <c r="AD1300" s="1242"/>
      <c r="AE1300" s="1291"/>
      <c r="AF1300" s="391">
        <f>ROUND(ROUND(ROUND(ROUND(ROUND(ROUND(G1160+K1268,0)*Q1232,0)*U1292,0)*Y1299,0)*AB1300,0)-AD1297,0)</f>
        <v>68</v>
      </c>
      <c r="AG1300" s="268"/>
    </row>
    <row r="1301" spans="1:33" ht="17.100000000000001" customHeight="1">
      <c r="A1301" s="243">
        <v>63</v>
      </c>
      <c r="B1301" s="351" t="s">
        <v>10683</v>
      </c>
      <c r="C1301" s="870" t="s">
        <v>15483</v>
      </c>
      <c r="D1301" s="604"/>
      <c r="E1301" s="604"/>
      <c r="F1301" s="1131"/>
      <c r="G1301" s="605"/>
      <c r="H1301" s="605"/>
      <c r="I1301" s="607"/>
      <c r="J1301" s="748"/>
      <c r="K1301" s="748"/>
      <c r="L1301" s="748"/>
      <c r="M1301" s="1250"/>
      <c r="N1301" s="1344"/>
      <c r="O1301" s="1345"/>
      <c r="P1301" s="1250"/>
      <c r="Q1301" s="1346"/>
      <c r="R1301" s="1254"/>
      <c r="S1301" s="1745"/>
      <c r="T1301" s="1250"/>
      <c r="U1301" s="1242"/>
      <c r="V1301" s="1242"/>
      <c r="W1301" s="1684" t="s">
        <v>4708</v>
      </c>
      <c r="X1301" s="1250" t="s">
        <v>30</v>
      </c>
      <c r="Y1301" s="1291">
        <f>$Y$659</f>
        <v>0.85</v>
      </c>
      <c r="Z1301" s="1220"/>
      <c r="AA1301" s="1220"/>
      <c r="AB1301" s="1306"/>
      <c r="AC1301" s="1745"/>
      <c r="AD1301" s="1242"/>
      <c r="AE1301" s="1291"/>
      <c r="AF1301" s="391">
        <f>ROUND(ROUND(ROUND(ROUND(ROUND(G1160+K1268,0)*Q1232,0)*U1292,0)*Y1301,0)-AD1297,0)</f>
        <v>100</v>
      </c>
      <c r="AG1301" s="268"/>
    </row>
    <row r="1302" spans="1:33" ht="17.100000000000001" customHeight="1">
      <c r="A1302" s="243">
        <v>63</v>
      </c>
      <c r="B1302" s="351" t="s">
        <v>10685</v>
      </c>
      <c r="C1302" s="870" t="s">
        <v>15484</v>
      </c>
      <c r="D1302" s="604"/>
      <c r="E1302" s="604"/>
      <c r="F1302" s="1131"/>
      <c r="G1302" s="605"/>
      <c r="H1302" s="605"/>
      <c r="I1302" s="607"/>
      <c r="J1302" s="748"/>
      <c r="K1302" s="748"/>
      <c r="L1302" s="748"/>
      <c r="M1302" s="1250"/>
      <c r="N1302" s="1344"/>
      <c r="O1302" s="1352"/>
      <c r="P1302" s="1250"/>
      <c r="Q1302" s="1346"/>
      <c r="R1302" s="1255"/>
      <c r="S1302" s="1746"/>
      <c r="T1302" s="1250"/>
      <c r="U1302" s="1242"/>
      <c r="V1302" s="1242"/>
      <c r="W1302" s="1832"/>
      <c r="X1302" s="1225"/>
      <c r="Y1302" s="1306"/>
      <c r="Z1302" s="1302" t="s">
        <v>11869</v>
      </c>
      <c r="AA1302" s="1303" t="s">
        <v>30</v>
      </c>
      <c r="AB1302" s="1311">
        <v>0.85</v>
      </c>
      <c r="AC1302" s="1746"/>
      <c r="AD1302" s="1220"/>
      <c r="AE1302" s="1306"/>
      <c r="AF1302" s="391">
        <f>ROUND(ROUND(ROUND(ROUND(ROUND(ROUND(G1160+K1268,0)*Q1232,0)*U1292,0)*Y1301,0)*AB1302,0)-AD1297,0)</f>
        <v>84</v>
      </c>
      <c r="AG1302" s="268"/>
    </row>
    <row r="1303" spans="1:33" ht="17.100000000000001" customHeight="1">
      <c r="A1303" s="243">
        <v>63</v>
      </c>
      <c r="B1303" s="351" t="s">
        <v>10687</v>
      </c>
      <c r="C1303" s="870" t="s">
        <v>15485</v>
      </c>
      <c r="D1303" s="604"/>
      <c r="E1303" s="604"/>
      <c r="F1303" s="1580" t="s">
        <v>11607</v>
      </c>
      <c r="G1303" s="633"/>
      <c r="H1303" s="633"/>
      <c r="I1303" s="1095"/>
      <c r="J1303" s="602"/>
      <c r="K1303" s="602"/>
      <c r="L1303" s="1319"/>
      <c r="M1303" s="602"/>
      <c r="N1303" s="1606" t="s">
        <v>14130</v>
      </c>
      <c r="O1303" s="1593" t="s">
        <v>235</v>
      </c>
      <c r="P1303" s="602"/>
      <c r="Q1303" s="1286"/>
      <c r="R1303" s="670"/>
      <c r="S1303" s="670"/>
      <c r="T1303" s="602"/>
      <c r="U1303" s="602"/>
      <c r="V1303" s="602"/>
      <c r="W1303" s="1233"/>
      <c r="X1303" s="670"/>
      <c r="Y1303" s="1320"/>
      <c r="Z1303" s="1215"/>
      <c r="AA1303" s="1215"/>
      <c r="AB1303" s="1215"/>
      <c r="AC1303" s="1215"/>
      <c r="AD1303" s="1215"/>
      <c r="AE1303" s="1294"/>
      <c r="AF1303" s="391">
        <f>ROUND(G1304*Q1304,0)</f>
        <v>262</v>
      </c>
      <c r="AG1303" s="268"/>
    </row>
    <row r="1304" spans="1:33" ht="17.100000000000001" customHeight="1">
      <c r="A1304" s="243">
        <v>63</v>
      </c>
      <c r="B1304" s="351" t="s">
        <v>10689</v>
      </c>
      <c r="C1304" s="870" t="s">
        <v>15486</v>
      </c>
      <c r="D1304" s="604"/>
      <c r="E1304" s="604"/>
      <c r="F1304" s="1765"/>
      <c r="G1304" s="1328">
        <v>374</v>
      </c>
      <c r="H1304" s="605" t="s">
        <v>18</v>
      </c>
      <c r="I1304" s="744"/>
      <c r="J1304" s="605"/>
      <c r="K1304" s="605"/>
      <c r="L1304" s="1321"/>
      <c r="M1304" s="605"/>
      <c r="N1304" s="1758"/>
      <c r="O1304" s="1745"/>
      <c r="P1304" s="1250" t="s">
        <v>163</v>
      </c>
      <c r="Q1304" s="1291">
        <v>0.7</v>
      </c>
      <c r="R1304" s="1250"/>
      <c r="S1304" s="1250"/>
      <c r="T1304" s="605"/>
      <c r="U1304" s="605"/>
      <c r="V1304" s="605"/>
      <c r="W1304" s="1234"/>
      <c r="X1304" s="1225"/>
      <c r="Y1304" s="1322"/>
      <c r="Z1304" s="1233" t="s">
        <v>4700</v>
      </c>
      <c r="AA1304" s="670" t="s">
        <v>163</v>
      </c>
      <c r="AB1304" s="1293">
        <v>0.85</v>
      </c>
      <c r="AC1304" s="1215"/>
      <c r="AD1304" s="1215"/>
      <c r="AE1304" s="1294"/>
      <c r="AF1304" s="391">
        <f>ROUND(ROUND(G1304*Q1304,0)*AB1304,0)</f>
        <v>223</v>
      </c>
      <c r="AG1304" s="268"/>
    </row>
    <row r="1305" spans="1:33" ht="17.100000000000001" customHeight="1">
      <c r="A1305" s="243">
        <v>63</v>
      </c>
      <c r="B1305" s="351" t="s">
        <v>10691</v>
      </c>
      <c r="C1305" s="870" t="s">
        <v>15487</v>
      </c>
      <c r="D1305" s="604"/>
      <c r="E1305" s="604"/>
      <c r="F1305" s="1765"/>
      <c r="G1305" s="638"/>
      <c r="H1305" s="638"/>
      <c r="I1305" s="744"/>
      <c r="J1305" s="604"/>
      <c r="K1305" s="605"/>
      <c r="L1305" s="1321"/>
      <c r="M1305" s="1251"/>
      <c r="N1305" s="1758"/>
      <c r="O1305" s="1745"/>
      <c r="P1305" s="1251"/>
      <c r="Q1305" s="1334"/>
      <c r="R1305" s="1251"/>
      <c r="S1305" s="1251"/>
      <c r="T1305" s="605"/>
      <c r="U1305" s="605"/>
      <c r="V1305" s="605"/>
      <c r="W1305" s="1684" t="s">
        <v>4703</v>
      </c>
      <c r="X1305" s="670" t="s">
        <v>163</v>
      </c>
      <c r="Y1305" s="1305">
        <f>$Y$657</f>
        <v>0.7</v>
      </c>
      <c r="Z1305" s="1226"/>
      <c r="AA1305" s="1226"/>
      <c r="AB1305" s="1226"/>
      <c r="AC1305" s="1226"/>
      <c r="AD1305" s="1226"/>
      <c r="AE1305" s="1310"/>
      <c r="AF1305" s="391">
        <f>ROUND(ROUND(G1304*Q1304,0)*Y1305,0)</f>
        <v>183</v>
      </c>
      <c r="AG1305" s="268"/>
    </row>
    <row r="1306" spans="1:33" ht="17.100000000000001" customHeight="1">
      <c r="A1306" s="243">
        <v>63</v>
      </c>
      <c r="B1306" s="351" t="s">
        <v>10693</v>
      </c>
      <c r="C1306" s="870" t="s">
        <v>15488</v>
      </c>
      <c r="D1306" s="604"/>
      <c r="E1306" s="604"/>
      <c r="F1306" s="1765"/>
      <c r="G1306" s="638"/>
      <c r="H1306" s="638"/>
      <c r="I1306" s="744"/>
      <c r="J1306" s="604"/>
      <c r="K1306" s="605"/>
      <c r="L1306" s="1321"/>
      <c r="M1306" s="1251"/>
      <c r="N1306" s="1758"/>
      <c r="O1306" s="1745"/>
      <c r="P1306" s="1251"/>
      <c r="Q1306" s="1334"/>
      <c r="R1306" s="1251"/>
      <c r="S1306" s="1251"/>
      <c r="T1306" s="605"/>
      <c r="U1306" s="605"/>
      <c r="V1306" s="605"/>
      <c r="W1306" s="1805"/>
      <c r="X1306" s="1225"/>
      <c r="Y1306" s="1306"/>
      <c r="Z1306" s="1302" t="s">
        <v>11869</v>
      </c>
      <c r="AA1306" s="1303" t="s">
        <v>30</v>
      </c>
      <c r="AB1306" s="1304">
        <v>0.85</v>
      </c>
      <c r="AC1306" s="1215"/>
      <c r="AD1306" s="1215"/>
      <c r="AE1306" s="1294"/>
      <c r="AF1306" s="391">
        <f>ROUND(ROUND(ROUND(G1304*Q1304,0)*Y1305,0)*AB1306,0)</f>
        <v>156</v>
      </c>
      <c r="AG1306" s="268"/>
    </row>
    <row r="1307" spans="1:33" ht="17.100000000000001" customHeight="1">
      <c r="A1307" s="243">
        <v>63</v>
      </c>
      <c r="B1307" s="351" t="s">
        <v>10695</v>
      </c>
      <c r="C1307" s="870" t="s">
        <v>15489</v>
      </c>
      <c r="D1307" s="604"/>
      <c r="E1307" s="604"/>
      <c r="F1307" s="1765"/>
      <c r="G1307" s="638"/>
      <c r="H1307" s="638"/>
      <c r="I1307" s="744"/>
      <c r="J1307" s="604"/>
      <c r="K1307" s="605"/>
      <c r="L1307" s="1321"/>
      <c r="M1307" s="1251"/>
      <c r="N1307" s="1758"/>
      <c r="O1307" s="1745"/>
      <c r="P1307" s="1251"/>
      <c r="Q1307" s="1334"/>
      <c r="R1307" s="1251"/>
      <c r="S1307" s="1251"/>
      <c r="T1307" s="605"/>
      <c r="U1307" s="605"/>
      <c r="V1307" s="605"/>
      <c r="W1307" s="1684" t="s">
        <v>4708</v>
      </c>
      <c r="X1307" s="670" t="s">
        <v>30</v>
      </c>
      <c r="Y1307" s="1305">
        <f>$Y$659</f>
        <v>0.85</v>
      </c>
      <c r="Z1307" s="1220"/>
      <c r="AA1307" s="1220"/>
      <c r="AB1307" s="1220"/>
      <c r="AC1307" s="1220"/>
      <c r="AD1307" s="1220"/>
      <c r="AE1307" s="1306"/>
      <c r="AF1307" s="391">
        <f>ROUND(ROUND(G1304*Q1304,0)*Y1307,0)</f>
        <v>223</v>
      </c>
      <c r="AG1307" s="268"/>
    </row>
    <row r="1308" spans="1:33" ht="17.100000000000001" customHeight="1">
      <c r="A1308" s="243">
        <v>63</v>
      </c>
      <c r="B1308" s="351" t="s">
        <v>10697</v>
      </c>
      <c r="C1308" s="870" t="s">
        <v>15490</v>
      </c>
      <c r="D1308" s="604"/>
      <c r="E1308" s="604"/>
      <c r="F1308" s="1765"/>
      <c r="G1308" s="638"/>
      <c r="H1308" s="638"/>
      <c r="I1308" s="744"/>
      <c r="J1308" s="604"/>
      <c r="K1308" s="605"/>
      <c r="L1308" s="1321"/>
      <c r="M1308" s="1251"/>
      <c r="N1308" s="1758"/>
      <c r="O1308" s="1745"/>
      <c r="P1308" s="1251"/>
      <c r="Q1308" s="1334"/>
      <c r="R1308" s="1251"/>
      <c r="S1308" s="1251"/>
      <c r="T1308" s="605"/>
      <c r="U1308" s="605"/>
      <c r="V1308" s="605"/>
      <c r="W1308" s="1805"/>
      <c r="X1308" s="1225"/>
      <c r="Y1308" s="1306"/>
      <c r="Z1308" s="1302" t="s">
        <v>11869</v>
      </c>
      <c r="AA1308" s="1303" t="s">
        <v>30</v>
      </c>
      <c r="AB1308" s="1304">
        <v>0.85</v>
      </c>
      <c r="AC1308" s="1215"/>
      <c r="AD1308" s="1215"/>
      <c r="AE1308" s="1294"/>
      <c r="AF1308" s="391">
        <f>ROUND(ROUND(ROUND(G1304*Q1304,0)*Y1307,0)*AB1308,0)</f>
        <v>190</v>
      </c>
      <c r="AG1308" s="268"/>
    </row>
    <row r="1309" spans="1:33" ht="17.100000000000001" customHeight="1">
      <c r="A1309" s="243">
        <v>63</v>
      </c>
      <c r="B1309" s="351" t="s">
        <v>10699</v>
      </c>
      <c r="C1309" s="870" t="s">
        <v>15491</v>
      </c>
      <c r="D1309" s="604"/>
      <c r="E1309" s="604"/>
      <c r="F1309" s="1765"/>
      <c r="G1309" s="638"/>
      <c r="H1309" s="638"/>
      <c r="I1309" s="744"/>
      <c r="J1309" s="604"/>
      <c r="K1309" s="605"/>
      <c r="L1309" s="1321"/>
      <c r="M1309" s="1251"/>
      <c r="N1309" s="1758"/>
      <c r="O1309" s="1745"/>
      <c r="P1309" s="1251"/>
      <c r="Q1309" s="1334"/>
      <c r="R1309" s="1251"/>
      <c r="S1309" s="1251"/>
      <c r="T1309" s="605"/>
      <c r="U1309" s="605"/>
      <c r="V1309" s="605"/>
      <c r="W1309" s="1233"/>
      <c r="X1309" s="670"/>
      <c r="Y1309" s="1320"/>
      <c r="Z1309" s="1215"/>
      <c r="AA1309" s="1215"/>
      <c r="AB1309" s="1294"/>
      <c r="AC1309" s="1533" t="s">
        <v>167</v>
      </c>
      <c r="AD1309" s="1250">
        <v>5</v>
      </c>
      <c r="AE1309" s="1308" t="s">
        <v>168</v>
      </c>
      <c r="AF1309" s="391">
        <f>ROUND(ROUND(G1304*Q1304,0)-AD1309,0)</f>
        <v>257</v>
      </c>
      <c r="AG1309" s="268"/>
    </row>
    <row r="1310" spans="1:33" ht="17.100000000000001" customHeight="1">
      <c r="A1310" s="243">
        <v>63</v>
      </c>
      <c r="B1310" s="351" t="s">
        <v>10701</v>
      </c>
      <c r="C1310" s="870" t="s">
        <v>15492</v>
      </c>
      <c r="D1310" s="604"/>
      <c r="E1310" s="604"/>
      <c r="F1310" s="1765"/>
      <c r="G1310" s="638"/>
      <c r="H1310" s="638"/>
      <c r="I1310" s="744"/>
      <c r="J1310" s="604"/>
      <c r="K1310" s="605"/>
      <c r="L1310" s="1321"/>
      <c r="M1310" s="1251"/>
      <c r="N1310" s="1758"/>
      <c r="O1310" s="1745"/>
      <c r="P1310" s="1251"/>
      <c r="Q1310" s="1334"/>
      <c r="R1310" s="1251"/>
      <c r="S1310" s="1251"/>
      <c r="T1310" s="605"/>
      <c r="U1310" s="605"/>
      <c r="V1310" s="605"/>
      <c r="W1310" s="1234"/>
      <c r="X1310" s="1225"/>
      <c r="Y1310" s="1322"/>
      <c r="Z1310" s="1233" t="s">
        <v>11869</v>
      </c>
      <c r="AA1310" s="670" t="s">
        <v>30</v>
      </c>
      <c r="AB1310" s="1309">
        <v>0.85</v>
      </c>
      <c r="AC1310" s="1745"/>
      <c r="AD1310" s="1250"/>
      <c r="AE1310" s="1308"/>
      <c r="AF1310" s="391">
        <f>ROUND(ROUND(ROUND(G1304*Q1304,0)*AB1310,0)-AD1309,0)</f>
        <v>218</v>
      </c>
      <c r="AG1310" s="268"/>
    </row>
    <row r="1311" spans="1:33" ht="17.100000000000001" customHeight="1">
      <c r="A1311" s="243">
        <v>63</v>
      </c>
      <c r="B1311" s="351" t="s">
        <v>10703</v>
      </c>
      <c r="C1311" s="870" t="s">
        <v>15493</v>
      </c>
      <c r="D1311" s="604"/>
      <c r="E1311" s="604"/>
      <c r="F1311" s="1765"/>
      <c r="G1311" s="638"/>
      <c r="H1311" s="638"/>
      <c r="I1311" s="744"/>
      <c r="J1311" s="604"/>
      <c r="K1311" s="605"/>
      <c r="L1311" s="1321"/>
      <c r="M1311" s="1251"/>
      <c r="N1311" s="1758"/>
      <c r="O1311" s="1252"/>
      <c r="P1311" s="1251"/>
      <c r="Q1311" s="1334"/>
      <c r="R1311" s="1251"/>
      <c r="S1311" s="1251"/>
      <c r="T1311" s="605"/>
      <c r="U1311" s="605"/>
      <c r="V1311" s="605"/>
      <c r="W1311" s="1684" t="s">
        <v>4703</v>
      </c>
      <c r="X1311" s="1250" t="s">
        <v>30</v>
      </c>
      <c r="Y1311" s="1291">
        <v>0.7</v>
      </c>
      <c r="Z1311" s="1226"/>
      <c r="AA1311" s="1226"/>
      <c r="AB1311" s="1310"/>
      <c r="AC1311" s="1745"/>
      <c r="AD1311" s="1242"/>
      <c r="AE1311" s="1291"/>
      <c r="AF1311" s="391">
        <f>ROUND(ROUND(ROUND(G1304*Q1304,0)*Y1311,0)-AD1309,0)</f>
        <v>178</v>
      </c>
      <c r="AG1311" s="268"/>
    </row>
    <row r="1312" spans="1:33" ht="17.100000000000001" customHeight="1">
      <c r="A1312" s="243">
        <v>63</v>
      </c>
      <c r="B1312" s="351" t="s">
        <v>10705</v>
      </c>
      <c r="C1312" s="870" t="s">
        <v>15494</v>
      </c>
      <c r="D1312" s="604"/>
      <c r="E1312" s="604"/>
      <c r="F1312" s="1765"/>
      <c r="G1312" s="638"/>
      <c r="H1312" s="638"/>
      <c r="I1312" s="744"/>
      <c r="J1312" s="604"/>
      <c r="K1312" s="605"/>
      <c r="L1312" s="1321"/>
      <c r="M1312" s="1251"/>
      <c r="N1312" s="1758"/>
      <c r="O1312" s="1252"/>
      <c r="P1312" s="1251"/>
      <c r="Q1312" s="1334"/>
      <c r="R1312" s="1251"/>
      <c r="S1312" s="1251"/>
      <c r="T1312" s="605"/>
      <c r="U1312" s="605"/>
      <c r="V1312" s="605"/>
      <c r="W1312" s="1805"/>
      <c r="X1312" s="1225"/>
      <c r="Y1312" s="1306"/>
      <c r="Z1312" s="1302" t="s">
        <v>11869</v>
      </c>
      <c r="AA1312" s="1303" t="s">
        <v>30</v>
      </c>
      <c r="AB1312" s="1311">
        <v>0.85</v>
      </c>
      <c r="AC1312" s="1745"/>
      <c r="AD1312" s="1242"/>
      <c r="AE1312" s="1291"/>
      <c r="AF1312" s="391">
        <f>ROUND(ROUND(ROUND(ROUND(G1304*Q1304,0)*Y1311,0)*AB1312,0)-AD1309,0)</f>
        <v>151</v>
      </c>
      <c r="AG1312" s="268"/>
    </row>
    <row r="1313" spans="1:33" ht="17.100000000000001" customHeight="1">
      <c r="A1313" s="243">
        <v>63</v>
      </c>
      <c r="B1313" s="351" t="s">
        <v>10707</v>
      </c>
      <c r="C1313" s="870" t="s">
        <v>15495</v>
      </c>
      <c r="D1313" s="604"/>
      <c r="E1313" s="604"/>
      <c r="F1313" s="637"/>
      <c r="G1313" s="638"/>
      <c r="H1313" s="638"/>
      <c r="I1313" s="744"/>
      <c r="J1313" s="604"/>
      <c r="K1313" s="605"/>
      <c r="L1313" s="1321"/>
      <c r="M1313" s="1251"/>
      <c r="N1313" s="1339"/>
      <c r="O1313" s="1252"/>
      <c r="P1313" s="1251"/>
      <c r="Q1313" s="1334"/>
      <c r="R1313" s="1251"/>
      <c r="S1313" s="1251"/>
      <c r="T1313" s="605"/>
      <c r="U1313" s="605"/>
      <c r="V1313" s="605"/>
      <c r="W1313" s="1684" t="s">
        <v>4708</v>
      </c>
      <c r="X1313" s="1250" t="s">
        <v>30</v>
      </c>
      <c r="Y1313" s="1291">
        <v>0.85</v>
      </c>
      <c r="Z1313" s="1220"/>
      <c r="AA1313" s="1220"/>
      <c r="AB1313" s="1306"/>
      <c r="AC1313" s="1745"/>
      <c r="AD1313" s="1242"/>
      <c r="AE1313" s="1291"/>
      <c r="AF1313" s="391">
        <f>ROUND(ROUND(ROUND(G1304*Q1304,0)*Y1313,0)-AD1309,0)</f>
        <v>218</v>
      </c>
      <c r="AG1313" s="268"/>
    </row>
    <row r="1314" spans="1:33" ht="17.100000000000001" customHeight="1">
      <c r="A1314" s="243">
        <v>63</v>
      </c>
      <c r="B1314" s="351" t="s">
        <v>10709</v>
      </c>
      <c r="C1314" s="870" t="s">
        <v>15496</v>
      </c>
      <c r="D1314" s="604"/>
      <c r="E1314" s="604"/>
      <c r="F1314" s="637"/>
      <c r="G1314" s="638"/>
      <c r="H1314" s="638"/>
      <c r="I1314" s="744"/>
      <c r="J1314" s="604"/>
      <c r="K1314" s="605"/>
      <c r="L1314" s="1321"/>
      <c r="M1314" s="1251"/>
      <c r="N1314" s="1339"/>
      <c r="O1314" s="1252"/>
      <c r="P1314" s="1251"/>
      <c r="Q1314" s="1334"/>
      <c r="R1314" s="1251"/>
      <c r="S1314" s="1251"/>
      <c r="T1314" s="605"/>
      <c r="U1314" s="605"/>
      <c r="V1314" s="605"/>
      <c r="W1314" s="1805"/>
      <c r="X1314" s="1225"/>
      <c r="Y1314" s="1306"/>
      <c r="Z1314" s="1302" t="s">
        <v>11869</v>
      </c>
      <c r="AA1314" s="1303" t="s">
        <v>30</v>
      </c>
      <c r="AB1314" s="1311">
        <v>0.85</v>
      </c>
      <c r="AC1314" s="1746"/>
      <c r="AD1314" s="1220"/>
      <c r="AE1314" s="1306"/>
      <c r="AF1314" s="391">
        <f>ROUND(ROUND(ROUND(ROUND(G1304*Q1304,0)*Y1313,0)*AB1314,0)-AD1309,0)</f>
        <v>185</v>
      </c>
      <c r="AG1314" s="268"/>
    </row>
    <row r="1315" spans="1:33" ht="17.100000000000001" customHeight="1">
      <c r="A1315" s="243">
        <v>63</v>
      </c>
      <c r="B1315" s="351" t="s">
        <v>10711</v>
      </c>
      <c r="C1315" s="870" t="s">
        <v>15497</v>
      </c>
      <c r="D1315" s="604"/>
      <c r="E1315" s="604"/>
      <c r="F1315" s="1252"/>
      <c r="G1315" s="638"/>
      <c r="H1315" s="638"/>
      <c r="I1315" s="607"/>
      <c r="J1315" s="646"/>
      <c r="K1315" s="748"/>
      <c r="L1315" s="748"/>
      <c r="M1315" s="605"/>
      <c r="N1315" s="1102"/>
      <c r="O1315" s="604"/>
      <c r="P1315" s="605"/>
      <c r="Q1315" s="607"/>
      <c r="R1315" s="1749" t="s">
        <v>11301</v>
      </c>
      <c r="S1315" s="1622" t="s">
        <v>235</v>
      </c>
      <c r="T1315" s="602"/>
      <c r="U1315" s="602"/>
      <c r="V1315" s="1286"/>
      <c r="W1315" s="1233"/>
      <c r="X1315" s="670"/>
      <c r="Y1315" s="1320"/>
      <c r="Z1315" s="1215"/>
      <c r="AA1315" s="1215"/>
      <c r="AB1315" s="1215"/>
      <c r="AC1315" s="1215"/>
      <c r="AD1315" s="1215"/>
      <c r="AE1315" s="1294"/>
      <c r="AF1315" s="391">
        <f>ROUND(ROUND(G1304*Q1304,0)*U1316,0)</f>
        <v>183</v>
      </c>
      <c r="AG1315" s="268"/>
    </row>
    <row r="1316" spans="1:33" ht="17.100000000000001" customHeight="1">
      <c r="A1316" s="243">
        <v>63</v>
      </c>
      <c r="B1316" s="351" t="s">
        <v>10713</v>
      </c>
      <c r="C1316" s="870" t="s">
        <v>15498</v>
      </c>
      <c r="D1316" s="604"/>
      <c r="E1316" s="604"/>
      <c r="F1316" s="1252"/>
      <c r="G1316" s="1328"/>
      <c r="H1316" s="605"/>
      <c r="I1316" s="607"/>
      <c r="J1316" s="646"/>
      <c r="K1316" s="748"/>
      <c r="L1316" s="748"/>
      <c r="M1316" s="605"/>
      <c r="N1316" s="1102"/>
      <c r="O1316" s="604"/>
      <c r="P1316" s="605"/>
      <c r="Q1316" s="607"/>
      <c r="R1316" s="1758"/>
      <c r="S1316" s="1745"/>
      <c r="T1316" s="1250" t="s">
        <v>30</v>
      </c>
      <c r="U1316" s="1242">
        <v>0.7</v>
      </c>
      <c r="V1316" s="607"/>
      <c r="W1316" s="1234"/>
      <c r="X1316" s="1225"/>
      <c r="Y1316" s="1322"/>
      <c r="Z1316" s="1233" t="s">
        <v>11869</v>
      </c>
      <c r="AA1316" s="670" t="s">
        <v>30</v>
      </c>
      <c r="AB1316" s="1293">
        <v>0.85</v>
      </c>
      <c r="AC1316" s="1215"/>
      <c r="AD1316" s="1215"/>
      <c r="AE1316" s="1294"/>
      <c r="AF1316" s="391">
        <f>ROUND(ROUND(ROUND(G1304*Q1304,0)*U1316,0)*AB1316,0)</f>
        <v>156</v>
      </c>
      <c r="AG1316" s="268"/>
    </row>
    <row r="1317" spans="1:33" ht="17.100000000000001" customHeight="1">
      <c r="A1317" s="243">
        <v>63</v>
      </c>
      <c r="B1317" s="351" t="s">
        <v>10715</v>
      </c>
      <c r="C1317" s="870" t="s">
        <v>15499</v>
      </c>
      <c r="D1317" s="604"/>
      <c r="E1317" s="604"/>
      <c r="F1317" s="1131"/>
      <c r="G1317" s="605"/>
      <c r="H1317" s="605"/>
      <c r="I1317" s="607"/>
      <c r="J1317" s="646"/>
      <c r="K1317" s="748"/>
      <c r="L1317" s="748"/>
      <c r="M1317" s="1250"/>
      <c r="N1317" s="1344"/>
      <c r="O1317" s="1345"/>
      <c r="P1317" s="1250"/>
      <c r="Q1317" s="1346"/>
      <c r="R1317" s="1758"/>
      <c r="S1317" s="1745"/>
      <c r="T1317" s="1250"/>
      <c r="U1317" s="1242"/>
      <c r="V1317" s="1291"/>
      <c r="W1317" s="1684" t="s">
        <v>4703</v>
      </c>
      <c r="X1317" s="670" t="s">
        <v>30</v>
      </c>
      <c r="Y1317" s="1305">
        <f>$Y$657</f>
        <v>0.7</v>
      </c>
      <c r="Z1317" s="1226"/>
      <c r="AA1317" s="1226"/>
      <c r="AB1317" s="1226"/>
      <c r="AC1317" s="1226"/>
      <c r="AD1317" s="1226"/>
      <c r="AE1317" s="1310"/>
      <c r="AF1317" s="391">
        <f>ROUND(ROUND(ROUND(G1304*Q1304,0)*U1316,0)*Y1317,0)</f>
        <v>128</v>
      </c>
      <c r="AG1317" s="268"/>
    </row>
    <row r="1318" spans="1:33" ht="17.100000000000001" customHeight="1">
      <c r="A1318" s="243">
        <v>63</v>
      </c>
      <c r="B1318" s="351" t="s">
        <v>10717</v>
      </c>
      <c r="C1318" s="870" t="s">
        <v>15500</v>
      </c>
      <c r="D1318" s="604"/>
      <c r="E1318" s="604"/>
      <c r="F1318" s="1131"/>
      <c r="G1318" s="605"/>
      <c r="H1318" s="605"/>
      <c r="I1318" s="607"/>
      <c r="J1318" s="646"/>
      <c r="K1318" s="748"/>
      <c r="L1318" s="748"/>
      <c r="M1318" s="1250"/>
      <c r="N1318" s="1344"/>
      <c r="O1318" s="1345"/>
      <c r="P1318" s="1250"/>
      <c r="Q1318" s="1346"/>
      <c r="R1318" s="1758"/>
      <c r="S1318" s="1745"/>
      <c r="T1318" s="1250"/>
      <c r="U1318" s="1242"/>
      <c r="V1318" s="1291"/>
      <c r="W1318" s="1805"/>
      <c r="X1318" s="1225"/>
      <c r="Y1318" s="1306"/>
      <c r="Z1318" s="1302" t="s">
        <v>11869</v>
      </c>
      <c r="AA1318" s="1303" t="s">
        <v>30</v>
      </c>
      <c r="AB1318" s="1304">
        <v>0.85</v>
      </c>
      <c r="AC1318" s="1215"/>
      <c r="AD1318" s="1215"/>
      <c r="AE1318" s="1294"/>
      <c r="AF1318" s="391">
        <f>ROUND(ROUND(ROUND(ROUND(G1304*Q1304,0)*U1316,0)*Y1317,0)*AB1318,0)</f>
        <v>109</v>
      </c>
      <c r="AG1318" s="268"/>
    </row>
    <row r="1319" spans="1:33" ht="17.100000000000001" customHeight="1">
      <c r="A1319" s="243">
        <v>63</v>
      </c>
      <c r="B1319" s="351" t="s">
        <v>10719</v>
      </c>
      <c r="C1319" s="870" t="s">
        <v>15501</v>
      </c>
      <c r="D1319" s="604"/>
      <c r="E1319" s="604"/>
      <c r="F1319" s="1131"/>
      <c r="G1319" s="605"/>
      <c r="H1319" s="605"/>
      <c r="I1319" s="607"/>
      <c r="J1319" s="646"/>
      <c r="K1319" s="748"/>
      <c r="L1319" s="748"/>
      <c r="M1319" s="1250"/>
      <c r="N1319" s="1344"/>
      <c r="O1319" s="1345"/>
      <c r="P1319" s="1250"/>
      <c r="Q1319" s="1346"/>
      <c r="R1319" s="1758"/>
      <c r="S1319" s="1745"/>
      <c r="T1319" s="1250"/>
      <c r="U1319" s="1242"/>
      <c r="V1319" s="1291"/>
      <c r="W1319" s="1684" t="s">
        <v>4708</v>
      </c>
      <c r="X1319" s="670" t="s">
        <v>30</v>
      </c>
      <c r="Y1319" s="1305">
        <f>$Y$659</f>
        <v>0.85</v>
      </c>
      <c r="Z1319" s="1220"/>
      <c r="AA1319" s="1220"/>
      <c r="AB1319" s="1220"/>
      <c r="AC1319" s="1220"/>
      <c r="AD1319" s="1220"/>
      <c r="AE1319" s="1306"/>
      <c r="AF1319" s="391">
        <f>ROUND(ROUND(ROUND(G1304*Q1304,0)*U1316,0)*Y1319,0)</f>
        <v>156</v>
      </c>
      <c r="AG1319" s="268"/>
    </row>
    <row r="1320" spans="1:33" ht="17.100000000000001" customHeight="1">
      <c r="A1320" s="243">
        <v>63</v>
      </c>
      <c r="B1320" s="351" t="s">
        <v>10721</v>
      </c>
      <c r="C1320" s="870" t="s">
        <v>15502</v>
      </c>
      <c r="D1320" s="604"/>
      <c r="E1320" s="604"/>
      <c r="F1320" s="1131"/>
      <c r="G1320" s="605"/>
      <c r="H1320" s="605"/>
      <c r="I1320" s="607"/>
      <c r="J1320" s="646"/>
      <c r="K1320" s="748"/>
      <c r="L1320" s="748"/>
      <c r="M1320" s="1250"/>
      <c r="N1320" s="1344"/>
      <c r="O1320" s="1345"/>
      <c r="P1320" s="1250"/>
      <c r="Q1320" s="1346"/>
      <c r="R1320" s="1758"/>
      <c r="S1320" s="1745"/>
      <c r="T1320" s="1250"/>
      <c r="U1320" s="1242"/>
      <c r="V1320" s="1291"/>
      <c r="W1320" s="1805"/>
      <c r="X1320" s="1225"/>
      <c r="Y1320" s="1306"/>
      <c r="Z1320" s="1302" t="s">
        <v>11869</v>
      </c>
      <c r="AA1320" s="1303" t="s">
        <v>30</v>
      </c>
      <c r="AB1320" s="1304">
        <v>0.85</v>
      </c>
      <c r="AC1320" s="1215"/>
      <c r="AD1320" s="1215"/>
      <c r="AE1320" s="1294"/>
      <c r="AF1320" s="391">
        <f>ROUND(ROUND(ROUND(ROUND(G1304*Q1304,0)*U1316,0)*Y1319,0)*AB1320,0)</f>
        <v>133</v>
      </c>
      <c r="AG1320" s="268"/>
    </row>
    <row r="1321" spans="1:33" ht="17.100000000000001" customHeight="1">
      <c r="A1321" s="243">
        <v>63</v>
      </c>
      <c r="B1321" s="351" t="s">
        <v>10723</v>
      </c>
      <c r="C1321" s="870" t="s">
        <v>15503</v>
      </c>
      <c r="D1321" s="604"/>
      <c r="E1321" s="604"/>
      <c r="F1321" s="1131"/>
      <c r="G1321" s="605"/>
      <c r="H1321" s="605"/>
      <c r="I1321" s="607"/>
      <c r="J1321" s="646"/>
      <c r="K1321" s="748"/>
      <c r="L1321" s="748"/>
      <c r="M1321" s="1250"/>
      <c r="N1321" s="1344"/>
      <c r="O1321" s="1345"/>
      <c r="P1321" s="1250"/>
      <c r="Q1321" s="1346"/>
      <c r="R1321" s="1758"/>
      <c r="S1321" s="1745"/>
      <c r="T1321" s="1250"/>
      <c r="U1321" s="1242"/>
      <c r="V1321" s="1291"/>
      <c r="W1321" s="1233"/>
      <c r="X1321" s="670"/>
      <c r="Y1321" s="1320"/>
      <c r="Z1321" s="1215"/>
      <c r="AA1321" s="1215"/>
      <c r="AB1321" s="1294"/>
      <c r="AC1321" s="1533" t="s">
        <v>167</v>
      </c>
      <c r="AD1321" s="1250">
        <v>5</v>
      </c>
      <c r="AE1321" s="1308" t="s">
        <v>168</v>
      </c>
      <c r="AF1321" s="391">
        <f>ROUND(ROUND(ROUND(G1304*Q1304,0)*U1316,0)-AD1321,0)</f>
        <v>178</v>
      </c>
      <c r="AG1321" s="268"/>
    </row>
    <row r="1322" spans="1:33" ht="17.100000000000001" customHeight="1">
      <c r="A1322" s="243">
        <v>63</v>
      </c>
      <c r="B1322" s="351" t="s">
        <v>10725</v>
      </c>
      <c r="C1322" s="870" t="s">
        <v>15504</v>
      </c>
      <c r="D1322" s="604"/>
      <c r="E1322" s="604"/>
      <c r="F1322" s="1131"/>
      <c r="G1322" s="605"/>
      <c r="H1322" s="605"/>
      <c r="I1322" s="607"/>
      <c r="J1322" s="646"/>
      <c r="K1322" s="748"/>
      <c r="L1322" s="748"/>
      <c r="M1322" s="1250"/>
      <c r="N1322" s="1344"/>
      <c r="O1322" s="1345"/>
      <c r="P1322" s="1250"/>
      <c r="Q1322" s="1346"/>
      <c r="R1322" s="1758"/>
      <c r="S1322" s="1745"/>
      <c r="T1322" s="1250"/>
      <c r="U1322" s="1242"/>
      <c r="V1322" s="1291"/>
      <c r="W1322" s="1234"/>
      <c r="X1322" s="1225"/>
      <c r="Y1322" s="1322"/>
      <c r="Z1322" s="1233" t="s">
        <v>11869</v>
      </c>
      <c r="AA1322" s="670" t="s">
        <v>30</v>
      </c>
      <c r="AB1322" s="1309">
        <v>0.85</v>
      </c>
      <c r="AC1322" s="1745"/>
      <c r="AD1322" s="1250"/>
      <c r="AE1322" s="1308"/>
      <c r="AF1322" s="391">
        <f>ROUND(ROUND(ROUND(ROUND(G1304*Q1304,0)*U1316,0)*AB1322,0)-AD1321,0)</f>
        <v>151</v>
      </c>
      <c r="AG1322" s="268"/>
    </row>
    <row r="1323" spans="1:33" ht="17.100000000000001" customHeight="1">
      <c r="A1323" s="243">
        <v>63</v>
      </c>
      <c r="B1323" s="351" t="s">
        <v>10727</v>
      </c>
      <c r="C1323" s="870" t="s">
        <v>15505</v>
      </c>
      <c r="D1323" s="604"/>
      <c r="E1323" s="604"/>
      <c r="F1323" s="1131"/>
      <c r="G1323" s="605"/>
      <c r="H1323" s="605"/>
      <c r="I1323" s="607"/>
      <c r="J1323" s="646"/>
      <c r="K1323" s="748"/>
      <c r="L1323" s="748"/>
      <c r="M1323" s="1250"/>
      <c r="N1323" s="1344"/>
      <c r="O1323" s="1345"/>
      <c r="P1323" s="1250"/>
      <c r="Q1323" s="1346"/>
      <c r="R1323" s="1758"/>
      <c r="S1323" s="1246"/>
      <c r="T1323" s="1250"/>
      <c r="U1323" s="1242"/>
      <c r="V1323" s="1291"/>
      <c r="W1323" s="1684" t="s">
        <v>4703</v>
      </c>
      <c r="X1323" s="1250" t="s">
        <v>30</v>
      </c>
      <c r="Y1323" s="1291">
        <f>$Y$657</f>
        <v>0.7</v>
      </c>
      <c r="Z1323" s="1226"/>
      <c r="AA1323" s="1226"/>
      <c r="AB1323" s="1310"/>
      <c r="AC1323" s="1745"/>
      <c r="AD1323" s="1242"/>
      <c r="AE1323" s="1291"/>
      <c r="AF1323" s="391">
        <f>ROUND(ROUND(ROUND(ROUND(G1304*Q1304,0)*U1316,0)*Y1323,0)-AD1321,0)</f>
        <v>123</v>
      </c>
      <c r="AG1323" s="268"/>
    </row>
    <row r="1324" spans="1:33" ht="17.100000000000001" customHeight="1">
      <c r="A1324" s="243">
        <v>63</v>
      </c>
      <c r="B1324" s="351" t="s">
        <v>10729</v>
      </c>
      <c r="C1324" s="870" t="s">
        <v>15506</v>
      </c>
      <c r="D1324" s="604"/>
      <c r="E1324" s="604"/>
      <c r="F1324" s="1131"/>
      <c r="G1324" s="605"/>
      <c r="H1324" s="605"/>
      <c r="I1324" s="607"/>
      <c r="J1324" s="646"/>
      <c r="K1324" s="748"/>
      <c r="L1324" s="748"/>
      <c r="M1324" s="1250"/>
      <c r="N1324" s="1344"/>
      <c r="O1324" s="1345"/>
      <c r="P1324" s="1250"/>
      <c r="Q1324" s="1346"/>
      <c r="R1324" s="1758"/>
      <c r="S1324" s="1246"/>
      <c r="T1324" s="1250"/>
      <c r="U1324" s="1242"/>
      <c r="V1324" s="1291"/>
      <c r="W1324" s="1805"/>
      <c r="X1324" s="1225"/>
      <c r="Y1324" s="1306"/>
      <c r="Z1324" s="1302" t="s">
        <v>11869</v>
      </c>
      <c r="AA1324" s="1303" t="s">
        <v>30</v>
      </c>
      <c r="AB1324" s="1311">
        <v>0.85</v>
      </c>
      <c r="AC1324" s="1745"/>
      <c r="AD1324" s="1242"/>
      <c r="AE1324" s="1291"/>
      <c r="AF1324" s="391">
        <f>ROUND(ROUND(ROUND(ROUND(ROUND(G1304*Q1304,0)*U1316,0)*Y1323,0)*AB1324,0)-AD1321,0)</f>
        <v>104</v>
      </c>
      <c r="AG1324" s="268"/>
    </row>
    <row r="1325" spans="1:33" ht="17.100000000000001" customHeight="1">
      <c r="A1325" s="243">
        <v>63</v>
      </c>
      <c r="B1325" s="351" t="s">
        <v>10731</v>
      </c>
      <c r="C1325" s="870" t="s">
        <v>15507</v>
      </c>
      <c r="D1325" s="604"/>
      <c r="E1325" s="604"/>
      <c r="F1325" s="1131"/>
      <c r="G1325" s="605"/>
      <c r="H1325" s="605"/>
      <c r="I1325" s="607"/>
      <c r="J1325" s="646"/>
      <c r="K1325" s="748"/>
      <c r="L1325" s="748"/>
      <c r="M1325" s="1250"/>
      <c r="N1325" s="1344"/>
      <c r="O1325" s="1345"/>
      <c r="P1325" s="1250"/>
      <c r="Q1325" s="1346"/>
      <c r="R1325" s="1758"/>
      <c r="S1325" s="1246"/>
      <c r="T1325" s="1250"/>
      <c r="U1325" s="1242"/>
      <c r="V1325" s="1291"/>
      <c r="W1325" s="1684" t="s">
        <v>4708</v>
      </c>
      <c r="X1325" s="1250" t="s">
        <v>30</v>
      </c>
      <c r="Y1325" s="1291">
        <f>$Y$659</f>
        <v>0.85</v>
      </c>
      <c r="Z1325" s="1220"/>
      <c r="AA1325" s="1220"/>
      <c r="AB1325" s="1306"/>
      <c r="AC1325" s="1745"/>
      <c r="AD1325" s="1242"/>
      <c r="AE1325" s="1291"/>
      <c r="AF1325" s="391">
        <f>ROUND(ROUND(ROUND(ROUND(G1304*Q1304,0)*U1316,0)*Y1325,0)-AD1321,0)</f>
        <v>151</v>
      </c>
      <c r="AG1325" s="268"/>
    </row>
    <row r="1326" spans="1:33" ht="17.100000000000001" customHeight="1">
      <c r="A1326" s="243">
        <v>63</v>
      </c>
      <c r="B1326" s="351" t="s">
        <v>10733</v>
      </c>
      <c r="C1326" s="870" t="s">
        <v>15508</v>
      </c>
      <c r="D1326" s="604"/>
      <c r="E1326" s="604"/>
      <c r="F1326" s="1131"/>
      <c r="G1326" s="605"/>
      <c r="H1326" s="605"/>
      <c r="I1326" s="607"/>
      <c r="J1326" s="646"/>
      <c r="K1326" s="748"/>
      <c r="L1326" s="748"/>
      <c r="M1326" s="1250"/>
      <c r="N1326" s="1344"/>
      <c r="O1326" s="1345"/>
      <c r="P1326" s="1250"/>
      <c r="Q1326" s="1346"/>
      <c r="R1326" s="1238"/>
      <c r="S1326" s="1246"/>
      <c r="T1326" s="1250"/>
      <c r="U1326" s="1242"/>
      <c r="V1326" s="1291"/>
      <c r="W1326" s="1805"/>
      <c r="X1326" s="1225"/>
      <c r="Y1326" s="1306"/>
      <c r="Z1326" s="1302" t="s">
        <v>11869</v>
      </c>
      <c r="AA1326" s="1303" t="s">
        <v>30</v>
      </c>
      <c r="AB1326" s="1311">
        <v>0.85</v>
      </c>
      <c r="AC1326" s="1746"/>
      <c r="AD1326" s="1220"/>
      <c r="AE1326" s="1306"/>
      <c r="AF1326" s="391">
        <f>ROUND(ROUND(ROUND(ROUND(ROUND(G1304*Q1304,0)*U1316,0)*Y1325,0)*AB1326,0)-AD1321,0)</f>
        <v>128</v>
      </c>
      <c r="AG1326" s="268"/>
    </row>
    <row r="1327" spans="1:33" ht="17.100000000000001" customHeight="1">
      <c r="A1327" s="243">
        <v>63</v>
      </c>
      <c r="B1327" s="351" t="s">
        <v>10735</v>
      </c>
      <c r="C1327" s="870" t="s">
        <v>15509</v>
      </c>
      <c r="D1327" s="604"/>
      <c r="E1327" s="604"/>
      <c r="F1327" s="1131"/>
      <c r="G1327" s="605"/>
      <c r="H1327" s="605"/>
      <c r="I1327" s="607"/>
      <c r="J1327" s="646"/>
      <c r="K1327" s="748"/>
      <c r="L1327" s="748"/>
      <c r="M1327" s="1250"/>
      <c r="N1327" s="1344"/>
      <c r="O1327" s="1345"/>
      <c r="P1327" s="1250"/>
      <c r="Q1327" s="1346"/>
      <c r="R1327" s="1246"/>
      <c r="S1327" s="1622" t="s">
        <v>237</v>
      </c>
      <c r="T1327" s="670"/>
      <c r="U1327" s="1348"/>
      <c r="V1327" s="1305"/>
      <c r="W1327" s="1233"/>
      <c r="X1327" s="670"/>
      <c r="Y1327" s="1320"/>
      <c r="Z1327" s="1215"/>
      <c r="AA1327" s="1215"/>
      <c r="AB1327" s="1215"/>
      <c r="AC1327" s="1215"/>
      <c r="AD1327" s="1215"/>
      <c r="AE1327" s="1294"/>
      <c r="AF1327" s="391">
        <f>ROUND(ROUND(G1304*Q1304,0)*U1328,0)</f>
        <v>131</v>
      </c>
      <c r="AG1327" s="268"/>
    </row>
    <row r="1328" spans="1:33" ht="17.100000000000001" customHeight="1">
      <c r="A1328" s="243">
        <v>63</v>
      </c>
      <c r="B1328" s="351" t="s">
        <v>10737</v>
      </c>
      <c r="C1328" s="870" t="s">
        <v>15510</v>
      </c>
      <c r="D1328" s="604"/>
      <c r="E1328" s="604"/>
      <c r="F1328" s="1131"/>
      <c r="G1328" s="605"/>
      <c r="H1328" s="605"/>
      <c r="I1328" s="607"/>
      <c r="J1328" s="646"/>
      <c r="K1328" s="748"/>
      <c r="L1328" s="748"/>
      <c r="M1328" s="1250"/>
      <c r="N1328" s="1344"/>
      <c r="O1328" s="1345"/>
      <c r="P1328" s="1250"/>
      <c r="Q1328" s="1346"/>
      <c r="R1328" s="1246"/>
      <c r="S1328" s="1745"/>
      <c r="T1328" s="1250" t="s">
        <v>30</v>
      </c>
      <c r="U1328" s="1242">
        <v>0.5</v>
      </c>
      <c r="V1328" s="1291"/>
      <c r="W1328" s="1234"/>
      <c r="X1328" s="1225"/>
      <c r="Y1328" s="1322"/>
      <c r="Z1328" s="1233" t="s">
        <v>11869</v>
      </c>
      <c r="AA1328" s="670" t="s">
        <v>30</v>
      </c>
      <c r="AB1328" s="1293">
        <v>0.85</v>
      </c>
      <c r="AC1328" s="1215"/>
      <c r="AD1328" s="1215"/>
      <c r="AE1328" s="1294"/>
      <c r="AF1328" s="391">
        <f>ROUND(ROUND(ROUND(G1304*Q1304,0)*U1328,0)*AB1328,0)</f>
        <v>111</v>
      </c>
      <c r="AG1328" s="268"/>
    </row>
    <row r="1329" spans="1:33" ht="17.100000000000001" customHeight="1">
      <c r="A1329" s="243">
        <v>63</v>
      </c>
      <c r="B1329" s="351" t="s">
        <v>10739</v>
      </c>
      <c r="C1329" s="870" t="s">
        <v>15511</v>
      </c>
      <c r="D1329" s="604"/>
      <c r="E1329" s="604"/>
      <c r="F1329" s="1131"/>
      <c r="G1329" s="605"/>
      <c r="H1329" s="605"/>
      <c r="I1329" s="607"/>
      <c r="J1329" s="646"/>
      <c r="K1329" s="748"/>
      <c r="L1329" s="748"/>
      <c r="M1329" s="1250"/>
      <c r="N1329" s="1344"/>
      <c r="O1329" s="1345"/>
      <c r="P1329" s="1250"/>
      <c r="Q1329" s="1346"/>
      <c r="R1329" s="1246"/>
      <c r="S1329" s="1745"/>
      <c r="T1329" s="1250"/>
      <c r="U1329" s="1242"/>
      <c r="V1329" s="1291"/>
      <c r="W1329" s="1684" t="s">
        <v>4703</v>
      </c>
      <c r="X1329" s="670" t="s">
        <v>30</v>
      </c>
      <c r="Y1329" s="1305">
        <f>$Y$657</f>
        <v>0.7</v>
      </c>
      <c r="Z1329" s="1226"/>
      <c r="AA1329" s="1226"/>
      <c r="AB1329" s="1226"/>
      <c r="AC1329" s="1226"/>
      <c r="AD1329" s="1226"/>
      <c r="AE1329" s="1310"/>
      <c r="AF1329" s="391">
        <f>ROUND(ROUND(ROUND(G1304*Q1304,0)*U1328,0)*Y1329,0)</f>
        <v>92</v>
      </c>
      <c r="AG1329" s="268"/>
    </row>
    <row r="1330" spans="1:33" ht="17.100000000000001" customHeight="1">
      <c r="A1330" s="243">
        <v>63</v>
      </c>
      <c r="B1330" s="351" t="s">
        <v>10741</v>
      </c>
      <c r="C1330" s="870" t="s">
        <v>15512</v>
      </c>
      <c r="D1330" s="604"/>
      <c r="E1330" s="604"/>
      <c r="F1330" s="1131"/>
      <c r="G1330" s="605"/>
      <c r="H1330" s="605"/>
      <c r="I1330" s="607"/>
      <c r="J1330" s="646"/>
      <c r="K1330" s="748"/>
      <c r="L1330" s="748"/>
      <c r="M1330" s="1250"/>
      <c r="N1330" s="1344"/>
      <c r="O1330" s="1345"/>
      <c r="P1330" s="1250"/>
      <c r="Q1330" s="1346"/>
      <c r="R1330" s="1246"/>
      <c r="S1330" s="1745"/>
      <c r="T1330" s="1250"/>
      <c r="U1330" s="1242"/>
      <c r="V1330" s="1291"/>
      <c r="W1330" s="1805"/>
      <c r="X1330" s="1225"/>
      <c r="Y1330" s="1306"/>
      <c r="Z1330" s="1302" t="s">
        <v>11869</v>
      </c>
      <c r="AA1330" s="1303" t="s">
        <v>30</v>
      </c>
      <c r="AB1330" s="1304">
        <v>0.85</v>
      </c>
      <c r="AC1330" s="1215"/>
      <c r="AD1330" s="1215"/>
      <c r="AE1330" s="1294"/>
      <c r="AF1330" s="391">
        <f>ROUND(ROUND(ROUND(ROUND(G1304*Q1304,0)*U1328,0)*Y1329,0)*AB1330,0)</f>
        <v>78</v>
      </c>
      <c r="AG1330" s="268"/>
    </row>
    <row r="1331" spans="1:33" ht="17.100000000000001" customHeight="1">
      <c r="A1331" s="243">
        <v>63</v>
      </c>
      <c r="B1331" s="351" t="s">
        <v>10743</v>
      </c>
      <c r="C1331" s="870" t="s">
        <v>15513</v>
      </c>
      <c r="D1331" s="604"/>
      <c r="E1331" s="604"/>
      <c r="F1331" s="1131"/>
      <c r="G1331" s="605"/>
      <c r="H1331" s="605"/>
      <c r="I1331" s="607"/>
      <c r="J1331" s="646"/>
      <c r="K1331" s="748"/>
      <c r="L1331" s="748"/>
      <c r="M1331" s="1250"/>
      <c r="N1331" s="1344"/>
      <c r="O1331" s="1345"/>
      <c r="P1331" s="1250"/>
      <c r="Q1331" s="1346"/>
      <c r="R1331" s="1246"/>
      <c r="S1331" s="1745"/>
      <c r="T1331" s="1250"/>
      <c r="U1331" s="1242"/>
      <c r="V1331" s="1291"/>
      <c r="W1331" s="1684" t="s">
        <v>4708</v>
      </c>
      <c r="X1331" s="670" t="s">
        <v>30</v>
      </c>
      <c r="Y1331" s="1305">
        <f>$Y$659</f>
        <v>0.85</v>
      </c>
      <c r="Z1331" s="1220"/>
      <c r="AA1331" s="1220"/>
      <c r="AB1331" s="1220"/>
      <c r="AC1331" s="1220"/>
      <c r="AD1331" s="1220"/>
      <c r="AE1331" s="1306"/>
      <c r="AF1331" s="391">
        <f>ROUND(ROUND(ROUND(G1304*Q1304,0)*U1328,0)*Y1331,0)</f>
        <v>111</v>
      </c>
      <c r="AG1331" s="268"/>
    </row>
    <row r="1332" spans="1:33" ht="17.100000000000001" customHeight="1">
      <c r="A1332" s="243">
        <v>63</v>
      </c>
      <c r="B1332" s="351" t="s">
        <v>10745</v>
      </c>
      <c r="C1332" s="870" t="s">
        <v>15514</v>
      </c>
      <c r="D1332" s="604"/>
      <c r="E1332" s="604"/>
      <c r="F1332" s="1131"/>
      <c r="G1332" s="605"/>
      <c r="H1332" s="605"/>
      <c r="I1332" s="607"/>
      <c r="J1332" s="646"/>
      <c r="K1332" s="748"/>
      <c r="L1332" s="748"/>
      <c r="M1332" s="1250"/>
      <c r="N1332" s="1344"/>
      <c r="O1332" s="1345"/>
      <c r="P1332" s="1250"/>
      <c r="Q1332" s="1346"/>
      <c r="R1332" s="1246"/>
      <c r="S1332" s="1745"/>
      <c r="T1332" s="1250"/>
      <c r="U1332" s="1242"/>
      <c r="V1332" s="1291"/>
      <c r="W1332" s="1805"/>
      <c r="X1332" s="1225"/>
      <c r="Y1332" s="1306"/>
      <c r="Z1332" s="1302" t="s">
        <v>11869</v>
      </c>
      <c r="AA1332" s="1303" t="s">
        <v>30</v>
      </c>
      <c r="AB1332" s="1304">
        <v>0.85</v>
      </c>
      <c r="AC1332" s="1215"/>
      <c r="AD1332" s="1215"/>
      <c r="AE1332" s="1294"/>
      <c r="AF1332" s="391">
        <f>ROUND(ROUND(ROUND(ROUND(G1304*Q1304,0)*U1328,0)*Y1331,0)*AB1332,0)</f>
        <v>94</v>
      </c>
      <c r="AG1332" s="268"/>
    </row>
    <row r="1333" spans="1:33" ht="17.100000000000001" customHeight="1">
      <c r="A1333" s="243">
        <v>63</v>
      </c>
      <c r="B1333" s="351" t="s">
        <v>10747</v>
      </c>
      <c r="C1333" s="870" t="s">
        <v>15515</v>
      </c>
      <c r="D1333" s="604"/>
      <c r="E1333" s="604"/>
      <c r="F1333" s="1131"/>
      <c r="G1333" s="605"/>
      <c r="H1333" s="605"/>
      <c r="I1333" s="607"/>
      <c r="J1333" s="646"/>
      <c r="K1333" s="748"/>
      <c r="L1333" s="748"/>
      <c r="M1333" s="1250"/>
      <c r="N1333" s="1344"/>
      <c r="O1333" s="1345"/>
      <c r="P1333" s="1250"/>
      <c r="Q1333" s="1346"/>
      <c r="R1333" s="1246"/>
      <c r="S1333" s="1745"/>
      <c r="T1333" s="1250"/>
      <c r="U1333" s="1242"/>
      <c r="V1333" s="1291"/>
      <c r="W1333" s="1233"/>
      <c r="X1333" s="670"/>
      <c r="Y1333" s="1320"/>
      <c r="Z1333" s="1215"/>
      <c r="AA1333" s="1215"/>
      <c r="AB1333" s="1294"/>
      <c r="AC1333" s="1533" t="s">
        <v>167</v>
      </c>
      <c r="AD1333" s="1250">
        <v>5</v>
      </c>
      <c r="AE1333" s="1308" t="s">
        <v>168</v>
      </c>
      <c r="AF1333" s="391">
        <f>ROUND(ROUND(ROUND(G1304*Q1304,0)*U1328,0)-AD1333,0)</f>
        <v>126</v>
      </c>
      <c r="AG1333" s="268"/>
    </row>
    <row r="1334" spans="1:33" ht="17.100000000000001" customHeight="1">
      <c r="A1334" s="243">
        <v>63</v>
      </c>
      <c r="B1334" s="351" t="s">
        <v>10749</v>
      </c>
      <c r="C1334" s="870" t="s">
        <v>15516</v>
      </c>
      <c r="D1334" s="604"/>
      <c r="E1334" s="604"/>
      <c r="F1334" s="1131"/>
      <c r="G1334" s="605"/>
      <c r="H1334" s="605"/>
      <c r="I1334" s="607"/>
      <c r="J1334" s="646"/>
      <c r="K1334" s="748"/>
      <c r="L1334" s="748"/>
      <c r="M1334" s="1250"/>
      <c r="N1334" s="1344"/>
      <c r="O1334" s="1345"/>
      <c r="P1334" s="1250"/>
      <c r="Q1334" s="1346"/>
      <c r="R1334" s="1246"/>
      <c r="S1334" s="1745"/>
      <c r="T1334" s="1250"/>
      <c r="U1334" s="1242"/>
      <c r="V1334" s="1242"/>
      <c r="W1334" s="1234"/>
      <c r="X1334" s="1225"/>
      <c r="Y1334" s="1322"/>
      <c r="Z1334" s="1233" t="s">
        <v>11869</v>
      </c>
      <c r="AA1334" s="670" t="s">
        <v>30</v>
      </c>
      <c r="AB1334" s="1309">
        <v>0.85</v>
      </c>
      <c r="AC1334" s="1745"/>
      <c r="AD1334" s="1250"/>
      <c r="AE1334" s="1308"/>
      <c r="AF1334" s="391">
        <f>ROUND(ROUND(ROUND(ROUND(G1304*Q1304,0)*U1328,0)*AB1334,0)-AD1333,0)</f>
        <v>106</v>
      </c>
      <c r="AG1334" s="268"/>
    </row>
    <row r="1335" spans="1:33" ht="17.100000000000001" customHeight="1">
      <c r="A1335" s="243">
        <v>63</v>
      </c>
      <c r="B1335" s="351" t="s">
        <v>10751</v>
      </c>
      <c r="C1335" s="870" t="s">
        <v>15517</v>
      </c>
      <c r="D1335" s="604"/>
      <c r="E1335" s="604"/>
      <c r="F1335" s="1131"/>
      <c r="G1335" s="605"/>
      <c r="H1335" s="605"/>
      <c r="I1335" s="607"/>
      <c r="J1335" s="646"/>
      <c r="K1335" s="748"/>
      <c r="L1335" s="748"/>
      <c r="M1335" s="1250"/>
      <c r="N1335" s="1344"/>
      <c r="O1335" s="1345"/>
      <c r="P1335" s="1250"/>
      <c r="Q1335" s="1346"/>
      <c r="R1335" s="1246"/>
      <c r="S1335" s="1745"/>
      <c r="T1335" s="1250"/>
      <c r="U1335" s="1242"/>
      <c r="V1335" s="1242"/>
      <c r="W1335" s="1684" t="s">
        <v>4703</v>
      </c>
      <c r="X1335" s="1250" t="s">
        <v>30</v>
      </c>
      <c r="Y1335" s="1291">
        <f>$Y$657</f>
        <v>0.7</v>
      </c>
      <c r="Z1335" s="1226"/>
      <c r="AA1335" s="1226"/>
      <c r="AB1335" s="1310"/>
      <c r="AC1335" s="1745"/>
      <c r="AD1335" s="1242"/>
      <c r="AE1335" s="1291"/>
      <c r="AF1335" s="391">
        <f>ROUND(ROUND(ROUND(ROUND(G1304*Q1304,0)*U1328,0)*Y1335,0)-AD1333,0)</f>
        <v>87</v>
      </c>
      <c r="AG1335" s="268"/>
    </row>
    <row r="1336" spans="1:33" ht="17.100000000000001" customHeight="1">
      <c r="A1336" s="243">
        <v>63</v>
      </c>
      <c r="B1336" s="351" t="s">
        <v>10753</v>
      </c>
      <c r="C1336" s="870" t="s">
        <v>15518</v>
      </c>
      <c r="D1336" s="604"/>
      <c r="E1336" s="604"/>
      <c r="F1336" s="1131"/>
      <c r="G1336" s="605"/>
      <c r="H1336" s="605"/>
      <c r="I1336" s="607"/>
      <c r="J1336" s="646"/>
      <c r="K1336" s="748"/>
      <c r="L1336" s="748"/>
      <c r="M1336" s="1250"/>
      <c r="N1336" s="1344"/>
      <c r="O1336" s="1345"/>
      <c r="P1336" s="1250"/>
      <c r="Q1336" s="1346"/>
      <c r="R1336" s="1246"/>
      <c r="S1336" s="1745"/>
      <c r="T1336" s="1250"/>
      <c r="U1336" s="1242"/>
      <c r="V1336" s="1242"/>
      <c r="W1336" s="1805"/>
      <c r="X1336" s="1225"/>
      <c r="Y1336" s="1306"/>
      <c r="Z1336" s="1302" t="s">
        <v>11869</v>
      </c>
      <c r="AA1336" s="1303" t="s">
        <v>30</v>
      </c>
      <c r="AB1336" s="1311">
        <v>0.85</v>
      </c>
      <c r="AC1336" s="1745"/>
      <c r="AD1336" s="1242"/>
      <c r="AE1336" s="1291"/>
      <c r="AF1336" s="391">
        <f>ROUND(ROUND(ROUND(ROUND(ROUND(G1304*Q1304,0)*U1328,0)*Y1335,0)*AB1336,0)-AD1333,0)</f>
        <v>73</v>
      </c>
      <c r="AG1336" s="268"/>
    </row>
    <row r="1337" spans="1:33" ht="17.100000000000001" customHeight="1">
      <c r="A1337" s="243">
        <v>63</v>
      </c>
      <c r="B1337" s="351" t="s">
        <v>10755</v>
      </c>
      <c r="C1337" s="870" t="s">
        <v>15519</v>
      </c>
      <c r="D1337" s="604"/>
      <c r="E1337" s="604"/>
      <c r="F1337" s="1131"/>
      <c r="G1337" s="605"/>
      <c r="H1337" s="605"/>
      <c r="I1337" s="607"/>
      <c r="J1337" s="646"/>
      <c r="K1337" s="748"/>
      <c r="L1337" s="748"/>
      <c r="M1337" s="1250"/>
      <c r="N1337" s="1344"/>
      <c r="O1337" s="1345"/>
      <c r="P1337" s="1250"/>
      <c r="Q1337" s="1346"/>
      <c r="R1337" s="1256"/>
      <c r="S1337" s="1745"/>
      <c r="T1337" s="1250"/>
      <c r="U1337" s="1242"/>
      <c r="V1337" s="1242"/>
      <c r="W1337" s="1684" t="s">
        <v>4708</v>
      </c>
      <c r="X1337" s="1250" t="s">
        <v>30</v>
      </c>
      <c r="Y1337" s="1291">
        <f>$Y$659</f>
        <v>0.85</v>
      </c>
      <c r="Z1337" s="1220"/>
      <c r="AA1337" s="1220"/>
      <c r="AB1337" s="1306"/>
      <c r="AC1337" s="1745"/>
      <c r="AD1337" s="1242"/>
      <c r="AE1337" s="1291"/>
      <c r="AF1337" s="391">
        <f>ROUND(ROUND(ROUND(ROUND(G1304*Q1304,0)*U1328,0)*Y1337,0)-AD1333,0)</f>
        <v>106</v>
      </c>
      <c r="AG1337" s="268"/>
    </row>
    <row r="1338" spans="1:33" ht="17.100000000000001" customHeight="1">
      <c r="A1338" s="243">
        <v>63</v>
      </c>
      <c r="B1338" s="351" t="s">
        <v>10757</v>
      </c>
      <c r="C1338" s="870" t="s">
        <v>15520</v>
      </c>
      <c r="D1338" s="604"/>
      <c r="E1338" s="604"/>
      <c r="F1338" s="1131"/>
      <c r="G1338" s="605"/>
      <c r="H1338" s="605"/>
      <c r="I1338" s="607"/>
      <c r="J1338" s="647"/>
      <c r="K1338" s="1104"/>
      <c r="L1338" s="1104"/>
      <c r="M1338" s="1351"/>
      <c r="N1338" s="1344"/>
      <c r="O1338" s="1345"/>
      <c r="P1338" s="1250"/>
      <c r="Q1338" s="1346"/>
      <c r="R1338" s="1257"/>
      <c r="S1338" s="1746"/>
      <c r="T1338" s="1225"/>
      <c r="U1338" s="1220"/>
      <c r="V1338" s="1220"/>
      <c r="W1338" s="1805"/>
      <c r="X1338" s="1225"/>
      <c r="Y1338" s="1306"/>
      <c r="Z1338" s="1302" t="s">
        <v>11869</v>
      </c>
      <c r="AA1338" s="1303" t="s">
        <v>30</v>
      </c>
      <c r="AB1338" s="1311">
        <v>0.85</v>
      </c>
      <c r="AC1338" s="1746"/>
      <c r="AD1338" s="1220"/>
      <c r="AE1338" s="1306"/>
      <c r="AF1338" s="391">
        <f>ROUND(ROUND(ROUND(ROUND(ROUND(G1304*Q1304,0)*U1328,0)*Y1337,0)*AB1338,0)-AD1333,0)</f>
        <v>89</v>
      </c>
      <c r="AG1338" s="268"/>
    </row>
    <row r="1339" spans="1:33" ht="17.100000000000001" customHeight="1">
      <c r="A1339" s="243">
        <v>63</v>
      </c>
      <c r="B1339" s="351" t="s">
        <v>10759</v>
      </c>
      <c r="C1339" s="870" t="s">
        <v>15521</v>
      </c>
      <c r="D1339" s="604"/>
      <c r="E1339" s="604"/>
      <c r="F1339" s="604"/>
      <c r="G1339" s="605"/>
      <c r="H1339" s="605"/>
      <c r="I1339" s="607"/>
      <c r="J1339" s="1593" t="s">
        <v>11892</v>
      </c>
      <c r="K1339" s="641"/>
      <c r="L1339" s="641"/>
      <c r="M1339" s="602"/>
      <c r="N1339" s="1102"/>
      <c r="O1339" s="604"/>
      <c r="P1339" s="605"/>
      <c r="Q1339" s="607"/>
      <c r="R1339" s="670"/>
      <c r="S1339" s="670"/>
      <c r="T1339" s="602"/>
      <c r="U1339" s="602"/>
      <c r="V1339" s="602"/>
      <c r="W1339" s="1233"/>
      <c r="X1339" s="670"/>
      <c r="Y1339" s="1320"/>
      <c r="Z1339" s="1215"/>
      <c r="AA1339" s="1215"/>
      <c r="AB1339" s="1215"/>
      <c r="AC1339" s="1215"/>
      <c r="AD1339" s="1215"/>
      <c r="AE1339" s="1294"/>
      <c r="AF1339" s="391">
        <f>ROUND(ROUND(G1304+K1340,0)*Q1304,0)</f>
        <v>266</v>
      </c>
      <c r="AG1339" s="268"/>
    </row>
    <row r="1340" spans="1:33" ht="17.100000000000001" customHeight="1">
      <c r="A1340" s="243">
        <v>63</v>
      </c>
      <c r="B1340" s="351" t="s">
        <v>10761</v>
      </c>
      <c r="C1340" s="870" t="s">
        <v>15522</v>
      </c>
      <c r="D1340" s="604"/>
      <c r="E1340" s="604"/>
      <c r="F1340" s="604"/>
      <c r="G1340" s="605"/>
      <c r="H1340" s="605"/>
      <c r="I1340" s="607"/>
      <c r="J1340" s="1745"/>
      <c r="K1340" s="1250">
        <v>6</v>
      </c>
      <c r="L1340" s="638" t="s">
        <v>16</v>
      </c>
      <c r="M1340" s="605"/>
      <c r="N1340" s="1102"/>
      <c r="O1340" s="604"/>
      <c r="P1340" s="605"/>
      <c r="Q1340" s="607"/>
      <c r="R1340" s="1250"/>
      <c r="S1340" s="1250"/>
      <c r="T1340" s="605"/>
      <c r="U1340" s="605"/>
      <c r="V1340" s="605"/>
      <c r="W1340" s="1234"/>
      <c r="X1340" s="1225"/>
      <c r="Y1340" s="1322"/>
      <c r="Z1340" s="1233" t="s">
        <v>11869</v>
      </c>
      <c r="AA1340" s="670" t="s">
        <v>30</v>
      </c>
      <c r="AB1340" s="1293">
        <v>0.85</v>
      </c>
      <c r="AC1340" s="1215"/>
      <c r="AD1340" s="1215"/>
      <c r="AE1340" s="1294"/>
      <c r="AF1340" s="391">
        <f>ROUND(ROUND(ROUND(G1304+K1340,0)*Q1304,0)*AB1340,0)</f>
        <v>226</v>
      </c>
      <c r="AG1340" s="268"/>
    </row>
    <row r="1341" spans="1:33" ht="17.100000000000001" customHeight="1">
      <c r="A1341" s="243">
        <v>63</v>
      </c>
      <c r="B1341" s="351" t="s">
        <v>10763</v>
      </c>
      <c r="C1341" s="870" t="s">
        <v>15523</v>
      </c>
      <c r="D1341" s="604"/>
      <c r="E1341" s="604"/>
      <c r="F1341" s="604"/>
      <c r="G1341" s="605"/>
      <c r="H1341" s="605"/>
      <c r="I1341" s="607"/>
      <c r="J1341" s="1745"/>
      <c r="K1341" s="748"/>
      <c r="L1341" s="1250"/>
      <c r="M1341" s="1316"/>
      <c r="N1341" s="1314"/>
      <c r="O1341" s="1315"/>
      <c r="P1341" s="1316"/>
      <c r="Q1341" s="1317"/>
      <c r="R1341" s="1251"/>
      <c r="S1341" s="1251"/>
      <c r="T1341" s="605"/>
      <c r="U1341" s="605"/>
      <c r="V1341" s="605"/>
      <c r="W1341" s="1684" t="s">
        <v>4703</v>
      </c>
      <c r="X1341" s="670" t="s">
        <v>30</v>
      </c>
      <c r="Y1341" s="1305">
        <f>$Y$657</f>
        <v>0.7</v>
      </c>
      <c r="Z1341" s="1226"/>
      <c r="AA1341" s="1226"/>
      <c r="AB1341" s="1226"/>
      <c r="AC1341" s="1226"/>
      <c r="AD1341" s="1226"/>
      <c r="AE1341" s="1310"/>
      <c r="AF1341" s="391">
        <f>ROUND(ROUND(ROUND(G1304+K1340,0)*Q1304,0)*Y1341,0)</f>
        <v>186</v>
      </c>
      <c r="AG1341" s="268"/>
    </row>
    <row r="1342" spans="1:33" ht="17.100000000000001" customHeight="1">
      <c r="A1342" s="243">
        <v>63</v>
      </c>
      <c r="B1342" s="351" t="s">
        <v>10765</v>
      </c>
      <c r="C1342" s="870" t="s">
        <v>15524</v>
      </c>
      <c r="D1342" s="604"/>
      <c r="E1342" s="604"/>
      <c r="F1342" s="604"/>
      <c r="G1342" s="605"/>
      <c r="H1342" s="605"/>
      <c r="I1342" s="607"/>
      <c r="J1342" s="1745"/>
      <c r="K1342" s="748"/>
      <c r="L1342" s="1250"/>
      <c r="M1342" s="1316"/>
      <c r="N1342" s="1314"/>
      <c r="O1342" s="1315"/>
      <c r="P1342" s="1316"/>
      <c r="Q1342" s="1317"/>
      <c r="R1342" s="1251"/>
      <c r="S1342" s="1251"/>
      <c r="T1342" s="605"/>
      <c r="U1342" s="605"/>
      <c r="V1342" s="605"/>
      <c r="W1342" s="1805"/>
      <c r="X1342" s="1225"/>
      <c r="Y1342" s="1306"/>
      <c r="Z1342" s="1302" t="s">
        <v>11869</v>
      </c>
      <c r="AA1342" s="1303" t="s">
        <v>30</v>
      </c>
      <c r="AB1342" s="1304">
        <v>0.85</v>
      </c>
      <c r="AC1342" s="1215"/>
      <c r="AD1342" s="1215"/>
      <c r="AE1342" s="1294"/>
      <c r="AF1342" s="391">
        <f>ROUND(ROUND(ROUND(ROUND(G1304+K1340,0)*Q1304,0)*Y1341,0)*AB1342,0)</f>
        <v>158</v>
      </c>
      <c r="AG1342" s="268"/>
    </row>
    <row r="1343" spans="1:33" ht="17.100000000000001" customHeight="1">
      <c r="A1343" s="243">
        <v>63</v>
      </c>
      <c r="B1343" s="351" t="s">
        <v>10767</v>
      </c>
      <c r="C1343" s="870" t="s">
        <v>15525</v>
      </c>
      <c r="D1343" s="604"/>
      <c r="E1343" s="604"/>
      <c r="F1343" s="604"/>
      <c r="G1343" s="605"/>
      <c r="H1343" s="605"/>
      <c r="I1343" s="607"/>
      <c r="J1343" s="1745"/>
      <c r="K1343" s="748"/>
      <c r="L1343" s="1250"/>
      <c r="M1343" s="1316"/>
      <c r="N1343" s="1314"/>
      <c r="O1343" s="1315"/>
      <c r="P1343" s="1316"/>
      <c r="Q1343" s="1317"/>
      <c r="R1343" s="1251"/>
      <c r="S1343" s="1251"/>
      <c r="T1343" s="605"/>
      <c r="U1343" s="605"/>
      <c r="V1343" s="605"/>
      <c r="W1343" s="1684" t="s">
        <v>4708</v>
      </c>
      <c r="X1343" s="670" t="s">
        <v>30</v>
      </c>
      <c r="Y1343" s="1305">
        <f>$Y$659</f>
        <v>0.85</v>
      </c>
      <c r="Z1343" s="1220"/>
      <c r="AA1343" s="1220"/>
      <c r="AB1343" s="1220"/>
      <c r="AC1343" s="1220"/>
      <c r="AD1343" s="1220"/>
      <c r="AE1343" s="1306"/>
      <c r="AF1343" s="391">
        <f>ROUND(ROUND(ROUND(G1304+K1340,0)*Q1304,0)*Y1343,0)</f>
        <v>226</v>
      </c>
      <c r="AG1343" s="268"/>
    </row>
    <row r="1344" spans="1:33" ht="17.100000000000001" customHeight="1">
      <c r="A1344" s="243">
        <v>63</v>
      </c>
      <c r="B1344" s="351" t="s">
        <v>10769</v>
      </c>
      <c r="C1344" s="870" t="s">
        <v>15526</v>
      </c>
      <c r="D1344" s="604"/>
      <c r="E1344" s="604"/>
      <c r="F1344" s="604"/>
      <c r="G1344" s="605"/>
      <c r="H1344" s="605"/>
      <c r="I1344" s="607"/>
      <c r="J1344" s="1745"/>
      <c r="K1344" s="748"/>
      <c r="L1344" s="1250"/>
      <c r="M1344" s="1316"/>
      <c r="N1344" s="1314"/>
      <c r="O1344" s="1315"/>
      <c r="P1344" s="1316"/>
      <c r="Q1344" s="1317"/>
      <c r="R1344" s="1251"/>
      <c r="S1344" s="1251"/>
      <c r="T1344" s="605"/>
      <c r="U1344" s="605"/>
      <c r="V1344" s="605"/>
      <c r="W1344" s="1805"/>
      <c r="X1344" s="1225"/>
      <c r="Y1344" s="1306"/>
      <c r="Z1344" s="1302" t="s">
        <v>11869</v>
      </c>
      <c r="AA1344" s="1303" t="s">
        <v>30</v>
      </c>
      <c r="AB1344" s="1304">
        <v>0.85</v>
      </c>
      <c r="AC1344" s="1215"/>
      <c r="AD1344" s="1215"/>
      <c r="AE1344" s="1294"/>
      <c r="AF1344" s="391">
        <f>ROUND(ROUND(ROUND(ROUND(G1304+K1340,0)*Q1304,0)*Y1343,0)*AB1344,0)</f>
        <v>192</v>
      </c>
      <c r="AG1344" s="268"/>
    </row>
    <row r="1345" spans="1:33" ht="17.100000000000001" customHeight="1">
      <c r="A1345" s="243">
        <v>63</v>
      </c>
      <c r="B1345" s="351" t="s">
        <v>10771</v>
      </c>
      <c r="C1345" s="870" t="s">
        <v>15527</v>
      </c>
      <c r="D1345" s="604"/>
      <c r="E1345" s="604"/>
      <c r="F1345" s="604"/>
      <c r="G1345" s="605"/>
      <c r="H1345" s="605"/>
      <c r="I1345" s="607"/>
      <c r="J1345" s="646"/>
      <c r="K1345" s="748"/>
      <c r="L1345" s="1250"/>
      <c r="M1345" s="1316"/>
      <c r="N1345" s="1314"/>
      <c r="O1345" s="1315"/>
      <c r="P1345" s="1316"/>
      <c r="Q1345" s="1317"/>
      <c r="R1345" s="1251"/>
      <c r="S1345" s="1251"/>
      <c r="T1345" s="605"/>
      <c r="U1345" s="605"/>
      <c r="V1345" s="605"/>
      <c r="W1345" s="1233"/>
      <c r="X1345" s="670"/>
      <c r="Y1345" s="1320"/>
      <c r="Z1345" s="1215"/>
      <c r="AA1345" s="1215"/>
      <c r="AB1345" s="1294"/>
      <c r="AC1345" s="1533" t="s">
        <v>167</v>
      </c>
      <c r="AD1345" s="1250">
        <v>5</v>
      </c>
      <c r="AE1345" s="1308" t="s">
        <v>168</v>
      </c>
      <c r="AF1345" s="391">
        <f>ROUND(ROUND(ROUND(G1304+K1340,0)*Q1304,0)-AD1345,0)</f>
        <v>261</v>
      </c>
      <c r="AG1345" s="268"/>
    </row>
    <row r="1346" spans="1:33" ht="17.100000000000001" customHeight="1">
      <c r="A1346" s="243">
        <v>63</v>
      </c>
      <c r="B1346" s="351" t="s">
        <v>10773</v>
      </c>
      <c r="C1346" s="870" t="s">
        <v>15528</v>
      </c>
      <c r="D1346" s="604"/>
      <c r="E1346" s="604"/>
      <c r="F1346" s="604"/>
      <c r="G1346" s="605"/>
      <c r="H1346" s="605"/>
      <c r="I1346" s="607"/>
      <c r="J1346" s="646"/>
      <c r="K1346" s="748"/>
      <c r="L1346" s="1250"/>
      <c r="M1346" s="1316"/>
      <c r="N1346" s="1314"/>
      <c r="O1346" s="1315"/>
      <c r="P1346" s="1316"/>
      <c r="Q1346" s="1317"/>
      <c r="R1346" s="1251"/>
      <c r="S1346" s="1251"/>
      <c r="T1346" s="605"/>
      <c r="U1346" s="605"/>
      <c r="V1346" s="605"/>
      <c r="W1346" s="1234"/>
      <c r="X1346" s="1225"/>
      <c r="Y1346" s="1322"/>
      <c r="Z1346" s="1233" t="s">
        <v>11869</v>
      </c>
      <c r="AA1346" s="670" t="s">
        <v>30</v>
      </c>
      <c r="AB1346" s="1309">
        <v>0.85</v>
      </c>
      <c r="AC1346" s="1745"/>
      <c r="AD1346" s="1250"/>
      <c r="AE1346" s="1308"/>
      <c r="AF1346" s="391">
        <f>ROUND(ROUND(ROUND(ROUND(G1304+K1340,0)*Q1304,0)*AB1346,0)-AD1345,0)</f>
        <v>221</v>
      </c>
      <c r="AG1346" s="268"/>
    </row>
    <row r="1347" spans="1:33" ht="17.100000000000001" customHeight="1">
      <c r="A1347" s="243">
        <v>63</v>
      </c>
      <c r="B1347" s="351" t="s">
        <v>10775</v>
      </c>
      <c r="C1347" s="870" t="s">
        <v>15529</v>
      </c>
      <c r="D1347" s="604"/>
      <c r="E1347" s="604"/>
      <c r="F1347" s="604"/>
      <c r="G1347" s="605"/>
      <c r="H1347" s="605"/>
      <c r="I1347" s="607"/>
      <c r="J1347" s="646"/>
      <c r="K1347" s="748"/>
      <c r="L1347" s="1250"/>
      <c r="M1347" s="1316"/>
      <c r="N1347" s="1314"/>
      <c r="O1347" s="1315"/>
      <c r="P1347" s="1316"/>
      <c r="Q1347" s="1317"/>
      <c r="R1347" s="1251"/>
      <c r="S1347" s="1251"/>
      <c r="T1347" s="605"/>
      <c r="U1347" s="605"/>
      <c r="V1347" s="605"/>
      <c r="W1347" s="1684" t="s">
        <v>4703</v>
      </c>
      <c r="X1347" s="1250" t="s">
        <v>30</v>
      </c>
      <c r="Y1347" s="1291">
        <v>0.7</v>
      </c>
      <c r="Z1347" s="1226"/>
      <c r="AA1347" s="1226"/>
      <c r="AB1347" s="1310"/>
      <c r="AC1347" s="1745"/>
      <c r="AD1347" s="1242"/>
      <c r="AE1347" s="1291"/>
      <c r="AF1347" s="391">
        <f>ROUND(ROUND(ROUND(ROUND(G1304+K1340,0)*Q1304,0)*Y1347,0)-AD1345,0)</f>
        <v>181</v>
      </c>
      <c r="AG1347" s="268"/>
    </row>
    <row r="1348" spans="1:33" ht="17.100000000000001" customHeight="1">
      <c r="A1348" s="243">
        <v>63</v>
      </c>
      <c r="B1348" s="351" t="s">
        <v>10777</v>
      </c>
      <c r="C1348" s="870" t="s">
        <v>15530</v>
      </c>
      <c r="D1348" s="604"/>
      <c r="E1348" s="604"/>
      <c r="F1348" s="604"/>
      <c r="G1348" s="605"/>
      <c r="H1348" s="605"/>
      <c r="I1348" s="607"/>
      <c r="J1348" s="646"/>
      <c r="K1348" s="748"/>
      <c r="L1348" s="1250"/>
      <c r="M1348" s="1316"/>
      <c r="N1348" s="1314"/>
      <c r="O1348" s="1315"/>
      <c r="P1348" s="1316"/>
      <c r="Q1348" s="1317"/>
      <c r="R1348" s="1251"/>
      <c r="S1348" s="1251"/>
      <c r="T1348" s="605"/>
      <c r="U1348" s="605"/>
      <c r="V1348" s="605"/>
      <c r="W1348" s="1805"/>
      <c r="X1348" s="1225"/>
      <c r="Y1348" s="1306"/>
      <c r="Z1348" s="1302" t="s">
        <v>11869</v>
      </c>
      <c r="AA1348" s="1303" t="s">
        <v>30</v>
      </c>
      <c r="AB1348" s="1311">
        <v>0.85</v>
      </c>
      <c r="AC1348" s="1745"/>
      <c r="AD1348" s="1242"/>
      <c r="AE1348" s="1291"/>
      <c r="AF1348" s="391">
        <f>ROUND(ROUND(ROUND(ROUND(ROUND(G1304+K1340,0)*Q1304,0)*Y1347,0)*AB1348,0)-AD1345,0)</f>
        <v>153</v>
      </c>
      <c r="AG1348" s="268"/>
    </row>
    <row r="1349" spans="1:33" ht="17.100000000000001" customHeight="1">
      <c r="A1349" s="243">
        <v>63</v>
      </c>
      <c r="B1349" s="351" t="s">
        <v>10779</v>
      </c>
      <c r="C1349" s="870" t="s">
        <v>15531</v>
      </c>
      <c r="D1349" s="604"/>
      <c r="E1349" s="604"/>
      <c r="F1349" s="604"/>
      <c r="G1349" s="605"/>
      <c r="H1349" s="605"/>
      <c r="I1349" s="607"/>
      <c r="J1349" s="646"/>
      <c r="K1349" s="748"/>
      <c r="L1349" s="1250"/>
      <c r="M1349" s="1316"/>
      <c r="N1349" s="1314"/>
      <c r="O1349" s="1315"/>
      <c r="P1349" s="1316"/>
      <c r="Q1349" s="1317"/>
      <c r="R1349" s="1251"/>
      <c r="S1349" s="1251"/>
      <c r="T1349" s="605"/>
      <c r="U1349" s="605"/>
      <c r="V1349" s="605"/>
      <c r="W1349" s="1684" t="s">
        <v>4708</v>
      </c>
      <c r="X1349" s="1250" t="s">
        <v>30</v>
      </c>
      <c r="Y1349" s="1291">
        <v>0.85</v>
      </c>
      <c r="Z1349" s="1220"/>
      <c r="AA1349" s="1220"/>
      <c r="AB1349" s="1306"/>
      <c r="AC1349" s="1745"/>
      <c r="AD1349" s="1242"/>
      <c r="AE1349" s="1291"/>
      <c r="AF1349" s="391">
        <f>ROUND(ROUND(ROUND(ROUND(G1304+K1340,0)*Q1304,0)*Y1349,0)-AD1345,0)</f>
        <v>221</v>
      </c>
      <c r="AG1349" s="268"/>
    </row>
    <row r="1350" spans="1:33" ht="17.100000000000001" customHeight="1">
      <c r="A1350" s="243">
        <v>63</v>
      </c>
      <c r="B1350" s="351" t="s">
        <v>10781</v>
      </c>
      <c r="C1350" s="870" t="s">
        <v>15532</v>
      </c>
      <c r="D1350" s="604"/>
      <c r="E1350" s="604"/>
      <c r="F1350" s="604"/>
      <c r="G1350" s="605"/>
      <c r="H1350" s="605"/>
      <c r="I1350" s="607"/>
      <c r="J1350" s="646"/>
      <c r="K1350" s="748"/>
      <c r="L1350" s="1250"/>
      <c r="M1350" s="1316"/>
      <c r="N1350" s="1314"/>
      <c r="O1350" s="1315"/>
      <c r="P1350" s="1316"/>
      <c r="Q1350" s="1317"/>
      <c r="R1350" s="1251"/>
      <c r="S1350" s="1251"/>
      <c r="T1350" s="605"/>
      <c r="U1350" s="605"/>
      <c r="V1350" s="605"/>
      <c r="W1350" s="1805"/>
      <c r="X1350" s="1225"/>
      <c r="Y1350" s="1306"/>
      <c r="Z1350" s="1302" t="s">
        <v>11869</v>
      </c>
      <c r="AA1350" s="1303" t="s">
        <v>30</v>
      </c>
      <c r="AB1350" s="1311">
        <v>0.85</v>
      </c>
      <c r="AC1350" s="1746"/>
      <c r="AD1350" s="1220"/>
      <c r="AE1350" s="1306"/>
      <c r="AF1350" s="391">
        <f>ROUND(ROUND(ROUND(ROUND(ROUND(G1304+K1340,0)*Q1304,0)*Y1349,0)*AB1350,0)-AD1345,0)</f>
        <v>187</v>
      </c>
      <c r="AG1350" s="268"/>
    </row>
    <row r="1351" spans="1:33" ht="17.100000000000001" customHeight="1">
      <c r="A1351" s="243">
        <v>63</v>
      </c>
      <c r="B1351" s="351" t="s">
        <v>10783</v>
      </c>
      <c r="C1351" s="870" t="s">
        <v>15533</v>
      </c>
      <c r="D1351" s="604"/>
      <c r="E1351" s="604"/>
      <c r="F1351" s="1252"/>
      <c r="G1351" s="1296"/>
      <c r="H1351" s="605"/>
      <c r="I1351" s="607"/>
      <c r="J1351" s="646"/>
      <c r="K1351" s="748"/>
      <c r="L1351" s="1250"/>
      <c r="M1351" s="1316"/>
      <c r="N1351" s="1314"/>
      <c r="O1351" s="1315"/>
      <c r="P1351" s="1316"/>
      <c r="Q1351" s="1317"/>
      <c r="R1351" s="1749" t="s">
        <v>11301</v>
      </c>
      <c r="S1351" s="1622" t="s">
        <v>235</v>
      </c>
      <c r="T1351" s="602"/>
      <c r="U1351" s="602"/>
      <c r="V1351" s="1286"/>
      <c r="W1351" s="1233"/>
      <c r="X1351" s="670"/>
      <c r="Y1351" s="1320"/>
      <c r="Z1351" s="1215"/>
      <c r="AA1351" s="1215"/>
      <c r="AB1351" s="1215"/>
      <c r="AC1351" s="1215"/>
      <c r="AD1351" s="1215"/>
      <c r="AE1351" s="1294"/>
      <c r="AF1351" s="391">
        <f>ROUND(ROUND(ROUND(G1304+K1340,0)*Q1304,0)*U1352,0)</f>
        <v>186</v>
      </c>
      <c r="AG1351" s="268"/>
    </row>
    <row r="1352" spans="1:33" ht="17.100000000000001" customHeight="1">
      <c r="A1352" s="243">
        <v>63</v>
      </c>
      <c r="B1352" s="351" t="s">
        <v>10785</v>
      </c>
      <c r="C1352" s="870" t="s">
        <v>15534</v>
      </c>
      <c r="D1352" s="604"/>
      <c r="E1352" s="604"/>
      <c r="F1352" s="1252"/>
      <c r="G1352" s="1296"/>
      <c r="H1352" s="605"/>
      <c r="I1352" s="607"/>
      <c r="J1352" s="646"/>
      <c r="K1352" s="1250"/>
      <c r="L1352" s="638"/>
      <c r="M1352" s="1316"/>
      <c r="N1352" s="1314"/>
      <c r="O1352" s="1315"/>
      <c r="P1352" s="1316"/>
      <c r="Q1352" s="1317"/>
      <c r="R1352" s="1758"/>
      <c r="S1352" s="1745"/>
      <c r="T1352" s="1250" t="s">
        <v>30</v>
      </c>
      <c r="U1352" s="1242">
        <v>0.7</v>
      </c>
      <c r="V1352" s="607"/>
      <c r="W1352" s="1234"/>
      <c r="X1352" s="1225"/>
      <c r="Y1352" s="1322"/>
      <c r="Z1352" s="1233" t="s">
        <v>11869</v>
      </c>
      <c r="AA1352" s="670" t="s">
        <v>30</v>
      </c>
      <c r="AB1352" s="1293">
        <v>0.85</v>
      </c>
      <c r="AC1352" s="1215"/>
      <c r="AD1352" s="1215"/>
      <c r="AE1352" s="1294"/>
      <c r="AF1352" s="391">
        <f>ROUND(ROUND(ROUND(ROUND(G1304+K1340,0)*Q1304,0)*U1352,0)*AB1352,0)</f>
        <v>158</v>
      </c>
      <c r="AG1352" s="268"/>
    </row>
    <row r="1353" spans="1:33" ht="17.100000000000001" customHeight="1">
      <c r="A1353" s="243">
        <v>63</v>
      </c>
      <c r="B1353" s="351" t="s">
        <v>10787</v>
      </c>
      <c r="C1353" s="870" t="s">
        <v>15535</v>
      </c>
      <c r="D1353" s="604"/>
      <c r="E1353" s="604"/>
      <c r="F1353" s="1131"/>
      <c r="G1353" s="605"/>
      <c r="H1353" s="605"/>
      <c r="I1353" s="607"/>
      <c r="J1353" s="646"/>
      <c r="K1353" s="748"/>
      <c r="L1353" s="748"/>
      <c r="M1353" s="1250"/>
      <c r="N1353" s="1344"/>
      <c r="O1353" s="1345"/>
      <c r="P1353" s="1250"/>
      <c r="Q1353" s="1346"/>
      <c r="R1353" s="1758"/>
      <c r="S1353" s="1745"/>
      <c r="T1353" s="1250"/>
      <c r="U1353" s="1242"/>
      <c r="V1353" s="1291"/>
      <c r="W1353" s="1684" t="s">
        <v>4703</v>
      </c>
      <c r="X1353" s="670" t="s">
        <v>30</v>
      </c>
      <c r="Y1353" s="1305">
        <f>$Y$657</f>
        <v>0.7</v>
      </c>
      <c r="Z1353" s="1226"/>
      <c r="AA1353" s="1226"/>
      <c r="AB1353" s="1226"/>
      <c r="AC1353" s="1226"/>
      <c r="AD1353" s="1226"/>
      <c r="AE1353" s="1310"/>
      <c r="AF1353" s="391">
        <f>ROUND(ROUND(ROUND(ROUND(G1304+K1340,0)*Q1304,0)*U1352,0)*Y1353,0)</f>
        <v>130</v>
      </c>
      <c r="AG1353" s="268"/>
    </row>
    <row r="1354" spans="1:33" ht="17.100000000000001" customHeight="1">
      <c r="A1354" s="243">
        <v>63</v>
      </c>
      <c r="B1354" s="351" t="s">
        <v>10789</v>
      </c>
      <c r="C1354" s="870" t="s">
        <v>15536</v>
      </c>
      <c r="D1354" s="604"/>
      <c r="E1354" s="604"/>
      <c r="F1354" s="1131"/>
      <c r="G1354" s="605"/>
      <c r="H1354" s="605"/>
      <c r="I1354" s="607"/>
      <c r="J1354" s="646"/>
      <c r="K1354" s="748"/>
      <c r="L1354" s="748"/>
      <c r="M1354" s="1250"/>
      <c r="N1354" s="1344"/>
      <c r="O1354" s="1345"/>
      <c r="P1354" s="1250"/>
      <c r="Q1354" s="1346"/>
      <c r="R1354" s="1758"/>
      <c r="S1354" s="1745"/>
      <c r="T1354" s="1250"/>
      <c r="U1354" s="1242"/>
      <c r="V1354" s="1291"/>
      <c r="W1354" s="1805"/>
      <c r="X1354" s="1225"/>
      <c r="Y1354" s="1306"/>
      <c r="Z1354" s="1302" t="s">
        <v>11869</v>
      </c>
      <c r="AA1354" s="1303" t="s">
        <v>30</v>
      </c>
      <c r="AB1354" s="1304">
        <v>0.85</v>
      </c>
      <c r="AC1354" s="1215"/>
      <c r="AD1354" s="1215"/>
      <c r="AE1354" s="1294"/>
      <c r="AF1354" s="391">
        <f>ROUND(ROUND(ROUND(ROUND(ROUND(G1304+K1340,0)*Q1304,0)*U1352,0)*Y1353,0)*AB1354,0)</f>
        <v>111</v>
      </c>
      <c r="AG1354" s="268"/>
    </row>
    <row r="1355" spans="1:33" ht="17.100000000000001" customHeight="1">
      <c r="A1355" s="243">
        <v>63</v>
      </c>
      <c r="B1355" s="351" t="s">
        <v>10791</v>
      </c>
      <c r="C1355" s="870" t="s">
        <v>15537</v>
      </c>
      <c r="D1355" s="604"/>
      <c r="E1355" s="604"/>
      <c r="F1355" s="1131"/>
      <c r="G1355" s="605"/>
      <c r="H1355" s="605"/>
      <c r="I1355" s="607"/>
      <c r="J1355" s="646"/>
      <c r="K1355" s="748"/>
      <c r="L1355" s="748"/>
      <c r="M1355" s="1250"/>
      <c r="N1355" s="1344"/>
      <c r="O1355" s="1345"/>
      <c r="P1355" s="1250"/>
      <c r="Q1355" s="1346"/>
      <c r="R1355" s="1758"/>
      <c r="S1355" s="1745"/>
      <c r="T1355" s="1250"/>
      <c r="U1355" s="1242"/>
      <c r="V1355" s="1291"/>
      <c r="W1355" s="1684" t="s">
        <v>4708</v>
      </c>
      <c r="X1355" s="670" t="s">
        <v>30</v>
      </c>
      <c r="Y1355" s="1305">
        <f>$Y$659</f>
        <v>0.85</v>
      </c>
      <c r="Z1355" s="1220"/>
      <c r="AA1355" s="1220"/>
      <c r="AB1355" s="1220"/>
      <c r="AC1355" s="1220"/>
      <c r="AD1355" s="1220"/>
      <c r="AE1355" s="1306"/>
      <c r="AF1355" s="391">
        <f>ROUND(ROUND(ROUND(ROUND(G1304+K1340,0)*Q1304,0)*U1352,0)*Y1355,0)</f>
        <v>158</v>
      </c>
      <c r="AG1355" s="268"/>
    </row>
    <row r="1356" spans="1:33" ht="17.100000000000001" customHeight="1">
      <c r="A1356" s="243">
        <v>63</v>
      </c>
      <c r="B1356" s="351" t="s">
        <v>10793</v>
      </c>
      <c r="C1356" s="870" t="s">
        <v>15538</v>
      </c>
      <c r="D1356" s="604"/>
      <c r="E1356" s="604"/>
      <c r="F1356" s="1131"/>
      <c r="G1356" s="605"/>
      <c r="H1356" s="605"/>
      <c r="I1356" s="607"/>
      <c r="J1356" s="646"/>
      <c r="K1356" s="748"/>
      <c r="L1356" s="748"/>
      <c r="M1356" s="1250"/>
      <c r="N1356" s="1344"/>
      <c r="O1356" s="1345"/>
      <c r="P1356" s="1250"/>
      <c r="Q1356" s="1346"/>
      <c r="R1356" s="1758"/>
      <c r="S1356" s="1745"/>
      <c r="T1356" s="1250"/>
      <c r="U1356" s="1242"/>
      <c r="V1356" s="1291"/>
      <c r="W1356" s="1805"/>
      <c r="X1356" s="1225"/>
      <c r="Y1356" s="1306"/>
      <c r="Z1356" s="1302" t="s">
        <v>11869</v>
      </c>
      <c r="AA1356" s="1303" t="s">
        <v>30</v>
      </c>
      <c r="AB1356" s="1304">
        <v>0.85</v>
      </c>
      <c r="AC1356" s="1215"/>
      <c r="AD1356" s="1215"/>
      <c r="AE1356" s="1294"/>
      <c r="AF1356" s="391">
        <f>ROUND(ROUND(ROUND(ROUND(ROUND(G1304+K1340,0)*Q1304,0)*U1352,0)*Y1355,0)*AB1356,0)</f>
        <v>134</v>
      </c>
      <c r="AG1356" s="268"/>
    </row>
    <row r="1357" spans="1:33" ht="17.100000000000001" customHeight="1">
      <c r="A1357" s="243">
        <v>63</v>
      </c>
      <c r="B1357" s="351" t="s">
        <v>10795</v>
      </c>
      <c r="C1357" s="870" t="s">
        <v>15539</v>
      </c>
      <c r="D1357" s="604"/>
      <c r="E1357" s="604"/>
      <c r="F1357" s="1131"/>
      <c r="G1357" s="605"/>
      <c r="H1357" s="605"/>
      <c r="I1357" s="607"/>
      <c r="J1357" s="646"/>
      <c r="K1357" s="748"/>
      <c r="L1357" s="748"/>
      <c r="M1357" s="1250"/>
      <c r="N1357" s="1344"/>
      <c r="O1357" s="1345"/>
      <c r="P1357" s="1250"/>
      <c r="Q1357" s="1346"/>
      <c r="R1357" s="1758"/>
      <c r="S1357" s="1745"/>
      <c r="T1357" s="1250"/>
      <c r="U1357" s="1242"/>
      <c r="V1357" s="1291"/>
      <c r="W1357" s="1233"/>
      <c r="X1357" s="670"/>
      <c r="Y1357" s="1320"/>
      <c r="Z1357" s="1215"/>
      <c r="AA1357" s="1215"/>
      <c r="AB1357" s="1294"/>
      <c r="AC1357" s="1533" t="s">
        <v>167</v>
      </c>
      <c r="AD1357" s="1250">
        <v>5</v>
      </c>
      <c r="AE1357" s="1308" t="s">
        <v>168</v>
      </c>
      <c r="AF1357" s="391">
        <f>ROUND(ROUND(ROUND(ROUND(G1304+K1340,0)*Q1304,0)*U1352,0)-AD1357,0)</f>
        <v>181</v>
      </c>
      <c r="AG1357" s="268"/>
    </row>
    <row r="1358" spans="1:33" ht="17.100000000000001" customHeight="1">
      <c r="A1358" s="243">
        <v>63</v>
      </c>
      <c r="B1358" s="351" t="s">
        <v>10797</v>
      </c>
      <c r="C1358" s="870" t="s">
        <v>15540</v>
      </c>
      <c r="D1358" s="604"/>
      <c r="E1358" s="604"/>
      <c r="F1358" s="1131"/>
      <c r="G1358" s="605"/>
      <c r="H1358" s="605"/>
      <c r="I1358" s="607"/>
      <c r="J1358" s="646"/>
      <c r="K1358" s="748"/>
      <c r="L1358" s="748"/>
      <c r="M1358" s="1250"/>
      <c r="N1358" s="1344"/>
      <c r="O1358" s="1345"/>
      <c r="P1358" s="1250"/>
      <c r="Q1358" s="1346"/>
      <c r="R1358" s="1758"/>
      <c r="S1358" s="1745"/>
      <c r="T1358" s="1250"/>
      <c r="U1358" s="1242"/>
      <c r="V1358" s="1291"/>
      <c r="W1358" s="1234"/>
      <c r="X1358" s="1225"/>
      <c r="Y1358" s="1322"/>
      <c r="Z1358" s="1233" t="s">
        <v>11869</v>
      </c>
      <c r="AA1358" s="670" t="s">
        <v>30</v>
      </c>
      <c r="AB1358" s="1309">
        <v>0.85</v>
      </c>
      <c r="AC1358" s="1745"/>
      <c r="AD1358" s="1250"/>
      <c r="AE1358" s="1308"/>
      <c r="AF1358" s="391">
        <f>ROUND(ROUND(ROUND(ROUND(ROUND(G1304+K1340,0)*Q1304,0)*U1352,0)*AB1358,0)-AD1357,0)</f>
        <v>153</v>
      </c>
      <c r="AG1358" s="268"/>
    </row>
    <row r="1359" spans="1:33" ht="17.100000000000001" customHeight="1">
      <c r="A1359" s="243">
        <v>63</v>
      </c>
      <c r="B1359" s="351" t="s">
        <v>10799</v>
      </c>
      <c r="C1359" s="870" t="s">
        <v>15541</v>
      </c>
      <c r="D1359" s="604"/>
      <c r="E1359" s="604"/>
      <c r="F1359" s="1131"/>
      <c r="G1359" s="605"/>
      <c r="H1359" s="605"/>
      <c r="I1359" s="607"/>
      <c r="J1359" s="646"/>
      <c r="K1359" s="748"/>
      <c r="L1359" s="748"/>
      <c r="M1359" s="1250"/>
      <c r="N1359" s="1344"/>
      <c r="O1359" s="1345"/>
      <c r="P1359" s="1250"/>
      <c r="Q1359" s="1346"/>
      <c r="R1359" s="1238"/>
      <c r="S1359" s="1745"/>
      <c r="T1359" s="1250"/>
      <c r="U1359" s="1242"/>
      <c r="V1359" s="1291"/>
      <c r="W1359" s="1684" t="s">
        <v>4703</v>
      </c>
      <c r="X1359" s="1250" t="s">
        <v>30</v>
      </c>
      <c r="Y1359" s="1291">
        <f>$Y$657</f>
        <v>0.7</v>
      </c>
      <c r="Z1359" s="1226"/>
      <c r="AA1359" s="1226"/>
      <c r="AB1359" s="1310"/>
      <c r="AC1359" s="1745"/>
      <c r="AD1359" s="1242"/>
      <c r="AE1359" s="1291"/>
      <c r="AF1359" s="391">
        <f>ROUND(ROUND(ROUND(ROUND(ROUND(G1304+K1340,0)*Q1304,0)*U1352,0)*Y1359,0)-AD1357,0)</f>
        <v>125</v>
      </c>
      <c r="AG1359" s="268"/>
    </row>
    <row r="1360" spans="1:33" ht="17.100000000000001" customHeight="1">
      <c r="A1360" s="243">
        <v>63</v>
      </c>
      <c r="B1360" s="351" t="s">
        <v>10801</v>
      </c>
      <c r="C1360" s="870" t="s">
        <v>15542</v>
      </c>
      <c r="D1360" s="604"/>
      <c r="E1360" s="604"/>
      <c r="F1360" s="1131"/>
      <c r="G1360" s="605"/>
      <c r="H1360" s="605"/>
      <c r="I1360" s="607"/>
      <c r="J1360" s="646"/>
      <c r="K1360" s="748"/>
      <c r="L1360" s="748"/>
      <c r="M1360" s="1250"/>
      <c r="N1360" s="1344"/>
      <c r="O1360" s="1345"/>
      <c r="P1360" s="1250"/>
      <c r="Q1360" s="1346"/>
      <c r="R1360" s="1238"/>
      <c r="S1360" s="1246"/>
      <c r="T1360" s="1250"/>
      <c r="U1360" s="1242"/>
      <c r="V1360" s="1291"/>
      <c r="W1360" s="1805"/>
      <c r="X1360" s="1225"/>
      <c r="Y1360" s="1306"/>
      <c r="Z1360" s="1302" t="s">
        <v>11869</v>
      </c>
      <c r="AA1360" s="1303" t="s">
        <v>30</v>
      </c>
      <c r="AB1360" s="1311">
        <v>0.85</v>
      </c>
      <c r="AC1360" s="1745"/>
      <c r="AD1360" s="1242"/>
      <c r="AE1360" s="1291"/>
      <c r="AF1360" s="391">
        <f>ROUND(ROUND(ROUND(ROUND(ROUND(ROUND(G1304+K1340,0)*Q1304,0)*U1352,0)*Y1359,0)*AB1360,0)-AD1357,0)</f>
        <v>106</v>
      </c>
      <c r="AG1360" s="268"/>
    </row>
    <row r="1361" spans="1:33" ht="17.100000000000001" customHeight="1">
      <c r="A1361" s="243">
        <v>63</v>
      </c>
      <c r="B1361" s="351" t="s">
        <v>10803</v>
      </c>
      <c r="C1361" s="870" t="s">
        <v>15543</v>
      </c>
      <c r="D1361" s="604"/>
      <c r="E1361" s="604"/>
      <c r="F1361" s="1131"/>
      <c r="G1361" s="605"/>
      <c r="H1361" s="605"/>
      <c r="I1361" s="607"/>
      <c r="J1361" s="646"/>
      <c r="K1361" s="748"/>
      <c r="L1361" s="748"/>
      <c r="M1361" s="1250"/>
      <c r="N1361" s="1344"/>
      <c r="O1361" s="1345"/>
      <c r="P1361" s="1250"/>
      <c r="Q1361" s="1346"/>
      <c r="R1361" s="1238"/>
      <c r="S1361" s="1246"/>
      <c r="T1361" s="1250"/>
      <c r="U1361" s="1242"/>
      <c r="V1361" s="1291"/>
      <c r="W1361" s="1684" t="s">
        <v>4708</v>
      </c>
      <c r="X1361" s="1250" t="s">
        <v>30</v>
      </c>
      <c r="Y1361" s="1291">
        <f>$Y$659</f>
        <v>0.85</v>
      </c>
      <c r="Z1361" s="1220"/>
      <c r="AA1361" s="1220"/>
      <c r="AB1361" s="1306"/>
      <c r="AC1361" s="1745"/>
      <c r="AD1361" s="1242"/>
      <c r="AE1361" s="1291"/>
      <c r="AF1361" s="391">
        <f>ROUND(ROUND(ROUND(ROUND(ROUND(G1304+K1340,0)*Q1304,0)*U1352,0)*Y1361,0)-AD1357,0)</f>
        <v>153</v>
      </c>
      <c r="AG1361" s="268"/>
    </row>
    <row r="1362" spans="1:33" ht="17.100000000000001" customHeight="1">
      <c r="A1362" s="243">
        <v>63</v>
      </c>
      <c r="B1362" s="351" t="s">
        <v>10805</v>
      </c>
      <c r="C1362" s="870" t="s">
        <v>15544</v>
      </c>
      <c r="D1362" s="604"/>
      <c r="E1362" s="604"/>
      <c r="F1362" s="1131"/>
      <c r="G1362" s="605"/>
      <c r="H1362" s="605"/>
      <c r="I1362" s="607"/>
      <c r="J1362" s="646"/>
      <c r="K1362" s="748"/>
      <c r="L1362" s="748"/>
      <c r="M1362" s="1250"/>
      <c r="N1362" s="1344"/>
      <c r="O1362" s="1345"/>
      <c r="P1362" s="1250"/>
      <c r="Q1362" s="1346"/>
      <c r="R1362" s="1238"/>
      <c r="S1362" s="1246"/>
      <c r="T1362" s="1250"/>
      <c r="U1362" s="1242"/>
      <c r="V1362" s="1291"/>
      <c r="W1362" s="1805"/>
      <c r="X1362" s="1225"/>
      <c r="Y1362" s="1306"/>
      <c r="Z1362" s="1302" t="s">
        <v>11869</v>
      </c>
      <c r="AA1362" s="1303" t="s">
        <v>30</v>
      </c>
      <c r="AB1362" s="1311">
        <v>0.85</v>
      </c>
      <c r="AC1362" s="1746"/>
      <c r="AD1362" s="1220"/>
      <c r="AE1362" s="1306"/>
      <c r="AF1362" s="391">
        <f>ROUND(ROUND(ROUND(ROUND(ROUND(ROUND(G1304+K1340,0)*Q1304,0)*U1352,0)*Y1361,0)*AB1362,0)-AD1357,0)</f>
        <v>129</v>
      </c>
      <c r="AG1362" s="268"/>
    </row>
    <row r="1363" spans="1:33" ht="17.100000000000001" customHeight="1">
      <c r="A1363" s="243">
        <v>63</v>
      </c>
      <c r="B1363" s="351" t="s">
        <v>10807</v>
      </c>
      <c r="C1363" s="870" t="s">
        <v>15545</v>
      </c>
      <c r="D1363" s="604"/>
      <c r="E1363" s="604"/>
      <c r="F1363" s="1131"/>
      <c r="G1363" s="605"/>
      <c r="H1363" s="605"/>
      <c r="I1363" s="607"/>
      <c r="J1363" s="646"/>
      <c r="K1363" s="748"/>
      <c r="L1363" s="748"/>
      <c r="M1363" s="1250"/>
      <c r="N1363" s="1344"/>
      <c r="O1363" s="1345"/>
      <c r="P1363" s="1250"/>
      <c r="Q1363" s="1346"/>
      <c r="R1363" s="1238"/>
      <c r="S1363" s="1622" t="s">
        <v>237</v>
      </c>
      <c r="T1363" s="670"/>
      <c r="U1363" s="1348"/>
      <c r="V1363" s="1305"/>
      <c r="W1363" s="1233"/>
      <c r="X1363" s="670"/>
      <c r="Y1363" s="1320"/>
      <c r="Z1363" s="1215"/>
      <c r="AA1363" s="1215"/>
      <c r="AB1363" s="1215"/>
      <c r="AC1363" s="1215"/>
      <c r="AD1363" s="1215"/>
      <c r="AE1363" s="1294"/>
      <c r="AF1363" s="391">
        <f>ROUND(ROUND(ROUND(G1304+K1340,0)*Q1304,0)*U1364,0)</f>
        <v>133</v>
      </c>
      <c r="AG1363" s="268"/>
    </row>
    <row r="1364" spans="1:33" ht="17.100000000000001" customHeight="1">
      <c r="A1364" s="243">
        <v>63</v>
      </c>
      <c r="B1364" s="351" t="s">
        <v>10809</v>
      </c>
      <c r="C1364" s="870" t="s">
        <v>15546</v>
      </c>
      <c r="D1364" s="604"/>
      <c r="E1364" s="604"/>
      <c r="F1364" s="1131"/>
      <c r="G1364" s="605"/>
      <c r="H1364" s="605"/>
      <c r="I1364" s="607"/>
      <c r="J1364" s="646"/>
      <c r="K1364" s="748"/>
      <c r="L1364" s="748"/>
      <c r="M1364" s="1250"/>
      <c r="N1364" s="1344"/>
      <c r="O1364" s="1345"/>
      <c r="P1364" s="1250"/>
      <c r="Q1364" s="1346"/>
      <c r="R1364" s="1238"/>
      <c r="S1364" s="1745"/>
      <c r="T1364" s="1250" t="s">
        <v>30</v>
      </c>
      <c r="U1364" s="1242">
        <v>0.5</v>
      </c>
      <c r="V1364" s="1291"/>
      <c r="W1364" s="1234"/>
      <c r="X1364" s="1225"/>
      <c r="Y1364" s="1322"/>
      <c r="Z1364" s="1233" t="s">
        <v>11869</v>
      </c>
      <c r="AA1364" s="670" t="s">
        <v>30</v>
      </c>
      <c r="AB1364" s="1293">
        <v>0.85</v>
      </c>
      <c r="AC1364" s="1215"/>
      <c r="AD1364" s="1215"/>
      <c r="AE1364" s="1294"/>
      <c r="AF1364" s="391">
        <f>ROUND(ROUND(ROUND(ROUND(G1304+K1340,0)*Q1304,0)*U1364,0)*AB1364,0)</f>
        <v>113</v>
      </c>
      <c r="AG1364" s="268"/>
    </row>
    <row r="1365" spans="1:33" ht="17.100000000000001" customHeight="1">
      <c r="A1365" s="243">
        <v>63</v>
      </c>
      <c r="B1365" s="351" t="s">
        <v>10811</v>
      </c>
      <c r="C1365" s="870" t="s">
        <v>15547</v>
      </c>
      <c r="D1365" s="604"/>
      <c r="E1365" s="604"/>
      <c r="F1365" s="1131"/>
      <c r="G1365" s="605"/>
      <c r="H1365" s="605"/>
      <c r="I1365" s="607"/>
      <c r="J1365" s="646"/>
      <c r="K1365" s="748"/>
      <c r="L1365" s="748"/>
      <c r="M1365" s="1250"/>
      <c r="N1365" s="1344"/>
      <c r="O1365" s="1345"/>
      <c r="P1365" s="1250"/>
      <c r="Q1365" s="1346"/>
      <c r="R1365" s="1238"/>
      <c r="S1365" s="1745"/>
      <c r="T1365" s="1250"/>
      <c r="U1365" s="1242"/>
      <c r="V1365" s="1291"/>
      <c r="W1365" s="1684" t="s">
        <v>4703</v>
      </c>
      <c r="X1365" s="670" t="s">
        <v>30</v>
      </c>
      <c r="Y1365" s="1305">
        <f>$Y$657</f>
        <v>0.7</v>
      </c>
      <c r="Z1365" s="1226"/>
      <c r="AA1365" s="1226"/>
      <c r="AB1365" s="1226"/>
      <c r="AC1365" s="1226"/>
      <c r="AD1365" s="1226"/>
      <c r="AE1365" s="1310"/>
      <c r="AF1365" s="391">
        <f>ROUND(ROUND(ROUND(ROUND(G1304+K1340,0)*Q1304,0)*U1364,0)*Y1365,0)</f>
        <v>93</v>
      </c>
      <c r="AG1365" s="268"/>
    </row>
    <row r="1366" spans="1:33" ht="17.100000000000001" customHeight="1">
      <c r="A1366" s="243">
        <v>63</v>
      </c>
      <c r="B1366" s="351" t="s">
        <v>10813</v>
      </c>
      <c r="C1366" s="870" t="s">
        <v>15548</v>
      </c>
      <c r="D1366" s="604"/>
      <c r="E1366" s="604"/>
      <c r="F1366" s="1131"/>
      <c r="G1366" s="605"/>
      <c r="H1366" s="605"/>
      <c r="I1366" s="607"/>
      <c r="J1366" s="646"/>
      <c r="K1366" s="748"/>
      <c r="L1366" s="748"/>
      <c r="M1366" s="1250"/>
      <c r="N1366" s="1344"/>
      <c r="O1366" s="1345"/>
      <c r="P1366" s="1250"/>
      <c r="Q1366" s="1346"/>
      <c r="R1366" s="1238"/>
      <c r="S1366" s="1745"/>
      <c r="T1366" s="1250"/>
      <c r="U1366" s="1242"/>
      <c r="V1366" s="1291"/>
      <c r="W1366" s="1805"/>
      <c r="X1366" s="1225"/>
      <c r="Y1366" s="1306"/>
      <c r="Z1366" s="1302" t="s">
        <v>11869</v>
      </c>
      <c r="AA1366" s="1303" t="s">
        <v>30</v>
      </c>
      <c r="AB1366" s="1304">
        <v>0.85</v>
      </c>
      <c r="AC1366" s="1215"/>
      <c r="AD1366" s="1215"/>
      <c r="AE1366" s="1294"/>
      <c r="AF1366" s="391">
        <f>ROUND(ROUND(ROUND(ROUND(ROUND(G1304+K1340,0)*Q1304,0)*U1364,0)*Y1365,0)*AB1366,0)</f>
        <v>79</v>
      </c>
      <c r="AG1366" s="268"/>
    </row>
    <row r="1367" spans="1:33" ht="17.100000000000001" customHeight="1">
      <c r="A1367" s="243">
        <v>63</v>
      </c>
      <c r="B1367" s="351" t="s">
        <v>10815</v>
      </c>
      <c r="C1367" s="870" t="s">
        <v>15549</v>
      </c>
      <c r="D1367" s="604"/>
      <c r="E1367" s="604"/>
      <c r="F1367" s="1131"/>
      <c r="G1367" s="605"/>
      <c r="H1367" s="605"/>
      <c r="I1367" s="607"/>
      <c r="J1367" s="646"/>
      <c r="K1367" s="748"/>
      <c r="L1367" s="748"/>
      <c r="M1367" s="1250"/>
      <c r="N1367" s="1344"/>
      <c r="O1367" s="1345"/>
      <c r="P1367" s="1250"/>
      <c r="Q1367" s="1346"/>
      <c r="R1367" s="1238"/>
      <c r="S1367" s="1745"/>
      <c r="T1367" s="1250"/>
      <c r="U1367" s="1242"/>
      <c r="V1367" s="1291"/>
      <c r="W1367" s="1684" t="s">
        <v>4708</v>
      </c>
      <c r="X1367" s="670" t="s">
        <v>30</v>
      </c>
      <c r="Y1367" s="1305">
        <f>$Y$659</f>
        <v>0.85</v>
      </c>
      <c r="Z1367" s="1220"/>
      <c r="AA1367" s="1220"/>
      <c r="AB1367" s="1220"/>
      <c r="AC1367" s="1220"/>
      <c r="AD1367" s="1220"/>
      <c r="AE1367" s="1306"/>
      <c r="AF1367" s="391">
        <f>ROUND(ROUND(ROUND(ROUND(G1304+K1340,0)*Q1304,0)*U1364,0)*Y1367,0)</f>
        <v>113</v>
      </c>
      <c r="AG1367" s="268"/>
    </row>
    <row r="1368" spans="1:33" ht="17.100000000000001" customHeight="1">
      <c r="A1368" s="243">
        <v>63</v>
      </c>
      <c r="B1368" s="351" t="s">
        <v>10817</v>
      </c>
      <c r="C1368" s="870" t="s">
        <v>15550</v>
      </c>
      <c r="D1368" s="604"/>
      <c r="E1368" s="604"/>
      <c r="F1368" s="1131"/>
      <c r="G1368" s="605"/>
      <c r="H1368" s="605"/>
      <c r="I1368" s="607"/>
      <c r="J1368" s="646"/>
      <c r="K1368" s="748"/>
      <c r="L1368" s="748"/>
      <c r="M1368" s="1250"/>
      <c r="N1368" s="1344"/>
      <c r="O1368" s="1345"/>
      <c r="P1368" s="1250"/>
      <c r="Q1368" s="1346"/>
      <c r="R1368" s="1238"/>
      <c r="S1368" s="1745"/>
      <c r="T1368" s="1250"/>
      <c r="U1368" s="1242"/>
      <c r="V1368" s="1291"/>
      <c r="W1368" s="1805"/>
      <c r="X1368" s="1225"/>
      <c r="Y1368" s="1306"/>
      <c r="Z1368" s="1302" t="s">
        <v>11869</v>
      </c>
      <c r="AA1368" s="1303" t="s">
        <v>30</v>
      </c>
      <c r="AB1368" s="1304">
        <v>0.85</v>
      </c>
      <c r="AC1368" s="1215"/>
      <c r="AD1368" s="1215"/>
      <c r="AE1368" s="1294"/>
      <c r="AF1368" s="391">
        <f>ROUND(ROUND(ROUND(ROUND(ROUND(G1304+K1340,0)*Q1304,0)*U1364,0)*Y1367,0)*AB1368,0)</f>
        <v>96</v>
      </c>
      <c r="AG1368" s="268"/>
    </row>
    <row r="1369" spans="1:33" ht="17.100000000000001" customHeight="1">
      <c r="A1369" s="243">
        <v>63</v>
      </c>
      <c r="B1369" s="351" t="s">
        <v>10819</v>
      </c>
      <c r="C1369" s="870" t="s">
        <v>15551</v>
      </c>
      <c r="D1369" s="604"/>
      <c r="E1369" s="604"/>
      <c r="F1369" s="1131"/>
      <c r="G1369" s="605"/>
      <c r="H1369" s="605"/>
      <c r="I1369" s="607"/>
      <c r="J1369" s="646"/>
      <c r="K1369" s="748"/>
      <c r="L1369" s="748"/>
      <c r="M1369" s="1250"/>
      <c r="N1369" s="1344"/>
      <c r="O1369" s="1345"/>
      <c r="P1369" s="1250"/>
      <c r="Q1369" s="1346"/>
      <c r="R1369" s="1238"/>
      <c r="S1369" s="1246"/>
      <c r="T1369" s="1250"/>
      <c r="U1369" s="1242"/>
      <c r="V1369" s="1291"/>
      <c r="W1369" s="1233"/>
      <c r="X1369" s="670"/>
      <c r="Y1369" s="1320"/>
      <c r="Z1369" s="1215"/>
      <c r="AA1369" s="1215"/>
      <c r="AB1369" s="1294"/>
      <c r="AC1369" s="1533" t="s">
        <v>167</v>
      </c>
      <c r="AD1369" s="1250">
        <v>5</v>
      </c>
      <c r="AE1369" s="1308" t="s">
        <v>168</v>
      </c>
      <c r="AF1369" s="391">
        <f>ROUND(ROUND(ROUND(ROUND(G1304+K1340,0)*Q1304,0)*U1364,0)-AD1369,0)</f>
        <v>128</v>
      </c>
      <c r="AG1369" s="268"/>
    </row>
    <row r="1370" spans="1:33" ht="17.100000000000001" customHeight="1">
      <c r="A1370" s="243">
        <v>63</v>
      </c>
      <c r="B1370" s="351" t="s">
        <v>10821</v>
      </c>
      <c r="C1370" s="870" t="s">
        <v>15552</v>
      </c>
      <c r="D1370" s="604"/>
      <c r="E1370" s="604"/>
      <c r="F1370" s="1131"/>
      <c r="G1370" s="605"/>
      <c r="H1370" s="605"/>
      <c r="I1370" s="607"/>
      <c r="J1370" s="646"/>
      <c r="K1370" s="748"/>
      <c r="L1370" s="748"/>
      <c r="M1370" s="1250"/>
      <c r="N1370" s="1344"/>
      <c r="O1370" s="1345"/>
      <c r="P1370" s="1250"/>
      <c r="Q1370" s="1346"/>
      <c r="R1370" s="1238"/>
      <c r="S1370" s="1246"/>
      <c r="T1370" s="1250"/>
      <c r="U1370" s="1242"/>
      <c r="V1370" s="1242"/>
      <c r="W1370" s="1234"/>
      <c r="X1370" s="1225"/>
      <c r="Y1370" s="1322"/>
      <c r="Z1370" s="1233" t="s">
        <v>11869</v>
      </c>
      <c r="AA1370" s="670" t="s">
        <v>30</v>
      </c>
      <c r="AB1370" s="1309">
        <v>0.85</v>
      </c>
      <c r="AC1370" s="1745"/>
      <c r="AD1370" s="1250"/>
      <c r="AE1370" s="1308"/>
      <c r="AF1370" s="391">
        <f>ROUND(ROUND(ROUND(ROUND(ROUND(G1304+K1340,0)*Q1304,0)*U1364,0)*AB1370,0)-AD1369,0)</f>
        <v>108</v>
      </c>
      <c r="AG1370" s="268"/>
    </row>
    <row r="1371" spans="1:33" ht="17.100000000000001" customHeight="1">
      <c r="A1371" s="243">
        <v>63</v>
      </c>
      <c r="B1371" s="351" t="s">
        <v>10823</v>
      </c>
      <c r="C1371" s="870" t="s">
        <v>15553</v>
      </c>
      <c r="D1371" s="604"/>
      <c r="E1371" s="604"/>
      <c r="F1371" s="1131"/>
      <c r="G1371" s="605"/>
      <c r="H1371" s="605"/>
      <c r="I1371" s="607"/>
      <c r="J1371" s="646"/>
      <c r="K1371" s="748"/>
      <c r="L1371" s="748"/>
      <c r="M1371" s="1250"/>
      <c r="N1371" s="1344"/>
      <c r="O1371" s="1345"/>
      <c r="P1371" s="1250"/>
      <c r="Q1371" s="1346"/>
      <c r="R1371" s="1238"/>
      <c r="S1371" s="1246"/>
      <c r="T1371" s="1250"/>
      <c r="U1371" s="1242"/>
      <c r="V1371" s="1242"/>
      <c r="W1371" s="1684" t="s">
        <v>4703</v>
      </c>
      <c r="X1371" s="1250" t="s">
        <v>30</v>
      </c>
      <c r="Y1371" s="1291">
        <f>$Y$657</f>
        <v>0.7</v>
      </c>
      <c r="Z1371" s="1226"/>
      <c r="AA1371" s="1226"/>
      <c r="AB1371" s="1310"/>
      <c r="AC1371" s="1745"/>
      <c r="AD1371" s="1242"/>
      <c r="AE1371" s="1291"/>
      <c r="AF1371" s="391">
        <f>ROUND(ROUND(ROUND(ROUND(ROUND(G1304+K1340,0)*Q1304,0)*U1364,0)*Y1371,0)-AD1369,0)</f>
        <v>88</v>
      </c>
      <c r="AG1371" s="268"/>
    </row>
    <row r="1372" spans="1:33" ht="17.100000000000001" customHeight="1">
      <c r="A1372" s="243">
        <v>63</v>
      </c>
      <c r="B1372" s="351" t="s">
        <v>10825</v>
      </c>
      <c r="C1372" s="870" t="s">
        <v>15554</v>
      </c>
      <c r="D1372" s="604"/>
      <c r="E1372" s="604"/>
      <c r="F1372" s="1131"/>
      <c r="G1372" s="605"/>
      <c r="H1372" s="605"/>
      <c r="I1372" s="607"/>
      <c r="J1372" s="646"/>
      <c r="K1372" s="748"/>
      <c r="L1372" s="748"/>
      <c r="M1372" s="1250"/>
      <c r="N1372" s="1344"/>
      <c r="O1372" s="1345"/>
      <c r="P1372" s="1250"/>
      <c r="Q1372" s="1346"/>
      <c r="R1372" s="1238"/>
      <c r="S1372" s="1246"/>
      <c r="T1372" s="1250"/>
      <c r="U1372" s="1242"/>
      <c r="V1372" s="1242"/>
      <c r="W1372" s="1805"/>
      <c r="X1372" s="1225"/>
      <c r="Y1372" s="1306"/>
      <c r="Z1372" s="1302" t="s">
        <v>11869</v>
      </c>
      <c r="AA1372" s="1303" t="s">
        <v>30</v>
      </c>
      <c r="AB1372" s="1311">
        <v>0.85</v>
      </c>
      <c r="AC1372" s="1745"/>
      <c r="AD1372" s="1242"/>
      <c r="AE1372" s="1291"/>
      <c r="AF1372" s="391">
        <f>ROUND(ROUND(ROUND(ROUND(ROUND(ROUND(G1304+K1340,0)*Q1304,0)*U1364,0)*Y1371,0)*AB1372,0)-AD1369,0)</f>
        <v>74</v>
      </c>
      <c r="AG1372" s="268"/>
    </row>
    <row r="1373" spans="1:33" ht="17.100000000000001" customHeight="1">
      <c r="A1373" s="243">
        <v>63</v>
      </c>
      <c r="B1373" s="351" t="s">
        <v>10827</v>
      </c>
      <c r="C1373" s="870" t="s">
        <v>15555</v>
      </c>
      <c r="D1373" s="604"/>
      <c r="E1373" s="604"/>
      <c r="F1373" s="1131"/>
      <c r="G1373" s="605"/>
      <c r="H1373" s="605"/>
      <c r="I1373" s="607"/>
      <c r="J1373" s="646"/>
      <c r="K1373" s="748"/>
      <c r="L1373" s="748"/>
      <c r="M1373" s="1250"/>
      <c r="N1373" s="1344"/>
      <c r="O1373" s="1345"/>
      <c r="P1373" s="1250"/>
      <c r="Q1373" s="1346"/>
      <c r="R1373" s="1254"/>
      <c r="S1373" s="1238"/>
      <c r="T1373" s="1250"/>
      <c r="U1373" s="1242"/>
      <c r="V1373" s="1242"/>
      <c r="W1373" s="1684" t="s">
        <v>4708</v>
      </c>
      <c r="X1373" s="1250" t="s">
        <v>30</v>
      </c>
      <c r="Y1373" s="1291">
        <f>$Y$659</f>
        <v>0.85</v>
      </c>
      <c r="Z1373" s="1220"/>
      <c r="AA1373" s="1220"/>
      <c r="AB1373" s="1306"/>
      <c r="AC1373" s="1745"/>
      <c r="AD1373" s="1242"/>
      <c r="AE1373" s="1291"/>
      <c r="AF1373" s="391">
        <f>ROUND(ROUND(ROUND(ROUND(ROUND(G1304+K1340,0)*Q1304,0)*U1364,0)*Y1373,0)-AD1369,0)</f>
        <v>108</v>
      </c>
      <c r="AG1373" s="268"/>
    </row>
    <row r="1374" spans="1:33" ht="17.100000000000001" customHeight="1">
      <c r="A1374" s="243">
        <v>63</v>
      </c>
      <c r="B1374" s="351" t="s">
        <v>10829</v>
      </c>
      <c r="C1374" s="870" t="s">
        <v>15556</v>
      </c>
      <c r="D1374" s="604"/>
      <c r="E1374" s="604"/>
      <c r="F1374" s="1131"/>
      <c r="G1374" s="605"/>
      <c r="H1374" s="605"/>
      <c r="I1374" s="607"/>
      <c r="J1374" s="646"/>
      <c r="K1374" s="748"/>
      <c r="L1374" s="748"/>
      <c r="M1374" s="1250"/>
      <c r="N1374" s="1344"/>
      <c r="O1374" s="1352"/>
      <c r="P1374" s="1225"/>
      <c r="Q1374" s="1351"/>
      <c r="R1374" s="1255"/>
      <c r="S1374" s="1238"/>
      <c r="T1374" s="1250"/>
      <c r="U1374" s="1242"/>
      <c r="V1374" s="1306"/>
      <c r="W1374" s="1805"/>
      <c r="X1374" s="1225"/>
      <c r="Y1374" s="1306"/>
      <c r="Z1374" s="1302" t="s">
        <v>11869</v>
      </c>
      <c r="AA1374" s="1303" t="s">
        <v>30</v>
      </c>
      <c r="AB1374" s="1311">
        <v>0.85</v>
      </c>
      <c r="AC1374" s="1746"/>
      <c r="AD1374" s="1220"/>
      <c r="AE1374" s="1306"/>
      <c r="AF1374" s="391">
        <f>ROUND(ROUND(ROUND(ROUND(ROUND(ROUND(G1304+K1340,0)*Q1304,0)*U1364,0)*Y1373,0)*AB1374,0)-AD1369,0)</f>
        <v>91</v>
      </c>
      <c r="AG1374" s="268"/>
    </row>
    <row r="1375" spans="1:33" ht="17.100000000000001" customHeight="1">
      <c r="A1375" s="243">
        <v>63</v>
      </c>
      <c r="B1375" s="351" t="s">
        <v>10831</v>
      </c>
      <c r="C1375" s="870" t="s">
        <v>15557</v>
      </c>
      <c r="D1375" s="604"/>
      <c r="E1375" s="604"/>
      <c r="F1375" s="1131"/>
      <c r="G1375" s="605"/>
      <c r="H1375" s="605"/>
      <c r="I1375" s="607"/>
      <c r="J1375" s="602"/>
      <c r="K1375" s="602"/>
      <c r="L1375" s="1319"/>
      <c r="M1375" s="602"/>
      <c r="N1375" s="1314"/>
      <c r="O1375" s="1593" t="s">
        <v>237</v>
      </c>
      <c r="P1375" s="605"/>
      <c r="Q1375" s="607"/>
      <c r="R1375" s="670"/>
      <c r="S1375" s="670"/>
      <c r="T1375" s="602"/>
      <c r="U1375" s="602"/>
      <c r="V1375" s="602"/>
      <c r="W1375" s="1233"/>
      <c r="X1375" s="670"/>
      <c r="Y1375" s="1320"/>
      <c r="Z1375" s="1215"/>
      <c r="AA1375" s="1215"/>
      <c r="AB1375" s="1215"/>
      <c r="AC1375" s="1215"/>
      <c r="AD1375" s="1215"/>
      <c r="AE1375" s="1294"/>
      <c r="AF1375" s="391">
        <f>ROUND(G1304*Q1376,0)</f>
        <v>187</v>
      </c>
      <c r="AG1375" s="268"/>
    </row>
    <row r="1376" spans="1:33" ht="17.100000000000001" customHeight="1">
      <c r="A1376" s="243">
        <v>63</v>
      </c>
      <c r="B1376" s="351" t="s">
        <v>10833</v>
      </c>
      <c r="C1376" s="870" t="s">
        <v>15558</v>
      </c>
      <c r="D1376" s="604"/>
      <c r="E1376" s="604"/>
      <c r="F1376" s="1131"/>
      <c r="G1376" s="605"/>
      <c r="H1376" s="605"/>
      <c r="I1376" s="607"/>
      <c r="J1376" s="605"/>
      <c r="K1376" s="605"/>
      <c r="L1376" s="1321"/>
      <c r="M1376" s="605"/>
      <c r="N1376" s="1102"/>
      <c r="O1376" s="1745"/>
      <c r="P1376" s="1250" t="s">
        <v>30</v>
      </c>
      <c r="Q1376" s="1291">
        <v>0.5</v>
      </c>
      <c r="R1376" s="1250"/>
      <c r="S1376" s="1250"/>
      <c r="T1376" s="605"/>
      <c r="U1376" s="605"/>
      <c r="V1376" s="605"/>
      <c r="W1376" s="1234"/>
      <c r="X1376" s="1225"/>
      <c r="Y1376" s="1322"/>
      <c r="Z1376" s="1233" t="s">
        <v>11869</v>
      </c>
      <c r="AA1376" s="670" t="s">
        <v>30</v>
      </c>
      <c r="AB1376" s="1293">
        <v>0.85</v>
      </c>
      <c r="AC1376" s="1215"/>
      <c r="AD1376" s="1215"/>
      <c r="AE1376" s="1294"/>
      <c r="AF1376" s="391">
        <f>ROUND(ROUND(G1304*Q1376,0)*AB1376,0)</f>
        <v>159</v>
      </c>
      <c r="AG1376" s="268"/>
    </row>
    <row r="1377" spans="1:33" ht="17.100000000000001" customHeight="1">
      <c r="A1377" s="243">
        <v>63</v>
      </c>
      <c r="B1377" s="351" t="s">
        <v>10835</v>
      </c>
      <c r="C1377" s="870" t="s">
        <v>15559</v>
      </c>
      <c r="D1377" s="604"/>
      <c r="E1377" s="604"/>
      <c r="F1377" s="637"/>
      <c r="G1377" s="638"/>
      <c r="H1377" s="638"/>
      <c r="I1377" s="744"/>
      <c r="J1377" s="604"/>
      <c r="K1377" s="605"/>
      <c r="L1377" s="1321"/>
      <c r="M1377" s="1251"/>
      <c r="N1377" s="1339"/>
      <c r="O1377" s="1745"/>
      <c r="P1377" s="1251"/>
      <c r="Q1377" s="1334"/>
      <c r="R1377" s="1251"/>
      <c r="S1377" s="1251"/>
      <c r="T1377" s="605"/>
      <c r="U1377" s="605"/>
      <c r="V1377" s="605"/>
      <c r="W1377" s="1684" t="s">
        <v>4703</v>
      </c>
      <c r="X1377" s="670" t="s">
        <v>30</v>
      </c>
      <c r="Y1377" s="1305">
        <f>$Y$657</f>
        <v>0.7</v>
      </c>
      <c r="Z1377" s="1226"/>
      <c r="AA1377" s="1226"/>
      <c r="AB1377" s="1226"/>
      <c r="AC1377" s="1226"/>
      <c r="AD1377" s="1226"/>
      <c r="AE1377" s="1310"/>
      <c r="AF1377" s="391">
        <f>ROUND(ROUND(G1304*Q1376,0)*Y1377,0)</f>
        <v>131</v>
      </c>
      <c r="AG1377" s="268"/>
    </row>
    <row r="1378" spans="1:33" ht="17.100000000000001" customHeight="1">
      <c r="A1378" s="243">
        <v>63</v>
      </c>
      <c r="B1378" s="351" t="s">
        <v>10837</v>
      </c>
      <c r="C1378" s="870" t="s">
        <v>15560</v>
      </c>
      <c r="D1378" s="604"/>
      <c r="E1378" s="604"/>
      <c r="F1378" s="637"/>
      <c r="G1378" s="638"/>
      <c r="H1378" s="638"/>
      <c r="I1378" s="744"/>
      <c r="J1378" s="604"/>
      <c r="K1378" s="605"/>
      <c r="L1378" s="1321"/>
      <c r="M1378" s="1251"/>
      <c r="N1378" s="1339"/>
      <c r="O1378" s="1745"/>
      <c r="P1378" s="1251"/>
      <c r="Q1378" s="1334"/>
      <c r="R1378" s="1251"/>
      <c r="S1378" s="1251"/>
      <c r="T1378" s="605"/>
      <c r="U1378" s="605"/>
      <c r="V1378" s="605"/>
      <c r="W1378" s="1805"/>
      <c r="X1378" s="1225"/>
      <c r="Y1378" s="1306"/>
      <c r="Z1378" s="1302" t="s">
        <v>11869</v>
      </c>
      <c r="AA1378" s="1303" t="s">
        <v>30</v>
      </c>
      <c r="AB1378" s="1304">
        <v>0.85</v>
      </c>
      <c r="AC1378" s="1215"/>
      <c r="AD1378" s="1215"/>
      <c r="AE1378" s="1294"/>
      <c r="AF1378" s="391">
        <f>ROUND(ROUND(ROUND(G1304*Q1376,0)*Y1377,0)*AB1378,0)</f>
        <v>111</v>
      </c>
      <c r="AG1378" s="268"/>
    </row>
    <row r="1379" spans="1:33" ht="17.100000000000001" customHeight="1">
      <c r="A1379" s="243">
        <v>63</v>
      </c>
      <c r="B1379" s="351" t="s">
        <v>10839</v>
      </c>
      <c r="C1379" s="870" t="s">
        <v>15561</v>
      </c>
      <c r="D1379" s="604"/>
      <c r="E1379" s="604"/>
      <c r="F1379" s="637"/>
      <c r="G1379" s="638"/>
      <c r="H1379" s="638"/>
      <c r="I1379" s="744"/>
      <c r="J1379" s="604"/>
      <c r="K1379" s="605"/>
      <c r="L1379" s="1321"/>
      <c r="M1379" s="1251"/>
      <c r="N1379" s="1339"/>
      <c r="O1379" s="1745"/>
      <c r="P1379" s="1251"/>
      <c r="Q1379" s="1334"/>
      <c r="R1379" s="1251"/>
      <c r="S1379" s="1251"/>
      <c r="T1379" s="605"/>
      <c r="U1379" s="605"/>
      <c r="V1379" s="605"/>
      <c r="W1379" s="1684" t="s">
        <v>4708</v>
      </c>
      <c r="X1379" s="670" t="s">
        <v>30</v>
      </c>
      <c r="Y1379" s="1305">
        <f>$Y$659</f>
        <v>0.85</v>
      </c>
      <c r="Z1379" s="1220"/>
      <c r="AA1379" s="1220"/>
      <c r="AB1379" s="1220"/>
      <c r="AC1379" s="1220"/>
      <c r="AD1379" s="1220"/>
      <c r="AE1379" s="1306"/>
      <c r="AF1379" s="391">
        <f>ROUND(ROUND(G1304*Q1376,0)*Y1379,0)</f>
        <v>159</v>
      </c>
      <c r="AG1379" s="268"/>
    </row>
    <row r="1380" spans="1:33" ht="17.100000000000001" customHeight="1">
      <c r="A1380" s="243">
        <v>63</v>
      </c>
      <c r="B1380" s="351" t="s">
        <v>10841</v>
      </c>
      <c r="C1380" s="870" t="s">
        <v>15562</v>
      </c>
      <c r="D1380" s="604"/>
      <c r="E1380" s="604"/>
      <c r="F1380" s="637"/>
      <c r="G1380" s="638"/>
      <c r="H1380" s="638"/>
      <c r="I1380" s="744"/>
      <c r="J1380" s="604"/>
      <c r="K1380" s="605"/>
      <c r="L1380" s="1321"/>
      <c r="M1380" s="1251"/>
      <c r="N1380" s="1339"/>
      <c r="O1380" s="1745"/>
      <c r="P1380" s="1251"/>
      <c r="Q1380" s="1334"/>
      <c r="R1380" s="1251"/>
      <c r="S1380" s="1251"/>
      <c r="T1380" s="605"/>
      <c r="U1380" s="605"/>
      <c r="V1380" s="605"/>
      <c r="W1380" s="1805"/>
      <c r="X1380" s="1225"/>
      <c r="Y1380" s="1306"/>
      <c r="Z1380" s="1302" t="s">
        <v>11869</v>
      </c>
      <c r="AA1380" s="1303" t="s">
        <v>30</v>
      </c>
      <c r="AB1380" s="1304">
        <v>0.85</v>
      </c>
      <c r="AC1380" s="1215"/>
      <c r="AD1380" s="1215"/>
      <c r="AE1380" s="1294"/>
      <c r="AF1380" s="391">
        <f>ROUND(ROUND(ROUND(G1304*Q1376,0)*Y1379,0)*AB1380,0)</f>
        <v>135</v>
      </c>
      <c r="AG1380" s="268"/>
    </row>
    <row r="1381" spans="1:33" ht="17.100000000000001" customHeight="1">
      <c r="A1381" s="243">
        <v>63</v>
      </c>
      <c r="B1381" s="351" t="s">
        <v>10843</v>
      </c>
      <c r="C1381" s="870" t="s">
        <v>15563</v>
      </c>
      <c r="D1381" s="604"/>
      <c r="E1381" s="604"/>
      <c r="F1381" s="637"/>
      <c r="G1381" s="638"/>
      <c r="H1381" s="638"/>
      <c r="I1381" s="744"/>
      <c r="J1381" s="604"/>
      <c r="K1381" s="605"/>
      <c r="L1381" s="1321"/>
      <c r="M1381" s="1251"/>
      <c r="N1381" s="1339"/>
      <c r="O1381" s="1745"/>
      <c r="P1381" s="1251"/>
      <c r="Q1381" s="1334"/>
      <c r="R1381" s="1251"/>
      <c r="S1381" s="1251"/>
      <c r="T1381" s="605"/>
      <c r="U1381" s="605"/>
      <c r="V1381" s="605"/>
      <c r="W1381" s="1233"/>
      <c r="X1381" s="670"/>
      <c r="Y1381" s="1320"/>
      <c r="Z1381" s="1215"/>
      <c r="AA1381" s="1215"/>
      <c r="AB1381" s="1294"/>
      <c r="AC1381" s="1533" t="s">
        <v>167</v>
      </c>
      <c r="AD1381" s="1250">
        <v>5</v>
      </c>
      <c r="AE1381" s="1308" t="s">
        <v>168</v>
      </c>
      <c r="AF1381" s="391">
        <f>ROUND(ROUND(G1304*Q1376,0)-AD1381,0)</f>
        <v>182</v>
      </c>
      <c r="AG1381" s="268"/>
    </row>
    <row r="1382" spans="1:33" ht="17.100000000000001" customHeight="1">
      <c r="A1382" s="243">
        <v>63</v>
      </c>
      <c r="B1382" s="351" t="s">
        <v>10845</v>
      </c>
      <c r="C1382" s="870" t="s">
        <v>15564</v>
      </c>
      <c r="D1382" s="604"/>
      <c r="E1382" s="604"/>
      <c r="F1382" s="637"/>
      <c r="G1382" s="638"/>
      <c r="H1382" s="638"/>
      <c r="I1382" s="744"/>
      <c r="J1382" s="604"/>
      <c r="K1382" s="605"/>
      <c r="L1382" s="1321"/>
      <c r="M1382" s="1251"/>
      <c r="N1382" s="1339"/>
      <c r="O1382" s="1745"/>
      <c r="P1382" s="1251"/>
      <c r="Q1382" s="1334"/>
      <c r="R1382" s="1251"/>
      <c r="S1382" s="1251"/>
      <c r="T1382" s="605"/>
      <c r="U1382" s="605"/>
      <c r="V1382" s="605"/>
      <c r="W1382" s="1234"/>
      <c r="X1382" s="1225"/>
      <c r="Y1382" s="1322"/>
      <c r="Z1382" s="1233" t="s">
        <v>11869</v>
      </c>
      <c r="AA1382" s="670" t="s">
        <v>30</v>
      </c>
      <c r="AB1382" s="1309">
        <v>0.85</v>
      </c>
      <c r="AC1382" s="1745"/>
      <c r="AD1382" s="1250"/>
      <c r="AE1382" s="1308"/>
      <c r="AF1382" s="391">
        <f>ROUND(ROUND(ROUND(G1304*Q1376,0)*AB1382,0)-AD1381,0)</f>
        <v>154</v>
      </c>
      <c r="AG1382" s="268"/>
    </row>
    <row r="1383" spans="1:33" ht="17.100000000000001" customHeight="1">
      <c r="A1383" s="243">
        <v>63</v>
      </c>
      <c r="B1383" s="351" t="s">
        <v>10847</v>
      </c>
      <c r="C1383" s="870" t="s">
        <v>15565</v>
      </c>
      <c r="D1383" s="604"/>
      <c r="E1383" s="604"/>
      <c r="F1383" s="637"/>
      <c r="G1383" s="638"/>
      <c r="H1383" s="638"/>
      <c r="I1383" s="744"/>
      <c r="J1383" s="604"/>
      <c r="K1383" s="605"/>
      <c r="L1383" s="1321"/>
      <c r="M1383" s="1251"/>
      <c r="N1383" s="1339"/>
      <c r="O1383" s="1252"/>
      <c r="P1383" s="1251"/>
      <c r="Q1383" s="1334"/>
      <c r="R1383" s="1251"/>
      <c r="S1383" s="1251"/>
      <c r="T1383" s="605"/>
      <c r="U1383" s="605"/>
      <c r="V1383" s="605"/>
      <c r="W1383" s="1684" t="s">
        <v>4703</v>
      </c>
      <c r="X1383" s="1250" t="s">
        <v>30</v>
      </c>
      <c r="Y1383" s="1291">
        <v>0.7</v>
      </c>
      <c r="Z1383" s="1226"/>
      <c r="AA1383" s="1226"/>
      <c r="AB1383" s="1310"/>
      <c r="AC1383" s="1745"/>
      <c r="AD1383" s="1242"/>
      <c r="AE1383" s="1291"/>
      <c r="AF1383" s="391">
        <f>ROUND(ROUND(ROUND(G1304*Q1376,0)*Y1383,0)-AD1381,0)</f>
        <v>126</v>
      </c>
      <c r="AG1383" s="268"/>
    </row>
    <row r="1384" spans="1:33" ht="17.100000000000001" customHeight="1">
      <c r="A1384" s="243">
        <v>63</v>
      </c>
      <c r="B1384" s="351" t="s">
        <v>10849</v>
      </c>
      <c r="C1384" s="870" t="s">
        <v>15566</v>
      </c>
      <c r="D1384" s="604"/>
      <c r="E1384" s="604"/>
      <c r="F1384" s="637"/>
      <c r="G1384" s="638"/>
      <c r="H1384" s="638"/>
      <c r="I1384" s="744"/>
      <c r="J1384" s="604"/>
      <c r="K1384" s="605"/>
      <c r="L1384" s="1321"/>
      <c r="M1384" s="1251"/>
      <c r="N1384" s="1339"/>
      <c r="O1384" s="1252"/>
      <c r="P1384" s="1251"/>
      <c r="Q1384" s="1334"/>
      <c r="R1384" s="1251"/>
      <c r="S1384" s="1251"/>
      <c r="T1384" s="605"/>
      <c r="U1384" s="605"/>
      <c r="V1384" s="605"/>
      <c r="W1384" s="1805"/>
      <c r="X1384" s="1225"/>
      <c r="Y1384" s="1306"/>
      <c r="Z1384" s="1302" t="s">
        <v>11869</v>
      </c>
      <c r="AA1384" s="1303" t="s">
        <v>30</v>
      </c>
      <c r="AB1384" s="1311">
        <v>0.85</v>
      </c>
      <c r="AC1384" s="1745"/>
      <c r="AD1384" s="1242"/>
      <c r="AE1384" s="1291"/>
      <c r="AF1384" s="391">
        <f>ROUND(ROUND(ROUND(ROUND(G1304*Q1376,0)*Y1383,0)*AB1384,0)-AD1381,0)</f>
        <v>106</v>
      </c>
      <c r="AG1384" s="268"/>
    </row>
    <row r="1385" spans="1:33" ht="17.100000000000001" customHeight="1">
      <c r="A1385" s="243">
        <v>63</v>
      </c>
      <c r="B1385" s="351" t="s">
        <v>10851</v>
      </c>
      <c r="C1385" s="870" t="s">
        <v>15567</v>
      </c>
      <c r="D1385" s="604"/>
      <c r="E1385" s="604"/>
      <c r="F1385" s="637"/>
      <c r="G1385" s="638"/>
      <c r="H1385" s="638"/>
      <c r="I1385" s="744"/>
      <c r="J1385" s="604"/>
      <c r="K1385" s="605"/>
      <c r="L1385" s="1321"/>
      <c r="M1385" s="1251"/>
      <c r="N1385" s="1339"/>
      <c r="O1385" s="1252"/>
      <c r="P1385" s="1251"/>
      <c r="Q1385" s="1334"/>
      <c r="R1385" s="1251"/>
      <c r="S1385" s="1251"/>
      <c r="T1385" s="605"/>
      <c r="U1385" s="605"/>
      <c r="V1385" s="605"/>
      <c r="W1385" s="1684" t="s">
        <v>4708</v>
      </c>
      <c r="X1385" s="1250" t="s">
        <v>30</v>
      </c>
      <c r="Y1385" s="1291">
        <v>0.85</v>
      </c>
      <c r="Z1385" s="1220"/>
      <c r="AA1385" s="1220"/>
      <c r="AB1385" s="1306"/>
      <c r="AC1385" s="1745"/>
      <c r="AD1385" s="1242"/>
      <c r="AE1385" s="1291"/>
      <c r="AF1385" s="391">
        <f>ROUND(ROUND(ROUND(G1304*Q1376,0)*Y1385,0)-AD1381,0)</f>
        <v>154</v>
      </c>
      <c r="AG1385" s="268"/>
    </row>
    <row r="1386" spans="1:33" ht="17.100000000000001" customHeight="1">
      <c r="A1386" s="243">
        <v>63</v>
      </c>
      <c r="B1386" s="351" t="s">
        <v>10853</v>
      </c>
      <c r="C1386" s="870" t="s">
        <v>15568</v>
      </c>
      <c r="D1386" s="604"/>
      <c r="E1386" s="604"/>
      <c r="F1386" s="637"/>
      <c r="G1386" s="638"/>
      <c r="H1386" s="638"/>
      <c r="I1386" s="744"/>
      <c r="J1386" s="604"/>
      <c r="K1386" s="605"/>
      <c r="L1386" s="1321"/>
      <c r="M1386" s="1251"/>
      <c r="N1386" s="1339"/>
      <c r="O1386" s="1252"/>
      <c r="P1386" s="1251"/>
      <c r="Q1386" s="1334"/>
      <c r="R1386" s="1251"/>
      <c r="S1386" s="1251"/>
      <c r="T1386" s="605"/>
      <c r="U1386" s="605"/>
      <c r="V1386" s="605"/>
      <c r="W1386" s="1805"/>
      <c r="X1386" s="1225"/>
      <c r="Y1386" s="1306"/>
      <c r="Z1386" s="1302" t="s">
        <v>11869</v>
      </c>
      <c r="AA1386" s="1303" t="s">
        <v>30</v>
      </c>
      <c r="AB1386" s="1311">
        <v>0.85</v>
      </c>
      <c r="AC1386" s="1746"/>
      <c r="AD1386" s="1220"/>
      <c r="AE1386" s="1306"/>
      <c r="AF1386" s="391">
        <f>ROUND(ROUND(ROUND(ROUND(G1304*Q1376,0)*Y1385,0)*AB1386,0)-AD1381,0)</f>
        <v>130</v>
      </c>
      <c r="AG1386" s="268"/>
    </row>
    <row r="1387" spans="1:33" ht="17.100000000000001" customHeight="1">
      <c r="A1387" s="243">
        <v>63</v>
      </c>
      <c r="B1387" s="351" t="s">
        <v>10855</v>
      </c>
      <c r="C1387" s="870" t="s">
        <v>15569</v>
      </c>
      <c r="D1387" s="604"/>
      <c r="E1387" s="604"/>
      <c r="F1387" s="1252"/>
      <c r="G1387" s="638"/>
      <c r="H1387" s="638"/>
      <c r="I1387" s="607"/>
      <c r="J1387" s="646"/>
      <c r="K1387" s="748"/>
      <c r="L1387" s="748"/>
      <c r="M1387" s="605"/>
      <c r="N1387" s="1102"/>
      <c r="O1387" s="604"/>
      <c r="P1387" s="605"/>
      <c r="Q1387" s="607"/>
      <c r="R1387" s="1749" t="s">
        <v>11301</v>
      </c>
      <c r="S1387" s="1622" t="s">
        <v>235</v>
      </c>
      <c r="T1387" s="602"/>
      <c r="U1387" s="602"/>
      <c r="V1387" s="1286"/>
      <c r="W1387" s="1233"/>
      <c r="X1387" s="670"/>
      <c r="Y1387" s="1320"/>
      <c r="Z1387" s="1215"/>
      <c r="AA1387" s="1215"/>
      <c r="AB1387" s="1215"/>
      <c r="AC1387" s="1215"/>
      <c r="AD1387" s="1215"/>
      <c r="AE1387" s="1294"/>
      <c r="AF1387" s="391">
        <f>ROUND(ROUND(G1304*Q1376,0)*U1388,0)</f>
        <v>131</v>
      </c>
      <c r="AG1387" s="268"/>
    </row>
    <row r="1388" spans="1:33" ht="17.100000000000001" customHeight="1">
      <c r="A1388" s="243">
        <v>63</v>
      </c>
      <c r="B1388" s="351" t="s">
        <v>10857</v>
      </c>
      <c r="C1388" s="870" t="s">
        <v>15570</v>
      </c>
      <c r="D1388" s="604"/>
      <c r="E1388" s="604"/>
      <c r="F1388" s="1252"/>
      <c r="G1388" s="1328"/>
      <c r="H1388" s="605"/>
      <c r="I1388" s="607"/>
      <c r="J1388" s="646"/>
      <c r="K1388" s="748"/>
      <c r="L1388" s="748"/>
      <c r="M1388" s="605"/>
      <c r="N1388" s="1102"/>
      <c r="O1388" s="604"/>
      <c r="P1388" s="605"/>
      <c r="Q1388" s="607"/>
      <c r="R1388" s="1758"/>
      <c r="S1388" s="1745"/>
      <c r="T1388" s="1250" t="s">
        <v>30</v>
      </c>
      <c r="U1388" s="1242">
        <v>0.7</v>
      </c>
      <c r="V1388" s="607"/>
      <c r="W1388" s="1234"/>
      <c r="X1388" s="1225"/>
      <c r="Y1388" s="1322"/>
      <c r="Z1388" s="1233" t="s">
        <v>11869</v>
      </c>
      <c r="AA1388" s="670" t="s">
        <v>30</v>
      </c>
      <c r="AB1388" s="1293">
        <v>0.85</v>
      </c>
      <c r="AC1388" s="1215"/>
      <c r="AD1388" s="1215"/>
      <c r="AE1388" s="1294"/>
      <c r="AF1388" s="391">
        <f>ROUND(ROUND(ROUND(G1304*Q1376,0)*U1388,0)*AB1388,0)</f>
        <v>111</v>
      </c>
      <c r="AG1388" s="268"/>
    </row>
    <row r="1389" spans="1:33" ht="17.100000000000001" customHeight="1">
      <c r="A1389" s="243">
        <v>63</v>
      </c>
      <c r="B1389" s="351" t="s">
        <v>10859</v>
      </c>
      <c r="C1389" s="870" t="s">
        <v>15571</v>
      </c>
      <c r="D1389" s="604"/>
      <c r="E1389" s="604"/>
      <c r="F1389" s="1131"/>
      <c r="G1389" s="605"/>
      <c r="H1389" s="605"/>
      <c r="I1389" s="607"/>
      <c r="J1389" s="646"/>
      <c r="K1389" s="748"/>
      <c r="L1389" s="748"/>
      <c r="M1389" s="1250"/>
      <c r="N1389" s="1344"/>
      <c r="O1389" s="1345"/>
      <c r="P1389" s="1250"/>
      <c r="Q1389" s="1346"/>
      <c r="R1389" s="1758"/>
      <c r="S1389" s="1745"/>
      <c r="T1389" s="1250"/>
      <c r="U1389" s="1242"/>
      <c r="V1389" s="1291"/>
      <c r="W1389" s="1684" t="s">
        <v>4703</v>
      </c>
      <c r="X1389" s="670" t="s">
        <v>30</v>
      </c>
      <c r="Y1389" s="1305">
        <f>$Y$657</f>
        <v>0.7</v>
      </c>
      <c r="Z1389" s="1226"/>
      <c r="AA1389" s="1226"/>
      <c r="AB1389" s="1226"/>
      <c r="AC1389" s="1226"/>
      <c r="AD1389" s="1226"/>
      <c r="AE1389" s="1310"/>
      <c r="AF1389" s="391">
        <f>ROUND(ROUND(ROUND(G1304*Q1376,0)*U1388,0)*Y1389,0)</f>
        <v>92</v>
      </c>
      <c r="AG1389" s="268"/>
    </row>
    <row r="1390" spans="1:33" ht="17.100000000000001" customHeight="1">
      <c r="A1390" s="243">
        <v>63</v>
      </c>
      <c r="B1390" s="351" t="s">
        <v>10861</v>
      </c>
      <c r="C1390" s="870" t="s">
        <v>15572</v>
      </c>
      <c r="D1390" s="604"/>
      <c r="E1390" s="604"/>
      <c r="F1390" s="1131"/>
      <c r="G1390" s="605"/>
      <c r="H1390" s="605"/>
      <c r="I1390" s="607"/>
      <c r="J1390" s="646"/>
      <c r="K1390" s="748"/>
      <c r="L1390" s="748"/>
      <c r="M1390" s="1250"/>
      <c r="N1390" s="1344"/>
      <c r="O1390" s="1345"/>
      <c r="P1390" s="1250"/>
      <c r="Q1390" s="1346"/>
      <c r="R1390" s="1758"/>
      <c r="S1390" s="1745"/>
      <c r="T1390" s="1250"/>
      <c r="U1390" s="1242"/>
      <c r="V1390" s="1291"/>
      <c r="W1390" s="1805"/>
      <c r="X1390" s="1225"/>
      <c r="Y1390" s="1306"/>
      <c r="Z1390" s="1302" t="s">
        <v>11869</v>
      </c>
      <c r="AA1390" s="1303" t="s">
        <v>30</v>
      </c>
      <c r="AB1390" s="1304">
        <v>0.85</v>
      </c>
      <c r="AC1390" s="1215"/>
      <c r="AD1390" s="1215"/>
      <c r="AE1390" s="1294"/>
      <c r="AF1390" s="391">
        <f>ROUND(ROUND(ROUND(ROUND(G1304*Q1376,0)*U1388,0)*Y1389,0)*AB1390,0)</f>
        <v>78</v>
      </c>
      <c r="AG1390" s="268"/>
    </row>
    <row r="1391" spans="1:33" ht="17.100000000000001" customHeight="1">
      <c r="A1391" s="243">
        <v>63</v>
      </c>
      <c r="B1391" s="351" t="s">
        <v>10863</v>
      </c>
      <c r="C1391" s="870" t="s">
        <v>15573</v>
      </c>
      <c r="D1391" s="604"/>
      <c r="E1391" s="604"/>
      <c r="F1391" s="1131"/>
      <c r="G1391" s="605"/>
      <c r="H1391" s="605"/>
      <c r="I1391" s="607"/>
      <c r="J1391" s="646"/>
      <c r="K1391" s="748"/>
      <c r="L1391" s="748"/>
      <c r="M1391" s="1250"/>
      <c r="N1391" s="1344"/>
      <c r="O1391" s="1345"/>
      <c r="P1391" s="1250"/>
      <c r="Q1391" s="1346"/>
      <c r="R1391" s="1758"/>
      <c r="S1391" s="1745"/>
      <c r="T1391" s="1250"/>
      <c r="U1391" s="1242"/>
      <c r="V1391" s="1291"/>
      <c r="W1391" s="1684" t="s">
        <v>4708</v>
      </c>
      <c r="X1391" s="670" t="s">
        <v>30</v>
      </c>
      <c r="Y1391" s="1305">
        <f>$Y$659</f>
        <v>0.85</v>
      </c>
      <c r="Z1391" s="1220"/>
      <c r="AA1391" s="1220"/>
      <c r="AB1391" s="1220"/>
      <c r="AC1391" s="1220"/>
      <c r="AD1391" s="1220"/>
      <c r="AE1391" s="1306"/>
      <c r="AF1391" s="391">
        <f>ROUND(ROUND(ROUND(G1304*Q1376,0)*U1388,0)*Y1391,0)</f>
        <v>111</v>
      </c>
      <c r="AG1391" s="268"/>
    </row>
    <row r="1392" spans="1:33" ht="17.100000000000001" customHeight="1">
      <c r="A1392" s="243">
        <v>63</v>
      </c>
      <c r="B1392" s="351" t="s">
        <v>10865</v>
      </c>
      <c r="C1392" s="870" t="s">
        <v>15574</v>
      </c>
      <c r="D1392" s="604"/>
      <c r="E1392" s="604"/>
      <c r="F1392" s="1131"/>
      <c r="G1392" s="605"/>
      <c r="H1392" s="605"/>
      <c r="I1392" s="607"/>
      <c r="J1392" s="646"/>
      <c r="K1392" s="748"/>
      <c r="L1392" s="748"/>
      <c r="M1392" s="1250"/>
      <c r="N1392" s="1344"/>
      <c r="O1392" s="1345"/>
      <c r="P1392" s="1250"/>
      <c r="Q1392" s="1346"/>
      <c r="R1392" s="1758"/>
      <c r="S1392" s="1745"/>
      <c r="T1392" s="1250"/>
      <c r="U1392" s="1242"/>
      <c r="V1392" s="1291"/>
      <c r="W1392" s="1805"/>
      <c r="X1392" s="1225"/>
      <c r="Y1392" s="1306"/>
      <c r="Z1392" s="1302" t="s">
        <v>11869</v>
      </c>
      <c r="AA1392" s="1303" t="s">
        <v>30</v>
      </c>
      <c r="AB1392" s="1304">
        <v>0.85</v>
      </c>
      <c r="AC1392" s="1215"/>
      <c r="AD1392" s="1215"/>
      <c r="AE1392" s="1294"/>
      <c r="AF1392" s="391">
        <f>ROUND(ROUND(ROUND(ROUND(G1304*Q1376,0)*U1388,0)*Y1391,0)*AB1392,0)</f>
        <v>94</v>
      </c>
      <c r="AG1392" s="268"/>
    </row>
    <row r="1393" spans="1:33" ht="17.100000000000001" customHeight="1">
      <c r="A1393" s="243">
        <v>63</v>
      </c>
      <c r="B1393" s="351" t="s">
        <v>10867</v>
      </c>
      <c r="C1393" s="870" t="s">
        <v>15575</v>
      </c>
      <c r="D1393" s="604"/>
      <c r="E1393" s="604"/>
      <c r="F1393" s="1131"/>
      <c r="G1393" s="605"/>
      <c r="H1393" s="605"/>
      <c r="I1393" s="607"/>
      <c r="J1393" s="646"/>
      <c r="K1393" s="748"/>
      <c r="L1393" s="748"/>
      <c r="M1393" s="1250"/>
      <c r="N1393" s="1344"/>
      <c r="O1393" s="1345"/>
      <c r="P1393" s="1250"/>
      <c r="Q1393" s="1346"/>
      <c r="R1393" s="1758"/>
      <c r="S1393" s="1745"/>
      <c r="T1393" s="1250"/>
      <c r="U1393" s="1242"/>
      <c r="V1393" s="1291"/>
      <c r="W1393" s="1233"/>
      <c r="X1393" s="670"/>
      <c r="Y1393" s="1320"/>
      <c r="Z1393" s="1215"/>
      <c r="AA1393" s="1215"/>
      <c r="AB1393" s="1294"/>
      <c r="AC1393" s="1533" t="s">
        <v>167</v>
      </c>
      <c r="AD1393" s="1250">
        <v>5</v>
      </c>
      <c r="AE1393" s="1308" t="s">
        <v>168</v>
      </c>
      <c r="AF1393" s="391">
        <f>ROUND(ROUND(ROUND(G1304*Q1376,0)*U1388,0)-AD1393,0)</f>
        <v>126</v>
      </c>
      <c r="AG1393" s="268"/>
    </row>
    <row r="1394" spans="1:33" ht="17.100000000000001" customHeight="1">
      <c r="A1394" s="243">
        <v>63</v>
      </c>
      <c r="B1394" s="351" t="s">
        <v>10869</v>
      </c>
      <c r="C1394" s="870" t="s">
        <v>15576</v>
      </c>
      <c r="D1394" s="604"/>
      <c r="E1394" s="604"/>
      <c r="F1394" s="1131"/>
      <c r="G1394" s="605"/>
      <c r="H1394" s="605"/>
      <c r="I1394" s="607"/>
      <c r="J1394" s="646"/>
      <c r="K1394" s="748"/>
      <c r="L1394" s="748"/>
      <c r="M1394" s="1250"/>
      <c r="N1394" s="1344"/>
      <c r="O1394" s="1345"/>
      <c r="P1394" s="1250"/>
      <c r="Q1394" s="1346"/>
      <c r="R1394" s="1758"/>
      <c r="S1394" s="1745"/>
      <c r="T1394" s="1250"/>
      <c r="U1394" s="1242"/>
      <c r="V1394" s="1291"/>
      <c r="W1394" s="1234"/>
      <c r="X1394" s="1225"/>
      <c r="Y1394" s="1322"/>
      <c r="Z1394" s="1233" t="s">
        <v>11869</v>
      </c>
      <c r="AA1394" s="670" t="s">
        <v>30</v>
      </c>
      <c r="AB1394" s="1309">
        <v>0.85</v>
      </c>
      <c r="AC1394" s="1745"/>
      <c r="AD1394" s="1250"/>
      <c r="AE1394" s="1308"/>
      <c r="AF1394" s="391">
        <f>ROUND(ROUND(ROUND(ROUND(G1304*Q1376,0)*U1388,0)*AB1394,0)-AD1393,0)</f>
        <v>106</v>
      </c>
      <c r="AG1394" s="268"/>
    </row>
    <row r="1395" spans="1:33" ht="17.100000000000001" customHeight="1">
      <c r="A1395" s="243">
        <v>63</v>
      </c>
      <c r="B1395" s="351" t="s">
        <v>10871</v>
      </c>
      <c r="C1395" s="870" t="s">
        <v>15577</v>
      </c>
      <c r="D1395" s="604"/>
      <c r="E1395" s="604"/>
      <c r="F1395" s="1131"/>
      <c r="G1395" s="605"/>
      <c r="H1395" s="605"/>
      <c r="I1395" s="607"/>
      <c r="J1395" s="646"/>
      <c r="K1395" s="748"/>
      <c r="L1395" s="748"/>
      <c r="M1395" s="1250"/>
      <c r="N1395" s="1344"/>
      <c r="O1395" s="1345"/>
      <c r="P1395" s="1250"/>
      <c r="Q1395" s="1346"/>
      <c r="R1395" s="1758"/>
      <c r="S1395" s="1745"/>
      <c r="T1395" s="1250"/>
      <c r="U1395" s="1242"/>
      <c r="V1395" s="1291"/>
      <c r="W1395" s="1684" t="s">
        <v>4703</v>
      </c>
      <c r="X1395" s="1250" t="s">
        <v>30</v>
      </c>
      <c r="Y1395" s="1291">
        <f>$Y$657</f>
        <v>0.7</v>
      </c>
      <c r="Z1395" s="1226"/>
      <c r="AA1395" s="1226"/>
      <c r="AB1395" s="1310"/>
      <c r="AC1395" s="1745"/>
      <c r="AD1395" s="1242"/>
      <c r="AE1395" s="1291"/>
      <c r="AF1395" s="391">
        <f>ROUND(ROUND(ROUND(ROUND(G1304*Q1376,0)*U1388,0)*Y1395,0)-AD1393,0)</f>
        <v>87</v>
      </c>
      <c r="AG1395" s="268"/>
    </row>
    <row r="1396" spans="1:33" ht="17.100000000000001" customHeight="1">
      <c r="A1396" s="243">
        <v>63</v>
      </c>
      <c r="B1396" s="351" t="s">
        <v>10873</v>
      </c>
      <c r="C1396" s="870" t="s">
        <v>15578</v>
      </c>
      <c r="D1396" s="604"/>
      <c r="E1396" s="604"/>
      <c r="F1396" s="1131"/>
      <c r="G1396" s="605"/>
      <c r="H1396" s="605"/>
      <c r="I1396" s="607"/>
      <c r="J1396" s="646"/>
      <c r="K1396" s="748"/>
      <c r="L1396" s="748"/>
      <c r="M1396" s="1250"/>
      <c r="N1396" s="1344"/>
      <c r="O1396" s="1345"/>
      <c r="P1396" s="1250"/>
      <c r="Q1396" s="1346"/>
      <c r="R1396" s="1758"/>
      <c r="S1396" s="1745"/>
      <c r="T1396" s="1250"/>
      <c r="U1396" s="1242"/>
      <c r="V1396" s="1291"/>
      <c r="W1396" s="1805"/>
      <c r="X1396" s="1225"/>
      <c r="Y1396" s="1306"/>
      <c r="Z1396" s="1302" t="s">
        <v>11869</v>
      </c>
      <c r="AA1396" s="1303" t="s">
        <v>30</v>
      </c>
      <c r="AB1396" s="1311">
        <v>0.85</v>
      </c>
      <c r="AC1396" s="1745"/>
      <c r="AD1396" s="1242"/>
      <c r="AE1396" s="1291"/>
      <c r="AF1396" s="391">
        <f>ROUND(ROUND(ROUND(ROUND(ROUND(G1304*Q1376,0)*U1388,0)*Y1395,0)*AB1396,0)-AD1393,0)</f>
        <v>73</v>
      </c>
      <c r="AG1396" s="268"/>
    </row>
    <row r="1397" spans="1:33" ht="17.100000000000001" customHeight="1">
      <c r="A1397" s="243">
        <v>63</v>
      </c>
      <c r="B1397" s="351" t="s">
        <v>10875</v>
      </c>
      <c r="C1397" s="870" t="s">
        <v>15579</v>
      </c>
      <c r="D1397" s="604"/>
      <c r="E1397" s="604"/>
      <c r="F1397" s="1131"/>
      <c r="G1397" s="605"/>
      <c r="H1397" s="605"/>
      <c r="I1397" s="607"/>
      <c r="J1397" s="646"/>
      <c r="K1397" s="748"/>
      <c r="L1397" s="748"/>
      <c r="M1397" s="1250"/>
      <c r="N1397" s="1344"/>
      <c r="O1397" s="1345"/>
      <c r="P1397" s="1250"/>
      <c r="Q1397" s="1346"/>
      <c r="R1397" s="1758"/>
      <c r="S1397" s="1745"/>
      <c r="T1397" s="1250"/>
      <c r="U1397" s="1242"/>
      <c r="V1397" s="1291"/>
      <c r="W1397" s="1684" t="s">
        <v>4708</v>
      </c>
      <c r="X1397" s="1250" t="s">
        <v>30</v>
      </c>
      <c r="Y1397" s="1291">
        <f>$Y$659</f>
        <v>0.85</v>
      </c>
      <c r="Z1397" s="1220"/>
      <c r="AA1397" s="1220"/>
      <c r="AB1397" s="1306"/>
      <c r="AC1397" s="1745"/>
      <c r="AD1397" s="1242"/>
      <c r="AE1397" s="1291"/>
      <c r="AF1397" s="391">
        <f>ROUND(ROUND(ROUND(ROUND(G1304*Q1376,0)*U1388,0)*Y1397,0)-AD1393,0)</f>
        <v>106</v>
      </c>
      <c r="AG1397" s="268"/>
    </row>
    <row r="1398" spans="1:33" ht="17.100000000000001" customHeight="1">
      <c r="A1398" s="243">
        <v>63</v>
      </c>
      <c r="B1398" s="351" t="s">
        <v>10877</v>
      </c>
      <c r="C1398" s="870" t="s">
        <v>15580</v>
      </c>
      <c r="D1398" s="604"/>
      <c r="E1398" s="604"/>
      <c r="F1398" s="1131"/>
      <c r="G1398" s="605"/>
      <c r="H1398" s="605"/>
      <c r="I1398" s="607"/>
      <c r="J1398" s="646"/>
      <c r="K1398" s="748"/>
      <c r="L1398" s="748"/>
      <c r="M1398" s="1250"/>
      <c r="N1398" s="1344"/>
      <c r="O1398" s="1345"/>
      <c r="P1398" s="1250"/>
      <c r="Q1398" s="1346"/>
      <c r="R1398" s="1758"/>
      <c r="S1398" s="1746"/>
      <c r="T1398" s="1250"/>
      <c r="U1398" s="1242"/>
      <c r="V1398" s="1291"/>
      <c r="W1398" s="1805"/>
      <c r="X1398" s="1225"/>
      <c r="Y1398" s="1306"/>
      <c r="Z1398" s="1302" t="s">
        <v>11869</v>
      </c>
      <c r="AA1398" s="1303" t="s">
        <v>30</v>
      </c>
      <c r="AB1398" s="1311">
        <v>0.85</v>
      </c>
      <c r="AC1398" s="1746"/>
      <c r="AD1398" s="1220"/>
      <c r="AE1398" s="1306"/>
      <c r="AF1398" s="391">
        <f>ROUND(ROUND(ROUND(ROUND(ROUND(G1304*Q1376,0)*U1388,0)*Y1397,0)*AB1398,0)-AD1393,0)</f>
        <v>89</v>
      </c>
      <c r="AG1398" s="268"/>
    </row>
    <row r="1399" spans="1:33" ht="17.100000000000001" customHeight="1">
      <c r="A1399" s="243">
        <v>63</v>
      </c>
      <c r="B1399" s="351" t="s">
        <v>10879</v>
      </c>
      <c r="C1399" s="870" t="s">
        <v>15581</v>
      </c>
      <c r="D1399" s="604"/>
      <c r="E1399" s="604"/>
      <c r="F1399" s="1131"/>
      <c r="G1399" s="605"/>
      <c r="H1399" s="605"/>
      <c r="I1399" s="607"/>
      <c r="J1399" s="646"/>
      <c r="K1399" s="748"/>
      <c r="L1399" s="748"/>
      <c r="M1399" s="1250"/>
      <c r="N1399" s="1344"/>
      <c r="O1399" s="1345"/>
      <c r="P1399" s="1250"/>
      <c r="Q1399" s="1346"/>
      <c r="R1399" s="1758"/>
      <c r="S1399" s="1622" t="s">
        <v>237</v>
      </c>
      <c r="T1399" s="670"/>
      <c r="U1399" s="1348"/>
      <c r="V1399" s="1305"/>
      <c r="W1399" s="1233"/>
      <c r="X1399" s="670"/>
      <c r="Y1399" s="1320"/>
      <c r="Z1399" s="1215"/>
      <c r="AA1399" s="1215"/>
      <c r="AB1399" s="1215"/>
      <c r="AC1399" s="1215"/>
      <c r="AD1399" s="1215"/>
      <c r="AE1399" s="1294"/>
      <c r="AF1399" s="391">
        <f>ROUND(ROUND(G1304*Q1376,0)*U1400,0)</f>
        <v>94</v>
      </c>
      <c r="AG1399" s="268"/>
    </row>
    <row r="1400" spans="1:33" ht="17.100000000000001" customHeight="1">
      <c r="A1400" s="243">
        <v>63</v>
      </c>
      <c r="B1400" s="351" t="s">
        <v>10881</v>
      </c>
      <c r="C1400" s="870" t="s">
        <v>15582</v>
      </c>
      <c r="D1400" s="604"/>
      <c r="E1400" s="604"/>
      <c r="F1400" s="1131"/>
      <c r="G1400" s="605"/>
      <c r="H1400" s="605"/>
      <c r="I1400" s="607"/>
      <c r="J1400" s="646"/>
      <c r="K1400" s="748"/>
      <c r="L1400" s="748"/>
      <c r="M1400" s="1250"/>
      <c r="N1400" s="1344"/>
      <c r="O1400" s="1345"/>
      <c r="P1400" s="1250"/>
      <c r="Q1400" s="1346"/>
      <c r="R1400" s="1758"/>
      <c r="S1400" s="1745"/>
      <c r="T1400" s="1250" t="s">
        <v>30</v>
      </c>
      <c r="U1400" s="1242">
        <v>0.5</v>
      </c>
      <c r="V1400" s="1291"/>
      <c r="W1400" s="1234"/>
      <c r="X1400" s="1225"/>
      <c r="Y1400" s="1322"/>
      <c r="Z1400" s="1233" t="s">
        <v>11869</v>
      </c>
      <c r="AA1400" s="670" t="s">
        <v>30</v>
      </c>
      <c r="AB1400" s="1293">
        <v>0.85</v>
      </c>
      <c r="AC1400" s="1215"/>
      <c r="AD1400" s="1215"/>
      <c r="AE1400" s="1294"/>
      <c r="AF1400" s="391">
        <f>ROUND(ROUND(ROUND(G1304*Q1376,0)*U1400,0)*AB1400,0)</f>
        <v>80</v>
      </c>
      <c r="AG1400" s="268"/>
    </row>
    <row r="1401" spans="1:33" ht="17.100000000000001" customHeight="1">
      <c r="A1401" s="243">
        <v>63</v>
      </c>
      <c r="B1401" s="351" t="s">
        <v>10883</v>
      </c>
      <c r="C1401" s="870" t="s">
        <v>15583</v>
      </c>
      <c r="D1401" s="604"/>
      <c r="E1401" s="604"/>
      <c r="F1401" s="1131"/>
      <c r="G1401" s="605"/>
      <c r="H1401" s="605"/>
      <c r="I1401" s="607"/>
      <c r="J1401" s="646"/>
      <c r="K1401" s="748"/>
      <c r="L1401" s="748"/>
      <c r="M1401" s="1250"/>
      <c r="N1401" s="1344"/>
      <c r="O1401" s="1345"/>
      <c r="P1401" s="1250"/>
      <c r="Q1401" s="1346"/>
      <c r="R1401" s="1238"/>
      <c r="S1401" s="1745"/>
      <c r="T1401" s="1250"/>
      <c r="U1401" s="1242"/>
      <c r="V1401" s="1291"/>
      <c r="W1401" s="1684" t="s">
        <v>4703</v>
      </c>
      <c r="X1401" s="670" t="s">
        <v>30</v>
      </c>
      <c r="Y1401" s="1305">
        <f>$Y$657</f>
        <v>0.7</v>
      </c>
      <c r="Z1401" s="1226"/>
      <c r="AA1401" s="1226"/>
      <c r="AB1401" s="1226"/>
      <c r="AC1401" s="1226"/>
      <c r="AD1401" s="1226"/>
      <c r="AE1401" s="1310"/>
      <c r="AF1401" s="391">
        <f>ROUND(ROUND(ROUND(G1304*Q1376,0)*U1400,0)*Y1401,0)</f>
        <v>66</v>
      </c>
      <c r="AG1401" s="268"/>
    </row>
    <row r="1402" spans="1:33" ht="17.100000000000001" customHeight="1">
      <c r="A1402" s="243">
        <v>63</v>
      </c>
      <c r="B1402" s="351" t="s">
        <v>10885</v>
      </c>
      <c r="C1402" s="870" t="s">
        <v>15584</v>
      </c>
      <c r="D1402" s="604"/>
      <c r="E1402" s="604"/>
      <c r="F1402" s="1131"/>
      <c r="G1402" s="605"/>
      <c r="H1402" s="605"/>
      <c r="I1402" s="607"/>
      <c r="J1402" s="646"/>
      <c r="K1402" s="748"/>
      <c r="L1402" s="748"/>
      <c r="M1402" s="1250"/>
      <c r="N1402" s="1344"/>
      <c r="O1402" s="1345"/>
      <c r="P1402" s="1250"/>
      <c r="Q1402" s="1346"/>
      <c r="R1402" s="1238"/>
      <c r="S1402" s="1745"/>
      <c r="T1402" s="1250"/>
      <c r="U1402" s="1242"/>
      <c r="V1402" s="1291"/>
      <c r="W1402" s="1805"/>
      <c r="X1402" s="1225"/>
      <c r="Y1402" s="1306"/>
      <c r="Z1402" s="1302" t="s">
        <v>11869</v>
      </c>
      <c r="AA1402" s="1303" t="s">
        <v>30</v>
      </c>
      <c r="AB1402" s="1304">
        <v>0.85</v>
      </c>
      <c r="AC1402" s="1215"/>
      <c r="AD1402" s="1215"/>
      <c r="AE1402" s="1294"/>
      <c r="AF1402" s="391">
        <f>ROUND(ROUND(ROUND(ROUND(G1304*Q1376,0)*U1400,0)*Y1401,0)*AB1402,0)</f>
        <v>56</v>
      </c>
      <c r="AG1402" s="268"/>
    </row>
    <row r="1403" spans="1:33" ht="17.100000000000001" customHeight="1">
      <c r="A1403" s="243">
        <v>63</v>
      </c>
      <c r="B1403" s="351" t="s">
        <v>10887</v>
      </c>
      <c r="C1403" s="870" t="s">
        <v>15585</v>
      </c>
      <c r="D1403" s="604"/>
      <c r="E1403" s="604"/>
      <c r="F1403" s="1131"/>
      <c r="G1403" s="605"/>
      <c r="H1403" s="605"/>
      <c r="I1403" s="607"/>
      <c r="J1403" s="646"/>
      <c r="K1403" s="748"/>
      <c r="L1403" s="748"/>
      <c r="M1403" s="1250"/>
      <c r="N1403" s="1344"/>
      <c r="O1403" s="1345"/>
      <c r="P1403" s="1250"/>
      <c r="Q1403" s="1346"/>
      <c r="R1403" s="1238"/>
      <c r="S1403" s="1745"/>
      <c r="T1403" s="1250"/>
      <c r="U1403" s="1242"/>
      <c r="V1403" s="1291"/>
      <c r="W1403" s="1684" t="s">
        <v>4708</v>
      </c>
      <c r="X1403" s="670" t="s">
        <v>30</v>
      </c>
      <c r="Y1403" s="1305">
        <f>$Y$659</f>
        <v>0.85</v>
      </c>
      <c r="Z1403" s="1220"/>
      <c r="AA1403" s="1220"/>
      <c r="AB1403" s="1220"/>
      <c r="AC1403" s="1220"/>
      <c r="AD1403" s="1220"/>
      <c r="AE1403" s="1306"/>
      <c r="AF1403" s="391">
        <f>ROUND(ROUND(ROUND(G1304*Q1376,0)*U1400,0)*Y1403,0)</f>
        <v>80</v>
      </c>
      <c r="AG1403" s="268"/>
    </row>
    <row r="1404" spans="1:33" ht="17.100000000000001" customHeight="1">
      <c r="A1404" s="243">
        <v>63</v>
      </c>
      <c r="B1404" s="351" t="s">
        <v>10889</v>
      </c>
      <c r="C1404" s="870" t="s">
        <v>15586</v>
      </c>
      <c r="D1404" s="604"/>
      <c r="E1404" s="604"/>
      <c r="F1404" s="1131"/>
      <c r="G1404" s="605"/>
      <c r="H1404" s="605"/>
      <c r="I1404" s="607"/>
      <c r="J1404" s="646"/>
      <c r="K1404" s="748"/>
      <c r="L1404" s="748"/>
      <c r="M1404" s="1250"/>
      <c r="N1404" s="1344"/>
      <c r="O1404" s="1345"/>
      <c r="P1404" s="1250"/>
      <c r="Q1404" s="1346"/>
      <c r="R1404" s="1238"/>
      <c r="S1404" s="1745"/>
      <c r="T1404" s="1250"/>
      <c r="U1404" s="1242"/>
      <c r="V1404" s="1291"/>
      <c r="W1404" s="1805"/>
      <c r="X1404" s="1225"/>
      <c r="Y1404" s="1306"/>
      <c r="Z1404" s="1302" t="s">
        <v>11869</v>
      </c>
      <c r="AA1404" s="1303" t="s">
        <v>30</v>
      </c>
      <c r="AB1404" s="1304">
        <v>0.85</v>
      </c>
      <c r="AC1404" s="1215"/>
      <c r="AD1404" s="1215"/>
      <c r="AE1404" s="1294"/>
      <c r="AF1404" s="391">
        <f>ROUND(ROUND(ROUND(ROUND(G1304*Q1376,0)*U1400,0)*Y1403,0)*AB1404,0)</f>
        <v>68</v>
      </c>
      <c r="AG1404" s="268"/>
    </row>
    <row r="1405" spans="1:33" ht="17.100000000000001" customHeight="1">
      <c r="A1405" s="243">
        <v>63</v>
      </c>
      <c r="B1405" s="351" t="s">
        <v>10891</v>
      </c>
      <c r="C1405" s="870" t="s">
        <v>15587</v>
      </c>
      <c r="D1405" s="604"/>
      <c r="E1405" s="604"/>
      <c r="F1405" s="1131"/>
      <c r="G1405" s="605"/>
      <c r="H1405" s="605"/>
      <c r="I1405" s="607"/>
      <c r="J1405" s="646"/>
      <c r="K1405" s="748"/>
      <c r="L1405" s="748"/>
      <c r="M1405" s="1250"/>
      <c r="N1405" s="1344"/>
      <c r="O1405" s="1345"/>
      <c r="P1405" s="1250"/>
      <c r="Q1405" s="1346"/>
      <c r="R1405" s="1238"/>
      <c r="S1405" s="1745"/>
      <c r="T1405" s="1250"/>
      <c r="U1405" s="1242"/>
      <c r="V1405" s="1291"/>
      <c r="W1405" s="1233"/>
      <c r="X1405" s="670"/>
      <c r="Y1405" s="1320"/>
      <c r="Z1405" s="1215"/>
      <c r="AA1405" s="1215"/>
      <c r="AB1405" s="1294"/>
      <c r="AC1405" s="1533" t="s">
        <v>167</v>
      </c>
      <c r="AD1405" s="1250">
        <v>5</v>
      </c>
      <c r="AE1405" s="1308" t="s">
        <v>168</v>
      </c>
      <c r="AF1405" s="391">
        <f>ROUND(ROUND(ROUND(G1304*Q1376,0)*U1400,0)-AD1405,0)</f>
        <v>89</v>
      </c>
      <c r="AG1405" s="268"/>
    </row>
    <row r="1406" spans="1:33" ht="17.100000000000001" customHeight="1">
      <c r="A1406" s="243">
        <v>63</v>
      </c>
      <c r="B1406" s="351" t="s">
        <v>10893</v>
      </c>
      <c r="C1406" s="870" t="s">
        <v>15588</v>
      </c>
      <c r="D1406" s="604"/>
      <c r="E1406" s="604"/>
      <c r="F1406" s="1131"/>
      <c r="G1406" s="605"/>
      <c r="H1406" s="605"/>
      <c r="I1406" s="607"/>
      <c r="J1406" s="646"/>
      <c r="K1406" s="748"/>
      <c r="L1406" s="748"/>
      <c r="M1406" s="1250"/>
      <c r="N1406" s="1344"/>
      <c r="O1406" s="1345"/>
      <c r="P1406" s="1250"/>
      <c r="Q1406" s="1346"/>
      <c r="R1406" s="1238"/>
      <c r="S1406" s="1745"/>
      <c r="T1406" s="1250"/>
      <c r="U1406" s="1242"/>
      <c r="V1406" s="1242"/>
      <c r="W1406" s="1234"/>
      <c r="X1406" s="1225"/>
      <c r="Y1406" s="1322"/>
      <c r="Z1406" s="1233" t="s">
        <v>11869</v>
      </c>
      <c r="AA1406" s="670" t="s">
        <v>30</v>
      </c>
      <c r="AB1406" s="1309">
        <v>0.85</v>
      </c>
      <c r="AC1406" s="1745"/>
      <c r="AD1406" s="1250"/>
      <c r="AE1406" s="1308"/>
      <c r="AF1406" s="391">
        <f>ROUND(ROUND(ROUND(ROUND(G1304*Q1376,0)*U1400,0)*AB1406,0)-AD1405,0)</f>
        <v>75</v>
      </c>
      <c r="AG1406" s="268"/>
    </row>
    <row r="1407" spans="1:33" ht="17.100000000000001" customHeight="1">
      <c r="A1407" s="243">
        <v>63</v>
      </c>
      <c r="B1407" s="351" t="s">
        <v>10895</v>
      </c>
      <c r="C1407" s="870" t="s">
        <v>15589</v>
      </c>
      <c r="D1407" s="604"/>
      <c r="E1407" s="604"/>
      <c r="F1407" s="1131"/>
      <c r="G1407" s="605"/>
      <c r="H1407" s="605"/>
      <c r="I1407" s="607"/>
      <c r="J1407" s="646"/>
      <c r="K1407" s="748"/>
      <c r="L1407" s="748"/>
      <c r="M1407" s="1250"/>
      <c r="N1407" s="1344"/>
      <c r="O1407" s="1345"/>
      <c r="P1407" s="1250"/>
      <c r="Q1407" s="1346"/>
      <c r="R1407" s="1238"/>
      <c r="S1407" s="1745"/>
      <c r="T1407" s="1250"/>
      <c r="U1407" s="1242"/>
      <c r="V1407" s="1242"/>
      <c r="W1407" s="1684" t="s">
        <v>4703</v>
      </c>
      <c r="X1407" s="1250" t="s">
        <v>30</v>
      </c>
      <c r="Y1407" s="1291">
        <f>$Y$657</f>
        <v>0.7</v>
      </c>
      <c r="Z1407" s="1226"/>
      <c r="AA1407" s="1226"/>
      <c r="AB1407" s="1310"/>
      <c r="AC1407" s="1745"/>
      <c r="AD1407" s="1242"/>
      <c r="AE1407" s="1291"/>
      <c r="AF1407" s="391">
        <f>ROUND(ROUND(ROUND(ROUND(G1304*Q1376,0)*U1400,0)*Y1407,0)-AD1405,0)</f>
        <v>61</v>
      </c>
      <c r="AG1407" s="268"/>
    </row>
    <row r="1408" spans="1:33" ht="17.100000000000001" customHeight="1">
      <c r="A1408" s="243">
        <v>63</v>
      </c>
      <c r="B1408" s="351" t="s">
        <v>10897</v>
      </c>
      <c r="C1408" s="870" t="s">
        <v>15590</v>
      </c>
      <c r="D1408" s="604"/>
      <c r="E1408" s="604"/>
      <c r="F1408" s="1131"/>
      <c r="G1408" s="605"/>
      <c r="H1408" s="605"/>
      <c r="I1408" s="607"/>
      <c r="J1408" s="646"/>
      <c r="K1408" s="748"/>
      <c r="L1408" s="748"/>
      <c r="M1408" s="1250"/>
      <c r="N1408" s="1344"/>
      <c r="O1408" s="1345"/>
      <c r="P1408" s="1250"/>
      <c r="Q1408" s="1346"/>
      <c r="R1408" s="1238"/>
      <c r="S1408" s="1745"/>
      <c r="T1408" s="1250"/>
      <c r="U1408" s="1242"/>
      <c r="V1408" s="1242"/>
      <c r="W1408" s="1805"/>
      <c r="X1408" s="1225"/>
      <c r="Y1408" s="1306"/>
      <c r="Z1408" s="1302" t="s">
        <v>11869</v>
      </c>
      <c r="AA1408" s="1303" t="s">
        <v>30</v>
      </c>
      <c r="AB1408" s="1311">
        <v>0.85</v>
      </c>
      <c r="AC1408" s="1745"/>
      <c r="AD1408" s="1242"/>
      <c r="AE1408" s="1291"/>
      <c r="AF1408" s="391">
        <f>ROUND(ROUND(ROUND(ROUND(ROUND(G1304*Q1376,0)*U1400,0)*Y1407,0)*AB1408,0)-AD1405,0)</f>
        <v>51</v>
      </c>
      <c r="AG1408" s="268"/>
    </row>
    <row r="1409" spans="1:33" ht="17.100000000000001" customHeight="1">
      <c r="A1409" s="243">
        <v>63</v>
      </c>
      <c r="B1409" s="351" t="s">
        <v>10899</v>
      </c>
      <c r="C1409" s="870" t="s">
        <v>15591</v>
      </c>
      <c r="D1409" s="604"/>
      <c r="E1409" s="604"/>
      <c r="F1409" s="1131"/>
      <c r="G1409" s="605"/>
      <c r="H1409" s="605"/>
      <c r="I1409" s="607"/>
      <c r="J1409" s="646"/>
      <c r="K1409" s="748"/>
      <c r="L1409" s="748"/>
      <c r="M1409" s="1250"/>
      <c r="N1409" s="1344"/>
      <c r="O1409" s="1345"/>
      <c r="P1409" s="1250"/>
      <c r="Q1409" s="1346"/>
      <c r="R1409" s="1254"/>
      <c r="S1409" s="1745"/>
      <c r="T1409" s="1250"/>
      <c r="U1409" s="1242"/>
      <c r="V1409" s="1242"/>
      <c r="W1409" s="1684" t="s">
        <v>4708</v>
      </c>
      <c r="X1409" s="1250" t="s">
        <v>30</v>
      </c>
      <c r="Y1409" s="1291">
        <f>$Y$659</f>
        <v>0.85</v>
      </c>
      <c r="Z1409" s="1220"/>
      <c r="AA1409" s="1220"/>
      <c r="AB1409" s="1306"/>
      <c r="AC1409" s="1745"/>
      <c r="AD1409" s="1242"/>
      <c r="AE1409" s="1291"/>
      <c r="AF1409" s="391">
        <f>ROUND(ROUND(ROUND(ROUND(G1304*Q1376,0)*U1400,0)*Y1409,0)-AD1405,0)</f>
        <v>75</v>
      </c>
      <c r="AG1409" s="268"/>
    </row>
    <row r="1410" spans="1:33" ht="17.100000000000001" customHeight="1">
      <c r="A1410" s="243">
        <v>63</v>
      </c>
      <c r="B1410" s="351" t="s">
        <v>10901</v>
      </c>
      <c r="C1410" s="870" t="s">
        <v>15592</v>
      </c>
      <c r="D1410" s="604"/>
      <c r="E1410" s="604"/>
      <c r="F1410" s="1131"/>
      <c r="G1410" s="605"/>
      <c r="H1410" s="605"/>
      <c r="I1410" s="607"/>
      <c r="J1410" s="646"/>
      <c r="K1410" s="748"/>
      <c r="L1410" s="748"/>
      <c r="M1410" s="1250"/>
      <c r="N1410" s="1344"/>
      <c r="O1410" s="1345"/>
      <c r="P1410" s="1250"/>
      <c r="Q1410" s="1346"/>
      <c r="R1410" s="1255"/>
      <c r="S1410" s="1746"/>
      <c r="T1410" s="1250"/>
      <c r="U1410" s="1242"/>
      <c r="V1410" s="1242"/>
      <c r="W1410" s="1805"/>
      <c r="X1410" s="1225"/>
      <c r="Y1410" s="1306"/>
      <c r="Z1410" s="1302" t="s">
        <v>11869</v>
      </c>
      <c r="AA1410" s="1303" t="s">
        <v>30</v>
      </c>
      <c r="AB1410" s="1311">
        <v>0.85</v>
      </c>
      <c r="AC1410" s="1746"/>
      <c r="AD1410" s="1220"/>
      <c r="AE1410" s="1306"/>
      <c r="AF1410" s="391">
        <f>ROUND(ROUND(ROUND(ROUND(ROUND(G1304*Q1376,0)*U1400,0)*Y1409,0)*AB1410,0)-AD1405,0)</f>
        <v>63</v>
      </c>
      <c r="AG1410" s="268"/>
    </row>
    <row r="1411" spans="1:33" ht="17.100000000000001" customHeight="1">
      <c r="A1411" s="243">
        <v>63</v>
      </c>
      <c r="B1411" s="351" t="s">
        <v>10903</v>
      </c>
      <c r="C1411" s="870" t="s">
        <v>15593</v>
      </c>
      <c r="D1411" s="604"/>
      <c r="E1411" s="604"/>
      <c r="F1411" s="604"/>
      <c r="G1411" s="605"/>
      <c r="H1411" s="605"/>
      <c r="I1411" s="607"/>
      <c r="J1411" s="1593" t="s">
        <v>11892</v>
      </c>
      <c r="K1411" s="641"/>
      <c r="L1411" s="641"/>
      <c r="M1411" s="602"/>
      <c r="N1411" s="1102"/>
      <c r="O1411" s="604"/>
      <c r="P1411" s="605"/>
      <c r="Q1411" s="607"/>
      <c r="R1411" s="670"/>
      <c r="S1411" s="670"/>
      <c r="T1411" s="602"/>
      <c r="U1411" s="602"/>
      <c r="V1411" s="602"/>
      <c r="W1411" s="1233"/>
      <c r="X1411" s="670"/>
      <c r="Y1411" s="1320"/>
      <c r="Z1411" s="1215"/>
      <c r="AA1411" s="1215"/>
      <c r="AB1411" s="1215"/>
      <c r="AC1411" s="1215"/>
      <c r="AD1411" s="1215"/>
      <c r="AE1411" s="1294"/>
      <c r="AF1411" s="391">
        <f>ROUND(ROUND(G1304+K1412,0)*Q1376,0)</f>
        <v>190</v>
      </c>
      <c r="AG1411" s="268"/>
    </row>
    <row r="1412" spans="1:33" ht="17.100000000000001" customHeight="1">
      <c r="A1412" s="243">
        <v>63</v>
      </c>
      <c r="B1412" s="351" t="s">
        <v>10905</v>
      </c>
      <c r="C1412" s="870" t="s">
        <v>15594</v>
      </c>
      <c r="D1412" s="604"/>
      <c r="E1412" s="604"/>
      <c r="F1412" s="604"/>
      <c r="G1412" s="605"/>
      <c r="H1412" s="605"/>
      <c r="I1412" s="607"/>
      <c r="J1412" s="1745"/>
      <c r="K1412" s="1250">
        <v>6</v>
      </c>
      <c r="L1412" s="638" t="s">
        <v>16</v>
      </c>
      <c r="M1412" s="605"/>
      <c r="N1412" s="1102"/>
      <c r="O1412" s="604"/>
      <c r="P1412" s="605"/>
      <c r="Q1412" s="607"/>
      <c r="R1412" s="1250"/>
      <c r="S1412" s="1250"/>
      <c r="T1412" s="605"/>
      <c r="U1412" s="605"/>
      <c r="V1412" s="605"/>
      <c r="W1412" s="1234"/>
      <c r="X1412" s="1225"/>
      <c r="Y1412" s="1322"/>
      <c r="Z1412" s="1233" t="s">
        <v>11869</v>
      </c>
      <c r="AA1412" s="670" t="s">
        <v>30</v>
      </c>
      <c r="AB1412" s="1293">
        <v>0.85</v>
      </c>
      <c r="AC1412" s="1215"/>
      <c r="AD1412" s="1215"/>
      <c r="AE1412" s="1294"/>
      <c r="AF1412" s="391">
        <f>ROUND(ROUND(ROUND(G1304+K1412,0)*Q1376,0)*AB1412,0)</f>
        <v>162</v>
      </c>
      <c r="AG1412" s="268"/>
    </row>
    <row r="1413" spans="1:33" ht="17.100000000000001" customHeight="1">
      <c r="A1413" s="243">
        <v>63</v>
      </c>
      <c r="B1413" s="351" t="s">
        <v>10907</v>
      </c>
      <c r="C1413" s="870" t="s">
        <v>15595</v>
      </c>
      <c r="D1413" s="604"/>
      <c r="E1413" s="604"/>
      <c r="F1413" s="604"/>
      <c r="G1413" s="605"/>
      <c r="H1413" s="605"/>
      <c r="I1413" s="607"/>
      <c r="J1413" s="1745"/>
      <c r="K1413" s="748"/>
      <c r="L1413" s="1250"/>
      <c r="M1413" s="1316"/>
      <c r="N1413" s="1314"/>
      <c r="O1413" s="1315"/>
      <c r="P1413" s="1316"/>
      <c r="Q1413" s="1317"/>
      <c r="R1413" s="1251"/>
      <c r="S1413" s="1251"/>
      <c r="T1413" s="605"/>
      <c r="U1413" s="605"/>
      <c r="V1413" s="605"/>
      <c r="W1413" s="1684" t="s">
        <v>4703</v>
      </c>
      <c r="X1413" s="670" t="s">
        <v>30</v>
      </c>
      <c r="Y1413" s="1305">
        <f>$Y$657</f>
        <v>0.7</v>
      </c>
      <c r="Z1413" s="1226"/>
      <c r="AA1413" s="1226"/>
      <c r="AB1413" s="1226"/>
      <c r="AC1413" s="1226"/>
      <c r="AD1413" s="1226"/>
      <c r="AE1413" s="1310"/>
      <c r="AF1413" s="391">
        <f>ROUND(ROUND(ROUND(G1304+K1412,0)*Q1376,0)*Y1413,0)</f>
        <v>133</v>
      </c>
      <c r="AG1413" s="268"/>
    </row>
    <row r="1414" spans="1:33" ht="17.100000000000001" customHeight="1">
      <c r="A1414" s="243">
        <v>63</v>
      </c>
      <c r="B1414" s="351" t="s">
        <v>10909</v>
      </c>
      <c r="C1414" s="870" t="s">
        <v>15596</v>
      </c>
      <c r="D1414" s="604"/>
      <c r="E1414" s="604"/>
      <c r="F1414" s="604"/>
      <c r="G1414" s="605"/>
      <c r="H1414" s="605"/>
      <c r="I1414" s="607"/>
      <c r="J1414" s="1745"/>
      <c r="K1414" s="748"/>
      <c r="L1414" s="1250"/>
      <c r="M1414" s="1316"/>
      <c r="N1414" s="1314"/>
      <c r="O1414" s="1315"/>
      <c r="P1414" s="1316"/>
      <c r="Q1414" s="1317"/>
      <c r="R1414" s="1251"/>
      <c r="S1414" s="1251"/>
      <c r="T1414" s="605"/>
      <c r="U1414" s="605"/>
      <c r="V1414" s="605"/>
      <c r="W1414" s="1805"/>
      <c r="X1414" s="1225"/>
      <c r="Y1414" s="1306"/>
      <c r="Z1414" s="1302" t="s">
        <v>11869</v>
      </c>
      <c r="AA1414" s="1303" t="s">
        <v>30</v>
      </c>
      <c r="AB1414" s="1304">
        <v>0.85</v>
      </c>
      <c r="AC1414" s="1215"/>
      <c r="AD1414" s="1215"/>
      <c r="AE1414" s="1294"/>
      <c r="AF1414" s="391">
        <f>ROUND(ROUND(ROUND(ROUND(G1304+K1412,0)*Q1376,0)*Y1413,0)*AB1414,0)</f>
        <v>113</v>
      </c>
      <c r="AG1414" s="268"/>
    </row>
    <row r="1415" spans="1:33" ht="17.100000000000001" customHeight="1">
      <c r="A1415" s="243">
        <v>63</v>
      </c>
      <c r="B1415" s="351" t="s">
        <v>10911</v>
      </c>
      <c r="C1415" s="870" t="s">
        <v>15597</v>
      </c>
      <c r="D1415" s="604"/>
      <c r="E1415" s="604"/>
      <c r="F1415" s="604"/>
      <c r="G1415" s="605"/>
      <c r="H1415" s="605"/>
      <c r="I1415" s="607"/>
      <c r="J1415" s="1745"/>
      <c r="K1415" s="748"/>
      <c r="L1415" s="1250"/>
      <c r="M1415" s="1316"/>
      <c r="N1415" s="1314"/>
      <c r="O1415" s="1315"/>
      <c r="P1415" s="1316"/>
      <c r="Q1415" s="1317"/>
      <c r="R1415" s="1251"/>
      <c r="S1415" s="1251"/>
      <c r="T1415" s="605"/>
      <c r="U1415" s="605"/>
      <c r="V1415" s="605"/>
      <c r="W1415" s="1684" t="s">
        <v>4708</v>
      </c>
      <c r="X1415" s="670" t="s">
        <v>30</v>
      </c>
      <c r="Y1415" s="1305">
        <f>$Y$659</f>
        <v>0.85</v>
      </c>
      <c r="Z1415" s="1220"/>
      <c r="AA1415" s="1220"/>
      <c r="AB1415" s="1220"/>
      <c r="AC1415" s="1220"/>
      <c r="AD1415" s="1220"/>
      <c r="AE1415" s="1306"/>
      <c r="AF1415" s="391">
        <f>ROUND(ROUND(ROUND(G1304+K1412,0)*Q1376,0)*Y1415,0)</f>
        <v>162</v>
      </c>
      <c r="AG1415" s="268"/>
    </row>
    <row r="1416" spans="1:33" ht="17.100000000000001" customHeight="1">
      <c r="A1416" s="243">
        <v>63</v>
      </c>
      <c r="B1416" s="351" t="s">
        <v>10913</v>
      </c>
      <c r="C1416" s="870" t="s">
        <v>15598</v>
      </c>
      <c r="D1416" s="604"/>
      <c r="E1416" s="604"/>
      <c r="F1416" s="604"/>
      <c r="G1416" s="605"/>
      <c r="H1416" s="605"/>
      <c r="I1416" s="607"/>
      <c r="J1416" s="1745"/>
      <c r="K1416" s="748"/>
      <c r="L1416" s="1250"/>
      <c r="M1416" s="1316"/>
      <c r="N1416" s="1314"/>
      <c r="O1416" s="1315"/>
      <c r="P1416" s="1316"/>
      <c r="Q1416" s="1317"/>
      <c r="R1416" s="1251"/>
      <c r="S1416" s="1251"/>
      <c r="T1416" s="605"/>
      <c r="U1416" s="605"/>
      <c r="V1416" s="605"/>
      <c r="W1416" s="1805"/>
      <c r="X1416" s="1225"/>
      <c r="Y1416" s="1306"/>
      <c r="Z1416" s="1302" t="s">
        <v>11869</v>
      </c>
      <c r="AA1416" s="1303" t="s">
        <v>30</v>
      </c>
      <c r="AB1416" s="1304">
        <v>0.85</v>
      </c>
      <c r="AC1416" s="1215"/>
      <c r="AD1416" s="1215"/>
      <c r="AE1416" s="1294"/>
      <c r="AF1416" s="391">
        <f>ROUND(ROUND(ROUND(ROUND(G1304+K1412,0)*Q1376,0)*Y1415,0)*AB1416,0)</f>
        <v>138</v>
      </c>
      <c r="AG1416" s="268"/>
    </row>
    <row r="1417" spans="1:33" ht="17.100000000000001" customHeight="1">
      <c r="A1417" s="243">
        <v>63</v>
      </c>
      <c r="B1417" s="351" t="s">
        <v>10915</v>
      </c>
      <c r="C1417" s="870" t="s">
        <v>15599</v>
      </c>
      <c r="D1417" s="604"/>
      <c r="E1417" s="604"/>
      <c r="F1417" s="604"/>
      <c r="G1417" s="605"/>
      <c r="H1417" s="605"/>
      <c r="I1417" s="607"/>
      <c r="J1417" s="1745"/>
      <c r="K1417" s="748"/>
      <c r="L1417" s="1250"/>
      <c r="M1417" s="1316"/>
      <c r="N1417" s="1314"/>
      <c r="O1417" s="1315"/>
      <c r="P1417" s="1316"/>
      <c r="Q1417" s="1317"/>
      <c r="R1417" s="1251"/>
      <c r="S1417" s="1251"/>
      <c r="T1417" s="605"/>
      <c r="U1417" s="605"/>
      <c r="V1417" s="605"/>
      <c r="W1417" s="1233"/>
      <c r="X1417" s="670"/>
      <c r="Y1417" s="1320"/>
      <c r="Z1417" s="1215"/>
      <c r="AA1417" s="1215"/>
      <c r="AB1417" s="1294"/>
      <c r="AC1417" s="1533" t="s">
        <v>167</v>
      </c>
      <c r="AD1417" s="1250">
        <v>5</v>
      </c>
      <c r="AE1417" s="1308" t="s">
        <v>168</v>
      </c>
      <c r="AF1417" s="391">
        <f>ROUND(ROUND(ROUND(G1304+K1412,0)*Q1376,0)-AD1417,0)</f>
        <v>185</v>
      </c>
      <c r="AG1417" s="268"/>
    </row>
    <row r="1418" spans="1:33" ht="17.100000000000001" customHeight="1">
      <c r="A1418" s="243">
        <v>63</v>
      </c>
      <c r="B1418" s="351" t="s">
        <v>10917</v>
      </c>
      <c r="C1418" s="870" t="s">
        <v>15600</v>
      </c>
      <c r="D1418" s="604"/>
      <c r="E1418" s="604"/>
      <c r="F1418" s="604"/>
      <c r="G1418" s="605"/>
      <c r="H1418" s="605"/>
      <c r="I1418" s="607"/>
      <c r="J1418" s="646"/>
      <c r="K1418" s="748"/>
      <c r="L1418" s="1250"/>
      <c r="M1418" s="1316"/>
      <c r="N1418" s="1314"/>
      <c r="O1418" s="1315"/>
      <c r="P1418" s="1316"/>
      <c r="Q1418" s="1317"/>
      <c r="R1418" s="1251"/>
      <c r="S1418" s="1251"/>
      <c r="T1418" s="605"/>
      <c r="U1418" s="605"/>
      <c r="V1418" s="605"/>
      <c r="W1418" s="1234"/>
      <c r="X1418" s="1225"/>
      <c r="Y1418" s="1322"/>
      <c r="Z1418" s="1233" t="s">
        <v>11869</v>
      </c>
      <c r="AA1418" s="670" t="s">
        <v>30</v>
      </c>
      <c r="AB1418" s="1309">
        <v>0.85</v>
      </c>
      <c r="AC1418" s="1745"/>
      <c r="AD1418" s="1250"/>
      <c r="AE1418" s="1308"/>
      <c r="AF1418" s="391">
        <f>ROUND(ROUND(ROUND(ROUND(G1304+K1412,0)*Q1376,0)*AB1418,0)-AD1417,0)</f>
        <v>157</v>
      </c>
      <c r="AG1418" s="268"/>
    </row>
    <row r="1419" spans="1:33" ht="17.100000000000001" customHeight="1">
      <c r="A1419" s="243">
        <v>63</v>
      </c>
      <c r="B1419" s="351" t="s">
        <v>10919</v>
      </c>
      <c r="C1419" s="870" t="s">
        <v>15601</v>
      </c>
      <c r="D1419" s="604"/>
      <c r="E1419" s="604"/>
      <c r="F1419" s="604"/>
      <c r="G1419" s="605"/>
      <c r="H1419" s="605"/>
      <c r="I1419" s="607"/>
      <c r="J1419" s="646"/>
      <c r="K1419" s="748"/>
      <c r="L1419" s="1250"/>
      <c r="M1419" s="1316"/>
      <c r="N1419" s="1314"/>
      <c r="O1419" s="1315"/>
      <c r="P1419" s="1316"/>
      <c r="Q1419" s="1317"/>
      <c r="R1419" s="1251"/>
      <c r="S1419" s="1251"/>
      <c r="T1419" s="605"/>
      <c r="U1419" s="605"/>
      <c r="V1419" s="605"/>
      <c r="W1419" s="1684" t="s">
        <v>4703</v>
      </c>
      <c r="X1419" s="1250" t="s">
        <v>30</v>
      </c>
      <c r="Y1419" s="1291">
        <v>0.7</v>
      </c>
      <c r="Z1419" s="1226"/>
      <c r="AA1419" s="1226"/>
      <c r="AB1419" s="1310"/>
      <c r="AC1419" s="1745"/>
      <c r="AD1419" s="1242"/>
      <c r="AE1419" s="1291"/>
      <c r="AF1419" s="391">
        <f>ROUND(ROUND(ROUND(ROUND(G1304+K1412,0)*Q1376,0)*Y1419,0)-AD1417,0)</f>
        <v>128</v>
      </c>
      <c r="AG1419" s="268"/>
    </row>
    <row r="1420" spans="1:33" ht="17.100000000000001" customHeight="1">
      <c r="A1420" s="243">
        <v>63</v>
      </c>
      <c r="B1420" s="351" t="s">
        <v>10921</v>
      </c>
      <c r="C1420" s="870" t="s">
        <v>15602</v>
      </c>
      <c r="D1420" s="604"/>
      <c r="E1420" s="604"/>
      <c r="F1420" s="604"/>
      <c r="G1420" s="605"/>
      <c r="H1420" s="605"/>
      <c r="I1420" s="607"/>
      <c r="J1420" s="646"/>
      <c r="K1420" s="748"/>
      <c r="L1420" s="1250"/>
      <c r="M1420" s="1316"/>
      <c r="N1420" s="1314"/>
      <c r="O1420" s="1315"/>
      <c r="P1420" s="1316"/>
      <c r="Q1420" s="1317"/>
      <c r="R1420" s="1251"/>
      <c r="S1420" s="1251"/>
      <c r="T1420" s="605"/>
      <c r="U1420" s="605"/>
      <c r="V1420" s="605"/>
      <c r="W1420" s="1805"/>
      <c r="X1420" s="1225"/>
      <c r="Y1420" s="1306"/>
      <c r="Z1420" s="1302" t="s">
        <v>11869</v>
      </c>
      <c r="AA1420" s="1303" t="s">
        <v>30</v>
      </c>
      <c r="AB1420" s="1311">
        <v>0.85</v>
      </c>
      <c r="AC1420" s="1745"/>
      <c r="AD1420" s="1242"/>
      <c r="AE1420" s="1291"/>
      <c r="AF1420" s="391">
        <f>ROUND(ROUND(ROUND(ROUND(ROUND(G1304+K1412,0)*Q1376,0)*Y1419,0)*AB1420,0)-AD1417,0)</f>
        <v>108</v>
      </c>
      <c r="AG1420" s="268"/>
    </row>
    <row r="1421" spans="1:33" ht="17.100000000000001" customHeight="1">
      <c r="A1421" s="243">
        <v>63</v>
      </c>
      <c r="B1421" s="351" t="s">
        <v>10923</v>
      </c>
      <c r="C1421" s="870" t="s">
        <v>15603</v>
      </c>
      <c r="D1421" s="604"/>
      <c r="E1421" s="604"/>
      <c r="F1421" s="604"/>
      <c r="G1421" s="605"/>
      <c r="H1421" s="605"/>
      <c r="I1421" s="607"/>
      <c r="J1421" s="646"/>
      <c r="K1421" s="748"/>
      <c r="L1421" s="1250"/>
      <c r="M1421" s="1316"/>
      <c r="N1421" s="1314"/>
      <c r="O1421" s="1315"/>
      <c r="P1421" s="1316"/>
      <c r="Q1421" s="1317"/>
      <c r="R1421" s="1251"/>
      <c r="S1421" s="1251"/>
      <c r="T1421" s="605"/>
      <c r="U1421" s="605"/>
      <c r="V1421" s="605"/>
      <c r="W1421" s="1684" t="s">
        <v>4708</v>
      </c>
      <c r="X1421" s="1250" t="s">
        <v>30</v>
      </c>
      <c r="Y1421" s="1291">
        <v>0.85</v>
      </c>
      <c r="Z1421" s="1220"/>
      <c r="AA1421" s="1220"/>
      <c r="AB1421" s="1306"/>
      <c r="AC1421" s="1745"/>
      <c r="AD1421" s="1242"/>
      <c r="AE1421" s="1291"/>
      <c r="AF1421" s="391">
        <f>ROUND(ROUND(ROUND(ROUND(G1304+K1412,0)*Q1376,0)*Y1421,0)-AD1417,0)</f>
        <v>157</v>
      </c>
      <c r="AG1421" s="268"/>
    </row>
    <row r="1422" spans="1:33" ht="17.100000000000001" customHeight="1">
      <c r="A1422" s="243">
        <v>63</v>
      </c>
      <c r="B1422" s="351" t="s">
        <v>10925</v>
      </c>
      <c r="C1422" s="870" t="s">
        <v>15604</v>
      </c>
      <c r="D1422" s="604"/>
      <c r="E1422" s="604"/>
      <c r="F1422" s="604"/>
      <c r="G1422" s="605"/>
      <c r="H1422" s="605"/>
      <c r="I1422" s="607"/>
      <c r="J1422" s="646"/>
      <c r="K1422" s="748"/>
      <c r="L1422" s="1250"/>
      <c r="M1422" s="1316"/>
      <c r="N1422" s="1314"/>
      <c r="O1422" s="1315"/>
      <c r="P1422" s="1316"/>
      <c r="Q1422" s="1317"/>
      <c r="R1422" s="1251"/>
      <c r="S1422" s="1251"/>
      <c r="T1422" s="605"/>
      <c r="U1422" s="605"/>
      <c r="V1422" s="605"/>
      <c r="W1422" s="1805"/>
      <c r="X1422" s="1225"/>
      <c r="Y1422" s="1306"/>
      <c r="Z1422" s="1302" t="s">
        <v>11869</v>
      </c>
      <c r="AA1422" s="1303" t="s">
        <v>30</v>
      </c>
      <c r="AB1422" s="1311">
        <v>0.85</v>
      </c>
      <c r="AC1422" s="1746"/>
      <c r="AD1422" s="1220"/>
      <c r="AE1422" s="1306"/>
      <c r="AF1422" s="391">
        <f>ROUND(ROUND(ROUND(ROUND(ROUND(G1304+K1412,0)*Q1376,0)*Y1421,0)*AB1422,0)-AD1417,0)</f>
        <v>133</v>
      </c>
      <c r="AG1422" s="268"/>
    </row>
    <row r="1423" spans="1:33" ht="17.100000000000001" customHeight="1">
      <c r="A1423" s="243">
        <v>63</v>
      </c>
      <c r="B1423" s="351" t="s">
        <v>15605</v>
      </c>
      <c r="C1423" s="870" t="s">
        <v>15606</v>
      </c>
      <c r="D1423" s="604"/>
      <c r="E1423" s="604"/>
      <c r="F1423" s="1252"/>
      <c r="G1423" s="1296"/>
      <c r="H1423" s="605"/>
      <c r="I1423" s="607"/>
      <c r="J1423" s="646"/>
      <c r="K1423" s="748"/>
      <c r="L1423" s="1250"/>
      <c r="M1423" s="1316"/>
      <c r="N1423" s="1314"/>
      <c r="O1423" s="1315"/>
      <c r="P1423" s="1316"/>
      <c r="Q1423" s="1317"/>
      <c r="R1423" s="1749" t="s">
        <v>11301</v>
      </c>
      <c r="S1423" s="1622" t="s">
        <v>235</v>
      </c>
      <c r="T1423" s="602"/>
      <c r="U1423" s="602"/>
      <c r="V1423" s="1286"/>
      <c r="W1423" s="1233"/>
      <c r="X1423" s="670"/>
      <c r="Y1423" s="1320"/>
      <c r="Z1423" s="1215"/>
      <c r="AA1423" s="1215"/>
      <c r="AB1423" s="1215"/>
      <c r="AC1423" s="1215"/>
      <c r="AD1423" s="1215"/>
      <c r="AE1423" s="1294"/>
      <c r="AF1423" s="391">
        <f>ROUND(ROUND(ROUND(G1304+K1412,0)*Q1376,0)*U1424,0)</f>
        <v>133</v>
      </c>
      <c r="AG1423" s="268"/>
    </row>
    <row r="1424" spans="1:33" ht="17.100000000000001" customHeight="1">
      <c r="A1424" s="243">
        <v>63</v>
      </c>
      <c r="B1424" s="351" t="s">
        <v>15607</v>
      </c>
      <c r="C1424" s="870" t="s">
        <v>15608</v>
      </c>
      <c r="D1424" s="604"/>
      <c r="E1424" s="604"/>
      <c r="F1424" s="1252"/>
      <c r="G1424" s="1296"/>
      <c r="H1424" s="605"/>
      <c r="I1424" s="607"/>
      <c r="J1424" s="646"/>
      <c r="K1424" s="1250"/>
      <c r="L1424" s="638"/>
      <c r="M1424" s="1316"/>
      <c r="N1424" s="1314"/>
      <c r="O1424" s="1315"/>
      <c r="P1424" s="1316"/>
      <c r="Q1424" s="1317"/>
      <c r="R1424" s="1758"/>
      <c r="S1424" s="1745"/>
      <c r="T1424" s="1250" t="s">
        <v>30</v>
      </c>
      <c r="U1424" s="1242">
        <v>0.7</v>
      </c>
      <c r="V1424" s="607"/>
      <c r="W1424" s="1234"/>
      <c r="X1424" s="1225"/>
      <c r="Y1424" s="1322"/>
      <c r="Z1424" s="1233" t="s">
        <v>11869</v>
      </c>
      <c r="AA1424" s="670" t="s">
        <v>30</v>
      </c>
      <c r="AB1424" s="1293">
        <v>0.85</v>
      </c>
      <c r="AC1424" s="1215"/>
      <c r="AD1424" s="1215"/>
      <c r="AE1424" s="1294"/>
      <c r="AF1424" s="391">
        <f>ROUND(ROUND(ROUND(ROUND(G1304+K1412,0)*Q1376,0)*U1424,0)*AB1424,0)</f>
        <v>113</v>
      </c>
      <c r="AG1424" s="268"/>
    </row>
    <row r="1425" spans="1:33" ht="17.100000000000001" customHeight="1">
      <c r="A1425" s="243">
        <v>63</v>
      </c>
      <c r="B1425" s="351" t="s">
        <v>15609</v>
      </c>
      <c r="C1425" s="870" t="s">
        <v>15610</v>
      </c>
      <c r="D1425" s="604"/>
      <c r="E1425" s="604"/>
      <c r="F1425" s="1131"/>
      <c r="G1425" s="605"/>
      <c r="H1425" s="605"/>
      <c r="I1425" s="607"/>
      <c r="J1425" s="646"/>
      <c r="K1425" s="748"/>
      <c r="L1425" s="748"/>
      <c r="M1425" s="1250"/>
      <c r="N1425" s="1344"/>
      <c r="O1425" s="1345"/>
      <c r="P1425" s="1250"/>
      <c r="Q1425" s="1346"/>
      <c r="R1425" s="1758"/>
      <c r="S1425" s="1745"/>
      <c r="T1425" s="1250"/>
      <c r="U1425" s="1242"/>
      <c r="V1425" s="1291"/>
      <c r="W1425" s="1684" t="s">
        <v>4703</v>
      </c>
      <c r="X1425" s="670" t="s">
        <v>30</v>
      </c>
      <c r="Y1425" s="1305">
        <f>$Y$657</f>
        <v>0.7</v>
      </c>
      <c r="Z1425" s="1226"/>
      <c r="AA1425" s="1226"/>
      <c r="AB1425" s="1226"/>
      <c r="AC1425" s="1226"/>
      <c r="AD1425" s="1226"/>
      <c r="AE1425" s="1310"/>
      <c r="AF1425" s="391">
        <f>ROUND(ROUND(ROUND(ROUND(G1304+K1412,0)*Q1376,0)*U1424,0)*Y1425,0)</f>
        <v>93</v>
      </c>
      <c r="AG1425" s="268"/>
    </row>
    <row r="1426" spans="1:33" ht="17.100000000000001" customHeight="1">
      <c r="A1426" s="243">
        <v>63</v>
      </c>
      <c r="B1426" s="351" t="s">
        <v>15611</v>
      </c>
      <c r="C1426" s="870" t="s">
        <v>15612</v>
      </c>
      <c r="D1426" s="604"/>
      <c r="E1426" s="604"/>
      <c r="F1426" s="1131"/>
      <c r="G1426" s="605"/>
      <c r="H1426" s="605"/>
      <c r="I1426" s="607"/>
      <c r="J1426" s="646"/>
      <c r="K1426" s="748"/>
      <c r="L1426" s="748"/>
      <c r="M1426" s="1250"/>
      <c r="N1426" s="1344"/>
      <c r="O1426" s="1345"/>
      <c r="P1426" s="1250"/>
      <c r="Q1426" s="1346"/>
      <c r="R1426" s="1758"/>
      <c r="S1426" s="1745"/>
      <c r="T1426" s="1250"/>
      <c r="U1426" s="1242"/>
      <c r="V1426" s="1291"/>
      <c r="W1426" s="1805"/>
      <c r="X1426" s="1225"/>
      <c r="Y1426" s="1306"/>
      <c r="Z1426" s="1302" t="s">
        <v>11869</v>
      </c>
      <c r="AA1426" s="1303" t="s">
        <v>30</v>
      </c>
      <c r="AB1426" s="1304">
        <v>0.85</v>
      </c>
      <c r="AC1426" s="1215"/>
      <c r="AD1426" s="1215"/>
      <c r="AE1426" s="1294"/>
      <c r="AF1426" s="391">
        <f>ROUND(ROUND(ROUND(ROUND(ROUND(G1304+K1412,0)*Q1376,0)*U1424,0)*Y1425,0)*AB1426,0)</f>
        <v>79</v>
      </c>
      <c r="AG1426" s="268"/>
    </row>
    <row r="1427" spans="1:33" ht="17.100000000000001" customHeight="1">
      <c r="A1427" s="243">
        <v>63</v>
      </c>
      <c r="B1427" s="351" t="s">
        <v>15613</v>
      </c>
      <c r="C1427" s="870" t="s">
        <v>15614</v>
      </c>
      <c r="D1427" s="604"/>
      <c r="E1427" s="604"/>
      <c r="F1427" s="1131"/>
      <c r="G1427" s="605"/>
      <c r="H1427" s="605"/>
      <c r="I1427" s="607"/>
      <c r="J1427" s="646"/>
      <c r="K1427" s="748"/>
      <c r="L1427" s="748"/>
      <c r="M1427" s="1250"/>
      <c r="N1427" s="1344"/>
      <c r="O1427" s="1345"/>
      <c r="P1427" s="1250"/>
      <c r="Q1427" s="1346"/>
      <c r="R1427" s="1758"/>
      <c r="S1427" s="1745"/>
      <c r="T1427" s="1250"/>
      <c r="U1427" s="1242"/>
      <c r="V1427" s="1291"/>
      <c r="W1427" s="1684" t="s">
        <v>4708</v>
      </c>
      <c r="X1427" s="670" t="s">
        <v>30</v>
      </c>
      <c r="Y1427" s="1305">
        <f>$Y$659</f>
        <v>0.85</v>
      </c>
      <c r="Z1427" s="1220"/>
      <c r="AA1427" s="1220"/>
      <c r="AB1427" s="1220"/>
      <c r="AC1427" s="1220"/>
      <c r="AD1427" s="1220"/>
      <c r="AE1427" s="1306"/>
      <c r="AF1427" s="391">
        <f>ROUND(ROUND(ROUND(ROUND(G1304+K1412,0)*Q1376,0)*U1424,0)*Y1427,0)</f>
        <v>113</v>
      </c>
      <c r="AG1427" s="268"/>
    </row>
    <row r="1428" spans="1:33" ht="17.100000000000001" customHeight="1">
      <c r="A1428" s="243">
        <v>63</v>
      </c>
      <c r="B1428" s="351" t="s">
        <v>15615</v>
      </c>
      <c r="C1428" s="870" t="s">
        <v>15616</v>
      </c>
      <c r="D1428" s="604"/>
      <c r="E1428" s="604"/>
      <c r="F1428" s="1131"/>
      <c r="G1428" s="605"/>
      <c r="H1428" s="605"/>
      <c r="I1428" s="607"/>
      <c r="J1428" s="646"/>
      <c r="K1428" s="748"/>
      <c r="L1428" s="748"/>
      <c r="M1428" s="1250"/>
      <c r="N1428" s="1344"/>
      <c r="O1428" s="1345"/>
      <c r="P1428" s="1250"/>
      <c r="Q1428" s="1346"/>
      <c r="R1428" s="1758"/>
      <c r="S1428" s="1745"/>
      <c r="T1428" s="1250"/>
      <c r="U1428" s="1242"/>
      <c r="V1428" s="1291"/>
      <c r="W1428" s="1805"/>
      <c r="X1428" s="1225"/>
      <c r="Y1428" s="1306"/>
      <c r="Z1428" s="1302" t="s">
        <v>11869</v>
      </c>
      <c r="AA1428" s="1303" t="s">
        <v>30</v>
      </c>
      <c r="AB1428" s="1304">
        <v>0.85</v>
      </c>
      <c r="AC1428" s="1215"/>
      <c r="AD1428" s="1215"/>
      <c r="AE1428" s="1294"/>
      <c r="AF1428" s="391">
        <f>ROUND(ROUND(ROUND(ROUND(ROUND(G1304+K1412,0)*Q1376,0)*U1424,0)*Y1427,0)*AB1428,0)</f>
        <v>96</v>
      </c>
      <c r="AG1428" s="268"/>
    </row>
    <row r="1429" spans="1:33" ht="17.100000000000001" customHeight="1">
      <c r="A1429" s="243">
        <v>63</v>
      </c>
      <c r="B1429" s="351" t="s">
        <v>10927</v>
      </c>
      <c r="C1429" s="870" t="s">
        <v>15617</v>
      </c>
      <c r="D1429" s="604"/>
      <c r="E1429" s="604"/>
      <c r="F1429" s="1131"/>
      <c r="G1429" s="605"/>
      <c r="H1429" s="605"/>
      <c r="I1429" s="607"/>
      <c r="J1429" s="646"/>
      <c r="K1429" s="748"/>
      <c r="L1429" s="748"/>
      <c r="M1429" s="1250"/>
      <c r="N1429" s="1344"/>
      <c r="O1429" s="1345"/>
      <c r="P1429" s="1250"/>
      <c r="Q1429" s="1346"/>
      <c r="R1429" s="1758"/>
      <c r="S1429" s="1745"/>
      <c r="T1429" s="1250"/>
      <c r="U1429" s="1242"/>
      <c r="V1429" s="1291"/>
      <c r="W1429" s="1233"/>
      <c r="X1429" s="670"/>
      <c r="Y1429" s="1320"/>
      <c r="Z1429" s="1215"/>
      <c r="AA1429" s="1215"/>
      <c r="AB1429" s="1294"/>
      <c r="AC1429" s="1533" t="s">
        <v>167</v>
      </c>
      <c r="AD1429" s="1250">
        <v>5</v>
      </c>
      <c r="AE1429" s="1308" t="s">
        <v>168</v>
      </c>
      <c r="AF1429" s="391">
        <f>ROUND(ROUND(ROUND(ROUND(G1304+K1412,0)*Q1376,0)*U1424,0)-AD1429,0)</f>
        <v>128</v>
      </c>
      <c r="AG1429" s="268"/>
    </row>
    <row r="1430" spans="1:33" ht="17.100000000000001" customHeight="1">
      <c r="A1430" s="243">
        <v>63</v>
      </c>
      <c r="B1430" s="351" t="s">
        <v>10929</v>
      </c>
      <c r="C1430" s="870" t="s">
        <v>15618</v>
      </c>
      <c r="D1430" s="604"/>
      <c r="E1430" s="604"/>
      <c r="F1430" s="1131"/>
      <c r="G1430" s="605"/>
      <c r="H1430" s="605"/>
      <c r="I1430" s="607"/>
      <c r="J1430" s="646"/>
      <c r="K1430" s="748"/>
      <c r="L1430" s="748"/>
      <c r="M1430" s="1250"/>
      <c r="N1430" s="1344"/>
      <c r="O1430" s="1345"/>
      <c r="P1430" s="1250"/>
      <c r="Q1430" s="1346"/>
      <c r="R1430" s="1758"/>
      <c r="S1430" s="1745"/>
      <c r="T1430" s="1250"/>
      <c r="U1430" s="1242"/>
      <c r="V1430" s="1291"/>
      <c r="W1430" s="1234"/>
      <c r="X1430" s="1225"/>
      <c r="Y1430" s="1322"/>
      <c r="Z1430" s="1233" t="s">
        <v>11869</v>
      </c>
      <c r="AA1430" s="670" t="s">
        <v>30</v>
      </c>
      <c r="AB1430" s="1309">
        <v>0.85</v>
      </c>
      <c r="AC1430" s="1745"/>
      <c r="AD1430" s="1250"/>
      <c r="AE1430" s="1308"/>
      <c r="AF1430" s="391">
        <f>ROUND(ROUND(ROUND(ROUND(ROUND(G1304+K1412,0)*Q1376,0)*U1424,0)*AB1430,0)-AD1429,0)</f>
        <v>108</v>
      </c>
      <c r="AG1430" s="268"/>
    </row>
    <row r="1431" spans="1:33" ht="17.100000000000001" customHeight="1">
      <c r="A1431" s="243">
        <v>63</v>
      </c>
      <c r="B1431" s="351" t="s">
        <v>10931</v>
      </c>
      <c r="C1431" s="870" t="s">
        <v>15619</v>
      </c>
      <c r="D1431" s="604"/>
      <c r="E1431" s="604"/>
      <c r="F1431" s="1131"/>
      <c r="G1431" s="605"/>
      <c r="H1431" s="605"/>
      <c r="I1431" s="607"/>
      <c r="J1431" s="646"/>
      <c r="K1431" s="748"/>
      <c r="L1431" s="748"/>
      <c r="M1431" s="1250"/>
      <c r="N1431" s="1344"/>
      <c r="O1431" s="1345"/>
      <c r="P1431" s="1250"/>
      <c r="Q1431" s="1346"/>
      <c r="R1431" s="1758"/>
      <c r="S1431" s="1745"/>
      <c r="T1431" s="1250"/>
      <c r="U1431" s="1242"/>
      <c r="V1431" s="1291"/>
      <c r="W1431" s="1684" t="s">
        <v>4703</v>
      </c>
      <c r="X1431" s="1250" t="s">
        <v>30</v>
      </c>
      <c r="Y1431" s="1291">
        <f>$Y$657</f>
        <v>0.7</v>
      </c>
      <c r="Z1431" s="1226"/>
      <c r="AA1431" s="1226"/>
      <c r="AB1431" s="1310"/>
      <c r="AC1431" s="1745"/>
      <c r="AD1431" s="1242"/>
      <c r="AE1431" s="1291"/>
      <c r="AF1431" s="391">
        <f>ROUND(ROUND(ROUND(ROUND(ROUND(G1304+K1412,0)*Q1376,0)*U1424,0)*Y1431,0)-AD1429,0)</f>
        <v>88</v>
      </c>
      <c r="AG1431" s="268"/>
    </row>
    <row r="1432" spans="1:33" ht="17.100000000000001" customHeight="1">
      <c r="A1432" s="243">
        <v>63</v>
      </c>
      <c r="B1432" s="351" t="s">
        <v>10933</v>
      </c>
      <c r="C1432" s="870" t="s">
        <v>15620</v>
      </c>
      <c r="D1432" s="604"/>
      <c r="E1432" s="604"/>
      <c r="F1432" s="1131"/>
      <c r="G1432" s="605"/>
      <c r="H1432" s="605"/>
      <c r="I1432" s="607"/>
      <c r="J1432" s="646"/>
      <c r="K1432" s="748"/>
      <c r="L1432" s="748"/>
      <c r="M1432" s="1250"/>
      <c r="N1432" s="1344"/>
      <c r="O1432" s="1345"/>
      <c r="P1432" s="1250"/>
      <c r="Q1432" s="1346"/>
      <c r="R1432" s="1758"/>
      <c r="S1432" s="1745"/>
      <c r="T1432" s="1250"/>
      <c r="U1432" s="1242"/>
      <c r="V1432" s="1291"/>
      <c r="W1432" s="1805"/>
      <c r="X1432" s="1225"/>
      <c r="Y1432" s="1306"/>
      <c r="Z1432" s="1302" t="s">
        <v>11869</v>
      </c>
      <c r="AA1432" s="1303" t="s">
        <v>30</v>
      </c>
      <c r="AB1432" s="1311">
        <v>0.85</v>
      </c>
      <c r="AC1432" s="1745"/>
      <c r="AD1432" s="1242"/>
      <c r="AE1432" s="1291"/>
      <c r="AF1432" s="391">
        <f>ROUND(ROUND(ROUND(ROUND(ROUND(ROUND(G1304+K1412,0)*Q1376,0)*U1424,0)*Y1431,0)*AB1432,0)-AD1429,0)</f>
        <v>74</v>
      </c>
      <c r="AG1432" s="268"/>
    </row>
    <row r="1433" spans="1:33" ht="17.100000000000001" customHeight="1">
      <c r="A1433" s="243">
        <v>63</v>
      </c>
      <c r="B1433" s="351" t="s">
        <v>10935</v>
      </c>
      <c r="C1433" s="870" t="s">
        <v>15621</v>
      </c>
      <c r="D1433" s="604"/>
      <c r="E1433" s="604"/>
      <c r="F1433" s="1131"/>
      <c r="G1433" s="605"/>
      <c r="H1433" s="605"/>
      <c r="I1433" s="607"/>
      <c r="J1433" s="646"/>
      <c r="K1433" s="748"/>
      <c r="L1433" s="748"/>
      <c r="M1433" s="1250"/>
      <c r="N1433" s="1344"/>
      <c r="O1433" s="1345"/>
      <c r="P1433" s="1250"/>
      <c r="Q1433" s="1346"/>
      <c r="R1433" s="1238"/>
      <c r="S1433" s="1745"/>
      <c r="T1433" s="1250"/>
      <c r="U1433" s="1242"/>
      <c r="V1433" s="1291"/>
      <c r="W1433" s="1684" t="s">
        <v>4708</v>
      </c>
      <c r="X1433" s="1250" t="s">
        <v>30</v>
      </c>
      <c r="Y1433" s="1291">
        <f>$Y$659</f>
        <v>0.85</v>
      </c>
      <c r="Z1433" s="1220"/>
      <c r="AA1433" s="1220"/>
      <c r="AB1433" s="1306"/>
      <c r="AC1433" s="1745"/>
      <c r="AD1433" s="1242"/>
      <c r="AE1433" s="1291"/>
      <c r="AF1433" s="391">
        <f>ROUND(ROUND(ROUND(ROUND(ROUND(G1304+K1412,0)*Q1376,0)*U1424,0)*Y1433,0)-AD1429,0)</f>
        <v>108</v>
      </c>
      <c r="AG1433" s="268"/>
    </row>
    <row r="1434" spans="1:33" ht="17.100000000000001" customHeight="1">
      <c r="A1434" s="243">
        <v>63</v>
      </c>
      <c r="B1434" s="351" t="s">
        <v>10937</v>
      </c>
      <c r="C1434" s="870" t="s">
        <v>15622</v>
      </c>
      <c r="D1434" s="604"/>
      <c r="E1434" s="604"/>
      <c r="F1434" s="1131"/>
      <c r="G1434" s="605"/>
      <c r="H1434" s="605"/>
      <c r="I1434" s="607"/>
      <c r="J1434" s="646"/>
      <c r="K1434" s="748"/>
      <c r="L1434" s="748"/>
      <c r="M1434" s="1250"/>
      <c r="N1434" s="1344"/>
      <c r="O1434" s="1345"/>
      <c r="P1434" s="1250"/>
      <c r="Q1434" s="1346"/>
      <c r="R1434" s="1238"/>
      <c r="S1434" s="1746"/>
      <c r="T1434" s="1250"/>
      <c r="U1434" s="1242"/>
      <c r="V1434" s="1291"/>
      <c r="W1434" s="1805"/>
      <c r="X1434" s="1225"/>
      <c r="Y1434" s="1306"/>
      <c r="Z1434" s="1302" t="s">
        <v>11869</v>
      </c>
      <c r="AA1434" s="1303" t="s">
        <v>30</v>
      </c>
      <c r="AB1434" s="1311">
        <v>0.85</v>
      </c>
      <c r="AC1434" s="1746"/>
      <c r="AD1434" s="1220"/>
      <c r="AE1434" s="1306"/>
      <c r="AF1434" s="391">
        <f>ROUND(ROUND(ROUND(ROUND(ROUND(ROUND(G1304+K1412,0)*Q1376,0)*U1424,0)*Y1433,0)*AB1434,0)-AD1429,0)</f>
        <v>91</v>
      </c>
      <c r="AG1434" s="268"/>
    </row>
    <row r="1435" spans="1:33" ht="17.100000000000001" customHeight="1">
      <c r="A1435" s="243">
        <v>63</v>
      </c>
      <c r="B1435" s="351" t="s">
        <v>10939</v>
      </c>
      <c r="C1435" s="870" t="s">
        <v>15623</v>
      </c>
      <c r="D1435" s="604"/>
      <c r="E1435" s="604"/>
      <c r="F1435" s="1131"/>
      <c r="G1435" s="605"/>
      <c r="H1435" s="605"/>
      <c r="I1435" s="607"/>
      <c r="J1435" s="646"/>
      <c r="K1435" s="748"/>
      <c r="L1435" s="748"/>
      <c r="M1435" s="1250"/>
      <c r="N1435" s="1344"/>
      <c r="O1435" s="1345"/>
      <c r="P1435" s="1250"/>
      <c r="Q1435" s="1346"/>
      <c r="R1435" s="1246"/>
      <c r="S1435" s="1622" t="s">
        <v>237</v>
      </c>
      <c r="T1435" s="670"/>
      <c r="U1435" s="1348"/>
      <c r="V1435" s="1305"/>
      <c r="W1435" s="1233"/>
      <c r="X1435" s="670"/>
      <c r="Y1435" s="1320"/>
      <c r="Z1435" s="1215"/>
      <c r="AA1435" s="1215"/>
      <c r="AB1435" s="1215"/>
      <c r="AC1435" s="1215"/>
      <c r="AD1435" s="1215"/>
      <c r="AE1435" s="1294"/>
      <c r="AF1435" s="391">
        <f>ROUND(ROUND(ROUND(G1304+K1412,0)*Q1376,0)*U1436,0)</f>
        <v>95</v>
      </c>
      <c r="AG1435" s="268"/>
    </row>
    <row r="1436" spans="1:33" ht="17.100000000000001" customHeight="1">
      <c r="A1436" s="243">
        <v>63</v>
      </c>
      <c r="B1436" s="351" t="s">
        <v>10941</v>
      </c>
      <c r="C1436" s="870" t="s">
        <v>15624</v>
      </c>
      <c r="D1436" s="604"/>
      <c r="E1436" s="604"/>
      <c r="F1436" s="1131"/>
      <c r="G1436" s="605"/>
      <c r="H1436" s="605"/>
      <c r="I1436" s="607"/>
      <c r="J1436" s="646"/>
      <c r="K1436" s="748"/>
      <c r="L1436" s="748"/>
      <c r="M1436" s="1250"/>
      <c r="N1436" s="1344"/>
      <c r="O1436" s="1345"/>
      <c r="P1436" s="1250"/>
      <c r="Q1436" s="1346"/>
      <c r="R1436" s="1246"/>
      <c r="S1436" s="1745"/>
      <c r="T1436" s="1250" t="s">
        <v>30</v>
      </c>
      <c r="U1436" s="1242">
        <v>0.5</v>
      </c>
      <c r="V1436" s="1291"/>
      <c r="W1436" s="1234"/>
      <c r="X1436" s="1225"/>
      <c r="Y1436" s="1322"/>
      <c r="Z1436" s="1233" t="s">
        <v>11869</v>
      </c>
      <c r="AA1436" s="670" t="s">
        <v>30</v>
      </c>
      <c r="AB1436" s="1293">
        <v>0.85</v>
      </c>
      <c r="AC1436" s="1215"/>
      <c r="AD1436" s="1215"/>
      <c r="AE1436" s="1294"/>
      <c r="AF1436" s="391">
        <f>ROUND(ROUND(ROUND(ROUND(G1304+K1412,0)*Q1376,0)*U1436,0)*AB1436,0)</f>
        <v>81</v>
      </c>
      <c r="AG1436" s="268"/>
    </row>
    <row r="1437" spans="1:33" ht="17.100000000000001" customHeight="1">
      <c r="A1437" s="243">
        <v>63</v>
      </c>
      <c r="B1437" s="351" t="s">
        <v>10943</v>
      </c>
      <c r="C1437" s="870" t="s">
        <v>15625</v>
      </c>
      <c r="D1437" s="604"/>
      <c r="E1437" s="604"/>
      <c r="F1437" s="1131"/>
      <c r="G1437" s="605"/>
      <c r="H1437" s="605"/>
      <c r="I1437" s="607"/>
      <c r="J1437" s="646"/>
      <c r="K1437" s="748"/>
      <c r="L1437" s="748"/>
      <c r="M1437" s="1250"/>
      <c r="N1437" s="1344"/>
      <c r="O1437" s="1345"/>
      <c r="P1437" s="1250"/>
      <c r="Q1437" s="1346"/>
      <c r="R1437" s="1246"/>
      <c r="S1437" s="1745"/>
      <c r="T1437" s="1250"/>
      <c r="U1437" s="1242"/>
      <c r="V1437" s="1291"/>
      <c r="W1437" s="1684" t="s">
        <v>4703</v>
      </c>
      <c r="X1437" s="670" t="s">
        <v>30</v>
      </c>
      <c r="Y1437" s="1305">
        <f>$Y$657</f>
        <v>0.7</v>
      </c>
      <c r="Z1437" s="1226"/>
      <c r="AA1437" s="1226"/>
      <c r="AB1437" s="1226"/>
      <c r="AC1437" s="1226"/>
      <c r="AD1437" s="1226"/>
      <c r="AE1437" s="1310"/>
      <c r="AF1437" s="391">
        <f>ROUND(ROUND(ROUND(ROUND(G1304+K1412,0)*Q1376,0)*U1436,0)*Y1437,0)</f>
        <v>67</v>
      </c>
      <c r="AG1437" s="268"/>
    </row>
    <row r="1438" spans="1:33" ht="17.100000000000001" customHeight="1">
      <c r="A1438" s="243">
        <v>63</v>
      </c>
      <c r="B1438" s="351" t="s">
        <v>10945</v>
      </c>
      <c r="C1438" s="870" t="s">
        <v>15626</v>
      </c>
      <c r="D1438" s="604"/>
      <c r="E1438" s="604"/>
      <c r="F1438" s="1131"/>
      <c r="G1438" s="605"/>
      <c r="H1438" s="605"/>
      <c r="I1438" s="607"/>
      <c r="J1438" s="646"/>
      <c r="K1438" s="748"/>
      <c r="L1438" s="748"/>
      <c r="M1438" s="1250"/>
      <c r="N1438" s="1344"/>
      <c r="O1438" s="1345"/>
      <c r="P1438" s="1250"/>
      <c r="Q1438" s="1346"/>
      <c r="R1438" s="1246"/>
      <c r="S1438" s="1745"/>
      <c r="T1438" s="1250"/>
      <c r="U1438" s="1242"/>
      <c r="V1438" s="1291"/>
      <c r="W1438" s="1805"/>
      <c r="X1438" s="1225"/>
      <c r="Y1438" s="1306"/>
      <c r="Z1438" s="1302" t="s">
        <v>11869</v>
      </c>
      <c r="AA1438" s="1303" t="s">
        <v>30</v>
      </c>
      <c r="AB1438" s="1304">
        <v>0.85</v>
      </c>
      <c r="AC1438" s="1215"/>
      <c r="AD1438" s="1215"/>
      <c r="AE1438" s="1294"/>
      <c r="AF1438" s="391">
        <f>ROUND(ROUND(ROUND(ROUND(ROUND(G1304+K1412,0)*Q1376,0)*U1436,0)*Y1437,0)*AB1438,0)</f>
        <v>57</v>
      </c>
      <c r="AG1438" s="268"/>
    </row>
    <row r="1439" spans="1:33" ht="17.100000000000001" customHeight="1">
      <c r="A1439" s="243">
        <v>63</v>
      </c>
      <c r="B1439" s="351" t="s">
        <v>10947</v>
      </c>
      <c r="C1439" s="870" t="s">
        <v>15627</v>
      </c>
      <c r="D1439" s="604"/>
      <c r="E1439" s="604"/>
      <c r="F1439" s="1131"/>
      <c r="G1439" s="605"/>
      <c r="H1439" s="605"/>
      <c r="I1439" s="607"/>
      <c r="J1439" s="646"/>
      <c r="K1439" s="748"/>
      <c r="L1439" s="748"/>
      <c r="M1439" s="1250"/>
      <c r="N1439" s="1344"/>
      <c r="O1439" s="1345"/>
      <c r="P1439" s="1250"/>
      <c r="Q1439" s="1346"/>
      <c r="R1439" s="1246"/>
      <c r="S1439" s="1745"/>
      <c r="T1439" s="1250"/>
      <c r="U1439" s="1242"/>
      <c r="V1439" s="1291"/>
      <c r="W1439" s="1684" t="s">
        <v>4708</v>
      </c>
      <c r="X1439" s="670" t="s">
        <v>30</v>
      </c>
      <c r="Y1439" s="1305">
        <f>$Y$659</f>
        <v>0.85</v>
      </c>
      <c r="Z1439" s="1220"/>
      <c r="AA1439" s="1220"/>
      <c r="AB1439" s="1220"/>
      <c r="AC1439" s="1220"/>
      <c r="AD1439" s="1220"/>
      <c r="AE1439" s="1306"/>
      <c r="AF1439" s="391">
        <f>ROUND(ROUND(ROUND(ROUND(G1304+K1412,0)*Q1376,0)*U1436,0)*Y1439,0)</f>
        <v>81</v>
      </c>
      <c r="AG1439" s="268"/>
    </row>
    <row r="1440" spans="1:33" ht="17.100000000000001" customHeight="1">
      <c r="A1440" s="243">
        <v>63</v>
      </c>
      <c r="B1440" s="351" t="s">
        <v>10949</v>
      </c>
      <c r="C1440" s="870" t="s">
        <v>15628</v>
      </c>
      <c r="D1440" s="604"/>
      <c r="E1440" s="604"/>
      <c r="F1440" s="1131"/>
      <c r="G1440" s="605"/>
      <c r="H1440" s="605"/>
      <c r="I1440" s="607"/>
      <c r="J1440" s="646"/>
      <c r="K1440" s="748"/>
      <c r="L1440" s="748"/>
      <c r="M1440" s="1250"/>
      <c r="N1440" s="1344"/>
      <c r="O1440" s="1345"/>
      <c r="P1440" s="1250"/>
      <c r="Q1440" s="1346"/>
      <c r="R1440" s="1246"/>
      <c r="S1440" s="1745"/>
      <c r="T1440" s="1250"/>
      <c r="U1440" s="1242"/>
      <c r="V1440" s="1291"/>
      <c r="W1440" s="1805"/>
      <c r="X1440" s="1225"/>
      <c r="Y1440" s="1306"/>
      <c r="Z1440" s="1302" t="s">
        <v>11869</v>
      </c>
      <c r="AA1440" s="1303" t="s">
        <v>30</v>
      </c>
      <c r="AB1440" s="1304">
        <v>0.85</v>
      </c>
      <c r="AC1440" s="1215"/>
      <c r="AD1440" s="1215"/>
      <c r="AE1440" s="1294"/>
      <c r="AF1440" s="391">
        <f>ROUND(ROUND(ROUND(ROUND(ROUND(G1304+K1412,0)*Q1376,0)*U1436,0)*Y1439,0)*AB1440,0)</f>
        <v>69</v>
      </c>
      <c r="AG1440" s="268"/>
    </row>
    <row r="1441" spans="1:33" ht="17.100000000000001" customHeight="1">
      <c r="A1441" s="243">
        <v>63</v>
      </c>
      <c r="B1441" s="351" t="s">
        <v>10951</v>
      </c>
      <c r="C1441" s="870" t="s">
        <v>15629</v>
      </c>
      <c r="D1441" s="604"/>
      <c r="E1441" s="604"/>
      <c r="F1441" s="1131"/>
      <c r="G1441" s="605"/>
      <c r="H1441" s="605"/>
      <c r="I1441" s="607"/>
      <c r="J1441" s="646"/>
      <c r="K1441" s="748"/>
      <c r="L1441" s="748"/>
      <c r="M1441" s="1250"/>
      <c r="N1441" s="1344"/>
      <c r="O1441" s="1345"/>
      <c r="P1441" s="1250"/>
      <c r="Q1441" s="1346"/>
      <c r="R1441" s="1246"/>
      <c r="S1441" s="1745"/>
      <c r="T1441" s="1250"/>
      <c r="U1441" s="1242"/>
      <c r="V1441" s="1291"/>
      <c r="W1441" s="1233"/>
      <c r="X1441" s="670"/>
      <c r="Y1441" s="1320"/>
      <c r="Z1441" s="1215"/>
      <c r="AA1441" s="1215"/>
      <c r="AB1441" s="1294"/>
      <c r="AC1441" s="1533" t="s">
        <v>167</v>
      </c>
      <c r="AD1441" s="1250">
        <v>5</v>
      </c>
      <c r="AE1441" s="1308" t="s">
        <v>168</v>
      </c>
      <c r="AF1441" s="391">
        <f>ROUND(ROUND(ROUND(ROUND(G1304+K1412,0)*Q1376,0)*U1436,0)-AD1441,0)</f>
        <v>90</v>
      </c>
      <c r="AG1441" s="268"/>
    </row>
    <row r="1442" spans="1:33" ht="17.100000000000001" customHeight="1">
      <c r="A1442" s="243">
        <v>63</v>
      </c>
      <c r="B1442" s="351" t="s">
        <v>10953</v>
      </c>
      <c r="C1442" s="870" t="s">
        <v>15630</v>
      </c>
      <c r="D1442" s="604"/>
      <c r="E1442" s="604"/>
      <c r="F1442" s="1131"/>
      <c r="G1442" s="605"/>
      <c r="H1442" s="605"/>
      <c r="I1442" s="607"/>
      <c r="J1442" s="646"/>
      <c r="K1442" s="748"/>
      <c r="L1442" s="748"/>
      <c r="M1442" s="1250"/>
      <c r="N1442" s="1344"/>
      <c r="O1442" s="1345"/>
      <c r="P1442" s="1250"/>
      <c r="Q1442" s="1346"/>
      <c r="R1442" s="1246"/>
      <c r="S1442" s="1745"/>
      <c r="T1442" s="1250"/>
      <c r="U1442" s="1242"/>
      <c r="V1442" s="1242"/>
      <c r="W1442" s="1234"/>
      <c r="X1442" s="1225"/>
      <c r="Y1442" s="1322"/>
      <c r="Z1442" s="1233" t="s">
        <v>11869</v>
      </c>
      <c r="AA1442" s="670" t="s">
        <v>30</v>
      </c>
      <c r="AB1442" s="1309">
        <v>0.85</v>
      </c>
      <c r="AC1442" s="1745"/>
      <c r="AD1442" s="1250"/>
      <c r="AE1442" s="1308"/>
      <c r="AF1442" s="391">
        <f>ROUND(ROUND(ROUND(ROUND(ROUND(G1304+K1412,0)*Q1376,0)*U1436,0)*AB1442,0)-AD1441,0)</f>
        <v>76</v>
      </c>
      <c r="AG1442" s="268"/>
    </row>
    <row r="1443" spans="1:33" ht="17.100000000000001" customHeight="1">
      <c r="A1443" s="243">
        <v>63</v>
      </c>
      <c r="B1443" s="351" t="s">
        <v>10955</v>
      </c>
      <c r="C1443" s="870" t="s">
        <v>15631</v>
      </c>
      <c r="D1443" s="604"/>
      <c r="E1443" s="604"/>
      <c r="F1443" s="1131"/>
      <c r="G1443" s="605"/>
      <c r="H1443" s="605"/>
      <c r="I1443" s="607"/>
      <c r="J1443" s="646"/>
      <c r="K1443" s="748"/>
      <c r="L1443" s="748"/>
      <c r="M1443" s="1250"/>
      <c r="N1443" s="1344"/>
      <c r="O1443" s="1345"/>
      <c r="P1443" s="1250"/>
      <c r="Q1443" s="1346"/>
      <c r="R1443" s="1246"/>
      <c r="S1443" s="1745"/>
      <c r="T1443" s="1250"/>
      <c r="U1443" s="1242"/>
      <c r="V1443" s="1242"/>
      <c r="W1443" s="1684" t="s">
        <v>4703</v>
      </c>
      <c r="X1443" s="1250" t="s">
        <v>30</v>
      </c>
      <c r="Y1443" s="1291">
        <f>$Y$657</f>
        <v>0.7</v>
      </c>
      <c r="Z1443" s="1226"/>
      <c r="AA1443" s="1226"/>
      <c r="AB1443" s="1310"/>
      <c r="AC1443" s="1745"/>
      <c r="AD1443" s="1242"/>
      <c r="AE1443" s="1291"/>
      <c r="AF1443" s="391">
        <f>ROUND(ROUND(ROUND(ROUND(ROUND(G1304+K1412,0)*Q1376,0)*U1436,0)*Y1443,0)-AD1441,0)</f>
        <v>62</v>
      </c>
      <c r="AG1443" s="268"/>
    </row>
    <row r="1444" spans="1:33" ht="17.100000000000001" customHeight="1">
      <c r="A1444" s="243">
        <v>63</v>
      </c>
      <c r="B1444" s="351" t="s">
        <v>10957</v>
      </c>
      <c r="C1444" s="870" t="s">
        <v>15632</v>
      </c>
      <c r="D1444" s="604"/>
      <c r="E1444" s="604"/>
      <c r="F1444" s="1131"/>
      <c r="G1444" s="605"/>
      <c r="H1444" s="605"/>
      <c r="I1444" s="607"/>
      <c r="J1444" s="646"/>
      <c r="K1444" s="748"/>
      <c r="L1444" s="748"/>
      <c r="M1444" s="1250"/>
      <c r="N1444" s="1344"/>
      <c r="O1444" s="1345"/>
      <c r="P1444" s="1250"/>
      <c r="Q1444" s="1346"/>
      <c r="R1444" s="1246"/>
      <c r="S1444" s="1745"/>
      <c r="T1444" s="1250"/>
      <c r="U1444" s="1242"/>
      <c r="V1444" s="1242"/>
      <c r="W1444" s="1805"/>
      <c r="X1444" s="1225"/>
      <c r="Y1444" s="1306"/>
      <c r="Z1444" s="1302" t="s">
        <v>11869</v>
      </c>
      <c r="AA1444" s="1303" t="s">
        <v>30</v>
      </c>
      <c r="AB1444" s="1311">
        <v>0.85</v>
      </c>
      <c r="AC1444" s="1745"/>
      <c r="AD1444" s="1242"/>
      <c r="AE1444" s="1291"/>
      <c r="AF1444" s="391">
        <f>ROUND(ROUND(ROUND(ROUND(ROUND(ROUND(G1304+K1412,0)*Q1376,0)*U1436,0)*Y1443,0)*AB1444,0)-AD1441,0)</f>
        <v>52</v>
      </c>
      <c r="AG1444" s="268"/>
    </row>
    <row r="1445" spans="1:33" ht="17.100000000000001" customHeight="1">
      <c r="A1445" s="243">
        <v>63</v>
      </c>
      <c r="B1445" s="351" t="s">
        <v>10959</v>
      </c>
      <c r="C1445" s="870" t="s">
        <v>15633</v>
      </c>
      <c r="D1445" s="604"/>
      <c r="E1445" s="604"/>
      <c r="F1445" s="1131"/>
      <c r="G1445" s="605"/>
      <c r="H1445" s="605"/>
      <c r="I1445" s="607"/>
      <c r="J1445" s="646"/>
      <c r="K1445" s="748"/>
      <c r="L1445" s="748"/>
      <c r="M1445" s="1250"/>
      <c r="N1445" s="1344"/>
      <c r="O1445" s="1345"/>
      <c r="P1445" s="1250"/>
      <c r="Q1445" s="1346"/>
      <c r="R1445" s="1256"/>
      <c r="S1445" s="1745"/>
      <c r="T1445" s="1250"/>
      <c r="U1445" s="1242"/>
      <c r="V1445" s="1242"/>
      <c r="W1445" s="1684" t="s">
        <v>4708</v>
      </c>
      <c r="X1445" s="1250" t="s">
        <v>30</v>
      </c>
      <c r="Y1445" s="1291">
        <f>$Y$659</f>
        <v>0.85</v>
      </c>
      <c r="Z1445" s="1220"/>
      <c r="AA1445" s="1220"/>
      <c r="AB1445" s="1306"/>
      <c r="AC1445" s="1745"/>
      <c r="AD1445" s="1242"/>
      <c r="AE1445" s="1291"/>
      <c r="AF1445" s="391">
        <f>ROUND(ROUND(ROUND(ROUND(ROUND(G1304+K1412,0)*Q1376,0)*U1436,0)*Y1445,0)-AD1441,0)</f>
        <v>76</v>
      </c>
      <c r="AG1445" s="268"/>
    </row>
    <row r="1446" spans="1:33" ht="17.100000000000001" customHeight="1">
      <c r="A1446" s="243">
        <v>63</v>
      </c>
      <c r="B1446" s="351" t="s">
        <v>10961</v>
      </c>
      <c r="C1446" s="870" t="s">
        <v>15634</v>
      </c>
      <c r="D1446" s="1093"/>
      <c r="E1446" s="807"/>
      <c r="F1446" s="1159"/>
      <c r="G1446" s="807"/>
      <c r="H1446" s="807"/>
      <c r="I1446" s="1158"/>
      <c r="J1446" s="647"/>
      <c r="K1446" s="1104"/>
      <c r="L1446" s="1104"/>
      <c r="M1446" s="1225"/>
      <c r="N1446" s="1353"/>
      <c r="O1446" s="1352"/>
      <c r="P1446" s="1225"/>
      <c r="Q1446" s="1351"/>
      <c r="R1446" s="1257"/>
      <c r="S1446" s="1746"/>
      <c r="T1446" s="1225"/>
      <c r="U1446" s="1220"/>
      <c r="V1446" s="1306"/>
      <c r="W1446" s="1805"/>
      <c r="X1446" s="1225"/>
      <c r="Y1446" s="1306"/>
      <c r="Z1446" s="1302" t="s">
        <v>11869</v>
      </c>
      <c r="AA1446" s="1303" t="s">
        <v>30</v>
      </c>
      <c r="AB1446" s="1311">
        <v>0.85</v>
      </c>
      <c r="AC1446" s="1746"/>
      <c r="AD1446" s="1220"/>
      <c r="AE1446" s="1306"/>
      <c r="AF1446" s="391">
        <f>ROUND(ROUND(ROUND(ROUND(ROUND(ROUND(G1304+K1412,0)*Q1376,0)*U1436,0)*Y1445,0)*AB1446,0)-AD1441,0)</f>
        <v>64</v>
      </c>
      <c r="AG1446" s="268"/>
    </row>
    <row r="1447" spans="1:33" ht="17.100000000000001" customHeight="1">
      <c r="A1447" s="243">
        <v>63</v>
      </c>
      <c r="B1447" s="351" t="s">
        <v>10963</v>
      </c>
      <c r="C1447" s="870" t="s">
        <v>15635</v>
      </c>
      <c r="D1447" s="1749" t="s">
        <v>12655</v>
      </c>
      <c r="E1447" s="1749" t="s">
        <v>12656</v>
      </c>
      <c r="F1447" s="1580" t="s">
        <v>12637</v>
      </c>
      <c r="G1447" s="633"/>
      <c r="H1447" s="633"/>
      <c r="I1447" s="633"/>
      <c r="J1447" s="602"/>
      <c r="K1447" s="602"/>
      <c r="L1447" s="1319"/>
      <c r="M1447" s="602"/>
      <c r="N1447" s="1606" t="s">
        <v>14130</v>
      </c>
      <c r="O1447" s="1593" t="s">
        <v>235</v>
      </c>
      <c r="P1447" s="602"/>
      <c r="Q1447" s="1286"/>
      <c r="R1447" s="1272"/>
      <c r="S1447" s="1272"/>
      <c r="T1447" s="602"/>
      <c r="U1447" s="602"/>
      <c r="V1447" s="602"/>
      <c r="W1447" s="1265"/>
      <c r="X1447" s="670"/>
      <c r="Y1447" s="1355"/>
      <c r="Z1447" s="1220"/>
      <c r="AA1447" s="1220"/>
      <c r="AB1447" s="1220"/>
      <c r="AC1447" s="1277"/>
      <c r="AD1447" s="1277"/>
      <c r="AE1447" s="1356"/>
      <c r="AF1447" s="391">
        <f>ROUND(G1448*Q1448,0)</f>
        <v>371</v>
      </c>
      <c r="AG1447" s="268"/>
    </row>
    <row r="1448" spans="1:33" ht="17.100000000000001" customHeight="1">
      <c r="A1448" s="243">
        <v>63</v>
      </c>
      <c r="B1448" s="351" t="s">
        <v>10965</v>
      </c>
      <c r="C1448" s="870" t="s">
        <v>15636</v>
      </c>
      <c r="D1448" s="1758"/>
      <c r="E1448" s="1758"/>
      <c r="F1448" s="1745"/>
      <c r="G1448" s="1328">
        <v>530</v>
      </c>
      <c r="H1448" s="605" t="s">
        <v>18</v>
      </c>
      <c r="I1448" s="638"/>
      <c r="J1448" s="605"/>
      <c r="K1448" s="605"/>
      <c r="L1448" s="1321"/>
      <c r="M1448" s="605"/>
      <c r="N1448" s="1758"/>
      <c r="O1448" s="1745"/>
      <c r="P1448" s="1250" t="s">
        <v>163</v>
      </c>
      <c r="Q1448" s="1291">
        <v>0.7</v>
      </c>
      <c r="R1448" s="1278"/>
      <c r="S1448" s="1278"/>
      <c r="T1448" s="807"/>
      <c r="U1448" s="807"/>
      <c r="V1448" s="807"/>
      <c r="W1448" s="1266"/>
      <c r="X1448" s="1225"/>
      <c r="Y1448" s="1357"/>
      <c r="Z1448" s="1302" t="s">
        <v>4700</v>
      </c>
      <c r="AA1448" s="1303" t="s">
        <v>163</v>
      </c>
      <c r="AB1448" s="1304">
        <v>0.85</v>
      </c>
      <c r="AC1448" s="1277"/>
      <c r="AD1448" s="1277"/>
      <c r="AE1448" s="1356"/>
      <c r="AF1448" s="391">
        <f>ROUND(ROUND(G1448*Q1448,0)*AB1448,0)</f>
        <v>315</v>
      </c>
      <c r="AG1448" s="268"/>
    </row>
    <row r="1449" spans="1:33" ht="17.100000000000001" customHeight="1">
      <c r="A1449" s="243">
        <v>63</v>
      </c>
      <c r="B1449" s="351" t="s">
        <v>10967</v>
      </c>
      <c r="C1449" s="870" t="s">
        <v>15637</v>
      </c>
      <c r="D1449" s="1758"/>
      <c r="E1449" s="1758"/>
      <c r="F1449" s="1745"/>
      <c r="G1449" s="1323"/>
      <c r="H1449" s="1323"/>
      <c r="I1449" s="605"/>
      <c r="J1449" s="748"/>
      <c r="K1449" s="748"/>
      <c r="L1449" s="748"/>
      <c r="M1449" s="605"/>
      <c r="N1449" s="1758"/>
      <c r="O1449" s="1745"/>
      <c r="P1449" s="605"/>
      <c r="Q1449" s="607"/>
      <c r="R1449" s="1749" t="s">
        <v>11301</v>
      </c>
      <c r="S1449" s="1826" t="s">
        <v>162</v>
      </c>
      <c r="T1449" s="670" t="s">
        <v>163</v>
      </c>
      <c r="U1449" s="1348">
        <v>0.7</v>
      </c>
      <c r="V1449" s="602"/>
      <c r="W1449" s="1265"/>
      <c r="X1449" s="670"/>
      <c r="Y1449" s="1355"/>
      <c r="Z1449" s="1215"/>
      <c r="AA1449" s="1215"/>
      <c r="AB1449" s="1215"/>
      <c r="AC1449" s="1277"/>
      <c r="AD1449" s="1277"/>
      <c r="AE1449" s="1356"/>
      <c r="AF1449" s="391">
        <f>ROUND(ROUND(G1448*Q1448,0)*U1449,0)</f>
        <v>260</v>
      </c>
      <c r="AG1449" s="268"/>
    </row>
    <row r="1450" spans="1:33" ht="17.100000000000001" customHeight="1">
      <c r="A1450" s="243">
        <v>63</v>
      </c>
      <c r="B1450" s="351" t="s">
        <v>10969</v>
      </c>
      <c r="C1450" s="870" t="s">
        <v>15638</v>
      </c>
      <c r="D1450" s="1758"/>
      <c r="E1450" s="1758"/>
      <c r="F1450" s="1745"/>
      <c r="G1450" s="1328"/>
      <c r="H1450" s="605"/>
      <c r="I1450" s="605"/>
      <c r="J1450" s="748"/>
      <c r="K1450" s="748"/>
      <c r="L1450" s="748"/>
      <c r="M1450" s="605"/>
      <c r="N1450" s="1758"/>
      <c r="O1450" s="1745"/>
      <c r="P1450" s="605"/>
      <c r="Q1450" s="607"/>
      <c r="R1450" s="1758"/>
      <c r="S1450" s="1827"/>
      <c r="T1450" s="1225"/>
      <c r="U1450" s="1220"/>
      <c r="V1450" s="807"/>
      <c r="W1450" s="1266"/>
      <c r="X1450" s="1225"/>
      <c r="Y1450" s="1357"/>
      <c r="Z1450" s="1233" t="s">
        <v>4700</v>
      </c>
      <c r="AA1450" s="670" t="s">
        <v>163</v>
      </c>
      <c r="AB1450" s="1293">
        <v>0.85</v>
      </c>
      <c r="AC1450" s="1277"/>
      <c r="AD1450" s="1277"/>
      <c r="AE1450" s="1356"/>
      <c r="AF1450" s="391">
        <f>ROUND(ROUND(ROUND(G1448*Q1448,0)*U1449,0)*AB1450,0)</f>
        <v>221</v>
      </c>
      <c r="AG1450" s="268"/>
    </row>
    <row r="1451" spans="1:33" ht="17.100000000000001" customHeight="1">
      <c r="A1451" s="243">
        <v>63</v>
      </c>
      <c r="B1451" s="351" t="s">
        <v>10971</v>
      </c>
      <c r="C1451" s="870" t="s">
        <v>15639</v>
      </c>
      <c r="D1451" s="1758"/>
      <c r="E1451" s="1758"/>
      <c r="F1451" s="1745"/>
      <c r="G1451" s="605"/>
      <c r="H1451" s="605"/>
      <c r="I1451" s="605"/>
      <c r="J1451" s="748"/>
      <c r="K1451" s="748"/>
      <c r="L1451" s="748"/>
      <c r="M1451" s="1250"/>
      <c r="N1451" s="1758"/>
      <c r="O1451" s="1745"/>
      <c r="P1451" s="1250"/>
      <c r="Q1451" s="1346"/>
      <c r="R1451" s="1758"/>
      <c r="S1451" s="1826" t="s">
        <v>165</v>
      </c>
      <c r="T1451" s="670" t="s">
        <v>163</v>
      </c>
      <c r="U1451" s="1348">
        <v>0.5</v>
      </c>
      <c r="V1451" s="1348"/>
      <c r="W1451" s="1265"/>
      <c r="X1451" s="670"/>
      <c r="Y1451" s="1355"/>
      <c r="Z1451" s="1226"/>
      <c r="AA1451" s="1226"/>
      <c r="AB1451" s="1226"/>
      <c r="AC1451" s="1277"/>
      <c r="AD1451" s="1277"/>
      <c r="AE1451" s="1356"/>
      <c r="AF1451" s="391">
        <f>ROUND(ROUND(G1448*Q1448,0)*U1451,0)</f>
        <v>186</v>
      </c>
      <c r="AG1451" s="268"/>
    </row>
    <row r="1452" spans="1:33" ht="17.100000000000001" customHeight="1">
      <c r="A1452" s="243">
        <v>63</v>
      </c>
      <c r="B1452" s="351" t="s">
        <v>10973</v>
      </c>
      <c r="C1452" s="870" t="s">
        <v>15640</v>
      </c>
      <c r="D1452" s="1758"/>
      <c r="E1452" s="1758"/>
      <c r="F1452" s="1745"/>
      <c r="G1452" s="1328"/>
      <c r="H1452" s="605"/>
      <c r="I1452" s="605"/>
      <c r="J1452" s="748"/>
      <c r="K1452" s="748"/>
      <c r="L1452" s="748"/>
      <c r="M1452" s="605"/>
      <c r="N1452" s="1758"/>
      <c r="O1452" s="1746"/>
      <c r="P1452" s="1225"/>
      <c r="Q1452" s="1351"/>
      <c r="R1452" s="1759"/>
      <c r="S1452" s="1827"/>
      <c r="T1452" s="1225"/>
      <c r="U1452" s="1220"/>
      <c r="V1452" s="1220"/>
      <c r="W1452" s="1266"/>
      <c r="X1452" s="1225"/>
      <c r="Y1452" s="1357"/>
      <c r="Z1452" s="1302" t="s">
        <v>4700</v>
      </c>
      <c r="AA1452" s="1303" t="s">
        <v>163</v>
      </c>
      <c r="AB1452" s="1304">
        <v>0.85</v>
      </c>
      <c r="AC1452" s="1277"/>
      <c r="AD1452" s="1277"/>
      <c r="AE1452" s="1356"/>
      <c r="AF1452" s="391">
        <f>ROUND(ROUND(ROUND(G1448*Q1448,0)*U1451,0)*AB1452,0)</f>
        <v>158</v>
      </c>
      <c r="AG1452" s="268"/>
    </row>
    <row r="1453" spans="1:33" ht="17.100000000000001" customHeight="1">
      <c r="A1453" s="243">
        <v>63</v>
      </c>
      <c r="B1453" s="351" t="s">
        <v>10975</v>
      </c>
      <c r="C1453" s="870" t="s">
        <v>15641</v>
      </c>
      <c r="D1453" s="1758"/>
      <c r="E1453" s="1758"/>
      <c r="F1453" s="1252"/>
      <c r="G1453" s="1328"/>
      <c r="H1453" s="605"/>
      <c r="I1453" s="605"/>
      <c r="J1453" s="748"/>
      <c r="K1453" s="748"/>
      <c r="L1453" s="748"/>
      <c r="M1453" s="605"/>
      <c r="N1453" s="1758"/>
      <c r="O1453" s="1593" t="s">
        <v>165</v>
      </c>
      <c r="P1453" s="605"/>
      <c r="Q1453" s="607"/>
      <c r="R1453" s="1272"/>
      <c r="S1453" s="1272"/>
      <c r="T1453" s="602"/>
      <c r="U1453" s="602"/>
      <c r="V1453" s="602"/>
      <c r="W1453" s="1265"/>
      <c r="X1453" s="670"/>
      <c r="Y1453" s="1355"/>
      <c r="Z1453" s="1220"/>
      <c r="AA1453" s="1220"/>
      <c r="AB1453" s="1220"/>
      <c r="AC1453" s="1277"/>
      <c r="AD1453" s="1277"/>
      <c r="AE1453" s="1356"/>
      <c r="AF1453" s="391">
        <f>ROUND(G1448*Q1454,0)</f>
        <v>265</v>
      </c>
      <c r="AG1453" s="268"/>
    </row>
    <row r="1454" spans="1:33" ht="17.100000000000001" customHeight="1">
      <c r="A1454" s="243">
        <v>63</v>
      </c>
      <c r="B1454" s="351" t="s">
        <v>10977</v>
      </c>
      <c r="C1454" s="870" t="s">
        <v>15642</v>
      </c>
      <c r="D1454" s="1758"/>
      <c r="E1454" s="1758"/>
      <c r="F1454" s="1252"/>
      <c r="G1454" s="1328"/>
      <c r="H1454" s="605"/>
      <c r="I1454" s="605"/>
      <c r="J1454" s="748"/>
      <c r="K1454" s="748"/>
      <c r="L1454" s="748"/>
      <c r="M1454" s="605"/>
      <c r="N1454" s="1758"/>
      <c r="O1454" s="1745"/>
      <c r="P1454" s="1250" t="s">
        <v>163</v>
      </c>
      <c r="Q1454" s="1291">
        <v>0.5</v>
      </c>
      <c r="R1454" s="1278"/>
      <c r="S1454" s="1278"/>
      <c r="T1454" s="807"/>
      <c r="U1454" s="807"/>
      <c r="V1454" s="807"/>
      <c r="W1454" s="1266"/>
      <c r="X1454" s="1225"/>
      <c r="Y1454" s="1357"/>
      <c r="Z1454" s="1302" t="s">
        <v>4700</v>
      </c>
      <c r="AA1454" s="1303" t="s">
        <v>163</v>
      </c>
      <c r="AB1454" s="1304">
        <v>0.85</v>
      </c>
      <c r="AC1454" s="1277"/>
      <c r="AD1454" s="1277"/>
      <c r="AE1454" s="1356"/>
      <c r="AF1454" s="391">
        <f>ROUND(ROUND(G1448*Q1454,0)*AB1454,0)</f>
        <v>225</v>
      </c>
      <c r="AG1454" s="268"/>
    </row>
    <row r="1455" spans="1:33" ht="17.100000000000001" customHeight="1">
      <c r="A1455" s="243">
        <v>63</v>
      </c>
      <c r="B1455" s="351" t="s">
        <v>10979</v>
      </c>
      <c r="C1455" s="870" t="s">
        <v>15643</v>
      </c>
      <c r="D1455" s="1758"/>
      <c r="E1455" s="1094"/>
      <c r="F1455" s="1252"/>
      <c r="G1455" s="1323"/>
      <c r="H1455" s="1323"/>
      <c r="I1455" s="605"/>
      <c r="J1455" s="748"/>
      <c r="K1455" s="748"/>
      <c r="L1455" s="748"/>
      <c r="M1455" s="605"/>
      <c r="N1455" s="1758"/>
      <c r="O1455" s="1745"/>
      <c r="P1455" s="605"/>
      <c r="Q1455" s="607"/>
      <c r="R1455" s="1749" t="s">
        <v>11301</v>
      </c>
      <c r="S1455" s="1826" t="s">
        <v>162</v>
      </c>
      <c r="T1455" s="670" t="s">
        <v>163</v>
      </c>
      <c r="U1455" s="1348">
        <v>0.7</v>
      </c>
      <c r="V1455" s="602"/>
      <c r="W1455" s="1265"/>
      <c r="X1455" s="670"/>
      <c r="Y1455" s="1355"/>
      <c r="Z1455" s="1215"/>
      <c r="AA1455" s="1215"/>
      <c r="AB1455" s="1215"/>
      <c r="AC1455" s="1277"/>
      <c r="AD1455" s="1277"/>
      <c r="AE1455" s="1356"/>
      <c r="AF1455" s="391">
        <f>ROUND(ROUND(G1448*Q1454,0)*U1455,0)</f>
        <v>186</v>
      </c>
      <c r="AG1455" s="268"/>
    </row>
    <row r="1456" spans="1:33" ht="17.100000000000001" customHeight="1">
      <c r="A1456" s="243">
        <v>63</v>
      </c>
      <c r="B1456" s="351" t="s">
        <v>10981</v>
      </c>
      <c r="C1456" s="870" t="s">
        <v>15644</v>
      </c>
      <c r="D1456" s="1758"/>
      <c r="E1456" s="1094"/>
      <c r="F1456" s="1252"/>
      <c r="G1456" s="1328"/>
      <c r="H1456" s="605"/>
      <c r="I1456" s="605"/>
      <c r="J1456" s="748"/>
      <c r="K1456" s="748"/>
      <c r="L1456" s="748"/>
      <c r="M1456" s="605"/>
      <c r="N1456" s="1758"/>
      <c r="O1456" s="1745"/>
      <c r="P1456" s="605"/>
      <c r="Q1456" s="607"/>
      <c r="R1456" s="1758"/>
      <c r="S1456" s="1827"/>
      <c r="T1456" s="1225"/>
      <c r="U1456" s="1220"/>
      <c r="V1456" s="807"/>
      <c r="W1456" s="1266"/>
      <c r="X1456" s="1225"/>
      <c r="Y1456" s="1357"/>
      <c r="Z1456" s="1233" t="s">
        <v>4700</v>
      </c>
      <c r="AA1456" s="670" t="s">
        <v>163</v>
      </c>
      <c r="AB1456" s="1293">
        <v>0.85</v>
      </c>
      <c r="AC1456" s="1277"/>
      <c r="AD1456" s="1277"/>
      <c r="AE1456" s="1356"/>
      <c r="AF1456" s="391">
        <f>ROUND(ROUND(ROUND(G1448*Q1454,0)*U1455,0)*AB1456,0)</f>
        <v>158</v>
      </c>
      <c r="AG1456" s="268"/>
    </row>
    <row r="1457" spans="1:33" ht="17.100000000000001" customHeight="1">
      <c r="A1457" s="243">
        <v>63</v>
      </c>
      <c r="B1457" s="351" t="s">
        <v>10983</v>
      </c>
      <c r="C1457" s="870" t="s">
        <v>15645</v>
      </c>
      <c r="D1457" s="604"/>
      <c r="E1457" s="1102"/>
      <c r="F1457" s="1131"/>
      <c r="G1457" s="605"/>
      <c r="H1457" s="605"/>
      <c r="I1457" s="605"/>
      <c r="J1457" s="748"/>
      <c r="K1457" s="748"/>
      <c r="L1457" s="748"/>
      <c r="M1457" s="1250"/>
      <c r="N1457" s="1758"/>
      <c r="O1457" s="1745"/>
      <c r="P1457" s="605"/>
      <c r="Q1457" s="607"/>
      <c r="R1457" s="1758"/>
      <c r="S1457" s="1830" t="s">
        <v>18834</v>
      </c>
      <c r="T1457" s="670" t="s">
        <v>163</v>
      </c>
      <c r="U1457" s="1348">
        <v>0.5</v>
      </c>
      <c r="V1457" s="1348"/>
      <c r="W1457" s="1265"/>
      <c r="X1457" s="670"/>
      <c r="Y1457" s="1355"/>
      <c r="Z1457" s="1226"/>
      <c r="AA1457" s="1226"/>
      <c r="AB1457" s="1226"/>
      <c r="AC1457" s="1277"/>
      <c r="AD1457" s="1277"/>
      <c r="AE1457" s="1356"/>
      <c r="AF1457" s="391">
        <f>ROUND(ROUND(G1448*Q1454,0)*U1457,0)</f>
        <v>133</v>
      </c>
      <c r="AG1457" s="268"/>
    </row>
    <row r="1458" spans="1:33" ht="17.100000000000001" customHeight="1">
      <c r="A1458" s="243">
        <v>63</v>
      </c>
      <c r="B1458" s="351" t="s">
        <v>10985</v>
      </c>
      <c r="C1458" s="870" t="s">
        <v>15646</v>
      </c>
      <c r="D1458" s="604"/>
      <c r="E1458" s="1102"/>
      <c r="F1458" s="1159"/>
      <c r="G1458" s="807"/>
      <c r="H1458" s="807"/>
      <c r="I1458" s="807"/>
      <c r="J1458" s="1104"/>
      <c r="K1458" s="1104"/>
      <c r="L1458" s="1104"/>
      <c r="M1458" s="1225"/>
      <c r="N1458" s="1759"/>
      <c r="O1458" s="1746"/>
      <c r="P1458" s="1250"/>
      <c r="Q1458" s="1346"/>
      <c r="R1458" s="1759"/>
      <c r="S1458" s="1831"/>
      <c r="T1458" s="1225"/>
      <c r="U1458" s="1220"/>
      <c r="V1458" s="1220"/>
      <c r="W1458" s="1266"/>
      <c r="X1458" s="1225"/>
      <c r="Y1458" s="1357"/>
      <c r="Z1458" s="1302" t="s">
        <v>4700</v>
      </c>
      <c r="AA1458" s="1303" t="s">
        <v>163</v>
      </c>
      <c r="AB1458" s="1304">
        <v>0.85</v>
      </c>
      <c r="AC1458" s="1277"/>
      <c r="AD1458" s="1277"/>
      <c r="AE1458" s="1356"/>
      <c r="AF1458" s="391">
        <f>ROUND(ROUND(ROUND(G1448*Q1454,0)*U1457,0)*AB1458,0)</f>
        <v>113</v>
      </c>
      <c r="AG1458" s="268"/>
    </row>
    <row r="1459" spans="1:33" ht="17.100000000000001" customHeight="1">
      <c r="A1459" s="243">
        <v>63</v>
      </c>
      <c r="B1459" s="351" t="s">
        <v>10987</v>
      </c>
      <c r="C1459" s="870" t="s">
        <v>15647</v>
      </c>
      <c r="D1459" s="1094"/>
      <c r="E1459" s="1094"/>
      <c r="F1459" s="1752" t="s">
        <v>12642</v>
      </c>
      <c r="G1459" s="638"/>
      <c r="H1459" s="638"/>
      <c r="I1459" s="638"/>
      <c r="J1459" s="605"/>
      <c r="K1459" s="605"/>
      <c r="L1459" s="1321"/>
      <c r="M1459" s="605"/>
      <c r="N1459" s="1828" t="s">
        <v>8647</v>
      </c>
      <c r="O1459" s="1593" t="s">
        <v>162</v>
      </c>
      <c r="P1459" s="602"/>
      <c r="Q1459" s="1286"/>
      <c r="R1459" s="1272"/>
      <c r="S1459" s="1272"/>
      <c r="T1459" s="602"/>
      <c r="U1459" s="602"/>
      <c r="V1459" s="602"/>
      <c r="W1459" s="1233"/>
      <c r="X1459" s="670"/>
      <c r="Y1459" s="1320"/>
      <c r="Z1459" s="1220"/>
      <c r="AA1459" s="1220"/>
      <c r="AB1459" s="1220"/>
      <c r="AC1459" s="1277"/>
      <c r="AD1459" s="1277"/>
      <c r="AE1459" s="1356"/>
      <c r="AF1459" s="391">
        <f>ROUND(G1460*Q1460,0)</f>
        <v>458</v>
      </c>
      <c r="AG1459" s="268"/>
    </row>
    <row r="1460" spans="1:33" ht="17.100000000000001" customHeight="1">
      <c r="A1460" s="243">
        <v>63</v>
      </c>
      <c r="B1460" s="351" t="s">
        <v>10989</v>
      </c>
      <c r="C1460" s="870" t="s">
        <v>15648</v>
      </c>
      <c r="D1460" s="646"/>
      <c r="E1460" s="1094"/>
      <c r="F1460" s="1745"/>
      <c r="G1460" s="1328">
        <v>654</v>
      </c>
      <c r="H1460" s="605" t="s">
        <v>18</v>
      </c>
      <c r="I1460" s="638"/>
      <c r="J1460" s="605"/>
      <c r="K1460" s="605"/>
      <c r="L1460" s="1321"/>
      <c r="M1460" s="605"/>
      <c r="N1460" s="1829"/>
      <c r="O1460" s="1745"/>
      <c r="P1460" s="1250" t="s">
        <v>163</v>
      </c>
      <c r="Q1460" s="1291">
        <v>0.7</v>
      </c>
      <c r="R1460" s="1273"/>
      <c r="S1460" s="1273"/>
      <c r="T1460" s="605"/>
      <c r="U1460" s="605"/>
      <c r="V1460" s="605"/>
      <c r="W1460" s="1234"/>
      <c r="X1460" s="1225"/>
      <c r="Y1460" s="1322"/>
      <c r="Z1460" s="1302" t="s">
        <v>4700</v>
      </c>
      <c r="AA1460" s="1303" t="s">
        <v>163</v>
      </c>
      <c r="AB1460" s="1304">
        <v>0.85</v>
      </c>
      <c r="AC1460" s="1277"/>
      <c r="AD1460" s="1277"/>
      <c r="AE1460" s="1356"/>
      <c r="AF1460" s="391">
        <f>ROUND(ROUND(G1460*Q1460,0)*AB1460,0)</f>
        <v>389</v>
      </c>
      <c r="AG1460" s="268"/>
    </row>
    <row r="1461" spans="1:33" ht="17.100000000000001" customHeight="1">
      <c r="A1461" s="243">
        <v>63</v>
      </c>
      <c r="B1461" s="351" t="s">
        <v>10991</v>
      </c>
      <c r="C1461" s="870" t="s">
        <v>15649</v>
      </c>
      <c r="D1461" s="646"/>
      <c r="E1461" s="1094"/>
      <c r="F1461" s="1745"/>
      <c r="G1461" s="638"/>
      <c r="H1461" s="638"/>
      <c r="I1461" s="638"/>
      <c r="J1461" s="605"/>
      <c r="K1461" s="605"/>
      <c r="L1461" s="1321"/>
      <c r="M1461" s="1251"/>
      <c r="N1461" s="1829"/>
      <c r="O1461" s="1745"/>
      <c r="P1461" s="1251"/>
      <c r="Q1461" s="1334"/>
      <c r="R1461" s="1275"/>
      <c r="S1461" s="1275"/>
      <c r="T1461" s="605"/>
      <c r="U1461" s="605"/>
      <c r="V1461" s="605"/>
      <c r="W1461" s="1684" t="s">
        <v>4703</v>
      </c>
      <c r="X1461" s="1250" t="s">
        <v>163</v>
      </c>
      <c r="Y1461" s="1291">
        <f>$Y$657</f>
        <v>0.7</v>
      </c>
      <c r="Z1461" s="1215"/>
      <c r="AA1461" s="1215"/>
      <c r="AB1461" s="1215"/>
      <c r="AC1461" s="1226"/>
      <c r="AD1461" s="1226"/>
      <c r="AE1461" s="1310"/>
      <c r="AF1461" s="391">
        <f>ROUND(ROUND(G1460*Q1460,0)*Y1461,0)</f>
        <v>321</v>
      </c>
      <c r="AG1461" s="268"/>
    </row>
    <row r="1462" spans="1:33" ht="17.100000000000001" customHeight="1">
      <c r="A1462" s="243">
        <v>63</v>
      </c>
      <c r="B1462" s="351" t="s">
        <v>10993</v>
      </c>
      <c r="C1462" s="870" t="s">
        <v>15650</v>
      </c>
      <c r="D1462" s="646"/>
      <c r="E1462" s="1094"/>
      <c r="F1462" s="637"/>
      <c r="G1462" s="638"/>
      <c r="H1462" s="638"/>
      <c r="I1462" s="638"/>
      <c r="J1462" s="605"/>
      <c r="K1462" s="605"/>
      <c r="L1462" s="1321"/>
      <c r="M1462" s="1251"/>
      <c r="N1462" s="1829"/>
      <c r="O1462" s="1745"/>
      <c r="P1462" s="1251"/>
      <c r="Q1462" s="1334"/>
      <c r="R1462" s="1275"/>
      <c r="S1462" s="1275"/>
      <c r="T1462" s="605"/>
      <c r="U1462" s="605"/>
      <c r="V1462" s="605"/>
      <c r="W1462" s="1805"/>
      <c r="X1462" s="1225"/>
      <c r="Y1462" s="1306"/>
      <c r="Z1462" s="1233" t="s">
        <v>11869</v>
      </c>
      <c r="AA1462" s="670" t="s">
        <v>30</v>
      </c>
      <c r="AB1462" s="1293">
        <v>0.85</v>
      </c>
      <c r="AC1462" s="1226"/>
      <c r="AD1462" s="1226"/>
      <c r="AE1462" s="1310"/>
      <c r="AF1462" s="391">
        <f>ROUND(ROUND(ROUND(G1460*Q1460,0)*Y1461,0)*AB1462,0)</f>
        <v>273</v>
      </c>
      <c r="AG1462" s="268"/>
    </row>
    <row r="1463" spans="1:33" ht="17.100000000000001" customHeight="1">
      <c r="A1463" s="243">
        <v>63</v>
      </c>
      <c r="B1463" s="351" t="s">
        <v>10995</v>
      </c>
      <c r="C1463" s="870" t="s">
        <v>15651</v>
      </c>
      <c r="D1463" s="646"/>
      <c r="E1463" s="1094"/>
      <c r="F1463" s="637"/>
      <c r="G1463" s="638"/>
      <c r="H1463" s="638"/>
      <c r="I1463" s="638"/>
      <c r="J1463" s="605"/>
      <c r="K1463" s="605"/>
      <c r="L1463" s="1321"/>
      <c r="M1463" s="1251"/>
      <c r="N1463" s="1829"/>
      <c r="O1463" s="1745"/>
      <c r="P1463" s="1251"/>
      <c r="Q1463" s="1334"/>
      <c r="R1463" s="1275"/>
      <c r="S1463" s="1275"/>
      <c r="T1463" s="605"/>
      <c r="U1463" s="605"/>
      <c r="V1463" s="607"/>
      <c r="W1463" s="1684" t="s">
        <v>4708</v>
      </c>
      <c r="X1463" s="1250" t="s">
        <v>30</v>
      </c>
      <c r="Y1463" s="1291">
        <f>$Y$659</f>
        <v>0.85</v>
      </c>
      <c r="Z1463" s="1226"/>
      <c r="AA1463" s="1226"/>
      <c r="AB1463" s="1226"/>
      <c r="AC1463" s="1226"/>
      <c r="AD1463" s="1226"/>
      <c r="AE1463" s="1310"/>
      <c r="AF1463" s="391">
        <f>ROUND(ROUND(G1460*Q1460,0)*Y1463,0)</f>
        <v>389</v>
      </c>
      <c r="AG1463" s="268"/>
    </row>
    <row r="1464" spans="1:33" ht="17.100000000000001" customHeight="1">
      <c r="A1464" s="243">
        <v>63</v>
      </c>
      <c r="B1464" s="351" t="s">
        <v>10997</v>
      </c>
      <c r="C1464" s="870" t="s">
        <v>15652</v>
      </c>
      <c r="D1464" s="646"/>
      <c r="E1464" s="1094"/>
      <c r="F1464" s="637"/>
      <c r="G1464" s="638"/>
      <c r="H1464" s="638"/>
      <c r="I1464" s="638"/>
      <c r="J1464" s="605"/>
      <c r="K1464" s="605"/>
      <c r="L1464" s="1321"/>
      <c r="M1464" s="1251"/>
      <c r="N1464" s="1829"/>
      <c r="O1464" s="1252"/>
      <c r="P1464" s="1251"/>
      <c r="Q1464" s="1334"/>
      <c r="R1464" s="1275"/>
      <c r="S1464" s="1275"/>
      <c r="T1464" s="605"/>
      <c r="U1464" s="605"/>
      <c r="V1464" s="607"/>
      <c r="W1464" s="1805"/>
      <c r="X1464" s="1225"/>
      <c r="Y1464" s="1306"/>
      <c r="Z1464" s="1302" t="s">
        <v>11869</v>
      </c>
      <c r="AA1464" s="1303" t="s">
        <v>30</v>
      </c>
      <c r="AB1464" s="1304">
        <v>0.85</v>
      </c>
      <c r="AC1464" s="1226"/>
      <c r="AD1464" s="1226"/>
      <c r="AE1464" s="1310"/>
      <c r="AF1464" s="391">
        <f>ROUND(ROUND(ROUND(G1460*Q1460,0)*Y1463,0)*AB1464,0)</f>
        <v>331</v>
      </c>
      <c r="AG1464" s="268"/>
    </row>
    <row r="1465" spans="1:33" ht="17.100000000000001" customHeight="1">
      <c r="A1465" s="243">
        <v>63</v>
      </c>
      <c r="B1465" s="351" t="s">
        <v>10999</v>
      </c>
      <c r="C1465" s="870" t="s">
        <v>15653</v>
      </c>
      <c r="D1465" s="646"/>
      <c r="E1465" s="1094"/>
      <c r="F1465" s="1252"/>
      <c r="G1465" s="1323"/>
      <c r="H1465" s="1323"/>
      <c r="I1465" s="605"/>
      <c r="J1465" s="748"/>
      <c r="K1465" s="748"/>
      <c r="L1465" s="748"/>
      <c r="M1465" s="605"/>
      <c r="N1465" s="1829"/>
      <c r="O1465" s="604"/>
      <c r="P1465" s="605"/>
      <c r="Q1465" s="607"/>
      <c r="R1465" s="1749" t="s">
        <v>11301</v>
      </c>
      <c r="S1465" s="1622" t="s">
        <v>235</v>
      </c>
      <c r="T1465" s="602"/>
      <c r="U1465" s="602"/>
      <c r="V1465" s="1286"/>
      <c r="W1465" s="1233"/>
      <c r="X1465" s="670"/>
      <c r="Y1465" s="1320"/>
      <c r="Z1465" s="1220"/>
      <c r="AA1465" s="1220"/>
      <c r="AB1465" s="1220"/>
      <c r="AC1465" s="1277"/>
      <c r="AD1465" s="1277"/>
      <c r="AE1465" s="1356"/>
      <c r="AF1465" s="391">
        <f>ROUND(ROUND(G1460*Q1460,0)*U1466,0)</f>
        <v>321</v>
      </c>
      <c r="AG1465" s="268"/>
    </row>
    <row r="1466" spans="1:33" ht="17.100000000000001" customHeight="1">
      <c r="A1466" s="243">
        <v>63</v>
      </c>
      <c r="B1466" s="351" t="s">
        <v>11001</v>
      </c>
      <c r="C1466" s="870" t="s">
        <v>15654</v>
      </c>
      <c r="D1466" s="646"/>
      <c r="E1466" s="1094"/>
      <c r="F1466" s="1252"/>
      <c r="G1466" s="1328"/>
      <c r="H1466" s="605"/>
      <c r="I1466" s="605"/>
      <c r="J1466" s="748"/>
      <c r="K1466" s="748"/>
      <c r="L1466" s="748"/>
      <c r="M1466" s="605"/>
      <c r="N1466" s="1829"/>
      <c r="O1466" s="604"/>
      <c r="P1466" s="605"/>
      <c r="Q1466" s="607"/>
      <c r="R1466" s="1758"/>
      <c r="S1466" s="1745"/>
      <c r="T1466" s="1250" t="s">
        <v>30</v>
      </c>
      <c r="U1466" s="1242">
        <v>0.7</v>
      </c>
      <c r="V1466" s="607"/>
      <c r="W1466" s="1234"/>
      <c r="X1466" s="1225"/>
      <c r="Y1466" s="1322"/>
      <c r="Z1466" s="1302" t="s">
        <v>11869</v>
      </c>
      <c r="AA1466" s="1303" t="s">
        <v>30</v>
      </c>
      <c r="AB1466" s="1304">
        <v>0.85</v>
      </c>
      <c r="AC1466" s="1277"/>
      <c r="AD1466" s="1277"/>
      <c r="AE1466" s="1356"/>
      <c r="AF1466" s="391">
        <f>ROUND(ROUND(ROUND(G1460*Q1460,0)*U1466,0)*AB1466,0)</f>
        <v>273</v>
      </c>
      <c r="AG1466" s="268"/>
    </row>
    <row r="1467" spans="1:33" ht="17.100000000000001" customHeight="1">
      <c r="A1467" s="243">
        <v>63</v>
      </c>
      <c r="B1467" s="351" t="s">
        <v>11003</v>
      </c>
      <c r="C1467" s="870" t="s">
        <v>15655</v>
      </c>
      <c r="D1467" s="604"/>
      <c r="E1467" s="1102"/>
      <c r="F1467" s="1131"/>
      <c r="G1467" s="605"/>
      <c r="H1467" s="605"/>
      <c r="I1467" s="605"/>
      <c r="J1467" s="748"/>
      <c r="K1467" s="748"/>
      <c r="L1467" s="748"/>
      <c r="M1467" s="1250"/>
      <c r="N1467" s="1829"/>
      <c r="O1467" s="1345"/>
      <c r="P1467" s="1250"/>
      <c r="Q1467" s="1346"/>
      <c r="R1467" s="1758"/>
      <c r="S1467" s="1745"/>
      <c r="T1467" s="1250"/>
      <c r="U1467" s="1242"/>
      <c r="V1467" s="1291"/>
      <c r="W1467" s="1684" t="s">
        <v>4703</v>
      </c>
      <c r="X1467" s="1250" t="s">
        <v>30</v>
      </c>
      <c r="Y1467" s="1291">
        <f>$Y$657</f>
        <v>0.7</v>
      </c>
      <c r="Z1467" s="1215"/>
      <c r="AA1467" s="1215"/>
      <c r="AB1467" s="1215"/>
      <c r="AC1467" s="1226"/>
      <c r="AD1467" s="1226"/>
      <c r="AE1467" s="1310"/>
      <c r="AF1467" s="391">
        <f>ROUND(ROUND(ROUND(G1460*Q1460,0)*U1466,0)*Y1467,0)</f>
        <v>225</v>
      </c>
      <c r="AG1467" s="268"/>
    </row>
    <row r="1468" spans="1:33" ht="17.100000000000001" customHeight="1">
      <c r="A1468" s="243">
        <v>63</v>
      </c>
      <c r="B1468" s="351" t="s">
        <v>11005</v>
      </c>
      <c r="C1468" s="870" t="s">
        <v>15656</v>
      </c>
      <c r="D1468" s="604"/>
      <c r="E1468" s="1102"/>
      <c r="F1468" s="1131"/>
      <c r="G1468" s="605"/>
      <c r="H1468" s="605"/>
      <c r="I1468" s="605"/>
      <c r="J1468" s="748"/>
      <c r="K1468" s="748"/>
      <c r="L1468" s="748"/>
      <c r="M1468" s="1250"/>
      <c r="N1468" s="1829"/>
      <c r="O1468" s="1345"/>
      <c r="P1468" s="1250"/>
      <c r="Q1468" s="1346"/>
      <c r="R1468" s="1758"/>
      <c r="S1468" s="1745"/>
      <c r="T1468" s="1250"/>
      <c r="U1468" s="1242"/>
      <c r="V1468" s="1291"/>
      <c r="W1468" s="1805"/>
      <c r="X1468" s="1225"/>
      <c r="Y1468" s="1306"/>
      <c r="Z1468" s="1233" t="s">
        <v>11869</v>
      </c>
      <c r="AA1468" s="670" t="s">
        <v>30</v>
      </c>
      <c r="AB1468" s="1293">
        <v>0.85</v>
      </c>
      <c r="AC1468" s="1226"/>
      <c r="AD1468" s="1226"/>
      <c r="AE1468" s="1310"/>
      <c r="AF1468" s="391">
        <f>ROUND(ROUND(ROUND(ROUND(G1460*Q1460,0)*U1466,0)*Y1467,0)*AB1468,0)</f>
        <v>191</v>
      </c>
      <c r="AG1468" s="268"/>
    </row>
    <row r="1469" spans="1:33" ht="17.100000000000001" customHeight="1">
      <c r="A1469" s="243">
        <v>63</v>
      </c>
      <c r="B1469" s="351" t="s">
        <v>11007</v>
      </c>
      <c r="C1469" s="870" t="s">
        <v>15657</v>
      </c>
      <c r="D1469" s="604"/>
      <c r="E1469" s="1102"/>
      <c r="F1469" s="1131"/>
      <c r="G1469" s="605"/>
      <c r="H1469" s="605"/>
      <c r="I1469" s="605"/>
      <c r="J1469" s="748"/>
      <c r="K1469" s="748"/>
      <c r="L1469" s="748"/>
      <c r="M1469" s="1250"/>
      <c r="N1469" s="1344"/>
      <c r="O1469" s="1345"/>
      <c r="P1469" s="1250"/>
      <c r="Q1469" s="1346"/>
      <c r="R1469" s="1758"/>
      <c r="S1469" s="1745"/>
      <c r="T1469" s="1250"/>
      <c r="U1469" s="1242"/>
      <c r="V1469" s="1291"/>
      <c r="W1469" s="1684" t="s">
        <v>4708</v>
      </c>
      <c r="X1469" s="1250" t="s">
        <v>30</v>
      </c>
      <c r="Y1469" s="1291">
        <f>$Y$659</f>
        <v>0.85</v>
      </c>
      <c r="Z1469" s="1226"/>
      <c r="AA1469" s="1226"/>
      <c r="AB1469" s="1226"/>
      <c r="AC1469" s="1226"/>
      <c r="AD1469" s="1226"/>
      <c r="AE1469" s="1310"/>
      <c r="AF1469" s="391">
        <f>ROUND(ROUND(ROUND(G1460*Q1460,0)*U1466,0)*Y1469,0)</f>
        <v>273</v>
      </c>
      <c r="AG1469" s="268"/>
    </row>
    <row r="1470" spans="1:33" ht="17.100000000000001" customHeight="1">
      <c r="A1470" s="243">
        <v>63</v>
      </c>
      <c r="B1470" s="351" t="s">
        <v>11009</v>
      </c>
      <c r="C1470" s="870" t="s">
        <v>15658</v>
      </c>
      <c r="D1470" s="604"/>
      <c r="E1470" s="1102"/>
      <c r="F1470" s="1131"/>
      <c r="G1470" s="605"/>
      <c r="H1470" s="605"/>
      <c r="I1470" s="605"/>
      <c r="J1470" s="748"/>
      <c r="K1470" s="748"/>
      <c r="L1470" s="748"/>
      <c r="M1470" s="1250"/>
      <c r="N1470" s="1344"/>
      <c r="O1470" s="1345"/>
      <c r="P1470" s="1250"/>
      <c r="Q1470" s="1346"/>
      <c r="R1470" s="1758"/>
      <c r="S1470" s="1746"/>
      <c r="T1470" s="1250"/>
      <c r="U1470" s="1242"/>
      <c r="V1470" s="1291"/>
      <c r="W1470" s="1805"/>
      <c r="X1470" s="1225"/>
      <c r="Y1470" s="1306"/>
      <c r="Z1470" s="1302" t="s">
        <v>11869</v>
      </c>
      <c r="AA1470" s="1303" t="s">
        <v>30</v>
      </c>
      <c r="AB1470" s="1304">
        <v>0.85</v>
      </c>
      <c r="AC1470" s="1226"/>
      <c r="AD1470" s="1226"/>
      <c r="AE1470" s="1310"/>
      <c r="AF1470" s="391">
        <f>ROUND(ROUND(ROUND(ROUND(G1460*Q1460,0)*U1466,0)*Y1469,0)*AB1470,0)</f>
        <v>232</v>
      </c>
      <c r="AG1470" s="268"/>
    </row>
    <row r="1471" spans="1:33" ht="17.100000000000001" customHeight="1">
      <c r="A1471" s="243">
        <v>63</v>
      </c>
      <c r="B1471" s="351" t="s">
        <v>11011</v>
      </c>
      <c r="C1471" s="870" t="s">
        <v>15659</v>
      </c>
      <c r="D1471" s="604"/>
      <c r="E1471" s="1102"/>
      <c r="F1471" s="1131"/>
      <c r="G1471" s="605"/>
      <c r="H1471" s="605"/>
      <c r="I1471" s="605"/>
      <c r="J1471" s="748"/>
      <c r="K1471" s="748"/>
      <c r="L1471" s="748"/>
      <c r="M1471" s="1250"/>
      <c r="N1471" s="1344"/>
      <c r="O1471" s="1345"/>
      <c r="P1471" s="1250"/>
      <c r="Q1471" s="1346"/>
      <c r="R1471" s="1758"/>
      <c r="S1471" s="1622" t="s">
        <v>237</v>
      </c>
      <c r="T1471" s="670"/>
      <c r="U1471" s="1348"/>
      <c r="V1471" s="1305"/>
      <c r="W1471" s="1233"/>
      <c r="X1471" s="670"/>
      <c r="Y1471" s="1320"/>
      <c r="Z1471" s="1220"/>
      <c r="AA1471" s="1220"/>
      <c r="AB1471" s="1220"/>
      <c r="AC1471" s="1277"/>
      <c r="AD1471" s="1277"/>
      <c r="AE1471" s="1356"/>
      <c r="AF1471" s="391">
        <f>ROUND(ROUND(G1460*Q1460,0)*U1472,0)</f>
        <v>229</v>
      </c>
      <c r="AG1471" s="268"/>
    </row>
    <row r="1472" spans="1:33" ht="17.100000000000001" customHeight="1">
      <c r="A1472" s="243">
        <v>63</v>
      </c>
      <c r="B1472" s="351" t="s">
        <v>11013</v>
      </c>
      <c r="C1472" s="870" t="s">
        <v>15660</v>
      </c>
      <c r="D1472" s="604"/>
      <c r="E1472" s="1102"/>
      <c r="F1472" s="1131"/>
      <c r="G1472" s="605"/>
      <c r="H1472" s="605"/>
      <c r="I1472" s="605"/>
      <c r="J1472" s="748"/>
      <c r="K1472" s="748"/>
      <c r="L1472" s="748"/>
      <c r="M1472" s="1250"/>
      <c r="N1472" s="1344"/>
      <c r="O1472" s="1345"/>
      <c r="P1472" s="1250"/>
      <c r="Q1472" s="1346"/>
      <c r="R1472" s="1758"/>
      <c r="S1472" s="1745"/>
      <c r="T1472" s="1250" t="s">
        <v>30</v>
      </c>
      <c r="U1472" s="1242">
        <v>0.5</v>
      </c>
      <c r="V1472" s="1291"/>
      <c r="W1472" s="1234"/>
      <c r="X1472" s="1225"/>
      <c r="Y1472" s="1322"/>
      <c r="Z1472" s="1302" t="s">
        <v>11869</v>
      </c>
      <c r="AA1472" s="1303" t="s">
        <v>30</v>
      </c>
      <c r="AB1472" s="1304">
        <v>0.85</v>
      </c>
      <c r="AC1472" s="1277"/>
      <c r="AD1472" s="1277"/>
      <c r="AE1472" s="1356"/>
      <c r="AF1472" s="391">
        <f>ROUND(ROUND(ROUND(G1460*Q1460,0)*U1472,0)*AB1472,0)</f>
        <v>195</v>
      </c>
      <c r="AG1472" s="268"/>
    </row>
    <row r="1473" spans="1:33" ht="17.100000000000001" customHeight="1">
      <c r="A1473" s="243">
        <v>63</v>
      </c>
      <c r="B1473" s="351" t="s">
        <v>11015</v>
      </c>
      <c r="C1473" s="870" t="s">
        <v>15661</v>
      </c>
      <c r="D1473" s="604"/>
      <c r="E1473" s="1102"/>
      <c r="F1473" s="1131"/>
      <c r="G1473" s="605"/>
      <c r="H1473" s="605"/>
      <c r="I1473" s="605"/>
      <c r="J1473" s="748"/>
      <c r="K1473" s="748"/>
      <c r="L1473" s="748"/>
      <c r="M1473" s="1250"/>
      <c r="N1473" s="1344"/>
      <c r="O1473" s="1345"/>
      <c r="P1473" s="1250"/>
      <c r="Q1473" s="1346"/>
      <c r="R1473" s="1238"/>
      <c r="S1473" s="1745"/>
      <c r="T1473" s="1324"/>
      <c r="U1473" s="1324"/>
      <c r="V1473" s="1291"/>
      <c r="W1473" s="1684" t="s">
        <v>4703</v>
      </c>
      <c r="X1473" s="1250" t="s">
        <v>30</v>
      </c>
      <c r="Y1473" s="1291">
        <f>$Y$657</f>
        <v>0.7</v>
      </c>
      <c r="Z1473" s="1215"/>
      <c r="AA1473" s="1215"/>
      <c r="AB1473" s="1215"/>
      <c r="AC1473" s="1226"/>
      <c r="AD1473" s="1226"/>
      <c r="AE1473" s="1310"/>
      <c r="AF1473" s="391">
        <f>ROUND(ROUND(ROUND(G1460*Q1460,0)*U1472,0)*Y1473,0)</f>
        <v>160</v>
      </c>
      <c r="AG1473" s="268"/>
    </row>
    <row r="1474" spans="1:33" ht="17.100000000000001" customHeight="1">
      <c r="A1474" s="243">
        <v>63</v>
      </c>
      <c r="B1474" s="351" t="s">
        <v>11017</v>
      </c>
      <c r="C1474" s="870" t="s">
        <v>15662</v>
      </c>
      <c r="D1474" s="604"/>
      <c r="E1474" s="1102"/>
      <c r="F1474" s="1131"/>
      <c r="G1474" s="605"/>
      <c r="H1474" s="605"/>
      <c r="I1474" s="605"/>
      <c r="J1474" s="748"/>
      <c r="K1474" s="748"/>
      <c r="L1474" s="748"/>
      <c r="M1474" s="1250"/>
      <c r="N1474" s="1344"/>
      <c r="O1474" s="1345"/>
      <c r="P1474" s="1250"/>
      <c r="Q1474" s="1346"/>
      <c r="R1474" s="1238"/>
      <c r="S1474" s="1745"/>
      <c r="T1474" s="1250"/>
      <c r="U1474" s="1242"/>
      <c r="V1474" s="1291"/>
      <c r="W1474" s="1805"/>
      <c r="X1474" s="1225"/>
      <c r="Y1474" s="1306"/>
      <c r="Z1474" s="1233" t="s">
        <v>11869</v>
      </c>
      <c r="AA1474" s="670" t="s">
        <v>30</v>
      </c>
      <c r="AB1474" s="1293">
        <v>0.85</v>
      </c>
      <c r="AC1474" s="1226"/>
      <c r="AD1474" s="1226"/>
      <c r="AE1474" s="1310"/>
      <c r="AF1474" s="391">
        <f>ROUND(ROUND(ROUND(ROUND(G1460*Q1460,0)*U1472,0)*Y1473,0)*AB1474,0)</f>
        <v>136</v>
      </c>
      <c r="AG1474" s="268"/>
    </row>
    <row r="1475" spans="1:33" ht="17.100000000000001" customHeight="1">
      <c r="A1475" s="243">
        <v>63</v>
      </c>
      <c r="B1475" s="351" t="s">
        <v>11019</v>
      </c>
      <c r="C1475" s="870" t="s">
        <v>15663</v>
      </c>
      <c r="D1475" s="1102"/>
      <c r="E1475" s="1102"/>
      <c r="F1475" s="1131"/>
      <c r="G1475" s="605"/>
      <c r="H1475" s="605"/>
      <c r="I1475" s="605"/>
      <c r="J1475" s="748"/>
      <c r="K1475" s="748"/>
      <c r="L1475" s="748"/>
      <c r="M1475" s="1250"/>
      <c r="N1475" s="1344"/>
      <c r="O1475" s="1345"/>
      <c r="P1475" s="1250"/>
      <c r="Q1475" s="1346"/>
      <c r="R1475" s="1238"/>
      <c r="S1475" s="1745"/>
      <c r="T1475" s="1250"/>
      <c r="U1475" s="1242"/>
      <c r="V1475" s="1291"/>
      <c r="W1475" s="1684" t="s">
        <v>4708</v>
      </c>
      <c r="X1475" s="1250" t="s">
        <v>30</v>
      </c>
      <c r="Y1475" s="1291">
        <f>$Y$659</f>
        <v>0.85</v>
      </c>
      <c r="Z1475" s="1226"/>
      <c r="AA1475" s="1226"/>
      <c r="AB1475" s="1226"/>
      <c r="AC1475" s="1226"/>
      <c r="AD1475" s="1226"/>
      <c r="AE1475" s="1310"/>
      <c r="AF1475" s="391">
        <f>ROUND(ROUND(ROUND(G1460*Q1460,0)*U1472,0)*Y1475,0)</f>
        <v>195</v>
      </c>
      <c r="AG1475" s="268"/>
    </row>
    <row r="1476" spans="1:33" ht="17.100000000000001" customHeight="1">
      <c r="A1476" s="243">
        <v>63</v>
      </c>
      <c r="B1476" s="351" t="s">
        <v>11021</v>
      </c>
      <c r="C1476" s="870" t="s">
        <v>15664</v>
      </c>
      <c r="D1476" s="604"/>
      <c r="E1476" s="1102"/>
      <c r="F1476" s="1131"/>
      <c r="G1476" s="605"/>
      <c r="H1476" s="605"/>
      <c r="I1476" s="605"/>
      <c r="J1476" s="748"/>
      <c r="K1476" s="748"/>
      <c r="L1476" s="748"/>
      <c r="M1476" s="1250"/>
      <c r="N1476" s="1344"/>
      <c r="O1476" s="1352"/>
      <c r="P1476" s="1225"/>
      <c r="Q1476" s="1351"/>
      <c r="R1476" s="1255"/>
      <c r="S1476" s="1746"/>
      <c r="T1476" s="1225"/>
      <c r="U1476" s="1220"/>
      <c r="V1476" s="1306"/>
      <c r="W1476" s="1805"/>
      <c r="X1476" s="1225"/>
      <c r="Y1476" s="1306"/>
      <c r="Z1476" s="1302" t="s">
        <v>11869</v>
      </c>
      <c r="AA1476" s="1303" t="s">
        <v>30</v>
      </c>
      <c r="AB1476" s="1304">
        <v>0.85</v>
      </c>
      <c r="AC1476" s="1226"/>
      <c r="AD1476" s="1226"/>
      <c r="AE1476" s="1310"/>
      <c r="AF1476" s="391">
        <f>ROUND(ROUND(ROUND(ROUND(G1460*Q1460,0)*U1472,0)*Y1475,0)*AB1476,0)</f>
        <v>166</v>
      </c>
      <c r="AG1476" s="268"/>
    </row>
    <row r="1477" spans="1:33" ht="17.100000000000001" customHeight="1">
      <c r="A1477" s="243">
        <v>63</v>
      </c>
      <c r="B1477" s="351" t="s">
        <v>11023</v>
      </c>
      <c r="C1477" s="870" t="s">
        <v>15665</v>
      </c>
      <c r="D1477" s="604"/>
      <c r="E1477" s="1102"/>
      <c r="F1477" s="1131"/>
      <c r="G1477" s="605"/>
      <c r="H1477" s="605"/>
      <c r="I1477" s="605"/>
      <c r="J1477" s="748"/>
      <c r="K1477" s="748"/>
      <c r="L1477" s="748"/>
      <c r="M1477" s="1250"/>
      <c r="N1477" s="1314"/>
      <c r="O1477" s="1593" t="s">
        <v>237</v>
      </c>
      <c r="P1477" s="605"/>
      <c r="Q1477" s="607"/>
      <c r="R1477" s="1272"/>
      <c r="S1477" s="1272"/>
      <c r="T1477" s="602"/>
      <c r="U1477" s="602"/>
      <c r="V1477" s="602"/>
      <c r="W1477" s="1233"/>
      <c r="X1477" s="670"/>
      <c r="Y1477" s="1320"/>
      <c r="Z1477" s="1220"/>
      <c r="AA1477" s="1220"/>
      <c r="AB1477" s="1220"/>
      <c r="AC1477" s="1277"/>
      <c r="AD1477" s="1277"/>
      <c r="AE1477" s="1356"/>
      <c r="AF1477" s="391">
        <f>ROUND(G1460*Q1478,0)</f>
        <v>327</v>
      </c>
      <c r="AG1477" s="268"/>
    </row>
    <row r="1478" spans="1:33" ht="17.100000000000001" customHeight="1">
      <c r="A1478" s="243">
        <v>63</v>
      </c>
      <c r="B1478" s="351" t="s">
        <v>11025</v>
      </c>
      <c r="C1478" s="870" t="s">
        <v>15666</v>
      </c>
      <c r="D1478" s="604"/>
      <c r="E1478" s="1102"/>
      <c r="F1478" s="1131"/>
      <c r="G1478" s="605"/>
      <c r="H1478" s="605"/>
      <c r="I1478" s="605"/>
      <c r="J1478" s="748"/>
      <c r="K1478" s="748"/>
      <c r="L1478" s="748"/>
      <c r="M1478" s="1250"/>
      <c r="N1478" s="1102"/>
      <c r="O1478" s="1745"/>
      <c r="P1478" s="1250" t="s">
        <v>30</v>
      </c>
      <c r="Q1478" s="1291">
        <v>0.5</v>
      </c>
      <c r="R1478" s="1273"/>
      <c r="S1478" s="1273"/>
      <c r="T1478" s="605"/>
      <c r="U1478" s="605"/>
      <c r="V1478" s="605"/>
      <c r="W1478" s="1234"/>
      <c r="X1478" s="1225"/>
      <c r="Y1478" s="1322"/>
      <c r="Z1478" s="1302" t="s">
        <v>11869</v>
      </c>
      <c r="AA1478" s="1303" t="s">
        <v>30</v>
      </c>
      <c r="AB1478" s="1304">
        <v>0.85</v>
      </c>
      <c r="AC1478" s="1277"/>
      <c r="AD1478" s="1277"/>
      <c r="AE1478" s="1356"/>
      <c r="AF1478" s="391">
        <f>ROUND(ROUND(G1460*Q1478,0)*AB1478,0)</f>
        <v>278</v>
      </c>
      <c r="AG1478" s="268"/>
    </row>
    <row r="1479" spans="1:33" ht="17.100000000000001" customHeight="1">
      <c r="A1479" s="243">
        <v>63</v>
      </c>
      <c r="B1479" s="351" t="s">
        <v>11027</v>
      </c>
      <c r="C1479" s="870" t="s">
        <v>15667</v>
      </c>
      <c r="D1479" s="604"/>
      <c r="E1479" s="1102"/>
      <c r="F1479" s="1131"/>
      <c r="G1479" s="605"/>
      <c r="H1479" s="605"/>
      <c r="I1479" s="605"/>
      <c r="J1479" s="748"/>
      <c r="K1479" s="748"/>
      <c r="L1479" s="748"/>
      <c r="M1479" s="1250"/>
      <c r="N1479" s="1339"/>
      <c r="O1479" s="1745"/>
      <c r="P1479" s="1251"/>
      <c r="Q1479" s="1334"/>
      <c r="R1479" s="1275"/>
      <c r="S1479" s="1275"/>
      <c r="T1479" s="605"/>
      <c r="U1479" s="605"/>
      <c r="V1479" s="605"/>
      <c r="W1479" s="1684" t="s">
        <v>4703</v>
      </c>
      <c r="X1479" s="1250" t="s">
        <v>30</v>
      </c>
      <c r="Y1479" s="1291">
        <f>$Y$657</f>
        <v>0.7</v>
      </c>
      <c r="Z1479" s="1215"/>
      <c r="AA1479" s="1215"/>
      <c r="AB1479" s="1215"/>
      <c r="AC1479" s="1226"/>
      <c r="AD1479" s="1226"/>
      <c r="AE1479" s="1310"/>
      <c r="AF1479" s="391">
        <f>ROUND(ROUND(G1460*Q1478,0)*Y1479,0)</f>
        <v>229</v>
      </c>
      <c r="AG1479" s="268"/>
    </row>
    <row r="1480" spans="1:33" ht="17.100000000000001" customHeight="1">
      <c r="A1480" s="243">
        <v>63</v>
      </c>
      <c r="B1480" s="351" t="s">
        <v>11029</v>
      </c>
      <c r="C1480" s="870" t="s">
        <v>15668</v>
      </c>
      <c r="D1480" s="646"/>
      <c r="E1480" s="1094"/>
      <c r="F1480" s="637"/>
      <c r="G1480" s="638"/>
      <c r="H1480" s="638"/>
      <c r="I1480" s="638"/>
      <c r="J1480" s="605"/>
      <c r="K1480" s="605"/>
      <c r="L1480" s="1321"/>
      <c r="M1480" s="1251"/>
      <c r="N1480" s="1339"/>
      <c r="O1480" s="1745"/>
      <c r="P1480" s="1251"/>
      <c r="Q1480" s="1334"/>
      <c r="R1480" s="1275"/>
      <c r="S1480" s="1275"/>
      <c r="T1480" s="605"/>
      <c r="U1480" s="605"/>
      <c r="V1480" s="605"/>
      <c r="W1480" s="1805"/>
      <c r="X1480" s="1225"/>
      <c r="Y1480" s="1306"/>
      <c r="Z1480" s="1233" t="s">
        <v>11869</v>
      </c>
      <c r="AA1480" s="670" t="s">
        <v>30</v>
      </c>
      <c r="AB1480" s="1293">
        <v>0.85</v>
      </c>
      <c r="AC1480" s="1226"/>
      <c r="AD1480" s="1226"/>
      <c r="AE1480" s="1310"/>
      <c r="AF1480" s="391">
        <f>ROUND(ROUND(ROUND(G1460*Q1478,0)*Y1479,0)*AB1480,0)</f>
        <v>195</v>
      </c>
      <c r="AG1480" s="268"/>
    </row>
    <row r="1481" spans="1:33" ht="17.100000000000001" customHeight="1">
      <c r="A1481" s="243">
        <v>63</v>
      </c>
      <c r="B1481" s="351" t="s">
        <v>11031</v>
      </c>
      <c r="C1481" s="870" t="s">
        <v>15669</v>
      </c>
      <c r="D1481" s="646"/>
      <c r="E1481" s="1094"/>
      <c r="F1481" s="637"/>
      <c r="G1481" s="638"/>
      <c r="H1481" s="638"/>
      <c r="I1481" s="638"/>
      <c r="J1481" s="605"/>
      <c r="K1481" s="605"/>
      <c r="L1481" s="1321"/>
      <c r="M1481" s="1251"/>
      <c r="N1481" s="1339"/>
      <c r="O1481" s="1745"/>
      <c r="P1481" s="1251"/>
      <c r="Q1481" s="1334"/>
      <c r="R1481" s="1275"/>
      <c r="S1481" s="1275"/>
      <c r="T1481" s="605"/>
      <c r="U1481" s="605"/>
      <c r="V1481" s="607"/>
      <c r="W1481" s="1684" t="s">
        <v>4708</v>
      </c>
      <c r="X1481" s="1250" t="s">
        <v>30</v>
      </c>
      <c r="Y1481" s="1291">
        <f>$Y$659</f>
        <v>0.85</v>
      </c>
      <c r="Z1481" s="1226"/>
      <c r="AA1481" s="1226"/>
      <c r="AB1481" s="1226"/>
      <c r="AC1481" s="1226"/>
      <c r="AD1481" s="1226"/>
      <c r="AE1481" s="1310"/>
      <c r="AF1481" s="391">
        <f>ROUND(ROUND(G1460*Q1478,0)*Y1481,0)</f>
        <v>278</v>
      </c>
      <c r="AG1481" s="268"/>
    </row>
    <row r="1482" spans="1:33" ht="17.100000000000001" customHeight="1">
      <c r="A1482" s="243">
        <v>63</v>
      </c>
      <c r="B1482" s="351" t="s">
        <v>11033</v>
      </c>
      <c r="C1482" s="870" t="s">
        <v>15670</v>
      </c>
      <c r="D1482" s="646"/>
      <c r="E1482" s="1094"/>
      <c r="F1482" s="637"/>
      <c r="G1482" s="638"/>
      <c r="H1482" s="638"/>
      <c r="I1482" s="638"/>
      <c r="J1482" s="605"/>
      <c r="K1482" s="605"/>
      <c r="L1482" s="1321"/>
      <c r="M1482" s="1251"/>
      <c r="N1482" s="1339"/>
      <c r="O1482" s="1745"/>
      <c r="P1482" s="1251"/>
      <c r="Q1482" s="1334"/>
      <c r="R1482" s="1275"/>
      <c r="S1482" s="1275"/>
      <c r="T1482" s="605"/>
      <c r="U1482" s="605"/>
      <c r="V1482" s="607"/>
      <c r="W1482" s="1805"/>
      <c r="X1482" s="1225"/>
      <c r="Y1482" s="1306"/>
      <c r="Z1482" s="1302" t="s">
        <v>11869</v>
      </c>
      <c r="AA1482" s="1303" t="s">
        <v>30</v>
      </c>
      <c r="AB1482" s="1304">
        <v>0.85</v>
      </c>
      <c r="AC1482" s="1226"/>
      <c r="AD1482" s="1226"/>
      <c r="AE1482" s="1310"/>
      <c r="AF1482" s="391">
        <f>ROUND(ROUND(ROUND(G1460*Q1478,0)*Y1481,0)*AB1482,0)</f>
        <v>236</v>
      </c>
      <c r="AG1482" s="268"/>
    </row>
    <row r="1483" spans="1:33" ht="17.100000000000001" customHeight="1">
      <c r="A1483" s="243">
        <v>63</v>
      </c>
      <c r="B1483" s="351" t="s">
        <v>11035</v>
      </c>
      <c r="C1483" s="870" t="s">
        <v>15671</v>
      </c>
      <c r="D1483" s="646"/>
      <c r="E1483" s="1094"/>
      <c r="F1483" s="1252"/>
      <c r="G1483" s="1323"/>
      <c r="H1483" s="1323"/>
      <c r="I1483" s="605"/>
      <c r="J1483" s="748"/>
      <c r="K1483" s="748"/>
      <c r="L1483" s="748"/>
      <c r="M1483" s="605"/>
      <c r="N1483" s="1102"/>
      <c r="O1483" s="1745"/>
      <c r="P1483" s="605"/>
      <c r="Q1483" s="607"/>
      <c r="R1483" s="1749" t="s">
        <v>11301</v>
      </c>
      <c r="S1483" s="1622" t="s">
        <v>235</v>
      </c>
      <c r="T1483" s="602"/>
      <c r="U1483" s="602"/>
      <c r="V1483" s="1286"/>
      <c r="W1483" s="1233"/>
      <c r="X1483" s="670"/>
      <c r="Y1483" s="1320"/>
      <c r="Z1483" s="1220"/>
      <c r="AA1483" s="1220"/>
      <c r="AB1483" s="1220"/>
      <c r="AC1483" s="1277"/>
      <c r="AD1483" s="1277"/>
      <c r="AE1483" s="1356"/>
      <c r="AF1483" s="391">
        <f>ROUND(ROUND(G1460*Q1478,0)*U1484,0)</f>
        <v>229</v>
      </c>
      <c r="AG1483" s="268"/>
    </row>
    <row r="1484" spans="1:33" ht="17.100000000000001" customHeight="1">
      <c r="A1484" s="243">
        <v>63</v>
      </c>
      <c r="B1484" s="351" t="s">
        <v>11037</v>
      </c>
      <c r="C1484" s="870" t="s">
        <v>15672</v>
      </c>
      <c r="D1484" s="646"/>
      <c r="E1484" s="1094"/>
      <c r="F1484" s="1252"/>
      <c r="G1484" s="1328"/>
      <c r="H1484" s="605"/>
      <c r="I1484" s="605"/>
      <c r="J1484" s="748"/>
      <c r="K1484" s="748"/>
      <c r="L1484" s="748"/>
      <c r="M1484" s="605"/>
      <c r="N1484" s="1102"/>
      <c r="O1484" s="1745"/>
      <c r="P1484" s="605"/>
      <c r="Q1484" s="607"/>
      <c r="R1484" s="1758"/>
      <c r="S1484" s="1745"/>
      <c r="T1484" s="1250" t="s">
        <v>30</v>
      </c>
      <c r="U1484" s="1242">
        <v>0.7</v>
      </c>
      <c r="V1484" s="607"/>
      <c r="W1484" s="1234"/>
      <c r="X1484" s="1225"/>
      <c r="Y1484" s="1322"/>
      <c r="Z1484" s="1302" t="s">
        <v>11869</v>
      </c>
      <c r="AA1484" s="1303" t="s">
        <v>30</v>
      </c>
      <c r="AB1484" s="1304">
        <v>0.85</v>
      </c>
      <c r="AC1484" s="1277"/>
      <c r="AD1484" s="1277"/>
      <c r="AE1484" s="1356"/>
      <c r="AF1484" s="391">
        <f>ROUND(ROUND(ROUND(G1460*Q1478,0)*U1484,0)*AB1484,0)</f>
        <v>195</v>
      </c>
      <c r="AG1484" s="268"/>
    </row>
    <row r="1485" spans="1:33" ht="17.100000000000001" customHeight="1">
      <c r="A1485" s="243">
        <v>63</v>
      </c>
      <c r="B1485" s="351" t="s">
        <v>11039</v>
      </c>
      <c r="C1485" s="870" t="s">
        <v>15673</v>
      </c>
      <c r="D1485" s="604"/>
      <c r="E1485" s="1102"/>
      <c r="F1485" s="1131"/>
      <c r="G1485" s="605"/>
      <c r="H1485" s="605"/>
      <c r="I1485" s="605"/>
      <c r="J1485" s="748"/>
      <c r="K1485" s="748"/>
      <c r="L1485" s="748"/>
      <c r="M1485" s="1250"/>
      <c r="N1485" s="1344"/>
      <c r="O1485" s="1345"/>
      <c r="P1485" s="1250"/>
      <c r="Q1485" s="1346"/>
      <c r="R1485" s="1758"/>
      <c r="S1485" s="1745"/>
      <c r="T1485" s="1250"/>
      <c r="U1485" s="1242"/>
      <c r="V1485" s="1291"/>
      <c r="W1485" s="1684" t="s">
        <v>4703</v>
      </c>
      <c r="X1485" s="1250" t="s">
        <v>30</v>
      </c>
      <c r="Y1485" s="1291">
        <f>$Y$657</f>
        <v>0.7</v>
      </c>
      <c r="Z1485" s="1215"/>
      <c r="AA1485" s="1215"/>
      <c r="AB1485" s="1215"/>
      <c r="AC1485" s="1226"/>
      <c r="AD1485" s="1226"/>
      <c r="AE1485" s="1310"/>
      <c r="AF1485" s="391">
        <f>ROUND(ROUND(ROUND(G1460*Q1478,0)*U1484,0)*Y1485,0)</f>
        <v>160</v>
      </c>
      <c r="AG1485" s="268"/>
    </row>
    <row r="1486" spans="1:33" ht="17.100000000000001" customHeight="1">
      <c r="A1486" s="243">
        <v>63</v>
      </c>
      <c r="B1486" s="351" t="s">
        <v>11041</v>
      </c>
      <c r="C1486" s="870" t="s">
        <v>15674</v>
      </c>
      <c r="D1486" s="604"/>
      <c r="E1486" s="1102"/>
      <c r="F1486" s="1131"/>
      <c r="G1486" s="605"/>
      <c r="H1486" s="605"/>
      <c r="I1486" s="605"/>
      <c r="J1486" s="748"/>
      <c r="K1486" s="748"/>
      <c r="L1486" s="748"/>
      <c r="M1486" s="1250"/>
      <c r="N1486" s="1344"/>
      <c r="O1486" s="1345"/>
      <c r="P1486" s="1250"/>
      <c r="Q1486" s="1346"/>
      <c r="R1486" s="1758"/>
      <c r="S1486" s="1745"/>
      <c r="T1486" s="1250"/>
      <c r="U1486" s="1242"/>
      <c r="V1486" s="1291"/>
      <c r="W1486" s="1805"/>
      <c r="X1486" s="1225"/>
      <c r="Y1486" s="1306"/>
      <c r="Z1486" s="1233" t="s">
        <v>11869</v>
      </c>
      <c r="AA1486" s="670" t="s">
        <v>30</v>
      </c>
      <c r="AB1486" s="1293">
        <v>0.85</v>
      </c>
      <c r="AC1486" s="1226"/>
      <c r="AD1486" s="1226"/>
      <c r="AE1486" s="1310"/>
      <c r="AF1486" s="391">
        <f>ROUND(ROUND(ROUND(ROUND(G1460*Q1478,0)*U1484,0)*Y1485,0)*AB1486,0)</f>
        <v>136</v>
      </c>
      <c r="AG1486" s="268"/>
    </row>
    <row r="1487" spans="1:33" ht="17.100000000000001" customHeight="1">
      <c r="A1487" s="243">
        <v>63</v>
      </c>
      <c r="B1487" s="351" t="s">
        <v>11043</v>
      </c>
      <c r="C1487" s="870" t="s">
        <v>15675</v>
      </c>
      <c r="D1487" s="604"/>
      <c r="E1487" s="1102"/>
      <c r="F1487" s="1131"/>
      <c r="G1487" s="605"/>
      <c r="H1487" s="605"/>
      <c r="I1487" s="605"/>
      <c r="J1487" s="748"/>
      <c r="K1487" s="748"/>
      <c r="L1487" s="748"/>
      <c r="M1487" s="1250"/>
      <c r="N1487" s="1344"/>
      <c r="O1487" s="1345"/>
      <c r="P1487" s="1250"/>
      <c r="Q1487" s="1346"/>
      <c r="R1487" s="1758"/>
      <c r="S1487" s="1745"/>
      <c r="T1487" s="1250"/>
      <c r="U1487" s="1242"/>
      <c r="V1487" s="1291"/>
      <c r="W1487" s="1684" t="s">
        <v>4708</v>
      </c>
      <c r="X1487" s="1250" t="s">
        <v>30</v>
      </c>
      <c r="Y1487" s="1291">
        <f>$Y$659</f>
        <v>0.85</v>
      </c>
      <c r="Z1487" s="1226"/>
      <c r="AA1487" s="1226"/>
      <c r="AB1487" s="1226"/>
      <c r="AC1487" s="1226"/>
      <c r="AD1487" s="1226"/>
      <c r="AE1487" s="1310"/>
      <c r="AF1487" s="391">
        <f>ROUND(ROUND(ROUND(G1460*Q1478,0)*U1484,0)*Y1487,0)</f>
        <v>195</v>
      </c>
      <c r="AG1487" s="268"/>
    </row>
    <row r="1488" spans="1:33" ht="17.100000000000001" customHeight="1">
      <c r="A1488" s="243">
        <v>63</v>
      </c>
      <c r="B1488" s="351" t="s">
        <v>11045</v>
      </c>
      <c r="C1488" s="870" t="s">
        <v>15676</v>
      </c>
      <c r="D1488" s="604"/>
      <c r="E1488" s="1102"/>
      <c r="F1488" s="1131"/>
      <c r="G1488" s="605"/>
      <c r="H1488" s="605"/>
      <c r="I1488" s="605"/>
      <c r="J1488" s="748"/>
      <c r="K1488" s="748"/>
      <c r="L1488" s="748"/>
      <c r="M1488" s="1250"/>
      <c r="N1488" s="1344"/>
      <c r="O1488" s="1345"/>
      <c r="P1488" s="1250"/>
      <c r="Q1488" s="1346"/>
      <c r="R1488" s="1758"/>
      <c r="S1488" s="1746"/>
      <c r="T1488" s="1250"/>
      <c r="U1488" s="1242"/>
      <c r="V1488" s="1291"/>
      <c r="W1488" s="1805"/>
      <c r="X1488" s="1225"/>
      <c r="Y1488" s="1306"/>
      <c r="Z1488" s="1302" t="s">
        <v>11869</v>
      </c>
      <c r="AA1488" s="1303" t="s">
        <v>30</v>
      </c>
      <c r="AB1488" s="1304">
        <v>0.85</v>
      </c>
      <c r="AC1488" s="1226"/>
      <c r="AD1488" s="1226"/>
      <c r="AE1488" s="1310"/>
      <c r="AF1488" s="391">
        <f>ROUND(ROUND(ROUND(ROUND(G1460*Q1478,0)*U1484,0)*Y1487,0)*AB1488,0)</f>
        <v>166</v>
      </c>
      <c r="AG1488" s="268"/>
    </row>
    <row r="1489" spans="1:33" ht="17.100000000000001" customHeight="1">
      <c r="A1489" s="243">
        <v>63</v>
      </c>
      <c r="B1489" s="351" t="s">
        <v>11047</v>
      </c>
      <c r="C1489" s="870" t="s">
        <v>15677</v>
      </c>
      <c r="D1489" s="604"/>
      <c r="E1489" s="1102"/>
      <c r="F1489" s="1131"/>
      <c r="G1489" s="605"/>
      <c r="H1489" s="605"/>
      <c r="I1489" s="605"/>
      <c r="J1489" s="748"/>
      <c r="K1489" s="748"/>
      <c r="L1489" s="748"/>
      <c r="M1489" s="1250"/>
      <c r="N1489" s="1344"/>
      <c r="O1489" s="1345"/>
      <c r="P1489" s="1250"/>
      <c r="Q1489" s="1346"/>
      <c r="R1489" s="1238"/>
      <c r="S1489" s="1622" t="s">
        <v>237</v>
      </c>
      <c r="T1489" s="670"/>
      <c r="U1489" s="1348"/>
      <c r="V1489" s="1305"/>
      <c r="W1489" s="1233"/>
      <c r="X1489" s="670"/>
      <c r="Y1489" s="1320"/>
      <c r="Z1489" s="1220"/>
      <c r="AA1489" s="1220"/>
      <c r="AB1489" s="1220"/>
      <c r="AC1489" s="1277"/>
      <c r="AD1489" s="1277"/>
      <c r="AE1489" s="1356"/>
      <c r="AF1489" s="391">
        <f>ROUND(ROUND(G1460*Q1478,0)*U1490,0)</f>
        <v>164</v>
      </c>
      <c r="AG1489" s="268"/>
    </row>
    <row r="1490" spans="1:33" ht="17.100000000000001" customHeight="1">
      <c r="A1490" s="243">
        <v>63</v>
      </c>
      <c r="B1490" s="351" t="s">
        <v>11049</v>
      </c>
      <c r="C1490" s="870" t="s">
        <v>15678</v>
      </c>
      <c r="D1490" s="604"/>
      <c r="E1490" s="1102"/>
      <c r="F1490" s="1131"/>
      <c r="G1490" s="605"/>
      <c r="H1490" s="605"/>
      <c r="I1490" s="605"/>
      <c r="J1490" s="748"/>
      <c r="K1490" s="748"/>
      <c r="L1490" s="748"/>
      <c r="M1490" s="1250"/>
      <c r="N1490" s="1344"/>
      <c r="O1490" s="1345"/>
      <c r="P1490" s="1250"/>
      <c r="Q1490" s="1346"/>
      <c r="R1490" s="1238"/>
      <c r="S1490" s="1745"/>
      <c r="T1490" s="1250" t="s">
        <v>30</v>
      </c>
      <c r="U1490" s="1242">
        <v>0.5</v>
      </c>
      <c r="V1490" s="1291"/>
      <c r="W1490" s="1234"/>
      <c r="X1490" s="1225"/>
      <c r="Y1490" s="1322"/>
      <c r="Z1490" s="1302" t="s">
        <v>11869</v>
      </c>
      <c r="AA1490" s="1303" t="s">
        <v>30</v>
      </c>
      <c r="AB1490" s="1304">
        <v>0.85</v>
      </c>
      <c r="AC1490" s="1277"/>
      <c r="AD1490" s="1277"/>
      <c r="AE1490" s="1356"/>
      <c r="AF1490" s="391">
        <f>ROUND(ROUND(ROUND(G1460*Q1478,0)*U1490,0)*AB1490,0)</f>
        <v>139</v>
      </c>
      <c r="AG1490" s="268"/>
    </row>
    <row r="1491" spans="1:33" ht="17.100000000000001" customHeight="1">
      <c r="A1491" s="243">
        <v>63</v>
      </c>
      <c r="B1491" s="351" t="s">
        <v>11051</v>
      </c>
      <c r="C1491" s="870" t="s">
        <v>15679</v>
      </c>
      <c r="D1491" s="604"/>
      <c r="E1491" s="1102"/>
      <c r="F1491" s="1131"/>
      <c r="G1491" s="605"/>
      <c r="H1491" s="605"/>
      <c r="I1491" s="605"/>
      <c r="J1491" s="748"/>
      <c r="K1491" s="748"/>
      <c r="L1491" s="748"/>
      <c r="M1491" s="1250"/>
      <c r="N1491" s="1344"/>
      <c r="O1491" s="1345"/>
      <c r="P1491" s="1250"/>
      <c r="Q1491" s="1346"/>
      <c r="R1491" s="1238"/>
      <c r="S1491" s="1745"/>
      <c r="T1491" s="1324"/>
      <c r="U1491" s="1324"/>
      <c r="V1491" s="1291"/>
      <c r="W1491" s="1684" t="s">
        <v>4703</v>
      </c>
      <c r="X1491" s="1250" t="s">
        <v>30</v>
      </c>
      <c r="Y1491" s="1291">
        <f>$Y$657</f>
        <v>0.7</v>
      </c>
      <c r="Z1491" s="1215"/>
      <c r="AA1491" s="1215"/>
      <c r="AB1491" s="1215"/>
      <c r="AC1491" s="1226"/>
      <c r="AD1491" s="1226"/>
      <c r="AE1491" s="1310"/>
      <c r="AF1491" s="391">
        <f>ROUND(ROUND(ROUND(G1460*Q1478,0)*U1490,0)*Y1491,0)</f>
        <v>115</v>
      </c>
      <c r="AG1491" s="268"/>
    </row>
    <row r="1492" spans="1:33" ht="17.100000000000001" customHeight="1">
      <c r="A1492" s="243">
        <v>63</v>
      </c>
      <c r="B1492" s="351" t="s">
        <v>11053</v>
      </c>
      <c r="C1492" s="870" t="s">
        <v>15680</v>
      </c>
      <c r="D1492" s="604"/>
      <c r="E1492" s="1102"/>
      <c r="F1492" s="1131"/>
      <c r="G1492" s="605"/>
      <c r="H1492" s="605"/>
      <c r="I1492" s="605"/>
      <c r="J1492" s="748"/>
      <c r="K1492" s="748"/>
      <c r="L1492" s="748"/>
      <c r="M1492" s="1250"/>
      <c r="N1492" s="1344"/>
      <c r="O1492" s="1345"/>
      <c r="P1492" s="1250"/>
      <c r="Q1492" s="1346"/>
      <c r="R1492" s="1238"/>
      <c r="S1492" s="1745"/>
      <c r="T1492" s="1250"/>
      <c r="U1492" s="1242"/>
      <c r="V1492" s="1291"/>
      <c r="W1492" s="1805"/>
      <c r="X1492" s="1225"/>
      <c r="Y1492" s="1306"/>
      <c r="Z1492" s="1233" t="s">
        <v>11869</v>
      </c>
      <c r="AA1492" s="670" t="s">
        <v>30</v>
      </c>
      <c r="AB1492" s="1293">
        <v>0.85</v>
      </c>
      <c r="AC1492" s="1226"/>
      <c r="AD1492" s="1226"/>
      <c r="AE1492" s="1310"/>
      <c r="AF1492" s="391">
        <f>ROUND(ROUND(ROUND(ROUND(G1460*Q1478,0)*U1490,0)*Y1491,0)*AB1492,0)</f>
        <v>98</v>
      </c>
      <c r="AG1492" s="268"/>
    </row>
    <row r="1493" spans="1:33" ht="17.100000000000001" customHeight="1">
      <c r="A1493" s="243">
        <v>63</v>
      </c>
      <c r="B1493" s="351" t="s">
        <v>11055</v>
      </c>
      <c r="C1493" s="870" t="s">
        <v>15681</v>
      </c>
      <c r="D1493" s="1102"/>
      <c r="E1493" s="1102"/>
      <c r="F1493" s="1131"/>
      <c r="G1493" s="605"/>
      <c r="H1493" s="605"/>
      <c r="I1493" s="605"/>
      <c r="J1493" s="748"/>
      <c r="K1493" s="748"/>
      <c r="L1493" s="748"/>
      <c r="M1493" s="1250"/>
      <c r="N1493" s="1344"/>
      <c r="O1493" s="1345"/>
      <c r="P1493" s="1250"/>
      <c r="Q1493" s="1346"/>
      <c r="R1493" s="1238"/>
      <c r="S1493" s="1745"/>
      <c r="T1493" s="1250"/>
      <c r="U1493" s="1242"/>
      <c r="V1493" s="1291"/>
      <c r="W1493" s="1684" t="s">
        <v>4708</v>
      </c>
      <c r="X1493" s="1250" t="s">
        <v>30</v>
      </c>
      <c r="Y1493" s="1291">
        <f>$Y$659</f>
        <v>0.85</v>
      </c>
      <c r="Z1493" s="1226"/>
      <c r="AA1493" s="1226"/>
      <c r="AB1493" s="1226"/>
      <c r="AC1493" s="1226"/>
      <c r="AD1493" s="1226"/>
      <c r="AE1493" s="1310"/>
      <c r="AF1493" s="391">
        <f>ROUND(ROUND(ROUND(G1460*Q1478,0)*U1490,0)*Y1493,0)</f>
        <v>139</v>
      </c>
      <c r="AG1493" s="268"/>
    </row>
    <row r="1494" spans="1:33" ht="17.100000000000001" customHeight="1">
      <c r="A1494" s="243">
        <v>63</v>
      </c>
      <c r="B1494" s="351" t="s">
        <v>11057</v>
      </c>
      <c r="C1494" s="870" t="s">
        <v>15682</v>
      </c>
      <c r="D1494" s="1093"/>
      <c r="E1494" s="1093"/>
      <c r="F1494" s="1159"/>
      <c r="G1494" s="807"/>
      <c r="H1494" s="807"/>
      <c r="I1494" s="807"/>
      <c r="J1494" s="1104"/>
      <c r="K1494" s="1104"/>
      <c r="L1494" s="1104"/>
      <c r="M1494" s="1225"/>
      <c r="N1494" s="1353"/>
      <c r="O1494" s="1352"/>
      <c r="P1494" s="1225"/>
      <c r="Q1494" s="1351"/>
      <c r="R1494" s="1255"/>
      <c r="S1494" s="1746"/>
      <c r="T1494" s="1225"/>
      <c r="U1494" s="1220"/>
      <c r="V1494" s="1306"/>
      <c r="W1494" s="1805"/>
      <c r="X1494" s="1225"/>
      <c r="Y1494" s="1306"/>
      <c r="Z1494" s="1302" t="s">
        <v>11869</v>
      </c>
      <c r="AA1494" s="1303" t="s">
        <v>30</v>
      </c>
      <c r="AB1494" s="1304">
        <v>0.85</v>
      </c>
      <c r="AC1494" s="1226"/>
      <c r="AD1494" s="1226"/>
      <c r="AE1494" s="1310"/>
      <c r="AF1494" s="391">
        <f>ROUND(ROUND(ROUND(ROUND(G1460*Q1478,0)*U1490,0)*Y1493,0)*AB1494,0)</f>
        <v>118</v>
      </c>
      <c r="AG1494" s="330"/>
    </row>
  </sheetData>
  <mergeCells count="726">
    <mergeCell ref="D7:D12"/>
    <mergeCell ref="E7:E12"/>
    <mergeCell ref="F7:F9"/>
    <mergeCell ref="N7:N16"/>
    <mergeCell ref="O7:O12"/>
    <mergeCell ref="AG7:AG9"/>
    <mergeCell ref="R9:R12"/>
    <mergeCell ref="AC13:AC18"/>
    <mergeCell ref="R15:R18"/>
    <mergeCell ref="AC37:AC42"/>
    <mergeCell ref="R39:R42"/>
    <mergeCell ref="J43:J47"/>
    <mergeCell ref="R45:R48"/>
    <mergeCell ref="AC49:AC54"/>
    <mergeCell ref="R51:R54"/>
    <mergeCell ref="J19:J21"/>
    <mergeCell ref="R21:R24"/>
    <mergeCell ref="AC25:AC30"/>
    <mergeCell ref="R27:R30"/>
    <mergeCell ref="O31:O34"/>
    <mergeCell ref="R33:R36"/>
    <mergeCell ref="J67:J71"/>
    <mergeCell ref="R69:R72"/>
    <mergeCell ref="AC73:AC78"/>
    <mergeCell ref="R75:R78"/>
    <mergeCell ref="O79:O84"/>
    <mergeCell ref="R81:R84"/>
    <mergeCell ref="F55:F59"/>
    <mergeCell ref="N55:N63"/>
    <mergeCell ref="O55:O60"/>
    <mergeCell ref="R57:R60"/>
    <mergeCell ref="AC61:AC66"/>
    <mergeCell ref="R63:R66"/>
    <mergeCell ref="F103:F105"/>
    <mergeCell ref="N103:N111"/>
    <mergeCell ref="O103:O106"/>
    <mergeCell ref="R105:R108"/>
    <mergeCell ref="AC109:AC114"/>
    <mergeCell ref="R111:R114"/>
    <mergeCell ref="AC85:AC90"/>
    <mergeCell ref="R87:R90"/>
    <mergeCell ref="J91:J95"/>
    <mergeCell ref="R93:R96"/>
    <mergeCell ref="AC97:AC102"/>
    <mergeCell ref="R99:R102"/>
    <mergeCell ref="AC133:AC138"/>
    <mergeCell ref="R135:R138"/>
    <mergeCell ref="J139:J144"/>
    <mergeCell ref="R141:R144"/>
    <mergeCell ref="AC145:AC150"/>
    <mergeCell ref="R147:R150"/>
    <mergeCell ref="J115:J119"/>
    <mergeCell ref="R117:R120"/>
    <mergeCell ref="AC121:AC126"/>
    <mergeCell ref="R123:R126"/>
    <mergeCell ref="O127:O132"/>
    <mergeCell ref="R129:R132"/>
    <mergeCell ref="J163:J166"/>
    <mergeCell ref="R165:R168"/>
    <mergeCell ref="AC169:AC174"/>
    <mergeCell ref="R171:R174"/>
    <mergeCell ref="O175:O181"/>
    <mergeCell ref="R177:R180"/>
    <mergeCell ref="AC181:AC186"/>
    <mergeCell ref="R183:R186"/>
    <mergeCell ref="E151:E156"/>
    <mergeCell ref="F151:F155"/>
    <mergeCell ref="N151:N159"/>
    <mergeCell ref="O151:O157"/>
    <mergeCell ref="R153:R156"/>
    <mergeCell ref="AC157:AC162"/>
    <mergeCell ref="R159:R162"/>
    <mergeCell ref="J187:J192"/>
    <mergeCell ref="R189:R192"/>
    <mergeCell ref="AC193:AC198"/>
    <mergeCell ref="R195:R198"/>
    <mergeCell ref="F199:F202"/>
    <mergeCell ref="N199:N207"/>
    <mergeCell ref="O199:O204"/>
    <mergeCell ref="R201:R204"/>
    <mergeCell ref="AC205:AC210"/>
    <mergeCell ref="R207:R210"/>
    <mergeCell ref="AC229:AC234"/>
    <mergeCell ref="R231:R234"/>
    <mergeCell ref="J235:J240"/>
    <mergeCell ref="R237:R240"/>
    <mergeCell ref="AC241:AC246"/>
    <mergeCell ref="R243:R246"/>
    <mergeCell ref="J211:J215"/>
    <mergeCell ref="R213:R216"/>
    <mergeCell ref="AC217:AC222"/>
    <mergeCell ref="R219:R222"/>
    <mergeCell ref="O223:O227"/>
    <mergeCell ref="R225:R228"/>
    <mergeCell ref="J259:J266"/>
    <mergeCell ref="R261:R264"/>
    <mergeCell ref="AC265:AC270"/>
    <mergeCell ref="R267:R270"/>
    <mergeCell ref="O271:O278"/>
    <mergeCell ref="R273:R276"/>
    <mergeCell ref="AC277:AC282"/>
    <mergeCell ref="R279:R282"/>
    <mergeCell ref="F247:F251"/>
    <mergeCell ref="N247:N256"/>
    <mergeCell ref="O247:O254"/>
    <mergeCell ref="R249:R252"/>
    <mergeCell ref="AC253:AC258"/>
    <mergeCell ref="R255:R258"/>
    <mergeCell ref="J283:J292"/>
    <mergeCell ref="R285:R288"/>
    <mergeCell ref="AC289:AC294"/>
    <mergeCell ref="R291:R294"/>
    <mergeCell ref="E295:E301"/>
    <mergeCell ref="F295:F298"/>
    <mergeCell ref="N295:N307"/>
    <mergeCell ref="O295:O305"/>
    <mergeCell ref="R297:R300"/>
    <mergeCell ref="AC301:AC306"/>
    <mergeCell ref="R303:R306"/>
    <mergeCell ref="J307:J313"/>
    <mergeCell ref="R309:R312"/>
    <mergeCell ref="AC313:AC318"/>
    <mergeCell ref="R315:R318"/>
    <mergeCell ref="O319:O325"/>
    <mergeCell ref="R321:R324"/>
    <mergeCell ref="AC325:AC330"/>
    <mergeCell ref="R327:R330"/>
    <mergeCell ref="J331:J336"/>
    <mergeCell ref="R333:R336"/>
    <mergeCell ref="AC337:AC342"/>
    <mergeCell ref="R339:R342"/>
    <mergeCell ref="F343:F350"/>
    <mergeCell ref="N343:N354"/>
    <mergeCell ref="O343:O351"/>
    <mergeCell ref="R345:R348"/>
    <mergeCell ref="AC349:AC354"/>
    <mergeCell ref="R351:R354"/>
    <mergeCell ref="F391:F396"/>
    <mergeCell ref="N391:N399"/>
    <mergeCell ref="O391:O397"/>
    <mergeCell ref="R393:R396"/>
    <mergeCell ref="AC397:AC402"/>
    <mergeCell ref="R399:R402"/>
    <mergeCell ref="J355:J361"/>
    <mergeCell ref="R357:R360"/>
    <mergeCell ref="AC361:AC366"/>
    <mergeCell ref="R363:R366"/>
    <mergeCell ref="O367:O373"/>
    <mergeCell ref="R369:R372"/>
    <mergeCell ref="AC373:AC378"/>
    <mergeCell ref="R375:R378"/>
    <mergeCell ref="J403:J410"/>
    <mergeCell ref="R405:R408"/>
    <mergeCell ref="AC409:AC414"/>
    <mergeCell ref="R411:R414"/>
    <mergeCell ref="O415:O421"/>
    <mergeCell ref="R417:R420"/>
    <mergeCell ref="AC421:AC426"/>
    <mergeCell ref="R423:R426"/>
    <mergeCell ref="J379:J384"/>
    <mergeCell ref="R381:R384"/>
    <mergeCell ref="AC385:AC390"/>
    <mergeCell ref="R387:R390"/>
    <mergeCell ref="J427:J432"/>
    <mergeCell ref="R429:R432"/>
    <mergeCell ref="AC433:AC438"/>
    <mergeCell ref="R435:R438"/>
    <mergeCell ref="E439:E444"/>
    <mergeCell ref="F439:F444"/>
    <mergeCell ref="N439:N446"/>
    <mergeCell ref="O439:O444"/>
    <mergeCell ref="R441:R444"/>
    <mergeCell ref="AC445:AC450"/>
    <mergeCell ref="R447:R450"/>
    <mergeCell ref="J451:J455"/>
    <mergeCell ref="R453:R456"/>
    <mergeCell ref="AC457:AC462"/>
    <mergeCell ref="R459:R462"/>
    <mergeCell ref="O463:O469"/>
    <mergeCell ref="R465:R468"/>
    <mergeCell ref="AC469:AC474"/>
    <mergeCell ref="R471:R474"/>
    <mergeCell ref="J475:J481"/>
    <mergeCell ref="R477:R480"/>
    <mergeCell ref="AC481:AC486"/>
    <mergeCell ref="R483:R486"/>
    <mergeCell ref="F487:F492"/>
    <mergeCell ref="N487:N496"/>
    <mergeCell ref="O487:O493"/>
    <mergeCell ref="R489:R492"/>
    <mergeCell ref="AC493:AC498"/>
    <mergeCell ref="R495:R498"/>
    <mergeCell ref="F535:F540"/>
    <mergeCell ref="N535:N545"/>
    <mergeCell ref="O535:O545"/>
    <mergeCell ref="R537:R540"/>
    <mergeCell ref="AC541:AC546"/>
    <mergeCell ref="R543:R546"/>
    <mergeCell ref="J499:J506"/>
    <mergeCell ref="R501:R504"/>
    <mergeCell ref="AC505:AC510"/>
    <mergeCell ref="R507:R510"/>
    <mergeCell ref="O511:O517"/>
    <mergeCell ref="R513:R516"/>
    <mergeCell ref="AC517:AC522"/>
    <mergeCell ref="R519:R522"/>
    <mergeCell ref="J547:J552"/>
    <mergeCell ref="R549:R552"/>
    <mergeCell ref="AC553:AC558"/>
    <mergeCell ref="R555:R558"/>
    <mergeCell ref="O559:O569"/>
    <mergeCell ref="R561:R564"/>
    <mergeCell ref="AC565:AC570"/>
    <mergeCell ref="R567:R570"/>
    <mergeCell ref="J523:J529"/>
    <mergeCell ref="R525:R528"/>
    <mergeCell ref="AC529:AC534"/>
    <mergeCell ref="R531:R534"/>
    <mergeCell ref="J571:J576"/>
    <mergeCell ref="R573:R576"/>
    <mergeCell ref="AC577:AC582"/>
    <mergeCell ref="R579:R582"/>
    <mergeCell ref="D583:D589"/>
    <mergeCell ref="E583:E587"/>
    <mergeCell ref="F583:F586"/>
    <mergeCell ref="N583:N593"/>
    <mergeCell ref="O583:O590"/>
    <mergeCell ref="W585:W586"/>
    <mergeCell ref="W587:W588"/>
    <mergeCell ref="AC589:AC594"/>
    <mergeCell ref="W591:W592"/>
    <mergeCell ref="W593:W594"/>
    <mergeCell ref="R595:R601"/>
    <mergeCell ref="S595:S603"/>
    <mergeCell ref="W597:W598"/>
    <mergeCell ref="W599:W600"/>
    <mergeCell ref="AC601:AC606"/>
    <mergeCell ref="W603:W604"/>
    <mergeCell ref="J619:J624"/>
    <mergeCell ref="W621:W622"/>
    <mergeCell ref="W623:W624"/>
    <mergeCell ref="AC625:AC630"/>
    <mergeCell ref="W627:W628"/>
    <mergeCell ref="W629:W630"/>
    <mergeCell ref="W605:W606"/>
    <mergeCell ref="S607:S613"/>
    <mergeCell ref="W609:W610"/>
    <mergeCell ref="W611:W612"/>
    <mergeCell ref="AC613:AC618"/>
    <mergeCell ref="W615:W616"/>
    <mergeCell ref="W617:W618"/>
    <mergeCell ref="S643:S649"/>
    <mergeCell ref="W645:W646"/>
    <mergeCell ref="W647:W648"/>
    <mergeCell ref="AC649:AC654"/>
    <mergeCell ref="W651:W652"/>
    <mergeCell ref="W653:W654"/>
    <mergeCell ref="R631:R641"/>
    <mergeCell ref="S631:S638"/>
    <mergeCell ref="W633:W634"/>
    <mergeCell ref="W635:W636"/>
    <mergeCell ref="AC637:AC642"/>
    <mergeCell ref="W639:W640"/>
    <mergeCell ref="W641:W642"/>
    <mergeCell ref="R667:R678"/>
    <mergeCell ref="S667:S674"/>
    <mergeCell ref="W669:W670"/>
    <mergeCell ref="W671:W672"/>
    <mergeCell ref="AC673:AC678"/>
    <mergeCell ref="W675:W676"/>
    <mergeCell ref="W677:W678"/>
    <mergeCell ref="O655:O663"/>
    <mergeCell ref="W657:W658"/>
    <mergeCell ref="W659:W660"/>
    <mergeCell ref="AC661:AC666"/>
    <mergeCell ref="W663:W664"/>
    <mergeCell ref="W665:W666"/>
    <mergeCell ref="J691:J695"/>
    <mergeCell ref="W693:W694"/>
    <mergeCell ref="W695:W696"/>
    <mergeCell ref="AC697:AC702"/>
    <mergeCell ref="W699:W700"/>
    <mergeCell ref="W701:W702"/>
    <mergeCell ref="S679:S686"/>
    <mergeCell ref="W681:W682"/>
    <mergeCell ref="W683:W684"/>
    <mergeCell ref="AC685:AC690"/>
    <mergeCell ref="W687:W688"/>
    <mergeCell ref="W689:W690"/>
    <mergeCell ref="S715:S723"/>
    <mergeCell ref="W717:W718"/>
    <mergeCell ref="W719:W720"/>
    <mergeCell ref="AC721:AC726"/>
    <mergeCell ref="W723:W724"/>
    <mergeCell ref="W725:W726"/>
    <mergeCell ref="R703:R713"/>
    <mergeCell ref="S703:S710"/>
    <mergeCell ref="W705:W706"/>
    <mergeCell ref="W707:W708"/>
    <mergeCell ref="AC709:AC714"/>
    <mergeCell ref="W711:W712"/>
    <mergeCell ref="W713:W714"/>
    <mergeCell ref="F727:F732"/>
    <mergeCell ref="N727:N744"/>
    <mergeCell ref="O727:O737"/>
    <mergeCell ref="W729:W730"/>
    <mergeCell ref="W731:W732"/>
    <mergeCell ref="AC733:AC738"/>
    <mergeCell ref="W735:W736"/>
    <mergeCell ref="W737:W738"/>
    <mergeCell ref="R739:R747"/>
    <mergeCell ref="S739:S746"/>
    <mergeCell ref="W761:W762"/>
    <mergeCell ref="J763:J769"/>
    <mergeCell ref="W765:W766"/>
    <mergeCell ref="W767:W768"/>
    <mergeCell ref="AC769:AC774"/>
    <mergeCell ref="W771:W772"/>
    <mergeCell ref="W773:W774"/>
    <mergeCell ref="W741:W742"/>
    <mergeCell ref="W743:W744"/>
    <mergeCell ref="AC745:AC750"/>
    <mergeCell ref="W747:W748"/>
    <mergeCell ref="W749:W750"/>
    <mergeCell ref="S751:S758"/>
    <mergeCell ref="W753:W754"/>
    <mergeCell ref="W755:W756"/>
    <mergeCell ref="AC757:AC762"/>
    <mergeCell ref="W759:W760"/>
    <mergeCell ref="S787:S791"/>
    <mergeCell ref="W789:W790"/>
    <mergeCell ref="W791:W792"/>
    <mergeCell ref="AC793:AC798"/>
    <mergeCell ref="W795:W796"/>
    <mergeCell ref="W797:W798"/>
    <mergeCell ref="R775:R781"/>
    <mergeCell ref="S775:S780"/>
    <mergeCell ref="W777:W778"/>
    <mergeCell ref="W779:W780"/>
    <mergeCell ref="AC781:AC786"/>
    <mergeCell ref="W783:W784"/>
    <mergeCell ref="W785:W786"/>
    <mergeCell ref="R811:R816"/>
    <mergeCell ref="S811:S816"/>
    <mergeCell ref="W813:W814"/>
    <mergeCell ref="W815:W816"/>
    <mergeCell ref="AC817:AC822"/>
    <mergeCell ref="W819:W820"/>
    <mergeCell ref="W821:W822"/>
    <mergeCell ref="O799:O808"/>
    <mergeCell ref="W801:W802"/>
    <mergeCell ref="W803:W804"/>
    <mergeCell ref="AC805:AC810"/>
    <mergeCell ref="W807:W808"/>
    <mergeCell ref="W809:W810"/>
    <mergeCell ref="J835:J841"/>
    <mergeCell ref="W837:W838"/>
    <mergeCell ref="W839:W840"/>
    <mergeCell ref="AC841:AC846"/>
    <mergeCell ref="W843:W844"/>
    <mergeCell ref="W845:W846"/>
    <mergeCell ref="S823:S829"/>
    <mergeCell ref="W825:W826"/>
    <mergeCell ref="W827:W828"/>
    <mergeCell ref="AC829:AC834"/>
    <mergeCell ref="W831:W832"/>
    <mergeCell ref="W833:W834"/>
    <mergeCell ref="S859:S870"/>
    <mergeCell ref="W861:W862"/>
    <mergeCell ref="W863:W864"/>
    <mergeCell ref="AC865:AC870"/>
    <mergeCell ref="W867:W868"/>
    <mergeCell ref="W869:W870"/>
    <mergeCell ref="R847:R855"/>
    <mergeCell ref="S847:S853"/>
    <mergeCell ref="W849:W850"/>
    <mergeCell ref="W851:W852"/>
    <mergeCell ref="AC853:AC858"/>
    <mergeCell ref="W855:W856"/>
    <mergeCell ref="W857:W858"/>
    <mergeCell ref="R883:R887"/>
    <mergeCell ref="S883:S888"/>
    <mergeCell ref="W885:W886"/>
    <mergeCell ref="W887:W888"/>
    <mergeCell ref="AC889:AC894"/>
    <mergeCell ref="W891:W892"/>
    <mergeCell ref="W893:W894"/>
    <mergeCell ref="F871:F872"/>
    <mergeCell ref="N871:N878"/>
    <mergeCell ref="O871:O876"/>
    <mergeCell ref="W873:W874"/>
    <mergeCell ref="W875:W876"/>
    <mergeCell ref="AC877:AC882"/>
    <mergeCell ref="W879:W880"/>
    <mergeCell ref="W881:W882"/>
    <mergeCell ref="J907:J909"/>
    <mergeCell ref="W909:W910"/>
    <mergeCell ref="W911:W912"/>
    <mergeCell ref="AC913:AC918"/>
    <mergeCell ref="W915:W916"/>
    <mergeCell ref="W917:W918"/>
    <mergeCell ref="S895:S906"/>
    <mergeCell ref="W897:W898"/>
    <mergeCell ref="W899:W900"/>
    <mergeCell ref="AC901:AC906"/>
    <mergeCell ref="W903:W904"/>
    <mergeCell ref="W905:W906"/>
    <mergeCell ref="S931:S940"/>
    <mergeCell ref="W933:W934"/>
    <mergeCell ref="W935:W936"/>
    <mergeCell ref="AC937:AC942"/>
    <mergeCell ref="W939:W940"/>
    <mergeCell ref="W941:W942"/>
    <mergeCell ref="R919:R926"/>
    <mergeCell ref="S919:S925"/>
    <mergeCell ref="W921:W922"/>
    <mergeCell ref="W923:W924"/>
    <mergeCell ref="AC925:AC930"/>
    <mergeCell ref="W927:W928"/>
    <mergeCell ref="W929:W930"/>
    <mergeCell ref="R955:R963"/>
    <mergeCell ref="S955:S964"/>
    <mergeCell ref="W957:W958"/>
    <mergeCell ref="W959:W960"/>
    <mergeCell ref="AC961:AC966"/>
    <mergeCell ref="W963:W964"/>
    <mergeCell ref="W965:W966"/>
    <mergeCell ref="O943:O949"/>
    <mergeCell ref="W945:W946"/>
    <mergeCell ref="W947:W948"/>
    <mergeCell ref="AC949:AC954"/>
    <mergeCell ref="W951:W952"/>
    <mergeCell ref="W953:W954"/>
    <mergeCell ref="W969:W970"/>
    <mergeCell ref="W971:W972"/>
    <mergeCell ref="AC973:AC978"/>
    <mergeCell ref="W975:W976"/>
    <mergeCell ref="W977:W978"/>
    <mergeCell ref="J979:J986"/>
    <mergeCell ref="W981:W982"/>
    <mergeCell ref="W983:W984"/>
    <mergeCell ref="AC985:AC990"/>
    <mergeCell ref="W987:W988"/>
    <mergeCell ref="S1003:S1014"/>
    <mergeCell ref="W1005:W1006"/>
    <mergeCell ref="W1007:W1008"/>
    <mergeCell ref="AC1009:AC1014"/>
    <mergeCell ref="W1011:W1012"/>
    <mergeCell ref="W1013:W1014"/>
    <mergeCell ref="W989:W990"/>
    <mergeCell ref="R991:R999"/>
    <mergeCell ref="S991:S998"/>
    <mergeCell ref="W993:W994"/>
    <mergeCell ref="W995:W996"/>
    <mergeCell ref="AC997:AC1002"/>
    <mergeCell ref="W999:W1000"/>
    <mergeCell ref="W1001:W1002"/>
    <mergeCell ref="R1027:R1035"/>
    <mergeCell ref="S1027:S1034"/>
    <mergeCell ref="W1029:W1030"/>
    <mergeCell ref="W1031:W1032"/>
    <mergeCell ref="AC1033:AC1038"/>
    <mergeCell ref="W1035:W1036"/>
    <mergeCell ref="W1037:W1038"/>
    <mergeCell ref="E1015:E1021"/>
    <mergeCell ref="F1015:F1019"/>
    <mergeCell ref="N1015:N1023"/>
    <mergeCell ref="O1015:O1023"/>
    <mergeCell ref="W1017:W1018"/>
    <mergeCell ref="W1019:W1020"/>
    <mergeCell ref="S1039:S1050"/>
    <mergeCell ref="W1041:W1042"/>
    <mergeCell ref="W1043:W1044"/>
    <mergeCell ref="AC1045:AC1050"/>
    <mergeCell ref="W1047:W1048"/>
    <mergeCell ref="W1049:W1050"/>
    <mergeCell ref="AC1021:AC1026"/>
    <mergeCell ref="W1023:W1024"/>
    <mergeCell ref="W1025:W1026"/>
    <mergeCell ref="R1063:R1069"/>
    <mergeCell ref="S1063:S1069"/>
    <mergeCell ref="W1065:W1066"/>
    <mergeCell ref="W1067:W1068"/>
    <mergeCell ref="AC1069:AC1074"/>
    <mergeCell ref="W1071:W1072"/>
    <mergeCell ref="W1073:W1074"/>
    <mergeCell ref="J1051:J1055"/>
    <mergeCell ref="W1053:W1054"/>
    <mergeCell ref="W1055:W1056"/>
    <mergeCell ref="AC1057:AC1062"/>
    <mergeCell ref="W1059:W1060"/>
    <mergeCell ref="W1061:W1062"/>
    <mergeCell ref="O1087:O1093"/>
    <mergeCell ref="W1089:W1090"/>
    <mergeCell ref="W1091:W1092"/>
    <mergeCell ref="AC1093:AC1098"/>
    <mergeCell ref="W1095:W1096"/>
    <mergeCell ref="W1097:W1098"/>
    <mergeCell ref="S1075:S1084"/>
    <mergeCell ref="W1077:W1078"/>
    <mergeCell ref="W1079:W1080"/>
    <mergeCell ref="AC1081:AC1086"/>
    <mergeCell ref="W1083:W1084"/>
    <mergeCell ref="W1085:W1086"/>
    <mergeCell ref="S1111:S1122"/>
    <mergeCell ref="W1113:W1114"/>
    <mergeCell ref="W1115:W1116"/>
    <mergeCell ref="AC1117:AC1122"/>
    <mergeCell ref="W1119:W1120"/>
    <mergeCell ref="W1121:W1122"/>
    <mergeCell ref="R1099:R1106"/>
    <mergeCell ref="S1099:S1105"/>
    <mergeCell ref="W1101:W1102"/>
    <mergeCell ref="W1103:W1104"/>
    <mergeCell ref="AC1105:AC1110"/>
    <mergeCell ref="W1107:W1108"/>
    <mergeCell ref="W1109:W1110"/>
    <mergeCell ref="R1135:R1145"/>
    <mergeCell ref="S1135:S1141"/>
    <mergeCell ref="W1137:W1138"/>
    <mergeCell ref="W1139:W1140"/>
    <mergeCell ref="AC1141:AC1146"/>
    <mergeCell ref="W1143:W1144"/>
    <mergeCell ref="W1145:W1146"/>
    <mergeCell ref="J1123:J1127"/>
    <mergeCell ref="W1125:W1126"/>
    <mergeCell ref="W1127:W1128"/>
    <mergeCell ref="AC1129:AC1134"/>
    <mergeCell ref="W1131:W1132"/>
    <mergeCell ref="W1133:W1134"/>
    <mergeCell ref="F1159:F1165"/>
    <mergeCell ref="N1159:N1168"/>
    <mergeCell ref="O1159:O1165"/>
    <mergeCell ref="W1161:W1162"/>
    <mergeCell ref="W1163:W1164"/>
    <mergeCell ref="AC1165:AC1170"/>
    <mergeCell ref="W1167:W1168"/>
    <mergeCell ref="W1169:W1170"/>
    <mergeCell ref="S1147:S1152"/>
    <mergeCell ref="W1149:W1150"/>
    <mergeCell ref="W1151:W1152"/>
    <mergeCell ref="AC1153:AC1158"/>
    <mergeCell ref="W1155:W1156"/>
    <mergeCell ref="W1157:W1158"/>
    <mergeCell ref="S1183:S1189"/>
    <mergeCell ref="W1185:W1186"/>
    <mergeCell ref="W1187:W1188"/>
    <mergeCell ref="AC1189:AC1194"/>
    <mergeCell ref="W1191:W1192"/>
    <mergeCell ref="W1193:W1194"/>
    <mergeCell ref="R1171:R1181"/>
    <mergeCell ref="S1171:S1180"/>
    <mergeCell ref="W1173:W1174"/>
    <mergeCell ref="W1175:W1176"/>
    <mergeCell ref="AC1177:AC1182"/>
    <mergeCell ref="W1179:W1180"/>
    <mergeCell ref="W1181:W1182"/>
    <mergeCell ref="R1207:R1213"/>
    <mergeCell ref="S1207:S1212"/>
    <mergeCell ref="W1209:W1210"/>
    <mergeCell ref="W1211:W1212"/>
    <mergeCell ref="AC1213:AC1218"/>
    <mergeCell ref="W1215:W1216"/>
    <mergeCell ref="W1217:W1218"/>
    <mergeCell ref="J1195:J1198"/>
    <mergeCell ref="W1197:W1198"/>
    <mergeCell ref="W1199:W1200"/>
    <mergeCell ref="AC1201:AC1206"/>
    <mergeCell ref="W1203:W1204"/>
    <mergeCell ref="W1205:W1206"/>
    <mergeCell ref="O1231:O1236"/>
    <mergeCell ref="W1233:W1234"/>
    <mergeCell ref="W1235:W1236"/>
    <mergeCell ref="AC1237:AC1242"/>
    <mergeCell ref="W1239:W1240"/>
    <mergeCell ref="W1241:W1242"/>
    <mergeCell ref="S1219:S1230"/>
    <mergeCell ref="W1221:W1222"/>
    <mergeCell ref="W1223:W1224"/>
    <mergeCell ref="AC1225:AC1230"/>
    <mergeCell ref="W1227:W1228"/>
    <mergeCell ref="W1229:W1230"/>
    <mergeCell ref="S1255:S1266"/>
    <mergeCell ref="W1257:W1258"/>
    <mergeCell ref="W1259:W1260"/>
    <mergeCell ref="AC1261:AC1266"/>
    <mergeCell ref="W1263:W1264"/>
    <mergeCell ref="W1265:W1266"/>
    <mergeCell ref="R1243:R1251"/>
    <mergeCell ref="S1243:S1249"/>
    <mergeCell ref="W1245:W1246"/>
    <mergeCell ref="W1247:W1248"/>
    <mergeCell ref="AC1249:AC1254"/>
    <mergeCell ref="W1251:W1252"/>
    <mergeCell ref="W1253:W1254"/>
    <mergeCell ref="R1279:R1287"/>
    <mergeCell ref="S1279:S1286"/>
    <mergeCell ref="W1281:W1282"/>
    <mergeCell ref="W1283:W1284"/>
    <mergeCell ref="AC1285:AC1290"/>
    <mergeCell ref="W1287:W1288"/>
    <mergeCell ref="W1289:W1290"/>
    <mergeCell ref="J1267:J1273"/>
    <mergeCell ref="W1269:W1270"/>
    <mergeCell ref="W1271:W1272"/>
    <mergeCell ref="AC1273:AC1278"/>
    <mergeCell ref="W1275:W1276"/>
    <mergeCell ref="W1277:W1278"/>
    <mergeCell ref="S1291:S1302"/>
    <mergeCell ref="AC1297:AC1302"/>
    <mergeCell ref="F1303:F1312"/>
    <mergeCell ref="N1303:N1312"/>
    <mergeCell ref="O1303:O1310"/>
    <mergeCell ref="W1305:W1306"/>
    <mergeCell ref="W1307:W1308"/>
    <mergeCell ref="AC1309:AC1314"/>
    <mergeCell ref="W1311:W1312"/>
    <mergeCell ref="W1313:W1314"/>
    <mergeCell ref="W1301:W1302"/>
    <mergeCell ref="W1299:W1300"/>
    <mergeCell ref="W1295:W1296"/>
    <mergeCell ref="W1293:W1294"/>
    <mergeCell ref="S1327:S1338"/>
    <mergeCell ref="W1329:W1330"/>
    <mergeCell ref="W1331:W1332"/>
    <mergeCell ref="AC1333:AC1338"/>
    <mergeCell ref="W1335:W1336"/>
    <mergeCell ref="W1337:W1338"/>
    <mergeCell ref="R1315:R1325"/>
    <mergeCell ref="S1315:S1322"/>
    <mergeCell ref="W1317:W1318"/>
    <mergeCell ref="W1319:W1320"/>
    <mergeCell ref="AC1321:AC1326"/>
    <mergeCell ref="W1323:W1324"/>
    <mergeCell ref="W1325:W1326"/>
    <mergeCell ref="R1351:R1358"/>
    <mergeCell ref="S1351:S1359"/>
    <mergeCell ref="W1353:W1354"/>
    <mergeCell ref="W1355:W1356"/>
    <mergeCell ref="AC1357:AC1362"/>
    <mergeCell ref="W1359:W1360"/>
    <mergeCell ref="W1361:W1362"/>
    <mergeCell ref="J1339:J1344"/>
    <mergeCell ref="W1341:W1342"/>
    <mergeCell ref="W1343:W1344"/>
    <mergeCell ref="AC1345:AC1350"/>
    <mergeCell ref="W1347:W1348"/>
    <mergeCell ref="W1349:W1350"/>
    <mergeCell ref="O1375:O1382"/>
    <mergeCell ref="W1377:W1378"/>
    <mergeCell ref="W1379:W1380"/>
    <mergeCell ref="AC1381:AC1386"/>
    <mergeCell ref="W1383:W1384"/>
    <mergeCell ref="W1385:W1386"/>
    <mergeCell ref="S1363:S1368"/>
    <mergeCell ref="W1365:W1366"/>
    <mergeCell ref="W1367:W1368"/>
    <mergeCell ref="AC1369:AC1374"/>
    <mergeCell ref="W1371:W1372"/>
    <mergeCell ref="W1373:W1374"/>
    <mergeCell ref="R1387:R1400"/>
    <mergeCell ref="S1387:S1398"/>
    <mergeCell ref="W1389:W1390"/>
    <mergeCell ref="W1391:W1392"/>
    <mergeCell ref="AC1393:AC1398"/>
    <mergeCell ref="W1395:W1396"/>
    <mergeCell ref="W1397:W1398"/>
    <mergeCell ref="S1399:S1410"/>
    <mergeCell ref="W1401:W1402"/>
    <mergeCell ref="W1403:W1404"/>
    <mergeCell ref="AC1405:AC1410"/>
    <mergeCell ref="W1407:W1408"/>
    <mergeCell ref="W1409:W1410"/>
    <mergeCell ref="J1411:J1417"/>
    <mergeCell ref="W1413:W1414"/>
    <mergeCell ref="W1415:W1416"/>
    <mergeCell ref="AC1417:AC1422"/>
    <mergeCell ref="W1419:W1420"/>
    <mergeCell ref="W1421:W1422"/>
    <mergeCell ref="S1435:S1446"/>
    <mergeCell ref="W1437:W1438"/>
    <mergeCell ref="W1439:W1440"/>
    <mergeCell ref="AC1441:AC1446"/>
    <mergeCell ref="W1443:W1444"/>
    <mergeCell ref="W1445:W1446"/>
    <mergeCell ref="R1423:R1432"/>
    <mergeCell ref="S1423:S1434"/>
    <mergeCell ref="W1425:W1426"/>
    <mergeCell ref="W1427:W1428"/>
    <mergeCell ref="AC1429:AC1434"/>
    <mergeCell ref="W1431:W1432"/>
    <mergeCell ref="W1433:W1434"/>
    <mergeCell ref="S1449:S1450"/>
    <mergeCell ref="S1451:S1452"/>
    <mergeCell ref="O1453:O1458"/>
    <mergeCell ref="R1455:R1458"/>
    <mergeCell ref="S1455:S1456"/>
    <mergeCell ref="F1459:F1461"/>
    <mergeCell ref="N1459:N1468"/>
    <mergeCell ref="O1459:O1463"/>
    <mergeCell ref="D1447:D1456"/>
    <mergeCell ref="E1447:E1454"/>
    <mergeCell ref="F1447:F1452"/>
    <mergeCell ref="N1447:N1458"/>
    <mergeCell ref="O1447:O1452"/>
    <mergeCell ref="R1449:R1452"/>
    <mergeCell ref="S1457:S1458"/>
    <mergeCell ref="W1461:W1462"/>
    <mergeCell ref="W1463:W1464"/>
    <mergeCell ref="R1465:R1472"/>
    <mergeCell ref="S1465:S1470"/>
    <mergeCell ref="W1467:W1468"/>
    <mergeCell ref="W1469:W1470"/>
    <mergeCell ref="S1471:S1476"/>
    <mergeCell ref="W1473:W1474"/>
    <mergeCell ref="W1475:W1476"/>
    <mergeCell ref="S1489:S1494"/>
    <mergeCell ref="W1491:W1492"/>
    <mergeCell ref="W1493:W1494"/>
    <mergeCell ref="O1477:O1484"/>
    <mergeCell ref="W1479:W1480"/>
    <mergeCell ref="W1481:W1482"/>
    <mergeCell ref="R1483:R1488"/>
    <mergeCell ref="S1483:S1488"/>
    <mergeCell ref="W1485:W1486"/>
    <mergeCell ref="W1487:W1488"/>
  </mergeCells>
  <phoneticPr fontId="1"/>
  <printOptions horizontalCentered="1"/>
  <pageMargins left="0.39370078740157483" right="0.39370078740157483" top="0.62992125984251968" bottom="0.39370078740157483" header="0.51181102362204722" footer="0.31496062992125984"/>
  <pageSetup paperSize="9" scale="42" fitToHeight="0" orientation="portrait" r:id="rId1"/>
  <headerFooter>
    <oddHeader>&amp;R&amp;9放課後等デイ</oddHeader>
    <oddFooter>&amp;C&amp;14&amp;P</oddFooter>
  </headerFooter>
  <rowBreaks count="14" manualBreakCount="14">
    <brk id="102" max="32" man="1"/>
    <brk id="198" max="32" man="1"/>
    <brk id="294" max="32" man="1"/>
    <brk id="390" max="32" man="1"/>
    <brk id="486" max="32" man="1"/>
    <brk id="582" max="32" man="1"/>
    <brk id="690" max="32" man="1"/>
    <brk id="798" max="32" man="1"/>
    <brk id="906" max="32" man="1"/>
    <brk id="1014" max="32" man="1"/>
    <brk id="1122" max="32" man="1"/>
    <brk id="1230" max="32" man="1"/>
    <brk id="1338" max="32" man="1"/>
    <brk id="1446" max="32"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sheetPr>
  <dimension ref="A1:AH1533"/>
  <sheetViews>
    <sheetView view="pageBreakPreview" zoomScaleNormal="100" zoomScaleSheetLayoutView="100" workbookViewId="0">
      <pane xSplit="3" ySplit="6" topLeftCell="D645" activePane="bottomRight" state="frozen"/>
      <selection pane="topRight"/>
      <selection pane="bottomLeft"/>
      <selection pane="bottomRight"/>
    </sheetView>
  </sheetViews>
  <sheetFormatPr defaultColWidth="9" defaultRowHeight="17.100000000000001" customHeight="1"/>
  <cols>
    <col min="1" max="1" width="4" style="206" customWidth="1"/>
    <col min="2" max="2" width="8.125" style="206" customWidth="1"/>
    <col min="3" max="3" width="41" style="207" customWidth="1"/>
    <col min="4" max="6" width="6.625" style="1203" customWidth="1"/>
    <col min="7" max="7" width="4.625" style="1204" bestFit="1" customWidth="1"/>
    <col min="8" max="8" width="4.375" style="1204" customWidth="1"/>
    <col min="9" max="9" width="4.25" style="1204" customWidth="1"/>
    <col min="10" max="10" width="6.625" style="1204" customWidth="1"/>
    <col min="11" max="11" width="2.625" style="1203" customWidth="1"/>
    <col min="12" max="12" width="9.125" style="1205" bestFit="1" customWidth="1"/>
    <col min="13" max="13" width="4.25" style="1203" customWidth="1"/>
    <col min="14" max="14" width="6.625" style="1203" customWidth="1"/>
    <col min="15" max="15" width="6.625" style="1230" customWidth="1"/>
    <col min="16" max="16" width="3.375" style="1230" bestFit="1" customWidth="1"/>
    <col min="17" max="17" width="4.625" style="1230" bestFit="1" customWidth="1"/>
    <col min="18" max="18" width="6.625" style="1205" customWidth="1"/>
    <col min="19" max="19" width="9" style="1205" customWidth="1"/>
    <col min="20" max="20" width="3.375" style="1203" bestFit="1" customWidth="1"/>
    <col min="21" max="21" width="4.625" style="1203" bestFit="1" customWidth="1"/>
    <col min="22" max="22" width="3.75" style="1203" customWidth="1"/>
    <col min="23" max="23" width="9" style="1203" customWidth="1"/>
    <col min="24" max="24" width="2.625" style="1203" customWidth="1"/>
    <col min="25" max="25" width="3.875" style="1205" customWidth="1"/>
    <col min="26" max="26" width="18.125" style="1205" bestFit="1" customWidth="1"/>
    <col min="27" max="27" width="3" style="1205" customWidth="1"/>
    <col min="28" max="28" width="4.375" style="1205" customWidth="1"/>
    <col min="29" max="29" width="6" style="1205" customWidth="1"/>
    <col min="30" max="30" width="2.625" style="1205" bestFit="1" customWidth="1"/>
    <col min="31" max="31" width="5.375" style="1205" bestFit="1" customWidth="1"/>
    <col min="32" max="32" width="6.5" style="206" customWidth="1"/>
    <col min="33" max="33" width="8.625" style="206" customWidth="1"/>
    <col min="34" max="34" width="2.75" style="206" customWidth="1"/>
    <col min="35" max="16384" width="9" style="206"/>
  </cols>
  <sheetData>
    <row r="1" spans="1:34" ht="17.100000000000001" customHeight="1">
      <c r="A1" s="205"/>
      <c r="O1" s="1203"/>
      <c r="P1" s="1203"/>
      <c r="Q1" s="1203"/>
      <c r="AC1" s="1203"/>
      <c r="AD1" s="1203"/>
      <c r="AE1" s="1203"/>
    </row>
    <row r="2" spans="1:34" ht="17.100000000000001" customHeight="1">
      <c r="A2" s="205"/>
      <c r="O2" s="1203"/>
      <c r="P2" s="1203"/>
      <c r="Q2" s="1203"/>
      <c r="AC2" s="1203"/>
      <c r="AD2" s="1203"/>
      <c r="AE2" s="1203"/>
    </row>
    <row r="3" spans="1:34" ht="17.100000000000001" customHeight="1">
      <c r="A3" s="205"/>
      <c r="O3" s="1203"/>
      <c r="P3" s="1203"/>
      <c r="Q3" s="1203"/>
      <c r="AC3" s="1203"/>
      <c r="AD3" s="1203"/>
      <c r="AE3" s="1203"/>
    </row>
    <row r="4" spans="1:34" ht="17.100000000000001" customHeight="1">
      <c r="A4" s="205"/>
      <c r="B4" s="893" t="s">
        <v>15683</v>
      </c>
      <c r="C4" s="531"/>
      <c r="D4" s="1324"/>
      <c r="E4" s="1324"/>
      <c r="O4" s="1203"/>
      <c r="P4" s="1203"/>
      <c r="Q4" s="1203"/>
      <c r="AC4" s="1203"/>
      <c r="AD4" s="1203"/>
      <c r="AE4" s="1203"/>
    </row>
    <row r="5" spans="1:34" ht="17.100000000000001" customHeight="1">
      <c r="A5" s="220" t="s">
        <v>92</v>
      </c>
      <c r="B5" s="221"/>
      <c r="C5" s="222" t="s">
        <v>2</v>
      </c>
      <c r="D5" s="1282"/>
      <c r="E5" s="1206"/>
      <c r="F5" s="1206"/>
      <c r="G5" s="664"/>
      <c r="H5" s="664"/>
      <c r="I5" s="664"/>
      <c r="J5" s="1207" t="s">
        <v>112</v>
      </c>
      <c r="K5" s="1206"/>
      <c r="L5" s="1208"/>
      <c r="M5" s="1206"/>
      <c r="N5" s="1206"/>
      <c r="O5" s="1206"/>
      <c r="P5" s="1206"/>
      <c r="Q5" s="1206"/>
      <c r="R5" s="1208"/>
      <c r="S5" s="1208"/>
      <c r="T5" s="1206"/>
      <c r="U5" s="1206"/>
      <c r="V5" s="1206"/>
      <c r="W5" s="1206"/>
      <c r="X5" s="1206"/>
      <c r="Y5" s="1208"/>
      <c r="Z5" s="1208"/>
      <c r="AA5" s="1208"/>
      <c r="AB5" s="1208"/>
      <c r="AC5" s="1208"/>
      <c r="AD5" s="1208"/>
      <c r="AE5" s="1283"/>
      <c r="AF5" s="223" t="s">
        <v>4</v>
      </c>
      <c r="AG5" s="223" t="s">
        <v>5</v>
      </c>
      <c r="AH5" s="209"/>
    </row>
    <row r="6" spans="1:34" ht="17.100000000000001" customHeight="1">
      <c r="A6" s="224" t="s">
        <v>6</v>
      </c>
      <c r="B6" s="225" t="s">
        <v>7</v>
      </c>
      <c r="C6" s="226"/>
      <c r="D6" s="1249"/>
      <c r="E6" s="1209"/>
      <c r="F6" s="1209"/>
      <c r="G6" s="667"/>
      <c r="H6" s="667"/>
      <c r="I6" s="667"/>
      <c r="J6" s="667"/>
      <c r="K6" s="1209"/>
      <c r="L6" s="1210"/>
      <c r="M6" s="1209"/>
      <c r="N6" s="1209"/>
      <c r="O6" s="1209"/>
      <c r="P6" s="1209"/>
      <c r="Q6" s="1209"/>
      <c r="R6" s="1210"/>
      <c r="S6" s="1210"/>
      <c r="T6" s="1209"/>
      <c r="U6" s="1209"/>
      <c r="V6" s="1209"/>
      <c r="W6" s="1209"/>
      <c r="X6" s="1209"/>
      <c r="Y6" s="1210"/>
      <c r="Z6" s="1210"/>
      <c r="AA6" s="1210"/>
      <c r="AB6" s="1210"/>
      <c r="AC6" s="1210"/>
      <c r="AD6" s="1210"/>
      <c r="AE6" s="1284"/>
      <c r="AF6" s="228" t="s">
        <v>8</v>
      </c>
      <c r="AG6" s="228" t="s">
        <v>9</v>
      </c>
      <c r="AH6" s="209"/>
    </row>
    <row r="7" spans="1:34" ht="17.100000000000001" customHeight="1">
      <c r="A7" s="243">
        <v>63</v>
      </c>
      <c r="B7" s="351" t="s">
        <v>15684</v>
      </c>
      <c r="C7" s="870" t="s">
        <v>15685</v>
      </c>
      <c r="D7" s="1749" t="s">
        <v>11554</v>
      </c>
      <c r="E7" s="1749" t="s">
        <v>11555</v>
      </c>
      <c r="F7" s="1580" t="s">
        <v>11633</v>
      </c>
      <c r="G7" s="633"/>
      <c r="H7" s="633"/>
      <c r="I7" s="1095"/>
      <c r="J7" s="601"/>
      <c r="K7" s="602"/>
      <c r="L7" s="1319"/>
      <c r="M7" s="602"/>
      <c r="N7" s="1828" t="s">
        <v>15686</v>
      </c>
      <c r="O7" s="1593" t="s">
        <v>15687</v>
      </c>
      <c r="P7" s="602"/>
      <c r="Q7" s="1286"/>
      <c r="R7" s="670"/>
      <c r="S7" s="670"/>
      <c r="T7" s="602"/>
      <c r="U7" s="602"/>
      <c r="V7" s="602"/>
      <c r="W7" s="602"/>
      <c r="X7" s="670"/>
      <c r="Y7" s="1320"/>
      <c r="Z7" s="1358"/>
      <c r="AA7" s="1215"/>
      <c r="AB7" s="1215"/>
      <c r="AC7" s="1215"/>
      <c r="AD7" s="1215"/>
      <c r="AE7" s="1294"/>
      <c r="AF7" s="391">
        <f>ROUND(G8*Q8,0)</f>
        <v>459</v>
      </c>
      <c r="AG7" s="1847" t="s">
        <v>131</v>
      </c>
    </row>
    <row r="8" spans="1:34" ht="17.100000000000001" customHeight="1">
      <c r="A8" s="243">
        <v>63</v>
      </c>
      <c r="B8" s="351" t="s">
        <v>15688</v>
      </c>
      <c r="C8" s="870" t="s">
        <v>15689</v>
      </c>
      <c r="D8" s="1843"/>
      <c r="E8" s="1843"/>
      <c r="F8" s="1845"/>
      <c r="G8" s="1328">
        <v>656</v>
      </c>
      <c r="H8" s="605" t="s">
        <v>18</v>
      </c>
      <c r="I8" s="744"/>
      <c r="J8" s="604"/>
      <c r="K8" s="605"/>
      <c r="L8" s="1321"/>
      <c r="M8" s="605"/>
      <c r="N8" s="1829"/>
      <c r="O8" s="1834"/>
      <c r="P8" s="1250" t="s">
        <v>163</v>
      </c>
      <c r="Q8" s="1291">
        <v>0.7</v>
      </c>
      <c r="R8" s="1225"/>
      <c r="S8" s="1225"/>
      <c r="T8" s="807"/>
      <c r="U8" s="807"/>
      <c r="V8" s="807"/>
      <c r="W8" s="807"/>
      <c r="X8" s="1225"/>
      <c r="Y8" s="1322"/>
      <c r="Z8" s="1233" t="s">
        <v>4700</v>
      </c>
      <c r="AA8" s="670" t="s">
        <v>163</v>
      </c>
      <c r="AB8" s="1293">
        <v>0.85</v>
      </c>
      <c r="AC8" s="1215"/>
      <c r="AD8" s="1215"/>
      <c r="AE8" s="1294"/>
      <c r="AF8" s="391">
        <f>ROUND(ROUND(G8*Q8,0)*AB8,0)</f>
        <v>390</v>
      </c>
      <c r="AG8" s="1848"/>
    </row>
    <row r="9" spans="1:34" ht="17.100000000000001" customHeight="1">
      <c r="A9" s="243">
        <v>63</v>
      </c>
      <c r="B9" s="351" t="s">
        <v>15690</v>
      </c>
      <c r="C9" s="870" t="s">
        <v>15691</v>
      </c>
      <c r="D9" s="1843"/>
      <c r="E9" s="1843"/>
      <c r="F9" s="1845"/>
      <c r="G9" s="638"/>
      <c r="H9" s="638"/>
      <c r="I9" s="744"/>
      <c r="J9" s="646"/>
      <c r="K9" s="748"/>
      <c r="L9" s="748"/>
      <c r="M9" s="1296"/>
      <c r="N9" s="1829"/>
      <c r="O9" s="1834"/>
      <c r="P9" s="1296"/>
      <c r="Q9" s="1297"/>
      <c r="R9" s="1749" t="s">
        <v>11559</v>
      </c>
      <c r="S9" s="1106" t="s">
        <v>162</v>
      </c>
      <c r="T9" s="602"/>
      <c r="U9" s="602"/>
      <c r="V9" s="602"/>
      <c r="W9" s="602"/>
      <c r="X9" s="670" t="s">
        <v>163</v>
      </c>
      <c r="Y9" s="1305">
        <v>0.7</v>
      </c>
      <c r="Z9" s="1358"/>
      <c r="AA9" s="1215"/>
      <c r="AB9" s="1215"/>
      <c r="AC9" s="1215"/>
      <c r="AD9" s="1215"/>
      <c r="AE9" s="1294"/>
      <c r="AF9" s="391">
        <f>ROUND(ROUND(G8*Q8,0)*Y9,0)</f>
        <v>321</v>
      </c>
      <c r="AG9" s="1848"/>
    </row>
    <row r="10" spans="1:34" ht="17.100000000000001" customHeight="1">
      <c r="A10" s="243">
        <v>63</v>
      </c>
      <c r="B10" s="351" t="s">
        <v>15692</v>
      </c>
      <c r="C10" s="870" t="s">
        <v>15693</v>
      </c>
      <c r="D10" s="1843"/>
      <c r="E10" s="1843"/>
      <c r="F10" s="637"/>
      <c r="G10" s="638"/>
      <c r="H10" s="638"/>
      <c r="I10" s="744"/>
      <c r="J10" s="646"/>
      <c r="K10" s="748"/>
      <c r="L10" s="748"/>
      <c r="M10" s="1296"/>
      <c r="N10" s="1829"/>
      <c r="O10" s="1834"/>
      <c r="P10" s="1296"/>
      <c r="Q10" s="1297"/>
      <c r="R10" s="1843"/>
      <c r="S10" s="647"/>
      <c r="T10" s="807"/>
      <c r="U10" s="807"/>
      <c r="V10" s="807"/>
      <c r="W10" s="807"/>
      <c r="X10" s="1225"/>
      <c r="Y10" s="1306"/>
      <c r="Z10" s="1302" t="s">
        <v>4700</v>
      </c>
      <c r="AA10" s="1303" t="s">
        <v>163</v>
      </c>
      <c r="AB10" s="1304">
        <v>0.85</v>
      </c>
      <c r="AC10" s="1215"/>
      <c r="AD10" s="1215"/>
      <c r="AE10" s="1294"/>
      <c r="AF10" s="391">
        <f>ROUND(ROUND(ROUND(G8*Q8,0)*Y9,0)*AB10,0)</f>
        <v>273</v>
      </c>
      <c r="AG10" s="268"/>
    </row>
    <row r="11" spans="1:34" ht="17.100000000000001" customHeight="1">
      <c r="A11" s="243">
        <v>63</v>
      </c>
      <c r="B11" s="351" t="s">
        <v>15694</v>
      </c>
      <c r="C11" s="870" t="s">
        <v>15695</v>
      </c>
      <c r="D11" s="1843"/>
      <c r="E11" s="1843"/>
      <c r="F11" s="637"/>
      <c r="G11" s="638"/>
      <c r="H11" s="638"/>
      <c r="I11" s="744"/>
      <c r="J11" s="646"/>
      <c r="K11" s="748"/>
      <c r="L11" s="748"/>
      <c r="M11" s="1296"/>
      <c r="N11" s="1829"/>
      <c r="O11" s="1834"/>
      <c r="P11" s="1296"/>
      <c r="Q11" s="1297"/>
      <c r="R11" s="1843"/>
      <c r="S11" s="1106" t="s">
        <v>165</v>
      </c>
      <c r="T11" s="602"/>
      <c r="U11" s="602"/>
      <c r="V11" s="602"/>
      <c r="W11" s="602"/>
      <c r="X11" s="670" t="s">
        <v>163</v>
      </c>
      <c r="Y11" s="1305">
        <v>0.5</v>
      </c>
      <c r="Z11" s="1359"/>
      <c r="AA11" s="1220"/>
      <c r="AB11" s="1220"/>
      <c r="AC11" s="1220"/>
      <c r="AD11" s="1220"/>
      <c r="AE11" s="1306"/>
      <c r="AF11" s="391">
        <f>ROUND(ROUND(G8*Q8,0)*Y11,0)</f>
        <v>230</v>
      </c>
      <c r="AG11" s="268"/>
    </row>
    <row r="12" spans="1:34" ht="17.100000000000001" customHeight="1">
      <c r="A12" s="243">
        <v>63</v>
      </c>
      <c r="B12" s="351" t="s">
        <v>15696</v>
      </c>
      <c r="C12" s="870" t="s">
        <v>15697</v>
      </c>
      <c r="D12" s="1843"/>
      <c r="E12" s="1843"/>
      <c r="F12" s="637"/>
      <c r="G12" s="638"/>
      <c r="H12" s="638"/>
      <c r="I12" s="744"/>
      <c r="J12" s="646"/>
      <c r="K12" s="748"/>
      <c r="L12" s="748"/>
      <c r="M12" s="1296"/>
      <c r="N12" s="1829"/>
      <c r="O12" s="1834"/>
      <c r="P12" s="1296"/>
      <c r="Q12" s="1297"/>
      <c r="R12" s="1844"/>
      <c r="S12" s="647"/>
      <c r="T12" s="807"/>
      <c r="U12" s="807"/>
      <c r="V12" s="807"/>
      <c r="W12" s="807"/>
      <c r="X12" s="1225"/>
      <c r="Y12" s="1306"/>
      <c r="Z12" s="1302" t="s">
        <v>4700</v>
      </c>
      <c r="AA12" s="1303" t="s">
        <v>163</v>
      </c>
      <c r="AB12" s="1304">
        <v>0.85</v>
      </c>
      <c r="AC12" s="1215"/>
      <c r="AD12" s="1215"/>
      <c r="AE12" s="1294"/>
      <c r="AF12" s="391">
        <f>ROUND(ROUND(ROUND(G8*Q8,0)*Y11,0)*AB12,0)</f>
        <v>196</v>
      </c>
      <c r="AG12" s="268"/>
    </row>
    <row r="13" spans="1:34" ht="17.100000000000001" customHeight="1">
      <c r="A13" s="243">
        <v>63</v>
      </c>
      <c r="B13" s="351" t="s">
        <v>15698</v>
      </c>
      <c r="C13" s="870" t="s">
        <v>15699</v>
      </c>
      <c r="D13" s="646"/>
      <c r="E13" s="646"/>
      <c r="F13" s="637"/>
      <c r="G13" s="638"/>
      <c r="H13" s="638"/>
      <c r="I13" s="744"/>
      <c r="J13" s="646"/>
      <c r="K13" s="748"/>
      <c r="L13" s="748"/>
      <c r="M13" s="1296"/>
      <c r="N13" s="1829"/>
      <c r="O13" s="1307"/>
      <c r="P13" s="1296"/>
      <c r="Q13" s="1297"/>
      <c r="R13" s="641"/>
      <c r="S13" s="641"/>
      <c r="T13" s="602"/>
      <c r="U13" s="602"/>
      <c r="V13" s="602"/>
      <c r="W13" s="602"/>
      <c r="X13" s="670"/>
      <c r="Y13" s="1305"/>
      <c r="Z13" s="1358"/>
      <c r="AA13" s="1215"/>
      <c r="AB13" s="1294"/>
      <c r="AC13" s="1533" t="s">
        <v>167</v>
      </c>
      <c r="AD13" s="1250">
        <v>5</v>
      </c>
      <c r="AE13" s="1308" t="s">
        <v>168</v>
      </c>
      <c r="AF13" s="391">
        <f>ROUND(ROUND(G8*Q8,0)-AD13,0)</f>
        <v>454</v>
      </c>
      <c r="AG13" s="268"/>
    </row>
    <row r="14" spans="1:34" ht="17.100000000000001" customHeight="1">
      <c r="A14" s="243">
        <v>63</v>
      </c>
      <c r="B14" s="351" t="s">
        <v>15700</v>
      </c>
      <c r="C14" s="870" t="s">
        <v>15701</v>
      </c>
      <c r="D14" s="646"/>
      <c r="E14" s="646"/>
      <c r="F14" s="637"/>
      <c r="G14" s="638"/>
      <c r="H14" s="638"/>
      <c r="I14" s="744"/>
      <c r="J14" s="646"/>
      <c r="K14" s="748"/>
      <c r="L14" s="748"/>
      <c r="M14" s="1296"/>
      <c r="N14" s="1829"/>
      <c r="O14" s="1307"/>
      <c r="P14" s="1296"/>
      <c r="Q14" s="1297"/>
      <c r="R14" s="1104"/>
      <c r="S14" s="1104"/>
      <c r="T14" s="807"/>
      <c r="U14" s="807"/>
      <c r="V14" s="807"/>
      <c r="W14" s="807"/>
      <c r="X14" s="1225"/>
      <c r="Y14" s="1306"/>
      <c r="Z14" s="1233" t="s">
        <v>4700</v>
      </c>
      <c r="AA14" s="670" t="s">
        <v>163</v>
      </c>
      <c r="AB14" s="1309">
        <v>0.85</v>
      </c>
      <c r="AC14" s="1834"/>
      <c r="AD14" s="1250"/>
      <c r="AE14" s="1308"/>
      <c r="AF14" s="391">
        <f>ROUND(ROUND(ROUND(G8*Q8,0)*AB14,0)-AD13,0)</f>
        <v>385</v>
      </c>
      <c r="AG14" s="268"/>
    </row>
    <row r="15" spans="1:34" ht="17.100000000000001" customHeight="1">
      <c r="A15" s="243">
        <v>63</v>
      </c>
      <c r="B15" s="351" t="s">
        <v>15702</v>
      </c>
      <c r="C15" s="870" t="s">
        <v>15703</v>
      </c>
      <c r="D15" s="646"/>
      <c r="E15" s="646"/>
      <c r="F15" s="637"/>
      <c r="G15" s="638"/>
      <c r="H15" s="638"/>
      <c r="I15" s="744"/>
      <c r="J15" s="646"/>
      <c r="K15" s="748"/>
      <c r="L15" s="748"/>
      <c r="M15" s="1296"/>
      <c r="N15" s="1829"/>
      <c r="O15" s="1307"/>
      <c r="P15" s="1296"/>
      <c r="Q15" s="1297"/>
      <c r="R15" s="1749" t="s">
        <v>11559</v>
      </c>
      <c r="S15" s="1106" t="s">
        <v>162</v>
      </c>
      <c r="T15" s="602"/>
      <c r="U15" s="602"/>
      <c r="V15" s="602"/>
      <c r="W15" s="602"/>
      <c r="X15" s="670" t="s">
        <v>163</v>
      </c>
      <c r="Y15" s="1305">
        <v>0.7</v>
      </c>
      <c r="Z15" s="1360"/>
      <c r="AA15" s="1226"/>
      <c r="AB15" s="1310"/>
      <c r="AC15" s="1834"/>
      <c r="AD15" s="1242"/>
      <c r="AE15" s="1291"/>
      <c r="AF15" s="391">
        <f>ROUND(ROUND(ROUND(G8*Q8,0)*Y15,0)-AD13,0)</f>
        <v>316</v>
      </c>
      <c r="AG15" s="268"/>
    </row>
    <row r="16" spans="1:34" ht="17.100000000000001" customHeight="1">
      <c r="A16" s="243">
        <v>63</v>
      </c>
      <c r="B16" s="351" t="s">
        <v>15704</v>
      </c>
      <c r="C16" s="870" t="s">
        <v>15705</v>
      </c>
      <c r="D16" s="646"/>
      <c r="E16" s="646"/>
      <c r="F16" s="637"/>
      <c r="G16" s="638"/>
      <c r="H16" s="638"/>
      <c r="I16" s="744"/>
      <c r="J16" s="646"/>
      <c r="K16" s="748"/>
      <c r="L16" s="748"/>
      <c r="M16" s="1296"/>
      <c r="N16" s="1829"/>
      <c r="O16" s="1307"/>
      <c r="P16" s="1296"/>
      <c r="Q16" s="1297"/>
      <c r="R16" s="1782"/>
      <c r="S16" s="647"/>
      <c r="T16" s="807"/>
      <c r="U16" s="807"/>
      <c r="V16" s="807"/>
      <c r="W16" s="807"/>
      <c r="X16" s="1225"/>
      <c r="Y16" s="1306"/>
      <c r="Z16" s="1302" t="s">
        <v>4700</v>
      </c>
      <c r="AA16" s="1303" t="s">
        <v>163</v>
      </c>
      <c r="AB16" s="1311">
        <v>0.85</v>
      </c>
      <c r="AC16" s="1834"/>
      <c r="AD16" s="1242"/>
      <c r="AE16" s="1291"/>
      <c r="AF16" s="391">
        <f>ROUND(ROUND(ROUND(ROUND(G8*Q8,0)*Y15,0)*AB16,0)-AD13,0)</f>
        <v>268</v>
      </c>
      <c r="AG16" s="268"/>
    </row>
    <row r="17" spans="1:33" ht="17.100000000000001" customHeight="1">
      <c r="A17" s="243">
        <v>63</v>
      </c>
      <c r="B17" s="351" t="s">
        <v>15706</v>
      </c>
      <c r="C17" s="870" t="s">
        <v>15707</v>
      </c>
      <c r="D17" s="646"/>
      <c r="E17" s="646"/>
      <c r="F17" s="637"/>
      <c r="G17" s="638"/>
      <c r="H17" s="638"/>
      <c r="I17" s="744"/>
      <c r="J17" s="646"/>
      <c r="K17" s="748"/>
      <c r="L17" s="748"/>
      <c r="M17" s="1296"/>
      <c r="N17" s="1312"/>
      <c r="O17" s="1307"/>
      <c r="P17" s="1296"/>
      <c r="Q17" s="1297"/>
      <c r="R17" s="1782"/>
      <c r="S17" s="641" t="s">
        <v>165</v>
      </c>
      <c r="T17" s="602"/>
      <c r="U17" s="602"/>
      <c r="V17" s="602"/>
      <c r="W17" s="602"/>
      <c r="X17" s="670" t="s">
        <v>163</v>
      </c>
      <c r="Y17" s="1305">
        <v>0.5</v>
      </c>
      <c r="Z17" s="1359"/>
      <c r="AA17" s="1220"/>
      <c r="AB17" s="1306"/>
      <c r="AC17" s="1834"/>
      <c r="AD17" s="1242"/>
      <c r="AE17" s="1291"/>
      <c r="AF17" s="391">
        <f>ROUND(ROUND(ROUND(G8*Q8,0)*Y17,0)-AD13,0)</f>
        <v>225</v>
      </c>
      <c r="AG17" s="268"/>
    </row>
    <row r="18" spans="1:33" ht="17.100000000000001" customHeight="1">
      <c r="A18" s="243">
        <v>63</v>
      </c>
      <c r="B18" s="351" t="s">
        <v>15708</v>
      </c>
      <c r="C18" s="870" t="s">
        <v>15709</v>
      </c>
      <c r="D18" s="646"/>
      <c r="E18" s="646"/>
      <c r="F18" s="637"/>
      <c r="G18" s="638"/>
      <c r="H18" s="638"/>
      <c r="I18" s="744"/>
      <c r="J18" s="646"/>
      <c r="K18" s="748"/>
      <c r="L18" s="748"/>
      <c r="M18" s="1296"/>
      <c r="N18" s="1312"/>
      <c r="O18" s="1307"/>
      <c r="P18" s="1296"/>
      <c r="Q18" s="1297"/>
      <c r="R18" s="1783"/>
      <c r="S18" s="1104"/>
      <c r="T18" s="807"/>
      <c r="U18" s="807"/>
      <c r="V18" s="807"/>
      <c r="W18" s="807"/>
      <c r="X18" s="1225"/>
      <c r="Y18" s="1306"/>
      <c r="Z18" s="1302" t="s">
        <v>4700</v>
      </c>
      <c r="AA18" s="1303" t="s">
        <v>163</v>
      </c>
      <c r="AB18" s="1311">
        <v>0.85</v>
      </c>
      <c r="AC18" s="1835"/>
      <c r="AD18" s="1220"/>
      <c r="AE18" s="1306"/>
      <c r="AF18" s="391">
        <f>ROUND(ROUND(ROUND(ROUND(G8*Q8,0)*Y17,0)*AB18,0)-AD13,0)</f>
        <v>191</v>
      </c>
      <c r="AG18" s="268"/>
    </row>
    <row r="19" spans="1:33" ht="17.100000000000001" customHeight="1">
      <c r="A19" s="243">
        <v>63</v>
      </c>
      <c r="B19" s="351" t="s">
        <v>15710</v>
      </c>
      <c r="C19" s="870" t="s">
        <v>15711</v>
      </c>
      <c r="D19" s="646"/>
      <c r="E19" s="646"/>
      <c r="F19" s="604"/>
      <c r="G19" s="1323"/>
      <c r="H19" s="1323"/>
      <c r="I19" s="607"/>
      <c r="J19" s="1593" t="s">
        <v>5845</v>
      </c>
      <c r="K19" s="641"/>
      <c r="L19" s="641"/>
      <c r="M19" s="602"/>
      <c r="N19" s="1102"/>
      <c r="O19" s="604"/>
      <c r="P19" s="605"/>
      <c r="Q19" s="607"/>
      <c r="R19" s="670"/>
      <c r="S19" s="670"/>
      <c r="T19" s="602"/>
      <c r="U19" s="602"/>
      <c r="V19" s="602"/>
      <c r="W19" s="602"/>
      <c r="X19" s="670"/>
      <c r="Y19" s="1320"/>
      <c r="Z19" s="1358"/>
      <c r="AA19" s="1215"/>
      <c r="AB19" s="1215"/>
      <c r="AC19" s="1215"/>
      <c r="AD19" s="1215"/>
      <c r="AE19" s="1294"/>
      <c r="AF19" s="391">
        <f>ROUND(ROUND(G8+K20,0)*Q8,0)</f>
        <v>466</v>
      </c>
      <c r="AG19" s="268"/>
    </row>
    <row r="20" spans="1:33" ht="17.100000000000001" customHeight="1">
      <c r="A20" s="243">
        <v>63</v>
      </c>
      <c r="B20" s="351" t="s">
        <v>15712</v>
      </c>
      <c r="C20" s="870" t="s">
        <v>15713</v>
      </c>
      <c r="D20" s="646"/>
      <c r="E20" s="646"/>
      <c r="F20" s="604"/>
      <c r="G20" s="638"/>
      <c r="H20" s="605"/>
      <c r="I20" s="607"/>
      <c r="J20" s="1834"/>
      <c r="K20" s="1250">
        <v>9</v>
      </c>
      <c r="L20" s="638" t="s">
        <v>16</v>
      </c>
      <c r="M20" s="605"/>
      <c r="N20" s="1102"/>
      <c r="O20" s="604"/>
      <c r="P20" s="605"/>
      <c r="Q20" s="607"/>
      <c r="R20" s="1225"/>
      <c r="S20" s="1225"/>
      <c r="T20" s="807"/>
      <c r="U20" s="807"/>
      <c r="V20" s="807"/>
      <c r="W20" s="807"/>
      <c r="X20" s="1225"/>
      <c r="Y20" s="1322"/>
      <c r="Z20" s="1233" t="s">
        <v>4700</v>
      </c>
      <c r="AA20" s="670" t="s">
        <v>163</v>
      </c>
      <c r="AB20" s="1293">
        <v>0.85</v>
      </c>
      <c r="AC20" s="1215"/>
      <c r="AD20" s="1215"/>
      <c r="AE20" s="1294"/>
      <c r="AF20" s="391">
        <f>ROUND(ROUND(ROUND(G8+K20,0)*Q8,0)*AB20,0)</f>
        <v>396</v>
      </c>
      <c r="AG20" s="268"/>
    </row>
    <row r="21" spans="1:33" ht="17.100000000000001" customHeight="1">
      <c r="A21" s="243">
        <v>63</v>
      </c>
      <c r="B21" s="351" t="s">
        <v>15714</v>
      </c>
      <c r="C21" s="870" t="s">
        <v>15715</v>
      </c>
      <c r="D21" s="646"/>
      <c r="E21" s="646"/>
      <c r="F21" s="604"/>
      <c r="G21" s="1296"/>
      <c r="H21" s="605"/>
      <c r="I21" s="607"/>
      <c r="J21" s="1834"/>
      <c r="K21" s="1324"/>
      <c r="L21" s="1325"/>
      <c r="M21" s="1316"/>
      <c r="N21" s="1314"/>
      <c r="O21" s="1315"/>
      <c r="P21" s="1316"/>
      <c r="Q21" s="1317"/>
      <c r="R21" s="1749" t="s">
        <v>11559</v>
      </c>
      <c r="S21" s="1106" t="s">
        <v>162</v>
      </c>
      <c r="T21" s="602"/>
      <c r="U21" s="602"/>
      <c r="V21" s="602"/>
      <c r="W21" s="602"/>
      <c r="X21" s="670" t="s">
        <v>163</v>
      </c>
      <c r="Y21" s="1305">
        <v>0.7</v>
      </c>
      <c r="Z21" s="1358"/>
      <c r="AA21" s="1215"/>
      <c r="AB21" s="1215"/>
      <c r="AC21" s="1215"/>
      <c r="AD21" s="1215"/>
      <c r="AE21" s="1294"/>
      <c r="AF21" s="391">
        <f>ROUND(ROUND(ROUND(G8+K20,0)*Q8,0)*Y21,0)</f>
        <v>326</v>
      </c>
      <c r="AG21" s="268"/>
    </row>
    <row r="22" spans="1:33" ht="17.100000000000001" customHeight="1">
      <c r="A22" s="243">
        <v>63</v>
      </c>
      <c r="B22" s="351" t="s">
        <v>15716</v>
      </c>
      <c r="C22" s="870" t="s">
        <v>15717</v>
      </c>
      <c r="D22" s="646"/>
      <c r="E22" s="646"/>
      <c r="F22" s="604"/>
      <c r="G22" s="1296"/>
      <c r="H22" s="605"/>
      <c r="I22" s="607"/>
      <c r="J22" s="646"/>
      <c r="K22" s="1250"/>
      <c r="L22" s="638"/>
      <c r="M22" s="1316"/>
      <c r="N22" s="1314"/>
      <c r="O22" s="1315"/>
      <c r="P22" s="1316"/>
      <c r="Q22" s="1317"/>
      <c r="R22" s="1843"/>
      <c r="S22" s="647"/>
      <c r="T22" s="807"/>
      <c r="U22" s="807"/>
      <c r="V22" s="807"/>
      <c r="W22" s="807"/>
      <c r="X22" s="1225"/>
      <c r="Y22" s="1306"/>
      <c r="Z22" s="1302" t="s">
        <v>4700</v>
      </c>
      <c r="AA22" s="1303" t="s">
        <v>163</v>
      </c>
      <c r="AB22" s="1304">
        <v>0.85</v>
      </c>
      <c r="AC22" s="1215"/>
      <c r="AD22" s="1215"/>
      <c r="AE22" s="1294"/>
      <c r="AF22" s="391">
        <f>ROUND(ROUND(ROUND(ROUND(G8+K20,0)*Q8,0)*Y21,0)*AB22,0)</f>
        <v>277</v>
      </c>
      <c r="AG22" s="268"/>
    </row>
    <row r="23" spans="1:33" ht="17.100000000000001" customHeight="1">
      <c r="A23" s="243">
        <v>63</v>
      </c>
      <c r="B23" s="351" t="s">
        <v>15718</v>
      </c>
      <c r="C23" s="870" t="s">
        <v>15719</v>
      </c>
      <c r="D23" s="646"/>
      <c r="E23" s="646"/>
      <c r="F23" s="604"/>
      <c r="G23" s="1296"/>
      <c r="H23" s="605"/>
      <c r="I23" s="607"/>
      <c r="J23" s="646"/>
      <c r="K23" s="1250"/>
      <c r="L23" s="638"/>
      <c r="M23" s="1316"/>
      <c r="N23" s="1314"/>
      <c r="O23" s="1315"/>
      <c r="P23" s="1316"/>
      <c r="Q23" s="1317"/>
      <c r="R23" s="1843"/>
      <c r="S23" s="1106" t="s">
        <v>165</v>
      </c>
      <c r="T23" s="602"/>
      <c r="U23" s="602"/>
      <c r="V23" s="602"/>
      <c r="W23" s="602"/>
      <c r="X23" s="670" t="s">
        <v>163</v>
      </c>
      <c r="Y23" s="1305">
        <v>0.5</v>
      </c>
      <c r="Z23" s="1359"/>
      <c r="AA23" s="1220"/>
      <c r="AB23" s="1220"/>
      <c r="AC23" s="1220"/>
      <c r="AD23" s="1220"/>
      <c r="AE23" s="1306"/>
      <c r="AF23" s="391">
        <f>ROUND(ROUND(ROUND(G8+K20,0)*Q8,0)*Y23,0)</f>
        <v>233</v>
      </c>
      <c r="AG23" s="268"/>
    </row>
    <row r="24" spans="1:33" ht="17.100000000000001" customHeight="1">
      <c r="A24" s="243">
        <v>63</v>
      </c>
      <c r="B24" s="351" t="s">
        <v>15720</v>
      </c>
      <c r="C24" s="870" t="s">
        <v>15721</v>
      </c>
      <c r="D24" s="646"/>
      <c r="E24" s="646"/>
      <c r="F24" s="604"/>
      <c r="G24" s="1296"/>
      <c r="H24" s="605"/>
      <c r="I24" s="607"/>
      <c r="J24" s="646"/>
      <c r="K24" s="1250"/>
      <c r="L24" s="638"/>
      <c r="M24" s="1316"/>
      <c r="N24" s="1314"/>
      <c r="O24" s="1315"/>
      <c r="P24" s="1316"/>
      <c r="Q24" s="1317"/>
      <c r="R24" s="1844"/>
      <c r="S24" s="647"/>
      <c r="T24" s="807"/>
      <c r="U24" s="807"/>
      <c r="V24" s="807"/>
      <c r="W24" s="807"/>
      <c r="X24" s="1225"/>
      <c r="Y24" s="1306"/>
      <c r="Z24" s="1302" t="s">
        <v>4700</v>
      </c>
      <c r="AA24" s="1303" t="s">
        <v>163</v>
      </c>
      <c r="AB24" s="1304">
        <v>0.85</v>
      </c>
      <c r="AC24" s="1215"/>
      <c r="AD24" s="1215"/>
      <c r="AE24" s="1294"/>
      <c r="AF24" s="391">
        <f>ROUND(ROUND(ROUND(ROUND(G8+K20,0)*Q8,0)*Y23,0)*AB24,0)</f>
        <v>198</v>
      </c>
      <c r="AG24" s="268"/>
    </row>
    <row r="25" spans="1:33" ht="17.100000000000001" customHeight="1">
      <c r="A25" s="243">
        <v>63</v>
      </c>
      <c r="B25" s="351" t="s">
        <v>15722</v>
      </c>
      <c r="C25" s="870" t="s">
        <v>15723</v>
      </c>
      <c r="D25" s="646"/>
      <c r="E25" s="646"/>
      <c r="F25" s="604"/>
      <c r="G25" s="1296"/>
      <c r="H25" s="605"/>
      <c r="I25" s="607"/>
      <c r="J25" s="646"/>
      <c r="K25" s="1250"/>
      <c r="L25" s="638"/>
      <c r="M25" s="1316"/>
      <c r="N25" s="1314"/>
      <c r="O25" s="1315"/>
      <c r="P25" s="1316"/>
      <c r="Q25" s="1317"/>
      <c r="R25" s="641"/>
      <c r="S25" s="641"/>
      <c r="T25" s="602"/>
      <c r="U25" s="602"/>
      <c r="V25" s="602"/>
      <c r="W25" s="602"/>
      <c r="X25" s="670"/>
      <c r="Y25" s="1305"/>
      <c r="Z25" s="1358"/>
      <c r="AA25" s="1215"/>
      <c r="AB25" s="1294"/>
      <c r="AC25" s="1533" t="s">
        <v>167</v>
      </c>
      <c r="AD25" s="1250">
        <v>5</v>
      </c>
      <c r="AE25" s="1308" t="s">
        <v>168</v>
      </c>
      <c r="AF25" s="391">
        <f>ROUND(ROUND(ROUND(G8+K20,0)*Q8,0)-AD25,0)</f>
        <v>461</v>
      </c>
      <c r="AG25" s="268"/>
    </row>
    <row r="26" spans="1:33" ht="17.100000000000001" customHeight="1">
      <c r="A26" s="243">
        <v>63</v>
      </c>
      <c r="B26" s="351" t="s">
        <v>15724</v>
      </c>
      <c r="C26" s="870" t="s">
        <v>15725</v>
      </c>
      <c r="D26" s="646"/>
      <c r="E26" s="646"/>
      <c r="F26" s="604"/>
      <c r="G26" s="1296"/>
      <c r="H26" s="605"/>
      <c r="I26" s="607"/>
      <c r="J26" s="646"/>
      <c r="K26" s="1250"/>
      <c r="L26" s="638"/>
      <c r="M26" s="1316"/>
      <c r="N26" s="1314"/>
      <c r="O26" s="1315"/>
      <c r="P26" s="1316"/>
      <c r="Q26" s="1317"/>
      <c r="R26" s="1104"/>
      <c r="S26" s="1104"/>
      <c r="T26" s="807"/>
      <c r="U26" s="807"/>
      <c r="V26" s="807"/>
      <c r="W26" s="807"/>
      <c r="X26" s="1225"/>
      <c r="Y26" s="1306"/>
      <c r="Z26" s="1233" t="s">
        <v>4700</v>
      </c>
      <c r="AA26" s="670" t="s">
        <v>163</v>
      </c>
      <c r="AB26" s="1309">
        <v>0.85</v>
      </c>
      <c r="AC26" s="1834"/>
      <c r="AD26" s="1250"/>
      <c r="AE26" s="1308"/>
      <c r="AF26" s="391">
        <f>ROUND(ROUND(ROUND(ROUND(G8+K20,0)*Q8,0)*AB26,0)-AD25,0)</f>
        <v>391</v>
      </c>
      <c r="AG26" s="268"/>
    </row>
    <row r="27" spans="1:33" ht="17.100000000000001" customHeight="1">
      <c r="A27" s="243">
        <v>63</v>
      </c>
      <c r="B27" s="351" t="s">
        <v>15726</v>
      </c>
      <c r="C27" s="870" t="s">
        <v>15727</v>
      </c>
      <c r="D27" s="646"/>
      <c r="E27" s="646"/>
      <c r="F27" s="604"/>
      <c r="G27" s="1296"/>
      <c r="H27" s="605"/>
      <c r="I27" s="607"/>
      <c r="J27" s="646"/>
      <c r="K27" s="1250"/>
      <c r="L27" s="638"/>
      <c r="M27" s="1316"/>
      <c r="N27" s="1314"/>
      <c r="O27" s="1315"/>
      <c r="P27" s="1316"/>
      <c r="Q27" s="1317"/>
      <c r="R27" s="1749" t="s">
        <v>11559</v>
      </c>
      <c r="S27" s="1106" t="s">
        <v>162</v>
      </c>
      <c r="T27" s="602"/>
      <c r="U27" s="602"/>
      <c r="V27" s="602"/>
      <c r="W27" s="602"/>
      <c r="X27" s="670" t="s">
        <v>163</v>
      </c>
      <c r="Y27" s="1305">
        <v>0.7</v>
      </c>
      <c r="Z27" s="1360"/>
      <c r="AA27" s="1226"/>
      <c r="AB27" s="1310"/>
      <c r="AC27" s="1834"/>
      <c r="AD27" s="1242"/>
      <c r="AE27" s="1291"/>
      <c r="AF27" s="391">
        <f>ROUND(ROUND(ROUND(ROUND(G8+K20,0)*Q8,0)*Y27,0)-AD25,0)</f>
        <v>321</v>
      </c>
      <c r="AG27" s="268"/>
    </row>
    <row r="28" spans="1:33" ht="17.100000000000001" customHeight="1">
      <c r="A28" s="243">
        <v>63</v>
      </c>
      <c r="B28" s="351" t="s">
        <v>15728</v>
      </c>
      <c r="C28" s="870" t="s">
        <v>15729</v>
      </c>
      <c r="D28" s="646"/>
      <c r="E28" s="646"/>
      <c r="F28" s="604"/>
      <c r="G28" s="1296"/>
      <c r="H28" s="605"/>
      <c r="I28" s="607"/>
      <c r="J28" s="646"/>
      <c r="K28" s="1250"/>
      <c r="L28" s="638"/>
      <c r="M28" s="1316"/>
      <c r="N28" s="1314"/>
      <c r="O28" s="1315"/>
      <c r="P28" s="1316"/>
      <c r="Q28" s="1317"/>
      <c r="R28" s="1843"/>
      <c r="S28" s="647"/>
      <c r="T28" s="807"/>
      <c r="U28" s="807"/>
      <c r="V28" s="807"/>
      <c r="W28" s="807"/>
      <c r="X28" s="1225"/>
      <c r="Y28" s="1306"/>
      <c r="Z28" s="1302" t="s">
        <v>4700</v>
      </c>
      <c r="AA28" s="1303" t="s">
        <v>163</v>
      </c>
      <c r="AB28" s="1311">
        <v>0.85</v>
      </c>
      <c r="AC28" s="1834"/>
      <c r="AD28" s="1242"/>
      <c r="AE28" s="1291"/>
      <c r="AF28" s="391">
        <f>ROUND(ROUND(ROUND(ROUND(ROUND(G8+K20,0)*Q8,0)*Y27,0)*AB28,0)-AD25,0)</f>
        <v>272</v>
      </c>
      <c r="AG28" s="268"/>
    </row>
    <row r="29" spans="1:33" ht="17.100000000000001" customHeight="1">
      <c r="A29" s="243">
        <v>63</v>
      </c>
      <c r="B29" s="351" t="s">
        <v>15730</v>
      </c>
      <c r="C29" s="870" t="s">
        <v>15731</v>
      </c>
      <c r="D29" s="646"/>
      <c r="E29" s="646"/>
      <c r="F29" s="604"/>
      <c r="G29" s="1296"/>
      <c r="H29" s="605"/>
      <c r="I29" s="607"/>
      <c r="J29" s="646"/>
      <c r="K29" s="1250"/>
      <c r="L29" s="638"/>
      <c r="M29" s="1316"/>
      <c r="N29" s="1314"/>
      <c r="O29" s="1315"/>
      <c r="P29" s="1316"/>
      <c r="Q29" s="1317"/>
      <c r="R29" s="1843"/>
      <c r="S29" s="641" t="s">
        <v>165</v>
      </c>
      <c r="T29" s="602"/>
      <c r="U29" s="602"/>
      <c r="V29" s="602"/>
      <c r="W29" s="602"/>
      <c r="X29" s="670" t="s">
        <v>163</v>
      </c>
      <c r="Y29" s="1305">
        <v>0.5</v>
      </c>
      <c r="Z29" s="1359"/>
      <c r="AA29" s="1220"/>
      <c r="AB29" s="1306"/>
      <c r="AC29" s="1834"/>
      <c r="AD29" s="1242"/>
      <c r="AE29" s="1291"/>
      <c r="AF29" s="391">
        <f>ROUND(ROUND(ROUND(ROUND(G8+K20,0)*Q8,0)*Y29,0)-AD25,0)</f>
        <v>228</v>
      </c>
      <c r="AG29" s="268"/>
    </row>
    <row r="30" spans="1:33" ht="17.100000000000001" customHeight="1">
      <c r="A30" s="243">
        <v>63</v>
      </c>
      <c r="B30" s="351" t="s">
        <v>15732</v>
      </c>
      <c r="C30" s="870" t="s">
        <v>15733</v>
      </c>
      <c r="D30" s="646"/>
      <c r="E30" s="646"/>
      <c r="F30" s="604"/>
      <c r="G30" s="1296"/>
      <c r="H30" s="605"/>
      <c r="I30" s="607"/>
      <c r="J30" s="646"/>
      <c r="K30" s="1250"/>
      <c r="L30" s="638"/>
      <c r="M30" s="1316"/>
      <c r="N30" s="1314"/>
      <c r="O30" s="1318"/>
      <c r="P30" s="1316"/>
      <c r="Q30" s="1317"/>
      <c r="R30" s="1844"/>
      <c r="S30" s="1104"/>
      <c r="T30" s="807"/>
      <c r="U30" s="807"/>
      <c r="V30" s="807"/>
      <c r="W30" s="807"/>
      <c r="X30" s="1225"/>
      <c r="Y30" s="1306"/>
      <c r="Z30" s="1302" t="s">
        <v>4700</v>
      </c>
      <c r="AA30" s="1303" t="s">
        <v>163</v>
      </c>
      <c r="AB30" s="1311">
        <v>0.85</v>
      </c>
      <c r="AC30" s="1835"/>
      <c r="AD30" s="1220"/>
      <c r="AE30" s="1306"/>
      <c r="AF30" s="391">
        <f>ROUND(ROUND(ROUND(ROUND(ROUND(G8+K20,0)*Q8,0)*Y29,0)*AB30,0)-AD25,0)</f>
        <v>193</v>
      </c>
      <c r="AG30" s="268"/>
    </row>
    <row r="31" spans="1:33" ht="17.100000000000001" customHeight="1">
      <c r="A31" s="243">
        <v>63</v>
      </c>
      <c r="B31" s="351" t="s">
        <v>15734</v>
      </c>
      <c r="C31" s="870" t="s">
        <v>15735</v>
      </c>
      <c r="D31" s="646"/>
      <c r="E31" s="646"/>
      <c r="F31" s="637"/>
      <c r="G31" s="638"/>
      <c r="H31" s="638"/>
      <c r="I31" s="744"/>
      <c r="J31" s="601"/>
      <c r="K31" s="602"/>
      <c r="L31" s="1319"/>
      <c r="M31" s="602"/>
      <c r="N31" s="1314"/>
      <c r="O31" s="1593" t="s">
        <v>9558</v>
      </c>
      <c r="P31" s="602"/>
      <c r="Q31" s="1286"/>
      <c r="R31" s="670"/>
      <c r="S31" s="670"/>
      <c r="T31" s="602"/>
      <c r="U31" s="602"/>
      <c r="V31" s="602"/>
      <c r="W31" s="602"/>
      <c r="X31" s="670"/>
      <c r="Y31" s="1320"/>
      <c r="Z31" s="1358"/>
      <c r="AA31" s="1215"/>
      <c r="AB31" s="1215"/>
      <c r="AC31" s="1215"/>
      <c r="AD31" s="1215"/>
      <c r="AE31" s="1294"/>
      <c r="AF31" s="391">
        <f>ROUND(G8*Q32,0)</f>
        <v>328</v>
      </c>
      <c r="AG31" s="268"/>
    </row>
    <row r="32" spans="1:33" ht="17.100000000000001" customHeight="1">
      <c r="A32" s="243">
        <v>63</v>
      </c>
      <c r="B32" s="351" t="s">
        <v>15736</v>
      </c>
      <c r="C32" s="870" t="s">
        <v>15737</v>
      </c>
      <c r="D32" s="646"/>
      <c r="E32" s="646"/>
      <c r="F32" s="637"/>
      <c r="G32" s="638"/>
      <c r="H32" s="638"/>
      <c r="I32" s="744"/>
      <c r="J32" s="604"/>
      <c r="K32" s="605"/>
      <c r="L32" s="1321"/>
      <c r="M32" s="605"/>
      <c r="N32" s="1102"/>
      <c r="O32" s="1834"/>
      <c r="P32" s="1250" t="s">
        <v>163</v>
      </c>
      <c r="Q32" s="1291">
        <v>0.5</v>
      </c>
      <c r="R32" s="1225"/>
      <c r="S32" s="1225"/>
      <c r="T32" s="807"/>
      <c r="U32" s="807"/>
      <c r="V32" s="807"/>
      <c r="W32" s="807"/>
      <c r="X32" s="1225"/>
      <c r="Y32" s="1322"/>
      <c r="Z32" s="1233" t="s">
        <v>4700</v>
      </c>
      <c r="AA32" s="670" t="s">
        <v>163</v>
      </c>
      <c r="AB32" s="1293">
        <v>0.85</v>
      </c>
      <c r="AC32" s="1215"/>
      <c r="AD32" s="1215"/>
      <c r="AE32" s="1294"/>
      <c r="AF32" s="391">
        <f>ROUND(ROUND(G8*Q32,0)*AB32,0)</f>
        <v>279</v>
      </c>
      <c r="AG32" s="268"/>
    </row>
    <row r="33" spans="1:33" ht="17.100000000000001" customHeight="1">
      <c r="A33" s="243">
        <v>63</v>
      </c>
      <c r="B33" s="351" t="s">
        <v>15738</v>
      </c>
      <c r="C33" s="870" t="s">
        <v>15739</v>
      </c>
      <c r="D33" s="646"/>
      <c r="E33" s="646"/>
      <c r="F33" s="637"/>
      <c r="G33" s="638"/>
      <c r="H33" s="638"/>
      <c r="I33" s="744"/>
      <c r="J33" s="646"/>
      <c r="K33" s="748"/>
      <c r="L33" s="748"/>
      <c r="M33" s="1296"/>
      <c r="N33" s="1312"/>
      <c r="O33" s="1834"/>
      <c r="P33" s="1296"/>
      <c r="Q33" s="1297"/>
      <c r="R33" s="1749" t="s">
        <v>11559</v>
      </c>
      <c r="S33" s="1106" t="s">
        <v>162</v>
      </c>
      <c r="T33" s="602"/>
      <c r="U33" s="602"/>
      <c r="V33" s="602"/>
      <c r="W33" s="602"/>
      <c r="X33" s="670" t="s">
        <v>163</v>
      </c>
      <c r="Y33" s="1305">
        <v>0.7</v>
      </c>
      <c r="Z33" s="1358"/>
      <c r="AA33" s="1215"/>
      <c r="AB33" s="1215"/>
      <c r="AC33" s="1215"/>
      <c r="AD33" s="1215"/>
      <c r="AE33" s="1294"/>
      <c r="AF33" s="391">
        <f>ROUND(ROUND(G8*Q32,0)*Y33,0)</f>
        <v>230</v>
      </c>
      <c r="AG33" s="268"/>
    </row>
    <row r="34" spans="1:33" ht="17.100000000000001" customHeight="1">
      <c r="A34" s="243">
        <v>63</v>
      </c>
      <c r="B34" s="351" t="s">
        <v>15740</v>
      </c>
      <c r="C34" s="870" t="s">
        <v>15741</v>
      </c>
      <c r="D34" s="646"/>
      <c r="E34" s="646"/>
      <c r="F34" s="637"/>
      <c r="G34" s="638"/>
      <c r="H34" s="638"/>
      <c r="I34" s="744"/>
      <c r="J34" s="646"/>
      <c r="K34" s="748"/>
      <c r="L34" s="748"/>
      <c r="M34" s="1296"/>
      <c r="N34" s="1312"/>
      <c r="O34" s="1834"/>
      <c r="P34" s="1296"/>
      <c r="Q34" s="1297"/>
      <c r="R34" s="1843"/>
      <c r="S34" s="647"/>
      <c r="T34" s="807"/>
      <c r="U34" s="807"/>
      <c r="V34" s="807"/>
      <c r="W34" s="807"/>
      <c r="X34" s="1225"/>
      <c r="Y34" s="1306"/>
      <c r="Z34" s="1302" t="s">
        <v>4700</v>
      </c>
      <c r="AA34" s="1303" t="s">
        <v>163</v>
      </c>
      <c r="AB34" s="1304">
        <v>0.85</v>
      </c>
      <c r="AC34" s="1215"/>
      <c r="AD34" s="1215"/>
      <c r="AE34" s="1294"/>
      <c r="AF34" s="391">
        <f>ROUND(ROUND(ROUND(G8*Q32,0)*Y33,0)*AB34,0)</f>
        <v>196</v>
      </c>
      <c r="AG34" s="268"/>
    </row>
    <row r="35" spans="1:33" ht="17.100000000000001" customHeight="1">
      <c r="A35" s="243">
        <v>63</v>
      </c>
      <c r="B35" s="351" t="s">
        <v>15742</v>
      </c>
      <c r="C35" s="870" t="s">
        <v>15743</v>
      </c>
      <c r="D35" s="646"/>
      <c r="E35" s="646"/>
      <c r="F35" s="637"/>
      <c r="G35" s="638"/>
      <c r="H35" s="638"/>
      <c r="I35" s="744"/>
      <c r="J35" s="646"/>
      <c r="K35" s="748"/>
      <c r="L35" s="748"/>
      <c r="M35" s="1296"/>
      <c r="N35" s="1312"/>
      <c r="O35" s="1307"/>
      <c r="P35" s="1296"/>
      <c r="Q35" s="1297"/>
      <c r="R35" s="1843"/>
      <c r="S35" s="1106" t="s">
        <v>165</v>
      </c>
      <c r="T35" s="602"/>
      <c r="U35" s="602"/>
      <c r="V35" s="602"/>
      <c r="W35" s="602"/>
      <c r="X35" s="670" t="s">
        <v>163</v>
      </c>
      <c r="Y35" s="1305">
        <v>0.5</v>
      </c>
      <c r="Z35" s="1359"/>
      <c r="AA35" s="1220"/>
      <c r="AB35" s="1220"/>
      <c r="AC35" s="1220"/>
      <c r="AD35" s="1220"/>
      <c r="AE35" s="1306"/>
      <c r="AF35" s="391">
        <f>ROUND(ROUND(G8*Q32,0)*Y35,0)</f>
        <v>164</v>
      </c>
      <c r="AG35" s="268"/>
    </row>
    <row r="36" spans="1:33" ht="17.100000000000001" customHeight="1">
      <c r="A36" s="243">
        <v>63</v>
      </c>
      <c r="B36" s="351" t="s">
        <v>15744</v>
      </c>
      <c r="C36" s="870" t="s">
        <v>15745</v>
      </c>
      <c r="D36" s="646"/>
      <c r="E36" s="646"/>
      <c r="F36" s="637"/>
      <c r="G36" s="638"/>
      <c r="H36" s="638"/>
      <c r="I36" s="744"/>
      <c r="J36" s="646"/>
      <c r="K36" s="748"/>
      <c r="L36" s="748"/>
      <c r="M36" s="1296"/>
      <c r="N36" s="1312"/>
      <c r="O36" s="1307"/>
      <c r="P36" s="1296"/>
      <c r="Q36" s="1297"/>
      <c r="R36" s="1844"/>
      <c r="S36" s="647"/>
      <c r="T36" s="807"/>
      <c r="U36" s="807"/>
      <c r="V36" s="807"/>
      <c r="W36" s="807"/>
      <c r="X36" s="1225"/>
      <c r="Y36" s="1306"/>
      <c r="Z36" s="1302" t="s">
        <v>4700</v>
      </c>
      <c r="AA36" s="1303" t="s">
        <v>163</v>
      </c>
      <c r="AB36" s="1304">
        <v>0.85</v>
      </c>
      <c r="AC36" s="1215"/>
      <c r="AD36" s="1215"/>
      <c r="AE36" s="1294"/>
      <c r="AF36" s="391">
        <f>ROUND(ROUND(ROUND(G8*Q32,0)*Y35,0)*AB36,0)</f>
        <v>139</v>
      </c>
      <c r="AG36" s="268"/>
    </row>
    <row r="37" spans="1:33" ht="17.100000000000001" customHeight="1">
      <c r="A37" s="243">
        <v>63</v>
      </c>
      <c r="B37" s="351" t="s">
        <v>15746</v>
      </c>
      <c r="C37" s="870" t="s">
        <v>15747</v>
      </c>
      <c r="D37" s="646"/>
      <c r="E37" s="646"/>
      <c r="F37" s="637"/>
      <c r="G37" s="638"/>
      <c r="H37" s="638"/>
      <c r="I37" s="744"/>
      <c r="J37" s="646"/>
      <c r="K37" s="748"/>
      <c r="L37" s="748"/>
      <c r="M37" s="1296"/>
      <c r="N37" s="1312"/>
      <c r="O37" s="1307"/>
      <c r="P37" s="1296"/>
      <c r="Q37" s="1297"/>
      <c r="R37" s="641"/>
      <c r="S37" s="641"/>
      <c r="T37" s="602"/>
      <c r="U37" s="602"/>
      <c r="V37" s="602"/>
      <c r="W37" s="602"/>
      <c r="X37" s="670"/>
      <c r="Y37" s="1305"/>
      <c r="Z37" s="1358"/>
      <c r="AA37" s="1215"/>
      <c r="AB37" s="1294"/>
      <c r="AC37" s="1533" t="s">
        <v>167</v>
      </c>
      <c r="AD37" s="1250">
        <v>5</v>
      </c>
      <c r="AE37" s="1308" t="s">
        <v>168</v>
      </c>
      <c r="AF37" s="391">
        <f>ROUND(ROUND(G8*Q32,0)-AD37,0)</f>
        <v>323</v>
      </c>
      <c r="AG37" s="268"/>
    </row>
    <row r="38" spans="1:33" ht="17.100000000000001" customHeight="1">
      <c r="A38" s="243">
        <v>63</v>
      </c>
      <c r="B38" s="351" t="s">
        <v>15748</v>
      </c>
      <c r="C38" s="870" t="s">
        <v>15749</v>
      </c>
      <c r="D38" s="646"/>
      <c r="E38" s="646"/>
      <c r="F38" s="637"/>
      <c r="G38" s="638"/>
      <c r="H38" s="638"/>
      <c r="I38" s="744"/>
      <c r="J38" s="646"/>
      <c r="K38" s="748"/>
      <c r="L38" s="748"/>
      <c r="M38" s="1296"/>
      <c r="N38" s="1312"/>
      <c r="O38" s="1307"/>
      <c r="P38" s="1296"/>
      <c r="Q38" s="1297"/>
      <c r="R38" s="1104"/>
      <c r="S38" s="1104"/>
      <c r="T38" s="807"/>
      <c r="U38" s="807"/>
      <c r="V38" s="807"/>
      <c r="W38" s="807"/>
      <c r="X38" s="1225"/>
      <c r="Y38" s="1306"/>
      <c r="Z38" s="1233" t="s">
        <v>4700</v>
      </c>
      <c r="AA38" s="670" t="s">
        <v>163</v>
      </c>
      <c r="AB38" s="1309">
        <v>0.85</v>
      </c>
      <c r="AC38" s="1834"/>
      <c r="AD38" s="1250"/>
      <c r="AE38" s="1308"/>
      <c r="AF38" s="391">
        <f>ROUND(ROUND(ROUND(G8*Q32,0)*AB38,0)-AD37,0)</f>
        <v>274</v>
      </c>
      <c r="AG38" s="268"/>
    </row>
    <row r="39" spans="1:33" ht="17.100000000000001" customHeight="1">
      <c r="A39" s="243">
        <v>63</v>
      </c>
      <c r="B39" s="351" t="s">
        <v>15750</v>
      </c>
      <c r="C39" s="870" t="s">
        <v>15751</v>
      </c>
      <c r="D39" s="646"/>
      <c r="E39" s="646"/>
      <c r="F39" s="637"/>
      <c r="G39" s="638"/>
      <c r="H39" s="638"/>
      <c r="I39" s="744"/>
      <c r="J39" s="646"/>
      <c r="K39" s="748"/>
      <c r="L39" s="748"/>
      <c r="M39" s="1296"/>
      <c r="N39" s="1312"/>
      <c r="O39" s="1307"/>
      <c r="P39" s="1296"/>
      <c r="Q39" s="1297"/>
      <c r="R39" s="1749" t="s">
        <v>11559</v>
      </c>
      <c r="S39" s="1106" t="s">
        <v>162</v>
      </c>
      <c r="T39" s="602"/>
      <c r="U39" s="602"/>
      <c r="V39" s="602"/>
      <c r="W39" s="602"/>
      <c r="X39" s="670" t="s">
        <v>163</v>
      </c>
      <c r="Y39" s="1305">
        <v>0.7</v>
      </c>
      <c r="Z39" s="1360"/>
      <c r="AA39" s="1226"/>
      <c r="AB39" s="1310"/>
      <c r="AC39" s="1834"/>
      <c r="AD39" s="1242"/>
      <c r="AE39" s="1291"/>
      <c r="AF39" s="391">
        <f>ROUND(ROUND(ROUND(G8*Q32,0)*Y39,0)-AD37,0)</f>
        <v>225</v>
      </c>
      <c r="AG39" s="268"/>
    </row>
    <row r="40" spans="1:33" ht="17.100000000000001" customHeight="1">
      <c r="A40" s="243">
        <v>63</v>
      </c>
      <c r="B40" s="351" t="s">
        <v>15752</v>
      </c>
      <c r="C40" s="870" t="s">
        <v>15753</v>
      </c>
      <c r="D40" s="646"/>
      <c r="E40" s="646"/>
      <c r="F40" s="637"/>
      <c r="G40" s="638"/>
      <c r="H40" s="638"/>
      <c r="I40" s="744"/>
      <c r="J40" s="646"/>
      <c r="K40" s="748"/>
      <c r="L40" s="748"/>
      <c r="M40" s="1296"/>
      <c r="N40" s="1312"/>
      <c r="O40" s="1307"/>
      <c r="P40" s="1296"/>
      <c r="Q40" s="1297"/>
      <c r="R40" s="1843"/>
      <c r="S40" s="647"/>
      <c r="T40" s="807"/>
      <c r="U40" s="807"/>
      <c r="V40" s="807"/>
      <c r="W40" s="807"/>
      <c r="X40" s="1225"/>
      <c r="Y40" s="1306"/>
      <c r="Z40" s="1302" t="s">
        <v>4700</v>
      </c>
      <c r="AA40" s="1303" t="s">
        <v>163</v>
      </c>
      <c r="AB40" s="1311">
        <v>0.85</v>
      </c>
      <c r="AC40" s="1834"/>
      <c r="AD40" s="1242"/>
      <c r="AE40" s="1291"/>
      <c r="AF40" s="391">
        <f>ROUND(ROUND(ROUND(ROUND(G8*Q32,0)*Y39,0)*AB40,0)-AD37,0)</f>
        <v>191</v>
      </c>
      <c r="AG40" s="268"/>
    </row>
    <row r="41" spans="1:33" ht="17.100000000000001" customHeight="1">
      <c r="A41" s="243">
        <v>63</v>
      </c>
      <c r="B41" s="351" t="s">
        <v>15754</v>
      </c>
      <c r="C41" s="870" t="s">
        <v>15755</v>
      </c>
      <c r="D41" s="646"/>
      <c r="E41" s="646"/>
      <c r="F41" s="637"/>
      <c r="G41" s="638"/>
      <c r="H41" s="638"/>
      <c r="I41" s="744"/>
      <c r="J41" s="646"/>
      <c r="K41" s="748"/>
      <c r="L41" s="748"/>
      <c r="M41" s="1296"/>
      <c r="N41" s="1312"/>
      <c r="O41" s="1307"/>
      <c r="P41" s="1296"/>
      <c r="Q41" s="1297"/>
      <c r="R41" s="1843"/>
      <c r="S41" s="641" t="s">
        <v>165</v>
      </c>
      <c r="T41" s="602"/>
      <c r="U41" s="602"/>
      <c r="V41" s="602"/>
      <c r="W41" s="602"/>
      <c r="X41" s="670" t="s">
        <v>163</v>
      </c>
      <c r="Y41" s="1305">
        <v>0.5</v>
      </c>
      <c r="Z41" s="1359"/>
      <c r="AA41" s="1220"/>
      <c r="AB41" s="1306"/>
      <c r="AC41" s="1834"/>
      <c r="AD41" s="1242"/>
      <c r="AE41" s="1291"/>
      <c r="AF41" s="391">
        <f>ROUND(ROUND(ROUND(G8*Q32,0)*Y41,0)-AD37,0)</f>
        <v>159</v>
      </c>
      <c r="AG41" s="268"/>
    </row>
    <row r="42" spans="1:33" ht="17.100000000000001" customHeight="1">
      <c r="A42" s="243">
        <v>63</v>
      </c>
      <c r="B42" s="351" t="s">
        <v>15756</v>
      </c>
      <c r="C42" s="870" t="s">
        <v>15757</v>
      </c>
      <c r="D42" s="646"/>
      <c r="E42" s="646"/>
      <c r="F42" s="637"/>
      <c r="G42" s="638"/>
      <c r="H42" s="638"/>
      <c r="I42" s="744"/>
      <c r="J42" s="646"/>
      <c r="K42" s="748"/>
      <c r="L42" s="748"/>
      <c r="M42" s="1296"/>
      <c r="N42" s="1312"/>
      <c r="O42" s="1307"/>
      <c r="P42" s="1296"/>
      <c r="Q42" s="1297"/>
      <c r="R42" s="1844"/>
      <c r="S42" s="1104"/>
      <c r="T42" s="807"/>
      <c r="U42" s="807"/>
      <c r="V42" s="807"/>
      <c r="W42" s="807"/>
      <c r="X42" s="1225"/>
      <c r="Y42" s="1306"/>
      <c r="Z42" s="1302" t="s">
        <v>4700</v>
      </c>
      <c r="AA42" s="1303" t="s">
        <v>163</v>
      </c>
      <c r="AB42" s="1311">
        <v>0.85</v>
      </c>
      <c r="AC42" s="1835"/>
      <c r="AD42" s="1220"/>
      <c r="AE42" s="1306"/>
      <c r="AF42" s="391">
        <f>ROUND(ROUND(ROUND(ROUND(G8*Q32,0)*Y41,0)*AB42,0)-AD37,0)</f>
        <v>134</v>
      </c>
      <c r="AG42" s="268"/>
    </row>
    <row r="43" spans="1:33" ht="17.100000000000001" customHeight="1">
      <c r="A43" s="243">
        <v>63</v>
      </c>
      <c r="B43" s="351" t="s">
        <v>15758</v>
      </c>
      <c r="C43" s="870" t="s">
        <v>15759</v>
      </c>
      <c r="D43" s="646"/>
      <c r="E43" s="646"/>
      <c r="F43" s="604"/>
      <c r="G43" s="1323"/>
      <c r="H43" s="1323"/>
      <c r="I43" s="607"/>
      <c r="J43" s="1593" t="s">
        <v>5845</v>
      </c>
      <c r="K43" s="641"/>
      <c r="L43" s="641"/>
      <c r="M43" s="602"/>
      <c r="N43" s="1102"/>
      <c r="O43" s="604"/>
      <c r="P43" s="605"/>
      <c r="Q43" s="607"/>
      <c r="R43" s="670"/>
      <c r="S43" s="670"/>
      <c r="T43" s="602"/>
      <c r="U43" s="602"/>
      <c r="V43" s="602"/>
      <c r="W43" s="602"/>
      <c r="X43" s="670"/>
      <c r="Y43" s="1320"/>
      <c r="Z43" s="1358"/>
      <c r="AA43" s="1215"/>
      <c r="AB43" s="1215"/>
      <c r="AC43" s="1215"/>
      <c r="AD43" s="1215"/>
      <c r="AE43" s="1294"/>
      <c r="AF43" s="391">
        <f>ROUND(ROUND(G8+K44,0)*Q32,0)</f>
        <v>333</v>
      </c>
      <c r="AG43" s="268"/>
    </row>
    <row r="44" spans="1:33" ht="17.100000000000001" customHeight="1">
      <c r="A44" s="243">
        <v>63</v>
      </c>
      <c r="B44" s="351" t="s">
        <v>15760</v>
      </c>
      <c r="C44" s="870" t="s">
        <v>15761</v>
      </c>
      <c r="D44" s="646"/>
      <c r="E44" s="646"/>
      <c r="F44" s="604"/>
      <c r="G44" s="638"/>
      <c r="H44" s="605"/>
      <c r="I44" s="607"/>
      <c r="J44" s="1834"/>
      <c r="K44" s="1250">
        <v>9</v>
      </c>
      <c r="L44" s="638" t="s">
        <v>16</v>
      </c>
      <c r="M44" s="605"/>
      <c r="N44" s="1102"/>
      <c r="O44" s="604"/>
      <c r="P44" s="605"/>
      <c r="Q44" s="607"/>
      <c r="R44" s="1225"/>
      <c r="S44" s="1225"/>
      <c r="T44" s="807"/>
      <c r="U44" s="807"/>
      <c r="V44" s="807"/>
      <c r="W44" s="807"/>
      <c r="X44" s="1225"/>
      <c r="Y44" s="1322"/>
      <c r="Z44" s="1233" t="s">
        <v>4700</v>
      </c>
      <c r="AA44" s="670" t="s">
        <v>163</v>
      </c>
      <c r="AB44" s="1293">
        <v>0.85</v>
      </c>
      <c r="AC44" s="1215"/>
      <c r="AD44" s="1215"/>
      <c r="AE44" s="1294"/>
      <c r="AF44" s="391">
        <f>ROUND(ROUND(ROUND(G8+K44,0)*Q32,0)*AB44,0)</f>
        <v>283</v>
      </c>
      <c r="AG44" s="268"/>
    </row>
    <row r="45" spans="1:33" ht="17.100000000000001" customHeight="1">
      <c r="A45" s="243">
        <v>63</v>
      </c>
      <c r="B45" s="351" t="s">
        <v>15762</v>
      </c>
      <c r="C45" s="870" t="s">
        <v>15763</v>
      </c>
      <c r="D45" s="646"/>
      <c r="E45" s="646"/>
      <c r="F45" s="604"/>
      <c r="G45" s="1296"/>
      <c r="H45" s="605"/>
      <c r="I45" s="607"/>
      <c r="J45" s="1834"/>
      <c r="K45" s="1324"/>
      <c r="L45" s="1325"/>
      <c r="M45" s="1316"/>
      <c r="N45" s="1314"/>
      <c r="O45" s="1315"/>
      <c r="P45" s="1316"/>
      <c r="Q45" s="1317"/>
      <c r="R45" s="1749" t="s">
        <v>11559</v>
      </c>
      <c r="S45" s="1106" t="s">
        <v>162</v>
      </c>
      <c r="T45" s="602"/>
      <c r="U45" s="602"/>
      <c r="V45" s="602"/>
      <c r="W45" s="602"/>
      <c r="X45" s="670" t="s">
        <v>163</v>
      </c>
      <c r="Y45" s="1305">
        <v>0.7</v>
      </c>
      <c r="Z45" s="1358"/>
      <c r="AA45" s="1215"/>
      <c r="AB45" s="1215"/>
      <c r="AC45" s="1215"/>
      <c r="AD45" s="1215"/>
      <c r="AE45" s="1294"/>
      <c r="AF45" s="391">
        <f>ROUND(ROUND(ROUND(G8+K44,0)*Q32,0)*Y45,0)</f>
        <v>233</v>
      </c>
      <c r="AG45" s="268"/>
    </row>
    <row r="46" spans="1:33" ht="17.100000000000001" customHeight="1">
      <c r="A46" s="243">
        <v>63</v>
      </c>
      <c r="B46" s="351" t="s">
        <v>15764</v>
      </c>
      <c r="C46" s="870" t="s">
        <v>15765</v>
      </c>
      <c r="D46" s="646"/>
      <c r="E46" s="646"/>
      <c r="F46" s="604"/>
      <c r="G46" s="1296"/>
      <c r="H46" s="605"/>
      <c r="I46" s="607"/>
      <c r="J46" s="1834"/>
      <c r="K46" s="1250"/>
      <c r="L46" s="638"/>
      <c r="M46" s="1316"/>
      <c r="N46" s="1314"/>
      <c r="O46" s="1315"/>
      <c r="P46" s="1316"/>
      <c r="Q46" s="1317"/>
      <c r="R46" s="1843"/>
      <c r="S46" s="647"/>
      <c r="T46" s="807"/>
      <c r="U46" s="807"/>
      <c r="V46" s="807"/>
      <c r="W46" s="807"/>
      <c r="X46" s="1225"/>
      <c r="Y46" s="1306"/>
      <c r="Z46" s="1302" t="s">
        <v>4700</v>
      </c>
      <c r="AA46" s="1303" t="s">
        <v>163</v>
      </c>
      <c r="AB46" s="1304">
        <v>0.85</v>
      </c>
      <c r="AC46" s="1215"/>
      <c r="AD46" s="1215"/>
      <c r="AE46" s="1294"/>
      <c r="AF46" s="391">
        <f>ROUND(ROUND(ROUND(ROUND(G8+K44,0)*Q32,0)*Y45,0)*AB46,0)</f>
        <v>198</v>
      </c>
      <c r="AG46" s="268"/>
    </row>
    <row r="47" spans="1:33" ht="17.100000000000001" customHeight="1">
      <c r="A47" s="243">
        <v>63</v>
      </c>
      <c r="B47" s="351" t="s">
        <v>15766</v>
      </c>
      <c r="C47" s="870" t="s">
        <v>15767</v>
      </c>
      <c r="D47" s="646"/>
      <c r="E47" s="646"/>
      <c r="F47" s="604"/>
      <c r="G47" s="1296"/>
      <c r="H47" s="605"/>
      <c r="I47" s="607"/>
      <c r="J47" s="1834"/>
      <c r="K47" s="1250"/>
      <c r="L47" s="638"/>
      <c r="M47" s="1316"/>
      <c r="N47" s="1314"/>
      <c r="O47" s="1315"/>
      <c r="P47" s="1316"/>
      <c r="Q47" s="1317"/>
      <c r="R47" s="1843"/>
      <c r="S47" s="1106" t="s">
        <v>165</v>
      </c>
      <c r="T47" s="602"/>
      <c r="U47" s="602"/>
      <c r="V47" s="602"/>
      <c r="W47" s="602"/>
      <c r="X47" s="670" t="s">
        <v>163</v>
      </c>
      <c r="Y47" s="1305">
        <v>0.5</v>
      </c>
      <c r="Z47" s="1359"/>
      <c r="AA47" s="1220"/>
      <c r="AB47" s="1220"/>
      <c r="AC47" s="1220"/>
      <c r="AD47" s="1220"/>
      <c r="AE47" s="1306"/>
      <c r="AF47" s="391">
        <f>ROUND(ROUND(ROUND(G8+K44,0)*Q32,0)*Y47,0)</f>
        <v>167</v>
      </c>
      <c r="AG47" s="268"/>
    </row>
    <row r="48" spans="1:33" ht="17.100000000000001" customHeight="1">
      <c r="A48" s="243">
        <v>63</v>
      </c>
      <c r="B48" s="351" t="s">
        <v>15768</v>
      </c>
      <c r="C48" s="870" t="s">
        <v>15769</v>
      </c>
      <c r="D48" s="646"/>
      <c r="E48" s="646"/>
      <c r="F48" s="604"/>
      <c r="G48" s="1296"/>
      <c r="H48" s="605"/>
      <c r="I48" s="607"/>
      <c r="J48" s="646"/>
      <c r="K48" s="1250"/>
      <c r="L48" s="638"/>
      <c r="M48" s="1316"/>
      <c r="N48" s="1314"/>
      <c r="O48" s="1315"/>
      <c r="P48" s="1316"/>
      <c r="Q48" s="1317"/>
      <c r="R48" s="1844"/>
      <c r="S48" s="647"/>
      <c r="T48" s="807"/>
      <c r="U48" s="807"/>
      <c r="V48" s="807"/>
      <c r="W48" s="807"/>
      <c r="X48" s="1225"/>
      <c r="Y48" s="1306"/>
      <c r="Z48" s="1302" t="s">
        <v>4700</v>
      </c>
      <c r="AA48" s="1303" t="s">
        <v>163</v>
      </c>
      <c r="AB48" s="1304">
        <v>0.85</v>
      </c>
      <c r="AC48" s="1215"/>
      <c r="AD48" s="1215"/>
      <c r="AE48" s="1294"/>
      <c r="AF48" s="391">
        <f>ROUND(ROUND(ROUND(ROUND(G8+K44,0)*Q32,0)*Y47,0)*AB48,0)</f>
        <v>142</v>
      </c>
      <c r="AG48" s="268"/>
    </row>
    <row r="49" spans="1:33" ht="17.100000000000001" customHeight="1">
      <c r="A49" s="243">
        <v>63</v>
      </c>
      <c r="B49" s="351" t="s">
        <v>15770</v>
      </c>
      <c r="C49" s="870" t="s">
        <v>15771</v>
      </c>
      <c r="D49" s="646"/>
      <c r="E49" s="646"/>
      <c r="F49" s="604"/>
      <c r="G49" s="1296"/>
      <c r="H49" s="605"/>
      <c r="I49" s="607"/>
      <c r="J49" s="646"/>
      <c r="K49" s="1250"/>
      <c r="L49" s="638"/>
      <c r="M49" s="1316"/>
      <c r="N49" s="1314"/>
      <c r="O49" s="1315"/>
      <c r="P49" s="1316"/>
      <c r="Q49" s="1317"/>
      <c r="R49" s="641"/>
      <c r="S49" s="641"/>
      <c r="T49" s="602"/>
      <c r="U49" s="602"/>
      <c r="V49" s="602"/>
      <c r="W49" s="602"/>
      <c r="X49" s="670"/>
      <c r="Y49" s="1305"/>
      <c r="Z49" s="1358"/>
      <c r="AA49" s="1215"/>
      <c r="AB49" s="1294"/>
      <c r="AC49" s="1533" t="s">
        <v>167</v>
      </c>
      <c r="AD49" s="1250">
        <v>5</v>
      </c>
      <c r="AE49" s="1308" t="s">
        <v>168</v>
      </c>
      <c r="AF49" s="391">
        <f>ROUND(ROUND(ROUND(G8+K44,0)*Q32,0)-AD49,0)</f>
        <v>328</v>
      </c>
      <c r="AG49" s="268"/>
    </row>
    <row r="50" spans="1:33" ht="17.100000000000001" customHeight="1">
      <c r="A50" s="243">
        <v>63</v>
      </c>
      <c r="B50" s="351" t="s">
        <v>15772</v>
      </c>
      <c r="C50" s="870" t="s">
        <v>15773</v>
      </c>
      <c r="D50" s="646"/>
      <c r="E50" s="646"/>
      <c r="F50" s="604"/>
      <c r="G50" s="1296"/>
      <c r="H50" s="605"/>
      <c r="I50" s="607"/>
      <c r="J50" s="646"/>
      <c r="K50" s="1250"/>
      <c r="L50" s="638"/>
      <c r="M50" s="1316"/>
      <c r="N50" s="1314"/>
      <c r="O50" s="1315"/>
      <c r="P50" s="1316"/>
      <c r="Q50" s="1317"/>
      <c r="R50" s="1104"/>
      <c r="S50" s="1104"/>
      <c r="T50" s="807"/>
      <c r="U50" s="807"/>
      <c r="V50" s="807"/>
      <c r="W50" s="807"/>
      <c r="X50" s="1225"/>
      <c r="Y50" s="1306"/>
      <c r="Z50" s="1233" t="s">
        <v>4700</v>
      </c>
      <c r="AA50" s="670" t="s">
        <v>163</v>
      </c>
      <c r="AB50" s="1309">
        <v>0.85</v>
      </c>
      <c r="AC50" s="1834"/>
      <c r="AD50" s="1250"/>
      <c r="AE50" s="1308"/>
      <c r="AF50" s="391">
        <f>ROUND(ROUND(ROUND(ROUND(G8+K44,0)*Q32,0)*AB50,0)-AD49,0)</f>
        <v>278</v>
      </c>
      <c r="AG50" s="268"/>
    </row>
    <row r="51" spans="1:33" ht="17.100000000000001" customHeight="1">
      <c r="A51" s="243">
        <v>63</v>
      </c>
      <c r="B51" s="351" t="s">
        <v>15774</v>
      </c>
      <c r="C51" s="870" t="s">
        <v>15775</v>
      </c>
      <c r="D51" s="646"/>
      <c r="E51" s="646"/>
      <c r="F51" s="604"/>
      <c r="G51" s="1296"/>
      <c r="H51" s="605"/>
      <c r="I51" s="607"/>
      <c r="J51" s="646"/>
      <c r="K51" s="1250"/>
      <c r="L51" s="638"/>
      <c r="M51" s="1316"/>
      <c r="N51" s="1314"/>
      <c r="O51" s="1315"/>
      <c r="P51" s="1316"/>
      <c r="Q51" s="1317"/>
      <c r="R51" s="1749" t="s">
        <v>11559</v>
      </c>
      <c r="S51" s="1106" t="s">
        <v>162</v>
      </c>
      <c r="T51" s="602"/>
      <c r="U51" s="602"/>
      <c r="V51" s="602"/>
      <c r="W51" s="602"/>
      <c r="X51" s="670" t="s">
        <v>163</v>
      </c>
      <c r="Y51" s="1305">
        <v>0.7</v>
      </c>
      <c r="Z51" s="1360"/>
      <c r="AA51" s="1226"/>
      <c r="AB51" s="1310"/>
      <c r="AC51" s="1834"/>
      <c r="AD51" s="1242"/>
      <c r="AE51" s="1291"/>
      <c r="AF51" s="391">
        <f>ROUND(ROUND(ROUND(ROUND(G8+K44,0)*Q32,0)*Y51,0)-AD49,0)</f>
        <v>228</v>
      </c>
      <c r="AG51" s="268"/>
    </row>
    <row r="52" spans="1:33" ht="17.100000000000001" customHeight="1">
      <c r="A52" s="243">
        <v>63</v>
      </c>
      <c r="B52" s="351" t="s">
        <v>15776</v>
      </c>
      <c r="C52" s="870" t="s">
        <v>15777</v>
      </c>
      <c r="D52" s="646"/>
      <c r="E52" s="646"/>
      <c r="F52" s="604"/>
      <c r="G52" s="1296"/>
      <c r="H52" s="605"/>
      <c r="I52" s="607"/>
      <c r="J52" s="646"/>
      <c r="K52" s="1250"/>
      <c r="L52" s="638"/>
      <c r="M52" s="1316"/>
      <c r="N52" s="1314"/>
      <c r="O52" s="1315"/>
      <c r="P52" s="1316"/>
      <c r="Q52" s="1317"/>
      <c r="R52" s="1843"/>
      <c r="S52" s="647"/>
      <c r="T52" s="807"/>
      <c r="U52" s="807"/>
      <c r="V52" s="807"/>
      <c r="W52" s="807"/>
      <c r="X52" s="1225"/>
      <c r="Y52" s="1306"/>
      <c r="Z52" s="1302" t="s">
        <v>4700</v>
      </c>
      <c r="AA52" s="1303" t="s">
        <v>163</v>
      </c>
      <c r="AB52" s="1311">
        <v>0.85</v>
      </c>
      <c r="AC52" s="1834"/>
      <c r="AD52" s="1242"/>
      <c r="AE52" s="1291"/>
      <c r="AF52" s="391">
        <f>ROUND(ROUND(ROUND(ROUND(ROUND(G8+K44,0)*Q32,0)*Y51,0)*AB52,0)-AD49,0)</f>
        <v>193</v>
      </c>
      <c r="AG52" s="268"/>
    </row>
    <row r="53" spans="1:33" ht="17.100000000000001" customHeight="1">
      <c r="A53" s="243">
        <v>63</v>
      </c>
      <c r="B53" s="351" t="s">
        <v>15778</v>
      </c>
      <c r="C53" s="870" t="s">
        <v>15779</v>
      </c>
      <c r="D53" s="646"/>
      <c r="E53" s="646"/>
      <c r="F53" s="604"/>
      <c r="G53" s="1296"/>
      <c r="H53" s="605"/>
      <c r="I53" s="607"/>
      <c r="J53" s="646"/>
      <c r="K53" s="1250"/>
      <c r="L53" s="638"/>
      <c r="M53" s="1316"/>
      <c r="N53" s="1314"/>
      <c r="O53" s="1315"/>
      <c r="P53" s="1316"/>
      <c r="Q53" s="1317"/>
      <c r="R53" s="1843"/>
      <c r="S53" s="641" t="s">
        <v>165</v>
      </c>
      <c r="T53" s="602"/>
      <c r="U53" s="602"/>
      <c r="V53" s="602"/>
      <c r="W53" s="602"/>
      <c r="X53" s="670" t="s">
        <v>163</v>
      </c>
      <c r="Y53" s="1305">
        <v>0.5</v>
      </c>
      <c r="Z53" s="1359"/>
      <c r="AA53" s="1220"/>
      <c r="AB53" s="1306"/>
      <c r="AC53" s="1834"/>
      <c r="AD53" s="1242"/>
      <c r="AE53" s="1291"/>
      <c r="AF53" s="391">
        <f>ROUND(ROUND(ROUND(ROUND(G8+K44,0)*Q32,0)*Y53,0)-AD49,0)</f>
        <v>162</v>
      </c>
      <c r="AG53" s="268"/>
    </row>
    <row r="54" spans="1:33" ht="17.100000000000001" customHeight="1">
      <c r="A54" s="243">
        <v>63</v>
      </c>
      <c r="B54" s="351" t="s">
        <v>15780</v>
      </c>
      <c r="C54" s="870" t="s">
        <v>15781</v>
      </c>
      <c r="D54" s="646"/>
      <c r="E54" s="646"/>
      <c r="F54" s="604"/>
      <c r="G54" s="1296"/>
      <c r="H54" s="605"/>
      <c r="I54" s="607"/>
      <c r="J54" s="646"/>
      <c r="K54" s="1250"/>
      <c r="L54" s="638"/>
      <c r="M54" s="1316"/>
      <c r="N54" s="1326"/>
      <c r="O54" s="1318"/>
      <c r="P54" s="1327"/>
      <c r="Q54" s="1322"/>
      <c r="R54" s="1844"/>
      <c r="S54" s="1104"/>
      <c r="T54" s="807"/>
      <c r="U54" s="807"/>
      <c r="V54" s="807"/>
      <c r="W54" s="807"/>
      <c r="X54" s="1225"/>
      <c r="Y54" s="1306"/>
      <c r="Z54" s="1302" t="s">
        <v>4700</v>
      </c>
      <c r="AA54" s="1303" t="s">
        <v>163</v>
      </c>
      <c r="AB54" s="1311">
        <v>0.85</v>
      </c>
      <c r="AC54" s="1835"/>
      <c r="AD54" s="1220"/>
      <c r="AE54" s="1306"/>
      <c r="AF54" s="391">
        <f>ROUND(ROUND(ROUND(ROUND(ROUND(G8+K44,0)*Q32,0)*Y53,0)*AB54,0)-AD49,0)</f>
        <v>137</v>
      </c>
      <c r="AG54" s="268"/>
    </row>
    <row r="55" spans="1:33" ht="17.100000000000001" customHeight="1">
      <c r="A55" s="243">
        <v>63</v>
      </c>
      <c r="B55" s="351" t="s">
        <v>15782</v>
      </c>
      <c r="C55" s="870" t="s">
        <v>15783</v>
      </c>
      <c r="D55" s="646"/>
      <c r="E55" s="646"/>
      <c r="F55" s="1580" t="s">
        <v>11582</v>
      </c>
      <c r="G55" s="633"/>
      <c r="H55" s="633"/>
      <c r="I55" s="1095"/>
      <c r="J55" s="601"/>
      <c r="K55" s="602"/>
      <c r="L55" s="1319"/>
      <c r="M55" s="602"/>
      <c r="N55" s="1828" t="s">
        <v>9631</v>
      </c>
      <c r="O55" s="1593" t="s">
        <v>9632</v>
      </c>
      <c r="P55" s="602"/>
      <c r="Q55" s="1286"/>
      <c r="R55" s="670"/>
      <c r="S55" s="670"/>
      <c r="T55" s="602"/>
      <c r="U55" s="602"/>
      <c r="V55" s="602"/>
      <c r="W55" s="602"/>
      <c r="X55" s="670"/>
      <c r="Y55" s="1320"/>
      <c r="Z55" s="1358"/>
      <c r="AA55" s="1215"/>
      <c r="AB55" s="1215"/>
      <c r="AC55" s="1215"/>
      <c r="AD55" s="1215"/>
      <c r="AE55" s="1294"/>
      <c r="AF55" s="391">
        <f>ROUND(G56*Q56,0)</f>
        <v>308</v>
      </c>
      <c r="AG55" s="268"/>
    </row>
    <row r="56" spans="1:33" ht="17.100000000000001" customHeight="1">
      <c r="A56" s="243">
        <v>63</v>
      </c>
      <c r="B56" s="351" t="s">
        <v>15784</v>
      </c>
      <c r="C56" s="870" t="s">
        <v>15785</v>
      </c>
      <c r="D56" s="646"/>
      <c r="E56" s="646"/>
      <c r="F56" s="1845"/>
      <c r="G56" s="1328">
        <v>440</v>
      </c>
      <c r="H56" s="605" t="s">
        <v>18</v>
      </c>
      <c r="I56" s="744"/>
      <c r="J56" s="604"/>
      <c r="K56" s="605"/>
      <c r="L56" s="1321"/>
      <c r="M56" s="605"/>
      <c r="N56" s="1829"/>
      <c r="O56" s="1834"/>
      <c r="P56" s="1250" t="s">
        <v>163</v>
      </c>
      <c r="Q56" s="1291">
        <v>0.7</v>
      </c>
      <c r="R56" s="1225"/>
      <c r="S56" s="1225"/>
      <c r="T56" s="807"/>
      <c r="U56" s="807"/>
      <c r="V56" s="807"/>
      <c r="W56" s="807"/>
      <c r="X56" s="1225"/>
      <c r="Y56" s="1322"/>
      <c r="Z56" s="1233" t="s">
        <v>4700</v>
      </c>
      <c r="AA56" s="670" t="s">
        <v>163</v>
      </c>
      <c r="AB56" s="1293">
        <v>0.85</v>
      </c>
      <c r="AC56" s="1215"/>
      <c r="AD56" s="1215"/>
      <c r="AE56" s="1294"/>
      <c r="AF56" s="391">
        <f>ROUND(ROUND(G56*Q56,0)*AB56,0)</f>
        <v>262</v>
      </c>
      <c r="AG56" s="268"/>
    </row>
    <row r="57" spans="1:33" ht="17.100000000000001" customHeight="1">
      <c r="A57" s="243">
        <v>63</v>
      </c>
      <c r="B57" s="351" t="s">
        <v>15786</v>
      </c>
      <c r="C57" s="870" t="s">
        <v>15787</v>
      </c>
      <c r="D57" s="604"/>
      <c r="E57" s="604"/>
      <c r="F57" s="1845"/>
      <c r="G57" s="1323"/>
      <c r="H57" s="1323"/>
      <c r="I57" s="744"/>
      <c r="J57" s="646"/>
      <c r="K57" s="748"/>
      <c r="L57" s="748"/>
      <c r="M57" s="1296"/>
      <c r="N57" s="1829"/>
      <c r="O57" s="1834"/>
      <c r="P57" s="1296"/>
      <c r="Q57" s="1297"/>
      <c r="R57" s="1749" t="s">
        <v>11559</v>
      </c>
      <c r="S57" s="1106" t="s">
        <v>162</v>
      </c>
      <c r="T57" s="602"/>
      <c r="U57" s="602"/>
      <c r="V57" s="602"/>
      <c r="W57" s="602"/>
      <c r="X57" s="670" t="s">
        <v>163</v>
      </c>
      <c r="Y57" s="1305">
        <v>0.7</v>
      </c>
      <c r="Z57" s="1358"/>
      <c r="AA57" s="1215"/>
      <c r="AB57" s="1215"/>
      <c r="AC57" s="1215"/>
      <c r="AD57" s="1215"/>
      <c r="AE57" s="1294"/>
      <c r="AF57" s="391">
        <f>ROUND(ROUND(G56*Q56,0)*Y57,0)</f>
        <v>216</v>
      </c>
      <c r="AG57" s="268"/>
    </row>
    <row r="58" spans="1:33" ht="17.100000000000001" customHeight="1">
      <c r="A58" s="243">
        <v>63</v>
      </c>
      <c r="B58" s="351" t="s">
        <v>15788</v>
      </c>
      <c r="C58" s="870" t="s">
        <v>15789</v>
      </c>
      <c r="D58" s="604"/>
      <c r="E58" s="604"/>
      <c r="F58" s="1845"/>
      <c r="G58" s="638"/>
      <c r="H58" s="638"/>
      <c r="I58" s="744"/>
      <c r="J58" s="646"/>
      <c r="K58" s="748"/>
      <c r="L58" s="748"/>
      <c r="M58" s="1296"/>
      <c r="N58" s="1829"/>
      <c r="O58" s="1834"/>
      <c r="P58" s="1296"/>
      <c r="Q58" s="1297"/>
      <c r="R58" s="1843"/>
      <c r="S58" s="647"/>
      <c r="T58" s="807"/>
      <c r="U58" s="807"/>
      <c r="V58" s="807"/>
      <c r="W58" s="807"/>
      <c r="X58" s="1225"/>
      <c r="Y58" s="1306"/>
      <c r="Z58" s="1302" t="s">
        <v>4700</v>
      </c>
      <c r="AA58" s="1303" t="s">
        <v>163</v>
      </c>
      <c r="AB58" s="1304">
        <v>0.85</v>
      </c>
      <c r="AC58" s="1215"/>
      <c r="AD58" s="1215"/>
      <c r="AE58" s="1294"/>
      <c r="AF58" s="391">
        <f>ROUND(ROUND(ROUND(G56*Q56,0)*Y57,0)*AB58,0)</f>
        <v>184</v>
      </c>
      <c r="AG58" s="268"/>
    </row>
    <row r="59" spans="1:33" ht="17.100000000000001" customHeight="1">
      <c r="A59" s="243">
        <v>63</v>
      </c>
      <c r="B59" s="351" t="s">
        <v>15790</v>
      </c>
      <c r="C59" s="870" t="s">
        <v>15791</v>
      </c>
      <c r="D59" s="604"/>
      <c r="E59" s="604"/>
      <c r="F59" s="1845"/>
      <c r="G59" s="638"/>
      <c r="H59" s="638"/>
      <c r="I59" s="744"/>
      <c r="J59" s="646"/>
      <c r="K59" s="748"/>
      <c r="L59" s="748"/>
      <c r="M59" s="1296"/>
      <c r="N59" s="1829"/>
      <c r="O59" s="1834"/>
      <c r="P59" s="1296"/>
      <c r="Q59" s="1297"/>
      <c r="R59" s="1843"/>
      <c r="S59" s="1106" t="s">
        <v>165</v>
      </c>
      <c r="T59" s="602"/>
      <c r="U59" s="602"/>
      <c r="V59" s="602"/>
      <c r="W59" s="602"/>
      <c r="X59" s="670" t="s">
        <v>163</v>
      </c>
      <c r="Y59" s="1305">
        <v>0.5</v>
      </c>
      <c r="Z59" s="1359"/>
      <c r="AA59" s="1220"/>
      <c r="AB59" s="1220"/>
      <c r="AC59" s="1220"/>
      <c r="AD59" s="1220"/>
      <c r="AE59" s="1306"/>
      <c r="AF59" s="391">
        <f>ROUND(ROUND(G56*Q56,0)*Y59,0)</f>
        <v>154</v>
      </c>
      <c r="AG59" s="268"/>
    </row>
    <row r="60" spans="1:33" ht="17.100000000000001" customHeight="1">
      <c r="A60" s="243">
        <v>63</v>
      </c>
      <c r="B60" s="351" t="s">
        <v>15792</v>
      </c>
      <c r="C60" s="870" t="s">
        <v>15793</v>
      </c>
      <c r="D60" s="604"/>
      <c r="E60" s="604"/>
      <c r="F60" s="637"/>
      <c r="G60" s="638"/>
      <c r="H60" s="638"/>
      <c r="I60" s="744"/>
      <c r="J60" s="646"/>
      <c r="K60" s="748"/>
      <c r="L60" s="748"/>
      <c r="M60" s="1296"/>
      <c r="N60" s="1829"/>
      <c r="O60" s="1834"/>
      <c r="P60" s="1296"/>
      <c r="Q60" s="1297"/>
      <c r="R60" s="1844"/>
      <c r="S60" s="647"/>
      <c r="T60" s="807"/>
      <c r="U60" s="807"/>
      <c r="V60" s="807"/>
      <c r="W60" s="807"/>
      <c r="X60" s="1225"/>
      <c r="Y60" s="1306"/>
      <c r="Z60" s="1302" t="s">
        <v>4700</v>
      </c>
      <c r="AA60" s="1303" t="s">
        <v>163</v>
      </c>
      <c r="AB60" s="1304">
        <v>0.85</v>
      </c>
      <c r="AC60" s="1215"/>
      <c r="AD60" s="1215"/>
      <c r="AE60" s="1294"/>
      <c r="AF60" s="391">
        <f>ROUND(ROUND(ROUND(G56*Q56,0)*Y59,0)*AB60,0)</f>
        <v>131</v>
      </c>
      <c r="AG60" s="268"/>
    </row>
    <row r="61" spans="1:33" ht="17.100000000000001" customHeight="1">
      <c r="A61" s="243">
        <v>63</v>
      </c>
      <c r="B61" s="351" t="s">
        <v>15794</v>
      </c>
      <c r="C61" s="870" t="s">
        <v>15795</v>
      </c>
      <c r="D61" s="604"/>
      <c r="E61" s="604"/>
      <c r="F61" s="637"/>
      <c r="G61" s="638"/>
      <c r="H61" s="638"/>
      <c r="I61" s="744"/>
      <c r="J61" s="646"/>
      <c r="K61" s="748"/>
      <c r="L61" s="748"/>
      <c r="M61" s="1296"/>
      <c r="N61" s="1829"/>
      <c r="O61" s="1307"/>
      <c r="P61" s="1296"/>
      <c r="Q61" s="1297"/>
      <c r="R61" s="641"/>
      <c r="S61" s="641"/>
      <c r="T61" s="602"/>
      <c r="U61" s="602"/>
      <c r="V61" s="602"/>
      <c r="W61" s="602"/>
      <c r="X61" s="670"/>
      <c r="Y61" s="1305"/>
      <c r="Z61" s="1358"/>
      <c r="AA61" s="1215"/>
      <c r="AB61" s="1294"/>
      <c r="AC61" s="1533" t="s">
        <v>167</v>
      </c>
      <c r="AD61" s="1250">
        <v>5</v>
      </c>
      <c r="AE61" s="1308" t="s">
        <v>168</v>
      </c>
      <c r="AF61" s="391">
        <f>ROUND(ROUND(G56*Q56,0)-AD61,0)</f>
        <v>303</v>
      </c>
      <c r="AG61" s="268"/>
    </row>
    <row r="62" spans="1:33" ht="17.100000000000001" customHeight="1">
      <c r="A62" s="243">
        <v>63</v>
      </c>
      <c r="B62" s="351" t="s">
        <v>15796</v>
      </c>
      <c r="C62" s="870" t="s">
        <v>15797</v>
      </c>
      <c r="D62" s="604"/>
      <c r="E62" s="604"/>
      <c r="F62" s="637"/>
      <c r="G62" s="638"/>
      <c r="H62" s="638"/>
      <c r="I62" s="744"/>
      <c r="J62" s="646"/>
      <c r="K62" s="748"/>
      <c r="L62" s="748"/>
      <c r="M62" s="1296"/>
      <c r="N62" s="1829"/>
      <c r="O62" s="1307"/>
      <c r="P62" s="1296"/>
      <c r="Q62" s="1297"/>
      <c r="R62" s="1104"/>
      <c r="S62" s="1104"/>
      <c r="T62" s="807"/>
      <c r="U62" s="807"/>
      <c r="V62" s="807"/>
      <c r="W62" s="807"/>
      <c r="X62" s="1225"/>
      <c r="Y62" s="1306"/>
      <c r="Z62" s="1233" t="s">
        <v>4700</v>
      </c>
      <c r="AA62" s="670" t="s">
        <v>163</v>
      </c>
      <c r="AB62" s="1309">
        <v>0.85</v>
      </c>
      <c r="AC62" s="1834"/>
      <c r="AD62" s="1250"/>
      <c r="AE62" s="1308"/>
      <c r="AF62" s="391">
        <f>ROUND(ROUND(ROUND(G56*Q56,0)*AB62,0)-AD61,0)</f>
        <v>257</v>
      </c>
      <c r="AG62" s="268"/>
    </row>
    <row r="63" spans="1:33" ht="17.100000000000001" customHeight="1">
      <c r="A63" s="243">
        <v>63</v>
      </c>
      <c r="B63" s="351" t="s">
        <v>15798</v>
      </c>
      <c r="C63" s="870" t="s">
        <v>15799</v>
      </c>
      <c r="D63" s="604"/>
      <c r="E63" s="604"/>
      <c r="F63" s="637"/>
      <c r="G63" s="638"/>
      <c r="H63" s="638"/>
      <c r="I63" s="744"/>
      <c r="J63" s="646"/>
      <c r="K63" s="748"/>
      <c r="L63" s="748"/>
      <c r="M63" s="1296"/>
      <c r="N63" s="1829"/>
      <c r="O63" s="1307"/>
      <c r="P63" s="1296"/>
      <c r="Q63" s="1297"/>
      <c r="R63" s="1749" t="s">
        <v>11559</v>
      </c>
      <c r="S63" s="1106" t="s">
        <v>162</v>
      </c>
      <c r="T63" s="602"/>
      <c r="U63" s="602"/>
      <c r="V63" s="602"/>
      <c r="W63" s="602"/>
      <c r="X63" s="670" t="s">
        <v>163</v>
      </c>
      <c r="Y63" s="1305">
        <v>0.7</v>
      </c>
      <c r="Z63" s="1360"/>
      <c r="AA63" s="1226"/>
      <c r="AB63" s="1310"/>
      <c r="AC63" s="1834"/>
      <c r="AD63" s="1242"/>
      <c r="AE63" s="1291"/>
      <c r="AF63" s="391">
        <f>ROUND(ROUND(ROUND(G56*Q56,0)*Y63,0)-AD61,0)</f>
        <v>211</v>
      </c>
      <c r="AG63" s="268"/>
    </row>
    <row r="64" spans="1:33" ht="17.100000000000001" customHeight="1">
      <c r="A64" s="243">
        <v>63</v>
      </c>
      <c r="B64" s="351" t="s">
        <v>15800</v>
      </c>
      <c r="C64" s="870" t="s">
        <v>15801</v>
      </c>
      <c r="D64" s="604"/>
      <c r="E64" s="604"/>
      <c r="F64" s="637"/>
      <c r="G64" s="638"/>
      <c r="H64" s="638"/>
      <c r="I64" s="744"/>
      <c r="J64" s="646"/>
      <c r="K64" s="748"/>
      <c r="L64" s="748"/>
      <c r="M64" s="1296"/>
      <c r="N64" s="1312"/>
      <c r="O64" s="1307"/>
      <c r="P64" s="1296"/>
      <c r="Q64" s="1297"/>
      <c r="R64" s="1843"/>
      <c r="S64" s="647"/>
      <c r="T64" s="807"/>
      <c r="U64" s="807"/>
      <c r="V64" s="807"/>
      <c r="W64" s="807"/>
      <c r="X64" s="1225"/>
      <c r="Y64" s="1306"/>
      <c r="Z64" s="1302" t="s">
        <v>4700</v>
      </c>
      <c r="AA64" s="1303" t="s">
        <v>163</v>
      </c>
      <c r="AB64" s="1311">
        <v>0.85</v>
      </c>
      <c r="AC64" s="1834"/>
      <c r="AD64" s="1242"/>
      <c r="AE64" s="1291"/>
      <c r="AF64" s="391">
        <f>ROUND(ROUND(ROUND(ROUND(G56*Q56,0)*Y63,0)*AB64,0)-AD61,0)</f>
        <v>179</v>
      </c>
      <c r="AG64" s="268"/>
    </row>
    <row r="65" spans="1:33" ht="17.100000000000001" customHeight="1">
      <c r="A65" s="243">
        <v>63</v>
      </c>
      <c r="B65" s="351" t="s">
        <v>15802</v>
      </c>
      <c r="C65" s="870" t="s">
        <v>15803</v>
      </c>
      <c r="D65" s="604"/>
      <c r="E65" s="604"/>
      <c r="F65" s="637"/>
      <c r="G65" s="638"/>
      <c r="H65" s="638"/>
      <c r="I65" s="744"/>
      <c r="J65" s="646"/>
      <c r="K65" s="748"/>
      <c r="L65" s="748"/>
      <c r="M65" s="1296"/>
      <c r="N65" s="1312"/>
      <c r="O65" s="1307"/>
      <c r="P65" s="1296"/>
      <c r="Q65" s="1297"/>
      <c r="R65" s="1843"/>
      <c r="S65" s="641" t="s">
        <v>165</v>
      </c>
      <c r="T65" s="602"/>
      <c r="U65" s="602"/>
      <c r="V65" s="602"/>
      <c r="W65" s="602"/>
      <c r="X65" s="670" t="s">
        <v>163</v>
      </c>
      <c r="Y65" s="1305">
        <v>0.5</v>
      </c>
      <c r="Z65" s="1359"/>
      <c r="AA65" s="1220"/>
      <c r="AB65" s="1306"/>
      <c r="AC65" s="1834"/>
      <c r="AD65" s="1242"/>
      <c r="AE65" s="1291"/>
      <c r="AF65" s="391">
        <f>ROUND(ROUND(ROUND(G56*Q56,0)*Y65,0)-AD61,0)</f>
        <v>149</v>
      </c>
      <c r="AG65" s="268"/>
    </row>
    <row r="66" spans="1:33" ht="17.100000000000001" customHeight="1">
      <c r="A66" s="243">
        <v>63</v>
      </c>
      <c r="B66" s="351" t="s">
        <v>15804</v>
      </c>
      <c r="C66" s="870" t="s">
        <v>15805</v>
      </c>
      <c r="D66" s="604"/>
      <c r="E66" s="604"/>
      <c r="F66" s="637"/>
      <c r="G66" s="638"/>
      <c r="H66" s="638"/>
      <c r="I66" s="744"/>
      <c r="J66" s="646"/>
      <c r="K66" s="748"/>
      <c r="L66" s="748"/>
      <c r="M66" s="1296"/>
      <c r="N66" s="1312"/>
      <c r="O66" s="1307"/>
      <c r="P66" s="1296"/>
      <c r="Q66" s="1297"/>
      <c r="R66" s="1844"/>
      <c r="S66" s="1104"/>
      <c r="T66" s="807"/>
      <c r="U66" s="807"/>
      <c r="V66" s="807"/>
      <c r="W66" s="807"/>
      <c r="X66" s="1225"/>
      <c r="Y66" s="1306"/>
      <c r="Z66" s="1302" t="s">
        <v>4700</v>
      </c>
      <c r="AA66" s="1303" t="s">
        <v>163</v>
      </c>
      <c r="AB66" s="1311">
        <v>0.85</v>
      </c>
      <c r="AC66" s="1835"/>
      <c r="AD66" s="1220"/>
      <c r="AE66" s="1306"/>
      <c r="AF66" s="391">
        <f>ROUND(ROUND(ROUND(ROUND(G56*Q56,0)*Y65,0)*AB66,0)-AD61,0)</f>
        <v>126</v>
      </c>
      <c r="AG66" s="268"/>
    </row>
    <row r="67" spans="1:33" ht="17.100000000000001" customHeight="1">
      <c r="A67" s="243">
        <v>63</v>
      </c>
      <c r="B67" s="351" t="s">
        <v>15806</v>
      </c>
      <c r="C67" s="870" t="s">
        <v>15807</v>
      </c>
      <c r="D67" s="604"/>
      <c r="E67" s="604"/>
      <c r="F67" s="604"/>
      <c r="G67" s="1323"/>
      <c r="H67" s="1323"/>
      <c r="I67" s="607"/>
      <c r="J67" s="1593" t="s">
        <v>5845</v>
      </c>
      <c r="K67" s="641"/>
      <c r="L67" s="641"/>
      <c r="M67" s="602"/>
      <c r="N67" s="1102"/>
      <c r="O67" s="604"/>
      <c r="P67" s="605"/>
      <c r="Q67" s="607"/>
      <c r="R67" s="670"/>
      <c r="S67" s="670"/>
      <c r="T67" s="602"/>
      <c r="U67" s="602"/>
      <c r="V67" s="602"/>
      <c r="W67" s="602"/>
      <c r="X67" s="670"/>
      <c r="Y67" s="1320"/>
      <c r="Z67" s="1358"/>
      <c r="AA67" s="1215"/>
      <c r="AB67" s="1215"/>
      <c r="AC67" s="1215"/>
      <c r="AD67" s="1215"/>
      <c r="AE67" s="1294"/>
      <c r="AF67" s="391">
        <f>ROUND(ROUND(G56+K68,0)*Q56,0)</f>
        <v>312</v>
      </c>
      <c r="AG67" s="268"/>
    </row>
    <row r="68" spans="1:33" ht="17.100000000000001" customHeight="1">
      <c r="A68" s="243">
        <v>63</v>
      </c>
      <c r="B68" s="351" t="s">
        <v>15808</v>
      </c>
      <c r="C68" s="870" t="s">
        <v>15809</v>
      </c>
      <c r="D68" s="604"/>
      <c r="E68" s="604"/>
      <c r="F68" s="604"/>
      <c r="G68" s="638"/>
      <c r="H68" s="605"/>
      <c r="I68" s="607"/>
      <c r="J68" s="1834"/>
      <c r="K68" s="1250">
        <v>6</v>
      </c>
      <c r="L68" s="638" t="s">
        <v>16</v>
      </c>
      <c r="M68" s="605"/>
      <c r="N68" s="1102"/>
      <c r="O68" s="604"/>
      <c r="P68" s="605"/>
      <c r="Q68" s="607"/>
      <c r="R68" s="1225"/>
      <c r="S68" s="1225"/>
      <c r="T68" s="807"/>
      <c r="U68" s="807"/>
      <c r="V68" s="807"/>
      <c r="W68" s="807"/>
      <c r="X68" s="1225"/>
      <c r="Y68" s="1322"/>
      <c r="Z68" s="1233" t="s">
        <v>4700</v>
      </c>
      <c r="AA68" s="670" t="s">
        <v>163</v>
      </c>
      <c r="AB68" s="1293">
        <v>0.85</v>
      </c>
      <c r="AC68" s="1215"/>
      <c r="AD68" s="1215"/>
      <c r="AE68" s="1294"/>
      <c r="AF68" s="391">
        <f>ROUND(ROUND(ROUND(G56+K68,0)*Q56,0)*AB68,0)</f>
        <v>265</v>
      </c>
      <c r="AG68" s="268"/>
    </row>
    <row r="69" spans="1:33" ht="17.100000000000001" customHeight="1">
      <c r="A69" s="243">
        <v>63</v>
      </c>
      <c r="B69" s="351" t="s">
        <v>15810</v>
      </c>
      <c r="C69" s="870" t="s">
        <v>15811</v>
      </c>
      <c r="D69" s="604"/>
      <c r="E69" s="604"/>
      <c r="F69" s="604"/>
      <c r="G69" s="1296"/>
      <c r="H69" s="605"/>
      <c r="I69" s="607"/>
      <c r="J69" s="1834"/>
      <c r="K69" s="1324"/>
      <c r="L69" s="1325"/>
      <c r="M69" s="1316"/>
      <c r="N69" s="1314"/>
      <c r="O69" s="1315"/>
      <c r="P69" s="1316"/>
      <c r="Q69" s="1317"/>
      <c r="R69" s="1749" t="s">
        <v>11559</v>
      </c>
      <c r="S69" s="1106" t="s">
        <v>162</v>
      </c>
      <c r="T69" s="602"/>
      <c r="U69" s="602"/>
      <c r="V69" s="602"/>
      <c r="W69" s="602"/>
      <c r="X69" s="670" t="s">
        <v>163</v>
      </c>
      <c r="Y69" s="1305">
        <v>0.7</v>
      </c>
      <c r="Z69" s="1358"/>
      <c r="AA69" s="1215"/>
      <c r="AB69" s="1215"/>
      <c r="AC69" s="1215"/>
      <c r="AD69" s="1215"/>
      <c r="AE69" s="1294"/>
      <c r="AF69" s="391">
        <f>ROUND(ROUND(ROUND(G56+K68,0)*Q56,0)*Y69,0)</f>
        <v>218</v>
      </c>
      <c r="AG69" s="268"/>
    </row>
    <row r="70" spans="1:33" ht="17.100000000000001" customHeight="1">
      <c r="A70" s="243">
        <v>63</v>
      </c>
      <c r="B70" s="351" t="s">
        <v>15812</v>
      </c>
      <c r="C70" s="870" t="s">
        <v>15813</v>
      </c>
      <c r="D70" s="604"/>
      <c r="E70" s="604"/>
      <c r="F70" s="604"/>
      <c r="G70" s="1296"/>
      <c r="H70" s="605"/>
      <c r="I70" s="607"/>
      <c r="J70" s="1834"/>
      <c r="K70" s="1250"/>
      <c r="L70" s="638"/>
      <c r="M70" s="1316"/>
      <c r="N70" s="1314"/>
      <c r="O70" s="1315"/>
      <c r="P70" s="1316"/>
      <c r="Q70" s="1317"/>
      <c r="R70" s="1843"/>
      <c r="S70" s="647"/>
      <c r="T70" s="807"/>
      <c r="U70" s="807"/>
      <c r="V70" s="807"/>
      <c r="W70" s="807"/>
      <c r="X70" s="1225"/>
      <c r="Y70" s="1306"/>
      <c r="Z70" s="1302" t="s">
        <v>4700</v>
      </c>
      <c r="AA70" s="1303" t="s">
        <v>163</v>
      </c>
      <c r="AB70" s="1304">
        <v>0.85</v>
      </c>
      <c r="AC70" s="1215"/>
      <c r="AD70" s="1215"/>
      <c r="AE70" s="1294"/>
      <c r="AF70" s="391">
        <f>ROUND(ROUND(ROUND(ROUND(G56+K68,0)*Q56,0)*Y69,0)*AB70,0)</f>
        <v>185</v>
      </c>
      <c r="AG70" s="268"/>
    </row>
    <row r="71" spans="1:33" ht="17.100000000000001" customHeight="1">
      <c r="A71" s="243">
        <v>63</v>
      </c>
      <c r="B71" s="351" t="s">
        <v>15814</v>
      </c>
      <c r="C71" s="870" t="s">
        <v>15815</v>
      </c>
      <c r="D71" s="604"/>
      <c r="E71" s="604"/>
      <c r="F71" s="604"/>
      <c r="G71" s="1296"/>
      <c r="H71" s="605"/>
      <c r="I71" s="607"/>
      <c r="J71" s="1834"/>
      <c r="K71" s="1250"/>
      <c r="L71" s="638"/>
      <c r="M71" s="1316"/>
      <c r="N71" s="1314"/>
      <c r="O71" s="1315"/>
      <c r="P71" s="1316"/>
      <c r="Q71" s="1317"/>
      <c r="R71" s="1843"/>
      <c r="S71" s="1106" t="s">
        <v>165</v>
      </c>
      <c r="T71" s="602"/>
      <c r="U71" s="602"/>
      <c r="V71" s="602"/>
      <c r="W71" s="602"/>
      <c r="X71" s="670" t="s">
        <v>163</v>
      </c>
      <c r="Y71" s="1305">
        <v>0.5</v>
      </c>
      <c r="Z71" s="1359"/>
      <c r="AA71" s="1220"/>
      <c r="AB71" s="1220"/>
      <c r="AC71" s="1220"/>
      <c r="AD71" s="1220"/>
      <c r="AE71" s="1306"/>
      <c r="AF71" s="391">
        <f>ROUND(ROUND(ROUND(G56+K68,0)*Q56,0)*Y71,0)</f>
        <v>156</v>
      </c>
      <c r="AG71" s="268"/>
    </row>
    <row r="72" spans="1:33" ht="17.100000000000001" customHeight="1">
      <c r="A72" s="243">
        <v>63</v>
      </c>
      <c r="B72" s="351" t="s">
        <v>15816</v>
      </c>
      <c r="C72" s="870" t="s">
        <v>15817</v>
      </c>
      <c r="D72" s="604"/>
      <c r="E72" s="604"/>
      <c r="F72" s="604"/>
      <c r="G72" s="1296"/>
      <c r="H72" s="605"/>
      <c r="I72" s="607"/>
      <c r="J72" s="646"/>
      <c r="K72" s="1250"/>
      <c r="L72" s="638"/>
      <c r="M72" s="1316"/>
      <c r="N72" s="1314"/>
      <c r="O72" s="1315"/>
      <c r="P72" s="1316"/>
      <c r="Q72" s="1317"/>
      <c r="R72" s="1844"/>
      <c r="S72" s="647"/>
      <c r="T72" s="807"/>
      <c r="U72" s="807"/>
      <c r="V72" s="807"/>
      <c r="W72" s="807"/>
      <c r="X72" s="1225"/>
      <c r="Y72" s="1306"/>
      <c r="Z72" s="1302" t="s">
        <v>4700</v>
      </c>
      <c r="AA72" s="1303" t="s">
        <v>163</v>
      </c>
      <c r="AB72" s="1304">
        <v>0.85</v>
      </c>
      <c r="AC72" s="1215"/>
      <c r="AD72" s="1215"/>
      <c r="AE72" s="1294"/>
      <c r="AF72" s="391">
        <f>ROUND(ROUND(ROUND(ROUND(G56+K68,0)*Q56,0)*Y71,0)*AB72,0)</f>
        <v>133</v>
      </c>
      <c r="AG72" s="268"/>
    </row>
    <row r="73" spans="1:33" ht="17.100000000000001" customHeight="1">
      <c r="A73" s="243">
        <v>63</v>
      </c>
      <c r="B73" s="351" t="s">
        <v>15818</v>
      </c>
      <c r="C73" s="870" t="s">
        <v>15819</v>
      </c>
      <c r="D73" s="604"/>
      <c r="E73" s="604"/>
      <c r="F73" s="604"/>
      <c r="G73" s="1296"/>
      <c r="H73" s="605"/>
      <c r="I73" s="607"/>
      <c r="J73" s="646"/>
      <c r="K73" s="1250"/>
      <c r="L73" s="638"/>
      <c r="M73" s="1316"/>
      <c r="N73" s="1314"/>
      <c r="O73" s="1315"/>
      <c r="P73" s="1316"/>
      <c r="Q73" s="1317"/>
      <c r="R73" s="641"/>
      <c r="S73" s="641"/>
      <c r="T73" s="602"/>
      <c r="U73" s="602"/>
      <c r="V73" s="602"/>
      <c r="W73" s="602"/>
      <c r="X73" s="670"/>
      <c r="Y73" s="1305"/>
      <c r="Z73" s="1358"/>
      <c r="AA73" s="1215"/>
      <c r="AB73" s="1294"/>
      <c r="AC73" s="1533" t="s">
        <v>167</v>
      </c>
      <c r="AD73" s="1250">
        <v>5</v>
      </c>
      <c r="AE73" s="1308" t="s">
        <v>168</v>
      </c>
      <c r="AF73" s="391">
        <f>ROUND(ROUND(ROUND(G56+K68,0)*Q56,0)-AD73,0)</f>
        <v>307</v>
      </c>
      <c r="AG73" s="268"/>
    </row>
    <row r="74" spans="1:33" ht="17.100000000000001" customHeight="1">
      <c r="A74" s="243">
        <v>63</v>
      </c>
      <c r="B74" s="351" t="s">
        <v>15820</v>
      </c>
      <c r="C74" s="870" t="s">
        <v>15821</v>
      </c>
      <c r="D74" s="604"/>
      <c r="E74" s="604"/>
      <c r="F74" s="604"/>
      <c r="G74" s="1296"/>
      <c r="H74" s="605"/>
      <c r="I74" s="607"/>
      <c r="J74" s="646"/>
      <c r="K74" s="1250"/>
      <c r="L74" s="638"/>
      <c r="M74" s="1316"/>
      <c r="N74" s="1314"/>
      <c r="O74" s="1315"/>
      <c r="P74" s="1316"/>
      <c r="Q74" s="1317"/>
      <c r="R74" s="1104"/>
      <c r="S74" s="1104"/>
      <c r="T74" s="807"/>
      <c r="U74" s="807"/>
      <c r="V74" s="807"/>
      <c r="W74" s="807"/>
      <c r="X74" s="1225"/>
      <c r="Y74" s="1306"/>
      <c r="Z74" s="1233" t="s">
        <v>4700</v>
      </c>
      <c r="AA74" s="670" t="s">
        <v>163</v>
      </c>
      <c r="AB74" s="1309">
        <v>0.85</v>
      </c>
      <c r="AC74" s="1834"/>
      <c r="AD74" s="1250"/>
      <c r="AE74" s="1308"/>
      <c r="AF74" s="391">
        <f>ROUND(ROUND(ROUND(ROUND(G56+K68,0)*Q56,0)*AB74,0)-AD73,0)</f>
        <v>260</v>
      </c>
      <c r="AG74" s="268"/>
    </row>
    <row r="75" spans="1:33" ht="17.100000000000001" customHeight="1">
      <c r="A75" s="243">
        <v>63</v>
      </c>
      <c r="B75" s="351" t="s">
        <v>15822</v>
      </c>
      <c r="C75" s="870" t="s">
        <v>15823</v>
      </c>
      <c r="D75" s="604"/>
      <c r="E75" s="604"/>
      <c r="F75" s="604"/>
      <c r="G75" s="1296"/>
      <c r="H75" s="605"/>
      <c r="I75" s="607"/>
      <c r="J75" s="646"/>
      <c r="K75" s="1250"/>
      <c r="L75" s="638"/>
      <c r="M75" s="1316"/>
      <c r="N75" s="1314"/>
      <c r="O75" s="1315"/>
      <c r="P75" s="1316"/>
      <c r="Q75" s="1317"/>
      <c r="R75" s="1749" t="s">
        <v>11559</v>
      </c>
      <c r="S75" s="1106" t="s">
        <v>162</v>
      </c>
      <c r="T75" s="602"/>
      <c r="U75" s="602"/>
      <c r="V75" s="602"/>
      <c r="W75" s="602"/>
      <c r="X75" s="670" t="s">
        <v>163</v>
      </c>
      <c r="Y75" s="1305">
        <v>0.7</v>
      </c>
      <c r="Z75" s="1360"/>
      <c r="AA75" s="1226"/>
      <c r="AB75" s="1310"/>
      <c r="AC75" s="1834"/>
      <c r="AD75" s="1242"/>
      <c r="AE75" s="1291"/>
      <c r="AF75" s="391">
        <f>ROUND(ROUND(ROUND(ROUND(G56+K68,0)*Q56,0)*Y75,0)-AD73,0)</f>
        <v>213</v>
      </c>
      <c r="AG75" s="268"/>
    </row>
    <row r="76" spans="1:33" ht="17.100000000000001" customHeight="1">
      <c r="A76" s="243">
        <v>63</v>
      </c>
      <c r="B76" s="351" t="s">
        <v>15824</v>
      </c>
      <c r="C76" s="870" t="s">
        <v>15825</v>
      </c>
      <c r="D76" s="604"/>
      <c r="E76" s="604"/>
      <c r="F76" s="604"/>
      <c r="G76" s="1296"/>
      <c r="H76" s="605"/>
      <c r="I76" s="607"/>
      <c r="J76" s="646"/>
      <c r="K76" s="1250"/>
      <c r="L76" s="638"/>
      <c r="M76" s="1316"/>
      <c r="N76" s="1314"/>
      <c r="O76" s="1315"/>
      <c r="P76" s="1316"/>
      <c r="Q76" s="1317"/>
      <c r="R76" s="1843"/>
      <c r="S76" s="647"/>
      <c r="T76" s="807"/>
      <c r="U76" s="807"/>
      <c r="V76" s="807"/>
      <c r="W76" s="807"/>
      <c r="X76" s="1225"/>
      <c r="Y76" s="1306"/>
      <c r="Z76" s="1302" t="s">
        <v>4700</v>
      </c>
      <c r="AA76" s="1303" t="s">
        <v>163</v>
      </c>
      <c r="AB76" s="1311">
        <v>0.85</v>
      </c>
      <c r="AC76" s="1834"/>
      <c r="AD76" s="1242"/>
      <c r="AE76" s="1291"/>
      <c r="AF76" s="391">
        <f>ROUND(ROUND(ROUND(ROUND(ROUND(G56+K68,0)*Q56,0)*Y75,0)*AB76,0)-AD73,0)</f>
        <v>180</v>
      </c>
      <c r="AG76" s="268"/>
    </row>
    <row r="77" spans="1:33" ht="17.100000000000001" customHeight="1">
      <c r="A77" s="243">
        <v>63</v>
      </c>
      <c r="B77" s="351" t="s">
        <v>15826</v>
      </c>
      <c r="C77" s="870" t="s">
        <v>15827</v>
      </c>
      <c r="D77" s="604"/>
      <c r="E77" s="604"/>
      <c r="F77" s="604"/>
      <c r="G77" s="1296"/>
      <c r="H77" s="605"/>
      <c r="I77" s="607"/>
      <c r="J77" s="646"/>
      <c r="K77" s="1250"/>
      <c r="L77" s="638"/>
      <c r="M77" s="1316"/>
      <c r="N77" s="1314"/>
      <c r="O77" s="1315"/>
      <c r="P77" s="1316"/>
      <c r="Q77" s="1317"/>
      <c r="R77" s="1843"/>
      <c r="S77" s="641" t="s">
        <v>165</v>
      </c>
      <c r="T77" s="602"/>
      <c r="U77" s="602"/>
      <c r="V77" s="602"/>
      <c r="W77" s="602"/>
      <c r="X77" s="670" t="s">
        <v>163</v>
      </c>
      <c r="Y77" s="1305">
        <v>0.5</v>
      </c>
      <c r="Z77" s="1359"/>
      <c r="AA77" s="1220"/>
      <c r="AB77" s="1306"/>
      <c r="AC77" s="1834"/>
      <c r="AD77" s="1242"/>
      <c r="AE77" s="1291"/>
      <c r="AF77" s="391">
        <f>ROUND(ROUND(ROUND(ROUND(G56+K68,0)*Q56,0)*Y77,0)-AD73,0)</f>
        <v>151</v>
      </c>
      <c r="AG77" s="268"/>
    </row>
    <row r="78" spans="1:33" ht="17.100000000000001" customHeight="1">
      <c r="A78" s="243">
        <v>63</v>
      </c>
      <c r="B78" s="351" t="s">
        <v>15828</v>
      </c>
      <c r="C78" s="870" t="s">
        <v>15829</v>
      </c>
      <c r="D78" s="604"/>
      <c r="E78" s="604"/>
      <c r="F78" s="604"/>
      <c r="G78" s="1296"/>
      <c r="H78" s="605"/>
      <c r="I78" s="607"/>
      <c r="J78" s="646"/>
      <c r="K78" s="1250"/>
      <c r="L78" s="638"/>
      <c r="M78" s="1316"/>
      <c r="N78" s="1314"/>
      <c r="O78" s="1318"/>
      <c r="P78" s="1316"/>
      <c r="Q78" s="1317"/>
      <c r="R78" s="1844"/>
      <c r="S78" s="1104"/>
      <c r="T78" s="807"/>
      <c r="U78" s="807"/>
      <c r="V78" s="807"/>
      <c r="W78" s="807"/>
      <c r="X78" s="1225"/>
      <c r="Y78" s="1306"/>
      <c r="Z78" s="1302" t="s">
        <v>4700</v>
      </c>
      <c r="AA78" s="1303" t="s">
        <v>163</v>
      </c>
      <c r="AB78" s="1311">
        <v>0.85</v>
      </c>
      <c r="AC78" s="1835"/>
      <c r="AD78" s="1220"/>
      <c r="AE78" s="1306"/>
      <c r="AF78" s="391">
        <f>ROUND(ROUND(ROUND(ROUND(ROUND(G56+K68,0)*Q56,0)*Y77,0)*AB78,0)-AD73,0)</f>
        <v>128</v>
      </c>
      <c r="AG78" s="268"/>
    </row>
    <row r="79" spans="1:33" ht="17.100000000000001" customHeight="1">
      <c r="A79" s="243">
        <v>63</v>
      </c>
      <c r="B79" s="351" t="s">
        <v>15830</v>
      </c>
      <c r="C79" s="870" t="s">
        <v>15831</v>
      </c>
      <c r="D79" s="646"/>
      <c r="E79" s="646"/>
      <c r="F79" s="637"/>
      <c r="G79" s="638"/>
      <c r="H79" s="638"/>
      <c r="I79" s="744"/>
      <c r="J79" s="601"/>
      <c r="K79" s="602"/>
      <c r="L79" s="1319"/>
      <c r="M79" s="602"/>
      <c r="N79" s="1314"/>
      <c r="O79" s="1593" t="s">
        <v>9558</v>
      </c>
      <c r="P79" s="602"/>
      <c r="Q79" s="1286"/>
      <c r="R79" s="670"/>
      <c r="S79" s="670"/>
      <c r="T79" s="602"/>
      <c r="U79" s="602"/>
      <c r="V79" s="602"/>
      <c r="W79" s="602"/>
      <c r="X79" s="670"/>
      <c r="Y79" s="1320"/>
      <c r="Z79" s="1358"/>
      <c r="AA79" s="1215"/>
      <c r="AB79" s="1215"/>
      <c r="AC79" s="1215"/>
      <c r="AD79" s="1215"/>
      <c r="AE79" s="1294"/>
      <c r="AF79" s="391">
        <f>ROUND(G56*Q80,0)</f>
        <v>220</v>
      </c>
      <c r="AG79" s="268"/>
    </row>
    <row r="80" spans="1:33" ht="17.100000000000001" customHeight="1">
      <c r="A80" s="243">
        <v>63</v>
      </c>
      <c r="B80" s="351" t="s">
        <v>15832</v>
      </c>
      <c r="C80" s="870" t="s">
        <v>15833</v>
      </c>
      <c r="D80" s="646"/>
      <c r="E80" s="646"/>
      <c r="F80" s="637"/>
      <c r="G80" s="1328"/>
      <c r="H80" s="605"/>
      <c r="I80" s="744"/>
      <c r="J80" s="604"/>
      <c r="K80" s="605"/>
      <c r="L80" s="1321"/>
      <c r="M80" s="605"/>
      <c r="N80" s="1102"/>
      <c r="O80" s="1834"/>
      <c r="P80" s="1250" t="s">
        <v>163</v>
      </c>
      <c r="Q80" s="1291">
        <v>0.5</v>
      </c>
      <c r="R80" s="1225"/>
      <c r="S80" s="1225"/>
      <c r="T80" s="807"/>
      <c r="U80" s="807"/>
      <c r="V80" s="807"/>
      <c r="W80" s="807"/>
      <c r="X80" s="1225"/>
      <c r="Y80" s="1322"/>
      <c r="Z80" s="1233" t="s">
        <v>4700</v>
      </c>
      <c r="AA80" s="670" t="s">
        <v>163</v>
      </c>
      <c r="AB80" s="1293">
        <v>0.85</v>
      </c>
      <c r="AC80" s="1215"/>
      <c r="AD80" s="1215"/>
      <c r="AE80" s="1294"/>
      <c r="AF80" s="391">
        <f>ROUND(ROUND(G56*Q80,0)*AB80,0)</f>
        <v>187</v>
      </c>
      <c r="AG80" s="268"/>
    </row>
    <row r="81" spans="1:33" ht="17.100000000000001" customHeight="1">
      <c r="A81" s="243">
        <v>63</v>
      </c>
      <c r="B81" s="351" t="s">
        <v>15834</v>
      </c>
      <c r="C81" s="870" t="s">
        <v>15835</v>
      </c>
      <c r="D81" s="604"/>
      <c r="E81" s="604"/>
      <c r="F81" s="637"/>
      <c r="G81" s="1323"/>
      <c r="H81" s="1323"/>
      <c r="I81" s="744"/>
      <c r="J81" s="646"/>
      <c r="K81" s="748"/>
      <c r="L81" s="748"/>
      <c r="M81" s="1296"/>
      <c r="N81" s="1312"/>
      <c r="O81" s="1834"/>
      <c r="P81" s="1296"/>
      <c r="Q81" s="1297"/>
      <c r="R81" s="1749" t="s">
        <v>11559</v>
      </c>
      <c r="S81" s="1106" t="s">
        <v>162</v>
      </c>
      <c r="T81" s="602"/>
      <c r="U81" s="602"/>
      <c r="V81" s="602"/>
      <c r="W81" s="602"/>
      <c r="X81" s="670" t="s">
        <v>163</v>
      </c>
      <c r="Y81" s="1305">
        <v>0.7</v>
      </c>
      <c r="Z81" s="1358"/>
      <c r="AA81" s="1215"/>
      <c r="AB81" s="1215"/>
      <c r="AC81" s="1215"/>
      <c r="AD81" s="1215"/>
      <c r="AE81" s="1294"/>
      <c r="AF81" s="391">
        <f>ROUND(ROUND(G56*Q80,0)*Y81,0)</f>
        <v>154</v>
      </c>
      <c r="AG81" s="268"/>
    </row>
    <row r="82" spans="1:33" ht="17.100000000000001" customHeight="1">
      <c r="A82" s="243">
        <v>63</v>
      </c>
      <c r="B82" s="351" t="s">
        <v>15836</v>
      </c>
      <c r="C82" s="870" t="s">
        <v>15837</v>
      </c>
      <c r="D82" s="604"/>
      <c r="E82" s="604"/>
      <c r="F82" s="637"/>
      <c r="G82" s="638"/>
      <c r="H82" s="638"/>
      <c r="I82" s="744"/>
      <c r="J82" s="646"/>
      <c r="K82" s="748"/>
      <c r="L82" s="748"/>
      <c r="M82" s="1296"/>
      <c r="N82" s="1312"/>
      <c r="O82" s="1834"/>
      <c r="P82" s="1296"/>
      <c r="Q82" s="1297"/>
      <c r="R82" s="1843"/>
      <c r="S82" s="647"/>
      <c r="T82" s="807"/>
      <c r="U82" s="807"/>
      <c r="V82" s="807"/>
      <c r="W82" s="807"/>
      <c r="X82" s="1225"/>
      <c r="Y82" s="1306"/>
      <c r="Z82" s="1302" t="s">
        <v>4700</v>
      </c>
      <c r="AA82" s="1303" t="s">
        <v>163</v>
      </c>
      <c r="AB82" s="1304">
        <v>0.85</v>
      </c>
      <c r="AC82" s="1215"/>
      <c r="AD82" s="1215"/>
      <c r="AE82" s="1294"/>
      <c r="AF82" s="391">
        <f>ROUND(ROUND(ROUND(G56*Q80,0)*Y81,0)*AB82,0)</f>
        <v>131</v>
      </c>
      <c r="AG82" s="268"/>
    </row>
    <row r="83" spans="1:33" ht="17.100000000000001" customHeight="1">
      <c r="A83" s="243">
        <v>63</v>
      </c>
      <c r="B83" s="351" t="s">
        <v>15838</v>
      </c>
      <c r="C83" s="870" t="s">
        <v>15839</v>
      </c>
      <c r="D83" s="604"/>
      <c r="E83" s="604"/>
      <c r="F83" s="637"/>
      <c r="G83" s="638"/>
      <c r="H83" s="638"/>
      <c r="I83" s="744"/>
      <c r="J83" s="646"/>
      <c r="K83" s="748"/>
      <c r="L83" s="748"/>
      <c r="M83" s="1296"/>
      <c r="N83" s="1312"/>
      <c r="O83" s="1834"/>
      <c r="P83" s="1296"/>
      <c r="Q83" s="1297"/>
      <c r="R83" s="1843"/>
      <c r="S83" s="1106" t="s">
        <v>165</v>
      </c>
      <c r="T83" s="602"/>
      <c r="U83" s="602"/>
      <c r="V83" s="602"/>
      <c r="W83" s="602"/>
      <c r="X83" s="670" t="s">
        <v>163</v>
      </c>
      <c r="Y83" s="1305">
        <v>0.5</v>
      </c>
      <c r="Z83" s="1359"/>
      <c r="AA83" s="1220"/>
      <c r="AB83" s="1220"/>
      <c r="AC83" s="1220"/>
      <c r="AD83" s="1220"/>
      <c r="AE83" s="1306"/>
      <c r="AF83" s="391">
        <f>ROUND(ROUND(G56*Q80,0)*Y83,0)</f>
        <v>110</v>
      </c>
      <c r="AG83" s="268"/>
    </row>
    <row r="84" spans="1:33" ht="17.100000000000001" customHeight="1">
      <c r="A84" s="243">
        <v>63</v>
      </c>
      <c r="B84" s="351" t="s">
        <v>15840</v>
      </c>
      <c r="C84" s="870" t="s">
        <v>15841</v>
      </c>
      <c r="D84" s="604"/>
      <c r="E84" s="604"/>
      <c r="F84" s="637"/>
      <c r="G84" s="638"/>
      <c r="H84" s="638"/>
      <c r="I84" s="744"/>
      <c r="J84" s="646"/>
      <c r="K84" s="748"/>
      <c r="L84" s="748"/>
      <c r="M84" s="1296"/>
      <c r="N84" s="1312"/>
      <c r="O84" s="1834"/>
      <c r="P84" s="1296"/>
      <c r="Q84" s="1297"/>
      <c r="R84" s="1844"/>
      <c r="S84" s="647"/>
      <c r="T84" s="807"/>
      <c r="U84" s="807"/>
      <c r="V84" s="807"/>
      <c r="W84" s="807"/>
      <c r="X84" s="1225"/>
      <c r="Y84" s="1306"/>
      <c r="Z84" s="1302" t="s">
        <v>4700</v>
      </c>
      <c r="AA84" s="1303" t="s">
        <v>163</v>
      </c>
      <c r="AB84" s="1304">
        <v>0.85</v>
      </c>
      <c r="AC84" s="1215"/>
      <c r="AD84" s="1215"/>
      <c r="AE84" s="1294"/>
      <c r="AF84" s="391">
        <f>ROUND(ROUND(ROUND(G56*Q80,0)*Y83,0)*AB84,0)</f>
        <v>94</v>
      </c>
      <c r="AG84" s="268"/>
    </row>
    <row r="85" spans="1:33" ht="17.100000000000001" customHeight="1">
      <c r="A85" s="243">
        <v>63</v>
      </c>
      <c r="B85" s="351" t="s">
        <v>15842</v>
      </c>
      <c r="C85" s="870" t="s">
        <v>15843</v>
      </c>
      <c r="D85" s="604"/>
      <c r="E85" s="604"/>
      <c r="F85" s="637"/>
      <c r="G85" s="638"/>
      <c r="H85" s="638"/>
      <c r="I85" s="744"/>
      <c r="J85" s="646"/>
      <c r="K85" s="748"/>
      <c r="L85" s="748"/>
      <c r="M85" s="1296"/>
      <c r="N85" s="1312"/>
      <c r="O85" s="1307"/>
      <c r="P85" s="1296"/>
      <c r="Q85" s="1297"/>
      <c r="R85" s="641"/>
      <c r="S85" s="641"/>
      <c r="T85" s="602"/>
      <c r="U85" s="602"/>
      <c r="V85" s="602"/>
      <c r="W85" s="602"/>
      <c r="X85" s="670"/>
      <c r="Y85" s="1305"/>
      <c r="Z85" s="1358"/>
      <c r="AA85" s="1215"/>
      <c r="AB85" s="1294"/>
      <c r="AC85" s="1533" t="s">
        <v>167</v>
      </c>
      <c r="AD85" s="1250">
        <v>5</v>
      </c>
      <c r="AE85" s="1308" t="s">
        <v>168</v>
      </c>
      <c r="AF85" s="391">
        <f>ROUND(ROUND(G56*Q80,0)-AD85,0)</f>
        <v>215</v>
      </c>
      <c r="AG85" s="268"/>
    </row>
    <row r="86" spans="1:33" ht="17.100000000000001" customHeight="1">
      <c r="A86" s="243">
        <v>63</v>
      </c>
      <c r="B86" s="351" t="s">
        <v>15844</v>
      </c>
      <c r="C86" s="870" t="s">
        <v>15845</v>
      </c>
      <c r="D86" s="604"/>
      <c r="E86" s="604"/>
      <c r="F86" s="637"/>
      <c r="G86" s="638"/>
      <c r="H86" s="638"/>
      <c r="I86" s="744"/>
      <c r="J86" s="646"/>
      <c r="K86" s="748"/>
      <c r="L86" s="748"/>
      <c r="M86" s="1296"/>
      <c r="N86" s="1312"/>
      <c r="O86" s="1307"/>
      <c r="P86" s="1296"/>
      <c r="Q86" s="1297"/>
      <c r="R86" s="1104"/>
      <c r="S86" s="1104"/>
      <c r="T86" s="807"/>
      <c r="U86" s="807"/>
      <c r="V86" s="807"/>
      <c r="W86" s="807"/>
      <c r="X86" s="1225"/>
      <c r="Y86" s="1306"/>
      <c r="Z86" s="1233" t="s">
        <v>4700</v>
      </c>
      <c r="AA86" s="670" t="s">
        <v>163</v>
      </c>
      <c r="AB86" s="1309">
        <v>0.85</v>
      </c>
      <c r="AC86" s="1834"/>
      <c r="AD86" s="1250"/>
      <c r="AE86" s="1308"/>
      <c r="AF86" s="391">
        <f>ROUND(ROUND(ROUND(G56*Q80,0)*AB86,0)-AD85,0)</f>
        <v>182</v>
      </c>
      <c r="AG86" s="268"/>
    </row>
    <row r="87" spans="1:33" ht="17.100000000000001" customHeight="1">
      <c r="A87" s="243">
        <v>63</v>
      </c>
      <c r="B87" s="351" t="s">
        <v>15846</v>
      </c>
      <c r="C87" s="870" t="s">
        <v>15847</v>
      </c>
      <c r="D87" s="604"/>
      <c r="E87" s="604"/>
      <c r="F87" s="637"/>
      <c r="G87" s="638"/>
      <c r="H87" s="638"/>
      <c r="I87" s="744"/>
      <c r="J87" s="646"/>
      <c r="K87" s="748"/>
      <c r="L87" s="748"/>
      <c r="M87" s="1296"/>
      <c r="N87" s="1312"/>
      <c r="O87" s="1307"/>
      <c r="P87" s="1296"/>
      <c r="Q87" s="1297"/>
      <c r="R87" s="1749" t="s">
        <v>11559</v>
      </c>
      <c r="S87" s="1106" t="s">
        <v>162</v>
      </c>
      <c r="T87" s="602"/>
      <c r="U87" s="602"/>
      <c r="V87" s="602"/>
      <c r="W87" s="602"/>
      <c r="X87" s="670" t="s">
        <v>163</v>
      </c>
      <c r="Y87" s="1305">
        <v>0.7</v>
      </c>
      <c r="Z87" s="1360"/>
      <c r="AA87" s="1226"/>
      <c r="AB87" s="1310"/>
      <c r="AC87" s="1834"/>
      <c r="AD87" s="1242"/>
      <c r="AE87" s="1291"/>
      <c r="AF87" s="391">
        <f>ROUND(ROUND(ROUND(G56*Q80,0)*Y87,0)-AD85,0)</f>
        <v>149</v>
      </c>
      <c r="AG87" s="268"/>
    </row>
    <row r="88" spans="1:33" ht="17.100000000000001" customHeight="1">
      <c r="A88" s="243">
        <v>63</v>
      </c>
      <c r="B88" s="351" t="s">
        <v>15848</v>
      </c>
      <c r="C88" s="870" t="s">
        <v>15849</v>
      </c>
      <c r="D88" s="604"/>
      <c r="E88" s="604"/>
      <c r="F88" s="637"/>
      <c r="G88" s="638"/>
      <c r="H88" s="638"/>
      <c r="I88" s="744"/>
      <c r="J88" s="646"/>
      <c r="K88" s="748"/>
      <c r="L88" s="748"/>
      <c r="M88" s="1296"/>
      <c r="N88" s="1312"/>
      <c r="O88" s="1307"/>
      <c r="P88" s="1296"/>
      <c r="Q88" s="1297"/>
      <c r="R88" s="1843"/>
      <c r="S88" s="647"/>
      <c r="T88" s="807"/>
      <c r="U88" s="807"/>
      <c r="V88" s="807"/>
      <c r="W88" s="807"/>
      <c r="X88" s="1225"/>
      <c r="Y88" s="1306"/>
      <c r="Z88" s="1302" t="s">
        <v>4700</v>
      </c>
      <c r="AA88" s="1303" t="s">
        <v>163</v>
      </c>
      <c r="AB88" s="1311">
        <v>0.85</v>
      </c>
      <c r="AC88" s="1834"/>
      <c r="AD88" s="1242"/>
      <c r="AE88" s="1291"/>
      <c r="AF88" s="391">
        <f>ROUND(ROUND(ROUND(ROUND(G56*Q80,0)*Y87,0)*AB88,0)-AD85,0)</f>
        <v>126</v>
      </c>
      <c r="AG88" s="268"/>
    </row>
    <row r="89" spans="1:33" ht="17.100000000000001" customHeight="1">
      <c r="A89" s="243">
        <v>63</v>
      </c>
      <c r="B89" s="351" t="s">
        <v>15850</v>
      </c>
      <c r="C89" s="870" t="s">
        <v>15851</v>
      </c>
      <c r="D89" s="604"/>
      <c r="E89" s="604"/>
      <c r="F89" s="637"/>
      <c r="G89" s="638"/>
      <c r="H89" s="638"/>
      <c r="I89" s="744"/>
      <c r="J89" s="646"/>
      <c r="K89" s="748"/>
      <c r="L89" s="748"/>
      <c r="M89" s="1296"/>
      <c r="N89" s="1312"/>
      <c r="O89" s="1307"/>
      <c r="P89" s="1296"/>
      <c r="Q89" s="1297"/>
      <c r="R89" s="1843"/>
      <c r="S89" s="641" t="s">
        <v>165</v>
      </c>
      <c r="T89" s="602"/>
      <c r="U89" s="602"/>
      <c r="V89" s="602"/>
      <c r="W89" s="602"/>
      <c r="X89" s="670" t="s">
        <v>163</v>
      </c>
      <c r="Y89" s="1305">
        <v>0.5</v>
      </c>
      <c r="Z89" s="1359"/>
      <c r="AA89" s="1220"/>
      <c r="AB89" s="1306"/>
      <c r="AC89" s="1834"/>
      <c r="AD89" s="1242"/>
      <c r="AE89" s="1291"/>
      <c r="AF89" s="391">
        <f>ROUND(ROUND(ROUND(G56*Q80,0)*Y89,0)-AD85,0)</f>
        <v>105</v>
      </c>
      <c r="AG89" s="268"/>
    </row>
    <row r="90" spans="1:33" ht="17.100000000000001" customHeight="1">
      <c r="A90" s="243">
        <v>63</v>
      </c>
      <c r="B90" s="351" t="s">
        <v>15852</v>
      </c>
      <c r="C90" s="870" t="s">
        <v>15853</v>
      </c>
      <c r="D90" s="604"/>
      <c r="E90" s="604"/>
      <c r="F90" s="637"/>
      <c r="G90" s="638"/>
      <c r="H90" s="638"/>
      <c r="I90" s="744"/>
      <c r="J90" s="646"/>
      <c r="K90" s="748"/>
      <c r="L90" s="748"/>
      <c r="M90" s="1296"/>
      <c r="N90" s="1312"/>
      <c r="O90" s="1307"/>
      <c r="P90" s="1296"/>
      <c r="Q90" s="1297"/>
      <c r="R90" s="1844"/>
      <c r="S90" s="1104"/>
      <c r="T90" s="807"/>
      <c r="U90" s="807"/>
      <c r="V90" s="807"/>
      <c r="W90" s="807"/>
      <c r="X90" s="1225"/>
      <c r="Y90" s="1306"/>
      <c r="Z90" s="1302" t="s">
        <v>4700</v>
      </c>
      <c r="AA90" s="1303" t="s">
        <v>163</v>
      </c>
      <c r="AB90" s="1311">
        <v>0.85</v>
      </c>
      <c r="AC90" s="1835"/>
      <c r="AD90" s="1220"/>
      <c r="AE90" s="1306"/>
      <c r="AF90" s="391">
        <f>ROUND(ROUND(ROUND(ROUND(G56*Q80,0)*Y89,0)*AB90,0)-AD85,0)</f>
        <v>89</v>
      </c>
      <c r="AG90" s="268"/>
    </row>
    <row r="91" spans="1:33" ht="17.100000000000001" customHeight="1">
      <c r="A91" s="243">
        <v>63</v>
      </c>
      <c r="B91" s="351" t="s">
        <v>15854</v>
      </c>
      <c r="C91" s="870" t="s">
        <v>15855</v>
      </c>
      <c r="D91" s="604"/>
      <c r="E91" s="604"/>
      <c r="F91" s="604"/>
      <c r="G91" s="1323"/>
      <c r="H91" s="1323"/>
      <c r="I91" s="607"/>
      <c r="J91" s="1593" t="s">
        <v>5845</v>
      </c>
      <c r="K91" s="641"/>
      <c r="L91" s="641"/>
      <c r="M91" s="602"/>
      <c r="N91" s="1102"/>
      <c r="O91" s="604"/>
      <c r="P91" s="605"/>
      <c r="Q91" s="607"/>
      <c r="R91" s="670"/>
      <c r="S91" s="670"/>
      <c r="T91" s="602"/>
      <c r="U91" s="602"/>
      <c r="V91" s="602"/>
      <c r="W91" s="602"/>
      <c r="X91" s="670"/>
      <c r="Y91" s="1320"/>
      <c r="Z91" s="1358"/>
      <c r="AA91" s="1215"/>
      <c r="AB91" s="1215"/>
      <c r="AC91" s="1215"/>
      <c r="AD91" s="1215"/>
      <c r="AE91" s="1294"/>
      <c r="AF91" s="391">
        <f>ROUND(ROUND(G56+K92,0)*Q80,0)</f>
        <v>223</v>
      </c>
      <c r="AG91" s="268"/>
    </row>
    <row r="92" spans="1:33" ht="17.100000000000001" customHeight="1">
      <c r="A92" s="243">
        <v>63</v>
      </c>
      <c r="B92" s="351" t="s">
        <v>15856</v>
      </c>
      <c r="C92" s="870" t="s">
        <v>15857</v>
      </c>
      <c r="D92" s="604"/>
      <c r="E92" s="604"/>
      <c r="F92" s="604"/>
      <c r="G92" s="638"/>
      <c r="H92" s="605"/>
      <c r="I92" s="607"/>
      <c r="J92" s="1834"/>
      <c r="K92" s="1250">
        <v>6</v>
      </c>
      <c r="L92" s="638" t="s">
        <v>16</v>
      </c>
      <c r="M92" s="605"/>
      <c r="N92" s="1102"/>
      <c r="O92" s="604"/>
      <c r="P92" s="605"/>
      <c r="Q92" s="607"/>
      <c r="R92" s="1225"/>
      <c r="S92" s="1225"/>
      <c r="T92" s="807"/>
      <c r="U92" s="807"/>
      <c r="V92" s="807"/>
      <c r="W92" s="807"/>
      <c r="X92" s="1225"/>
      <c r="Y92" s="1322"/>
      <c r="Z92" s="1233" t="s">
        <v>4700</v>
      </c>
      <c r="AA92" s="670" t="s">
        <v>163</v>
      </c>
      <c r="AB92" s="1293">
        <v>0.85</v>
      </c>
      <c r="AC92" s="1215"/>
      <c r="AD92" s="1215"/>
      <c r="AE92" s="1294"/>
      <c r="AF92" s="391">
        <f>ROUND(ROUND(ROUND(G56+K92,0)*Q80,0)*AB92,0)</f>
        <v>190</v>
      </c>
      <c r="AG92" s="268"/>
    </row>
    <row r="93" spans="1:33" ht="17.100000000000001" customHeight="1">
      <c r="A93" s="243">
        <v>63</v>
      </c>
      <c r="B93" s="351" t="s">
        <v>15858</v>
      </c>
      <c r="C93" s="870" t="s">
        <v>15859</v>
      </c>
      <c r="D93" s="604"/>
      <c r="E93" s="604"/>
      <c r="F93" s="604"/>
      <c r="G93" s="1296"/>
      <c r="H93" s="605"/>
      <c r="I93" s="607"/>
      <c r="J93" s="1834"/>
      <c r="K93" s="1324"/>
      <c r="L93" s="1325"/>
      <c r="M93" s="1316"/>
      <c r="N93" s="1314"/>
      <c r="O93" s="1315"/>
      <c r="P93" s="1316"/>
      <c r="Q93" s="1317"/>
      <c r="R93" s="1749" t="s">
        <v>11559</v>
      </c>
      <c r="S93" s="1106" t="s">
        <v>162</v>
      </c>
      <c r="T93" s="602"/>
      <c r="U93" s="602"/>
      <c r="V93" s="602"/>
      <c r="W93" s="602"/>
      <c r="X93" s="670" t="s">
        <v>163</v>
      </c>
      <c r="Y93" s="1305">
        <v>0.7</v>
      </c>
      <c r="Z93" s="1358"/>
      <c r="AA93" s="1215"/>
      <c r="AB93" s="1215"/>
      <c r="AC93" s="1215"/>
      <c r="AD93" s="1215"/>
      <c r="AE93" s="1294"/>
      <c r="AF93" s="391">
        <f>ROUND(ROUND(ROUND(G56+K92,0)*Q80,0)*Y93,0)</f>
        <v>156</v>
      </c>
      <c r="AG93" s="268"/>
    </row>
    <row r="94" spans="1:33" ht="17.100000000000001" customHeight="1">
      <c r="A94" s="243">
        <v>63</v>
      </c>
      <c r="B94" s="351" t="s">
        <v>15860</v>
      </c>
      <c r="C94" s="870" t="s">
        <v>15861</v>
      </c>
      <c r="D94" s="604"/>
      <c r="E94" s="604"/>
      <c r="F94" s="604"/>
      <c r="G94" s="1296"/>
      <c r="H94" s="605"/>
      <c r="I94" s="607"/>
      <c r="J94" s="1834"/>
      <c r="K94" s="1250"/>
      <c r="L94" s="638"/>
      <c r="M94" s="1316"/>
      <c r="N94" s="1314"/>
      <c r="O94" s="1315"/>
      <c r="P94" s="1316"/>
      <c r="Q94" s="1317"/>
      <c r="R94" s="1843"/>
      <c r="S94" s="647"/>
      <c r="T94" s="807"/>
      <c r="U94" s="807"/>
      <c r="V94" s="807"/>
      <c r="W94" s="807"/>
      <c r="X94" s="1225"/>
      <c r="Y94" s="1306"/>
      <c r="Z94" s="1302" t="s">
        <v>4700</v>
      </c>
      <c r="AA94" s="1303" t="s">
        <v>163</v>
      </c>
      <c r="AB94" s="1304">
        <v>0.85</v>
      </c>
      <c r="AC94" s="1215"/>
      <c r="AD94" s="1215"/>
      <c r="AE94" s="1294"/>
      <c r="AF94" s="391">
        <f>ROUND(ROUND(ROUND(ROUND(G56+K92,0)*Q80,0)*Y93,0)*AB94,0)</f>
        <v>133</v>
      </c>
      <c r="AG94" s="268"/>
    </row>
    <row r="95" spans="1:33" ht="17.100000000000001" customHeight="1">
      <c r="A95" s="243">
        <v>63</v>
      </c>
      <c r="B95" s="351" t="s">
        <v>15862</v>
      </c>
      <c r="C95" s="870" t="s">
        <v>15863</v>
      </c>
      <c r="D95" s="604"/>
      <c r="E95" s="604"/>
      <c r="F95" s="604"/>
      <c r="G95" s="1296"/>
      <c r="H95" s="605"/>
      <c r="I95" s="607"/>
      <c r="J95" s="1834"/>
      <c r="K95" s="1250"/>
      <c r="L95" s="638"/>
      <c r="M95" s="1316"/>
      <c r="N95" s="1314"/>
      <c r="O95" s="1315"/>
      <c r="P95" s="1316"/>
      <c r="Q95" s="1317"/>
      <c r="R95" s="1843"/>
      <c r="S95" s="1106" t="s">
        <v>165</v>
      </c>
      <c r="T95" s="602"/>
      <c r="U95" s="602"/>
      <c r="V95" s="602"/>
      <c r="W95" s="602"/>
      <c r="X95" s="670" t="s">
        <v>163</v>
      </c>
      <c r="Y95" s="1305">
        <v>0.5</v>
      </c>
      <c r="Z95" s="1359"/>
      <c r="AA95" s="1220"/>
      <c r="AB95" s="1220"/>
      <c r="AC95" s="1220"/>
      <c r="AD95" s="1220"/>
      <c r="AE95" s="1306"/>
      <c r="AF95" s="391">
        <f>ROUND(ROUND(ROUND(G56+K92,0)*Q80,0)*Y95,0)</f>
        <v>112</v>
      </c>
      <c r="AG95" s="268"/>
    </row>
    <row r="96" spans="1:33" ht="17.100000000000001" customHeight="1">
      <c r="A96" s="243">
        <v>63</v>
      </c>
      <c r="B96" s="351" t="s">
        <v>15864</v>
      </c>
      <c r="C96" s="870" t="s">
        <v>15865</v>
      </c>
      <c r="D96" s="604"/>
      <c r="E96" s="604"/>
      <c r="F96" s="604"/>
      <c r="G96" s="1296"/>
      <c r="H96" s="605"/>
      <c r="I96" s="607"/>
      <c r="J96" s="646"/>
      <c r="K96" s="1250"/>
      <c r="L96" s="638"/>
      <c r="M96" s="1316"/>
      <c r="N96" s="1314"/>
      <c r="O96" s="1315"/>
      <c r="P96" s="1316"/>
      <c r="Q96" s="1317"/>
      <c r="R96" s="1844"/>
      <c r="S96" s="647"/>
      <c r="T96" s="807"/>
      <c r="U96" s="807"/>
      <c r="V96" s="807"/>
      <c r="W96" s="807"/>
      <c r="X96" s="1225"/>
      <c r="Y96" s="1306"/>
      <c r="Z96" s="1302" t="s">
        <v>4700</v>
      </c>
      <c r="AA96" s="1303" t="s">
        <v>163</v>
      </c>
      <c r="AB96" s="1304">
        <v>0.85</v>
      </c>
      <c r="AC96" s="1215"/>
      <c r="AD96" s="1215"/>
      <c r="AE96" s="1294"/>
      <c r="AF96" s="391">
        <f>ROUND(ROUND(ROUND(ROUND(G56+K92,0)*Q80,0)*Y95,0)*AB96,0)</f>
        <v>95</v>
      </c>
      <c r="AG96" s="268"/>
    </row>
    <row r="97" spans="1:33" ht="17.100000000000001" customHeight="1">
      <c r="A97" s="243">
        <v>63</v>
      </c>
      <c r="B97" s="351" t="s">
        <v>15866</v>
      </c>
      <c r="C97" s="870" t="s">
        <v>15867</v>
      </c>
      <c r="D97" s="604"/>
      <c r="E97" s="604"/>
      <c r="F97" s="604"/>
      <c r="G97" s="1296"/>
      <c r="H97" s="605"/>
      <c r="I97" s="607"/>
      <c r="J97" s="646"/>
      <c r="K97" s="1250"/>
      <c r="L97" s="638"/>
      <c r="M97" s="1316"/>
      <c r="N97" s="1314"/>
      <c r="O97" s="1315"/>
      <c r="P97" s="1316"/>
      <c r="Q97" s="1317"/>
      <c r="R97" s="641"/>
      <c r="S97" s="641"/>
      <c r="T97" s="602"/>
      <c r="U97" s="602"/>
      <c r="V97" s="602"/>
      <c r="W97" s="602"/>
      <c r="X97" s="670"/>
      <c r="Y97" s="1305"/>
      <c r="Z97" s="1358"/>
      <c r="AA97" s="1215"/>
      <c r="AB97" s="1294"/>
      <c r="AC97" s="1533" t="s">
        <v>167</v>
      </c>
      <c r="AD97" s="1250">
        <v>5</v>
      </c>
      <c r="AE97" s="1308" t="s">
        <v>168</v>
      </c>
      <c r="AF97" s="391">
        <f>ROUND(ROUND(ROUND(G56+K92,0)*Q80,0)-AD97,0)</f>
        <v>218</v>
      </c>
      <c r="AG97" s="268"/>
    </row>
    <row r="98" spans="1:33" ht="17.100000000000001" customHeight="1">
      <c r="A98" s="243">
        <v>63</v>
      </c>
      <c r="B98" s="351" t="s">
        <v>15868</v>
      </c>
      <c r="C98" s="870" t="s">
        <v>15869</v>
      </c>
      <c r="D98" s="604"/>
      <c r="E98" s="604"/>
      <c r="F98" s="604"/>
      <c r="G98" s="1296"/>
      <c r="H98" s="605"/>
      <c r="I98" s="607"/>
      <c r="J98" s="646"/>
      <c r="K98" s="1250"/>
      <c r="L98" s="638"/>
      <c r="M98" s="1316"/>
      <c r="N98" s="1314"/>
      <c r="O98" s="1315"/>
      <c r="P98" s="1316"/>
      <c r="Q98" s="1317"/>
      <c r="R98" s="1104"/>
      <c r="S98" s="1104"/>
      <c r="T98" s="807"/>
      <c r="U98" s="807"/>
      <c r="V98" s="807"/>
      <c r="W98" s="807"/>
      <c r="X98" s="1225"/>
      <c r="Y98" s="1306"/>
      <c r="Z98" s="1233" t="s">
        <v>4700</v>
      </c>
      <c r="AA98" s="670" t="s">
        <v>163</v>
      </c>
      <c r="AB98" s="1309">
        <v>0.85</v>
      </c>
      <c r="AC98" s="1834"/>
      <c r="AD98" s="1250"/>
      <c r="AE98" s="1308"/>
      <c r="AF98" s="391">
        <f>ROUND(ROUND(ROUND(ROUND(G56+K92,0)*Q80,0)*AB98,0)-AD97,0)</f>
        <v>185</v>
      </c>
      <c r="AG98" s="268"/>
    </row>
    <row r="99" spans="1:33" ht="17.100000000000001" customHeight="1">
      <c r="A99" s="243">
        <v>63</v>
      </c>
      <c r="B99" s="351" t="s">
        <v>15870</v>
      </c>
      <c r="C99" s="870" t="s">
        <v>15871</v>
      </c>
      <c r="D99" s="604"/>
      <c r="E99" s="604"/>
      <c r="F99" s="604"/>
      <c r="G99" s="1296"/>
      <c r="H99" s="605"/>
      <c r="I99" s="607"/>
      <c r="J99" s="646"/>
      <c r="K99" s="1250"/>
      <c r="L99" s="638"/>
      <c r="M99" s="1316"/>
      <c r="N99" s="1314"/>
      <c r="O99" s="1315"/>
      <c r="P99" s="1316"/>
      <c r="Q99" s="1317"/>
      <c r="R99" s="1749" t="s">
        <v>11559</v>
      </c>
      <c r="S99" s="1106" t="s">
        <v>162</v>
      </c>
      <c r="T99" s="602"/>
      <c r="U99" s="602"/>
      <c r="V99" s="602"/>
      <c r="W99" s="602"/>
      <c r="X99" s="670" t="s">
        <v>163</v>
      </c>
      <c r="Y99" s="1305">
        <v>0.7</v>
      </c>
      <c r="Z99" s="1360"/>
      <c r="AA99" s="1226"/>
      <c r="AB99" s="1310"/>
      <c r="AC99" s="1834"/>
      <c r="AD99" s="1242"/>
      <c r="AE99" s="1291"/>
      <c r="AF99" s="391">
        <f>ROUND(ROUND(ROUND(ROUND(G56+K92,0)*Q80,0)*Y99,0)-AD97,0)</f>
        <v>151</v>
      </c>
      <c r="AG99" s="268"/>
    </row>
    <row r="100" spans="1:33" ht="17.100000000000001" customHeight="1">
      <c r="A100" s="243">
        <v>63</v>
      </c>
      <c r="B100" s="351" t="s">
        <v>15872</v>
      </c>
      <c r="C100" s="870" t="s">
        <v>15873</v>
      </c>
      <c r="D100" s="604"/>
      <c r="E100" s="604"/>
      <c r="F100" s="604"/>
      <c r="G100" s="1296"/>
      <c r="H100" s="605"/>
      <c r="I100" s="607"/>
      <c r="J100" s="646"/>
      <c r="K100" s="1250"/>
      <c r="L100" s="638"/>
      <c r="M100" s="1316"/>
      <c r="N100" s="1314"/>
      <c r="O100" s="1315"/>
      <c r="P100" s="1316"/>
      <c r="Q100" s="1317"/>
      <c r="R100" s="1843"/>
      <c r="S100" s="647"/>
      <c r="T100" s="807"/>
      <c r="U100" s="807"/>
      <c r="V100" s="807"/>
      <c r="W100" s="807"/>
      <c r="X100" s="1225"/>
      <c r="Y100" s="1306"/>
      <c r="Z100" s="1302" t="s">
        <v>4700</v>
      </c>
      <c r="AA100" s="1303" t="s">
        <v>163</v>
      </c>
      <c r="AB100" s="1311">
        <v>0.85</v>
      </c>
      <c r="AC100" s="1834"/>
      <c r="AD100" s="1242"/>
      <c r="AE100" s="1291"/>
      <c r="AF100" s="391">
        <f>ROUND(ROUND(ROUND(ROUND(ROUND(G56+K92,0)*Q80,0)*Y99,0)*AB100,0)-AD97,0)</f>
        <v>128</v>
      </c>
      <c r="AG100" s="268"/>
    </row>
    <row r="101" spans="1:33" ht="17.100000000000001" customHeight="1">
      <c r="A101" s="243">
        <v>63</v>
      </c>
      <c r="B101" s="351" t="s">
        <v>15874</v>
      </c>
      <c r="C101" s="870" t="s">
        <v>15875</v>
      </c>
      <c r="D101" s="604"/>
      <c r="E101" s="604"/>
      <c r="F101" s="604"/>
      <c r="G101" s="1296"/>
      <c r="H101" s="605"/>
      <c r="I101" s="607"/>
      <c r="J101" s="646"/>
      <c r="K101" s="1250"/>
      <c r="L101" s="638"/>
      <c r="M101" s="1316"/>
      <c r="N101" s="1314"/>
      <c r="O101" s="1315"/>
      <c r="P101" s="1316"/>
      <c r="Q101" s="1317"/>
      <c r="R101" s="1843"/>
      <c r="S101" s="641" t="s">
        <v>165</v>
      </c>
      <c r="T101" s="602"/>
      <c r="U101" s="602"/>
      <c r="V101" s="602"/>
      <c r="W101" s="602"/>
      <c r="X101" s="670" t="s">
        <v>163</v>
      </c>
      <c r="Y101" s="1305">
        <v>0.5</v>
      </c>
      <c r="Z101" s="1359"/>
      <c r="AA101" s="1220"/>
      <c r="AB101" s="1306"/>
      <c r="AC101" s="1834"/>
      <c r="AD101" s="1242"/>
      <c r="AE101" s="1291"/>
      <c r="AF101" s="391">
        <f>ROUND(ROUND(ROUND(ROUND(G56+K92,0)*Q80,0)*Y101,0)-AD97,0)</f>
        <v>107</v>
      </c>
      <c r="AG101" s="268"/>
    </row>
    <row r="102" spans="1:33" ht="17.100000000000001" customHeight="1">
      <c r="A102" s="243">
        <v>63</v>
      </c>
      <c r="B102" s="351" t="s">
        <v>15876</v>
      </c>
      <c r="C102" s="870" t="s">
        <v>15877</v>
      </c>
      <c r="D102" s="604"/>
      <c r="E102" s="604"/>
      <c r="F102" s="806"/>
      <c r="G102" s="1329"/>
      <c r="H102" s="807"/>
      <c r="I102" s="1158"/>
      <c r="J102" s="647"/>
      <c r="K102" s="1225"/>
      <c r="L102" s="678"/>
      <c r="M102" s="1327"/>
      <c r="N102" s="1326"/>
      <c r="O102" s="1318"/>
      <c r="P102" s="1327"/>
      <c r="Q102" s="1322"/>
      <c r="R102" s="1844"/>
      <c r="S102" s="1104"/>
      <c r="T102" s="807"/>
      <c r="U102" s="807"/>
      <c r="V102" s="807"/>
      <c r="W102" s="807"/>
      <c r="X102" s="1225"/>
      <c r="Y102" s="1306"/>
      <c r="Z102" s="1302" t="s">
        <v>4700</v>
      </c>
      <c r="AA102" s="1303" t="s">
        <v>163</v>
      </c>
      <c r="AB102" s="1311">
        <v>0.85</v>
      </c>
      <c r="AC102" s="1835"/>
      <c r="AD102" s="1220"/>
      <c r="AE102" s="1306"/>
      <c r="AF102" s="391">
        <f>ROUND(ROUND(ROUND(ROUND(ROUND(G56+K92,0)*Q80,0)*Y101,0)*AB102,0)-AD97,0)</f>
        <v>90</v>
      </c>
      <c r="AG102" s="268"/>
    </row>
    <row r="103" spans="1:33" ht="17.100000000000001" customHeight="1">
      <c r="A103" s="243">
        <v>63</v>
      </c>
      <c r="B103" s="351" t="s">
        <v>15878</v>
      </c>
      <c r="C103" s="870" t="s">
        <v>15879</v>
      </c>
      <c r="D103" s="604"/>
      <c r="E103" s="604"/>
      <c r="F103" s="1580" t="s">
        <v>11607</v>
      </c>
      <c r="G103" s="633"/>
      <c r="H103" s="633"/>
      <c r="I103" s="1095"/>
      <c r="J103" s="601"/>
      <c r="K103" s="641"/>
      <c r="L103" s="641"/>
      <c r="M103" s="605"/>
      <c r="N103" s="1606" t="s">
        <v>9631</v>
      </c>
      <c r="O103" s="1593" t="s">
        <v>9632</v>
      </c>
      <c r="P103" s="602"/>
      <c r="Q103" s="1286"/>
      <c r="R103" s="670"/>
      <c r="S103" s="670"/>
      <c r="T103" s="602"/>
      <c r="U103" s="602"/>
      <c r="V103" s="602"/>
      <c r="W103" s="602"/>
      <c r="X103" s="670"/>
      <c r="Y103" s="1320"/>
      <c r="Z103" s="1358"/>
      <c r="AA103" s="1215"/>
      <c r="AB103" s="1215"/>
      <c r="AC103" s="1215"/>
      <c r="AD103" s="1215"/>
      <c r="AE103" s="1294"/>
      <c r="AF103" s="391">
        <f>ROUND(G104*Q104,0)</f>
        <v>232</v>
      </c>
      <c r="AG103" s="268"/>
    </row>
    <row r="104" spans="1:33" ht="17.100000000000001" customHeight="1">
      <c r="A104" s="243">
        <v>63</v>
      </c>
      <c r="B104" s="351" t="s">
        <v>15880</v>
      </c>
      <c r="C104" s="870" t="s">
        <v>15881</v>
      </c>
      <c r="D104" s="604"/>
      <c r="E104" s="604"/>
      <c r="F104" s="1845"/>
      <c r="G104" s="1328">
        <v>331</v>
      </c>
      <c r="H104" s="605" t="s">
        <v>18</v>
      </c>
      <c r="I104" s="744"/>
      <c r="J104" s="604"/>
      <c r="K104" s="1250"/>
      <c r="L104" s="638"/>
      <c r="M104" s="605"/>
      <c r="N104" s="1837"/>
      <c r="O104" s="1833"/>
      <c r="P104" s="1250" t="s">
        <v>163</v>
      </c>
      <c r="Q104" s="1291">
        <v>0.7</v>
      </c>
      <c r="R104" s="1225"/>
      <c r="S104" s="1225"/>
      <c r="T104" s="807"/>
      <c r="U104" s="807"/>
      <c r="V104" s="807"/>
      <c r="W104" s="807"/>
      <c r="X104" s="1225"/>
      <c r="Y104" s="1322"/>
      <c r="Z104" s="1233" t="s">
        <v>4700</v>
      </c>
      <c r="AA104" s="670" t="s">
        <v>163</v>
      </c>
      <c r="AB104" s="1293">
        <v>0.85</v>
      </c>
      <c r="AC104" s="1215"/>
      <c r="AD104" s="1215"/>
      <c r="AE104" s="1294"/>
      <c r="AF104" s="391">
        <f>ROUND(ROUND(G104*Q104,0)*AB104,0)</f>
        <v>197</v>
      </c>
      <c r="AG104" s="268"/>
    </row>
    <row r="105" spans="1:33" ht="17.100000000000001" customHeight="1">
      <c r="A105" s="243">
        <v>63</v>
      </c>
      <c r="B105" s="351" t="s">
        <v>15882</v>
      </c>
      <c r="C105" s="870" t="s">
        <v>15883</v>
      </c>
      <c r="D105" s="604"/>
      <c r="E105" s="604"/>
      <c r="F105" s="1845"/>
      <c r="G105" s="638"/>
      <c r="H105" s="638"/>
      <c r="I105" s="744"/>
      <c r="J105" s="646"/>
      <c r="K105" s="1324"/>
      <c r="L105" s="1325"/>
      <c r="M105" s="1316"/>
      <c r="N105" s="1837"/>
      <c r="O105" s="1833"/>
      <c r="P105" s="1316"/>
      <c r="Q105" s="1317"/>
      <c r="R105" s="1749" t="s">
        <v>11559</v>
      </c>
      <c r="S105" s="1106" t="s">
        <v>162</v>
      </c>
      <c r="T105" s="602"/>
      <c r="U105" s="602"/>
      <c r="V105" s="602"/>
      <c r="W105" s="602"/>
      <c r="X105" s="670" t="s">
        <v>163</v>
      </c>
      <c r="Y105" s="1305">
        <v>0.7</v>
      </c>
      <c r="Z105" s="1358"/>
      <c r="AA105" s="1215"/>
      <c r="AB105" s="1215"/>
      <c r="AC105" s="1215"/>
      <c r="AD105" s="1215"/>
      <c r="AE105" s="1294"/>
      <c r="AF105" s="391">
        <f>ROUND(ROUND(G104*Q104,0)*Y105,0)</f>
        <v>162</v>
      </c>
      <c r="AG105" s="268"/>
    </row>
    <row r="106" spans="1:33" ht="17.100000000000001" customHeight="1">
      <c r="A106" s="243">
        <v>63</v>
      </c>
      <c r="B106" s="351" t="s">
        <v>15884</v>
      </c>
      <c r="C106" s="870" t="s">
        <v>15885</v>
      </c>
      <c r="D106" s="604"/>
      <c r="E106" s="604"/>
      <c r="F106" s="637"/>
      <c r="G106" s="638"/>
      <c r="H106" s="638"/>
      <c r="I106" s="744"/>
      <c r="J106" s="646"/>
      <c r="K106" s="1250"/>
      <c r="L106" s="638"/>
      <c r="M106" s="1316"/>
      <c r="N106" s="1837"/>
      <c r="O106" s="1833"/>
      <c r="P106" s="1316"/>
      <c r="Q106" s="1317"/>
      <c r="R106" s="1843"/>
      <c r="S106" s="647"/>
      <c r="T106" s="807"/>
      <c r="U106" s="807"/>
      <c r="V106" s="807"/>
      <c r="W106" s="807"/>
      <c r="X106" s="1225"/>
      <c r="Y106" s="1306"/>
      <c r="Z106" s="1302" t="s">
        <v>4700</v>
      </c>
      <c r="AA106" s="1303" t="s">
        <v>163</v>
      </c>
      <c r="AB106" s="1304">
        <v>0.85</v>
      </c>
      <c r="AC106" s="1215"/>
      <c r="AD106" s="1215"/>
      <c r="AE106" s="1294"/>
      <c r="AF106" s="391">
        <f>ROUND(ROUND(ROUND(G104*Q104,0)*Y105,0)*AB106,0)</f>
        <v>138</v>
      </c>
      <c r="AG106" s="268"/>
    </row>
    <row r="107" spans="1:33" ht="17.100000000000001" customHeight="1">
      <c r="A107" s="243">
        <v>63</v>
      </c>
      <c r="B107" s="351" t="s">
        <v>15886</v>
      </c>
      <c r="C107" s="870" t="s">
        <v>15887</v>
      </c>
      <c r="D107" s="604"/>
      <c r="E107" s="604"/>
      <c r="F107" s="637"/>
      <c r="G107" s="638"/>
      <c r="H107" s="638"/>
      <c r="I107" s="744"/>
      <c r="J107" s="646"/>
      <c r="K107" s="1250"/>
      <c r="L107" s="638"/>
      <c r="M107" s="1316"/>
      <c r="N107" s="1837"/>
      <c r="O107" s="1330"/>
      <c r="P107" s="1316"/>
      <c r="Q107" s="1317"/>
      <c r="R107" s="1843"/>
      <c r="S107" s="1106" t="s">
        <v>165</v>
      </c>
      <c r="T107" s="602"/>
      <c r="U107" s="602"/>
      <c r="V107" s="602"/>
      <c r="W107" s="602"/>
      <c r="X107" s="670" t="s">
        <v>163</v>
      </c>
      <c r="Y107" s="1305">
        <v>0.5</v>
      </c>
      <c r="Z107" s="1359"/>
      <c r="AA107" s="1220"/>
      <c r="AB107" s="1220"/>
      <c r="AC107" s="1220"/>
      <c r="AD107" s="1220"/>
      <c r="AE107" s="1306"/>
      <c r="AF107" s="391">
        <f>ROUND(ROUND(G104*Q104,0)*Y107,0)</f>
        <v>116</v>
      </c>
      <c r="AG107" s="268"/>
    </row>
    <row r="108" spans="1:33" ht="17.100000000000001" customHeight="1">
      <c r="A108" s="243">
        <v>63</v>
      </c>
      <c r="B108" s="351" t="s">
        <v>15888</v>
      </c>
      <c r="C108" s="870" t="s">
        <v>15889</v>
      </c>
      <c r="D108" s="604"/>
      <c r="E108" s="604"/>
      <c r="F108" s="637"/>
      <c r="G108" s="638"/>
      <c r="H108" s="638"/>
      <c r="I108" s="744"/>
      <c r="J108" s="646"/>
      <c r="K108" s="1250"/>
      <c r="L108" s="638"/>
      <c r="M108" s="1316"/>
      <c r="N108" s="1837"/>
      <c r="O108" s="1330"/>
      <c r="P108" s="1316"/>
      <c r="Q108" s="1317"/>
      <c r="R108" s="1844"/>
      <c r="S108" s="647"/>
      <c r="T108" s="807"/>
      <c r="U108" s="807"/>
      <c r="V108" s="807"/>
      <c r="W108" s="807"/>
      <c r="X108" s="1225"/>
      <c r="Y108" s="1306"/>
      <c r="Z108" s="1302" t="s">
        <v>4700</v>
      </c>
      <c r="AA108" s="1303" t="s">
        <v>163</v>
      </c>
      <c r="AB108" s="1304">
        <v>0.85</v>
      </c>
      <c r="AC108" s="1215"/>
      <c r="AD108" s="1215"/>
      <c r="AE108" s="1294"/>
      <c r="AF108" s="391">
        <f>ROUND(ROUND(ROUND(G104*Q104,0)*Y107,0)*AB108,0)</f>
        <v>99</v>
      </c>
      <c r="AG108" s="268"/>
    </row>
    <row r="109" spans="1:33" ht="17.100000000000001" customHeight="1">
      <c r="A109" s="243">
        <v>63</v>
      </c>
      <c r="B109" s="351" t="s">
        <v>15890</v>
      </c>
      <c r="C109" s="870" t="s">
        <v>15891</v>
      </c>
      <c r="D109" s="604"/>
      <c r="E109" s="604"/>
      <c r="F109" s="637"/>
      <c r="G109" s="638"/>
      <c r="H109" s="638"/>
      <c r="I109" s="744"/>
      <c r="J109" s="646"/>
      <c r="K109" s="1250"/>
      <c r="L109" s="638"/>
      <c r="M109" s="1316"/>
      <c r="N109" s="1837"/>
      <c r="O109" s="1330"/>
      <c r="P109" s="1316"/>
      <c r="Q109" s="1317"/>
      <c r="R109" s="641"/>
      <c r="S109" s="641"/>
      <c r="T109" s="602"/>
      <c r="U109" s="602"/>
      <c r="V109" s="602"/>
      <c r="W109" s="602"/>
      <c r="X109" s="670"/>
      <c r="Y109" s="1305"/>
      <c r="Z109" s="1358"/>
      <c r="AA109" s="1215"/>
      <c r="AB109" s="1294"/>
      <c r="AC109" s="1533" t="s">
        <v>167</v>
      </c>
      <c r="AD109" s="1250">
        <v>5</v>
      </c>
      <c r="AE109" s="1308" t="s">
        <v>168</v>
      </c>
      <c r="AF109" s="391">
        <f>ROUND(ROUND(G104*Q104,0)-AD109,0)</f>
        <v>227</v>
      </c>
      <c r="AG109" s="268"/>
    </row>
    <row r="110" spans="1:33" ht="17.100000000000001" customHeight="1">
      <c r="A110" s="243">
        <v>63</v>
      </c>
      <c r="B110" s="351" t="s">
        <v>15892</v>
      </c>
      <c r="C110" s="870" t="s">
        <v>15893</v>
      </c>
      <c r="D110" s="604"/>
      <c r="E110" s="604"/>
      <c r="F110" s="637"/>
      <c r="G110" s="638"/>
      <c r="H110" s="638"/>
      <c r="I110" s="744"/>
      <c r="J110" s="646"/>
      <c r="K110" s="1250"/>
      <c r="L110" s="638"/>
      <c r="M110" s="1316"/>
      <c r="N110" s="1837"/>
      <c r="O110" s="1315"/>
      <c r="P110" s="1316"/>
      <c r="Q110" s="1317"/>
      <c r="R110" s="1104"/>
      <c r="S110" s="1104"/>
      <c r="T110" s="807"/>
      <c r="U110" s="807"/>
      <c r="V110" s="807"/>
      <c r="W110" s="807"/>
      <c r="X110" s="1225"/>
      <c r="Y110" s="1306"/>
      <c r="Z110" s="1233" t="s">
        <v>4700</v>
      </c>
      <c r="AA110" s="670" t="s">
        <v>163</v>
      </c>
      <c r="AB110" s="1309">
        <v>0.85</v>
      </c>
      <c r="AC110" s="1834"/>
      <c r="AD110" s="1250"/>
      <c r="AE110" s="1308"/>
      <c r="AF110" s="391">
        <f>ROUND(ROUND(ROUND(G104*Q104,0)*AB110,0)-AD109,0)</f>
        <v>192</v>
      </c>
      <c r="AG110" s="268"/>
    </row>
    <row r="111" spans="1:33" ht="17.100000000000001" customHeight="1">
      <c r="A111" s="243">
        <v>63</v>
      </c>
      <c r="B111" s="351" t="s">
        <v>15894</v>
      </c>
      <c r="C111" s="870" t="s">
        <v>15895</v>
      </c>
      <c r="D111" s="604"/>
      <c r="E111" s="604"/>
      <c r="F111" s="637"/>
      <c r="G111" s="638"/>
      <c r="H111" s="638"/>
      <c r="I111" s="744"/>
      <c r="J111" s="646"/>
      <c r="K111" s="1250"/>
      <c r="L111" s="638"/>
      <c r="M111" s="1316"/>
      <c r="N111" s="1837"/>
      <c r="O111" s="1315"/>
      <c r="P111" s="1316"/>
      <c r="Q111" s="1317"/>
      <c r="R111" s="1749" t="s">
        <v>11559</v>
      </c>
      <c r="S111" s="1106" t="s">
        <v>162</v>
      </c>
      <c r="T111" s="602"/>
      <c r="U111" s="602"/>
      <c r="V111" s="602"/>
      <c r="W111" s="602"/>
      <c r="X111" s="670" t="s">
        <v>163</v>
      </c>
      <c r="Y111" s="1305">
        <v>0.7</v>
      </c>
      <c r="Z111" s="1360"/>
      <c r="AA111" s="1226"/>
      <c r="AB111" s="1310"/>
      <c r="AC111" s="1834"/>
      <c r="AD111" s="1242"/>
      <c r="AE111" s="1291"/>
      <c r="AF111" s="391">
        <f>ROUND(ROUND(ROUND(G104*Q104,0)*Y111,0)-AD109,0)</f>
        <v>157</v>
      </c>
      <c r="AG111" s="268"/>
    </row>
    <row r="112" spans="1:33" ht="17.100000000000001" customHeight="1">
      <c r="A112" s="243">
        <v>63</v>
      </c>
      <c r="B112" s="351" t="s">
        <v>15896</v>
      </c>
      <c r="C112" s="870" t="s">
        <v>15897</v>
      </c>
      <c r="D112" s="604"/>
      <c r="E112" s="604"/>
      <c r="F112" s="637"/>
      <c r="G112" s="638"/>
      <c r="H112" s="638"/>
      <c r="I112" s="744"/>
      <c r="J112" s="646"/>
      <c r="K112" s="1250"/>
      <c r="L112" s="638"/>
      <c r="M112" s="1316"/>
      <c r="N112" s="1314"/>
      <c r="O112" s="1315"/>
      <c r="P112" s="1316"/>
      <c r="Q112" s="1317"/>
      <c r="R112" s="1843"/>
      <c r="S112" s="647"/>
      <c r="T112" s="807"/>
      <c r="U112" s="807"/>
      <c r="V112" s="807"/>
      <c r="W112" s="807"/>
      <c r="X112" s="1225"/>
      <c r="Y112" s="1306"/>
      <c r="Z112" s="1302" t="s">
        <v>4700</v>
      </c>
      <c r="AA112" s="1303" t="s">
        <v>163</v>
      </c>
      <c r="AB112" s="1311">
        <v>0.85</v>
      </c>
      <c r="AC112" s="1834"/>
      <c r="AD112" s="1242"/>
      <c r="AE112" s="1291"/>
      <c r="AF112" s="391">
        <f>ROUND(ROUND(ROUND(ROUND(G104*Q104,0)*Y111,0)*AB112,0)-AD109,0)</f>
        <v>133</v>
      </c>
      <c r="AG112" s="268"/>
    </row>
    <row r="113" spans="1:33" ht="17.100000000000001" customHeight="1">
      <c r="A113" s="243">
        <v>63</v>
      </c>
      <c r="B113" s="351" t="s">
        <v>15898</v>
      </c>
      <c r="C113" s="870" t="s">
        <v>15899</v>
      </c>
      <c r="D113" s="604"/>
      <c r="E113" s="604"/>
      <c r="F113" s="637"/>
      <c r="G113" s="638"/>
      <c r="H113" s="638"/>
      <c r="I113" s="744"/>
      <c r="J113" s="646"/>
      <c r="K113" s="1250"/>
      <c r="L113" s="638"/>
      <c r="M113" s="1316"/>
      <c r="N113" s="1314"/>
      <c r="O113" s="1315"/>
      <c r="P113" s="1316"/>
      <c r="Q113" s="1317"/>
      <c r="R113" s="1843"/>
      <c r="S113" s="641" t="s">
        <v>165</v>
      </c>
      <c r="T113" s="602"/>
      <c r="U113" s="602"/>
      <c r="V113" s="602"/>
      <c r="W113" s="602"/>
      <c r="X113" s="670" t="s">
        <v>163</v>
      </c>
      <c r="Y113" s="1305">
        <v>0.5</v>
      </c>
      <c r="Z113" s="1359"/>
      <c r="AA113" s="1220"/>
      <c r="AB113" s="1306"/>
      <c r="AC113" s="1834"/>
      <c r="AD113" s="1242"/>
      <c r="AE113" s="1291"/>
      <c r="AF113" s="391">
        <f>ROUND(ROUND(ROUND(G104*Q104,0)*Y113,0)-AD109,0)</f>
        <v>111</v>
      </c>
      <c r="AG113" s="268"/>
    </row>
    <row r="114" spans="1:33" ht="17.100000000000001" customHeight="1">
      <c r="A114" s="243">
        <v>63</v>
      </c>
      <c r="B114" s="351" t="s">
        <v>15900</v>
      </c>
      <c r="C114" s="870" t="s">
        <v>15901</v>
      </c>
      <c r="D114" s="604"/>
      <c r="E114" s="604"/>
      <c r="F114" s="637"/>
      <c r="G114" s="638"/>
      <c r="H114" s="638"/>
      <c r="I114" s="744"/>
      <c r="J114" s="646"/>
      <c r="K114" s="1250"/>
      <c r="L114" s="638"/>
      <c r="M114" s="1316"/>
      <c r="N114" s="1314"/>
      <c r="O114" s="1315"/>
      <c r="P114" s="1316"/>
      <c r="Q114" s="1317"/>
      <c r="R114" s="1844"/>
      <c r="S114" s="1104"/>
      <c r="T114" s="807"/>
      <c r="U114" s="807"/>
      <c r="V114" s="807"/>
      <c r="W114" s="807"/>
      <c r="X114" s="1225"/>
      <c r="Y114" s="1306"/>
      <c r="Z114" s="1302" t="s">
        <v>4700</v>
      </c>
      <c r="AA114" s="1303" t="s">
        <v>163</v>
      </c>
      <c r="AB114" s="1311">
        <v>0.85</v>
      </c>
      <c r="AC114" s="1835"/>
      <c r="AD114" s="1220"/>
      <c r="AE114" s="1306"/>
      <c r="AF114" s="391">
        <f>ROUND(ROUND(ROUND(ROUND(G104*Q104,0)*Y113,0)*AB114,0)-AD109,0)</f>
        <v>94</v>
      </c>
      <c r="AG114" s="268"/>
    </row>
    <row r="115" spans="1:33" ht="17.100000000000001" customHeight="1">
      <c r="A115" s="243">
        <v>63</v>
      </c>
      <c r="B115" s="351" t="s">
        <v>15902</v>
      </c>
      <c r="C115" s="870" t="s">
        <v>15903</v>
      </c>
      <c r="D115" s="604"/>
      <c r="E115" s="604"/>
      <c r="F115" s="604"/>
      <c r="G115" s="1323"/>
      <c r="H115" s="1323"/>
      <c r="I115" s="607"/>
      <c r="J115" s="1593" t="s">
        <v>5845</v>
      </c>
      <c r="K115" s="641"/>
      <c r="L115" s="641"/>
      <c r="M115" s="602"/>
      <c r="N115" s="1102"/>
      <c r="O115" s="604"/>
      <c r="P115" s="605"/>
      <c r="Q115" s="607"/>
      <c r="R115" s="670"/>
      <c r="S115" s="670"/>
      <c r="T115" s="602"/>
      <c r="U115" s="602"/>
      <c r="V115" s="602"/>
      <c r="W115" s="602"/>
      <c r="X115" s="670"/>
      <c r="Y115" s="1320"/>
      <c r="Z115" s="1358"/>
      <c r="AA115" s="1215"/>
      <c r="AB115" s="1215"/>
      <c r="AC115" s="1215"/>
      <c r="AD115" s="1215"/>
      <c r="AE115" s="1294"/>
      <c r="AF115" s="391">
        <f>ROUND(ROUND(G104+K116,0)*Q104,0)</f>
        <v>235</v>
      </c>
      <c r="AG115" s="268"/>
    </row>
    <row r="116" spans="1:33" ht="17.100000000000001" customHeight="1">
      <c r="A116" s="243">
        <v>63</v>
      </c>
      <c r="B116" s="351" t="s">
        <v>15904</v>
      </c>
      <c r="C116" s="870" t="s">
        <v>15905</v>
      </c>
      <c r="D116" s="604"/>
      <c r="E116" s="604"/>
      <c r="F116" s="604"/>
      <c r="G116" s="638"/>
      <c r="H116" s="605"/>
      <c r="I116" s="607"/>
      <c r="J116" s="1834"/>
      <c r="K116" s="1250">
        <v>4</v>
      </c>
      <c r="L116" s="638" t="s">
        <v>16</v>
      </c>
      <c r="M116" s="605"/>
      <c r="N116" s="1102"/>
      <c r="O116" s="604"/>
      <c r="P116" s="605"/>
      <c r="Q116" s="607"/>
      <c r="R116" s="1225"/>
      <c r="S116" s="1225"/>
      <c r="T116" s="807"/>
      <c r="U116" s="807"/>
      <c r="V116" s="807"/>
      <c r="W116" s="807"/>
      <c r="X116" s="1225"/>
      <c r="Y116" s="1322"/>
      <c r="Z116" s="1233" t="s">
        <v>4700</v>
      </c>
      <c r="AA116" s="670" t="s">
        <v>163</v>
      </c>
      <c r="AB116" s="1293">
        <v>0.85</v>
      </c>
      <c r="AC116" s="1215"/>
      <c r="AD116" s="1215"/>
      <c r="AE116" s="1294"/>
      <c r="AF116" s="391">
        <f>ROUND(ROUND(ROUND(G104+K116,0)*Q104,0)*AB116,0)</f>
        <v>200</v>
      </c>
      <c r="AG116" s="268"/>
    </row>
    <row r="117" spans="1:33" ht="17.100000000000001" customHeight="1">
      <c r="A117" s="243">
        <v>63</v>
      </c>
      <c r="B117" s="351" t="s">
        <v>15906</v>
      </c>
      <c r="C117" s="870" t="s">
        <v>15907</v>
      </c>
      <c r="D117" s="604"/>
      <c r="E117" s="604"/>
      <c r="F117" s="604"/>
      <c r="G117" s="1296"/>
      <c r="H117" s="605"/>
      <c r="I117" s="607"/>
      <c r="J117" s="1834"/>
      <c r="K117" s="1324"/>
      <c r="L117" s="1325"/>
      <c r="M117" s="1316"/>
      <c r="N117" s="1314"/>
      <c r="O117" s="1315"/>
      <c r="P117" s="1316"/>
      <c r="Q117" s="1317"/>
      <c r="R117" s="1749" t="s">
        <v>11559</v>
      </c>
      <c r="S117" s="1106" t="s">
        <v>162</v>
      </c>
      <c r="T117" s="602"/>
      <c r="U117" s="602"/>
      <c r="V117" s="602"/>
      <c r="W117" s="602"/>
      <c r="X117" s="670" t="s">
        <v>163</v>
      </c>
      <c r="Y117" s="1305">
        <v>0.7</v>
      </c>
      <c r="Z117" s="1358"/>
      <c r="AA117" s="1215"/>
      <c r="AB117" s="1215"/>
      <c r="AC117" s="1215"/>
      <c r="AD117" s="1215"/>
      <c r="AE117" s="1294"/>
      <c r="AF117" s="391">
        <f>ROUND(ROUND(ROUND(G104+K116,0)*Q104,0)*Y117,0)</f>
        <v>165</v>
      </c>
      <c r="AG117" s="268"/>
    </row>
    <row r="118" spans="1:33" ht="17.100000000000001" customHeight="1">
      <c r="A118" s="243">
        <v>63</v>
      </c>
      <c r="B118" s="351" t="s">
        <v>15908</v>
      </c>
      <c r="C118" s="870" t="s">
        <v>15909</v>
      </c>
      <c r="D118" s="604"/>
      <c r="E118" s="604"/>
      <c r="F118" s="604"/>
      <c r="G118" s="1296"/>
      <c r="H118" s="605"/>
      <c r="I118" s="607"/>
      <c r="J118" s="1834"/>
      <c r="K118" s="1250"/>
      <c r="L118" s="638"/>
      <c r="M118" s="1316"/>
      <c r="N118" s="1314"/>
      <c r="O118" s="1315"/>
      <c r="P118" s="1316"/>
      <c r="Q118" s="1317"/>
      <c r="R118" s="1843"/>
      <c r="S118" s="647"/>
      <c r="T118" s="807"/>
      <c r="U118" s="807"/>
      <c r="V118" s="807"/>
      <c r="W118" s="807"/>
      <c r="X118" s="1225"/>
      <c r="Y118" s="1306"/>
      <c r="Z118" s="1302" t="s">
        <v>4700</v>
      </c>
      <c r="AA118" s="1303" t="s">
        <v>163</v>
      </c>
      <c r="AB118" s="1304">
        <v>0.85</v>
      </c>
      <c r="AC118" s="1215"/>
      <c r="AD118" s="1215"/>
      <c r="AE118" s="1294"/>
      <c r="AF118" s="391">
        <f>ROUND(ROUND(ROUND(ROUND(G104+K116,0)*Q104,0)*Y117,0)*AB118,0)</f>
        <v>140</v>
      </c>
      <c r="AG118" s="268"/>
    </row>
    <row r="119" spans="1:33" ht="17.100000000000001" customHeight="1">
      <c r="A119" s="243">
        <v>63</v>
      </c>
      <c r="B119" s="351" t="s">
        <v>15910</v>
      </c>
      <c r="C119" s="870" t="s">
        <v>15911</v>
      </c>
      <c r="D119" s="604"/>
      <c r="E119" s="604"/>
      <c r="F119" s="604"/>
      <c r="G119" s="1296"/>
      <c r="H119" s="605"/>
      <c r="I119" s="607"/>
      <c r="J119" s="1834"/>
      <c r="K119" s="1250"/>
      <c r="L119" s="638"/>
      <c r="M119" s="1316"/>
      <c r="N119" s="1314"/>
      <c r="O119" s="1315"/>
      <c r="P119" s="1316"/>
      <c r="Q119" s="1317"/>
      <c r="R119" s="1843"/>
      <c r="S119" s="1106" t="s">
        <v>165</v>
      </c>
      <c r="T119" s="602"/>
      <c r="U119" s="602"/>
      <c r="V119" s="602"/>
      <c r="W119" s="602"/>
      <c r="X119" s="670" t="s">
        <v>163</v>
      </c>
      <c r="Y119" s="1305">
        <v>0.5</v>
      </c>
      <c r="Z119" s="1359"/>
      <c r="AA119" s="1220"/>
      <c r="AB119" s="1220"/>
      <c r="AC119" s="1220"/>
      <c r="AD119" s="1220"/>
      <c r="AE119" s="1306"/>
      <c r="AF119" s="391">
        <f>ROUND(ROUND(ROUND(G104+K116,0)*Q104,0)*Y119,0)</f>
        <v>118</v>
      </c>
      <c r="AG119" s="268"/>
    </row>
    <row r="120" spans="1:33" ht="17.100000000000001" customHeight="1">
      <c r="A120" s="243">
        <v>63</v>
      </c>
      <c r="B120" s="351" t="s">
        <v>15912</v>
      </c>
      <c r="C120" s="870" t="s">
        <v>15913</v>
      </c>
      <c r="D120" s="604"/>
      <c r="E120" s="604"/>
      <c r="F120" s="604"/>
      <c r="G120" s="1296"/>
      <c r="H120" s="605"/>
      <c r="I120" s="607"/>
      <c r="J120" s="646"/>
      <c r="K120" s="1250"/>
      <c r="L120" s="638"/>
      <c r="M120" s="1316"/>
      <c r="N120" s="1314"/>
      <c r="O120" s="1315"/>
      <c r="P120" s="1316"/>
      <c r="Q120" s="1317"/>
      <c r="R120" s="1844"/>
      <c r="S120" s="647"/>
      <c r="T120" s="807"/>
      <c r="U120" s="807"/>
      <c r="V120" s="807"/>
      <c r="W120" s="807"/>
      <c r="X120" s="1225"/>
      <c r="Y120" s="1306"/>
      <c r="Z120" s="1302" t="s">
        <v>4700</v>
      </c>
      <c r="AA120" s="1303" t="s">
        <v>163</v>
      </c>
      <c r="AB120" s="1304">
        <v>0.85</v>
      </c>
      <c r="AC120" s="1215"/>
      <c r="AD120" s="1215"/>
      <c r="AE120" s="1294"/>
      <c r="AF120" s="391">
        <f>ROUND(ROUND(ROUND(ROUND(G104+K116,0)*Q104,0)*Y119,0)*AB120,0)</f>
        <v>100</v>
      </c>
      <c r="AG120" s="268"/>
    </row>
    <row r="121" spans="1:33" ht="17.100000000000001" customHeight="1">
      <c r="A121" s="243">
        <v>63</v>
      </c>
      <c r="B121" s="351" t="s">
        <v>15914</v>
      </c>
      <c r="C121" s="870" t="s">
        <v>15915</v>
      </c>
      <c r="D121" s="604"/>
      <c r="E121" s="604"/>
      <c r="F121" s="604"/>
      <c r="G121" s="1296"/>
      <c r="H121" s="605"/>
      <c r="I121" s="607"/>
      <c r="J121" s="646"/>
      <c r="K121" s="1250"/>
      <c r="L121" s="638"/>
      <c r="M121" s="1316"/>
      <c r="N121" s="1314"/>
      <c r="O121" s="1315"/>
      <c r="P121" s="1316"/>
      <c r="Q121" s="1317"/>
      <c r="R121" s="641"/>
      <c r="S121" s="641"/>
      <c r="T121" s="602"/>
      <c r="U121" s="602"/>
      <c r="V121" s="602"/>
      <c r="W121" s="602"/>
      <c r="X121" s="670"/>
      <c r="Y121" s="1305"/>
      <c r="Z121" s="1358"/>
      <c r="AA121" s="1215"/>
      <c r="AB121" s="1294"/>
      <c r="AC121" s="1533" t="s">
        <v>167</v>
      </c>
      <c r="AD121" s="1250">
        <v>5</v>
      </c>
      <c r="AE121" s="1308" t="s">
        <v>168</v>
      </c>
      <c r="AF121" s="391">
        <f>ROUND(ROUND(ROUND(G104+K116,0)*Q104,0)-AD121,0)</f>
        <v>230</v>
      </c>
      <c r="AG121" s="268"/>
    </row>
    <row r="122" spans="1:33" ht="17.100000000000001" customHeight="1">
      <c r="A122" s="243">
        <v>63</v>
      </c>
      <c r="B122" s="351" t="s">
        <v>15916</v>
      </c>
      <c r="C122" s="870" t="s">
        <v>15917</v>
      </c>
      <c r="D122" s="604"/>
      <c r="E122" s="604"/>
      <c r="F122" s="604"/>
      <c r="G122" s="1296"/>
      <c r="H122" s="605"/>
      <c r="I122" s="607"/>
      <c r="J122" s="646"/>
      <c r="K122" s="1250"/>
      <c r="L122" s="638"/>
      <c r="M122" s="1316"/>
      <c r="N122" s="1314"/>
      <c r="O122" s="1315"/>
      <c r="P122" s="1316"/>
      <c r="Q122" s="1317"/>
      <c r="R122" s="1104"/>
      <c r="S122" s="1104"/>
      <c r="T122" s="807"/>
      <c r="U122" s="807"/>
      <c r="V122" s="807"/>
      <c r="W122" s="807"/>
      <c r="X122" s="1225"/>
      <c r="Y122" s="1306"/>
      <c r="Z122" s="1233" t="s">
        <v>4700</v>
      </c>
      <c r="AA122" s="670" t="s">
        <v>163</v>
      </c>
      <c r="AB122" s="1309">
        <v>0.85</v>
      </c>
      <c r="AC122" s="1834"/>
      <c r="AD122" s="1250"/>
      <c r="AE122" s="1308"/>
      <c r="AF122" s="391">
        <f>ROUND(ROUND(ROUND(ROUND(G104+K116,0)*Q104,0)*AB122,0)-AD121,0)</f>
        <v>195</v>
      </c>
      <c r="AG122" s="268"/>
    </row>
    <row r="123" spans="1:33" ht="17.100000000000001" customHeight="1">
      <c r="A123" s="243">
        <v>63</v>
      </c>
      <c r="B123" s="351" t="s">
        <v>15918</v>
      </c>
      <c r="C123" s="870" t="s">
        <v>15919</v>
      </c>
      <c r="D123" s="604"/>
      <c r="E123" s="604"/>
      <c r="F123" s="604"/>
      <c r="G123" s="1296"/>
      <c r="H123" s="605"/>
      <c r="I123" s="607"/>
      <c r="J123" s="646"/>
      <c r="K123" s="1250"/>
      <c r="L123" s="638"/>
      <c r="M123" s="1316"/>
      <c r="N123" s="1314"/>
      <c r="O123" s="1315"/>
      <c r="P123" s="1316"/>
      <c r="Q123" s="1317"/>
      <c r="R123" s="1749" t="s">
        <v>11559</v>
      </c>
      <c r="S123" s="1106" t="s">
        <v>162</v>
      </c>
      <c r="T123" s="602"/>
      <c r="U123" s="602"/>
      <c r="V123" s="602"/>
      <c r="W123" s="602"/>
      <c r="X123" s="670" t="s">
        <v>163</v>
      </c>
      <c r="Y123" s="1305">
        <v>0.7</v>
      </c>
      <c r="Z123" s="1360"/>
      <c r="AA123" s="1226"/>
      <c r="AB123" s="1310"/>
      <c r="AC123" s="1834"/>
      <c r="AD123" s="1242"/>
      <c r="AE123" s="1291"/>
      <c r="AF123" s="391">
        <f>ROUND(ROUND(ROUND(ROUND(G104+K116,0)*Q104,0)*Y123,0)-AD121,0)</f>
        <v>160</v>
      </c>
      <c r="AG123" s="268"/>
    </row>
    <row r="124" spans="1:33" ht="17.100000000000001" customHeight="1">
      <c r="A124" s="243">
        <v>63</v>
      </c>
      <c r="B124" s="351" t="s">
        <v>15920</v>
      </c>
      <c r="C124" s="870" t="s">
        <v>15921</v>
      </c>
      <c r="D124" s="604"/>
      <c r="E124" s="604"/>
      <c r="F124" s="604"/>
      <c r="G124" s="1296"/>
      <c r="H124" s="605"/>
      <c r="I124" s="607"/>
      <c r="J124" s="646"/>
      <c r="K124" s="1250"/>
      <c r="L124" s="638"/>
      <c r="M124" s="1316"/>
      <c r="N124" s="1314"/>
      <c r="O124" s="1315"/>
      <c r="P124" s="1316"/>
      <c r="Q124" s="1317"/>
      <c r="R124" s="1843"/>
      <c r="S124" s="647"/>
      <c r="T124" s="807"/>
      <c r="U124" s="807"/>
      <c r="V124" s="807"/>
      <c r="W124" s="807"/>
      <c r="X124" s="1225"/>
      <c r="Y124" s="1306"/>
      <c r="Z124" s="1302" t="s">
        <v>4700</v>
      </c>
      <c r="AA124" s="1303" t="s">
        <v>163</v>
      </c>
      <c r="AB124" s="1311">
        <v>0.85</v>
      </c>
      <c r="AC124" s="1834"/>
      <c r="AD124" s="1242"/>
      <c r="AE124" s="1291"/>
      <c r="AF124" s="391">
        <f>ROUND(ROUND(ROUND(ROUND(ROUND(G104+K116,0)*Q104,0)*Y123,0)*AB124,0)-AD121,0)</f>
        <v>135</v>
      </c>
      <c r="AG124" s="268"/>
    </row>
    <row r="125" spans="1:33" ht="17.100000000000001" customHeight="1">
      <c r="A125" s="243">
        <v>63</v>
      </c>
      <c r="B125" s="351" t="s">
        <v>15922</v>
      </c>
      <c r="C125" s="870" t="s">
        <v>15923</v>
      </c>
      <c r="D125" s="1102"/>
      <c r="E125" s="604"/>
      <c r="F125" s="604"/>
      <c r="G125" s="1296"/>
      <c r="H125" s="605"/>
      <c r="I125" s="607"/>
      <c r="J125" s="646"/>
      <c r="K125" s="1250"/>
      <c r="L125" s="638"/>
      <c r="M125" s="1316"/>
      <c r="N125" s="1314"/>
      <c r="O125" s="1315"/>
      <c r="P125" s="1316"/>
      <c r="Q125" s="1317"/>
      <c r="R125" s="1843"/>
      <c r="S125" s="641" t="s">
        <v>165</v>
      </c>
      <c r="T125" s="602"/>
      <c r="U125" s="602"/>
      <c r="V125" s="602"/>
      <c r="W125" s="602"/>
      <c r="X125" s="670" t="s">
        <v>163</v>
      </c>
      <c r="Y125" s="1305">
        <v>0.5</v>
      </c>
      <c r="Z125" s="1359"/>
      <c r="AA125" s="1220"/>
      <c r="AB125" s="1306"/>
      <c r="AC125" s="1834"/>
      <c r="AD125" s="1242"/>
      <c r="AE125" s="1291"/>
      <c r="AF125" s="391">
        <f>ROUND(ROUND(ROUND(ROUND(G104+K116,0)*Q104,0)*Y125,0)-AD121,0)</f>
        <v>113</v>
      </c>
      <c r="AG125" s="268"/>
    </row>
    <row r="126" spans="1:33" ht="17.100000000000001" customHeight="1">
      <c r="A126" s="243">
        <v>63</v>
      </c>
      <c r="B126" s="351" t="s">
        <v>15924</v>
      </c>
      <c r="C126" s="870" t="s">
        <v>15925</v>
      </c>
      <c r="D126" s="1102"/>
      <c r="E126" s="1102"/>
      <c r="F126" s="604"/>
      <c r="G126" s="1296"/>
      <c r="H126" s="605"/>
      <c r="I126" s="607"/>
      <c r="J126" s="646"/>
      <c r="K126" s="1250"/>
      <c r="L126" s="638"/>
      <c r="M126" s="1322"/>
      <c r="N126" s="1314"/>
      <c r="O126" s="1318"/>
      <c r="P126" s="1316"/>
      <c r="Q126" s="1317"/>
      <c r="R126" s="1844"/>
      <c r="S126" s="1104"/>
      <c r="T126" s="807"/>
      <c r="U126" s="807"/>
      <c r="V126" s="807"/>
      <c r="W126" s="807"/>
      <c r="X126" s="1225"/>
      <c r="Y126" s="1306"/>
      <c r="Z126" s="1302" t="s">
        <v>4700</v>
      </c>
      <c r="AA126" s="1303" t="s">
        <v>163</v>
      </c>
      <c r="AB126" s="1311">
        <v>0.85</v>
      </c>
      <c r="AC126" s="1835"/>
      <c r="AD126" s="1220"/>
      <c r="AE126" s="1306"/>
      <c r="AF126" s="391">
        <f>ROUND(ROUND(ROUND(ROUND(ROUND(G104+K116,0)*Q104,0)*Y125,0)*AB126,0)-AD121,0)</f>
        <v>95</v>
      </c>
      <c r="AG126" s="268"/>
    </row>
    <row r="127" spans="1:33" ht="17.100000000000001" customHeight="1">
      <c r="A127" s="243">
        <v>63</v>
      </c>
      <c r="B127" s="351" t="s">
        <v>15926</v>
      </c>
      <c r="C127" s="870" t="s">
        <v>15927</v>
      </c>
      <c r="D127" s="604"/>
      <c r="E127" s="604"/>
      <c r="F127" s="637"/>
      <c r="G127" s="638"/>
      <c r="H127" s="638"/>
      <c r="I127" s="744"/>
      <c r="J127" s="601"/>
      <c r="K127" s="641"/>
      <c r="L127" s="641"/>
      <c r="M127" s="605"/>
      <c r="N127" s="1314"/>
      <c r="O127" s="1593" t="s">
        <v>9558</v>
      </c>
      <c r="P127" s="602"/>
      <c r="Q127" s="1286"/>
      <c r="R127" s="670"/>
      <c r="S127" s="670"/>
      <c r="T127" s="602"/>
      <c r="U127" s="602"/>
      <c r="V127" s="602"/>
      <c r="W127" s="602"/>
      <c r="X127" s="670"/>
      <c r="Y127" s="1320"/>
      <c r="Z127" s="1358"/>
      <c r="AA127" s="1215"/>
      <c r="AB127" s="1215"/>
      <c r="AC127" s="1215"/>
      <c r="AD127" s="1215"/>
      <c r="AE127" s="1294"/>
      <c r="AF127" s="391">
        <f>ROUND(G104*Q128,0)</f>
        <v>166</v>
      </c>
      <c r="AG127" s="268"/>
    </row>
    <row r="128" spans="1:33" ht="17.100000000000001" customHeight="1">
      <c r="A128" s="243">
        <v>63</v>
      </c>
      <c r="B128" s="351" t="s">
        <v>15928</v>
      </c>
      <c r="C128" s="870" t="s">
        <v>15929</v>
      </c>
      <c r="D128" s="604"/>
      <c r="E128" s="604"/>
      <c r="F128" s="637"/>
      <c r="G128" s="1328"/>
      <c r="H128" s="605"/>
      <c r="I128" s="744"/>
      <c r="J128" s="604"/>
      <c r="K128" s="1250"/>
      <c r="L128" s="638"/>
      <c r="M128" s="605"/>
      <c r="N128" s="1102"/>
      <c r="O128" s="1834"/>
      <c r="P128" s="1250" t="s">
        <v>163</v>
      </c>
      <c r="Q128" s="1291">
        <v>0.5</v>
      </c>
      <c r="R128" s="1225"/>
      <c r="S128" s="1225"/>
      <c r="T128" s="807"/>
      <c r="U128" s="807"/>
      <c r="V128" s="807"/>
      <c r="W128" s="807"/>
      <c r="X128" s="1225"/>
      <c r="Y128" s="1322"/>
      <c r="Z128" s="1233" t="s">
        <v>4700</v>
      </c>
      <c r="AA128" s="670" t="s">
        <v>163</v>
      </c>
      <c r="AB128" s="1293">
        <v>0.85</v>
      </c>
      <c r="AC128" s="1215"/>
      <c r="AD128" s="1215"/>
      <c r="AE128" s="1294"/>
      <c r="AF128" s="391">
        <f>ROUND(ROUND(G104*Q128,0)*AB128,0)</f>
        <v>141</v>
      </c>
      <c r="AG128" s="268"/>
    </row>
    <row r="129" spans="1:33" ht="17.100000000000001" customHeight="1">
      <c r="A129" s="243">
        <v>63</v>
      </c>
      <c r="B129" s="351" t="s">
        <v>15930</v>
      </c>
      <c r="C129" s="870" t="s">
        <v>15931</v>
      </c>
      <c r="D129" s="604"/>
      <c r="E129" s="604"/>
      <c r="F129" s="637"/>
      <c r="G129" s="638"/>
      <c r="H129" s="638"/>
      <c r="I129" s="744"/>
      <c r="J129" s="646"/>
      <c r="K129" s="1324"/>
      <c r="L129" s="1325"/>
      <c r="M129" s="1316"/>
      <c r="N129" s="1314"/>
      <c r="O129" s="1834"/>
      <c r="P129" s="1316"/>
      <c r="Q129" s="1317"/>
      <c r="R129" s="1749" t="s">
        <v>11559</v>
      </c>
      <c r="S129" s="1106" t="s">
        <v>162</v>
      </c>
      <c r="T129" s="602"/>
      <c r="U129" s="602"/>
      <c r="V129" s="602"/>
      <c r="W129" s="602"/>
      <c r="X129" s="670" t="s">
        <v>163</v>
      </c>
      <c r="Y129" s="1305">
        <v>0.7</v>
      </c>
      <c r="Z129" s="1358"/>
      <c r="AA129" s="1215"/>
      <c r="AB129" s="1215"/>
      <c r="AC129" s="1215"/>
      <c r="AD129" s="1215"/>
      <c r="AE129" s="1294"/>
      <c r="AF129" s="391">
        <f>ROUND(ROUND(G104*Q128,0)*Y129,0)</f>
        <v>116</v>
      </c>
      <c r="AG129" s="268"/>
    </row>
    <row r="130" spans="1:33" ht="17.100000000000001" customHeight="1">
      <c r="A130" s="243">
        <v>63</v>
      </c>
      <c r="B130" s="351" t="s">
        <v>15932</v>
      </c>
      <c r="C130" s="870" t="s">
        <v>15933</v>
      </c>
      <c r="D130" s="604"/>
      <c r="E130" s="604"/>
      <c r="F130" s="637"/>
      <c r="G130" s="638"/>
      <c r="H130" s="638"/>
      <c r="I130" s="744"/>
      <c r="J130" s="646"/>
      <c r="K130" s="1250"/>
      <c r="L130" s="638"/>
      <c r="M130" s="1316"/>
      <c r="N130" s="1314"/>
      <c r="O130" s="1834"/>
      <c r="P130" s="1316"/>
      <c r="Q130" s="1317"/>
      <c r="R130" s="1843"/>
      <c r="S130" s="647"/>
      <c r="T130" s="807"/>
      <c r="U130" s="807"/>
      <c r="V130" s="807"/>
      <c r="W130" s="807"/>
      <c r="X130" s="1225"/>
      <c r="Y130" s="1306"/>
      <c r="Z130" s="1302" t="s">
        <v>4700</v>
      </c>
      <c r="AA130" s="1303" t="s">
        <v>163</v>
      </c>
      <c r="AB130" s="1304">
        <v>0.85</v>
      </c>
      <c r="AC130" s="1215"/>
      <c r="AD130" s="1215"/>
      <c r="AE130" s="1294"/>
      <c r="AF130" s="391">
        <f>ROUND(ROUND(ROUND(G104*Q128,0)*Y129,0)*AB130,0)</f>
        <v>99</v>
      </c>
      <c r="AG130" s="268"/>
    </row>
    <row r="131" spans="1:33" ht="17.100000000000001" customHeight="1">
      <c r="A131" s="243">
        <v>63</v>
      </c>
      <c r="B131" s="351" t="s">
        <v>15934</v>
      </c>
      <c r="C131" s="870" t="s">
        <v>15935</v>
      </c>
      <c r="D131" s="604"/>
      <c r="E131" s="604"/>
      <c r="F131" s="637"/>
      <c r="G131" s="638"/>
      <c r="H131" s="638"/>
      <c r="I131" s="744"/>
      <c r="J131" s="646"/>
      <c r="K131" s="1250"/>
      <c r="L131" s="638"/>
      <c r="M131" s="1316"/>
      <c r="N131" s="1314"/>
      <c r="O131" s="1834"/>
      <c r="P131" s="1316"/>
      <c r="Q131" s="1317"/>
      <c r="R131" s="1843"/>
      <c r="S131" s="1106" t="s">
        <v>165</v>
      </c>
      <c r="T131" s="602"/>
      <c r="U131" s="602"/>
      <c r="V131" s="602"/>
      <c r="W131" s="602"/>
      <c r="X131" s="670" t="s">
        <v>163</v>
      </c>
      <c r="Y131" s="1305">
        <v>0.5</v>
      </c>
      <c r="Z131" s="1359"/>
      <c r="AA131" s="1220"/>
      <c r="AB131" s="1220"/>
      <c r="AC131" s="1220"/>
      <c r="AD131" s="1220"/>
      <c r="AE131" s="1306"/>
      <c r="AF131" s="391">
        <f>ROUND(ROUND(G104*Q128,0)*Y131,0)</f>
        <v>83</v>
      </c>
      <c r="AG131" s="268"/>
    </row>
    <row r="132" spans="1:33" ht="17.100000000000001" customHeight="1">
      <c r="A132" s="243">
        <v>63</v>
      </c>
      <c r="B132" s="351" t="s">
        <v>15936</v>
      </c>
      <c r="C132" s="870" t="s">
        <v>15937</v>
      </c>
      <c r="D132" s="604"/>
      <c r="E132" s="604"/>
      <c r="F132" s="637"/>
      <c r="G132" s="638"/>
      <c r="H132" s="638"/>
      <c r="I132" s="744"/>
      <c r="J132" s="646"/>
      <c r="K132" s="1250"/>
      <c r="L132" s="638"/>
      <c r="M132" s="1316"/>
      <c r="N132" s="1314"/>
      <c r="O132" s="1834"/>
      <c r="P132" s="1316"/>
      <c r="Q132" s="1317"/>
      <c r="R132" s="1844"/>
      <c r="S132" s="647"/>
      <c r="T132" s="807"/>
      <c r="U132" s="807"/>
      <c r="V132" s="807"/>
      <c r="W132" s="807"/>
      <c r="X132" s="1225"/>
      <c r="Y132" s="1306"/>
      <c r="Z132" s="1302" t="s">
        <v>4700</v>
      </c>
      <c r="AA132" s="1303" t="s">
        <v>163</v>
      </c>
      <c r="AB132" s="1304">
        <v>0.85</v>
      </c>
      <c r="AC132" s="1215"/>
      <c r="AD132" s="1215"/>
      <c r="AE132" s="1294"/>
      <c r="AF132" s="391">
        <f>ROUND(ROUND(ROUND(G104*Q128,0)*Y131,0)*AB132,0)</f>
        <v>71</v>
      </c>
      <c r="AG132" s="268"/>
    </row>
    <row r="133" spans="1:33" ht="17.100000000000001" customHeight="1">
      <c r="A133" s="243">
        <v>63</v>
      </c>
      <c r="B133" s="351" t="s">
        <v>15938</v>
      </c>
      <c r="C133" s="870" t="s">
        <v>15939</v>
      </c>
      <c r="D133" s="604"/>
      <c r="E133" s="604"/>
      <c r="F133" s="637"/>
      <c r="G133" s="638"/>
      <c r="H133" s="638"/>
      <c r="I133" s="744"/>
      <c r="J133" s="646"/>
      <c r="K133" s="1250"/>
      <c r="L133" s="638"/>
      <c r="M133" s="1316"/>
      <c r="N133" s="1314"/>
      <c r="O133" s="1315"/>
      <c r="P133" s="1316"/>
      <c r="Q133" s="1317"/>
      <c r="R133" s="641"/>
      <c r="S133" s="641"/>
      <c r="T133" s="602"/>
      <c r="U133" s="602"/>
      <c r="V133" s="602"/>
      <c r="W133" s="602"/>
      <c r="X133" s="670"/>
      <c r="Y133" s="1305"/>
      <c r="Z133" s="1358"/>
      <c r="AA133" s="1215"/>
      <c r="AB133" s="1294"/>
      <c r="AC133" s="1533" t="s">
        <v>167</v>
      </c>
      <c r="AD133" s="1250">
        <v>5</v>
      </c>
      <c r="AE133" s="1308" t="s">
        <v>168</v>
      </c>
      <c r="AF133" s="391">
        <f>ROUND(ROUND(G104*Q128,0)-AD133,0)</f>
        <v>161</v>
      </c>
      <c r="AG133" s="268"/>
    </row>
    <row r="134" spans="1:33" ht="17.100000000000001" customHeight="1">
      <c r="A134" s="243">
        <v>63</v>
      </c>
      <c r="B134" s="351" t="s">
        <v>15940</v>
      </c>
      <c r="C134" s="870" t="s">
        <v>15941</v>
      </c>
      <c r="D134" s="604"/>
      <c r="E134" s="604"/>
      <c r="F134" s="637"/>
      <c r="G134" s="638"/>
      <c r="H134" s="638"/>
      <c r="I134" s="744"/>
      <c r="J134" s="646"/>
      <c r="K134" s="1250"/>
      <c r="L134" s="638"/>
      <c r="M134" s="1316"/>
      <c r="N134" s="1314"/>
      <c r="O134" s="1315"/>
      <c r="P134" s="1316"/>
      <c r="Q134" s="1317"/>
      <c r="R134" s="1104"/>
      <c r="S134" s="1104"/>
      <c r="T134" s="807"/>
      <c r="U134" s="807"/>
      <c r="V134" s="807"/>
      <c r="W134" s="807"/>
      <c r="X134" s="1225"/>
      <c r="Y134" s="1306"/>
      <c r="Z134" s="1233" t="s">
        <v>4700</v>
      </c>
      <c r="AA134" s="670" t="s">
        <v>163</v>
      </c>
      <c r="AB134" s="1309">
        <v>0.85</v>
      </c>
      <c r="AC134" s="1834"/>
      <c r="AD134" s="1250"/>
      <c r="AE134" s="1308"/>
      <c r="AF134" s="391">
        <f>ROUND(ROUND(ROUND(G104*Q128,0)*AB134,0)-AD133,0)</f>
        <v>136</v>
      </c>
      <c r="AG134" s="268"/>
    </row>
    <row r="135" spans="1:33" ht="17.100000000000001" customHeight="1">
      <c r="A135" s="243">
        <v>63</v>
      </c>
      <c r="B135" s="351" t="s">
        <v>15942</v>
      </c>
      <c r="C135" s="870" t="s">
        <v>15943</v>
      </c>
      <c r="D135" s="604"/>
      <c r="E135" s="604"/>
      <c r="F135" s="637"/>
      <c r="G135" s="638"/>
      <c r="H135" s="638"/>
      <c r="I135" s="744"/>
      <c r="J135" s="646"/>
      <c r="K135" s="1250"/>
      <c r="L135" s="638"/>
      <c r="M135" s="1316"/>
      <c r="N135" s="1314"/>
      <c r="O135" s="1315"/>
      <c r="P135" s="1316"/>
      <c r="Q135" s="1317"/>
      <c r="R135" s="1749" t="s">
        <v>11559</v>
      </c>
      <c r="S135" s="1106" t="s">
        <v>162</v>
      </c>
      <c r="T135" s="602"/>
      <c r="U135" s="602"/>
      <c r="V135" s="602"/>
      <c r="W135" s="602"/>
      <c r="X135" s="670" t="s">
        <v>163</v>
      </c>
      <c r="Y135" s="1305">
        <v>0.7</v>
      </c>
      <c r="Z135" s="1360"/>
      <c r="AA135" s="1226"/>
      <c r="AB135" s="1310"/>
      <c r="AC135" s="1834"/>
      <c r="AD135" s="1242"/>
      <c r="AE135" s="1291"/>
      <c r="AF135" s="391">
        <f>ROUND(ROUND(ROUND(G104*Q128,0)*Y135,0)-AD133,0)</f>
        <v>111</v>
      </c>
      <c r="AG135" s="268"/>
    </row>
    <row r="136" spans="1:33" ht="17.100000000000001" customHeight="1">
      <c r="A136" s="243">
        <v>63</v>
      </c>
      <c r="B136" s="351" t="s">
        <v>15944</v>
      </c>
      <c r="C136" s="870" t="s">
        <v>15945</v>
      </c>
      <c r="D136" s="604"/>
      <c r="E136" s="604"/>
      <c r="F136" s="637"/>
      <c r="G136" s="638"/>
      <c r="H136" s="638"/>
      <c r="I136" s="744"/>
      <c r="J136" s="646"/>
      <c r="K136" s="1250"/>
      <c r="L136" s="638"/>
      <c r="M136" s="1316"/>
      <c r="N136" s="1314"/>
      <c r="O136" s="1315"/>
      <c r="P136" s="1316"/>
      <c r="Q136" s="1317"/>
      <c r="R136" s="1843"/>
      <c r="S136" s="647"/>
      <c r="T136" s="807"/>
      <c r="U136" s="807"/>
      <c r="V136" s="807"/>
      <c r="W136" s="807"/>
      <c r="X136" s="1225"/>
      <c r="Y136" s="1306"/>
      <c r="Z136" s="1302" t="s">
        <v>4700</v>
      </c>
      <c r="AA136" s="1303" t="s">
        <v>163</v>
      </c>
      <c r="AB136" s="1311">
        <v>0.85</v>
      </c>
      <c r="AC136" s="1834"/>
      <c r="AD136" s="1242"/>
      <c r="AE136" s="1291"/>
      <c r="AF136" s="391">
        <f>ROUND(ROUND(ROUND(ROUND(G104*Q128,0)*Y135,0)*AB136,0)-AD133,0)</f>
        <v>94</v>
      </c>
      <c r="AG136" s="268"/>
    </row>
    <row r="137" spans="1:33" ht="17.100000000000001" customHeight="1">
      <c r="A137" s="243">
        <v>63</v>
      </c>
      <c r="B137" s="351" t="s">
        <v>15946</v>
      </c>
      <c r="C137" s="870" t="s">
        <v>15947</v>
      </c>
      <c r="D137" s="604"/>
      <c r="E137" s="604"/>
      <c r="F137" s="637"/>
      <c r="G137" s="638"/>
      <c r="H137" s="638"/>
      <c r="I137" s="744"/>
      <c r="J137" s="646"/>
      <c r="K137" s="1250"/>
      <c r="L137" s="638"/>
      <c r="M137" s="1316"/>
      <c r="N137" s="1314"/>
      <c r="O137" s="1315"/>
      <c r="P137" s="1316"/>
      <c r="Q137" s="1317"/>
      <c r="R137" s="1843"/>
      <c r="S137" s="641" t="s">
        <v>165</v>
      </c>
      <c r="T137" s="602"/>
      <c r="U137" s="602"/>
      <c r="V137" s="602"/>
      <c r="W137" s="602"/>
      <c r="X137" s="670" t="s">
        <v>163</v>
      </c>
      <c r="Y137" s="1305">
        <v>0.5</v>
      </c>
      <c r="Z137" s="1359"/>
      <c r="AA137" s="1220"/>
      <c r="AB137" s="1306"/>
      <c r="AC137" s="1834"/>
      <c r="AD137" s="1242"/>
      <c r="AE137" s="1291"/>
      <c r="AF137" s="391">
        <f>ROUND(ROUND(ROUND(G104*Q128,0)*Y137,0)-AD133,0)</f>
        <v>78</v>
      </c>
      <c r="AG137" s="268"/>
    </row>
    <row r="138" spans="1:33" ht="17.100000000000001" customHeight="1">
      <c r="A138" s="243">
        <v>63</v>
      </c>
      <c r="B138" s="351" t="s">
        <v>15948</v>
      </c>
      <c r="C138" s="870" t="s">
        <v>15949</v>
      </c>
      <c r="D138" s="604"/>
      <c r="E138" s="604"/>
      <c r="F138" s="637"/>
      <c r="G138" s="638"/>
      <c r="H138" s="638"/>
      <c r="I138" s="744"/>
      <c r="J138" s="646"/>
      <c r="K138" s="1250"/>
      <c r="L138" s="638"/>
      <c r="M138" s="1316"/>
      <c r="N138" s="1314"/>
      <c r="O138" s="1315"/>
      <c r="P138" s="1316"/>
      <c r="Q138" s="1317"/>
      <c r="R138" s="1844"/>
      <c r="S138" s="1104"/>
      <c r="T138" s="807"/>
      <c r="U138" s="807"/>
      <c r="V138" s="807"/>
      <c r="W138" s="807"/>
      <c r="X138" s="1225"/>
      <c r="Y138" s="1306"/>
      <c r="Z138" s="1302" t="s">
        <v>4700</v>
      </c>
      <c r="AA138" s="1303" t="s">
        <v>163</v>
      </c>
      <c r="AB138" s="1311">
        <v>0.85</v>
      </c>
      <c r="AC138" s="1835"/>
      <c r="AD138" s="1220"/>
      <c r="AE138" s="1306"/>
      <c r="AF138" s="391">
        <f>ROUND(ROUND(ROUND(ROUND(G104*Q128,0)*Y137,0)*AB138,0)-AD133,0)</f>
        <v>66</v>
      </c>
      <c r="AG138" s="268"/>
    </row>
    <row r="139" spans="1:33" ht="17.100000000000001" customHeight="1">
      <c r="A139" s="243">
        <v>63</v>
      </c>
      <c r="B139" s="351" t="s">
        <v>15950</v>
      </c>
      <c r="C139" s="870" t="s">
        <v>15951</v>
      </c>
      <c r="D139" s="604"/>
      <c r="E139" s="604"/>
      <c r="F139" s="604"/>
      <c r="G139" s="1323"/>
      <c r="H139" s="1323"/>
      <c r="I139" s="607"/>
      <c r="J139" s="1593" t="s">
        <v>5845</v>
      </c>
      <c r="K139" s="641"/>
      <c r="L139" s="641"/>
      <c r="M139" s="602"/>
      <c r="N139" s="1102"/>
      <c r="O139" s="604"/>
      <c r="P139" s="605"/>
      <c r="Q139" s="607"/>
      <c r="R139" s="670"/>
      <c r="S139" s="670"/>
      <c r="T139" s="602"/>
      <c r="U139" s="602"/>
      <c r="V139" s="602"/>
      <c r="W139" s="602"/>
      <c r="X139" s="670"/>
      <c r="Y139" s="1320"/>
      <c r="Z139" s="1358"/>
      <c r="AA139" s="1215"/>
      <c r="AB139" s="1215"/>
      <c r="AC139" s="1215"/>
      <c r="AD139" s="1215"/>
      <c r="AE139" s="1294"/>
      <c r="AF139" s="391">
        <f>ROUND(ROUND(G104+K140,0)*Q128,0)</f>
        <v>168</v>
      </c>
      <c r="AG139" s="268"/>
    </row>
    <row r="140" spans="1:33" ht="17.100000000000001" customHeight="1">
      <c r="A140" s="243">
        <v>63</v>
      </c>
      <c r="B140" s="351" t="s">
        <v>15952</v>
      </c>
      <c r="C140" s="870" t="s">
        <v>15953</v>
      </c>
      <c r="D140" s="604"/>
      <c r="E140" s="604"/>
      <c r="F140" s="604"/>
      <c r="G140" s="638"/>
      <c r="H140" s="605"/>
      <c r="I140" s="607"/>
      <c r="J140" s="1834"/>
      <c r="K140" s="1250">
        <v>4</v>
      </c>
      <c r="L140" s="638" t="s">
        <v>16</v>
      </c>
      <c r="M140" s="605"/>
      <c r="N140" s="1102"/>
      <c r="O140" s="604"/>
      <c r="P140" s="605"/>
      <c r="Q140" s="607"/>
      <c r="R140" s="1225"/>
      <c r="S140" s="1225"/>
      <c r="T140" s="807"/>
      <c r="U140" s="807"/>
      <c r="V140" s="807"/>
      <c r="W140" s="807"/>
      <c r="X140" s="1225"/>
      <c r="Y140" s="1322"/>
      <c r="Z140" s="1233" t="s">
        <v>4700</v>
      </c>
      <c r="AA140" s="670" t="s">
        <v>163</v>
      </c>
      <c r="AB140" s="1293">
        <v>0.85</v>
      </c>
      <c r="AC140" s="1215"/>
      <c r="AD140" s="1215"/>
      <c r="AE140" s="1294"/>
      <c r="AF140" s="391">
        <f>ROUND(ROUND(ROUND(G104+K140,0)*Q128,0)*AB140,0)</f>
        <v>143</v>
      </c>
      <c r="AG140" s="268"/>
    </row>
    <row r="141" spans="1:33" ht="17.100000000000001" customHeight="1">
      <c r="A141" s="243">
        <v>63</v>
      </c>
      <c r="B141" s="351" t="s">
        <v>15954</v>
      </c>
      <c r="C141" s="870" t="s">
        <v>15955</v>
      </c>
      <c r="D141" s="604"/>
      <c r="E141" s="604"/>
      <c r="F141" s="604"/>
      <c r="G141" s="1296"/>
      <c r="H141" s="605"/>
      <c r="I141" s="607"/>
      <c r="J141" s="1834"/>
      <c r="K141" s="1324"/>
      <c r="L141" s="1325"/>
      <c r="M141" s="1316"/>
      <c r="N141" s="1314"/>
      <c r="O141" s="1315"/>
      <c r="P141" s="1316"/>
      <c r="Q141" s="1317"/>
      <c r="R141" s="1749" t="s">
        <v>11559</v>
      </c>
      <c r="S141" s="1106" t="s">
        <v>162</v>
      </c>
      <c r="T141" s="602"/>
      <c r="U141" s="602"/>
      <c r="V141" s="602"/>
      <c r="W141" s="602"/>
      <c r="X141" s="670" t="s">
        <v>163</v>
      </c>
      <c r="Y141" s="1305">
        <v>0.7</v>
      </c>
      <c r="Z141" s="1358"/>
      <c r="AA141" s="1215"/>
      <c r="AB141" s="1215"/>
      <c r="AC141" s="1215"/>
      <c r="AD141" s="1215"/>
      <c r="AE141" s="1294"/>
      <c r="AF141" s="391">
        <f>ROUND(ROUND(ROUND(G104+K140,0)*Q128,0)*Y141,0)</f>
        <v>118</v>
      </c>
      <c r="AG141" s="268"/>
    </row>
    <row r="142" spans="1:33" ht="17.100000000000001" customHeight="1">
      <c r="A142" s="243">
        <v>63</v>
      </c>
      <c r="B142" s="351" t="s">
        <v>15956</v>
      </c>
      <c r="C142" s="870" t="s">
        <v>15957</v>
      </c>
      <c r="D142" s="604"/>
      <c r="E142" s="604"/>
      <c r="F142" s="604"/>
      <c r="G142" s="1296"/>
      <c r="H142" s="605"/>
      <c r="I142" s="607"/>
      <c r="J142" s="1834"/>
      <c r="K142" s="1250"/>
      <c r="L142" s="638"/>
      <c r="M142" s="1316"/>
      <c r="N142" s="1314"/>
      <c r="O142" s="1315"/>
      <c r="P142" s="1316"/>
      <c r="Q142" s="1317"/>
      <c r="R142" s="1843"/>
      <c r="S142" s="647"/>
      <c r="T142" s="807"/>
      <c r="U142" s="807"/>
      <c r="V142" s="807"/>
      <c r="W142" s="807"/>
      <c r="X142" s="1225"/>
      <c r="Y142" s="1306"/>
      <c r="Z142" s="1302" t="s">
        <v>4700</v>
      </c>
      <c r="AA142" s="1303" t="s">
        <v>163</v>
      </c>
      <c r="AB142" s="1304">
        <v>0.85</v>
      </c>
      <c r="AC142" s="1215"/>
      <c r="AD142" s="1215"/>
      <c r="AE142" s="1294"/>
      <c r="AF142" s="391">
        <f>ROUND(ROUND(ROUND(ROUND(G104+K140,0)*Q128,0)*Y141,0)*AB142,0)</f>
        <v>100</v>
      </c>
      <c r="AG142" s="268"/>
    </row>
    <row r="143" spans="1:33" ht="17.100000000000001" customHeight="1">
      <c r="A143" s="243">
        <v>63</v>
      </c>
      <c r="B143" s="351" t="s">
        <v>15958</v>
      </c>
      <c r="C143" s="870" t="s">
        <v>15959</v>
      </c>
      <c r="D143" s="604"/>
      <c r="E143" s="604"/>
      <c r="F143" s="604"/>
      <c r="G143" s="1296"/>
      <c r="H143" s="605"/>
      <c r="I143" s="607"/>
      <c r="J143" s="1834"/>
      <c r="K143" s="1250"/>
      <c r="L143" s="638"/>
      <c r="M143" s="1316"/>
      <c r="N143" s="1314"/>
      <c r="O143" s="1315"/>
      <c r="P143" s="1316"/>
      <c r="Q143" s="1317"/>
      <c r="R143" s="1843"/>
      <c r="S143" s="1106" t="s">
        <v>165</v>
      </c>
      <c r="T143" s="602"/>
      <c r="U143" s="602"/>
      <c r="V143" s="602"/>
      <c r="W143" s="602"/>
      <c r="X143" s="670" t="s">
        <v>163</v>
      </c>
      <c r="Y143" s="1305">
        <v>0.5</v>
      </c>
      <c r="Z143" s="1359"/>
      <c r="AA143" s="1220"/>
      <c r="AB143" s="1220"/>
      <c r="AC143" s="1220"/>
      <c r="AD143" s="1220"/>
      <c r="AE143" s="1306"/>
      <c r="AF143" s="391">
        <f>ROUND(ROUND(ROUND(G104+K140,0)*Q128,0)*Y143,0)</f>
        <v>84</v>
      </c>
      <c r="AG143" s="268"/>
    </row>
    <row r="144" spans="1:33" ht="17.100000000000001" customHeight="1">
      <c r="A144" s="243">
        <v>63</v>
      </c>
      <c r="B144" s="351" t="s">
        <v>15960</v>
      </c>
      <c r="C144" s="870" t="s">
        <v>15961</v>
      </c>
      <c r="D144" s="604"/>
      <c r="E144" s="604"/>
      <c r="F144" s="604"/>
      <c r="G144" s="1296"/>
      <c r="H144" s="605"/>
      <c r="I144" s="607"/>
      <c r="J144" s="1834"/>
      <c r="K144" s="1250"/>
      <c r="L144" s="638"/>
      <c r="M144" s="1316"/>
      <c r="N144" s="1314"/>
      <c r="O144" s="1315"/>
      <c r="P144" s="1316"/>
      <c r="Q144" s="1317"/>
      <c r="R144" s="1844"/>
      <c r="S144" s="647"/>
      <c r="T144" s="807"/>
      <c r="U144" s="807"/>
      <c r="V144" s="807"/>
      <c r="W144" s="807"/>
      <c r="X144" s="1225"/>
      <c r="Y144" s="1306"/>
      <c r="Z144" s="1302" t="s">
        <v>4700</v>
      </c>
      <c r="AA144" s="1303" t="s">
        <v>163</v>
      </c>
      <c r="AB144" s="1304">
        <v>0.85</v>
      </c>
      <c r="AC144" s="1215"/>
      <c r="AD144" s="1215"/>
      <c r="AE144" s="1294"/>
      <c r="AF144" s="391">
        <f>ROUND(ROUND(ROUND(ROUND(G104+K140,0)*Q128,0)*Y143,0)*AB144,0)</f>
        <v>71</v>
      </c>
      <c r="AG144" s="268"/>
    </row>
    <row r="145" spans="1:33" ht="17.100000000000001" customHeight="1">
      <c r="A145" s="243">
        <v>63</v>
      </c>
      <c r="B145" s="351" t="s">
        <v>15962</v>
      </c>
      <c r="C145" s="870" t="s">
        <v>15963</v>
      </c>
      <c r="D145" s="604"/>
      <c r="E145" s="604"/>
      <c r="F145" s="604"/>
      <c r="G145" s="1296"/>
      <c r="H145" s="605"/>
      <c r="I145" s="607"/>
      <c r="J145" s="646"/>
      <c r="K145" s="1250"/>
      <c r="L145" s="638"/>
      <c r="M145" s="1316"/>
      <c r="N145" s="1314"/>
      <c r="O145" s="1315"/>
      <c r="P145" s="1316"/>
      <c r="Q145" s="1317"/>
      <c r="R145" s="641"/>
      <c r="S145" s="641"/>
      <c r="T145" s="602"/>
      <c r="U145" s="602"/>
      <c r="V145" s="602"/>
      <c r="W145" s="602"/>
      <c r="X145" s="670"/>
      <c r="Y145" s="1305"/>
      <c r="Z145" s="1358"/>
      <c r="AA145" s="1215"/>
      <c r="AB145" s="1294"/>
      <c r="AC145" s="1533" t="s">
        <v>167</v>
      </c>
      <c r="AD145" s="1250">
        <v>5</v>
      </c>
      <c r="AE145" s="1308" t="s">
        <v>168</v>
      </c>
      <c r="AF145" s="391">
        <f>ROUND(ROUND(ROUND(G104+K140,0)*Q128,0)-AD145,0)</f>
        <v>163</v>
      </c>
      <c r="AG145" s="268"/>
    </row>
    <row r="146" spans="1:33" ht="17.100000000000001" customHeight="1">
      <c r="A146" s="243">
        <v>63</v>
      </c>
      <c r="B146" s="351" t="s">
        <v>15964</v>
      </c>
      <c r="C146" s="870" t="s">
        <v>15965</v>
      </c>
      <c r="D146" s="604"/>
      <c r="E146" s="604"/>
      <c r="F146" s="604"/>
      <c r="G146" s="1296"/>
      <c r="H146" s="605"/>
      <c r="I146" s="607"/>
      <c r="J146" s="646"/>
      <c r="K146" s="1250"/>
      <c r="L146" s="638"/>
      <c r="M146" s="1316"/>
      <c r="N146" s="1314"/>
      <c r="O146" s="1315"/>
      <c r="P146" s="1316"/>
      <c r="Q146" s="1317"/>
      <c r="R146" s="1104"/>
      <c r="S146" s="1104"/>
      <c r="T146" s="807"/>
      <c r="U146" s="807"/>
      <c r="V146" s="807"/>
      <c r="W146" s="807"/>
      <c r="X146" s="1225"/>
      <c r="Y146" s="1306"/>
      <c r="Z146" s="1233" t="s">
        <v>4700</v>
      </c>
      <c r="AA146" s="670" t="s">
        <v>163</v>
      </c>
      <c r="AB146" s="1309">
        <v>0.85</v>
      </c>
      <c r="AC146" s="1834"/>
      <c r="AD146" s="1250"/>
      <c r="AE146" s="1308"/>
      <c r="AF146" s="391">
        <f>ROUND(ROUND(ROUND(ROUND(G104+K140,0)*Q128,0)*AB146,0)-AD145,0)</f>
        <v>138</v>
      </c>
      <c r="AG146" s="268"/>
    </row>
    <row r="147" spans="1:33" ht="17.100000000000001" customHeight="1">
      <c r="A147" s="243">
        <v>63</v>
      </c>
      <c r="B147" s="351" t="s">
        <v>15966</v>
      </c>
      <c r="C147" s="870" t="s">
        <v>15967</v>
      </c>
      <c r="D147" s="604"/>
      <c r="E147" s="604"/>
      <c r="F147" s="604"/>
      <c r="G147" s="1296"/>
      <c r="H147" s="605"/>
      <c r="I147" s="607"/>
      <c r="J147" s="646"/>
      <c r="K147" s="1250"/>
      <c r="L147" s="638"/>
      <c r="M147" s="1316"/>
      <c r="N147" s="1314"/>
      <c r="O147" s="1315"/>
      <c r="P147" s="1316"/>
      <c r="Q147" s="1317"/>
      <c r="R147" s="1749" t="s">
        <v>11559</v>
      </c>
      <c r="S147" s="1106" t="s">
        <v>162</v>
      </c>
      <c r="T147" s="602"/>
      <c r="U147" s="602"/>
      <c r="V147" s="602"/>
      <c r="W147" s="602"/>
      <c r="X147" s="670" t="s">
        <v>163</v>
      </c>
      <c r="Y147" s="1305">
        <v>0.7</v>
      </c>
      <c r="Z147" s="1360"/>
      <c r="AA147" s="1226"/>
      <c r="AB147" s="1310"/>
      <c r="AC147" s="1834"/>
      <c r="AD147" s="1242"/>
      <c r="AE147" s="1291"/>
      <c r="AF147" s="391">
        <f>ROUND(ROUND(ROUND(ROUND(G104+K140,0)*Q128,0)*Y147,0)-AD145,0)</f>
        <v>113</v>
      </c>
      <c r="AG147" s="268"/>
    </row>
    <row r="148" spans="1:33" ht="17.100000000000001" customHeight="1">
      <c r="A148" s="243">
        <v>63</v>
      </c>
      <c r="B148" s="351" t="s">
        <v>15968</v>
      </c>
      <c r="C148" s="870" t="s">
        <v>15969</v>
      </c>
      <c r="D148" s="604"/>
      <c r="E148" s="604"/>
      <c r="F148" s="604"/>
      <c r="G148" s="1296"/>
      <c r="H148" s="605"/>
      <c r="I148" s="607"/>
      <c r="J148" s="646"/>
      <c r="K148" s="1250"/>
      <c r="L148" s="638"/>
      <c r="M148" s="1316"/>
      <c r="N148" s="1314"/>
      <c r="O148" s="1315"/>
      <c r="P148" s="1316"/>
      <c r="Q148" s="1317"/>
      <c r="R148" s="1843"/>
      <c r="S148" s="647"/>
      <c r="T148" s="807"/>
      <c r="U148" s="807"/>
      <c r="V148" s="807"/>
      <c r="W148" s="807"/>
      <c r="X148" s="1225"/>
      <c r="Y148" s="1306"/>
      <c r="Z148" s="1302" t="s">
        <v>4700</v>
      </c>
      <c r="AA148" s="1303" t="s">
        <v>163</v>
      </c>
      <c r="AB148" s="1311">
        <v>0.85</v>
      </c>
      <c r="AC148" s="1834"/>
      <c r="AD148" s="1242"/>
      <c r="AE148" s="1291"/>
      <c r="AF148" s="391">
        <f>ROUND(ROUND(ROUND(ROUND(ROUND(G104+K140,0)*Q128,0)*Y147,0)*AB148,0)-AD145,0)</f>
        <v>95</v>
      </c>
      <c r="AG148" s="268"/>
    </row>
    <row r="149" spans="1:33" ht="17.100000000000001" customHeight="1">
      <c r="A149" s="243">
        <v>63</v>
      </c>
      <c r="B149" s="351" t="s">
        <v>15970</v>
      </c>
      <c r="C149" s="870" t="s">
        <v>15971</v>
      </c>
      <c r="D149" s="1102"/>
      <c r="E149" s="604"/>
      <c r="F149" s="604"/>
      <c r="G149" s="1296"/>
      <c r="H149" s="605"/>
      <c r="I149" s="607"/>
      <c r="J149" s="646"/>
      <c r="K149" s="1250"/>
      <c r="L149" s="638"/>
      <c r="M149" s="1316"/>
      <c r="N149" s="1314"/>
      <c r="O149" s="1315"/>
      <c r="P149" s="1316"/>
      <c r="Q149" s="1317"/>
      <c r="R149" s="1843"/>
      <c r="S149" s="641" t="s">
        <v>165</v>
      </c>
      <c r="T149" s="602"/>
      <c r="U149" s="602"/>
      <c r="V149" s="602"/>
      <c r="W149" s="602"/>
      <c r="X149" s="670" t="s">
        <v>163</v>
      </c>
      <c r="Y149" s="1305">
        <v>0.5</v>
      </c>
      <c r="Z149" s="1359"/>
      <c r="AA149" s="1220"/>
      <c r="AB149" s="1306"/>
      <c r="AC149" s="1834"/>
      <c r="AD149" s="1242"/>
      <c r="AE149" s="1291"/>
      <c r="AF149" s="391">
        <f>ROUND(ROUND(ROUND(ROUND(G104+K140,0)*Q128,0)*Y149,0)-AD145,0)</f>
        <v>79</v>
      </c>
      <c r="AG149" s="268"/>
    </row>
    <row r="150" spans="1:33" ht="17.100000000000001" customHeight="1">
      <c r="A150" s="243">
        <v>63</v>
      </c>
      <c r="B150" s="351" t="s">
        <v>15972</v>
      </c>
      <c r="C150" s="870" t="s">
        <v>15973</v>
      </c>
      <c r="D150" s="1102"/>
      <c r="E150" s="1093"/>
      <c r="F150" s="604"/>
      <c r="G150" s="1296"/>
      <c r="H150" s="605"/>
      <c r="I150" s="607"/>
      <c r="J150" s="646"/>
      <c r="K150" s="1250"/>
      <c r="L150" s="638"/>
      <c r="M150" s="1316"/>
      <c r="N150" s="1314"/>
      <c r="O150" s="1318"/>
      <c r="P150" s="1316"/>
      <c r="Q150" s="1317"/>
      <c r="R150" s="1844"/>
      <c r="S150" s="1104"/>
      <c r="T150" s="807"/>
      <c r="U150" s="807"/>
      <c r="V150" s="807"/>
      <c r="W150" s="807"/>
      <c r="X150" s="1225"/>
      <c r="Y150" s="1306"/>
      <c r="Z150" s="1302" t="s">
        <v>4700</v>
      </c>
      <c r="AA150" s="1303" t="s">
        <v>163</v>
      </c>
      <c r="AB150" s="1311">
        <v>0.85</v>
      </c>
      <c r="AC150" s="1835"/>
      <c r="AD150" s="1220"/>
      <c r="AE150" s="1306"/>
      <c r="AF150" s="391">
        <f>ROUND(ROUND(ROUND(ROUND(ROUND(G104+K140,0)*Q128,0)*Y149,0)*AB150,0)-AD145,0)</f>
        <v>66</v>
      </c>
      <c r="AG150" s="268"/>
    </row>
    <row r="151" spans="1:33" ht="17.100000000000001" customHeight="1">
      <c r="A151" s="243">
        <v>63</v>
      </c>
      <c r="B151" s="351" t="s">
        <v>15974</v>
      </c>
      <c r="C151" s="870" t="s">
        <v>15975</v>
      </c>
      <c r="D151" s="1094"/>
      <c r="E151" s="1749" t="s">
        <v>11632</v>
      </c>
      <c r="F151" s="1580" t="s">
        <v>11633</v>
      </c>
      <c r="G151" s="633"/>
      <c r="H151" s="633"/>
      <c r="I151" s="1095"/>
      <c r="J151" s="601"/>
      <c r="K151" s="641"/>
      <c r="L151" s="641"/>
      <c r="M151" s="602"/>
      <c r="N151" s="1828" t="s">
        <v>9631</v>
      </c>
      <c r="O151" s="1593" t="s">
        <v>9632</v>
      </c>
      <c r="P151" s="602"/>
      <c r="Q151" s="1286"/>
      <c r="R151" s="670"/>
      <c r="S151" s="670"/>
      <c r="T151" s="602"/>
      <c r="U151" s="602"/>
      <c r="V151" s="602"/>
      <c r="W151" s="602"/>
      <c r="X151" s="670"/>
      <c r="Y151" s="1320"/>
      <c r="Z151" s="1358"/>
      <c r="AA151" s="1215"/>
      <c r="AB151" s="1215"/>
      <c r="AC151" s="1215"/>
      <c r="AD151" s="1215"/>
      <c r="AE151" s="1294"/>
      <c r="AF151" s="391">
        <f>ROUND(G152*Q152,0)</f>
        <v>452</v>
      </c>
      <c r="AG151" s="268"/>
    </row>
    <row r="152" spans="1:33" ht="17.100000000000001" customHeight="1">
      <c r="A152" s="243">
        <v>63</v>
      </c>
      <c r="B152" s="351" t="s">
        <v>15976</v>
      </c>
      <c r="C152" s="870" t="s">
        <v>15977</v>
      </c>
      <c r="D152" s="646"/>
      <c r="E152" s="1843"/>
      <c r="F152" s="1845"/>
      <c r="G152" s="1328">
        <v>645</v>
      </c>
      <c r="H152" s="605" t="s">
        <v>18</v>
      </c>
      <c r="I152" s="744"/>
      <c r="J152" s="604"/>
      <c r="K152" s="1250"/>
      <c r="L152" s="638"/>
      <c r="M152" s="605"/>
      <c r="N152" s="1829"/>
      <c r="O152" s="1834"/>
      <c r="P152" s="1250" t="s">
        <v>163</v>
      </c>
      <c r="Q152" s="1291">
        <v>0.7</v>
      </c>
      <c r="R152" s="1225"/>
      <c r="S152" s="1225"/>
      <c r="T152" s="807"/>
      <c r="U152" s="807"/>
      <c r="V152" s="807"/>
      <c r="W152" s="807"/>
      <c r="X152" s="1225"/>
      <c r="Y152" s="1322"/>
      <c r="Z152" s="1233" t="s">
        <v>4700</v>
      </c>
      <c r="AA152" s="670" t="s">
        <v>163</v>
      </c>
      <c r="AB152" s="1293">
        <v>0.85</v>
      </c>
      <c r="AC152" s="1215"/>
      <c r="AD152" s="1215"/>
      <c r="AE152" s="1294"/>
      <c r="AF152" s="391">
        <f>ROUND(ROUND(G152*Q152,0)*AB152,0)</f>
        <v>384</v>
      </c>
      <c r="AG152" s="268"/>
    </row>
    <row r="153" spans="1:33" ht="17.100000000000001" customHeight="1">
      <c r="A153" s="243">
        <v>63</v>
      </c>
      <c r="B153" s="351" t="s">
        <v>15978</v>
      </c>
      <c r="C153" s="870" t="s">
        <v>15979</v>
      </c>
      <c r="D153" s="646"/>
      <c r="E153" s="1843"/>
      <c r="F153" s="1845"/>
      <c r="G153" s="638"/>
      <c r="H153" s="638"/>
      <c r="I153" s="744"/>
      <c r="J153" s="646"/>
      <c r="K153" s="1324"/>
      <c r="L153" s="1325"/>
      <c r="M153" s="1316"/>
      <c r="N153" s="1829"/>
      <c r="O153" s="1834"/>
      <c r="P153" s="1316"/>
      <c r="Q153" s="1317"/>
      <c r="R153" s="1749" t="s">
        <v>11559</v>
      </c>
      <c r="S153" s="1106" t="s">
        <v>162</v>
      </c>
      <c r="T153" s="602"/>
      <c r="U153" s="602"/>
      <c r="V153" s="602"/>
      <c r="W153" s="602"/>
      <c r="X153" s="670" t="s">
        <v>163</v>
      </c>
      <c r="Y153" s="1305">
        <v>0.7</v>
      </c>
      <c r="Z153" s="1360"/>
      <c r="AA153" s="1226"/>
      <c r="AB153" s="1226"/>
      <c r="AC153" s="1226"/>
      <c r="AD153" s="1226"/>
      <c r="AE153" s="1310"/>
      <c r="AF153" s="391">
        <f>ROUND(ROUND(G152*Q152,0)*Y153,0)</f>
        <v>316</v>
      </c>
      <c r="AG153" s="268"/>
    </row>
    <row r="154" spans="1:33" ht="17.100000000000001" customHeight="1">
      <c r="A154" s="243">
        <v>63</v>
      </c>
      <c r="B154" s="351" t="s">
        <v>15980</v>
      </c>
      <c r="C154" s="870" t="s">
        <v>15981</v>
      </c>
      <c r="D154" s="646"/>
      <c r="E154" s="1843"/>
      <c r="F154" s="1845"/>
      <c r="G154" s="638"/>
      <c r="H154" s="638"/>
      <c r="I154" s="744"/>
      <c r="J154" s="646"/>
      <c r="K154" s="1250"/>
      <c r="L154" s="638"/>
      <c r="M154" s="1316"/>
      <c r="N154" s="1829"/>
      <c r="O154" s="1834"/>
      <c r="P154" s="1316"/>
      <c r="Q154" s="1317"/>
      <c r="R154" s="1843"/>
      <c r="S154" s="647"/>
      <c r="T154" s="807"/>
      <c r="U154" s="807"/>
      <c r="V154" s="807"/>
      <c r="W154" s="807"/>
      <c r="X154" s="1225"/>
      <c r="Y154" s="1306"/>
      <c r="Z154" s="1302" t="s">
        <v>4700</v>
      </c>
      <c r="AA154" s="1303" t="s">
        <v>163</v>
      </c>
      <c r="AB154" s="1304">
        <v>0.85</v>
      </c>
      <c r="AC154" s="1215"/>
      <c r="AD154" s="1215"/>
      <c r="AE154" s="1294"/>
      <c r="AF154" s="391">
        <f>ROUND(ROUND(ROUND(G152*Q152,0)*Y153,0)*AB154,0)</f>
        <v>269</v>
      </c>
      <c r="AG154" s="268"/>
    </row>
    <row r="155" spans="1:33" ht="17.100000000000001" customHeight="1">
      <c r="A155" s="243">
        <v>63</v>
      </c>
      <c r="B155" s="351" t="s">
        <v>15982</v>
      </c>
      <c r="C155" s="870" t="s">
        <v>15983</v>
      </c>
      <c r="D155" s="646"/>
      <c r="E155" s="1843"/>
      <c r="F155" s="1845"/>
      <c r="G155" s="638"/>
      <c r="H155" s="638"/>
      <c r="I155" s="744"/>
      <c r="J155" s="646"/>
      <c r="K155" s="1250"/>
      <c r="L155" s="638"/>
      <c r="M155" s="1316"/>
      <c r="N155" s="1829"/>
      <c r="O155" s="1834"/>
      <c r="P155" s="1316"/>
      <c r="Q155" s="1317"/>
      <c r="R155" s="1843"/>
      <c r="S155" s="1106" t="s">
        <v>165</v>
      </c>
      <c r="T155" s="602"/>
      <c r="U155" s="602"/>
      <c r="V155" s="602"/>
      <c r="W155" s="602"/>
      <c r="X155" s="670" t="s">
        <v>163</v>
      </c>
      <c r="Y155" s="1305">
        <v>0.5</v>
      </c>
      <c r="Z155" s="1359"/>
      <c r="AA155" s="1220"/>
      <c r="AB155" s="1220"/>
      <c r="AC155" s="1220"/>
      <c r="AD155" s="1220"/>
      <c r="AE155" s="1306"/>
      <c r="AF155" s="391">
        <f>ROUND(ROUND(G152*Q152,0)*Y155,0)</f>
        <v>226</v>
      </c>
      <c r="AG155" s="268"/>
    </row>
    <row r="156" spans="1:33" ht="17.100000000000001" customHeight="1">
      <c r="A156" s="243">
        <v>63</v>
      </c>
      <c r="B156" s="351" t="s">
        <v>15984</v>
      </c>
      <c r="C156" s="870" t="s">
        <v>15985</v>
      </c>
      <c r="D156" s="646"/>
      <c r="E156" s="1843"/>
      <c r="F156" s="637"/>
      <c r="G156" s="638"/>
      <c r="H156" s="638"/>
      <c r="I156" s="744"/>
      <c r="J156" s="646"/>
      <c r="K156" s="1250"/>
      <c r="L156" s="638"/>
      <c r="M156" s="1316"/>
      <c r="N156" s="1829"/>
      <c r="O156" s="1834"/>
      <c r="P156" s="1316"/>
      <c r="Q156" s="1317"/>
      <c r="R156" s="1844"/>
      <c r="S156" s="647"/>
      <c r="T156" s="807"/>
      <c r="U156" s="807"/>
      <c r="V156" s="807"/>
      <c r="W156" s="807"/>
      <c r="X156" s="1225"/>
      <c r="Y156" s="1306"/>
      <c r="Z156" s="1302" t="s">
        <v>4700</v>
      </c>
      <c r="AA156" s="1303" t="s">
        <v>163</v>
      </c>
      <c r="AB156" s="1304">
        <v>0.85</v>
      </c>
      <c r="AC156" s="1215"/>
      <c r="AD156" s="1215"/>
      <c r="AE156" s="1294"/>
      <c r="AF156" s="391">
        <f>ROUND(ROUND(ROUND(G152*Q152,0)*Y155,0)*AB156,0)</f>
        <v>192</v>
      </c>
      <c r="AG156" s="268"/>
    </row>
    <row r="157" spans="1:33" ht="17.100000000000001" customHeight="1">
      <c r="A157" s="243">
        <v>63</v>
      </c>
      <c r="B157" s="351" t="s">
        <v>15986</v>
      </c>
      <c r="C157" s="870" t="s">
        <v>15987</v>
      </c>
      <c r="D157" s="646"/>
      <c r="E157" s="646"/>
      <c r="F157" s="637"/>
      <c r="G157" s="638"/>
      <c r="H157" s="638"/>
      <c r="I157" s="744"/>
      <c r="J157" s="646"/>
      <c r="K157" s="1250"/>
      <c r="L157" s="638"/>
      <c r="M157" s="1316"/>
      <c r="N157" s="1829"/>
      <c r="O157" s="1834"/>
      <c r="P157" s="1316"/>
      <c r="Q157" s="1317"/>
      <c r="R157" s="641"/>
      <c r="S157" s="641"/>
      <c r="T157" s="602"/>
      <c r="U157" s="602"/>
      <c r="V157" s="602"/>
      <c r="W157" s="602"/>
      <c r="X157" s="670"/>
      <c r="Y157" s="1305"/>
      <c r="Z157" s="1358"/>
      <c r="AA157" s="1215"/>
      <c r="AB157" s="1294"/>
      <c r="AC157" s="1533" t="s">
        <v>167</v>
      </c>
      <c r="AD157" s="1250">
        <v>5</v>
      </c>
      <c r="AE157" s="1308" t="s">
        <v>168</v>
      </c>
      <c r="AF157" s="391">
        <f>ROUND(ROUND(G152*Q152,0)-AD157,0)</f>
        <v>447</v>
      </c>
      <c r="AG157" s="268"/>
    </row>
    <row r="158" spans="1:33" ht="17.100000000000001" customHeight="1">
      <c r="A158" s="243">
        <v>63</v>
      </c>
      <c r="B158" s="351" t="s">
        <v>15988</v>
      </c>
      <c r="C158" s="870" t="s">
        <v>15989</v>
      </c>
      <c r="D158" s="646"/>
      <c r="E158" s="646"/>
      <c r="F158" s="637"/>
      <c r="G158" s="638"/>
      <c r="H158" s="638"/>
      <c r="I158" s="744"/>
      <c r="J158" s="646"/>
      <c r="K158" s="1250"/>
      <c r="L158" s="638"/>
      <c r="M158" s="1316"/>
      <c r="N158" s="1829"/>
      <c r="O158" s="1315"/>
      <c r="P158" s="1316"/>
      <c r="Q158" s="1317"/>
      <c r="R158" s="1104"/>
      <c r="S158" s="1104"/>
      <c r="T158" s="807"/>
      <c r="U158" s="807"/>
      <c r="V158" s="807"/>
      <c r="W158" s="807"/>
      <c r="X158" s="1225"/>
      <c r="Y158" s="1306"/>
      <c r="Z158" s="1233" t="s">
        <v>4700</v>
      </c>
      <c r="AA158" s="670" t="s">
        <v>163</v>
      </c>
      <c r="AB158" s="1309">
        <v>0.85</v>
      </c>
      <c r="AC158" s="1834"/>
      <c r="AD158" s="1250"/>
      <c r="AE158" s="1308"/>
      <c r="AF158" s="391">
        <f>ROUND(ROUND(ROUND(G152*Q152,0)*AB158,0)-AD157,0)</f>
        <v>379</v>
      </c>
      <c r="AG158" s="268"/>
    </row>
    <row r="159" spans="1:33" ht="17.100000000000001" customHeight="1">
      <c r="A159" s="243">
        <v>63</v>
      </c>
      <c r="B159" s="351" t="s">
        <v>15990</v>
      </c>
      <c r="C159" s="870" t="s">
        <v>15991</v>
      </c>
      <c r="D159" s="646"/>
      <c r="E159" s="646"/>
      <c r="F159" s="637"/>
      <c r="G159" s="638"/>
      <c r="H159" s="638"/>
      <c r="I159" s="744"/>
      <c r="J159" s="646"/>
      <c r="K159" s="1250"/>
      <c r="L159" s="638"/>
      <c r="M159" s="1316"/>
      <c r="N159" s="1829"/>
      <c r="O159" s="1315"/>
      <c r="P159" s="1316"/>
      <c r="Q159" s="1317"/>
      <c r="R159" s="1749" t="s">
        <v>11559</v>
      </c>
      <c r="S159" s="1106" t="s">
        <v>162</v>
      </c>
      <c r="T159" s="602"/>
      <c r="U159" s="602"/>
      <c r="V159" s="602"/>
      <c r="W159" s="602"/>
      <c r="X159" s="670" t="s">
        <v>163</v>
      </c>
      <c r="Y159" s="1305">
        <v>0.7</v>
      </c>
      <c r="Z159" s="1360"/>
      <c r="AA159" s="1226"/>
      <c r="AB159" s="1310"/>
      <c r="AC159" s="1834"/>
      <c r="AD159" s="1242"/>
      <c r="AE159" s="1291"/>
      <c r="AF159" s="391">
        <f>ROUND(ROUND(ROUND(G152*Q152,0)*Y159,0)-AD157,0)</f>
        <v>311</v>
      </c>
      <c r="AG159" s="268"/>
    </row>
    <row r="160" spans="1:33" ht="17.100000000000001" customHeight="1">
      <c r="A160" s="243">
        <v>63</v>
      </c>
      <c r="B160" s="351" t="s">
        <v>15992</v>
      </c>
      <c r="C160" s="870" t="s">
        <v>15993</v>
      </c>
      <c r="D160" s="646"/>
      <c r="E160" s="646"/>
      <c r="F160" s="637"/>
      <c r="G160" s="638"/>
      <c r="H160" s="638"/>
      <c r="I160" s="744"/>
      <c r="J160" s="646"/>
      <c r="K160" s="1250"/>
      <c r="L160" s="638"/>
      <c r="M160" s="1316"/>
      <c r="N160" s="1314"/>
      <c r="O160" s="1315"/>
      <c r="P160" s="1316"/>
      <c r="Q160" s="1317"/>
      <c r="R160" s="1843"/>
      <c r="S160" s="647"/>
      <c r="T160" s="807"/>
      <c r="U160" s="807"/>
      <c r="V160" s="807"/>
      <c r="W160" s="807"/>
      <c r="X160" s="1225"/>
      <c r="Y160" s="1306"/>
      <c r="Z160" s="1302" t="s">
        <v>4700</v>
      </c>
      <c r="AA160" s="1303" t="s">
        <v>163</v>
      </c>
      <c r="AB160" s="1311">
        <v>0.85</v>
      </c>
      <c r="AC160" s="1834"/>
      <c r="AD160" s="1242"/>
      <c r="AE160" s="1291"/>
      <c r="AF160" s="391">
        <f>ROUND(ROUND(ROUND(ROUND(G152*Q152,0)*Y159,0)*AB160,0)-AD157,0)</f>
        <v>264</v>
      </c>
      <c r="AG160" s="268"/>
    </row>
    <row r="161" spans="1:33" ht="17.100000000000001" customHeight="1">
      <c r="A161" s="243">
        <v>63</v>
      </c>
      <c r="B161" s="351" t="s">
        <v>15994</v>
      </c>
      <c r="C161" s="870" t="s">
        <v>15995</v>
      </c>
      <c r="D161" s="646"/>
      <c r="E161" s="646"/>
      <c r="F161" s="637"/>
      <c r="G161" s="638"/>
      <c r="H161" s="638"/>
      <c r="I161" s="744"/>
      <c r="J161" s="646"/>
      <c r="K161" s="1250"/>
      <c r="L161" s="638"/>
      <c r="M161" s="1316"/>
      <c r="N161" s="1314"/>
      <c r="O161" s="1315"/>
      <c r="P161" s="1316"/>
      <c r="Q161" s="1317"/>
      <c r="R161" s="1843"/>
      <c r="S161" s="641" t="s">
        <v>165</v>
      </c>
      <c r="T161" s="602"/>
      <c r="U161" s="602"/>
      <c r="V161" s="602"/>
      <c r="W161" s="602"/>
      <c r="X161" s="670" t="s">
        <v>163</v>
      </c>
      <c r="Y161" s="1305">
        <v>0.5</v>
      </c>
      <c r="Z161" s="1359"/>
      <c r="AA161" s="1220"/>
      <c r="AB161" s="1306"/>
      <c r="AC161" s="1834"/>
      <c r="AD161" s="1242"/>
      <c r="AE161" s="1291"/>
      <c r="AF161" s="391">
        <f>ROUND(ROUND(ROUND(G152*Q152,0)*Y161,0)-AD157,0)</f>
        <v>221</v>
      </c>
      <c r="AG161" s="268"/>
    </row>
    <row r="162" spans="1:33" ht="17.100000000000001" customHeight="1">
      <c r="A162" s="243">
        <v>63</v>
      </c>
      <c r="B162" s="351" t="s">
        <v>15996</v>
      </c>
      <c r="C162" s="870" t="s">
        <v>15997</v>
      </c>
      <c r="D162" s="646"/>
      <c r="E162" s="646"/>
      <c r="F162" s="637"/>
      <c r="G162" s="638"/>
      <c r="H162" s="638"/>
      <c r="I162" s="744"/>
      <c r="J162" s="646"/>
      <c r="K162" s="1250"/>
      <c r="L162" s="638"/>
      <c r="M162" s="1316"/>
      <c r="N162" s="1314"/>
      <c r="O162" s="1315"/>
      <c r="P162" s="1316"/>
      <c r="Q162" s="1317"/>
      <c r="R162" s="1844"/>
      <c r="S162" s="1104"/>
      <c r="T162" s="807"/>
      <c r="U162" s="807"/>
      <c r="V162" s="807"/>
      <c r="W162" s="807"/>
      <c r="X162" s="1225"/>
      <c r="Y162" s="1306"/>
      <c r="Z162" s="1302" t="s">
        <v>4700</v>
      </c>
      <c r="AA162" s="1303" t="s">
        <v>163</v>
      </c>
      <c r="AB162" s="1311">
        <v>0.85</v>
      </c>
      <c r="AC162" s="1835"/>
      <c r="AD162" s="1220"/>
      <c r="AE162" s="1306"/>
      <c r="AF162" s="391">
        <f>ROUND(ROUND(ROUND(ROUND(G152*Q152,0)*Y161,0)*AB162,0)-AD157,0)</f>
        <v>187</v>
      </c>
      <c r="AG162" s="268"/>
    </row>
    <row r="163" spans="1:33" ht="17.100000000000001" customHeight="1">
      <c r="A163" s="243">
        <v>63</v>
      </c>
      <c r="B163" s="351" t="s">
        <v>15998</v>
      </c>
      <c r="C163" s="870" t="s">
        <v>15999</v>
      </c>
      <c r="D163" s="646"/>
      <c r="E163" s="646"/>
      <c r="F163" s="604"/>
      <c r="G163" s="1323"/>
      <c r="H163" s="1323"/>
      <c r="I163" s="607"/>
      <c r="J163" s="1593" t="s">
        <v>5845</v>
      </c>
      <c r="K163" s="641"/>
      <c r="L163" s="641"/>
      <c r="M163" s="602"/>
      <c r="N163" s="1102"/>
      <c r="O163" s="604"/>
      <c r="P163" s="605"/>
      <c r="Q163" s="607"/>
      <c r="R163" s="670"/>
      <c r="S163" s="670"/>
      <c r="T163" s="602"/>
      <c r="U163" s="602"/>
      <c r="V163" s="602"/>
      <c r="W163" s="602"/>
      <c r="X163" s="670"/>
      <c r="Y163" s="1320"/>
      <c r="Z163" s="1358"/>
      <c r="AA163" s="1215"/>
      <c r="AB163" s="1215"/>
      <c r="AC163" s="1215"/>
      <c r="AD163" s="1215"/>
      <c r="AE163" s="1294"/>
      <c r="AF163" s="391">
        <f>ROUND(ROUND(G152+K164,0)*Q152,0)</f>
        <v>458</v>
      </c>
      <c r="AG163" s="268"/>
    </row>
    <row r="164" spans="1:33" ht="17.100000000000001" customHeight="1">
      <c r="A164" s="243">
        <v>63</v>
      </c>
      <c r="B164" s="351" t="s">
        <v>16000</v>
      </c>
      <c r="C164" s="870" t="s">
        <v>16001</v>
      </c>
      <c r="D164" s="646"/>
      <c r="E164" s="646"/>
      <c r="F164" s="604"/>
      <c r="G164" s="1328"/>
      <c r="H164" s="605"/>
      <c r="I164" s="607"/>
      <c r="J164" s="1834"/>
      <c r="K164" s="1250">
        <v>9</v>
      </c>
      <c r="L164" s="638" t="s">
        <v>16</v>
      </c>
      <c r="M164" s="605"/>
      <c r="N164" s="1102"/>
      <c r="O164" s="604"/>
      <c r="P164" s="605"/>
      <c r="Q164" s="607"/>
      <c r="R164" s="1225"/>
      <c r="S164" s="1225"/>
      <c r="T164" s="807"/>
      <c r="U164" s="807"/>
      <c r="V164" s="807"/>
      <c r="W164" s="807"/>
      <c r="X164" s="1225"/>
      <c r="Y164" s="1322"/>
      <c r="Z164" s="1233" t="s">
        <v>4700</v>
      </c>
      <c r="AA164" s="670" t="s">
        <v>163</v>
      </c>
      <c r="AB164" s="1293">
        <v>0.85</v>
      </c>
      <c r="AC164" s="1215"/>
      <c r="AD164" s="1215"/>
      <c r="AE164" s="1294"/>
      <c r="AF164" s="391">
        <f>ROUND(ROUND(ROUND(G152+K164,0)*Q152,0)*AB164,0)</f>
        <v>389</v>
      </c>
      <c r="AG164" s="268"/>
    </row>
    <row r="165" spans="1:33" ht="17.100000000000001" customHeight="1">
      <c r="A165" s="243">
        <v>63</v>
      </c>
      <c r="B165" s="351" t="s">
        <v>16002</v>
      </c>
      <c r="C165" s="870" t="s">
        <v>16003</v>
      </c>
      <c r="D165" s="646"/>
      <c r="E165" s="646"/>
      <c r="F165" s="604"/>
      <c r="G165" s="1296"/>
      <c r="H165" s="605"/>
      <c r="I165" s="607"/>
      <c r="J165" s="1834"/>
      <c r="K165" s="1324"/>
      <c r="L165" s="1325"/>
      <c r="M165" s="1316"/>
      <c r="N165" s="1314"/>
      <c r="O165" s="1315"/>
      <c r="P165" s="1316"/>
      <c r="Q165" s="1317"/>
      <c r="R165" s="1749" t="s">
        <v>11559</v>
      </c>
      <c r="S165" s="1106" t="s">
        <v>162</v>
      </c>
      <c r="T165" s="602"/>
      <c r="U165" s="602"/>
      <c r="V165" s="602"/>
      <c r="W165" s="602"/>
      <c r="X165" s="670" t="s">
        <v>163</v>
      </c>
      <c r="Y165" s="1305">
        <v>0.7</v>
      </c>
      <c r="Z165" s="1360"/>
      <c r="AA165" s="1226"/>
      <c r="AB165" s="1226"/>
      <c r="AC165" s="1226"/>
      <c r="AD165" s="1226"/>
      <c r="AE165" s="1310"/>
      <c r="AF165" s="391">
        <f>ROUND(ROUND(ROUND(G152+K164,0)*Q152,0)*Y165,0)</f>
        <v>321</v>
      </c>
      <c r="AG165" s="268"/>
    </row>
    <row r="166" spans="1:33" ht="17.100000000000001" customHeight="1">
      <c r="A166" s="243">
        <v>63</v>
      </c>
      <c r="B166" s="351" t="s">
        <v>16004</v>
      </c>
      <c r="C166" s="870" t="s">
        <v>16005</v>
      </c>
      <c r="D166" s="646"/>
      <c r="E166" s="646"/>
      <c r="F166" s="604"/>
      <c r="G166" s="1296"/>
      <c r="H166" s="605"/>
      <c r="I166" s="607"/>
      <c r="J166" s="1834"/>
      <c r="K166" s="1250"/>
      <c r="L166" s="638"/>
      <c r="M166" s="1316"/>
      <c r="N166" s="1314"/>
      <c r="O166" s="1315"/>
      <c r="P166" s="1316"/>
      <c r="Q166" s="1317"/>
      <c r="R166" s="1843"/>
      <c r="S166" s="647"/>
      <c r="T166" s="807"/>
      <c r="U166" s="807"/>
      <c r="V166" s="807"/>
      <c r="W166" s="807"/>
      <c r="X166" s="1225"/>
      <c r="Y166" s="1306"/>
      <c r="Z166" s="1302" t="s">
        <v>4700</v>
      </c>
      <c r="AA166" s="1303" t="s">
        <v>163</v>
      </c>
      <c r="AB166" s="1304">
        <v>0.85</v>
      </c>
      <c r="AC166" s="1215"/>
      <c r="AD166" s="1215"/>
      <c r="AE166" s="1294"/>
      <c r="AF166" s="391">
        <f>ROUND(ROUND(ROUND(ROUND(G152+K164,0)*Q152,0)*Y165,0)*AB166,0)</f>
        <v>273</v>
      </c>
      <c r="AG166" s="268"/>
    </row>
    <row r="167" spans="1:33" ht="17.100000000000001" customHeight="1">
      <c r="A167" s="243">
        <v>63</v>
      </c>
      <c r="B167" s="351" t="s">
        <v>16006</v>
      </c>
      <c r="C167" s="870" t="s">
        <v>16007</v>
      </c>
      <c r="D167" s="646"/>
      <c r="E167" s="646"/>
      <c r="F167" s="604"/>
      <c r="G167" s="1296"/>
      <c r="H167" s="605"/>
      <c r="I167" s="607"/>
      <c r="J167" s="646"/>
      <c r="K167" s="1250"/>
      <c r="L167" s="638"/>
      <c r="M167" s="1316"/>
      <c r="N167" s="1314"/>
      <c r="O167" s="1315"/>
      <c r="P167" s="1316"/>
      <c r="Q167" s="1317"/>
      <c r="R167" s="1843"/>
      <c r="S167" s="1106" t="s">
        <v>165</v>
      </c>
      <c r="T167" s="602"/>
      <c r="U167" s="602"/>
      <c r="V167" s="602"/>
      <c r="W167" s="602"/>
      <c r="X167" s="670" t="s">
        <v>163</v>
      </c>
      <c r="Y167" s="1305">
        <v>0.5</v>
      </c>
      <c r="Z167" s="1359"/>
      <c r="AA167" s="1220"/>
      <c r="AB167" s="1220"/>
      <c r="AC167" s="1220"/>
      <c r="AD167" s="1220"/>
      <c r="AE167" s="1306"/>
      <c r="AF167" s="391">
        <f>ROUND(ROUND(ROUND(G152+K164,0)*Q152,0)*Y167,0)</f>
        <v>229</v>
      </c>
      <c r="AG167" s="268"/>
    </row>
    <row r="168" spans="1:33" ht="17.100000000000001" customHeight="1">
      <c r="A168" s="243">
        <v>63</v>
      </c>
      <c r="B168" s="351" t="s">
        <v>16008</v>
      </c>
      <c r="C168" s="870" t="s">
        <v>16009</v>
      </c>
      <c r="D168" s="646"/>
      <c r="E168" s="646"/>
      <c r="F168" s="604"/>
      <c r="G168" s="1296"/>
      <c r="H168" s="605"/>
      <c r="I168" s="607"/>
      <c r="J168" s="646"/>
      <c r="K168" s="1250"/>
      <c r="L168" s="638"/>
      <c r="M168" s="1316"/>
      <c r="N168" s="1314"/>
      <c r="O168" s="1315"/>
      <c r="P168" s="1316"/>
      <c r="Q168" s="1317"/>
      <c r="R168" s="1844"/>
      <c r="S168" s="647"/>
      <c r="T168" s="807"/>
      <c r="U168" s="807"/>
      <c r="V168" s="807"/>
      <c r="W168" s="807"/>
      <c r="X168" s="1225"/>
      <c r="Y168" s="1306"/>
      <c r="Z168" s="1302" t="s">
        <v>4700</v>
      </c>
      <c r="AA168" s="1303" t="s">
        <v>163</v>
      </c>
      <c r="AB168" s="1304">
        <v>0.85</v>
      </c>
      <c r="AC168" s="1215"/>
      <c r="AD168" s="1215"/>
      <c r="AE168" s="1294"/>
      <c r="AF168" s="391">
        <f>ROUND(ROUND(ROUND(ROUND(G152+K164,0)*Q152,0)*Y167,0)*AB168,0)</f>
        <v>195</v>
      </c>
      <c r="AG168" s="268"/>
    </row>
    <row r="169" spans="1:33" ht="17.100000000000001" customHeight="1">
      <c r="A169" s="243">
        <v>63</v>
      </c>
      <c r="B169" s="351" t="s">
        <v>16010</v>
      </c>
      <c r="C169" s="870" t="s">
        <v>16011</v>
      </c>
      <c r="D169" s="646"/>
      <c r="E169" s="646"/>
      <c r="F169" s="604"/>
      <c r="G169" s="1296"/>
      <c r="H169" s="605"/>
      <c r="I169" s="607"/>
      <c r="J169" s="646"/>
      <c r="K169" s="1250"/>
      <c r="L169" s="638"/>
      <c r="M169" s="1316"/>
      <c r="N169" s="1314"/>
      <c r="O169" s="1315"/>
      <c r="P169" s="1316"/>
      <c r="Q169" s="1317"/>
      <c r="R169" s="641"/>
      <c r="S169" s="641"/>
      <c r="T169" s="602"/>
      <c r="U169" s="602"/>
      <c r="V169" s="602"/>
      <c r="W169" s="602"/>
      <c r="X169" s="670"/>
      <c r="Y169" s="1305"/>
      <c r="Z169" s="1358"/>
      <c r="AA169" s="1215"/>
      <c r="AB169" s="1294"/>
      <c r="AC169" s="1533" t="s">
        <v>167</v>
      </c>
      <c r="AD169" s="1250">
        <v>5</v>
      </c>
      <c r="AE169" s="1308" t="s">
        <v>168</v>
      </c>
      <c r="AF169" s="391">
        <f>ROUND(ROUND(ROUND(G152+K164,0)*Q152,0)-AD169,0)</f>
        <v>453</v>
      </c>
      <c r="AG169" s="268"/>
    </row>
    <row r="170" spans="1:33" ht="17.100000000000001" customHeight="1">
      <c r="A170" s="243">
        <v>63</v>
      </c>
      <c r="B170" s="351" t="s">
        <v>16012</v>
      </c>
      <c r="C170" s="870" t="s">
        <v>16013</v>
      </c>
      <c r="D170" s="646"/>
      <c r="E170" s="646"/>
      <c r="F170" s="604"/>
      <c r="G170" s="1296"/>
      <c r="H170" s="605"/>
      <c r="I170" s="607"/>
      <c r="J170" s="646"/>
      <c r="K170" s="1250"/>
      <c r="L170" s="638"/>
      <c r="M170" s="1316"/>
      <c r="N170" s="1314"/>
      <c r="O170" s="1315"/>
      <c r="P170" s="1316"/>
      <c r="Q170" s="1317"/>
      <c r="R170" s="1104"/>
      <c r="S170" s="1104"/>
      <c r="T170" s="807"/>
      <c r="U170" s="807"/>
      <c r="V170" s="807"/>
      <c r="W170" s="807"/>
      <c r="X170" s="1225"/>
      <c r="Y170" s="1306"/>
      <c r="Z170" s="1233" t="s">
        <v>4700</v>
      </c>
      <c r="AA170" s="670" t="s">
        <v>163</v>
      </c>
      <c r="AB170" s="1309">
        <v>0.85</v>
      </c>
      <c r="AC170" s="1834"/>
      <c r="AD170" s="1250"/>
      <c r="AE170" s="1308"/>
      <c r="AF170" s="391">
        <f>ROUND(ROUND(ROUND(ROUND(G152+K164,0)*Q152,0)*AB170,0)-AD169,0)</f>
        <v>384</v>
      </c>
      <c r="AG170" s="268"/>
    </row>
    <row r="171" spans="1:33" ht="17.100000000000001" customHeight="1">
      <c r="A171" s="243">
        <v>63</v>
      </c>
      <c r="B171" s="351" t="s">
        <v>16014</v>
      </c>
      <c r="C171" s="870" t="s">
        <v>16015</v>
      </c>
      <c r="D171" s="646"/>
      <c r="E171" s="646"/>
      <c r="F171" s="604"/>
      <c r="G171" s="1296"/>
      <c r="H171" s="605"/>
      <c r="I171" s="607"/>
      <c r="J171" s="646"/>
      <c r="K171" s="1250"/>
      <c r="L171" s="638"/>
      <c r="M171" s="1316"/>
      <c r="N171" s="1314"/>
      <c r="O171" s="1315"/>
      <c r="P171" s="1316"/>
      <c r="Q171" s="1317"/>
      <c r="R171" s="1749" t="s">
        <v>11559</v>
      </c>
      <c r="S171" s="1106" t="s">
        <v>162</v>
      </c>
      <c r="T171" s="602"/>
      <c r="U171" s="602"/>
      <c r="V171" s="602"/>
      <c r="W171" s="602"/>
      <c r="X171" s="670" t="s">
        <v>163</v>
      </c>
      <c r="Y171" s="1305">
        <v>0.7</v>
      </c>
      <c r="Z171" s="1360"/>
      <c r="AA171" s="1226"/>
      <c r="AB171" s="1310"/>
      <c r="AC171" s="1834"/>
      <c r="AD171" s="1242"/>
      <c r="AE171" s="1291"/>
      <c r="AF171" s="391">
        <f>ROUND(ROUND(ROUND(ROUND(G152+K164,0)*Q152,0)*Y171,0)-AD169,0)</f>
        <v>316</v>
      </c>
      <c r="AG171" s="268"/>
    </row>
    <row r="172" spans="1:33" ht="17.100000000000001" customHeight="1">
      <c r="A172" s="243">
        <v>63</v>
      </c>
      <c r="B172" s="351" t="s">
        <v>16016</v>
      </c>
      <c r="C172" s="870" t="s">
        <v>16017</v>
      </c>
      <c r="D172" s="646"/>
      <c r="E172" s="646"/>
      <c r="F172" s="604"/>
      <c r="G172" s="1296"/>
      <c r="H172" s="605"/>
      <c r="I172" s="607"/>
      <c r="J172" s="646"/>
      <c r="K172" s="1250"/>
      <c r="L172" s="638"/>
      <c r="M172" s="1316"/>
      <c r="N172" s="1314"/>
      <c r="O172" s="1315"/>
      <c r="P172" s="1316"/>
      <c r="Q172" s="1317"/>
      <c r="R172" s="1843"/>
      <c r="S172" s="647"/>
      <c r="T172" s="807"/>
      <c r="U172" s="807"/>
      <c r="V172" s="807"/>
      <c r="W172" s="807"/>
      <c r="X172" s="1225"/>
      <c r="Y172" s="1306"/>
      <c r="Z172" s="1302" t="s">
        <v>4700</v>
      </c>
      <c r="AA172" s="1303" t="s">
        <v>163</v>
      </c>
      <c r="AB172" s="1311">
        <v>0.85</v>
      </c>
      <c r="AC172" s="1834"/>
      <c r="AD172" s="1242"/>
      <c r="AE172" s="1291"/>
      <c r="AF172" s="391">
        <f>ROUND(ROUND(ROUND(ROUND(ROUND(G152+K164,0)*Q152,0)*Y171,0)*AB172,0)-AD169,0)</f>
        <v>268</v>
      </c>
      <c r="AG172" s="268"/>
    </row>
    <row r="173" spans="1:33" ht="17.100000000000001" customHeight="1">
      <c r="A173" s="243">
        <v>63</v>
      </c>
      <c r="B173" s="351" t="s">
        <v>16018</v>
      </c>
      <c r="C173" s="870" t="s">
        <v>16019</v>
      </c>
      <c r="D173" s="646"/>
      <c r="E173" s="646"/>
      <c r="F173" s="604"/>
      <c r="G173" s="1296"/>
      <c r="H173" s="605"/>
      <c r="I173" s="607"/>
      <c r="J173" s="646"/>
      <c r="K173" s="1250"/>
      <c r="L173" s="638"/>
      <c r="M173" s="1316"/>
      <c r="N173" s="1314"/>
      <c r="O173" s="1315"/>
      <c r="P173" s="1316"/>
      <c r="Q173" s="1317"/>
      <c r="R173" s="1843"/>
      <c r="S173" s="641" t="s">
        <v>165</v>
      </c>
      <c r="T173" s="602"/>
      <c r="U173" s="602"/>
      <c r="V173" s="602"/>
      <c r="W173" s="602"/>
      <c r="X173" s="670" t="s">
        <v>163</v>
      </c>
      <c r="Y173" s="1305">
        <v>0.5</v>
      </c>
      <c r="Z173" s="1359"/>
      <c r="AA173" s="1220"/>
      <c r="AB173" s="1306"/>
      <c r="AC173" s="1834"/>
      <c r="AD173" s="1242"/>
      <c r="AE173" s="1291"/>
      <c r="AF173" s="391">
        <f>ROUND(ROUND(ROUND(ROUND(G152+K164,0)*Q152,0)*Y173,0)-AD169,0)</f>
        <v>224</v>
      </c>
      <c r="AG173" s="268"/>
    </row>
    <row r="174" spans="1:33" ht="17.100000000000001" customHeight="1">
      <c r="A174" s="243">
        <v>63</v>
      </c>
      <c r="B174" s="351" t="s">
        <v>16020</v>
      </c>
      <c r="C174" s="870" t="s">
        <v>16021</v>
      </c>
      <c r="D174" s="646"/>
      <c r="E174" s="646"/>
      <c r="F174" s="604"/>
      <c r="G174" s="1296"/>
      <c r="H174" s="605"/>
      <c r="I174" s="607"/>
      <c r="J174" s="646"/>
      <c r="K174" s="1250"/>
      <c r="L174" s="638"/>
      <c r="M174" s="1316"/>
      <c r="N174" s="1314"/>
      <c r="O174" s="1318"/>
      <c r="P174" s="1316"/>
      <c r="Q174" s="1317"/>
      <c r="R174" s="1844"/>
      <c r="S174" s="1104"/>
      <c r="T174" s="807"/>
      <c r="U174" s="807"/>
      <c r="V174" s="807"/>
      <c r="W174" s="807"/>
      <c r="X174" s="1225"/>
      <c r="Y174" s="1306"/>
      <c r="Z174" s="1302" t="s">
        <v>4700</v>
      </c>
      <c r="AA174" s="1303" t="s">
        <v>163</v>
      </c>
      <c r="AB174" s="1311">
        <v>0.85</v>
      </c>
      <c r="AC174" s="1835"/>
      <c r="AD174" s="1220"/>
      <c r="AE174" s="1306"/>
      <c r="AF174" s="391">
        <f>ROUND(ROUND(ROUND(ROUND(ROUND(G152+K164,0)*Q152,0)*Y173,0)*AB174,0)-AD169,0)</f>
        <v>190</v>
      </c>
      <c r="AG174" s="268"/>
    </row>
    <row r="175" spans="1:33" ht="17.100000000000001" customHeight="1">
      <c r="A175" s="243">
        <v>63</v>
      </c>
      <c r="B175" s="351" t="s">
        <v>16022</v>
      </c>
      <c r="C175" s="870" t="s">
        <v>16023</v>
      </c>
      <c r="D175" s="1094"/>
      <c r="E175" s="646"/>
      <c r="F175" s="637"/>
      <c r="G175" s="638"/>
      <c r="H175" s="638"/>
      <c r="I175" s="744"/>
      <c r="J175" s="601"/>
      <c r="K175" s="641"/>
      <c r="L175" s="641"/>
      <c r="M175" s="602"/>
      <c r="N175" s="1314"/>
      <c r="O175" s="1593" t="s">
        <v>9558</v>
      </c>
      <c r="P175" s="602"/>
      <c r="Q175" s="1286"/>
      <c r="R175" s="670"/>
      <c r="S175" s="670"/>
      <c r="T175" s="602"/>
      <c r="U175" s="602"/>
      <c r="V175" s="602"/>
      <c r="W175" s="602"/>
      <c r="X175" s="670"/>
      <c r="Y175" s="1320"/>
      <c r="Z175" s="1358"/>
      <c r="AA175" s="1215"/>
      <c r="AB175" s="1215"/>
      <c r="AC175" s="1215"/>
      <c r="AD175" s="1215"/>
      <c r="AE175" s="1294"/>
      <c r="AF175" s="391">
        <f>ROUND(G152*Q176,0)</f>
        <v>323</v>
      </c>
      <c r="AG175" s="268"/>
    </row>
    <row r="176" spans="1:33" ht="17.100000000000001" customHeight="1">
      <c r="A176" s="243">
        <v>63</v>
      </c>
      <c r="B176" s="351" t="s">
        <v>16024</v>
      </c>
      <c r="C176" s="870" t="s">
        <v>16025</v>
      </c>
      <c r="D176" s="646"/>
      <c r="E176" s="646"/>
      <c r="F176" s="637"/>
      <c r="G176" s="1328"/>
      <c r="H176" s="605"/>
      <c r="I176" s="744"/>
      <c r="J176" s="604"/>
      <c r="K176" s="1250"/>
      <c r="L176" s="638"/>
      <c r="M176" s="605"/>
      <c r="N176" s="1102"/>
      <c r="O176" s="1834"/>
      <c r="P176" s="1250" t="s">
        <v>163</v>
      </c>
      <c r="Q176" s="1291">
        <v>0.5</v>
      </c>
      <c r="R176" s="1225"/>
      <c r="S176" s="1225"/>
      <c r="T176" s="807"/>
      <c r="U176" s="807"/>
      <c r="V176" s="807"/>
      <c r="W176" s="807"/>
      <c r="X176" s="1225"/>
      <c r="Y176" s="1322"/>
      <c r="Z176" s="1233" t="s">
        <v>4700</v>
      </c>
      <c r="AA176" s="670" t="s">
        <v>163</v>
      </c>
      <c r="AB176" s="1293">
        <v>0.85</v>
      </c>
      <c r="AC176" s="1215"/>
      <c r="AD176" s="1215"/>
      <c r="AE176" s="1294"/>
      <c r="AF176" s="391">
        <f>ROUND(ROUND(G152*Q176,0)*AB176,0)</f>
        <v>275</v>
      </c>
      <c r="AG176" s="268"/>
    </row>
    <row r="177" spans="1:33" ht="17.100000000000001" customHeight="1">
      <c r="A177" s="243">
        <v>63</v>
      </c>
      <c r="B177" s="351" t="s">
        <v>16026</v>
      </c>
      <c r="C177" s="870" t="s">
        <v>16027</v>
      </c>
      <c r="D177" s="646"/>
      <c r="E177" s="646"/>
      <c r="F177" s="637"/>
      <c r="G177" s="638"/>
      <c r="H177" s="638"/>
      <c r="I177" s="744"/>
      <c r="J177" s="646"/>
      <c r="K177" s="1324"/>
      <c r="L177" s="1325"/>
      <c r="M177" s="1316"/>
      <c r="N177" s="1314"/>
      <c r="O177" s="1834"/>
      <c r="P177" s="1316"/>
      <c r="Q177" s="1317"/>
      <c r="R177" s="1749" t="s">
        <v>11559</v>
      </c>
      <c r="S177" s="1106" t="s">
        <v>162</v>
      </c>
      <c r="T177" s="602"/>
      <c r="U177" s="602"/>
      <c r="V177" s="602"/>
      <c r="W177" s="602"/>
      <c r="X177" s="670" t="s">
        <v>163</v>
      </c>
      <c r="Y177" s="1305">
        <v>0.7</v>
      </c>
      <c r="Z177" s="1360"/>
      <c r="AA177" s="1226"/>
      <c r="AB177" s="1226"/>
      <c r="AC177" s="1226"/>
      <c r="AD177" s="1226"/>
      <c r="AE177" s="1310"/>
      <c r="AF177" s="391">
        <f>ROUND(ROUND(G152*Q176,0)*Y177,0)</f>
        <v>226</v>
      </c>
      <c r="AG177" s="268"/>
    </row>
    <row r="178" spans="1:33" ht="17.100000000000001" customHeight="1">
      <c r="A178" s="243">
        <v>63</v>
      </c>
      <c r="B178" s="351" t="s">
        <v>16028</v>
      </c>
      <c r="C178" s="870" t="s">
        <v>16029</v>
      </c>
      <c r="D178" s="646"/>
      <c r="E178" s="646"/>
      <c r="F178" s="637"/>
      <c r="G178" s="638"/>
      <c r="H178" s="638"/>
      <c r="I178" s="744"/>
      <c r="J178" s="646"/>
      <c r="K178" s="1250"/>
      <c r="L178" s="638"/>
      <c r="M178" s="1316"/>
      <c r="N178" s="1314"/>
      <c r="O178" s="1834"/>
      <c r="P178" s="1316"/>
      <c r="Q178" s="1317"/>
      <c r="R178" s="1843"/>
      <c r="S178" s="647"/>
      <c r="T178" s="807"/>
      <c r="U178" s="807"/>
      <c r="V178" s="807"/>
      <c r="W178" s="807"/>
      <c r="X178" s="1225"/>
      <c r="Y178" s="1306"/>
      <c r="Z178" s="1302" t="s">
        <v>4700</v>
      </c>
      <c r="AA178" s="1303" t="s">
        <v>163</v>
      </c>
      <c r="AB178" s="1304">
        <v>0.85</v>
      </c>
      <c r="AC178" s="1215"/>
      <c r="AD178" s="1215"/>
      <c r="AE178" s="1294"/>
      <c r="AF178" s="391">
        <f>ROUND(ROUND(ROUND(G152*Q176,0)*Y177,0)*AB178,0)</f>
        <v>192</v>
      </c>
      <c r="AG178" s="268"/>
    </row>
    <row r="179" spans="1:33" ht="17.100000000000001" customHeight="1">
      <c r="A179" s="243">
        <v>63</v>
      </c>
      <c r="B179" s="351" t="s">
        <v>16030</v>
      </c>
      <c r="C179" s="870" t="s">
        <v>16031</v>
      </c>
      <c r="D179" s="646"/>
      <c r="E179" s="646"/>
      <c r="F179" s="637"/>
      <c r="G179" s="638"/>
      <c r="H179" s="638"/>
      <c r="I179" s="744"/>
      <c r="J179" s="646"/>
      <c r="K179" s="1250"/>
      <c r="L179" s="638"/>
      <c r="M179" s="1316"/>
      <c r="N179" s="1314"/>
      <c r="O179" s="1834"/>
      <c r="P179" s="1316"/>
      <c r="Q179" s="1317"/>
      <c r="R179" s="1843"/>
      <c r="S179" s="1106" t="s">
        <v>165</v>
      </c>
      <c r="T179" s="602"/>
      <c r="U179" s="602"/>
      <c r="V179" s="602"/>
      <c r="W179" s="602"/>
      <c r="X179" s="670" t="s">
        <v>163</v>
      </c>
      <c r="Y179" s="1305">
        <v>0.5</v>
      </c>
      <c r="Z179" s="1359"/>
      <c r="AA179" s="1220"/>
      <c r="AB179" s="1220"/>
      <c r="AC179" s="1220"/>
      <c r="AD179" s="1220"/>
      <c r="AE179" s="1306"/>
      <c r="AF179" s="391">
        <f>ROUND(ROUND(G152*Q176,0)*Y179,0)</f>
        <v>162</v>
      </c>
      <c r="AG179" s="268"/>
    </row>
    <row r="180" spans="1:33" ht="17.100000000000001" customHeight="1">
      <c r="A180" s="243">
        <v>63</v>
      </c>
      <c r="B180" s="351" t="s">
        <v>16032</v>
      </c>
      <c r="C180" s="870" t="s">
        <v>16033</v>
      </c>
      <c r="D180" s="646"/>
      <c r="E180" s="646"/>
      <c r="F180" s="637"/>
      <c r="G180" s="638"/>
      <c r="H180" s="638"/>
      <c r="I180" s="744"/>
      <c r="J180" s="646"/>
      <c r="K180" s="1250"/>
      <c r="L180" s="638"/>
      <c r="M180" s="1316"/>
      <c r="N180" s="1314"/>
      <c r="O180" s="1834"/>
      <c r="P180" s="1316"/>
      <c r="Q180" s="1317"/>
      <c r="R180" s="1844"/>
      <c r="S180" s="647"/>
      <c r="T180" s="807"/>
      <c r="U180" s="807"/>
      <c r="V180" s="807"/>
      <c r="W180" s="807"/>
      <c r="X180" s="1225"/>
      <c r="Y180" s="1306"/>
      <c r="Z180" s="1302" t="s">
        <v>4700</v>
      </c>
      <c r="AA180" s="1303" t="s">
        <v>163</v>
      </c>
      <c r="AB180" s="1304">
        <v>0.85</v>
      </c>
      <c r="AC180" s="1215"/>
      <c r="AD180" s="1215"/>
      <c r="AE180" s="1294"/>
      <c r="AF180" s="391">
        <f>ROUND(ROUND(ROUND(G152*Q176,0)*Y179,0)*AB180,0)</f>
        <v>138</v>
      </c>
      <c r="AG180" s="268"/>
    </row>
    <row r="181" spans="1:33" ht="17.100000000000001" customHeight="1">
      <c r="A181" s="243">
        <v>63</v>
      </c>
      <c r="B181" s="351" t="s">
        <v>16034</v>
      </c>
      <c r="C181" s="870" t="s">
        <v>16035</v>
      </c>
      <c r="D181" s="646"/>
      <c r="E181" s="646"/>
      <c r="F181" s="637"/>
      <c r="G181" s="638"/>
      <c r="H181" s="638"/>
      <c r="I181" s="744"/>
      <c r="J181" s="646"/>
      <c r="K181" s="1250"/>
      <c r="L181" s="638"/>
      <c r="M181" s="1316"/>
      <c r="N181" s="1314"/>
      <c r="O181" s="1834"/>
      <c r="P181" s="1316"/>
      <c r="Q181" s="1317"/>
      <c r="R181" s="641"/>
      <c r="S181" s="641"/>
      <c r="T181" s="602"/>
      <c r="U181" s="602"/>
      <c r="V181" s="602"/>
      <c r="W181" s="602"/>
      <c r="X181" s="670"/>
      <c r="Y181" s="1305"/>
      <c r="Z181" s="1358"/>
      <c r="AA181" s="1215"/>
      <c r="AB181" s="1294"/>
      <c r="AC181" s="1533" t="s">
        <v>167</v>
      </c>
      <c r="AD181" s="1250">
        <v>5</v>
      </c>
      <c r="AE181" s="1308" t="s">
        <v>168</v>
      </c>
      <c r="AF181" s="391">
        <f>ROUND(ROUND(G152*Q176,0)-AD181,0)</f>
        <v>318</v>
      </c>
      <c r="AG181" s="268"/>
    </row>
    <row r="182" spans="1:33" ht="17.100000000000001" customHeight="1">
      <c r="A182" s="243">
        <v>63</v>
      </c>
      <c r="B182" s="351" t="s">
        <v>16036</v>
      </c>
      <c r="C182" s="870" t="s">
        <v>16037</v>
      </c>
      <c r="D182" s="646"/>
      <c r="E182" s="646"/>
      <c r="F182" s="637"/>
      <c r="G182" s="638"/>
      <c r="H182" s="638"/>
      <c r="I182" s="744"/>
      <c r="J182" s="646"/>
      <c r="K182" s="1250"/>
      <c r="L182" s="638"/>
      <c r="M182" s="1316"/>
      <c r="N182" s="1314"/>
      <c r="O182" s="1315"/>
      <c r="P182" s="1316"/>
      <c r="Q182" s="1317"/>
      <c r="R182" s="1104"/>
      <c r="S182" s="1104"/>
      <c r="T182" s="807"/>
      <c r="U182" s="807"/>
      <c r="V182" s="807"/>
      <c r="W182" s="807"/>
      <c r="X182" s="1225"/>
      <c r="Y182" s="1306"/>
      <c r="Z182" s="1233" t="s">
        <v>4700</v>
      </c>
      <c r="AA182" s="670" t="s">
        <v>163</v>
      </c>
      <c r="AB182" s="1309">
        <v>0.85</v>
      </c>
      <c r="AC182" s="1834"/>
      <c r="AD182" s="1250"/>
      <c r="AE182" s="1308"/>
      <c r="AF182" s="391">
        <f>ROUND(ROUND(ROUND(G152*Q176,0)*AB182,0)-AD181,0)</f>
        <v>270</v>
      </c>
      <c r="AG182" s="268"/>
    </row>
    <row r="183" spans="1:33" ht="17.100000000000001" customHeight="1">
      <c r="A183" s="243">
        <v>63</v>
      </c>
      <c r="B183" s="351" t="s">
        <v>16038</v>
      </c>
      <c r="C183" s="870" t="s">
        <v>16039</v>
      </c>
      <c r="D183" s="646"/>
      <c r="E183" s="646"/>
      <c r="F183" s="637"/>
      <c r="G183" s="638"/>
      <c r="H183" s="638"/>
      <c r="I183" s="744"/>
      <c r="J183" s="646"/>
      <c r="K183" s="1250"/>
      <c r="L183" s="638"/>
      <c r="M183" s="1316"/>
      <c r="N183" s="1314"/>
      <c r="O183" s="1315"/>
      <c r="P183" s="1316"/>
      <c r="Q183" s="1317"/>
      <c r="R183" s="1749" t="s">
        <v>11559</v>
      </c>
      <c r="S183" s="1106" t="s">
        <v>162</v>
      </c>
      <c r="T183" s="602"/>
      <c r="U183" s="602"/>
      <c r="V183" s="602"/>
      <c r="W183" s="602"/>
      <c r="X183" s="670" t="s">
        <v>163</v>
      </c>
      <c r="Y183" s="1305">
        <v>0.7</v>
      </c>
      <c r="Z183" s="1360"/>
      <c r="AA183" s="1226"/>
      <c r="AB183" s="1310"/>
      <c r="AC183" s="1834"/>
      <c r="AD183" s="1242"/>
      <c r="AE183" s="1291"/>
      <c r="AF183" s="391">
        <f>ROUND(ROUND(ROUND(G152*Q176,0)*Y183,0)-AD181,0)</f>
        <v>221</v>
      </c>
      <c r="AG183" s="268"/>
    </row>
    <row r="184" spans="1:33" ht="17.100000000000001" customHeight="1">
      <c r="A184" s="243">
        <v>63</v>
      </c>
      <c r="B184" s="351" t="s">
        <v>16040</v>
      </c>
      <c r="C184" s="870" t="s">
        <v>16041</v>
      </c>
      <c r="D184" s="646"/>
      <c r="E184" s="646"/>
      <c r="F184" s="637"/>
      <c r="G184" s="638"/>
      <c r="H184" s="638"/>
      <c r="I184" s="744"/>
      <c r="J184" s="646"/>
      <c r="K184" s="1250"/>
      <c r="L184" s="638"/>
      <c r="M184" s="1316"/>
      <c r="N184" s="1314"/>
      <c r="O184" s="1315"/>
      <c r="P184" s="1316"/>
      <c r="Q184" s="1317"/>
      <c r="R184" s="1843"/>
      <c r="S184" s="647"/>
      <c r="T184" s="807"/>
      <c r="U184" s="807"/>
      <c r="V184" s="807"/>
      <c r="W184" s="807"/>
      <c r="X184" s="1225"/>
      <c r="Y184" s="1306"/>
      <c r="Z184" s="1302" t="s">
        <v>4700</v>
      </c>
      <c r="AA184" s="1303" t="s">
        <v>163</v>
      </c>
      <c r="AB184" s="1311">
        <v>0.85</v>
      </c>
      <c r="AC184" s="1834"/>
      <c r="AD184" s="1242"/>
      <c r="AE184" s="1291"/>
      <c r="AF184" s="391">
        <f>ROUND(ROUND(ROUND(ROUND(G152*Q176,0)*Y183,0)*AB184,0)-AD181,0)</f>
        <v>187</v>
      </c>
      <c r="AG184" s="268"/>
    </row>
    <row r="185" spans="1:33" ht="17.100000000000001" customHeight="1">
      <c r="A185" s="243">
        <v>63</v>
      </c>
      <c r="B185" s="351" t="s">
        <v>16042</v>
      </c>
      <c r="C185" s="870" t="s">
        <v>16043</v>
      </c>
      <c r="D185" s="646"/>
      <c r="E185" s="646"/>
      <c r="F185" s="637"/>
      <c r="G185" s="638"/>
      <c r="H185" s="638"/>
      <c r="I185" s="744"/>
      <c r="J185" s="646"/>
      <c r="K185" s="1250"/>
      <c r="L185" s="638"/>
      <c r="M185" s="1316"/>
      <c r="N185" s="1314"/>
      <c r="O185" s="1315"/>
      <c r="P185" s="1316"/>
      <c r="Q185" s="1317"/>
      <c r="R185" s="1843"/>
      <c r="S185" s="641" t="s">
        <v>165</v>
      </c>
      <c r="T185" s="602"/>
      <c r="U185" s="602"/>
      <c r="V185" s="602"/>
      <c r="W185" s="602"/>
      <c r="X185" s="670" t="s">
        <v>163</v>
      </c>
      <c r="Y185" s="1305">
        <v>0.5</v>
      </c>
      <c r="Z185" s="1359"/>
      <c r="AA185" s="1220"/>
      <c r="AB185" s="1306"/>
      <c r="AC185" s="1834"/>
      <c r="AD185" s="1242"/>
      <c r="AE185" s="1291"/>
      <c r="AF185" s="391">
        <f>ROUND(ROUND(ROUND(G152*Q176,0)*Y185,0)-AD181,0)</f>
        <v>157</v>
      </c>
      <c r="AG185" s="268"/>
    </row>
    <row r="186" spans="1:33" ht="17.100000000000001" customHeight="1">
      <c r="A186" s="243">
        <v>63</v>
      </c>
      <c r="B186" s="351" t="s">
        <v>16044</v>
      </c>
      <c r="C186" s="870" t="s">
        <v>16045</v>
      </c>
      <c r="D186" s="646"/>
      <c r="E186" s="646"/>
      <c r="F186" s="637"/>
      <c r="G186" s="638"/>
      <c r="H186" s="638"/>
      <c r="I186" s="744"/>
      <c r="J186" s="646"/>
      <c r="K186" s="1250"/>
      <c r="L186" s="638"/>
      <c r="M186" s="1316"/>
      <c r="N186" s="1314"/>
      <c r="O186" s="1315"/>
      <c r="P186" s="1316"/>
      <c r="Q186" s="1317"/>
      <c r="R186" s="1844"/>
      <c r="S186" s="1104"/>
      <c r="T186" s="807"/>
      <c r="U186" s="807"/>
      <c r="V186" s="807"/>
      <c r="W186" s="807"/>
      <c r="X186" s="1225"/>
      <c r="Y186" s="1306"/>
      <c r="Z186" s="1302" t="s">
        <v>4700</v>
      </c>
      <c r="AA186" s="1303" t="s">
        <v>163</v>
      </c>
      <c r="AB186" s="1311">
        <v>0.85</v>
      </c>
      <c r="AC186" s="1835"/>
      <c r="AD186" s="1220"/>
      <c r="AE186" s="1306"/>
      <c r="AF186" s="391">
        <f>ROUND(ROUND(ROUND(ROUND(G152*Q176,0)*Y185,0)*AB186,0)-AD181,0)</f>
        <v>133</v>
      </c>
      <c r="AG186" s="268"/>
    </row>
    <row r="187" spans="1:33" ht="17.100000000000001" customHeight="1">
      <c r="A187" s="243">
        <v>63</v>
      </c>
      <c r="B187" s="351" t="s">
        <v>16046</v>
      </c>
      <c r="C187" s="870" t="s">
        <v>16047</v>
      </c>
      <c r="D187" s="646"/>
      <c r="E187" s="646"/>
      <c r="F187" s="604"/>
      <c r="G187" s="1323"/>
      <c r="H187" s="1323"/>
      <c r="I187" s="607"/>
      <c r="J187" s="1593" t="s">
        <v>5845</v>
      </c>
      <c r="K187" s="641"/>
      <c r="L187" s="641"/>
      <c r="M187" s="602"/>
      <c r="N187" s="1102"/>
      <c r="O187" s="604"/>
      <c r="P187" s="605"/>
      <c r="Q187" s="607"/>
      <c r="R187" s="670"/>
      <c r="S187" s="670"/>
      <c r="T187" s="602"/>
      <c r="U187" s="602"/>
      <c r="V187" s="602"/>
      <c r="W187" s="602"/>
      <c r="X187" s="670"/>
      <c r="Y187" s="1320"/>
      <c r="Z187" s="1358"/>
      <c r="AA187" s="1215"/>
      <c r="AB187" s="1215"/>
      <c r="AC187" s="1215"/>
      <c r="AD187" s="1215"/>
      <c r="AE187" s="1294"/>
      <c r="AF187" s="391">
        <f>ROUND(ROUND(G152+K188,0)*Q176,0)</f>
        <v>327</v>
      </c>
      <c r="AG187" s="268"/>
    </row>
    <row r="188" spans="1:33" ht="17.100000000000001" customHeight="1">
      <c r="A188" s="243">
        <v>63</v>
      </c>
      <c r="B188" s="351" t="s">
        <v>16048</v>
      </c>
      <c r="C188" s="870" t="s">
        <v>16049</v>
      </c>
      <c r="D188" s="646"/>
      <c r="E188" s="646"/>
      <c r="F188" s="604"/>
      <c r="G188" s="1328"/>
      <c r="H188" s="605"/>
      <c r="I188" s="607"/>
      <c r="J188" s="1834"/>
      <c r="K188" s="1250">
        <v>9</v>
      </c>
      <c r="L188" s="638" t="s">
        <v>16</v>
      </c>
      <c r="M188" s="605"/>
      <c r="N188" s="1102"/>
      <c r="O188" s="604"/>
      <c r="P188" s="605"/>
      <c r="Q188" s="607"/>
      <c r="R188" s="1225"/>
      <c r="S188" s="1225"/>
      <c r="T188" s="807"/>
      <c r="U188" s="807"/>
      <c r="V188" s="807"/>
      <c r="W188" s="807"/>
      <c r="X188" s="1225"/>
      <c r="Y188" s="1322"/>
      <c r="Z188" s="1233" t="s">
        <v>4700</v>
      </c>
      <c r="AA188" s="670" t="s">
        <v>163</v>
      </c>
      <c r="AB188" s="1293">
        <v>0.85</v>
      </c>
      <c r="AC188" s="1215"/>
      <c r="AD188" s="1215"/>
      <c r="AE188" s="1294"/>
      <c r="AF188" s="391">
        <f>ROUND(ROUND(ROUND(G152+K188,0)*Q176,0)*AB188,0)</f>
        <v>278</v>
      </c>
      <c r="AG188" s="268"/>
    </row>
    <row r="189" spans="1:33" ht="17.100000000000001" customHeight="1">
      <c r="A189" s="243">
        <v>63</v>
      </c>
      <c r="B189" s="351" t="s">
        <v>16050</v>
      </c>
      <c r="C189" s="870" t="s">
        <v>16051</v>
      </c>
      <c r="D189" s="646"/>
      <c r="E189" s="646"/>
      <c r="F189" s="604"/>
      <c r="G189" s="1296"/>
      <c r="H189" s="605"/>
      <c r="I189" s="607"/>
      <c r="J189" s="1834"/>
      <c r="K189" s="1324"/>
      <c r="L189" s="1325"/>
      <c r="M189" s="1316"/>
      <c r="N189" s="1314"/>
      <c r="O189" s="1315"/>
      <c r="P189" s="1316"/>
      <c r="Q189" s="1317"/>
      <c r="R189" s="1749" t="s">
        <v>11559</v>
      </c>
      <c r="S189" s="1106" t="s">
        <v>162</v>
      </c>
      <c r="T189" s="602"/>
      <c r="U189" s="602"/>
      <c r="V189" s="602"/>
      <c r="W189" s="602"/>
      <c r="X189" s="670" t="s">
        <v>163</v>
      </c>
      <c r="Y189" s="1305">
        <v>0.7</v>
      </c>
      <c r="Z189" s="1360"/>
      <c r="AA189" s="1226"/>
      <c r="AB189" s="1226"/>
      <c r="AC189" s="1226"/>
      <c r="AD189" s="1226"/>
      <c r="AE189" s="1310"/>
      <c r="AF189" s="391">
        <f>ROUND(ROUND(ROUND(G152+K188,0)*Q176,0)*Y189,0)</f>
        <v>229</v>
      </c>
      <c r="AG189" s="268"/>
    </row>
    <row r="190" spans="1:33" ht="17.100000000000001" customHeight="1">
      <c r="A190" s="243">
        <v>63</v>
      </c>
      <c r="B190" s="351" t="s">
        <v>16052</v>
      </c>
      <c r="C190" s="870" t="s">
        <v>16053</v>
      </c>
      <c r="D190" s="646"/>
      <c r="E190" s="646"/>
      <c r="F190" s="604"/>
      <c r="G190" s="1296"/>
      <c r="H190" s="605"/>
      <c r="I190" s="607"/>
      <c r="J190" s="1834"/>
      <c r="K190" s="1250"/>
      <c r="L190" s="638"/>
      <c r="M190" s="1316"/>
      <c r="N190" s="1314"/>
      <c r="O190" s="1315"/>
      <c r="P190" s="1316"/>
      <c r="Q190" s="1317"/>
      <c r="R190" s="1843"/>
      <c r="S190" s="647"/>
      <c r="T190" s="807"/>
      <c r="U190" s="807"/>
      <c r="V190" s="807"/>
      <c r="W190" s="807"/>
      <c r="X190" s="1225"/>
      <c r="Y190" s="1306"/>
      <c r="Z190" s="1302" t="s">
        <v>4700</v>
      </c>
      <c r="AA190" s="1303" t="s">
        <v>163</v>
      </c>
      <c r="AB190" s="1304">
        <v>0.85</v>
      </c>
      <c r="AC190" s="1215"/>
      <c r="AD190" s="1215"/>
      <c r="AE190" s="1294"/>
      <c r="AF190" s="391">
        <f>ROUND(ROUND(ROUND(ROUND(G152+K188,0)*Q176,0)*Y189,0)*AB190,0)</f>
        <v>195</v>
      </c>
      <c r="AG190" s="268"/>
    </row>
    <row r="191" spans="1:33" ht="17.100000000000001" customHeight="1">
      <c r="A191" s="243">
        <v>63</v>
      </c>
      <c r="B191" s="351" t="s">
        <v>16054</v>
      </c>
      <c r="C191" s="870" t="s">
        <v>16055</v>
      </c>
      <c r="D191" s="646"/>
      <c r="E191" s="646"/>
      <c r="F191" s="604"/>
      <c r="G191" s="1296"/>
      <c r="H191" s="605"/>
      <c r="I191" s="607"/>
      <c r="J191" s="1834"/>
      <c r="K191" s="1250"/>
      <c r="L191" s="638"/>
      <c r="M191" s="1316"/>
      <c r="N191" s="1314"/>
      <c r="O191" s="1315"/>
      <c r="P191" s="1316"/>
      <c r="Q191" s="1317"/>
      <c r="R191" s="1843"/>
      <c r="S191" s="1106" t="s">
        <v>165</v>
      </c>
      <c r="T191" s="602"/>
      <c r="U191" s="602"/>
      <c r="V191" s="602"/>
      <c r="W191" s="602"/>
      <c r="X191" s="670" t="s">
        <v>163</v>
      </c>
      <c r="Y191" s="1305">
        <v>0.5</v>
      </c>
      <c r="Z191" s="1359"/>
      <c r="AA191" s="1220"/>
      <c r="AB191" s="1220"/>
      <c r="AC191" s="1220"/>
      <c r="AD191" s="1220"/>
      <c r="AE191" s="1306"/>
      <c r="AF191" s="391">
        <f>ROUND(ROUND(ROUND(G152+K188,0)*Q176,0)*Y191,0)</f>
        <v>164</v>
      </c>
      <c r="AG191" s="268"/>
    </row>
    <row r="192" spans="1:33" ht="17.100000000000001" customHeight="1">
      <c r="A192" s="243">
        <v>63</v>
      </c>
      <c r="B192" s="351" t="s">
        <v>16056</v>
      </c>
      <c r="C192" s="870" t="s">
        <v>16057</v>
      </c>
      <c r="D192" s="646"/>
      <c r="E192" s="646"/>
      <c r="F192" s="604"/>
      <c r="G192" s="1296"/>
      <c r="H192" s="605"/>
      <c r="I192" s="607"/>
      <c r="J192" s="1834"/>
      <c r="K192" s="1250"/>
      <c r="L192" s="638"/>
      <c r="M192" s="1316"/>
      <c r="N192" s="1314"/>
      <c r="O192" s="1315"/>
      <c r="P192" s="1316"/>
      <c r="Q192" s="1317"/>
      <c r="R192" s="1844"/>
      <c r="S192" s="647"/>
      <c r="T192" s="807"/>
      <c r="U192" s="807"/>
      <c r="V192" s="807"/>
      <c r="W192" s="807"/>
      <c r="X192" s="1225"/>
      <c r="Y192" s="1306"/>
      <c r="Z192" s="1302" t="s">
        <v>4700</v>
      </c>
      <c r="AA192" s="1303" t="s">
        <v>163</v>
      </c>
      <c r="AB192" s="1304">
        <v>0.85</v>
      </c>
      <c r="AC192" s="1215"/>
      <c r="AD192" s="1215"/>
      <c r="AE192" s="1294"/>
      <c r="AF192" s="391">
        <f>ROUND(ROUND(ROUND(ROUND(G152+K188,0)*Q176,0)*Y191,0)*AB192,0)</f>
        <v>139</v>
      </c>
      <c r="AG192" s="268"/>
    </row>
    <row r="193" spans="1:33" ht="17.100000000000001" customHeight="1">
      <c r="A193" s="243">
        <v>63</v>
      </c>
      <c r="B193" s="351" t="s">
        <v>16058</v>
      </c>
      <c r="C193" s="870" t="s">
        <v>16059</v>
      </c>
      <c r="D193" s="646"/>
      <c r="E193" s="646"/>
      <c r="F193" s="604"/>
      <c r="G193" s="1296"/>
      <c r="H193" s="605"/>
      <c r="I193" s="607"/>
      <c r="J193" s="646"/>
      <c r="K193" s="1250"/>
      <c r="L193" s="638"/>
      <c r="M193" s="1316"/>
      <c r="N193" s="1314"/>
      <c r="O193" s="1315"/>
      <c r="P193" s="1316"/>
      <c r="Q193" s="1317"/>
      <c r="R193" s="641"/>
      <c r="S193" s="641"/>
      <c r="T193" s="602"/>
      <c r="U193" s="602"/>
      <c r="V193" s="602"/>
      <c r="W193" s="602"/>
      <c r="X193" s="670"/>
      <c r="Y193" s="1305"/>
      <c r="Z193" s="1358"/>
      <c r="AA193" s="1215"/>
      <c r="AB193" s="1294"/>
      <c r="AC193" s="1533" t="s">
        <v>167</v>
      </c>
      <c r="AD193" s="1250">
        <v>5</v>
      </c>
      <c r="AE193" s="1308" t="s">
        <v>168</v>
      </c>
      <c r="AF193" s="391">
        <f>ROUND(ROUND(ROUND(G152+K188,0)*Q176,0)-AD193,0)</f>
        <v>322</v>
      </c>
      <c r="AG193" s="268"/>
    </row>
    <row r="194" spans="1:33" ht="17.100000000000001" customHeight="1">
      <c r="A194" s="243">
        <v>63</v>
      </c>
      <c r="B194" s="351" t="s">
        <v>16060</v>
      </c>
      <c r="C194" s="870" t="s">
        <v>16061</v>
      </c>
      <c r="D194" s="646"/>
      <c r="E194" s="646"/>
      <c r="F194" s="604"/>
      <c r="G194" s="1296"/>
      <c r="H194" s="605"/>
      <c r="I194" s="607"/>
      <c r="J194" s="646"/>
      <c r="K194" s="1250"/>
      <c r="L194" s="638"/>
      <c r="M194" s="1316"/>
      <c r="N194" s="1314"/>
      <c r="O194" s="1315"/>
      <c r="P194" s="1316"/>
      <c r="Q194" s="1317"/>
      <c r="R194" s="1104"/>
      <c r="S194" s="1104"/>
      <c r="T194" s="807"/>
      <c r="U194" s="807"/>
      <c r="V194" s="807"/>
      <c r="W194" s="807"/>
      <c r="X194" s="1225"/>
      <c r="Y194" s="1306"/>
      <c r="Z194" s="1233" t="s">
        <v>4700</v>
      </c>
      <c r="AA194" s="670" t="s">
        <v>163</v>
      </c>
      <c r="AB194" s="1309">
        <v>0.85</v>
      </c>
      <c r="AC194" s="1834"/>
      <c r="AD194" s="1250"/>
      <c r="AE194" s="1308"/>
      <c r="AF194" s="391">
        <f>ROUND(ROUND(ROUND(ROUND(G152+K188,0)*Q176,0)*AB194,0)-AD193,0)</f>
        <v>273</v>
      </c>
      <c r="AG194" s="268"/>
    </row>
    <row r="195" spans="1:33" ht="17.100000000000001" customHeight="1">
      <c r="A195" s="243">
        <v>63</v>
      </c>
      <c r="B195" s="351" t="s">
        <v>16062</v>
      </c>
      <c r="C195" s="870" t="s">
        <v>16063</v>
      </c>
      <c r="D195" s="646"/>
      <c r="E195" s="646"/>
      <c r="F195" s="604"/>
      <c r="G195" s="1296"/>
      <c r="H195" s="605"/>
      <c r="I195" s="607"/>
      <c r="J195" s="646"/>
      <c r="K195" s="1250"/>
      <c r="L195" s="638"/>
      <c r="M195" s="1316"/>
      <c r="N195" s="1314"/>
      <c r="O195" s="1315"/>
      <c r="P195" s="1316"/>
      <c r="Q195" s="1317"/>
      <c r="R195" s="1749" t="s">
        <v>11559</v>
      </c>
      <c r="S195" s="1106" t="s">
        <v>162</v>
      </c>
      <c r="T195" s="602"/>
      <c r="U195" s="602"/>
      <c r="V195" s="602"/>
      <c r="W195" s="602"/>
      <c r="X195" s="670" t="s">
        <v>163</v>
      </c>
      <c r="Y195" s="1305">
        <v>0.7</v>
      </c>
      <c r="Z195" s="1360"/>
      <c r="AA195" s="1226"/>
      <c r="AB195" s="1310"/>
      <c r="AC195" s="1834"/>
      <c r="AD195" s="1242"/>
      <c r="AE195" s="1291"/>
      <c r="AF195" s="391">
        <f>ROUND(ROUND(ROUND(ROUND(G152+K188,0)*Q176,0)*Y195,0)-AD193,0)</f>
        <v>224</v>
      </c>
      <c r="AG195" s="268"/>
    </row>
    <row r="196" spans="1:33" ht="17.100000000000001" customHeight="1">
      <c r="A196" s="243">
        <v>63</v>
      </c>
      <c r="B196" s="351" t="s">
        <v>16064</v>
      </c>
      <c r="C196" s="870" t="s">
        <v>16065</v>
      </c>
      <c r="D196" s="646"/>
      <c r="E196" s="646"/>
      <c r="F196" s="604"/>
      <c r="G196" s="1296"/>
      <c r="H196" s="605"/>
      <c r="I196" s="607"/>
      <c r="J196" s="646"/>
      <c r="K196" s="1250"/>
      <c r="L196" s="638"/>
      <c r="M196" s="1316"/>
      <c r="N196" s="1314"/>
      <c r="O196" s="1315"/>
      <c r="P196" s="1316"/>
      <c r="Q196" s="1317"/>
      <c r="R196" s="1843"/>
      <c r="S196" s="647"/>
      <c r="T196" s="807"/>
      <c r="U196" s="807"/>
      <c r="V196" s="807"/>
      <c r="W196" s="807"/>
      <c r="X196" s="1225"/>
      <c r="Y196" s="1306"/>
      <c r="Z196" s="1302" t="s">
        <v>4700</v>
      </c>
      <c r="AA196" s="1303" t="s">
        <v>163</v>
      </c>
      <c r="AB196" s="1311">
        <v>0.85</v>
      </c>
      <c r="AC196" s="1834"/>
      <c r="AD196" s="1242"/>
      <c r="AE196" s="1291"/>
      <c r="AF196" s="391">
        <f>ROUND(ROUND(ROUND(ROUND(ROUND(G152+K188,0)*Q176,0)*Y195,0)*AB196,0)-AD193,0)</f>
        <v>190</v>
      </c>
      <c r="AG196" s="268"/>
    </row>
    <row r="197" spans="1:33" ht="17.100000000000001" customHeight="1">
      <c r="A197" s="243">
        <v>63</v>
      </c>
      <c r="B197" s="351" t="s">
        <v>16066</v>
      </c>
      <c r="C197" s="870" t="s">
        <v>16067</v>
      </c>
      <c r="D197" s="646"/>
      <c r="E197" s="646"/>
      <c r="F197" s="604"/>
      <c r="G197" s="1296"/>
      <c r="H197" s="605"/>
      <c r="I197" s="607"/>
      <c r="J197" s="646"/>
      <c r="K197" s="1250"/>
      <c r="L197" s="638"/>
      <c r="M197" s="1316"/>
      <c r="N197" s="1314"/>
      <c r="O197" s="1315"/>
      <c r="P197" s="1316"/>
      <c r="Q197" s="1317"/>
      <c r="R197" s="1843"/>
      <c r="S197" s="641" t="s">
        <v>165</v>
      </c>
      <c r="T197" s="602"/>
      <c r="U197" s="602"/>
      <c r="V197" s="602"/>
      <c r="W197" s="602"/>
      <c r="X197" s="670" t="s">
        <v>163</v>
      </c>
      <c r="Y197" s="1305">
        <v>0.5</v>
      </c>
      <c r="Z197" s="1359"/>
      <c r="AA197" s="1220"/>
      <c r="AB197" s="1306"/>
      <c r="AC197" s="1834"/>
      <c r="AD197" s="1242"/>
      <c r="AE197" s="1291"/>
      <c r="AF197" s="391">
        <f>ROUND(ROUND(ROUND(ROUND(G152+K188,0)*Q176,0)*Y197,0)-AD193,0)</f>
        <v>159</v>
      </c>
      <c r="AG197" s="268"/>
    </row>
    <row r="198" spans="1:33" ht="17.100000000000001" customHeight="1">
      <c r="A198" s="243">
        <v>63</v>
      </c>
      <c r="B198" s="351" t="s">
        <v>16068</v>
      </c>
      <c r="C198" s="870" t="s">
        <v>16069</v>
      </c>
      <c r="D198" s="646"/>
      <c r="E198" s="646"/>
      <c r="F198" s="806"/>
      <c r="G198" s="1329"/>
      <c r="H198" s="807"/>
      <c r="I198" s="1158"/>
      <c r="J198" s="647"/>
      <c r="K198" s="1225"/>
      <c r="L198" s="678"/>
      <c r="M198" s="1327"/>
      <c r="N198" s="1326"/>
      <c r="O198" s="1318"/>
      <c r="P198" s="1327"/>
      <c r="Q198" s="1322"/>
      <c r="R198" s="1844"/>
      <c r="S198" s="1104"/>
      <c r="T198" s="807"/>
      <c r="U198" s="807"/>
      <c r="V198" s="807"/>
      <c r="W198" s="807"/>
      <c r="X198" s="1225"/>
      <c r="Y198" s="1306"/>
      <c r="Z198" s="1302" t="s">
        <v>4700</v>
      </c>
      <c r="AA198" s="1303" t="s">
        <v>163</v>
      </c>
      <c r="AB198" s="1311">
        <v>0.85</v>
      </c>
      <c r="AC198" s="1835"/>
      <c r="AD198" s="1220"/>
      <c r="AE198" s="1306"/>
      <c r="AF198" s="391">
        <f>ROUND(ROUND(ROUND(ROUND(ROUND(G152+K188,0)*Q176,0)*Y197,0)*AB198,0)-AD193,0)</f>
        <v>134</v>
      </c>
      <c r="AG198" s="268"/>
    </row>
    <row r="199" spans="1:33" ht="17.100000000000001" customHeight="1">
      <c r="A199" s="243">
        <v>63</v>
      </c>
      <c r="B199" s="351" t="s">
        <v>16070</v>
      </c>
      <c r="C199" s="870" t="s">
        <v>16071</v>
      </c>
      <c r="D199" s="646"/>
      <c r="E199" s="646"/>
      <c r="F199" s="1580" t="s">
        <v>11582</v>
      </c>
      <c r="G199" s="633"/>
      <c r="H199" s="633"/>
      <c r="I199" s="1095"/>
      <c r="J199" s="601"/>
      <c r="K199" s="602"/>
      <c r="L199" s="1319"/>
      <c r="M199" s="602"/>
      <c r="N199" s="1828" t="s">
        <v>9631</v>
      </c>
      <c r="O199" s="1593" t="s">
        <v>9632</v>
      </c>
      <c r="P199" s="602"/>
      <c r="Q199" s="1286"/>
      <c r="R199" s="670"/>
      <c r="S199" s="670"/>
      <c r="T199" s="602"/>
      <c r="U199" s="602"/>
      <c r="V199" s="602"/>
      <c r="W199" s="602"/>
      <c r="X199" s="670"/>
      <c r="Y199" s="1320"/>
      <c r="Z199" s="1358"/>
      <c r="AA199" s="1215"/>
      <c r="AB199" s="1215"/>
      <c r="AC199" s="1215"/>
      <c r="AD199" s="1215"/>
      <c r="AE199" s="1294"/>
      <c r="AF199" s="391">
        <f>ROUND(G200*Q200,0)</f>
        <v>302</v>
      </c>
      <c r="AG199" s="268"/>
    </row>
    <row r="200" spans="1:33" ht="17.100000000000001" customHeight="1">
      <c r="A200" s="243">
        <v>63</v>
      </c>
      <c r="B200" s="351" t="s">
        <v>16072</v>
      </c>
      <c r="C200" s="870" t="s">
        <v>16073</v>
      </c>
      <c r="D200" s="646"/>
      <c r="E200" s="646"/>
      <c r="F200" s="1845"/>
      <c r="G200" s="1328">
        <v>431</v>
      </c>
      <c r="H200" s="605" t="s">
        <v>18</v>
      </c>
      <c r="I200" s="744"/>
      <c r="J200" s="604"/>
      <c r="K200" s="605"/>
      <c r="L200" s="1321"/>
      <c r="M200" s="605"/>
      <c r="N200" s="1829"/>
      <c r="O200" s="1834"/>
      <c r="P200" s="1250" t="s">
        <v>163</v>
      </c>
      <c r="Q200" s="1291">
        <v>0.7</v>
      </c>
      <c r="R200" s="1225"/>
      <c r="S200" s="1225"/>
      <c r="T200" s="807"/>
      <c r="U200" s="807"/>
      <c r="V200" s="807"/>
      <c r="W200" s="807"/>
      <c r="X200" s="1225"/>
      <c r="Y200" s="1322"/>
      <c r="Z200" s="1233" t="s">
        <v>4700</v>
      </c>
      <c r="AA200" s="670" t="s">
        <v>163</v>
      </c>
      <c r="AB200" s="1293">
        <v>0.85</v>
      </c>
      <c r="AC200" s="1215"/>
      <c r="AD200" s="1215"/>
      <c r="AE200" s="1294"/>
      <c r="AF200" s="391">
        <f>ROUND(ROUND(G200*Q200,0)*AB200,0)</f>
        <v>257</v>
      </c>
      <c r="AG200" s="268"/>
    </row>
    <row r="201" spans="1:33" ht="17.100000000000001" customHeight="1">
      <c r="A201" s="243">
        <v>63</v>
      </c>
      <c r="B201" s="351" t="s">
        <v>16074</v>
      </c>
      <c r="C201" s="870" t="s">
        <v>16075</v>
      </c>
      <c r="D201" s="604"/>
      <c r="E201" s="604"/>
      <c r="F201" s="1845"/>
      <c r="G201" s="638"/>
      <c r="H201" s="638"/>
      <c r="I201" s="744"/>
      <c r="J201" s="646"/>
      <c r="K201" s="748"/>
      <c r="L201" s="748"/>
      <c r="M201" s="1296"/>
      <c r="N201" s="1829"/>
      <c r="O201" s="1834"/>
      <c r="P201" s="1296"/>
      <c r="Q201" s="1297"/>
      <c r="R201" s="1749" t="s">
        <v>11559</v>
      </c>
      <c r="S201" s="1106" t="s">
        <v>162</v>
      </c>
      <c r="T201" s="602"/>
      <c r="U201" s="602"/>
      <c r="V201" s="602"/>
      <c r="W201" s="602"/>
      <c r="X201" s="670" t="s">
        <v>163</v>
      </c>
      <c r="Y201" s="1305">
        <v>0.7</v>
      </c>
      <c r="Z201" s="1360"/>
      <c r="AA201" s="1226"/>
      <c r="AB201" s="1226"/>
      <c r="AC201" s="1226"/>
      <c r="AD201" s="1226"/>
      <c r="AE201" s="1310"/>
      <c r="AF201" s="391">
        <f>ROUND(ROUND(G200*Q200,0)*Y201,0)</f>
        <v>211</v>
      </c>
      <c r="AG201" s="268"/>
    </row>
    <row r="202" spans="1:33" ht="17.100000000000001" customHeight="1">
      <c r="A202" s="243">
        <v>63</v>
      </c>
      <c r="B202" s="351" t="s">
        <v>16076</v>
      </c>
      <c r="C202" s="870" t="s">
        <v>16077</v>
      </c>
      <c r="D202" s="604"/>
      <c r="E202" s="604"/>
      <c r="F202" s="1845"/>
      <c r="G202" s="638"/>
      <c r="H202" s="638"/>
      <c r="I202" s="744"/>
      <c r="J202" s="646"/>
      <c r="K202" s="748"/>
      <c r="L202" s="748"/>
      <c r="M202" s="1296"/>
      <c r="N202" s="1829"/>
      <c r="O202" s="1834"/>
      <c r="P202" s="1296"/>
      <c r="Q202" s="1297"/>
      <c r="R202" s="1843"/>
      <c r="S202" s="647"/>
      <c r="T202" s="807"/>
      <c r="U202" s="807"/>
      <c r="V202" s="807"/>
      <c r="W202" s="807"/>
      <c r="X202" s="1225"/>
      <c r="Y202" s="1306"/>
      <c r="Z202" s="1302" t="s">
        <v>4700</v>
      </c>
      <c r="AA202" s="1303" t="s">
        <v>163</v>
      </c>
      <c r="AB202" s="1304">
        <v>0.85</v>
      </c>
      <c r="AC202" s="1215"/>
      <c r="AD202" s="1215"/>
      <c r="AE202" s="1294"/>
      <c r="AF202" s="391">
        <f>ROUND(ROUND(ROUND(G200*Q200,0)*Y201,0)*AB202,0)</f>
        <v>179</v>
      </c>
      <c r="AG202" s="268"/>
    </row>
    <row r="203" spans="1:33" ht="17.100000000000001" customHeight="1">
      <c r="A203" s="243">
        <v>63</v>
      </c>
      <c r="B203" s="351" t="s">
        <v>16078</v>
      </c>
      <c r="C203" s="870" t="s">
        <v>16079</v>
      </c>
      <c r="D203" s="604"/>
      <c r="E203" s="604"/>
      <c r="F203" s="637"/>
      <c r="G203" s="638"/>
      <c r="H203" s="638"/>
      <c r="I203" s="744"/>
      <c r="J203" s="646"/>
      <c r="K203" s="748"/>
      <c r="L203" s="748"/>
      <c r="M203" s="1296"/>
      <c r="N203" s="1829"/>
      <c r="O203" s="1834"/>
      <c r="P203" s="1296"/>
      <c r="Q203" s="1297"/>
      <c r="R203" s="1843"/>
      <c r="S203" s="1106" t="s">
        <v>165</v>
      </c>
      <c r="T203" s="602"/>
      <c r="U203" s="602"/>
      <c r="V203" s="602"/>
      <c r="W203" s="602"/>
      <c r="X203" s="670" t="s">
        <v>163</v>
      </c>
      <c r="Y203" s="1305">
        <v>0.5</v>
      </c>
      <c r="Z203" s="1359"/>
      <c r="AA203" s="1220"/>
      <c r="AB203" s="1220"/>
      <c r="AC203" s="1220"/>
      <c r="AD203" s="1220"/>
      <c r="AE203" s="1306"/>
      <c r="AF203" s="391">
        <f>ROUND(ROUND(G200*Q200,0)*Y203,0)</f>
        <v>151</v>
      </c>
      <c r="AG203" s="268"/>
    </row>
    <row r="204" spans="1:33" ht="17.100000000000001" customHeight="1">
      <c r="A204" s="243">
        <v>63</v>
      </c>
      <c r="B204" s="351" t="s">
        <v>16080</v>
      </c>
      <c r="C204" s="870" t="s">
        <v>16081</v>
      </c>
      <c r="D204" s="604"/>
      <c r="E204" s="604"/>
      <c r="F204" s="637"/>
      <c r="G204" s="638"/>
      <c r="H204" s="638"/>
      <c r="I204" s="744"/>
      <c r="J204" s="646"/>
      <c r="K204" s="748"/>
      <c r="L204" s="748"/>
      <c r="M204" s="1296"/>
      <c r="N204" s="1829"/>
      <c r="O204" s="1834"/>
      <c r="P204" s="1296"/>
      <c r="Q204" s="1297"/>
      <c r="R204" s="1844"/>
      <c r="S204" s="647"/>
      <c r="T204" s="807"/>
      <c r="U204" s="807"/>
      <c r="V204" s="807"/>
      <c r="W204" s="807"/>
      <c r="X204" s="1225"/>
      <c r="Y204" s="1306"/>
      <c r="Z204" s="1302" t="s">
        <v>4700</v>
      </c>
      <c r="AA204" s="1303" t="s">
        <v>163</v>
      </c>
      <c r="AB204" s="1304">
        <v>0.85</v>
      </c>
      <c r="AC204" s="1215"/>
      <c r="AD204" s="1215"/>
      <c r="AE204" s="1294"/>
      <c r="AF204" s="391">
        <f>ROUND(ROUND(ROUND(G200*Q200,0)*Y203,0)*AB204,0)</f>
        <v>128</v>
      </c>
      <c r="AG204" s="268"/>
    </row>
    <row r="205" spans="1:33" ht="17.100000000000001" customHeight="1">
      <c r="A205" s="243">
        <v>63</v>
      </c>
      <c r="B205" s="351" t="s">
        <v>16082</v>
      </c>
      <c r="C205" s="870" t="s">
        <v>16083</v>
      </c>
      <c r="D205" s="604"/>
      <c r="E205" s="604"/>
      <c r="F205" s="637"/>
      <c r="G205" s="638"/>
      <c r="H205" s="638"/>
      <c r="I205" s="744"/>
      <c r="J205" s="646"/>
      <c r="K205" s="748"/>
      <c r="L205" s="748"/>
      <c r="M205" s="1296"/>
      <c r="N205" s="1829"/>
      <c r="O205" s="1307"/>
      <c r="P205" s="1296"/>
      <c r="Q205" s="1297"/>
      <c r="R205" s="641"/>
      <c r="S205" s="641"/>
      <c r="T205" s="602"/>
      <c r="U205" s="602"/>
      <c r="V205" s="602"/>
      <c r="W205" s="602"/>
      <c r="X205" s="670"/>
      <c r="Y205" s="1305"/>
      <c r="Z205" s="1358"/>
      <c r="AA205" s="1215"/>
      <c r="AB205" s="1294"/>
      <c r="AC205" s="1533" t="s">
        <v>167</v>
      </c>
      <c r="AD205" s="1250">
        <v>5</v>
      </c>
      <c r="AE205" s="1308" t="s">
        <v>168</v>
      </c>
      <c r="AF205" s="391">
        <f>ROUND(ROUND(G200*Q200,0)-AD205,0)</f>
        <v>297</v>
      </c>
      <c r="AG205" s="268"/>
    </row>
    <row r="206" spans="1:33" ht="17.100000000000001" customHeight="1">
      <c r="A206" s="243">
        <v>63</v>
      </c>
      <c r="B206" s="351" t="s">
        <v>16084</v>
      </c>
      <c r="C206" s="870" t="s">
        <v>16085</v>
      </c>
      <c r="D206" s="604"/>
      <c r="E206" s="604"/>
      <c r="F206" s="637"/>
      <c r="G206" s="638"/>
      <c r="H206" s="638"/>
      <c r="I206" s="744"/>
      <c r="J206" s="646"/>
      <c r="K206" s="748"/>
      <c r="L206" s="748"/>
      <c r="M206" s="1296"/>
      <c r="N206" s="1829"/>
      <c r="O206" s="1307"/>
      <c r="P206" s="1296"/>
      <c r="Q206" s="1297"/>
      <c r="R206" s="1104"/>
      <c r="S206" s="1104"/>
      <c r="T206" s="807"/>
      <c r="U206" s="807"/>
      <c r="V206" s="807"/>
      <c r="W206" s="807"/>
      <c r="X206" s="1225"/>
      <c r="Y206" s="1306"/>
      <c r="Z206" s="1233" t="s">
        <v>4700</v>
      </c>
      <c r="AA206" s="670" t="s">
        <v>163</v>
      </c>
      <c r="AB206" s="1309">
        <v>0.85</v>
      </c>
      <c r="AC206" s="1834"/>
      <c r="AD206" s="1250"/>
      <c r="AE206" s="1308"/>
      <c r="AF206" s="391">
        <f>ROUND(ROUND(ROUND(G200*Q200,0)*AB206,0)-AD205,0)</f>
        <v>252</v>
      </c>
      <c r="AG206" s="268"/>
    </row>
    <row r="207" spans="1:33" ht="17.100000000000001" customHeight="1">
      <c r="A207" s="243">
        <v>63</v>
      </c>
      <c r="B207" s="351" t="s">
        <v>16086</v>
      </c>
      <c r="C207" s="870" t="s">
        <v>16087</v>
      </c>
      <c r="D207" s="604"/>
      <c r="E207" s="604"/>
      <c r="F207" s="637"/>
      <c r="G207" s="638"/>
      <c r="H207" s="638"/>
      <c r="I207" s="744"/>
      <c r="J207" s="646"/>
      <c r="K207" s="748"/>
      <c r="L207" s="748"/>
      <c r="M207" s="1296"/>
      <c r="N207" s="1829"/>
      <c r="O207" s="1307"/>
      <c r="P207" s="1296"/>
      <c r="Q207" s="1297"/>
      <c r="R207" s="1749" t="s">
        <v>11559</v>
      </c>
      <c r="S207" s="1106" t="s">
        <v>162</v>
      </c>
      <c r="T207" s="602"/>
      <c r="U207" s="602"/>
      <c r="V207" s="602"/>
      <c r="W207" s="602"/>
      <c r="X207" s="670" t="s">
        <v>163</v>
      </c>
      <c r="Y207" s="1305">
        <v>0.7</v>
      </c>
      <c r="Z207" s="1360"/>
      <c r="AA207" s="1226"/>
      <c r="AB207" s="1310"/>
      <c r="AC207" s="1834"/>
      <c r="AD207" s="1242"/>
      <c r="AE207" s="1291"/>
      <c r="AF207" s="391">
        <f>ROUND(ROUND(ROUND(G200*Q200,0)*Y207,0)-AD205,0)</f>
        <v>206</v>
      </c>
      <c r="AG207" s="268"/>
    </row>
    <row r="208" spans="1:33" ht="17.100000000000001" customHeight="1">
      <c r="A208" s="243">
        <v>63</v>
      </c>
      <c r="B208" s="351" t="s">
        <v>16088</v>
      </c>
      <c r="C208" s="870" t="s">
        <v>16089</v>
      </c>
      <c r="D208" s="604"/>
      <c r="E208" s="604"/>
      <c r="F208" s="637"/>
      <c r="G208" s="638"/>
      <c r="H208" s="638"/>
      <c r="I208" s="744"/>
      <c r="J208" s="646"/>
      <c r="K208" s="748"/>
      <c r="L208" s="748"/>
      <c r="M208" s="1296"/>
      <c r="N208" s="1312"/>
      <c r="O208" s="1307"/>
      <c r="P208" s="1296"/>
      <c r="Q208" s="1297"/>
      <c r="R208" s="1843"/>
      <c r="S208" s="647"/>
      <c r="T208" s="807"/>
      <c r="U208" s="807"/>
      <c r="V208" s="807"/>
      <c r="W208" s="807"/>
      <c r="X208" s="1225"/>
      <c r="Y208" s="1306"/>
      <c r="Z208" s="1302" t="s">
        <v>4700</v>
      </c>
      <c r="AA208" s="1303" t="s">
        <v>163</v>
      </c>
      <c r="AB208" s="1311">
        <v>0.85</v>
      </c>
      <c r="AC208" s="1834"/>
      <c r="AD208" s="1242"/>
      <c r="AE208" s="1291"/>
      <c r="AF208" s="391">
        <f>ROUND(ROUND(ROUND(ROUND(G200*Q200,0)*Y207,0)*AB208,0)-AD205,0)</f>
        <v>174</v>
      </c>
      <c r="AG208" s="268"/>
    </row>
    <row r="209" spans="1:33" ht="17.100000000000001" customHeight="1">
      <c r="A209" s="243">
        <v>63</v>
      </c>
      <c r="B209" s="351" t="s">
        <v>16090</v>
      </c>
      <c r="C209" s="870" t="s">
        <v>16091</v>
      </c>
      <c r="D209" s="604"/>
      <c r="E209" s="604"/>
      <c r="F209" s="637"/>
      <c r="G209" s="638"/>
      <c r="H209" s="638"/>
      <c r="I209" s="744"/>
      <c r="J209" s="646"/>
      <c r="K209" s="748"/>
      <c r="L209" s="748"/>
      <c r="M209" s="1296"/>
      <c r="N209" s="1312"/>
      <c r="O209" s="1307"/>
      <c r="P209" s="1296"/>
      <c r="Q209" s="1297"/>
      <c r="R209" s="1843"/>
      <c r="S209" s="641" t="s">
        <v>165</v>
      </c>
      <c r="T209" s="602"/>
      <c r="U209" s="602"/>
      <c r="V209" s="602"/>
      <c r="W209" s="602"/>
      <c r="X209" s="670" t="s">
        <v>163</v>
      </c>
      <c r="Y209" s="1305">
        <v>0.5</v>
      </c>
      <c r="Z209" s="1359"/>
      <c r="AA209" s="1220"/>
      <c r="AB209" s="1306"/>
      <c r="AC209" s="1834"/>
      <c r="AD209" s="1242"/>
      <c r="AE209" s="1291"/>
      <c r="AF209" s="391">
        <f>ROUND(ROUND(ROUND(G200*Q200,0)*Y209,0)-AD205,0)</f>
        <v>146</v>
      </c>
      <c r="AG209" s="268"/>
    </row>
    <row r="210" spans="1:33" ht="17.100000000000001" customHeight="1">
      <c r="A210" s="243">
        <v>63</v>
      </c>
      <c r="B210" s="351" t="s">
        <v>16092</v>
      </c>
      <c r="C210" s="870" t="s">
        <v>16093</v>
      </c>
      <c r="D210" s="604"/>
      <c r="E210" s="604"/>
      <c r="F210" s="637"/>
      <c r="G210" s="638"/>
      <c r="H210" s="638"/>
      <c r="I210" s="744"/>
      <c r="J210" s="646"/>
      <c r="K210" s="748"/>
      <c r="L210" s="748"/>
      <c r="M210" s="1296"/>
      <c r="N210" s="1312"/>
      <c r="O210" s="1307"/>
      <c r="P210" s="1296"/>
      <c r="Q210" s="1297"/>
      <c r="R210" s="1844"/>
      <c r="S210" s="1104"/>
      <c r="T210" s="807"/>
      <c r="U210" s="807"/>
      <c r="V210" s="807"/>
      <c r="W210" s="807"/>
      <c r="X210" s="1225"/>
      <c r="Y210" s="1306"/>
      <c r="Z210" s="1302" t="s">
        <v>4700</v>
      </c>
      <c r="AA210" s="1303" t="s">
        <v>163</v>
      </c>
      <c r="AB210" s="1311">
        <v>0.85</v>
      </c>
      <c r="AC210" s="1835"/>
      <c r="AD210" s="1220"/>
      <c r="AE210" s="1306"/>
      <c r="AF210" s="391">
        <f>ROUND(ROUND(ROUND(ROUND(G200*Q200,0)*Y209,0)*AB210,0)-AD205,0)</f>
        <v>123</v>
      </c>
      <c r="AG210" s="268"/>
    </row>
    <row r="211" spans="1:33" ht="17.100000000000001" customHeight="1">
      <c r="A211" s="243">
        <v>63</v>
      </c>
      <c r="B211" s="351" t="s">
        <v>16094</v>
      </c>
      <c r="C211" s="870" t="s">
        <v>16095</v>
      </c>
      <c r="D211" s="604"/>
      <c r="E211" s="604"/>
      <c r="F211" s="604"/>
      <c r="G211" s="638"/>
      <c r="H211" s="638"/>
      <c r="I211" s="607"/>
      <c r="J211" s="1593" t="s">
        <v>5845</v>
      </c>
      <c r="K211" s="602"/>
      <c r="L211" s="1319"/>
      <c r="M211" s="602"/>
      <c r="N211" s="1102"/>
      <c r="O211" s="604"/>
      <c r="P211" s="605"/>
      <c r="Q211" s="607"/>
      <c r="R211" s="670"/>
      <c r="S211" s="670"/>
      <c r="T211" s="602"/>
      <c r="U211" s="602"/>
      <c r="V211" s="602"/>
      <c r="W211" s="602"/>
      <c r="X211" s="670"/>
      <c r="Y211" s="1320"/>
      <c r="Z211" s="1358"/>
      <c r="AA211" s="1215"/>
      <c r="AB211" s="1215"/>
      <c r="AC211" s="1215"/>
      <c r="AD211" s="1215"/>
      <c r="AE211" s="1294"/>
      <c r="AF211" s="391">
        <f>ROUND(ROUND(G200+K212,0)*Q200,0)</f>
        <v>306</v>
      </c>
      <c r="AG211" s="268"/>
    </row>
    <row r="212" spans="1:33" ht="17.100000000000001" customHeight="1">
      <c r="A212" s="243">
        <v>63</v>
      </c>
      <c r="B212" s="351" t="s">
        <v>16096</v>
      </c>
      <c r="C212" s="870" t="s">
        <v>16097</v>
      </c>
      <c r="D212" s="604"/>
      <c r="E212" s="604"/>
      <c r="F212" s="604"/>
      <c r="G212" s="1328"/>
      <c r="H212" s="605"/>
      <c r="I212" s="607"/>
      <c r="J212" s="1834"/>
      <c r="K212" s="605">
        <v>6</v>
      </c>
      <c r="L212" s="1321" t="s">
        <v>16</v>
      </c>
      <c r="M212" s="605"/>
      <c r="N212" s="1102"/>
      <c r="O212" s="604"/>
      <c r="P212" s="605"/>
      <c r="Q212" s="607"/>
      <c r="R212" s="1225"/>
      <c r="S212" s="1225"/>
      <c r="T212" s="807"/>
      <c r="U212" s="807"/>
      <c r="V212" s="807"/>
      <c r="W212" s="807"/>
      <c r="X212" s="1225"/>
      <c r="Y212" s="1322"/>
      <c r="Z212" s="1233" t="s">
        <v>4700</v>
      </c>
      <c r="AA212" s="670" t="s">
        <v>163</v>
      </c>
      <c r="AB212" s="1293">
        <v>0.85</v>
      </c>
      <c r="AC212" s="1215"/>
      <c r="AD212" s="1215"/>
      <c r="AE212" s="1294"/>
      <c r="AF212" s="391">
        <f>ROUND(ROUND(ROUND(G200+K212,0)*Q200,0)*AB212,0)</f>
        <v>260</v>
      </c>
      <c r="AG212" s="268"/>
    </row>
    <row r="213" spans="1:33" ht="17.100000000000001" customHeight="1">
      <c r="A213" s="243">
        <v>63</v>
      </c>
      <c r="B213" s="351" t="s">
        <v>16098</v>
      </c>
      <c r="C213" s="870" t="s">
        <v>16099</v>
      </c>
      <c r="D213" s="604"/>
      <c r="E213" s="604"/>
      <c r="F213" s="604"/>
      <c r="G213" s="1296"/>
      <c r="H213" s="605"/>
      <c r="I213" s="607"/>
      <c r="J213" s="1834"/>
      <c r="K213" s="748"/>
      <c r="L213" s="748"/>
      <c r="M213" s="1296"/>
      <c r="N213" s="1312"/>
      <c r="O213" s="1307"/>
      <c r="P213" s="1296"/>
      <c r="Q213" s="1297"/>
      <c r="R213" s="1749" t="s">
        <v>11559</v>
      </c>
      <c r="S213" s="1106" t="s">
        <v>162</v>
      </c>
      <c r="T213" s="602"/>
      <c r="U213" s="602"/>
      <c r="V213" s="602"/>
      <c r="W213" s="602"/>
      <c r="X213" s="670" t="s">
        <v>163</v>
      </c>
      <c r="Y213" s="1305">
        <v>0.7</v>
      </c>
      <c r="Z213" s="1360"/>
      <c r="AA213" s="1226"/>
      <c r="AB213" s="1226"/>
      <c r="AC213" s="1226"/>
      <c r="AD213" s="1226"/>
      <c r="AE213" s="1310"/>
      <c r="AF213" s="391">
        <f>ROUND(ROUND(ROUND(G200+K212,0)*Q200,0)*Y213,0)</f>
        <v>214</v>
      </c>
      <c r="AG213" s="268"/>
    </row>
    <row r="214" spans="1:33" ht="17.100000000000001" customHeight="1">
      <c r="A214" s="243">
        <v>63</v>
      </c>
      <c r="B214" s="351" t="s">
        <v>16100</v>
      </c>
      <c r="C214" s="870" t="s">
        <v>16101</v>
      </c>
      <c r="D214" s="604"/>
      <c r="E214" s="604"/>
      <c r="F214" s="604"/>
      <c r="G214" s="1296"/>
      <c r="H214" s="605"/>
      <c r="I214" s="607"/>
      <c r="J214" s="1834"/>
      <c r="K214" s="748"/>
      <c r="L214" s="748"/>
      <c r="M214" s="1296"/>
      <c r="N214" s="1312"/>
      <c r="O214" s="1307"/>
      <c r="P214" s="1296"/>
      <c r="Q214" s="1297"/>
      <c r="R214" s="1843"/>
      <c r="S214" s="647"/>
      <c r="T214" s="807"/>
      <c r="U214" s="807"/>
      <c r="V214" s="807"/>
      <c r="W214" s="807"/>
      <c r="X214" s="1225"/>
      <c r="Y214" s="1306"/>
      <c r="Z214" s="1302" t="s">
        <v>4700</v>
      </c>
      <c r="AA214" s="1303" t="s">
        <v>163</v>
      </c>
      <c r="AB214" s="1304">
        <v>0.85</v>
      </c>
      <c r="AC214" s="1215"/>
      <c r="AD214" s="1215"/>
      <c r="AE214" s="1294"/>
      <c r="AF214" s="391">
        <f>ROUND(ROUND(ROUND(ROUND(G200+K212,0)*Q200,0)*Y213,0)*AB214,0)</f>
        <v>182</v>
      </c>
      <c r="AG214" s="268"/>
    </row>
    <row r="215" spans="1:33" ht="17.100000000000001" customHeight="1">
      <c r="A215" s="243">
        <v>63</v>
      </c>
      <c r="B215" s="351" t="s">
        <v>16102</v>
      </c>
      <c r="C215" s="870" t="s">
        <v>16103</v>
      </c>
      <c r="D215" s="604"/>
      <c r="E215" s="604"/>
      <c r="F215" s="604"/>
      <c r="G215" s="1296"/>
      <c r="H215" s="605"/>
      <c r="I215" s="607"/>
      <c r="J215" s="1834"/>
      <c r="K215" s="748"/>
      <c r="L215" s="748"/>
      <c r="M215" s="1296"/>
      <c r="N215" s="1312"/>
      <c r="O215" s="1307"/>
      <c r="P215" s="1296"/>
      <c r="Q215" s="1297"/>
      <c r="R215" s="1843"/>
      <c r="S215" s="1106" t="s">
        <v>165</v>
      </c>
      <c r="T215" s="602"/>
      <c r="U215" s="602"/>
      <c r="V215" s="602"/>
      <c r="W215" s="602"/>
      <c r="X215" s="670" t="s">
        <v>163</v>
      </c>
      <c r="Y215" s="1305">
        <v>0.5</v>
      </c>
      <c r="Z215" s="1359"/>
      <c r="AA215" s="1220"/>
      <c r="AB215" s="1220"/>
      <c r="AC215" s="1220"/>
      <c r="AD215" s="1220"/>
      <c r="AE215" s="1306"/>
      <c r="AF215" s="391">
        <f>ROUND(ROUND(ROUND(G200+K212,0)*Q200,0)*Y215,0)</f>
        <v>153</v>
      </c>
      <c r="AG215" s="268"/>
    </row>
    <row r="216" spans="1:33" ht="17.100000000000001" customHeight="1">
      <c r="A216" s="243">
        <v>63</v>
      </c>
      <c r="B216" s="351" t="s">
        <v>16104</v>
      </c>
      <c r="C216" s="870" t="s">
        <v>16105</v>
      </c>
      <c r="D216" s="604"/>
      <c r="E216" s="604"/>
      <c r="F216" s="604"/>
      <c r="G216" s="1296"/>
      <c r="H216" s="605"/>
      <c r="I216" s="607"/>
      <c r="J216" s="646"/>
      <c r="K216" s="748"/>
      <c r="L216" s="748"/>
      <c r="M216" s="1296"/>
      <c r="N216" s="1312"/>
      <c r="O216" s="1307"/>
      <c r="P216" s="1296"/>
      <c r="Q216" s="1297"/>
      <c r="R216" s="1844"/>
      <c r="S216" s="647"/>
      <c r="T216" s="807"/>
      <c r="U216" s="807"/>
      <c r="V216" s="807"/>
      <c r="W216" s="807"/>
      <c r="X216" s="1225"/>
      <c r="Y216" s="1306"/>
      <c r="Z216" s="1302" t="s">
        <v>4700</v>
      </c>
      <c r="AA216" s="1303" t="s">
        <v>163</v>
      </c>
      <c r="AB216" s="1304">
        <v>0.85</v>
      </c>
      <c r="AC216" s="1215"/>
      <c r="AD216" s="1215"/>
      <c r="AE216" s="1294"/>
      <c r="AF216" s="391">
        <f>ROUND(ROUND(ROUND(ROUND(G200+K212,0)*Q200,0)*Y215,0)*AB216,0)</f>
        <v>130</v>
      </c>
      <c r="AG216" s="268"/>
    </row>
    <row r="217" spans="1:33" ht="17.100000000000001" customHeight="1">
      <c r="A217" s="243">
        <v>63</v>
      </c>
      <c r="B217" s="351" t="s">
        <v>16106</v>
      </c>
      <c r="C217" s="870" t="s">
        <v>16107</v>
      </c>
      <c r="D217" s="604"/>
      <c r="E217" s="604"/>
      <c r="F217" s="604"/>
      <c r="G217" s="1296"/>
      <c r="H217" s="605"/>
      <c r="I217" s="607"/>
      <c r="J217" s="646"/>
      <c r="K217" s="748"/>
      <c r="L217" s="748"/>
      <c r="M217" s="1296"/>
      <c r="N217" s="1312"/>
      <c r="O217" s="1307"/>
      <c r="P217" s="1296"/>
      <c r="Q217" s="1297"/>
      <c r="R217" s="641"/>
      <c r="S217" s="641"/>
      <c r="T217" s="602"/>
      <c r="U217" s="602"/>
      <c r="V217" s="602"/>
      <c r="W217" s="602"/>
      <c r="X217" s="670"/>
      <c r="Y217" s="1305"/>
      <c r="Z217" s="1358"/>
      <c r="AA217" s="1215"/>
      <c r="AB217" s="1294"/>
      <c r="AC217" s="1533" t="s">
        <v>167</v>
      </c>
      <c r="AD217" s="1250">
        <v>5</v>
      </c>
      <c r="AE217" s="1308" t="s">
        <v>168</v>
      </c>
      <c r="AF217" s="391">
        <f>ROUND(ROUND(ROUND(G200+K212,0)*Q200,0)-AD217,0)</f>
        <v>301</v>
      </c>
      <c r="AG217" s="268"/>
    </row>
    <row r="218" spans="1:33" ht="17.100000000000001" customHeight="1">
      <c r="A218" s="243">
        <v>63</v>
      </c>
      <c r="B218" s="351" t="s">
        <v>16108</v>
      </c>
      <c r="C218" s="870" t="s">
        <v>16109</v>
      </c>
      <c r="D218" s="604"/>
      <c r="E218" s="604"/>
      <c r="F218" s="604"/>
      <c r="G218" s="1296"/>
      <c r="H218" s="605"/>
      <c r="I218" s="607"/>
      <c r="J218" s="646"/>
      <c r="K218" s="748"/>
      <c r="L218" s="748"/>
      <c r="M218" s="1296"/>
      <c r="N218" s="1312"/>
      <c r="O218" s="1307"/>
      <c r="P218" s="1296"/>
      <c r="Q218" s="1297"/>
      <c r="R218" s="1104"/>
      <c r="S218" s="1104"/>
      <c r="T218" s="807"/>
      <c r="U218" s="807"/>
      <c r="V218" s="807"/>
      <c r="W218" s="807"/>
      <c r="X218" s="1225"/>
      <c r="Y218" s="1306"/>
      <c r="Z218" s="1233" t="s">
        <v>4700</v>
      </c>
      <c r="AA218" s="670" t="s">
        <v>163</v>
      </c>
      <c r="AB218" s="1309">
        <v>0.85</v>
      </c>
      <c r="AC218" s="1834"/>
      <c r="AD218" s="1250"/>
      <c r="AE218" s="1308"/>
      <c r="AF218" s="391">
        <f>ROUND(ROUND(ROUND(ROUND(G200+K212,0)*Q200,0)*AB218,0)-AD217,0)</f>
        <v>255</v>
      </c>
      <c r="AG218" s="268"/>
    </row>
    <row r="219" spans="1:33" ht="17.100000000000001" customHeight="1">
      <c r="A219" s="243">
        <v>63</v>
      </c>
      <c r="B219" s="351" t="s">
        <v>16110</v>
      </c>
      <c r="C219" s="870" t="s">
        <v>16111</v>
      </c>
      <c r="D219" s="604"/>
      <c r="E219" s="604"/>
      <c r="F219" s="604"/>
      <c r="G219" s="1296"/>
      <c r="H219" s="605"/>
      <c r="I219" s="607"/>
      <c r="J219" s="646"/>
      <c r="K219" s="748"/>
      <c r="L219" s="748"/>
      <c r="M219" s="1296"/>
      <c r="N219" s="1312"/>
      <c r="O219" s="1307"/>
      <c r="P219" s="1296"/>
      <c r="Q219" s="1297"/>
      <c r="R219" s="1749" t="s">
        <v>11559</v>
      </c>
      <c r="S219" s="1106" t="s">
        <v>162</v>
      </c>
      <c r="T219" s="602"/>
      <c r="U219" s="602"/>
      <c r="V219" s="602"/>
      <c r="W219" s="602"/>
      <c r="X219" s="670" t="s">
        <v>163</v>
      </c>
      <c r="Y219" s="1305">
        <v>0.7</v>
      </c>
      <c r="Z219" s="1360"/>
      <c r="AA219" s="1226"/>
      <c r="AB219" s="1310"/>
      <c r="AC219" s="1834"/>
      <c r="AD219" s="1242"/>
      <c r="AE219" s="1291"/>
      <c r="AF219" s="391">
        <f>ROUND(ROUND(ROUND(ROUND(G200+K212,0)*Q200,0)*Y219,0)-AD217,0)</f>
        <v>209</v>
      </c>
      <c r="AG219" s="268"/>
    </row>
    <row r="220" spans="1:33" ht="17.100000000000001" customHeight="1">
      <c r="A220" s="243">
        <v>63</v>
      </c>
      <c r="B220" s="351" t="s">
        <v>16112</v>
      </c>
      <c r="C220" s="870" t="s">
        <v>16113</v>
      </c>
      <c r="D220" s="604"/>
      <c r="E220" s="604"/>
      <c r="F220" s="604"/>
      <c r="G220" s="1296"/>
      <c r="H220" s="605"/>
      <c r="I220" s="607"/>
      <c r="J220" s="646"/>
      <c r="K220" s="748"/>
      <c r="L220" s="748"/>
      <c r="M220" s="1296"/>
      <c r="N220" s="1312"/>
      <c r="O220" s="1307"/>
      <c r="P220" s="1296"/>
      <c r="Q220" s="1297"/>
      <c r="R220" s="1782"/>
      <c r="S220" s="647"/>
      <c r="T220" s="807"/>
      <c r="U220" s="807"/>
      <c r="V220" s="807"/>
      <c r="W220" s="807"/>
      <c r="X220" s="1225"/>
      <c r="Y220" s="1306"/>
      <c r="Z220" s="1302" t="s">
        <v>4700</v>
      </c>
      <c r="AA220" s="1303" t="s">
        <v>163</v>
      </c>
      <c r="AB220" s="1311">
        <v>0.85</v>
      </c>
      <c r="AC220" s="1834"/>
      <c r="AD220" s="1242"/>
      <c r="AE220" s="1291"/>
      <c r="AF220" s="391">
        <f>ROUND(ROUND(ROUND(ROUND(ROUND(G200+K212,0)*Q200,0)*Y219,0)*AB220,0)-AD217,0)</f>
        <v>177</v>
      </c>
      <c r="AG220" s="268"/>
    </row>
    <row r="221" spans="1:33" ht="17.100000000000001" customHeight="1">
      <c r="A221" s="243">
        <v>63</v>
      </c>
      <c r="B221" s="351" t="s">
        <v>16114</v>
      </c>
      <c r="C221" s="870" t="s">
        <v>16115</v>
      </c>
      <c r="D221" s="604"/>
      <c r="E221" s="604"/>
      <c r="F221" s="604"/>
      <c r="G221" s="1296"/>
      <c r="H221" s="605"/>
      <c r="I221" s="607"/>
      <c r="J221" s="646"/>
      <c r="K221" s="748"/>
      <c r="L221" s="748"/>
      <c r="M221" s="1296"/>
      <c r="N221" s="1312"/>
      <c r="O221" s="1307"/>
      <c r="P221" s="1296"/>
      <c r="Q221" s="1297"/>
      <c r="R221" s="1782"/>
      <c r="S221" s="641" t="s">
        <v>165</v>
      </c>
      <c r="T221" s="602"/>
      <c r="U221" s="602"/>
      <c r="V221" s="602"/>
      <c r="W221" s="602"/>
      <c r="X221" s="670" t="s">
        <v>163</v>
      </c>
      <c r="Y221" s="1305">
        <v>0.5</v>
      </c>
      <c r="Z221" s="1359"/>
      <c r="AA221" s="1220"/>
      <c r="AB221" s="1306"/>
      <c r="AC221" s="1834"/>
      <c r="AD221" s="1242"/>
      <c r="AE221" s="1291"/>
      <c r="AF221" s="391">
        <f>ROUND(ROUND(ROUND(ROUND(G200+K212,0)*Q200,0)*Y221,0)-AD217,0)</f>
        <v>148</v>
      </c>
      <c r="AG221" s="268"/>
    </row>
    <row r="222" spans="1:33" ht="17.100000000000001" customHeight="1">
      <c r="A222" s="243">
        <v>63</v>
      </c>
      <c r="B222" s="351" t="s">
        <v>16116</v>
      </c>
      <c r="C222" s="870" t="s">
        <v>16117</v>
      </c>
      <c r="D222" s="604"/>
      <c r="E222" s="604"/>
      <c r="F222" s="604"/>
      <c r="G222" s="1296"/>
      <c r="H222" s="605"/>
      <c r="I222" s="607"/>
      <c r="J222" s="646"/>
      <c r="K222" s="748"/>
      <c r="L222" s="748"/>
      <c r="M222" s="1296"/>
      <c r="N222" s="1314"/>
      <c r="O222" s="1318"/>
      <c r="P222" s="1316"/>
      <c r="Q222" s="1317"/>
      <c r="R222" s="1783"/>
      <c r="S222" s="1104"/>
      <c r="T222" s="807"/>
      <c r="U222" s="807"/>
      <c r="V222" s="807"/>
      <c r="W222" s="807"/>
      <c r="X222" s="1225"/>
      <c r="Y222" s="1306"/>
      <c r="Z222" s="1302" t="s">
        <v>4700</v>
      </c>
      <c r="AA222" s="1303" t="s">
        <v>163</v>
      </c>
      <c r="AB222" s="1311">
        <v>0.85</v>
      </c>
      <c r="AC222" s="1835"/>
      <c r="AD222" s="1220"/>
      <c r="AE222" s="1306"/>
      <c r="AF222" s="391">
        <f>ROUND(ROUND(ROUND(ROUND(ROUND(G200+K212,0)*Q200,0)*Y221,0)*AB222,0)-AD217,0)</f>
        <v>125</v>
      </c>
      <c r="AG222" s="268"/>
    </row>
    <row r="223" spans="1:33" ht="17.100000000000001" customHeight="1">
      <c r="A223" s="243">
        <v>63</v>
      </c>
      <c r="B223" s="351" t="s">
        <v>16118</v>
      </c>
      <c r="C223" s="870" t="s">
        <v>16119</v>
      </c>
      <c r="D223" s="646"/>
      <c r="E223" s="646"/>
      <c r="F223" s="604"/>
      <c r="G223" s="1296"/>
      <c r="H223" s="605"/>
      <c r="I223" s="607"/>
      <c r="J223" s="601"/>
      <c r="K223" s="602"/>
      <c r="L223" s="1319"/>
      <c r="M223" s="602"/>
      <c r="N223" s="1314"/>
      <c r="O223" s="1593" t="s">
        <v>9558</v>
      </c>
      <c r="P223" s="602"/>
      <c r="Q223" s="1286"/>
      <c r="R223" s="670"/>
      <c r="S223" s="670"/>
      <c r="T223" s="602"/>
      <c r="U223" s="602"/>
      <c r="V223" s="602"/>
      <c r="W223" s="602"/>
      <c r="X223" s="670"/>
      <c r="Y223" s="1320"/>
      <c r="Z223" s="1358"/>
      <c r="AA223" s="1215"/>
      <c r="AB223" s="1215"/>
      <c r="AC223" s="1215"/>
      <c r="AD223" s="1215"/>
      <c r="AE223" s="1294"/>
      <c r="AF223" s="391">
        <f>ROUND(G200*Q224,0)</f>
        <v>216</v>
      </c>
      <c r="AG223" s="268"/>
    </row>
    <row r="224" spans="1:33" ht="17.100000000000001" customHeight="1">
      <c r="A224" s="243">
        <v>63</v>
      </c>
      <c r="B224" s="351" t="s">
        <v>16120</v>
      </c>
      <c r="C224" s="870" t="s">
        <v>16121</v>
      </c>
      <c r="D224" s="646"/>
      <c r="E224" s="646"/>
      <c r="F224" s="637"/>
      <c r="G224" s="1328"/>
      <c r="H224" s="605"/>
      <c r="I224" s="744"/>
      <c r="J224" s="604"/>
      <c r="K224" s="605"/>
      <c r="L224" s="1321"/>
      <c r="M224" s="605"/>
      <c r="N224" s="1102"/>
      <c r="O224" s="1834"/>
      <c r="P224" s="1250" t="s">
        <v>163</v>
      </c>
      <c r="Q224" s="1291">
        <v>0.5</v>
      </c>
      <c r="R224" s="1225"/>
      <c r="S224" s="1225"/>
      <c r="T224" s="807"/>
      <c r="U224" s="807"/>
      <c r="V224" s="807"/>
      <c r="W224" s="807"/>
      <c r="X224" s="1225"/>
      <c r="Y224" s="1322"/>
      <c r="Z224" s="1233" t="s">
        <v>4700</v>
      </c>
      <c r="AA224" s="670" t="s">
        <v>163</v>
      </c>
      <c r="AB224" s="1293">
        <v>0.85</v>
      </c>
      <c r="AC224" s="1215"/>
      <c r="AD224" s="1215"/>
      <c r="AE224" s="1294"/>
      <c r="AF224" s="391">
        <f>ROUND(ROUND(G200*Q224,0)*AB224,0)</f>
        <v>184</v>
      </c>
      <c r="AG224" s="268"/>
    </row>
    <row r="225" spans="1:33" ht="17.100000000000001" customHeight="1">
      <c r="A225" s="243">
        <v>63</v>
      </c>
      <c r="B225" s="351" t="s">
        <v>16122</v>
      </c>
      <c r="C225" s="870" t="s">
        <v>16123</v>
      </c>
      <c r="D225" s="604"/>
      <c r="E225" s="604"/>
      <c r="F225" s="637"/>
      <c r="G225" s="638"/>
      <c r="H225" s="638"/>
      <c r="I225" s="744"/>
      <c r="J225" s="646"/>
      <c r="K225" s="748"/>
      <c r="L225" s="748"/>
      <c r="M225" s="1296"/>
      <c r="N225" s="1314"/>
      <c r="O225" s="1834"/>
      <c r="P225" s="1316"/>
      <c r="Q225" s="1317"/>
      <c r="R225" s="1749" t="s">
        <v>11559</v>
      </c>
      <c r="S225" s="1106" t="s">
        <v>162</v>
      </c>
      <c r="T225" s="602"/>
      <c r="U225" s="602"/>
      <c r="V225" s="602"/>
      <c r="W225" s="602"/>
      <c r="X225" s="670" t="s">
        <v>163</v>
      </c>
      <c r="Y225" s="1305">
        <v>0.7</v>
      </c>
      <c r="Z225" s="1360"/>
      <c r="AA225" s="1226"/>
      <c r="AB225" s="1226"/>
      <c r="AC225" s="1226"/>
      <c r="AD225" s="1226"/>
      <c r="AE225" s="1310"/>
      <c r="AF225" s="391">
        <f>ROUND(ROUND(G200*Q224,0)*Y225,0)</f>
        <v>151</v>
      </c>
      <c r="AG225" s="268"/>
    </row>
    <row r="226" spans="1:33" ht="17.100000000000001" customHeight="1">
      <c r="A226" s="243">
        <v>63</v>
      </c>
      <c r="B226" s="351" t="s">
        <v>16124</v>
      </c>
      <c r="C226" s="870" t="s">
        <v>16125</v>
      </c>
      <c r="D226" s="604"/>
      <c r="E226" s="604"/>
      <c r="F226" s="637"/>
      <c r="G226" s="638"/>
      <c r="H226" s="638"/>
      <c r="I226" s="744"/>
      <c r="J226" s="646"/>
      <c r="K226" s="748"/>
      <c r="L226" s="748"/>
      <c r="M226" s="1296"/>
      <c r="N226" s="1312"/>
      <c r="O226" s="1834"/>
      <c r="P226" s="1296"/>
      <c r="Q226" s="1297"/>
      <c r="R226" s="1843"/>
      <c r="S226" s="647"/>
      <c r="T226" s="807"/>
      <c r="U226" s="807"/>
      <c r="V226" s="807"/>
      <c r="W226" s="807"/>
      <c r="X226" s="1225"/>
      <c r="Y226" s="1306"/>
      <c r="Z226" s="1302" t="s">
        <v>4700</v>
      </c>
      <c r="AA226" s="1303" t="s">
        <v>163</v>
      </c>
      <c r="AB226" s="1304">
        <v>0.85</v>
      </c>
      <c r="AC226" s="1215"/>
      <c r="AD226" s="1215"/>
      <c r="AE226" s="1294"/>
      <c r="AF226" s="391">
        <f>ROUND(ROUND(ROUND(G200*Q224,0)*Y225,0)*AB226,0)</f>
        <v>128</v>
      </c>
      <c r="AG226" s="268"/>
    </row>
    <row r="227" spans="1:33" ht="17.100000000000001" customHeight="1">
      <c r="A227" s="243">
        <v>63</v>
      </c>
      <c r="B227" s="351" t="s">
        <v>16126</v>
      </c>
      <c r="C227" s="870" t="s">
        <v>16127</v>
      </c>
      <c r="D227" s="604"/>
      <c r="E227" s="604"/>
      <c r="F227" s="637"/>
      <c r="G227" s="638"/>
      <c r="H227" s="638"/>
      <c r="I227" s="744"/>
      <c r="J227" s="646"/>
      <c r="K227" s="748"/>
      <c r="L227" s="748"/>
      <c r="M227" s="1296"/>
      <c r="N227" s="1312"/>
      <c r="O227" s="1834"/>
      <c r="P227" s="1296"/>
      <c r="Q227" s="1297"/>
      <c r="R227" s="1843"/>
      <c r="S227" s="1106" t="s">
        <v>165</v>
      </c>
      <c r="T227" s="602"/>
      <c r="U227" s="602"/>
      <c r="V227" s="602"/>
      <c r="W227" s="602"/>
      <c r="X227" s="670" t="s">
        <v>163</v>
      </c>
      <c r="Y227" s="1305">
        <v>0.5</v>
      </c>
      <c r="Z227" s="1359"/>
      <c r="AA227" s="1220"/>
      <c r="AB227" s="1220"/>
      <c r="AC227" s="1220"/>
      <c r="AD227" s="1220"/>
      <c r="AE227" s="1306"/>
      <c r="AF227" s="391">
        <f>ROUND(ROUND(G200*Q224,0)*Y227,0)</f>
        <v>108</v>
      </c>
      <c r="AG227" s="268"/>
    </row>
    <row r="228" spans="1:33" ht="17.100000000000001" customHeight="1">
      <c r="A228" s="243">
        <v>63</v>
      </c>
      <c r="B228" s="351" t="s">
        <v>16128</v>
      </c>
      <c r="C228" s="870" t="s">
        <v>16129</v>
      </c>
      <c r="D228" s="604"/>
      <c r="E228" s="604"/>
      <c r="F228" s="637"/>
      <c r="G228" s="638"/>
      <c r="H228" s="638"/>
      <c r="I228" s="744"/>
      <c r="J228" s="646"/>
      <c r="K228" s="748"/>
      <c r="L228" s="748"/>
      <c r="M228" s="1296"/>
      <c r="N228" s="1312"/>
      <c r="O228" s="1307"/>
      <c r="P228" s="1296"/>
      <c r="Q228" s="1297"/>
      <c r="R228" s="1844"/>
      <c r="S228" s="647"/>
      <c r="T228" s="807"/>
      <c r="U228" s="807"/>
      <c r="V228" s="807"/>
      <c r="W228" s="807"/>
      <c r="X228" s="1225"/>
      <c r="Y228" s="1306"/>
      <c r="Z228" s="1302" t="s">
        <v>4700</v>
      </c>
      <c r="AA228" s="1303" t="s">
        <v>163</v>
      </c>
      <c r="AB228" s="1304">
        <v>0.85</v>
      </c>
      <c r="AC228" s="1215"/>
      <c r="AD228" s="1215"/>
      <c r="AE228" s="1294"/>
      <c r="AF228" s="391">
        <f>ROUND(ROUND(ROUND(G200*Q224,0)*Y227,0)*AB228,0)</f>
        <v>92</v>
      </c>
      <c r="AG228" s="268"/>
    </row>
    <row r="229" spans="1:33" ht="17.100000000000001" customHeight="1">
      <c r="A229" s="243">
        <v>63</v>
      </c>
      <c r="B229" s="351" t="s">
        <v>16130</v>
      </c>
      <c r="C229" s="870" t="s">
        <v>16131</v>
      </c>
      <c r="D229" s="604"/>
      <c r="E229" s="604"/>
      <c r="F229" s="637"/>
      <c r="G229" s="638"/>
      <c r="H229" s="638"/>
      <c r="I229" s="744"/>
      <c r="J229" s="646"/>
      <c r="K229" s="748"/>
      <c r="L229" s="748"/>
      <c r="M229" s="1296"/>
      <c r="N229" s="1312"/>
      <c r="O229" s="1307"/>
      <c r="P229" s="1296"/>
      <c r="Q229" s="1297"/>
      <c r="R229" s="641"/>
      <c r="S229" s="641"/>
      <c r="T229" s="602"/>
      <c r="U229" s="602"/>
      <c r="V229" s="602"/>
      <c r="W229" s="602"/>
      <c r="X229" s="670"/>
      <c r="Y229" s="1305"/>
      <c r="Z229" s="1358"/>
      <c r="AA229" s="1215"/>
      <c r="AB229" s="1294"/>
      <c r="AC229" s="1533" t="s">
        <v>167</v>
      </c>
      <c r="AD229" s="1250">
        <v>5</v>
      </c>
      <c r="AE229" s="1308" t="s">
        <v>168</v>
      </c>
      <c r="AF229" s="391">
        <f>ROUND(ROUND(G200*Q224,0)-AD229,0)</f>
        <v>211</v>
      </c>
      <c r="AG229" s="268"/>
    </row>
    <row r="230" spans="1:33" ht="17.100000000000001" customHeight="1">
      <c r="A230" s="243">
        <v>63</v>
      </c>
      <c r="B230" s="351" t="s">
        <v>16132</v>
      </c>
      <c r="C230" s="870" t="s">
        <v>16133</v>
      </c>
      <c r="D230" s="604"/>
      <c r="E230" s="604"/>
      <c r="F230" s="637"/>
      <c r="G230" s="638"/>
      <c r="H230" s="638"/>
      <c r="I230" s="744"/>
      <c r="J230" s="646"/>
      <c r="K230" s="748"/>
      <c r="L230" s="748"/>
      <c r="M230" s="1296"/>
      <c r="N230" s="1312"/>
      <c r="O230" s="1307"/>
      <c r="P230" s="1296"/>
      <c r="Q230" s="1297"/>
      <c r="R230" s="1104"/>
      <c r="S230" s="1104"/>
      <c r="T230" s="807"/>
      <c r="U230" s="807"/>
      <c r="V230" s="807"/>
      <c r="W230" s="807"/>
      <c r="X230" s="1225"/>
      <c r="Y230" s="1306"/>
      <c r="Z230" s="1233" t="s">
        <v>4700</v>
      </c>
      <c r="AA230" s="670" t="s">
        <v>163</v>
      </c>
      <c r="AB230" s="1309">
        <v>0.85</v>
      </c>
      <c r="AC230" s="1834"/>
      <c r="AD230" s="1250"/>
      <c r="AE230" s="1308"/>
      <c r="AF230" s="391">
        <f>ROUND(ROUND(ROUND(G200*Q224,0)*AB230,0)-AD229,0)</f>
        <v>179</v>
      </c>
      <c r="AG230" s="268"/>
    </row>
    <row r="231" spans="1:33" ht="17.100000000000001" customHeight="1">
      <c r="A231" s="243">
        <v>63</v>
      </c>
      <c r="B231" s="351" t="s">
        <v>16134</v>
      </c>
      <c r="C231" s="870" t="s">
        <v>16135</v>
      </c>
      <c r="D231" s="604"/>
      <c r="E231" s="604"/>
      <c r="F231" s="637"/>
      <c r="G231" s="638"/>
      <c r="H231" s="638"/>
      <c r="I231" s="744"/>
      <c r="J231" s="646"/>
      <c r="K231" s="748"/>
      <c r="L231" s="748"/>
      <c r="M231" s="1296"/>
      <c r="N231" s="1312"/>
      <c r="O231" s="1307"/>
      <c r="P231" s="1296"/>
      <c r="Q231" s="1297"/>
      <c r="R231" s="1749" t="s">
        <v>11559</v>
      </c>
      <c r="S231" s="1106" t="s">
        <v>162</v>
      </c>
      <c r="T231" s="602"/>
      <c r="U231" s="602"/>
      <c r="V231" s="602"/>
      <c r="W231" s="602"/>
      <c r="X231" s="670" t="s">
        <v>163</v>
      </c>
      <c r="Y231" s="1305">
        <v>0.7</v>
      </c>
      <c r="Z231" s="1360"/>
      <c r="AA231" s="1226"/>
      <c r="AB231" s="1310"/>
      <c r="AC231" s="1834"/>
      <c r="AD231" s="1242"/>
      <c r="AE231" s="1291"/>
      <c r="AF231" s="391">
        <f>ROUND(ROUND(ROUND(G200*Q224,0)*Y231,0)-AD229,0)</f>
        <v>146</v>
      </c>
      <c r="AG231" s="268"/>
    </row>
    <row r="232" spans="1:33" ht="17.100000000000001" customHeight="1">
      <c r="A232" s="243">
        <v>63</v>
      </c>
      <c r="B232" s="351" t="s">
        <v>16136</v>
      </c>
      <c r="C232" s="870" t="s">
        <v>16137</v>
      </c>
      <c r="D232" s="604"/>
      <c r="E232" s="604"/>
      <c r="F232" s="637"/>
      <c r="G232" s="638"/>
      <c r="H232" s="638"/>
      <c r="I232" s="744"/>
      <c r="J232" s="646"/>
      <c r="K232" s="748"/>
      <c r="L232" s="748"/>
      <c r="M232" s="1296"/>
      <c r="N232" s="1312"/>
      <c r="O232" s="1307"/>
      <c r="P232" s="1296"/>
      <c r="Q232" s="1297"/>
      <c r="R232" s="1843"/>
      <c r="S232" s="647"/>
      <c r="T232" s="807"/>
      <c r="U232" s="807"/>
      <c r="V232" s="807"/>
      <c r="W232" s="807"/>
      <c r="X232" s="1225"/>
      <c r="Y232" s="1306"/>
      <c r="Z232" s="1302" t="s">
        <v>4700</v>
      </c>
      <c r="AA232" s="1303" t="s">
        <v>163</v>
      </c>
      <c r="AB232" s="1311">
        <v>0.85</v>
      </c>
      <c r="AC232" s="1834"/>
      <c r="AD232" s="1242"/>
      <c r="AE232" s="1291"/>
      <c r="AF232" s="391">
        <f>ROUND(ROUND(ROUND(ROUND(G200*Q224,0)*Y231,0)*AB232,0)-AD229,0)</f>
        <v>123</v>
      </c>
      <c r="AG232" s="268"/>
    </row>
    <row r="233" spans="1:33" ht="17.100000000000001" customHeight="1">
      <c r="A233" s="243">
        <v>63</v>
      </c>
      <c r="B233" s="351" t="s">
        <v>16138</v>
      </c>
      <c r="C233" s="870" t="s">
        <v>16139</v>
      </c>
      <c r="D233" s="604"/>
      <c r="E233" s="604"/>
      <c r="F233" s="637"/>
      <c r="G233" s="638"/>
      <c r="H233" s="638"/>
      <c r="I233" s="744"/>
      <c r="J233" s="646"/>
      <c r="K233" s="748"/>
      <c r="L233" s="748"/>
      <c r="M233" s="1296"/>
      <c r="N233" s="1312"/>
      <c r="O233" s="1307"/>
      <c r="P233" s="1296"/>
      <c r="Q233" s="1297"/>
      <c r="R233" s="1843"/>
      <c r="S233" s="641" t="s">
        <v>165</v>
      </c>
      <c r="T233" s="602"/>
      <c r="U233" s="602"/>
      <c r="V233" s="602"/>
      <c r="W233" s="602"/>
      <c r="X233" s="670" t="s">
        <v>163</v>
      </c>
      <c r="Y233" s="1305">
        <v>0.5</v>
      </c>
      <c r="Z233" s="1359"/>
      <c r="AA233" s="1220"/>
      <c r="AB233" s="1306"/>
      <c r="AC233" s="1834"/>
      <c r="AD233" s="1242"/>
      <c r="AE233" s="1291"/>
      <c r="AF233" s="391">
        <f>ROUND(ROUND(ROUND(G200*Q224,0)*Y233,0)-AD229,0)</f>
        <v>103</v>
      </c>
      <c r="AG233" s="268"/>
    </row>
    <row r="234" spans="1:33" ht="17.100000000000001" customHeight="1">
      <c r="A234" s="243">
        <v>63</v>
      </c>
      <c r="B234" s="351" t="s">
        <v>16140</v>
      </c>
      <c r="C234" s="870" t="s">
        <v>16141</v>
      </c>
      <c r="D234" s="604"/>
      <c r="E234" s="604"/>
      <c r="F234" s="637"/>
      <c r="G234" s="638"/>
      <c r="H234" s="638"/>
      <c r="I234" s="744"/>
      <c r="J234" s="646"/>
      <c r="K234" s="748"/>
      <c r="L234" s="748"/>
      <c r="M234" s="1296"/>
      <c r="N234" s="1312"/>
      <c r="O234" s="1307"/>
      <c r="P234" s="1296"/>
      <c r="Q234" s="1297"/>
      <c r="R234" s="1844"/>
      <c r="S234" s="1104"/>
      <c r="T234" s="807"/>
      <c r="U234" s="807"/>
      <c r="V234" s="807"/>
      <c r="W234" s="807"/>
      <c r="X234" s="1225"/>
      <c r="Y234" s="1306"/>
      <c r="Z234" s="1302" t="s">
        <v>4700</v>
      </c>
      <c r="AA234" s="1303" t="s">
        <v>163</v>
      </c>
      <c r="AB234" s="1311">
        <v>0.85</v>
      </c>
      <c r="AC234" s="1835"/>
      <c r="AD234" s="1220"/>
      <c r="AE234" s="1306"/>
      <c r="AF234" s="391">
        <f>ROUND(ROUND(ROUND(ROUND(G200*Q224,0)*Y233,0)*AB234,0)-AD229,0)</f>
        <v>87</v>
      </c>
      <c r="AG234" s="268"/>
    </row>
    <row r="235" spans="1:33" ht="17.100000000000001" customHeight="1">
      <c r="A235" s="243">
        <v>63</v>
      </c>
      <c r="B235" s="351" t="s">
        <v>16142</v>
      </c>
      <c r="C235" s="870" t="s">
        <v>16143</v>
      </c>
      <c r="D235" s="604"/>
      <c r="E235" s="604"/>
      <c r="F235" s="604"/>
      <c r="G235" s="638"/>
      <c r="H235" s="638"/>
      <c r="I235" s="607"/>
      <c r="J235" s="1593" t="s">
        <v>5845</v>
      </c>
      <c r="K235" s="602"/>
      <c r="L235" s="1319"/>
      <c r="M235" s="602"/>
      <c r="N235" s="1102"/>
      <c r="O235" s="604"/>
      <c r="P235" s="605"/>
      <c r="Q235" s="607"/>
      <c r="R235" s="670"/>
      <c r="S235" s="670"/>
      <c r="T235" s="602"/>
      <c r="U235" s="602"/>
      <c r="V235" s="602"/>
      <c r="W235" s="602"/>
      <c r="X235" s="670"/>
      <c r="Y235" s="1320"/>
      <c r="Z235" s="1358"/>
      <c r="AA235" s="1215"/>
      <c r="AB235" s="1215"/>
      <c r="AC235" s="1215"/>
      <c r="AD235" s="1215"/>
      <c r="AE235" s="1294"/>
      <c r="AF235" s="391">
        <f>ROUND(ROUND(G200+K236,0)*Q224,0)</f>
        <v>219</v>
      </c>
      <c r="AG235" s="268"/>
    </row>
    <row r="236" spans="1:33" ht="17.100000000000001" customHeight="1">
      <c r="A236" s="243">
        <v>63</v>
      </c>
      <c r="B236" s="351" t="s">
        <v>16144</v>
      </c>
      <c r="C236" s="870" t="s">
        <v>16145</v>
      </c>
      <c r="D236" s="604"/>
      <c r="E236" s="604"/>
      <c r="F236" s="604"/>
      <c r="G236" s="1328"/>
      <c r="H236" s="605"/>
      <c r="I236" s="607"/>
      <c r="J236" s="1834"/>
      <c r="K236" s="605">
        <v>6</v>
      </c>
      <c r="L236" s="1321" t="s">
        <v>16</v>
      </c>
      <c r="M236" s="605"/>
      <c r="N236" s="1102"/>
      <c r="O236" s="604"/>
      <c r="P236" s="605"/>
      <c r="Q236" s="607"/>
      <c r="R236" s="1225"/>
      <c r="S236" s="1225"/>
      <c r="T236" s="807"/>
      <c r="U236" s="807"/>
      <c r="V236" s="807"/>
      <c r="W236" s="807"/>
      <c r="X236" s="1225"/>
      <c r="Y236" s="1322"/>
      <c r="Z236" s="1233" t="s">
        <v>4700</v>
      </c>
      <c r="AA236" s="670" t="s">
        <v>163</v>
      </c>
      <c r="AB236" s="1293">
        <v>0.85</v>
      </c>
      <c r="AC236" s="1215"/>
      <c r="AD236" s="1215"/>
      <c r="AE236" s="1294"/>
      <c r="AF236" s="391">
        <f>ROUND(ROUND(ROUND(G200+K236,0)*Q224,0)*AB236,0)</f>
        <v>186</v>
      </c>
      <c r="AG236" s="268"/>
    </row>
    <row r="237" spans="1:33" ht="17.100000000000001" customHeight="1">
      <c r="A237" s="243">
        <v>63</v>
      </c>
      <c r="B237" s="351" t="s">
        <v>16146</v>
      </c>
      <c r="C237" s="870" t="s">
        <v>16147</v>
      </c>
      <c r="D237" s="604"/>
      <c r="E237" s="604"/>
      <c r="F237" s="604"/>
      <c r="G237" s="1296"/>
      <c r="H237" s="605"/>
      <c r="I237" s="607"/>
      <c r="J237" s="1834"/>
      <c r="K237" s="748"/>
      <c r="L237" s="748"/>
      <c r="M237" s="1296"/>
      <c r="N237" s="1312"/>
      <c r="O237" s="1307"/>
      <c r="P237" s="1296"/>
      <c r="Q237" s="1297"/>
      <c r="R237" s="1749" t="s">
        <v>11559</v>
      </c>
      <c r="S237" s="1106" t="s">
        <v>162</v>
      </c>
      <c r="T237" s="602"/>
      <c r="U237" s="602"/>
      <c r="V237" s="602"/>
      <c r="W237" s="602"/>
      <c r="X237" s="670" t="s">
        <v>163</v>
      </c>
      <c r="Y237" s="1305">
        <v>0.7</v>
      </c>
      <c r="Z237" s="1360"/>
      <c r="AA237" s="1226"/>
      <c r="AB237" s="1226"/>
      <c r="AC237" s="1226"/>
      <c r="AD237" s="1226"/>
      <c r="AE237" s="1310"/>
      <c r="AF237" s="391">
        <f>ROUND(ROUND(ROUND(G200+K236,0)*Q224,0)*Y237,0)</f>
        <v>153</v>
      </c>
      <c r="AG237" s="268"/>
    </row>
    <row r="238" spans="1:33" ht="17.100000000000001" customHeight="1">
      <c r="A238" s="243">
        <v>63</v>
      </c>
      <c r="B238" s="351" t="s">
        <v>16148</v>
      </c>
      <c r="C238" s="870" t="s">
        <v>16149</v>
      </c>
      <c r="D238" s="604"/>
      <c r="E238" s="604"/>
      <c r="F238" s="604"/>
      <c r="G238" s="1296"/>
      <c r="H238" s="605"/>
      <c r="I238" s="607"/>
      <c r="J238" s="1834"/>
      <c r="K238" s="748"/>
      <c r="L238" s="748"/>
      <c r="M238" s="1296"/>
      <c r="N238" s="1312"/>
      <c r="O238" s="1307"/>
      <c r="P238" s="1296"/>
      <c r="Q238" s="1297"/>
      <c r="R238" s="1843"/>
      <c r="S238" s="647"/>
      <c r="T238" s="807"/>
      <c r="U238" s="807"/>
      <c r="V238" s="807"/>
      <c r="W238" s="807"/>
      <c r="X238" s="1225"/>
      <c r="Y238" s="1306"/>
      <c r="Z238" s="1302" t="s">
        <v>4700</v>
      </c>
      <c r="AA238" s="1303" t="s">
        <v>163</v>
      </c>
      <c r="AB238" s="1304">
        <v>0.85</v>
      </c>
      <c r="AC238" s="1215"/>
      <c r="AD238" s="1215"/>
      <c r="AE238" s="1294"/>
      <c r="AF238" s="391">
        <f>ROUND(ROUND(ROUND(ROUND(G200+K236,0)*Q224,0)*Y237,0)*AB238,0)</f>
        <v>130</v>
      </c>
      <c r="AG238" s="268"/>
    </row>
    <row r="239" spans="1:33" ht="17.100000000000001" customHeight="1">
      <c r="A239" s="243">
        <v>63</v>
      </c>
      <c r="B239" s="351" t="s">
        <v>16150</v>
      </c>
      <c r="C239" s="870" t="s">
        <v>16151</v>
      </c>
      <c r="D239" s="604"/>
      <c r="E239" s="604"/>
      <c r="F239" s="604"/>
      <c r="G239" s="1296"/>
      <c r="H239" s="605"/>
      <c r="I239" s="607"/>
      <c r="J239" s="1834"/>
      <c r="K239" s="748"/>
      <c r="L239" s="748"/>
      <c r="M239" s="1296"/>
      <c r="N239" s="1312"/>
      <c r="O239" s="1307"/>
      <c r="P239" s="1296"/>
      <c r="Q239" s="1297"/>
      <c r="R239" s="1843"/>
      <c r="S239" s="1106" t="s">
        <v>165</v>
      </c>
      <c r="T239" s="602"/>
      <c r="U239" s="602"/>
      <c r="V239" s="602"/>
      <c r="W239" s="602"/>
      <c r="X239" s="670" t="s">
        <v>163</v>
      </c>
      <c r="Y239" s="1305">
        <v>0.5</v>
      </c>
      <c r="Z239" s="1359"/>
      <c r="AA239" s="1220"/>
      <c r="AB239" s="1220"/>
      <c r="AC239" s="1220"/>
      <c r="AD239" s="1220"/>
      <c r="AE239" s="1306"/>
      <c r="AF239" s="391">
        <f>ROUND(ROUND(ROUND(G200+K236,0)*Q224,0)*Y239,0)</f>
        <v>110</v>
      </c>
      <c r="AG239" s="268"/>
    </row>
    <row r="240" spans="1:33" ht="17.100000000000001" customHeight="1">
      <c r="A240" s="243">
        <v>63</v>
      </c>
      <c r="B240" s="351" t="s">
        <v>16152</v>
      </c>
      <c r="C240" s="870" t="s">
        <v>16153</v>
      </c>
      <c r="D240" s="604"/>
      <c r="E240" s="604"/>
      <c r="F240" s="604"/>
      <c r="G240" s="1296"/>
      <c r="H240" s="605"/>
      <c r="I240" s="607"/>
      <c r="J240" s="1834"/>
      <c r="K240" s="748"/>
      <c r="L240" s="748"/>
      <c r="M240" s="1296"/>
      <c r="N240" s="1312"/>
      <c r="O240" s="1307"/>
      <c r="P240" s="1296"/>
      <c r="Q240" s="1297"/>
      <c r="R240" s="1844"/>
      <c r="S240" s="647"/>
      <c r="T240" s="807"/>
      <c r="U240" s="807"/>
      <c r="V240" s="807"/>
      <c r="W240" s="807"/>
      <c r="X240" s="1225"/>
      <c r="Y240" s="1306"/>
      <c r="Z240" s="1302" t="s">
        <v>4700</v>
      </c>
      <c r="AA240" s="1303" t="s">
        <v>163</v>
      </c>
      <c r="AB240" s="1304">
        <v>0.85</v>
      </c>
      <c r="AC240" s="1215"/>
      <c r="AD240" s="1215"/>
      <c r="AE240" s="1294"/>
      <c r="AF240" s="391">
        <f>ROUND(ROUND(ROUND(ROUND(G200+K236,0)*Q224,0)*Y239,0)*AB240,0)</f>
        <v>94</v>
      </c>
      <c r="AG240" s="268"/>
    </row>
    <row r="241" spans="1:33" ht="17.100000000000001" customHeight="1">
      <c r="A241" s="243">
        <v>63</v>
      </c>
      <c r="B241" s="351" t="s">
        <v>16154</v>
      </c>
      <c r="C241" s="870" t="s">
        <v>16155</v>
      </c>
      <c r="D241" s="604"/>
      <c r="E241" s="604"/>
      <c r="F241" s="604"/>
      <c r="G241" s="1296"/>
      <c r="H241" s="605"/>
      <c r="I241" s="607"/>
      <c r="J241" s="646"/>
      <c r="K241" s="748"/>
      <c r="L241" s="748"/>
      <c r="M241" s="1296"/>
      <c r="N241" s="1312"/>
      <c r="O241" s="1307"/>
      <c r="P241" s="1296"/>
      <c r="Q241" s="1297"/>
      <c r="R241" s="641"/>
      <c r="S241" s="641"/>
      <c r="T241" s="602"/>
      <c r="U241" s="602"/>
      <c r="V241" s="602"/>
      <c r="W241" s="602"/>
      <c r="X241" s="670"/>
      <c r="Y241" s="1305"/>
      <c r="Z241" s="1358"/>
      <c r="AA241" s="1215"/>
      <c r="AB241" s="1294"/>
      <c r="AC241" s="1533" t="s">
        <v>167</v>
      </c>
      <c r="AD241" s="1250">
        <v>5</v>
      </c>
      <c r="AE241" s="1308" t="s">
        <v>168</v>
      </c>
      <c r="AF241" s="391">
        <f>ROUND(ROUND(ROUND(G200+K236,0)*Q224,0)-AD241,0)</f>
        <v>214</v>
      </c>
      <c r="AG241" s="268"/>
    </row>
    <row r="242" spans="1:33" ht="17.100000000000001" customHeight="1">
      <c r="A242" s="243">
        <v>63</v>
      </c>
      <c r="B242" s="351" t="s">
        <v>16156</v>
      </c>
      <c r="C242" s="870" t="s">
        <v>16157</v>
      </c>
      <c r="D242" s="604"/>
      <c r="E242" s="604"/>
      <c r="F242" s="604"/>
      <c r="G242" s="1296"/>
      <c r="H242" s="605"/>
      <c r="I242" s="607"/>
      <c r="J242" s="646"/>
      <c r="K242" s="748"/>
      <c r="L242" s="748"/>
      <c r="M242" s="1296"/>
      <c r="N242" s="1312"/>
      <c r="O242" s="1307"/>
      <c r="P242" s="1296"/>
      <c r="Q242" s="1297"/>
      <c r="R242" s="1104"/>
      <c r="S242" s="1104"/>
      <c r="T242" s="807"/>
      <c r="U242" s="807"/>
      <c r="V242" s="807"/>
      <c r="W242" s="807"/>
      <c r="X242" s="1225"/>
      <c r="Y242" s="1306"/>
      <c r="Z242" s="1233" t="s">
        <v>4700</v>
      </c>
      <c r="AA242" s="670" t="s">
        <v>163</v>
      </c>
      <c r="AB242" s="1309">
        <v>0.85</v>
      </c>
      <c r="AC242" s="1834"/>
      <c r="AD242" s="1250"/>
      <c r="AE242" s="1308"/>
      <c r="AF242" s="391">
        <f>ROUND(ROUND(ROUND(ROUND(G200+K236,0)*Q224,0)*AB242,0)-AD241,0)</f>
        <v>181</v>
      </c>
      <c r="AG242" s="268"/>
    </row>
    <row r="243" spans="1:33" ht="17.100000000000001" customHeight="1">
      <c r="A243" s="243">
        <v>63</v>
      </c>
      <c r="B243" s="351" t="s">
        <v>16158</v>
      </c>
      <c r="C243" s="870" t="s">
        <v>16159</v>
      </c>
      <c r="D243" s="604"/>
      <c r="E243" s="604"/>
      <c r="F243" s="604"/>
      <c r="G243" s="1296"/>
      <c r="H243" s="605"/>
      <c r="I243" s="607"/>
      <c r="J243" s="646"/>
      <c r="K243" s="748"/>
      <c r="L243" s="748"/>
      <c r="M243" s="1296"/>
      <c r="N243" s="1312"/>
      <c r="O243" s="1307"/>
      <c r="P243" s="1296"/>
      <c r="Q243" s="1297"/>
      <c r="R243" s="1749" t="s">
        <v>11559</v>
      </c>
      <c r="S243" s="1106" t="s">
        <v>162</v>
      </c>
      <c r="T243" s="602"/>
      <c r="U243" s="602"/>
      <c r="V243" s="602"/>
      <c r="W243" s="602"/>
      <c r="X243" s="670" t="s">
        <v>163</v>
      </c>
      <c r="Y243" s="1305">
        <v>0.7</v>
      </c>
      <c r="Z243" s="1360"/>
      <c r="AA243" s="1226"/>
      <c r="AB243" s="1310"/>
      <c r="AC243" s="1834"/>
      <c r="AD243" s="1242"/>
      <c r="AE243" s="1291"/>
      <c r="AF243" s="391">
        <f>ROUND(ROUND(ROUND(ROUND(G200+K236,0)*Q224,0)*Y243,0)-AD241,0)</f>
        <v>148</v>
      </c>
      <c r="AG243" s="268"/>
    </row>
    <row r="244" spans="1:33" ht="17.100000000000001" customHeight="1">
      <c r="A244" s="243">
        <v>63</v>
      </c>
      <c r="B244" s="351" t="s">
        <v>16160</v>
      </c>
      <c r="C244" s="870" t="s">
        <v>16161</v>
      </c>
      <c r="D244" s="604"/>
      <c r="E244" s="604"/>
      <c r="F244" s="604"/>
      <c r="G244" s="1296"/>
      <c r="H244" s="605"/>
      <c r="I244" s="607"/>
      <c r="J244" s="646"/>
      <c r="K244" s="748"/>
      <c r="L244" s="748"/>
      <c r="M244" s="1296"/>
      <c r="N244" s="1312"/>
      <c r="O244" s="1307"/>
      <c r="P244" s="1296"/>
      <c r="Q244" s="1297"/>
      <c r="R244" s="1843"/>
      <c r="S244" s="647"/>
      <c r="T244" s="807"/>
      <c r="U244" s="807"/>
      <c r="V244" s="807"/>
      <c r="W244" s="807"/>
      <c r="X244" s="1225"/>
      <c r="Y244" s="1306"/>
      <c r="Z244" s="1302" t="s">
        <v>4700</v>
      </c>
      <c r="AA244" s="1303" t="s">
        <v>163</v>
      </c>
      <c r="AB244" s="1311">
        <v>0.85</v>
      </c>
      <c r="AC244" s="1834"/>
      <c r="AD244" s="1242"/>
      <c r="AE244" s="1291"/>
      <c r="AF244" s="391">
        <f>ROUND(ROUND(ROUND(ROUND(ROUND(G200+K236,0)*Q224,0)*Y243,0)*AB244,0)-AD241,0)</f>
        <v>125</v>
      </c>
      <c r="AG244" s="268"/>
    </row>
    <row r="245" spans="1:33" ht="17.100000000000001" customHeight="1">
      <c r="A245" s="243">
        <v>63</v>
      </c>
      <c r="B245" s="351" t="s">
        <v>16162</v>
      </c>
      <c r="C245" s="870" t="s">
        <v>16163</v>
      </c>
      <c r="D245" s="604"/>
      <c r="E245" s="604"/>
      <c r="F245" s="604"/>
      <c r="G245" s="1296"/>
      <c r="H245" s="605"/>
      <c r="I245" s="607"/>
      <c r="J245" s="646"/>
      <c r="K245" s="748"/>
      <c r="L245" s="748"/>
      <c r="M245" s="1296"/>
      <c r="N245" s="1312"/>
      <c r="O245" s="1307"/>
      <c r="P245" s="1296"/>
      <c r="Q245" s="1297"/>
      <c r="R245" s="1843"/>
      <c r="S245" s="641" t="s">
        <v>165</v>
      </c>
      <c r="T245" s="602"/>
      <c r="U245" s="602"/>
      <c r="V245" s="602"/>
      <c r="W245" s="602"/>
      <c r="X245" s="670" t="s">
        <v>163</v>
      </c>
      <c r="Y245" s="1305">
        <v>0.5</v>
      </c>
      <c r="Z245" s="1359"/>
      <c r="AA245" s="1220"/>
      <c r="AB245" s="1306"/>
      <c r="AC245" s="1834"/>
      <c r="AD245" s="1242"/>
      <c r="AE245" s="1291"/>
      <c r="AF245" s="391">
        <f>ROUND(ROUND(ROUND(ROUND(G200+K236,0)*Q224,0)*Y245,0)-AD241,0)</f>
        <v>105</v>
      </c>
      <c r="AG245" s="268"/>
    </row>
    <row r="246" spans="1:33" ht="17.100000000000001" customHeight="1">
      <c r="A246" s="243">
        <v>63</v>
      </c>
      <c r="B246" s="351" t="s">
        <v>16164</v>
      </c>
      <c r="C246" s="870" t="s">
        <v>16165</v>
      </c>
      <c r="D246" s="604"/>
      <c r="E246" s="604"/>
      <c r="F246" s="806"/>
      <c r="G246" s="1329"/>
      <c r="H246" s="807"/>
      <c r="I246" s="1158"/>
      <c r="J246" s="646"/>
      <c r="K246" s="748"/>
      <c r="L246" s="748"/>
      <c r="M246" s="1296"/>
      <c r="N246" s="1314"/>
      <c r="O246" s="1318"/>
      <c r="P246" s="1316"/>
      <c r="Q246" s="1317"/>
      <c r="R246" s="1844"/>
      <c r="S246" s="1104"/>
      <c r="T246" s="807"/>
      <c r="U246" s="807"/>
      <c r="V246" s="807"/>
      <c r="W246" s="807"/>
      <c r="X246" s="1225"/>
      <c r="Y246" s="1306"/>
      <c r="Z246" s="1302" t="s">
        <v>4700</v>
      </c>
      <c r="AA246" s="1303" t="s">
        <v>163</v>
      </c>
      <c r="AB246" s="1311">
        <v>0.85</v>
      </c>
      <c r="AC246" s="1835"/>
      <c r="AD246" s="1220"/>
      <c r="AE246" s="1306"/>
      <c r="AF246" s="391">
        <f>ROUND(ROUND(ROUND(ROUND(ROUND(G200+K236,0)*Q224,0)*Y245,0)*AB246,0)-AD241,0)</f>
        <v>89</v>
      </c>
      <c r="AG246" s="268"/>
    </row>
    <row r="247" spans="1:33" ht="17.100000000000001" customHeight="1">
      <c r="A247" s="243">
        <v>63</v>
      </c>
      <c r="B247" s="351" t="s">
        <v>16166</v>
      </c>
      <c r="C247" s="870" t="s">
        <v>16167</v>
      </c>
      <c r="D247" s="604"/>
      <c r="E247" s="604"/>
      <c r="F247" s="1580" t="s">
        <v>11607</v>
      </c>
      <c r="G247" s="633"/>
      <c r="H247" s="633"/>
      <c r="I247" s="1095"/>
      <c r="J247" s="601"/>
      <c r="K247" s="602"/>
      <c r="L247" s="1319"/>
      <c r="M247" s="602"/>
      <c r="N247" s="1606" t="s">
        <v>9631</v>
      </c>
      <c r="O247" s="1593" t="s">
        <v>9632</v>
      </c>
      <c r="P247" s="602"/>
      <c r="Q247" s="1286"/>
      <c r="R247" s="670"/>
      <c r="S247" s="670"/>
      <c r="T247" s="602"/>
      <c r="U247" s="602"/>
      <c r="V247" s="602"/>
      <c r="W247" s="602"/>
      <c r="X247" s="670"/>
      <c r="Y247" s="1320"/>
      <c r="Z247" s="1358"/>
      <c r="AA247" s="1215"/>
      <c r="AB247" s="1215"/>
      <c r="AC247" s="1215"/>
      <c r="AD247" s="1215"/>
      <c r="AE247" s="1294"/>
      <c r="AF247" s="391">
        <f>ROUND(G248*Q248,0)</f>
        <v>227</v>
      </c>
      <c r="AG247" s="268"/>
    </row>
    <row r="248" spans="1:33" ht="17.100000000000001" customHeight="1">
      <c r="A248" s="243">
        <v>63</v>
      </c>
      <c r="B248" s="351" t="s">
        <v>16168</v>
      </c>
      <c r="C248" s="870" t="s">
        <v>16169</v>
      </c>
      <c r="D248" s="604"/>
      <c r="E248" s="604"/>
      <c r="F248" s="1845"/>
      <c r="G248" s="1328">
        <v>324</v>
      </c>
      <c r="H248" s="605" t="s">
        <v>18</v>
      </c>
      <c r="I248" s="744"/>
      <c r="J248" s="604"/>
      <c r="K248" s="605"/>
      <c r="L248" s="1321"/>
      <c r="M248" s="605"/>
      <c r="N248" s="1837"/>
      <c r="O248" s="1834"/>
      <c r="P248" s="1250" t="s">
        <v>163</v>
      </c>
      <c r="Q248" s="1291">
        <v>0.7</v>
      </c>
      <c r="R248" s="1225"/>
      <c r="S248" s="1225"/>
      <c r="T248" s="807"/>
      <c r="U248" s="807"/>
      <c r="V248" s="807"/>
      <c r="W248" s="807"/>
      <c r="X248" s="1225"/>
      <c r="Y248" s="1322"/>
      <c r="Z248" s="1233" t="s">
        <v>4700</v>
      </c>
      <c r="AA248" s="670" t="s">
        <v>163</v>
      </c>
      <c r="AB248" s="1293">
        <v>0.85</v>
      </c>
      <c r="AC248" s="1215"/>
      <c r="AD248" s="1215"/>
      <c r="AE248" s="1294"/>
      <c r="AF248" s="391">
        <f>ROUND(ROUND(G248*Q248,0)*AB248,0)</f>
        <v>193</v>
      </c>
      <c r="AG248" s="268"/>
    </row>
    <row r="249" spans="1:33" ht="17.100000000000001" customHeight="1">
      <c r="A249" s="243">
        <v>63</v>
      </c>
      <c r="B249" s="351" t="s">
        <v>16170</v>
      </c>
      <c r="C249" s="870" t="s">
        <v>16171</v>
      </c>
      <c r="D249" s="604"/>
      <c r="E249" s="604"/>
      <c r="F249" s="1845"/>
      <c r="G249" s="638"/>
      <c r="H249" s="638"/>
      <c r="I249" s="744"/>
      <c r="J249" s="646"/>
      <c r="K249" s="748"/>
      <c r="L249" s="748"/>
      <c r="M249" s="1296"/>
      <c r="N249" s="1837"/>
      <c r="O249" s="1834"/>
      <c r="P249" s="1296"/>
      <c r="Q249" s="1297"/>
      <c r="R249" s="1749" t="s">
        <v>11559</v>
      </c>
      <c r="S249" s="1106" t="s">
        <v>162</v>
      </c>
      <c r="T249" s="602"/>
      <c r="U249" s="602"/>
      <c r="V249" s="602"/>
      <c r="W249" s="602"/>
      <c r="X249" s="670" t="s">
        <v>163</v>
      </c>
      <c r="Y249" s="1305">
        <v>0.7</v>
      </c>
      <c r="Z249" s="1360"/>
      <c r="AA249" s="1226"/>
      <c r="AB249" s="1226"/>
      <c r="AC249" s="1226"/>
      <c r="AD249" s="1226"/>
      <c r="AE249" s="1310"/>
      <c r="AF249" s="391">
        <f>ROUND(ROUND(G248*Q248,0)*Y249,0)</f>
        <v>159</v>
      </c>
      <c r="AG249" s="268"/>
    </row>
    <row r="250" spans="1:33" ht="17.100000000000001" customHeight="1">
      <c r="A250" s="243">
        <v>63</v>
      </c>
      <c r="B250" s="351" t="s">
        <v>16172</v>
      </c>
      <c r="C250" s="870" t="s">
        <v>16173</v>
      </c>
      <c r="D250" s="604"/>
      <c r="E250" s="604"/>
      <c r="F250" s="1845"/>
      <c r="G250" s="638"/>
      <c r="H250" s="638"/>
      <c r="I250" s="744"/>
      <c r="J250" s="646"/>
      <c r="K250" s="748"/>
      <c r="L250" s="748"/>
      <c r="M250" s="1296"/>
      <c r="N250" s="1837"/>
      <c r="O250" s="1834"/>
      <c r="P250" s="1296"/>
      <c r="Q250" s="1297"/>
      <c r="R250" s="1843"/>
      <c r="S250" s="647"/>
      <c r="T250" s="807"/>
      <c r="U250" s="807"/>
      <c r="V250" s="807"/>
      <c r="W250" s="807"/>
      <c r="X250" s="1225"/>
      <c r="Y250" s="1306"/>
      <c r="Z250" s="1302" t="s">
        <v>4700</v>
      </c>
      <c r="AA250" s="1303" t="s">
        <v>163</v>
      </c>
      <c r="AB250" s="1304">
        <v>0.85</v>
      </c>
      <c r="AC250" s="1215"/>
      <c r="AD250" s="1215"/>
      <c r="AE250" s="1294"/>
      <c r="AF250" s="391">
        <f>ROUND(ROUND(ROUND(G248*Q248,0)*Y249,0)*AB250,0)</f>
        <v>135</v>
      </c>
      <c r="AG250" s="268"/>
    </row>
    <row r="251" spans="1:33" ht="17.100000000000001" customHeight="1">
      <c r="A251" s="243">
        <v>63</v>
      </c>
      <c r="B251" s="351" t="s">
        <v>16174</v>
      </c>
      <c r="C251" s="870" t="s">
        <v>16175</v>
      </c>
      <c r="D251" s="604"/>
      <c r="E251" s="604"/>
      <c r="F251" s="1845"/>
      <c r="G251" s="638"/>
      <c r="H251" s="638"/>
      <c r="I251" s="744"/>
      <c r="J251" s="646"/>
      <c r="K251" s="748"/>
      <c r="L251" s="748"/>
      <c r="M251" s="1296"/>
      <c r="N251" s="1837"/>
      <c r="O251" s="1834"/>
      <c r="P251" s="1296"/>
      <c r="Q251" s="1297"/>
      <c r="R251" s="1843"/>
      <c r="S251" s="1106" t="s">
        <v>165</v>
      </c>
      <c r="T251" s="602"/>
      <c r="U251" s="602"/>
      <c r="V251" s="602"/>
      <c r="W251" s="602"/>
      <c r="X251" s="670" t="s">
        <v>163</v>
      </c>
      <c r="Y251" s="1305">
        <v>0.5</v>
      </c>
      <c r="Z251" s="1359"/>
      <c r="AA251" s="1220"/>
      <c r="AB251" s="1220"/>
      <c r="AC251" s="1220"/>
      <c r="AD251" s="1220"/>
      <c r="AE251" s="1306"/>
      <c r="AF251" s="391">
        <f>ROUND(ROUND(G248*Q248,0)*Y251,0)</f>
        <v>114</v>
      </c>
      <c r="AG251" s="268"/>
    </row>
    <row r="252" spans="1:33" ht="17.100000000000001" customHeight="1">
      <c r="A252" s="243">
        <v>63</v>
      </c>
      <c r="B252" s="351" t="s">
        <v>16176</v>
      </c>
      <c r="C252" s="870" t="s">
        <v>16177</v>
      </c>
      <c r="D252" s="604"/>
      <c r="E252" s="604"/>
      <c r="F252" s="637"/>
      <c r="G252" s="638"/>
      <c r="H252" s="638"/>
      <c r="I252" s="744"/>
      <c r="J252" s="646"/>
      <c r="K252" s="748"/>
      <c r="L252" s="748"/>
      <c r="M252" s="1296"/>
      <c r="N252" s="1837"/>
      <c r="O252" s="1834"/>
      <c r="P252" s="1296"/>
      <c r="Q252" s="1297"/>
      <c r="R252" s="1844"/>
      <c r="S252" s="647"/>
      <c r="T252" s="807"/>
      <c r="U252" s="807"/>
      <c r="V252" s="807"/>
      <c r="W252" s="807"/>
      <c r="X252" s="1225"/>
      <c r="Y252" s="1306"/>
      <c r="Z252" s="1302" t="s">
        <v>4700</v>
      </c>
      <c r="AA252" s="1303" t="s">
        <v>163</v>
      </c>
      <c r="AB252" s="1304">
        <v>0.85</v>
      </c>
      <c r="AC252" s="1215"/>
      <c r="AD252" s="1215"/>
      <c r="AE252" s="1294"/>
      <c r="AF252" s="391">
        <f>ROUND(ROUND(ROUND(G248*Q248,0)*Y251,0)*AB252,0)</f>
        <v>97</v>
      </c>
      <c r="AG252" s="268"/>
    </row>
    <row r="253" spans="1:33" ht="17.100000000000001" customHeight="1">
      <c r="A253" s="243">
        <v>63</v>
      </c>
      <c r="B253" s="351" t="s">
        <v>16178</v>
      </c>
      <c r="C253" s="870" t="s">
        <v>16179</v>
      </c>
      <c r="D253" s="604"/>
      <c r="E253" s="604"/>
      <c r="F253" s="637"/>
      <c r="G253" s="638"/>
      <c r="H253" s="638"/>
      <c r="I253" s="744"/>
      <c r="J253" s="646"/>
      <c r="K253" s="748"/>
      <c r="L253" s="748"/>
      <c r="M253" s="1296"/>
      <c r="N253" s="1837"/>
      <c r="O253" s="1834"/>
      <c r="P253" s="1296"/>
      <c r="Q253" s="1297"/>
      <c r="R253" s="641"/>
      <c r="S253" s="641"/>
      <c r="T253" s="602"/>
      <c r="U253" s="602"/>
      <c r="V253" s="602"/>
      <c r="W253" s="602"/>
      <c r="X253" s="670"/>
      <c r="Y253" s="1305"/>
      <c r="Z253" s="1358"/>
      <c r="AA253" s="1215"/>
      <c r="AB253" s="1294"/>
      <c r="AC253" s="1533" t="s">
        <v>167</v>
      </c>
      <c r="AD253" s="1250">
        <v>5</v>
      </c>
      <c r="AE253" s="1308" t="s">
        <v>168</v>
      </c>
      <c r="AF253" s="391">
        <f>ROUND(ROUND(G248*Q248,0)-AD253,0)</f>
        <v>222</v>
      </c>
      <c r="AG253" s="268"/>
    </row>
    <row r="254" spans="1:33" ht="17.100000000000001" customHeight="1">
      <c r="A254" s="243">
        <v>63</v>
      </c>
      <c r="B254" s="351" t="s">
        <v>16180</v>
      </c>
      <c r="C254" s="870" t="s">
        <v>16181</v>
      </c>
      <c r="D254" s="604"/>
      <c r="E254" s="604"/>
      <c r="F254" s="637"/>
      <c r="G254" s="638"/>
      <c r="H254" s="638"/>
      <c r="I254" s="744"/>
      <c r="J254" s="646"/>
      <c r="K254" s="748"/>
      <c r="L254" s="748"/>
      <c r="M254" s="1296"/>
      <c r="N254" s="1837"/>
      <c r="O254" s="1834"/>
      <c r="P254" s="1296"/>
      <c r="Q254" s="1297"/>
      <c r="R254" s="1104"/>
      <c r="S254" s="1104"/>
      <c r="T254" s="807"/>
      <c r="U254" s="807"/>
      <c r="V254" s="807"/>
      <c r="W254" s="807"/>
      <c r="X254" s="1225"/>
      <c r="Y254" s="1306"/>
      <c r="Z254" s="1233" t="s">
        <v>4700</v>
      </c>
      <c r="AA254" s="670" t="s">
        <v>163</v>
      </c>
      <c r="AB254" s="1309">
        <v>0.85</v>
      </c>
      <c r="AC254" s="1834"/>
      <c r="AD254" s="1250"/>
      <c r="AE254" s="1308"/>
      <c r="AF254" s="391">
        <f>ROUND(ROUND(ROUND(G248*Q248,0)*AB254,0)-AD253,0)</f>
        <v>188</v>
      </c>
      <c r="AG254" s="268"/>
    </row>
    <row r="255" spans="1:33" ht="17.100000000000001" customHeight="1">
      <c r="A255" s="243">
        <v>63</v>
      </c>
      <c r="B255" s="351" t="s">
        <v>16182</v>
      </c>
      <c r="C255" s="870" t="s">
        <v>16183</v>
      </c>
      <c r="D255" s="604"/>
      <c r="E255" s="604"/>
      <c r="F255" s="637"/>
      <c r="G255" s="638"/>
      <c r="H255" s="638"/>
      <c r="I255" s="744"/>
      <c r="J255" s="646"/>
      <c r="K255" s="748"/>
      <c r="L255" s="748"/>
      <c r="M255" s="1296"/>
      <c r="N255" s="1837"/>
      <c r="O255" s="1307"/>
      <c r="P255" s="1296"/>
      <c r="Q255" s="1297"/>
      <c r="R255" s="1749" t="s">
        <v>11559</v>
      </c>
      <c r="S255" s="1106" t="s">
        <v>162</v>
      </c>
      <c r="T255" s="602"/>
      <c r="U255" s="602"/>
      <c r="V255" s="602"/>
      <c r="W255" s="602"/>
      <c r="X255" s="670" t="s">
        <v>163</v>
      </c>
      <c r="Y255" s="1305">
        <v>0.7</v>
      </c>
      <c r="Z255" s="1360"/>
      <c r="AA255" s="1226"/>
      <c r="AB255" s="1310"/>
      <c r="AC255" s="1834"/>
      <c r="AD255" s="1242"/>
      <c r="AE255" s="1291"/>
      <c r="AF255" s="391">
        <f>ROUND(ROUND(ROUND(G248*Q248,0)*Y255,0)-AD253,0)</f>
        <v>154</v>
      </c>
      <c r="AG255" s="268"/>
    </row>
    <row r="256" spans="1:33" ht="17.100000000000001" customHeight="1">
      <c r="A256" s="243">
        <v>63</v>
      </c>
      <c r="B256" s="351" t="s">
        <v>16184</v>
      </c>
      <c r="C256" s="870" t="s">
        <v>16185</v>
      </c>
      <c r="D256" s="604"/>
      <c r="E256" s="604"/>
      <c r="F256" s="637"/>
      <c r="G256" s="638"/>
      <c r="H256" s="638"/>
      <c r="I256" s="744"/>
      <c r="J256" s="646"/>
      <c r="K256" s="748"/>
      <c r="L256" s="748"/>
      <c r="M256" s="1296"/>
      <c r="N256" s="1837"/>
      <c r="O256" s="1307"/>
      <c r="P256" s="1296"/>
      <c r="Q256" s="1297"/>
      <c r="R256" s="1843"/>
      <c r="S256" s="647"/>
      <c r="T256" s="807"/>
      <c r="U256" s="807"/>
      <c r="V256" s="807"/>
      <c r="W256" s="807"/>
      <c r="X256" s="1225"/>
      <c r="Y256" s="1306"/>
      <c r="Z256" s="1302" t="s">
        <v>4700</v>
      </c>
      <c r="AA256" s="1303" t="s">
        <v>163</v>
      </c>
      <c r="AB256" s="1311">
        <v>0.85</v>
      </c>
      <c r="AC256" s="1834"/>
      <c r="AD256" s="1242"/>
      <c r="AE256" s="1291"/>
      <c r="AF256" s="391">
        <f>ROUND(ROUND(ROUND(ROUND(G248*Q248,0)*Y255,0)*AB256,0)-AD253,0)</f>
        <v>130</v>
      </c>
      <c r="AG256" s="268"/>
    </row>
    <row r="257" spans="1:33" ht="17.100000000000001" customHeight="1">
      <c r="A257" s="243">
        <v>63</v>
      </c>
      <c r="B257" s="351" t="s">
        <v>16186</v>
      </c>
      <c r="C257" s="870" t="s">
        <v>16187</v>
      </c>
      <c r="D257" s="604"/>
      <c r="E257" s="604"/>
      <c r="F257" s="637"/>
      <c r="G257" s="638"/>
      <c r="H257" s="638"/>
      <c r="I257" s="744"/>
      <c r="J257" s="646"/>
      <c r="K257" s="748"/>
      <c r="L257" s="748"/>
      <c r="M257" s="1296"/>
      <c r="N257" s="1312"/>
      <c r="O257" s="1307"/>
      <c r="P257" s="1296"/>
      <c r="Q257" s="1297"/>
      <c r="R257" s="1843"/>
      <c r="S257" s="641" t="s">
        <v>165</v>
      </c>
      <c r="T257" s="602"/>
      <c r="U257" s="602"/>
      <c r="V257" s="602"/>
      <c r="W257" s="602"/>
      <c r="X257" s="670" t="s">
        <v>163</v>
      </c>
      <c r="Y257" s="1305">
        <v>0.5</v>
      </c>
      <c r="Z257" s="1359"/>
      <c r="AA257" s="1220"/>
      <c r="AB257" s="1306"/>
      <c r="AC257" s="1834"/>
      <c r="AD257" s="1242"/>
      <c r="AE257" s="1291"/>
      <c r="AF257" s="391">
        <f>ROUND(ROUND(ROUND(G248*Q248,0)*Y257,0)-AD253,0)</f>
        <v>109</v>
      </c>
      <c r="AG257" s="268"/>
    </row>
    <row r="258" spans="1:33" ht="17.100000000000001" customHeight="1">
      <c r="A258" s="243">
        <v>63</v>
      </c>
      <c r="B258" s="351" t="s">
        <v>16188</v>
      </c>
      <c r="C258" s="870" t="s">
        <v>16189</v>
      </c>
      <c r="D258" s="604"/>
      <c r="E258" s="604"/>
      <c r="F258" s="637"/>
      <c r="G258" s="638"/>
      <c r="H258" s="638"/>
      <c r="I258" s="744"/>
      <c r="J258" s="646"/>
      <c r="K258" s="748"/>
      <c r="L258" s="748"/>
      <c r="M258" s="1296"/>
      <c r="N258" s="1312"/>
      <c r="O258" s="1307"/>
      <c r="P258" s="1296"/>
      <c r="Q258" s="1297"/>
      <c r="R258" s="1844"/>
      <c r="S258" s="1104"/>
      <c r="T258" s="807"/>
      <c r="U258" s="807"/>
      <c r="V258" s="807"/>
      <c r="W258" s="807"/>
      <c r="X258" s="1225"/>
      <c r="Y258" s="1306"/>
      <c r="Z258" s="1302" t="s">
        <v>4700</v>
      </c>
      <c r="AA258" s="1303" t="s">
        <v>163</v>
      </c>
      <c r="AB258" s="1311">
        <v>0.85</v>
      </c>
      <c r="AC258" s="1835"/>
      <c r="AD258" s="1220"/>
      <c r="AE258" s="1306"/>
      <c r="AF258" s="391">
        <f>ROUND(ROUND(ROUND(ROUND(G248*Q248,0)*Y257,0)*AB258,0)-AD253,0)</f>
        <v>92</v>
      </c>
      <c r="AG258" s="268"/>
    </row>
    <row r="259" spans="1:33" ht="17.100000000000001" customHeight="1">
      <c r="A259" s="243">
        <v>63</v>
      </c>
      <c r="B259" s="351" t="s">
        <v>16190</v>
      </c>
      <c r="C259" s="870" t="s">
        <v>16191</v>
      </c>
      <c r="D259" s="604"/>
      <c r="E259" s="604"/>
      <c r="F259" s="604"/>
      <c r="G259" s="638"/>
      <c r="H259" s="638"/>
      <c r="I259" s="607"/>
      <c r="J259" s="1593" t="s">
        <v>5845</v>
      </c>
      <c r="K259" s="602"/>
      <c r="L259" s="1319"/>
      <c r="M259" s="602"/>
      <c r="N259" s="1102"/>
      <c r="O259" s="604"/>
      <c r="P259" s="605"/>
      <c r="Q259" s="607"/>
      <c r="R259" s="670"/>
      <c r="S259" s="670"/>
      <c r="T259" s="602"/>
      <c r="U259" s="602"/>
      <c r="V259" s="602"/>
      <c r="W259" s="602"/>
      <c r="X259" s="670"/>
      <c r="Y259" s="1320"/>
      <c r="Z259" s="1358"/>
      <c r="AA259" s="1215"/>
      <c r="AB259" s="1215"/>
      <c r="AC259" s="1215"/>
      <c r="AD259" s="1215"/>
      <c r="AE259" s="1294"/>
      <c r="AF259" s="391">
        <f>ROUND(ROUND(G248+K260,0)*Q248,0)</f>
        <v>230</v>
      </c>
      <c r="AG259" s="268"/>
    </row>
    <row r="260" spans="1:33" ht="17.100000000000001" customHeight="1">
      <c r="A260" s="243">
        <v>63</v>
      </c>
      <c r="B260" s="351" t="s">
        <v>16192</v>
      </c>
      <c r="C260" s="870" t="s">
        <v>16193</v>
      </c>
      <c r="D260" s="604"/>
      <c r="E260" s="604"/>
      <c r="F260" s="604"/>
      <c r="G260" s="1328"/>
      <c r="H260" s="605"/>
      <c r="I260" s="607"/>
      <c r="J260" s="1834"/>
      <c r="K260" s="605">
        <v>4</v>
      </c>
      <c r="L260" s="1321" t="s">
        <v>16</v>
      </c>
      <c r="M260" s="605"/>
      <c r="N260" s="1102"/>
      <c r="O260" s="604"/>
      <c r="P260" s="605"/>
      <c r="Q260" s="607"/>
      <c r="R260" s="1225"/>
      <c r="S260" s="1225"/>
      <c r="T260" s="807"/>
      <c r="U260" s="807"/>
      <c r="V260" s="807"/>
      <c r="W260" s="807"/>
      <c r="X260" s="1225"/>
      <c r="Y260" s="1322"/>
      <c r="Z260" s="1233" t="s">
        <v>4700</v>
      </c>
      <c r="AA260" s="670" t="s">
        <v>163</v>
      </c>
      <c r="AB260" s="1293">
        <v>0.85</v>
      </c>
      <c r="AC260" s="1215"/>
      <c r="AD260" s="1215"/>
      <c r="AE260" s="1294"/>
      <c r="AF260" s="391">
        <f>ROUND(ROUND(ROUND(G248+K260,0)*Q248,0)*AB260,0)</f>
        <v>196</v>
      </c>
      <c r="AG260" s="268"/>
    </row>
    <row r="261" spans="1:33" ht="17.100000000000001" customHeight="1">
      <c r="A261" s="243">
        <v>63</v>
      </c>
      <c r="B261" s="351" t="s">
        <v>16194</v>
      </c>
      <c r="C261" s="870" t="s">
        <v>16195</v>
      </c>
      <c r="D261" s="604"/>
      <c r="E261" s="604"/>
      <c r="F261" s="604"/>
      <c r="G261" s="1296"/>
      <c r="H261" s="605"/>
      <c r="I261" s="607"/>
      <c r="J261" s="1834"/>
      <c r="K261" s="748"/>
      <c r="L261" s="748"/>
      <c r="M261" s="1296"/>
      <c r="N261" s="1312"/>
      <c r="O261" s="1307"/>
      <c r="P261" s="1296"/>
      <c r="Q261" s="1297"/>
      <c r="R261" s="1749" t="s">
        <v>11559</v>
      </c>
      <c r="S261" s="1106" t="s">
        <v>162</v>
      </c>
      <c r="T261" s="602"/>
      <c r="U261" s="602"/>
      <c r="V261" s="602"/>
      <c r="W261" s="602"/>
      <c r="X261" s="670" t="s">
        <v>163</v>
      </c>
      <c r="Y261" s="1305">
        <v>0.7</v>
      </c>
      <c r="Z261" s="1360"/>
      <c r="AA261" s="1226"/>
      <c r="AB261" s="1226"/>
      <c r="AC261" s="1226"/>
      <c r="AD261" s="1226"/>
      <c r="AE261" s="1310"/>
      <c r="AF261" s="391">
        <f>ROUND(ROUND(ROUND(G248+K260,0)*Q248,0)*Y261,0)</f>
        <v>161</v>
      </c>
      <c r="AG261" s="268"/>
    </row>
    <row r="262" spans="1:33" ht="17.100000000000001" customHeight="1">
      <c r="A262" s="243">
        <v>63</v>
      </c>
      <c r="B262" s="351" t="s">
        <v>16196</v>
      </c>
      <c r="C262" s="870" t="s">
        <v>16197</v>
      </c>
      <c r="D262" s="604"/>
      <c r="E262" s="604"/>
      <c r="F262" s="604"/>
      <c r="G262" s="1296"/>
      <c r="H262" s="605"/>
      <c r="I262" s="607"/>
      <c r="J262" s="1834"/>
      <c r="K262" s="748"/>
      <c r="L262" s="748"/>
      <c r="M262" s="1296"/>
      <c r="N262" s="1312"/>
      <c r="O262" s="1307"/>
      <c r="P262" s="1296"/>
      <c r="Q262" s="1297"/>
      <c r="R262" s="1843"/>
      <c r="S262" s="647"/>
      <c r="T262" s="807"/>
      <c r="U262" s="807"/>
      <c r="V262" s="807"/>
      <c r="W262" s="807"/>
      <c r="X262" s="1225"/>
      <c r="Y262" s="1306"/>
      <c r="Z262" s="1302" t="s">
        <v>4700</v>
      </c>
      <c r="AA262" s="1303" t="s">
        <v>163</v>
      </c>
      <c r="AB262" s="1304">
        <v>0.85</v>
      </c>
      <c r="AC262" s="1215"/>
      <c r="AD262" s="1215"/>
      <c r="AE262" s="1294"/>
      <c r="AF262" s="391">
        <f>ROUND(ROUND(ROUND(ROUND(G248+K260,0)*Q248,0)*Y261,0)*AB262,0)</f>
        <v>137</v>
      </c>
      <c r="AG262" s="268"/>
    </row>
    <row r="263" spans="1:33" ht="17.100000000000001" customHeight="1">
      <c r="A263" s="243">
        <v>63</v>
      </c>
      <c r="B263" s="351" t="s">
        <v>16198</v>
      </c>
      <c r="C263" s="870" t="s">
        <v>16199</v>
      </c>
      <c r="D263" s="604"/>
      <c r="E263" s="604"/>
      <c r="F263" s="604"/>
      <c r="G263" s="1296"/>
      <c r="H263" s="605"/>
      <c r="I263" s="607"/>
      <c r="J263" s="1834"/>
      <c r="K263" s="748"/>
      <c r="L263" s="748"/>
      <c r="M263" s="1296"/>
      <c r="N263" s="1312"/>
      <c r="O263" s="1307"/>
      <c r="P263" s="1296"/>
      <c r="Q263" s="1297"/>
      <c r="R263" s="1843"/>
      <c r="S263" s="1106" t="s">
        <v>165</v>
      </c>
      <c r="T263" s="602"/>
      <c r="U263" s="602"/>
      <c r="V263" s="602"/>
      <c r="W263" s="602"/>
      <c r="X263" s="670" t="s">
        <v>163</v>
      </c>
      <c r="Y263" s="1305">
        <v>0.5</v>
      </c>
      <c r="Z263" s="1359"/>
      <c r="AA263" s="1220"/>
      <c r="AB263" s="1220"/>
      <c r="AC263" s="1220"/>
      <c r="AD263" s="1220"/>
      <c r="AE263" s="1306"/>
      <c r="AF263" s="391">
        <f>ROUND(ROUND(ROUND(G248+K260,0)*Q248,0)*Y263,0)</f>
        <v>115</v>
      </c>
      <c r="AG263" s="268"/>
    </row>
    <row r="264" spans="1:33" ht="17.100000000000001" customHeight="1">
      <c r="A264" s="243">
        <v>63</v>
      </c>
      <c r="B264" s="351" t="s">
        <v>16200</v>
      </c>
      <c r="C264" s="870" t="s">
        <v>16201</v>
      </c>
      <c r="D264" s="604"/>
      <c r="E264" s="604"/>
      <c r="F264" s="604"/>
      <c r="G264" s="1296"/>
      <c r="H264" s="605"/>
      <c r="I264" s="607"/>
      <c r="J264" s="1834"/>
      <c r="K264" s="748"/>
      <c r="L264" s="748"/>
      <c r="M264" s="1296"/>
      <c r="N264" s="1312"/>
      <c r="O264" s="1307"/>
      <c r="P264" s="1296"/>
      <c r="Q264" s="1297"/>
      <c r="R264" s="1844"/>
      <c r="S264" s="647"/>
      <c r="T264" s="807"/>
      <c r="U264" s="807"/>
      <c r="V264" s="807"/>
      <c r="W264" s="807"/>
      <c r="X264" s="1225"/>
      <c r="Y264" s="1306"/>
      <c r="Z264" s="1302" t="s">
        <v>4700</v>
      </c>
      <c r="AA264" s="1303" t="s">
        <v>163</v>
      </c>
      <c r="AB264" s="1304">
        <v>0.85</v>
      </c>
      <c r="AC264" s="1215"/>
      <c r="AD264" s="1215"/>
      <c r="AE264" s="1294"/>
      <c r="AF264" s="391">
        <f>ROUND(ROUND(ROUND(ROUND(G248+K260,0)*Q248,0)*Y263,0)*AB264,0)</f>
        <v>98</v>
      </c>
      <c r="AG264" s="268"/>
    </row>
    <row r="265" spans="1:33" ht="17.100000000000001" customHeight="1">
      <c r="A265" s="243">
        <v>63</v>
      </c>
      <c r="B265" s="351" t="s">
        <v>16202</v>
      </c>
      <c r="C265" s="870" t="s">
        <v>16203</v>
      </c>
      <c r="D265" s="604"/>
      <c r="E265" s="604"/>
      <c r="F265" s="604"/>
      <c r="G265" s="1296"/>
      <c r="H265" s="605"/>
      <c r="I265" s="607"/>
      <c r="J265" s="1834"/>
      <c r="K265" s="748"/>
      <c r="L265" s="748"/>
      <c r="M265" s="1296"/>
      <c r="N265" s="1312"/>
      <c r="O265" s="1307"/>
      <c r="P265" s="1296"/>
      <c r="Q265" s="1297"/>
      <c r="R265" s="641"/>
      <c r="S265" s="641"/>
      <c r="T265" s="602"/>
      <c r="U265" s="602"/>
      <c r="V265" s="602"/>
      <c r="W265" s="602"/>
      <c r="X265" s="670"/>
      <c r="Y265" s="1305"/>
      <c r="Z265" s="1358"/>
      <c r="AA265" s="1215"/>
      <c r="AB265" s="1294"/>
      <c r="AC265" s="1533" t="s">
        <v>167</v>
      </c>
      <c r="AD265" s="1250">
        <v>5</v>
      </c>
      <c r="AE265" s="1308" t="s">
        <v>168</v>
      </c>
      <c r="AF265" s="391">
        <f>ROUND(ROUND(ROUND(G248+K260,0)*Q248,0)-AD265,0)</f>
        <v>225</v>
      </c>
      <c r="AG265" s="268"/>
    </row>
    <row r="266" spans="1:33" ht="17.100000000000001" customHeight="1">
      <c r="A266" s="243">
        <v>63</v>
      </c>
      <c r="B266" s="351" t="s">
        <v>16204</v>
      </c>
      <c r="C266" s="870" t="s">
        <v>16205</v>
      </c>
      <c r="D266" s="604"/>
      <c r="E266" s="604"/>
      <c r="F266" s="604"/>
      <c r="G266" s="1296"/>
      <c r="H266" s="605"/>
      <c r="I266" s="607"/>
      <c r="J266" s="1834"/>
      <c r="K266" s="748"/>
      <c r="L266" s="748"/>
      <c r="M266" s="1296"/>
      <c r="N266" s="1312"/>
      <c r="O266" s="1307"/>
      <c r="P266" s="1296"/>
      <c r="Q266" s="1297"/>
      <c r="R266" s="1104"/>
      <c r="S266" s="1104"/>
      <c r="T266" s="807"/>
      <c r="U266" s="807"/>
      <c r="V266" s="807"/>
      <c r="W266" s="807"/>
      <c r="X266" s="1225"/>
      <c r="Y266" s="1306"/>
      <c r="Z266" s="1233" t="s">
        <v>4700</v>
      </c>
      <c r="AA266" s="670" t="s">
        <v>163</v>
      </c>
      <c r="AB266" s="1309">
        <v>0.85</v>
      </c>
      <c r="AC266" s="1834"/>
      <c r="AD266" s="1250"/>
      <c r="AE266" s="1308"/>
      <c r="AF266" s="391">
        <f>ROUND(ROUND(ROUND(ROUND(G248+K260,0)*Q248,0)*AB266,0)-AD265,0)</f>
        <v>191</v>
      </c>
      <c r="AG266" s="268"/>
    </row>
    <row r="267" spans="1:33" ht="17.100000000000001" customHeight="1">
      <c r="A267" s="243">
        <v>63</v>
      </c>
      <c r="B267" s="351" t="s">
        <v>16206</v>
      </c>
      <c r="C267" s="870" t="s">
        <v>16207</v>
      </c>
      <c r="D267" s="604"/>
      <c r="E267" s="604"/>
      <c r="F267" s="604"/>
      <c r="G267" s="1296"/>
      <c r="H267" s="605"/>
      <c r="I267" s="607"/>
      <c r="J267" s="646"/>
      <c r="K267" s="748"/>
      <c r="L267" s="748"/>
      <c r="M267" s="1296"/>
      <c r="N267" s="1312"/>
      <c r="O267" s="1307"/>
      <c r="P267" s="1296"/>
      <c r="Q267" s="1297"/>
      <c r="R267" s="1749" t="s">
        <v>11559</v>
      </c>
      <c r="S267" s="1106" t="s">
        <v>162</v>
      </c>
      <c r="T267" s="602"/>
      <c r="U267" s="602"/>
      <c r="V267" s="602"/>
      <c r="W267" s="602"/>
      <c r="X267" s="670" t="s">
        <v>163</v>
      </c>
      <c r="Y267" s="1305">
        <v>0.7</v>
      </c>
      <c r="Z267" s="1360"/>
      <c r="AA267" s="1226"/>
      <c r="AB267" s="1310"/>
      <c r="AC267" s="1834"/>
      <c r="AD267" s="1242"/>
      <c r="AE267" s="1291"/>
      <c r="AF267" s="391">
        <f>ROUND(ROUND(ROUND(ROUND(G248+K260,0)*Q248,0)*Y267,0)-AD265,0)</f>
        <v>156</v>
      </c>
      <c r="AG267" s="268"/>
    </row>
    <row r="268" spans="1:33" ht="17.100000000000001" customHeight="1">
      <c r="A268" s="243">
        <v>63</v>
      </c>
      <c r="B268" s="351" t="s">
        <v>16208</v>
      </c>
      <c r="C268" s="870" t="s">
        <v>16209</v>
      </c>
      <c r="D268" s="604"/>
      <c r="E268" s="604"/>
      <c r="F268" s="604"/>
      <c r="G268" s="1296"/>
      <c r="H268" s="605"/>
      <c r="I268" s="607"/>
      <c r="J268" s="646"/>
      <c r="K268" s="748"/>
      <c r="L268" s="748"/>
      <c r="M268" s="1296"/>
      <c r="N268" s="1312"/>
      <c r="O268" s="1307"/>
      <c r="P268" s="1296"/>
      <c r="Q268" s="1297"/>
      <c r="R268" s="1843"/>
      <c r="S268" s="647"/>
      <c r="T268" s="807"/>
      <c r="U268" s="807"/>
      <c r="V268" s="807"/>
      <c r="W268" s="807"/>
      <c r="X268" s="1225"/>
      <c r="Y268" s="1306"/>
      <c r="Z268" s="1302" t="s">
        <v>4700</v>
      </c>
      <c r="AA268" s="1303" t="s">
        <v>163</v>
      </c>
      <c r="AB268" s="1311">
        <v>0.85</v>
      </c>
      <c r="AC268" s="1834"/>
      <c r="AD268" s="1242"/>
      <c r="AE268" s="1291"/>
      <c r="AF268" s="391">
        <f>ROUND(ROUND(ROUND(ROUND(ROUND(G248+K260,0)*Q248,0)*Y267,0)*AB268,0)-AD265,0)</f>
        <v>132</v>
      </c>
      <c r="AG268" s="268"/>
    </row>
    <row r="269" spans="1:33" ht="17.100000000000001" customHeight="1">
      <c r="A269" s="243">
        <v>63</v>
      </c>
      <c r="B269" s="351" t="s">
        <v>16210</v>
      </c>
      <c r="C269" s="870" t="s">
        <v>16211</v>
      </c>
      <c r="D269" s="604"/>
      <c r="E269" s="1102"/>
      <c r="F269" s="604"/>
      <c r="G269" s="1296"/>
      <c r="H269" s="605"/>
      <c r="I269" s="607"/>
      <c r="J269" s="646"/>
      <c r="K269" s="748"/>
      <c r="L269" s="748"/>
      <c r="M269" s="1296"/>
      <c r="N269" s="1312"/>
      <c r="O269" s="1307"/>
      <c r="P269" s="1296"/>
      <c r="Q269" s="1297"/>
      <c r="R269" s="1843"/>
      <c r="S269" s="641" t="s">
        <v>165</v>
      </c>
      <c r="T269" s="602"/>
      <c r="U269" s="602"/>
      <c r="V269" s="602"/>
      <c r="W269" s="602"/>
      <c r="X269" s="670" t="s">
        <v>163</v>
      </c>
      <c r="Y269" s="1305">
        <v>0.5</v>
      </c>
      <c r="Z269" s="1359"/>
      <c r="AA269" s="1220"/>
      <c r="AB269" s="1306"/>
      <c r="AC269" s="1834"/>
      <c r="AD269" s="1242"/>
      <c r="AE269" s="1291"/>
      <c r="AF269" s="391">
        <f>ROUND(ROUND(ROUND(ROUND(G248+K260,0)*Q248,0)*Y269,0)-AD265,0)</f>
        <v>110</v>
      </c>
      <c r="AG269" s="268"/>
    </row>
    <row r="270" spans="1:33" ht="17.100000000000001" customHeight="1">
      <c r="A270" s="243">
        <v>63</v>
      </c>
      <c r="B270" s="351" t="s">
        <v>16212</v>
      </c>
      <c r="C270" s="870" t="s">
        <v>16213</v>
      </c>
      <c r="D270" s="604"/>
      <c r="E270" s="604"/>
      <c r="F270" s="604"/>
      <c r="G270" s="1296"/>
      <c r="H270" s="605"/>
      <c r="I270" s="607"/>
      <c r="J270" s="647"/>
      <c r="K270" s="1104"/>
      <c r="L270" s="1104"/>
      <c r="M270" s="1331"/>
      <c r="N270" s="1314"/>
      <c r="O270" s="1318"/>
      <c r="P270" s="1316"/>
      <c r="Q270" s="1317"/>
      <c r="R270" s="1844"/>
      <c r="S270" s="1104"/>
      <c r="T270" s="807"/>
      <c r="U270" s="807"/>
      <c r="V270" s="807"/>
      <c r="W270" s="807"/>
      <c r="X270" s="1225"/>
      <c r="Y270" s="1306"/>
      <c r="Z270" s="1302" t="s">
        <v>4700</v>
      </c>
      <c r="AA270" s="1303" t="s">
        <v>163</v>
      </c>
      <c r="AB270" s="1311">
        <v>0.85</v>
      </c>
      <c r="AC270" s="1835"/>
      <c r="AD270" s="1220"/>
      <c r="AE270" s="1306"/>
      <c r="AF270" s="391">
        <f>ROUND(ROUND(ROUND(ROUND(ROUND(G248+K260,0)*Q248,0)*Y269,0)*AB270,0)-AD265,0)</f>
        <v>93</v>
      </c>
      <c r="AG270" s="268"/>
    </row>
    <row r="271" spans="1:33" ht="17.100000000000001" customHeight="1">
      <c r="A271" s="243">
        <v>63</v>
      </c>
      <c r="B271" s="351" t="s">
        <v>16214</v>
      </c>
      <c r="C271" s="870" t="s">
        <v>16215</v>
      </c>
      <c r="D271" s="604"/>
      <c r="E271" s="604"/>
      <c r="F271" s="604"/>
      <c r="G271" s="1296"/>
      <c r="H271" s="605"/>
      <c r="I271" s="607"/>
      <c r="J271" s="646"/>
      <c r="K271" s="748"/>
      <c r="L271" s="748"/>
      <c r="M271" s="1296"/>
      <c r="N271" s="1314"/>
      <c r="O271" s="1593" t="s">
        <v>9558</v>
      </c>
      <c r="P271" s="602"/>
      <c r="Q271" s="1286"/>
      <c r="R271" s="670"/>
      <c r="S271" s="670"/>
      <c r="T271" s="602"/>
      <c r="U271" s="602"/>
      <c r="V271" s="602"/>
      <c r="W271" s="602"/>
      <c r="X271" s="670"/>
      <c r="Y271" s="1320"/>
      <c r="Z271" s="1358"/>
      <c r="AA271" s="1215"/>
      <c r="AB271" s="1215"/>
      <c r="AC271" s="1215"/>
      <c r="AD271" s="1215"/>
      <c r="AE271" s="1294"/>
      <c r="AF271" s="391">
        <f>ROUND(G248*Q272,0)</f>
        <v>162</v>
      </c>
      <c r="AG271" s="268"/>
    </row>
    <row r="272" spans="1:33" ht="17.100000000000001" customHeight="1">
      <c r="A272" s="243">
        <v>63</v>
      </c>
      <c r="B272" s="351" t="s">
        <v>16216</v>
      </c>
      <c r="C272" s="870" t="s">
        <v>16217</v>
      </c>
      <c r="D272" s="604"/>
      <c r="E272" s="604"/>
      <c r="F272" s="604"/>
      <c r="G272" s="1296"/>
      <c r="H272" s="605"/>
      <c r="I272" s="607"/>
      <c r="J272" s="646"/>
      <c r="K272" s="748"/>
      <c r="L272" s="748"/>
      <c r="M272" s="1296"/>
      <c r="N272" s="1102"/>
      <c r="O272" s="1834"/>
      <c r="P272" s="1250" t="s">
        <v>163</v>
      </c>
      <c r="Q272" s="1291">
        <v>0.5</v>
      </c>
      <c r="R272" s="1225"/>
      <c r="S272" s="1225"/>
      <c r="T272" s="807"/>
      <c r="U272" s="807"/>
      <c r="V272" s="807"/>
      <c r="W272" s="807"/>
      <c r="X272" s="1225"/>
      <c r="Y272" s="1322"/>
      <c r="Z272" s="1233" t="s">
        <v>4700</v>
      </c>
      <c r="AA272" s="670" t="s">
        <v>163</v>
      </c>
      <c r="AB272" s="1293">
        <v>0.85</v>
      </c>
      <c r="AC272" s="1215"/>
      <c r="AD272" s="1215"/>
      <c r="AE272" s="1294"/>
      <c r="AF272" s="391">
        <f>ROUND(ROUND(G248*Q272,0)*AB272,0)</f>
        <v>138</v>
      </c>
      <c r="AG272" s="268"/>
    </row>
    <row r="273" spans="1:33" ht="17.100000000000001" customHeight="1">
      <c r="A273" s="243">
        <v>63</v>
      </c>
      <c r="B273" s="351" t="s">
        <v>16218</v>
      </c>
      <c r="C273" s="870" t="s">
        <v>16219</v>
      </c>
      <c r="D273" s="604"/>
      <c r="E273" s="604"/>
      <c r="F273" s="637"/>
      <c r="G273" s="638"/>
      <c r="H273" s="638"/>
      <c r="I273" s="744"/>
      <c r="J273" s="646"/>
      <c r="K273" s="748"/>
      <c r="L273" s="748"/>
      <c r="M273" s="1296"/>
      <c r="N273" s="1312"/>
      <c r="O273" s="1834"/>
      <c r="P273" s="1296"/>
      <c r="Q273" s="1297"/>
      <c r="R273" s="1749" t="s">
        <v>11559</v>
      </c>
      <c r="S273" s="1106" t="s">
        <v>162</v>
      </c>
      <c r="T273" s="602"/>
      <c r="U273" s="602"/>
      <c r="V273" s="602"/>
      <c r="W273" s="602"/>
      <c r="X273" s="670" t="s">
        <v>163</v>
      </c>
      <c r="Y273" s="1305">
        <v>0.7</v>
      </c>
      <c r="Z273" s="1360"/>
      <c r="AA273" s="1226"/>
      <c r="AB273" s="1226"/>
      <c r="AC273" s="1226"/>
      <c r="AD273" s="1226"/>
      <c r="AE273" s="1310"/>
      <c r="AF273" s="391">
        <f>ROUND(ROUND(G248*Q272,0)*Y273,0)</f>
        <v>113</v>
      </c>
      <c r="AG273" s="268"/>
    </row>
    <row r="274" spans="1:33" ht="17.100000000000001" customHeight="1">
      <c r="A274" s="243">
        <v>63</v>
      </c>
      <c r="B274" s="351" t="s">
        <v>16220</v>
      </c>
      <c r="C274" s="870" t="s">
        <v>16221</v>
      </c>
      <c r="D274" s="604"/>
      <c r="E274" s="604"/>
      <c r="F274" s="637"/>
      <c r="G274" s="638"/>
      <c r="H274" s="638"/>
      <c r="I274" s="744"/>
      <c r="J274" s="646"/>
      <c r="K274" s="748"/>
      <c r="L274" s="748"/>
      <c r="M274" s="1296"/>
      <c r="N274" s="1312"/>
      <c r="O274" s="1834"/>
      <c r="P274" s="1296"/>
      <c r="Q274" s="1297"/>
      <c r="R274" s="1843"/>
      <c r="S274" s="647"/>
      <c r="T274" s="807"/>
      <c r="U274" s="807"/>
      <c r="V274" s="807"/>
      <c r="W274" s="807"/>
      <c r="X274" s="1225"/>
      <c r="Y274" s="1306"/>
      <c r="Z274" s="1302" t="s">
        <v>4700</v>
      </c>
      <c r="AA274" s="1303" t="s">
        <v>163</v>
      </c>
      <c r="AB274" s="1304">
        <v>0.85</v>
      </c>
      <c r="AC274" s="1215"/>
      <c r="AD274" s="1215"/>
      <c r="AE274" s="1294"/>
      <c r="AF274" s="391">
        <f>ROUND(ROUND(ROUND(G248*Q272,0)*Y273,0)*AB274,0)</f>
        <v>96</v>
      </c>
      <c r="AG274" s="268"/>
    </row>
    <row r="275" spans="1:33" ht="17.100000000000001" customHeight="1">
      <c r="A275" s="243">
        <v>63</v>
      </c>
      <c r="B275" s="351" t="s">
        <v>16222</v>
      </c>
      <c r="C275" s="870" t="s">
        <v>16223</v>
      </c>
      <c r="D275" s="604"/>
      <c r="E275" s="604"/>
      <c r="F275" s="637"/>
      <c r="G275" s="638"/>
      <c r="H275" s="638"/>
      <c r="I275" s="744"/>
      <c r="J275" s="646"/>
      <c r="K275" s="748"/>
      <c r="L275" s="748"/>
      <c r="M275" s="1296"/>
      <c r="N275" s="1312"/>
      <c r="O275" s="1834"/>
      <c r="P275" s="1296"/>
      <c r="Q275" s="1297"/>
      <c r="R275" s="1843"/>
      <c r="S275" s="1106" t="s">
        <v>165</v>
      </c>
      <c r="T275" s="602"/>
      <c r="U275" s="602"/>
      <c r="V275" s="602"/>
      <c r="W275" s="602"/>
      <c r="X275" s="670" t="s">
        <v>163</v>
      </c>
      <c r="Y275" s="1305">
        <v>0.5</v>
      </c>
      <c r="Z275" s="1359"/>
      <c r="AA275" s="1220"/>
      <c r="AB275" s="1220"/>
      <c r="AC275" s="1220"/>
      <c r="AD275" s="1220"/>
      <c r="AE275" s="1306"/>
      <c r="AF275" s="391">
        <f>ROUND(ROUND(G248*Q272,0)*Y275,0)</f>
        <v>81</v>
      </c>
      <c r="AG275" s="268"/>
    </row>
    <row r="276" spans="1:33" ht="17.100000000000001" customHeight="1">
      <c r="A276" s="243">
        <v>63</v>
      </c>
      <c r="B276" s="351" t="s">
        <v>16224</v>
      </c>
      <c r="C276" s="870" t="s">
        <v>16225</v>
      </c>
      <c r="D276" s="604"/>
      <c r="E276" s="604"/>
      <c r="F276" s="637"/>
      <c r="G276" s="638"/>
      <c r="H276" s="638"/>
      <c r="I276" s="744"/>
      <c r="J276" s="646"/>
      <c r="K276" s="748"/>
      <c r="L276" s="748"/>
      <c r="M276" s="1296"/>
      <c r="N276" s="1312"/>
      <c r="O276" s="1834"/>
      <c r="P276" s="1296"/>
      <c r="Q276" s="1297"/>
      <c r="R276" s="1844"/>
      <c r="S276" s="647"/>
      <c r="T276" s="807"/>
      <c r="U276" s="807"/>
      <c r="V276" s="807"/>
      <c r="W276" s="807"/>
      <c r="X276" s="1225"/>
      <c r="Y276" s="1306"/>
      <c r="Z276" s="1302" t="s">
        <v>4700</v>
      </c>
      <c r="AA276" s="1303" t="s">
        <v>163</v>
      </c>
      <c r="AB276" s="1304">
        <v>0.85</v>
      </c>
      <c r="AC276" s="1215"/>
      <c r="AD276" s="1215"/>
      <c r="AE276" s="1294"/>
      <c r="AF276" s="391">
        <f>ROUND(ROUND(ROUND(G248*Q272,0)*Y275,0)*AB276,0)</f>
        <v>69</v>
      </c>
      <c r="AG276" s="268"/>
    </row>
    <row r="277" spans="1:33" ht="17.100000000000001" customHeight="1">
      <c r="A277" s="243">
        <v>63</v>
      </c>
      <c r="B277" s="351" t="s">
        <v>16226</v>
      </c>
      <c r="C277" s="870" t="s">
        <v>16227</v>
      </c>
      <c r="D277" s="604"/>
      <c r="E277" s="604"/>
      <c r="F277" s="637"/>
      <c r="G277" s="638"/>
      <c r="H277" s="638"/>
      <c r="I277" s="744"/>
      <c r="J277" s="646"/>
      <c r="K277" s="748"/>
      <c r="L277" s="748"/>
      <c r="M277" s="1296"/>
      <c r="N277" s="1312"/>
      <c r="O277" s="1834"/>
      <c r="P277" s="1296"/>
      <c r="Q277" s="1297"/>
      <c r="R277" s="641"/>
      <c r="S277" s="641"/>
      <c r="T277" s="602"/>
      <c r="U277" s="602"/>
      <c r="V277" s="602"/>
      <c r="W277" s="602"/>
      <c r="X277" s="670"/>
      <c r="Y277" s="1305"/>
      <c r="Z277" s="1358"/>
      <c r="AA277" s="1215"/>
      <c r="AB277" s="1294"/>
      <c r="AC277" s="1533" t="s">
        <v>167</v>
      </c>
      <c r="AD277" s="1250">
        <v>5</v>
      </c>
      <c r="AE277" s="1308" t="s">
        <v>168</v>
      </c>
      <c r="AF277" s="391">
        <f>ROUND(ROUND(G248*Q272,0)-AD277,0)</f>
        <v>157</v>
      </c>
      <c r="AG277" s="268"/>
    </row>
    <row r="278" spans="1:33" ht="17.100000000000001" customHeight="1">
      <c r="A278" s="243">
        <v>63</v>
      </c>
      <c r="B278" s="351" t="s">
        <v>16228</v>
      </c>
      <c r="C278" s="870" t="s">
        <v>16229</v>
      </c>
      <c r="D278" s="604"/>
      <c r="E278" s="604"/>
      <c r="F278" s="637"/>
      <c r="G278" s="638"/>
      <c r="H278" s="638"/>
      <c r="I278" s="744"/>
      <c r="J278" s="646"/>
      <c r="K278" s="748"/>
      <c r="L278" s="748"/>
      <c r="M278" s="1296"/>
      <c r="N278" s="1312"/>
      <c r="O278" s="1834"/>
      <c r="P278" s="1296"/>
      <c r="Q278" s="1297"/>
      <c r="R278" s="1104"/>
      <c r="S278" s="1104"/>
      <c r="T278" s="807"/>
      <c r="U278" s="807"/>
      <c r="V278" s="807"/>
      <c r="W278" s="807"/>
      <c r="X278" s="1225"/>
      <c r="Y278" s="1306"/>
      <c r="Z278" s="1233" t="s">
        <v>4700</v>
      </c>
      <c r="AA278" s="670" t="s">
        <v>163</v>
      </c>
      <c r="AB278" s="1309">
        <v>0.85</v>
      </c>
      <c r="AC278" s="1834"/>
      <c r="AD278" s="1250"/>
      <c r="AE278" s="1308"/>
      <c r="AF278" s="391">
        <f>ROUND(ROUND(ROUND(G248*Q272,0)*AB278,0)-AD277,0)</f>
        <v>133</v>
      </c>
      <c r="AG278" s="268"/>
    </row>
    <row r="279" spans="1:33" ht="17.100000000000001" customHeight="1">
      <c r="A279" s="243">
        <v>63</v>
      </c>
      <c r="B279" s="351" t="s">
        <v>16230</v>
      </c>
      <c r="C279" s="870" t="s">
        <v>16231</v>
      </c>
      <c r="D279" s="604"/>
      <c r="E279" s="604"/>
      <c r="F279" s="637"/>
      <c r="G279" s="638"/>
      <c r="H279" s="638"/>
      <c r="I279" s="744"/>
      <c r="J279" s="646"/>
      <c r="K279" s="748"/>
      <c r="L279" s="748"/>
      <c r="M279" s="1296"/>
      <c r="N279" s="1312"/>
      <c r="O279" s="1307"/>
      <c r="P279" s="1296"/>
      <c r="Q279" s="1297"/>
      <c r="R279" s="1749" t="s">
        <v>11559</v>
      </c>
      <c r="S279" s="1106" t="s">
        <v>162</v>
      </c>
      <c r="T279" s="602"/>
      <c r="U279" s="602"/>
      <c r="V279" s="602"/>
      <c r="W279" s="602"/>
      <c r="X279" s="670" t="s">
        <v>163</v>
      </c>
      <c r="Y279" s="1305">
        <v>0.7</v>
      </c>
      <c r="Z279" s="1360"/>
      <c r="AA279" s="1226"/>
      <c r="AB279" s="1310"/>
      <c r="AC279" s="1834"/>
      <c r="AD279" s="1242"/>
      <c r="AE279" s="1291"/>
      <c r="AF279" s="391">
        <f>ROUND(ROUND(ROUND(G248*Q272,0)*Y279,0)-AD277,0)</f>
        <v>108</v>
      </c>
      <c r="AG279" s="268"/>
    </row>
    <row r="280" spans="1:33" ht="17.100000000000001" customHeight="1">
      <c r="A280" s="243">
        <v>63</v>
      </c>
      <c r="B280" s="351" t="s">
        <v>16232</v>
      </c>
      <c r="C280" s="870" t="s">
        <v>16233</v>
      </c>
      <c r="D280" s="604"/>
      <c r="E280" s="604"/>
      <c r="F280" s="637"/>
      <c r="G280" s="638"/>
      <c r="H280" s="638"/>
      <c r="I280" s="744"/>
      <c r="J280" s="646"/>
      <c r="K280" s="748"/>
      <c r="L280" s="748"/>
      <c r="M280" s="1296"/>
      <c r="N280" s="1312"/>
      <c r="O280" s="1307"/>
      <c r="P280" s="1296"/>
      <c r="Q280" s="1297"/>
      <c r="R280" s="1782"/>
      <c r="S280" s="647"/>
      <c r="T280" s="807"/>
      <c r="U280" s="807"/>
      <c r="V280" s="807"/>
      <c r="W280" s="807"/>
      <c r="X280" s="1225"/>
      <c r="Y280" s="1306"/>
      <c r="Z280" s="1302" t="s">
        <v>4700</v>
      </c>
      <c r="AA280" s="1303" t="s">
        <v>163</v>
      </c>
      <c r="AB280" s="1311">
        <v>0.85</v>
      </c>
      <c r="AC280" s="1834"/>
      <c r="AD280" s="1242"/>
      <c r="AE280" s="1291"/>
      <c r="AF280" s="391">
        <f>ROUND(ROUND(ROUND(ROUND(G248*Q272,0)*Y279,0)*AB280,0)-AD277,0)</f>
        <v>91</v>
      </c>
      <c r="AG280" s="268"/>
    </row>
    <row r="281" spans="1:33" ht="17.100000000000001" customHeight="1">
      <c r="A281" s="243">
        <v>63</v>
      </c>
      <c r="B281" s="351" t="s">
        <v>16234</v>
      </c>
      <c r="C281" s="870" t="s">
        <v>16235</v>
      </c>
      <c r="D281" s="604"/>
      <c r="E281" s="604"/>
      <c r="F281" s="637"/>
      <c r="G281" s="638"/>
      <c r="H281" s="638"/>
      <c r="I281" s="744"/>
      <c r="J281" s="646"/>
      <c r="K281" s="748"/>
      <c r="L281" s="748"/>
      <c r="M281" s="1296"/>
      <c r="N281" s="1312"/>
      <c r="O281" s="1307"/>
      <c r="P281" s="1296"/>
      <c r="Q281" s="1297"/>
      <c r="R281" s="1782"/>
      <c r="S281" s="641" t="s">
        <v>165</v>
      </c>
      <c r="T281" s="602"/>
      <c r="U281" s="602"/>
      <c r="V281" s="602"/>
      <c r="W281" s="602"/>
      <c r="X281" s="670" t="s">
        <v>163</v>
      </c>
      <c r="Y281" s="1305">
        <v>0.5</v>
      </c>
      <c r="Z281" s="1359"/>
      <c r="AA281" s="1220"/>
      <c r="AB281" s="1306"/>
      <c r="AC281" s="1834"/>
      <c r="AD281" s="1242"/>
      <c r="AE281" s="1291"/>
      <c r="AF281" s="391">
        <f>ROUND(ROUND(ROUND(G248*Q272,0)*Y281,0)-AD277,0)</f>
        <v>76</v>
      </c>
      <c r="AG281" s="268"/>
    </row>
    <row r="282" spans="1:33" ht="17.100000000000001" customHeight="1">
      <c r="A282" s="243">
        <v>63</v>
      </c>
      <c r="B282" s="351" t="s">
        <v>16236</v>
      </c>
      <c r="C282" s="870" t="s">
        <v>16237</v>
      </c>
      <c r="D282" s="604"/>
      <c r="E282" s="604"/>
      <c r="F282" s="637"/>
      <c r="G282" s="638"/>
      <c r="H282" s="638"/>
      <c r="I282" s="744"/>
      <c r="J282" s="646"/>
      <c r="K282" s="748"/>
      <c r="L282" s="748"/>
      <c r="M282" s="1296"/>
      <c r="N282" s="1312"/>
      <c r="O282" s="1307"/>
      <c r="P282" s="1296"/>
      <c r="Q282" s="1297"/>
      <c r="R282" s="1783"/>
      <c r="S282" s="1104"/>
      <c r="T282" s="807"/>
      <c r="U282" s="807"/>
      <c r="V282" s="807"/>
      <c r="W282" s="807"/>
      <c r="X282" s="1225"/>
      <c r="Y282" s="1306"/>
      <c r="Z282" s="1302" t="s">
        <v>4700</v>
      </c>
      <c r="AA282" s="1303" t="s">
        <v>163</v>
      </c>
      <c r="AB282" s="1311">
        <v>0.85</v>
      </c>
      <c r="AC282" s="1835"/>
      <c r="AD282" s="1220"/>
      <c r="AE282" s="1306"/>
      <c r="AF282" s="391">
        <f>ROUND(ROUND(ROUND(ROUND(G248*Q272,0)*Y281,0)*AB282,0)-AD277,0)</f>
        <v>64</v>
      </c>
      <c r="AG282" s="268"/>
    </row>
    <row r="283" spans="1:33" ht="17.100000000000001" customHeight="1">
      <c r="A283" s="243">
        <v>63</v>
      </c>
      <c r="B283" s="351" t="s">
        <v>16238</v>
      </c>
      <c r="C283" s="870" t="s">
        <v>16239</v>
      </c>
      <c r="D283" s="604"/>
      <c r="E283" s="604"/>
      <c r="F283" s="604"/>
      <c r="G283" s="638"/>
      <c r="H283" s="638"/>
      <c r="I283" s="607"/>
      <c r="J283" s="1593" t="s">
        <v>5845</v>
      </c>
      <c r="K283" s="602"/>
      <c r="L283" s="1319"/>
      <c r="M283" s="602"/>
      <c r="N283" s="1102"/>
      <c r="O283" s="604"/>
      <c r="P283" s="605"/>
      <c r="Q283" s="607"/>
      <c r="R283" s="670"/>
      <c r="S283" s="670"/>
      <c r="T283" s="602"/>
      <c r="U283" s="602"/>
      <c r="V283" s="602"/>
      <c r="W283" s="602"/>
      <c r="X283" s="670"/>
      <c r="Y283" s="1320"/>
      <c r="Z283" s="1358"/>
      <c r="AA283" s="1215"/>
      <c r="AB283" s="1215"/>
      <c r="AC283" s="1215"/>
      <c r="AD283" s="1215"/>
      <c r="AE283" s="1294"/>
      <c r="AF283" s="391">
        <f>ROUND(ROUND(G248+K284,0)*Q272,0)</f>
        <v>164</v>
      </c>
      <c r="AG283" s="268"/>
    </row>
    <row r="284" spans="1:33" ht="17.100000000000001" customHeight="1">
      <c r="A284" s="243">
        <v>63</v>
      </c>
      <c r="B284" s="351" t="s">
        <v>16240</v>
      </c>
      <c r="C284" s="870" t="s">
        <v>16241</v>
      </c>
      <c r="D284" s="604"/>
      <c r="E284" s="604"/>
      <c r="F284" s="604"/>
      <c r="G284" s="1328"/>
      <c r="H284" s="605"/>
      <c r="I284" s="607"/>
      <c r="J284" s="1834"/>
      <c r="K284" s="605">
        <v>4</v>
      </c>
      <c r="L284" s="1321" t="s">
        <v>16</v>
      </c>
      <c r="M284" s="605"/>
      <c r="N284" s="1102"/>
      <c r="O284" s="604"/>
      <c r="P284" s="605"/>
      <c r="Q284" s="607"/>
      <c r="R284" s="1225"/>
      <c r="S284" s="1225"/>
      <c r="T284" s="807"/>
      <c r="U284" s="807"/>
      <c r="V284" s="807"/>
      <c r="W284" s="807"/>
      <c r="X284" s="1225"/>
      <c r="Y284" s="1322"/>
      <c r="Z284" s="1233" t="s">
        <v>4700</v>
      </c>
      <c r="AA284" s="670" t="s">
        <v>163</v>
      </c>
      <c r="AB284" s="1293">
        <v>0.85</v>
      </c>
      <c r="AC284" s="1215"/>
      <c r="AD284" s="1215"/>
      <c r="AE284" s="1294"/>
      <c r="AF284" s="391">
        <f>ROUND(ROUND(ROUND(G248+K284,0)*Q272,0)*AB284,0)</f>
        <v>139</v>
      </c>
      <c r="AG284" s="268"/>
    </row>
    <row r="285" spans="1:33" ht="17.100000000000001" customHeight="1">
      <c r="A285" s="243">
        <v>63</v>
      </c>
      <c r="B285" s="351" t="s">
        <v>16242</v>
      </c>
      <c r="C285" s="870" t="s">
        <v>16243</v>
      </c>
      <c r="D285" s="604"/>
      <c r="E285" s="604"/>
      <c r="F285" s="604"/>
      <c r="G285" s="1296"/>
      <c r="H285" s="605"/>
      <c r="I285" s="607"/>
      <c r="J285" s="1834"/>
      <c r="K285" s="748"/>
      <c r="L285" s="748"/>
      <c r="M285" s="1296"/>
      <c r="N285" s="1312"/>
      <c r="O285" s="1307"/>
      <c r="P285" s="1296"/>
      <c r="Q285" s="1297"/>
      <c r="R285" s="1749" t="s">
        <v>11559</v>
      </c>
      <c r="S285" s="1106" t="s">
        <v>162</v>
      </c>
      <c r="T285" s="602"/>
      <c r="U285" s="602"/>
      <c r="V285" s="602"/>
      <c r="W285" s="602"/>
      <c r="X285" s="670" t="s">
        <v>163</v>
      </c>
      <c r="Y285" s="1305">
        <v>0.7</v>
      </c>
      <c r="Z285" s="1360"/>
      <c r="AA285" s="1226"/>
      <c r="AB285" s="1226"/>
      <c r="AC285" s="1226"/>
      <c r="AD285" s="1226"/>
      <c r="AE285" s="1310"/>
      <c r="AF285" s="391">
        <f>ROUND(ROUND(ROUND(G248+K284,0)*Q272,0)*Y285,0)</f>
        <v>115</v>
      </c>
      <c r="AG285" s="268"/>
    </row>
    <row r="286" spans="1:33" ht="17.100000000000001" customHeight="1">
      <c r="A286" s="243">
        <v>63</v>
      </c>
      <c r="B286" s="351" t="s">
        <v>16244</v>
      </c>
      <c r="C286" s="870" t="s">
        <v>16245</v>
      </c>
      <c r="D286" s="604"/>
      <c r="E286" s="604"/>
      <c r="F286" s="604"/>
      <c r="G286" s="1296"/>
      <c r="H286" s="605"/>
      <c r="I286" s="607"/>
      <c r="J286" s="1834"/>
      <c r="K286" s="748"/>
      <c r="L286" s="748"/>
      <c r="M286" s="1296"/>
      <c r="N286" s="1312"/>
      <c r="O286" s="1307"/>
      <c r="P286" s="1296"/>
      <c r="Q286" s="1297"/>
      <c r="R286" s="1843"/>
      <c r="S286" s="647"/>
      <c r="T286" s="807"/>
      <c r="U286" s="807"/>
      <c r="V286" s="807"/>
      <c r="W286" s="807"/>
      <c r="X286" s="1225"/>
      <c r="Y286" s="1306"/>
      <c r="Z286" s="1302" t="s">
        <v>4700</v>
      </c>
      <c r="AA286" s="1303" t="s">
        <v>163</v>
      </c>
      <c r="AB286" s="1304">
        <v>0.85</v>
      </c>
      <c r="AC286" s="1215"/>
      <c r="AD286" s="1215"/>
      <c r="AE286" s="1294"/>
      <c r="AF286" s="391">
        <f>ROUND(ROUND(ROUND(ROUND(G248+K284,0)*Q272,0)*Y285,0)*AB286,0)</f>
        <v>98</v>
      </c>
      <c r="AG286" s="268"/>
    </row>
    <row r="287" spans="1:33" ht="17.100000000000001" customHeight="1">
      <c r="A287" s="243">
        <v>63</v>
      </c>
      <c r="B287" s="351" t="s">
        <v>16246</v>
      </c>
      <c r="C287" s="870" t="s">
        <v>16247</v>
      </c>
      <c r="D287" s="604"/>
      <c r="E287" s="604"/>
      <c r="F287" s="604"/>
      <c r="G287" s="1296"/>
      <c r="H287" s="605"/>
      <c r="I287" s="607"/>
      <c r="J287" s="1834"/>
      <c r="K287" s="748"/>
      <c r="L287" s="748"/>
      <c r="M287" s="1296"/>
      <c r="N287" s="1312"/>
      <c r="O287" s="1307"/>
      <c r="P287" s="1296"/>
      <c r="Q287" s="1297"/>
      <c r="R287" s="1843"/>
      <c r="S287" s="1106" t="s">
        <v>165</v>
      </c>
      <c r="T287" s="602"/>
      <c r="U287" s="602"/>
      <c r="V287" s="602"/>
      <c r="W287" s="602"/>
      <c r="X287" s="670" t="s">
        <v>163</v>
      </c>
      <c r="Y287" s="1305">
        <v>0.5</v>
      </c>
      <c r="Z287" s="1359"/>
      <c r="AA287" s="1220"/>
      <c r="AB287" s="1220"/>
      <c r="AC287" s="1220"/>
      <c r="AD287" s="1220"/>
      <c r="AE287" s="1306"/>
      <c r="AF287" s="391">
        <f>ROUND(ROUND(ROUND(G248+K284,0)*Q272,0)*Y287,0)</f>
        <v>82</v>
      </c>
      <c r="AG287" s="268"/>
    </row>
    <row r="288" spans="1:33" ht="17.100000000000001" customHeight="1">
      <c r="A288" s="243">
        <v>63</v>
      </c>
      <c r="B288" s="351" t="s">
        <v>16248</v>
      </c>
      <c r="C288" s="870" t="s">
        <v>16249</v>
      </c>
      <c r="D288" s="604"/>
      <c r="E288" s="604"/>
      <c r="F288" s="604"/>
      <c r="G288" s="1296"/>
      <c r="H288" s="605"/>
      <c r="I288" s="607"/>
      <c r="J288" s="1834"/>
      <c r="K288" s="748"/>
      <c r="L288" s="748"/>
      <c r="M288" s="1296"/>
      <c r="N288" s="1312"/>
      <c r="O288" s="1307"/>
      <c r="P288" s="1296"/>
      <c r="Q288" s="1297"/>
      <c r="R288" s="1844"/>
      <c r="S288" s="647"/>
      <c r="T288" s="807"/>
      <c r="U288" s="807"/>
      <c r="V288" s="807"/>
      <c r="W288" s="807"/>
      <c r="X288" s="1225"/>
      <c r="Y288" s="1306"/>
      <c r="Z288" s="1302" t="s">
        <v>4700</v>
      </c>
      <c r="AA288" s="1303" t="s">
        <v>163</v>
      </c>
      <c r="AB288" s="1304">
        <v>0.85</v>
      </c>
      <c r="AC288" s="1215"/>
      <c r="AD288" s="1215"/>
      <c r="AE288" s="1294"/>
      <c r="AF288" s="391">
        <f>ROUND(ROUND(ROUND(ROUND(G248+K284,0)*Q272,0)*Y287,0)*AB288,0)</f>
        <v>70</v>
      </c>
      <c r="AG288" s="268"/>
    </row>
    <row r="289" spans="1:33" ht="17.100000000000001" customHeight="1">
      <c r="A289" s="243">
        <v>63</v>
      </c>
      <c r="B289" s="351" t="s">
        <v>16250</v>
      </c>
      <c r="C289" s="870" t="s">
        <v>16251</v>
      </c>
      <c r="D289" s="604"/>
      <c r="E289" s="604"/>
      <c r="F289" s="604"/>
      <c r="G289" s="1296"/>
      <c r="H289" s="605"/>
      <c r="I289" s="607"/>
      <c r="J289" s="1834"/>
      <c r="K289" s="748"/>
      <c r="L289" s="748"/>
      <c r="M289" s="1296"/>
      <c r="N289" s="1312"/>
      <c r="O289" s="1307"/>
      <c r="P289" s="1296"/>
      <c r="Q289" s="1297"/>
      <c r="R289" s="641"/>
      <c r="S289" s="641"/>
      <c r="T289" s="602"/>
      <c r="U289" s="602"/>
      <c r="V289" s="602"/>
      <c r="W289" s="602"/>
      <c r="X289" s="670"/>
      <c r="Y289" s="1305"/>
      <c r="Z289" s="1358"/>
      <c r="AA289" s="1215"/>
      <c r="AB289" s="1294"/>
      <c r="AC289" s="1533" t="s">
        <v>167</v>
      </c>
      <c r="AD289" s="1250">
        <v>5</v>
      </c>
      <c r="AE289" s="1308" t="s">
        <v>168</v>
      </c>
      <c r="AF289" s="391">
        <f>ROUND(ROUND(ROUND(G248+K284,0)*Q272,0)-AD289,0)</f>
        <v>159</v>
      </c>
      <c r="AG289" s="268"/>
    </row>
    <row r="290" spans="1:33" ht="17.100000000000001" customHeight="1">
      <c r="A290" s="243">
        <v>63</v>
      </c>
      <c r="B290" s="351" t="s">
        <v>16252</v>
      </c>
      <c r="C290" s="870" t="s">
        <v>16253</v>
      </c>
      <c r="D290" s="604"/>
      <c r="E290" s="604"/>
      <c r="F290" s="604"/>
      <c r="G290" s="1296"/>
      <c r="H290" s="605"/>
      <c r="I290" s="607"/>
      <c r="J290" s="1834"/>
      <c r="K290" s="748"/>
      <c r="L290" s="748"/>
      <c r="M290" s="1296"/>
      <c r="N290" s="1312"/>
      <c r="O290" s="1307"/>
      <c r="P290" s="1296"/>
      <c r="Q290" s="1297"/>
      <c r="R290" s="1104"/>
      <c r="S290" s="1104"/>
      <c r="T290" s="807"/>
      <c r="U290" s="807"/>
      <c r="V290" s="807"/>
      <c r="W290" s="807"/>
      <c r="X290" s="1225"/>
      <c r="Y290" s="1306"/>
      <c r="Z290" s="1233" t="s">
        <v>4700</v>
      </c>
      <c r="AA290" s="670" t="s">
        <v>163</v>
      </c>
      <c r="AB290" s="1309">
        <v>0.85</v>
      </c>
      <c r="AC290" s="1834"/>
      <c r="AD290" s="1250"/>
      <c r="AE290" s="1308"/>
      <c r="AF290" s="391">
        <f>ROUND(ROUND(ROUND(ROUND(G248+K284,0)*Q272,0)*AB290,0)-AD289,0)</f>
        <v>134</v>
      </c>
      <c r="AG290" s="268"/>
    </row>
    <row r="291" spans="1:33" ht="17.100000000000001" customHeight="1">
      <c r="A291" s="243">
        <v>63</v>
      </c>
      <c r="B291" s="351" t="s">
        <v>16254</v>
      </c>
      <c r="C291" s="870" t="s">
        <v>16255</v>
      </c>
      <c r="D291" s="604"/>
      <c r="E291" s="604"/>
      <c r="F291" s="604"/>
      <c r="G291" s="1296"/>
      <c r="H291" s="605"/>
      <c r="I291" s="607"/>
      <c r="J291" s="1834"/>
      <c r="K291" s="748"/>
      <c r="L291" s="748"/>
      <c r="M291" s="1296"/>
      <c r="N291" s="1312"/>
      <c r="O291" s="1307"/>
      <c r="P291" s="1296"/>
      <c r="Q291" s="1297"/>
      <c r="R291" s="1749" t="s">
        <v>11559</v>
      </c>
      <c r="S291" s="1106" t="s">
        <v>162</v>
      </c>
      <c r="T291" s="602"/>
      <c r="U291" s="602"/>
      <c r="V291" s="602"/>
      <c r="W291" s="602"/>
      <c r="X291" s="670" t="s">
        <v>163</v>
      </c>
      <c r="Y291" s="1305">
        <v>0.7</v>
      </c>
      <c r="Z291" s="1360"/>
      <c r="AA291" s="1226"/>
      <c r="AB291" s="1310"/>
      <c r="AC291" s="1834"/>
      <c r="AD291" s="1242"/>
      <c r="AE291" s="1291"/>
      <c r="AF291" s="391">
        <f>ROUND(ROUND(ROUND(ROUND(G248+K284,0)*Q272,0)*Y291,0)-AD289,0)</f>
        <v>110</v>
      </c>
      <c r="AG291" s="268"/>
    </row>
    <row r="292" spans="1:33" ht="17.100000000000001" customHeight="1">
      <c r="A292" s="243">
        <v>63</v>
      </c>
      <c r="B292" s="351" t="s">
        <v>16256</v>
      </c>
      <c r="C292" s="870" t="s">
        <v>16257</v>
      </c>
      <c r="D292" s="604"/>
      <c r="E292" s="604"/>
      <c r="F292" s="604"/>
      <c r="G292" s="1296"/>
      <c r="H292" s="605"/>
      <c r="I292" s="607"/>
      <c r="J292" s="1834"/>
      <c r="K292" s="748"/>
      <c r="L292" s="748"/>
      <c r="M292" s="1296"/>
      <c r="N292" s="1312"/>
      <c r="O292" s="1307"/>
      <c r="P292" s="1296"/>
      <c r="Q292" s="1297"/>
      <c r="R292" s="1843"/>
      <c r="S292" s="647"/>
      <c r="T292" s="807"/>
      <c r="U292" s="807"/>
      <c r="V292" s="807"/>
      <c r="W292" s="807"/>
      <c r="X292" s="1225"/>
      <c r="Y292" s="1306"/>
      <c r="Z292" s="1302" t="s">
        <v>4700</v>
      </c>
      <c r="AA292" s="1303" t="s">
        <v>163</v>
      </c>
      <c r="AB292" s="1311">
        <v>0.85</v>
      </c>
      <c r="AC292" s="1834"/>
      <c r="AD292" s="1242"/>
      <c r="AE292" s="1291"/>
      <c r="AF292" s="391">
        <f>ROUND(ROUND(ROUND(ROUND(ROUND(G248+K284,0)*Q272,0)*Y291,0)*AB292,0)-AD289,0)</f>
        <v>93</v>
      </c>
      <c r="AG292" s="268"/>
    </row>
    <row r="293" spans="1:33" ht="17.100000000000001" customHeight="1">
      <c r="A293" s="243">
        <v>63</v>
      </c>
      <c r="B293" s="351" t="s">
        <v>16258</v>
      </c>
      <c r="C293" s="870" t="s">
        <v>16259</v>
      </c>
      <c r="D293" s="604"/>
      <c r="E293" s="1102"/>
      <c r="F293" s="604"/>
      <c r="G293" s="1296"/>
      <c r="H293" s="605"/>
      <c r="I293" s="607"/>
      <c r="J293" s="646"/>
      <c r="K293" s="748"/>
      <c r="L293" s="748"/>
      <c r="M293" s="1296"/>
      <c r="N293" s="1312"/>
      <c r="O293" s="1307"/>
      <c r="P293" s="1296"/>
      <c r="Q293" s="1297"/>
      <c r="R293" s="1843"/>
      <c r="S293" s="641" t="s">
        <v>165</v>
      </c>
      <c r="T293" s="602"/>
      <c r="U293" s="602"/>
      <c r="V293" s="602"/>
      <c r="W293" s="602"/>
      <c r="X293" s="670" t="s">
        <v>163</v>
      </c>
      <c r="Y293" s="1305">
        <v>0.5</v>
      </c>
      <c r="Z293" s="1359"/>
      <c r="AA293" s="1220"/>
      <c r="AB293" s="1306"/>
      <c r="AC293" s="1834"/>
      <c r="AD293" s="1242"/>
      <c r="AE293" s="1291"/>
      <c r="AF293" s="391">
        <f>ROUND(ROUND(ROUND(ROUND(G248+K284,0)*Q272,0)*Y293,0)-AD289,0)</f>
        <v>77</v>
      </c>
      <c r="AG293" s="268"/>
    </row>
    <row r="294" spans="1:33" ht="17.100000000000001" customHeight="1">
      <c r="A294" s="243">
        <v>63</v>
      </c>
      <c r="B294" s="351" t="s">
        <v>16260</v>
      </c>
      <c r="C294" s="870" t="s">
        <v>16261</v>
      </c>
      <c r="D294" s="604"/>
      <c r="E294" s="1093"/>
      <c r="F294" s="806"/>
      <c r="G294" s="1329"/>
      <c r="H294" s="807"/>
      <c r="I294" s="1158"/>
      <c r="J294" s="647"/>
      <c r="K294" s="1104"/>
      <c r="L294" s="1104"/>
      <c r="M294" s="1329"/>
      <c r="N294" s="1332"/>
      <c r="O294" s="1333"/>
      <c r="P294" s="1329"/>
      <c r="Q294" s="1331"/>
      <c r="R294" s="1844"/>
      <c r="S294" s="1104"/>
      <c r="T294" s="807"/>
      <c r="U294" s="807"/>
      <c r="V294" s="807"/>
      <c r="W294" s="807"/>
      <c r="X294" s="1225"/>
      <c r="Y294" s="1306"/>
      <c r="Z294" s="1302" t="s">
        <v>4700</v>
      </c>
      <c r="AA294" s="1303" t="s">
        <v>163</v>
      </c>
      <c r="AB294" s="1311">
        <v>0.85</v>
      </c>
      <c r="AC294" s="1835"/>
      <c r="AD294" s="1220"/>
      <c r="AE294" s="1306"/>
      <c r="AF294" s="391">
        <f>ROUND(ROUND(ROUND(ROUND(ROUND(G248+K284,0)*Q272,0)*Y293,0)*AB294,0)-AD289,0)</f>
        <v>65</v>
      </c>
      <c r="AG294" s="268"/>
    </row>
    <row r="295" spans="1:33" ht="17.100000000000001" customHeight="1">
      <c r="A295" s="243">
        <v>63</v>
      </c>
      <c r="B295" s="351" t="s">
        <v>16262</v>
      </c>
      <c r="C295" s="870" t="s">
        <v>16263</v>
      </c>
      <c r="D295" s="1094"/>
      <c r="E295" s="1749" t="s">
        <v>11706</v>
      </c>
      <c r="F295" s="1580" t="s">
        <v>11633</v>
      </c>
      <c r="G295" s="633"/>
      <c r="H295" s="633"/>
      <c r="I295" s="1095"/>
      <c r="J295" s="601"/>
      <c r="K295" s="602"/>
      <c r="L295" s="1319"/>
      <c r="M295" s="602"/>
      <c r="N295" s="1606" t="s">
        <v>9631</v>
      </c>
      <c r="O295" s="1593" t="s">
        <v>9632</v>
      </c>
      <c r="P295" s="602"/>
      <c r="Q295" s="1286"/>
      <c r="R295" s="670"/>
      <c r="S295" s="670"/>
      <c r="T295" s="602"/>
      <c r="U295" s="602"/>
      <c r="V295" s="602"/>
      <c r="W295" s="602"/>
      <c r="X295" s="670"/>
      <c r="Y295" s="1320"/>
      <c r="Z295" s="1358"/>
      <c r="AA295" s="1215"/>
      <c r="AB295" s="1215"/>
      <c r="AC295" s="1215"/>
      <c r="AD295" s="1215"/>
      <c r="AE295" s="1294"/>
      <c r="AF295" s="391">
        <f>ROUND(G296*Q296,0)</f>
        <v>426</v>
      </c>
      <c r="AG295" s="268"/>
    </row>
    <row r="296" spans="1:33" ht="17.100000000000001" customHeight="1">
      <c r="A296" s="243">
        <v>63</v>
      </c>
      <c r="B296" s="351" t="s">
        <v>16264</v>
      </c>
      <c r="C296" s="870" t="s">
        <v>16265</v>
      </c>
      <c r="D296" s="646"/>
      <c r="E296" s="1843"/>
      <c r="F296" s="1845"/>
      <c r="G296" s="1328">
        <v>609</v>
      </c>
      <c r="H296" s="605" t="s">
        <v>18</v>
      </c>
      <c r="I296" s="744"/>
      <c r="J296" s="604"/>
      <c r="K296" s="605"/>
      <c r="L296" s="1321"/>
      <c r="M296" s="605"/>
      <c r="N296" s="1837"/>
      <c r="O296" s="1834"/>
      <c r="P296" s="1250" t="s">
        <v>163</v>
      </c>
      <c r="Q296" s="1291">
        <v>0.7</v>
      </c>
      <c r="R296" s="1225"/>
      <c r="S296" s="1225"/>
      <c r="T296" s="807"/>
      <c r="U296" s="807"/>
      <c r="V296" s="807"/>
      <c r="W296" s="807"/>
      <c r="X296" s="1225"/>
      <c r="Y296" s="1322"/>
      <c r="Z296" s="1233" t="s">
        <v>4700</v>
      </c>
      <c r="AA296" s="670" t="s">
        <v>163</v>
      </c>
      <c r="AB296" s="1293">
        <v>0.85</v>
      </c>
      <c r="AC296" s="1215"/>
      <c r="AD296" s="1215"/>
      <c r="AE296" s="1294"/>
      <c r="AF296" s="391">
        <f>ROUND(ROUND(G296*Q296,0)*AB296,0)</f>
        <v>362</v>
      </c>
      <c r="AG296" s="268"/>
    </row>
    <row r="297" spans="1:33" ht="17.100000000000001" customHeight="1">
      <c r="A297" s="243">
        <v>63</v>
      </c>
      <c r="B297" s="351" t="s">
        <v>16266</v>
      </c>
      <c r="C297" s="870" t="s">
        <v>16267</v>
      </c>
      <c r="D297" s="646"/>
      <c r="E297" s="1843"/>
      <c r="F297" s="1845"/>
      <c r="G297" s="638"/>
      <c r="H297" s="638"/>
      <c r="I297" s="744"/>
      <c r="J297" s="646"/>
      <c r="K297" s="748"/>
      <c r="L297" s="748"/>
      <c r="M297" s="1296"/>
      <c r="N297" s="1837"/>
      <c r="O297" s="1834"/>
      <c r="P297" s="1296"/>
      <c r="Q297" s="1297"/>
      <c r="R297" s="1749" t="s">
        <v>11559</v>
      </c>
      <c r="S297" s="1106" t="s">
        <v>162</v>
      </c>
      <c r="T297" s="602"/>
      <c r="U297" s="602"/>
      <c r="V297" s="602"/>
      <c r="W297" s="602"/>
      <c r="X297" s="670" t="s">
        <v>163</v>
      </c>
      <c r="Y297" s="1305">
        <v>0.7</v>
      </c>
      <c r="Z297" s="1360"/>
      <c r="AA297" s="1226"/>
      <c r="AB297" s="1226"/>
      <c r="AC297" s="1226"/>
      <c r="AD297" s="1226"/>
      <c r="AE297" s="1310"/>
      <c r="AF297" s="391">
        <f>ROUND(ROUND(G296*Q296,0)*Y297,0)</f>
        <v>298</v>
      </c>
      <c r="AG297" s="268"/>
    </row>
    <row r="298" spans="1:33" ht="17.100000000000001" customHeight="1">
      <c r="A298" s="243">
        <v>63</v>
      </c>
      <c r="B298" s="351" t="s">
        <v>16268</v>
      </c>
      <c r="C298" s="870" t="s">
        <v>16269</v>
      </c>
      <c r="D298" s="646"/>
      <c r="E298" s="1843"/>
      <c r="F298" s="1845"/>
      <c r="G298" s="638"/>
      <c r="H298" s="638"/>
      <c r="I298" s="744"/>
      <c r="J298" s="646"/>
      <c r="K298" s="748"/>
      <c r="L298" s="748"/>
      <c r="M298" s="1296"/>
      <c r="N298" s="1837"/>
      <c r="O298" s="1834"/>
      <c r="P298" s="1296"/>
      <c r="Q298" s="1297"/>
      <c r="R298" s="1843"/>
      <c r="S298" s="647"/>
      <c r="T298" s="807"/>
      <c r="U298" s="807"/>
      <c r="V298" s="807"/>
      <c r="W298" s="807"/>
      <c r="X298" s="1225"/>
      <c r="Y298" s="1306"/>
      <c r="Z298" s="1302" t="s">
        <v>4700</v>
      </c>
      <c r="AA298" s="1303" t="s">
        <v>163</v>
      </c>
      <c r="AB298" s="1304">
        <v>0.85</v>
      </c>
      <c r="AC298" s="1215"/>
      <c r="AD298" s="1215"/>
      <c r="AE298" s="1294"/>
      <c r="AF298" s="391">
        <f>ROUND(ROUND(ROUND(G296*Q296,0)*Y297,0)*AB298,0)</f>
        <v>253</v>
      </c>
      <c r="AG298" s="268"/>
    </row>
    <row r="299" spans="1:33" ht="17.100000000000001" customHeight="1">
      <c r="A299" s="243">
        <v>63</v>
      </c>
      <c r="B299" s="351" t="s">
        <v>16270</v>
      </c>
      <c r="C299" s="870" t="s">
        <v>16271</v>
      </c>
      <c r="D299" s="646"/>
      <c r="E299" s="1843"/>
      <c r="F299" s="637"/>
      <c r="G299" s="638"/>
      <c r="H299" s="638"/>
      <c r="I299" s="744"/>
      <c r="J299" s="646"/>
      <c r="K299" s="748"/>
      <c r="L299" s="748"/>
      <c r="M299" s="1296"/>
      <c r="N299" s="1837"/>
      <c r="O299" s="1834"/>
      <c r="P299" s="1296"/>
      <c r="Q299" s="1297"/>
      <c r="R299" s="1843"/>
      <c r="S299" s="1106" t="s">
        <v>165</v>
      </c>
      <c r="T299" s="602"/>
      <c r="U299" s="602"/>
      <c r="V299" s="602"/>
      <c r="W299" s="602"/>
      <c r="X299" s="670" t="s">
        <v>163</v>
      </c>
      <c r="Y299" s="1305">
        <v>0.5</v>
      </c>
      <c r="Z299" s="1359"/>
      <c r="AA299" s="1220"/>
      <c r="AB299" s="1220"/>
      <c r="AC299" s="1220"/>
      <c r="AD299" s="1220"/>
      <c r="AE299" s="1306"/>
      <c r="AF299" s="391">
        <f>ROUND(ROUND(G296*Q296,0)*Y299,0)</f>
        <v>213</v>
      </c>
      <c r="AG299" s="268"/>
    </row>
    <row r="300" spans="1:33" ht="17.100000000000001" customHeight="1">
      <c r="A300" s="243">
        <v>63</v>
      </c>
      <c r="B300" s="351" t="s">
        <v>16272</v>
      </c>
      <c r="C300" s="870" t="s">
        <v>16273</v>
      </c>
      <c r="D300" s="646"/>
      <c r="E300" s="1843"/>
      <c r="F300" s="637"/>
      <c r="G300" s="638"/>
      <c r="H300" s="638"/>
      <c r="I300" s="744"/>
      <c r="J300" s="646"/>
      <c r="K300" s="748"/>
      <c r="L300" s="748"/>
      <c r="M300" s="1296"/>
      <c r="N300" s="1837"/>
      <c r="O300" s="1834"/>
      <c r="P300" s="1296"/>
      <c r="Q300" s="1297"/>
      <c r="R300" s="1844"/>
      <c r="S300" s="647"/>
      <c r="T300" s="807"/>
      <c r="U300" s="807"/>
      <c r="V300" s="807"/>
      <c r="W300" s="807"/>
      <c r="X300" s="1225"/>
      <c r="Y300" s="1306"/>
      <c r="Z300" s="1302" t="s">
        <v>4700</v>
      </c>
      <c r="AA300" s="1303" t="s">
        <v>163</v>
      </c>
      <c r="AB300" s="1304">
        <v>0.85</v>
      </c>
      <c r="AC300" s="1215"/>
      <c r="AD300" s="1215"/>
      <c r="AE300" s="1294"/>
      <c r="AF300" s="391">
        <f>ROUND(ROUND(ROUND(G296*Q296,0)*Y299,0)*AB300,0)</f>
        <v>181</v>
      </c>
      <c r="AG300" s="268"/>
    </row>
    <row r="301" spans="1:33" ht="17.100000000000001" customHeight="1">
      <c r="A301" s="243">
        <v>63</v>
      </c>
      <c r="B301" s="351" t="s">
        <v>16274</v>
      </c>
      <c r="C301" s="870" t="s">
        <v>16275</v>
      </c>
      <c r="D301" s="646"/>
      <c r="E301" s="1843"/>
      <c r="F301" s="637"/>
      <c r="G301" s="638"/>
      <c r="H301" s="638"/>
      <c r="I301" s="744"/>
      <c r="J301" s="646"/>
      <c r="K301" s="748"/>
      <c r="L301" s="748"/>
      <c r="M301" s="1296"/>
      <c r="N301" s="1837"/>
      <c r="O301" s="1834"/>
      <c r="P301" s="1296"/>
      <c r="Q301" s="1297"/>
      <c r="R301" s="641"/>
      <c r="S301" s="641"/>
      <c r="T301" s="602"/>
      <c r="U301" s="602"/>
      <c r="V301" s="602"/>
      <c r="W301" s="602"/>
      <c r="X301" s="670"/>
      <c r="Y301" s="1305"/>
      <c r="Z301" s="1358"/>
      <c r="AA301" s="1215"/>
      <c r="AB301" s="1294"/>
      <c r="AC301" s="1533" t="s">
        <v>167</v>
      </c>
      <c r="AD301" s="1250">
        <v>5</v>
      </c>
      <c r="AE301" s="1308" t="s">
        <v>168</v>
      </c>
      <c r="AF301" s="391">
        <f>ROUND(ROUND(G296*Q296,0)-AD301,0)</f>
        <v>421</v>
      </c>
      <c r="AG301" s="268"/>
    </row>
    <row r="302" spans="1:33" ht="17.100000000000001" customHeight="1">
      <c r="A302" s="243">
        <v>63</v>
      </c>
      <c r="B302" s="351" t="s">
        <v>16276</v>
      </c>
      <c r="C302" s="870" t="s">
        <v>16277</v>
      </c>
      <c r="D302" s="646"/>
      <c r="E302" s="646"/>
      <c r="F302" s="637"/>
      <c r="G302" s="638"/>
      <c r="H302" s="638"/>
      <c r="I302" s="744"/>
      <c r="J302" s="646"/>
      <c r="K302" s="748"/>
      <c r="L302" s="748"/>
      <c r="M302" s="1296"/>
      <c r="N302" s="1837"/>
      <c r="O302" s="1834"/>
      <c r="P302" s="1296"/>
      <c r="Q302" s="1297"/>
      <c r="R302" s="1104"/>
      <c r="S302" s="1104"/>
      <c r="T302" s="807"/>
      <c r="U302" s="807"/>
      <c r="V302" s="807"/>
      <c r="W302" s="807"/>
      <c r="X302" s="1225"/>
      <c r="Y302" s="1306"/>
      <c r="Z302" s="1233" t="s">
        <v>4700</v>
      </c>
      <c r="AA302" s="670" t="s">
        <v>163</v>
      </c>
      <c r="AB302" s="1309">
        <v>0.85</v>
      </c>
      <c r="AC302" s="1834"/>
      <c r="AD302" s="1250"/>
      <c r="AE302" s="1308"/>
      <c r="AF302" s="391">
        <f>ROUND(ROUND(ROUND(G296*Q296,0)*AB302,0)-AD301,0)</f>
        <v>357</v>
      </c>
      <c r="AG302" s="268"/>
    </row>
    <row r="303" spans="1:33" ht="17.100000000000001" customHeight="1">
      <c r="A303" s="243">
        <v>63</v>
      </c>
      <c r="B303" s="351" t="s">
        <v>16278</v>
      </c>
      <c r="C303" s="870" t="s">
        <v>16279</v>
      </c>
      <c r="D303" s="646"/>
      <c r="E303" s="646"/>
      <c r="F303" s="637"/>
      <c r="G303" s="638"/>
      <c r="H303" s="638"/>
      <c r="I303" s="744"/>
      <c r="J303" s="646"/>
      <c r="K303" s="748"/>
      <c r="L303" s="748"/>
      <c r="M303" s="1296"/>
      <c r="N303" s="1837"/>
      <c r="O303" s="1834"/>
      <c r="P303" s="1296"/>
      <c r="Q303" s="1297"/>
      <c r="R303" s="1749" t="s">
        <v>11559</v>
      </c>
      <c r="S303" s="1106" t="s">
        <v>162</v>
      </c>
      <c r="T303" s="602"/>
      <c r="U303" s="602"/>
      <c r="V303" s="602"/>
      <c r="W303" s="602"/>
      <c r="X303" s="670" t="s">
        <v>163</v>
      </c>
      <c r="Y303" s="1305">
        <v>0.7</v>
      </c>
      <c r="Z303" s="1360"/>
      <c r="AA303" s="1226"/>
      <c r="AB303" s="1310"/>
      <c r="AC303" s="1834"/>
      <c r="AD303" s="1242"/>
      <c r="AE303" s="1291"/>
      <c r="AF303" s="391">
        <f>ROUND(ROUND(ROUND(G296*Q296,0)*Y303,0)-AD301,0)</f>
        <v>293</v>
      </c>
      <c r="AG303" s="268"/>
    </row>
    <row r="304" spans="1:33" ht="17.100000000000001" customHeight="1">
      <c r="A304" s="243">
        <v>63</v>
      </c>
      <c r="B304" s="351" t="s">
        <v>16280</v>
      </c>
      <c r="C304" s="870" t="s">
        <v>16281</v>
      </c>
      <c r="D304" s="646"/>
      <c r="E304" s="646"/>
      <c r="F304" s="637"/>
      <c r="G304" s="638"/>
      <c r="H304" s="638"/>
      <c r="I304" s="744"/>
      <c r="J304" s="646"/>
      <c r="K304" s="748"/>
      <c r="L304" s="748"/>
      <c r="M304" s="1296"/>
      <c r="N304" s="1837"/>
      <c r="O304" s="1834"/>
      <c r="P304" s="1296"/>
      <c r="Q304" s="1297"/>
      <c r="R304" s="1843"/>
      <c r="S304" s="647"/>
      <c r="T304" s="807"/>
      <c r="U304" s="807"/>
      <c r="V304" s="807"/>
      <c r="W304" s="807"/>
      <c r="X304" s="1225"/>
      <c r="Y304" s="1306"/>
      <c r="Z304" s="1302" t="s">
        <v>4700</v>
      </c>
      <c r="AA304" s="1303" t="s">
        <v>163</v>
      </c>
      <c r="AB304" s="1311">
        <v>0.85</v>
      </c>
      <c r="AC304" s="1834"/>
      <c r="AD304" s="1242"/>
      <c r="AE304" s="1291"/>
      <c r="AF304" s="391">
        <f>ROUND(ROUND(ROUND(ROUND(G296*Q296,0)*Y303,0)*AB304,0)-AD301,0)</f>
        <v>248</v>
      </c>
      <c r="AG304" s="268"/>
    </row>
    <row r="305" spans="1:33" ht="17.100000000000001" customHeight="1">
      <c r="A305" s="243">
        <v>63</v>
      </c>
      <c r="B305" s="351" t="s">
        <v>16282</v>
      </c>
      <c r="C305" s="870" t="s">
        <v>16283</v>
      </c>
      <c r="D305" s="646"/>
      <c r="E305" s="646"/>
      <c r="F305" s="637"/>
      <c r="G305" s="638"/>
      <c r="H305" s="638"/>
      <c r="I305" s="744"/>
      <c r="J305" s="646"/>
      <c r="K305" s="748"/>
      <c r="L305" s="748"/>
      <c r="M305" s="1296"/>
      <c r="N305" s="1837"/>
      <c r="O305" s="1834"/>
      <c r="P305" s="1296"/>
      <c r="Q305" s="1297"/>
      <c r="R305" s="1843"/>
      <c r="S305" s="641" t="s">
        <v>165</v>
      </c>
      <c r="T305" s="602"/>
      <c r="U305" s="602"/>
      <c r="V305" s="602"/>
      <c r="W305" s="602"/>
      <c r="X305" s="670" t="s">
        <v>163</v>
      </c>
      <c r="Y305" s="1305">
        <v>0.5</v>
      </c>
      <c r="Z305" s="1359"/>
      <c r="AA305" s="1220"/>
      <c r="AB305" s="1306"/>
      <c r="AC305" s="1834"/>
      <c r="AD305" s="1242"/>
      <c r="AE305" s="1291"/>
      <c r="AF305" s="391">
        <f>ROUND(ROUND(ROUND(G296*Q296,0)*Y305,0)-AD301,0)</f>
        <v>208</v>
      </c>
      <c r="AG305" s="268"/>
    </row>
    <row r="306" spans="1:33" ht="17.100000000000001" customHeight="1">
      <c r="A306" s="243">
        <v>63</v>
      </c>
      <c r="B306" s="351" t="s">
        <v>16284</v>
      </c>
      <c r="C306" s="870" t="s">
        <v>16285</v>
      </c>
      <c r="D306" s="646"/>
      <c r="E306" s="646"/>
      <c r="F306" s="637"/>
      <c r="G306" s="638"/>
      <c r="H306" s="638"/>
      <c r="I306" s="744"/>
      <c r="J306" s="646"/>
      <c r="K306" s="748"/>
      <c r="L306" s="748"/>
      <c r="M306" s="1296"/>
      <c r="N306" s="1837"/>
      <c r="O306" s="1307"/>
      <c r="P306" s="1296"/>
      <c r="Q306" s="1297"/>
      <c r="R306" s="1844"/>
      <c r="S306" s="1104"/>
      <c r="T306" s="807"/>
      <c r="U306" s="807"/>
      <c r="V306" s="807"/>
      <c r="W306" s="807"/>
      <c r="X306" s="1225"/>
      <c r="Y306" s="1306"/>
      <c r="Z306" s="1302" t="s">
        <v>4700</v>
      </c>
      <c r="AA306" s="1303" t="s">
        <v>163</v>
      </c>
      <c r="AB306" s="1311">
        <v>0.85</v>
      </c>
      <c r="AC306" s="1835"/>
      <c r="AD306" s="1220"/>
      <c r="AE306" s="1306"/>
      <c r="AF306" s="391">
        <f>ROUND(ROUND(ROUND(ROUND(G296*Q296,0)*Y305,0)*AB306,0)-AD301,0)</f>
        <v>176</v>
      </c>
      <c r="AG306" s="268"/>
    </row>
    <row r="307" spans="1:33" ht="17.100000000000001" customHeight="1">
      <c r="A307" s="243">
        <v>63</v>
      </c>
      <c r="B307" s="351" t="s">
        <v>16286</v>
      </c>
      <c r="C307" s="870" t="s">
        <v>16287</v>
      </c>
      <c r="D307" s="646"/>
      <c r="E307" s="646"/>
      <c r="F307" s="604"/>
      <c r="G307" s="638"/>
      <c r="H307" s="638"/>
      <c r="I307" s="607"/>
      <c r="J307" s="1593" t="s">
        <v>5845</v>
      </c>
      <c r="K307" s="602"/>
      <c r="L307" s="1319"/>
      <c r="M307" s="602"/>
      <c r="N307" s="1837"/>
      <c r="O307" s="604"/>
      <c r="P307" s="605"/>
      <c r="Q307" s="607"/>
      <c r="R307" s="670"/>
      <c r="S307" s="670"/>
      <c r="T307" s="602"/>
      <c r="U307" s="602"/>
      <c r="V307" s="602"/>
      <c r="W307" s="602"/>
      <c r="X307" s="670"/>
      <c r="Y307" s="1320"/>
      <c r="Z307" s="1358"/>
      <c r="AA307" s="1215"/>
      <c r="AB307" s="1215"/>
      <c r="AC307" s="1215"/>
      <c r="AD307" s="1215"/>
      <c r="AE307" s="1294"/>
      <c r="AF307" s="391">
        <f>ROUND(ROUND(G296+K308,0)*Q296,0)</f>
        <v>433</v>
      </c>
      <c r="AG307" s="268"/>
    </row>
    <row r="308" spans="1:33" ht="17.100000000000001" customHeight="1">
      <c r="A308" s="243">
        <v>63</v>
      </c>
      <c r="B308" s="351" t="s">
        <v>16288</v>
      </c>
      <c r="C308" s="870" t="s">
        <v>16289</v>
      </c>
      <c r="D308" s="646"/>
      <c r="E308" s="646"/>
      <c r="F308" s="604"/>
      <c r="G308" s="1328"/>
      <c r="H308" s="605"/>
      <c r="I308" s="607"/>
      <c r="J308" s="1834"/>
      <c r="K308" s="605">
        <v>9</v>
      </c>
      <c r="L308" s="1321" t="s">
        <v>16</v>
      </c>
      <c r="M308" s="605"/>
      <c r="N308" s="1102"/>
      <c r="O308" s="604"/>
      <c r="P308" s="605"/>
      <c r="Q308" s="607"/>
      <c r="R308" s="1225"/>
      <c r="S308" s="1225"/>
      <c r="T308" s="807"/>
      <c r="U308" s="807"/>
      <c r="V308" s="807"/>
      <c r="W308" s="807"/>
      <c r="X308" s="1225"/>
      <c r="Y308" s="1322"/>
      <c r="Z308" s="1233" t="s">
        <v>4700</v>
      </c>
      <c r="AA308" s="670" t="s">
        <v>163</v>
      </c>
      <c r="AB308" s="1293">
        <v>0.85</v>
      </c>
      <c r="AC308" s="1215"/>
      <c r="AD308" s="1215"/>
      <c r="AE308" s="1294"/>
      <c r="AF308" s="391">
        <f>ROUND(ROUND(ROUND(G296+K308,0)*Q296,0)*AB308,0)</f>
        <v>368</v>
      </c>
      <c r="AG308" s="268"/>
    </row>
    <row r="309" spans="1:33" ht="17.100000000000001" customHeight="1">
      <c r="A309" s="243">
        <v>63</v>
      </c>
      <c r="B309" s="351" t="s">
        <v>16290</v>
      </c>
      <c r="C309" s="870" t="s">
        <v>16291</v>
      </c>
      <c r="D309" s="646"/>
      <c r="E309" s="646"/>
      <c r="F309" s="604"/>
      <c r="G309" s="1296"/>
      <c r="H309" s="605"/>
      <c r="I309" s="607"/>
      <c r="J309" s="1834"/>
      <c r="K309" s="748"/>
      <c r="L309" s="748"/>
      <c r="M309" s="1296"/>
      <c r="N309" s="1312"/>
      <c r="O309" s="1307"/>
      <c r="P309" s="1296"/>
      <c r="Q309" s="1297"/>
      <c r="R309" s="1749" t="s">
        <v>11559</v>
      </c>
      <c r="S309" s="1106" t="s">
        <v>162</v>
      </c>
      <c r="T309" s="602"/>
      <c r="U309" s="602"/>
      <c r="V309" s="602"/>
      <c r="W309" s="602"/>
      <c r="X309" s="670" t="s">
        <v>163</v>
      </c>
      <c r="Y309" s="1305">
        <v>0.7</v>
      </c>
      <c r="Z309" s="1360"/>
      <c r="AA309" s="1226"/>
      <c r="AB309" s="1226"/>
      <c r="AC309" s="1226"/>
      <c r="AD309" s="1226"/>
      <c r="AE309" s="1310"/>
      <c r="AF309" s="391">
        <f>ROUND(ROUND(ROUND(G296+K308,0)*Q296,0)*Y309,0)</f>
        <v>303</v>
      </c>
      <c r="AG309" s="268"/>
    </row>
    <row r="310" spans="1:33" ht="17.100000000000001" customHeight="1">
      <c r="A310" s="243">
        <v>63</v>
      </c>
      <c r="B310" s="351" t="s">
        <v>16292</v>
      </c>
      <c r="C310" s="870" t="s">
        <v>16293</v>
      </c>
      <c r="D310" s="646"/>
      <c r="E310" s="646"/>
      <c r="F310" s="604"/>
      <c r="G310" s="1296"/>
      <c r="H310" s="605"/>
      <c r="I310" s="607"/>
      <c r="J310" s="1834"/>
      <c r="K310" s="748"/>
      <c r="L310" s="748"/>
      <c r="M310" s="1296"/>
      <c r="N310" s="1312"/>
      <c r="O310" s="1307"/>
      <c r="P310" s="1296"/>
      <c r="Q310" s="1297"/>
      <c r="R310" s="1843"/>
      <c r="S310" s="647"/>
      <c r="T310" s="807"/>
      <c r="U310" s="807"/>
      <c r="V310" s="807"/>
      <c r="W310" s="807"/>
      <c r="X310" s="1225"/>
      <c r="Y310" s="1306"/>
      <c r="Z310" s="1302" t="s">
        <v>4700</v>
      </c>
      <c r="AA310" s="1303" t="s">
        <v>163</v>
      </c>
      <c r="AB310" s="1304">
        <v>0.85</v>
      </c>
      <c r="AC310" s="1215"/>
      <c r="AD310" s="1215"/>
      <c r="AE310" s="1294"/>
      <c r="AF310" s="391">
        <f>ROUND(ROUND(ROUND(ROUND(G296+K308,0)*Q296,0)*Y309,0)*AB310,0)</f>
        <v>258</v>
      </c>
      <c r="AG310" s="268"/>
    </row>
    <row r="311" spans="1:33" ht="17.100000000000001" customHeight="1">
      <c r="A311" s="243">
        <v>63</v>
      </c>
      <c r="B311" s="351" t="s">
        <v>16294</v>
      </c>
      <c r="C311" s="870" t="s">
        <v>16295</v>
      </c>
      <c r="D311" s="646"/>
      <c r="E311" s="646"/>
      <c r="F311" s="604"/>
      <c r="G311" s="1296"/>
      <c r="H311" s="605"/>
      <c r="I311" s="607"/>
      <c r="J311" s="1834"/>
      <c r="K311" s="748"/>
      <c r="L311" s="748"/>
      <c r="M311" s="1296"/>
      <c r="N311" s="1312"/>
      <c r="O311" s="1307"/>
      <c r="P311" s="1296"/>
      <c r="Q311" s="1297"/>
      <c r="R311" s="1843"/>
      <c r="S311" s="1106" t="s">
        <v>165</v>
      </c>
      <c r="T311" s="602"/>
      <c r="U311" s="602"/>
      <c r="V311" s="602"/>
      <c r="W311" s="602"/>
      <c r="X311" s="670" t="s">
        <v>163</v>
      </c>
      <c r="Y311" s="1305">
        <v>0.5</v>
      </c>
      <c r="Z311" s="1359"/>
      <c r="AA311" s="1220"/>
      <c r="AB311" s="1220"/>
      <c r="AC311" s="1220"/>
      <c r="AD311" s="1220"/>
      <c r="AE311" s="1306"/>
      <c r="AF311" s="391">
        <f>ROUND(ROUND(ROUND(G296+K308,0)*Q296,0)*Y311,0)</f>
        <v>217</v>
      </c>
      <c r="AG311" s="268"/>
    </row>
    <row r="312" spans="1:33" ht="17.100000000000001" customHeight="1">
      <c r="A312" s="243">
        <v>63</v>
      </c>
      <c r="B312" s="351" t="s">
        <v>16296</v>
      </c>
      <c r="C312" s="870" t="s">
        <v>16297</v>
      </c>
      <c r="D312" s="646"/>
      <c r="E312" s="646"/>
      <c r="F312" s="604"/>
      <c r="G312" s="1296"/>
      <c r="H312" s="605"/>
      <c r="I312" s="607"/>
      <c r="J312" s="1834"/>
      <c r="K312" s="748"/>
      <c r="L312" s="748"/>
      <c r="M312" s="1296"/>
      <c r="N312" s="1312"/>
      <c r="O312" s="1307"/>
      <c r="P312" s="1296"/>
      <c r="Q312" s="1297"/>
      <c r="R312" s="1844"/>
      <c r="S312" s="647"/>
      <c r="T312" s="807"/>
      <c r="U312" s="807"/>
      <c r="V312" s="807"/>
      <c r="W312" s="807"/>
      <c r="X312" s="1225"/>
      <c r="Y312" s="1306"/>
      <c r="Z312" s="1302" t="s">
        <v>4700</v>
      </c>
      <c r="AA312" s="1303" t="s">
        <v>163</v>
      </c>
      <c r="AB312" s="1304">
        <v>0.85</v>
      </c>
      <c r="AC312" s="1215"/>
      <c r="AD312" s="1215"/>
      <c r="AE312" s="1294"/>
      <c r="AF312" s="391">
        <f>ROUND(ROUND(ROUND(ROUND(G296+K308,0)*Q296,0)*Y311,0)*AB312,0)</f>
        <v>184</v>
      </c>
      <c r="AG312" s="268"/>
    </row>
    <row r="313" spans="1:33" ht="17.100000000000001" customHeight="1">
      <c r="A313" s="243">
        <v>63</v>
      </c>
      <c r="B313" s="351" t="s">
        <v>16298</v>
      </c>
      <c r="C313" s="870" t="s">
        <v>16299</v>
      </c>
      <c r="D313" s="646"/>
      <c r="E313" s="646"/>
      <c r="F313" s="604"/>
      <c r="G313" s="1296"/>
      <c r="H313" s="605"/>
      <c r="I313" s="607"/>
      <c r="J313" s="1834"/>
      <c r="K313" s="748"/>
      <c r="L313" s="748"/>
      <c r="M313" s="1296"/>
      <c r="N313" s="1312"/>
      <c r="O313" s="1307"/>
      <c r="P313" s="1296"/>
      <c r="Q313" s="1297"/>
      <c r="R313" s="641"/>
      <c r="S313" s="641"/>
      <c r="T313" s="602"/>
      <c r="U313" s="602"/>
      <c r="V313" s="602"/>
      <c r="W313" s="602"/>
      <c r="X313" s="670"/>
      <c r="Y313" s="1305"/>
      <c r="Z313" s="1358"/>
      <c r="AA313" s="1215"/>
      <c r="AB313" s="1294"/>
      <c r="AC313" s="1533" t="s">
        <v>167</v>
      </c>
      <c r="AD313" s="1250">
        <v>5</v>
      </c>
      <c r="AE313" s="1308" t="s">
        <v>168</v>
      </c>
      <c r="AF313" s="391">
        <f>ROUND(ROUND(ROUND(G296+K308,0)*Q296,0)-AD313,0)</f>
        <v>428</v>
      </c>
      <c r="AG313" s="268"/>
    </row>
    <row r="314" spans="1:33" ht="17.100000000000001" customHeight="1">
      <c r="A314" s="243">
        <v>63</v>
      </c>
      <c r="B314" s="351" t="s">
        <v>16300</v>
      </c>
      <c r="C314" s="870" t="s">
        <v>16301</v>
      </c>
      <c r="D314" s="646"/>
      <c r="E314" s="646"/>
      <c r="F314" s="604"/>
      <c r="G314" s="1296"/>
      <c r="H314" s="605"/>
      <c r="I314" s="607"/>
      <c r="J314" s="646"/>
      <c r="K314" s="748"/>
      <c r="L314" s="748"/>
      <c r="M314" s="1296"/>
      <c r="N314" s="1312"/>
      <c r="O314" s="1307"/>
      <c r="P314" s="1296"/>
      <c r="Q314" s="1297"/>
      <c r="R314" s="1104"/>
      <c r="S314" s="1104"/>
      <c r="T314" s="807"/>
      <c r="U314" s="807"/>
      <c r="V314" s="807"/>
      <c r="W314" s="807"/>
      <c r="X314" s="1225"/>
      <c r="Y314" s="1306"/>
      <c r="Z314" s="1233" t="s">
        <v>4700</v>
      </c>
      <c r="AA314" s="670" t="s">
        <v>163</v>
      </c>
      <c r="AB314" s="1309">
        <v>0.85</v>
      </c>
      <c r="AC314" s="1834"/>
      <c r="AD314" s="1250"/>
      <c r="AE314" s="1308"/>
      <c r="AF314" s="391">
        <f>ROUND(ROUND(ROUND(ROUND(G296+K308,0)*Q296,0)*AB314,0)-AD313,0)</f>
        <v>363</v>
      </c>
      <c r="AG314" s="268"/>
    </row>
    <row r="315" spans="1:33" ht="17.100000000000001" customHeight="1">
      <c r="A315" s="243">
        <v>63</v>
      </c>
      <c r="B315" s="351" t="s">
        <v>16302</v>
      </c>
      <c r="C315" s="870" t="s">
        <v>16303</v>
      </c>
      <c r="D315" s="646"/>
      <c r="E315" s="646"/>
      <c r="F315" s="604"/>
      <c r="G315" s="1296"/>
      <c r="H315" s="605"/>
      <c r="I315" s="607"/>
      <c r="J315" s="646"/>
      <c r="K315" s="748"/>
      <c r="L315" s="748"/>
      <c r="M315" s="1296"/>
      <c r="N315" s="1312"/>
      <c r="O315" s="1307"/>
      <c r="P315" s="1296"/>
      <c r="Q315" s="1297"/>
      <c r="R315" s="1749" t="s">
        <v>11559</v>
      </c>
      <c r="S315" s="1106" t="s">
        <v>162</v>
      </c>
      <c r="T315" s="602"/>
      <c r="U315" s="602"/>
      <c r="V315" s="602"/>
      <c r="W315" s="602"/>
      <c r="X315" s="670" t="s">
        <v>163</v>
      </c>
      <c r="Y315" s="1305">
        <v>0.7</v>
      </c>
      <c r="Z315" s="1360"/>
      <c r="AA315" s="1226"/>
      <c r="AB315" s="1310"/>
      <c r="AC315" s="1834"/>
      <c r="AD315" s="1242"/>
      <c r="AE315" s="1291"/>
      <c r="AF315" s="391">
        <f>ROUND(ROUND(ROUND(ROUND(G296+K308,0)*Q296,0)*Y315,0)-AD313,0)</f>
        <v>298</v>
      </c>
      <c r="AG315" s="268"/>
    </row>
    <row r="316" spans="1:33" ht="17.100000000000001" customHeight="1">
      <c r="A316" s="243">
        <v>63</v>
      </c>
      <c r="B316" s="351" t="s">
        <v>16304</v>
      </c>
      <c r="C316" s="870" t="s">
        <v>16305</v>
      </c>
      <c r="D316" s="646"/>
      <c r="E316" s="646"/>
      <c r="F316" s="604"/>
      <c r="G316" s="1296"/>
      <c r="H316" s="605"/>
      <c r="I316" s="607"/>
      <c r="J316" s="646"/>
      <c r="K316" s="748"/>
      <c r="L316" s="748"/>
      <c r="M316" s="1296"/>
      <c r="N316" s="1312"/>
      <c r="O316" s="1307"/>
      <c r="P316" s="1296"/>
      <c r="Q316" s="1297"/>
      <c r="R316" s="1782"/>
      <c r="S316" s="647"/>
      <c r="T316" s="807"/>
      <c r="U316" s="807"/>
      <c r="V316" s="807"/>
      <c r="W316" s="807"/>
      <c r="X316" s="1225"/>
      <c r="Y316" s="1306"/>
      <c r="Z316" s="1302" t="s">
        <v>4700</v>
      </c>
      <c r="AA316" s="1303" t="s">
        <v>163</v>
      </c>
      <c r="AB316" s="1311">
        <v>0.85</v>
      </c>
      <c r="AC316" s="1834"/>
      <c r="AD316" s="1242"/>
      <c r="AE316" s="1291"/>
      <c r="AF316" s="391">
        <f>ROUND(ROUND(ROUND(ROUND(ROUND(G296+K308,0)*Q296,0)*Y315,0)*AB316,0)-AD313,0)</f>
        <v>253</v>
      </c>
      <c r="AG316" s="268"/>
    </row>
    <row r="317" spans="1:33" ht="17.100000000000001" customHeight="1">
      <c r="A317" s="243">
        <v>63</v>
      </c>
      <c r="B317" s="351" t="s">
        <v>16306</v>
      </c>
      <c r="C317" s="870" t="s">
        <v>16307</v>
      </c>
      <c r="D317" s="646"/>
      <c r="E317" s="646"/>
      <c r="F317" s="604"/>
      <c r="G317" s="1296"/>
      <c r="H317" s="605"/>
      <c r="I317" s="607"/>
      <c r="J317" s="646"/>
      <c r="K317" s="748"/>
      <c r="L317" s="748"/>
      <c r="M317" s="1296"/>
      <c r="N317" s="1312"/>
      <c r="O317" s="1307"/>
      <c r="P317" s="1296"/>
      <c r="Q317" s="1297"/>
      <c r="R317" s="1782"/>
      <c r="S317" s="641" t="s">
        <v>165</v>
      </c>
      <c r="T317" s="602"/>
      <c r="U317" s="602"/>
      <c r="V317" s="602"/>
      <c r="W317" s="602"/>
      <c r="X317" s="670" t="s">
        <v>163</v>
      </c>
      <c r="Y317" s="1305">
        <v>0.5</v>
      </c>
      <c r="Z317" s="1359"/>
      <c r="AA317" s="1220"/>
      <c r="AB317" s="1306"/>
      <c r="AC317" s="1834"/>
      <c r="AD317" s="1242"/>
      <c r="AE317" s="1291"/>
      <c r="AF317" s="391">
        <f>ROUND(ROUND(ROUND(ROUND(G296+K308,0)*Q296,0)*Y317,0)-AD313,0)</f>
        <v>212</v>
      </c>
      <c r="AG317" s="268"/>
    </row>
    <row r="318" spans="1:33" ht="17.100000000000001" customHeight="1">
      <c r="A318" s="243">
        <v>63</v>
      </c>
      <c r="B318" s="351" t="s">
        <v>16308</v>
      </c>
      <c r="C318" s="870" t="s">
        <v>16309</v>
      </c>
      <c r="D318" s="646"/>
      <c r="E318" s="646"/>
      <c r="F318" s="604"/>
      <c r="G318" s="1296"/>
      <c r="H318" s="605"/>
      <c r="I318" s="607"/>
      <c r="J318" s="646"/>
      <c r="K318" s="748"/>
      <c r="L318" s="748"/>
      <c r="M318" s="1296"/>
      <c r="N318" s="1314"/>
      <c r="O318" s="1318"/>
      <c r="P318" s="1316"/>
      <c r="Q318" s="1317"/>
      <c r="R318" s="1783"/>
      <c r="S318" s="1104"/>
      <c r="T318" s="807"/>
      <c r="U318" s="807"/>
      <c r="V318" s="807"/>
      <c r="W318" s="807"/>
      <c r="X318" s="1225"/>
      <c r="Y318" s="1306"/>
      <c r="Z318" s="1302" t="s">
        <v>4700</v>
      </c>
      <c r="AA318" s="1303" t="s">
        <v>163</v>
      </c>
      <c r="AB318" s="1311">
        <v>0.85</v>
      </c>
      <c r="AC318" s="1835"/>
      <c r="AD318" s="1220"/>
      <c r="AE318" s="1306"/>
      <c r="AF318" s="391">
        <f>ROUND(ROUND(ROUND(ROUND(ROUND(G296+K308,0)*Q296,0)*Y317,0)*AB318,0)-AD313,0)</f>
        <v>179</v>
      </c>
      <c r="AG318" s="268"/>
    </row>
    <row r="319" spans="1:33" ht="17.100000000000001" customHeight="1">
      <c r="A319" s="243">
        <v>63</v>
      </c>
      <c r="B319" s="351" t="s">
        <v>16310</v>
      </c>
      <c r="C319" s="870" t="s">
        <v>16311</v>
      </c>
      <c r="D319" s="1094"/>
      <c r="E319" s="646"/>
      <c r="F319" s="604"/>
      <c r="G319" s="1296"/>
      <c r="H319" s="605"/>
      <c r="I319" s="607"/>
      <c r="J319" s="601"/>
      <c r="K319" s="602"/>
      <c r="L319" s="1319"/>
      <c r="M319" s="602"/>
      <c r="N319" s="1314"/>
      <c r="O319" s="1593" t="s">
        <v>9558</v>
      </c>
      <c r="P319" s="602"/>
      <c r="Q319" s="1286"/>
      <c r="R319" s="670"/>
      <c r="S319" s="670"/>
      <c r="T319" s="602"/>
      <c r="U319" s="602"/>
      <c r="V319" s="602"/>
      <c r="W319" s="602"/>
      <c r="X319" s="670"/>
      <c r="Y319" s="1320"/>
      <c r="Z319" s="1358"/>
      <c r="AA319" s="1215"/>
      <c r="AB319" s="1215"/>
      <c r="AC319" s="1215"/>
      <c r="AD319" s="1215"/>
      <c r="AE319" s="1294"/>
      <c r="AF319" s="391">
        <f>ROUND(G296*Q320,0)</f>
        <v>305</v>
      </c>
      <c r="AG319" s="268"/>
    </row>
    <row r="320" spans="1:33" ht="17.100000000000001" customHeight="1">
      <c r="A320" s="243">
        <v>63</v>
      </c>
      <c r="B320" s="351" t="s">
        <v>16312</v>
      </c>
      <c r="C320" s="870" t="s">
        <v>16313</v>
      </c>
      <c r="D320" s="646"/>
      <c r="E320" s="646"/>
      <c r="F320" s="637"/>
      <c r="G320" s="1328"/>
      <c r="H320" s="605"/>
      <c r="I320" s="744"/>
      <c r="J320" s="604"/>
      <c r="K320" s="605"/>
      <c r="L320" s="1321"/>
      <c r="M320" s="605"/>
      <c r="N320" s="1102"/>
      <c r="O320" s="1834"/>
      <c r="P320" s="1250" t="s">
        <v>163</v>
      </c>
      <c r="Q320" s="1291">
        <v>0.5</v>
      </c>
      <c r="R320" s="1225"/>
      <c r="S320" s="1225"/>
      <c r="T320" s="807"/>
      <c r="U320" s="807"/>
      <c r="V320" s="807"/>
      <c r="W320" s="807"/>
      <c r="X320" s="1225"/>
      <c r="Y320" s="1322"/>
      <c r="Z320" s="1233" t="s">
        <v>4700</v>
      </c>
      <c r="AA320" s="670" t="s">
        <v>163</v>
      </c>
      <c r="AB320" s="1293">
        <v>0.85</v>
      </c>
      <c r="AC320" s="1215"/>
      <c r="AD320" s="1215"/>
      <c r="AE320" s="1294"/>
      <c r="AF320" s="391">
        <f>ROUND(ROUND(G296*Q320,0)*AB320,0)</f>
        <v>259</v>
      </c>
      <c r="AG320" s="268"/>
    </row>
    <row r="321" spans="1:33" ht="17.100000000000001" customHeight="1">
      <c r="A321" s="243">
        <v>63</v>
      </c>
      <c r="B321" s="351" t="s">
        <v>16314</v>
      </c>
      <c r="C321" s="870" t="s">
        <v>16315</v>
      </c>
      <c r="D321" s="646"/>
      <c r="E321" s="646"/>
      <c r="F321" s="637"/>
      <c r="G321" s="638"/>
      <c r="H321" s="638"/>
      <c r="I321" s="744"/>
      <c r="J321" s="646"/>
      <c r="K321" s="748"/>
      <c r="L321" s="748"/>
      <c r="M321" s="1296"/>
      <c r="N321" s="1312"/>
      <c r="O321" s="1834"/>
      <c r="P321" s="1296"/>
      <c r="Q321" s="1297"/>
      <c r="R321" s="1749" t="s">
        <v>11559</v>
      </c>
      <c r="S321" s="1106" t="s">
        <v>162</v>
      </c>
      <c r="T321" s="602"/>
      <c r="U321" s="602"/>
      <c r="V321" s="602"/>
      <c r="W321" s="602"/>
      <c r="X321" s="670" t="s">
        <v>163</v>
      </c>
      <c r="Y321" s="1305">
        <v>0.7</v>
      </c>
      <c r="Z321" s="1360"/>
      <c r="AA321" s="1226"/>
      <c r="AB321" s="1226"/>
      <c r="AC321" s="1226"/>
      <c r="AD321" s="1226"/>
      <c r="AE321" s="1310"/>
      <c r="AF321" s="391">
        <f>ROUND(ROUND(G296*Q320,0)*Y321,0)</f>
        <v>214</v>
      </c>
      <c r="AG321" s="268"/>
    </row>
    <row r="322" spans="1:33" ht="17.100000000000001" customHeight="1">
      <c r="A322" s="243">
        <v>63</v>
      </c>
      <c r="B322" s="351" t="s">
        <v>16316</v>
      </c>
      <c r="C322" s="870" t="s">
        <v>16317</v>
      </c>
      <c r="D322" s="646"/>
      <c r="E322" s="646"/>
      <c r="F322" s="637"/>
      <c r="G322" s="638"/>
      <c r="H322" s="638"/>
      <c r="I322" s="744"/>
      <c r="J322" s="646"/>
      <c r="K322" s="748"/>
      <c r="L322" s="748"/>
      <c r="M322" s="1296"/>
      <c r="N322" s="1312"/>
      <c r="O322" s="1834"/>
      <c r="P322" s="1296"/>
      <c r="Q322" s="1297"/>
      <c r="R322" s="1843"/>
      <c r="S322" s="647"/>
      <c r="T322" s="807"/>
      <c r="U322" s="807"/>
      <c r="V322" s="807"/>
      <c r="W322" s="807"/>
      <c r="X322" s="1225"/>
      <c r="Y322" s="1306"/>
      <c r="Z322" s="1302" t="s">
        <v>4700</v>
      </c>
      <c r="AA322" s="1303" t="s">
        <v>163</v>
      </c>
      <c r="AB322" s="1304">
        <v>0.85</v>
      </c>
      <c r="AC322" s="1215"/>
      <c r="AD322" s="1215"/>
      <c r="AE322" s="1294"/>
      <c r="AF322" s="391">
        <f>ROUND(ROUND(ROUND(G296*Q320,0)*Y321,0)*AB322,0)</f>
        <v>182</v>
      </c>
      <c r="AG322" s="268"/>
    </row>
    <row r="323" spans="1:33" ht="17.100000000000001" customHeight="1">
      <c r="A323" s="243">
        <v>63</v>
      </c>
      <c r="B323" s="351" t="s">
        <v>16318</v>
      </c>
      <c r="C323" s="870" t="s">
        <v>16319</v>
      </c>
      <c r="D323" s="646"/>
      <c r="E323" s="646"/>
      <c r="F323" s="637"/>
      <c r="G323" s="638"/>
      <c r="H323" s="638"/>
      <c r="I323" s="744"/>
      <c r="J323" s="646"/>
      <c r="K323" s="748"/>
      <c r="L323" s="748"/>
      <c r="M323" s="1296"/>
      <c r="N323" s="1312"/>
      <c r="O323" s="1834"/>
      <c r="P323" s="1296"/>
      <c r="Q323" s="1297"/>
      <c r="R323" s="1843"/>
      <c r="S323" s="1106" t="s">
        <v>165</v>
      </c>
      <c r="T323" s="602"/>
      <c r="U323" s="602"/>
      <c r="V323" s="602"/>
      <c r="W323" s="602"/>
      <c r="X323" s="670" t="s">
        <v>163</v>
      </c>
      <c r="Y323" s="1305">
        <v>0.5</v>
      </c>
      <c r="Z323" s="1359"/>
      <c r="AA323" s="1220"/>
      <c r="AB323" s="1220"/>
      <c r="AC323" s="1220"/>
      <c r="AD323" s="1220"/>
      <c r="AE323" s="1306"/>
      <c r="AF323" s="391">
        <f>ROUND(ROUND(G296*Q320,0)*Y323,0)</f>
        <v>153</v>
      </c>
      <c r="AG323" s="268"/>
    </row>
    <row r="324" spans="1:33" ht="17.100000000000001" customHeight="1">
      <c r="A324" s="243">
        <v>63</v>
      </c>
      <c r="B324" s="351" t="s">
        <v>16320</v>
      </c>
      <c r="C324" s="870" t="s">
        <v>16321</v>
      </c>
      <c r="D324" s="646"/>
      <c r="E324" s="646"/>
      <c r="F324" s="637"/>
      <c r="G324" s="638"/>
      <c r="H324" s="638"/>
      <c r="I324" s="744"/>
      <c r="J324" s="646"/>
      <c r="K324" s="748"/>
      <c r="L324" s="748"/>
      <c r="M324" s="1296"/>
      <c r="N324" s="1312"/>
      <c r="O324" s="1834"/>
      <c r="P324" s="1296"/>
      <c r="Q324" s="1297"/>
      <c r="R324" s="1844"/>
      <c r="S324" s="647"/>
      <c r="T324" s="807"/>
      <c r="U324" s="807"/>
      <c r="V324" s="807"/>
      <c r="W324" s="807"/>
      <c r="X324" s="1225"/>
      <c r="Y324" s="1306"/>
      <c r="Z324" s="1302" t="s">
        <v>4700</v>
      </c>
      <c r="AA324" s="1303" t="s">
        <v>163</v>
      </c>
      <c r="AB324" s="1304">
        <v>0.85</v>
      </c>
      <c r="AC324" s="1215"/>
      <c r="AD324" s="1215"/>
      <c r="AE324" s="1294"/>
      <c r="AF324" s="391">
        <f>ROUND(ROUND(ROUND(G296*Q320,0)*Y323,0)*AB324,0)</f>
        <v>130</v>
      </c>
      <c r="AG324" s="268"/>
    </row>
    <row r="325" spans="1:33" ht="17.100000000000001" customHeight="1">
      <c r="A325" s="243">
        <v>63</v>
      </c>
      <c r="B325" s="351" t="s">
        <v>16322</v>
      </c>
      <c r="C325" s="870" t="s">
        <v>16323</v>
      </c>
      <c r="D325" s="646"/>
      <c r="E325" s="646"/>
      <c r="F325" s="637"/>
      <c r="G325" s="638"/>
      <c r="H325" s="638"/>
      <c r="I325" s="744"/>
      <c r="J325" s="646"/>
      <c r="K325" s="748"/>
      <c r="L325" s="748"/>
      <c r="M325" s="1296"/>
      <c r="N325" s="1312"/>
      <c r="O325" s="1834"/>
      <c r="P325" s="1296"/>
      <c r="Q325" s="1297"/>
      <c r="R325" s="641"/>
      <c r="S325" s="641"/>
      <c r="T325" s="602"/>
      <c r="U325" s="602"/>
      <c r="V325" s="602"/>
      <c r="W325" s="602"/>
      <c r="X325" s="670"/>
      <c r="Y325" s="1305"/>
      <c r="Z325" s="1358"/>
      <c r="AA325" s="1215"/>
      <c r="AB325" s="1294"/>
      <c r="AC325" s="1533" t="s">
        <v>167</v>
      </c>
      <c r="AD325" s="1250">
        <v>5</v>
      </c>
      <c r="AE325" s="1308" t="s">
        <v>168</v>
      </c>
      <c r="AF325" s="391">
        <f>ROUND(ROUND(G296*Q320,0)-AD325,0)</f>
        <v>300</v>
      </c>
      <c r="AG325" s="268"/>
    </row>
    <row r="326" spans="1:33" ht="17.100000000000001" customHeight="1">
      <c r="A326" s="243">
        <v>63</v>
      </c>
      <c r="B326" s="351" t="s">
        <v>16324</v>
      </c>
      <c r="C326" s="870" t="s">
        <v>16325</v>
      </c>
      <c r="D326" s="646"/>
      <c r="E326" s="646"/>
      <c r="F326" s="637"/>
      <c r="G326" s="638"/>
      <c r="H326" s="638"/>
      <c r="I326" s="744"/>
      <c r="J326" s="646"/>
      <c r="K326" s="748"/>
      <c r="L326" s="748"/>
      <c r="M326" s="1296"/>
      <c r="N326" s="1312"/>
      <c r="O326" s="1307"/>
      <c r="P326" s="1296"/>
      <c r="Q326" s="1297"/>
      <c r="R326" s="1104"/>
      <c r="S326" s="1104"/>
      <c r="T326" s="807"/>
      <c r="U326" s="807"/>
      <c r="V326" s="807"/>
      <c r="W326" s="807"/>
      <c r="X326" s="1225"/>
      <c r="Y326" s="1306"/>
      <c r="Z326" s="1233" t="s">
        <v>4700</v>
      </c>
      <c r="AA326" s="670" t="s">
        <v>163</v>
      </c>
      <c r="AB326" s="1309">
        <v>0.85</v>
      </c>
      <c r="AC326" s="1834"/>
      <c r="AD326" s="1250"/>
      <c r="AE326" s="1308"/>
      <c r="AF326" s="391">
        <f>ROUND(ROUND(ROUND(G296*Q320,0)*AB326,0)-AD325,0)</f>
        <v>254</v>
      </c>
      <c r="AG326" s="268"/>
    </row>
    <row r="327" spans="1:33" ht="17.100000000000001" customHeight="1">
      <c r="A327" s="243">
        <v>63</v>
      </c>
      <c r="B327" s="351" t="s">
        <v>16326</v>
      </c>
      <c r="C327" s="870" t="s">
        <v>16327</v>
      </c>
      <c r="D327" s="646"/>
      <c r="E327" s="646"/>
      <c r="F327" s="637"/>
      <c r="G327" s="638"/>
      <c r="H327" s="638"/>
      <c r="I327" s="744"/>
      <c r="J327" s="646"/>
      <c r="K327" s="748"/>
      <c r="L327" s="748"/>
      <c r="M327" s="1296"/>
      <c r="N327" s="1312"/>
      <c r="O327" s="1307"/>
      <c r="P327" s="1296"/>
      <c r="Q327" s="1297"/>
      <c r="R327" s="1749" t="s">
        <v>11559</v>
      </c>
      <c r="S327" s="1106" t="s">
        <v>162</v>
      </c>
      <c r="T327" s="602"/>
      <c r="U327" s="602"/>
      <c r="V327" s="602"/>
      <c r="W327" s="602"/>
      <c r="X327" s="670" t="s">
        <v>163</v>
      </c>
      <c r="Y327" s="1305">
        <v>0.7</v>
      </c>
      <c r="Z327" s="1360"/>
      <c r="AA327" s="1226"/>
      <c r="AB327" s="1310"/>
      <c r="AC327" s="1834"/>
      <c r="AD327" s="1242"/>
      <c r="AE327" s="1291"/>
      <c r="AF327" s="391">
        <f>ROUND(ROUND(ROUND(G296*Q320,0)*Y327,0)-AD325,0)</f>
        <v>209</v>
      </c>
      <c r="AG327" s="268"/>
    </row>
    <row r="328" spans="1:33" ht="17.100000000000001" customHeight="1">
      <c r="A328" s="243">
        <v>63</v>
      </c>
      <c r="B328" s="351" t="s">
        <v>16328</v>
      </c>
      <c r="C328" s="870" t="s">
        <v>16329</v>
      </c>
      <c r="D328" s="646"/>
      <c r="E328" s="646"/>
      <c r="F328" s="637"/>
      <c r="G328" s="638"/>
      <c r="H328" s="638"/>
      <c r="I328" s="744"/>
      <c r="J328" s="646"/>
      <c r="K328" s="748"/>
      <c r="L328" s="748"/>
      <c r="M328" s="1296"/>
      <c r="N328" s="1312"/>
      <c r="O328" s="1307"/>
      <c r="P328" s="1296"/>
      <c r="Q328" s="1297"/>
      <c r="R328" s="1843"/>
      <c r="S328" s="647"/>
      <c r="T328" s="807"/>
      <c r="U328" s="807"/>
      <c r="V328" s="807"/>
      <c r="W328" s="807"/>
      <c r="X328" s="1225"/>
      <c r="Y328" s="1306"/>
      <c r="Z328" s="1302" t="s">
        <v>4700</v>
      </c>
      <c r="AA328" s="1303" t="s">
        <v>163</v>
      </c>
      <c r="AB328" s="1311">
        <v>0.85</v>
      </c>
      <c r="AC328" s="1834"/>
      <c r="AD328" s="1242"/>
      <c r="AE328" s="1291"/>
      <c r="AF328" s="391">
        <f>ROUND(ROUND(ROUND(ROUND(G296*Q320,0)*Y327,0)*AB328,0)-AD325,0)</f>
        <v>177</v>
      </c>
      <c r="AG328" s="268"/>
    </row>
    <row r="329" spans="1:33" ht="17.100000000000001" customHeight="1">
      <c r="A329" s="243">
        <v>63</v>
      </c>
      <c r="B329" s="351" t="s">
        <v>16330</v>
      </c>
      <c r="C329" s="870" t="s">
        <v>16331</v>
      </c>
      <c r="D329" s="646"/>
      <c r="E329" s="646"/>
      <c r="F329" s="637"/>
      <c r="G329" s="638"/>
      <c r="H329" s="638"/>
      <c r="I329" s="744"/>
      <c r="J329" s="646"/>
      <c r="K329" s="748"/>
      <c r="L329" s="748"/>
      <c r="M329" s="1296"/>
      <c r="N329" s="1312"/>
      <c r="O329" s="1307"/>
      <c r="P329" s="1296"/>
      <c r="Q329" s="1297"/>
      <c r="R329" s="1843"/>
      <c r="S329" s="641" t="s">
        <v>165</v>
      </c>
      <c r="T329" s="602"/>
      <c r="U329" s="602"/>
      <c r="V329" s="602"/>
      <c r="W329" s="602"/>
      <c r="X329" s="670" t="s">
        <v>163</v>
      </c>
      <c r="Y329" s="1305">
        <v>0.5</v>
      </c>
      <c r="Z329" s="1359"/>
      <c r="AA329" s="1220"/>
      <c r="AB329" s="1306"/>
      <c r="AC329" s="1834"/>
      <c r="AD329" s="1242"/>
      <c r="AE329" s="1291"/>
      <c r="AF329" s="391">
        <f>ROUND(ROUND(ROUND(G296*Q320,0)*Y329,0)-AD325,0)</f>
        <v>148</v>
      </c>
      <c r="AG329" s="268"/>
    </row>
    <row r="330" spans="1:33" ht="17.100000000000001" customHeight="1">
      <c r="A330" s="243">
        <v>63</v>
      </c>
      <c r="B330" s="351" t="s">
        <v>16332</v>
      </c>
      <c r="C330" s="870" t="s">
        <v>16333</v>
      </c>
      <c r="D330" s="646"/>
      <c r="E330" s="646"/>
      <c r="F330" s="637"/>
      <c r="G330" s="638"/>
      <c r="H330" s="638"/>
      <c r="I330" s="744"/>
      <c r="J330" s="646"/>
      <c r="K330" s="748"/>
      <c r="L330" s="748"/>
      <c r="M330" s="1296"/>
      <c r="N330" s="1312"/>
      <c r="O330" s="1307"/>
      <c r="P330" s="1296"/>
      <c r="Q330" s="1297"/>
      <c r="R330" s="1844"/>
      <c r="S330" s="1104"/>
      <c r="T330" s="807"/>
      <c r="U330" s="807"/>
      <c r="V330" s="807"/>
      <c r="W330" s="807"/>
      <c r="X330" s="1225"/>
      <c r="Y330" s="1306"/>
      <c r="Z330" s="1302" t="s">
        <v>4700</v>
      </c>
      <c r="AA330" s="1303" t="s">
        <v>163</v>
      </c>
      <c r="AB330" s="1311">
        <v>0.85</v>
      </c>
      <c r="AC330" s="1835"/>
      <c r="AD330" s="1220"/>
      <c r="AE330" s="1306"/>
      <c r="AF330" s="391">
        <f>ROUND(ROUND(ROUND(ROUND(G296*Q320,0)*Y329,0)*AB330,0)-AD325,0)</f>
        <v>125</v>
      </c>
      <c r="AG330" s="268"/>
    </row>
    <row r="331" spans="1:33" ht="17.100000000000001" customHeight="1">
      <c r="A331" s="243">
        <v>63</v>
      </c>
      <c r="B331" s="351" t="s">
        <v>16334</v>
      </c>
      <c r="C331" s="870" t="s">
        <v>16335</v>
      </c>
      <c r="D331" s="646"/>
      <c r="E331" s="646"/>
      <c r="F331" s="604"/>
      <c r="G331" s="638"/>
      <c r="H331" s="638"/>
      <c r="I331" s="607"/>
      <c r="J331" s="1593" t="s">
        <v>5845</v>
      </c>
      <c r="K331" s="602"/>
      <c r="L331" s="1319"/>
      <c r="M331" s="602"/>
      <c r="N331" s="1102"/>
      <c r="O331" s="604"/>
      <c r="P331" s="605"/>
      <c r="Q331" s="607"/>
      <c r="R331" s="670"/>
      <c r="S331" s="670"/>
      <c r="T331" s="602"/>
      <c r="U331" s="602"/>
      <c r="V331" s="602"/>
      <c r="W331" s="602"/>
      <c r="X331" s="670"/>
      <c r="Y331" s="1320"/>
      <c r="Z331" s="1358"/>
      <c r="AA331" s="1215"/>
      <c r="AB331" s="1215"/>
      <c r="AC331" s="1215"/>
      <c r="AD331" s="1215"/>
      <c r="AE331" s="1294"/>
      <c r="AF331" s="391">
        <f>ROUND(ROUND(G296+K332,0)*Q320,0)</f>
        <v>309</v>
      </c>
      <c r="AG331" s="268"/>
    </row>
    <row r="332" spans="1:33" ht="17.100000000000001" customHeight="1">
      <c r="A332" s="243">
        <v>63</v>
      </c>
      <c r="B332" s="351" t="s">
        <v>16336</v>
      </c>
      <c r="C332" s="870" t="s">
        <v>16337</v>
      </c>
      <c r="D332" s="646"/>
      <c r="E332" s="646"/>
      <c r="F332" s="604"/>
      <c r="G332" s="1328"/>
      <c r="H332" s="605"/>
      <c r="I332" s="607"/>
      <c r="J332" s="1834"/>
      <c r="K332" s="605">
        <v>9</v>
      </c>
      <c r="L332" s="1321" t="s">
        <v>16</v>
      </c>
      <c r="M332" s="605"/>
      <c r="N332" s="1102"/>
      <c r="O332" s="604"/>
      <c r="P332" s="605"/>
      <c r="Q332" s="607"/>
      <c r="R332" s="1225"/>
      <c r="S332" s="1225"/>
      <c r="T332" s="807"/>
      <c r="U332" s="807"/>
      <c r="V332" s="807"/>
      <c r="W332" s="807"/>
      <c r="X332" s="1225"/>
      <c r="Y332" s="1322"/>
      <c r="Z332" s="1233" t="s">
        <v>4700</v>
      </c>
      <c r="AA332" s="670" t="s">
        <v>163</v>
      </c>
      <c r="AB332" s="1293">
        <v>0.85</v>
      </c>
      <c r="AC332" s="1215"/>
      <c r="AD332" s="1215"/>
      <c r="AE332" s="1294"/>
      <c r="AF332" s="391">
        <f>ROUND(ROUND(ROUND(G296+K332,0)*Q320,0)*AB332,0)</f>
        <v>263</v>
      </c>
      <c r="AG332" s="268"/>
    </row>
    <row r="333" spans="1:33" ht="17.100000000000001" customHeight="1">
      <c r="A333" s="243">
        <v>63</v>
      </c>
      <c r="B333" s="351" t="s">
        <v>16338</v>
      </c>
      <c r="C333" s="870" t="s">
        <v>16339</v>
      </c>
      <c r="D333" s="646"/>
      <c r="E333" s="646"/>
      <c r="F333" s="604"/>
      <c r="G333" s="1296"/>
      <c r="H333" s="605"/>
      <c r="I333" s="607"/>
      <c r="J333" s="1834"/>
      <c r="K333" s="748"/>
      <c r="L333" s="748"/>
      <c r="M333" s="1296"/>
      <c r="N333" s="1312"/>
      <c r="O333" s="1307"/>
      <c r="P333" s="1296"/>
      <c r="Q333" s="1297"/>
      <c r="R333" s="1749" t="s">
        <v>11559</v>
      </c>
      <c r="S333" s="1106" t="s">
        <v>162</v>
      </c>
      <c r="T333" s="602"/>
      <c r="U333" s="602"/>
      <c r="V333" s="602"/>
      <c r="W333" s="602"/>
      <c r="X333" s="670" t="s">
        <v>163</v>
      </c>
      <c r="Y333" s="1305">
        <v>0.7</v>
      </c>
      <c r="Z333" s="1360"/>
      <c r="AA333" s="1226"/>
      <c r="AB333" s="1226"/>
      <c r="AC333" s="1226"/>
      <c r="AD333" s="1226"/>
      <c r="AE333" s="1310"/>
      <c r="AF333" s="391">
        <f>ROUND(ROUND(ROUND(G296+K332,0)*Q320,0)*Y333,0)</f>
        <v>216</v>
      </c>
      <c r="AG333" s="268"/>
    </row>
    <row r="334" spans="1:33" ht="17.100000000000001" customHeight="1">
      <c r="A334" s="243">
        <v>63</v>
      </c>
      <c r="B334" s="351" t="s">
        <v>16340</v>
      </c>
      <c r="C334" s="870" t="s">
        <v>16341</v>
      </c>
      <c r="D334" s="646"/>
      <c r="E334" s="646"/>
      <c r="F334" s="604"/>
      <c r="G334" s="1296"/>
      <c r="H334" s="605"/>
      <c r="I334" s="607"/>
      <c r="J334" s="1834"/>
      <c r="K334" s="748"/>
      <c r="L334" s="748"/>
      <c r="M334" s="1296"/>
      <c r="N334" s="1312"/>
      <c r="O334" s="1307"/>
      <c r="P334" s="1296"/>
      <c r="Q334" s="1297"/>
      <c r="R334" s="1843"/>
      <c r="S334" s="647"/>
      <c r="T334" s="807"/>
      <c r="U334" s="807"/>
      <c r="V334" s="807"/>
      <c r="W334" s="807"/>
      <c r="X334" s="1225"/>
      <c r="Y334" s="1306"/>
      <c r="Z334" s="1302" t="s">
        <v>4700</v>
      </c>
      <c r="AA334" s="1303" t="s">
        <v>163</v>
      </c>
      <c r="AB334" s="1304">
        <v>0.85</v>
      </c>
      <c r="AC334" s="1215"/>
      <c r="AD334" s="1215"/>
      <c r="AE334" s="1294"/>
      <c r="AF334" s="391">
        <f>ROUND(ROUND(ROUND(ROUND(G296+K332,0)*Q320,0)*Y333,0)*AB334,0)</f>
        <v>184</v>
      </c>
      <c r="AG334" s="268"/>
    </row>
    <row r="335" spans="1:33" ht="17.100000000000001" customHeight="1">
      <c r="A335" s="243">
        <v>63</v>
      </c>
      <c r="B335" s="351" t="s">
        <v>16342</v>
      </c>
      <c r="C335" s="870" t="s">
        <v>16343</v>
      </c>
      <c r="D335" s="646"/>
      <c r="E335" s="646"/>
      <c r="F335" s="604"/>
      <c r="G335" s="1296"/>
      <c r="H335" s="605"/>
      <c r="I335" s="607"/>
      <c r="J335" s="1834"/>
      <c r="K335" s="748"/>
      <c r="L335" s="748"/>
      <c r="M335" s="1296"/>
      <c r="N335" s="1312"/>
      <c r="O335" s="1307"/>
      <c r="P335" s="1296"/>
      <c r="Q335" s="1297"/>
      <c r="R335" s="1843"/>
      <c r="S335" s="1106" t="s">
        <v>165</v>
      </c>
      <c r="T335" s="602"/>
      <c r="U335" s="602"/>
      <c r="V335" s="602"/>
      <c r="W335" s="602"/>
      <c r="X335" s="670" t="s">
        <v>163</v>
      </c>
      <c r="Y335" s="1305">
        <v>0.5</v>
      </c>
      <c r="Z335" s="1359"/>
      <c r="AA335" s="1220"/>
      <c r="AB335" s="1220"/>
      <c r="AC335" s="1220"/>
      <c r="AD335" s="1220"/>
      <c r="AE335" s="1306"/>
      <c r="AF335" s="391">
        <f>ROUND(ROUND(ROUND(G296+K332,0)*Q320,0)*Y335,0)</f>
        <v>155</v>
      </c>
      <c r="AG335" s="268"/>
    </row>
    <row r="336" spans="1:33" ht="17.100000000000001" customHeight="1">
      <c r="A336" s="243">
        <v>63</v>
      </c>
      <c r="B336" s="351" t="s">
        <v>16344</v>
      </c>
      <c r="C336" s="870" t="s">
        <v>16345</v>
      </c>
      <c r="D336" s="646"/>
      <c r="E336" s="646"/>
      <c r="F336" s="604"/>
      <c r="G336" s="1296"/>
      <c r="H336" s="605"/>
      <c r="I336" s="607"/>
      <c r="J336" s="1834"/>
      <c r="K336" s="748"/>
      <c r="L336" s="748"/>
      <c r="M336" s="1296"/>
      <c r="N336" s="1312"/>
      <c r="O336" s="1307"/>
      <c r="P336" s="1296"/>
      <c r="Q336" s="1297"/>
      <c r="R336" s="1844"/>
      <c r="S336" s="647"/>
      <c r="T336" s="807"/>
      <c r="U336" s="807"/>
      <c r="V336" s="807"/>
      <c r="W336" s="807"/>
      <c r="X336" s="1225"/>
      <c r="Y336" s="1306"/>
      <c r="Z336" s="1302" t="s">
        <v>4700</v>
      </c>
      <c r="AA336" s="1303" t="s">
        <v>163</v>
      </c>
      <c r="AB336" s="1304">
        <v>0.85</v>
      </c>
      <c r="AC336" s="1215"/>
      <c r="AD336" s="1215"/>
      <c r="AE336" s="1294"/>
      <c r="AF336" s="391">
        <f>ROUND(ROUND(ROUND(ROUND(G296+K332,0)*Q320,0)*Y335,0)*AB336,0)</f>
        <v>132</v>
      </c>
      <c r="AG336" s="268"/>
    </row>
    <row r="337" spans="1:33" ht="17.100000000000001" customHeight="1">
      <c r="A337" s="243">
        <v>63</v>
      </c>
      <c r="B337" s="351" t="s">
        <v>16346</v>
      </c>
      <c r="C337" s="870" t="s">
        <v>16347</v>
      </c>
      <c r="D337" s="646"/>
      <c r="E337" s="646"/>
      <c r="F337" s="604"/>
      <c r="G337" s="1296"/>
      <c r="H337" s="605"/>
      <c r="I337" s="607"/>
      <c r="J337" s="646"/>
      <c r="K337" s="748"/>
      <c r="L337" s="748"/>
      <c r="M337" s="1296"/>
      <c r="N337" s="1312"/>
      <c r="O337" s="1307"/>
      <c r="P337" s="1296"/>
      <c r="Q337" s="1297"/>
      <c r="R337" s="641"/>
      <c r="S337" s="641"/>
      <c r="T337" s="602"/>
      <c r="U337" s="602"/>
      <c r="V337" s="602"/>
      <c r="W337" s="602"/>
      <c r="X337" s="670"/>
      <c r="Y337" s="1305"/>
      <c r="Z337" s="1358"/>
      <c r="AA337" s="1215"/>
      <c r="AB337" s="1294"/>
      <c r="AC337" s="1533" t="s">
        <v>167</v>
      </c>
      <c r="AD337" s="1250">
        <v>5</v>
      </c>
      <c r="AE337" s="1308" t="s">
        <v>168</v>
      </c>
      <c r="AF337" s="391">
        <f>ROUND(ROUND(ROUND(G296+K332,0)*Q320,0)-AD337,0)</f>
        <v>304</v>
      </c>
      <c r="AG337" s="268"/>
    </row>
    <row r="338" spans="1:33" ht="17.100000000000001" customHeight="1">
      <c r="A338" s="243">
        <v>63</v>
      </c>
      <c r="B338" s="351" t="s">
        <v>16348</v>
      </c>
      <c r="C338" s="870" t="s">
        <v>16349</v>
      </c>
      <c r="D338" s="646"/>
      <c r="E338" s="646"/>
      <c r="F338" s="604"/>
      <c r="G338" s="1296"/>
      <c r="H338" s="605"/>
      <c r="I338" s="607"/>
      <c r="J338" s="646"/>
      <c r="K338" s="748"/>
      <c r="L338" s="748"/>
      <c r="M338" s="1296"/>
      <c r="N338" s="1312"/>
      <c r="O338" s="1307"/>
      <c r="P338" s="1296"/>
      <c r="Q338" s="1297"/>
      <c r="R338" s="1104"/>
      <c r="S338" s="1104"/>
      <c r="T338" s="807"/>
      <c r="U338" s="807"/>
      <c r="V338" s="807"/>
      <c r="W338" s="807"/>
      <c r="X338" s="1225"/>
      <c r="Y338" s="1306"/>
      <c r="Z338" s="1233" t="s">
        <v>4700</v>
      </c>
      <c r="AA338" s="670" t="s">
        <v>163</v>
      </c>
      <c r="AB338" s="1309">
        <v>0.85</v>
      </c>
      <c r="AC338" s="1834"/>
      <c r="AD338" s="1250"/>
      <c r="AE338" s="1308"/>
      <c r="AF338" s="391">
        <f>ROUND(ROUND(ROUND(ROUND(G296+K332,0)*Q320,0)*AB338,0)-AD337,0)</f>
        <v>258</v>
      </c>
      <c r="AG338" s="268"/>
    </row>
    <row r="339" spans="1:33" ht="17.100000000000001" customHeight="1">
      <c r="A339" s="243">
        <v>63</v>
      </c>
      <c r="B339" s="351" t="s">
        <v>16350</v>
      </c>
      <c r="C339" s="870" t="s">
        <v>16351</v>
      </c>
      <c r="D339" s="646"/>
      <c r="E339" s="646"/>
      <c r="F339" s="604"/>
      <c r="G339" s="1296"/>
      <c r="H339" s="605"/>
      <c r="I339" s="607"/>
      <c r="J339" s="646"/>
      <c r="K339" s="748"/>
      <c r="L339" s="748"/>
      <c r="M339" s="1296"/>
      <c r="N339" s="1312"/>
      <c r="O339" s="1307"/>
      <c r="P339" s="1296"/>
      <c r="Q339" s="1297"/>
      <c r="R339" s="1749" t="s">
        <v>11559</v>
      </c>
      <c r="S339" s="1106" t="s">
        <v>162</v>
      </c>
      <c r="T339" s="602"/>
      <c r="U339" s="602"/>
      <c r="V339" s="602"/>
      <c r="W339" s="602"/>
      <c r="X339" s="670" t="s">
        <v>163</v>
      </c>
      <c r="Y339" s="1305">
        <v>0.7</v>
      </c>
      <c r="Z339" s="1360"/>
      <c r="AA339" s="1226"/>
      <c r="AB339" s="1310"/>
      <c r="AC339" s="1834"/>
      <c r="AD339" s="1242"/>
      <c r="AE339" s="1291"/>
      <c r="AF339" s="391">
        <f>ROUND(ROUND(ROUND(ROUND(G296+K332,0)*Q320,0)*Y339,0)-AD337,0)</f>
        <v>211</v>
      </c>
      <c r="AG339" s="268"/>
    </row>
    <row r="340" spans="1:33" ht="17.100000000000001" customHeight="1">
      <c r="A340" s="243">
        <v>63</v>
      </c>
      <c r="B340" s="351" t="s">
        <v>16352</v>
      </c>
      <c r="C340" s="870" t="s">
        <v>16353</v>
      </c>
      <c r="D340" s="646"/>
      <c r="E340" s="646"/>
      <c r="F340" s="604"/>
      <c r="G340" s="1296"/>
      <c r="H340" s="605"/>
      <c r="I340" s="607"/>
      <c r="J340" s="646"/>
      <c r="K340" s="748"/>
      <c r="L340" s="748"/>
      <c r="M340" s="1296"/>
      <c r="N340" s="1312"/>
      <c r="O340" s="1307"/>
      <c r="P340" s="1296"/>
      <c r="Q340" s="1297"/>
      <c r="R340" s="1843"/>
      <c r="S340" s="647"/>
      <c r="T340" s="807"/>
      <c r="U340" s="807"/>
      <c r="V340" s="807"/>
      <c r="W340" s="807"/>
      <c r="X340" s="1225"/>
      <c r="Y340" s="1306"/>
      <c r="Z340" s="1302" t="s">
        <v>4700</v>
      </c>
      <c r="AA340" s="1303" t="s">
        <v>163</v>
      </c>
      <c r="AB340" s="1311">
        <v>0.85</v>
      </c>
      <c r="AC340" s="1834"/>
      <c r="AD340" s="1242"/>
      <c r="AE340" s="1291"/>
      <c r="AF340" s="391">
        <f>ROUND(ROUND(ROUND(ROUND(ROUND(G296+K332,0)*Q320,0)*Y339,0)*AB340,0)-AD337,0)</f>
        <v>179</v>
      </c>
      <c r="AG340" s="268"/>
    </row>
    <row r="341" spans="1:33" ht="17.100000000000001" customHeight="1">
      <c r="A341" s="243">
        <v>63</v>
      </c>
      <c r="B341" s="351" t="s">
        <v>16354</v>
      </c>
      <c r="C341" s="870" t="s">
        <v>16355</v>
      </c>
      <c r="D341" s="646"/>
      <c r="E341" s="646"/>
      <c r="F341" s="604"/>
      <c r="G341" s="1296"/>
      <c r="H341" s="605"/>
      <c r="I341" s="607"/>
      <c r="J341" s="646"/>
      <c r="K341" s="748"/>
      <c r="L341" s="748"/>
      <c r="M341" s="1296"/>
      <c r="N341" s="1312"/>
      <c r="O341" s="1307"/>
      <c r="P341" s="1296"/>
      <c r="Q341" s="1297"/>
      <c r="R341" s="1843"/>
      <c r="S341" s="641" t="s">
        <v>165</v>
      </c>
      <c r="T341" s="602"/>
      <c r="U341" s="602"/>
      <c r="V341" s="602"/>
      <c r="W341" s="602"/>
      <c r="X341" s="670" t="s">
        <v>163</v>
      </c>
      <c r="Y341" s="1305">
        <v>0.5</v>
      </c>
      <c r="Z341" s="1359"/>
      <c r="AA341" s="1220"/>
      <c r="AB341" s="1306"/>
      <c r="AC341" s="1834"/>
      <c r="AD341" s="1242"/>
      <c r="AE341" s="1291"/>
      <c r="AF341" s="391">
        <f>ROUND(ROUND(ROUND(ROUND(G296+K332,0)*Q320,0)*Y341,0)-AD337,0)</f>
        <v>150</v>
      </c>
      <c r="AG341" s="268"/>
    </row>
    <row r="342" spans="1:33" ht="17.100000000000001" customHeight="1">
      <c r="A342" s="243">
        <v>63</v>
      </c>
      <c r="B342" s="351" t="s">
        <v>16356</v>
      </c>
      <c r="C342" s="870" t="s">
        <v>16357</v>
      </c>
      <c r="D342" s="646"/>
      <c r="E342" s="646"/>
      <c r="F342" s="604"/>
      <c r="G342" s="1296"/>
      <c r="H342" s="605"/>
      <c r="I342" s="607"/>
      <c r="J342" s="646"/>
      <c r="K342" s="748"/>
      <c r="L342" s="748"/>
      <c r="M342" s="1296"/>
      <c r="N342" s="1332"/>
      <c r="O342" s="1333"/>
      <c r="P342" s="1329"/>
      <c r="Q342" s="1331"/>
      <c r="R342" s="1844"/>
      <c r="S342" s="1104"/>
      <c r="T342" s="807"/>
      <c r="U342" s="807"/>
      <c r="V342" s="807"/>
      <c r="W342" s="807"/>
      <c r="X342" s="1225"/>
      <c r="Y342" s="1306"/>
      <c r="Z342" s="1302" t="s">
        <v>4700</v>
      </c>
      <c r="AA342" s="1303" t="s">
        <v>163</v>
      </c>
      <c r="AB342" s="1311">
        <v>0.85</v>
      </c>
      <c r="AC342" s="1835"/>
      <c r="AD342" s="1220"/>
      <c r="AE342" s="1306"/>
      <c r="AF342" s="391">
        <f>ROUND(ROUND(ROUND(ROUND(ROUND(G296+K332,0)*Q320,0)*Y341,0)*AB342,0)-AD337,0)</f>
        <v>127</v>
      </c>
      <c r="AG342" s="268"/>
    </row>
    <row r="343" spans="1:33" ht="17.100000000000001" customHeight="1">
      <c r="A343" s="243">
        <v>63</v>
      </c>
      <c r="B343" s="351" t="s">
        <v>16358</v>
      </c>
      <c r="C343" s="870" t="s">
        <v>16359</v>
      </c>
      <c r="D343" s="646"/>
      <c r="E343" s="646"/>
      <c r="F343" s="1580" t="s">
        <v>11582</v>
      </c>
      <c r="G343" s="633"/>
      <c r="H343" s="633"/>
      <c r="I343" s="1095"/>
      <c r="J343" s="601"/>
      <c r="K343" s="602"/>
      <c r="L343" s="1319"/>
      <c r="M343" s="602"/>
      <c r="N343" s="1606" t="s">
        <v>9631</v>
      </c>
      <c r="O343" s="1593" t="s">
        <v>9632</v>
      </c>
      <c r="P343" s="602"/>
      <c r="Q343" s="1286"/>
      <c r="R343" s="670"/>
      <c r="S343" s="670"/>
      <c r="T343" s="602"/>
      <c r="U343" s="602"/>
      <c r="V343" s="602"/>
      <c r="W343" s="602"/>
      <c r="X343" s="670"/>
      <c r="Y343" s="1320"/>
      <c r="Z343" s="1358"/>
      <c r="AA343" s="1215"/>
      <c r="AB343" s="1215"/>
      <c r="AC343" s="1215"/>
      <c r="AD343" s="1215"/>
      <c r="AE343" s="1294"/>
      <c r="AF343" s="391">
        <f>ROUND(G344*Q344,0)</f>
        <v>284</v>
      </c>
      <c r="AG343" s="268"/>
    </row>
    <row r="344" spans="1:33" ht="17.100000000000001" customHeight="1">
      <c r="A344" s="243">
        <v>63</v>
      </c>
      <c r="B344" s="351" t="s">
        <v>16360</v>
      </c>
      <c r="C344" s="870" t="s">
        <v>16361</v>
      </c>
      <c r="D344" s="646"/>
      <c r="E344" s="646"/>
      <c r="F344" s="1845"/>
      <c r="G344" s="1328">
        <v>405</v>
      </c>
      <c r="H344" s="605" t="s">
        <v>18</v>
      </c>
      <c r="I344" s="744"/>
      <c r="J344" s="604"/>
      <c r="K344" s="605"/>
      <c r="L344" s="1321"/>
      <c r="M344" s="605"/>
      <c r="N344" s="1837"/>
      <c r="O344" s="1834"/>
      <c r="P344" s="1250" t="s">
        <v>163</v>
      </c>
      <c r="Q344" s="1291">
        <v>0.7</v>
      </c>
      <c r="R344" s="1225"/>
      <c r="S344" s="1225"/>
      <c r="T344" s="807"/>
      <c r="U344" s="807"/>
      <c r="V344" s="807"/>
      <c r="W344" s="807"/>
      <c r="X344" s="1225"/>
      <c r="Y344" s="1322"/>
      <c r="Z344" s="1233" t="s">
        <v>4700</v>
      </c>
      <c r="AA344" s="670" t="s">
        <v>163</v>
      </c>
      <c r="AB344" s="1293">
        <v>0.85</v>
      </c>
      <c r="AC344" s="1215"/>
      <c r="AD344" s="1215"/>
      <c r="AE344" s="1294"/>
      <c r="AF344" s="391">
        <f>ROUND(ROUND(G344*Q344,0)*AB344,0)</f>
        <v>241</v>
      </c>
      <c r="AG344" s="268"/>
    </row>
    <row r="345" spans="1:33" ht="17.100000000000001" customHeight="1">
      <c r="A345" s="243">
        <v>63</v>
      </c>
      <c r="B345" s="351" t="s">
        <v>16362</v>
      </c>
      <c r="C345" s="870" t="s">
        <v>16363</v>
      </c>
      <c r="D345" s="604"/>
      <c r="E345" s="604"/>
      <c r="F345" s="1845"/>
      <c r="G345" s="638"/>
      <c r="H345" s="638"/>
      <c r="I345" s="744"/>
      <c r="J345" s="646"/>
      <c r="K345" s="748"/>
      <c r="L345" s="748"/>
      <c r="M345" s="1296"/>
      <c r="N345" s="1837"/>
      <c r="O345" s="1834"/>
      <c r="P345" s="1296"/>
      <c r="Q345" s="1297"/>
      <c r="R345" s="1749" t="s">
        <v>11559</v>
      </c>
      <c r="S345" s="1106" t="s">
        <v>162</v>
      </c>
      <c r="T345" s="602"/>
      <c r="U345" s="602"/>
      <c r="V345" s="602"/>
      <c r="W345" s="602"/>
      <c r="X345" s="670" t="s">
        <v>163</v>
      </c>
      <c r="Y345" s="1305">
        <v>0.7</v>
      </c>
      <c r="Z345" s="1360"/>
      <c r="AA345" s="1226"/>
      <c r="AB345" s="1226"/>
      <c r="AC345" s="1226"/>
      <c r="AD345" s="1226"/>
      <c r="AE345" s="1310"/>
      <c r="AF345" s="391">
        <f>ROUND(ROUND(G344*Q344,0)*Y345,0)</f>
        <v>199</v>
      </c>
      <c r="AG345" s="268"/>
    </row>
    <row r="346" spans="1:33" ht="17.100000000000001" customHeight="1">
      <c r="A346" s="243">
        <v>63</v>
      </c>
      <c r="B346" s="351" t="s">
        <v>16364</v>
      </c>
      <c r="C346" s="870" t="s">
        <v>16365</v>
      </c>
      <c r="D346" s="604"/>
      <c r="E346" s="604"/>
      <c r="F346" s="1845"/>
      <c r="G346" s="638"/>
      <c r="H346" s="638"/>
      <c r="I346" s="744"/>
      <c r="J346" s="646"/>
      <c r="K346" s="748"/>
      <c r="L346" s="748"/>
      <c r="M346" s="1296"/>
      <c r="N346" s="1837"/>
      <c r="O346" s="1834"/>
      <c r="P346" s="1296"/>
      <c r="Q346" s="1297"/>
      <c r="R346" s="1782"/>
      <c r="S346" s="647"/>
      <c r="T346" s="807"/>
      <c r="U346" s="807"/>
      <c r="V346" s="807"/>
      <c r="W346" s="807"/>
      <c r="X346" s="1225"/>
      <c r="Y346" s="1306"/>
      <c r="Z346" s="1302" t="s">
        <v>4700</v>
      </c>
      <c r="AA346" s="1303" t="s">
        <v>163</v>
      </c>
      <c r="AB346" s="1304">
        <v>0.85</v>
      </c>
      <c r="AC346" s="1215"/>
      <c r="AD346" s="1215"/>
      <c r="AE346" s="1294"/>
      <c r="AF346" s="391">
        <f>ROUND(ROUND(ROUND(G344*Q344,0)*Y345,0)*AB346,0)</f>
        <v>169</v>
      </c>
      <c r="AG346" s="268"/>
    </row>
    <row r="347" spans="1:33" ht="17.100000000000001" customHeight="1">
      <c r="A347" s="243">
        <v>63</v>
      </c>
      <c r="B347" s="351" t="s">
        <v>16366</v>
      </c>
      <c r="C347" s="870" t="s">
        <v>16367</v>
      </c>
      <c r="D347" s="604"/>
      <c r="E347" s="604"/>
      <c r="F347" s="1845"/>
      <c r="G347" s="638"/>
      <c r="H347" s="638"/>
      <c r="I347" s="744"/>
      <c r="J347" s="646"/>
      <c r="K347" s="748"/>
      <c r="L347" s="748"/>
      <c r="M347" s="1296"/>
      <c r="N347" s="1837"/>
      <c r="O347" s="1834"/>
      <c r="P347" s="1296"/>
      <c r="Q347" s="1297"/>
      <c r="R347" s="1782"/>
      <c r="S347" s="1106" t="s">
        <v>165</v>
      </c>
      <c r="T347" s="602"/>
      <c r="U347" s="602"/>
      <c r="V347" s="602"/>
      <c r="W347" s="602"/>
      <c r="X347" s="670" t="s">
        <v>163</v>
      </c>
      <c r="Y347" s="1305">
        <v>0.5</v>
      </c>
      <c r="Z347" s="1359"/>
      <c r="AA347" s="1220"/>
      <c r="AB347" s="1220"/>
      <c r="AC347" s="1220"/>
      <c r="AD347" s="1220"/>
      <c r="AE347" s="1306"/>
      <c r="AF347" s="391">
        <f>ROUND(ROUND(G344*Q344,0)*Y347,0)</f>
        <v>142</v>
      </c>
      <c r="AG347" s="268"/>
    </row>
    <row r="348" spans="1:33" ht="17.100000000000001" customHeight="1">
      <c r="A348" s="243">
        <v>63</v>
      </c>
      <c r="B348" s="351" t="s">
        <v>16368</v>
      </c>
      <c r="C348" s="870" t="s">
        <v>16369</v>
      </c>
      <c r="D348" s="604"/>
      <c r="E348" s="604"/>
      <c r="F348" s="1845"/>
      <c r="G348" s="638"/>
      <c r="H348" s="638"/>
      <c r="I348" s="744"/>
      <c r="J348" s="646"/>
      <c r="K348" s="748"/>
      <c r="L348" s="748"/>
      <c r="M348" s="1296"/>
      <c r="N348" s="1837"/>
      <c r="O348" s="1834"/>
      <c r="P348" s="1296"/>
      <c r="Q348" s="1297"/>
      <c r="R348" s="1783"/>
      <c r="S348" s="647"/>
      <c r="T348" s="807"/>
      <c r="U348" s="807"/>
      <c r="V348" s="807"/>
      <c r="W348" s="807"/>
      <c r="X348" s="1225"/>
      <c r="Y348" s="1306"/>
      <c r="Z348" s="1302" t="s">
        <v>4700</v>
      </c>
      <c r="AA348" s="1303" t="s">
        <v>163</v>
      </c>
      <c r="AB348" s="1304">
        <v>0.85</v>
      </c>
      <c r="AC348" s="1215"/>
      <c r="AD348" s="1215"/>
      <c r="AE348" s="1294"/>
      <c r="AF348" s="391">
        <f>ROUND(ROUND(ROUND(G344*Q344,0)*Y347,0)*AB348,0)</f>
        <v>121</v>
      </c>
      <c r="AG348" s="268"/>
    </row>
    <row r="349" spans="1:33" ht="17.100000000000001" customHeight="1">
      <c r="A349" s="243">
        <v>63</v>
      </c>
      <c r="B349" s="351" t="s">
        <v>16370</v>
      </c>
      <c r="C349" s="870" t="s">
        <v>16371</v>
      </c>
      <c r="D349" s="604"/>
      <c r="E349" s="604"/>
      <c r="F349" s="1845"/>
      <c r="G349" s="638"/>
      <c r="H349" s="638"/>
      <c r="I349" s="744"/>
      <c r="J349" s="646"/>
      <c r="K349" s="748"/>
      <c r="L349" s="748"/>
      <c r="M349" s="1296"/>
      <c r="N349" s="1837"/>
      <c r="O349" s="1834"/>
      <c r="P349" s="1296"/>
      <c r="Q349" s="1297"/>
      <c r="R349" s="641"/>
      <c r="S349" s="641"/>
      <c r="T349" s="602"/>
      <c r="U349" s="602"/>
      <c r="V349" s="602"/>
      <c r="W349" s="602"/>
      <c r="X349" s="670"/>
      <c r="Y349" s="1305"/>
      <c r="Z349" s="1358"/>
      <c r="AA349" s="1215"/>
      <c r="AB349" s="1294"/>
      <c r="AC349" s="1533" t="s">
        <v>167</v>
      </c>
      <c r="AD349" s="1250">
        <v>5</v>
      </c>
      <c r="AE349" s="1308" t="s">
        <v>168</v>
      </c>
      <c r="AF349" s="391">
        <f>ROUND(ROUND(G344*Q344,0)-AD349,0)</f>
        <v>279</v>
      </c>
      <c r="AG349" s="268"/>
    </row>
    <row r="350" spans="1:33" ht="17.100000000000001" customHeight="1">
      <c r="A350" s="243">
        <v>63</v>
      </c>
      <c r="B350" s="351" t="s">
        <v>16372</v>
      </c>
      <c r="C350" s="870" t="s">
        <v>16373</v>
      </c>
      <c r="D350" s="604"/>
      <c r="E350" s="604"/>
      <c r="F350" s="1845"/>
      <c r="G350" s="638"/>
      <c r="H350" s="638"/>
      <c r="I350" s="744"/>
      <c r="J350" s="646"/>
      <c r="K350" s="748"/>
      <c r="L350" s="748"/>
      <c r="M350" s="1296"/>
      <c r="N350" s="1837"/>
      <c r="O350" s="1834"/>
      <c r="P350" s="1296"/>
      <c r="Q350" s="1297"/>
      <c r="R350" s="1104"/>
      <c r="S350" s="1104"/>
      <c r="T350" s="807"/>
      <c r="U350" s="807"/>
      <c r="V350" s="807"/>
      <c r="W350" s="807"/>
      <c r="X350" s="1225"/>
      <c r="Y350" s="1306"/>
      <c r="Z350" s="1233" t="s">
        <v>4700</v>
      </c>
      <c r="AA350" s="670" t="s">
        <v>163</v>
      </c>
      <c r="AB350" s="1309">
        <v>0.85</v>
      </c>
      <c r="AC350" s="1834"/>
      <c r="AD350" s="1250"/>
      <c r="AE350" s="1308"/>
      <c r="AF350" s="391">
        <f>ROUND(ROUND(ROUND(G344*Q344,0)*AB350,0)-AD349,0)</f>
        <v>236</v>
      </c>
      <c r="AG350" s="268"/>
    </row>
    <row r="351" spans="1:33" ht="17.100000000000001" customHeight="1">
      <c r="A351" s="243">
        <v>63</v>
      </c>
      <c r="B351" s="351" t="s">
        <v>16374</v>
      </c>
      <c r="C351" s="870" t="s">
        <v>16375</v>
      </c>
      <c r="D351" s="604"/>
      <c r="E351" s="604"/>
      <c r="F351" s="637"/>
      <c r="G351" s="638"/>
      <c r="H351" s="638"/>
      <c r="I351" s="744"/>
      <c r="J351" s="646"/>
      <c r="K351" s="748"/>
      <c r="L351" s="748"/>
      <c r="M351" s="1296"/>
      <c r="N351" s="1837"/>
      <c r="O351" s="1834"/>
      <c r="P351" s="1296"/>
      <c r="Q351" s="1297"/>
      <c r="R351" s="1749" t="s">
        <v>11559</v>
      </c>
      <c r="S351" s="1106" t="s">
        <v>162</v>
      </c>
      <c r="T351" s="602"/>
      <c r="U351" s="602"/>
      <c r="V351" s="602"/>
      <c r="W351" s="602"/>
      <c r="X351" s="670" t="s">
        <v>163</v>
      </c>
      <c r="Y351" s="1305">
        <v>0.7</v>
      </c>
      <c r="Z351" s="1360"/>
      <c r="AA351" s="1226"/>
      <c r="AB351" s="1310"/>
      <c r="AC351" s="1834"/>
      <c r="AD351" s="1242"/>
      <c r="AE351" s="1291"/>
      <c r="AF351" s="391">
        <f>ROUND(ROUND(ROUND(G344*Q344,0)*Y351,0)-AD349,0)</f>
        <v>194</v>
      </c>
      <c r="AG351" s="268"/>
    </row>
    <row r="352" spans="1:33" ht="17.100000000000001" customHeight="1">
      <c r="A352" s="243">
        <v>63</v>
      </c>
      <c r="B352" s="351" t="s">
        <v>16376</v>
      </c>
      <c r="C352" s="870" t="s">
        <v>16377</v>
      </c>
      <c r="D352" s="604"/>
      <c r="E352" s="604"/>
      <c r="F352" s="637"/>
      <c r="G352" s="638"/>
      <c r="H352" s="638"/>
      <c r="I352" s="744"/>
      <c r="J352" s="646"/>
      <c r="K352" s="748"/>
      <c r="L352" s="748"/>
      <c r="M352" s="1296"/>
      <c r="N352" s="1837"/>
      <c r="O352" s="1307"/>
      <c r="P352" s="1296"/>
      <c r="Q352" s="1297"/>
      <c r="R352" s="1843"/>
      <c r="S352" s="647"/>
      <c r="T352" s="807"/>
      <c r="U352" s="807"/>
      <c r="V352" s="807"/>
      <c r="W352" s="807"/>
      <c r="X352" s="1225"/>
      <c r="Y352" s="1306"/>
      <c r="Z352" s="1302" t="s">
        <v>4700</v>
      </c>
      <c r="AA352" s="1303" t="s">
        <v>163</v>
      </c>
      <c r="AB352" s="1311">
        <v>0.85</v>
      </c>
      <c r="AC352" s="1834"/>
      <c r="AD352" s="1242"/>
      <c r="AE352" s="1291"/>
      <c r="AF352" s="391">
        <f>ROUND(ROUND(ROUND(ROUND(G344*Q344,0)*Y351,0)*AB352,0)-AD349,0)</f>
        <v>164</v>
      </c>
      <c r="AG352" s="268"/>
    </row>
    <row r="353" spans="1:33" ht="17.100000000000001" customHeight="1">
      <c r="A353" s="243">
        <v>63</v>
      </c>
      <c r="B353" s="351" t="s">
        <v>16378</v>
      </c>
      <c r="C353" s="870" t="s">
        <v>16379</v>
      </c>
      <c r="D353" s="604"/>
      <c r="E353" s="604"/>
      <c r="F353" s="637"/>
      <c r="G353" s="638"/>
      <c r="H353" s="638"/>
      <c r="I353" s="744"/>
      <c r="J353" s="646"/>
      <c r="K353" s="748"/>
      <c r="L353" s="748"/>
      <c r="M353" s="1296"/>
      <c r="N353" s="1837"/>
      <c r="O353" s="1307"/>
      <c r="P353" s="1296"/>
      <c r="Q353" s="1297"/>
      <c r="R353" s="1843"/>
      <c r="S353" s="641" t="s">
        <v>165</v>
      </c>
      <c r="T353" s="602"/>
      <c r="U353" s="602"/>
      <c r="V353" s="602"/>
      <c r="W353" s="602"/>
      <c r="X353" s="670" t="s">
        <v>163</v>
      </c>
      <c r="Y353" s="1305">
        <v>0.5</v>
      </c>
      <c r="Z353" s="1359"/>
      <c r="AA353" s="1220"/>
      <c r="AB353" s="1306"/>
      <c r="AC353" s="1834"/>
      <c r="AD353" s="1242"/>
      <c r="AE353" s="1291"/>
      <c r="AF353" s="391">
        <f>ROUND(ROUND(ROUND(G344*Q344,0)*Y353,0)-AD349,0)</f>
        <v>137</v>
      </c>
      <c r="AG353" s="268"/>
    </row>
    <row r="354" spans="1:33" ht="17.100000000000001" customHeight="1">
      <c r="A354" s="243">
        <v>63</v>
      </c>
      <c r="B354" s="351" t="s">
        <v>16380</v>
      </c>
      <c r="C354" s="870" t="s">
        <v>16381</v>
      </c>
      <c r="D354" s="604"/>
      <c r="E354" s="604"/>
      <c r="F354" s="637"/>
      <c r="G354" s="638"/>
      <c r="H354" s="638"/>
      <c r="I354" s="744"/>
      <c r="J354" s="646"/>
      <c r="K354" s="748"/>
      <c r="L354" s="748"/>
      <c r="M354" s="1296"/>
      <c r="N354" s="1837"/>
      <c r="O354" s="1307"/>
      <c r="P354" s="1296"/>
      <c r="Q354" s="1297"/>
      <c r="R354" s="1844"/>
      <c r="S354" s="1104"/>
      <c r="T354" s="807"/>
      <c r="U354" s="807"/>
      <c r="V354" s="807"/>
      <c r="W354" s="807"/>
      <c r="X354" s="1225"/>
      <c r="Y354" s="1306"/>
      <c r="Z354" s="1302" t="s">
        <v>4700</v>
      </c>
      <c r="AA354" s="1303" t="s">
        <v>163</v>
      </c>
      <c r="AB354" s="1311">
        <v>0.85</v>
      </c>
      <c r="AC354" s="1835"/>
      <c r="AD354" s="1220"/>
      <c r="AE354" s="1306"/>
      <c r="AF354" s="391">
        <f>ROUND(ROUND(ROUND(ROUND(G344*Q344,0)*Y353,0)*AB354,0)-AD349,0)</f>
        <v>116</v>
      </c>
      <c r="AG354" s="268"/>
    </row>
    <row r="355" spans="1:33" ht="17.100000000000001" customHeight="1">
      <c r="A355" s="243">
        <v>63</v>
      </c>
      <c r="B355" s="351" t="s">
        <v>16382</v>
      </c>
      <c r="C355" s="870" t="s">
        <v>16383</v>
      </c>
      <c r="D355" s="604"/>
      <c r="E355" s="604"/>
      <c r="F355" s="604"/>
      <c r="G355" s="638"/>
      <c r="H355" s="638"/>
      <c r="I355" s="607"/>
      <c r="J355" s="1593" t="s">
        <v>5845</v>
      </c>
      <c r="K355" s="602"/>
      <c r="L355" s="1319"/>
      <c r="M355" s="602"/>
      <c r="N355" s="1102"/>
      <c r="O355" s="604"/>
      <c r="P355" s="605"/>
      <c r="Q355" s="607"/>
      <c r="R355" s="670"/>
      <c r="S355" s="670"/>
      <c r="T355" s="602"/>
      <c r="U355" s="602"/>
      <c r="V355" s="602"/>
      <c r="W355" s="602"/>
      <c r="X355" s="670"/>
      <c r="Y355" s="1320"/>
      <c r="Z355" s="1358"/>
      <c r="AA355" s="1215"/>
      <c r="AB355" s="1215"/>
      <c r="AC355" s="1215"/>
      <c r="AD355" s="1215"/>
      <c r="AE355" s="1294"/>
      <c r="AF355" s="391">
        <f>ROUND(ROUND(G344+K356,0)*Q344,0)</f>
        <v>288</v>
      </c>
      <c r="AG355" s="268"/>
    </row>
    <row r="356" spans="1:33" ht="17.100000000000001" customHeight="1">
      <c r="A356" s="243">
        <v>63</v>
      </c>
      <c r="B356" s="351" t="s">
        <v>16384</v>
      </c>
      <c r="C356" s="870" t="s">
        <v>16385</v>
      </c>
      <c r="D356" s="604"/>
      <c r="E356" s="604"/>
      <c r="F356" s="604"/>
      <c r="G356" s="1328"/>
      <c r="H356" s="605"/>
      <c r="I356" s="607"/>
      <c r="J356" s="1834"/>
      <c r="K356" s="605">
        <v>6</v>
      </c>
      <c r="L356" s="1321" t="s">
        <v>16</v>
      </c>
      <c r="M356" s="605"/>
      <c r="N356" s="1102"/>
      <c r="O356" s="604"/>
      <c r="P356" s="605"/>
      <c r="Q356" s="607"/>
      <c r="R356" s="1225"/>
      <c r="S356" s="1225"/>
      <c r="T356" s="807"/>
      <c r="U356" s="807"/>
      <c r="V356" s="807"/>
      <c r="W356" s="807"/>
      <c r="X356" s="1225"/>
      <c r="Y356" s="1322"/>
      <c r="Z356" s="1233" t="s">
        <v>4700</v>
      </c>
      <c r="AA356" s="670" t="s">
        <v>163</v>
      </c>
      <c r="AB356" s="1293">
        <v>0.85</v>
      </c>
      <c r="AC356" s="1215"/>
      <c r="AD356" s="1215"/>
      <c r="AE356" s="1294"/>
      <c r="AF356" s="391">
        <f>ROUND(ROUND(ROUND(G344+K356,0)*Q344,0)*AB356,0)</f>
        <v>245</v>
      </c>
      <c r="AG356" s="268"/>
    </row>
    <row r="357" spans="1:33" ht="17.100000000000001" customHeight="1">
      <c r="A357" s="243">
        <v>63</v>
      </c>
      <c r="B357" s="351" t="s">
        <v>16386</v>
      </c>
      <c r="C357" s="870" t="s">
        <v>16387</v>
      </c>
      <c r="D357" s="604"/>
      <c r="E357" s="604"/>
      <c r="F357" s="604"/>
      <c r="G357" s="1296"/>
      <c r="H357" s="605"/>
      <c r="I357" s="607"/>
      <c r="J357" s="1834"/>
      <c r="K357" s="748"/>
      <c r="L357" s="748"/>
      <c r="M357" s="1296"/>
      <c r="N357" s="1312"/>
      <c r="O357" s="1307"/>
      <c r="P357" s="1296"/>
      <c r="Q357" s="1297"/>
      <c r="R357" s="1749" t="s">
        <v>11559</v>
      </c>
      <c r="S357" s="1106" t="s">
        <v>162</v>
      </c>
      <c r="T357" s="602"/>
      <c r="U357" s="602"/>
      <c r="V357" s="602"/>
      <c r="W357" s="602"/>
      <c r="X357" s="670" t="s">
        <v>163</v>
      </c>
      <c r="Y357" s="1305">
        <v>0.7</v>
      </c>
      <c r="Z357" s="1360"/>
      <c r="AA357" s="1226"/>
      <c r="AB357" s="1226"/>
      <c r="AC357" s="1226"/>
      <c r="AD357" s="1226"/>
      <c r="AE357" s="1310"/>
      <c r="AF357" s="391">
        <f>ROUND(ROUND(ROUND(G344+K356,0)*Q344,0)*Y357,0)</f>
        <v>202</v>
      </c>
      <c r="AG357" s="268"/>
    </row>
    <row r="358" spans="1:33" ht="17.100000000000001" customHeight="1">
      <c r="A358" s="243">
        <v>63</v>
      </c>
      <c r="B358" s="351" t="s">
        <v>16388</v>
      </c>
      <c r="C358" s="870" t="s">
        <v>16389</v>
      </c>
      <c r="D358" s="604"/>
      <c r="E358" s="604"/>
      <c r="F358" s="604"/>
      <c r="G358" s="1296"/>
      <c r="H358" s="605"/>
      <c r="I358" s="607"/>
      <c r="J358" s="1834"/>
      <c r="K358" s="748"/>
      <c r="L358" s="748"/>
      <c r="M358" s="1296"/>
      <c r="N358" s="1312"/>
      <c r="O358" s="1307"/>
      <c r="P358" s="1296"/>
      <c r="Q358" s="1297"/>
      <c r="R358" s="1843"/>
      <c r="S358" s="647"/>
      <c r="T358" s="807"/>
      <c r="U358" s="807"/>
      <c r="V358" s="807"/>
      <c r="W358" s="807"/>
      <c r="X358" s="1225"/>
      <c r="Y358" s="1306"/>
      <c r="Z358" s="1302" t="s">
        <v>4700</v>
      </c>
      <c r="AA358" s="1303" t="s">
        <v>163</v>
      </c>
      <c r="AB358" s="1304">
        <v>0.85</v>
      </c>
      <c r="AC358" s="1215"/>
      <c r="AD358" s="1215"/>
      <c r="AE358" s="1294"/>
      <c r="AF358" s="391">
        <f>ROUND(ROUND(ROUND(ROUND(G344+K356,0)*Q344,0)*Y357,0)*AB358,0)</f>
        <v>172</v>
      </c>
      <c r="AG358" s="268"/>
    </row>
    <row r="359" spans="1:33" ht="17.100000000000001" customHeight="1">
      <c r="A359" s="243">
        <v>63</v>
      </c>
      <c r="B359" s="351" t="s">
        <v>16390</v>
      </c>
      <c r="C359" s="870" t="s">
        <v>16391</v>
      </c>
      <c r="D359" s="604"/>
      <c r="E359" s="604"/>
      <c r="F359" s="604"/>
      <c r="G359" s="1296"/>
      <c r="H359" s="605"/>
      <c r="I359" s="607"/>
      <c r="J359" s="1834"/>
      <c r="K359" s="748"/>
      <c r="L359" s="748"/>
      <c r="M359" s="1296"/>
      <c r="N359" s="1312"/>
      <c r="O359" s="1307"/>
      <c r="P359" s="1296"/>
      <c r="Q359" s="1297"/>
      <c r="R359" s="1843"/>
      <c r="S359" s="1106" t="s">
        <v>165</v>
      </c>
      <c r="T359" s="602"/>
      <c r="U359" s="602"/>
      <c r="V359" s="602"/>
      <c r="W359" s="602"/>
      <c r="X359" s="670" t="s">
        <v>163</v>
      </c>
      <c r="Y359" s="1305">
        <v>0.5</v>
      </c>
      <c r="Z359" s="1359"/>
      <c r="AA359" s="1220"/>
      <c r="AB359" s="1220"/>
      <c r="AC359" s="1220"/>
      <c r="AD359" s="1220"/>
      <c r="AE359" s="1306"/>
      <c r="AF359" s="391">
        <f>ROUND(ROUND(ROUND(G344+K356,0)*Q344,0)*Y359,0)</f>
        <v>144</v>
      </c>
      <c r="AG359" s="268"/>
    </row>
    <row r="360" spans="1:33" ht="17.100000000000001" customHeight="1">
      <c r="A360" s="243">
        <v>63</v>
      </c>
      <c r="B360" s="351" t="s">
        <v>16392</v>
      </c>
      <c r="C360" s="870" t="s">
        <v>16393</v>
      </c>
      <c r="D360" s="604"/>
      <c r="E360" s="604"/>
      <c r="F360" s="604"/>
      <c r="G360" s="1296"/>
      <c r="H360" s="605"/>
      <c r="I360" s="607"/>
      <c r="J360" s="1834"/>
      <c r="K360" s="748"/>
      <c r="L360" s="748"/>
      <c r="M360" s="1296"/>
      <c r="N360" s="1312"/>
      <c r="O360" s="1307"/>
      <c r="P360" s="1296"/>
      <c r="Q360" s="1297"/>
      <c r="R360" s="1844"/>
      <c r="S360" s="647"/>
      <c r="T360" s="807"/>
      <c r="U360" s="807"/>
      <c r="V360" s="807"/>
      <c r="W360" s="807"/>
      <c r="X360" s="1225"/>
      <c r="Y360" s="1306"/>
      <c r="Z360" s="1302" t="s">
        <v>4700</v>
      </c>
      <c r="AA360" s="1303" t="s">
        <v>163</v>
      </c>
      <c r="AB360" s="1304">
        <v>0.85</v>
      </c>
      <c r="AC360" s="1215"/>
      <c r="AD360" s="1215"/>
      <c r="AE360" s="1294"/>
      <c r="AF360" s="391">
        <f>ROUND(ROUND(ROUND(ROUND(G344+K356,0)*Q344,0)*Y359,0)*AB360,0)</f>
        <v>122</v>
      </c>
      <c r="AG360" s="268"/>
    </row>
    <row r="361" spans="1:33" ht="17.100000000000001" customHeight="1">
      <c r="A361" s="243">
        <v>63</v>
      </c>
      <c r="B361" s="351" t="s">
        <v>16394</v>
      </c>
      <c r="C361" s="870" t="s">
        <v>16395</v>
      </c>
      <c r="D361" s="604"/>
      <c r="E361" s="604"/>
      <c r="F361" s="604"/>
      <c r="G361" s="1296"/>
      <c r="H361" s="605"/>
      <c r="I361" s="607"/>
      <c r="J361" s="1834"/>
      <c r="K361" s="748"/>
      <c r="L361" s="748"/>
      <c r="M361" s="1296"/>
      <c r="N361" s="1312"/>
      <c r="O361" s="1307"/>
      <c r="P361" s="1296"/>
      <c r="Q361" s="1297"/>
      <c r="R361" s="641"/>
      <c r="S361" s="641"/>
      <c r="T361" s="602"/>
      <c r="U361" s="602"/>
      <c r="V361" s="602"/>
      <c r="W361" s="602"/>
      <c r="X361" s="670"/>
      <c r="Y361" s="1305"/>
      <c r="Z361" s="1358"/>
      <c r="AA361" s="1215"/>
      <c r="AB361" s="1294"/>
      <c r="AC361" s="1533" t="s">
        <v>167</v>
      </c>
      <c r="AD361" s="1250">
        <v>5</v>
      </c>
      <c r="AE361" s="1308" t="s">
        <v>168</v>
      </c>
      <c r="AF361" s="391">
        <f>ROUND(ROUND(ROUND(G344+K356,0)*Q344,0)-AD361,0)</f>
        <v>283</v>
      </c>
      <c r="AG361" s="268"/>
    </row>
    <row r="362" spans="1:33" ht="17.100000000000001" customHeight="1">
      <c r="A362" s="243">
        <v>63</v>
      </c>
      <c r="B362" s="351" t="s">
        <v>16396</v>
      </c>
      <c r="C362" s="870" t="s">
        <v>16397</v>
      </c>
      <c r="D362" s="604"/>
      <c r="E362" s="604"/>
      <c r="F362" s="604"/>
      <c r="G362" s="1296"/>
      <c r="H362" s="605"/>
      <c r="I362" s="607"/>
      <c r="J362" s="646"/>
      <c r="K362" s="748"/>
      <c r="L362" s="748"/>
      <c r="M362" s="1296"/>
      <c r="N362" s="1312"/>
      <c r="O362" s="1307"/>
      <c r="P362" s="1296"/>
      <c r="Q362" s="1297"/>
      <c r="R362" s="1104"/>
      <c r="S362" s="1104"/>
      <c r="T362" s="807"/>
      <c r="U362" s="807"/>
      <c r="V362" s="807"/>
      <c r="W362" s="807"/>
      <c r="X362" s="1225"/>
      <c r="Y362" s="1306"/>
      <c r="Z362" s="1233" t="s">
        <v>4700</v>
      </c>
      <c r="AA362" s="670" t="s">
        <v>163</v>
      </c>
      <c r="AB362" s="1309">
        <v>0.85</v>
      </c>
      <c r="AC362" s="1834"/>
      <c r="AD362" s="1250"/>
      <c r="AE362" s="1308"/>
      <c r="AF362" s="391">
        <f>ROUND(ROUND(ROUND(ROUND(G344+K356,0)*Q344,0)*AB362,0)-AD361,0)</f>
        <v>240</v>
      </c>
      <c r="AG362" s="268"/>
    </row>
    <row r="363" spans="1:33" ht="17.100000000000001" customHeight="1">
      <c r="A363" s="243">
        <v>63</v>
      </c>
      <c r="B363" s="351" t="s">
        <v>16398</v>
      </c>
      <c r="C363" s="870" t="s">
        <v>16399</v>
      </c>
      <c r="D363" s="604"/>
      <c r="E363" s="604"/>
      <c r="F363" s="604"/>
      <c r="G363" s="1296"/>
      <c r="H363" s="605"/>
      <c r="I363" s="607"/>
      <c r="J363" s="646"/>
      <c r="K363" s="748"/>
      <c r="L363" s="748"/>
      <c r="M363" s="1296"/>
      <c r="N363" s="1312"/>
      <c r="O363" s="1307"/>
      <c r="P363" s="1296"/>
      <c r="Q363" s="1297"/>
      <c r="R363" s="1749" t="s">
        <v>11559</v>
      </c>
      <c r="S363" s="1106" t="s">
        <v>162</v>
      </c>
      <c r="T363" s="602"/>
      <c r="U363" s="602"/>
      <c r="V363" s="602"/>
      <c r="W363" s="602"/>
      <c r="X363" s="670" t="s">
        <v>163</v>
      </c>
      <c r="Y363" s="1305">
        <v>0.7</v>
      </c>
      <c r="Z363" s="1360"/>
      <c r="AA363" s="1226"/>
      <c r="AB363" s="1310"/>
      <c r="AC363" s="1834"/>
      <c r="AD363" s="1242"/>
      <c r="AE363" s="1291"/>
      <c r="AF363" s="391">
        <f>ROUND(ROUND(ROUND(ROUND(G344+K356,0)*Q344,0)*Y363,0)-AD361,0)</f>
        <v>197</v>
      </c>
      <c r="AG363" s="268"/>
    </row>
    <row r="364" spans="1:33" ht="17.100000000000001" customHeight="1">
      <c r="A364" s="243">
        <v>63</v>
      </c>
      <c r="B364" s="351" t="s">
        <v>16400</v>
      </c>
      <c r="C364" s="870" t="s">
        <v>16401</v>
      </c>
      <c r="D364" s="604"/>
      <c r="E364" s="604"/>
      <c r="F364" s="604"/>
      <c r="G364" s="1296"/>
      <c r="H364" s="605"/>
      <c r="I364" s="607"/>
      <c r="J364" s="646"/>
      <c r="K364" s="748"/>
      <c r="L364" s="748"/>
      <c r="M364" s="1296"/>
      <c r="N364" s="1312"/>
      <c r="O364" s="1307"/>
      <c r="P364" s="1296"/>
      <c r="Q364" s="1297"/>
      <c r="R364" s="1843"/>
      <c r="S364" s="647"/>
      <c r="T364" s="807"/>
      <c r="U364" s="807"/>
      <c r="V364" s="807"/>
      <c r="W364" s="807"/>
      <c r="X364" s="1225"/>
      <c r="Y364" s="1306"/>
      <c r="Z364" s="1302" t="s">
        <v>4700</v>
      </c>
      <c r="AA364" s="1303" t="s">
        <v>163</v>
      </c>
      <c r="AB364" s="1311">
        <v>0.85</v>
      </c>
      <c r="AC364" s="1834"/>
      <c r="AD364" s="1242"/>
      <c r="AE364" s="1291"/>
      <c r="AF364" s="391">
        <f>ROUND(ROUND(ROUND(ROUND(ROUND(G344+K356,0)*Q344,0)*Y363,0)*AB364,0)-AD361,0)</f>
        <v>167</v>
      </c>
      <c r="AG364" s="268"/>
    </row>
    <row r="365" spans="1:33" ht="17.100000000000001" customHeight="1">
      <c r="A365" s="243">
        <v>63</v>
      </c>
      <c r="B365" s="351" t="s">
        <v>16402</v>
      </c>
      <c r="C365" s="870" t="s">
        <v>16403</v>
      </c>
      <c r="D365" s="604"/>
      <c r="E365" s="604"/>
      <c r="F365" s="604"/>
      <c r="G365" s="1296"/>
      <c r="H365" s="605"/>
      <c r="I365" s="607"/>
      <c r="J365" s="646"/>
      <c r="K365" s="748"/>
      <c r="L365" s="748"/>
      <c r="M365" s="1296"/>
      <c r="N365" s="1312"/>
      <c r="O365" s="1307"/>
      <c r="P365" s="1296"/>
      <c r="Q365" s="1297"/>
      <c r="R365" s="1843"/>
      <c r="S365" s="641" t="s">
        <v>165</v>
      </c>
      <c r="T365" s="602"/>
      <c r="U365" s="602"/>
      <c r="V365" s="602"/>
      <c r="W365" s="602"/>
      <c r="X365" s="670" t="s">
        <v>163</v>
      </c>
      <c r="Y365" s="1305">
        <v>0.5</v>
      </c>
      <c r="Z365" s="1359"/>
      <c r="AA365" s="1220"/>
      <c r="AB365" s="1306"/>
      <c r="AC365" s="1834"/>
      <c r="AD365" s="1242"/>
      <c r="AE365" s="1291"/>
      <c r="AF365" s="391">
        <f>ROUND(ROUND(ROUND(ROUND(G344+K356,0)*Q344,0)*Y365,0)-AD361,0)</f>
        <v>139</v>
      </c>
      <c r="AG365" s="268"/>
    </row>
    <row r="366" spans="1:33" ht="17.100000000000001" customHeight="1">
      <c r="A366" s="243">
        <v>63</v>
      </c>
      <c r="B366" s="351" t="s">
        <v>16404</v>
      </c>
      <c r="C366" s="870" t="s">
        <v>16405</v>
      </c>
      <c r="D366" s="604"/>
      <c r="E366" s="604"/>
      <c r="F366" s="604"/>
      <c r="G366" s="1296"/>
      <c r="H366" s="605"/>
      <c r="I366" s="607"/>
      <c r="J366" s="646"/>
      <c r="K366" s="748"/>
      <c r="L366" s="748"/>
      <c r="M366" s="1296"/>
      <c r="N366" s="1312"/>
      <c r="O366" s="1333"/>
      <c r="P366" s="1329"/>
      <c r="Q366" s="1331"/>
      <c r="R366" s="1844"/>
      <c r="S366" s="1104"/>
      <c r="T366" s="807"/>
      <c r="U366" s="807"/>
      <c r="V366" s="807"/>
      <c r="W366" s="807"/>
      <c r="X366" s="1225"/>
      <c r="Y366" s="1306"/>
      <c r="Z366" s="1302" t="s">
        <v>4700</v>
      </c>
      <c r="AA366" s="1303" t="s">
        <v>163</v>
      </c>
      <c r="AB366" s="1311">
        <v>0.85</v>
      </c>
      <c r="AC366" s="1835"/>
      <c r="AD366" s="1220"/>
      <c r="AE366" s="1306"/>
      <c r="AF366" s="391">
        <f>ROUND(ROUND(ROUND(ROUND(ROUND(G344+K356,0)*Q344,0)*Y365,0)*AB366,0)-AD361,0)</f>
        <v>117</v>
      </c>
      <c r="AG366" s="268"/>
    </row>
    <row r="367" spans="1:33" ht="17.100000000000001" customHeight="1">
      <c r="A367" s="243">
        <v>63</v>
      </c>
      <c r="B367" s="351" t="s">
        <v>16406</v>
      </c>
      <c r="C367" s="870" t="s">
        <v>16407</v>
      </c>
      <c r="D367" s="646"/>
      <c r="E367" s="646"/>
      <c r="F367" s="604"/>
      <c r="G367" s="1296"/>
      <c r="H367" s="605"/>
      <c r="I367" s="607"/>
      <c r="J367" s="601"/>
      <c r="K367" s="602"/>
      <c r="L367" s="1319"/>
      <c r="M367" s="602"/>
      <c r="N367" s="1314"/>
      <c r="O367" s="1593" t="s">
        <v>9558</v>
      </c>
      <c r="P367" s="605"/>
      <c r="Q367" s="607"/>
      <c r="R367" s="670"/>
      <c r="S367" s="670"/>
      <c r="T367" s="602"/>
      <c r="U367" s="602"/>
      <c r="V367" s="602"/>
      <c r="W367" s="602"/>
      <c r="X367" s="670"/>
      <c r="Y367" s="1320"/>
      <c r="Z367" s="1358"/>
      <c r="AA367" s="1215"/>
      <c r="AB367" s="1215"/>
      <c r="AC367" s="1215"/>
      <c r="AD367" s="1215"/>
      <c r="AE367" s="1294"/>
      <c r="AF367" s="391">
        <f>ROUND(G344*Q368,0)</f>
        <v>203</v>
      </c>
      <c r="AG367" s="268"/>
    </row>
    <row r="368" spans="1:33" ht="17.100000000000001" customHeight="1">
      <c r="A368" s="243">
        <v>63</v>
      </c>
      <c r="B368" s="351" t="s">
        <v>16408</v>
      </c>
      <c r="C368" s="870" t="s">
        <v>16409</v>
      </c>
      <c r="D368" s="646"/>
      <c r="E368" s="646"/>
      <c r="F368" s="604"/>
      <c r="G368" s="1296"/>
      <c r="H368" s="605"/>
      <c r="I368" s="607"/>
      <c r="J368" s="604"/>
      <c r="K368" s="605"/>
      <c r="L368" s="1321"/>
      <c r="M368" s="605"/>
      <c r="N368" s="1102"/>
      <c r="O368" s="1834"/>
      <c r="P368" s="1250" t="s">
        <v>163</v>
      </c>
      <c r="Q368" s="1291">
        <v>0.5</v>
      </c>
      <c r="R368" s="1225"/>
      <c r="S368" s="1225"/>
      <c r="T368" s="807"/>
      <c r="U368" s="807"/>
      <c r="V368" s="807"/>
      <c r="W368" s="807"/>
      <c r="X368" s="1225"/>
      <c r="Y368" s="1322"/>
      <c r="Z368" s="1233" t="s">
        <v>4700</v>
      </c>
      <c r="AA368" s="670" t="s">
        <v>163</v>
      </c>
      <c r="AB368" s="1293">
        <v>0.85</v>
      </c>
      <c r="AC368" s="1215"/>
      <c r="AD368" s="1215"/>
      <c r="AE368" s="1294"/>
      <c r="AF368" s="391">
        <f>ROUND(ROUND(G344*Q368,0)*AB368,0)</f>
        <v>173</v>
      </c>
      <c r="AG368" s="268"/>
    </row>
    <row r="369" spans="1:33" ht="17.100000000000001" customHeight="1">
      <c r="A369" s="243">
        <v>63</v>
      </c>
      <c r="B369" s="351" t="s">
        <v>16410</v>
      </c>
      <c r="C369" s="870" t="s">
        <v>16411</v>
      </c>
      <c r="D369" s="604"/>
      <c r="E369" s="604"/>
      <c r="F369" s="637"/>
      <c r="G369" s="638"/>
      <c r="H369" s="638"/>
      <c r="I369" s="744"/>
      <c r="J369" s="646"/>
      <c r="K369" s="748"/>
      <c r="L369" s="748"/>
      <c r="M369" s="1296"/>
      <c r="N369" s="1312"/>
      <c r="O369" s="1834"/>
      <c r="P369" s="1296"/>
      <c r="Q369" s="1297"/>
      <c r="R369" s="1749" t="s">
        <v>11559</v>
      </c>
      <c r="S369" s="1106" t="s">
        <v>162</v>
      </c>
      <c r="T369" s="602"/>
      <c r="U369" s="602"/>
      <c r="V369" s="602"/>
      <c r="W369" s="602"/>
      <c r="X369" s="670" t="s">
        <v>163</v>
      </c>
      <c r="Y369" s="1305">
        <v>0.7</v>
      </c>
      <c r="Z369" s="1360"/>
      <c r="AA369" s="1226"/>
      <c r="AB369" s="1226"/>
      <c r="AC369" s="1226"/>
      <c r="AD369" s="1226"/>
      <c r="AE369" s="1310"/>
      <c r="AF369" s="391">
        <f>ROUND(ROUND(G344*Q368,0)*Y369,0)</f>
        <v>142</v>
      </c>
      <c r="AG369" s="268"/>
    </row>
    <row r="370" spans="1:33" ht="17.100000000000001" customHeight="1">
      <c r="A370" s="243">
        <v>63</v>
      </c>
      <c r="B370" s="351" t="s">
        <v>16412</v>
      </c>
      <c r="C370" s="870" t="s">
        <v>16413</v>
      </c>
      <c r="D370" s="604"/>
      <c r="E370" s="604"/>
      <c r="F370" s="637"/>
      <c r="G370" s="638"/>
      <c r="H370" s="638"/>
      <c r="I370" s="744"/>
      <c r="J370" s="646"/>
      <c r="K370" s="748"/>
      <c r="L370" s="748"/>
      <c r="M370" s="1296"/>
      <c r="N370" s="1312"/>
      <c r="O370" s="1834"/>
      <c r="P370" s="1296"/>
      <c r="Q370" s="1297"/>
      <c r="R370" s="1843"/>
      <c r="S370" s="647"/>
      <c r="T370" s="807"/>
      <c r="U370" s="807"/>
      <c r="V370" s="807"/>
      <c r="W370" s="807"/>
      <c r="X370" s="1225"/>
      <c r="Y370" s="1306"/>
      <c r="Z370" s="1302" t="s">
        <v>4700</v>
      </c>
      <c r="AA370" s="1303" t="s">
        <v>163</v>
      </c>
      <c r="AB370" s="1304">
        <v>0.85</v>
      </c>
      <c r="AC370" s="1215"/>
      <c r="AD370" s="1215"/>
      <c r="AE370" s="1294"/>
      <c r="AF370" s="391">
        <f>ROUND(ROUND(ROUND(G344*Q368,0)*Y369,0)*AB370,0)</f>
        <v>121</v>
      </c>
      <c r="AG370" s="268"/>
    </row>
    <row r="371" spans="1:33" ht="17.100000000000001" customHeight="1">
      <c r="A371" s="243">
        <v>63</v>
      </c>
      <c r="B371" s="351" t="s">
        <v>16414</v>
      </c>
      <c r="C371" s="870" t="s">
        <v>16415</v>
      </c>
      <c r="D371" s="604"/>
      <c r="E371" s="604"/>
      <c r="F371" s="637"/>
      <c r="G371" s="638"/>
      <c r="H371" s="638"/>
      <c r="I371" s="744"/>
      <c r="J371" s="646"/>
      <c r="K371" s="748"/>
      <c r="L371" s="748"/>
      <c r="M371" s="1296"/>
      <c r="N371" s="1312"/>
      <c r="O371" s="1834"/>
      <c r="P371" s="1296"/>
      <c r="Q371" s="1297"/>
      <c r="R371" s="1843"/>
      <c r="S371" s="1106" t="s">
        <v>165</v>
      </c>
      <c r="T371" s="602"/>
      <c r="U371" s="602"/>
      <c r="V371" s="602"/>
      <c r="W371" s="602"/>
      <c r="X371" s="670" t="s">
        <v>163</v>
      </c>
      <c r="Y371" s="1305">
        <v>0.5</v>
      </c>
      <c r="Z371" s="1359"/>
      <c r="AA371" s="1220"/>
      <c r="AB371" s="1220"/>
      <c r="AC371" s="1220"/>
      <c r="AD371" s="1220"/>
      <c r="AE371" s="1306"/>
      <c r="AF371" s="391">
        <f>ROUND(ROUND(G344*Q368,0)*Y371,0)</f>
        <v>102</v>
      </c>
      <c r="AG371" s="268"/>
    </row>
    <row r="372" spans="1:33" ht="17.100000000000001" customHeight="1">
      <c r="A372" s="243">
        <v>63</v>
      </c>
      <c r="B372" s="351" t="s">
        <v>16416</v>
      </c>
      <c r="C372" s="870" t="s">
        <v>16417</v>
      </c>
      <c r="D372" s="604"/>
      <c r="E372" s="604"/>
      <c r="F372" s="637"/>
      <c r="G372" s="638"/>
      <c r="H372" s="638"/>
      <c r="I372" s="744"/>
      <c r="J372" s="646"/>
      <c r="K372" s="748"/>
      <c r="L372" s="748"/>
      <c r="M372" s="1296"/>
      <c r="N372" s="1312"/>
      <c r="O372" s="1834"/>
      <c r="P372" s="1296"/>
      <c r="Q372" s="1297"/>
      <c r="R372" s="1844"/>
      <c r="S372" s="647"/>
      <c r="T372" s="807"/>
      <c r="U372" s="807"/>
      <c r="V372" s="807"/>
      <c r="W372" s="807"/>
      <c r="X372" s="1225"/>
      <c r="Y372" s="1306"/>
      <c r="Z372" s="1302" t="s">
        <v>4700</v>
      </c>
      <c r="AA372" s="1303" t="s">
        <v>163</v>
      </c>
      <c r="AB372" s="1304">
        <v>0.85</v>
      </c>
      <c r="AC372" s="1215"/>
      <c r="AD372" s="1215"/>
      <c r="AE372" s="1294"/>
      <c r="AF372" s="391">
        <f>ROUND(ROUND(ROUND(G344*Q368,0)*Y371,0)*AB372,0)</f>
        <v>87</v>
      </c>
      <c r="AG372" s="268"/>
    </row>
    <row r="373" spans="1:33" ht="17.100000000000001" customHeight="1">
      <c r="A373" s="243">
        <v>63</v>
      </c>
      <c r="B373" s="351" t="s">
        <v>16418</v>
      </c>
      <c r="C373" s="870" t="s">
        <v>16419</v>
      </c>
      <c r="D373" s="604"/>
      <c r="E373" s="604"/>
      <c r="F373" s="637"/>
      <c r="G373" s="638"/>
      <c r="H373" s="638"/>
      <c r="I373" s="744"/>
      <c r="J373" s="646"/>
      <c r="K373" s="748"/>
      <c r="L373" s="748"/>
      <c r="M373" s="1296"/>
      <c r="N373" s="1312"/>
      <c r="O373" s="1834"/>
      <c r="P373" s="1296"/>
      <c r="Q373" s="1297"/>
      <c r="R373" s="641"/>
      <c r="S373" s="641"/>
      <c r="T373" s="602"/>
      <c r="U373" s="602"/>
      <c r="V373" s="602"/>
      <c r="W373" s="602"/>
      <c r="X373" s="670"/>
      <c r="Y373" s="1305"/>
      <c r="Z373" s="1358"/>
      <c r="AA373" s="1215"/>
      <c r="AB373" s="1294"/>
      <c r="AC373" s="1533" t="s">
        <v>167</v>
      </c>
      <c r="AD373" s="1250">
        <v>5</v>
      </c>
      <c r="AE373" s="1308" t="s">
        <v>168</v>
      </c>
      <c r="AF373" s="391">
        <f>ROUND(ROUND(G344*Q368,0)-AD373,0)</f>
        <v>198</v>
      </c>
      <c r="AG373" s="268"/>
    </row>
    <row r="374" spans="1:33" ht="17.100000000000001" customHeight="1">
      <c r="A374" s="243">
        <v>63</v>
      </c>
      <c r="B374" s="351" t="s">
        <v>16420</v>
      </c>
      <c r="C374" s="870" t="s">
        <v>16421</v>
      </c>
      <c r="D374" s="604"/>
      <c r="E374" s="604"/>
      <c r="F374" s="637"/>
      <c r="G374" s="638"/>
      <c r="H374" s="638"/>
      <c r="I374" s="744"/>
      <c r="J374" s="646"/>
      <c r="K374" s="748"/>
      <c r="L374" s="748"/>
      <c r="M374" s="1296"/>
      <c r="N374" s="1312"/>
      <c r="O374" s="1307"/>
      <c r="P374" s="1296"/>
      <c r="Q374" s="1297"/>
      <c r="R374" s="1104"/>
      <c r="S374" s="1104"/>
      <c r="T374" s="807"/>
      <c r="U374" s="807"/>
      <c r="V374" s="807"/>
      <c r="W374" s="807"/>
      <c r="X374" s="1225"/>
      <c r="Y374" s="1306"/>
      <c r="Z374" s="1233" t="s">
        <v>4700</v>
      </c>
      <c r="AA374" s="670" t="s">
        <v>163</v>
      </c>
      <c r="AB374" s="1309">
        <v>0.85</v>
      </c>
      <c r="AC374" s="1834"/>
      <c r="AD374" s="1250"/>
      <c r="AE374" s="1308"/>
      <c r="AF374" s="391">
        <f>ROUND(ROUND(ROUND(G344*Q368,0)*AB374,0)-AD373,0)</f>
        <v>168</v>
      </c>
      <c r="AG374" s="268"/>
    </row>
    <row r="375" spans="1:33" ht="17.100000000000001" customHeight="1">
      <c r="A375" s="243">
        <v>63</v>
      </c>
      <c r="B375" s="351" t="s">
        <v>16422</v>
      </c>
      <c r="C375" s="870" t="s">
        <v>16423</v>
      </c>
      <c r="D375" s="604"/>
      <c r="E375" s="604"/>
      <c r="F375" s="637"/>
      <c r="G375" s="638"/>
      <c r="H375" s="638"/>
      <c r="I375" s="744"/>
      <c r="J375" s="646"/>
      <c r="K375" s="748"/>
      <c r="L375" s="748"/>
      <c r="M375" s="1296"/>
      <c r="N375" s="1312"/>
      <c r="O375" s="1307"/>
      <c r="P375" s="1296"/>
      <c r="Q375" s="1297"/>
      <c r="R375" s="1749" t="s">
        <v>11559</v>
      </c>
      <c r="S375" s="1106" t="s">
        <v>162</v>
      </c>
      <c r="T375" s="602"/>
      <c r="U375" s="602"/>
      <c r="V375" s="602"/>
      <c r="W375" s="602"/>
      <c r="X375" s="670" t="s">
        <v>163</v>
      </c>
      <c r="Y375" s="1305">
        <v>0.7</v>
      </c>
      <c r="Z375" s="1360"/>
      <c r="AA375" s="1226"/>
      <c r="AB375" s="1310"/>
      <c r="AC375" s="1834"/>
      <c r="AD375" s="1242"/>
      <c r="AE375" s="1291"/>
      <c r="AF375" s="391">
        <f>ROUND(ROUND(ROUND(G344*Q368,0)*Y375,0)-AD373,0)</f>
        <v>137</v>
      </c>
      <c r="AG375" s="268"/>
    </row>
    <row r="376" spans="1:33" ht="17.100000000000001" customHeight="1">
      <c r="A376" s="243">
        <v>63</v>
      </c>
      <c r="B376" s="351" t="s">
        <v>16424</v>
      </c>
      <c r="C376" s="870" t="s">
        <v>16425</v>
      </c>
      <c r="D376" s="604"/>
      <c r="E376" s="604"/>
      <c r="F376" s="637"/>
      <c r="G376" s="638"/>
      <c r="H376" s="638"/>
      <c r="I376" s="744"/>
      <c r="J376" s="646"/>
      <c r="K376" s="748"/>
      <c r="L376" s="748"/>
      <c r="M376" s="1296"/>
      <c r="N376" s="1312"/>
      <c r="O376" s="1307"/>
      <c r="P376" s="1296"/>
      <c r="Q376" s="1297"/>
      <c r="R376" s="1843"/>
      <c r="S376" s="647"/>
      <c r="T376" s="807"/>
      <c r="U376" s="807"/>
      <c r="V376" s="807"/>
      <c r="W376" s="807"/>
      <c r="X376" s="1225"/>
      <c r="Y376" s="1306"/>
      <c r="Z376" s="1302" t="s">
        <v>4700</v>
      </c>
      <c r="AA376" s="1303" t="s">
        <v>163</v>
      </c>
      <c r="AB376" s="1311">
        <v>0.85</v>
      </c>
      <c r="AC376" s="1834"/>
      <c r="AD376" s="1242"/>
      <c r="AE376" s="1291"/>
      <c r="AF376" s="391">
        <f>ROUND(ROUND(ROUND(ROUND(G344*Q368,0)*Y375,0)*AB376,0)-AD373,0)</f>
        <v>116</v>
      </c>
      <c r="AG376" s="268"/>
    </row>
    <row r="377" spans="1:33" ht="17.100000000000001" customHeight="1">
      <c r="A377" s="243">
        <v>63</v>
      </c>
      <c r="B377" s="351" t="s">
        <v>16426</v>
      </c>
      <c r="C377" s="870" t="s">
        <v>16427</v>
      </c>
      <c r="D377" s="604"/>
      <c r="E377" s="604"/>
      <c r="F377" s="637"/>
      <c r="G377" s="638"/>
      <c r="H377" s="638"/>
      <c r="I377" s="744"/>
      <c r="J377" s="646"/>
      <c r="K377" s="748"/>
      <c r="L377" s="748"/>
      <c r="M377" s="1296"/>
      <c r="N377" s="1312"/>
      <c r="O377" s="1307"/>
      <c r="P377" s="1296"/>
      <c r="Q377" s="1297"/>
      <c r="R377" s="1843"/>
      <c r="S377" s="641" t="s">
        <v>165</v>
      </c>
      <c r="T377" s="602"/>
      <c r="U377" s="602"/>
      <c r="V377" s="602"/>
      <c r="W377" s="602"/>
      <c r="X377" s="670" t="s">
        <v>163</v>
      </c>
      <c r="Y377" s="1305">
        <v>0.5</v>
      </c>
      <c r="Z377" s="1359"/>
      <c r="AA377" s="1220"/>
      <c r="AB377" s="1306"/>
      <c r="AC377" s="1834"/>
      <c r="AD377" s="1242"/>
      <c r="AE377" s="1291"/>
      <c r="AF377" s="391">
        <f>ROUND(ROUND(ROUND(G344*Q368,0)*Y377,0)-AD373,0)</f>
        <v>97</v>
      </c>
      <c r="AG377" s="268"/>
    </row>
    <row r="378" spans="1:33" ht="17.100000000000001" customHeight="1">
      <c r="A378" s="243">
        <v>63</v>
      </c>
      <c r="B378" s="351" t="s">
        <v>16428</v>
      </c>
      <c r="C378" s="870" t="s">
        <v>16429</v>
      </c>
      <c r="D378" s="604"/>
      <c r="E378" s="604"/>
      <c r="F378" s="637"/>
      <c r="G378" s="638"/>
      <c r="H378" s="638"/>
      <c r="I378" s="744"/>
      <c r="J378" s="646"/>
      <c r="K378" s="748"/>
      <c r="L378" s="748"/>
      <c r="M378" s="1296"/>
      <c r="N378" s="1312"/>
      <c r="O378" s="1307"/>
      <c r="P378" s="1296"/>
      <c r="Q378" s="1297"/>
      <c r="R378" s="1844"/>
      <c r="S378" s="1104"/>
      <c r="T378" s="807"/>
      <c r="U378" s="807"/>
      <c r="V378" s="807"/>
      <c r="W378" s="807"/>
      <c r="X378" s="1225"/>
      <c r="Y378" s="1306"/>
      <c r="Z378" s="1302" t="s">
        <v>4700</v>
      </c>
      <c r="AA378" s="1303" t="s">
        <v>163</v>
      </c>
      <c r="AB378" s="1311">
        <v>0.85</v>
      </c>
      <c r="AC378" s="1835"/>
      <c r="AD378" s="1220"/>
      <c r="AE378" s="1306"/>
      <c r="AF378" s="391">
        <f>ROUND(ROUND(ROUND(ROUND(G344*Q368,0)*Y377,0)*AB378,0)-AD373,0)</f>
        <v>82</v>
      </c>
      <c r="AG378" s="268"/>
    </row>
    <row r="379" spans="1:33" ht="17.100000000000001" customHeight="1">
      <c r="A379" s="243">
        <v>63</v>
      </c>
      <c r="B379" s="351" t="s">
        <v>16430</v>
      </c>
      <c r="C379" s="870" t="s">
        <v>16431</v>
      </c>
      <c r="D379" s="604"/>
      <c r="E379" s="604"/>
      <c r="F379" s="604"/>
      <c r="G379" s="638"/>
      <c r="H379" s="638"/>
      <c r="I379" s="607"/>
      <c r="J379" s="1593" t="s">
        <v>5845</v>
      </c>
      <c r="K379" s="602"/>
      <c r="L379" s="1319"/>
      <c r="M379" s="602"/>
      <c r="N379" s="1102"/>
      <c r="O379" s="604"/>
      <c r="P379" s="605"/>
      <c r="Q379" s="607"/>
      <c r="R379" s="670"/>
      <c r="S379" s="670"/>
      <c r="T379" s="602"/>
      <c r="U379" s="602"/>
      <c r="V379" s="602"/>
      <c r="W379" s="602"/>
      <c r="X379" s="670"/>
      <c r="Y379" s="1320"/>
      <c r="Z379" s="1358"/>
      <c r="AA379" s="1215"/>
      <c r="AB379" s="1215"/>
      <c r="AC379" s="1215"/>
      <c r="AD379" s="1215"/>
      <c r="AE379" s="1294"/>
      <c r="AF379" s="391">
        <f>ROUND(ROUND(G344+K380,0)*Q368,0)</f>
        <v>206</v>
      </c>
      <c r="AG379" s="268"/>
    </row>
    <row r="380" spans="1:33" ht="17.100000000000001" customHeight="1">
      <c r="A380" s="243">
        <v>63</v>
      </c>
      <c r="B380" s="351" t="s">
        <v>16432</v>
      </c>
      <c r="C380" s="870" t="s">
        <v>16433</v>
      </c>
      <c r="D380" s="604"/>
      <c r="E380" s="604"/>
      <c r="F380" s="604"/>
      <c r="G380" s="1328"/>
      <c r="H380" s="605"/>
      <c r="I380" s="607"/>
      <c r="J380" s="1834"/>
      <c r="K380" s="605">
        <v>6</v>
      </c>
      <c r="L380" s="1321" t="s">
        <v>16</v>
      </c>
      <c r="M380" s="605"/>
      <c r="N380" s="1102"/>
      <c r="O380" s="604"/>
      <c r="P380" s="605"/>
      <c r="Q380" s="607"/>
      <c r="R380" s="1225"/>
      <c r="S380" s="1225"/>
      <c r="T380" s="807"/>
      <c r="U380" s="807"/>
      <c r="V380" s="807"/>
      <c r="W380" s="807"/>
      <c r="X380" s="1225"/>
      <c r="Y380" s="1322"/>
      <c r="Z380" s="1233" t="s">
        <v>4700</v>
      </c>
      <c r="AA380" s="670" t="s">
        <v>163</v>
      </c>
      <c r="AB380" s="1293">
        <v>0.85</v>
      </c>
      <c r="AC380" s="1215"/>
      <c r="AD380" s="1215"/>
      <c r="AE380" s="1294"/>
      <c r="AF380" s="391">
        <f>ROUND(ROUND(ROUND(G344+K380,0)*Q368,0)*AB380,0)</f>
        <v>175</v>
      </c>
      <c r="AG380" s="268"/>
    </row>
    <row r="381" spans="1:33" ht="17.100000000000001" customHeight="1">
      <c r="A381" s="243">
        <v>63</v>
      </c>
      <c r="B381" s="351" t="s">
        <v>16434</v>
      </c>
      <c r="C381" s="870" t="s">
        <v>16435</v>
      </c>
      <c r="D381" s="604"/>
      <c r="E381" s="604"/>
      <c r="F381" s="604"/>
      <c r="G381" s="1296"/>
      <c r="H381" s="605"/>
      <c r="I381" s="607"/>
      <c r="J381" s="1834"/>
      <c r="K381" s="748"/>
      <c r="L381" s="748"/>
      <c r="M381" s="1296"/>
      <c r="N381" s="1312"/>
      <c r="O381" s="1307"/>
      <c r="P381" s="1296"/>
      <c r="Q381" s="1297"/>
      <c r="R381" s="1749" t="s">
        <v>11559</v>
      </c>
      <c r="S381" s="1106" t="s">
        <v>162</v>
      </c>
      <c r="T381" s="602"/>
      <c r="U381" s="602"/>
      <c r="V381" s="602"/>
      <c r="W381" s="602"/>
      <c r="X381" s="670" t="s">
        <v>163</v>
      </c>
      <c r="Y381" s="1305">
        <v>0.7</v>
      </c>
      <c r="Z381" s="1360"/>
      <c r="AA381" s="1226"/>
      <c r="AB381" s="1226"/>
      <c r="AC381" s="1226"/>
      <c r="AD381" s="1226"/>
      <c r="AE381" s="1310"/>
      <c r="AF381" s="391">
        <f>ROUND(ROUND(ROUND(G344+K380,0)*Q368,0)*Y381,0)</f>
        <v>144</v>
      </c>
      <c r="AG381" s="268"/>
    </row>
    <row r="382" spans="1:33" ht="17.100000000000001" customHeight="1">
      <c r="A382" s="243">
        <v>63</v>
      </c>
      <c r="B382" s="351" t="s">
        <v>16436</v>
      </c>
      <c r="C382" s="870" t="s">
        <v>16437</v>
      </c>
      <c r="D382" s="604"/>
      <c r="E382" s="604"/>
      <c r="F382" s="604"/>
      <c r="G382" s="1296"/>
      <c r="H382" s="605"/>
      <c r="I382" s="607"/>
      <c r="J382" s="1834"/>
      <c r="K382" s="748"/>
      <c r="L382" s="748"/>
      <c r="M382" s="1296"/>
      <c r="N382" s="1312"/>
      <c r="O382" s="1307"/>
      <c r="P382" s="1296"/>
      <c r="Q382" s="1297"/>
      <c r="R382" s="1843"/>
      <c r="S382" s="647"/>
      <c r="T382" s="807"/>
      <c r="U382" s="807"/>
      <c r="V382" s="807"/>
      <c r="W382" s="807"/>
      <c r="X382" s="1225"/>
      <c r="Y382" s="1306"/>
      <c r="Z382" s="1302" t="s">
        <v>4700</v>
      </c>
      <c r="AA382" s="1303" t="s">
        <v>163</v>
      </c>
      <c r="AB382" s="1304">
        <v>0.85</v>
      </c>
      <c r="AC382" s="1215"/>
      <c r="AD382" s="1215"/>
      <c r="AE382" s="1294"/>
      <c r="AF382" s="391">
        <f>ROUND(ROUND(ROUND(ROUND(G344+K380,0)*Q368,0)*Y381,0)*AB382,0)</f>
        <v>122</v>
      </c>
      <c r="AG382" s="268"/>
    </row>
    <row r="383" spans="1:33" ht="17.100000000000001" customHeight="1">
      <c r="A383" s="243">
        <v>63</v>
      </c>
      <c r="B383" s="351" t="s">
        <v>16438</v>
      </c>
      <c r="C383" s="870" t="s">
        <v>16439</v>
      </c>
      <c r="D383" s="604"/>
      <c r="E383" s="604"/>
      <c r="F383" s="604"/>
      <c r="G383" s="1296"/>
      <c r="H383" s="605"/>
      <c r="I383" s="607"/>
      <c r="J383" s="1834"/>
      <c r="K383" s="748"/>
      <c r="L383" s="748"/>
      <c r="M383" s="1296"/>
      <c r="N383" s="1312"/>
      <c r="O383" s="1307"/>
      <c r="P383" s="1296"/>
      <c r="Q383" s="1297"/>
      <c r="R383" s="1843"/>
      <c r="S383" s="1106" t="s">
        <v>165</v>
      </c>
      <c r="T383" s="602"/>
      <c r="U383" s="602"/>
      <c r="V383" s="602"/>
      <c r="W383" s="602"/>
      <c r="X383" s="670" t="s">
        <v>163</v>
      </c>
      <c r="Y383" s="1305">
        <v>0.5</v>
      </c>
      <c r="Z383" s="1359"/>
      <c r="AA383" s="1220"/>
      <c r="AB383" s="1220"/>
      <c r="AC383" s="1220"/>
      <c r="AD383" s="1220"/>
      <c r="AE383" s="1306"/>
      <c r="AF383" s="391">
        <f>ROUND(ROUND(ROUND(G344+K380,0)*Q368,0)*Y383,0)</f>
        <v>103</v>
      </c>
      <c r="AG383" s="268"/>
    </row>
    <row r="384" spans="1:33" ht="17.100000000000001" customHeight="1">
      <c r="A384" s="243">
        <v>63</v>
      </c>
      <c r="B384" s="351" t="s">
        <v>16440</v>
      </c>
      <c r="C384" s="870" t="s">
        <v>16441</v>
      </c>
      <c r="D384" s="604"/>
      <c r="E384" s="604"/>
      <c r="F384" s="604"/>
      <c r="G384" s="1296"/>
      <c r="H384" s="605"/>
      <c r="I384" s="607"/>
      <c r="J384" s="1834"/>
      <c r="K384" s="748"/>
      <c r="L384" s="748"/>
      <c r="M384" s="1296"/>
      <c r="N384" s="1312"/>
      <c r="O384" s="1307"/>
      <c r="P384" s="1296"/>
      <c r="Q384" s="1297"/>
      <c r="R384" s="1844"/>
      <c r="S384" s="647"/>
      <c r="T384" s="807"/>
      <c r="U384" s="807"/>
      <c r="V384" s="807"/>
      <c r="W384" s="807"/>
      <c r="X384" s="1225"/>
      <c r="Y384" s="1306"/>
      <c r="Z384" s="1302" t="s">
        <v>4700</v>
      </c>
      <c r="AA384" s="1303" t="s">
        <v>163</v>
      </c>
      <c r="AB384" s="1304">
        <v>0.85</v>
      </c>
      <c r="AC384" s="1215"/>
      <c r="AD384" s="1215"/>
      <c r="AE384" s="1294"/>
      <c r="AF384" s="391">
        <f>ROUND(ROUND(ROUND(ROUND(G344+K380,0)*Q368,0)*Y383,0)*AB384,0)</f>
        <v>88</v>
      </c>
      <c r="AG384" s="268"/>
    </row>
    <row r="385" spans="1:33" ht="17.100000000000001" customHeight="1">
      <c r="A385" s="243">
        <v>63</v>
      </c>
      <c r="B385" s="351" t="s">
        <v>16442</v>
      </c>
      <c r="C385" s="870" t="s">
        <v>16443</v>
      </c>
      <c r="D385" s="604"/>
      <c r="E385" s="604"/>
      <c r="F385" s="604"/>
      <c r="G385" s="1296"/>
      <c r="H385" s="605"/>
      <c r="I385" s="607"/>
      <c r="J385" s="646"/>
      <c r="K385" s="748"/>
      <c r="L385" s="748"/>
      <c r="M385" s="1296"/>
      <c r="N385" s="1312"/>
      <c r="O385" s="1307"/>
      <c r="P385" s="1296"/>
      <c r="Q385" s="1297"/>
      <c r="R385" s="641"/>
      <c r="S385" s="641"/>
      <c r="T385" s="602"/>
      <c r="U385" s="602"/>
      <c r="V385" s="602"/>
      <c r="W385" s="602"/>
      <c r="X385" s="670"/>
      <c r="Y385" s="1305"/>
      <c r="Z385" s="1358"/>
      <c r="AA385" s="1215"/>
      <c r="AB385" s="1294"/>
      <c r="AC385" s="1533" t="s">
        <v>167</v>
      </c>
      <c r="AD385" s="1250">
        <v>5</v>
      </c>
      <c r="AE385" s="1308" t="s">
        <v>168</v>
      </c>
      <c r="AF385" s="391">
        <f>ROUND(ROUND(ROUND(G344+K380,0)*Q368,0)-AD385,0)</f>
        <v>201</v>
      </c>
      <c r="AG385" s="268"/>
    </row>
    <row r="386" spans="1:33" ht="17.100000000000001" customHeight="1">
      <c r="A386" s="243">
        <v>63</v>
      </c>
      <c r="B386" s="351" t="s">
        <v>16444</v>
      </c>
      <c r="C386" s="870" t="s">
        <v>16445</v>
      </c>
      <c r="D386" s="604"/>
      <c r="E386" s="604"/>
      <c r="F386" s="604"/>
      <c r="G386" s="1296"/>
      <c r="H386" s="605"/>
      <c r="I386" s="607"/>
      <c r="J386" s="646"/>
      <c r="K386" s="748"/>
      <c r="L386" s="748"/>
      <c r="M386" s="1296"/>
      <c r="N386" s="1312"/>
      <c r="O386" s="1307"/>
      <c r="P386" s="1296"/>
      <c r="Q386" s="1297"/>
      <c r="R386" s="1104"/>
      <c r="S386" s="1104"/>
      <c r="T386" s="807"/>
      <c r="U386" s="807"/>
      <c r="V386" s="807"/>
      <c r="W386" s="807"/>
      <c r="X386" s="1225"/>
      <c r="Y386" s="1306"/>
      <c r="Z386" s="1233" t="s">
        <v>4700</v>
      </c>
      <c r="AA386" s="670" t="s">
        <v>163</v>
      </c>
      <c r="AB386" s="1309">
        <v>0.85</v>
      </c>
      <c r="AC386" s="1834"/>
      <c r="AD386" s="1250"/>
      <c r="AE386" s="1308"/>
      <c r="AF386" s="391">
        <f>ROUND(ROUND(ROUND(ROUND(G344+K380,0)*Q368,0)*AB386,0)-AD385,0)</f>
        <v>170</v>
      </c>
      <c r="AG386" s="268"/>
    </row>
    <row r="387" spans="1:33" ht="17.100000000000001" customHeight="1">
      <c r="A387" s="243">
        <v>63</v>
      </c>
      <c r="B387" s="351" t="s">
        <v>16446</v>
      </c>
      <c r="C387" s="870" t="s">
        <v>16447</v>
      </c>
      <c r="D387" s="604"/>
      <c r="E387" s="604"/>
      <c r="F387" s="604"/>
      <c r="G387" s="1296"/>
      <c r="H387" s="605"/>
      <c r="I387" s="607"/>
      <c r="J387" s="646"/>
      <c r="K387" s="748"/>
      <c r="L387" s="748"/>
      <c r="M387" s="1296"/>
      <c r="N387" s="1312"/>
      <c r="O387" s="1307"/>
      <c r="P387" s="1296"/>
      <c r="Q387" s="1297"/>
      <c r="R387" s="1749" t="s">
        <v>11559</v>
      </c>
      <c r="S387" s="1106" t="s">
        <v>162</v>
      </c>
      <c r="T387" s="602"/>
      <c r="U387" s="602"/>
      <c r="V387" s="602"/>
      <c r="W387" s="602"/>
      <c r="X387" s="670" t="s">
        <v>163</v>
      </c>
      <c r="Y387" s="1305">
        <v>0.7</v>
      </c>
      <c r="Z387" s="1360"/>
      <c r="AA387" s="1226"/>
      <c r="AB387" s="1310"/>
      <c r="AC387" s="1834"/>
      <c r="AD387" s="1242"/>
      <c r="AE387" s="1291"/>
      <c r="AF387" s="391">
        <f>ROUND(ROUND(ROUND(ROUND(G344+K380,0)*Q368,0)*Y387,0)-AD385,0)</f>
        <v>139</v>
      </c>
      <c r="AG387" s="268"/>
    </row>
    <row r="388" spans="1:33" ht="17.100000000000001" customHeight="1">
      <c r="A388" s="243">
        <v>63</v>
      </c>
      <c r="B388" s="351" t="s">
        <v>16448</v>
      </c>
      <c r="C388" s="870" t="s">
        <v>16449</v>
      </c>
      <c r="D388" s="604"/>
      <c r="E388" s="604"/>
      <c r="F388" s="604"/>
      <c r="G388" s="1296"/>
      <c r="H388" s="605"/>
      <c r="I388" s="607"/>
      <c r="J388" s="646"/>
      <c r="K388" s="748"/>
      <c r="L388" s="748"/>
      <c r="M388" s="1296"/>
      <c r="N388" s="1312"/>
      <c r="O388" s="1307"/>
      <c r="P388" s="1296"/>
      <c r="Q388" s="1297"/>
      <c r="R388" s="1843"/>
      <c r="S388" s="647"/>
      <c r="T388" s="807"/>
      <c r="U388" s="807"/>
      <c r="V388" s="807"/>
      <c r="W388" s="807"/>
      <c r="X388" s="1225"/>
      <c r="Y388" s="1306"/>
      <c r="Z388" s="1302" t="s">
        <v>4700</v>
      </c>
      <c r="AA388" s="1303" t="s">
        <v>163</v>
      </c>
      <c r="AB388" s="1311">
        <v>0.85</v>
      </c>
      <c r="AC388" s="1834"/>
      <c r="AD388" s="1242"/>
      <c r="AE388" s="1291"/>
      <c r="AF388" s="391">
        <f>ROUND(ROUND(ROUND(ROUND(ROUND(G344+K380,0)*Q368,0)*Y387,0)*AB388,0)-AD385,0)</f>
        <v>117</v>
      </c>
      <c r="AG388" s="268"/>
    </row>
    <row r="389" spans="1:33" ht="17.100000000000001" customHeight="1">
      <c r="A389" s="243">
        <v>63</v>
      </c>
      <c r="B389" s="351" t="s">
        <v>16450</v>
      </c>
      <c r="C389" s="870" t="s">
        <v>16451</v>
      </c>
      <c r="D389" s="604"/>
      <c r="E389" s="604"/>
      <c r="F389" s="604"/>
      <c r="G389" s="1296"/>
      <c r="H389" s="605"/>
      <c r="I389" s="607"/>
      <c r="J389" s="646"/>
      <c r="K389" s="748"/>
      <c r="L389" s="748"/>
      <c r="M389" s="1296"/>
      <c r="N389" s="1312"/>
      <c r="O389" s="1307"/>
      <c r="P389" s="1296"/>
      <c r="Q389" s="1297"/>
      <c r="R389" s="1843"/>
      <c r="S389" s="641" t="s">
        <v>165</v>
      </c>
      <c r="T389" s="602"/>
      <c r="U389" s="602"/>
      <c r="V389" s="602"/>
      <c r="W389" s="602"/>
      <c r="X389" s="670" t="s">
        <v>163</v>
      </c>
      <c r="Y389" s="1305">
        <v>0.5</v>
      </c>
      <c r="Z389" s="1359"/>
      <c r="AA389" s="1220"/>
      <c r="AB389" s="1306"/>
      <c r="AC389" s="1834"/>
      <c r="AD389" s="1242"/>
      <c r="AE389" s="1291"/>
      <c r="AF389" s="391">
        <f>ROUND(ROUND(ROUND(ROUND(G344+K380,0)*Q368,0)*Y389,0)-AD385,0)</f>
        <v>98</v>
      </c>
      <c r="AG389" s="268"/>
    </row>
    <row r="390" spans="1:33" ht="17.100000000000001" customHeight="1">
      <c r="A390" s="243">
        <v>63</v>
      </c>
      <c r="B390" s="351" t="s">
        <v>16452</v>
      </c>
      <c r="C390" s="870" t="s">
        <v>16453</v>
      </c>
      <c r="D390" s="604"/>
      <c r="E390" s="604"/>
      <c r="F390" s="806"/>
      <c r="G390" s="1329"/>
      <c r="H390" s="807"/>
      <c r="I390" s="1158"/>
      <c r="J390" s="647"/>
      <c r="K390" s="1104"/>
      <c r="L390" s="1104"/>
      <c r="M390" s="1329"/>
      <c r="N390" s="1332"/>
      <c r="O390" s="1333"/>
      <c r="P390" s="1329"/>
      <c r="Q390" s="1331"/>
      <c r="R390" s="1844"/>
      <c r="S390" s="1104"/>
      <c r="T390" s="807"/>
      <c r="U390" s="807"/>
      <c r="V390" s="807"/>
      <c r="W390" s="807"/>
      <c r="X390" s="1225"/>
      <c r="Y390" s="1306"/>
      <c r="Z390" s="1302" t="s">
        <v>4700</v>
      </c>
      <c r="AA390" s="1303" t="s">
        <v>163</v>
      </c>
      <c r="AB390" s="1311">
        <v>0.85</v>
      </c>
      <c r="AC390" s="1835"/>
      <c r="AD390" s="1220"/>
      <c r="AE390" s="1306"/>
      <c r="AF390" s="391">
        <f>ROUND(ROUND(ROUND(ROUND(ROUND(G344+K380,0)*Q368,0)*Y389,0)*AB390,0)-AD385,0)</f>
        <v>83</v>
      </c>
      <c r="AG390" s="268"/>
    </row>
    <row r="391" spans="1:33" ht="17.100000000000001" customHeight="1">
      <c r="A391" s="243">
        <v>63</v>
      </c>
      <c r="B391" s="351" t="s">
        <v>16454</v>
      </c>
      <c r="C391" s="870" t="s">
        <v>16455</v>
      </c>
      <c r="D391" s="604"/>
      <c r="E391" s="604"/>
      <c r="F391" s="1580" t="s">
        <v>11607</v>
      </c>
      <c r="G391" s="633"/>
      <c r="H391" s="633"/>
      <c r="I391" s="1095"/>
      <c r="J391" s="601"/>
      <c r="K391" s="602"/>
      <c r="L391" s="1319"/>
      <c r="M391" s="602"/>
      <c r="N391" s="1606" t="s">
        <v>9631</v>
      </c>
      <c r="O391" s="1593" t="s">
        <v>9632</v>
      </c>
      <c r="P391" s="602"/>
      <c r="Q391" s="1286"/>
      <c r="R391" s="670"/>
      <c r="S391" s="670"/>
      <c r="T391" s="602"/>
      <c r="U391" s="602"/>
      <c r="V391" s="602"/>
      <c r="W391" s="602"/>
      <c r="X391" s="670"/>
      <c r="Y391" s="1320"/>
      <c r="Z391" s="1358"/>
      <c r="AA391" s="1215"/>
      <c r="AB391" s="1215"/>
      <c r="AC391" s="1215"/>
      <c r="AD391" s="1215"/>
      <c r="AE391" s="1294"/>
      <c r="AF391" s="391">
        <f>ROUND(G392*Q392,0)</f>
        <v>213</v>
      </c>
      <c r="AG391" s="268"/>
    </row>
    <row r="392" spans="1:33" ht="17.100000000000001" customHeight="1">
      <c r="A392" s="243">
        <v>63</v>
      </c>
      <c r="B392" s="351" t="s">
        <v>16456</v>
      </c>
      <c r="C392" s="870" t="s">
        <v>16457</v>
      </c>
      <c r="D392" s="604"/>
      <c r="E392" s="604"/>
      <c r="F392" s="1845"/>
      <c r="G392" s="1328">
        <v>304</v>
      </c>
      <c r="H392" s="605" t="s">
        <v>18</v>
      </c>
      <c r="I392" s="744"/>
      <c r="J392" s="604"/>
      <c r="K392" s="605"/>
      <c r="L392" s="1321"/>
      <c r="M392" s="605"/>
      <c r="N392" s="1837"/>
      <c r="O392" s="1834"/>
      <c r="P392" s="1250" t="s">
        <v>163</v>
      </c>
      <c r="Q392" s="1291">
        <v>0.7</v>
      </c>
      <c r="R392" s="1225"/>
      <c r="S392" s="1225"/>
      <c r="T392" s="807"/>
      <c r="U392" s="807"/>
      <c r="V392" s="807"/>
      <c r="W392" s="807"/>
      <c r="X392" s="1225"/>
      <c r="Y392" s="1322"/>
      <c r="Z392" s="1233" t="s">
        <v>4700</v>
      </c>
      <c r="AA392" s="670" t="s">
        <v>163</v>
      </c>
      <c r="AB392" s="1293">
        <v>0.85</v>
      </c>
      <c r="AC392" s="1215"/>
      <c r="AD392" s="1215"/>
      <c r="AE392" s="1294"/>
      <c r="AF392" s="391">
        <f>ROUND(ROUND(G392*Q392,0)*AB392,0)</f>
        <v>181</v>
      </c>
      <c r="AG392" s="268"/>
    </row>
    <row r="393" spans="1:33" ht="17.100000000000001" customHeight="1">
      <c r="A393" s="243">
        <v>63</v>
      </c>
      <c r="B393" s="351" t="s">
        <v>16458</v>
      </c>
      <c r="C393" s="870" t="s">
        <v>16459</v>
      </c>
      <c r="D393" s="604"/>
      <c r="E393" s="604"/>
      <c r="F393" s="1845"/>
      <c r="G393" s="638"/>
      <c r="H393" s="638"/>
      <c r="I393" s="744"/>
      <c r="J393" s="646"/>
      <c r="K393" s="748"/>
      <c r="L393" s="748"/>
      <c r="M393" s="1296"/>
      <c r="N393" s="1837"/>
      <c r="O393" s="1834"/>
      <c r="P393" s="1296"/>
      <c r="Q393" s="1297"/>
      <c r="R393" s="1749" t="s">
        <v>11559</v>
      </c>
      <c r="S393" s="1106" t="s">
        <v>162</v>
      </c>
      <c r="T393" s="602"/>
      <c r="U393" s="602"/>
      <c r="V393" s="602"/>
      <c r="W393" s="602"/>
      <c r="X393" s="670" t="s">
        <v>163</v>
      </c>
      <c r="Y393" s="1305">
        <v>0.7</v>
      </c>
      <c r="Z393" s="1360"/>
      <c r="AA393" s="1226"/>
      <c r="AB393" s="1226"/>
      <c r="AC393" s="1226"/>
      <c r="AD393" s="1226"/>
      <c r="AE393" s="1310"/>
      <c r="AF393" s="391">
        <f>ROUND(ROUND(G392*Q392,0)*Y393,0)</f>
        <v>149</v>
      </c>
      <c r="AG393" s="268"/>
    </row>
    <row r="394" spans="1:33" ht="17.100000000000001" customHeight="1">
      <c r="A394" s="243">
        <v>63</v>
      </c>
      <c r="B394" s="351" t="s">
        <v>16460</v>
      </c>
      <c r="C394" s="870" t="s">
        <v>16461</v>
      </c>
      <c r="D394" s="604"/>
      <c r="E394" s="604"/>
      <c r="F394" s="1845"/>
      <c r="G394" s="638"/>
      <c r="H394" s="638"/>
      <c r="I394" s="744"/>
      <c r="J394" s="646"/>
      <c r="K394" s="748"/>
      <c r="L394" s="748"/>
      <c r="M394" s="1296"/>
      <c r="N394" s="1837"/>
      <c r="O394" s="1834"/>
      <c r="P394" s="1296"/>
      <c r="Q394" s="1297"/>
      <c r="R394" s="1843"/>
      <c r="S394" s="647"/>
      <c r="T394" s="807"/>
      <c r="U394" s="807"/>
      <c r="V394" s="807"/>
      <c r="W394" s="807"/>
      <c r="X394" s="1225"/>
      <c r="Y394" s="1306"/>
      <c r="Z394" s="1302" t="s">
        <v>4700</v>
      </c>
      <c r="AA394" s="1303" t="s">
        <v>163</v>
      </c>
      <c r="AB394" s="1304">
        <v>0.85</v>
      </c>
      <c r="AC394" s="1215"/>
      <c r="AD394" s="1215"/>
      <c r="AE394" s="1294"/>
      <c r="AF394" s="391">
        <f>ROUND(ROUND(ROUND(G392*Q392,0)*Y393,0)*AB394,0)</f>
        <v>127</v>
      </c>
      <c r="AG394" s="268"/>
    </row>
    <row r="395" spans="1:33" ht="17.100000000000001" customHeight="1">
      <c r="A395" s="243">
        <v>63</v>
      </c>
      <c r="B395" s="351" t="s">
        <v>16462</v>
      </c>
      <c r="C395" s="870" t="s">
        <v>16463</v>
      </c>
      <c r="D395" s="604"/>
      <c r="E395" s="604"/>
      <c r="F395" s="1845"/>
      <c r="G395" s="638"/>
      <c r="H395" s="638"/>
      <c r="I395" s="744"/>
      <c r="J395" s="646"/>
      <c r="K395" s="748"/>
      <c r="L395" s="748"/>
      <c r="M395" s="1296"/>
      <c r="N395" s="1837"/>
      <c r="O395" s="1834"/>
      <c r="P395" s="1296"/>
      <c r="Q395" s="1297"/>
      <c r="R395" s="1843"/>
      <c r="S395" s="1106" t="s">
        <v>165</v>
      </c>
      <c r="T395" s="602"/>
      <c r="U395" s="602"/>
      <c r="V395" s="602"/>
      <c r="W395" s="602"/>
      <c r="X395" s="670" t="s">
        <v>163</v>
      </c>
      <c r="Y395" s="1305">
        <v>0.5</v>
      </c>
      <c r="Z395" s="1359"/>
      <c r="AA395" s="1220"/>
      <c r="AB395" s="1220"/>
      <c r="AC395" s="1220"/>
      <c r="AD395" s="1220"/>
      <c r="AE395" s="1306"/>
      <c r="AF395" s="391">
        <f>ROUND(ROUND(G392*Q392,0)*Y395,0)</f>
        <v>107</v>
      </c>
      <c r="AG395" s="268"/>
    </row>
    <row r="396" spans="1:33" ht="17.100000000000001" customHeight="1">
      <c r="A396" s="243">
        <v>63</v>
      </c>
      <c r="B396" s="351" t="s">
        <v>16464</v>
      </c>
      <c r="C396" s="870" t="s">
        <v>16465</v>
      </c>
      <c r="D396" s="604"/>
      <c r="E396" s="604"/>
      <c r="F396" s="1845"/>
      <c r="G396" s="638"/>
      <c r="H396" s="638"/>
      <c r="I396" s="744"/>
      <c r="J396" s="646"/>
      <c r="K396" s="748"/>
      <c r="L396" s="748"/>
      <c r="M396" s="1296"/>
      <c r="N396" s="1837"/>
      <c r="O396" s="1834"/>
      <c r="P396" s="1296"/>
      <c r="Q396" s="1297"/>
      <c r="R396" s="1844"/>
      <c r="S396" s="647"/>
      <c r="T396" s="807"/>
      <c r="U396" s="807"/>
      <c r="V396" s="807"/>
      <c r="W396" s="807"/>
      <c r="X396" s="1225"/>
      <c r="Y396" s="1306"/>
      <c r="Z396" s="1302" t="s">
        <v>4700</v>
      </c>
      <c r="AA396" s="1303" t="s">
        <v>163</v>
      </c>
      <c r="AB396" s="1304">
        <v>0.85</v>
      </c>
      <c r="AC396" s="1215"/>
      <c r="AD396" s="1215"/>
      <c r="AE396" s="1294"/>
      <c r="AF396" s="391">
        <f>ROUND(ROUND(ROUND(G392*Q392,0)*Y395,0)*AB396,0)</f>
        <v>91</v>
      </c>
      <c r="AG396" s="268"/>
    </row>
    <row r="397" spans="1:33" ht="17.100000000000001" customHeight="1">
      <c r="A397" s="243">
        <v>63</v>
      </c>
      <c r="B397" s="351" t="s">
        <v>16466</v>
      </c>
      <c r="C397" s="870" t="s">
        <v>16467</v>
      </c>
      <c r="D397" s="604"/>
      <c r="E397" s="604"/>
      <c r="F397" s="637"/>
      <c r="G397" s="638"/>
      <c r="H397" s="638"/>
      <c r="I397" s="744"/>
      <c r="J397" s="646"/>
      <c r="K397" s="748"/>
      <c r="L397" s="748"/>
      <c r="M397" s="1296"/>
      <c r="N397" s="1312"/>
      <c r="O397" s="1834"/>
      <c r="P397" s="1296"/>
      <c r="Q397" s="1297"/>
      <c r="R397" s="641"/>
      <c r="S397" s="641"/>
      <c r="T397" s="602"/>
      <c r="U397" s="602"/>
      <c r="V397" s="602"/>
      <c r="W397" s="602"/>
      <c r="X397" s="670"/>
      <c r="Y397" s="1305"/>
      <c r="Z397" s="1358"/>
      <c r="AA397" s="1215"/>
      <c r="AB397" s="1294"/>
      <c r="AC397" s="1533" t="s">
        <v>167</v>
      </c>
      <c r="AD397" s="1250">
        <v>5</v>
      </c>
      <c r="AE397" s="1308" t="s">
        <v>168</v>
      </c>
      <c r="AF397" s="391">
        <f>ROUND(ROUND(G392*Q392,0)-AD397,0)</f>
        <v>208</v>
      </c>
      <c r="AG397" s="268"/>
    </row>
    <row r="398" spans="1:33" ht="17.100000000000001" customHeight="1">
      <c r="A398" s="243">
        <v>63</v>
      </c>
      <c r="B398" s="351" t="s">
        <v>16468</v>
      </c>
      <c r="C398" s="870" t="s">
        <v>16469</v>
      </c>
      <c r="D398" s="604"/>
      <c r="E398" s="604"/>
      <c r="F398" s="637"/>
      <c r="G398" s="638"/>
      <c r="H398" s="638"/>
      <c r="I398" s="744"/>
      <c r="J398" s="646"/>
      <c r="K398" s="748"/>
      <c r="L398" s="748"/>
      <c r="M398" s="1296"/>
      <c r="N398" s="1312"/>
      <c r="O398" s="1307"/>
      <c r="P398" s="1296"/>
      <c r="Q398" s="1297"/>
      <c r="R398" s="1104"/>
      <c r="S398" s="1104"/>
      <c r="T398" s="807"/>
      <c r="U398" s="807"/>
      <c r="V398" s="807"/>
      <c r="W398" s="807"/>
      <c r="X398" s="1225"/>
      <c r="Y398" s="1306"/>
      <c r="Z398" s="1233" t="s">
        <v>4700</v>
      </c>
      <c r="AA398" s="670" t="s">
        <v>163</v>
      </c>
      <c r="AB398" s="1309">
        <v>0.85</v>
      </c>
      <c r="AC398" s="1834"/>
      <c r="AD398" s="1250"/>
      <c r="AE398" s="1308"/>
      <c r="AF398" s="391">
        <f>ROUND(ROUND(ROUND(G392*Q392,0)*AB398,0)-AD397,0)</f>
        <v>176</v>
      </c>
      <c r="AG398" s="268"/>
    </row>
    <row r="399" spans="1:33" ht="17.100000000000001" customHeight="1">
      <c r="A399" s="243">
        <v>63</v>
      </c>
      <c r="B399" s="351" t="s">
        <v>16470</v>
      </c>
      <c r="C399" s="870" t="s">
        <v>16471</v>
      </c>
      <c r="D399" s="604"/>
      <c r="E399" s="604"/>
      <c r="F399" s="637"/>
      <c r="G399" s="638"/>
      <c r="H399" s="638"/>
      <c r="I399" s="744"/>
      <c r="J399" s="646"/>
      <c r="K399" s="748"/>
      <c r="L399" s="748"/>
      <c r="M399" s="1296"/>
      <c r="N399" s="1312"/>
      <c r="O399" s="1307"/>
      <c r="P399" s="1296"/>
      <c r="Q399" s="1297"/>
      <c r="R399" s="1749" t="s">
        <v>11559</v>
      </c>
      <c r="S399" s="1106" t="s">
        <v>162</v>
      </c>
      <c r="T399" s="602"/>
      <c r="U399" s="602"/>
      <c r="V399" s="602"/>
      <c r="W399" s="602"/>
      <c r="X399" s="670" t="s">
        <v>163</v>
      </c>
      <c r="Y399" s="1305">
        <v>0.7</v>
      </c>
      <c r="Z399" s="1360"/>
      <c r="AA399" s="1226"/>
      <c r="AB399" s="1310"/>
      <c r="AC399" s="1834"/>
      <c r="AD399" s="1242"/>
      <c r="AE399" s="1291"/>
      <c r="AF399" s="391">
        <f>ROUND(ROUND(ROUND(G392*Q392,0)*Y399,0)-AD397,0)</f>
        <v>144</v>
      </c>
      <c r="AG399" s="268"/>
    </row>
    <row r="400" spans="1:33" ht="17.100000000000001" customHeight="1">
      <c r="A400" s="243">
        <v>63</v>
      </c>
      <c r="B400" s="351" t="s">
        <v>16472</v>
      </c>
      <c r="C400" s="870" t="s">
        <v>16473</v>
      </c>
      <c r="D400" s="604"/>
      <c r="E400" s="604"/>
      <c r="F400" s="637"/>
      <c r="G400" s="638"/>
      <c r="H400" s="638"/>
      <c r="I400" s="744"/>
      <c r="J400" s="646"/>
      <c r="K400" s="748"/>
      <c r="L400" s="748"/>
      <c r="M400" s="1296"/>
      <c r="N400" s="1312"/>
      <c r="O400" s="1307"/>
      <c r="P400" s="1296"/>
      <c r="Q400" s="1297"/>
      <c r="R400" s="1843"/>
      <c r="S400" s="647"/>
      <c r="T400" s="807"/>
      <c r="U400" s="807"/>
      <c r="V400" s="807"/>
      <c r="W400" s="807"/>
      <c r="X400" s="1225"/>
      <c r="Y400" s="1306"/>
      <c r="Z400" s="1302" t="s">
        <v>4700</v>
      </c>
      <c r="AA400" s="1303" t="s">
        <v>163</v>
      </c>
      <c r="AB400" s="1311">
        <v>0.85</v>
      </c>
      <c r="AC400" s="1834"/>
      <c r="AD400" s="1242"/>
      <c r="AE400" s="1291"/>
      <c r="AF400" s="391">
        <f>ROUND(ROUND(ROUND(ROUND(G392*Q392,0)*Y399,0)*AB400,0)-AD397,0)</f>
        <v>122</v>
      </c>
      <c r="AG400" s="268"/>
    </row>
    <row r="401" spans="1:33" ht="17.100000000000001" customHeight="1">
      <c r="A401" s="243">
        <v>63</v>
      </c>
      <c r="B401" s="351" t="s">
        <v>16474</v>
      </c>
      <c r="C401" s="870" t="s">
        <v>16475</v>
      </c>
      <c r="D401" s="604"/>
      <c r="E401" s="604"/>
      <c r="F401" s="637"/>
      <c r="G401" s="638"/>
      <c r="H401" s="638"/>
      <c r="I401" s="744"/>
      <c r="J401" s="646"/>
      <c r="K401" s="748"/>
      <c r="L401" s="748"/>
      <c r="M401" s="1296"/>
      <c r="N401" s="1312"/>
      <c r="O401" s="1307"/>
      <c r="P401" s="1296"/>
      <c r="Q401" s="1297"/>
      <c r="R401" s="1843"/>
      <c r="S401" s="641" t="s">
        <v>165</v>
      </c>
      <c r="T401" s="602"/>
      <c r="U401" s="602"/>
      <c r="V401" s="602"/>
      <c r="W401" s="602"/>
      <c r="X401" s="670" t="s">
        <v>163</v>
      </c>
      <c r="Y401" s="1305">
        <v>0.5</v>
      </c>
      <c r="Z401" s="1359"/>
      <c r="AA401" s="1220"/>
      <c r="AB401" s="1306"/>
      <c r="AC401" s="1834"/>
      <c r="AD401" s="1242"/>
      <c r="AE401" s="1291"/>
      <c r="AF401" s="391">
        <f>ROUND(ROUND(ROUND(G392*Q392,0)*Y401,0)-AD397,0)</f>
        <v>102</v>
      </c>
      <c r="AG401" s="268"/>
    </row>
    <row r="402" spans="1:33" ht="17.100000000000001" customHeight="1">
      <c r="A402" s="243">
        <v>63</v>
      </c>
      <c r="B402" s="351" t="s">
        <v>16476</v>
      </c>
      <c r="C402" s="870" t="s">
        <v>16477</v>
      </c>
      <c r="D402" s="604"/>
      <c r="E402" s="604"/>
      <c r="F402" s="637"/>
      <c r="G402" s="638"/>
      <c r="H402" s="638"/>
      <c r="I402" s="744"/>
      <c r="J402" s="646"/>
      <c r="K402" s="748"/>
      <c r="L402" s="748"/>
      <c r="M402" s="1296"/>
      <c r="N402" s="1312"/>
      <c r="O402" s="1307"/>
      <c r="P402" s="1296"/>
      <c r="Q402" s="1297"/>
      <c r="R402" s="1844"/>
      <c r="S402" s="1104"/>
      <c r="T402" s="807"/>
      <c r="U402" s="807"/>
      <c r="V402" s="807"/>
      <c r="W402" s="807"/>
      <c r="X402" s="1225"/>
      <c r="Y402" s="1306"/>
      <c r="Z402" s="1302" t="s">
        <v>4700</v>
      </c>
      <c r="AA402" s="1303" t="s">
        <v>163</v>
      </c>
      <c r="AB402" s="1311">
        <v>0.85</v>
      </c>
      <c r="AC402" s="1835"/>
      <c r="AD402" s="1220"/>
      <c r="AE402" s="1306"/>
      <c r="AF402" s="391">
        <f>ROUND(ROUND(ROUND(ROUND(G392*Q392,0)*Y401,0)*AB402,0)-AD397,0)</f>
        <v>86</v>
      </c>
      <c r="AG402" s="268"/>
    </row>
    <row r="403" spans="1:33" ht="17.100000000000001" customHeight="1">
      <c r="A403" s="243">
        <v>63</v>
      </c>
      <c r="B403" s="351" t="s">
        <v>16478</v>
      </c>
      <c r="C403" s="870" t="s">
        <v>16479</v>
      </c>
      <c r="D403" s="604"/>
      <c r="E403" s="604"/>
      <c r="F403" s="604"/>
      <c r="G403" s="1296"/>
      <c r="H403" s="605"/>
      <c r="I403" s="607"/>
      <c r="J403" s="1593" t="s">
        <v>5845</v>
      </c>
      <c r="K403" s="602"/>
      <c r="L403" s="1319"/>
      <c r="M403" s="602"/>
      <c r="N403" s="1102"/>
      <c r="O403" s="604"/>
      <c r="P403" s="605"/>
      <c r="Q403" s="607"/>
      <c r="R403" s="670"/>
      <c r="S403" s="670"/>
      <c r="T403" s="602"/>
      <c r="U403" s="602"/>
      <c r="V403" s="602"/>
      <c r="W403" s="602"/>
      <c r="X403" s="670"/>
      <c r="Y403" s="1320"/>
      <c r="Z403" s="1358"/>
      <c r="AA403" s="1215"/>
      <c r="AB403" s="1215"/>
      <c r="AC403" s="1215"/>
      <c r="AD403" s="1215"/>
      <c r="AE403" s="1294"/>
      <c r="AF403" s="391">
        <f>ROUND(ROUND(G392+K404,0)*Q392,0)</f>
        <v>216</v>
      </c>
      <c r="AG403" s="268"/>
    </row>
    <row r="404" spans="1:33" ht="17.100000000000001" customHeight="1">
      <c r="A404" s="243">
        <v>63</v>
      </c>
      <c r="B404" s="351" t="s">
        <v>16480</v>
      </c>
      <c r="C404" s="870" t="s">
        <v>16481</v>
      </c>
      <c r="D404" s="604"/>
      <c r="E404" s="604"/>
      <c r="F404" s="604"/>
      <c r="G404" s="1296"/>
      <c r="H404" s="605"/>
      <c r="I404" s="607"/>
      <c r="J404" s="1834"/>
      <c r="K404" s="605">
        <v>4</v>
      </c>
      <c r="L404" s="1321" t="s">
        <v>16</v>
      </c>
      <c r="M404" s="605"/>
      <c r="N404" s="1102"/>
      <c r="O404" s="604"/>
      <c r="P404" s="605"/>
      <c r="Q404" s="607"/>
      <c r="R404" s="1225"/>
      <c r="S404" s="1225"/>
      <c r="T404" s="807"/>
      <c r="U404" s="807"/>
      <c r="V404" s="807"/>
      <c r="W404" s="807"/>
      <c r="X404" s="1225"/>
      <c r="Y404" s="1322"/>
      <c r="Z404" s="1233" t="s">
        <v>4700</v>
      </c>
      <c r="AA404" s="670" t="s">
        <v>163</v>
      </c>
      <c r="AB404" s="1293">
        <v>0.85</v>
      </c>
      <c r="AC404" s="1215"/>
      <c r="AD404" s="1215"/>
      <c r="AE404" s="1294"/>
      <c r="AF404" s="391">
        <f>ROUND(ROUND(ROUND(G392+K404,0)*Q392,0)*AB404,0)</f>
        <v>184</v>
      </c>
      <c r="AG404" s="268"/>
    </row>
    <row r="405" spans="1:33" ht="17.100000000000001" customHeight="1">
      <c r="A405" s="243">
        <v>63</v>
      </c>
      <c r="B405" s="351" t="s">
        <v>16482</v>
      </c>
      <c r="C405" s="870" t="s">
        <v>16483</v>
      </c>
      <c r="D405" s="604"/>
      <c r="E405" s="604"/>
      <c r="F405" s="604"/>
      <c r="G405" s="1296"/>
      <c r="H405" s="605"/>
      <c r="I405" s="607"/>
      <c r="J405" s="1834"/>
      <c r="K405" s="748"/>
      <c r="L405" s="748"/>
      <c r="M405" s="1296"/>
      <c r="N405" s="1312"/>
      <c r="O405" s="1307"/>
      <c r="P405" s="1296"/>
      <c r="Q405" s="1297"/>
      <c r="R405" s="1749" t="s">
        <v>11559</v>
      </c>
      <c r="S405" s="1106" t="s">
        <v>162</v>
      </c>
      <c r="T405" s="602"/>
      <c r="U405" s="602"/>
      <c r="V405" s="602"/>
      <c r="W405" s="602"/>
      <c r="X405" s="670" t="s">
        <v>163</v>
      </c>
      <c r="Y405" s="1305">
        <v>0.7</v>
      </c>
      <c r="Z405" s="1360"/>
      <c r="AA405" s="1226"/>
      <c r="AB405" s="1226"/>
      <c r="AC405" s="1226"/>
      <c r="AD405" s="1226"/>
      <c r="AE405" s="1310"/>
      <c r="AF405" s="391">
        <f>ROUND(ROUND(ROUND(G392+K404,0)*Q392,0)*Y405,0)</f>
        <v>151</v>
      </c>
      <c r="AG405" s="268"/>
    </row>
    <row r="406" spans="1:33" ht="17.100000000000001" customHeight="1">
      <c r="A406" s="243">
        <v>63</v>
      </c>
      <c r="B406" s="351" t="s">
        <v>16484</v>
      </c>
      <c r="C406" s="870" t="s">
        <v>16485</v>
      </c>
      <c r="D406" s="604"/>
      <c r="E406" s="604"/>
      <c r="F406" s="604"/>
      <c r="G406" s="1296"/>
      <c r="H406" s="605"/>
      <c r="I406" s="607"/>
      <c r="J406" s="1834"/>
      <c r="K406" s="748"/>
      <c r="L406" s="748"/>
      <c r="M406" s="1296"/>
      <c r="N406" s="1312"/>
      <c r="O406" s="1307"/>
      <c r="P406" s="1296"/>
      <c r="Q406" s="1297"/>
      <c r="R406" s="1843"/>
      <c r="S406" s="647"/>
      <c r="T406" s="807"/>
      <c r="U406" s="807"/>
      <c r="V406" s="807"/>
      <c r="W406" s="807"/>
      <c r="X406" s="1225"/>
      <c r="Y406" s="1306"/>
      <c r="Z406" s="1302" t="s">
        <v>4700</v>
      </c>
      <c r="AA406" s="1303" t="s">
        <v>163</v>
      </c>
      <c r="AB406" s="1304">
        <v>0.85</v>
      </c>
      <c r="AC406" s="1215"/>
      <c r="AD406" s="1215"/>
      <c r="AE406" s="1294"/>
      <c r="AF406" s="391">
        <f>ROUND(ROUND(ROUND(ROUND(G392+K404,0)*Q392,0)*Y405,0)*AB406,0)</f>
        <v>128</v>
      </c>
      <c r="AG406" s="268"/>
    </row>
    <row r="407" spans="1:33" ht="17.100000000000001" customHeight="1">
      <c r="A407" s="243">
        <v>63</v>
      </c>
      <c r="B407" s="351" t="s">
        <v>16486</v>
      </c>
      <c r="C407" s="870" t="s">
        <v>16487</v>
      </c>
      <c r="D407" s="604"/>
      <c r="E407" s="604"/>
      <c r="F407" s="604"/>
      <c r="G407" s="1296"/>
      <c r="H407" s="605"/>
      <c r="I407" s="607"/>
      <c r="J407" s="1834"/>
      <c r="K407" s="748"/>
      <c r="L407" s="748"/>
      <c r="M407" s="1296"/>
      <c r="N407" s="1312"/>
      <c r="O407" s="1307"/>
      <c r="P407" s="1296"/>
      <c r="Q407" s="1297"/>
      <c r="R407" s="1843"/>
      <c r="S407" s="1106" t="s">
        <v>165</v>
      </c>
      <c r="T407" s="602"/>
      <c r="U407" s="602"/>
      <c r="V407" s="602"/>
      <c r="W407" s="602"/>
      <c r="X407" s="670" t="s">
        <v>163</v>
      </c>
      <c r="Y407" s="1305">
        <v>0.5</v>
      </c>
      <c r="Z407" s="1359"/>
      <c r="AA407" s="1220"/>
      <c r="AB407" s="1220"/>
      <c r="AC407" s="1220"/>
      <c r="AD407" s="1220"/>
      <c r="AE407" s="1306"/>
      <c r="AF407" s="391">
        <f>ROUND(ROUND(ROUND(G392+K404,0)*Q392,0)*Y407,0)</f>
        <v>108</v>
      </c>
      <c r="AG407" s="268"/>
    </row>
    <row r="408" spans="1:33" ht="17.100000000000001" customHeight="1">
      <c r="A408" s="243">
        <v>63</v>
      </c>
      <c r="B408" s="351" t="s">
        <v>16488</v>
      </c>
      <c r="C408" s="870" t="s">
        <v>16489</v>
      </c>
      <c r="D408" s="604"/>
      <c r="E408" s="604"/>
      <c r="F408" s="604"/>
      <c r="G408" s="1296"/>
      <c r="H408" s="605"/>
      <c r="I408" s="607"/>
      <c r="J408" s="1834"/>
      <c r="K408" s="748"/>
      <c r="L408" s="748"/>
      <c r="M408" s="1296"/>
      <c r="N408" s="1312"/>
      <c r="O408" s="1307"/>
      <c r="P408" s="1296"/>
      <c r="Q408" s="1297"/>
      <c r="R408" s="1844"/>
      <c r="S408" s="647"/>
      <c r="T408" s="807"/>
      <c r="U408" s="807"/>
      <c r="V408" s="807"/>
      <c r="W408" s="807"/>
      <c r="X408" s="1225"/>
      <c r="Y408" s="1306"/>
      <c r="Z408" s="1302" t="s">
        <v>4700</v>
      </c>
      <c r="AA408" s="1303" t="s">
        <v>163</v>
      </c>
      <c r="AB408" s="1304">
        <v>0.85</v>
      </c>
      <c r="AC408" s="1215"/>
      <c r="AD408" s="1215"/>
      <c r="AE408" s="1294"/>
      <c r="AF408" s="391">
        <f>ROUND(ROUND(ROUND(ROUND(G392+K404,0)*Q392,0)*Y407,0)*AB408,0)</f>
        <v>92</v>
      </c>
      <c r="AG408" s="268"/>
    </row>
    <row r="409" spans="1:33" ht="17.100000000000001" customHeight="1">
      <c r="A409" s="243">
        <v>63</v>
      </c>
      <c r="B409" s="351" t="s">
        <v>16490</v>
      </c>
      <c r="C409" s="870" t="s">
        <v>16491</v>
      </c>
      <c r="D409" s="604"/>
      <c r="E409" s="604"/>
      <c r="F409" s="604"/>
      <c r="G409" s="1296"/>
      <c r="H409" s="605"/>
      <c r="I409" s="607"/>
      <c r="J409" s="1834"/>
      <c r="K409" s="748"/>
      <c r="L409" s="748"/>
      <c r="M409" s="1296"/>
      <c r="N409" s="1312"/>
      <c r="O409" s="1307"/>
      <c r="P409" s="1296"/>
      <c r="Q409" s="1297"/>
      <c r="R409" s="641"/>
      <c r="S409" s="641"/>
      <c r="T409" s="602"/>
      <c r="U409" s="602"/>
      <c r="V409" s="602"/>
      <c r="W409" s="602"/>
      <c r="X409" s="670"/>
      <c r="Y409" s="1305"/>
      <c r="Z409" s="1358"/>
      <c r="AA409" s="1215"/>
      <c r="AB409" s="1294"/>
      <c r="AC409" s="1533" t="s">
        <v>167</v>
      </c>
      <c r="AD409" s="1250">
        <v>5</v>
      </c>
      <c r="AE409" s="1308" t="s">
        <v>168</v>
      </c>
      <c r="AF409" s="391">
        <f>ROUND(ROUND(ROUND(G392+K404,0)*Q392,0)-AD409,0)</f>
        <v>211</v>
      </c>
      <c r="AG409" s="268"/>
    </row>
    <row r="410" spans="1:33" ht="17.100000000000001" customHeight="1">
      <c r="A410" s="243">
        <v>63</v>
      </c>
      <c r="B410" s="351" t="s">
        <v>16492</v>
      </c>
      <c r="C410" s="870" t="s">
        <v>16493</v>
      </c>
      <c r="D410" s="604"/>
      <c r="E410" s="604"/>
      <c r="F410" s="604"/>
      <c r="G410" s="1296"/>
      <c r="H410" s="605"/>
      <c r="I410" s="607"/>
      <c r="J410" s="1834"/>
      <c r="K410" s="748"/>
      <c r="L410" s="748"/>
      <c r="M410" s="1296"/>
      <c r="N410" s="1312"/>
      <c r="O410" s="1307"/>
      <c r="P410" s="1296"/>
      <c r="Q410" s="1297"/>
      <c r="R410" s="1104"/>
      <c r="S410" s="1104"/>
      <c r="T410" s="807"/>
      <c r="U410" s="807"/>
      <c r="V410" s="807"/>
      <c r="W410" s="807"/>
      <c r="X410" s="1225"/>
      <c r="Y410" s="1306"/>
      <c r="Z410" s="1233" t="s">
        <v>4700</v>
      </c>
      <c r="AA410" s="670" t="s">
        <v>163</v>
      </c>
      <c r="AB410" s="1309">
        <v>0.85</v>
      </c>
      <c r="AC410" s="1834"/>
      <c r="AD410" s="1250"/>
      <c r="AE410" s="1308"/>
      <c r="AF410" s="391">
        <f>ROUND(ROUND(ROUND(ROUND(G392+K404,0)*Q392,0)*AB410,0)-AD409,0)</f>
        <v>179</v>
      </c>
      <c r="AG410" s="268"/>
    </row>
    <row r="411" spans="1:33" ht="17.100000000000001" customHeight="1">
      <c r="A411" s="243">
        <v>63</v>
      </c>
      <c r="B411" s="351" t="s">
        <v>16494</v>
      </c>
      <c r="C411" s="870" t="s">
        <v>16495</v>
      </c>
      <c r="D411" s="604"/>
      <c r="E411" s="604"/>
      <c r="F411" s="604"/>
      <c r="G411" s="1296"/>
      <c r="H411" s="605"/>
      <c r="I411" s="607"/>
      <c r="J411" s="646"/>
      <c r="K411" s="748"/>
      <c r="L411" s="748"/>
      <c r="M411" s="1296"/>
      <c r="N411" s="1312"/>
      <c r="O411" s="1307"/>
      <c r="P411" s="1296"/>
      <c r="Q411" s="1297"/>
      <c r="R411" s="1749" t="s">
        <v>11559</v>
      </c>
      <c r="S411" s="1106" t="s">
        <v>162</v>
      </c>
      <c r="T411" s="602"/>
      <c r="U411" s="602"/>
      <c r="V411" s="602"/>
      <c r="W411" s="602"/>
      <c r="X411" s="670" t="s">
        <v>163</v>
      </c>
      <c r="Y411" s="1305">
        <v>0.7</v>
      </c>
      <c r="Z411" s="1360"/>
      <c r="AA411" s="1226"/>
      <c r="AB411" s="1310"/>
      <c r="AC411" s="1834"/>
      <c r="AD411" s="1242"/>
      <c r="AE411" s="1291"/>
      <c r="AF411" s="391">
        <f>ROUND(ROUND(ROUND(ROUND(G392+K404,0)*Q392,0)*Y411,0)-AD409,0)</f>
        <v>146</v>
      </c>
      <c r="AG411" s="268"/>
    </row>
    <row r="412" spans="1:33" ht="17.100000000000001" customHeight="1">
      <c r="A412" s="243">
        <v>63</v>
      </c>
      <c r="B412" s="351" t="s">
        <v>16496</v>
      </c>
      <c r="C412" s="870" t="s">
        <v>16497</v>
      </c>
      <c r="D412" s="604"/>
      <c r="E412" s="604"/>
      <c r="F412" s="604"/>
      <c r="G412" s="1296"/>
      <c r="H412" s="605"/>
      <c r="I412" s="607"/>
      <c r="J412" s="646"/>
      <c r="K412" s="748"/>
      <c r="L412" s="748"/>
      <c r="M412" s="1296"/>
      <c r="N412" s="1312"/>
      <c r="O412" s="1307"/>
      <c r="P412" s="1296"/>
      <c r="Q412" s="1297"/>
      <c r="R412" s="1843"/>
      <c r="S412" s="647"/>
      <c r="T412" s="807"/>
      <c r="U412" s="807"/>
      <c r="V412" s="807"/>
      <c r="W412" s="807"/>
      <c r="X412" s="1225"/>
      <c r="Y412" s="1306"/>
      <c r="Z412" s="1302" t="s">
        <v>4700</v>
      </c>
      <c r="AA412" s="1303" t="s">
        <v>163</v>
      </c>
      <c r="AB412" s="1311">
        <v>0.85</v>
      </c>
      <c r="AC412" s="1834"/>
      <c r="AD412" s="1242"/>
      <c r="AE412" s="1291"/>
      <c r="AF412" s="391">
        <f>ROUND(ROUND(ROUND(ROUND(ROUND(G392+K404,0)*Q392,0)*Y411,0)*AB412,0)-AD409,0)</f>
        <v>123</v>
      </c>
      <c r="AG412" s="268"/>
    </row>
    <row r="413" spans="1:33" ht="17.100000000000001" customHeight="1">
      <c r="A413" s="243">
        <v>63</v>
      </c>
      <c r="B413" s="351" t="s">
        <v>16498</v>
      </c>
      <c r="C413" s="870" t="s">
        <v>16499</v>
      </c>
      <c r="D413" s="604"/>
      <c r="E413" s="604"/>
      <c r="F413" s="604"/>
      <c r="G413" s="1296"/>
      <c r="H413" s="605"/>
      <c r="I413" s="607"/>
      <c r="J413" s="646"/>
      <c r="K413" s="748"/>
      <c r="L413" s="748"/>
      <c r="M413" s="1296"/>
      <c r="N413" s="1312"/>
      <c r="O413" s="1307"/>
      <c r="P413" s="1296"/>
      <c r="Q413" s="1297"/>
      <c r="R413" s="1843"/>
      <c r="S413" s="641" t="s">
        <v>165</v>
      </c>
      <c r="T413" s="602"/>
      <c r="U413" s="602"/>
      <c r="V413" s="602"/>
      <c r="W413" s="602"/>
      <c r="X413" s="670" t="s">
        <v>163</v>
      </c>
      <c r="Y413" s="1305">
        <v>0.5</v>
      </c>
      <c r="Z413" s="1359"/>
      <c r="AA413" s="1220"/>
      <c r="AB413" s="1306"/>
      <c r="AC413" s="1834"/>
      <c r="AD413" s="1242"/>
      <c r="AE413" s="1291"/>
      <c r="AF413" s="391">
        <f>ROUND(ROUND(ROUND(ROUND(G392+K404,0)*Q392,0)*Y413,0)-AD409,0)</f>
        <v>103</v>
      </c>
      <c r="AG413" s="268"/>
    </row>
    <row r="414" spans="1:33" ht="17.100000000000001" customHeight="1">
      <c r="A414" s="243">
        <v>63</v>
      </c>
      <c r="B414" s="351" t="s">
        <v>16500</v>
      </c>
      <c r="C414" s="870" t="s">
        <v>16501</v>
      </c>
      <c r="D414" s="604"/>
      <c r="E414" s="604"/>
      <c r="F414" s="604"/>
      <c r="G414" s="1296"/>
      <c r="H414" s="605"/>
      <c r="I414" s="607"/>
      <c r="J414" s="646"/>
      <c r="K414" s="748"/>
      <c r="L414" s="748"/>
      <c r="M414" s="1296"/>
      <c r="N414" s="1312"/>
      <c r="O414" s="1333"/>
      <c r="P414" s="1329"/>
      <c r="Q414" s="1331"/>
      <c r="R414" s="1844"/>
      <c r="S414" s="1104"/>
      <c r="T414" s="807"/>
      <c r="U414" s="807"/>
      <c r="V414" s="807"/>
      <c r="W414" s="807"/>
      <c r="X414" s="1225"/>
      <c r="Y414" s="1306"/>
      <c r="Z414" s="1302" t="s">
        <v>4700</v>
      </c>
      <c r="AA414" s="1303" t="s">
        <v>163</v>
      </c>
      <c r="AB414" s="1311">
        <v>0.85</v>
      </c>
      <c r="AC414" s="1835"/>
      <c r="AD414" s="1220"/>
      <c r="AE414" s="1306"/>
      <c r="AF414" s="391">
        <f>ROUND(ROUND(ROUND(ROUND(ROUND(G392+K404,0)*Q392,0)*Y413,0)*AB414,0)-AD409,0)</f>
        <v>87</v>
      </c>
      <c r="AG414" s="268"/>
    </row>
    <row r="415" spans="1:33" ht="17.100000000000001" customHeight="1">
      <c r="A415" s="243">
        <v>63</v>
      </c>
      <c r="B415" s="351" t="s">
        <v>16502</v>
      </c>
      <c r="C415" s="870" t="s">
        <v>16503</v>
      </c>
      <c r="D415" s="604"/>
      <c r="E415" s="646"/>
      <c r="F415" s="604"/>
      <c r="G415" s="1296"/>
      <c r="H415" s="605"/>
      <c r="I415" s="607"/>
      <c r="J415" s="601"/>
      <c r="K415" s="602"/>
      <c r="L415" s="1319"/>
      <c r="M415" s="602"/>
      <c r="N415" s="1314"/>
      <c r="O415" s="1593" t="s">
        <v>9558</v>
      </c>
      <c r="P415" s="605"/>
      <c r="Q415" s="607"/>
      <c r="R415" s="670"/>
      <c r="S415" s="670"/>
      <c r="T415" s="602"/>
      <c r="U415" s="602"/>
      <c r="V415" s="602"/>
      <c r="W415" s="602"/>
      <c r="X415" s="670"/>
      <c r="Y415" s="1320"/>
      <c r="Z415" s="1358"/>
      <c r="AA415" s="1215"/>
      <c r="AB415" s="1215"/>
      <c r="AC415" s="1215"/>
      <c r="AD415" s="1215"/>
      <c r="AE415" s="1294"/>
      <c r="AF415" s="391">
        <f>ROUND(G392*Q416,0)</f>
        <v>152</v>
      </c>
      <c r="AG415" s="268"/>
    </row>
    <row r="416" spans="1:33" ht="17.100000000000001" customHeight="1">
      <c r="A416" s="243">
        <v>63</v>
      </c>
      <c r="B416" s="351" t="s">
        <v>16504</v>
      </c>
      <c r="C416" s="870" t="s">
        <v>16505</v>
      </c>
      <c r="D416" s="604"/>
      <c r="E416" s="646"/>
      <c r="F416" s="604"/>
      <c r="G416" s="1296"/>
      <c r="H416" s="605"/>
      <c r="I416" s="607"/>
      <c r="J416" s="604"/>
      <c r="K416" s="605"/>
      <c r="L416" s="1321"/>
      <c r="M416" s="605"/>
      <c r="N416" s="1102"/>
      <c r="O416" s="1834"/>
      <c r="P416" s="1250" t="s">
        <v>163</v>
      </c>
      <c r="Q416" s="1291">
        <v>0.5</v>
      </c>
      <c r="R416" s="1225"/>
      <c r="S416" s="1225"/>
      <c r="T416" s="807"/>
      <c r="U416" s="807"/>
      <c r="V416" s="807"/>
      <c r="W416" s="807"/>
      <c r="X416" s="1225"/>
      <c r="Y416" s="1322"/>
      <c r="Z416" s="1233" t="s">
        <v>4700</v>
      </c>
      <c r="AA416" s="670" t="s">
        <v>163</v>
      </c>
      <c r="AB416" s="1293">
        <v>0.85</v>
      </c>
      <c r="AC416" s="1215"/>
      <c r="AD416" s="1215"/>
      <c r="AE416" s="1294"/>
      <c r="AF416" s="391">
        <f>ROUND(ROUND(G392*Q416,0)*AB416,0)</f>
        <v>129</v>
      </c>
      <c r="AG416" s="268"/>
    </row>
    <row r="417" spans="1:33" ht="17.100000000000001" customHeight="1">
      <c r="A417" s="243">
        <v>63</v>
      </c>
      <c r="B417" s="351" t="s">
        <v>16506</v>
      </c>
      <c r="C417" s="870" t="s">
        <v>16507</v>
      </c>
      <c r="D417" s="604"/>
      <c r="E417" s="604"/>
      <c r="F417" s="637"/>
      <c r="G417" s="638"/>
      <c r="H417" s="638"/>
      <c r="I417" s="744"/>
      <c r="J417" s="646"/>
      <c r="K417" s="748"/>
      <c r="L417" s="748"/>
      <c r="M417" s="1296"/>
      <c r="N417" s="1312"/>
      <c r="O417" s="1834"/>
      <c r="P417" s="1296"/>
      <c r="Q417" s="1297"/>
      <c r="R417" s="1749" t="s">
        <v>11559</v>
      </c>
      <c r="S417" s="1106" t="s">
        <v>162</v>
      </c>
      <c r="T417" s="602"/>
      <c r="U417" s="602"/>
      <c r="V417" s="602"/>
      <c r="W417" s="602"/>
      <c r="X417" s="670" t="s">
        <v>163</v>
      </c>
      <c r="Y417" s="1305">
        <v>0.7</v>
      </c>
      <c r="Z417" s="1360"/>
      <c r="AA417" s="1226"/>
      <c r="AB417" s="1226"/>
      <c r="AC417" s="1226"/>
      <c r="AD417" s="1226"/>
      <c r="AE417" s="1310"/>
      <c r="AF417" s="391">
        <f>ROUND(ROUND(G392*Q416,0)*Y417,0)</f>
        <v>106</v>
      </c>
      <c r="AG417" s="268"/>
    </row>
    <row r="418" spans="1:33" ht="17.100000000000001" customHeight="1">
      <c r="A418" s="243">
        <v>63</v>
      </c>
      <c r="B418" s="351" t="s">
        <v>16508</v>
      </c>
      <c r="C418" s="870" t="s">
        <v>16509</v>
      </c>
      <c r="D418" s="604"/>
      <c r="E418" s="604"/>
      <c r="F418" s="637"/>
      <c r="G418" s="638"/>
      <c r="H418" s="638"/>
      <c r="I418" s="744"/>
      <c r="J418" s="646"/>
      <c r="K418" s="748"/>
      <c r="L418" s="748"/>
      <c r="M418" s="1296"/>
      <c r="N418" s="1312"/>
      <c r="O418" s="1834"/>
      <c r="P418" s="1296"/>
      <c r="Q418" s="1297"/>
      <c r="R418" s="1843"/>
      <c r="S418" s="647"/>
      <c r="T418" s="807"/>
      <c r="U418" s="807"/>
      <c r="V418" s="807"/>
      <c r="W418" s="807"/>
      <c r="X418" s="1225"/>
      <c r="Y418" s="1306"/>
      <c r="Z418" s="1302" t="s">
        <v>4700</v>
      </c>
      <c r="AA418" s="1303" t="s">
        <v>163</v>
      </c>
      <c r="AB418" s="1304">
        <v>0.85</v>
      </c>
      <c r="AC418" s="1215"/>
      <c r="AD418" s="1215"/>
      <c r="AE418" s="1294"/>
      <c r="AF418" s="391">
        <f>ROUND(ROUND(ROUND(G392*Q416,0)*Y417,0)*AB418,0)</f>
        <v>90</v>
      </c>
      <c r="AG418" s="268"/>
    </row>
    <row r="419" spans="1:33" ht="17.100000000000001" customHeight="1">
      <c r="A419" s="243">
        <v>63</v>
      </c>
      <c r="B419" s="351" t="s">
        <v>16510</v>
      </c>
      <c r="C419" s="870" t="s">
        <v>16511</v>
      </c>
      <c r="D419" s="604"/>
      <c r="E419" s="604"/>
      <c r="F419" s="637"/>
      <c r="G419" s="638"/>
      <c r="H419" s="638"/>
      <c r="I419" s="744"/>
      <c r="J419" s="646"/>
      <c r="K419" s="748"/>
      <c r="L419" s="748"/>
      <c r="M419" s="1296"/>
      <c r="N419" s="1312"/>
      <c r="O419" s="1834"/>
      <c r="P419" s="1296"/>
      <c r="Q419" s="1297"/>
      <c r="R419" s="1843"/>
      <c r="S419" s="1106" t="s">
        <v>165</v>
      </c>
      <c r="T419" s="602"/>
      <c r="U419" s="602"/>
      <c r="V419" s="602"/>
      <c r="W419" s="602"/>
      <c r="X419" s="670" t="s">
        <v>163</v>
      </c>
      <c r="Y419" s="1305">
        <v>0.5</v>
      </c>
      <c r="Z419" s="1359"/>
      <c r="AA419" s="1220"/>
      <c r="AB419" s="1220"/>
      <c r="AC419" s="1220"/>
      <c r="AD419" s="1220"/>
      <c r="AE419" s="1306"/>
      <c r="AF419" s="391">
        <f>ROUND(ROUND(G392*Q416,0)*Y419,0)</f>
        <v>76</v>
      </c>
      <c r="AG419" s="268"/>
    </row>
    <row r="420" spans="1:33" ht="17.100000000000001" customHeight="1">
      <c r="A420" s="243">
        <v>63</v>
      </c>
      <c r="B420" s="351" t="s">
        <v>16512</v>
      </c>
      <c r="C420" s="870" t="s">
        <v>16513</v>
      </c>
      <c r="D420" s="604"/>
      <c r="E420" s="604"/>
      <c r="F420" s="637"/>
      <c r="G420" s="638"/>
      <c r="H420" s="638"/>
      <c r="I420" s="744"/>
      <c r="J420" s="646"/>
      <c r="K420" s="748"/>
      <c r="L420" s="748"/>
      <c r="M420" s="1296"/>
      <c r="N420" s="1312"/>
      <c r="O420" s="1834"/>
      <c r="P420" s="1296"/>
      <c r="Q420" s="1297"/>
      <c r="R420" s="1844"/>
      <c r="S420" s="647"/>
      <c r="T420" s="807"/>
      <c r="U420" s="807"/>
      <c r="V420" s="807"/>
      <c r="W420" s="807"/>
      <c r="X420" s="1225"/>
      <c r="Y420" s="1306"/>
      <c r="Z420" s="1302" t="s">
        <v>4700</v>
      </c>
      <c r="AA420" s="1303" t="s">
        <v>163</v>
      </c>
      <c r="AB420" s="1304">
        <v>0.85</v>
      </c>
      <c r="AC420" s="1215"/>
      <c r="AD420" s="1215"/>
      <c r="AE420" s="1294"/>
      <c r="AF420" s="391">
        <f>ROUND(ROUND(ROUND(G392*Q416,0)*Y419,0)*AB420,0)</f>
        <v>65</v>
      </c>
      <c r="AG420" s="268"/>
    </row>
    <row r="421" spans="1:33" ht="17.100000000000001" customHeight="1">
      <c r="A421" s="243">
        <v>63</v>
      </c>
      <c r="B421" s="351" t="s">
        <v>16514</v>
      </c>
      <c r="C421" s="870" t="s">
        <v>16515</v>
      </c>
      <c r="D421" s="604"/>
      <c r="E421" s="604"/>
      <c r="F421" s="637"/>
      <c r="G421" s="638"/>
      <c r="H421" s="638"/>
      <c r="I421" s="744"/>
      <c r="J421" s="646"/>
      <c r="K421" s="748"/>
      <c r="L421" s="748"/>
      <c r="M421" s="1296"/>
      <c r="N421" s="1312"/>
      <c r="O421" s="1834"/>
      <c r="P421" s="1296"/>
      <c r="Q421" s="1297"/>
      <c r="R421" s="641"/>
      <c r="S421" s="641"/>
      <c r="T421" s="602"/>
      <c r="U421" s="602"/>
      <c r="V421" s="602"/>
      <c r="W421" s="602"/>
      <c r="X421" s="670"/>
      <c r="Y421" s="1305"/>
      <c r="Z421" s="1358"/>
      <c r="AA421" s="1215"/>
      <c r="AB421" s="1294"/>
      <c r="AC421" s="1533" t="s">
        <v>167</v>
      </c>
      <c r="AD421" s="1250">
        <v>5</v>
      </c>
      <c r="AE421" s="1308" t="s">
        <v>168</v>
      </c>
      <c r="AF421" s="391">
        <f>ROUND(ROUND(G392*Q416,0)-AD421,0)</f>
        <v>147</v>
      </c>
      <c r="AG421" s="268"/>
    </row>
    <row r="422" spans="1:33" ht="17.100000000000001" customHeight="1">
      <c r="A422" s="243">
        <v>63</v>
      </c>
      <c r="B422" s="351" t="s">
        <v>16516</v>
      </c>
      <c r="C422" s="870" t="s">
        <v>16517</v>
      </c>
      <c r="D422" s="604"/>
      <c r="E422" s="604"/>
      <c r="F422" s="637"/>
      <c r="G422" s="638"/>
      <c r="H422" s="638"/>
      <c r="I422" s="744"/>
      <c r="J422" s="646"/>
      <c r="K422" s="748"/>
      <c r="L422" s="748"/>
      <c r="M422" s="1296"/>
      <c r="N422" s="1312"/>
      <c r="O422" s="1307"/>
      <c r="P422" s="1296"/>
      <c r="Q422" s="1297"/>
      <c r="R422" s="1104"/>
      <c r="S422" s="1104"/>
      <c r="T422" s="807"/>
      <c r="U422" s="807"/>
      <c r="V422" s="807"/>
      <c r="W422" s="807"/>
      <c r="X422" s="1225"/>
      <c r="Y422" s="1306"/>
      <c r="Z422" s="1233" t="s">
        <v>4700</v>
      </c>
      <c r="AA422" s="670" t="s">
        <v>163</v>
      </c>
      <c r="AB422" s="1309">
        <v>0.85</v>
      </c>
      <c r="AC422" s="1834"/>
      <c r="AD422" s="1250"/>
      <c r="AE422" s="1308"/>
      <c r="AF422" s="391">
        <f>ROUND(ROUND(ROUND(G392*Q416,0)*AB422,0)-AD421,0)</f>
        <v>124</v>
      </c>
      <c r="AG422" s="268"/>
    </row>
    <row r="423" spans="1:33" ht="17.100000000000001" customHeight="1">
      <c r="A423" s="243">
        <v>63</v>
      </c>
      <c r="B423" s="351" t="s">
        <v>16518</v>
      </c>
      <c r="C423" s="870" t="s">
        <v>16519</v>
      </c>
      <c r="D423" s="604"/>
      <c r="E423" s="604"/>
      <c r="F423" s="637"/>
      <c r="G423" s="638"/>
      <c r="H423" s="638"/>
      <c r="I423" s="744"/>
      <c r="J423" s="646"/>
      <c r="K423" s="748"/>
      <c r="L423" s="748"/>
      <c r="M423" s="1296"/>
      <c r="N423" s="1312"/>
      <c r="O423" s="1307"/>
      <c r="P423" s="1296"/>
      <c r="Q423" s="1297"/>
      <c r="R423" s="1749" t="s">
        <v>11559</v>
      </c>
      <c r="S423" s="1106" t="s">
        <v>162</v>
      </c>
      <c r="T423" s="602"/>
      <c r="U423" s="602"/>
      <c r="V423" s="602"/>
      <c r="W423" s="602"/>
      <c r="X423" s="670" t="s">
        <v>163</v>
      </c>
      <c r="Y423" s="1305">
        <v>0.7</v>
      </c>
      <c r="Z423" s="1360"/>
      <c r="AA423" s="1226"/>
      <c r="AB423" s="1310"/>
      <c r="AC423" s="1834"/>
      <c r="AD423" s="1242"/>
      <c r="AE423" s="1291"/>
      <c r="AF423" s="391">
        <f>ROUND(ROUND(ROUND(G392*Q416,0)*Y423,0)-AD421,0)</f>
        <v>101</v>
      </c>
      <c r="AG423" s="268"/>
    </row>
    <row r="424" spans="1:33" ht="17.100000000000001" customHeight="1">
      <c r="A424" s="243">
        <v>63</v>
      </c>
      <c r="B424" s="351" t="s">
        <v>16520</v>
      </c>
      <c r="C424" s="870" t="s">
        <v>16521</v>
      </c>
      <c r="D424" s="604"/>
      <c r="E424" s="604"/>
      <c r="F424" s="637"/>
      <c r="G424" s="638"/>
      <c r="H424" s="638"/>
      <c r="I424" s="744"/>
      <c r="J424" s="646"/>
      <c r="K424" s="748"/>
      <c r="L424" s="748"/>
      <c r="M424" s="1296"/>
      <c r="N424" s="1312"/>
      <c r="O424" s="1307"/>
      <c r="P424" s="1296"/>
      <c r="Q424" s="1297"/>
      <c r="R424" s="1843"/>
      <c r="S424" s="647"/>
      <c r="T424" s="807"/>
      <c r="U424" s="807"/>
      <c r="V424" s="807"/>
      <c r="W424" s="807"/>
      <c r="X424" s="1225"/>
      <c r="Y424" s="1306"/>
      <c r="Z424" s="1302" t="s">
        <v>4700</v>
      </c>
      <c r="AA424" s="1303" t="s">
        <v>163</v>
      </c>
      <c r="AB424" s="1311">
        <v>0.85</v>
      </c>
      <c r="AC424" s="1834"/>
      <c r="AD424" s="1242"/>
      <c r="AE424" s="1291"/>
      <c r="AF424" s="391">
        <f>ROUND(ROUND(ROUND(ROUND(G392*Q416,0)*Y423,0)*AB424,0)-AD421,0)</f>
        <v>85</v>
      </c>
      <c r="AG424" s="268"/>
    </row>
    <row r="425" spans="1:33" ht="17.100000000000001" customHeight="1">
      <c r="A425" s="243">
        <v>63</v>
      </c>
      <c r="B425" s="351" t="s">
        <v>16522</v>
      </c>
      <c r="C425" s="870" t="s">
        <v>16523</v>
      </c>
      <c r="D425" s="604"/>
      <c r="E425" s="604"/>
      <c r="F425" s="637"/>
      <c r="G425" s="638"/>
      <c r="H425" s="638"/>
      <c r="I425" s="744"/>
      <c r="J425" s="646"/>
      <c r="K425" s="748"/>
      <c r="L425" s="748"/>
      <c r="M425" s="1296"/>
      <c r="N425" s="1312"/>
      <c r="O425" s="1307"/>
      <c r="P425" s="1296"/>
      <c r="Q425" s="1297"/>
      <c r="R425" s="1843"/>
      <c r="S425" s="641" t="s">
        <v>165</v>
      </c>
      <c r="T425" s="602"/>
      <c r="U425" s="602"/>
      <c r="V425" s="602"/>
      <c r="W425" s="602"/>
      <c r="X425" s="670" t="s">
        <v>163</v>
      </c>
      <c r="Y425" s="1305">
        <v>0.5</v>
      </c>
      <c r="Z425" s="1359"/>
      <c r="AA425" s="1220"/>
      <c r="AB425" s="1306"/>
      <c r="AC425" s="1834"/>
      <c r="AD425" s="1242"/>
      <c r="AE425" s="1291"/>
      <c r="AF425" s="391">
        <f>ROUND(ROUND(ROUND(G392*Q416,0)*Y425,0)-AD421,0)</f>
        <v>71</v>
      </c>
      <c r="AG425" s="268"/>
    </row>
    <row r="426" spans="1:33" ht="17.100000000000001" customHeight="1">
      <c r="A426" s="243">
        <v>63</v>
      </c>
      <c r="B426" s="351" t="s">
        <v>16524</v>
      </c>
      <c r="C426" s="870" t="s">
        <v>16525</v>
      </c>
      <c r="D426" s="604"/>
      <c r="E426" s="604"/>
      <c r="F426" s="637"/>
      <c r="G426" s="638"/>
      <c r="H426" s="638"/>
      <c r="I426" s="744"/>
      <c r="J426" s="646"/>
      <c r="K426" s="748"/>
      <c r="L426" s="748"/>
      <c r="M426" s="1296"/>
      <c r="N426" s="1312"/>
      <c r="O426" s="1307"/>
      <c r="P426" s="1296"/>
      <c r="Q426" s="1297"/>
      <c r="R426" s="1844"/>
      <c r="S426" s="1104"/>
      <c r="T426" s="807"/>
      <c r="U426" s="807"/>
      <c r="V426" s="807"/>
      <c r="W426" s="807"/>
      <c r="X426" s="1225"/>
      <c r="Y426" s="1306"/>
      <c r="Z426" s="1302" t="s">
        <v>4700</v>
      </c>
      <c r="AA426" s="1303" t="s">
        <v>163</v>
      </c>
      <c r="AB426" s="1311">
        <v>0.85</v>
      </c>
      <c r="AC426" s="1835"/>
      <c r="AD426" s="1220"/>
      <c r="AE426" s="1306"/>
      <c r="AF426" s="391">
        <f>ROUND(ROUND(ROUND(ROUND(G392*Q416,0)*Y425,0)*AB426,0)-AD421,0)</f>
        <v>60</v>
      </c>
      <c r="AG426" s="268"/>
    </row>
    <row r="427" spans="1:33" ht="17.100000000000001" customHeight="1">
      <c r="A427" s="243">
        <v>63</v>
      </c>
      <c r="B427" s="351" t="s">
        <v>16526</v>
      </c>
      <c r="C427" s="870" t="s">
        <v>16527</v>
      </c>
      <c r="D427" s="604"/>
      <c r="E427" s="604"/>
      <c r="F427" s="604"/>
      <c r="G427" s="1296"/>
      <c r="H427" s="605"/>
      <c r="I427" s="607"/>
      <c r="J427" s="1593" t="s">
        <v>5845</v>
      </c>
      <c r="K427" s="602"/>
      <c r="L427" s="1319"/>
      <c r="M427" s="602"/>
      <c r="N427" s="1102"/>
      <c r="O427" s="604"/>
      <c r="P427" s="605"/>
      <c r="Q427" s="607"/>
      <c r="R427" s="670"/>
      <c r="S427" s="670"/>
      <c r="T427" s="602"/>
      <c r="U427" s="602"/>
      <c r="V427" s="602"/>
      <c r="W427" s="602"/>
      <c r="X427" s="670"/>
      <c r="Y427" s="1320"/>
      <c r="Z427" s="1358"/>
      <c r="AA427" s="1215"/>
      <c r="AB427" s="1215"/>
      <c r="AC427" s="1215"/>
      <c r="AD427" s="1215"/>
      <c r="AE427" s="1294"/>
      <c r="AF427" s="391">
        <f>ROUND(ROUND(G392+K428,0)*Q416,0)</f>
        <v>154</v>
      </c>
      <c r="AG427" s="268"/>
    </row>
    <row r="428" spans="1:33" ht="17.100000000000001" customHeight="1">
      <c r="A428" s="243">
        <v>63</v>
      </c>
      <c r="B428" s="351" t="s">
        <v>16528</v>
      </c>
      <c r="C428" s="870" t="s">
        <v>16529</v>
      </c>
      <c r="D428" s="604"/>
      <c r="E428" s="604"/>
      <c r="F428" s="604"/>
      <c r="G428" s="1296"/>
      <c r="H428" s="605"/>
      <c r="I428" s="607"/>
      <c r="J428" s="1834"/>
      <c r="K428" s="605">
        <v>4</v>
      </c>
      <c r="L428" s="1321" t="s">
        <v>16</v>
      </c>
      <c r="M428" s="605"/>
      <c r="N428" s="1102"/>
      <c r="O428" s="604"/>
      <c r="P428" s="605"/>
      <c r="Q428" s="607"/>
      <c r="R428" s="1225"/>
      <c r="S428" s="1225"/>
      <c r="T428" s="807"/>
      <c r="U428" s="807"/>
      <c r="V428" s="807"/>
      <c r="W428" s="807"/>
      <c r="X428" s="1225"/>
      <c r="Y428" s="1322"/>
      <c r="Z428" s="1233" t="s">
        <v>4700</v>
      </c>
      <c r="AA428" s="670" t="s">
        <v>163</v>
      </c>
      <c r="AB428" s="1293">
        <v>0.85</v>
      </c>
      <c r="AC428" s="1215"/>
      <c r="AD428" s="1215"/>
      <c r="AE428" s="1294"/>
      <c r="AF428" s="391">
        <f>ROUND(ROUND(ROUND(G392+K428,0)*Q416,0)*AB428,0)</f>
        <v>131</v>
      </c>
      <c r="AG428" s="268"/>
    </row>
    <row r="429" spans="1:33" ht="17.100000000000001" customHeight="1">
      <c r="A429" s="243">
        <v>63</v>
      </c>
      <c r="B429" s="351" t="s">
        <v>16530</v>
      </c>
      <c r="C429" s="870" t="s">
        <v>16531</v>
      </c>
      <c r="D429" s="604"/>
      <c r="E429" s="604"/>
      <c r="F429" s="604"/>
      <c r="G429" s="1296"/>
      <c r="H429" s="605"/>
      <c r="I429" s="607"/>
      <c r="J429" s="1834"/>
      <c r="K429" s="748"/>
      <c r="L429" s="748"/>
      <c r="M429" s="1296"/>
      <c r="N429" s="1312"/>
      <c r="O429" s="1307"/>
      <c r="P429" s="1296"/>
      <c r="Q429" s="1297"/>
      <c r="R429" s="1749" t="s">
        <v>11559</v>
      </c>
      <c r="S429" s="1106" t="s">
        <v>162</v>
      </c>
      <c r="T429" s="602"/>
      <c r="U429" s="602"/>
      <c r="V429" s="602"/>
      <c r="W429" s="602"/>
      <c r="X429" s="670" t="s">
        <v>163</v>
      </c>
      <c r="Y429" s="1305">
        <v>0.7</v>
      </c>
      <c r="Z429" s="1360"/>
      <c r="AA429" s="1226"/>
      <c r="AB429" s="1226"/>
      <c r="AC429" s="1226"/>
      <c r="AD429" s="1226"/>
      <c r="AE429" s="1310"/>
      <c r="AF429" s="391">
        <f>ROUND(ROUND(ROUND(G392+K428,0)*Q416,0)*Y429,0)</f>
        <v>108</v>
      </c>
      <c r="AG429" s="268"/>
    </row>
    <row r="430" spans="1:33" ht="17.100000000000001" customHeight="1">
      <c r="A430" s="243">
        <v>63</v>
      </c>
      <c r="B430" s="351" t="s">
        <v>16532</v>
      </c>
      <c r="C430" s="870" t="s">
        <v>16533</v>
      </c>
      <c r="D430" s="604"/>
      <c r="E430" s="604"/>
      <c r="F430" s="604"/>
      <c r="G430" s="1296"/>
      <c r="H430" s="605"/>
      <c r="I430" s="607"/>
      <c r="J430" s="1834"/>
      <c r="K430" s="748"/>
      <c r="L430" s="748"/>
      <c r="M430" s="1296"/>
      <c r="N430" s="1312"/>
      <c r="O430" s="1307"/>
      <c r="P430" s="1296"/>
      <c r="Q430" s="1297"/>
      <c r="R430" s="1843"/>
      <c r="S430" s="647"/>
      <c r="T430" s="807"/>
      <c r="U430" s="807"/>
      <c r="V430" s="807"/>
      <c r="W430" s="807"/>
      <c r="X430" s="1225"/>
      <c r="Y430" s="1306"/>
      <c r="Z430" s="1302" t="s">
        <v>4700</v>
      </c>
      <c r="AA430" s="1303" t="s">
        <v>163</v>
      </c>
      <c r="AB430" s="1304">
        <v>0.85</v>
      </c>
      <c r="AC430" s="1215"/>
      <c r="AD430" s="1215"/>
      <c r="AE430" s="1294"/>
      <c r="AF430" s="391">
        <f>ROUND(ROUND(ROUND(ROUND(G392+K428,0)*Q416,0)*Y429,0)*AB430,0)</f>
        <v>92</v>
      </c>
      <c r="AG430" s="268"/>
    </row>
    <row r="431" spans="1:33" ht="17.100000000000001" customHeight="1">
      <c r="A431" s="243">
        <v>63</v>
      </c>
      <c r="B431" s="351" t="s">
        <v>16534</v>
      </c>
      <c r="C431" s="870" t="s">
        <v>16535</v>
      </c>
      <c r="D431" s="604"/>
      <c r="E431" s="604"/>
      <c r="F431" s="604"/>
      <c r="G431" s="1296"/>
      <c r="H431" s="605"/>
      <c r="I431" s="607"/>
      <c r="J431" s="1834"/>
      <c r="K431" s="748"/>
      <c r="L431" s="748"/>
      <c r="M431" s="1296"/>
      <c r="N431" s="1312"/>
      <c r="O431" s="1307"/>
      <c r="P431" s="1296"/>
      <c r="Q431" s="1297"/>
      <c r="R431" s="1843"/>
      <c r="S431" s="1106" t="s">
        <v>165</v>
      </c>
      <c r="T431" s="602"/>
      <c r="U431" s="602"/>
      <c r="V431" s="602"/>
      <c r="W431" s="602"/>
      <c r="X431" s="670" t="s">
        <v>163</v>
      </c>
      <c r="Y431" s="1305">
        <v>0.5</v>
      </c>
      <c r="Z431" s="1359"/>
      <c r="AA431" s="1220"/>
      <c r="AB431" s="1220"/>
      <c r="AC431" s="1220"/>
      <c r="AD431" s="1220"/>
      <c r="AE431" s="1306"/>
      <c r="AF431" s="391">
        <f>ROUND(ROUND(ROUND(G392+K428,0)*Q416,0)*Y431,0)</f>
        <v>77</v>
      </c>
      <c r="AG431" s="268"/>
    </row>
    <row r="432" spans="1:33" ht="17.100000000000001" customHeight="1">
      <c r="A432" s="243">
        <v>63</v>
      </c>
      <c r="B432" s="351" t="s">
        <v>16536</v>
      </c>
      <c r="C432" s="870" t="s">
        <v>16537</v>
      </c>
      <c r="D432" s="604"/>
      <c r="E432" s="604"/>
      <c r="F432" s="604"/>
      <c r="G432" s="1296"/>
      <c r="H432" s="605"/>
      <c r="I432" s="607"/>
      <c r="J432" s="1834"/>
      <c r="K432" s="748"/>
      <c r="L432" s="748"/>
      <c r="M432" s="1296"/>
      <c r="N432" s="1312"/>
      <c r="O432" s="1307"/>
      <c r="P432" s="1296"/>
      <c r="Q432" s="1297"/>
      <c r="R432" s="1844"/>
      <c r="S432" s="647"/>
      <c r="T432" s="807"/>
      <c r="U432" s="807"/>
      <c r="V432" s="807"/>
      <c r="W432" s="807"/>
      <c r="X432" s="1225"/>
      <c r="Y432" s="1306"/>
      <c r="Z432" s="1302" t="s">
        <v>4700</v>
      </c>
      <c r="AA432" s="1303" t="s">
        <v>163</v>
      </c>
      <c r="AB432" s="1304">
        <v>0.85</v>
      </c>
      <c r="AC432" s="1215"/>
      <c r="AD432" s="1215"/>
      <c r="AE432" s="1294"/>
      <c r="AF432" s="391">
        <f>ROUND(ROUND(ROUND(ROUND(G392+K428,0)*Q416,0)*Y431,0)*AB432,0)</f>
        <v>65</v>
      </c>
      <c r="AG432" s="268"/>
    </row>
    <row r="433" spans="1:33" ht="17.100000000000001" customHeight="1">
      <c r="A433" s="243">
        <v>63</v>
      </c>
      <c r="B433" s="351" t="s">
        <v>16538</v>
      </c>
      <c r="C433" s="870" t="s">
        <v>16539</v>
      </c>
      <c r="D433" s="604"/>
      <c r="E433" s="604"/>
      <c r="F433" s="604"/>
      <c r="G433" s="1296"/>
      <c r="H433" s="605"/>
      <c r="I433" s="607"/>
      <c r="J433" s="646"/>
      <c r="K433" s="748"/>
      <c r="L433" s="748"/>
      <c r="M433" s="1296"/>
      <c r="N433" s="1312"/>
      <c r="O433" s="1307"/>
      <c r="P433" s="1296"/>
      <c r="Q433" s="1297"/>
      <c r="R433" s="641"/>
      <c r="S433" s="641"/>
      <c r="T433" s="602"/>
      <c r="U433" s="602"/>
      <c r="V433" s="602"/>
      <c r="W433" s="602"/>
      <c r="X433" s="670"/>
      <c r="Y433" s="1305"/>
      <c r="Z433" s="1358"/>
      <c r="AA433" s="1215"/>
      <c r="AB433" s="1294"/>
      <c r="AC433" s="1533" t="s">
        <v>167</v>
      </c>
      <c r="AD433" s="1250">
        <v>5</v>
      </c>
      <c r="AE433" s="1308" t="s">
        <v>168</v>
      </c>
      <c r="AF433" s="391">
        <f>ROUND(ROUND(ROUND(G392+K428,0)*Q416,0)-AD433,0)</f>
        <v>149</v>
      </c>
      <c r="AG433" s="268"/>
    </row>
    <row r="434" spans="1:33" ht="17.100000000000001" customHeight="1">
      <c r="A434" s="243">
        <v>63</v>
      </c>
      <c r="B434" s="351" t="s">
        <v>16540</v>
      </c>
      <c r="C434" s="870" t="s">
        <v>16541</v>
      </c>
      <c r="D434" s="604"/>
      <c r="E434" s="604"/>
      <c r="F434" s="604"/>
      <c r="G434" s="1296"/>
      <c r="H434" s="605"/>
      <c r="I434" s="607"/>
      <c r="J434" s="646"/>
      <c r="K434" s="748"/>
      <c r="L434" s="748"/>
      <c r="M434" s="1296"/>
      <c r="N434" s="1312"/>
      <c r="O434" s="1307"/>
      <c r="P434" s="1296"/>
      <c r="Q434" s="1297"/>
      <c r="R434" s="1104"/>
      <c r="S434" s="1104"/>
      <c r="T434" s="807"/>
      <c r="U434" s="807"/>
      <c r="V434" s="807"/>
      <c r="W434" s="807"/>
      <c r="X434" s="1225"/>
      <c r="Y434" s="1306"/>
      <c r="Z434" s="1233" t="s">
        <v>4700</v>
      </c>
      <c r="AA434" s="670" t="s">
        <v>163</v>
      </c>
      <c r="AB434" s="1309">
        <v>0.85</v>
      </c>
      <c r="AC434" s="1834"/>
      <c r="AD434" s="1250"/>
      <c r="AE434" s="1308"/>
      <c r="AF434" s="391">
        <f>ROUND(ROUND(ROUND(ROUND(G392+K428,0)*Q416,0)*AB434,0)-AD433,0)</f>
        <v>126</v>
      </c>
      <c r="AG434" s="268"/>
    </row>
    <row r="435" spans="1:33" ht="17.100000000000001" customHeight="1">
      <c r="A435" s="243">
        <v>63</v>
      </c>
      <c r="B435" s="351" t="s">
        <v>16542</v>
      </c>
      <c r="C435" s="870" t="s">
        <v>16543</v>
      </c>
      <c r="D435" s="604"/>
      <c r="E435" s="604"/>
      <c r="F435" s="604"/>
      <c r="G435" s="1296"/>
      <c r="H435" s="605"/>
      <c r="I435" s="607"/>
      <c r="J435" s="646"/>
      <c r="K435" s="748"/>
      <c r="L435" s="748"/>
      <c r="M435" s="1296"/>
      <c r="N435" s="1312"/>
      <c r="O435" s="1307"/>
      <c r="P435" s="1296"/>
      <c r="Q435" s="1297"/>
      <c r="R435" s="1749" t="s">
        <v>11559</v>
      </c>
      <c r="S435" s="1106" t="s">
        <v>162</v>
      </c>
      <c r="T435" s="602"/>
      <c r="U435" s="602"/>
      <c r="V435" s="602"/>
      <c r="W435" s="602"/>
      <c r="X435" s="670" t="s">
        <v>163</v>
      </c>
      <c r="Y435" s="1305">
        <v>0.7</v>
      </c>
      <c r="Z435" s="1360"/>
      <c r="AA435" s="1226"/>
      <c r="AB435" s="1310"/>
      <c r="AC435" s="1834"/>
      <c r="AD435" s="1242"/>
      <c r="AE435" s="1291"/>
      <c r="AF435" s="391">
        <f>ROUND(ROUND(ROUND(ROUND(G392+K428,0)*Q416,0)*Y435,0)-AD433,0)</f>
        <v>103</v>
      </c>
      <c r="AG435" s="268"/>
    </row>
    <row r="436" spans="1:33" ht="17.100000000000001" customHeight="1">
      <c r="A436" s="243">
        <v>63</v>
      </c>
      <c r="B436" s="351" t="s">
        <v>16544</v>
      </c>
      <c r="C436" s="870" t="s">
        <v>16545</v>
      </c>
      <c r="D436" s="604"/>
      <c r="E436" s="604"/>
      <c r="F436" s="604"/>
      <c r="G436" s="1296"/>
      <c r="H436" s="605"/>
      <c r="I436" s="607"/>
      <c r="J436" s="646"/>
      <c r="K436" s="748"/>
      <c r="L436" s="748"/>
      <c r="M436" s="1296"/>
      <c r="N436" s="1312"/>
      <c r="O436" s="1307"/>
      <c r="P436" s="1296"/>
      <c r="Q436" s="1297"/>
      <c r="R436" s="1843"/>
      <c r="S436" s="647"/>
      <c r="T436" s="807"/>
      <c r="U436" s="807"/>
      <c r="V436" s="807"/>
      <c r="W436" s="807"/>
      <c r="X436" s="1225"/>
      <c r="Y436" s="1306"/>
      <c r="Z436" s="1302" t="s">
        <v>4700</v>
      </c>
      <c r="AA436" s="1303" t="s">
        <v>163</v>
      </c>
      <c r="AB436" s="1311">
        <v>0.85</v>
      </c>
      <c r="AC436" s="1834"/>
      <c r="AD436" s="1242"/>
      <c r="AE436" s="1291"/>
      <c r="AF436" s="391">
        <f>ROUND(ROUND(ROUND(ROUND(ROUND(G392+K428,0)*Q416,0)*Y435,0)*AB436,0)-AD433,0)</f>
        <v>87</v>
      </c>
      <c r="AG436" s="268"/>
    </row>
    <row r="437" spans="1:33" ht="17.100000000000001" customHeight="1">
      <c r="A437" s="243">
        <v>63</v>
      </c>
      <c r="B437" s="351" t="s">
        <v>16546</v>
      </c>
      <c r="C437" s="870" t="s">
        <v>16547</v>
      </c>
      <c r="D437" s="604"/>
      <c r="E437" s="1102"/>
      <c r="F437" s="604"/>
      <c r="G437" s="1296"/>
      <c r="H437" s="605"/>
      <c r="I437" s="607"/>
      <c r="J437" s="646"/>
      <c r="K437" s="748"/>
      <c r="L437" s="748"/>
      <c r="M437" s="1296"/>
      <c r="N437" s="1312"/>
      <c r="O437" s="1307"/>
      <c r="P437" s="1296"/>
      <c r="Q437" s="1297"/>
      <c r="R437" s="1843"/>
      <c r="S437" s="641" t="s">
        <v>165</v>
      </c>
      <c r="T437" s="602"/>
      <c r="U437" s="602"/>
      <c r="V437" s="602"/>
      <c r="W437" s="602"/>
      <c r="X437" s="670" t="s">
        <v>163</v>
      </c>
      <c r="Y437" s="1305">
        <v>0.5</v>
      </c>
      <c r="Z437" s="1359"/>
      <c r="AA437" s="1220"/>
      <c r="AB437" s="1306"/>
      <c r="AC437" s="1834"/>
      <c r="AD437" s="1242"/>
      <c r="AE437" s="1291"/>
      <c r="AF437" s="391">
        <f>ROUND(ROUND(ROUND(ROUND(G392+K428,0)*Q416,0)*Y437,0)-AD433,0)</f>
        <v>72</v>
      </c>
      <c r="AG437" s="268"/>
    </row>
    <row r="438" spans="1:33" ht="17.100000000000001" customHeight="1">
      <c r="A438" s="243">
        <v>63</v>
      </c>
      <c r="B438" s="351" t="s">
        <v>16548</v>
      </c>
      <c r="C438" s="870" t="s">
        <v>16549</v>
      </c>
      <c r="D438" s="604"/>
      <c r="E438" s="1093"/>
      <c r="F438" s="604"/>
      <c r="G438" s="1296"/>
      <c r="H438" s="605"/>
      <c r="I438" s="607"/>
      <c r="J438" s="646"/>
      <c r="K438" s="748"/>
      <c r="L438" s="748"/>
      <c r="M438" s="1296"/>
      <c r="N438" s="1332"/>
      <c r="O438" s="1333"/>
      <c r="P438" s="1329"/>
      <c r="Q438" s="1331"/>
      <c r="R438" s="1844"/>
      <c r="S438" s="1104"/>
      <c r="T438" s="807"/>
      <c r="U438" s="807"/>
      <c r="V438" s="807"/>
      <c r="W438" s="807"/>
      <c r="X438" s="1225"/>
      <c r="Y438" s="1306"/>
      <c r="Z438" s="1302" t="s">
        <v>4700</v>
      </c>
      <c r="AA438" s="1303" t="s">
        <v>163</v>
      </c>
      <c r="AB438" s="1311">
        <v>0.85</v>
      </c>
      <c r="AC438" s="1835"/>
      <c r="AD438" s="1220"/>
      <c r="AE438" s="1306"/>
      <c r="AF438" s="391">
        <f>ROUND(ROUND(ROUND(ROUND(ROUND(G392+K428,0)*Q416,0)*Y437,0)*AB438,0)-AD433,0)</f>
        <v>60</v>
      </c>
      <c r="AG438" s="268"/>
    </row>
    <row r="439" spans="1:33" ht="17.100000000000001" customHeight="1">
      <c r="A439" s="243">
        <v>63</v>
      </c>
      <c r="B439" s="351" t="s">
        <v>16550</v>
      </c>
      <c r="C439" s="870" t="s">
        <v>16551</v>
      </c>
      <c r="D439" s="1094"/>
      <c r="E439" s="1749" t="s">
        <v>11779</v>
      </c>
      <c r="F439" s="1580" t="s">
        <v>11633</v>
      </c>
      <c r="G439" s="633"/>
      <c r="H439" s="633"/>
      <c r="I439" s="1095"/>
      <c r="J439" s="601"/>
      <c r="K439" s="602"/>
      <c r="L439" s="1319"/>
      <c r="M439" s="602"/>
      <c r="N439" s="1828" t="s">
        <v>9631</v>
      </c>
      <c r="O439" s="1593" t="s">
        <v>9632</v>
      </c>
      <c r="P439" s="602"/>
      <c r="Q439" s="1286"/>
      <c r="R439" s="670"/>
      <c r="S439" s="670"/>
      <c r="T439" s="602"/>
      <c r="U439" s="602"/>
      <c r="V439" s="602"/>
      <c r="W439" s="602"/>
      <c r="X439" s="670"/>
      <c r="Y439" s="1320"/>
      <c r="Z439" s="1358"/>
      <c r="AA439" s="1215"/>
      <c r="AB439" s="1215"/>
      <c r="AC439" s="1215"/>
      <c r="AD439" s="1215"/>
      <c r="AE439" s="1294"/>
      <c r="AF439" s="391">
        <f>ROUND(G440*Q440,0)</f>
        <v>417</v>
      </c>
      <c r="AG439" s="268"/>
    </row>
    <row r="440" spans="1:33" ht="17.100000000000001" customHeight="1">
      <c r="A440" s="243">
        <v>63</v>
      </c>
      <c r="B440" s="351" t="s">
        <v>16552</v>
      </c>
      <c r="C440" s="870" t="s">
        <v>16553</v>
      </c>
      <c r="D440" s="646"/>
      <c r="E440" s="1843"/>
      <c r="F440" s="1845"/>
      <c r="G440" s="1328">
        <v>596</v>
      </c>
      <c r="H440" s="605" t="s">
        <v>18</v>
      </c>
      <c r="I440" s="744"/>
      <c r="J440" s="604"/>
      <c r="K440" s="605"/>
      <c r="L440" s="1321"/>
      <c r="M440" s="605"/>
      <c r="N440" s="1829"/>
      <c r="O440" s="1834"/>
      <c r="P440" s="1250" t="s">
        <v>163</v>
      </c>
      <c r="Q440" s="1291">
        <v>0.7</v>
      </c>
      <c r="R440" s="1225"/>
      <c r="S440" s="1225"/>
      <c r="T440" s="807"/>
      <c r="U440" s="807"/>
      <c r="V440" s="807"/>
      <c r="W440" s="807"/>
      <c r="X440" s="1225"/>
      <c r="Y440" s="1322"/>
      <c r="Z440" s="1233" t="s">
        <v>4700</v>
      </c>
      <c r="AA440" s="670" t="s">
        <v>163</v>
      </c>
      <c r="AB440" s="1293">
        <v>0.85</v>
      </c>
      <c r="AC440" s="1215"/>
      <c r="AD440" s="1215"/>
      <c r="AE440" s="1294"/>
      <c r="AF440" s="391">
        <f>ROUND(ROUND(G440*Q440,0)*AB440,0)</f>
        <v>354</v>
      </c>
      <c r="AG440" s="268"/>
    </row>
    <row r="441" spans="1:33" ht="17.100000000000001" customHeight="1">
      <c r="A441" s="243">
        <v>63</v>
      </c>
      <c r="B441" s="351" t="s">
        <v>16554</v>
      </c>
      <c r="C441" s="870" t="s">
        <v>16555</v>
      </c>
      <c r="D441" s="646"/>
      <c r="E441" s="1843"/>
      <c r="F441" s="1845"/>
      <c r="G441" s="638"/>
      <c r="H441" s="638"/>
      <c r="I441" s="744"/>
      <c r="J441" s="646"/>
      <c r="K441" s="748"/>
      <c r="L441" s="748"/>
      <c r="M441" s="1296"/>
      <c r="N441" s="1829"/>
      <c r="O441" s="1834"/>
      <c r="P441" s="1296"/>
      <c r="Q441" s="1297"/>
      <c r="R441" s="1749" t="s">
        <v>11559</v>
      </c>
      <c r="S441" s="1106" t="s">
        <v>162</v>
      </c>
      <c r="T441" s="602"/>
      <c r="U441" s="602"/>
      <c r="V441" s="602"/>
      <c r="W441" s="602"/>
      <c r="X441" s="670" t="s">
        <v>163</v>
      </c>
      <c r="Y441" s="1305">
        <v>0.7</v>
      </c>
      <c r="Z441" s="1360"/>
      <c r="AA441" s="1226"/>
      <c r="AB441" s="1226"/>
      <c r="AC441" s="1226"/>
      <c r="AD441" s="1226"/>
      <c r="AE441" s="1310"/>
      <c r="AF441" s="391">
        <f>ROUND(ROUND(G440*Q440,0)*Y441,0)</f>
        <v>292</v>
      </c>
      <c r="AG441" s="268"/>
    </row>
    <row r="442" spans="1:33" ht="17.100000000000001" customHeight="1">
      <c r="A442" s="243">
        <v>63</v>
      </c>
      <c r="B442" s="351" t="s">
        <v>16556</v>
      </c>
      <c r="C442" s="870" t="s">
        <v>16557</v>
      </c>
      <c r="D442" s="646"/>
      <c r="E442" s="1843"/>
      <c r="F442" s="1845"/>
      <c r="G442" s="638"/>
      <c r="H442" s="638"/>
      <c r="I442" s="744"/>
      <c r="J442" s="646"/>
      <c r="K442" s="748"/>
      <c r="L442" s="748"/>
      <c r="M442" s="1296"/>
      <c r="N442" s="1829"/>
      <c r="O442" s="1834"/>
      <c r="P442" s="1296"/>
      <c r="Q442" s="1297"/>
      <c r="R442" s="1843"/>
      <c r="S442" s="647"/>
      <c r="T442" s="807"/>
      <c r="U442" s="807"/>
      <c r="V442" s="807"/>
      <c r="W442" s="807"/>
      <c r="X442" s="1225"/>
      <c r="Y442" s="1306"/>
      <c r="Z442" s="1302" t="s">
        <v>4700</v>
      </c>
      <c r="AA442" s="1303" t="s">
        <v>163</v>
      </c>
      <c r="AB442" s="1304">
        <v>0.85</v>
      </c>
      <c r="AC442" s="1215"/>
      <c r="AD442" s="1215"/>
      <c r="AE442" s="1294"/>
      <c r="AF442" s="391">
        <f>ROUND(ROUND(ROUND(G440*Q440,0)*Y441,0)*AB442,0)</f>
        <v>248</v>
      </c>
      <c r="AG442" s="268"/>
    </row>
    <row r="443" spans="1:33" ht="17.100000000000001" customHeight="1">
      <c r="A443" s="243">
        <v>63</v>
      </c>
      <c r="B443" s="351" t="s">
        <v>16558</v>
      </c>
      <c r="C443" s="870" t="s">
        <v>16559</v>
      </c>
      <c r="D443" s="646"/>
      <c r="E443" s="1843"/>
      <c r="F443" s="1845"/>
      <c r="G443" s="638"/>
      <c r="H443" s="638"/>
      <c r="I443" s="744"/>
      <c r="J443" s="646"/>
      <c r="K443" s="748"/>
      <c r="L443" s="748"/>
      <c r="M443" s="1296"/>
      <c r="N443" s="1829"/>
      <c r="O443" s="1834"/>
      <c r="P443" s="1296"/>
      <c r="Q443" s="1297"/>
      <c r="R443" s="1843"/>
      <c r="S443" s="1106" t="s">
        <v>165</v>
      </c>
      <c r="T443" s="602"/>
      <c r="U443" s="602"/>
      <c r="V443" s="602"/>
      <c r="W443" s="602"/>
      <c r="X443" s="670" t="s">
        <v>163</v>
      </c>
      <c r="Y443" s="1305">
        <v>0.5</v>
      </c>
      <c r="Z443" s="1359"/>
      <c r="AA443" s="1220"/>
      <c r="AB443" s="1220"/>
      <c r="AC443" s="1220"/>
      <c r="AD443" s="1220"/>
      <c r="AE443" s="1306"/>
      <c r="AF443" s="391">
        <f>ROUND(ROUND(G440*Q440,0)*Y443,0)</f>
        <v>209</v>
      </c>
      <c r="AG443" s="268"/>
    </row>
    <row r="444" spans="1:33" ht="17.100000000000001" customHeight="1">
      <c r="A444" s="243">
        <v>63</v>
      </c>
      <c r="B444" s="351" t="s">
        <v>16560</v>
      </c>
      <c r="C444" s="870" t="s">
        <v>16561</v>
      </c>
      <c r="D444" s="646"/>
      <c r="E444" s="1843"/>
      <c r="F444" s="1845"/>
      <c r="G444" s="638"/>
      <c r="H444" s="638"/>
      <c r="I444" s="744"/>
      <c r="J444" s="646"/>
      <c r="K444" s="748"/>
      <c r="L444" s="748"/>
      <c r="M444" s="1296"/>
      <c r="N444" s="1829"/>
      <c r="O444" s="1834"/>
      <c r="P444" s="1296"/>
      <c r="Q444" s="1297"/>
      <c r="R444" s="1844"/>
      <c r="S444" s="647"/>
      <c r="T444" s="807"/>
      <c r="U444" s="807"/>
      <c r="V444" s="807"/>
      <c r="W444" s="807"/>
      <c r="X444" s="1225"/>
      <c r="Y444" s="1306"/>
      <c r="Z444" s="1302" t="s">
        <v>4700</v>
      </c>
      <c r="AA444" s="1303" t="s">
        <v>163</v>
      </c>
      <c r="AB444" s="1304">
        <v>0.85</v>
      </c>
      <c r="AC444" s="1215"/>
      <c r="AD444" s="1215"/>
      <c r="AE444" s="1294"/>
      <c r="AF444" s="391">
        <f>ROUND(ROUND(ROUND(G440*Q440,0)*Y443,0)*AB444,0)</f>
        <v>178</v>
      </c>
      <c r="AG444" s="268"/>
    </row>
    <row r="445" spans="1:33" ht="17.100000000000001" customHeight="1">
      <c r="A445" s="243">
        <v>63</v>
      </c>
      <c r="B445" s="351" t="s">
        <v>16562</v>
      </c>
      <c r="C445" s="870" t="s">
        <v>16563</v>
      </c>
      <c r="D445" s="646"/>
      <c r="E445" s="646"/>
      <c r="F445" s="637"/>
      <c r="G445" s="638"/>
      <c r="H445" s="638"/>
      <c r="I445" s="744"/>
      <c r="J445" s="646"/>
      <c r="K445" s="748"/>
      <c r="L445" s="748"/>
      <c r="M445" s="1296"/>
      <c r="N445" s="1829"/>
      <c r="O445" s="1307"/>
      <c r="P445" s="1296"/>
      <c r="Q445" s="1297"/>
      <c r="R445" s="641"/>
      <c r="S445" s="641"/>
      <c r="T445" s="602"/>
      <c r="U445" s="602"/>
      <c r="V445" s="602"/>
      <c r="W445" s="602"/>
      <c r="X445" s="670"/>
      <c r="Y445" s="1305"/>
      <c r="Z445" s="1358"/>
      <c r="AA445" s="1215"/>
      <c r="AB445" s="1294"/>
      <c r="AC445" s="1533" t="s">
        <v>167</v>
      </c>
      <c r="AD445" s="1250">
        <v>5</v>
      </c>
      <c r="AE445" s="1308" t="s">
        <v>168</v>
      </c>
      <c r="AF445" s="391">
        <f>ROUND(ROUND(G440*Q440,0)-AD445,0)</f>
        <v>412</v>
      </c>
      <c r="AG445" s="268"/>
    </row>
    <row r="446" spans="1:33" ht="17.100000000000001" customHeight="1">
      <c r="A446" s="243">
        <v>63</v>
      </c>
      <c r="B446" s="351" t="s">
        <v>16564</v>
      </c>
      <c r="C446" s="870" t="s">
        <v>16565</v>
      </c>
      <c r="D446" s="646"/>
      <c r="E446" s="646"/>
      <c r="F446" s="637"/>
      <c r="G446" s="638"/>
      <c r="H446" s="638"/>
      <c r="I446" s="744"/>
      <c r="J446" s="646"/>
      <c r="K446" s="748"/>
      <c r="L446" s="748"/>
      <c r="M446" s="1296"/>
      <c r="N446" s="1829"/>
      <c r="O446" s="1307"/>
      <c r="P446" s="1296"/>
      <c r="Q446" s="1297"/>
      <c r="R446" s="1104"/>
      <c r="S446" s="1104"/>
      <c r="T446" s="807"/>
      <c r="U446" s="807"/>
      <c r="V446" s="807"/>
      <c r="W446" s="807"/>
      <c r="X446" s="1225"/>
      <c r="Y446" s="1306"/>
      <c r="Z446" s="1233" t="s">
        <v>4700</v>
      </c>
      <c r="AA446" s="670" t="s">
        <v>163</v>
      </c>
      <c r="AB446" s="1309">
        <v>0.85</v>
      </c>
      <c r="AC446" s="1834"/>
      <c r="AD446" s="1250"/>
      <c r="AE446" s="1308"/>
      <c r="AF446" s="391">
        <f>ROUND(ROUND(ROUND(G440*Q440,0)*AB446,0)-AD445,0)</f>
        <v>349</v>
      </c>
      <c r="AG446" s="268"/>
    </row>
    <row r="447" spans="1:33" ht="17.100000000000001" customHeight="1">
      <c r="A447" s="243">
        <v>63</v>
      </c>
      <c r="B447" s="351" t="s">
        <v>16566</v>
      </c>
      <c r="C447" s="870" t="s">
        <v>16567</v>
      </c>
      <c r="D447" s="646"/>
      <c r="E447" s="646"/>
      <c r="F447" s="637"/>
      <c r="G447" s="638"/>
      <c r="H447" s="638"/>
      <c r="I447" s="744"/>
      <c r="J447" s="646"/>
      <c r="K447" s="748"/>
      <c r="L447" s="748"/>
      <c r="M447" s="1296"/>
      <c r="N447" s="1312"/>
      <c r="O447" s="1307"/>
      <c r="P447" s="1296"/>
      <c r="Q447" s="1297"/>
      <c r="R447" s="1749" t="s">
        <v>11559</v>
      </c>
      <c r="S447" s="1106" t="s">
        <v>162</v>
      </c>
      <c r="T447" s="602"/>
      <c r="U447" s="602"/>
      <c r="V447" s="602"/>
      <c r="W447" s="602"/>
      <c r="X447" s="670" t="s">
        <v>163</v>
      </c>
      <c r="Y447" s="1305">
        <v>0.7</v>
      </c>
      <c r="Z447" s="1360"/>
      <c r="AA447" s="1226"/>
      <c r="AB447" s="1310"/>
      <c r="AC447" s="1834"/>
      <c r="AD447" s="1242"/>
      <c r="AE447" s="1291"/>
      <c r="AF447" s="391">
        <f>ROUND(ROUND(ROUND(G440*Q440,0)*Y447,0)-AD445,0)</f>
        <v>287</v>
      </c>
      <c r="AG447" s="268"/>
    </row>
    <row r="448" spans="1:33" ht="17.100000000000001" customHeight="1">
      <c r="A448" s="243">
        <v>63</v>
      </c>
      <c r="B448" s="351" t="s">
        <v>16568</v>
      </c>
      <c r="C448" s="870" t="s">
        <v>16569</v>
      </c>
      <c r="D448" s="646"/>
      <c r="E448" s="646"/>
      <c r="F448" s="637"/>
      <c r="G448" s="638"/>
      <c r="H448" s="638"/>
      <c r="I448" s="744"/>
      <c r="J448" s="646"/>
      <c r="K448" s="748"/>
      <c r="L448" s="748"/>
      <c r="M448" s="1296"/>
      <c r="N448" s="1312"/>
      <c r="O448" s="1307"/>
      <c r="P448" s="1296"/>
      <c r="Q448" s="1297"/>
      <c r="R448" s="1843"/>
      <c r="S448" s="647"/>
      <c r="T448" s="807"/>
      <c r="U448" s="807"/>
      <c r="V448" s="807"/>
      <c r="W448" s="807"/>
      <c r="X448" s="1225"/>
      <c r="Y448" s="1306"/>
      <c r="Z448" s="1302" t="s">
        <v>4700</v>
      </c>
      <c r="AA448" s="1303" t="s">
        <v>163</v>
      </c>
      <c r="AB448" s="1311">
        <v>0.85</v>
      </c>
      <c r="AC448" s="1834"/>
      <c r="AD448" s="1242"/>
      <c r="AE448" s="1291"/>
      <c r="AF448" s="391">
        <f>ROUND(ROUND(ROUND(ROUND(G440*Q440,0)*Y447,0)*AB448,0)-AD445,0)</f>
        <v>243</v>
      </c>
      <c r="AG448" s="268"/>
    </row>
    <row r="449" spans="1:33" ht="17.100000000000001" customHeight="1">
      <c r="A449" s="243">
        <v>63</v>
      </c>
      <c r="B449" s="351" t="s">
        <v>16570</v>
      </c>
      <c r="C449" s="870" t="s">
        <v>16571</v>
      </c>
      <c r="D449" s="646"/>
      <c r="E449" s="646"/>
      <c r="F449" s="637"/>
      <c r="G449" s="638"/>
      <c r="H449" s="638"/>
      <c r="I449" s="744"/>
      <c r="J449" s="646"/>
      <c r="K449" s="748"/>
      <c r="L449" s="748"/>
      <c r="M449" s="1296"/>
      <c r="N449" s="1312"/>
      <c r="O449" s="1307"/>
      <c r="P449" s="1296"/>
      <c r="Q449" s="1297"/>
      <c r="R449" s="1843"/>
      <c r="S449" s="641" t="s">
        <v>165</v>
      </c>
      <c r="T449" s="602"/>
      <c r="U449" s="602"/>
      <c r="V449" s="602"/>
      <c r="W449" s="602"/>
      <c r="X449" s="670" t="s">
        <v>163</v>
      </c>
      <c r="Y449" s="1305">
        <v>0.5</v>
      </c>
      <c r="Z449" s="1359"/>
      <c r="AA449" s="1220"/>
      <c r="AB449" s="1306"/>
      <c r="AC449" s="1834"/>
      <c r="AD449" s="1242"/>
      <c r="AE449" s="1291"/>
      <c r="AF449" s="391">
        <f>ROUND(ROUND(ROUND(G440*Q440,0)*Y449,0)-AD445,0)</f>
        <v>204</v>
      </c>
      <c r="AG449" s="268"/>
    </row>
    <row r="450" spans="1:33" ht="17.100000000000001" customHeight="1">
      <c r="A450" s="243">
        <v>63</v>
      </c>
      <c r="B450" s="351" t="s">
        <v>16572</v>
      </c>
      <c r="C450" s="870" t="s">
        <v>16573</v>
      </c>
      <c r="D450" s="646"/>
      <c r="E450" s="646"/>
      <c r="F450" s="637"/>
      <c r="G450" s="638"/>
      <c r="H450" s="638"/>
      <c r="I450" s="744"/>
      <c r="J450" s="646"/>
      <c r="K450" s="748"/>
      <c r="L450" s="748"/>
      <c r="M450" s="1296"/>
      <c r="N450" s="1312"/>
      <c r="O450" s="1307"/>
      <c r="P450" s="1296"/>
      <c r="Q450" s="1297"/>
      <c r="R450" s="1844"/>
      <c r="S450" s="1104"/>
      <c r="T450" s="807"/>
      <c r="U450" s="807"/>
      <c r="V450" s="807"/>
      <c r="W450" s="807"/>
      <c r="X450" s="1225"/>
      <c r="Y450" s="1306"/>
      <c r="Z450" s="1302" t="s">
        <v>4700</v>
      </c>
      <c r="AA450" s="1303" t="s">
        <v>163</v>
      </c>
      <c r="AB450" s="1311">
        <v>0.85</v>
      </c>
      <c r="AC450" s="1835"/>
      <c r="AD450" s="1220"/>
      <c r="AE450" s="1306"/>
      <c r="AF450" s="391">
        <f>ROUND(ROUND(ROUND(ROUND(G440*Q440,0)*Y449,0)*AB450,0)-AD445,0)</f>
        <v>173</v>
      </c>
      <c r="AG450" s="268"/>
    </row>
    <row r="451" spans="1:33" ht="17.100000000000001" customHeight="1">
      <c r="A451" s="243">
        <v>63</v>
      </c>
      <c r="B451" s="351" t="s">
        <v>16574</v>
      </c>
      <c r="C451" s="870" t="s">
        <v>16575</v>
      </c>
      <c r="D451" s="646"/>
      <c r="E451" s="646"/>
      <c r="F451" s="604"/>
      <c r="G451" s="1296"/>
      <c r="H451" s="605"/>
      <c r="I451" s="607"/>
      <c r="J451" s="1593" t="s">
        <v>5845</v>
      </c>
      <c r="K451" s="602"/>
      <c r="L451" s="1319"/>
      <c r="M451" s="602"/>
      <c r="N451" s="1102"/>
      <c r="O451" s="604"/>
      <c r="P451" s="605"/>
      <c r="Q451" s="607"/>
      <c r="R451" s="670"/>
      <c r="S451" s="670"/>
      <c r="T451" s="602"/>
      <c r="U451" s="602"/>
      <c r="V451" s="602"/>
      <c r="W451" s="602"/>
      <c r="X451" s="670"/>
      <c r="Y451" s="1320"/>
      <c r="Z451" s="1358"/>
      <c r="AA451" s="1215"/>
      <c r="AB451" s="1215"/>
      <c r="AC451" s="1215"/>
      <c r="AD451" s="1215"/>
      <c r="AE451" s="1294"/>
      <c r="AF451" s="391">
        <f>ROUND(ROUND(G440+K452,0)*Q440,0)</f>
        <v>424</v>
      </c>
      <c r="AG451" s="268"/>
    </row>
    <row r="452" spans="1:33" ht="17.100000000000001" customHeight="1">
      <c r="A452" s="243">
        <v>63</v>
      </c>
      <c r="B452" s="351" t="s">
        <v>16576</v>
      </c>
      <c r="C452" s="870" t="s">
        <v>16577</v>
      </c>
      <c r="D452" s="646"/>
      <c r="E452" s="646"/>
      <c r="F452" s="604"/>
      <c r="G452" s="1328"/>
      <c r="H452" s="605"/>
      <c r="I452" s="607"/>
      <c r="J452" s="1834"/>
      <c r="K452" s="605">
        <v>9</v>
      </c>
      <c r="L452" s="1321" t="s">
        <v>16</v>
      </c>
      <c r="M452" s="605"/>
      <c r="N452" s="1102"/>
      <c r="O452" s="604"/>
      <c r="P452" s="605"/>
      <c r="Q452" s="607"/>
      <c r="R452" s="1225"/>
      <c r="S452" s="1225"/>
      <c r="T452" s="807"/>
      <c r="U452" s="807"/>
      <c r="V452" s="807"/>
      <c r="W452" s="807"/>
      <c r="X452" s="1225"/>
      <c r="Y452" s="1322"/>
      <c r="Z452" s="1233" t="s">
        <v>4700</v>
      </c>
      <c r="AA452" s="670" t="s">
        <v>163</v>
      </c>
      <c r="AB452" s="1293">
        <v>0.85</v>
      </c>
      <c r="AC452" s="1215"/>
      <c r="AD452" s="1215"/>
      <c r="AE452" s="1294"/>
      <c r="AF452" s="391">
        <f>ROUND(ROUND(ROUND(G440+K452,0)*Q440,0)*AB452,0)</f>
        <v>360</v>
      </c>
      <c r="AG452" s="268"/>
    </row>
    <row r="453" spans="1:33" ht="17.100000000000001" customHeight="1">
      <c r="A453" s="243">
        <v>63</v>
      </c>
      <c r="B453" s="351" t="s">
        <v>16578</v>
      </c>
      <c r="C453" s="870" t="s">
        <v>16579</v>
      </c>
      <c r="D453" s="646"/>
      <c r="E453" s="646"/>
      <c r="F453" s="604"/>
      <c r="G453" s="1296"/>
      <c r="H453" s="605"/>
      <c r="I453" s="607"/>
      <c r="J453" s="1834"/>
      <c r="K453" s="748"/>
      <c r="L453" s="748"/>
      <c r="M453" s="1296"/>
      <c r="N453" s="1312"/>
      <c r="O453" s="1307"/>
      <c r="P453" s="1296"/>
      <c r="Q453" s="1297"/>
      <c r="R453" s="1749" t="s">
        <v>11559</v>
      </c>
      <c r="S453" s="1106" t="s">
        <v>162</v>
      </c>
      <c r="T453" s="602"/>
      <c r="U453" s="602"/>
      <c r="V453" s="602"/>
      <c r="W453" s="602"/>
      <c r="X453" s="670" t="s">
        <v>163</v>
      </c>
      <c r="Y453" s="1305">
        <v>0.7</v>
      </c>
      <c r="Z453" s="1360"/>
      <c r="AA453" s="1226"/>
      <c r="AB453" s="1226"/>
      <c r="AC453" s="1226"/>
      <c r="AD453" s="1226"/>
      <c r="AE453" s="1310"/>
      <c r="AF453" s="391">
        <f>ROUND(ROUND(ROUND(G440+K452,0)*Q440,0)*Y453,0)</f>
        <v>297</v>
      </c>
      <c r="AG453" s="268"/>
    </row>
    <row r="454" spans="1:33" ht="17.100000000000001" customHeight="1">
      <c r="A454" s="243">
        <v>63</v>
      </c>
      <c r="B454" s="351" t="s">
        <v>16580</v>
      </c>
      <c r="C454" s="870" t="s">
        <v>16581</v>
      </c>
      <c r="D454" s="646"/>
      <c r="E454" s="646"/>
      <c r="F454" s="604"/>
      <c r="G454" s="1296"/>
      <c r="H454" s="605"/>
      <c r="I454" s="607"/>
      <c r="J454" s="1834"/>
      <c r="K454" s="748"/>
      <c r="L454" s="748"/>
      <c r="M454" s="1296"/>
      <c r="N454" s="1312"/>
      <c r="O454" s="1307"/>
      <c r="P454" s="1296"/>
      <c r="Q454" s="1297"/>
      <c r="R454" s="1843"/>
      <c r="S454" s="647"/>
      <c r="T454" s="807"/>
      <c r="U454" s="807"/>
      <c r="V454" s="807"/>
      <c r="W454" s="807"/>
      <c r="X454" s="1225"/>
      <c r="Y454" s="1306"/>
      <c r="Z454" s="1302" t="s">
        <v>4700</v>
      </c>
      <c r="AA454" s="1303" t="s">
        <v>163</v>
      </c>
      <c r="AB454" s="1304">
        <v>0.85</v>
      </c>
      <c r="AC454" s="1215"/>
      <c r="AD454" s="1215"/>
      <c r="AE454" s="1294"/>
      <c r="AF454" s="391">
        <f>ROUND(ROUND(ROUND(ROUND(G440+K452,0)*Q440,0)*Y453,0)*AB454,0)</f>
        <v>252</v>
      </c>
      <c r="AG454" s="268"/>
    </row>
    <row r="455" spans="1:33" ht="17.100000000000001" customHeight="1">
      <c r="A455" s="243">
        <v>63</v>
      </c>
      <c r="B455" s="351" t="s">
        <v>16582</v>
      </c>
      <c r="C455" s="870" t="s">
        <v>16583</v>
      </c>
      <c r="D455" s="646"/>
      <c r="E455" s="646"/>
      <c r="F455" s="604"/>
      <c r="G455" s="1296"/>
      <c r="H455" s="605"/>
      <c r="I455" s="607"/>
      <c r="J455" s="1834"/>
      <c r="K455" s="748"/>
      <c r="L455" s="748"/>
      <c r="M455" s="1296"/>
      <c r="N455" s="1312"/>
      <c r="O455" s="1307"/>
      <c r="P455" s="1296"/>
      <c r="Q455" s="1297"/>
      <c r="R455" s="1843"/>
      <c r="S455" s="1106" t="s">
        <v>165</v>
      </c>
      <c r="T455" s="602"/>
      <c r="U455" s="602"/>
      <c r="V455" s="602"/>
      <c r="W455" s="602"/>
      <c r="X455" s="670" t="s">
        <v>163</v>
      </c>
      <c r="Y455" s="1305">
        <v>0.5</v>
      </c>
      <c r="Z455" s="1359"/>
      <c r="AA455" s="1220"/>
      <c r="AB455" s="1220"/>
      <c r="AC455" s="1220"/>
      <c r="AD455" s="1220"/>
      <c r="AE455" s="1306"/>
      <c r="AF455" s="391">
        <f>ROUND(ROUND(ROUND(G440+K452,0)*Q440,0)*Y455,0)</f>
        <v>212</v>
      </c>
      <c r="AG455" s="268"/>
    </row>
    <row r="456" spans="1:33" ht="17.100000000000001" customHeight="1">
      <c r="A456" s="243">
        <v>63</v>
      </c>
      <c r="B456" s="351" t="s">
        <v>16584</v>
      </c>
      <c r="C456" s="870" t="s">
        <v>16585</v>
      </c>
      <c r="D456" s="646"/>
      <c r="E456" s="646"/>
      <c r="F456" s="604"/>
      <c r="G456" s="1296"/>
      <c r="H456" s="605"/>
      <c r="I456" s="607"/>
      <c r="J456" s="646"/>
      <c r="K456" s="748"/>
      <c r="L456" s="748"/>
      <c r="M456" s="1296"/>
      <c r="N456" s="1312"/>
      <c r="O456" s="1307"/>
      <c r="P456" s="1296"/>
      <c r="Q456" s="1297"/>
      <c r="R456" s="1844"/>
      <c r="S456" s="647"/>
      <c r="T456" s="807"/>
      <c r="U456" s="807"/>
      <c r="V456" s="807"/>
      <c r="W456" s="807"/>
      <c r="X456" s="1225"/>
      <c r="Y456" s="1306"/>
      <c r="Z456" s="1302" t="s">
        <v>4700</v>
      </c>
      <c r="AA456" s="1303" t="s">
        <v>163</v>
      </c>
      <c r="AB456" s="1304">
        <v>0.85</v>
      </c>
      <c r="AC456" s="1215"/>
      <c r="AD456" s="1215"/>
      <c r="AE456" s="1294"/>
      <c r="AF456" s="391">
        <f>ROUND(ROUND(ROUND(ROUND(G440+K452,0)*Q440,0)*Y455,0)*AB456,0)</f>
        <v>180</v>
      </c>
      <c r="AG456" s="268"/>
    </row>
    <row r="457" spans="1:33" ht="17.100000000000001" customHeight="1">
      <c r="A457" s="243">
        <v>63</v>
      </c>
      <c r="B457" s="351" t="s">
        <v>16586</v>
      </c>
      <c r="C457" s="870" t="s">
        <v>16587</v>
      </c>
      <c r="D457" s="646"/>
      <c r="E457" s="646"/>
      <c r="F457" s="604"/>
      <c r="G457" s="1296"/>
      <c r="H457" s="605"/>
      <c r="I457" s="607"/>
      <c r="J457" s="646"/>
      <c r="K457" s="748"/>
      <c r="L457" s="748"/>
      <c r="M457" s="1296"/>
      <c r="N457" s="1312"/>
      <c r="O457" s="1307"/>
      <c r="P457" s="1296"/>
      <c r="Q457" s="1297"/>
      <c r="R457" s="641"/>
      <c r="S457" s="641"/>
      <c r="T457" s="602"/>
      <c r="U457" s="602"/>
      <c r="V457" s="602"/>
      <c r="W457" s="602"/>
      <c r="X457" s="670"/>
      <c r="Y457" s="1305"/>
      <c r="Z457" s="1358"/>
      <c r="AA457" s="1215"/>
      <c r="AB457" s="1294"/>
      <c r="AC457" s="1533" t="s">
        <v>167</v>
      </c>
      <c r="AD457" s="1250">
        <v>5</v>
      </c>
      <c r="AE457" s="1308" t="s">
        <v>168</v>
      </c>
      <c r="AF457" s="391">
        <f>ROUND(ROUND(ROUND(G440+K452,0)*Q440,0)-AD457,0)</f>
        <v>419</v>
      </c>
      <c r="AG457" s="268"/>
    </row>
    <row r="458" spans="1:33" ht="17.100000000000001" customHeight="1">
      <c r="A458" s="243">
        <v>63</v>
      </c>
      <c r="B458" s="351" t="s">
        <v>16588</v>
      </c>
      <c r="C458" s="870" t="s">
        <v>16589</v>
      </c>
      <c r="D458" s="646"/>
      <c r="E458" s="646"/>
      <c r="F458" s="604"/>
      <c r="G458" s="1296"/>
      <c r="H458" s="605"/>
      <c r="I458" s="607"/>
      <c r="J458" s="646"/>
      <c r="K458" s="748"/>
      <c r="L458" s="748"/>
      <c r="M458" s="1296"/>
      <c r="N458" s="1312"/>
      <c r="O458" s="1307"/>
      <c r="P458" s="1296"/>
      <c r="Q458" s="1297"/>
      <c r="R458" s="1104"/>
      <c r="S458" s="1104"/>
      <c r="T458" s="807"/>
      <c r="U458" s="807"/>
      <c r="V458" s="807"/>
      <c r="W458" s="807"/>
      <c r="X458" s="1225"/>
      <c r="Y458" s="1306"/>
      <c r="Z458" s="1233" t="s">
        <v>4700</v>
      </c>
      <c r="AA458" s="670" t="s">
        <v>163</v>
      </c>
      <c r="AB458" s="1309">
        <v>0.85</v>
      </c>
      <c r="AC458" s="1834"/>
      <c r="AD458" s="1250"/>
      <c r="AE458" s="1308"/>
      <c r="AF458" s="391">
        <f>ROUND(ROUND(ROUND(ROUND(G440+K452,0)*Q440,0)*AB458,0)-AD457,0)</f>
        <v>355</v>
      </c>
      <c r="AG458" s="268"/>
    </row>
    <row r="459" spans="1:33" ht="17.100000000000001" customHeight="1">
      <c r="A459" s="243">
        <v>63</v>
      </c>
      <c r="B459" s="351" t="s">
        <v>16590</v>
      </c>
      <c r="C459" s="870" t="s">
        <v>16591</v>
      </c>
      <c r="D459" s="646"/>
      <c r="E459" s="646"/>
      <c r="F459" s="604"/>
      <c r="G459" s="1296"/>
      <c r="H459" s="605"/>
      <c r="I459" s="607"/>
      <c r="J459" s="646"/>
      <c r="K459" s="748"/>
      <c r="L459" s="748"/>
      <c r="M459" s="1296"/>
      <c r="N459" s="1312"/>
      <c r="O459" s="1307"/>
      <c r="P459" s="1296"/>
      <c r="Q459" s="1297"/>
      <c r="R459" s="1749" t="s">
        <v>11559</v>
      </c>
      <c r="S459" s="1106" t="s">
        <v>162</v>
      </c>
      <c r="T459" s="602"/>
      <c r="U459" s="602"/>
      <c r="V459" s="602"/>
      <c r="W459" s="602"/>
      <c r="X459" s="670" t="s">
        <v>163</v>
      </c>
      <c r="Y459" s="1305">
        <v>0.7</v>
      </c>
      <c r="Z459" s="1360"/>
      <c r="AA459" s="1226"/>
      <c r="AB459" s="1310"/>
      <c r="AC459" s="1834"/>
      <c r="AD459" s="1242"/>
      <c r="AE459" s="1291"/>
      <c r="AF459" s="391">
        <f>ROUND(ROUND(ROUND(ROUND(G440+K452,0)*Q440,0)*Y459,0)-AD457,0)</f>
        <v>292</v>
      </c>
      <c r="AG459" s="268"/>
    </row>
    <row r="460" spans="1:33" ht="17.100000000000001" customHeight="1">
      <c r="A460" s="243">
        <v>63</v>
      </c>
      <c r="B460" s="351" t="s">
        <v>16592</v>
      </c>
      <c r="C460" s="870" t="s">
        <v>16593</v>
      </c>
      <c r="D460" s="646"/>
      <c r="E460" s="646"/>
      <c r="F460" s="604"/>
      <c r="G460" s="1296"/>
      <c r="H460" s="605"/>
      <c r="I460" s="607"/>
      <c r="J460" s="646"/>
      <c r="K460" s="748"/>
      <c r="L460" s="748"/>
      <c r="M460" s="1296"/>
      <c r="N460" s="1312"/>
      <c r="O460" s="1307"/>
      <c r="P460" s="1296"/>
      <c r="Q460" s="1297"/>
      <c r="R460" s="1843"/>
      <c r="S460" s="647"/>
      <c r="T460" s="807"/>
      <c r="U460" s="807"/>
      <c r="V460" s="807"/>
      <c r="W460" s="807"/>
      <c r="X460" s="1225"/>
      <c r="Y460" s="1306"/>
      <c r="Z460" s="1302" t="s">
        <v>4700</v>
      </c>
      <c r="AA460" s="1303" t="s">
        <v>163</v>
      </c>
      <c r="AB460" s="1311">
        <v>0.85</v>
      </c>
      <c r="AC460" s="1834"/>
      <c r="AD460" s="1242"/>
      <c r="AE460" s="1291"/>
      <c r="AF460" s="391">
        <f>ROUND(ROUND(ROUND(ROUND(ROUND(G440+K452,0)*Q440,0)*Y459,0)*AB460,0)-AD457,0)</f>
        <v>247</v>
      </c>
      <c r="AG460" s="268"/>
    </row>
    <row r="461" spans="1:33" ht="17.100000000000001" customHeight="1">
      <c r="A461" s="243">
        <v>63</v>
      </c>
      <c r="B461" s="351" t="s">
        <v>16594</v>
      </c>
      <c r="C461" s="870" t="s">
        <v>16595</v>
      </c>
      <c r="D461" s="646"/>
      <c r="E461" s="646"/>
      <c r="F461" s="604"/>
      <c r="G461" s="1296"/>
      <c r="H461" s="605"/>
      <c r="I461" s="607"/>
      <c r="J461" s="646"/>
      <c r="K461" s="748"/>
      <c r="L461" s="748"/>
      <c r="M461" s="1296"/>
      <c r="N461" s="1312"/>
      <c r="O461" s="1307"/>
      <c r="P461" s="1296"/>
      <c r="Q461" s="1297"/>
      <c r="R461" s="1843"/>
      <c r="S461" s="641" t="s">
        <v>165</v>
      </c>
      <c r="T461" s="602"/>
      <c r="U461" s="602"/>
      <c r="V461" s="602"/>
      <c r="W461" s="602"/>
      <c r="X461" s="670" t="s">
        <v>163</v>
      </c>
      <c r="Y461" s="1305">
        <v>0.5</v>
      </c>
      <c r="Z461" s="1359"/>
      <c r="AA461" s="1220"/>
      <c r="AB461" s="1306"/>
      <c r="AC461" s="1834"/>
      <c r="AD461" s="1242"/>
      <c r="AE461" s="1291"/>
      <c r="AF461" s="391">
        <f>ROUND(ROUND(ROUND(ROUND(G440+K452,0)*Q440,0)*Y461,0)-AD457,0)</f>
        <v>207</v>
      </c>
      <c r="AG461" s="268"/>
    </row>
    <row r="462" spans="1:33" ht="17.100000000000001" customHeight="1">
      <c r="A462" s="243">
        <v>63</v>
      </c>
      <c r="B462" s="351" t="s">
        <v>16596</v>
      </c>
      <c r="C462" s="870" t="s">
        <v>16597</v>
      </c>
      <c r="D462" s="646"/>
      <c r="E462" s="604"/>
      <c r="F462" s="604"/>
      <c r="G462" s="1296"/>
      <c r="H462" s="605"/>
      <c r="I462" s="607"/>
      <c r="J462" s="646"/>
      <c r="K462" s="748"/>
      <c r="L462" s="748"/>
      <c r="M462" s="1296"/>
      <c r="N462" s="1312"/>
      <c r="O462" s="1333"/>
      <c r="P462" s="1329"/>
      <c r="Q462" s="1331"/>
      <c r="R462" s="1844"/>
      <c r="S462" s="1104"/>
      <c r="T462" s="807"/>
      <c r="U462" s="807"/>
      <c r="V462" s="807"/>
      <c r="W462" s="807"/>
      <c r="X462" s="1225"/>
      <c r="Y462" s="1306"/>
      <c r="Z462" s="1302" t="s">
        <v>4700</v>
      </c>
      <c r="AA462" s="1303" t="s">
        <v>163</v>
      </c>
      <c r="AB462" s="1311">
        <v>0.85</v>
      </c>
      <c r="AC462" s="1835"/>
      <c r="AD462" s="1220"/>
      <c r="AE462" s="1306"/>
      <c r="AF462" s="391">
        <f>ROUND(ROUND(ROUND(ROUND(ROUND(G440+K452,0)*Q440,0)*Y461,0)*AB462,0)-AD457,0)</f>
        <v>175</v>
      </c>
      <c r="AG462" s="268"/>
    </row>
    <row r="463" spans="1:33" ht="17.100000000000001" customHeight="1">
      <c r="A463" s="243">
        <v>63</v>
      </c>
      <c r="B463" s="351" t="s">
        <v>16598</v>
      </c>
      <c r="C463" s="870" t="s">
        <v>16599</v>
      </c>
      <c r="D463" s="1094"/>
      <c r="E463" s="646"/>
      <c r="F463" s="604"/>
      <c r="G463" s="1296"/>
      <c r="H463" s="605"/>
      <c r="I463" s="607"/>
      <c r="J463" s="601"/>
      <c r="K463" s="602"/>
      <c r="L463" s="1319"/>
      <c r="M463" s="602"/>
      <c r="N463" s="1314"/>
      <c r="O463" s="1593" t="s">
        <v>9558</v>
      </c>
      <c r="P463" s="605"/>
      <c r="Q463" s="607"/>
      <c r="R463" s="670"/>
      <c r="S463" s="670"/>
      <c r="T463" s="602"/>
      <c r="U463" s="602"/>
      <c r="V463" s="602"/>
      <c r="W463" s="602"/>
      <c r="X463" s="670"/>
      <c r="Y463" s="1320"/>
      <c r="Z463" s="1358"/>
      <c r="AA463" s="1215"/>
      <c r="AB463" s="1215"/>
      <c r="AC463" s="1215"/>
      <c r="AD463" s="1215"/>
      <c r="AE463" s="1294"/>
      <c r="AF463" s="391">
        <f>ROUND(G440*Q464,0)</f>
        <v>298</v>
      </c>
      <c r="AG463" s="268"/>
    </row>
    <row r="464" spans="1:33" ht="17.100000000000001" customHeight="1">
      <c r="A464" s="243">
        <v>63</v>
      </c>
      <c r="B464" s="351" t="s">
        <v>16600</v>
      </c>
      <c r="C464" s="870" t="s">
        <v>16601</v>
      </c>
      <c r="D464" s="646"/>
      <c r="E464" s="646"/>
      <c r="F464" s="604"/>
      <c r="G464" s="1296"/>
      <c r="H464" s="605"/>
      <c r="I464" s="607"/>
      <c r="J464" s="604"/>
      <c r="K464" s="605"/>
      <c r="L464" s="1321"/>
      <c r="M464" s="605"/>
      <c r="N464" s="1102"/>
      <c r="O464" s="1834"/>
      <c r="P464" s="1250" t="s">
        <v>163</v>
      </c>
      <c r="Q464" s="1291">
        <v>0.5</v>
      </c>
      <c r="R464" s="1225"/>
      <c r="S464" s="1225"/>
      <c r="T464" s="807"/>
      <c r="U464" s="807"/>
      <c r="V464" s="807"/>
      <c r="W464" s="807"/>
      <c r="X464" s="1225"/>
      <c r="Y464" s="1322"/>
      <c r="Z464" s="1233" t="s">
        <v>4700</v>
      </c>
      <c r="AA464" s="670" t="s">
        <v>163</v>
      </c>
      <c r="AB464" s="1293">
        <v>0.85</v>
      </c>
      <c r="AC464" s="1215"/>
      <c r="AD464" s="1215"/>
      <c r="AE464" s="1294"/>
      <c r="AF464" s="391">
        <f>ROUND(ROUND(G440*Q464,0)*AB464,0)</f>
        <v>253</v>
      </c>
      <c r="AG464" s="268"/>
    </row>
    <row r="465" spans="1:33" ht="17.100000000000001" customHeight="1">
      <c r="A465" s="243">
        <v>63</v>
      </c>
      <c r="B465" s="351" t="s">
        <v>16602</v>
      </c>
      <c r="C465" s="870" t="s">
        <v>16603</v>
      </c>
      <c r="D465" s="646"/>
      <c r="E465" s="646"/>
      <c r="F465" s="637"/>
      <c r="G465" s="638"/>
      <c r="H465" s="638"/>
      <c r="I465" s="744"/>
      <c r="J465" s="646"/>
      <c r="K465" s="748"/>
      <c r="L465" s="748"/>
      <c r="M465" s="1296"/>
      <c r="N465" s="1312"/>
      <c r="O465" s="1834"/>
      <c r="P465" s="1296"/>
      <c r="Q465" s="1297"/>
      <c r="R465" s="1749" t="s">
        <v>11559</v>
      </c>
      <c r="S465" s="1106" t="s">
        <v>162</v>
      </c>
      <c r="T465" s="602"/>
      <c r="U465" s="602"/>
      <c r="V465" s="602"/>
      <c r="W465" s="602"/>
      <c r="X465" s="670" t="s">
        <v>163</v>
      </c>
      <c r="Y465" s="1305">
        <v>0.7</v>
      </c>
      <c r="Z465" s="1360"/>
      <c r="AA465" s="1226"/>
      <c r="AB465" s="1226"/>
      <c r="AC465" s="1226"/>
      <c r="AD465" s="1226"/>
      <c r="AE465" s="1310"/>
      <c r="AF465" s="391">
        <f>ROUND(ROUND(G440*Q464,0)*Y465,0)</f>
        <v>209</v>
      </c>
      <c r="AG465" s="268"/>
    </row>
    <row r="466" spans="1:33" ht="17.100000000000001" customHeight="1">
      <c r="A466" s="243">
        <v>63</v>
      </c>
      <c r="B466" s="351" t="s">
        <v>16604</v>
      </c>
      <c r="C466" s="870" t="s">
        <v>16605</v>
      </c>
      <c r="D466" s="646"/>
      <c r="E466" s="646"/>
      <c r="F466" s="637"/>
      <c r="G466" s="638"/>
      <c r="H466" s="638"/>
      <c r="I466" s="744"/>
      <c r="J466" s="646"/>
      <c r="K466" s="748"/>
      <c r="L466" s="748"/>
      <c r="M466" s="1296"/>
      <c r="N466" s="1312"/>
      <c r="O466" s="1834"/>
      <c r="P466" s="1296"/>
      <c r="Q466" s="1297"/>
      <c r="R466" s="1843"/>
      <c r="S466" s="647"/>
      <c r="T466" s="807"/>
      <c r="U466" s="807"/>
      <c r="V466" s="807"/>
      <c r="W466" s="807"/>
      <c r="X466" s="1225"/>
      <c r="Y466" s="1306"/>
      <c r="Z466" s="1302" t="s">
        <v>4700</v>
      </c>
      <c r="AA466" s="1303" t="s">
        <v>163</v>
      </c>
      <c r="AB466" s="1304">
        <v>0.85</v>
      </c>
      <c r="AC466" s="1215"/>
      <c r="AD466" s="1215"/>
      <c r="AE466" s="1294"/>
      <c r="AF466" s="391">
        <f>ROUND(ROUND(ROUND(G440*Q464,0)*Y465,0)*AB466,0)</f>
        <v>178</v>
      </c>
      <c r="AG466" s="268"/>
    </row>
    <row r="467" spans="1:33" ht="17.100000000000001" customHeight="1">
      <c r="A467" s="243">
        <v>63</v>
      </c>
      <c r="B467" s="351" t="s">
        <v>16606</v>
      </c>
      <c r="C467" s="870" t="s">
        <v>16607</v>
      </c>
      <c r="D467" s="646"/>
      <c r="E467" s="646"/>
      <c r="F467" s="637"/>
      <c r="G467" s="638"/>
      <c r="H467" s="638"/>
      <c r="I467" s="744"/>
      <c r="J467" s="646"/>
      <c r="K467" s="748"/>
      <c r="L467" s="748"/>
      <c r="M467" s="1296"/>
      <c r="N467" s="1312"/>
      <c r="O467" s="1834"/>
      <c r="P467" s="1296"/>
      <c r="Q467" s="1297"/>
      <c r="R467" s="1843"/>
      <c r="S467" s="1106" t="s">
        <v>165</v>
      </c>
      <c r="T467" s="602"/>
      <c r="U467" s="602"/>
      <c r="V467" s="602"/>
      <c r="W467" s="602"/>
      <c r="X467" s="670" t="s">
        <v>163</v>
      </c>
      <c r="Y467" s="1305">
        <v>0.5</v>
      </c>
      <c r="Z467" s="1359"/>
      <c r="AA467" s="1220"/>
      <c r="AB467" s="1220"/>
      <c r="AC467" s="1220"/>
      <c r="AD467" s="1220"/>
      <c r="AE467" s="1306"/>
      <c r="AF467" s="391">
        <f>ROUND(ROUND(G440*Q464,0)*Y467,0)</f>
        <v>149</v>
      </c>
      <c r="AG467" s="268"/>
    </row>
    <row r="468" spans="1:33" ht="17.100000000000001" customHeight="1">
      <c r="A468" s="243">
        <v>63</v>
      </c>
      <c r="B468" s="351" t="s">
        <v>16608</v>
      </c>
      <c r="C468" s="870" t="s">
        <v>16609</v>
      </c>
      <c r="D468" s="646"/>
      <c r="E468" s="646"/>
      <c r="F468" s="637"/>
      <c r="G468" s="638"/>
      <c r="H468" s="638"/>
      <c r="I468" s="744"/>
      <c r="J468" s="646"/>
      <c r="K468" s="748"/>
      <c r="L468" s="748"/>
      <c r="M468" s="1296"/>
      <c r="N468" s="1312"/>
      <c r="O468" s="1834"/>
      <c r="P468" s="1296"/>
      <c r="Q468" s="1297"/>
      <c r="R468" s="1844"/>
      <c r="S468" s="647"/>
      <c r="T468" s="807"/>
      <c r="U468" s="807"/>
      <c r="V468" s="807"/>
      <c r="W468" s="807"/>
      <c r="X468" s="1225"/>
      <c r="Y468" s="1306"/>
      <c r="Z468" s="1302" t="s">
        <v>4700</v>
      </c>
      <c r="AA468" s="1303" t="s">
        <v>163</v>
      </c>
      <c r="AB468" s="1304">
        <v>0.85</v>
      </c>
      <c r="AC468" s="1215"/>
      <c r="AD468" s="1215"/>
      <c r="AE468" s="1294"/>
      <c r="AF468" s="391">
        <f>ROUND(ROUND(ROUND(G440*Q464,0)*Y467,0)*AB468,0)</f>
        <v>127</v>
      </c>
      <c r="AG468" s="268"/>
    </row>
    <row r="469" spans="1:33" ht="17.100000000000001" customHeight="1">
      <c r="A469" s="243">
        <v>63</v>
      </c>
      <c r="B469" s="351" t="s">
        <v>16610</v>
      </c>
      <c r="C469" s="870" t="s">
        <v>16611</v>
      </c>
      <c r="D469" s="646"/>
      <c r="E469" s="646"/>
      <c r="F469" s="637"/>
      <c r="G469" s="638"/>
      <c r="H469" s="638"/>
      <c r="I469" s="744"/>
      <c r="J469" s="646"/>
      <c r="K469" s="748"/>
      <c r="L469" s="748"/>
      <c r="M469" s="1296"/>
      <c r="N469" s="1312"/>
      <c r="O469" s="1834"/>
      <c r="P469" s="1296"/>
      <c r="Q469" s="1297"/>
      <c r="R469" s="641"/>
      <c r="S469" s="641"/>
      <c r="T469" s="602"/>
      <c r="U469" s="602"/>
      <c r="V469" s="602"/>
      <c r="W469" s="602"/>
      <c r="X469" s="670"/>
      <c r="Y469" s="1305"/>
      <c r="Z469" s="1358"/>
      <c r="AA469" s="1215"/>
      <c r="AB469" s="1294"/>
      <c r="AC469" s="1533" t="s">
        <v>167</v>
      </c>
      <c r="AD469" s="1250">
        <v>5</v>
      </c>
      <c r="AE469" s="1308" t="s">
        <v>168</v>
      </c>
      <c r="AF469" s="391">
        <f>ROUND(ROUND(G440*Q464,0)-AD469,0)</f>
        <v>293</v>
      </c>
      <c r="AG469" s="268"/>
    </row>
    <row r="470" spans="1:33" ht="17.100000000000001" customHeight="1">
      <c r="A470" s="243">
        <v>63</v>
      </c>
      <c r="B470" s="351" t="s">
        <v>16612</v>
      </c>
      <c r="C470" s="870" t="s">
        <v>16613</v>
      </c>
      <c r="D470" s="646"/>
      <c r="E470" s="646"/>
      <c r="F470" s="637"/>
      <c r="G470" s="638"/>
      <c r="H470" s="638"/>
      <c r="I470" s="744"/>
      <c r="J470" s="646"/>
      <c r="K470" s="748"/>
      <c r="L470" s="748"/>
      <c r="M470" s="1296"/>
      <c r="N470" s="1312"/>
      <c r="O470" s="1307"/>
      <c r="P470" s="1296"/>
      <c r="Q470" s="1297"/>
      <c r="R470" s="1104"/>
      <c r="S470" s="1104"/>
      <c r="T470" s="807"/>
      <c r="U470" s="807"/>
      <c r="V470" s="807"/>
      <c r="W470" s="807"/>
      <c r="X470" s="1225"/>
      <c r="Y470" s="1306"/>
      <c r="Z470" s="1233" t="s">
        <v>4700</v>
      </c>
      <c r="AA470" s="670" t="s">
        <v>163</v>
      </c>
      <c r="AB470" s="1309">
        <v>0.85</v>
      </c>
      <c r="AC470" s="1834"/>
      <c r="AD470" s="1250"/>
      <c r="AE470" s="1308"/>
      <c r="AF470" s="391">
        <f>ROUND(ROUND(ROUND(G440*Q464,0)*AB470,0)-AD469,0)</f>
        <v>248</v>
      </c>
      <c r="AG470" s="268"/>
    </row>
    <row r="471" spans="1:33" ht="17.100000000000001" customHeight="1">
      <c r="A471" s="243">
        <v>63</v>
      </c>
      <c r="B471" s="351" t="s">
        <v>16614</v>
      </c>
      <c r="C471" s="870" t="s">
        <v>16615</v>
      </c>
      <c r="D471" s="646"/>
      <c r="E471" s="646"/>
      <c r="F471" s="637"/>
      <c r="G471" s="638"/>
      <c r="H471" s="638"/>
      <c r="I471" s="744"/>
      <c r="J471" s="646"/>
      <c r="K471" s="748"/>
      <c r="L471" s="748"/>
      <c r="M471" s="1296"/>
      <c r="N471" s="1312"/>
      <c r="O471" s="1307"/>
      <c r="P471" s="1296"/>
      <c r="Q471" s="1297"/>
      <c r="R471" s="1749" t="s">
        <v>11559</v>
      </c>
      <c r="S471" s="1106" t="s">
        <v>162</v>
      </c>
      <c r="T471" s="602"/>
      <c r="U471" s="602"/>
      <c r="V471" s="602"/>
      <c r="W471" s="602"/>
      <c r="X471" s="670" t="s">
        <v>163</v>
      </c>
      <c r="Y471" s="1305">
        <v>0.7</v>
      </c>
      <c r="Z471" s="1360"/>
      <c r="AA471" s="1226"/>
      <c r="AB471" s="1310"/>
      <c r="AC471" s="1834"/>
      <c r="AD471" s="1242"/>
      <c r="AE471" s="1291"/>
      <c r="AF471" s="391">
        <f>ROUND(ROUND(ROUND(G440*Q464,0)*Y471,0)-AD469,0)</f>
        <v>204</v>
      </c>
      <c r="AG471" s="268"/>
    </row>
    <row r="472" spans="1:33" ht="17.100000000000001" customHeight="1">
      <c r="A472" s="243">
        <v>63</v>
      </c>
      <c r="B472" s="351" t="s">
        <v>16616</v>
      </c>
      <c r="C472" s="870" t="s">
        <v>16617</v>
      </c>
      <c r="D472" s="646"/>
      <c r="E472" s="646"/>
      <c r="F472" s="637"/>
      <c r="G472" s="638"/>
      <c r="H472" s="638"/>
      <c r="I472" s="744"/>
      <c r="J472" s="646"/>
      <c r="K472" s="748"/>
      <c r="L472" s="748"/>
      <c r="M472" s="1296"/>
      <c r="N472" s="1312"/>
      <c r="O472" s="1307"/>
      <c r="P472" s="1296"/>
      <c r="Q472" s="1297"/>
      <c r="R472" s="1843"/>
      <c r="S472" s="647"/>
      <c r="T472" s="807"/>
      <c r="U472" s="807"/>
      <c r="V472" s="807"/>
      <c r="W472" s="807"/>
      <c r="X472" s="1225"/>
      <c r="Y472" s="1306"/>
      <c r="Z472" s="1302" t="s">
        <v>4700</v>
      </c>
      <c r="AA472" s="1303" t="s">
        <v>163</v>
      </c>
      <c r="AB472" s="1311">
        <v>0.85</v>
      </c>
      <c r="AC472" s="1834"/>
      <c r="AD472" s="1242"/>
      <c r="AE472" s="1291"/>
      <c r="AF472" s="391">
        <f>ROUND(ROUND(ROUND(ROUND(G440*Q464,0)*Y471,0)*AB472,0)-AD469,0)</f>
        <v>173</v>
      </c>
      <c r="AG472" s="268"/>
    </row>
    <row r="473" spans="1:33" ht="17.100000000000001" customHeight="1">
      <c r="A473" s="243">
        <v>63</v>
      </c>
      <c r="B473" s="351" t="s">
        <v>16618</v>
      </c>
      <c r="C473" s="870" t="s">
        <v>16619</v>
      </c>
      <c r="D473" s="646"/>
      <c r="E473" s="646"/>
      <c r="F473" s="637"/>
      <c r="G473" s="638"/>
      <c r="H473" s="638"/>
      <c r="I473" s="744"/>
      <c r="J473" s="646"/>
      <c r="K473" s="748"/>
      <c r="L473" s="748"/>
      <c r="M473" s="1296"/>
      <c r="N473" s="1312"/>
      <c r="O473" s="1307"/>
      <c r="P473" s="1296"/>
      <c r="Q473" s="1297"/>
      <c r="R473" s="1843"/>
      <c r="S473" s="641" t="s">
        <v>165</v>
      </c>
      <c r="T473" s="602"/>
      <c r="U473" s="602"/>
      <c r="V473" s="602"/>
      <c r="W473" s="602"/>
      <c r="X473" s="670" t="s">
        <v>163</v>
      </c>
      <c r="Y473" s="1305">
        <v>0.5</v>
      </c>
      <c r="Z473" s="1359"/>
      <c r="AA473" s="1220"/>
      <c r="AB473" s="1306"/>
      <c r="AC473" s="1834"/>
      <c r="AD473" s="1242"/>
      <c r="AE473" s="1291"/>
      <c r="AF473" s="391">
        <f>ROUND(ROUND(ROUND(G440*Q464,0)*Y473,0)-AD469,0)</f>
        <v>144</v>
      </c>
      <c r="AG473" s="268"/>
    </row>
    <row r="474" spans="1:33" ht="17.100000000000001" customHeight="1">
      <c r="A474" s="243">
        <v>63</v>
      </c>
      <c r="B474" s="351" t="s">
        <v>16620</v>
      </c>
      <c r="C474" s="870" t="s">
        <v>16621</v>
      </c>
      <c r="D474" s="646"/>
      <c r="E474" s="646"/>
      <c r="F474" s="637"/>
      <c r="G474" s="638"/>
      <c r="H474" s="638"/>
      <c r="I474" s="744"/>
      <c r="J474" s="646"/>
      <c r="K474" s="748"/>
      <c r="L474" s="748"/>
      <c r="M474" s="1296"/>
      <c r="N474" s="1312"/>
      <c r="O474" s="1307"/>
      <c r="P474" s="1296"/>
      <c r="Q474" s="1297"/>
      <c r="R474" s="1844"/>
      <c r="S474" s="1104"/>
      <c r="T474" s="807"/>
      <c r="U474" s="807"/>
      <c r="V474" s="807"/>
      <c r="W474" s="807"/>
      <c r="X474" s="1225"/>
      <c r="Y474" s="1306"/>
      <c r="Z474" s="1302" t="s">
        <v>4700</v>
      </c>
      <c r="AA474" s="1303" t="s">
        <v>163</v>
      </c>
      <c r="AB474" s="1311">
        <v>0.85</v>
      </c>
      <c r="AC474" s="1835"/>
      <c r="AD474" s="1220"/>
      <c r="AE474" s="1306"/>
      <c r="AF474" s="391">
        <f>ROUND(ROUND(ROUND(ROUND(G440*Q464,0)*Y473,0)*AB474,0)-AD469,0)</f>
        <v>122</v>
      </c>
      <c r="AG474" s="268"/>
    </row>
    <row r="475" spans="1:33" ht="17.100000000000001" customHeight="1">
      <c r="A475" s="243">
        <v>63</v>
      </c>
      <c r="B475" s="351" t="s">
        <v>16622</v>
      </c>
      <c r="C475" s="870" t="s">
        <v>16623</v>
      </c>
      <c r="D475" s="646"/>
      <c r="E475" s="646"/>
      <c r="F475" s="604"/>
      <c r="G475" s="1296"/>
      <c r="H475" s="605"/>
      <c r="I475" s="607"/>
      <c r="J475" s="1593" t="s">
        <v>5845</v>
      </c>
      <c r="K475" s="602"/>
      <c r="L475" s="1319"/>
      <c r="M475" s="602"/>
      <c r="N475" s="1102"/>
      <c r="O475" s="604"/>
      <c r="P475" s="605"/>
      <c r="Q475" s="607"/>
      <c r="R475" s="670"/>
      <c r="S475" s="670"/>
      <c r="T475" s="602"/>
      <c r="U475" s="602"/>
      <c r="V475" s="602"/>
      <c r="W475" s="602"/>
      <c r="X475" s="670"/>
      <c r="Y475" s="1320"/>
      <c r="Z475" s="1358"/>
      <c r="AA475" s="1215"/>
      <c r="AB475" s="1215"/>
      <c r="AC475" s="1215"/>
      <c r="AD475" s="1215"/>
      <c r="AE475" s="1294"/>
      <c r="AF475" s="391">
        <f>ROUND(ROUND(G440+K476,0)*Q464,0)</f>
        <v>303</v>
      </c>
      <c r="AG475" s="268"/>
    </row>
    <row r="476" spans="1:33" ht="17.100000000000001" customHeight="1">
      <c r="A476" s="243">
        <v>63</v>
      </c>
      <c r="B476" s="351" t="s">
        <v>16624</v>
      </c>
      <c r="C476" s="870" t="s">
        <v>16625</v>
      </c>
      <c r="D476" s="646"/>
      <c r="E476" s="646"/>
      <c r="F476" s="604"/>
      <c r="G476" s="1328"/>
      <c r="H476" s="605"/>
      <c r="I476" s="607"/>
      <c r="J476" s="1834"/>
      <c r="K476" s="605">
        <v>9</v>
      </c>
      <c r="L476" s="1321" t="s">
        <v>16</v>
      </c>
      <c r="M476" s="605"/>
      <c r="N476" s="1102"/>
      <c r="O476" s="604"/>
      <c r="P476" s="605"/>
      <c r="Q476" s="607"/>
      <c r="R476" s="1225"/>
      <c r="S476" s="1225"/>
      <c r="T476" s="807"/>
      <c r="U476" s="807"/>
      <c r="V476" s="807"/>
      <c r="W476" s="807"/>
      <c r="X476" s="1225"/>
      <c r="Y476" s="1322"/>
      <c r="Z476" s="1233" t="s">
        <v>4700</v>
      </c>
      <c r="AA476" s="670" t="s">
        <v>163</v>
      </c>
      <c r="AB476" s="1293">
        <v>0.85</v>
      </c>
      <c r="AC476" s="1215"/>
      <c r="AD476" s="1215"/>
      <c r="AE476" s="1294"/>
      <c r="AF476" s="391">
        <f>ROUND(ROUND(ROUND(G440+K476,0)*Q464,0)*AB476,0)</f>
        <v>258</v>
      </c>
      <c r="AG476" s="268"/>
    </row>
    <row r="477" spans="1:33" ht="17.100000000000001" customHeight="1">
      <c r="A477" s="243">
        <v>63</v>
      </c>
      <c r="B477" s="351" t="s">
        <v>16626</v>
      </c>
      <c r="C477" s="870" t="s">
        <v>16627</v>
      </c>
      <c r="D477" s="646"/>
      <c r="E477" s="646"/>
      <c r="F477" s="604"/>
      <c r="G477" s="1296"/>
      <c r="H477" s="605"/>
      <c r="I477" s="607"/>
      <c r="J477" s="1834"/>
      <c r="K477" s="748"/>
      <c r="L477" s="748"/>
      <c r="M477" s="1296"/>
      <c r="N477" s="1312"/>
      <c r="O477" s="1307"/>
      <c r="P477" s="1296"/>
      <c r="Q477" s="1297"/>
      <c r="R477" s="1749" t="s">
        <v>11559</v>
      </c>
      <c r="S477" s="1106" t="s">
        <v>162</v>
      </c>
      <c r="T477" s="602"/>
      <c r="U477" s="602"/>
      <c r="V477" s="602"/>
      <c r="W477" s="602"/>
      <c r="X477" s="670" t="s">
        <v>163</v>
      </c>
      <c r="Y477" s="1305">
        <v>0.7</v>
      </c>
      <c r="Z477" s="1360"/>
      <c r="AA477" s="1226"/>
      <c r="AB477" s="1226"/>
      <c r="AC477" s="1226"/>
      <c r="AD477" s="1226"/>
      <c r="AE477" s="1310"/>
      <c r="AF477" s="391">
        <f>ROUND(ROUND(ROUND(G440+K476,0)*Q464,0)*Y477,0)</f>
        <v>212</v>
      </c>
      <c r="AG477" s="268"/>
    </row>
    <row r="478" spans="1:33" ht="17.100000000000001" customHeight="1">
      <c r="A478" s="243">
        <v>63</v>
      </c>
      <c r="B478" s="351" t="s">
        <v>16628</v>
      </c>
      <c r="C478" s="870" t="s">
        <v>16629</v>
      </c>
      <c r="D478" s="646"/>
      <c r="E478" s="646"/>
      <c r="F478" s="604"/>
      <c r="G478" s="1296"/>
      <c r="H478" s="605"/>
      <c r="I478" s="607"/>
      <c r="J478" s="1834"/>
      <c r="K478" s="748"/>
      <c r="L478" s="748"/>
      <c r="M478" s="1296"/>
      <c r="N478" s="1312"/>
      <c r="O478" s="1307"/>
      <c r="P478" s="1296"/>
      <c r="Q478" s="1297"/>
      <c r="R478" s="1843"/>
      <c r="S478" s="647"/>
      <c r="T478" s="807"/>
      <c r="U478" s="807"/>
      <c r="V478" s="807"/>
      <c r="W478" s="807"/>
      <c r="X478" s="1225"/>
      <c r="Y478" s="1306"/>
      <c r="Z478" s="1302" t="s">
        <v>4700</v>
      </c>
      <c r="AA478" s="1303" t="s">
        <v>163</v>
      </c>
      <c r="AB478" s="1304">
        <v>0.85</v>
      </c>
      <c r="AC478" s="1215"/>
      <c r="AD478" s="1215"/>
      <c r="AE478" s="1294"/>
      <c r="AF478" s="391">
        <f>ROUND(ROUND(ROUND(ROUND(G440+K476,0)*Q464,0)*Y477,0)*AB478,0)</f>
        <v>180</v>
      </c>
      <c r="AG478" s="268"/>
    </row>
    <row r="479" spans="1:33" ht="17.100000000000001" customHeight="1">
      <c r="A479" s="243">
        <v>63</v>
      </c>
      <c r="B479" s="351" t="s">
        <v>16630</v>
      </c>
      <c r="C479" s="870" t="s">
        <v>16631</v>
      </c>
      <c r="D479" s="646"/>
      <c r="E479" s="646"/>
      <c r="F479" s="604"/>
      <c r="G479" s="1296"/>
      <c r="H479" s="605"/>
      <c r="I479" s="607"/>
      <c r="J479" s="1834"/>
      <c r="K479" s="748"/>
      <c r="L479" s="748"/>
      <c r="M479" s="1296"/>
      <c r="N479" s="1312"/>
      <c r="O479" s="1307"/>
      <c r="P479" s="1296"/>
      <c r="Q479" s="1297"/>
      <c r="R479" s="1843"/>
      <c r="S479" s="1106" t="s">
        <v>165</v>
      </c>
      <c r="T479" s="602"/>
      <c r="U479" s="602"/>
      <c r="V479" s="602"/>
      <c r="W479" s="602"/>
      <c r="X479" s="670" t="s">
        <v>163</v>
      </c>
      <c r="Y479" s="1305">
        <v>0.5</v>
      </c>
      <c r="Z479" s="1359"/>
      <c r="AA479" s="1220"/>
      <c r="AB479" s="1220"/>
      <c r="AC479" s="1220"/>
      <c r="AD479" s="1220"/>
      <c r="AE479" s="1306"/>
      <c r="AF479" s="391">
        <f>ROUND(ROUND(ROUND(G440+K476,0)*Q464,0)*Y479,0)</f>
        <v>152</v>
      </c>
      <c r="AG479" s="268"/>
    </row>
    <row r="480" spans="1:33" ht="17.100000000000001" customHeight="1">
      <c r="A480" s="243">
        <v>63</v>
      </c>
      <c r="B480" s="351" t="s">
        <v>16632</v>
      </c>
      <c r="C480" s="870" t="s">
        <v>16633</v>
      </c>
      <c r="D480" s="646"/>
      <c r="E480" s="646"/>
      <c r="F480" s="604"/>
      <c r="G480" s="1296"/>
      <c r="H480" s="605"/>
      <c r="I480" s="607"/>
      <c r="J480" s="1834"/>
      <c r="K480" s="748"/>
      <c r="L480" s="748"/>
      <c r="M480" s="1296"/>
      <c r="N480" s="1312"/>
      <c r="O480" s="1307"/>
      <c r="P480" s="1296"/>
      <c r="Q480" s="1297"/>
      <c r="R480" s="1844"/>
      <c r="S480" s="647"/>
      <c r="T480" s="807"/>
      <c r="U480" s="807"/>
      <c r="V480" s="807"/>
      <c r="W480" s="807"/>
      <c r="X480" s="1225"/>
      <c r="Y480" s="1306"/>
      <c r="Z480" s="1302" t="s">
        <v>4700</v>
      </c>
      <c r="AA480" s="1303" t="s">
        <v>163</v>
      </c>
      <c r="AB480" s="1304">
        <v>0.85</v>
      </c>
      <c r="AC480" s="1215"/>
      <c r="AD480" s="1215"/>
      <c r="AE480" s="1294"/>
      <c r="AF480" s="391">
        <f>ROUND(ROUND(ROUND(ROUND(G440+K476,0)*Q464,0)*Y479,0)*AB480,0)</f>
        <v>129</v>
      </c>
      <c r="AG480" s="268"/>
    </row>
    <row r="481" spans="1:33" ht="17.100000000000001" customHeight="1">
      <c r="A481" s="243">
        <v>63</v>
      </c>
      <c r="B481" s="351" t="s">
        <v>16634</v>
      </c>
      <c r="C481" s="870" t="s">
        <v>16635</v>
      </c>
      <c r="D481" s="646"/>
      <c r="E481" s="646"/>
      <c r="F481" s="604"/>
      <c r="G481" s="1296"/>
      <c r="H481" s="605"/>
      <c r="I481" s="607"/>
      <c r="J481" s="1834"/>
      <c r="K481" s="748"/>
      <c r="L481" s="748"/>
      <c r="M481" s="1296"/>
      <c r="N481" s="1312"/>
      <c r="O481" s="1307"/>
      <c r="P481" s="1296"/>
      <c r="Q481" s="1297"/>
      <c r="R481" s="641"/>
      <c r="S481" s="641"/>
      <c r="T481" s="602"/>
      <c r="U481" s="602"/>
      <c r="V481" s="602"/>
      <c r="W481" s="602"/>
      <c r="X481" s="670"/>
      <c r="Y481" s="1305"/>
      <c r="Z481" s="1358"/>
      <c r="AA481" s="1215"/>
      <c r="AB481" s="1294"/>
      <c r="AC481" s="1533" t="s">
        <v>167</v>
      </c>
      <c r="AD481" s="1250">
        <v>5</v>
      </c>
      <c r="AE481" s="1308" t="s">
        <v>168</v>
      </c>
      <c r="AF481" s="391">
        <f>ROUND(ROUND(ROUND(G440+K476,0)*Q464,0)-AD481,0)</f>
        <v>298</v>
      </c>
      <c r="AG481" s="268"/>
    </row>
    <row r="482" spans="1:33" ht="17.100000000000001" customHeight="1">
      <c r="A482" s="243">
        <v>63</v>
      </c>
      <c r="B482" s="351" t="s">
        <v>16636</v>
      </c>
      <c r="C482" s="870" t="s">
        <v>16637</v>
      </c>
      <c r="D482" s="646"/>
      <c r="E482" s="646"/>
      <c r="F482" s="604"/>
      <c r="G482" s="1296"/>
      <c r="H482" s="605"/>
      <c r="I482" s="607"/>
      <c r="J482" s="646"/>
      <c r="K482" s="748"/>
      <c r="L482" s="748"/>
      <c r="M482" s="1296"/>
      <c r="N482" s="1312"/>
      <c r="O482" s="1307"/>
      <c r="P482" s="1296"/>
      <c r="Q482" s="1297"/>
      <c r="R482" s="1104"/>
      <c r="S482" s="1104"/>
      <c r="T482" s="807"/>
      <c r="U482" s="807"/>
      <c r="V482" s="807"/>
      <c r="W482" s="807"/>
      <c r="X482" s="1225"/>
      <c r="Y482" s="1306"/>
      <c r="Z482" s="1233" t="s">
        <v>4700</v>
      </c>
      <c r="AA482" s="670" t="s">
        <v>163</v>
      </c>
      <c r="AB482" s="1309">
        <v>0.85</v>
      </c>
      <c r="AC482" s="1834"/>
      <c r="AD482" s="1250"/>
      <c r="AE482" s="1308"/>
      <c r="AF482" s="391">
        <f>ROUND(ROUND(ROUND(ROUND(G440+K476,0)*Q464,0)*AB482,0)-AD481,0)</f>
        <v>253</v>
      </c>
      <c r="AG482" s="268"/>
    </row>
    <row r="483" spans="1:33" ht="17.100000000000001" customHeight="1">
      <c r="A483" s="243">
        <v>63</v>
      </c>
      <c r="B483" s="351" t="s">
        <v>16638</v>
      </c>
      <c r="C483" s="870" t="s">
        <v>16639</v>
      </c>
      <c r="D483" s="646"/>
      <c r="E483" s="646"/>
      <c r="F483" s="604"/>
      <c r="G483" s="1296"/>
      <c r="H483" s="605"/>
      <c r="I483" s="607"/>
      <c r="J483" s="646"/>
      <c r="K483" s="748"/>
      <c r="L483" s="748"/>
      <c r="M483" s="1296"/>
      <c r="N483" s="1312"/>
      <c r="O483" s="1307"/>
      <c r="P483" s="1296"/>
      <c r="Q483" s="1297"/>
      <c r="R483" s="1749" t="s">
        <v>11559</v>
      </c>
      <c r="S483" s="1106" t="s">
        <v>162</v>
      </c>
      <c r="T483" s="602"/>
      <c r="U483" s="602"/>
      <c r="V483" s="602"/>
      <c r="W483" s="602"/>
      <c r="X483" s="670" t="s">
        <v>163</v>
      </c>
      <c r="Y483" s="1305">
        <v>0.7</v>
      </c>
      <c r="Z483" s="1360"/>
      <c r="AA483" s="1226"/>
      <c r="AB483" s="1310"/>
      <c r="AC483" s="1834"/>
      <c r="AD483" s="1242"/>
      <c r="AE483" s="1291"/>
      <c r="AF483" s="391">
        <f>ROUND(ROUND(ROUND(ROUND(G440+K476,0)*Q464,0)*Y483,0)-AD481,0)</f>
        <v>207</v>
      </c>
      <c r="AG483" s="268"/>
    </row>
    <row r="484" spans="1:33" ht="17.100000000000001" customHeight="1">
      <c r="A484" s="243">
        <v>63</v>
      </c>
      <c r="B484" s="351" t="s">
        <v>16640</v>
      </c>
      <c r="C484" s="870" t="s">
        <v>16641</v>
      </c>
      <c r="D484" s="646"/>
      <c r="E484" s="646"/>
      <c r="F484" s="604"/>
      <c r="G484" s="1296"/>
      <c r="H484" s="605"/>
      <c r="I484" s="607"/>
      <c r="J484" s="646"/>
      <c r="K484" s="748"/>
      <c r="L484" s="748"/>
      <c r="M484" s="1296"/>
      <c r="N484" s="1312"/>
      <c r="O484" s="1307"/>
      <c r="P484" s="1296"/>
      <c r="Q484" s="1297"/>
      <c r="R484" s="1843"/>
      <c r="S484" s="647"/>
      <c r="T484" s="807"/>
      <c r="U484" s="807"/>
      <c r="V484" s="807"/>
      <c r="W484" s="807"/>
      <c r="X484" s="1225"/>
      <c r="Y484" s="1306"/>
      <c r="Z484" s="1302" t="s">
        <v>4700</v>
      </c>
      <c r="AA484" s="1303" t="s">
        <v>163</v>
      </c>
      <c r="AB484" s="1311">
        <v>0.85</v>
      </c>
      <c r="AC484" s="1834"/>
      <c r="AD484" s="1242"/>
      <c r="AE484" s="1291"/>
      <c r="AF484" s="391">
        <f>ROUND(ROUND(ROUND(ROUND(ROUND(G440+K476,0)*Q464,0)*Y483,0)*AB484,0)-AD481,0)</f>
        <v>175</v>
      </c>
      <c r="AG484" s="268"/>
    </row>
    <row r="485" spans="1:33" ht="17.100000000000001" customHeight="1">
      <c r="A485" s="243">
        <v>63</v>
      </c>
      <c r="B485" s="351" t="s">
        <v>16642</v>
      </c>
      <c r="C485" s="870" t="s">
        <v>16643</v>
      </c>
      <c r="D485" s="646"/>
      <c r="E485" s="646"/>
      <c r="F485" s="604"/>
      <c r="G485" s="1296"/>
      <c r="H485" s="605"/>
      <c r="I485" s="607"/>
      <c r="J485" s="646"/>
      <c r="K485" s="748"/>
      <c r="L485" s="748"/>
      <c r="M485" s="1296"/>
      <c r="N485" s="1312"/>
      <c r="O485" s="1307"/>
      <c r="P485" s="1296"/>
      <c r="Q485" s="1297"/>
      <c r="R485" s="1843"/>
      <c r="S485" s="641" t="s">
        <v>165</v>
      </c>
      <c r="T485" s="602"/>
      <c r="U485" s="602"/>
      <c r="V485" s="602"/>
      <c r="W485" s="602"/>
      <c r="X485" s="670" t="s">
        <v>163</v>
      </c>
      <c r="Y485" s="1305">
        <v>0.5</v>
      </c>
      <c r="Z485" s="1359"/>
      <c r="AA485" s="1220"/>
      <c r="AB485" s="1306"/>
      <c r="AC485" s="1834"/>
      <c r="AD485" s="1242"/>
      <c r="AE485" s="1291"/>
      <c r="AF485" s="391">
        <f>ROUND(ROUND(ROUND(ROUND(G440+K476,0)*Q464,0)*Y485,0)-AD481,0)</f>
        <v>147</v>
      </c>
      <c r="AG485" s="268"/>
    </row>
    <row r="486" spans="1:33" ht="17.100000000000001" customHeight="1">
      <c r="A486" s="243">
        <v>63</v>
      </c>
      <c r="B486" s="351" t="s">
        <v>16644</v>
      </c>
      <c r="C486" s="870" t="s">
        <v>16645</v>
      </c>
      <c r="D486" s="646"/>
      <c r="E486" s="646"/>
      <c r="F486" s="806"/>
      <c r="G486" s="1329"/>
      <c r="H486" s="807"/>
      <c r="I486" s="1158"/>
      <c r="J486" s="647"/>
      <c r="K486" s="1104"/>
      <c r="L486" s="1104"/>
      <c r="M486" s="1329"/>
      <c r="N486" s="1332"/>
      <c r="O486" s="1333"/>
      <c r="P486" s="1329"/>
      <c r="Q486" s="1331"/>
      <c r="R486" s="1844"/>
      <c r="S486" s="1104"/>
      <c r="T486" s="807"/>
      <c r="U486" s="807"/>
      <c r="V486" s="807"/>
      <c r="W486" s="807"/>
      <c r="X486" s="1225"/>
      <c r="Y486" s="1306"/>
      <c r="Z486" s="1302" t="s">
        <v>4700</v>
      </c>
      <c r="AA486" s="1303" t="s">
        <v>163</v>
      </c>
      <c r="AB486" s="1311">
        <v>0.85</v>
      </c>
      <c r="AC486" s="1835"/>
      <c r="AD486" s="1220"/>
      <c r="AE486" s="1306"/>
      <c r="AF486" s="391">
        <f>ROUND(ROUND(ROUND(ROUND(ROUND(G440+K476,0)*Q464,0)*Y485,0)*AB486,0)-AD481,0)</f>
        <v>124</v>
      </c>
      <c r="AG486" s="268"/>
    </row>
    <row r="487" spans="1:33" ht="17.100000000000001" customHeight="1">
      <c r="A487" s="243">
        <v>63</v>
      </c>
      <c r="B487" s="351" t="s">
        <v>16646</v>
      </c>
      <c r="C487" s="870" t="s">
        <v>16647</v>
      </c>
      <c r="D487" s="646"/>
      <c r="E487" s="646"/>
      <c r="F487" s="1580" t="s">
        <v>11582</v>
      </c>
      <c r="G487" s="633"/>
      <c r="H487" s="633"/>
      <c r="I487" s="1095"/>
      <c r="J487" s="601"/>
      <c r="K487" s="602"/>
      <c r="L487" s="1319"/>
      <c r="M487" s="602"/>
      <c r="N487" s="1606" t="s">
        <v>9631</v>
      </c>
      <c r="O487" s="1593" t="s">
        <v>9632</v>
      </c>
      <c r="P487" s="602"/>
      <c r="Q487" s="1286"/>
      <c r="R487" s="670"/>
      <c r="S487" s="670"/>
      <c r="T487" s="602"/>
      <c r="U487" s="602"/>
      <c r="V487" s="602"/>
      <c r="W487" s="602"/>
      <c r="X487" s="670"/>
      <c r="Y487" s="1320"/>
      <c r="Z487" s="1358"/>
      <c r="AA487" s="1215"/>
      <c r="AB487" s="1215"/>
      <c r="AC487" s="1215"/>
      <c r="AD487" s="1215"/>
      <c r="AE487" s="1294"/>
      <c r="AF487" s="391">
        <f>ROUND(G488*Q488,0)</f>
        <v>277</v>
      </c>
      <c r="AG487" s="268"/>
    </row>
    <row r="488" spans="1:33" ht="17.100000000000001" customHeight="1">
      <c r="A488" s="243">
        <v>63</v>
      </c>
      <c r="B488" s="351" t="s">
        <v>16648</v>
      </c>
      <c r="C488" s="870" t="s">
        <v>16649</v>
      </c>
      <c r="D488" s="646"/>
      <c r="E488" s="646"/>
      <c r="F488" s="1845"/>
      <c r="G488" s="1328">
        <v>396</v>
      </c>
      <c r="H488" s="605" t="s">
        <v>18</v>
      </c>
      <c r="I488" s="744"/>
      <c r="J488" s="604"/>
      <c r="K488" s="605"/>
      <c r="L488" s="1321"/>
      <c r="M488" s="605"/>
      <c r="N488" s="1837"/>
      <c r="O488" s="1834"/>
      <c r="P488" s="1250" t="s">
        <v>163</v>
      </c>
      <c r="Q488" s="1291">
        <v>0.7</v>
      </c>
      <c r="R488" s="1225"/>
      <c r="S488" s="1225"/>
      <c r="T488" s="807"/>
      <c r="U488" s="807"/>
      <c r="V488" s="807"/>
      <c r="W488" s="807"/>
      <c r="X488" s="1225"/>
      <c r="Y488" s="1322"/>
      <c r="Z488" s="1233" t="s">
        <v>4700</v>
      </c>
      <c r="AA488" s="670" t="s">
        <v>163</v>
      </c>
      <c r="AB488" s="1293">
        <v>0.85</v>
      </c>
      <c r="AC488" s="1215"/>
      <c r="AD488" s="1215"/>
      <c r="AE488" s="1294"/>
      <c r="AF488" s="391">
        <f>ROUND(ROUND(G488*Q488,0)*AB488,0)</f>
        <v>235</v>
      </c>
      <c r="AG488" s="268"/>
    </row>
    <row r="489" spans="1:33" ht="17.100000000000001" customHeight="1">
      <c r="A489" s="243">
        <v>63</v>
      </c>
      <c r="B489" s="351" t="s">
        <v>16650</v>
      </c>
      <c r="C489" s="870" t="s">
        <v>16651</v>
      </c>
      <c r="D489" s="604"/>
      <c r="E489" s="604"/>
      <c r="F489" s="1845"/>
      <c r="G489" s="638"/>
      <c r="H489" s="638"/>
      <c r="I489" s="744"/>
      <c r="J489" s="646"/>
      <c r="K489" s="748"/>
      <c r="L489" s="748"/>
      <c r="M489" s="1296"/>
      <c r="N489" s="1837"/>
      <c r="O489" s="1834"/>
      <c r="P489" s="1296"/>
      <c r="Q489" s="1297"/>
      <c r="R489" s="1749" t="s">
        <v>11559</v>
      </c>
      <c r="S489" s="1106" t="s">
        <v>162</v>
      </c>
      <c r="T489" s="602"/>
      <c r="U489" s="602"/>
      <c r="V489" s="602"/>
      <c r="W489" s="602"/>
      <c r="X489" s="670" t="s">
        <v>163</v>
      </c>
      <c r="Y489" s="1305">
        <v>0.7</v>
      </c>
      <c r="Z489" s="1360"/>
      <c r="AA489" s="1226"/>
      <c r="AB489" s="1226"/>
      <c r="AC489" s="1226"/>
      <c r="AD489" s="1226"/>
      <c r="AE489" s="1310"/>
      <c r="AF489" s="391">
        <f>ROUND(ROUND(G488*Q488,0)*Y489,0)</f>
        <v>194</v>
      </c>
      <c r="AG489" s="268"/>
    </row>
    <row r="490" spans="1:33" ht="17.100000000000001" customHeight="1">
      <c r="A490" s="243">
        <v>63</v>
      </c>
      <c r="B490" s="351" t="s">
        <v>16652</v>
      </c>
      <c r="C490" s="870" t="s">
        <v>16653</v>
      </c>
      <c r="D490" s="604"/>
      <c r="E490" s="604"/>
      <c r="F490" s="1845"/>
      <c r="G490" s="638"/>
      <c r="H490" s="638"/>
      <c r="I490" s="744"/>
      <c r="J490" s="646"/>
      <c r="K490" s="748"/>
      <c r="L490" s="748"/>
      <c r="M490" s="1296"/>
      <c r="N490" s="1837"/>
      <c r="O490" s="1834"/>
      <c r="P490" s="1296"/>
      <c r="Q490" s="1297"/>
      <c r="R490" s="1843"/>
      <c r="S490" s="647"/>
      <c r="T490" s="807"/>
      <c r="U490" s="807"/>
      <c r="V490" s="807"/>
      <c r="W490" s="807"/>
      <c r="X490" s="1225"/>
      <c r="Y490" s="1306"/>
      <c r="Z490" s="1302" t="s">
        <v>4700</v>
      </c>
      <c r="AA490" s="1303" t="s">
        <v>163</v>
      </c>
      <c r="AB490" s="1304">
        <v>0.85</v>
      </c>
      <c r="AC490" s="1215"/>
      <c r="AD490" s="1215"/>
      <c r="AE490" s="1294"/>
      <c r="AF490" s="391">
        <f>ROUND(ROUND(ROUND(G488*Q488,0)*Y489,0)*AB490,0)</f>
        <v>165</v>
      </c>
      <c r="AG490" s="268"/>
    </row>
    <row r="491" spans="1:33" ht="16.7" customHeight="1">
      <c r="A491" s="243">
        <v>63</v>
      </c>
      <c r="B491" s="351" t="s">
        <v>16654</v>
      </c>
      <c r="C491" s="870" t="s">
        <v>16655</v>
      </c>
      <c r="D491" s="604"/>
      <c r="E491" s="604"/>
      <c r="F491" s="1845"/>
      <c r="G491" s="638"/>
      <c r="H491" s="638"/>
      <c r="I491" s="744"/>
      <c r="J491" s="646"/>
      <c r="K491" s="748"/>
      <c r="L491" s="748"/>
      <c r="M491" s="1296"/>
      <c r="N491" s="1837"/>
      <c r="O491" s="1834"/>
      <c r="P491" s="1296"/>
      <c r="Q491" s="1297"/>
      <c r="R491" s="1843"/>
      <c r="S491" s="1106" t="s">
        <v>165</v>
      </c>
      <c r="T491" s="602"/>
      <c r="U491" s="602"/>
      <c r="V491" s="602"/>
      <c r="W491" s="602"/>
      <c r="X491" s="670" t="s">
        <v>163</v>
      </c>
      <c r="Y491" s="1305">
        <v>0.5</v>
      </c>
      <c r="Z491" s="1359"/>
      <c r="AA491" s="1220"/>
      <c r="AB491" s="1220"/>
      <c r="AC491" s="1220"/>
      <c r="AD491" s="1220"/>
      <c r="AE491" s="1306"/>
      <c r="AF491" s="391">
        <f>ROUND(ROUND(G488*Q488,0)*Y491,0)</f>
        <v>139</v>
      </c>
      <c r="AG491" s="268"/>
    </row>
    <row r="492" spans="1:33" ht="16.7" customHeight="1">
      <c r="A492" s="243">
        <v>63</v>
      </c>
      <c r="B492" s="351" t="s">
        <v>16656</v>
      </c>
      <c r="C492" s="870" t="s">
        <v>16657</v>
      </c>
      <c r="D492" s="604"/>
      <c r="E492" s="604"/>
      <c r="F492" s="1845"/>
      <c r="G492" s="638"/>
      <c r="H492" s="638"/>
      <c r="I492" s="744"/>
      <c r="J492" s="646"/>
      <c r="K492" s="748"/>
      <c r="L492" s="748"/>
      <c r="M492" s="1296"/>
      <c r="N492" s="1837"/>
      <c r="O492" s="1834"/>
      <c r="P492" s="1296"/>
      <c r="Q492" s="1297"/>
      <c r="R492" s="1844"/>
      <c r="S492" s="647"/>
      <c r="T492" s="807"/>
      <c r="U492" s="807"/>
      <c r="V492" s="807"/>
      <c r="W492" s="807"/>
      <c r="X492" s="1225"/>
      <c r="Y492" s="1306"/>
      <c r="Z492" s="1302" t="s">
        <v>4700</v>
      </c>
      <c r="AA492" s="1303" t="s">
        <v>163</v>
      </c>
      <c r="AB492" s="1304">
        <v>0.85</v>
      </c>
      <c r="AC492" s="1215"/>
      <c r="AD492" s="1215"/>
      <c r="AE492" s="1294"/>
      <c r="AF492" s="391">
        <f>ROUND(ROUND(ROUND(G488*Q488,0)*Y491,0)*AB492,0)</f>
        <v>118</v>
      </c>
      <c r="AG492" s="268"/>
    </row>
    <row r="493" spans="1:33" ht="17.100000000000001" customHeight="1">
      <c r="A493" s="243">
        <v>63</v>
      </c>
      <c r="B493" s="351" t="s">
        <v>16658</v>
      </c>
      <c r="C493" s="870" t="s">
        <v>16659</v>
      </c>
      <c r="D493" s="604"/>
      <c r="E493" s="604"/>
      <c r="F493" s="637"/>
      <c r="G493" s="638"/>
      <c r="H493" s="638"/>
      <c r="I493" s="744"/>
      <c r="J493" s="646"/>
      <c r="K493" s="748"/>
      <c r="L493" s="748"/>
      <c r="M493" s="1296"/>
      <c r="N493" s="1837"/>
      <c r="O493" s="1834"/>
      <c r="P493" s="1296"/>
      <c r="Q493" s="1297"/>
      <c r="R493" s="641"/>
      <c r="S493" s="641"/>
      <c r="T493" s="602"/>
      <c r="U493" s="602"/>
      <c r="V493" s="602"/>
      <c r="W493" s="602"/>
      <c r="X493" s="670"/>
      <c r="Y493" s="1305"/>
      <c r="Z493" s="1358"/>
      <c r="AA493" s="1215"/>
      <c r="AB493" s="1294"/>
      <c r="AC493" s="1533" t="s">
        <v>167</v>
      </c>
      <c r="AD493" s="1250">
        <v>5</v>
      </c>
      <c r="AE493" s="1308" t="s">
        <v>168</v>
      </c>
      <c r="AF493" s="391">
        <f>ROUND(ROUND(G488*Q488,0)-AD493,0)</f>
        <v>272</v>
      </c>
      <c r="AG493" s="268"/>
    </row>
    <row r="494" spans="1:33" ht="17.100000000000001" customHeight="1">
      <c r="A494" s="243">
        <v>63</v>
      </c>
      <c r="B494" s="351" t="s">
        <v>16660</v>
      </c>
      <c r="C494" s="870" t="s">
        <v>16661</v>
      </c>
      <c r="D494" s="604"/>
      <c r="E494" s="604"/>
      <c r="F494" s="637"/>
      <c r="G494" s="638"/>
      <c r="H494" s="638"/>
      <c r="I494" s="744"/>
      <c r="J494" s="646"/>
      <c r="K494" s="748"/>
      <c r="L494" s="748"/>
      <c r="M494" s="1296"/>
      <c r="N494" s="1837"/>
      <c r="O494" s="1307"/>
      <c r="P494" s="1296"/>
      <c r="Q494" s="1297"/>
      <c r="R494" s="1104"/>
      <c r="S494" s="1104"/>
      <c r="T494" s="807"/>
      <c r="U494" s="807"/>
      <c r="V494" s="807"/>
      <c r="W494" s="807"/>
      <c r="X494" s="1225"/>
      <c r="Y494" s="1306"/>
      <c r="Z494" s="1233" t="s">
        <v>4700</v>
      </c>
      <c r="AA494" s="670" t="s">
        <v>163</v>
      </c>
      <c r="AB494" s="1309">
        <v>0.85</v>
      </c>
      <c r="AC494" s="1834"/>
      <c r="AD494" s="1250"/>
      <c r="AE494" s="1308"/>
      <c r="AF494" s="391">
        <f>ROUND(ROUND(ROUND(G488*Q488,0)*AB494,0)-AD493,0)</f>
        <v>230</v>
      </c>
      <c r="AG494" s="268"/>
    </row>
    <row r="495" spans="1:33" ht="17.100000000000001" customHeight="1">
      <c r="A495" s="243">
        <v>63</v>
      </c>
      <c r="B495" s="351" t="s">
        <v>16662</v>
      </c>
      <c r="C495" s="870" t="s">
        <v>16663</v>
      </c>
      <c r="D495" s="604"/>
      <c r="E495" s="604"/>
      <c r="F495" s="637"/>
      <c r="G495" s="638"/>
      <c r="H495" s="638"/>
      <c r="I495" s="744"/>
      <c r="J495" s="646"/>
      <c r="K495" s="748"/>
      <c r="L495" s="748"/>
      <c r="M495" s="1296"/>
      <c r="N495" s="1837"/>
      <c r="O495" s="1307"/>
      <c r="P495" s="1296"/>
      <c r="Q495" s="1297"/>
      <c r="R495" s="1749" t="s">
        <v>11559</v>
      </c>
      <c r="S495" s="1106" t="s">
        <v>162</v>
      </c>
      <c r="T495" s="602"/>
      <c r="U495" s="602"/>
      <c r="V495" s="602"/>
      <c r="W495" s="602"/>
      <c r="X495" s="670" t="s">
        <v>163</v>
      </c>
      <c r="Y495" s="1305">
        <v>0.7</v>
      </c>
      <c r="Z495" s="1360"/>
      <c r="AA495" s="1226"/>
      <c r="AB495" s="1310"/>
      <c r="AC495" s="1834"/>
      <c r="AD495" s="1242"/>
      <c r="AE495" s="1291"/>
      <c r="AF495" s="391">
        <f>ROUND(ROUND(ROUND(G488*Q488,0)*Y495,0)-AD493,0)</f>
        <v>189</v>
      </c>
      <c r="AG495" s="268"/>
    </row>
    <row r="496" spans="1:33" ht="17.100000000000001" customHeight="1">
      <c r="A496" s="243">
        <v>63</v>
      </c>
      <c r="B496" s="351" t="s">
        <v>16664</v>
      </c>
      <c r="C496" s="870" t="s">
        <v>16665</v>
      </c>
      <c r="D496" s="604"/>
      <c r="E496" s="604"/>
      <c r="F496" s="637"/>
      <c r="G496" s="638"/>
      <c r="H496" s="638"/>
      <c r="I496" s="744"/>
      <c r="J496" s="646"/>
      <c r="K496" s="748"/>
      <c r="L496" s="748"/>
      <c r="M496" s="1296"/>
      <c r="N496" s="1837"/>
      <c r="O496" s="1307"/>
      <c r="P496" s="1296"/>
      <c r="Q496" s="1297"/>
      <c r="R496" s="1843"/>
      <c r="S496" s="647"/>
      <c r="T496" s="807"/>
      <c r="U496" s="807"/>
      <c r="V496" s="807"/>
      <c r="W496" s="807"/>
      <c r="X496" s="1225"/>
      <c r="Y496" s="1306"/>
      <c r="Z496" s="1302" t="s">
        <v>4700</v>
      </c>
      <c r="AA496" s="1303" t="s">
        <v>163</v>
      </c>
      <c r="AB496" s="1311">
        <v>0.85</v>
      </c>
      <c r="AC496" s="1834"/>
      <c r="AD496" s="1242"/>
      <c r="AE496" s="1291"/>
      <c r="AF496" s="391">
        <f>ROUND(ROUND(ROUND(ROUND(G488*Q488,0)*Y495,0)*AB496,0)-AD493,0)</f>
        <v>160</v>
      </c>
      <c r="AG496" s="268"/>
    </row>
    <row r="497" spans="1:33" ht="17.100000000000001" customHeight="1">
      <c r="A497" s="243">
        <v>63</v>
      </c>
      <c r="B497" s="351" t="s">
        <v>16666</v>
      </c>
      <c r="C497" s="870" t="s">
        <v>16667</v>
      </c>
      <c r="D497" s="604"/>
      <c r="E497" s="604"/>
      <c r="F497" s="637"/>
      <c r="G497" s="638"/>
      <c r="H497" s="638"/>
      <c r="I497" s="744"/>
      <c r="J497" s="646"/>
      <c r="K497" s="748"/>
      <c r="L497" s="748"/>
      <c r="M497" s="1296"/>
      <c r="N497" s="1312"/>
      <c r="O497" s="1307"/>
      <c r="P497" s="1296"/>
      <c r="Q497" s="1297"/>
      <c r="R497" s="1843"/>
      <c r="S497" s="641" t="s">
        <v>165</v>
      </c>
      <c r="T497" s="602"/>
      <c r="U497" s="602"/>
      <c r="V497" s="602"/>
      <c r="W497" s="602"/>
      <c r="X497" s="670" t="s">
        <v>163</v>
      </c>
      <c r="Y497" s="1305">
        <v>0.5</v>
      </c>
      <c r="Z497" s="1359"/>
      <c r="AA497" s="1220"/>
      <c r="AB497" s="1306"/>
      <c r="AC497" s="1834"/>
      <c r="AD497" s="1242"/>
      <c r="AE497" s="1291"/>
      <c r="AF497" s="391">
        <f>ROUND(ROUND(ROUND(G488*Q488,0)*Y497,0)-AD493,0)</f>
        <v>134</v>
      </c>
      <c r="AG497" s="268"/>
    </row>
    <row r="498" spans="1:33" ht="17.100000000000001" customHeight="1">
      <c r="A498" s="243">
        <v>63</v>
      </c>
      <c r="B498" s="351" t="s">
        <v>16668</v>
      </c>
      <c r="C498" s="870" t="s">
        <v>16669</v>
      </c>
      <c r="D498" s="604"/>
      <c r="E498" s="604"/>
      <c r="F498" s="637"/>
      <c r="G498" s="638"/>
      <c r="H498" s="638"/>
      <c r="I498" s="744"/>
      <c r="J498" s="646"/>
      <c r="K498" s="748"/>
      <c r="L498" s="748"/>
      <c r="M498" s="1296"/>
      <c r="N498" s="1312"/>
      <c r="O498" s="1307"/>
      <c r="P498" s="1296"/>
      <c r="Q498" s="1297"/>
      <c r="R498" s="1844"/>
      <c r="S498" s="1104"/>
      <c r="T498" s="807"/>
      <c r="U498" s="807"/>
      <c r="V498" s="807"/>
      <c r="W498" s="807"/>
      <c r="X498" s="1225"/>
      <c r="Y498" s="1306"/>
      <c r="Z498" s="1302" t="s">
        <v>4700</v>
      </c>
      <c r="AA498" s="1303" t="s">
        <v>163</v>
      </c>
      <c r="AB498" s="1311">
        <v>0.85</v>
      </c>
      <c r="AC498" s="1835"/>
      <c r="AD498" s="1220"/>
      <c r="AE498" s="1306"/>
      <c r="AF498" s="391">
        <f>ROUND(ROUND(ROUND(ROUND(G488*Q488,0)*Y497,0)*AB498,0)-AD493,0)</f>
        <v>113</v>
      </c>
      <c r="AG498" s="268"/>
    </row>
    <row r="499" spans="1:33" ht="17.100000000000001" customHeight="1">
      <c r="A499" s="243">
        <v>63</v>
      </c>
      <c r="B499" s="351" t="s">
        <v>16670</v>
      </c>
      <c r="C499" s="870" t="s">
        <v>16671</v>
      </c>
      <c r="D499" s="604"/>
      <c r="E499" s="604"/>
      <c r="F499" s="604"/>
      <c r="G499" s="1296"/>
      <c r="H499" s="605"/>
      <c r="I499" s="607"/>
      <c r="J499" s="1593" t="s">
        <v>5845</v>
      </c>
      <c r="K499" s="602"/>
      <c r="L499" s="1319"/>
      <c r="M499" s="602"/>
      <c r="N499" s="1102"/>
      <c r="O499" s="604"/>
      <c r="P499" s="605"/>
      <c r="Q499" s="607"/>
      <c r="R499" s="670"/>
      <c r="S499" s="670"/>
      <c r="T499" s="602"/>
      <c r="U499" s="602"/>
      <c r="V499" s="602"/>
      <c r="W499" s="602"/>
      <c r="X499" s="670"/>
      <c r="Y499" s="1320"/>
      <c r="Z499" s="1358"/>
      <c r="AA499" s="1215"/>
      <c r="AB499" s="1215"/>
      <c r="AC499" s="1215"/>
      <c r="AD499" s="1215"/>
      <c r="AE499" s="1294"/>
      <c r="AF499" s="391">
        <f>ROUND(ROUND(G488+K500,0)*Q488,0)</f>
        <v>281</v>
      </c>
      <c r="AG499" s="268"/>
    </row>
    <row r="500" spans="1:33" ht="17.100000000000001" customHeight="1">
      <c r="A500" s="243">
        <v>63</v>
      </c>
      <c r="B500" s="351" t="s">
        <v>16672</v>
      </c>
      <c r="C500" s="870" t="s">
        <v>16673</v>
      </c>
      <c r="D500" s="604"/>
      <c r="E500" s="604"/>
      <c r="F500" s="604"/>
      <c r="G500" s="1328"/>
      <c r="H500" s="605"/>
      <c r="I500" s="607"/>
      <c r="J500" s="1834"/>
      <c r="K500" s="605">
        <v>6</v>
      </c>
      <c r="L500" s="1321" t="s">
        <v>16</v>
      </c>
      <c r="M500" s="605"/>
      <c r="N500" s="1102"/>
      <c r="O500" s="604"/>
      <c r="P500" s="605"/>
      <c r="Q500" s="607"/>
      <c r="R500" s="1225"/>
      <c r="S500" s="1225"/>
      <c r="T500" s="807"/>
      <c r="U500" s="807"/>
      <c r="V500" s="807"/>
      <c r="W500" s="807"/>
      <c r="X500" s="1225"/>
      <c r="Y500" s="1322"/>
      <c r="Z500" s="1233" t="s">
        <v>4700</v>
      </c>
      <c r="AA500" s="670" t="s">
        <v>163</v>
      </c>
      <c r="AB500" s="1293">
        <v>0.85</v>
      </c>
      <c r="AC500" s="1215"/>
      <c r="AD500" s="1215"/>
      <c r="AE500" s="1294"/>
      <c r="AF500" s="391">
        <f>ROUND(ROUND(ROUND(G488+K500,0)*Q488,0)*AB500,0)</f>
        <v>239</v>
      </c>
      <c r="AG500" s="268"/>
    </row>
    <row r="501" spans="1:33" ht="17.100000000000001" customHeight="1">
      <c r="A501" s="243">
        <v>63</v>
      </c>
      <c r="B501" s="351" t="s">
        <v>16674</v>
      </c>
      <c r="C501" s="870" t="s">
        <v>16675</v>
      </c>
      <c r="D501" s="604"/>
      <c r="E501" s="604"/>
      <c r="F501" s="604"/>
      <c r="G501" s="1296"/>
      <c r="H501" s="605"/>
      <c r="I501" s="607"/>
      <c r="J501" s="1834"/>
      <c r="K501" s="748"/>
      <c r="L501" s="748"/>
      <c r="M501" s="1296"/>
      <c r="N501" s="1312"/>
      <c r="O501" s="1307"/>
      <c r="P501" s="1296"/>
      <c r="Q501" s="1297"/>
      <c r="R501" s="1749" t="s">
        <v>11559</v>
      </c>
      <c r="S501" s="1106" t="s">
        <v>162</v>
      </c>
      <c r="T501" s="602"/>
      <c r="U501" s="602"/>
      <c r="V501" s="602"/>
      <c r="W501" s="602"/>
      <c r="X501" s="670" t="s">
        <v>163</v>
      </c>
      <c r="Y501" s="1305">
        <v>0.7</v>
      </c>
      <c r="Z501" s="1360"/>
      <c r="AA501" s="1226"/>
      <c r="AB501" s="1226"/>
      <c r="AC501" s="1226"/>
      <c r="AD501" s="1226"/>
      <c r="AE501" s="1310"/>
      <c r="AF501" s="391">
        <f>ROUND(ROUND(ROUND(G488+K500,0)*Q488,0)*Y501,0)</f>
        <v>197</v>
      </c>
      <c r="AG501" s="268"/>
    </row>
    <row r="502" spans="1:33" ht="17.100000000000001" customHeight="1">
      <c r="A502" s="243">
        <v>63</v>
      </c>
      <c r="B502" s="351" t="s">
        <v>16676</v>
      </c>
      <c r="C502" s="870" t="s">
        <v>16677</v>
      </c>
      <c r="D502" s="604"/>
      <c r="E502" s="604"/>
      <c r="F502" s="604"/>
      <c r="G502" s="1296"/>
      <c r="H502" s="605"/>
      <c r="I502" s="607"/>
      <c r="J502" s="1834"/>
      <c r="K502" s="748"/>
      <c r="L502" s="748"/>
      <c r="M502" s="1296"/>
      <c r="N502" s="1312"/>
      <c r="O502" s="1307"/>
      <c r="P502" s="1296"/>
      <c r="Q502" s="1297"/>
      <c r="R502" s="1843"/>
      <c r="S502" s="647"/>
      <c r="T502" s="807"/>
      <c r="U502" s="807"/>
      <c r="V502" s="807"/>
      <c r="W502" s="807"/>
      <c r="X502" s="1225"/>
      <c r="Y502" s="1306"/>
      <c r="Z502" s="1302" t="s">
        <v>4700</v>
      </c>
      <c r="AA502" s="1303" t="s">
        <v>163</v>
      </c>
      <c r="AB502" s="1304">
        <v>0.85</v>
      </c>
      <c r="AC502" s="1215"/>
      <c r="AD502" s="1215"/>
      <c r="AE502" s="1294"/>
      <c r="AF502" s="391">
        <f>ROUND(ROUND(ROUND(ROUND(G488+K500,0)*Q488,0)*Y501,0)*AB502,0)</f>
        <v>167</v>
      </c>
      <c r="AG502" s="268"/>
    </row>
    <row r="503" spans="1:33" ht="17.100000000000001" customHeight="1">
      <c r="A503" s="243">
        <v>63</v>
      </c>
      <c r="B503" s="351" t="s">
        <v>16678</v>
      </c>
      <c r="C503" s="870" t="s">
        <v>16679</v>
      </c>
      <c r="D503" s="604"/>
      <c r="E503" s="604"/>
      <c r="F503" s="604"/>
      <c r="G503" s="1296"/>
      <c r="H503" s="605"/>
      <c r="I503" s="607"/>
      <c r="J503" s="1834"/>
      <c r="K503" s="748"/>
      <c r="L503" s="748"/>
      <c r="M503" s="1296"/>
      <c r="N503" s="1312"/>
      <c r="O503" s="1307"/>
      <c r="P503" s="1296"/>
      <c r="Q503" s="1297"/>
      <c r="R503" s="1843"/>
      <c r="S503" s="1106" t="s">
        <v>165</v>
      </c>
      <c r="T503" s="602"/>
      <c r="U503" s="602"/>
      <c r="V503" s="602"/>
      <c r="W503" s="602"/>
      <c r="X503" s="670" t="s">
        <v>163</v>
      </c>
      <c r="Y503" s="1305">
        <v>0.5</v>
      </c>
      <c r="Z503" s="1359"/>
      <c r="AA503" s="1220"/>
      <c r="AB503" s="1220"/>
      <c r="AC503" s="1220"/>
      <c r="AD503" s="1220"/>
      <c r="AE503" s="1306"/>
      <c r="AF503" s="391">
        <f>ROUND(ROUND(ROUND(G488+K500,0)*Q488,0)*Y503,0)</f>
        <v>141</v>
      </c>
      <c r="AG503" s="268"/>
    </row>
    <row r="504" spans="1:33" ht="17.100000000000001" customHeight="1">
      <c r="A504" s="243">
        <v>63</v>
      </c>
      <c r="B504" s="351" t="s">
        <v>16680</v>
      </c>
      <c r="C504" s="870" t="s">
        <v>16681</v>
      </c>
      <c r="D504" s="604"/>
      <c r="E504" s="604"/>
      <c r="F504" s="604"/>
      <c r="G504" s="1296"/>
      <c r="H504" s="605"/>
      <c r="I504" s="607"/>
      <c r="J504" s="1834"/>
      <c r="K504" s="748"/>
      <c r="L504" s="748"/>
      <c r="M504" s="1296"/>
      <c r="N504" s="1312"/>
      <c r="O504" s="1307"/>
      <c r="P504" s="1296"/>
      <c r="Q504" s="1297"/>
      <c r="R504" s="1844"/>
      <c r="S504" s="647"/>
      <c r="T504" s="807"/>
      <c r="U504" s="807"/>
      <c r="V504" s="807"/>
      <c r="W504" s="807"/>
      <c r="X504" s="1225"/>
      <c r="Y504" s="1306"/>
      <c r="Z504" s="1302" t="s">
        <v>4700</v>
      </c>
      <c r="AA504" s="1303" t="s">
        <v>163</v>
      </c>
      <c r="AB504" s="1304">
        <v>0.85</v>
      </c>
      <c r="AC504" s="1215"/>
      <c r="AD504" s="1215"/>
      <c r="AE504" s="1294"/>
      <c r="AF504" s="391">
        <f>ROUND(ROUND(ROUND(ROUND(G488+K500,0)*Q488,0)*Y503,0)*AB504,0)</f>
        <v>120</v>
      </c>
      <c r="AG504" s="268"/>
    </row>
    <row r="505" spans="1:33" ht="17.100000000000001" customHeight="1">
      <c r="A505" s="243">
        <v>63</v>
      </c>
      <c r="B505" s="351" t="s">
        <v>16682</v>
      </c>
      <c r="C505" s="870" t="s">
        <v>16683</v>
      </c>
      <c r="D505" s="604"/>
      <c r="E505" s="604"/>
      <c r="F505" s="604"/>
      <c r="G505" s="1296"/>
      <c r="H505" s="605"/>
      <c r="I505" s="607"/>
      <c r="J505" s="1834"/>
      <c r="K505" s="748"/>
      <c r="L505" s="748"/>
      <c r="M505" s="1296"/>
      <c r="N505" s="1312"/>
      <c r="O505" s="1307"/>
      <c r="P505" s="1296"/>
      <c r="Q505" s="1297"/>
      <c r="R505" s="641"/>
      <c r="S505" s="641"/>
      <c r="T505" s="602"/>
      <c r="U505" s="602"/>
      <c r="V505" s="602"/>
      <c r="W505" s="602"/>
      <c r="X505" s="670"/>
      <c r="Y505" s="1305"/>
      <c r="Z505" s="1358"/>
      <c r="AA505" s="1215"/>
      <c r="AB505" s="1294"/>
      <c r="AC505" s="1533" t="s">
        <v>167</v>
      </c>
      <c r="AD505" s="1250">
        <v>5</v>
      </c>
      <c r="AE505" s="1308" t="s">
        <v>168</v>
      </c>
      <c r="AF505" s="391">
        <f>ROUND(ROUND(ROUND(G488+K500,0)*Q488,0)-AD505,0)</f>
        <v>276</v>
      </c>
      <c r="AG505" s="268"/>
    </row>
    <row r="506" spans="1:33" ht="17.100000000000001" customHeight="1">
      <c r="A506" s="243">
        <v>63</v>
      </c>
      <c r="B506" s="351" t="s">
        <v>16684</v>
      </c>
      <c r="C506" s="870" t="s">
        <v>16685</v>
      </c>
      <c r="D506" s="604"/>
      <c r="E506" s="604"/>
      <c r="F506" s="604"/>
      <c r="G506" s="1296"/>
      <c r="H506" s="605"/>
      <c r="I506" s="607"/>
      <c r="J506" s="1834"/>
      <c r="K506" s="748"/>
      <c r="L506" s="748"/>
      <c r="M506" s="1296"/>
      <c r="N506" s="1312"/>
      <c r="O506" s="1307"/>
      <c r="P506" s="1296"/>
      <c r="Q506" s="1297"/>
      <c r="R506" s="1104"/>
      <c r="S506" s="1104"/>
      <c r="T506" s="807"/>
      <c r="U506" s="807"/>
      <c r="V506" s="807"/>
      <c r="W506" s="807"/>
      <c r="X506" s="1225"/>
      <c r="Y506" s="1306"/>
      <c r="Z506" s="1233" t="s">
        <v>4700</v>
      </c>
      <c r="AA506" s="670" t="s">
        <v>163</v>
      </c>
      <c r="AB506" s="1309">
        <v>0.85</v>
      </c>
      <c r="AC506" s="1834"/>
      <c r="AD506" s="1250"/>
      <c r="AE506" s="1308"/>
      <c r="AF506" s="391">
        <f>ROUND(ROUND(ROUND(ROUND(G488+K500,0)*Q488,0)*AB506,0)-AD505,0)</f>
        <v>234</v>
      </c>
      <c r="AG506" s="268"/>
    </row>
    <row r="507" spans="1:33" ht="17.100000000000001" customHeight="1">
      <c r="A507" s="243">
        <v>63</v>
      </c>
      <c r="B507" s="351" t="s">
        <v>16686</v>
      </c>
      <c r="C507" s="870" t="s">
        <v>16687</v>
      </c>
      <c r="D507" s="604"/>
      <c r="E507" s="604"/>
      <c r="F507" s="604"/>
      <c r="G507" s="1296"/>
      <c r="H507" s="605"/>
      <c r="I507" s="607"/>
      <c r="J507" s="646"/>
      <c r="K507" s="748"/>
      <c r="L507" s="748"/>
      <c r="M507" s="1296"/>
      <c r="N507" s="1312"/>
      <c r="O507" s="1307"/>
      <c r="P507" s="1296"/>
      <c r="Q507" s="1297"/>
      <c r="R507" s="1749" t="s">
        <v>11559</v>
      </c>
      <c r="S507" s="1106" t="s">
        <v>162</v>
      </c>
      <c r="T507" s="602"/>
      <c r="U507" s="602"/>
      <c r="V507" s="602"/>
      <c r="W507" s="602"/>
      <c r="X507" s="670" t="s">
        <v>163</v>
      </c>
      <c r="Y507" s="1305">
        <v>0.7</v>
      </c>
      <c r="Z507" s="1360"/>
      <c r="AA507" s="1226"/>
      <c r="AB507" s="1310"/>
      <c r="AC507" s="1834"/>
      <c r="AD507" s="1242"/>
      <c r="AE507" s="1291"/>
      <c r="AF507" s="391">
        <f>ROUND(ROUND(ROUND(ROUND(G488+K500,0)*Q488,0)*Y507,0)-AD505,0)</f>
        <v>192</v>
      </c>
      <c r="AG507" s="268"/>
    </row>
    <row r="508" spans="1:33" ht="17.100000000000001" customHeight="1">
      <c r="A508" s="243">
        <v>63</v>
      </c>
      <c r="B508" s="351" t="s">
        <v>16688</v>
      </c>
      <c r="C508" s="870" t="s">
        <v>16689</v>
      </c>
      <c r="D508" s="604"/>
      <c r="E508" s="604"/>
      <c r="F508" s="604"/>
      <c r="G508" s="1296"/>
      <c r="H508" s="605"/>
      <c r="I508" s="607"/>
      <c r="J508" s="646"/>
      <c r="K508" s="748"/>
      <c r="L508" s="748"/>
      <c r="M508" s="1296"/>
      <c r="N508" s="1312"/>
      <c r="O508" s="1307"/>
      <c r="P508" s="1296"/>
      <c r="Q508" s="1297"/>
      <c r="R508" s="1843"/>
      <c r="S508" s="647"/>
      <c r="T508" s="807"/>
      <c r="U508" s="807"/>
      <c r="V508" s="807"/>
      <c r="W508" s="807"/>
      <c r="X508" s="1225"/>
      <c r="Y508" s="1306"/>
      <c r="Z508" s="1302" t="s">
        <v>4700</v>
      </c>
      <c r="AA508" s="1303" t="s">
        <v>163</v>
      </c>
      <c r="AB508" s="1311">
        <v>0.85</v>
      </c>
      <c r="AC508" s="1834"/>
      <c r="AD508" s="1242"/>
      <c r="AE508" s="1291"/>
      <c r="AF508" s="391">
        <f>ROUND(ROUND(ROUND(ROUND(ROUND(G488+K500,0)*Q488,0)*Y507,0)*AB508,0)-AD505,0)</f>
        <v>162</v>
      </c>
      <c r="AG508" s="268"/>
    </row>
    <row r="509" spans="1:33" ht="17.100000000000001" customHeight="1">
      <c r="A509" s="243">
        <v>63</v>
      </c>
      <c r="B509" s="351" t="s">
        <v>16690</v>
      </c>
      <c r="C509" s="870" t="s">
        <v>16691</v>
      </c>
      <c r="D509" s="604"/>
      <c r="E509" s="604"/>
      <c r="F509" s="604"/>
      <c r="G509" s="1296"/>
      <c r="H509" s="605"/>
      <c r="I509" s="607"/>
      <c r="J509" s="646"/>
      <c r="K509" s="748"/>
      <c r="L509" s="748"/>
      <c r="M509" s="1296"/>
      <c r="N509" s="1312"/>
      <c r="O509" s="1307"/>
      <c r="P509" s="1296"/>
      <c r="Q509" s="1297"/>
      <c r="R509" s="1843"/>
      <c r="S509" s="641" t="s">
        <v>165</v>
      </c>
      <c r="T509" s="602"/>
      <c r="U509" s="602"/>
      <c r="V509" s="602"/>
      <c r="W509" s="602"/>
      <c r="X509" s="670" t="s">
        <v>163</v>
      </c>
      <c r="Y509" s="1305">
        <v>0.5</v>
      </c>
      <c r="Z509" s="1359"/>
      <c r="AA509" s="1220"/>
      <c r="AB509" s="1306"/>
      <c r="AC509" s="1834"/>
      <c r="AD509" s="1242"/>
      <c r="AE509" s="1291"/>
      <c r="AF509" s="391">
        <f>ROUND(ROUND(ROUND(ROUND(G488+K500,0)*Q488,0)*Y509,0)-AD505,0)</f>
        <v>136</v>
      </c>
      <c r="AG509" s="268"/>
    </row>
    <row r="510" spans="1:33" ht="17.100000000000001" customHeight="1">
      <c r="A510" s="243">
        <v>63</v>
      </c>
      <c r="B510" s="351" t="s">
        <v>16692</v>
      </c>
      <c r="C510" s="870" t="s">
        <v>16693</v>
      </c>
      <c r="D510" s="604"/>
      <c r="E510" s="604"/>
      <c r="F510" s="604"/>
      <c r="G510" s="1296"/>
      <c r="H510" s="605"/>
      <c r="I510" s="607"/>
      <c r="J510" s="647"/>
      <c r="K510" s="1104"/>
      <c r="L510" s="1104"/>
      <c r="M510" s="1331"/>
      <c r="N510" s="1312"/>
      <c r="O510" s="1333"/>
      <c r="P510" s="1329"/>
      <c r="Q510" s="1331"/>
      <c r="R510" s="1844"/>
      <c r="S510" s="1104"/>
      <c r="T510" s="807"/>
      <c r="U510" s="807"/>
      <c r="V510" s="807"/>
      <c r="W510" s="807"/>
      <c r="X510" s="1225"/>
      <c r="Y510" s="1306"/>
      <c r="Z510" s="1302" t="s">
        <v>4700</v>
      </c>
      <c r="AA510" s="1303" t="s">
        <v>163</v>
      </c>
      <c r="AB510" s="1311">
        <v>0.85</v>
      </c>
      <c r="AC510" s="1835"/>
      <c r="AD510" s="1220"/>
      <c r="AE510" s="1306"/>
      <c r="AF510" s="391">
        <f>ROUND(ROUND(ROUND(ROUND(ROUND(G488+K500,0)*Q488,0)*Y509,0)*AB510,0)-AD505,0)</f>
        <v>115</v>
      </c>
      <c r="AG510" s="268"/>
    </row>
    <row r="511" spans="1:33" ht="17.100000000000001" customHeight="1">
      <c r="A511" s="243">
        <v>63</v>
      </c>
      <c r="B511" s="351" t="s">
        <v>16694</v>
      </c>
      <c r="C511" s="870" t="s">
        <v>16695</v>
      </c>
      <c r="D511" s="646"/>
      <c r="E511" s="604"/>
      <c r="F511" s="604"/>
      <c r="G511" s="1296"/>
      <c r="H511" s="605"/>
      <c r="I511" s="607"/>
      <c r="J511" s="646"/>
      <c r="K511" s="748"/>
      <c r="L511" s="748"/>
      <c r="M511" s="1296"/>
      <c r="N511" s="1314"/>
      <c r="O511" s="1593" t="s">
        <v>9558</v>
      </c>
      <c r="P511" s="605"/>
      <c r="Q511" s="607"/>
      <c r="R511" s="670"/>
      <c r="S511" s="670"/>
      <c r="T511" s="602"/>
      <c r="U511" s="602"/>
      <c r="V511" s="602"/>
      <c r="W511" s="602"/>
      <c r="X511" s="670"/>
      <c r="Y511" s="1320"/>
      <c r="Z511" s="1358"/>
      <c r="AA511" s="1215"/>
      <c r="AB511" s="1215"/>
      <c r="AC511" s="1215"/>
      <c r="AD511" s="1215"/>
      <c r="AE511" s="1294"/>
      <c r="AF511" s="391">
        <f>ROUND(G488*Q512,0)</f>
        <v>198</v>
      </c>
      <c r="AG511" s="268"/>
    </row>
    <row r="512" spans="1:33" ht="17.100000000000001" customHeight="1">
      <c r="A512" s="243">
        <v>63</v>
      </c>
      <c r="B512" s="351" t="s">
        <v>16696</v>
      </c>
      <c r="C512" s="870" t="s">
        <v>16697</v>
      </c>
      <c r="D512" s="646"/>
      <c r="E512" s="604"/>
      <c r="F512" s="604"/>
      <c r="G512" s="1296"/>
      <c r="H512" s="605"/>
      <c r="I512" s="607"/>
      <c r="J512" s="646"/>
      <c r="K512" s="748"/>
      <c r="L512" s="748"/>
      <c r="M512" s="1296"/>
      <c r="N512" s="1102"/>
      <c r="O512" s="1834"/>
      <c r="P512" s="1250" t="s">
        <v>163</v>
      </c>
      <c r="Q512" s="1291">
        <v>0.5</v>
      </c>
      <c r="R512" s="1225"/>
      <c r="S512" s="1225"/>
      <c r="T512" s="807"/>
      <c r="U512" s="807"/>
      <c r="V512" s="807"/>
      <c r="W512" s="807"/>
      <c r="X512" s="1225"/>
      <c r="Y512" s="1322"/>
      <c r="Z512" s="1233" t="s">
        <v>4700</v>
      </c>
      <c r="AA512" s="670" t="s">
        <v>163</v>
      </c>
      <c r="AB512" s="1293">
        <v>0.85</v>
      </c>
      <c r="AC512" s="1215"/>
      <c r="AD512" s="1215"/>
      <c r="AE512" s="1294"/>
      <c r="AF512" s="391">
        <f>ROUND(ROUND(G488*Q512,0)*AB512,0)</f>
        <v>168</v>
      </c>
      <c r="AG512" s="268"/>
    </row>
    <row r="513" spans="1:33" ht="17.100000000000001" customHeight="1">
      <c r="A513" s="243">
        <v>63</v>
      </c>
      <c r="B513" s="351" t="s">
        <v>16698</v>
      </c>
      <c r="C513" s="870" t="s">
        <v>16699</v>
      </c>
      <c r="D513" s="604"/>
      <c r="E513" s="604"/>
      <c r="F513" s="637"/>
      <c r="G513" s="638"/>
      <c r="H513" s="638"/>
      <c r="I513" s="744"/>
      <c r="J513" s="646"/>
      <c r="K513" s="748"/>
      <c r="L513" s="748"/>
      <c r="M513" s="1296"/>
      <c r="N513" s="1312"/>
      <c r="O513" s="1834"/>
      <c r="P513" s="1296"/>
      <c r="Q513" s="1297"/>
      <c r="R513" s="1749" t="s">
        <v>11559</v>
      </c>
      <c r="S513" s="1106" t="s">
        <v>162</v>
      </c>
      <c r="T513" s="602"/>
      <c r="U513" s="602"/>
      <c r="V513" s="602"/>
      <c r="W513" s="602"/>
      <c r="X513" s="670" t="s">
        <v>163</v>
      </c>
      <c r="Y513" s="1305">
        <v>0.7</v>
      </c>
      <c r="Z513" s="1360"/>
      <c r="AA513" s="1226"/>
      <c r="AB513" s="1226"/>
      <c r="AC513" s="1226"/>
      <c r="AD513" s="1226"/>
      <c r="AE513" s="1310"/>
      <c r="AF513" s="391">
        <f>ROUND(ROUND(G488*Q512,0)*Y513,0)</f>
        <v>139</v>
      </c>
      <c r="AG513" s="268"/>
    </row>
    <row r="514" spans="1:33" ht="17.100000000000001" customHeight="1">
      <c r="A514" s="243">
        <v>63</v>
      </c>
      <c r="B514" s="351" t="s">
        <v>16700</v>
      </c>
      <c r="C514" s="870" t="s">
        <v>16701</v>
      </c>
      <c r="D514" s="604"/>
      <c r="E514" s="604"/>
      <c r="F514" s="637"/>
      <c r="G514" s="638"/>
      <c r="H514" s="638"/>
      <c r="I514" s="744"/>
      <c r="J514" s="646"/>
      <c r="K514" s="748"/>
      <c r="L514" s="748"/>
      <c r="M514" s="1296"/>
      <c r="N514" s="1312"/>
      <c r="O514" s="1834"/>
      <c r="P514" s="1296"/>
      <c r="Q514" s="1297"/>
      <c r="R514" s="1843"/>
      <c r="S514" s="647"/>
      <c r="T514" s="807"/>
      <c r="U514" s="807"/>
      <c r="V514" s="807"/>
      <c r="W514" s="807"/>
      <c r="X514" s="1225"/>
      <c r="Y514" s="1306"/>
      <c r="Z514" s="1302" t="s">
        <v>4700</v>
      </c>
      <c r="AA514" s="1303" t="s">
        <v>163</v>
      </c>
      <c r="AB514" s="1304">
        <v>0.85</v>
      </c>
      <c r="AC514" s="1215"/>
      <c r="AD514" s="1215"/>
      <c r="AE514" s="1294"/>
      <c r="AF514" s="391">
        <f>ROUND(ROUND(ROUND(G488*Q512,0)*Y513,0)*AB514,0)</f>
        <v>118</v>
      </c>
      <c r="AG514" s="268"/>
    </row>
    <row r="515" spans="1:33" ht="16.7" customHeight="1">
      <c r="A515" s="243">
        <v>63</v>
      </c>
      <c r="B515" s="351" t="s">
        <v>16702</v>
      </c>
      <c r="C515" s="870" t="s">
        <v>16703</v>
      </c>
      <c r="D515" s="604"/>
      <c r="E515" s="604"/>
      <c r="F515" s="637"/>
      <c r="G515" s="638"/>
      <c r="H515" s="638"/>
      <c r="I515" s="744"/>
      <c r="J515" s="646"/>
      <c r="K515" s="748"/>
      <c r="L515" s="748"/>
      <c r="M515" s="1296"/>
      <c r="N515" s="1312"/>
      <c r="O515" s="1834"/>
      <c r="P515" s="1296"/>
      <c r="Q515" s="1297"/>
      <c r="R515" s="1843"/>
      <c r="S515" s="1106" t="s">
        <v>165</v>
      </c>
      <c r="T515" s="602"/>
      <c r="U515" s="602"/>
      <c r="V515" s="602"/>
      <c r="W515" s="602"/>
      <c r="X515" s="670" t="s">
        <v>163</v>
      </c>
      <c r="Y515" s="1305">
        <v>0.5</v>
      </c>
      <c r="Z515" s="1359"/>
      <c r="AA515" s="1220"/>
      <c r="AB515" s="1220"/>
      <c r="AC515" s="1220"/>
      <c r="AD515" s="1220"/>
      <c r="AE515" s="1306"/>
      <c r="AF515" s="391">
        <f>ROUND(ROUND(G488*Q512,0)*Y515,0)</f>
        <v>99</v>
      </c>
      <c r="AG515" s="268"/>
    </row>
    <row r="516" spans="1:33" ht="16.7" customHeight="1">
      <c r="A516" s="243">
        <v>63</v>
      </c>
      <c r="B516" s="351" t="s">
        <v>16704</v>
      </c>
      <c r="C516" s="870" t="s">
        <v>16705</v>
      </c>
      <c r="D516" s="604"/>
      <c r="E516" s="604"/>
      <c r="F516" s="637"/>
      <c r="G516" s="638"/>
      <c r="H516" s="638"/>
      <c r="I516" s="744"/>
      <c r="J516" s="646"/>
      <c r="K516" s="748"/>
      <c r="L516" s="748"/>
      <c r="M516" s="1296"/>
      <c r="N516" s="1312"/>
      <c r="O516" s="1834"/>
      <c r="P516" s="1296"/>
      <c r="Q516" s="1297"/>
      <c r="R516" s="1844"/>
      <c r="S516" s="647"/>
      <c r="T516" s="807"/>
      <c r="U516" s="807"/>
      <c r="V516" s="807"/>
      <c r="W516" s="807"/>
      <c r="X516" s="1225"/>
      <c r="Y516" s="1306"/>
      <c r="Z516" s="1302" t="s">
        <v>4700</v>
      </c>
      <c r="AA516" s="1303" t="s">
        <v>163</v>
      </c>
      <c r="AB516" s="1304">
        <v>0.85</v>
      </c>
      <c r="AC516" s="1215"/>
      <c r="AD516" s="1215"/>
      <c r="AE516" s="1294"/>
      <c r="AF516" s="391">
        <f>ROUND(ROUND(ROUND(G488*Q512,0)*Y515,0)*AB516,0)</f>
        <v>84</v>
      </c>
      <c r="AG516" s="268"/>
    </row>
    <row r="517" spans="1:33" ht="17.100000000000001" customHeight="1">
      <c r="A517" s="243">
        <v>63</v>
      </c>
      <c r="B517" s="351" t="s">
        <v>16706</v>
      </c>
      <c r="C517" s="870" t="s">
        <v>16707</v>
      </c>
      <c r="D517" s="604"/>
      <c r="E517" s="604"/>
      <c r="F517" s="637"/>
      <c r="G517" s="638"/>
      <c r="H517" s="638"/>
      <c r="I517" s="744"/>
      <c r="J517" s="646"/>
      <c r="K517" s="748"/>
      <c r="L517" s="748"/>
      <c r="M517" s="1296"/>
      <c r="N517" s="1312"/>
      <c r="O517" s="1834"/>
      <c r="P517" s="1296"/>
      <c r="Q517" s="1297"/>
      <c r="R517" s="641"/>
      <c r="S517" s="641"/>
      <c r="T517" s="602"/>
      <c r="U517" s="602"/>
      <c r="V517" s="602"/>
      <c r="W517" s="602"/>
      <c r="X517" s="670"/>
      <c r="Y517" s="1305"/>
      <c r="Z517" s="1358"/>
      <c r="AA517" s="1215"/>
      <c r="AB517" s="1294"/>
      <c r="AC517" s="1533" t="s">
        <v>167</v>
      </c>
      <c r="AD517" s="1250">
        <v>5</v>
      </c>
      <c r="AE517" s="1308" t="s">
        <v>168</v>
      </c>
      <c r="AF517" s="391">
        <f>ROUND(ROUND(G488*Q512,0)-AD517,0)</f>
        <v>193</v>
      </c>
      <c r="AG517" s="268"/>
    </row>
    <row r="518" spans="1:33" ht="17.100000000000001" customHeight="1">
      <c r="A518" s="243">
        <v>63</v>
      </c>
      <c r="B518" s="351" t="s">
        <v>16708</v>
      </c>
      <c r="C518" s="870" t="s">
        <v>16709</v>
      </c>
      <c r="D518" s="604"/>
      <c r="E518" s="604"/>
      <c r="F518" s="637"/>
      <c r="G518" s="638"/>
      <c r="H518" s="638"/>
      <c r="I518" s="744"/>
      <c r="J518" s="646"/>
      <c r="K518" s="748"/>
      <c r="L518" s="748"/>
      <c r="M518" s="1296"/>
      <c r="N518" s="1312"/>
      <c r="O518" s="1307"/>
      <c r="P518" s="1296"/>
      <c r="Q518" s="1297"/>
      <c r="R518" s="1104"/>
      <c r="S518" s="1104"/>
      <c r="T518" s="807"/>
      <c r="U518" s="807"/>
      <c r="V518" s="807"/>
      <c r="W518" s="807"/>
      <c r="X518" s="1225"/>
      <c r="Y518" s="1306"/>
      <c r="Z518" s="1233" t="s">
        <v>4700</v>
      </c>
      <c r="AA518" s="670" t="s">
        <v>163</v>
      </c>
      <c r="AB518" s="1309">
        <v>0.85</v>
      </c>
      <c r="AC518" s="1834"/>
      <c r="AD518" s="1250"/>
      <c r="AE518" s="1308"/>
      <c r="AF518" s="391">
        <f>ROUND(ROUND(ROUND(G488*Q512,0)*AB518,0)-AD517,0)</f>
        <v>163</v>
      </c>
      <c r="AG518" s="268"/>
    </row>
    <row r="519" spans="1:33" ht="17.100000000000001" customHeight="1">
      <c r="A519" s="243">
        <v>63</v>
      </c>
      <c r="B519" s="351" t="s">
        <v>16710</v>
      </c>
      <c r="C519" s="870" t="s">
        <v>16711</v>
      </c>
      <c r="D519" s="604"/>
      <c r="E519" s="604"/>
      <c r="F519" s="637"/>
      <c r="G519" s="638"/>
      <c r="H519" s="638"/>
      <c r="I519" s="744"/>
      <c r="J519" s="646"/>
      <c r="K519" s="748"/>
      <c r="L519" s="748"/>
      <c r="M519" s="1296"/>
      <c r="N519" s="1312"/>
      <c r="O519" s="1307"/>
      <c r="P519" s="1296"/>
      <c r="Q519" s="1297"/>
      <c r="R519" s="1749" t="s">
        <v>11559</v>
      </c>
      <c r="S519" s="1106" t="s">
        <v>162</v>
      </c>
      <c r="T519" s="602"/>
      <c r="U519" s="602"/>
      <c r="V519" s="602"/>
      <c r="W519" s="602"/>
      <c r="X519" s="670" t="s">
        <v>163</v>
      </c>
      <c r="Y519" s="1305">
        <v>0.7</v>
      </c>
      <c r="Z519" s="1360"/>
      <c r="AA519" s="1226"/>
      <c r="AB519" s="1310"/>
      <c r="AC519" s="1834"/>
      <c r="AD519" s="1242"/>
      <c r="AE519" s="1291"/>
      <c r="AF519" s="391">
        <f>ROUND(ROUND(ROUND(G488*Q512,0)*Y519,0)-AD517,0)</f>
        <v>134</v>
      </c>
      <c r="AG519" s="268"/>
    </row>
    <row r="520" spans="1:33" ht="17.100000000000001" customHeight="1">
      <c r="A520" s="243">
        <v>63</v>
      </c>
      <c r="B520" s="351" t="s">
        <v>16712</v>
      </c>
      <c r="C520" s="870" t="s">
        <v>16713</v>
      </c>
      <c r="D520" s="604"/>
      <c r="E520" s="604"/>
      <c r="F520" s="637"/>
      <c r="G520" s="638"/>
      <c r="H520" s="638"/>
      <c r="I520" s="744"/>
      <c r="J520" s="646"/>
      <c r="K520" s="748"/>
      <c r="L520" s="748"/>
      <c r="M520" s="1296"/>
      <c r="N520" s="1312"/>
      <c r="O520" s="1307"/>
      <c r="P520" s="1296"/>
      <c r="Q520" s="1297"/>
      <c r="R520" s="1843"/>
      <c r="S520" s="647"/>
      <c r="T520" s="807"/>
      <c r="U520" s="807"/>
      <c r="V520" s="807"/>
      <c r="W520" s="807"/>
      <c r="X520" s="1225"/>
      <c r="Y520" s="1306"/>
      <c r="Z520" s="1302" t="s">
        <v>4700</v>
      </c>
      <c r="AA520" s="1303" t="s">
        <v>163</v>
      </c>
      <c r="AB520" s="1311">
        <v>0.85</v>
      </c>
      <c r="AC520" s="1834"/>
      <c r="AD520" s="1242"/>
      <c r="AE520" s="1291"/>
      <c r="AF520" s="391">
        <f>ROUND(ROUND(ROUND(ROUND(G488*Q512,0)*Y519,0)*AB520,0)-AD517,0)</f>
        <v>113</v>
      </c>
      <c r="AG520" s="268"/>
    </row>
    <row r="521" spans="1:33" ht="17.100000000000001" customHeight="1">
      <c r="A521" s="243">
        <v>63</v>
      </c>
      <c r="B521" s="351" t="s">
        <v>16714</v>
      </c>
      <c r="C521" s="870" t="s">
        <v>16715</v>
      </c>
      <c r="D521" s="604"/>
      <c r="E521" s="604"/>
      <c r="F521" s="637"/>
      <c r="G521" s="638"/>
      <c r="H521" s="638"/>
      <c r="I521" s="744"/>
      <c r="J521" s="646"/>
      <c r="K521" s="748"/>
      <c r="L521" s="748"/>
      <c r="M521" s="1296"/>
      <c r="N521" s="1312"/>
      <c r="O521" s="1307"/>
      <c r="P521" s="1296"/>
      <c r="Q521" s="1297"/>
      <c r="R521" s="1843"/>
      <c r="S521" s="641" t="s">
        <v>165</v>
      </c>
      <c r="T521" s="602"/>
      <c r="U521" s="602"/>
      <c r="V521" s="602"/>
      <c r="W521" s="602"/>
      <c r="X521" s="670" t="s">
        <v>163</v>
      </c>
      <c r="Y521" s="1305">
        <v>0.5</v>
      </c>
      <c r="Z521" s="1359"/>
      <c r="AA521" s="1220"/>
      <c r="AB521" s="1306"/>
      <c r="AC521" s="1834"/>
      <c r="AD521" s="1242"/>
      <c r="AE521" s="1291"/>
      <c r="AF521" s="391">
        <f>ROUND(ROUND(ROUND(G488*Q512,0)*Y521,0)-AD517,0)</f>
        <v>94</v>
      </c>
      <c r="AG521" s="268"/>
    </row>
    <row r="522" spans="1:33" ht="17.100000000000001" customHeight="1">
      <c r="A522" s="243">
        <v>63</v>
      </c>
      <c r="B522" s="351" t="s">
        <v>16716</v>
      </c>
      <c r="C522" s="870" t="s">
        <v>16717</v>
      </c>
      <c r="D522" s="604"/>
      <c r="E522" s="604"/>
      <c r="F522" s="637"/>
      <c r="G522" s="638"/>
      <c r="H522" s="638"/>
      <c r="I522" s="744"/>
      <c r="J522" s="646"/>
      <c r="K522" s="748"/>
      <c r="L522" s="748"/>
      <c r="M522" s="1296"/>
      <c r="N522" s="1312"/>
      <c r="O522" s="1307"/>
      <c r="P522" s="1296"/>
      <c r="Q522" s="1297"/>
      <c r="R522" s="1844"/>
      <c r="S522" s="1104"/>
      <c r="T522" s="807"/>
      <c r="U522" s="807"/>
      <c r="V522" s="807"/>
      <c r="W522" s="807"/>
      <c r="X522" s="1225"/>
      <c r="Y522" s="1306"/>
      <c r="Z522" s="1302" t="s">
        <v>4700</v>
      </c>
      <c r="AA522" s="1303" t="s">
        <v>163</v>
      </c>
      <c r="AB522" s="1311">
        <v>0.85</v>
      </c>
      <c r="AC522" s="1835"/>
      <c r="AD522" s="1220"/>
      <c r="AE522" s="1306"/>
      <c r="AF522" s="391">
        <f>ROUND(ROUND(ROUND(ROUND(G488*Q512,0)*Y521,0)*AB522,0)-AD517,0)</f>
        <v>79</v>
      </c>
      <c r="AG522" s="268"/>
    </row>
    <row r="523" spans="1:33" ht="17.100000000000001" customHeight="1">
      <c r="A523" s="243">
        <v>63</v>
      </c>
      <c r="B523" s="351" t="s">
        <v>16718</v>
      </c>
      <c r="C523" s="870" t="s">
        <v>16719</v>
      </c>
      <c r="D523" s="604"/>
      <c r="E523" s="604"/>
      <c r="F523" s="604"/>
      <c r="G523" s="1296"/>
      <c r="H523" s="605"/>
      <c r="I523" s="607"/>
      <c r="J523" s="1593" t="s">
        <v>5845</v>
      </c>
      <c r="K523" s="602"/>
      <c r="L523" s="1319"/>
      <c r="M523" s="602"/>
      <c r="N523" s="1102"/>
      <c r="O523" s="604"/>
      <c r="P523" s="605"/>
      <c r="Q523" s="607"/>
      <c r="R523" s="670"/>
      <c r="S523" s="670"/>
      <c r="T523" s="602"/>
      <c r="U523" s="602"/>
      <c r="V523" s="602"/>
      <c r="W523" s="602"/>
      <c r="X523" s="670"/>
      <c r="Y523" s="1320"/>
      <c r="Z523" s="1358"/>
      <c r="AA523" s="1215"/>
      <c r="AB523" s="1215"/>
      <c r="AC523" s="1215"/>
      <c r="AD523" s="1215"/>
      <c r="AE523" s="1294"/>
      <c r="AF523" s="391">
        <f>ROUND(ROUND(G488+K524,0)*Q512,0)</f>
        <v>201</v>
      </c>
      <c r="AG523" s="268"/>
    </row>
    <row r="524" spans="1:33" ht="17.100000000000001" customHeight="1">
      <c r="A524" s="243">
        <v>63</v>
      </c>
      <c r="B524" s="351" t="s">
        <v>16720</v>
      </c>
      <c r="C524" s="870" t="s">
        <v>16721</v>
      </c>
      <c r="D524" s="604"/>
      <c r="E524" s="604"/>
      <c r="F524" s="604"/>
      <c r="G524" s="1328"/>
      <c r="H524" s="605"/>
      <c r="I524" s="607"/>
      <c r="J524" s="1834"/>
      <c r="K524" s="605">
        <v>6</v>
      </c>
      <c r="L524" s="1321" t="s">
        <v>16</v>
      </c>
      <c r="M524" s="605"/>
      <c r="N524" s="1102"/>
      <c r="O524" s="604"/>
      <c r="P524" s="605"/>
      <c r="Q524" s="607"/>
      <c r="R524" s="1225"/>
      <c r="S524" s="1225"/>
      <c r="T524" s="807"/>
      <c r="U524" s="807"/>
      <c r="V524" s="807"/>
      <c r="W524" s="807"/>
      <c r="X524" s="1225"/>
      <c r="Y524" s="1322"/>
      <c r="Z524" s="1233" t="s">
        <v>4700</v>
      </c>
      <c r="AA524" s="670" t="s">
        <v>163</v>
      </c>
      <c r="AB524" s="1293">
        <v>0.85</v>
      </c>
      <c r="AC524" s="1215"/>
      <c r="AD524" s="1215"/>
      <c r="AE524" s="1294"/>
      <c r="AF524" s="391">
        <f>ROUND(ROUND(ROUND(G488+K524,0)*Q512,0)*AB524,0)</f>
        <v>171</v>
      </c>
      <c r="AG524" s="268"/>
    </row>
    <row r="525" spans="1:33" ht="17.100000000000001" customHeight="1">
      <c r="A525" s="243">
        <v>63</v>
      </c>
      <c r="B525" s="351" t="s">
        <v>16722</v>
      </c>
      <c r="C525" s="870" t="s">
        <v>16723</v>
      </c>
      <c r="D525" s="604"/>
      <c r="E525" s="604"/>
      <c r="F525" s="604"/>
      <c r="G525" s="1296"/>
      <c r="H525" s="605"/>
      <c r="I525" s="607"/>
      <c r="J525" s="1834"/>
      <c r="K525" s="748"/>
      <c r="L525" s="748"/>
      <c r="M525" s="1296"/>
      <c r="N525" s="1312"/>
      <c r="O525" s="1307"/>
      <c r="P525" s="1296"/>
      <c r="Q525" s="1297"/>
      <c r="R525" s="1749" t="s">
        <v>11559</v>
      </c>
      <c r="S525" s="1106" t="s">
        <v>162</v>
      </c>
      <c r="T525" s="602"/>
      <c r="U525" s="602"/>
      <c r="V525" s="602"/>
      <c r="W525" s="602"/>
      <c r="X525" s="670" t="s">
        <v>163</v>
      </c>
      <c r="Y525" s="1305">
        <v>0.7</v>
      </c>
      <c r="Z525" s="1360"/>
      <c r="AA525" s="1226"/>
      <c r="AB525" s="1226"/>
      <c r="AC525" s="1226"/>
      <c r="AD525" s="1226"/>
      <c r="AE525" s="1310"/>
      <c r="AF525" s="391">
        <f>ROUND(ROUND(ROUND(G488+K524,0)*Q512,0)*Y525,0)</f>
        <v>141</v>
      </c>
      <c r="AG525" s="268"/>
    </row>
    <row r="526" spans="1:33" ht="17.100000000000001" customHeight="1">
      <c r="A526" s="243">
        <v>63</v>
      </c>
      <c r="B526" s="351" t="s">
        <v>16724</v>
      </c>
      <c r="C526" s="870" t="s">
        <v>16725</v>
      </c>
      <c r="D526" s="604"/>
      <c r="E526" s="604"/>
      <c r="F526" s="604"/>
      <c r="G526" s="1296"/>
      <c r="H526" s="605"/>
      <c r="I526" s="607"/>
      <c r="J526" s="1834"/>
      <c r="K526" s="748"/>
      <c r="L526" s="748"/>
      <c r="M526" s="1296"/>
      <c r="N526" s="1312"/>
      <c r="O526" s="1307"/>
      <c r="P526" s="1296"/>
      <c r="Q526" s="1297"/>
      <c r="R526" s="1843"/>
      <c r="S526" s="647"/>
      <c r="T526" s="807"/>
      <c r="U526" s="807"/>
      <c r="V526" s="807"/>
      <c r="W526" s="807"/>
      <c r="X526" s="1225"/>
      <c r="Y526" s="1306"/>
      <c r="Z526" s="1302" t="s">
        <v>4700</v>
      </c>
      <c r="AA526" s="1303" t="s">
        <v>163</v>
      </c>
      <c r="AB526" s="1304">
        <v>0.85</v>
      </c>
      <c r="AC526" s="1215"/>
      <c r="AD526" s="1215"/>
      <c r="AE526" s="1294"/>
      <c r="AF526" s="391">
        <f>ROUND(ROUND(ROUND(ROUND(G488+K524,0)*Q512,0)*Y525,0)*AB526,0)</f>
        <v>120</v>
      </c>
      <c r="AG526" s="268"/>
    </row>
    <row r="527" spans="1:33" ht="17.100000000000001" customHeight="1">
      <c r="A527" s="243">
        <v>63</v>
      </c>
      <c r="B527" s="351" t="s">
        <v>16726</v>
      </c>
      <c r="C527" s="870" t="s">
        <v>16727</v>
      </c>
      <c r="D527" s="604"/>
      <c r="E527" s="604"/>
      <c r="F527" s="604"/>
      <c r="G527" s="1296"/>
      <c r="H527" s="605"/>
      <c r="I527" s="607"/>
      <c r="J527" s="1834"/>
      <c r="K527" s="748"/>
      <c r="L527" s="748"/>
      <c r="M527" s="1296"/>
      <c r="N527" s="1312"/>
      <c r="O527" s="1307"/>
      <c r="P527" s="1296"/>
      <c r="Q527" s="1297"/>
      <c r="R527" s="1843"/>
      <c r="S527" s="1106" t="s">
        <v>165</v>
      </c>
      <c r="T527" s="602"/>
      <c r="U527" s="602"/>
      <c r="V527" s="602"/>
      <c r="W527" s="602"/>
      <c r="X527" s="670" t="s">
        <v>163</v>
      </c>
      <c r="Y527" s="1305">
        <v>0.5</v>
      </c>
      <c r="Z527" s="1359"/>
      <c r="AA527" s="1220"/>
      <c r="AB527" s="1220"/>
      <c r="AC527" s="1220"/>
      <c r="AD527" s="1220"/>
      <c r="AE527" s="1306"/>
      <c r="AF527" s="391">
        <f>ROUND(ROUND(ROUND(G488+K524,0)*Q512,0)*Y527,0)</f>
        <v>101</v>
      </c>
      <c r="AG527" s="268"/>
    </row>
    <row r="528" spans="1:33" ht="17.100000000000001" customHeight="1">
      <c r="A528" s="243">
        <v>63</v>
      </c>
      <c r="B528" s="351" t="s">
        <v>16728</v>
      </c>
      <c r="C528" s="870" t="s">
        <v>16729</v>
      </c>
      <c r="D528" s="604"/>
      <c r="E528" s="604"/>
      <c r="F528" s="604"/>
      <c r="G528" s="1296"/>
      <c r="H528" s="605"/>
      <c r="I528" s="607"/>
      <c r="J528" s="1834"/>
      <c r="K528" s="748"/>
      <c r="L528" s="748"/>
      <c r="M528" s="1296"/>
      <c r="N528" s="1312"/>
      <c r="O528" s="1307"/>
      <c r="P528" s="1296"/>
      <c r="Q528" s="1297"/>
      <c r="R528" s="1844"/>
      <c r="S528" s="647"/>
      <c r="T528" s="807"/>
      <c r="U528" s="807"/>
      <c r="V528" s="807"/>
      <c r="W528" s="807"/>
      <c r="X528" s="1225"/>
      <c r="Y528" s="1306"/>
      <c r="Z528" s="1302" t="s">
        <v>4700</v>
      </c>
      <c r="AA528" s="1303" t="s">
        <v>163</v>
      </c>
      <c r="AB528" s="1304">
        <v>0.85</v>
      </c>
      <c r="AC528" s="1215"/>
      <c r="AD528" s="1215"/>
      <c r="AE528" s="1294"/>
      <c r="AF528" s="391">
        <f>ROUND(ROUND(ROUND(ROUND(G488+K524,0)*Q512,0)*Y527,0)*AB528,0)</f>
        <v>86</v>
      </c>
      <c r="AG528" s="268"/>
    </row>
    <row r="529" spans="1:33" ht="17.100000000000001" customHeight="1">
      <c r="A529" s="243">
        <v>63</v>
      </c>
      <c r="B529" s="351" t="s">
        <v>16730</v>
      </c>
      <c r="C529" s="870" t="s">
        <v>16731</v>
      </c>
      <c r="D529" s="604"/>
      <c r="E529" s="604"/>
      <c r="F529" s="604"/>
      <c r="G529" s="1296"/>
      <c r="H529" s="605"/>
      <c r="I529" s="607"/>
      <c r="J529" s="1834"/>
      <c r="K529" s="748"/>
      <c r="L529" s="748"/>
      <c r="M529" s="1296"/>
      <c r="N529" s="1312"/>
      <c r="O529" s="1307"/>
      <c r="P529" s="1296"/>
      <c r="Q529" s="1297"/>
      <c r="R529" s="641"/>
      <c r="S529" s="641"/>
      <c r="T529" s="602"/>
      <c r="U529" s="602"/>
      <c r="V529" s="602"/>
      <c r="W529" s="602"/>
      <c r="X529" s="670"/>
      <c r="Y529" s="1305"/>
      <c r="Z529" s="1358"/>
      <c r="AA529" s="1215"/>
      <c r="AB529" s="1294"/>
      <c r="AC529" s="1533" t="s">
        <v>167</v>
      </c>
      <c r="AD529" s="1250">
        <v>5</v>
      </c>
      <c r="AE529" s="1308" t="s">
        <v>168</v>
      </c>
      <c r="AF529" s="391">
        <f>ROUND(ROUND(ROUND(G488+K524,0)*Q512,0)-AD529,0)</f>
        <v>196</v>
      </c>
      <c r="AG529" s="268"/>
    </row>
    <row r="530" spans="1:33" ht="17.100000000000001" customHeight="1">
      <c r="A530" s="243">
        <v>63</v>
      </c>
      <c r="B530" s="351" t="s">
        <v>16732</v>
      </c>
      <c r="C530" s="870" t="s">
        <v>16733</v>
      </c>
      <c r="D530" s="604"/>
      <c r="E530" s="604"/>
      <c r="F530" s="604"/>
      <c r="G530" s="1296"/>
      <c r="H530" s="605"/>
      <c r="I530" s="607"/>
      <c r="J530" s="646"/>
      <c r="K530" s="748"/>
      <c r="L530" s="748"/>
      <c r="M530" s="1296"/>
      <c r="N530" s="1312"/>
      <c r="O530" s="1307"/>
      <c r="P530" s="1296"/>
      <c r="Q530" s="1297"/>
      <c r="R530" s="1104"/>
      <c r="S530" s="1104"/>
      <c r="T530" s="807"/>
      <c r="U530" s="807"/>
      <c r="V530" s="807"/>
      <c r="W530" s="807"/>
      <c r="X530" s="1225"/>
      <c r="Y530" s="1306"/>
      <c r="Z530" s="1233" t="s">
        <v>4700</v>
      </c>
      <c r="AA530" s="670" t="s">
        <v>163</v>
      </c>
      <c r="AB530" s="1309">
        <v>0.85</v>
      </c>
      <c r="AC530" s="1834"/>
      <c r="AD530" s="1250"/>
      <c r="AE530" s="1308"/>
      <c r="AF530" s="391">
        <f>ROUND(ROUND(ROUND(ROUND(G488+K524,0)*Q512,0)*AB530,0)-AD529,0)</f>
        <v>166</v>
      </c>
      <c r="AG530" s="268"/>
    </row>
    <row r="531" spans="1:33" ht="17.100000000000001" customHeight="1">
      <c r="A531" s="243">
        <v>63</v>
      </c>
      <c r="B531" s="351" t="s">
        <v>16734</v>
      </c>
      <c r="C531" s="870" t="s">
        <v>16735</v>
      </c>
      <c r="D531" s="604"/>
      <c r="E531" s="604"/>
      <c r="F531" s="604"/>
      <c r="G531" s="1296"/>
      <c r="H531" s="605"/>
      <c r="I531" s="607"/>
      <c r="J531" s="646"/>
      <c r="K531" s="748"/>
      <c r="L531" s="748"/>
      <c r="M531" s="1296"/>
      <c r="N531" s="1312"/>
      <c r="O531" s="1307"/>
      <c r="P531" s="1296"/>
      <c r="Q531" s="1297"/>
      <c r="R531" s="1749" t="s">
        <v>11559</v>
      </c>
      <c r="S531" s="1106" t="s">
        <v>162</v>
      </c>
      <c r="T531" s="602"/>
      <c r="U531" s="602"/>
      <c r="V531" s="602"/>
      <c r="W531" s="602"/>
      <c r="X531" s="670" t="s">
        <v>163</v>
      </c>
      <c r="Y531" s="1305">
        <v>0.7</v>
      </c>
      <c r="Z531" s="1360"/>
      <c r="AA531" s="1226"/>
      <c r="AB531" s="1310"/>
      <c r="AC531" s="1834"/>
      <c r="AD531" s="1242"/>
      <c r="AE531" s="1291"/>
      <c r="AF531" s="391">
        <f>ROUND(ROUND(ROUND(ROUND(G488+K524,0)*Q512,0)*Y531,0)-AD529,0)</f>
        <v>136</v>
      </c>
      <c r="AG531" s="268"/>
    </row>
    <row r="532" spans="1:33" ht="17.100000000000001" customHeight="1">
      <c r="A532" s="243">
        <v>63</v>
      </c>
      <c r="B532" s="351" t="s">
        <v>16736</v>
      </c>
      <c r="C532" s="870" t="s">
        <v>16737</v>
      </c>
      <c r="D532" s="604"/>
      <c r="E532" s="604"/>
      <c r="F532" s="604"/>
      <c r="G532" s="1296"/>
      <c r="H532" s="605"/>
      <c r="I532" s="607"/>
      <c r="J532" s="646"/>
      <c r="K532" s="748"/>
      <c r="L532" s="748"/>
      <c r="M532" s="1296"/>
      <c r="N532" s="1312"/>
      <c r="O532" s="1307"/>
      <c r="P532" s="1296"/>
      <c r="Q532" s="1297"/>
      <c r="R532" s="1843"/>
      <c r="S532" s="647"/>
      <c r="T532" s="807"/>
      <c r="U532" s="807"/>
      <c r="V532" s="807"/>
      <c r="W532" s="807"/>
      <c r="X532" s="1225"/>
      <c r="Y532" s="1306"/>
      <c r="Z532" s="1302" t="s">
        <v>4700</v>
      </c>
      <c r="AA532" s="1303" t="s">
        <v>163</v>
      </c>
      <c r="AB532" s="1311">
        <v>0.85</v>
      </c>
      <c r="AC532" s="1834"/>
      <c r="AD532" s="1242"/>
      <c r="AE532" s="1291"/>
      <c r="AF532" s="391">
        <f>ROUND(ROUND(ROUND(ROUND(ROUND(G488+K524,0)*Q512,0)*Y531,0)*AB532,0)-AD529,0)</f>
        <v>115</v>
      </c>
      <c r="AG532" s="268"/>
    </row>
    <row r="533" spans="1:33" ht="17.100000000000001" customHeight="1">
      <c r="A533" s="243">
        <v>63</v>
      </c>
      <c r="B533" s="351" t="s">
        <v>16738</v>
      </c>
      <c r="C533" s="870" t="s">
        <v>16739</v>
      </c>
      <c r="D533" s="604"/>
      <c r="E533" s="604"/>
      <c r="F533" s="604"/>
      <c r="G533" s="1296"/>
      <c r="H533" s="605"/>
      <c r="I533" s="607"/>
      <c r="J533" s="646"/>
      <c r="K533" s="748"/>
      <c r="L533" s="748"/>
      <c r="M533" s="1296"/>
      <c r="N533" s="1312"/>
      <c r="O533" s="1307"/>
      <c r="P533" s="1296"/>
      <c r="Q533" s="1297"/>
      <c r="R533" s="1843"/>
      <c r="S533" s="641" t="s">
        <v>165</v>
      </c>
      <c r="T533" s="602"/>
      <c r="U533" s="602"/>
      <c r="V533" s="602"/>
      <c r="W533" s="602"/>
      <c r="X533" s="670" t="s">
        <v>163</v>
      </c>
      <c r="Y533" s="1305">
        <v>0.5</v>
      </c>
      <c r="Z533" s="1359"/>
      <c r="AA533" s="1220"/>
      <c r="AB533" s="1306"/>
      <c r="AC533" s="1834"/>
      <c r="AD533" s="1242"/>
      <c r="AE533" s="1291"/>
      <c r="AF533" s="391">
        <f>ROUND(ROUND(ROUND(ROUND(G488+K524,0)*Q512,0)*Y533,0)-AD529,0)</f>
        <v>96</v>
      </c>
      <c r="AG533" s="268"/>
    </row>
    <row r="534" spans="1:33" ht="17.100000000000001" customHeight="1">
      <c r="A534" s="243">
        <v>63</v>
      </c>
      <c r="B534" s="351" t="s">
        <v>16740</v>
      </c>
      <c r="C534" s="870" t="s">
        <v>16741</v>
      </c>
      <c r="D534" s="604"/>
      <c r="E534" s="604"/>
      <c r="F534" s="604"/>
      <c r="G534" s="1296"/>
      <c r="H534" s="605"/>
      <c r="I534" s="607"/>
      <c r="J534" s="646"/>
      <c r="K534" s="748"/>
      <c r="L534" s="748"/>
      <c r="M534" s="1296"/>
      <c r="N534" s="1332"/>
      <c r="O534" s="1333"/>
      <c r="P534" s="1329"/>
      <c r="Q534" s="1331"/>
      <c r="R534" s="1844"/>
      <c r="S534" s="1104"/>
      <c r="T534" s="807"/>
      <c r="U534" s="807"/>
      <c r="V534" s="807"/>
      <c r="W534" s="807"/>
      <c r="X534" s="1225"/>
      <c r="Y534" s="1306"/>
      <c r="Z534" s="1302" t="s">
        <v>4700</v>
      </c>
      <c r="AA534" s="1303" t="s">
        <v>163</v>
      </c>
      <c r="AB534" s="1311">
        <v>0.85</v>
      </c>
      <c r="AC534" s="1835"/>
      <c r="AD534" s="1220"/>
      <c r="AE534" s="1306"/>
      <c r="AF534" s="391">
        <f>ROUND(ROUND(ROUND(ROUND(ROUND(G488+K524,0)*Q512,0)*Y533,0)*AB534,0)-AD529,0)</f>
        <v>81</v>
      </c>
      <c r="AG534" s="268"/>
    </row>
    <row r="535" spans="1:33" ht="16.7" customHeight="1">
      <c r="A535" s="243">
        <v>63</v>
      </c>
      <c r="B535" s="351" t="s">
        <v>16742</v>
      </c>
      <c r="C535" s="870" t="s">
        <v>16743</v>
      </c>
      <c r="D535" s="604"/>
      <c r="E535" s="604"/>
      <c r="F535" s="1580" t="s">
        <v>11607</v>
      </c>
      <c r="G535" s="633"/>
      <c r="H535" s="633"/>
      <c r="I535" s="1095"/>
      <c r="J535" s="601"/>
      <c r="K535" s="602"/>
      <c r="L535" s="1319"/>
      <c r="M535" s="602"/>
      <c r="N535" s="1606" t="s">
        <v>9631</v>
      </c>
      <c r="O535" s="1593" t="s">
        <v>9632</v>
      </c>
      <c r="P535" s="602"/>
      <c r="Q535" s="1286"/>
      <c r="R535" s="670"/>
      <c r="S535" s="670"/>
      <c r="T535" s="602"/>
      <c r="U535" s="602"/>
      <c r="V535" s="602"/>
      <c r="W535" s="602"/>
      <c r="X535" s="670"/>
      <c r="Y535" s="1320"/>
      <c r="Z535" s="1358"/>
      <c r="AA535" s="1215"/>
      <c r="AB535" s="1215"/>
      <c r="AC535" s="1215"/>
      <c r="AD535" s="1215"/>
      <c r="AE535" s="1294"/>
      <c r="AF535" s="391">
        <f>ROUND(G536*Q536,0)</f>
        <v>208</v>
      </c>
      <c r="AG535" s="268"/>
    </row>
    <row r="536" spans="1:33" ht="16.7" customHeight="1">
      <c r="A536" s="243">
        <v>63</v>
      </c>
      <c r="B536" s="351" t="s">
        <v>16744</v>
      </c>
      <c r="C536" s="870" t="s">
        <v>16745</v>
      </c>
      <c r="D536" s="604"/>
      <c r="E536" s="604"/>
      <c r="F536" s="1845"/>
      <c r="G536" s="1328">
        <v>297</v>
      </c>
      <c r="H536" s="605" t="s">
        <v>18</v>
      </c>
      <c r="I536" s="744"/>
      <c r="J536" s="604"/>
      <c r="K536" s="605"/>
      <c r="L536" s="1321"/>
      <c r="M536" s="605"/>
      <c r="N536" s="1837"/>
      <c r="O536" s="1834"/>
      <c r="P536" s="1250" t="s">
        <v>163</v>
      </c>
      <c r="Q536" s="1291">
        <v>0.7</v>
      </c>
      <c r="R536" s="1225"/>
      <c r="S536" s="1225"/>
      <c r="T536" s="807"/>
      <c r="U536" s="807"/>
      <c r="V536" s="807"/>
      <c r="W536" s="807"/>
      <c r="X536" s="1225"/>
      <c r="Y536" s="1322"/>
      <c r="Z536" s="1233" t="s">
        <v>4700</v>
      </c>
      <c r="AA536" s="670" t="s">
        <v>163</v>
      </c>
      <c r="AB536" s="1293">
        <v>0.85</v>
      </c>
      <c r="AC536" s="1215"/>
      <c r="AD536" s="1215"/>
      <c r="AE536" s="1294"/>
      <c r="AF536" s="391">
        <f>ROUND(ROUND(G536*Q536,0)*AB536,0)</f>
        <v>177</v>
      </c>
      <c r="AG536" s="268"/>
    </row>
    <row r="537" spans="1:33" ht="17.100000000000001" customHeight="1">
      <c r="A537" s="243">
        <v>63</v>
      </c>
      <c r="B537" s="351" t="s">
        <v>16746</v>
      </c>
      <c r="C537" s="870" t="s">
        <v>16747</v>
      </c>
      <c r="D537" s="604"/>
      <c r="E537" s="604"/>
      <c r="F537" s="1845"/>
      <c r="G537" s="638"/>
      <c r="H537" s="638"/>
      <c r="I537" s="744"/>
      <c r="J537" s="646"/>
      <c r="K537" s="748"/>
      <c r="L537" s="748"/>
      <c r="M537" s="1296"/>
      <c r="N537" s="1837"/>
      <c r="O537" s="1834"/>
      <c r="P537" s="1296"/>
      <c r="Q537" s="1297"/>
      <c r="R537" s="1749" t="s">
        <v>11559</v>
      </c>
      <c r="S537" s="1106" t="s">
        <v>162</v>
      </c>
      <c r="T537" s="602"/>
      <c r="U537" s="602"/>
      <c r="V537" s="602"/>
      <c r="W537" s="602"/>
      <c r="X537" s="670" t="s">
        <v>163</v>
      </c>
      <c r="Y537" s="1305">
        <v>0.7</v>
      </c>
      <c r="Z537" s="1360"/>
      <c r="AA537" s="1226"/>
      <c r="AB537" s="1226"/>
      <c r="AC537" s="1226"/>
      <c r="AD537" s="1226"/>
      <c r="AE537" s="1310"/>
      <c r="AF537" s="391">
        <f>ROUND(ROUND(G536*Q536,0)*Y537,0)</f>
        <v>146</v>
      </c>
      <c r="AG537" s="268"/>
    </row>
    <row r="538" spans="1:33" ht="17.100000000000001" customHeight="1">
      <c r="A538" s="243">
        <v>63</v>
      </c>
      <c r="B538" s="351" t="s">
        <v>16748</v>
      </c>
      <c r="C538" s="870" t="s">
        <v>16749</v>
      </c>
      <c r="D538" s="604"/>
      <c r="E538" s="604"/>
      <c r="F538" s="1845"/>
      <c r="G538" s="638"/>
      <c r="H538" s="638"/>
      <c r="I538" s="744"/>
      <c r="J538" s="646"/>
      <c r="K538" s="748"/>
      <c r="L538" s="748"/>
      <c r="M538" s="1296"/>
      <c r="N538" s="1837"/>
      <c r="O538" s="1834"/>
      <c r="P538" s="1296"/>
      <c r="Q538" s="1297"/>
      <c r="R538" s="1843"/>
      <c r="S538" s="647"/>
      <c r="T538" s="807"/>
      <c r="U538" s="807"/>
      <c r="V538" s="807"/>
      <c r="W538" s="807"/>
      <c r="X538" s="1225"/>
      <c r="Y538" s="1306"/>
      <c r="Z538" s="1302" t="s">
        <v>4700</v>
      </c>
      <c r="AA538" s="1303" t="s">
        <v>163</v>
      </c>
      <c r="AB538" s="1304">
        <v>0.85</v>
      </c>
      <c r="AC538" s="1215"/>
      <c r="AD538" s="1215"/>
      <c r="AE538" s="1294"/>
      <c r="AF538" s="391">
        <f>ROUND(ROUND(ROUND(G536*Q536,0)*Y537,0)*AB538,0)</f>
        <v>124</v>
      </c>
      <c r="AG538" s="268"/>
    </row>
    <row r="539" spans="1:33" ht="17.100000000000001" customHeight="1">
      <c r="A539" s="243">
        <v>63</v>
      </c>
      <c r="B539" s="351" t="s">
        <v>16750</v>
      </c>
      <c r="C539" s="870" t="s">
        <v>16751</v>
      </c>
      <c r="D539" s="604"/>
      <c r="E539" s="604"/>
      <c r="F539" s="1845"/>
      <c r="G539" s="638"/>
      <c r="H539" s="638"/>
      <c r="I539" s="744"/>
      <c r="J539" s="646"/>
      <c r="K539" s="748"/>
      <c r="L539" s="748"/>
      <c r="M539" s="1296"/>
      <c r="N539" s="1837"/>
      <c r="O539" s="1834"/>
      <c r="P539" s="1296"/>
      <c r="Q539" s="1297"/>
      <c r="R539" s="1843"/>
      <c r="S539" s="1106" t="s">
        <v>165</v>
      </c>
      <c r="T539" s="602"/>
      <c r="U539" s="602"/>
      <c r="V539" s="602"/>
      <c r="W539" s="602"/>
      <c r="X539" s="670" t="s">
        <v>163</v>
      </c>
      <c r="Y539" s="1305">
        <v>0.5</v>
      </c>
      <c r="Z539" s="1359"/>
      <c r="AA539" s="1220"/>
      <c r="AB539" s="1220"/>
      <c r="AC539" s="1220"/>
      <c r="AD539" s="1220"/>
      <c r="AE539" s="1306"/>
      <c r="AF539" s="391">
        <f>ROUND(ROUND(G536*Q536,0)*Y539,0)</f>
        <v>104</v>
      </c>
      <c r="AG539" s="268"/>
    </row>
    <row r="540" spans="1:33" ht="17.100000000000001" customHeight="1">
      <c r="A540" s="243">
        <v>63</v>
      </c>
      <c r="B540" s="351" t="s">
        <v>16752</v>
      </c>
      <c r="C540" s="870" t="s">
        <v>16753</v>
      </c>
      <c r="D540" s="604"/>
      <c r="E540" s="604"/>
      <c r="F540" s="1845"/>
      <c r="G540" s="638"/>
      <c r="H540" s="638"/>
      <c r="I540" s="744"/>
      <c r="J540" s="646"/>
      <c r="K540" s="748"/>
      <c r="L540" s="748"/>
      <c r="M540" s="1296"/>
      <c r="N540" s="1837"/>
      <c r="O540" s="1834"/>
      <c r="P540" s="1296"/>
      <c r="Q540" s="1297"/>
      <c r="R540" s="1844"/>
      <c r="S540" s="647"/>
      <c r="T540" s="807"/>
      <c r="U540" s="807"/>
      <c r="V540" s="807"/>
      <c r="W540" s="807"/>
      <c r="X540" s="1225"/>
      <c r="Y540" s="1306"/>
      <c r="Z540" s="1302" t="s">
        <v>4700</v>
      </c>
      <c r="AA540" s="1303" t="s">
        <v>163</v>
      </c>
      <c r="AB540" s="1304">
        <v>0.85</v>
      </c>
      <c r="AC540" s="1215"/>
      <c r="AD540" s="1215"/>
      <c r="AE540" s="1294"/>
      <c r="AF540" s="391">
        <f>ROUND(ROUND(ROUND(G536*Q536,0)*Y539,0)*AB540,0)</f>
        <v>88</v>
      </c>
      <c r="AG540" s="268"/>
    </row>
    <row r="541" spans="1:33" ht="17.100000000000001" customHeight="1">
      <c r="A541" s="243">
        <v>63</v>
      </c>
      <c r="B541" s="351" t="s">
        <v>16754</v>
      </c>
      <c r="C541" s="870" t="s">
        <v>16755</v>
      </c>
      <c r="D541" s="604"/>
      <c r="E541" s="604"/>
      <c r="F541" s="637"/>
      <c r="G541" s="638"/>
      <c r="H541" s="638"/>
      <c r="I541" s="744"/>
      <c r="J541" s="646"/>
      <c r="K541" s="748"/>
      <c r="L541" s="748"/>
      <c r="M541" s="1296"/>
      <c r="N541" s="1837"/>
      <c r="O541" s="1834"/>
      <c r="P541" s="1296"/>
      <c r="Q541" s="1297"/>
      <c r="R541" s="641"/>
      <c r="S541" s="641"/>
      <c r="T541" s="602"/>
      <c r="U541" s="602"/>
      <c r="V541" s="602"/>
      <c r="W541" s="602"/>
      <c r="X541" s="670"/>
      <c r="Y541" s="1305"/>
      <c r="Z541" s="1358"/>
      <c r="AA541" s="1215"/>
      <c r="AB541" s="1294"/>
      <c r="AC541" s="1533" t="s">
        <v>167</v>
      </c>
      <c r="AD541" s="1250">
        <v>5</v>
      </c>
      <c r="AE541" s="1308" t="s">
        <v>168</v>
      </c>
      <c r="AF541" s="391">
        <f>ROUND(ROUND(G536*Q536,0)-AD541,0)</f>
        <v>203</v>
      </c>
      <c r="AG541" s="268"/>
    </row>
    <row r="542" spans="1:33" ht="17.100000000000001" customHeight="1">
      <c r="A542" s="243">
        <v>63</v>
      </c>
      <c r="B542" s="351" t="s">
        <v>16756</v>
      </c>
      <c r="C542" s="870" t="s">
        <v>16757</v>
      </c>
      <c r="D542" s="604"/>
      <c r="E542" s="604"/>
      <c r="F542" s="637"/>
      <c r="G542" s="638"/>
      <c r="H542" s="638"/>
      <c r="I542" s="744"/>
      <c r="J542" s="646"/>
      <c r="K542" s="748"/>
      <c r="L542" s="748"/>
      <c r="M542" s="1296"/>
      <c r="N542" s="1837"/>
      <c r="O542" s="1834"/>
      <c r="P542" s="1296"/>
      <c r="Q542" s="1297"/>
      <c r="R542" s="1104"/>
      <c r="S542" s="1104"/>
      <c r="T542" s="807"/>
      <c r="U542" s="807"/>
      <c r="V542" s="807"/>
      <c r="W542" s="807"/>
      <c r="X542" s="1225"/>
      <c r="Y542" s="1306"/>
      <c r="Z542" s="1233" t="s">
        <v>4700</v>
      </c>
      <c r="AA542" s="670" t="s">
        <v>163</v>
      </c>
      <c r="AB542" s="1309">
        <v>0.85</v>
      </c>
      <c r="AC542" s="1834"/>
      <c r="AD542" s="1250"/>
      <c r="AE542" s="1308"/>
      <c r="AF542" s="391">
        <f>ROUND(ROUND(ROUND(G536*Q536,0)*AB542,0)-AD541,0)</f>
        <v>172</v>
      </c>
      <c r="AG542" s="268"/>
    </row>
    <row r="543" spans="1:33" ht="17.100000000000001" customHeight="1">
      <c r="A543" s="243">
        <v>63</v>
      </c>
      <c r="B543" s="351" t="s">
        <v>16758</v>
      </c>
      <c r="C543" s="870" t="s">
        <v>16759</v>
      </c>
      <c r="D543" s="604"/>
      <c r="E543" s="604"/>
      <c r="F543" s="637"/>
      <c r="G543" s="638"/>
      <c r="H543" s="638"/>
      <c r="I543" s="744"/>
      <c r="J543" s="646"/>
      <c r="K543" s="748"/>
      <c r="L543" s="748"/>
      <c r="M543" s="1296"/>
      <c r="N543" s="1837"/>
      <c r="O543" s="1834"/>
      <c r="P543" s="1296"/>
      <c r="Q543" s="1297"/>
      <c r="R543" s="1749" t="s">
        <v>11559</v>
      </c>
      <c r="S543" s="1106" t="s">
        <v>162</v>
      </c>
      <c r="T543" s="602"/>
      <c r="U543" s="602"/>
      <c r="V543" s="602"/>
      <c r="W543" s="602"/>
      <c r="X543" s="670" t="s">
        <v>163</v>
      </c>
      <c r="Y543" s="1305">
        <v>0.7</v>
      </c>
      <c r="Z543" s="1360"/>
      <c r="AA543" s="1226"/>
      <c r="AB543" s="1310"/>
      <c r="AC543" s="1834"/>
      <c r="AD543" s="1242"/>
      <c r="AE543" s="1291"/>
      <c r="AF543" s="391">
        <f>ROUND(ROUND(ROUND(G536*Q536,0)*Y543,0)-AD541,0)</f>
        <v>141</v>
      </c>
      <c r="AG543" s="268"/>
    </row>
    <row r="544" spans="1:33" ht="17.100000000000001" customHeight="1">
      <c r="A544" s="243">
        <v>63</v>
      </c>
      <c r="B544" s="351" t="s">
        <v>16760</v>
      </c>
      <c r="C544" s="870" t="s">
        <v>16761</v>
      </c>
      <c r="D544" s="604"/>
      <c r="E544" s="604"/>
      <c r="F544" s="637"/>
      <c r="G544" s="638"/>
      <c r="H544" s="638"/>
      <c r="I544" s="744"/>
      <c r="J544" s="646"/>
      <c r="K544" s="748"/>
      <c r="L544" s="748"/>
      <c r="M544" s="1296"/>
      <c r="N544" s="1837"/>
      <c r="O544" s="1834"/>
      <c r="P544" s="1296"/>
      <c r="Q544" s="1297"/>
      <c r="R544" s="1843"/>
      <c r="S544" s="647"/>
      <c r="T544" s="807"/>
      <c r="U544" s="807"/>
      <c r="V544" s="807"/>
      <c r="W544" s="807"/>
      <c r="X544" s="1225"/>
      <c r="Y544" s="1306"/>
      <c r="Z544" s="1302" t="s">
        <v>4700</v>
      </c>
      <c r="AA544" s="1303" t="s">
        <v>163</v>
      </c>
      <c r="AB544" s="1311">
        <v>0.85</v>
      </c>
      <c r="AC544" s="1834"/>
      <c r="AD544" s="1242"/>
      <c r="AE544" s="1291"/>
      <c r="AF544" s="391">
        <f>ROUND(ROUND(ROUND(ROUND(G536*Q536,0)*Y543,0)*AB544,0)-AD541,0)</f>
        <v>119</v>
      </c>
      <c r="AG544" s="268"/>
    </row>
    <row r="545" spans="1:33" ht="17.100000000000001" customHeight="1">
      <c r="A545" s="243">
        <v>63</v>
      </c>
      <c r="B545" s="351" t="s">
        <v>16762</v>
      </c>
      <c r="C545" s="870" t="s">
        <v>16763</v>
      </c>
      <c r="D545" s="604"/>
      <c r="E545" s="604"/>
      <c r="F545" s="637"/>
      <c r="G545" s="638"/>
      <c r="H545" s="638"/>
      <c r="I545" s="744"/>
      <c r="J545" s="646"/>
      <c r="K545" s="748"/>
      <c r="L545" s="748"/>
      <c r="M545" s="1296"/>
      <c r="N545" s="1837"/>
      <c r="O545" s="1834"/>
      <c r="P545" s="1296"/>
      <c r="Q545" s="1297"/>
      <c r="R545" s="1843"/>
      <c r="S545" s="641" t="s">
        <v>165</v>
      </c>
      <c r="T545" s="602"/>
      <c r="U545" s="602"/>
      <c r="V545" s="602"/>
      <c r="W545" s="602"/>
      <c r="X545" s="670" t="s">
        <v>163</v>
      </c>
      <c r="Y545" s="1305">
        <v>0.5</v>
      </c>
      <c r="Z545" s="1359"/>
      <c r="AA545" s="1220"/>
      <c r="AB545" s="1306"/>
      <c r="AC545" s="1834"/>
      <c r="AD545" s="1242"/>
      <c r="AE545" s="1291"/>
      <c r="AF545" s="391">
        <f>ROUND(ROUND(ROUND(G536*Q536,0)*Y545,0)-AD541,0)</f>
        <v>99</v>
      </c>
      <c r="AG545" s="268"/>
    </row>
    <row r="546" spans="1:33" ht="17.100000000000001" customHeight="1">
      <c r="A546" s="243">
        <v>63</v>
      </c>
      <c r="B546" s="351" t="s">
        <v>16764</v>
      </c>
      <c r="C546" s="870" t="s">
        <v>16765</v>
      </c>
      <c r="D546" s="604"/>
      <c r="E546" s="604"/>
      <c r="F546" s="637"/>
      <c r="G546" s="638"/>
      <c r="H546" s="638"/>
      <c r="I546" s="744"/>
      <c r="J546" s="646"/>
      <c r="K546" s="748"/>
      <c r="L546" s="748"/>
      <c r="M546" s="1296"/>
      <c r="N546" s="1312"/>
      <c r="O546" s="1307"/>
      <c r="P546" s="1296"/>
      <c r="Q546" s="1297"/>
      <c r="R546" s="1844"/>
      <c r="S546" s="1104"/>
      <c r="T546" s="807"/>
      <c r="U546" s="807"/>
      <c r="V546" s="807"/>
      <c r="W546" s="807"/>
      <c r="X546" s="1225"/>
      <c r="Y546" s="1306"/>
      <c r="Z546" s="1302" t="s">
        <v>4700</v>
      </c>
      <c r="AA546" s="1303" t="s">
        <v>163</v>
      </c>
      <c r="AB546" s="1311">
        <v>0.85</v>
      </c>
      <c r="AC546" s="1835"/>
      <c r="AD546" s="1220"/>
      <c r="AE546" s="1306"/>
      <c r="AF546" s="391">
        <f>ROUND(ROUND(ROUND(ROUND(G536*Q536,0)*Y545,0)*AB546,0)-AD541,0)</f>
        <v>83</v>
      </c>
      <c r="AG546" s="268"/>
    </row>
    <row r="547" spans="1:33" ht="17.100000000000001" customHeight="1">
      <c r="A547" s="243">
        <v>63</v>
      </c>
      <c r="B547" s="351" t="s">
        <v>16766</v>
      </c>
      <c r="C547" s="870" t="s">
        <v>16767</v>
      </c>
      <c r="D547" s="604"/>
      <c r="E547" s="604"/>
      <c r="F547" s="604"/>
      <c r="G547" s="638"/>
      <c r="H547" s="638"/>
      <c r="I547" s="607"/>
      <c r="J547" s="1593" t="s">
        <v>5845</v>
      </c>
      <c r="K547" s="602"/>
      <c r="L547" s="1319"/>
      <c r="M547" s="602"/>
      <c r="N547" s="1102"/>
      <c r="O547" s="604"/>
      <c r="P547" s="605"/>
      <c r="Q547" s="607"/>
      <c r="R547" s="670"/>
      <c r="S547" s="670"/>
      <c r="T547" s="602"/>
      <c r="U547" s="602"/>
      <c r="V547" s="602"/>
      <c r="W547" s="602"/>
      <c r="X547" s="670"/>
      <c r="Y547" s="1320"/>
      <c r="Z547" s="1358"/>
      <c r="AA547" s="1215"/>
      <c r="AB547" s="1215"/>
      <c r="AC547" s="1215"/>
      <c r="AD547" s="1215"/>
      <c r="AE547" s="1294"/>
      <c r="AF547" s="391">
        <f>ROUND(ROUND(G536+K548,0)*Q536,0)</f>
        <v>211</v>
      </c>
      <c r="AG547" s="268"/>
    </row>
    <row r="548" spans="1:33" ht="17.100000000000001" customHeight="1">
      <c r="A548" s="243">
        <v>63</v>
      </c>
      <c r="B548" s="351" t="s">
        <v>16768</v>
      </c>
      <c r="C548" s="870" t="s">
        <v>16769</v>
      </c>
      <c r="D548" s="604"/>
      <c r="E548" s="604"/>
      <c r="F548" s="604"/>
      <c r="G548" s="1328"/>
      <c r="H548" s="605"/>
      <c r="I548" s="607"/>
      <c r="J548" s="1834"/>
      <c r="K548" s="605">
        <v>4</v>
      </c>
      <c r="L548" s="1321" t="s">
        <v>16</v>
      </c>
      <c r="M548" s="605"/>
      <c r="N548" s="1102"/>
      <c r="O548" s="604"/>
      <c r="P548" s="605"/>
      <c r="Q548" s="607"/>
      <c r="R548" s="1225"/>
      <c r="S548" s="1225"/>
      <c r="T548" s="807"/>
      <c r="U548" s="807"/>
      <c r="V548" s="807"/>
      <c r="W548" s="807"/>
      <c r="X548" s="1225"/>
      <c r="Y548" s="1322"/>
      <c r="Z548" s="1233" t="s">
        <v>4700</v>
      </c>
      <c r="AA548" s="670" t="s">
        <v>163</v>
      </c>
      <c r="AB548" s="1293">
        <v>0.85</v>
      </c>
      <c r="AC548" s="1215"/>
      <c r="AD548" s="1215"/>
      <c r="AE548" s="1294"/>
      <c r="AF548" s="391">
        <f>ROUND(ROUND(ROUND(G536+K548,0)*Q536,0)*AB548,0)</f>
        <v>179</v>
      </c>
      <c r="AG548" s="268"/>
    </row>
    <row r="549" spans="1:33" ht="17.100000000000001" customHeight="1">
      <c r="A549" s="243">
        <v>63</v>
      </c>
      <c r="B549" s="351" t="s">
        <v>16770</v>
      </c>
      <c r="C549" s="870" t="s">
        <v>16771</v>
      </c>
      <c r="D549" s="604"/>
      <c r="E549" s="604"/>
      <c r="F549" s="604"/>
      <c r="G549" s="1296"/>
      <c r="H549" s="605"/>
      <c r="I549" s="607"/>
      <c r="J549" s="1834"/>
      <c r="K549" s="748"/>
      <c r="L549" s="748"/>
      <c r="M549" s="1296"/>
      <c r="N549" s="1312"/>
      <c r="O549" s="1307"/>
      <c r="P549" s="1296"/>
      <c r="Q549" s="1297"/>
      <c r="R549" s="1749" t="s">
        <v>11559</v>
      </c>
      <c r="S549" s="1106" t="s">
        <v>162</v>
      </c>
      <c r="T549" s="602"/>
      <c r="U549" s="602"/>
      <c r="V549" s="602"/>
      <c r="W549" s="602"/>
      <c r="X549" s="670" t="s">
        <v>163</v>
      </c>
      <c r="Y549" s="1305">
        <v>0.7</v>
      </c>
      <c r="Z549" s="1360"/>
      <c r="AA549" s="1226"/>
      <c r="AB549" s="1226"/>
      <c r="AC549" s="1226"/>
      <c r="AD549" s="1226"/>
      <c r="AE549" s="1310"/>
      <c r="AF549" s="391">
        <f>ROUND(ROUND(ROUND(G536+K548,0)*Q536,0)*Y549,0)</f>
        <v>148</v>
      </c>
      <c r="AG549" s="268"/>
    </row>
    <row r="550" spans="1:33" ht="17.100000000000001" customHeight="1">
      <c r="A550" s="243">
        <v>63</v>
      </c>
      <c r="B550" s="351" t="s">
        <v>16772</v>
      </c>
      <c r="C550" s="870" t="s">
        <v>16773</v>
      </c>
      <c r="D550" s="604"/>
      <c r="E550" s="604"/>
      <c r="F550" s="604"/>
      <c r="G550" s="1296"/>
      <c r="H550" s="605"/>
      <c r="I550" s="607"/>
      <c r="J550" s="1834"/>
      <c r="K550" s="748"/>
      <c r="L550" s="748"/>
      <c r="M550" s="1296"/>
      <c r="N550" s="1312"/>
      <c r="O550" s="1307"/>
      <c r="P550" s="1296"/>
      <c r="Q550" s="1297"/>
      <c r="R550" s="1843"/>
      <c r="S550" s="647"/>
      <c r="T550" s="807"/>
      <c r="U550" s="807"/>
      <c r="V550" s="807"/>
      <c r="W550" s="807"/>
      <c r="X550" s="1225"/>
      <c r="Y550" s="1306"/>
      <c r="Z550" s="1302" t="s">
        <v>4700</v>
      </c>
      <c r="AA550" s="1303" t="s">
        <v>163</v>
      </c>
      <c r="AB550" s="1304">
        <v>0.85</v>
      </c>
      <c r="AC550" s="1215"/>
      <c r="AD550" s="1215"/>
      <c r="AE550" s="1294"/>
      <c r="AF550" s="391">
        <f>ROUND(ROUND(ROUND(ROUND(G536+K548,0)*Q536,0)*Y549,0)*AB550,0)</f>
        <v>126</v>
      </c>
      <c r="AG550" s="268"/>
    </row>
    <row r="551" spans="1:33" ht="17.100000000000001" customHeight="1">
      <c r="A551" s="243">
        <v>63</v>
      </c>
      <c r="B551" s="351" t="s">
        <v>16774</v>
      </c>
      <c r="C551" s="870" t="s">
        <v>16775</v>
      </c>
      <c r="D551" s="604"/>
      <c r="E551" s="604"/>
      <c r="F551" s="604"/>
      <c r="G551" s="1296"/>
      <c r="H551" s="605"/>
      <c r="I551" s="607"/>
      <c r="J551" s="1834"/>
      <c r="K551" s="748"/>
      <c r="L551" s="748"/>
      <c r="M551" s="1296"/>
      <c r="N551" s="1312"/>
      <c r="O551" s="1307"/>
      <c r="P551" s="1296"/>
      <c r="Q551" s="1297"/>
      <c r="R551" s="1843"/>
      <c r="S551" s="1106" t="s">
        <v>165</v>
      </c>
      <c r="T551" s="602"/>
      <c r="U551" s="602"/>
      <c r="V551" s="602"/>
      <c r="W551" s="602"/>
      <c r="X551" s="670" t="s">
        <v>163</v>
      </c>
      <c r="Y551" s="1305">
        <v>0.5</v>
      </c>
      <c r="Z551" s="1359"/>
      <c r="AA551" s="1220"/>
      <c r="AB551" s="1220"/>
      <c r="AC551" s="1220"/>
      <c r="AD551" s="1220"/>
      <c r="AE551" s="1306"/>
      <c r="AF551" s="391">
        <f>ROUND(ROUND(ROUND(G536+K548,0)*Q536,0)*Y551,0)</f>
        <v>106</v>
      </c>
      <c r="AG551" s="268"/>
    </row>
    <row r="552" spans="1:33" ht="17.100000000000001" customHeight="1">
      <c r="A552" s="243">
        <v>63</v>
      </c>
      <c r="B552" s="351" t="s">
        <v>16776</v>
      </c>
      <c r="C552" s="870" t="s">
        <v>16777</v>
      </c>
      <c r="D552" s="604"/>
      <c r="E552" s="604"/>
      <c r="F552" s="604"/>
      <c r="G552" s="1296"/>
      <c r="H552" s="605"/>
      <c r="I552" s="607"/>
      <c r="J552" s="1834"/>
      <c r="K552" s="748"/>
      <c r="L552" s="748"/>
      <c r="M552" s="1296"/>
      <c r="N552" s="1312"/>
      <c r="O552" s="1307"/>
      <c r="P552" s="1296"/>
      <c r="Q552" s="1297"/>
      <c r="R552" s="1844"/>
      <c r="S552" s="647"/>
      <c r="T552" s="807"/>
      <c r="U552" s="807"/>
      <c r="V552" s="807"/>
      <c r="W552" s="807"/>
      <c r="X552" s="1225"/>
      <c r="Y552" s="1306"/>
      <c r="Z552" s="1302" t="s">
        <v>4700</v>
      </c>
      <c r="AA552" s="1303" t="s">
        <v>163</v>
      </c>
      <c r="AB552" s="1304">
        <v>0.85</v>
      </c>
      <c r="AC552" s="1215"/>
      <c r="AD552" s="1215"/>
      <c r="AE552" s="1294"/>
      <c r="AF552" s="391">
        <f>ROUND(ROUND(ROUND(ROUND(G536+K548,0)*Q536,0)*Y551,0)*AB552,0)</f>
        <v>90</v>
      </c>
      <c r="AG552" s="268"/>
    </row>
    <row r="553" spans="1:33" ht="17.100000000000001" customHeight="1">
      <c r="A553" s="243">
        <v>63</v>
      </c>
      <c r="B553" s="351" t="s">
        <v>16778</v>
      </c>
      <c r="C553" s="870" t="s">
        <v>16779</v>
      </c>
      <c r="D553" s="604"/>
      <c r="E553" s="604"/>
      <c r="F553" s="604"/>
      <c r="G553" s="1296"/>
      <c r="H553" s="605"/>
      <c r="I553" s="607"/>
      <c r="J553" s="646"/>
      <c r="K553" s="748"/>
      <c r="L553" s="748"/>
      <c r="M553" s="1296"/>
      <c r="N553" s="1312"/>
      <c r="O553" s="1307"/>
      <c r="P553" s="1296"/>
      <c r="Q553" s="1297"/>
      <c r="R553" s="641"/>
      <c r="S553" s="641"/>
      <c r="T553" s="602"/>
      <c r="U553" s="602"/>
      <c r="V553" s="602"/>
      <c r="W553" s="602"/>
      <c r="X553" s="670"/>
      <c r="Y553" s="1305"/>
      <c r="Z553" s="1358"/>
      <c r="AA553" s="1215"/>
      <c r="AB553" s="1294"/>
      <c r="AC553" s="1533" t="s">
        <v>167</v>
      </c>
      <c r="AD553" s="1250">
        <v>5</v>
      </c>
      <c r="AE553" s="1308" t="s">
        <v>168</v>
      </c>
      <c r="AF553" s="391">
        <f>ROUND(ROUND(ROUND(G536+K548,0)*Q536,0)-AD553,0)</f>
        <v>206</v>
      </c>
      <c r="AG553" s="268"/>
    </row>
    <row r="554" spans="1:33" ht="17.100000000000001" customHeight="1">
      <c r="A554" s="243">
        <v>63</v>
      </c>
      <c r="B554" s="351" t="s">
        <v>16780</v>
      </c>
      <c r="C554" s="870" t="s">
        <v>16781</v>
      </c>
      <c r="D554" s="604"/>
      <c r="E554" s="604"/>
      <c r="F554" s="604"/>
      <c r="G554" s="1296"/>
      <c r="H554" s="605"/>
      <c r="I554" s="607"/>
      <c r="J554" s="646"/>
      <c r="K554" s="748"/>
      <c r="L554" s="748"/>
      <c r="M554" s="1296"/>
      <c r="N554" s="1312"/>
      <c r="O554" s="1307"/>
      <c r="P554" s="1296"/>
      <c r="Q554" s="1297"/>
      <c r="R554" s="1104"/>
      <c r="S554" s="1104"/>
      <c r="T554" s="807"/>
      <c r="U554" s="807"/>
      <c r="V554" s="807"/>
      <c r="W554" s="807"/>
      <c r="X554" s="1225"/>
      <c r="Y554" s="1306"/>
      <c r="Z554" s="1233" t="s">
        <v>4700</v>
      </c>
      <c r="AA554" s="670" t="s">
        <v>163</v>
      </c>
      <c r="AB554" s="1309">
        <v>0.85</v>
      </c>
      <c r="AC554" s="1834"/>
      <c r="AD554" s="1250"/>
      <c r="AE554" s="1308"/>
      <c r="AF554" s="391">
        <f>ROUND(ROUND(ROUND(ROUND(G536+K548,0)*Q536,0)*AB554,0)-AD553,0)</f>
        <v>174</v>
      </c>
      <c r="AG554" s="268"/>
    </row>
    <row r="555" spans="1:33" ht="17.100000000000001" customHeight="1">
      <c r="A555" s="243">
        <v>63</v>
      </c>
      <c r="B555" s="351" t="s">
        <v>16782</v>
      </c>
      <c r="C555" s="870" t="s">
        <v>16783</v>
      </c>
      <c r="D555" s="604"/>
      <c r="E555" s="604"/>
      <c r="F555" s="604"/>
      <c r="G555" s="1296"/>
      <c r="H555" s="605"/>
      <c r="I555" s="607"/>
      <c r="J555" s="646"/>
      <c r="K555" s="748"/>
      <c r="L555" s="748"/>
      <c r="M555" s="1296"/>
      <c r="N555" s="1312"/>
      <c r="O555" s="1307"/>
      <c r="P555" s="1296"/>
      <c r="Q555" s="1297"/>
      <c r="R555" s="1749" t="s">
        <v>11559</v>
      </c>
      <c r="S555" s="1106" t="s">
        <v>162</v>
      </c>
      <c r="T555" s="602"/>
      <c r="U555" s="602"/>
      <c r="V555" s="602"/>
      <c r="W555" s="602"/>
      <c r="X555" s="670" t="s">
        <v>163</v>
      </c>
      <c r="Y555" s="1305">
        <v>0.7</v>
      </c>
      <c r="Z555" s="1360"/>
      <c r="AA555" s="1226"/>
      <c r="AB555" s="1310"/>
      <c r="AC555" s="1834"/>
      <c r="AD555" s="1242"/>
      <c r="AE555" s="1291"/>
      <c r="AF555" s="391">
        <f>ROUND(ROUND(ROUND(ROUND(G536+K548,0)*Q536,0)*Y555,0)-AD553,0)</f>
        <v>143</v>
      </c>
      <c r="AG555" s="268"/>
    </row>
    <row r="556" spans="1:33" ht="17.100000000000001" customHeight="1">
      <c r="A556" s="243">
        <v>63</v>
      </c>
      <c r="B556" s="351" t="s">
        <v>16784</v>
      </c>
      <c r="C556" s="870" t="s">
        <v>16785</v>
      </c>
      <c r="D556" s="604"/>
      <c r="E556" s="604"/>
      <c r="F556" s="604"/>
      <c r="G556" s="1296"/>
      <c r="H556" s="605"/>
      <c r="I556" s="607"/>
      <c r="J556" s="646"/>
      <c r="K556" s="748"/>
      <c r="L556" s="748"/>
      <c r="M556" s="1296"/>
      <c r="N556" s="1312"/>
      <c r="O556" s="1307"/>
      <c r="P556" s="1296"/>
      <c r="Q556" s="1297"/>
      <c r="R556" s="1843"/>
      <c r="S556" s="647"/>
      <c r="T556" s="807"/>
      <c r="U556" s="807"/>
      <c r="V556" s="807"/>
      <c r="W556" s="807"/>
      <c r="X556" s="1225"/>
      <c r="Y556" s="1306"/>
      <c r="Z556" s="1302" t="s">
        <v>4700</v>
      </c>
      <c r="AA556" s="1303" t="s">
        <v>163</v>
      </c>
      <c r="AB556" s="1311">
        <v>0.85</v>
      </c>
      <c r="AC556" s="1834"/>
      <c r="AD556" s="1242"/>
      <c r="AE556" s="1291"/>
      <c r="AF556" s="391">
        <f>ROUND(ROUND(ROUND(ROUND(ROUND(G536+K548,0)*Q536,0)*Y555,0)*AB556,0)-AD553,0)</f>
        <v>121</v>
      </c>
      <c r="AG556" s="268"/>
    </row>
    <row r="557" spans="1:33" ht="17.100000000000001" customHeight="1">
      <c r="A557" s="243">
        <v>63</v>
      </c>
      <c r="B557" s="351" t="s">
        <v>16786</v>
      </c>
      <c r="C557" s="870" t="s">
        <v>16787</v>
      </c>
      <c r="D557" s="604"/>
      <c r="E557" s="604"/>
      <c r="F557" s="604"/>
      <c r="G557" s="1296"/>
      <c r="H557" s="605"/>
      <c r="I557" s="607"/>
      <c r="J557" s="646"/>
      <c r="K557" s="748"/>
      <c r="L557" s="748"/>
      <c r="M557" s="1296"/>
      <c r="N557" s="1312"/>
      <c r="O557" s="1307"/>
      <c r="P557" s="1296"/>
      <c r="Q557" s="1297"/>
      <c r="R557" s="1843"/>
      <c r="S557" s="641" t="s">
        <v>165</v>
      </c>
      <c r="T557" s="602"/>
      <c r="U557" s="602"/>
      <c r="V557" s="602"/>
      <c r="W557" s="602"/>
      <c r="X557" s="670" t="s">
        <v>163</v>
      </c>
      <c r="Y557" s="1305">
        <v>0.5</v>
      </c>
      <c r="Z557" s="1359"/>
      <c r="AA557" s="1220"/>
      <c r="AB557" s="1306"/>
      <c r="AC557" s="1834"/>
      <c r="AD557" s="1242"/>
      <c r="AE557" s="1291"/>
      <c r="AF557" s="391">
        <f>ROUND(ROUND(ROUND(ROUND(G536+K548,0)*Q536,0)*Y557,0)-AD553,0)</f>
        <v>101</v>
      </c>
      <c r="AG557" s="268"/>
    </row>
    <row r="558" spans="1:33" ht="17.100000000000001" customHeight="1">
      <c r="A558" s="243">
        <v>63</v>
      </c>
      <c r="B558" s="351" t="s">
        <v>16788</v>
      </c>
      <c r="C558" s="870" t="s">
        <v>16789</v>
      </c>
      <c r="D558" s="604"/>
      <c r="E558" s="604"/>
      <c r="F558" s="604"/>
      <c r="G558" s="1296"/>
      <c r="H558" s="605"/>
      <c r="I558" s="607"/>
      <c r="J558" s="647"/>
      <c r="K558" s="1104"/>
      <c r="L558" s="1104"/>
      <c r="M558" s="1331"/>
      <c r="N558" s="1312"/>
      <c r="O558" s="1333"/>
      <c r="P558" s="1329"/>
      <c r="Q558" s="1331"/>
      <c r="R558" s="1844"/>
      <c r="S558" s="1104"/>
      <c r="T558" s="807"/>
      <c r="U558" s="807"/>
      <c r="V558" s="807"/>
      <c r="W558" s="807"/>
      <c r="X558" s="1225"/>
      <c r="Y558" s="1306"/>
      <c r="Z558" s="1302" t="s">
        <v>4700</v>
      </c>
      <c r="AA558" s="1303" t="s">
        <v>163</v>
      </c>
      <c r="AB558" s="1311">
        <v>0.85</v>
      </c>
      <c r="AC558" s="1835"/>
      <c r="AD558" s="1220"/>
      <c r="AE558" s="1306"/>
      <c r="AF558" s="391">
        <f>ROUND(ROUND(ROUND(ROUND(ROUND(G536+K548,0)*Q536,0)*Y557,0)*AB558,0)-AD553,0)</f>
        <v>85</v>
      </c>
      <c r="AG558" s="268"/>
    </row>
    <row r="559" spans="1:33" ht="16.7" customHeight="1">
      <c r="A559" s="243">
        <v>63</v>
      </c>
      <c r="B559" s="351" t="s">
        <v>16790</v>
      </c>
      <c r="C559" s="870" t="s">
        <v>16791</v>
      </c>
      <c r="D559" s="604"/>
      <c r="E559" s="604"/>
      <c r="F559" s="604"/>
      <c r="G559" s="1296"/>
      <c r="H559" s="605"/>
      <c r="I559" s="607"/>
      <c r="J559" s="646"/>
      <c r="K559" s="748"/>
      <c r="L559" s="748"/>
      <c r="M559" s="1296"/>
      <c r="N559" s="1314"/>
      <c r="O559" s="1593" t="s">
        <v>9558</v>
      </c>
      <c r="P559" s="605"/>
      <c r="Q559" s="607"/>
      <c r="R559" s="670"/>
      <c r="S559" s="670"/>
      <c r="T559" s="602"/>
      <c r="U559" s="602"/>
      <c r="V559" s="602"/>
      <c r="W559" s="602"/>
      <c r="X559" s="670"/>
      <c r="Y559" s="1320"/>
      <c r="Z559" s="1358"/>
      <c r="AA559" s="1215"/>
      <c r="AB559" s="1215"/>
      <c r="AC559" s="1215"/>
      <c r="AD559" s="1215"/>
      <c r="AE559" s="1294"/>
      <c r="AF559" s="391">
        <f>ROUND(G536*Q560,0)</f>
        <v>149</v>
      </c>
      <c r="AG559" s="268"/>
    </row>
    <row r="560" spans="1:33" ht="16.7" customHeight="1">
      <c r="A560" s="243">
        <v>63</v>
      </c>
      <c r="B560" s="351" t="s">
        <v>16792</v>
      </c>
      <c r="C560" s="870" t="s">
        <v>16793</v>
      </c>
      <c r="D560" s="604"/>
      <c r="E560" s="604"/>
      <c r="F560" s="604"/>
      <c r="G560" s="1296"/>
      <c r="H560" s="605"/>
      <c r="I560" s="607"/>
      <c r="J560" s="646"/>
      <c r="K560" s="748"/>
      <c r="L560" s="748"/>
      <c r="M560" s="1296"/>
      <c r="N560" s="1102"/>
      <c r="O560" s="1834"/>
      <c r="P560" s="1250" t="s">
        <v>163</v>
      </c>
      <c r="Q560" s="1291">
        <v>0.5</v>
      </c>
      <c r="R560" s="1225"/>
      <c r="S560" s="1225"/>
      <c r="T560" s="807"/>
      <c r="U560" s="807"/>
      <c r="V560" s="807"/>
      <c r="W560" s="807"/>
      <c r="X560" s="1225"/>
      <c r="Y560" s="1322"/>
      <c r="Z560" s="1233" t="s">
        <v>4700</v>
      </c>
      <c r="AA560" s="670" t="s">
        <v>163</v>
      </c>
      <c r="AB560" s="1293">
        <v>0.85</v>
      </c>
      <c r="AC560" s="1215"/>
      <c r="AD560" s="1215"/>
      <c r="AE560" s="1294"/>
      <c r="AF560" s="391">
        <f>ROUND(ROUND(G536*Q560,0)*AB560,0)</f>
        <v>127</v>
      </c>
      <c r="AG560" s="268"/>
    </row>
    <row r="561" spans="1:33" ht="17.100000000000001" customHeight="1">
      <c r="A561" s="243">
        <v>63</v>
      </c>
      <c r="B561" s="351" t="s">
        <v>16794</v>
      </c>
      <c r="C561" s="870" t="s">
        <v>16795</v>
      </c>
      <c r="D561" s="604"/>
      <c r="E561" s="604"/>
      <c r="F561" s="637"/>
      <c r="G561" s="638"/>
      <c r="H561" s="638"/>
      <c r="I561" s="744"/>
      <c r="J561" s="646"/>
      <c r="K561" s="748"/>
      <c r="L561" s="748"/>
      <c r="M561" s="1296"/>
      <c r="N561" s="1312"/>
      <c r="O561" s="1834"/>
      <c r="P561" s="1296"/>
      <c r="Q561" s="1297"/>
      <c r="R561" s="1749" t="s">
        <v>11559</v>
      </c>
      <c r="S561" s="1106" t="s">
        <v>162</v>
      </c>
      <c r="T561" s="602"/>
      <c r="U561" s="602"/>
      <c r="V561" s="602"/>
      <c r="W561" s="602"/>
      <c r="X561" s="670" t="s">
        <v>163</v>
      </c>
      <c r="Y561" s="1305">
        <v>0.7</v>
      </c>
      <c r="Z561" s="1360"/>
      <c r="AA561" s="1226"/>
      <c r="AB561" s="1226"/>
      <c r="AC561" s="1226"/>
      <c r="AD561" s="1226"/>
      <c r="AE561" s="1310"/>
      <c r="AF561" s="391">
        <f>ROUND(ROUND(G536*Q560,0)*Y561,0)</f>
        <v>104</v>
      </c>
      <c r="AG561" s="268"/>
    </row>
    <row r="562" spans="1:33" ht="17.100000000000001" customHeight="1">
      <c r="A562" s="243">
        <v>63</v>
      </c>
      <c r="B562" s="351" t="s">
        <v>16796</v>
      </c>
      <c r="C562" s="870" t="s">
        <v>16797</v>
      </c>
      <c r="D562" s="604"/>
      <c r="E562" s="604"/>
      <c r="F562" s="637"/>
      <c r="G562" s="638"/>
      <c r="H562" s="638"/>
      <c r="I562" s="744"/>
      <c r="J562" s="646"/>
      <c r="K562" s="748"/>
      <c r="L562" s="748"/>
      <c r="M562" s="1296"/>
      <c r="N562" s="1312"/>
      <c r="O562" s="1834"/>
      <c r="P562" s="1296"/>
      <c r="Q562" s="1297"/>
      <c r="R562" s="1843"/>
      <c r="S562" s="647"/>
      <c r="T562" s="807"/>
      <c r="U562" s="807"/>
      <c r="V562" s="807"/>
      <c r="W562" s="807"/>
      <c r="X562" s="1225"/>
      <c r="Y562" s="1306"/>
      <c r="Z562" s="1302" t="s">
        <v>4700</v>
      </c>
      <c r="AA562" s="1303" t="s">
        <v>163</v>
      </c>
      <c r="AB562" s="1304">
        <v>0.85</v>
      </c>
      <c r="AC562" s="1215"/>
      <c r="AD562" s="1215"/>
      <c r="AE562" s="1294"/>
      <c r="AF562" s="391">
        <f>ROUND(ROUND(ROUND(G536*Q560,0)*Y561,0)*AB562,0)</f>
        <v>88</v>
      </c>
      <c r="AG562" s="268"/>
    </row>
    <row r="563" spans="1:33" ht="17.100000000000001" customHeight="1">
      <c r="A563" s="243">
        <v>63</v>
      </c>
      <c r="B563" s="351" t="s">
        <v>16798</v>
      </c>
      <c r="C563" s="870" t="s">
        <v>16799</v>
      </c>
      <c r="D563" s="604"/>
      <c r="E563" s="604"/>
      <c r="F563" s="637"/>
      <c r="G563" s="638"/>
      <c r="H563" s="638"/>
      <c r="I563" s="744"/>
      <c r="J563" s="646"/>
      <c r="K563" s="748"/>
      <c r="L563" s="748"/>
      <c r="M563" s="1296"/>
      <c r="N563" s="1312"/>
      <c r="O563" s="1834"/>
      <c r="P563" s="1296"/>
      <c r="Q563" s="1297"/>
      <c r="R563" s="1843"/>
      <c r="S563" s="1106" t="s">
        <v>165</v>
      </c>
      <c r="T563" s="602"/>
      <c r="U563" s="602"/>
      <c r="V563" s="602"/>
      <c r="W563" s="602"/>
      <c r="X563" s="670" t="s">
        <v>163</v>
      </c>
      <c r="Y563" s="1305">
        <v>0.5</v>
      </c>
      <c r="Z563" s="1359"/>
      <c r="AA563" s="1220"/>
      <c r="AB563" s="1220"/>
      <c r="AC563" s="1220"/>
      <c r="AD563" s="1220"/>
      <c r="AE563" s="1306"/>
      <c r="AF563" s="391">
        <f>ROUND(ROUND(G536*Q560,0)*Y563,0)</f>
        <v>75</v>
      </c>
      <c r="AG563" s="268"/>
    </row>
    <row r="564" spans="1:33" ht="17.100000000000001" customHeight="1">
      <c r="A564" s="243">
        <v>63</v>
      </c>
      <c r="B564" s="351" t="s">
        <v>16800</v>
      </c>
      <c r="C564" s="870" t="s">
        <v>16801</v>
      </c>
      <c r="D564" s="604"/>
      <c r="E564" s="604"/>
      <c r="F564" s="637"/>
      <c r="G564" s="638"/>
      <c r="H564" s="638"/>
      <c r="I564" s="744"/>
      <c r="J564" s="646"/>
      <c r="K564" s="748"/>
      <c r="L564" s="748"/>
      <c r="M564" s="1296"/>
      <c r="N564" s="1312"/>
      <c r="O564" s="1834"/>
      <c r="P564" s="1296"/>
      <c r="Q564" s="1297"/>
      <c r="R564" s="1844"/>
      <c r="S564" s="647"/>
      <c r="T564" s="807"/>
      <c r="U564" s="807"/>
      <c r="V564" s="807"/>
      <c r="W564" s="807"/>
      <c r="X564" s="1225"/>
      <c r="Y564" s="1306"/>
      <c r="Z564" s="1302" t="s">
        <v>4700</v>
      </c>
      <c r="AA564" s="1303" t="s">
        <v>163</v>
      </c>
      <c r="AB564" s="1304">
        <v>0.85</v>
      </c>
      <c r="AC564" s="1215"/>
      <c r="AD564" s="1215"/>
      <c r="AE564" s="1294"/>
      <c r="AF564" s="391">
        <f>ROUND(ROUND(ROUND(G536*Q560,0)*Y563,0)*AB564,0)</f>
        <v>64</v>
      </c>
      <c r="AG564" s="268"/>
    </row>
    <row r="565" spans="1:33" ht="17.100000000000001" customHeight="1">
      <c r="A565" s="243">
        <v>63</v>
      </c>
      <c r="B565" s="351" t="s">
        <v>16802</v>
      </c>
      <c r="C565" s="870" t="s">
        <v>16803</v>
      </c>
      <c r="D565" s="604"/>
      <c r="E565" s="604"/>
      <c r="F565" s="637"/>
      <c r="G565" s="638"/>
      <c r="H565" s="638"/>
      <c r="I565" s="744"/>
      <c r="J565" s="646"/>
      <c r="K565" s="748"/>
      <c r="L565" s="748"/>
      <c r="M565" s="1296"/>
      <c r="N565" s="1312"/>
      <c r="O565" s="1834"/>
      <c r="P565" s="1296"/>
      <c r="Q565" s="1297"/>
      <c r="R565" s="641"/>
      <c r="S565" s="641"/>
      <c r="T565" s="602"/>
      <c r="U565" s="602"/>
      <c r="V565" s="602"/>
      <c r="W565" s="602"/>
      <c r="X565" s="670"/>
      <c r="Y565" s="1305"/>
      <c r="Z565" s="1358"/>
      <c r="AA565" s="1215"/>
      <c r="AB565" s="1294"/>
      <c r="AC565" s="1533" t="s">
        <v>167</v>
      </c>
      <c r="AD565" s="1250">
        <v>5</v>
      </c>
      <c r="AE565" s="1308" t="s">
        <v>168</v>
      </c>
      <c r="AF565" s="391">
        <f>ROUND(ROUND(G536*Q560,0)-AD565,0)</f>
        <v>144</v>
      </c>
      <c r="AG565" s="268"/>
    </row>
    <row r="566" spans="1:33" ht="17.100000000000001" customHeight="1">
      <c r="A566" s="243">
        <v>63</v>
      </c>
      <c r="B566" s="351" t="s">
        <v>16804</v>
      </c>
      <c r="C566" s="870" t="s">
        <v>16805</v>
      </c>
      <c r="D566" s="604"/>
      <c r="E566" s="604"/>
      <c r="F566" s="637"/>
      <c r="G566" s="638"/>
      <c r="H566" s="638"/>
      <c r="I566" s="744"/>
      <c r="J566" s="646"/>
      <c r="K566" s="748"/>
      <c r="L566" s="748"/>
      <c r="M566" s="1296"/>
      <c r="N566" s="1312"/>
      <c r="O566" s="1834"/>
      <c r="P566" s="1296"/>
      <c r="Q566" s="1297"/>
      <c r="R566" s="1104"/>
      <c r="S566" s="1104"/>
      <c r="T566" s="807"/>
      <c r="U566" s="807"/>
      <c r="V566" s="807"/>
      <c r="W566" s="807"/>
      <c r="X566" s="1225"/>
      <c r="Y566" s="1306"/>
      <c r="Z566" s="1233" t="s">
        <v>4700</v>
      </c>
      <c r="AA566" s="670" t="s">
        <v>163</v>
      </c>
      <c r="AB566" s="1309">
        <v>0.85</v>
      </c>
      <c r="AC566" s="1834"/>
      <c r="AD566" s="1250"/>
      <c r="AE566" s="1308"/>
      <c r="AF566" s="391">
        <f>ROUND(ROUND(ROUND(G536*Q560,0)*AB566,0)-AD565,0)</f>
        <v>122</v>
      </c>
      <c r="AG566" s="268"/>
    </row>
    <row r="567" spans="1:33" ht="17.100000000000001" customHeight="1">
      <c r="A567" s="243">
        <v>63</v>
      </c>
      <c r="B567" s="351" t="s">
        <v>16806</v>
      </c>
      <c r="C567" s="870" t="s">
        <v>16807</v>
      </c>
      <c r="D567" s="604"/>
      <c r="E567" s="604"/>
      <c r="F567" s="637"/>
      <c r="G567" s="638"/>
      <c r="H567" s="638"/>
      <c r="I567" s="744"/>
      <c r="J567" s="646"/>
      <c r="K567" s="748"/>
      <c r="L567" s="748"/>
      <c r="M567" s="1296"/>
      <c r="N567" s="1312"/>
      <c r="O567" s="1834"/>
      <c r="P567" s="1296"/>
      <c r="Q567" s="1297"/>
      <c r="R567" s="1749" t="s">
        <v>11559</v>
      </c>
      <c r="S567" s="1106" t="s">
        <v>162</v>
      </c>
      <c r="T567" s="602"/>
      <c r="U567" s="602"/>
      <c r="V567" s="602"/>
      <c r="W567" s="602"/>
      <c r="X567" s="670" t="s">
        <v>163</v>
      </c>
      <c r="Y567" s="1305">
        <v>0.7</v>
      </c>
      <c r="Z567" s="1360"/>
      <c r="AA567" s="1226"/>
      <c r="AB567" s="1310"/>
      <c r="AC567" s="1834"/>
      <c r="AD567" s="1242"/>
      <c r="AE567" s="1291"/>
      <c r="AF567" s="391">
        <f>ROUND(ROUND(ROUND(G536*Q560,0)*Y567,0)-AD565,0)</f>
        <v>99</v>
      </c>
      <c r="AG567" s="268"/>
    </row>
    <row r="568" spans="1:33" ht="17.100000000000001" customHeight="1">
      <c r="A568" s="243">
        <v>63</v>
      </c>
      <c r="B568" s="351" t="s">
        <v>16808</v>
      </c>
      <c r="C568" s="870" t="s">
        <v>16809</v>
      </c>
      <c r="D568" s="604"/>
      <c r="E568" s="604"/>
      <c r="F568" s="637"/>
      <c r="G568" s="638"/>
      <c r="H568" s="638"/>
      <c r="I568" s="744"/>
      <c r="J568" s="646"/>
      <c r="K568" s="748"/>
      <c r="L568" s="748"/>
      <c r="M568" s="1296"/>
      <c r="N568" s="1312"/>
      <c r="O568" s="1834"/>
      <c r="P568" s="1296"/>
      <c r="Q568" s="1297"/>
      <c r="R568" s="1843"/>
      <c r="S568" s="647"/>
      <c r="T568" s="807"/>
      <c r="U568" s="807"/>
      <c r="V568" s="807"/>
      <c r="W568" s="807"/>
      <c r="X568" s="1225"/>
      <c r="Y568" s="1306"/>
      <c r="Z568" s="1302" t="s">
        <v>4700</v>
      </c>
      <c r="AA568" s="1303" t="s">
        <v>163</v>
      </c>
      <c r="AB568" s="1311">
        <v>0.85</v>
      </c>
      <c r="AC568" s="1834"/>
      <c r="AD568" s="1242"/>
      <c r="AE568" s="1291"/>
      <c r="AF568" s="391">
        <f>ROUND(ROUND(ROUND(ROUND(G536*Q560,0)*Y567,0)*AB568,0)-AD565,0)</f>
        <v>83</v>
      </c>
      <c r="AG568" s="268"/>
    </row>
    <row r="569" spans="1:33" ht="17.100000000000001" customHeight="1">
      <c r="A569" s="243">
        <v>63</v>
      </c>
      <c r="B569" s="351" t="s">
        <v>16810</v>
      </c>
      <c r="C569" s="870" t="s">
        <v>16811</v>
      </c>
      <c r="D569" s="604"/>
      <c r="E569" s="604"/>
      <c r="F569" s="637"/>
      <c r="G569" s="638"/>
      <c r="H569" s="638"/>
      <c r="I569" s="744"/>
      <c r="J569" s="646"/>
      <c r="K569" s="748"/>
      <c r="L569" s="748"/>
      <c r="M569" s="1296"/>
      <c r="N569" s="1312"/>
      <c r="O569" s="1834"/>
      <c r="P569" s="1296"/>
      <c r="Q569" s="1297"/>
      <c r="R569" s="1843"/>
      <c r="S569" s="641" t="s">
        <v>165</v>
      </c>
      <c r="T569" s="602"/>
      <c r="U569" s="602"/>
      <c r="V569" s="602"/>
      <c r="W569" s="602"/>
      <c r="X569" s="670" t="s">
        <v>163</v>
      </c>
      <c r="Y569" s="1305">
        <v>0.5</v>
      </c>
      <c r="Z569" s="1359"/>
      <c r="AA569" s="1220"/>
      <c r="AB569" s="1306"/>
      <c r="AC569" s="1834"/>
      <c r="AD569" s="1242"/>
      <c r="AE569" s="1291"/>
      <c r="AF569" s="391">
        <f>ROUND(ROUND(ROUND(G536*Q560,0)*Y569,0)-AD565,0)</f>
        <v>70</v>
      </c>
      <c r="AG569" s="268"/>
    </row>
    <row r="570" spans="1:33" ht="17.100000000000001" customHeight="1">
      <c r="A570" s="243">
        <v>63</v>
      </c>
      <c r="B570" s="351" t="s">
        <v>16812</v>
      </c>
      <c r="C570" s="870" t="s">
        <v>16813</v>
      </c>
      <c r="D570" s="604"/>
      <c r="E570" s="604"/>
      <c r="F570" s="637"/>
      <c r="G570" s="638"/>
      <c r="H570" s="638"/>
      <c r="I570" s="744"/>
      <c r="J570" s="646"/>
      <c r="K570" s="748"/>
      <c r="L570" s="748"/>
      <c r="M570" s="1296"/>
      <c r="N570" s="1312"/>
      <c r="O570" s="1307"/>
      <c r="P570" s="1296"/>
      <c r="Q570" s="1297"/>
      <c r="R570" s="1844"/>
      <c r="S570" s="1104"/>
      <c r="T570" s="807"/>
      <c r="U570" s="807"/>
      <c r="V570" s="807"/>
      <c r="W570" s="807"/>
      <c r="X570" s="1225"/>
      <c r="Y570" s="1306"/>
      <c r="Z570" s="1302" t="s">
        <v>4700</v>
      </c>
      <c r="AA570" s="1303" t="s">
        <v>163</v>
      </c>
      <c r="AB570" s="1311">
        <v>0.85</v>
      </c>
      <c r="AC570" s="1835"/>
      <c r="AD570" s="1220"/>
      <c r="AE570" s="1306"/>
      <c r="AF570" s="391">
        <f>ROUND(ROUND(ROUND(ROUND(G536*Q560,0)*Y569,0)*AB570,0)-AD565,0)</f>
        <v>59</v>
      </c>
      <c r="AG570" s="268"/>
    </row>
    <row r="571" spans="1:33" ht="17.100000000000001" customHeight="1">
      <c r="A571" s="243">
        <v>63</v>
      </c>
      <c r="B571" s="351" t="s">
        <v>16814</v>
      </c>
      <c r="C571" s="870" t="s">
        <v>16815</v>
      </c>
      <c r="D571" s="604"/>
      <c r="E571" s="604"/>
      <c r="F571" s="604"/>
      <c r="G571" s="638"/>
      <c r="H571" s="638"/>
      <c r="I571" s="607"/>
      <c r="J571" s="1593" t="s">
        <v>5845</v>
      </c>
      <c r="K571" s="602"/>
      <c r="L571" s="1319"/>
      <c r="M571" s="602"/>
      <c r="N571" s="1102"/>
      <c r="O571" s="604"/>
      <c r="P571" s="605"/>
      <c r="Q571" s="607"/>
      <c r="R571" s="670"/>
      <c r="S571" s="670"/>
      <c r="T571" s="602"/>
      <c r="U571" s="602"/>
      <c r="V571" s="602"/>
      <c r="W571" s="602"/>
      <c r="X571" s="670"/>
      <c r="Y571" s="1320"/>
      <c r="Z571" s="1358"/>
      <c r="AA571" s="1215"/>
      <c r="AB571" s="1215"/>
      <c r="AC571" s="1215"/>
      <c r="AD571" s="1215"/>
      <c r="AE571" s="1294"/>
      <c r="AF571" s="391">
        <f>ROUND(ROUND(G536+K572,0)*Q560,0)</f>
        <v>151</v>
      </c>
      <c r="AG571" s="268"/>
    </row>
    <row r="572" spans="1:33" ht="17.100000000000001" customHeight="1">
      <c r="A572" s="243">
        <v>63</v>
      </c>
      <c r="B572" s="351" t="s">
        <v>16816</v>
      </c>
      <c r="C572" s="870" t="s">
        <v>16817</v>
      </c>
      <c r="D572" s="604"/>
      <c r="E572" s="604"/>
      <c r="F572" s="604"/>
      <c r="G572" s="1328"/>
      <c r="H572" s="605"/>
      <c r="I572" s="607"/>
      <c r="J572" s="1834"/>
      <c r="K572" s="605">
        <v>4</v>
      </c>
      <c r="L572" s="1321" t="s">
        <v>16</v>
      </c>
      <c r="M572" s="605"/>
      <c r="N572" s="1102"/>
      <c r="O572" s="604"/>
      <c r="P572" s="605"/>
      <c r="Q572" s="607"/>
      <c r="R572" s="1225"/>
      <c r="S572" s="1225"/>
      <c r="T572" s="807"/>
      <c r="U572" s="807"/>
      <c r="V572" s="807"/>
      <c r="W572" s="807"/>
      <c r="X572" s="1225"/>
      <c r="Y572" s="1322"/>
      <c r="Z572" s="1233" t="s">
        <v>4700</v>
      </c>
      <c r="AA572" s="670" t="s">
        <v>163</v>
      </c>
      <c r="AB572" s="1293">
        <v>0.85</v>
      </c>
      <c r="AC572" s="1215"/>
      <c r="AD572" s="1215"/>
      <c r="AE572" s="1294"/>
      <c r="AF572" s="391">
        <f>ROUND(ROUND(ROUND(G536+K572,0)*Q560,0)*AB572,0)</f>
        <v>128</v>
      </c>
      <c r="AG572" s="268"/>
    </row>
    <row r="573" spans="1:33" ht="17.100000000000001" customHeight="1">
      <c r="A573" s="243">
        <v>63</v>
      </c>
      <c r="B573" s="351" t="s">
        <v>16818</v>
      </c>
      <c r="C573" s="870" t="s">
        <v>16819</v>
      </c>
      <c r="D573" s="604"/>
      <c r="E573" s="604"/>
      <c r="F573" s="604"/>
      <c r="G573" s="1296"/>
      <c r="H573" s="605"/>
      <c r="I573" s="607"/>
      <c r="J573" s="1834"/>
      <c r="K573" s="748"/>
      <c r="L573" s="748"/>
      <c r="M573" s="1296"/>
      <c r="N573" s="1312"/>
      <c r="O573" s="1307"/>
      <c r="P573" s="1296"/>
      <c r="Q573" s="1297"/>
      <c r="R573" s="1749" t="s">
        <v>11559</v>
      </c>
      <c r="S573" s="1106" t="s">
        <v>162</v>
      </c>
      <c r="T573" s="602"/>
      <c r="U573" s="602"/>
      <c r="V573" s="602"/>
      <c r="W573" s="602"/>
      <c r="X573" s="670" t="s">
        <v>163</v>
      </c>
      <c r="Y573" s="1305">
        <v>0.7</v>
      </c>
      <c r="Z573" s="1360"/>
      <c r="AA573" s="1226"/>
      <c r="AB573" s="1226"/>
      <c r="AC573" s="1226"/>
      <c r="AD573" s="1226"/>
      <c r="AE573" s="1310"/>
      <c r="AF573" s="391">
        <f>ROUND(ROUND(ROUND(G536+K572,0)*Q560,0)*Y573,0)</f>
        <v>106</v>
      </c>
      <c r="AG573" s="268"/>
    </row>
    <row r="574" spans="1:33" ht="17.100000000000001" customHeight="1">
      <c r="A574" s="243">
        <v>63</v>
      </c>
      <c r="B574" s="351" t="s">
        <v>16820</v>
      </c>
      <c r="C574" s="870" t="s">
        <v>16821</v>
      </c>
      <c r="D574" s="604"/>
      <c r="E574" s="604"/>
      <c r="F574" s="604"/>
      <c r="G574" s="1296"/>
      <c r="H574" s="605"/>
      <c r="I574" s="607"/>
      <c r="J574" s="1834"/>
      <c r="K574" s="748"/>
      <c r="L574" s="748"/>
      <c r="M574" s="1296"/>
      <c r="N574" s="1312"/>
      <c r="O574" s="1307"/>
      <c r="P574" s="1296"/>
      <c r="Q574" s="1297"/>
      <c r="R574" s="1843"/>
      <c r="S574" s="647"/>
      <c r="T574" s="807"/>
      <c r="U574" s="807"/>
      <c r="V574" s="807"/>
      <c r="W574" s="807"/>
      <c r="X574" s="1225"/>
      <c r="Y574" s="1306"/>
      <c r="Z574" s="1302" t="s">
        <v>4700</v>
      </c>
      <c r="AA574" s="1303" t="s">
        <v>163</v>
      </c>
      <c r="AB574" s="1304">
        <v>0.85</v>
      </c>
      <c r="AC574" s="1215"/>
      <c r="AD574" s="1215"/>
      <c r="AE574" s="1294"/>
      <c r="AF574" s="391">
        <f>ROUND(ROUND(ROUND(ROUND(G536+K572,0)*Q560,0)*Y573,0)*AB574,0)</f>
        <v>90</v>
      </c>
      <c r="AG574" s="268"/>
    </row>
    <row r="575" spans="1:33" ht="17.100000000000001" customHeight="1">
      <c r="A575" s="243">
        <v>63</v>
      </c>
      <c r="B575" s="351" t="s">
        <v>16822</v>
      </c>
      <c r="C575" s="870" t="s">
        <v>16823</v>
      </c>
      <c r="D575" s="604"/>
      <c r="E575" s="604"/>
      <c r="F575" s="604"/>
      <c r="G575" s="1296"/>
      <c r="H575" s="605"/>
      <c r="I575" s="607"/>
      <c r="J575" s="1834"/>
      <c r="K575" s="748"/>
      <c r="L575" s="748"/>
      <c r="M575" s="1296"/>
      <c r="N575" s="1312"/>
      <c r="O575" s="1307"/>
      <c r="P575" s="1296"/>
      <c r="Q575" s="1297"/>
      <c r="R575" s="1843"/>
      <c r="S575" s="1106" t="s">
        <v>165</v>
      </c>
      <c r="T575" s="602"/>
      <c r="U575" s="602"/>
      <c r="V575" s="602"/>
      <c r="W575" s="602"/>
      <c r="X575" s="670" t="s">
        <v>163</v>
      </c>
      <c r="Y575" s="1305">
        <v>0.5</v>
      </c>
      <c r="Z575" s="1359"/>
      <c r="AA575" s="1220"/>
      <c r="AB575" s="1220"/>
      <c r="AC575" s="1220"/>
      <c r="AD575" s="1220"/>
      <c r="AE575" s="1306"/>
      <c r="AF575" s="391">
        <f>ROUND(ROUND(ROUND(G536+K572,0)*Q560,0)*Y575,0)</f>
        <v>76</v>
      </c>
      <c r="AG575" s="268"/>
    </row>
    <row r="576" spans="1:33" ht="17.100000000000001" customHeight="1">
      <c r="A576" s="243">
        <v>63</v>
      </c>
      <c r="B576" s="351" t="s">
        <v>16824</v>
      </c>
      <c r="C576" s="870" t="s">
        <v>16825</v>
      </c>
      <c r="D576" s="604"/>
      <c r="E576" s="604"/>
      <c r="F576" s="604"/>
      <c r="G576" s="1296"/>
      <c r="H576" s="605"/>
      <c r="I576" s="607"/>
      <c r="J576" s="1834"/>
      <c r="K576" s="748"/>
      <c r="L576" s="748"/>
      <c r="M576" s="1296"/>
      <c r="N576" s="1312"/>
      <c r="O576" s="1307"/>
      <c r="P576" s="1296"/>
      <c r="Q576" s="1297"/>
      <c r="R576" s="1844"/>
      <c r="S576" s="647"/>
      <c r="T576" s="807"/>
      <c r="U576" s="807"/>
      <c r="V576" s="807"/>
      <c r="W576" s="807"/>
      <c r="X576" s="1225"/>
      <c r="Y576" s="1306"/>
      <c r="Z576" s="1302" t="s">
        <v>4700</v>
      </c>
      <c r="AA576" s="1303" t="s">
        <v>163</v>
      </c>
      <c r="AB576" s="1304">
        <v>0.85</v>
      </c>
      <c r="AC576" s="1215"/>
      <c r="AD576" s="1215"/>
      <c r="AE576" s="1294"/>
      <c r="AF576" s="391">
        <f>ROUND(ROUND(ROUND(ROUND(G536+K572,0)*Q560,0)*Y575,0)*AB576,0)</f>
        <v>65</v>
      </c>
      <c r="AG576" s="268"/>
    </row>
    <row r="577" spans="1:33" ht="17.100000000000001" customHeight="1">
      <c r="A577" s="243">
        <v>63</v>
      </c>
      <c r="B577" s="351" t="s">
        <v>16826</v>
      </c>
      <c r="C577" s="870" t="s">
        <v>16827</v>
      </c>
      <c r="D577" s="604"/>
      <c r="E577" s="604"/>
      <c r="F577" s="604"/>
      <c r="G577" s="1296"/>
      <c r="H577" s="605"/>
      <c r="I577" s="607"/>
      <c r="J577" s="646"/>
      <c r="K577" s="748"/>
      <c r="L577" s="748"/>
      <c r="M577" s="1296"/>
      <c r="N577" s="1312"/>
      <c r="O577" s="1307"/>
      <c r="P577" s="1296"/>
      <c r="Q577" s="1297"/>
      <c r="R577" s="641"/>
      <c r="S577" s="641"/>
      <c r="T577" s="602"/>
      <c r="U577" s="602"/>
      <c r="V577" s="602"/>
      <c r="W577" s="602"/>
      <c r="X577" s="670"/>
      <c r="Y577" s="1305"/>
      <c r="Z577" s="1358"/>
      <c r="AA577" s="1215"/>
      <c r="AB577" s="1294"/>
      <c r="AC577" s="1533" t="s">
        <v>167</v>
      </c>
      <c r="AD577" s="1250">
        <v>5</v>
      </c>
      <c r="AE577" s="1308" t="s">
        <v>168</v>
      </c>
      <c r="AF577" s="391">
        <f>ROUND(ROUND(ROUND(G536+K572,0)*Q560,0)-AD577,0)</f>
        <v>146</v>
      </c>
      <c r="AG577" s="268"/>
    </row>
    <row r="578" spans="1:33" ht="17.100000000000001" customHeight="1">
      <c r="A578" s="243">
        <v>63</v>
      </c>
      <c r="B578" s="351" t="s">
        <v>16828</v>
      </c>
      <c r="C578" s="870" t="s">
        <v>16829</v>
      </c>
      <c r="D578" s="604"/>
      <c r="E578" s="604"/>
      <c r="F578" s="604"/>
      <c r="G578" s="1296"/>
      <c r="H578" s="605"/>
      <c r="I578" s="607"/>
      <c r="J578" s="646"/>
      <c r="K578" s="748"/>
      <c r="L578" s="748"/>
      <c r="M578" s="1296"/>
      <c r="N578" s="1312"/>
      <c r="O578" s="1307"/>
      <c r="P578" s="1296"/>
      <c r="Q578" s="1297"/>
      <c r="R578" s="1104"/>
      <c r="S578" s="1104"/>
      <c r="T578" s="807"/>
      <c r="U578" s="807"/>
      <c r="V578" s="807"/>
      <c r="W578" s="807"/>
      <c r="X578" s="1225"/>
      <c r="Y578" s="1306"/>
      <c r="Z578" s="1233" t="s">
        <v>4700</v>
      </c>
      <c r="AA578" s="670" t="s">
        <v>163</v>
      </c>
      <c r="AB578" s="1309">
        <v>0.85</v>
      </c>
      <c r="AC578" s="1834"/>
      <c r="AD578" s="1250"/>
      <c r="AE578" s="1308"/>
      <c r="AF578" s="391">
        <f>ROUND(ROUND(ROUND(ROUND(G536+K572,0)*Q560,0)*AB578,0)-AD577,0)</f>
        <v>123</v>
      </c>
      <c r="AG578" s="268"/>
    </row>
    <row r="579" spans="1:33" ht="17.100000000000001" customHeight="1">
      <c r="A579" s="243">
        <v>63</v>
      </c>
      <c r="B579" s="351" t="s">
        <v>16830</v>
      </c>
      <c r="C579" s="870" t="s">
        <v>16831</v>
      </c>
      <c r="D579" s="604"/>
      <c r="E579" s="604"/>
      <c r="F579" s="604"/>
      <c r="G579" s="1296"/>
      <c r="H579" s="605"/>
      <c r="I579" s="607"/>
      <c r="J579" s="646"/>
      <c r="K579" s="748"/>
      <c r="L579" s="748"/>
      <c r="M579" s="1296"/>
      <c r="N579" s="1312"/>
      <c r="O579" s="1307"/>
      <c r="P579" s="1296"/>
      <c r="Q579" s="1297"/>
      <c r="R579" s="1749" t="s">
        <v>11559</v>
      </c>
      <c r="S579" s="1106" t="s">
        <v>162</v>
      </c>
      <c r="T579" s="602"/>
      <c r="U579" s="602"/>
      <c r="V579" s="602"/>
      <c r="W579" s="602"/>
      <c r="X579" s="670" t="s">
        <v>163</v>
      </c>
      <c r="Y579" s="1305">
        <v>0.7</v>
      </c>
      <c r="Z579" s="1360"/>
      <c r="AA579" s="1226"/>
      <c r="AB579" s="1310"/>
      <c r="AC579" s="1834"/>
      <c r="AD579" s="1242"/>
      <c r="AE579" s="1291"/>
      <c r="AF579" s="391">
        <f>ROUND(ROUND(ROUND(ROUND(G536+K572,0)*Q560,0)*Y579,0)-AD577,0)</f>
        <v>101</v>
      </c>
      <c r="AG579" s="268"/>
    </row>
    <row r="580" spans="1:33" ht="17.100000000000001" customHeight="1">
      <c r="A580" s="243">
        <v>63</v>
      </c>
      <c r="B580" s="351" t="s">
        <v>16832</v>
      </c>
      <c r="C580" s="870" t="s">
        <v>16833</v>
      </c>
      <c r="D580" s="604"/>
      <c r="E580" s="604"/>
      <c r="F580" s="604"/>
      <c r="G580" s="1296"/>
      <c r="H580" s="605"/>
      <c r="I580" s="607"/>
      <c r="J580" s="646"/>
      <c r="K580" s="748"/>
      <c r="L580" s="748"/>
      <c r="M580" s="1296"/>
      <c r="N580" s="1312"/>
      <c r="O580" s="1307"/>
      <c r="P580" s="1296"/>
      <c r="Q580" s="1297"/>
      <c r="R580" s="1843"/>
      <c r="S580" s="647"/>
      <c r="T580" s="807"/>
      <c r="U580" s="807"/>
      <c r="V580" s="807"/>
      <c r="W580" s="807"/>
      <c r="X580" s="1225"/>
      <c r="Y580" s="1306"/>
      <c r="Z580" s="1302" t="s">
        <v>4700</v>
      </c>
      <c r="AA580" s="1303" t="s">
        <v>163</v>
      </c>
      <c r="AB580" s="1311">
        <v>0.85</v>
      </c>
      <c r="AC580" s="1834"/>
      <c r="AD580" s="1242"/>
      <c r="AE580" s="1291"/>
      <c r="AF580" s="391">
        <f>ROUND(ROUND(ROUND(ROUND(ROUND(G536+K572,0)*Q560,0)*Y579,0)*AB580,0)-AD577,0)</f>
        <v>85</v>
      </c>
      <c r="AG580" s="268"/>
    </row>
    <row r="581" spans="1:33" ht="17.100000000000001" customHeight="1">
      <c r="A581" s="243">
        <v>63</v>
      </c>
      <c r="B581" s="351" t="s">
        <v>16834</v>
      </c>
      <c r="C581" s="870" t="s">
        <v>16835</v>
      </c>
      <c r="D581" s="604"/>
      <c r="E581" s="604"/>
      <c r="F581" s="604"/>
      <c r="G581" s="1296"/>
      <c r="H581" s="605"/>
      <c r="I581" s="607"/>
      <c r="J581" s="646"/>
      <c r="K581" s="748"/>
      <c r="L581" s="748"/>
      <c r="M581" s="1296"/>
      <c r="N581" s="1312"/>
      <c r="O581" s="1307"/>
      <c r="P581" s="1296"/>
      <c r="Q581" s="1297"/>
      <c r="R581" s="1843"/>
      <c r="S581" s="641" t="s">
        <v>165</v>
      </c>
      <c r="T581" s="602"/>
      <c r="U581" s="602"/>
      <c r="V581" s="602"/>
      <c r="W581" s="602"/>
      <c r="X581" s="670" t="s">
        <v>163</v>
      </c>
      <c r="Y581" s="1305">
        <v>0.5</v>
      </c>
      <c r="Z581" s="1359"/>
      <c r="AA581" s="1220"/>
      <c r="AB581" s="1306"/>
      <c r="AC581" s="1834"/>
      <c r="AD581" s="1242"/>
      <c r="AE581" s="1291"/>
      <c r="AF581" s="391">
        <f>ROUND(ROUND(ROUND(ROUND(G536+K572,0)*Q560,0)*Y581,0)-AD577,0)</f>
        <v>71</v>
      </c>
      <c r="AG581" s="268"/>
    </row>
    <row r="582" spans="1:33" ht="17.100000000000001" customHeight="1">
      <c r="A582" s="243">
        <v>63</v>
      </c>
      <c r="B582" s="351" t="s">
        <v>16836</v>
      </c>
      <c r="C582" s="870" t="s">
        <v>16837</v>
      </c>
      <c r="D582" s="806"/>
      <c r="E582" s="806"/>
      <c r="F582" s="806"/>
      <c r="G582" s="1329"/>
      <c r="H582" s="807"/>
      <c r="I582" s="1158"/>
      <c r="J582" s="647"/>
      <c r="K582" s="1104"/>
      <c r="L582" s="1104"/>
      <c r="M582" s="1329"/>
      <c r="N582" s="1332"/>
      <c r="O582" s="1333"/>
      <c r="P582" s="1329"/>
      <c r="Q582" s="1331"/>
      <c r="R582" s="1844"/>
      <c r="S582" s="1104"/>
      <c r="T582" s="807"/>
      <c r="U582" s="807"/>
      <c r="V582" s="807"/>
      <c r="W582" s="807"/>
      <c r="X582" s="1225"/>
      <c r="Y582" s="1306"/>
      <c r="Z582" s="1302" t="s">
        <v>4700</v>
      </c>
      <c r="AA582" s="1303" t="s">
        <v>163</v>
      </c>
      <c r="AB582" s="1311">
        <v>0.85</v>
      </c>
      <c r="AC582" s="1835"/>
      <c r="AD582" s="1220"/>
      <c r="AE582" s="1306"/>
      <c r="AF582" s="391">
        <f>ROUND(ROUND(ROUND(ROUND(ROUND(G536+K572,0)*Q560,0)*Y581,0)*AB582,0)-AD577,0)</f>
        <v>60</v>
      </c>
      <c r="AG582" s="268"/>
    </row>
    <row r="583" spans="1:33" ht="17.100000000000001" customHeight="1">
      <c r="A583" s="243">
        <v>63</v>
      </c>
      <c r="B583" s="351" t="s">
        <v>16838</v>
      </c>
      <c r="C583" s="870" t="s">
        <v>16839</v>
      </c>
      <c r="D583" s="1749" t="s">
        <v>11852</v>
      </c>
      <c r="E583" s="1749" t="s">
        <v>11853</v>
      </c>
      <c r="F583" s="1580" t="s">
        <v>11633</v>
      </c>
      <c r="G583" s="633"/>
      <c r="H583" s="633"/>
      <c r="I583" s="1095"/>
      <c r="J583" s="602"/>
      <c r="K583" s="602"/>
      <c r="L583" s="1319"/>
      <c r="M583" s="602"/>
      <c r="N583" s="1606" t="s">
        <v>9631</v>
      </c>
      <c r="O583" s="1593" t="s">
        <v>9632</v>
      </c>
      <c r="P583" s="602"/>
      <c r="Q583" s="1286"/>
      <c r="R583" s="670"/>
      <c r="S583" s="670"/>
      <c r="T583" s="602"/>
      <c r="U583" s="602"/>
      <c r="V583" s="1286"/>
      <c r="W583" s="601"/>
      <c r="X583" s="670"/>
      <c r="Y583" s="1320"/>
      <c r="Z583" s="1358"/>
      <c r="AA583" s="1215"/>
      <c r="AB583" s="1215"/>
      <c r="AC583" s="1215"/>
      <c r="AD583" s="1215"/>
      <c r="AE583" s="1294"/>
      <c r="AF583" s="391">
        <f>ROUND(G584*Q584,0)</f>
        <v>551</v>
      </c>
      <c r="AG583" s="268"/>
    </row>
    <row r="584" spans="1:33" ht="17.100000000000001" customHeight="1">
      <c r="A584" s="243">
        <v>63</v>
      </c>
      <c r="B584" s="351" t="s">
        <v>16840</v>
      </c>
      <c r="C584" s="870" t="s">
        <v>16841</v>
      </c>
      <c r="D584" s="1782"/>
      <c r="E584" s="1843"/>
      <c r="F584" s="1845"/>
      <c r="G584" s="1328">
        <v>787</v>
      </c>
      <c r="H584" s="605" t="s">
        <v>18</v>
      </c>
      <c r="I584" s="744"/>
      <c r="J584" s="605"/>
      <c r="K584" s="605"/>
      <c r="L584" s="1321"/>
      <c r="M584" s="605"/>
      <c r="N584" s="1837"/>
      <c r="O584" s="1834"/>
      <c r="P584" s="1250" t="s">
        <v>163</v>
      </c>
      <c r="Q584" s="1291">
        <v>0.7</v>
      </c>
      <c r="R584" s="1250"/>
      <c r="S584" s="1250"/>
      <c r="T584" s="605"/>
      <c r="U584" s="605"/>
      <c r="V584" s="607"/>
      <c r="W584" s="806"/>
      <c r="X584" s="1225"/>
      <c r="Y584" s="1322"/>
      <c r="Z584" s="1233" t="s">
        <v>4700</v>
      </c>
      <c r="AA584" s="670" t="s">
        <v>163</v>
      </c>
      <c r="AB584" s="1293">
        <v>0.85</v>
      </c>
      <c r="AC584" s="1215"/>
      <c r="AD584" s="1215"/>
      <c r="AE584" s="1294"/>
      <c r="AF584" s="391">
        <f>ROUND(ROUND(G584*Q584,0)*AB584,0)</f>
        <v>468</v>
      </c>
      <c r="AG584" s="268"/>
    </row>
    <row r="585" spans="1:33" ht="17.100000000000001" customHeight="1">
      <c r="A585" s="243">
        <v>63</v>
      </c>
      <c r="B585" s="351" t="s">
        <v>16842</v>
      </c>
      <c r="C585" s="870" t="s">
        <v>16843</v>
      </c>
      <c r="D585" s="1782"/>
      <c r="E585" s="1843"/>
      <c r="F585" s="1845"/>
      <c r="G585" s="638"/>
      <c r="H585" s="638"/>
      <c r="I585" s="744"/>
      <c r="J585" s="604"/>
      <c r="K585" s="605"/>
      <c r="L585" s="1321"/>
      <c r="M585" s="1251"/>
      <c r="N585" s="1837"/>
      <c r="O585" s="1834"/>
      <c r="P585" s="1251"/>
      <c r="Q585" s="1334"/>
      <c r="R585" s="1251"/>
      <c r="S585" s="1251"/>
      <c r="T585" s="605"/>
      <c r="U585" s="605"/>
      <c r="V585" s="607"/>
      <c r="W585" s="1684" t="s">
        <v>4703</v>
      </c>
      <c r="X585" s="670" t="s">
        <v>163</v>
      </c>
      <c r="Y585" s="1305">
        <v>0.7</v>
      </c>
      <c r="Z585" s="1360"/>
      <c r="AA585" s="1226"/>
      <c r="AB585" s="1226"/>
      <c r="AC585" s="1226"/>
      <c r="AD585" s="1226"/>
      <c r="AE585" s="1310"/>
      <c r="AF585" s="391">
        <f>ROUND(ROUND(G584*Q584,0)*Y585,0)</f>
        <v>386</v>
      </c>
      <c r="AG585" s="268"/>
    </row>
    <row r="586" spans="1:33" ht="17.100000000000001" customHeight="1">
      <c r="A586" s="243">
        <v>63</v>
      </c>
      <c r="B586" s="351" t="s">
        <v>16844</v>
      </c>
      <c r="C586" s="870" t="s">
        <v>16845</v>
      </c>
      <c r="D586" s="1782"/>
      <c r="E586" s="1843"/>
      <c r="F586" s="1845"/>
      <c r="G586" s="638"/>
      <c r="H586" s="638"/>
      <c r="I586" s="744"/>
      <c r="J586" s="604"/>
      <c r="K586" s="605"/>
      <c r="L586" s="1321"/>
      <c r="M586" s="1251"/>
      <c r="N586" s="1837"/>
      <c r="O586" s="1834"/>
      <c r="P586" s="1251"/>
      <c r="Q586" s="1334"/>
      <c r="R586" s="1251"/>
      <c r="S586" s="1251"/>
      <c r="T586" s="605"/>
      <c r="U586" s="605"/>
      <c r="V586" s="607"/>
      <c r="W586" s="1836"/>
      <c r="X586" s="1225"/>
      <c r="Y586" s="1306"/>
      <c r="Z586" s="1302" t="s">
        <v>4700</v>
      </c>
      <c r="AA586" s="1303" t="s">
        <v>163</v>
      </c>
      <c r="AB586" s="1304">
        <v>0.85</v>
      </c>
      <c r="AC586" s="1215"/>
      <c r="AD586" s="1215"/>
      <c r="AE586" s="1294"/>
      <c r="AF586" s="391">
        <f>ROUND(ROUND(ROUND(G584*Q584,0)*Y585,0)*AB586,0)</f>
        <v>328</v>
      </c>
      <c r="AG586" s="268"/>
    </row>
    <row r="587" spans="1:33" ht="17.100000000000001" customHeight="1">
      <c r="A587" s="243">
        <v>63</v>
      </c>
      <c r="B587" s="351" t="s">
        <v>16846</v>
      </c>
      <c r="C587" s="870" t="s">
        <v>16847</v>
      </c>
      <c r="D587" s="1782"/>
      <c r="E587" s="1843"/>
      <c r="F587" s="637"/>
      <c r="G587" s="638"/>
      <c r="H587" s="638"/>
      <c r="I587" s="744"/>
      <c r="J587" s="604"/>
      <c r="K587" s="605"/>
      <c r="L587" s="1321"/>
      <c r="M587" s="1251"/>
      <c r="N587" s="1837"/>
      <c r="O587" s="1834"/>
      <c r="P587" s="1251"/>
      <c r="Q587" s="1334"/>
      <c r="R587" s="1251"/>
      <c r="S587" s="1251"/>
      <c r="T587" s="605"/>
      <c r="U587" s="605"/>
      <c r="V587" s="607"/>
      <c r="W587" s="1684" t="s">
        <v>4708</v>
      </c>
      <c r="X587" s="670" t="s">
        <v>163</v>
      </c>
      <c r="Y587" s="1305">
        <v>0.85</v>
      </c>
      <c r="Z587" s="1359"/>
      <c r="AA587" s="1220"/>
      <c r="AB587" s="1220"/>
      <c r="AC587" s="1220"/>
      <c r="AD587" s="1220"/>
      <c r="AE587" s="1306"/>
      <c r="AF587" s="391">
        <f>ROUND(ROUND(G584*Q584,0)*Y587,0)</f>
        <v>468</v>
      </c>
      <c r="AG587" s="268"/>
    </row>
    <row r="588" spans="1:33" ht="17.100000000000001" customHeight="1">
      <c r="A588" s="243">
        <v>63</v>
      </c>
      <c r="B588" s="351" t="s">
        <v>16848</v>
      </c>
      <c r="C588" s="870" t="s">
        <v>16849</v>
      </c>
      <c r="D588" s="1782"/>
      <c r="E588" s="646"/>
      <c r="F588" s="637"/>
      <c r="G588" s="638"/>
      <c r="H588" s="638"/>
      <c r="I588" s="744"/>
      <c r="J588" s="604"/>
      <c r="K588" s="605"/>
      <c r="L588" s="1321"/>
      <c r="M588" s="1251"/>
      <c r="N588" s="1837"/>
      <c r="O588" s="1834"/>
      <c r="P588" s="1251"/>
      <c r="Q588" s="1334"/>
      <c r="R588" s="1251"/>
      <c r="S588" s="1251"/>
      <c r="T588" s="605"/>
      <c r="U588" s="605"/>
      <c r="V588" s="607"/>
      <c r="W588" s="1836"/>
      <c r="X588" s="1225"/>
      <c r="Y588" s="1306"/>
      <c r="Z588" s="1302" t="s">
        <v>4700</v>
      </c>
      <c r="AA588" s="1303" t="s">
        <v>163</v>
      </c>
      <c r="AB588" s="1304">
        <v>0.85</v>
      </c>
      <c r="AC588" s="1215"/>
      <c r="AD588" s="1215"/>
      <c r="AE588" s="1294"/>
      <c r="AF588" s="391">
        <f>ROUND(ROUND(ROUND(G584*Q584,0)*Y587,0)*AB588,0)</f>
        <v>398</v>
      </c>
      <c r="AG588" s="268"/>
    </row>
    <row r="589" spans="1:33" ht="17.100000000000001" customHeight="1">
      <c r="A589" s="243">
        <v>63</v>
      </c>
      <c r="B589" s="351" t="s">
        <v>16850</v>
      </c>
      <c r="C589" s="870" t="s">
        <v>16851</v>
      </c>
      <c r="D589" s="1361"/>
      <c r="E589" s="646"/>
      <c r="F589" s="637"/>
      <c r="G589" s="638"/>
      <c r="H589" s="638"/>
      <c r="I589" s="744"/>
      <c r="J589" s="604"/>
      <c r="K589" s="605"/>
      <c r="L589" s="1321"/>
      <c r="M589" s="1251"/>
      <c r="N589" s="1837"/>
      <c r="O589" s="1834"/>
      <c r="P589" s="1251"/>
      <c r="Q589" s="1334"/>
      <c r="R589" s="1251"/>
      <c r="S589" s="1251"/>
      <c r="T589" s="605"/>
      <c r="U589" s="605"/>
      <c r="V589" s="607"/>
      <c r="W589" s="1233"/>
      <c r="X589" s="670"/>
      <c r="Y589" s="1320"/>
      <c r="Z589" s="1358"/>
      <c r="AA589" s="1215"/>
      <c r="AB589" s="1294"/>
      <c r="AC589" s="1533" t="s">
        <v>167</v>
      </c>
      <c r="AD589" s="1250">
        <v>5</v>
      </c>
      <c r="AE589" s="1308" t="s">
        <v>168</v>
      </c>
      <c r="AF589" s="391">
        <f>ROUND(ROUND(G584*Q584,0)-AD589,0)</f>
        <v>546</v>
      </c>
      <c r="AG589" s="268"/>
    </row>
    <row r="590" spans="1:33" ht="17.100000000000001" customHeight="1">
      <c r="A590" s="243">
        <v>63</v>
      </c>
      <c r="B590" s="351" t="s">
        <v>16852</v>
      </c>
      <c r="C590" s="870" t="s">
        <v>16853</v>
      </c>
      <c r="D590" s="1361"/>
      <c r="E590" s="646"/>
      <c r="F590" s="637"/>
      <c r="G590" s="638"/>
      <c r="H590" s="638"/>
      <c r="I590" s="744"/>
      <c r="J590" s="604"/>
      <c r="K590" s="605"/>
      <c r="L590" s="1321"/>
      <c r="M590" s="1251"/>
      <c r="N590" s="1837"/>
      <c r="O590" s="1834"/>
      <c r="P590" s="1251"/>
      <c r="Q590" s="1334"/>
      <c r="R590" s="1251"/>
      <c r="S590" s="1251"/>
      <c r="T590" s="605"/>
      <c r="U590" s="605"/>
      <c r="V590" s="607"/>
      <c r="W590" s="1234"/>
      <c r="X590" s="1225"/>
      <c r="Y590" s="1322"/>
      <c r="Z590" s="1233" t="s">
        <v>4700</v>
      </c>
      <c r="AA590" s="670" t="s">
        <v>163</v>
      </c>
      <c r="AB590" s="1309">
        <v>0.85</v>
      </c>
      <c r="AC590" s="1834"/>
      <c r="AD590" s="1250"/>
      <c r="AE590" s="1308"/>
      <c r="AF590" s="391">
        <f>ROUND(ROUND(ROUND(G584*Q584,0)*AB590,0)-AD589,0)</f>
        <v>463</v>
      </c>
      <c r="AG590" s="268"/>
    </row>
    <row r="591" spans="1:33" ht="17.100000000000001" customHeight="1">
      <c r="A591" s="243">
        <v>63</v>
      </c>
      <c r="B591" s="351" t="s">
        <v>16854</v>
      </c>
      <c r="C591" s="870" t="s">
        <v>16855</v>
      </c>
      <c r="D591" s="1361"/>
      <c r="E591" s="646"/>
      <c r="F591" s="637"/>
      <c r="G591" s="638"/>
      <c r="H591" s="638"/>
      <c r="I591" s="744"/>
      <c r="J591" s="604"/>
      <c r="K591" s="605"/>
      <c r="L591" s="1321"/>
      <c r="M591" s="1251"/>
      <c r="N591" s="1837"/>
      <c r="O591" s="1252"/>
      <c r="P591" s="1251"/>
      <c r="Q591" s="1334"/>
      <c r="R591" s="1251"/>
      <c r="S591" s="1251"/>
      <c r="T591" s="605"/>
      <c r="U591" s="605"/>
      <c r="V591" s="607"/>
      <c r="W591" s="1684" t="s">
        <v>4703</v>
      </c>
      <c r="X591" s="1250" t="s">
        <v>163</v>
      </c>
      <c r="Y591" s="1291">
        <v>0.7</v>
      </c>
      <c r="Z591" s="1360"/>
      <c r="AA591" s="1226"/>
      <c r="AB591" s="1310"/>
      <c r="AC591" s="1834"/>
      <c r="AD591" s="1242"/>
      <c r="AE591" s="1291"/>
      <c r="AF591" s="391">
        <f>ROUND(ROUND(ROUND(G584*Q584,0)*Y591,0)-AD589,0)</f>
        <v>381</v>
      </c>
      <c r="AG591" s="268"/>
    </row>
    <row r="592" spans="1:33" ht="17.100000000000001" customHeight="1">
      <c r="A592" s="243">
        <v>63</v>
      </c>
      <c r="B592" s="351" t="s">
        <v>16856</v>
      </c>
      <c r="C592" s="870" t="s">
        <v>16857</v>
      </c>
      <c r="D592" s="1361"/>
      <c r="E592" s="646"/>
      <c r="F592" s="637"/>
      <c r="G592" s="638"/>
      <c r="H592" s="638"/>
      <c r="I592" s="744"/>
      <c r="J592" s="604"/>
      <c r="K592" s="605"/>
      <c r="L592" s="1321"/>
      <c r="M592" s="1251"/>
      <c r="N592" s="1837"/>
      <c r="O592" s="1252"/>
      <c r="P592" s="1251"/>
      <c r="Q592" s="1334"/>
      <c r="R592" s="1251"/>
      <c r="S592" s="1251"/>
      <c r="T592" s="605"/>
      <c r="U592" s="605"/>
      <c r="V592" s="607"/>
      <c r="W592" s="1836"/>
      <c r="X592" s="1225"/>
      <c r="Y592" s="1306"/>
      <c r="Z592" s="1302" t="s">
        <v>4700</v>
      </c>
      <c r="AA592" s="1303" t="s">
        <v>163</v>
      </c>
      <c r="AB592" s="1311">
        <v>0.85</v>
      </c>
      <c r="AC592" s="1834"/>
      <c r="AD592" s="1242"/>
      <c r="AE592" s="1291"/>
      <c r="AF592" s="391">
        <f>ROUND(ROUND(ROUND(ROUND(G584*Q584,0)*Y591,0)*AB592,0)-AD589,0)</f>
        <v>323</v>
      </c>
      <c r="AG592" s="268"/>
    </row>
    <row r="593" spans="1:33" ht="17.100000000000001" customHeight="1">
      <c r="A593" s="243">
        <v>63</v>
      </c>
      <c r="B593" s="351" t="s">
        <v>16858</v>
      </c>
      <c r="C593" s="870" t="s">
        <v>16859</v>
      </c>
      <c r="D593" s="646"/>
      <c r="E593" s="646"/>
      <c r="F593" s="637"/>
      <c r="G593" s="638"/>
      <c r="H593" s="638"/>
      <c r="I593" s="744"/>
      <c r="J593" s="604"/>
      <c r="K593" s="605"/>
      <c r="L593" s="1321"/>
      <c r="M593" s="1251"/>
      <c r="N593" s="1837"/>
      <c r="O593" s="1252"/>
      <c r="P593" s="1251"/>
      <c r="Q593" s="1334"/>
      <c r="R593" s="1251"/>
      <c r="S593" s="1251"/>
      <c r="T593" s="605"/>
      <c r="U593" s="605"/>
      <c r="V593" s="607"/>
      <c r="W593" s="1684" t="s">
        <v>4708</v>
      </c>
      <c r="X593" s="1250" t="s">
        <v>163</v>
      </c>
      <c r="Y593" s="1291">
        <v>0.85</v>
      </c>
      <c r="Z593" s="1359"/>
      <c r="AA593" s="1220"/>
      <c r="AB593" s="1306"/>
      <c r="AC593" s="1834"/>
      <c r="AD593" s="1242"/>
      <c r="AE593" s="1291"/>
      <c r="AF593" s="391">
        <f>ROUND(ROUND(ROUND(G584*Q584,0)*Y593,0)-AD589,0)</f>
        <v>463</v>
      </c>
      <c r="AG593" s="268"/>
    </row>
    <row r="594" spans="1:33" ht="17.100000000000001" customHeight="1">
      <c r="A594" s="243">
        <v>63</v>
      </c>
      <c r="B594" s="351" t="s">
        <v>16860</v>
      </c>
      <c r="C594" s="870" t="s">
        <v>16861</v>
      </c>
      <c r="D594" s="646"/>
      <c r="E594" s="646"/>
      <c r="F594" s="637"/>
      <c r="G594" s="638"/>
      <c r="H594" s="638"/>
      <c r="I594" s="744"/>
      <c r="J594" s="604"/>
      <c r="K594" s="605"/>
      <c r="L594" s="1321"/>
      <c r="M594" s="1251"/>
      <c r="N594" s="1339"/>
      <c r="O594" s="1252"/>
      <c r="P594" s="1251"/>
      <c r="Q594" s="1334"/>
      <c r="R594" s="1251"/>
      <c r="S594" s="1251"/>
      <c r="T594" s="605"/>
      <c r="U594" s="605"/>
      <c r="V594" s="607"/>
      <c r="W594" s="1836"/>
      <c r="X594" s="1225"/>
      <c r="Y594" s="1306"/>
      <c r="Z594" s="1302" t="s">
        <v>4700</v>
      </c>
      <c r="AA594" s="1303" t="s">
        <v>163</v>
      </c>
      <c r="AB594" s="1311">
        <v>0.85</v>
      </c>
      <c r="AC594" s="1835"/>
      <c r="AD594" s="1220"/>
      <c r="AE594" s="1306"/>
      <c r="AF594" s="391">
        <f>ROUND(ROUND(ROUND(ROUND(G584*Q584,0)*Y593,0)*AB594,0)-AD589,0)</f>
        <v>393</v>
      </c>
      <c r="AG594" s="268"/>
    </row>
    <row r="595" spans="1:33" ht="17.100000000000001" customHeight="1">
      <c r="A595" s="243">
        <v>63</v>
      </c>
      <c r="B595" s="351" t="s">
        <v>16862</v>
      </c>
      <c r="C595" s="870" t="s">
        <v>16863</v>
      </c>
      <c r="D595" s="646"/>
      <c r="E595" s="646"/>
      <c r="F595" s="1252"/>
      <c r="G595" s="1323"/>
      <c r="H595" s="1323"/>
      <c r="I595" s="607"/>
      <c r="J595" s="646"/>
      <c r="K595" s="748"/>
      <c r="L595" s="748"/>
      <c r="M595" s="605"/>
      <c r="N595" s="1102"/>
      <c r="O595" s="604"/>
      <c r="P595" s="605"/>
      <c r="Q595" s="607"/>
      <c r="R595" s="1749" t="s">
        <v>11301</v>
      </c>
      <c r="S595" s="1622" t="s">
        <v>162</v>
      </c>
      <c r="T595" s="602"/>
      <c r="U595" s="602"/>
      <c r="V595" s="1286"/>
      <c r="W595" s="1233"/>
      <c r="X595" s="670"/>
      <c r="Y595" s="1320"/>
      <c r="Z595" s="1358"/>
      <c r="AA595" s="1215"/>
      <c r="AB595" s="1215"/>
      <c r="AC595" s="1215"/>
      <c r="AD595" s="1215"/>
      <c r="AE595" s="1294"/>
      <c r="AF595" s="391">
        <f>ROUND(ROUND(G584*Q584,0)*U596,0)</f>
        <v>386</v>
      </c>
      <c r="AG595" s="268"/>
    </row>
    <row r="596" spans="1:33" ht="17.100000000000001" customHeight="1">
      <c r="A596" s="243">
        <v>63</v>
      </c>
      <c r="B596" s="351" t="s">
        <v>16864</v>
      </c>
      <c r="C596" s="870" t="s">
        <v>16865</v>
      </c>
      <c r="D596" s="646"/>
      <c r="E596" s="646"/>
      <c r="F596" s="1252"/>
      <c r="G596" s="638"/>
      <c r="H596" s="605"/>
      <c r="I596" s="607"/>
      <c r="J596" s="646"/>
      <c r="K596" s="748"/>
      <c r="L596" s="748"/>
      <c r="M596" s="605"/>
      <c r="N596" s="1102"/>
      <c r="O596" s="604"/>
      <c r="P596" s="605"/>
      <c r="Q596" s="607"/>
      <c r="R596" s="1837"/>
      <c r="S596" s="1834"/>
      <c r="T596" s="1250" t="s">
        <v>163</v>
      </c>
      <c r="U596" s="1242">
        <v>0.7</v>
      </c>
      <c r="V596" s="607"/>
      <c r="W596" s="1234"/>
      <c r="X596" s="1225"/>
      <c r="Y596" s="1322"/>
      <c r="Z596" s="1233" t="s">
        <v>4700</v>
      </c>
      <c r="AA596" s="670" t="s">
        <v>163</v>
      </c>
      <c r="AB596" s="1293">
        <v>0.85</v>
      </c>
      <c r="AC596" s="1215"/>
      <c r="AD596" s="1215"/>
      <c r="AE596" s="1294"/>
      <c r="AF596" s="391">
        <f>ROUND(ROUND(ROUND(G584*Q584,0)*U596,0)*AB596,0)</f>
        <v>328</v>
      </c>
      <c r="AG596" s="268"/>
    </row>
    <row r="597" spans="1:33" ht="17.100000000000001" customHeight="1">
      <c r="A597" s="243">
        <v>63</v>
      </c>
      <c r="B597" s="351" t="s">
        <v>16866</v>
      </c>
      <c r="C597" s="870" t="s">
        <v>16867</v>
      </c>
      <c r="D597" s="604"/>
      <c r="E597" s="604"/>
      <c r="F597" s="1131"/>
      <c r="G597" s="605"/>
      <c r="H597" s="605"/>
      <c r="I597" s="607"/>
      <c r="J597" s="646"/>
      <c r="K597" s="748"/>
      <c r="L597" s="748"/>
      <c r="M597" s="1250"/>
      <c r="N597" s="1344"/>
      <c r="O597" s="1345"/>
      <c r="P597" s="1250"/>
      <c r="Q597" s="1346"/>
      <c r="R597" s="1837"/>
      <c r="S597" s="1834"/>
      <c r="T597" s="1250"/>
      <c r="U597" s="1242"/>
      <c r="V597" s="1291"/>
      <c r="W597" s="1684" t="s">
        <v>4703</v>
      </c>
      <c r="X597" s="670" t="s">
        <v>163</v>
      </c>
      <c r="Y597" s="1305">
        <f>$Y$657</f>
        <v>0.7</v>
      </c>
      <c r="Z597" s="1360"/>
      <c r="AA597" s="1226"/>
      <c r="AB597" s="1226"/>
      <c r="AC597" s="1226"/>
      <c r="AD597" s="1226"/>
      <c r="AE597" s="1310"/>
      <c r="AF597" s="391">
        <f>ROUND(ROUND(ROUND(G584*Q584,0)*U596,0)*Y597,0)</f>
        <v>270</v>
      </c>
      <c r="AG597" s="268"/>
    </row>
    <row r="598" spans="1:33" ht="17.100000000000001" customHeight="1">
      <c r="A598" s="243">
        <v>63</v>
      </c>
      <c r="B598" s="351" t="s">
        <v>16868</v>
      </c>
      <c r="C598" s="870" t="s">
        <v>16869</v>
      </c>
      <c r="D598" s="604"/>
      <c r="E598" s="604"/>
      <c r="F598" s="1131"/>
      <c r="G598" s="605"/>
      <c r="H598" s="605"/>
      <c r="I598" s="607"/>
      <c r="J598" s="646"/>
      <c r="K598" s="748"/>
      <c r="L598" s="748"/>
      <c r="M598" s="1250"/>
      <c r="N598" s="1344"/>
      <c r="O598" s="1345"/>
      <c r="P598" s="1250"/>
      <c r="Q598" s="1346"/>
      <c r="R598" s="1837"/>
      <c r="S598" s="1834"/>
      <c r="T598" s="1250"/>
      <c r="U598" s="1242"/>
      <c r="V598" s="1291"/>
      <c r="W598" s="1836"/>
      <c r="X598" s="1225"/>
      <c r="Y598" s="1306"/>
      <c r="Z598" s="1302" t="s">
        <v>11869</v>
      </c>
      <c r="AA598" s="1303" t="s">
        <v>30</v>
      </c>
      <c r="AB598" s="1304">
        <v>0.85</v>
      </c>
      <c r="AC598" s="1215"/>
      <c r="AD598" s="1215"/>
      <c r="AE598" s="1294"/>
      <c r="AF598" s="391">
        <f>ROUND(ROUND(ROUND(ROUND(G584*Q584,0)*U596,0)*Y597,0)*AB598,0)</f>
        <v>230</v>
      </c>
      <c r="AG598" s="268"/>
    </row>
    <row r="599" spans="1:33" ht="17.100000000000001" customHeight="1">
      <c r="A599" s="243">
        <v>63</v>
      </c>
      <c r="B599" s="351" t="s">
        <v>16870</v>
      </c>
      <c r="C599" s="870" t="s">
        <v>16871</v>
      </c>
      <c r="D599" s="604"/>
      <c r="E599" s="604"/>
      <c r="F599" s="1131"/>
      <c r="G599" s="605"/>
      <c r="H599" s="605"/>
      <c r="I599" s="607"/>
      <c r="J599" s="646"/>
      <c r="K599" s="748"/>
      <c r="L599" s="748"/>
      <c r="M599" s="1250"/>
      <c r="N599" s="1344"/>
      <c r="O599" s="1345"/>
      <c r="P599" s="1250"/>
      <c r="Q599" s="1346"/>
      <c r="R599" s="1837"/>
      <c r="S599" s="1834"/>
      <c r="T599" s="1250"/>
      <c r="U599" s="1242"/>
      <c r="V599" s="1291"/>
      <c r="W599" s="1684" t="s">
        <v>4708</v>
      </c>
      <c r="X599" s="670" t="s">
        <v>30</v>
      </c>
      <c r="Y599" s="1305">
        <f>$Y$659</f>
        <v>0.85</v>
      </c>
      <c r="Z599" s="1359"/>
      <c r="AA599" s="1220"/>
      <c r="AB599" s="1220"/>
      <c r="AC599" s="1220"/>
      <c r="AD599" s="1220"/>
      <c r="AE599" s="1306"/>
      <c r="AF599" s="391">
        <f>ROUND(ROUND(ROUND(G584*Q584,0)*U596,0)*Y599,0)</f>
        <v>328</v>
      </c>
      <c r="AG599" s="268"/>
    </row>
    <row r="600" spans="1:33" ht="17.100000000000001" customHeight="1">
      <c r="A600" s="243">
        <v>63</v>
      </c>
      <c r="B600" s="351" t="s">
        <v>16872</v>
      </c>
      <c r="C600" s="870" t="s">
        <v>16873</v>
      </c>
      <c r="D600" s="604"/>
      <c r="E600" s="604"/>
      <c r="F600" s="1131"/>
      <c r="G600" s="605"/>
      <c r="H600" s="605"/>
      <c r="I600" s="607"/>
      <c r="J600" s="646"/>
      <c r="K600" s="748"/>
      <c r="L600" s="748"/>
      <c r="M600" s="1250"/>
      <c r="N600" s="1344"/>
      <c r="O600" s="1345"/>
      <c r="P600" s="1250"/>
      <c r="Q600" s="1346"/>
      <c r="R600" s="1837"/>
      <c r="S600" s="1834"/>
      <c r="T600" s="1250"/>
      <c r="U600" s="1242"/>
      <c r="V600" s="1291"/>
      <c r="W600" s="1836"/>
      <c r="X600" s="1225"/>
      <c r="Y600" s="1306"/>
      <c r="Z600" s="1302" t="s">
        <v>11869</v>
      </c>
      <c r="AA600" s="1303" t="s">
        <v>30</v>
      </c>
      <c r="AB600" s="1304">
        <v>0.85</v>
      </c>
      <c r="AC600" s="1215"/>
      <c r="AD600" s="1215"/>
      <c r="AE600" s="1294"/>
      <c r="AF600" s="391">
        <f>ROUND(ROUND(ROUND(ROUND(G584*Q584,0)*U596,0)*Y599,0)*AB600,0)</f>
        <v>279</v>
      </c>
      <c r="AG600" s="268"/>
    </row>
    <row r="601" spans="1:33" ht="17.100000000000001" customHeight="1">
      <c r="A601" s="243">
        <v>63</v>
      </c>
      <c r="B601" s="351" t="s">
        <v>16874</v>
      </c>
      <c r="C601" s="870" t="s">
        <v>16875</v>
      </c>
      <c r="D601" s="604"/>
      <c r="E601" s="604"/>
      <c r="F601" s="1131"/>
      <c r="G601" s="605"/>
      <c r="H601" s="605"/>
      <c r="I601" s="607"/>
      <c r="J601" s="646"/>
      <c r="K601" s="748"/>
      <c r="L601" s="748"/>
      <c r="M601" s="1250"/>
      <c r="N601" s="1344"/>
      <c r="O601" s="1345"/>
      <c r="P601" s="1250"/>
      <c r="Q601" s="1346"/>
      <c r="R601" s="1837"/>
      <c r="S601" s="1834"/>
      <c r="T601" s="1250"/>
      <c r="U601" s="1242"/>
      <c r="V601" s="1291"/>
      <c r="W601" s="1233"/>
      <c r="X601" s="670"/>
      <c r="Y601" s="1320"/>
      <c r="Z601" s="1358"/>
      <c r="AA601" s="1215"/>
      <c r="AB601" s="1294"/>
      <c r="AC601" s="1533" t="s">
        <v>167</v>
      </c>
      <c r="AD601" s="1250">
        <v>5</v>
      </c>
      <c r="AE601" s="1308" t="s">
        <v>168</v>
      </c>
      <c r="AF601" s="391">
        <f>ROUND(ROUND(ROUND(G584*Q584,0)*U596,0)-AD601,0)</f>
        <v>381</v>
      </c>
      <c r="AG601" s="268"/>
    </row>
    <row r="602" spans="1:33" ht="17.100000000000001" customHeight="1">
      <c r="A602" s="243">
        <v>63</v>
      </c>
      <c r="B602" s="351" t="s">
        <v>16876</v>
      </c>
      <c r="C602" s="870" t="s">
        <v>16877</v>
      </c>
      <c r="D602" s="604"/>
      <c r="E602" s="604"/>
      <c r="F602" s="1131"/>
      <c r="G602" s="605"/>
      <c r="H602" s="605"/>
      <c r="I602" s="607"/>
      <c r="J602" s="646"/>
      <c r="K602" s="748"/>
      <c r="L602" s="748"/>
      <c r="M602" s="1250"/>
      <c r="N602" s="1344"/>
      <c r="O602" s="1345"/>
      <c r="P602" s="1250"/>
      <c r="Q602" s="1346"/>
      <c r="R602" s="1254"/>
      <c r="S602" s="1834"/>
      <c r="T602" s="1250"/>
      <c r="U602" s="1242"/>
      <c r="V602" s="1291"/>
      <c r="W602" s="1234"/>
      <c r="X602" s="1225"/>
      <c r="Y602" s="1322"/>
      <c r="Z602" s="1233" t="s">
        <v>11869</v>
      </c>
      <c r="AA602" s="670" t="s">
        <v>30</v>
      </c>
      <c r="AB602" s="1309">
        <v>0.85</v>
      </c>
      <c r="AC602" s="1834"/>
      <c r="AD602" s="1250"/>
      <c r="AE602" s="1308"/>
      <c r="AF602" s="391">
        <f>ROUND(ROUND(ROUND(ROUND(G584*Q584,0)*U596,0)*AB602,0)-AD601,0)</f>
        <v>323</v>
      </c>
      <c r="AG602" s="268"/>
    </row>
    <row r="603" spans="1:33" ht="17.100000000000001" customHeight="1">
      <c r="A603" s="243">
        <v>63</v>
      </c>
      <c r="B603" s="351" t="s">
        <v>16878</v>
      </c>
      <c r="C603" s="870" t="s">
        <v>16879</v>
      </c>
      <c r="D603" s="604"/>
      <c r="E603" s="604"/>
      <c r="F603" s="1131"/>
      <c r="G603" s="605"/>
      <c r="H603" s="605"/>
      <c r="I603" s="607"/>
      <c r="J603" s="646"/>
      <c r="K603" s="748"/>
      <c r="L603" s="748"/>
      <c r="M603" s="1250"/>
      <c r="N603" s="1344"/>
      <c r="O603" s="1345"/>
      <c r="P603" s="1250"/>
      <c r="Q603" s="1346"/>
      <c r="R603" s="1254"/>
      <c r="S603" s="1834"/>
      <c r="T603" s="1250"/>
      <c r="U603" s="1242"/>
      <c r="V603" s="1291"/>
      <c r="W603" s="1684" t="s">
        <v>4703</v>
      </c>
      <c r="X603" s="1250" t="s">
        <v>30</v>
      </c>
      <c r="Y603" s="1291">
        <f>$Y$657</f>
        <v>0.7</v>
      </c>
      <c r="Z603" s="1360"/>
      <c r="AA603" s="1226"/>
      <c r="AB603" s="1310"/>
      <c r="AC603" s="1834"/>
      <c r="AD603" s="1242"/>
      <c r="AE603" s="1291"/>
      <c r="AF603" s="391">
        <f>ROUND(ROUND(ROUND(ROUND(G584*Q584,0)*U596,0)*Y603,0)-AD601,0)</f>
        <v>265</v>
      </c>
      <c r="AG603" s="268"/>
    </row>
    <row r="604" spans="1:33" ht="17.100000000000001" customHeight="1">
      <c r="A604" s="243">
        <v>63</v>
      </c>
      <c r="B604" s="351" t="s">
        <v>16880</v>
      </c>
      <c r="C604" s="870" t="s">
        <v>16881</v>
      </c>
      <c r="D604" s="604"/>
      <c r="E604" s="604"/>
      <c r="F604" s="1131"/>
      <c r="G604" s="605"/>
      <c r="H604" s="605"/>
      <c r="I604" s="607"/>
      <c r="J604" s="646"/>
      <c r="K604" s="748"/>
      <c r="L604" s="748"/>
      <c r="M604" s="1250"/>
      <c r="N604" s="1344"/>
      <c r="O604" s="1345"/>
      <c r="P604" s="1250"/>
      <c r="Q604" s="1346"/>
      <c r="R604" s="1254"/>
      <c r="S604" s="1246"/>
      <c r="T604" s="1250"/>
      <c r="U604" s="1242"/>
      <c r="V604" s="1291"/>
      <c r="W604" s="1836"/>
      <c r="X604" s="1225"/>
      <c r="Y604" s="1306"/>
      <c r="Z604" s="1302" t="s">
        <v>11869</v>
      </c>
      <c r="AA604" s="1303" t="s">
        <v>30</v>
      </c>
      <c r="AB604" s="1311">
        <v>0.85</v>
      </c>
      <c r="AC604" s="1834"/>
      <c r="AD604" s="1242"/>
      <c r="AE604" s="1291"/>
      <c r="AF604" s="391">
        <f>ROUND(ROUND(ROUND(ROUND(ROUND(G584*Q584,0)*U596,0)*Y603,0)*AB604,0)-AD601,0)</f>
        <v>225</v>
      </c>
      <c r="AG604" s="268"/>
    </row>
    <row r="605" spans="1:33" ht="17.100000000000001" customHeight="1">
      <c r="A605" s="243">
        <v>63</v>
      </c>
      <c r="B605" s="351" t="s">
        <v>16882</v>
      </c>
      <c r="C605" s="870" t="s">
        <v>16883</v>
      </c>
      <c r="D605" s="604"/>
      <c r="E605" s="604"/>
      <c r="F605" s="1131"/>
      <c r="G605" s="605"/>
      <c r="H605" s="605"/>
      <c r="I605" s="607"/>
      <c r="J605" s="646"/>
      <c r="K605" s="748"/>
      <c r="L605" s="748"/>
      <c r="M605" s="1250"/>
      <c r="N605" s="1344"/>
      <c r="O605" s="1345"/>
      <c r="P605" s="1250"/>
      <c r="Q605" s="1346"/>
      <c r="R605" s="1254"/>
      <c r="S605" s="1246"/>
      <c r="T605" s="1250"/>
      <c r="U605" s="1242"/>
      <c r="V605" s="1291"/>
      <c r="W605" s="1684" t="s">
        <v>4708</v>
      </c>
      <c r="X605" s="1250" t="s">
        <v>30</v>
      </c>
      <c r="Y605" s="1291">
        <f>$Y$659</f>
        <v>0.85</v>
      </c>
      <c r="Z605" s="1359"/>
      <c r="AA605" s="1220"/>
      <c r="AB605" s="1306"/>
      <c r="AC605" s="1834"/>
      <c r="AD605" s="1242"/>
      <c r="AE605" s="1291"/>
      <c r="AF605" s="391">
        <f>ROUND(ROUND(ROUND(ROUND(G584*Q584,0)*U596,0)*Y605,0)-AD601,0)</f>
        <v>323</v>
      </c>
      <c r="AG605" s="268"/>
    </row>
    <row r="606" spans="1:33" ht="17.100000000000001" customHeight="1">
      <c r="A606" s="243">
        <v>63</v>
      </c>
      <c r="B606" s="351" t="s">
        <v>16884</v>
      </c>
      <c r="C606" s="870" t="s">
        <v>16885</v>
      </c>
      <c r="D606" s="604"/>
      <c r="E606" s="604"/>
      <c r="F606" s="1131"/>
      <c r="G606" s="605"/>
      <c r="H606" s="605"/>
      <c r="I606" s="607"/>
      <c r="J606" s="646"/>
      <c r="K606" s="748"/>
      <c r="L606" s="748"/>
      <c r="M606" s="1250"/>
      <c r="N606" s="1344"/>
      <c r="O606" s="1345"/>
      <c r="P606" s="1250"/>
      <c r="Q606" s="1346"/>
      <c r="R606" s="1254"/>
      <c r="S606" s="1246"/>
      <c r="T606" s="1250"/>
      <c r="U606" s="1242"/>
      <c r="V606" s="1291"/>
      <c r="W606" s="1836"/>
      <c r="X606" s="1225"/>
      <c r="Y606" s="1306"/>
      <c r="Z606" s="1302" t="s">
        <v>11869</v>
      </c>
      <c r="AA606" s="1303" t="s">
        <v>30</v>
      </c>
      <c r="AB606" s="1311">
        <v>0.85</v>
      </c>
      <c r="AC606" s="1835"/>
      <c r="AD606" s="1220"/>
      <c r="AE606" s="1306"/>
      <c r="AF606" s="391">
        <f>ROUND(ROUND(ROUND(ROUND(ROUND(G584*Q584,0)*U596,0)*Y605,0)*AB606,0)-AD601,0)</f>
        <v>274</v>
      </c>
      <c r="AG606" s="268"/>
    </row>
    <row r="607" spans="1:33" ht="17.100000000000001" customHeight="1">
      <c r="A607" s="243">
        <v>63</v>
      </c>
      <c r="B607" s="351" t="s">
        <v>16886</v>
      </c>
      <c r="C607" s="870" t="s">
        <v>16887</v>
      </c>
      <c r="D607" s="604"/>
      <c r="E607" s="604"/>
      <c r="F607" s="1131"/>
      <c r="G607" s="605"/>
      <c r="H607" s="605"/>
      <c r="I607" s="607"/>
      <c r="J607" s="646"/>
      <c r="K607" s="748"/>
      <c r="L607" s="748"/>
      <c r="M607" s="1250"/>
      <c r="N607" s="1344"/>
      <c r="O607" s="1345"/>
      <c r="P607" s="1250"/>
      <c r="Q607" s="1346"/>
      <c r="R607" s="1254"/>
      <c r="S607" s="1622" t="s">
        <v>237</v>
      </c>
      <c r="T607" s="670"/>
      <c r="U607" s="1348"/>
      <c r="V607" s="1305"/>
      <c r="W607" s="1233"/>
      <c r="X607" s="670"/>
      <c r="Y607" s="1320"/>
      <c r="Z607" s="1358"/>
      <c r="AA607" s="1215"/>
      <c r="AB607" s="1215"/>
      <c r="AC607" s="1215"/>
      <c r="AD607" s="1215"/>
      <c r="AE607" s="1294"/>
      <c r="AF607" s="391">
        <f>ROUND(ROUND(G584*Q584,0)*U608,0)</f>
        <v>276</v>
      </c>
      <c r="AG607" s="268"/>
    </row>
    <row r="608" spans="1:33" ht="17.100000000000001" customHeight="1">
      <c r="A608" s="243">
        <v>63</v>
      </c>
      <c r="B608" s="351" t="s">
        <v>16888</v>
      </c>
      <c r="C608" s="870" t="s">
        <v>16889</v>
      </c>
      <c r="D608" s="604"/>
      <c r="E608" s="604"/>
      <c r="F608" s="1131"/>
      <c r="G608" s="605"/>
      <c r="H608" s="605"/>
      <c r="I608" s="607"/>
      <c r="J608" s="646"/>
      <c r="K608" s="748"/>
      <c r="L608" s="748"/>
      <c r="M608" s="1250"/>
      <c r="N608" s="1344"/>
      <c r="O608" s="1345"/>
      <c r="P608" s="1250"/>
      <c r="Q608" s="1346"/>
      <c r="R608" s="1254"/>
      <c r="S608" s="1834"/>
      <c r="T608" s="1250" t="s">
        <v>30</v>
      </c>
      <c r="U608" s="1242">
        <v>0.5</v>
      </c>
      <c r="V608" s="1291"/>
      <c r="W608" s="1234"/>
      <c r="X608" s="1225"/>
      <c r="Y608" s="1322"/>
      <c r="Z608" s="1233" t="s">
        <v>11869</v>
      </c>
      <c r="AA608" s="670" t="s">
        <v>30</v>
      </c>
      <c r="AB608" s="1293">
        <v>0.85</v>
      </c>
      <c r="AC608" s="1215"/>
      <c r="AD608" s="1215"/>
      <c r="AE608" s="1294"/>
      <c r="AF608" s="391">
        <f>ROUND(ROUND(ROUND(G584*Q584,0)*U608,0)*AB608,0)</f>
        <v>235</v>
      </c>
      <c r="AG608" s="268"/>
    </row>
    <row r="609" spans="1:33" ht="17.100000000000001" customHeight="1">
      <c r="A609" s="243">
        <v>63</v>
      </c>
      <c r="B609" s="351" t="s">
        <v>16890</v>
      </c>
      <c r="C609" s="870" t="s">
        <v>16891</v>
      </c>
      <c r="D609" s="604"/>
      <c r="E609" s="604"/>
      <c r="F609" s="1131"/>
      <c r="G609" s="605"/>
      <c r="H609" s="605"/>
      <c r="I609" s="607"/>
      <c r="J609" s="646"/>
      <c r="K609" s="748"/>
      <c r="L609" s="748"/>
      <c r="M609" s="1250"/>
      <c r="N609" s="1344"/>
      <c r="O609" s="1345"/>
      <c r="P609" s="1250"/>
      <c r="Q609" s="1346"/>
      <c r="R609" s="1254"/>
      <c r="S609" s="1834"/>
      <c r="T609" s="1250"/>
      <c r="U609" s="1242"/>
      <c r="V609" s="1291"/>
      <c r="W609" s="1684" t="s">
        <v>4703</v>
      </c>
      <c r="X609" s="670" t="s">
        <v>30</v>
      </c>
      <c r="Y609" s="1305">
        <f>$Y$657</f>
        <v>0.7</v>
      </c>
      <c r="Z609" s="1360"/>
      <c r="AA609" s="1226"/>
      <c r="AB609" s="1226"/>
      <c r="AC609" s="1226"/>
      <c r="AD609" s="1226"/>
      <c r="AE609" s="1310"/>
      <c r="AF609" s="391">
        <f>ROUND(ROUND(ROUND(G584*Q584,0)*U608,0)*Y609,0)</f>
        <v>193</v>
      </c>
      <c r="AG609" s="268"/>
    </row>
    <row r="610" spans="1:33" ht="17.100000000000001" customHeight="1">
      <c r="A610" s="243">
        <v>63</v>
      </c>
      <c r="B610" s="351" t="s">
        <v>16892</v>
      </c>
      <c r="C610" s="870" t="s">
        <v>16893</v>
      </c>
      <c r="D610" s="604"/>
      <c r="E610" s="604"/>
      <c r="F610" s="1131"/>
      <c r="G610" s="605"/>
      <c r="H610" s="605"/>
      <c r="I610" s="607"/>
      <c r="J610" s="646"/>
      <c r="K610" s="748"/>
      <c r="L610" s="748"/>
      <c r="M610" s="1250"/>
      <c r="N610" s="1344"/>
      <c r="O610" s="1345"/>
      <c r="P610" s="1250"/>
      <c r="Q610" s="1346"/>
      <c r="R610" s="1254"/>
      <c r="S610" s="1834"/>
      <c r="T610" s="1250"/>
      <c r="U610" s="1242"/>
      <c r="V610" s="1291"/>
      <c r="W610" s="1836"/>
      <c r="X610" s="1225"/>
      <c r="Y610" s="1306"/>
      <c r="Z610" s="1302" t="s">
        <v>11869</v>
      </c>
      <c r="AA610" s="1303" t="s">
        <v>30</v>
      </c>
      <c r="AB610" s="1304">
        <v>0.85</v>
      </c>
      <c r="AC610" s="1215"/>
      <c r="AD610" s="1215"/>
      <c r="AE610" s="1294"/>
      <c r="AF610" s="391">
        <f>ROUND(ROUND(ROUND(ROUND(G584*Q584,0)*U608,0)*Y609,0)*AB610,0)</f>
        <v>164</v>
      </c>
      <c r="AG610" s="268"/>
    </row>
    <row r="611" spans="1:33" ht="17.100000000000001" customHeight="1">
      <c r="A611" s="243">
        <v>63</v>
      </c>
      <c r="B611" s="351" t="s">
        <v>16894</v>
      </c>
      <c r="C611" s="870" t="s">
        <v>16895</v>
      </c>
      <c r="D611" s="604"/>
      <c r="E611" s="604"/>
      <c r="F611" s="1131"/>
      <c r="G611" s="605"/>
      <c r="H611" s="605"/>
      <c r="I611" s="607"/>
      <c r="J611" s="646"/>
      <c r="K611" s="748"/>
      <c r="L611" s="748"/>
      <c r="M611" s="1250"/>
      <c r="N611" s="1344"/>
      <c r="O611" s="1345"/>
      <c r="P611" s="1250"/>
      <c r="Q611" s="1346"/>
      <c r="R611" s="1254"/>
      <c r="S611" s="1834"/>
      <c r="T611" s="1250"/>
      <c r="U611" s="1242"/>
      <c r="V611" s="1291"/>
      <c r="W611" s="1684" t="s">
        <v>4708</v>
      </c>
      <c r="X611" s="670" t="s">
        <v>30</v>
      </c>
      <c r="Y611" s="1305">
        <f>$Y$659</f>
        <v>0.85</v>
      </c>
      <c r="Z611" s="1359"/>
      <c r="AA611" s="1220"/>
      <c r="AB611" s="1220"/>
      <c r="AC611" s="1220"/>
      <c r="AD611" s="1220"/>
      <c r="AE611" s="1306"/>
      <c r="AF611" s="391">
        <f>ROUND(ROUND(ROUND(G584*Q584,0)*U608,0)*Y611,0)</f>
        <v>235</v>
      </c>
      <c r="AG611" s="268"/>
    </row>
    <row r="612" spans="1:33" ht="17.100000000000001" customHeight="1">
      <c r="A612" s="243">
        <v>63</v>
      </c>
      <c r="B612" s="351" t="s">
        <v>16896</v>
      </c>
      <c r="C612" s="870" t="s">
        <v>16897</v>
      </c>
      <c r="D612" s="604"/>
      <c r="E612" s="604"/>
      <c r="F612" s="1131"/>
      <c r="G612" s="605"/>
      <c r="H612" s="605"/>
      <c r="I612" s="607"/>
      <c r="J612" s="646"/>
      <c r="K612" s="748"/>
      <c r="L612" s="748"/>
      <c r="M612" s="1250"/>
      <c r="N612" s="1344"/>
      <c r="O612" s="1345"/>
      <c r="P612" s="1250"/>
      <c r="Q612" s="1346"/>
      <c r="R612" s="1254"/>
      <c r="S612" s="1834"/>
      <c r="T612" s="1250"/>
      <c r="U612" s="1242"/>
      <c r="V612" s="1291"/>
      <c r="W612" s="1836"/>
      <c r="X612" s="1225"/>
      <c r="Y612" s="1306"/>
      <c r="Z612" s="1302" t="s">
        <v>11869</v>
      </c>
      <c r="AA612" s="1303" t="s">
        <v>30</v>
      </c>
      <c r="AB612" s="1304">
        <v>0.85</v>
      </c>
      <c r="AC612" s="1215"/>
      <c r="AD612" s="1215"/>
      <c r="AE612" s="1294"/>
      <c r="AF612" s="391">
        <f>ROUND(ROUND(ROUND(ROUND(G584*Q584,0)*U608,0)*Y611,0)*AB612,0)</f>
        <v>200</v>
      </c>
      <c r="AG612" s="268"/>
    </row>
    <row r="613" spans="1:33" ht="17.100000000000001" customHeight="1">
      <c r="A613" s="243">
        <v>63</v>
      </c>
      <c r="B613" s="351" t="s">
        <v>16898</v>
      </c>
      <c r="C613" s="870" t="s">
        <v>16899</v>
      </c>
      <c r="D613" s="604"/>
      <c r="E613" s="604"/>
      <c r="F613" s="1131"/>
      <c r="G613" s="605"/>
      <c r="H613" s="605"/>
      <c r="I613" s="607"/>
      <c r="J613" s="646"/>
      <c r="K613" s="748"/>
      <c r="L613" s="748"/>
      <c r="M613" s="1250"/>
      <c r="N613" s="1344"/>
      <c r="O613" s="1345"/>
      <c r="P613" s="1250"/>
      <c r="Q613" s="1346"/>
      <c r="R613" s="1254"/>
      <c r="S613" s="1834"/>
      <c r="T613" s="1250"/>
      <c r="U613" s="1242"/>
      <c r="V613" s="1291"/>
      <c r="W613" s="1233"/>
      <c r="X613" s="670"/>
      <c r="Y613" s="1320"/>
      <c r="Z613" s="1358"/>
      <c r="AA613" s="1215"/>
      <c r="AB613" s="1294"/>
      <c r="AC613" s="1533" t="s">
        <v>167</v>
      </c>
      <c r="AD613" s="1250">
        <v>5</v>
      </c>
      <c r="AE613" s="1308" t="s">
        <v>168</v>
      </c>
      <c r="AF613" s="391">
        <f>ROUND(ROUND(ROUND(G584*Q584,0)*U608,0)-AD613,0)</f>
        <v>271</v>
      </c>
      <c r="AG613" s="268"/>
    </row>
    <row r="614" spans="1:33" ht="17.100000000000001" customHeight="1">
      <c r="A614" s="243">
        <v>63</v>
      </c>
      <c r="B614" s="351" t="s">
        <v>16900</v>
      </c>
      <c r="C614" s="870" t="s">
        <v>16901</v>
      </c>
      <c r="D614" s="604"/>
      <c r="E614" s="604"/>
      <c r="F614" s="1131"/>
      <c r="G614" s="605"/>
      <c r="H614" s="605"/>
      <c r="I614" s="607"/>
      <c r="J614" s="646"/>
      <c r="K614" s="748"/>
      <c r="L614" s="748"/>
      <c r="M614" s="1250"/>
      <c r="N614" s="1344"/>
      <c r="O614" s="1345"/>
      <c r="P614" s="1250"/>
      <c r="Q614" s="1346"/>
      <c r="R614" s="1254"/>
      <c r="S614" s="1238"/>
      <c r="T614" s="1250"/>
      <c r="U614" s="1242"/>
      <c r="V614" s="1242"/>
      <c r="W614" s="1234"/>
      <c r="X614" s="1225"/>
      <c r="Y614" s="1322"/>
      <c r="Z614" s="1233" t="s">
        <v>11869</v>
      </c>
      <c r="AA614" s="670" t="s">
        <v>30</v>
      </c>
      <c r="AB614" s="1309">
        <v>0.85</v>
      </c>
      <c r="AC614" s="1834"/>
      <c r="AD614" s="1250"/>
      <c r="AE614" s="1308"/>
      <c r="AF614" s="391">
        <f>ROUND(ROUND(ROUND(ROUND(G584*Q584,0)*U608,0)*AB614,0)-AD613,0)</f>
        <v>230</v>
      </c>
      <c r="AG614" s="268"/>
    </row>
    <row r="615" spans="1:33" ht="17.100000000000001" customHeight="1">
      <c r="A615" s="243">
        <v>63</v>
      </c>
      <c r="B615" s="351" t="s">
        <v>16902</v>
      </c>
      <c r="C615" s="870" t="s">
        <v>16903</v>
      </c>
      <c r="D615" s="604"/>
      <c r="E615" s="604"/>
      <c r="F615" s="1131"/>
      <c r="G615" s="605"/>
      <c r="H615" s="605"/>
      <c r="I615" s="607"/>
      <c r="J615" s="646"/>
      <c r="K615" s="748"/>
      <c r="L615" s="748"/>
      <c r="M615" s="1250"/>
      <c r="N615" s="1344"/>
      <c r="O615" s="1345"/>
      <c r="P615" s="1250"/>
      <c r="Q615" s="1346"/>
      <c r="R615" s="1254"/>
      <c r="S615" s="1238"/>
      <c r="T615" s="1250"/>
      <c r="U615" s="1242"/>
      <c r="V615" s="1242"/>
      <c r="W615" s="1684" t="s">
        <v>4703</v>
      </c>
      <c r="X615" s="1250" t="s">
        <v>30</v>
      </c>
      <c r="Y615" s="1291">
        <f>$Y$657</f>
        <v>0.7</v>
      </c>
      <c r="Z615" s="1360"/>
      <c r="AA615" s="1226"/>
      <c r="AB615" s="1310"/>
      <c r="AC615" s="1834"/>
      <c r="AD615" s="1242"/>
      <c r="AE615" s="1291"/>
      <c r="AF615" s="391">
        <f>ROUND(ROUND(ROUND(ROUND(G584*Q584,0)*U608,0)*Y615,0)-AD613,0)</f>
        <v>188</v>
      </c>
      <c r="AG615" s="268"/>
    </row>
    <row r="616" spans="1:33" ht="17.100000000000001" customHeight="1">
      <c r="A616" s="243">
        <v>63</v>
      </c>
      <c r="B616" s="351" t="s">
        <v>16904</v>
      </c>
      <c r="C616" s="870" t="s">
        <v>16905</v>
      </c>
      <c r="D616" s="604"/>
      <c r="E616" s="604"/>
      <c r="F616" s="1131"/>
      <c r="G616" s="605"/>
      <c r="H616" s="605"/>
      <c r="I616" s="607"/>
      <c r="J616" s="646"/>
      <c r="K616" s="748"/>
      <c r="L616" s="748"/>
      <c r="M616" s="1250"/>
      <c r="N616" s="1344"/>
      <c r="O616" s="1345"/>
      <c r="P616" s="1250"/>
      <c r="Q616" s="1346"/>
      <c r="R616" s="1254"/>
      <c r="S616" s="1238"/>
      <c r="T616" s="1250"/>
      <c r="U616" s="1242"/>
      <c r="V616" s="1242"/>
      <c r="W616" s="1836"/>
      <c r="X616" s="1225"/>
      <c r="Y616" s="1306"/>
      <c r="Z616" s="1302" t="s">
        <v>11869</v>
      </c>
      <c r="AA616" s="1303" t="s">
        <v>30</v>
      </c>
      <c r="AB616" s="1311">
        <v>0.85</v>
      </c>
      <c r="AC616" s="1834"/>
      <c r="AD616" s="1242"/>
      <c r="AE616" s="1291"/>
      <c r="AF616" s="391">
        <f>ROUND(ROUND(ROUND(ROUND(ROUND(G584*Q584,0)*U608,0)*Y615,0)*AB616,0)-AD613,0)</f>
        <v>159</v>
      </c>
      <c r="AG616" s="268"/>
    </row>
    <row r="617" spans="1:33" ht="17.100000000000001" customHeight="1">
      <c r="A617" s="243">
        <v>63</v>
      </c>
      <c r="B617" s="351" t="s">
        <v>16906</v>
      </c>
      <c r="C617" s="870" t="s">
        <v>16907</v>
      </c>
      <c r="D617" s="604"/>
      <c r="E617" s="604"/>
      <c r="F617" s="1131"/>
      <c r="G617" s="605"/>
      <c r="H617" s="605"/>
      <c r="I617" s="607"/>
      <c r="J617" s="646"/>
      <c r="K617" s="748"/>
      <c r="L617" s="748"/>
      <c r="M617" s="1250"/>
      <c r="N617" s="1344"/>
      <c r="O617" s="1345"/>
      <c r="P617" s="1250"/>
      <c r="Q617" s="1346"/>
      <c r="R617" s="1254"/>
      <c r="S617" s="1238"/>
      <c r="T617" s="1250"/>
      <c r="U617" s="1242"/>
      <c r="V617" s="1242"/>
      <c r="W617" s="1684" t="s">
        <v>4708</v>
      </c>
      <c r="X617" s="1250" t="s">
        <v>30</v>
      </c>
      <c r="Y617" s="1291">
        <f>$Y$659</f>
        <v>0.85</v>
      </c>
      <c r="Z617" s="1359"/>
      <c r="AA617" s="1220"/>
      <c r="AB617" s="1306"/>
      <c r="AC617" s="1834"/>
      <c r="AD617" s="1242"/>
      <c r="AE617" s="1291"/>
      <c r="AF617" s="391">
        <f>ROUND(ROUND(ROUND(ROUND(G584*Q584,0)*U608,0)*Y617,0)-AD613,0)</f>
        <v>230</v>
      </c>
      <c r="AG617" s="268"/>
    </row>
    <row r="618" spans="1:33" ht="17.100000000000001" customHeight="1">
      <c r="A618" s="243">
        <v>63</v>
      </c>
      <c r="B618" s="351" t="s">
        <v>16908</v>
      </c>
      <c r="C618" s="870" t="s">
        <v>16909</v>
      </c>
      <c r="D618" s="604"/>
      <c r="E618" s="604"/>
      <c r="F618" s="1131"/>
      <c r="G618" s="605"/>
      <c r="H618" s="605"/>
      <c r="I618" s="607"/>
      <c r="J618" s="646"/>
      <c r="K618" s="748"/>
      <c r="L618" s="748"/>
      <c r="M618" s="1250"/>
      <c r="N618" s="1344"/>
      <c r="O618" s="1345"/>
      <c r="P618" s="1250"/>
      <c r="Q618" s="1346"/>
      <c r="R618" s="1257"/>
      <c r="S618" s="1238"/>
      <c r="T618" s="1250"/>
      <c r="U618" s="1242"/>
      <c r="V618" s="1242"/>
      <c r="W618" s="1836"/>
      <c r="X618" s="1225"/>
      <c r="Y618" s="1306"/>
      <c r="Z618" s="1302" t="s">
        <v>11869</v>
      </c>
      <c r="AA618" s="1303" t="s">
        <v>30</v>
      </c>
      <c r="AB618" s="1311">
        <v>0.85</v>
      </c>
      <c r="AC618" s="1835"/>
      <c r="AD618" s="1220"/>
      <c r="AE618" s="1306"/>
      <c r="AF618" s="391">
        <f>ROUND(ROUND(ROUND(ROUND(ROUND(G584*Q584,0)*U608,0)*Y617,0)*AB618,0)-AD613,0)</f>
        <v>195</v>
      </c>
      <c r="AG618" s="268"/>
    </row>
    <row r="619" spans="1:33" ht="17.100000000000001" customHeight="1">
      <c r="A619" s="243">
        <v>63</v>
      </c>
      <c r="B619" s="351" t="s">
        <v>16910</v>
      </c>
      <c r="C619" s="870" t="s">
        <v>16911</v>
      </c>
      <c r="D619" s="1125"/>
      <c r="E619" s="1125"/>
      <c r="F619" s="604"/>
      <c r="G619" s="605"/>
      <c r="H619" s="605"/>
      <c r="I619" s="607"/>
      <c r="J619" s="1593" t="s">
        <v>11892</v>
      </c>
      <c r="K619" s="641"/>
      <c r="L619" s="641"/>
      <c r="M619" s="602"/>
      <c r="N619" s="1102"/>
      <c r="O619" s="604"/>
      <c r="P619" s="605"/>
      <c r="Q619" s="607"/>
      <c r="R619" s="670"/>
      <c r="S619" s="670"/>
      <c r="T619" s="602"/>
      <c r="U619" s="602"/>
      <c r="V619" s="602"/>
      <c r="W619" s="1233"/>
      <c r="X619" s="670"/>
      <c r="Y619" s="1320"/>
      <c r="Z619" s="1358"/>
      <c r="AA619" s="1215"/>
      <c r="AB619" s="1215"/>
      <c r="AC619" s="1215"/>
      <c r="AD619" s="1215"/>
      <c r="AE619" s="1294"/>
      <c r="AF619" s="391">
        <f>ROUND(ROUND(G584+K620,0)*Q584,0)</f>
        <v>559</v>
      </c>
      <c r="AG619" s="268"/>
    </row>
    <row r="620" spans="1:33" ht="17.100000000000001" customHeight="1">
      <c r="A620" s="243">
        <v>63</v>
      </c>
      <c r="B620" s="351" t="s">
        <v>16912</v>
      </c>
      <c r="C620" s="870" t="s">
        <v>16913</v>
      </c>
      <c r="D620" s="1125"/>
      <c r="E620" s="1125"/>
      <c r="F620" s="604"/>
      <c r="G620" s="605"/>
      <c r="H620" s="605"/>
      <c r="I620" s="607"/>
      <c r="J620" s="1834"/>
      <c r="K620" s="1250">
        <v>12</v>
      </c>
      <c r="L620" s="638" t="s">
        <v>16</v>
      </c>
      <c r="M620" s="605"/>
      <c r="N620" s="1102"/>
      <c r="O620" s="604"/>
      <c r="P620" s="605"/>
      <c r="Q620" s="607"/>
      <c r="R620" s="1250"/>
      <c r="S620" s="1250"/>
      <c r="T620" s="605"/>
      <c r="U620" s="605"/>
      <c r="V620" s="605"/>
      <c r="W620" s="1234"/>
      <c r="X620" s="1225"/>
      <c r="Y620" s="1322"/>
      <c r="Z620" s="1233" t="s">
        <v>11869</v>
      </c>
      <c r="AA620" s="670" t="s">
        <v>30</v>
      </c>
      <c r="AB620" s="1293">
        <v>0.85</v>
      </c>
      <c r="AC620" s="1215"/>
      <c r="AD620" s="1215"/>
      <c r="AE620" s="1294"/>
      <c r="AF620" s="391">
        <f>ROUND(ROUND(ROUND(G584+K620,0)*Q584,0)*AB620,0)</f>
        <v>475</v>
      </c>
      <c r="AG620" s="268"/>
    </row>
    <row r="621" spans="1:33" ht="17.100000000000001" customHeight="1">
      <c r="A621" s="243">
        <v>63</v>
      </c>
      <c r="B621" s="351" t="s">
        <v>16914</v>
      </c>
      <c r="C621" s="870" t="s">
        <v>16915</v>
      </c>
      <c r="D621" s="1125"/>
      <c r="E621" s="1125"/>
      <c r="F621" s="604"/>
      <c r="G621" s="605"/>
      <c r="H621" s="605"/>
      <c r="I621" s="607"/>
      <c r="J621" s="1834"/>
      <c r="K621" s="748"/>
      <c r="L621" s="1250"/>
      <c r="M621" s="1316"/>
      <c r="N621" s="1314"/>
      <c r="O621" s="1315"/>
      <c r="P621" s="1316"/>
      <c r="Q621" s="1317"/>
      <c r="R621" s="1251"/>
      <c r="S621" s="1251"/>
      <c r="T621" s="605"/>
      <c r="U621" s="605"/>
      <c r="V621" s="605"/>
      <c r="W621" s="1684" t="s">
        <v>4703</v>
      </c>
      <c r="X621" s="670" t="s">
        <v>30</v>
      </c>
      <c r="Y621" s="1305">
        <f>$Y$657</f>
        <v>0.7</v>
      </c>
      <c r="Z621" s="1360"/>
      <c r="AA621" s="1226"/>
      <c r="AB621" s="1226"/>
      <c r="AC621" s="1226"/>
      <c r="AD621" s="1226"/>
      <c r="AE621" s="1310"/>
      <c r="AF621" s="391">
        <f>ROUND(ROUND(ROUND(G584+K620,0)*Q584,0)*Y621,0)</f>
        <v>391</v>
      </c>
      <c r="AG621" s="268"/>
    </row>
    <row r="622" spans="1:33" ht="17.100000000000001" customHeight="1">
      <c r="A622" s="243">
        <v>63</v>
      </c>
      <c r="B622" s="351" t="s">
        <v>16916</v>
      </c>
      <c r="C622" s="870" t="s">
        <v>16917</v>
      </c>
      <c r="D622" s="1125"/>
      <c r="E622" s="1125"/>
      <c r="F622" s="604"/>
      <c r="G622" s="605"/>
      <c r="H622" s="605"/>
      <c r="I622" s="607"/>
      <c r="J622" s="1834"/>
      <c r="K622" s="748"/>
      <c r="L622" s="1250"/>
      <c r="M622" s="1316"/>
      <c r="N622" s="1314"/>
      <c r="O622" s="1315"/>
      <c r="P622" s="1316"/>
      <c r="Q622" s="1317"/>
      <c r="R622" s="1251"/>
      <c r="S622" s="1251"/>
      <c r="T622" s="605"/>
      <c r="U622" s="605"/>
      <c r="V622" s="605"/>
      <c r="W622" s="1836"/>
      <c r="X622" s="1225"/>
      <c r="Y622" s="1306"/>
      <c r="Z622" s="1302" t="s">
        <v>11869</v>
      </c>
      <c r="AA622" s="1303" t="s">
        <v>30</v>
      </c>
      <c r="AB622" s="1304">
        <v>0.85</v>
      </c>
      <c r="AC622" s="1215"/>
      <c r="AD622" s="1215"/>
      <c r="AE622" s="1294"/>
      <c r="AF622" s="391">
        <f>ROUND(ROUND(ROUND(ROUND(G584+K620,0)*Q584,0)*Y621,0)*AB622,0)</f>
        <v>332</v>
      </c>
      <c r="AG622" s="268"/>
    </row>
    <row r="623" spans="1:33" ht="17.100000000000001" customHeight="1">
      <c r="A623" s="243">
        <v>63</v>
      </c>
      <c r="B623" s="351" t="s">
        <v>16918</v>
      </c>
      <c r="C623" s="870" t="s">
        <v>16919</v>
      </c>
      <c r="D623" s="1125"/>
      <c r="E623" s="1125"/>
      <c r="F623" s="604"/>
      <c r="G623" s="605"/>
      <c r="H623" s="605"/>
      <c r="I623" s="607"/>
      <c r="J623" s="1834"/>
      <c r="K623" s="748"/>
      <c r="L623" s="1250"/>
      <c r="M623" s="1316"/>
      <c r="N623" s="1314"/>
      <c r="O623" s="1315"/>
      <c r="P623" s="1316"/>
      <c r="Q623" s="1317"/>
      <c r="R623" s="1251"/>
      <c r="S623" s="1251"/>
      <c r="T623" s="605"/>
      <c r="U623" s="605"/>
      <c r="V623" s="605"/>
      <c r="W623" s="1684" t="s">
        <v>4708</v>
      </c>
      <c r="X623" s="670" t="s">
        <v>30</v>
      </c>
      <c r="Y623" s="1305">
        <f>$Y$659</f>
        <v>0.85</v>
      </c>
      <c r="Z623" s="1359"/>
      <c r="AA623" s="1220"/>
      <c r="AB623" s="1220"/>
      <c r="AC623" s="1220"/>
      <c r="AD623" s="1220"/>
      <c r="AE623" s="1306"/>
      <c r="AF623" s="391">
        <f>ROUND(ROUND(ROUND(G584+K620,0)*Q584,0)*Y623,0)</f>
        <v>475</v>
      </c>
      <c r="AG623" s="268"/>
    </row>
    <row r="624" spans="1:33" ht="17.100000000000001" customHeight="1">
      <c r="A624" s="243">
        <v>63</v>
      </c>
      <c r="B624" s="351" t="s">
        <v>16920</v>
      </c>
      <c r="C624" s="870" t="s">
        <v>16921</v>
      </c>
      <c r="D624" s="1125"/>
      <c r="E624" s="1125"/>
      <c r="F624" s="604"/>
      <c r="G624" s="605"/>
      <c r="H624" s="605"/>
      <c r="I624" s="607"/>
      <c r="J624" s="1834"/>
      <c r="K624" s="748"/>
      <c r="L624" s="1250"/>
      <c r="M624" s="1316"/>
      <c r="N624" s="1314"/>
      <c r="O624" s="1315"/>
      <c r="P624" s="1316"/>
      <c r="Q624" s="1317"/>
      <c r="R624" s="1251"/>
      <c r="S624" s="1251"/>
      <c r="T624" s="605"/>
      <c r="U624" s="605"/>
      <c r="V624" s="605"/>
      <c r="W624" s="1836"/>
      <c r="X624" s="1225"/>
      <c r="Y624" s="1306"/>
      <c r="Z624" s="1302" t="s">
        <v>11869</v>
      </c>
      <c r="AA624" s="1303" t="s">
        <v>30</v>
      </c>
      <c r="AB624" s="1304">
        <v>0.85</v>
      </c>
      <c r="AC624" s="1215"/>
      <c r="AD624" s="1215"/>
      <c r="AE624" s="1294"/>
      <c r="AF624" s="391">
        <f>ROUND(ROUND(ROUND(ROUND(G584+K620,0)*Q584,0)*Y623,0)*AB624,0)</f>
        <v>404</v>
      </c>
      <c r="AG624" s="268"/>
    </row>
    <row r="625" spans="1:33" ht="17.100000000000001" customHeight="1">
      <c r="A625" s="243">
        <v>63</v>
      </c>
      <c r="B625" s="351" t="s">
        <v>16922</v>
      </c>
      <c r="C625" s="870" t="s">
        <v>16923</v>
      </c>
      <c r="D625" s="1125"/>
      <c r="E625" s="1125"/>
      <c r="F625" s="604"/>
      <c r="G625" s="605"/>
      <c r="H625" s="605"/>
      <c r="I625" s="607"/>
      <c r="J625" s="646"/>
      <c r="K625" s="748"/>
      <c r="L625" s="1250"/>
      <c r="M625" s="1316"/>
      <c r="N625" s="1314"/>
      <c r="O625" s="1315"/>
      <c r="P625" s="1316"/>
      <c r="Q625" s="1317"/>
      <c r="R625" s="1251"/>
      <c r="S625" s="1251"/>
      <c r="T625" s="605"/>
      <c r="U625" s="605"/>
      <c r="V625" s="605"/>
      <c r="W625" s="1233"/>
      <c r="X625" s="670"/>
      <c r="Y625" s="1320"/>
      <c r="Z625" s="1358"/>
      <c r="AA625" s="1215"/>
      <c r="AB625" s="1294"/>
      <c r="AC625" s="1533" t="s">
        <v>167</v>
      </c>
      <c r="AD625" s="1250">
        <v>5</v>
      </c>
      <c r="AE625" s="1308" t="s">
        <v>168</v>
      </c>
      <c r="AF625" s="391">
        <f>ROUND(ROUND(ROUND(G584+K620,0)*Q584,0)-AD625,0)</f>
        <v>554</v>
      </c>
      <c r="AG625" s="268"/>
    </row>
    <row r="626" spans="1:33" ht="17.100000000000001" customHeight="1">
      <c r="A626" s="243">
        <v>63</v>
      </c>
      <c r="B626" s="351" t="s">
        <v>16924</v>
      </c>
      <c r="C626" s="870" t="s">
        <v>16925</v>
      </c>
      <c r="D626" s="1125"/>
      <c r="E626" s="1125"/>
      <c r="F626" s="604"/>
      <c r="G626" s="605"/>
      <c r="H626" s="605"/>
      <c r="I626" s="607"/>
      <c r="J626" s="646"/>
      <c r="K626" s="748"/>
      <c r="L626" s="1250"/>
      <c r="M626" s="1316"/>
      <c r="N626" s="1314"/>
      <c r="O626" s="1315"/>
      <c r="P626" s="1316"/>
      <c r="Q626" s="1317"/>
      <c r="R626" s="1251"/>
      <c r="S626" s="1251"/>
      <c r="T626" s="605"/>
      <c r="U626" s="605"/>
      <c r="V626" s="605"/>
      <c r="W626" s="1234"/>
      <c r="X626" s="1225"/>
      <c r="Y626" s="1322"/>
      <c r="Z626" s="1233" t="s">
        <v>11869</v>
      </c>
      <c r="AA626" s="670" t="s">
        <v>30</v>
      </c>
      <c r="AB626" s="1309">
        <v>0.85</v>
      </c>
      <c r="AC626" s="1834"/>
      <c r="AD626" s="1250"/>
      <c r="AE626" s="1308"/>
      <c r="AF626" s="391">
        <f>ROUND(ROUND(ROUND(ROUND(G584+K620,0)*Q584,0)*AB626,0)-AD625,0)</f>
        <v>470</v>
      </c>
      <c r="AG626" s="268"/>
    </row>
    <row r="627" spans="1:33" ht="17.100000000000001" customHeight="1">
      <c r="A627" s="243">
        <v>63</v>
      </c>
      <c r="B627" s="351" t="s">
        <v>16926</v>
      </c>
      <c r="C627" s="870" t="s">
        <v>16927</v>
      </c>
      <c r="D627" s="1125"/>
      <c r="E627" s="1125"/>
      <c r="F627" s="604"/>
      <c r="G627" s="605"/>
      <c r="H627" s="605"/>
      <c r="I627" s="607"/>
      <c r="J627" s="646"/>
      <c r="K627" s="748"/>
      <c r="L627" s="1250"/>
      <c r="M627" s="1316"/>
      <c r="N627" s="1314"/>
      <c r="O627" s="1315"/>
      <c r="P627" s="1316"/>
      <c r="Q627" s="1317"/>
      <c r="R627" s="1251"/>
      <c r="S627" s="1251"/>
      <c r="T627" s="605"/>
      <c r="U627" s="605"/>
      <c r="V627" s="605"/>
      <c r="W627" s="1684" t="s">
        <v>4703</v>
      </c>
      <c r="X627" s="1250" t="s">
        <v>30</v>
      </c>
      <c r="Y627" s="1291">
        <v>0.7</v>
      </c>
      <c r="Z627" s="1360"/>
      <c r="AA627" s="1226"/>
      <c r="AB627" s="1310"/>
      <c r="AC627" s="1834"/>
      <c r="AD627" s="1242"/>
      <c r="AE627" s="1291"/>
      <c r="AF627" s="391">
        <f>ROUND(ROUND(ROUND(ROUND(G584+K620,0)*Q584,0)*Y627,0)-AD625,0)</f>
        <v>386</v>
      </c>
      <c r="AG627" s="268"/>
    </row>
    <row r="628" spans="1:33" ht="17.100000000000001" customHeight="1">
      <c r="A628" s="243">
        <v>63</v>
      </c>
      <c r="B628" s="351" t="s">
        <v>16928</v>
      </c>
      <c r="C628" s="870" t="s">
        <v>16929</v>
      </c>
      <c r="D628" s="1125"/>
      <c r="E628" s="1125"/>
      <c r="F628" s="604"/>
      <c r="G628" s="605"/>
      <c r="H628" s="605"/>
      <c r="I628" s="607"/>
      <c r="J628" s="646"/>
      <c r="K628" s="748"/>
      <c r="L628" s="1250"/>
      <c r="M628" s="1316"/>
      <c r="N628" s="1314"/>
      <c r="O628" s="1315"/>
      <c r="P628" s="1316"/>
      <c r="Q628" s="1317"/>
      <c r="R628" s="1251"/>
      <c r="S628" s="1251"/>
      <c r="T628" s="605"/>
      <c r="U628" s="605"/>
      <c r="V628" s="605"/>
      <c r="W628" s="1836"/>
      <c r="X628" s="1225"/>
      <c r="Y628" s="1306"/>
      <c r="Z628" s="1302" t="s">
        <v>11869</v>
      </c>
      <c r="AA628" s="1303" t="s">
        <v>30</v>
      </c>
      <c r="AB628" s="1311">
        <v>0.85</v>
      </c>
      <c r="AC628" s="1834"/>
      <c r="AD628" s="1242"/>
      <c r="AE628" s="1291"/>
      <c r="AF628" s="391">
        <f>ROUND(ROUND(ROUND(ROUND(ROUND(G584+K620,0)*Q584,0)*Y627,0)*AB628,0)-AD625,0)</f>
        <v>327</v>
      </c>
      <c r="AG628" s="268"/>
    </row>
    <row r="629" spans="1:33" ht="17.100000000000001" customHeight="1">
      <c r="A629" s="243">
        <v>63</v>
      </c>
      <c r="B629" s="351" t="s">
        <v>16930</v>
      </c>
      <c r="C629" s="870" t="s">
        <v>16931</v>
      </c>
      <c r="D629" s="1125"/>
      <c r="E629" s="1125"/>
      <c r="F629" s="604"/>
      <c r="G629" s="605"/>
      <c r="H629" s="605"/>
      <c r="I629" s="607"/>
      <c r="J629" s="646"/>
      <c r="K629" s="748"/>
      <c r="L629" s="1250"/>
      <c r="M629" s="1316"/>
      <c r="N629" s="1314"/>
      <c r="O629" s="1315"/>
      <c r="P629" s="1316"/>
      <c r="Q629" s="1317"/>
      <c r="R629" s="1251"/>
      <c r="S629" s="1251"/>
      <c r="T629" s="605"/>
      <c r="U629" s="605"/>
      <c r="V629" s="605"/>
      <c r="W629" s="1684" t="s">
        <v>4708</v>
      </c>
      <c r="X629" s="1250" t="s">
        <v>30</v>
      </c>
      <c r="Y629" s="1291">
        <v>0.85</v>
      </c>
      <c r="Z629" s="1359"/>
      <c r="AA629" s="1220"/>
      <c r="AB629" s="1306"/>
      <c r="AC629" s="1834"/>
      <c r="AD629" s="1242"/>
      <c r="AE629" s="1291"/>
      <c r="AF629" s="391">
        <f>ROUND(ROUND(ROUND(ROUND(G584+K620,0)*Q584,0)*Y629,0)-AD625,0)</f>
        <v>470</v>
      </c>
      <c r="AG629" s="268"/>
    </row>
    <row r="630" spans="1:33" ht="17.100000000000001" customHeight="1">
      <c r="A630" s="243">
        <v>63</v>
      </c>
      <c r="B630" s="351" t="s">
        <v>16932</v>
      </c>
      <c r="C630" s="870" t="s">
        <v>16933</v>
      </c>
      <c r="D630" s="1125"/>
      <c r="E630" s="1125"/>
      <c r="F630" s="604"/>
      <c r="G630" s="605"/>
      <c r="H630" s="605"/>
      <c r="I630" s="607"/>
      <c r="J630" s="646"/>
      <c r="K630" s="748"/>
      <c r="L630" s="1250"/>
      <c r="M630" s="1316"/>
      <c r="N630" s="1314"/>
      <c r="O630" s="1315"/>
      <c r="P630" s="1316"/>
      <c r="Q630" s="1317"/>
      <c r="R630" s="1251"/>
      <c r="S630" s="1251"/>
      <c r="T630" s="605"/>
      <c r="U630" s="605"/>
      <c r="V630" s="605"/>
      <c r="W630" s="1836"/>
      <c r="X630" s="1225"/>
      <c r="Y630" s="1306"/>
      <c r="Z630" s="1302" t="s">
        <v>11869</v>
      </c>
      <c r="AA630" s="1303" t="s">
        <v>30</v>
      </c>
      <c r="AB630" s="1311">
        <v>0.85</v>
      </c>
      <c r="AC630" s="1835"/>
      <c r="AD630" s="1220"/>
      <c r="AE630" s="1306"/>
      <c r="AF630" s="391">
        <f>ROUND(ROUND(ROUND(ROUND(ROUND(G584+K620,0)*Q584,0)*Y629,0)*AB630,0)-AD625,0)</f>
        <v>399</v>
      </c>
      <c r="AG630" s="268"/>
    </row>
    <row r="631" spans="1:33" ht="17.100000000000001" customHeight="1">
      <c r="A631" s="243">
        <v>63</v>
      </c>
      <c r="B631" s="351" t="s">
        <v>16934</v>
      </c>
      <c r="C631" s="870" t="s">
        <v>16935</v>
      </c>
      <c r="D631" s="1125"/>
      <c r="E631" s="1125"/>
      <c r="F631" s="1252"/>
      <c r="G631" s="1296"/>
      <c r="H631" s="605"/>
      <c r="I631" s="607"/>
      <c r="J631" s="646"/>
      <c r="K631" s="1324"/>
      <c r="L631" s="1325"/>
      <c r="M631" s="1316"/>
      <c r="N631" s="1314"/>
      <c r="O631" s="1315"/>
      <c r="P631" s="1316"/>
      <c r="Q631" s="1317"/>
      <c r="R631" s="1749" t="s">
        <v>11301</v>
      </c>
      <c r="S631" s="1622" t="s">
        <v>235</v>
      </c>
      <c r="T631" s="602"/>
      <c r="U631" s="602"/>
      <c r="V631" s="1286"/>
      <c r="W631" s="1233"/>
      <c r="X631" s="670"/>
      <c r="Y631" s="1320"/>
      <c r="Z631" s="1358"/>
      <c r="AA631" s="1215"/>
      <c r="AB631" s="1215"/>
      <c r="AC631" s="1215"/>
      <c r="AD631" s="1215"/>
      <c r="AE631" s="1294"/>
      <c r="AF631" s="391">
        <f>ROUND(ROUND(ROUND(G584+K620,0)*Q584,0)*U632,0)</f>
        <v>391</v>
      </c>
      <c r="AG631" s="268"/>
    </row>
    <row r="632" spans="1:33" ht="17.100000000000001" customHeight="1">
      <c r="A632" s="243">
        <v>63</v>
      </c>
      <c r="B632" s="351" t="s">
        <v>16936</v>
      </c>
      <c r="C632" s="870" t="s">
        <v>16937</v>
      </c>
      <c r="D632" s="1125"/>
      <c r="E632" s="1125"/>
      <c r="F632" s="1252"/>
      <c r="G632" s="1296"/>
      <c r="H632" s="605"/>
      <c r="I632" s="607"/>
      <c r="J632" s="646"/>
      <c r="K632" s="1250"/>
      <c r="L632" s="638"/>
      <c r="M632" s="1316"/>
      <c r="N632" s="1314"/>
      <c r="O632" s="1315"/>
      <c r="P632" s="1316"/>
      <c r="Q632" s="1317"/>
      <c r="R632" s="1837"/>
      <c r="S632" s="1834"/>
      <c r="T632" s="1250" t="s">
        <v>30</v>
      </c>
      <c r="U632" s="1242">
        <v>0.7</v>
      </c>
      <c r="V632" s="607"/>
      <c r="W632" s="1234"/>
      <c r="X632" s="1225"/>
      <c r="Y632" s="1322"/>
      <c r="Z632" s="1233" t="s">
        <v>11869</v>
      </c>
      <c r="AA632" s="670" t="s">
        <v>30</v>
      </c>
      <c r="AB632" s="1293">
        <v>0.85</v>
      </c>
      <c r="AC632" s="1215"/>
      <c r="AD632" s="1215"/>
      <c r="AE632" s="1294"/>
      <c r="AF632" s="391">
        <f>ROUND(ROUND(ROUND(ROUND(G584+K620,0)*Q584,0)*U632,0)*AB632,0)</f>
        <v>332</v>
      </c>
      <c r="AG632" s="268"/>
    </row>
    <row r="633" spans="1:33" ht="17.100000000000001" customHeight="1">
      <c r="A633" s="243">
        <v>63</v>
      </c>
      <c r="B633" s="351" t="s">
        <v>16938</v>
      </c>
      <c r="C633" s="870" t="s">
        <v>16939</v>
      </c>
      <c r="D633" s="604"/>
      <c r="E633" s="604"/>
      <c r="F633" s="1131"/>
      <c r="G633" s="605"/>
      <c r="H633" s="605"/>
      <c r="I633" s="607"/>
      <c r="J633" s="646"/>
      <c r="K633" s="748"/>
      <c r="L633" s="748"/>
      <c r="M633" s="1250"/>
      <c r="N633" s="1344"/>
      <c r="O633" s="1345"/>
      <c r="P633" s="1250"/>
      <c r="Q633" s="1346"/>
      <c r="R633" s="1837"/>
      <c r="S633" s="1834"/>
      <c r="T633" s="1250"/>
      <c r="U633" s="1242"/>
      <c r="V633" s="1291"/>
      <c r="W633" s="1684" t="s">
        <v>4703</v>
      </c>
      <c r="X633" s="670" t="s">
        <v>30</v>
      </c>
      <c r="Y633" s="1305">
        <f>$Y$657</f>
        <v>0.7</v>
      </c>
      <c r="Z633" s="1360"/>
      <c r="AA633" s="1226"/>
      <c r="AB633" s="1226"/>
      <c r="AC633" s="1226"/>
      <c r="AD633" s="1226"/>
      <c r="AE633" s="1310"/>
      <c r="AF633" s="391">
        <f>ROUND(ROUND(ROUND(ROUND(G584+K620,0)*Q584,0)*U632,0)*Y633,0)</f>
        <v>274</v>
      </c>
      <c r="AG633" s="268"/>
    </row>
    <row r="634" spans="1:33" ht="17.100000000000001" customHeight="1">
      <c r="A634" s="243">
        <v>63</v>
      </c>
      <c r="B634" s="351" t="s">
        <v>16940</v>
      </c>
      <c r="C634" s="870" t="s">
        <v>16941</v>
      </c>
      <c r="D634" s="604"/>
      <c r="E634" s="604"/>
      <c r="F634" s="1131"/>
      <c r="G634" s="605"/>
      <c r="H634" s="605"/>
      <c r="I634" s="607"/>
      <c r="J634" s="646"/>
      <c r="K634" s="748"/>
      <c r="L634" s="748"/>
      <c r="M634" s="1250"/>
      <c r="N634" s="1344"/>
      <c r="O634" s="1345"/>
      <c r="P634" s="1250"/>
      <c r="Q634" s="1346"/>
      <c r="R634" s="1837"/>
      <c r="S634" s="1834"/>
      <c r="T634" s="1250"/>
      <c r="U634" s="1242"/>
      <c r="V634" s="1291"/>
      <c r="W634" s="1836"/>
      <c r="X634" s="1225"/>
      <c r="Y634" s="1306"/>
      <c r="Z634" s="1302" t="s">
        <v>11869</v>
      </c>
      <c r="AA634" s="1303" t="s">
        <v>30</v>
      </c>
      <c r="AB634" s="1304">
        <v>0.85</v>
      </c>
      <c r="AC634" s="1215"/>
      <c r="AD634" s="1215"/>
      <c r="AE634" s="1294"/>
      <c r="AF634" s="391">
        <f>ROUND(ROUND(ROUND(ROUND(ROUND(G584+K620,0)*Q584,0)*U632,0)*Y633,0)*AB634,0)</f>
        <v>233</v>
      </c>
      <c r="AG634" s="268"/>
    </row>
    <row r="635" spans="1:33" ht="17.100000000000001" customHeight="1">
      <c r="A635" s="243">
        <v>63</v>
      </c>
      <c r="B635" s="351" t="s">
        <v>16942</v>
      </c>
      <c r="C635" s="870" t="s">
        <v>16943</v>
      </c>
      <c r="D635" s="604"/>
      <c r="E635" s="604"/>
      <c r="F635" s="1131"/>
      <c r="G635" s="605"/>
      <c r="H635" s="605"/>
      <c r="I635" s="607"/>
      <c r="J635" s="646"/>
      <c r="K635" s="748"/>
      <c r="L635" s="748"/>
      <c r="M635" s="1250"/>
      <c r="N635" s="1344"/>
      <c r="O635" s="1345"/>
      <c r="P635" s="1250"/>
      <c r="Q635" s="1346"/>
      <c r="R635" s="1837"/>
      <c r="S635" s="1834"/>
      <c r="T635" s="1250"/>
      <c r="U635" s="1242"/>
      <c r="V635" s="1291"/>
      <c r="W635" s="1684" t="s">
        <v>4708</v>
      </c>
      <c r="X635" s="670" t="s">
        <v>30</v>
      </c>
      <c r="Y635" s="1305">
        <f>$Y$659</f>
        <v>0.85</v>
      </c>
      <c r="Z635" s="1359"/>
      <c r="AA635" s="1220"/>
      <c r="AB635" s="1220"/>
      <c r="AC635" s="1220"/>
      <c r="AD635" s="1220"/>
      <c r="AE635" s="1306"/>
      <c r="AF635" s="391">
        <f>ROUND(ROUND(ROUND(ROUND(G584+K620,0)*Q584,0)*U632,0)*Y635,0)</f>
        <v>332</v>
      </c>
      <c r="AG635" s="268"/>
    </row>
    <row r="636" spans="1:33" ht="17.100000000000001" customHeight="1">
      <c r="A636" s="243">
        <v>63</v>
      </c>
      <c r="B636" s="351" t="s">
        <v>16944</v>
      </c>
      <c r="C636" s="870" t="s">
        <v>16945</v>
      </c>
      <c r="D636" s="604"/>
      <c r="E636" s="604"/>
      <c r="F636" s="1131"/>
      <c r="G636" s="605"/>
      <c r="H636" s="605"/>
      <c r="I636" s="607"/>
      <c r="J636" s="646"/>
      <c r="K636" s="748"/>
      <c r="L636" s="748"/>
      <c r="M636" s="1250"/>
      <c r="N636" s="1344"/>
      <c r="O636" s="1345"/>
      <c r="P636" s="1250"/>
      <c r="Q636" s="1346"/>
      <c r="R636" s="1837"/>
      <c r="S636" s="1834"/>
      <c r="T636" s="1250"/>
      <c r="U636" s="1242"/>
      <c r="V636" s="1291"/>
      <c r="W636" s="1836"/>
      <c r="X636" s="1225"/>
      <c r="Y636" s="1306"/>
      <c r="Z636" s="1302" t="s">
        <v>11869</v>
      </c>
      <c r="AA636" s="1303" t="s">
        <v>30</v>
      </c>
      <c r="AB636" s="1304">
        <v>0.85</v>
      </c>
      <c r="AC636" s="1215"/>
      <c r="AD636" s="1215"/>
      <c r="AE636" s="1294"/>
      <c r="AF636" s="391">
        <f>ROUND(ROUND(ROUND(ROUND(ROUND(G584+K620,0)*Q584,0)*U632,0)*Y635,0)*AB636,0)</f>
        <v>282</v>
      </c>
      <c r="AG636" s="268"/>
    </row>
    <row r="637" spans="1:33" ht="17.100000000000001" customHeight="1">
      <c r="A637" s="243">
        <v>63</v>
      </c>
      <c r="B637" s="351" t="s">
        <v>16946</v>
      </c>
      <c r="C637" s="870" t="s">
        <v>16947</v>
      </c>
      <c r="D637" s="604"/>
      <c r="E637" s="604"/>
      <c r="F637" s="1131"/>
      <c r="G637" s="605"/>
      <c r="H637" s="605"/>
      <c r="I637" s="607"/>
      <c r="J637" s="646"/>
      <c r="K637" s="748"/>
      <c r="L637" s="748"/>
      <c r="M637" s="1250"/>
      <c r="N637" s="1344"/>
      <c r="O637" s="1345"/>
      <c r="P637" s="1250"/>
      <c r="Q637" s="1346"/>
      <c r="R637" s="1837"/>
      <c r="S637" s="1834"/>
      <c r="T637" s="1250"/>
      <c r="U637" s="1242"/>
      <c r="V637" s="1291"/>
      <c r="W637" s="1233"/>
      <c r="X637" s="670"/>
      <c r="Y637" s="1320"/>
      <c r="Z637" s="1358"/>
      <c r="AA637" s="1215"/>
      <c r="AB637" s="1294"/>
      <c r="AC637" s="1533" t="s">
        <v>167</v>
      </c>
      <c r="AD637" s="1250">
        <v>5</v>
      </c>
      <c r="AE637" s="1308" t="s">
        <v>168</v>
      </c>
      <c r="AF637" s="391">
        <f>ROUND(ROUND(ROUND(ROUND(G584+K620,0)*Q584,0)*U632,0)-AD637,0)</f>
        <v>386</v>
      </c>
      <c r="AG637" s="268"/>
    </row>
    <row r="638" spans="1:33" ht="17.100000000000001" customHeight="1">
      <c r="A638" s="243">
        <v>63</v>
      </c>
      <c r="B638" s="351" t="s">
        <v>16948</v>
      </c>
      <c r="C638" s="870" t="s">
        <v>16949</v>
      </c>
      <c r="D638" s="604"/>
      <c r="E638" s="604"/>
      <c r="F638" s="1131"/>
      <c r="G638" s="605"/>
      <c r="H638" s="605"/>
      <c r="I638" s="607"/>
      <c r="J638" s="646"/>
      <c r="K638" s="748"/>
      <c r="L638" s="748"/>
      <c r="M638" s="1250"/>
      <c r="N638" s="1344"/>
      <c r="O638" s="1345"/>
      <c r="P638" s="1250"/>
      <c r="Q638" s="1346"/>
      <c r="R638" s="1837"/>
      <c r="S638" s="1834"/>
      <c r="T638" s="1250"/>
      <c r="U638" s="1242"/>
      <c r="V638" s="1291"/>
      <c r="W638" s="1234"/>
      <c r="X638" s="1225"/>
      <c r="Y638" s="1322"/>
      <c r="Z638" s="1233" t="s">
        <v>11869</v>
      </c>
      <c r="AA638" s="670" t="s">
        <v>30</v>
      </c>
      <c r="AB638" s="1309">
        <v>0.85</v>
      </c>
      <c r="AC638" s="1834"/>
      <c r="AD638" s="1250"/>
      <c r="AE638" s="1308"/>
      <c r="AF638" s="391">
        <f>ROUND(ROUND(ROUND(ROUND(ROUND(G584+K620,0)*Q584,0)*U632,0)*AB638,0)-AD637,0)</f>
        <v>327</v>
      </c>
      <c r="AG638" s="268"/>
    </row>
    <row r="639" spans="1:33" ht="17.100000000000001" customHeight="1">
      <c r="A639" s="243">
        <v>63</v>
      </c>
      <c r="B639" s="351" t="s">
        <v>16950</v>
      </c>
      <c r="C639" s="870" t="s">
        <v>16951</v>
      </c>
      <c r="D639" s="604"/>
      <c r="E639" s="604"/>
      <c r="F639" s="1131"/>
      <c r="G639" s="605"/>
      <c r="H639" s="605"/>
      <c r="I639" s="607"/>
      <c r="J639" s="646"/>
      <c r="K639" s="748"/>
      <c r="L639" s="748"/>
      <c r="M639" s="1250"/>
      <c r="N639" s="1344"/>
      <c r="O639" s="1345"/>
      <c r="P639" s="1250"/>
      <c r="Q639" s="1346"/>
      <c r="R639" s="1837"/>
      <c r="S639" s="1246"/>
      <c r="T639" s="1250"/>
      <c r="U639" s="1242"/>
      <c r="V639" s="1291"/>
      <c r="W639" s="1684" t="s">
        <v>4703</v>
      </c>
      <c r="X639" s="1250" t="s">
        <v>30</v>
      </c>
      <c r="Y639" s="1291">
        <f>$Y$657</f>
        <v>0.7</v>
      </c>
      <c r="Z639" s="1360"/>
      <c r="AA639" s="1226"/>
      <c r="AB639" s="1310"/>
      <c r="AC639" s="1834"/>
      <c r="AD639" s="1242"/>
      <c r="AE639" s="1291"/>
      <c r="AF639" s="391">
        <f>ROUND(ROUND(ROUND(ROUND(ROUND(G584+K620,0)*Q584,0)*U632,0)*Y639,0)-AD637,0)</f>
        <v>269</v>
      </c>
      <c r="AG639" s="268"/>
    </row>
    <row r="640" spans="1:33" ht="17.100000000000001" customHeight="1">
      <c r="A640" s="243">
        <v>63</v>
      </c>
      <c r="B640" s="351" t="s">
        <v>16952</v>
      </c>
      <c r="C640" s="870" t="s">
        <v>16953</v>
      </c>
      <c r="D640" s="604"/>
      <c r="E640" s="604"/>
      <c r="F640" s="1131"/>
      <c r="G640" s="605"/>
      <c r="H640" s="605"/>
      <c r="I640" s="607"/>
      <c r="J640" s="646"/>
      <c r="K640" s="748"/>
      <c r="L640" s="748"/>
      <c r="M640" s="1250"/>
      <c r="N640" s="1344"/>
      <c r="O640" s="1345"/>
      <c r="P640" s="1250"/>
      <c r="Q640" s="1346"/>
      <c r="R640" s="1837"/>
      <c r="S640" s="1246"/>
      <c r="T640" s="1250"/>
      <c r="U640" s="1242"/>
      <c r="V640" s="1291"/>
      <c r="W640" s="1836"/>
      <c r="X640" s="1225"/>
      <c r="Y640" s="1306"/>
      <c r="Z640" s="1302" t="s">
        <v>11869</v>
      </c>
      <c r="AA640" s="1303" t="s">
        <v>30</v>
      </c>
      <c r="AB640" s="1311">
        <v>0.85</v>
      </c>
      <c r="AC640" s="1834"/>
      <c r="AD640" s="1242"/>
      <c r="AE640" s="1291"/>
      <c r="AF640" s="391">
        <f>ROUND(ROUND(ROUND(ROUND(ROUND(ROUND(G584+K620,0)*Q584,0)*U632,0)*Y639,0)*AB640,0)-AD637,0)</f>
        <v>228</v>
      </c>
      <c r="AG640" s="268"/>
    </row>
    <row r="641" spans="1:33" ht="17.100000000000001" customHeight="1">
      <c r="A641" s="243">
        <v>63</v>
      </c>
      <c r="B641" s="351" t="s">
        <v>16954</v>
      </c>
      <c r="C641" s="870" t="s">
        <v>16955</v>
      </c>
      <c r="D641" s="604"/>
      <c r="E641" s="604"/>
      <c r="F641" s="1131"/>
      <c r="G641" s="605"/>
      <c r="H641" s="605"/>
      <c r="I641" s="607"/>
      <c r="J641" s="646"/>
      <c r="K641" s="748"/>
      <c r="L641" s="748"/>
      <c r="M641" s="1250"/>
      <c r="N641" s="1344"/>
      <c r="O641" s="1345"/>
      <c r="P641" s="1250"/>
      <c r="Q641" s="1346"/>
      <c r="R641" s="1837"/>
      <c r="S641" s="1246"/>
      <c r="T641" s="1250"/>
      <c r="U641" s="1242"/>
      <c r="V641" s="1291"/>
      <c r="W641" s="1684" t="s">
        <v>4708</v>
      </c>
      <c r="X641" s="1250" t="s">
        <v>30</v>
      </c>
      <c r="Y641" s="1291">
        <f>$Y$659</f>
        <v>0.85</v>
      </c>
      <c r="Z641" s="1359"/>
      <c r="AA641" s="1220"/>
      <c r="AB641" s="1306"/>
      <c r="AC641" s="1834"/>
      <c r="AD641" s="1242"/>
      <c r="AE641" s="1291"/>
      <c r="AF641" s="391">
        <f>ROUND(ROUND(ROUND(ROUND(ROUND(G584+K620,0)*Q584,0)*U632,0)*Y641,0)-AD637,0)</f>
        <v>327</v>
      </c>
      <c r="AG641" s="268"/>
    </row>
    <row r="642" spans="1:33" ht="17.100000000000001" customHeight="1">
      <c r="A642" s="243">
        <v>63</v>
      </c>
      <c r="B642" s="351" t="s">
        <v>16956</v>
      </c>
      <c r="C642" s="870" t="s">
        <v>16957</v>
      </c>
      <c r="D642" s="604"/>
      <c r="E642" s="604"/>
      <c r="F642" s="1131"/>
      <c r="G642" s="605"/>
      <c r="H642" s="605"/>
      <c r="I642" s="607"/>
      <c r="J642" s="646"/>
      <c r="K642" s="748"/>
      <c r="L642" s="748"/>
      <c r="M642" s="1250"/>
      <c r="N642" s="1344"/>
      <c r="O642" s="1345"/>
      <c r="P642" s="1250"/>
      <c r="Q642" s="1346"/>
      <c r="R642" s="1238"/>
      <c r="S642" s="1246"/>
      <c r="T642" s="1250"/>
      <c r="U642" s="1242"/>
      <c r="V642" s="1291"/>
      <c r="W642" s="1836"/>
      <c r="X642" s="1225"/>
      <c r="Y642" s="1306"/>
      <c r="Z642" s="1302" t="s">
        <v>11869</v>
      </c>
      <c r="AA642" s="1303" t="s">
        <v>30</v>
      </c>
      <c r="AB642" s="1311">
        <v>0.85</v>
      </c>
      <c r="AC642" s="1835"/>
      <c r="AD642" s="1220"/>
      <c r="AE642" s="1306"/>
      <c r="AF642" s="391">
        <f>ROUND(ROUND(ROUND(ROUND(ROUND(ROUND(G584+K620,0)*Q584,0)*U632,0)*Y641,0)*AB642,0)-AD637,0)</f>
        <v>277</v>
      </c>
      <c r="AG642" s="268"/>
    </row>
    <row r="643" spans="1:33" ht="17.100000000000001" customHeight="1">
      <c r="A643" s="243">
        <v>63</v>
      </c>
      <c r="B643" s="351" t="s">
        <v>16958</v>
      </c>
      <c r="C643" s="870" t="s">
        <v>16959</v>
      </c>
      <c r="D643" s="604"/>
      <c r="E643" s="604"/>
      <c r="F643" s="1131"/>
      <c r="G643" s="605"/>
      <c r="H643" s="605"/>
      <c r="I643" s="607"/>
      <c r="J643" s="646"/>
      <c r="K643" s="748"/>
      <c r="L643" s="748"/>
      <c r="M643" s="1250"/>
      <c r="N643" s="1344"/>
      <c r="O643" s="1345"/>
      <c r="P643" s="1250"/>
      <c r="Q643" s="1346"/>
      <c r="R643" s="1238"/>
      <c r="S643" s="1622" t="s">
        <v>237</v>
      </c>
      <c r="T643" s="670"/>
      <c r="U643" s="1348"/>
      <c r="V643" s="1305"/>
      <c r="W643" s="1233"/>
      <c r="X643" s="670"/>
      <c r="Y643" s="1320"/>
      <c r="Z643" s="1358"/>
      <c r="AA643" s="1215"/>
      <c r="AB643" s="1215"/>
      <c r="AC643" s="1215"/>
      <c r="AD643" s="1215"/>
      <c r="AE643" s="1294"/>
      <c r="AF643" s="391">
        <f>ROUND(ROUND(ROUND(G584+K620,0)*Q584,0)*U644,0)</f>
        <v>280</v>
      </c>
      <c r="AG643" s="268"/>
    </row>
    <row r="644" spans="1:33" ht="17.100000000000001" customHeight="1">
      <c r="A644" s="243">
        <v>63</v>
      </c>
      <c r="B644" s="351" t="s">
        <v>16960</v>
      </c>
      <c r="C644" s="870" t="s">
        <v>16961</v>
      </c>
      <c r="D644" s="604"/>
      <c r="E644" s="604"/>
      <c r="F644" s="1131"/>
      <c r="G644" s="605"/>
      <c r="H644" s="605"/>
      <c r="I644" s="607"/>
      <c r="J644" s="646"/>
      <c r="K644" s="748"/>
      <c r="L644" s="748"/>
      <c r="M644" s="1250"/>
      <c r="N644" s="1344"/>
      <c r="O644" s="1345"/>
      <c r="P644" s="1250"/>
      <c r="Q644" s="1346"/>
      <c r="R644" s="1238"/>
      <c r="S644" s="1834"/>
      <c r="T644" s="1250" t="s">
        <v>30</v>
      </c>
      <c r="U644" s="1242">
        <v>0.5</v>
      </c>
      <c r="V644" s="1291"/>
      <c r="W644" s="1234"/>
      <c r="X644" s="1225"/>
      <c r="Y644" s="1322"/>
      <c r="Z644" s="1233" t="s">
        <v>11869</v>
      </c>
      <c r="AA644" s="670" t="s">
        <v>30</v>
      </c>
      <c r="AB644" s="1293">
        <v>0.85</v>
      </c>
      <c r="AC644" s="1215"/>
      <c r="AD644" s="1215"/>
      <c r="AE644" s="1294"/>
      <c r="AF644" s="391">
        <f>ROUND(ROUND(ROUND(ROUND(G584+K620,0)*Q584,0)*U644,0)*AB644,0)</f>
        <v>238</v>
      </c>
      <c r="AG644" s="268"/>
    </row>
    <row r="645" spans="1:33" ht="17.100000000000001" customHeight="1">
      <c r="A645" s="243">
        <v>63</v>
      </c>
      <c r="B645" s="351" t="s">
        <v>16962</v>
      </c>
      <c r="C645" s="870" t="s">
        <v>16963</v>
      </c>
      <c r="D645" s="604"/>
      <c r="E645" s="604"/>
      <c r="F645" s="1131"/>
      <c r="G645" s="605"/>
      <c r="H645" s="605"/>
      <c r="I645" s="607"/>
      <c r="J645" s="646"/>
      <c r="K645" s="748"/>
      <c r="L645" s="748"/>
      <c r="M645" s="1250"/>
      <c r="N645" s="1344"/>
      <c r="O645" s="1345"/>
      <c r="P645" s="1250"/>
      <c r="Q645" s="1346"/>
      <c r="R645" s="1238"/>
      <c r="S645" s="1834"/>
      <c r="T645" s="1250"/>
      <c r="U645" s="1242"/>
      <c r="V645" s="1291"/>
      <c r="W645" s="1684" t="s">
        <v>4703</v>
      </c>
      <c r="X645" s="670" t="s">
        <v>30</v>
      </c>
      <c r="Y645" s="1305">
        <f>$Y$657</f>
        <v>0.7</v>
      </c>
      <c r="Z645" s="1360"/>
      <c r="AA645" s="1226"/>
      <c r="AB645" s="1226"/>
      <c r="AC645" s="1226"/>
      <c r="AD645" s="1226"/>
      <c r="AE645" s="1310"/>
      <c r="AF645" s="391">
        <f>ROUND(ROUND(ROUND(ROUND(G584+K620,0)*Q584,0)*U644,0)*Y645,0)</f>
        <v>196</v>
      </c>
      <c r="AG645" s="268"/>
    </row>
    <row r="646" spans="1:33" ht="17.100000000000001" customHeight="1">
      <c r="A646" s="243">
        <v>63</v>
      </c>
      <c r="B646" s="351" t="s">
        <v>16964</v>
      </c>
      <c r="C646" s="870" t="s">
        <v>16965</v>
      </c>
      <c r="D646" s="604"/>
      <c r="E646" s="604"/>
      <c r="F646" s="1131"/>
      <c r="G646" s="605"/>
      <c r="H646" s="605"/>
      <c r="I646" s="607"/>
      <c r="J646" s="646"/>
      <c r="K646" s="748"/>
      <c r="L646" s="748"/>
      <c r="M646" s="1250"/>
      <c r="N646" s="1344"/>
      <c r="O646" s="1345"/>
      <c r="P646" s="1250"/>
      <c r="Q646" s="1346"/>
      <c r="R646" s="1238"/>
      <c r="S646" s="1834"/>
      <c r="T646" s="1250"/>
      <c r="U646" s="1242"/>
      <c r="V646" s="1291"/>
      <c r="W646" s="1836"/>
      <c r="X646" s="1225"/>
      <c r="Y646" s="1306"/>
      <c r="Z646" s="1302" t="s">
        <v>11869</v>
      </c>
      <c r="AA646" s="1303" t="s">
        <v>30</v>
      </c>
      <c r="AB646" s="1304">
        <v>0.85</v>
      </c>
      <c r="AC646" s="1215"/>
      <c r="AD646" s="1215"/>
      <c r="AE646" s="1294"/>
      <c r="AF646" s="391">
        <f>ROUND(ROUND(ROUND(ROUND(ROUND(G584+K620,0)*Q584,0)*U644,0)*Y645,0)*AB646,0)</f>
        <v>167</v>
      </c>
      <c r="AG646" s="268"/>
    </row>
    <row r="647" spans="1:33" ht="17.100000000000001" customHeight="1">
      <c r="A647" s="243">
        <v>63</v>
      </c>
      <c r="B647" s="351" t="s">
        <v>16966</v>
      </c>
      <c r="C647" s="870" t="s">
        <v>16967</v>
      </c>
      <c r="D647" s="604"/>
      <c r="E647" s="604"/>
      <c r="F647" s="1131"/>
      <c r="G647" s="605"/>
      <c r="H647" s="605"/>
      <c r="I647" s="607"/>
      <c r="J647" s="646"/>
      <c r="K647" s="748"/>
      <c r="L647" s="748"/>
      <c r="M647" s="1250"/>
      <c r="N647" s="1344"/>
      <c r="O647" s="1345"/>
      <c r="P647" s="1250"/>
      <c r="Q647" s="1346"/>
      <c r="R647" s="1238"/>
      <c r="S647" s="1834"/>
      <c r="T647" s="1250"/>
      <c r="U647" s="1242"/>
      <c r="V647" s="1291"/>
      <c r="W647" s="1684" t="s">
        <v>4708</v>
      </c>
      <c r="X647" s="670" t="s">
        <v>30</v>
      </c>
      <c r="Y647" s="1305">
        <f>$Y$659</f>
        <v>0.85</v>
      </c>
      <c r="Z647" s="1359"/>
      <c r="AA647" s="1220"/>
      <c r="AB647" s="1220"/>
      <c r="AC647" s="1220"/>
      <c r="AD647" s="1220"/>
      <c r="AE647" s="1306"/>
      <c r="AF647" s="391">
        <f>ROUND(ROUND(ROUND(ROUND(G584+K620,0)*Q584,0)*U644,0)*Y647,0)</f>
        <v>238</v>
      </c>
      <c r="AG647" s="268"/>
    </row>
    <row r="648" spans="1:33" ht="17.100000000000001" customHeight="1">
      <c r="A648" s="243">
        <v>63</v>
      </c>
      <c r="B648" s="351" t="s">
        <v>16968</v>
      </c>
      <c r="C648" s="870" t="s">
        <v>16969</v>
      </c>
      <c r="D648" s="604"/>
      <c r="E648" s="604"/>
      <c r="F648" s="1131"/>
      <c r="G648" s="605"/>
      <c r="H648" s="605"/>
      <c r="I648" s="607"/>
      <c r="J648" s="646"/>
      <c r="K648" s="748"/>
      <c r="L648" s="748"/>
      <c r="M648" s="1250"/>
      <c r="N648" s="1344"/>
      <c r="O648" s="1345"/>
      <c r="P648" s="1250"/>
      <c r="Q648" s="1346"/>
      <c r="R648" s="1238"/>
      <c r="S648" s="1834"/>
      <c r="T648" s="1250"/>
      <c r="U648" s="1242"/>
      <c r="V648" s="1291"/>
      <c r="W648" s="1836"/>
      <c r="X648" s="1225"/>
      <c r="Y648" s="1306"/>
      <c r="Z648" s="1302" t="s">
        <v>11869</v>
      </c>
      <c r="AA648" s="1303" t="s">
        <v>30</v>
      </c>
      <c r="AB648" s="1304">
        <v>0.85</v>
      </c>
      <c r="AC648" s="1215"/>
      <c r="AD648" s="1215"/>
      <c r="AE648" s="1294"/>
      <c r="AF648" s="391">
        <f>ROUND(ROUND(ROUND(ROUND(ROUND(G584+K620,0)*Q584,0)*U644,0)*Y647,0)*AB648,0)</f>
        <v>202</v>
      </c>
      <c r="AG648" s="268"/>
    </row>
    <row r="649" spans="1:33" ht="17.100000000000001" customHeight="1">
      <c r="A649" s="243">
        <v>63</v>
      </c>
      <c r="B649" s="351" t="s">
        <v>16970</v>
      </c>
      <c r="C649" s="870" t="s">
        <v>16971</v>
      </c>
      <c r="D649" s="604"/>
      <c r="E649" s="604"/>
      <c r="F649" s="1131"/>
      <c r="G649" s="605"/>
      <c r="H649" s="605"/>
      <c r="I649" s="607"/>
      <c r="J649" s="646"/>
      <c r="K649" s="748"/>
      <c r="L649" s="748"/>
      <c r="M649" s="1250"/>
      <c r="N649" s="1344"/>
      <c r="O649" s="1345"/>
      <c r="P649" s="1250"/>
      <c r="Q649" s="1346"/>
      <c r="R649" s="1238"/>
      <c r="S649" s="1834"/>
      <c r="T649" s="1250"/>
      <c r="U649" s="1242"/>
      <c r="V649" s="1291"/>
      <c r="W649" s="1233"/>
      <c r="X649" s="670"/>
      <c r="Y649" s="1320"/>
      <c r="Z649" s="1358"/>
      <c r="AA649" s="1215"/>
      <c r="AB649" s="1294"/>
      <c r="AC649" s="1533" t="s">
        <v>167</v>
      </c>
      <c r="AD649" s="1250">
        <v>5</v>
      </c>
      <c r="AE649" s="1308" t="s">
        <v>168</v>
      </c>
      <c r="AF649" s="391">
        <f>ROUND(ROUND(ROUND(ROUND(G584+K620,0)*Q584,0)*U644,0)-AD649,0)</f>
        <v>275</v>
      </c>
      <c r="AG649" s="268"/>
    </row>
    <row r="650" spans="1:33" ht="17.100000000000001" customHeight="1">
      <c r="A650" s="243">
        <v>63</v>
      </c>
      <c r="B650" s="351" t="s">
        <v>16972</v>
      </c>
      <c r="C650" s="870" t="s">
        <v>16973</v>
      </c>
      <c r="D650" s="604"/>
      <c r="E650" s="604"/>
      <c r="F650" s="1131"/>
      <c r="G650" s="605"/>
      <c r="H650" s="605"/>
      <c r="I650" s="607"/>
      <c r="J650" s="646"/>
      <c r="K650" s="748"/>
      <c r="L650" s="748"/>
      <c r="M650" s="1250"/>
      <c r="N650" s="1344"/>
      <c r="O650" s="1345"/>
      <c r="P650" s="1250"/>
      <c r="Q650" s="1346"/>
      <c r="R650" s="1238"/>
      <c r="S650" s="1246"/>
      <c r="T650" s="1250"/>
      <c r="U650" s="1242"/>
      <c r="V650" s="1242"/>
      <c r="W650" s="1234"/>
      <c r="X650" s="1225"/>
      <c r="Y650" s="1322"/>
      <c r="Z650" s="1233" t="s">
        <v>11869</v>
      </c>
      <c r="AA650" s="670" t="s">
        <v>30</v>
      </c>
      <c r="AB650" s="1309">
        <v>0.85</v>
      </c>
      <c r="AC650" s="1834"/>
      <c r="AD650" s="1250"/>
      <c r="AE650" s="1308"/>
      <c r="AF650" s="391">
        <f>ROUND(ROUND(ROUND(ROUND(ROUND(G584+K620,0)*Q584,0)*U644,0)*AB650,0)-AD649,0)</f>
        <v>233</v>
      </c>
      <c r="AG650" s="268"/>
    </row>
    <row r="651" spans="1:33" ht="17.100000000000001" customHeight="1">
      <c r="A651" s="243">
        <v>63</v>
      </c>
      <c r="B651" s="351" t="s">
        <v>16974</v>
      </c>
      <c r="C651" s="870" t="s">
        <v>16975</v>
      </c>
      <c r="D651" s="604"/>
      <c r="E651" s="604"/>
      <c r="F651" s="1131"/>
      <c r="G651" s="605"/>
      <c r="H651" s="605"/>
      <c r="I651" s="607"/>
      <c r="J651" s="646"/>
      <c r="K651" s="748"/>
      <c r="L651" s="748"/>
      <c r="M651" s="1250"/>
      <c r="N651" s="1344"/>
      <c r="O651" s="1345"/>
      <c r="P651" s="1250"/>
      <c r="Q651" s="1346"/>
      <c r="R651" s="1238"/>
      <c r="S651" s="1246"/>
      <c r="T651" s="1250"/>
      <c r="U651" s="1242"/>
      <c r="V651" s="1242"/>
      <c r="W651" s="1684" t="s">
        <v>4703</v>
      </c>
      <c r="X651" s="1250" t="s">
        <v>30</v>
      </c>
      <c r="Y651" s="1291">
        <f>$Y$657</f>
        <v>0.7</v>
      </c>
      <c r="Z651" s="1360"/>
      <c r="AA651" s="1226"/>
      <c r="AB651" s="1310"/>
      <c r="AC651" s="1834"/>
      <c r="AD651" s="1242"/>
      <c r="AE651" s="1291"/>
      <c r="AF651" s="391">
        <f>ROUND(ROUND(ROUND(ROUND(ROUND(G584+K620,0)*Q584,0)*U644,0)*Y651,0)-AD649,0)</f>
        <v>191</v>
      </c>
      <c r="AG651" s="268"/>
    </row>
    <row r="652" spans="1:33" ht="17.100000000000001" customHeight="1">
      <c r="A652" s="243">
        <v>63</v>
      </c>
      <c r="B652" s="351" t="s">
        <v>16976</v>
      </c>
      <c r="C652" s="870" t="s">
        <v>16977</v>
      </c>
      <c r="D652" s="604"/>
      <c r="E652" s="604"/>
      <c r="F652" s="1131"/>
      <c r="G652" s="605"/>
      <c r="H652" s="605"/>
      <c r="I652" s="607"/>
      <c r="J652" s="646"/>
      <c r="K652" s="748"/>
      <c r="L652" s="748"/>
      <c r="M652" s="1250"/>
      <c r="N652" s="1344"/>
      <c r="O652" s="1345"/>
      <c r="P652" s="1250"/>
      <c r="Q652" s="1346"/>
      <c r="R652" s="1238"/>
      <c r="S652" s="1246"/>
      <c r="T652" s="1250"/>
      <c r="U652" s="1242"/>
      <c r="V652" s="1242"/>
      <c r="W652" s="1836"/>
      <c r="X652" s="1225"/>
      <c r="Y652" s="1306"/>
      <c r="Z652" s="1302" t="s">
        <v>11869</v>
      </c>
      <c r="AA652" s="1303" t="s">
        <v>30</v>
      </c>
      <c r="AB652" s="1311">
        <v>0.85</v>
      </c>
      <c r="AC652" s="1834"/>
      <c r="AD652" s="1242"/>
      <c r="AE652" s="1291"/>
      <c r="AF652" s="391">
        <f>ROUND(ROUND(ROUND(ROUND(ROUND(ROUND(G584+K620,0)*Q584,0)*U644,0)*Y651,0)*AB652,0)-AD649,0)</f>
        <v>162</v>
      </c>
      <c r="AG652" s="268"/>
    </row>
    <row r="653" spans="1:33" ht="17.100000000000001" customHeight="1">
      <c r="A653" s="243">
        <v>63</v>
      </c>
      <c r="B653" s="351" t="s">
        <v>16978</v>
      </c>
      <c r="C653" s="870" t="s">
        <v>16979</v>
      </c>
      <c r="D653" s="604"/>
      <c r="E653" s="604"/>
      <c r="F653" s="1131"/>
      <c r="G653" s="605"/>
      <c r="H653" s="605"/>
      <c r="I653" s="607"/>
      <c r="J653" s="646"/>
      <c r="K653" s="748"/>
      <c r="L653" s="748"/>
      <c r="M653" s="1250"/>
      <c r="N653" s="1344"/>
      <c r="O653" s="1345"/>
      <c r="P653" s="1250"/>
      <c r="Q653" s="1346"/>
      <c r="R653" s="1238"/>
      <c r="S653" s="1246"/>
      <c r="T653" s="1250"/>
      <c r="U653" s="1242"/>
      <c r="V653" s="1242"/>
      <c r="W653" s="1684" t="s">
        <v>4708</v>
      </c>
      <c r="X653" s="1250" t="s">
        <v>30</v>
      </c>
      <c r="Y653" s="1291">
        <f>$Y$659</f>
        <v>0.85</v>
      </c>
      <c r="Z653" s="1359"/>
      <c r="AA653" s="1220"/>
      <c r="AB653" s="1306"/>
      <c r="AC653" s="1834"/>
      <c r="AD653" s="1242"/>
      <c r="AE653" s="1291"/>
      <c r="AF653" s="391">
        <f>ROUND(ROUND(ROUND(ROUND(ROUND(G584+K620,0)*Q584,0)*U644,0)*Y653,0)-AD649,0)</f>
        <v>233</v>
      </c>
      <c r="AG653" s="268"/>
    </row>
    <row r="654" spans="1:33" ht="17.100000000000001" customHeight="1">
      <c r="A654" s="243">
        <v>63</v>
      </c>
      <c r="B654" s="351" t="s">
        <v>16980</v>
      </c>
      <c r="C654" s="870" t="s">
        <v>16981</v>
      </c>
      <c r="D654" s="604"/>
      <c r="E654" s="604"/>
      <c r="F654" s="1131"/>
      <c r="G654" s="605"/>
      <c r="H654" s="605"/>
      <c r="I654" s="607"/>
      <c r="J654" s="647"/>
      <c r="K654" s="1104"/>
      <c r="L654" s="1104"/>
      <c r="M654" s="1351"/>
      <c r="N654" s="1312"/>
      <c r="O654" s="1333"/>
      <c r="P654" s="1329"/>
      <c r="Q654" s="1331"/>
      <c r="R654" s="1255"/>
      <c r="S654" s="1238"/>
      <c r="T654" s="1250"/>
      <c r="U654" s="1242"/>
      <c r="V654" s="1242"/>
      <c r="W654" s="1836"/>
      <c r="X654" s="1225"/>
      <c r="Y654" s="1306"/>
      <c r="Z654" s="1302" t="s">
        <v>11869</v>
      </c>
      <c r="AA654" s="1303" t="s">
        <v>30</v>
      </c>
      <c r="AB654" s="1311">
        <v>0.85</v>
      </c>
      <c r="AC654" s="1835"/>
      <c r="AD654" s="1220"/>
      <c r="AE654" s="1306"/>
      <c r="AF654" s="391">
        <f>ROUND(ROUND(ROUND(ROUND(ROUND(ROUND(G584+K620,0)*Q584,0)*U644,0)*Y653,0)*AB654,0)-AD649,0)</f>
        <v>197</v>
      </c>
      <c r="AG654" s="268"/>
    </row>
    <row r="655" spans="1:33" ht="17.100000000000001" customHeight="1">
      <c r="A655" s="243">
        <v>63</v>
      </c>
      <c r="B655" s="351" t="s">
        <v>16982</v>
      </c>
      <c r="C655" s="870" t="s">
        <v>16983</v>
      </c>
      <c r="D655" s="604"/>
      <c r="E655" s="604"/>
      <c r="F655" s="604"/>
      <c r="G655" s="1296"/>
      <c r="H655" s="605"/>
      <c r="I655" s="607"/>
      <c r="J655" s="646"/>
      <c r="K655" s="748"/>
      <c r="L655" s="748"/>
      <c r="M655" s="1296"/>
      <c r="N655" s="1314"/>
      <c r="O655" s="1593" t="s">
        <v>16984</v>
      </c>
      <c r="P655" s="605"/>
      <c r="Q655" s="607"/>
      <c r="R655" s="670"/>
      <c r="S655" s="670"/>
      <c r="T655" s="602"/>
      <c r="U655" s="602"/>
      <c r="V655" s="1286"/>
      <c r="W655" s="1233"/>
      <c r="X655" s="670"/>
      <c r="Y655" s="1320"/>
      <c r="Z655" s="1358"/>
      <c r="AA655" s="1215"/>
      <c r="AB655" s="1215"/>
      <c r="AC655" s="1215"/>
      <c r="AD655" s="1215"/>
      <c r="AE655" s="1294"/>
      <c r="AF655" s="391">
        <f>ROUND(G584*Q656,0)</f>
        <v>394</v>
      </c>
      <c r="AG655" s="268"/>
    </row>
    <row r="656" spans="1:33" ht="17.100000000000001" customHeight="1">
      <c r="A656" s="243">
        <v>63</v>
      </c>
      <c r="B656" s="351" t="s">
        <v>16985</v>
      </c>
      <c r="C656" s="870" t="s">
        <v>16986</v>
      </c>
      <c r="D656" s="604"/>
      <c r="E656" s="604"/>
      <c r="F656" s="604"/>
      <c r="G656" s="1296"/>
      <c r="H656" s="605"/>
      <c r="I656" s="607"/>
      <c r="J656" s="646"/>
      <c r="K656" s="748"/>
      <c r="L656" s="748"/>
      <c r="M656" s="1296"/>
      <c r="N656" s="1102"/>
      <c r="O656" s="1834"/>
      <c r="P656" s="1250" t="s">
        <v>30</v>
      </c>
      <c r="Q656" s="1291">
        <v>0.5</v>
      </c>
      <c r="R656" s="1250"/>
      <c r="S656" s="1250"/>
      <c r="T656" s="605"/>
      <c r="U656" s="605"/>
      <c r="V656" s="607"/>
      <c r="W656" s="1234"/>
      <c r="X656" s="1225"/>
      <c r="Y656" s="1322"/>
      <c r="Z656" s="1233" t="s">
        <v>11869</v>
      </c>
      <c r="AA656" s="670" t="s">
        <v>30</v>
      </c>
      <c r="AB656" s="1293">
        <v>0.85</v>
      </c>
      <c r="AC656" s="1215"/>
      <c r="AD656" s="1215"/>
      <c r="AE656" s="1294"/>
      <c r="AF656" s="391">
        <f>ROUND(ROUND(G584*Q656,0)*AB656,0)</f>
        <v>335</v>
      </c>
      <c r="AG656" s="268"/>
    </row>
    <row r="657" spans="1:33" ht="17.100000000000001" customHeight="1">
      <c r="A657" s="243">
        <v>63</v>
      </c>
      <c r="B657" s="351" t="s">
        <v>16987</v>
      </c>
      <c r="C657" s="870" t="s">
        <v>16988</v>
      </c>
      <c r="D657" s="604"/>
      <c r="E657" s="604"/>
      <c r="F657" s="637"/>
      <c r="G657" s="638"/>
      <c r="H657" s="638"/>
      <c r="I657" s="744"/>
      <c r="J657" s="646"/>
      <c r="K657" s="748"/>
      <c r="L657" s="748"/>
      <c r="M657" s="1296"/>
      <c r="N657" s="1312"/>
      <c r="O657" s="1834"/>
      <c r="P657" s="1296"/>
      <c r="Q657" s="1297"/>
      <c r="R657" s="1251"/>
      <c r="S657" s="1251"/>
      <c r="T657" s="605"/>
      <c r="U657" s="605"/>
      <c r="V657" s="607"/>
      <c r="W657" s="1684" t="s">
        <v>4703</v>
      </c>
      <c r="X657" s="670" t="s">
        <v>30</v>
      </c>
      <c r="Y657" s="1305">
        <v>0.7</v>
      </c>
      <c r="Z657" s="1360"/>
      <c r="AA657" s="1226"/>
      <c r="AB657" s="1226"/>
      <c r="AC657" s="1226"/>
      <c r="AD657" s="1226"/>
      <c r="AE657" s="1310"/>
      <c r="AF657" s="391">
        <f>ROUND(ROUND(G584*Q656,0)*Y657,0)</f>
        <v>276</v>
      </c>
      <c r="AG657" s="268"/>
    </row>
    <row r="658" spans="1:33" ht="17.100000000000001" customHeight="1">
      <c r="A658" s="243">
        <v>63</v>
      </c>
      <c r="B658" s="351" t="s">
        <v>16989</v>
      </c>
      <c r="C658" s="870" t="s">
        <v>16990</v>
      </c>
      <c r="D658" s="646"/>
      <c r="E658" s="646"/>
      <c r="F658" s="637"/>
      <c r="G658" s="638"/>
      <c r="H658" s="638"/>
      <c r="I658" s="744"/>
      <c r="J658" s="604"/>
      <c r="K658" s="605"/>
      <c r="L658" s="1321"/>
      <c r="M658" s="1251"/>
      <c r="N658" s="1339"/>
      <c r="O658" s="1834"/>
      <c r="P658" s="1251"/>
      <c r="Q658" s="1334"/>
      <c r="R658" s="1251"/>
      <c r="S658" s="1251"/>
      <c r="T658" s="605"/>
      <c r="U658" s="605"/>
      <c r="V658" s="607"/>
      <c r="W658" s="1836"/>
      <c r="X658" s="1225"/>
      <c r="Y658" s="1306"/>
      <c r="Z658" s="1302" t="s">
        <v>11869</v>
      </c>
      <c r="AA658" s="1303" t="s">
        <v>30</v>
      </c>
      <c r="AB658" s="1304">
        <v>0.85</v>
      </c>
      <c r="AC658" s="1215"/>
      <c r="AD658" s="1215"/>
      <c r="AE658" s="1294"/>
      <c r="AF658" s="391">
        <f>ROUND(ROUND(ROUND(G584*Q656,0)*Y657,0)*AB658,0)</f>
        <v>235</v>
      </c>
      <c r="AG658" s="268"/>
    </row>
    <row r="659" spans="1:33" ht="17.100000000000001" customHeight="1">
      <c r="A659" s="243">
        <v>63</v>
      </c>
      <c r="B659" s="351" t="s">
        <v>16991</v>
      </c>
      <c r="C659" s="870" t="s">
        <v>16992</v>
      </c>
      <c r="D659" s="646"/>
      <c r="E659" s="646"/>
      <c r="F659" s="637"/>
      <c r="G659" s="638"/>
      <c r="H659" s="638"/>
      <c r="I659" s="744"/>
      <c r="J659" s="604"/>
      <c r="K659" s="605"/>
      <c r="L659" s="1321"/>
      <c r="M659" s="1251"/>
      <c r="N659" s="1339"/>
      <c r="O659" s="1834"/>
      <c r="P659" s="1251"/>
      <c r="Q659" s="1334"/>
      <c r="R659" s="1251"/>
      <c r="S659" s="1251"/>
      <c r="T659" s="605"/>
      <c r="U659" s="605"/>
      <c r="V659" s="607"/>
      <c r="W659" s="1684" t="s">
        <v>4708</v>
      </c>
      <c r="X659" s="670" t="s">
        <v>30</v>
      </c>
      <c r="Y659" s="1305">
        <v>0.85</v>
      </c>
      <c r="Z659" s="1359"/>
      <c r="AA659" s="1220"/>
      <c r="AB659" s="1220"/>
      <c r="AC659" s="1220"/>
      <c r="AD659" s="1220"/>
      <c r="AE659" s="1306"/>
      <c r="AF659" s="391">
        <f>ROUND(ROUND(G584*Q656,0)*Y659,0)</f>
        <v>335</v>
      </c>
      <c r="AG659" s="268"/>
    </row>
    <row r="660" spans="1:33" ht="17.100000000000001" customHeight="1">
      <c r="A660" s="243">
        <v>63</v>
      </c>
      <c r="B660" s="351" t="s">
        <v>16993</v>
      </c>
      <c r="C660" s="870" t="s">
        <v>16994</v>
      </c>
      <c r="D660" s="646"/>
      <c r="E660" s="646"/>
      <c r="F660" s="637"/>
      <c r="G660" s="638"/>
      <c r="H660" s="638"/>
      <c r="I660" s="744"/>
      <c r="J660" s="604"/>
      <c r="K660" s="605"/>
      <c r="L660" s="1321"/>
      <c r="M660" s="1251"/>
      <c r="N660" s="1339"/>
      <c r="O660" s="1834"/>
      <c r="P660" s="1251"/>
      <c r="Q660" s="1334"/>
      <c r="R660" s="1251"/>
      <c r="S660" s="1251"/>
      <c r="T660" s="605"/>
      <c r="U660" s="605"/>
      <c r="V660" s="607"/>
      <c r="W660" s="1836"/>
      <c r="X660" s="1225"/>
      <c r="Y660" s="1306"/>
      <c r="Z660" s="1302" t="s">
        <v>11869</v>
      </c>
      <c r="AA660" s="1303" t="s">
        <v>30</v>
      </c>
      <c r="AB660" s="1304">
        <v>0.85</v>
      </c>
      <c r="AC660" s="1215"/>
      <c r="AD660" s="1215"/>
      <c r="AE660" s="1294"/>
      <c r="AF660" s="391">
        <f>ROUND(ROUND(ROUND(G584*Q656,0)*Y659,0)*AB660,0)</f>
        <v>285</v>
      </c>
      <c r="AG660" s="268"/>
    </row>
    <row r="661" spans="1:33" ht="17.100000000000001" customHeight="1">
      <c r="A661" s="243">
        <v>63</v>
      </c>
      <c r="B661" s="351" t="s">
        <v>16995</v>
      </c>
      <c r="C661" s="870" t="s">
        <v>16996</v>
      </c>
      <c r="D661" s="646"/>
      <c r="E661" s="646"/>
      <c r="F661" s="637"/>
      <c r="G661" s="638"/>
      <c r="H661" s="638"/>
      <c r="I661" s="744"/>
      <c r="J661" s="604"/>
      <c r="K661" s="605"/>
      <c r="L661" s="1321"/>
      <c r="M661" s="1251"/>
      <c r="N661" s="1339"/>
      <c r="O661" s="1834"/>
      <c r="P661" s="1251"/>
      <c r="Q661" s="1334"/>
      <c r="R661" s="1251"/>
      <c r="S661" s="1251"/>
      <c r="T661" s="605"/>
      <c r="U661" s="605"/>
      <c r="V661" s="607"/>
      <c r="W661" s="1233"/>
      <c r="X661" s="670"/>
      <c r="Y661" s="1320"/>
      <c r="Z661" s="1358"/>
      <c r="AA661" s="1215"/>
      <c r="AB661" s="1294"/>
      <c r="AC661" s="1533" t="s">
        <v>167</v>
      </c>
      <c r="AD661" s="1250">
        <v>5</v>
      </c>
      <c r="AE661" s="1308" t="s">
        <v>168</v>
      </c>
      <c r="AF661" s="391">
        <f>ROUND(ROUND(G584*Q656,0)-AD661,0)</f>
        <v>389</v>
      </c>
      <c r="AG661" s="268"/>
    </row>
    <row r="662" spans="1:33" ht="17.100000000000001" customHeight="1">
      <c r="A662" s="243">
        <v>63</v>
      </c>
      <c r="B662" s="351" t="s">
        <v>16997</v>
      </c>
      <c r="C662" s="870" t="s">
        <v>16998</v>
      </c>
      <c r="D662" s="646"/>
      <c r="E662" s="646"/>
      <c r="F662" s="637"/>
      <c r="G662" s="638"/>
      <c r="H662" s="638"/>
      <c r="I662" s="744"/>
      <c r="J662" s="604"/>
      <c r="K662" s="605"/>
      <c r="L662" s="1321"/>
      <c r="M662" s="1251"/>
      <c r="N662" s="1339"/>
      <c r="O662" s="1834"/>
      <c r="P662" s="1251"/>
      <c r="Q662" s="1334"/>
      <c r="R662" s="1251"/>
      <c r="S662" s="1251"/>
      <c r="T662" s="605"/>
      <c r="U662" s="605"/>
      <c r="V662" s="607"/>
      <c r="W662" s="1234"/>
      <c r="X662" s="1225"/>
      <c r="Y662" s="1322"/>
      <c r="Z662" s="1233" t="s">
        <v>11869</v>
      </c>
      <c r="AA662" s="670" t="s">
        <v>30</v>
      </c>
      <c r="AB662" s="1309">
        <v>0.85</v>
      </c>
      <c r="AC662" s="1834"/>
      <c r="AD662" s="1250"/>
      <c r="AE662" s="1308"/>
      <c r="AF662" s="391">
        <f>ROUND(ROUND(ROUND(G584*Q656,0)*AB662,0)-AD661,0)</f>
        <v>330</v>
      </c>
      <c r="AG662" s="268"/>
    </row>
    <row r="663" spans="1:33" ht="17.100000000000001" customHeight="1">
      <c r="A663" s="243">
        <v>63</v>
      </c>
      <c r="B663" s="351" t="s">
        <v>16999</v>
      </c>
      <c r="C663" s="870" t="s">
        <v>17000</v>
      </c>
      <c r="D663" s="646"/>
      <c r="E663" s="646"/>
      <c r="F663" s="637"/>
      <c r="G663" s="638"/>
      <c r="H663" s="638"/>
      <c r="I663" s="744"/>
      <c r="J663" s="604"/>
      <c r="K663" s="605"/>
      <c r="L663" s="1321"/>
      <c r="M663" s="1251"/>
      <c r="N663" s="1339"/>
      <c r="O663" s="1834"/>
      <c r="P663" s="1251"/>
      <c r="Q663" s="1334"/>
      <c r="R663" s="1251"/>
      <c r="S663" s="1251"/>
      <c r="T663" s="605"/>
      <c r="U663" s="605"/>
      <c r="V663" s="607"/>
      <c r="W663" s="1684" t="s">
        <v>4703</v>
      </c>
      <c r="X663" s="1250" t="s">
        <v>30</v>
      </c>
      <c r="Y663" s="1291">
        <v>0.7</v>
      </c>
      <c r="Z663" s="1360"/>
      <c r="AA663" s="1226"/>
      <c r="AB663" s="1310"/>
      <c r="AC663" s="1834"/>
      <c r="AD663" s="1242"/>
      <c r="AE663" s="1291"/>
      <c r="AF663" s="391">
        <f>ROUND(ROUND(ROUND(G584*Q656,0)*Y663,0)-AD661,0)</f>
        <v>271</v>
      </c>
      <c r="AG663" s="268"/>
    </row>
    <row r="664" spans="1:33" ht="17.100000000000001" customHeight="1">
      <c r="A664" s="243">
        <v>63</v>
      </c>
      <c r="B664" s="351" t="s">
        <v>17001</v>
      </c>
      <c r="C664" s="870" t="s">
        <v>17002</v>
      </c>
      <c r="D664" s="646"/>
      <c r="E664" s="646"/>
      <c r="F664" s="637"/>
      <c r="G664" s="638"/>
      <c r="H664" s="638"/>
      <c r="I664" s="744"/>
      <c r="J664" s="604"/>
      <c r="K664" s="605"/>
      <c r="L664" s="1321"/>
      <c r="M664" s="1251"/>
      <c r="N664" s="1339"/>
      <c r="O664" s="1252"/>
      <c r="P664" s="1251"/>
      <c r="Q664" s="1334"/>
      <c r="R664" s="1251"/>
      <c r="S664" s="1251"/>
      <c r="T664" s="605"/>
      <c r="U664" s="605"/>
      <c r="V664" s="607"/>
      <c r="W664" s="1836"/>
      <c r="X664" s="1225"/>
      <c r="Y664" s="1306"/>
      <c r="Z664" s="1302" t="s">
        <v>11869</v>
      </c>
      <c r="AA664" s="1303" t="s">
        <v>30</v>
      </c>
      <c r="AB664" s="1311">
        <v>0.85</v>
      </c>
      <c r="AC664" s="1834"/>
      <c r="AD664" s="1242"/>
      <c r="AE664" s="1291"/>
      <c r="AF664" s="391">
        <f>ROUND(ROUND(ROUND(ROUND(G584*Q656,0)*Y663,0)*AB664,0)-AD661,0)</f>
        <v>230</v>
      </c>
      <c r="AG664" s="268"/>
    </row>
    <row r="665" spans="1:33" ht="17.100000000000001" customHeight="1">
      <c r="A665" s="243">
        <v>63</v>
      </c>
      <c r="B665" s="351" t="s">
        <v>17003</v>
      </c>
      <c r="C665" s="870" t="s">
        <v>17004</v>
      </c>
      <c r="D665" s="646"/>
      <c r="E665" s="646"/>
      <c r="F665" s="637"/>
      <c r="G665" s="638"/>
      <c r="H665" s="638"/>
      <c r="I665" s="744"/>
      <c r="J665" s="604"/>
      <c r="K665" s="605"/>
      <c r="L665" s="1321"/>
      <c r="M665" s="1251"/>
      <c r="N665" s="1339"/>
      <c r="O665" s="1252"/>
      <c r="P665" s="1251"/>
      <c r="Q665" s="1334"/>
      <c r="R665" s="1251"/>
      <c r="S665" s="1251"/>
      <c r="T665" s="605"/>
      <c r="U665" s="605"/>
      <c r="V665" s="607"/>
      <c r="W665" s="1684" t="s">
        <v>4708</v>
      </c>
      <c r="X665" s="1250" t="s">
        <v>30</v>
      </c>
      <c r="Y665" s="1291">
        <v>0.85</v>
      </c>
      <c r="Z665" s="1359"/>
      <c r="AA665" s="1220"/>
      <c r="AB665" s="1306"/>
      <c r="AC665" s="1834"/>
      <c r="AD665" s="1242"/>
      <c r="AE665" s="1291"/>
      <c r="AF665" s="391">
        <f>ROUND(ROUND(ROUND(G584*Q656,0)*Y665,0)-AD661,0)</f>
        <v>330</v>
      </c>
      <c r="AG665" s="268"/>
    </row>
    <row r="666" spans="1:33" ht="17.100000000000001" customHeight="1">
      <c r="A666" s="243">
        <v>63</v>
      </c>
      <c r="B666" s="351" t="s">
        <v>17005</v>
      </c>
      <c r="C666" s="870" t="s">
        <v>17006</v>
      </c>
      <c r="D666" s="646"/>
      <c r="E666" s="646"/>
      <c r="F666" s="637"/>
      <c r="G666" s="638"/>
      <c r="H666" s="638"/>
      <c r="I666" s="744"/>
      <c r="J666" s="604"/>
      <c r="K666" s="605"/>
      <c r="L666" s="1321"/>
      <c r="M666" s="1251"/>
      <c r="N666" s="1339"/>
      <c r="O666" s="1252"/>
      <c r="P666" s="1251"/>
      <c r="Q666" s="1334"/>
      <c r="R666" s="1251"/>
      <c r="S666" s="1251"/>
      <c r="T666" s="605"/>
      <c r="U666" s="605"/>
      <c r="V666" s="607"/>
      <c r="W666" s="1836"/>
      <c r="X666" s="1225"/>
      <c r="Y666" s="1306"/>
      <c r="Z666" s="1302" t="s">
        <v>11869</v>
      </c>
      <c r="AA666" s="1303" t="s">
        <v>30</v>
      </c>
      <c r="AB666" s="1311">
        <v>0.85</v>
      </c>
      <c r="AC666" s="1835"/>
      <c r="AD666" s="1220"/>
      <c r="AE666" s="1306"/>
      <c r="AF666" s="391">
        <f>ROUND(ROUND(ROUND(ROUND(G584*Q656,0)*Y665,0)*AB666,0)-AD661,0)</f>
        <v>280</v>
      </c>
      <c r="AG666" s="268"/>
    </row>
    <row r="667" spans="1:33" ht="17.100000000000001" customHeight="1">
      <c r="A667" s="243">
        <v>63</v>
      </c>
      <c r="B667" s="351" t="s">
        <v>17007</v>
      </c>
      <c r="C667" s="870" t="s">
        <v>17008</v>
      </c>
      <c r="D667" s="646"/>
      <c r="E667" s="646"/>
      <c r="F667" s="1252"/>
      <c r="G667" s="1323"/>
      <c r="H667" s="1323"/>
      <c r="I667" s="607"/>
      <c r="J667" s="646"/>
      <c r="K667" s="748"/>
      <c r="L667" s="748"/>
      <c r="M667" s="605"/>
      <c r="N667" s="1102"/>
      <c r="O667" s="604"/>
      <c r="P667" s="605"/>
      <c r="Q667" s="607"/>
      <c r="R667" s="1749" t="s">
        <v>11301</v>
      </c>
      <c r="S667" s="1622" t="s">
        <v>235</v>
      </c>
      <c r="T667" s="602"/>
      <c r="U667" s="602"/>
      <c r="V667" s="1286"/>
      <c r="W667" s="1233"/>
      <c r="X667" s="670"/>
      <c r="Y667" s="1320"/>
      <c r="Z667" s="1358"/>
      <c r="AA667" s="1215"/>
      <c r="AB667" s="1215"/>
      <c r="AC667" s="1215"/>
      <c r="AD667" s="1215"/>
      <c r="AE667" s="1294"/>
      <c r="AF667" s="391">
        <f>ROUND(ROUND(G584*Q656,0)*U668,0)</f>
        <v>276</v>
      </c>
      <c r="AG667" s="268"/>
    </row>
    <row r="668" spans="1:33" ht="17.100000000000001" customHeight="1">
      <c r="A668" s="243">
        <v>63</v>
      </c>
      <c r="B668" s="351" t="s">
        <v>17009</v>
      </c>
      <c r="C668" s="870" t="s">
        <v>17010</v>
      </c>
      <c r="D668" s="646"/>
      <c r="E668" s="646"/>
      <c r="F668" s="1252"/>
      <c r="G668" s="638"/>
      <c r="H668" s="605"/>
      <c r="I668" s="607"/>
      <c r="J668" s="646"/>
      <c r="K668" s="748"/>
      <c r="L668" s="748"/>
      <c r="M668" s="605"/>
      <c r="N668" s="1102"/>
      <c r="O668" s="604"/>
      <c r="P668" s="605"/>
      <c r="Q668" s="607"/>
      <c r="R668" s="1837"/>
      <c r="S668" s="1834"/>
      <c r="T668" s="1250" t="s">
        <v>30</v>
      </c>
      <c r="U668" s="1242">
        <v>0.7</v>
      </c>
      <c r="V668" s="607"/>
      <c r="W668" s="1234"/>
      <c r="X668" s="1225"/>
      <c r="Y668" s="1322"/>
      <c r="Z668" s="1233" t="s">
        <v>11869</v>
      </c>
      <c r="AA668" s="670" t="s">
        <v>30</v>
      </c>
      <c r="AB668" s="1293">
        <v>0.85</v>
      </c>
      <c r="AC668" s="1215"/>
      <c r="AD668" s="1215"/>
      <c r="AE668" s="1294"/>
      <c r="AF668" s="391">
        <f>ROUND(ROUND(ROUND(G584*Q656,0)*U668,0)*AB668,0)</f>
        <v>235</v>
      </c>
      <c r="AG668" s="268"/>
    </row>
    <row r="669" spans="1:33" ht="17.100000000000001" customHeight="1">
      <c r="A669" s="243">
        <v>63</v>
      </c>
      <c r="B669" s="351" t="s">
        <v>17011</v>
      </c>
      <c r="C669" s="870" t="s">
        <v>17012</v>
      </c>
      <c r="D669" s="604"/>
      <c r="E669" s="604"/>
      <c r="F669" s="1131"/>
      <c r="G669" s="605"/>
      <c r="H669" s="605"/>
      <c r="I669" s="607"/>
      <c r="J669" s="646"/>
      <c r="K669" s="748"/>
      <c r="L669" s="748"/>
      <c r="M669" s="1250"/>
      <c r="N669" s="1344"/>
      <c r="O669" s="1345"/>
      <c r="P669" s="1250"/>
      <c r="Q669" s="1346"/>
      <c r="R669" s="1837"/>
      <c r="S669" s="1834"/>
      <c r="T669" s="1250"/>
      <c r="U669" s="1242"/>
      <c r="V669" s="1291"/>
      <c r="W669" s="1684" t="s">
        <v>4703</v>
      </c>
      <c r="X669" s="670" t="s">
        <v>30</v>
      </c>
      <c r="Y669" s="1305">
        <f>$Y$657</f>
        <v>0.7</v>
      </c>
      <c r="Z669" s="1360"/>
      <c r="AA669" s="1226"/>
      <c r="AB669" s="1226"/>
      <c r="AC669" s="1226"/>
      <c r="AD669" s="1226"/>
      <c r="AE669" s="1310"/>
      <c r="AF669" s="391">
        <f>ROUND(ROUND(ROUND(G584*Q656,0)*U668,0)*Y669,0)</f>
        <v>193</v>
      </c>
      <c r="AG669" s="268"/>
    </row>
    <row r="670" spans="1:33" ht="17.100000000000001" customHeight="1">
      <c r="A670" s="243">
        <v>63</v>
      </c>
      <c r="B670" s="351" t="s">
        <v>17013</v>
      </c>
      <c r="C670" s="870" t="s">
        <v>17014</v>
      </c>
      <c r="D670" s="604"/>
      <c r="E670" s="604"/>
      <c r="F670" s="1131"/>
      <c r="G670" s="605"/>
      <c r="H670" s="605"/>
      <c r="I670" s="607"/>
      <c r="J670" s="646"/>
      <c r="K670" s="748"/>
      <c r="L670" s="748"/>
      <c r="M670" s="1250"/>
      <c r="N670" s="1344"/>
      <c r="O670" s="1345"/>
      <c r="P670" s="1250"/>
      <c r="Q670" s="1346"/>
      <c r="R670" s="1837"/>
      <c r="S670" s="1834"/>
      <c r="T670" s="1250"/>
      <c r="U670" s="1242"/>
      <c r="V670" s="1291"/>
      <c r="W670" s="1836"/>
      <c r="X670" s="1225"/>
      <c r="Y670" s="1306"/>
      <c r="Z670" s="1302" t="s">
        <v>11869</v>
      </c>
      <c r="AA670" s="1303" t="s">
        <v>30</v>
      </c>
      <c r="AB670" s="1304">
        <v>0.85</v>
      </c>
      <c r="AC670" s="1215"/>
      <c r="AD670" s="1215"/>
      <c r="AE670" s="1294"/>
      <c r="AF670" s="391">
        <f>ROUND(ROUND(ROUND(ROUND(G584*Q656,0)*U668,0)*Y669,0)*AB670,0)</f>
        <v>164</v>
      </c>
      <c r="AG670" s="268"/>
    </row>
    <row r="671" spans="1:33" ht="17.100000000000001" customHeight="1">
      <c r="A671" s="243">
        <v>63</v>
      </c>
      <c r="B671" s="351" t="s">
        <v>17015</v>
      </c>
      <c r="C671" s="870" t="s">
        <v>17016</v>
      </c>
      <c r="D671" s="604"/>
      <c r="E671" s="604"/>
      <c r="F671" s="1131"/>
      <c r="G671" s="605"/>
      <c r="H671" s="605"/>
      <c r="I671" s="607"/>
      <c r="J671" s="646"/>
      <c r="K671" s="748"/>
      <c r="L671" s="748"/>
      <c r="M671" s="1250"/>
      <c r="N671" s="1344"/>
      <c r="O671" s="1345"/>
      <c r="P671" s="1250"/>
      <c r="Q671" s="1346"/>
      <c r="R671" s="1837"/>
      <c r="S671" s="1834"/>
      <c r="T671" s="1250"/>
      <c r="U671" s="1242"/>
      <c r="V671" s="1291"/>
      <c r="W671" s="1684" t="s">
        <v>4708</v>
      </c>
      <c r="X671" s="670" t="s">
        <v>30</v>
      </c>
      <c r="Y671" s="1305">
        <f>$Y$659</f>
        <v>0.85</v>
      </c>
      <c r="Z671" s="1359"/>
      <c r="AA671" s="1220"/>
      <c r="AB671" s="1220"/>
      <c r="AC671" s="1220"/>
      <c r="AD671" s="1220"/>
      <c r="AE671" s="1306"/>
      <c r="AF671" s="391">
        <f>ROUND(ROUND(ROUND(G584*Q656,0)*U668,0)*Y671,0)</f>
        <v>235</v>
      </c>
      <c r="AG671" s="268"/>
    </row>
    <row r="672" spans="1:33" ht="17.100000000000001" customHeight="1">
      <c r="A672" s="243">
        <v>63</v>
      </c>
      <c r="B672" s="351" t="s">
        <v>17017</v>
      </c>
      <c r="C672" s="870" t="s">
        <v>17018</v>
      </c>
      <c r="D672" s="604"/>
      <c r="E672" s="604"/>
      <c r="F672" s="1131"/>
      <c r="G672" s="605"/>
      <c r="H672" s="605"/>
      <c r="I672" s="607"/>
      <c r="J672" s="646"/>
      <c r="K672" s="748"/>
      <c r="L672" s="748"/>
      <c r="M672" s="1250"/>
      <c r="N672" s="1344"/>
      <c r="O672" s="1345"/>
      <c r="P672" s="1250"/>
      <c r="Q672" s="1346"/>
      <c r="R672" s="1837"/>
      <c r="S672" s="1834"/>
      <c r="T672" s="1250"/>
      <c r="U672" s="1242"/>
      <c r="V672" s="1291"/>
      <c r="W672" s="1836"/>
      <c r="X672" s="1225"/>
      <c r="Y672" s="1306"/>
      <c r="Z672" s="1302" t="s">
        <v>11869</v>
      </c>
      <c r="AA672" s="1303" t="s">
        <v>30</v>
      </c>
      <c r="AB672" s="1304">
        <v>0.85</v>
      </c>
      <c r="AC672" s="1215"/>
      <c r="AD672" s="1215"/>
      <c r="AE672" s="1294"/>
      <c r="AF672" s="391">
        <f>ROUND(ROUND(ROUND(ROUND(G584*Q656,0)*U668,0)*Y671,0)*AB672,0)</f>
        <v>200</v>
      </c>
      <c r="AG672" s="268"/>
    </row>
    <row r="673" spans="1:33" ht="17.100000000000001" customHeight="1">
      <c r="A673" s="243">
        <v>63</v>
      </c>
      <c r="B673" s="351" t="s">
        <v>17019</v>
      </c>
      <c r="C673" s="870" t="s">
        <v>17020</v>
      </c>
      <c r="D673" s="604"/>
      <c r="E673" s="604"/>
      <c r="F673" s="1131"/>
      <c r="G673" s="605"/>
      <c r="H673" s="605"/>
      <c r="I673" s="607"/>
      <c r="J673" s="646"/>
      <c r="K673" s="748"/>
      <c r="L673" s="748"/>
      <c r="M673" s="1250"/>
      <c r="N673" s="1344"/>
      <c r="O673" s="1345"/>
      <c r="P673" s="1250"/>
      <c r="Q673" s="1346"/>
      <c r="R673" s="1837"/>
      <c r="S673" s="1834"/>
      <c r="T673" s="1250"/>
      <c r="U673" s="1242"/>
      <c r="V673" s="1291"/>
      <c r="W673" s="1233"/>
      <c r="X673" s="670"/>
      <c r="Y673" s="1320"/>
      <c r="Z673" s="1358"/>
      <c r="AA673" s="1215"/>
      <c r="AB673" s="1294"/>
      <c r="AC673" s="1533" t="s">
        <v>167</v>
      </c>
      <c r="AD673" s="1250">
        <v>5</v>
      </c>
      <c r="AE673" s="1308" t="s">
        <v>168</v>
      </c>
      <c r="AF673" s="391">
        <f>ROUND(ROUND(ROUND(G584*Q656,0)*U668,0)-AD673,0)</f>
        <v>271</v>
      </c>
      <c r="AG673" s="268"/>
    </row>
    <row r="674" spans="1:33" ht="17.100000000000001" customHeight="1">
      <c r="A674" s="243">
        <v>63</v>
      </c>
      <c r="B674" s="351" t="s">
        <v>17021</v>
      </c>
      <c r="C674" s="870" t="s">
        <v>17022</v>
      </c>
      <c r="D674" s="604"/>
      <c r="E674" s="604"/>
      <c r="F674" s="1131"/>
      <c r="G674" s="605"/>
      <c r="H674" s="605"/>
      <c r="I674" s="607"/>
      <c r="J674" s="646"/>
      <c r="K674" s="748"/>
      <c r="L674" s="748"/>
      <c r="M674" s="1250"/>
      <c r="N674" s="1344"/>
      <c r="O674" s="1345"/>
      <c r="P674" s="1250"/>
      <c r="Q674" s="1346"/>
      <c r="R674" s="1837"/>
      <c r="S674" s="1834"/>
      <c r="T674" s="1250"/>
      <c r="U674" s="1242"/>
      <c r="V674" s="1291"/>
      <c r="W674" s="1234"/>
      <c r="X674" s="1225"/>
      <c r="Y674" s="1322"/>
      <c r="Z674" s="1233" t="s">
        <v>11869</v>
      </c>
      <c r="AA674" s="670" t="s">
        <v>30</v>
      </c>
      <c r="AB674" s="1309">
        <v>0.85</v>
      </c>
      <c r="AC674" s="1834"/>
      <c r="AD674" s="1250"/>
      <c r="AE674" s="1308"/>
      <c r="AF674" s="391">
        <f>ROUND(ROUND(ROUND(ROUND(G584*Q656,0)*U668,0)*AB674,0)-AD673,0)</f>
        <v>230</v>
      </c>
      <c r="AG674" s="268"/>
    </row>
    <row r="675" spans="1:33" ht="17.100000000000001" customHeight="1">
      <c r="A675" s="243">
        <v>63</v>
      </c>
      <c r="B675" s="351" t="s">
        <v>17023</v>
      </c>
      <c r="C675" s="870" t="s">
        <v>17024</v>
      </c>
      <c r="D675" s="604"/>
      <c r="E675" s="604"/>
      <c r="F675" s="1131"/>
      <c r="G675" s="605"/>
      <c r="H675" s="605"/>
      <c r="I675" s="607"/>
      <c r="J675" s="646"/>
      <c r="K675" s="748"/>
      <c r="L675" s="748"/>
      <c r="M675" s="1250"/>
      <c r="N675" s="1344"/>
      <c r="O675" s="1345"/>
      <c r="P675" s="1250"/>
      <c r="Q675" s="1346"/>
      <c r="R675" s="1837"/>
      <c r="S675" s="1246"/>
      <c r="T675" s="1250"/>
      <c r="U675" s="1242"/>
      <c r="V675" s="1291"/>
      <c r="W675" s="1684" t="s">
        <v>4703</v>
      </c>
      <c r="X675" s="1250" t="s">
        <v>30</v>
      </c>
      <c r="Y675" s="1291">
        <f>$Y$657</f>
        <v>0.7</v>
      </c>
      <c r="Z675" s="1360"/>
      <c r="AA675" s="1226"/>
      <c r="AB675" s="1310"/>
      <c r="AC675" s="1834"/>
      <c r="AD675" s="1242"/>
      <c r="AE675" s="1291"/>
      <c r="AF675" s="391">
        <f>ROUND(ROUND(ROUND(ROUND(G584*Q656,0)*U668,0)*Y675,0)-AD673,0)</f>
        <v>188</v>
      </c>
      <c r="AG675" s="268"/>
    </row>
    <row r="676" spans="1:33" ht="17.100000000000001" customHeight="1">
      <c r="A676" s="243">
        <v>63</v>
      </c>
      <c r="B676" s="351" t="s">
        <v>17025</v>
      </c>
      <c r="C676" s="870" t="s">
        <v>17026</v>
      </c>
      <c r="D676" s="604"/>
      <c r="E676" s="604"/>
      <c r="F676" s="1131"/>
      <c r="G676" s="605"/>
      <c r="H676" s="605"/>
      <c r="I676" s="607"/>
      <c r="J676" s="646"/>
      <c r="K676" s="748"/>
      <c r="L676" s="748"/>
      <c r="M676" s="1250"/>
      <c r="N676" s="1344"/>
      <c r="O676" s="1345"/>
      <c r="P676" s="1250"/>
      <c r="Q676" s="1346"/>
      <c r="R676" s="1837"/>
      <c r="S676" s="1246"/>
      <c r="T676" s="1250"/>
      <c r="U676" s="1242"/>
      <c r="V676" s="1291"/>
      <c r="W676" s="1836"/>
      <c r="X676" s="1225"/>
      <c r="Y676" s="1306"/>
      <c r="Z676" s="1302" t="s">
        <v>11869</v>
      </c>
      <c r="AA676" s="1303" t="s">
        <v>30</v>
      </c>
      <c r="AB676" s="1311">
        <v>0.85</v>
      </c>
      <c r="AC676" s="1834"/>
      <c r="AD676" s="1242"/>
      <c r="AE676" s="1291"/>
      <c r="AF676" s="391">
        <f>ROUND(ROUND(ROUND(ROUND(ROUND(G584*Q656,0)*U668,0)*Y675,0)*AB676,0)-AD673,0)</f>
        <v>159</v>
      </c>
      <c r="AG676" s="268"/>
    </row>
    <row r="677" spans="1:33" ht="17.100000000000001" customHeight="1">
      <c r="A677" s="243">
        <v>63</v>
      </c>
      <c r="B677" s="351" t="s">
        <v>17027</v>
      </c>
      <c r="C677" s="870" t="s">
        <v>17028</v>
      </c>
      <c r="D677" s="604"/>
      <c r="E677" s="604"/>
      <c r="F677" s="1131"/>
      <c r="G677" s="605"/>
      <c r="H677" s="605"/>
      <c r="I677" s="607"/>
      <c r="J677" s="646"/>
      <c r="K677" s="748"/>
      <c r="L677" s="748"/>
      <c r="M677" s="1250"/>
      <c r="N677" s="1344"/>
      <c r="O677" s="1345"/>
      <c r="P677" s="1250"/>
      <c r="Q677" s="1346"/>
      <c r="R677" s="1837"/>
      <c r="S677" s="1246"/>
      <c r="T677" s="1250"/>
      <c r="U677" s="1242"/>
      <c r="V677" s="1291"/>
      <c r="W677" s="1684" t="s">
        <v>4708</v>
      </c>
      <c r="X677" s="1250" t="s">
        <v>30</v>
      </c>
      <c r="Y677" s="1291">
        <f>$Y$659</f>
        <v>0.85</v>
      </c>
      <c r="Z677" s="1359"/>
      <c r="AA677" s="1220"/>
      <c r="AB677" s="1306"/>
      <c r="AC677" s="1834"/>
      <c r="AD677" s="1242"/>
      <c r="AE677" s="1291"/>
      <c r="AF677" s="391">
        <f>ROUND(ROUND(ROUND(ROUND(G584*Q656,0)*U668,0)*Y677,0)-AD673,0)</f>
        <v>230</v>
      </c>
      <c r="AG677" s="268"/>
    </row>
    <row r="678" spans="1:33" ht="17.100000000000001" customHeight="1">
      <c r="A678" s="243">
        <v>63</v>
      </c>
      <c r="B678" s="351" t="s">
        <v>17029</v>
      </c>
      <c r="C678" s="870" t="s">
        <v>17030</v>
      </c>
      <c r="D678" s="604"/>
      <c r="E678" s="604"/>
      <c r="F678" s="1131"/>
      <c r="G678" s="605"/>
      <c r="H678" s="605"/>
      <c r="I678" s="607"/>
      <c r="J678" s="646"/>
      <c r="K678" s="748"/>
      <c r="L678" s="748"/>
      <c r="M678" s="1250"/>
      <c r="N678" s="1344"/>
      <c r="O678" s="1345"/>
      <c r="P678" s="1250"/>
      <c r="Q678" s="1346"/>
      <c r="R678" s="1837"/>
      <c r="S678" s="1246"/>
      <c r="T678" s="1250"/>
      <c r="U678" s="1242"/>
      <c r="V678" s="1291"/>
      <c r="W678" s="1836"/>
      <c r="X678" s="1225"/>
      <c r="Y678" s="1306"/>
      <c r="Z678" s="1302" t="s">
        <v>11869</v>
      </c>
      <c r="AA678" s="1303" t="s">
        <v>30</v>
      </c>
      <c r="AB678" s="1311">
        <v>0.85</v>
      </c>
      <c r="AC678" s="1835"/>
      <c r="AD678" s="1220"/>
      <c r="AE678" s="1306"/>
      <c r="AF678" s="391">
        <f>ROUND(ROUND(ROUND(ROUND(ROUND(G584*Q656,0)*U668,0)*Y677,0)*AB678,0)-AD673,0)</f>
        <v>195</v>
      </c>
      <c r="AG678" s="268"/>
    </row>
    <row r="679" spans="1:33" ht="17.100000000000001" customHeight="1">
      <c r="A679" s="243">
        <v>63</v>
      </c>
      <c r="B679" s="351" t="s">
        <v>17031</v>
      </c>
      <c r="C679" s="870" t="s">
        <v>17032</v>
      </c>
      <c r="D679" s="604"/>
      <c r="E679" s="604"/>
      <c r="F679" s="1131"/>
      <c r="G679" s="605"/>
      <c r="H679" s="605"/>
      <c r="I679" s="607"/>
      <c r="J679" s="646"/>
      <c r="K679" s="748"/>
      <c r="L679" s="748"/>
      <c r="M679" s="1250"/>
      <c r="N679" s="1344"/>
      <c r="O679" s="1345"/>
      <c r="P679" s="1250"/>
      <c r="Q679" s="1346"/>
      <c r="R679" s="1256"/>
      <c r="S679" s="1622" t="s">
        <v>237</v>
      </c>
      <c r="T679" s="670"/>
      <c r="U679" s="1348"/>
      <c r="V679" s="1305"/>
      <c r="W679" s="1233"/>
      <c r="X679" s="670"/>
      <c r="Y679" s="1320"/>
      <c r="Z679" s="1358"/>
      <c r="AA679" s="1215"/>
      <c r="AB679" s="1215"/>
      <c r="AC679" s="1215"/>
      <c r="AD679" s="1215"/>
      <c r="AE679" s="1294"/>
      <c r="AF679" s="391">
        <f>ROUND(ROUND(G584*Q656,0)*U680,0)</f>
        <v>197</v>
      </c>
      <c r="AG679" s="268"/>
    </row>
    <row r="680" spans="1:33" ht="17.100000000000001" customHeight="1">
      <c r="A680" s="243">
        <v>63</v>
      </c>
      <c r="B680" s="351" t="s">
        <v>17033</v>
      </c>
      <c r="C680" s="870" t="s">
        <v>17034</v>
      </c>
      <c r="D680" s="604"/>
      <c r="E680" s="604"/>
      <c r="F680" s="1131"/>
      <c r="G680" s="605"/>
      <c r="H680" s="605"/>
      <c r="I680" s="607"/>
      <c r="J680" s="646"/>
      <c r="K680" s="748"/>
      <c r="L680" s="748"/>
      <c r="M680" s="1250"/>
      <c r="N680" s="1344"/>
      <c r="O680" s="1345"/>
      <c r="P680" s="1250"/>
      <c r="Q680" s="1346"/>
      <c r="R680" s="1256"/>
      <c r="S680" s="1834"/>
      <c r="T680" s="1250" t="s">
        <v>30</v>
      </c>
      <c r="U680" s="1242">
        <v>0.5</v>
      </c>
      <c r="V680" s="1291"/>
      <c r="W680" s="1234"/>
      <c r="X680" s="1225"/>
      <c r="Y680" s="1322"/>
      <c r="Z680" s="1233" t="s">
        <v>11869</v>
      </c>
      <c r="AA680" s="670" t="s">
        <v>30</v>
      </c>
      <c r="AB680" s="1293">
        <v>0.85</v>
      </c>
      <c r="AC680" s="1215"/>
      <c r="AD680" s="1215"/>
      <c r="AE680" s="1294"/>
      <c r="AF680" s="391">
        <f>ROUND(ROUND(ROUND(G584*Q656,0)*U680,0)*AB680,0)</f>
        <v>167</v>
      </c>
      <c r="AG680" s="268"/>
    </row>
    <row r="681" spans="1:33" ht="17.100000000000001" customHeight="1">
      <c r="A681" s="243">
        <v>63</v>
      </c>
      <c r="B681" s="351" t="s">
        <v>17035</v>
      </c>
      <c r="C681" s="870" t="s">
        <v>17036</v>
      </c>
      <c r="D681" s="604"/>
      <c r="E681" s="604"/>
      <c r="F681" s="1131"/>
      <c r="G681" s="605"/>
      <c r="H681" s="605"/>
      <c r="I681" s="607"/>
      <c r="J681" s="646"/>
      <c r="K681" s="748"/>
      <c r="L681" s="748"/>
      <c r="M681" s="1250"/>
      <c r="N681" s="1344"/>
      <c r="O681" s="1345"/>
      <c r="P681" s="1250"/>
      <c r="Q681" s="1346"/>
      <c r="R681" s="1256"/>
      <c r="S681" s="1834"/>
      <c r="T681" s="1250"/>
      <c r="U681" s="1242"/>
      <c r="V681" s="1291"/>
      <c r="W681" s="1684" t="s">
        <v>4703</v>
      </c>
      <c r="X681" s="670" t="s">
        <v>30</v>
      </c>
      <c r="Y681" s="1305">
        <f>$Y$657</f>
        <v>0.7</v>
      </c>
      <c r="Z681" s="1360"/>
      <c r="AA681" s="1226"/>
      <c r="AB681" s="1226"/>
      <c r="AC681" s="1226"/>
      <c r="AD681" s="1226"/>
      <c r="AE681" s="1310"/>
      <c r="AF681" s="391">
        <f>ROUND(ROUND(ROUND(G584*Q656,0)*U680,0)*Y681,0)</f>
        <v>138</v>
      </c>
      <c r="AG681" s="268"/>
    </row>
    <row r="682" spans="1:33" ht="17.100000000000001" customHeight="1">
      <c r="A682" s="243">
        <v>63</v>
      </c>
      <c r="B682" s="351" t="s">
        <v>17037</v>
      </c>
      <c r="C682" s="870" t="s">
        <v>17038</v>
      </c>
      <c r="D682" s="604"/>
      <c r="E682" s="604"/>
      <c r="F682" s="1131"/>
      <c r="G682" s="605"/>
      <c r="H682" s="605"/>
      <c r="I682" s="607"/>
      <c r="J682" s="646"/>
      <c r="K682" s="748"/>
      <c r="L682" s="748"/>
      <c r="M682" s="1250"/>
      <c r="N682" s="1344"/>
      <c r="O682" s="1345"/>
      <c r="P682" s="1250"/>
      <c r="Q682" s="1346"/>
      <c r="R682" s="1256"/>
      <c r="S682" s="1834"/>
      <c r="T682" s="1250"/>
      <c r="U682" s="1242"/>
      <c r="V682" s="1291"/>
      <c r="W682" s="1836"/>
      <c r="X682" s="1225"/>
      <c r="Y682" s="1306"/>
      <c r="Z682" s="1302" t="s">
        <v>11869</v>
      </c>
      <c r="AA682" s="1303" t="s">
        <v>30</v>
      </c>
      <c r="AB682" s="1304">
        <v>0.85</v>
      </c>
      <c r="AC682" s="1215"/>
      <c r="AD682" s="1215"/>
      <c r="AE682" s="1294"/>
      <c r="AF682" s="391">
        <f>ROUND(ROUND(ROUND(ROUND(G584*Q656,0)*U680,0)*Y681,0)*AB682,0)</f>
        <v>117</v>
      </c>
      <c r="AG682" s="268"/>
    </row>
    <row r="683" spans="1:33" ht="17.100000000000001" customHeight="1">
      <c r="A683" s="243">
        <v>63</v>
      </c>
      <c r="B683" s="351" t="s">
        <v>17039</v>
      </c>
      <c r="C683" s="870" t="s">
        <v>17040</v>
      </c>
      <c r="D683" s="604"/>
      <c r="E683" s="604"/>
      <c r="F683" s="1131"/>
      <c r="G683" s="605"/>
      <c r="H683" s="605"/>
      <c r="I683" s="607"/>
      <c r="J683" s="646"/>
      <c r="K683" s="748"/>
      <c r="L683" s="748"/>
      <c r="M683" s="1250"/>
      <c r="N683" s="1344"/>
      <c r="O683" s="1345"/>
      <c r="P683" s="1250"/>
      <c r="Q683" s="1346"/>
      <c r="R683" s="1256"/>
      <c r="S683" s="1834"/>
      <c r="T683" s="1250"/>
      <c r="U683" s="1242"/>
      <c r="V683" s="1291"/>
      <c r="W683" s="1684" t="s">
        <v>4708</v>
      </c>
      <c r="X683" s="670" t="s">
        <v>30</v>
      </c>
      <c r="Y683" s="1305">
        <f>$Y$659</f>
        <v>0.85</v>
      </c>
      <c r="Z683" s="1359"/>
      <c r="AA683" s="1220"/>
      <c r="AB683" s="1220"/>
      <c r="AC683" s="1220"/>
      <c r="AD683" s="1220"/>
      <c r="AE683" s="1306"/>
      <c r="AF683" s="391">
        <f>ROUND(ROUND(ROUND(G584*Q656,0)*U680,0)*Y683,0)</f>
        <v>167</v>
      </c>
      <c r="AG683" s="268"/>
    </row>
    <row r="684" spans="1:33" ht="17.100000000000001" customHeight="1">
      <c r="A684" s="243">
        <v>63</v>
      </c>
      <c r="B684" s="351" t="s">
        <v>17041</v>
      </c>
      <c r="C684" s="870" t="s">
        <v>17042</v>
      </c>
      <c r="D684" s="604"/>
      <c r="E684" s="604"/>
      <c r="F684" s="1131"/>
      <c r="G684" s="605"/>
      <c r="H684" s="605"/>
      <c r="I684" s="607"/>
      <c r="J684" s="646"/>
      <c r="K684" s="748"/>
      <c r="L684" s="748"/>
      <c r="M684" s="1250"/>
      <c r="N684" s="1344"/>
      <c r="O684" s="1345"/>
      <c r="P684" s="1250"/>
      <c r="Q684" s="1346"/>
      <c r="R684" s="1256"/>
      <c r="S684" s="1834"/>
      <c r="T684" s="1250"/>
      <c r="U684" s="1242"/>
      <c r="V684" s="1291"/>
      <c r="W684" s="1836"/>
      <c r="X684" s="1225"/>
      <c r="Y684" s="1306"/>
      <c r="Z684" s="1302" t="s">
        <v>11869</v>
      </c>
      <c r="AA684" s="1303" t="s">
        <v>30</v>
      </c>
      <c r="AB684" s="1304">
        <v>0.85</v>
      </c>
      <c r="AC684" s="1215"/>
      <c r="AD684" s="1215"/>
      <c r="AE684" s="1294"/>
      <c r="AF684" s="391">
        <f>ROUND(ROUND(ROUND(ROUND(G584*Q656,0)*U680,0)*Y683,0)*AB684,0)</f>
        <v>142</v>
      </c>
      <c r="AG684" s="268"/>
    </row>
    <row r="685" spans="1:33" ht="17.100000000000001" customHeight="1">
      <c r="A685" s="243">
        <v>63</v>
      </c>
      <c r="B685" s="351" t="s">
        <v>17043</v>
      </c>
      <c r="C685" s="870" t="s">
        <v>17044</v>
      </c>
      <c r="D685" s="604"/>
      <c r="E685" s="604"/>
      <c r="F685" s="1131"/>
      <c r="G685" s="605"/>
      <c r="H685" s="605"/>
      <c r="I685" s="607"/>
      <c r="J685" s="646"/>
      <c r="K685" s="748"/>
      <c r="L685" s="748"/>
      <c r="M685" s="1250"/>
      <c r="N685" s="1344"/>
      <c r="O685" s="1345"/>
      <c r="P685" s="1250"/>
      <c r="Q685" s="1346"/>
      <c r="R685" s="1256"/>
      <c r="S685" s="1834"/>
      <c r="T685" s="1250"/>
      <c r="U685" s="1242"/>
      <c r="V685" s="1291"/>
      <c r="W685" s="1233"/>
      <c r="X685" s="670"/>
      <c r="Y685" s="1320"/>
      <c r="Z685" s="1358"/>
      <c r="AA685" s="1215"/>
      <c r="AB685" s="1294"/>
      <c r="AC685" s="1533" t="s">
        <v>167</v>
      </c>
      <c r="AD685" s="1250">
        <v>5</v>
      </c>
      <c r="AE685" s="1308" t="s">
        <v>168</v>
      </c>
      <c r="AF685" s="391">
        <f>ROUND(ROUND(ROUND(G584*Q656,0)*U680,0)-AD685,0)</f>
        <v>192</v>
      </c>
      <c r="AG685" s="268"/>
    </row>
    <row r="686" spans="1:33" ht="17.100000000000001" customHeight="1">
      <c r="A686" s="243">
        <v>63</v>
      </c>
      <c r="B686" s="351" t="s">
        <v>17045</v>
      </c>
      <c r="C686" s="870" t="s">
        <v>17046</v>
      </c>
      <c r="D686" s="604"/>
      <c r="E686" s="604"/>
      <c r="F686" s="1131"/>
      <c r="G686" s="605"/>
      <c r="H686" s="605"/>
      <c r="I686" s="607"/>
      <c r="J686" s="646"/>
      <c r="K686" s="748"/>
      <c r="L686" s="748"/>
      <c r="M686" s="1250"/>
      <c r="N686" s="1344"/>
      <c r="O686" s="1345"/>
      <c r="P686" s="1250"/>
      <c r="Q686" s="1346"/>
      <c r="R686" s="1256"/>
      <c r="S686" s="1834"/>
      <c r="T686" s="1250"/>
      <c r="U686" s="1242"/>
      <c r="V686" s="1242"/>
      <c r="W686" s="1234"/>
      <c r="X686" s="1225"/>
      <c r="Y686" s="1322"/>
      <c r="Z686" s="1233" t="s">
        <v>11869</v>
      </c>
      <c r="AA686" s="670" t="s">
        <v>30</v>
      </c>
      <c r="AB686" s="1309">
        <v>0.85</v>
      </c>
      <c r="AC686" s="1834"/>
      <c r="AD686" s="1250"/>
      <c r="AE686" s="1308"/>
      <c r="AF686" s="391">
        <f>ROUND(ROUND(ROUND(ROUND(G584*Q656,0)*U680,0)*AB686,0)-AD685,0)</f>
        <v>162</v>
      </c>
      <c r="AG686" s="268"/>
    </row>
    <row r="687" spans="1:33" ht="17.100000000000001" customHeight="1">
      <c r="A687" s="243">
        <v>63</v>
      </c>
      <c r="B687" s="351" t="s">
        <v>17047</v>
      </c>
      <c r="C687" s="870" t="s">
        <v>17048</v>
      </c>
      <c r="D687" s="604"/>
      <c r="E687" s="604"/>
      <c r="F687" s="1131"/>
      <c r="G687" s="605"/>
      <c r="H687" s="605"/>
      <c r="I687" s="607"/>
      <c r="J687" s="646"/>
      <c r="K687" s="748"/>
      <c r="L687" s="748"/>
      <c r="M687" s="1250"/>
      <c r="N687" s="1344"/>
      <c r="O687" s="1345"/>
      <c r="P687" s="1250"/>
      <c r="Q687" s="1346"/>
      <c r="R687" s="1256"/>
      <c r="S687" s="1238"/>
      <c r="T687" s="1250"/>
      <c r="U687" s="1242"/>
      <c r="V687" s="1242"/>
      <c r="W687" s="1684" t="s">
        <v>4703</v>
      </c>
      <c r="X687" s="1250" t="s">
        <v>30</v>
      </c>
      <c r="Y687" s="1291">
        <f>$Y$657</f>
        <v>0.7</v>
      </c>
      <c r="Z687" s="1360"/>
      <c r="AA687" s="1226"/>
      <c r="AB687" s="1310"/>
      <c r="AC687" s="1834"/>
      <c r="AD687" s="1242"/>
      <c r="AE687" s="1291"/>
      <c r="AF687" s="391">
        <f>ROUND(ROUND(ROUND(ROUND(G584*Q656,0)*U680,0)*Y687,0)-AD685,0)</f>
        <v>133</v>
      </c>
      <c r="AG687" s="268"/>
    </row>
    <row r="688" spans="1:33" ht="17.100000000000001" customHeight="1">
      <c r="A688" s="243">
        <v>63</v>
      </c>
      <c r="B688" s="351" t="s">
        <v>17049</v>
      </c>
      <c r="C688" s="870" t="s">
        <v>17050</v>
      </c>
      <c r="D688" s="604"/>
      <c r="E688" s="604"/>
      <c r="F688" s="1131"/>
      <c r="G688" s="605"/>
      <c r="H688" s="605"/>
      <c r="I688" s="607"/>
      <c r="J688" s="646"/>
      <c r="K688" s="748"/>
      <c r="L688" s="748"/>
      <c r="M688" s="1250"/>
      <c r="N688" s="1344"/>
      <c r="O688" s="1345"/>
      <c r="P688" s="1250"/>
      <c r="Q688" s="1346"/>
      <c r="R688" s="1256"/>
      <c r="S688" s="1238"/>
      <c r="T688" s="1250"/>
      <c r="U688" s="1242"/>
      <c r="V688" s="1242"/>
      <c r="W688" s="1836"/>
      <c r="X688" s="1225"/>
      <c r="Y688" s="1306"/>
      <c r="Z688" s="1302" t="s">
        <v>11869</v>
      </c>
      <c r="AA688" s="1303" t="s">
        <v>30</v>
      </c>
      <c r="AB688" s="1311">
        <v>0.85</v>
      </c>
      <c r="AC688" s="1834"/>
      <c r="AD688" s="1242"/>
      <c r="AE688" s="1291"/>
      <c r="AF688" s="391">
        <f>ROUND(ROUND(ROUND(ROUND(ROUND(G584*Q656,0)*U680,0)*Y687,0)*AB688,0)-AD685,0)</f>
        <v>112</v>
      </c>
      <c r="AG688" s="268"/>
    </row>
    <row r="689" spans="1:33" ht="17.100000000000001" customHeight="1">
      <c r="A689" s="243">
        <v>63</v>
      </c>
      <c r="B689" s="351" t="s">
        <v>17051</v>
      </c>
      <c r="C689" s="870" t="s">
        <v>17052</v>
      </c>
      <c r="D689" s="604"/>
      <c r="E689" s="604"/>
      <c r="F689" s="1131"/>
      <c r="G689" s="605"/>
      <c r="H689" s="605"/>
      <c r="I689" s="607"/>
      <c r="J689" s="646"/>
      <c r="K689" s="748"/>
      <c r="L689" s="748"/>
      <c r="M689" s="1250"/>
      <c r="N689" s="1344"/>
      <c r="O689" s="1345"/>
      <c r="P689" s="1250"/>
      <c r="Q689" s="1346"/>
      <c r="R689" s="1256"/>
      <c r="S689" s="1238"/>
      <c r="T689" s="1250"/>
      <c r="U689" s="1242"/>
      <c r="V689" s="1242"/>
      <c r="W689" s="1684" t="s">
        <v>4708</v>
      </c>
      <c r="X689" s="1250" t="s">
        <v>30</v>
      </c>
      <c r="Y689" s="1291">
        <f>$Y$659</f>
        <v>0.85</v>
      </c>
      <c r="Z689" s="1359"/>
      <c r="AA689" s="1220"/>
      <c r="AB689" s="1306"/>
      <c r="AC689" s="1834"/>
      <c r="AD689" s="1242"/>
      <c r="AE689" s="1291"/>
      <c r="AF689" s="391">
        <f>ROUND(ROUND(ROUND(ROUND(G584*Q656,0)*U680,0)*Y689,0)-AD685,0)</f>
        <v>162</v>
      </c>
      <c r="AG689" s="268"/>
    </row>
    <row r="690" spans="1:33" ht="17.100000000000001" customHeight="1">
      <c r="A690" s="243">
        <v>63</v>
      </c>
      <c r="B690" s="351" t="s">
        <v>17053</v>
      </c>
      <c r="C690" s="870" t="s">
        <v>17054</v>
      </c>
      <c r="D690" s="604"/>
      <c r="E690" s="604"/>
      <c r="F690" s="1131"/>
      <c r="G690" s="605"/>
      <c r="H690" s="605"/>
      <c r="I690" s="607"/>
      <c r="J690" s="647"/>
      <c r="K690" s="1104"/>
      <c r="L690" s="1104"/>
      <c r="M690" s="1351"/>
      <c r="N690" s="1344"/>
      <c r="O690" s="1345"/>
      <c r="P690" s="1250"/>
      <c r="Q690" s="1346"/>
      <c r="R690" s="1257"/>
      <c r="S690" s="1258"/>
      <c r="T690" s="1225"/>
      <c r="U690" s="1220"/>
      <c r="V690" s="1220"/>
      <c r="W690" s="1836"/>
      <c r="X690" s="1225"/>
      <c r="Y690" s="1306"/>
      <c r="Z690" s="1302" t="s">
        <v>11869</v>
      </c>
      <c r="AA690" s="1303" t="s">
        <v>30</v>
      </c>
      <c r="AB690" s="1311">
        <v>0.85</v>
      </c>
      <c r="AC690" s="1835"/>
      <c r="AD690" s="1220"/>
      <c r="AE690" s="1306"/>
      <c r="AF690" s="391">
        <f>ROUND(ROUND(ROUND(ROUND(ROUND(G584*Q656,0)*U680,0)*Y689,0)*AB690,0)-AD685,0)</f>
        <v>137</v>
      </c>
      <c r="AG690" s="268"/>
    </row>
    <row r="691" spans="1:33" ht="17.100000000000001" customHeight="1">
      <c r="A691" s="243">
        <v>63</v>
      </c>
      <c r="B691" s="351" t="s">
        <v>17055</v>
      </c>
      <c r="C691" s="870" t="s">
        <v>17056</v>
      </c>
      <c r="D691" s="1125"/>
      <c r="E691" s="1125"/>
      <c r="F691" s="604"/>
      <c r="G691" s="605"/>
      <c r="H691" s="605"/>
      <c r="I691" s="607"/>
      <c r="J691" s="1593" t="s">
        <v>11892</v>
      </c>
      <c r="K691" s="641"/>
      <c r="L691" s="641"/>
      <c r="M691" s="602"/>
      <c r="N691" s="1102"/>
      <c r="O691" s="604"/>
      <c r="P691" s="605"/>
      <c r="Q691" s="607"/>
      <c r="R691" s="670"/>
      <c r="S691" s="670"/>
      <c r="T691" s="602"/>
      <c r="U691" s="602"/>
      <c r="V691" s="602"/>
      <c r="W691" s="1233"/>
      <c r="X691" s="670"/>
      <c r="Y691" s="1320"/>
      <c r="Z691" s="1358"/>
      <c r="AA691" s="1215"/>
      <c r="AB691" s="1215"/>
      <c r="AC691" s="1215"/>
      <c r="AD691" s="1215"/>
      <c r="AE691" s="1294"/>
      <c r="AF691" s="391">
        <f>ROUND(ROUND(G584+K692,0)*Q656,0)</f>
        <v>400</v>
      </c>
      <c r="AG691" s="268"/>
    </row>
    <row r="692" spans="1:33" ht="17.100000000000001" customHeight="1">
      <c r="A692" s="243">
        <v>63</v>
      </c>
      <c r="B692" s="351" t="s">
        <v>17057</v>
      </c>
      <c r="C692" s="870" t="s">
        <v>17058</v>
      </c>
      <c r="D692" s="1125"/>
      <c r="E692" s="1125"/>
      <c r="F692" s="604"/>
      <c r="G692" s="605"/>
      <c r="H692" s="605"/>
      <c r="I692" s="607"/>
      <c r="J692" s="1834"/>
      <c r="K692" s="1250">
        <v>12</v>
      </c>
      <c r="L692" s="638" t="s">
        <v>16</v>
      </c>
      <c r="M692" s="605"/>
      <c r="N692" s="1102"/>
      <c r="O692" s="604"/>
      <c r="P692" s="605"/>
      <c r="Q692" s="607"/>
      <c r="R692" s="1250"/>
      <c r="S692" s="1250"/>
      <c r="T692" s="605"/>
      <c r="U692" s="605"/>
      <c r="V692" s="605"/>
      <c r="W692" s="1234"/>
      <c r="X692" s="1225"/>
      <c r="Y692" s="1322"/>
      <c r="Z692" s="1233" t="s">
        <v>11869</v>
      </c>
      <c r="AA692" s="670" t="s">
        <v>30</v>
      </c>
      <c r="AB692" s="1293">
        <v>0.85</v>
      </c>
      <c r="AC692" s="1215"/>
      <c r="AD692" s="1215"/>
      <c r="AE692" s="1294"/>
      <c r="AF692" s="391">
        <f>ROUND(ROUND(ROUND(G584+K692,0)*Q656,0)*AB692,0)</f>
        <v>340</v>
      </c>
      <c r="AG692" s="268"/>
    </row>
    <row r="693" spans="1:33" ht="17.100000000000001" customHeight="1">
      <c r="A693" s="243">
        <v>63</v>
      </c>
      <c r="B693" s="351" t="s">
        <v>17059</v>
      </c>
      <c r="C693" s="870" t="s">
        <v>17060</v>
      </c>
      <c r="D693" s="1125"/>
      <c r="E693" s="1125"/>
      <c r="F693" s="604"/>
      <c r="G693" s="605"/>
      <c r="H693" s="605"/>
      <c r="I693" s="607"/>
      <c r="J693" s="1834"/>
      <c r="K693" s="748"/>
      <c r="L693" s="1250"/>
      <c r="M693" s="1316"/>
      <c r="N693" s="1314"/>
      <c r="O693" s="1315"/>
      <c r="P693" s="1316"/>
      <c r="Q693" s="1317"/>
      <c r="R693" s="1251"/>
      <c r="S693" s="1251"/>
      <c r="T693" s="605"/>
      <c r="U693" s="605"/>
      <c r="V693" s="605"/>
      <c r="W693" s="1684" t="s">
        <v>4703</v>
      </c>
      <c r="X693" s="670" t="s">
        <v>30</v>
      </c>
      <c r="Y693" s="1305">
        <f>$Y$657</f>
        <v>0.7</v>
      </c>
      <c r="Z693" s="1360"/>
      <c r="AA693" s="1226"/>
      <c r="AB693" s="1226"/>
      <c r="AC693" s="1226"/>
      <c r="AD693" s="1226"/>
      <c r="AE693" s="1310"/>
      <c r="AF693" s="391">
        <f>ROUND(ROUND(ROUND(G584+K692,0)*Q656,0)*Y693,0)</f>
        <v>280</v>
      </c>
      <c r="AG693" s="268"/>
    </row>
    <row r="694" spans="1:33" ht="17.100000000000001" customHeight="1">
      <c r="A694" s="243">
        <v>63</v>
      </c>
      <c r="B694" s="351" t="s">
        <v>17061</v>
      </c>
      <c r="C694" s="870" t="s">
        <v>17062</v>
      </c>
      <c r="D694" s="1125"/>
      <c r="E694" s="1125"/>
      <c r="F694" s="604"/>
      <c r="G694" s="605"/>
      <c r="H694" s="605"/>
      <c r="I694" s="607"/>
      <c r="J694" s="1834"/>
      <c r="K694" s="748"/>
      <c r="L694" s="1250"/>
      <c r="M694" s="1316"/>
      <c r="N694" s="1314"/>
      <c r="O694" s="1315"/>
      <c r="P694" s="1316"/>
      <c r="Q694" s="1317"/>
      <c r="R694" s="1251"/>
      <c r="S694" s="1251"/>
      <c r="T694" s="605"/>
      <c r="U694" s="605"/>
      <c r="V694" s="605"/>
      <c r="W694" s="1836"/>
      <c r="X694" s="1225"/>
      <c r="Y694" s="1306"/>
      <c r="Z694" s="1302" t="s">
        <v>11869</v>
      </c>
      <c r="AA694" s="1303" t="s">
        <v>30</v>
      </c>
      <c r="AB694" s="1304">
        <v>0.85</v>
      </c>
      <c r="AC694" s="1215"/>
      <c r="AD694" s="1215"/>
      <c r="AE694" s="1294"/>
      <c r="AF694" s="391">
        <f>ROUND(ROUND(ROUND(ROUND(G584+K692,0)*Q656,0)*Y693,0)*AB694,0)</f>
        <v>238</v>
      </c>
      <c r="AG694" s="268"/>
    </row>
    <row r="695" spans="1:33" ht="17.100000000000001" customHeight="1">
      <c r="A695" s="243">
        <v>63</v>
      </c>
      <c r="B695" s="351" t="s">
        <v>17063</v>
      </c>
      <c r="C695" s="870" t="s">
        <v>17064</v>
      </c>
      <c r="D695" s="1125"/>
      <c r="E695" s="1125"/>
      <c r="F695" s="604"/>
      <c r="G695" s="605"/>
      <c r="H695" s="605"/>
      <c r="I695" s="607"/>
      <c r="J695" s="1834"/>
      <c r="K695" s="748"/>
      <c r="L695" s="1250"/>
      <c r="M695" s="1316"/>
      <c r="N695" s="1314"/>
      <c r="O695" s="1315"/>
      <c r="P695" s="1316"/>
      <c r="Q695" s="1317"/>
      <c r="R695" s="1251"/>
      <c r="S695" s="1251"/>
      <c r="T695" s="605"/>
      <c r="U695" s="605"/>
      <c r="V695" s="605"/>
      <c r="W695" s="1684" t="s">
        <v>4708</v>
      </c>
      <c r="X695" s="670" t="s">
        <v>30</v>
      </c>
      <c r="Y695" s="1305">
        <f>$Y$659</f>
        <v>0.85</v>
      </c>
      <c r="Z695" s="1359"/>
      <c r="AA695" s="1220"/>
      <c r="AB695" s="1220"/>
      <c r="AC695" s="1220"/>
      <c r="AD695" s="1220"/>
      <c r="AE695" s="1306"/>
      <c r="AF695" s="391">
        <f>ROUND(ROUND(ROUND(G584+K692,0)*Q656,0)*Y695,0)</f>
        <v>340</v>
      </c>
      <c r="AG695" s="268"/>
    </row>
    <row r="696" spans="1:33" ht="17.100000000000001" customHeight="1">
      <c r="A696" s="243">
        <v>63</v>
      </c>
      <c r="B696" s="351" t="s">
        <v>17065</v>
      </c>
      <c r="C696" s="870" t="s">
        <v>17066</v>
      </c>
      <c r="D696" s="1125"/>
      <c r="E696" s="1125"/>
      <c r="F696" s="604"/>
      <c r="G696" s="605"/>
      <c r="H696" s="605"/>
      <c r="I696" s="607"/>
      <c r="J696" s="646"/>
      <c r="K696" s="748"/>
      <c r="L696" s="1250"/>
      <c r="M696" s="1316"/>
      <c r="N696" s="1314"/>
      <c r="O696" s="1315"/>
      <c r="P696" s="1316"/>
      <c r="Q696" s="1317"/>
      <c r="R696" s="1251"/>
      <c r="S696" s="1251"/>
      <c r="T696" s="605"/>
      <c r="U696" s="605"/>
      <c r="V696" s="605"/>
      <c r="W696" s="1836"/>
      <c r="X696" s="1225"/>
      <c r="Y696" s="1306"/>
      <c r="Z696" s="1302" t="s">
        <v>11869</v>
      </c>
      <c r="AA696" s="1303" t="s">
        <v>30</v>
      </c>
      <c r="AB696" s="1304">
        <v>0.85</v>
      </c>
      <c r="AC696" s="1215"/>
      <c r="AD696" s="1215"/>
      <c r="AE696" s="1294"/>
      <c r="AF696" s="391">
        <f>ROUND(ROUND(ROUND(ROUND(G584+K692,0)*Q656,0)*Y695,0)*AB696,0)</f>
        <v>289</v>
      </c>
      <c r="AG696" s="268"/>
    </row>
    <row r="697" spans="1:33" ht="17.100000000000001" customHeight="1">
      <c r="A697" s="243">
        <v>63</v>
      </c>
      <c r="B697" s="351" t="s">
        <v>17067</v>
      </c>
      <c r="C697" s="870" t="s">
        <v>17068</v>
      </c>
      <c r="D697" s="1125"/>
      <c r="E697" s="1125"/>
      <c r="F697" s="604"/>
      <c r="G697" s="605"/>
      <c r="H697" s="605"/>
      <c r="I697" s="607"/>
      <c r="J697" s="646"/>
      <c r="K697" s="748"/>
      <c r="L697" s="1250"/>
      <c r="M697" s="1316"/>
      <c r="N697" s="1314"/>
      <c r="O697" s="1315"/>
      <c r="P697" s="1316"/>
      <c r="Q697" s="1317"/>
      <c r="R697" s="1251"/>
      <c r="S697" s="1251"/>
      <c r="T697" s="605"/>
      <c r="U697" s="605"/>
      <c r="V697" s="605"/>
      <c r="W697" s="1233"/>
      <c r="X697" s="670"/>
      <c r="Y697" s="1320"/>
      <c r="Z697" s="1358"/>
      <c r="AA697" s="1215"/>
      <c r="AB697" s="1294"/>
      <c r="AC697" s="1533" t="s">
        <v>167</v>
      </c>
      <c r="AD697" s="1250">
        <v>5</v>
      </c>
      <c r="AE697" s="1308" t="s">
        <v>168</v>
      </c>
      <c r="AF697" s="391">
        <f>ROUND(ROUND(ROUND(G584+K692,0)*Q656,0)-AD697,0)</f>
        <v>395</v>
      </c>
      <c r="AG697" s="268"/>
    </row>
    <row r="698" spans="1:33" ht="17.100000000000001" customHeight="1">
      <c r="A698" s="243">
        <v>63</v>
      </c>
      <c r="B698" s="351" t="s">
        <v>17069</v>
      </c>
      <c r="C698" s="870" t="s">
        <v>17070</v>
      </c>
      <c r="D698" s="1125"/>
      <c r="E698" s="1125"/>
      <c r="F698" s="604"/>
      <c r="G698" s="605"/>
      <c r="H698" s="605"/>
      <c r="I698" s="607"/>
      <c r="J698" s="646"/>
      <c r="K698" s="748"/>
      <c r="L698" s="1250"/>
      <c r="M698" s="1316"/>
      <c r="N698" s="1314"/>
      <c r="O698" s="1315"/>
      <c r="P698" s="1316"/>
      <c r="Q698" s="1317"/>
      <c r="R698" s="1251"/>
      <c r="S698" s="1251"/>
      <c r="T698" s="605"/>
      <c r="U698" s="605"/>
      <c r="V698" s="605"/>
      <c r="W698" s="1234"/>
      <c r="X698" s="1225"/>
      <c r="Y698" s="1322"/>
      <c r="Z698" s="1233" t="s">
        <v>11869</v>
      </c>
      <c r="AA698" s="670" t="s">
        <v>30</v>
      </c>
      <c r="AB698" s="1309">
        <v>0.85</v>
      </c>
      <c r="AC698" s="1834"/>
      <c r="AD698" s="1250"/>
      <c r="AE698" s="1308"/>
      <c r="AF698" s="391">
        <f>ROUND(ROUND(ROUND(ROUND(G584+K692,0)*Q656,0)*AB698,0)-AD697,0)</f>
        <v>335</v>
      </c>
      <c r="AG698" s="268"/>
    </row>
    <row r="699" spans="1:33" ht="17.100000000000001" customHeight="1">
      <c r="A699" s="243">
        <v>63</v>
      </c>
      <c r="B699" s="351" t="s">
        <v>17071</v>
      </c>
      <c r="C699" s="870" t="s">
        <v>17072</v>
      </c>
      <c r="D699" s="1125"/>
      <c r="E699" s="1125"/>
      <c r="F699" s="604"/>
      <c r="G699" s="605"/>
      <c r="H699" s="605"/>
      <c r="I699" s="607"/>
      <c r="J699" s="646"/>
      <c r="K699" s="748"/>
      <c r="L699" s="1250"/>
      <c r="M699" s="1316"/>
      <c r="N699" s="1314"/>
      <c r="O699" s="1315"/>
      <c r="P699" s="1316"/>
      <c r="Q699" s="1317"/>
      <c r="R699" s="1251"/>
      <c r="S699" s="1251"/>
      <c r="T699" s="605"/>
      <c r="U699" s="605"/>
      <c r="V699" s="605"/>
      <c r="W699" s="1684" t="s">
        <v>4703</v>
      </c>
      <c r="X699" s="1250" t="s">
        <v>30</v>
      </c>
      <c r="Y699" s="1291">
        <v>0.7</v>
      </c>
      <c r="Z699" s="1360"/>
      <c r="AA699" s="1226"/>
      <c r="AB699" s="1310"/>
      <c r="AC699" s="1834"/>
      <c r="AD699" s="1242"/>
      <c r="AE699" s="1291"/>
      <c r="AF699" s="391">
        <f>ROUND(ROUND(ROUND(ROUND(G584+K692,0)*Q656,0)*Y699,0)-AD697,0)</f>
        <v>275</v>
      </c>
      <c r="AG699" s="268"/>
    </row>
    <row r="700" spans="1:33" ht="17.100000000000001" customHeight="1">
      <c r="A700" s="243">
        <v>63</v>
      </c>
      <c r="B700" s="351" t="s">
        <v>17073</v>
      </c>
      <c r="C700" s="870" t="s">
        <v>17074</v>
      </c>
      <c r="D700" s="1125"/>
      <c r="E700" s="1125"/>
      <c r="F700" s="604"/>
      <c r="G700" s="605"/>
      <c r="H700" s="605"/>
      <c r="I700" s="607"/>
      <c r="J700" s="646"/>
      <c r="K700" s="748"/>
      <c r="L700" s="1250"/>
      <c r="M700" s="1316"/>
      <c r="N700" s="1314"/>
      <c r="O700" s="1315"/>
      <c r="P700" s="1316"/>
      <c r="Q700" s="1317"/>
      <c r="R700" s="1251"/>
      <c r="S700" s="1251"/>
      <c r="T700" s="605"/>
      <c r="U700" s="605"/>
      <c r="V700" s="605"/>
      <c r="W700" s="1836"/>
      <c r="X700" s="1225"/>
      <c r="Y700" s="1306"/>
      <c r="Z700" s="1302" t="s">
        <v>11869</v>
      </c>
      <c r="AA700" s="1303" t="s">
        <v>30</v>
      </c>
      <c r="AB700" s="1311">
        <v>0.85</v>
      </c>
      <c r="AC700" s="1834"/>
      <c r="AD700" s="1242"/>
      <c r="AE700" s="1291"/>
      <c r="AF700" s="391">
        <f>ROUND(ROUND(ROUND(ROUND(ROUND(G584+K692,0)*Q656,0)*Y699,0)*AB700,0)-AD697,0)</f>
        <v>233</v>
      </c>
      <c r="AG700" s="268"/>
    </row>
    <row r="701" spans="1:33" ht="17.100000000000001" customHeight="1">
      <c r="A701" s="243">
        <v>63</v>
      </c>
      <c r="B701" s="351" t="s">
        <v>17075</v>
      </c>
      <c r="C701" s="870" t="s">
        <v>17076</v>
      </c>
      <c r="D701" s="1125"/>
      <c r="E701" s="1125"/>
      <c r="F701" s="604"/>
      <c r="G701" s="605"/>
      <c r="H701" s="605"/>
      <c r="I701" s="607"/>
      <c r="J701" s="646"/>
      <c r="K701" s="748"/>
      <c r="L701" s="1250"/>
      <c r="M701" s="1316"/>
      <c r="N701" s="1314"/>
      <c r="O701" s="1315"/>
      <c r="P701" s="1316"/>
      <c r="Q701" s="1317"/>
      <c r="R701" s="1251"/>
      <c r="S701" s="1251"/>
      <c r="T701" s="605"/>
      <c r="U701" s="605"/>
      <c r="V701" s="605"/>
      <c r="W701" s="1684" t="s">
        <v>4708</v>
      </c>
      <c r="X701" s="1250" t="s">
        <v>30</v>
      </c>
      <c r="Y701" s="1291">
        <v>0.85</v>
      </c>
      <c r="Z701" s="1359"/>
      <c r="AA701" s="1220"/>
      <c r="AB701" s="1306"/>
      <c r="AC701" s="1834"/>
      <c r="AD701" s="1242"/>
      <c r="AE701" s="1291"/>
      <c r="AF701" s="391">
        <f>ROUND(ROUND(ROUND(ROUND(G584+K692,0)*Q656,0)*Y701,0)-AD697,0)</f>
        <v>335</v>
      </c>
      <c r="AG701" s="268"/>
    </row>
    <row r="702" spans="1:33" ht="17.100000000000001" customHeight="1">
      <c r="A702" s="243">
        <v>63</v>
      </c>
      <c r="B702" s="351" t="s">
        <v>17077</v>
      </c>
      <c r="C702" s="870" t="s">
        <v>17078</v>
      </c>
      <c r="D702" s="1125"/>
      <c r="E702" s="1125"/>
      <c r="F702" s="604"/>
      <c r="G702" s="605"/>
      <c r="H702" s="605"/>
      <c r="I702" s="607"/>
      <c r="J702" s="646"/>
      <c r="K702" s="748"/>
      <c r="L702" s="1250"/>
      <c r="M702" s="1316"/>
      <c r="N702" s="1314"/>
      <c r="O702" s="1315"/>
      <c r="P702" s="1316"/>
      <c r="Q702" s="1317"/>
      <c r="R702" s="1251"/>
      <c r="S702" s="1251"/>
      <c r="T702" s="605"/>
      <c r="U702" s="605"/>
      <c r="V702" s="605"/>
      <c r="W702" s="1836"/>
      <c r="X702" s="1225"/>
      <c r="Y702" s="1306"/>
      <c r="Z702" s="1302" t="s">
        <v>11869</v>
      </c>
      <c r="AA702" s="1303" t="s">
        <v>30</v>
      </c>
      <c r="AB702" s="1311">
        <v>0.85</v>
      </c>
      <c r="AC702" s="1835"/>
      <c r="AD702" s="1220"/>
      <c r="AE702" s="1306"/>
      <c r="AF702" s="391">
        <f>ROUND(ROUND(ROUND(ROUND(ROUND(G584+K692,0)*Q656,0)*Y701,0)*AB702,0)-AD697,0)</f>
        <v>284</v>
      </c>
      <c r="AG702" s="268"/>
    </row>
    <row r="703" spans="1:33" ht="17.100000000000001" customHeight="1">
      <c r="A703" s="243">
        <v>63</v>
      </c>
      <c r="B703" s="351" t="s">
        <v>17079</v>
      </c>
      <c r="C703" s="870" t="s">
        <v>17080</v>
      </c>
      <c r="D703" s="1125"/>
      <c r="E703" s="1125"/>
      <c r="F703" s="1252"/>
      <c r="G703" s="1296"/>
      <c r="H703" s="605"/>
      <c r="I703" s="607"/>
      <c r="J703" s="646"/>
      <c r="K703" s="1324"/>
      <c r="L703" s="1325"/>
      <c r="M703" s="1316"/>
      <c r="N703" s="1314"/>
      <c r="O703" s="1315"/>
      <c r="P703" s="1316"/>
      <c r="Q703" s="1317"/>
      <c r="R703" s="1749" t="s">
        <v>11301</v>
      </c>
      <c r="S703" s="1622" t="s">
        <v>235</v>
      </c>
      <c r="T703" s="602"/>
      <c r="U703" s="602"/>
      <c r="V703" s="1286"/>
      <c r="W703" s="1233"/>
      <c r="X703" s="670"/>
      <c r="Y703" s="1320"/>
      <c r="Z703" s="1358"/>
      <c r="AA703" s="1215"/>
      <c r="AB703" s="1215"/>
      <c r="AC703" s="1215"/>
      <c r="AD703" s="1215"/>
      <c r="AE703" s="1294"/>
      <c r="AF703" s="391">
        <f>ROUND(ROUND(ROUND(G584+K692,0)*Q656,0)*U704,0)</f>
        <v>280</v>
      </c>
      <c r="AG703" s="268"/>
    </row>
    <row r="704" spans="1:33" ht="17.100000000000001" customHeight="1">
      <c r="A704" s="243">
        <v>63</v>
      </c>
      <c r="B704" s="351" t="s">
        <v>17081</v>
      </c>
      <c r="C704" s="870" t="s">
        <v>17082</v>
      </c>
      <c r="D704" s="1125"/>
      <c r="E704" s="1125"/>
      <c r="F704" s="1252"/>
      <c r="G704" s="1296"/>
      <c r="H704" s="605"/>
      <c r="I704" s="607"/>
      <c r="J704" s="646"/>
      <c r="K704" s="1250"/>
      <c r="L704" s="638"/>
      <c r="M704" s="1316"/>
      <c r="N704" s="1314"/>
      <c r="O704" s="1315"/>
      <c r="P704" s="1316"/>
      <c r="Q704" s="1317"/>
      <c r="R704" s="1837"/>
      <c r="S704" s="1834"/>
      <c r="T704" s="1250" t="s">
        <v>30</v>
      </c>
      <c r="U704" s="1242">
        <v>0.7</v>
      </c>
      <c r="V704" s="607"/>
      <c r="W704" s="1234"/>
      <c r="X704" s="1225"/>
      <c r="Y704" s="1322"/>
      <c r="Z704" s="1233" t="s">
        <v>11869</v>
      </c>
      <c r="AA704" s="670" t="s">
        <v>30</v>
      </c>
      <c r="AB704" s="1293">
        <v>0.85</v>
      </c>
      <c r="AC704" s="1215"/>
      <c r="AD704" s="1215"/>
      <c r="AE704" s="1294"/>
      <c r="AF704" s="391">
        <f>ROUND(ROUND(ROUND(ROUND(G584+K692,0)*Q656,0)*U704,0)*AB704,0)</f>
        <v>238</v>
      </c>
      <c r="AG704" s="268"/>
    </row>
    <row r="705" spans="1:33" ht="17.100000000000001" customHeight="1">
      <c r="A705" s="243">
        <v>63</v>
      </c>
      <c r="B705" s="351" t="s">
        <v>17083</v>
      </c>
      <c r="C705" s="870" t="s">
        <v>17084</v>
      </c>
      <c r="D705" s="604"/>
      <c r="E705" s="604"/>
      <c r="F705" s="1131"/>
      <c r="G705" s="605"/>
      <c r="H705" s="605"/>
      <c r="I705" s="607"/>
      <c r="J705" s="646"/>
      <c r="K705" s="748"/>
      <c r="L705" s="748"/>
      <c r="M705" s="1250"/>
      <c r="N705" s="1344"/>
      <c r="O705" s="1345"/>
      <c r="P705" s="1250"/>
      <c r="Q705" s="1346"/>
      <c r="R705" s="1837"/>
      <c r="S705" s="1834"/>
      <c r="T705" s="1250"/>
      <c r="U705" s="1242"/>
      <c r="V705" s="1291"/>
      <c r="W705" s="1684" t="s">
        <v>4703</v>
      </c>
      <c r="X705" s="670" t="s">
        <v>30</v>
      </c>
      <c r="Y705" s="1305">
        <f>$Y$657</f>
        <v>0.7</v>
      </c>
      <c r="Z705" s="1360"/>
      <c r="AA705" s="1226"/>
      <c r="AB705" s="1226"/>
      <c r="AC705" s="1226"/>
      <c r="AD705" s="1226"/>
      <c r="AE705" s="1310"/>
      <c r="AF705" s="391">
        <f>ROUND(ROUND(ROUND(ROUND(G584+K692,0)*Q656,0)*U704,0)*Y705,0)</f>
        <v>196</v>
      </c>
      <c r="AG705" s="268"/>
    </row>
    <row r="706" spans="1:33" ht="17.100000000000001" customHeight="1">
      <c r="A706" s="243">
        <v>63</v>
      </c>
      <c r="B706" s="351" t="s">
        <v>17085</v>
      </c>
      <c r="C706" s="870" t="s">
        <v>17086</v>
      </c>
      <c r="D706" s="604"/>
      <c r="E706" s="604"/>
      <c r="F706" s="1131"/>
      <c r="G706" s="605"/>
      <c r="H706" s="605"/>
      <c r="I706" s="607"/>
      <c r="J706" s="646"/>
      <c r="K706" s="748"/>
      <c r="L706" s="748"/>
      <c r="M706" s="1250"/>
      <c r="N706" s="1344"/>
      <c r="O706" s="1345"/>
      <c r="P706" s="1250"/>
      <c r="Q706" s="1346"/>
      <c r="R706" s="1837"/>
      <c r="S706" s="1834"/>
      <c r="T706" s="1250"/>
      <c r="U706" s="1242"/>
      <c r="V706" s="1291"/>
      <c r="W706" s="1836"/>
      <c r="X706" s="1225"/>
      <c r="Y706" s="1306"/>
      <c r="Z706" s="1302" t="s">
        <v>11869</v>
      </c>
      <c r="AA706" s="1303" t="s">
        <v>30</v>
      </c>
      <c r="AB706" s="1304">
        <v>0.85</v>
      </c>
      <c r="AC706" s="1215"/>
      <c r="AD706" s="1215"/>
      <c r="AE706" s="1294"/>
      <c r="AF706" s="391">
        <f>ROUND(ROUND(ROUND(ROUND(ROUND(G584+K692,0)*Q656,0)*U704,0)*Y705,0)*AB706,0)</f>
        <v>167</v>
      </c>
      <c r="AG706" s="268"/>
    </row>
    <row r="707" spans="1:33" ht="17.100000000000001" customHeight="1">
      <c r="A707" s="243">
        <v>63</v>
      </c>
      <c r="B707" s="351" t="s">
        <v>17087</v>
      </c>
      <c r="C707" s="870" t="s">
        <v>17088</v>
      </c>
      <c r="D707" s="604"/>
      <c r="E707" s="604"/>
      <c r="F707" s="1131"/>
      <c r="G707" s="605"/>
      <c r="H707" s="605"/>
      <c r="I707" s="607"/>
      <c r="J707" s="646"/>
      <c r="K707" s="748"/>
      <c r="L707" s="748"/>
      <c r="M707" s="1250"/>
      <c r="N707" s="1344"/>
      <c r="O707" s="1345"/>
      <c r="P707" s="1250"/>
      <c r="Q707" s="1346"/>
      <c r="R707" s="1837"/>
      <c r="S707" s="1834"/>
      <c r="T707" s="1250"/>
      <c r="U707" s="1242"/>
      <c r="V707" s="1291"/>
      <c r="W707" s="1684" t="s">
        <v>4708</v>
      </c>
      <c r="X707" s="670" t="s">
        <v>30</v>
      </c>
      <c r="Y707" s="1305">
        <f>$Y$659</f>
        <v>0.85</v>
      </c>
      <c r="Z707" s="1359"/>
      <c r="AA707" s="1220"/>
      <c r="AB707" s="1220"/>
      <c r="AC707" s="1220"/>
      <c r="AD707" s="1220"/>
      <c r="AE707" s="1306"/>
      <c r="AF707" s="391">
        <f>ROUND(ROUND(ROUND(ROUND(G584+K692,0)*Q656,0)*U704,0)*Y707,0)</f>
        <v>238</v>
      </c>
      <c r="AG707" s="268"/>
    </row>
    <row r="708" spans="1:33" ht="17.100000000000001" customHeight="1">
      <c r="A708" s="243">
        <v>63</v>
      </c>
      <c r="B708" s="351" t="s">
        <v>17089</v>
      </c>
      <c r="C708" s="870" t="s">
        <v>17090</v>
      </c>
      <c r="D708" s="604"/>
      <c r="E708" s="604"/>
      <c r="F708" s="1131"/>
      <c r="G708" s="605"/>
      <c r="H708" s="605"/>
      <c r="I708" s="607"/>
      <c r="J708" s="646"/>
      <c r="K708" s="748"/>
      <c r="L708" s="748"/>
      <c r="M708" s="1250"/>
      <c r="N708" s="1344"/>
      <c r="O708" s="1345"/>
      <c r="P708" s="1250"/>
      <c r="Q708" s="1346"/>
      <c r="R708" s="1837"/>
      <c r="S708" s="1834"/>
      <c r="T708" s="1250"/>
      <c r="U708" s="1242"/>
      <c r="V708" s="1291"/>
      <c r="W708" s="1836"/>
      <c r="X708" s="1225"/>
      <c r="Y708" s="1306"/>
      <c r="Z708" s="1302" t="s">
        <v>11869</v>
      </c>
      <c r="AA708" s="1303" t="s">
        <v>30</v>
      </c>
      <c r="AB708" s="1304">
        <v>0.85</v>
      </c>
      <c r="AC708" s="1215"/>
      <c r="AD708" s="1215"/>
      <c r="AE708" s="1294"/>
      <c r="AF708" s="391">
        <f>ROUND(ROUND(ROUND(ROUND(ROUND(G584+K692,0)*Q656,0)*U704,0)*Y707,0)*AB708,0)</f>
        <v>202</v>
      </c>
      <c r="AG708" s="268"/>
    </row>
    <row r="709" spans="1:33" ht="17.100000000000001" customHeight="1">
      <c r="A709" s="243">
        <v>63</v>
      </c>
      <c r="B709" s="351" t="s">
        <v>17091</v>
      </c>
      <c r="C709" s="870" t="s">
        <v>17092</v>
      </c>
      <c r="D709" s="604"/>
      <c r="E709" s="604"/>
      <c r="F709" s="1131"/>
      <c r="G709" s="605"/>
      <c r="H709" s="605"/>
      <c r="I709" s="607"/>
      <c r="J709" s="646"/>
      <c r="K709" s="748"/>
      <c r="L709" s="748"/>
      <c r="M709" s="1250"/>
      <c r="N709" s="1344"/>
      <c r="O709" s="1345"/>
      <c r="P709" s="1250"/>
      <c r="Q709" s="1346"/>
      <c r="R709" s="1837"/>
      <c r="S709" s="1834"/>
      <c r="T709" s="1250"/>
      <c r="U709" s="1242"/>
      <c r="V709" s="1291"/>
      <c r="W709" s="1233"/>
      <c r="X709" s="670"/>
      <c r="Y709" s="1320"/>
      <c r="Z709" s="1358"/>
      <c r="AA709" s="1215"/>
      <c r="AB709" s="1294"/>
      <c r="AC709" s="1533" t="s">
        <v>167</v>
      </c>
      <c r="AD709" s="1250">
        <v>5</v>
      </c>
      <c r="AE709" s="1308" t="s">
        <v>168</v>
      </c>
      <c r="AF709" s="391">
        <f>ROUND(ROUND(ROUND(ROUND(G584+K692,0)*Q656,0)*U704,0)-AD709,0)</f>
        <v>275</v>
      </c>
      <c r="AG709" s="268"/>
    </row>
    <row r="710" spans="1:33" ht="17.100000000000001" customHeight="1">
      <c r="A710" s="243">
        <v>63</v>
      </c>
      <c r="B710" s="351" t="s">
        <v>17093</v>
      </c>
      <c r="C710" s="870" t="s">
        <v>17094</v>
      </c>
      <c r="D710" s="604"/>
      <c r="E710" s="604"/>
      <c r="F710" s="1131"/>
      <c r="G710" s="605"/>
      <c r="H710" s="605"/>
      <c r="I710" s="607"/>
      <c r="J710" s="646"/>
      <c r="K710" s="748"/>
      <c r="L710" s="748"/>
      <c r="M710" s="1250"/>
      <c r="N710" s="1344"/>
      <c r="O710" s="1345"/>
      <c r="P710" s="1250"/>
      <c r="Q710" s="1346"/>
      <c r="R710" s="1837"/>
      <c r="S710" s="1834"/>
      <c r="T710" s="1250"/>
      <c r="U710" s="1242"/>
      <c r="V710" s="1291"/>
      <c r="W710" s="1234"/>
      <c r="X710" s="1225"/>
      <c r="Y710" s="1322"/>
      <c r="Z710" s="1233" t="s">
        <v>11869</v>
      </c>
      <c r="AA710" s="670" t="s">
        <v>30</v>
      </c>
      <c r="AB710" s="1309">
        <v>0.85</v>
      </c>
      <c r="AC710" s="1834"/>
      <c r="AD710" s="1250"/>
      <c r="AE710" s="1308"/>
      <c r="AF710" s="391">
        <f>ROUND(ROUND(ROUND(ROUND(ROUND(G584+K692,0)*Q656,0)*U704,0)*AB710,0)-AD709,0)</f>
        <v>233</v>
      </c>
      <c r="AG710" s="268"/>
    </row>
    <row r="711" spans="1:33" ht="17.100000000000001" customHeight="1">
      <c r="A711" s="243">
        <v>63</v>
      </c>
      <c r="B711" s="351" t="s">
        <v>17095</v>
      </c>
      <c r="C711" s="870" t="s">
        <v>17096</v>
      </c>
      <c r="D711" s="604"/>
      <c r="E711" s="604"/>
      <c r="F711" s="1131"/>
      <c r="G711" s="605"/>
      <c r="H711" s="605"/>
      <c r="I711" s="607"/>
      <c r="J711" s="646"/>
      <c r="K711" s="748"/>
      <c r="L711" s="748"/>
      <c r="M711" s="1250"/>
      <c r="N711" s="1344"/>
      <c r="O711" s="1345"/>
      <c r="P711" s="1250"/>
      <c r="Q711" s="1346"/>
      <c r="R711" s="1837"/>
      <c r="S711" s="1246"/>
      <c r="T711" s="1250"/>
      <c r="U711" s="1242"/>
      <c r="V711" s="1291"/>
      <c r="W711" s="1684" t="s">
        <v>4703</v>
      </c>
      <c r="X711" s="1250" t="s">
        <v>30</v>
      </c>
      <c r="Y711" s="1291">
        <f>$Y$657</f>
        <v>0.7</v>
      </c>
      <c r="Z711" s="1360"/>
      <c r="AA711" s="1226"/>
      <c r="AB711" s="1310"/>
      <c r="AC711" s="1834"/>
      <c r="AD711" s="1242"/>
      <c r="AE711" s="1291"/>
      <c r="AF711" s="391">
        <f>ROUND(ROUND(ROUND(ROUND(ROUND(G584+K692,0)*Q656,0)*U704,0)*Y711,0)-AD709,0)</f>
        <v>191</v>
      </c>
      <c r="AG711" s="268"/>
    </row>
    <row r="712" spans="1:33" ht="17.100000000000001" customHeight="1">
      <c r="A712" s="243">
        <v>63</v>
      </c>
      <c r="B712" s="351" t="s">
        <v>17097</v>
      </c>
      <c r="C712" s="870" t="s">
        <v>17098</v>
      </c>
      <c r="D712" s="604"/>
      <c r="E712" s="604"/>
      <c r="F712" s="1131"/>
      <c r="G712" s="605"/>
      <c r="H712" s="605"/>
      <c r="I712" s="607"/>
      <c r="J712" s="646"/>
      <c r="K712" s="748"/>
      <c r="L712" s="748"/>
      <c r="M712" s="1250"/>
      <c r="N712" s="1344"/>
      <c r="O712" s="1345"/>
      <c r="P712" s="1250"/>
      <c r="Q712" s="1346"/>
      <c r="R712" s="1837"/>
      <c r="S712" s="1246"/>
      <c r="T712" s="1250"/>
      <c r="U712" s="1242"/>
      <c r="V712" s="1291"/>
      <c r="W712" s="1836"/>
      <c r="X712" s="1225"/>
      <c r="Y712" s="1306"/>
      <c r="Z712" s="1302" t="s">
        <v>11869</v>
      </c>
      <c r="AA712" s="1303" t="s">
        <v>30</v>
      </c>
      <c r="AB712" s="1311">
        <v>0.85</v>
      </c>
      <c r="AC712" s="1834"/>
      <c r="AD712" s="1242"/>
      <c r="AE712" s="1291"/>
      <c r="AF712" s="391">
        <f>ROUND(ROUND(ROUND(ROUND(ROUND(ROUND(G584+K692,0)*Q656,0)*U704,0)*Y711,0)*AB712,0)-AD709,0)</f>
        <v>162</v>
      </c>
      <c r="AG712" s="268"/>
    </row>
    <row r="713" spans="1:33" ht="17.100000000000001" customHeight="1">
      <c r="A713" s="243">
        <v>63</v>
      </c>
      <c r="B713" s="351" t="s">
        <v>17099</v>
      </c>
      <c r="C713" s="870" t="s">
        <v>17100</v>
      </c>
      <c r="D713" s="604"/>
      <c r="E713" s="604"/>
      <c r="F713" s="1131"/>
      <c r="G713" s="605"/>
      <c r="H713" s="605"/>
      <c r="I713" s="607"/>
      <c r="J713" s="646"/>
      <c r="K713" s="748"/>
      <c r="L713" s="748"/>
      <c r="M713" s="1250"/>
      <c r="N713" s="1344"/>
      <c r="O713" s="1345"/>
      <c r="P713" s="1250"/>
      <c r="Q713" s="1346"/>
      <c r="R713" s="1837"/>
      <c r="S713" s="1246"/>
      <c r="T713" s="1250"/>
      <c r="U713" s="1242"/>
      <c r="V713" s="1291"/>
      <c r="W713" s="1684" t="s">
        <v>4708</v>
      </c>
      <c r="X713" s="1250" t="s">
        <v>30</v>
      </c>
      <c r="Y713" s="1291">
        <f>$Y$659</f>
        <v>0.85</v>
      </c>
      <c r="Z713" s="1359"/>
      <c r="AA713" s="1220"/>
      <c r="AB713" s="1306"/>
      <c r="AC713" s="1834"/>
      <c r="AD713" s="1242"/>
      <c r="AE713" s="1291"/>
      <c r="AF713" s="391">
        <f>ROUND(ROUND(ROUND(ROUND(ROUND(G584+K692,0)*Q656,0)*U704,0)*Y713,0)-AD709,0)</f>
        <v>233</v>
      </c>
      <c r="AG713" s="268"/>
    </row>
    <row r="714" spans="1:33" ht="17.100000000000001" customHeight="1">
      <c r="A714" s="243">
        <v>63</v>
      </c>
      <c r="B714" s="351" t="s">
        <v>17101</v>
      </c>
      <c r="C714" s="870" t="s">
        <v>17102</v>
      </c>
      <c r="D714" s="604"/>
      <c r="E714" s="604"/>
      <c r="F714" s="1131"/>
      <c r="G714" s="605"/>
      <c r="H714" s="605"/>
      <c r="I714" s="607"/>
      <c r="J714" s="646"/>
      <c r="K714" s="748"/>
      <c r="L714" s="748"/>
      <c r="M714" s="1250"/>
      <c r="N714" s="1344"/>
      <c r="O714" s="1345"/>
      <c r="P714" s="1250"/>
      <c r="Q714" s="1346"/>
      <c r="R714" s="1238"/>
      <c r="S714" s="1246"/>
      <c r="T714" s="1250"/>
      <c r="U714" s="1242"/>
      <c r="V714" s="1291"/>
      <c r="W714" s="1836"/>
      <c r="X714" s="1225"/>
      <c r="Y714" s="1306"/>
      <c r="Z714" s="1302" t="s">
        <v>11869</v>
      </c>
      <c r="AA714" s="1303" t="s">
        <v>30</v>
      </c>
      <c r="AB714" s="1311">
        <v>0.85</v>
      </c>
      <c r="AC714" s="1835"/>
      <c r="AD714" s="1220"/>
      <c r="AE714" s="1306"/>
      <c r="AF714" s="391">
        <f>ROUND(ROUND(ROUND(ROUND(ROUND(ROUND(G584+K692,0)*Q656,0)*U704,0)*Y713,0)*AB714,0)-AD709,0)</f>
        <v>197</v>
      </c>
      <c r="AG714" s="268"/>
    </row>
    <row r="715" spans="1:33" ht="17.100000000000001" customHeight="1">
      <c r="A715" s="243">
        <v>63</v>
      </c>
      <c r="B715" s="351" t="s">
        <v>17103</v>
      </c>
      <c r="C715" s="870" t="s">
        <v>17104</v>
      </c>
      <c r="D715" s="604"/>
      <c r="E715" s="604"/>
      <c r="F715" s="1131"/>
      <c r="G715" s="605"/>
      <c r="H715" s="605"/>
      <c r="I715" s="607"/>
      <c r="J715" s="646"/>
      <c r="K715" s="748"/>
      <c r="L715" s="748"/>
      <c r="M715" s="1250"/>
      <c r="N715" s="1344"/>
      <c r="O715" s="1345"/>
      <c r="P715" s="1250"/>
      <c r="Q715" s="1346"/>
      <c r="R715" s="1238"/>
      <c r="S715" s="1622" t="s">
        <v>237</v>
      </c>
      <c r="T715" s="670"/>
      <c r="U715" s="1348"/>
      <c r="V715" s="1305"/>
      <c r="W715" s="1233"/>
      <c r="X715" s="670"/>
      <c r="Y715" s="1320"/>
      <c r="Z715" s="1358"/>
      <c r="AA715" s="1215"/>
      <c r="AB715" s="1215"/>
      <c r="AC715" s="1215"/>
      <c r="AD715" s="1215"/>
      <c r="AE715" s="1294"/>
      <c r="AF715" s="391">
        <f>ROUND(ROUND(ROUND(G584+K692,0)*Q656,0)*U716,0)</f>
        <v>200</v>
      </c>
      <c r="AG715" s="268"/>
    </row>
    <row r="716" spans="1:33" ht="17.100000000000001" customHeight="1">
      <c r="A716" s="243">
        <v>63</v>
      </c>
      <c r="B716" s="351" t="s">
        <v>17105</v>
      </c>
      <c r="C716" s="870" t="s">
        <v>17106</v>
      </c>
      <c r="D716" s="604"/>
      <c r="E716" s="604"/>
      <c r="F716" s="1131"/>
      <c r="G716" s="605"/>
      <c r="H716" s="605"/>
      <c r="I716" s="607"/>
      <c r="J716" s="646"/>
      <c r="K716" s="748"/>
      <c r="L716" s="748"/>
      <c r="M716" s="1250"/>
      <c r="N716" s="1344"/>
      <c r="O716" s="1345"/>
      <c r="P716" s="1250"/>
      <c r="Q716" s="1346"/>
      <c r="R716" s="1238"/>
      <c r="S716" s="1834"/>
      <c r="T716" s="1250" t="s">
        <v>30</v>
      </c>
      <c r="U716" s="1242">
        <v>0.5</v>
      </c>
      <c r="V716" s="1291"/>
      <c r="W716" s="1234"/>
      <c r="X716" s="1225"/>
      <c r="Y716" s="1322"/>
      <c r="Z716" s="1233" t="s">
        <v>11869</v>
      </c>
      <c r="AA716" s="670" t="s">
        <v>30</v>
      </c>
      <c r="AB716" s="1293">
        <v>0.85</v>
      </c>
      <c r="AC716" s="1215"/>
      <c r="AD716" s="1215"/>
      <c r="AE716" s="1294"/>
      <c r="AF716" s="391">
        <f>ROUND(ROUND(ROUND(ROUND(G584+K692,0)*Q656,0)*U716,0)*AB716,0)</f>
        <v>170</v>
      </c>
      <c r="AG716" s="268"/>
    </row>
    <row r="717" spans="1:33" ht="17.100000000000001" customHeight="1">
      <c r="A717" s="243">
        <v>63</v>
      </c>
      <c r="B717" s="351" t="s">
        <v>17107</v>
      </c>
      <c r="C717" s="870" t="s">
        <v>17108</v>
      </c>
      <c r="D717" s="604"/>
      <c r="E717" s="604"/>
      <c r="F717" s="1131"/>
      <c r="G717" s="605"/>
      <c r="H717" s="605"/>
      <c r="I717" s="607"/>
      <c r="J717" s="646"/>
      <c r="K717" s="748"/>
      <c r="L717" s="748"/>
      <c r="M717" s="1250"/>
      <c r="N717" s="1344"/>
      <c r="O717" s="1345"/>
      <c r="P717" s="1250"/>
      <c r="Q717" s="1346"/>
      <c r="R717" s="1238"/>
      <c r="S717" s="1834"/>
      <c r="T717" s="1250"/>
      <c r="U717" s="1242"/>
      <c r="V717" s="1291"/>
      <c r="W717" s="1684" t="s">
        <v>4703</v>
      </c>
      <c r="X717" s="670" t="s">
        <v>30</v>
      </c>
      <c r="Y717" s="1305">
        <f>$Y$657</f>
        <v>0.7</v>
      </c>
      <c r="Z717" s="1360"/>
      <c r="AA717" s="1226"/>
      <c r="AB717" s="1226"/>
      <c r="AC717" s="1226"/>
      <c r="AD717" s="1226"/>
      <c r="AE717" s="1310"/>
      <c r="AF717" s="391">
        <f>ROUND(ROUND(ROUND(ROUND(G584+K692,0)*Q656,0)*U716,0)*Y717,0)</f>
        <v>140</v>
      </c>
      <c r="AG717" s="268"/>
    </row>
    <row r="718" spans="1:33" ht="17.100000000000001" customHeight="1">
      <c r="A718" s="243">
        <v>63</v>
      </c>
      <c r="B718" s="351" t="s">
        <v>17109</v>
      </c>
      <c r="C718" s="870" t="s">
        <v>17110</v>
      </c>
      <c r="D718" s="604"/>
      <c r="E718" s="604"/>
      <c r="F718" s="1131"/>
      <c r="G718" s="605"/>
      <c r="H718" s="605"/>
      <c r="I718" s="607"/>
      <c r="J718" s="646"/>
      <c r="K718" s="748"/>
      <c r="L718" s="748"/>
      <c r="M718" s="1250"/>
      <c r="N718" s="1344"/>
      <c r="O718" s="1345"/>
      <c r="P718" s="1250"/>
      <c r="Q718" s="1346"/>
      <c r="R718" s="1238"/>
      <c r="S718" s="1834"/>
      <c r="T718" s="1250"/>
      <c r="U718" s="1242"/>
      <c r="V718" s="1291"/>
      <c r="W718" s="1836"/>
      <c r="X718" s="1225"/>
      <c r="Y718" s="1306"/>
      <c r="Z718" s="1302" t="s">
        <v>11869</v>
      </c>
      <c r="AA718" s="1303" t="s">
        <v>30</v>
      </c>
      <c r="AB718" s="1304">
        <v>0.85</v>
      </c>
      <c r="AC718" s="1215"/>
      <c r="AD718" s="1215"/>
      <c r="AE718" s="1294"/>
      <c r="AF718" s="391">
        <f>ROUND(ROUND(ROUND(ROUND(ROUND(G584+K692,0)*Q656,0)*U716,0)*Y717,0)*AB718,0)</f>
        <v>119</v>
      </c>
      <c r="AG718" s="268"/>
    </row>
    <row r="719" spans="1:33" ht="17.100000000000001" customHeight="1">
      <c r="A719" s="243">
        <v>63</v>
      </c>
      <c r="B719" s="351" t="s">
        <v>17111</v>
      </c>
      <c r="C719" s="870" t="s">
        <v>17112</v>
      </c>
      <c r="D719" s="604"/>
      <c r="E719" s="604"/>
      <c r="F719" s="1131"/>
      <c r="G719" s="605"/>
      <c r="H719" s="605"/>
      <c r="I719" s="607"/>
      <c r="J719" s="646"/>
      <c r="K719" s="748"/>
      <c r="L719" s="748"/>
      <c r="M719" s="1250"/>
      <c r="N719" s="1344"/>
      <c r="O719" s="1345"/>
      <c r="P719" s="1250"/>
      <c r="Q719" s="1346"/>
      <c r="R719" s="1238"/>
      <c r="S719" s="1834"/>
      <c r="T719" s="1250"/>
      <c r="U719" s="1242"/>
      <c r="V719" s="1291"/>
      <c r="W719" s="1684" t="s">
        <v>4708</v>
      </c>
      <c r="X719" s="670" t="s">
        <v>30</v>
      </c>
      <c r="Y719" s="1305">
        <f>$Y$659</f>
        <v>0.85</v>
      </c>
      <c r="Z719" s="1359"/>
      <c r="AA719" s="1220"/>
      <c r="AB719" s="1220"/>
      <c r="AC719" s="1220"/>
      <c r="AD719" s="1220"/>
      <c r="AE719" s="1306"/>
      <c r="AF719" s="391">
        <f>ROUND(ROUND(ROUND(ROUND(G584+K692,0)*Q656,0)*U716,0)*Y719,0)</f>
        <v>170</v>
      </c>
      <c r="AG719" s="268"/>
    </row>
    <row r="720" spans="1:33" ht="17.100000000000001" customHeight="1">
      <c r="A720" s="243">
        <v>63</v>
      </c>
      <c r="B720" s="351" t="s">
        <v>17113</v>
      </c>
      <c r="C720" s="870" t="s">
        <v>17114</v>
      </c>
      <c r="D720" s="604"/>
      <c r="E720" s="604"/>
      <c r="F720" s="1131"/>
      <c r="G720" s="605"/>
      <c r="H720" s="605"/>
      <c r="I720" s="607"/>
      <c r="J720" s="646"/>
      <c r="K720" s="748"/>
      <c r="L720" s="748"/>
      <c r="M720" s="1250"/>
      <c r="N720" s="1344"/>
      <c r="O720" s="1345"/>
      <c r="P720" s="1250"/>
      <c r="Q720" s="1346"/>
      <c r="R720" s="1238"/>
      <c r="S720" s="1834"/>
      <c r="T720" s="1250"/>
      <c r="U720" s="1242"/>
      <c r="V720" s="1291"/>
      <c r="W720" s="1836"/>
      <c r="X720" s="1225"/>
      <c r="Y720" s="1306"/>
      <c r="Z720" s="1302" t="s">
        <v>11869</v>
      </c>
      <c r="AA720" s="1303" t="s">
        <v>30</v>
      </c>
      <c r="AB720" s="1304">
        <v>0.85</v>
      </c>
      <c r="AC720" s="1215"/>
      <c r="AD720" s="1215"/>
      <c r="AE720" s="1294"/>
      <c r="AF720" s="391">
        <f>ROUND(ROUND(ROUND(ROUND(ROUND(G584+K692,0)*Q656,0)*U716,0)*Y719,0)*AB720,0)</f>
        <v>145</v>
      </c>
      <c r="AG720" s="268"/>
    </row>
    <row r="721" spans="1:33" ht="17.100000000000001" customHeight="1">
      <c r="A721" s="243">
        <v>63</v>
      </c>
      <c r="B721" s="351" t="s">
        <v>17115</v>
      </c>
      <c r="C721" s="870" t="s">
        <v>17116</v>
      </c>
      <c r="D721" s="604"/>
      <c r="E721" s="604"/>
      <c r="F721" s="1131"/>
      <c r="G721" s="605"/>
      <c r="H721" s="605"/>
      <c r="I721" s="607"/>
      <c r="J721" s="646"/>
      <c r="K721" s="748"/>
      <c r="L721" s="748"/>
      <c r="M721" s="1250"/>
      <c r="N721" s="1344"/>
      <c r="O721" s="1345"/>
      <c r="P721" s="1250"/>
      <c r="Q721" s="1346"/>
      <c r="R721" s="1238"/>
      <c r="S721" s="1834"/>
      <c r="T721" s="1250"/>
      <c r="U721" s="1242"/>
      <c r="V721" s="1291"/>
      <c r="W721" s="1233"/>
      <c r="X721" s="670"/>
      <c r="Y721" s="1320"/>
      <c r="Z721" s="1358"/>
      <c r="AA721" s="1215"/>
      <c r="AB721" s="1294"/>
      <c r="AC721" s="1533" t="s">
        <v>167</v>
      </c>
      <c r="AD721" s="1250">
        <v>5</v>
      </c>
      <c r="AE721" s="1308" t="s">
        <v>168</v>
      </c>
      <c r="AF721" s="391">
        <f>ROUND(ROUND(ROUND(ROUND(G584+K692,0)*Q656,0)*U716,0)-AD721,0)</f>
        <v>195</v>
      </c>
      <c r="AG721" s="268"/>
    </row>
    <row r="722" spans="1:33" ht="17.100000000000001" customHeight="1">
      <c r="A722" s="243">
        <v>63</v>
      </c>
      <c r="B722" s="351" t="s">
        <v>17117</v>
      </c>
      <c r="C722" s="870" t="s">
        <v>17118</v>
      </c>
      <c r="D722" s="604"/>
      <c r="E722" s="604"/>
      <c r="F722" s="1131"/>
      <c r="G722" s="605"/>
      <c r="H722" s="605"/>
      <c r="I722" s="607"/>
      <c r="J722" s="646"/>
      <c r="K722" s="748"/>
      <c r="L722" s="748"/>
      <c r="M722" s="1250"/>
      <c r="N722" s="1344"/>
      <c r="O722" s="1345"/>
      <c r="P722" s="1250"/>
      <c r="Q722" s="1346"/>
      <c r="R722" s="1238"/>
      <c r="S722" s="1834"/>
      <c r="T722" s="1250"/>
      <c r="U722" s="1242"/>
      <c r="V722" s="1242"/>
      <c r="W722" s="1234"/>
      <c r="X722" s="1225"/>
      <c r="Y722" s="1322"/>
      <c r="Z722" s="1233" t="s">
        <v>11869</v>
      </c>
      <c r="AA722" s="670" t="s">
        <v>30</v>
      </c>
      <c r="AB722" s="1309">
        <v>0.85</v>
      </c>
      <c r="AC722" s="1834"/>
      <c r="AD722" s="1250"/>
      <c r="AE722" s="1308"/>
      <c r="AF722" s="391">
        <f>ROUND(ROUND(ROUND(ROUND(ROUND(G584+K692,0)*Q656,0)*U716,0)*AB722,0)-AD721,0)</f>
        <v>165</v>
      </c>
      <c r="AG722" s="268"/>
    </row>
    <row r="723" spans="1:33" ht="17.100000000000001" customHeight="1">
      <c r="A723" s="243">
        <v>63</v>
      </c>
      <c r="B723" s="351" t="s">
        <v>17119</v>
      </c>
      <c r="C723" s="870" t="s">
        <v>17120</v>
      </c>
      <c r="D723" s="604"/>
      <c r="E723" s="604"/>
      <c r="F723" s="1131"/>
      <c r="G723" s="605"/>
      <c r="H723" s="605"/>
      <c r="I723" s="607"/>
      <c r="J723" s="646"/>
      <c r="K723" s="748"/>
      <c r="L723" s="748"/>
      <c r="M723" s="1250"/>
      <c r="N723" s="1344"/>
      <c r="O723" s="1345"/>
      <c r="P723" s="1250"/>
      <c r="Q723" s="1346"/>
      <c r="R723" s="1238"/>
      <c r="S723" s="1834"/>
      <c r="T723" s="1250"/>
      <c r="U723" s="1242"/>
      <c r="V723" s="1242"/>
      <c r="W723" s="1684" t="s">
        <v>4703</v>
      </c>
      <c r="X723" s="1250" t="s">
        <v>30</v>
      </c>
      <c r="Y723" s="1291">
        <f>$Y$657</f>
        <v>0.7</v>
      </c>
      <c r="Z723" s="1360"/>
      <c r="AA723" s="1226"/>
      <c r="AB723" s="1310"/>
      <c r="AC723" s="1834"/>
      <c r="AD723" s="1242"/>
      <c r="AE723" s="1291"/>
      <c r="AF723" s="391">
        <f>ROUND(ROUND(ROUND(ROUND(ROUND(G584+K692,0)*Q656,0)*U716,0)*Y723,0)-AD721,0)</f>
        <v>135</v>
      </c>
      <c r="AG723" s="268"/>
    </row>
    <row r="724" spans="1:33" ht="17.100000000000001" customHeight="1">
      <c r="A724" s="243">
        <v>63</v>
      </c>
      <c r="B724" s="351" t="s">
        <v>17121</v>
      </c>
      <c r="C724" s="870" t="s">
        <v>17122</v>
      </c>
      <c r="D724" s="604"/>
      <c r="E724" s="604"/>
      <c r="F724" s="1131"/>
      <c r="G724" s="605"/>
      <c r="H724" s="605"/>
      <c r="I724" s="607"/>
      <c r="J724" s="646"/>
      <c r="K724" s="748"/>
      <c r="L724" s="748"/>
      <c r="M724" s="1250"/>
      <c r="N724" s="1344"/>
      <c r="O724" s="1345"/>
      <c r="P724" s="1250"/>
      <c r="Q724" s="1346"/>
      <c r="R724" s="1238"/>
      <c r="S724" s="1246"/>
      <c r="T724" s="1250"/>
      <c r="U724" s="1242"/>
      <c r="V724" s="1242"/>
      <c r="W724" s="1836"/>
      <c r="X724" s="1225"/>
      <c r="Y724" s="1306"/>
      <c r="Z724" s="1302" t="s">
        <v>11869</v>
      </c>
      <c r="AA724" s="1303" t="s">
        <v>30</v>
      </c>
      <c r="AB724" s="1311">
        <v>0.85</v>
      </c>
      <c r="AC724" s="1834"/>
      <c r="AD724" s="1242"/>
      <c r="AE724" s="1291"/>
      <c r="AF724" s="391">
        <f>ROUND(ROUND(ROUND(ROUND(ROUND(ROUND(G584+K692,0)*Q656,0)*U716,0)*Y723,0)*AB724,0)-AD721,0)</f>
        <v>114</v>
      </c>
      <c r="AG724" s="268"/>
    </row>
    <row r="725" spans="1:33" ht="17.100000000000001" customHeight="1">
      <c r="A725" s="243">
        <v>63</v>
      </c>
      <c r="B725" s="351" t="s">
        <v>17123</v>
      </c>
      <c r="C725" s="870" t="s">
        <v>17124</v>
      </c>
      <c r="D725" s="604"/>
      <c r="E725" s="604"/>
      <c r="F725" s="1131"/>
      <c r="G725" s="605"/>
      <c r="H725" s="605"/>
      <c r="I725" s="607"/>
      <c r="J725" s="646"/>
      <c r="K725" s="748"/>
      <c r="L725" s="748"/>
      <c r="M725" s="1250"/>
      <c r="N725" s="1344"/>
      <c r="O725" s="1345"/>
      <c r="P725" s="1250"/>
      <c r="Q725" s="1346"/>
      <c r="R725" s="1238"/>
      <c r="S725" s="1246"/>
      <c r="T725" s="1250"/>
      <c r="U725" s="1242"/>
      <c r="V725" s="1242"/>
      <c r="W725" s="1684" t="s">
        <v>4708</v>
      </c>
      <c r="X725" s="1250" t="s">
        <v>30</v>
      </c>
      <c r="Y725" s="1291">
        <f>$Y$659</f>
        <v>0.85</v>
      </c>
      <c r="Z725" s="1359"/>
      <c r="AA725" s="1220"/>
      <c r="AB725" s="1306"/>
      <c r="AC725" s="1834"/>
      <c r="AD725" s="1242"/>
      <c r="AE725" s="1291"/>
      <c r="AF725" s="391">
        <f>ROUND(ROUND(ROUND(ROUND(ROUND(G584+K692,0)*Q656,0)*U716,0)*Y725,0)-AD721,0)</f>
        <v>165</v>
      </c>
      <c r="AG725" s="268"/>
    </row>
    <row r="726" spans="1:33" ht="17.100000000000001" customHeight="1">
      <c r="A726" s="243">
        <v>63</v>
      </c>
      <c r="B726" s="351" t="s">
        <v>17125</v>
      </c>
      <c r="C726" s="870" t="s">
        <v>17126</v>
      </c>
      <c r="D726" s="604"/>
      <c r="E726" s="604"/>
      <c r="F726" s="1131"/>
      <c r="G726" s="605"/>
      <c r="H726" s="605"/>
      <c r="I726" s="607"/>
      <c r="J726" s="646"/>
      <c r="K726" s="748"/>
      <c r="L726" s="748"/>
      <c r="M726" s="1250"/>
      <c r="N726" s="1312"/>
      <c r="O726" s="1333"/>
      <c r="P726" s="1296"/>
      <c r="Q726" s="1297"/>
      <c r="R726" s="1255"/>
      <c r="S726" s="1238"/>
      <c r="T726" s="1250"/>
      <c r="U726" s="1242"/>
      <c r="V726" s="1242"/>
      <c r="W726" s="1836"/>
      <c r="X726" s="1225"/>
      <c r="Y726" s="1306"/>
      <c r="Z726" s="1302" t="s">
        <v>11869</v>
      </c>
      <c r="AA726" s="1303" t="s">
        <v>30</v>
      </c>
      <c r="AB726" s="1311">
        <v>0.85</v>
      </c>
      <c r="AC726" s="1835"/>
      <c r="AD726" s="1220"/>
      <c r="AE726" s="1306"/>
      <c r="AF726" s="391">
        <f>ROUND(ROUND(ROUND(ROUND(ROUND(ROUND(G584+K692,0)*Q656,0)*U716,0)*Y725,0)*AB726,0)-AD721,0)</f>
        <v>140</v>
      </c>
      <c r="AG726" s="268"/>
    </row>
    <row r="727" spans="1:33" ht="17.100000000000001" customHeight="1">
      <c r="A727" s="243">
        <v>63</v>
      </c>
      <c r="B727" s="351" t="s">
        <v>17127</v>
      </c>
      <c r="C727" s="870" t="s">
        <v>17128</v>
      </c>
      <c r="D727" s="604"/>
      <c r="E727" s="604"/>
      <c r="F727" s="1580" t="s">
        <v>11582</v>
      </c>
      <c r="G727" s="633"/>
      <c r="H727" s="633"/>
      <c r="I727" s="1095"/>
      <c r="J727" s="601"/>
      <c r="K727" s="602"/>
      <c r="L727" s="1319"/>
      <c r="M727" s="602"/>
      <c r="N727" s="1606" t="s">
        <v>15686</v>
      </c>
      <c r="O727" s="1593" t="s">
        <v>15687</v>
      </c>
      <c r="P727" s="602"/>
      <c r="Q727" s="1286"/>
      <c r="R727" s="670"/>
      <c r="S727" s="670"/>
      <c r="T727" s="602"/>
      <c r="U727" s="602"/>
      <c r="V727" s="602"/>
      <c r="W727" s="1233"/>
      <c r="X727" s="670"/>
      <c r="Y727" s="1320"/>
      <c r="Z727" s="1358"/>
      <c r="AA727" s="1215"/>
      <c r="AB727" s="1215"/>
      <c r="AC727" s="1215"/>
      <c r="AD727" s="1215"/>
      <c r="AE727" s="1294"/>
      <c r="AF727" s="391">
        <f>ROUND(G728*Q728,0)</f>
        <v>370</v>
      </c>
      <c r="AG727" s="268"/>
    </row>
    <row r="728" spans="1:33" ht="17.100000000000001" customHeight="1">
      <c r="A728" s="243">
        <v>63</v>
      </c>
      <c r="B728" s="351" t="s">
        <v>17129</v>
      </c>
      <c r="C728" s="870" t="s">
        <v>17130</v>
      </c>
      <c r="D728" s="604"/>
      <c r="E728" s="604"/>
      <c r="F728" s="1845"/>
      <c r="G728" s="1328">
        <v>529</v>
      </c>
      <c r="H728" s="605" t="s">
        <v>18</v>
      </c>
      <c r="I728" s="744"/>
      <c r="J728" s="604"/>
      <c r="K728" s="605"/>
      <c r="L728" s="1321"/>
      <c r="M728" s="605"/>
      <c r="N728" s="1837"/>
      <c r="O728" s="1834"/>
      <c r="P728" s="1250" t="s">
        <v>163</v>
      </c>
      <c r="Q728" s="1291">
        <v>0.7</v>
      </c>
      <c r="R728" s="1250"/>
      <c r="S728" s="1250"/>
      <c r="T728" s="605"/>
      <c r="U728" s="605"/>
      <c r="V728" s="605"/>
      <c r="W728" s="1234"/>
      <c r="X728" s="1225"/>
      <c r="Y728" s="1322"/>
      <c r="Z728" s="1233" t="s">
        <v>4700</v>
      </c>
      <c r="AA728" s="670" t="s">
        <v>163</v>
      </c>
      <c r="AB728" s="1293">
        <v>0.85</v>
      </c>
      <c r="AC728" s="1215"/>
      <c r="AD728" s="1215"/>
      <c r="AE728" s="1294"/>
      <c r="AF728" s="391">
        <f>ROUND(ROUND(G728*Q728,0)*AB728,0)</f>
        <v>315</v>
      </c>
      <c r="AG728" s="268"/>
    </row>
    <row r="729" spans="1:33" ht="17.100000000000001" customHeight="1">
      <c r="A729" s="243">
        <v>63</v>
      </c>
      <c r="B729" s="351" t="s">
        <v>17131</v>
      </c>
      <c r="C729" s="870" t="s">
        <v>17132</v>
      </c>
      <c r="D729" s="604"/>
      <c r="E729" s="604"/>
      <c r="F729" s="1845"/>
      <c r="G729" s="638"/>
      <c r="H729" s="638"/>
      <c r="I729" s="744"/>
      <c r="J729" s="604"/>
      <c r="K729" s="605"/>
      <c r="L729" s="1321"/>
      <c r="M729" s="1251"/>
      <c r="N729" s="1837"/>
      <c r="O729" s="1834"/>
      <c r="P729" s="1251"/>
      <c r="Q729" s="1334"/>
      <c r="R729" s="1251"/>
      <c r="S729" s="1251"/>
      <c r="T729" s="605"/>
      <c r="U729" s="605"/>
      <c r="V729" s="605"/>
      <c r="W729" s="1684" t="s">
        <v>4703</v>
      </c>
      <c r="X729" s="670" t="s">
        <v>163</v>
      </c>
      <c r="Y729" s="1305">
        <f>$Y$657</f>
        <v>0.7</v>
      </c>
      <c r="Z729" s="1360"/>
      <c r="AA729" s="1226"/>
      <c r="AB729" s="1226"/>
      <c r="AC729" s="1226"/>
      <c r="AD729" s="1226"/>
      <c r="AE729" s="1310"/>
      <c r="AF729" s="391">
        <f>ROUND(ROUND(G728*Q728,0)*Y729,0)</f>
        <v>259</v>
      </c>
      <c r="AG729" s="268"/>
    </row>
    <row r="730" spans="1:33" ht="17.100000000000001" customHeight="1">
      <c r="A730" s="243">
        <v>63</v>
      </c>
      <c r="B730" s="351" t="s">
        <v>17133</v>
      </c>
      <c r="C730" s="870" t="s">
        <v>17134</v>
      </c>
      <c r="D730" s="604"/>
      <c r="E730" s="604"/>
      <c r="F730" s="1845"/>
      <c r="G730" s="638"/>
      <c r="H730" s="638"/>
      <c r="I730" s="744"/>
      <c r="J730" s="604"/>
      <c r="K730" s="605"/>
      <c r="L730" s="1321"/>
      <c r="M730" s="1251"/>
      <c r="N730" s="1837"/>
      <c r="O730" s="1834"/>
      <c r="P730" s="1251"/>
      <c r="Q730" s="1334"/>
      <c r="R730" s="1251"/>
      <c r="S730" s="1251"/>
      <c r="T730" s="605"/>
      <c r="U730" s="605"/>
      <c r="V730" s="605"/>
      <c r="W730" s="1836"/>
      <c r="X730" s="1225"/>
      <c r="Y730" s="1306"/>
      <c r="Z730" s="1302" t="s">
        <v>11869</v>
      </c>
      <c r="AA730" s="1303" t="s">
        <v>30</v>
      </c>
      <c r="AB730" s="1304">
        <v>0.85</v>
      </c>
      <c r="AC730" s="1215"/>
      <c r="AD730" s="1215"/>
      <c r="AE730" s="1294"/>
      <c r="AF730" s="391">
        <f>ROUND(ROUND(ROUND(G728*Q728,0)*Y729,0)*AB730,0)</f>
        <v>220</v>
      </c>
      <c r="AG730" s="268"/>
    </row>
    <row r="731" spans="1:33" ht="17.100000000000001" customHeight="1">
      <c r="A731" s="243">
        <v>63</v>
      </c>
      <c r="B731" s="351" t="s">
        <v>17135</v>
      </c>
      <c r="C731" s="870" t="s">
        <v>17136</v>
      </c>
      <c r="D731" s="604"/>
      <c r="E731" s="604"/>
      <c r="F731" s="1845"/>
      <c r="G731" s="638"/>
      <c r="H731" s="638"/>
      <c r="I731" s="744"/>
      <c r="J731" s="604"/>
      <c r="K731" s="605"/>
      <c r="L731" s="1321"/>
      <c r="M731" s="1251"/>
      <c r="N731" s="1837"/>
      <c r="O731" s="1834"/>
      <c r="P731" s="1251"/>
      <c r="Q731" s="1334"/>
      <c r="R731" s="1251"/>
      <c r="S731" s="1251"/>
      <c r="T731" s="605"/>
      <c r="U731" s="605"/>
      <c r="V731" s="605"/>
      <c r="W731" s="1684" t="s">
        <v>4708</v>
      </c>
      <c r="X731" s="670" t="s">
        <v>30</v>
      </c>
      <c r="Y731" s="1305">
        <f>$Y$659</f>
        <v>0.85</v>
      </c>
      <c r="Z731" s="1359"/>
      <c r="AA731" s="1220"/>
      <c r="AB731" s="1220"/>
      <c r="AC731" s="1220"/>
      <c r="AD731" s="1220"/>
      <c r="AE731" s="1306"/>
      <c r="AF731" s="391">
        <f>ROUND(ROUND(G728*Q728,0)*Y731,0)</f>
        <v>315</v>
      </c>
      <c r="AG731" s="268"/>
    </row>
    <row r="732" spans="1:33" ht="17.100000000000001" customHeight="1">
      <c r="A732" s="243">
        <v>63</v>
      </c>
      <c r="B732" s="351" t="s">
        <v>17137</v>
      </c>
      <c r="C732" s="870" t="s">
        <v>17138</v>
      </c>
      <c r="D732" s="604"/>
      <c r="E732" s="604"/>
      <c r="F732" s="1845"/>
      <c r="G732" s="638"/>
      <c r="H732" s="638"/>
      <c r="I732" s="744"/>
      <c r="J732" s="604"/>
      <c r="K732" s="605"/>
      <c r="L732" s="1321"/>
      <c r="M732" s="1251"/>
      <c r="N732" s="1837"/>
      <c r="O732" s="1834"/>
      <c r="P732" s="1251"/>
      <c r="Q732" s="1334"/>
      <c r="R732" s="1251"/>
      <c r="S732" s="1251"/>
      <c r="T732" s="605"/>
      <c r="U732" s="605"/>
      <c r="V732" s="605"/>
      <c r="W732" s="1836"/>
      <c r="X732" s="1225"/>
      <c r="Y732" s="1306"/>
      <c r="Z732" s="1302" t="s">
        <v>11869</v>
      </c>
      <c r="AA732" s="1303" t="s">
        <v>30</v>
      </c>
      <c r="AB732" s="1304">
        <v>0.85</v>
      </c>
      <c r="AC732" s="1215"/>
      <c r="AD732" s="1215"/>
      <c r="AE732" s="1294"/>
      <c r="AF732" s="391">
        <f>ROUND(ROUND(ROUND(G728*Q728,0)*Y731,0)*AB732,0)</f>
        <v>268</v>
      </c>
      <c r="AG732" s="268"/>
    </row>
    <row r="733" spans="1:33" ht="17.100000000000001" customHeight="1">
      <c r="A733" s="243">
        <v>63</v>
      </c>
      <c r="B733" s="351" t="s">
        <v>17139</v>
      </c>
      <c r="C733" s="870" t="s">
        <v>17140</v>
      </c>
      <c r="D733" s="604"/>
      <c r="E733" s="604"/>
      <c r="F733" s="637"/>
      <c r="G733" s="638"/>
      <c r="H733" s="638"/>
      <c r="I733" s="744"/>
      <c r="J733" s="604"/>
      <c r="K733" s="605"/>
      <c r="L733" s="1321"/>
      <c r="M733" s="1251"/>
      <c r="N733" s="1837"/>
      <c r="O733" s="1834"/>
      <c r="P733" s="1251"/>
      <c r="Q733" s="1334"/>
      <c r="R733" s="1251"/>
      <c r="S733" s="1251"/>
      <c r="T733" s="605"/>
      <c r="U733" s="605"/>
      <c r="V733" s="605"/>
      <c r="W733" s="1233"/>
      <c r="X733" s="670"/>
      <c r="Y733" s="1320"/>
      <c r="Z733" s="1358"/>
      <c r="AA733" s="1215"/>
      <c r="AB733" s="1294"/>
      <c r="AC733" s="1533" t="s">
        <v>167</v>
      </c>
      <c r="AD733" s="1250">
        <v>5</v>
      </c>
      <c r="AE733" s="1308" t="s">
        <v>168</v>
      </c>
      <c r="AF733" s="391">
        <f>ROUND(ROUND(G728*Q728,0)-AD733,0)</f>
        <v>365</v>
      </c>
      <c r="AG733" s="268"/>
    </row>
    <row r="734" spans="1:33" ht="17.100000000000001" customHeight="1">
      <c r="A734" s="243">
        <v>63</v>
      </c>
      <c r="B734" s="351" t="s">
        <v>17141</v>
      </c>
      <c r="C734" s="870" t="s">
        <v>17142</v>
      </c>
      <c r="D734" s="604"/>
      <c r="E734" s="604"/>
      <c r="F734" s="637"/>
      <c r="G734" s="638"/>
      <c r="H734" s="638"/>
      <c r="I734" s="744"/>
      <c r="J734" s="604"/>
      <c r="K734" s="605"/>
      <c r="L734" s="1321"/>
      <c r="M734" s="1251"/>
      <c r="N734" s="1837"/>
      <c r="O734" s="1834"/>
      <c r="P734" s="1251"/>
      <c r="Q734" s="1334"/>
      <c r="R734" s="1251"/>
      <c r="S734" s="1251"/>
      <c r="T734" s="605"/>
      <c r="U734" s="605"/>
      <c r="V734" s="605"/>
      <c r="W734" s="1234"/>
      <c r="X734" s="1225"/>
      <c r="Y734" s="1322"/>
      <c r="Z734" s="1233" t="s">
        <v>11869</v>
      </c>
      <c r="AA734" s="670" t="s">
        <v>30</v>
      </c>
      <c r="AB734" s="1309">
        <v>0.85</v>
      </c>
      <c r="AC734" s="1834"/>
      <c r="AD734" s="1250"/>
      <c r="AE734" s="1308"/>
      <c r="AF734" s="391">
        <f>ROUND(ROUND(ROUND(G728*Q728,0)*AB734,0)-AD733,0)</f>
        <v>310</v>
      </c>
      <c r="AG734" s="268"/>
    </row>
    <row r="735" spans="1:33" ht="17.100000000000001" customHeight="1">
      <c r="A735" s="243">
        <v>63</v>
      </c>
      <c r="B735" s="351" t="s">
        <v>17143</v>
      </c>
      <c r="C735" s="870" t="s">
        <v>17144</v>
      </c>
      <c r="D735" s="604"/>
      <c r="E735" s="604"/>
      <c r="F735" s="637"/>
      <c r="G735" s="638"/>
      <c r="H735" s="638"/>
      <c r="I735" s="744"/>
      <c r="J735" s="604"/>
      <c r="K735" s="605"/>
      <c r="L735" s="1321"/>
      <c r="M735" s="1251"/>
      <c r="N735" s="1837"/>
      <c r="O735" s="1834"/>
      <c r="P735" s="1251"/>
      <c r="Q735" s="1334"/>
      <c r="R735" s="1251"/>
      <c r="S735" s="1251"/>
      <c r="T735" s="605"/>
      <c r="U735" s="605"/>
      <c r="V735" s="605"/>
      <c r="W735" s="1684" t="s">
        <v>4703</v>
      </c>
      <c r="X735" s="1250" t="s">
        <v>30</v>
      </c>
      <c r="Y735" s="1291">
        <v>0.7</v>
      </c>
      <c r="Z735" s="1360"/>
      <c r="AA735" s="1226"/>
      <c r="AB735" s="1310"/>
      <c r="AC735" s="1834"/>
      <c r="AD735" s="1242"/>
      <c r="AE735" s="1291"/>
      <c r="AF735" s="391">
        <f>ROUND(ROUND(ROUND(G728*Q728,0)*Y735,0)-AD733,0)</f>
        <v>254</v>
      </c>
      <c r="AG735" s="268"/>
    </row>
    <row r="736" spans="1:33" ht="17.100000000000001" customHeight="1">
      <c r="A736" s="243">
        <v>63</v>
      </c>
      <c r="B736" s="351" t="s">
        <v>17145</v>
      </c>
      <c r="C736" s="870" t="s">
        <v>17146</v>
      </c>
      <c r="D736" s="604"/>
      <c r="E736" s="604"/>
      <c r="F736" s="637"/>
      <c r="G736" s="638"/>
      <c r="H736" s="638"/>
      <c r="I736" s="744"/>
      <c r="J736" s="604"/>
      <c r="K736" s="605"/>
      <c r="L736" s="1321"/>
      <c r="M736" s="1251"/>
      <c r="N736" s="1837"/>
      <c r="O736" s="1834"/>
      <c r="P736" s="1251"/>
      <c r="Q736" s="1334"/>
      <c r="R736" s="1251"/>
      <c r="S736" s="1251"/>
      <c r="T736" s="605"/>
      <c r="U736" s="605"/>
      <c r="V736" s="605"/>
      <c r="W736" s="1836"/>
      <c r="X736" s="1225"/>
      <c r="Y736" s="1306"/>
      <c r="Z736" s="1302" t="s">
        <v>11869</v>
      </c>
      <c r="AA736" s="1303" t="s">
        <v>30</v>
      </c>
      <c r="AB736" s="1311">
        <v>0.85</v>
      </c>
      <c r="AC736" s="1834"/>
      <c r="AD736" s="1242"/>
      <c r="AE736" s="1291"/>
      <c r="AF736" s="391">
        <f>ROUND(ROUND(ROUND(ROUND(G728*Q728,0)*Y735,0)*AB736,0)-AD733,0)</f>
        <v>215</v>
      </c>
      <c r="AG736" s="268"/>
    </row>
    <row r="737" spans="1:33" ht="17.100000000000001" customHeight="1">
      <c r="A737" s="243">
        <v>63</v>
      </c>
      <c r="B737" s="351" t="s">
        <v>17147</v>
      </c>
      <c r="C737" s="870" t="s">
        <v>17148</v>
      </c>
      <c r="D737" s="604"/>
      <c r="E737" s="604"/>
      <c r="F737" s="637"/>
      <c r="G737" s="638"/>
      <c r="H737" s="638"/>
      <c r="I737" s="744"/>
      <c r="J737" s="604"/>
      <c r="K737" s="605"/>
      <c r="L737" s="1321"/>
      <c r="M737" s="1251"/>
      <c r="N737" s="1837"/>
      <c r="O737" s="1834"/>
      <c r="P737" s="1251"/>
      <c r="Q737" s="1334"/>
      <c r="R737" s="1251"/>
      <c r="S737" s="1251"/>
      <c r="T737" s="605"/>
      <c r="U737" s="605"/>
      <c r="V737" s="605"/>
      <c r="W737" s="1684" t="s">
        <v>4708</v>
      </c>
      <c r="X737" s="1250" t="s">
        <v>30</v>
      </c>
      <c r="Y737" s="1291">
        <v>0.85</v>
      </c>
      <c r="Z737" s="1359"/>
      <c r="AA737" s="1220"/>
      <c r="AB737" s="1306"/>
      <c r="AC737" s="1834"/>
      <c r="AD737" s="1242"/>
      <c r="AE737" s="1291"/>
      <c r="AF737" s="391">
        <f>ROUND(ROUND(ROUND(G728*Q728,0)*Y737,0)-AD733,0)</f>
        <v>310</v>
      </c>
      <c r="AG737" s="268"/>
    </row>
    <row r="738" spans="1:33" ht="17.100000000000001" customHeight="1">
      <c r="A738" s="243">
        <v>63</v>
      </c>
      <c r="B738" s="351" t="s">
        <v>17149</v>
      </c>
      <c r="C738" s="870" t="s">
        <v>17150</v>
      </c>
      <c r="D738" s="604"/>
      <c r="E738" s="604"/>
      <c r="F738" s="637"/>
      <c r="G738" s="638"/>
      <c r="H738" s="638"/>
      <c r="I738" s="744"/>
      <c r="J738" s="604"/>
      <c r="K738" s="605"/>
      <c r="L738" s="1321"/>
      <c r="M738" s="1251"/>
      <c r="N738" s="1837"/>
      <c r="O738" s="1252"/>
      <c r="P738" s="1251"/>
      <c r="Q738" s="1334"/>
      <c r="R738" s="1251"/>
      <c r="S738" s="1251"/>
      <c r="T738" s="605"/>
      <c r="U738" s="605"/>
      <c r="V738" s="605"/>
      <c r="W738" s="1836"/>
      <c r="X738" s="1225"/>
      <c r="Y738" s="1306"/>
      <c r="Z738" s="1302" t="s">
        <v>11869</v>
      </c>
      <c r="AA738" s="1303" t="s">
        <v>30</v>
      </c>
      <c r="AB738" s="1311">
        <v>0.85</v>
      </c>
      <c r="AC738" s="1835"/>
      <c r="AD738" s="1220"/>
      <c r="AE738" s="1306"/>
      <c r="AF738" s="391">
        <f>ROUND(ROUND(ROUND(ROUND(G728*Q728,0)*Y737,0)*AB738,0)-AD733,0)</f>
        <v>263</v>
      </c>
      <c r="AG738" s="268"/>
    </row>
    <row r="739" spans="1:33" ht="17.100000000000001" customHeight="1">
      <c r="A739" s="243">
        <v>63</v>
      </c>
      <c r="B739" s="351" t="s">
        <v>17151</v>
      </c>
      <c r="C739" s="870" t="s">
        <v>17152</v>
      </c>
      <c r="D739" s="604"/>
      <c r="E739" s="604"/>
      <c r="F739" s="1252"/>
      <c r="G739" s="1323"/>
      <c r="H739" s="1323"/>
      <c r="I739" s="607"/>
      <c r="J739" s="604"/>
      <c r="K739" s="748"/>
      <c r="L739" s="748"/>
      <c r="M739" s="605"/>
      <c r="N739" s="1837"/>
      <c r="O739" s="604"/>
      <c r="P739" s="605"/>
      <c r="Q739" s="607"/>
      <c r="R739" s="1749" t="s">
        <v>11301</v>
      </c>
      <c r="S739" s="1622" t="s">
        <v>235</v>
      </c>
      <c r="T739" s="602"/>
      <c r="U739" s="602"/>
      <c r="V739" s="1286"/>
      <c r="W739" s="1233"/>
      <c r="X739" s="670"/>
      <c r="Y739" s="1320"/>
      <c r="Z739" s="1358"/>
      <c r="AA739" s="1215"/>
      <c r="AB739" s="1215"/>
      <c r="AC739" s="1215"/>
      <c r="AD739" s="1215"/>
      <c r="AE739" s="1294"/>
      <c r="AF739" s="391">
        <f>ROUND(ROUND(G728*Q728,0)*U740,0)</f>
        <v>259</v>
      </c>
      <c r="AG739" s="268"/>
    </row>
    <row r="740" spans="1:33" ht="17.100000000000001" customHeight="1">
      <c r="A740" s="243">
        <v>63</v>
      </c>
      <c r="B740" s="351" t="s">
        <v>17153</v>
      </c>
      <c r="C740" s="870" t="s">
        <v>17154</v>
      </c>
      <c r="D740" s="604"/>
      <c r="E740" s="604"/>
      <c r="F740" s="1252"/>
      <c r="G740" s="638"/>
      <c r="H740" s="605"/>
      <c r="I740" s="607"/>
      <c r="J740" s="604"/>
      <c r="K740" s="748"/>
      <c r="L740" s="748"/>
      <c r="M740" s="605"/>
      <c r="N740" s="1837"/>
      <c r="O740" s="604"/>
      <c r="P740" s="605"/>
      <c r="Q740" s="607"/>
      <c r="R740" s="1837"/>
      <c r="S740" s="1834"/>
      <c r="T740" s="1250" t="s">
        <v>30</v>
      </c>
      <c r="U740" s="1242">
        <v>0.7</v>
      </c>
      <c r="V740" s="607"/>
      <c r="W740" s="1234"/>
      <c r="X740" s="1225"/>
      <c r="Y740" s="1322"/>
      <c r="Z740" s="1233" t="s">
        <v>11869</v>
      </c>
      <c r="AA740" s="670" t="s">
        <v>30</v>
      </c>
      <c r="AB740" s="1293">
        <v>0.85</v>
      </c>
      <c r="AC740" s="1215"/>
      <c r="AD740" s="1215"/>
      <c r="AE740" s="1294"/>
      <c r="AF740" s="391">
        <f>ROUND(ROUND(ROUND(G728*Q728,0)*U740,0)*AB740,0)</f>
        <v>220</v>
      </c>
      <c r="AG740" s="268"/>
    </row>
    <row r="741" spans="1:33" ht="17.100000000000001" customHeight="1">
      <c r="A741" s="243">
        <v>63</v>
      </c>
      <c r="B741" s="351" t="s">
        <v>17155</v>
      </c>
      <c r="C741" s="870" t="s">
        <v>17156</v>
      </c>
      <c r="D741" s="604"/>
      <c r="E741" s="604"/>
      <c r="F741" s="1131"/>
      <c r="G741" s="605"/>
      <c r="H741" s="605"/>
      <c r="I741" s="607"/>
      <c r="J741" s="646"/>
      <c r="K741" s="748"/>
      <c r="L741" s="748"/>
      <c r="M741" s="1250"/>
      <c r="N741" s="1837"/>
      <c r="O741" s="1345"/>
      <c r="P741" s="1250"/>
      <c r="Q741" s="1346"/>
      <c r="R741" s="1837"/>
      <c r="S741" s="1834"/>
      <c r="T741" s="1250"/>
      <c r="U741" s="1242"/>
      <c r="V741" s="1291"/>
      <c r="W741" s="1684" t="s">
        <v>4703</v>
      </c>
      <c r="X741" s="670" t="s">
        <v>30</v>
      </c>
      <c r="Y741" s="1305">
        <f>$Y$657</f>
        <v>0.7</v>
      </c>
      <c r="Z741" s="1360"/>
      <c r="AA741" s="1226"/>
      <c r="AB741" s="1226"/>
      <c r="AC741" s="1226"/>
      <c r="AD741" s="1226"/>
      <c r="AE741" s="1310"/>
      <c r="AF741" s="391">
        <f>ROUND(ROUND(ROUND(G728*Q728,0)*U740,0)*Y741,0)</f>
        <v>181</v>
      </c>
      <c r="AG741" s="268"/>
    </row>
    <row r="742" spans="1:33" ht="17.100000000000001" customHeight="1">
      <c r="A742" s="243">
        <v>63</v>
      </c>
      <c r="B742" s="351" t="s">
        <v>17157</v>
      </c>
      <c r="C742" s="870" t="s">
        <v>17158</v>
      </c>
      <c r="D742" s="604"/>
      <c r="E742" s="604"/>
      <c r="F742" s="1131"/>
      <c r="G742" s="605"/>
      <c r="H742" s="605"/>
      <c r="I742" s="607"/>
      <c r="J742" s="646"/>
      <c r="K742" s="748"/>
      <c r="L742" s="748"/>
      <c r="M742" s="1250"/>
      <c r="N742" s="1837"/>
      <c r="O742" s="1345"/>
      <c r="P742" s="1250"/>
      <c r="Q742" s="1346"/>
      <c r="R742" s="1837"/>
      <c r="S742" s="1834"/>
      <c r="T742" s="1250"/>
      <c r="U742" s="1242"/>
      <c r="V742" s="1291"/>
      <c r="W742" s="1836"/>
      <c r="X742" s="1225"/>
      <c r="Y742" s="1306"/>
      <c r="Z742" s="1302" t="s">
        <v>11869</v>
      </c>
      <c r="AA742" s="1303" t="s">
        <v>30</v>
      </c>
      <c r="AB742" s="1304">
        <v>0.85</v>
      </c>
      <c r="AC742" s="1215"/>
      <c r="AD742" s="1215"/>
      <c r="AE742" s="1294"/>
      <c r="AF742" s="391">
        <f>ROUND(ROUND(ROUND(ROUND(G728*Q728,0)*U740,0)*Y741,0)*AB742,0)</f>
        <v>154</v>
      </c>
      <c r="AG742" s="268"/>
    </row>
    <row r="743" spans="1:33" ht="17.100000000000001" customHeight="1">
      <c r="A743" s="243">
        <v>63</v>
      </c>
      <c r="B743" s="351" t="s">
        <v>17159</v>
      </c>
      <c r="C743" s="870" t="s">
        <v>17160</v>
      </c>
      <c r="D743" s="604"/>
      <c r="E743" s="604"/>
      <c r="F743" s="1131"/>
      <c r="G743" s="605"/>
      <c r="H743" s="605"/>
      <c r="I743" s="607"/>
      <c r="J743" s="646"/>
      <c r="K743" s="748"/>
      <c r="L743" s="748"/>
      <c r="M743" s="1250"/>
      <c r="N743" s="1837"/>
      <c r="O743" s="1345"/>
      <c r="P743" s="1250"/>
      <c r="Q743" s="1346"/>
      <c r="R743" s="1837"/>
      <c r="S743" s="1834"/>
      <c r="T743" s="1250"/>
      <c r="U743" s="1242"/>
      <c r="V743" s="1291"/>
      <c r="W743" s="1684" t="s">
        <v>4708</v>
      </c>
      <c r="X743" s="670" t="s">
        <v>30</v>
      </c>
      <c r="Y743" s="1305">
        <f>$Y$659</f>
        <v>0.85</v>
      </c>
      <c r="Z743" s="1359"/>
      <c r="AA743" s="1220"/>
      <c r="AB743" s="1220"/>
      <c r="AC743" s="1220"/>
      <c r="AD743" s="1220"/>
      <c r="AE743" s="1306"/>
      <c r="AF743" s="391">
        <f>ROUND(ROUND(ROUND(G728*Q728,0)*U740,0)*Y743,0)</f>
        <v>220</v>
      </c>
      <c r="AG743" s="268"/>
    </row>
    <row r="744" spans="1:33" ht="17.100000000000001" customHeight="1">
      <c r="A744" s="243">
        <v>63</v>
      </c>
      <c r="B744" s="351" t="s">
        <v>17161</v>
      </c>
      <c r="C744" s="870" t="s">
        <v>17162</v>
      </c>
      <c r="D744" s="604"/>
      <c r="E744" s="604"/>
      <c r="F744" s="1131"/>
      <c r="G744" s="605"/>
      <c r="H744" s="605"/>
      <c r="I744" s="607"/>
      <c r="J744" s="646"/>
      <c r="K744" s="748"/>
      <c r="L744" s="748"/>
      <c r="M744" s="1250"/>
      <c r="N744" s="1837"/>
      <c r="O744" s="1345"/>
      <c r="P744" s="1250"/>
      <c r="Q744" s="1346"/>
      <c r="R744" s="1837"/>
      <c r="S744" s="1834"/>
      <c r="T744" s="1250"/>
      <c r="U744" s="1242"/>
      <c r="V744" s="1291"/>
      <c r="W744" s="1836"/>
      <c r="X744" s="1225"/>
      <c r="Y744" s="1306"/>
      <c r="Z744" s="1302" t="s">
        <v>11869</v>
      </c>
      <c r="AA744" s="1303" t="s">
        <v>30</v>
      </c>
      <c r="AB744" s="1304">
        <v>0.85</v>
      </c>
      <c r="AC744" s="1215"/>
      <c r="AD744" s="1215"/>
      <c r="AE744" s="1294"/>
      <c r="AF744" s="391">
        <f>ROUND(ROUND(ROUND(ROUND(G728*Q728,0)*U740,0)*Y743,0)*AB744,0)</f>
        <v>187</v>
      </c>
      <c r="AG744" s="268"/>
    </row>
    <row r="745" spans="1:33" ht="17.100000000000001" customHeight="1">
      <c r="A745" s="243">
        <v>63</v>
      </c>
      <c r="B745" s="351" t="s">
        <v>17163</v>
      </c>
      <c r="C745" s="870" t="s">
        <v>17164</v>
      </c>
      <c r="D745" s="604"/>
      <c r="E745" s="604"/>
      <c r="F745" s="1131"/>
      <c r="G745" s="605"/>
      <c r="H745" s="605"/>
      <c r="I745" s="607"/>
      <c r="J745" s="646"/>
      <c r="K745" s="748"/>
      <c r="L745" s="748"/>
      <c r="M745" s="1250"/>
      <c r="N745" s="1344"/>
      <c r="O745" s="1345"/>
      <c r="P745" s="1250"/>
      <c r="Q745" s="1346"/>
      <c r="R745" s="1837"/>
      <c r="S745" s="1834"/>
      <c r="T745" s="1250"/>
      <c r="U745" s="1242"/>
      <c r="V745" s="1291"/>
      <c r="W745" s="1233"/>
      <c r="X745" s="670"/>
      <c r="Y745" s="1320"/>
      <c r="Z745" s="1358"/>
      <c r="AA745" s="1215"/>
      <c r="AB745" s="1294"/>
      <c r="AC745" s="1533" t="s">
        <v>167</v>
      </c>
      <c r="AD745" s="1250">
        <v>5</v>
      </c>
      <c r="AE745" s="1308" t="s">
        <v>168</v>
      </c>
      <c r="AF745" s="391">
        <f>ROUND(ROUND(ROUND(G728*Q728,0)*U740,0)-AD745,0)</f>
        <v>254</v>
      </c>
      <c r="AG745" s="268"/>
    </row>
    <row r="746" spans="1:33" ht="17.100000000000001" customHeight="1">
      <c r="A746" s="243">
        <v>63</v>
      </c>
      <c r="B746" s="351" t="s">
        <v>17165</v>
      </c>
      <c r="C746" s="870" t="s">
        <v>17166</v>
      </c>
      <c r="D746" s="604"/>
      <c r="E746" s="604"/>
      <c r="F746" s="1131"/>
      <c r="G746" s="605"/>
      <c r="H746" s="605"/>
      <c r="I746" s="607"/>
      <c r="J746" s="646"/>
      <c r="K746" s="748"/>
      <c r="L746" s="748"/>
      <c r="M746" s="1250"/>
      <c r="N746" s="1344"/>
      <c r="O746" s="1345"/>
      <c r="P746" s="1250"/>
      <c r="Q746" s="1346"/>
      <c r="R746" s="1837"/>
      <c r="S746" s="1834"/>
      <c r="T746" s="1250"/>
      <c r="U746" s="1242"/>
      <c r="V746" s="1291"/>
      <c r="W746" s="1234"/>
      <c r="X746" s="1225"/>
      <c r="Y746" s="1322"/>
      <c r="Z746" s="1233" t="s">
        <v>11869</v>
      </c>
      <c r="AA746" s="670" t="s">
        <v>30</v>
      </c>
      <c r="AB746" s="1309">
        <v>0.85</v>
      </c>
      <c r="AC746" s="1834"/>
      <c r="AD746" s="1250"/>
      <c r="AE746" s="1308"/>
      <c r="AF746" s="391">
        <f>ROUND(ROUND(ROUND(ROUND(G728*Q728,0)*U740,0)*AB746,0)-AD745,0)</f>
        <v>215</v>
      </c>
      <c r="AG746" s="268"/>
    </row>
    <row r="747" spans="1:33" ht="17.100000000000001" customHeight="1">
      <c r="A747" s="243">
        <v>63</v>
      </c>
      <c r="B747" s="351" t="s">
        <v>17167</v>
      </c>
      <c r="C747" s="870" t="s">
        <v>17168</v>
      </c>
      <c r="D747" s="604"/>
      <c r="E747" s="604"/>
      <c r="F747" s="1131"/>
      <c r="G747" s="605"/>
      <c r="H747" s="605"/>
      <c r="I747" s="607"/>
      <c r="J747" s="646"/>
      <c r="K747" s="748"/>
      <c r="L747" s="748"/>
      <c r="M747" s="1250"/>
      <c r="N747" s="1344"/>
      <c r="O747" s="1345"/>
      <c r="P747" s="1250"/>
      <c r="Q747" s="1346"/>
      <c r="R747" s="1837"/>
      <c r="S747" s="1246"/>
      <c r="T747" s="1250"/>
      <c r="U747" s="1242"/>
      <c r="V747" s="1291"/>
      <c r="W747" s="1684" t="s">
        <v>4703</v>
      </c>
      <c r="X747" s="1250" t="s">
        <v>30</v>
      </c>
      <c r="Y747" s="1291">
        <f>$Y$657</f>
        <v>0.7</v>
      </c>
      <c r="Z747" s="1360"/>
      <c r="AA747" s="1226"/>
      <c r="AB747" s="1310"/>
      <c r="AC747" s="1834"/>
      <c r="AD747" s="1242"/>
      <c r="AE747" s="1291"/>
      <c r="AF747" s="391">
        <f>ROUND(ROUND(ROUND(ROUND(G728*Q728,0)*U740,0)*Y747,0)-AD745,0)</f>
        <v>176</v>
      </c>
      <c r="AG747" s="268"/>
    </row>
    <row r="748" spans="1:33" ht="17.100000000000001" customHeight="1">
      <c r="A748" s="243">
        <v>63</v>
      </c>
      <c r="B748" s="351" t="s">
        <v>17169</v>
      </c>
      <c r="C748" s="870" t="s">
        <v>17170</v>
      </c>
      <c r="D748" s="604"/>
      <c r="E748" s="604"/>
      <c r="F748" s="1131"/>
      <c r="G748" s="605"/>
      <c r="H748" s="605"/>
      <c r="I748" s="607"/>
      <c r="J748" s="646"/>
      <c r="K748" s="748"/>
      <c r="L748" s="748"/>
      <c r="M748" s="1250"/>
      <c r="N748" s="1344"/>
      <c r="O748" s="1345"/>
      <c r="P748" s="1250"/>
      <c r="Q748" s="1346"/>
      <c r="R748" s="1238"/>
      <c r="S748" s="1246"/>
      <c r="T748" s="1250"/>
      <c r="U748" s="1242"/>
      <c r="V748" s="1291"/>
      <c r="W748" s="1836"/>
      <c r="X748" s="1225"/>
      <c r="Y748" s="1306"/>
      <c r="Z748" s="1302" t="s">
        <v>11869</v>
      </c>
      <c r="AA748" s="1303" t="s">
        <v>30</v>
      </c>
      <c r="AB748" s="1311">
        <v>0.85</v>
      </c>
      <c r="AC748" s="1834"/>
      <c r="AD748" s="1242"/>
      <c r="AE748" s="1291"/>
      <c r="AF748" s="391">
        <f>ROUND(ROUND(ROUND(ROUND(ROUND(G728*Q728,0)*U740,0)*Y747,0)*AB748,0)-AD745,0)</f>
        <v>149</v>
      </c>
      <c r="AG748" s="268"/>
    </row>
    <row r="749" spans="1:33" ht="17.100000000000001" customHeight="1">
      <c r="A749" s="243">
        <v>63</v>
      </c>
      <c r="B749" s="351" t="s">
        <v>17171</v>
      </c>
      <c r="C749" s="870" t="s">
        <v>17172</v>
      </c>
      <c r="D749" s="604"/>
      <c r="E749" s="604"/>
      <c r="F749" s="1131"/>
      <c r="G749" s="605"/>
      <c r="H749" s="605"/>
      <c r="I749" s="607"/>
      <c r="J749" s="646"/>
      <c r="K749" s="748"/>
      <c r="L749" s="748"/>
      <c r="M749" s="1250"/>
      <c r="N749" s="1344"/>
      <c r="O749" s="1345"/>
      <c r="P749" s="1250"/>
      <c r="Q749" s="1346"/>
      <c r="R749" s="1238"/>
      <c r="S749" s="1246"/>
      <c r="T749" s="1250"/>
      <c r="U749" s="1242"/>
      <c r="V749" s="1291"/>
      <c r="W749" s="1684" t="s">
        <v>4708</v>
      </c>
      <c r="X749" s="1250" t="s">
        <v>30</v>
      </c>
      <c r="Y749" s="1291">
        <f>$Y$659</f>
        <v>0.85</v>
      </c>
      <c r="Z749" s="1359"/>
      <c r="AA749" s="1220"/>
      <c r="AB749" s="1306"/>
      <c r="AC749" s="1834"/>
      <c r="AD749" s="1242"/>
      <c r="AE749" s="1291"/>
      <c r="AF749" s="391">
        <f>ROUND(ROUND(ROUND(ROUND(G728*Q728,0)*U740,0)*Y749,0)-AD745,0)</f>
        <v>215</v>
      </c>
      <c r="AG749" s="268"/>
    </row>
    <row r="750" spans="1:33" ht="17.100000000000001" customHeight="1">
      <c r="A750" s="243">
        <v>63</v>
      </c>
      <c r="B750" s="351" t="s">
        <v>17173</v>
      </c>
      <c r="C750" s="870" t="s">
        <v>17174</v>
      </c>
      <c r="D750" s="604"/>
      <c r="E750" s="604"/>
      <c r="F750" s="1131"/>
      <c r="G750" s="605"/>
      <c r="H750" s="605"/>
      <c r="I750" s="607"/>
      <c r="J750" s="646"/>
      <c r="K750" s="748"/>
      <c r="L750" s="748"/>
      <c r="M750" s="1250"/>
      <c r="N750" s="1344"/>
      <c r="O750" s="1345"/>
      <c r="P750" s="1250"/>
      <c r="Q750" s="1346"/>
      <c r="R750" s="1238"/>
      <c r="S750" s="1246"/>
      <c r="T750" s="1250"/>
      <c r="U750" s="1242"/>
      <c r="V750" s="1291"/>
      <c r="W750" s="1836"/>
      <c r="X750" s="1225"/>
      <c r="Y750" s="1306"/>
      <c r="Z750" s="1302" t="s">
        <v>11869</v>
      </c>
      <c r="AA750" s="1303" t="s">
        <v>30</v>
      </c>
      <c r="AB750" s="1311">
        <v>0.85</v>
      </c>
      <c r="AC750" s="1835"/>
      <c r="AD750" s="1220"/>
      <c r="AE750" s="1306"/>
      <c r="AF750" s="391">
        <f>ROUND(ROUND(ROUND(ROUND(ROUND(G728*Q728,0)*U740,0)*Y749,0)*AB750,0)-AD745,0)</f>
        <v>182</v>
      </c>
      <c r="AG750" s="268"/>
    </row>
    <row r="751" spans="1:33" ht="17.100000000000001" customHeight="1">
      <c r="A751" s="243">
        <v>63</v>
      </c>
      <c r="B751" s="351" t="s">
        <v>17175</v>
      </c>
      <c r="C751" s="870" t="s">
        <v>17176</v>
      </c>
      <c r="D751" s="604"/>
      <c r="E751" s="604"/>
      <c r="F751" s="1131"/>
      <c r="G751" s="605"/>
      <c r="H751" s="605"/>
      <c r="I751" s="607"/>
      <c r="J751" s="646"/>
      <c r="K751" s="748"/>
      <c r="L751" s="748"/>
      <c r="M751" s="1250"/>
      <c r="N751" s="1344"/>
      <c r="O751" s="1345"/>
      <c r="P751" s="1250"/>
      <c r="Q751" s="1346"/>
      <c r="R751" s="1238"/>
      <c r="S751" s="1622" t="s">
        <v>237</v>
      </c>
      <c r="T751" s="670"/>
      <c r="U751" s="1348"/>
      <c r="V751" s="1305"/>
      <c r="W751" s="1233"/>
      <c r="X751" s="670"/>
      <c r="Y751" s="1320"/>
      <c r="Z751" s="1358"/>
      <c r="AA751" s="1215"/>
      <c r="AB751" s="1215"/>
      <c r="AC751" s="1215"/>
      <c r="AD751" s="1215"/>
      <c r="AE751" s="1294"/>
      <c r="AF751" s="391">
        <f>ROUND(ROUND(G728*Q728,0)*U752,0)</f>
        <v>185</v>
      </c>
      <c r="AG751" s="268"/>
    </row>
    <row r="752" spans="1:33" ht="17.100000000000001" customHeight="1">
      <c r="A752" s="243">
        <v>63</v>
      </c>
      <c r="B752" s="351" t="s">
        <v>17177</v>
      </c>
      <c r="C752" s="870" t="s">
        <v>17178</v>
      </c>
      <c r="D752" s="604"/>
      <c r="E752" s="604"/>
      <c r="F752" s="1131"/>
      <c r="G752" s="605"/>
      <c r="H752" s="605"/>
      <c r="I752" s="607"/>
      <c r="J752" s="646"/>
      <c r="K752" s="748"/>
      <c r="L752" s="748"/>
      <c r="M752" s="1250"/>
      <c r="N752" s="1344"/>
      <c r="O752" s="1345"/>
      <c r="P752" s="1250"/>
      <c r="Q752" s="1346"/>
      <c r="R752" s="1238"/>
      <c r="S752" s="1834"/>
      <c r="T752" s="1250" t="s">
        <v>30</v>
      </c>
      <c r="U752" s="1242">
        <v>0.5</v>
      </c>
      <c r="V752" s="1291"/>
      <c r="W752" s="1234"/>
      <c r="X752" s="1225"/>
      <c r="Y752" s="1322"/>
      <c r="Z752" s="1233" t="s">
        <v>11869</v>
      </c>
      <c r="AA752" s="670" t="s">
        <v>30</v>
      </c>
      <c r="AB752" s="1293">
        <v>0.85</v>
      </c>
      <c r="AC752" s="1215"/>
      <c r="AD752" s="1215"/>
      <c r="AE752" s="1294"/>
      <c r="AF752" s="391">
        <f>ROUND(ROUND(ROUND(G728*Q728,0)*U752,0)*AB752,0)</f>
        <v>157</v>
      </c>
      <c r="AG752" s="268"/>
    </row>
    <row r="753" spans="1:33" ht="17.100000000000001" customHeight="1">
      <c r="A753" s="243">
        <v>63</v>
      </c>
      <c r="B753" s="351" t="s">
        <v>17179</v>
      </c>
      <c r="C753" s="870" t="s">
        <v>17180</v>
      </c>
      <c r="D753" s="604"/>
      <c r="E753" s="604"/>
      <c r="F753" s="1131"/>
      <c r="G753" s="605"/>
      <c r="H753" s="605"/>
      <c r="I753" s="607"/>
      <c r="J753" s="646"/>
      <c r="K753" s="748"/>
      <c r="L753" s="748"/>
      <c r="M753" s="1250"/>
      <c r="N753" s="1344"/>
      <c r="O753" s="1345"/>
      <c r="P753" s="1250"/>
      <c r="Q753" s="1346"/>
      <c r="R753" s="1238"/>
      <c r="S753" s="1834"/>
      <c r="T753" s="1250"/>
      <c r="U753" s="1242"/>
      <c r="V753" s="1291"/>
      <c r="W753" s="1684" t="s">
        <v>4703</v>
      </c>
      <c r="X753" s="670" t="s">
        <v>30</v>
      </c>
      <c r="Y753" s="1305">
        <f>$Y$657</f>
        <v>0.7</v>
      </c>
      <c r="Z753" s="1360"/>
      <c r="AA753" s="1226"/>
      <c r="AB753" s="1226"/>
      <c r="AC753" s="1226"/>
      <c r="AD753" s="1226"/>
      <c r="AE753" s="1310"/>
      <c r="AF753" s="391">
        <f>ROUND(ROUND(ROUND(G728*Q728,0)*U752,0)*Y753,0)</f>
        <v>130</v>
      </c>
      <c r="AG753" s="268"/>
    </row>
    <row r="754" spans="1:33" ht="17.100000000000001" customHeight="1">
      <c r="A754" s="243">
        <v>63</v>
      </c>
      <c r="B754" s="351" t="s">
        <v>17181</v>
      </c>
      <c r="C754" s="870" t="s">
        <v>17182</v>
      </c>
      <c r="D754" s="604"/>
      <c r="E754" s="604"/>
      <c r="F754" s="1131"/>
      <c r="G754" s="605"/>
      <c r="H754" s="605"/>
      <c r="I754" s="607"/>
      <c r="J754" s="646"/>
      <c r="K754" s="748"/>
      <c r="L754" s="748"/>
      <c r="M754" s="1250"/>
      <c r="N754" s="1344"/>
      <c r="O754" s="1345"/>
      <c r="P754" s="1250"/>
      <c r="Q754" s="1346"/>
      <c r="R754" s="1238"/>
      <c r="S754" s="1834"/>
      <c r="T754" s="1250"/>
      <c r="U754" s="1242"/>
      <c r="V754" s="1291"/>
      <c r="W754" s="1836"/>
      <c r="X754" s="1225"/>
      <c r="Y754" s="1306"/>
      <c r="Z754" s="1302" t="s">
        <v>11869</v>
      </c>
      <c r="AA754" s="1303" t="s">
        <v>30</v>
      </c>
      <c r="AB754" s="1304">
        <v>0.85</v>
      </c>
      <c r="AC754" s="1215"/>
      <c r="AD754" s="1215"/>
      <c r="AE754" s="1294"/>
      <c r="AF754" s="391">
        <f>ROUND(ROUND(ROUND(ROUND(G728*Q728,0)*U752,0)*Y753,0)*AB754,0)</f>
        <v>111</v>
      </c>
      <c r="AG754" s="268"/>
    </row>
    <row r="755" spans="1:33" ht="17.100000000000001" customHeight="1">
      <c r="A755" s="243">
        <v>63</v>
      </c>
      <c r="B755" s="351" t="s">
        <v>17183</v>
      </c>
      <c r="C755" s="870" t="s">
        <v>17184</v>
      </c>
      <c r="D755" s="604"/>
      <c r="E755" s="604"/>
      <c r="F755" s="1131"/>
      <c r="G755" s="605"/>
      <c r="H755" s="605"/>
      <c r="I755" s="607"/>
      <c r="J755" s="646"/>
      <c r="K755" s="748"/>
      <c r="L755" s="748"/>
      <c r="M755" s="1250"/>
      <c r="N755" s="1344"/>
      <c r="O755" s="1345"/>
      <c r="P755" s="1250"/>
      <c r="Q755" s="1346"/>
      <c r="R755" s="1238"/>
      <c r="S755" s="1834"/>
      <c r="T755" s="1250"/>
      <c r="U755" s="1242"/>
      <c r="V755" s="1291"/>
      <c r="W755" s="1684" t="s">
        <v>4708</v>
      </c>
      <c r="X755" s="670" t="s">
        <v>30</v>
      </c>
      <c r="Y755" s="1305">
        <f>$Y$659</f>
        <v>0.85</v>
      </c>
      <c r="Z755" s="1359"/>
      <c r="AA755" s="1220"/>
      <c r="AB755" s="1220"/>
      <c r="AC755" s="1220"/>
      <c r="AD755" s="1220"/>
      <c r="AE755" s="1306"/>
      <c r="AF755" s="391">
        <f>ROUND(ROUND(ROUND(G728*Q728,0)*U752,0)*Y755,0)</f>
        <v>157</v>
      </c>
      <c r="AG755" s="268"/>
    </row>
    <row r="756" spans="1:33" ht="17.100000000000001" customHeight="1">
      <c r="A756" s="243">
        <v>63</v>
      </c>
      <c r="B756" s="351" t="s">
        <v>17185</v>
      </c>
      <c r="C756" s="870" t="s">
        <v>17186</v>
      </c>
      <c r="D756" s="604"/>
      <c r="E756" s="604"/>
      <c r="F756" s="1131"/>
      <c r="G756" s="605"/>
      <c r="H756" s="605"/>
      <c r="I756" s="607"/>
      <c r="J756" s="646"/>
      <c r="K756" s="748"/>
      <c r="L756" s="748"/>
      <c r="M756" s="1250"/>
      <c r="N756" s="1344"/>
      <c r="O756" s="1345"/>
      <c r="P756" s="1250"/>
      <c r="Q756" s="1346"/>
      <c r="R756" s="1238"/>
      <c r="S756" s="1834"/>
      <c r="T756" s="1250"/>
      <c r="U756" s="1242"/>
      <c r="V756" s="1291"/>
      <c r="W756" s="1836"/>
      <c r="X756" s="1225"/>
      <c r="Y756" s="1306"/>
      <c r="Z756" s="1302" t="s">
        <v>11869</v>
      </c>
      <c r="AA756" s="1303" t="s">
        <v>30</v>
      </c>
      <c r="AB756" s="1304">
        <v>0.85</v>
      </c>
      <c r="AC756" s="1215"/>
      <c r="AD756" s="1215"/>
      <c r="AE756" s="1294"/>
      <c r="AF756" s="391">
        <f>ROUND(ROUND(ROUND(ROUND(G728*Q728,0)*U752,0)*Y755,0)*AB756,0)</f>
        <v>133</v>
      </c>
      <c r="AG756" s="268"/>
    </row>
    <row r="757" spans="1:33" ht="17.100000000000001" customHeight="1">
      <c r="A757" s="243">
        <v>63</v>
      </c>
      <c r="B757" s="351" t="s">
        <v>17187</v>
      </c>
      <c r="C757" s="870" t="s">
        <v>17188</v>
      </c>
      <c r="D757" s="604"/>
      <c r="E757" s="604"/>
      <c r="F757" s="1131"/>
      <c r="G757" s="605"/>
      <c r="H757" s="605"/>
      <c r="I757" s="607"/>
      <c r="J757" s="646"/>
      <c r="K757" s="748"/>
      <c r="L757" s="748"/>
      <c r="M757" s="1250"/>
      <c r="N757" s="1344"/>
      <c r="O757" s="1345"/>
      <c r="P757" s="1250"/>
      <c r="Q757" s="1346"/>
      <c r="R757" s="1238"/>
      <c r="S757" s="1834"/>
      <c r="T757" s="1250"/>
      <c r="U757" s="1242"/>
      <c r="V757" s="1291"/>
      <c r="W757" s="1233"/>
      <c r="X757" s="670"/>
      <c r="Y757" s="1320"/>
      <c r="Z757" s="1358"/>
      <c r="AA757" s="1215"/>
      <c r="AB757" s="1294"/>
      <c r="AC757" s="1533" t="s">
        <v>167</v>
      </c>
      <c r="AD757" s="1250">
        <v>5</v>
      </c>
      <c r="AE757" s="1308" t="s">
        <v>168</v>
      </c>
      <c r="AF757" s="391">
        <f>ROUND(ROUND(ROUND(G728*Q728,0)*U752,0)-AD757,0)</f>
        <v>180</v>
      </c>
      <c r="AG757" s="268"/>
    </row>
    <row r="758" spans="1:33" ht="17.100000000000001" customHeight="1">
      <c r="A758" s="243">
        <v>63</v>
      </c>
      <c r="B758" s="351" t="s">
        <v>17189</v>
      </c>
      <c r="C758" s="870" t="s">
        <v>17190</v>
      </c>
      <c r="D758" s="604"/>
      <c r="E758" s="604"/>
      <c r="F758" s="1131"/>
      <c r="G758" s="605"/>
      <c r="H758" s="605"/>
      <c r="I758" s="607"/>
      <c r="J758" s="646"/>
      <c r="K758" s="748"/>
      <c r="L758" s="748"/>
      <c r="M758" s="1250"/>
      <c r="N758" s="1344"/>
      <c r="O758" s="1345"/>
      <c r="P758" s="1250"/>
      <c r="Q758" s="1346"/>
      <c r="R758" s="1238"/>
      <c r="S758" s="1834"/>
      <c r="T758" s="1250"/>
      <c r="U758" s="1242"/>
      <c r="V758" s="1242"/>
      <c r="W758" s="1234"/>
      <c r="X758" s="1225"/>
      <c r="Y758" s="1322"/>
      <c r="Z758" s="1233" t="s">
        <v>11869</v>
      </c>
      <c r="AA758" s="670" t="s">
        <v>30</v>
      </c>
      <c r="AB758" s="1309">
        <v>0.85</v>
      </c>
      <c r="AC758" s="1834"/>
      <c r="AD758" s="1250"/>
      <c r="AE758" s="1308"/>
      <c r="AF758" s="391">
        <f>ROUND(ROUND(ROUND(ROUND(G728*Q728,0)*U752,0)*AB758,0)-AD757,0)</f>
        <v>152</v>
      </c>
      <c r="AG758" s="268"/>
    </row>
    <row r="759" spans="1:33" ht="17.100000000000001" customHeight="1">
      <c r="A759" s="243">
        <v>63</v>
      </c>
      <c r="B759" s="351" t="s">
        <v>17191</v>
      </c>
      <c r="C759" s="870" t="s">
        <v>17192</v>
      </c>
      <c r="D759" s="604"/>
      <c r="E759" s="604"/>
      <c r="F759" s="1131"/>
      <c r="G759" s="605"/>
      <c r="H759" s="605"/>
      <c r="I759" s="607"/>
      <c r="J759" s="646"/>
      <c r="K759" s="748"/>
      <c r="L759" s="748"/>
      <c r="M759" s="1250"/>
      <c r="N759" s="1344"/>
      <c r="O759" s="1345"/>
      <c r="P759" s="1250"/>
      <c r="Q759" s="1346"/>
      <c r="R759" s="1238"/>
      <c r="S759" s="1246"/>
      <c r="T759" s="1250"/>
      <c r="U759" s="1242"/>
      <c r="V759" s="1242"/>
      <c r="W759" s="1684" t="s">
        <v>4703</v>
      </c>
      <c r="X759" s="1250" t="s">
        <v>30</v>
      </c>
      <c r="Y759" s="1291">
        <f>$Y$657</f>
        <v>0.7</v>
      </c>
      <c r="Z759" s="1360"/>
      <c r="AA759" s="1226"/>
      <c r="AB759" s="1310"/>
      <c r="AC759" s="1834"/>
      <c r="AD759" s="1242"/>
      <c r="AE759" s="1291"/>
      <c r="AF759" s="391">
        <f>ROUND(ROUND(ROUND(ROUND(G728*Q728,0)*U752,0)*Y759,0)-AD757,0)</f>
        <v>125</v>
      </c>
      <c r="AG759" s="268"/>
    </row>
    <row r="760" spans="1:33" ht="17.100000000000001" customHeight="1">
      <c r="A760" s="243">
        <v>63</v>
      </c>
      <c r="B760" s="351" t="s">
        <v>17193</v>
      </c>
      <c r="C760" s="870" t="s">
        <v>17194</v>
      </c>
      <c r="D760" s="604"/>
      <c r="E760" s="604"/>
      <c r="F760" s="1131"/>
      <c r="G760" s="605"/>
      <c r="H760" s="605"/>
      <c r="I760" s="607"/>
      <c r="J760" s="646"/>
      <c r="K760" s="748"/>
      <c r="L760" s="748"/>
      <c r="M760" s="1250"/>
      <c r="N760" s="1344"/>
      <c r="O760" s="1345"/>
      <c r="P760" s="1250"/>
      <c r="Q760" s="1346"/>
      <c r="R760" s="1238"/>
      <c r="S760" s="1246"/>
      <c r="T760" s="1250"/>
      <c r="U760" s="1242"/>
      <c r="V760" s="1242"/>
      <c r="W760" s="1836"/>
      <c r="X760" s="1225"/>
      <c r="Y760" s="1306"/>
      <c r="Z760" s="1302" t="s">
        <v>11869</v>
      </c>
      <c r="AA760" s="1303" t="s">
        <v>30</v>
      </c>
      <c r="AB760" s="1311">
        <v>0.85</v>
      </c>
      <c r="AC760" s="1834"/>
      <c r="AD760" s="1242"/>
      <c r="AE760" s="1291"/>
      <c r="AF760" s="391">
        <f>ROUND(ROUND(ROUND(ROUND(ROUND(G728*Q728,0)*U752,0)*Y759,0)*AB760,0)-AD757,0)</f>
        <v>106</v>
      </c>
      <c r="AG760" s="268"/>
    </row>
    <row r="761" spans="1:33" ht="17.100000000000001" customHeight="1">
      <c r="A761" s="243">
        <v>63</v>
      </c>
      <c r="B761" s="351" t="s">
        <v>17195</v>
      </c>
      <c r="C761" s="870" t="s">
        <v>17196</v>
      </c>
      <c r="D761" s="604"/>
      <c r="E761" s="604"/>
      <c r="F761" s="1131"/>
      <c r="G761" s="605"/>
      <c r="H761" s="605"/>
      <c r="I761" s="607"/>
      <c r="J761" s="646"/>
      <c r="K761" s="748"/>
      <c r="L761" s="748"/>
      <c r="M761" s="1250"/>
      <c r="N761" s="1344"/>
      <c r="O761" s="1345"/>
      <c r="P761" s="1250"/>
      <c r="Q761" s="1346"/>
      <c r="R761" s="1238"/>
      <c r="S761" s="1246"/>
      <c r="T761" s="1250"/>
      <c r="U761" s="1242"/>
      <c r="V761" s="1291"/>
      <c r="W761" s="1684" t="s">
        <v>4708</v>
      </c>
      <c r="X761" s="1250" t="s">
        <v>30</v>
      </c>
      <c r="Y761" s="1291">
        <f>$Y$659</f>
        <v>0.85</v>
      </c>
      <c r="Z761" s="1359"/>
      <c r="AA761" s="1220"/>
      <c r="AB761" s="1306"/>
      <c r="AC761" s="1834"/>
      <c r="AD761" s="1242"/>
      <c r="AE761" s="1291"/>
      <c r="AF761" s="391">
        <f>ROUND(ROUND(ROUND(ROUND(G728*Q728,0)*U752,0)*Y761,0)-AD757,0)</f>
        <v>152</v>
      </c>
      <c r="AG761" s="268"/>
    </row>
    <row r="762" spans="1:33" ht="17.100000000000001" customHeight="1">
      <c r="A762" s="243">
        <v>63</v>
      </c>
      <c r="B762" s="351" t="s">
        <v>17197</v>
      </c>
      <c r="C762" s="870" t="s">
        <v>17198</v>
      </c>
      <c r="D762" s="604"/>
      <c r="E762" s="604"/>
      <c r="F762" s="1131"/>
      <c r="G762" s="605"/>
      <c r="H762" s="605"/>
      <c r="I762" s="607"/>
      <c r="J762" s="646"/>
      <c r="K762" s="748"/>
      <c r="L762" s="748"/>
      <c r="M762" s="1250"/>
      <c r="N762" s="1344"/>
      <c r="O762" s="1345"/>
      <c r="P762" s="1250"/>
      <c r="Q762" s="1346"/>
      <c r="R762" s="1258"/>
      <c r="S762" s="1240"/>
      <c r="T762" s="1225"/>
      <c r="U762" s="1220"/>
      <c r="V762" s="1306"/>
      <c r="W762" s="1836"/>
      <c r="X762" s="1225"/>
      <c r="Y762" s="1306"/>
      <c r="Z762" s="1302" t="s">
        <v>11869</v>
      </c>
      <c r="AA762" s="1303" t="s">
        <v>30</v>
      </c>
      <c r="AB762" s="1311">
        <v>0.85</v>
      </c>
      <c r="AC762" s="1835"/>
      <c r="AD762" s="1220"/>
      <c r="AE762" s="1306"/>
      <c r="AF762" s="391">
        <f>ROUND(ROUND(ROUND(ROUND(ROUND(G728*Q728,0)*U752,0)*Y761,0)*AB762,0)-AD757,0)</f>
        <v>128</v>
      </c>
      <c r="AG762" s="268"/>
    </row>
    <row r="763" spans="1:33" ht="17.100000000000001" customHeight="1">
      <c r="A763" s="243">
        <v>63</v>
      </c>
      <c r="B763" s="351" t="s">
        <v>17199</v>
      </c>
      <c r="C763" s="870" t="s">
        <v>17200</v>
      </c>
      <c r="D763" s="604"/>
      <c r="E763" s="604"/>
      <c r="F763" s="604"/>
      <c r="G763" s="605"/>
      <c r="H763" s="605"/>
      <c r="I763" s="607"/>
      <c r="J763" s="1593" t="s">
        <v>11892</v>
      </c>
      <c r="K763" s="641"/>
      <c r="L763" s="641"/>
      <c r="M763" s="602"/>
      <c r="N763" s="1102"/>
      <c r="O763" s="604"/>
      <c r="P763" s="605"/>
      <c r="Q763" s="607"/>
      <c r="R763" s="670"/>
      <c r="S763" s="670"/>
      <c r="T763" s="602"/>
      <c r="U763" s="602"/>
      <c r="V763" s="602"/>
      <c r="W763" s="1233"/>
      <c r="X763" s="670"/>
      <c r="Y763" s="1320"/>
      <c r="Z763" s="1358"/>
      <c r="AA763" s="1215"/>
      <c r="AB763" s="1215"/>
      <c r="AC763" s="1215"/>
      <c r="AD763" s="1215"/>
      <c r="AE763" s="1294"/>
      <c r="AF763" s="391">
        <f>ROUND(ROUND(G728+K764,0)*Q728,0)</f>
        <v>376</v>
      </c>
      <c r="AG763" s="268"/>
    </row>
    <row r="764" spans="1:33" ht="17.100000000000001" customHeight="1">
      <c r="A764" s="243">
        <v>63</v>
      </c>
      <c r="B764" s="351" t="s">
        <v>17201</v>
      </c>
      <c r="C764" s="870" t="s">
        <v>17202</v>
      </c>
      <c r="D764" s="604"/>
      <c r="E764" s="604"/>
      <c r="F764" s="604"/>
      <c r="G764" s="605"/>
      <c r="H764" s="605"/>
      <c r="I764" s="607"/>
      <c r="J764" s="1834"/>
      <c r="K764" s="1250">
        <v>8</v>
      </c>
      <c r="L764" s="638" t="s">
        <v>16</v>
      </c>
      <c r="M764" s="605"/>
      <c r="N764" s="1102"/>
      <c r="O764" s="604"/>
      <c r="P764" s="605"/>
      <c r="Q764" s="607"/>
      <c r="R764" s="1250"/>
      <c r="S764" s="1250"/>
      <c r="T764" s="605"/>
      <c r="U764" s="605"/>
      <c r="V764" s="605"/>
      <c r="W764" s="1234"/>
      <c r="X764" s="1225"/>
      <c r="Y764" s="1322"/>
      <c r="Z764" s="1233" t="s">
        <v>11869</v>
      </c>
      <c r="AA764" s="670" t="s">
        <v>30</v>
      </c>
      <c r="AB764" s="1293">
        <v>0.85</v>
      </c>
      <c r="AC764" s="1215"/>
      <c r="AD764" s="1215"/>
      <c r="AE764" s="1294"/>
      <c r="AF764" s="391">
        <f>ROUND(ROUND(ROUND(G728+K764,0)*Q728,0)*AB764,0)</f>
        <v>320</v>
      </c>
      <c r="AG764" s="268"/>
    </row>
    <row r="765" spans="1:33" ht="17.100000000000001" customHeight="1">
      <c r="A765" s="243">
        <v>63</v>
      </c>
      <c r="B765" s="351" t="s">
        <v>17203</v>
      </c>
      <c r="C765" s="870" t="s">
        <v>17204</v>
      </c>
      <c r="D765" s="604"/>
      <c r="E765" s="604"/>
      <c r="F765" s="604"/>
      <c r="G765" s="605"/>
      <c r="H765" s="605"/>
      <c r="I765" s="607"/>
      <c r="J765" s="1834"/>
      <c r="K765" s="748"/>
      <c r="L765" s="1250"/>
      <c r="M765" s="1316"/>
      <c r="N765" s="1314"/>
      <c r="O765" s="1315"/>
      <c r="P765" s="1316"/>
      <c r="Q765" s="1317"/>
      <c r="R765" s="1251"/>
      <c r="S765" s="1251"/>
      <c r="T765" s="605"/>
      <c r="U765" s="605"/>
      <c r="V765" s="605"/>
      <c r="W765" s="1684" t="s">
        <v>4703</v>
      </c>
      <c r="X765" s="670" t="s">
        <v>30</v>
      </c>
      <c r="Y765" s="1305">
        <f>$Y$657</f>
        <v>0.7</v>
      </c>
      <c r="Z765" s="1360"/>
      <c r="AA765" s="1226"/>
      <c r="AB765" s="1226"/>
      <c r="AC765" s="1226"/>
      <c r="AD765" s="1226"/>
      <c r="AE765" s="1310"/>
      <c r="AF765" s="391">
        <f>ROUND(ROUND(ROUND(G728+K764,0)*Q728,0)*Y765,0)</f>
        <v>263</v>
      </c>
      <c r="AG765" s="268"/>
    </row>
    <row r="766" spans="1:33" ht="17.100000000000001" customHeight="1">
      <c r="A766" s="243">
        <v>63</v>
      </c>
      <c r="B766" s="351" t="s">
        <v>17205</v>
      </c>
      <c r="C766" s="870" t="s">
        <v>17206</v>
      </c>
      <c r="D766" s="604"/>
      <c r="E766" s="604"/>
      <c r="F766" s="604"/>
      <c r="G766" s="605"/>
      <c r="H766" s="605"/>
      <c r="I766" s="607"/>
      <c r="J766" s="1834"/>
      <c r="K766" s="748"/>
      <c r="L766" s="1250"/>
      <c r="M766" s="1316"/>
      <c r="N766" s="1314"/>
      <c r="O766" s="1315"/>
      <c r="P766" s="1316"/>
      <c r="Q766" s="1317"/>
      <c r="R766" s="1251"/>
      <c r="S766" s="1251"/>
      <c r="T766" s="605"/>
      <c r="U766" s="605"/>
      <c r="V766" s="605"/>
      <c r="W766" s="1836"/>
      <c r="X766" s="1225"/>
      <c r="Y766" s="1306"/>
      <c r="Z766" s="1302" t="s">
        <v>11869</v>
      </c>
      <c r="AA766" s="1303" t="s">
        <v>30</v>
      </c>
      <c r="AB766" s="1304">
        <v>0.85</v>
      </c>
      <c r="AC766" s="1215"/>
      <c r="AD766" s="1215"/>
      <c r="AE766" s="1294"/>
      <c r="AF766" s="391">
        <f>ROUND(ROUND(ROUND(ROUND(G728+K764,0)*Q728,0)*Y765,0)*AB766,0)</f>
        <v>224</v>
      </c>
      <c r="AG766" s="268"/>
    </row>
    <row r="767" spans="1:33" ht="17.100000000000001" customHeight="1">
      <c r="A767" s="243">
        <v>63</v>
      </c>
      <c r="B767" s="351" t="s">
        <v>17207</v>
      </c>
      <c r="C767" s="870" t="s">
        <v>17208</v>
      </c>
      <c r="D767" s="604"/>
      <c r="E767" s="604"/>
      <c r="F767" s="604"/>
      <c r="G767" s="605"/>
      <c r="H767" s="605"/>
      <c r="I767" s="607"/>
      <c r="J767" s="1834"/>
      <c r="K767" s="748"/>
      <c r="L767" s="1250"/>
      <c r="M767" s="1316"/>
      <c r="N767" s="1314"/>
      <c r="O767" s="1315"/>
      <c r="P767" s="1316"/>
      <c r="Q767" s="1317"/>
      <c r="R767" s="1251"/>
      <c r="S767" s="1251"/>
      <c r="T767" s="605"/>
      <c r="U767" s="605"/>
      <c r="V767" s="605"/>
      <c r="W767" s="1684" t="s">
        <v>4708</v>
      </c>
      <c r="X767" s="670" t="s">
        <v>30</v>
      </c>
      <c r="Y767" s="1305">
        <f>$Y$659</f>
        <v>0.85</v>
      </c>
      <c r="Z767" s="1359"/>
      <c r="AA767" s="1220"/>
      <c r="AB767" s="1220"/>
      <c r="AC767" s="1220"/>
      <c r="AD767" s="1220"/>
      <c r="AE767" s="1306"/>
      <c r="AF767" s="391">
        <f>ROUND(ROUND(ROUND(G728+K764,0)*Q728,0)*Y767,0)</f>
        <v>320</v>
      </c>
      <c r="AG767" s="268"/>
    </row>
    <row r="768" spans="1:33" ht="17.100000000000001" customHeight="1">
      <c r="A768" s="243">
        <v>63</v>
      </c>
      <c r="B768" s="351" t="s">
        <v>17209</v>
      </c>
      <c r="C768" s="870" t="s">
        <v>17210</v>
      </c>
      <c r="D768" s="604"/>
      <c r="E768" s="604"/>
      <c r="F768" s="604"/>
      <c r="G768" s="605"/>
      <c r="H768" s="605"/>
      <c r="I768" s="607"/>
      <c r="J768" s="1834"/>
      <c r="K768" s="748"/>
      <c r="L768" s="1250"/>
      <c r="M768" s="1316"/>
      <c r="N768" s="1314"/>
      <c r="O768" s="1315"/>
      <c r="P768" s="1316"/>
      <c r="Q768" s="1317"/>
      <c r="R768" s="1251"/>
      <c r="S768" s="1251"/>
      <c r="T768" s="605"/>
      <c r="U768" s="605"/>
      <c r="V768" s="605"/>
      <c r="W768" s="1836"/>
      <c r="X768" s="1225"/>
      <c r="Y768" s="1306"/>
      <c r="Z768" s="1302" t="s">
        <v>11869</v>
      </c>
      <c r="AA768" s="1303" t="s">
        <v>30</v>
      </c>
      <c r="AB768" s="1304">
        <v>0.85</v>
      </c>
      <c r="AC768" s="1215"/>
      <c r="AD768" s="1215"/>
      <c r="AE768" s="1294"/>
      <c r="AF768" s="391">
        <f>ROUND(ROUND(ROUND(ROUND(G728+K764,0)*Q728,0)*Y767,0)*AB768,0)</f>
        <v>272</v>
      </c>
      <c r="AG768" s="268"/>
    </row>
    <row r="769" spans="1:33" ht="17.100000000000001" customHeight="1">
      <c r="A769" s="243">
        <v>63</v>
      </c>
      <c r="B769" s="351" t="s">
        <v>17211</v>
      </c>
      <c r="C769" s="870" t="s">
        <v>17212</v>
      </c>
      <c r="D769" s="604"/>
      <c r="E769" s="604"/>
      <c r="F769" s="604"/>
      <c r="G769" s="605"/>
      <c r="H769" s="605"/>
      <c r="I769" s="607"/>
      <c r="J769" s="1834"/>
      <c r="K769" s="748"/>
      <c r="L769" s="1250"/>
      <c r="M769" s="1316"/>
      <c r="N769" s="1314"/>
      <c r="O769" s="1315"/>
      <c r="P769" s="1316"/>
      <c r="Q769" s="1317"/>
      <c r="R769" s="1251"/>
      <c r="S769" s="1251"/>
      <c r="T769" s="605"/>
      <c r="U769" s="605"/>
      <c r="V769" s="605"/>
      <c r="W769" s="1233"/>
      <c r="X769" s="670"/>
      <c r="Y769" s="1320"/>
      <c r="Z769" s="1358"/>
      <c r="AA769" s="1215"/>
      <c r="AB769" s="1294"/>
      <c r="AC769" s="1533" t="s">
        <v>167</v>
      </c>
      <c r="AD769" s="1250">
        <v>5</v>
      </c>
      <c r="AE769" s="1308" t="s">
        <v>168</v>
      </c>
      <c r="AF769" s="391">
        <f>ROUND(ROUND(ROUND(G728+K764,0)*Q728,0)-AD769,0)</f>
        <v>371</v>
      </c>
      <c r="AG769" s="268"/>
    </row>
    <row r="770" spans="1:33" ht="17.100000000000001" customHeight="1">
      <c r="A770" s="243">
        <v>63</v>
      </c>
      <c r="B770" s="351" t="s">
        <v>17213</v>
      </c>
      <c r="C770" s="870" t="s">
        <v>17214</v>
      </c>
      <c r="D770" s="604"/>
      <c r="E770" s="604"/>
      <c r="F770" s="604"/>
      <c r="G770" s="605"/>
      <c r="H770" s="605"/>
      <c r="I770" s="607"/>
      <c r="J770" s="646"/>
      <c r="K770" s="748"/>
      <c r="L770" s="1250"/>
      <c r="M770" s="1316"/>
      <c r="N770" s="1314"/>
      <c r="O770" s="1315"/>
      <c r="P770" s="1316"/>
      <c r="Q770" s="1317"/>
      <c r="R770" s="1251"/>
      <c r="S770" s="1251"/>
      <c r="T770" s="605"/>
      <c r="U770" s="605"/>
      <c r="V770" s="605"/>
      <c r="W770" s="1234"/>
      <c r="X770" s="1225"/>
      <c r="Y770" s="1322"/>
      <c r="Z770" s="1233" t="s">
        <v>11869</v>
      </c>
      <c r="AA770" s="670" t="s">
        <v>30</v>
      </c>
      <c r="AB770" s="1309">
        <v>0.85</v>
      </c>
      <c r="AC770" s="1834"/>
      <c r="AD770" s="1250"/>
      <c r="AE770" s="1308"/>
      <c r="AF770" s="391">
        <f>ROUND(ROUND(ROUND(ROUND(G728+K764,0)*Q728,0)*AB770,0)-AD769,0)</f>
        <v>315</v>
      </c>
      <c r="AG770" s="268"/>
    </row>
    <row r="771" spans="1:33" ht="17.100000000000001" customHeight="1">
      <c r="A771" s="243">
        <v>63</v>
      </c>
      <c r="B771" s="351" t="s">
        <v>17215</v>
      </c>
      <c r="C771" s="870" t="s">
        <v>17216</v>
      </c>
      <c r="D771" s="604"/>
      <c r="E771" s="604"/>
      <c r="F771" s="604"/>
      <c r="G771" s="605"/>
      <c r="H771" s="605"/>
      <c r="I771" s="607"/>
      <c r="J771" s="646"/>
      <c r="K771" s="748"/>
      <c r="L771" s="1250"/>
      <c r="M771" s="1316"/>
      <c r="N771" s="1314"/>
      <c r="O771" s="1315"/>
      <c r="P771" s="1316"/>
      <c r="Q771" s="1317"/>
      <c r="R771" s="1251"/>
      <c r="S771" s="1251"/>
      <c r="T771" s="605"/>
      <c r="U771" s="605"/>
      <c r="V771" s="605"/>
      <c r="W771" s="1684" t="s">
        <v>4703</v>
      </c>
      <c r="X771" s="1250" t="s">
        <v>30</v>
      </c>
      <c r="Y771" s="1291">
        <v>0.7</v>
      </c>
      <c r="Z771" s="1360"/>
      <c r="AA771" s="1226"/>
      <c r="AB771" s="1310"/>
      <c r="AC771" s="1834"/>
      <c r="AD771" s="1242"/>
      <c r="AE771" s="1291"/>
      <c r="AF771" s="391">
        <f>ROUND(ROUND(ROUND(ROUND(G728+K764,0)*Q728,0)*Y771,0)-AD769,0)</f>
        <v>258</v>
      </c>
      <c r="AG771" s="268"/>
    </row>
    <row r="772" spans="1:33" ht="17.100000000000001" customHeight="1">
      <c r="A772" s="243">
        <v>63</v>
      </c>
      <c r="B772" s="351" t="s">
        <v>17217</v>
      </c>
      <c r="C772" s="870" t="s">
        <v>17218</v>
      </c>
      <c r="D772" s="604"/>
      <c r="E772" s="604"/>
      <c r="F772" s="604"/>
      <c r="G772" s="605"/>
      <c r="H772" s="605"/>
      <c r="I772" s="607"/>
      <c r="J772" s="646"/>
      <c r="K772" s="748"/>
      <c r="L772" s="1250"/>
      <c r="M772" s="1316"/>
      <c r="N772" s="1314"/>
      <c r="O772" s="1315"/>
      <c r="P772" s="1316"/>
      <c r="Q772" s="1317"/>
      <c r="R772" s="1251"/>
      <c r="S772" s="1251"/>
      <c r="T772" s="605"/>
      <c r="U772" s="605"/>
      <c r="V772" s="605"/>
      <c r="W772" s="1836"/>
      <c r="X772" s="1225"/>
      <c r="Y772" s="1306"/>
      <c r="Z772" s="1302" t="s">
        <v>11869</v>
      </c>
      <c r="AA772" s="1303" t="s">
        <v>30</v>
      </c>
      <c r="AB772" s="1311">
        <v>0.85</v>
      </c>
      <c r="AC772" s="1834"/>
      <c r="AD772" s="1242"/>
      <c r="AE772" s="1291"/>
      <c r="AF772" s="391">
        <f>ROUND(ROUND(ROUND(ROUND(ROUND(G728+K764,0)*Q728,0)*Y771,0)*AB772,0)-AD769,0)</f>
        <v>219</v>
      </c>
      <c r="AG772" s="268"/>
    </row>
    <row r="773" spans="1:33" ht="17.100000000000001" customHeight="1">
      <c r="A773" s="243">
        <v>63</v>
      </c>
      <c r="B773" s="351" t="s">
        <v>17219</v>
      </c>
      <c r="C773" s="870" t="s">
        <v>17220</v>
      </c>
      <c r="D773" s="604"/>
      <c r="E773" s="604"/>
      <c r="F773" s="604"/>
      <c r="G773" s="605"/>
      <c r="H773" s="605"/>
      <c r="I773" s="607"/>
      <c r="J773" s="646"/>
      <c r="K773" s="748"/>
      <c r="L773" s="1250"/>
      <c r="M773" s="1316"/>
      <c r="N773" s="1314"/>
      <c r="O773" s="1315"/>
      <c r="P773" s="1316"/>
      <c r="Q773" s="1317"/>
      <c r="R773" s="1251"/>
      <c r="S773" s="1251"/>
      <c r="T773" s="605"/>
      <c r="U773" s="605"/>
      <c r="V773" s="605"/>
      <c r="W773" s="1684" t="s">
        <v>4708</v>
      </c>
      <c r="X773" s="1250" t="s">
        <v>30</v>
      </c>
      <c r="Y773" s="1291">
        <v>0.85</v>
      </c>
      <c r="Z773" s="1359"/>
      <c r="AA773" s="1220"/>
      <c r="AB773" s="1306"/>
      <c r="AC773" s="1834"/>
      <c r="AD773" s="1242"/>
      <c r="AE773" s="1291"/>
      <c r="AF773" s="391">
        <f>ROUND(ROUND(ROUND(ROUND(G728+K764,0)*Q728,0)*Y773,0)-AD769,0)</f>
        <v>315</v>
      </c>
      <c r="AG773" s="268"/>
    </row>
    <row r="774" spans="1:33" ht="17.100000000000001" customHeight="1">
      <c r="A774" s="243">
        <v>63</v>
      </c>
      <c r="B774" s="351" t="s">
        <v>17221</v>
      </c>
      <c r="C774" s="870" t="s">
        <v>17222</v>
      </c>
      <c r="D774" s="604"/>
      <c r="E774" s="604"/>
      <c r="F774" s="604"/>
      <c r="G774" s="605"/>
      <c r="H774" s="605"/>
      <c r="I774" s="607"/>
      <c r="J774" s="646"/>
      <c r="K774" s="748"/>
      <c r="L774" s="1250"/>
      <c r="M774" s="1316"/>
      <c r="N774" s="1314"/>
      <c r="O774" s="1315"/>
      <c r="P774" s="1316"/>
      <c r="Q774" s="1317"/>
      <c r="R774" s="1251"/>
      <c r="S774" s="1251"/>
      <c r="T774" s="605"/>
      <c r="U774" s="605"/>
      <c r="V774" s="605"/>
      <c r="W774" s="1836"/>
      <c r="X774" s="1225"/>
      <c r="Y774" s="1306"/>
      <c r="Z774" s="1302" t="s">
        <v>11869</v>
      </c>
      <c r="AA774" s="1303" t="s">
        <v>30</v>
      </c>
      <c r="AB774" s="1311">
        <v>0.85</v>
      </c>
      <c r="AC774" s="1835"/>
      <c r="AD774" s="1220"/>
      <c r="AE774" s="1306"/>
      <c r="AF774" s="391">
        <f>ROUND(ROUND(ROUND(ROUND(ROUND(G728+K764,0)*Q728,0)*Y773,0)*AB774,0)-AD769,0)</f>
        <v>267</v>
      </c>
      <c r="AG774" s="268"/>
    </row>
    <row r="775" spans="1:33" ht="17.100000000000001" customHeight="1">
      <c r="A775" s="243">
        <v>63</v>
      </c>
      <c r="B775" s="351" t="s">
        <v>17223</v>
      </c>
      <c r="C775" s="870" t="s">
        <v>17224</v>
      </c>
      <c r="D775" s="604"/>
      <c r="E775" s="604"/>
      <c r="F775" s="1252"/>
      <c r="G775" s="1296"/>
      <c r="H775" s="605"/>
      <c r="I775" s="607"/>
      <c r="J775" s="646"/>
      <c r="K775" s="1324"/>
      <c r="L775" s="1325"/>
      <c r="M775" s="1316"/>
      <c r="N775" s="1314"/>
      <c r="O775" s="1315"/>
      <c r="P775" s="1316"/>
      <c r="Q775" s="1317"/>
      <c r="R775" s="1749" t="s">
        <v>11301</v>
      </c>
      <c r="S775" s="1622" t="s">
        <v>235</v>
      </c>
      <c r="T775" s="602"/>
      <c r="U775" s="602"/>
      <c r="V775" s="1286"/>
      <c r="W775" s="1233"/>
      <c r="X775" s="670"/>
      <c r="Y775" s="1320"/>
      <c r="Z775" s="1358"/>
      <c r="AA775" s="1215"/>
      <c r="AB775" s="1215"/>
      <c r="AC775" s="1215"/>
      <c r="AD775" s="1215"/>
      <c r="AE775" s="1294"/>
      <c r="AF775" s="391">
        <f>ROUND(ROUND(ROUND(G728+K764,0)*Q728,0)*U776,0)</f>
        <v>263</v>
      </c>
      <c r="AG775" s="268"/>
    </row>
    <row r="776" spans="1:33" ht="17.100000000000001" customHeight="1">
      <c r="A776" s="243">
        <v>63</v>
      </c>
      <c r="B776" s="351" t="s">
        <v>17225</v>
      </c>
      <c r="C776" s="870" t="s">
        <v>17226</v>
      </c>
      <c r="D776" s="604"/>
      <c r="E776" s="604"/>
      <c r="F776" s="1252"/>
      <c r="G776" s="1296"/>
      <c r="H776" s="605"/>
      <c r="I776" s="607"/>
      <c r="J776" s="646"/>
      <c r="K776" s="1250"/>
      <c r="L776" s="638"/>
      <c r="M776" s="1316"/>
      <c r="N776" s="1314"/>
      <c r="O776" s="1315"/>
      <c r="P776" s="1316"/>
      <c r="Q776" s="1317"/>
      <c r="R776" s="1837"/>
      <c r="S776" s="1834"/>
      <c r="T776" s="1250" t="s">
        <v>30</v>
      </c>
      <c r="U776" s="1242">
        <v>0.7</v>
      </c>
      <c r="V776" s="607"/>
      <c r="W776" s="1234"/>
      <c r="X776" s="1225"/>
      <c r="Y776" s="1322"/>
      <c r="Z776" s="1233" t="s">
        <v>11869</v>
      </c>
      <c r="AA776" s="670" t="s">
        <v>30</v>
      </c>
      <c r="AB776" s="1293">
        <v>0.85</v>
      </c>
      <c r="AC776" s="1215"/>
      <c r="AD776" s="1215"/>
      <c r="AE776" s="1294"/>
      <c r="AF776" s="391">
        <f>ROUND(ROUND(ROUND(ROUND(G728+K764,0)*Q728,0)*U776,0)*AB776,0)</f>
        <v>224</v>
      </c>
      <c r="AG776" s="268"/>
    </row>
    <row r="777" spans="1:33" ht="17.100000000000001" customHeight="1">
      <c r="A777" s="243">
        <v>63</v>
      </c>
      <c r="B777" s="351" t="s">
        <v>17227</v>
      </c>
      <c r="C777" s="870" t="s">
        <v>17228</v>
      </c>
      <c r="D777" s="604"/>
      <c r="E777" s="604"/>
      <c r="F777" s="1131"/>
      <c r="G777" s="605"/>
      <c r="H777" s="605"/>
      <c r="I777" s="607"/>
      <c r="J777" s="646"/>
      <c r="K777" s="748"/>
      <c r="L777" s="748"/>
      <c r="M777" s="1250"/>
      <c r="N777" s="1344"/>
      <c r="O777" s="1345"/>
      <c r="P777" s="1250"/>
      <c r="Q777" s="1346"/>
      <c r="R777" s="1837"/>
      <c r="S777" s="1834"/>
      <c r="T777" s="1250"/>
      <c r="U777" s="1242"/>
      <c r="V777" s="1291"/>
      <c r="W777" s="1684" t="s">
        <v>4703</v>
      </c>
      <c r="X777" s="670" t="s">
        <v>30</v>
      </c>
      <c r="Y777" s="1305">
        <f>$Y$657</f>
        <v>0.7</v>
      </c>
      <c r="Z777" s="1360"/>
      <c r="AA777" s="1226"/>
      <c r="AB777" s="1226"/>
      <c r="AC777" s="1226"/>
      <c r="AD777" s="1226"/>
      <c r="AE777" s="1310"/>
      <c r="AF777" s="391">
        <f>ROUND(ROUND(ROUND(ROUND(G728+K764,0)*Q728,0)*U776,0)*Y777,0)</f>
        <v>184</v>
      </c>
      <c r="AG777" s="268"/>
    </row>
    <row r="778" spans="1:33" ht="17.100000000000001" customHeight="1">
      <c r="A778" s="243">
        <v>63</v>
      </c>
      <c r="B778" s="351" t="s">
        <v>17229</v>
      </c>
      <c r="C778" s="870" t="s">
        <v>17230</v>
      </c>
      <c r="D778" s="604"/>
      <c r="E778" s="604"/>
      <c r="F778" s="1131"/>
      <c r="G778" s="605"/>
      <c r="H778" s="605"/>
      <c r="I778" s="607"/>
      <c r="J778" s="646"/>
      <c r="K778" s="748"/>
      <c r="L778" s="748"/>
      <c r="M778" s="1250"/>
      <c r="N778" s="1344"/>
      <c r="O778" s="1345"/>
      <c r="P778" s="1250"/>
      <c r="Q778" s="1346"/>
      <c r="R778" s="1837"/>
      <c r="S778" s="1834"/>
      <c r="T778" s="1250"/>
      <c r="U778" s="1242"/>
      <c r="V778" s="1291"/>
      <c r="W778" s="1836"/>
      <c r="X778" s="1225"/>
      <c r="Y778" s="1306"/>
      <c r="Z778" s="1302" t="s">
        <v>11869</v>
      </c>
      <c r="AA778" s="1303" t="s">
        <v>30</v>
      </c>
      <c r="AB778" s="1304">
        <v>0.85</v>
      </c>
      <c r="AC778" s="1215"/>
      <c r="AD778" s="1215"/>
      <c r="AE778" s="1294"/>
      <c r="AF778" s="391">
        <f>ROUND(ROUND(ROUND(ROUND(ROUND(G728+K764,0)*Q728,0)*U776,0)*Y777,0)*AB778,0)</f>
        <v>156</v>
      </c>
      <c r="AG778" s="268"/>
    </row>
    <row r="779" spans="1:33" ht="17.100000000000001" customHeight="1">
      <c r="A779" s="243">
        <v>63</v>
      </c>
      <c r="B779" s="351" t="s">
        <v>17231</v>
      </c>
      <c r="C779" s="870" t="s">
        <v>17232</v>
      </c>
      <c r="D779" s="604"/>
      <c r="E779" s="604"/>
      <c r="F779" s="1131"/>
      <c r="G779" s="605"/>
      <c r="H779" s="605"/>
      <c r="I779" s="607"/>
      <c r="J779" s="646"/>
      <c r="K779" s="748"/>
      <c r="L779" s="748"/>
      <c r="M779" s="1250"/>
      <c r="N779" s="1344"/>
      <c r="O779" s="1345"/>
      <c r="P779" s="1250"/>
      <c r="Q779" s="1346"/>
      <c r="R779" s="1837"/>
      <c r="S779" s="1834"/>
      <c r="T779" s="1250"/>
      <c r="U779" s="1242"/>
      <c r="V779" s="1291"/>
      <c r="W779" s="1684" t="s">
        <v>4708</v>
      </c>
      <c r="X779" s="670" t="s">
        <v>30</v>
      </c>
      <c r="Y779" s="1305">
        <f>$Y$659</f>
        <v>0.85</v>
      </c>
      <c r="Z779" s="1359"/>
      <c r="AA779" s="1220"/>
      <c r="AB779" s="1220"/>
      <c r="AC779" s="1220"/>
      <c r="AD779" s="1220"/>
      <c r="AE779" s="1306"/>
      <c r="AF779" s="391">
        <f>ROUND(ROUND(ROUND(ROUND(G728+K764,0)*Q728,0)*U776,0)*Y779,0)</f>
        <v>224</v>
      </c>
      <c r="AG779" s="268"/>
    </row>
    <row r="780" spans="1:33" ht="17.100000000000001" customHeight="1">
      <c r="A780" s="243">
        <v>63</v>
      </c>
      <c r="B780" s="351" t="s">
        <v>17233</v>
      </c>
      <c r="C780" s="870" t="s">
        <v>17234</v>
      </c>
      <c r="D780" s="604"/>
      <c r="E780" s="604"/>
      <c r="F780" s="1131"/>
      <c r="G780" s="605"/>
      <c r="H780" s="605"/>
      <c r="I780" s="607"/>
      <c r="J780" s="748"/>
      <c r="K780" s="748"/>
      <c r="L780" s="748"/>
      <c r="M780" s="1250"/>
      <c r="N780" s="1344"/>
      <c r="O780" s="1345"/>
      <c r="P780" s="1250"/>
      <c r="Q780" s="1346"/>
      <c r="R780" s="1837"/>
      <c r="S780" s="1834"/>
      <c r="T780" s="1250"/>
      <c r="U780" s="1242"/>
      <c r="V780" s="1291"/>
      <c r="W780" s="1836"/>
      <c r="X780" s="1225"/>
      <c r="Y780" s="1306"/>
      <c r="Z780" s="1302" t="s">
        <v>11869</v>
      </c>
      <c r="AA780" s="1303" t="s">
        <v>30</v>
      </c>
      <c r="AB780" s="1304">
        <v>0.85</v>
      </c>
      <c r="AC780" s="1215"/>
      <c r="AD780" s="1215"/>
      <c r="AE780" s="1294"/>
      <c r="AF780" s="391">
        <f>ROUND(ROUND(ROUND(ROUND(ROUND(G728+K764,0)*Q728,0)*U776,0)*Y779,0)*AB780,0)</f>
        <v>190</v>
      </c>
      <c r="AG780" s="268"/>
    </row>
    <row r="781" spans="1:33" ht="17.100000000000001" customHeight="1">
      <c r="A781" s="243">
        <v>63</v>
      </c>
      <c r="B781" s="351" t="s">
        <v>17235</v>
      </c>
      <c r="C781" s="870" t="s">
        <v>17236</v>
      </c>
      <c r="D781" s="604"/>
      <c r="E781" s="604"/>
      <c r="F781" s="1131"/>
      <c r="G781" s="605"/>
      <c r="H781" s="605"/>
      <c r="I781" s="607"/>
      <c r="J781" s="748"/>
      <c r="K781" s="748"/>
      <c r="L781" s="748"/>
      <c r="M781" s="1250"/>
      <c r="N781" s="1344"/>
      <c r="O781" s="1345"/>
      <c r="P781" s="1250"/>
      <c r="Q781" s="1346"/>
      <c r="R781" s="1837"/>
      <c r="S781" s="1246"/>
      <c r="T781" s="1250"/>
      <c r="U781" s="1242"/>
      <c r="V781" s="1291"/>
      <c r="W781" s="1233"/>
      <c r="X781" s="670"/>
      <c r="Y781" s="1320"/>
      <c r="Z781" s="1358"/>
      <c r="AA781" s="1215"/>
      <c r="AB781" s="1294"/>
      <c r="AC781" s="1533" t="s">
        <v>167</v>
      </c>
      <c r="AD781" s="1250">
        <v>5</v>
      </c>
      <c r="AE781" s="1308" t="s">
        <v>168</v>
      </c>
      <c r="AF781" s="391">
        <f>ROUND(ROUND(ROUND(ROUND(G728+K764,0)*Q728,0)*U776,0)-AD781,0)</f>
        <v>258</v>
      </c>
      <c r="AG781" s="268"/>
    </row>
    <row r="782" spans="1:33" ht="17.100000000000001" customHeight="1">
      <c r="A782" s="243">
        <v>63</v>
      </c>
      <c r="B782" s="351" t="s">
        <v>17237</v>
      </c>
      <c r="C782" s="870" t="s">
        <v>17238</v>
      </c>
      <c r="D782" s="604"/>
      <c r="E782" s="604"/>
      <c r="F782" s="1131"/>
      <c r="G782" s="605"/>
      <c r="H782" s="605"/>
      <c r="I782" s="607"/>
      <c r="J782" s="748"/>
      <c r="K782" s="748"/>
      <c r="L782" s="748"/>
      <c r="M782" s="1250"/>
      <c r="N782" s="1344"/>
      <c r="O782" s="1345"/>
      <c r="P782" s="1250"/>
      <c r="Q782" s="1346"/>
      <c r="R782" s="1238"/>
      <c r="S782" s="1246"/>
      <c r="T782" s="1250"/>
      <c r="U782" s="1242"/>
      <c r="V782" s="1291"/>
      <c r="W782" s="1234"/>
      <c r="X782" s="1225"/>
      <c r="Y782" s="1322"/>
      <c r="Z782" s="1233" t="s">
        <v>11869</v>
      </c>
      <c r="AA782" s="670" t="s">
        <v>30</v>
      </c>
      <c r="AB782" s="1309">
        <v>0.85</v>
      </c>
      <c r="AC782" s="1834"/>
      <c r="AD782" s="1250"/>
      <c r="AE782" s="1308"/>
      <c r="AF782" s="391">
        <f>ROUND(ROUND(ROUND(ROUND(ROUND(G728+K764,0)*Q728,0)*U776,0)*AB782,0)-AD781,0)</f>
        <v>219</v>
      </c>
      <c r="AG782" s="268"/>
    </row>
    <row r="783" spans="1:33" ht="17.100000000000001" customHeight="1">
      <c r="A783" s="243">
        <v>63</v>
      </c>
      <c r="B783" s="351" t="s">
        <v>17239</v>
      </c>
      <c r="C783" s="870" t="s">
        <v>17240</v>
      </c>
      <c r="D783" s="604"/>
      <c r="E783" s="604"/>
      <c r="F783" s="1131"/>
      <c r="G783" s="605"/>
      <c r="H783" s="605"/>
      <c r="I783" s="607"/>
      <c r="J783" s="748"/>
      <c r="K783" s="748"/>
      <c r="L783" s="748"/>
      <c r="M783" s="1250"/>
      <c r="N783" s="1344"/>
      <c r="O783" s="1345"/>
      <c r="P783" s="1250"/>
      <c r="Q783" s="1346"/>
      <c r="R783" s="1238"/>
      <c r="S783" s="1246"/>
      <c r="T783" s="1250"/>
      <c r="U783" s="1242"/>
      <c r="V783" s="1291"/>
      <c r="W783" s="1684" t="s">
        <v>4703</v>
      </c>
      <c r="X783" s="1250" t="s">
        <v>30</v>
      </c>
      <c r="Y783" s="1291">
        <f>$Y$657</f>
        <v>0.7</v>
      </c>
      <c r="Z783" s="1360"/>
      <c r="AA783" s="1226"/>
      <c r="AB783" s="1310"/>
      <c r="AC783" s="1834"/>
      <c r="AD783" s="1242"/>
      <c r="AE783" s="1291"/>
      <c r="AF783" s="391">
        <f>ROUND(ROUND(ROUND(ROUND(ROUND(G728+K764,0)*Q728,0)*U776,0)*Y783,0)-AD781,0)</f>
        <v>179</v>
      </c>
      <c r="AG783" s="268"/>
    </row>
    <row r="784" spans="1:33" ht="17.100000000000001" customHeight="1">
      <c r="A784" s="243">
        <v>63</v>
      </c>
      <c r="B784" s="351" t="s">
        <v>17241</v>
      </c>
      <c r="C784" s="870" t="s">
        <v>17242</v>
      </c>
      <c r="D784" s="604"/>
      <c r="E784" s="604"/>
      <c r="F784" s="1131"/>
      <c r="G784" s="605"/>
      <c r="H784" s="605"/>
      <c r="I784" s="607"/>
      <c r="J784" s="748"/>
      <c r="K784" s="748"/>
      <c r="L784" s="748"/>
      <c r="M784" s="1250"/>
      <c r="N784" s="1344"/>
      <c r="O784" s="1345"/>
      <c r="P784" s="1250"/>
      <c r="Q784" s="1346"/>
      <c r="R784" s="1238"/>
      <c r="S784" s="1246"/>
      <c r="T784" s="1250"/>
      <c r="U784" s="1242"/>
      <c r="V784" s="1291"/>
      <c r="W784" s="1836"/>
      <c r="X784" s="1225"/>
      <c r="Y784" s="1306"/>
      <c r="Z784" s="1302" t="s">
        <v>11869</v>
      </c>
      <c r="AA784" s="1303" t="s">
        <v>30</v>
      </c>
      <c r="AB784" s="1311">
        <v>0.85</v>
      </c>
      <c r="AC784" s="1834"/>
      <c r="AD784" s="1242"/>
      <c r="AE784" s="1291"/>
      <c r="AF784" s="391">
        <f>ROUND(ROUND(ROUND(ROUND(ROUND(ROUND(G728+K764,0)*Q728,0)*U776,0)*Y783,0)*AB784,0)-AD781,0)</f>
        <v>151</v>
      </c>
      <c r="AG784" s="268"/>
    </row>
    <row r="785" spans="1:33" ht="17.100000000000001" customHeight="1">
      <c r="A785" s="243">
        <v>63</v>
      </c>
      <c r="B785" s="351" t="s">
        <v>17243</v>
      </c>
      <c r="C785" s="870" t="s">
        <v>17244</v>
      </c>
      <c r="D785" s="604"/>
      <c r="E785" s="604"/>
      <c r="F785" s="1131"/>
      <c r="G785" s="605"/>
      <c r="H785" s="605"/>
      <c r="I785" s="607"/>
      <c r="J785" s="748"/>
      <c r="K785" s="748"/>
      <c r="L785" s="748"/>
      <c r="M785" s="1250"/>
      <c r="N785" s="1344"/>
      <c r="O785" s="1345"/>
      <c r="P785" s="1250"/>
      <c r="Q785" s="1346"/>
      <c r="R785" s="1238"/>
      <c r="S785" s="1246"/>
      <c r="T785" s="1250"/>
      <c r="U785" s="1242"/>
      <c r="V785" s="1291"/>
      <c r="W785" s="1684" t="s">
        <v>4708</v>
      </c>
      <c r="X785" s="1250" t="s">
        <v>30</v>
      </c>
      <c r="Y785" s="1291">
        <f>$Y$659</f>
        <v>0.85</v>
      </c>
      <c r="Z785" s="1359"/>
      <c r="AA785" s="1220"/>
      <c r="AB785" s="1306"/>
      <c r="AC785" s="1834"/>
      <c r="AD785" s="1242"/>
      <c r="AE785" s="1291"/>
      <c r="AF785" s="391">
        <f>ROUND(ROUND(ROUND(ROUND(ROUND(G728+K764,0)*Q728,0)*U776,0)*Y785,0)-AD781,0)</f>
        <v>219</v>
      </c>
      <c r="AG785" s="268"/>
    </row>
    <row r="786" spans="1:33" ht="17.100000000000001" customHeight="1">
      <c r="A786" s="243">
        <v>63</v>
      </c>
      <c r="B786" s="351" t="s">
        <v>17245</v>
      </c>
      <c r="C786" s="870" t="s">
        <v>17246</v>
      </c>
      <c r="D786" s="604"/>
      <c r="E786" s="604"/>
      <c r="F786" s="1131"/>
      <c r="G786" s="605"/>
      <c r="H786" s="605"/>
      <c r="I786" s="607"/>
      <c r="J786" s="748"/>
      <c r="K786" s="748"/>
      <c r="L786" s="748"/>
      <c r="M786" s="1250"/>
      <c r="N786" s="1344"/>
      <c r="O786" s="1345"/>
      <c r="P786" s="1250"/>
      <c r="Q786" s="1346"/>
      <c r="R786" s="1238"/>
      <c r="S786" s="1246"/>
      <c r="T786" s="1250"/>
      <c r="U786" s="1242"/>
      <c r="V786" s="1291"/>
      <c r="W786" s="1836"/>
      <c r="X786" s="1225"/>
      <c r="Y786" s="1306"/>
      <c r="Z786" s="1302" t="s">
        <v>11869</v>
      </c>
      <c r="AA786" s="1303" t="s">
        <v>30</v>
      </c>
      <c r="AB786" s="1311">
        <v>0.85</v>
      </c>
      <c r="AC786" s="1835"/>
      <c r="AD786" s="1220"/>
      <c r="AE786" s="1306"/>
      <c r="AF786" s="391">
        <f>ROUND(ROUND(ROUND(ROUND(ROUND(ROUND(G728+K764,0)*Q728,0)*U776,0)*Y785,0)*AB786,0)-AD781,0)</f>
        <v>185</v>
      </c>
      <c r="AG786" s="268"/>
    </row>
    <row r="787" spans="1:33" ht="17.100000000000001" customHeight="1">
      <c r="A787" s="243">
        <v>63</v>
      </c>
      <c r="B787" s="351" t="s">
        <v>17247</v>
      </c>
      <c r="C787" s="870" t="s">
        <v>17248</v>
      </c>
      <c r="D787" s="604"/>
      <c r="E787" s="604"/>
      <c r="F787" s="1131"/>
      <c r="G787" s="605"/>
      <c r="H787" s="605"/>
      <c r="I787" s="607"/>
      <c r="J787" s="748"/>
      <c r="K787" s="748"/>
      <c r="L787" s="748"/>
      <c r="M787" s="1250"/>
      <c r="N787" s="1344"/>
      <c r="O787" s="1345"/>
      <c r="P787" s="1250"/>
      <c r="Q787" s="1346"/>
      <c r="R787" s="1238"/>
      <c r="S787" s="1622" t="s">
        <v>237</v>
      </c>
      <c r="T787" s="670"/>
      <c r="U787" s="1348"/>
      <c r="V787" s="1305"/>
      <c r="W787" s="1233"/>
      <c r="X787" s="670"/>
      <c r="Y787" s="1320"/>
      <c r="Z787" s="1358"/>
      <c r="AA787" s="1215"/>
      <c r="AB787" s="1215"/>
      <c r="AC787" s="1215"/>
      <c r="AD787" s="1215"/>
      <c r="AE787" s="1294"/>
      <c r="AF787" s="391">
        <f>ROUND(ROUND(ROUND(G728+K764,0)*Q728,0)*U788,0)</f>
        <v>188</v>
      </c>
      <c r="AG787" s="268"/>
    </row>
    <row r="788" spans="1:33" ht="17.100000000000001" customHeight="1">
      <c r="A788" s="243">
        <v>63</v>
      </c>
      <c r="B788" s="351" t="s">
        <v>17249</v>
      </c>
      <c r="C788" s="870" t="s">
        <v>17250</v>
      </c>
      <c r="D788" s="604"/>
      <c r="E788" s="604"/>
      <c r="F788" s="1131"/>
      <c r="G788" s="605"/>
      <c r="H788" s="605"/>
      <c r="I788" s="607"/>
      <c r="J788" s="748"/>
      <c r="K788" s="748"/>
      <c r="L788" s="748"/>
      <c r="M788" s="1250"/>
      <c r="N788" s="1344"/>
      <c r="O788" s="1345"/>
      <c r="P788" s="1250"/>
      <c r="Q788" s="1346"/>
      <c r="R788" s="1238"/>
      <c r="S788" s="1834"/>
      <c r="T788" s="1250" t="s">
        <v>30</v>
      </c>
      <c r="U788" s="1242">
        <v>0.5</v>
      </c>
      <c r="V788" s="1291"/>
      <c r="W788" s="1234"/>
      <c r="X788" s="1225"/>
      <c r="Y788" s="1322"/>
      <c r="Z788" s="1233" t="s">
        <v>11869</v>
      </c>
      <c r="AA788" s="670" t="s">
        <v>30</v>
      </c>
      <c r="AB788" s="1293">
        <v>0.85</v>
      </c>
      <c r="AC788" s="1215"/>
      <c r="AD788" s="1215"/>
      <c r="AE788" s="1294"/>
      <c r="AF788" s="391">
        <f>ROUND(ROUND(ROUND(ROUND(G728+K764,0)*Q728,0)*U788,0)*AB788,0)</f>
        <v>160</v>
      </c>
      <c r="AG788" s="268"/>
    </row>
    <row r="789" spans="1:33" ht="16.7" customHeight="1">
      <c r="A789" s="243">
        <v>63</v>
      </c>
      <c r="B789" s="351" t="s">
        <v>17251</v>
      </c>
      <c r="C789" s="870" t="s">
        <v>17252</v>
      </c>
      <c r="D789" s="604"/>
      <c r="E789" s="604"/>
      <c r="F789" s="1131"/>
      <c r="G789" s="605"/>
      <c r="H789" s="605"/>
      <c r="I789" s="607"/>
      <c r="J789" s="748"/>
      <c r="K789" s="748"/>
      <c r="L789" s="748"/>
      <c r="M789" s="1250"/>
      <c r="N789" s="1344"/>
      <c r="O789" s="1345"/>
      <c r="P789" s="1250"/>
      <c r="Q789" s="1346"/>
      <c r="R789" s="1238"/>
      <c r="S789" s="1834"/>
      <c r="T789" s="1250"/>
      <c r="U789" s="1242"/>
      <c r="V789" s="1291"/>
      <c r="W789" s="1684" t="s">
        <v>4703</v>
      </c>
      <c r="X789" s="670" t="s">
        <v>30</v>
      </c>
      <c r="Y789" s="1305">
        <f>$Y$657</f>
        <v>0.7</v>
      </c>
      <c r="Z789" s="1360"/>
      <c r="AA789" s="1226"/>
      <c r="AB789" s="1226"/>
      <c r="AC789" s="1226"/>
      <c r="AD789" s="1226"/>
      <c r="AE789" s="1310"/>
      <c r="AF789" s="391">
        <f>ROUND(ROUND(ROUND(ROUND(G728+K764,0)*Q728,0)*U788,0)*Y789,0)</f>
        <v>132</v>
      </c>
      <c r="AG789" s="268"/>
    </row>
    <row r="790" spans="1:33" ht="16.7" customHeight="1">
      <c r="A790" s="243">
        <v>63</v>
      </c>
      <c r="B790" s="351" t="s">
        <v>17253</v>
      </c>
      <c r="C790" s="870" t="s">
        <v>17254</v>
      </c>
      <c r="D790" s="604"/>
      <c r="E790" s="604"/>
      <c r="F790" s="1131"/>
      <c r="G790" s="605"/>
      <c r="H790" s="605"/>
      <c r="I790" s="607"/>
      <c r="J790" s="748"/>
      <c r="K790" s="748"/>
      <c r="L790" s="748"/>
      <c r="M790" s="1250"/>
      <c r="N790" s="1344"/>
      <c r="O790" s="1345"/>
      <c r="P790" s="1250"/>
      <c r="Q790" s="1346"/>
      <c r="R790" s="1238"/>
      <c r="S790" s="1834"/>
      <c r="T790" s="1250"/>
      <c r="U790" s="1242"/>
      <c r="V790" s="1291"/>
      <c r="W790" s="1836"/>
      <c r="X790" s="1225"/>
      <c r="Y790" s="1306"/>
      <c r="Z790" s="1302" t="s">
        <v>11869</v>
      </c>
      <c r="AA790" s="1303" t="s">
        <v>30</v>
      </c>
      <c r="AB790" s="1304">
        <v>0.85</v>
      </c>
      <c r="AC790" s="1215"/>
      <c r="AD790" s="1215"/>
      <c r="AE790" s="1294"/>
      <c r="AF790" s="391">
        <f>ROUND(ROUND(ROUND(ROUND(ROUND(G728+K764,0)*Q728,0)*U788,0)*Y789,0)*AB790,0)</f>
        <v>112</v>
      </c>
      <c r="AG790" s="268"/>
    </row>
    <row r="791" spans="1:33" ht="17.100000000000001" customHeight="1">
      <c r="A791" s="243">
        <v>63</v>
      </c>
      <c r="B791" s="351" t="s">
        <v>17255</v>
      </c>
      <c r="C791" s="870" t="s">
        <v>17256</v>
      </c>
      <c r="D791" s="604"/>
      <c r="E791" s="604"/>
      <c r="F791" s="1131"/>
      <c r="G791" s="605"/>
      <c r="H791" s="605"/>
      <c r="I791" s="607"/>
      <c r="J791" s="748"/>
      <c r="K791" s="748"/>
      <c r="L791" s="748"/>
      <c r="M791" s="1250"/>
      <c r="N791" s="1344"/>
      <c r="O791" s="1345"/>
      <c r="P791" s="1250"/>
      <c r="Q791" s="1346"/>
      <c r="R791" s="1238"/>
      <c r="S791" s="1834"/>
      <c r="T791" s="1250"/>
      <c r="U791" s="1242"/>
      <c r="V791" s="1291"/>
      <c r="W791" s="1684" t="s">
        <v>4708</v>
      </c>
      <c r="X791" s="670" t="s">
        <v>30</v>
      </c>
      <c r="Y791" s="1305">
        <f>$Y$659</f>
        <v>0.85</v>
      </c>
      <c r="Z791" s="1359"/>
      <c r="AA791" s="1220"/>
      <c r="AB791" s="1220"/>
      <c r="AC791" s="1220"/>
      <c r="AD791" s="1220"/>
      <c r="AE791" s="1306"/>
      <c r="AF791" s="391">
        <f>ROUND(ROUND(ROUND(ROUND(G728+K764,0)*Q728,0)*U788,0)*Y791,0)</f>
        <v>160</v>
      </c>
      <c r="AG791" s="268"/>
    </row>
    <row r="792" spans="1:33" ht="17.100000000000001" customHeight="1">
      <c r="A792" s="243">
        <v>63</v>
      </c>
      <c r="B792" s="351" t="s">
        <v>17257</v>
      </c>
      <c r="C792" s="870" t="s">
        <v>17258</v>
      </c>
      <c r="D792" s="604"/>
      <c r="E792" s="604"/>
      <c r="F792" s="1131"/>
      <c r="G792" s="605"/>
      <c r="H792" s="605"/>
      <c r="I792" s="607"/>
      <c r="J792" s="748"/>
      <c r="K792" s="748"/>
      <c r="L792" s="748"/>
      <c r="M792" s="1250"/>
      <c r="N792" s="1344"/>
      <c r="O792" s="1345"/>
      <c r="P792" s="1250"/>
      <c r="Q792" s="1346"/>
      <c r="R792" s="1238"/>
      <c r="S792" s="1246"/>
      <c r="T792" s="1250"/>
      <c r="U792" s="1242"/>
      <c r="V792" s="1291"/>
      <c r="W792" s="1836"/>
      <c r="X792" s="1225"/>
      <c r="Y792" s="1306"/>
      <c r="Z792" s="1302" t="s">
        <v>11869</v>
      </c>
      <c r="AA792" s="1303" t="s">
        <v>30</v>
      </c>
      <c r="AB792" s="1304">
        <v>0.85</v>
      </c>
      <c r="AC792" s="1215"/>
      <c r="AD792" s="1215"/>
      <c r="AE792" s="1294"/>
      <c r="AF792" s="391">
        <f>ROUND(ROUND(ROUND(ROUND(ROUND(G728+K764,0)*Q728,0)*U788,0)*Y791,0)*AB792,0)</f>
        <v>136</v>
      </c>
      <c r="AG792" s="268"/>
    </row>
    <row r="793" spans="1:33" ht="17.100000000000001" customHeight="1">
      <c r="A793" s="243">
        <v>63</v>
      </c>
      <c r="B793" s="351" t="s">
        <v>17259</v>
      </c>
      <c r="C793" s="870" t="s">
        <v>17260</v>
      </c>
      <c r="D793" s="604"/>
      <c r="E793" s="604"/>
      <c r="F793" s="1131"/>
      <c r="G793" s="605"/>
      <c r="H793" s="605"/>
      <c r="I793" s="607"/>
      <c r="J793" s="748"/>
      <c r="K793" s="748"/>
      <c r="L793" s="748"/>
      <c r="M793" s="1250"/>
      <c r="N793" s="1344"/>
      <c r="O793" s="1345"/>
      <c r="P793" s="1250"/>
      <c r="Q793" s="1346"/>
      <c r="R793" s="1238"/>
      <c r="S793" s="1246"/>
      <c r="T793" s="1250"/>
      <c r="U793" s="1242"/>
      <c r="V793" s="1291"/>
      <c r="W793" s="1233"/>
      <c r="X793" s="670"/>
      <c r="Y793" s="1320"/>
      <c r="Z793" s="1358"/>
      <c r="AA793" s="1215"/>
      <c r="AB793" s="1294"/>
      <c r="AC793" s="1533" t="s">
        <v>167</v>
      </c>
      <c r="AD793" s="1250">
        <v>5</v>
      </c>
      <c r="AE793" s="1308" t="s">
        <v>168</v>
      </c>
      <c r="AF793" s="391">
        <f>ROUND(ROUND(ROUND(ROUND(G728+K764,0)*Q728,0)*U788,0)-AD793,0)</f>
        <v>183</v>
      </c>
      <c r="AG793" s="268"/>
    </row>
    <row r="794" spans="1:33" ht="17.100000000000001" customHeight="1">
      <c r="A794" s="243">
        <v>63</v>
      </c>
      <c r="B794" s="351" t="s">
        <v>17261</v>
      </c>
      <c r="C794" s="870" t="s">
        <v>17262</v>
      </c>
      <c r="D794" s="604"/>
      <c r="E794" s="604"/>
      <c r="F794" s="1131"/>
      <c r="G794" s="605"/>
      <c r="H794" s="605"/>
      <c r="I794" s="607"/>
      <c r="J794" s="748"/>
      <c r="K794" s="748"/>
      <c r="L794" s="748"/>
      <c r="M794" s="1250"/>
      <c r="N794" s="1344"/>
      <c r="O794" s="1345"/>
      <c r="P794" s="1250"/>
      <c r="Q794" s="1346"/>
      <c r="R794" s="1238"/>
      <c r="S794" s="1246"/>
      <c r="T794" s="1250"/>
      <c r="U794" s="1242"/>
      <c r="V794" s="1242"/>
      <c r="W794" s="1234"/>
      <c r="X794" s="1225"/>
      <c r="Y794" s="1322"/>
      <c r="Z794" s="1233" t="s">
        <v>11869</v>
      </c>
      <c r="AA794" s="670" t="s">
        <v>30</v>
      </c>
      <c r="AB794" s="1309">
        <v>0.85</v>
      </c>
      <c r="AC794" s="1834"/>
      <c r="AD794" s="1250"/>
      <c r="AE794" s="1308"/>
      <c r="AF794" s="391">
        <f>ROUND(ROUND(ROUND(ROUND(ROUND(G728+K764,0)*Q728,0)*U788,0)*AB794,0)-AD793,0)</f>
        <v>155</v>
      </c>
      <c r="AG794" s="268"/>
    </row>
    <row r="795" spans="1:33" ht="17.100000000000001" customHeight="1">
      <c r="A795" s="243">
        <v>63</v>
      </c>
      <c r="B795" s="351" t="s">
        <v>17263</v>
      </c>
      <c r="C795" s="870" t="s">
        <v>17264</v>
      </c>
      <c r="D795" s="604"/>
      <c r="E795" s="604"/>
      <c r="F795" s="1131"/>
      <c r="G795" s="605"/>
      <c r="H795" s="605"/>
      <c r="I795" s="607"/>
      <c r="J795" s="748"/>
      <c r="K795" s="748"/>
      <c r="L795" s="748"/>
      <c r="M795" s="1250"/>
      <c r="N795" s="1344"/>
      <c r="O795" s="1345"/>
      <c r="P795" s="1250"/>
      <c r="Q795" s="1346"/>
      <c r="R795" s="1238"/>
      <c r="S795" s="1246"/>
      <c r="T795" s="1250"/>
      <c r="U795" s="1242"/>
      <c r="V795" s="1242"/>
      <c r="W795" s="1684" t="s">
        <v>4703</v>
      </c>
      <c r="X795" s="1250" t="s">
        <v>30</v>
      </c>
      <c r="Y795" s="1291">
        <f>$Y$657</f>
        <v>0.7</v>
      </c>
      <c r="Z795" s="1360"/>
      <c r="AA795" s="1226"/>
      <c r="AB795" s="1310"/>
      <c r="AC795" s="1834"/>
      <c r="AD795" s="1242"/>
      <c r="AE795" s="1291"/>
      <c r="AF795" s="391">
        <f>ROUND(ROUND(ROUND(ROUND(ROUND(G728+K764,0)*Q728,0)*U788,0)*Y795,0)-AD793,0)</f>
        <v>127</v>
      </c>
      <c r="AG795" s="268"/>
    </row>
    <row r="796" spans="1:33" ht="17.100000000000001" customHeight="1">
      <c r="A796" s="243">
        <v>63</v>
      </c>
      <c r="B796" s="351" t="s">
        <v>17265</v>
      </c>
      <c r="C796" s="870" t="s">
        <v>17266</v>
      </c>
      <c r="D796" s="604"/>
      <c r="E796" s="604"/>
      <c r="F796" s="1131"/>
      <c r="G796" s="605"/>
      <c r="H796" s="605"/>
      <c r="I796" s="607"/>
      <c r="J796" s="748"/>
      <c r="K796" s="748"/>
      <c r="L796" s="748"/>
      <c r="M796" s="1250"/>
      <c r="N796" s="1344"/>
      <c r="O796" s="1345"/>
      <c r="P796" s="1250"/>
      <c r="Q796" s="1346"/>
      <c r="R796" s="1238"/>
      <c r="S796" s="1246"/>
      <c r="T796" s="1250"/>
      <c r="U796" s="1242"/>
      <c r="V796" s="1242"/>
      <c r="W796" s="1836"/>
      <c r="X796" s="1225"/>
      <c r="Y796" s="1306"/>
      <c r="Z796" s="1302" t="s">
        <v>11869</v>
      </c>
      <c r="AA796" s="1303" t="s">
        <v>30</v>
      </c>
      <c r="AB796" s="1311">
        <v>0.85</v>
      </c>
      <c r="AC796" s="1834"/>
      <c r="AD796" s="1242"/>
      <c r="AE796" s="1291"/>
      <c r="AF796" s="391">
        <f>ROUND(ROUND(ROUND(ROUND(ROUND(ROUND(G728+K764,0)*Q728,0)*U788,0)*Y795,0)*AB796,0)-AD793,0)</f>
        <v>107</v>
      </c>
      <c r="AG796" s="268"/>
    </row>
    <row r="797" spans="1:33" ht="17.100000000000001" customHeight="1">
      <c r="A797" s="243">
        <v>63</v>
      </c>
      <c r="B797" s="351" t="s">
        <v>17267</v>
      </c>
      <c r="C797" s="870" t="s">
        <v>17268</v>
      </c>
      <c r="D797" s="604"/>
      <c r="E797" s="604"/>
      <c r="F797" s="1131"/>
      <c r="G797" s="605"/>
      <c r="H797" s="605"/>
      <c r="I797" s="607"/>
      <c r="J797" s="748"/>
      <c r="K797" s="748"/>
      <c r="L797" s="748"/>
      <c r="M797" s="1250"/>
      <c r="N797" s="1344"/>
      <c r="O797" s="1345"/>
      <c r="P797" s="1250"/>
      <c r="Q797" s="1346"/>
      <c r="R797" s="1238"/>
      <c r="S797" s="1246"/>
      <c r="T797" s="1250"/>
      <c r="U797" s="1242"/>
      <c r="V797" s="1291"/>
      <c r="W797" s="1684" t="s">
        <v>4708</v>
      </c>
      <c r="X797" s="1250" t="s">
        <v>30</v>
      </c>
      <c r="Y797" s="1291">
        <f>$Y$659</f>
        <v>0.85</v>
      </c>
      <c r="Z797" s="1359"/>
      <c r="AA797" s="1220"/>
      <c r="AB797" s="1306"/>
      <c r="AC797" s="1834"/>
      <c r="AD797" s="1242"/>
      <c r="AE797" s="1291"/>
      <c r="AF797" s="391">
        <f>ROUND(ROUND(ROUND(ROUND(ROUND(G728+K764,0)*Q728,0)*U788,0)*Y797,0)-AD793,0)</f>
        <v>155</v>
      </c>
      <c r="AG797" s="268"/>
    </row>
    <row r="798" spans="1:33" ht="17.100000000000001" customHeight="1">
      <c r="A798" s="243">
        <v>63</v>
      </c>
      <c r="B798" s="351" t="s">
        <v>17269</v>
      </c>
      <c r="C798" s="870" t="s">
        <v>17270</v>
      </c>
      <c r="D798" s="604"/>
      <c r="E798" s="604"/>
      <c r="F798" s="1131"/>
      <c r="G798" s="605"/>
      <c r="H798" s="605"/>
      <c r="I798" s="607"/>
      <c r="J798" s="647"/>
      <c r="K798" s="1104"/>
      <c r="L798" s="1104"/>
      <c r="M798" s="1351"/>
      <c r="N798" s="1312"/>
      <c r="O798" s="1333"/>
      <c r="P798" s="1329"/>
      <c r="Q798" s="1331"/>
      <c r="R798" s="1258"/>
      <c r="S798" s="1240"/>
      <c r="T798" s="1225"/>
      <c r="U798" s="1220"/>
      <c r="V798" s="1306"/>
      <c r="W798" s="1836"/>
      <c r="X798" s="1225"/>
      <c r="Y798" s="1306"/>
      <c r="Z798" s="1302" t="s">
        <v>11869</v>
      </c>
      <c r="AA798" s="1303" t="s">
        <v>30</v>
      </c>
      <c r="AB798" s="1311">
        <v>0.85</v>
      </c>
      <c r="AC798" s="1835"/>
      <c r="AD798" s="1220"/>
      <c r="AE798" s="1306"/>
      <c r="AF798" s="391">
        <f>ROUND(ROUND(ROUND(ROUND(ROUND(ROUND(G728+K764,0)*Q728,0)*U788,0)*Y797,0)*AB798,0)-AD793,0)</f>
        <v>131</v>
      </c>
      <c r="AG798" s="268"/>
    </row>
    <row r="799" spans="1:33" ht="17.100000000000001" customHeight="1">
      <c r="A799" s="243">
        <v>63</v>
      </c>
      <c r="B799" s="351" t="s">
        <v>17271</v>
      </c>
      <c r="C799" s="870" t="s">
        <v>17272</v>
      </c>
      <c r="D799" s="604"/>
      <c r="E799" s="604"/>
      <c r="F799" s="1131"/>
      <c r="G799" s="605"/>
      <c r="H799" s="605"/>
      <c r="I799" s="607"/>
      <c r="J799" s="748"/>
      <c r="K799" s="748"/>
      <c r="L799" s="748"/>
      <c r="M799" s="1250"/>
      <c r="N799" s="1314"/>
      <c r="O799" s="1593" t="s">
        <v>16984</v>
      </c>
      <c r="P799" s="605"/>
      <c r="Q799" s="607"/>
      <c r="R799" s="670"/>
      <c r="S799" s="670"/>
      <c r="T799" s="602"/>
      <c r="U799" s="602"/>
      <c r="V799" s="602"/>
      <c r="W799" s="1233"/>
      <c r="X799" s="670"/>
      <c r="Y799" s="1320"/>
      <c r="Z799" s="1358"/>
      <c r="AA799" s="1215"/>
      <c r="AB799" s="1215"/>
      <c r="AC799" s="1215"/>
      <c r="AD799" s="1215"/>
      <c r="AE799" s="1294"/>
      <c r="AF799" s="391">
        <f>ROUND(G728*Q800,0)</f>
        <v>265</v>
      </c>
      <c r="AG799" s="268"/>
    </row>
    <row r="800" spans="1:33" ht="17.100000000000001" customHeight="1">
      <c r="A800" s="243">
        <v>63</v>
      </c>
      <c r="B800" s="351" t="s">
        <v>17273</v>
      </c>
      <c r="C800" s="870" t="s">
        <v>17274</v>
      </c>
      <c r="D800" s="604"/>
      <c r="E800" s="604"/>
      <c r="F800" s="1131"/>
      <c r="G800" s="605"/>
      <c r="H800" s="605"/>
      <c r="I800" s="607"/>
      <c r="J800" s="748"/>
      <c r="K800" s="748"/>
      <c r="L800" s="748"/>
      <c r="M800" s="1250"/>
      <c r="N800" s="1102"/>
      <c r="O800" s="1834"/>
      <c r="P800" s="1250" t="s">
        <v>30</v>
      </c>
      <c r="Q800" s="1291">
        <v>0.5</v>
      </c>
      <c r="R800" s="1250"/>
      <c r="S800" s="1250"/>
      <c r="T800" s="605"/>
      <c r="U800" s="605"/>
      <c r="V800" s="605"/>
      <c r="W800" s="1234"/>
      <c r="X800" s="1225"/>
      <c r="Y800" s="1322"/>
      <c r="Z800" s="1233" t="s">
        <v>11869</v>
      </c>
      <c r="AA800" s="670" t="s">
        <v>30</v>
      </c>
      <c r="AB800" s="1293">
        <v>0.85</v>
      </c>
      <c r="AC800" s="1215"/>
      <c r="AD800" s="1215"/>
      <c r="AE800" s="1294"/>
      <c r="AF800" s="391">
        <f>ROUND(ROUND(G728*Q800,0)*AB800,0)</f>
        <v>225</v>
      </c>
      <c r="AG800" s="268"/>
    </row>
    <row r="801" spans="1:33" ht="17.100000000000001" customHeight="1">
      <c r="A801" s="243">
        <v>63</v>
      </c>
      <c r="B801" s="351" t="s">
        <v>17275</v>
      </c>
      <c r="C801" s="870" t="s">
        <v>17276</v>
      </c>
      <c r="D801" s="604"/>
      <c r="E801" s="604"/>
      <c r="F801" s="637"/>
      <c r="G801" s="638"/>
      <c r="H801" s="638"/>
      <c r="I801" s="744"/>
      <c r="J801" s="604"/>
      <c r="K801" s="605"/>
      <c r="L801" s="1321"/>
      <c r="M801" s="1251"/>
      <c r="N801" s="1339"/>
      <c r="O801" s="1834"/>
      <c r="P801" s="1251"/>
      <c r="Q801" s="1334"/>
      <c r="R801" s="1251"/>
      <c r="S801" s="1251"/>
      <c r="T801" s="605"/>
      <c r="U801" s="605"/>
      <c r="V801" s="605"/>
      <c r="W801" s="1684" t="s">
        <v>4703</v>
      </c>
      <c r="X801" s="670" t="s">
        <v>30</v>
      </c>
      <c r="Y801" s="1305">
        <f>$Y$657</f>
        <v>0.7</v>
      </c>
      <c r="Z801" s="1360"/>
      <c r="AA801" s="1226"/>
      <c r="AB801" s="1226"/>
      <c r="AC801" s="1226"/>
      <c r="AD801" s="1226"/>
      <c r="AE801" s="1310"/>
      <c r="AF801" s="391">
        <f>ROUND(ROUND(G728*Q800,0)*Y801,0)</f>
        <v>186</v>
      </c>
      <c r="AG801" s="268"/>
    </row>
    <row r="802" spans="1:33" ht="17.100000000000001" customHeight="1">
      <c r="A802" s="243">
        <v>63</v>
      </c>
      <c r="B802" s="351" t="s">
        <v>17277</v>
      </c>
      <c r="C802" s="870" t="s">
        <v>17278</v>
      </c>
      <c r="D802" s="604"/>
      <c r="E802" s="604"/>
      <c r="F802" s="637"/>
      <c r="G802" s="638"/>
      <c r="H802" s="638"/>
      <c r="I802" s="744"/>
      <c r="J802" s="604"/>
      <c r="K802" s="605"/>
      <c r="L802" s="1321"/>
      <c r="M802" s="1251"/>
      <c r="N802" s="1339"/>
      <c r="O802" s="1834"/>
      <c r="P802" s="1251"/>
      <c r="Q802" s="1334"/>
      <c r="R802" s="1251"/>
      <c r="S802" s="1251"/>
      <c r="T802" s="605"/>
      <c r="U802" s="605"/>
      <c r="V802" s="605"/>
      <c r="W802" s="1836"/>
      <c r="X802" s="1225"/>
      <c r="Y802" s="1306"/>
      <c r="Z802" s="1302" t="s">
        <v>11869</v>
      </c>
      <c r="AA802" s="1303" t="s">
        <v>30</v>
      </c>
      <c r="AB802" s="1304">
        <v>0.85</v>
      </c>
      <c r="AC802" s="1215"/>
      <c r="AD802" s="1215"/>
      <c r="AE802" s="1294"/>
      <c r="AF802" s="391">
        <f>ROUND(ROUND(ROUND(G728*Q800,0)*Y801,0)*AB802,0)</f>
        <v>158</v>
      </c>
      <c r="AG802" s="268"/>
    </row>
    <row r="803" spans="1:33" ht="17.100000000000001" customHeight="1">
      <c r="A803" s="243">
        <v>63</v>
      </c>
      <c r="B803" s="351" t="s">
        <v>17279</v>
      </c>
      <c r="C803" s="870" t="s">
        <v>17280</v>
      </c>
      <c r="D803" s="604"/>
      <c r="E803" s="604"/>
      <c r="F803" s="637"/>
      <c r="G803" s="638"/>
      <c r="H803" s="638"/>
      <c r="I803" s="744"/>
      <c r="J803" s="604"/>
      <c r="K803" s="605"/>
      <c r="L803" s="1321"/>
      <c r="M803" s="1251"/>
      <c r="N803" s="1339"/>
      <c r="O803" s="1834"/>
      <c r="P803" s="1251"/>
      <c r="Q803" s="1334"/>
      <c r="R803" s="1251"/>
      <c r="S803" s="1251"/>
      <c r="T803" s="605"/>
      <c r="U803" s="605"/>
      <c r="V803" s="605"/>
      <c r="W803" s="1684" t="s">
        <v>4708</v>
      </c>
      <c r="X803" s="670" t="s">
        <v>30</v>
      </c>
      <c r="Y803" s="1305">
        <f>$Y$659</f>
        <v>0.85</v>
      </c>
      <c r="Z803" s="1359"/>
      <c r="AA803" s="1220"/>
      <c r="AB803" s="1220"/>
      <c r="AC803" s="1220"/>
      <c r="AD803" s="1220"/>
      <c r="AE803" s="1306"/>
      <c r="AF803" s="391">
        <f>ROUND(ROUND(G728*Q800,0)*Y803,0)</f>
        <v>225</v>
      </c>
      <c r="AG803" s="268"/>
    </row>
    <row r="804" spans="1:33" ht="17.100000000000001" customHeight="1">
      <c r="A804" s="243">
        <v>63</v>
      </c>
      <c r="B804" s="351" t="s">
        <v>17281</v>
      </c>
      <c r="C804" s="870" t="s">
        <v>17282</v>
      </c>
      <c r="D804" s="604"/>
      <c r="E804" s="604"/>
      <c r="F804" s="637"/>
      <c r="G804" s="638"/>
      <c r="H804" s="638"/>
      <c r="I804" s="744"/>
      <c r="J804" s="604"/>
      <c r="K804" s="605"/>
      <c r="L804" s="1321"/>
      <c r="M804" s="1251"/>
      <c r="N804" s="1339"/>
      <c r="O804" s="1834"/>
      <c r="P804" s="1251"/>
      <c r="Q804" s="1334"/>
      <c r="R804" s="1251"/>
      <c r="S804" s="1251"/>
      <c r="T804" s="605"/>
      <c r="U804" s="605"/>
      <c r="V804" s="605"/>
      <c r="W804" s="1836"/>
      <c r="X804" s="1225"/>
      <c r="Y804" s="1306"/>
      <c r="Z804" s="1302" t="s">
        <v>11869</v>
      </c>
      <c r="AA804" s="1303" t="s">
        <v>30</v>
      </c>
      <c r="AB804" s="1304">
        <v>0.85</v>
      </c>
      <c r="AC804" s="1215"/>
      <c r="AD804" s="1215"/>
      <c r="AE804" s="1294"/>
      <c r="AF804" s="391">
        <f>ROUND(ROUND(ROUND(G728*Q800,0)*Y803,0)*AB804,0)</f>
        <v>191</v>
      </c>
      <c r="AG804" s="268"/>
    </row>
    <row r="805" spans="1:33" ht="17.100000000000001" customHeight="1">
      <c r="A805" s="243">
        <v>63</v>
      </c>
      <c r="B805" s="351" t="s">
        <v>17283</v>
      </c>
      <c r="C805" s="870" t="s">
        <v>17284</v>
      </c>
      <c r="D805" s="604"/>
      <c r="E805" s="604"/>
      <c r="F805" s="637"/>
      <c r="G805" s="638"/>
      <c r="H805" s="638"/>
      <c r="I805" s="744"/>
      <c r="J805" s="604"/>
      <c r="K805" s="605"/>
      <c r="L805" s="1321"/>
      <c r="M805" s="1251"/>
      <c r="N805" s="1339"/>
      <c r="O805" s="1834"/>
      <c r="P805" s="1251"/>
      <c r="Q805" s="1334"/>
      <c r="R805" s="1251"/>
      <c r="S805" s="1251"/>
      <c r="T805" s="605"/>
      <c r="U805" s="605"/>
      <c r="V805" s="605"/>
      <c r="W805" s="1233"/>
      <c r="X805" s="670"/>
      <c r="Y805" s="1320"/>
      <c r="Z805" s="1358"/>
      <c r="AA805" s="1215"/>
      <c r="AB805" s="1294"/>
      <c r="AC805" s="1533" t="s">
        <v>167</v>
      </c>
      <c r="AD805" s="1250">
        <v>5</v>
      </c>
      <c r="AE805" s="1308" t="s">
        <v>168</v>
      </c>
      <c r="AF805" s="391">
        <f>ROUND(ROUND(G728*Q800,0)-AD805,0)</f>
        <v>260</v>
      </c>
      <c r="AG805" s="268"/>
    </row>
    <row r="806" spans="1:33" ht="17.100000000000001" customHeight="1">
      <c r="A806" s="243">
        <v>63</v>
      </c>
      <c r="B806" s="351" t="s">
        <v>17285</v>
      </c>
      <c r="C806" s="870" t="s">
        <v>17286</v>
      </c>
      <c r="D806" s="604"/>
      <c r="E806" s="604"/>
      <c r="F806" s="637"/>
      <c r="G806" s="638"/>
      <c r="H806" s="638"/>
      <c r="I806" s="744"/>
      <c r="J806" s="604"/>
      <c r="K806" s="605"/>
      <c r="L806" s="1321"/>
      <c r="M806" s="1251"/>
      <c r="N806" s="1339"/>
      <c r="O806" s="1834"/>
      <c r="P806" s="1251"/>
      <c r="Q806" s="1334"/>
      <c r="R806" s="1251"/>
      <c r="S806" s="1251"/>
      <c r="T806" s="605"/>
      <c r="U806" s="605"/>
      <c r="V806" s="605"/>
      <c r="W806" s="1234"/>
      <c r="X806" s="1225"/>
      <c r="Y806" s="1322"/>
      <c r="Z806" s="1233" t="s">
        <v>11869</v>
      </c>
      <c r="AA806" s="670" t="s">
        <v>30</v>
      </c>
      <c r="AB806" s="1309">
        <v>0.85</v>
      </c>
      <c r="AC806" s="1834"/>
      <c r="AD806" s="1250"/>
      <c r="AE806" s="1308"/>
      <c r="AF806" s="391">
        <f>ROUND(ROUND(ROUND(G728*Q800,0)*AB806,0)-AD805,0)</f>
        <v>220</v>
      </c>
      <c r="AG806" s="268"/>
    </row>
    <row r="807" spans="1:33" ht="17.100000000000001" customHeight="1">
      <c r="A807" s="243">
        <v>63</v>
      </c>
      <c r="B807" s="351" t="s">
        <v>17287</v>
      </c>
      <c r="C807" s="870" t="s">
        <v>17288</v>
      </c>
      <c r="D807" s="604"/>
      <c r="E807" s="604"/>
      <c r="F807" s="637"/>
      <c r="G807" s="638"/>
      <c r="H807" s="638"/>
      <c r="I807" s="744"/>
      <c r="J807" s="604"/>
      <c r="K807" s="605"/>
      <c r="L807" s="1321"/>
      <c r="M807" s="1251"/>
      <c r="N807" s="1339"/>
      <c r="O807" s="1834"/>
      <c r="P807" s="1251"/>
      <c r="Q807" s="1334"/>
      <c r="R807" s="1251"/>
      <c r="S807" s="1251"/>
      <c r="T807" s="605"/>
      <c r="U807" s="605"/>
      <c r="V807" s="605"/>
      <c r="W807" s="1684" t="s">
        <v>4703</v>
      </c>
      <c r="X807" s="1250" t="s">
        <v>30</v>
      </c>
      <c r="Y807" s="1291">
        <v>0.7</v>
      </c>
      <c r="Z807" s="1360"/>
      <c r="AA807" s="1226"/>
      <c r="AB807" s="1310"/>
      <c r="AC807" s="1834"/>
      <c r="AD807" s="1242"/>
      <c r="AE807" s="1291"/>
      <c r="AF807" s="391">
        <f>ROUND(ROUND(ROUND(G728*Q800,0)*Y807,0)-AD805,0)</f>
        <v>181</v>
      </c>
      <c r="AG807" s="268"/>
    </row>
    <row r="808" spans="1:33" ht="17.100000000000001" customHeight="1">
      <c r="A808" s="243">
        <v>63</v>
      </c>
      <c r="B808" s="351" t="s">
        <v>17289</v>
      </c>
      <c r="C808" s="870" t="s">
        <v>17290</v>
      </c>
      <c r="D808" s="604"/>
      <c r="E808" s="604"/>
      <c r="F808" s="637"/>
      <c r="G808" s="638"/>
      <c r="H808" s="638"/>
      <c r="I808" s="744"/>
      <c r="J808" s="604"/>
      <c r="K808" s="605"/>
      <c r="L808" s="1321"/>
      <c r="M808" s="1251"/>
      <c r="N808" s="1339"/>
      <c r="O808" s="1834"/>
      <c r="P808" s="1251"/>
      <c r="Q808" s="1334"/>
      <c r="R808" s="1251"/>
      <c r="S808" s="1251"/>
      <c r="T808" s="605"/>
      <c r="U808" s="605"/>
      <c r="V808" s="605"/>
      <c r="W808" s="1836"/>
      <c r="X808" s="1225"/>
      <c r="Y808" s="1306"/>
      <c r="Z808" s="1302" t="s">
        <v>11869</v>
      </c>
      <c r="AA808" s="1303" t="s">
        <v>30</v>
      </c>
      <c r="AB808" s="1311">
        <v>0.85</v>
      </c>
      <c r="AC808" s="1834"/>
      <c r="AD808" s="1242"/>
      <c r="AE808" s="1291"/>
      <c r="AF808" s="391">
        <f>ROUND(ROUND(ROUND(ROUND(G728*Q800,0)*Y807,0)*AB808,0)-AD805,0)</f>
        <v>153</v>
      </c>
      <c r="AG808" s="268"/>
    </row>
    <row r="809" spans="1:33" ht="17.100000000000001" customHeight="1">
      <c r="A809" s="243">
        <v>63</v>
      </c>
      <c r="B809" s="351" t="s">
        <v>17291</v>
      </c>
      <c r="C809" s="870" t="s">
        <v>17292</v>
      </c>
      <c r="D809" s="604"/>
      <c r="E809" s="604"/>
      <c r="F809" s="637"/>
      <c r="G809" s="638"/>
      <c r="H809" s="638"/>
      <c r="I809" s="744"/>
      <c r="J809" s="604"/>
      <c r="K809" s="605"/>
      <c r="L809" s="1321"/>
      <c r="M809" s="1251"/>
      <c r="N809" s="1339"/>
      <c r="O809" s="1252"/>
      <c r="P809" s="1251"/>
      <c r="Q809" s="1334"/>
      <c r="R809" s="1251"/>
      <c r="S809" s="1251"/>
      <c r="T809" s="605"/>
      <c r="U809" s="605"/>
      <c r="V809" s="605"/>
      <c r="W809" s="1684" t="s">
        <v>4708</v>
      </c>
      <c r="X809" s="1250" t="s">
        <v>30</v>
      </c>
      <c r="Y809" s="1291">
        <v>0.85</v>
      </c>
      <c r="Z809" s="1359"/>
      <c r="AA809" s="1220"/>
      <c r="AB809" s="1306"/>
      <c r="AC809" s="1834"/>
      <c r="AD809" s="1242"/>
      <c r="AE809" s="1291"/>
      <c r="AF809" s="391">
        <f>ROUND(ROUND(ROUND(G728*Q800,0)*Y809,0)-AD805,0)</f>
        <v>220</v>
      </c>
      <c r="AG809" s="268"/>
    </row>
    <row r="810" spans="1:33" ht="17.100000000000001" customHeight="1">
      <c r="A810" s="243">
        <v>63</v>
      </c>
      <c r="B810" s="351" t="s">
        <v>17293</v>
      </c>
      <c r="C810" s="870" t="s">
        <v>17294</v>
      </c>
      <c r="D810" s="604"/>
      <c r="E810" s="604"/>
      <c r="F810" s="637"/>
      <c r="G810" s="638"/>
      <c r="H810" s="638"/>
      <c r="I810" s="744"/>
      <c r="J810" s="604"/>
      <c r="K810" s="605"/>
      <c r="L810" s="1321"/>
      <c r="M810" s="1251"/>
      <c r="N810" s="1339"/>
      <c r="O810" s="1252"/>
      <c r="P810" s="1251"/>
      <c r="Q810" s="1334"/>
      <c r="R810" s="1251"/>
      <c r="S810" s="1251"/>
      <c r="T810" s="605"/>
      <c r="U810" s="605"/>
      <c r="V810" s="605"/>
      <c r="W810" s="1836"/>
      <c r="X810" s="1225"/>
      <c r="Y810" s="1306"/>
      <c r="Z810" s="1302" t="s">
        <v>11869</v>
      </c>
      <c r="AA810" s="1303" t="s">
        <v>30</v>
      </c>
      <c r="AB810" s="1311">
        <v>0.85</v>
      </c>
      <c r="AC810" s="1835"/>
      <c r="AD810" s="1220"/>
      <c r="AE810" s="1306"/>
      <c r="AF810" s="391">
        <f>ROUND(ROUND(ROUND(ROUND(G728*Q800,0)*Y809,0)*AB810,0)-AD805,0)</f>
        <v>186</v>
      </c>
      <c r="AG810" s="268"/>
    </row>
    <row r="811" spans="1:33" ht="17.100000000000001" customHeight="1">
      <c r="A811" s="243">
        <v>63</v>
      </c>
      <c r="B811" s="351" t="s">
        <v>17295</v>
      </c>
      <c r="C811" s="870" t="s">
        <v>17296</v>
      </c>
      <c r="D811" s="604"/>
      <c r="E811" s="604"/>
      <c r="F811" s="1252"/>
      <c r="G811" s="1323"/>
      <c r="H811" s="1323"/>
      <c r="I811" s="607"/>
      <c r="J811" s="604"/>
      <c r="K811" s="748"/>
      <c r="L811" s="748"/>
      <c r="M811" s="605"/>
      <c r="N811" s="1102"/>
      <c r="O811" s="604"/>
      <c r="P811" s="605"/>
      <c r="Q811" s="607"/>
      <c r="R811" s="1749" t="s">
        <v>11301</v>
      </c>
      <c r="S811" s="1622" t="s">
        <v>235</v>
      </c>
      <c r="T811" s="602"/>
      <c r="U811" s="602"/>
      <c r="V811" s="1286"/>
      <c r="W811" s="1233"/>
      <c r="X811" s="670"/>
      <c r="Y811" s="1320"/>
      <c r="Z811" s="1358"/>
      <c r="AA811" s="1215"/>
      <c r="AB811" s="1215"/>
      <c r="AC811" s="1215"/>
      <c r="AD811" s="1215"/>
      <c r="AE811" s="1294"/>
      <c r="AF811" s="391">
        <f>ROUND(ROUND(G728*Q800,0)*U812,0)</f>
        <v>186</v>
      </c>
      <c r="AG811" s="268"/>
    </row>
    <row r="812" spans="1:33" ht="17.100000000000001" customHeight="1">
      <c r="A812" s="243">
        <v>63</v>
      </c>
      <c r="B812" s="351" t="s">
        <v>17297</v>
      </c>
      <c r="C812" s="870" t="s">
        <v>17298</v>
      </c>
      <c r="D812" s="604"/>
      <c r="E812" s="604"/>
      <c r="F812" s="1252"/>
      <c r="G812" s="638"/>
      <c r="H812" s="605"/>
      <c r="I812" s="607"/>
      <c r="J812" s="604"/>
      <c r="K812" s="748"/>
      <c r="L812" s="748"/>
      <c r="M812" s="605"/>
      <c r="N812" s="1102"/>
      <c r="O812" s="604"/>
      <c r="P812" s="605"/>
      <c r="Q812" s="607"/>
      <c r="R812" s="1837"/>
      <c r="S812" s="1834"/>
      <c r="T812" s="1250" t="s">
        <v>30</v>
      </c>
      <c r="U812" s="1242">
        <v>0.7</v>
      </c>
      <c r="V812" s="607"/>
      <c r="W812" s="1234"/>
      <c r="X812" s="1225"/>
      <c r="Y812" s="1322"/>
      <c r="Z812" s="1233" t="s">
        <v>11869</v>
      </c>
      <c r="AA812" s="670" t="s">
        <v>30</v>
      </c>
      <c r="AB812" s="1293">
        <v>0.85</v>
      </c>
      <c r="AC812" s="1215"/>
      <c r="AD812" s="1215"/>
      <c r="AE812" s="1294"/>
      <c r="AF812" s="391">
        <f>ROUND(ROUND(ROUND(G728*Q800,0)*U812,0)*AB812,0)</f>
        <v>158</v>
      </c>
      <c r="AG812" s="268"/>
    </row>
    <row r="813" spans="1:33" ht="17.100000000000001" customHeight="1">
      <c r="A813" s="243">
        <v>63</v>
      </c>
      <c r="B813" s="351" t="s">
        <v>17299</v>
      </c>
      <c r="C813" s="870" t="s">
        <v>17300</v>
      </c>
      <c r="D813" s="604"/>
      <c r="E813" s="604"/>
      <c r="F813" s="1131"/>
      <c r="G813" s="605"/>
      <c r="H813" s="605"/>
      <c r="I813" s="607"/>
      <c r="J813" s="646"/>
      <c r="K813" s="748"/>
      <c r="L813" s="748"/>
      <c r="M813" s="1250"/>
      <c r="N813" s="1344"/>
      <c r="O813" s="1345"/>
      <c r="P813" s="1250"/>
      <c r="Q813" s="1346"/>
      <c r="R813" s="1837"/>
      <c r="S813" s="1834"/>
      <c r="T813" s="1250"/>
      <c r="U813" s="1242"/>
      <c r="V813" s="1291"/>
      <c r="W813" s="1684" t="s">
        <v>4703</v>
      </c>
      <c r="X813" s="670" t="s">
        <v>30</v>
      </c>
      <c r="Y813" s="1305">
        <f>$Y$657</f>
        <v>0.7</v>
      </c>
      <c r="Z813" s="1360"/>
      <c r="AA813" s="1226"/>
      <c r="AB813" s="1226"/>
      <c r="AC813" s="1226"/>
      <c r="AD813" s="1226"/>
      <c r="AE813" s="1310"/>
      <c r="AF813" s="391">
        <f>ROUND(ROUND(ROUND(G728*Q800,0)*U812,0)*Y813,0)</f>
        <v>130</v>
      </c>
      <c r="AG813" s="268"/>
    </row>
    <row r="814" spans="1:33" ht="17.100000000000001" customHeight="1">
      <c r="A814" s="243">
        <v>63</v>
      </c>
      <c r="B814" s="351" t="s">
        <v>17301</v>
      </c>
      <c r="C814" s="870" t="s">
        <v>17302</v>
      </c>
      <c r="D814" s="604"/>
      <c r="E814" s="604"/>
      <c r="F814" s="1131"/>
      <c r="G814" s="605"/>
      <c r="H814" s="605"/>
      <c r="I814" s="607"/>
      <c r="J814" s="646"/>
      <c r="K814" s="748"/>
      <c r="L814" s="748"/>
      <c r="M814" s="1250"/>
      <c r="N814" s="1344"/>
      <c r="O814" s="1345"/>
      <c r="P814" s="1250"/>
      <c r="Q814" s="1346"/>
      <c r="R814" s="1837"/>
      <c r="S814" s="1834"/>
      <c r="T814" s="1250"/>
      <c r="U814" s="1242"/>
      <c r="V814" s="1291"/>
      <c r="W814" s="1836"/>
      <c r="X814" s="1225"/>
      <c r="Y814" s="1306"/>
      <c r="Z814" s="1302" t="s">
        <v>11869</v>
      </c>
      <c r="AA814" s="1303" t="s">
        <v>30</v>
      </c>
      <c r="AB814" s="1304">
        <v>0.85</v>
      </c>
      <c r="AC814" s="1215"/>
      <c r="AD814" s="1215"/>
      <c r="AE814" s="1294"/>
      <c r="AF814" s="391">
        <f>ROUND(ROUND(ROUND(ROUND(G728*Q800,0)*U812,0)*Y813,0)*AB814,0)</f>
        <v>111</v>
      </c>
      <c r="AG814" s="268"/>
    </row>
    <row r="815" spans="1:33" ht="17.100000000000001" customHeight="1">
      <c r="A815" s="243">
        <v>63</v>
      </c>
      <c r="B815" s="351" t="s">
        <v>17303</v>
      </c>
      <c r="C815" s="870" t="s">
        <v>17304</v>
      </c>
      <c r="D815" s="604"/>
      <c r="E815" s="604"/>
      <c r="F815" s="1131"/>
      <c r="G815" s="605"/>
      <c r="H815" s="605"/>
      <c r="I815" s="607"/>
      <c r="J815" s="646"/>
      <c r="K815" s="748"/>
      <c r="L815" s="748"/>
      <c r="M815" s="1250"/>
      <c r="N815" s="1344"/>
      <c r="O815" s="1345"/>
      <c r="P815" s="1250"/>
      <c r="Q815" s="1346"/>
      <c r="R815" s="1837"/>
      <c r="S815" s="1834"/>
      <c r="T815" s="1250"/>
      <c r="U815" s="1242"/>
      <c r="V815" s="1291"/>
      <c r="W815" s="1684" t="s">
        <v>4708</v>
      </c>
      <c r="X815" s="670" t="s">
        <v>30</v>
      </c>
      <c r="Y815" s="1305">
        <f>$Y$659</f>
        <v>0.85</v>
      </c>
      <c r="Z815" s="1359"/>
      <c r="AA815" s="1220"/>
      <c r="AB815" s="1220"/>
      <c r="AC815" s="1220"/>
      <c r="AD815" s="1220"/>
      <c r="AE815" s="1306"/>
      <c r="AF815" s="391">
        <f>ROUND(ROUND(ROUND(G728*Q800,0)*U812,0)*Y815,0)</f>
        <v>158</v>
      </c>
      <c r="AG815" s="268"/>
    </row>
    <row r="816" spans="1:33" ht="17.100000000000001" customHeight="1">
      <c r="A816" s="243">
        <v>63</v>
      </c>
      <c r="B816" s="351" t="s">
        <v>17305</v>
      </c>
      <c r="C816" s="870" t="s">
        <v>17306</v>
      </c>
      <c r="D816" s="604"/>
      <c r="E816" s="604"/>
      <c r="F816" s="1131"/>
      <c r="G816" s="605"/>
      <c r="H816" s="605"/>
      <c r="I816" s="607"/>
      <c r="J816" s="646"/>
      <c r="K816" s="748"/>
      <c r="L816" s="748"/>
      <c r="M816" s="1250"/>
      <c r="N816" s="1344"/>
      <c r="O816" s="1345"/>
      <c r="P816" s="1250"/>
      <c r="Q816" s="1346"/>
      <c r="R816" s="1837"/>
      <c r="S816" s="1834"/>
      <c r="T816" s="1250"/>
      <c r="U816" s="1242"/>
      <c r="V816" s="1291"/>
      <c r="W816" s="1836"/>
      <c r="X816" s="1225"/>
      <c r="Y816" s="1306"/>
      <c r="Z816" s="1302" t="s">
        <v>11869</v>
      </c>
      <c r="AA816" s="1303" t="s">
        <v>30</v>
      </c>
      <c r="AB816" s="1304">
        <v>0.85</v>
      </c>
      <c r="AC816" s="1215"/>
      <c r="AD816" s="1215"/>
      <c r="AE816" s="1294"/>
      <c r="AF816" s="391">
        <f>ROUND(ROUND(ROUND(ROUND(G728*Q800,0)*U812,0)*Y815,0)*AB816,0)</f>
        <v>134</v>
      </c>
      <c r="AG816" s="268"/>
    </row>
    <row r="817" spans="1:33" ht="17.100000000000001" customHeight="1">
      <c r="A817" s="243">
        <v>63</v>
      </c>
      <c r="B817" s="351" t="s">
        <v>17307</v>
      </c>
      <c r="C817" s="870" t="s">
        <v>17308</v>
      </c>
      <c r="D817" s="604"/>
      <c r="E817" s="604"/>
      <c r="F817" s="1131"/>
      <c r="G817" s="605"/>
      <c r="H817" s="605"/>
      <c r="I817" s="607"/>
      <c r="J817" s="646"/>
      <c r="K817" s="748"/>
      <c r="L817" s="748"/>
      <c r="M817" s="1250"/>
      <c r="N817" s="1344"/>
      <c r="O817" s="1345"/>
      <c r="P817" s="1250"/>
      <c r="Q817" s="1346"/>
      <c r="R817" s="1254"/>
      <c r="S817" s="1246"/>
      <c r="T817" s="1250"/>
      <c r="U817" s="1242"/>
      <c r="V817" s="1291"/>
      <c r="W817" s="1233"/>
      <c r="X817" s="670"/>
      <c r="Y817" s="1320"/>
      <c r="Z817" s="1358"/>
      <c r="AA817" s="1215"/>
      <c r="AB817" s="1294"/>
      <c r="AC817" s="1533" t="s">
        <v>167</v>
      </c>
      <c r="AD817" s="1250">
        <v>5</v>
      </c>
      <c r="AE817" s="1308" t="s">
        <v>168</v>
      </c>
      <c r="AF817" s="391">
        <f>ROUND(ROUND(ROUND(G728*Q800,0)*U812,0)-AD817,0)</f>
        <v>181</v>
      </c>
      <c r="AG817" s="268"/>
    </row>
    <row r="818" spans="1:33" ht="17.100000000000001" customHeight="1">
      <c r="A818" s="243">
        <v>63</v>
      </c>
      <c r="B818" s="351" t="s">
        <v>17309</v>
      </c>
      <c r="C818" s="870" t="s">
        <v>17310</v>
      </c>
      <c r="D818" s="604"/>
      <c r="E818" s="604"/>
      <c r="F818" s="1131"/>
      <c r="G818" s="605"/>
      <c r="H818" s="605"/>
      <c r="I818" s="607"/>
      <c r="J818" s="646"/>
      <c r="K818" s="748"/>
      <c r="L818" s="748"/>
      <c r="M818" s="1250"/>
      <c r="N818" s="1344"/>
      <c r="O818" s="1345"/>
      <c r="P818" s="1250"/>
      <c r="Q818" s="1346"/>
      <c r="R818" s="1238"/>
      <c r="S818" s="1246"/>
      <c r="T818" s="1250"/>
      <c r="U818" s="1242"/>
      <c r="V818" s="1291"/>
      <c r="W818" s="1234"/>
      <c r="X818" s="1225"/>
      <c r="Y818" s="1322"/>
      <c r="Z818" s="1233" t="s">
        <v>11869</v>
      </c>
      <c r="AA818" s="670" t="s">
        <v>30</v>
      </c>
      <c r="AB818" s="1309">
        <v>0.85</v>
      </c>
      <c r="AC818" s="1834"/>
      <c r="AD818" s="1250"/>
      <c r="AE818" s="1308"/>
      <c r="AF818" s="391">
        <f>ROUND(ROUND(ROUND(ROUND(G728*Q800,0)*U812,0)*AB818,0)-AD817,0)</f>
        <v>153</v>
      </c>
      <c r="AG818" s="268"/>
    </row>
    <row r="819" spans="1:33" ht="17.100000000000001" customHeight="1">
      <c r="A819" s="243">
        <v>63</v>
      </c>
      <c r="B819" s="351" t="s">
        <v>17311</v>
      </c>
      <c r="C819" s="870" t="s">
        <v>17312</v>
      </c>
      <c r="D819" s="604"/>
      <c r="E819" s="604"/>
      <c r="F819" s="1131"/>
      <c r="G819" s="605"/>
      <c r="H819" s="605"/>
      <c r="I819" s="607"/>
      <c r="J819" s="646"/>
      <c r="K819" s="748"/>
      <c r="L819" s="748"/>
      <c r="M819" s="1250"/>
      <c r="N819" s="1344"/>
      <c r="O819" s="1345"/>
      <c r="P819" s="1250"/>
      <c r="Q819" s="1346"/>
      <c r="R819" s="1238"/>
      <c r="S819" s="1246"/>
      <c r="T819" s="1250"/>
      <c r="U819" s="1242"/>
      <c r="V819" s="1291"/>
      <c r="W819" s="1684" t="s">
        <v>4703</v>
      </c>
      <c r="X819" s="1250" t="s">
        <v>30</v>
      </c>
      <c r="Y819" s="1291">
        <f>$Y$657</f>
        <v>0.7</v>
      </c>
      <c r="Z819" s="1360"/>
      <c r="AA819" s="1226"/>
      <c r="AB819" s="1310"/>
      <c r="AC819" s="1834"/>
      <c r="AD819" s="1242"/>
      <c r="AE819" s="1291"/>
      <c r="AF819" s="391">
        <f>ROUND(ROUND(ROUND(ROUND(G728*Q800,0)*U812,0)*Y819,0)-AD817,0)</f>
        <v>125</v>
      </c>
      <c r="AG819" s="268"/>
    </row>
    <row r="820" spans="1:33" ht="17.100000000000001" customHeight="1">
      <c r="A820" s="243">
        <v>63</v>
      </c>
      <c r="B820" s="351" t="s">
        <v>17313</v>
      </c>
      <c r="C820" s="870" t="s">
        <v>17314</v>
      </c>
      <c r="D820" s="604"/>
      <c r="E820" s="604"/>
      <c r="F820" s="1131"/>
      <c r="G820" s="605"/>
      <c r="H820" s="605"/>
      <c r="I820" s="607"/>
      <c r="J820" s="646"/>
      <c r="K820" s="748"/>
      <c r="L820" s="748"/>
      <c r="M820" s="1250"/>
      <c r="N820" s="1344"/>
      <c r="O820" s="1345"/>
      <c r="P820" s="1250"/>
      <c r="Q820" s="1346"/>
      <c r="R820" s="1238"/>
      <c r="S820" s="1246"/>
      <c r="T820" s="1250"/>
      <c r="U820" s="1242"/>
      <c r="V820" s="1291"/>
      <c r="W820" s="1836"/>
      <c r="X820" s="1225"/>
      <c r="Y820" s="1306"/>
      <c r="Z820" s="1302" t="s">
        <v>11869</v>
      </c>
      <c r="AA820" s="1303" t="s">
        <v>30</v>
      </c>
      <c r="AB820" s="1311">
        <v>0.85</v>
      </c>
      <c r="AC820" s="1834"/>
      <c r="AD820" s="1242"/>
      <c r="AE820" s="1291"/>
      <c r="AF820" s="391">
        <f>ROUND(ROUND(ROUND(ROUND(ROUND(G728*Q800,0)*U812,0)*Y819,0)*AB820,0)-AD817,0)</f>
        <v>106</v>
      </c>
      <c r="AG820" s="268"/>
    </row>
    <row r="821" spans="1:33" ht="17.100000000000001" customHeight="1">
      <c r="A821" s="243">
        <v>63</v>
      </c>
      <c r="B821" s="351" t="s">
        <v>17315</v>
      </c>
      <c r="C821" s="870" t="s">
        <v>17316</v>
      </c>
      <c r="D821" s="604"/>
      <c r="E821" s="604"/>
      <c r="F821" s="1131"/>
      <c r="G821" s="605"/>
      <c r="H821" s="605"/>
      <c r="I821" s="607"/>
      <c r="J821" s="646"/>
      <c r="K821" s="748"/>
      <c r="L821" s="748"/>
      <c r="M821" s="1250"/>
      <c r="N821" s="1344"/>
      <c r="O821" s="1345"/>
      <c r="P821" s="1250"/>
      <c r="Q821" s="1346"/>
      <c r="R821" s="1238"/>
      <c r="S821" s="1246"/>
      <c r="T821" s="1250"/>
      <c r="U821" s="1242"/>
      <c r="V821" s="1291"/>
      <c r="W821" s="1684" t="s">
        <v>4708</v>
      </c>
      <c r="X821" s="1250" t="s">
        <v>30</v>
      </c>
      <c r="Y821" s="1291">
        <f>$Y$659</f>
        <v>0.85</v>
      </c>
      <c r="Z821" s="1359"/>
      <c r="AA821" s="1220"/>
      <c r="AB821" s="1306"/>
      <c r="AC821" s="1834"/>
      <c r="AD821" s="1242"/>
      <c r="AE821" s="1291"/>
      <c r="AF821" s="391">
        <f>ROUND(ROUND(ROUND(ROUND(G728*Q800,0)*U812,0)*Y821,0)-AD817,0)</f>
        <v>153</v>
      </c>
      <c r="AG821" s="268"/>
    </row>
    <row r="822" spans="1:33" ht="17.100000000000001" customHeight="1">
      <c r="A822" s="243">
        <v>63</v>
      </c>
      <c r="B822" s="351" t="s">
        <v>17317</v>
      </c>
      <c r="C822" s="870" t="s">
        <v>17318</v>
      </c>
      <c r="D822" s="604"/>
      <c r="E822" s="604"/>
      <c r="F822" s="1131"/>
      <c r="G822" s="605"/>
      <c r="H822" s="605"/>
      <c r="I822" s="607"/>
      <c r="J822" s="646"/>
      <c r="K822" s="748"/>
      <c r="L822" s="748"/>
      <c r="M822" s="1250"/>
      <c r="N822" s="1344"/>
      <c r="O822" s="1345"/>
      <c r="P822" s="1250"/>
      <c r="Q822" s="1346"/>
      <c r="R822" s="1238"/>
      <c r="S822" s="1246"/>
      <c r="T822" s="1250"/>
      <c r="U822" s="1242"/>
      <c r="V822" s="1291"/>
      <c r="W822" s="1836"/>
      <c r="X822" s="1225"/>
      <c r="Y822" s="1306"/>
      <c r="Z822" s="1302" t="s">
        <v>11869</v>
      </c>
      <c r="AA822" s="1303" t="s">
        <v>30</v>
      </c>
      <c r="AB822" s="1311">
        <v>0.85</v>
      </c>
      <c r="AC822" s="1835"/>
      <c r="AD822" s="1220"/>
      <c r="AE822" s="1306"/>
      <c r="AF822" s="391">
        <f>ROUND(ROUND(ROUND(ROUND(ROUND(G728*Q800,0)*U812,0)*Y821,0)*AB822,0)-AD817,0)</f>
        <v>129</v>
      </c>
      <c r="AG822" s="268"/>
    </row>
    <row r="823" spans="1:33" ht="17.100000000000001" customHeight="1">
      <c r="A823" s="243">
        <v>63</v>
      </c>
      <c r="B823" s="351" t="s">
        <v>17319</v>
      </c>
      <c r="C823" s="870" t="s">
        <v>17320</v>
      </c>
      <c r="D823" s="604"/>
      <c r="E823" s="604"/>
      <c r="F823" s="1131"/>
      <c r="G823" s="605"/>
      <c r="H823" s="605"/>
      <c r="I823" s="607"/>
      <c r="J823" s="646"/>
      <c r="K823" s="748"/>
      <c r="L823" s="748"/>
      <c r="M823" s="1250"/>
      <c r="N823" s="1344"/>
      <c r="O823" s="1345"/>
      <c r="P823" s="1250"/>
      <c r="Q823" s="1346"/>
      <c r="R823" s="1238"/>
      <c r="S823" s="1622" t="s">
        <v>237</v>
      </c>
      <c r="T823" s="670"/>
      <c r="U823" s="1348"/>
      <c r="V823" s="1305"/>
      <c r="W823" s="1233"/>
      <c r="X823" s="670"/>
      <c r="Y823" s="1320"/>
      <c r="Z823" s="1358"/>
      <c r="AA823" s="1215"/>
      <c r="AB823" s="1215"/>
      <c r="AC823" s="1215"/>
      <c r="AD823" s="1215"/>
      <c r="AE823" s="1294"/>
      <c r="AF823" s="391">
        <f>ROUND(ROUND(G728*Q800,0)*U824,0)</f>
        <v>133</v>
      </c>
      <c r="AG823" s="268"/>
    </row>
    <row r="824" spans="1:33" ht="17.100000000000001" customHeight="1">
      <c r="A824" s="243">
        <v>63</v>
      </c>
      <c r="B824" s="351" t="s">
        <v>17321</v>
      </c>
      <c r="C824" s="870" t="s">
        <v>17322</v>
      </c>
      <c r="D824" s="604"/>
      <c r="E824" s="604"/>
      <c r="F824" s="1131"/>
      <c r="G824" s="605"/>
      <c r="H824" s="605"/>
      <c r="I824" s="607"/>
      <c r="J824" s="646"/>
      <c r="K824" s="748"/>
      <c r="L824" s="748"/>
      <c r="M824" s="1250"/>
      <c r="N824" s="1344"/>
      <c r="O824" s="1345"/>
      <c r="P824" s="1250"/>
      <c r="Q824" s="1346"/>
      <c r="R824" s="1238"/>
      <c r="S824" s="1834"/>
      <c r="T824" s="1250" t="s">
        <v>30</v>
      </c>
      <c r="U824" s="1242">
        <v>0.5</v>
      </c>
      <c r="V824" s="1291"/>
      <c r="W824" s="1234"/>
      <c r="X824" s="1225"/>
      <c r="Y824" s="1322"/>
      <c r="Z824" s="1233" t="s">
        <v>11869</v>
      </c>
      <c r="AA824" s="670" t="s">
        <v>30</v>
      </c>
      <c r="AB824" s="1293">
        <v>0.85</v>
      </c>
      <c r="AC824" s="1215"/>
      <c r="AD824" s="1215"/>
      <c r="AE824" s="1294"/>
      <c r="AF824" s="391">
        <f>ROUND(ROUND(ROUND(G728*Q800,0)*U824,0)*AB824,0)</f>
        <v>113</v>
      </c>
      <c r="AG824" s="268"/>
    </row>
    <row r="825" spans="1:33" ht="17.100000000000001" customHeight="1">
      <c r="A825" s="243">
        <v>63</v>
      </c>
      <c r="B825" s="351" t="s">
        <v>17323</v>
      </c>
      <c r="C825" s="870" t="s">
        <v>17324</v>
      </c>
      <c r="D825" s="604"/>
      <c r="E825" s="604"/>
      <c r="F825" s="1131"/>
      <c r="G825" s="605"/>
      <c r="H825" s="605"/>
      <c r="I825" s="607"/>
      <c r="J825" s="646"/>
      <c r="K825" s="748"/>
      <c r="L825" s="748"/>
      <c r="M825" s="1250"/>
      <c r="N825" s="1344"/>
      <c r="O825" s="1345"/>
      <c r="P825" s="1250"/>
      <c r="Q825" s="1346"/>
      <c r="R825" s="1238"/>
      <c r="S825" s="1834"/>
      <c r="T825" s="1250"/>
      <c r="U825" s="1242"/>
      <c r="V825" s="1291"/>
      <c r="W825" s="1684" t="s">
        <v>4703</v>
      </c>
      <c r="X825" s="670" t="s">
        <v>30</v>
      </c>
      <c r="Y825" s="1305">
        <f>$Y$657</f>
        <v>0.7</v>
      </c>
      <c r="Z825" s="1360"/>
      <c r="AA825" s="1226"/>
      <c r="AB825" s="1226"/>
      <c r="AC825" s="1226"/>
      <c r="AD825" s="1226"/>
      <c r="AE825" s="1310"/>
      <c r="AF825" s="391">
        <f>ROUND(ROUND(ROUND(G728*Q800,0)*U824,0)*Y825,0)</f>
        <v>93</v>
      </c>
      <c r="AG825" s="268"/>
    </row>
    <row r="826" spans="1:33" ht="17.100000000000001" customHeight="1">
      <c r="A826" s="243">
        <v>63</v>
      </c>
      <c r="B826" s="351" t="s">
        <v>17325</v>
      </c>
      <c r="C826" s="870" t="s">
        <v>17326</v>
      </c>
      <c r="D826" s="604"/>
      <c r="E826" s="604"/>
      <c r="F826" s="1131"/>
      <c r="G826" s="605"/>
      <c r="H826" s="605"/>
      <c r="I826" s="607"/>
      <c r="J826" s="646"/>
      <c r="K826" s="748"/>
      <c r="L826" s="748"/>
      <c r="M826" s="1250"/>
      <c r="N826" s="1344"/>
      <c r="O826" s="1345"/>
      <c r="P826" s="1250"/>
      <c r="Q826" s="1346"/>
      <c r="R826" s="1238"/>
      <c r="S826" s="1834"/>
      <c r="T826" s="1250"/>
      <c r="U826" s="1242"/>
      <c r="V826" s="1291"/>
      <c r="W826" s="1836"/>
      <c r="X826" s="1225"/>
      <c r="Y826" s="1306"/>
      <c r="Z826" s="1302" t="s">
        <v>11869</v>
      </c>
      <c r="AA826" s="1303" t="s">
        <v>30</v>
      </c>
      <c r="AB826" s="1304">
        <v>0.85</v>
      </c>
      <c r="AC826" s="1215"/>
      <c r="AD826" s="1215"/>
      <c r="AE826" s="1294"/>
      <c r="AF826" s="391">
        <f>ROUND(ROUND(ROUND(ROUND(G728*Q800,0)*U824,0)*Y825,0)*AB826,0)</f>
        <v>79</v>
      </c>
      <c r="AG826" s="268"/>
    </row>
    <row r="827" spans="1:33" ht="17.100000000000001" customHeight="1">
      <c r="A827" s="243">
        <v>63</v>
      </c>
      <c r="B827" s="351" t="s">
        <v>17327</v>
      </c>
      <c r="C827" s="870" t="s">
        <v>17328</v>
      </c>
      <c r="D827" s="604"/>
      <c r="E827" s="604"/>
      <c r="F827" s="1131"/>
      <c r="G827" s="605"/>
      <c r="H827" s="605"/>
      <c r="I827" s="607"/>
      <c r="J827" s="646"/>
      <c r="K827" s="748"/>
      <c r="L827" s="748"/>
      <c r="M827" s="1250"/>
      <c r="N827" s="1344"/>
      <c r="O827" s="1345"/>
      <c r="P827" s="1250"/>
      <c r="Q827" s="1346"/>
      <c r="R827" s="1238"/>
      <c r="S827" s="1834"/>
      <c r="T827" s="1250"/>
      <c r="U827" s="1242"/>
      <c r="V827" s="1291"/>
      <c r="W827" s="1684" t="s">
        <v>4708</v>
      </c>
      <c r="X827" s="670" t="s">
        <v>30</v>
      </c>
      <c r="Y827" s="1305">
        <f>$Y$659</f>
        <v>0.85</v>
      </c>
      <c r="Z827" s="1359"/>
      <c r="AA827" s="1220"/>
      <c r="AB827" s="1220"/>
      <c r="AC827" s="1220"/>
      <c r="AD827" s="1220"/>
      <c r="AE827" s="1306"/>
      <c r="AF827" s="391">
        <f>ROUND(ROUND(ROUND(G728*Q800,0)*U824,0)*Y827,0)</f>
        <v>113</v>
      </c>
      <c r="AG827" s="268"/>
    </row>
    <row r="828" spans="1:33" ht="17.100000000000001" customHeight="1">
      <c r="A828" s="243">
        <v>63</v>
      </c>
      <c r="B828" s="351" t="s">
        <v>17329</v>
      </c>
      <c r="C828" s="870" t="s">
        <v>17330</v>
      </c>
      <c r="D828" s="604"/>
      <c r="E828" s="604"/>
      <c r="F828" s="1131"/>
      <c r="G828" s="605"/>
      <c r="H828" s="605"/>
      <c r="I828" s="607"/>
      <c r="J828" s="646"/>
      <c r="K828" s="748"/>
      <c r="L828" s="748"/>
      <c r="M828" s="1250"/>
      <c r="N828" s="1344"/>
      <c r="O828" s="1345"/>
      <c r="P828" s="1250"/>
      <c r="Q828" s="1346"/>
      <c r="R828" s="1238"/>
      <c r="S828" s="1834"/>
      <c r="T828" s="1250"/>
      <c r="U828" s="1242"/>
      <c r="V828" s="1291"/>
      <c r="W828" s="1836"/>
      <c r="X828" s="1225"/>
      <c r="Y828" s="1306"/>
      <c r="Z828" s="1302" t="s">
        <v>11869</v>
      </c>
      <c r="AA828" s="1303" t="s">
        <v>30</v>
      </c>
      <c r="AB828" s="1304">
        <v>0.85</v>
      </c>
      <c r="AC828" s="1215"/>
      <c r="AD828" s="1215"/>
      <c r="AE828" s="1294"/>
      <c r="AF828" s="391">
        <f>ROUND(ROUND(ROUND(ROUND(G728*Q800,0)*U824,0)*Y827,0)*AB828,0)</f>
        <v>96</v>
      </c>
      <c r="AG828" s="268"/>
    </row>
    <row r="829" spans="1:33" ht="17.100000000000001" customHeight="1">
      <c r="A829" s="243">
        <v>63</v>
      </c>
      <c r="B829" s="351" t="s">
        <v>17331</v>
      </c>
      <c r="C829" s="870" t="s">
        <v>17332</v>
      </c>
      <c r="D829" s="604"/>
      <c r="E829" s="604"/>
      <c r="F829" s="1131"/>
      <c r="G829" s="605"/>
      <c r="H829" s="605"/>
      <c r="I829" s="607"/>
      <c r="J829" s="646"/>
      <c r="K829" s="748"/>
      <c r="L829" s="748"/>
      <c r="M829" s="1250"/>
      <c r="N829" s="1344"/>
      <c r="O829" s="1345"/>
      <c r="P829" s="1250"/>
      <c r="Q829" s="1346"/>
      <c r="R829" s="1238"/>
      <c r="S829" s="1834"/>
      <c r="T829" s="1250"/>
      <c r="U829" s="1242"/>
      <c r="V829" s="1291"/>
      <c r="W829" s="1233"/>
      <c r="X829" s="670"/>
      <c r="Y829" s="1320"/>
      <c r="Z829" s="1358"/>
      <c r="AA829" s="1215"/>
      <c r="AB829" s="1294"/>
      <c r="AC829" s="1533" t="s">
        <v>167</v>
      </c>
      <c r="AD829" s="1250">
        <v>5</v>
      </c>
      <c r="AE829" s="1308" t="s">
        <v>168</v>
      </c>
      <c r="AF829" s="391">
        <f>ROUND(ROUND(ROUND(G728*Q800,0)*U824,0)-AD829,0)</f>
        <v>128</v>
      </c>
      <c r="AG829" s="268"/>
    </row>
    <row r="830" spans="1:33" ht="17.100000000000001" customHeight="1">
      <c r="A830" s="243">
        <v>63</v>
      </c>
      <c r="B830" s="351" t="s">
        <v>17333</v>
      </c>
      <c r="C830" s="870" t="s">
        <v>17334</v>
      </c>
      <c r="D830" s="604"/>
      <c r="E830" s="604"/>
      <c r="F830" s="1131"/>
      <c r="G830" s="605"/>
      <c r="H830" s="605"/>
      <c r="I830" s="607"/>
      <c r="J830" s="646"/>
      <c r="K830" s="748"/>
      <c r="L830" s="748"/>
      <c r="M830" s="1250"/>
      <c r="N830" s="1344"/>
      <c r="O830" s="1345"/>
      <c r="P830" s="1250"/>
      <c r="Q830" s="1346"/>
      <c r="R830" s="1238"/>
      <c r="S830" s="1246"/>
      <c r="T830" s="1250"/>
      <c r="U830" s="1242"/>
      <c r="V830" s="1242"/>
      <c r="W830" s="1234"/>
      <c r="X830" s="1225"/>
      <c r="Y830" s="1322"/>
      <c r="Z830" s="1233" t="s">
        <v>11869</v>
      </c>
      <c r="AA830" s="670" t="s">
        <v>30</v>
      </c>
      <c r="AB830" s="1309">
        <v>0.85</v>
      </c>
      <c r="AC830" s="1834"/>
      <c r="AD830" s="1250"/>
      <c r="AE830" s="1308"/>
      <c r="AF830" s="391">
        <f>ROUND(ROUND(ROUND(ROUND(G728*Q800,0)*U824,0)*AB830,0)-AD829,0)</f>
        <v>108</v>
      </c>
      <c r="AG830" s="268"/>
    </row>
    <row r="831" spans="1:33" ht="17.100000000000001" customHeight="1">
      <c r="A831" s="243">
        <v>63</v>
      </c>
      <c r="B831" s="351" t="s">
        <v>17335</v>
      </c>
      <c r="C831" s="870" t="s">
        <v>17336</v>
      </c>
      <c r="D831" s="604"/>
      <c r="E831" s="604"/>
      <c r="F831" s="1131"/>
      <c r="G831" s="605"/>
      <c r="H831" s="605"/>
      <c r="I831" s="607"/>
      <c r="J831" s="646"/>
      <c r="K831" s="748"/>
      <c r="L831" s="748"/>
      <c r="M831" s="1250"/>
      <c r="N831" s="1344"/>
      <c r="O831" s="1345"/>
      <c r="P831" s="1250"/>
      <c r="Q831" s="1346"/>
      <c r="R831" s="1238"/>
      <c r="S831" s="1246"/>
      <c r="T831" s="1250"/>
      <c r="U831" s="1242"/>
      <c r="V831" s="1242"/>
      <c r="W831" s="1684" t="s">
        <v>4703</v>
      </c>
      <c r="X831" s="1250" t="s">
        <v>30</v>
      </c>
      <c r="Y831" s="1291">
        <f>$Y$657</f>
        <v>0.7</v>
      </c>
      <c r="Z831" s="1360"/>
      <c r="AA831" s="1226"/>
      <c r="AB831" s="1310"/>
      <c r="AC831" s="1834"/>
      <c r="AD831" s="1242"/>
      <c r="AE831" s="1291"/>
      <c r="AF831" s="391">
        <f>ROUND(ROUND(ROUND(ROUND(G728*Q800,0)*U824,0)*Y831,0)-AD829,0)</f>
        <v>88</v>
      </c>
      <c r="AG831" s="268"/>
    </row>
    <row r="832" spans="1:33" ht="17.100000000000001" customHeight="1">
      <c r="A832" s="243">
        <v>63</v>
      </c>
      <c r="B832" s="351" t="s">
        <v>17337</v>
      </c>
      <c r="C832" s="870" t="s">
        <v>17338</v>
      </c>
      <c r="D832" s="604"/>
      <c r="E832" s="604"/>
      <c r="F832" s="1131"/>
      <c r="G832" s="605"/>
      <c r="H832" s="605"/>
      <c r="I832" s="607"/>
      <c r="J832" s="646"/>
      <c r="K832" s="748"/>
      <c r="L832" s="748"/>
      <c r="M832" s="1250"/>
      <c r="N832" s="1344"/>
      <c r="O832" s="1345"/>
      <c r="P832" s="1250"/>
      <c r="Q832" s="1346"/>
      <c r="R832" s="1238"/>
      <c r="S832" s="1246"/>
      <c r="T832" s="1250"/>
      <c r="U832" s="1242"/>
      <c r="V832" s="1242"/>
      <c r="W832" s="1836"/>
      <c r="X832" s="1225"/>
      <c r="Y832" s="1306"/>
      <c r="Z832" s="1302" t="s">
        <v>11869</v>
      </c>
      <c r="AA832" s="1303" t="s">
        <v>30</v>
      </c>
      <c r="AB832" s="1311">
        <v>0.85</v>
      </c>
      <c r="AC832" s="1834"/>
      <c r="AD832" s="1242"/>
      <c r="AE832" s="1291"/>
      <c r="AF832" s="391">
        <f>ROUND(ROUND(ROUND(ROUND(ROUND(G728*Q800,0)*U824,0)*Y831,0)*AB832,0)-AD829,0)</f>
        <v>74</v>
      </c>
      <c r="AG832" s="268"/>
    </row>
    <row r="833" spans="1:33" ht="17.100000000000001" customHeight="1">
      <c r="A833" s="243">
        <v>63</v>
      </c>
      <c r="B833" s="351" t="s">
        <v>17339</v>
      </c>
      <c r="C833" s="870" t="s">
        <v>17340</v>
      </c>
      <c r="D833" s="604"/>
      <c r="E833" s="604"/>
      <c r="F833" s="1131"/>
      <c r="G833" s="605"/>
      <c r="H833" s="605"/>
      <c r="I833" s="607"/>
      <c r="J833" s="646"/>
      <c r="K833" s="748"/>
      <c r="L833" s="748"/>
      <c r="M833" s="1250"/>
      <c r="N833" s="1344"/>
      <c r="O833" s="1345"/>
      <c r="P833" s="1250"/>
      <c r="Q833" s="1346"/>
      <c r="R833" s="1238"/>
      <c r="S833" s="1246"/>
      <c r="T833" s="1250"/>
      <c r="U833" s="1242"/>
      <c r="V833" s="1291"/>
      <c r="W833" s="1684" t="s">
        <v>4708</v>
      </c>
      <c r="X833" s="1250" t="s">
        <v>30</v>
      </c>
      <c r="Y833" s="1291">
        <f>$Y$659</f>
        <v>0.85</v>
      </c>
      <c r="Z833" s="1359"/>
      <c r="AA833" s="1220"/>
      <c r="AB833" s="1306"/>
      <c r="AC833" s="1834"/>
      <c r="AD833" s="1242"/>
      <c r="AE833" s="1291"/>
      <c r="AF833" s="391">
        <f>ROUND(ROUND(ROUND(ROUND(G728*Q800,0)*U824,0)*Y833,0)-AD829,0)</f>
        <v>108</v>
      </c>
      <c r="AG833" s="268"/>
    </row>
    <row r="834" spans="1:33" ht="17.100000000000001" customHeight="1">
      <c r="A834" s="243">
        <v>63</v>
      </c>
      <c r="B834" s="351" t="s">
        <v>17341</v>
      </c>
      <c r="C834" s="870" t="s">
        <v>17342</v>
      </c>
      <c r="D834" s="604"/>
      <c r="E834" s="604"/>
      <c r="F834" s="1131"/>
      <c r="G834" s="605"/>
      <c r="H834" s="605"/>
      <c r="I834" s="607"/>
      <c r="J834" s="646"/>
      <c r="K834" s="748"/>
      <c r="L834" s="748"/>
      <c r="M834" s="1250"/>
      <c r="N834" s="1344"/>
      <c r="O834" s="1345"/>
      <c r="P834" s="1250"/>
      <c r="Q834" s="1346"/>
      <c r="R834" s="1258"/>
      <c r="S834" s="1240"/>
      <c r="T834" s="1225"/>
      <c r="U834" s="1220"/>
      <c r="V834" s="1306"/>
      <c r="W834" s="1836"/>
      <c r="X834" s="1225"/>
      <c r="Y834" s="1306"/>
      <c r="Z834" s="1302" t="s">
        <v>11869</v>
      </c>
      <c r="AA834" s="1303" t="s">
        <v>30</v>
      </c>
      <c r="AB834" s="1311">
        <v>0.85</v>
      </c>
      <c r="AC834" s="1835"/>
      <c r="AD834" s="1220"/>
      <c r="AE834" s="1306"/>
      <c r="AF834" s="391">
        <f>ROUND(ROUND(ROUND(ROUND(ROUND(G728*Q800,0)*U824,0)*Y833,0)*AB834,0)-AD829,0)</f>
        <v>91</v>
      </c>
      <c r="AG834" s="268"/>
    </row>
    <row r="835" spans="1:33" ht="17.100000000000001" customHeight="1">
      <c r="A835" s="243">
        <v>63</v>
      </c>
      <c r="B835" s="351" t="s">
        <v>17343</v>
      </c>
      <c r="C835" s="870" t="s">
        <v>17344</v>
      </c>
      <c r="D835" s="604"/>
      <c r="E835" s="604"/>
      <c r="F835" s="604"/>
      <c r="G835" s="605"/>
      <c r="H835" s="605"/>
      <c r="I835" s="607"/>
      <c r="J835" s="1593" t="s">
        <v>11892</v>
      </c>
      <c r="K835" s="641"/>
      <c r="L835" s="641"/>
      <c r="M835" s="602"/>
      <c r="N835" s="1102"/>
      <c r="O835" s="604"/>
      <c r="P835" s="605"/>
      <c r="Q835" s="607"/>
      <c r="R835" s="670"/>
      <c r="S835" s="670"/>
      <c r="T835" s="602"/>
      <c r="U835" s="602"/>
      <c r="V835" s="602"/>
      <c r="W835" s="1233"/>
      <c r="X835" s="670"/>
      <c r="Y835" s="1320"/>
      <c r="Z835" s="1358"/>
      <c r="AA835" s="1215"/>
      <c r="AB835" s="1215"/>
      <c r="AC835" s="1215"/>
      <c r="AD835" s="1215"/>
      <c r="AE835" s="1294"/>
      <c r="AF835" s="391">
        <f>ROUND(ROUND(G728+K836,0)*Q800,0)</f>
        <v>269</v>
      </c>
      <c r="AG835" s="268"/>
    </row>
    <row r="836" spans="1:33" ht="17.100000000000001" customHeight="1">
      <c r="A836" s="243">
        <v>63</v>
      </c>
      <c r="B836" s="351" t="s">
        <v>17345</v>
      </c>
      <c r="C836" s="870" t="s">
        <v>17346</v>
      </c>
      <c r="D836" s="604"/>
      <c r="E836" s="604"/>
      <c r="F836" s="604"/>
      <c r="G836" s="605"/>
      <c r="H836" s="605"/>
      <c r="I836" s="607"/>
      <c r="J836" s="1834"/>
      <c r="K836" s="1250">
        <v>8</v>
      </c>
      <c r="L836" s="638" t="s">
        <v>16</v>
      </c>
      <c r="M836" s="605"/>
      <c r="N836" s="1102"/>
      <c r="O836" s="604"/>
      <c r="P836" s="605"/>
      <c r="Q836" s="607"/>
      <c r="R836" s="1250"/>
      <c r="S836" s="1250"/>
      <c r="T836" s="605"/>
      <c r="U836" s="605"/>
      <c r="V836" s="605"/>
      <c r="W836" s="1234"/>
      <c r="X836" s="1225"/>
      <c r="Y836" s="1322"/>
      <c r="Z836" s="1233" t="s">
        <v>11869</v>
      </c>
      <c r="AA836" s="670" t="s">
        <v>30</v>
      </c>
      <c r="AB836" s="1293">
        <v>0.85</v>
      </c>
      <c r="AC836" s="1215"/>
      <c r="AD836" s="1215"/>
      <c r="AE836" s="1294"/>
      <c r="AF836" s="391">
        <f>ROUND(ROUND(ROUND(G728+K836,0)*Q800,0)*AB836,0)</f>
        <v>229</v>
      </c>
      <c r="AG836" s="268"/>
    </row>
    <row r="837" spans="1:33" ht="17.100000000000001" customHeight="1">
      <c r="A837" s="243">
        <v>63</v>
      </c>
      <c r="B837" s="351" t="s">
        <v>17347</v>
      </c>
      <c r="C837" s="870" t="s">
        <v>17348</v>
      </c>
      <c r="D837" s="604"/>
      <c r="E837" s="604"/>
      <c r="F837" s="604"/>
      <c r="G837" s="605"/>
      <c r="H837" s="605"/>
      <c r="I837" s="607"/>
      <c r="J837" s="1834"/>
      <c r="K837" s="748"/>
      <c r="L837" s="1250"/>
      <c r="M837" s="1316"/>
      <c r="N837" s="1314"/>
      <c r="O837" s="1315"/>
      <c r="P837" s="1316"/>
      <c r="Q837" s="1317"/>
      <c r="R837" s="1251"/>
      <c r="S837" s="1251"/>
      <c r="T837" s="605"/>
      <c r="U837" s="605"/>
      <c r="V837" s="605"/>
      <c r="W837" s="1684" t="s">
        <v>4703</v>
      </c>
      <c r="X837" s="670" t="s">
        <v>30</v>
      </c>
      <c r="Y837" s="1305">
        <f>$Y$657</f>
        <v>0.7</v>
      </c>
      <c r="Z837" s="1360"/>
      <c r="AA837" s="1226"/>
      <c r="AB837" s="1226"/>
      <c r="AC837" s="1226"/>
      <c r="AD837" s="1226"/>
      <c r="AE837" s="1310"/>
      <c r="AF837" s="391">
        <f>ROUND(ROUND(ROUND(G728+K836,0)*Q800,0)*Y837,0)</f>
        <v>188</v>
      </c>
      <c r="AG837" s="268"/>
    </row>
    <row r="838" spans="1:33" ht="17.100000000000001" customHeight="1">
      <c r="A838" s="243">
        <v>63</v>
      </c>
      <c r="B838" s="351" t="s">
        <v>17349</v>
      </c>
      <c r="C838" s="870" t="s">
        <v>17350</v>
      </c>
      <c r="D838" s="604"/>
      <c r="E838" s="604"/>
      <c r="F838" s="604"/>
      <c r="G838" s="605"/>
      <c r="H838" s="605"/>
      <c r="I838" s="607"/>
      <c r="J838" s="1834"/>
      <c r="K838" s="748"/>
      <c r="L838" s="1250"/>
      <c r="M838" s="1316"/>
      <c r="N838" s="1314"/>
      <c r="O838" s="1315"/>
      <c r="P838" s="1316"/>
      <c r="Q838" s="1317"/>
      <c r="R838" s="1251"/>
      <c r="S838" s="1251"/>
      <c r="T838" s="605"/>
      <c r="U838" s="605"/>
      <c r="V838" s="605"/>
      <c r="W838" s="1836"/>
      <c r="X838" s="1225"/>
      <c r="Y838" s="1306"/>
      <c r="Z838" s="1302" t="s">
        <v>11869</v>
      </c>
      <c r="AA838" s="1303" t="s">
        <v>30</v>
      </c>
      <c r="AB838" s="1304">
        <v>0.85</v>
      </c>
      <c r="AC838" s="1215"/>
      <c r="AD838" s="1215"/>
      <c r="AE838" s="1294"/>
      <c r="AF838" s="391">
        <f>ROUND(ROUND(ROUND(ROUND(G728+K836,0)*Q800,0)*Y837,0)*AB838,0)</f>
        <v>160</v>
      </c>
      <c r="AG838" s="268"/>
    </row>
    <row r="839" spans="1:33" ht="17.100000000000001" customHeight="1">
      <c r="A839" s="243">
        <v>63</v>
      </c>
      <c r="B839" s="351" t="s">
        <v>17351</v>
      </c>
      <c r="C839" s="870" t="s">
        <v>17352</v>
      </c>
      <c r="D839" s="604"/>
      <c r="E839" s="604"/>
      <c r="F839" s="604"/>
      <c r="G839" s="605"/>
      <c r="H839" s="605"/>
      <c r="I839" s="607"/>
      <c r="J839" s="1834"/>
      <c r="K839" s="748"/>
      <c r="L839" s="1250"/>
      <c r="M839" s="1316"/>
      <c r="N839" s="1314"/>
      <c r="O839" s="1315"/>
      <c r="P839" s="1316"/>
      <c r="Q839" s="1317"/>
      <c r="R839" s="1251"/>
      <c r="S839" s="1251"/>
      <c r="T839" s="605"/>
      <c r="U839" s="605"/>
      <c r="V839" s="605"/>
      <c r="W839" s="1684" t="s">
        <v>4708</v>
      </c>
      <c r="X839" s="670" t="s">
        <v>30</v>
      </c>
      <c r="Y839" s="1305">
        <f>$Y$659</f>
        <v>0.85</v>
      </c>
      <c r="Z839" s="1359"/>
      <c r="AA839" s="1220"/>
      <c r="AB839" s="1220"/>
      <c r="AC839" s="1220"/>
      <c r="AD839" s="1220"/>
      <c r="AE839" s="1306"/>
      <c r="AF839" s="391">
        <f>ROUND(ROUND(ROUND(G728+K836,0)*Q800,0)*Y839,0)</f>
        <v>229</v>
      </c>
      <c r="AG839" s="268"/>
    </row>
    <row r="840" spans="1:33" ht="17.100000000000001" customHeight="1">
      <c r="A840" s="243">
        <v>63</v>
      </c>
      <c r="B840" s="351" t="s">
        <v>17353</v>
      </c>
      <c r="C840" s="870" t="s">
        <v>17354</v>
      </c>
      <c r="D840" s="604"/>
      <c r="E840" s="604"/>
      <c r="F840" s="604"/>
      <c r="G840" s="605"/>
      <c r="H840" s="605"/>
      <c r="I840" s="607"/>
      <c r="J840" s="1834"/>
      <c r="K840" s="748"/>
      <c r="L840" s="1250"/>
      <c r="M840" s="1316"/>
      <c r="N840" s="1314"/>
      <c r="O840" s="1315"/>
      <c r="P840" s="1316"/>
      <c r="Q840" s="1317"/>
      <c r="R840" s="1251"/>
      <c r="S840" s="1251"/>
      <c r="T840" s="605"/>
      <c r="U840" s="605"/>
      <c r="V840" s="605"/>
      <c r="W840" s="1836"/>
      <c r="X840" s="1225"/>
      <c r="Y840" s="1306"/>
      <c r="Z840" s="1302" t="s">
        <v>11869</v>
      </c>
      <c r="AA840" s="1303" t="s">
        <v>30</v>
      </c>
      <c r="AB840" s="1304">
        <v>0.85</v>
      </c>
      <c r="AC840" s="1215"/>
      <c r="AD840" s="1215"/>
      <c r="AE840" s="1294"/>
      <c r="AF840" s="391">
        <f>ROUND(ROUND(ROUND(ROUND(G728+K836,0)*Q800,0)*Y839,0)*AB840,0)</f>
        <v>195</v>
      </c>
      <c r="AG840" s="268"/>
    </row>
    <row r="841" spans="1:33" ht="17.100000000000001" customHeight="1">
      <c r="A841" s="243">
        <v>63</v>
      </c>
      <c r="B841" s="351" t="s">
        <v>17355</v>
      </c>
      <c r="C841" s="870" t="s">
        <v>17356</v>
      </c>
      <c r="D841" s="604"/>
      <c r="E841" s="604"/>
      <c r="F841" s="604"/>
      <c r="G841" s="605"/>
      <c r="H841" s="605"/>
      <c r="I841" s="607"/>
      <c r="J841" s="1834"/>
      <c r="K841" s="748"/>
      <c r="L841" s="1250"/>
      <c r="M841" s="1316"/>
      <c r="N841" s="1314"/>
      <c r="O841" s="1315"/>
      <c r="P841" s="1316"/>
      <c r="Q841" s="1317"/>
      <c r="R841" s="1251"/>
      <c r="S841" s="1251"/>
      <c r="T841" s="605"/>
      <c r="U841" s="605"/>
      <c r="V841" s="605"/>
      <c r="W841" s="1233"/>
      <c r="X841" s="670"/>
      <c r="Y841" s="1320"/>
      <c r="Z841" s="1358"/>
      <c r="AA841" s="1215"/>
      <c r="AB841" s="1294"/>
      <c r="AC841" s="1533" t="s">
        <v>167</v>
      </c>
      <c r="AD841" s="1250">
        <v>5</v>
      </c>
      <c r="AE841" s="1308" t="s">
        <v>168</v>
      </c>
      <c r="AF841" s="391">
        <f>ROUND(ROUND(ROUND(G728+K836,0)*Q800,0)-AD841,0)</f>
        <v>264</v>
      </c>
      <c r="AG841" s="268"/>
    </row>
    <row r="842" spans="1:33" ht="17.100000000000001" customHeight="1">
      <c r="A842" s="243">
        <v>63</v>
      </c>
      <c r="B842" s="351" t="s">
        <v>17357</v>
      </c>
      <c r="C842" s="870" t="s">
        <v>17358</v>
      </c>
      <c r="D842" s="604"/>
      <c r="E842" s="604"/>
      <c r="F842" s="604"/>
      <c r="G842" s="605"/>
      <c r="H842" s="605"/>
      <c r="I842" s="607"/>
      <c r="J842" s="646"/>
      <c r="K842" s="748"/>
      <c r="L842" s="1250"/>
      <c r="M842" s="1316"/>
      <c r="N842" s="1314"/>
      <c r="O842" s="1315"/>
      <c r="P842" s="1316"/>
      <c r="Q842" s="1317"/>
      <c r="R842" s="1251"/>
      <c r="S842" s="1251"/>
      <c r="T842" s="605"/>
      <c r="U842" s="605"/>
      <c r="V842" s="605"/>
      <c r="W842" s="1234"/>
      <c r="X842" s="1225"/>
      <c r="Y842" s="1322"/>
      <c r="Z842" s="1233" t="s">
        <v>11869</v>
      </c>
      <c r="AA842" s="670" t="s">
        <v>30</v>
      </c>
      <c r="AB842" s="1309">
        <v>0.85</v>
      </c>
      <c r="AC842" s="1834"/>
      <c r="AD842" s="1250"/>
      <c r="AE842" s="1308"/>
      <c r="AF842" s="391">
        <f>ROUND(ROUND(ROUND(ROUND(G728+K836,0)*Q800,0)*AB842,0)-AD841,0)</f>
        <v>224</v>
      </c>
      <c r="AG842" s="268"/>
    </row>
    <row r="843" spans="1:33" ht="17.100000000000001" customHeight="1">
      <c r="A843" s="243">
        <v>63</v>
      </c>
      <c r="B843" s="351" t="s">
        <v>17359</v>
      </c>
      <c r="C843" s="870" t="s">
        <v>17360</v>
      </c>
      <c r="D843" s="604"/>
      <c r="E843" s="604"/>
      <c r="F843" s="604"/>
      <c r="G843" s="605"/>
      <c r="H843" s="605"/>
      <c r="I843" s="607"/>
      <c r="J843" s="646"/>
      <c r="K843" s="748"/>
      <c r="L843" s="1250"/>
      <c r="M843" s="1316"/>
      <c r="N843" s="1314"/>
      <c r="O843" s="1315"/>
      <c r="P843" s="1316"/>
      <c r="Q843" s="1317"/>
      <c r="R843" s="1251"/>
      <c r="S843" s="1251"/>
      <c r="T843" s="605"/>
      <c r="U843" s="605"/>
      <c r="V843" s="605"/>
      <c r="W843" s="1684" t="s">
        <v>4703</v>
      </c>
      <c r="X843" s="1250" t="s">
        <v>30</v>
      </c>
      <c r="Y843" s="1291">
        <v>0.7</v>
      </c>
      <c r="Z843" s="1360"/>
      <c r="AA843" s="1226"/>
      <c r="AB843" s="1310"/>
      <c r="AC843" s="1834"/>
      <c r="AD843" s="1242"/>
      <c r="AE843" s="1291"/>
      <c r="AF843" s="391">
        <f>ROUND(ROUND(ROUND(ROUND(G728+K836,0)*Q800,0)*Y843,0)-AD841,0)</f>
        <v>183</v>
      </c>
      <c r="AG843" s="268"/>
    </row>
    <row r="844" spans="1:33" ht="17.100000000000001" customHeight="1">
      <c r="A844" s="243">
        <v>63</v>
      </c>
      <c r="B844" s="351" t="s">
        <v>17361</v>
      </c>
      <c r="C844" s="870" t="s">
        <v>17362</v>
      </c>
      <c r="D844" s="604"/>
      <c r="E844" s="604"/>
      <c r="F844" s="604"/>
      <c r="G844" s="605"/>
      <c r="H844" s="605"/>
      <c r="I844" s="607"/>
      <c r="J844" s="646"/>
      <c r="K844" s="748"/>
      <c r="L844" s="1250"/>
      <c r="M844" s="1316"/>
      <c r="N844" s="1314"/>
      <c r="O844" s="1315"/>
      <c r="P844" s="1316"/>
      <c r="Q844" s="1317"/>
      <c r="R844" s="1251"/>
      <c r="S844" s="1251"/>
      <c r="T844" s="605"/>
      <c r="U844" s="605"/>
      <c r="V844" s="605"/>
      <c r="W844" s="1836"/>
      <c r="X844" s="1225"/>
      <c r="Y844" s="1306"/>
      <c r="Z844" s="1302" t="s">
        <v>11869</v>
      </c>
      <c r="AA844" s="1303" t="s">
        <v>30</v>
      </c>
      <c r="AB844" s="1311">
        <v>0.85</v>
      </c>
      <c r="AC844" s="1834"/>
      <c r="AD844" s="1242"/>
      <c r="AE844" s="1291"/>
      <c r="AF844" s="391">
        <f>ROUND(ROUND(ROUND(ROUND(ROUND(G728+K836,0)*Q800,0)*Y843,0)*AB844,0)-AD841,0)</f>
        <v>155</v>
      </c>
      <c r="AG844" s="268"/>
    </row>
    <row r="845" spans="1:33" ht="17.100000000000001" customHeight="1">
      <c r="A845" s="243">
        <v>63</v>
      </c>
      <c r="B845" s="351" t="s">
        <v>17363</v>
      </c>
      <c r="C845" s="870" t="s">
        <v>17364</v>
      </c>
      <c r="D845" s="604"/>
      <c r="E845" s="604"/>
      <c r="F845" s="604"/>
      <c r="G845" s="605"/>
      <c r="H845" s="605"/>
      <c r="I845" s="607"/>
      <c r="J845" s="646"/>
      <c r="K845" s="748"/>
      <c r="L845" s="1250"/>
      <c r="M845" s="1316"/>
      <c r="N845" s="1314"/>
      <c r="O845" s="1315"/>
      <c r="P845" s="1316"/>
      <c r="Q845" s="1317"/>
      <c r="R845" s="1251"/>
      <c r="S845" s="1251"/>
      <c r="T845" s="605"/>
      <c r="U845" s="605"/>
      <c r="V845" s="605"/>
      <c r="W845" s="1684" t="s">
        <v>4708</v>
      </c>
      <c r="X845" s="1250" t="s">
        <v>30</v>
      </c>
      <c r="Y845" s="1291">
        <v>0.85</v>
      </c>
      <c r="Z845" s="1359"/>
      <c r="AA845" s="1220"/>
      <c r="AB845" s="1306"/>
      <c r="AC845" s="1834"/>
      <c r="AD845" s="1242"/>
      <c r="AE845" s="1291"/>
      <c r="AF845" s="391">
        <f>ROUND(ROUND(ROUND(ROUND(G728+K836,0)*Q800,0)*Y845,0)-AD841,0)</f>
        <v>224</v>
      </c>
      <c r="AG845" s="268"/>
    </row>
    <row r="846" spans="1:33" ht="17.100000000000001" customHeight="1">
      <c r="A846" s="243">
        <v>63</v>
      </c>
      <c r="B846" s="351" t="s">
        <v>17365</v>
      </c>
      <c r="C846" s="870" t="s">
        <v>17366</v>
      </c>
      <c r="D846" s="604"/>
      <c r="E846" s="604"/>
      <c r="F846" s="604"/>
      <c r="G846" s="605"/>
      <c r="H846" s="605"/>
      <c r="I846" s="607"/>
      <c r="J846" s="646"/>
      <c r="K846" s="748"/>
      <c r="L846" s="1250"/>
      <c r="M846" s="1316"/>
      <c r="N846" s="1314"/>
      <c r="O846" s="1315"/>
      <c r="P846" s="1316"/>
      <c r="Q846" s="1317"/>
      <c r="R846" s="1251"/>
      <c r="S846" s="1251"/>
      <c r="T846" s="605"/>
      <c r="U846" s="605"/>
      <c r="V846" s="605"/>
      <c r="W846" s="1836"/>
      <c r="X846" s="1225"/>
      <c r="Y846" s="1306"/>
      <c r="Z846" s="1302" t="s">
        <v>11869</v>
      </c>
      <c r="AA846" s="1303" t="s">
        <v>30</v>
      </c>
      <c r="AB846" s="1311">
        <v>0.85</v>
      </c>
      <c r="AC846" s="1835"/>
      <c r="AD846" s="1220"/>
      <c r="AE846" s="1306"/>
      <c r="AF846" s="391">
        <f>ROUND(ROUND(ROUND(ROUND(ROUND(G728+K836,0)*Q800,0)*Y845,0)*AB846,0)-AD841,0)</f>
        <v>190</v>
      </c>
      <c r="AG846" s="268"/>
    </row>
    <row r="847" spans="1:33" ht="17.100000000000001" customHeight="1">
      <c r="A847" s="243">
        <v>63</v>
      </c>
      <c r="B847" s="351" t="s">
        <v>17367</v>
      </c>
      <c r="C847" s="870" t="s">
        <v>17368</v>
      </c>
      <c r="D847" s="604"/>
      <c r="E847" s="604"/>
      <c r="F847" s="1252"/>
      <c r="G847" s="1296"/>
      <c r="H847" s="605"/>
      <c r="I847" s="607"/>
      <c r="J847" s="646"/>
      <c r="K847" s="1324"/>
      <c r="L847" s="1325"/>
      <c r="M847" s="1316"/>
      <c r="N847" s="1314"/>
      <c r="O847" s="1315"/>
      <c r="P847" s="1316"/>
      <c r="Q847" s="1317"/>
      <c r="R847" s="1749" t="s">
        <v>11301</v>
      </c>
      <c r="S847" s="1622" t="s">
        <v>235</v>
      </c>
      <c r="T847" s="602"/>
      <c r="U847" s="602"/>
      <c r="V847" s="1286"/>
      <c r="W847" s="1233"/>
      <c r="X847" s="670"/>
      <c r="Y847" s="1320"/>
      <c r="Z847" s="1358"/>
      <c r="AA847" s="1215"/>
      <c r="AB847" s="1215"/>
      <c r="AC847" s="1215"/>
      <c r="AD847" s="1215"/>
      <c r="AE847" s="1294"/>
      <c r="AF847" s="391">
        <f>ROUND(ROUND(ROUND(G728+K836,0)*Q800,0)*U848,0)</f>
        <v>188</v>
      </c>
      <c r="AG847" s="268"/>
    </row>
    <row r="848" spans="1:33" ht="17.100000000000001" customHeight="1">
      <c r="A848" s="243">
        <v>63</v>
      </c>
      <c r="B848" s="351" t="s">
        <v>17369</v>
      </c>
      <c r="C848" s="870" t="s">
        <v>17370</v>
      </c>
      <c r="D848" s="604"/>
      <c r="E848" s="604"/>
      <c r="F848" s="1252"/>
      <c r="G848" s="1296"/>
      <c r="H848" s="605"/>
      <c r="I848" s="607"/>
      <c r="J848" s="646"/>
      <c r="K848" s="1250"/>
      <c r="L848" s="638"/>
      <c r="M848" s="1316"/>
      <c r="N848" s="1314"/>
      <c r="O848" s="1315"/>
      <c r="P848" s="1316"/>
      <c r="Q848" s="1317"/>
      <c r="R848" s="1837"/>
      <c r="S848" s="1834"/>
      <c r="T848" s="1250" t="s">
        <v>30</v>
      </c>
      <c r="U848" s="1242">
        <v>0.7</v>
      </c>
      <c r="V848" s="607"/>
      <c r="W848" s="1234"/>
      <c r="X848" s="1225"/>
      <c r="Y848" s="1322"/>
      <c r="Z848" s="1233" t="s">
        <v>11869</v>
      </c>
      <c r="AA848" s="670" t="s">
        <v>30</v>
      </c>
      <c r="AB848" s="1293">
        <v>0.85</v>
      </c>
      <c r="AC848" s="1215"/>
      <c r="AD848" s="1215"/>
      <c r="AE848" s="1294"/>
      <c r="AF848" s="391">
        <f>ROUND(ROUND(ROUND(ROUND(G728+K836,0)*Q800,0)*U848,0)*AB848,0)</f>
        <v>160</v>
      </c>
      <c r="AG848" s="268"/>
    </row>
    <row r="849" spans="1:33" ht="17.100000000000001" customHeight="1">
      <c r="A849" s="243">
        <v>63</v>
      </c>
      <c r="B849" s="351" t="s">
        <v>17371</v>
      </c>
      <c r="C849" s="870" t="s">
        <v>17372</v>
      </c>
      <c r="D849" s="604"/>
      <c r="E849" s="604"/>
      <c r="F849" s="1131"/>
      <c r="G849" s="605"/>
      <c r="H849" s="605"/>
      <c r="I849" s="607"/>
      <c r="J849" s="646"/>
      <c r="K849" s="748"/>
      <c r="L849" s="748"/>
      <c r="M849" s="1250"/>
      <c r="N849" s="1344"/>
      <c r="O849" s="1345"/>
      <c r="P849" s="1250"/>
      <c r="Q849" s="1346"/>
      <c r="R849" s="1837"/>
      <c r="S849" s="1834"/>
      <c r="T849" s="1250"/>
      <c r="U849" s="1242"/>
      <c r="V849" s="1291"/>
      <c r="W849" s="1684" t="s">
        <v>4703</v>
      </c>
      <c r="X849" s="670" t="s">
        <v>30</v>
      </c>
      <c r="Y849" s="1305">
        <f>$Y$657</f>
        <v>0.7</v>
      </c>
      <c r="Z849" s="1360"/>
      <c r="AA849" s="1226"/>
      <c r="AB849" s="1226"/>
      <c r="AC849" s="1226"/>
      <c r="AD849" s="1226"/>
      <c r="AE849" s="1310"/>
      <c r="AF849" s="391">
        <f>ROUND(ROUND(ROUND(ROUND(G728+K836,0)*Q800,0)*U848,0)*Y849,0)</f>
        <v>132</v>
      </c>
      <c r="AG849" s="268"/>
    </row>
    <row r="850" spans="1:33" ht="17.100000000000001" customHeight="1">
      <c r="A850" s="243">
        <v>63</v>
      </c>
      <c r="B850" s="351" t="s">
        <v>17373</v>
      </c>
      <c r="C850" s="870" t="s">
        <v>17374</v>
      </c>
      <c r="D850" s="604"/>
      <c r="E850" s="604"/>
      <c r="F850" s="1131"/>
      <c r="G850" s="605"/>
      <c r="H850" s="605"/>
      <c r="I850" s="607"/>
      <c r="J850" s="646"/>
      <c r="K850" s="748"/>
      <c r="L850" s="748"/>
      <c r="M850" s="1250"/>
      <c r="N850" s="1344"/>
      <c r="O850" s="1345"/>
      <c r="P850" s="1250"/>
      <c r="Q850" s="1346"/>
      <c r="R850" s="1837"/>
      <c r="S850" s="1834"/>
      <c r="T850" s="1250"/>
      <c r="U850" s="1242"/>
      <c r="V850" s="1291"/>
      <c r="W850" s="1836"/>
      <c r="X850" s="1225"/>
      <c r="Y850" s="1306"/>
      <c r="Z850" s="1302" t="s">
        <v>11869</v>
      </c>
      <c r="AA850" s="1303" t="s">
        <v>30</v>
      </c>
      <c r="AB850" s="1304">
        <v>0.85</v>
      </c>
      <c r="AC850" s="1215"/>
      <c r="AD850" s="1215"/>
      <c r="AE850" s="1294"/>
      <c r="AF850" s="391">
        <f>ROUND(ROUND(ROUND(ROUND(ROUND(G728+K836,0)*Q800,0)*U848,0)*Y849,0)*AB850,0)</f>
        <v>112</v>
      </c>
      <c r="AG850" s="268"/>
    </row>
    <row r="851" spans="1:33" ht="17.100000000000001" customHeight="1">
      <c r="A851" s="243">
        <v>63</v>
      </c>
      <c r="B851" s="351" t="s">
        <v>17375</v>
      </c>
      <c r="C851" s="870" t="s">
        <v>17376</v>
      </c>
      <c r="D851" s="604"/>
      <c r="E851" s="604"/>
      <c r="F851" s="1131"/>
      <c r="G851" s="605"/>
      <c r="H851" s="605"/>
      <c r="I851" s="607"/>
      <c r="J851" s="646"/>
      <c r="K851" s="748"/>
      <c r="L851" s="748"/>
      <c r="M851" s="1250"/>
      <c r="N851" s="1344"/>
      <c r="O851" s="1345"/>
      <c r="P851" s="1250"/>
      <c r="Q851" s="1346"/>
      <c r="R851" s="1837"/>
      <c r="S851" s="1834"/>
      <c r="T851" s="1250"/>
      <c r="U851" s="1242"/>
      <c r="V851" s="1291"/>
      <c r="W851" s="1684" t="s">
        <v>4708</v>
      </c>
      <c r="X851" s="670" t="s">
        <v>30</v>
      </c>
      <c r="Y851" s="1305">
        <f>$Y$659</f>
        <v>0.85</v>
      </c>
      <c r="Z851" s="1359"/>
      <c r="AA851" s="1220"/>
      <c r="AB851" s="1220"/>
      <c r="AC851" s="1220"/>
      <c r="AD851" s="1220"/>
      <c r="AE851" s="1306"/>
      <c r="AF851" s="391">
        <f>ROUND(ROUND(ROUND(ROUND(G728+K836,0)*Q800,0)*U848,0)*Y851,0)</f>
        <v>160</v>
      </c>
      <c r="AG851" s="268"/>
    </row>
    <row r="852" spans="1:33" ht="17.100000000000001" customHeight="1">
      <c r="A852" s="243">
        <v>63</v>
      </c>
      <c r="B852" s="351" t="s">
        <v>17377</v>
      </c>
      <c r="C852" s="870" t="s">
        <v>17378</v>
      </c>
      <c r="D852" s="604"/>
      <c r="E852" s="604"/>
      <c r="F852" s="1131"/>
      <c r="G852" s="605"/>
      <c r="H852" s="605"/>
      <c r="I852" s="607"/>
      <c r="J852" s="748"/>
      <c r="K852" s="748"/>
      <c r="L852" s="748"/>
      <c r="M852" s="1250"/>
      <c r="N852" s="1344"/>
      <c r="O852" s="1345"/>
      <c r="P852" s="1250"/>
      <c r="Q852" s="1346"/>
      <c r="R852" s="1837"/>
      <c r="S852" s="1834"/>
      <c r="T852" s="1250"/>
      <c r="U852" s="1242"/>
      <c r="V852" s="1291"/>
      <c r="W852" s="1836"/>
      <c r="X852" s="1225"/>
      <c r="Y852" s="1306"/>
      <c r="Z852" s="1302" t="s">
        <v>11869</v>
      </c>
      <c r="AA852" s="1303" t="s">
        <v>30</v>
      </c>
      <c r="AB852" s="1304">
        <v>0.85</v>
      </c>
      <c r="AC852" s="1215"/>
      <c r="AD852" s="1215"/>
      <c r="AE852" s="1294"/>
      <c r="AF852" s="391">
        <f>ROUND(ROUND(ROUND(ROUND(ROUND(G728+K836,0)*Q800,0)*U848,0)*Y851,0)*AB852,0)</f>
        <v>136</v>
      </c>
      <c r="AG852" s="268"/>
    </row>
    <row r="853" spans="1:33" ht="17.100000000000001" customHeight="1">
      <c r="A853" s="243">
        <v>63</v>
      </c>
      <c r="B853" s="351" t="s">
        <v>17379</v>
      </c>
      <c r="C853" s="870" t="s">
        <v>17380</v>
      </c>
      <c r="D853" s="604"/>
      <c r="E853" s="604"/>
      <c r="F853" s="1131"/>
      <c r="G853" s="605"/>
      <c r="H853" s="605"/>
      <c r="I853" s="607"/>
      <c r="J853" s="748"/>
      <c r="K853" s="748"/>
      <c r="L853" s="748"/>
      <c r="M853" s="1250"/>
      <c r="N853" s="1344"/>
      <c r="O853" s="1345"/>
      <c r="P853" s="1250"/>
      <c r="Q853" s="1346"/>
      <c r="R853" s="1837"/>
      <c r="S853" s="1834"/>
      <c r="T853" s="1250"/>
      <c r="U853" s="1242"/>
      <c r="V853" s="1291"/>
      <c r="W853" s="1233"/>
      <c r="X853" s="670"/>
      <c r="Y853" s="1320"/>
      <c r="Z853" s="1358"/>
      <c r="AA853" s="1215"/>
      <c r="AB853" s="1294"/>
      <c r="AC853" s="1533" t="s">
        <v>167</v>
      </c>
      <c r="AD853" s="1250">
        <v>5</v>
      </c>
      <c r="AE853" s="1308" t="s">
        <v>168</v>
      </c>
      <c r="AF853" s="391">
        <f>ROUND(ROUND(ROUND(ROUND(G728+K836,0)*Q800,0)*U848,0)-AD853,0)</f>
        <v>183</v>
      </c>
      <c r="AG853" s="268"/>
    </row>
    <row r="854" spans="1:33" ht="17.100000000000001" customHeight="1">
      <c r="A854" s="243">
        <v>63</v>
      </c>
      <c r="B854" s="351" t="s">
        <v>17381</v>
      </c>
      <c r="C854" s="870" t="s">
        <v>17382</v>
      </c>
      <c r="D854" s="604"/>
      <c r="E854" s="604"/>
      <c r="F854" s="1131"/>
      <c r="G854" s="605"/>
      <c r="H854" s="605"/>
      <c r="I854" s="607"/>
      <c r="J854" s="748"/>
      <c r="K854" s="748"/>
      <c r="L854" s="748"/>
      <c r="M854" s="1250"/>
      <c r="N854" s="1344"/>
      <c r="O854" s="1345"/>
      <c r="P854" s="1250"/>
      <c r="Q854" s="1346"/>
      <c r="R854" s="1837"/>
      <c r="S854" s="1246"/>
      <c r="T854" s="1250"/>
      <c r="U854" s="1242"/>
      <c r="V854" s="1291"/>
      <c r="W854" s="1234"/>
      <c r="X854" s="1225"/>
      <c r="Y854" s="1322"/>
      <c r="Z854" s="1233" t="s">
        <v>11869</v>
      </c>
      <c r="AA854" s="670" t="s">
        <v>30</v>
      </c>
      <c r="AB854" s="1309">
        <v>0.85</v>
      </c>
      <c r="AC854" s="1834"/>
      <c r="AD854" s="1250"/>
      <c r="AE854" s="1308"/>
      <c r="AF854" s="391">
        <f>ROUND(ROUND(ROUND(ROUND(ROUND(G728+K836,0)*Q800,0)*U848,0)*AB854,0)-AD853,0)</f>
        <v>155</v>
      </c>
      <c r="AG854" s="268"/>
    </row>
    <row r="855" spans="1:33" ht="17.100000000000001" customHeight="1">
      <c r="A855" s="243">
        <v>63</v>
      </c>
      <c r="B855" s="351" t="s">
        <v>17383</v>
      </c>
      <c r="C855" s="870" t="s">
        <v>17384</v>
      </c>
      <c r="D855" s="604"/>
      <c r="E855" s="604"/>
      <c r="F855" s="1131"/>
      <c r="G855" s="605"/>
      <c r="H855" s="605"/>
      <c r="I855" s="607"/>
      <c r="J855" s="748"/>
      <c r="K855" s="748"/>
      <c r="L855" s="748"/>
      <c r="M855" s="1250"/>
      <c r="N855" s="1344"/>
      <c r="O855" s="1345"/>
      <c r="P855" s="1250"/>
      <c r="Q855" s="1346"/>
      <c r="R855" s="1837"/>
      <c r="S855" s="1246"/>
      <c r="T855" s="1250"/>
      <c r="U855" s="1242"/>
      <c r="V855" s="1291"/>
      <c r="W855" s="1684" t="s">
        <v>4703</v>
      </c>
      <c r="X855" s="1250" t="s">
        <v>30</v>
      </c>
      <c r="Y855" s="1291">
        <f>$Y$657</f>
        <v>0.7</v>
      </c>
      <c r="Z855" s="1360"/>
      <c r="AA855" s="1226"/>
      <c r="AB855" s="1310"/>
      <c r="AC855" s="1834"/>
      <c r="AD855" s="1242"/>
      <c r="AE855" s="1291"/>
      <c r="AF855" s="391">
        <f>ROUND(ROUND(ROUND(ROUND(ROUND(G728+K836,0)*Q800,0)*U848,0)*Y855,0)-AD853,0)</f>
        <v>127</v>
      </c>
      <c r="AG855" s="268"/>
    </row>
    <row r="856" spans="1:33" ht="17.100000000000001" customHeight="1">
      <c r="A856" s="243">
        <v>63</v>
      </c>
      <c r="B856" s="351" t="s">
        <v>17385</v>
      </c>
      <c r="C856" s="870" t="s">
        <v>17386</v>
      </c>
      <c r="D856" s="604"/>
      <c r="E856" s="604"/>
      <c r="F856" s="1131"/>
      <c r="G856" s="605"/>
      <c r="H856" s="605"/>
      <c r="I856" s="607"/>
      <c r="J856" s="748"/>
      <c r="K856" s="748"/>
      <c r="L856" s="748"/>
      <c r="M856" s="1250"/>
      <c r="N856" s="1344"/>
      <c r="O856" s="1345"/>
      <c r="P856" s="1250"/>
      <c r="Q856" s="1346"/>
      <c r="R856" s="1238"/>
      <c r="S856" s="1246"/>
      <c r="T856" s="1250"/>
      <c r="U856" s="1242"/>
      <c r="V856" s="1291"/>
      <c r="W856" s="1836"/>
      <c r="X856" s="1225"/>
      <c r="Y856" s="1306"/>
      <c r="Z856" s="1302" t="s">
        <v>11869</v>
      </c>
      <c r="AA856" s="1303" t="s">
        <v>30</v>
      </c>
      <c r="AB856" s="1311">
        <v>0.85</v>
      </c>
      <c r="AC856" s="1834"/>
      <c r="AD856" s="1242"/>
      <c r="AE856" s="1291"/>
      <c r="AF856" s="391">
        <f>ROUND(ROUND(ROUND(ROUND(ROUND(ROUND(G728+K836,0)*Q800,0)*U848,0)*Y855,0)*AB856,0)-AD853,0)</f>
        <v>107</v>
      </c>
      <c r="AG856" s="268"/>
    </row>
    <row r="857" spans="1:33" ht="17.100000000000001" customHeight="1">
      <c r="A857" s="243">
        <v>63</v>
      </c>
      <c r="B857" s="351" t="s">
        <v>17387</v>
      </c>
      <c r="C857" s="870" t="s">
        <v>17388</v>
      </c>
      <c r="D857" s="604"/>
      <c r="E857" s="604"/>
      <c r="F857" s="1131"/>
      <c r="G857" s="605"/>
      <c r="H857" s="605"/>
      <c r="I857" s="607"/>
      <c r="J857" s="748"/>
      <c r="K857" s="748"/>
      <c r="L857" s="748"/>
      <c r="M857" s="1250"/>
      <c r="N857" s="1344"/>
      <c r="O857" s="1345"/>
      <c r="P857" s="1250"/>
      <c r="Q857" s="1346"/>
      <c r="R857" s="1238"/>
      <c r="S857" s="1246"/>
      <c r="T857" s="1250"/>
      <c r="U857" s="1242"/>
      <c r="V857" s="1291"/>
      <c r="W857" s="1684" t="s">
        <v>4708</v>
      </c>
      <c r="X857" s="1250" t="s">
        <v>30</v>
      </c>
      <c r="Y857" s="1291">
        <f>$Y$659</f>
        <v>0.85</v>
      </c>
      <c r="Z857" s="1359"/>
      <c r="AA857" s="1220"/>
      <c r="AB857" s="1306"/>
      <c r="AC857" s="1834"/>
      <c r="AD857" s="1242"/>
      <c r="AE857" s="1291"/>
      <c r="AF857" s="391">
        <f>ROUND(ROUND(ROUND(ROUND(ROUND(G728+K836,0)*Q800,0)*U848,0)*Y857,0)-AD853,0)</f>
        <v>155</v>
      </c>
      <c r="AG857" s="268"/>
    </row>
    <row r="858" spans="1:33" ht="17.100000000000001" customHeight="1">
      <c r="A858" s="243">
        <v>63</v>
      </c>
      <c r="B858" s="351" t="s">
        <v>17389</v>
      </c>
      <c r="C858" s="870" t="s">
        <v>17390</v>
      </c>
      <c r="D858" s="604"/>
      <c r="E858" s="604"/>
      <c r="F858" s="1131"/>
      <c r="G858" s="605"/>
      <c r="H858" s="605"/>
      <c r="I858" s="607"/>
      <c r="J858" s="748"/>
      <c r="K858" s="748"/>
      <c r="L858" s="748"/>
      <c r="M858" s="1250"/>
      <c r="N858" s="1344"/>
      <c r="O858" s="1345"/>
      <c r="P858" s="1250"/>
      <c r="Q858" s="1346"/>
      <c r="R858" s="1238"/>
      <c r="S858" s="1246"/>
      <c r="T858" s="1250"/>
      <c r="U858" s="1242"/>
      <c r="V858" s="1291"/>
      <c r="W858" s="1836"/>
      <c r="X858" s="1225"/>
      <c r="Y858" s="1306"/>
      <c r="Z858" s="1302" t="s">
        <v>11869</v>
      </c>
      <c r="AA858" s="1303" t="s">
        <v>30</v>
      </c>
      <c r="AB858" s="1311">
        <v>0.85</v>
      </c>
      <c r="AC858" s="1835"/>
      <c r="AD858" s="1220"/>
      <c r="AE858" s="1306"/>
      <c r="AF858" s="391">
        <f>ROUND(ROUND(ROUND(ROUND(ROUND(ROUND(G728+K836,0)*Q800,0)*U848,0)*Y857,0)*AB858,0)-AD853,0)</f>
        <v>131</v>
      </c>
      <c r="AG858" s="268"/>
    </row>
    <row r="859" spans="1:33" ht="17.100000000000001" customHeight="1">
      <c r="A859" s="243">
        <v>63</v>
      </c>
      <c r="B859" s="351" t="s">
        <v>17391</v>
      </c>
      <c r="C859" s="870" t="s">
        <v>17392</v>
      </c>
      <c r="D859" s="604"/>
      <c r="E859" s="604"/>
      <c r="F859" s="1131"/>
      <c r="G859" s="605"/>
      <c r="H859" s="605"/>
      <c r="I859" s="607"/>
      <c r="J859" s="748"/>
      <c r="K859" s="748"/>
      <c r="L859" s="748"/>
      <c r="M859" s="1250"/>
      <c r="N859" s="1344"/>
      <c r="O859" s="1345"/>
      <c r="P859" s="1250"/>
      <c r="Q859" s="1346"/>
      <c r="R859" s="1238"/>
      <c r="S859" s="1622" t="s">
        <v>237</v>
      </c>
      <c r="T859" s="670"/>
      <c r="U859" s="1348"/>
      <c r="V859" s="1305"/>
      <c r="W859" s="1233"/>
      <c r="X859" s="670"/>
      <c r="Y859" s="1320"/>
      <c r="Z859" s="1358"/>
      <c r="AA859" s="1215"/>
      <c r="AB859" s="1215"/>
      <c r="AC859" s="1215"/>
      <c r="AD859" s="1215"/>
      <c r="AE859" s="1294"/>
      <c r="AF859" s="391">
        <f>ROUND(ROUND(ROUND(G728+K836,0)*Q800,0)*U860,0)</f>
        <v>135</v>
      </c>
      <c r="AG859" s="268"/>
    </row>
    <row r="860" spans="1:33" ht="17.100000000000001" customHeight="1">
      <c r="A860" s="243">
        <v>63</v>
      </c>
      <c r="B860" s="351" t="s">
        <v>17393</v>
      </c>
      <c r="C860" s="870" t="s">
        <v>17394</v>
      </c>
      <c r="D860" s="604"/>
      <c r="E860" s="604"/>
      <c r="F860" s="1131"/>
      <c r="G860" s="605"/>
      <c r="H860" s="605"/>
      <c r="I860" s="607"/>
      <c r="J860" s="748"/>
      <c r="K860" s="748"/>
      <c r="L860" s="748"/>
      <c r="M860" s="1250"/>
      <c r="N860" s="1344"/>
      <c r="O860" s="1345"/>
      <c r="P860" s="1250"/>
      <c r="Q860" s="1346"/>
      <c r="R860" s="1238"/>
      <c r="S860" s="1834"/>
      <c r="T860" s="1250" t="s">
        <v>30</v>
      </c>
      <c r="U860" s="1242">
        <v>0.5</v>
      </c>
      <c r="V860" s="1291"/>
      <c r="W860" s="1234"/>
      <c r="X860" s="1225"/>
      <c r="Y860" s="1322"/>
      <c r="Z860" s="1233" t="s">
        <v>11869</v>
      </c>
      <c r="AA860" s="670" t="s">
        <v>30</v>
      </c>
      <c r="AB860" s="1293">
        <v>0.85</v>
      </c>
      <c r="AC860" s="1215"/>
      <c r="AD860" s="1215"/>
      <c r="AE860" s="1294"/>
      <c r="AF860" s="391">
        <f>ROUND(ROUND(ROUND(ROUND(G728+K836,0)*Q800,0)*U860,0)*AB860,0)</f>
        <v>115</v>
      </c>
      <c r="AG860" s="268"/>
    </row>
    <row r="861" spans="1:33" ht="16.7" customHeight="1">
      <c r="A861" s="243">
        <v>63</v>
      </c>
      <c r="B861" s="351" t="s">
        <v>17395</v>
      </c>
      <c r="C861" s="870" t="s">
        <v>17396</v>
      </c>
      <c r="D861" s="604"/>
      <c r="E861" s="604"/>
      <c r="F861" s="1131"/>
      <c r="G861" s="605"/>
      <c r="H861" s="605"/>
      <c r="I861" s="607"/>
      <c r="J861" s="748"/>
      <c r="K861" s="748"/>
      <c r="L861" s="748"/>
      <c r="M861" s="1250"/>
      <c r="N861" s="1344"/>
      <c r="O861" s="1345"/>
      <c r="P861" s="1250"/>
      <c r="Q861" s="1346"/>
      <c r="R861" s="1238"/>
      <c r="S861" s="1834"/>
      <c r="T861" s="1250"/>
      <c r="U861" s="1242"/>
      <c r="V861" s="1291"/>
      <c r="W861" s="1684" t="s">
        <v>4703</v>
      </c>
      <c r="X861" s="670" t="s">
        <v>30</v>
      </c>
      <c r="Y861" s="1305">
        <f>$Y$657</f>
        <v>0.7</v>
      </c>
      <c r="Z861" s="1360"/>
      <c r="AA861" s="1226"/>
      <c r="AB861" s="1226"/>
      <c r="AC861" s="1226"/>
      <c r="AD861" s="1226"/>
      <c r="AE861" s="1310"/>
      <c r="AF861" s="391">
        <f>ROUND(ROUND(ROUND(ROUND(G728+K836,0)*Q800,0)*U860,0)*Y861,0)</f>
        <v>95</v>
      </c>
      <c r="AG861" s="268"/>
    </row>
    <row r="862" spans="1:33" ht="16.7" customHeight="1">
      <c r="A862" s="243">
        <v>63</v>
      </c>
      <c r="B862" s="351" t="s">
        <v>17397</v>
      </c>
      <c r="C862" s="870" t="s">
        <v>17398</v>
      </c>
      <c r="D862" s="604"/>
      <c r="E862" s="604"/>
      <c r="F862" s="1131"/>
      <c r="G862" s="605"/>
      <c r="H862" s="605"/>
      <c r="I862" s="607"/>
      <c r="J862" s="748"/>
      <c r="K862" s="748"/>
      <c r="L862" s="748"/>
      <c r="M862" s="1250"/>
      <c r="N862" s="1344"/>
      <c r="O862" s="1345"/>
      <c r="P862" s="1250"/>
      <c r="Q862" s="1346"/>
      <c r="R862" s="1238"/>
      <c r="S862" s="1834"/>
      <c r="T862" s="1250"/>
      <c r="U862" s="1242"/>
      <c r="V862" s="1291"/>
      <c r="W862" s="1836"/>
      <c r="X862" s="1225"/>
      <c r="Y862" s="1306"/>
      <c r="Z862" s="1302" t="s">
        <v>11869</v>
      </c>
      <c r="AA862" s="1303" t="s">
        <v>30</v>
      </c>
      <c r="AB862" s="1304">
        <v>0.85</v>
      </c>
      <c r="AC862" s="1215"/>
      <c r="AD862" s="1215"/>
      <c r="AE862" s="1294"/>
      <c r="AF862" s="391">
        <f>ROUND(ROUND(ROUND(ROUND(ROUND(G728+K836,0)*Q800,0)*U860,0)*Y861,0)*AB862,0)</f>
        <v>81</v>
      </c>
      <c r="AG862" s="268"/>
    </row>
    <row r="863" spans="1:33" ht="17.100000000000001" customHeight="1">
      <c r="A863" s="243">
        <v>63</v>
      </c>
      <c r="B863" s="351" t="s">
        <v>17399</v>
      </c>
      <c r="C863" s="870" t="s">
        <v>17400</v>
      </c>
      <c r="D863" s="604"/>
      <c r="E863" s="604"/>
      <c r="F863" s="1131"/>
      <c r="G863" s="605"/>
      <c r="H863" s="605"/>
      <c r="I863" s="607"/>
      <c r="J863" s="748"/>
      <c r="K863" s="748"/>
      <c r="L863" s="748"/>
      <c r="M863" s="1250"/>
      <c r="N863" s="1344"/>
      <c r="O863" s="1345"/>
      <c r="P863" s="1250"/>
      <c r="Q863" s="1346"/>
      <c r="R863" s="1238"/>
      <c r="S863" s="1834"/>
      <c r="T863" s="1250"/>
      <c r="U863" s="1242"/>
      <c r="V863" s="1291"/>
      <c r="W863" s="1684" t="s">
        <v>4708</v>
      </c>
      <c r="X863" s="670" t="s">
        <v>30</v>
      </c>
      <c r="Y863" s="1305">
        <f>$Y$659</f>
        <v>0.85</v>
      </c>
      <c r="Z863" s="1359"/>
      <c r="AA863" s="1220"/>
      <c r="AB863" s="1220"/>
      <c r="AC863" s="1220"/>
      <c r="AD863" s="1220"/>
      <c r="AE863" s="1306"/>
      <c r="AF863" s="391">
        <f>ROUND(ROUND(ROUND(ROUND(G728+K836,0)*Q800,0)*U860,0)*Y863,0)</f>
        <v>115</v>
      </c>
      <c r="AG863" s="268"/>
    </row>
    <row r="864" spans="1:33" ht="17.100000000000001" customHeight="1">
      <c r="A864" s="243">
        <v>63</v>
      </c>
      <c r="B864" s="351" t="s">
        <v>17401</v>
      </c>
      <c r="C864" s="870" t="s">
        <v>17402</v>
      </c>
      <c r="D864" s="604"/>
      <c r="E864" s="604"/>
      <c r="F864" s="1131"/>
      <c r="G864" s="605"/>
      <c r="H864" s="605"/>
      <c r="I864" s="607"/>
      <c r="J864" s="748"/>
      <c r="K864" s="748"/>
      <c r="L864" s="748"/>
      <c r="M864" s="1250"/>
      <c r="N864" s="1344"/>
      <c r="O864" s="1345"/>
      <c r="P864" s="1250"/>
      <c r="Q864" s="1346"/>
      <c r="R864" s="1238"/>
      <c r="S864" s="1834"/>
      <c r="T864" s="1250"/>
      <c r="U864" s="1242"/>
      <c r="V864" s="1291"/>
      <c r="W864" s="1836"/>
      <c r="X864" s="1225"/>
      <c r="Y864" s="1306"/>
      <c r="Z864" s="1302" t="s">
        <v>11869</v>
      </c>
      <c r="AA864" s="1303" t="s">
        <v>30</v>
      </c>
      <c r="AB864" s="1304">
        <v>0.85</v>
      </c>
      <c r="AC864" s="1215"/>
      <c r="AD864" s="1215"/>
      <c r="AE864" s="1294"/>
      <c r="AF864" s="391">
        <f>ROUND(ROUND(ROUND(ROUND(ROUND(G728+K836,0)*Q800,0)*U860,0)*Y863,0)*AB864,0)</f>
        <v>98</v>
      </c>
      <c r="AG864" s="268"/>
    </row>
    <row r="865" spans="1:33" ht="17.100000000000001" customHeight="1">
      <c r="A865" s="243">
        <v>63</v>
      </c>
      <c r="B865" s="351" t="s">
        <v>17403</v>
      </c>
      <c r="C865" s="870" t="s">
        <v>17404</v>
      </c>
      <c r="D865" s="604"/>
      <c r="E865" s="604"/>
      <c r="F865" s="1131"/>
      <c r="G865" s="605"/>
      <c r="H865" s="605"/>
      <c r="I865" s="607"/>
      <c r="J865" s="748"/>
      <c r="K865" s="748"/>
      <c r="L865" s="748"/>
      <c r="M865" s="1250"/>
      <c r="N865" s="1344"/>
      <c r="O865" s="1345"/>
      <c r="P865" s="1250"/>
      <c r="Q865" s="1346"/>
      <c r="R865" s="1238"/>
      <c r="S865" s="1834"/>
      <c r="T865" s="1250"/>
      <c r="U865" s="1242"/>
      <c r="V865" s="1291"/>
      <c r="W865" s="1233"/>
      <c r="X865" s="670"/>
      <c r="Y865" s="1320"/>
      <c r="Z865" s="1358"/>
      <c r="AA865" s="1215"/>
      <c r="AB865" s="1294"/>
      <c r="AC865" s="1533" t="s">
        <v>167</v>
      </c>
      <c r="AD865" s="1250">
        <v>5</v>
      </c>
      <c r="AE865" s="1308" t="s">
        <v>168</v>
      </c>
      <c r="AF865" s="391">
        <f>ROUND(ROUND(ROUND(ROUND(G728+K836,0)*Q800,0)*U860,0)-AD865,0)</f>
        <v>130</v>
      </c>
      <c r="AG865" s="268"/>
    </row>
    <row r="866" spans="1:33" ht="17.100000000000001" customHeight="1">
      <c r="A866" s="243">
        <v>63</v>
      </c>
      <c r="B866" s="351" t="s">
        <v>17405</v>
      </c>
      <c r="C866" s="870" t="s">
        <v>17406</v>
      </c>
      <c r="D866" s="604"/>
      <c r="E866" s="604"/>
      <c r="F866" s="1131"/>
      <c r="G866" s="605"/>
      <c r="H866" s="605"/>
      <c r="I866" s="607"/>
      <c r="J866" s="748"/>
      <c r="K866" s="748"/>
      <c r="L866" s="748"/>
      <c r="M866" s="1250"/>
      <c r="N866" s="1344"/>
      <c r="O866" s="1345"/>
      <c r="P866" s="1250"/>
      <c r="Q866" s="1346"/>
      <c r="R866" s="1238"/>
      <c r="S866" s="1834"/>
      <c r="T866" s="1250"/>
      <c r="U866" s="1242"/>
      <c r="V866" s="1242"/>
      <c r="W866" s="1234"/>
      <c r="X866" s="1225"/>
      <c r="Y866" s="1322"/>
      <c r="Z866" s="1233" t="s">
        <v>11869</v>
      </c>
      <c r="AA866" s="670" t="s">
        <v>30</v>
      </c>
      <c r="AB866" s="1309">
        <v>0.85</v>
      </c>
      <c r="AC866" s="1834"/>
      <c r="AD866" s="1250"/>
      <c r="AE866" s="1308"/>
      <c r="AF866" s="391">
        <f>ROUND(ROUND(ROUND(ROUND(ROUND(G728+K836,0)*Q800,0)*U860,0)*AB866,0)-AD865,0)</f>
        <v>110</v>
      </c>
      <c r="AG866" s="268"/>
    </row>
    <row r="867" spans="1:33" ht="17.100000000000001" customHeight="1">
      <c r="A867" s="243">
        <v>63</v>
      </c>
      <c r="B867" s="351" t="s">
        <v>17407</v>
      </c>
      <c r="C867" s="870" t="s">
        <v>17408</v>
      </c>
      <c r="D867" s="604"/>
      <c r="E867" s="604"/>
      <c r="F867" s="1131"/>
      <c r="G867" s="605"/>
      <c r="H867" s="605"/>
      <c r="I867" s="607"/>
      <c r="J867" s="748"/>
      <c r="K867" s="748"/>
      <c r="L867" s="748"/>
      <c r="M867" s="1250"/>
      <c r="N867" s="1344"/>
      <c r="O867" s="1345"/>
      <c r="P867" s="1250"/>
      <c r="Q867" s="1346"/>
      <c r="R867" s="1238"/>
      <c r="S867" s="1834"/>
      <c r="T867" s="1250"/>
      <c r="U867" s="1242"/>
      <c r="V867" s="1242"/>
      <c r="W867" s="1684" t="s">
        <v>4703</v>
      </c>
      <c r="X867" s="1250" t="s">
        <v>30</v>
      </c>
      <c r="Y867" s="1291">
        <f>$Y$657</f>
        <v>0.7</v>
      </c>
      <c r="Z867" s="1360"/>
      <c r="AA867" s="1226"/>
      <c r="AB867" s="1310"/>
      <c r="AC867" s="1834"/>
      <c r="AD867" s="1242"/>
      <c r="AE867" s="1291"/>
      <c r="AF867" s="391">
        <f>ROUND(ROUND(ROUND(ROUND(ROUND(G728+K836,0)*Q800,0)*U860,0)*Y867,0)-AD865,0)</f>
        <v>90</v>
      </c>
      <c r="AG867" s="268"/>
    </row>
    <row r="868" spans="1:33" ht="17.100000000000001" customHeight="1">
      <c r="A868" s="243">
        <v>63</v>
      </c>
      <c r="B868" s="351" t="s">
        <v>17409</v>
      </c>
      <c r="C868" s="870" t="s">
        <v>17410</v>
      </c>
      <c r="D868" s="604"/>
      <c r="E868" s="604"/>
      <c r="F868" s="1131"/>
      <c r="G868" s="605"/>
      <c r="H868" s="605"/>
      <c r="I868" s="607"/>
      <c r="J868" s="748"/>
      <c r="K868" s="748"/>
      <c r="L868" s="748"/>
      <c r="M868" s="1250"/>
      <c r="N868" s="1344"/>
      <c r="O868" s="1345"/>
      <c r="P868" s="1250"/>
      <c r="Q868" s="1346"/>
      <c r="R868" s="1238"/>
      <c r="S868" s="1834"/>
      <c r="T868" s="1250"/>
      <c r="U868" s="1242"/>
      <c r="V868" s="1242"/>
      <c r="W868" s="1836"/>
      <c r="X868" s="1225"/>
      <c r="Y868" s="1306"/>
      <c r="Z868" s="1302" t="s">
        <v>11869</v>
      </c>
      <c r="AA868" s="1303" t="s">
        <v>30</v>
      </c>
      <c r="AB868" s="1311">
        <v>0.85</v>
      </c>
      <c r="AC868" s="1834"/>
      <c r="AD868" s="1242"/>
      <c r="AE868" s="1291"/>
      <c r="AF868" s="391">
        <f>ROUND(ROUND(ROUND(ROUND(ROUND(ROUND(G728+K836,0)*Q800,0)*U860,0)*Y867,0)*AB868,0)-AD865,0)</f>
        <v>76</v>
      </c>
      <c r="AG868" s="268"/>
    </row>
    <row r="869" spans="1:33" ht="17.100000000000001" customHeight="1">
      <c r="A869" s="243">
        <v>63</v>
      </c>
      <c r="B869" s="351" t="s">
        <v>17411</v>
      </c>
      <c r="C869" s="870" t="s">
        <v>17412</v>
      </c>
      <c r="D869" s="604"/>
      <c r="E869" s="604"/>
      <c r="F869" s="1131"/>
      <c r="G869" s="605"/>
      <c r="H869" s="605"/>
      <c r="I869" s="607"/>
      <c r="J869" s="748"/>
      <c r="K869" s="748"/>
      <c r="L869" s="748"/>
      <c r="M869" s="1250"/>
      <c r="N869" s="1344"/>
      <c r="O869" s="1345"/>
      <c r="P869" s="1250"/>
      <c r="Q869" s="1346"/>
      <c r="R869" s="1238"/>
      <c r="S869" s="1834"/>
      <c r="T869" s="1250"/>
      <c r="U869" s="1242"/>
      <c r="V869" s="1291"/>
      <c r="W869" s="1684" t="s">
        <v>4708</v>
      </c>
      <c r="X869" s="1250" t="s">
        <v>30</v>
      </c>
      <c r="Y869" s="1291">
        <f>$Y$659</f>
        <v>0.85</v>
      </c>
      <c r="Z869" s="1359"/>
      <c r="AA869" s="1220"/>
      <c r="AB869" s="1306"/>
      <c r="AC869" s="1834"/>
      <c r="AD869" s="1242"/>
      <c r="AE869" s="1291"/>
      <c r="AF869" s="391">
        <f>ROUND(ROUND(ROUND(ROUND(ROUND(G728+K836,0)*Q800,0)*U860,0)*Y869,0)-AD865,0)</f>
        <v>110</v>
      </c>
      <c r="AG869" s="268"/>
    </row>
    <row r="870" spans="1:33" ht="17.100000000000001" customHeight="1">
      <c r="A870" s="243">
        <v>63</v>
      </c>
      <c r="B870" s="351" t="s">
        <v>17413</v>
      </c>
      <c r="C870" s="870" t="s">
        <v>17414</v>
      </c>
      <c r="D870" s="604"/>
      <c r="E870" s="604"/>
      <c r="F870" s="1131"/>
      <c r="G870" s="605"/>
      <c r="H870" s="605"/>
      <c r="I870" s="607"/>
      <c r="J870" s="748"/>
      <c r="K870" s="748"/>
      <c r="L870" s="748"/>
      <c r="M870" s="1250"/>
      <c r="N870" s="1312"/>
      <c r="O870" s="1333"/>
      <c r="P870" s="1296"/>
      <c r="Q870" s="1297"/>
      <c r="R870" s="1258"/>
      <c r="S870" s="1835"/>
      <c r="T870" s="1225"/>
      <c r="U870" s="1220"/>
      <c r="V870" s="1306"/>
      <c r="W870" s="1836"/>
      <c r="X870" s="1225"/>
      <c r="Y870" s="1306"/>
      <c r="Z870" s="1302" t="s">
        <v>11869</v>
      </c>
      <c r="AA870" s="1303" t="s">
        <v>30</v>
      </c>
      <c r="AB870" s="1311">
        <v>0.85</v>
      </c>
      <c r="AC870" s="1835"/>
      <c r="AD870" s="1220"/>
      <c r="AE870" s="1306"/>
      <c r="AF870" s="391">
        <f>ROUND(ROUND(ROUND(ROUND(ROUND(ROUND(G728+K836,0)*Q800,0)*U860,0)*Y869,0)*AB870,0)-AD865,0)</f>
        <v>93</v>
      </c>
      <c r="AG870" s="268"/>
    </row>
    <row r="871" spans="1:33" ht="17.100000000000001" customHeight="1">
      <c r="A871" s="243">
        <v>63</v>
      </c>
      <c r="B871" s="351" t="s">
        <v>17415</v>
      </c>
      <c r="C871" s="870" t="s">
        <v>17416</v>
      </c>
      <c r="D871" s="604"/>
      <c r="E871" s="604"/>
      <c r="F871" s="1580" t="s">
        <v>11607</v>
      </c>
      <c r="G871" s="633"/>
      <c r="H871" s="633"/>
      <c r="I871" s="1095"/>
      <c r="J871" s="602"/>
      <c r="K871" s="602"/>
      <c r="L871" s="1319"/>
      <c r="M871" s="602"/>
      <c r="N871" s="1606" t="s">
        <v>15686</v>
      </c>
      <c r="O871" s="1593" t="s">
        <v>15687</v>
      </c>
      <c r="P871" s="602"/>
      <c r="Q871" s="1286"/>
      <c r="R871" s="670"/>
      <c r="S871" s="670"/>
      <c r="T871" s="602"/>
      <c r="U871" s="602"/>
      <c r="V871" s="602"/>
      <c r="W871" s="1233"/>
      <c r="X871" s="670"/>
      <c r="Y871" s="1320"/>
      <c r="Z871" s="1358"/>
      <c r="AA871" s="1215"/>
      <c r="AB871" s="1215"/>
      <c r="AC871" s="1215"/>
      <c r="AD871" s="1215"/>
      <c r="AE871" s="1294"/>
      <c r="AF871" s="391">
        <f>ROUND(G872*Q872,0)</f>
        <v>287</v>
      </c>
      <c r="AG871" s="268"/>
    </row>
    <row r="872" spans="1:33" ht="17.100000000000001" customHeight="1">
      <c r="A872" s="243">
        <v>63</v>
      </c>
      <c r="B872" s="351" t="s">
        <v>17417</v>
      </c>
      <c r="C872" s="870" t="s">
        <v>17418</v>
      </c>
      <c r="D872" s="604"/>
      <c r="E872" s="604"/>
      <c r="F872" s="1845"/>
      <c r="G872" s="1328">
        <v>410</v>
      </c>
      <c r="H872" s="605" t="s">
        <v>18</v>
      </c>
      <c r="I872" s="744"/>
      <c r="J872" s="605"/>
      <c r="K872" s="605"/>
      <c r="L872" s="1321"/>
      <c r="M872" s="605"/>
      <c r="N872" s="1837"/>
      <c r="O872" s="1834"/>
      <c r="P872" s="1250" t="s">
        <v>163</v>
      </c>
      <c r="Q872" s="1291">
        <v>0.7</v>
      </c>
      <c r="R872" s="1250"/>
      <c r="S872" s="1250"/>
      <c r="T872" s="605"/>
      <c r="U872" s="605"/>
      <c r="V872" s="605"/>
      <c r="W872" s="1234"/>
      <c r="X872" s="1225"/>
      <c r="Y872" s="1322"/>
      <c r="Z872" s="1233" t="s">
        <v>4700</v>
      </c>
      <c r="AA872" s="670" t="s">
        <v>163</v>
      </c>
      <c r="AB872" s="1293">
        <v>0.85</v>
      </c>
      <c r="AC872" s="1215"/>
      <c r="AD872" s="1215"/>
      <c r="AE872" s="1294"/>
      <c r="AF872" s="391">
        <f>ROUND(ROUND(G872*Q872,0)*AB872,0)</f>
        <v>244</v>
      </c>
      <c r="AG872" s="268"/>
    </row>
    <row r="873" spans="1:33" ht="17.100000000000001" customHeight="1">
      <c r="A873" s="243">
        <v>63</v>
      </c>
      <c r="B873" s="351" t="s">
        <v>17419</v>
      </c>
      <c r="C873" s="870" t="s">
        <v>17420</v>
      </c>
      <c r="D873" s="604"/>
      <c r="E873" s="604"/>
      <c r="F873" s="637"/>
      <c r="G873" s="638"/>
      <c r="H873" s="638"/>
      <c r="I873" s="744"/>
      <c r="J873" s="604"/>
      <c r="K873" s="605"/>
      <c r="L873" s="1321"/>
      <c r="M873" s="1251"/>
      <c r="N873" s="1837"/>
      <c r="O873" s="1834"/>
      <c r="P873" s="1251"/>
      <c r="Q873" s="1334"/>
      <c r="R873" s="1251"/>
      <c r="S873" s="1251"/>
      <c r="T873" s="605"/>
      <c r="U873" s="605"/>
      <c r="V873" s="605"/>
      <c r="W873" s="1684" t="s">
        <v>4703</v>
      </c>
      <c r="X873" s="670" t="s">
        <v>163</v>
      </c>
      <c r="Y873" s="1305">
        <f>$Y$657</f>
        <v>0.7</v>
      </c>
      <c r="Z873" s="1360"/>
      <c r="AA873" s="1226"/>
      <c r="AB873" s="1226"/>
      <c r="AC873" s="1226"/>
      <c r="AD873" s="1226"/>
      <c r="AE873" s="1310"/>
      <c r="AF873" s="391">
        <f>ROUND(ROUND(G872*Q872,0)*Y873,0)</f>
        <v>201</v>
      </c>
      <c r="AG873" s="268"/>
    </row>
    <row r="874" spans="1:33" ht="17.100000000000001" customHeight="1">
      <c r="A874" s="243">
        <v>63</v>
      </c>
      <c r="B874" s="351" t="s">
        <v>17421</v>
      </c>
      <c r="C874" s="870" t="s">
        <v>17422</v>
      </c>
      <c r="D874" s="604"/>
      <c r="E874" s="604"/>
      <c r="F874" s="637"/>
      <c r="G874" s="638"/>
      <c r="H874" s="638"/>
      <c r="I874" s="744"/>
      <c r="J874" s="604"/>
      <c r="K874" s="605"/>
      <c r="L874" s="1321"/>
      <c r="M874" s="1251"/>
      <c r="N874" s="1837"/>
      <c r="O874" s="1834"/>
      <c r="P874" s="1251"/>
      <c r="Q874" s="1334"/>
      <c r="R874" s="1251"/>
      <c r="S874" s="1251"/>
      <c r="T874" s="605"/>
      <c r="U874" s="605"/>
      <c r="V874" s="605"/>
      <c r="W874" s="1836"/>
      <c r="X874" s="1225"/>
      <c r="Y874" s="1306"/>
      <c r="Z874" s="1302" t="s">
        <v>11869</v>
      </c>
      <c r="AA874" s="1303" t="s">
        <v>30</v>
      </c>
      <c r="AB874" s="1304">
        <v>0.85</v>
      </c>
      <c r="AC874" s="1215"/>
      <c r="AD874" s="1215"/>
      <c r="AE874" s="1294"/>
      <c r="AF874" s="391">
        <f>ROUND(ROUND(ROUND(G872*Q872,0)*Y873,0)*AB874,0)</f>
        <v>171</v>
      </c>
      <c r="AG874" s="268"/>
    </row>
    <row r="875" spans="1:33" ht="17.100000000000001" customHeight="1">
      <c r="A875" s="243">
        <v>63</v>
      </c>
      <c r="B875" s="351" t="s">
        <v>17423</v>
      </c>
      <c r="C875" s="870" t="s">
        <v>17424</v>
      </c>
      <c r="D875" s="604"/>
      <c r="E875" s="604"/>
      <c r="F875" s="637"/>
      <c r="G875" s="638"/>
      <c r="H875" s="638"/>
      <c r="I875" s="744"/>
      <c r="J875" s="604"/>
      <c r="K875" s="605"/>
      <c r="L875" s="1321"/>
      <c r="M875" s="1251"/>
      <c r="N875" s="1837"/>
      <c r="O875" s="1834"/>
      <c r="P875" s="1251"/>
      <c r="Q875" s="1334"/>
      <c r="R875" s="1251"/>
      <c r="S875" s="1251"/>
      <c r="T875" s="605"/>
      <c r="U875" s="605"/>
      <c r="V875" s="605"/>
      <c r="W875" s="1684" t="s">
        <v>4708</v>
      </c>
      <c r="X875" s="670" t="s">
        <v>30</v>
      </c>
      <c r="Y875" s="1305">
        <f>$Y$659</f>
        <v>0.85</v>
      </c>
      <c r="Z875" s="1359"/>
      <c r="AA875" s="1220"/>
      <c r="AB875" s="1220"/>
      <c r="AC875" s="1220"/>
      <c r="AD875" s="1220"/>
      <c r="AE875" s="1306"/>
      <c r="AF875" s="391">
        <f>ROUND(ROUND(G872*Q872,0)*Y875,0)</f>
        <v>244</v>
      </c>
      <c r="AG875" s="268"/>
    </row>
    <row r="876" spans="1:33" ht="17.100000000000001" customHeight="1">
      <c r="A876" s="243">
        <v>63</v>
      </c>
      <c r="B876" s="351" t="s">
        <v>17425</v>
      </c>
      <c r="C876" s="870" t="s">
        <v>17426</v>
      </c>
      <c r="D876" s="604"/>
      <c r="E876" s="604"/>
      <c r="F876" s="637"/>
      <c r="G876" s="638"/>
      <c r="H876" s="638"/>
      <c r="I876" s="744"/>
      <c r="J876" s="604"/>
      <c r="K876" s="605"/>
      <c r="L876" s="1321"/>
      <c r="M876" s="1251"/>
      <c r="N876" s="1837"/>
      <c r="O876" s="1834"/>
      <c r="P876" s="1251"/>
      <c r="Q876" s="1334"/>
      <c r="R876" s="1251"/>
      <c r="S876" s="1251"/>
      <c r="T876" s="605"/>
      <c r="U876" s="605"/>
      <c r="V876" s="605"/>
      <c r="W876" s="1836"/>
      <c r="X876" s="1225"/>
      <c r="Y876" s="1306"/>
      <c r="Z876" s="1302" t="s">
        <v>11869</v>
      </c>
      <c r="AA876" s="1303" t="s">
        <v>30</v>
      </c>
      <c r="AB876" s="1304">
        <v>0.85</v>
      </c>
      <c r="AC876" s="1215"/>
      <c r="AD876" s="1215"/>
      <c r="AE876" s="1294"/>
      <c r="AF876" s="391">
        <f>ROUND(ROUND(ROUND(G872*Q872,0)*Y875,0)*AB876,0)</f>
        <v>207</v>
      </c>
      <c r="AG876" s="268"/>
    </row>
    <row r="877" spans="1:33" ht="17.100000000000001" customHeight="1">
      <c r="A877" s="243">
        <v>63</v>
      </c>
      <c r="B877" s="351" t="s">
        <v>17427</v>
      </c>
      <c r="C877" s="870" t="s">
        <v>17428</v>
      </c>
      <c r="D877" s="604"/>
      <c r="E877" s="604"/>
      <c r="F877" s="637"/>
      <c r="G877" s="638"/>
      <c r="H877" s="638"/>
      <c r="I877" s="744"/>
      <c r="J877" s="604"/>
      <c r="K877" s="605"/>
      <c r="L877" s="1321"/>
      <c r="M877" s="1251"/>
      <c r="N877" s="1837"/>
      <c r="O877" s="1252"/>
      <c r="P877" s="1251"/>
      <c r="Q877" s="1334"/>
      <c r="R877" s="1251"/>
      <c r="S877" s="1251"/>
      <c r="T877" s="605"/>
      <c r="U877" s="605"/>
      <c r="V877" s="605"/>
      <c r="W877" s="1233"/>
      <c r="X877" s="670"/>
      <c r="Y877" s="1320"/>
      <c r="Z877" s="1358"/>
      <c r="AA877" s="1215"/>
      <c r="AB877" s="1294"/>
      <c r="AC877" s="1533" t="s">
        <v>167</v>
      </c>
      <c r="AD877" s="1250">
        <v>5</v>
      </c>
      <c r="AE877" s="1308" t="s">
        <v>168</v>
      </c>
      <c r="AF877" s="391">
        <f>ROUND(ROUND(G872*Q872,0)-AD877,0)</f>
        <v>282</v>
      </c>
      <c r="AG877" s="268"/>
    </row>
    <row r="878" spans="1:33" ht="17.100000000000001" customHeight="1">
      <c r="A878" s="243">
        <v>63</v>
      </c>
      <c r="B878" s="351" t="s">
        <v>17429</v>
      </c>
      <c r="C878" s="870" t="s">
        <v>17430</v>
      </c>
      <c r="D878" s="604"/>
      <c r="E878" s="604"/>
      <c r="F878" s="637"/>
      <c r="G878" s="638"/>
      <c r="H878" s="638"/>
      <c r="I878" s="744"/>
      <c r="J878" s="604"/>
      <c r="K878" s="605"/>
      <c r="L878" s="1321"/>
      <c r="M878" s="1251"/>
      <c r="N878" s="1837"/>
      <c r="O878" s="1252"/>
      <c r="P878" s="1251"/>
      <c r="Q878" s="1334"/>
      <c r="R878" s="1251"/>
      <c r="S878" s="1251"/>
      <c r="T878" s="605"/>
      <c r="U878" s="605"/>
      <c r="V878" s="605"/>
      <c r="W878" s="1234"/>
      <c r="X878" s="1225"/>
      <c r="Y878" s="1322"/>
      <c r="Z878" s="1233" t="s">
        <v>11869</v>
      </c>
      <c r="AA878" s="670" t="s">
        <v>30</v>
      </c>
      <c r="AB878" s="1309">
        <v>0.85</v>
      </c>
      <c r="AC878" s="1834"/>
      <c r="AD878" s="1250"/>
      <c r="AE878" s="1308"/>
      <c r="AF878" s="391">
        <f>ROUND(ROUND(ROUND(G872*Q872,0)*AB878,0)-AD877,0)</f>
        <v>239</v>
      </c>
      <c r="AG878" s="268"/>
    </row>
    <row r="879" spans="1:33" ht="17.100000000000001" customHeight="1">
      <c r="A879" s="243">
        <v>63</v>
      </c>
      <c r="B879" s="351" t="s">
        <v>17431</v>
      </c>
      <c r="C879" s="870" t="s">
        <v>17432</v>
      </c>
      <c r="D879" s="604"/>
      <c r="E879" s="604"/>
      <c r="F879" s="637"/>
      <c r="G879" s="638"/>
      <c r="H879" s="638"/>
      <c r="I879" s="744"/>
      <c r="J879" s="604"/>
      <c r="K879" s="605"/>
      <c r="L879" s="1321"/>
      <c r="M879" s="1251"/>
      <c r="N879" s="1339"/>
      <c r="O879" s="1252"/>
      <c r="P879" s="1251"/>
      <c r="Q879" s="1334"/>
      <c r="R879" s="1251"/>
      <c r="S879" s="1251"/>
      <c r="T879" s="605"/>
      <c r="U879" s="605"/>
      <c r="V879" s="605"/>
      <c r="W879" s="1684" t="s">
        <v>4703</v>
      </c>
      <c r="X879" s="1250" t="s">
        <v>30</v>
      </c>
      <c r="Y879" s="1291">
        <v>0.7</v>
      </c>
      <c r="Z879" s="1360"/>
      <c r="AA879" s="1226"/>
      <c r="AB879" s="1310"/>
      <c r="AC879" s="1834"/>
      <c r="AD879" s="1242"/>
      <c r="AE879" s="1291"/>
      <c r="AF879" s="391">
        <f>ROUND(ROUND(ROUND(G872*Q872,0)*Y879,0)-AD877,0)</f>
        <v>196</v>
      </c>
      <c r="AG879" s="268"/>
    </row>
    <row r="880" spans="1:33" ht="17.100000000000001" customHeight="1">
      <c r="A880" s="243">
        <v>63</v>
      </c>
      <c r="B880" s="351" t="s">
        <v>17433</v>
      </c>
      <c r="C880" s="870" t="s">
        <v>17434</v>
      </c>
      <c r="D880" s="604"/>
      <c r="E880" s="604"/>
      <c r="F880" s="637"/>
      <c r="G880" s="638"/>
      <c r="H880" s="638"/>
      <c r="I880" s="744"/>
      <c r="J880" s="604"/>
      <c r="K880" s="605"/>
      <c r="L880" s="1321"/>
      <c r="M880" s="1251"/>
      <c r="N880" s="1339"/>
      <c r="O880" s="1252"/>
      <c r="P880" s="1251"/>
      <c r="Q880" s="1334"/>
      <c r="R880" s="1251"/>
      <c r="S880" s="1251"/>
      <c r="T880" s="605"/>
      <c r="U880" s="605"/>
      <c r="V880" s="605"/>
      <c r="W880" s="1836"/>
      <c r="X880" s="1225"/>
      <c r="Y880" s="1306"/>
      <c r="Z880" s="1302" t="s">
        <v>11869</v>
      </c>
      <c r="AA880" s="1303" t="s">
        <v>30</v>
      </c>
      <c r="AB880" s="1311">
        <v>0.85</v>
      </c>
      <c r="AC880" s="1834"/>
      <c r="AD880" s="1242"/>
      <c r="AE880" s="1291"/>
      <c r="AF880" s="391">
        <f>ROUND(ROUND(ROUND(ROUND(G872*Q872,0)*Y879,0)*AB880,0)-AD877,0)</f>
        <v>166</v>
      </c>
      <c r="AG880" s="268"/>
    </row>
    <row r="881" spans="1:33" ht="17.100000000000001" customHeight="1">
      <c r="A881" s="243">
        <v>63</v>
      </c>
      <c r="B881" s="351" t="s">
        <v>17435</v>
      </c>
      <c r="C881" s="870" t="s">
        <v>17436</v>
      </c>
      <c r="D881" s="604"/>
      <c r="E881" s="604"/>
      <c r="F881" s="637"/>
      <c r="G881" s="638"/>
      <c r="H881" s="638"/>
      <c r="I881" s="744"/>
      <c r="J881" s="604"/>
      <c r="K881" s="605"/>
      <c r="L881" s="1321"/>
      <c r="M881" s="1251"/>
      <c r="N881" s="1339"/>
      <c r="O881" s="1252"/>
      <c r="P881" s="1251"/>
      <c r="Q881" s="1334"/>
      <c r="R881" s="1251"/>
      <c r="S881" s="1251"/>
      <c r="T881" s="605"/>
      <c r="U881" s="605"/>
      <c r="V881" s="605"/>
      <c r="W881" s="1684" t="s">
        <v>4708</v>
      </c>
      <c r="X881" s="1250" t="s">
        <v>30</v>
      </c>
      <c r="Y881" s="1291">
        <v>0.85</v>
      </c>
      <c r="Z881" s="1359"/>
      <c r="AA881" s="1220"/>
      <c r="AB881" s="1306"/>
      <c r="AC881" s="1834"/>
      <c r="AD881" s="1242"/>
      <c r="AE881" s="1291"/>
      <c r="AF881" s="391">
        <f>ROUND(ROUND(ROUND(G872*Q872,0)*Y881,0)-AD877,0)</f>
        <v>239</v>
      </c>
      <c r="AG881" s="268"/>
    </row>
    <row r="882" spans="1:33" ht="17.100000000000001" customHeight="1">
      <c r="A882" s="243">
        <v>63</v>
      </c>
      <c r="B882" s="351" t="s">
        <v>17437</v>
      </c>
      <c r="C882" s="870" t="s">
        <v>17438</v>
      </c>
      <c r="D882" s="604"/>
      <c r="E882" s="604"/>
      <c r="F882" s="637"/>
      <c r="G882" s="638"/>
      <c r="H882" s="638"/>
      <c r="I882" s="744"/>
      <c r="J882" s="604"/>
      <c r="K882" s="605"/>
      <c r="L882" s="1321"/>
      <c r="M882" s="1251"/>
      <c r="N882" s="1339"/>
      <c r="O882" s="1252"/>
      <c r="P882" s="1251"/>
      <c r="Q882" s="1334"/>
      <c r="R882" s="1251"/>
      <c r="S882" s="1251"/>
      <c r="T882" s="605"/>
      <c r="U882" s="605"/>
      <c r="V882" s="605"/>
      <c r="W882" s="1836"/>
      <c r="X882" s="1225"/>
      <c r="Y882" s="1306"/>
      <c r="Z882" s="1302" t="s">
        <v>11869</v>
      </c>
      <c r="AA882" s="1303" t="s">
        <v>30</v>
      </c>
      <c r="AB882" s="1311">
        <v>0.85</v>
      </c>
      <c r="AC882" s="1835"/>
      <c r="AD882" s="1220"/>
      <c r="AE882" s="1306"/>
      <c r="AF882" s="391">
        <f>ROUND(ROUND(ROUND(ROUND(G872*Q872,0)*Y881,0)*AB882,0)-AD877,0)</f>
        <v>202</v>
      </c>
      <c r="AG882" s="268"/>
    </row>
    <row r="883" spans="1:33" ht="17.100000000000001" customHeight="1">
      <c r="A883" s="243">
        <v>63</v>
      </c>
      <c r="B883" s="351" t="s">
        <v>17439</v>
      </c>
      <c r="C883" s="870" t="s">
        <v>17440</v>
      </c>
      <c r="D883" s="604"/>
      <c r="E883" s="604"/>
      <c r="F883" s="1252"/>
      <c r="G883" s="1323"/>
      <c r="H883" s="1323"/>
      <c r="I883" s="607"/>
      <c r="J883" s="646"/>
      <c r="K883" s="748"/>
      <c r="L883" s="748"/>
      <c r="M883" s="605"/>
      <c r="N883" s="1102"/>
      <c r="O883" s="604"/>
      <c r="P883" s="605"/>
      <c r="Q883" s="607"/>
      <c r="R883" s="1749" t="s">
        <v>11301</v>
      </c>
      <c r="S883" s="1622" t="s">
        <v>235</v>
      </c>
      <c r="T883" s="602"/>
      <c r="U883" s="602"/>
      <c r="V883" s="1286"/>
      <c r="W883" s="1233"/>
      <c r="X883" s="670"/>
      <c r="Y883" s="1320"/>
      <c r="Z883" s="1358"/>
      <c r="AA883" s="1215"/>
      <c r="AB883" s="1215"/>
      <c r="AC883" s="1215"/>
      <c r="AD883" s="1215"/>
      <c r="AE883" s="1294"/>
      <c r="AF883" s="391">
        <f>ROUND(ROUND(G872*Q872,0)*U884,0)</f>
        <v>201</v>
      </c>
      <c r="AG883" s="268"/>
    </row>
    <row r="884" spans="1:33" ht="17.100000000000001" customHeight="1">
      <c r="A884" s="243">
        <v>63</v>
      </c>
      <c r="B884" s="351" t="s">
        <v>17441</v>
      </c>
      <c r="C884" s="870" t="s">
        <v>17442</v>
      </c>
      <c r="D884" s="604"/>
      <c r="E884" s="604"/>
      <c r="F884" s="1252"/>
      <c r="G884" s="638"/>
      <c r="H884" s="605"/>
      <c r="I884" s="607"/>
      <c r="J884" s="646"/>
      <c r="K884" s="748"/>
      <c r="L884" s="748"/>
      <c r="M884" s="605"/>
      <c r="N884" s="1102"/>
      <c r="O884" s="604"/>
      <c r="P884" s="605"/>
      <c r="Q884" s="607"/>
      <c r="R884" s="1837"/>
      <c r="S884" s="1834"/>
      <c r="T884" s="1250" t="s">
        <v>30</v>
      </c>
      <c r="U884" s="1242">
        <v>0.7</v>
      </c>
      <c r="V884" s="607"/>
      <c r="W884" s="1234"/>
      <c r="X884" s="1225"/>
      <c r="Y884" s="1322"/>
      <c r="Z884" s="1233" t="s">
        <v>11869</v>
      </c>
      <c r="AA884" s="670" t="s">
        <v>30</v>
      </c>
      <c r="AB884" s="1293">
        <v>0.85</v>
      </c>
      <c r="AC884" s="1215"/>
      <c r="AD884" s="1215"/>
      <c r="AE884" s="1294"/>
      <c r="AF884" s="391">
        <f>ROUND(ROUND(ROUND(G872*Q872,0)*U884,0)*AB884,0)</f>
        <v>171</v>
      </c>
      <c r="AG884" s="268"/>
    </row>
    <row r="885" spans="1:33" ht="17.100000000000001" customHeight="1">
      <c r="A885" s="243">
        <v>63</v>
      </c>
      <c r="B885" s="351" t="s">
        <v>17443</v>
      </c>
      <c r="C885" s="870" t="s">
        <v>17444</v>
      </c>
      <c r="D885" s="604"/>
      <c r="E885" s="604"/>
      <c r="F885" s="1131"/>
      <c r="G885" s="605"/>
      <c r="H885" s="605"/>
      <c r="I885" s="607"/>
      <c r="J885" s="646"/>
      <c r="K885" s="748"/>
      <c r="L885" s="748"/>
      <c r="M885" s="1250"/>
      <c r="N885" s="1344"/>
      <c r="O885" s="1345"/>
      <c r="P885" s="1250"/>
      <c r="Q885" s="1346"/>
      <c r="R885" s="1837"/>
      <c r="S885" s="1834"/>
      <c r="T885" s="1250"/>
      <c r="U885" s="1242"/>
      <c r="V885" s="1291"/>
      <c r="W885" s="1684" t="s">
        <v>4703</v>
      </c>
      <c r="X885" s="670" t="s">
        <v>30</v>
      </c>
      <c r="Y885" s="1305">
        <f>$Y$657</f>
        <v>0.7</v>
      </c>
      <c r="Z885" s="1360"/>
      <c r="AA885" s="1226"/>
      <c r="AB885" s="1226"/>
      <c r="AC885" s="1226"/>
      <c r="AD885" s="1226"/>
      <c r="AE885" s="1310"/>
      <c r="AF885" s="391">
        <f>ROUND(ROUND(ROUND(G872*Q872,0)*U884,0)*Y885,0)</f>
        <v>141</v>
      </c>
      <c r="AG885" s="268"/>
    </row>
    <row r="886" spans="1:33" ht="17.100000000000001" customHeight="1">
      <c r="A886" s="243">
        <v>63</v>
      </c>
      <c r="B886" s="351" t="s">
        <v>17445</v>
      </c>
      <c r="C886" s="870" t="s">
        <v>17446</v>
      </c>
      <c r="D886" s="604"/>
      <c r="E886" s="604"/>
      <c r="F886" s="1131"/>
      <c r="G886" s="605"/>
      <c r="H886" s="605"/>
      <c r="I886" s="607"/>
      <c r="J886" s="646"/>
      <c r="K886" s="748"/>
      <c r="L886" s="748"/>
      <c r="M886" s="1250"/>
      <c r="N886" s="1344"/>
      <c r="O886" s="1345"/>
      <c r="P886" s="1250"/>
      <c r="Q886" s="1346"/>
      <c r="R886" s="1837"/>
      <c r="S886" s="1834"/>
      <c r="T886" s="1250"/>
      <c r="U886" s="1242"/>
      <c r="V886" s="1291"/>
      <c r="W886" s="1836"/>
      <c r="X886" s="1225"/>
      <c r="Y886" s="1306"/>
      <c r="Z886" s="1302" t="s">
        <v>11869</v>
      </c>
      <c r="AA886" s="1303" t="s">
        <v>30</v>
      </c>
      <c r="AB886" s="1304">
        <v>0.85</v>
      </c>
      <c r="AC886" s="1215"/>
      <c r="AD886" s="1215"/>
      <c r="AE886" s="1294"/>
      <c r="AF886" s="391">
        <f>ROUND(ROUND(ROUND(ROUND(G872*Q872,0)*U884,0)*Y885,0)*AB886,0)</f>
        <v>120</v>
      </c>
      <c r="AG886" s="268"/>
    </row>
    <row r="887" spans="1:33" ht="17.100000000000001" customHeight="1">
      <c r="A887" s="243">
        <v>63</v>
      </c>
      <c r="B887" s="351" t="s">
        <v>17447</v>
      </c>
      <c r="C887" s="870" t="s">
        <v>17448</v>
      </c>
      <c r="D887" s="604"/>
      <c r="E887" s="604"/>
      <c r="F887" s="1131"/>
      <c r="G887" s="605"/>
      <c r="H887" s="605"/>
      <c r="I887" s="607"/>
      <c r="J887" s="646"/>
      <c r="K887" s="748"/>
      <c r="L887" s="748"/>
      <c r="M887" s="1250"/>
      <c r="N887" s="1344"/>
      <c r="O887" s="1345"/>
      <c r="P887" s="1250"/>
      <c r="Q887" s="1346"/>
      <c r="R887" s="1837"/>
      <c r="S887" s="1834"/>
      <c r="T887" s="1250"/>
      <c r="U887" s="1242"/>
      <c r="V887" s="1291"/>
      <c r="W887" s="1684" t="s">
        <v>4708</v>
      </c>
      <c r="X887" s="670" t="s">
        <v>30</v>
      </c>
      <c r="Y887" s="1305">
        <f>$Y$659</f>
        <v>0.85</v>
      </c>
      <c r="Z887" s="1359"/>
      <c r="AA887" s="1220"/>
      <c r="AB887" s="1220"/>
      <c r="AC887" s="1220"/>
      <c r="AD887" s="1220"/>
      <c r="AE887" s="1306"/>
      <c r="AF887" s="391">
        <f>ROUND(ROUND(ROUND(G872*Q872,0)*U884,0)*Y887,0)</f>
        <v>171</v>
      </c>
      <c r="AG887" s="268"/>
    </row>
    <row r="888" spans="1:33" ht="17.100000000000001" customHeight="1">
      <c r="A888" s="243">
        <v>63</v>
      </c>
      <c r="B888" s="351" t="s">
        <v>17449</v>
      </c>
      <c r="C888" s="870" t="s">
        <v>17450</v>
      </c>
      <c r="D888" s="604"/>
      <c r="E888" s="604"/>
      <c r="F888" s="1131"/>
      <c r="G888" s="605"/>
      <c r="H888" s="605"/>
      <c r="I888" s="607"/>
      <c r="J888" s="646"/>
      <c r="K888" s="748"/>
      <c r="L888" s="748"/>
      <c r="M888" s="1250"/>
      <c r="N888" s="1344"/>
      <c r="O888" s="1345"/>
      <c r="P888" s="1250"/>
      <c r="Q888" s="1346"/>
      <c r="R888" s="1254"/>
      <c r="S888" s="1834"/>
      <c r="T888" s="1250"/>
      <c r="U888" s="1242"/>
      <c r="V888" s="1291"/>
      <c r="W888" s="1836"/>
      <c r="X888" s="1225"/>
      <c r="Y888" s="1306"/>
      <c r="Z888" s="1302" t="s">
        <v>11869</v>
      </c>
      <c r="AA888" s="1303" t="s">
        <v>30</v>
      </c>
      <c r="AB888" s="1304">
        <v>0.85</v>
      </c>
      <c r="AC888" s="1215"/>
      <c r="AD888" s="1215"/>
      <c r="AE888" s="1294"/>
      <c r="AF888" s="391">
        <f>ROUND(ROUND(ROUND(ROUND(G872*Q872,0)*U884,0)*Y887,0)*AB888,0)</f>
        <v>145</v>
      </c>
      <c r="AG888" s="268"/>
    </row>
    <row r="889" spans="1:33" ht="17.100000000000001" customHeight="1">
      <c r="A889" s="243">
        <v>63</v>
      </c>
      <c r="B889" s="351" t="s">
        <v>17451</v>
      </c>
      <c r="C889" s="870" t="s">
        <v>17452</v>
      </c>
      <c r="D889" s="604"/>
      <c r="E889" s="604"/>
      <c r="F889" s="1131"/>
      <c r="G889" s="605"/>
      <c r="H889" s="605"/>
      <c r="I889" s="607"/>
      <c r="J889" s="646"/>
      <c r="K889" s="748"/>
      <c r="L889" s="748"/>
      <c r="M889" s="1250"/>
      <c r="N889" s="1344"/>
      <c r="O889" s="1345"/>
      <c r="P889" s="1250"/>
      <c r="Q889" s="1346"/>
      <c r="R889" s="1254"/>
      <c r="S889" s="1246"/>
      <c r="T889" s="1250"/>
      <c r="U889" s="1242"/>
      <c r="V889" s="1291"/>
      <c r="W889" s="1233"/>
      <c r="X889" s="670"/>
      <c r="Y889" s="1320"/>
      <c r="Z889" s="1358"/>
      <c r="AA889" s="1215"/>
      <c r="AB889" s="1294"/>
      <c r="AC889" s="1533" t="s">
        <v>167</v>
      </c>
      <c r="AD889" s="1250">
        <v>5</v>
      </c>
      <c r="AE889" s="1308" t="s">
        <v>168</v>
      </c>
      <c r="AF889" s="391">
        <f>ROUND(ROUND(ROUND(G872*Q872,0)*U884,0)-AD889,0)</f>
        <v>196</v>
      </c>
      <c r="AG889" s="268"/>
    </row>
    <row r="890" spans="1:33" ht="17.100000000000001" customHeight="1">
      <c r="A890" s="243">
        <v>63</v>
      </c>
      <c r="B890" s="351" t="s">
        <v>17453</v>
      </c>
      <c r="C890" s="870" t="s">
        <v>17454</v>
      </c>
      <c r="D890" s="604"/>
      <c r="E890" s="604"/>
      <c r="F890" s="1131"/>
      <c r="G890" s="605"/>
      <c r="H890" s="605"/>
      <c r="I890" s="607"/>
      <c r="J890" s="646"/>
      <c r="K890" s="748"/>
      <c r="L890" s="748"/>
      <c r="M890" s="1250"/>
      <c r="N890" s="1344"/>
      <c r="O890" s="1345"/>
      <c r="P890" s="1250"/>
      <c r="Q890" s="1346"/>
      <c r="R890" s="1238"/>
      <c r="S890" s="1246"/>
      <c r="T890" s="1250"/>
      <c r="U890" s="1242"/>
      <c r="V890" s="1291"/>
      <c r="W890" s="1234"/>
      <c r="X890" s="1225"/>
      <c r="Y890" s="1322"/>
      <c r="Z890" s="1233" t="s">
        <v>11869</v>
      </c>
      <c r="AA890" s="670" t="s">
        <v>30</v>
      </c>
      <c r="AB890" s="1309">
        <v>0.85</v>
      </c>
      <c r="AC890" s="1834"/>
      <c r="AD890" s="1250"/>
      <c r="AE890" s="1308"/>
      <c r="AF890" s="391">
        <f>ROUND(ROUND(ROUND(ROUND(G872*Q872,0)*U884,0)*AB890,0)-AD889,0)</f>
        <v>166</v>
      </c>
      <c r="AG890" s="268"/>
    </row>
    <row r="891" spans="1:33" ht="17.100000000000001" customHeight="1">
      <c r="A891" s="243">
        <v>63</v>
      </c>
      <c r="B891" s="351" t="s">
        <v>17455</v>
      </c>
      <c r="C891" s="870" t="s">
        <v>17456</v>
      </c>
      <c r="D891" s="604"/>
      <c r="E891" s="604"/>
      <c r="F891" s="1131"/>
      <c r="G891" s="605"/>
      <c r="H891" s="605"/>
      <c r="I891" s="607"/>
      <c r="J891" s="646"/>
      <c r="K891" s="748"/>
      <c r="L891" s="748"/>
      <c r="M891" s="1250"/>
      <c r="N891" s="1344"/>
      <c r="O891" s="1345"/>
      <c r="P891" s="1250"/>
      <c r="Q891" s="1346"/>
      <c r="R891" s="1238"/>
      <c r="S891" s="1246"/>
      <c r="T891" s="1250"/>
      <c r="U891" s="1242"/>
      <c r="V891" s="1291"/>
      <c r="W891" s="1684" t="s">
        <v>4703</v>
      </c>
      <c r="X891" s="1250" t="s">
        <v>30</v>
      </c>
      <c r="Y891" s="1291">
        <f>$Y$657</f>
        <v>0.7</v>
      </c>
      <c r="Z891" s="1360"/>
      <c r="AA891" s="1226"/>
      <c r="AB891" s="1310"/>
      <c r="AC891" s="1834"/>
      <c r="AD891" s="1242"/>
      <c r="AE891" s="1291"/>
      <c r="AF891" s="391">
        <f>ROUND(ROUND(ROUND(ROUND(G872*Q872,0)*U884,0)*Y891,0)-AD889,0)</f>
        <v>136</v>
      </c>
      <c r="AG891" s="268"/>
    </row>
    <row r="892" spans="1:33" ht="17.100000000000001" customHeight="1">
      <c r="A892" s="243">
        <v>63</v>
      </c>
      <c r="B892" s="351" t="s">
        <v>17457</v>
      </c>
      <c r="C892" s="870" t="s">
        <v>17458</v>
      </c>
      <c r="D892" s="604"/>
      <c r="E892" s="604"/>
      <c r="F892" s="1131"/>
      <c r="G892" s="605"/>
      <c r="H892" s="605"/>
      <c r="I892" s="607"/>
      <c r="J892" s="646"/>
      <c r="K892" s="748"/>
      <c r="L892" s="748"/>
      <c r="M892" s="1250"/>
      <c r="N892" s="1344"/>
      <c r="O892" s="1345"/>
      <c r="P892" s="1250"/>
      <c r="Q892" s="1346"/>
      <c r="R892" s="1238"/>
      <c r="S892" s="1246"/>
      <c r="T892" s="1250"/>
      <c r="U892" s="1242"/>
      <c r="V892" s="1291"/>
      <c r="W892" s="1836"/>
      <c r="X892" s="1225"/>
      <c r="Y892" s="1306"/>
      <c r="Z892" s="1302" t="s">
        <v>11869</v>
      </c>
      <c r="AA892" s="1303" t="s">
        <v>30</v>
      </c>
      <c r="AB892" s="1311">
        <v>0.85</v>
      </c>
      <c r="AC892" s="1834"/>
      <c r="AD892" s="1242"/>
      <c r="AE892" s="1291"/>
      <c r="AF892" s="391">
        <f>ROUND(ROUND(ROUND(ROUND(ROUND(G872*Q872,0)*U884,0)*Y891,0)*AB892,0)-AD889,0)</f>
        <v>115</v>
      </c>
      <c r="AG892" s="268"/>
    </row>
    <row r="893" spans="1:33" ht="17.100000000000001" customHeight="1">
      <c r="A893" s="243">
        <v>63</v>
      </c>
      <c r="B893" s="351" t="s">
        <v>17459</v>
      </c>
      <c r="C893" s="870" t="s">
        <v>17460</v>
      </c>
      <c r="D893" s="604"/>
      <c r="E893" s="604"/>
      <c r="F893" s="1131"/>
      <c r="G893" s="605"/>
      <c r="H893" s="605"/>
      <c r="I893" s="607"/>
      <c r="J893" s="646"/>
      <c r="K893" s="748"/>
      <c r="L893" s="748"/>
      <c r="M893" s="1250"/>
      <c r="N893" s="1344"/>
      <c r="O893" s="1345"/>
      <c r="P893" s="1250"/>
      <c r="Q893" s="1346"/>
      <c r="R893" s="1238"/>
      <c r="S893" s="1246"/>
      <c r="T893" s="1250"/>
      <c r="U893" s="1242"/>
      <c r="V893" s="1291"/>
      <c r="W893" s="1684" t="s">
        <v>4708</v>
      </c>
      <c r="X893" s="1250" t="s">
        <v>30</v>
      </c>
      <c r="Y893" s="1291">
        <f>$Y$659</f>
        <v>0.85</v>
      </c>
      <c r="Z893" s="1359"/>
      <c r="AA893" s="1220"/>
      <c r="AB893" s="1306"/>
      <c r="AC893" s="1834"/>
      <c r="AD893" s="1242"/>
      <c r="AE893" s="1291"/>
      <c r="AF893" s="391">
        <f>ROUND(ROUND(ROUND(ROUND(G872*Q872,0)*U884,0)*Y893,0)-AD889,0)</f>
        <v>166</v>
      </c>
      <c r="AG893" s="268"/>
    </row>
    <row r="894" spans="1:33" ht="17.100000000000001" customHeight="1">
      <c r="A894" s="243">
        <v>63</v>
      </c>
      <c r="B894" s="351" t="s">
        <v>17461</v>
      </c>
      <c r="C894" s="870" t="s">
        <v>17462</v>
      </c>
      <c r="D894" s="604"/>
      <c r="E894" s="604"/>
      <c r="F894" s="1131"/>
      <c r="G894" s="605"/>
      <c r="H894" s="605"/>
      <c r="I894" s="607"/>
      <c r="J894" s="646"/>
      <c r="K894" s="748"/>
      <c r="L894" s="748"/>
      <c r="M894" s="1250"/>
      <c r="N894" s="1344"/>
      <c r="O894" s="1345"/>
      <c r="P894" s="1250"/>
      <c r="Q894" s="1346"/>
      <c r="R894" s="1238"/>
      <c r="S894" s="1246"/>
      <c r="T894" s="1250"/>
      <c r="U894" s="1242"/>
      <c r="V894" s="1291"/>
      <c r="W894" s="1836"/>
      <c r="X894" s="1225"/>
      <c r="Y894" s="1306"/>
      <c r="Z894" s="1302" t="s">
        <v>11869</v>
      </c>
      <c r="AA894" s="1303" t="s">
        <v>30</v>
      </c>
      <c r="AB894" s="1311">
        <v>0.85</v>
      </c>
      <c r="AC894" s="1835"/>
      <c r="AD894" s="1220"/>
      <c r="AE894" s="1306"/>
      <c r="AF894" s="391">
        <f>ROUND(ROUND(ROUND(ROUND(ROUND(G872*Q872,0)*U884,0)*Y893,0)*AB894,0)-AD889,0)</f>
        <v>140</v>
      </c>
      <c r="AG894" s="268"/>
    </row>
    <row r="895" spans="1:33" ht="17.100000000000001" customHeight="1">
      <c r="A895" s="243">
        <v>63</v>
      </c>
      <c r="B895" s="351" t="s">
        <v>17463</v>
      </c>
      <c r="C895" s="870" t="s">
        <v>17464</v>
      </c>
      <c r="D895" s="604"/>
      <c r="E895" s="604"/>
      <c r="F895" s="1131"/>
      <c r="G895" s="605"/>
      <c r="H895" s="605"/>
      <c r="I895" s="607"/>
      <c r="J895" s="646"/>
      <c r="K895" s="748"/>
      <c r="L895" s="748"/>
      <c r="M895" s="1250"/>
      <c r="N895" s="1344"/>
      <c r="O895" s="1345"/>
      <c r="P895" s="1250"/>
      <c r="Q895" s="1346"/>
      <c r="R895" s="1246"/>
      <c r="S895" s="1622" t="s">
        <v>237</v>
      </c>
      <c r="T895" s="670"/>
      <c r="U895" s="1348"/>
      <c r="V895" s="1305"/>
      <c r="W895" s="1233"/>
      <c r="X895" s="670"/>
      <c r="Y895" s="1320"/>
      <c r="Z895" s="1358"/>
      <c r="AA895" s="1215"/>
      <c r="AB895" s="1215"/>
      <c r="AC895" s="1215"/>
      <c r="AD895" s="1215"/>
      <c r="AE895" s="1294"/>
      <c r="AF895" s="391">
        <f>ROUND(ROUND(G872*Q872,0)*U896,0)</f>
        <v>144</v>
      </c>
      <c r="AG895" s="268"/>
    </row>
    <row r="896" spans="1:33" ht="17.100000000000001" customHeight="1">
      <c r="A896" s="243">
        <v>63</v>
      </c>
      <c r="B896" s="351" t="s">
        <v>17465</v>
      </c>
      <c r="C896" s="870" t="s">
        <v>17466</v>
      </c>
      <c r="D896" s="604"/>
      <c r="E896" s="604"/>
      <c r="F896" s="1131"/>
      <c r="G896" s="605"/>
      <c r="H896" s="605"/>
      <c r="I896" s="607"/>
      <c r="J896" s="646"/>
      <c r="K896" s="748"/>
      <c r="L896" s="748"/>
      <c r="M896" s="1250"/>
      <c r="N896" s="1344"/>
      <c r="O896" s="1345"/>
      <c r="P896" s="1250"/>
      <c r="Q896" s="1346"/>
      <c r="R896" s="1246"/>
      <c r="S896" s="1834"/>
      <c r="T896" s="1250" t="s">
        <v>30</v>
      </c>
      <c r="U896" s="1242">
        <v>0.5</v>
      </c>
      <c r="V896" s="1291"/>
      <c r="W896" s="1234"/>
      <c r="X896" s="1225"/>
      <c r="Y896" s="1322"/>
      <c r="Z896" s="1233" t="s">
        <v>11869</v>
      </c>
      <c r="AA896" s="670" t="s">
        <v>30</v>
      </c>
      <c r="AB896" s="1293">
        <v>0.85</v>
      </c>
      <c r="AC896" s="1215"/>
      <c r="AD896" s="1215"/>
      <c r="AE896" s="1294"/>
      <c r="AF896" s="391">
        <f>ROUND(ROUND(ROUND(G872*Q872,0)*U896,0)*AB896,0)</f>
        <v>122</v>
      </c>
      <c r="AG896" s="268"/>
    </row>
    <row r="897" spans="1:33" ht="17.100000000000001" customHeight="1">
      <c r="A897" s="243">
        <v>63</v>
      </c>
      <c r="B897" s="351" t="s">
        <v>17467</v>
      </c>
      <c r="C897" s="870" t="s">
        <v>17468</v>
      </c>
      <c r="D897" s="604"/>
      <c r="E897" s="604"/>
      <c r="F897" s="1131"/>
      <c r="G897" s="605"/>
      <c r="H897" s="605"/>
      <c r="I897" s="607"/>
      <c r="J897" s="646"/>
      <c r="K897" s="748"/>
      <c r="L897" s="748"/>
      <c r="M897" s="1250"/>
      <c r="N897" s="1344"/>
      <c r="O897" s="1345"/>
      <c r="P897" s="1250"/>
      <c r="Q897" s="1346"/>
      <c r="R897" s="1246"/>
      <c r="S897" s="1834"/>
      <c r="T897" s="1250"/>
      <c r="U897" s="1242"/>
      <c r="V897" s="1291"/>
      <c r="W897" s="1684" t="s">
        <v>4703</v>
      </c>
      <c r="X897" s="670" t="s">
        <v>30</v>
      </c>
      <c r="Y897" s="1305">
        <f>$Y$657</f>
        <v>0.7</v>
      </c>
      <c r="Z897" s="1360"/>
      <c r="AA897" s="1226"/>
      <c r="AB897" s="1226"/>
      <c r="AC897" s="1226"/>
      <c r="AD897" s="1226"/>
      <c r="AE897" s="1310"/>
      <c r="AF897" s="391">
        <f>ROUND(ROUND(ROUND(G872*Q872,0)*U896,0)*Y897,0)</f>
        <v>101</v>
      </c>
      <c r="AG897" s="268"/>
    </row>
    <row r="898" spans="1:33" ht="17.100000000000001" customHeight="1">
      <c r="A898" s="243">
        <v>63</v>
      </c>
      <c r="B898" s="351" t="s">
        <v>17469</v>
      </c>
      <c r="C898" s="870" t="s">
        <v>17470</v>
      </c>
      <c r="D898" s="604"/>
      <c r="E898" s="604"/>
      <c r="F898" s="1131"/>
      <c r="G898" s="605"/>
      <c r="H898" s="605"/>
      <c r="I898" s="607"/>
      <c r="J898" s="646"/>
      <c r="K898" s="748"/>
      <c r="L898" s="748"/>
      <c r="M898" s="1250"/>
      <c r="N898" s="1344"/>
      <c r="O898" s="1345"/>
      <c r="P898" s="1250"/>
      <c r="Q898" s="1346"/>
      <c r="R898" s="1246"/>
      <c r="S898" s="1834"/>
      <c r="T898" s="1250"/>
      <c r="U898" s="1242"/>
      <c r="V898" s="1291"/>
      <c r="W898" s="1836"/>
      <c r="X898" s="1225"/>
      <c r="Y898" s="1306"/>
      <c r="Z898" s="1302" t="s">
        <v>11869</v>
      </c>
      <c r="AA898" s="1303" t="s">
        <v>30</v>
      </c>
      <c r="AB898" s="1304">
        <v>0.85</v>
      </c>
      <c r="AC898" s="1215"/>
      <c r="AD898" s="1215"/>
      <c r="AE898" s="1294"/>
      <c r="AF898" s="391">
        <f>ROUND(ROUND(ROUND(ROUND(G872*Q872,0)*U896,0)*Y897,0)*AB898,0)</f>
        <v>86</v>
      </c>
      <c r="AG898" s="268"/>
    </row>
    <row r="899" spans="1:33" ht="17.100000000000001" customHeight="1">
      <c r="A899" s="243">
        <v>63</v>
      </c>
      <c r="B899" s="351" t="s">
        <v>17471</v>
      </c>
      <c r="C899" s="870" t="s">
        <v>17472</v>
      </c>
      <c r="D899" s="604"/>
      <c r="E899" s="604"/>
      <c r="F899" s="1131"/>
      <c r="G899" s="605"/>
      <c r="H899" s="605"/>
      <c r="I899" s="607"/>
      <c r="J899" s="646"/>
      <c r="K899" s="748"/>
      <c r="L899" s="748"/>
      <c r="M899" s="1250"/>
      <c r="N899" s="1344"/>
      <c r="O899" s="1345"/>
      <c r="P899" s="1250"/>
      <c r="Q899" s="1346"/>
      <c r="R899" s="1246"/>
      <c r="S899" s="1834"/>
      <c r="T899" s="1250"/>
      <c r="U899" s="1242"/>
      <c r="V899" s="1291"/>
      <c r="W899" s="1684" t="s">
        <v>4708</v>
      </c>
      <c r="X899" s="670" t="s">
        <v>30</v>
      </c>
      <c r="Y899" s="1305">
        <f>$Y$659</f>
        <v>0.85</v>
      </c>
      <c r="Z899" s="1359"/>
      <c r="AA899" s="1220"/>
      <c r="AB899" s="1220"/>
      <c r="AC899" s="1220"/>
      <c r="AD899" s="1220"/>
      <c r="AE899" s="1306"/>
      <c r="AF899" s="391">
        <f>ROUND(ROUND(ROUND(G872*Q872,0)*U896,0)*Y899,0)</f>
        <v>122</v>
      </c>
      <c r="AG899" s="268"/>
    </row>
    <row r="900" spans="1:33" ht="17.100000000000001" customHeight="1">
      <c r="A900" s="243">
        <v>63</v>
      </c>
      <c r="B900" s="351" t="s">
        <v>17473</v>
      </c>
      <c r="C900" s="870" t="s">
        <v>17474</v>
      </c>
      <c r="D900" s="604"/>
      <c r="E900" s="604"/>
      <c r="F900" s="1131"/>
      <c r="G900" s="605"/>
      <c r="H900" s="605"/>
      <c r="I900" s="607"/>
      <c r="J900" s="646"/>
      <c r="K900" s="748"/>
      <c r="L900" s="748"/>
      <c r="M900" s="1250"/>
      <c r="N900" s="1344"/>
      <c r="O900" s="1345"/>
      <c r="P900" s="1250"/>
      <c r="Q900" s="1346"/>
      <c r="R900" s="1246"/>
      <c r="S900" s="1834"/>
      <c r="T900" s="1250"/>
      <c r="U900" s="1242"/>
      <c r="V900" s="1291"/>
      <c r="W900" s="1836"/>
      <c r="X900" s="1225"/>
      <c r="Y900" s="1306"/>
      <c r="Z900" s="1302" t="s">
        <v>11869</v>
      </c>
      <c r="AA900" s="1303" t="s">
        <v>30</v>
      </c>
      <c r="AB900" s="1304">
        <v>0.85</v>
      </c>
      <c r="AC900" s="1215"/>
      <c r="AD900" s="1215"/>
      <c r="AE900" s="1294"/>
      <c r="AF900" s="391">
        <f>ROUND(ROUND(ROUND(ROUND(G872*Q872,0)*U896,0)*Y899,0)*AB900,0)</f>
        <v>104</v>
      </c>
      <c r="AG900" s="268"/>
    </row>
    <row r="901" spans="1:33" ht="17.100000000000001" customHeight="1">
      <c r="A901" s="243">
        <v>63</v>
      </c>
      <c r="B901" s="351" t="s">
        <v>17475</v>
      </c>
      <c r="C901" s="870" t="s">
        <v>17476</v>
      </c>
      <c r="D901" s="604"/>
      <c r="E901" s="604"/>
      <c r="F901" s="1131"/>
      <c r="G901" s="605"/>
      <c r="H901" s="605"/>
      <c r="I901" s="607"/>
      <c r="J901" s="646"/>
      <c r="K901" s="748"/>
      <c r="L901" s="748"/>
      <c r="M901" s="1250"/>
      <c r="N901" s="1344"/>
      <c r="O901" s="1345"/>
      <c r="P901" s="1250"/>
      <c r="Q901" s="1346"/>
      <c r="R901" s="1246"/>
      <c r="S901" s="1834"/>
      <c r="T901" s="1250"/>
      <c r="U901" s="1242"/>
      <c r="V901" s="1291"/>
      <c r="W901" s="1233"/>
      <c r="X901" s="670"/>
      <c r="Y901" s="1320"/>
      <c r="Z901" s="1358"/>
      <c r="AA901" s="1215"/>
      <c r="AB901" s="1294"/>
      <c r="AC901" s="1533" t="s">
        <v>167</v>
      </c>
      <c r="AD901" s="1250">
        <v>5</v>
      </c>
      <c r="AE901" s="1308" t="s">
        <v>168</v>
      </c>
      <c r="AF901" s="391">
        <f>ROUND(ROUND(ROUND(G872*Q872,0)*U896,0)-AD901,0)</f>
        <v>139</v>
      </c>
      <c r="AG901" s="268"/>
    </row>
    <row r="902" spans="1:33" ht="17.100000000000001" customHeight="1">
      <c r="A902" s="243">
        <v>63</v>
      </c>
      <c r="B902" s="351" t="s">
        <v>17477</v>
      </c>
      <c r="C902" s="870" t="s">
        <v>17478</v>
      </c>
      <c r="D902" s="604"/>
      <c r="E902" s="604"/>
      <c r="F902" s="1131"/>
      <c r="G902" s="605"/>
      <c r="H902" s="605"/>
      <c r="I902" s="607"/>
      <c r="J902" s="646"/>
      <c r="K902" s="748"/>
      <c r="L902" s="748"/>
      <c r="M902" s="1250"/>
      <c r="N902" s="1344"/>
      <c r="O902" s="1345"/>
      <c r="P902" s="1250"/>
      <c r="Q902" s="1346"/>
      <c r="R902" s="1246"/>
      <c r="S902" s="1834"/>
      <c r="T902" s="1250"/>
      <c r="U902" s="1242"/>
      <c r="V902" s="1242"/>
      <c r="W902" s="1234"/>
      <c r="X902" s="1225"/>
      <c r="Y902" s="1322"/>
      <c r="Z902" s="1233" t="s">
        <v>11869</v>
      </c>
      <c r="AA902" s="670" t="s">
        <v>30</v>
      </c>
      <c r="AB902" s="1309">
        <v>0.85</v>
      </c>
      <c r="AC902" s="1834"/>
      <c r="AD902" s="1250"/>
      <c r="AE902" s="1308"/>
      <c r="AF902" s="391">
        <f>ROUND(ROUND(ROUND(ROUND(G872*Q872,0)*U896,0)*AB902,0)-AD901,0)</f>
        <v>117</v>
      </c>
      <c r="AG902" s="268"/>
    </row>
    <row r="903" spans="1:33" ht="17.100000000000001" customHeight="1">
      <c r="A903" s="243">
        <v>63</v>
      </c>
      <c r="B903" s="351" t="s">
        <v>17479</v>
      </c>
      <c r="C903" s="870" t="s">
        <v>17480</v>
      </c>
      <c r="D903" s="604"/>
      <c r="E903" s="604"/>
      <c r="F903" s="1131"/>
      <c r="G903" s="605"/>
      <c r="H903" s="605"/>
      <c r="I903" s="607"/>
      <c r="J903" s="646"/>
      <c r="K903" s="748"/>
      <c r="L903" s="748"/>
      <c r="M903" s="1250"/>
      <c r="N903" s="1344"/>
      <c r="O903" s="1345"/>
      <c r="P903" s="1250"/>
      <c r="Q903" s="1346"/>
      <c r="R903" s="1246"/>
      <c r="S903" s="1834"/>
      <c r="T903" s="1250"/>
      <c r="U903" s="1242"/>
      <c r="V903" s="1242"/>
      <c r="W903" s="1684" t="s">
        <v>4703</v>
      </c>
      <c r="X903" s="1250" t="s">
        <v>30</v>
      </c>
      <c r="Y903" s="1291">
        <f>$Y$657</f>
        <v>0.7</v>
      </c>
      <c r="Z903" s="1360"/>
      <c r="AA903" s="1226"/>
      <c r="AB903" s="1310"/>
      <c r="AC903" s="1834"/>
      <c r="AD903" s="1242"/>
      <c r="AE903" s="1291"/>
      <c r="AF903" s="391">
        <f>ROUND(ROUND(ROUND(ROUND(G872*Q872,0)*U896,0)*Y903,0)-AD901,0)</f>
        <v>96</v>
      </c>
      <c r="AG903" s="268"/>
    </row>
    <row r="904" spans="1:33" ht="17.100000000000001" customHeight="1">
      <c r="A904" s="243">
        <v>63</v>
      </c>
      <c r="B904" s="351" t="s">
        <v>17481</v>
      </c>
      <c r="C904" s="870" t="s">
        <v>17482</v>
      </c>
      <c r="D904" s="604"/>
      <c r="E904" s="604"/>
      <c r="F904" s="1131"/>
      <c r="G904" s="605"/>
      <c r="H904" s="605"/>
      <c r="I904" s="607"/>
      <c r="J904" s="646"/>
      <c r="K904" s="748"/>
      <c r="L904" s="748"/>
      <c r="M904" s="1250"/>
      <c r="N904" s="1344"/>
      <c r="O904" s="1345"/>
      <c r="P904" s="1250"/>
      <c r="Q904" s="1346"/>
      <c r="R904" s="1246"/>
      <c r="S904" s="1834"/>
      <c r="T904" s="1250"/>
      <c r="U904" s="1242"/>
      <c r="V904" s="1242"/>
      <c r="W904" s="1836"/>
      <c r="X904" s="1225"/>
      <c r="Y904" s="1306"/>
      <c r="Z904" s="1302" t="s">
        <v>11869</v>
      </c>
      <c r="AA904" s="1303" t="s">
        <v>30</v>
      </c>
      <c r="AB904" s="1311">
        <v>0.85</v>
      </c>
      <c r="AC904" s="1834"/>
      <c r="AD904" s="1242"/>
      <c r="AE904" s="1291"/>
      <c r="AF904" s="391">
        <f>ROUND(ROUND(ROUND(ROUND(ROUND(G872*Q872,0)*U896,0)*Y903,0)*AB904,0)-AD901,0)</f>
        <v>81</v>
      </c>
      <c r="AG904" s="268"/>
    </row>
    <row r="905" spans="1:33" ht="17.100000000000001" customHeight="1">
      <c r="A905" s="243">
        <v>63</v>
      </c>
      <c r="B905" s="351" t="s">
        <v>17483</v>
      </c>
      <c r="C905" s="870" t="s">
        <v>17484</v>
      </c>
      <c r="D905" s="604"/>
      <c r="E905" s="604"/>
      <c r="F905" s="1131"/>
      <c r="G905" s="605"/>
      <c r="H905" s="605"/>
      <c r="I905" s="607"/>
      <c r="J905" s="646"/>
      <c r="K905" s="748"/>
      <c r="L905" s="748"/>
      <c r="M905" s="1250"/>
      <c r="N905" s="1344"/>
      <c r="O905" s="1345"/>
      <c r="P905" s="1250"/>
      <c r="Q905" s="1346"/>
      <c r="R905" s="1246"/>
      <c r="S905" s="1834"/>
      <c r="T905" s="1250"/>
      <c r="U905" s="1242"/>
      <c r="V905" s="1291"/>
      <c r="W905" s="1684" t="s">
        <v>4708</v>
      </c>
      <c r="X905" s="1250" t="s">
        <v>30</v>
      </c>
      <c r="Y905" s="1291">
        <f>$Y$659</f>
        <v>0.85</v>
      </c>
      <c r="Z905" s="1359"/>
      <c r="AA905" s="1220"/>
      <c r="AB905" s="1306"/>
      <c r="AC905" s="1834"/>
      <c r="AD905" s="1242"/>
      <c r="AE905" s="1291"/>
      <c r="AF905" s="391">
        <f>ROUND(ROUND(ROUND(ROUND(G872*Q872,0)*U896,0)*Y905,0)-AD901,0)</f>
        <v>117</v>
      </c>
      <c r="AG905" s="268"/>
    </row>
    <row r="906" spans="1:33" ht="17.100000000000001" customHeight="1">
      <c r="A906" s="243">
        <v>63</v>
      </c>
      <c r="B906" s="351" t="s">
        <v>17485</v>
      </c>
      <c r="C906" s="870" t="s">
        <v>17486</v>
      </c>
      <c r="D906" s="604"/>
      <c r="E906" s="604"/>
      <c r="F906" s="1131"/>
      <c r="G906" s="605"/>
      <c r="H906" s="605"/>
      <c r="I906" s="607"/>
      <c r="J906" s="647"/>
      <c r="K906" s="1104"/>
      <c r="L906" s="1104"/>
      <c r="M906" s="1351"/>
      <c r="N906" s="1344"/>
      <c r="O906" s="1345"/>
      <c r="P906" s="1250"/>
      <c r="Q906" s="1346"/>
      <c r="R906" s="1240"/>
      <c r="S906" s="1835"/>
      <c r="T906" s="1225"/>
      <c r="U906" s="1220"/>
      <c r="V906" s="1306"/>
      <c r="W906" s="1836"/>
      <c r="X906" s="1225"/>
      <c r="Y906" s="1306"/>
      <c r="Z906" s="1302" t="s">
        <v>11869</v>
      </c>
      <c r="AA906" s="1303" t="s">
        <v>30</v>
      </c>
      <c r="AB906" s="1311">
        <v>0.85</v>
      </c>
      <c r="AC906" s="1835"/>
      <c r="AD906" s="1220"/>
      <c r="AE906" s="1306"/>
      <c r="AF906" s="391">
        <f>ROUND(ROUND(ROUND(ROUND(ROUND(G872*Q872,0)*U896,0)*Y905,0)*AB906,0)-AD901,0)</f>
        <v>99</v>
      </c>
      <c r="AG906" s="268"/>
    </row>
    <row r="907" spans="1:33" ht="17.100000000000001" customHeight="1">
      <c r="A907" s="243">
        <v>63</v>
      </c>
      <c r="B907" s="351" t="s">
        <v>17487</v>
      </c>
      <c r="C907" s="870" t="s">
        <v>17488</v>
      </c>
      <c r="D907" s="604"/>
      <c r="E907" s="604"/>
      <c r="F907" s="604"/>
      <c r="G907" s="605"/>
      <c r="H907" s="605"/>
      <c r="I907" s="607"/>
      <c r="J907" s="1593" t="s">
        <v>11892</v>
      </c>
      <c r="K907" s="641"/>
      <c r="L907" s="641"/>
      <c r="M907" s="602"/>
      <c r="N907" s="1102"/>
      <c r="O907" s="604"/>
      <c r="P907" s="605"/>
      <c r="Q907" s="607"/>
      <c r="R907" s="670"/>
      <c r="S907" s="670"/>
      <c r="T907" s="602"/>
      <c r="U907" s="602"/>
      <c r="V907" s="602"/>
      <c r="W907" s="1233"/>
      <c r="X907" s="670"/>
      <c r="Y907" s="1320"/>
      <c r="Z907" s="1358"/>
      <c r="AA907" s="1215"/>
      <c r="AB907" s="1215"/>
      <c r="AC907" s="1215"/>
      <c r="AD907" s="1215"/>
      <c r="AE907" s="1294"/>
      <c r="AF907" s="391">
        <f>ROUND(ROUND(G872+K908,0)*Q872,0)</f>
        <v>291</v>
      </c>
      <c r="AG907" s="268"/>
    </row>
    <row r="908" spans="1:33" ht="17.100000000000001" customHeight="1">
      <c r="A908" s="243">
        <v>63</v>
      </c>
      <c r="B908" s="351" t="s">
        <v>17489</v>
      </c>
      <c r="C908" s="870" t="s">
        <v>17490</v>
      </c>
      <c r="D908" s="604"/>
      <c r="E908" s="604"/>
      <c r="F908" s="604"/>
      <c r="G908" s="605"/>
      <c r="H908" s="605"/>
      <c r="I908" s="607"/>
      <c r="J908" s="1834"/>
      <c r="K908" s="1250">
        <v>6</v>
      </c>
      <c r="L908" s="638" t="s">
        <v>16</v>
      </c>
      <c r="M908" s="605"/>
      <c r="N908" s="1102"/>
      <c r="O908" s="604"/>
      <c r="P908" s="605"/>
      <c r="Q908" s="607"/>
      <c r="R908" s="1250"/>
      <c r="S908" s="1250"/>
      <c r="T908" s="605"/>
      <c r="U908" s="605"/>
      <c r="V908" s="605"/>
      <c r="W908" s="1234"/>
      <c r="X908" s="1225"/>
      <c r="Y908" s="1322"/>
      <c r="Z908" s="1233" t="s">
        <v>11869</v>
      </c>
      <c r="AA908" s="670" t="s">
        <v>30</v>
      </c>
      <c r="AB908" s="1293">
        <v>0.85</v>
      </c>
      <c r="AC908" s="1215"/>
      <c r="AD908" s="1215"/>
      <c r="AE908" s="1294"/>
      <c r="AF908" s="391">
        <f>ROUND(ROUND(ROUND(G872+K908,0)*Q872,0)*AB908,0)</f>
        <v>247</v>
      </c>
      <c r="AG908" s="268"/>
    </row>
    <row r="909" spans="1:33" ht="17.100000000000001" customHeight="1">
      <c r="A909" s="243">
        <v>63</v>
      </c>
      <c r="B909" s="351" t="s">
        <v>17491</v>
      </c>
      <c r="C909" s="870" t="s">
        <v>17492</v>
      </c>
      <c r="D909" s="604"/>
      <c r="E909" s="604"/>
      <c r="F909" s="604"/>
      <c r="G909" s="605"/>
      <c r="H909" s="605"/>
      <c r="I909" s="607"/>
      <c r="J909" s="1834"/>
      <c r="K909" s="748"/>
      <c r="L909" s="1250"/>
      <c r="M909" s="1316"/>
      <c r="N909" s="1314"/>
      <c r="O909" s="1315"/>
      <c r="P909" s="1316"/>
      <c r="Q909" s="1317"/>
      <c r="R909" s="1251"/>
      <c r="S909" s="1251"/>
      <c r="T909" s="605"/>
      <c r="U909" s="605"/>
      <c r="V909" s="605"/>
      <c r="W909" s="1684" t="s">
        <v>4703</v>
      </c>
      <c r="X909" s="670" t="s">
        <v>30</v>
      </c>
      <c r="Y909" s="1305">
        <f>$Y$657</f>
        <v>0.7</v>
      </c>
      <c r="Z909" s="1360"/>
      <c r="AA909" s="1226"/>
      <c r="AB909" s="1226"/>
      <c r="AC909" s="1226"/>
      <c r="AD909" s="1226"/>
      <c r="AE909" s="1310"/>
      <c r="AF909" s="391">
        <f>ROUND(ROUND(ROUND(G872+K908,0)*Q872,0)*Y909,0)</f>
        <v>204</v>
      </c>
      <c r="AG909" s="268"/>
    </row>
    <row r="910" spans="1:33" ht="17.100000000000001" customHeight="1">
      <c r="A910" s="243">
        <v>63</v>
      </c>
      <c r="B910" s="351" t="s">
        <v>17493</v>
      </c>
      <c r="C910" s="870" t="s">
        <v>17494</v>
      </c>
      <c r="D910" s="604"/>
      <c r="E910" s="604"/>
      <c r="F910" s="604"/>
      <c r="G910" s="605"/>
      <c r="H910" s="605"/>
      <c r="I910" s="607"/>
      <c r="J910" s="646"/>
      <c r="K910" s="748"/>
      <c r="L910" s="1250"/>
      <c r="M910" s="1316"/>
      <c r="N910" s="1314"/>
      <c r="O910" s="1315"/>
      <c r="P910" s="1316"/>
      <c r="Q910" s="1317"/>
      <c r="R910" s="1251"/>
      <c r="S910" s="1251"/>
      <c r="T910" s="605"/>
      <c r="U910" s="605"/>
      <c r="V910" s="605"/>
      <c r="W910" s="1836"/>
      <c r="X910" s="1225"/>
      <c r="Y910" s="1306"/>
      <c r="Z910" s="1302" t="s">
        <v>11869</v>
      </c>
      <c r="AA910" s="1303" t="s">
        <v>30</v>
      </c>
      <c r="AB910" s="1304">
        <v>0.85</v>
      </c>
      <c r="AC910" s="1215"/>
      <c r="AD910" s="1215"/>
      <c r="AE910" s="1294"/>
      <c r="AF910" s="391">
        <f>ROUND(ROUND(ROUND(ROUND(G872+K908,0)*Q872,0)*Y909,0)*AB910,0)</f>
        <v>173</v>
      </c>
      <c r="AG910" s="268"/>
    </row>
    <row r="911" spans="1:33" ht="17.100000000000001" customHeight="1">
      <c r="A911" s="243">
        <v>63</v>
      </c>
      <c r="B911" s="351" t="s">
        <v>17495</v>
      </c>
      <c r="C911" s="870" t="s">
        <v>17496</v>
      </c>
      <c r="D911" s="604"/>
      <c r="E911" s="604"/>
      <c r="F911" s="604"/>
      <c r="G911" s="605"/>
      <c r="H911" s="605"/>
      <c r="I911" s="607"/>
      <c r="J911" s="646"/>
      <c r="K911" s="748"/>
      <c r="L911" s="1250"/>
      <c r="M911" s="1316"/>
      <c r="N911" s="1314"/>
      <c r="O911" s="1315"/>
      <c r="P911" s="1316"/>
      <c r="Q911" s="1317"/>
      <c r="R911" s="1251"/>
      <c r="S911" s="1251"/>
      <c r="T911" s="605"/>
      <c r="U911" s="605"/>
      <c r="V911" s="605"/>
      <c r="W911" s="1684" t="s">
        <v>4708</v>
      </c>
      <c r="X911" s="670" t="s">
        <v>30</v>
      </c>
      <c r="Y911" s="1305">
        <f>$Y$659</f>
        <v>0.85</v>
      </c>
      <c r="Z911" s="1359"/>
      <c r="AA911" s="1220"/>
      <c r="AB911" s="1220"/>
      <c r="AC911" s="1220"/>
      <c r="AD911" s="1220"/>
      <c r="AE911" s="1306"/>
      <c r="AF911" s="391">
        <f>ROUND(ROUND(ROUND(G872+K908,0)*Q872,0)*Y911,0)</f>
        <v>247</v>
      </c>
      <c r="AG911" s="268"/>
    </row>
    <row r="912" spans="1:33" ht="17.100000000000001" customHeight="1">
      <c r="A912" s="243">
        <v>63</v>
      </c>
      <c r="B912" s="351" t="s">
        <v>17497</v>
      </c>
      <c r="C912" s="870" t="s">
        <v>17498</v>
      </c>
      <c r="D912" s="604"/>
      <c r="E912" s="604"/>
      <c r="F912" s="604"/>
      <c r="G912" s="605"/>
      <c r="H912" s="605"/>
      <c r="I912" s="607"/>
      <c r="J912" s="646"/>
      <c r="K912" s="748"/>
      <c r="L912" s="1250"/>
      <c r="M912" s="1316"/>
      <c r="N912" s="1314"/>
      <c r="O912" s="1315"/>
      <c r="P912" s="1316"/>
      <c r="Q912" s="1317"/>
      <c r="R912" s="1251"/>
      <c r="S912" s="1251"/>
      <c r="T912" s="605"/>
      <c r="U912" s="605"/>
      <c r="V912" s="605"/>
      <c r="W912" s="1836"/>
      <c r="X912" s="1225"/>
      <c r="Y912" s="1306"/>
      <c r="Z912" s="1302" t="s">
        <v>11869</v>
      </c>
      <c r="AA912" s="1303" t="s">
        <v>30</v>
      </c>
      <c r="AB912" s="1304">
        <v>0.85</v>
      </c>
      <c r="AC912" s="1215"/>
      <c r="AD912" s="1215"/>
      <c r="AE912" s="1294"/>
      <c r="AF912" s="391">
        <f>ROUND(ROUND(ROUND(ROUND(G872+K908,0)*Q872,0)*Y911,0)*AB912,0)</f>
        <v>210</v>
      </c>
      <c r="AG912" s="268"/>
    </row>
    <row r="913" spans="1:33" ht="17.100000000000001" customHeight="1">
      <c r="A913" s="243">
        <v>63</v>
      </c>
      <c r="B913" s="351" t="s">
        <v>17499</v>
      </c>
      <c r="C913" s="870" t="s">
        <v>17500</v>
      </c>
      <c r="D913" s="604"/>
      <c r="E913" s="604"/>
      <c r="F913" s="604"/>
      <c r="G913" s="605"/>
      <c r="H913" s="605"/>
      <c r="I913" s="607"/>
      <c r="J913" s="646"/>
      <c r="K913" s="748"/>
      <c r="L913" s="1250"/>
      <c r="M913" s="1316"/>
      <c r="N913" s="1314"/>
      <c r="O913" s="1315"/>
      <c r="P913" s="1316"/>
      <c r="Q913" s="1317"/>
      <c r="R913" s="1251"/>
      <c r="S913" s="1251"/>
      <c r="T913" s="605"/>
      <c r="U913" s="605"/>
      <c r="V913" s="605"/>
      <c r="W913" s="1233"/>
      <c r="X913" s="670"/>
      <c r="Y913" s="1320"/>
      <c r="Z913" s="1358"/>
      <c r="AA913" s="1215"/>
      <c r="AB913" s="1294"/>
      <c r="AC913" s="1533" t="s">
        <v>167</v>
      </c>
      <c r="AD913" s="1250">
        <v>5</v>
      </c>
      <c r="AE913" s="1308" t="s">
        <v>168</v>
      </c>
      <c r="AF913" s="391">
        <f>ROUND(ROUND(ROUND(G872+K908,0)*Q872,0)-AD913,0)</f>
        <v>286</v>
      </c>
      <c r="AG913" s="268"/>
    </row>
    <row r="914" spans="1:33" ht="17.100000000000001" customHeight="1">
      <c r="A914" s="243">
        <v>63</v>
      </c>
      <c r="B914" s="351" t="s">
        <v>17501</v>
      </c>
      <c r="C914" s="870" t="s">
        <v>17502</v>
      </c>
      <c r="D914" s="604"/>
      <c r="E914" s="604"/>
      <c r="F914" s="604"/>
      <c r="G914" s="605"/>
      <c r="H914" s="605"/>
      <c r="I914" s="607"/>
      <c r="J914" s="646"/>
      <c r="K914" s="748"/>
      <c r="L914" s="1250"/>
      <c r="M914" s="1316"/>
      <c r="N914" s="1314"/>
      <c r="O914" s="1315"/>
      <c r="P914" s="1316"/>
      <c r="Q914" s="1317"/>
      <c r="R914" s="1251"/>
      <c r="S914" s="1251"/>
      <c r="T914" s="605"/>
      <c r="U914" s="605"/>
      <c r="V914" s="605"/>
      <c r="W914" s="1234"/>
      <c r="X914" s="1225"/>
      <c r="Y914" s="1322"/>
      <c r="Z914" s="1233" t="s">
        <v>11869</v>
      </c>
      <c r="AA914" s="670" t="s">
        <v>30</v>
      </c>
      <c r="AB914" s="1309">
        <v>0.85</v>
      </c>
      <c r="AC914" s="1834"/>
      <c r="AD914" s="1250"/>
      <c r="AE914" s="1308"/>
      <c r="AF914" s="391">
        <f>ROUND(ROUND(ROUND(ROUND(G872+K908,0)*Q872,0)*AB914,0)-AD913,0)</f>
        <v>242</v>
      </c>
      <c r="AG914" s="268"/>
    </row>
    <row r="915" spans="1:33" ht="17.100000000000001" customHeight="1">
      <c r="A915" s="243">
        <v>63</v>
      </c>
      <c r="B915" s="351" t="s">
        <v>17503</v>
      </c>
      <c r="C915" s="870" t="s">
        <v>17504</v>
      </c>
      <c r="D915" s="604"/>
      <c r="E915" s="604"/>
      <c r="F915" s="604"/>
      <c r="G915" s="605"/>
      <c r="H915" s="605"/>
      <c r="I915" s="607"/>
      <c r="J915" s="646"/>
      <c r="K915" s="748"/>
      <c r="L915" s="1250"/>
      <c r="M915" s="1316"/>
      <c r="N915" s="1314"/>
      <c r="O915" s="1315"/>
      <c r="P915" s="1316"/>
      <c r="Q915" s="1317"/>
      <c r="R915" s="1251"/>
      <c r="S915" s="1251"/>
      <c r="T915" s="605"/>
      <c r="U915" s="605"/>
      <c r="V915" s="605"/>
      <c r="W915" s="1684" t="s">
        <v>4703</v>
      </c>
      <c r="X915" s="1250" t="s">
        <v>30</v>
      </c>
      <c r="Y915" s="1291">
        <v>0.7</v>
      </c>
      <c r="Z915" s="1360"/>
      <c r="AA915" s="1226"/>
      <c r="AB915" s="1310"/>
      <c r="AC915" s="1834"/>
      <c r="AD915" s="1242"/>
      <c r="AE915" s="1291"/>
      <c r="AF915" s="391">
        <f>ROUND(ROUND(ROUND(ROUND(G872+K908,0)*Q872,0)*Y915,0)-AD913,0)</f>
        <v>199</v>
      </c>
      <c r="AG915" s="268"/>
    </row>
    <row r="916" spans="1:33" ht="17.100000000000001" customHeight="1">
      <c r="A916" s="243">
        <v>63</v>
      </c>
      <c r="B916" s="351" t="s">
        <v>17505</v>
      </c>
      <c r="C916" s="870" t="s">
        <v>17506</v>
      </c>
      <c r="D916" s="604"/>
      <c r="E916" s="604"/>
      <c r="F916" s="604"/>
      <c r="G916" s="605"/>
      <c r="H916" s="605"/>
      <c r="I916" s="607"/>
      <c r="J916" s="646"/>
      <c r="K916" s="748"/>
      <c r="L916" s="1250"/>
      <c r="M916" s="1316"/>
      <c r="N916" s="1314"/>
      <c r="O916" s="1315"/>
      <c r="P916" s="1316"/>
      <c r="Q916" s="1317"/>
      <c r="R916" s="1251"/>
      <c r="S916" s="1251"/>
      <c r="T916" s="605"/>
      <c r="U916" s="605"/>
      <c r="V916" s="605"/>
      <c r="W916" s="1836"/>
      <c r="X916" s="1225"/>
      <c r="Y916" s="1306"/>
      <c r="Z916" s="1302" t="s">
        <v>11869</v>
      </c>
      <c r="AA916" s="1303" t="s">
        <v>30</v>
      </c>
      <c r="AB916" s="1311">
        <v>0.85</v>
      </c>
      <c r="AC916" s="1834"/>
      <c r="AD916" s="1242"/>
      <c r="AE916" s="1291"/>
      <c r="AF916" s="391">
        <f>ROUND(ROUND(ROUND(ROUND(ROUND(G872+K908,0)*Q872,0)*Y915,0)*AB916,0)-AD913,0)</f>
        <v>168</v>
      </c>
      <c r="AG916" s="268"/>
    </row>
    <row r="917" spans="1:33" ht="17.100000000000001" customHeight="1">
      <c r="A917" s="243">
        <v>63</v>
      </c>
      <c r="B917" s="351" t="s">
        <v>17507</v>
      </c>
      <c r="C917" s="870" t="s">
        <v>17508</v>
      </c>
      <c r="D917" s="604"/>
      <c r="E917" s="604"/>
      <c r="F917" s="604"/>
      <c r="G917" s="605"/>
      <c r="H917" s="605"/>
      <c r="I917" s="607"/>
      <c r="J917" s="646"/>
      <c r="K917" s="748"/>
      <c r="L917" s="1250"/>
      <c r="M917" s="1316"/>
      <c r="N917" s="1314"/>
      <c r="O917" s="1315"/>
      <c r="P917" s="1316"/>
      <c r="Q917" s="1317"/>
      <c r="R917" s="1251"/>
      <c r="S917" s="1251"/>
      <c r="T917" s="605"/>
      <c r="U917" s="605"/>
      <c r="V917" s="605"/>
      <c r="W917" s="1684" t="s">
        <v>4708</v>
      </c>
      <c r="X917" s="1250" t="s">
        <v>30</v>
      </c>
      <c r="Y917" s="1291">
        <v>0.85</v>
      </c>
      <c r="Z917" s="1359"/>
      <c r="AA917" s="1220"/>
      <c r="AB917" s="1306"/>
      <c r="AC917" s="1834"/>
      <c r="AD917" s="1242"/>
      <c r="AE917" s="1291"/>
      <c r="AF917" s="391">
        <f>ROUND(ROUND(ROUND(ROUND(G872+K908,0)*Q872,0)*Y917,0)-AD913,0)</f>
        <v>242</v>
      </c>
      <c r="AG917" s="268"/>
    </row>
    <row r="918" spans="1:33" ht="17.100000000000001" customHeight="1">
      <c r="A918" s="243">
        <v>63</v>
      </c>
      <c r="B918" s="351" t="s">
        <v>17509</v>
      </c>
      <c r="C918" s="870" t="s">
        <v>17510</v>
      </c>
      <c r="D918" s="604"/>
      <c r="E918" s="604"/>
      <c r="F918" s="604"/>
      <c r="G918" s="605"/>
      <c r="H918" s="605"/>
      <c r="I918" s="607"/>
      <c r="J918" s="646"/>
      <c r="K918" s="748"/>
      <c r="L918" s="1250"/>
      <c r="M918" s="1316"/>
      <c r="N918" s="1314"/>
      <c r="O918" s="1315"/>
      <c r="P918" s="1316"/>
      <c r="Q918" s="1317"/>
      <c r="R918" s="1251"/>
      <c r="S918" s="1251"/>
      <c r="T918" s="605"/>
      <c r="U918" s="605"/>
      <c r="V918" s="605"/>
      <c r="W918" s="1836"/>
      <c r="X918" s="1225"/>
      <c r="Y918" s="1306"/>
      <c r="Z918" s="1302" t="s">
        <v>11869</v>
      </c>
      <c r="AA918" s="1303" t="s">
        <v>30</v>
      </c>
      <c r="AB918" s="1311">
        <v>0.85</v>
      </c>
      <c r="AC918" s="1835"/>
      <c r="AD918" s="1220"/>
      <c r="AE918" s="1306"/>
      <c r="AF918" s="391">
        <f>ROUND(ROUND(ROUND(ROUND(ROUND(G872+K908,0)*Q872,0)*Y917,0)*AB918,0)-AD913,0)</f>
        <v>205</v>
      </c>
      <c r="AG918" s="268"/>
    </row>
    <row r="919" spans="1:33" ht="17.100000000000001" customHeight="1">
      <c r="A919" s="243">
        <v>63</v>
      </c>
      <c r="B919" s="351" t="s">
        <v>17511</v>
      </c>
      <c r="C919" s="870" t="s">
        <v>17512</v>
      </c>
      <c r="D919" s="604"/>
      <c r="E919" s="604"/>
      <c r="F919" s="1252"/>
      <c r="G919" s="1296"/>
      <c r="H919" s="605"/>
      <c r="I919" s="607"/>
      <c r="J919" s="646"/>
      <c r="K919" s="1324"/>
      <c r="L919" s="1325"/>
      <c r="M919" s="1316"/>
      <c r="N919" s="1314"/>
      <c r="O919" s="1315"/>
      <c r="P919" s="1316"/>
      <c r="Q919" s="1317"/>
      <c r="R919" s="1749" t="s">
        <v>11301</v>
      </c>
      <c r="S919" s="1622" t="s">
        <v>235</v>
      </c>
      <c r="T919" s="602"/>
      <c r="U919" s="602"/>
      <c r="V919" s="1286"/>
      <c r="W919" s="1233"/>
      <c r="X919" s="670"/>
      <c r="Y919" s="1320"/>
      <c r="Z919" s="1358"/>
      <c r="AA919" s="1215"/>
      <c r="AB919" s="1215"/>
      <c r="AC919" s="1215"/>
      <c r="AD919" s="1215"/>
      <c r="AE919" s="1294"/>
      <c r="AF919" s="391">
        <f>ROUND(ROUND(ROUND(G872+K908,0)*Q872,0)*U920,0)</f>
        <v>204</v>
      </c>
      <c r="AG919" s="268"/>
    </row>
    <row r="920" spans="1:33" ht="17.100000000000001" customHeight="1">
      <c r="A920" s="243">
        <v>63</v>
      </c>
      <c r="B920" s="351" t="s">
        <v>17513</v>
      </c>
      <c r="C920" s="870" t="s">
        <v>17514</v>
      </c>
      <c r="D920" s="604"/>
      <c r="E920" s="604"/>
      <c r="F920" s="1252"/>
      <c r="G920" s="1296"/>
      <c r="H920" s="605"/>
      <c r="I920" s="607"/>
      <c r="J920" s="646"/>
      <c r="K920" s="1250"/>
      <c r="L920" s="638"/>
      <c r="M920" s="1316"/>
      <c r="N920" s="1314"/>
      <c r="O920" s="1315"/>
      <c r="P920" s="1316"/>
      <c r="Q920" s="1317"/>
      <c r="R920" s="1837"/>
      <c r="S920" s="1834"/>
      <c r="T920" s="1250" t="s">
        <v>30</v>
      </c>
      <c r="U920" s="1242">
        <v>0.7</v>
      </c>
      <c r="V920" s="607"/>
      <c r="W920" s="1234"/>
      <c r="X920" s="1225"/>
      <c r="Y920" s="1322"/>
      <c r="Z920" s="1233" t="s">
        <v>11869</v>
      </c>
      <c r="AA920" s="670" t="s">
        <v>30</v>
      </c>
      <c r="AB920" s="1293">
        <v>0.85</v>
      </c>
      <c r="AC920" s="1215"/>
      <c r="AD920" s="1215"/>
      <c r="AE920" s="1294"/>
      <c r="AF920" s="391">
        <f>ROUND(ROUND(ROUND(ROUND(G872+K908,0)*Q872,0)*U920,0)*AB920,0)</f>
        <v>173</v>
      </c>
      <c r="AG920" s="268"/>
    </row>
    <row r="921" spans="1:33" ht="17.100000000000001" customHeight="1">
      <c r="A921" s="243">
        <v>63</v>
      </c>
      <c r="B921" s="351" t="s">
        <v>17515</v>
      </c>
      <c r="C921" s="870" t="s">
        <v>17516</v>
      </c>
      <c r="D921" s="604"/>
      <c r="E921" s="604"/>
      <c r="F921" s="1131"/>
      <c r="G921" s="605"/>
      <c r="H921" s="605"/>
      <c r="I921" s="607"/>
      <c r="J921" s="646"/>
      <c r="K921" s="748"/>
      <c r="L921" s="748"/>
      <c r="M921" s="1250"/>
      <c r="N921" s="1344"/>
      <c r="O921" s="1345"/>
      <c r="P921" s="1250"/>
      <c r="Q921" s="1346"/>
      <c r="R921" s="1837"/>
      <c r="S921" s="1834"/>
      <c r="T921" s="1250"/>
      <c r="U921" s="1242"/>
      <c r="V921" s="1291"/>
      <c r="W921" s="1684" t="s">
        <v>4703</v>
      </c>
      <c r="X921" s="670" t="s">
        <v>30</v>
      </c>
      <c r="Y921" s="1305">
        <f>$Y$657</f>
        <v>0.7</v>
      </c>
      <c r="Z921" s="1360"/>
      <c r="AA921" s="1226"/>
      <c r="AB921" s="1226"/>
      <c r="AC921" s="1226"/>
      <c r="AD921" s="1226"/>
      <c r="AE921" s="1310"/>
      <c r="AF921" s="391">
        <f>ROUND(ROUND(ROUND(ROUND(G872+K908,0)*Q872,0)*U920,0)*Y921,0)</f>
        <v>143</v>
      </c>
      <c r="AG921" s="268"/>
    </row>
    <row r="922" spans="1:33" ht="17.100000000000001" customHeight="1">
      <c r="A922" s="243">
        <v>63</v>
      </c>
      <c r="B922" s="351" t="s">
        <v>17517</v>
      </c>
      <c r="C922" s="870" t="s">
        <v>17518</v>
      </c>
      <c r="D922" s="604"/>
      <c r="E922" s="604"/>
      <c r="F922" s="1131"/>
      <c r="G922" s="605"/>
      <c r="H922" s="605"/>
      <c r="I922" s="607"/>
      <c r="J922" s="646"/>
      <c r="K922" s="748"/>
      <c r="L922" s="748"/>
      <c r="M922" s="1250"/>
      <c r="N922" s="1344"/>
      <c r="O922" s="1345"/>
      <c r="P922" s="1250"/>
      <c r="Q922" s="1346"/>
      <c r="R922" s="1837"/>
      <c r="S922" s="1834"/>
      <c r="T922" s="1250"/>
      <c r="U922" s="1242"/>
      <c r="V922" s="1291"/>
      <c r="W922" s="1836"/>
      <c r="X922" s="1225"/>
      <c r="Y922" s="1306"/>
      <c r="Z922" s="1302" t="s">
        <v>11869</v>
      </c>
      <c r="AA922" s="1303" t="s">
        <v>30</v>
      </c>
      <c r="AB922" s="1304">
        <v>0.85</v>
      </c>
      <c r="AC922" s="1215"/>
      <c r="AD922" s="1215"/>
      <c r="AE922" s="1294"/>
      <c r="AF922" s="391">
        <f>ROUND(ROUND(ROUND(ROUND(ROUND(G872+K908,0)*Q872,0)*U920,0)*Y921,0)*AB922,0)</f>
        <v>122</v>
      </c>
      <c r="AG922" s="268"/>
    </row>
    <row r="923" spans="1:33" ht="17.100000000000001" customHeight="1">
      <c r="A923" s="243">
        <v>63</v>
      </c>
      <c r="B923" s="351" t="s">
        <v>17519</v>
      </c>
      <c r="C923" s="870" t="s">
        <v>17520</v>
      </c>
      <c r="D923" s="604"/>
      <c r="E923" s="604"/>
      <c r="F923" s="1131"/>
      <c r="G923" s="605"/>
      <c r="H923" s="605"/>
      <c r="I923" s="607"/>
      <c r="J923" s="646"/>
      <c r="K923" s="748"/>
      <c r="L923" s="748"/>
      <c r="M923" s="1250"/>
      <c r="N923" s="1344"/>
      <c r="O923" s="1345"/>
      <c r="P923" s="1250"/>
      <c r="Q923" s="1346"/>
      <c r="R923" s="1837"/>
      <c r="S923" s="1834"/>
      <c r="T923" s="1250"/>
      <c r="U923" s="1242"/>
      <c r="V923" s="1291"/>
      <c r="W923" s="1684" t="s">
        <v>4708</v>
      </c>
      <c r="X923" s="670" t="s">
        <v>30</v>
      </c>
      <c r="Y923" s="1305">
        <f>$Y$659</f>
        <v>0.85</v>
      </c>
      <c r="Z923" s="1359"/>
      <c r="AA923" s="1220"/>
      <c r="AB923" s="1220"/>
      <c r="AC923" s="1220"/>
      <c r="AD923" s="1220"/>
      <c r="AE923" s="1306"/>
      <c r="AF923" s="391">
        <f>ROUND(ROUND(ROUND(ROUND(G872+K908,0)*Q872,0)*U920,0)*Y923,0)</f>
        <v>173</v>
      </c>
      <c r="AG923" s="268"/>
    </row>
    <row r="924" spans="1:33" ht="17.100000000000001" customHeight="1">
      <c r="A924" s="243">
        <v>63</v>
      </c>
      <c r="B924" s="351" t="s">
        <v>17521</v>
      </c>
      <c r="C924" s="870" t="s">
        <v>17522</v>
      </c>
      <c r="D924" s="604"/>
      <c r="E924" s="604"/>
      <c r="F924" s="1131"/>
      <c r="G924" s="605"/>
      <c r="H924" s="605"/>
      <c r="I924" s="607"/>
      <c r="J924" s="646"/>
      <c r="K924" s="748"/>
      <c r="L924" s="748"/>
      <c r="M924" s="1250"/>
      <c r="N924" s="1344"/>
      <c r="O924" s="1345"/>
      <c r="P924" s="1250"/>
      <c r="Q924" s="1346"/>
      <c r="R924" s="1837"/>
      <c r="S924" s="1834"/>
      <c r="T924" s="1250"/>
      <c r="U924" s="1242"/>
      <c r="V924" s="1291"/>
      <c r="W924" s="1836"/>
      <c r="X924" s="1225"/>
      <c r="Y924" s="1306"/>
      <c r="Z924" s="1302" t="s">
        <v>11869</v>
      </c>
      <c r="AA924" s="1303" t="s">
        <v>30</v>
      </c>
      <c r="AB924" s="1304">
        <v>0.85</v>
      </c>
      <c r="AC924" s="1215"/>
      <c r="AD924" s="1215"/>
      <c r="AE924" s="1294"/>
      <c r="AF924" s="391">
        <f>ROUND(ROUND(ROUND(ROUND(ROUND(G872+K908,0)*Q872,0)*U920,0)*Y923,0)*AB924,0)</f>
        <v>147</v>
      </c>
      <c r="AG924" s="268"/>
    </row>
    <row r="925" spans="1:33" ht="17.100000000000001" customHeight="1">
      <c r="A925" s="243">
        <v>63</v>
      </c>
      <c r="B925" s="351" t="s">
        <v>17523</v>
      </c>
      <c r="C925" s="870" t="s">
        <v>17524</v>
      </c>
      <c r="D925" s="604"/>
      <c r="E925" s="604"/>
      <c r="F925" s="1131"/>
      <c r="G925" s="605"/>
      <c r="H925" s="605"/>
      <c r="I925" s="607"/>
      <c r="J925" s="646"/>
      <c r="K925" s="748"/>
      <c r="L925" s="748"/>
      <c r="M925" s="1250"/>
      <c r="N925" s="1344"/>
      <c r="O925" s="1345"/>
      <c r="P925" s="1250"/>
      <c r="Q925" s="1346"/>
      <c r="R925" s="1837"/>
      <c r="S925" s="1834"/>
      <c r="T925" s="1250"/>
      <c r="U925" s="1242"/>
      <c r="V925" s="1291"/>
      <c r="W925" s="1233"/>
      <c r="X925" s="670"/>
      <c r="Y925" s="1320"/>
      <c r="Z925" s="1358"/>
      <c r="AA925" s="1215"/>
      <c r="AB925" s="1294"/>
      <c r="AC925" s="1533" t="s">
        <v>167</v>
      </c>
      <c r="AD925" s="1250">
        <v>5</v>
      </c>
      <c r="AE925" s="1308" t="s">
        <v>168</v>
      </c>
      <c r="AF925" s="391">
        <f>ROUND(ROUND(ROUND(ROUND(G872+K908,0)*Q872,0)*U920,0)-AD925,0)</f>
        <v>199</v>
      </c>
      <c r="AG925" s="268"/>
    </row>
    <row r="926" spans="1:33" ht="17.100000000000001" customHeight="1">
      <c r="A926" s="243">
        <v>63</v>
      </c>
      <c r="B926" s="351" t="s">
        <v>17525</v>
      </c>
      <c r="C926" s="870" t="s">
        <v>17526</v>
      </c>
      <c r="D926" s="604"/>
      <c r="E926" s="604"/>
      <c r="F926" s="1131"/>
      <c r="G926" s="605"/>
      <c r="H926" s="605"/>
      <c r="I926" s="607"/>
      <c r="J926" s="646"/>
      <c r="K926" s="748"/>
      <c r="L926" s="748"/>
      <c r="M926" s="1250"/>
      <c r="N926" s="1344"/>
      <c r="O926" s="1345"/>
      <c r="P926" s="1250"/>
      <c r="Q926" s="1346"/>
      <c r="R926" s="1837"/>
      <c r="S926" s="1246"/>
      <c r="T926" s="1250"/>
      <c r="U926" s="1242"/>
      <c r="V926" s="1291"/>
      <c r="W926" s="1234"/>
      <c r="X926" s="1225"/>
      <c r="Y926" s="1322"/>
      <c r="Z926" s="1233" t="s">
        <v>11869</v>
      </c>
      <c r="AA926" s="670" t="s">
        <v>30</v>
      </c>
      <c r="AB926" s="1309">
        <v>0.85</v>
      </c>
      <c r="AC926" s="1834"/>
      <c r="AD926" s="1250"/>
      <c r="AE926" s="1308"/>
      <c r="AF926" s="391">
        <f>ROUND(ROUND(ROUND(ROUND(ROUND(G872+K908,0)*Q872,0)*U920,0)*AB926,0)-AD925,0)</f>
        <v>168</v>
      </c>
      <c r="AG926" s="268"/>
    </row>
    <row r="927" spans="1:33" ht="16.7" customHeight="1">
      <c r="A927" s="243">
        <v>63</v>
      </c>
      <c r="B927" s="351" t="s">
        <v>17527</v>
      </c>
      <c r="C927" s="870" t="s">
        <v>17528</v>
      </c>
      <c r="D927" s="604"/>
      <c r="E927" s="604"/>
      <c r="F927" s="1131"/>
      <c r="G927" s="605"/>
      <c r="H927" s="605"/>
      <c r="I927" s="607"/>
      <c r="J927" s="646"/>
      <c r="K927" s="748"/>
      <c r="L927" s="748"/>
      <c r="M927" s="1250"/>
      <c r="N927" s="1344"/>
      <c r="O927" s="1345"/>
      <c r="P927" s="1250"/>
      <c r="Q927" s="1346"/>
      <c r="R927" s="1238"/>
      <c r="S927" s="1246"/>
      <c r="T927" s="1250"/>
      <c r="U927" s="1242"/>
      <c r="V927" s="1291"/>
      <c r="W927" s="1684" t="s">
        <v>4703</v>
      </c>
      <c r="X927" s="1250" t="s">
        <v>30</v>
      </c>
      <c r="Y927" s="1291">
        <f>$Y$657</f>
        <v>0.7</v>
      </c>
      <c r="Z927" s="1360"/>
      <c r="AA927" s="1226"/>
      <c r="AB927" s="1310"/>
      <c r="AC927" s="1834"/>
      <c r="AD927" s="1242"/>
      <c r="AE927" s="1291"/>
      <c r="AF927" s="391">
        <f>ROUND(ROUND(ROUND(ROUND(ROUND(G872+K908,0)*Q872,0)*U920,0)*Y927,0)-AD925,0)</f>
        <v>138</v>
      </c>
      <c r="AG927" s="268"/>
    </row>
    <row r="928" spans="1:33" ht="16.7" customHeight="1">
      <c r="A928" s="243">
        <v>63</v>
      </c>
      <c r="B928" s="351" t="s">
        <v>17529</v>
      </c>
      <c r="C928" s="870" t="s">
        <v>17530</v>
      </c>
      <c r="D928" s="604"/>
      <c r="E928" s="604"/>
      <c r="F928" s="1131"/>
      <c r="G928" s="605"/>
      <c r="H928" s="605"/>
      <c r="I928" s="607"/>
      <c r="J928" s="646"/>
      <c r="K928" s="748"/>
      <c r="L928" s="748"/>
      <c r="M928" s="1250"/>
      <c r="N928" s="1344"/>
      <c r="O928" s="1345"/>
      <c r="P928" s="1250"/>
      <c r="Q928" s="1346"/>
      <c r="R928" s="1238"/>
      <c r="S928" s="1246"/>
      <c r="T928" s="1250"/>
      <c r="U928" s="1242"/>
      <c r="V928" s="1291"/>
      <c r="W928" s="1836"/>
      <c r="X928" s="1225"/>
      <c r="Y928" s="1306"/>
      <c r="Z928" s="1302" t="s">
        <v>11869</v>
      </c>
      <c r="AA928" s="1303" t="s">
        <v>30</v>
      </c>
      <c r="AB928" s="1311">
        <v>0.85</v>
      </c>
      <c r="AC928" s="1834"/>
      <c r="AD928" s="1242"/>
      <c r="AE928" s="1291"/>
      <c r="AF928" s="391">
        <f>ROUND(ROUND(ROUND(ROUND(ROUND(ROUND(G872+K908,0)*Q872,0)*U920,0)*Y927,0)*AB928,0)-AD925,0)</f>
        <v>117</v>
      </c>
      <c r="AG928" s="268"/>
    </row>
    <row r="929" spans="1:33" ht="16.7" customHeight="1">
      <c r="A929" s="243">
        <v>63</v>
      </c>
      <c r="B929" s="351" t="s">
        <v>17531</v>
      </c>
      <c r="C929" s="870" t="s">
        <v>17532</v>
      </c>
      <c r="D929" s="604"/>
      <c r="E929" s="604"/>
      <c r="F929" s="1131"/>
      <c r="G929" s="605"/>
      <c r="H929" s="605"/>
      <c r="I929" s="607"/>
      <c r="J929" s="646"/>
      <c r="K929" s="748"/>
      <c r="L929" s="748"/>
      <c r="M929" s="1250"/>
      <c r="N929" s="1344"/>
      <c r="O929" s="1345"/>
      <c r="P929" s="1250"/>
      <c r="Q929" s="1346"/>
      <c r="R929" s="1238"/>
      <c r="S929" s="1246"/>
      <c r="T929" s="1250"/>
      <c r="U929" s="1242"/>
      <c r="V929" s="1291"/>
      <c r="W929" s="1684" t="s">
        <v>4708</v>
      </c>
      <c r="X929" s="1250" t="s">
        <v>30</v>
      </c>
      <c r="Y929" s="1291">
        <f>$Y$659</f>
        <v>0.85</v>
      </c>
      <c r="Z929" s="1359"/>
      <c r="AA929" s="1220"/>
      <c r="AB929" s="1306"/>
      <c r="AC929" s="1834"/>
      <c r="AD929" s="1242"/>
      <c r="AE929" s="1291"/>
      <c r="AF929" s="391">
        <f>ROUND(ROUND(ROUND(ROUND(ROUND(G872+K908,0)*Q872,0)*U920,0)*Y929,0)-AD925,0)</f>
        <v>168</v>
      </c>
      <c r="AG929" s="268"/>
    </row>
    <row r="930" spans="1:33" ht="16.7" customHeight="1">
      <c r="A930" s="243">
        <v>63</v>
      </c>
      <c r="B930" s="351" t="s">
        <v>17533</v>
      </c>
      <c r="C930" s="870" t="s">
        <v>17534</v>
      </c>
      <c r="D930" s="604"/>
      <c r="E930" s="604"/>
      <c r="F930" s="1131"/>
      <c r="G930" s="605"/>
      <c r="H930" s="605"/>
      <c r="I930" s="607"/>
      <c r="J930" s="646"/>
      <c r="K930" s="748"/>
      <c r="L930" s="748"/>
      <c r="M930" s="1250"/>
      <c r="N930" s="1344"/>
      <c r="O930" s="1345"/>
      <c r="P930" s="1250"/>
      <c r="Q930" s="1346"/>
      <c r="R930" s="1238"/>
      <c r="S930" s="1246"/>
      <c r="T930" s="1250"/>
      <c r="U930" s="1242"/>
      <c r="V930" s="1291"/>
      <c r="W930" s="1836"/>
      <c r="X930" s="1225"/>
      <c r="Y930" s="1306"/>
      <c r="Z930" s="1302" t="s">
        <v>11869</v>
      </c>
      <c r="AA930" s="1303" t="s">
        <v>30</v>
      </c>
      <c r="AB930" s="1311">
        <v>0.85</v>
      </c>
      <c r="AC930" s="1835"/>
      <c r="AD930" s="1220"/>
      <c r="AE930" s="1306"/>
      <c r="AF930" s="391">
        <f>ROUND(ROUND(ROUND(ROUND(ROUND(ROUND(G872+K908,0)*Q872,0)*U920,0)*Y929,0)*AB930,0)-AD925,0)</f>
        <v>142</v>
      </c>
      <c r="AG930" s="268"/>
    </row>
    <row r="931" spans="1:33" ht="17.100000000000001" customHeight="1">
      <c r="A931" s="243">
        <v>63</v>
      </c>
      <c r="B931" s="351" t="s">
        <v>17535</v>
      </c>
      <c r="C931" s="870" t="s">
        <v>17536</v>
      </c>
      <c r="D931" s="604"/>
      <c r="E931" s="604"/>
      <c r="F931" s="1131"/>
      <c r="G931" s="605"/>
      <c r="H931" s="605"/>
      <c r="I931" s="607"/>
      <c r="J931" s="646"/>
      <c r="K931" s="748"/>
      <c r="L931" s="748"/>
      <c r="M931" s="1250"/>
      <c r="N931" s="1344"/>
      <c r="O931" s="1345"/>
      <c r="P931" s="1250"/>
      <c r="Q931" s="1346"/>
      <c r="R931" s="1238"/>
      <c r="S931" s="1622" t="s">
        <v>237</v>
      </c>
      <c r="T931" s="670"/>
      <c r="U931" s="1348"/>
      <c r="V931" s="1305"/>
      <c r="W931" s="1233"/>
      <c r="X931" s="670"/>
      <c r="Y931" s="1320"/>
      <c r="Z931" s="1358"/>
      <c r="AA931" s="1215"/>
      <c r="AB931" s="1215"/>
      <c r="AC931" s="1215"/>
      <c r="AD931" s="1215"/>
      <c r="AE931" s="1294"/>
      <c r="AF931" s="391">
        <f>ROUND(ROUND(ROUND(G872+K908,0)*Q872,0)*U932,0)</f>
        <v>146</v>
      </c>
      <c r="AG931" s="268"/>
    </row>
    <row r="932" spans="1:33" ht="17.100000000000001" customHeight="1">
      <c r="A932" s="243">
        <v>63</v>
      </c>
      <c r="B932" s="351" t="s">
        <v>17537</v>
      </c>
      <c r="C932" s="870" t="s">
        <v>17538</v>
      </c>
      <c r="D932" s="604"/>
      <c r="E932" s="604"/>
      <c r="F932" s="1131"/>
      <c r="G932" s="605"/>
      <c r="H932" s="605"/>
      <c r="I932" s="607"/>
      <c r="J932" s="646"/>
      <c r="K932" s="748"/>
      <c r="L932" s="748"/>
      <c r="M932" s="1250"/>
      <c r="N932" s="1344"/>
      <c r="O932" s="1345"/>
      <c r="P932" s="1250"/>
      <c r="Q932" s="1346"/>
      <c r="R932" s="1238"/>
      <c r="S932" s="1834"/>
      <c r="T932" s="1250" t="s">
        <v>30</v>
      </c>
      <c r="U932" s="1242">
        <v>0.5</v>
      </c>
      <c r="V932" s="1291"/>
      <c r="W932" s="1234"/>
      <c r="X932" s="1225"/>
      <c r="Y932" s="1322"/>
      <c r="Z932" s="1233" t="s">
        <v>11869</v>
      </c>
      <c r="AA932" s="670" t="s">
        <v>30</v>
      </c>
      <c r="AB932" s="1293">
        <v>0.85</v>
      </c>
      <c r="AC932" s="1215"/>
      <c r="AD932" s="1215"/>
      <c r="AE932" s="1294"/>
      <c r="AF932" s="391">
        <f>ROUND(ROUND(ROUND(ROUND(G872+K908,0)*Q872,0)*U932,0)*AB932,0)</f>
        <v>124</v>
      </c>
      <c r="AG932" s="268"/>
    </row>
    <row r="933" spans="1:33" ht="17.100000000000001" customHeight="1">
      <c r="A933" s="243">
        <v>63</v>
      </c>
      <c r="B933" s="351" t="s">
        <v>17539</v>
      </c>
      <c r="C933" s="870" t="s">
        <v>17540</v>
      </c>
      <c r="D933" s="604"/>
      <c r="E933" s="604"/>
      <c r="F933" s="1131"/>
      <c r="G933" s="605"/>
      <c r="H933" s="605"/>
      <c r="I933" s="607"/>
      <c r="J933" s="646"/>
      <c r="K933" s="748"/>
      <c r="L933" s="748"/>
      <c r="M933" s="1250"/>
      <c r="N933" s="1344"/>
      <c r="O933" s="1345"/>
      <c r="P933" s="1250"/>
      <c r="Q933" s="1346"/>
      <c r="R933" s="1238"/>
      <c r="S933" s="1834"/>
      <c r="T933" s="1250"/>
      <c r="U933" s="1242"/>
      <c r="V933" s="1291"/>
      <c r="W933" s="1684" t="s">
        <v>4703</v>
      </c>
      <c r="X933" s="670" t="s">
        <v>30</v>
      </c>
      <c r="Y933" s="1305">
        <f>$Y$657</f>
        <v>0.7</v>
      </c>
      <c r="Z933" s="1360"/>
      <c r="AA933" s="1226"/>
      <c r="AB933" s="1226"/>
      <c r="AC933" s="1226"/>
      <c r="AD933" s="1226"/>
      <c r="AE933" s="1310"/>
      <c r="AF933" s="391">
        <f>ROUND(ROUND(ROUND(ROUND(G872+K908,0)*Q872,0)*U932,0)*Y933,0)</f>
        <v>102</v>
      </c>
      <c r="AG933" s="268"/>
    </row>
    <row r="934" spans="1:33" ht="17.100000000000001" customHeight="1">
      <c r="A934" s="243">
        <v>63</v>
      </c>
      <c r="B934" s="351" t="s">
        <v>17541</v>
      </c>
      <c r="C934" s="870" t="s">
        <v>17542</v>
      </c>
      <c r="D934" s="604"/>
      <c r="E934" s="604"/>
      <c r="F934" s="1131"/>
      <c r="G934" s="605"/>
      <c r="H934" s="605"/>
      <c r="I934" s="607"/>
      <c r="J934" s="646"/>
      <c r="K934" s="748"/>
      <c r="L934" s="748"/>
      <c r="M934" s="1250"/>
      <c r="N934" s="1344"/>
      <c r="O934" s="1345"/>
      <c r="P934" s="1250"/>
      <c r="Q934" s="1346"/>
      <c r="R934" s="1238"/>
      <c r="S934" s="1834"/>
      <c r="T934" s="1250"/>
      <c r="U934" s="1242"/>
      <c r="V934" s="1291"/>
      <c r="W934" s="1836"/>
      <c r="X934" s="1225"/>
      <c r="Y934" s="1306"/>
      <c r="Z934" s="1302" t="s">
        <v>11869</v>
      </c>
      <c r="AA934" s="1303" t="s">
        <v>30</v>
      </c>
      <c r="AB934" s="1304">
        <v>0.85</v>
      </c>
      <c r="AC934" s="1215"/>
      <c r="AD934" s="1215"/>
      <c r="AE934" s="1294"/>
      <c r="AF934" s="391">
        <f>ROUND(ROUND(ROUND(ROUND(ROUND(G872+K908,0)*Q872,0)*U932,0)*Y933,0)*AB934,0)</f>
        <v>87</v>
      </c>
      <c r="AG934" s="268"/>
    </row>
    <row r="935" spans="1:33" ht="17.100000000000001" customHeight="1">
      <c r="A935" s="243">
        <v>63</v>
      </c>
      <c r="B935" s="351" t="s">
        <v>17543</v>
      </c>
      <c r="C935" s="870" t="s">
        <v>17544</v>
      </c>
      <c r="D935" s="604"/>
      <c r="E935" s="604"/>
      <c r="F935" s="1131"/>
      <c r="G935" s="605"/>
      <c r="H935" s="605"/>
      <c r="I935" s="607"/>
      <c r="J935" s="646"/>
      <c r="K935" s="748"/>
      <c r="L935" s="748"/>
      <c r="M935" s="1250"/>
      <c r="N935" s="1344"/>
      <c r="O935" s="1345"/>
      <c r="P935" s="1250"/>
      <c r="Q935" s="1346"/>
      <c r="R935" s="1238"/>
      <c r="S935" s="1834"/>
      <c r="T935" s="1250"/>
      <c r="U935" s="1242"/>
      <c r="V935" s="1291"/>
      <c r="W935" s="1684" t="s">
        <v>4708</v>
      </c>
      <c r="X935" s="670" t="s">
        <v>30</v>
      </c>
      <c r="Y935" s="1305">
        <f>$Y$659</f>
        <v>0.85</v>
      </c>
      <c r="Z935" s="1359"/>
      <c r="AA935" s="1220"/>
      <c r="AB935" s="1220"/>
      <c r="AC935" s="1220"/>
      <c r="AD935" s="1220"/>
      <c r="AE935" s="1306"/>
      <c r="AF935" s="391">
        <f>ROUND(ROUND(ROUND(ROUND(G872+K908,0)*Q872,0)*U932,0)*Y935,0)</f>
        <v>124</v>
      </c>
      <c r="AG935" s="268"/>
    </row>
    <row r="936" spans="1:33" ht="17.100000000000001" customHeight="1">
      <c r="A936" s="243">
        <v>63</v>
      </c>
      <c r="B936" s="351" t="s">
        <v>17545</v>
      </c>
      <c r="C936" s="870" t="s">
        <v>17546</v>
      </c>
      <c r="D936" s="604"/>
      <c r="E936" s="604"/>
      <c r="F936" s="1131"/>
      <c r="G936" s="605"/>
      <c r="H936" s="605"/>
      <c r="I936" s="607"/>
      <c r="J936" s="646"/>
      <c r="K936" s="748"/>
      <c r="L936" s="748"/>
      <c r="M936" s="1250"/>
      <c r="N936" s="1344"/>
      <c r="O936" s="1345"/>
      <c r="P936" s="1250"/>
      <c r="Q936" s="1346"/>
      <c r="R936" s="1238"/>
      <c r="S936" s="1834"/>
      <c r="T936" s="1250"/>
      <c r="U936" s="1242"/>
      <c r="V936" s="1291"/>
      <c r="W936" s="1836"/>
      <c r="X936" s="1225"/>
      <c r="Y936" s="1306"/>
      <c r="Z936" s="1302" t="s">
        <v>11869</v>
      </c>
      <c r="AA936" s="1303" t="s">
        <v>30</v>
      </c>
      <c r="AB936" s="1304">
        <v>0.85</v>
      </c>
      <c r="AC936" s="1215"/>
      <c r="AD936" s="1215"/>
      <c r="AE936" s="1294"/>
      <c r="AF936" s="391">
        <f>ROUND(ROUND(ROUND(ROUND(ROUND(G872+K908,0)*Q872,0)*U932,0)*Y935,0)*AB936,0)</f>
        <v>105</v>
      </c>
      <c r="AG936" s="268"/>
    </row>
    <row r="937" spans="1:33" ht="17.100000000000001" customHeight="1">
      <c r="A937" s="243">
        <v>63</v>
      </c>
      <c r="B937" s="351" t="s">
        <v>17547</v>
      </c>
      <c r="C937" s="870" t="s">
        <v>17548</v>
      </c>
      <c r="D937" s="604"/>
      <c r="E937" s="604"/>
      <c r="F937" s="1131"/>
      <c r="G937" s="605"/>
      <c r="H937" s="605"/>
      <c r="I937" s="607"/>
      <c r="J937" s="646"/>
      <c r="K937" s="748"/>
      <c r="L937" s="748"/>
      <c r="M937" s="1250"/>
      <c r="N937" s="1344"/>
      <c r="O937" s="1345"/>
      <c r="P937" s="1250"/>
      <c r="Q937" s="1346"/>
      <c r="R937" s="1238"/>
      <c r="S937" s="1834"/>
      <c r="T937" s="1250"/>
      <c r="U937" s="1242"/>
      <c r="V937" s="1291"/>
      <c r="W937" s="1233"/>
      <c r="X937" s="670"/>
      <c r="Y937" s="1320"/>
      <c r="Z937" s="1358"/>
      <c r="AA937" s="1215"/>
      <c r="AB937" s="1294"/>
      <c r="AC937" s="1533" t="s">
        <v>167</v>
      </c>
      <c r="AD937" s="1250">
        <v>5</v>
      </c>
      <c r="AE937" s="1308" t="s">
        <v>168</v>
      </c>
      <c r="AF937" s="391">
        <f>ROUND(ROUND(ROUND(ROUND(G872+K908,0)*Q872,0)*U932,0)-AD937,0)</f>
        <v>141</v>
      </c>
      <c r="AG937" s="268"/>
    </row>
    <row r="938" spans="1:33" ht="17.100000000000001" customHeight="1">
      <c r="A938" s="243">
        <v>63</v>
      </c>
      <c r="B938" s="351" t="s">
        <v>17549</v>
      </c>
      <c r="C938" s="870" t="s">
        <v>17550</v>
      </c>
      <c r="D938" s="604"/>
      <c r="E938" s="604"/>
      <c r="F938" s="1131"/>
      <c r="G938" s="605"/>
      <c r="H938" s="605"/>
      <c r="I938" s="607"/>
      <c r="J938" s="646"/>
      <c r="K938" s="748"/>
      <c r="L938" s="748"/>
      <c r="M938" s="1250"/>
      <c r="N938" s="1344"/>
      <c r="O938" s="1345"/>
      <c r="P938" s="1250"/>
      <c r="Q938" s="1346"/>
      <c r="R938" s="1238"/>
      <c r="S938" s="1834"/>
      <c r="T938" s="1250"/>
      <c r="U938" s="1242"/>
      <c r="V938" s="1242"/>
      <c r="W938" s="1234"/>
      <c r="X938" s="1225"/>
      <c r="Y938" s="1322"/>
      <c r="Z938" s="1233" t="s">
        <v>11869</v>
      </c>
      <c r="AA938" s="670" t="s">
        <v>30</v>
      </c>
      <c r="AB938" s="1309">
        <v>0.85</v>
      </c>
      <c r="AC938" s="1834"/>
      <c r="AD938" s="1250"/>
      <c r="AE938" s="1308"/>
      <c r="AF938" s="391">
        <f>ROUND(ROUND(ROUND(ROUND(ROUND(G872+K908,0)*Q872,0)*U932,0)*AB938,0)-AD937,0)</f>
        <v>119</v>
      </c>
      <c r="AG938" s="268"/>
    </row>
    <row r="939" spans="1:33" ht="17.100000000000001" customHeight="1">
      <c r="A939" s="243">
        <v>63</v>
      </c>
      <c r="B939" s="351" t="s">
        <v>17551</v>
      </c>
      <c r="C939" s="870" t="s">
        <v>17552</v>
      </c>
      <c r="D939" s="604"/>
      <c r="E939" s="604"/>
      <c r="F939" s="1131"/>
      <c r="G939" s="605"/>
      <c r="H939" s="605"/>
      <c r="I939" s="607"/>
      <c r="J939" s="646"/>
      <c r="K939" s="748"/>
      <c r="L939" s="748"/>
      <c r="M939" s="1250"/>
      <c r="N939" s="1344"/>
      <c r="O939" s="1345"/>
      <c r="P939" s="1250"/>
      <c r="Q939" s="1346"/>
      <c r="R939" s="1238"/>
      <c r="S939" s="1834"/>
      <c r="T939" s="1250"/>
      <c r="U939" s="1242"/>
      <c r="V939" s="1242"/>
      <c r="W939" s="1684" t="s">
        <v>4703</v>
      </c>
      <c r="X939" s="1250" t="s">
        <v>30</v>
      </c>
      <c r="Y939" s="1291">
        <f>$Y$657</f>
        <v>0.7</v>
      </c>
      <c r="Z939" s="1360"/>
      <c r="AA939" s="1226"/>
      <c r="AB939" s="1310"/>
      <c r="AC939" s="1834"/>
      <c r="AD939" s="1242"/>
      <c r="AE939" s="1291"/>
      <c r="AF939" s="391">
        <f>ROUND(ROUND(ROUND(ROUND(ROUND(G872+K908,0)*Q872,0)*U932,0)*Y939,0)-AD937,0)</f>
        <v>97</v>
      </c>
      <c r="AG939" s="268"/>
    </row>
    <row r="940" spans="1:33" ht="17.100000000000001" customHeight="1">
      <c r="A940" s="243">
        <v>63</v>
      </c>
      <c r="B940" s="351" t="s">
        <v>17553</v>
      </c>
      <c r="C940" s="870" t="s">
        <v>17554</v>
      </c>
      <c r="D940" s="604"/>
      <c r="E940" s="604"/>
      <c r="F940" s="1131"/>
      <c r="G940" s="605"/>
      <c r="H940" s="605"/>
      <c r="I940" s="607"/>
      <c r="J940" s="646"/>
      <c r="K940" s="748"/>
      <c r="L940" s="748"/>
      <c r="M940" s="1250"/>
      <c r="N940" s="1344"/>
      <c r="O940" s="1345"/>
      <c r="P940" s="1250"/>
      <c r="Q940" s="1346"/>
      <c r="R940" s="1238"/>
      <c r="S940" s="1834"/>
      <c r="T940" s="1250"/>
      <c r="U940" s="1242"/>
      <c r="V940" s="1242"/>
      <c r="W940" s="1836"/>
      <c r="X940" s="1225"/>
      <c r="Y940" s="1306"/>
      <c r="Z940" s="1302" t="s">
        <v>11869</v>
      </c>
      <c r="AA940" s="1303" t="s">
        <v>30</v>
      </c>
      <c r="AB940" s="1311">
        <v>0.85</v>
      </c>
      <c r="AC940" s="1834"/>
      <c r="AD940" s="1242"/>
      <c r="AE940" s="1291"/>
      <c r="AF940" s="391">
        <f>ROUND(ROUND(ROUND(ROUND(ROUND(ROUND(G872+K908,0)*Q872,0)*U932,0)*Y939,0)*AB940,0)-AD937,0)</f>
        <v>82</v>
      </c>
      <c r="AG940" s="268"/>
    </row>
    <row r="941" spans="1:33" ht="17.100000000000001" customHeight="1">
      <c r="A941" s="243">
        <v>63</v>
      </c>
      <c r="B941" s="351" t="s">
        <v>17555</v>
      </c>
      <c r="C941" s="870" t="s">
        <v>17556</v>
      </c>
      <c r="D941" s="1102"/>
      <c r="E941" s="604"/>
      <c r="F941" s="1131"/>
      <c r="G941" s="605"/>
      <c r="H941" s="605"/>
      <c r="I941" s="607"/>
      <c r="J941" s="646"/>
      <c r="K941" s="748"/>
      <c r="L941" s="748"/>
      <c r="M941" s="1250"/>
      <c r="N941" s="1344"/>
      <c r="O941" s="1345"/>
      <c r="P941" s="1250"/>
      <c r="Q941" s="1346"/>
      <c r="R941" s="1238"/>
      <c r="S941" s="1246"/>
      <c r="T941" s="1250"/>
      <c r="U941" s="1242"/>
      <c r="V941" s="1291"/>
      <c r="W941" s="1684" t="s">
        <v>4708</v>
      </c>
      <c r="X941" s="1250" t="s">
        <v>30</v>
      </c>
      <c r="Y941" s="1291">
        <f>$Y$659</f>
        <v>0.85</v>
      </c>
      <c r="Z941" s="1359"/>
      <c r="AA941" s="1220"/>
      <c r="AB941" s="1306"/>
      <c r="AC941" s="1834"/>
      <c r="AD941" s="1242"/>
      <c r="AE941" s="1291"/>
      <c r="AF941" s="391">
        <f>ROUND(ROUND(ROUND(ROUND(ROUND(G872+K908,0)*Q872,0)*U932,0)*Y941,0)-AD937,0)</f>
        <v>119</v>
      </c>
      <c r="AG941" s="268"/>
    </row>
    <row r="942" spans="1:33" ht="17.100000000000001" customHeight="1">
      <c r="A942" s="243">
        <v>63</v>
      </c>
      <c r="B942" s="351" t="s">
        <v>17557</v>
      </c>
      <c r="C942" s="870" t="s">
        <v>17558</v>
      </c>
      <c r="D942" s="1102"/>
      <c r="E942" s="604"/>
      <c r="F942" s="1131"/>
      <c r="G942" s="605"/>
      <c r="H942" s="605"/>
      <c r="I942" s="607"/>
      <c r="J942" s="647"/>
      <c r="K942" s="1104"/>
      <c r="L942" s="1104"/>
      <c r="M942" s="1351"/>
      <c r="N942" s="1344"/>
      <c r="O942" s="1352"/>
      <c r="P942" s="1225"/>
      <c r="Q942" s="1351"/>
      <c r="R942" s="1258"/>
      <c r="S942" s="1240"/>
      <c r="T942" s="1225"/>
      <c r="U942" s="1220"/>
      <c r="V942" s="1306"/>
      <c r="W942" s="1836"/>
      <c r="X942" s="1225"/>
      <c r="Y942" s="1306"/>
      <c r="Z942" s="1302" t="s">
        <v>11869</v>
      </c>
      <c r="AA942" s="1303" t="s">
        <v>30</v>
      </c>
      <c r="AB942" s="1311">
        <v>0.85</v>
      </c>
      <c r="AC942" s="1835"/>
      <c r="AD942" s="1220"/>
      <c r="AE942" s="1306"/>
      <c r="AF942" s="391">
        <f>ROUND(ROUND(ROUND(ROUND(ROUND(ROUND(G872+K908,0)*Q872,0)*U932,0)*Y941,0)*AB942,0)-AD937,0)</f>
        <v>100</v>
      </c>
      <c r="AG942" s="268"/>
    </row>
    <row r="943" spans="1:33" ht="17.100000000000001" customHeight="1">
      <c r="A943" s="243">
        <v>63</v>
      </c>
      <c r="B943" s="351" t="s">
        <v>17559</v>
      </c>
      <c r="C943" s="870" t="s">
        <v>17560</v>
      </c>
      <c r="D943" s="604"/>
      <c r="E943" s="604"/>
      <c r="F943" s="637"/>
      <c r="G943" s="638"/>
      <c r="H943" s="638"/>
      <c r="I943" s="744"/>
      <c r="J943" s="604"/>
      <c r="K943" s="605"/>
      <c r="L943" s="1321"/>
      <c r="M943" s="1251"/>
      <c r="N943" s="1314"/>
      <c r="O943" s="1593" t="s">
        <v>16984</v>
      </c>
      <c r="P943" s="605"/>
      <c r="Q943" s="607"/>
      <c r="R943" s="670"/>
      <c r="S943" s="670"/>
      <c r="T943" s="602"/>
      <c r="U943" s="602"/>
      <c r="V943" s="602"/>
      <c r="W943" s="1233"/>
      <c r="X943" s="670"/>
      <c r="Y943" s="1320"/>
      <c r="Z943" s="1358"/>
      <c r="AA943" s="1215"/>
      <c r="AB943" s="1215"/>
      <c r="AC943" s="1215"/>
      <c r="AD943" s="1215"/>
      <c r="AE943" s="1294"/>
      <c r="AF943" s="391">
        <f>ROUND(G872*Q944,0)</f>
        <v>205</v>
      </c>
      <c r="AG943" s="268"/>
    </row>
    <row r="944" spans="1:33" ht="17.100000000000001" customHeight="1">
      <c r="A944" s="243">
        <v>63</v>
      </c>
      <c r="B944" s="351" t="s">
        <v>17561</v>
      </c>
      <c r="C944" s="870" t="s">
        <v>17562</v>
      </c>
      <c r="D944" s="604"/>
      <c r="E944" s="604"/>
      <c r="F944" s="637"/>
      <c r="G944" s="638"/>
      <c r="H944" s="638"/>
      <c r="I944" s="744"/>
      <c r="J944" s="604"/>
      <c r="K944" s="605"/>
      <c r="L944" s="1321"/>
      <c r="M944" s="1251"/>
      <c r="N944" s="1102"/>
      <c r="O944" s="1834"/>
      <c r="P944" s="1250" t="s">
        <v>30</v>
      </c>
      <c r="Q944" s="1291">
        <v>0.5</v>
      </c>
      <c r="R944" s="1250"/>
      <c r="S944" s="1250"/>
      <c r="T944" s="605"/>
      <c r="U944" s="605"/>
      <c r="V944" s="605"/>
      <c r="W944" s="1234"/>
      <c r="X944" s="1225"/>
      <c r="Y944" s="1322"/>
      <c r="Z944" s="1233" t="s">
        <v>11869</v>
      </c>
      <c r="AA944" s="670" t="s">
        <v>30</v>
      </c>
      <c r="AB944" s="1293">
        <v>0.85</v>
      </c>
      <c r="AC944" s="1215"/>
      <c r="AD944" s="1215"/>
      <c r="AE944" s="1294"/>
      <c r="AF944" s="391">
        <f>ROUND(ROUND(G872*Q944,0)*AB944,0)</f>
        <v>174</v>
      </c>
      <c r="AG944" s="268"/>
    </row>
    <row r="945" spans="1:33" ht="17.100000000000001" customHeight="1">
      <c r="A945" s="243">
        <v>63</v>
      </c>
      <c r="B945" s="351" t="s">
        <v>17563</v>
      </c>
      <c r="C945" s="870" t="s">
        <v>17564</v>
      </c>
      <c r="D945" s="604"/>
      <c r="E945" s="604"/>
      <c r="F945" s="637"/>
      <c r="G945" s="638"/>
      <c r="H945" s="638"/>
      <c r="I945" s="744"/>
      <c r="J945" s="604"/>
      <c r="K945" s="605"/>
      <c r="L945" s="1321"/>
      <c r="M945" s="1251"/>
      <c r="N945" s="1339"/>
      <c r="O945" s="1834"/>
      <c r="P945" s="1251"/>
      <c r="Q945" s="1334"/>
      <c r="R945" s="1251"/>
      <c r="S945" s="1251"/>
      <c r="T945" s="605"/>
      <c r="U945" s="605"/>
      <c r="V945" s="605"/>
      <c r="W945" s="1684" t="s">
        <v>4703</v>
      </c>
      <c r="X945" s="670" t="s">
        <v>30</v>
      </c>
      <c r="Y945" s="1305">
        <f>$Y$657</f>
        <v>0.7</v>
      </c>
      <c r="Z945" s="1360"/>
      <c r="AA945" s="1226"/>
      <c r="AB945" s="1226"/>
      <c r="AC945" s="1226"/>
      <c r="AD945" s="1226"/>
      <c r="AE945" s="1310"/>
      <c r="AF945" s="391">
        <f>ROUND(ROUND(G872*Q944,0)*Y945,0)</f>
        <v>144</v>
      </c>
      <c r="AG945" s="268"/>
    </row>
    <row r="946" spans="1:33" ht="17.100000000000001" customHeight="1">
      <c r="A946" s="243">
        <v>63</v>
      </c>
      <c r="B946" s="351" t="s">
        <v>17565</v>
      </c>
      <c r="C946" s="870" t="s">
        <v>17566</v>
      </c>
      <c r="D946" s="604"/>
      <c r="E946" s="604"/>
      <c r="F946" s="637"/>
      <c r="G946" s="638"/>
      <c r="H946" s="638"/>
      <c r="I946" s="744"/>
      <c r="J946" s="604"/>
      <c r="K946" s="605"/>
      <c r="L946" s="1321"/>
      <c r="M946" s="1251"/>
      <c r="N946" s="1339"/>
      <c r="O946" s="1834"/>
      <c r="P946" s="1251"/>
      <c r="Q946" s="1334"/>
      <c r="R946" s="1251"/>
      <c r="S946" s="1251"/>
      <c r="T946" s="605"/>
      <c r="U946" s="605"/>
      <c r="V946" s="605"/>
      <c r="W946" s="1836"/>
      <c r="X946" s="1225"/>
      <c r="Y946" s="1306"/>
      <c r="Z946" s="1302" t="s">
        <v>11869</v>
      </c>
      <c r="AA946" s="1303" t="s">
        <v>30</v>
      </c>
      <c r="AB946" s="1304">
        <v>0.85</v>
      </c>
      <c r="AC946" s="1215"/>
      <c r="AD946" s="1215"/>
      <c r="AE946" s="1294"/>
      <c r="AF946" s="391">
        <f>ROUND(ROUND(ROUND(G872*Q944,0)*Y945,0)*AB946,0)</f>
        <v>122</v>
      </c>
      <c r="AG946" s="268"/>
    </row>
    <row r="947" spans="1:33" ht="17.100000000000001" customHeight="1">
      <c r="A947" s="243">
        <v>63</v>
      </c>
      <c r="B947" s="351" t="s">
        <v>17567</v>
      </c>
      <c r="C947" s="870" t="s">
        <v>17568</v>
      </c>
      <c r="D947" s="604"/>
      <c r="E947" s="604"/>
      <c r="F947" s="637"/>
      <c r="G947" s="638"/>
      <c r="H947" s="638"/>
      <c r="I947" s="744"/>
      <c r="J947" s="604"/>
      <c r="K947" s="605"/>
      <c r="L947" s="1321"/>
      <c r="M947" s="1251"/>
      <c r="N947" s="1339"/>
      <c r="O947" s="1834"/>
      <c r="P947" s="1251"/>
      <c r="Q947" s="1334"/>
      <c r="R947" s="1251"/>
      <c r="S947" s="1251"/>
      <c r="T947" s="605"/>
      <c r="U947" s="605"/>
      <c r="V947" s="605"/>
      <c r="W947" s="1684" t="s">
        <v>4708</v>
      </c>
      <c r="X947" s="670" t="s">
        <v>30</v>
      </c>
      <c r="Y947" s="1305">
        <f>$Y$659</f>
        <v>0.85</v>
      </c>
      <c r="Z947" s="1359"/>
      <c r="AA947" s="1220"/>
      <c r="AB947" s="1220"/>
      <c r="AC947" s="1220"/>
      <c r="AD947" s="1220"/>
      <c r="AE947" s="1306"/>
      <c r="AF947" s="391">
        <f>ROUND(ROUND(G872*Q944,0)*Y947,0)</f>
        <v>174</v>
      </c>
      <c r="AG947" s="268"/>
    </row>
    <row r="948" spans="1:33" ht="17.100000000000001" customHeight="1">
      <c r="A948" s="243">
        <v>63</v>
      </c>
      <c r="B948" s="351" t="s">
        <v>17569</v>
      </c>
      <c r="C948" s="870" t="s">
        <v>17570</v>
      </c>
      <c r="D948" s="604"/>
      <c r="E948" s="604"/>
      <c r="F948" s="637"/>
      <c r="G948" s="638"/>
      <c r="H948" s="638"/>
      <c r="I948" s="744"/>
      <c r="J948" s="604"/>
      <c r="K948" s="605"/>
      <c r="L948" s="1321"/>
      <c r="M948" s="1251"/>
      <c r="N948" s="1339"/>
      <c r="O948" s="1834"/>
      <c r="P948" s="1251"/>
      <c r="Q948" s="1334"/>
      <c r="R948" s="1251"/>
      <c r="S948" s="1251"/>
      <c r="T948" s="605"/>
      <c r="U948" s="605"/>
      <c r="V948" s="605"/>
      <c r="W948" s="1836"/>
      <c r="X948" s="1225"/>
      <c r="Y948" s="1306"/>
      <c r="Z948" s="1302" t="s">
        <v>11869</v>
      </c>
      <c r="AA948" s="1303" t="s">
        <v>30</v>
      </c>
      <c r="AB948" s="1304">
        <v>0.85</v>
      </c>
      <c r="AC948" s="1215"/>
      <c r="AD948" s="1215"/>
      <c r="AE948" s="1294"/>
      <c r="AF948" s="391">
        <f>ROUND(ROUND(ROUND(G872*Q944,0)*Y947,0)*AB948,0)</f>
        <v>148</v>
      </c>
      <c r="AG948" s="268"/>
    </row>
    <row r="949" spans="1:33" ht="17.100000000000001" customHeight="1">
      <c r="A949" s="243">
        <v>63</v>
      </c>
      <c r="B949" s="351" t="s">
        <v>17571</v>
      </c>
      <c r="C949" s="870" t="s">
        <v>17572</v>
      </c>
      <c r="D949" s="604"/>
      <c r="E949" s="604"/>
      <c r="F949" s="637"/>
      <c r="G949" s="638"/>
      <c r="H949" s="638"/>
      <c r="I949" s="744"/>
      <c r="J949" s="604"/>
      <c r="K949" s="605"/>
      <c r="L949" s="1321"/>
      <c r="M949" s="1251"/>
      <c r="N949" s="1339"/>
      <c r="O949" s="1834"/>
      <c r="P949" s="1251"/>
      <c r="Q949" s="1334"/>
      <c r="R949" s="1251"/>
      <c r="S949" s="1251"/>
      <c r="T949" s="605"/>
      <c r="U949" s="605"/>
      <c r="V949" s="605"/>
      <c r="W949" s="1233"/>
      <c r="X949" s="670"/>
      <c r="Y949" s="1320"/>
      <c r="Z949" s="1358"/>
      <c r="AA949" s="1215"/>
      <c r="AB949" s="1294"/>
      <c r="AC949" s="1533" t="s">
        <v>167</v>
      </c>
      <c r="AD949" s="1250">
        <v>5</v>
      </c>
      <c r="AE949" s="1308" t="s">
        <v>168</v>
      </c>
      <c r="AF949" s="391">
        <f>ROUND(ROUND(G872*Q944,0)-AD949,0)</f>
        <v>200</v>
      </c>
      <c r="AG949" s="268"/>
    </row>
    <row r="950" spans="1:33" ht="17.100000000000001" customHeight="1">
      <c r="A950" s="243">
        <v>63</v>
      </c>
      <c r="B950" s="351" t="s">
        <v>17573</v>
      </c>
      <c r="C950" s="870" t="s">
        <v>17574</v>
      </c>
      <c r="D950" s="604"/>
      <c r="E950" s="604"/>
      <c r="F950" s="637"/>
      <c r="G950" s="638"/>
      <c r="H950" s="638"/>
      <c r="I950" s="744"/>
      <c r="J950" s="604"/>
      <c r="K950" s="605"/>
      <c r="L950" s="1321"/>
      <c r="M950" s="1251"/>
      <c r="N950" s="1339"/>
      <c r="O950" s="1252"/>
      <c r="P950" s="1251"/>
      <c r="Q950" s="1334"/>
      <c r="R950" s="1251"/>
      <c r="S950" s="1251"/>
      <c r="T950" s="605"/>
      <c r="U950" s="605"/>
      <c r="V950" s="605"/>
      <c r="W950" s="1234"/>
      <c r="X950" s="1225"/>
      <c r="Y950" s="1322"/>
      <c r="Z950" s="1233" t="s">
        <v>11869</v>
      </c>
      <c r="AA950" s="670" t="s">
        <v>30</v>
      </c>
      <c r="AB950" s="1309">
        <v>0.85</v>
      </c>
      <c r="AC950" s="1834"/>
      <c r="AD950" s="1250"/>
      <c r="AE950" s="1308"/>
      <c r="AF950" s="391">
        <f>ROUND(ROUND(ROUND(G872*Q944,0)*AB950,0)-AD949,0)</f>
        <v>169</v>
      </c>
      <c r="AG950" s="268"/>
    </row>
    <row r="951" spans="1:33" ht="17.100000000000001" customHeight="1">
      <c r="A951" s="243">
        <v>63</v>
      </c>
      <c r="B951" s="351" t="s">
        <v>17575</v>
      </c>
      <c r="C951" s="870" t="s">
        <v>17576</v>
      </c>
      <c r="D951" s="604"/>
      <c r="E951" s="604"/>
      <c r="F951" s="637"/>
      <c r="G951" s="638"/>
      <c r="H951" s="638"/>
      <c r="I951" s="744"/>
      <c r="J951" s="604"/>
      <c r="K951" s="605"/>
      <c r="L951" s="1321"/>
      <c r="M951" s="1251"/>
      <c r="N951" s="1339"/>
      <c r="O951" s="1252"/>
      <c r="P951" s="1251"/>
      <c r="Q951" s="1334"/>
      <c r="R951" s="1251"/>
      <c r="S951" s="1251"/>
      <c r="T951" s="605"/>
      <c r="U951" s="605"/>
      <c r="V951" s="605"/>
      <c r="W951" s="1684" t="s">
        <v>4703</v>
      </c>
      <c r="X951" s="1250" t="s">
        <v>30</v>
      </c>
      <c r="Y951" s="1291">
        <v>0.7</v>
      </c>
      <c r="Z951" s="1360"/>
      <c r="AA951" s="1226"/>
      <c r="AB951" s="1310"/>
      <c r="AC951" s="1834"/>
      <c r="AD951" s="1242"/>
      <c r="AE951" s="1291"/>
      <c r="AF951" s="391">
        <f>ROUND(ROUND(ROUND(G872*Q944,0)*Y951,0)-AD949,0)</f>
        <v>139</v>
      </c>
      <c r="AG951" s="268"/>
    </row>
    <row r="952" spans="1:33" ht="17.100000000000001" customHeight="1">
      <c r="A952" s="243">
        <v>63</v>
      </c>
      <c r="B952" s="351" t="s">
        <v>17577</v>
      </c>
      <c r="C952" s="870" t="s">
        <v>17578</v>
      </c>
      <c r="D952" s="604"/>
      <c r="E952" s="604"/>
      <c r="F952" s="637"/>
      <c r="G952" s="638"/>
      <c r="H952" s="638"/>
      <c r="I952" s="744"/>
      <c r="J952" s="604"/>
      <c r="K952" s="605"/>
      <c r="L952" s="1321"/>
      <c r="M952" s="1251"/>
      <c r="N952" s="1339"/>
      <c r="O952" s="1252"/>
      <c r="P952" s="1251"/>
      <c r="Q952" s="1334"/>
      <c r="R952" s="1251"/>
      <c r="S952" s="1251"/>
      <c r="T952" s="605"/>
      <c r="U952" s="605"/>
      <c r="V952" s="605"/>
      <c r="W952" s="1836"/>
      <c r="X952" s="1225"/>
      <c r="Y952" s="1306"/>
      <c r="Z952" s="1302" t="s">
        <v>11869</v>
      </c>
      <c r="AA952" s="1303" t="s">
        <v>30</v>
      </c>
      <c r="AB952" s="1311">
        <v>0.85</v>
      </c>
      <c r="AC952" s="1834"/>
      <c r="AD952" s="1242"/>
      <c r="AE952" s="1291"/>
      <c r="AF952" s="391">
        <f>ROUND(ROUND(ROUND(ROUND(G872*Q944,0)*Y951,0)*AB952,0)-AD949,0)</f>
        <v>117</v>
      </c>
      <c r="AG952" s="268"/>
    </row>
    <row r="953" spans="1:33" ht="17.100000000000001" customHeight="1">
      <c r="A953" s="243">
        <v>63</v>
      </c>
      <c r="B953" s="351" t="s">
        <v>17579</v>
      </c>
      <c r="C953" s="870" t="s">
        <v>17580</v>
      </c>
      <c r="D953" s="604"/>
      <c r="E953" s="604"/>
      <c r="F953" s="637"/>
      <c r="G953" s="638"/>
      <c r="H953" s="638"/>
      <c r="I953" s="744"/>
      <c r="J953" s="604"/>
      <c r="K953" s="605"/>
      <c r="L953" s="1321"/>
      <c r="M953" s="1251"/>
      <c r="N953" s="1339"/>
      <c r="O953" s="1252"/>
      <c r="P953" s="1251"/>
      <c r="Q953" s="1334"/>
      <c r="R953" s="1251"/>
      <c r="S953" s="1251"/>
      <c r="T953" s="605"/>
      <c r="U953" s="605"/>
      <c r="V953" s="605"/>
      <c r="W953" s="1684" t="s">
        <v>4708</v>
      </c>
      <c r="X953" s="1250" t="s">
        <v>30</v>
      </c>
      <c r="Y953" s="1291">
        <v>0.85</v>
      </c>
      <c r="Z953" s="1359"/>
      <c r="AA953" s="1220"/>
      <c r="AB953" s="1306"/>
      <c r="AC953" s="1834"/>
      <c r="AD953" s="1242"/>
      <c r="AE953" s="1291"/>
      <c r="AF953" s="391">
        <f>ROUND(ROUND(ROUND(G872*Q944,0)*Y953,0)-AD949,0)</f>
        <v>169</v>
      </c>
      <c r="AG953" s="268"/>
    </row>
    <row r="954" spans="1:33" ht="17.100000000000001" customHeight="1">
      <c r="A954" s="243">
        <v>63</v>
      </c>
      <c r="B954" s="351" t="s">
        <v>17581</v>
      </c>
      <c r="C954" s="870" t="s">
        <v>17582</v>
      </c>
      <c r="D954" s="604"/>
      <c r="E954" s="604"/>
      <c r="F954" s="637"/>
      <c r="G954" s="638"/>
      <c r="H954" s="638"/>
      <c r="I954" s="744"/>
      <c r="J954" s="604"/>
      <c r="K954" s="605"/>
      <c r="L954" s="1321"/>
      <c r="M954" s="1251"/>
      <c r="N954" s="1339"/>
      <c r="O954" s="1252"/>
      <c r="P954" s="1251"/>
      <c r="Q954" s="1334"/>
      <c r="R954" s="1251"/>
      <c r="S954" s="1251"/>
      <c r="T954" s="605"/>
      <c r="U954" s="605"/>
      <c r="V954" s="605"/>
      <c r="W954" s="1836"/>
      <c r="X954" s="1225"/>
      <c r="Y954" s="1306"/>
      <c r="Z954" s="1302" t="s">
        <v>11869</v>
      </c>
      <c r="AA954" s="1303" t="s">
        <v>30</v>
      </c>
      <c r="AB954" s="1311">
        <v>0.85</v>
      </c>
      <c r="AC954" s="1835"/>
      <c r="AD954" s="1220"/>
      <c r="AE954" s="1306"/>
      <c r="AF954" s="391">
        <f>ROUND(ROUND(ROUND(ROUND(G872*Q944,0)*Y953,0)*AB954,0)-AD949,0)</f>
        <v>143</v>
      </c>
      <c r="AG954" s="268"/>
    </row>
    <row r="955" spans="1:33" ht="17.100000000000001" customHeight="1">
      <c r="A955" s="243">
        <v>63</v>
      </c>
      <c r="B955" s="351" t="s">
        <v>17583</v>
      </c>
      <c r="C955" s="870" t="s">
        <v>17584</v>
      </c>
      <c r="D955" s="604"/>
      <c r="E955" s="604"/>
      <c r="F955" s="1252"/>
      <c r="G955" s="1323"/>
      <c r="H955" s="1323"/>
      <c r="I955" s="607"/>
      <c r="J955" s="646"/>
      <c r="K955" s="748"/>
      <c r="L955" s="748"/>
      <c r="M955" s="605"/>
      <c r="N955" s="1102"/>
      <c r="O955" s="604"/>
      <c r="P955" s="605"/>
      <c r="Q955" s="607"/>
      <c r="R955" s="1749" t="s">
        <v>11301</v>
      </c>
      <c r="S955" s="1622" t="s">
        <v>235</v>
      </c>
      <c r="T955" s="602"/>
      <c r="U955" s="602"/>
      <c r="V955" s="1286"/>
      <c r="W955" s="1233"/>
      <c r="X955" s="670"/>
      <c r="Y955" s="1320"/>
      <c r="Z955" s="1358"/>
      <c r="AA955" s="1215"/>
      <c r="AB955" s="1215"/>
      <c r="AC955" s="1215"/>
      <c r="AD955" s="1215"/>
      <c r="AE955" s="1294"/>
      <c r="AF955" s="391">
        <f>ROUND(ROUND(G872*Q944,0)*U956,0)</f>
        <v>144</v>
      </c>
      <c r="AG955" s="268"/>
    </row>
    <row r="956" spans="1:33" ht="17.100000000000001" customHeight="1">
      <c r="A956" s="243">
        <v>63</v>
      </c>
      <c r="B956" s="351" t="s">
        <v>17585</v>
      </c>
      <c r="C956" s="870" t="s">
        <v>17586</v>
      </c>
      <c r="D956" s="604"/>
      <c r="E956" s="604"/>
      <c r="F956" s="1252"/>
      <c r="G956" s="638"/>
      <c r="H956" s="605"/>
      <c r="I956" s="607"/>
      <c r="J956" s="646"/>
      <c r="K956" s="748"/>
      <c r="L956" s="748"/>
      <c r="M956" s="605"/>
      <c r="N956" s="1102"/>
      <c r="O956" s="604"/>
      <c r="P956" s="605"/>
      <c r="Q956" s="607"/>
      <c r="R956" s="1837"/>
      <c r="S956" s="1834"/>
      <c r="T956" s="1250" t="s">
        <v>30</v>
      </c>
      <c r="U956" s="1242">
        <v>0.7</v>
      </c>
      <c r="V956" s="607"/>
      <c r="W956" s="1234"/>
      <c r="X956" s="1225"/>
      <c r="Y956" s="1322"/>
      <c r="Z956" s="1233" t="s">
        <v>11869</v>
      </c>
      <c r="AA956" s="670" t="s">
        <v>30</v>
      </c>
      <c r="AB956" s="1293">
        <v>0.85</v>
      </c>
      <c r="AC956" s="1215"/>
      <c r="AD956" s="1215"/>
      <c r="AE956" s="1294"/>
      <c r="AF956" s="391">
        <f>ROUND(ROUND(ROUND(G872*Q944,0)*U956,0)*AB956,0)</f>
        <v>122</v>
      </c>
      <c r="AG956" s="268"/>
    </row>
    <row r="957" spans="1:33" ht="17.100000000000001" customHeight="1">
      <c r="A957" s="243">
        <v>63</v>
      </c>
      <c r="B957" s="351" t="s">
        <v>17587</v>
      </c>
      <c r="C957" s="870" t="s">
        <v>17588</v>
      </c>
      <c r="D957" s="604"/>
      <c r="E957" s="604"/>
      <c r="F957" s="1131"/>
      <c r="G957" s="605"/>
      <c r="H957" s="605"/>
      <c r="I957" s="607"/>
      <c r="J957" s="646"/>
      <c r="K957" s="748"/>
      <c r="L957" s="748"/>
      <c r="M957" s="1250"/>
      <c r="N957" s="1344"/>
      <c r="O957" s="1345"/>
      <c r="P957" s="1250"/>
      <c r="Q957" s="1346"/>
      <c r="R957" s="1837"/>
      <c r="S957" s="1834"/>
      <c r="T957" s="1250"/>
      <c r="U957" s="1242"/>
      <c r="V957" s="1291"/>
      <c r="W957" s="1684" t="s">
        <v>4703</v>
      </c>
      <c r="X957" s="670" t="s">
        <v>30</v>
      </c>
      <c r="Y957" s="1305">
        <f>$Y$657</f>
        <v>0.7</v>
      </c>
      <c r="Z957" s="1360"/>
      <c r="AA957" s="1226"/>
      <c r="AB957" s="1226"/>
      <c r="AC957" s="1226"/>
      <c r="AD957" s="1226"/>
      <c r="AE957" s="1310"/>
      <c r="AF957" s="391">
        <f>ROUND(ROUND(ROUND(G872*Q944,0)*U956,0)*Y957,0)</f>
        <v>101</v>
      </c>
      <c r="AG957" s="268"/>
    </row>
    <row r="958" spans="1:33" ht="17.100000000000001" customHeight="1">
      <c r="A958" s="243">
        <v>63</v>
      </c>
      <c r="B958" s="351" t="s">
        <v>17589</v>
      </c>
      <c r="C958" s="870" t="s">
        <v>17590</v>
      </c>
      <c r="D958" s="604"/>
      <c r="E958" s="604"/>
      <c r="F958" s="1131"/>
      <c r="G958" s="605"/>
      <c r="H958" s="605"/>
      <c r="I958" s="607"/>
      <c r="J958" s="646"/>
      <c r="K958" s="748"/>
      <c r="L958" s="748"/>
      <c r="M958" s="1250"/>
      <c r="N958" s="1344"/>
      <c r="O958" s="1345"/>
      <c r="P958" s="1250"/>
      <c r="Q958" s="1346"/>
      <c r="R958" s="1837"/>
      <c r="S958" s="1834"/>
      <c r="T958" s="1250"/>
      <c r="U958" s="1242"/>
      <c r="V958" s="1291"/>
      <c r="W958" s="1836"/>
      <c r="X958" s="1225"/>
      <c r="Y958" s="1306"/>
      <c r="Z958" s="1302" t="s">
        <v>11869</v>
      </c>
      <c r="AA958" s="1303" t="s">
        <v>30</v>
      </c>
      <c r="AB958" s="1304">
        <v>0.85</v>
      </c>
      <c r="AC958" s="1215"/>
      <c r="AD958" s="1215"/>
      <c r="AE958" s="1294"/>
      <c r="AF958" s="391">
        <f>ROUND(ROUND(ROUND(ROUND(G872*Q944,0)*U956,0)*Y957,0)*AB958,0)</f>
        <v>86</v>
      </c>
      <c r="AG958" s="268"/>
    </row>
    <row r="959" spans="1:33" ht="17.100000000000001" customHeight="1">
      <c r="A959" s="243">
        <v>63</v>
      </c>
      <c r="B959" s="351" t="s">
        <v>17591</v>
      </c>
      <c r="C959" s="870" t="s">
        <v>17592</v>
      </c>
      <c r="D959" s="604"/>
      <c r="E959" s="604"/>
      <c r="F959" s="1131"/>
      <c r="G959" s="605"/>
      <c r="H959" s="605"/>
      <c r="I959" s="607"/>
      <c r="J959" s="646"/>
      <c r="K959" s="748"/>
      <c r="L959" s="748"/>
      <c r="M959" s="1250"/>
      <c r="N959" s="1344"/>
      <c r="O959" s="1345"/>
      <c r="P959" s="1250"/>
      <c r="Q959" s="1346"/>
      <c r="R959" s="1837"/>
      <c r="S959" s="1834"/>
      <c r="T959" s="1250"/>
      <c r="U959" s="1242"/>
      <c r="V959" s="1291"/>
      <c r="W959" s="1684" t="s">
        <v>4708</v>
      </c>
      <c r="X959" s="670" t="s">
        <v>30</v>
      </c>
      <c r="Y959" s="1305">
        <f>$Y$659</f>
        <v>0.85</v>
      </c>
      <c r="Z959" s="1359"/>
      <c r="AA959" s="1220"/>
      <c r="AB959" s="1220"/>
      <c r="AC959" s="1220"/>
      <c r="AD959" s="1220"/>
      <c r="AE959" s="1306"/>
      <c r="AF959" s="391">
        <f>ROUND(ROUND(ROUND(G872*Q944,0)*U956,0)*Y959,0)</f>
        <v>122</v>
      </c>
      <c r="AG959" s="268"/>
    </row>
    <row r="960" spans="1:33" ht="17.100000000000001" customHeight="1">
      <c r="A960" s="243">
        <v>63</v>
      </c>
      <c r="B960" s="351" t="s">
        <v>17593</v>
      </c>
      <c r="C960" s="870" t="s">
        <v>17594</v>
      </c>
      <c r="D960" s="604"/>
      <c r="E960" s="604"/>
      <c r="F960" s="1131"/>
      <c r="G960" s="605"/>
      <c r="H960" s="605"/>
      <c r="I960" s="607"/>
      <c r="J960" s="646"/>
      <c r="K960" s="748"/>
      <c r="L960" s="748"/>
      <c r="M960" s="1250"/>
      <c r="N960" s="1344"/>
      <c r="O960" s="1345"/>
      <c r="P960" s="1250"/>
      <c r="Q960" s="1346"/>
      <c r="R960" s="1837"/>
      <c r="S960" s="1834"/>
      <c r="T960" s="1250"/>
      <c r="U960" s="1242"/>
      <c r="V960" s="1291"/>
      <c r="W960" s="1836"/>
      <c r="X960" s="1225"/>
      <c r="Y960" s="1306"/>
      <c r="Z960" s="1302" t="s">
        <v>11869</v>
      </c>
      <c r="AA960" s="1303" t="s">
        <v>30</v>
      </c>
      <c r="AB960" s="1304">
        <v>0.85</v>
      </c>
      <c r="AC960" s="1215"/>
      <c r="AD960" s="1215"/>
      <c r="AE960" s="1294"/>
      <c r="AF960" s="391">
        <f>ROUND(ROUND(ROUND(ROUND(G872*Q944,0)*U956,0)*Y959,0)*AB960,0)</f>
        <v>104</v>
      </c>
      <c r="AG960" s="268"/>
    </row>
    <row r="961" spans="1:33" ht="17.100000000000001" customHeight="1">
      <c r="A961" s="243">
        <v>63</v>
      </c>
      <c r="B961" s="351" t="s">
        <v>17595</v>
      </c>
      <c r="C961" s="870" t="s">
        <v>17596</v>
      </c>
      <c r="D961" s="604"/>
      <c r="E961" s="604"/>
      <c r="F961" s="1131"/>
      <c r="G961" s="605"/>
      <c r="H961" s="605"/>
      <c r="I961" s="607"/>
      <c r="J961" s="646"/>
      <c r="K961" s="748"/>
      <c r="L961" s="748"/>
      <c r="M961" s="1250"/>
      <c r="N961" s="1344"/>
      <c r="O961" s="1345"/>
      <c r="P961" s="1250"/>
      <c r="Q961" s="1346"/>
      <c r="R961" s="1837"/>
      <c r="S961" s="1834"/>
      <c r="T961" s="1250"/>
      <c r="U961" s="1242"/>
      <c r="V961" s="1291"/>
      <c r="W961" s="1233"/>
      <c r="X961" s="670"/>
      <c r="Y961" s="1320"/>
      <c r="Z961" s="1358"/>
      <c r="AA961" s="1215"/>
      <c r="AB961" s="1294"/>
      <c r="AC961" s="1533" t="s">
        <v>167</v>
      </c>
      <c r="AD961" s="1250">
        <v>5</v>
      </c>
      <c r="AE961" s="1308" t="s">
        <v>168</v>
      </c>
      <c r="AF961" s="391">
        <f>ROUND(ROUND(ROUND(G872*Q944,0)*U956,0)-AD961,0)</f>
        <v>139</v>
      </c>
      <c r="AG961" s="268"/>
    </row>
    <row r="962" spans="1:33" ht="17.100000000000001" customHeight="1">
      <c r="A962" s="243">
        <v>63</v>
      </c>
      <c r="B962" s="351" t="s">
        <v>17597</v>
      </c>
      <c r="C962" s="870" t="s">
        <v>17598</v>
      </c>
      <c r="D962" s="604"/>
      <c r="E962" s="604"/>
      <c r="F962" s="1131"/>
      <c r="G962" s="605"/>
      <c r="H962" s="605"/>
      <c r="I962" s="607"/>
      <c r="J962" s="646"/>
      <c r="K962" s="748"/>
      <c r="L962" s="748"/>
      <c r="M962" s="1250"/>
      <c r="N962" s="1344"/>
      <c r="O962" s="1345"/>
      <c r="P962" s="1250"/>
      <c r="Q962" s="1346"/>
      <c r="R962" s="1837"/>
      <c r="S962" s="1834"/>
      <c r="T962" s="1250"/>
      <c r="U962" s="1242"/>
      <c r="V962" s="1291"/>
      <c r="W962" s="1234"/>
      <c r="X962" s="1225"/>
      <c r="Y962" s="1322"/>
      <c r="Z962" s="1233" t="s">
        <v>11869</v>
      </c>
      <c r="AA962" s="670" t="s">
        <v>30</v>
      </c>
      <c r="AB962" s="1309">
        <v>0.85</v>
      </c>
      <c r="AC962" s="1834"/>
      <c r="AD962" s="1250"/>
      <c r="AE962" s="1308"/>
      <c r="AF962" s="391">
        <f>ROUND(ROUND(ROUND(ROUND(G872*Q944,0)*U956,0)*AB962,0)-AD961,0)</f>
        <v>117</v>
      </c>
      <c r="AG962" s="268"/>
    </row>
    <row r="963" spans="1:33" ht="17.100000000000001" customHeight="1">
      <c r="A963" s="243">
        <v>63</v>
      </c>
      <c r="B963" s="351" t="s">
        <v>17599</v>
      </c>
      <c r="C963" s="870" t="s">
        <v>17600</v>
      </c>
      <c r="D963" s="604"/>
      <c r="E963" s="604"/>
      <c r="F963" s="1131"/>
      <c r="G963" s="605"/>
      <c r="H963" s="605"/>
      <c r="I963" s="607"/>
      <c r="J963" s="646"/>
      <c r="K963" s="748"/>
      <c r="L963" s="748"/>
      <c r="M963" s="1250"/>
      <c r="N963" s="1344"/>
      <c r="O963" s="1345"/>
      <c r="P963" s="1250"/>
      <c r="Q963" s="1346"/>
      <c r="R963" s="1837"/>
      <c r="S963" s="1834"/>
      <c r="T963" s="1250"/>
      <c r="U963" s="1242"/>
      <c r="V963" s="1291"/>
      <c r="W963" s="1684" t="s">
        <v>4703</v>
      </c>
      <c r="X963" s="1250" t="s">
        <v>30</v>
      </c>
      <c r="Y963" s="1291">
        <f>$Y$657</f>
        <v>0.7</v>
      </c>
      <c r="Z963" s="1360"/>
      <c r="AA963" s="1226"/>
      <c r="AB963" s="1310"/>
      <c r="AC963" s="1834"/>
      <c r="AD963" s="1242"/>
      <c r="AE963" s="1291"/>
      <c r="AF963" s="391">
        <f>ROUND(ROUND(ROUND(ROUND(G872*Q944,0)*U956,0)*Y963,0)-AD961,0)</f>
        <v>96</v>
      </c>
      <c r="AG963" s="268"/>
    </row>
    <row r="964" spans="1:33" ht="17.100000000000001" customHeight="1">
      <c r="A964" s="243">
        <v>63</v>
      </c>
      <c r="B964" s="351" t="s">
        <v>17601</v>
      </c>
      <c r="C964" s="870" t="s">
        <v>17602</v>
      </c>
      <c r="D964" s="604"/>
      <c r="E964" s="604"/>
      <c r="F964" s="1131"/>
      <c r="G964" s="605"/>
      <c r="H964" s="605"/>
      <c r="I964" s="607"/>
      <c r="J964" s="646"/>
      <c r="K964" s="748"/>
      <c r="L964" s="748"/>
      <c r="M964" s="1250"/>
      <c r="N964" s="1344"/>
      <c r="O964" s="1345"/>
      <c r="P964" s="1250"/>
      <c r="Q964" s="1346"/>
      <c r="R964" s="1238"/>
      <c r="S964" s="1834"/>
      <c r="T964" s="1250"/>
      <c r="U964" s="1242"/>
      <c r="V964" s="1291"/>
      <c r="W964" s="1836"/>
      <c r="X964" s="1225"/>
      <c r="Y964" s="1306"/>
      <c r="Z964" s="1302" t="s">
        <v>11869</v>
      </c>
      <c r="AA964" s="1303" t="s">
        <v>30</v>
      </c>
      <c r="AB964" s="1311">
        <v>0.85</v>
      </c>
      <c r="AC964" s="1834"/>
      <c r="AD964" s="1242"/>
      <c r="AE964" s="1291"/>
      <c r="AF964" s="391">
        <f>ROUND(ROUND(ROUND(ROUND(ROUND(G872*Q944,0)*U956,0)*Y963,0)*AB964,0)-AD961,0)</f>
        <v>81</v>
      </c>
      <c r="AG964" s="268"/>
    </row>
    <row r="965" spans="1:33" ht="17.100000000000001" customHeight="1">
      <c r="A965" s="243">
        <v>63</v>
      </c>
      <c r="B965" s="351" t="s">
        <v>17603</v>
      </c>
      <c r="C965" s="870" t="s">
        <v>17604</v>
      </c>
      <c r="D965" s="604"/>
      <c r="E965" s="604"/>
      <c r="F965" s="1131"/>
      <c r="G965" s="605"/>
      <c r="H965" s="605"/>
      <c r="I965" s="607"/>
      <c r="J965" s="646"/>
      <c r="K965" s="748"/>
      <c r="L965" s="748"/>
      <c r="M965" s="1250"/>
      <c r="N965" s="1344"/>
      <c r="O965" s="1345"/>
      <c r="P965" s="1250"/>
      <c r="Q965" s="1346"/>
      <c r="R965" s="1238"/>
      <c r="S965" s="1246"/>
      <c r="T965" s="1250"/>
      <c r="U965" s="1242"/>
      <c r="V965" s="1291"/>
      <c r="W965" s="1684" t="s">
        <v>4708</v>
      </c>
      <c r="X965" s="1250" t="s">
        <v>30</v>
      </c>
      <c r="Y965" s="1291">
        <f>$Y$659</f>
        <v>0.85</v>
      </c>
      <c r="Z965" s="1359"/>
      <c r="AA965" s="1220"/>
      <c r="AB965" s="1306"/>
      <c r="AC965" s="1834"/>
      <c r="AD965" s="1242"/>
      <c r="AE965" s="1291"/>
      <c r="AF965" s="391">
        <f>ROUND(ROUND(ROUND(ROUND(G872*Q944,0)*U956,0)*Y965,0)-AD961,0)</f>
        <v>117</v>
      </c>
      <c r="AG965" s="268"/>
    </row>
    <row r="966" spans="1:33" ht="17.100000000000001" customHeight="1">
      <c r="A966" s="243">
        <v>63</v>
      </c>
      <c r="B966" s="351" t="s">
        <v>17605</v>
      </c>
      <c r="C966" s="870" t="s">
        <v>17606</v>
      </c>
      <c r="D966" s="604"/>
      <c r="E966" s="604"/>
      <c r="F966" s="1131"/>
      <c r="G966" s="605"/>
      <c r="H966" s="605"/>
      <c r="I966" s="607"/>
      <c r="J966" s="646"/>
      <c r="K966" s="748"/>
      <c r="L966" s="748"/>
      <c r="M966" s="1250"/>
      <c r="N966" s="1344"/>
      <c r="O966" s="1345"/>
      <c r="P966" s="1250"/>
      <c r="Q966" s="1346"/>
      <c r="R966" s="1238"/>
      <c r="S966" s="1246"/>
      <c r="T966" s="1250"/>
      <c r="U966" s="1242"/>
      <c r="V966" s="1291"/>
      <c r="W966" s="1836"/>
      <c r="X966" s="1225"/>
      <c r="Y966" s="1306"/>
      <c r="Z966" s="1302" t="s">
        <v>11869</v>
      </c>
      <c r="AA966" s="1303" t="s">
        <v>30</v>
      </c>
      <c r="AB966" s="1311">
        <v>0.85</v>
      </c>
      <c r="AC966" s="1835"/>
      <c r="AD966" s="1220"/>
      <c r="AE966" s="1306"/>
      <c r="AF966" s="391">
        <f>ROUND(ROUND(ROUND(ROUND(ROUND(G872*Q944,0)*U956,0)*Y965,0)*AB966,0)-AD961,0)</f>
        <v>99</v>
      </c>
      <c r="AG966" s="268"/>
    </row>
    <row r="967" spans="1:33" ht="17.100000000000001" customHeight="1">
      <c r="A967" s="243">
        <v>63</v>
      </c>
      <c r="B967" s="351" t="s">
        <v>17607</v>
      </c>
      <c r="C967" s="870" t="s">
        <v>17608</v>
      </c>
      <c r="D967" s="604"/>
      <c r="E967" s="604"/>
      <c r="F967" s="1131"/>
      <c r="G967" s="605"/>
      <c r="H967" s="605"/>
      <c r="I967" s="607"/>
      <c r="J967" s="646"/>
      <c r="K967" s="748"/>
      <c r="L967" s="748"/>
      <c r="M967" s="1250"/>
      <c r="N967" s="1344"/>
      <c r="O967" s="1345"/>
      <c r="P967" s="1250"/>
      <c r="Q967" s="1346"/>
      <c r="R967" s="1238"/>
      <c r="S967" s="1622" t="s">
        <v>237</v>
      </c>
      <c r="T967" s="670"/>
      <c r="U967" s="1348"/>
      <c r="V967" s="1305"/>
      <c r="W967" s="1233"/>
      <c r="X967" s="670"/>
      <c r="Y967" s="1320"/>
      <c r="Z967" s="1358"/>
      <c r="AA967" s="1215"/>
      <c r="AB967" s="1215"/>
      <c r="AC967" s="1215"/>
      <c r="AD967" s="1215"/>
      <c r="AE967" s="1294"/>
      <c r="AF967" s="391">
        <f>ROUND(ROUND(G872*Q944,0)*U968,0)</f>
        <v>103</v>
      </c>
      <c r="AG967" s="268"/>
    </row>
    <row r="968" spans="1:33" ht="17.100000000000001" customHeight="1">
      <c r="A968" s="243">
        <v>63</v>
      </c>
      <c r="B968" s="351" t="s">
        <v>17609</v>
      </c>
      <c r="C968" s="870" t="s">
        <v>17610</v>
      </c>
      <c r="D968" s="604"/>
      <c r="E968" s="604"/>
      <c r="F968" s="1131"/>
      <c r="G968" s="605"/>
      <c r="H968" s="605"/>
      <c r="I968" s="607"/>
      <c r="J968" s="646"/>
      <c r="K968" s="748"/>
      <c r="L968" s="748"/>
      <c r="M968" s="1250"/>
      <c r="N968" s="1344"/>
      <c r="O968" s="1345"/>
      <c r="P968" s="1250"/>
      <c r="Q968" s="1346"/>
      <c r="R968" s="1238"/>
      <c r="S968" s="1624"/>
      <c r="T968" s="1250" t="s">
        <v>30</v>
      </c>
      <c r="U968" s="1242">
        <v>0.5</v>
      </c>
      <c r="V968" s="1291"/>
      <c r="W968" s="1234"/>
      <c r="X968" s="1225"/>
      <c r="Y968" s="1322"/>
      <c r="Z968" s="1233" t="s">
        <v>11869</v>
      </c>
      <c r="AA968" s="670" t="s">
        <v>30</v>
      </c>
      <c r="AB968" s="1293">
        <v>0.85</v>
      </c>
      <c r="AC968" s="1215"/>
      <c r="AD968" s="1215"/>
      <c r="AE968" s="1294"/>
      <c r="AF968" s="391">
        <f>ROUND(ROUND(ROUND(G872*Q944,0)*U968,0)*AB968,0)</f>
        <v>88</v>
      </c>
      <c r="AG968" s="268"/>
    </row>
    <row r="969" spans="1:33" ht="17.100000000000001" customHeight="1">
      <c r="A969" s="243">
        <v>63</v>
      </c>
      <c r="B969" s="351" t="s">
        <v>17611</v>
      </c>
      <c r="C969" s="870" t="s">
        <v>17612</v>
      </c>
      <c r="D969" s="604"/>
      <c r="E969" s="604"/>
      <c r="F969" s="1131"/>
      <c r="G969" s="605"/>
      <c r="H969" s="605"/>
      <c r="I969" s="607"/>
      <c r="J969" s="646"/>
      <c r="K969" s="748"/>
      <c r="L969" s="748"/>
      <c r="M969" s="1250"/>
      <c r="N969" s="1344"/>
      <c r="O969" s="1345"/>
      <c r="P969" s="1250"/>
      <c r="Q969" s="1346"/>
      <c r="R969" s="1238"/>
      <c r="S969" s="1624"/>
      <c r="T969" s="1250"/>
      <c r="U969" s="1242"/>
      <c r="V969" s="1291"/>
      <c r="W969" s="1684" t="s">
        <v>4703</v>
      </c>
      <c r="X969" s="670" t="s">
        <v>30</v>
      </c>
      <c r="Y969" s="1305">
        <f>$Y$657</f>
        <v>0.7</v>
      </c>
      <c r="Z969" s="1360"/>
      <c r="AA969" s="1226"/>
      <c r="AB969" s="1226"/>
      <c r="AC969" s="1226"/>
      <c r="AD969" s="1226"/>
      <c r="AE969" s="1310"/>
      <c r="AF969" s="391">
        <f>ROUND(ROUND(ROUND(G872*Q944,0)*U968,0)*Y969,0)</f>
        <v>72</v>
      </c>
      <c r="AG969" s="268"/>
    </row>
    <row r="970" spans="1:33" ht="17.100000000000001" customHeight="1">
      <c r="A970" s="243">
        <v>63</v>
      </c>
      <c r="B970" s="351" t="s">
        <v>17613</v>
      </c>
      <c r="C970" s="870" t="s">
        <v>17614</v>
      </c>
      <c r="D970" s="604"/>
      <c r="E970" s="604"/>
      <c r="F970" s="1131"/>
      <c r="G970" s="605"/>
      <c r="H970" s="605"/>
      <c r="I970" s="607"/>
      <c r="J970" s="646"/>
      <c r="K970" s="748"/>
      <c r="L970" s="748"/>
      <c r="M970" s="1250"/>
      <c r="N970" s="1344"/>
      <c r="O970" s="1345"/>
      <c r="P970" s="1250"/>
      <c r="Q970" s="1346"/>
      <c r="R970" s="1238"/>
      <c r="S970" s="1624"/>
      <c r="T970" s="1250"/>
      <c r="U970" s="1242"/>
      <c r="V970" s="1291"/>
      <c r="W970" s="1836"/>
      <c r="X970" s="1225"/>
      <c r="Y970" s="1306"/>
      <c r="Z970" s="1302" t="s">
        <v>11869</v>
      </c>
      <c r="AA970" s="1303" t="s">
        <v>30</v>
      </c>
      <c r="AB970" s="1304">
        <v>0.85</v>
      </c>
      <c r="AC970" s="1215"/>
      <c r="AD970" s="1215"/>
      <c r="AE970" s="1294"/>
      <c r="AF970" s="391">
        <f>ROUND(ROUND(ROUND(ROUND(G872*Q944,0)*U968,0)*Y969,0)*AB970,0)</f>
        <v>61</v>
      </c>
      <c r="AG970" s="268"/>
    </row>
    <row r="971" spans="1:33" ht="17.100000000000001" customHeight="1">
      <c r="A971" s="243">
        <v>63</v>
      </c>
      <c r="B971" s="351" t="s">
        <v>17615</v>
      </c>
      <c r="C971" s="870" t="s">
        <v>17616</v>
      </c>
      <c r="D971" s="604"/>
      <c r="E971" s="604"/>
      <c r="F971" s="1131"/>
      <c r="G971" s="605"/>
      <c r="H971" s="605"/>
      <c r="I971" s="607"/>
      <c r="J971" s="646"/>
      <c r="K971" s="748"/>
      <c r="L971" s="748"/>
      <c r="M971" s="1250"/>
      <c r="N971" s="1344"/>
      <c r="O971" s="1345"/>
      <c r="P971" s="1250"/>
      <c r="Q971" s="1346"/>
      <c r="R971" s="1238"/>
      <c r="S971" s="1624"/>
      <c r="T971" s="1250"/>
      <c r="U971" s="1242"/>
      <c r="V971" s="1291"/>
      <c r="W971" s="1684" t="s">
        <v>4708</v>
      </c>
      <c r="X971" s="670" t="s">
        <v>30</v>
      </c>
      <c r="Y971" s="1305">
        <f>$Y$659</f>
        <v>0.85</v>
      </c>
      <c r="Z971" s="1359"/>
      <c r="AA971" s="1220"/>
      <c r="AB971" s="1220"/>
      <c r="AC971" s="1220"/>
      <c r="AD971" s="1220"/>
      <c r="AE971" s="1306"/>
      <c r="AF971" s="391">
        <f>ROUND(ROUND(ROUND(G872*Q944,0)*U968,0)*Y971,0)</f>
        <v>88</v>
      </c>
      <c r="AG971" s="268"/>
    </row>
    <row r="972" spans="1:33" ht="17.100000000000001" customHeight="1">
      <c r="A972" s="243">
        <v>63</v>
      </c>
      <c r="B972" s="351" t="s">
        <v>17617</v>
      </c>
      <c r="C972" s="870" t="s">
        <v>17618</v>
      </c>
      <c r="D972" s="604"/>
      <c r="E972" s="604"/>
      <c r="F972" s="1131"/>
      <c r="G972" s="605"/>
      <c r="H972" s="605"/>
      <c r="I972" s="607"/>
      <c r="J972" s="646"/>
      <c r="K972" s="748"/>
      <c r="L972" s="748"/>
      <c r="M972" s="1250"/>
      <c r="N972" s="1344"/>
      <c r="O972" s="1345"/>
      <c r="P972" s="1250"/>
      <c r="Q972" s="1346"/>
      <c r="R972" s="1238"/>
      <c r="S972" s="1624"/>
      <c r="T972" s="1250"/>
      <c r="U972" s="1242"/>
      <c r="V972" s="1291"/>
      <c r="W972" s="1836"/>
      <c r="X972" s="1225"/>
      <c r="Y972" s="1306"/>
      <c r="Z972" s="1302" t="s">
        <v>11869</v>
      </c>
      <c r="AA972" s="1303" t="s">
        <v>30</v>
      </c>
      <c r="AB972" s="1304">
        <v>0.85</v>
      </c>
      <c r="AC972" s="1215"/>
      <c r="AD972" s="1215"/>
      <c r="AE972" s="1294"/>
      <c r="AF972" s="391">
        <f>ROUND(ROUND(ROUND(ROUND(G872*Q944,0)*U968,0)*Y971,0)*AB972,0)</f>
        <v>75</v>
      </c>
      <c r="AG972" s="268"/>
    </row>
    <row r="973" spans="1:33" ht="17.100000000000001" customHeight="1">
      <c r="A973" s="243">
        <v>63</v>
      </c>
      <c r="B973" s="351" t="s">
        <v>17619</v>
      </c>
      <c r="C973" s="870" t="s">
        <v>17620</v>
      </c>
      <c r="D973" s="604"/>
      <c r="E973" s="604"/>
      <c r="F973" s="1131"/>
      <c r="G973" s="605"/>
      <c r="H973" s="605"/>
      <c r="I973" s="607"/>
      <c r="J973" s="646"/>
      <c r="K973" s="748"/>
      <c r="L973" s="748"/>
      <c r="M973" s="1250"/>
      <c r="N973" s="1344"/>
      <c r="O973" s="1345"/>
      <c r="P973" s="1250"/>
      <c r="Q973" s="1346"/>
      <c r="R973" s="1238"/>
      <c r="S973" s="1624"/>
      <c r="T973" s="1250"/>
      <c r="U973" s="1242"/>
      <c r="V973" s="1291"/>
      <c r="W973" s="1233"/>
      <c r="X973" s="670"/>
      <c r="Y973" s="1320"/>
      <c r="Z973" s="1358"/>
      <c r="AA973" s="1215"/>
      <c r="AB973" s="1294"/>
      <c r="AC973" s="1533" t="s">
        <v>167</v>
      </c>
      <c r="AD973" s="1250">
        <v>5</v>
      </c>
      <c r="AE973" s="1308" t="s">
        <v>168</v>
      </c>
      <c r="AF973" s="391">
        <f>ROUND(ROUND(ROUND(G872*Q944,0)*U968,0)-AD973,0)</f>
        <v>98</v>
      </c>
      <c r="AG973" s="268"/>
    </row>
    <row r="974" spans="1:33" ht="17.100000000000001" customHeight="1">
      <c r="A974" s="243">
        <v>63</v>
      </c>
      <c r="B974" s="351" t="s">
        <v>17621</v>
      </c>
      <c r="C974" s="870" t="s">
        <v>17622</v>
      </c>
      <c r="D974" s="604"/>
      <c r="E974" s="604"/>
      <c r="F974" s="1131"/>
      <c r="G974" s="605"/>
      <c r="H974" s="605"/>
      <c r="I974" s="607"/>
      <c r="J974" s="646"/>
      <c r="K974" s="748"/>
      <c r="L974" s="748"/>
      <c r="M974" s="1250"/>
      <c r="N974" s="1344"/>
      <c r="O974" s="1345"/>
      <c r="P974" s="1250"/>
      <c r="Q974" s="1346"/>
      <c r="R974" s="1238"/>
      <c r="S974" s="1624"/>
      <c r="T974" s="1250"/>
      <c r="U974" s="1242"/>
      <c r="V974" s="1242"/>
      <c r="W974" s="1234"/>
      <c r="X974" s="1225"/>
      <c r="Y974" s="1322"/>
      <c r="Z974" s="1233" t="s">
        <v>11869</v>
      </c>
      <c r="AA974" s="670" t="s">
        <v>30</v>
      </c>
      <c r="AB974" s="1309">
        <v>0.85</v>
      </c>
      <c r="AC974" s="1834"/>
      <c r="AD974" s="1250"/>
      <c r="AE974" s="1308"/>
      <c r="AF974" s="391">
        <f>ROUND(ROUND(ROUND(ROUND(G872*Q944,0)*U968,0)*AB974,0)-AD973,0)</f>
        <v>83</v>
      </c>
      <c r="AG974" s="268"/>
    </row>
    <row r="975" spans="1:33" ht="17.100000000000001" customHeight="1">
      <c r="A975" s="243">
        <v>63</v>
      </c>
      <c r="B975" s="351" t="s">
        <v>17623</v>
      </c>
      <c r="C975" s="870" t="s">
        <v>17624</v>
      </c>
      <c r="D975" s="604"/>
      <c r="E975" s="604"/>
      <c r="F975" s="1131"/>
      <c r="G975" s="605"/>
      <c r="H975" s="605"/>
      <c r="I975" s="607"/>
      <c r="J975" s="646"/>
      <c r="K975" s="748"/>
      <c r="L975" s="748"/>
      <c r="M975" s="1250"/>
      <c r="N975" s="1344"/>
      <c r="O975" s="1345"/>
      <c r="P975" s="1250"/>
      <c r="Q975" s="1346"/>
      <c r="R975" s="1238"/>
      <c r="S975" s="1624"/>
      <c r="T975" s="1250"/>
      <c r="U975" s="1242"/>
      <c r="V975" s="1242"/>
      <c r="W975" s="1684" t="s">
        <v>4703</v>
      </c>
      <c r="X975" s="1250" t="s">
        <v>30</v>
      </c>
      <c r="Y975" s="1291">
        <f>$Y$657</f>
        <v>0.7</v>
      </c>
      <c r="Z975" s="1360"/>
      <c r="AA975" s="1226"/>
      <c r="AB975" s="1310"/>
      <c r="AC975" s="1834"/>
      <c r="AD975" s="1242"/>
      <c r="AE975" s="1291"/>
      <c r="AF975" s="391">
        <f>ROUND(ROUND(ROUND(ROUND(G872*Q944,0)*U968,0)*Y975,0)-AD973,0)</f>
        <v>67</v>
      </c>
      <c r="AG975" s="268"/>
    </row>
    <row r="976" spans="1:33" ht="17.100000000000001" customHeight="1">
      <c r="A976" s="243">
        <v>63</v>
      </c>
      <c r="B976" s="351" t="s">
        <v>17625</v>
      </c>
      <c r="C976" s="870" t="s">
        <v>17626</v>
      </c>
      <c r="D976" s="604"/>
      <c r="E976" s="604"/>
      <c r="F976" s="1131"/>
      <c r="G976" s="605"/>
      <c r="H976" s="605"/>
      <c r="I976" s="607"/>
      <c r="J976" s="646"/>
      <c r="K976" s="748"/>
      <c r="L976" s="748"/>
      <c r="M976" s="1250"/>
      <c r="N976" s="1344"/>
      <c r="O976" s="1345"/>
      <c r="P976" s="1250"/>
      <c r="Q976" s="1346"/>
      <c r="R976" s="1238"/>
      <c r="S976" s="1624"/>
      <c r="T976" s="1250"/>
      <c r="U976" s="1242"/>
      <c r="V976" s="1242"/>
      <c r="W976" s="1836"/>
      <c r="X976" s="1225"/>
      <c r="Y976" s="1306"/>
      <c r="Z976" s="1302" t="s">
        <v>11869</v>
      </c>
      <c r="AA976" s="1303" t="s">
        <v>30</v>
      </c>
      <c r="AB976" s="1311">
        <v>0.85</v>
      </c>
      <c r="AC976" s="1834"/>
      <c r="AD976" s="1242"/>
      <c r="AE976" s="1291"/>
      <c r="AF976" s="391">
        <f>ROUND(ROUND(ROUND(ROUND(ROUND(G872*Q944,0)*U968,0)*Y975,0)*AB976,0)-AD973,0)</f>
        <v>56</v>
      </c>
      <c r="AG976" s="268"/>
    </row>
    <row r="977" spans="1:33" ht="17.100000000000001" customHeight="1">
      <c r="A977" s="243">
        <v>63</v>
      </c>
      <c r="B977" s="351" t="s">
        <v>17627</v>
      </c>
      <c r="C977" s="870" t="s">
        <v>17628</v>
      </c>
      <c r="D977" s="604"/>
      <c r="E977" s="604"/>
      <c r="F977" s="1131"/>
      <c r="G977" s="605"/>
      <c r="H977" s="605"/>
      <c r="I977" s="607"/>
      <c r="J977" s="646"/>
      <c r="K977" s="748"/>
      <c r="L977" s="748"/>
      <c r="M977" s="1250"/>
      <c r="N977" s="1344"/>
      <c r="O977" s="1345"/>
      <c r="P977" s="1250"/>
      <c r="Q977" s="1346"/>
      <c r="R977" s="1238"/>
      <c r="S977" s="1624"/>
      <c r="T977" s="1250"/>
      <c r="U977" s="1242"/>
      <c r="V977" s="1291"/>
      <c r="W977" s="1684" t="s">
        <v>4708</v>
      </c>
      <c r="X977" s="1250" t="s">
        <v>30</v>
      </c>
      <c r="Y977" s="1291">
        <f>$Y$659</f>
        <v>0.85</v>
      </c>
      <c r="Z977" s="1359"/>
      <c r="AA977" s="1220"/>
      <c r="AB977" s="1306"/>
      <c r="AC977" s="1834"/>
      <c r="AD977" s="1242"/>
      <c r="AE977" s="1291"/>
      <c r="AF977" s="391">
        <f>ROUND(ROUND(ROUND(ROUND(G872*Q944,0)*U968,0)*Y977,0)-AD973,0)</f>
        <v>83</v>
      </c>
      <c r="AG977" s="268"/>
    </row>
    <row r="978" spans="1:33" ht="17.100000000000001" customHeight="1">
      <c r="A978" s="243">
        <v>63</v>
      </c>
      <c r="B978" s="351" t="s">
        <v>17629</v>
      </c>
      <c r="C978" s="870" t="s">
        <v>17630</v>
      </c>
      <c r="D978" s="604"/>
      <c r="E978" s="604"/>
      <c r="F978" s="1131"/>
      <c r="G978" s="605"/>
      <c r="H978" s="605"/>
      <c r="I978" s="607"/>
      <c r="J978" s="646"/>
      <c r="K978" s="748"/>
      <c r="L978" s="748"/>
      <c r="M978" s="1250"/>
      <c r="N978" s="1344"/>
      <c r="O978" s="1345"/>
      <c r="P978" s="1250"/>
      <c r="Q978" s="1346"/>
      <c r="R978" s="1258"/>
      <c r="S978" s="1842"/>
      <c r="T978" s="1225"/>
      <c r="U978" s="1220"/>
      <c r="V978" s="1306"/>
      <c r="W978" s="1836"/>
      <c r="X978" s="1225"/>
      <c r="Y978" s="1306"/>
      <c r="Z978" s="1302" t="s">
        <v>11869</v>
      </c>
      <c r="AA978" s="1303" t="s">
        <v>30</v>
      </c>
      <c r="AB978" s="1311">
        <v>0.85</v>
      </c>
      <c r="AC978" s="1835"/>
      <c r="AD978" s="1220"/>
      <c r="AE978" s="1306"/>
      <c r="AF978" s="391">
        <f>ROUND(ROUND(ROUND(ROUND(ROUND(G872*Q944,0)*U968,0)*Y977,0)*AB978,0)-AD973,0)</f>
        <v>70</v>
      </c>
      <c r="AG978" s="268"/>
    </row>
    <row r="979" spans="1:33" ht="17.100000000000001" customHeight="1">
      <c r="A979" s="243">
        <v>63</v>
      </c>
      <c r="B979" s="351" t="s">
        <v>17631</v>
      </c>
      <c r="C979" s="870" t="s">
        <v>17632</v>
      </c>
      <c r="D979" s="604"/>
      <c r="E979" s="604"/>
      <c r="F979" s="604"/>
      <c r="G979" s="605"/>
      <c r="H979" s="605"/>
      <c r="I979" s="607"/>
      <c r="J979" s="1593" t="s">
        <v>11892</v>
      </c>
      <c r="K979" s="641"/>
      <c r="L979" s="641"/>
      <c r="M979" s="602"/>
      <c r="N979" s="1102"/>
      <c r="O979" s="604"/>
      <c r="P979" s="605"/>
      <c r="Q979" s="607"/>
      <c r="R979" s="670"/>
      <c r="S979" s="670"/>
      <c r="T979" s="602"/>
      <c r="U979" s="602"/>
      <c r="V979" s="602"/>
      <c r="W979" s="1233"/>
      <c r="X979" s="670"/>
      <c r="Y979" s="1320"/>
      <c r="Z979" s="1358"/>
      <c r="AA979" s="1215"/>
      <c r="AB979" s="1215"/>
      <c r="AC979" s="1215"/>
      <c r="AD979" s="1215"/>
      <c r="AE979" s="1294"/>
      <c r="AF979" s="391">
        <f>ROUND(ROUND(G872+K980,0)*Q944,0)</f>
        <v>208</v>
      </c>
      <c r="AG979" s="268"/>
    </row>
    <row r="980" spans="1:33" ht="17.100000000000001" customHeight="1">
      <c r="A980" s="243">
        <v>63</v>
      </c>
      <c r="B980" s="351" t="s">
        <v>17633</v>
      </c>
      <c r="C980" s="870" t="s">
        <v>17634</v>
      </c>
      <c r="D980" s="604"/>
      <c r="E980" s="604"/>
      <c r="F980" s="604"/>
      <c r="G980" s="605"/>
      <c r="H980" s="605"/>
      <c r="I980" s="607"/>
      <c r="J980" s="1834"/>
      <c r="K980" s="1250">
        <v>6</v>
      </c>
      <c r="L980" s="638" t="s">
        <v>16</v>
      </c>
      <c r="M980" s="605"/>
      <c r="N980" s="1102"/>
      <c r="O980" s="604"/>
      <c r="P980" s="605"/>
      <c r="Q980" s="607"/>
      <c r="R980" s="1250"/>
      <c r="S980" s="1250"/>
      <c r="T980" s="605"/>
      <c r="U980" s="605"/>
      <c r="V980" s="605"/>
      <c r="W980" s="1234"/>
      <c r="X980" s="1225"/>
      <c r="Y980" s="1322"/>
      <c r="Z980" s="1233" t="s">
        <v>11869</v>
      </c>
      <c r="AA980" s="670" t="s">
        <v>30</v>
      </c>
      <c r="AB980" s="1293">
        <v>0.85</v>
      </c>
      <c r="AC980" s="1215"/>
      <c r="AD980" s="1215"/>
      <c r="AE980" s="1294"/>
      <c r="AF980" s="391">
        <f>ROUND(ROUND(ROUND(G872+K980,0)*Q944,0)*AB980,0)</f>
        <v>177</v>
      </c>
      <c r="AG980" s="268"/>
    </row>
    <row r="981" spans="1:33" ht="17.100000000000001" customHeight="1">
      <c r="A981" s="243">
        <v>63</v>
      </c>
      <c r="B981" s="351" t="s">
        <v>17635</v>
      </c>
      <c r="C981" s="870" t="s">
        <v>17636</v>
      </c>
      <c r="D981" s="604"/>
      <c r="E981" s="604"/>
      <c r="F981" s="604"/>
      <c r="G981" s="605"/>
      <c r="H981" s="605"/>
      <c r="I981" s="607"/>
      <c r="J981" s="1834"/>
      <c r="K981" s="748"/>
      <c r="L981" s="1250"/>
      <c r="M981" s="1316"/>
      <c r="N981" s="1314"/>
      <c r="O981" s="1315"/>
      <c r="P981" s="1316"/>
      <c r="Q981" s="1317"/>
      <c r="R981" s="1251"/>
      <c r="S981" s="1251"/>
      <c r="T981" s="605"/>
      <c r="U981" s="605"/>
      <c r="V981" s="605"/>
      <c r="W981" s="1684" t="s">
        <v>4703</v>
      </c>
      <c r="X981" s="670" t="s">
        <v>30</v>
      </c>
      <c r="Y981" s="1305">
        <f>$Y$657</f>
        <v>0.7</v>
      </c>
      <c r="Z981" s="1360"/>
      <c r="AA981" s="1226"/>
      <c r="AB981" s="1226"/>
      <c r="AC981" s="1226"/>
      <c r="AD981" s="1226"/>
      <c r="AE981" s="1310"/>
      <c r="AF981" s="391">
        <f>ROUND(ROUND(ROUND(G872+K980,0)*Q944,0)*Y981,0)</f>
        <v>146</v>
      </c>
      <c r="AG981" s="268"/>
    </row>
    <row r="982" spans="1:33" ht="17.100000000000001" customHeight="1">
      <c r="A982" s="243">
        <v>63</v>
      </c>
      <c r="B982" s="351" t="s">
        <v>17637</v>
      </c>
      <c r="C982" s="870" t="s">
        <v>17638</v>
      </c>
      <c r="D982" s="604"/>
      <c r="E982" s="604"/>
      <c r="F982" s="604"/>
      <c r="G982" s="605"/>
      <c r="H982" s="605"/>
      <c r="I982" s="607"/>
      <c r="J982" s="1834"/>
      <c r="K982" s="748"/>
      <c r="L982" s="1250"/>
      <c r="M982" s="1316"/>
      <c r="N982" s="1314"/>
      <c r="O982" s="1315"/>
      <c r="P982" s="1316"/>
      <c r="Q982" s="1317"/>
      <c r="R982" s="1251"/>
      <c r="S982" s="1251"/>
      <c r="T982" s="605"/>
      <c r="U982" s="605"/>
      <c r="V982" s="605"/>
      <c r="W982" s="1836"/>
      <c r="X982" s="1225"/>
      <c r="Y982" s="1306"/>
      <c r="Z982" s="1302" t="s">
        <v>11869</v>
      </c>
      <c r="AA982" s="1303" t="s">
        <v>30</v>
      </c>
      <c r="AB982" s="1304">
        <v>0.85</v>
      </c>
      <c r="AC982" s="1215"/>
      <c r="AD982" s="1215"/>
      <c r="AE982" s="1294"/>
      <c r="AF982" s="391">
        <f>ROUND(ROUND(ROUND(ROUND(G872+K980,0)*Q944,0)*Y981,0)*AB982,0)</f>
        <v>124</v>
      </c>
      <c r="AG982" s="268"/>
    </row>
    <row r="983" spans="1:33" ht="17.100000000000001" customHeight="1">
      <c r="A983" s="243">
        <v>63</v>
      </c>
      <c r="B983" s="351" t="s">
        <v>17639</v>
      </c>
      <c r="C983" s="870" t="s">
        <v>17640</v>
      </c>
      <c r="D983" s="604"/>
      <c r="E983" s="604"/>
      <c r="F983" s="604"/>
      <c r="G983" s="605"/>
      <c r="H983" s="605"/>
      <c r="I983" s="607"/>
      <c r="J983" s="1834"/>
      <c r="K983" s="748"/>
      <c r="L983" s="1250"/>
      <c r="M983" s="1316"/>
      <c r="N983" s="1314"/>
      <c r="O983" s="1315"/>
      <c r="P983" s="1316"/>
      <c r="Q983" s="1317"/>
      <c r="R983" s="1251"/>
      <c r="S983" s="1251"/>
      <c r="T983" s="605"/>
      <c r="U983" s="605"/>
      <c r="V983" s="605"/>
      <c r="W983" s="1684" t="s">
        <v>4708</v>
      </c>
      <c r="X983" s="670" t="s">
        <v>30</v>
      </c>
      <c r="Y983" s="1305">
        <f>$Y$659</f>
        <v>0.85</v>
      </c>
      <c r="Z983" s="1359"/>
      <c r="AA983" s="1220"/>
      <c r="AB983" s="1220"/>
      <c r="AC983" s="1220"/>
      <c r="AD983" s="1220"/>
      <c r="AE983" s="1306"/>
      <c r="AF983" s="391">
        <f>ROUND(ROUND(ROUND(G872+K980,0)*Q944,0)*Y983,0)</f>
        <v>177</v>
      </c>
      <c r="AG983" s="268"/>
    </row>
    <row r="984" spans="1:33" ht="17.100000000000001" customHeight="1">
      <c r="A984" s="243">
        <v>63</v>
      </c>
      <c r="B984" s="351" t="s">
        <v>17641</v>
      </c>
      <c r="C984" s="870" t="s">
        <v>17642</v>
      </c>
      <c r="D984" s="604"/>
      <c r="E984" s="604"/>
      <c r="F984" s="604"/>
      <c r="G984" s="605"/>
      <c r="H984" s="605"/>
      <c r="I984" s="607"/>
      <c r="J984" s="1834"/>
      <c r="K984" s="748"/>
      <c r="L984" s="1250"/>
      <c r="M984" s="1316"/>
      <c r="N984" s="1314"/>
      <c r="O984" s="1315"/>
      <c r="P984" s="1316"/>
      <c r="Q984" s="1317"/>
      <c r="R984" s="1251"/>
      <c r="S984" s="1251"/>
      <c r="T984" s="605"/>
      <c r="U984" s="605"/>
      <c r="V984" s="605"/>
      <c r="W984" s="1836"/>
      <c r="X984" s="1225"/>
      <c r="Y984" s="1306"/>
      <c r="Z984" s="1302" t="s">
        <v>11869</v>
      </c>
      <c r="AA984" s="1303" t="s">
        <v>30</v>
      </c>
      <c r="AB984" s="1304">
        <v>0.85</v>
      </c>
      <c r="AC984" s="1215"/>
      <c r="AD984" s="1215"/>
      <c r="AE984" s="1294"/>
      <c r="AF984" s="391">
        <f>ROUND(ROUND(ROUND(ROUND(G872+K980,0)*Q944,0)*Y983,0)*AB984,0)</f>
        <v>150</v>
      </c>
      <c r="AG984" s="268"/>
    </row>
    <row r="985" spans="1:33" ht="17.100000000000001" customHeight="1">
      <c r="A985" s="243">
        <v>63</v>
      </c>
      <c r="B985" s="351" t="s">
        <v>17643</v>
      </c>
      <c r="C985" s="870" t="s">
        <v>17644</v>
      </c>
      <c r="D985" s="604"/>
      <c r="E985" s="604"/>
      <c r="F985" s="604"/>
      <c r="G985" s="605"/>
      <c r="H985" s="605"/>
      <c r="I985" s="607"/>
      <c r="J985" s="1834"/>
      <c r="K985" s="748"/>
      <c r="L985" s="1250"/>
      <c r="M985" s="1316"/>
      <c r="N985" s="1314"/>
      <c r="O985" s="1315"/>
      <c r="P985" s="1316"/>
      <c r="Q985" s="1317"/>
      <c r="R985" s="1251"/>
      <c r="S985" s="1251"/>
      <c r="T985" s="605"/>
      <c r="U985" s="605"/>
      <c r="V985" s="605"/>
      <c r="W985" s="1233"/>
      <c r="X985" s="670"/>
      <c r="Y985" s="1320"/>
      <c r="Z985" s="1358"/>
      <c r="AA985" s="1215"/>
      <c r="AB985" s="1294"/>
      <c r="AC985" s="1533" t="s">
        <v>167</v>
      </c>
      <c r="AD985" s="1250">
        <v>5</v>
      </c>
      <c r="AE985" s="1308" t="s">
        <v>168</v>
      </c>
      <c r="AF985" s="391">
        <f>ROUND(ROUND(ROUND(G872+K980,0)*Q944,0)-AD985,0)</f>
        <v>203</v>
      </c>
      <c r="AG985" s="268"/>
    </row>
    <row r="986" spans="1:33" ht="17.100000000000001" customHeight="1">
      <c r="A986" s="243">
        <v>63</v>
      </c>
      <c r="B986" s="351" t="s">
        <v>17645</v>
      </c>
      <c r="C986" s="870" t="s">
        <v>17646</v>
      </c>
      <c r="D986" s="604"/>
      <c r="E986" s="604"/>
      <c r="F986" s="604"/>
      <c r="G986" s="605"/>
      <c r="H986" s="605"/>
      <c r="I986" s="607"/>
      <c r="J986" s="1834"/>
      <c r="K986" s="748"/>
      <c r="L986" s="1250"/>
      <c r="M986" s="1316"/>
      <c r="N986" s="1314"/>
      <c r="O986" s="1315"/>
      <c r="P986" s="1316"/>
      <c r="Q986" s="1317"/>
      <c r="R986" s="1251"/>
      <c r="S986" s="1251"/>
      <c r="T986" s="605"/>
      <c r="U986" s="605"/>
      <c r="V986" s="605"/>
      <c r="W986" s="1234"/>
      <c r="X986" s="1225"/>
      <c r="Y986" s="1322"/>
      <c r="Z986" s="1233" t="s">
        <v>11869</v>
      </c>
      <c r="AA986" s="670" t="s">
        <v>30</v>
      </c>
      <c r="AB986" s="1309">
        <v>0.85</v>
      </c>
      <c r="AC986" s="1834"/>
      <c r="AD986" s="1250"/>
      <c r="AE986" s="1308"/>
      <c r="AF986" s="391">
        <f>ROUND(ROUND(ROUND(ROUND(G872+K980,0)*Q944,0)*AB986,0)-AD985,0)</f>
        <v>172</v>
      </c>
      <c r="AG986" s="268"/>
    </row>
    <row r="987" spans="1:33" ht="17.100000000000001" customHeight="1">
      <c r="A987" s="243">
        <v>63</v>
      </c>
      <c r="B987" s="351" t="s">
        <v>17647</v>
      </c>
      <c r="C987" s="870" t="s">
        <v>17648</v>
      </c>
      <c r="D987" s="604"/>
      <c r="E987" s="604"/>
      <c r="F987" s="604"/>
      <c r="G987" s="605"/>
      <c r="H987" s="605"/>
      <c r="I987" s="607"/>
      <c r="J987" s="646"/>
      <c r="K987" s="748"/>
      <c r="L987" s="1250"/>
      <c r="M987" s="1316"/>
      <c r="N987" s="1314"/>
      <c r="O987" s="1315"/>
      <c r="P987" s="1316"/>
      <c r="Q987" s="1317"/>
      <c r="R987" s="1251"/>
      <c r="S987" s="1251"/>
      <c r="T987" s="605"/>
      <c r="U987" s="605"/>
      <c r="V987" s="605"/>
      <c r="W987" s="1684" t="s">
        <v>4703</v>
      </c>
      <c r="X987" s="1250" t="s">
        <v>30</v>
      </c>
      <c r="Y987" s="1291">
        <v>0.7</v>
      </c>
      <c r="Z987" s="1360"/>
      <c r="AA987" s="1226"/>
      <c r="AB987" s="1310"/>
      <c r="AC987" s="1834"/>
      <c r="AD987" s="1242"/>
      <c r="AE987" s="1291"/>
      <c r="AF987" s="391">
        <f>ROUND(ROUND(ROUND(ROUND(G872+K980,0)*Q944,0)*Y987,0)-AD985,0)</f>
        <v>141</v>
      </c>
      <c r="AG987" s="268"/>
    </row>
    <row r="988" spans="1:33" ht="17.100000000000001" customHeight="1">
      <c r="A988" s="243">
        <v>63</v>
      </c>
      <c r="B988" s="351" t="s">
        <v>17649</v>
      </c>
      <c r="C988" s="870" t="s">
        <v>17650</v>
      </c>
      <c r="D988" s="604"/>
      <c r="E988" s="604"/>
      <c r="F988" s="604"/>
      <c r="G988" s="605"/>
      <c r="H988" s="605"/>
      <c r="I988" s="607"/>
      <c r="J988" s="646"/>
      <c r="K988" s="748"/>
      <c r="L988" s="1250"/>
      <c r="M988" s="1316"/>
      <c r="N988" s="1314"/>
      <c r="O988" s="1315"/>
      <c r="P988" s="1316"/>
      <c r="Q988" s="1317"/>
      <c r="R988" s="1251"/>
      <c r="S988" s="1251"/>
      <c r="T988" s="605"/>
      <c r="U988" s="605"/>
      <c r="V988" s="605"/>
      <c r="W988" s="1836"/>
      <c r="X988" s="1225"/>
      <c r="Y988" s="1306"/>
      <c r="Z988" s="1302" t="s">
        <v>11869</v>
      </c>
      <c r="AA988" s="1303" t="s">
        <v>30</v>
      </c>
      <c r="AB988" s="1311">
        <v>0.85</v>
      </c>
      <c r="AC988" s="1834"/>
      <c r="AD988" s="1242"/>
      <c r="AE988" s="1291"/>
      <c r="AF988" s="391">
        <f>ROUND(ROUND(ROUND(ROUND(ROUND(G872+K980,0)*Q944,0)*Y987,0)*AB988,0)-AD985,0)</f>
        <v>119</v>
      </c>
      <c r="AG988" s="268"/>
    </row>
    <row r="989" spans="1:33" ht="17.100000000000001" customHeight="1">
      <c r="A989" s="243">
        <v>63</v>
      </c>
      <c r="B989" s="351" t="s">
        <v>17651</v>
      </c>
      <c r="C989" s="870" t="s">
        <v>17652</v>
      </c>
      <c r="D989" s="604"/>
      <c r="E989" s="604"/>
      <c r="F989" s="604"/>
      <c r="G989" s="605"/>
      <c r="H989" s="605"/>
      <c r="I989" s="607"/>
      <c r="J989" s="646"/>
      <c r="K989" s="748"/>
      <c r="L989" s="1250"/>
      <c r="M989" s="1316"/>
      <c r="N989" s="1314"/>
      <c r="O989" s="1315"/>
      <c r="P989" s="1316"/>
      <c r="Q989" s="1317"/>
      <c r="R989" s="1251"/>
      <c r="S989" s="1251"/>
      <c r="T989" s="605"/>
      <c r="U989" s="605"/>
      <c r="V989" s="605"/>
      <c r="W989" s="1684" t="s">
        <v>4708</v>
      </c>
      <c r="X989" s="1250" t="s">
        <v>30</v>
      </c>
      <c r="Y989" s="1291">
        <v>0.85</v>
      </c>
      <c r="Z989" s="1359"/>
      <c r="AA989" s="1220"/>
      <c r="AB989" s="1306"/>
      <c r="AC989" s="1834"/>
      <c r="AD989" s="1242"/>
      <c r="AE989" s="1291"/>
      <c r="AF989" s="391">
        <f>ROUND(ROUND(ROUND(ROUND(G872+K980,0)*Q944,0)*Y989,0)-AD985,0)</f>
        <v>172</v>
      </c>
      <c r="AG989" s="268"/>
    </row>
    <row r="990" spans="1:33" ht="17.100000000000001" customHeight="1">
      <c r="A990" s="243">
        <v>63</v>
      </c>
      <c r="B990" s="351" t="s">
        <v>17653</v>
      </c>
      <c r="C990" s="870" t="s">
        <v>17654</v>
      </c>
      <c r="D990" s="604"/>
      <c r="E990" s="604"/>
      <c r="F990" s="604"/>
      <c r="G990" s="605"/>
      <c r="H990" s="605"/>
      <c r="I990" s="607"/>
      <c r="J990" s="646"/>
      <c r="K990" s="748"/>
      <c r="L990" s="1250"/>
      <c r="M990" s="1316"/>
      <c r="N990" s="1314"/>
      <c r="O990" s="1315"/>
      <c r="P990" s="1316"/>
      <c r="Q990" s="1317"/>
      <c r="R990" s="1251"/>
      <c r="S990" s="1251"/>
      <c r="T990" s="605"/>
      <c r="U990" s="605"/>
      <c r="V990" s="605"/>
      <c r="W990" s="1836"/>
      <c r="X990" s="1225"/>
      <c r="Y990" s="1306"/>
      <c r="Z990" s="1302" t="s">
        <v>11869</v>
      </c>
      <c r="AA990" s="1303" t="s">
        <v>30</v>
      </c>
      <c r="AB990" s="1311">
        <v>0.85</v>
      </c>
      <c r="AC990" s="1835"/>
      <c r="AD990" s="1220"/>
      <c r="AE990" s="1306"/>
      <c r="AF990" s="391">
        <f>ROUND(ROUND(ROUND(ROUND(ROUND(G872+K980,0)*Q944,0)*Y989,0)*AB990,0)-AD985,0)</f>
        <v>145</v>
      </c>
      <c r="AG990" s="268"/>
    </row>
    <row r="991" spans="1:33" ht="17.100000000000001" customHeight="1">
      <c r="A991" s="243">
        <v>63</v>
      </c>
      <c r="B991" s="351" t="s">
        <v>17655</v>
      </c>
      <c r="C991" s="870" t="s">
        <v>17656</v>
      </c>
      <c r="D991" s="604"/>
      <c r="E991" s="604"/>
      <c r="F991" s="1252"/>
      <c r="G991" s="1296"/>
      <c r="H991" s="605"/>
      <c r="I991" s="607"/>
      <c r="J991" s="646"/>
      <c r="K991" s="1324"/>
      <c r="L991" s="1325"/>
      <c r="M991" s="1316"/>
      <c r="N991" s="1314"/>
      <c r="O991" s="1315"/>
      <c r="P991" s="1316"/>
      <c r="Q991" s="1317"/>
      <c r="R991" s="1749" t="s">
        <v>11301</v>
      </c>
      <c r="S991" s="1622" t="s">
        <v>235</v>
      </c>
      <c r="T991" s="602"/>
      <c r="U991" s="602"/>
      <c r="V991" s="1286"/>
      <c r="W991" s="1233"/>
      <c r="X991" s="670"/>
      <c r="Y991" s="1320"/>
      <c r="Z991" s="1358"/>
      <c r="AA991" s="1215"/>
      <c r="AB991" s="1215"/>
      <c r="AC991" s="1215"/>
      <c r="AD991" s="1215"/>
      <c r="AE991" s="1294"/>
      <c r="AF991" s="391">
        <f>ROUND(ROUND(ROUND(G872+K980,0)*Q944,0)*U992,0)</f>
        <v>146</v>
      </c>
      <c r="AG991" s="268"/>
    </row>
    <row r="992" spans="1:33" ht="17.100000000000001" customHeight="1">
      <c r="A992" s="243">
        <v>63</v>
      </c>
      <c r="B992" s="351" t="s">
        <v>17657</v>
      </c>
      <c r="C992" s="870" t="s">
        <v>17658</v>
      </c>
      <c r="D992" s="604"/>
      <c r="E992" s="604"/>
      <c r="F992" s="1252"/>
      <c r="G992" s="1296"/>
      <c r="H992" s="605"/>
      <c r="I992" s="607"/>
      <c r="J992" s="646"/>
      <c r="K992" s="1250"/>
      <c r="L992" s="638"/>
      <c r="M992" s="1316"/>
      <c r="N992" s="1314"/>
      <c r="O992" s="1315"/>
      <c r="P992" s="1316"/>
      <c r="Q992" s="1317"/>
      <c r="R992" s="1837"/>
      <c r="S992" s="1834"/>
      <c r="T992" s="1250" t="s">
        <v>30</v>
      </c>
      <c r="U992" s="1242">
        <v>0.7</v>
      </c>
      <c r="V992" s="607"/>
      <c r="W992" s="1234"/>
      <c r="X992" s="1225"/>
      <c r="Y992" s="1322"/>
      <c r="Z992" s="1233" t="s">
        <v>11869</v>
      </c>
      <c r="AA992" s="670" t="s">
        <v>30</v>
      </c>
      <c r="AB992" s="1293">
        <v>0.85</v>
      </c>
      <c r="AC992" s="1215"/>
      <c r="AD992" s="1215"/>
      <c r="AE992" s="1294"/>
      <c r="AF992" s="391">
        <f>ROUND(ROUND(ROUND(ROUND(G872+K980,0)*Q944,0)*U992,0)*AB992,0)</f>
        <v>124</v>
      </c>
      <c r="AG992" s="268"/>
    </row>
    <row r="993" spans="1:33" ht="17.100000000000001" customHeight="1">
      <c r="A993" s="243">
        <v>63</v>
      </c>
      <c r="B993" s="351" t="s">
        <v>17659</v>
      </c>
      <c r="C993" s="870" t="s">
        <v>17660</v>
      </c>
      <c r="D993" s="604"/>
      <c r="E993" s="604"/>
      <c r="F993" s="1131"/>
      <c r="G993" s="605"/>
      <c r="H993" s="605"/>
      <c r="I993" s="607"/>
      <c r="J993" s="646"/>
      <c r="K993" s="748"/>
      <c r="L993" s="748"/>
      <c r="M993" s="1250"/>
      <c r="N993" s="1344"/>
      <c r="O993" s="1345"/>
      <c r="P993" s="1250"/>
      <c r="Q993" s="1346"/>
      <c r="R993" s="1837"/>
      <c r="S993" s="1834"/>
      <c r="T993" s="1250"/>
      <c r="U993" s="1242"/>
      <c r="V993" s="1291"/>
      <c r="W993" s="1684" t="s">
        <v>4703</v>
      </c>
      <c r="X993" s="670" t="s">
        <v>30</v>
      </c>
      <c r="Y993" s="1305">
        <f>$Y$657</f>
        <v>0.7</v>
      </c>
      <c r="Z993" s="1360"/>
      <c r="AA993" s="1226"/>
      <c r="AB993" s="1226"/>
      <c r="AC993" s="1226"/>
      <c r="AD993" s="1226"/>
      <c r="AE993" s="1310"/>
      <c r="AF993" s="391">
        <f>ROUND(ROUND(ROUND(ROUND(G872+K980,0)*Q944,0)*U992,0)*Y993,0)</f>
        <v>102</v>
      </c>
      <c r="AG993" s="268"/>
    </row>
    <row r="994" spans="1:33" ht="17.100000000000001" customHeight="1">
      <c r="A994" s="243">
        <v>63</v>
      </c>
      <c r="B994" s="351" t="s">
        <v>17661</v>
      </c>
      <c r="C994" s="870" t="s">
        <v>17662</v>
      </c>
      <c r="D994" s="604"/>
      <c r="E994" s="604"/>
      <c r="F994" s="1131"/>
      <c r="G994" s="605"/>
      <c r="H994" s="605"/>
      <c r="I994" s="607"/>
      <c r="J994" s="646"/>
      <c r="K994" s="748"/>
      <c r="L994" s="748"/>
      <c r="M994" s="1250"/>
      <c r="N994" s="1344"/>
      <c r="O994" s="1345"/>
      <c r="P994" s="1250"/>
      <c r="Q994" s="1346"/>
      <c r="R994" s="1837"/>
      <c r="S994" s="1834"/>
      <c r="T994" s="1250"/>
      <c r="U994" s="1242"/>
      <c r="V994" s="1291"/>
      <c r="W994" s="1836"/>
      <c r="X994" s="1225"/>
      <c r="Y994" s="1306"/>
      <c r="Z994" s="1302" t="s">
        <v>11869</v>
      </c>
      <c r="AA994" s="1303" t="s">
        <v>30</v>
      </c>
      <c r="AB994" s="1304">
        <v>0.85</v>
      </c>
      <c r="AC994" s="1215"/>
      <c r="AD994" s="1215"/>
      <c r="AE994" s="1294"/>
      <c r="AF994" s="391">
        <f>ROUND(ROUND(ROUND(ROUND(ROUND(G872+K980,0)*Q944,0)*U992,0)*Y993,0)*AB994,0)</f>
        <v>87</v>
      </c>
      <c r="AG994" s="268"/>
    </row>
    <row r="995" spans="1:33" ht="17.100000000000001" customHeight="1">
      <c r="A995" s="243">
        <v>63</v>
      </c>
      <c r="B995" s="351" t="s">
        <v>17663</v>
      </c>
      <c r="C995" s="870" t="s">
        <v>17664</v>
      </c>
      <c r="D995" s="604"/>
      <c r="E995" s="604"/>
      <c r="F995" s="1131"/>
      <c r="G995" s="605"/>
      <c r="H995" s="605"/>
      <c r="I995" s="607"/>
      <c r="J995" s="646"/>
      <c r="K995" s="748"/>
      <c r="L995" s="748"/>
      <c r="M995" s="1250"/>
      <c r="N995" s="1344"/>
      <c r="O995" s="1345"/>
      <c r="P995" s="1250"/>
      <c r="Q995" s="1346"/>
      <c r="R995" s="1837"/>
      <c r="S995" s="1834"/>
      <c r="T995" s="1250"/>
      <c r="U995" s="1242"/>
      <c r="V995" s="1291"/>
      <c r="W995" s="1684" t="s">
        <v>4708</v>
      </c>
      <c r="X995" s="670" t="s">
        <v>30</v>
      </c>
      <c r="Y995" s="1305">
        <f>$Y$659</f>
        <v>0.85</v>
      </c>
      <c r="Z995" s="1359"/>
      <c r="AA995" s="1220"/>
      <c r="AB995" s="1220"/>
      <c r="AC995" s="1220"/>
      <c r="AD995" s="1220"/>
      <c r="AE995" s="1306"/>
      <c r="AF995" s="391">
        <f>ROUND(ROUND(ROUND(ROUND(G872+K980,0)*Q944,0)*U992,0)*Y995,0)</f>
        <v>124</v>
      </c>
      <c r="AG995" s="268"/>
    </row>
    <row r="996" spans="1:33" ht="17.100000000000001" customHeight="1">
      <c r="A996" s="243">
        <v>63</v>
      </c>
      <c r="B996" s="351" t="s">
        <v>17665</v>
      </c>
      <c r="C996" s="870" t="s">
        <v>17666</v>
      </c>
      <c r="D996" s="604"/>
      <c r="E996" s="604"/>
      <c r="F996" s="1131"/>
      <c r="G996" s="605"/>
      <c r="H996" s="605"/>
      <c r="I996" s="607"/>
      <c r="J996" s="646"/>
      <c r="K996" s="748"/>
      <c r="L996" s="748"/>
      <c r="M996" s="1250"/>
      <c r="N996" s="1344"/>
      <c r="O996" s="1345"/>
      <c r="P996" s="1250"/>
      <c r="Q996" s="1346"/>
      <c r="R996" s="1837"/>
      <c r="S996" s="1834"/>
      <c r="T996" s="1250"/>
      <c r="U996" s="1242"/>
      <c r="V996" s="1291"/>
      <c r="W996" s="1836"/>
      <c r="X996" s="1225"/>
      <c r="Y996" s="1306"/>
      <c r="Z996" s="1302" t="s">
        <v>11869</v>
      </c>
      <c r="AA996" s="1303" t="s">
        <v>30</v>
      </c>
      <c r="AB996" s="1304">
        <v>0.85</v>
      </c>
      <c r="AC996" s="1215"/>
      <c r="AD996" s="1215"/>
      <c r="AE996" s="1294"/>
      <c r="AF996" s="391">
        <f>ROUND(ROUND(ROUND(ROUND(ROUND(G872+K980,0)*Q944,0)*U992,0)*Y995,0)*AB996,0)</f>
        <v>105</v>
      </c>
      <c r="AG996" s="268"/>
    </row>
    <row r="997" spans="1:33" ht="17.100000000000001" customHeight="1">
      <c r="A997" s="243">
        <v>63</v>
      </c>
      <c r="B997" s="351" t="s">
        <v>17667</v>
      </c>
      <c r="C997" s="870" t="s">
        <v>17668</v>
      </c>
      <c r="D997" s="604"/>
      <c r="E997" s="604"/>
      <c r="F997" s="1131"/>
      <c r="G997" s="605"/>
      <c r="H997" s="605"/>
      <c r="I997" s="607"/>
      <c r="J997" s="646"/>
      <c r="K997" s="748"/>
      <c r="L997" s="748"/>
      <c r="M997" s="1250"/>
      <c r="N997" s="1344"/>
      <c r="O997" s="1345"/>
      <c r="P997" s="1250"/>
      <c r="Q997" s="1346"/>
      <c r="R997" s="1837"/>
      <c r="S997" s="1834"/>
      <c r="T997" s="1250"/>
      <c r="U997" s="1242"/>
      <c r="V997" s="1291"/>
      <c r="W997" s="1233"/>
      <c r="X997" s="670"/>
      <c r="Y997" s="1320"/>
      <c r="Z997" s="1358"/>
      <c r="AA997" s="1215"/>
      <c r="AB997" s="1294"/>
      <c r="AC997" s="1533" t="s">
        <v>167</v>
      </c>
      <c r="AD997" s="1250">
        <v>5</v>
      </c>
      <c r="AE997" s="1308" t="s">
        <v>168</v>
      </c>
      <c r="AF997" s="391">
        <f>ROUND(ROUND(ROUND(ROUND(G872+K980,0)*Q944,0)*U992,0)-AD997,0)</f>
        <v>141</v>
      </c>
      <c r="AG997" s="268"/>
    </row>
    <row r="998" spans="1:33" ht="17.100000000000001" customHeight="1">
      <c r="A998" s="243">
        <v>63</v>
      </c>
      <c r="B998" s="351" t="s">
        <v>17669</v>
      </c>
      <c r="C998" s="870" t="s">
        <v>17670</v>
      </c>
      <c r="D998" s="604"/>
      <c r="E998" s="604"/>
      <c r="F998" s="1131"/>
      <c r="G998" s="605"/>
      <c r="H998" s="605"/>
      <c r="I998" s="607"/>
      <c r="J998" s="646"/>
      <c r="K998" s="748"/>
      <c r="L998" s="748"/>
      <c r="M998" s="1250"/>
      <c r="N998" s="1344"/>
      <c r="O998" s="1345"/>
      <c r="P998" s="1250"/>
      <c r="Q998" s="1346"/>
      <c r="R998" s="1837"/>
      <c r="S998" s="1834"/>
      <c r="T998" s="1250"/>
      <c r="U998" s="1242"/>
      <c r="V998" s="1291"/>
      <c r="W998" s="1234"/>
      <c r="X998" s="1225"/>
      <c r="Y998" s="1322"/>
      <c r="Z998" s="1233" t="s">
        <v>11869</v>
      </c>
      <c r="AA998" s="670" t="s">
        <v>30</v>
      </c>
      <c r="AB998" s="1309">
        <v>0.85</v>
      </c>
      <c r="AC998" s="1834"/>
      <c r="AD998" s="1250"/>
      <c r="AE998" s="1308"/>
      <c r="AF998" s="391">
        <f>ROUND(ROUND(ROUND(ROUND(ROUND(G872+K980,0)*Q944,0)*U992,0)*AB998,0)-AD997,0)</f>
        <v>119</v>
      </c>
      <c r="AG998" s="268"/>
    </row>
    <row r="999" spans="1:33" ht="16.7" customHeight="1">
      <c r="A999" s="243">
        <v>63</v>
      </c>
      <c r="B999" s="351" t="s">
        <v>17671</v>
      </c>
      <c r="C999" s="870" t="s">
        <v>17672</v>
      </c>
      <c r="D999" s="604"/>
      <c r="E999" s="604"/>
      <c r="F999" s="1131"/>
      <c r="G999" s="605"/>
      <c r="H999" s="605"/>
      <c r="I999" s="607"/>
      <c r="J999" s="646"/>
      <c r="K999" s="748"/>
      <c r="L999" s="748"/>
      <c r="M999" s="1250"/>
      <c r="N999" s="1344"/>
      <c r="O999" s="1345"/>
      <c r="P999" s="1250"/>
      <c r="Q999" s="1346"/>
      <c r="R999" s="1837"/>
      <c r="S999" s="1246"/>
      <c r="T999" s="1250"/>
      <c r="U999" s="1242"/>
      <c r="V999" s="1291"/>
      <c r="W999" s="1684" t="s">
        <v>4703</v>
      </c>
      <c r="X999" s="1250" t="s">
        <v>30</v>
      </c>
      <c r="Y999" s="1291">
        <f>$Y$657</f>
        <v>0.7</v>
      </c>
      <c r="Z999" s="1360"/>
      <c r="AA999" s="1226"/>
      <c r="AB999" s="1310"/>
      <c r="AC999" s="1834"/>
      <c r="AD999" s="1242"/>
      <c r="AE999" s="1291"/>
      <c r="AF999" s="391">
        <f>ROUND(ROUND(ROUND(ROUND(ROUND(G872+K980,0)*Q944,0)*U992,0)*Y999,0)-AD997,0)</f>
        <v>97</v>
      </c>
      <c r="AG999" s="268"/>
    </row>
    <row r="1000" spans="1:33" ht="16.7" customHeight="1">
      <c r="A1000" s="243">
        <v>63</v>
      </c>
      <c r="B1000" s="351" t="s">
        <v>17673</v>
      </c>
      <c r="C1000" s="870" t="s">
        <v>17674</v>
      </c>
      <c r="D1000" s="604"/>
      <c r="E1000" s="604"/>
      <c r="F1000" s="1131"/>
      <c r="G1000" s="605"/>
      <c r="H1000" s="605"/>
      <c r="I1000" s="607"/>
      <c r="J1000" s="646"/>
      <c r="K1000" s="748"/>
      <c r="L1000" s="748"/>
      <c r="M1000" s="1250"/>
      <c r="N1000" s="1344"/>
      <c r="O1000" s="1345"/>
      <c r="P1000" s="1250"/>
      <c r="Q1000" s="1346"/>
      <c r="R1000" s="1238"/>
      <c r="S1000" s="1246"/>
      <c r="T1000" s="1250"/>
      <c r="U1000" s="1242"/>
      <c r="V1000" s="1291"/>
      <c r="W1000" s="1836"/>
      <c r="X1000" s="1225"/>
      <c r="Y1000" s="1306"/>
      <c r="Z1000" s="1302" t="s">
        <v>11869</v>
      </c>
      <c r="AA1000" s="1303" t="s">
        <v>30</v>
      </c>
      <c r="AB1000" s="1311">
        <v>0.85</v>
      </c>
      <c r="AC1000" s="1834"/>
      <c r="AD1000" s="1242"/>
      <c r="AE1000" s="1291"/>
      <c r="AF1000" s="391">
        <f>ROUND(ROUND(ROUND(ROUND(ROUND(ROUND(G872+K980,0)*Q944,0)*U992,0)*Y999,0)*AB1000,0)-AD997,0)</f>
        <v>82</v>
      </c>
      <c r="AG1000" s="268"/>
    </row>
    <row r="1001" spans="1:33" ht="16.7" customHeight="1">
      <c r="A1001" s="243">
        <v>63</v>
      </c>
      <c r="B1001" s="351" t="s">
        <v>17675</v>
      </c>
      <c r="C1001" s="870" t="s">
        <v>17676</v>
      </c>
      <c r="D1001" s="604"/>
      <c r="E1001" s="604"/>
      <c r="F1001" s="1131"/>
      <c r="G1001" s="605"/>
      <c r="H1001" s="605"/>
      <c r="I1001" s="607"/>
      <c r="J1001" s="646"/>
      <c r="K1001" s="748"/>
      <c r="L1001" s="748"/>
      <c r="M1001" s="1250"/>
      <c r="N1001" s="1344"/>
      <c r="O1001" s="1345"/>
      <c r="P1001" s="1250"/>
      <c r="Q1001" s="1346"/>
      <c r="R1001" s="1238"/>
      <c r="S1001" s="1246"/>
      <c r="T1001" s="1250"/>
      <c r="U1001" s="1242"/>
      <c r="V1001" s="1291"/>
      <c r="W1001" s="1684" t="s">
        <v>4708</v>
      </c>
      <c r="X1001" s="1250" t="s">
        <v>30</v>
      </c>
      <c r="Y1001" s="1291">
        <f>$Y$659</f>
        <v>0.85</v>
      </c>
      <c r="Z1001" s="1359"/>
      <c r="AA1001" s="1220"/>
      <c r="AB1001" s="1306"/>
      <c r="AC1001" s="1834"/>
      <c r="AD1001" s="1242"/>
      <c r="AE1001" s="1291"/>
      <c r="AF1001" s="391">
        <f>ROUND(ROUND(ROUND(ROUND(ROUND(G872+K980,0)*Q944,0)*U992,0)*Y1001,0)-AD997,0)</f>
        <v>119</v>
      </c>
      <c r="AG1001" s="268"/>
    </row>
    <row r="1002" spans="1:33" ht="16.7" customHeight="1">
      <c r="A1002" s="243">
        <v>63</v>
      </c>
      <c r="B1002" s="351" t="s">
        <v>17677</v>
      </c>
      <c r="C1002" s="870" t="s">
        <v>17678</v>
      </c>
      <c r="D1002" s="604"/>
      <c r="E1002" s="604"/>
      <c r="F1002" s="1131"/>
      <c r="G1002" s="605"/>
      <c r="H1002" s="605"/>
      <c r="I1002" s="607"/>
      <c r="J1002" s="646"/>
      <c r="K1002" s="748"/>
      <c r="L1002" s="748"/>
      <c r="M1002" s="1250"/>
      <c r="N1002" s="1344"/>
      <c r="O1002" s="1345"/>
      <c r="P1002" s="1250"/>
      <c r="Q1002" s="1346"/>
      <c r="R1002" s="1238"/>
      <c r="S1002" s="1246"/>
      <c r="T1002" s="1250"/>
      <c r="U1002" s="1242"/>
      <c r="V1002" s="1291"/>
      <c r="W1002" s="1836"/>
      <c r="X1002" s="1225"/>
      <c r="Y1002" s="1306"/>
      <c r="Z1002" s="1302" t="s">
        <v>11869</v>
      </c>
      <c r="AA1002" s="1303" t="s">
        <v>30</v>
      </c>
      <c r="AB1002" s="1311">
        <v>0.85</v>
      </c>
      <c r="AC1002" s="1835"/>
      <c r="AD1002" s="1220"/>
      <c r="AE1002" s="1306"/>
      <c r="AF1002" s="391">
        <f>ROUND(ROUND(ROUND(ROUND(ROUND(ROUND(G872+K980,0)*Q944,0)*U992,0)*Y1001,0)*AB1002,0)-AD997,0)</f>
        <v>100</v>
      </c>
      <c r="AG1002" s="268"/>
    </row>
    <row r="1003" spans="1:33" ht="17.100000000000001" customHeight="1">
      <c r="A1003" s="243">
        <v>63</v>
      </c>
      <c r="B1003" s="351" t="s">
        <v>17679</v>
      </c>
      <c r="C1003" s="870" t="s">
        <v>17680</v>
      </c>
      <c r="D1003" s="604"/>
      <c r="E1003" s="604"/>
      <c r="F1003" s="1131"/>
      <c r="G1003" s="605"/>
      <c r="H1003" s="605"/>
      <c r="I1003" s="607"/>
      <c r="J1003" s="646"/>
      <c r="K1003" s="748"/>
      <c r="L1003" s="748"/>
      <c r="M1003" s="1250"/>
      <c r="N1003" s="1344"/>
      <c r="O1003" s="1345"/>
      <c r="P1003" s="1250"/>
      <c r="Q1003" s="1346"/>
      <c r="R1003" s="1238"/>
      <c r="S1003" s="1622" t="s">
        <v>237</v>
      </c>
      <c r="T1003" s="670"/>
      <c r="U1003" s="1348"/>
      <c r="V1003" s="1305"/>
      <c r="W1003" s="1233"/>
      <c r="X1003" s="670"/>
      <c r="Y1003" s="1320"/>
      <c r="Z1003" s="1358"/>
      <c r="AA1003" s="1215"/>
      <c r="AB1003" s="1215"/>
      <c r="AC1003" s="1215"/>
      <c r="AD1003" s="1215"/>
      <c r="AE1003" s="1294"/>
      <c r="AF1003" s="391">
        <f>ROUND(ROUND(ROUND(G872+K980,0)*Q944,0)*U1004,0)</f>
        <v>104</v>
      </c>
      <c r="AG1003" s="268"/>
    </row>
    <row r="1004" spans="1:33" ht="17.100000000000001" customHeight="1">
      <c r="A1004" s="243">
        <v>63</v>
      </c>
      <c r="B1004" s="351" t="s">
        <v>17681</v>
      </c>
      <c r="C1004" s="870" t="s">
        <v>17682</v>
      </c>
      <c r="D1004" s="604"/>
      <c r="E1004" s="604"/>
      <c r="F1004" s="1131"/>
      <c r="G1004" s="605"/>
      <c r="H1004" s="605"/>
      <c r="I1004" s="607"/>
      <c r="J1004" s="646"/>
      <c r="K1004" s="748"/>
      <c r="L1004" s="748"/>
      <c r="M1004" s="1250"/>
      <c r="N1004" s="1344"/>
      <c r="O1004" s="1345"/>
      <c r="P1004" s="1250"/>
      <c r="Q1004" s="1346"/>
      <c r="R1004" s="1238"/>
      <c r="S1004" s="1834"/>
      <c r="T1004" s="1250" t="s">
        <v>30</v>
      </c>
      <c r="U1004" s="1242">
        <v>0.5</v>
      </c>
      <c r="V1004" s="1291"/>
      <c r="W1004" s="1234"/>
      <c r="X1004" s="1225"/>
      <c r="Y1004" s="1322"/>
      <c r="Z1004" s="1233" t="s">
        <v>11869</v>
      </c>
      <c r="AA1004" s="670" t="s">
        <v>30</v>
      </c>
      <c r="AB1004" s="1293">
        <v>0.85</v>
      </c>
      <c r="AC1004" s="1215"/>
      <c r="AD1004" s="1215"/>
      <c r="AE1004" s="1294"/>
      <c r="AF1004" s="391">
        <f>ROUND(ROUND(ROUND(ROUND(G872+K980,0)*Q944,0)*U1004,0)*AB1004,0)</f>
        <v>88</v>
      </c>
      <c r="AG1004" s="268"/>
    </row>
    <row r="1005" spans="1:33" ht="17.100000000000001" customHeight="1">
      <c r="A1005" s="243">
        <v>63</v>
      </c>
      <c r="B1005" s="351" t="s">
        <v>17683</v>
      </c>
      <c r="C1005" s="870" t="s">
        <v>17684</v>
      </c>
      <c r="D1005" s="604"/>
      <c r="E1005" s="604"/>
      <c r="F1005" s="1131"/>
      <c r="G1005" s="605"/>
      <c r="H1005" s="605"/>
      <c r="I1005" s="607"/>
      <c r="J1005" s="646"/>
      <c r="K1005" s="748"/>
      <c r="L1005" s="748"/>
      <c r="M1005" s="1250"/>
      <c r="N1005" s="1344"/>
      <c r="O1005" s="1345"/>
      <c r="P1005" s="1250"/>
      <c r="Q1005" s="1346"/>
      <c r="R1005" s="1238"/>
      <c r="S1005" s="1834"/>
      <c r="T1005" s="1250"/>
      <c r="U1005" s="1242"/>
      <c r="V1005" s="1291"/>
      <c r="W1005" s="1684" t="s">
        <v>4703</v>
      </c>
      <c r="X1005" s="670" t="s">
        <v>30</v>
      </c>
      <c r="Y1005" s="1305">
        <f>$Y$657</f>
        <v>0.7</v>
      </c>
      <c r="Z1005" s="1360"/>
      <c r="AA1005" s="1226"/>
      <c r="AB1005" s="1226"/>
      <c r="AC1005" s="1226"/>
      <c r="AD1005" s="1226"/>
      <c r="AE1005" s="1310"/>
      <c r="AF1005" s="391">
        <f>ROUND(ROUND(ROUND(ROUND(G872+K980,0)*Q944,0)*U1004,0)*Y1005,0)</f>
        <v>73</v>
      </c>
      <c r="AG1005" s="268"/>
    </row>
    <row r="1006" spans="1:33" ht="17.100000000000001" customHeight="1">
      <c r="A1006" s="243">
        <v>63</v>
      </c>
      <c r="B1006" s="351" t="s">
        <v>17685</v>
      </c>
      <c r="C1006" s="870" t="s">
        <v>17686</v>
      </c>
      <c r="D1006" s="604"/>
      <c r="E1006" s="604"/>
      <c r="F1006" s="1131"/>
      <c r="G1006" s="605"/>
      <c r="H1006" s="605"/>
      <c r="I1006" s="607"/>
      <c r="J1006" s="646"/>
      <c r="K1006" s="748"/>
      <c r="L1006" s="748"/>
      <c r="M1006" s="1250"/>
      <c r="N1006" s="1344"/>
      <c r="O1006" s="1345"/>
      <c r="P1006" s="1250"/>
      <c r="Q1006" s="1346"/>
      <c r="R1006" s="1238"/>
      <c r="S1006" s="1834"/>
      <c r="T1006" s="1250"/>
      <c r="U1006" s="1242"/>
      <c r="V1006" s="1291"/>
      <c r="W1006" s="1836"/>
      <c r="X1006" s="1225"/>
      <c r="Y1006" s="1306"/>
      <c r="Z1006" s="1302" t="s">
        <v>11869</v>
      </c>
      <c r="AA1006" s="1303" t="s">
        <v>30</v>
      </c>
      <c r="AB1006" s="1304">
        <v>0.85</v>
      </c>
      <c r="AC1006" s="1215"/>
      <c r="AD1006" s="1215"/>
      <c r="AE1006" s="1294"/>
      <c r="AF1006" s="391">
        <f>ROUND(ROUND(ROUND(ROUND(ROUND(G872+K980,0)*Q944,0)*U1004,0)*Y1005,0)*AB1006,0)</f>
        <v>62</v>
      </c>
      <c r="AG1006" s="268"/>
    </row>
    <row r="1007" spans="1:33" ht="17.100000000000001" customHeight="1">
      <c r="A1007" s="243">
        <v>63</v>
      </c>
      <c r="B1007" s="351" t="s">
        <v>17687</v>
      </c>
      <c r="C1007" s="870" t="s">
        <v>17688</v>
      </c>
      <c r="D1007" s="604"/>
      <c r="E1007" s="604"/>
      <c r="F1007" s="1131"/>
      <c r="G1007" s="605"/>
      <c r="H1007" s="605"/>
      <c r="I1007" s="607"/>
      <c r="J1007" s="646"/>
      <c r="K1007" s="748"/>
      <c r="L1007" s="748"/>
      <c r="M1007" s="1250"/>
      <c r="N1007" s="1344"/>
      <c r="O1007" s="1345"/>
      <c r="P1007" s="1250"/>
      <c r="Q1007" s="1346"/>
      <c r="R1007" s="1238"/>
      <c r="S1007" s="1834"/>
      <c r="T1007" s="1250"/>
      <c r="U1007" s="1242"/>
      <c r="V1007" s="1291"/>
      <c r="W1007" s="1684" t="s">
        <v>4708</v>
      </c>
      <c r="X1007" s="670" t="s">
        <v>30</v>
      </c>
      <c r="Y1007" s="1305">
        <f>$Y$659</f>
        <v>0.85</v>
      </c>
      <c r="Z1007" s="1359"/>
      <c r="AA1007" s="1220"/>
      <c r="AB1007" s="1220"/>
      <c r="AC1007" s="1220"/>
      <c r="AD1007" s="1220"/>
      <c r="AE1007" s="1306"/>
      <c r="AF1007" s="391">
        <f>ROUND(ROUND(ROUND(ROUND(G872+K980,0)*Q944,0)*U1004,0)*Y1007,0)</f>
        <v>88</v>
      </c>
      <c r="AG1007" s="268"/>
    </row>
    <row r="1008" spans="1:33" ht="17.100000000000001" customHeight="1">
      <c r="A1008" s="243">
        <v>63</v>
      </c>
      <c r="B1008" s="351" t="s">
        <v>17689</v>
      </c>
      <c r="C1008" s="870" t="s">
        <v>17690</v>
      </c>
      <c r="D1008" s="604"/>
      <c r="E1008" s="604"/>
      <c r="F1008" s="1131"/>
      <c r="G1008" s="605"/>
      <c r="H1008" s="605"/>
      <c r="I1008" s="607"/>
      <c r="J1008" s="646"/>
      <c r="K1008" s="748"/>
      <c r="L1008" s="748"/>
      <c r="M1008" s="1250"/>
      <c r="N1008" s="1344"/>
      <c r="O1008" s="1345"/>
      <c r="P1008" s="1250"/>
      <c r="Q1008" s="1346"/>
      <c r="R1008" s="1238"/>
      <c r="S1008" s="1834"/>
      <c r="T1008" s="1250"/>
      <c r="U1008" s="1242"/>
      <c r="V1008" s="1291"/>
      <c r="W1008" s="1836"/>
      <c r="X1008" s="1225"/>
      <c r="Y1008" s="1306"/>
      <c r="Z1008" s="1302" t="s">
        <v>11869</v>
      </c>
      <c r="AA1008" s="1303" t="s">
        <v>30</v>
      </c>
      <c r="AB1008" s="1304">
        <v>0.85</v>
      </c>
      <c r="AC1008" s="1215"/>
      <c r="AD1008" s="1215"/>
      <c r="AE1008" s="1294"/>
      <c r="AF1008" s="391">
        <f>ROUND(ROUND(ROUND(ROUND(ROUND(G872+K980,0)*Q944,0)*U1004,0)*Y1007,0)*AB1008,0)</f>
        <v>75</v>
      </c>
      <c r="AG1008" s="268"/>
    </row>
    <row r="1009" spans="1:33" ht="17.100000000000001" customHeight="1">
      <c r="A1009" s="243">
        <v>63</v>
      </c>
      <c r="B1009" s="351" t="s">
        <v>17691</v>
      </c>
      <c r="C1009" s="870" t="s">
        <v>17692</v>
      </c>
      <c r="D1009" s="604"/>
      <c r="E1009" s="604"/>
      <c r="F1009" s="1131"/>
      <c r="G1009" s="605"/>
      <c r="H1009" s="605"/>
      <c r="I1009" s="607"/>
      <c r="J1009" s="646"/>
      <c r="K1009" s="748"/>
      <c r="L1009" s="748"/>
      <c r="M1009" s="1250"/>
      <c r="N1009" s="1344"/>
      <c r="O1009" s="1345"/>
      <c r="P1009" s="1250"/>
      <c r="Q1009" s="1346"/>
      <c r="R1009" s="1238"/>
      <c r="S1009" s="1834"/>
      <c r="T1009" s="1250"/>
      <c r="U1009" s="1242"/>
      <c r="V1009" s="1291"/>
      <c r="W1009" s="1233"/>
      <c r="X1009" s="670"/>
      <c r="Y1009" s="1320"/>
      <c r="Z1009" s="1358"/>
      <c r="AA1009" s="1215"/>
      <c r="AB1009" s="1294"/>
      <c r="AC1009" s="1533" t="s">
        <v>167</v>
      </c>
      <c r="AD1009" s="1250">
        <v>5</v>
      </c>
      <c r="AE1009" s="1308" t="s">
        <v>168</v>
      </c>
      <c r="AF1009" s="391">
        <f>ROUND(ROUND(ROUND(ROUND(G872+K980,0)*Q944,0)*U1004,0)-AD1009,0)</f>
        <v>99</v>
      </c>
      <c r="AG1009" s="268"/>
    </row>
    <row r="1010" spans="1:33" ht="17.100000000000001" customHeight="1">
      <c r="A1010" s="243">
        <v>63</v>
      </c>
      <c r="B1010" s="351" t="s">
        <v>17693</v>
      </c>
      <c r="C1010" s="870" t="s">
        <v>17694</v>
      </c>
      <c r="D1010" s="604"/>
      <c r="E1010" s="604"/>
      <c r="F1010" s="1131"/>
      <c r="G1010" s="605"/>
      <c r="H1010" s="605"/>
      <c r="I1010" s="607"/>
      <c r="J1010" s="646"/>
      <c r="K1010" s="748"/>
      <c r="L1010" s="748"/>
      <c r="M1010" s="1250"/>
      <c r="N1010" s="1344"/>
      <c r="O1010" s="1345"/>
      <c r="P1010" s="1250"/>
      <c r="Q1010" s="1346"/>
      <c r="R1010" s="1238"/>
      <c r="S1010" s="1834"/>
      <c r="T1010" s="1250"/>
      <c r="U1010" s="1242"/>
      <c r="V1010" s="1242"/>
      <c r="W1010" s="1234"/>
      <c r="X1010" s="1225"/>
      <c r="Y1010" s="1322"/>
      <c r="Z1010" s="1233" t="s">
        <v>11869</v>
      </c>
      <c r="AA1010" s="670" t="s">
        <v>30</v>
      </c>
      <c r="AB1010" s="1309">
        <v>0.85</v>
      </c>
      <c r="AC1010" s="1834"/>
      <c r="AD1010" s="1250"/>
      <c r="AE1010" s="1308"/>
      <c r="AF1010" s="391">
        <f>ROUND(ROUND(ROUND(ROUND(ROUND(G872+K980,0)*Q944,0)*U1004,0)*AB1010,0)-AD1009,0)</f>
        <v>83</v>
      </c>
      <c r="AG1010" s="268"/>
    </row>
    <row r="1011" spans="1:33" ht="17.100000000000001" customHeight="1">
      <c r="A1011" s="243">
        <v>63</v>
      </c>
      <c r="B1011" s="351" t="s">
        <v>17695</v>
      </c>
      <c r="C1011" s="870" t="s">
        <v>17696</v>
      </c>
      <c r="D1011" s="604"/>
      <c r="E1011" s="604"/>
      <c r="F1011" s="1131"/>
      <c r="G1011" s="605"/>
      <c r="H1011" s="605"/>
      <c r="I1011" s="607"/>
      <c r="J1011" s="646"/>
      <c r="K1011" s="748"/>
      <c r="L1011" s="748"/>
      <c r="M1011" s="1250"/>
      <c r="N1011" s="1344"/>
      <c r="O1011" s="1345"/>
      <c r="P1011" s="1250"/>
      <c r="Q1011" s="1346"/>
      <c r="R1011" s="1238"/>
      <c r="S1011" s="1834"/>
      <c r="T1011" s="1250"/>
      <c r="U1011" s="1242"/>
      <c r="V1011" s="1242"/>
      <c r="W1011" s="1684" t="s">
        <v>4703</v>
      </c>
      <c r="X1011" s="1250" t="s">
        <v>30</v>
      </c>
      <c r="Y1011" s="1291">
        <f>$Y$657</f>
        <v>0.7</v>
      </c>
      <c r="Z1011" s="1360"/>
      <c r="AA1011" s="1226"/>
      <c r="AB1011" s="1310"/>
      <c r="AC1011" s="1834"/>
      <c r="AD1011" s="1242"/>
      <c r="AE1011" s="1291"/>
      <c r="AF1011" s="391">
        <f>ROUND(ROUND(ROUND(ROUND(ROUND(G872+K980,0)*Q944,0)*U1004,0)*Y1011,0)-AD1009,0)</f>
        <v>68</v>
      </c>
      <c r="AG1011" s="268"/>
    </row>
    <row r="1012" spans="1:33" ht="17.100000000000001" customHeight="1">
      <c r="A1012" s="243">
        <v>63</v>
      </c>
      <c r="B1012" s="351" t="s">
        <v>17697</v>
      </c>
      <c r="C1012" s="870" t="s">
        <v>17698</v>
      </c>
      <c r="D1012" s="604"/>
      <c r="E1012" s="604"/>
      <c r="F1012" s="1131"/>
      <c r="G1012" s="605"/>
      <c r="H1012" s="605"/>
      <c r="I1012" s="607"/>
      <c r="J1012" s="646"/>
      <c r="K1012" s="748"/>
      <c r="L1012" s="748"/>
      <c r="M1012" s="1250"/>
      <c r="N1012" s="1344"/>
      <c r="O1012" s="1345"/>
      <c r="P1012" s="1250"/>
      <c r="Q1012" s="1346"/>
      <c r="R1012" s="1238"/>
      <c r="S1012" s="1834"/>
      <c r="T1012" s="1250"/>
      <c r="U1012" s="1242"/>
      <c r="V1012" s="1242"/>
      <c r="W1012" s="1836"/>
      <c r="X1012" s="1225"/>
      <c r="Y1012" s="1306"/>
      <c r="Z1012" s="1302" t="s">
        <v>11869</v>
      </c>
      <c r="AA1012" s="1303" t="s">
        <v>30</v>
      </c>
      <c r="AB1012" s="1311">
        <v>0.85</v>
      </c>
      <c r="AC1012" s="1834"/>
      <c r="AD1012" s="1242"/>
      <c r="AE1012" s="1291"/>
      <c r="AF1012" s="391">
        <f>ROUND(ROUND(ROUND(ROUND(ROUND(ROUND(G872+K980,0)*Q944,0)*U1004,0)*Y1011,0)*AB1012,0)-AD1009,0)</f>
        <v>57</v>
      </c>
      <c r="AG1012" s="268"/>
    </row>
    <row r="1013" spans="1:33" ht="17.100000000000001" customHeight="1">
      <c r="A1013" s="243">
        <v>63</v>
      </c>
      <c r="B1013" s="351" t="s">
        <v>17699</v>
      </c>
      <c r="C1013" s="870" t="s">
        <v>17700</v>
      </c>
      <c r="D1013" s="1102"/>
      <c r="E1013" s="604"/>
      <c r="F1013" s="1131"/>
      <c r="G1013" s="605"/>
      <c r="H1013" s="605"/>
      <c r="I1013" s="607"/>
      <c r="J1013" s="646"/>
      <c r="K1013" s="748"/>
      <c r="L1013" s="748"/>
      <c r="M1013" s="1250"/>
      <c r="N1013" s="1344"/>
      <c r="O1013" s="1345"/>
      <c r="P1013" s="1250"/>
      <c r="Q1013" s="1346"/>
      <c r="R1013" s="1238"/>
      <c r="S1013" s="1834"/>
      <c r="T1013" s="1250"/>
      <c r="U1013" s="1242"/>
      <c r="V1013" s="1291"/>
      <c r="W1013" s="1684" t="s">
        <v>4708</v>
      </c>
      <c r="X1013" s="1250" t="s">
        <v>30</v>
      </c>
      <c r="Y1013" s="1291">
        <f>$Y$659</f>
        <v>0.85</v>
      </c>
      <c r="Z1013" s="1359"/>
      <c r="AA1013" s="1220"/>
      <c r="AB1013" s="1306"/>
      <c r="AC1013" s="1834"/>
      <c r="AD1013" s="1242"/>
      <c r="AE1013" s="1291"/>
      <c r="AF1013" s="391">
        <f>ROUND(ROUND(ROUND(ROUND(ROUND(G872+K980,0)*Q944,0)*U1004,0)*Y1013,0)-AD1009,0)</f>
        <v>83</v>
      </c>
      <c r="AG1013" s="268"/>
    </row>
    <row r="1014" spans="1:33" ht="17.100000000000001" customHeight="1">
      <c r="A1014" s="243">
        <v>63</v>
      </c>
      <c r="B1014" s="351" t="s">
        <v>17701</v>
      </c>
      <c r="C1014" s="870" t="s">
        <v>17702</v>
      </c>
      <c r="D1014" s="1102"/>
      <c r="E1014" s="806"/>
      <c r="F1014" s="1159"/>
      <c r="G1014" s="807"/>
      <c r="H1014" s="807"/>
      <c r="I1014" s="1158"/>
      <c r="J1014" s="1104"/>
      <c r="K1014" s="1104"/>
      <c r="L1014" s="1104"/>
      <c r="M1014" s="1225"/>
      <c r="N1014" s="1353"/>
      <c r="O1014" s="1352"/>
      <c r="P1014" s="1225"/>
      <c r="Q1014" s="1351"/>
      <c r="R1014" s="1258"/>
      <c r="S1014" s="1835"/>
      <c r="T1014" s="1225"/>
      <c r="U1014" s="1220"/>
      <c r="V1014" s="1306"/>
      <c r="W1014" s="1836"/>
      <c r="X1014" s="1225"/>
      <c r="Y1014" s="1306"/>
      <c r="Z1014" s="1302" t="s">
        <v>11869</v>
      </c>
      <c r="AA1014" s="1303" t="s">
        <v>30</v>
      </c>
      <c r="AB1014" s="1311">
        <v>0.85</v>
      </c>
      <c r="AC1014" s="1835"/>
      <c r="AD1014" s="1220"/>
      <c r="AE1014" s="1306"/>
      <c r="AF1014" s="391">
        <f>ROUND(ROUND(ROUND(ROUND(ROUND(ROUND(G872+K980,0)*Q944,0)*U1004,0)*Y1013,0)*AB1014,0)-AD1009,0)</f>
        <v>70</v>
      </c>
      <c r="AG1014" s="268"/>
    </row>
    <row r="1015" spans="1:33" ht="17.100000000000001" customHeight="1">
      <c r="A1015" s="243">
        <v>63</v>
      </c>
      <c r="B1015" s="351" t="s">
        <v>17703</v>
      </c>
      <c r="C1015" s="870" t="s">
        <v>17704</v>
      </c>
      <c r="D1015" s="1094"/>
      <c r="E1015" s="1749" t="s">
        <v>12073</v>
      </c>
      <c r="F1015" s="1580" t="s">
        <v>11633</v>
      </c>
      <c r="G1015" s="633"/>
      <c r="H1015" s="633"/>
      <c r="I1015" s="1095"/>
      <c r="J1015" s="602"/>
      <c r="K1015" s="602"/>
      <c r="L1015" s="1319"/>
      <c r="M1015" s="602"/>
      <c r="N1015" s="1606" t="s">
        <v>15686</v>
      </c>
      <c r="O1015" s="1593" t="s">
        <v>15687</v>
      </c>
      <c r="P1015" s="602"/>
      <c r="Q1015" s="1286"/>
      <c r="R1015" s="670"/>
      <c r="S1015" s="670"/>
      <c r="T1015" s="602"/>
      <c r="U1015" s="602"/>
      <c r="V1015" s="1286"/>
      <c r="W1015" s="1233"/>
      <c r="X1015" s="670"/>
      <c r="Y1015" s="1320"/>
      <c r="Z1015" s="1358"/>
      <c r="AA1015" s="1215"/>
      <c r="AB1015" s="1215"/>
      <c r="AC1015" s="1215"/>
      <c r="AD1015" s="1215"/>
      <c r="AE1015" s="1294"/>
      <c r="AF1015" s="391">
        <f>ROUND(G1016*Q1016,0)</f>
        <v>508</v>
      </c>
      <c r="AG1015" s="268"/>
    </row>
    <row r="1016" spans="1:33" ht="17.100000000000001" customHeight="1">
      <c r="A1016" s="243">
        <v>63</v>
      </c>
      <c r="B1016" s="351" t="s">
        <v>17705</v>
      </c>
      <c r="C1016" s="870" t="s">
        <v>17706</v>
      </c>
      <c r="D1016" s="646"/>
      <c r="E1016" s="1843"/>
      <c r="F1016" s="1845"/>
      <c r="G1016" s="1328">
        <v>726</v>
      </c>
      <c r="H1016" s="605" t="s">
        <v>18</v>
      </c>
      <c r="I1016" s="744"/>
      <c r="J1016" s="605"/>
      <c r="K1016" s="605"/>
      <c r="L1016" s="1321"/>
      <c r="M1016" s="605"/>
      <c r="N1016" s="1837"/>
      <c r="O1016" s="1834"/>
      <c r="P1016" s="1250" t="s">
        <v>163</v>
      </c>
      <c r="Q1016" s="1291">
        <v>0.7</v>
      </c>
      <c r="R1016" s="1250"/>
      <c r="S1016" s="1250"/>
      <c r="T1016" s="605"/>
      <c r="U1016" s="605"/>
      <c r="V1016" s="607"/>
      <c r="W1016" s="1234"/>
      <c r="X1016" s="1225"/>
      <c r="Y1016" s="1322"/>
      <c r="Z1016" s="1233" t="s">
        <v>4700</v>
      </c>
      <c r="AA1016" s="670" t="s">
        <v>163</v>
      </c>
      <c r="AB1016" s="1293">
        <v>0.85</v>
      </c>
      <c r="AC1016" s="1215"/>
      <c r="AD1016" s="1215"/>
      <c r="AE1016" s="1294"/>
      <c r="AF1016" s="391">
        <f>ROUND(ROUND(G1016*Q1016,0)*AB1016,0)</f>
        <v>432</v>
      </c>
      <c r="AG1016" s="268"/>
    </row>
    <row r="1017" spans="1:33" ht="17.100000000000001" customHeight="1">
      <c r="A1017" s="243">
        <v>63</v>
      </c>
      <c r="B1017" s="351" t="s">
        <v>17707</v>
      </c>
      <c r="C1017" s="870" t="s">
        <v>17708</v>
      </c>
      <c r="D1017" s="646"/>
      <c r="E1017" s="1843"/>
      <c r="F1017" s="1845"/>
      <c r="G1017" s="638"/>
      <c r="H1017" s="638"/>
      <c r="I1017" s="744"/>
      <c r="J1017" s="604"/>
      <c r="K1017" s="605"/>
      <c r="L1017" s="1321"/>
      <c r="M1017" s="1251"/>
      <c r="N1017" s="1837"/>
      <c r="O1017" s="1834"/>
      <c r="P1017" s="1251"/>
      <c r="Q1017" s="1334"/>
      <c r="R1017" s="1251"/>
      <c r="S1017" s="1251"/>
      <c r="T1017" s="605"/>
      <c r="U1017" s="605"/>
      <c r="V1017" s="607"/>
      <c r="W1017" s="1684" t="s">
        <v>4703</v>
      </c>
      <c r="X1017" s="670" t="s">
        <v>163</v>
      </c>
      <c r="Y1017" s="1305">
        <v>0.7</v>
      </c>
      <c r="Z1017" s="1360"/>
      <c r="AA1017" s="1226"/>
      <c r="AB1017" s="1226"/>
      <c r="AC1017" s="1226"/>
      <c r="AD1017" s="1226"/>
      <c r="AE1017" s="1310"/>
      <c r="AF1017" s="391">
        <f>ROUND(ROUND(G1016*Q1016,0)*Y1017,0)</f>
        <v>356</v>
      </c>
      <c r="AG1017" s="268"/>
    </row>
    <row r="1018" spans="1:33" ht="17.100000000000001" customHeight="1">
      <c r="A1018" s="243">
        <v>63</v>
      </c>
      <c r="B1018" s="351" t="s">
        <v>17709</v>
      </c>
      <c r="C1018" s="870" t="s">
        <v>17710</v>
      </c>
      <c r="D1018" s="646"/>
      <c r="E1018" s="1843"/>
      <c r="F1018" s="1845"/>
      <c r="G1018" s="638"/>
      <c r="H1018" s="638"/>
      <c r="I1018" s="744"/>
      <c r="J1018" s="604"/>
      <c r="K1018" s="605"/>
      <c r="L1018" s="1321"/>
      <c r="M1018" s="1251"/>
      <c r="N1018" s="1837"/>
      <c r="O1018" s="1834"/>
      <c r="P1018" s="1251"/>
      <c r="Q1018" s="1334"/>
      <c r="R1018" s="1251"/>
      <c r="S1018" s="1251"/>
      <c r="T1018" s="605"/>
      <c r="U1018" s="605"/>
      <c r="V1018" s="607"/>
      <c r="W1018" s="1836"/>
      <c r="X1018" s="1225"/>
      <c r="Y1018" s="1306"/>
      <c r="Z1018" s="1302" t="s">
        <v>4700</v>
      </c>
      <c r="AA1018" s="1303" t="s">
        <v>163</v>
      </c>
      <c r="AB1018" s="1304">
        <v>0.85</v>
      </c>
      <c r="AC1018" s="1215"/>
      <c r="AD1018" s="1215"/>
      <c r="AE1018" s="1294"/>
      <c r="AF1018" s="391">
        <f>ROUND(ROUND(ROUND(G1016*Q1016,0)*Y1017,0)*AB1018,0)</f>
        <v>303</v>
      </c>
      <c r="AG1018" s="268"/>
    </row>
    <row r="1019" spans="1:33" ht="17.100000000000001" customHeight="1">
      <c r="A1019" s="243">
        <v>63</v>
      </c>
      <c r="B1019" s="351" t="s">
        <v>17711</v>
      </c>
      <c r="C1019" s="870" t="s">
        <v>17712</v>
      </c>
      <c r="D1019" s="646"/>
      <c r="E1019" s="1843"/>
      <c r="F1019" s="1845"/>
      <c r="G1019" s="638"/>
      <c r="H1019" s="638"/>
      <c r="I1019" s="744"/>
      <c r="J1019" s="604"/>
      <c r="K1019" s="605"/>
      <c r="L1019" s="1321"/>
      <c r="M1019" s="1251"/>
      <c r="N1019" s="1837"/>
      <c r="O1019" s="1834"/>
      <c r="P1019" s="1251"/>
      <c r="Q1019" s="1334"/>
      <c r="R1019" s="1251"/>
      <c r="S1019" s="1251"/>
      <c r="T1019" s="605"/>
      <c r="U1019" s="605"/>
      <c r="V1019" s="607"/>
      <c r="W1019" s="1684" t="s">
        <v>4708</v>
      </c>
      <c r="X1019" s="670" t="s">
        <v>163</v>
      </c>
      <c r="Y1019" s="1305">
        <v>0.85</v>
      </c>
      <c r="Z1019" s="1359"/>
      <c r="AA1019" s="1220"/>
      <c r="AB1019" s="1220"/>
      <c r="AC1019" s="1220"/>
      <c r="AD1019" s="1220"/>
      <c r="AE1019" s="1306"/>
      <c r="AF1019" s="391">
        <f>ROUND(ROUND(G1016*Q1016,0)*Y1019,0)</f>
        <v>432</v>
      </c>
      <c r="AG1019" s="268"/>
    </row>
    <row r="1020" spans="1:33" ht="17.100000000000001" customHeight="1">
      <c r="A1020" s="243">
        <v>63</v>
      </c>
      <c r="B1020" s="351" t="s">
        <v>17713</v>
      </c>
      <c r="C1020" s="870" t="s">
        <v>17714</v>
      </c>
      <c r="D1020" s="646"/>
      <c r="E1020" s="1843"/>
      <c r="F1020" s="637"/>
      <c r="G1020" s="638"/>
      <c r="H1020" s="638"/>
      <c r="I1020" s="744"/>
      <c r="J1020" s="604"/>
      <c r="K1020" s="605"/>
      <c r="L1020" s="1321"/>
      <c r="M1020" s="1251"/>
      <c r="N1020" s="1837"/>
      <c r="O1020" s="1834"/>
      <c r="P1020" s="1251"/>
      <c r="Q1020" s="1334"/>
      <c r="R1020" s="1251"/>
      <c r="S1020" s="1251"/>
      <c r="T1020" s="605"/>
      <c r="U1020" s="605"/>
      <c r="V1020" s="607"/>
      <c r="W1020" s="1836"/>
      <c r="X1020" s="1225"/>
      <c r="Y1020" s="1306"/>
      <c r="Z1020" s="1302" t="s">
        <v>4700</v>
      </c>
      <c r="AA1020" s="1303" t="s">
        <v>163</v>
      </c>
      <c r="AB1020" s="1304">
        <v>0.85</v>
      </c>
      <c r="AC1020" s="1215"/>
      <c r="AD1020" s="1215"/>
      <c r="AE1020" s="1294"/>
      <c r="AF1020" s="391">
        <f>ROUND(ROUND(ROUND(G1016*Q1016,0)*Y1019,0)*AB1020,0)</f>
        <v>367</v>
      </c>
      <c r="AG1020" s="268"/>
    </row>
    <row r="1021" spans="1:33" ht="17.100000000000001" customHeight="1">
      <c r="A1021" s="243">
        <v>63</v>
      </c>
      <c r="B1021" s="351" t="s">
        <v>17715</v>
      </c>
      <c r="C1021" s="870" t="s">
        <v>17716</v>
      </c>
      <c r="D1021" s="646"/>
      <c r="E1021" s="1843"/>
      <c r="F1021" s="637"/>
      <c r="G1021" s="638"/>
      <c r="H1021" s="638"/>
      <c r="I1021" s="744"/>
      <c r="J1021" s="604"/>
      <c r="K1021" s="605"/>
      <c r="L1021" s="1321"/>
      <c r="M1021" s="1251"/>
      <c r="N1021" s="1837"/>
      <c r="O1021" s="1834"/>
      <c r="P1021" s="1251"/>
      <c r="Q1021" s="1334"/>
      <c r="R1021" s="1251"/>
      <c r="S1021" s="1251"/>
      <c r="T1021" s="605"/>
      <c r="U1021" s="605"/>
      <c r="V1021" s="607"/>
      <c r="W1021" s="1233"/>
      <c r="X1021" s="670"/>
      <c r="Y1021" s="1320"/>
      <c r="Z1021" s="1358"/>
      <c r="AA1021" s="1215"/>
      <c r="AB1021" s="1294"/>
      <c r="AC1021" s="1533" t="s">
        <v>167</v>
      </c>
      <c r="AD1021" s="1250">
        <v>5</v>
      </c>
      <c r="AE1021" s="1308" t="s">
        <v>168</v>
      </c>
      <c r="AF1021" s="391">
        <f>ROUND(ROUND(G1016*Q1016,0)-AD1021,0)</f>
        <v>503</v>
      </c>
      <c r="AG1021" s="268"/>
    </row>
    <row r="1022" spans="1:33" ht="17.100000000000001" customHeight="1">
      <c r="A1022" s="243">
        <v>63</v>
      </c>
      <c r="B1022" s="351" t="s">
        <v>17717</v>
      </c>
      <c r="C1022" s="870" t="s">
        <v>17718</v>
      </c>
      <c r="D1022" s="646"/>
      <c r="E1022" s="646"/>
      <c r="F1022" s="637"/>
      <c r="G1022" s="638"/>
      <c r="H1022" s="638"/>
      <c r="I1022" s="744"/>
      <c r="J1022" s="604"/>
      <c r="K1022" s="605"/>
      <c r="L1022" s="1321"/>
      <c r="M1022" s="1251"/>
      <c r="N1022" s="1837"/>
      <c r="O1022" s="1834"/>
      <c r="P1022" s="1251"/>
      <c r="Q1022" s="1334"/>
      <c r="R1022" s="1251"/>
      <c r="S1022" s="1251"/>
      <c r="T1022" s="605"/>
      <c r="U1022" s="605"/>
      <c r="V1022" s="607"/>
      <c r="W1022" s="1234"/>
      <c r="X1022" s="1225"/>
      <c r="Y1022" s="1322"/>
      <c r="Z1022" s="1233" t="s">
        <v>4700</v>
      </c>
      <c r="AA1022" s="670" t="s">
        <v>163</v>
      </c>
      <c r="AB1022" s="1309">
        <v>0.85</v>
      </c>
      <c r="AC1022" s="1834"/>
      <c r="AD1022" s="1250"/>
      <c r="AE1022" s="1308"/>
      <c r="AF1022" s="391">
        <f>ROUND(ROUND(ROUND(G1016*Q1016,0)*AB1022,0)-AD1021,0)</f>
        <v>427</v>
      </c>
      <c r="AG1022" s="268"/>
    </row>
    <row r="1023" spans="1:33" ht="17.100000000000001" customHeight="1">
      <c r="A1023" s="243">
        <v>63</v>
      </c>
      <c r="B1023" s="351" t="s">
        <v>17719</v>
      </c>
      <c r="C1023" s="870" t="s">
        <v>17720</v>
      </c>
      <c r="D1023" s="646"/>
      <c r="E1023" s="646"/>
      <c r="F1023" s="637"/>
      <c r="G1023" s="638"/>
      <c r="H1023" s="638"/>
      <c r="I1023" s="744"/>
      <c r="J1023" s="604"/>
      <c r="K1023" s="605"/>
      <c r="L1023" s="1321"/>
      <c r="M1023" s="1251"/>
      <c r="N1023" s="1837"/>
      <c r="O1023" s="1834"/>
      <c r="P1023" s="1251"/>
      <c r="Q1023" s="1334"/>
      <c r="R1023" s="1251"/>
      <c r="S1023" s="1251"/>
      <c r="T1023" s="605"/>
      <c r="U1023" s="605"/>
      <c r="V1023" s="607"/>
      <c r="W1023" s="1684" t="s">
        <v>4703</v>
      </c>
      <c r="X1023" s="1250" t="s">
        <v>163</v>
      </c>
      <c r="Y1023" s="1291">
        <v>0.7</v>
      </c>
      <c r="Z1023" s="1360"/>
      <c r="AA1023" s="1226"/>
      <c r="AB1023" s="1310"/>
      <c r="AC1023" s="1834"/>
      <c r="AD1023" s="1242"/>
      <c r="AE1023" s="1291"/>
      <c r="AF1023" s="391">
        <f>ROUND(ROUND(ROUND(G1016*Q1016,0)*Y1023,0)-AD1021,0)</f>
        <v>351</v>
      </c>
      <c r="AG1023" s="268"/>
    </row>
    <row r="1024" spans="1:33" ht="17.100000000000001" customHeight="1">
      <c r="A1024" s="243">
        <v>63</v>
      </c>
      <c r="B1024" s="351" t="s">
        <v>17721</v>
      </c>
      <c r="C1024" s="870" t="s">
        <v>17722</v>
      </c>
      <c r="D1024" s="646"/>
      <c r="E1024" s="646"/>
      <c r="F1024" s="637"/>
      <c r="G1024" s="638"/>
      <c r="H1024" s="638"/>
      <c r="I1024" s="744"/>
      <c r="J1024" s="604"/>
      <c r="K1024" s="605"/>
      <c r="L1024" s="1321"/>
      <c r="M1024" s="1251"/>
      <c r="N1024" s="1339"/>
      <c r="O1024" s="1252"/>
      <c r="P1024" s="1251"/>
      <c r="Q1024" s="1334"/>
      <c r="R1024" s="1251"/>
      <c r="S1024" s="1251"/>
      <c r="T1024" s="605"/>
      <c r="U1024" s="605"/>
      <c r="V1024" s="607"/>
      <c r="W1024" s="1836"/>
      <c r="X1024" s="1225"/>
      <c r="Y1024" s="1306"/>
      <c r="Z1024" s="1302" t="s">
        <v>4700</v>
      </c>
      <c r="AA1024" s="1303" t="s">
        <v>163</v>
      </c>
      <c r="AB1024" s="1311">
        <v>0.85</v>
      </c>
      <c r="AC1024" s="1834"/>
      <c r="AD1024" s="1242"/>
      <c r="AE1024" s="1291"/>
      <c r="AF1024" s="391">
        <f>ROUND(ROUND(ROUND(ROUND(G1016*Q1016,0)*Y1023,0)*AB1024,0)-AD1021,0)</f>
        <v>298</v>
      </c>
      <c r="AG1024" s="268"/>
    </row>
    <row r="1025" spans="1:33" ht="17.100000000000001" customHeight="1">
      <c r="A1025" s="243">
        <v>63</v>
      </c>
      <c r="B1025" s="351" t="s">
        <v>17723</v>
      </c>
      <c r="C1025" s="870" t="s">
        <v>17724</v>
      </c>
      <c r="D1025" s="646"/>
      <c r="E1025" s="646"/>
      <c r="F1025" s="637"/>
      <c r="G1025" s="638"/>
      <c r="H1025" s="638"/>
      <c r="I1025" s="744"/>
      <c r="J1025" s="604"/>
      <c r="K1025" s="605"/>
      <c r="L1025" s="1321"/>
      <c r="M1025" s="1251"/>
      <c r="N1025" s="1339"/>
      <c r="O1025" s="1252"/>
      <c r="P1025" s="1251"/>
      <c r="Q1025" s="1334"/>
      <c r="R1025" s="1251"/>
      <c r="S1025" s="1251"/>
      <c r="T1025" s="605"/>
      <c r="U1025" s="605"/>
      <c r="V1025" s="607"/>
      <c r="W1025" s="1684" t="s">
        <v>4708</v>
      </c>
      <c r="X1025" s="1250" t="s">
        <v>163</v>
      </c>
      <c r="Y1025" s="1291">
        <v>0.85</v>
      </c>
      <c r="Z1025" s="1359"/>
      <c r="AA1025" s="1220"/>
      <c r="AB1025" s="1306"/>
      <c r="AC1025" s="1834"/>
      <c r="AD1025" s="1242"/>
      <c r="AE1025" s="1291"/>
      <c r="AF1025" s="391">
        <f>ROUND(ROUND(ROUND(G1016*Q1016,0)*Y1025,0)-AD1021,0)</f>
        <v>427</v>
      </c>
      <c r="AG1025" s="268"/>
    </row>
    <row r="1026" spans="1:33" ht="17.100000000000001" customHeight="1">
      <c r="A1026" s="243">
        <v>63</v>
      </c>
      <c r="B1026" s="351" t="s">
        <v>17725</v>
      </c>
      <c r="C1026" s="870" t="s">
        <v>17726</v>
      </c>
      <c r="D1026" s="646"/>
      <c r="E1026" s="646"/>
      <c r="F1026" s="637"/>
      <c r="G1026" s="638"/>
      <c r="H1026" s="638"/>
      <c r="I1026" s="744"/>
      <c r="J1026" s="604"/>
      <c r="K1026" s="605"/>
      <c r="L1026" s="1321"/>
      <c r="M1026" s="1251"/>
      <c r="N1026" s="1339"/>
      <c r="O1026" s="1252"/>
      <c r="P1026" s="1251"/>
      <c r="Q1026" s="1334"/>
      <c r="R1026" s="1251"/>
      <c r="S1026" s="1251"/>
      <c r="T1026" s="605"/>
      <c r="U1026" s="605"/>
      <c r="V1026" s="607"/>
      <c r="W1026" s="1836"/>
      <c r="X1026" s="1225"/>
      <c r="Y1026" s="1306"/>
      <c r="Z1026" s="1302" t="s">
        <v>4700</v>
      </c>
      <c r="AA1026" s="1303" t="s">
        <v>163</v>
      </c>
      <c r="AB1026" s="1311">
        <v>0.85</v>
      </c>
      <c r="AC1026" s="1835"/>
      <c r="AD1026" s="1220"/>
      <c r="AE1026" s="1306"/>
      <c r="AF1026" s="391">
        <f>ROUND(ROUND(ROUND(ROUND(G1016*Q1016,0)*Y1025,0)*AB1026,0)-AD1021,0)</f>
        <v>362</v>
      </c>
      <c r="AG1026" s="268"/>
    </row>
    <row r="1027" spans="1:33" ht="16.7" customHeight="1">
      <c r="A1027" s="243">
        <v>63</v>
      </c>
      <c r="B1027" s="351" t="s">
        <v>17727</v>
      </c>
      <c r="C1027" s="870" t="s">
        <v>17728</v>
      </c>
      <c r="D1027" s="646"/>
      <c r="E1027" s="646"/>
      <c r="F1027" s="1252"/>
      <c r="G1027" s="638"/>
      <c r="H1027" s="638"/>
      <c r="I1027" s="607"/>
      <c r="J1027" s="646"/>
      <c r="K1027" s="748"/>
      <c r="L1027" s="748"/>
      <c r="M1027" s="605"/>
      <c r="N1027" s="1102"/>
      <c r="O1027" s="604"/>
      <c r="P1027" s="605"/>
      <c r="Q1027" s="607"/>
      <c r="R1027" s="1749" t="s">
        <v>11301</v>
      </c>
      <c r="S1027" s="1622" t="s">
        <v>162</v>
      </c>
      <c r="T1027" s="602"/>
      <c r="U1027" s="602"/>
      <c r="V1027" s="1286"/>
      <c r="W1027" s="1233"/>
      <c r="X1027" s="670"/>
      <c r="Y1027" s="1320"/>
      <c r="Z1027" s="1358"/>
      <c r="AA1027" s="1215"/>
      <c r="AB1027" s="1215"/>
      <c r="AC1027" s="1215"/>
      <c r="AD1027" s="1215"/>
      <c r="AE1027" s="1294"/>
      <c r="AF1027" s="391">
        <f>ROUND(ROUND(G1016*Q1016,0)*U1028,0)</f>
        <v>356</v>
      </c>
      <c r="AG1027" s="268"/>
    </row>
    <row r="1028" spans="1:33" ht="16.7" customHeight="1">
      <c r="A1028" s="243">
        <v>63</v>
      </c>
      <c r="B1028" s="351" t="s">
        <v>17729</v>
      </c>
      <c r="C1028" s="870" t="s">
        <v>17730</v>
      </c>
      <c r="D1028" s="646"/>
      <c r="E1028" s="646"/>
      <c r="F1028" s="1252"/>
      <c r="G1028" s="1328"/>
      <c r="H1028" s="605"/>
      <c r="I1028" s="607"/>
      <c r="J1028" s="646"/>
      <c r="K1028" s="748"/>
      <c r="L1028" s="748"/>
      <c r="M1028" s="605"/>
      <c r="N1028" s="1102"/>
      <c r="O1028" s="604"/>
      <c r="P1028" s="605"/>
      <c r="Q1028" s="607"/>
      <c r="R1028" s="1782"/>
      <c r="S1028" s="1624"/>
      <c r="T1028" s="1250" t="s">
        <v>163</v>
      </c>
      <c r="U1028" s="1242">
        <v>0.7</v>
      </c>
      <c r="V1028" s="607"/>
      <c r="W1028" s="1234"/>
      <c r="X1028" s="1225"/>
      <c r="Y1028" s="1322"/>
      <c r="Z1028" s="1233" t="s">
        <v>4700</v>
      </c>
      <c r="AA1028" s="670" t="s">
        <v>163</v>
      </c>
      <c r="AB1028" s="1293">
        <v>0.85</v>
      </c>
      <c r="AC1028" s="1215"/>
      <c r="AD1028" s="1215"/>
      <c r="AE1028" s="1294"/>
      <c r="AF1028" s="391">
        <f>ROUND(ROUND(ROUND(G1016*Q1016,0)*U1028,0)*AB1028,0)</f>
        <v>303</v>
      </c>
      <c r="AG1028" s="268"/>
    </row>
    <row r="1029" spans="1:33" ht="17.100000000000001" customHeight="1">
      <c r="A1029" s="243">
        <v>63</v>
      </c>
      <c r="B1029" s="351" t="s">
        <v>17731</v>
      </c>
      <c r="C1029" s="870" t="s">
        <v>17732</v>
      </c>
      <c r="D1029" s="604"/>
      <c r="E1029" s="604"/>
      <c r="F1029" s="1131"/>
      <c r="G1029" s="605"/>
      <c r="H1029" s="605"/>
      <c r="I1029" s="607"/>
      <c r="J1029" s="646"/>
      <c r="K1029" s="748"/>
      <c r="L1029" s="748"/>
      <c r="M1029" s="1250"/>
      <c r="N1029" s="1344"/>
      <c r="O1029" s="1345"/>
      <c r="P1029" s="1250"/>
      <c r="Q1029" s="1346"/>
      <c r="R1029" s="1782"/>
      <c r="S1029" s="1624"/>
      <c r="T1029" s="1250"/>
      <c r="U1029" s="1242"/>
      <c r="V1029" s="1291"/>
      <c r="W1029" s="1684" t="s">
        <v>4703</v>
      </c>
      <c r="X1029" s="670" t="s">
        <v>163</v>
      </c>
      <c r="Y1029" s="1305">
        <f>$Y$657</f>
        <v>0.7</v>
      </c>
      <c r="Z1029" s="1360"/>
      <c r="AA1029" s="1226"/>
      <c r="AB1029" s="1226"/>
      <c r="AC1029" s="1226"/>
      <c r="AD1029" s="1226"/>
      <c r="AE1029" s="1310"/>
      <c r="AF1029" s="391">
        <f>ROUND(ROUND(ROUND(G1016*Q1016,0)*U1028,0)*Y1029,0)</f>
        <v>249</v>
      </c>
      <c r="AG1029" s="268"/>
    </row>
    <row r="1030" spans="1:33" ht="17.100000000000001" customHeight="1">
      <c r="A1030" s="243">
        <v>63</v>
      </c>
      <c r="B1030" s="351" t="s">
        <v>17733</v>
      </c>
      <c r="C1030" s="870" t="s">
        <v>17734</v>
      </c>
      <c r="D1030" s="604"/>
      <c r="E1030" s="604"/>
      <c r="F1030" s="1131"/>
      <c r="G1030" s="605"/>
      <c r="H1030" s="605"/>
      <c r="I1030" s="607"/>
      <c r="J1030" s="646"/>
      <c r="K1030" s="748"/>
      <c r="L1030" s="748"/>
      <c r="M1030" s="1250"/>
      <c r="N1030" s="1344"/>
      <c r="O1030" s="1345"/>
      <c r="P1030" s="1250"/>
      <c r="Q1030" s="1346"/>
      <c r="R1030" s="1782"/>
      <c r="S1030" s="1624"/>
      <c r="T1030" s="1250"/>
      <c r="U1030" s="1242"/>
      <c r="V1030" s="1291"/>
      <c r="W1030" s="1836"/>
      <c r="X1030" s="1225"/>
      <c r="Y1030" s="1306"/>
      <c r="Z1030" s="1302" t="s">
        <v>11869</v>
      </c>
      <c r="AA1030" s="1303" t="s">
        <v>30</v>
      </c>
      <c r="AB1030" s="1304">
        <v>0.85</v>
      </c>
      <c r="AC1030" s="1215"/>
      <c r="AD1030" s="1215"/>
      <c r="AE1030" s="1294"/>
      <c r="AF1030" s="391">
        <f>ROUND(ROUND(ROUND(ROUND(G1016*Q1016,0)*U1028,0)*Y1029,0)*AB1030,0)</f>
        <v>212</v>
      </c>
      <c r="AG1030" s="268"/>
    </row>
    <row r="1031" spans="1:33" ht="17.100000000000001" customHeight="1">
      <c r="A1031" s="243">
        <v>63</v>
      </c>
      <c r="B1031" s="351" t="s">
        <v>17735</v>
      </c>
      <c r="C1031" s="870" t="s">
        <v>17736</v>
      </c>
      <c r="D1031" s="604"/>
      <c r="E1031" s="604"/>
      <c r="F1031" s="1131"/>
      <c r="G1031" s="605"/>
      <c r="H1031" s="605"/>
      <c r="I1031" s="607"/>
      <c r="J1031" s="646"/>
      <c r="K1031" s="748"/>
      <c r="L1031" s="748"/>
      <c r="M1031" s="1250"/>
      <c r="N1031" s="1344"/>
      <c r="O1031" s="1345"/>
      <c r="P1031" s="1250"/>
      <c r="Q1031" s="1346"/>
      <c r="R1031" s="1782"/>
      <c r="S1031" s="1624"/>
      <c r="T1031" s="1250"/>
      <c r="U1031" s="1242"/>
      <c r="V1031" s="1291"/>
      <c r="W1031" s="1684" t="s">
        <v>4708</v>
      </c>
      <c r="X1031" s="670" t="s">
        <v>30</v>
      </c>
      <c r="Y1031" s="1305">
        <f>$Y$659</f>
        <v>0.85</v>
      </c>
      <c r="Z1031" s="1359"/>
      <c r="AA1031" s="1220"/>
      <c r="AB1031" s="1220"/>
      <c r="AC1031" s="1220"/>
      <c r="AD1031" s="1220"/>
      <c r="AE1031" s="1306"/>
      <c r="AF1031" s="391">
        <f>ROUND(ROUND(ROUND(G1016*Q1016,0)*U1028,0)*Y1031,0)</f>
        <v>303</v>
      </c>
      <c r="AG1031" s="268"/>
    </row>
    <row r="1032" spans="1:33" ht="17.100000000000001" customHeight="1">
      <c r="A1032" s="243">
        <v>63</v>
      </c>
      <c r="B1032" s="351" t="s">
        <v>17737</v>
      </c>
      <c r="C1032" s="870" t="s">
        <v>17738</v>
      </c>
      <c r="D1032" s="604"/>
      <c r="E1032" s="604"/>
      <c r="F1032" s="1131"/>
      <c r="G1032" s="605"/>
      <c r="H1032" s="605"/>
      <c r="I1032" s="607"/>
      <c r="J1032" s="646"/>
      <c r="K1032" s="748"/>
      <c r="L1032" s="748"/>
      <c r="M1032" s="1250"/>
      <c r="N1032" s="1344"/>
      <c r="O1032" s="1345"/>
      <c r="P1032" s="1250"/>
      <c r="Q1032" s="1346"/>
      <c r="R1032" s="1782"/>
      <c r="S1032" s="1624"/>
      <c r="T1032" s="1250"/>
      <c r="U1032" s="1242"/>
      <c r="V1032" s="1291"/>
      <c r="W1032" s="1836"/>
      <c r="X1032" s="1225"/>
      <c r="Y1032" s="1306"/>
      <c r="Z1032" s="1302" t="s">
        <v>11869</v>
      </c>
      <c r="AA1032" s="1303" t="s">
        <v>30</v>
      </c>
      <c r="AB1032" s="1304">
        <v>0.85</v>
      </c>
      <c r="AC1032" s="1215"/>
      <c r="AD1032" s="1215"/>
      <c r="AE1032" s="1294"/>
      <c r="AF1032" s="391">
        <f>ROUND(ROUND(ROUND(ROUND(G1016*Q1016,0)*U1028,0)*Y1031,0)*AB1032,0)</f>
        <v>258</v>
      </c>
      <c r="AG1032" s="268"/>
    </row>
    <row r="1033" spans="1:33" ht="17.100000000000001" customHeight="1">
      <c r="A1033" s="243">
        <v>63</v>
      </c>
      <c r="B1033" s="351" t="s">
        <v>17739</v>
      </c>
      <c r="C1033" s="870" t="s">
        <v>17740</v>
      </c>
      <c r="D1033" s="604"/>
      <c r="E1033" s="604"/>
      <c r="F1033" s="1131"/>
      <c r="G1033" s="605"/>
      <c r="H1033" s="605"/>
      <c r="I1033" s="607"/>
      <c r="J1033" s="646"/>
      <c r="K1033" s="748"/>
      <c r="L1033" s="748"/>
      <c r="M1033" s="1250"/>
      <c r="N1033" s="1344"/>
      <c r="O1033" s="1345"/>
      <c r="P1033" s="1250"/>
      <c r="Q1033" s="1346"/>
      <c r="R1033" s="1782"/>
      <c r="S1033" s="1624"/>
      <c r="T1033" s="1250"/>
      <c r="U1033" s="1242"/>
      <c r="V1033" s="1291"/>
      <c r="W1033" s="1233"/>
      <c r="X1033" s="670"/>
      <c r="Y1033" s="1320"/>
      <c r="Z1033" s="1358"/>
      <c r="AA1033" s="1215"/>
      <c r="AB1033" s="1294"/>
      <c r="AC1033" s="1533" t="s">
        <v>167</v>
      </c>
      <c r="AD1033" s="1250">
        <v>5</v>
      </c>
      <c r="AE1033" s="1308" t="s">
        <v>168</v>
      </c>
      <c r="AF1033" s="391">
        <f>ROUND(ROUND(ROUND(G1016*Q1016,0)*U1028,0)-AD1033,0)</f>
        <v>351</v>
      </c>
      <c r="AG1033" s="268"/>
    </row>
    <row r="1034" spans="1:33" ht="17.100000000000001" customHeight="1">
      <c r="A1034" s="243">
        <v>63</v>
      </c>
      <c r="B1034" s="351" t="s">
        <v>17741</v>
      </c>
      <c r="C1034" s="870" t="s">
        <v>17742</v>
      </c>
      <c r="D1034" s="604"/>
      <c r="E1034" s="604"/>
      <c r="F1034" s="1131"/>
      <c r="G1034" s="605"/>
      <c r="H1034" s="605"/>
      <c r="I1034" s="607"/>
      <c r="J1034" s="646"/>
      <c r="K1034" s="748"/>
      <c r="L1034" s="748"/>
      <c r="M1034" s="1250"/>
      <c r="N1034" s="1344"/>
      <c r="O1034" s="1345"/>
      <c r="P1034" s="1250"/>
      <c r="Q1034" s="1346"/>
      <c r="R1034" s="1782"/>
      <c r="S1034" s="1624"/>
      <c r="T1034" s="1250"/>
      <c r="U1034" s="1242"/>
      <c r="V1034" s="1291"/>
      <c r="W1034" s="1234"/>
      <c r="X1034" s="1225"/>
      <c r="Y1034" s="1322"/>
      <c r="Z1034" s="1233" t="s">
        <v>11869</v>
      </c>
      <c r="AA1034" s="670" t="s">
        <v>30</v>
      </c>
      <c r="AB1034" s="1309">
        <v>0.85</v>
      </c>
      <c r="AC1034" s="1834"/>
      <c r="AD1034" s="1250"/>
      <c r="AE1034" s="1308"/>
      <c r="AF1034" s="391">
        <f>ROUND(ROUND(ROUND(ROUND(G1016*Q1016,0)*U1028,0)*AB1034,0)-AD1033,0)</f>
        <v>298</v>
      </c>
      <c r="AG1034" s="268"/>
    </row>
    <row r="1035" spans="1:33" ht="17.100000000000001" customHeight="1">
      <c r="A1035" s="243">
        <v>63</v>
      </c>
      <c r="B1035" s="351" t="s">
        <v>17743</v>
      </c>
      <c r="C1035" s="870" t="s">
        <v>17744</v>
      </c>
      <c r="D1035" s="604"/>
      <c r="E1035" s="604"/>
      <c r="F1035" s="1131"/>
      <c r="G1035" s="605"/>
      <c r="H1035" s="605"/>
      <c r="I1035" s="607"/>
      <c r="J1035" s="646"/>
      <c r="K1035" s="748"/>
      <c r="L1035" s="748"/>
      <c r="M1035" s="1250"/>
      <c r="N1035" s="1344"/>
      <c r="O1035" s="1345"/>
      <c r="P1035" s="1250"/>
      <c r="Q1035" s="1346"/>
      <c r="R1035" s="1254"/>
      <c r="S1035" s="1624"/>
      <c r="T1035" s="1250"/>
      <c r="U1035" s="1242"/>
      <c r="V1035" s="1291"/>
      <c r="W1035" s="1684" t="s">
        <v>4703</v>
      </c>
      <c r="X1035" s="1250" t="s">
        <v>30</v>
      </c>
      <c r="Y1035" s="1291">
        <f>$Y$657</f>
        <v>0.7</v>
      </c>
      <c r="Z1035" s="1360"/>
      <c r="AA1035" s="1226"/>
      <c r="AB1035" s="1310"/>
      <c r="AC1035" s="1834"/>
      <c r="AD1035" s="1242"/>
      <c r="AE1035" s="1291"/>
      <c r="AF1035" s="391">
        <f>ROUND(ROUND(ROUND(ROUND(G1016*Q1016,0)*U1028,0)*Y1035,0)-AD1033,0)</f>
        <v>244</v>
      </c>
      <c r="AG1035" s="268"/>
    </row>
    <row r="1036" spans="1:33" ht="17.100000000000001" customHeight="1">
      <c r="A1036" s="243">
        <v>63</v>
      </c>
      <c r="B1036" s="351" t="s">
        <v>17745</v>
      </c>
      <c r="C1036" s="870" t="s">
        <v>17746</v>
      </c>
      <c r="D1036" s="604"/>
      <c r="E1036" s="604"/>
      <c r="F1036" s="1131"/>
      <c r="G1036" s="605"/>
      <c r="H1036" s="605"/>
      <c r="I1036" s="607"/>
      <c r="J1036" s="646"/>
      <c r="K1036" s="748"/>
      <c r="L1036" s="748"/>
      <c r="M1036" s="1250"/>
      <c r="N1036" s="1344"/>
      <c r="O1036" s="1345"/>
      <c r="P1036" s="1250"/>
      <c r="Q1036" s="1346"/>
      <c r="R1036" s="1254"/>
      <c r="S1036" s="1624"/>
      <c r="T1036" s="1250"/>
      <c r="U1036" s="1242"/>
      <c r="V1036" s="1291"/>
      <c r="W1036" s="1836"/>
      <c r="X1036" s="1225"/>
      <c r="Y1036" s="1306"/>
      <c r="Z1036" s="1302" t="s">
        <v>11869</v>
      </c>
      <c r="AA1036" s="1303" t="s">
        <v>30</v>
      </c>
      <c r="AB1036" s="1311">
        <v>0.85</v>
      </c>
      <c r="AC1036" s="1834"/>
      <c r="AD1036" s="1242"/>
      <c r="AE1036" s="1291"/>
      <c r="AF1036" s="391">
        <f>ROUND(ROUND(ROUND(ROUND(ROUND(G1016*Q1016,0)*U1028,0)*Y1035,0)*AB1036,0)-AD1033,0)</f>
        <v>207</v>
      </c>
      <c r="AG1036" s="268"/>
    </row>
    <row r="1037" spans="1:33" ht="16.7" customHeight="1">
      <c r="A1037" s="243">
        <v>63</v>
      </c>
      <c r="B1037" s="351" t="s">
        <v>17747</v>
      </c>
      <c r="C1037" s="870" t="s">
        <v>17748</v>
      </c>
      <c r="D1037" s="604"/>
      <c r="E1037" s="604"/>
      <c r="F1037" s="1131"/>
      <c r="G1037" s="605"/>
      <c r="H1037" s="605"/>
      <c r="I1037" s="607"/>
      <c r="J1037" s="646"/>
      <c r="K1037" s="748"/>
      <c r="L1037" s="748"/>
      <c r="M1037" s="1250"/>
      <c r="N1037" s="1344"/>
      <c r="O1037" s="1345"/>
      <c r="P1037" s="1250"/>
      <c r="Q1037" s="1346"/>
      <c r="R1037" s="1254"/>
      <c r="S1037" s="1624"/>
      <c r="T1037" s="1250"/>
      <c r="U1037" s="1242"/>
      <c r="V1037" s="1291"/>
      <c r="W1037" s="1684" t="s">
        <v>4708</v>
      </c>
      <c r="X1037" s="1250" t="s">
        <v>30</v>
      </c>
      <c r="Y1037" s="1291">
        <f>$Y$659</f>
        <v>0.85</v>
      </c>
      <c r="Z1037" s="1359"/>
      <c r="AA1037" s="1220"/>
      <c r="AB1037" s="1306"/>
      <c r="AC1037" s="1834"/>
      <c r="AD1037" s="1242"/>
      <c r="AE1037" s="1291"/>
      <c r="AF1037" s="391">
        <f>ROUND(ROUND(ROUND(ROUND(G1016*Q1016,0)*U1028,0)*Y1037,0)-AD1033,0)</f>
        <v>298</v>
      </c>
      <c r="AG1037" s="268"/>
    </row>
    <row r="1038" spans="1:33" ht="16.7" customHeight="1">
      <c r="A1038" s="243">
        <v>63</v>
      </c>
      <c r="B1038" s="351" t="s">
        <v>17749</v>
      </c>
      <c r="C1038" s="870" t="s">
        <v>17750</v>
      </c>
      <c r="D1038" s="604"/>
      <c r="E1038" s="604"/>
      <c r="F1038" s="1131"/>
      <c r="G1038" s="605"/>
      <c r="H1038" s="605"/>
      <c r="I1038" s="607"/>
      <c r="J1038" s="646"/>
      <c r="K1038" s="748"/>
      <c r="L1038" s="748"/>
      <c r="M1038" s="1250"/>
      <c r="N1038" s="1344"/>
      <c r="O1038" s="1345"/>
      <c r="P1038" s="1250"/>
      <c r="Q1038" s="1346"/>
      <c r="R1038" s="1254"/>
      <c r="S1038" s="1842"/>
      <c r="T1038" s="1225"/>
      <c r="U1038" s="1220"/>
      <c r="V1038" s="1306"/>
      <c r="W1038" s="1836"/>
      <c r="X1038" s="1225"/>
      <c r="Y1038" s="1306"/>
      <c r="Z1038" s="1302" t="s">
        <v>11869</v>
      </c>
      <c r="AA1038" s="1303" t="s">
        <v>30</v>
      </c>
      <c r="AB1038" s="1311">
        <v>0.85</v>
      </c>
      <c r="AC1038" s="1835"/>
      <c r="AD1038" s="1220"/>
      <c r="AE1038" s="1306"/>
      <c r="AF1038" s="391">
        <f>ROUND(ROUND(ROUND(ROUND(ROUND(G1016*Q1016,0)*U1028,0)*Y1037,0)*AB1038,0)-AD1033,0)</f>
        <v>253</v>
      </c>
      <c r="AG1038" s="268"/>
    </row>
    <row r="1039" spans="1:33" ht="17.100000000000001" customHeight="1">
      <c r="A1039" s="243">
        <v>63</v>
      </c>
      <c r="B1039" s="351" t="s">
        <v>17751</v>
      </c>
      <c r="C1039" s="870" t="s">
        <v>17752</v>
      </c>
      <c r="D1039" s="604"/>
      <c r="E1039" s="604"/>
      <c r="F1039" s="1131"/>
      <c r="G1039" s="605"/>
      <c r="H1039" s="605"/>
      <c r="I1039" s="607"/>
      <c r="J1039" s="646"/>
      <c r="K1039" s="748"/>
      <c r="L1039" s="748"/>
      <c r="M1039" s="1250"/>
      <c r="N1039" s="1344"/>
      <c r="O1039" s="1345"/>
      <c r="P1039" s="1250"/>
      <c r="Q1039" s="1346"/>
      <c r="R1039" s="1254"/>
      <c r="S1039" s="1622" t="s">
        <v>237</v>
      </c>
      <c r="T1039" s="670"/>
      <c r="U1039" s="1348"/>
      <c r="V1039" s="1305"/>
      <c r="W1039" s="1233"/>
      <c r="X1039" s="670"/>
      <c r="Y1039" s="1320"/>
      <c r="Z1039" s="1358"/>
      <c r="AA1039" s="1215"/>
      <c r="AB1039" s="1215"/>
      <c r="AC1039" s="1215"/>
      <c r="AD1039" s="1215"/>
      <c r="AE1039" s="1294"/>
      <c r="AF1039" s="391">
        <f>ROUND(ROUND(G1016*Q1016,0)*U1040,0)</f>
        <v>254</v>
      </c>
      <c r="AG1039" s="268"/>
    </row>
    <row r="1040" spans="1:33" ht="17.100000000000001" customHeight="1">
      <c r="A1040" s="243">
        <v>63</v>
      </c>
      <c r="B1040" s="351" t="s">
        <v>17753</v>
      </c>
      <c r="C1040" s="870" t="s">
        <v>17754</v>
      </c>
      <c r="D1040" s="604"/>
      <c r="E1040" s="604"/>
      <c r="F1040" s="1131"/>
      <c r="G1040" s="605"/>
      <c r="H1040" s="605"/>
      <c r="I1040" s="607"/>
      <c r="J1040" s="646"/>
      <c r="K1040" s="748"/>
      <c r="L1040" s="748"/>
      <c r="M1040" s="1250"/>
      <c r="N1040" s="1344"/>
      <c r="O1040" s="1345"/>
      <c r="P1040" s="1250"/>
      <c r="Q1040" s="1346"/>
      <c r="R1040" s="1254"/>
      <c r="S1040" s="1834"/>
      <c r="T1040" s="1250" t="s">
        <v>30</v>
      </c>
      <c r="U1040" s="1242">
        <v>0.5</v>
      </c>
      <c r="V1040" s="1291"/>
      <c r="W1040" s="1234"/>
      <c r="X1040" s="1225"/>
      <c r="Y1040" s="1322"/>
      <c r="Z1040" s="1233" t="s">
        <v>11869</v>
      </c>
      <c r="AA1040" s="670" t="s">
        <v>30</v>
      </c>
      <c r="AB1040" s="1293">
        <v>0.85</v>
      </c>
      <c r="AC1040" s="1215"/>
      <c r="AD1040" s="1215"/>
      <c r="AE1040" s="1294"/>
      <c r="AF1040" s="391">
        <f>ROUND(ROUND(ROUND(G1016*Q1016,0)*U1040,0)*AB1040,0)</f>
        <v>216</v>
      </c>
      <c r="AG1040" s="268"/>
    </row>
    <row r="1041" spans="1:33" ht="17.100000000000001" customHeight="1">
      <c r="A1041" s="243">
        <v>63</v>
      </c>
      <c r="B1041" s="351" t="s">
        <v>17755</v>
      </c>
      <c r="C1041" s="870" t="s">
        <v>17756</v>
      </c>
      <c r="D1041" s="604"/>
      <c r="E1041" s="604"/>
      <c r="F1041" s="1131"/>
      <c r="G1041" s="605"/>
      <c r="H1041" s="605"/>
      <c r="I1041" s="607"/>
      <c r="J1041" s="646"/>
      <c r="K1041" s="748"/>
      <c r="L1041" s="748"/>
      <c r="M1041" s="1250"/>
      <c r="N1041" s="1344"/>
      <c r="O1041" s="1345"/>
      <c r="P1041" s="1250"/>
      <c r="Q1041" s="1346"/>
      <c r="R1041" s="1254"/>
      <c r="S1041" s="1834"/>
      <c r="T1041" s="1250"/>
      <c r="U1041" s="1242"/>
      <c r="V1041" s="1291"/>
      <c r="W1041" s="1684" t="s">
        <v>4703</v>
      </c>
      <c r="X1041" s="670" t="s">
        <v>30</v>
      </c>
      <c r="Y1041" s="1305">
        <f>$Y$657</f>
        <v>0.7</v>
      </c>
      <c r="Z1041" s="1360"/>
      <c r="AA1041" s="1226"/>
      <c r="AB1041" s="1226"/>
      <c r="AC1041" s="1226"/>
      <c r="AD1041" s="1226"/>
      <c r="AE1041" s="1310"/>
      <c r="AF1041" s="391">
        <f>ROUND(ROUND(ROUND(G1016*Q1016,0)*U1040,0)*Y1041,0)</f>
        <v>178</v>
      </c>
      <c r="AG1041" s="268"/>
    </row>
    <row r="1042" spans="1:33" ht="17.100000000000001" customHeight="1">
      <c r="A1042" s="243">
        <v>63</v>
      </c>
      <c r="B1042" s="351" t="s">
        <v>17757</v>
      </c>
      <c r="C1042" s="870" t="s">
        <v>17758</v>
      </c>
      <c r="D1042" s="604"/>
      <c r="E1042" s="604"/>
      <c r="F1042" s="1131"/>
      <c r="G1042" s="605"/>
      <c r="H1042" s="605"/>
      <c r="I1042" s="607"/>
      <c r="J1042" s="646"/>
      <c r="K1042" s="748"/>
      <c r="L1042" s="748"/>
      <c r="M1042" s="1250"/>
      <c r="N1042" s="1344"/>
      <c r="O1042" s="1345"/>
      <c r="P1042" s="1250"/>
      <c r="Q1042" s="1346"/>
      <c r="R1042" s="1254"/>
      <c r="S1042" s="1834"/>
      <c r="T1042" s="1250"/>
      <c r="U1042" s="1242"/>
      <c r="V1042" s="1291"/>
      <c r="W1042" s="1836"/>
      <c r="X1042" s="1225"/>
      <c r="Y1042" s="1306"/>
      <c r="Z1042" s="1302" t="s">
        <v>11869</v>
      </c>
      <c r="AA1042" s="1303" t="s">
        <v>30</v>
      </c>
      <c r="AB1042" s="1304">
        <v>0.85</v>
      </c>
      <c r="AC1042" s="1215"/>
      <c r="AD1042" s="1215"/>
      <c r="AE1042" s="1294"/>
      <c r="AF1042" s="391">
        <f>ROUND(ROUND(ROUND(ROUND(G1016*Q1016,0)*U1040,0)*Y1041,0)*AB1042,0)</f>
        <v>151</v>
      </c>
      <c r="AG1042" s="268"/>
    </row>
    <row r="1043" spans="1:33" ht="17.100000000000001" customHeight="1">
      <c r="A1043" s="243">
        <v>63</v>
      </c>
      <c r="B1043" s="351" t="s">
        <v>17759</v>
      </c>
      <c r="C1043" s="870" t="s">
        <v>17760</v>
      </c>
      <c r="D1043" s="604"/>
      <c r="E1043" s="604"/>
      <c r="F1043" s="1131"/>
      <c r="G1043" s="605"/>
      <c r="H1043" s="605"/>
      <c r="I1043" s="607"/>
      <c r="J1043" s="646"/>
      <c r="K1043" s="748"/>
      <c r="L1043" s="748"/>
      <c r="M1043" s="1250"/>
      <c r="N1043" s="1344"/>
      <c r="O1043" s="1345"/>
      <c r="P1043" s="1250"/>
      <c r="Q1043" s="1346"/>
      <c r="R1043" s="1254"/>
      <c r="S1043" s="1834"/>
      <c r="T1043" s="1250"/>
      <c r="U1043" s="1242"/>
      <c r="V1043" s="1291"/>
      <c r="W1043" s="1684" t="s">
        <v>4708</v>
      </c>
      <c r="X1043" s="670" t="s">
        <v>30</v>
      </c>
      <c r="Y1043" s="1305">
        <f>$Y$659</f>
        <v>0.85</v>
      </c>
      <c r="Z1043" s="1359"/>
      <c r="AA1043" s="1220"/>
      <c r="AB1043" s="1220"/>
      <c r="AC1043" s="1220"/>
      <c r="AD1043" s="1220"/>
      <c r="AE1043" s="1306"/>
      <c r="AF1043" s="391">
        <f>ROUND(ROUND(ROUND(G1016*Q1016,0)*U1040,0)*Y1043,0)</f>
        <v>216</v>
      </c>
      <c r="AG1043" s="268"/>
    </row>
    <row r="1044" spans="1:33" ht="17.100000000000001" customHeight="1">
      <c r="A1044" s="243">
        <v>63</v>
      </c>
      <c r="B1044" s="351" t="s">
        <v>17761</v>
      </c>
      <c r="C1044" s="870" t="s">
        <v>17762</v>
      </c>
      <c r="D1044" s="604"/>
      <c r="E1044" s="604"/>
      <c r="F1044" s="1131"/>
      <c r="G1044" s="605"/>
      <c r="H1044" s="605"/>
      <c r="I1044" s="607"/>
      <c r="J1044" s="646"/>
      <c r="K1044" s="748"/>
      <c r="L1044" s="748"/>
      <c r="M1044" s="1250"/>
      <c r="N1044" s="1344"/>
      <c r="O1044" s="1345"/>
      <c r="P1044" s="1250"/>
      <c r="Q1044" s="1346"/>
      <c r="R1044" s="1254"/>
      <c r="S1044" s="1834"/>
      <c r="T1044" s="1250"/>
      <c r="U1044" s="1242"/>
      <c r="V1044" s="1291"/>
      <c r="W1044" s="1836"/>
      <c r="X1044" s="1225"/>
      <c r="Y1044" s="1306"/>
      <c r="Z1044" s="1302" t="s">
        <v>11869</v>
      </c>
      <c r="AA1044" s="1303" t="s">
        <v>30</v>
      </c>
      <c r="AB1044" s="1304">
        <v>0.85</v>
      </c>
      <c r="AC1044" s="1215"/>
      <c r="AD1044" s="1215"/>
      <c r="AE1044" s="1294"/>
      <c r="AF1044" s="391">
        <f>ROUND(ROUND(ROUND(ROUND(G1016*Q1016,0)*U1040,0)*Y1043,0)*AB1044,0)</f>
        <v>184</v>
      </c>
      <c r="AG1044" s="268"/>
    </row>
    <row r="1045" spans="1:33" ht="17.100000000000001" customHeight="1">
      <c r="A1045" s="243">
        <v>63</v>
      </c>
      <c r="B1045" s="351" t="s">
        <v>17763</v>
      </c>
      <c r="C1045" s="870" t="s">
        <v>17764</v>
      </c>
      <c r="D1045" s="604"/>
      <c r="E1045" s="604"/>
      <c r="F1045" s="1131"/>
      <c r="G1045" s="605"/>
      <c r="H1045" s="605"/>
      <c r="I1045" s="607"/>
      <c r="J1045" s="646"/>
      <c r="K1045" s="748"/>
      <c r="L1045" s="748"/>
      <c r="M1045" s="1250"/>
      <c r="N1045" s="1344"/>
      <c r="O1045" s="1345"/>
      <c r="P1045" s="1250"/>
      <c r="Q1045" s="1346"/>
      <c r="R1045" s="1254"/>
      <c r="S1045" s="1834"/>
      <c r="T1045" s="1250"/>
      <c r="U1045" s="1242"/>
      <c r="V1045" s="1291"/>
      <c r="W1045" s="1233"/>
      <c r="X1045" s="670"/>
      <c r="Y1045" s="1320"/>
      <c r="Z1045" s="1358"/>
      <c r="AA1045" s="1215"/>
      <c r="AB1045" s="1294"/>
      <c r="AC1045" s="1533" t="s">
        <v>167</v>
      </c>
      <c r="AD1045" s="1250">
        <v>5</v>
      </c>
      <c r="AE1045" s="1308" t="s">
        <v>168</v>
      </c>
      <c r="AF1045" s="391">
        <f>ROUND(ROUND(ROUND(G1016*Q1016,0)*U1040,0)-AD1045,0)</f>
        <v>249</v>
      </c>
      <c r="AG1045" s="268"/>
    </row>
    <row r="1046" spans="1:33" ht="17.100000000000001" customHeight="1">
      <c r="A1046" s="243">
        <v>63</v>
      </c>
      <c r="B1046" s="351" t="s">
        <v>17765</v>
      </c>
      <c r="C1046" s="870" t="s">
        <v>17766</v>
      </c>
      <c r="D1046" s="604"/>
      <c r="E1046" s="604"/>
      <c r="F1046" s="1131"/>
      <c r="G1046" s="605"/>
      <c r="H1046" s="605"/>
      <c r="I1046" s="607"/>
      <c r="J1046" s="646"/>
      <c r="K1046" s="748"/>
      <c r="L1046" s="748"/>
      <c r="M1046" s="1250"/>
      <c r="N1046" s="1344"/>
      <c r="O1046" s="1345"/>
      <c r="P1046" s="1250"/>
      <c r="Q1046" s="1346"/>
      <c r="R1046" s="1254"/>
      <c r="S1046" s="1834"/>
      <c r="T1046" s="1250"/>
      <c r="U1046" s="1242"/>
      <c r="V1046" s="1242"/>
      <c r="W1046" s="1234"/>
      <c r="X1046" s="1225"/>
      <c r="Y1046" s="1322"/>
      <c r="Z1046" s="1233" t="s">
        <v>11869</v>
      </c>
      <c r="AA1046" s="670" t="s">
        <v>30</v>
      </c>
      <c r="AB1046" s="1309">
        <v>0.85</v>
      </c>
      <c r="AC1046" s="1834"/>
      <c r="AD1046" s="1250"/>
      <c r="AE1046" s="1308"/>
      <c r="AF1046" s="391">
        <f>ROUND(ROUND(ROUND(ROUND(G1016*Q1016,0)*U1040,0)*AB1046,0)-AD1045,0)</f>
        <v>211</v>
      </c>
      <c r="AG1046" s="268"/>
    </row>
    <row r="1047" spans="1:33" ht="17.100000000000001" customHeight="1">
      <c r="A1047" s="243">
        <v>63</v>
      </c>
      <c r="B1047" s="351" t="s">
        <v>17767</v>
      </c>
      <c r="C1047" s="870" t="s">
        <v>17768</v>
      </c>
      <c r="D1047" s="604"/>
      <c r="E1047" s="604"/>
      <c r="F1047" s="1131"/>
      <c r="G1047" s="605"/>
      <c r="H1047" s="605"/>
      <c r="I1047" s="607"/>
      <c r="J1047" s="646"/>
      <c r="K1047" s="748"/>
      <c r="L1047" s="748"/>
      <c r="M1047" s="1250"/>
      <c r="N1047" s="1344"/>
      <c r="O1047" s="1345"/>
      <c r="P1047" s="1250"/>
      <c r="Q1047" s="1346"/>
      <c r="R1047" s="1254"/>
      <c r="S1047" s="1834"/>
      <c r="T1047" s="1250"/>
      <c r="U1047" s="1242"/>
      <c r="V1047" s="1242"/>
      <c r="W1047" s="1684" t="s">
        <v>4703</v>
      </c>
      <c r="X1047" s="1250" t="s">
        <v>30</v>
      </c>
      <c r="Y1047" s="1291">
        <f>$Y$657</f>
        <v>0.7</v>
      </c>
      <c r="Z1047" s="1360"/>
      <c r="AA1047" s="1226"/>
      <c r="AB1047" s="1310"/>
      <c r="AC1047" s="1834"/>
      <c r="AD1047" s="1242"/>
      <c r="AE1047" s="1291"/>
      <c r="AF1047" s="391">
        <f>ROUND(ROUND(ROUND(ROUND(G1016*Q1016,0)*U1040,0)*Y1047,0)-AD1045,0)</f>
        <v>173</v>
      </c>
      <c r="AG1047" s="268"/>
    </row>
    <row r="1048" spans="1:33" ht="17.100000000000001" customHeight="1">
      <c r="A1048" s="243">
        <v>63</v>
      </c>
      <c r="B1048" s="351" t="s">
        <v>17769</v>
      </c>
      <c r="C1048" s="870" t="s">
        <v>17770</v>
      </c>
      <c r="D1048" s="604"/>
      <c r="E1048" s="604"/>
      <c r="F1048" s="1131"/>
      <c r="G1048" s="605"/>
      <c r="H1048" s="605"/>
      <c r="I1048" s="607"/>
      <c r="J1048" s="646"/>
      <c r="K1048" s="748"/>
      <c r="L1048" s="748"/>
      <c r="M1048" s="1250"/>
      <c r="N1048" s="1344"/>
      <c r="O1048" s="1345"/>
      <c r="P1048" s="1250"/>
      <c r="Q1048" s="1346"/>
      <c r="R1048" s="1254"/>
      <c r="S1048" s="1834"/>
      <c r="T1048" s="1250"/>
      <c r="U1048" s="1242"/>
      <c r="V1048" s="1242"/>
      <c r="W1048" s="1836"/>
      <c r="X1048" s="1225"/>
      <c r="Y1048" s="1306"/>
      <c r="Z1048" s="1302" t="s">
        <v>11869</v>
      </c>
      <c r="AA1048" s="1303" t="s">
        <v>30</v>
      </c>
      <c r="AB1048" s="1311">
        <v>0.85</v>
      </c>
      <c r="AC1048" s="1834"/>
      <c r="AD1048" s="1242"/>
      <c r="AE1048" s="1291"/>
      <c r="AF1048" s="391">
        <f>ROUND(ROUND(ROUND(ROUND(ROUND(G1016*Q1016,0)*U1040,0)*Y1047,0)*AB1048,0)-AD1045,0)</f>
        <v>146</v>
      </c>
      <c r="AG1048" s="268"/>
    </row>
    <row r="1049" spans="1:33" ht="17.100000000000001" customHeight="1">
      <c r="A1049" s="243">
        <v>63</v>
      </c>
      <c r="B1049" s="351" t="s">
        <v>17771</v>
      </c>
      <c r="C1049" s="870" t="s">
        <v>17772</v>
      </c>
      <c r="D1049" s="604"/>
      <c r="E1049" s="604"/>
      <c r="F1049" s="1131"/>
      <c r="G1049" s="605"/>
      <c r="H1049" s="605"/>
      <c r="I1049" s="607"/>
      <c r="J1049" s="646"/>
      <c r="K1049" s="748"/>
      <c r="L1049" s="748"/>
      <c r="M1049" s="1250"/>
      <c r="N1049" s="1344"/>
      <c r="O1049" s="1345"/>
      <c r="P1049" s="1250"/>
      <c r="Q1049" s="1346"/>
      <c r="R1049" s="1254"/>
      <c r="S1049" s="1834"/>
      <c r="T1049" s="1250"/>
      <c r="U1049" s="1242"/>
      <c r="V1049" s="1242"/>
      <c r="W1049" s="1684" t="s">
        <v>4708</v>
      </c>
      <c r="X1049" s="1250" t="s">
        <v>30</v>
      </c>
      <c r="Y1049" s="1291">
        <f>$Y$659</f>
        <v>0.85</v>
      </c>
      <c r="Z1049" s="1359"/>
      <c r="AA1049" s="1220"/>
      <c r="AB1049" s="1306"/>
      <c r="AC1049" s="1834"/>
      <c r="AD1049" s="1242"/>
      <c r="AE1049" s="1291"/>
      <c r="AF1049" s="391">
        <f>ROUND(ROUND(ROUND(ROUND(G1016*Q1016,0)*U1040,0)*Y1049,0)-AD1045,0)</f>
        <v>211</v>
      </c>
      <c r="AG1049" s="268"/>
    </row>
    <row r="1050" spans="1:33" ht="17.100000000000001" customHeight="1">
      <c r="A1050" s="243">
        <v>63</v>
      </c>
      <c r="B1050" s="351" t="s">
        <v>17773</v>
      </c>
      <c r="C1050" s="870" t="s">
        <v>17774</v>
      </c>
      <c r="D1050" s="604"/>
      <c r="E1050" s="604"/>
      <c r="F1050" s="1131"/>
      <c r="G1050" s="605"/>
      <c r="H1050" s="605"/>
      <c r="I1050" s="607"/>
      <c r="J1050" s="646"/>
      <c r="K1050" s="748"/>
      <c r="L1050" s="748"/>
      <c r="M1050" s="1250"/>
      <c r="N1050" s="1344"/>
      <c r="O1050" s="1345"/>
      <c r="P1050" s="1250"/>
      <c r="Q1050" s="1346"/>
      <c r="R1050" s="1255"/>
      <c r="S1050" s="1835"/>
      <c r="T1050" s="1250"/>
      <c r="U1050" s="1242"/>
      <c r="V1050" s="1242"/>
      <c r="W1050" s="1836"/>
      <c r="X1050" s="1225"/>
      <c r="Y1050" s="1306"/>
      <c r="Z1050" s="1302" t="s">
        <v>11869</v>
      </c>
      <c r="AA1050" s="1303" t="s">
        <v>30</v>
      </c>
      <c r="AB1050" s="1311">
        <v>0.85</v>
      </c>
      <c r="AC1050" s="1835"/>
      <c r="AD1050" s="1220"/>
      <c r="AE1050" s="1306"/>
      <c r="AF1050" s="391">
        <f>ROUND(ROUND(ROUND(ROUND(ROUND(G1016*Q1016,0)*U1040,0)*Y1049,0)*AB1050,0)-AD1045,0)</f>
        <v>179</v>
      </c>
      <c r="AG1050" s="268"/>
    </row>
    <row r="1051" spans="1:33" ht="17.100000000000001" customHeight="1">
      <c r="A1051" s="243">
        <v>63</v>
      </c>
      <c r="B1051" s="351" t="s">
        <v>17775</v>
      </c>
      <c r="C1051" s="870" t="s">
        <v>17776</v>
      </c>
      <c r="D1051" s="1125"/>
      <c r="E1051" s="1125"/>
      <c r="F1051" s="604"/>
      <c r="G1051" s="605"/>
      <c r="H1051" s="605"/>
      <c r="I1051" s="607"/>
      <c r="J1051" s="1593" t="s">
        <v>11892</v>
      </c>
      <c r="K1051" s="641"/>
      <c r="L1051" s="641"/>
      <c r="M1051" s="602"/>
      <c r="N1051" s="1102"/>
      <c r="O1051" s="604"/>
      <c r="P1051" s="605"/>
      <c r="Q1051" s="607"/>
      <c r="R1051" s="670"/>
      <c r="S1051" s="670"/>
      <c r="T1051" s="602"/>
      <c r="U1051" s="602"/>
      <c r="V1051" s="602"/>
      <c r="W1051" s="1233"/>
      <c r="X1051" s="670"/>
      <c r="Y1051" s="1320"/>
      <c r="Z1051" s="1358"/>
      <c r="AA1051" s="1215"/>
      <c r="AB1051" s="1215"/>
      <c r="AC1051" s="1215"/>
      <c r="AD1051" s="1215"/>
      <c r="AE1051" s="1294"/>
      <c r="AF1051" s="391">
        <f>ROUND(ROUND(G1016+K1052,0)*Q1016,0)</f>
        <v>517</v>
      </c>
      <c r="AG1051" s="268"/>
    </row>
    <row r="1052" spans="1:33" ht="17.100000000000001" customHeight="1">
      <c r="A1052" s="243">
        <v>63</v>
      </c>
      <c r="B1052" s="351" t="s">
        <v>17777</v>
      </c>
      <c r="C1052" s="870" t="s">
        <v>17778</v>
      </c>
      <c r="D1052" s="1125"/>
      <c r="E1052" s="1125"/>
      <c r="F1052" s="604"/>
      <c r="G1052" s="605"/>
      <c r="H1052" s="605"/>
      <c r="I1052" s="607"/>
      <c r="J1052" s="1834"/>
      <c r="K1052" s="1250">
        <v>12</v>
      </c>
      <c r="L1052" s="638" t="s">
        <v>16</v>
      </c>
      <c r="M1052" s="605"/>
      <c r="N1052" s="1102"/>
      <c r="O1052" s="604"/>
      <c r="P1052" s="605"/>
      <c r="Q1052" s="607"/>
      <c r="R1052" s="1250"/>
      <c r="S1052" s="1250"/>
      <c r="T1052" s="605"/>
      <c r="U1052" s="605"/>
      <c r="V1052" s="605"/>
      <c r="W1052" s="1234"/>
      <c r="X1052" s="1225"/>
      <c r="Y1052" s="1322"/>
      <c r="Z1052" s="1233" t="s">
        <v>11869</v>
      </c>
      <c r="AA1052" s="670" t="s">
        <v>30</v>
      </c>
      <c r="AB1052" s="1293">
        <v>0.85</v>
      </c>
      <c r="AC1052" s="1215"/>
      <c r="AD1052" s="1215"/>
      <c r="AE1052" s="1294"/>
      <c r="AF1052" s="391">
        <f>ROUND(ROUND(ROUND(G1016+K1052,0)*Q1016,0)*AB1052,0)</f>
        <v>439</v>
      </c>
      <c r="AG1052" s="268"/>
    </row>
    <row r="1053" spans="1:33" ht="17.100000000000001" customHeight="1">
      <c r="A1053" s="243">
        <v>63</v>
      </c>
      <c r="B1053" s="351" t="s">
        <v>17779</v>
      </c>
      <c r="C1053" s="870" t="s">
        <v>17780</v>
      </c>
      <c r="D1053" s="1125"/>
      <c r="E1053" s="1125"/>
      <c r="F1053" s="604"/>
      <c r="G1053" s="605"/>
      <c r="H1053" s="605"/>
      <c r="I1053" s="607"/>
      <c r="J1053" s="1834"/>
      <c r="K1053" s="748"/>
      <c r="L1053" s="1250"/>
      <c r="M1053" s="1316"/>
      <c r="N1053" s="1314"/>
      <c r="O1053" s="1315"/>
      <c r="P1053" s="1316"/>
      <c r="Q1053" s="1317"/>
      <c r="R1053" s="1251"/>
      <c r="S1053" s="1251"/>
      <c r="T1053" s="605"/>
      <c r="U1053" s="605"/>
      <c r="V1053" s="605"/>
      <c r="W1053" s="1684" t="s">
        <v>4703</v>
      </c>
      <c r="X1053" s="670" t="s">
        <v>30</v>
      </c>
      <c r="Y1053" s="1305">
        <f>$Y$657</f>
        <v>0.7</v>
      </c>
      <c r="Z1053" s="1360"/>
      <c r="AA1053" s="1226"/>
      <c r="AB1053" s="1226"/>
      <c r="AC1053" s="1226"/>
      <c r="AD1053" s="1226"/>
      <c r="AE1053" s="1310"/>
      <c r="AF1053" s="391">
        <f>ROUND(ROUND(ROUND(G1016+K1052,0)*Q1016,0)*Y1053,0)</f>
        <v>362</v>
      </c>
      <c r="AG1053" s="268"/>
    </row>
    <row r="1054" spans="1:33" ht="17.100000000000001" customHeight="1">
      <c r="A1054" s="243">
        <v>63</v>
      </c>
      <c r="B1054" s="351" t="s">
        <v>17781</v>
      </c>
      <c r="C1054" s="870" t="s">
        <v>17782</v>
      </c>
      <c r="D1054" s="1125"/>
      <c r="E1054" s="1125"/>
      <c r="F1054" s="604"/>
      <c r="G1054" s="605"/>
      <c r="H1054" s="605"/>
      <c r="I1054" s="607"/>
      <c r="J1054" s="1834"/>
      <c r="K1054" s="748"/>
      <c r="L1054" s="1250"/>
      <c r="M1054" s="1316"/>
      <c r="N1054" s="1314"/>
      <c r="O1054" s="1315"/>
      <c r="P1054" s="1316"/>
      <c r="Q1054" s="1317"/>
      <c r="R1054" s="1251"/>
      <c r="S1054" s="1251"/>
      <c r="T1054" s="605"/>
      <c r="U1054" s="605"/>
      <c r="V1054" s="605"/>
      <c r="W1054" s="1836"/>
      <c r="X1054" s="1225"/>
      <c r="Y1054" s="1306"/>
      <c r="Z1054" s="1302" t="s">
        <v>11869</v>
      </c>
      <c r="AA1054" s="1303" t="s">
        <v>30</v>
      </c>
      <c r="AB1054" s="1304">
        <v>0.85</v>
      </c>
      <c r="AC1054" s="1215"/>
      <c r="AD1054" s="1215"/>
      <c r="AE1054" s="1294"/>
      <c r="AF1054" s="391">
        <f>ROUND(ROUND(ROUND(ROUND(G1016+K1052,0)*Q1016,0)*Y1053,0)*AB1054,0)</f>
        <v>308</v>
      </c>
      <c r="AG1054" s="268"/>
    </row>
    <row r="1055" spans="1:33" ht="17.100000000000001" customHeight="1">
      <c r="A1055" s="243">
        <v>63</v>
      </c>
      <c r="B1055" s="351" t="s">
        <v>17783</v>
      </c>
      <c r="C1055" s="870" t="s">
        <v>17784</v>
      </c>
      <c r="D1055" s="1125"/>
      <c r="E1055" s="1125"/>
      <c r="F1055" s="604"/>
      <c r="G1055" s="605"/>
      <c r="H1055" s="605"/>
      <c r="I1055" s="607"/>
      <c r="J1055" s="1834"/>
      <c r="K1055" s="748"/>
      <c r="L1055" s="1250"/>
      <c r="M1055" s="1316"/>
      <c r="N1055" s="1314"/>
      <c r="O1055" s="1315"/>
      <c r="P1055" s="1316"/>
      <c r="Q1055" s="1317"/>
      <c r="R1055" s="1251"/>
      <c r="S1055" s="1251"/>
      <c r="T1055" s="605"/>
      <c r="U1055" s="605"/>
      <c r="V1055" s="605"/>
      <c r="W1055" s="1684" t="s">
        <v>4708</v>
      </c>
      <c r="X1055" s="670" t="s">
        <v>30</v>
      </c>
      <c r="Y1055" s="1305">
        <f>$Y$659</f>
        <v>0.85</v>
      </c>
      <c r="Z1055" s="1359"/>
      <c r="AA1055" s="1220"/>
      <c r="AB1055" s="1220"/>
      <c r="AC1055" s="1220"/>
      <c r="AD1055" s="1220"/>
      <c r="AE1055" s="1306"/>
      <c r="AF1055" s="391">
        <f>ROUND(ROUND(ROUND(G1016+K1052,0)*Q1016,0)*Y1055,0)</f>
        <v>439</v>
      </c>
      <c r="AG1055" s="268"/>
    </row>
    <row r="1056" spans="1:33" ht="17.100000000000001" customHeight="1">
      <c r="A1056" s="243">
        <v>63</v>
      </c>
      <c r="B1056" s="351" t="s">
        <v>17785</v>
      </c>
      <c r="C1056" s="870" t="s">
        <v>17786</v>
      </c>
      <c r="D1056" s="1125"/>
      <c r="E1056" s="1125"/>
      <c r="F1056" s="604"/>
      <c r="G1056" s="605"/>
      <c r="H1056" s="605"/>
      <c r="I1056" s="607"/>
      <c r="J1056" s="646"/>
      <c r="K1056" s="748"/>
      <c r="L1056" s="1250"/>
      <c r="M1056" s="1316"/>
      <c r="N1056" s="1314"/>
      <c r="O1056" s="1315"/>
      <c r="P1056" s="1316"/>
      <c r="Q1056" s="1317"/>
      <c r="R1056" s="1251"/>
      <c r="S1056" s="1251"/>
      <c r="T1056" s="605"/>
      <c r="U1056" s="605"/>
      <c r="V1056" s="605"/>
      <c r="W1056" s="1836"/>
      <c r="X1056" s="1225"/>
      <c r="Y1056" s="1306"/>
      <c r="Z1056" s="1302" t="s">
        <v>11869</v>
      </c>
      <c r="AA1056" s="1303" t="s">
        <v>30</v>
      </c>
      <c r="AB1056" s="1304">
        <v>0.85</v>
      </c>
      <c r="AC1056" s="1215"/>
      <c r="AD1056" s="1215"/>
      <c r="AE1056" s="1294"/>
      <c r="AF1056" s="391">
        <f>ROUND(ROUND(ROUND(ROUND(G1016+K1052,0)*Q1016,0)*Y1055,0)*AB1056,0)</f>
        <v>373</v>
      </c>
      <c r="AG1056" s="268"/>
    </row>
    <row r="1057" spans="1:33" ht="17.100000000000001" customHeight="1">
      <c r="A1057" s="243">
        <v>63</v>
      </c>
      <c r="B1057" s="351" t="s">
        <v>17787</v>
      </c>
      <c r="C1057" s="870" t="s">
        <v>17788</v>
      </c>
      <c r="D1057" s="1125"/>
      <c r="E1057" s="1125"/>
      <c r="F1057" s="604"/>
      <c r="G1057" s="605"/>
      <c r="H1057" s="605"/>
      <c r="I1057" s="607"/>
      <c r="J1057" s="646"/>
      <c r="K1057" s="748"/>
      <c r="L1057" s="1250"/>
      <c r="M1057" s="1316"/>
      <c r="N1057" s="1314"/>
      <c r="O1057" s="1315"/>
      <c r="P1057" s="1316"/>
      <c r="Q1057" s="1317"/>
      <c r="R1057" s="1251"/>
      <c r="S1057" s="1251"/>
      <c r="T1057" s="605"/>
      <c r="U1057" s="605"/>
      <c r="V1057" s="605"/>
      <c r="W1057" s="1233"/>
      <c r="X1057" s="670"/>
      <c r="Y1057" s="1320"/>
      <c r="Z1057" s="1358"/>
      <c r="AA1057" s="1215"/>
      <c r="AB1057" s="1294"/>
      <c r="AC1057" s="1533" t="s">
        <v>167</v>
      </c>
      <c r="AD1057" s="1250">
        <v>5</v>
      </c>
      <c r="AE1057" s="1308" t="s">
        <v>168</v>
      </c>
      <c r="AF1057" s="391">
        <f>ROUND(ROUND(ROUND(G1016+K1052,0)*Q1016,0)-AD1057,0)</f>
        <v>512</v>
      </c>
      <c r="AG1057" s="268"/>
    </row>
    <row r="1058" spans="1:33" ht="17.100000000000001" customHeight="1">
      <c r="A1058" s="243">
        <v>63</v>
      </c>
      <c r="B1058" s="351" t="s">
        <v>17789</v>
      </c>
      <c r="C1058" s="870" t="s">
        <v>17790</v>
      </c>
      <c r="D1058" s="1125"/>
      <c r="E1058" s="1125"/>
      <c r="F1058" s="604"/>
      <c r="G1058" s="605"/>
      <c r="H1058" s="605"/>
      <c r="I1058" s="607"/>
      <c r="J1058" s="646"/>
      <c r="K1058" s="748"/>
      <c r="L1058" s="1250"/>
      <c r="M1058" s="1316"/>
      <c r="N1058" s="1314"/>
      <c r="O1058" s="1315"/>
      <c r="P1058" s="1316"/>
      <c r="Q1058" s="1317"/>
      <c r="R1058" s="1251"/>
      <c r="S1058" s="1251"/>
      <c r="T1058" s="605"/>
      <c r="U1058" s="605"/>
      <c r="V1058" s="605"/>
      <c r="W1058" s="1234"/>
      <c r="X1058" s="1225"/>
      <c r="Y1058" s="1322"/>
      <c r="Z1058" s="1233" t="s">
        <v>11869</v>
      </c>
      <c r="AA1058" s="670" t="s">
        <v>30</v>
      </c>
      <c r="AB1058" s="1309">
        <v>0.85</v>
      </c>
      <c r="AC1058" s="1834"/>
      <c r="AD1058" s="1250"/>
      <c r="AE1058" s="1308"/>
      <c r="AF1058" s="391">
        <f>ROUND(ROUND(ROUND(ROUND(G1016+K1052,0)*Q1016,0)*AB1058,0)-AD1057,0)</f>
        <v>434</v>
      </c>
      <c r="AG1058" s="268"/>
    </row>
    <row r="1059" spans="1:33" ht="17.100000000000001" customHeight="1">
      <c r="A1059" s="243">
        <v>63</v>
      </c>
      <c r="B1059" s="351" t="s">
        <v>17791</v>
      </c>
      <c r="C1059" s="870" t="s">
        <v>17792</v>
      </c>
      <c r="D1059" s="1125"/>
      <c r="E1059" s="1125"/>
      <c r="F1059" s="604"/>
      <c r="G1059" s="605"/>
      <c r="H1059" s="605"/>
      <c r="I1059" s="607"/>
      <c r="J1059" s="646"/>
      <c r="K1059" s="748"/>
      <c r="L1059" s="1250"/>
      <c r="M1059" s="1316"/>
      <c r="N1059" s="1314"/>
      <c r="O1059" s="1315"/>
      <c r="P1059" s="1316"/>
      <c r="Q1059" s="1317"/>
      <c r="R1059" s="1251"/>
      <c r="S1059" s="1251"/>
      <c r="T1059" s="605"/>
      <c r="U1059" s="605"/>
      <c r="V1059" s="605"/>
      <c r="W1059" s="1684" t="s">
        <v>4703</v>
      </c>
      <c r="X1059" s="1250" t="s">
        <v>30</v>
      </c>
      <c r="Y1059" s="1291">
        <v>0.7</v>
      </c>
      <c r="Z1059" s="1360"/>
      <c r="AA1059" s="1226"/>
      <c r="AB1059" s="1310"/>
      <c r="AC1059" s="1834"/>
      <c r="AD1059" s="1242"/>
      <c r="AE1059" s="1291"/>
      <c r="AF1059" s="391">
        <f>ROUND(ROUND(ROUND(ROUND(G1016+K1052,0)*Q1016,0)*Y1059,0)-AD1057,0)</f>
        <v>357</v>
      </c>
      <c r="AG1059" s="268"/>
    </row>
    <row r="1060" spans="1:33" ht="17.100000000000001" customHeight="1">
      <c r="A1060" s="243">
        <v>63</v>
      </c>
      <c r="B1060" s="351" t="s">
        <v>17793</v>
      </c>
      <c r="C1060" s="870" t="s">
        <v>17794</v>
      </c>
      <c r="D1060" s="1125"/>
      <c r="E1060" s="1125"/>
      <c r="F1060" s="604"/>
      <c r="G1060" s="605"/>
      <c r="H1060" s="605"/>
      <c r="I1060" s="607"/>
      <c r="J1060" s="646"/>
      <c r="K1060" s="748"/>
      <c r="L1060" s="1250"/>
      <c r="M1060" s="1316"/>
      <c r="N1060" s="1314"/>
      <c r="O1060" s="1315"/>
      <c r="P1060" s="1316"/>
      <c r="Q1060" s="1317"/>
      <c r="R1060" s="1251"/>
      <c r="S1060" s="1251"/>
      <c r="T1060" s="605"/>
      <c r="U1060" s="605"/>
      <c r="V1060" s="605"/>
      <c r="W1060" s="1836"/>
      <c r="X1060" s="1225"/>
      <c r="Y1060" s="1306"/>
      <c r="Z1060" s="1302" t="s">
        <v>11869</v>
      </c>
      <c r="AA1060" s="1303" t="s">
        <v>30</v>
      </c>
      <c r="AB1060" s="1311">
        <v>0.85</v>
      </c>
      <c r="AC1060" s="1834"/>
      <c r="AD1060" s="1242"/>
      <c r="AE1060" s="1291"/>
      <c r="AF1060" s="391">
        <f>ROUND(ROUND(ROUND(ROUND(ROUND(G1016+K1052,0)*Q1016,0)*Y1059,0)*AB1060,0)-AD1057,0)</f>
        <v>303</v>
      </c>
      <c r="AG1060" s="268"/>
    </row>
    <row r="1061" spans="1:33" ht="17.100000000000001" customHeight="1">
      <c r="A1061" s="243">
        <v>63</v>
      </c>
      <c r="B1061" s="351" t="s">
        <v>17795</v>
      </c>
      <c r="C1061" s="870" t="s">
        <v>17796</v>
      </c>
      <c r="D1061" s="1125"/>
      <c r="E1061" s="1125"/>
      <c r="F1061" s="604"/>
      <c r="G1061" s="605"/>
      <c r="H1061" s="605"/>
      <c r="I1061" s="607"/>
      <c r="J1061" s="646"/>
      <c r="K1061" s="748"/>
      <c r="L1061" s="1250"/>
      <c r="M1061" s="1316"/>
      <c r="N1061" s="1314"/>
      <c r="O1061" s="1315"/>
      <c r="P1061" s="1316"/>
      <c r="Q1061" s="1317"/>
      <c r="R1061" s="1251"/>
      <c r="S1061" s="1251"/>
      <c r="T1061" s="605"/>
      <c r="U1061" s="605"/>
      <c r="V1061" s="605"/>
      <c r="W1061" s="1684" t="s">
        <v>4708</v>
      </c>
      <c r="X1061" s="1250" t="s">
        <v>30</v>
      </c>
      <c r="Y1061" s="1291">
        <v>0.85</v>
      </c>
      <c r="Z1061" s="1359"/>
      <c r="AA1061" s="1220"/>
      <c r="AB1061" s="1306"/>
      <c r="AC1061" s="1834"/>
      <c r="AD1061" s="1242"/>
      <c r="AE1061" s="1291"/>
      <c r="AF1061" s="391">
        <f>ROUND(ROUND(ROUND(ROUND(G1016+K1052,0)*Q1016,0)*Y1061,0)-AD1057,0)</f>
        <v>434</v>
      </c>
      <c r="AG1061" s="268"/>
    </row>
    <row r="1062" spans="1:33" ht="17.100000000000001" customHeight="1">
      <c r="A1062" s="243">
        <v>63</v>
      </c>
      <c r="B1062" s="351" t="s">
        <v>17797</v>
      </c>
      <c r="C1062" s="870" t="s">
        <v>17798</v>
      </c>
      <c r="D1062" s="1125"/>
      <c r="E1062" s="1125"/>
      <c r="F1062" s="604"/>
      <c r="G1062" s="605"/>
      <c r="H1062" s="605"/>
      <c r="I1062" s="607"/>
      <c r="J1062" s="646"/>
      <c r="K1062" s="748"/>
      <c r="L1062" s="1250"/>
      <c r="M1062" s="1316"/>
      <c r="N1062" s="1314"/>
      <c r="O1062" s="1315"/>
      <c r="P1062" s="1316"/>
      <c r="Q1062" s="1317"/>
      <c r="R1062" s="1251"/>
      <c r="S1062" s="1251"/>
      <c r="T1062" s="605"/>
      <c r="U1062" s="605"/>
      <c r="V1062" s="605"/>
      <c r="W1062" s="1836"/>
      <c r="X1062" s="1225"/>
      <c r="Y1062" s="1306"/>
      <c r="Z1062" s="1302" t="s">
        <v>11869</v>
      </c>
      <c r="AA1062" s="1303" t="s">
        <v>30</v>
      </c>
      <c r="AB1062" s="1311">
        <v>0.85</v>
      </c>
      <c r="AC1062" s="1835"/>
      <c r="AD1062" s="1220"/>
      <c r="AE1062" s="1306"/>
      <c r="AF1062" s="391">
        <f>ROUND(ROUND(ROUND(ROUND(ROUND(G1016+K1052,0)*Q1016,0)*Y1061,0)*AB1062,0)-AD1057,0)</f>
        <v>368</v>
      </c>
      <c r="AG1062" s="268"/>
    </row>
    <row r="1063" spans="1:33" ht="17.100000000000001" customHeight="1">
      <c r="A1063" s="243">
        <v>63</v>
      </c>
      <c r="B1063" s="351" t="s">
        <v>17799</v>
      </c>
      <c r="C1063" s="870" t="s">
        <v>17800</v>
      </c>
      <c r="D1063" s="1125"/>
      <c r="E1063" s="1125"/>
      <c r="F1063" s="1252"/>
      <c r="G1063" s="1296"/>
      <c r="H1063" s="605"/>
      <c r="I1063" s="607"/>
      <c r="J1063" s="646"/>
      <c r="K1063" s="748"/>
      <c r="L1063" s="748"/>
      <c r="M1063" s="1316"/>
      <c r="N1063" s="1314"/>
      <c r="O1063" s="1315"/>
      <c r="P1063" s="1316"/>
      <c r="Q1063" s="1317"/>
      <c r="R1063" s="1749" t="s">
        <v>11301</v>
      </c>
      <c r="S1063" s="1622" t="s">
        <v>235</v>
      </c>
      <c r="T1063" s="602"/>
      <c r="U1063" s="602"/>
      <c r="V1063" s="1286"/>
      <c r="W1063" s="1233"/>
      <c r="X1063" s="670"/>
      <c r="Y1063" s="1320"/>
      <c r="Z1063" s="1358"/>
      <c r="AA1063" s="1215"/>
      <c r="AB1063" s="1215"/>
      <c r="AC1063" s="1215"/>
      <c r="AD1063" s="1215"/>
      <c r="AE1063" s="1294"/>
      <c r="AF1063" s="391">
        <f>ROUND(ROUND(ROUND(G1016+K1052,0)*Q1016,0)*U1064,0)</f>
        <v>362</v>
      </c>
      <c r="AG1063" s="268"/>
    </row>
    <row r="1064" spans="1:33" ht="17.100000000000001" customHeight="1">
      <c r="A1064" s="243">
        <v>63</v>
      </c>
      <c r="B1064" s="351" t="s">
        <v>17801</v>
      </c>
      <c r="C1064" s="870" t="s">
        <v>17802</v>
      </c>
      <c r="D1064" s="1125"/>
      <c r="E1064" s="1125"/>
      <c r="F1064" s="1252"/>
      <c r="G1064" s="1296"/>
      <c r="H1064" s="605"/>
      <c r="I1064" s="607"/>
      <c r="J1064" s="646"/>
      <c r="K1064" s="1250"/>
      <c r="L1064" s="638"/>
      <c r="M1064" s="1316"/>
      <c r="N1064" s="1314"/>
      <c r="O1064" s="1315"/>
      <c r="P1064" s="1316"/>
      <c r="Q1064" s="1317"/>
      <c r="R1064" s="1837"/>
      <c r="S1064" s="1834"/>
      <c r="T1064" s="1250" t="s">
        <v>30</v>
      </c>
      <c r="U1064" s="1242">
        <v>0.7</v>
      </c>
      <c r="V1064" s="607"/>
      <c r="W1064" s="1234"/>
      <c r="X1064" s="1225"/>
      <c r="Y1064" s="1322"/>
      <c r="Z1064" s="1233" t="s">
        <v>11869</v>
      </c>
      <c r="AA1064" s="670" t="s">
        <v>30</v>
      </c>
      <c r="AB1064" s="1293">
        <v>0.85</v>
      </c>
      <c r="AC1064" s="1215"/>
      <c r="AD1064" s="1215"/>
      <c r="AE1064" s="1294"/>
      <c r="AF1064" s="391">
        <f>ROUND(ROUND(ROUND(ROUND(G1016+K1052,0)*Q1016,0)*U1064,0)*AB1064,0)</f>
        <v>308</v>
      </c>
      <c r="AG1064" s="268"/>
    </row>
    <row r="1065" spans="1:33" ht="17.100000000000001" customHeight="1">
      <c r="A1065" s="243">
        <v>63</v>
      </c>
      <c r="B1065" s="351" t="s">
        <v>17803</v>
      </c>
      <c r="C1065" s="870" t="s">
        <v>17804</v>
      </c>
      <c r="D1065" s="604"/>
      <c r="E1065" s="604"/>
      <c r="F1065" s="1131"/>
      <c r="G1065" s="605"/>
      <c r="H1065" s="605"/>
      <c r="I1065" s="607"/>
      <c r="J1065" s="646"/>
      <c r="K1065" s="748"/>
      <c r="L1065" s="748"/>
      <c r="M1065" s="1250"/>
      <c r="N1065" s="1344"/>
      <c r="O1065" s="1345"/>
      <c r="P1065" s="1250"/>
      <c r="Q1065" s="1346"/>
      <c r="R1065" s="1837"/>
      <c r="S1065" s="1834"/>
      <c r="T1065" s="1250"/>
      <c r="U1065" s="1242"/>
      <c r="V1065" s="1291"/>
      <c r="W1065" s="1684" t="s">
        <v>4703</v>
      </c>
      <c r="X1065" s="670" t="s">
        <v>30</v>
      </c>
      <c r="Y1065" s="1305">
        <f>$Y$657</f>
        <v>0.7</v>
      </c>
      <c r="Z1065" s="1360"/>
      <c r="AA1065" s="1226"/>
      <c r="AB1065" s="1226"/>
      <c r="AC1065" s="1226"/>
      <c r="AD1065" s="1226"/>
      <c r="AE1065" s="1310"/>
      <c r="AF1065" s="391">
        <f>ROUND(ROUND(ROUND(ROUND(G1016+K1052,0)*Q1016,0)*U1064,0)*Y1065,0)</f>
        <v>253</v>
      </c>
      <c r="AG1065" s="268"/>
    </row>
    <row r="1066" spans="1:33" ht="17.100000000000001" customHeight="1">
      <c r="A1066" s="243">
        <v>63</v>
      </c>
      <c r="B1066" s="351" t="s">
        <v>17805</v>
      </c>
      <c r="C1066" s="870" t="s">
        <v>17806</v>
      </c>
      <c r="D1066" s="604"/>
      <c r="E1066" s="604"/>
      <c r="F1066" s="1131"/>
      <c r="G1066" s="605"/>
      <c r="H1066" s="605"/>
      <c r="I1066" s="607"/>
      <c r="J1066" s="646"/>
      <c r="K1066" s="748"/>
      <c r="L1066" s="748"/>
      <c r="M1066" s="1250"/>
      <c r="N1066" s="1344"/>
      <c r="O1066" s="1345"/>
      <c r="P1066" s="1250"/>
      <c r="Q1066" s="1346"/>
      <c r="R1066" s="1837"/>
      <c r="S1066" s="1834"/>
      <c r="T1066" s="1250"/>
      <c r="U1066" s="1242"/>
      <c r="V1066" s="1291"/>
      <c r="W1066" s="1836"/>
      <c r="X1066" s="1225"/>
      <c r="Y1066" s="1306"/>
      <c r="Z1066" s="1302" t="s">
        <v>11869</v>
      </c>
      <c r="AA1066" s="1303" t="s">
        <v>30</v>
      </c>
      <c r="AB1066" s="1304">
        <v>0.85</v>
      </c>
      <c r="AC1066" s="1215"/>
      <c r="AD1066" s="1215"/>
      <c r="AE1066" s="1294"/>
      <c r="AF1066" s="391">
        <f>ROUND(ROUND(ROUND(ROUND(ROUND(G1016+K1052,0)*Q1016,0)*U1064,0)*Y1065,0)*AB1066,0)</f>
        <v>215</v>
      </c>
      <c r="AG1066" s="268"/>
    </row>
    <row r="1067" spans="1:33" ht="17.100000000000001" customHeight="1">
      <c r="A1067" s="243">
        <v>63</v>
      </c>
      <c r="B1067" s="351" t="s">
        <v>17807</v>
      </c>
      <c r="C1067" s="870" t="s">
        <v>17808</v>
      </c>
      <c r="D1067" s="604"/>
      <c r="E1067" s="604"/>
      <c r="F1067" s="1131"/>
      <c r="G1067" s="605"/>
      <c r="H1067" s="605"/>
      <c r="I1067" s="607"/>
      <c r="J1067" s="646"/>
      <c r="K1067" s="748"/>
      <c r="L1067" s="748"/>
      <c r="M1067" s="1250"/>
      <c r="N1067" s="1344"/>
      <c r="O1067" s="1345"/>
      <c r="P1067" s="1250"/>
      <c r="Q1067" s="1346"/>
      <c r="R1067" s="1837"/>
      <c r="S1067" s="1834"/>
      <c r="T1067" s="1250"/>
      <c r="U1067" s="1242"/>
      <c r="V1067" s="1291"/>
      <c r="W1067" s="1684" t="s">
        <v>4708</v>
      </c>
      <c r="X1067" s="670" t="s">
        <v>30</v>
      </c>
      <c r="Y1067" s="1305">
        <f>$Y$659</f>
        <v>0.85</v>
      </c>
      <c r="Z1067" s="1359"/>
      <c r="AA1067" s="1220"/>
      <c r="AB1067" s="1220"/>
      <c r="AC1067" s="1220"/>
      <c r="AD1067" s="1220"/>
      <c r="AE1067" s="1306"/>
      <c r="AF1067" s="391">
        <f>ROUND(ROUND(ROUND(ROUND(G1016+K1052,0)*Q1016,0)*U1064,0)*Y1067,0)</f>
        <v>308</v>
      </c>
      <c r="AG1067" s="268"/>
    </row>
    <row r="1068" spans="1:33" ht="17.100000000000001" customHeight="1">
      <c r="A1068" s="243">
        <v>63</v>
      </c>
      <c r="B1068" s="351" t="s">
        <v>17809</v>
      </c>
      <c r="C1068" s="870" t="s">
        <v>17810</v>
      </c>
      <c r="D1068" s="604"/>
      <c r="E1068" s="604"/>
      <c r="F1068" s="1131"/>
      <c r="G1068" s="605"/>
      <c r="H1068" s="605"/>
      <c r="I1068" s="607"/>
      <c r="J1068" s="646"/>
      <c r="K1068" s="748"/>
      <c r="L1068" s="748"/>
      <c r="M1068" s="1250"/>
      <c r="N1068" s="1344"/>
      <c r="O1068" s="1345"/>
      <c r="P1068" s="1250"/>
      <c r="Q1068" s="1346"/>
      <c r="R1068" s="1837"/>
      <c r="S1068" s="1834"/>
      <c r="T1068" s="1250"/>
      <c r="U1068" s="1242"/>
      <c r="V1068" s="1291"/>
      <c r="W1068" s="1836"/>
      <c r="X1068" s="1225"/>
      <c r="Y1068" s="1306"/>
      <c r="Z1068" s="1302" t="s">
        <v>11869</v>
      </c>
      <c r="AA1068" s="1303" t="s">
        <v>30</v>
      </c>
      <c r="AB1068" s="1304">
        <v>0.85</v>
      </c>
      <c r="AC1068" s="1215"/>
      <c r="AD1068" s="1215"/>
      <c r="AE1068" s="1294"/>
      <c r="AF1068" s="391">
        <f>ROUND(ROUND(ROUND(ROUND(ROUND(G1016+K1052,0)*Q1016,0)*U1064,0)*Y1067,0)*AB1068,0)</f>
        <v>262</v>
      </c>
      <c r="AG1068" s="268"/>
    </row>
    <row r="1069" spans="1:33" ht="17.100000000000001" customHeight="1">
      <c r="A1069" s="243">
        <v>63</v>
      </c>
      <c r="B1069" s="351" t="s">
        <v>17811</v>
      </c>
      <c r="C1069" s="870" t="s">
        <v>17812</v>
      </c>
      <c r="D1069" s="604"/>
      <c r="E1069" s="604"/>
      <c r="F1069" s="1131"/>
      <c r="G1069" s="605"/>
      <c r="H1069" s="605"/>
      <c r="I1069" s="607"/>
      <c r="J1069" s="646"/>
      <c r="K1069" s="748"/>
      <c r="L1069" s="748"/>
      <c r="M1069" s="1250"/>
      <c r="N1069" s="1344"/>
      <c r="O1069" s="1345"/>
      <c r="P1069" s="1250"/>
      <c r="Q1069" s="1346"/>
      <c r="R1069" s="1837"/>
      <c r="S1069" s="1834"/>
      <c r="T1069" s="1250"/>
      <c r="U1069" s="1242"/>
      <c r="V1069" s="1291"/>
      <c r="W1069" s="1233"/>
      <c r="X1069" s="670"/>
      <c r="Y1069" s="1320"/>
      <c r="Z1069" s="1358"/>
      <c r="AA1069" s="1215"/>
      <c r="AB1069" s="1294"/>
      <c r="AC1069" s="1533" t="s">
        <v>167</v>
      </c>
      <c r="AD1069" s="1250">
        <v>5</v>
      </c>
      <c r="AE1069" s="1308" t="s">
        <v>168</v>
      </c>
      <c r="AF1069" s="391">
        <f>ROUND(ROUND(ROUND(ROUND(G1016+K1052,0)*Q1016,0)*U1064,0)-AD1069,0)</f>
        <v>357</v>
      </c>
      <c r="AG1069" s="268"/>
    </row>
    <row r="1070" spans="1:33" ht="17.100000000000001" customHeight="1">
      <c r="A1070" s="243">
        <v>63</v>
      </c>
      <c r="B1070" s="351" t="s">
        <v>17813</v>
      </c>
      <c r="C1070" s="870" t="s">
        <v>17814</v>
      </c>
      <c r="D1070" s="604"/>
      <c r="E1070" s="604"/>
      <c r="F1070" s="1131"/>
      <c r="G1070" s="605"/>
      <c r="H1070" s="605"/>
      <c r="I1070" s="607"/>
      <c r="J1070" s="646"/>
      <c r="K1070" s="748"/>
      <c r="L1070" s="748"/>
      <c r="M1070" s="1250"/>
      <c r="N1070" s="1344"/>
      <c r="O1070" s="1345"/>
      <c r="P1070" s="1250"/>
      <c r="Q1070" s="1346"/>
      <c r="R1070" s="1238"/>
      <c r="S1070" s="1246"/>
      <c r="T1070" s="1250"/>
      <c r="U1070" s="1242"/>
      <c r="V1070" s="1291"/>
      <c r="W1070" s="1234"/>
      <c r="X1070" s="1225"/>
      <c r="Y1070" s="1322"/>
      <c r="Z1070" s="1233" t="s">
        <v>11869</v>
      </c>
      <c r="AA1070" s="670" t="s">
        <v>30</v>
      </c>
      <c r="AB1070" s="1309">
        <v>0.85</v>
      </c>
      <c r="AC1070" s="1834"/>
      <c r="AD1070" s="1250"/>
      <c r="AE1070" s="1308"/>
      <c r="AF1070" s="391">
        <f>ROUND(ROUND(ROUND(ROUND(ROUND(G1016+K1052,0)*Q1016,0)*U1064,0)*AB1070,0)-AD1069,0)</f>
        <v>303</v>
      </c>
      <c r="AG1070" s="268"/>
    </row>
    <row r="1071" spans="1:33" ht="17.100000000000001" customHeight="1">
      <c r="A1071" s="243">
        <v>63</v>
      </c>
      <c r="B1071" s="351" t="s">
        <v>17815</v>
      </c>
      <c r="C1071" s="870" t="s">
        <v>17816</v>
      </c>
      <c r="D1071" s="604"/>
      <c r="E1071" s="604"/>
      <c r="F1071" s="1131"/>
      <c r="G1071" s="605"/>
      <c r="H1071" s="605"/>
      <c r="I1071" s="607"/>
      <c r="J1071" s="646"/>
      <c r="K1071" s="748"/>
      <c r="L1071" s="748"/>
      <c r="M1071" s="1250"/>
      <c r="N1071" s="1344"/>
      <c r="O1071" s="1345"/>
      <c r="P1071" s="1250"/>
      <c r="Q1071" s="1346"/>
      <c r="R1071" s="1238"/>
      <c r="S1071" s="1246"/>
      <c r="T1071" s="1250"/>
      <c r="U1071" s="1242"/>
      <c r="V1071" s="1291"/>
      <c r="W1071" s="1684" t="s">
        <v>4703</v>
      </c>
      <c r="X1071" s="1250" t="s">
        <v>30</v>
      </c>
      <c r="Y1071" s="1291">
        <f>$Y$657</f>
        <v>0.7</v>
      </c>
      <c r="Z1071" s="1360"/>
      <c r="AA1071" s="1226"/>
      <c r="AB1071" s="1310"/>
      <c r="AC1071" s="1834"/>
      <c r="AD1071" s="1242"/>
      <c r="AE1071" s="1291"/>
      <c r="AF1071" s="391">
        <f>ROUND(ROUND(ROUND(ROUND(ROUND(G1016+K1052,0)*Q1016,0)*U1064,0)*Y1071,0)-AD1069,0)</f>
        <v>248</v>
      </c>
      <c r="AG1071" s="268"/>
    </row>
    <row r="1072" spans="1:33" ht="17.100000000000001" customHeight="1">
      <c r="A1072" s="243">
        <v>63</v>
      </c>
      <c r="B1072" s="351" t="s">
        <v>17817</v>
      </c>
      <c r="C1072" s="870" t="s">
        <v>17818</v>
      </c>
      <c r="D1072" s="604"/>
      <c r="E1072" s="604"/>
      <c r="F1072" s="1131"/>
      <c r="G1072" s="605"/>
      <c r="H1072" s="605"/>
      <c r="I1072" s="607"/>
      <c r="J1072" s="646"/>
      <c r="K1072" s="748"/>
      <c r="L1072" s="748"/>
      <c r="M1072" s="1250"/>
      <c r="N1072" s="1344"/>
      <c r="O1072" s="1345"/>
      <c r="P1072" s="1250"/>
      <c r="Q1072" s="1346"/>
      <c r="R1072" s="1238"/>
      <c r="S1072" s="1246"/>
      <c r="T1072" s="1250"/>
      <c r="U1072" s="1242"/>
      <c r="V1072" s="1291"/>
      <c r="W1072" s="1836"/>
      <c r="X1072" s="1225"/>
      <c r="Y1072" s="1306"/>
      <c r="Z1072" s="1302" t="s">
        <v>11869</v>
      </c>
      <c r="AA1072" s="1303" t="s">
        <v>30</v>
      </c>
      <c r="AB1072" s="1311">
        <v>0.85</v>
      </c>
      <c r="AC1072" s="1834"/>
      <c r="AD1072" s="1242"/>
      <c r="AE1072" s="1291"/>
      <c r="AF1072" s="391">
        <f>ROUND(ROUND(ROUND(ROUND(ROUND(ROUND(G1016+K1052,0)*Q1016,0)*U1064,0)*Y1071,0)*AB1072,0)-AD1069,0)</f>
        <v>210</v>
      </c>
      <c r="AG1072" s="268"/>
    </row>
    <row r="1073" spans="1:33" ht="17.100000000000001" customHeight="1">
      <c r="A1073" s="243">
        <v>63</v>
      </c>
      <c r="B1073" s="351" t="s">
        <v>17819</v>
      </c>
      <c r="C1073" s="870" t="s">
        <v>17820</v>
      </c>
      <c r="D1073" s="604"/>
      <c r="E1073" s="604"/>
      <c r="F1073" s="1131"/>
      <c r="G1073" s="605"/>
      <c r="H1073" s="605"/>
      <c r="I1073" s="607"/>
      <c r="J1073" s="646"/>
      <c r="K1073" s="748"/>
      <c r="L1073" s="748"/>
      <c r="M1073" s="1250"/>
      <c r="N1073" s="1344"/>
      <c r="O1073" s="1345"/>
      <c r="P1073" s="1250"/>
      <c r="Q1073" s="1346"/>
      <c r="R1073" s="1238"/>
      <c r="S1073" s="1246"/>
      <c r="T1073" s="1250"/>
      <c r="U1073" s="1242"/>
      <c r="V1073" s="1291"/>
      <c r="W1073" s="1684" t="s">
        <v>4708</v>
      </c>
      <c r="X1073" s="1250" t="s">
        <v>30</v>
      </c>
      <c r="Y1073" s="1291">
        <f>$Y$659</f>
        <v>0.85</v>
      </c>
      <c r="Z1073" s="1359"/>
      <c r="AA1073" s="1220"/>
      <c r="AB1073" s="1306"/>
      <c r="AC1073" s="1834"/>
      <c r="AD1073" s="1242"/>
      <c r="AE1073" s="1291"/>
      <c r="AF1073" s="391">
        <f>ROUND(ROUND(ROUND(ROUND(ROUND(G1016+K1052,0)*Q1016,0)*U1064,0)*Y1073,0)-AD1069,0)</f>
        <v>303</v>
      </c>
      <c r="AG1073" s="268"/>
    </row>
    <row r="1074" spans="1:33" ht="17.100000000000001" customHeight="1">
      <c r="A1074" s="243">
        <v>63</v>
      </c>
      <c r="B1074" s="351" t="s">
        <v>17821</v>
      </c>
      <c r="C1074" s="870" t="s">
        <v>17822</v>
      </c>
      <c r="D1074" s="604"/>
      <c r="E1074" s="604"/>
      <c r="F1074" s="1131"/>
      <c r="G1074" s="605"/>
      <c r="H1074" s="605"/>
      <c r="I1074" s="607"/>
      <c r="J1074" s="646"/>
      <c r="K1074" s="748"/>
      <c r="L1074" s="748"/>
      <c r="M1074" s="1250"/>
      <c r="N1074" s="1344"/>
      <c r="O1074" s="1345"/>
      <c r="P1074" s="1250"/>
      <c r="Q1074" s="1346"/>
      <c r="R1074" s="1238"/>
      <c r="S1074" s="1246"/>
      <c r="T1074" s="1250"/>
      <c r="U1074" s="1242"/>
      <c r="V1074" s="1291"/>
      <c r="W1074" s="1836"/>
      <c r="X1074" s="1225"/>
      <c r="Y1074" s="1306"/>
      <c r="Z1074" s="1302" t="s">
        <v>11869</v>
      </c>
      <c r="AA1074" s="1303" t="s">
        <v>30</v>
      </c>
      <c r="AB1074" s="1311">
        <v>0.85</v>
      </c>
      <c r="AC1074" s="1835"/>
      <c r="AD1074" s="1220"/>
      <c r="AE1074" s="1306"/>
      <c r="AF1074" s="391">
        <f>ROUND(ROUND(ROUND(ROUND(ROUND(ROUND(G1016+K1052,0)*Q1016,0)*U1064,0)*Y1073,0)*AB1074,0)-AD1069,0)</f>
        <v>257</v>
      </c>
      <c r="AG1074" s="268"/>
    </row>
    <row r="1075" spans="1:33" ht="17.100000000000001" customHeight="1">
      <c r="A1075" s="243">
        <v>63</v>
      </c>
      <c r="B1075" s="351" t="s">
        <v>17823</v>
      </c>
      <c r="C1075" s="870" t="s">
        <v>17824</v>
      </c>
      <c r="D1075" s="604"/>
      <c r="E1075" s="604"/>
      <c r="F1075" s="1131"/>
      <c r="G1075" s="605"/>
      <c r="H1075" s="605"/>
      <c r="I1075" s="607"/>
      <c r="J1075" s="646"/>
      <c r="K1075" s="748"/>
      <c r="L1075" s="748"/>
      <c r="M1075" s="1250"/>
      <c r="N1075" s="1344"/>
      <c r="O1075" s="1345"/>
      <c r="P1075" s="1250"/>
      <c r="Q1075" s="1346"/>
      <c r="R1075" s="1238"/>
      <c r="S1075" s="1622" t="s">
        <v>237</v>
      </c>
      <c r="T1075" s="670"/>
      <c r="U1075" s="1348"/>
      <c r="V1075" s="1305"/>
      <c r="W1075" s="1233"/>
      <c r="X1075" s="670"/>
      <c r="Y1075" s="1320"/>
      <c r="Z1075" s="1358"/>
      <c r="AA1075" s="1215"/>
      <c r="AB1075" s="1215"/>
      <c r="AC1075" s="1215"/>
      <c r="AD1075" s="1215"/>
      <c r="AE1075" s="1294"/>
      <c r="AF1075" s="391">
        <f>ROUND(ROUND(ROUND(G1016+K1052,0)*Q1016,0)*U1076,0)</f>
        <v>259</v>
      </c>
      <c r="AG1075" s="268"/>
    </row>
    <row r="1076" spans="1:33" ht="17.100000000000001" customHeight="1">
      <c r="A1076" s="243">
        <v>63</v>
      </c>
      <c r="B1076" s="351" t="s">
        <v>17825</v>
      </c>
      <c r="C1076" s="870" t="s">
        <v>17826</v>
      </c>
      <c r="D1076" s="604"/>
      <c r="E1076" s="604"/>
      <c r="F1076" s="1131"/>
      <c r="G1076" s="605"/>
      <c r="H1076" s="605"/>
      <c r="I1076" s="607"/>
      <c r="J1076" s="646"/>
      <c r="K1076" s="748"/>
      <c r="L1076" s="748"/>
      <c r="M1076" s="1250"/>
      <c r="N1076" s="1344"/>
      <c r="O1076" s="1345"/>
      <c r="P1076" s="1250"/>
      <c r="Q1076" s="1346"/>
      <c r="R1076" s="1238"/>
      <c r="S1076" s="1834"/>
      <c r="T1076" s="1250" t="s">
        <v>30</v>
      </c>
      <c r="U1076" s="1242">
        <v>0.5</v>
      </c>
      <c r="V1076" s="1291"/>
      <c r="W1076" s="1234"/>
      <c r="X1076" s="1225"/>
      <c r="Y1076" s="1322"/>
      <c r="Z1076" s="1233" t="s">
        <v>11869</v>
      </c>
      <c r="AA1076" s="670" t="s">
        <v>30</v>
      </c>
      <c r="AB1076" s="1293">
        <v>0.85</v>
      </c>
      <c r="AC1076" s="1215"/>
      <c r="AD1076" s="1215"/>
      <c r="AE1076" s="1294"/>
      <c r="AF1076" s="391">
        <f>ROUND(ROUND(ROUND(ROUND(G1016+K1052,0)*Q1016,0)*U1076,0)*AB1076,0)</f>
        <v>220</v>
      </c>
      <c r="AG1076" s="268"/>
    </row>
    <row r="1077" spans="1:33" ht="17.100000000000001" customHeight="1">
      <c r="A1077" s="243">
        <v>63</v>
      </c>
      <c r="B1077" s="351" t="s">
        <v>17827</v>
      </c>
      <c r="C1077" s="870" t="s">
        <v>17828</v>
      </c>
      <c r="D1077" s="604"/>
      <c r="E1077" s="604"/>
      <c r="F1077" s="1131"/>
      <c r="G1077" s="605"/>
      <c r="H1077" s="605"/>
      <c r="I1077" s="607"/>
      <c r="J1077" s="646"/>
      <c r="K1077" s="748"/>
      <c r="L1077" s="748"/>
      <c r="M1077" s="1250"/>
      <c r="N1077" s="1344"/>
      <c r="O1077" s="1345"/>
      <c r="P1077" s="1250"/>
      <c r="Q1077" s="1346"/>
      <c r="R1077" s="1238"/>
      <c r="S1077" s="1834"/>
      <c r="T1077" s="1250"/>
      <c r="U1077" s="1242"/>
      <c r="V1077" s="1291"/>
      <c r="W1077" s="1684" t="s">
        <v>4703</v>
      </c>
      <c r="X1077" s="670" t="s">
        <v>30</v>
      </c>
      <c r="Y1077" s="1305">
        <f>$Y$657</f>
        <v>0.7</v>
      </c>
      <c r="Z1077" s="1360"/>
      <c r="AA1077" s="1226"/>
      <c r="AB1077" s="1226"/>
      <c r="AC1077" s="1226"/>
      <c r="AD1077" s="1226"/>
      <c r="AE1077" s="1310"/>
      <c r="AF1077" s="391">
        <f>ROUND(ROUND(ROUND(ROUND(G1016+K1052,0)*Q1016,0)*U1076,0)*Y1077,0)</f>
        <v>181</v>
      </c>
      <c r="AG1077" s="268"/>
    </row>
    <row r="1078" spans="1:33" ht="17.100000000000001" customHeight="1">
      <c r="A1078" s="243">
        <v>63</v>
      </c>
      <c r="B1078" s="351" t="s">
        <v>17829</v>
      </c>
      <c r="C1078" s="870" t="s">
        <v>17830</v>
      </c>
      <c r="D1078" s="604"/>
      <c r="E1078" s="604"/>
      <c r="F1078" s="1131"/>
      <c r="G1078" s="605"/>
      <c r="H1078" s="605"/>
      <c r="I1078" s="607"/>
      <c r="J1078" s="646"/>
      <c r="K1078" s="748"/>
      <c r="L1078" s="748"/>
      <c r="M1078" s="1250"/>
      <c r="N1078" s="1344"/>
      <c r="O1078" s="1345"/>
      <c r="P1078" s="1250"/>
      <c r="Q1078" s="1346"/>
      <c r="R1078" s="1238"/>
      <c r="S1078" s="1834"/>
      <c r="T1078" s="1250"/>
      <c r="U1078" s="1242"/>
      <c r="V1078" s="1291"/>
      <c r="W1078" s="1836"/>
      <c r="X1078" s="1225"/>
      <c r="Y1078" s="1306"/>
      <c r="Z1078" s="1302" t="s">
        <v>11869</v>
      </c>
      <c r="AA1078" s="1303" t="s">
        <v>30</v>
      </c>
      <c r="AB1078" s="1304">
        <v>0.85</v>
      </c>
      <c r="AC1078" s="1215"/>
      <c r="AD1078" s="1215"/>
      <c r="AE1078" s="1294"/>
      <c r="AF1078" s="391">
        <f>ROUND(ROUND(ROUND(ROUND(ROUND(G1016+K1052,0)*Q1016,0)*U1076,0)*Y1077,0)*AB1078,0)</f>
        <v>154</v>
      </c>
      <c r="AG1078" s="268"/>
    </row>
    <row r="1079" spans="1:33" ht="17.100000000000001" customHeight="1">
      <c r="A1079" s="243">
        <v>63</v>
      </c>
      <c r="B1079" s="351" t="s">
        <v>17831</v>
      </c>
      <c r="C1079" s="870" t="s">
        <v>17832</v>
      </c>
      <c r="D1079" s="604"/>
      <c r="E1079" s="604"/>
      <c r="F1079" s="1131"/>
      <c r="G1079" s="605"/>
      <c r="H1079" s="605"/>
      <c r="I1079" s="607"/>
      <c r="J1079" s="646"/>
      <c r="K1079" s="748"/>
      <c r="L1079" s="748"/>
      <c r="M1079" s="1250"/>
      <c r="N1079" s="1344"/>
      <c r="O1079" s="1345"/>
      <c r="P1079" s="1250"/>
      <c r="Q1079" s="1346"/>
      <c r="R1079" s="1238"/>
      <c r="S1079" s="1834"/>
      <c r="T1079" s="1250"/>
      <c r="U1079" s="1242"/>
      <c r="V1079" s="1291"/>
      <c r="W1079" s="1684" t="s">
        <v>4708</v>
      </c>
      <c r="X1079" s="670" t="s">
        <v>30</v>
      </c>
      <c r="Y1079" s="1305">
        <f>$Y$659</f>
        <v>0.85</v>
      </c>
      <c r="Z1079" s="1359"/>
      <c r="AA1079" s="1220"/>
      <c r="AB1079" s="1220"/>
      <c r="AC1079" s="1220"/>
      <c r="AD1079" s="1220"/>
      <c r="AE1079" s="1306"/>
      <c r="AF1079" s="391">
        <f>ROUND(ROUND(ROUND(ROUND(G1016+K1052,0)*Q1016,0)*U1076,0)*Y1079,0)</f>
        <v>220</v>
      </c>
      <c r="AG1079" s="268"/>
    </row>
    <row r="1080" spans="1:33" ht="17.100000000000001" customHeight="1">
      <c r="A1080" s="243">
        <v>63</v>
      </c>
      <c r="B1080" s="351" t="s">
        <v>17833</v>
      </c>
      <c r="C1080" s="870" t="s">
        <v>17834</v>
      </c>
      <c r="D1080" s="604"/>
      <c r="E1080" s="604"/>
      <c r="F1080" s="1131"/>
      <c r="G1080" s="605"/>
      <c r="H1080" s="605"/>
      <c r="I1080" s="607"/>
      <c r="J1080" s="646"/>
      <c r="K1080" s="748"/>
      <c r="L1080" s="748"/>
      <c r="M1080" s="1250"/>
      <c r="N1080" s="1344"/>
      <c r="O1080" s="1345"/>
      <c r="P1080" s="1250"/>
      <c r="Q1080" s="1346"/>
      <c r="R1080" s="1238"/>
      <c r="S1080" s="1834"/>
      <c r="T1080" s="1250"/>
      <c r="U1080" s="1242"/>
      <c r="V1080" s="1291"/>
      <c r="W1080" s="1836"/>
      <c r="X1080" s="1225"/>
      <c r="Y1080" s="1306"/>
      <c r="Z1080" s="1302" t="s">
        <v>11869</v>
      </c>
      <c r="AA1080" s="1303" t="s">
        <v>30</v>
      </c>
      <c r="AB1080" s="1304">
        <v>0.85</v>
      </c>
      <c r="AC1080" s="1215"/>
      <c r="AD1080" s="1215"/>
      <c r="AE1080" s="1294"/>
      <c r="AF1080" s="391">
        <f>ROUND(ROUND(ROUND(ROUND(ROUND(G1016+K1052,0)*Q1016,0)*U1076,0)*Y1079,0)*AB1080,0)</f>
        <v>187</v>
      </c>
      <c r="AG1080" s="268"/>
    </row>
    <row r="1081" spans="1:33" ht="17.100000000000001" customHeight="1">
      <c r="A1081" s="243">
        <v>63</v>
      </c>
      <c r="B1081" s="351" t="s">
        <v>17835</v>
      </c>
      <c r="C1081" s="870" t="s">
        <v>17836</v>
      </c>
      <c r="D1081" s="604"/>
      <c r="E1081" s="604"/>
      <c r="F1081" s="1131"/>
      <c r="G1081" s="605"/>
      <c r="H1081" s="605"/>
      <c r="I1081" s="607"/>
      <c r="J1081" s="646"/>
      <c r="K1081" s="748"/>
      <c r="L1081" s="748"/>
      <c r="M1081" s="1250"/>
      <c r="N1081" s="1344"/>
      <c r="O1081" s="1345"/>
      <c r="P1081" s="1250"/>
      <c r="Q1081" s="1346"/>
      <c r="R1081" s="1238"/>
      <c r="S1081" s="1834"/>
      <c r="T1081" s="1250"/>
      <c r="U1081" s="1242"/>
      <c r="V1081" s="1291"/>
      <c r="W1081" s="1233"/>
      <c r="X1081" s="670"/>
      <c r="Y1081" s="1320"/>
      <c r="Z1081" s="1358"/>
      <c r="AA1081" s="1215"/>
      <c r="AB1081" s="1294"/>
      <c r="AC1081" s="1533" t="s">
        <v>167</v>
      </c>
      <c r="AD1081" s="1250">
        <v>5</v>
      </c>
      <c r="AE1081" s="1308" t="s">
        <v>168</v>
      </c>
      <c r="AF1081" s="391">
        <f>ROUND(ROUND(ROUND(ROUND(G1016+K1052,0)*Q1016,0)*U1076,0)-AD1081,0)</f>
        <v>254</v>
      </c>
      <c r="AG1081" s="268"/>
    </row>
    <row r="1082" spans="1:33" ht="17.100000000000001" customHeight="1">
      <c r="A1082" s="243">
        <v>63</v>
      </c>
      <c r="B1082" s="351" t="s">
        <v>17837</v>
      </c>
      <c r="C1082" s="870" t="s">
        <v>17838</v>
      </c>
      <c r="D1082" s="604"/>
      <c r="E1082" s="604"/>
      <c r="F1082" s="1131"/>
      <c r="G1082" s="605"/>
      <c r="H1082" s="605"/>
      <c r="I1082" s="607"/>
      <c r="J1082" s="646"/>
      <c r="K1082" s="748"/>
      <c r="L1082" s="748"/>
      <c r="M1082" s="1250"/>
      <c r="N1082" s="1344"/>
      <c r="O1082" s="1345"/>
      <c r="P1082" s="1250"/>
      <c r="Q1082" s="1346"/>
      <c r="R1082" s="1238"/>
      <c r="S1082" s="1834"/>
      <c r="T1082" s="1250"/>
      <c r="U1082" s="1242"/>
      <c r="V1082" s="1242"/>
      <c r="W1082" s="1234"/>
      <c r="X1082" s="1225"/>
      <c r="Y1082" s="1322"/>
      <c r="Z1082" s="1233" t="s">
        <v>11869</v>
      </c>
      <c r="AA1082" s="670" t="s">
        <v>30</v>
      </c>
      <c r="AB1082" s="1309">
        <v>0.85</v>
      </c>
      <c r="AC1082" s="1834"/>
      <c r="AD1082" s="1250"/>
      <c r="AE1082" s="1308"/>
      <c r="AF1082" s="391">
        <f>ROUND(ROUND(ROUND(ROUND(ROUND(G1016+K1052,0)*Q1016,0)*U1076,0)*AB1082,0)-AD1081,0)</f>
        <v>215</v>
      </c>
      <c r="AG1082" s="268"/>
    </row>
    <row r="1083" spans="1:33" ht="17.100000000000001" customHeight="1">
      <c r="A1083" s="243">
        <v>63</v>
      </c>
      <c r="B1083" s="351" t="s">
        <v>17839</v>
      </c>
      <c r="C1083" s="870" t="s">
        <v>17840</v>
      </c>
      <c r="D1083" s="604"/>
      <c r="E1083" s="604"/>
      <c r="F1083" s="1131"/>
      <c r="G1083" s="605"/>
      <c r="H1083" s="605"/>
      <c r="I1083" s="607"/>
      <c r="J1083" s="646"/>
      <c r="K1083" s="748"/>
      <c r="L1083" s="748"/>
      <c r="M1083" s="1250"/>
      <c r="N1083" s="1344"/>
      <c r="O1083" s="1345"/>
      <c r="P1083" s="1250"/>
      <c r="Q1083" s="1346"/>
      <c r="R1083" s="1238"/>
      <c r="S1083" s="1834"/>
      <c r="T1083" s="1250"/>
      <c r="U1083" s="1242"/>
      <c r="V1083" s="1242"/>
      <c r="W1083" s="1684" t="s">
        <v>4703</v>
      </c>
      <c r="X1083" s="1250" t="s">
        <v>30</v>
      </c>
      <c r="Y1083" s="1291">
        <f>$Y$657</f>
        <v>0.7</v>
      </c>
      <c r="Z1083" s="1360"/>
      <c r="AA1083" s="1226"/>
      <c r="AB1083" s="1310"/>
      <c r="AC1083" s="1834"/>
      <c r="AD1083" s="1242"/>
      <c r="AE1083" s="1291"/>
      <c r="AF1083" s="391">
        <f>ROUND(ROUND(ROUND(ROUND(ROUND(G1016+K1052,0)*Q1016,0)*U1076,0)*Y1083,0)-AD1081,0)</f>
        <v>176</v>
      </c>
      <c r="AG1083" s="268"/>
    </row>
    <row r="1084" spans="1:33" ht="17.100000000000001" customHeight="1">
      <c r="A1084" s="243">
        <v>63</v>
      </c>
      <c r="B1084" s="351" t="s">
        <v>17841</v>
      </c>
      <c r="C1084" s="870" t="s">
        <v>17842</v>
      </c>
      <c r="D1084" s="604"/>
      <c r="E1084" s="604"/>
      <c r="F1084" s="1131"/>
      <c r="G1084" s="605"/>
      <c r="H1084" s="605"/>
      <c r="I1084" s="607"/>
      <c r="J1084" s="646"/>
      <c r="K1084" s="748"/>
      <c r="L1084" s="748"/>
      <c r="M1084" s="1250"/>
      <c r="N1084" s="1344"/>
      <c r="O1084" s="1345"/>
      <c r="P1084" s="1250"/>
      <c r="Q1084" s="1346"/>
      <c r="R1084" s="1238"/>
      <c r="S1084" s="1834"/>
      <c r="T1084" s="1250"/>
      <c r="U1084" s="1242"/>
      <c r="V1084" s="1242"/>
      <c r="W1084" s="1836"/>
      <c r="X1084" s="1225"/>
      <c r="Y1084" s="1306"/>
      <c r="Z1084" s="1302" t="s">
        <v>11869</v>
      </c>
      <c r="AA1084" s="1303" t="s">
        <v>30</v>
      </c>
      <c r="AB1084" s="1311">
        <v>0.85</v>
      </c>
      <c r="AC1084" s="1834"/>
      <c r="AD1084" s="1242"/>
      <c r="AE1084" s="1291"/>
      <c r="AF1084" s="391">
        <f>ROUND(ROUND(ROUND(ROUND(ROUND(ROUND(G1016+K1052,0)*Q1016,0)*U1076,0)*Y1083,0)*AB1084,0)-AD1081,0)</f>
        <v>149</v>
      </c>
      <c r="AG1084" s="268"/>
    </row>
    <row r="1085" spans="1:33" ht="17.100000000000001" customHeight="1">
      <c r="A1085" s="243">
        <v>63</v>
      </c>
      <c r="B1085" s="351" t="s">
        <v>17843</v>
      </c>
      <c r="C1085" s="870" t="s">
        <v>17844</v>
      </c>
      <c r="D1085" s="604"/>
      <c r="E1085" s="604"/>
      <c r="F1085" s="1131"/>
      <c r="G1085" s="605"/>
      <c r="H1085" s="605"/>
      <c r="I1085" s="607"/>
      <c r="J1085" s="646"/>
      <c r="K1085" s="748"/>
      <c r="L1085" s="748"/>
      <c r="M1085" s="1250"/>
      <c r="N1085" s="1344"/>
      <c r="O1085" s="1345"/>
      <c r="P1085" s="1250"/>
      <c r="Q1085" s="1346"/>
      <c r="R1085" s="1254"/>
      <c r="S1085" s="1238"/>
      <c r="T1085" s="1250"/>
      <c r="U1085" s="1242"/>
      <c r="V1085" s="1242"/>
      <c r="W1085" s="1684" t="s">
        <v>4708</v>
      </c>
      <c r="X1085" s="1250" t="s">
        <v>30</v>
      </c>
      <c r="Y1085" s="1291">
        <f>$Y$659</f>
        <v>0.85</v>
      </c>
      <c r="Z1085" s="1359"/>
      <c r="AA1085" s="1220"/>
      <c r="AB1085" s="1306"/>
      <c r="AC1085" s="1834"/>
      <c r="AD1085" s="1242"/>
      <c r="AE1085" s="1291"/>
      <c r="AF1085" s="391">
        <f>ROUND(ROUND(ROUND(ROUND(ROUND(G1016+K1052,0)*Q1016,0)*U1076,0)*Y1085,0)-AD1081,0)</f>
        <v>215</v>
      </c>
      <c r="AG1085" s="268"/>
    </row>
    <row r="1086" spans="1:33" ht="17.100000000000001" customHeight="1">
      <c r="A1086" s="243">
        <v>63</v>
      </c>
      <c r="B1086" s="351" t="s">
        <v>17845</v>
      </c>
      <c r="C1086" s="870" t="s">
        <v>17846</v>
      </c>
      <c r="D1086" s="604"/>
      <c r="E1086" s="604"/>
      <c r="F1086" s="1131"/>
      <c r="G1086" s="605"/>
      <c r="H1086" s="605"/>
      <c r="I1086" s="607"/>
      <c r="J1086" s="647"/>
      <c r="K1086" s="1104"/>
      <c r="L1086" s="1104"/>
      <c r="M1086" s="1351"/>
      <c r="N1086" s="1344"/>
      <c r="O1086" s="1352"/>
      <c r="P1086" s="1225"/>
      <c r="Q1086" s="1351"/>
      <c r="R1086" s="1255"/>
      <c r="S1086" s="1238"/>
      <c r="T1086" s="1250"/>
      <c r="U1086" s="1242"/>
      <c r="V1086" s="1242"/>
      <c r="W1086" s="1836"/>
      <c r="X1086" s="1225"/>
      <c r="Y1086" s="1306"/>
      <c r="Z1086" s="1302" t="s">
        <v>11869</v>
      </c>
      <c r="AA1086" s="1303" t="s">
        <v>30</v>
      </c>
      <c r="AB1086" s="1311">
        <v>0.85</v>
      </c>
      <c r="AC1086" s="1835"/>
      <c r="AD1086" s="1220"/>
      <c r="AE1086" s="1306"/>
      <c r="AF1086" s="391">
        <f>ROUND(ROUND(ROUND(ROUND(ROUND(ROUND(G1016+K1052,0)*Q1016,0)*U1076,0)*Y1085,0)*AB1086,0)-AD1081,0)</f>
        <v>182</v>
      </c>
      <c r="AG1086" s="268"/>
    </row>
    <row r="1087" spans="1:33" ht="17.100000000000001" customHeight="1">
      <c r="A1087" s="243">
        <v>63</v>
      </c>
      <c r="B1087" s="351" t="s">
        <v>17847</v>
      </c>
      <c r="C1087" s="870" t="s">
        <v>17848</v>
      </c>
      <c r="D1087" s="604"/>
      <c r="E1087" s="604"/>
      <c r="F1087" s="1131"/>
      <c r="G1087" s="605"/>
      <c r="H1087" s="605"/>
      <c r="I1087" s="607"/>
      <c r="J1087" s="646"/>
      <c r="K1087" s="748"/>
      <c r="L1087" s="748"/>
      <c r="M1087" s="1250"/>
      <c r="N1087" s="1314"/>
      <c r="O1087" s="1593" t="s">
        <v>16984</v>
      </c>
      <c r="P1087" s="605"/>
      <c r="Q1087" s="607"/>
      <c r="R1087" s="670"/>
      <c r="S1087" s="670"/>
      <c r="T1087" s="602"/>
      <c r="U1087" s="602"/>
      <c r="V1087" s="1286"/>
      <c r="W1087" s="1233"/>
      <c r="X1087" s="670"/>
      <c r="Y1087" s="1320"/>
      <c r="Z1087" s="1358"/>
      <c r="AA1087" s="1215"/>
      <c r="AB1087" s="1215"/>
      <c r="AC1087" s="1215"/>
      <c r="AD1087" s="1215"/>
      <c r="AE1087" s="1294"/>
      <c r="AF1087" s="391">
        <f>ROUND(G1016*Q1088,0)</f>
        <v>363</v>
      </c>
      <c r="AG1087" s="268"/>
    </row>
    <row r="1088" spans="1:33" ht="17.100000000000001" customHeight="1">
      <c r="A1088" s="243">
        <v>63</v>
      </c>
      <c r="B1088" s="351" t="s">
        <v>17849</v>
      </c>
      <c r="C1088" s="870" t="s">
        <v>17850</v>
      </c>
      <c r="D1088" s="604"/>
      <c r="E1088" s="604"/>
      <c r="F1088" s="1131"/>
      <c r="G1088" s="605"/>
      <c r="H1088" s="605"/>
      <c r="I1088" s="607"/>
      <c r="J1088" s="646"/>
      <c r="K1088" s="748"/>
      <c r="L1088" s="748"/>
      <c r="M1088" s="1250"/>
      <c r="N1088" s="1102"/>
      <c r="O1088" s="1834"/>
      <c r="P1088" s="1250" t="s">
        <v>30</v>
      </c>
      <c r="Q1088" s="1291">
        <v>0.5</v>
      </c>
      <c r="R1088" s="1250"/>
      <c r="S1088" s="1250"/>
      <c r="T1088" s="605"/>
      <c r="U1088" s="605"/>
      <c r="V1088" s="607"/>
      <c r="W1088" s="1234"/>
      <c r="X1088" s="1225"/>
      <c r="Y1088" s="1322"/>
      <c r="Z1088" s="1233" t="s">
        <v>11869</v>
      </c>
      <c r="AA1088" s="670" t="s">
        <v>30</v>
      </c>
      <c r="AB1088" s="1293">
        <v>0.85</v>
      </c>
      <c r="AC1088" s="1215"/>
      <c r="AD1088" s="1215"/>
      <c r="AE1088" s="1294"/>
      <c r="AF1088" s="391">
        <f>ROUND(ROUND(G1016*Q1088,0)*AB1088,0)</f>
        <v>309</v>
      </c>
      <c r="AG1088" s="268"/>
    </row>
    <row r="1089" spans="1:33" ht="17.100000000000001" customHeight="1">
      <c r="A1089" s="243">
        <v>63</v>
      </c>
      <c r="B1089" s="351" t="s">
        <v>17851</v>
      </c>
      <c r="C1089" s="870" t="s">
        <v>17852</v>
      </c>
      <c r="D1089" s="646"/>
      <c r="E1089" s="646"/>
      <c r="F1089" s="637"/>
      <c r="G1089" s="638"/>
      <c r="H1089" s="638"/>
      <c r="I1089" s="744"/>
      <c r="J1089" s="604"/>
      <c r="K1089" s="605"/>
      <c r="L1089" s="1321"/>
      <c r="M1089" s="1251"/>
      <c r="N1089" s="1339"/>
      <c r="O1089" s="1834"/>
      <c r="P1089" s="1251"/>
      <c r="Q1089" s="1334"/>
      <c r="R1089" s="1251"/>
      <c r="S1089" s="1251"/>
      <c r="T1089" s="605"/>
      <c r="U1089" s="605"/>
      <c r="V1089" s="607"/>
      <c r="W1089" s="1684" t="s">
        <v>4703</v>
      </c>
      <c r="X1089" s="670" t="s">
        <v>30</v>
      </c>
      <c r="Y1089" s="1305">
        <v>0.7</v>
      </c>
      <c r="Z1089" s="1360"/>
      <c r="AA1089" s="1226"/>
      <c r="AB1089" s="1226"/>
      <c r="AC1089" s="1226"/>
      <c r="AD1089" s="1226"/>
      <c r="AE1089" s="1310"/>
      <c r="AF1089" s="391">
        <f>ROUND(ROUND(G1016*Q1088,0)*Y1089,0)</f>
        <v>254</v>
      </c>
      <c r="AG1089" s="268"/>
    </row>
    <row r="1090" spans="1:33" ht="17.100000000000001" customHeight="1">
      <c r="A1090" s="243">
        <v>63</v>
      </c>
      <c r="B1090" s="351" t="s">
        <v>17853</v>
      </c>
      <c r="C1090" s="870" t="s">
        <v>17854</v>
      </c>
      <c r="D1090" s="646"/>
      <c r="E1090" s="646"/>
      <c r="F1090" s="637"/>
      <c r="G1090" s="638"/>
      <c r="H1090" s="638"/>
      <c r="I1090" s="744"/>
      <c r="J1090" s="604"/>
      <c r="K1090" s="605"/>
      <c r="L1090" s="1321"/>
      <c r="M1090" s="1251"/>
      <c r="N1090" s="1339"/>
      <c r="O1090" s="1834"/>
      <c r="P1090" s="1251"/>
      <c r="Q1090" s="1334"/>
      <c r="R1090" s="1251"/>
      <c r="S1090" s="1251"/>
      <c r="T1090" s="605"/>
      <c r="U1090" s="605"/>
      <c r="V1090" s="607"/>
      <c r="W1090" s="1836"/>
      <c r="X1090" s="1225"/>
      <c r="Y1090" s="1306"/>
      <c r="Z1090" s="1302" t="s">
        <v>11869</v>
      </c>
      <c r="AA1090" s="1303" t="s">
        <v>30</v>
      </c>
      <c r="AB1090" s="1304">
        <v>0.85</v>
      </c>
      <c r="AC1090" s="1215"/>
      <c r="AD1090" s="1215"/>
      <c r="AE1090" s="1294"/>
      <c r="AF1090" s="391">
        <f>ROUND(ROUND(ROUND(G1016*Q1088,0)*Y1089,0)*AB1090,0)</f>
        <v>216</v>
      </c>
      <c r="AG1090" s="268"/>
    </row>
    <row r="1091" spans="1:33" ht="17.100000000000001" customHeight="1">
      <c r="A1091" s="243">
        <v>63</v>
      </c>
      <c r="B1091" s="351" t="s">
        <v>17855</v>
      </c>
      <c r="C1091" s="870" t="s">
        <v>17856</v>
      </c>
      <c r="D1091" s="646"/>
      <c r="E1091" s="646"/>
      <c r="F1091" s="637"/>
      <c r="G1091" s="638"/>
      <c r="H1091" s="638"/>
      <c r="I1091" s="744"/>
      <c r="J1091" s="604"/>
      <c r="K1091" s="605"/>
      <c r="L1091" s="1321"/>
      <c r="M1091" s="1251"/>
      <c r="N1091" s="1339"/>
      <c r="O1091" s="1834"/>
      <c r="P1091" s="1251"/>
      <c r="Q1091" s="1334"/>
      <c r="R1091" s="1251"/>
      <c r="S1091" s="1251"/>
      <c r="T1091" s="605"/>
      <c r="U1091" s="605"/>
      <c r="V1091" s="607"/>
      <c r="W1091" s="1684" t="s">
        <v>4708</v>
      </c>
      <c r="X1091" s="670" t="s">
        <v>30</v>
      </c>
      <c r="Y1091" s="1305">
        <v>0.85</v>
      </c>
      <c r="Z1091" s="1359"/>
      <c r="AA1091" s="1220"/>
      <c r="AB1091" s="1220"/>
      <c r="AC1091" s="1220"/>
      <c r="AD1091" s="1220"/>
      <c r="AE1091" s="1306"/>
      <c r="AF1091" s="391">
        <f>ROUND(ROUND(G1016*Q1088,0)*Y1091,0)</f>
        <v>309</v>
      </c>
      <c r="AG1091" s="268"/>
    </row>
    <row r="1092" spans="1:33" ht="17.100000000000001" customHeight="1">
      <c r="A1092" s="243">
        <v>63</v>
      </c>
      <c r="B1092" s="351" t="s">
        <v>17857</v>
      </c>
      <c r="C1092" s="870" t="s">
        <v>17858</v>
      </c>
      <c r="D1092" s="646"/>
      <c r="E1092" s="646"/>
      <c r="F1092" s="637"/>
      <c r="G1092" s="638"/>
      <c r="H1092" s="638"/>
      <c r="I1092" s="744"/>
      <c r="J1092" s="604"/>
      <c r="K1092" s="605"/>
      <c r="L1092" s="1321"/>
      <c r="M1092" s="1251"/>
      <c r="N1092" s="1339"/>
      <c r="O1092" s="1834"/>
      <c r="P1092" s="1251"/>
      <c r="Q1092" s="1334"/>
      <c r="R1092" s="1251"/>
      <c r="S1092" s="1251"/>
      <c r="T1092" s="605"/>
      <c r="U1092" s="605"/>
      <c r="V1092" s="607"/>
      <c r="W1092" s="1836"/>
      <c r="X1092" s="1225"/>
      <c r="Y1092" s="1306"/>
      <c r="Z1092" s="1302" t="s">
        <v>11869</v>
      </c>
      <c r="AA1092" s="1303" t="s">
        <v>30</v>
      </c>
      <c r="AB1092" s="1304">
        <v>0.85</v>
      </c>
      <c r="AC1092" s="1215"/>
      <c r="AD1092" s="1215"/>
      <c r="AE1092" s="1294"/>
      <c r="AF1092" s="391">
        <f>ROUND(ROUND(ROUND(G1016*Q1088,0)*Y1091,0)*AB1092,0)</f>
        <v>263</v>
      </c>
      <c r="AG1092" s="268"/>
    </row>
    <row r="1093" spans="1:33" ht="17.100000000000001" customHeight="1">
      <c r="A1093" s="243">
        <v>63</v>
      </c>
      <c r="B1093" s="351" t="s">
        <v>17859</v>
      </c>
      <c r="C1093" s="870" t="s">
        <v>17860</v>
      </c>
      <c r="D1093" s="646"/>
      <c r="E1093" s="646"/>
      <c r="F1093" s="637"/>
      <c r="G1093" s="638"/>
      <c r="H1093" s="638"/>
      <c r="I1093" s="744"/>
      <c r="J1093" s="604"/>
      <c r="K1093" s="605"/>
      <c r="L1093" s="1321"/>
      <c r="M1093" s="1251"/>
      <c r="N1093" s="1339"/>
      <c r="O1093" s="1834"/>
      <c r="P1093" s="1251"/>
      <c r="Q1093" s="1334"/>
      <c r="R1093" s="1251"/>
      <c r="S1093" s="1251"/>
      <c r="T1093" s="605"/>
      <c r="U1093" s="605"/>
      <c r="V1093" s="607"/>
      <c r="W1093" s="1233"/>
      <c r="X1093" s="670"/>
      <c r="Y1093" s="1320"/>
      <c r="Z1093" s="1358"/>
      <c r="AA1093" s="1215"/>
      <c r="AB1093" s="1294"/>
      <c r="AC1093" s="1533" t="s">
        <v>167</v>
      </c>
      <c r="AD1093" s="1250">
        <v>5</v>
      </c>
      <c r="AE1093" s="1308" t="s">
        <v>168</v>
      </c>
      <c r="AF1093" s="391">
        <f>ROUND(ROUND(G1016*Q1088,0)-AD1093,0)</f>
        <v>358</v>
      </c>
      <c r="AG1093" s="268"/>
    </row>
    <row r="1094" spans="1:33" ht="17.100000000000001" customHeight="1">
      <c r="A1094" s="243">
        <v>63</v>
      </c>
      <c r="B1094" s="351" t="s">
        <v>17861</v>
      </c>
      <c r="C1094" s="870" t="s">
        <v>17862</v>
      </c>
      <c r="D1094" s="646"/>
      <c r="E1094" s="646"/>
      <c r="F1094" s="637"/>
      <c r="G1094" s="638"/>
      <c r="H1094" s="638"/>
      <c r="I1094" s="744"/>
      <c r="J1094" s="604"/>
      <c r="K1094" s="605"/>
      <c r="L1094" s="1321"/>
      <c r="M1094" s="1251"/>
      <c r="N1094" s="1339"/>
      <c r="O1094" s="1252"/>
      <c r="P1094" s="1251"/>
      <c r="Q1094" s="1334"/>
      <c r="R1094" s="1251"/>
      <c r="S1094" s="1251"/>
      <c r="T1094" s="605"/>
      <c r="U1094" s="605"/>
      <c r="V1094" s="607"/>
      <c r="W1094" s="1234"/>
      <c r="X1094" s="1225"/>
      <c r="Y1094" s="1322"/>
      <c r="Z1094" s="1233" t="s">
        <v>11869</v>
      </c>
      <c r="AA1094" s="670" t="s">
        <v>30</v>
      </c>
      <c r="AB1094" s="1309">
        <v>0.85</v>
      </c>
      <c r="AC1094" s="1834"/>
      <c r="AD1094" s="1250"/>
      <c r="AE1094" s="1308"/>
      <c r="AF1094" s="391">
        <f>ROUND(ROUND(ROUND(G1016*Q1088,0)*AB1094,0)-AD1093,0)</f>
        <v>304</v>
      </c>
      <c r="AG1094" s="268"/>
    </row>
    <row r="1095" spans="1:33" ht="17.100000000000001" customHeight="1">
      <c r="A1095" s="243">
        <v>63</v>
      </c>
      <c r="B1095" s="351" t="s">
        <v>17863</v>
      </c>
      <c r="C1095" s="870" t="s">
        <v>17864</v>
      </c>
      <c r="D1095" s="646"/>
      <c r="E1095" s="646"/>
      <c r="F1095" s="637"/>
      <c r="G1095" s="638"/>
      <c r="H1095" s="638"/>
      <c r="I1095" s="744"/>
      <c r="J1095" s="604"/>
      <c r="K1095" s="605"/>
      <c r="L1095" s="1321"/>
      <c r="M1095" s="1251"/>
      <c r="N1095" s="1339"/>
      <c r="O1095" s="1252"/>
      <c r="P1095" s="1251"/>
      <c r="Q1095" s="1334"/>
      <c r="R1095" s="1251"/>
      <c r="S1095" s="1251"/>
      <c r="T1095" s="605"/>
      <c r="U1095" s="605"/>
      <c r="V1095" s="607"/>
      <c r="W1095" s="1684" t="s">
        <v>4703</v>
      </c>
      <c r="X1095" s="1250" t="s">
        <v>30</v>
      </c>
      <c r="Y1095" s="1291">
        <v>0.7</v>
      </c>
      <c r="Z1095" s="1360"/>
      <c r="AA1095" s="1226"/>
      <c r="AB1095" s="1310"/>
      <c r="AC1095" s="1834"/>
      <c r="AD1095" s="1242"/>
      <c r="AE1095" s="1291"/>
      <c r="AF1095" s="391">
        <f>ROUND(ROUND(ROUND(G1016*Q1088,0)*Y1095,0)-AD1093,0)</f>
        <v>249</v>
      </c>
      <c r="AG1095" s="268"/>
    </row>
    <row r="1096" spans="1:33" ht="17.100000000000001" customHeight="1">
      <c r="A1096" s="243">
        <v>63</v>
      </c>
      <c r="B1096" s="351" t="s">
        <v>17865</v>
      </c>
      <c r="C1096" s="870" t="s">
        <v>17866</v>
      </c>
      <c r="D1096" s="646"/>
      <c r="E1096" s="646"/>
      <c r="F1096" s="637"/>
      <c r="G1096" s="638"/>
      <c r="H1096" s="638"/>
      <c r="I1096" s="744"/>
      <c r="J1096" s="604"/>
      <c r="K1096" s="605"/>
      <c r="L1096" s="1321"/>
      <c r="M1096" s="1251"/>
      <c r="N1096" s="1339"/>
      <c r="O1096" s="1252"/>
      <c r="P1096" s="1251"/>
      <c r="Q1096" s="1334"/>
      <c r="R1096" s="1251"/>
      <c r="S1096" s="1251"/>
      <c r="T1096" s="605"/>
      <c r="U1096" s="605"/>
      <c r="V1096" s="607"/>
      <c r="W1096" s="1836"/>
      <c r="X1096" s="1225"/>
      <c r="Y1096" s="1306"/>
      <c r="Z1096" s="1302" t="s">
        <v>11869</v>
      </c>
      <c r="AA1096" s="1303" t="s">
        <v>30</v>
      </c>
      <c r="AB1096" s="1311">
        <v>0.85</v>
      </c>
      <c r="AC1096" s="1834"/>
      <c r="AD1096" s="1242"/>
      <c r="AE1096" s="1291"/>
      <c r="AF1096" s="391">
        <f>ROUND(ROUND(ROUND(ROUND(G1016*Q1088,0)*Y1095,0)*AB1096,0)-AD1093,0)</f>
        <v>211</v>
      </c>
      <c r="AG1096" s="268"/>
    </row>
    <row r="1097" spans="1:33" ht="17.100000000000001" customHeight="1">
      <c r="A1097" s="243">
        <v>63</v>
      </c>
      <c r="B1097" s="351" t="s">
        <v>17867</v>
      </c>
      <c r="C1097" s="870" t="s">
        <v>17868</v>
      </c>
      <c r="D1097" s="646"/>
      <c r="E1097" s="646"/>
      <c r="F1097" s="637"/>
      <c r="G1097" s="638"/>
      <c r="H1097" s="638"/>
      <c r="I1097" s="744"/>
      <c r="J1097" s="604"/>
      <c r="K1097" s="605"/>
      <c r="L1097" s="1321"/>
      <c r="M1097" s="1251"/>
      <c r="N1097" s="1339"/>
      <c r="O1097" s="1252"/>
      <c r="P1097" s="1251"/>
      <c r="Q1097" s="1334"/>
      <c r="R1097" s="1251"/>
      <c r="S1097" s="1251"/>
      <c r="T1097" s="605"/>
      <c r="U1097" s="605"/>
      <c r="V1097" s="607"/>
      <c r="W1097" s="1684" t="s">
        <v>4708</v>
      </c>
      <c r="X1097" s="1250" t="s">
        <v>30</v>
      </c>
      <c r="Y1097" s="1291">
        <v>0.85</v>
      </c>
      <c r="Z1097" s="1359"/>
      <c r="AA1097" s="1220"/>
      <c r="AB1097" s="1306"/>
      <c r="AC1097" s="1834"/>
      <c r="AD1097" s="1242"/>
      <c r="AE1097" s="1291"/>
      <c r="AF1097" s="391">
        <f>ROUND(ROUND(ROUND(G1016*Q1088,0)*Y1097,0)-AD1093,0)</f>
        <v>304</v>
      </c>
      <c r="AG1097" s="268"/>
    </row>
    <row r="1098" spans="1:33" ht="17.100000000000001" customHeight="1">
      <c r="A1098" s="243">
        <v>63</v>
      </c>
      <c r="B1098" s="351" t="s">
        <v>17869</v>
      </c>
      <c r="C1098" s="870" t="s">
        <v>17870</v>
      </c>
      <c r="D1098" s="646"/>
      <c r="E1098" s="646"/>
      <c r="F1098" s="637"/>
      <c r="G1098" s="638"/>
      <c r="H1098" s="638"/>
      <c r="I1098" s="744"/>
      <c r="J1098" s="604"/>
      <c r="K1098" s="605"/>
      <c r="L1098" s="1321"/>
      <c r="M1098" s="1251"/>
      <c r="N1098" s="1339"/>
      <c r="O1098" s="1252"/>
      <c r="P1098" s="1251"/>
      <c r="Q1098" s="1334"/>
      <c r="R1098" s="1251"/>
      <c r="S1098" s="1251"/>
      <c r="T1098" s="605"/>
      <c r="U1098" s="605"/>
      <c r="V1098" s="607"/>
      <c r="W1098" s="1836"/>
      <c r="X1098" s="1225"/>
      <c r="Y1098" s="1306"/>
      <c r="Z1098" s="1302" t="s">
        <v>11869</v>
      </c>
      <c r="AA1098" s="1303" t="s">
        <v>30</v>
      </c>
      <c r="AB1098" s="1311">
        <v>0.85</v>
      </c>
      <c r="AC1098" s="1835"/>
      <c r="AD1098" s="1220"/>
      <c r="AE1098" s="1306"/>
      <c r="AF1098" s="391">
        <f>ROUND(ROUND(ROUND(ROUND(G1016*Q1088,0)*Y1097,0)*AB1098,0)-AD1093,0)</f>
        <v>258</v>
      </c>
      <c r="AG1098" s="268"/>
    </row>
    <row r="1099" spans="1:33" ht="16.7" customHeight="1">
      <c r="A1099" s="243">
        <v>63</v>
      </c>
      <c r="B1099" s="351" t="s">
        <v>17871</v>
      </c>
      <c r="C1099" s="870" t="s">
        <v>17872</v>
      </c>
      <c r="D1099" s="646"/>
      <c r="E1099" s="646"/>
      <c r="F1099" s="1252"/>
      <c r="G1099" s="638"/>
      <c r="H1099" s="638"/>
      <c r="I1099" s="607"/>
      <c r="J1099" s="646"/>
      <c r="K1099" s="748"/>
      <c r="L1099" s="748"/>
      <c r="M1099" s="605"/>
      <c r="N1099" s="1102"/>
      <c r="O1099" s="604"/>
      <c r="P1099" s="605"/>
      <c r="Q1099" s="607"/>
      <c r="R1099" s="1749" t="s">
        <v>11301</v>
      </c>
      <c r="S1099" s="1622" t="s">
        <v>235</v>
      </c>
      <c r="T1099" s="602"/>
      <c r="U1099" s="602"/>
      <c r="V1099" s="1286"/>
      <c r="W1099" s="1233"/>
      <c r="X1099" s="670"/>
      <c r="Y1099" s="1320"/>
      <c r="Z1099" s="1358"/>
      <c r="AA1099" s="1215"/>
      <c r="AB1099" s="1215"/>
      <c r="AC1099" s="1215"/>
      <c r="AD1099" s="1215"/>
      <c r="AE1099" s="1294"/>
      <c r="AF1099" s="391">
        <f>ROUND(ROUND(G1016*Q1088,0)*U1100,0)</f>
        <v>254</v>
      </c>
      <c r="AG1099" s="268"/>
    </row>
    <row r="1100" spans="1:33" ht="16.7" customHeight="1">
      <c r="A1100" s="243">
        <v>63</v>
      </c>
      <c r="B1100" s="351" t="s">
        <v>17873</v>
      </c>
      <c r="C1100" s="870" t="s">
        <v>17874</v>
      </c>
      <c r="D1100" s="646"/>
      <c r="E1100" s="646"/>
      <c r="F1100" s="1252"/>
      <c r="G1100" s="1328"/>
      <c r="H1100" s="605"/>
      <c r="I1100" s="607"/>
      <c r="J1100" s="646"/>
      <c r="K1100" s="748"/>
      <c r="L1100" s="748"/>
      <c r="M1100" s="605"/>
      <c r="N1100" s="1102"/>
      <c r="O1100" s="604"/>
      <c r="P1100" s="605"/>
      <c r="Q1100" s="607"/>
      <c r="R1100" s="1837"/>
      <c r="S1100" s="1834"/>
      <c r="T1100" s="1250" t="s">
        <v>30</v>
      </c>
      <c r="U1100" s="1242">
        <v>0.7</v>
      </c>
      <c r="V1100" s="607"/>
      <c r="W1100" s="1234"/>
      <c r="X1100" s="1225"/>
      <c r="Y1100" s="1322"/>
      <c r="Z1100" s="1233" t="s">
        <v>11869</v>
      </c>
      <c r="AA1100" s="670" t="s">
        <v>30</v>
      </c>
      <c r="AB1100" s="1293">
        <v>0.85</v>
      </c>
      <c r="AC1100" s="1215"/>
      <c r="AD1100" s="1215"/>
      <c r="AE1100" s="1294"/>
      <c r="AF1100" s="391">
        <f>ROUND(ROUND(ROUND(G1016*Q1088,0)*U1100,0)*AB1100,0)</f>
        <v>216</v>
      </c>
      <c r="AG1100" s="268"/>
    </row>
    <row r="1101" spans="1:33" ht="17.100000000000001" customHeight="1">
      <c r="A1101" s="243">
        <v>63</v>
      </c>
      <c r="B1101" s="351" t="s">
        <v>17875</v>
      </c>
      <c r="C1101" s="870" t="s">
        <v>17876</v>
      </c>
      <c r="D1101" s="604"/>
      <c r="E1101" s="604"/>
      <c r="F1101" s="1131"/>
      <c r="G1101" s="605"/>
      <c r="H1101" s="605"/>
      <c r="I1101" s="607"/>
      <c r="J1101" s="646"/>
      <c r="K1101" s="748"/>
      <c r="L1101" s="748"/>
      <c r="M1101" s="1250"/>
      <c r="N1101" s="1344"/>
      <c r="O1101" s="1345"/>
      <c r="P1101" s="1250"/>
      <c r="Q1101" s="1346"/>
      <c r="R1101" s="1837"/>
      <c r="S1101" s="1834"/>
      <c r="T1101" s="1250"/>
      <c r="U1101" s="1242"/>
      <c r="V1101" s="1291"/>
      <c r="W1101" s="1684" t="s">
        <v>4703</v>
      </c>
      <c r="X1101" s="670" t="s">
        <v>30</v>
      </c>
      <c r="Y1101" s="1305">
        <f>$Y$657</f>
        <v>0.7</v>
      </c>
      <c r="Z1101" s="1360"/>
      <c r="AA1101" s="1226"/>
      <c r="AB1101" s="1226"/>
      <c r="AC1101" s="1226"/>
      <c r="AD1101" s="1226"/>
      <c r="AE1101" s="1310"/>
      <c r="AF1101" s="391">
        <f>ROUND(ROUND(ROUND(G1016*Q1088,0)*U1100,0)*Y1101,0)</f>
        <v>178</v>
      </c>
      <c r="AG1101" s="268"/>
    </row>
    <row r="1102" spans="1:33" ht="17.100000000000001" customHeight="1">
      <c r="A1102" s="243">
        <v>63</v>
      </c>
      <c r="B1102" s="351" t="s">
        <v>17877</v>
      </c>
      <c r="C1102" s="870" t="s">
        <v>17878</v>
      </c>
      <c r="D1102" s="604"/>
      <c r="E1102" s="604"/>
      <c r="F1102" s="1131"/>
      <c r="G1102" s="605"/>
      <c r="H1102" s="605"/>
      <c r="I1102" s="607"/>
      <c r="J1102" s="646"/>
      <c r="K1102" s="748"/>
      <c r="L1102" s="748"/>
      <c r="M1102" s="1250"/>
      <c r="N1102" s="1344"/>
      <c r="O1102" s="1345"/>
      <c r="P1102" s="1250"/>
      <c r="Q1102" s="1346"/>
      <c r="R1102" s="1837"/>
      <c r="S1102" s="1834"/>
      <c r="T1102" s="1250"/>
      <c r="U1102" s="1242"/>
      <c r="V1102" s="1291"/>
      <c r="W1102" s="1836"/>
      <c r="X1102" s="1225"/>
      <c r="Y1102" s="1306"/>
      <c r="Z1102" s="1302" t="s">
        <v>11869</v>
      </c>
      <c r="AA1102" s="1303" t="s">
        <v>30</v>
      </c>
      <c r="AB1102" s="1304">
        <v>0.85</v>
      </c>
      <c r="AC1102" s="1215"/>
      <c r="AD1102" s="1215"/>
      <c r="AE1102" s="1294"/>
      <c r="AF1102" s="391">
        <f>ROUND(ROUND(ROUND(ROUND(G1016*Q1088,0)*U1100,0)*Y1101,0)*AB1102,0)</f>
        <v>151</v>
      </c>
      <c r="AG1102" s="268"/>
    </row>
    <row r="1103" spans="1:33" ht="17.100000000000001" customHeight="1">
      <c r="A1103" s="243">
        <v>63</v>
      </c>
      <c r="B1103" s="351" t="s">
        <v>17879</v>
      </c>
      <c r="C1103" s="870" t="s">
        <v>17880</v>
      </c>
      <c r="D1103" s="604"/>
      <c r="E1103" s="604"/>
      <c r="F1103" s="1131"/>
      <c r="G1103" s="605"/>
      <c r="H1103" s="605"/>
      <c r="I1103" s="607"/>
      <c r="J1103" s="646"/>
      <c r="K1103" s="748"/>
      <c r="L1103" s="748"/>
      <c r="M1103" s="1250"/>
      <c r="N1103" s="1344"/>
      <c r="O1103" s="1345"/>
      <c r="P1103" s="1250"/>
      <c r="Q1103" s="1346"/>
      <c r="R1103" s="1837"/>
      <c r="S1103" s="1834"/>
      <c r="T1103" s="1250"/>
      <c r="U1103" s="1242"/>
      <c r="V1103" s="1291"/>
      <c r="W1103" s="1684" t="s">
        <v>4708</v>
      </c>
      <c r="X1103" s="670" t="s">
        <v>30</v>
      </c>
      <c r="Y1103" s="1305">
        <f>$Y$659</f>
        <v>0.85</v>
      </c>
      <c r="Z1103" s="1359"/>
      <c r="AA1103" s="1220"/>
      <c r="AB1103" s="1220"/>
      <c r="AC1103" s="1220"/>
      <c r="AD1103" s="1220"/>
      <c r="AE1103" s="1306"/>
      <c r="AF1103" s="391">
        <f>ROUND(ROUND(ROUND(G1016*Q1088,0)*U1100,0)*Y1103,0)</f>
        <v>216</v>
      </c>
      <c r="AG1103" s="268"/>
    </row>
    <row r="1104" spans="1:33" ht="17.100000000000001" customHeight="1">
      <c r="A1104" s="243">
        <v>63</v>
      </c>
      <c r="B1104" s="351" t="s">
        <v>17881</v>
      </c>
      <c r="C1104" s="870" t="s">
        <v>17882</v>
      </c>
      <c r="D1104" s="604"/>
      <c r="E1104" s="604"/>
      <c r="F1104" s="1131"/>
      <c r="G1104" s="605"/>
      <c r="H1104" s="605"/>
      <c r="I1104" s="607"/>
      <c r="J1104" s="646"/>
      <c r="K1104" s="748"/>
      <c r="L1104" s="748"/>
      <c r="M1104" s="1250"/>
      <c r="N1104" s="1344"/>
      <c r="O1104" s="1345"/>
      <c r="P1104" s="1250"/>
      <c r="Q1104" s="1346"/>
      <c r="R1104" s="1837"/>
      <c r="S1104" s="1834"/>
      <c r="T1104" s="1250"/>
      <c r="U1104" s="1242"/>
      <c r="V1104" s="1291"/>
      <c r="W1104" s="1836"/>
      <c r="X1104" s="1225"/>
      <c r="Y1104" s="1306"/>
      <c r="Z1104" s="1302" t="s">
        <v>11869</v>
      </c>
      <c r="AA1104" s="1303" t="s">
        <v>30</v>
      </c>
      <c r="AB1104" s="1304">
        <v>0.85</v>
      </c>
      <c r="AC1104" s="1215"/>
      <c r="AD1104" s="1215"/>
      <c r="AE1104" s="1294"/>
      <c r="AF1104" s="391">
        <f>ROUND(ROUND(ROUND(ROUND(G1016*Q1088,0)*U1100,0)*Y1103,0)*AB1104,0)</f>
        <v>184</v>
      </c>
      <c r="AG1104" s="268"/>
    </row>
    <row r="1105" spans="1:33" ht="17.100000000000001" customHeight="1">
      <c r="A1105" s="243">
        <v>63</v>
      </c>
      <c r="B1105" s="351" t="s">
        <v>17883</v>
      </c>
      <c r="C1105" s="870" t="s">
        <v>17884</v>
      </c>
      <c r="D1105" s="604"/>
      <c r="E1105" s="604"/>
      <c r="F1105" s="1131"/>
      <c r="G1105" s="605"/>
      <c r="H1105" s="605"/>
      <c r="I1105" s="607"/>
      <c r="J1105" s="646"/>
      <c r="K1105" s="748"/>
      <c r="L1105" s="748"/>
      <c r="M1105" s="1250"/>
      <c r="N1105" s="1344"/>
      <c r="O1105" s="1345"/>
      <c r="P1105" s="1250"/>
      <c r="Q1105" s="1346"/>
      <c r="R1105" s="1837"/>
      <c r="S1105" s="1834"/>
      <c r="T1105" s="1250"/>
      <c r="U1105" s="1242"/>
      <c r="V1105" s="1291"/>
      <c r="W1105" s="1233"/>
      <c r="X1105" s="670"/>
      <c r="Y1105" s="1320"/>
      <c r="Z1105" s="1358"/>
      <c r="AA1105" s="1215"/>
      <c r="AB1105" s="1294"/>
      <c r="AC1105" s="1533" t="s">
        <v>167</v>
      </c>
      <c r="AD1105" s="1250">
        <v>5</v>
      </c>
      <c r="AE1105" s="1308" t="s">
        <v>168</v>
      </c>
      <c r="AF1105" s="391">
        <f>ROUND(ROUND(ROUND(G1016*Q1088,0)*U1100,0)-AD1105,0)</f>
        <v>249</v>
      </c>
      <c r="AG1105" s="268"/>
    </row>
    <row r="1106" spans="1:33" ht="17.100000000000001" customHeight="1">
      <c r="A1106" s="243">
        <v>63</v>
      </c>
      <c r="B1106" s="351" t="s">
        <v>17885</v>
      </c>
      <c r="C1106" s="870" t="s">
        <v>17886</v>
      </c>
      <c r="D1106" s="604"/>
      <c r="E1106" s="604"/>
      <c r="F1106" s="1131"/>
      <c r="G1106" s="605"/>
      <c r="H1106" s="605"/>
      <c r="I1106" s="607"/>
      <c r="J1106" s="646"/>
      <c r="K1106" s="748"/>
      <c r="L1106" s="748"/>
      <c r="M1106" s="1250"/>
      <c r="N1106" s="1344"/>
      <c r="O1106" s="1345"/>
      <c r="P1106" s="1250"/>
      <c r="Q1106" s="1346"/>
      <c r="R1106" s="1837"/>
      <c r="S1106" s="1246"/>
      <c r="T1106" s="1250"/>
      <c r="U1106" s="1242"/>
      <c r="V1106" s="1291"/>
      <c r="W1106" s="1234"/>
      <c r="X1106" s="1225"/>
      <c r="Y1106" s="1322"/>
      <c r="Z1106" s="1233" t="s">
        <v>11869</v>
      </c>
      <c r="AA1106" s="670" t="s">
        <v>30</v>
      </c>
      <c r="AB1106" s="1309">
        <v>0.85</v>
      </c>
      <c r="AC1106" s="1834"/>
      <c r="AD1106" s="1250"/>
      <c r="AE1106" s="1308"/>
      <c r="AF1106" s="391">
        <f>ROUND(ROUND(ROUND(ROUND(G1016*Q1088,0)*U1100,0)*AB1106,0)-AD1105,0)</f>
        <v>211</v>
      </c>
      <c r="AG1106" s="268"/>
    </row>
    <row r="1107" spans="1:33" ht="17.100000000000001" customHeight="1">
      <c r="A1107" s="243">
        <v>63</v>
      </c>
      <c r="B1107" s="351" t="s">
        <v>17887</v>
      </c>
      <c r="C1107" s="870" t="s">
        <v>17888</v>
      </c>
      <c r="D1107" s="604"/>
      <c r="E1107" s="604"/>
      <c r="F1107" s="1131"/>
      <c r="G1107" s="605"/>
      <c r="H1107" s="605"/>
      <c r="I1107" s="607"/>
      <c r="J1107" s="646"/>
      <c r="K1107" s="748"/>
      <c r="L1107" s="748"/>
      <c r="M1107" s="1250"/>
      <c r="N1107" s="1344"/>
      <c r="O1107" s="1345"/>
      <c r="P1107" s="1250"/>
      <c r="Q1107" s="1346"/>
      <c r="R1107" s="1254"/>
      <c r="S1107" s="1246"/>
      <c r="T1107" s="1250"/>
      <c r="U1107" s="1242"/>
      <c r="V1107" s="1291"/>
      <c r="W1107" s="1684" t="s">
        <v>4703</v>
      </c>
      <c r="X1107" s="1250" t="s">
        <v>30</v>
      </c>
      <c r="Y1107" s="1291">
        <f>$Y$657</f>
        <v>0.7</v>
      </c>
      <c r="Z1107" s="1360"/>
      <c r="AA1107" s="1226"/>
      <c r="AB1107" s="1310"/>
      <c r="AC1107" s="1834"/>
      <c r="AD1107" s="1242"/>
      <c r="AE1107" s="1291"/>
      <c r="AF1107" s="391">
        <f>ROUND(ROUND(ROUND(ROUND(G1016*Q1088,0)*U1100,0)*Y1107,0)-AD1105,0)</f>
        <v>173</v>
      </c>
      <c r="AG1107" s="268"/>
    </row>
    <row r="1108" spans="1:33" ht="17.100000000000001" customHeight="1">
      <c r="A1108" s="243">
        <v>63</v>
      </c>
      <c r="B1108" s="351" t="s">
        <v>17889</v>
      </c>
      <c r="C1108" s="870" t="s">
        <v>17890</v>
      </c>
      <c r="D1108" s="604"/>
      <c r="E1108" s="604"/>
      <c r="F1108" s="1131"/>
      <c r="G1108" s="605"/>
      <c r="H1108" s="605"/>
      <c r="I1108" s="607"/>
      <c r="J1108" s="646"/>
      <c r="K1108" s="748"/>
      <c r="L1108" s="748"/>
      <c r="M1108" s="1250"/>
      <c r="N1108" s="1344"/>
      <c r="O1108" s="1345"/>
      <c r="P1108" s="1250"/>
      <c r="Q1108" s="1346"/>
      <c r="R1108" s="1254"/>
      <c r="S1108" s="1246"/>
      <c r="T1108" s="1250"/>
      <c r="U1108" s="1242"/>
      <c r="V1108" s="1291"/>
      <c r="W1108" s="1836"/>
      <c r="X1108" s="1225"/>
      <c r="Y1108" s="1306"/>
      <c r="Z1108" s="1302" t="s">
        <v>11869</v>
      </c>
      <c r="AA1108" s="1303" t="s">
        <v>30</v>
      </c>
      <c r="AB1108" s="1311">
        <v>0.85</v>
      </c>
      <c r="AC1108" s="1834"/>
      <c r="AD1108" s="1242"/>
      <c r="AE1108" s="1291"/>
      <c r="AF1108" s="391">
        <f>ROUND(ROUND(ROUND(ROUND(ROUND(G1016*Q1088,0)*U1100,0)*Y1107,0)*AB1108,0)-AD1105,0)</f>
        <v>146</v>
      </c>
      <c r="AG1108" s="268"/>
    </row>
    <row r="1109" spans="1:33" ht="16.7" customHeight="1">
      <c r="A1109" s="243">
        <v>63</v>
      </c>
      <c r="B1109" s="351" t="s">
        <v>17891</v>
      </c>
      <c r="C1109" s="870" t="s">
        <v>17892</v>
      </c>
      <c r="D1109" s="604"/>
      <c r="E1109" s="604"/>
      <c r="F1109" s="1131"/>
      <c r="G1109" s="605"/>
      <c r="H1109" s="605"/>
      <c r="I1109" s="607"/>
      <c r="J1109" s="646"/>
      <c r="K1109" s="748"/>
      <c r="L1109" s="748"/>
      <c r="M1109" s="1250"/>
      <c r="N1109" s="1344"/>
      <c r="O1109" s="1345"/>
      <c r="P1109" s="1250"/>
      <c r="Q1109" s="1346"/>
      <c r="R1109" s="1254"/>
      <c r="S1109" s="1246"/>
      <c r="T1109" s="1250"/>
      <c r="U1109" s="1242"/>
      <c r="V1109" s="1291"/>
      <c r="W1109" s="1684" t="s">
        <v>4708</v>
      </c>
      <c r="X1109" s="1250" t="s">
        <v>30</v>
      </c>
      <c r="Y1109" s="1291">
        <f>$Y$659</f>
        <v>0.85</v>
      </c>
      <c r="Z1109" s="1359"/>
      <c r="AA1109" s="1220"/>
      <c r="AB1109" s="1306"/>
      <c r="AC1109" s="1834"/>
      <c r="AD1109" s="1242"/>
      <c r="AE1109" s="1291"/>
      <c r="AF1109" s="391">
        <f>ROUND(ROUND(ROUND(ROUND(G1016*Q1088,0)*U1100,0)*Y1109,0)-AD1105,0)</f>
        <v>211</v>
      </c>
      <c r="AG1109" s="268"/>
    </row>
    <row r="1110" spans="1:33" ht="16.7" customHeight="1">
      <c r="A1110" s="243">
        <v>63</v>
      </c>
      <c r="B1110" s="351" t="s">
        <v>17893</v>
      </c>
      <c r="C1110" s="870" t="s">
        <v>17894</v>
      </c>
      <c r="D1110" s="604"/>
      <c r="E1110" s="604"/>
      <c r="F1110" s="1131"/>
      <c r="G1110" s="605"/>
      <c r="H1110" s="605"/>
      <c r="I1110" s="607"/>
      <c r="J1110" s="646"/>
      <c r="K1110" s="748"/>
      <c r="L1110" s="748"/>
      <c r="M1110" s="1250"/>
      <c r="N1110" s="1344"/>
      <c r="O1110" s="1345"/>
      <c r="P1110" s="1250"/>
      <c r="Q1110" s="1346"/>
      <c r="R1110" s="1254"/>
      <c r="S1110" s="1240"/>
      <c r="T1110" s="1225"/>
      <c r="U1110" s="1220"/>
      <c r="V1110" s="1306"/>
      <c r="W1110" s="1836"/>
      <c r="X1110" s="1225"/>
      <c r="Y1110" s="1306"/>
      <c r="Z1110" s="1302" t="s">
        <v>11869</v>
      </c>
      <c r="AA1110" s="1303" t="s">
        <v>30</v>
      </c>
      <c r="AB1110" s="1311">
        <v>0.85</v>
      </c>
      <c r="AC1110" s="1835"/>
      <c r="AD1110" s="1220"/>
      <c r="AE1110" s="1306"/>
      <c r="AF1110" s="391">
        <f>ROUND(ROUND(ROUND(ROUND(ROUND(G1016*Q1088,0)*U1100,0)*Y1109,0)*AB1110,0)-AD1105,0)</f>
        <v>179</v>
      </c>
      <c r="AG1110" s="268"/>
    </row>
    <row r="1111" spans="1:33" ht="17.100000000000001" customHeight="1">
      <c r="A1111" s="243">
        <v>63</v>
      </c>
      <c r="B1111" s="351" t="s">
        <v>17895</v>
      </c>
      <c r="C1111" s="870" t="s">
        <v>17896</v>
      </c>
      <c r="D1111" s="604"/>
      <c r="E1111" s="604"/>
      <c r="F1111" s="1131"/>
      <c r="G1111" s="605"/>
      <c r="H1111" s="605"/>
      <c r="I1111" s="607"/>
      <c r="J1111" s="646"/>
      <c r="K1111" s="748"/>
      <c r="L1111" s="748"/>
      <c r="M1111" s="1250"/>
      <c r="N1111" s="1344"/>
      <c r="O1111" s="1345"/>
      <c r="P1111" s="1250"/>
      <c r="Q1111" s="1346"/>
      <c r="R1111" s="1256"/>
      <c r="S1111" s="1622" t="s">
        <v>237</v>
      </c>
      <c r="T1111" s="670"/>
      <c r="U1111" s="1348"/>
      <c r="V1111" s="1305"/>
      <c r="W1111" s="1233"/>
      <c r="X1111" s="670"/>
      <c r="Y1111" s="1320"/>
      <c r="Z1111" s="1358"/>
      <c r="AA1111" s="1215"/>
      <c r="AB1111" s="1215"/>
      <c r="AC1111" s="1215"/>
      <c r="AD1111" s="1215"/>
      <c r="AE1111" s="1294"/>
      <c r="AF1111" s="391">
        <f>ROUND(ROUND(G1016*Q1088,0)*U1112,0)</f>
        <v>182</v>
      </c>
      <c r="AG1111" s="268"/>
    </row>
    <row r="1112" spans="1:33" ht="17.100000000000001" customHeight="1">
      <c r="A1112" s="243">
        <v>63</v>
      </c>
      <c r="B1112" s="351" t="s">
        <v>17897</v>
      </c>
      <c r="C1112" s="870" t="s">
        <v>17898</v>
      </c>
      <c r="D1112" s="604"/>
      <c r="E1112" s="604"/>
      <c r="F1112" s="1131"/>
      <c r="G1112" s="605"/>
      <c r="H1112" s="605"/>
      <c r="I1112" s="607"/>
      <c r="J1112" s="646"/>
      <c r="K1112" s="748"/>
      <c r="L1112" s="748"/>
      <c r="M1112" s="1250"/>
      <c r="N1112" s="1344"/>
      <c r="O1112" s="1345"/>
      <c r="P1112" s="1250"/>
      <c r="Q1112" s="1346"/>
      <c r="R1112" s="1256"/>
      <c r="S1112" s="1834"/>
      <c r="T1112" s="1250" t="s">
        <v>30</v>
      </c>
      <c r="U1112" s="1242">
        <v>0.5</v>
      </c>
      <c r="V1112" s="1291"/>
      <c r="W1112" s="1234"/>
      <c r="X1112" s="1225"/>
      <c r="Y1112" s="1322"/>
      <c r="Z1112" s="1233" t="s">
        <v>11869</v>
      </c>
      <c r="AA1112" s="670" t="s">
        <v>30</v>
      </c>
      <c r="AB1112" s="1293">
        <v>0.85</v>
      </c>
      <c r="AC1112" s="1215"/>
      <c r="AD1112" s="1215"/>
      <c r="AE1112" s="1294"/>
      <c r="AF1112" s="391">
        <f>ROUND(ROUND(ROUND(G1016*Q1088,0)*U1112,0)*AB1112,0)</f>
        <v>155</v>
      </c>
      <c r="AG1112" s="268"/>
    </row>
    <row r="1113" spans="1:33" ht="17.100000000000001" customHeight="1">
      <c r="A1113" s="243">
        <v>63</v>
      </c>
      <c r="B1113" s="351" t="s">
        <v>17899</v>
      </c>
      <c r="C1113" s="870" t="s">
        <v>17900</v>
      </c>
      <c r="D1113" s="604"/>
      <c r="E1113" s="604"/>
      <c r="F1113" s="1131"/>
      <c r="G1113" s="605"/>
      <c r="H1113" s="605"/>
      <c r="I1113" s="607"/>
      <c r="J1113" s="646"/>
      <c r="K1113" s="748"/>
      <c r="L1113" s="748"/>
      <c r="M1113" s="1250"/>
      <c r="N1113" s="1344"/>
      <c r="O1113" s="1345"/>
      <c r="P1113" s="1250"/>
      <c r="Q1113" s="1346"/>
      <c r="R1113" s="1256"/>
      <c r="S1113" s="1834"/>
      <c r="T1113" s="1250"/>
      <c r="U1113" s="1242"/>
      <c r="V1113" s="1291"/>
      <c r="W1113" s="1684" t="s">
        <v>4703</v>
      </c>
      <c r="X1113" s="670" t="s">
        <v>30</v>
      </c>
      <c r="Y1113" s="1305">
        <f>$Y$657</f>
        <v>0.7</v>
      </c>
      <c r="Z1113" s="1360"/>
      <c r="AA1113" s="1226"/>
      <c r="AB1113" s="1226"/>
      <c r="AC1113" s="1226"/>
      <c r="AD1113" s="1226"/>
      <c r="AE1113" s="1310"/>
      <c r="AF1113" s="391">
        <f>ROUND(ROUND(ROUND(G1016*Q1088,0)*U1112,0)*Y1113,0)</f>
        <v>127</v>
      </c>
      <c r="AG1113" s="268"/>
    </row>
    <row r="1114" spans="1:33" ht="17.100000000000001" customHeight="1">
      <c r="A1114" s="243">
        <v>63</v>
      </c>
      <c r="B1114" s="351" t="s">
        <v>17901</v>
      </c>
      <c r="C1114" s="870" t="s">
        <v>17902</v>
      </c>
      <c r="D1114" s="604"/>
      <c r="E1114" s="604"/>
      <c r="F1114" s="1131"/>
      <c r="G1114" s="605"/>
      <c r="H1114" s="605"/>
      <c r="I1114" s="607"/>
      <c r="J1114" s="646"/>
      <c r="K1114" s="748"/>
      <c r="L1114" s="748"/>
      <c r="M1114" s="1250"/>
      <c r="N1114" s="1344"/>
      <c r="O1114" s="1345"/>
      <c r="P1114" s="1250"/>
      <c r="Q1114" s="1346"/>
      <c r="R1114" s="1256"/>
      <c r="S1114" s="1834"/>
      <c r="T1114" s="1250"/>
      <c r="U1114" s="1242"/>
      <c r="V1114" s="1291"/>
      <c r="W1114" s="1836"/>
      <c r="X1114" s="1225"/>
      <c r="Y1114" s="1306"/>
      <c r="Z1114" s="1302" t="s">
        <v>11869</v>
      </c>
      <c r="AA1114" s="1303" t="s">
        <v>30</v>
      </c>
      <c r="AB1114" s="1304">
        <v>0.85</v>
      </c>
      <c r="AC1114" s="1215"/>
      <c r="AD1114" s="1215"/>
      <c r="AE1114" s="1294"/>
      <c r="AF1114" s="391">
        <f>ROUND(ROUND(ROUND(ROUND(G1016*Q1088,0)*U1112,0)*Y1113,0)*AB1114,0)</f>
        <v>108</v>
      </c>
      <c r="AG1114" s="268"/>
    </row>
    <row r="1115" spans="1:33" ht="17.100000000000001" customHeight="1">
      <c r="A1115" s="243">
        <v>63</v>
      </c>
      <c r="B1115" s="351" t="s">
        <v>17903</v>
      </c>
      <c r="C1115" s="870" t="s">
        <v>17904</v>
      </c>
      <c r="D1115" s="604"/>
      <c r="E1115" s="604"/>
      <c r="F1115" s="1131"/>
      <c r="G1115" s="605"/>
      <c r="H1115" s="605"/>
      <c r="I1115" s="607"/>
      <c r="J1115" s="646"/>
      <c r="K1115" s="748"/>
      <c r="L1115" s="748"/>
      <c r="M1115" s="1250"/>
      <c r="N1115" s="1344"/>
      <c r="O1115" s="1345"/>
      <c r="P1115" s="1250"/>
      <c r="Q1115" s="1346"/>
      <c r="R1115" s="1256"/>
      <c r="S1115" s="1834"/>
      <c r="T1115" s="1250"/>
      <c r="U1115" s="1242"/>
      <c r="V1115" s="1291"/>
      <c r="W1115" s="1684" t="s">
        <v>4708</v>
      </c>
      <c r="X1115" s="670" t="s">
        <v>30</v>
      </c>
      <c r="Y1115" s="1305">
        <f>$Y$659</f>
        <v>0.85</v>
      </c>
      <c r="Z1115" s="1359"/>
      <c r="AA1115" s="1220"/>
      <c r="AB1115" s="1220"/>
      <c r="AC1115" s="1220"/>
      <c r="AD1115" s="1220"/>
      <c r="AE1115" s="1306"/>
      <c r="AF1115" s="391">
        <f>ROUND(ROUND(ROUND(G1016*Q1088,0)*U1112,0)*Y1115,0)</f>
        <v>155</v>
      </c>
      <c r="AG1115" s="268"/>
    </row>
    <row r="1116" spans="1:33" ht="17.100000000000001" customHeight="1">
      <c r="A1116" s="243">
        <v>63</v>
      </c>
      <c r="B1116" s="351" t="s">
        <v>17905</v>
      </c>
      <c r="C1116" s="870" t="s">
        <v>17906</v>
      </c>
      <c r="D1116" s="604"/>
      <c r="E1116" s="604"/>
      <c r="F1116" s="1131"/>
      <c r="G1116" s="605"/>
      <c r="H1116" s="605"/>
      <c r="I1116" s="607"/>
      <c r="J1116" s="646"/>
      <c r="K1116" s="748"/>
      <c r="L1116" s="748"/>
      <c r="M1116" s="1250"/>
      <c r="N1116" s="1344"/>
      <c r="O1116" s="1345"/>
      <c r="P1116" s="1250"/>
      <c r="Q1116" s="1346"/>
      <c r="R1116" s="1256"/>
      <c r="S1116" s="1834"/>
      <c r="T1116" s="1250"/>
      <c r="U1116" s="1242"/>
      <c r="V1116" s="1291"/>
      <c r="W1116" s="1836"/>
      <c r="X1116" s="1225"/>
      <c r="Y1116" s="1306"/>
      <c r="Z1116" s="1302" t="s">
        <v>11869</v>
      </c>
      <c r="AA1116" s="1303" t="s">
        <v>30</v>
      </c>
      <c r="AB1116" s="1304">
        <v>0.85</v>
      </c>
      <c r="AC1116" s="1215"/>
      <c r="AD1116" s="1215"/>
      <c r="AE1116" s="1294"/>
      <c r="AF1116" s="391">
        <f>ROUND(ROUND(ROUND(ROUND(G1016*Q1088,0)*U1112,0)*Y1115,0)*AB1116,0)</f>
        <v>132</v>
      </c>
      <c r="AG1116" s="268"/>
    </row>
    <row r="1117" spans="1:33" ht="17.100000000000001" customHeight="1">
      <c r="A1117" s="243">
        <v>63</v>
      </c>
      <c r="B1117" s="351" t="s">
        <v>17907</v>
      </c>
      <c r="C1117" s="870" t="s">
        <v>17908</v>
      </c>
      <c r="D1117" s="604"/>
      <c r="E1117" s="604"/>
      <c r="F1117" s="1131"/>
      <c r="G1117" s="605"/>
      <c r="H1117" s="605"/>
      <c r="I1117" s="607"/>
      <c r="J1117" s="646"/>
      <c r="K1117" s="748"/>
      <c r="L1117" s="748"/>
      <c r="M1117" s="1250"/>
      <c r="N1117" s="1344"/>
      <c r="O1117" s="1345"/>
      <c r="P1117" s="1250"/>
      <c r="Q1117" s="1346"/>
      <c r="R1117" s="1256"/>
      <c r="S1117" s="1834"/>
      <c r="T1117" s="1250"/>
      <c r="U1117" s="1242"/>
      <c r="V1117" s="1291"/>
      <c r="W1117" s="1233"/>
      <c r="X1117" s="670"/>
      <c r="Y1117" s="1320"/>
      <c r="Z1117" s="1358"/>
      <c r="AA1117" s="1215"/>
      <c r="AB1117" s="1294"/>
      <c r="AC1117" s="1533" t="s">
        <v>167</v>
      </c>
      <c r="AD1117" s="1250">
        <v>5</v>
      </c>
      <c r="AE1117" s="1308" t="s">
        <v>168</v>
      </c>
      <c r="AF1117" s="391">
        <f>ROUND(ROUND(ROUND(G1016*Q1088,0)*U1112,0)-AD1117,0)</f>
        <v>177</v>
      </c>
      <c r="AG1117" s="268"/>
    </row>
    <row r="1118" spans="1:33" ht="17.100000000000001" customHeight="1">
      <c r="A1118" s="243">
        <v>63</v>
      </c>
      <c r="B1118" s="351" t="s">
        <v>17909</v>
      </c>
      <c r="C1118" s="870" t="s">
        <v>17910</v>
      </c>
      <c r="D1118" s="604"/>
      <c r="E1118" s="604"/>
      <c r="F1118" s="1131"/>
      <c r="G1118" s="605"/>
      <c r="H1118" s="605"/>
      <c r="I1118" s="607"/>
      <c r="J1118" s="646"/>
      <c r="K1118" s="748"/>
      <c r="L1118" s="748"/>
      <c r="M1118" s="1250"/>
      <c r="N1118" s="1344"/>
      <c r="O1118" s="1345"/>
      <c r="P1118" s="1250"/>
      <c r="Q1118" s="1346"/>
      <c r="R1118" s="1256"/>
      <c r="S1118" s="1834"/>
      <c r="T1118" s="1250"/>
      <c r="U1118" s="1242"/>
      <c r="V1118" s="1242"/>
      <c r="W1118" s="1234"/>
      <c r="X1118" s="1225"/>
      <c r="Y1118" s="1322"/>
      <c r="Z1118" s="1233" t="s">
        <v>11869</v>
      </c>
      <c r="AA1118" s="670" t="s">
        <v>30</v>
      </c>
      <c r="AB1118" s="1309">
        <v>0.85</v>
      </c>
      <c r="AC1118" s="1834"/>
      <c r="AD1118" s="1250"/>
      <c r="AE1118" s="1308"/>
      <c r="AF1118" s="391">
        <f>ROUND(ROUND(ROUND(ROUND(G1016*Q1088,0)*U1112,0)*AB1118,0)-AD1117,0)</f>
        <v>150</v>
      </c>
      <c r="AG1118" s="268"/>
    </row>
    <row r="1119" spans="1:33" ht="17.100000000000001" customHeight="1">
      <c r="A1119" s="243">
        <v>63</v>
      </c>
      <c r="B1119" s="351" t="s">
        <v>17911</v>
      </c>
      <c r="C1119" s="870" t="s">
        <v>17912</v>
      </c>
      <c r="D1119" s="604"/>
      <c r="E1119" s="604"/>
      <c r="F1119" s="1131"/>
      <c r="G1119" s="605"/>
      <c r="H1119" s="605"/>
      <c r="I1119" s="607"/>
      <c r="J1119" s="646"/>
      <c r="K1119" s="748"/>
      <c r="L1119" s="748"/>
      <c r="M1119" s="1250"/>
      <c r="N1119" s="1344"/>
      <c r="O1119" s="1345"/>
      <c r="P1119" s="1250"/>
      <c r="Q1119" s="1346"/>
      <c r="R1119" s="1256"/>
      <c r="S1119" s="1834"/>
      <c r="T1119" s="1250"/>
      <c r="U1119" s="1242"/>
      <c r="V1119" s="1242"/>
      <c r="W1119" s="1684" t="s">
        <v>4703</v>
      </c>
      <c r="X1119" s="1250" t="s">
        <v>30</v>
      </c>
      <c r="Y1119" s="1291">
        <f>$Y$657</f>
        <v>0.7</v>
      </c>
      <c r="Z1119" s="1360"/>
      <c r="AA1119" s="1226"/>
      <c r="AB1119" s="1310"/>
      <c r="AC1119" s="1834"/>
      <c r="AD1119" s="1242"/>
      <c r="AE1119" s="1291"/>
      <c r="AF1119" s="391">
        <f>ROUND(ROUND(ROUND(ROUND(G1016*Q1088,0)*U1112,0)*Y1119,0)-AD1117,0)</f>
        <v>122</v>
      </c>
      <c r="AG1119" s="268"/>
    </row>
    <row r="1120" spans="1:33" ht="17.100000000000001" customHeight="1">
      <c r="A1120" s="243">
        <v>63</v>
      </c>
      <c r="B1120" s="351" t="s">
        <v>17913</v>
      </c>
      <c r="C1120" s="870" t="s">
        <v>17914</v>
      </c>
      <c r="D1120" s="604"/>
      <c r="E1120" s="604"/>
      <c r="F1120" s="1131"/>
      <c r="G1120" s="605"/>
      <c r="H1120" s="605"/>
      <c r="I1120" s="607"/>
      <c r="J1120" s="646"/>
      <c r="K1120" s="748"/>
      <c r="L1120" s="748"/>
      <c r="M1120" s="1250"/>
      <c r="N1120" s="1344"/>
      <c r="O1120" s="1345"/>
      <c r="P1120" s="1250"/>
      <c r="Q1120" s="1346"/>
      <c r="R1120" s="1256"/>
      <c r="S1120" s="1834"/>
      <c r="T1120" s="1250"/>
      <c r="U1120" s="1242"/>
      <c r="V1120" s="1242"/>
      <c r="W1120" s="1836"/>
      <c r="X1120" s="1225"/>
      <c r="Y1120" s="1306"/>
      <c r="Z1120" s="1302" t="s">
        <v>11869</v>
      </c>
      <c r="AA1120" s="1303" t="s">
        <v>30</v>
      </c>
      <c r="AB1120" s="1311">
        <v>0.85</v>
      </c>
      <c r="AC1120" s="1834"/>
      <c r="AD1120" s="1242"/>
      <c r="AE1120" s="1291"/>
      <c r="AF1120" s="391">
        <f>ROUND(ROUND(ROUND(ROUND(ROUND(G1016*Q1088,0)*U1112,0)*Y1119,0)*AB1120,0)-AD1117,0)</f>
        <v>103</v>
      </c>
      <c r="AG1120" s="268"/>
    </row>
    <row r="1121" spans="1:33" ht="17.100000000000001" customHeight="1">
      <c r="A1121" s="243">
        <v>63</v>
      </c>
      <c r="B1121" s="351" t="s">
        <v>17915</v>
      </c>
      <c r="C1121" s="870" t="s">
        <v>17916</v>
      </c>
      <c r="D1121" s="604"/>
      <c r="E1121" s="604"/>
      <c r="F1121" s="1131"/>
      <c r="G1121" s="605"/>
      <c r="H1121" s="605"/>
      <c r="I1121" s="607"/>
      <c r="J1121" s="646"/>
      <c r="K1121" s="748"/>
      <c r="L1121" s="748"/>
      <c r="M1121" s="1250"/>
      <c r="N1121" s="1344"/>
      <c r="O1121" s="1345"/>
      <c r="P1121" s="1250"/>
      <c r="Q1121" s="1346"/>
      <c r="R1121" s="1256"/>
      <c r="S1121" s="1834"/>
      <c r="T1121" s="1250"/>
      <c r="U1121" s="1242"/>
      <c r="V1121" s="1242"/>
      <c r="W1121" s="1684" t="s">
        <v>4708</v>
      </c>
      <c r="X1121" s="1250" t="s">
        <v>30</v>
      </c>
      <c r="Y1121" s="1291">
        <f>$Y$659</f>
        <v>0.85</v>
      </c>
      <c r="Z1121" s="1359"/>
      <c r="AA1121" s="1220"/>
      <c r="AB1121" s="1306"/>
      <c r="AC1121" s="1834"/>
      <c r="AD1121" s="1242"/>
      <c r="AE1121" s="1291"/>
      <c r="AF1121" s="391">
        <f>ROUND(ROUND(ROUND(ROUND(G1016*Q1088,0)*U1112,0)*Y1121,0)-AD1117,0)</f>
        <v>150</v>
      </c>
      <c r="AG1121" s="268"/>
    </row>
    <row r="1122" spans="1:33" ht="17.100000000000001" customHeight="1">
      <c r="A1122" s="243">
        <v>63</v>
      </c>
      <c r="B1122" s="351" t="s">
        <v>17917</v>
      </c>
      <c r="C1122" s="870" t="s">
        <v>17918</v>
      </c>
      <c r="D1122" s="604"/>
      <c r="E1122" s="604"/>
      <c r="F1122" s="1131"/>
      <c r="G1122" s="605"/>
      <c r="H1122" s="605"/>
      <c r="I1122" s="607"/>
      <c r="J1122" s="647"/>
      <c r="K1122" s="1104"/>
      <c r="L1122" s="1104"/>
      <c r="M1122" s="1351"/>
      <c r="N1122" s="1344"/>
      <c r="O1122" s="1345"/>
      <c r="P1122" s="1250"/>
      <c r="Q1122" s="1346"/>
      <c r="R1122" s="1257"/>
      <c r="S1122" s="1835"/>
      <c r="T1122" s="1225"/>
      <c r="U1122" s="1220"/>
      <c r="V1122" s="1220"/>
      <c r="W1122" s="1836"/>
      <c r="X1122" s="1225"/>
      <c r="Y1122" s="1306"/>
      <c r="Z1122" s="1302" t="s">
        <v>11869</v>
      </c>
      <c r="AA1122" s="1303" t="s">
        <v>30</v>
      </c>
      <c r="AB1122" s="1311">
        <v>0.85</v>
      </c>
      <c r="AC1122" s="1835"/>
      <c r="AD1122" s="1220"/>
      <c r="AE1122" s="1306"/>
      <c r="AF1122" s="391">
        <f>ROUND(ROUND(ROUND(ROUND(ROUND(G1016*Q1088,0)*U1112,0)*Y1121,0)*AB1122,0)-AD1117,0)</f>
        <v>127</v>
      </c>
      <c r="AG1122" s="268"/>
    </row>
    <row r="1123" spans="1:33" ht="17.100000000000001" customHeight="1">
      <c r="A1123" s="243">
        <v>63</v>
      </c>
      <c r="B1123" s="351" t="s">
        <v>17919</v>
      </c>
      <c r="C1123" s="870" t="s">
        <v>17920</v>
      </c>
      <c r="D1123" s="1125"/>
      <c r="E1123" s="1125"/>
      <c r="F1123" s="604"/>
      <c r="G1123" s="605"/>
      <c r="H1123" s="605"/>
      <c r="I1123" s="607"/>
      <c r="J1123" s="1593" t="s">
        <v>11892</v>
      </c>
      <c r="K1123" s="641"/>
      <c r="L1123" s="641"/>
      <c r="M1123" s="602"/>
      <c r="N1123" s="1102"/>
      <c r="O1123" s="604"/>
      <c r="P1123" s="605"/>
      <c r="Q1123" s="607"/>
      <c r="R1123" s="670"/>
      <c r="S1123" s="670"/>
      <c r="T1123" s="602"/>
      <c r="U1123" s="602"/>
      <c r="V1123" s="602"/>
      <c r="W1123" s="1233"/>
      <c r="X1123" s="670"/>
      <c r="Y1123" s="1320"/>
      <c r="Z1123" s="1358"/>
      <c r="AA1123" s="1215"/>
      <c r="AB1123" s="1215"/>
      <c r="AC1123" s="1215"/>
      <c r="AD1123" s="1215"/>
      <c r="AE1123" s="1294"/>
      <c r="AF1123" s="391">
        <f>ROUND(ROUND(G1016+K1124,0)*Q1088,0)</f>
        <v>369</v>
      </c>
      <c r="AG1123" s="268"/>
    </row>
    <row r="1124" spans="1:33" ht="17.100000000000001" customHeight="1">
      <c r="A1124" s="243">
        <v>63</v>
      </c>
      <c r="B1124" s="351" t="s">
        <v>17921</v>
      </c>
      <c r="C1124" s="870" t="s">
        <v>17922</v>
      </c>
      <c r="D1124" s="1125"/>
      <c r="E1124" s="1125"/>
      <c r="F1124" s="604"/>
      <c r="G1124" s="605"/>
      <c r="H1124" s="605"/>
      <c r="I1124" s="607"/>
      <c r="J1124" s="1834"/>
      <c r="K1124" s="1250">
        <v>12</v>
      </c>
      <c r="L1124" s="638" t="s">
        <v>16</v>
      </c>
      <c r="M1124" s="605"/>
      <c r="N1124" s="1102"/>
      <c r="O1124" s="604"/>
      <c r="P1124" s="605"/>
      <c r="Q1124" s="607"/>
      <c r="R1124" s="1250"/>
      <c r="S1124" s="1250"/>
      <c r="T1124" s="605"/>
      <c r="U1124" s="605"/>
      <c r="V1124" s="605"/>
      <c r="W1124" s="1234"/>
      <c r="X1124" s="1225"/>
      <c r="Y1124" s="1322"/>
      <c r="Z1124" s="1233" t="s">
        <v>11869</v>
      </c>
      <c r="AA1124" s="670" t="s">
        <v>30</v>
      </c>
      <c r="AB1124" s="1293">
        <v>0.85</v>
      </c>
      <c r="AC1124" s="1215"/>
      <c r="AD1124" s="1215"/>
      <c r="AE1124" s="1294"/>
      <c r="AF1124" s="391">
        <f>ROUND(ROUND(ROUND(G1016+K1124,0)*Q1088,0)*AB1124,0)</f>
        <v>314</v>
      </c>
      <c r="AG1124" s="268"/>
    </row>
    <row r="1125" spans="1:33" ht="17.100000000000001" customHeight="1">
      <c r="A1125" s="243">
        <v>63</v>
      </c>
      <c r="B1125" s="351" t="s">
        <v>17923</v>
      </c>
      <c r="C1125" s="870" t="s">
        <v>17924</v>
      </c>
      <c r="D1125" s="1125"/>
      <c r="E1125" s="1125"/>
      <c r="F1125" s="604"/>
      <c r="G1125" s="605"/>
      <c r="H1125" s="605"/>
      <c r="I1125" s="607"/>
      <c r="J1125" s="1834"/>
      <c r="K1125" s="748"/>
      <c r="L1125" s="1250"/>
      <c r="M1125" s="1316"/>
      <c r="N1125" s="1314"/>
      <c r="O1125" s="1315"/>
      <c r="P1125" s="1316"/>
      <c r="Q1125" s="1317"/>
      <c r="R1125" s="1251"/>
      <c r="S1125" s="1251"/>
      <c r="T1125" s="605"/>
      <c r="U1125" s="605"/>
      <c r="V1125" s="605"/>
      <c r="W1125" s="1684" t="s">
        <v>4703</v>
      </c>
      <c r="X1125" s="670" t="s">
        <v>30</v>
      </c>
      <c r="Y1125" s="1305">
        <f>$Y$657</f>
        <v>0.7</v>
      </c>
      <c r="Z1125" s="1360"/>
      <c r="AA1125" s="1226"/>
      <c r="AB1125" s="1226"/>
      <c r="AC1125" s="1226"/>
      <c r="AD1125" s="1226"/>
      <c r="AE1125" s="1310"/>
      <c r="AF1125" s="391">
        <f>ROUND(ROUND(ROUND(G1016+K1124,0)*Q1088,0)*Y1125,0)</f>
        <v>258</v>
      </c>
      <c r="AG1125" s="268"/>
    </row>
    <row r="1126" spans="1:33" ht="17.100000000000001" customHeight="1">
      <c r="A1126" s="243">
        <v>63</v>
      </c>
      <c r="B1126" s="351" t="s">
        <v>17925</v>
      </c>
      <c r="C1126" s="870" t="s">
        <v>17926</v>
      </c>
      <c r="D1126" s="1125"/>
      <c r="E1126" s="1125"/>
      <c r="F1126" s="604"/>
      <c r="G1126" s="605"/>
      <c r="H1126" s="605"/>
      <c r="I1126" s="607"/>
      <c r="J1126" s="1834"/>
      <c r="K1126" s="748"/>
      <c r="L1126" s="1250"/>
      <c r="M1126" s="1316"/>
      <c r="N1126" s="1314"/>
      <c r="O1126" s="1315"/>
      <c r="P1126" s="1316"/>
      <c r="Q1126" s="1317"/>
      <c r="R1126" s="1251"/>
      <c r="S1126" s="1251"/>
      <c r="T1126" s="605"/>
      <c r="U1126" s="605"/>
      <c r="V1126" s="605"/>
      <c r="W1126" s="1836"/>
      <c r="X1126" s="1225"/>
      <c r="Y1126" s="1306"/>
      <c r="Z1126" s="1302" t="s">
        <v>11869</v>
      </c>
      <c r="AA1126" s="1303" t="s">
        <v>30</v>
      </c>
      <c r="AB1126" s="1304">
        <v>0.85</v>
      </c>
      <c r="AC1126" s="1215"/>
      <c r="AD1126" s="1215"/>
      <c r="AE1126" s="1294"/>
      <c r="AF1126" s="391">
        <f>ROUND(ROUND(ROUND(ROUND(G1016+K1124,0)*Q1088,0)*Y1125,0)*AB1126,0)</f>
        <v>219</v>
      </c>
      <c r="AG1126" s="268"/>
    </row>
    <row r="1127" spans="1:33" ht="17.100000000000001" customHeight="1">
      <c r="A1127" s="243">
        <v>63</v>
      </c>
      <c r="B1127" s="351" t="s">
        <v>17927</v>
      </c>
      <c r="C1127" s="870" t="s">
        <v>17928</v>
      </c>
      <c r="D1127" s="1125"/>
      <c r="E1127" s="1125"/>
      <c r="F1127" s="604"/>
      <c r="G1127" s="605"/>
      <c r="H1127" s="605"/>
      <c r="I1127" s="607"/>
      <c r="J1127" s="1834"/>
      <c r="K1127" s="748"/>
      <c r="L1127" s="1250"/>
      <c r="M1127" s="1316"/>
      <c r="N1127" s="1314"/>
      <c r="O1127" s="1315"/>
      <c r="P1127" s="1316"/>
      <c r="Q1127" s="1317"/>
      <c r="R1127" s="1251"/>
      <c r="S1127" s="1251"/>
      <c r="T1127" s="605"/>
      <c r="U1127" s="605"/>
      <c r="V1127" s="605"/>
      <c r="W1127" s="1684" t="s">
        <v>4708</v>
      </c>
      <c r="X1127" s="670" t="s">
        <v>30</v>
      </c>
      <c r="Y1127" s="1305">
        <f>$Y$659</f>
        <v>0.85</v>
      </c>
      <c r="Z1127" s="1359"/>
      <c r="AA1127" s="1220"/>
      <c r="AB1127" s="1220"/>
      <c r="AC1127" s="1220"/>
      <c r="AD1127" s="1220"/>
      <c r="AE1127" s="1306"/>
      <c r="AF1127" s="391">
        <f>ROUND(ROUND(ROUND(G1016+K1124,0)*Q1088,0)*Y1127,0)</f>
        <v>314</v>
      </c>
      <c r="AG1127" s="268"/>
    </row>
    <row r="1128" spans="1:33" ht="17.100000000000001" customHeight="1">
      <c r="A1128" s="243">
        <v>63</v>
      </c>
      <c r="B1128" s="351" t="s">
        <v>17929</v>
      </c>
      <c r="C1128" s="870" t="s">
        <v>17930</v>
      </c>
      <c r="D1128" s="1125"/>
      <c r="E1128" s="1125"/>
      <c r="F1128" s="604"/>
      <c r="G1128" s="605"/>
      <c r="H1128" s="605"/>
      <c r="I1128" s="607"/>
      <c r="J1128" s="646"/>
      <c r="K1128" s="748"/>
      <c r="L1128" s="1250"/>
      <c r="M1128" s="1316"/>
      <c r="N1128" s="1314"/>
      <c r="O1128" s="1315"/>
      <c r="P1128" s="1316"/>
      <c r="Q1128" s="1317"/>
      <c r="R1128" s="1251"/>
      <c r="S1128" s="1251"/>
      <c r="T1128" s="605"/>
      <c r="U1128" s="605"/>
      <c r="V1128" s="605"/>
      <c r="W1128" s="1836"/>
      <c r="X1128" s="1225"/>
      <c r="Y1128" s="1306"/>
      <c r="Z1128" s="1302" t="s">
        <v>11869</v>
      </c>
      <c r="AA1128" s="1303" t="s">
        <v>30</v>
      </c>
      <c r="AB1128" s="1304">
        <v>0.85</v>
      </c>
      <c r="AC1128" s="1215"/>
      <c r="AD1128" s="1215"/>
      <c r="AE1128" s="1294"/>
      <c r="AF1128" s="391">
        <f>ROUND(ROUND(ROUND(ROUND(G1016+K1124,0)*Q1088,0)*Y1127,0)*AB1128,0)</f>
        <v>267</v>
      </c>
      <c r="AG1128" s="268"/>
    </row>
    <row r="1129" spans="1:33" ht="17.100000000000001" customHeight="1">
      <c r="A1129" s="243">
        <v>63</v>
      </c>
      <c r="B1129" s="351" t="s">
        <v>17931</v>
      </c>
      <c r="C1129" s="870" t="s">
        <v>17932</v>
      </c>
      <c r="D1129" s="1125"/>
      <c r="E1129" s="1125"/>
      <c r="F1129" s="604"/>
      <c r="G1129" s="605"/>
      <c r="H1129" s="605"/>
      <c r="I1129" s="607"/>
      <c r="J1129" s="646"/>
      <c r="K1129" s="748"/>
      <c r="L1129" s="1250"/>
      <c r="M1129" s="1316"/>
      <c r="N1129" s="1314"/>
      <c r="O1129" s="1315"/>
      <c r="P1129" s="1316"/>
      <c r="Q1129" s="1317"/>
      <c r="R1129" s="1251"/>
      <c r="S1129" s="1251"/>
      <c r="T1129" s="605"/>
      <c r="U1129" s="605"/>
      <c r="V1129" s="605"/>
      <c r="W1129" s="1233"/>
      <c r="X1129" s="670"/>
      <c r="Y1129" s="1320"/>
      <c r="Z1129" s="1358"/>
      <c r="AA1129" s="1215"/>
      <c r="AB1129" s="1294"/>
      <c r="AC1129" s="1533" t="s">
        <v>167</v>
      </c>
      <c r="AD1129" s="1250">
        <v>5</v>
      </c>
      <c r="AE1129" s="1308" t="s">
        <v>168</v>
      </c>
      <c r="AF1129" s="391">
        <f>ROUND(ROUND(ROUND(G1016+K1124,0)*Q1088,0)-AD1129,0)</f>
        <v>364</v>
      </c>
      <c r="AG1129" s="268"/>
    </row>
    <row r="1130" spans="1:33" ht="17.100000000000001" customHeight="1">
      <c r="A1130" s="243">
        <v>63</v>
      </c>
      <c r="B1130" s="351" t="s">
        <v>17933</v>
      </c>
      <c r="C1130" s="870" t="s">
        <v>17934</v>
      </c>
      <c r="D1130" s="1125"/>
      <c r="E1130" s="1125"/>
      <c r="F1130" s="604"/>
      <c r="G1130" s="605"/>
      <c r="H1130" s="605"/>
      <c r="I1130" s="607"/>
      <c r="J1130" s="646"/>
      <c r="K1130" s="748"/>
      <c r="L1130" s="1250"/>
      <c r="M1130" s="1316"/>
      <c r="N1130" s="1314"/>
      <c r="O1130" s="1315"/>
      <c r="P1130" s="1316"/>
      <c r="Q1130" s="1317"/>
      <c r="R1130" s="1251"/>
      <c r="S1130" s="1251"/>
      <c r="T1130" s="605"/>
      <c r="U1130" s="605"/>
      <c r="V1130" s="605"/>
      <c r="W1130" s="1234"/>
      <c r="X1130" s="1225"/>
      <c r="Y1130" s="1322"/>
      <c r="Z1130" s="1233" t="s">
        <v>11869</v>
      </c>
      <c r="AA1130" s="670" t="s">
        <v>30</v>
      </c>
      <c r="AB1130" s="1309">
        <v>0.85</v>
      </c>
      <c r="AC1130" s="1834"/>
      <c r="AD1130" s="1250"/>
      <c r="AE1130" s="1308"/>
      <c r="AF1130" s="391">
        <f>ROUND(ROUND(ROUND(ROUND(G1016+K1124,0)*Q1088,0)*AB1130,0)-AD1129,0)</f>
        <v>309</v>
      </c>
      <c r="AG1130" s="268"/>
    </row>
    <row r="1131" spans="1:33" ht="17.100000000000001" customHeight="1">
      <c r="A1131" s="243">
        <v>63</v>
      </c>
      <c r="B1131" s="351" t="s">
        <v>17935</v>
      </c>
      <c r="C1131" s="870" t="s">
        <v>17936</v>
      </c>
      <c r="D1131" s="1125"/>
      <c r="E1131" s="1125"/>
      <c r="F1131" s="604"/>
      <c r="G1131" s="605"/>
      <c r="H1131" s="605"/>
      <c r="I1131" s="607"/>
      <c r="J1131" s="646"/>
      <c r="K1131" s="748"/>
      <c r="L1131" s="1250"/>
      <c r="M1131" s="1316"/>
      <c r="N1131" s="1314"/>
      <c r="O1131" s="1315"/>
      <c r="P1131" s="1316"/>
      <c r="Q1131" s="1317"/>
      <c r="R1131" s="1251"/>
      <c r="S1131" s="1251"/>
      <c r="T1131" s="605"/>
      <c r="U1131" s="605"/>
      <c r="V1131" s="605"/>
      <c r="W1131" s="1684" t="s">
        <v>4703</v>
      </c>
      <c r="X1131" s="1250" t="s">
        <v>30</v>
      </c>
      <c r="Y1131" s="1291">
        <v>0.7</v>
      </c>
      <c r="Z1131" s="1360"/>
      <c r="AA1131" s="1226"/>
      <c r="AB1131" s="1310"/>
      <c r="AC1131" s="1834"/>
      <c r="AD1131" s="1242"/>
      <c r="AE1131" s="1291"/>
      <c r="AF1131" s="391">
        <f>ROUND(ROUND(ROUND(ROUND(G1016+K1124,0)*Q1088,0)*Y1131,0)-AD1129,0)</f>
        <v>253</v>
      </c>
      <c r="AG1131" s="268"/>
    </row>
    <row r="1132" spans="1:33" ht="17.100000000000001" customHeight="1">
      <c r="A1132" s="243">
        <v>63</v>
      </c>
      <c r="B1132" s="351" t="s">
        <v>17937</v>
      </c>
      <c r="C1132" s="870" t="s">
        <v>17938</v>
      </c>
      <c r="D1132" s="1125"/>
      <c r="E1132" s="1125"/>
      <c r="F1132" s="604"/>
      <c r="G1132" s="605"/>
      <c r="H1132" s="605"/>
      <c r="I1132" s="607"/>
      <c r="J1132" s="646"/>
      <c r="K1132" s="748"/>
      <c r="L1132" s="1250"/>
      <c r="M1132" s="1316"/>
      <c r="N1132" s="1314"/>
      <c r="O1132" s="1315"/>
      <c r="P1132" s="1316"/>
      <c r="Q1132" s="1317"/>
      <c r="R1132" s="1251"/>
      <c r="S1132" s="1251"/>
      <c r="T1132" s="605"/>
      <c r="U1132" s="605"/>
      <c r="V1132" s="605"/>
      <c r="W1132" s="1836"/>
      <c r="X1132" s="1225"/>
      <c r="Y1132" s="1306"/>
      <c r="Z1132" s="1302" t="s">
        <v>11869</v>
      </c>
      <c r="AA1132" s="1303" t="s">
        <v>30</v>
      </c>
      <c r="AB1132" s="1311">
        <v>0.85</v>
      </c>
      <c r="AC1132" s="1834"/>
      <c r="AD1132" s="1242"/>
      <c r="AE1132" s="1291"/>
      <c r="AF1132" s="391">
        <f>ROUND(ROUND(ROUND(ROUND(ROUND(G1016+K1124,0)*Q1088,0)*Y1131,0)*AB1132,0)-AD1129,0)</f>
        <v>214</v>
      </c>
      <c r="AG1132" s="268"/>
    </row>
    <row r="1133" spans="1:33" ht="17.100000000000001" customHeight="1">
      <c r="A1133" s="243">
        <v>63</v>
      </c>
      <c r="B1133" s="351" t="s">
        <v>17939</v>
      </c>
      <c r="C1133" s="870" t="s">
        <v>17940</v>
      </c>
      <c r="D1133" s="1125"/>
      <c r="E1133" s="1125"/>
      <c r="F1133" s="604"/>
      <c r="G1133" s="605"/>
      <c r="H1133" s="605"/>
      <c r="I1133" s="607"/>
      <c r="J1133" s="646"/>
      <c r="K1133" s="748"/>
      <c r="L1133" s="1250"/>
      <c r="M1133" s="1316"/>
      <c r="N1133" s="1314"/>
      <c r="O1133" s="1315"/>
      <c r="P1133" s="1316"/>
      <c r="Q1133" s="1317"/>
      <c r="R1133" s="1251"/>
      <c r="S1133" s="1251"/>
      <c r="T1133" s="605"/>
      <c r="U1133" s="605"/>
      <c r="V1133" s="605"/>
      <c r="W1133" s="1684" t="s">
        <v>4708</v>
      </c>
      <c r="X1133" s="1250" t="s">
        <v>30</v>
      </c>
      <c r="Y1133" s="1291">
        <v>0.85</v>
      </c>
      <c r="Z1133" s="1359"/>
      <c r="AA1133" s="1220"/>
      <c r="AB1133" s="1306"/>
      <c r="AC1133" s="1834"/>
      <c r="AD1133" s="1242"/>
      <c r="AE1133" s="1291"/>
      <c r="AF1133" s="391">
        <f>ROUND(ROUND(ROUND(ROUND(G1016+K1124,0)*Q1088,0)*Y1133,0)-AD1129,0)</f>
        <v>309</v>
      </c>
      <c r="AG1133" s="268"/>
    </row>
    <row r="1134" spans="1:33" ht="17.100000000000001" customHeight="1">
      <c r="A1134" s="243">
        <v>63</v>
      </c>
      <c r="B1134" s="351" t="s">
        <v>17941</v>
      </c>
      <c r="C1134" s="870" t="s">
        <v>17942</v>
      </c>
      <c r="D1134" s="1125"/>
      <c r="E1134" s="1125"/>
      <c r="F1134" s="604"/>
      <c r="G1134" s="605"/>
      <c r="H1134" s="605"/>
      <c r="I1134" s="607"/>
      <c r="J1134" s="646"/>
      <c r="K1134" s="748"/>
      <c r="L1134" s="1250"/>
      <c r="M1134" s="1316"/>
      <c r="N1134" s="1314"/>
      <c r="O1134" s="1315"/>
      <c r="P1134" s="1316"/>
      <c r="Q1134" s="1317"/>
      <c r="R1134" s="1251"/>
      <c r="S1134" s="1251"/>
      <c r="T1134" s="605"/>
      <c r="U1134" s="605"/>
      <c r="V1134" s="605"/>
      <c r="W1134" s="1836"/>
      <c r="X1134" s="1225"/>
      <c r="Y1134" s="1306"/>
      <c r="Z1134" s="1302" t="s">
        <v>11869</v>
      </c>
      <c r="AA1134" s="1303" t="s">
        <v>30</v>
      </c>
      <c r="AB1134" s="1311">
        <v>0.85</v>
      </c>
      <c r="AC1134" s="1835"/>
      <c r="AD1134" s="1220"/>
      <c r="AE1134" s="1306"/>
      <c r="AF1134" s="391">
        <f>ROUND(ROUND(ROUND(ROUND(ROUND(G1016+K1124,0)*Q1088,0)*Y1133,0)*AB1134,0)-AD1129,0)</f>
        <v>262</v>
      </c>
      <c r="AG1134" s="268"/>
    </row>
    <row r="1135" spans="1:33" ht="17.100000000000001" customHeight="1">
      <c r="A1135" s="243">
        <v>63</v>
      </c>
      <c r="B1135" s="351" t="s">
        <v>17943</v>
      </c>
      <c r="C1135" s="870" t="s">
        <v>17944</v>
      </c>
      <c r="D1135" s="1125"/>
      <c r="E1135" s="1125"/>
      <c r="F1135" s="1252"/>
      <c r="G1135" s="1296"/>
      <c r="H1135" s="605"/>
      <c r="I1135" s="607"/>
      <c r="J1135" s="646"/>
      <c r="K1135" s="748"/>
      <c r="L1135" s="748"/>
      <c r="M1135" s="1316"/>
      <c r="N1135" s="1314"/>
      <c r="O1135" s="1315"/>
      <c r="P1135" s="1316"/>
      <c r="Q1135" s="1317"/>
      <c r="R1135" s="1749" t="s">
        <v>11301</v>
      </c>
      <c r="S1135" s="1622" t="s">
        <v>235</v>
      </c>
      <c r="T1135" s="602"/>
      <c r="U1135" s="602"/>
      <c r="V1135" s="1286"/>
      <c r="W1135" s="1233"/>
      <c r="X1135" s="670"/>
      <c r="Y1135" s="1320"/>
      <c r="Z1135" s="1358"/>
      <c r="AA1135" s="1215"/>
      <c r="AB1135" s="1215"/>
      <c r="AC1135" s="1215"/>
      <c r="AD1135" s="1215"/>
      <c r="AE1135" s="1294"/>
      <c r="AF1135" s="391">
        <f>ROUND(ROUND(ROUND(G1016+K1124,0)*Q1088,0)*U1136,0)</f>
        <v>258</v>
      </c>
      <c r="AG1135" s="268"/>
    </row>
    <row r="1136" spans="1:33" ht="17.100000000000001" customHeight="1">
      <c r="A1136" s="243">
        <v>63</v>
      </c>
      <c r="B1136" s="351" t="s">
        <v>17945</v>
      </c>
      <c r="C1136" s="870" t="s">
        <v>17946</v>
      </c>
      <c r="D1136" s="1125"/>
      <c r="E1136" s="1125"/>
      <c r="F1136" s="1252"/>
      <c r="G1136" s="1296"/>
      <c r="H1136" s="605"/>
      <c r="I1136" s="607"/>
      <c r="J1136" s="646"/>
      <c r="K1136" s="1250"/>
      <c r="L1136" s="638"/>
      <c r="M1136" s="1316"/>
      <c r="N1136" s="1314"/>
      <c r="O1136" s="1315"/>
      <c r="P1136" s="1316"/>
      <c r="Q1136" s="1317"/>
      <c r="R1136" s="1837"/>
      <c r="S1136" s="1834"/>
      <c r="T1136" s="1250" t="s">
        <v>30</v>
      </c>
      <c r="U1136" s="1242">
        <v>0.7</v>
      </c>
      <c r="V1136" s="607"/>
      <c r="W1136" s="1234"/>
      <c r="X1136" s="1225"/>
      <c r="Y1136" s="1322"/>
      <c r="Z1136" s="1233" t="s">
        <v>11869</v>
      </c>
      <c r="AA1136" s="670" t="s">
        <v>30</v>
      </c>
      <c r="AB1136" s="1293">
        <v>0.85</v>
      </c>
      <c r="AC1136" s="1215"/>
      <c r="AD1136" s="1215"/>
      <c r="AE1136" s="1294"/>
      <c r="AF1136" s="391">
        <f>ROUND(ROUND(ROUND(ROUND(G1016+K1124,0)*Q1088,0)*U1136,0)*AB1136,0)</f>
        <v>219</v>
      </c>
      <c r="AG1136" s="268"/>
    </row>
    <row r="1137" spans="1:33" ht="17.100000000000001" customHeight="1">
      <c r="A1137" s="243">
        <v>63</v>
      </c>
      <c r="B1137" s="351" t="s">
        <v>17947</v>
      </c>
      <c r="C1137" s="870" t="s">
        <v>17948</v>
      </c>
      <c r="D1137" s="604"/>
      <c r="E1137" s="604"/>
      <c r="F1137" s="1131"/>
      <c r="G1137" s="605"/>
      <c r="H1137" s="605"/>
      <c r="I1137" s="607"/>
      <c r="J1137" s="646"/>
      <c r="K1137" s="748"/>
      <c r="L1137" s="748"/>
      <c r="M1137" s="1250"/>
      <c r="N1137" s="1344"/>
      <c r="O1137" s="1345"/>
      <c r="P1137" s="1250"/>
      <c r="Q1137" s="1346"/>
      <c r="R1137" s="1837"/>
      <c r="S1137" s="1834"/>
      <c r="T1137" s="1250"/>
      <c r="U1137" s="1242"/>
      <c r="V1137" s="1291"/>
      <c r="W1137" s="1684" t="s">
        <v>4703</v>
      </c>
      <c r="X1137" s="670" t="s">
        <v>30</v>
      </c>
      <c r="Y1137" s="1305">
        <f>$Y$657</f>
        <v>0.7</v>
      </c>
      <c r="Z1137" s="1360"/>
      <c r="AA1137" s="1226"/>
      <c r="AB1137" s="1226"/>
      <c r="AC1137" s="1226"/>
      <c r="AD1137" s="1226"/>
      <c r="AE1137" s="1310"/>
      <c r="AF1137" s="391">
        <f>ROUND(ROUND(ROUND(ROUND(G1016+K1124,0)*Q1088,0)*U1136,0)*Y1137,0)</f>
        <v>181</v>
      </c>
      <c r="AG1137" s="268"/>
    </row>
    <row r="1138" spans="1:33" ht="17.100000000000001" customHeight="1">
      <c r="A1138" s="243">
        <v>63</v>
      </c>
      <c r="B1138" s="351" t="s">
        <v>17949</v>
      </c>
      <c r="C1138" s="870" t="s">
        <v>17950</v>
      </c>
      <c r="D1138" s="604"/>
      <c r="E1138" s="604"/>
      <c r="F1138" s="1131"/>
      <c r="G1138" s="605"/>
      <c r="H1138" s="605"/>
      <c r="I1138" s="607"/>
      <c r="J1138" s="646"/>
      <c r="K1138" s="748"/>
      <c r="L1138" s="748"/>
      <c r="M1138" s="1250"/>
      <c r="N1138" s="1344"/>
      <c r="O1138" s="1345"/>
      <c r="P1138" s="1250"/>
      <c r="Q1138" s="1346"/>
      <c r="R1138" s="1837"/>
      <c r="S1138" s="1834"/>
      <c r="T1138" s="1250"/>
      <c r="U1138" s="1242"/>
      <c r="V1138" s="1291"/>
      <c r="W1138" s="1836"/>
      <c r="X1138" s="1225"/>
      <c r="Y1138" s="1306"/>
      <c r="Z1138" s="1302" t="s">
        <v>11869</v>
      </c>
      <c r="AA1138" s="1303" t="s">
        <v>30</v>
      </c>
      <c r="AB1138" s="1304">
        <v>0.85</v>
      </c>
      <c r="AC1138" s="1215"/>
      <c r="AD1138" s="1215"/>
      <c r="AE1138" s="1294"/>
      <c r="AF1138" s="391">
        <f>ROUND(ROUND(ROUND(ROUND(ROUND(G1016+K1124,0)*Q1088,0)*U1136,0)*Y1137,0)*AB1138,0)</f>
        <v>154</v>
      </c>
      <c r="AG1138" s="268"/>
    </row>
    <row r="1139" spans="1:33" ht="17.100000000000001" customHeight="1">
      <c r="A1139" s="243">
        <v>63</v>
      </c>
      <c r="B1139" s="351" t="s">
        <v>17951</v>
      </c>
      <c r="C1139" s="870" t="s">
        <v>17952</v>
      </c>
      <c r="D1139" s="604"/>
      <c r="E1139" s="604"/>
      <c r="F1139" s="1131"/>
      <c r="G1139" s="605"/>
      <c r="H1139" s="605"/>
      <c r="I1139" s="607"/>
      <c r="J1139" s="646"/>
      <c r="K1139" s="748"/>
      <c r="L1139" s="748"/>
      <c r="M1139" s="1250"/>
      <c r="N1139" s="1344"/>
      <c r="O1139" s="1345"/>
      <c r="P1139" s="1250"/>
      <c r="Q1139" s="1346"/>
      <c r="R1139" s="1837"/>
      <c r="S1139" s="1834"/>
      <c r="T1139" s="1250"/>
      <c r="U1139" s="1242"/>
      <c r="V1139" s="1291"/>
      <c r="W1139" s="1684" t="s">
        <v>4708</v>
      </c>
      <c r="X1139" s="670" t="s">
        <v>30</v>
      </c>
      <c r="Y1139" s="1305">
        <f>$Y$659</f>
        <v>0.85</v>
      </c>
      <c r="Z1139" s="1359"/>
      <c r="AA1139" s="1220"/>
      <c r="AB1139" s="1220"/>
      <c r="AC1139" s="1220"/>
      <c r="AD1139" s="1220"/>
      <c r="AE1139" s="1306"/>
      <c r="AF1139" s="391">
        <f>ROUND(ROUND(ROUND(ROUND(G1016+K1124,0)*Q1088,0)*U1136,0)*Y1139,0)</f>
        <v>219</v>
      </c>
      <c r="AG1139" s="268"/>
    </row>
    <row r="1140" spans="1:33" ht="17.100000000000001" customHeight="1">
      <c r="A1140" s="243">
        <v>63</v>
      </c>
      <c r="B1140" s="351" t="s">
        <v>17953</v>
      </c>
      <c r="C1140" s="870" t="s">
        <v>17954</v>
      </c>
      <c r="D1140" s="604"/>
      <c r="E1140" s="604"/>
      <c r="F1140" s="1131"/>
      <c r="G1140" s="605"/>
      <c r="H1140" s="605"/>
      <c r="I1140" s="607"/>
      <c r="J1140" s="646"/>
      <c r="K1140" s="748"/>
      <c r="L1140" s="748"/>
      <c r="M1140" s="1250"/>
      <c r="N1140" s="1344"/>
      <c r="O1140" s="1345"/>
      <c r="P1140" s="1250"/>
      <c r="Q1140" s="1346"/>
      <c r="R1140" s="1837"/>
      <c r="S1140" s="1834"/>
      <c r="T1140" s="1250"/>
      <c r="U1140" s="1242"/>
      <c r="V1140" s="1291"/>
      <c r="W1140" s="1836"/>
      <c r="X1140" s="1225"/>
      <c r="Y1140" s="1306"/>
      <c r="Z1140" s="1302" t="s">
        <v>11869</v>
      </c>
      <c r="AA1140" s="1303" t="s">
        <v>30</v>
      </c>
      <c r="AB1140" s="1304">
        <v>0.85</v>
      </c>
      <c r="AC1140" s="1215"/>
      <c r="AD1140" s="1215"/>
      <c r="AE1140" s="1294"/>
      <c r="AF1140" s="391">
        <f>ROUND(ROUND(ROUND(ROUND(ROUND(G1016+K1124,0)*Q1088,0)*U1136,0)*Y1139,0)*AB1140,0)</f>
        <v>186</v>
      </c>
      <c r="AG1140" s="268"/>
    </row>
    <row r="1141" spans="1:33" ht="17.100000000000001" customHeight="1">
      <c r="A1141" s="243">
        <v>63</v>
      </c>
      <c r="B1141" s="351" t="s">
        <v>17955</v>
      </c>
      <c r="C1141" s="870" t="s">
        <v>17956</v>
      </c>
      <c r="D1141" s="604"/>
      <c r="E1141" s="604"/>
      <c r="F1141" s="1131"/>
      <c r="G1141" s="605"/>
      <c r="H1141" s="605"/>
      <c r="I1141" s="607"/>
      <c r="J1141" s="646"/>
      <c r="K1141" s="748"/>
      <c r="L1141" s="748"/>
      <c r="M1141" s="1250"/>
      <c r="N1141" s="1344"/>
      <c r="O1141" s="1345"/>
      <c r="P1141" s="1250"/>
      <c r="Q1141" s="1346"/>
      <c r="R1141" s="1837"/>
      <c r="S1141" s="1834"/>
      <c r="T1141" s="1250"/>
      <c r="U1141" s="1242"/>
      <c r="V1141" s="1291"/>
      <c r="W1141" s="1233"/>
      <c r="X1141" s="670"/>
      <c r="Y1141" s="1320"/>
      <c r="Z1141" s="1358"/>
      <c r="AA1141" s="1215"/>
      <c r="AB1141" s="1294"/>
      <c r="AC1141" s="1533" t="s">
        <v>167</v>
      </c>
      <c r="AD1141" s="1250">
        <v>5</v>
      </c>
      <c r="AE1141" s="1308" t="s">
        <v>168</v>
      </c>
      <c r="AF1141" s="391">
        <f>ROUND(ROUND(ROUND(ROUND(G1016+K1124,0)*Q1088,0)*U1136,0)-AD1141,0)</f>
        <v>253</v>
      </c>
      <c r="AG1141" s="268"/>
    </row>
    <row r="1142" spans="1:33" ht="17.100000000000001" customHeight="1">
      <c r="A1142" s="243">
        <v>63</v>
      </c>
      <c r="B1142" s="351" t="s">
        <v>17957</v>
      </c>
      <c r="C1142" s="870" t="s">
        <v>17958</v>
      </c>
      <c r="D1142" s="604"/>
      <c r="E1142" s="604"/>
      <c r="F1142" s="1131"/>
      <c r="G1142" s="605"/>
      <c r="H1142" s="605"/>
      <c r="I1142" s="607"/>
      <c r="J1142" s="646"/>
      <c r="K1142" s="748"/>
      <c r="L1142" s="748"/>
      <c r="M1142" s="1250"/>
      <c r="N1142" s="1344"/>
      <c r="O1142" s="1345"/>
      <c r="P1142" s="1250"/>
      <c r="Q1142" s="1346"/>
      <c r="R1142" s="1837"/>
      <c r="S1142" s="1246"/>
      <c r="T1142" s="1250"/>
      <c r="U1142" s="1242"/>
      <c r="V1142" s="1291"/>
      <c r="W1142" s="1234"/>
      <c r="X1142" s="1225"/>
      <c r="Y1142" s="1322"/>
      <c r="Z1142" s="1233" t="s">
        <v>11869</v>
      </c>
      <c r="AA1142" s="670" t="s">
        <v>30</v>
      </c>
      <c r="AB1142" s="1309">
        <v>0.85</v>
      </c>
      <c r="AC1142" s="1834"/>
      <c r="AD1142" s="1250"/>
      <c r="AE1142" s="1308"/>
      <c r="AF1142" s="391">
        <f>ROUND(ROUND(ROUND(ROUND(ROUND(G1016+K1124,0)*Q1088,0)*U1136,0)*AB1142,0)-AD1141,0)</f>
        <v>214</v>
      </c>
      <c r="AG1142" s="268"/>
    </row>
    <row r="1143" spans="1:33" ht="17.100000000000001" customHeight="1">
      <c r="A1143" s="243">
        <v>63</v>
      </c>
      <c r="B1143" s="351" t="s">
        <v>17959</v>
      </c>
      <c r="C1143" s="870" t="s">
        <v>17960</v>
      </c>
      <c r="D1143" s="604"/>
      <c r="E1143" s="604"/>
      <c r="F1143" s="1131"/>
      <c r="G1143" s="605"/>
      <c r="H1143" s="605"/>
      <c r="I1143" s="607"/>
      <c r="J1143" s="646"/>
      <c r="K1143" s="748"/>
      <c r="L1143" s="748"/>
      <c r="M1143" s="1250"/>
      <c r="N1143" s="1344"/>
      <c r="O1143" s="1345"/>
      <c r="P1143" s="1250"/>
      <c r="Q1143" s="1346"/>
      <c r="R1143" s="1837"/>
      <c r="S1143" s="1246"/>
      <c r="T1143" s="1250"/>
      <c r="U1143" s="1242"/>
      <c r="V1143" s="1291"/>
      <c r="W1143" s="1684" t="s">
        <v>4703</v>
      </c>
      <c r="X1143" s="1250" t="s">
        <v>30</v>
      </c>
      <c r="Y1143" s="1291">
        <f>$Y$657</f>
        <v>0.7</v>
      </c>
      <c r="Z1143" s="1360"/>
      <c r="AA1143" s="1226"/>
      <c r="AB1143" s="1310"/>
      <c r="AC1143" s="1834"/>
      <c r="AD1143" s="1242"/>
      <c r="AE1143" s="1291"/>
      <c r="AF1143" s="391">
        <f>ROUND(ROUND(ROUND(ROUND(ROUND(G1016+K1124,0)*Q1088,0)*U1136,0)*Y1143,0)-AD1141,0)</f>
        <v>176</v>
      </c>
      <c r="AG1143" s="268"/>
    </row>
    <row r="1144" spans="1:33" ht="17.100000000000001" customHeight="1">
      <c r="A1144" s="243">
        <v>63</v>
      </c>
      <c r="B1144" s="351" t="s">
        <v>17961</v>
      </c>
      <c r="C1144" s="870" t="s">
        <v>17962</v>
      </c>
      <c r="D1144" s="604"/>
      <c r="E1144" s="604"/>
      <c r="F1144" s="1131"/>
      <c r="G1144" s="605"/>
      <c r="H1144" s="605"/>
      <c r="I1144" s="607"/>
      <c r="J1144" s="646"/>
      <c r="K1144" s="748"/>
      <c r="L1144" s="748"/>
      <c r="M1144" s="1250"/>
      <c r="N1144" s="1344"/>
      <c r="O1144" s="1345"/>
      <c r="P1144" s="1250"/>
      <c r="Q1144" s="1346"/>
      <c r="R1144" s="1837"/>
      <c r="S1144" s="1246"/>
      <c r="T1144" s="1250"/>
      <c r="U1144" s="1242"/>
      <c r="V1144" s="1291"/>
      <c r="W1144" s="1836"/>
      <c r="X1144" s="1225"/>
      <c r="Y1144" s="1306"/>
      <c r="Z1144" s="1302" t="s">
        <v>11869</v>
      </c>
      <c r="AA1144" s="1303" t="s">
        <v>30</v>
      </c>
      <c r="AB1144" s="1311">
        <v>0.85</v>
      </c>
      <c r="AC1144" s="1834"/>
      <c r="AD1144" s="1242"/>
      <c r="AE1144" s="1291"/>
      <c r="AF1144" s="391">
        <f>ROUND(ROUND(ROUND(ROUND(ROUND(ROUND(G1016+K1124,0)*Q1088,0)*U1136,0)*Y1143,0)*AB1144,0)-AD1141,0)</f>
        <v>149</v>
      </c>
      <c r="AG1144" s="268"/>
    </row>
    <row r="1145" spans="1:33" ht="17.100000000000001" customHeight="1">
      <c r="A1145" s="243">
        <v>63</v>
      </c>
      <c r="B1145" s="351" t="s">
        <v>17963</v>
      </c>
      <c r="C1145" s="870" t="s">
        <v>17964</v>
      </c>
      <c r="D1145" s="604"/>
      <c r="E1145" s="604"/>
      <c r="F1145" s="1131"/>
      <c r="G1145" s="605"/>
      <c r="H1145" s="605"/>
      <c r="I1145" s="607"/>
      <c r="J1145" s="646"/>
      <c r="K1145" s="748"/>
      <c r="L1145" s="748"/>
      <c r="M1145" s="1250"/>
      <c r="N1145" s="1344"/>
      <c r="O1145" s="1345"/>
      <c r="P1145" s="1250"/>
      <c r="Q1145" s="1346"/>
      <c r="R1145" s="1837"/>
      <c r="S1145" s="1246"/>
      <c r="T1145" s="1250"/>
      <c r="U1145" s="1242"/>
      <c r="V1145" s="1291"/>
      <c r="W1145" s="1684" t="s">
        <v>4708</v>
      </c>
      <c r="X1145" s="1250" t="s">
        <v>30</v>
      </c>
      <c r="Y1145" s="1291">
        <f>$Y$659</f>
        <v>0.85</v>
      </c>
      <c r="Z1145" s="1359"/>
      <c r="AA1145" s="1220"/>
      <c r="AB1145" s="1306"/>
      <c r="AC1145" s="1834"/>
      <c r="AD1145" s="1242"/>
      <c r="AE1145" s="1291"/>
      <c r="AF1145" s="391">
        <f>ROUND(ROUND(ROUND(ROUND(ROUND(G1016+K1124,0)*Q1088,0)*U1136,0)*Y1145,0)-AD1141,0)</f>
        <v>214</v>
      </c>
      <c r="AG1145" s="268"/>
    </row>
    <row r="1146" spans="1:33" ht="17.100000000000001" customHeight="1">
      <c r="A1146" s="243">
        <v>63</v>
      </c>
      <c r="B1146" s="351" t="s">
        <v>17965</v>
      </c>
      <c r="C1146" s="870" t="s">
        <v>17966</v>
      </c>
      <c r="D1146" s="604"/>
      <c r="E1146" s="604"/>
      <c r="F1146" s="1131"/>
      <c r="G1146" s="605"/>
      <c r="H1146" s="605"/>
      <c r="I1146" s="607"/>
      <c r="J1146" s="646"/>
      <c r="K1146" s="748"/>
      <c r="L1146" s="748"/>
      <c r="M1146" s="1250"/>
      <c r="N1146" s="1344"/>
      <c r="O1146" s="1345"/>
      <c r="P1146" s="1250"/>
      <c r="Q1146" s="1346"/>
      <c r="R1146" s="1238"/>
      <c r="S1146" s="1246"/>
      <c r="T1146" s="1250"/>
      <c r="U1146" s="1242"/>
      <c r="V1146" s="1291"/>
      <c r="W1146" s="1836"/>
      <c r="X1146" s="1225"/>
      <c r="Y1146" s="1306"/>
      <c r="Z1146" s="1302" t="s">
        <v>11869</v>
      </c>
      <c r="AA1146" s="1303" t="s">
        <v>30</v>
      </c>
      <c r="AB1146" s="1311">
        <v>0.85</v>
      </c>
      <c r="AC1146" s="1835"/>
      <c r="AD1146" s="1220"/>
      <c r="AE1146" s="1306"/>
      <c r="AF1146" s="391">
        <f>ROUND(ROUND(ROUND(ROUND(ROUND(ROUND(G1016+K1124,0)*Q1088,0)*U1136,0)*Y1145,0)*AB1146,0)-AD1141,0)</f>
        <v>181</v>
      </c>
      <c r="AG1146" s="268"/>
    </row>
    <row r="1147" spans="1:33" ht="17.100000000000001" customHeight="1">
      <c r="A1147" s="243">
        <v>63</v>
      </c>
      <c r="B1147" s="351" t="s">
        <v>17967</v>
      </c>
      <c r="C1147" s="870" t="s">
        <v>17968</v>
      </c>
      <c r="D1147" s="604"/>
      <c r="E1147" s="604"/>
      <c r="F1147" s="1131"/>
      <c r="G1147" s="605"/>
      <c r="H1147" s="605"/>
      <c r="I1147" s="607"/>
      <c r="J1147" s="646"/>
      <c r="K1147" s="748"/>
      <c r="L1147" s="748"/>
      <c r="M1147" s="1250"/>
      <c r="N1147" s="1344"/>
      <c r="O1147" s="1345"/>
      <c r="P1147" s="1250"/>
      <c r="Q1147" s="1346"/>
      <c r="R1147" s="1238"/>
      <c r="S1147" s="1622" t="s">
        <v>237</v>
      </c>
      <c r="T1147" s="670"/>
      <c r="U1147" s="1348"/>
      <c r="V1147" s="1305"/>
      <c r="W1147" s="1233"/>
      <c r="X1147" s="670"/>
      <c r="Y1147" s="1320"/>
      <c r="Z1147" s="1358"/>
      <c r="AA1147" s="1215"/>
      <c r="AB1147" s="1215"/>
      <c r="AC1147" s="1215"/>
      <c r="AD1147" s="1215"/>
      <c r="AE1147" s="1294"/>
      <c r="AF1147" s="391">
        <f>ROUND(ROUND(ROUND(G1016+K1124,0)*Q1088,0)*U1148,0)</f>
        <v>185</v>
      </c>
      <c r="AG1147" s="268"/>
    </row>
    <row r="1148" spans="1:33" ht="17.100000000000001" customHeight="1">
      <c r="A1148" s="243">
        <v>63</v>
      </c>
      <c r="B1148" s="351" t="s">
        <v>17969</v>
      </c>
      <c r="C1148" s="870" t="s">
        <v>17970</v>
      </c>
      <c r="D1148" s="604"/>
      <c r="E1148" s="604"/>
      <c r="F1148" s="1131"/>
      <c r="G1148" s="605"/>
      <c r="H1148" s="605"/>
      <c r="I1148" s="607"/>
      <c r="J1148" s="646"/>
      <c r="K1148" s="748"/>
      <c r="L1148" s="748"/>
      <c r="M1148" s="1250"/>
      <c r="N1148" s="1344"/>
      <c r="O1148" s="1345"/>
      <c r="P1148" s="1250"/>
      <c r="Q1148" s="1346"/>
      <c r="R1148" s="1238"/>
      <c r="S1148" s="1834"/>
      <c r="T1148" s="1250" t="s">
        <v>30</v>
      </c>
      <c r="U1148" s="1242">
        <v>0.5</v>
      </c>
      <c r="V1148" s="1291"/>
      <c r="W1148" s="1234"/>
      <c r="X1148" s="1225"/>
      <c r="Y1148" s="1322"/>
      <c r="Z1148" s="1233" t="s">
        <v>11869</v>
      </c>
      <c r="AA1148" s="670" t="s">
        <v>30</v>
      </c>
      <c r="AB1148" s="1293">
        <v>0.85</v>
      </c>
      <c r="AC1148" s="1215"/>
      <c r="AD1148" s="1215"/>
      <c r="AE1148" s="1294"/>
      <c r="AF1148" s="391">
        <f>ROUND(ROUND(ROUND(ROUND(G1016+K1124,0)*Q1088,0)*U1148,0)*AB1148,0)</f>
        <v>157</v>
      </c>
      <c r="AG1148" s="268"/>
    </row>
    <row r="1149" spans="1:33" ht="17.100000000000001" customHeight="1">
      <c r="A1149" s="243">
        <v>63</v>
      </c>
      <c r="B1149" s="351" t="s">
        <v>17971</v>
      </c>
      <c r="C1149" s="870" t="s">
        <v>17972</v>
      </c>
      <c r="D1149" s="604"/>
      <c r="E1149" s="604"/>
      <c r="F1149" s="1131"/>
      <c r="G1149" s="605"/>
      <c r="H1149" s="605"/>
      <c r="I1149" s="607"/>
      <c r="J1149" s="646"/>
      <c r="K1149" s="748"/>
      <c r="L1149" s="748"/>
      <c r="M1149" s="1250"/>
      <c r="N1149" s="1344"/>
      <c r="O1149" s="1345"/>
      <c r="P1149" s="1250"/>
      <c r="Q1149" s="1346"/>
      <c r="R1149" s="1238"/>
      <c r="S1149" s="1834"/>
      <c r="T1149" s="1250"/>
      <c r="U1149" s="1242"/>
      <c r="V1149" s="1291"/>
      <c r="W1149" s="1684" t="s">
        <v>4703</v>
      </c>
      <c r="X1149" s="670" t="s">
        <v>30</v>
      </c>
      <c r="Y1149" s="1305">
        <f>$Y$657</f>
        <v>0.7</v>
      </c>
      <c r="Z1149" s="1360"/>
      <c r="AA1149" s="1226"/>
      <c r="AB1149" s="1226"/>
      <c r="AC1149" s="1226"/>
      <c r="AD1149" s="1226"/>
      <c r="AE1149" s="1310"/>
      <c r="AF1149" s="391">
        <f>ROUND(ROUND(ROUND(ROUND(G1016+K1124,0)*Q1088,0)*U1148,0)*Y1149,0)</f>
        <v>130</v>
      </c>
      <c r="AG1149" s="268"/>
    </row>
    <row r="1150" spans="1:33" ht="17.100000000000001" customHeight="1">
      <c r="A1150" s="243">
        <v>63</v>
      </c>
      <c r="B1150" s="351" t="s">
        <v>17973</v>
      </c>
      <c r="C1150" s="870" t="s">
        <v>17974</v>
      </c>
      <c r="D1150" s="604"/>
      <c r="E1150" s="604"/>
      <c r="F1150" s="1131"/>
      <c r="G1150" s="605"/>
      <c r="H1150" s="605"/>
      <c r="I1150" s="607"/>
      <c r="J1150" s="646"/>
      <c r="K1150" s="748"/>
      <c r="L1150" s="748"/>
      <c r="M1150" s="1250"/>
      <c r="N1150" s="1344"/>
      <c r="O1150" s="1345"/>
      <c r="P1150" s="1250"/>
      <c r="Q1150" s="1346"/>
      <c r="R1150" s="1238"/>
      <c r="S1150" s="1834"/>
      <c r="T1150" s="1250"/>
      <c r="U1150" s="1242"/>
      <c r="V1150" s="1291"/>
      <c r="W1150" s="1836"/>
      <c r="X1150" s="1225"/>
      <c r="Y1150" s="1306"/>
      <c r="Z1150" s="1302" t="s">
        <v>11869</v>
      </c>
      <c r="AA1150" s="1303" t="s">
        <v>30</v>
      </c>
      <c r="AB1150" s="1304">
        <v>0.85</v>
      </c>
      <c r="AC1150" s="1215"/>
      <c r="AD1150" s="1215"/>
      <c r="AE1150" s="1294"/>
      <c r="AF1150" s="391">
        <f>ROUND(ROUND(ROUND(ROUND(ROUND(G1016+K1124,0)*Q1088,0)*U1148,0)*Y1149,0)*AB1150,0)</f>
        <v>111</v>
      </c>
      <c r="AG1150" s="268"/>
    </row>
    <row r="1151" spans="1:33" ht="17.100000000000001" customHeight="1">
      <c r="A1151" s="243">
        <v>63</v>
      </c>
      <c r="B1151" s="351" t="s">
        <v>17975</v>
      </c>
      <c r="C1151" s="870" t="s">
        <v>17976</v>
      </c>
      <c r="D1151" s="604"/>
      <c r="E1151" s="604"/>
      <c r="F1151" s="1131"/>
      <c r="G1151" s="605"/>
      <c r="H1151" s="605"/>
      <c r="I1151" s="607"/>
      <c r="J1151" s="646"/>
      <c r="K1151" s="748"/>
      <c r="L1151" s="748"/>
      <c r="M1151" s="1250"/>
      <c r="N1151" s="1344"/>
      <c r="O1151" s="1345"/>
      <c r="P1151" s="1250"/>
      <c r="Q1151" s="1346"/>
      <c r="R1151" s="1238"/>
      <c r="S1151" s="1834"/>
      <c r="T1151" s="1250"/>
      <c r="U1151" s="1242"/>
      <c r="V1151" s="1291"/>
      <c r="W1151" s="1684" t="s">
        <v>4708</v>
      </c>
      <c r="X1151" s="670" t="s">
        <v>30</v>
      </c>
      <c r="Y1151" s="1305">
        <f>$Y$659</f>
        <v>0.85</v>
      </c>
      <c r="Z1151" s="1359"/>
      <c r="AA1151" s="1220"/>
      <c r="AB1151" s="1220"/>
      <c r="AC1151" s="1220"/>
      <c r="AD1151" s="1220"/>
      <c r="AE1151" s="1306"/>
      <c r="AF1151" s="391">
        <f>ROUND(ROUND(ROUND(ROUND(G1016+K1124,0)*Q1088,0)*U1148,0)*Y1151,0)</f>
        <v>157</v>
      </c>
      <c r="AG1151" s="268"/>
    </row>
    <row r="1152" spans="1:33" ht="17.100000000000001" customHeight="1">
      <c r="A1152" s="243">
        <v>63</v>
      </c>
      <c r="B1152" s="351" t="s">
        <v>17977</v>
      </c>
      <c r="C1152" s="870" t="s">
        <v>17978</v>
      </c>
      <c r="D1152" s="604"/>
      <c r="E1152" s="604"/>
      <c r="F1152" s="1131"/>
      <c r="G1152" s="605"/>
      <c r="H1152" s="605"/>
      <c r="I1152" s="607"/>
      <c r="J1152" s="646"/>
      <c r="K1152" s="748"/>
      <c r="L1152" s="748"/>
      <c r="M1152" s="1250"/>
      <c r="N1152" s="1344"/>
      <c r="O1152" s="1345"/>
      <c r="P1152" s="1250"/>
      <c r="Q1152" s="1346"/>
      <c r="R1152" s="1238"/>
      <c r="S1152" s="1834"/>
      <c r="T1152" s="1250"/>
      <c r="U1152" s="1242"/>
      <c r="V1152" s="1291"/>
      <c r="W1152" s="1836"/>
      <c r="X1152" s="1225"/>
      <c r="Y1152" s="1306"/>
      <c r="Z1152" s="1302" t="s">
        <v>11869</v>
      </c>
      <c r="AA1152" s="1303" t="s">
        <v>30</v>
      </c>
      <c r="AB1152" s="1304">
        <v>0.85</v>
      </c>
      <c r="AC1152" s="1215"/>
      <c r="AD1152" s="1215"/>
      <c r="AE1152" s="1294"/>
      <c r="AF1152" s="391">
        <f>ROUND(ROUND(ROUND(ROUND(ROUND(G1016+K1124,0)*Q1088,0)*U1148,0)*Y1151,0)*AB1152,0)</f>
        <v>133</v>
      </c>
      <c r="AG1152" s="268"/>
    </row>
    <row r="1153" spans="1:33" ht="17.100000000000001" customHeight="1">
      <c r="A1153" s="243">
        <v>63</v>
      </c>
      <c r="B1153" s="351" t="s">
        <v>17979</v>
      </c>
      <c r="C1153" s="870" t="s">
        <v>17980</v>
      </c>
      <c r="D1153" s="604"/>
      <c r="E1153" s="604"/>
      <c r="F1153" s="1131"/>
      <c r="G1153" s="605"/>
      <c r="H1153" s="605"/>
      <c r="I1153" s="607"/>
      <c r="J1153" s="646"/>
      <c r="K1153" s="748"/>
      <c r="L1153" s="748"/>
      <c r="M1153" s="1250"/>
      <c r="N1153" s="1344"/>
      <c r="O1153" s="1345"/>
      <c r="P1153" s="1250"/>
      <c r="Q1153" s="1346"/>
      <c r="R1153" s="1238"/>
      <c r="S1153" s="1246"/>
      <c r="T1153" s="1250"/>
      <c r="U1153" s="1242"/>
      <c r="V1153" s="1291"/>
      <c r="W1153" s="1233"/>
      <c r="X1153" s="670"/>
      <c r="Y1153" s="1320"/>
      <c r="Z1153" s="1358"/>
      <c r="AA1153" s="1215"/>
      <c r="AB1153" s="1294"/>
      <c r="AC1153" s="1533" t="s">
        <v>167</v>
      </c>
      <c r="AD1153" s="1250">
        <v>5</v>
      </c>
      <c r="AE1153" s="1308" t="s">
        <v>168</v>
      </c>
      <c r="AF1153" s="391">
        <f>ROUND(ROUND(ROUND(ROUND(G1016+K1124,0)*Q1088,0)*U1148,0)-AD1153,0)</f>
        <v>180</v>
      </c>
      <c r="AG1153" s="268"/>
    </row>
    <row r="1154" spans="1:33" ht="17.100000000000001" customHeight="1">
      <c r="A1154" s="243">
        <v>63</v>
      </c>
      <c r="B1154" s="351" t="s">
        <v>17981</v>
      </c>
      <c r="C1154" s="870" t="s">
        <v>17982</v>
      </c>
      <c r="D1154" s="604"/>
      <c r="E1154" s="604"/>
      <c r="F1154" s="1131"/>
      <c r="G1154" s="605"/>
      <c r="H1154" s="605"/>
      <c r="I1154" s="607"/>
      <c r="J1154" s="646"/>
      <c r="K1154" s="748"/>
      <c r="L1154" s="748"/>
      <c r="M1154" s="1250"/>
      <c r="N1154" s="1344"/>
      <c r="O1154" s="1345"/>
      <c r="P1154" s="1250"/>
      <c r="Q1154" s="1346"/>
      <c r="R1154" s="1238"/>
      <c r="S1154" s="1246"/>
      <c r="T1154" s="1250"/>
      <c r="U1154" s="1242"/>
      <c r="V1154" s="1242"/>
      <c r="W1154" s="1234"/>
      <c r="X1154" s="1225"/>
      <c r="Y1154" s="1322"/>
      <c r="Z1154" s="1233" t="s">
        <v>11869</v>
      </c>
      <c r="AA1154" s="670" t="s">
        <v>30</v>
      </c>
      <c r="AB1154" s="1309">
        <v>0.85</v>
      </c>
      <c r="AC1154" s="1834"/>
      <c r="AD1154" s="1250"/>
      <c r="AE1154" s="1308"/>
      <c r="AF1154" s="391">
        <f>ROUND(ROUND(ROUND(ROUND(ROUND(G1016+K1124,0)*Q1088,0)*U1148,0)*AB1154,0)-AD1153,0)</f>
        <v>152</v>
      </c>
      <c r="AG1154" s="268"/>
    </row>
    <row r="1155" spans="1:33" ht="17.100000000000001" customHeight="1">
      <c r="A1155" s="243">
        <v>63</v>
      </c>
      <c r="B1155" s="351" t="s">
        <v>17983</v>
      </c>
      <c r="C1155" s="870" t="s">
        <v>17984</v>
      </c>
      <c r="D1155" s="604"/>
      <c r="E1155" s="604"/>
      <c r="F1155" s="1131"/>
      <c r="G1155" s="605"/>
      <c r="H1155" s="605"/>
      <c r="I1155" s="607"/>
      <c r="J1155" s="646"/>
      <c r="K1155" s="748"/>
      <c r="L1155" s="748"/>
      <c r="M1155" s="1250"/>
      <c r="N1155" s="1344"/>
      <c r="O1155" s="1345"/>
      <c r="P1155" s="1250"/>
      <c r="Q1155" s="1346"/>
      <c r="R1155" s="1238"/>
      <c r="S1155" s="1246"/>
      <c r="T1155" s="1250"/>
      <c r="U1155" s="1242"/>
      <c r="V1155" s="1242"/>
      <c r="W1155" s="1684" t="s">
        <v>4703</v>
      </c>
      <c r="X1155" s="1250" t="s">
        <v>30</v>
      </c>
      <c r="Y1155" s="1291">
        <f>$Y$657</f>
        <v>0.7</v>
      </c>
      <c r="Z1155" s="1360"/>
      <c r="AA1155" s="1226"/>
      <c r="AB1155" s="1310"/>
      <c r="AC1155" s="1834"/>
      <c r="AD1155" s="1242"/>
      <c r="AE1155" s="1291"/>
      <c r="AF1155" s="391">
        <f>ROUND(ROUND(ROUND(ROUND(ROUND(G1016+K1124,0)*Q1088,0)*U1148,0)*Y1155,0)-AD1153,0)</f>
        <v>125</v>
      </c>
      <c r="AG1155" s="268"/>
    </row>
    <row r="1156" spans="1:33" ht="17.100000000000001" customHeight="1">
      <c r="A1156" s="243">
        <v>63</v>
      </c>
      <c r="B1156" s="351" t="s">
        <v>17985</v>
      </c>
      <c r="C1156" s="870" t="s">
        <v>17986</v>
      </c>
      <c r="D1156" s="604"/>
      <c r="E1156" s="604"/>
      <c r="F1156" s="1131"/>
      <c r="G1156" s="605"/>
      <c r="H1156" s="605"/>
      <c r="I1156" s="607"/>
      <c r="J1156" s="646"/>
      <c r="K1156" s="748"/>
      <c r="L1156" s="748"/>
      <c r="M1156" s="1250"/>
      <c r="N1156" s="1344"/>
      <c r="O1156" s="1345"/>
      <c r="P1156" s="1250"/>
      <c r="Q1156" s="1346"/>
      <c r="R1156" s="1238"/>
      <c r="S1156" s="1246"/>
      <c r="T1156" s="1250"/>
      <c r="U1156" s="1242"/>
      <c r="V1156" s="1242"/>
      <c r="W1156" s="1836"/>
      <c r="X1156" s="1225"/>
      <c r="Y1156" s="1306"/>
      <c r="Z1156" s="1302" t="s">
        <v>11869</v>
      </c>
      <c r="AA1156" s="1303" t="s">
        <v>30</v>
      </c>
      <c r="AB1156" s="1311">
        <v>0.85</v>
      </c>
      <c r="AC1156" s="1834"/>
      <c r="AD1156" s="1242"/>
      <c r="AE1156" s="1291"/>
      <c r="AF1156" s="391">
        <f>ROUND(ROUND(ROUND(ROUND(ROUND(ROUND(G1016+K1124,0)*Q1088,0)*U1148,0)*Y1155,0)*AB1156,0)-AD1153,0)</f>
        <v>106</v>
      </c>
      <c r="AG1156" s="268"/>
    </row>
    <row r="1157" spans="1:33" ht="17.100000000000001" customHeight="1">
      <c r="A1157" s="243">
        <v>63</v>
      </c>
      <c r="B1157" s="351" t="s">
        <v>17987</v>
      </c>
      <c r="C1157" s="870" t="s">
        <v>17988</v>
      </c>
      <c r="D1157" s="604"/>
      <c r="E1157" s="604"/>
      <c r="F1157" s="1131"/>
      <c r="G1157" s="605"/>
      <c r="H1157" s="605"/>
      <c r="I1157" s="607"/>
      <c r="J1157" s="646"/>
      <c r="K1157" s="748"/>
      <c r="L1157" s="748"/>
      <c r="M1157" s="1250"/>
      <c r="N1157" s="1344"/>
      <c r="O1157" s="1345"/>
      <c r="P1157" s="1250"/>
      <c r="Q1157" s="1346"/>
      <c r="R1157" s="1254"/>
      <c r="S1157" s="1238"/>
      <c r="T1157" s="1250"/>
      <c r="U1157" s="1242"/>
      <c r="V1157" s="1242"/>
      <c r="W1157" s="1684" t="s">
        <v>4708</v>
      </c>
      <c r="X1157" s="1250" t="s">
        <v>30</v>
      </c>
      <c r="Y1157" s="1291">
        <f>$Y$659</f>
        <v>0.85</v>
      </c>
      <c r="Z1157" s="1359"/>
      <c r="AA1157" s="1220"/>
      <c r="AB1157" s="1306"/>
      <c r="AC1157" s="1834"/>
      <c r="AD1157" s="1242"/>
      <c r="AE1157" s="1291"/>
      <c r="AF1157" s="391">
        <f>ROUND(ROUND(ROUND(ROUND(ROUND(G1016+K1124,0)*Q1088,0)*U1148,0)*Y1157,0)-AD1153,0)</f>
        <v>152</v>
      </c>
      <c r="AG1157" s="268"/>
    </row>
    <row r="1158" spans="1:33" ht="17.100000000000001" customHeight="1">
      <c r="A1158" s="243">
        <v>63</v>
      </c>
      <c r="B1158" s="351" t="s">
        <v>17989</v>
      </c>
      <c r="C1158" s="870" t="s">
        <v>17990</v>
      </c>
      <c r="D1158" s="604"/>
      <c r="E1158" s="604"/>
      <c r="F1158" s="1131"/>
      <c r="G1158" s="605"/>
      <c r="H1158" s="605"/>
      <c r="I1158" s="607"/>
      <c r="J1158" s="646"/>
      <c r="K1158" s="748"/>
      <c r="L1158" s="748"/>
      <c r="M1158" s="1250"/>
      <c r="N1158" s="1344"/>
      <c r="O1158" s="1352"/>
      <c r="P1158" s="1250"/>
      <c r="Q1158" s="1346"/>
      <c r="R1158" s="1255"/>
      <c r="S1158" s="1238"/>
      <c r="T1158" s="1250"/>
      <c r="U1158" s="1242"/>
      <c r="V1158" s="1242"/>
      <c r="W1158" s="1836"/>
      <c r="X1158" s="1225"/>
      <c r="Y1158" s="1306"/>
      <c r="Z1158" s="1302" t="s">
        <v>11869</v>
      </c>
      <c r="AA1158" s="1303" t="s">
        <v>30</v>
      </c>
      <c r="AB1158" s="1311">
        <v>0.85</v>
      </c>
      <c r="AC1158" s="1835"/>
      <c r="AD1158" s="1220"/>
      <c r="AE1158" s="1306"/>
      <c r="AF1158" s="391">
        <f>ROUND(ROUND(ROUND(ROUND(ROUND(ROUND(G1016+K1124,0)*Q1088,0)*U1148,0)*Y1157,0)*AB1158,0)-AD1153,0)</f>
        <v>128</v>
      </c>
      <c r="AG1158" s="268"/>
    </row>
    <row r="1159" spans="1:33" ht="17.100000000000001" customHeight="1">
      <c r="A1159" s="243">
        <v>63</v>
      </c>
      <c r="B1159" s="351" t="s">
        <v>17991</v>
      </c>
      <c r="C1159" s="870" t="s">
        <v>17992</v>
      </c>
      <c r="D1159" s="604"/>
      <c r="E1159" s="604"/>
      <c r="F1159" s="1580" t="s">
        <v>11582</v>
      </c>
      <c r="G1159" s="633"/>
      <c r="H1159" s="633"/>
      <c r="I1159" s="1095"/>
      <c r="J1159" s="601"/>
      <c r="K1159" s="602"/>
      <c r="L1159" s="1319"/>
      <c r="M1159" s="602"/>
      <c r="N1159" s="1606" t="s">
        <v>15686</v>
      </c>
      <c r="O1159" s="1593" t="s">
        <v>15687</v>
      </c>
      <c r="P1159" s="602"/>
      <c r="Q1159" s="1286"/>
      <c r="R1159" s="670"/>
      <c r="S1159" s="670"/>
      <c r="T1159" s="602"/>
      <c r="U1159" s="602"/>
      <c r="V1159" s="602"/>
      <c r="W1159" s="1233"/>
      <c r="X1159" s="670"/>
      <c r="Y1159" s="1320"/>
      <c r="Z1159" s="1358"/>
      <c r="AA1159" s="1215"/>
      <c r="AB1159" s="1215"/>
      <c r="AC1159" s="1215"/>
      <c r="AD1159" s="1215"/>
      <c r="AE1159" s="1294"/>
      <c r="AF1159" s="391">
        <f>ROUND(G1160*Q1160,0)</f>
        <v>338</v>
      </c>
      <c r="AG1159" s="268"/>
    </row>
    <row r="1160" spans="1:33" ht="17.100000000000001" customHeight="1">
      <c r="A1160" s="243">
        <v>63</v>
      </c>
      <c r="B1160" s="351" t="s">
        <v>17993</v>
      </c>
      <c r="C1160" s="870" t="s">
        <v>17994</v>
      </c>
      <c r="D1160" s="604"/>
      <c r="E1160" s="604"/>
      <c r="F1160" s="1845"/>
      <c r="G1160" s="1328">
        <v>483</v>
      </c>
      <c r="H1160" s="605" t="s">
        <v>18</v>
      </c>
      <c r="I1160" s="744"/>
      <c r="J1160" s="604"/>
      <c r="K1160" s="605"/>
      <c r="L1160" s="1321"/>
      <c r="M1160" s="605"/>
      <c r="N1160" s="1837"/>
      <c r="O1160" s="1834"/>
      <c r="P1160" s="1250" t="s">
        <v>163</v>
      </c>
      <c r="Q1160" s="1291">
        <v>0.7</v>
      </c>
      <c r="R1160" s="1250"/>
      <c r="S1160" s="1250"/>
      <c r="T1160" s="605"/>
      <c r="U1160" s="605"/>
      <c r="V1160" s="605"/>
      <c r="W1160" s="1234"/>
      <c r="X1160" s="1225"/>
      <c r="Y1160" s="1322"/>
      <c r="Z1160" s="1233" t="s">
        <v>4700</v>
      </c>
      <c r="AA1160" s="670" t="s">
        <v>163</v>
      </c>
      <c r="AB1160" s="1293">
        <v>0.85</v>
      </c>
      <c r="AC1160" s="1215"/>
      <c r="AD1160" s="1215"/>
      <c r="AE1160" s="1294"/>
      <c r="AF1160" s="391">
        <f>ROUND(ROUND(G1160*Q1160,0)*AB1160,0)</f>
        <v>287</v>
      </c>
      <c r="AG1160" s="268"/>
    </row>
    <row r="1161" spans="1:33" ht="17.100000000000001" customHeight="1">
      <c r="A1161" s="243">
        <v>63</v>
      </c>
      <c r="B1161" s="351" t="s">
        <v>17995</v>
      </c>
      <c r="C1161" s="870" t="s">
        <v>17996</v>
      </c>
      <c r="D1161" s="604"/>
      <c r="E1161" s="604"/>
      <c r="F1161" s="1845"/>
      <c r="G1161" s="638"/>
      <c r="H1161" s="638"/>
      <c r="I1161" s="744"/>
      <c r="J1161" s="604"/>
      <c r="K1161" s="605"/>
      <c r="L1161" s="1321"/>
      <c r="M1161" s="1251"/>
      <c r="N1161" s="1837"/>
      <c r="O1161" s="1834"/>
      <c r="P1161" s="1251"/>
      <c r="Q1161" s="1334"/>
      <c r="R1161" s="1251"/>
      <c r="S1161" s="1251"/>
      <c r="T1161" s="605"/>
      <c r="U1161" s="605"/>
      <c r="V1161" s="605"/>
      <c r="W1161" s="1684" t="s">
        <v>4703</v>
      </c>
      <c r="X1161" s="670" t="s">
        <v>163</v>
      </c>
      <c r="Y1161" s="1305">
        <f>$Y$657</f>
        <v>0.7</v>
      </c>
      <c r="Z1161" s="1360"/>
      <c r="AA1161" s="1226"/>
      <c r="AB1161" s="1226"/>
      <c r="AC1161" s="1226"/>
      <c r="AD1161" s="1226"/>
      <c r="AE1161" s="1310"/>
      <c r="AF1161" s="391">
        <f>ROUND(ROUND(G1160*Q1160,0)*Y1161,0)</f>
        <v>237</v>
      </c>
      <c r="AG1161" s="268"/>
    </row>
    <row r="1162" spans="1:33" ht="17.100000000000001" customHeight="1">
      <c r="A1162" s="243">
        <v>63</v>
      </c>
      <c r="B1162" s="351" t="s">
        <v>17997</v>
      </c>
      <c r="C1162" s="870" t="s">
        <v>17998</v>
      </c>
      <c r="D1162" s="604"/>
      <c r="E1162" s="604"/>
      <c r="F1162" s="1845"/>
      <c r="G1162" s="638"/>
      <c r="H1162" s="638"/>
      <c r="I1162" s="744"/>
      <c r="J1162" s="604"/>
      <c r="K1162" s="605"/>
      <c r="L1162" s="1321"/>
      <c r="M1162" s="1251"/>
      <c r="N1162" s="1837"/>
      <c r="O1162" s="1834"/>
      <c r="P1162" s="1251"/>
      <c r="Q1162" s="1334"/>
      <c r="R1162" s="1251"/>
      <c r="S1162" s="1251"/>
      <c r="T1162" s="605"/>
      <c r="U1162" s="605"/>
      <c r="V1162" s="605"/>
      <c r="W1162" s="1836"/>
      <c r="X1162" s="1225"/>
      <c r="Y1162" s="1306"/>
      <c r="Z1162" s="1302" t="s">
        <v>11869</v>
      </c>
      <c r="AA1162" s="1303" t="s">
        <v>30</v>
      </c>
      <c r="AB1162" s="1304">
        <v>0.85</v>
      </c>
      <c r="AC1162" s="1215"/>
      <c r="AD1162" s="1215"/>
      <c r="AE1162" s="1294"/>
      <c r="AF1162" s="391">
        <f>ROUND(ROUND(ROUND(G1160*Q1160,0)*Y1161,0)*AB1162,0)</f>
        <v>201</v>
      </c>
      <c r="AG1162" s="268"/>
    </row>
    <row r="1163" spans="1:33" ht="17.100000000000001" customHeight="1">
      <c r="A1163" s="243">
        <v>63</v>
      </c>
      <c r="B1163" s="351" t="s">
        <v>17999</v>
      </c>
      <c r="C1163" s="870" t="s">
        <v>18000</v>
      </c>
      <c r="D1163" s="604"/>
      <c r="E1163" s="604"/>
      <c r="F1163" s="1845"/>
      <c r="G1163" s="638"/>
      <c r="H1163" s="638"/>
      <c r="I1163" s="744"/>
      <c r="J1163" s="604"/>
      <c r="K1163" s="605"/>
      <c r="L1163" s="1321"/>
      <c r="M1163" s="1251"/>
      <c r="N1163" s="1837"/>
      <c r="O1163" s="1834"/>
      <c r="P1163" s="1251"/>
      <c r="Q1163" s="1334"/>
      <c r="R1163" s="1251"/>
      <c r="S1163" s="1251"/>
      <c r="T1163" s="605"/>
      <c r="U1163" s="605"/>
      <c r="V1163" s="605"/>
      <c r="W1163" s="1684" t="s">
        <v>4708</v>
      </c>
      <c r="X1163" s="670" t="s">
        <v>30</v>
      </c>
      <c r="Y1163" s="1305">
        <f>$Y$659</f>
        <v>0.85</v>
      </c>
      <c r="Z1163" s="1359"/>
      <c r="AA1163" s="1220"/>
      <c r="AB1163" s="1220"/>
      <c r="AC1163" s="1220"/>
      <c r="AD1163" s="1220"/>
      <c r="AE1163" s="1306"/>
      <c r="AF1163" s="391">
        <f>ROUND(ROUND(G1160*Q1160,0)*Y1163,0)</f>
        <v>287</v>
      </c>
      <c r="AG1163" s="268"/>
    </row>
    <row r="1164" spans="1:33" ht="17.100000000000001" customHeight="1">
      <c r="A1164" s="243">
        <v>63</v>
      </c>
      <c r="B1164" s="351" t="s">
        <v>18001</v>
      </c>
      <c r="C1164" s="870" t="s">
        <v>18002</v>
      </c>
      <c r="D1164" s="604"/>
      <c r="E1164" s="604"/>
      <c r="F1164" s="1845"/>
      <c r="G1164" s="638"/>
      <c r="H1164" s="638"/>
      <c r="I1164" s="744"/>
      <c r="J1164" s="604"/>
      <c r="K1164" s="605"/>
      <c r="L1164" s="1321"/>
      <c r="M1164" s="1251"/>
      <c r="N1164" s="1837"/>
      <c r="O1164" s="1834"/>
      <c r="P1164" s="1251"/>
      <c r="Q1164" s="1334"/>
      <c r="R1164" s="1251"/>
      <c r="S1164" s="1251"/>
      <c r="T1164" s="605"/>
      <c r="U1164" s="605"/>
      <c r="V1164" s="605"/>
      <c r="W1164" s="1836"/>
      <c r="X1164" s="1225"/>
      <c r="Y1164" s="1306"/>
      <c r="Z1164" s="1302" t="s">
        <v>11869</v>
      </c>
      <c r="AA1164" s="1303" t="s">
        <v>30</v>
      </c>
      <c r="AB1164" s="1304">
        <v>0.85</v>
      </c>
      <c r="AC1164" s="1215"/>
      <c r="AD1164" s="1215"/>
      <c r="AE1164" s="1294"/>
      <c r="AF1164" s="391">
        <f>ROUND(ROUND(ROUND(G1160*Q1160,0)*Y1163,0)*AB1164,0)</f>
        <v>244</v>
      </c>
      <c r="AG1164" s="268"/>
    </row>
    <row r="1165" spans="1:33" ht="17.100000000000001" customHeight="1">
      <c r="A1165" s="243">
        <v>63</v>
      </c>
      <c r="B1165" s="351" t="s">
        <v>18003</v>
      </c>
      <c r="C1165" s="870" t="s">
        <v>18004</v>
      </c>
      <c r="D1165" s="604"/>
      <c r="E1165" s="604"/>
      <c r="F1165" s="1845"/>
      <c r="G1165" s="638"/>
      <c r="H1165" s="638"/>
      <c r="I1165" s="744"/>
      <c r="J1165" s="604"/>
      <c r="K1165" s="605"/>
      <c r="L1165" s="1321"/>
      <c r="M1165" s="1251"/>
      <c r="N1165" s="1837"/>
      <c r="O1165" s="1834"/>
      <c r="P1165" s="1251"/>
      <c r="Q1165" s="1334"/>
      <c r="R1165" s="1251"/>
      <c r="S1165" s="1251"/>
      <c r="T1165" s="605"/>
      <c r="U1165" s="605"/>
      <c r="V1165" s="605"/>
      <c r="W1165" s="1233"/>
      <c r="X1165" s="670"/>
      <c r="Y1165" s="1320"/>
      <c r="Z1165" s="1358"/>
      <c r="AA1165" s="1215"/>
      <c r="AB1165" s="1294"/>
      <c r="AC1165" s="1533" t="s">
        <v>167</v>
      </c>
      <c r="AD1165" s="1250">
        <v>5</v>
      </c>
      <c r="AE1165" s="1308" t="s">
        <v>168</v>
      </c>
      <c r="AF1165" s="391">
        <f>ROUND(ROUND(G1160*Q1160,0)-AD1165,0)</f>
        <v>333</v>
      </c>
      <c r="AG1165" s="268"/>
    </row>
    <row r="1166" spans="1:33" ht="17.100000000000001" customHeight="1">
      <c r="A1166" s="243">
        <v>63</v>
      </c>
      <c r="B1166" s="351" t="s">
        <v>18005</v>
      </c>
      <c r="C1166" s="870" t="s">
        <v>18006</v>
      </c>
      <c r="D1166" s="604"/>
      <c r="E1166" s="604"/>
      <c r="F1166" s="637"/>
      <c r="G1166" s="638"/>
      <c r="H1166" s="638"/>
      <c r="I1166" s="744"/>
      <c r="J1166" s="604"/>
      <c r="K1166" s="605"/>
      <c r="L1166" s="1321"/>
      <c r="M1166" s="1251"/>
      <c r="N1166" s="1339"/>
      <c r="O1166" s="1252"/>
      <c r="P1166" s="1251"/>
      <c r="Q1166" s="1334"/>
      <c r="R1166" s="1251"/>
      <c r="S1166" s="1251"/>
      <c r="T1166" s="605"/>
      <c r="U1166" s="605"/>
      <c r="V1166" s="605"/>
      <c r="W1166" s="1234"/>
      <c r="X1166" s="1225"/>
      <c r="Y1166" s="1322"/>
      <c r="Z1166" s="1233" t="s">
        <v>11869</v>
      </c>
      <c r="AA1166" s="670" t="s">
        <v>30</v>
      </c>
      <c r="AB1166" s="1309">
        <v>0.85</v>
      </c>
      <c r="AC1166" s="1834"/>
      <c r="AD1166" s="1250"/>
      <c r="AE1166" s="1308"/>
      <c r="AF1166" s="391">
        <f>ROUND(ROUND(ROUND(G1160*Q1160,0)*AB1166,0)-AD1165,0)</f>
        <v>282</v>
      </c>
      <c r="AG1166" s="268"/>
    </row>
    <row r="1167" spans="1:33" ht="17.100000000000001" customHeight="1">
      <c r="A1167" s="243">
        <v>63</v>
      </c>
      <c r="B1167" s="351" t="s">
        <v>18007</v>
      </c>
      <c r="C1167" s="870" t="s">
        <v>18008</v>
      </c>
      <c r="D1167" s="604"/>
      <c r="E1167" s="604"/>
      <c r="F1167" s="637"/>
      <c r="G1167" s="638"/>
      <c r="H1167" s="638"/>
      <c r="I1167" s="744"/>
      <c r="J1167" s="604"/>
      <c r="K1167" s="605"/>
      <c r="L1167" s="1321"/>
      <c r="M1167" s="1251"/>
      <c r="N1167" s="1339"/>
      <c r="O1167" s="1252"/>
      <c r="P1167" s="1251"/>
      <c r="Q1167" s="1334"/>
      <c r="R1167" s="1251"/>
      <c r="S1167" s="1251"/>
      <c r="T1167" s="605"/>
      <c r="U1167" s="605"/>
      <c r="V1167" s="605"/>
      <c r="W1167" s="1684" t="s">
        <v>4703</v>
      </c>
      <c r="X1167" s="1250" t="s">
        <v>30</v>
      </c>
      <c r="Y1167" s="1291">
        <v>0.7</v>
      </c>
      <c r="Z1167" s="1360"/>
      <c r="AA1167" s="1226"/>
      <c r="AB1167" s="1310"/>
      <c r="AC1167" s="1834"/>
      <c r="AD1167" s="1242"/>
      <c r="AE1167" s="1291"/>
      <c r="AF1167" s="391">
        <f>ROUND(ROUND(ROUND(G1160*Q1160,0)*Y1167,0)-AD1165,0)</f>
        <v>232</v>
      </c>
      <c r="AG1167" s="268"/>
    </row>
    <row r="1168" spans="1:33" ht="17.100000000000001" customHeight="1">
      <c r="A1168" s="243">
        <v>63</v>
      </c>
      <c r="B1168" s="351" t="s">
        <v>18009</v>
      </c>
      <c r="C1168" s="870" t="s">
        <v>18010</v>
      </c>
      <c r="D1168" s="604"/>
      <c r="E1168" s="604"/>
      <c r="F1168" s="637"/>
      <c r="G1168" s="638"/>
      <c r="H1168" s="638"/>
      <c r="I1168" s="744"/>
      <c r="J1168" s="604"/>
      <c r="K1168" s="605"/>
      <c r="L1168" s="1321"/>
      <c r="M1168" s="1251"/>
      <c r="N1168" s="1339"/>
      <c r="O1168" s="1252"/>
      <c r="P1168" s="1251"/>
      <c r="Q1168" s="1334"/>
      <c r="R1168" s="1251"/>
      <c r="S1168" s="1251"/>
      <c r="T1168" s="605"/>
      <c r="U1168" s="605"/>
      <c r="V1168" s="605"/>
      <c r="W1168" s="1836"/>
      <c r="X1168" s="1225"/>
      <c r="Y1168" s="1306"/>
      <c r="Z1168" s="1302" t="s">
        <v>11869</v>
      </c>
      <c r="AA1168" s="1303" t="s">
        <v>30</v>
      </c>
      <c r="AB1168" s="1311">
        <v>0.85</v>
      </c>
      <c r="AC1168" s="1834"/>
      <c r="AD1168" s="1242"/>
      <c r="AE1168" s="1291"/>
      <c r="AF1168" s="391">
        <f>ROUND(ROUND(ROUND(ROUND(G1160*Q1160,0)*Y1167,0)*AB1168,0)-AD1165,0)</f>
        <v>196</v>
      </c>
      <c r="AG1168" s="268"/>
    </row>
    <row r="1169" spans="1:33" ht="17.100000000000001" customHeight="1">
      <c r="A1169" s="243">
        <v>63</v>
      </c>
      <c r="B1169" s="351" t="s">
        <v>18011</v>
      </c>
      <c r="C1169" s="870" t="s">
        <v>18012</v>
      </c>
      <c r="D1169" s="604"/>
      <c r="E1169" s="604"/>
      <c r="F1169" s="637"/>
      <c r="G1169" s="638"/>
      <c r="H1169" s="638"/>
      <c r="I1169" s="744"/>
      <c r="J1169" s="604"/>
      <c r="K1169" s="605"/>
      <c r="L1169" s="1321"/>
      <c r="M1169" s="1251"/>
      <c r="N1169" s="1339"/>
      <c r="O1169" s="1252"/>
      <c r="P1169" s="1251"/>
      <c r="Q1169" s="1334"/>
      <c r="R1169" s="1251"/>
      <c r="S1169" s="1251"/>
      <c r="T1169" s="605"/>
      <c r="U1169" s="605"/>
      <c r="V1169" s="605"/>
      <c r="W1169" s="1684" t="s">
        <v>4708</v>
      </c>
      <c r="X1169" s="1250" t="s">
        <v>30</v>
      </c>
      <c r="Y1169" s="1291">
        <v>0.85</v>
      </c>
      <c r="Z1169" s="1359"/>
      <c r="AA1169" s="1220"/>
      <c r="AB1169" s="1306"/>
      <c r="AC1169" s="1834"/>
      <c r="AD1169" s="1242"/>
      <c r="AE1169" s="1291"/>
      <c r="AF1169" s="391">
        <f>ROUND(ROUND(ROUND(G1160*Q1160,0)*Y1169,0)-AD1165,0)</f>
        <v>282</v>
      </c>
      <c r="AG1169" s="268"/>
    </row>
    <row r="1170" spans="1:33" ht="17.100000000000001" customHeight="1">
      <c r="A1170" s="243">
        <v>63</v>
      </c>
      <c r="B1170" s="351" t="s">
        <v>18013</v>
      </c>
      <c r="C1170" s="870" t="s">
        <v>18014</v>
      </c>
      <c r="D1170" s="604"/>
      <c r="E1170" s="604"/>
      <c r="F1170" s="637"/>
      <c r="G1170" s="638"/>
      <c r="H1170" s="638"/>
      <c r="I1170" s="744"/>
      <c r="J1170" s="604"/>
      <c r="K1170" s="605"/>
      <c r="L1170" s="1321"/>
      <c r="M1170" s="1251"/>
      <c r="N1170" s="1339"/>
      <c r="O1170" s="1252"/>
      <c r="P1170" s="1251"/>
      <c r="Q1170" s="1334"/>
      <c r="R1170" s="1251"/>
      <c r="S1170" s="1251"/>
      <c r="T1170" s="605"/>
      <c r="U1170" s="605"/>
      <c r="V1170" s="605"/>
      <c r="W1170" s="1836"/>
      <c r="X1170" s="1225"/>
      <c r="Y1170" s="1306"/>
      <c r="Z1170" s="1302" t="s">
        <v>11869</v>
      </c>
      <c r="AA1170" s="1303" t="s">
        <v>30</v>
      </c>
      <c r="AB1170" s="1311">
        <v>0.85</v>
      </c>
      <c r="AC1170" s="1835"/>
      <c r="AD1170" s="1220"/>
      <c r="AE1170" s="1306"/>
      <c r="AF1170" s="391">
        <f>ROUND(ROUND(ROUND(ROUND(G1160*Q1160,0)*Y1169,0)*AB1170,0)-AD1165,0)</f>
        <v>239</v>
      </c>
      <c r="AG1170" s="268"/>
    </row>
    <row r="1171" spans="1:33" ht="17.100000000000001" customHeight="1">
      <c r="A1171" s="243">
        <v>63</v>
      </c>
      <c r="B1171" s="351" t="s">
        <v>18015</v>
      </c>
      <c r="C1171" s="870" t="s">
        <v>18016</v>
      </c>
      <c r="D1171" s="604"/>
      <c r="E1171" s="604"/>
      <c r="F1171" s="1252"/>
      <c r="G1171" s="638"/>
      <c r="H1171" s="638"/>
      <c r="I1171" s="607"/>
      <c r="J1171" s="604"/>
      <c r="K1171" s="748"/>
      <c r="L1171" s="748"/>
      <c r="M1171" s="605"/>
      <c r="N1171" s="1102"/>
      <c r="O1171" s="604"/>
      <c r="P1171" s="605"/>
      <c r="Q1171" s="607"/>
      <c r="R1171" s="1749" t="s">
        <v>11301</v>
      </c>
      <c r="S1171" s="1622" t="s">
        <v>235</v>
      </c>
      <c r="T1171" s="602"/>
      <c r="U1171" s="602"/>
      <c r="V1171" s="1286"/>
      <c r="W1171" s="1233"/>
      <c r="X1171" s="670"/>
      <c r="Y1171" s="1320"/>
      <c r="Z1171" s="1358"/>
      <c r="AA1171" s="1215"/>
      <c r="AB1171" s="1215"/>
      <c r="AC1171" s="1215"/>
      <c r="AD1171" s="1215"/>
      <c r="AE1171" s="1294"/>
      <c r="AF1171" s="391">
        <f>ROUND(ROUND(G1160*Q1160,0)*U1172,0)</f>
        <v>237</v>
      </c>
      <c r="AG1171" s="268"/>
    </row>
    <row r="1172" spans="1:33" ht="17.100000000000001" customHeight="1">
      <c r="A1172" s="243">
        <v>63</v>
      </c>
      <c r="B1172" s="351" t="s">
        <v>18017</v>
      </c>
      <c r="C1172" s="870" t="s">
        <v>18018</v>
      </c>
      <c r="D1172" s="604"/>
      <c r="E1172" s="604"/>
      <c r="F1172" s="1252"/>
      <c r="G1172" s="1328"/>
      <c r="H1172" s="605"/>
      <c r="I1172" s="607"/>
      <c r="J1172" s="604"/>
      <c r="K1172" s="748"/>
      <c r="L1172" s="748"/>
      <c r="M1172" s="605"/>
      <c r="N1172" s="1102"/>
      <c r="O1172" s="604"/>
      <c r="P1172" s="605"/>
      <c r="Q1172" s="607"/>
      <c r="R1172" s="1837"/>
      <c r="S1172" s="1834"/>
      <c r="T1172" s="1250" t="s">
        <v>30</v>
      </c>
      <c r="U1172" s="1242">
        <v>0.7</v>
      </c>
      <c r="V1172" s="607"/>
      <c r="W1172" s="1234"/>
      <c r="X1172" s="1225"/>
      <c r="Y1172" s="1322"/>
      <c r="Z1172" s="1233" t="s">
        <v>11869</v>
      </c>
      <c r="AA1172" s="670" t="s">
        <v>30</v>
      </c>
      <c r="AB1172" s="1293">
        <v>0.85</v>
      </c>
      <c r="AC1172" s="1215"/>
      <c r="AD1172" s="1215"/>
      <c r="AE1172" s="1294"/>
      <c r="AF1172" s="391">
        <f>ROUND(ROUND(ROUND(G1160*Q1160,0)*U1172,0)*AB1172,0)</f>
        <v>201</v>
      </c>
      <c r="AG1172" s="268"/>
    </row>
    <row r="1173" spans="1:33" ht="17.100000000000001" customHeight="1">
      <c r="A1173" s="243">
        <v>63</v>
      </c>
      <c r="B1173" s="351" t="s">
        <v>18019</v>
      </c>
      <c r="C1173" s="870" t="s">
        <v>18020</v>
      </c>
      <c r="D1173" s="604"/>
      <c r="E1173" s="604"/>
      <c r="F1173" s="1131"/>
      <c r="G1173" s="605"/>
      <c r="H1173" s="605"/>
      <c r="I1173" s="607"/>
      <c r="J1173" s="646"/>
      <c r="K1173" s="748"/>
      <c r="L1173" s="748"/>
      <c r="M1173" s="1250"/>
      <c r="N1173" s="1344"/>
      <c r="O1173" s="1345"/>
      <c r="P1173" s="1250"/>
      <c r="Q1173" s="1346"/>
      <c r="R1173" s="1837"/>
      <c r="S1173" s="1834"/>
      <c r="T1173" s="1250"/>
      <c r="U1173" s="1242"/>
      <c r="V1173" s="1291"/>
      <c r="W1173" s="1684" t="s">
        <v>4703</v>
      </c>
      <c r="X1173" s="670" t="s">
        <v>30</v>
      </c>
      <c r="Y1173" s="1305">
        <f>$Y$657</f>
        <v>0.7</v>
      </c>
      <c r="Z1173" s="1360"/>
      <c r="AA1173" s="1226"/>
      <c r="AB1173" s="1226"/>
      <c r="AC1173" s="1226"/>
      <c r="AD1173" s="1226"/>
      <c r="AE1173" s="1310"/>
      <c r="AF1173" s="391">
        <f>ROUND(ROUND(ROUND(G1160*Q1160,0)*U1172,0)*Y1173,0)</f>
        <v>166</v>
      </c>
      <c r="AG1173" s="268"/>
    </row>
    <row r="1174" spans="1:33" ht="17.100000000000001" customHeight="1">
      <c r="A1174" s="243">
        <v>63</v>
      </c>
      <c r="B1174" s="351" t="s">
        <v>18021</v>
      </c>
      <c r="C1174" s="870" t="s">
        <v>18022</v>
      </c>
      <c r="D1174" s="604"/>
      <c r="E1174" s="604"/>
      <c r="F1174" s="1131"/>
      <c r="G1174" s="605"/>
      <c r="H1174" s="605"/>
      <c r="I1174" s="607"/>
      <c r="J1174" s="646"/>
      <c r="K1174" s="748"/>
      <c r="L1174" s="748"/>
      <c r="M1174" s="1250"/>
      <c r="N1174" s="1344"/>
      <c r="O1174" s="1345"/>
      <c r="P1174" s="1250"/>
      <c r="Q1174" s="1346"/>
      <c r="R1174" s="1837"/>
      <c r="S1174" s="1834"/>
      <c r="T1174" s="1250"/>
      <c r="U1174" s="1242"/>
      <c r="V1174" s="1291"/>
      <c r="W1174" s="1836"/>
      <c r="X1174" s="1225"/>
      <c r="Y1174" s="1306"/>
      <c r="Z1174" s="1302" t="s">
        <v>11869</v>
      </c>
      <c r="AA1174" s="1303" t="s">
        <v>30</v>
      </c>
      <c r="AB1174" s="1304">
        <v>0.85</v>
      </c>
      <c r="AC1174" s="1215"/>
      <c r="AD1174" s="1215"/>
      <c r="AE1174" s="1294"/>
      <c r="AF1174" s="391">
        <f>ROUND(ROUND(ROUND(ROUND(G1160*Q1160,0)*U1172,0)*Y1173,0)*AB1174,0)</f>
        <v>141</v>
      </c>
      <c r="AG1174" s="268"/>
    </row>
    <row r="1175" spans="1:33" ht="17.100000000000001" customHeight="1">
      <c r="A1175" s="243">
        <v>63</v>
      </c>
      <c r="B1175" s="351" t="s">
        <v>18023</v>
      </c>
      <c r="C1175" s="870" t="s">
        <v>18024</v>
      </c>
      <c r="D1175" s="604"/>
      <c r="E1175" s="604"/>
      <c r="F1175" s="1131"/>
      <c r="G1175" s="605"/>
      <c r="H1175" s="605"/>
      <c r="I1175" s="607"/>
      <c r="J1175" s="646"/>
      <c r="K1175" s="748"/>
      <c r="L1175" s="748"/>
      <c r="M1175" s="1250"/>
      <c r="N1175" s="1344"/>
      <c r="O1175" s="1345"/>
      <c r="P1175" s="1250"/>
      <c r="Q1175" s="1346"/>
      <c r="R1175" s="1837"/>
      <c r="S1175" s="1834"/>
      <c r="T1175" s="1250"/>
      <c r="U1175" s="1242"/>
      <c r="V1175" s="1291"/>
      <c r="W1175" s="1684" t="s">
        <v>4708</v>
      </c>
      <c r="X1175" s="670" t="s">
        <v>30</v>
      </c>
      <c r="Y1175" s="1305">
        <f>$Y$659</f>
        <v>0.85</v>
      </c>
      <c r="Z1175" s="1359"/>
      <c r="AA1175" s="1220"/>
      <c r="AB1175" s="1220"/>
      <c r="AC1175" s="1220"/>
      <c r="AD1175" s="1220"/>
      <c r="AE1175" s="1306"/>
      <c r="AF1175" s="391">
        <f>ROUND(ROUND(ROUND(G1160*Q1160,0)*U1172,0)*Y1175,0)</f>
        <v>201</v>
      </c>
      <c r="AG1175" s="268"/>
    </row>
    <row r="1176" spans="1:33" ht="17.100000000000001" customHeight="1">
      <c r="A1176" s="243">
        <v>63</v>
      </c>
      <c r="B1176" s="351" t="s">
        <v>18025</v>
      </c>
      <c r="C1176" s="870" t="s">
        <v>18026</v>
      </c>
      <c r="D1176" s="604"/>
      <c r="E1176" s="604"/>
      <c r="F1176" s="1131"/>
      <c r="G1176" s="605"/>
      <c r="H1176" s="605"/>
      <c r="I1176" s="607"/>
      <c r="J1176" s="646"/>
      <c r="K1176" s="748"/>
      <c r="L1176" s="748"/>
      <c r="M1176" s="1250"/>
      <c r="N1176" s="1344"/>
      <c r="O1176" s="1345"/>
      <c r="P1176" s="1250"/>
      <c r="Q1176" s="1346"/>
      <c r="R1176" s="1837"/>
      <c r="S1176" s="1834"/>
      <c r="T1176" s="1250"/>
      <c r="U1176" s="1242"/>
      <c r="V1176" s="1291"/>
      <c r="W1176" s="1836"/>
      <c r="X1176" s="1225"/>
      <c r="Y1176" s="1306"/>
      <c r="Z1176" s="1302" t="s">
        <v>11869</v>
      </c>
      <c r="AA1176" s="1303" t="s">
        <v>30</v>
      </c>
      <c r="AB1176" s="1304">
        <v>0.85</v>
      </c>
      <c r="AC1176" s="1215"/>
      <c r="AD1176" s="1215"/>
      <c r="AE1176" s="1294"/>
      <c r="AF1176" s="391">
        <f>ROUND(ROUND(ROUND(ROUND(G1160*Q1160,0)*U1172,0)*Y1175,0)*AB1176,0)</f>
        <v>171</v>
      </c>
      <c r="AG1176" s="268"/>
    </row>
    <row r="1177" spans="1:33" ht="17.100000000000001" customHeight="1">
      <c r="A1177" s="243">
        <v>63</v>
      </c>
      <c r="B1177" s="351" t="s">
        <v>18027</v>
      </c>
      <c r="C1177" s="870" t="s">
        <v>18028</v>
      </c>
      <c r="D1177" s="604"/>
      <c r="E1177" s="604"/>
      <c r="F1177" s="1131"/>
      <c r="G1177" s="605"/>
      <c r="H1177" s="605"/>
      <c r="I1177" s="607"/>
      <c r="J1177" s="646"/>
      <c r="K1177" s="748"/>
      <c r="L1177" s="748"/>
      <c r="M1177" s="1250"/>
      <c r="N1177" s="1344"/>
      <c r="O1177" s="1345"/>
      <c r="P1177" s="1250"/>
      <c r="Q1177" s="1346"/>
      <c r="R1177" s="1837"/>
      <c r="S1177" s="1834"/>
      <c r="T1177" s="1250"/>
      <c r="U1177" s="1242"/>
      <c r="V1177" s="1291"/>
      <c r="W1177" s="1233"/>
      <c r="X1177" s="670"/>
      <c r="Y1177" s="1320"/>
      <c r="Z1177" s="1358"/>
      <c r="AA1177" s="1215"/>
      <c r="AB1177" s="1294"/>
      <c r="AC1177" s="1533" t="s">
        <v>167</v>
      </c>
      <c r="AD1177" s="1250">
        <v>5</v>
      </c>
      <c r="AE1177" s="1308" t="s">
        <v>168</v>
      </c>
      <c r="AF1177" s="391">
        <f>ROUND(ROUND(ROUND(G1160*Q1160,0)*U1172,0)-AD1177,0)</f>
        <v>232</v>
      </c>
      <c r="AG1177" s="268"/>
    </row>
    <row r="1178" spans="1:33" ht="17.100000000000001" customHeight="1">
      <c r="A1178" s="243">
        <v>63</v>
      </c>
      <c r="B1178" s="351" t="s">
        <v>18029</v>
      </c>
      <c r="C1178" s="870" t="s">
        <v>18030</v>
      </c>
      <c r="D1178" s="604"/>
      <c r="E1178" s="604"/>
      <c r="F1178" s="1131"/>
      <c r="G1178" s="605"/>
      <c r="H1178" s="605"/>
      <c r="I1178" s="607"/>
      <c r="J1178" s="646"/>
      <c r="K1178" s="748"/>
      <c r="L1178" s="748"/>
      <c r="M1178" s="1250"/>
      <c r="N1178" s="1344"/>
      <c r="O1178" s="1345"/>
      <c r="P1178" s="1250"/>
      <c r="Q1178" s="1346"/>
      <c r="R1178" s="1837"/>
      <c r="S1178" s="1834"/>
      <c r="T1178" s="1250"/>
      <c r="U1178" s="1242"/>
      <c r="V1178" s="1291"/>
      <c r="W1178" s="1234"/>
      <c r="X1178" s="1225"/>
      <c r="Y1178" s="1322"/>
      <c r="Z1178" s="1233" t="s">
        <v>11869</v>
      </c>
      <c r="AA1178" s="670" t="s">
        <v>30</v>
      </c>
      <c r="AB1178" s="1309">
        <v>0.85</v>
      </c>
      <c r="AC1178" s="1834"/>
      <c r="AD1178" s="1250"/>
      <c r="AE1178" s="1308"/>
      <c r="AF1178" s="391">
        <f>ROUND(ROUND(ROUND(ROUND(G1160*Q1160,0)*U1172,0)*AB1178,0)-AD1177,0)</f>
        <v>196</v>
      </c>
      <c r="AG1178" s="268"/>
    </row>
    <row r="1179" spans="1:33" ht="17.100000000000001" customHeight="1">
      <c r="A1179" s="243">
        <v>63</v>
      </c>
      <c r="B1179" s="351" t="s">
        <v>18031</v>
      </c>
      <c r="C1179" s="870" t="s">
        <v>18032</v>
      </c>
      <c r="D1179" s="604"/>
      <c r="E1179" s="604"/>
      <c r="F1179" s="1131"/>
      <c r="G1179" s="605"/>
      <c r="H1179" s="605"/>
      <c r="I1179" s="607"/>
      <c r="J1179" s="646"/>
      <c r="K1179" s="748"/>
      <c r="L1179" s="748"/>
      <c r="M1179" s="1250"/>
      <c r="N1179" s="1344"/>
      <c r="O1179" s="1345"/>
      <c r="P1179" s="1250"/>
      <c r="Q1179" s="1346"/>
      <c r="R1179" s="1837"/>
      <c r="S1179" s="1834"/>
      <c r="T1179" s="1250"/>
      <c r="U1179" s="1242"/>
      <c r="V1179" s="1291"/>
      <c r="W1179" s="1684" t="s">
        <v>4703</v>
      </c>
      <c r="X1179" s="1250" t="s">
        <v>30</v>
      </c>
      <c r="Y1179" s="1291">
        <f>$Y$657</f>
        <v>0.7</v>
      </c>
      <c r="Z1179" s="1360"/>
      <c r="AA1179" s="1226"/>
      <c r="AB1179" s="1310"/>
      <c r="AC1179" s="1834"/>
      <c r="AD1179" s="1242"/>
      <c r="AE1179" s="1291"/>
      <c r="AF1179" s="391">
        <f>ROUND(ROUND(ROUND(ROUND(G1160*Q1160,0)*U1172,0)*Y1179,0)-AD1177,0)</f>
        <v>161</v>
      </c>
      <c r="AG1179" s="268"/>
    </row>
    <row r="1180" spans="1:33" ht="17.100000000000001" customHeight="1">
      <c r="A1180" s="243">
        <v>63</v>
      </c>
      <c r="B1180" s="351" t="s">
        <v>18033</v>
      </c>
      <c r="C1180" s="870" t="s">
        <v>18034</v>
      </c>
      <c r="D1180" s="604"/>
      <c r="E1180" s="604"/>
      <c r="F1180" s="1131"/>
      <c r="G1180" s="605"/>
      <c r="H1180" s="605"/>
      <c r="I1180" s="607"/>
      <c r="J1180" s="646"/>
      <c r="K1180" s="748"/>
      <c r="L1180" s="748"/>
      <c r="M1180" s="1250"/>
      <c r="N1180" s="1344"/>
      <c r="O1180" s="1345"/>
      <c r="P1180" s="1250"/>
      <c r="Q1180" s="1346"/>
      <c r="R1180" s="1837"/>
      <c r="S1180" s="1834"/>
      <c r="T1180" s="1250"/>
      <c r="U1180" s="1242"/>
      <c r="V1180" s="1291"/>
      <c r="W1180" s="1836"/>
      <c r="X1180" s="1225"/>
      <c r="Y1180" s="1306"/>
      <c r="Z1180" s="1302" t="s">
        <v>11869</v>
      </c>
      <c r="AA1180" s="1303" t="s">
        <v>30</v>
      </c>
      <c r="AB1180" s="1311">
        <v>0.85</v>
      </c>
      <c r="AC1180" s="1834"/>
      <c r="AD1180" s="1242"/>
      <c r="AE1180" s="1291"/>
      <c r="AF1180" s="391">
        <f>ROUND(ROUND(ROUND(ROUND(ROUND(G1160*Q1160,0)*U1172,0)*Y1179,0)*AB1180,0)-AD1177,0)</f>
        <v>136</v>
      </c>
      <c r="AG1180" s="268"/>
    </row>
    <row r="1181" spans="1:33" ht="17.100000000000001" customHeight="1">
      <c r="A1181" s="243">
        <v>63</v>
      </c>
      <c r="B1181" s="351" t="s">
        <v>18035</v>
      </c>
      <c r="C1181" s="870" t="s">
        <v>18036</v>
      </c>
      <c r="D1181" s="604"/>
      <c r="E1181" s="604"/>
      <c r="F1181" s="1131"/>
      <c r="G1181" s="605"/>
      <c r="H1181" s="605"/>
      <c r="I1181" s="607"/>
      <c r="J1181" s="646"/>
      <c r="K1181" s="748"/>
      <c r="L1181" s="748"/>
      <c r="M1181" s="1250"/>
      <c r="N1181" s="1344"/>
      <c r="O1181" s="1345"/>
      <c r="P1181" s="1250"/>
      <c r="Q1181" s="1346"/>
      <c r="R1181" s="1837"/>
      <c r="S1181" s="1246"/>
      <c r="T1181" s="1250"/>
      <c r="U1181" s="1242"/>
      <c r="V1181" s="1291"/>
      <c r="W1181" s="1684" t="s">
        <v>4708</v>
      </c>
      <c r="X1181" s="1250" t="s">
        <v>30</v>
      </c>
      <c r="Y1181" s="1291">
        <f>$Y$659</f>
        <v>0.85</v>
      </c>
      <c r="Z1181" s="1359"/>
      <c r="AA1181" s="1220"/>
      <c r="AB1181" s="1306"/>
      <c r="AC1181" s="1834"/>
      <c r="AD1181" s="1242"/>
      <c r="AE1181" s="1291"/>
      <c r="AF1181" s="391">
        <f>ROUND(ROUND(ROUND(ROUND(G1160*Q1160,0)*U1172,0)*Y1181,0)-AD1177,0)</f>
        <v>196</v>
      </c>
      <c r="AG1181" s="268"/>
    </row>
    <row r="1182" spans="1:33" ht="17.100000000000001" customHeight="1">
      <c r="A1182" s="243">
        <v>63</v>
      </c>
      <c r="B1182" s="351" t="s">
        <v>18037</v>
      </c>
      <c r="C1182" s="870" t="s">
        <v>18038</v>
      </c>
      <c r="D1182" s="604"/>
      <c r="E1182" s="604"/>
      <c r="F1182" s="1131"/>
      <c r="G1182" s="605"/>
      <c r="H1182" s="605"/>
      <c r="I1182" s="607"/>
      <c r="J1182" s="646"/>
      <c r="K1182" s="748"/>
      <c r="L1182" s="748"/>
      <c r="M1182" s="1250"/>
      <c r="N1182" s="1344"/>
      <c r="O1182" s="1345"/>
      <c r="P1182" s="1250"/>
      <c r="Q1182" s="1346"/>
      <c r="R1182" s="1238"/>
      <c r="S1182" s="1246"/>
      <c r="T1182" s="1250"/>
      <c r="U1182" s="1242"/>
      <c r="V1182" s="1291"/>
      <c r="W1182" s="1836"/>
      <c r="X1182" s="1225"/>
      <c r="Y1182" s="1306"/>
      <c r="Z1182" s="1302" t="s">
        <v>11869</v>
      </c>
      <c r="AA1182" s="1303" t="s">
        <v>30</v>
      </c>
      <c r="AB1182" s="1311">
        <v>0.85</v>
      </c>
      <c r="AC1182" s="1835"/>
      <c r="AD1182" s="1220"/>
      <c r="AE1182" s="1306"/>
      <c r="AF1182" s="391">
        <f>ROUND(ROUND(ROUND(ROUND(ROUND(G1160*Q1160,0)*U1172,0)*Y1181,0)*AB1182,0)-AD1177,0)</f>
        <v>166</v>
      </c>
      <c r="AG1182" s="268"/>
    </row>
    <row r="1183" spans="1:33" ht="17.100000000000001" customHeight="1">
      <c r="A1183" s="243">
        <v>63</v>
      </c>
      <c r="B1183" s="351" t="s">
        <v>18039</v>
      </c>
      <c r="C1183" s="870" t="s">
        <v>18040</v>
      </c>
      <c r="D1183" s="604"/>
      <c r="E1183" s="604"/>
      <c r="F1183" s="1131"/>
      <c r="G1183" s="605"/>
      <c r="H1183" s="605"/>
      <c r="I1183" s="607"/>
      <c r="J1183" s="646"/>
      <c r="K1183" s="748"/>
      <c r="L1183" s="748"/>
      <c r="M1183" s="1250"/>
      <c r="N1183" s="1344"/>
      <c r="O1183" s="1345"/>
      <c r="P1183" s="1250"/>
      <c r="Q1183" s="1346"/>
      <c r="R1183" s="1238"/>
      <c r="S1183" s="1622" t="s">
        <v>237</v>
      </c>
      <c r="T1183" s="670"/>
      <c r="U1183" s="1348"/>
      <c r="V1183" s="1305"/>
      <c r="W1183" s="1233"/>
      <c r="X1183" s="670"/>
      <c r="Y1183" s="1320"/>
      <c r="Z1183" s="1358"/>
      <c r="AA1183" s="1215"/>
      <c r="AB1183" s="1215"/>
      <c r="AC1183" s="1215"/>
      <c r="AD1183" s="1215"/>
      <c r="AE1183" s="1294"/>
      <c r="AF1183" s="391">
        <f>ROUND(ROUND(G1160*Q1160,0)*U1184,0)</f>
        <v>169</v>
      </c>
      <c r="AG1183" s="268"/>
    </row>
    <row r="1184" spans="1:33" ht="17.100000000000001" customHeight="1">
      <c r="A1184" s="243">
        <v>63</v>
      </c>
      <c r="B1184" s="351" t="s">
        <v>18041</v>
      </c>
      <c r="C1184" s="870" t="s">
        <v>18042</v>
      </c>
      <c r="D1184" s="604"/>
      <c r="E1184" s="604"/>
      <c r="F1184" s="1131"/>
      <c r="G1184" s="605"/>
      <c r="H1184" s="605"/>
      <c r="I1184" s="607"/>
      <c r="J1184" s="646"/>
      <c r="K1184" s="748"/>
      <c r="L1184" s="748"/>
      <c r="M1184" s="1250"/>
      <c r="N1184" s="1344"/>
      <c r="O1184" s="1345"/>
      <c r="P1184" s="1250"/>
      <c r="Q1184" s="1346"/>
      <c r="R1184" s="1238"/>
      <c r="S1184" s="1834"/>
      <c r="T1184" s="1250" t="s">
        <v>30</v>
      </c>
      <c r="U1184" s="1242">
        <v>0.5</v>
      </c>
      <c r="V1184" s="1291"/>
      <c r="W1184" s="1234"/>
      <c r="X1184" s="1225"/>
      <c r="Y1184" s="1322"/>
      <c r="Z1184" s="1233" t="s">
        <v>11869</v>
      </c>
      <c r="AA1184" s="670" t="s">
        <v>30</v>
      </c>
      <c r="AB1184" s="1293">
        <v>0.85</v>
      </c>
      <c r="AC1184" s="1215"/>
      <c r="AD1184" s="1215"/>
      <c r="AE1184" s="1294"/>
      <c r="AF1184" s="391">
        <f>ROUND(ROUND(ROUND(G1160*Q1160,0)*U1184,0)*AB1184,0)</f>
        <v>144</v>
      </c>
      <c r="AG1184" s="268"/>
    </row>
    <row r="1185" spans="1:33" ht="17.100000000000001" customHeight="1">
      <c r="A1185" s="243">
        <v>63</v>
      </c>
      <c r="B1185" s="351" t="s">
        <v>18043</v>
      </c>
      <c r="C1185" s="870" t="s">
        <v>18044</v>
      </c>
      <c r="D1185" s="604"/>
      <c r="E1185" s="604"/>
      <c r="F1185" s="1131"/>
      <c r="G1185" s="605"/>
      <c r="H1185" s="605"/>
      <c r="I1185" s="607"/>
      <c r="J1185" s="646"/>
      <c r="K1185" s="748"/>
      <c r="L1185" s="748"/>
      <c r="M1185" s="1250"/>
      <c r="N1185" s="1344"/>
      <c r="O1185" s="1345"/>
      <c r="P1185" s="1250"/>
      <c r="Q1185" s="1346"/>
      <c r="R1185" s="1238"/>
      <c r="S1185" s="1834"/>
      <c r="T1185" s="1250"/>
      <c r="U1185" s="1242"/>
      <c r="V1185" s="1291"/>
      <c r="W1185" s="1684" t="s">
        <v>4703</v>
      </c>
      <c r="X1185" s="670" t="s">
        <v>30</v>
      </c>
      <c r="Y1185" s="1305">
        <f>$Y$657</f>
        <v>0.7</v>
      </c>
      <c r="Z1185" s="1360"/>
      <c r="AA1185" s="1226"/>
      <c r="AB1185" s="1226"/>
      <c r="AC1185" s="1226"/>
      <c r="AD1185" s="1226"/>
      <c r="AE1185" s="1310"/>
      <c r="AF1185" s="391">
        <f>ROUND(ROUND(ROUND(G1160*Q1160,0)*U1184,0)*Y1185,0)</f>
        <v>118</v>
      </c>
      <c r="AG1185" s="268"/>
    </row>
    <row r="1186" spans="1:33" ht="17.100000000000001" customHeight="1">
      <c r="A1186" s="243">
        <v>63</v>
      </c>
      <c r="B1186" s="351" t="s">
        <v>18045</v>
      </c>
      <c r="C1186" s="870" t="s">
        <v>18046</v>
      </c>
      <c r="D1186" s="604"/>
      <c r="E1186" s="604"/>
      <c r="F1186" s="1131"/>
      <c r="G1186" s="605"/>
      <c r="H1186" s="605"/>
      <c r="I1186" s="607"/>
      <c r="J1186" s="646"/>
      <c r="K1186" s="748"/>
      <c r="L1186" s="748"/>
      <c r="M1186" s="1250"/>
      <c r="N1186" s="1344"/>
      <c r="O1186" s="1345"/>
      <c r="P1186" s="1250"/>
      <c r="Q1186" s="1346"/>
      <c r="R1186" s="1238"/>
      <c r="S1186" s="1834"/>
      <c r="T1186" s="1250"/>
      <c r="U1186" s="1242"/>
      <c r="V1186" s="1291"/>
      <c r="W1186" s="1836"/>
      <c r="X1186" s="1225"/>
      <c r="Y1186" s="1306"/>
      <c r="Z1186" s="1302" t="s">
        <v>11869</v>
      </c>
      <c r="AA1186" s="1303" t="s">
        <v>30</v>
      </c>
      <c r="AB1186" s="1304">
        <v>0.85</v>
      </c>
      <c r="AC1186" s="1215"/>
      <c r="AD1186" s="1215"/>
      <c r="AE1186" s="1294"/>
      <c r="AF1186" s="391">
        <f>ROUND(ROUND(ROUND(ROUND(G1160*Q1160,0)*U1184,0)*Y1185,0)*AB1186,0)</f>
        <v>100</v>
      </c>
      <c r="AG1186" s="268"/>
    </row>
    <row r="1187" spans="1:33" ht="17.100000000000001" customHeight="1">
      <c r="A1187" s="243">
        <v>63</v>
      </c>
      <c r="B1187" s="351" t="s">
        <v>18047</v>
      </c>
      <c r="C1187" s="870" t="s">
        <v>18048</v>
      </c>
      <c r="D1187" s="604"/>
      <c r="E1187" s="604"/>
      <c r="F1187" s="1131"/>
      <c r="G1187" s="605"/>
      <c r="H1187" s="605"/>
      <c r="I1187" s="607"/>
      <c r="J1187" s="646"/>
      <c r="K1187" s="748"/>
      <c r="L1187" s="748"/>
      <c r="M1187" s="1250"/>
      <c r="N1187" s="1344"/>
      <c r="O1187" s="1345"/>
      <c r="P1187" s="1250"/>
      <c r="Q1187" s="1346"/>
      <c r="R1187" s="1238"/>
      <c r="S1187" s="1834"/>
      <c r="T1187" s="1250"/>
      <c r="U1187" s="1242"/>
      <c r="V1187" s="1291"/>
      <c r="W1187" s="1684" t="s">
        <v>4708</v>
      </c>
      <c r="X1187" s="670" t="s">
        <v>30</v>
      </c>
      <c r="Y1187" s="1305">
        <f>$Y$659</f>
        <v>0.85</v>
      </c>
      <c r="Z1187" s="1359"/>
      <c r="AA1187" s="1220"/>
      <c r="AB1187" s="1220"/>
      <c r="AC1187" s="1220"/>
      <c r="AD1187" s="1220"/>
      <c r="AE1187" s="1306"/>
      <c r="AF1187" s="391">
        <f>ROUND(ROUND(ROUND(G1160*Q1160,0)*U1184,0)*Y1187,0)</f>
        <v>144</v>
      </c>
      <c r="AG1187" s="268"/>
    </row>
    <row r="1188" spans="1:33" ht="17.100000000000001" customHeight="1">
      <c r="A1188" s="243">
        <v>63</v>
      </c>
      <c r="B1188" s="351" t="s">
        <v>18049</v>
      </c>
      <c r="C1188" s="870" t="s">
        <v>18050</v>
      </c>
      <c r="D1188" s="604"/>
      <c r="E1188" s="604"/>
      <c r="F1188" s="1131"/>
      <c r="G1188" s="605"/>
      <c r="H1188" s="605"/>
      <c r="I1188" s="607"/>
      <c r="J1188" s="646"/>
      <c r="K1188" s="748"/>
      <c r="L1188" s="748"/>
      <c r="M1188" s="1250"/>
      <c r="N1188" s="1344"/>
      <c r="O1188" s="1345"/>
      <c r="P1188" s="1250"/>
      <c r="Q1188" s="1346"/>
      <c r="R1188" s="1238"/>
      <c r="S1188" s="1834"/>
      <c r="T1188" s="1250"/>
      <c r="U1188" s="1242"/>
      <c r="V1188" s="1291"/>
      <c r="W1188" s="1836"/>
      <c r="X1188" s="1225"/>
      <c r="Y1188" s="1306"/>
      <c r="Z1188" s="1302" t="s">
        <v>11869</v>
      </c>
      <c r="AA1188" s="1303" t="s">
        <v>30</v>
      </c>
      <c r="AB1188" s="1304">
        <v>0.85</v>
      </c>
      <c r="AC1188" s="1215"/>
      <c r="AD1188" s="1215"/>
      <c r="AE1188" s="1294"/>
      <c r="AF1188" s="391">
        <f>ROUND(ROUND(ROUND(ROUND(G1160*Q1160,0)*U1184,0)*Y1187,0)*AB1188,0)</f>
        <v>122</v>
      </c>
      <c r="AG1188" s="268"/>
    </row>
    <row r="1189" spans="1:33" ht="17.100000000000001" customHeight="1">
      <c r="A1189" s="243">
        <v>63</v>
      </c>
      <c r="B1189" s="351" t="s">
        <v>18051</v>
      </c>
      <c r="C1189" s="870" t="s">
        <v>18052</v>
      </c>
      <c r="D1189" s="604"/>
      <c r="E1189" s="604"/>
      <c r="F1189" s="1131"/>
      <c r="G1189" s="605"/>
      <c r="H1189" s="605"/>
      <c r="I1189" s="607"/>
      <c r="J1189" s="646"/>
      <c r="K1189" s="748"/>
      <c r="L1189" s="748"/>
      <c r="M1189" s="1250"/>
      <c r="N1189" s="1344"/>
      <c r="O1189" s="1345"/>
      <c r="P1189" s="1250"/>
      <c r="Q1189" s="1346"/>
      <c r="R1189" s="1238"/>
      <c r="S1189" s="1834"/>
      <c r="T1189" s="1250"/>
      <c r="U1189" s="1242"/>
      <c r="V1189" s="1291"/>
      <c r="W1189" s="1233"/>
      <c r="X1189" s="670"/>
      <c r="Y1189" s="1320"/>
      <c r="Z1189" s="1358"/>
      <c r="AA1189" s="1215"/>
      <c r="AB1189" s="1294"/>
      <c r="AC1189" s="1533" t="s">
        <v>167</v>
      </c>
      <c r="AD1189" s="1250">
        <v>5</v>
      </c>
      <c r="AE1189" s="1308" t="s">
        <v>168</v>
      </c>
      <c r="AF1189" s="391">
        <f>ROUND(ROUND(ROUND(G1160*Q1160,0)*U1184,0)-AD1189,0)</f>
        <v>164</v>
      </c>
      <c r="AG1189" s="268"/>
    </row>
    <row r="1190" spans="1:33" ht="17.100000000000001" customHeight="1">
      <c r="A1190" s="243">
        <v>63</v>
      </c>
      <c r="B1190" s="351" t="s">
        <v>18053</v>
      </c>
      <c r="C1190" s="870" t="s">
        <v>18054</v>
      </c>
      <c r="D1190" s="604"/>
      <c r="E1190" s="604"/>
      <c r="F1190" s="1131"/>
      <c r="G1190" s="605"/>
      <c r="H1190" s="605"/>
      <c r="I1190" s="607"/>
      <c r="J1190" s="646"/>
      <c r="K1190" s="748"/>
      <c r="L1190" s="748"/>
      <c r="M1190" s="1250"/>
      <c r="N1190" s="1344"/>
      <c r="O1190" s="1345"/>
      <c r="P1190" s="1250"/>
      <c r="Q1190" s="1346"/>
      <c r="R1190" s="1238"/>
      <c r="S1190" s="1246"/>
      <c r="T1190" s="1250"/>
      <c r="U1190" s="1242"/>
      <c r="V1190" s="1242"/>
      <c r="W1190" s="1234"/>
      <c r="X1190" s="1225"/>
      <c r="Y1190" s="1322"/>
      <c r="Z1190" s="1233" t="s">
        <v>11869</v>
      </c>
      <c r="AA1190" s="670" t="s">
        <v>30</v>
      </c>
      <c r="AB1190" s="1309">
        <v>0.85</v>
      </c>
      <c r="AC1190" s="1834"/>
      <c r="AD1190" s="1250"/>
      <c r="AE1190" s="1308"/>
      <c r="AF1190" s="391">
        <f>ROUND(ROUND(ROUND(ROUND(G1160*Q1160,0)*U1184,0)*AB1190,0)-AD1189,0)</f>
        <v>139</v>
      </c>
      <c r="AG1190" s="268"/>
    </row>
    <row r="1191" spans="1:33" ht="17.100000000000001" customHeight="1">
      <c r="A1191" s="243">
        <v>63</v>
      </c>
      <c r="B1191" s="351" t="s">
        <v>18055</v>
      </c>
      <c r="C1191" s="870" t="s">
        <v>18056</v>
      </c>
      <c r="D1191" s="604"/>
      <c r="E1191" s="604"/>
      <c r="F1191" s="1131"/>
      <c r="G1191" s="605"/>
      <c r="H1191" s="605"/>
      <c r="I1191" s="607"/>
      <c r="J1191" s="646"/>
      <c r="K1191" s="748"/>
      <c r="L1191" s="748"/>
      <c r="M1191" s="1250"/>
      <c r="N1191" s="1344"/>
      <c r="O1191" s="1345"/>
      <c r="P1191" s="1250"/>
      <c r="Q1191" s="1346"/>
      <c r="R1191" s="1238"/>
      <c r="S1191" s="1246"/>
      <c r="T1191" s="1250"/>
      <c r="U1191" s="1242"/>
      <c r="V1191" s="1242"/>
      <c r="W1191" s="1684" t="s">
        <v>4703</v>
      </c>
      <c r="X1191" s="1250" t="s">
        <v>30</v>
      </c>
      <c r="Y1191" s="1291">
        <f>$Y$657</f>
        <v>0.7</v>
      </c>
      <c r="Z1191" s="1360"/>
      <c r="AA1191" s="1226"/>
      <c r="AB1191" s="1310"/>
      <c r="AC1191" s="1834"/>
      <c r="AD1191" s="1242"/>
      <c r="AE1191" s="1291"/>
      <c r="AF1191" s="391">
        <f>ROUND(ROUND(ROUND(ROUND(G1160*Q1160,0)*U1184,0)*Y1191,0)-AD1189,0)</f>
        <v>113</v>
      </c>
      <c r="AG1191" s="268"/>
    </row>
    <row r="1192" spans="1:33" ht="17.100000000000001" customHeight="1">
      <c r="A1192" s="243">
        <v>63</v>
      </c>
      <c r="B1192" s="351" t="s">
        <v>18057</v>
      </c>
      <c r="C1192" s="870" t="s">
        <v>18058</v>
      </c>
      <c r="D1192" s="604"/>
      <c r="E1192" s="604"/>
      <c r="F1192" s="1131"/>
      <c r="G1192" s="605"/>
      <c r="H1192" s="605"/>
      <c r="I1192" s="607"/>
      <c r="J1192" s="646"/>
      <c r="K1192" s="748"/>
      <c r="L1192" s="748"/>
      <c r="M1192" s="1250"/>
      <c r="N1192" s="1344"/>
      <c r="O1192" s="1345"/>
      <c r="P1192" s="1250"/>
      <c r="Q1192" s="1346"/>
      <c r="R1192" s="1238"/>
      <c r="S1192" s="1246"/>
      <c r="T1192" s="1250"/>
      <c r="U1192" s="1242"/>
      <c r="V1192" s="1242"/>
      <c r="W1192" s="1836"/>
      <c r="X1192" s="1225"/>
      <c r="Y1192" s="1306"/>
      <c r="Z1192" s="1302" t="s">
        <v>11869</v>
      </c>
      <c r="AA1192" s="1303" t="s">
        <v>30</v>
      </c>
      <c r="AB1192" s="1311">
        <v>0.85</v>
      </c>
      <c r="AC1192" s="1834"/>
      <c r="AD1192" s="1242"/>
      <c r="AE1192" s="1291"/>
      <c r="AF1192" s="391">
        <f>ROUND(ROUND(ROUND(ROUND(ROUND(G1160*Q1160,0)*U1184,0)*Y1191,0)*AB1192,0)-AD1189,0)</f>
        <v>95</v>
      </c>
      <c r="AG1192" s="268"/>
    </row>
    <row r="1193" spans="1:33" ht="17.100000000000001" customHeight="1">
      <c r="A1193" s="243">
        <v>63</v>
      </c>
      <c r="B1193" s="351" t="s">
        <v>18059</v>
      </c>
      <c r="C1193" s="870" t="s">
        <v>18060</v>
      </c>
      <c r="D1193" s="604"/>
      <c r="E1193" s="604"/>
      <c r="F1193" s="1131"/>
      <c r="G1193" s="605"/>
      <c r="H1193" s="605"/>
      <c r="I1193" s="607"/>
      <c r="J1193" s="646"/>
      <c r="K1193" s="748"/>
      <c r="L1193" s="748"/>
      <c r="M1193" s="1250"/>
      <c r="N1193" s="1344"/>
      <c r="O1193" s="1345"/>
      <c r="P1193" s="1250"/>
      <c r="Q1193" s="1346"/>
      <c r="R1193" s="1254"/>
      <c r="S1193" s="1238"/>
      <c r="T1193" s="1250"/>
      <c r="U1193" s="1242"/>
      <c r="V1193" s="1242"/>
      <c r="W1193" s="1684" t="s">
        <v>4708</v>
      </c>
      <c r="X1193" s="1250" t="s">
        <v>30</v>
      </c>
      <c r="Y1193" s="1291">
        <f>$Y$659</f>
        <v>0.85</v>
      </c>
      <c r="Z1193" s="1359"/>
      <c r="AA1193" s="1220"/>
      <c r="AB1193" s="1306"/>
      <c r="AC1193" s="1834"/>
      <c r="AD1193" s="1242"/>
      <c r="AE1193" s="1291"/>
      <c r="AF1193" s="391">
        <f>ROUND(ROUND(ROUND(ROUND(G1160*Q1160,0)*U1184,0)*Y1193,0)-AD1189,0)</f>
        <v>139</v>
      </c>
      <c r="AG1193" s="268"/>
    </row>
    <row r="1194" spans="1:33" ht="17.100000000000001" customHeight="1">
      <c r="A1194" s="243">
        <v>63</v>
      </c>
      <c r="B1194" s="351" t="s">
        <v>18061</v>
      </c>
      <c r="C1194" s="870" t="s">
        <v>18062</v>
      </c>
      <c r="D1194" s="604"/>
      <c r="E1194" s="604"/>
      <c r="F1194" s="1131"/>
      <c r="G1194" s="605"/>
      <c r="H1194" s="605"/>
      <c r="I1194" s="607"/>
      <c r="J1194" s="646"/>
      <c r="K1194" s="748"/>
      <c r="L1194" s="748"/>
      <c r="M1194" s="1250"/>
      <c r="N1194" s="1344"/>
      <c r="O1194" s="1345"/>
      <c r="P1194" s="1250"/>
      <c r="Q1194" s="1346"/>
      <c r="R1194" s="1255"/>
      <c r="S1194" s="1238"/>
      <c r="T1194" s="1250"/>
      <c r="U1194" s="1242"/>
      <c r="V1194" s="1242"/>
      <c r="W1194" s="1836"/>
      <c r="X1194" s="1225"/>
      <c r="Y1194" s="1306"/>
      <c r="Z1194" s="1302" t="s">
        <v>11869</v>
      </c>
      <c r="AA1194" s="1303" t="s">
        <v>30</v>
      </c>
      <c r="AB1194" s="1311">
        <v>0.85</v>
      </c>
      <c r="AC1194" s="1835"/>
      <c r="AD1194" s="1220"/>
      <c r="AE1194" s="1306"/>
      <c r="AF1194" s="391">
        <f>ROUND(ROUND(ROUND(ROUND(ROUND(G1160*Q1160,0)*U1184,0)*Y1193,0)*AB1194,0)-AD1189,0)</f>
        <v>117</v>
      </c>
      <c r="AG1194" s="268"/>
    </row>
    <row r="1195" spans="1:33" ht="17.100000000000001" customHeight="1">
      <c r="A1195" s="243">
        <v>63</v>
      </c>
      <c r="B1195" s="351" t="s">
        <v>18063</v>
      </c>
      <c r="C1195" s="870" t="s">
        <v>18064</v>
      </c>
      <c r="D1195" s="604"/>
      <c r="E1195" s="604"/>
      <c r="F1195" s="604"/>
      <c r="G1195" s="605"/>
      <c r="H1195" s="605"/>
      <c r="I1195" s="607"/>
      <c r="J1195" s="1593" t="s">
        <v>11892</v>
      </c>
      <c r="K1195" s="641"/>
      <c r="L1195" s="641"/>
      <c r="M1195" s="602"/>
      <c r="N1195" s="1102"/>
      <c r="O1195" s="604"/>
      <c r="P1195" s="605"/>
      <c r="Q1195" s="607"/>
      <c r="R1195" s="670"/>
      <c r="S1195" s="670"/>
      <c r="T1195" s="602"/>
      <c r="U1195" s="602"/>
      <c r="V1195" s="602"/>
      <c r="W1195" s="1233"/>
      <c r="X1195" s="670"/>
      <c r="Y1195" s="1320"/>
      <c r="Z1195" s="1358"/>
      <c r="AA1195" s="1215"/>
      <c r="AB1195" s="1215"/>
      <c r="AC1195" s="1215"/>
      <c r="AD1195" s="1215"/>
      <c r="AE1195" s="1294"/>
      <c r="AF1195" s="391">
        <f>ROUND(ROUND(G1160+K1196,0)*Q1160,0)</f>
        <v>344</v>
      </c>
      <c r="AG1195" s="268"/>
    </row>
    <row r="1196" spans="1:33" ht="17.100000000000001" customHeight="1">
      <c r="A1196" s="243">
        <v>63</v>
      </c>
      <c r="B1196" s="351" t="s">
        <v>18065</v>
      </c>
      <c r="C1196" s="870" t="s">
        <v>18066</v>
      </c>
      <c r="D1196" s="604"/>
      <c r="E1196" s="604"/>
      <c r="F1196" s="604"/>
      <c r="G1196" s="605"/>
      <c r="H1196" s="605"/>
      <c r="I1196" s="607"/>
      <c r="J1196" s="1834"/>
      <c r="K1196" s="1250">
        <v>8</v>
      </c>
      <c r="L1196" s="638" t="s">
        <v>16</v>
      </c>
      <c r="M1196" s="605"/>
      <c r="N1196" s="1102"/>
      <c r="O1196" s="604"/>
      <c r="P1196" s="605"/>
      <c r="Q1196" s="607"/>
      <c r="R1196" s="1250"/>
      <c r="S1196" s="1250"/>
      <c r="T1196" s="605"/>
      <c r="U1196" s="605"/>
      <c r="V1196" s="605"/>
      <c r="W1196" s="1234"/>
      <c r="X1196" s="1225"/>
      <c r="Y1196" s="1322"/>
      <c r="Z1196" s="1233" t="s">
        <v>11869</v>
      </c>
      <c r="AA1196" s="670" t="s">
        <v>30</v>
      </c>
      <c r="AB1196" s="1293">
        <v>0.85</v>
      </c>
      <c r="AC1196" s="1215"/>
      <c r="AD1196" s="1215"/>
      <c r="AE1196" s="1294"/>
      <c r="AF1196" s="391">
        <f>ROUND(ROUND(ROUND(G1160+K1196,0)*Q1160,0)*AB1196,0)</f>
        <v>292</v>
      </c>
      <c r="AG1196" s="268"/>
    </row>
    <row r="1197" spans="1:33" ht="17.100000000000001" customHeight="1">
      <c r="A1197" s="243">
        <v>63</v>
      </c>
      <c r="B1197" s="351" t="s">
        <v>18067</v>
      </c>
      <c r="C1197" s="870" t="s">
        <v>18068</v>
      </c>
      <c r="D1197" s="604"/>
      <c r="E1197" s="604"/>
      <c r="F1197" s="604"/>
      <c r="G1197" s="605"/>
      <c r="H1197" s="605"/>
      <c r="I1197" s="607"/>
      <c r="J1197" s="1834"/>
      <c r="K1197" s="748"/>
      <c r="L1197" s="1250"/>
      <c r="M1197" s="1316"/>
      <c r="N1197" s="1314"/>
      <c r="O1197" s="1315"/>
      <c r="P1197" s="1316"/>
      <c r="Q1197" s="1317"/>
      <c r="R1197" s="1251"/>
      <c r="S1197" s="1251"/>
      <c r="T1197" s="605"/>
      <c r="U1197" s="605"/>
      <c r="V1197" s="605"/>
      <c r="W1197" s="1684" t="s">
        <v>4703</v>
      </c>
      <c r="X1197" s="670" t="s">
        <v>30</v>
      </c>
      <c r="Y1197" s="1305">
        <f>$Y$657</f>
        <v>0.7</v>
      </c>
      <c r="Z1197" s="1360"/>
      <c r="AA1197" s="1226"/>
      <c r="AB1197" s="1226"/>
      <c r="AC1197" s="1226"/>
      <c r="AD1197" s="1226"/>
      <c r="AE1197" s="1310"/>
      <c r="AF1197" s="391">
        <f>ROUND(ROUND(ROUND(G1160+K1196,0)*Q1160,0)*Y1197,0)</f>
        <v>241</v>
      </c>
      <c r="AG1197" s="268"/>
    </row>
    <row r="1198" spans="1:33" ht="17.100000000000001" customHeight="1">
      <c r="A1198" s="243">
        <v>63</v>
      </c>
      <c r="B1198" s="351" t="s">
        <v>18069</v>
      </c>
      <c r="C1198" s="870" t="s">
        <v>18070</v>
      </c>
      <c r="D1198" s="604"/>
      <c r="E1198" s="604"/>
      <c r="F1198" s="604"/>
      <c r="G1198" s="605"/>
      <c r="H1198" s="605"/>
      <c r="I1198" s="607"/>
      <c r="J1198" s="1834"/>
      <c r="K1198" s="748"/>
      <c r="L1198" s="1250"/>
      <c r="M1198" s="1316"/>
      <c r="N1198" s="1314"/>
      <c r="O1198" s="1315"/>
      <c r="P1198" s="1316"/>
      <c r="Q1198" s="1317"/>
      <c r="R1198" s="1251"/>
      <c r="S1198" s="1251"/>
      <c r="T1198" s="605"/>
      <c r="U1198" s="605"/>
      <c r="V1198" s="605"/>
      <c r="W1198" s="1836"/>
      <c r="X1198" s="1225"/>
      <c r="Y1198" s="1306"/>
      <c r="Z1198" s="1302" t="s">
        <v>11869</v>
      </c>
      <c r="AA1198" s="1303" t="s">
        <v>30</v>
      </c>
      <c r="AB1198" s="1304">
        <v>0.85</v>
      </c>
      <c r="AC1198" s="1215"/>
      <c r="AD1198" s="1215"/>
      <c r="AE1198" s="1294"/>
      <c r="AF1198" s="391">
        <f>ROUND(ROUND(ROUND(ROUND(G1160+K1196,0)*Q1160,0)*Y1197,0)*AB1198,0)</f>
        <v>205</v>
      </c>
      <c r="AG1198" s="268"/>
    </row>
    <row r="1199" spans="1:33" ht="17.100000000000001" customHeight="1">
      <c r="A1199" s="243">
        <v>63</v>
      </c>
      <c r="B1199" s="351" t="s">
        <v>18071</v>
      </c>
      <c r="C1199" s="870" t="s">
        <v>18072</v>
      </c>
      <c r="D1199" s="604"/>
      <c r="E1199" s="604"/>
      <c r="F1199" s="604"/>
      <c r="G1199" s="605"/>
      <c r="H1199" s="605"/>
      <c r="I1199" s="607"/>
      <c r="J1199" s="646"/>
      <c r="K1199" s="748"/>
      <c r="L1199" s="1250"/>
      <c r="M1199" s="1316"/>
      <c r="N1199" s="1314"/>
      <c r="O1199" s="1315"/>
      <c r="P1199" s="1316"/>
      <c r="Q1199" s="1317"/>
      <c r="R1199" s="1251"/>
      <c r="S1199" s="1251"/>
      <c r="T1199" s="605"/>
      <c r="U1199" s="605"/>
      <c r="V1199" s="605"/>
      <c r="W1199" s="1684" t="s">
        <v>4708</v>
      </c>
      <c r="X1199" s="670" t="s">
        <v>30</v>
      </c>
      <c r="Y1199" s="1305">
        <f>$Y$659</f>
        <v>0.85</v>
      </c>
      <c r="Z1199" s="1359"/>
      <c r="AA1199" s="1220"/>
      <c r="AB1199" s="1220"/>
      <c r="AC1199" s="1220"/>
      <c r="AD1199" s="1220"/>
      <c r="AE1199" s="1306"/>
      <c r="AF1199" s="391">
        <f>ROUND(ROUND(ROUND(G1160+K1196,0)*Q1160,0)*Y1199,0)</f>
        <v>292</v>
      </c>
      <c r="AG1199" s="268"/>
    </row>
    <row r="1200" spans="1:33" ht="17.100000000000001" customHeight="1">
      <c r="A1200" s="243">
        <v>63</v>
      </c>
      <c r="B1200" s="351" t="s">
        <v>18073</v>
      </c>
      <c r="C1200" s="870" t="s">
        <v>18074</v>
      </c>
      <c r="D1200" s="604"/>
      <c r="E1200" s="604"/>
      <c r="F1200" s="604"/>
      <c r="G1200" s="605"/>
      <c r="H1200" s="605"/>
      <c r="I1200" s="607"/>
      <c r="J1200" s="646"/>
      <c r="K1200" s="748"/>
      <c r="L1200" s="1250"/>
      <c r="M1200" s="1316"/>
      <c r="N1200" s="1314"/>
      <c r="O1200" s="1315"/>
      <c r="P1200" s="1316"/>
      <c r="Q1200" s="1317"/>
      <c r="R1200" s="1251"/>
      <c r="S1200" s="1251"/>
      <c r="T1200" s="605"/>
      <c r="U1200" s="605"/>
      <c r="V1200" s="605"/>
      <c r="W1200" s="1836"/>
      <c r="X1200" s="1225"/>
      <c r="Y1200" s="1306"/>
      <c r="Z1200" s="1302" t="s">
        <v>11869</v>
      </c>
      <c r="AA1200" s="1303" t="s">
        <v>30</v>
      </c>
      <c r="AB1200" s="1304">
        <v>0.85</v>
      </c>
      <c r="AC1200" s="1215"/>
      <c r="AD1200" s="1215"/>
      <c r="AE1200" s="1294"/>
      <c r="AF1200" s="391">
        <f>ROUND(ROUND(ROUND(ROUND(G1160+K1196,0)*Q1160,0)*Y1199,0)*AB1200,0)</f>
        <v>248</v>
      </c>
      <c r="AG1200" s="268"/>
    </row>
    <row r="1201" spans="1:33" ht="17.100000000000001" customHeight="1">
      <c r="A1201" s="243">
        <v>63</v>
      </c>
      <c r="B1201" s="351" t="s">
        <v>18075</v>
      </c>
      <c r="C1201" s="870" t="s">
        <v>18076</v>
      </c>
      <c r="D1201" s="604"/>
      <c r="E1201" s="604"/>
      <c r="F1201" s="604"/>
      <c r="G1201" s="605"/>
      <c r="H1201" s="605"/>
      <c r="I1201" s="607"/>
      <c r="J1201" s="646"/>
      <c r="K1201" s="748"/>
      <c r="L1201" s="1250"/>
      <c r="M1201" s="1316"/>
      <c r="N1201" s="1314"/>
      <c r="O1201" s="1315"/>
      <c r="P1201" s="1316"/>
      <c r="Q1201" s="1317"/>
      <c r="R1201" s="1251"/>
      <c r="S1201" s="1251"/>
      <c r="T1201" s="605"/>
      <c r="U1201" s="605"/>
      <c r="V1201" s="605"/>
      <c r="W1201" s="1233"/>
      <c r="X1201" s="670"/>
      <c r="Y1201" s="1320"/>
      <c r="Z1201" s="1358"/>
      <c r="AA1201" s="1215"/>
      <c r="AB1201" s="1294"/>
      <c r="AC1201" s="1533" t="s">
        <v>167</v>
      </c>
      <c r="AD1201" s="1250">
        <v>5</v>
      </c>
      <c r="AE1201" s="1308" t="s">
        <v>168</v>
      </c>
      <c r="AF1201" s="391">
        <f>ROUND(ROUND(ROUND(G1160+K1196,0)*Q1160,0)-AD1201,0)</f>
        <v>339</v>
      </c>
      <c r="AG1201" s="268"/>
    </row>
    <row r="1202" spans="1:33" ht="17.100000000000001" customHeight="1">
      <c r="A1202" s="243">
        <v>63</v>
      </c>
      <c r="B1202" s="351" t="s">
        <v>18077</v>
      </c>
      <c r="C1202" s="870" t="s">
        <v>18078</v>
      </c>
      <c r="D1202" s="604"/>
      <c r="E1202" s="604"/>
      <c r="F1202" s="604"/>
      <c r="G1202" s="605"/>
      <c r="H1202" s="605"/>
      <c r="I1202" s="607"/>
      <c r="J1202" s="646"/>
      <c r="K1202" s="748"/>
      <c r="L1202" s="1250"/>
      <c r="M1202" s="1316"/>
      <c r="N1202" s="1314"/>
      <c r="O1202" s="1315"/>
      <c r="P1202" s="1316"/>
      <c r="Q1202" s="1317"/>
      <c r="R1202" s="1251"/>
      <c r="S1202" s="1251"/>
      <c r="T1202" s="605"/>
      <c r="U1202" s="605"/>
      <c r="V1202" s="605"/>
      <c r="W1202" s="1234"/>
      <c r="X1202" s="1225"/>
      <c r="Y1202" s="1322"/>
      <c r="Z1202" s="1233" t="s">
        <v>11869</v>
      </c>
      <c r="AA1202" s="670" t="s">
        <v>30</v>
      </c>
      <c r="AB1202" s="1309">
        <v>0.85</v>
      </c>
      <c r="AC1202" s="1834"/>
      <c r="AD1202" s="1250"/>
      <c r="AE1202" s="1308"/>
      <c r="AF1202" s="391">
        <f>ROUND(ROUND(ROUND(ROUND(G1160+K1196,0)*Q1160,0)*AB1202,0)-AD1201,0)</f>
        <v>287</v>
      </c>
      <c r="AG1202" s="268"/>
    </row>
    <row r="1203" spans="1:33" ht="17.100000000000001" customHeight="1">
      <c r="A1203" s="243">
        <v>63</v>
      </c>
      <c r="B1203" s="351" t="s">
        <v>18079</v>
      </c>
      <c r="C1203" s="870" t="s">
        <v>18080</v>
      </c>
      <c r="D1203" s="604"/>
      <c r="E1203" s="604"/>
      <c r="F1203" s="604"/>
      <c r="G1203" s="605"/>
      <c r="H1203" s="605"/>
      <c r="I1203" s="607"/>
      <c r="J1203" s="646"/>
      <c r="K1203" s="748"/>
      <c r="L1203" s="1250"/>
      <c r="M1203" s="1316"/>
      <c r="N1203" s="1314"/>
      <c r="O1203" s="1315"/>
      <c r="P1203" s="1316"/>
      <c r="Q1203" s="1317"/>
      <c r="R1203" s="1251"/>
      <c r="S1203" s="1251"/>
      <c r="T1203" s="605"/>
      <c r="U1203" s="605"/>
      <c r="V1203" s="605"/>
      <c r="W1203" s="1684" t="s">
        <v>4703</v>
      </c>
      <c r="X1203" s="1250" t="s">
        <v>30</v>
      </c>
      <c r="Y1203" s="1291">
        <v>0.7</v>
      </c>
      <c r="Z1203" s="1360"/>
      <c r="AA1203" s="1226"/>
      <c r="AB1203" s="1310"/>
      <c r="AC1203" s="1834"/>
      <c r="AD1203" s="1242"/>
      <c r="AE1203" s="1291"/>
      <c r="AF1203" s="391">
        <f>ROUND(ROUND(ROUND(ROUND(G1160+K1196,0)*Q1160,0)*Y1203,0)-AD1201,0)</f>
        <v>236</v>
      </c>
      <c r="AG1203" s="268"/>
    </row>
    <row r="1204" spans="1:33" ht="17.100000000000001" customHeight="1">
      <c r="A1204" s="243">
        <v>63</v>
      </c>
      <c r="B1204" s="351" t="s">
        <v>18081</v>
      </c>
      <c r="C1204" s="870" t="s">
        <v>18082</v>
      </c>
      <c r="D1204" s="604"/>
      <c r="E1204" s="604"/>
      <c r="F1204" s="604"/>
      <c r="G1204" s="605"/>
      <c r="H1204" s="605"/>
      <c r="I1204" s="607"/>
      <c r="J1204" s="646"/>
      <c r="K1204" s="748"/>
      <c r="L1204" s="1250"/>
      <c r="M1204" s="1316"/>
      <c r="N1204" s="1314"/>
      <c r="O1204" s="1315"/>
      <c r="P1204" s="1316"/>
      <c r="Q1204" s="1317"/>
      <c r="R1204" s="1251"/>
      <c r="S1204" s="1251"/>
      <c r="T1204" s="605"/>
      <c r="U1204" s="605"/>
      <c r="V1204" s="605"/>
      <c r="W1204" s="1836"/>
      <c r="X1204" s="1225"/>
      <c r="Y1204" s="1306"/>
      <c r="Z1204" s="1302" t="s">
        <v>11869</v>
      </c>
      <c r="AA1204" s="1303" t="s">
        <v>30</v>
      </c>
      <c r="AB1204" s="1311">
        <v>0.85</v>
      </c>
      <c r="AC1204" s="1834"/>
      <c r="AD1204" s="1242"/>
      <c r="AE1204" s="1291"/>
      <c r="AF1204" s="391">
        <f>ROUND(ROUND(ROUND(ROUND(ROUND(G1160+K1196,0)*Q1160,0)*Y1203,0)*AB1204,0)-AD1201,0)</f>
        <v>200</v>
      </c>
      <c r="AG1204" s="268"/>
    </row>
    <row r="1205" spans="1:33" ht="17.100000000000001" customHeight="1">
      <c r="A1205" s="243">
        <v>63</v>
      </c>
      <c r="B1205" s="351" t="s">
        <v>18083</v>
      </c>
      <c r="C1205" s="870" t="s">
        <v>18084</v>
      </c>
      <c r="D1205" s="604"/>
      <c r="E1205" s="604"/>
      <c r="F1205" s="604"/>
      <c r="G1205" s="605"/>
      <c r="H1205" s="605"/>
      <c r="I1205" s="607"/>
      <c r="J1205" s="646"/>
      <c r="K1205" s="748"/>
      <c r="L1205" s="1250"/>
      <c r="M1205" s="1316"/>
      <c r="N1205" s="1314"/>
      <c r="O1205" s="1315"/>
      <c r="P1205" s="1316"/>
      <c r="Q1205" s="1317"/>
      <c r="R1205" s="1251"/>
      <c r="S1205" s="1251"/>
      <c r="T1205" s="605"/>
      <c r="U1205" s="605"/>
      <c r="V1205" s="605"/>
      <c r="W1205" s="1684" t="s">
        <v>4708</v>
      </c>
      <c r="X1205" s="1250" t="s">
        <v>30</v>
      </c>
      <c r="Y1205" s="1291">
        <v>0.85</v>
      </c>
      <c r="Z1205" s="1359"/>
      <c r="AA1205" s="1220"/>
      <c r="AB1205" s="1306"/>
      <c r="AC1205" s="1834"/>
      <c r="AD1205" s="1242"/>
      <c r="AE1205" s="1291"/>
      <c r="AF1205" s="391">
        <f>ROUND(ROUND(ROUND(ROUND(G1160+K1196,0)*Q1160,0)*Y1205,0)-AD1201,0)</f>
        <v>287</v>
      </c>
      <c r="AG1205" s="268"/>
    </row>
    <row r="1206" spans="1:33" ht="17.100000000000001" customHeight="1">
      <c r="A1206" s="243">
        <v>63</v>
      </c>
      <c r="B1206" s="351" t="s">
        <v>18085</v>
      </c>
      <c r="C1206" s="870" t="s">
        <v>18086</v>
      </c>
      <c r="D1206" s="604"/>
      <c r="E1206" s="604"/>
      <c r="F1206" s="604"/>
      <c r="G1206" s="605"/>
      <c r="H1206" s="605"/>
      <c r="I1206" s="607"/>
      <c r="J1206" s="646"/>
      <c r="K1206" s="748"/>
      <c r="L1206" s="1250"/>
      <c r="M1206" s="1316"/>
      <c r="N1206" s="1314"/>
      <c r="O1206" s="1315"/>
      <c r="P1206" s="1316"/>
      <c r="Q1206" s="1317"/>
      <c r="R1206" s="1251"/>
      <c r="S1206" s="1251"/>
      <c r="T1206" s="605"/>
      <c r="U1206" s="605"/>
      <c r="V1206" s="605"/>
      <c r="W1206" s="1836"/>
      <c r="X1206" s="1225"/>
      <c r="Y1206" s="1306"/>
      <c r="Z1206" s="1302" t="s">
        <v>11869</v>
      </c>
      <c r="AA1206" s="1303" t="s">
        <v>30</v>
      </c>
      <c r="AB1206" s="1311">
        <v>0.85</v>
      </c>
      <c r="AC1206" s="1835"/>
      <c r="AD1206" s="1220"/>
      <c r="AE1206" s="1306"/>
      <c r="AF1206" s="391">
        <f>ROUND(ROUND(ROUND(ROUND(ROUND(G1160+K1196,0)*Q1160,0)*Y1205,0)*AB1206,0)-AD1201,0)</f>
        <v>243</v>
      </c>
      <c r="AG1206" s="268"/>
    </row>
    <row r="1207" spans="1:33" ht="17.100000000000001" customHeight="1">
      <c r="A1207" s="243">
        <v>63</v>
      </c>
      <c r="B1207" s="351" t="s">
        <v>18087</v>
      </c>
      <c r="C1207" s="870" t="s">
        <v>18088</v>
      </c>
      <c r="D1207" s="604"/>
      <c r="E1207" s="604"/>
      <c r="F1207" s="1252"/>
      <c r="G1207" s="1296"/>
      <c r="H1207" s="605"/>
      <c r="I1207" s="607"/>
      <c r="J1207" s="646"/>
      <c r="K1207" s="748"/>
      <c r="L1207" s="1250"/>
      <c r="M1207" s="1316"/>
      <c r="N1207" s="1314"/>
      <c r="O1207" s="1315"/>
      <c r="P1207" s="1316"/>
      <c r="Q1207" s="1317"/>
      <c r="R1207" s="1749" t="s">
        <v>11301</v>
      </c>
      <c r="S1207" s="1622" t="s">
        <v>235</v>
      </c>
      <c r="T1207" s="602"/>
      <c r="U1207" s="602"/>
      <c r="V1207" s="1286"/>
      <c r="W1207" s="1233"/>
      <c r="X1207" s="670"/>
      <c r="Y1207" s="1320"/>
      <c r="Z1207" s="1358"/>
      <c r="AA1207" s="1215"/>
      <c r="AB1207" s="1215"/>
      <c r="AC1207" s="1215"/>
      <c r="AD1207" s="1215"/>
      <c r="AE1207" s="1294"/>
      <c r="AF1207" s="391">
        <f>ROUND(ROUND(ROUND(G1160+K1196,0)*Q1160,0)*U1208,0)</f>
        <v>241</v>
      </c>
      <c r="AG1207" s="268"/>
    </row>
    <row r="1208" spans="1:33" ht="17.100000000000001" customHeight="1">
      <c r="A1208" s="243">
        <v>63</v>
      </c>
      <c r="B1208" s="351" t="s">
        <v>18089</v>
      </c>
      <c r="C1208" s="870" t="s">
        <v>18090</v>
      </c>
      <c r="D1208" s="604"/>
      <c r="E1208" s="604"/>
      <c r="F1208" s="1252"/>
      <c r="G1208" s="1296"/>
      <c r="H1208" s="605"/>
      <c r="I1208" s="607"/>
      <c r="J1208" s="646"/>
      <c r="K1208" s="1250"/>
      <c r="L1208" s="638"/>
      <c r="M1208" s="1316"/>
      <c r="N1208" s="1314"/>
      <c r="O1208" s="1315"/>
      <c r="P1208" s="1316"/>
      <c r="Q1208" s="1317"/>
      <c r="R1208" s="1837"/>
      <c r="S1208" s="1834"/>
      <c r="T1208" s="1250" t="s">
        <v>30</v>
      </c>
      <c r="U1208" s="1242">
        <v>0.7</v>
      </c>
      <c r="V1208" s="607"/>
      <c r="W1208" s="1234"/>
      <c r="X1208" s="1225"/>
      <c r="Y1208" s="1322"/>
      <c r="Z1208" s="1233" t="s">
        <v>11869</v>
      </c>
      <c r="AA1208" s="670" t="s">
        <v>30</v>
      </c>
      <c r="AB1208" s="1293">
        <v>0.85</v>
      </c>
      <c r="AC1208" s="1215"/>
      <c r="AD1208" s="1215"/>
      <c r="AE1208" s="1294"/>
      <c r="AF1208" s="391">
        <f>ROUND(ROUND(ROUND(ROUND(G1160+K1196,0)*Q1160,0)*U1208,0)*AB1208,0)</f>
        <v>205</v>
      </c>
      <c r="AG1208" s="268"/>
    </row>
    <row r="1209" spans="1:33" ht="16.7" customHeight="1">
      <c r="A1209" s="243">
        <v>63</v>
      </c>
      <c r="B1209" s="351" t="s">
        <v>18091</v>
      </c>
      <c r="C1209" s="870" t="s">
        <v>18092</v>
      </c>
      <c r="D1209" s="604"/>
      <c r="E1209" s="604"/>
      <c r="F1209" s="1131"/>
      <c r="G1209" s="605"/>
      <c r="H1209" s="605"/>
      <c r="I1209" s="607"/>
      <c r="J1209" s="646"/>
      <c r="K1209" s="748"/>
      <c r="L1209" s="748"/>
      <c r="M1209" s="1250"/>
      <c r="N1209" s="1344"/>
      <c r="O1209" s="1345"/>
      <c r="P1209" s="1250"/>
      <c r="Q1209" s="1346"/>
      <c r="R1209" s="1837"/>
      <c r="S1209" s="1834"/>
      <c r="T1209" s="1250"/>
      <c r="U1209" s="1242"/>
      <c r="V1209" s="1291"/>
      <c r="W1209" s="1684" t="s">
        <v>4703</v>
      </c>
      <c r="X1209" s="670" t="s">
        <v>30</v>
      </c>
      <c r="Y1209" s="1305">
        <f>$Y$657</f>
        <v>0.7</v>
      </c>
      <c r="Z1209" s="1360"/>
      <c r="AA1209" s="1226"/>
      <c r="AB1209" s="1226"/>
      <c r="AC1209" s="1226"/>
      <c r="AD1209" s="1226"/>
      <c r="AE1209" s="1310"/>
      <c r="AF1209" s="391">
        <f>ROUND(ROUND(ROUND(ROUND(G1160+K1196,0)*Q1160,0)*U1208,0)*Y1209,0)</f>
        <v>169</v>
      </c>
      <c r="AG1209" s="268"/>
    </row>
    <row r="1210" spans="1:33" ht="16.7" customHeight="1">
      <c r="A1210" s="243">
        <v>63</v>
      </c>
      <c r="B1210" s="351" t="s">
        <v>18093</v>
      </c>
      <c r="C1210" s="870" t="s">
        <v>18094</v>
      </c>
      <c r="D1210" s="604"/>
      <c r="E1210" s="604"/>
      <c r="F1210" s="1131"/>
      <c r="G1210" s="605"/>
      <c r="H1210" s="605"/>
      <c r="I1210" s="607"/>
      <c r="J1210" s="646"/>
      <c r="K1210" s="748"/>
      <c r="L1210" s="748"/>
      <c r="M1210" s="1250"/>
      <c r="N1210" s="1344"/>
      <c r="O1210" s="1345"/>
      <c r="P1210" s="1250"/>
      <c r="Q1210" s="1346"/>
      <c r="R1210" s="1837"/>
      <c r="S1210" s="1834"/>
      <c r="T1210" s="1250"/>
      <c r="U1210" s="1242"/>
      <c r="V1210" s="1291"/>
      <c r="W1210" s="1836"/>
      <c r="X1210" s="1225"/>
      <c r="Y1210" s="1306"/>
      <c r="Z1210" s="1302" t="s">
        <v>11869</v>
      </c>
      <c r="AA1210" s="1303" t="s">
        <v>30</v>
      </c>
      <c r="AB1210" s="1304">
        <v>0.85</v>
      </c>
      <c r="AC1210" s="1215"/>
      <c r="AD1210" s="1215"/>
      <c r="AE1210" s="1294"/>
      <c r="AF1210" s="391">
        <f>ROUND(ROUND(ROUND(ROUND(ROUND(G1160+K1196,0)*Q1160,0)*U1208,0)*Y1209,0)*AB1210,0)</f>
        <v>144</v>
      </c>
      <c r="AG1210" s="268"/>
    </row>
    <row r="1211" spans="1:33" ht="17.100000000000001" customHeight="1">
      <c r="A1211" s="243">
        <v>63</v>
      </c>
      <c r="B1211" s="351" t="s">
        <v>18095</v>
      </c>
      <c r="C1211" s="870" t="s">
        <v>18096</v>
      </c>
      <c r="D1211" s="604"/>
      <c r="E1211" s="604"/>
      <c r="F1211" s="1131"/>
      <c r="G1211" s="605"/>
      <c r="H1211" s="605"/>
      <c r="I1211" s="607"/>
      <c r="J1211" s="646"/>
      <c r="K1211" s="748"/>
      <c r="L1211" s="748"/>
      <c r="M1211" s="1250"/>
      <c r="N1211" s="1344"/>
      <c r="O1211" s="1345"/>
      <c r="P1211" s="1250"/>
      <c r="Q1211" s="1346"/>
      <c r="R1211" s="1837"/>
      <c r="S1211" s="1834"/>
      <c r="T1211" s="1250"/>
      <c r="U1211" s="1242"/>
      <c r="V1211" s="1291"/>
      <c r="W1211" s="1684" t="s">
        <v>4708</v>
      </c>
      <c r="X1211" s="670" t="s">
        <v>30</v>
      </c>
      <c r="Y1211" s="1305">
        <f>$Y$659</f>
        <v>0.85</v>
      </c>
      <c r="Z1211" s="1359"/>
      <c r="AA1211" s="1220"/>
      <c r="AB1211" s="1220"/>
      <c r="AC1211" s="1220"/>
      <c r="AD1211" s="1220"/>
      <c r="AE1211" s="1306"/>
      <c r="AF1211" s="391">
        <f>ROUND(ROUND(ROUND(ROUND(G1160+K1196,0)*Q1160,0)*U1208,0)*Y1211,0)</f>
        <v>205</v>
      </c>
      <c r="AG1211" s="268"/>
    </row>
    <row r="1212" spans="1:33" ht="17.100000000000001" customHeight="1">
      <c r="A1212" s="243">
        <v>63</v>
      </c>
      <c r="B1212" s="351" t="s">
        <v>18097</v>
      </c>
      <c r="C1212" s="870" t="s">
        <v>18098</v>
      </c>
      <c r="D1212" s="604"/>
      <c r="E1212" s="604"/>
      <c r="F1212" s="1131"/>
      <c r="G1212" s="605"/>
      <c r="H1212" s="605"/>
      <c r="I1212" s="607"/>
      <c r="J1212" s="748"/>
      <c r="K1212" s="748"/>
      <c r="L1212" s="748"/>
      <c r="M1212" s="1250"/>
      <c r="N1212" s="1344"/>
      <c r="O1212" s="1345"/>
      <c r="P1212" s="1250"/>
      <c r="Q1212" s="1346"/>
      <c r="R1212" s="1837"/>
      <c r="S1212" s="1834"/>
      <c r="T1212" s="1250"/>
      <c r="U1212" s="1242"/>
      <c r="V1212" s="1291"/>
      <c r="W1212" s="1836"/>
      <c r="X1212" s="1225"/>
      <c r="Y1212" s="1306"/>
      <c r="Z1212" s="1302" t="s">
        <v>11869</v>
      </c>
      <c r="AA1212" s="1303" t="s">
        <v>30</v>
      </c>
      <c r="AB1212" s="1304">
        <v>0.85</v>
      </c>
      <c r="AC1212" s="1215"/>
      <c r="AD1212" s="1215"/>
      <c r="AE1212" s="1294"/>
      <c r="AF1212" s="391">
        <f>ROUND(ROUND(ROUND(ROUND(ROUND(G1160+K1196,0)*Q1160,0)*U1208,0)*Y1211,0)*AB1212,0)</f>
        <v>174</v>
      </c>
      <c r="AG1212" s="268"/>
    </row>
    <row r="1213" spans="1:33" ht="17.100000000000001" customHeight="1">
      <c r="A1213" s="243">
        <v>63</v>
      </c>
      <c r="B1213" s="351" t="s">
        <v>18099</v>
      </c>
      <c r="C1213" s="870" t="s">
        <v>18100</v>
      </c>
      <c r="D1213" s="604"/>
      <c r="E1213" s="604"/>
      <c r="F1213" s="1131"/>
      <c r="G1213" s="605"/>
      <c r="H1213" s="605"/>
      <c r="I1213" s="607"/>
      <c r="J1213" s="748"/>
      <c r="K1213" s="748"/>
      <c r="L1213" s="748"/>
      <c r="M1213" s="1250"/>
      <c r="N1213" s="1344"/>
      <c r="O1213" s="1345"/>
      <c r="P1213" s="1250"/>
      <c r="Q1213" s="1346"/>
      <c r="R1213" s="1837"/>
      <c r="S1213" s="1246"/>
      <c r="T1213" s="1250"/>
      <c r="U1213" s="1242"/>
      <c r="V1213" s="1291"/>
      <c r="W1213" s="1233"/>
      <c r="X1213" s="670"/>
      <c r="Y1213" s="1320"/>
      <c r="Z1213" s="1358"/>
      <c r="AA1213" s="1215"/>
      <c r="AB1213" s="1294"/>
      <c r="AC1213" s="1533" t="s">
        <v>167</v>
      </c>
      <c r="AD1213" s="1250">
        <v>5</v>
      </c>
      <c r="AE1213" s="1308" t="s">
        <v>168</v>
      </c>
      <c r="AF1213" s="391">
        <f>ROUND(ROUND(ROUND(ROUND(G1160+K1196,0)*Q1160,0)*U1208,0)-AD1213,0)</f>
        <v>236</v>
      </c>
      <c r="AG1213" s="268"/>
    </row>
    <row r="1214" spans="1:33" ht="17.100000000000001" customHeight="1">
      <c r="A1214" s="243">
        <v>63</v>
      </c>
      <c r="B1214" s="351" t="s">
        <v>18101</v>
      </c>
      <c r="C1214" s="870" t="s">
        <v>18102</v>
      </c>
      <c r="D1214" s="604"/>
      <c r="E1214" s="604"/>
      <c r="F1214" s="1131"/>
      <c r="G1214" s="605"/>
      <c r="H1214" s="605"/>
      <c r="I1214" s="607"/>
      <c r="J1214" s="748"/>
      <c r="K1214" s="748"/>
      <c r="L1214" s="748"/>
      <c r="M1214" s="1250"/>
      <c r="N1214" s="1344"/>
      <c r="O1214" s="1345"/>
      <c r="P1214" s="1250"/>
      <c r="Q1214" s="1346"/>
      <c r="R1214" s="1238"/>
      <c r="S1214" s="1246"/>
      <c r="T1214" s="1250"/>
      <c r="U1214" s="1242"/>
      <c r="V1214" s="1291"/>
      <c r="W1214" s="1234"/>
      <c r="X1214" s="1225"/>
      <c r="Y1214" s="1322"/>
      <c r="Z1214" s="1233" t="s">
        <v>11869</v>
      </c>
      <c r="AA1214" s="670" t="s">
        <v>30</v>
      </c>
      <c r="AB1214" s="1309">
        <v>0.85</v>
      </c>
      <c r="AC1214" s="1834"/>
      <c r="AD1214" s="1250"/>
      <c r="AE1214" s="1308"/>
      <c r="AF1214" s="391">
        <f>ROUND(ROUND(ROUND(ROUND(ROUND(G1160+K1196,0)*Q1160,0)*U1208,0)*AB1214,0)-AD1213,0)</f>
        <v>200</v>
      </c>
      <c r="AG1214" s="268"/>
    </row>
    <row r="1215" spans="1:33" ht="17.100000000000001" customHeight="1">
      <c r="A1215" s="243">
        <v>63</v>
      </c>
      <c r="B1215" s="351" t="s">
        <v>18103</v>
      </c>
      <c r="C1215" s="870" t="s">
        <v>18104</v>
      </c>
      <c r="D1215" s="604"/>
      <c r="E1215" s="604"/>
      <c r="F1215" s="1131"/>
      <c r="G1215" s="605"/>
      <c r="H1215" s="605"/>
      <c r="I1215" s="607"/>
      <c r="J1215" s="748"/>
      <c r="K1215" s="748"/>
      <c r="L1215" s="748"/>
      <c r="M1215" s="1250"/>
      <c r="N1215" s="1344"/>
      <c r="O1215" s="1345"/>
      <c r="P1215" s="1250"/>
      <c r="Q1215" s="1346"/>
      <c r="R1215" s="1238"/>
      <c r="S1215" s="1246"/>
      <c r="T1215" s="1250"/>
      <c r="U1215" s="1242"/>
      <c r="V1215" s="1291"/>
      <c r="W1215" s="1684" t="s">
        <v>4703</v>
      </c>
      <c r="X1215" s="1250" t="s">
        <v>30</v>
      </c>
      <c r="Y1215" s="1291">
        <f>$Y$657</f>
        <v>0.7</v>
      </c>
      <c r="Z1215" s="1360"/>
      <c r="AA1215" s="1226"/>
      <c r="AB1215" s="1310"/>
      <c r="AC1215" s="1834"/>
      <c r="AD1215" s="1242"/>
      <c r="AE1215" s="1291"/>
      <c r="AF1215" s="391">
        <f>ROUND(ROUND(ROUND(ROUND(ROUND(G1160+K1196,0)*Q1160,0)*U1208,0)*Y1215,0)-AD1213,0)</f>
        <v>164</v>
      </c>
      <c r="AG1215" s="268"/>
    </row>
    <row r="1216" spans="1:33" ht="17.100000000000001" customHeight="1">
      <c r="A1216" s="243">
        <v>63</v>
      </c>
      <c r="B1216" s="351" t="s">
        <v>18105</v>
      </c>
      <c r="C1216" s="870" t="s">
        <v>18106</v>
      </c>
      <c r="D1216" s="604"/>
      <c r="E1216" s="604"/>
      <c r="F1216" s="1131"/>
      <c r="G1216" s="605"/>
      <c r="H1216" s="605"/>
      <c r="I1216" s="607"/>
      <c r="J1216" s="748"/>
      <c r="K1216" s="748"/>
      <c r="L1216" s="748"/>
      <c r="M1216" s="1250"/>
      <c r="N1216" s="1344"/>
      <c r="O1216" s="1345"/>
      <c r="P1216" s="1250"/>
      <c r="Q1216" s="1346"/>
      <c r="R1216" s="1238"/>
      <c r="S1216" s="1246"/>
      <c r="T1216" s="1250"/>
      <c r="U1216" s="1242"/>
      <c r="V1216" s="1291"/>
      <c r="W1216" s="1836"/>
      <c r="X1216" s="1225"/>
      <c r="Y1216" s="1306"/>
      <c r="Z1216" s="1302" t="s">
        <v>11869</v>
      </c>
      <c r="AA1216" s="1303" t="s">
        <v>30</v>
      </c>
      <c r="AB1216" s="1311">
        <v>0.85</v>
      </c>
      <c r="AC1216" s="1834"/>
      <c r="AD1216" s="1242"/>
      <c r="AE1216" s="1291"/>
      <c r="AF1216" s="391">
        <f>ROUND(ROUND(ROUND(ROUND(ROUND(ROUND(G1160+K1196,0)*Q1160,0)*U1208,0)*Y1215,0)*AB1216,0)-AD1213,0)</f>
        <v>139</v>
      </c>
      <c r="AG1216" s="268"/>
    </row>
    <row r="1217" spans="1:33" ht="17.100000000000001" customHeight="1">
      <c r="A1217" s="243">
        <v>63</v>
      </c>
      <c r="B1217" s="351" t="s">
        <v>18107</v>
      </c>
      <c r="C1217" s="870" t="s">
        <v>18108</v>
      </c>
      <c r="D1217" s="604"/>
      <c r="E1217" s="604"/>
      <c r="F1217" s="1131"/>
      <c r="G1217" s="605"/>
      <c r="H1217" s="605"/>
      <c r="I1217" s="607"/>
      <c r="J1217" s="748"/>
      <c r="K1217" s="748"/>
      <c r="L1217" s="748"/>
      <c r="M1217" s="1250"/>
      <c r="N1217" s="1344"/>
      <c r="O1217" s="1345"/>
      <c r="P1217" s="1250"/>
      <c r="Q1217" s="1346"/>
      <c r="R1217" s="1238"/>
      <c r="S1217" s="1246"/>
      <c r="T1217" s="1250"/>
      <c r="U1217" s="1242"/>
      <c r="V1217" s="1291"/>
      <c r="W1217" s="1684" t="s">
        <v>4708</v>
      </c>
      <c r="X1217" s="1250" t="s">
        <v>30</v>
      </c>
      <c r="Y1217" s="1291">
        <f>$Y$659</f>
        <v>0.85</v>
      </c>
      <c r="Z1217" s="1359"/>
      <c r="AA1217" s="1220"/>
      <c r="AB1217" s="1306"/>
      <c r="AC1217" s="1834"/>
      <c r="AD1217" s="1242"/>
      <c r="AE1217" s="1291"/>
      <c r="AF1217" s="391">
        <f>ROUND(ROUND(ROUND(ROUND(ROUND(G1160+K1196,0)*Q1160,0)*U1208,0)*Y1217,0)-AD1213,0)</f>
        <v>200</v>
      </c>
      <c r="AG1217" s="268"/>
    </row>
    <row r="1218" spans="1:33" ht="17.100000000000001" customHeight="1">
      <c r="A1218" s="243">
        <v>63</v>
      </c>
      <c r="B1218" s="351" t="s">
        <v>18109</v>
      </c>
      <c r="C1218" s="870" t="s">
        <v>18110</v>
      </c>
      <c r="D1218" s="604"/>
      <c r="E1218" s="604"/>
      <c r="F1218" s="1131"/>
      <c r="G1218" s="605"/>
      <c r="H1218" s="605"/>
      <c r="I1218" s="607"/>
      <c r="J1218" s="748"/>
      <c r="K1218" s="748"/>
      <c r="L1218" s="748"/>
      <c r="M1218" s="1250"/>
      <c r="N1218" s="1344"/>
      <c r="O1218" s="1345"/>
      <c r="P1218" s="1250"/>
      <c r="Q1218" s="1346"/>
      <c r="R1218" s="1238"/>
      <c r="S1218" s="1246"/>
      <c r="T1218" s="1250"/>
      <c r="U1218" s="1242"/>
      <c r="V1218" s="1291"/>
      <c r="W1218" s="1836"/>
      <c r="X1218" s="1225"/>
      <c r="Y1218" s="1306"/>
      <c r="Z1218" s="1302" t="s">
        <v>11869</v>
      </c>
      <c r="AA1218" s="1303" t="s">
        <v>30</v>
      </c>
      <c r="AB1218" s="1311">
        <v>0.85</v>
      </c>
      <c r="AC1218" s="1835"/>
      <c r="AD1218" s="1220"/>
      <c r="AE1218" s="1306"/>
      <c r="AF1218" s="391">
        <f>ROUND(ROUND(ROUND(ROUND(ROUND(ROUND(G1160+K1196,0)*Q1160,0)*U1208,0)*Y1217,0)*AB1218,0)-AD1213,0)</f>
        <v>169</v>
      </c>
      <c r="AG1218" s="268"/>
    </row>
    <row r="1219" spans="1:33" ht="17.100000000000001" customHeight="1">
      <c r="A1219" s="243">
        <v>63</v>
      </c>
      <c r="B1219" s="351" t="s">
        <v>18111</v>
      </c>
      <c r="C1219" s="870" t="s">
        <v>18112</v>
      </c>
      <c r="D1219" s="604"/>
      <c r="E1219" s="604"/>
      <c r="F1219" s="1131"/>
      <c r="G1219" s="605"/>
      <c r="H1219" s="605"/>
      <c r="I1219" s="607"/>
      <c r="J1219" s="748"/>
      <c r="K1219" s="748"/>
      <c r="L1219" s="748"/>
      <c r="M1219" s="1250"/>
      <c r="N1219" s="1344"/>
      <c r="O1219" s="1345"/>
      <c r="P1219" s="1250"/>
      <c r="Q1219" s="1346"/>
      <c r="R1219" s="1238"/>
      <c r="S1219" s="1622" t="s">
        <v>237</v>
      </c>
      <c r="T1219" s="670"/>
      <c r="U1219" s="1348"/>
      <c r="V1219" s="1305"/>
      <c r="W1219" s="1233"/>
      <c r="X1219" s="670"/>
      <c r="Y1219" s="1320"/>
      <c r="Z1219" s="1358"/>
      <c r="AA1219" s="1215"/>
      <c r="AB1219" s="1215"/>
      <c r="AC1219" s="1215"/>
      <c r="AD1219" s="1215"/>
      <c r="AE1219" s="1294"/>
      <c r="AF1219" s="391">
        <f>ROUND(ROUND(ROUND(G1160+K1196,0)*Q1160,0)*U1220,0)</f>
        <v>172</v>
      </c>
      <c r="AG1219" s="268"/>
    </row>
    <row r="1220" spans="1:33" ht="17.100000000000001" customHeight="1">
      <c r="A1220" s="243">
        <v>63</v>
      </c>
      <c r="B1220" s="351" t="s">
        <v>18113</v>
      </c>
      <c r="C1220" s="870" t="s">
        <v>18114</v>
      </c>
      <c r="D1220" s="604"/>
      <c r="E1220" s="604"/>
      <c r="F1220" s="1131"/>
      <c r="G1220" s="605"/>
      <c r="H1220" s="605"/>
      <c r="I1220" s="607"/>
      <c r="J1220" s="748"/>
      <c r="K1220" s="748"/>
      <c r="L1220" s="748"/>
      <c r="M1220" s="1250"/>
      <c r="N1220" s="1344"/>
      <c r="O1220" s="1345"/>
      <c r="P1220" s="1250"/>
      <c r="Q1220" s="1346"/>
      <c r="R1220" s="1238"/>
      <c r="S1220" s="1834"/>
      <c r="T1220" s="1250" t="s">
        <v>30</v>
      </c>
      <c r="U1220" s="1242">
        <v>0.5</v>
      </c>
      <c r="V1220" s="1291"/>
      <c r="W1220" s="1234"/>
      <c r="X1220" s="1225"/>
      <c r="Y1220" s="1322"/>
      <c r="Z1220" s="1233" t="s">
        <v>11869</v>
      </c>
      <c r="AA1220" s="670" t="s">
        <v>30</v>
      </c>
      <c r="AB1220" s="1293">
        <v>0.85</v>
      </c>
      <c r="AC1220" s="1215"/>
      <c r="AD1220" s="1215"/>
      <c r="AE1220" s="1294"/>
      <c r="AF1220" s="391">
        <f>ROUND(ROUND(ROUND(ROUND(G1160+K1196,0)*Q1160,0)*U1220,0)*AB1220,0)</f>
        <v>146</v>
      </c>
      <c r="AG1220" s="268"/>
    </row>
    <row r="1221" spans="1:33" ht="17.100000000000001" customHeight="1">
      <c r="A1221" s="243">
        <v>63</v>
      </c>
      <c r="B1221" s="351" t="s">
        <v>18115</v>
      </c>
      <c r="C1221" s="870" t="s">
        <v>18116</v>
      </c>
      <c r="D1221" s="604"/>
      <c r="E1221" s="604"/>
      <c r="F1221" s="1131"/>
      <c r="G1221" s="605"/>
      <c r="H1221" s="605"/>
      <c r="I1221" s="607"/>
      <c r="J1221" s="748"/>
      <c r="K1221" s="748"/>
      <c r="L1221" s="748"/>
      <c r="M1221" s="1250"/>
      <c r="N1221" s="1344"/>
      <c r="O1221" s="1345"/>
      <c r="P1221" s="1250"/>
      <c r="Q1221" s="1346"/>
      <c r="R1221" s="1238"/>
      <c r="S1221" s="1834"/>
      <c r="T1221" s="1250"/>
      <c r="U1221" s="1242"/>
      <c r="V1221" s="1291"/>
      <c r="W1221" s="1684" t="s">
        <v>4703</v>
      </c>
      <c r="X1221" s="670" t="s">
        <v>30</v>
      </c>
      <c r="Y1221" s="1305">
        <f>$Y$657</f>
        <v>0.7</v>
      </c>
      <c r="Z1221" s="1360"/>
      <c r="AA1221" s="1226"/>
      <c r="AB1221" s="1226"/>
      <c r="AC1221" s="1226"/>
      <c r="AD1221" s="1226"/>
      <c r="AE1221" s="1310"/>
      <c r="AF1221" s="391">
        <f>ROUND(ROUND(ROUND(ROUND(G1160+K1196,0)*Q1160,0)*U1220,0)*Y1221,0)</f>
        <v>120</v>
      </c>
      <c r="AG1221" s="268"/>
    </row>
    <row r="1222" spans="1:33" ht="17.100000000000001" customHeight="1">
      <c r="A1222" s="243">
        <v>63</v>
      </c>
      <c r="B1222" s="351" t="s">
        <v>18117</v>
      </c>
      <c r="C1222" s="870" t="s">
        <v>18118</v>
      </c>
      <c r="D1222" s="604"/>
      <c r="E1222" s="604"/>
      <c r="F1222" s="1131"/>
      <c r="G1222" s="605"/>
      <c r="H1222" s="605"/>
      <c r="I1222" s="607"/>
      <c r="J1222" s="748"/>
      <c r="K1222" s="748"/>
      <c r="L1222" s="748"/>
      <c r="M1222" s="1250"/>
      <c r="N1222" s="1344"/>
      <c r="O1222" s="1345"/>
      <c r="P1222" s="1250"/>
      <c r="Q1222" s="1346"/>
      <c r="R1222" s="1238"/>
      <c r="S1222" s="1834"/>
      <c r="T1222" s="1250"/>
      <c r="U1222" s="1242"/>
      <c r="V1222" s="1291"/>
      <c r="W1222" s="1836"/>
      <c r="X1222" s="1225"/>
      <c r="Y1222" s="1306"/>
      <c r="Z1222" s="1302" t="s">
        <v>11869</v>
      </c>
      <c r="AA1222" s="1303" t="s">
        <v>30</v>
      </c>
      <c r="AB1222" s="1304">
        <v>0.85</v>
      </c>
      <c r="AC1222" s="1215"/>
      <c r="AD1222" s="1215"/>
      <c r="AE1222" s="1294"/>
      <c r="AF1222" s="391">
        <f>ROUND(ROUND(ROUND(ROUND(ROUND(G1160+K1196,0)*Q1160,0)*U1220,0)*Y1221,0)*AB1222,0)</f>
        <v>102</v>
      </c>
      <c r="AG1222" s="268"/>
    </row>
    <row r="1223" spans="1:33" ht="17.100000000000001" customHeight="1">
      <c r="A1223" s="243">
        <v>63</v>
      </c>
      <c r="B1223" s="351" t="s">
        <v>18119</v>
      </c>
      <c r="C1223" s="870" t="s">
        <v>18120</v>
      </c>
      <c r="D1223" s="604"/>
      <c r="E1223" s="604"/>
      <c r="F1223" s="1131"/>
      <c r="G1223" s="605"/>
      <c r="H1223" s="605"/>
      <c r="I1223" s="607"/>
      <c r="J1223" s="748"/>
      <c r="K1223" s="748"/>
      <c r="L1223" s="748"/>
      <c r="M1223" s="1250"/>
      <c r="N1223" s="1344"/>
      <c r="O1223" s="1345"/>
      <c r="P1223" s="1250"/>
      <c r="Q1223" s="1346"/>
      <c r="R1223" s="1238"/>
      <c r="S1223" s="1834"/>
      <c r="T1223" s="1250"/>
      <c r="U1223" s="1242"/>
      <c r="V1223" s="1291"/>
      <c r="W1223" s="1684" t="s">
        <v>4708</v>
      </c>
      <c r="X1223" s="670" t="s">
        <v>30</v>
      </c>
      <c r="Y1223" s="1305">
        <f>$Y$659</f>
        <v>0.85</v>
      </c>
      <c r="Z1223" s="1359"/>
      <c r="AA1223" s="1220"/>
      <c r="AB1223" s="1220"/>
      <c r="AC1223" s="1220"/>
      <c r="AD1223" s="1220"/>
      <c r="AE1223" s="1306"/>
      <c r="AF1223" s="391">
        <f>ROUND(ROUND(ROUND(ROUND(G1160+K1196,0)*Q1160,0)*U1220,0)*Y1223,0)</f>
        <v>146</v>
      </c>
      <c r="AG1223" s="268"/>
    </row>
    <row r="1224" spans="1:33" ht="17.100000000000001" customHeight="1">
      <c r="A1224" s="243">
        <v>63</v>
      </c>
      <c r="B1224" s="351" t="s">
        <v>18121</v>
      </c>
      <c r="C1224" s="870" t="s">
        <v>18122</v>
      </c>
      <c r="D1224" s="604"/>
      <c r="E1224" s="604"/>
      <c r="F1224" s="1131"/>
      <c r="G1224" s="605"/>
      <c r="H1224" s="605"/>
      <c r="I1224" s="607"/>
      <c r="J1224" s="748"/>
      <c r="K1224" s="748"/>
      <c r="L1224" s="748"/>
      <c r="M1224" s="1250"/>
      <c r="N1224" s="1344"/>
      <c r="O1224" s="1345"/>
      <c r="P1224" s="1250"/>
      <c r="Q1224" s="1346"/>
      <c r="R1224" s="1238"/>
      <c r="S1224" s="1834"/>
      <c r="T1224" s="1250"/>
      <c r="U1224" s="1242"/>
      <c r="V1224" s="1291"/>
      <c r="W1224" s="1836"/>
      <c r="X1224" s="1225"/>
      <c r="Y1224" s="1306"/>
      <c r="Z1224" s="1302" t="s">
        <v>11869</v>
      </c>
      <c r="AA1224" s="1303" t="s">
        <v>30</v>
      </c>
      <c r="AB1224" s="1304">
        <v>0.85</v>
      </c>
      <c r="AC1224" s="1215"/>
      <c r="AD1224" s="1215"/>
      <c r="AE1224" s="1294"/>
      <c r="AF1224" s="391">
        <f>ROUND(ROUND(ROUND(ROUND(ROUND(G1160+K1196,0)*Q1160,0)*U1220,0)*Y1223,0)*AB1224,0)</f>
        <v>124</v>
      </c>
      <c r="AG1224" s="268"/>
    </row>
    <row r="1225" spans="1:33" ht="17.100000000000001" customHeight="1">
      <c r="A1225" s="243">
        <v>63</v>
      </c>
      <c r="B1225" s="351" t="s">
        <v>18123</v>
      </c>
      <c r="C1225" s="870" t="s">
        <v>18124</v>
      </c>
      <c r="D1225" s="604"/>
      <c r="E1225" s="604"/>
      <c r="F1225" s="1131"/>
      <c r="G1225" s="605"/>
      <c r="H1225" s="605"/>
      <c r="I1225" s="607"/>
      <c r="J1225" s="748"/>
      <c r="K1225" s="748"/>
      <c r="L1225" s="748"/>
      <c r="M1225" s="1250"/>
      <c r="N1225" s="1344"/>
      <c r="O1225" s="1345"/>
      <c r="P1225" s="1250"/>
      <c r="Q1225" s="1346"/>
      <c r="R1225" s="1238"/>
      <c r="S1225" s="1834"/>
      <c r="T1225" s="1250"/>
      <c r="U1225" s="1242"/>
      <c r="V1225" s="1291"/>
      <c r="W1225" s="1233"/>
      <c r="X1225" s="670"/>
      <c r="Y1225" s="1320"/>
      <c r="Z1225" s="1358"/>
      <c r="AA1225" s="1215"/>
      <c r="AB1225" s="1294"/>
      <c r="AC1225" s="1533" t="s">
        <v>167</v>
      </c>
      <c r="AD1225" s="1250">
        <v>5</v>
      </c>
      <c r="AE1225" s="1308" t="s">
        <v>168</v>
      </c>
      <c r="AF1225" s="391">
        <f>ROUND(ROUND(ROUND(ROUND(G1160+K1196,0)*Q1160,0)*U1220,0)-AD1225,0)</f>
        <v>167</v>
      </c>
      <c r="AG1225" s="268"/>
    </row>
    <row r="1226" spans="1:33" ht="17.100000000000001" customHeight="1">
      <c r="A1226" s="243">
        <v>63</v>
      </c>
      <c r="B1226" s="351" t="s">
        <v>18125</v>
      </c>
      <c r="C1226" s="870" t="s">
        <v>18126</v>
      </c>
      <c r="D1226" s="604"/>
      <c r="E1226" s="604"/>
      <c r="F1226" s="1131"/>
      <c r="G1226" s="605"/>
      <c r="H1226" s="605"/>
      <c r="I1226" s="607"/>
      <c r="J1226" s="748"/>
      <c r="K1226" s="748"/>
      <c r="L1226" s="748"/>
      <c r="M1226" s="1250"/>
      <c r="N1226" s="1344"/>
      <c r="O1226" s="1345"/>
      <c r="P1226" s="1250"/>
      <c r="Q1226" s="1346"/>
      <c r="R1226" s="1238"/>
      <c r="S1226" s="1834"/>
      <c r="T1226" s="1250"/>
      <c r="U1226" s="1242"/>
      <c r="V1226" s="1242"/>
      <c r="W1226" s="1234"/>
      <c r="X1226" s="1225"/>
      <c r="Y1226" s="1322"/>
      <c r="Z1226" s="1233" t="s">
        <v>11869</v>
      </c>
      <c r="AA1226" s="670" t="s">
        <v>30</v>
      </c>
      <c r="AB1226" s="1309">
        <v>0.85</v>
      </c>
      <c r="AC1226" s="1834"/>
      <c r="AD1226" s="1250"/>
      <c r="AE1226" s="1308"/>
      <c r="AF1226" s="391">
        <f>ROUND(ROUND(ROUND(ROUND(ROUND(G1160+K1196,0)*Q1160,0)*U1220,0)*AB1226,0)-AD1225,0)</f>
        <v>141</v>
      </c>
      <c r="AG1226" s="268"/>
    </row>
    <row r="1227" spans="1:33" ht="16.7" customHeight="1">
      <c r="A1227" s="243">
        <v>63</v>
      </c>
      <c r="B1227" s="351" t="s">
        <v>18127</v>
      </c>
      <c r="C1227" s="870" t="s">
        <v>18128</v>
      </c>
      <c r="D1227" s="604"/>
      <c r="E1227" s="604"/>
      <c r="F1227" s="1131"/>
      <c r="G1227" s="605"/>
      <c r="H1227" s="605"/>
      <c r="I1227" s="607"/>
      <c r="J1227" s="748"/>
      <c r="K1227" s="748"/>
      <c r="L1227" s="748"/>
      <c r="M1227" s="1250"/>
      <c r="N1227" s="1344"/>
      <c r="O1227" s="1345"/>
      <c r="P1227" s="1250"/>
      <c r="Q1227" s="1346"/>
      <c r="R1227" s="1238"/>
      <c r="S1227" s="1834"/>
      <c r="T1227" s="1250"/>
      <c r="U1227" s="1242"/>
      <c r="V1227" s="1242"/>
      <c r="W1227" s="1684" t="s">
        <v>4703</v>
      </c>
      <c r="X1227" s="1250" t="s">
        <v>30</v>
      </c>
      <c r="Y1227" s="1291">
        <f>$Y$657</f>
        <v>0.7</v>
      </c>
      <c r="Z1227" s="1360"/>
      <c r="AA1227" s="1226"/>
      <c r="AB1227" s="1310"/>
      <c r="AC1227" s="1834"/>
      <c r="AD1227" s="1242"/>
      <c r="AE1227" s="1291"/>
      <c r="AF1227" s="391">
        <f>ROUND(ROUND(ROUND(ROUND(ROUND(G1160+K1196,0)*Q1160,0)*U1220,0)*Y1227,0)-AD1225,0)</f>
        <v>115</v>
      </c>
      <c r="AG1227" s="268"/>
    </row>
    <row r="1228" spans="1:33" ht="16.7" customHeight="1">
      <c r="A1228" s="243">
        <v>63</v>
      </c>
      <c r="B1228" s="351" t="s">
        <v>18129</v>
      </c>
      <c r="C1228" s="870" t="s">
        <v>18130</v>
      </c>
      <c r="D1228" s="604"/>
      <c r="E1228" s="604"/>
      <c r="F1228" s="1131"/>
      <c r="G1228" s="605"/>
      <c r="H1228" s="605"/>
      <c r="I1228" s="607"/>
      <c r="J1228" s="748"/>
      <c r="K1228" s="748"/>
      <c r="L1228" s="748"/>
      <c r="M1228" s="1250"/>
      <c r="N1228" s="1344"/>
      <c r="O1228" s="1345"/>
      <c r="P1228" s="1250"/>
      <c r="Q1228" s="1346"/>
      <c r="R1228" s="1238"/>
      <c r="S1228" s="1834"/>
      <c r="T1228" s="1250"/>
      <c r="U1228" s="1242"/>
      <c r="V1228" s="1242"/>
      <c r="W1228" s="1836"/>
      <c r="X1228" s="1225"/>
      <c r="Y1228" s="1306"/>
      <c r="Z1228" s="1302" t="s">
        <v>11869</v>
      </c>
      <c r="AA1228" s="1303" t="s">
        <v>30</v>
      </c>
      <c r="AB1228" s="1311">
        <v>0.85</v>
      </c>
      <c r="AC1228" s="1834"/>
      <c r="AD1228" s="1242"/>
      <c r="AE1228" s="1291"/>
      <c r="AF1228" s="391">
        <f>ROUND(ROUND(ROUND(ROUND(ROUND(ROUND(G1160+K1196,0)*Q1160,0)*U1220,0)*Y1227,0)*AB1228,0)-AD1225,0)</f>
        <v>97</v>
      </c>
      <c r="AG1228" s="268"/>
    </row>
    <row r="1229" spans="1:33" ht="17.100000000000001" customHeight="1">
      <c r="A1229" s="243">
        <v>63</v>
      </c>
      <c r="B1229" s="351" t="s">
        <v>18131</v>
      </c>
      <c r="C1229" s="870" t="s">
        <v>18132</v>
      </c>
      <c r="D1229" s="604"/>
      <c r="E1229" s="604"/>
      <c r="F1229" s="1131"/>
      <c r="G1229" s="605"/>
      <c r="H1229" s="605"/>
      <c r="I1229" s="607"/>
      <c r="J1229" s="748"/>
      <c r="K1229" s="748"/>
      <c r="L1229" s="748"/>
      <c r="M1229" s="1250"/>
      <c r="N1229" s="1344"/>
      <c r="O1229" s="1345"/>
      <c r="P1229" s="1250"/>
      <c r="Q1229" s="1346"/>
      <c r="R1229" s="1254"/>
      <c r="S1229" s="1834"/>
      <c r="T1229" s="1250"/>
      <c r="U1229" s="1242"/>
      <c r="V1229" s="1242"/>
      <c r="W1229" s="1684" t="s">
        <v>4708</v>
      </c>
      <c r="X1229" s="1250" t="s">
        <v>30</v>
      </c>
      <c r="Y1229" s="1291">
        <f>$Y$659</f>
        <v>0.85</v>
      </c>
      <c r="Z1229" s="1359"/>
      <c r="AA1229" s="1220"/>
      <c r="AB1229" s="1306"/>
      <c r="AC1229" s="1834"/>
      <c r="AD1229" s="1242"/>
      <c r="AE1229" s="1291"/>
      <c r="AF1229" s="391">
        <f>ROUND(ROUND(ROUND(ROUND(ROUND(G1160+K1196,0)*Q1160,0)*U1220,0)*Y1229,0)-AD1225,0)</f>
        <v>141</v>
      </c>
      <c r="AG1229" s="268"/>
    </row>
    <row r="1230" spans="1:33" ht="17.100000000000001" customHeight="1">
      <c r="A1230" s="243">
        <v>63</v>
      </c>
      <c r="B1230" s="351" t="s">
        <v>18133</v>
      </c>
      <c r="C1230" s="870" t="s">
        <v>18134</v>
      </c>
      <c r="D1230" s="604"/>
      <c r="E1230" s="604"/>
      <c r="F1230" s="637"/>
      <c r="G1230" s="638"/>
      <c r="H1230" s="638"/>
      <c r="I1230" s="744"/>
      <c r="J1230" s="806"/>
      <c r="K1230" s="807"/>
      <c r="L1230" s="1354"/>
      <c r="M1230" s="1351"/>
      <c r="N1230" s="1344"/>
      <c r="O1230" s="1352"/>
      <c r="P1230" s="1225"/>
      <c r="Q1230" s="1351"/>
      <c r="R1230" s="1255"/>
      <c r="S1230" s="1835"/>
      <c r="T1230" s="1225"/>
      <c r="U1230" s="1220"/>
      <c r="V1230" s="1220"/>
      <c r="W1230" s="1836"/>
      <c r="X1230" s="1225"/>
      <c r="Y1230" s="1306"/>
      <c r="Z1230" s="1302" t="s">
        <v>11869</v>
      </c>
      <c r="AA1230" s="1303" t="s">
        <v>30</v>
      </c>
      <c r="AB1230" s="1311">
        <v>0.85</v>
      </c>
      <c r="AC1230" s="1835"/>
      <c r="AD1230" s="1220"/>
      <c r="AE1230" s="1306"/>
      <c r="AF1230" s="391">
        <f>ROUND(ROUND(ROUND(ROUND(ROUND(ROUND(G1160+K1196,0)*Q1160,0)*U1220,0)*Y1229,0)*AB1230,0)-AD1225,0)</f>
        <v>119</v>
      </c>
      <c r="AG1230" s="268"/>
    </row>
    <row r="1231" spans="1:33" ht="17.100000000000001" customHeight="1">
      <c r="A1231" s="243">
        <v>63</v>
      </c>
      <c r="B1231" s="351" t="s">
        <v>18135</v>
      </c>
      <c r="C1231" s="870" t="s">
        <v>18136</v>
      </c>
      <c r="D1231" s="604"/>
      <c r="E1231" s="604"/>
      <c r="F1231" s="637"/>
      <c r="G1231" s="638"/>
      <c r="H1231" s="638"/>
      <c r="I1231" s="744"/>
      <c r="J1231" s="604"/>
      <c r="K1231" s="605"/>
      <c r="L1231" s="1321"/>
      <c r="M1231" s="1250"/>
      <c r="N1231" s="1314"/>
      <c r="O1231" s="1593" t="s">
        <v>16984</v>
      </c>
      <c r="P1231" s="605"/>
      <c r="Q1231" s="607"/>
      <c r="R1231" s="670"/>
      <c r="S1231" s="670"/>
      <c r="T1231" s="602"/>
      <c r="U1231" s="602"/>
      <c r="V1231" s="602"/>
      <c r="W1231" s="1233"/>
      <c r="X1231" s="670"/>
      <c r="Y1231" s="1320"/>
      <c r="Z1231" s="1358"/>
      <c r="AA1231" s="1215"/>
      <c r="AB1231" s="1215"/>
      <c r="AC1231" s="1215"/>
      <c r="AD1231" s="1215"/>
      <c r="AE1231" s="1294"/>
      <c r="AF1231" s="391">
        <f>ROUND(G1160*Q1232,0)</f>
        <v>242</v>
      </c>
      <c r="AG1231" s="268"/>
    </row>
    <row r="1232" spans="1:33" ht="17.100000000000001" customHeight="1">
      <c r="A1232" s="243">
        <v>63</v>
      </c>
      <c r="B1232" s="351" t="s">
        <v>18137</v>
      </c>
      <c r="C1232" s="870" t="s">
        <v>18138</v>
      </c>
      <c r="D1232" s="604"/>
      <c r="E1232" s="604"/>
      <c r="F1232" s="637"/>
      <c r="G1232" s="638"/>
      <c r="H1232" s="638"/>
      <c r="I1232" s="744"/>
      <c r="J1232" s="604"/>
      <c r="K1232" s="605"/>
      <c r="L1232" s="1321"/>
      <c r="M1232" s="605"/>
      <c r="N1232" s="1102"/>
      <c r="O1232" s="1834"/>
      <c r="P1232" s="1250" t="s">
        <v>30</v>
      </c>
      <c r="Q1232" s="1291">
        <v>0.5</v>
      </c>
      <c r="R1232" s="1250"/>
      <c r="S1232" s="1250"/>
      <c r="T1232" s="605"/>
      <c r="U1232" s="605"/>
      <c r="V1232" s="605"/>
      <c r="W1232" s="1234"/>
      <c r="X1232" s="1225"/>
      <c r="Y1232" s="1322"/>
      <c r="Z1232" s="1233" t="s">
        <v>11869</v>
      </c>
      <c r="AA1232" s="670" t="s">
        <v>30</v>
      </c>
      <c r="AB1232" s="1293">
        <v>0.85</v>
      </c>
      <c r="AC1232" s="1215"/>
      <c r="AD1232" s="1215"/>
      <c r="AE1232" s="1294"/>
      <c r="AF1232" s="391">
        <f>ROUND(ROUND(G1160*Q1232,0)*AB1232,0)</f>
        <v>206</v>
      </c>
      <c r="AG1232" s="268"/>
    </row>
    <row r="1233" spans="1:33" ht="17.100000000000001" customHeight="1">
      <c r="A1233" s="243">
        <v>63</v>
      </c>
      <c r="B1233" s="351" t="s">
        <v>18139</v>
      </c>
      <c r="C1233" s="870" t="s">
        <v>18140</v>
      </c>
      <c r="D1233" s="604"/>
      <c r="E1233" s="604"/>
      <c r="F1233" s="637"/>
      <c r="G1233" s="638"/>
      <c r="H1233" s="638"/>
      <c r="I1233" s="744"/>
      <c r="J1233" s="604"/>
      <c r="K1233" s="605"/>
      <c r="L1233" s="1321"/>
      <c r="M1233" s="1251"/>
      <c r="N1233" s="1339"/>
      <c r="O1233" s="1834"/>
      <c r="P1233" s="1251"/>
      <c r="Q1233" s="1334"/>
      <c r="R1233" s="1251"/>
      <c r="S1233" s="1251"/>
      <c r="T1233" s="605"/>
      <c r="U1233" s="605"/>
      <c r="V1233" s="605"/>
      <c r="W1233" s="1684" t="s">
        <v>4703</v>
      </c>
      <c r="X1233" s="670" t="s">
        <v>30</v>
      </c>
      <c r="Y1233" s="1305">
        <f>$Y$657</f>
        <v>0.7</v>
      </c>
      <c r="Z1233" s="1360"/>
      <c r="AA1233" s="1226"/>
      <c r="AB1233" s="1226"/>
      <c r="AC1233" s="1226"/>
      <c r="AD1233" s="1226"/>
      <c r="AE1233" s="1310"/>
      <c r="AF1233" s="391">
        <f>ROUND(ROUND(G1160*Q1232,0)*Y1233,0)</f>
        <v>169</v>
      </c>
      <c r="AG1233" s="268"/>
    </row>
    <row r="1234" spans="1:33" ht="17.100000000000001" customHeight="1">
      <c r="A1234" s="243">
        <v>63</v>
      </c>
      <c r="B1234" s="351" t="s">
        <v>18141</v>
      </c>
      <c r="C1234" s="870" t="s">
        <v>18142</v>
      </c>
      <c r="D1234" s="604"/>
      <c r="E1234" s="604"/>
      <c r="F1234" s="637"/>
      <c r="G1234" s="638"/>
      <c r="H1234" s="638"/>
      <c r="I1234" s="744"/>
      <c r="J1234" s="604"/>
      <c r="K1234" s="605"/>
      <c r="L1234" s="1321"/>
      <c r="M1234" s="1251"/>
      <c r="N1234" s="1339"/>
      <c r="O1234" s="1834"/>
      <c r="P1234" s="1251"/>
      <c r="Q1234" s="1334"/>
      <c r="R1234" s="1251"/>
      <c r="S1234" s="1251"/>
      <c r="T1234" s="605"/>
      <c r="U1234" s="605"/>
      <c r="V1234" s="605"/>
      <c r="W1234" s="1836"/>
      <c r="X1234" s="1225"/>
      <c r="Y1234" s="1306"/>
      <c r="Z1234" s="1302" t="s">
        <v>11869</v>
      </c>
      <c r="AA1234" s="1303" t="s">
        <v>30</v>
      </c>
      <c r="AB1234" s="1304">
        <v>0.85</v>
      </c>
      <c r="AC1234" s="1215"/>
      <c r="AD1234" s="1215"/>
      <c r="AE1234" s="1294"/>
      <c r="AF1234" s="391">
        <f>ROUND(ROUND(ROUND(G1160*Q1232,0)*Y1233,0)*AB1234,0)</f>
        <v>144</v>
      </c>
      <c r="AG1234" s="268"/>
    </row>
    <row r="1235" spans="1:33" ht="17.100000000000001" customHeight="1">
      <c r="A1235" s="243">
        <v>63</v>
      </c>
      <c r="B1235" s="351" t="s">
        <v>18143</v>
      </c>
      <c r="C1235" s="870" t="s">
        <v>18144</v>
      </c>
      <c r="D1235" s="604"/>
      <c r="E1235" s="604"/>
      <c r="F1235" s="637"/>
      <c r="G1235" s="638"/>
      <c r="H1235" s="638"/>
      <c r="I1235" s="744"/>
      <c r="J1235" s="604"/>
      <c r="K1235" s="605"/>
      <c r="L1235" s="1321"/>
      <c r="M1235" s="1251"/>
      <c r="N1235" s="1339"/>
      <c r="O1235" s="1834"/>
      <c r="P1235" s="1251"/>
      <c r="Q1235" s="1334"/>
      <c r="R1235" s="1251"/>
      <c r="S1235" s="1251"/>
      <c r="T1235" s="605"/>
      <c r="U1235" s="605"/>
      <c r="V1235" s="605"/>
      <c r="W1235" s="1684" t="s">
        <v>4708</v>
      </c>
      <c r="X1235" s="670" t="s">
        <v>30</v>
      </c>
      <c r="Y1235" s="1305">
        <f>$Y$659</f>
        <v>0.85</v>
      </c>
      <c r="Z1235" s="1359"/>
      <c r="AA1235" s="1220"/>
      <c r="AB1235" s="1220"/>
      <c r="AC1235" s="1220"/>
      <c r="AD1235" s="1220"/>
      <c r="AE1235" s="1306"/>
      <c r="AF1235" s="391">
        <f>ROUND(ROUND(G1160*Q1232,0)*Y1235,0)</f>
        <v>206</v>
      </c>
      <c r="AG1235" s="268"/>
    </row>
    <row r="1236" spans="1:33" ht="17.100000000000001" customHeight="1">
      <c r="A1236" s="243">
        <v>63</v>
      </c>
      <c r="B1236" s="351" t="s">
        <v>18145</v>
      </c>
      <c r="C1236" s="870" t="s">
        <v>18146</v>
      </c>
      <c r="D1236" s="604"/>
      <c r="E1236" s="604"/>
      <c r="F1236" s="637"/>
      <c r="G1236" s="638"/>
      <c r="H1236" s="638"/>
      <c r="I1236" s="744"/>
      <c r="J1236" s="604"/>
      <c r="K1236" s="605"/>
      <c r="L1236" s="1321"/>
      <c r="M1236" s="1251"/>
      <c r="N1236" s="1339"/>
      <c r="O1236" s="1834"/>
      <c r="P1236" s="1251"/>
      <c r="Q1236" s="1334"/>
      <c r="R1236" s="1251"/>
      <c r="S1236" s="1251"/>
      <c r="T1236" s="605"/>
      <c r="U1236" s="605"/>
      <c r="V1236" s="605"/>
      <c r="W1236" s="1836"/>
      <c r="X1236" s="1225"/>
      <c r="Y1236" s="1306"/>
      <c r="Z1236" s="1302" t="s">
        <v>11869</v>
      </c>
      <c r="AA1236" s="1303" t="s">
        <v>30</v>
      </c>
      <c r="AB1236" s="1304">
        <v>0.85</v>
      </c>
      <c r="AC1236" s="1215"/>
      <c r="AD1236" s="1215"/>
      <c r="AE1236" s="1294"/>
      <c r="AF1236" s="391">
        <f>ROUND(ROUND(ROUND(G1160*Q1232,0)*Y1235,0)*AB1236,0)</f>
        <v>175</v>
      </c>
      <c r="AG1236" s="268"/>
    </row>
    <row r="1237" spans="1:33" ht="17.100000000000001" customHeight="1">
      <c r="A1237" s="243">
        <v>63</v>
      </c>
      <c r="B1237" s="351" t="s">
        <v>18147</v>
      </c>
      <c r="C1237" s="870" t="s">
        <v>18148</v>
      </c>
      <c r="D1237" s="604"/>
      <c r="E1237" s="604"/>
      <c r="F1237" s="637"/>
      <c r="G1237" s="638"/>
      <c r="H1237" s="638"/>
      <c r="I1237" s="744"/>
      <c r="J1237" s="604"/>
      <c r="K1237" s="605"/>
      <c r="L1237" s="1321"/>
      <c r="M1237" s="1251"/>
      <c r="N1237" s="1339"/>
      <c r="O1237" s="1252"/>
      <c r="P1237" s="1251"/>
      <c r="Q1237" s="1334"/>
      <c r="R1237" s="1251"/>
      <c r="S1237" s="1251"/>
      <c r="T1237" s="605"/>
      <c r="U1237" s="605"/>
      <c r="V1237" s="605"/>
      <c r="W1237" s="1233"/>
      <c r="X1237" s="670"/>
      <c r="Y1237" s="1320"/>
      <c r="Z1237" s="1358"/>
      <c r="AA1237" s="1215"/>
      <c r="AB1237" s="1294"/>
      <c r="AC1237" s="1533" t="s">
        <v>167</v>
      </c>
      <c r="AD1237" s="1250">
        <v>5</v>
      </c>
      <c r="AE1237" s="1308" t="s">
        <v>168</v>
      </c>
      <c r="AF1237" s="391">
        <f>ROUND(ROUND(G1160*Q1232,0)-AD1237,0)</f>
        <v>237</v>
      </c>
      <c r="AG1237" s="268"/>
    </row>
    <row r="1238" spans="1:33" ht="17.100000000000001" customHeight="1">
      <c r="A1238" s="243">
        <v>63</v>
      </c>
      <c r="B1238" s="351" t="s">
        <v>18149</v>
      </c>
      <c r="C1238" s="870" t="s">
        <v>18150</v>
      </c>
      <c r="D1238" s="604"/>
      <c r="E1238" s="604"/>
      <c r="F1238" s="637"/>
      <c r="G1238" s="638"/>
      <c r="H1238" s="638"/>
      <c r="I1238" s="744"/>
      <c r="J1238" s="604"/>
      <c r="K1238" s="605"/>
      <c r="L1238" s="1321"/>
      <c r="M1238" s="1251"/>
      <c r="N1238" s="1339"/>
      <c r="O1238" s="1252"/>
      <c r="P1238" s="1251"/>
      <c r="Q1238" s="1334"/>
      <c r="R1238" s="1251"/>
      <c r="S1238" s="1251"/>
      <c r="T1238" s="605"/>
      <c r="U1238" s="605"/>
      <c r="V1238" s="605"/>
      <c r="W1238" s="1234"/>
      <c r="X1238" s="1225"/>
      <c r="Y1238" s="1322"/>
      <c r="Z1238" s="1233" t="s">
        <v>11869</v>
      </c>
      <c r="AA1238" s="670" t="s">
        <v>30</v>
      </c>
      <c r="AB1238" s="1309">
        <v>0.85</v>
      </c>
      <c r="AC1238" s="1834"/>
      <c r="AD1238" s="1250"/>
      <c r="AE1238" s="1308"/>
      <c r="AF1238" s="391">
        <f>ROUND(ROUND(ROUND(G1160*Q1232,0)*AB1238,0)-AD1237,0)</f>
        <v>201</v>
      </c>
      <c r="AG1238" s="268"/>
    </row>
    <row r="1239" spans="1:33" ht="17.100000000000001" customHeight="1">
      <c r="A1239" s="243">
        <v>63</v>
      </c>
      <c r="B1239" s="351" t="s">
        <v>18151</v>
      </c>
      <c r="C1239" s="870" t="s">
        <v>18152</v>
      </c>
      <c r="D1239" s="604"/>
      <c r="E1239" s="604"/>
      <c r="F1239" s="637"/>
      <c r="G1239" s="638"/>
      <c r="H1239" s="638"/>
      <c r="I1239" s="744"/>
      <c r="J1239" s="604"/>
      <c r="K1239" s="605"/>
      <c r="L1239" s="1321"/>
      <c r="M1239" s="1251"/>
      <c r="N1239" s="1339"/>
      <c r="O1239" s="1252"/>
      <c r="P1239" s="1251"/>
      <c r="Q1239" s="1334"/>
      <c r="R1239" s="1251"/>
      <c r="S1239" s="1251"/>
      <c r="T1239" s="605"/>
      <c r="U1239" s="605"/>
      <c r="V1239" s="605"/>
      <c r="W1239" s="1684" t="s">
        <v>4703</v>
      </c>
      <c r="X1239" s="1250" t="s">
        <v>30</v>
      </c>
      <c r="Y1239" s="1291">
        <v>0.7</v>
      </c>
      <c r="Z1239" s="1360"/>
      <c r="AA1239" s="1226"/>
      <c r="AB1239" s="1310"/>
      <c r="AC1239" s="1834"/>
      <c r="AD1239" s="1242"/>
      <c r="AE1239" s="1291"/>
      <c r="AF1239" s="391">
        <f>ROUND(ROUND(ROUND(G1160*Q1232,0)*Y1239,0)-AD1237,0)</f>
        <v>164</v>
      </c>
      <c r="AG1239" s="268"/>
    </row>
    <row r="1240" spans="1:33" ht="17.100000000000001" customHeight="1">
      <c r="A1240" s="243">
        <v>63</v>
      </c>
      <c r="B1240" s="351" t="s">
        <v>18153</v>
      </c>
      <c r="C1240" s="870" t="s">
        <v>18154</v>
      </c>
      <c r="D1240" s="604"/>
      <c r="E1240" s="604"/>
      <c r="F1240" s="637"/>
      <c r="G1240" s="638"/>
      <c r="H1240" s="638"/>
      <c r="I1240" s="744"/>
      <c r="J1240" s="604"/>
      <c r="K1240" s="605"/>
      <c r="L1240" s="1321"/>
      <c r="M1240" s="1251"/>
      <c r="N1240" s="1339"/>
      <c r="O1240" s="1252"/>
      <c r="P1240" s="1251"/>
      <c r="Q1240" s="1334"/>
      <c r="R1240" s="1251"/>
      <c r="S1240" s="1251"/>
      <c r="T1240" s="605"/>
      <c r="U1240" s="605"/>
      <c r="V1240" s="605"/>
      <c r="W1240" s="1836"/>
      <c r="X1240" s="1225"/>
      <c r="Y1240" s="1306"/>
      <c r="Z1240" s="1302" t="s">
        <v>11869</v>
      </c>
      <c r="AA1240" s="1303" t="s">
        <v>30</v>
      </c>
      <c r="AB1240" s="1311">
        <v>0.85</v>
      </c>
      <c r="AC1240" s="1834"/>
      <c r="AD1240" s="1242"/>
      <c r="AE1240" s="1291"/>
      <c r="AF1240" s="391">
        <f>ROUND(ROUND(ROUND(ROUND(G1160*Q1232,0)*Y1239,0)*AB1240,0)-AD1237,0)</f>
        <v>139</v>
      </c>
      <c r="AG1240" s="268"/>
    </row>
    <row r="1241" spans="1:33" ht="17.100000000000001" customHeight="1">
      <c r="A1241" s="243">
        <v>63</v>
      </c>
      <c r="B1241" s="351" t="s">
        <v>18155</v>
      </c>
      <c r="C1241" s="870" t="s">
        <v>18156</v>
      </c>
      <c r="D1241" s="604"/>
      <c r="E1241" s="604"/>
      <c r="F1241" s="637"/>
      <c r="G1241" s="638"/>
      <c r="H1241" s="638"/>
      <c r="I1241" s="744"/>
      <c r="J1241" s="604"/>
      <c r="K1241" s="605"/>
      <c r="L1241" s="1321"/>
      <c r="M1241" s="1251"/>
      <c r="N1241" s="1339"/>
      <c r="O1241" s="1252"/>
      <c r="P1241" s="1251"/>
      <c r="Q1241" s="1334"/>
      <c r="R1241" s="1251"/>
      <c r="S1241" s="1251"/>
      <c r="T1241" s="605"/>
      <c r="U1241" s="605"/>
      <c r="V1241" s="605"/>
      <c r="W1241" s="1684" t="s">
        <v>4708</v>
      </c>
      <c r="X1241" s="1250" t="s">
        <v>30</v>
      </c>
      <c r="Y1241" s="1291">
        <v>0.85</v>
      </c>
      <c r="Z1241" s="1359"/>
      <c r="AA1241" s="1220"/>
      <c r="AB1241" s="1306"/>
      <c r="AC1241" s="1834"/>
      <c r="AD1241" s="1242"/>
      <c r="AE1241" s="1291"/>
      <c r="AF1241" s="391">
        <f>ROUND(ROUND(ROUND(G1160*Q1232,0)*Y1241,0)-AD1237,0)</f>
        <v>201</v>
      </c>
      <c r="AG1241" s="268"/>
    </row>
    <row r="1242" spans="1:33" ht="17.100000000000001" customHeight="1">
      <c r="A1242" s="243">
        <v>63</v>
      </c>
      <c r="B1242" s="351" t="s">
        <v>18157</v>
      </c>
      <c r="C1242" s="870" t="s">
        <v>18158</v>
      </c>
      <c r="D1242" s="604"/>
      <c r="E1242" s="604"/>
      <c r="F1242" s="637"/>
      <c r="G1242" s="638"/>
      <c r="H1242" s="638"/>
      <c r="I1242" s="744"/>
      <c r="J1242" s="604"/>
      <c r="K1242" s="605"/>
      <c r="L1242" s="1321"/>
      <c r="M1242" s="1251"/>
      <c r="N1242" s="1339"/>
      <c r="O1242" s="1252"/>
      <c r="P1242" s="1251"/>
      <c r="Q1242" s="1334"/>
      <c r="R1242" s="1251"/>
      <c r="S1242" s="1251"/>
      <c r="T1242" s="605"/>
      <c r="U1242" s="605"/>
      <c r="V1242" s="605"/>
      <c r="W1242" s="1836"/>
      <c r="X1242" s="1225"/>
      <c r="Y1242" s="1306"/>
      <c r="Z1242" s="1302" t="s">
        <v>11869</v>
      </c>
      <c r="AA1242" s="1303" t="s">
        <v>30</v>
      </c>
      <c r="AB1242" s="1311">
        <v>0.85</v>
      </c>
      <c r="AC1242" s="1835"/>
      <c r="AD1242" s="1220"/>
      <c r="AE1242" s="1306"/>
      <c r="AF1242" s="391">
        <f>ROUND(ROUND(ROUND(ROUND(G1160*Q1232,0)*Y1241,0)*AB1242,0)-AD1237,0)</f>
        <v>170</v>
      </c>
      <c r="AG1242" s="268"/>
    </row>
    <row r="1243" spans="1:33" ht="17.100000000000001" customHeight="1">
      <c r="A1243" s="243">
        <v>63</v>
      </c>
      <c r="B1243" s="351" t="s">
        <v>18159</v>
      </c>
      <c r="C1243" s="870" t="s">
        <v>18160</v>
      </c>
      <c r="D1243" s="604"/>
      <c r="E1243" s="604"/>
      <c r="F1243" s="1252"/>
      <c r="G1243" s="638"/>
      <c r="H1243" s="638"/>
      <c r="I1243" s="607"/>
      <c r="J1243" s="604"/>
      <c r="K1243" s="748"/>
      <c r="L1243" s="748"/>
      <c r="M1243" s="605"/>
      <c r="N1243" s="1102"/>
      <c r="O1243" s="604"/>
      <c r="P1243" s="605"/>
      <c r="Q1243" s="607"/>
      <c r="R1243" s="1749" t="s">
        <v>11301</v>
      </c>
      <c r="S1243" s="1622" t="s">
        <v>235</v>
      </c>
      <c r="T1243" s="602"/>
      <c r="U1243" s="602"/>
      <c r="V1243" s="1286"/>
      <c r="W1243" s="1233"/>
      <c r="X1243" s="670"/>
      <c r="Y1243" s="1320"/>
      <c r="Z1243" s="1358"/>
      <c r="AA1243" s="1215"/>
      <c r="AB1243" s="1215"/>
      <c r="AC1243" s="1215"/>
      <c r="AD1243" s="1215"/>
      <c r="AE1243" s="1294"/>
      <c r="AF1243" s="391">
        <f>ROUND(ROUND(G1160*Q1232,0)*U1244,0)</f>
        <v>169</v>
      </c>
      <c r="AG1243" s="268"/>
    </row>
    <row r="1244" spans="1:33" ht="17.100000000000001" customHeight="1">
      <c r="A1244" s="243">
        <v>63</v>
      </c>
      <c r="B1244" s="351" t="s">
        <v>18161</v>
      </c>
      <c r="C1244" s="870" t="s">
        <v>18162</v>
      </c>
      <c r="D1244" s="604"/>
      <c r="E1244" s="604"/>
      <c r="F1244" s="1252"/>
      <c r="G1244" s="1328"/>
      <c r="H1244" s="605"/>
      <c r="I1244" s="607"/>
      <c r="J1244" s="604"/>
      <c r="K1244" s="748"/>
      <c r="L1244" s="748"/>
      <c r="M1244" s="605"/>
      <c r="N1244" s="1102"/>
      <c r="O1244" s="604"/>
      <c r="P1244" s="605"/>
      <c r="Q1244" s="607"/>
      <c r="R1244" s="1837"/>
      <c r="S1244" s="1834"/>
      <c r="T1244" s="1250" t="s">
        <v>30</v>
      </c>
      <c r="U1244" s="1242">
        <v>0.7</v>
      </c>
      <c r="V1244" s="607"/>
      <c r="W1244" s="1234"/>
      <c r="X1244" s="1225"/>
      <c r="Y1244" s="1322"/>
      <c r="Z1244" s="1233" t="s">
        <v>11869</v>
      </c>
      <c r="AA1244" s="670" t="s">
        <v>30</v>
      </c>
      <c r="AB1244" s="1293">
        <v>0.85</v>
      </c>
      <c r="AC1244" s="1215"/>
      <c r="AD1244" s="1215"/>
      <c r="AE1244" s="1294"/>
      <c r="AF1244" s="391">
        <f>ROUND(ROUND(ROUND(G1160*Q1232,0)*U1244,0)*AB1244,0)</f>
        <v>144</v>
      </c>
      <c r="AG1244" s="268"/>
    </row>
    <row r="1245" spans="1:33" ht="17.100000000000001" customHeight="1">
      <c r="A1245" s="243">
        <v>63</v>
      </c>
      <c r="B1245" s="351" t="s">
        <v>18163</v>
      </c>
      <c r="C1245" s="870" t="s">
        <v>18164</v>
      </c>
      <c r="D1245" s="604"/>
      <c r="E1245" s="604"/>
      <c r="F1245" s="1131"/>
      <c r="G1245" s="605"/>
      <c r="H1245" s="605"/>
      <c r="I1245" s="607"/>
      <c r="J1245" s="646"/>
      <c r="K1245" s="748"/>
      <c r="L1245" s="748"/>
      <c r="M1245" s="1250"/>
      <c r="N1245" s="1344"/>
      <c r="O1245" s="1345"/>
      <c r="P1245" s="1250"/>
      <c r="Q1245" s="1346"/>
      <c r="R1245" s="1837"/>
      <c r="S1245" s="1834"/>
      <c r="T1245" s="1250"/>
      <c r="U1245" s="1242"/>
      <c r="V1245" s="1291"/>
      <c r="W1245" s="1684" t="s">
        <v>4703</v>
      </c>
      <c r="X1245" s="670" t="s">
        <v>30</v>
      </c>
      <c r="Y1245" s="1305">
        <f>$Y$657</f>
        <v>0.7</v>
      </c>
      <c r="Z1245" s="1360"/>
      <c r="AA1245" s="1226"/>
      <c r="AB1245" s="1226"/>
      <c r="AC1245" s="1226"/>
      <c r="AD1245" s="1226"/>
      <c r="AE1245" s="1310"/>
      <c r="AF1245" s="391">
        <f>ROUND(ROUND(ROUND(G1160*Q1232,0)*U1244,0)*Y1245,0)</f>
        <v>118</v>
      </c>
      <c r="AG1245" s="268"/>
    </row>
    <row r="1246" spans="1:33" ht="17.100000000000001" customHeight="1">
      <c r="A1246" s="243">
        <v>63</v>
      </c>
      <c r="B1246" s="351" t="s">
        <v>18165</v>
      </c>
      <c r="C1246" s="870" t="s">
        <v>18166</v>
      </c>
      <c r="D1246" s="604"/>
      <c r="E1246" s="604"/>
      <c r="F1246" s="1131"/>
      <c r="G1246" s="605"/>
      <c r="H1246" s="605"/>
      <c r="I1246" s="607"/>
      <c r="J1246" s="646"/>
      <c r="K1246" s="748"/>
      <c r="L1246" s="748"/>
      <c r="M1246" s="1250"/>
      <c r="N1246" s="1344"/>
      <c r="O1246" s="1345"/>
      <c r="P1246" s="1250"/>
      <c r="Q1246" s="1346"/>
      <c r="R1246" s="1837"/>
      <c r="S1246" s="1834"/>
      <c r="T1246" s="1250"/>
      <c r="U1246" s="1242"/>
      <c r="V1246" s="1291"/>
      <c r="W1246" s="1836"/>
      <c r="X1246" s="1225"/>
      <c r="Y1246" s="1306"/>
      <c r="Z1246" s="1302" t="s">
        <v>11869</v>
      </c>
      <c r="AA1246" s="1303" t="s">
        <v>30</v>
      </c>
      <c r="AB1246" s="1304">
        <v>0.85</v>
      </c>
      <c r="AC1246" s="1215"/>
      <c r="AD1246" s="1215"/>
      <c r="AE1246" s="1294"/>
      <c r="AF1246" s="391">
        <f>ROUND(ROUND(ROUND(ROUND(G1160*Q1232,0)*U1244,0)*Y1245,0)*AB1246,0)</f>
        <v>100</v>
      </c>
      <c r="AG1246" s="268"/>
    </row>
    <row r="1247" spans="1:33" ht="17.100000000000001" customHeight="1">
      <c r="A1247" s="243">
        <v>63</v>
      </c>
      <c r="B1247" s="351" t="s">
        <v>18167</v>
      </c>
      <c r="C1247" s="870" t="s">
        <v>18168</v>
      </c>
      <c r="D1247" s="604"/>
      <c r="E1247" s="604"/>
      <c r="F1247" s="1131"/>
      <c r="G1247" s="605"/>
      <c r="H1247" s="605"/>
      <c r="I1247" s="607"/>
      <c r="J1247" s="646"/>
      <c r="K1247" s="748"/>
      <c r="L1247" s="748"/>
      <c r="M1247" s="1250"/>
      <c r="N1247" s="1344"/>
      <c r="O1247" s="1345"/>
      <c r="P1247" s="1250"/>
      <c r="Q1247" s="1346"/>
      <c r="R1247" s="1837"/>
      <c r="S1247" s="1834"/>
      <c r="T1247" s="1250"/>
      <c r="U1247" s="1242"/>
      <c r="V1247" s="1291"/>
      <c r="W1247" s="1684" t="s">
        <v>4708</v>
      </c>
      <c r="X1247" s="670" t="s">
        <v>30</v>
      </c>
      <c r="Y1247" s="1305">
        <f>$Y$659</f>
        <v>0.85</v>
      </c>
      <c r="Z1247" s="1359"/>
      <c r="AA1247" s="1220"/>
      <c r="AB1247" s="1220"/>
      <c r="AC1247" s="1220"/>
      <c r="AD1247" s="1220"/>
      <c r="AE1247" s="1306"/>
      <c r="AF1247" s="391">
        <f>ROUND(ROUND(ROUND(G1160*Q1232,0)*U1244,0)*Y1247,0)</f>
        <v>144</v>
      </c>
      <c r="AG1247" s="268"/>
    </row>
    <row r="1248" spans="1:33" ht="17.100000000000001" customHeight="1">
      <c r="A1248" s="243">
        <v>63</v>
      </c>
      <c r="B1248" s="351" t="s">
        <v>18169</v>
      </c>
      <c r="C1248" s="870" t="s">
        <v>18170</v>
      </c>
      <c r="D1248" s="604"/>
      <c r="E1248" s="604"/>
      <c r="F1248" s="1131"/>
      <c r="G1248" s="605"/>
      <c r="H1248" s="605"/>
      <c r="I1248" s="607"/>
      <c r="J1248" s="646"/>
      <c r="K1248" s="748"/>
      <c r="L1248" s="748"/>
      <c r="M1248" s="1250"/>
      <c r="N1248" s="1344"/>
      <c r="O1248" s="1345"/>
      <c r="P1248" s="1250"/>
      <c r="Q1248" s="1346"/>
      <c r="R1248" s="1837"/>
      <c r="S1248" s="1834"/>
      <c r="T1248" s="1250"/>
      <c r="U1248" s="1242"/>
      <c r="V1248" s="1291"/>
      <c r="W1248" s="1836"/>
      <c r="X1248" s="1225"/>
      <c r="Y1248" s="1306"/>
      <c r="Z1248" s="1302" t="s">
        <v>11869</v>
      </c>
      <c r="AA1248" s="1303" t="s">
        <v>30</v>
      </c>
      <c r="AB1248" s="1304">
        <v>0.85</v>
      </c>
      <c r="AC1248" s="1215"/>
      <c r="AD1248" s="1215"/>
      <c r="AE1248" s="1294"/>
      <c r="AF1248" s="391">
        <f>ROUND(ROUND(ROUND(ROUND(G1160*Q1232,0)*U1244,0)*Y1247,0)*AB1248,0)</f>
        <v>122</v>
      </c>
      <c r="AG1248" s="268"/>
    </row>
    <row r="1249" spans="1:33" ht="17.100000000000001" customHeight="1">
      <c r="A1249" s="243">
        <v>63</v>
      </c>
      <c r="B1249" s="351" t="s">
        <v>18171</v>
      </c>
      <c r="C1249" s="870" t="s">
        <v>18172</v>
      </c>
      <c r="D1249" s="604"/>
      <c r="E1249" s="604"/>
      <c r="F1249" s="1131"/>
      <c r="G1249" s="605"/>
      <c r="H1249" s="605"/>
      <c r="I1249" s="607"/>
      <c r="J1249" s="646"/>
      <c r="K1249" s="748"/>
      <c r="L1249" s="748"/>
      <c r="M1249" s="1250"/>
      <c r="N1249" s="1344"/>
      <c r="O1249" s="1345"/>
      <c r="P1249" s="1250"/>
      <c r="Q1249" s="1346"/>
      <c r="R1249" s="1837"/>
      <c r="S1249" s="1834"/>
      <c r="T1249" s="1250"/>
      <c r="U1249" s="1242"/>
      <c r="V1249" s="1291"/>
      <c r="W1249" s="1233"/>
      <c r="X1249" s="670"/>
      <c r="Y1249" s="1320"/>
      <c r="Z1249" s="1358"/>
      <c r="AA1249" s="1215"/>
      <c r="AB1249" s="1294"/>
      <c r="AC1249" s="1533" t="s">
        <v>167</v>
      </c>
      <c r="AD1249" s="1250">
        <v>5</v>
      </c>
      <c r="AE1249" s="1308" t="s">
        <v>168</v>
      </c>
      <c r="AF1249" s="391">
        <f>ROUND(ROUND(ROUND(G1160*Q1232,0)*U1244,0)-AD1249,0)</f>
        <v>164</v>
      </c>
      <c r="AG1249" s="268"/>
    </row>
    <row r="1250" spans="1:33" ht="17.100000000000001" customHeight="1">
      <c r="A1250" s="243">
        <v>63</v>
      </c>
      <c r="B1250" s="351" t="s">
        <v>18173</v>
      </c>
      <c r="C1250" s="870" t="s">
        <v>18174</v>
      </c>
      <c r="D1250" s="604"/>
      <c r="E1250" s="604"/>
      <c r="F1250" s="1131"/>
      <c r="G1250" s="605"/>
      <c r="H1250" s="605"/>
      <c r="I1250" s="607"/>
      <c r="J1250" s="646"/>
      <c r="K1250" s="748"/>
      <c r="L1250" s="748"/>
      <c r="M1250" s="1250"/>
      <c r="N1250" s="1344"/>
      <c r="O1250" s="1345"/>
      <c r="P1250" s="1250"/>
      <c r="Q1250" s="1346"/>
      <c r="R1250" s="1837"/>
      <c r="S1250" s="1246"/>
      <c r="T1250" s="1250"/>
      <c r="U1250" s="1242"/>
      <c r="V1250" s="1291"/>
      <c r="W1250" s="1234"/>
      <c r="X1250" s="1225"/>
      <c r="Y1250" s="1322"/>
      <c r="Z1250" s="1233" t="s">
        <v>11869</v>
      </c>
      <c r="AA1250" s="670" t="s">
        <v>30</v>
      </c>
      <c r="AB1250" s="1309">
        <v>0.85</v>
      </c>
      <c r="AC1250" s="1834"/>
      <c r="AD1250" s="1250"/>
      <c r="AE1250" s="1308"/>
      <c r="AF1250" s="391">
        <f>ROUND(ROUND(ROUND(ROUND(G1160*Q1232,0)*U1244,0)*AB1250,0)-AD1249,0)</f>
        <v>139</v>
      </c>
      <c r="AG1250" s="268"/>
    </row>
    <row r="1251" spans="1:33" ht="17.100000000000001" customHeight="1">
      <c r="A1251" s="243">
        <v>63</v>
      </c>
      <c r="B1251" s="351" t="s">
        <v>18175</v>
      </c>
      <c r="C1251" s="870" t="s">
        <v>18176</v>
      </c>
      <c r="D1251" s="604"/>
      <c r="E1251" s="604"/>
      <c r="F1251" s="1131"/>
      <c r="G1251" s="605"/>
      <c r="H1251" s="605"/>
      <c r="I1251" s="607"/>
      <c r="J1251" s="646"/>
      <c r="K1251" s="748"/>
      <c r="L1251" s="748"/>
      <c r="M1251" s="1250"/>
      <c r="N1251" s="1344"/>
      <c r="O1251" s="1345"/>
      <c r="P1251" s="1250"/>
      <c r="Q1251" s="1346"/>
      <c r="R1251" s="1837"/>
      <c r="S1251" s="1246"/>
      <c r="T1251" s="1250"/>
      <c r="U1251" s="1242"/>
      <c r="V1251" s="1291"/>
      <c r="W1251" s="1684" t="s">
        <v>4703</v>
      </c>
      <c r="X1251" s="1250" t="s">
        <v>30</v>
      </c>
      <c r="Y1251" s="1291">
        <f>$Y$657</f>
        <v>0.7</v>
      </c>
      <c r="Z1251" s="1360"/>
      <c r="AA1251" s="1226"/>
      <c r="AB1251" s="1310"/>
      <c r="AC1251" s="1834"/>
      <c r="AD1251" s="1242"/>
      <c r="AE1251" s="1291"/>
      <c r="AF1251" s="391">
        <f>ROUND(ROUND(ROUND(ROUND(G1160*Q1232,0)*U1244,0)*Y1251,0)-AD1249,0)</f>
        <v>113</v>
      </c>
      <c r="AG1251" s="268"/>
    </row>
    <row r="1252" spans="1:33" ht="17.100000000000001" customHeight="1">
      <c r="A1252" s="243">
        <v>63</v>
      </c>
      <c r="B1252" s="351" t="s">
        <v>18177</v>
      </c>
      <c r="C1252" s="870" t="s">
        <v>18178</v>
      </c>
      <c r="D1252" s="604"/>
      <c r="E1252" s="604"/>
      <c r="F1252" s="1131"/>
      <c r="G1252" s="605"/>
      <c r="H1252" s="605"/>
      <c r="I1252" s="607"/>
      <c r="J1252" s="646"/>
      <c r="K1252" s="748"/>
      <c r="L1252" s="748"/>
      <c r="M1252" s="1250"/>
      <c r="N1252" s="1344"/>
      <c r="O1252" s="1345"/>
      <c r="P1252" s="1250"/>
      <c r="Q1252" s="1346"/>
      <c r="R1252" s="1238"/>
      <c r="S1252" s="1246"/>
      <c r="T1252" s="1250"/>
      <c r="U1252" s="1242"/>
      <c r="V1252" s="1291"/>
      <c r="W1252" s="1836"/>
      <c r="X1252" s="1225"/>
      <c r="Y1252" s="1306"/>
      <c r="Z1252" s="1302" t="s">
        <v>11869</v>
      </c>
      <c r="AA1252" s="1303" t="s">
        <v>30</v>
      </c>
      <c r="AB1252" s="1311">
        <v>0.85</v>
      </c>
      <c r="AC1252" s="1834"/>
      <c r="AD1252" s="1242"/>
      <c r="AE1252" s="1291"/>
      <c r="AF1252" s="391">
        <f>ROUND(ROUND(ROUND(ROUND(ROUND(G1160*Q1232,0)*U1244,0)*Y1251,0)*AB1252,0)-AD1249,0)</f>
        <v>95</v>
      </c>
      <c r="AG1252" s="268"/>
    </row>
    <row r="1253" spans="1:33" ht="17.100000000000001" customHeight="1">
      <c r="A1253" s="243">
        <v>63</v>
      </c>
      <c r="B1253" s="351" t="s">
        <v>18179</v>
      </c>
      <c r="C1253" s="870" t="s">
        <v>18180</v>
      </c>
      <c r="D1253" s="604"/>
      <c r="E1253" s="604"/>
      <c r="F1253" s="1131"/>
      <c r="G1253" s="605"/>
      <c r="H1253" s="605"/>
      <c r="I1253" s="607"/>
      <c r="J1253" s="646"/>
      <c r="K1253" s="748"/>
      <c r="L1253" s="748"/>
      <c r="M1253" s="1250"/>
      <c r="N1253" s="1344"/>
      <c r="O1253" s="1345"/>
      <c r="P1253" s="1250"/>
      <c r="Q1253" s="1346"/>
      <c r="R1253" s="1238"/>
      <c r="S1253" s="1246"/>
      <c r="T1253" s="1250"/>
      <c r="U1253" s="1242"/>
      <c r="V1253" s="1291"/>
      <c r="W1253" s="1684" t="s">
        <v>4708</v>
      </c>
      <c r="X1253" s="1250" t="s">
        <v>30</v>
      </c>
      <c r="Y1253" s="1291">
        <f>$Y$659</f>
        <v>0.85</v>
      </c>
      <c r="Z1253" s="1359"/>
      <c r="AA1253" s="1220"/>
      <c r="AB1253" s="1306"/>
      <c r="AC1253" s="1834"/>
      <c r="AD1253" s="1242"/>
      <c r="AE1253" s="1291"/>
      <c r="AF1253" s="391">
        <f>ROUND(ROUND(ROUND(ROUND(G1160*Q1232,0)*U1244,0)*Y1253,0)-AD1249,0)</f>
        <v>139</v>
      </c>
      <c r="AG1253" s="268"/>
    </row>
    <row r="1254" spans="1:33" ht="17.100000000000001" customHeight="1">
      <c r="A1254" s="243">
        <v>63</v>
      </c>
      <c r="B1254" s="351" t="s">
        <v>18181</v>
      </c>
      <c r="C1254" s="870" t="s">
        <v>18182</v>
      </c>
      <c r="D1254" s="604"/>
      <c r="E1254" s="604"/>
      <c r="F1254" s="1131"/>
      <c r="G1254" s="605"/>
      <c r="H1254" s="605"/>
      <c r="I1254" s="607"/>
      <c r="J1254" s="646"/>
      <c r="K1254" s="748"/>
      <c r="L1254" s="748"/>
      <c r="M1254" s="1250"/>
      <c r="N1254" s="1344"/>
      <c r="O1254" s="1345"/>
      <c r="P1254" s="1250"/>
      <c r="Q1254" s="1346"/>
      <c r="R1254" s="1238"/>
      <c r="S1254" s="1246"/>
      <c r="T1254" s="1250"/>
      <c r="U1254" s="1242"/>
      <c r="V1254" s="1291"/>
      <c r="W1254" s="1836"/>
      <c r="X1254" s="1225"/>
      <c r="Y1254" s="1306"/>
      <c r="Z1254" s="1302" t="s">
        <v>11869</v>
      </c>
      <c r="AA1254" s="1303" t="s">
        <v>30</v>
      </c>
      <c r="AB1254" s="1311">
        <v>0.85</v>
      </c>
      <c r="AC1254" s="1835"/>
      <c r="AD1254" s="1220"/>
      <c r="AE1254" s="1306"/>
      <c r="AF1254" s="391">
        <f>ROUND(ROUND(ROUND(ROUND(ROUND(G1160*Q1232,0)*U1244,0)*Y1253,0)*AB1254,0)-AD1249,0)</f>
        <v>117</v>
      </c>
      <c r="AG1254" s="268"/>
    </row>
    <row r="1255" spans="1:33" ht="17.100000000000001" customHeight="1">
      <c r="A1255" s="243">
        <v>63</v>
      </c>
      <c r="B1255" s="351" t="s">
        <v>18183</v>
      </c>
      <c r="C1255" s="870" t="s">
        <v>18184</v>
      </c>
      <c r="D1255" s="604"/>
      <c r="E1255" s="604"/>
      <c r="F1255" s="1131"/>
      <c r="G1255" s="605"/>
      <c r="H1255" s="605"/>
      <c r="I1255" s="607"/>
      <c r="J1255" s="646"/>
      <c r="K1255" s="748"/>
      <c r="L1255" s="748"/>
      <c r="M1255" s="1250"/>
      <c r="N1255" s="1344"/>
      <c r="O1255" s="1345"/>
      <c r="P1255" s="1250"/>
      <c r="Q1255" s="1346"/>
      <c r="R1255" s="1238"/>
      <c r="S1255" s="1622" t="s">
        <v>237</v>
      </c>
      <c r="T1255" s="670"/>
      <c r="U1255" s="1348"/>
      <c r="V1255" s="1305"/>
      <c r="W1255" s="1233"/>
      <c r="X1255" s="670"/>
      <c r="Y1255" s="1320"/>
      <c r="Z1255" s="1358"/>
      <c r="AA1255" s="1215"/>
      <c r="AB1255" s="1215"/>
      <c r="AC1255" s="1215"/>
      <c r="AD1255" s="1215"/>
      <c r="AE1255" s="1294"/>
      <c r="AF1255" s="391">
        <f>ROUND(ROUND(G1160*Q1232,0)*U1256,0)</f>
        <v>121</v>
      </c>
      <c r="AG1255" s="268"/>
    </row>
    <row r="1256" spans="1:33" ht="17.100000000000001" customHeight="1">
      <c r="A1256" s="243">
        <v>63</v>
      </c>
      <c r="B1256" s="351" t="s">
        <v>18185</v>
      </c>
      <c r="C1256" s="870" t="s">
        <v>18186</v>
      </c>
      <c r="D1256" s="604"/>
      <c r="E1256" s="604"/>
      <c r="F1256" s="1131"/>
      <c r="G1256" s="605"/>
      <c r="H1256" s="605"/>
      <c r="I1256" s="607"/>
      <c r="J1256" s="646"/>
      <c r="K1256" s="748"/>
      <c r="L1256" s="748"/>
      <c r="M1256" s="1250"/>
      <c r="N1256" s="1344"/>
      <c r="O1256" s="1345"/>
      <c r="P1256" s="1250"/>
      <c r="Q1256" s="1346"/>
      <c r="R1256" s="1238"/>
      <c r="S1256" s="1834"/>
      <c r="T1256" s="1250" t="s">
        <v>30</v>
      </c>
      <c r="U1256" s="1242">
        <v>0.5</v>
      </c>
      <c r="V1256" s="1291"/>
      <c r="W1256" s="1234"/>
      <c r="X1256" s="1225"/>
      <c r="Y1256" s="1322"/>
      <c r="Z1256" s="1233" t="s">
        <v>11869</v>
      </c>
      <c r="AA1256" s="670" t="s">
        <v>30</v>
      </c>
      <c r="AB1256" s="1293">
        <v>0.85</v>
      </c>
      <c r="AC1256" s="1215"/>
      <c r="AD1256" s="1215"/>
      <c r="AE1256" s="1294"/>
      <c r="AF1256" s="391">
        <f>ROUND(ROUND(ROUND(G1160*Q1232,0)*U1256,0)*AB1256,0)</f>
        <v>103</v>
      </c>
      <c r="AG1256" s="268"/>
    </row>
    <row r="1257" spans="1:33" ht="17.100000000000001" customHeight="1">
      <c r="A1257" s="243">
        <v>63</v>
      </c>
      <c r="B1257" s="351" t="s">
        <v>18187</v>
      </c>
      <c r="C1257" s="870" t="s">
        <v>18188</v>
      </c>
      <c r="D1257" s="604"/>
      <c r="E1257" s="604"/>
      <c r="F1257" s="1131"/>
      <c r="G1257" s="605"/>
      <c r="H1257" s="605"/>
      <c r="I1257" s="607"/>
      <c r="J1257" s="646"/>
      <c r="K1257" s="748"/>
      <c r="L1257" s="748"/>
      <c r="M1257" s="1250"/>
      <c r="N1257" s="1344"/>
      <c r="O1257" s="1345"/>
      <c r="P1257" s="1250"/>
      <c r="Q1257" s="1346"/>
      <c r="R1257" s="1238"/>
      <c r="S1257" s="1834"/>
      <c r="T1257" s="1250"/>
      <c r="U1257" s="1242"/>
      <c r="V1257" s="1291"/>
      <c r="W1257" s="1684" t="s">
        <v>4703</v>
      </c>
      <c r="X1257" s="670" t="s">
        <v>30</v>
      </c>
      <c r="Y1257" s="1305">
        <f>$Y$657</f>
        <v>0.7</v>
      </c>
      <c r="Z1257" s="1360"/>
      <c r="AA1257" s="1226"/>
      <c r="AB1257" s="1226"/>
      <c r="AC1257" s="1226"/>
      <c r="AD1257" s="1226"/>
      <c r="AE1257" s="1310"/>
      <c r="AF1257" s="391">
        <f>ROUND(ROUND(ROUND(G1160*Q1232,0)*U1256,0)*Y1257,0)</f>
        <v>85</v>
      </c>
      <c r="AG1257" s="268"/>
    </row>
    <row r="1258" spans="1:33" ht="17.100000000000001" customHeight="1">
      <c r="A1258" s="243">
        <v>63</v>
      </c>
      <c r="B1258" s="351" t="s">
        <v>18189</v>
      </c>
      <c r="C1258" s="870" t="s">
        <v>18190</v>
      </c>
      <c r="D1258" s="604"/>
      <c r="E1258" s="604"/>
      <c r="F1258" s="1131"/>
      <c r="G1258" s="605"/>
      <c r="H1258" s="605"/>
      <c r="I1258" s="607"/>
      <c r="J1258" s="646"/>
      <c r="K1258" s="748"/>
      <c r="L1258" s="748"/>
      <c r="M1258" s="1250"/>
      <c r="N1258" s="1344"/>
      <c r="O1258" s="1345"/>
      <c r="P1258" s="1250"/>
      <c r="Q1258" s="1346"/>
      <c r="R1258" s="1238"/>
      <c r="S1258" s="1834"/>
      <c r="T1258" s="1250"/>
      <c r="U1258" s="1242"/>
      <c r="V1258" s="1291"/>
      <c r="W1258" s="1836"/>
      <c r="X1258" s="1225"/>
      <c r="Y1258" s="1306"/>
      <c r="Z1258" s="1302" t="s">
        <v>11869</v>
      </c>
      <c r="AA1258" s="1303" t="s">
        <v>30</v>
      </c>
      <c r="AB1258" s="1304">
        <v>0.85</v>
      </c>
      <c r="AC1258" s="1215"/>
      <c r="AD1258" s="1215"/>
      <c r="AE1258" s="1294"/>
      <c r="AF1258" s="391">
        <f>ROUND(ROUND(ROUND(ROUND(G1160*Q1232,0)*U1256,0)*Y1257,0)*AB1258,0)</f>
        <v>72</v>
      </c>
      <c r="AG1258" s="268"/>
    </row>
    <row r="1259" spans="1:33" ht="17.100000000000001" customHeight="1">
      <c r="A1259" s="243">
        <v>63</v>
      </c>
      <c r="B1259" s="351" t="s">
        <v>18191</v>
      </c>
      <c r="C1259" s="870" t="s">
        <v>18192</v>
      </c>
      <c r="D1259" s="604"/>
      <c r="E1259" s="604"/>
      <c r="F1259" s="1131"/>
      <c r="G1259" s="605"/>
      <c r="H1259" s="605"/>
      <c r="I1259" s="607"/>
      <c r="J1259" s="646"/>
      <c r="K1259" s="748"/>
      <c r="L1259" s="748"/>
      <c r="M1259" s="1250"/>
      <c r="N1259" s="1344"/>
      <c r="O1259" s="1345"/>
      <c r="P1259" s="1250"/>
      <c r="Q1259" s="1346"/>
      <c r="R1259" s="1238"/>
      <c r="S1259" s="1834"/>
      <c r="T1259" s="1250"/>
      <c r="U1259" s="1242"/>
      <c r="V1259" s="1291"/>
      <c r="W1259" s="1684" t="s">
        <v>4708</v>
      </c>
      <c r="X1259" s="670" t="s">
        <v>30</v>
      </c>
      <c r="Y1259" s="1305">
        <f>$Y$659</f>
        <v>0.85</v>
      </c>
      <c r="Z1259" s="1359"/>
      <c r="AA1259" s="1220"/>
      <c r="AB1259" s="1220"/>
      <c r="AC1259" s="1220"/>
      <c r="AD1259" s="1220"/>
      <c r="AE1259" s="1306"/>
      <c r="AF1259" s="391">
        <f>ROUND(ROUND(ROUND(G1160*Q1232,0)*U1256,0)*Y1259,0)</f>
        <v>103</v>
      </c>
      <c r="AG1259" s="268"/>
    </row>
    <row r="1260" spans="1:33" ht="17.100000000000001" customHeight="1">
      <c r="A1260" s="243">
        <v>63</v>
      </c>
      <c r="B1260" s="351" t="s">
        <v>18193</v>
      </c>
      <c r="C1260" s="870" t="s">
        <v>18194</v>
      </c>
      <c r="D1260" s="604"/>
      <c r="E1260" s="604"/>
      <c r="F1260" s="1131"/>
      <c r="G1260" s="605"/>
      <c r="H1260" s="605"/>
      <c r="I1260" s="607"/>
      <c r="J1260" s="646"/>
      <c r="K1260" s="748"/>
      <c r="L1260" s="748"/>
      <c r="M1260" s="1250"/>
      <c r="N1260" s="1344"/>
      <c r="O1260" s="1345"/>
      <c r="P1260" s="1250"/>
      <c r="Q1260" s="1346"/>
      <c r="R1260" s="1238"/>
      <c r="S1260" s="1834"/>
      <c r="T1260" s="1250"/>
      <c r="U1260" s="1242"/>
      <c r="V1260" s="1291"/>
      <c r="W1260" s="1836"/>
      <c r="X1260" s="1225"/>
      <c r="Y1260" s="1306"/>
      <c r="Z1260" s="1302" t="s">
        <v>11869</v>
      </c>
      <c r="AA1260" s="1303" t="s">
        <v>30</v>
      </c>
      <c r="AB1260" s="1304">
        <v>0.85</v>
      </c>
      <c r="AC1260" s="1215"/>
      <c r="AD1260" s="1215"/>
      <c r="AE1260" s="1294"/>
      <c r="AF1260" s="391">
        <f>ROUND(ROUND(ROUND(ROUND(G1160*Q1232,0)*U1256,0)*Y1259,0)*AB1260,0)</f>
        <v>88</v>
      </c>
      <c r="AG1260" s="268"/>
    </row>
    <row r="1261" spans="1:33" ht="17.100000000000001" customHeight="1">
      <c r="A1261" s="243">
        <v>63</v>
      </c>
      <c r="B1261" s="351" t="s">
        <v>18195</v>
      </c>
      <c r="C1261" s="870" t="s">
        <v>18196</v>
      </c>
      <c r="D1261" s="604"/>
      <c r="E1261" s="604"/>
      <c r="F1261" s="1131"/>
      <c r="G1261" s="605"/>
      <c r="H1261" s="605"/>
      <c r="I1261" s="607"/>
      <c r="J1261" s="646"/>
      <c r="K1261" s="748"/>
      <c r="L1261" s="748"/>
      <c r="M1261" s="1250"/>
      <c r="N1261" s="1344"/>
      <c r="O1261" s="1345"/>
      <c r="P1261" s="1250"/>
      <c r="Q1261" s="1346"/>
      <c r="R1261" s="1238"/>
      <c r="S1261" s="1834"/>
      <c r="T1261" s="1250"/>
      <c r="U1261" s="1242"/>
      <c r="V1261" s="1291"/>
      <c r="W1261" s="1233"/>
      <c r="X1261" s="670"/>
      <c r="Y1261" s="1320"/>
      <c r="Z1261" s="1358"/>
      <c r="AA1261" s="1215"/>
      <c r="AB1261" s="1294"/>
      <c r="AC1261" s="1533" t="s">
        <v>167</v>
      </c>
      <c r="AD1261" s="1250">
        <v>5</v>
      </c>
      <c r="AE1261" s="1308" t="s">
        <v>168</v>
      </c>
      <c r="AF1261" s="391">
        <f>ROUND(ROUND(ROUND(G1160*Q1232,0)*U1256,0)-AD1261,0)</f>
        <v>116</v>
      </c>
      <c r="AG1261" s="268"/>
    </row>
    <row r="1262" spans="1:33" ht="17.100000000000001" customHeight="1">
      <c r="A1262" s="243">
        <v>63</v>
      </c>
      <c r="B1262" s="351" t="s">
        <v>18197</v>
      </c>
      <c r="C1262" s="870" t="s">
        <v>18198</v>
      </c>
      <c r="D1262" s="604"/>
      <c r="E1262" s="604"/>
      <c r="F1262" s="1131"/>
      <c r="G1262" s="605"/>
      <c r="H1262" s="605"/>
      <c r="I1262" s="607"/>
      <c r="J1262" s="646"/>
      <c r="K1262" s="748"/>
      <c r="L1262" s="748"/>
      <c r="M1262" s="1250"/>
      <c r="N1262" s="1344"/>
      <c r="O1262" s="1345"/>
      <c r="P1262" s="1250"/>
      <c r="Q1262" s="1346"/>
      <c r="R1262" s="1238"/>
      <c r="S1262" s="1834"/>
      <c r="T1262" s="1250"/>
      <c r="U1262" s="1242"/>
      <c r="V1262" s="1242"/>
      <c r="W1262" s="1234"/>
      <c r="X1262" s="1225"/>
      <c r="Y1262" s="1322"/>
      <c r="Z1262" s="1233" t="s">
        <v>11869</v>
      </c>
      <c r="AA1262" s="670" t="s">
        <v>30</v>
      </c>
      <c r="AB1262" s="1309">
        <v>0.85</v>
      </c>
      <c r="AC1262" s="1834"/>
      <c r="AD1262" s="1250"/>
      <c r="AE1262" s="1308"/>
      <c r="AF1262" s="391">
        <f>ROUND(ROUND(ROUND(ROUND(G1160*Q1232,0)*U1256,0)*AB1262,0)-AD1261,0)</f>
        <v>98</v>
      </c>
      <c r="AG1262" s="268"/>
    </row>
    <row r="1263" spans="1:33" ht="17.100000000000001" customHeight="1">
      <c r="A1263" s="243">
        <v>63</v>
      </c>
      <c r="B1263" s="351" t="s">
        <v>18199</v>
      </c>
      <c r="C1263" s="870" t="s">
        <v>18200</v>
      </c>
      <c r="D1263" s="604"/>
      <c r="E1263" s="604"/>
      <c r="F1263" s="1131"/>
      <c r="G1263" s="605"/>
      <c r="H1263" s="605"/>
      <c r="I1263" s="607"/>
      <c r="J1263" s="646"/>
      <c r="K1263" s="748"/>
      <c r="L1263" s="748"/>
      <c r="M1263" s="1250"/>
      <c r="N1263" s="1344"/>
      <c r="O1263" s="1345"/>
      <c r="P1263" s="1250"/>
      <c r="Q1263" s="1346"/>
      <c r="R1263" s="1238"/>
      <c r="S1263" s="1834"/>
      <c r="T1263" s="1250"/>
      <c r="U1263" s="1242"/>
      <c r="V1263" s="1242"/>
      <c r="W1263" s="1684" t="s">
        <v>4703</v>
      </c>
      <c r="X1263" s="1250" t="s">
        <v>30</v>
      </c>
      <c r="Y1263" s="1291">
        <f>$Y$657</f>
        <v>0.7</v>
      </c>
      <c r="Z1263" s="1360"/>
      <c r="AA1263" s="1226"/>
      <c r="AB1263" s="1310"/>
      <c r="AC1263" s="1834"/>
      <c r="AD1263" s="1242"/>
      <c r="AE1263" s="1291"/>
      <c r="AF1263" s="391">
        <f>ROUND(ROUND(ROUND(ROUND(G1160*Q1232,0)*U1256,0)*Y1263,0)-AD1261,0)</f>
        <v>80</v>
      </c>
      <c r="AG1263" s="268"/>
    </row>
    <row r="1264" spans="1:33" ht="17.100000000000001" customHeight="1">
      <c r="A1264" s="243">
        <v>63</v>
      </c>
      <c r="B1264" s="351" t="s">
        <v>18201</v>
      </c>
      <c r="C1264" s="870" t="s">
        <v>18202</v>
      </c>
      <c r="D1264" s="604"/>
      <c r="E1264" s="604"/>
      <c r="F1264" s="1131"/>
      <c r="G1264" s="605"/>
      <c r="H1264" s="605"/>
      <c r="I1264" s="607"/>
      <c r="J1264" s="646"/>
      <c r="K1264" s="748"/>
      <c r="L1264" s="748"/>
      <c r="M1264" s="1250"/>
      <c r="N1264" s="1344"/>
      <c r="O1264" s="1345"/>
      <c r="P1264" s="1250"/>
      <c r="Q1264" s="1346"/>
      <c r="R1264" s="1238"/>
      <c r="S1264" s="1834"/>
      <c r="T1264" s="1250"/>
      <c r="U1264" s="1242"/>
      <c r="V1264" s="1242"/>
      <c r="W1264" s="1836"/>
      <c r="X1264" s="1225"/>
      <c r="Y1264" s="1306"/>
      <c r="Z1264" s="1302" t="s">
        <v>11869</v>
      </c>
      <c r="AA1264" s="1303" t="s">
        <v>30</v>
      </c>
      <c r="AB1264" s="1311">
        <v>0.85</v>
      </c>
      <c r="AC1264" s="1834"/>
      <c r="AD1264" s="1242"/>
      <c r="AE1264" s="1291"/>
      <c r="AF1264" s="391">
        <f>ROUND(ROUND(ROUND(ROUND(ROUND(G1160*Q1232,0)*U1256,0)*Y1263,0)*AB1264,0)-AD1261,0)</f>
        <v>67</v>
      </c>
      <c r="AG1264" s="268"/>
    </row>
    <row r="1265" spans="1:33" ht="17.100000000000001" customHeight="1">
      <c r="A1265" s="243">
        <v>63</v>
      </c>
      <c r="B1265" s="351" t="s">
        <v>18203</v>
      </c>
      <c r="C1265" s="870" t="s">
        <v>18204</v>
      </c>
      <c r="D1265" s="604"/>
      <c r="E1265" s="604"/>
      <c r="F1265" s="1131"/>
      <c r="G1265" s="605"/>
      <c r="H1265" s="605"/>
      <c r="I1265" s="607"/>
      <c r="J1265" s="646"/>
      <c r="K1265" s="748"/>
      <c r="L1265" s="748"/>
      <c r="M1265" s="1250"/>
      <c r="N1265" s="1344"/>
      <c r="O1265" s="1345"/>
      <c r="P1265" s="1250"/>
      <c r="Q1265" s="1346"/>
      <c r="R1265" s="1254"/>
      <c r="S1265" s="1834"/>
      <c r="T1265" s="1250"/>
      <c r="U1265" s="1242"/>
      <c r="V1265" s="1242"/>
      <c r="W1265" s="1684" t="s">
        <v>4708</v>
      </c>
      <c r="X1265" s="1250" t="s">
        <v>30</v>
      </c>
      <c r="Y1265" s="1291">
        <f>$Y$659</f>
        <v>0.85</v>
      </c>
      <c r="Z1265" s="1359"/>
      <c r="AA1265" s="1220"/>
      <c r="AB1265" s="1306"/>
      <c r="AC1265" s="1834"/>
      <c r="AD1265" s="1242"/>
      <c r="AE1265" s="1291"/>
      <c r="AF1265" s="391">
        <f>ROUND(ROUND(ROUND(ROUND(G1160*Q1232,0)*U1256,0)*Y1265,0)-AD1261,0)</f>
        <v>98</v>
      </c>
      <c r="AG1265" s="268"/>
    </row>
    <row r="1266" spans="1:33" ht="17.100000000000001" customHeight="1">
      <c r="A1266" s="243">
        <v>63</v>
      </c>
      <c r="B1266" s="351" t="s">
        <v>18205</v>
      </c>
      <c r="C1266" s="870" t="s">
        <v>18206</v>
      </c>
      <c r="D1266" s="604"/>
      <c r="E1266" s="604"/>
      <c r="F1266" s="1131"/>
      <c r="G1266" s="605"/>
      <c r="H1266" s="605"/>
      <c r="I1266" s="607"/>
      <c r="J1266" s="646"/>
      <c r="K1266" s="748"/>
      <c r="L1266" s="748"/>
      <c r="M1266" s="1250"/>
      <c r="N1266" s="1344"/>
      <c r="O1266" s="1345"/>
      <c r="P1266" s="1250"/>
      <c r="Q1266" s="1346"/>
      <c r="R1266" s="1255"/>
      <c r="S1266" s="1835"/>
      <c r="T1266" s="1250"/>
      <c r="U1266" s="1242"/>
      <c r="V1266" s="1242"/>
      <c r="W1266" s="1836"/>
      <c r="X1266" s="1225"/>
      <c r="Y1266" s="1306"/>
      <c r="Z1266" s="1302" t="s">
        <v>11869</v>
      </c>
      <c r="AA1266" s="1303" t="s">
        <v>30</v>
      </c>
      <c r="AB1266" s="1311">
        <v>0.85</v>
      </c>
      <c r="AC1266" s="1835"/>
      <c r="AD1266" s="1220"/>
      <c r="AE1266" s="1306"/>
      <c r="AF1266" s="391">
        <f>ROUND(ROUND(ROUND(ROUND(ROUND(G1160*Q1232,0)*U1256,0)*Y1265,0)*AB1266,0)-AD1261,0)</f>
        <v>83</v>
      </c>
      <c r="AG1266" s="268"/>
    </row>
    <row r="1267" spans="1:33" ht="17.100000000000001" customHeight="1">
      <c r="A1267" s="243">
        <v>63</v>
      </c>
      <c r="B1267" s="351" t="s">
        <v>18207</v>
      </c>
      <c r="C1267" s="870" t="s">
        <v>18208</v>
      </c>
      <c r="D1267" s="604"/>
      <c r="E1267" s="604"/>
      <c r="F1267" s="604"/>
      <c r="G1267" s="605"/>
      <c r="H1267" s="605"/>
      <c r="I1267" s="607"/>
      <c r="J1267" s="1593" t="s">
        <v>11892</v>
      </c>
      <c r="K1267" s="641"/>
      <c r="L1267" s="641"/>
      <c r="M1267" s="602"/>
      <c r="N1267" s="1102"/>
      <c r="O1267" s="604"/>
      <c r="P1267" s="605"/>
      <c r="Q1267" s="607"/>
      <c r="R1267" s="670"/>
      <c r="S1267" s="670"/>
      <c r="T1267" s="602"/>
      <c r="U1267" s="602"/>
      <c r="V1267" s="602"/>
      <c r="W1267" s="1233"/>
      <c r="X1267" s="670"/>
      <c r="Y1267" s="1320"/>
      <c r="Z1267" s="1358"/>
      <c r="AA1267" s="1215"/>
      <c r="AB1267" s="1215"/>
      <c r="AC1267" s="1215"/>
      <c r="AD1267" s="1215"/>
      <c r="AE1267" s="1294"/>
      <c r="AF1267" s="391">
        <f>ROUND(ROUND(G1160+K1268,0)*Q1232,0)</f>
        <v>246</v>
      </c>
      <c r="AG1267" s="268"/>
    </row>
    <row r="1268" spans="1:33" ht="17.100000000000001" customHeight="1">
      <c r="A1268" s="243">
        <v>63</v>
      </c>
      <c r="B1268" s="351" t="s">
        <v>18209</v>
      </c>
      <c r="C1268" s="870" t="s">
        <v>18210</v>
      </c>
      <c r="D1268" s="604"/>
      <c r="E1268" s="604"/>
      <c r="F1268" s="604"/>
      <c r="G1268" s="605"/>
      <c r="H1268" s="605"/>
      <c r="I1268" s="607"/>
      <c r="J1268" s="1834"/>
      <c r="K1268" s="1250">
        <v>8</v>
      </c>
      <c r="L1268" s="638" t="s">
        <v>16</v>
      </c>
      <c r="M1268" s="605"/>
      <c r="N1268" s="1102"/>
      <c r="O1268" s="604"/>
      <c r="P1268" s="605"/>
      <c r="Q1268" s="607"/>
      <c r="R1268" s="1250"/>
      <c r="S1268" s="1250"/>
      <c r="T1268" s="605"/>
      <c r="U1268" s="605"/>
      <c r="V1268" s="605"/>
      <c r="W1268" s="1234"/>
      <c r="X1268" s="1225"/>
      <c r="Y1268" s="1322"/>
      <c r="Z1268" s="1233" t="s">
        <v>11869</v>
      </c>
      <c r="AA1268" s="670" t="s">
        <v>30</v>
      </c>
      <c r="AB1268" s="1293">
        <v>0.85</v>
      </c>
      <c r="AC1268" s="1215"/>
      <c r="AD1268" s="1215"/>
      <c r="AE1268" s="1294"/>
      <c r="AF1268" s="391">
        <f>ROUND(ROUND(ROUND(G1160+K1268,0)*Q1232,0)*AB1268,0)</f>
        <v>209</v>
      </c>
      <c r="AG1268" s="268"/>
    </row>
    <row r="1269" spans="1:33" ht="17.100000000000001" customHeight="1">
      <c r="A1269" s="243">
        <v>63</v>
      </c>
      <c r="B1269" s="351" t="s">
        <v>18211</v>
      </c>
      <c r="C1269" s="870" t="s">
        <v>18212</v>
      </c>
      <c r="D1269" s="604"/>
      <c r="E1269" s="604"/>
      <c r="F1269" s="604"/>
      <c r="G1269" s="605"/>
      <c r="H1269" s="605"/>
      <c r="I1269" s="607"/>
      <c r="J1269" s="1834"/>
      <c r="K1269" s="748"/>
      <c r="L1269" s="1250"/>
      <c r="M1269" s="1316"/>
      <c r="N1269" s="1314"/>
      <c r="O1269" s="1315"/>
      <c r="P1269" s="1316"/>
      <c r="Q1269" s="1317"/>
      <c r="R1269" s="1251"/>
      <c r="S1269" s="1251"/>
      <c r="T1269" s="605"/>
      <c r="U1269" s="605"/>
      <c r="V1269" s="605"/>
      <c r="W1269" s="1684" t="s">
        <v>4703</v>
      </c>
      <c r="X1269" s="670" t="s">
        <v>30</v>
      </c>
      <c r="Y1269" s="1305">
        <f>$Y$657</f>
        <v>0.7</v>
      </c>
      <c r="Z1269" s="1360"/>
      <c r="AA1269" s="1226"/>
      <c r="AB1269" s="1226"/>
      <c r="AC1269" s="1226"/>
      <c r="AD1269" s="1226"/>
      <c r="AE1269" s="1310"/>
      <c r="AF1269" s="391">
        <f>ROUND(ROUND(ROUND(G1160+K1268,0)*Q1232,0)*Y1269,0)</f>
        <v>172</v>
      </c>
      <c r="AG1269" s="268"/>
    </row>
    <row r="1270" spans="1:33" ht="17.100000000000001" customHeight="1">
      <c r="A1270" s="243">
        <v>63</v>
      </c>
      <c r="B1270" s="351" t="s">
        <v>18213</v>
      </c>
      <c r="C1270" s="870" t="s">
        <v>18214</v>
      </c>
      <c r="D1270" s="604"/>
      <c r="E1270" s="604"/>
      <c r="F1270" s="604"/>
      <c r="G1270" s="605"/>
      <c r="H1270" s="605"/>
      <c r="I1270" s="607"/>
      <c r="J1270" s="1834"/>
      <c r="K1270" s="748"/>
      <c r="L1270" s="1250"/>
      <c r="M1270" s="1316"/>
      <c r="N1270" s="1314"/>
      <c r="O1270" s="1315"/>
      <c r="P1270" s="1316"/>
      <c r="Q1270" s="1317"/>
      <c r="R1270" s="1251"/>
      <c r="S1270" s="1251"/>
      <c r="T1270" s="605"/>
      <c r="U1270" s="605"/>
      <c r="V1270" s="605"/>
      <c r="W1270" s="1836"/>
      <c r="X1270" s="1225"/>
      <c r="Y1270" s="1306"/>
      <c r="Z1270" s="1302" t="s">
        <v>11869</v>
      </c>
      <c r="AA1270" s="1303" t="s">
        <v>30</v>
      </c>
      <c r="AB1270" s="1304">
        <v>0.85</v>
      </c>
      <c r="AC1270" s="1215"/>
      <c r="AD1270" s="1215"/>
      <c r="AE1270" s="1294"/>
      <c r="AF1270" s="391">
        <f>ROUND(ROUND(ROUND(ROUND(G1160+K1268,0)*Q1232,0)*Y1269,0)*AB1270,0)</f>
        <v>146</v>
      </c>
      <c r="AG1270" s="268"/>
    </row>
    <row r="1271" spans="1:33" ht="17.100000000000001" customHeight="1">
      <c r="A1271" s="243">
        <v>63</v>
      </c>
      <c r="B1271" s="351" t="s">
        <v>18215</v>
      </c>
      <c r="C1271" s="870" t="s">
        <v>18216</v>
      </c>
      <c r="D1271" s="604"/>
      <c r="E1271" s="604"/>
      <c r="F1271" s="604"/>
      <c r="G1271" s="605"/>
      <c r="H1271" s="605"/>
      <c r="I1271" s="607"/>
      <c r="J1271" s="1834"/>
      <c r="K1271" s="748"/>
      <c r="L1271" s="1250"/>
      <c r="M1271" s="1316"/>
      <c r="N1271" s="1314"/>
      <c r="O1271" s="1315"/>
      <c r="P1271" s="1316"/>
      <c r="Q1271" s="1317"/>
      <c r="R1271" s="1251"/>
      <c r="S1271" s="1251"/>
      <c r="T1271" s="605"/>
      <c r="U1271" s="605"/>
      <c r="V1271" s="605"/>
      <c r="W1271" s="1684" t="s">
        <v>4708</v>
      </c>
      <c r="X1271" s="670" t="s">
        <v>30</v>
      </c>
      <c r="Y1271" s="1305">
        <f>$Y$659</f>
        <v>0.85</v>
      </c>
      <c r="Z1271" s="1359"/>
      <c r="AA1271" s="1220"/>
      <c r="AB1271" s="1220"/>
      <c r="AC1271" s="1220"/>
      <c r="AD1271" s="1220"/>
      <c r="AE1271" s="1306"/>
      <c r="AF1271" s="391">
        <f>ROUND(ROUND(ROUND(G1160+K1268,0)*Q1232,0)*Y1271,0)</f>
        <v>209</v>
      </c>
      <c r="AG1271" s="268"/>
    </row>
    <row r="1272" spans="1:33" ht="17.100000000000001" customHeight="1">
      <c r="A1272" s="243">
        <v>63</v>
      </c>
      <c r="B1272" s="351" t="s">
        <v>18217</v>
      </c>
      <c r="C1272" s="870" t="s">
        <v>18218</v>
      </c>
      <c r="D1272" s="604"/>
      <c r="E1272" s="604"/>
      <c r="F1272" s="604"/>
      <c r="G1272" s="605"/>
      <c r="H1272" s="605"/>
      <c r="I1272" s="607"/>
      <c r="J1272" s="1834"/>
      <c r="K1272" s="748"/>
      <c r="L1272" s="1250"/>
      <c r="M1272" s="1316"/>
      <c r="N1272" s="1314"/>
      <c r="O1272" s="1315"/>
      <c r="P1272" s="1316"/>
      <c r="Q1272" s="1317"/>
      <c r="R1272" s="1251"/>
      <c r="S1272" s="1251"/>
      <c r="T1272" s="605"/>
      <c r="U1272" s="605"/>
      <c r="V1272" s="605"/>
      <c r="W1272" s="1836"/>
      <c r="X1272" s="1225"/>
      <c r="Y1272" s="1306"/>
      <c r="Z1272" s="1302" t="s">
        <v>11869</v>
      </c>
      <c r="AA1272" s="1303" t="s">
        <v>30</v>
      </c>
      <c r="AB1272" s="1304">
        <v>0.85</v>
      </c>
      <c r="AC1272" s="1215"/>
      <c r="AD1272" s="1215"/>
      <c r="AE1272" s="1294"/>
      <c r="AF1272" s="391">
        <f>ROUND(ROUND(ROUND(ROUND(G1160+K1268,0)*Q1232,0)*Y1271,0)*AB1272,0)</f>
        <v>178</v>
      </c>
      <c r="AG1272" s="268"/>
    </row>
    <row r="1273" spans="1:33" ht="17.100000000000001" customHeight="1">
      <c r="A1273" s="243">
        <v>63</v>
      </c>
      <c r="B1273" s="351" t="s">
        <v>18219</v>
      </c>
      <c r="C1273" s="870" t="s">
        <v>18220</v>
      </c>
      <c r="D1273" s="604"/>
      <c r="E1273" s="604"/>
      <c r="F1273" s="604"/>
      <c r="G1273" s="605"/>
      <c r="H1273" s="605"/>
      <c r="I1273" s="607"/>
      <c r="J1273" s="1834"/>
      <c r="K1273" s="748"/>
      <c r="L1273" s="1250"/>
      <c r="M1273" s="1316"/>
      <c r="N1273" s="1314"/>
      <c r="O1273" s="1315"/>
      <c r="P1273" s="1316"/>
      <c r="Q1273" s="1317"/>
      <c r="R1273" s="1251"/>
      <c r="S1273" s="1251"/>
      <c r="T1273" s="605"/>
      <c r="U1273" s="605"/>
      <c r="V1273" s="605"/>
      <c r="W1273" s="1233"/>
      <c r="X1273" s="670"/>
      <c r="Y1273" s="1320"/>
      <c r="Z1273" s="1358"/>
      <c r="AA1273" s="1215"/>
      <c r="AB1273" s="1294"/>
      <c r="AC1273" s="1533" t="s">
        <v>167</v>
      </c>
      <c r="AD1273" s="1250">
        <v>5</v>
      </c>
      <c r="AE1273" s="1308" t="s">
        <v>168</v>
      </c>
      <c r="AF1273" s="391">
        <f>ROUND(ROUND(ROUND(G1160+K1268,0)*Q1232,0)-AD1273,0)</f>
        <v>241</v>
      </c>
      <c r="AG1273" s="268"/>
    </row>
    <row r="1274" spans="1:33" ht="17.100000000000001" customHeight="1">
      <c r="A1274" s="243">
        <v>63</v>
      </c>
      <c r="B1274" s="351" t="s">
        <v>18221</v>
      </c>
      <c r="C1274" s="870" t="s">
        <v>18222</v>
      </c>
      <c r="D1274" s="604"/>
      <c r="E1274" s="604"/>
      <c r="F1274" s="604"/>
      <c r="G1274" s="605"/>
      <c r="H1274" s="605"/>
      <c r="I1274" s="607"/>
      <c r="J1274" s="646"/>
      <c r="K1274" s="748"/>
      <c r="L1274" s="1250"/>
      <c r="M1274" s="1316"/>
      <c r="N1274" s="1314"/>
      <c r="O1274" s="1315"/>
      <c r="P1274" s="1316"/>
      <c r="Q1274" s="1317"/>
      <c r="R1274" s="1251"/>
      <c r="S1274" s="1251"/>
      <c r="T1274" s="605"/>
      <c r="U1274" s="605"/>
      <c r="V1274" s="605"/>
      <c r="W1274" s="1234"/>
      <c r="X1274" s="1225"/>
      <c r="Y1274" s="1322"/>
      <c r="Z1274" s="1233" t="s">
        <v>11869</v>
      </c>
      <c r="AA1274" s="670" t="s">
        <v>30</v>
      </c>
      <c r="AB1274" s="1309">
        <v>0.85</v>
      </c>
      <c r="AC1274" s="1834"/>
      <c r="AD1274" s="1250"/>
      <c r="AE1274" s="1308"/>
      <c r="AF1274" s="391">
        <f>ROUND(ROUND(ROUND(ROUND(G1160+K1268,0)*Q1232,0)*AB1274,0)-AD1273,0)</f>
        <v>204</v>
      </c>
      <c r="AG1274" s="268"/>
    </row>
    <row r="1275" spans="1:33" ht="17.100000000000001" customHeight="1">
      <c r="A1275" s="243">
        <v>63</v>
      </c>
      <c r="B1275" s="351" t="s">
        <v>18223</v>
      </c>
      <c r="C1275" s="870" t="s">
        <v>18224</v>
      </c>
      <c r="D1275" s="604"/>
      <c r="E1275" s="604"/>
      <c r="F1275" s="604"/>
      <c r="G1275" s="605"/>
      <c r="H1275" s="605"/>
      <c r="I1275" s="607"/>
      <c r="J1275" s="646"/>
      <c r="K1275" s="748"/>
      <c r="L1275" s="1250"/>
      <c r="M1275" s="1316"/>
      <c r="N1275" s="1314"/>
      <c r="O1275" s="1315"/>
      <c r="P1275" s="1316"/>
      <c r="Q1275" s="1317"/>
      <c r="R1275" s="1251"/>
      <c r="S1275" s="1251"/>
      <c r="T1275" s="605"/>
      <c r="U1275" s="605"/>
      <c r="V1275" s="605"/>
      <c r="W1275" s="1684" t="s">
        <v>4703</v>
      </c>
      <c r="X1275" s="1250" t="s">
        <v>30</v>
      </c>
      <c r="Y1275" s="1291">
        <v>0.7</v>
      </c>
      <c r="Z1275" s="1360"/>
      <c r="AA1275" s="1226"/>
      <c r="AB1275" s="1310"/>
      <c r="AC1275" s="1834"/>
      <c r="AD1275" s="1242"/>
      <c r="AE1275" s="1291"/>
      <c r="AF1275" s="391">
        <f>ROUND(ROUND(ROUND(ROUND(G1160+K1268,0)*Q1232,0)*Y1275,0)-AD1273,0)</f>
        <v>167</v>
      </c>
      <c r="AG1275" s="268"/>
    </row>
    <row r="1276" spans="1:33" ht="17.100000000000001" customHeight="1">
      <c r="A1276" s="243">
        <v>63</v>
      </c>
      <c r="B1276" s="351" t="s">
        <v>18225</v>
      </c>
      <c r="C1276" s="870" t="s">
        <v>18226</v>
      </c>
      <c r="D1276" s="604"/>
      <c r="E1276" s="604"/>
      <c r="F1276" s="604"/>
      <c r="G1276" s="605"/>
      <c r="H1276" s="605"/>
      <c r="I1276" s="607"/>
      <c r="J1276" s="646"/>
      <c r="K1276" s="748"/>
      <c r="L1276" s="1250"/>
      <c r="M1276" s="1316"/>
      <c r="N1276" s="1314"/>
      <c r="O1276" s="1315"/>
      <c r="P1276" s="1316"/>
      <c r="Q1276" s="1317"/>
      <c r="R1276" s="1251"/>
      <c r="S1276" s="1251"/>
      <c r="T1276" s="605"/>
      <c r="U1276" s="605"/>
      <c r="V1276" s="605"/>
      <c r="W1276" s="1836"/>
      <c r="X1276" s="1225"/>
      <c r="Y1276" s="1306"/>
      <c r="Z1276" s="1302" t="s">
        <v>11869</v>
      </c>
      <c r="AA1276" s="1303" t="s">
        <v>30</v>
      </c>
      <c r="AB1276" s="1311">
        <v>0.85</v>
      </c>
      <c r="AC1276" s="1834"/>
      <c r="AD1276" s="1242"/>
      <c r="AE1276" s="1291"/>
      <c r="AF1276" s="391">
        <f>ROUND(ROUND(ROUND(ROUND(ROUND(G1160+K1268,0)*Q1232,0)*Y1275,0)*AB1276,0)-AD1273,0)</f>
        <v>141</v>
      </c>
      <c r="AG1276" s="268"/>
    </row>
    <row r="1277" spans="1:33" ht="17.100000000000001" customHeight="1">
      <c r="A1277" s="243">
        <v>63</v>
      </c>
      <c r="B1277" s="351" t="s">
        <v>18227</v>
      </c>
      <c r="C1277" s="870" t="s">
        <v>18228</v>
      </c>
      <c r="D1277" s="604"/>
      <c r="E1277" s="604"/>
      <c r="F1277" s="604"/>
      <c r="G1277" s="605"/>
      <c r="H1277" s="605"/>
      <c r="I1277" s="607"/>
      <c r="J1277" s="646"/>
      <c r="K1277" s="748"/>
      <c r="L1277" s="1250"/>
      <c r="M1277" s="1316"/>
      <c r="N1277" s="1314"/>
      <c r="O1277" s="1315"/>
      <c r="P1277" s="1316"/>
      <c r="Q1277" s="1317"/>
      <c r="R1277" s="1251"/>
      <c r="S1277" s="1251"/>
      <c r="T1277" s="605"/>
      <c r="U1277" s="605"/>
      <c r="V1277" s="605"/>
      <c r="W1277" s="1684" t="s">
        <v>4708</v>
      </c>
      <c r="X1277" s="1250" t="s">
        <v>30</v>
      </c>
      <c r="Y1277" s="1291">
        <v>0.85</v>
      </c>
      <c r="Z1277" s="1359"/>
      <c r="AA1277" s="1220"/>
      <c r="AB1277" s="1306"/>
      <c r="AC1277" s="1834"/>
      <c r="AD1277" s="1242"/>
      <c r="AE1277" s="1291"/>
      <c r="AF1277" s="391">
        <f>ROUND(ROUND(ROUND(ROUND(G1160+K1268,0)*Q1232,0)*Y1277,0)-AD1273,0)</f>
        <v>204</v>
      </c>
      <c r="AG1277" s="268"/>
    </row>
    <row r="1278" spans="1:33" ht="17.100000000000001" customHeight="1">
      <c r="A1278" s="243">
        <v>63</v>
      </c>
      <c r="B1278" s="351" t="s">
        <v>18229</v>
      </c>
      <c r="C1278" s="870" t="s">
        <v>18230</v>
      </c>
      <c r="D1278" s="604"/>
      <c r="E1278" s="604"/>
      <c r="F1278" s="604"/>
      <c r="G1278" s="605"/>
      <c r="H1278" s="605"/>
      <c r="I1278" s="607"/>
      <c r="J1278" s="646"/>
      <c r="K1278" s="748"/>
      <c r="L1278" s="1250"/>
      <c r="M1278" s="1316"/>
      <c r="N1278" s="1314"/>
      <c r="O1278" s="1315"/>
      <c r="P1278" s="1316"/>
      <c r="Q1278" s="1317"/>
      <c r="R1278" s="1251"/>
      <c r="S1278" s="1251"/>
      <c r="T1278" s="605"/>
      <c r="U1278" s="605"/>
      <c r="V1278" s="605"/>
      <c r="W1278" s="1836"/>
      <c r="X1278" s="1225"/>
      <c r="Y1278" s="1306"/>
      <c r="Z1278" s="1302" t="s">
        <v>11869</v>
      </c>
      <c r="AA1278" s="1303" t="s">
        <v>30</v>
      </c>
      <c r="AB1278" s="1311">
        <v>0.85</v>
      </c>
      <c r="AC1278" s="1835"/>
      <c r="AD1278" s="1220"/>
      <c r="AE1278" s="1306"/>
      <c r="AF1278" s="391">
        <f>ROUND(ROUND(ROUND(ROUND(ROUND(G1160+K1268,0)*Q1232,0)*Y1277,0)*AB1278,0)-AD1273,0)</f>
        <v>173</v>
      </c>
      <c r="AG1278" s="268"/>
    </row>
    <row r="1279" spans="1:33" ht="17.100000000000001" customHeight="1">
      <c r="A1279" s="243">
        <v>63</v>
      </c>
      <c r="B1279" s="351" t="s">
        <v>18231</v>
      </c>
      <c r="C1279" s="870" t="s">
        <v>18232</v>
      </c>
      <c r="D1279" s="604"/>
      <c r="E1279" s="604"/>
      <c r="F1279" s="1252"/>
      <c r="G1279" s="1296"/>
      <c r="H1279" s="605"/>
      <c r="I1279" s="607"/>
      <c r="J1279" s="646"/>
      <c r="K1279" s="748"/>
      <c r="L1279" s="1250"/>
      <c r="M1279" s="1316"/>
      <c r="N1279" s="1314"/>
      <c r="O1279" s="1315"/>
      <c r="P1279" s="1316"/>
      <c r="Q1279" s="1317"/>
      <c r="R1279" s="1749" t="s">
        <v>11301</v>
      </c>
      <c r="S1279" s="1622" t="s">
        <v>235</v>
      </c>
      <c r="T1279" s="602"/>
      <c r="U1279" s="602"/>
      <c r="V1279" s="1286"/>
      <c r="W1279" s="1233"/>
      <c r="X1279" s="670"/>
      <c r="Y1279" s="1320"/>
      <c r="Z1279" s="1358"/>
      <c r="AA1279" s="1215"/>
      <c r="AB1279" s="1215"/>
      <c r="AC1279" s="1215"/>
      <c r="AD1279" s="1215"/>
      <c r="AE1279" s="1294"/>
      <c r="AF1279" s="391">
        <f>ROUND(ROUND(ROUND(G1160+K1268,0)*Q1232,0)*U1280,0)</f>
        <v>172</v>
      </c>
      <c r="AG1279" s="268"/>
    </row>
    <row r="1280" spans="1:33" ht="17.100000000000001" customHeight="1">
      <c r="A1280" s="243">
        <v>63</v>
      </c>
      <c r="B1280" s="351" t="s">
        <v>18233</v>
      </c>
      <c r="C1280" s="870" t="s">
        <v>18234</v>
      </c>
      <c r="D1280" s="604"/>
      <c r="E1280" s="604"/>
      <c r="F1280" s="1252"/>
      <c r="G1280" s="1296"/>
      <c r="H1280" s="605"/>
      <c r="I1280" s="607"/>
      <c r="J1280" s="646"/>
      <c r="K1280" s="1250"/>
      <c r="L1280" s="638"/>
      <c r="M1280" s="1316"/>
      <c r="N1280" s="1314"/>
      <c r="O1280" s="1315"/>
      <c r="P1280" s="1316"/>
      <c r="Q1280" s="1317"/>
      <c r="R1280" s="1837"/>
      <c r="S1280" s="1834"/>
      <c r="T1280" s="1250" t="s">
        <v>30</v>
      </c>
      <c r="U1280" s="1242">
        <v>0.7</v>
      </c>
      <c r="V1280" s="607"/>
      <c r="W1280" s="1234"/>
      <c r="X1280" s="1225"/>
      <c r="Y1280" s="1322"/>
      <c r="Z1280" s="1233" t="s">
        <v>11869</v>
      </c>
      <c r="AA1280" s="670" t="s">
        <v>30</v>
      </c>
      <c r="AB1280" s="1293">
        <v>0.85</v>
      </c>
      <c r="AC1280" s="1215"/>
      <c r="AD1280" s="1215"/>
      <c r="AE1280" s="1294"/>
      <c r="AF1280" s="391">
        <f>ROUND(ROUND(ROUND(ROUND(G1160+K1268,0)*Q1232,0)*U1280,0)*AB1280,0)</f>
        <v>146</v>
      </c>
      <c r="AG1280" s="268"/>
    </row>
    <row r="1281" spans="1:33" ht="16.7" customHeight="1">
      <c r="A1281" s="243">
        <v>63</v>
      </c>
      <c r="B1281" s="351" t="s">
        <v>18235</v>
      </c>
      <c r="C1281" s="870" t="s">
        <v>18236</v>
      </c>
      <c r="D1281" s="604"/>
      <c r="E1281" s="604"/>
      <c r="F1281" s="1131"/>
      <c r="G1281" s="605"/>
      <c r="H1281" s="605"/>
      <c r="I1281" s="607"/>
      <c r="J1281" s="646"/>
      <c r="K1281" s="748"/>
      <c r="L1281" s="748"/>
      <c r="M1281" s="1250"/>
      <c r="N1281" s="1344"/>
      <c r="O1281" s="1345"/>
      <c r="P1281" s="1250"/>
      <c r="Q1281" s="1346"/>
      <c r="R1281" s="1837"/>
      <c r="S1281" s="1834"/>
      <c r="T1281" s="1250"/>
      <c r="U1281" s="1242"/>
      <c r="V1281" s="1291"/>
      <c r="W1281" s="1684" t="s">
        <v>4703</v>
      </c>
      <c r="X1281" s="670" t="s">
        <v>30</v>
      </c>
      <c r="Y1281" s="1305">
        <f>$Y$657</f>
        <v>0.7</v>
      </c>
      <c r="Z1281" s="1360"/>
      <c r="AA1281" s="1226"/>
      <c r="AB1281" s="1226"/>
      <c r="AC1281" s="1226"/>
      <c r="AD1281" s="1226"/>
      <c r="AE1281" s="1310"/>
      <c r="AF1281" s="391">
        <f>ROUND(ROUND(ROUND(ROUND(G1160+K1268,0)*Q1232,0)*U1280,0)*Y1281,0)</f>
        <v>120</v>
      </c>
      <c r="AG1281" s="268"/>
    </row>
    <row r="1282" spans="1:33" ht="16.7" customHeight="1">
      <c r="A1282" s="243">
        <v>63</v>
      </c>
      <c r="B1282" s="351" t="s">
        <v>18237</v>
      </c>
      <c r="C1282" s="870" t="s">
        <v>18238</v>
      </c>
      <c r="D1282" s="604"/>
      <c r="E1282" s="604"/>
      <c r="F1282" s="1131"/>
      <c r="G1282" s="605"/>
      <c r="H1282" s="605"/>
      <c r="I1282" s="607"/>
      <c r="J1282" s="646"/>
      <c r="K1282" s="748"/>
      <c r="L1282" s="748"/>
      <c r="M1282" s="1250"/>
      <c r="N1282" s="1344"/>
      <c r="O1282" s="1345"/>
      <c r="P1282" s="1250"/>
      <c r="Q1282" s="1346"/>
      <c r="R1282" s="1837"/>
      <c r="S1282" s="1834"/>
      <c r="T1282" s="1250"/>
      <c r="U1282" s="1242"/>
      <c r="V1282" s="1291"/>
      <c r="W1282" s="1836"/>
      <c r="X1282" s="1225"/>
      <c r="Y1282" s="1306"/>
      <c r="Z1282" s="1302" t="s">
        <v>11869</v>
      </c>
      <c r="AA1282" s="1303" t="s">
        <v>30</v>
      </c>
      <c r="AB1282" s="1304">
        <v>0.85</v>
      </c>
      <c r="AC1282" s="1215"/>
      <c r="AD1282" s="1215"/>
      <c r="AE1282" s="1294"/>
      <c r="AF1282" s="391">
        <f>ROUND(ROUND(ROUND(ROUND(ROUND(G1160+K1268,0)*Q1232,0)*U1280,0)*Y1281,0)*AB1282,0)</f>
        <v>102</v>
      </c>
      <c r="AG1282" s="268"/>
    </row>
    <row r="1283" spans="1:33" ht="17.100000000000001" customHeight="1">
      <c r="A1283" s="243">
        <v>63</v>
      </c>
      <c r="B1283" s="351" t="s">
        <v>18239</v>
      </c>
      <c r="C1283" s="870" t="s">
        <v>18240</v>
      </c>
      <c r="D1283" s="604"/>
      <c r="E1283" s="604"/>
      <c r="F1283" s="1131"/>
      <c r="G1283" s="605"/>
      <c r="H1283" s="605"/>
      <c r="I1283" s="607"/>
      <c r="J1283" s="646"/>
      <c r="K1283" s="748"/>
      <c r="L1283" s="748"/>
      <c r="M1283" s="1250"/>
      <c r="N1283" s="1344"/>
      <c r="O1283" s="1345"/>
      <c r="P1283" s="1250"/>
      <c r="Q1283" s="1346"/>
      <c r="R1283" s="1837"/>
      <c r="S1283" s="1834"/>
      <c r="T1283" s="1250"/>
      <c r="U1283" s="1242"/>
      <c r="V1283" s="1291"/>
      <c r="W1283" s="1684" t="s">
        <v>4708</v>
      </c>
      <c r="X1283" s="670" t="s">
        <v>30</v>
      </c>
      <c r="Y1283" s="1305">
        <f>$Y$659</f>
        <v>0.85</v>
      </c>
      <c r="Z1283" s="1359"/>
      <c r="AA1283" s="1220"/>
      <c r="AB1283" s="1220"/>
      <c r="AC1283" s="1220"/>
      <c r="AD1283" s="1220"/>
      <c r="AE1283" s="1306"/>
      <c r="AF1283" s="391">
        <f>ROUND(ROUND(ROUND(ROUND(G1160+K1268,0)*Q1232,0)*U1280,0)*Y1283,0)</f>
        <v>146</v>
      </c>
      <c r="AG1283" s="268"/>
    </row>
    <row r="1284" spans="1:33" ht="17.100000000000001" customHeight="1">
      <c r="A1284" s="243">
        <v>63</v>
      </c>
      <c r="B1284" s="351" t="s">
        <v>18241</v>
      </c>
      <c r="C1284" s="870" t="s">
        <v>18242</v>
      </c>
      <c r="D1284" s="604"/>
      <c r="E1284" s="604"/>
      <c r="F1284" s="1131"/>
      <c r="G1284" s="605"/>
      <c r="H1284" s="605"/>
      <c r="I1284" s="607"/>
      <c r="J1284" s="748"/>
      <c r="K1284" s="748"/>
      <c r="L1284" s="748"/>
      <c r="M1284" s="1250"/>
      <c r="N1284" s="1344"/>
      <c r="O1284" s="1345"/>
      <c r="P1284" s="1250"/>
      <c r="Q1284" s="1346"/>
      <c r="R1284" s="1837"/>
      <c r="S1284" s="1834"/>
      <c r="T1284" s="1250"/>
      <c r="U1284" s="1242"/>
      <c r="V1284" s="1291"/>
      <c r="W1284" s="1836"/>
      <c r="X1284" s="1225"/>
      <c r="Y1284" s="1306"/>
      <c r="Z1284" s="1302" t="s">
        <v>11869</v>
      </c>
      <c r="AA1284" s="1303" t="s">
        <v>30</v>
      </c>
      <c r="AB1284" s="1304">
        <v>0.85</v>
      </c>
      <c r="AC1284" s="1215"/>
      <c r="AD1284" s="1215"/>
      <c r="AE1284" s="1294"/>
      <c r="AF1284" s="391">
        <f>ROUND(ROUND(ROUND(ROUND(ROUND(G1160+K1268,0)*Q1232,0)*U1280,0)*Y1283,0)*AB1284,0)</f>
        <v>124</v>
      </c>
      <c r="AG1284" s="268"/>
    </row>
    <row r="1285" spans="1:33" ht="17.100000000000001" customHeight="1">
      <c r="A1285" s="243">
        <v>63</v>
      </c>
      <c r="B1285" s="351" t="s">
        <v>18243</v>
      </c>
      <c r="C1285" s="870" t="s">
        <v>18244</v>
      </c>
      <c r="D1285" s="604"/>
      <c r="E1285" s="604"/>
      <c r="F1285" s="1131"/>
      <c r="G1285" s="605"/>
      <c r="H1285" s="605"/>
      <c r="I1285" s="607"/>
      <c r="J1285" s="748"/>
      <c r="K1285" s="748"/>
      <c r="L1285" s="748"/>
      <c r="M1285" s="1250"/>
      <c r="N1285" s="1344"/>
      <c r="O1285" s="1345"/>
      <c r="P1285" s="1250"/>
      <c r="Q1285" s="1346"/>
      <c r="R1285" s="1837"/>
      <c r="S1285" s="1834"/>
      <c r="T1285" s="1250"/>
      <c r="U1285" s="1242"/>
      <c r="V1285" s="1291"/>
      <c r="W1285" s="1233"/>
      <c r="X1285" s="670"/>
      <c r="Y1285" s="1320"/>
      <c r="Z1285" s="1358"/>
      <c r="AA1285" s="1215"/>
      <c r="AB1285" s="1294"/>
      <c r="AC1285" s="1533" t="s">
        <v>167</v>
      </c>
      <c r="AD1285" s="1250">
        <v>5</v>
      </c>
      <c r="AE1285" s="1308" t="s">
        <v>168</v>
      </c>
      <c r="AF1285" s="391">
        <f>ROUND(ROUND(ROUND(ROUND(G1160+K1268,0)*Q1232,0)*U1280,0)-AD1285,0)</f>
        <v>167</v>
      </c>
      <c r="AG1285" s="268"/>
    </row>
    <row r="1286" spans="1:33" ht="17.100000000000001" customHeight="1">
      <c r="A1286" s="243">
        <v>63</v>
      </c>
      <c r="B1286" s="351" t="s">
        <v>18245</v>
      </c>
      <c r="C1286" s="870" t="s">
        <v>18246</v>
      </c>
      <c r="D1286" s="604"/>
      <c r="E1286" s="604"/>
      <c r="F1286" s="1131"/>
      <c r="G1286" s="605"/>
      <c r="H1286" s="605"/>
      <c r="I1286" s="607"/>
      <c r="J1286" s="748"/>
      <c r="K1286" s="748"/>
      <c r="L1286" s="748"/>
      <c r="M1286" s="1250"/>
      <c r="N1286" s="1344"/>
      <c r="O1286" s="1345"/>
      <c r="P1286" s="1250"/>
      <c r="Q1286" s="1346"/>
      <c r="R1286" s="1837"/>
      <c r="S1286" s="1834"/>
      <c r="T1286" s="1250"/>
      <c r="U1286" s="1242"/>
      <c r="V1286" s="1291"/>
      <c r="W1286" s="1234"/>
      <c r="X1286" s="1225"/>
      <c r="Y1286" s="1322"/>
      <c r="Z1286" s="1233" t="s">
        <v>11869</v>
      </c>
      <c r="AA1286" s="670" t="s">
        <v>30</v>
      </c>
      <c r="AB1286" s="1309">
        <v>0.85</v>
      </c>
      <c r="AC1286" s="1834"/>
      <c r="AD1286" s="1250"/>
      <c r="AE1286" s="1308"/>
      <c r="AF1286" s="391">
        <f>ROUND(ROUND(ROUND(ROUND(ROUND(G1160+K1268,0)*Q1232,0)*U1280,0)*AB1286,0)-AD1285,0)</f>
        <v>141</v>
      </c>
      <c r="AG1286" s="268"/>
    </row>
    <row r="1287" spans="1:33" ht="17.100000000000001" customHeight="1">
      <c r="A1287" s="243">
        <v>63</v>
      </c>
      <c r="B1287" s="351" t="s">
        <v>18247</v>
      </c>
      <c r="C1287" s="870" t="s">
        <v>18248</v>
      </c>
      <c r="D1287" s="604"/>
      <c r="E1287" s="604"/>
      <c r="F1287" s="1131"/>
      <c r="G1287" s="605"/>
      <c r="H1287" s="605"/>
      <c r="I1287" s="607"/>
      <c r="J1287" s="748"/>
      <c r="K1287" s="748"/>
      <c r="L1287" s="748"/>
      <c r="M1287" s="1250"/>
      <c r="N1287" s="1344"/>
      <c r="O1287" s="1345"/>
      <c r="P1287" s="1250"/>
      <c r="Q1287" s="1346"/>
      <c r="R1287" s="1837"/>
      <c r="S1287" s="1246"/>
      <c r="T1287" s="1250"/>
      <c r="U1287" s="1242"/>
      <c r="V1287" s="1291"/>
      <c r="W1287" s="1684" t="s">
        <v>4703</v>
      </c>
      <c r="X1287" s="1250" t="s">
        <v>30</v>
      </c>
      <c r="Y1287" s="1291">
        <f>$Y$657</f>
        <v>0.7</v>
      </c>
      <c r="Z1287" s="1360"/>
      <c r="AA1287" s="1226"/>
      <c r="AB1287" s="1310"/>
      <c r="AC1287" s="1834"/>
      <c r="AD1287" s="1242"/>
      <c r="AE1287" s="1291"/>
      <c r="AF1287" s="391">
        <f>ROUND(ROUND(ROUND(ROUND(ROUND(G1160+K1268,0)*Q1232,0)*U1280,0)*Y1287,0)-AD1285,0)</f>
        <v>115</v>
      </c>
      <c r="AG1287" s="268"/>
    </row>
    <row r="1288" spans="1:33" ht="17.100000000000001" customHeight="1">
      <c r="A1288" s="243">
        <v>63</v>
      </c>
      <c r="B1288" s="351" t="s">
        <v>18249</v>
      </c>
      <c r="C1288" s="870" t="s">
        <v>18250</v>
      </c>
      <c r="D1288" s="604"/>
      <c r="E1288" s="604"/>
      <c r="F1288" s="1131"/>
      <c r="G1288" s="605"/>
      <c r="H1288" s="605"/>
      <c r="I1288" s="607"/>
      <c r="J1288" s="748"/>
      <c r="K1288" s="748"/>
      <c r="L1288" s="748"/>
      <c r="M1288" s="1250"/>
      <c r="N1288" s="1344"/>
      <c r="O1288" s="1345"/>
      <c r="P1288" s="1250"/>
      <c r="Q1288" s="1346"/>
      <c r="R1288" s="1238"/>
      <c r="S1288" s="1246"/>
      <c r="T1288" s="1250"/>
      <c r="U1288" s="1242"/>
      <c r="V1288" s="1291"/>
      <c r="W1288" s="1836"/>
      <c r="X1288" s="1225"/>
      <c r="Y1288" s="1306"/>
      <c r="Z1288" s="1302" t="s">
        <v>11869</v>
      </c>
      <c r="AA1288" s="1303" t="s">
        <v>30</v>
      </c>
      <c r="AB1288" s="1311">
        <v>0.85</v>
      </c>
      <c r="AC1288" s="1834"/>
      <c r="AD1288" s="1242"/>
      <c r="AE1288" s="1291"/>
      <c r="AF1288" s="391">
        <f>ROUND(ROUND(ROUND(ROUND(ROUND(ROUND(G1160+K1268,0)*Q1232,0)*U1280,0)*Y1287,0)*AB1288,0)-AD1285,0)</f>
        <v>97</v>
      </c>
      <c r="AG1288" s="268"/>
    </row>
    <row r="1289" spans="1:33" ht="17.100000000000001" customHeight="1">
      <c r="A1289" s="243">
        <v>63</v>
      </c>
      <c r="B1289" s="351" t="s">
        <v>18251</v>
      </c>
      <c r="C1289" s="870" t="s">
        <v>18252</v>
      </c>
      <c r="D1289" s="604"/>
      <c r="E1289" s="604"/>
      <c r="F1289" s="1131"/>
      <c r="G1289" s="605"/>
      <c r="H1289" s="605"/>
      <c r="I1289" s="607"/>
      <c r="J1289" s="748"/>
      <c r="K1289" s="748"/>
      <c r="L1289" s="748"/>
      <c r="M1289" s="1250"/>
      <c r="N1289" s="1344"/>
      <c r="O1289" s="1345"/>
      <c r="P1289" s="1250"/>
      <c r="Q1289" s="1346"/>
      <c r="R1289" s="1238"/>
      <c r="S1289" s="1246"/>
      <c r="T1289" s="1250"/>
      <c r="U1289" s="1242"/>
      <c r="V1289" s="1291"/>
      <c r="W1289" s="1684" t="s">
        <v>4708</v>
      </c>
      <c r="X1289" s="1250" t="s">
        <v>30</v>
      </c>
      <c r="Y1289" s="1291">
        <f>$Y$659</f>
        <v>0.85</v>
      </c>
      <c r="Z1289" s="1359"/>
      <c r="AA1289" s="1220"/>
      <c r="AB1289" s="1306"/>
      <c r="AC1289" s="1834"/>
      <c r="AD1289" s="1242"/>
      <c r="AE1289" s="1291"/>
      <c r="AF1289" s="391">
        <f>ROUND(ROUND(ROUND(ROUND(ROUND(G1160+K1268,0)*Q1232,0)*U1280,0)*Y1289,0)-AD1285,0)</f>
        <v>141</v>
      </c>
      <c r="AG1289" s="268"/>
    </row>
    <row r="1290" spans="1:33" ht="17.100000000000001" customHeight="1">
      <c r="A1290" s="243">
        <v>63</v>
      </c>
      <c r="B1290" s="351" t="s">
        <v>18253</v>
      </c>
      <c r="C1290" s="870" t="s">
        <v>18254</v>
      </c>
      <c r="D1290" s="604"/>
      <c r="E1290" s="604"/>
      <c r="F1290" s="1131"/>
      <c r="G1290" s="605"/>
      <c r="H1290" s="605"/>
      <c r="I1290" s="607"/>
      <c r="J1290" s="748"/>
      <c r="K1290" s="748"/>
      <c r="L1290" s="748"/>
      <c r="M1290" s="1250"/>
      <c r="N1290" s="1344"/>
      <c r="O1290" s="1345"/>
      <c r="P1290" s="1250"/>
      <c r="Q1290" s="1346"/>
      <c r="R1290" s="1238"/>
      <c r="S1290" s="1246"/>
      <c r="T1290" s="1250"/>
      <c r="U1290" s="1242"/>
      <c r="V1290" s="1291"/>
      <c r="W1290" s="1836"/>
      <c r="X1290" s="1225"/>
      <c r="Y1290" s="1306"/>
      <c r="Z1290" s="1302" t="s">
        <v>11869</v>
      </c>
      <c r="AA1290" s="1303" t="s">
        <v>30</v>
      </c>
      <c r="AB1290" s="1311">
        <v>0.85</v>
      </c>
      <c r="AC1290" s="1835"/>
      <c r="AD1290" s="1220"/>
      <c r="AE1290" s="1306"/>
      <c r="AF1290" s="391">
        <f>ROUND(ROUND(ROUND(ROUND(ROUND(ROUND(G1160+K1268,0)*Q1232,0)*U1280,0)*Y1289,0)*AB1290,0)-AD1285,0)</f>
        <v>119</v>
      </c>
      <c r="AG1290" s="268"/>
    </row>
    <row r="1291" spans="1:33" ht="17.100000000000001" customHeight="1">
      <c r="A1291" s="243">
        <v>63</v>
      </c>
      <c r="B1291" s="351" t="s">
        <v>18255</v>
      </c>
      <c r="C1291" s="870" t="s">
        <v>18256</v>
      </c>
      <c r="D1291" s="604"/>
      <c r="E1291" s="604"/>
      <c r="F1291" s="1131"/>
      <c r="G1291" s="605"/>
      <c r="H1291" s="605"/>
      <c r="I1291" s="607"/>
      <c r="J1291" s="748"/>
      <c r="K1291" s="748"/>
      <c r="L1291" s="748"/>
      <c r="M1291" s="1250"/>
      <c r="N1291" s="1344"/>
      <c r="O1291" s="1345"/>
      <c r="P1291" s="1250"/>
      <c r="Q1291" s="1346"/>
      <c r="R1291" s="1238"/>
      <c r="S1291" s="1622" t="s">
        <v>237</v>
      </c>
      <c r="T1291" s="670"/>
      <c r="U1291" s="1348"/>
      <c r="V1291" s="1305"/>
      <c r="W1291" s="1233"/>
      <c r="X1291" s="670"/>
      <c r="Y1291" s="1320"/>
      <c r="Z1291" s="1358"/>
      <c r="AA1291" s="1215"/>
      <c r="AB1291" s="1215"/>
      <c r="AC1291" s="1215"/>
      <c r="AD1291" s="1215"/>
      <c r="AE1291" s="1294"/>
      <c r="AF1291" s="391">
        <f>ROUND(ROUND(ROUND(G1160+K1268,0)*Q1232,0)*U1292,0)</f>
        <v>123</v>
      </c>
      <c r="AG1291" s="268"/>
    </row>
    <row r="1292" spans="1:33" ht="17.100000000000001" customHeight="1">
      <c r="A1292" s="243">
        <v>63</v>
      </c>
      <c r="B1292" s="351" t="s">
        <v>18257</v>
      </c>
      <c r="C1292" s="870" t="s">
        <v>18258</v>
      </c>
      <c r="D1292" s="604"/>
      <c r="E1292" s="604"/>
      <c r="F1292" s="1131"/>
      <c r="G1292" s="605"/>
      <c r="H1292" s="605"/>
      <c r="I1292" s="607"/>
      <c r="J1292" s="748"/>
      <c r="K1292" s="748"/>
      <c r="L1292" s="748"/>
      <c r="M1292" s="1250"/>
      <c r="N1292" s="1344"/>
      <c r="O1292" s="1345"/>
      <c r="P1292" s="1250"/>
      <c r="Q1292" s="1346"/>
      <c r="R1292" s="1238"/>
      <c r="S1292" s="1834"/>
      <c r="T1292" s="1250" t="s">
        <v>30</v>
      </c>
      <c r="U1292" s="1242">
        <v>0.5</v>
      </c>
      <c r="V1292" s="1291"/>
      <c r="W1292" s="1234"/>
      <c r="X1292" s="1225"/>
      <c r="Y1292" s="1322"/>
      <c r="Z1292" s="1233" t="s">
        <v>11869</v>
      </c>
      <c r="AA1292" s="670" t="s">
        <v>30</v>
      </c>
      <c r="AB1292" s="1293">
        <v>0.85</v>
      </c>
      <c r="AC1292" s="1215"/>
      <c r="AD1292" s="1215"/>
      <c r="AE1292" s="1294"/>
      <c r="AF1292" s="391">
        <f>ROUND(ROUND(ROUND(ROUND(G1160+K1268,0)*Q1232,0)*U1292,0)*AB1292,0)</f>
        <v>105</v>
      </c>
      <c r="AG1292" s="268"/>
    </row>
    <row r="1293" spans="1:33" ht="17.100000000000001" customHeight="1">
      <c r="A1293" s="243">
        <v>63</v>
      </c>
      <c r="B1293" s="351" t="s">
        <v>18259</v>
      </c>
      <c r="C1293" s="870" t="s">
        <v>18260</v>
      </c>
      <c r="D1293" s="604"/>
      <c r="E1293" s="604"/>
      <c r="F1293" s="1131"/>
      <c r="G1293" s="605"/>
      <c r="H1293" s="605"/>
      <c r="I1293" s="607"/>
      <c r="J1293" s="748"/>
      <c r="K1293" s="748"/>
      <c r="L1293" s="748"/>
      <c r="M1293" s="1250"/>
      <c r="N1293" s="1344"/>
      <c r="O1293" s="1345"/>
      <c r="P1293" s="1250"/>
      <c r="Q1293" s="1346"/>
      <c r="R1293" s="1238"/>
      <c r="S1293" s="1834"/>
      <c r="T1293" s="1250"/>
      <c r="U1293" s="1242"/>
      <c r="V1293" s="1291"/>
      <c r="W1293" s="1818" t="s">
        <v>4703</v>
      </c>
      <c r="X1293" s="670" t="s">
        <v>30</v>
      </c>
      <c r="Y1293" s="1305">
        <f>$Y$657</f>
        <v>0.7</v>
      </c>
      <c r="Z1293" s="1360"/>
      <c r="AA1293" s="1226"/>
      <c r="AB1293" s="1226"/>
      <c r="AC1293" s="1226"/>
      <c r="AD1293" s="1226"/>
      <c r="AE1293" s="1310"/>
      <c r="AF1293" s="391">
        <f>ROUND(ROUND(ROUND(ROUND(G1160+K1268,0)*Q1232,0)*U1292,0)*Y1293,0)</f>
        <v>86</v>
      </c>
      <c r="AG1293" s="268"/>
    </row>
    <row r="1294" spans="1:33" ht="17.100000000000001" customHeight="1">
      <c r="A1294" s="243">
        <v>63</v>
      </c>
      <c r="B1294" s="351" t="s">
        <v>18261</v>
      </c>
      <c r="C1294" s="870" t="s">
        <v>18262</v>
      </c>
      <c r="D1294" s="604"/>
      <c r="E1294" s="604"/>
      <c r="F1294" s="1131"/>
      <c r="G1294" s="605"/>
      <c r="H1294" s="605"/>
      <c r="I1294" s="607"/>
      <c r="J1294" s="748"/>
      <c r="K1294" s="748"/>
      <c r="L1294" s="748"/>
      <c r="M1294" s="1250"/>
      <c r="N1294" s="1344"/>
      <c r="O1294" s="1345"/>
      <c r="P1294" s="1250"/>
      <c r="Q1294" s="1346"/>
      <c r="R1294" s="1238"/>
      <c r="S1294" s="1834"/>
      <c r="T1294" s="1250"/>
      <c r="U1294" s="1242"/>
      <c r="V1294" s="1291"/>
      <c r="W1294" s="1846"/>
      <c r="X1294" s="1225"/>
      <c r="Y1294" s="1306"/>
      <c r="Z1294" s="1302" t="s">
        <v>11869</v>
      </c>
      <c r="AA1294" s="1303" t="s">
        <v>30</v>
      </c>
      <c r="AB1294" s="1304">
        <v>0.85</v>
      </c>
      <c r="AC1294" s="1215"/>
      <c r="AD1294" s="1215"/>
      <c r="AE1294" s="1294"/>
      <c r="AF1294" s="391">
        <f>ROUND(ROUND(ROUND(ROUND(ROUND(G1160+K1268,0)*Q1232,0)*U1292,0)*Y1293,0)*AB1294,0)</f>
        <v>73</v>
      </c>
      <c r="AG1294" s="268"/>
    </row>
    <row r="1295" spans="1:33" ht="17.100000000000001" customHeight="1">
      <c r="A1295" s="243">
        <v>63</v>
      </c>
      <c r="B1295" s="351" t="s">
        <v>18263</v>
      </c>
      <c r="C1295" s="870" t="s">
        <v>18264</v>
      </c>
      <c r="D1295" s="604"/>
      <c r="E1295" s="604"/>
      <c r="F1295" s="1131"/>
      <c r="G1295" s="605"/>
      <c r="H1295" s="605"/>
      <c r="I1295" s="607"/>
      <c r="J1295" s="748"/>
      <c r="K1295" s="748"/>
      <c r="L1295" s="748"/>
      <c r="M1295" s="1250"/>
      <c r="N1295" s="1344"/>
      <c r="O1295" s="1345"/>
      <c r="P1295" s="1250"/>
      <c r="Q1295" s="1346"/>
      <c r="R1295" s="1238"/>
      <c r="S1295" s="1834"/>
      <c r="T1295" s="1250"/>
      <c r="U1295" s="1242"/>
      <c r="V1295" s="1291"/>
      <c r="W1295" s="1818" t="s">
        <v>4708</v>
      </c>
      <c r="X1295" s="670" t="s">
        <v>30</v>
      </c>
      <c r="Y1295" s="1305">
        <f>$Y$659</f>
        <v>0.85</v>
      </c>
      <c r="Z1295" s="1359"/>
      <c r="AA1295" s="1220"/>
      <c r="AB1295" s="1220"/>
      <c r="AC1295" s="1220"/>
      <c r="AD1295" s="1220"/>
      <c r="AE1295" s="1306"/>
      <c r="AF1295" s="391">
        <f>ROUND(ROUND(ROUND(ROUND(G1160+K1268,0)*Q1232,0)*U1292,0)*Y1295,0)</f>
        <v>105</v>
      </c>
      <c r="AG1295" s="268"/>
    </row>
    <row r="1296" spans="1:33" ht="17.100000000000001" customHeight="1">
      <c r="A1296" s="243">
        <v>63</v>
      </c>
      <c r="B1296" s="351" t="s">
        <v>18265</v>
      </c>
      <c r="C1296" s="870" t="s">
        <v>18266</v>
      </c>
      <c r="D1296" s="604"/>
      <c r="E1296" s="604"/>
      <c r="F1296" s="1131"/>
      <c r="G1296" s="605"/>
      <c r="H1296" s="605"/>
      <c r="I1296" s="607"/>
      <c r="J1296" s="748"/>
      <c r="K1296" s="748"/>
      <c r="L1296" s="748"/>
      <c r="M1296" s="1250"/>
      <c r="N1296" s="1344"/>
      <c r="O1296" s="1345"/>
      <c r="P1296" s="1250"/>
      <c r="Q1296" s="1346"/>
      <c r="R1296" s="1238"/>
      <c r="S1296" s="1834"/>
      <c r="T1296" s="1250"/>
      <c r="U1296" s="1242"/>
      <c r="V1296" s="1291"/>
      <c r="W1296" s="1846"/>
      <c r="X1296" s="1225"/>
      <c r="Y1296" s="1306"/>
      <c r="Z1296" s="1302" t="s">
        <v>11869</v>
      </c>
      <c r="AA1296" s="1303" t="s">
        <v>30</v>
      </c>
      <c r="AB1296" s="1304">
        <v>0.85</v>
      </c>
      <c r="AC1296" s="1215"/>
      <c r="AD1296" s="1215"/>
      <c r="AE1296" s="1294"/>
      <c r="AF1296" s="391">
        <f>ROUND(ROUND(ROUND(ROUND(ROUND(G1160+K1268,0)*Q1232,0)*U1292,0)*Y1295,0)*AB1296,0)</f>
        <v>89</v>
      </c>
      <c r="AG1296" s="268"/>
    </row>
    <row r="1297" spans="1:33" ht="17.100000000000001" customHeight="1">
      <c r="A1297" s="243">
        <v>63</v>
      </c>
      <c r="B1297" s="351" t="s">
        <v>18267</v>
      </c>
      <c r="C1297" s="870" t="s">
        <v>18268</v>
      </c>
      <c r="D1297" s="604"/>
      <c r="E1297" s="604"/>
      <c r="F1297" s="1131"/>
      <c r="G1297" s="605"/>
      <c r="H1297" s="605"/>
      <c r="I1297" s="607"/>
      <c r="J1297" s="748"/>
      <c r="K1297" s="748"/>
      <c r="L1297" s="748"/>
      <c r="M1297" s="1250"/>
      <c r="N1297" s="1344"/>
      <c r="O1297" s="1345"/>
      <c r="P1297" s="1250"/>
      <c r="Q1297" s="1346"/>
      <c r="R1297" s="1238"/>
      <c r="S1297" s="1834"/>
      <c r="T1297" s="1250"/>
      <c r="U1297" s="1242"/>
      <c r="V1297" s="1291"/>
      <c r="W1297" s="1233"/>
      <c r="X1297" s="670"/>
      <c r="Y1297" s="1320"/>
      <c r="Z1297" s="1358"/>
      <c r="AA1297" s="1215"/>
      <c r="AB1297" s="1294"/>
      <c r="AC1297" s="1533" t="s">
        <v>167</v>
      </c>
      <c r="AD1297" s="1250">
        <v>5</v>
      </c>
      <c r="AE1297" s="1308" t="s">
        <v>168</v>
      </c>
      <c r="AF1297" s="391">
        <f>ROUND(ROUND(ROUND(ROUND(G1160+K1268,0)*Q1232,0)*U1292,0)-AD1297,0)</f>
        <v>118</v>
      </c>
      <c r="AG1297" s="268"/>
    </row>
    <row r="1298" spans="1:33" ht="17.100000000000001" customHeight="1">
      <c r="A1298" s="243">
        <v>63</v>
      </c>
      <c r="B1298" s="351" t="s">
        <v>18269</v>
      </c>
      <c r="C1298" s="870" t="s">
        <v>18270</v>
      </c>
      <c r="D1298" s="604"/>
      <c r="E1298" s="604"/>
      <c r="F1298" s="1131"/>
      <c r="G1298" s="605"/>
      <c r="H1298" s="605"/>
      <c r="I1298" s="607"/>
      <c r="J1298" s="748"/>
      <c r="K1298" s="748"/>
      <c r="L1298" s="748"/>
      <c r="M1298" s="1250"/>
      <c r="N1298" s="1344"/>
      <c r="O1298" s="1345"/>
      <c r="P1298" s="1250"/>
      <c r="Q1298" s="1346"/>
      <c r="R1298" s="1238"/>
      <c r="S1298" s="1834"/>
      <c r="T1298" s="1250"/>
      <c r="U1298" s="1242"/>
      <c r="V1298" s="1242"/>
      <c r="W1298" s="1234"/>
      <c r="X1298" s="1225"/>
      <c r="Y1298" s="1322"/>
      <c r="Z1298" s="1233" t="s">
        <v>11869</v>
      </c>
      <c r="AA1298" s="670" t="s">
        <v>30</v>
      </c>
      <c r="AB1298" s="1309">
        <v>0.85</v>
      </c>
      <c r="AC1298" s="1834"/>
      <c r="AD1298" s="1250"/>
      <c r="AE1298" s="1308"/>
      <c r="AF1298" s="391">
        <f>ROUND(ROUND(ROUND(ROUND(ROUND(G1160+K1268,0)*Q1232,0)*U1292,0)*AB1298,0)-AD1297,0)</f>
        <v>100</v>
      </c>
      <c r="AG1298" s="268"/>
    </row>
    <row r="1299" spans="1:33" ht="16.7" customHeight="1">
      <c r="A1299" s="243">
        <v>63</v>
      </c>
      <c r="B1299" s="351" t="s">
        <v>18271</v>
      </c>
      <c r="C1299" s="870" t="s">
        <v>18272</v>
      </c>
      <c r="D1299" s="604"/>
      <c r="E1299" s="604"/>
      <c r="F1299" s="1131"/>
      <c r="G1299" s="605"/>
      <c r="H1299" s="605"/>
      <c r="I1299" s="607"/>
      <c r="J1299" s="748"/>
      <c r="K1299" s="748"/>
      <c r="L1299" s="748"/>
      <c r="M1299" s="1250"/>
      <c r="N1299" s="1344"/>
      <c r="O1299" s="1345"/>
      <c r="P1299" s="1250"/>
      <c r="Q1299" s="1346"/>
      <c r="R1299" s="1238"/>
      <c r="S1299" s="1834"/>
      <c r="T1299" s="1250"/>
      <c r="U1299" s="1242"/>
      <c r="V1299" s="1242"/>
      <c r="W1299" s="1818" t="s">
        <v>4703</v>
      </c>
      <c r="X1299" s="1250" t="s">
        <v>30</v>
      </c>
      <c r="Y1299" s="1291">
        <f>$Y$657</f>
        <v>0.7</v>
      </c>
      <c r="Z1299" s="1360"/>
      <c r="AA1299" s="1226"/>
      <c r="AB1299" s="1310"/>
      <c r="AC1299" s="1834"/>
      <c r="AD1299" s="1242"/>
      <c r="AE1299" s="1291"/>
      <c r="AF1299" s="391">
        <f>ROUND(ROUND(ROUND(ROUND(ROUND(G1160+K1268,0)*Q1232,0)*U1292,0)*Y1299,0)-AD1297,0)</f>
        <v>81</v>
      </c>
      <c r="AG1299" s="268"/>
    </row>
    <row r="1300" spans="1:33" ht="16.7" customHeight="1">
      <c r="A1300" s="243">
        <v>63</v>
      </c>
      <c r="B1300" s="351" t="s">
        <v>18273</v>
      </c>
      <c r="C1300" s="870" t="s">
        <v>18274</v>
      </c>
      <c r="D1300" s="604"/>
      <c r="E1300" s="604"/>
      <c r="F1300" s="1131"/>
      <c r="G1300" s="605"/>
      <c r="H1300" s="605"/>
      <c r="I1300" s="607"/>
      <c r="J1300" s="748"/>
      <c r="K1300" s="748"/>
      <c r="L1300" s="748"/>
      <c r="M1300" s="1250"/>
      <c r="N1300" s="1344"/>
      <c r="O1300" s="1345"/>
      <c r="P1300" s="1250"/>
      <c r="Q1300" s="1346"/>
      <c r="R1300" s="1238"/>
      <c r="S1300" s="1834"/>
      <c r="T1300" s="1250"/>
      <c r="U1300" s="1242"/>
      <c r="V1300" s="1242"/>
      <c r="W1300" s="1846"/>
      <c r="X1300" s="1225"/>
      <c r="Y1300" s="1306"/>
      <c r="Z1300" s="1302" t="s">
        <v>11869</v>
      </c>
      <c r="AA1300" s="1303" t="s">
        <v>30</v>
      </c>
      <c r="AB1300" s="1311">
        <v>0.85</v>
      </c>
      <c r="AC1300" s="1834"/>
      <c r="AD1300" s="1242"/>
      <c r="AE1300" s="1291"/>
      <c r="AF1300" s="391">
        <f>ROUND(ROUND(ROUND(ROUND(ROUND(ROUND(G1160+K1268,0)*Q1232,0)*U1292,0)*Y1299,0)*AB1300,0)-AD1297,0)</f>
        <v>68</v>
      </c>
      <c r="AG1300" s="268"/>
    </row>
    <row r="1301" spans="1:33" ht="17.100000000000001" customHeight="1">
      <c r="A1301" s="243">
        <v>63</v>
      </c>
      <c r="B1301" s="351" t="s">
        <v>18275</v>
      </c>
      <c r="C1301" s="870" t="s">
        <v>18276</v>
      </c>
      <c r="D1301" s="604"/>
      <c r="E1301" s="604"/>
      <c r="F1301" s="1131"/>
      <c r="G1301" s="605"/>
      <c r="H1301" s="605"/>
      <c r="I1301" s="607"/>
      <c r="J1301" s="748"/>
      <c r="K1301" s="748"/>
      <c r="L1301" s="748"/>
      <c r="M1301" s="1250"/>
      <c r="N1301" s="1344"/>
      <c r="O1301" s="1345"/>
      <c r="P1301" s="1250"/>
      <c r="Q1301" s="1346"/>
      <c r="R1301" s="1254"/>
      <c r="S1301" s="1834"/>
      <c r="T1301" s="1250"/>
      <c r="U1301" s="1242"/>
      <c r="V1301" s="1242"/>
      <c r="W1301" s="1818" t="s">
        <v>4708</v>
      </c>
      <c r="X1301" s="1250" t="s">
        <v>30</v>
      </c>
      <c r="Y1301" s="1291">
        <f>$Y$659</f>
        <v>0.85</v>
      </c>
      <c r="Z1301" s="1359"/>
      <c r="AA1301" s="1220"/>
      <c r="AB1301" s="1306"/>
      <c r="AC1301" s="1834"/>
      <c r="AD1301" s="1242"/>
      <c r="AE1301" s="1291"/>
      <c r="AF1301" s="391">
        <f>ROUND(ROUND(ROUND(ROUND(ROUND(G1160+K1268,0)*Q1232,0)*U1292,0)*Y1301,0)-AD1297,0)</f>
        <v>100</v>
      </c>
      <c r="AG1301" s="268"/>
    </row>
    <row r="1302" spans="1:33" ht="17.100000000000001" customHeight="1">
      <c r="A1302" s="243">
        <v>63</v>
      </c>
      <c r="B1302" s="351" t="s">
        <v>18277</v>
      </c>
      <c r="C1302" s="870" t="s">
        <v>18278</v>
      </c>
      <c r="D1302" s="604"/>
      <c r="E1302" s="604"/>
      <c r="F1302" s="1131"/>
      <c r="G1302" s="605"/>
      <c r="H1302" s="605"/>
      <c r="I1302" s="607"/>
      <c r="J1302" s="748"/>
      <c r="K1302" s="748"/>
      <c r="L1302" s="748"/>
      <c r="M1302" s="1250"/>
      <c r="N1302" s="1344"/>
      <c r="O1302" s="1352"/>
      <c r="P1302" s="1250"/>
      <c r="Q1302" s="1346"/>
      <c r="R1302" s="1255"/>
      <c r="S1302" s="1835"/>
      <c r="T1302" s="1250"/>
      <c r="U1302" s="1242"/>
      <c r="V1302" s="1242"/>
      <c r="W1302" s="1846"/>
      <c r="X1302" s="1225"/>
      <c r="Y1302" s="1306"/>
      <c r="Z1302" s="1302" t="s">
        <v>11869</v>
      </c>
      <c r="AA1302" s="1303" t="s">
        <v>30</v>
      </c>
      <c r="AB1302" s="1311">
        <v>0.85</v>
      </c>
      <c r="AC1302" s="1835"/>
      <c r="AD1302" s="1220"/>
      <c r="AE1302" s="1306"/>
      <c r="AF1302" s="391">
        <f>ROUND(ROUND(ROUND(ROUND(ROUND(ROUND(G1160+K1268,0)*Q1232,0)*U1292,0)*Y1301,0)*AB1302,0)-AD1297,0)</f>
        <v>84</v>
      </c>
      <c r="AG1302" s="268"/>
    </row>
    <row r="1303" spans="1:33" ht="17.100000000000001" customHeight="1">
      <c r="A1303" s="243">
        <v>63</v>
      </c>
      <c r="B1303" s="351" t="s">
        <v>18279</v>
      </c>
      <c r="C1303" s="870" t="s">
        <v>18280</v>
      </c>
      <c r="D1303" s="604"/>
      <c r="E1303" s="604"/>
      <c r="F1303" s="1580" t="s">
        <v>11607</v>
      </c>
      <c r="G1303" s="633"/>
      <c r="H1303" s="633"/>
      <c r="I1303" s="1095"/>
      <c r="J1303" s="602"/>
      <c r="K1303" s="602"/>
      <c r="L1303" s="1319"/>
      <c r="M1303" s="602"/>
      <c r="N1303" s="1606" t="s">
        <v>15686</v>
      </c>
      <c r="O1303" s="1593" t="s">
        <v>15687</v>
      </c>
      <c r="P1303" s="602"/>
      <c r="Q1303" s="1286"/>
      <c r="R1303" s="670"/>
      <c r="S1303" s="670"/>
      <c r="T1303" s="602"/>
      <c r="U1303" s="602"/>
      <c r="V1303" s="602"/>
      <c r="W1303" s="1233"/>
      <c r="X1303" s="670"/>
      <c r="Y1303" s="1320"/>
      <c r="Z1303" s="1358"/>
      <c r="AA1303" s="1215"/>
      <c r="AB1303" s="1215"/>
      <c r="AC1303" s="1215"/>
      <c r="AD1303" s="1215"/>
      <c r="AE1303" s="1294"/>
      <c r="AF1303" s="391">
        <f>ROUND(G1304*Q1304,0)</f>
        <v>262</v>
      </c>
      <c r="AG1303" s="268"/>
    </row>
    <row r="1304" spans="1:33" ht="17.100000000000001" customHeight="1">
      <c r="A1304" s="243">
        <v>63</v>
      </c>
      <c r="B1304" s="351" t="s">
        <v>18281</v>
      </c>
      <c r="C1304" s="870" t="s">
        <v>18282</v>
      </c>
      <c r="D1304" s="604"/>
      <c r="E1304" s="604"/>
      <c r="F1304" s="1845"/>
      <c r="G1304" s="1328">
        <v>374</v>
      </c>
      <c r="H1304" s="605" t="s">
        <v>18</v>
      </c>
      <c r="I1304" s="744"/>
      <c r="J1304" s="605"/>
      <c r="K1304" s="605"/>
      <c r="L1304" s="1321"/>
      <c r="M1304" s="605"/>
      <c r="N1304" s="1837"/>
      <c r="O1304" s="1834"/>
      <c r="P1304" s="1250" t="s">
        <v>163</v>
      </c>
      <c r="Q1304" s="1291">
        <v>0.7</v>
      </c>
      <c r="R1304" s="1250"/>
      <c r="S1304" s="1250"/>
      <c r="T1304" s="605"/>
      <c r="U1304" s="605"/>
      <c r="V1304" s="605"/>
      <c r="W1304" s="1234"/>
      <c r="X1304" s="1225"/>
      <c r="Y1304" s="1322"/>
      <c r="Z1304" s="1233" t="s">
        <v>4700</v>
      </c>
      <c r="AA1304" s="670" t="s">
        <v>163</v>
      </c>
      <c r="AB1304" s="1293">
        <v>0.85</v>
      </c>
      <c r="AC1304" s="1215"/>
      <c r="AD1304" s="1215"/>
      <c r="AE1304" s="1294"/>
      <c r="AF1304" s="391">
        <f>ROUND(ROUND(G1304*Q1304,0)*AB1304,0)</f>
        <v>223</v>
      </c>
      <c r="AG1304" s="268"/>
    </row>
    <row r="1305" spans="1:33" ht="17.100000000000001" customHeight="1">
      <c r="A1305" s="243">
        <v>63</v>
      </c>
      <c r="B1305" s="351" t="s">
        <v>18283</v>
      </c>
      <c r="C1305" s="870" t="s">
        <v>18284</v>
      </c>
      <c r="D1305" s="604"/>
      <c r="E1305" s="604"/>
      <c r="F1305" s="1845"/>
      <c r="G1305" s="638"/>
      <c r="H1305" s="638"/>
      <c r="I1305" s="744"/>
      <c r="J1305" s="604"/>
      <c r="K1305" s="605"/>
      <c r="L1305" s="1321"/>
      <c r="M1305" s="1251"/>
      <c r="N1305" s="1837"/>
      <c r="O1305" s="1834"/>
      <c r="P1305" s="1251"/>
      <c r="Q1305" s="1334"/>
      <c r="R1305" s="1251"/>
      <c r="S1305" s="1251"/>
      <c r="T1305" s="605"/>
      <c r="U1305" s="605"/>
      <c r="V1305" s="605"/>
      <c r="W1305" s="1684" t="s">
        <v>4703</v>
      </c>
      <c r="X1305" s="670" t="s">
        <v>163</v>
      </c>
      <c r="Y1305" s="1305">
        <f>$Y$657</f>
        <v>0.7</v>
      </c>
      <c r="Z1305" s="1360"/>
      <c r="AA1305" s="1226"/>
      <c r="AB1305" s="1226"/>
      <c r="AC1305" s="1226"/>
      <c r="AD1305" s="1226"/>
      <c r="AE1305" s="1310"/>
      <c r="AF1305" s="391">
        <f>ROUND(ROUND(G1304*Q1304,0)*Y1305,0)</f>
        <v>183</v>
      </c>
      <c r="AG1305" s="268"/>
    </row>
    <row r="1306" spans="1:33" ht="17.100000000000001" customHeight="1">
      <c r="A1306" s="243">
        <v>63</v>
      </c>
      <c r="B1306" s="351" t="s">
        <v>18285</v>
      </c>
      <c r="C1306" s="870" t="s">
        <v>18286</v>
      </c>
      <c r="D1306" s="604"/>
      <c r="E1306" s="604"/>
      <c r="F1306" s="1845"/>
      <c r="G1306" s="638"/>
      <c r="H1306" s="638"/>
      <c r="I1306" s="744"/>
      <c r="J1306" s="604"/>
      <c r="K1306" s="605"/>
      <c r="L1306" s="1321"/>
      <c r="M1306" s="1251"/>
      <c r="N1306" s="1837"/>
      <c r="O1306" s="1834"/>
      <c r="P1306" s="1251"/>
      <c r="Q1306" s="1334"/>
      <c r="R1306" s="1251"/>
      <c r="S1306" s="1251"/>
      <c r="T1306" s="605"/>
      <c r="U1306" s="605"/>
      <c r="V1306" s="605"/>
      <c r="W1306" s="1836"/>
      <c r="X1306" s="1225"/>
      <c r="Y1306" s="1306"/>
      <c r="Z1306" s="1302" t="s">
        <v>11869</v>
      </c>
      <c r="AA1306" s="1303" t="s">
        <v>30</v>
      </c>
      <c r="AB1306" s="1304">
        <v>0.85</v>
      </c>
      <c r="AC1306" s="1215"/>
      <c r="AD1306" s="1215"/>
      <c r="AE1306" s="1294"/>
      <c r="AF1306" s="391">
        <f>ROUND(ROUND(ROUND(G1304*Q1304,0)*Y1305,0)*AB1306,0)</f>
        <v>156</v>
      </c>
      <c r="AG1306" s="268"/>
    </row>
    <row r="1307" spans="1:33" ht="17.100000000000001" customHeight="1">
      <c r="A1307" s="243">
        <v>63</v>
      </c>
      <c r="B1307" s="351" t="s">
        <v>18287</v>
      </c>
      <c r="C1307" s="870" t="s">
        <v>18288</v>
      </c>
      <c r="D1307" s="604"/>
      <c r="E1307" s="604"/>
      <c r="F1307" s="1845"/>
      <c r="G1307" s="638"/>
      <c r="H1307" s="638"/>
      <c r="I1307" s="744"/>
      <c r="J1307" s="604"/>
      <c r="K1307" s="605"/>
      <c r="L1307" s="1321"/>
      <c r="M1307" s="1251"/>
      <c r="N1307" s="1837"/>
      <c r="O1307" s="1834"/>
      <c r="P1307" s="1251"/>
      <c r="Q1307" s="1334"/>
      <c r="R1307" s="1251"/>
      <c r="S1307" s="1251"/>
      <c r="T1307" s="605"/>
      <c r="U1307" s="605"/>
      <c r="V1307" s="605"/>
      <c r="W1307" s="1684" t="s">
        <v>4708</v>
      </c>
      <c r="X1307" s="670" t="s">
        <v>30</v>
      </c>
      <c r="Y1307" s="1305">
        <f>$Y$659</f>
        <v>0.85</v>
      </c>
      <c r="Z1307" s="1359"/>
      <c r="AA1307" s="1220"/>
      <c r="AB1307" s="1220"/>
      <c r="AC1307" s="1220"/>
      <c r="AD1307" s="1220"/>
      <c r="AE1307" s="1306"/>
      <c r="AF1307" s="391">
        <f>ROUND(ROUND(G1304*Q1304,0)*Y1307,0)</f>
        <v>223</v>
      </c>
      <c r="AG1307" s="268"/>
    </row>
    <row r="1308" spans="1:33" ht="17.100000000000001" customHeight="1">
      <c r="A1308" s="243">
        <v>63</v>
      </c>
      <c r="B1308" s="351" t="s">
        <v>18289</v>
      </c>
      <c r="C1308" s="870" t="s">
        <v>18290</v>
      </c>
      <c r="D1308" s="604"/>
      <c r="E1308" s="604"/>
      <c r="F1308" s="1845"/>
      <c r="G1308" s="638"/>
      <c r="H1308" s="638"/>
      <c r="I1308" s="744"/>
      <c r="J1308" s="604"/>
      <c r="K1308" s="605"/>
      <c r="L1308" s="1321"/>
      <c r="M1308" s="1251"/>
      <c r="N1308" s="1837"/>
      <c r="O1308" s="1834"/>
      <c r="P1308" s="1251"/>
      <c r="Q1308" s="1334"/>
      <c r="R1308" s="1251"/>
      <c r="S1308" s="1251"/>
      <c r="T1308" s="605"/>
      <c r="U1308" s="605"/>
      <c r="V1308" s="605"/>
      <c r="W1308" s="1836"/>
      <c r="X1308" s="1225"/>
      <c r="Y1308" s="1306"/>
      <c r="Z1308" s="1302" t="s">
        <v>11869</v>
      </c>
      <c r="AA1308" s="1303" t="s">
        <v>30</v>
      </c>
      <c r="AB1308" s="1304">
        <v>0.85</v>
      </c>
      <c r="AC1308" s="1215"/>
      <c r="AD1308" s="1215"/>
      <c r="AE1308" s="1294"/>
      <c r="AF1308" s="391">
        <f>ROUND(ROUND(ROUND(G1304*Q1304,0)*Y1307,0)*AB1308,0)</f>
        <v>190</v>
      </c>
      <c r="AG1308" s="268"/>
    </row>
    <row r="1309" spans="1:33" ht="17.100000000000001" customHeight="1">
      <c r="A1309" s="243">
        <v>63</v>
      </c>
      <c r="B1309" s="351" t="s">
        <v>18291</v>
      </c>
      <c r="C1309" s="870" t="s">
        <v>18292</v>
      </c>
      <c r="D1309" s="604"/>
      <c r="E1309" s="604"/>
      <c r="F1309" s="1845"/>
      <c r="G1309" s="638"/>
      <c r="H1309" s="638"/>
      <c r="I1309" s="744"/>
      <c r="J1309" s="604"/>
      <c r="K1309" s="605"/>
      <c r="L1309" s="1321"/>
      <c r="M1309" s="1251"/>
      <c r="N1309" s="1837"/>
      <c r="O1309" s="1834"/>
      <c r="P1309" s="1251"/>
      <c r="Q1309" s="1334"/>
      <c r="R1309" s="1251"/>
      <c r="S1309" s="1251"/>
      <c r="T1309" s="605"/>
      <c r="U1309" s="605"/>
      <c r="V1309" s="605"/>
      <c r="W1309" s="1233"/>
      <c r="X1309" s="670"/>
      <c r="Y1309" s="1320"/>
      <c r="Z1309" s="1358"/>
      <c r="AA1309" s="1215"/>
      <c r="AB1309" s="1294"/>
      <c r="AC1309" s="1533" t="s">
        <v>167</v>
      </c>
      <c r="AD1309" s="1250">
        <v>5</v>
      </c>
      <c r="AE1309" s="1308" t="s">
        <v>168</v>
      </c>
      <c r="AF1309" s="391">
        <f>ROUND(ROUND(G1304*Q1304,0)-AD1309,0)</f>
        <v>257</v>
      </c>
      <c r="AG1309" s="268"/>
    </row>
    <row r="1310" spans="1:33" ht="17.100000000000001" customHeight="1">
      <c r="A1310" s="243">
        <v>63</v>
      </c>
      <c r="B1310" s="351" t="s">
        <v>18293</v>
      </c>
      <c r="C1310" s="870" t="s">
        <v>18294</v>
      </c>
      <c r="D1310" s="604"/>
      <c r="E1310" s="604"/>
      <c r="F1310" s="1845"/>
      <c r="G1310" s="638"/>
      <c r="H1310" s="638"/>
      <c r="I1310" s="744"/>
      <c r="J1310" s="604"/>
      <c r="K1310" s="605"/>
      <c r="L1310" s="1321"/>
      <c r="M1310" s="1251"/>
      <c r="N1310" s="1837"/>
      <c r="O1310" s="1834"/>
      <c r="P1310" s="1251"/>
      <c r="Q1310" s="1334"/>
      <c r="R1310" s="1251"/>
      <c r="S1310" s="1251"/>
      <c r="T1310" s="605"/>
      <c r="U1310" s="605"/>
      <c r="V1310" s="605"/>
      <c r="W1310" s="1234"/>
      <c r="X1310" s="1225"/>
      <c r="Y1310" s="1322"/>
      <c r="Z1310" s="1233" t="s">
        <v>11869</v>
      </c>
      <c r="AA1310" s="670" t="s">
        <v>30</v>
      </c>
      <c r="AB1310" s="1309">
        <v>0.85</v>
      </c>
      <c r="AC1310" s="1834"/>
      <c r="AD1310" s="1250"/>
      <c r="AE1310" s="1308"/>
      <c r="AF1310" s="391">
        <f>ROUND(ROUND(ROUND(G1304*Q1304,0)*AB1310,0)-AD1309,0)</f>
        <v>218</v>
      </c>
      <c r="AG1310" s="268"/>
    </row>
    <row r="1311" spans="1:33" ht="17.100000000000001" customHeight="1">
      <c r="A1311" s="243">
        <v>63</v>
      </c>
      <c r="B1311" s="351" t="s">
        <v>18295</v>
      </c>
      <c r="C1311" s="870" t="s">
        <v>18296</v>
      </c>
      <c r="D1311" s="604"/>
      <c r="E1311" s="604"/>
      <c r="F1311" s="1845"/>
      <c r="G1311" s="638"/>
      <c r="H1311" s="638"/>
      <c r="I1311" s="744"/>
      <c r="J1311" s="604"/>
      <c r="K1311" s="605"/>
      <c r="L1311" s="1321"/>
      <c r="M1311" s="1251"/>
      <c r="N1311" s="1837"/>
      <c r="O1311" s="1252"/>
      <c r="P1311" s="1251"/>
      <c r="Q1311" s="1334"/>
      <c r="R1311" s="1251"/>
      <c r="S1311" s="1251"/>
      <c r="T1311" s="605"/>
      <c r="U1311" s="605"/>
      <c r="V1311" s="605"/>
      <c r="W1311" s="1684" t="s">
        <v>4703</v>
      </c>
      <c r="X1311" s="1250" t="s">
        <v>30</v>
      </c>
      <c r="Y1311" s="1291">
        <v>0.7</v>
      </c>
      <c r="Z1311" s="1360"/>
      <c r="AA1311" s="1226"/>
      <c r="AB1311" s="1310"/>
      <c r="AC1311" s="1834"/>
      <c r="AD1311" s="1242"/>
      <c r="AE1311" s="1291"/>
      <c r="AF1311" s="391">
        <f>ROUND(ROUND(ROUND(G1304*Q1304,0)*Y1311,0)-AD1309,0)</f>
        <v>178</v>
      </c>
      <c r="AG1311" s="268"/>
    </row>
    <row r="1312" spans="1:33" ht="17.100000000000001" customHeight="1">
      <c r="A1312" s="243">
        <v>63</v>
      </c>
      <c r="B1312" s="351" t="s">
        <v>18297</v>
      </c>
      <c r="C1312" s="870" t="s">
        <v>18298</v>
      </c>
      <c r="D1312" s="604"/>
      <c r="E1312" s="604"/>
      <c r="F1312" s="1845"/>
      <c r="G1312" s="638"/>
      <c r="H1312" s="638"/>
      <c r="I1312" s="744"/>
      <c r="J1312" s="604"/>
      <c r="K1312" s="605"/>
      <c r="L1312" s="1321"/>
      <c r="M1312" s="1251"/>
      <c r="N1312" s="1837"/>
      <c r="O1312" s="1252"/>
      <c r="P1312" s="1251"/>
      <c r="Q1312" s="1334"/>
      <c r="R1312" s="1251"/>
      <c r="S1312" s="1251"/>
      <c r="T1312" s="605"/>
      <c r="U1312" s="605"/>
      <c r="V1312" s="605"/>
      <c r="W1312" s="1836"/>
      <c r="X1312" s="1225"/>
      <c r="Y1312" s="1306"/>
      <c r="Z1312" s="1302" t="s">
        <v>11869</v>
      </c>
      <c r="AA1312" s="1303" t="s">
        <v>30</v>
      </c>
      <c r="AB1312" s="1311">
        <v>0.85</v>
      </c>
      <c r="AC1312" s="1834"/>
      <c r="AD1312" s="1242"/>
      <c r="AE1312" s="1291"/>
      <c r="AF1312" s="391">
        <f>ROUND(ROUND(ROUND(ROUND(G1304*Q1304,0)*Y1311,0)*AB1312,0)-AD1309,0)</f>
        <v>151</v>
      </c>
      <c r="AG1312" s="268"/>
    </row>
    <row r="1313" spans="1:33" ht="17.100000000000001" customHeight="1">
      <c r="A1313" s="243">
        <v>63</v>
      </c>
      <c r="B1313" s="351" t="s">
        <v>18299</v>
      </c>
      <c r="C1313" s="870" t="s">
        <v>18300</v>
      </c>
      <c r="D1313" s="604"/>
      <c r="E1313" s="604"/>
      <c r="F1313" s="637"/>
      <c r="G1313" s="638"/>
      <c r="H1313" s="638"/>
      <c r="I1313" s="744"/>
      <c r="J1313" s="604"/>
      <c r="K1313" s="605"/>
      <c r="L1313" s="1321"/>
      <c r="M1313" s="1251"/>
      <c r="N1313" s="1339"/>
      <c r="O1313" s="1252"/>
      <c r="P1313" s="1251"/>
      <c r="Q1313" s="1334"/>
      <c r="R1313" s="1251"/>
      <c r="S1313" s="1251"/>
      <c r="T1313" s="605"/>
      <c r="U1313" s="605"/>
      <c r="V1313" s="605"/>
      <c r="W1313" s="1684" t="s">
        <v>4708</v>
      </c>
      <c r="X1313" s="1250" t="s">
        <v>30</v>
      </c>
      <c r="Y1313" s="1291">
        <v>0.85</v>
      </c>
      <c r="Z1313" s="1359"/>
      <c r="AA1313" s="1220"/>
      <c r="AB1313" s="1306"/>
      <c r="AC1313" s="1834"/>
      <c r="AD1313" s="1242"/>
      <c r="AE1313" s="1291"/>
      <c r="AF1313" s="391">
        <f>ROUND(ROUND(ROUND(G1304*Q1304,0)*Y1313,0)-AD1309,0)</f>
        <v>218</v>
      </c>
      <c r="AG1313" s="268"/>
    </row>
    <row r="1314" spans="1:33" ht="17.100000000000001" customHeight="1">
      <c r="A1314" s="243">
        <v>63</v>
      </c>
      <c r="B1314" s="351" t="s">
        <v>18301</v>
      </c>
      <c r="C1314" s="870" t="s">
        <v>18302</v>
      </c>
      <c r="D1314" s="604"/>
      <c r="E1314" s="604"/>
      <c r="F1314" s="637"/>
      <c r="G1314" s="638"/>
      <c r="H1314" s="638"/>
      <c r="I1314" s="744"/>
      <c r="J1314" s="604"/>
      <c r="K1314" s="605"/>
      <c r="L1314" s="1321"/>
      <c r="M1314" s="1251"/>
      <c r="N1314" s="1339"/>
      <c r="O1314" s="1252"/>
      <c r="P1314" s="1251"/>
      <c r="Q1314" s="1334"/>
      <c r="R1314" s="1251"/>
      <c r="S1314" s="1251"/>
      <c r="T1314" s="605"/>
      <c r="U1314" s="605"/>
      <c r="V1314" s="605"/>
      <c r="W1314" s="1836"/>
      <c r="X1314" s="1225"/>
      <c r="Y1314" s="1306"/>
      <c r="Z1314" s="1302" t="s">
        <v>11869</v>
      </c>
      <c r="AA1314" s="1303" t="s">
        <v>30</v>
      </c>
      <c r="AB1314" s="1311">
        <v>0.85</v>
      </c>
      <c r="AC1314" s="1835"/>
      <c r="AD1314" s="1220"/>
      <c r="AE1314" s="1306"/>
      <c r="AF1314" s="391">
        <f>ROUND(ROUND(ROUND(ROUND(G1304*Q1304,0)*Y1313,0)*AB1314,0)-AD1309,0)</f>
        <v>185</v>
      </c>
      <c r="AG1314" s="268"/>
    </row>
    <row r="1315" spans="1:33" ht="17.100000000000001" customHeight="1">
      <c r="A1315" s="243">
        <v>63</v>
      </c>
      <c r="B1315" s="351" t="s">
        <v>18303</v>
      </c>
      <c r="C1315" s="870" t="s">
        <v>18304</v>
      </c>
      <c r="D1315" s="604"/>
      <c r="E1315" s="604"/>
      <c r="F1315" s="1252"/>
      <c r="G1315" s="638"/>
      <c r="H1315" s="638"/>
      <c r="I1315" s="607"/>
      <c r="J1315" s="646"/>
      <c r="K1315" s="748"/>
      <c r="L1315" s="748"/>
      <c r="M1315" s="605"/>
      <c r="N1315" s="1102"/>
      <c r="O1315" s="604"/>
      <c r="P1315" s="605"/>
      <c r="Q1315" s="607"/>
      <c r="R1315" s="1749" t="s">
        <v>11301</v>
      </c>
      <c r="S1315" s="1622" t="s">
        <v>235</v>
      </c>
      <c r="T1315" s="602"/>
      <c r="U1315" s="602"/>
      <c r="V1315" s="1286"/>
      <c r="W1315" s="1233"/>
      <c r="X1315" s="670"/>
      <c r="Y1315" s="1320"/>
      <c r="Z1315" s="1358"/>
      <c r="AA1315" s="1215"/>
      <c r="AB1315" s="1215"/>
      <c r="AC1315" s="1215"/>
      <c r="AD1315" s="1215"/>
      <c r="AE1315" s="1294"/>
      <c r="AF1315" s="391">
        <f>ROUND(ROUND(G1304*Q1304,0)*U1316,0)</f>
        <v>183</v>
      </c>
      <c r="AG1315" s="268"/>
    </row>
    <row r="1316" spans="1:33" ht="17.100000000000001" customHeight="1">
      <c r="A1316" s="243">
        <v>63</v>
      </c>
      <c r="B1316" s="351" t="s">
        <v>18305</v>
      </c>
      <c r="C1316" s="870" t="s">
        <v>18306</v>
      </c>
      <c r="D1316" s="604"/>
      <c r="E1316" s="604"/>
      <c r="F1316" s="1252"/>
      <c r="G1316" s="1328"/>
      <c r="H1316" s="605"/>
      <c r="I1316" s="607"/>
      <c r="J1316" s="646"/>
      <c r="K1316" s="748"/>
      <c r="L1316" s="748"/>
      <c r="M1316" s="605"/>
      <c r="N1316" s="1102"/>
      <c r="O1316" s="604"/>
      <c r="P1316" s="605"/>
      <c r="Q1316" s="607"/>
      <c r="R1316" s="1837"/>
      <c r="S1316" s="1624"/>
      <c r="T1316" s="1250" t="s">
        <v>30</v>
      </c>
      <c r="U1316" s="1242">
        <v>0.7</v>
      </c>
      <c r="V1316" s="607"/>
      <c r="W1316" s="1234"/>
      <c r="X1316" s="1225"/>
      <c r="Y1316" s="1322"/>
      <c r="Z1316" s="1233" t="s">
        <v>11869</v>
      </c>
      <c r="AA1316" s="670" t="s">
        <v>30</v>
      </c>
      <c r="AB1316" s="1293">
        <v>0.85</v>
      </c>
      <c r="AC1316" s="1215"/>
      <c r="AD1316" s="1215"/>
      <c r="AE1316" s="1294"/>
      <c r="AF1316" s="391">
        <f>ROUND(ROUND(ROUND(G1304*Q1304,0)*U1316,0)*AB1316,0)</f>
        <v>156</v>
      </c>
      <c r="AG1316" s="268"/>
    </row>
    <row r="1317" spans="1:33" ht="17.100000000000001" customHeight="1">
      <c r="A1317" s="243">
        <v>63</v>
      </c>
      <c r="B1317" s="351" t="s">
        <v>18307</v>
      </c>
      <c r="C1317" s="870" t="s">
        <v>18308</v>
      </c>
      <c r="D1317" s="604"/>
      <c r="E1317" s="604"/>
      <c r="F1317" s="1131"/>
      <c r="G1317" s="605"/>
      <c r="H1317" s="605"/>
      <c r="I1317" s="607"/>
      <c r="J1317" s="646"/>
      <c r="K1317" s="748"/>
      <c r="L1317" s="748"/>
      <c r="M1317" s="1250"/>
      <c r="N1317" s="1344"/>
      <c r="O1317" s="1345"/>
      <c r="P1317" s="1250"/>
      <c r="Q1317" s="1346"/>
      <c r="R1317" s="1837"/>
      <c r="S1317" s="1624"/>
      <c r="T1317" s="1250"/>
      <c r="U1317" s="1242"/>
      <c r="V1317" s="1291"/>
      <c r="W1317" s="1684" t="s">
        <v>4703</v>
      </c>
      <c r="X1317" s="670" t="s">
        <v>30</v>
      </c>
      <c r="Y1317" s="1305">
        <f>$Y$657</f>
        <v>0.7</v>
      </c>
      <c r="Z1317" s="1360"/>
      <c r="AA1317" s="1226"/>
      <c r="AB1317" s="1226"/>
      <c r="AC1317" s="1226"/>
      <c r="AD1317" s="1226"/>
      <c r="AE1317" s="1310"/>
      <c r="AF1317" s="391">
        <f>ROUND(ROUND(ROUND(G1304*Q1304,0)*U1316,0)*Y1317,0)</f>
        <v>128</v>
      </c>
      <c r="AG1317" s="268"/>
    </row>
    <row r="1318" spans="1:33" ht="17.100000000000001" customHeight="1">
      <c r="A1318" s="243">
        <v>63</v>
      </c>
      <c r="B1318" s="351" t="s">
        <v>18309</v>
      </c>
      <c r="C1318" s="870" t="s">
        <v>18310</v>
      </c>
      <c r="D1318" s="604"/>
      <c r="E1318" s="604"/>
      <c r="F1318" s="1131"/>
      <c r="G1318" s="605"/>
      <c r="H1318" s="605"/>
      <c r="I1318" s="607"/>
      <c r="J1318" s="646"/>
      <c r="K1318" s="748"/>
      <c r="L1318" s="748"/>
      <c r="M1318" s="1250"/>
      <c r="N1318" s="1344"/>
      <c r="O1318" s="1345"/>
      <c r="P1318" s="1250"/>
      <c r="Q1318" s="1346"/>
      <c r="R1318" s="1837"/>
      <c r="S1318" s="1624"/>
      <c r="T1318" s="1250"/>
      <c r="U1318" s="1242"/>
      <c r="V1318" s="1291"/>
      <c r="W1318" s="1836"/>
      <c r="X1318" s="1225"/>
      <c r="Y1318" s="1306"/>
      <c r="Z1318" s="1302" t="s">
        <v>11869</v>
      </c>
      <c r="AA1318" s="1303" t="s">
        <v>30</v>
      </c>
      <c r="AB1318" s="1304">
        <v>0.85</v>
      </c>
      <c r="AC1318" s="1215"/>
      <c r="AD1318" s="1215"/>
      <c r="AE1318" s="1294"/>
      <c r="AF1318" s="391">
        <f>ROUND(ROUND(ROUND(ROUND(G1304*Q1304,0)*U1316,0)*Y1317,0)*AB1318,0)</f>
        <v>109</v>
      </c>
      <c r="AG1318" s="268"/>
    </row>
    <row r="1319" spans="1:33" ht="17.100000000000001" customHeight="1">
      <c r="A1319" s="243">
        <v>63</v>
      </c>
      <c r="B1319" s="351" t="s">
        <v>18311</v>
      </c>
      <c r="C1319" s="870" t="s">
        <v>18312</v>
      </c>
      <c r="D1319" s="604"/>
      <c r="E1319" s="604"/>
      <c r="F1319" s="1131"/>
      <c r="G1319" s="605"/>
      <c r="H1319" s="605"/>
      <c r="I1319" s="607"/>
      <c r="J1319" s="646"/>
      <c r="K1319" s="748"/>
      <c r="L1319" s="748"/>
      <c r="M1319" s="1250"/>
      <c r="N1319" s="1344"/>
      <c r="O1319" s="1345"/>
      <c r="P1319" s="1250"/>
      <c r="Q1319" s="1346"/>
      <c r="R1319" s="1837"/>
      <c r="S1319" s="1624"/>
      <c r="T1319" s="1250"/>
      <c r="U1319" s="1242"/>
      <c r="V1319" s="1291"/>
      <c r="W1319" s="1684" t="s">
        <v>4708</v>
      </c>
      <c r="X1319" s="670" t="s">
        <v>30</v>
      </c>
      <c r="Y1319" s="1305">
        <f>$Y$659</f>
        <v>0.85</v>
      </c>
      <c r="Z1319" s="1359"/>
      <c r="AA1319" s="1220"/>
      <c r="AB1319" s="1220"/>
      <c r="AC1319" s="1220"/>
      <c r="AD1319" s="1220"/>
      <c r="AE1319" s="1306"/>
      <c r="AF1319" s="391">
        <f>ROUND(ROUND(ROUND(G1304*Q1304,0)*U1316,0)*Y1319,0)</f>
        <v>156</v>
      </c>
      <c r="AG1319" s="268"/>
    </row>
    <row r="1320" spans="1:33" ht="17.100000000000001" customHeight="1">
      <c r="A1320" s="243">
        <v>63</v>
      </c>
      <c r="B1320" s="351" t="s">
        <v>18313</v>
      </c>
      <c r="C1320" s="870" t="s">
        <v>18314</v>
      </c>
      <c r="D1320" s="604"/>
      <c r="E1320" s="604"/>
      <c r="F1320" s="1131"/>
      <c r="G1320" s="605"/>
      <c r="H1320" s="605"/>
      <c r="I1320" s="607"/>
      <c r="J1320" s="646"/>
      <c r="K1320" s="748"/>
      <c r="L1320" s="748"/>
      <c r="M1320" s="1250"/>
      <c r="N1320" s="1344"/>
      <c r="O1320" s="1345"/>
      <c r="P1320" s="1250"/>
      <c r="Q1320" s="1346"/>
      <c r="R1320" s="1837"/>
      <c r="S1320" s="1624"/>
      <c r="T1320" s="1250"/>
      <c r="U1320" s="1242"/>
      <c r="V1320" s="1291"/>
      <c r="W1320" s="1836"/>
      <c r="X1320" s="1225"/>
      <c r="Y1320" s="1306"/>
      <c r="Z1320" s="1302" t="s">
        <v>11869</v>
      </c>
      <c r="AA1320" s="1303" t="s">
        <v>30</v>
      </c>
      <c r="AB1320" s="1304">
        <v>0.85</v>
      </c>
      <c r="AC1320" s="1215"/>
      <c r="AD1320" s="1215"/>
      <c r="AE1320" s="1294"/>
      <c r="AF1320" s="391">
        <f>ROUND(ROUND(ROUND(ROUND(G1304*Q1304,0)*U1316,0)*Y1319,0)*AB1320,0)</f>
        <v>133</v>
      </c>
      <c r="AG1320" s="268"/>
    </row>
    <row r="1321" spans="1:33" ht="17.100000000000001" customHeight="1">
      <c r="A1321" s="243">
        <v>63</v>
      </c>
      <c r="B1321" s="351" t="s">
        <v>18315</v>
      </c>
      <c r="C1321" s="870" t="s">
        <v>18316</v>
      </c>
      <c r="D1321" s="604"/>
      <c r="E1321" s="604"/>
      <c r="F1321" s="1131"/>
      <c r="G1321" s="605"/>
      <c r="H1321" s="605"/>
      <c r="I1321" s="607"/>
      <c r="J1321" s="646"/>
      <c r="K1321" s="748"/>
      <c r="L1321" s="748"/>
      <c r="M1321" s="1250"/>
      <c r="N1321" s="1344"/>
      <c r="O1321" s="1345"/>
      <c r="P1321" s="1250"/>
      <c r="Q1321" s="1346"/>
      <c r="R1321" s="1837"/>
      <c r="S1321" s="1624"/>
      <c r="T1321" s="1250"/>
      <c r="U1321" s="1242"/>
      <c r="V1321" s="1291"/>
      <c r="W1321" s="1233"/>
      <c r="X1321" s="670"/>
      <c r="Y1321" s="1320"/>
      <c r="Z1321" s="1358"/>
      <c r="AA1321" s="1215"/>
      <c r="AB1321" s="1294"/>
      <c r="AC1321" s="1533" t="s">
        <v>167</v>
      </c>
      <c r="AD1321" s="1250">
        <v>5</v>
      </c>
      <c r="AE1321" s="1308" t="s">
        <v>168</v>
      </c>
      <c r="AF1321" s="391">
        <f>ROUND(ROUND(ROUND(G1304*Q1304,0)*U1316,0)-AD1321,0)</f>
        <v>178</v>
      </c>
      <c r="AG1321" s="268"/>
    </row>
    <row r="1322" spans="1:33" ht="17.100000000000001" customHeight="1">
      <c r="A1322" s="243">
        <v>63</v>
      </c>
      <c r="B1322" s="351" t="s">
        <v>18317</v>
      </c>
      <c r="C1322" s="870" t="s">
        <v>18318</v>
      </c>
      <c r="D1322" s="604"/>
      <c r="E1322" s="604"/>
      <c r="F1322" s="1131"/>
      <c r="G1322" s="605"/>
      <c r="H1322" s="605"/>
      <c r="I1322" s="607"/>
      <c r="J1322" s="646"/>
      <c r="K1322" s="748"/>
      <c r="L1322" s="748"/>
      <c r="M1322" s="1250"/>
      <c r="N1322" s="1344"/>
      <c r="O1322" s="1345"/>
      <c r="P1322" s="1250"/>
      <c r="Q1322" s="1346"/>
      <c r="R1322" s="1837"/>
      <c r="S1322" s="1624"/>
      <c r="T1322" s="1250"/>
      <c r="U1322" s="1242"/>
      <c r="V1322" s="1291"/>
      <c r="W1322" s="1234"/>
      <c r="X1322" s="1225"/>
      <c r="Y1322" s="1322"/>
      <c r="Z1322" s="1233" t="s">
        <v>11869</v>
      </c>
      <c r="AA1322" s="670" t="s">
        <v>30</v>
      </c>
      <c r="AB1322" s="1309">
        <v>0.85</v>
      </c>
      <c r="AC1322" s="1834"/>
      <c r="AD1322" s="1250"/>
      <c r="AE1322" s="1308"/>
      <c r="AF1322" s="391">
        <f>ROUND(ROUND(ROUND(ROUND(G1304*Q1304,0)*U1316,0)*AB1322,0)-AD1321,0)</f>
        <v>151</v>
      </c>
      <c r="AG1322" s="268"/>
    </row>
    <row r="1323" spans="1:33" ht="17.100000000000001" customHeight="1">
      <c r="A1323" s="243">
        <v>63</v>
      </c>
      <c r="B1323" s="351" t="s">
        <v>18319</v>
      </c>
      <c r="C1323" s="870" t="s">
        <v>18320</v>
      </c>
      <c r="D1323" s="604"/>
      <c r="E1323" s="604"/>
      <c r="F1323" s="1131"/>
      <c r="G1323" s="605"/>
      <c r="H1323" s="605"/>
      <c r="I1323" s="607"/>
      <c r="J1323" s="646"/>
      <c r="K1323" s="748"/>
      <c r="L1323" s="748"/>
      <c r="M1323" s="1250"/>
      <c r="N1323" s="1344"/>
      <c r="O1323" s="1345"/>
      <c r="P1323" s="1250"/>
      <c r="Q1323" s="1346"/>
      <c r="R1323" s="1837"/>
      <c r="S1323" s="1624"/>
      <c r="T1323" s="1250"/>
      <c r="U1323" s="1242"/>
      <c r="V1323" s="1291"/>
      <c r="W1323" s="1684" t="s">
        <v>4703</v>
      </c>
      <c r="X1323" s="1250" t="s">
        <v>30</v>
      </c>
      <c r="Y1323" s="1291">
        <f>$Y$657</f>
        <v>0.7</v>
      </c>
      <c r="Z1323" s="1360"/>
      <c r="AA1323" s="1226"/>
      <c r="AB1323" s="1310"/>
      <c r="AC1323" s="1834"/>
      <c r="AD1323" s="1242"/>
      <c r="AE1323" s="1291"/>
      <c r="AF1323" s="391">
        <f>ROUND(ROUND(ROUND(ROUND(G1304*Q1304,0)*U1316,0)*Y1323,0)-AD1321,0)</f>
        <v>123</v>
      </c>
      <c r="AG1323" s="268"/>
    </row>
    <row r="1324" spans="1:33" ht="17.100000000000001" customHeight="1">
      <c r="A1324" s="243">
        <v>63</v>
      </c>
      <c r="B1324" s="351" t="s">
        <v>18321</v>
      </c>
      <c r="C1324" s="870" t="s">
        <v>18322</v>
      </c>
      <c r="D1324" s="604"/>
      <c r="E1324" s="604"/>
      <c r="F1324" s="1131"/>
      <c r="G1324" s="605"/>
      <c r="H1324" s="605"/>
      <c r="I1324" s="607"/>
      <c r="J1324" s="646"/>
      <c r="K1324" s="748"/>
      <c r="L1324" s="748"/>
      <c r="M1324" s="1250"/>
      <c r="N1324" s="1344"/>
      <c r="O1324" s="1345"/>
      <c r="P1324" s="1250"/>
      <c r="Q1324" s="1346"/>
      <c r="R1324" s="1837"/>
      <c r="S1324" s="1624"/>
      <c r="T1324" s="1250"/>
      <c r="U1324" s="1242"/>
      <c r="V1324" s="1291"/>
      <c r="W1324" s="1836"/>
      <c r="X1324" s="1225"/>
      <c r="Y1324" s="1306"/>
      <c r="Z1324" s="1302" t="s">
        <v>11869</v>
      </c>
      <c r="AA1324" s="1303" t="s">
        <v>30</v>
      </c>
      <c r="AB1324" s="1311">
        <v>0.85</v>
      </c>
      <c r="AC1324" s="1834"/>
      <c r="AD1324" s="1242"/>
      <c r="AE1324" s="1291"/>
      <c r="AF1324" s="391">
        <f>ROUND(ROUND(ROUND(ROUND(ROUND(G1304*Q1304,0)*U1316,0)*Y1323,0)*AB1324,0)-AD1321,0)</f>
        <v>104</v>
      </c>
      <c r="AG1324" s="268"/>
    </row>
    <row r="1325" spans="1:33" ht="17.100000000000001" customHeight="1">
      <c r="A1325" s="243">
        <v>63</v>
      </c>
      <c r="B1325" s="351" t="s">
        <v>18323</v>
      </c>
      <c r="C1325" s="870" t="s">
        <v>18324</v>
      </c>
      <c r="D1325" s="604"/>
      <c r="E1325" s="604"/>
      <c r="F1325" s="1131"/>
      <c r="G1325" s="605"/>
      <c r="H1325" s="605"/>
      <c r="I1325" s="607"/>
      <c r="J1325" s="646"/>
      <c r="K1325" s="748"/>
      <c r="L1325" s="748"/>
      <c r="M1325" s="1250"/>
      <c r="N1325" s="1344"/>
      <c r="O1325" s="1345"/>
      <c r="P1325" s="1250"/>
      <c r="Q1325" s="1346"/>
      <c r="R1325" s="1837"/>
      <c r="S1325" s="1624"/>
      <c r="T1325" s="1250"/>
      <c r="U1325" s="1242"/>
      <c r="V1325" s="1291"/>
      <c r="W1325" s="1684" t="s">
        <v>4708</v>
      </c>
      <c r="X1325" s="1250" t="s">
        <v>30</v>
      </c>
      <c r="Y1325" s="1291">
        <f>$Y$659</f>
        <v>0.85</v>
      </c>
      <c r="Z1325" s="1359"/>
      <c r="AA1325" s="1220"/>
      <c r="AB1325" s="1306"/>
      <c r="AC1325" s="1834"/>
      <c r="AD1325" s="1242"/>
      <c r="AE1325" s="1291"/>
      <c r="AF1325" s="391">
        <f>ROUND(ROUND(ROUND(ROUND(G1304*Q1304,0)*U1316,0)*Y1325,0)-AD1321,0)</f>
        <v>151</v>
      </c>
      <c r="AG1325" s="268"/>
    </row>
    <row r="1326" spans="1:33" ht="17.100000000000001" customHeight="1">
      <c r="A1326" s="243">
        <v>63</v>
      </c>
      <c r="B1326" s="351" t="s">
        <v>18325</v>
      </c>
      <c r="C1326" s="870" t="s">
        <v>18326</v>
      </c>
      <c r="D1326" s="604"/>
      <c r="E1326" s="604"/>
      <c r="F1326" s="1131"/>
      <c r="G1326" s="605"/>
      <c r="H1326" s="605"/>
      <c r="I1326" s="607"/>
      <c r="J1326" s="646"/>
      <c r="K1326" s="748"/>
      <c r="L1326" s="748"/>
      <c r="M1326" s="1250"/>
      <c r="N1326" s="1344"/>
      <c r="O1326" s="1345"/>
      <c r="P1326" s="1250"/>
      <c r="Q1326" s="1346"/>
      <c r="R1326" s="1238"/>
      <c r="S1326" s="1842"/>
      <c r="T1326" s="1250"/>
      <c r="U1326" s="1242"/>
      <c r="V1326" s="1291"/>
      <c r="W1326" s="1836"/>
      <c r="X1326" s="1225"/>
      <c r="Y1326" s="1306"/>
      <c r="Z1326" s="1302" t="s">
        <v>11869</v>
      </c>
      <c r="AA1326" s="1303" t="s">
        <v>30</v>
      </c>
      <c r="AB1326" s="1311">
        <v>0.85</v>
      </c>
      <c r="AC1326" s="1835"/>
      <c r="AD1326" s="1220"/>
      <c r="AE1326" s="1306"/>
      <c r="AF1326" s="391">
        <f>ROUND(ROUND(ROUND(ROUND(ROUND(G1304*Q1304,0)*U1316,0)*Y1325,0)*AB1326,0)-AD1321,0)</f>
        <v>128</v>
      </c>
      <c r="AG1326" s="268"/>
    </row>
    <row r="1327" spans="1:33" ht="17.100000000000001" customHeight="1">
      <c r="A1327" s="243">
        <v>63</v>
      </c>
      <c r="B1327" s="351" t="s">
        <v>18327</v>
      </c>
      <c r="C1327" s="870" t="s">
        <v>18328</v>
      </c>
      <c r="D1327" s="604"/>
      <c r="E1327" s="604"/>
      <c r="F1327" s="1131"/>
      <c r="G1327" s="605"/>
      <c r="H1327" s="605"/>
      <c r="I1327" s="607"/>
      <c r="J1327" s="646"/>
      <c r="K1327" s="748"/>
      <c r="L1327" s="748"/>
      <c r="M1327" s="1250"/>
      <c r="N1327" s="1344"/>
      <c r="O1327" s="1345"/>
      <c r="P1327" s="1250"/>
      <c r="Q1327" s="1346"/>
      <c r="R1327" s="1246"/>
      <c r="S1327" s="1622" t="s">
        <v>237</v>
      </c>
      <c r="T1327" s="670"/>
      <c r="U1327" s="1348"/>
      <c r="V1327" s="1305"/>
      <c r="W1327" s="1233"/>
      <c r="X1327" s="670"/>
      <c r="Y1327" s="1320"/>
      <c r="Z1327" s="1358"/>
      <c r="AA1327" s="1215"/>
      <c r="AB1327" s="1215"/>
      <c r="AC1327" s="1215"/>
      <c r="AD1327" s="1215"/>
      <c r="AE1327" s="1294"/>
      <c r="AF1327" s="391">
        <f>ROUND(ROUND(G1304*Q1304,0)*U1328,0)</f>
        <v>131</v>
      </c>
      <c r="AG1327" s="268"/>
    </row>
    <row r="1328" spans="1:33" ht="17.100000000000001" customHeight="1">
      <c r="A1328" s="243">
        <v>63</v>
      </c>
      <c r="B1328" s="351" t="s">
        <v>18329</v>
      </c>
      <c r="C1328" s="870" t="s">
        <v>18330</v>
      </c>
      <c r="D1328" s="604"/>
      <c r="E1328" s="604"/>
      <c r="F1328" s="1131"/>
      <c r="G1328" s="605"/>
      <c r="H1328" s="605"/>
      <c r="I1328" s="607"/>
      <c r="J1328" s="646"/>
      <c r="K1328" s="748"/>
      <c r="L1328" s="748"/>
      <c r="M1328" s="1250"/>
      <c r="N1328" s="1344"/>
      <c r="O1328" s="1345"/>
      <c r="P1328" s="1250"/>
      <c r="Q1328" s="1346"/>
      <c r="R1328" s="1246"/>
      <c r="S1328" s="1834"/>
      <c r="T1328" s="1250" t="s">
        <v>30</v>
      </c>
      <c r="U1328" s="1242">
        <v>0.5</v>
      </c>
      <c r="V1328" s="1291"/>
      <c r="W1328" s="1234"/>
      <c r="X1328" s="1225"/>
      <c r="Y1328" s="1322"/>
      <c r="Z1328" s="1233" t="s">
        <v>11869</v>
      </c>
      <c r="AA1328" s="670" t="s">
        <v>30</v>
      </c>
      <c r="AB1328" s="1293">
        <v>0.85</v>
      </c>
      <c r="AC1328" s="1215"/>
      <c r="AD1328" s="1215"/>
      <c r="AE1328" s="1294"/>
      <c r="AF1328" s="391">
        <f>ROUND(ROUND(ROUND(G1304*Q1304,0)*U1328,0)*AB1328,0)</f>
        <v>111</v>
      </c>
      <c r="AG1328" s="268"/>
    </row>
    <row r="1329" spans="1:33" ht="17.100000000000001" customHeight="1">
      <c r="A1329" s="243">
        <v>63</v>
      </c>
      <c r="B1329" s="351" t="s">
        <v>18331</v>
      </c>
      <c r="C1329" s="870" t="s">
        <v>18332</v>
      </c>
      <c r="D1329" s="604"/>
      <c r="E1329" s="604"/>
      <c r="F1329" s="1131"/>
      <c r="G1329" s="605"/>
      <c r="H1329" s="605"/>
      <c r="I1329" s="607"/>
      <c r="J1329" s="646"/>
      <c r="K1329" s="748"/>
      <c r="L1329" s="748"/>
      <c r="M1329" s="1250"/>
      <c r="N1329" s="1344"/>
      <c r="O1329" s="1345"/>
      <c r="P1329" s="1250"/>
      <c r="Q1329" s="1346"/>
      <c r="R1329" s="1246"/>
      <c r="S1329" s="1834"/>
      <c r="T1329" s="1250"/>
      <c r="U1329" s="1242"/>
      <c r="V1329" s="1291"/>
      <c r="W1329" s="1684" t="s">
        <v>4703</v>
      </c>
      <c r="X1329" s="670" t="s">
        <v>30</v>
      </c>
      <c r="Y1329" s="1305">
        <f>$Y$657</f>
        <v>0.7</v>
      </c>
      <c r="Z1329" s="1360"/>
      <c r="AA1329" s="1226"/>
      <c r="AB1329" s="1226"/>
      <c r="AC1329" s="1226"/>
      <c r="AD1329" s="1226"/>
      <c r="AE1329" s="1310"/>
      <c r="AF1329" s="391">
        <f>ROUND(ROUND(ROUND(G1304*Q1304,0)*U1328,0)*Y1329,0)</f>
        <v>92</v>
      </c>
      <c r="AG1329" s="268"/>
    </row>
    <row r="1330" spans="1:33" ht="17.100000000000001" customHeight="1">
      <c r="A1330" s="243">
        <v>63</v>
      </c>
      <c r="B1330" s="351" t="s">
        <v>18333</v>
      </c>
      <c r="C1330" s="870" t="s">
        <v>18334</v>
      </c>
      <c r="D1330" s="604"/>
      <c r="E1330" s="604"/>
      <c r="F1330" s="1131"/>
      <c r="G1330" s="605"/>
      <c r="H1330" s="605"/>
      <c r="I1330" s="607"/>
      <c r="J1330" s="646"/>
      <c r="K1330" s="748"/>
      <c r="L1330" s="748"/>
      <c r="M1330" s="1250"/>
      <c r="N1330" s="1344"/>
      <c r="O1330" s="1345"/>
      <c r="P1330" s="1250"/>
      <c r="Q1330" s="1346"/>
      <c r="R1330" s="1246"/>
      <c r="S1330" s="1834"/>
      <c r="T1330" s="1250"/>
      <c r="U1330" s="1242"/>
      <c r="V1330" s="1291"/>
      <c r="W1330" s="1836"/>
      <c r="X1330" s="1225"/>
      <c r="Y1330" s="1306"/>
      <c r="Z1330" s="1302" t="s">
        <v>11869</v>
      </c>
      <c r="AA1330" s="1303" t="s">
        <v>30</v>
      </c>
      <c r="AB1330" s="1304">
        <v>0.85</v>
      </c>
      <c r="AC1330" s="1215"/>
      <c r="AD1330" s="1215"/>
      <c r="AE1330" s="1294"/>
      <c r="AF1330" s="391">
        <f>ROUND(ROUND(ROUND(ROUND(G1304*Q1304,0)*U1328,0)*Y1329,0)*AB1330,0)</f>
        <v>78</v>
      </c>
      <c r="AG1330" s="268"/>
    </row>
    <row r="1331" spans="1:33" ht="17.100000000000001" customHeight="1">
      <c r="A1331" s="243">
        <v>63</v>
      </c>
      <c r="B1331" s="351" t="s">
        <v>18335</v>
      </c>
      <c r="C1331" s="870" t="s">
        <v>18336</v>
      </c>
      <c r="D1331" s="604"/>
      <c r="E1331" s="604"/>
      <c r="F1331" s="1131"/>
      <c r="G1331" s="605"/>
      <c r="H1331" s="605"/>
      <c r="I1331" s="607"/>
      <c r="J1331" s="646"/>
      <c r="K1331" s="748"/>
      <c r="L1331" s="748"/>
      <c r="M1331" s="1250"/>
      <c r="N1331" s="1344"/>
      <c r="O1331" s="1345"/>
      <c r="P1331" s="1250"/>
      <c r="Q1331" s="1346"/>
      <c r="R1331" s="1246"/>
      <c r="S1331" s="1834"/>
      <c r="T1331" s="1250"/>
      <c r="U1331" s="1242"/>
      <c r="V1331" s="1291"/>
      <c r="W1331" s="1684" t="s">
        <v>4708</v>
      </c>
      <c r="X1331" s="670" t="s">
        <v>30</v>
      </c>
      <c r="Y1331" s="1305">
        <f>$Y$659</f>
        <v>0.85</v>
      </c>
      <c r="Z1331" s="1359"/>
      <c r="AA1331" s="1220"/>
      <c r="AB1331" s="1220"/>
      <c r="AC1331" s="1220"/>
      <c r="AD1331" s="1220"/>
      <c r="AE1331" s="1306"/>
      <c r="AF1331" s="391">
        <f>ROUND(ROUND(ROUND(G1304*Q1304,0)*U1328,0)*Y1331,0)</f>
        <v>111</v>
      </c>
      <c r="AG1331" s="268"/>
    </row>
    <row r="1332" spans="1:33" ht="17.100000000000001" customHeight="1">
      <c r="A1332" s="243">
        <v>63</v>
      </c>
      <c r="B1332" s="351" t="s">
        <v>18337</v>
      </c>
      <c r="C1332" s="870" t="s">
        <v>18338</v>
      </c>
      <c r="D1332" s="604"/>
      <c r="E1332" s="604"/>
      <c r="F1332" s="1131"/>
      <c r="G1332" s="605"/>
      <c r="H1332" s="605"/>
      <c r="I1332" s="607"/>
      <c r="J1332" s="646"/>
      <c r="K1332" s="748"/>
      <c r="L1332" s="748"/>
      <c r="M1332" s="1250"/>
      <c r="N1332" s="1344"/>
      <c r="O1332" s="1345"/>
      <c r="P1332" s="1250"/>
      <c r="Q1332" s="1346"/>
      <c r="R1332" s="1246"/>
      <c r="S1332" s="1834"/>
      <c r="T1332" s="1250"/>
      <c r="U1332" s="1242"/>
      <c r="V1332" s="1291"/>
      <c r="W1332" s="1836"/>
      <c r="X1332" s="1225"/>
      <c r="Y1332" s="1306"/>
      <c r="Z1332" s="1302" t="s">
        <v>11869</v>
      </c>
      <c r="AA1332" s="1303" t="s">
        <v>30</v>
      </c>
      <c r="AB1332" s="1304">
        <v>0.85</v>
      </c>
      <c r="AC1332" s="1215"/>
      <c r="AD1332" s="1215"/>
      <c r="AE1332" s="1294"/>
      <c r="AF1332" s="391">
        <f>ROUND(ROUND(ROUND(ROUND(G1304*Q1304,0)*U1328,0)*Y1331,0)*AB1332,0)</f>
        <v>94</v>
      </c>
      <c r="AG1332" s="268"/>
    </row>
    <row r="1333" spans="1:33" ht="17.100000000000001" customHeight="1">
      <c r="A1333" s="243">
        <v>63</v>
      </c>
      <c r="B1333" s="351" t="s">
        <v>18339</v>
      </c>
      <c r="C1333" s="870" t="s">
        <v>18340</v>
      </c>
      <c r="D1333" s="604"/>
      <c r="E1333" s="604"/>
      <c r="F1333" s="1131"/>
      <c r="G1333" s="605"/>
      <c r="H1333" s="605"/>
      <c r="I1333" s="607"/>
      <c r="J1333" s="646"/>
      <c r="K1333" s="748"/>
      <c r="L1333" s="748"/>
      <c r="M1333" s="1250"/>
      <c r="N1333" s="1344"/>
      <c r="O1333" s="1345"/>
      <c r="P1333" s="1250"/>
      <c r="Q1333" s="1346"/>
      <c r="R1333" s="1246"/>
      <c r="S1333" s="1834"/>
      <c r="T1333" s="1250"/>
      <c r="U1333" s="1242"/>
      <c r="V1333" s="1291"/>
      <c r="W1333" s="1233"/>
      <c r="X1333" s="670"/>
      <c r="Y1333" s="1320"/>
      <c r="Z1333" s="1358"/>
      <c r="AA1333" s="1215"/>
      <c r="AB1333" s="1294"/>
      <c r="AC1333" s="1533" t="s">
        <v>167</v>
      </c>
      <c r="AD1333" s="1250">
        <v>5</v>
      </c>
      <c r="AE1333" s="1308" t="s">
        <v>168</v>
      </c>
      <c r="AF1333" s="391">
        <f>ROUND(ROUND(ROUND(G1304*Q1304,0)*U1328,0)-AD1333,0)</f>
        <v>126</v>
      </c>
      <c r="AG1333" s="268"/>
    </row>
    <row r="1334" spans="1:33" ht="17.100000000000001" customHeight="1">
      <c r="A1334" s="243">
        <v>63</v>
      </c>
      <c r="B1334" s="351" t="s">
        <v>18341</v>
      </c>
      <c r="C1334" s="870" t="s">
        <v>18342</v>
      </c>
      <c r="D1334" s="604"/>
      <c r="E1334" s="604"/>
      <c r="F1334" s="1131"/>
      <c r="G1334" s="605"/>
      <c r="H1334" s="605"/>
      <c r="I1334" s="607"/>
      <c r="J1334" s="646"/>
      <c r="K1334" s="748"/>
      <c r="L1334" s="748"/>
      <c r="M1334" s="1250"/>
      <c r="N1334" s="1344"/>
      <c r="O1334" s="1345"/>
      <c r="P1334" s="1250"/>
      <c r="Q1334" s="1346"/>
      <c r="R1334" s="1246"/>
      <c r="S1334" s="1834"/>
      <c r="T1334" s="1250"/>
      <c r="U1334" s="1242"/>
      <c r="V1334" s="1242"/>
      <c r="W1334" s="1234"/>
      <c r="X1334" s="1225"/>
      <c r="Y1334" s="1322"/>
      <c r="Z1334" s="1233" t="s">
        <v>11869</v>
      </c>
      <c r="AA1334" s="670" t="s">
        <v>30</v>
      </c>
      <c r="AB1334" s="1309">
        <v>0.85</v>
      </c>
      <c r="AC1334" s="1834"/>
      <c r="AD1334" s="1250"/>
      <c r="AE1334" s="1308"/>
      <c r="AF1334" s="391">
        <f>ROUND(ROUND(ROUND(ROUND(G1304*Q1304,0)*U1328,0)*AB1334,0)-AD1333,0)</f>
        <v>106</v>
      </c>
      <c r="AG1334" s="268"/>
    </row>
    <row r="1335" spans="1:33" ht="17.100000000000001" customHeight="1">
      <c r="A1335" s="243">
        <v>63</v>
      </c>
      <c r="B1335" s="351" t="s">
        <v>18343</v>
      </c>
      <c r="C1335" s="870" t="s">
        <v>18344</v>
      </c>
      <c r="D1335" s="604"/>
      <c r="E1335" s="604"/>
      <c r="F1335" s="1131"/>
      <c r="G1335" s="605"/>
      <c r="H1335" s="605"/>
      <c r="I1335" s="607"/>
      <c r="J1335" s="646"/>
      <c r="K1335" s="748"/>
      <c r="L1335" s="748"/>
      <c r="M1335" s="1250"/>
      <c r="N1335" s="1344"/>
      <c r="O1335" s="1345"/>
      <c r="P1335" s="1250"/>
      <c r="Q1335" s="1346"/>
      <c r="R1335" s="1246"/>
      <c r="S1335" s="1834"/>
      <c r="T1335" s="1250"/>
      <c r="U1335" s="1242"/>
      <c r="V1335" s="1242"/>
      <c r="W1335" s="1684" t="s">
        <v>4703</v>
      </c>
      <c r="X1335" s="1250" t="s">
        <v>30</v>
      </c>
      <c r="Y1335" s="1291">
        <f>$Y$657</f>
        <v>0.7</v>
      </c>
      <c r="Z1335" s="1360"/>
      <c r="AA1335" s="1226"/>
      <c r="AB1335" s="1310"/>
      <c r="AC1335" s="1834"/>
      <c r="AD1335" s="1242"/>
      <c r="AE1335" s="1291"/>
      <c r="AF1335" s="391">
        <f>ROUND(ROUND(ROUND(ROUND(G1304*Q1304,0)*U1328,0)*Y1335,0)-AD1333,0)</f>
        <v>87</v>
      </c>
      <c r="AG1335" s="268"/>
    </row>
    <row r="1336" spans="1:33" ht="17.100000000000001" customHeight="1">
      <c r="A1336" s="243">
        <v>63</v>
      </c>
      <c r="B1336" s="351" t="s">
        <v>18345</v>
      </c>
      <c r="C1336" s="870" t="s">
        <v>18346</v>
      </c>
      <c r="D1336" s="604"/>
      <c r="E1336" s="604"/>
      <c r="F1336" s="1131"/>
      <c r="G1336" s="605"/>
      <c r="H1336" s="605"/>
      <c r="I1336" s="607"/>
      <c r="J1336" s="646"/>
      <c r="K1336" s="748"/>
      <c r="L1336" s="748"/>
      <c r="M1336" s="1250"/>
      <c r="N1336" s="1344"/>
      <c r="O1336" s="1345"/>
      <c r="P1336" s="1250"/>
      <c r="Q1336" s="1346"/>
      <c r="R1336" s="1246"/>
      <c r="S1336" s="1834"/>
      <c r="T1336" s="1250"/>
      <c r="U1336" s="1242"/>
      <c r="V1336" s="1242"/>
      <c r="W1336" s="1836"/>
      <c r="X1336" s="1225"/>
      <c r="Y1336" s="1306"/>
      <c r="Z1336" s="1302" t="s">
        <v>11869</v>
      </c>
      <c r="AA1336" s="1303" t="s">
        <v>30</v>
      </c>
      <c r="AB1336" s="1311">
        <v>0.85</v>
      </c>
      <c r="AC1336" s="1834"/>
      <c r="AD1336" s="1242"/>
      <c r="AE1336" s="1291"/>
      <c r="AF1336" s="391">
        <f>ROUND(ROUND(ROUND(ROUND(ROUND(G1304*Q1304,0)*U1328,0)*Y1335,0)*AB1336,0)-AD1333,0)</f>
        <v>73</v>
      </c>
      <c r="AG1336" s="268"/>
    </row>
    <row r="1337" spans="1:33" ht="17.100000000000001" customHeight="1">
      <c r="A1337" s="243">
        <v>63</v>
      </c>
      <c r="B1337" s="351" t="s">
        <v>18347</v>
      </c>
      <c r="C1337" s="870" t="s">
        <v>18348</v>
      </c>
      <c r="D1337" s="604"/>
      <c r="E1337" s="604"/>
      <c r="F1337" s="1131"/>
      <c r="G1337" s="605"/>
      <c r="H1337" s="605"/>
      <c r="I1337" s="607"/>
      <c r="J1337" s="646"/>
      <c r="K1337" s="748"/>
      <c r="L1337" s="748"/>
      <c r="M1337" s="1250"/>
      <c r="N1337" s="1344"/>
      <c r="O1337" s="1345"/>
      <c r="P1337" s="1250"/>
      <c r="Q1337" s="1346"/>
      <c r="R1337" s="1256"/>
      <c r="S1337" s="1834"/>
      <c r="T1337" s="1250"/>
      <c r="U1337" s="1242"/>
      <c r="V1337" s="1242"/>
      <c r="W1337" s="1684" t="s">
        <v>4708</v>
      </c>
      <c r="X1337" s="1250" t="s">
        <v>30</v>
      </c>
      <c r="Y1337" s="1291">
        <f>$Y$659</f>
        <v>0.85</v>
      </c>
      <c r="Z1337" s="1359"/>
      <c r="AA1337" s="1220"/>
      <c r="AB1337" s="1306"/>
      <c r="AC1337" s="1834"/>
      <c r="AD1337" s="1242"/>
      <c r="AE1337" s="1291"/>
      <c r="AF1337" s="391">
        <f>ROUND(ROUND(ROUND(ROUND(G1304*Q1304,0)*U1328,0)*Y1337,0)-AD1333,0)</f>
        <v>106</v>
      </c>
      <c r="AG1337" s="268"/>
    </row>
    <row r="1338" spans="1:33" ht="17.100000000000001" customHeight="1">
      <c r="A1338" s="243">
        <v>63</v>
      </c>
      <c r="B1338" s="351" t="s">
        <v>18349</v>
      </c>
      <c r="C1338" s="870" t="s">
        <v>18350</v>
      </c>
      <c r="D1338" s="604"/>
      <c r="E1338" s="604"/>
      <c r="F1338" s="1131"/>
      <c r="G1338" s="605"/>
      <c r="H1338" s="605"/>
      <c r="I1338" s="607"/>
      <c r="J1338" s="647"/>
      <c r="K1338" s="1104"/>
      <c r="L1338" s="1104"/>
      <c r="M1338" s="1351"/>
      <c r="N1338" s="1344"/>
      <c r="O1338" s="1345"/>
      <c r="P1338" s="1250"/>
      <c r="Q1338" s="1346"/>
      <c r="R1338" s="1257"/>
      <c r="S1338" s="1835"/>
      <c r="T1338" s="1225"/>
      <c r="U1338" s="1220"/>
      <c r="V1338" s="1220"/>
      <c r="W1338" s="1836"/>
      <c r="X1338" s="1225"/>
      <c r="Y1338" s="1306"/>
      <c r="Z1338" s="1302" t="s">
        <v>11869</v>
      </c>
      <c r="AA1338" s="1303" t="s">
        <v>30</v>
      </c>
      <c r="AB1338" s="1311">
        <v>0.85</v>
      </c>
      <c r="AC1338" s="1835"/>
      <c r="AD1338" s="1220"/>
      <c r="AE1338" s="1306"/>
      <c r="AF1338" s="391">
        <f>ROUND(ROUND(ROUND(ROUND(ROUND(G1304*Q1304,0)*U1328,0)*Y1337,0)*AB1338,0)-AD1333,0)</f>
        <v>89</v>
      </c>
      <c r="AG1338" s="268"/>
    </row>
    <row r="1339" spans="1:33" ht="17.100000000000001" customHeight="1">
      <c r="A1339" s="243">
        <v>63</v>
      </c>
      <c r="B1339" s="351" t="s">
        <v>18351</v>
      </c>
      <c r="C1339" s="870" t="s">
        <v>18352</v>
      </c>
      <c r="D1339" s="604"/>
      <c r="E1339" s="604"/>
      <c r="F1339" s="604"/>
      <c r="G1339" s="605"/>
      <c r="H1339" s="605"/>
      <c r="I1339" s="607"/>
      <c r="J1339" s="1593" t="s">
        <v>11892</v>
      </c>
      <c r="K1339" s="641"/>
      <c r="L1339" s="641"/>
      <c r="M1339" s="602"/>
      <c r="N1339" s="1102"/>
      <c r="O1339" s="604"/>
      <c r="P1339" s="605"/>
      <c r="Q1339" s="607"/>
      <c r="R1339" s="670"/>
      <c r="S1339" s="670"/>
      <c r="T1339" s="602"/>
      <c r="U1339" s="602"/>
      <c r="V1339" s="602"/>
      <c r="W1339" s="1233"/>
      <c r="X1339" s="670"/>
      <c r="Y1339" s="1320"/>
      <c r="Z1339" s="1358"/>
      <c r="AA1339" s="1215"/>
      <c r="AB1339" s="1215"/>
      <c r="AC1339" s="1215"/>
      <c r="AD1339" s="1215"/>
      <c r="AE1339" s="1294"/>
      <c r="AF1339" s="391">
        <f>ROUND(ROUND(G1304+K1340,0)*Q1304,0)</f>
        <v>266</v>
      </c>
      <c r="AG1339" s="268"/>
    </row>
    <row r="1340" spans="1:33" ht="17.100000000000001" customHeight="1">
      <c r="A1340" s="243">
        <v>63</v>
      </c>
      <c r="B1340" s="351" t="s">
        <v>18353</v>
      </c>
      <c r="C1340" s="870" t="s">
        <v>18354</v>
      </c>
      <c r="D1340" s="604"/>
      <c r="E1340" s="604"/>
      <c r="F1340" s="604"/>
      <c r="G1340" s="605"/>
      <c r="H1340" s="605"/>
      <c r="I1340" s="607"/>
      <c r="J1340" s="1834"/>
      <c r="K1340" s="1250">
        <v>6</v>
      </c>
      <c r="L1340" s="638" t="s">
        <v>16</v>
      </c>
      <c r="M1340" s="605"/>
      <c r="N1340" s="1102"/>
      <c r="O1340" s="604"/>
      <c r="P1340" s="605"/>
      <c r="Q1340" s="607"/>
      <c r="R1340" s="1250"/>
      <c r="S1340" s="1250"/>
      <c r="T1340" s="605"/>
      <c r="U1340" s="605"/>
      <c r="V1340" s="605"/>
      <c r="W1340" s="1234"/>
      <c r="X1340" s="1225"/>
      <c r="Y1340" s="1322"/>
      <c r="Z1340" s="1233" t="s">
        <v>11869</v>
      </c>
      <c r="AA1340" s="670" t="s">
        <v>30</v>
      </c>
      <c r="AB1340" s="1293">
        <v>0.85</v>
      </c>
      <c r="AC1340" s="1215"/>
      <c r="AD1340" s="1215"/>
      <c r="AE1340" s="1294"/>
      <c r="AF1340" s="391">
        <f>ROUND(ROUND(ROUND(G1304+K1340,0)*Q1304,0)*AB1340,0)</f>
        <v>226</v>
      </c>
      <c r="AG1340" s="268"/>
    </row>
    <row r="1341" spans="1:33" ht="17.100000000000001" customHeight="1">
      <c r="A1341" s="243">
        <v>63</v>
      </c>
      <c r="B1341" s="351" t="s">
        <v>18355</v>
      </c>
      <c r="C1341" s="870" t="s">
        <v>18356</v>
      </c>
      <c r="D1341" s="604"/>
      <c r="E1341" s="604"/>
      <c r="F1341" s="604"/>
      <c r="G1341" s="605"/>
      <c r="H1341" s="605"/>
      <c r="I1341" s="607"/>
      <c r="J1341" s="1834"/>
      <c r="K1341" s="748"/>
      <c r="L1341" s="1250"/>
      <c r="M1341" s="1316"/>
      <c r="N1341" s="1314"/>
      <c r="O1341" s="1315"/>
      <c r="P1341" s="1316"/>
      <c r="Q1341" s="1317"/>
      <c r="R1341" s="1251"/>
      <c r="S1341" s="1251"/>
      <c r="T1341" s="605"/>
      <c r="U1341" s="605"/>
      <c r="V1341" s="605"/>
      <c r="W1341" s="1684" t="s">
        <v>4703</v>
      </c>
      <c r="X1341" s="670" t="s">
        <v>30</v>
      </c>
      <c r="Y1341" s="1305">
        <f>$Y$657</f>
        <v>0.7</v>
      </c>
      <c r="Z1341" s="1360"/>
      <c r="AA1341" s="1226"/>
      <c r="AB1341" s="1226"/>
      <c r="AC1341" s="1226"/>
      <c r="AD1341" s="1226"/>
      <c r="AE1341" s="1310"/>
      <c r="AF1341" s="391">
        <f>ROUND(ROUND(ROUND(G1304+K1340,0)*Q1304,0)*Y1341,0)</f>
        <v>186</v>
      </c>
      <c r="AG1341" s="268"/>
    </row>
    <row r="1342" spans="1:33" ht="17.100000000000001" customHeight="1">
      <c r="A1342" s="243">
        <v>63</v>
      </c>
      <c r="B1342" s="351" t="s">
        <v>18357</v>
      </c>
      <c r="C1342" s="870" t="s">
        <v>18358</v>
      </c>
      <c r="D1342" s="604"/>
      <c r="E1342" s="604"/>
      <c r="F1342" s="604"/>
      <c r="G1342" s="605"/>
      <c r="H1342" s="605"/>
      <c r="I1342" s="607"/>
      <c r="J1342" s="1834"/>
      <c r="K1342" s="748"/>
      <c r="L1342" s="1250"/>
      <c r="M1342" s="1316"/>
      <c r="N1342" s="1314"/>
      <c r="O1342" s="1315"/>
      <c r="P1342" s="1316"/>
      <c r="Q1342" s="1317"/>
      <c r="R1342" s="1251"/>
      <c r="S1342" s="1251"/>
      <c r="T1342" s="605"/>
      <c r="U1342" s="605"/>
      <c r="V1342" s="605"/>
      <c r="W1342" s="1836"/>
      <c r="X1342" s="1225"/>
      <c r="Y1342" s="1306"/>
      <c r="Z1342" s="1302" t="s">
        <v>11869</v>
      </c>
      <c r="AA1342" s="1303" t="s">
        <v>30</v>
      </c>
      <c r="AB1342" s="1304">
        <v>0.85</v>
      </c>
      <c r="AC1342" s="1215"/>
      <c r="AD1342" s="1215"/>
      <c r="AE1342" s="1294"/>
      <c r="AF1342" s="391">
        <f>ROUND(ROUND(ROUND(ROUND(G1304+K1340,0)*Q1304,0)*Y1341,0)*AB1342,0)</f>
        <v>158</v>
      </c>
      <c r="AG1342" s="268"/>
    </row>
    <row r="1343" spans="1:33" ht="17.100000000000001" customHeight="1">
      <c r="A1343" s="243">
        <v>63</v>
      </c>
      <c r="B1343" s="351" t="s">
        <v>18359</v>
      </c>
      <c r="C1343" s="870" t="s">
        <v>18360</v>
      </c>
      <c r="D1343" s="604"/>
      <c r="E1343" s="604"/>
      <c r="F1343" s="604"/>
      <c r="G1343" s="605"/>
      <c r="H1343" s="605"/>
      <c r="I1343" s="607"/>
      <c r="J1343" s="1834"/>
      <c r="K1343" s="748"/>
      <c r="L1343" s="1250"/>
      <c r="M1343" s="1316"/>
      <c r="N1343" s="1314"/>
      <c r="O1343" s="1315"/>
      <c r="P1343" s="1316"/>
      <c r="Q1343" s="1317"/>
      <c r="R1343" s="1251"/>
      <c r="S1343" s="1251"/>
      <c r="T1343" s="605"/>
      <c r="U1343" s="605"/>
      <c r="V1343" s="605"/>
      <c r="W1343" s="1684" t="s">
        <v>4708</v>
      </c>
      <c r="X1343" s="670" t="s">
        <v>30</v>
      </c>
      <c r="Y1343" s="1305">
        <f>$Y$659</f>
        <v>0.85</v>
      </c>
      <c r="Z1343" s="1359"/>
      <c r="AA1343" s="1220"/>
      <c r="AB1343" s="1220"/>
      <c r="AC1343" s="1220"/>
      <c r="AD1343" s="1220"/>
      <c r="AE1343" s="1306"/>
      <c r="AF1343" s="391">
        <f>ROUND(ROUND(ROUND(G1304+K1340,0)*Q1304,0)*Y1343,0)</f>
        <v>226</v>
      </c>
      <c r="AG1343" s="268"/>
    </row>
    <row r="1344" spans="1:33" ht="17.100000000000001" customHeight="1">
      <c r="A1344" s="243">
        <v>63</v>
      </c>
      <c r="B1344" s="351" t="s">
        <v>18361</v>
      </c>
      <c r="C1344" s="870" t="s">
        <v>18362</v>
      </c>
      <c r="D1344" s="604"/>
      <c r="E1344" s="604"/>
      <c r="F1344" s="604"/>
      <c r="G1344" s="605"/>
      <c r="H1344" s="605"/>
      <c r="I1344" s="607"/>
      <c r="J1344" s="1834"/>
      <c r="K1344" s="748"/>
      <c r="L1344" s="1250"/>
      <c r="M1344" s="1316"/>
      <c r="N1344" s="1314"/>
      <c r="O1344" s="1315"/>
      <c r="P1344" s="1316"/>
      <c r="Q1344" s="1317"/>
      <c r="R1344" s="1251"/>
      <c r="S1344" s="1251"/>
      <c r="T1344" s="605"/>
      <c r="U1344" s="605"/>
      <c r="V1344" s="605"/>
      <c r="W1344" s="1836"/>
      <c r="X1344" s="1225"/>
      <c r="Y1344" s="1306"/>
      <c r="Z1344" s="1302" t="s">
        <v>11869</v>
      </c>
      <c r="AA1344" s="1303" t="s">
        <v>30</v>
      </c>
      <c r="AB1344" s="1304">
        <v>0.85</v>
      </c>
      <c r="AC1344" s="1215"/>
      <c r="AD1344" s="1215"/>
      <c r="AE1344" s="1294"/>
      <c r="AF1344" s="391">
        <f>ROUND(ROUND(ROUND(ROUND(G1304+K1340,0)*Q1304,0)*Y1343,0)*AB1344,0)</f>
        <v>192</v>
      </c>
      <c r="AG1344" s="268"/>
    </row>
    <row r="1345" spans="1:33" ht="17.100000000000001" customHeight="1">
      <c r="A1345" s="243">
        <v>63</v>
      </c>
      <c r="B1345" s="351" t="s">
        <v>18363</v>
      </c>
      <c r="C1345" s="870" t="s">
        <v>18364</v>
      </c>
      <c r="D1345" s="604"/>
      <c r="E1345" s="604"/>
      <c r="F1345" s="604"/>
      <c r="G1345" s="605"/>
      <c r="H1345" s="605"/>
      <c r="I1345" s="607"/>
      <c r="J1345" s="646"/>
      <c r="K1345" s="748"/>
      <c r="L1345" s="1250"/>
      <c r="M1345" s="1316"/>
      <c r="N1345" s="1314"/>
      <c r="O1345" s="1315"/>
      <c r="P1345" s="1316"/>
      <c r="Q1345" s="1317"/>
      <c r="R1345" s="1251"/>
      <c r="S1345" s="1251"/>
      <c r="T1345" s="605"/>
      <c r="U1345" s="605"/>
      <c r="V1345" s="605"/>
      <c r="W1345" s="1233"/>
      <c r="X1345" s="670"/>
      <c r="Y1345" s="1320"/>
      <c r="Z1345" s="1358"/>
      <c r="AA1345" s="1215"/>
      <c r="AB1345" s="1294"/>
      <c r="AC1345" s="1533" t="s">
        <v>167</v>
      </c>
      <c r="AD1345" s="1250">
        <v>5</v>
      </c>
      <c r="AE1345" s="1308" t="s">
        <v>168</v>
      </c>
      <c r="AF1345" s="391">
        <f>ROUND(ROUND(ROUND(G1304+K1340,0)*Q1304,0)-AD1345,0)</f>
        <v>261</v>
      </c>
      <c r="AG1345" s="268"/>
    </row>
    <row r="1346" spans="1:33" ht="17.100000000000001" customHeight="1">
      <c r="A1346" s="243">
        <v>63</v>
      </c>
      <c r="B1346" s="351" t="s">
        <v>18365</v>
      </c>
      <c r="C1346" s="870" t="s">
        <v>18366</v>
      </c>
      <c r="D1346" s="604"/>
      <c r="E1346" s="604"/>
      <c r="F1346" s="604"/>
      <c r="G1346" s="605"/>
      <c r="H1346" s="605"/>
      <c r="I1346" s="607"/>
      <c r="J1346" s="646"/>
      <c r="K1346" s="748"/>
      <c r="L1346" s="1250"/>
      <c r="M1346" s="1316"/>
      <c r="N1346" s="1314"/>
      <c r="O1346" s="1315"/>
      <c r="P1346" s="1316"/>
      <c r="Q1346" s="1317"/>
      <c r="R1346" s="1251"/>
      <c r="S1346" s="1251"/>
      <c r="T1346" s="605"/>
      <c r="U1346" s="605"/>
      <c r="V1346" s="605"/>
      <c r="W1346" s="1234"/>
      <c r="X1346" s="1225"/>
      <c r="Y1346" s="1322"/>
      <c r="Z1346" s="1233" t="s">
        <v>11869</v>
      </c>
      <c r="AA1346" s="670" t="s">
        <v>30</v>
      </c>
      <c r="AB1346" s="1309">
        <v>0.85</v>
      </c>
      <c r="AC1346" s="1834"/>
      <c r="AD1346" s="1250"/>
      <c r="AE1346" s="1308"/>
      <c r="AF1346" s="391">
        <f>ROUND(ROUND(ROUND(ROUND(G1304+K1340,0)*Q1304,0)*AB1346,0)-AD1345,0)</f>
        <v>221</v>
      </c>
      <c r="AG1346" s="268"/>
    </row>
    <row r="1347" spans="1:33" ht="17.100000000000001" customHeight="1">
      <c r="A1347" s="243">
        <v>63</v>
      </c>
      <c r="B1347" s="351" t="s">
        <v>18367</v>
      </c>
      <c r="C1347" s="870" t="s">
        <v>18368</v>
      </c>
      <c r="D1347" s="604"/>
      <c r="E1347" s="604"/>
      <c r="F1347" s="604"/>
      <c r="G1347" s="605"/>
      <c r="H1347" s="605"/>
      <c r="I1347" s="607"/>
      <c r="J1347" s="646"/>
      <c r="K1347" s="748"/>
      <c r="L1347" s="1250"/>
      <c r="M1347" s="1316"/>
      <c r="N1347" s="1314"/>
      <c r="O1347" s="1315"/>
      <c r="P1347" s="1316"/>
      <c r="Q1347" s="1317"/>
      <c r="R1347" s="1251"/>
      <c r="S1347" s="1251"/>
      <c r="T1347" s="605"/>
      <c r="U1347" s="605"/>
      <c r="V1347" s="605"/>
      <c r="W1347" s="1684" t="s">
        <v>4703</v>
      </c>
      <c r="X1347" s="1250" t="s">
        <v>30</v>
      </c>
      <c r="Y1347" s="1291">
        <v>0.7</v>
      </c>
      <c r="Z1347" s="1360"/>
      <c r="AA1347" s="1226"/>
      <c r="AB1347" s="1310"/>
      <c r="AC1347" s="1834"/>
      <c r="AD1347" s="1242"/>
      <c r="AE1347" s="1291"/>
      <c r="AF1347" s="391">
        <f>ROUND(ROUND(ROUND(ROUND(G1304+K1340,0)*Q1304,0)*Y1347,0)-AD1345,0)</f>
        <v>181</v>
      </c>
      <c r="AG1347" s="268"/>
    </row>
    <row r="1348" spans="1:33" ht="17.100000000000001" customHeight="1">
      <c r="A1348" s="243">
        <v>63</v>
      </c>
      <c r="B1348" s="351" t="s">
        <v>18369</v>
      </c>
      <c r="C1348" s="870" t="s">
        <v>18370</v>
      </c>
      <c r="D1348" s="604"/>
      <c r="E1348" s="604"/>
      <c r="F1348" s="604"/>
      <c r="G1348" s="605"/>
      <c r="H1348" s="605"/>
      <c r="I1348" s="607"/>
      <c r="J1348" s="646"/>
      <c r="K1348" s="748"/>
      <c r="L1348" s="1250"/>
      <c r="M1348" s="1316"/>
      <c r="N1348" s="1314"/>
      <c r="O1348" s="1315"/>
      <c r="P1348" s="1316"/>
      <c r="Q1348" s="1317"/>
      <c r="R1348" s="1251"/>
      <c r="S1348" s="1251"/>
      <c r="T1348" s="605"/>
      <c r="U1348" s="605"/>
      <c r="V1348" s="605"/>
      <c r="W1348" s="1836"/>
      <c r="X1348" s="1225"/>
      <c r="Y1348" s="1306"/>
      <c r="Z1348" s="1302" t="s">
        <v>11869</v>
      </c>
      <c r="AA1348" s="1303" t="s">
        <v>30</v>
      </c>
      <c r="AB1348" s="1311">
        <v>0.85</v>
      </c>
      <c r="AC1348" s="1834"/>
      <c r="AD1348" s="1242"/>
      <c r="AE1348" s="1291"/>
      <c r="AF1348" s="391">
        <f>ROUND(ROUND(ROUND(ROUND(ROUND(G1304+K1340,0)*Q1304,0)*Y1347,0)*AB1348,0)-AD1345,0)</f>
        <v>153</v>
      </c>
      <c r="AG1348" s="268"/>
    </row>
    <row r="1349" spans="1:33" ht="17.100000000000001" customHeight="1">
      <c r="A1349" s="243">
        <v>63</v>
      </c>
      <c r="B1349" s="351" t="s">
        <v>18371</v>
      </c>
      <c r="C1349" s="870" t="s">
        <v>18372</v>
      </c>
      <c r="D1349" s="604"/>
      <c r="E1349" s="604"/>
      <c r="F1349" s="604"/>
      <c r="G1349" s="605"/>
      <c r="H1349" s="605"/>
      <c r="I1349" s="607"/>
      <c r="J1349" s="646"/>
      <c r="K1349" s="748"/>
      <c r="L1349" s="1250"/>
      <c r="M1349" s="1316"/>
      <c r="N1349" s="1314"/>
      <c r="O1349" s="1315"/>
      <c r="P1349" s="1316"/>
      <c r="Q1349" s="1317"/>
      <c r="R1349" s="1251"/>
      <c r="S1349" s="1251"/>
      <c r="T1349" s="605"/>
      <c r="U1349" s="605"/>
      <c r="V1349" s="605"/>
      <c r="W1349" s="1684" t="s">
        <v>4708</v>
      </c>
      <c r="X1349" s="1250" t="s">
        <v>30</v>
      </c>
      <c r="Y1349" s="1291">
        <v>0.85</v>
      </c>
      <c r="Z1349" s="1359"/>
      <c r="AA1349" s="1220"/>
      <c r="AB1349" s="1306"/>
      <c r="AC1349" s="1834"/>
      <c r="AD1349" s="1242"/>
      <c r="AE1349" s="1291"/>
      <c r="AF1349" s="391">
        <f>ROUND(ROUND(ROUND(ROUND(G1304+K1340,0)*Q1304,0)*Y1349,0)-AD1345,0)</f>
        <v>221</v>
      </c>
      <c r="AG1349" s="268"/>
    </row>
    <row r="1350" spans="1:33" ht="17.100000000000001" customHeight="1">
      <c r="A1350" s="243">
        <v>63</v>
      </c>
      <c r="B1350" s="351" t="s">
        <v>18373</v>
      </c>
      <c r="C1350" s="870" t="s">
        <v>18374</v>
      </c>
      <c r="D1350" s="604"/>
      <c r="E1350" s="604"/>
      <c r="F1350" s="604"/>
      <c r="G1350" s="605"/>
      <c r="H1350" s="605"/>
      <c r="I1350" s="607"/>
      <c r="J1350" s="646"/>
      <c r="K1350" s="748"/>
      <c r="L1350" s="1250"/>
      <c r="M1350" s="1316"/>
      <c r="N1350" s="1314"/>
      <c r="O1350" s="1315"/>
      <c r="P1350" s="1316"/>
      <c r="Q1350" s="1317"/>
      <c r="R1350" s="1251"/>
      <c r="S1350" s="1251"/>
      <c r="T1350" s="605"/>
      <c r="U1350" s="605"/>
      <c r="V1350" s="605"/>
      <c r="W1350" s="1836"/>
      <c r="X1350" s="1225"/>
      <c r="Y1350" s="1306"/>
      <c r="Z1350" s="1302" t="s">
        <v>11869</v>
      </c>
      <c r="AA1350" s="1303" t="s">
        <v>30</v>
      </c>
      <c r="AB1350" s="1311">
        <v>0.85</v>
      </c>
      <c r="AC1350" s="1835"/>
      <c r="AD1350" s="1220"/>
      <c r="AE1350" s="1306"/>
      <c r="AF1350" s="391">
        <f>ROUND(ROUND(ROUND(ROUND(ROUND(G1304+K1340,0)*Q1304,0)*Y1349,0)*AB1350,0)-AD1345,0)</f>
        <v>187</v>
      </c>
      <c r="AG1350" s="268"/>
    </row>
    <row r="1351" spans="1:33" ht="17.100000000000001" customHeight="1">
      <c r="A1351" s="243">
        <v>63</v>
      </c>
      <c r="B1351" s="351" t="s">
        <v>18375</v>
      </c>
      <c r="C1351" s="870" t="s">
        <v>18376</v>
      </c>
      <c r="D1351" s="604"/>
      <c r="E1351" s="604"/>
      <c r="F1351" s="1252"/>
      <c r="G1351" s="1296"/>
      <c r="H1351" s="605"/>
      <c r="I1351" s="607"/>
      <c r="J1351" s="646"/>
      <c r="K1351" s="748"/>
      <c r="L1351" s="1250"/>
      <c r="M1351" s="1316"/>
      <c r="N1351" s="1314"/>
      <c r="O1351" s="1315"/>
      <c r="P1351" s="1316"/>
      <c r="Q1351" s="1317"/>
      <c r="R1351" s="1749" t="s">
        <v>11301</v>
      </c>
      <c r="S1351" s="1622" t="s">
        <v>235</v>
      </c>
      <c r="T1351" s="602"/>
      <c r="U1351" s="602"/>
      <c r="V1351" s="1286"/>
      <c r="W1351" s="1233"/>
      <c r="X1351" s="670"/>
      <c r="Y1351" s="1320"/>
      <c r="Z1351" s="1358"/>
      <c r="AA1351" s="1215"/>
      <c r="AB1351" s="1215"/>
      <c r="AC1351" s="1215"/>
      <c r="AD1351" s="1215"/>
      <c r="AE1351" s="1294"/>
      <c r="AF1351" s="391">
        <f>ROUND(ROUND(ROUND(G1304+K1340,0)*Q1304,0)*U1352,0)</f>
        <v>186</v>
      </c>
      <c r="AG1351" s="268"/>
    </row>
    <row r="1352" spans="1:33" ht="17.100000000000001" customHeight="1">
      <c r="A1352" s="243">
        <v>63</v>
      </c>
      <c r="B1352" s="351" t="s">
        <v>18377</v>
      </c>
      <c r="C1352" s="870" t="s">
        <v>18378</v>
      </c>
      <c r="D1352" s="604"/>
      <c r="E1352" s="604"/>
      <c r="F1352" s="1252"/>
      <c r="G1352" s="1296"/>
      <c r="H1352" s="605"/>
      <c r="I1352" s="607"/>
      <c r="J1352" s="646"/>
      <c r="K1352" s="1250"/>
      <c r="L1352" s="638"/>
      <c r="M1352" s="1316"/>
      <c r="N1352" s="1314"/>
      <c r="O1352" s="1315"/>
      <c r="P1352" s="1316"/>
      <c r="Q1352" s="1317"/>
      <c r="R1352" s="1837"/>
      <c r="S1352" s="1834"/>
      <c r="T1352" s="1250" t="s">
        <v>30</v>
      </c>
      <c r="U1352" s="1242">
        <v>0.7</v>
      </c>
      <c r="V1352" s="607"/>
      <c r="W1352" s="1234"/>
      <c r="X1352" s="1225"/>
      <c r="Y1352" s="1322"/>
      <c r="Z1352" s="1233" t="s">
        <v>11869</v>
      </c>
      <c r="AA1352" s="670" t="s">
        <v>30</v>
      </c>
      <c r="AB1352" s="1293">
        <v>0.85</v>
      </c>
      <c r="AC1352" s="1215"/>
      <c r="AD1352" s="1215"/>
      <c r="AE1352" s="1294"/>
      <c r="AF1352" s="391">
        <f>ROUND(ROUND(ROUND(ROUND(G1304+K1340,0)*Q1304,0)*U1352,0)*AB1352,0)</f>
        <v>158</v>
      </c>
      <c r="AG1352" s="268"/>
    </row>
    <row r="1353" spans="1:33" ht="17.100000000000001" customHeight="1">
      <c r="A1353" s="243">
        <v>63</v>
      </c>
      <c r="B1353" s="351" t="s">
        <v>18379</v>
      </c>
      <c r="C1353" s="870" t="s">
        <v>18380</v>
      </c>
      <c r="D1353" s="604"/>
      <c r="E1353" s="604"/>
      <c r="F1353" s="1131"/>
      <c r="G1353" s="605"/>
      <c r="H1353" s="605"/>
      <c r="I1353" s="607"/>
      <c r="J1353" s="646"/>
      <c r="K1353" s="748"/>
      <c r="L1353" s="748"/>
      <c r="M1353" s="1250"/>
      <c r="N1353" s="1344"/>
      <c r="O1353" s="1345"/>
      <c r="P1353" s="1250"/>
      <c r="Q1353" s="1346"/>
      <c r="R1353" s="1837"/>
      <c r="S1353" s="1834"/>
      <c r="T1353" s="1250"/>
      <c r="U1353" s="1242"/>
      <c r="V1353" s="1291"/>
      <c r="W1353" s="1684" t="s">
        <v>4703</v>
      </c>
      <c r="X1353" s="670" t="s">
        <v>30</v>
      </c>
      <c r="Y1353" s="1305">
        <f>$Y$657</f>
        <v>0.7</v>
      </c>
      <c r="Z1353" s="1360"/>
      <c r="AA1353" s="1226"/>
      <c r="AB1353" s="1226"/>
      <c r="AC1353" s="1226"/>
      <c r="AD1353" s="1226"/>
      <c r="AE1353" s="1310"/>
      <c r="AF1353" s="391">
        <f>ROUND(ROUND(ROUND(ROUND(G1304+K1340,0)*Q1304,0)*U1352,0)*Y1353,0)</f>
        <v>130</v>
      </c>
      <c r="AG1353" s="268"/>
    </row>
    <row r="1354" spans="1:33" ht="17.100000000000001" customHeight="1">
      <c r="A1354" s="243">
        <v>63</v>
      </c>
      <c r="B1354" s="351" t="s">
        <v>18381</v>
      </c>
      <c r="C1354" s="870" t="s">
        <v>18382</v>
      </c>
      <c r="D1354" s="604"/>
      <c r="E1354" s="604"/>
      <c r="F1354" s="1131"/>
      <c r="G1354" s="605"/>
      <c r="H1354" s="605"/>
      <c r="I1354" s="607"/>
      <c r="J1354" s="646"/>
      <c r="K1354" s="748"/>
      <c r="L1354" s="748"/>
      <c r="M1354" s="1250"/>
      <c r="N1354" s="1344"/>
      <c r="O1354" s="1345"/>
      <c r="P1354" s="1250"/>
      <c r="Q1354" s="1346"/>
      <c r="R1354" s="1837"/>
      <c r="S1354" s="1834"/>
      <c r="T1354" s="1250"/>
      <c r="U1354" s="1242"/>
      <c r="V1354" s="1291"/>
      <c r="W1354" s="1836"/>
      <c r="X1354" s="1225"/>
      <c r="Y1354" s="1306"/>
      <c r="Z1354" s="1302" t="s">
        <v>11869</v>
      </c>
      <c r="AA1354" s="1303" t="s">
        <v>30</v>
      </c>
      <c r="AB1354" s="1304">
        <v>0.85</v>
      </c>
      <c r="AC1354" s="1215"/>
      <c r="AD1354" s="1215"/>
      <c r="AE1354" s="1294"/>
      <c r="AF1354" s="391">
        <f>ROUND(ROUND(ROUND(ROUND(ROUND(G1304+K1340,0)*Q1304,0)*U1352,0)*Y1353,0)*AB1354,0)</f>
        <v>111</v>
      </c>
      <c r="AG1354" s="268"/>
    </row>
    <row r="1355" spans="1:33" ht="17.100000000000001" customHeight="1">
      <c r="A1355" s="243">
        <v>63</v>
      </c>
      <c r="B1355" s="351" t="s">
        <v>18383</v>
      </c>
      <c r="C1355" s="870" t="s">
        <v>18384</v>
      </c>
      <c r="D1355" s="604"/>
      <c r="E1355" s="604"/>
      <c r="F1355" s="1131"/>
      <c r="G1355" s="605"/>
      <c r="H1355" s="605"/>
      <c r="I1355" s="607"/>
      <c r="J1355" s="646"/>
      <c r="K1355" s="748"/>
      <c r="L1355" s="748"/>
      <c r="M1355" s="1250"/>
      <c r="N1355" s="1344"/>
      <c r="O1355" s="1345"/>
      <c r="P1355" s="1250"/>
      <c r="Q1355" s="1346"/>
      <c r="R1355" s="1837"/>
      <c r="S1355" s="1834"/>
      <c r="T1355" s="1250"/>
      <c r="U1355" s="1242"/>
      <c r="V1355" s="1291"/>
      <c r="W1355" s="1684" t="s">
        <v>4708</v>
      </c>
      <c r="X1355" s="670" t="s">
        <v>30</v>
      </c>
      <c r="Y1355" s="1305">
        <f>$Y$659</f>
        <v>0.85</v>
      </c>
      <c r="Z1355" s="1359"/>
      <c r="AA1355" s="1220"/>
      <c r="AB1355" s="1220"/>
      <c r="AC1355" s="1220"/>
      <c r="AD1355" s="1220"/>
      <c r="AE1355" s="1306"/>
      <c r="AF1355" s="391">
        <f>ROUND(ROUND(ROUND(ROUND(G1304+K1340,0)*Q1304,0)*U1352,0)*Y1355,0)</f>
        <v>158</v>
      </c>
      <c r="AG1355" s="268"/>
    </row>
    <row r="1356" spans="1:33" ht="17.100000000000001" customHeight="1">
      <c r="A1356" s="243">
        <v>63</v>
      </c>
      <c r="B1356" s="351" t="s">
        <v>18385</v>
      </c>
      <c r="C1356" s="870" t="s">
        <v>18386</v>
      </c>
      <c r="D1356" s="604"/>
      <c r="E1356" s="604"/>
      <c r="F1356" s="1131"/>
      <c r="G1356" s="605"/>
      <c r="H1356" s="605"/>
      <c r="I1356" s="607"/>
      <c r="J1356" s="646"/>
      <c r="K1356" s="748"/>
      <c r="L1356" s="748"/>
      <c r="M1356" s="1250"/>
      <c r="N1356" s="1344"/>
      <c r="O1356" s="1345"/>
      <c r="P1356" s="1250"/>
      <c r="Q1356" s="1346"/>
      <c r="R1356" s="1837"/>
      <c r="S1356" s="1834"/>
      <c r="T1356" s="1250"/>
      <c r="U1356" s="1242"/>
      <c r="V1356" s="1291"/>
      <c r="W1356" s="1836"/>
      <c r="X1356" s="1225"/>
      <c r="Y1356" s="1306"/>
      <c r="Z1356" s="1302" t="s">
        <v>11869</v>
      </c>
      <c r="AA1356" s="1303" t="s">
        <v>30</v>
      </c>
      <c r="AB1356" s="1304">
        <v>0.85</v>
      </c>
      <c r="AC1356" s="1215"/>
      <c r="AD1356" s="1215"/>
      <c r="AE1356" s="1294"/>
      <c r="AF1356" s="391">
        <f>ROUND(ROUND(ROUND(ROUND(ROUND(G1304+K1340,0)*Q1304,0)*U1352,0)*Y1355,0)*AB1356,0)</f>
        <v>134</v>
      </c>
      <c r="AG1356" s="268"/>
    </row>
    <row r="1357" spans="1:33" ht="17.100000000000001" customHeight="1">
      <c r="A1357" s="243">
        <v>63</v>
      </c>
      <c r="B1357" s="351" t="s">
        <v>18387</v>
      </c>
      <c r="C1357" s="870" t="s">
        <v>18388</v>
      </c>
      <c r="D1357" s="604"/>
      <c r="E1357" s="604"/>
      <c r="F1357" s="1131"/>
      <c r="G1357" s="605"/>
      <c r="H1357" s="605"/>
      <c r="I1357" s="607"/>
      <c r="J1357" s="646"/>
      <c r="K1357" s="748"/>
      <c r="L1357" s="748"/>
      <c r="M1357" s="1250"/>
      <c r="N1357" s="1344"/>
      <c r="O1357" s="1345"/>
      <c r="P1357" s="1250"/>
      <c r="Q1357" s="1346"/>
      <c r="R1357" s="1837"/>
      <c r="S1357" s="1834"/>
      <c r="T1357" s="1250"/>
      <c r="U1357" s="1242"/>
      <c r="V1357" s="1291"/>
      <c r="W1357" s="1233"/>
      <c r="X1357" s="670"/>
      <c r="Y1357" s="1320"/>
      <c r="Z1357" s="1358"/>
      <c r="AA1357" s="1215"/>
      <c r="AB1357" s="1294"/>
      <c r="AC1357" s="1533" t="s">
        <v>167</v>
      </c>
      <c r="AD1357" s="1250">
        <v>5</v>
      </c>
      <c r="AE1357" s="1308" t="s">
        <v>168</v>
      </c>
      <c r="AF1357" s="391">
        <f>ROUND(ROUND(ROUND(ROUND(G1304+K1340,0)*Q1304,0)*U1352,0)-AD1357,0)</f>
        <v>181</v>
      </c>
      <c r="AG1357" s="268"/>
    </row>
    <row r="1358" spans="1:33" ht="17.100000000000001" customHeight="1">
      <c r="A1358" s="243">
        <v>63</v>
      </c>
      <c r="B1358" s="351" t="s">
        <v>18389</v>
      </c>
      <c r="C1358" s="870" t="s">
        <v>18390</v>
      </c>
      <c r="D1358" s="604"/>
      <c r="E1358" s="604"/>
      <c r="F1358" s="1131"/>
      <c r="G1358" s="605"/>
      <c r="H1358" s="605"/>
      <c r="I1358" s="607"/>
      <c r="J1358" s="646"/>
      <c r="K1358" s="748"/>
      <c r="L1358" s="748"/>
      <c r="M1358" s="1250"/>
      <c r="N1358" s="1344"/>
      <c r="O1358" s="1345"/>
      <c r="P1358" s="1250"/>
      <c r="Q1358" s="1346"/>
      <c r="R1358" s="1837"/>
      <c r="S1358" s="1834"/>
      <c r="T1358" s="1250"/>
      <c r="U1358" s="1242"/>
      <c r="V1358" s="1291"/>
      <c r="W1358" s="1234"/>
      <c r="X1358" s="1225"/>
      <c r="Y1358" s="1322"/>
      <c r="Z1358" s="1233" t="s">
        <v>11869</v>
      </c>
      <c r="AA1358" s="670" t="s">
        <v>30</v>
      </c>
      <c r="AB1358" s="1309">
        <v>0.85</v>
      </c>
      <c r="AC1358" s="1834"/>
      <c r="AD1358" s="1250"/>
      <c r="AE1358" s="1308"/>
      <c r="AF1358" s="391">
        <f>ROUND(ROUND(ROUND(ROUND(ROUND(G1304+K1340,0)*Q1304,0)*U1352,0)*AB1358,0)-AD1357,0)</f>
        <v>153</v>
      </c>
      <c r="AG1358" s="268"/>
    </row>
    <row r="1359" spans="1:33" ht="17.100000000000001" customHeight="1">
      <c r="A1359" s="243">
        <v>63</v>
      </c>
      <c r="B1359" s="351" t="s">
        <v>18391</v>
      </c>
      <c r="C1359" s="870" t="s">
        <v>18392</v>
      </c>
      <c r="D1359" s="604"/>
      <c r="E1359" s="604"/>
      <c r="F1359" s="1131"/>
      <c r="G1359" s="605"/>
      <c r="H1359" s="605"/>
      <c r="I1359" s="607"/>
      <c r="J1359" s="646"/>
      <c r="K1359" s="748"/>
      <c r="L1359" s="748"/>
      <c r="M1359" s="1250"/>
      <c r="N1359" s="1344"/>
      <c r="O1359" s="1345"/>
      <c r="P1359" s="1250"/>
      <c r="Q1359" s="1346"/>
      <c r="R1359" s="1238"/>
      <c r="S1359" s="1834"/>
      <c r="T1359" s="1250"/>
      <c r="U1359" s="1242"/>
      <c r="V1359" s="1291"/>
      <c r="W1359" s="1684" t="s">
        <v>4703</v>
      </c>
      <c r="X1359" s="1250" t="s">
        <v>30</v>
      </c>
      <c r="Y1359" s="1291">
        <f>$Y$657</f>
        <v>0.7</v>
      </c>
      <c r="Z1359" s="1360"/>
      <c r="AA1359" s="1226"/>
      <c r="AB1359" s="1310"/>
      <c r="AC1359" s="1834"/>
      <c r="AD1359" s="1242"/>
      <c r="AE1359" s="1291"/>
      <c r="AF1359" s="391">
        <f>ROUND(ROUND(ROUND(ROUND(ROUND(G1304+K1340,0)*Q1304,0)*U1352,0)*Y1359,0)-AD1357,0)</f>
        <v>125</v>
      </c>
      <c r="AG1359" s="268"/>
    </row>
    <row r="1360" spans="1:33" ht="17.100000000000001" customHeight="1">
      <c r="A1360" s="243">
        <v>63</v>
      </c>
      <c r="B1360" s="351" t="s">
        <v>18393</v>
      </c>
      <c r="C1360" s="870" t="s">
        <v>18394</v>
      </c>
      <c r="D1360" s="604"/>
      <c r="E1360" s="604"/>
      <c r="F1360" s="1131"/>
      <c r="G1360" s="605"/>
      <c r="H1360" s="605"/>
      <c r="I1360" s="607"/>
      <c r="J1360" s="646"/>
      <c r="K1360" s="748"/>
      <c r="L1360" s="748"/>
      <c r="M1360" s="1250"/>
      <c r="N1360" s="1344"/>
      <c r="O1360" s="1345"/>
      <c r="P1360" s="1250"/>
      <c r="Q1360" s="1346"/>
      <c r="R1360" s="1238"/>
      <c r="S1360" s="1246"/>
      <c r="T1360" s="1250"/>
      <c r="U1360" s="1242"/>
      <c r="V1360" s="1291"/>
      <c r="W1360" s="1836"/>
      <c r="X1360" s="1225"/>
      <c r="Y1360" s="1306"/>
      <c r="Z1360" s="1302" t="s">
        <v>11869</v>
      </c>
      <c r="AA1360" s="1303" t="s">
        <v>30</v>
      </c>
      <c r="AB1360" s="1311">
        <v>0.85</v>
      </c>
      <c r="AC1360" s="1834"/>
      <c r="AD1360" s="1242"/>
      <c r="AE1360" s="1291"/>
      <c r="AF1360" s="391">
        <f>ROUND(ROUND(ROUND(ROUND(ROUND(ROUND(G1304+K1340,0)*Q1304,0)*U1352,0)*Y1359,0)*AB1360,0)-AD1357,0)</f>
        <v>106</v>
      </c>
      <c r="AG1360" s="268"/>
    </row>
    <row r="1361" spans="1:33" ht="17.100000000000001" customHeight="1">
      <c r="A1361" s="243">
        <v>63</v>
      </c>
      <c r="B1361" s="351" t="s">
        <v>18395</v>
      </c>
      <c r="C1361" s="870" t="s">
        <v>18396</v>
      </c>
      <c r="D1361" s="604"/>
      <c r="E1361" s="604"/>
      <c r="F1361" s="1131"/>
      <c r="G1361" s="605"/>
      <c r="H1361" s="605"/>
      <c r="I1361" s="607"/>
      <c r="J1361" s="646"/>
      <c r="K1361" s="748"/>
      <c r="L1361" s="748"/>
      <c r="M1361" s="1250"/>
      <c r="N1361" s="1344"/>
      <c r="O1361" s="1345"/>
      <c r="P1361" s="1250"/>
      <c r="Q1361" s="1346"/>
      <c r="R1361" s="1238"/>
      <c r="S1361" s="1246"/>
      <c r="T1361" s="1250"/>
      <c r="U1361" s="1242"/>
      <c r="V1361" s="1291"/>
      <c r="W1361" s="1684" t="s">
        <v>4708</v>
      </c>
      <c r="X1361" s="1250" t="s">
        <v>30</v>
      </c>
      <c r="Y1361" s="1291">
        <f>$Y$659</f>
        <v>0.85</v>
      </c>
      <c r="Z1361" s="1359"/>
      <c r="AA1361" s="1220"/>
      <c r="AB1361" s="1306"/>
      <c r="AC1361" s="1834"/>
      <c r="AD1361" s="1242"/>
      <c r="AE1361" s="1291"/>
      <c r="AF1361" s="391">
        <f>ROUND(ROUND(ROUND(ROUND(ROUND(G1304+K1340,0)*Q1304,0)*U1352,0)*Y1361,0)-AD1357,0)</f>
        <v>153</v>
      </c>
      <c r="AG1361" s="268"/>
    </row>
    <row r="1362" spans="1:33" ht="17.100000000000001" customHeight="1">
      <c r="A1362" s="243">
        <v>63</v>
      </c>
      <c r="B1362" s="351" t="s">
        <v>18397</v>
      </c>
      <c r="C1362" s="870" t="s">
        <v>18398</v>
      </c>
      <c r="D1362" s="604"/>
      <c r="E1362" s="604"/>
      <c r="F1362" s="1131"/>
      <c r="G1362" s="605"/>
      <c r="H1362" s="605"/>
      <c r="I1362" s="607"/>
      <c r="J1362" s="646"/>
      <c r="K1362" s="748"/>
      <c r="L1362" s="748"/>
      <c r="M1362" s="1250"/>
      <c r="N1362" s="1344"/>
      <c r="O1362" s="1345"/>
      <c r="P1362" s="1250"/>
      <c r="Q1362" s="1346"/>
      <c r="R1362" s="1238"/>
      <c r="S1362" s="1246"/>
      <c r="T1362" s="1250"/>
      <c r="U1362" s="1242"/>
      <c r="V1362" s="1291"/>
      <c r="W1362" s="1836"/>
      <c r="X1362" s="1225"/>
      <c r="Y1362" s="1306"/>
      <c r="Z1362" s="1302" t="s">
        <v>11869</v>
      </c>
      <c r="AA1362" s="1303" t="s">
        <v>30</v>
      </c>
      <c r="AB1362" s="1311">
        <v>0.85</v>
      </c>
      <c r="AC1362" s="1835"/>
      <c r="AD1362" s="1220"/>
      <c r="AE1362" s="1306"/>
      <c r="AF1362" s="391">
        <f>ROUND(ROUND(ROUND(ROUND(ROUND(ROUND(G1304+K1340,0)*Q1304,0)*U1352,0)*Y1361,0)*AB1362,0)-AD1357,0)</f>
        <v>129</v>
      </c>
      <c r="AG1362" s="268"/>
    </row>
    <row r="1363" spans="1:33" ht="17.100000000000001" customHeight="1">
      <c r="A1363" s="243">
        <v>63</v>
      </c>
      <c r="B1363" s="351" t="s">
        <v>18399</v>
      </c>
      <c r="C1363" s="870" t="s">
        <v>18400</v>
      </c>
      <c r="D1363" s="604"/>
      <c r="E1363" s="604"/>
      <c r="F1363" s="1131"/>
      <c r="G1363" s="605"/>
      <c r="H1363" s="605"/>
      <c r="I1363" s="607"/>
      <c r="J1363" s="646"/>
      <c r="K1363" s="748"/>
      <c r="L1363" s="748"/>
      <c r="M1363" s="1250"/>
      <c r="N1363" s="1344"/>
      <c r="O1363" s="1345"/>
      <c r="P1363" s="1250"/>
      <c r="Q1363" s="1346"/>
      <c r="R1363" s="1238"/>
      <c r="S1363" s="1622" t="s">
        <v>237</v>
      </c>
      <c r="T1363" s="670"/>
      <c r="U1363" s="1348"/>
      <c r="V1363" s="1305"/>
      <c r="W1363" s="1233"/>
      <c r="X1363" s="670"/>
      <c r="Y1363" s="1320"/>
      <c r="Z1363" s="1358"/>
      <c r="AA1363" s="1215"/>
      <c r="AB1363" s="1215"/>
      <c r="AC1363" s="1215"/>
      <c r="AD1363" s="1215"/>
      <c r="AE1363" s="1294"/>
      <c r="AF1363" s="391">
        <f>ROUND(ROUND(ROUND(G1304+K1340,0)*Q1304,0)*U1364,0)</f>
        <v>133</v>
      </c>
      <c r="AG1363" s="268"/>
    </row>
    <row r="1364" spans="1:33" ht="17.100000000000001" customHeight="1">
      <c r="A1364" s="243">
        <v>63</v>
      </c>
      <c r="B1364" s="351" t="s">
        <v>18401</v>
      </c>
      <c r="C1364" s="870" t="s">
        <v>18402</v>
      </c>
      <c r="D1364" s="604"/>
      <c r="E1364" s="604"/>
      <c r="F1364" s="1131"/>
      <c r="G1364" s="605"/>
      <c r="H1364" s="605"/>
      <c r="I1364" s="607"/>
      <c r="J1364" s="646"/>
      <c r="K1364" s="748"/>
      <c r="L1364" s="748"/>
      <c r="M1364" s="1250"/>
      <c r="N1364" s="1344"/>
      <c r="O1364" s="1345"/>
      <c r="P1364" s="1250"/>
      <c r="Q1364" s="1346"/>
      <c r="R1364" s="1238"/>
      <c r="S1364" s="1834"/>
      <c r="T1364" s="1250" t="s">
        <v>30</v>
      </c>
      <c r="U1364" s="1242">
        <v>0.5</v>
      </c>
      <c r="V1364" s="1291"/>
      <c r="W1364" s="1234"/>
      <c r="X1364" s="1225"/>
      <c r="Y1364" s="1322"/>
      <c r="Z1364" s="1233" t="s">
        <v>11869</v>
      </c>
      <c r="AA1364" s="670" t="s">
        <v>30</v>
      </c>
      <c r="AB1364" s="1293">
        <v>0.85</v>
      </c>
      <c r="AC1364" s="1215"/>
      <c r="AD1364" s="1215"/>
      <c r="AE1364" s="1294"/>
      <c r="AF1364" s="391">
        <f>ROUND(ROUND(ROUND(ROUND(G1304+K1340,0)*Q1304,0)*U1364,0)*AB1364,0)</f>
        <v>113</v>
      </c>
      <c r="AG1364" s="268"/>
    </row>
    <row r="1365" spans="1:33" ht="17.100000000000001" customHeight="1">
      <c r="A1365" s="243">
        <v>63</v>
      </c>
      <c r="B1365" s="351" t="s">
        <v>18403</v>
      </c>
      <c r="C1365" s="870" t="s">
        <v>18404</v>
      </c>
      <c r="D1365" s="604"/>
      <c r="E1365" s="604"/>
      <c r="F1365" s="1131"/>
      <c r="G1365" s="605"/>
      <c r="H1365" s="605"/>
      <c r="I1365" s="607"/>
      <c r="J1365" s="646"/>
      <c r="K1365" s="748"/>
      <c r="L1365" s="748"/>
      <c r="M1365" s="1250"/>
      <c r="N1365" s="1344"/>
      <c r="O1365" s="1345"/>
      <c r="P1365" s="1250"/>
      <c r="Q1365" s="1346"/>
      <c r="R1365" s="1238"/>
      <c r="S1365" s="1834"/>
      <c r="T1365" s="1250"/>
      <c r="U1365" s="1242"/>
      <c r="V1365" s="1291"/>
      <c r="W1365" s="1684" t="s">
        <v>4703</v>
      </c>
      <c r="X1365" s="670" t="s">
        <v>30</v>
      </c>
      <c r="Y1365" s="1305">
        <f>$Y$657</f>
        <v>0.7</v>
      </c>
      <c r="Z1365" s="1360"/>
      <c r="AA1365" s="1226"/>
      <c r="AB1365" s="1226"/>
      <c r="AC1365" s="1226"/>
      <c r="AD1365" s="1226"/>
      <c r="AE1365" s="1310"/>
      <c r="AF1365" s="391">
        <f>ROUND(ROUND(ROUND(ROUND(G1304+K1340,0)*Q1304,0)*U1364,0)*Y1365,0)</f>
        <v>93</v>
      </c>
      <c r="AG1365" s="268"/>
    </row>
    <row r="1366" spans="1:33" ht="17.100000000000001" customHeight="1">
      <c r="A1366" s="243">
        <v>63</v>
      </c>
      <c r="B1366" s="351" t="s">
        <v>18405</v>
      </c>
      <c r="C1366" s="870" t="s">
        <v>18406</v>
      </c>
      <c r="D1366" s="604"/>
      <c r="E1366" s="604"/>
      <c r="F1366" s="1131"/>
      <c r="G1366" s="605"/>
      <c r="H1366" s="605"/>
      <c r="I1366" s="607"/>
      <c r="J1366" s="646"/>
      <c r="K1366" s="748"/>
      <c r="L1366" s="748"/>
      <c r="M1366" s="1250"/>
      <c r="N1366" s="1344"/>
      <c r="O1366" s="1345"/>
      <c r="P1366" s="1250"/>
      <c r="Q1366" s="1346"/>
      <c r="R1366" s="1238"/>
      <c r="S1366" s="1834"/>
      <c r="T1366" s="1250"/>
      <c r="U1366" s="1242"/>
      <c r="V1366" s="1291"/>
      <c r="W1366" s="1836"/>
      <c r="X1366" s="1225"/>
      <c r="Y1366" s="1306"/>
      <c r="Z1366" s="1302" t="s">
        <v>11869</v>
      </c>
      <c r="AA1366" s="1303" t="s">
        <v>30</v>
      </c>
      <c r="AB1366" s="1304">
        <v>0.85</v>
      </c>
      <c r="AC1366" s="1215"/>
      <c r="AD1366" s="1215"/>
      <c r="AE1366" s="1294"/>
      <c r="AF1366" s="391">
        <f>ROUND(ROUND(ROUND(ROUND(ROUND(G1304+K1340,0)*Q1304,0)*U1364,0)*Y1365,0)*AB1366,0)</f>
        <v>79</v>
      </c>
      <c r="AG1366" s="268"/>
    </row>
    <row r="1367" spans="1:33" ht="17.100000000000001" customHeight="1">
      <c r="A1367" s="243">
        <v>63</v>
      </c>
      <c r="B1367" s="351" t="s">
        <v>18407</v>
      </c>
      <c r="C1367" s="870" t="s">
        <v>18408</v>
      </c>
      <c r="D1367" s="604"/>
      <c r="E1367" s="604"/>
      <c r="F1367" s="1131"/>
      <c r="G1367" s="605"/>
      <c r="H1367" s="605"/>
      <c r="I1367" s="607"/>
      <c r="J1367" s="646"/>
      <c r="K1367" s="748"/>
      <c r="L1367" s="748"/>
      <c r="M1367" s="1250"/>
      <c r="N1367" s="1344"/>
      <c r="O1367" s="1345"/>
      <c r="P1367" s="1250"/>
      <c r="Q1367" s="1346"/>
      <c r="R1367" s="1238"/>
      <c r="S1367" s="1834"/>
      <c r="T1367" s="1250"/>
      <c r="U1367" s="1242"/>
      <c r="V1367" s="1291"/>
      <c r="W1367" s="1684" t="s">
        <v>4708</v>
      </c>
      <c r="X1367" s="670" t="s">
        <v>30</v>
      </c>
      <c r="Y1367" s="1305">
        <f>$Y$659</f>
        <v>0.85</v>
      </c>
      <c r="Z1367" s="1359"/>
      <c r="AA1367" s="1220"/>
      <c r="AB1367" s="1220"/>
      <c r="AC1367" s="1220"/>
      <c r="AD1367" s="1220"/>
      <c r="AE1367" s="1306"/>
      <c r="AF1367" s="391">
        <f>ROUND(ROUND(ROUND(ROUND(G1304+K1340,0)*Q1304,0)*U1364,0)*Y1367,0)</f>
        <v>113</v>
      </c>
      <c r="AG1367" s="268"/>
    </row>
    <row r="1368" spans="1:33" ht="17.100000000000001" customHeight="1">
      <c r="A1368" s="243">
        <v>63</v>
      </c>
      <c r="B1368" s="351" t="s">
        <v>18409</v>
      </c>
      <c r="C1368" s="870" t="s">
        <v>18410</v>
      </c>
      <c r="D1368" s="604"/>
      <c r="E1368" s="604"/>
      <c r="F1368" s="1131"/>
      <c r="G1368" s="605"/>
      <c r="H1368" s="605"/>
      <c r="I1368" s="607"/>
      <c r="J1368" s="646"/>
      <c r="K1368" s="748"/>
      <c r="L1368" s="748"/>
      <c r="M1368" s="1250"/>
      <c r="N1368" s="1344"/>
      <c r="O1368" s="1345"/>
      <c r="P1368" s="1250"/>
      <c r="Q1368" s="1346"/>
      <c r="R1368" s="1238"/>
      <c r="S1368" s="1834"/>
      <c r="T1368" s="1250"/>
      <c r="U1368" s="1242"/>
      <c r="V1368" s="1291"/>
      <c r="W1368" s="1836"/>
      <c r="X1368" s="1225"/>
      <c r="Y1368" s="1306"/>
      <c r="Z1368" s="1302" t="s">
        <v>11869</v>
      </c>
      <c r="AA1368" s="1303" t="s">
        <v>30</v>
      </c>
      <c r="AB1368" s="1304">
        <v>0.85</v>
      </c>
      <c r="AC1368" s="1215"/>
      <c r="AD1368" s="1215"/>
      <c r="AE1368" s="1294"/>
      <c r="AF1368" s="391">
        <f>ROUND(ROUND(ROUND(ROUND(ROUND(G1304+K1340,0)*Q1304,0)*U1364,0)*Y1367,0)*AB1368,0)</f>
        <v>96</v>
      </c>
      <c r="AG1368" s="268"/>
    </row>
    <row r="1369" spans="1:33" ht="17.100000000000001" customHeight="1">
      <c r="A1369" s="243">
        <v>63</v>
      </c>
      <c r="B1369" s="351" t="s">
        <v>18411</v>
      </c>
      <c r="C1369" s="870" t="s">
        <v>18412</v>
      </c>
      <c r="D1369" s="604"/>
      <c r="E1369" s="604"/>
      <c r="F1369" s="1131"/>
      <c r="G1369" s="605"/>
      <c r="H1369" s="605"/>
      <c r="I1369" s="607"/>
      <c r="J1369" s="646"/>
      <c r="K1369" s="748"/>
      <c r="L1369" s="748"/>
      <c r="M1369" s="1250"/>
      <c r="N1369" s="1344"/>
      <c r="O1369" s="1345"/>
      <c r="P1369" s="1250"/>
      <c r="Q1369" s="1346"/>
      <c r="R1369" s="1238"/>
      <c r="S1369" s="1246"/>
      <c r="T1369" s="1250"/>
      <c r="U1369" s="1242"/>
      <c r="V1369" s="1291"/>
      <c r="W1369" s="1233"/>
      <c r="X1369" s="670"/>
      <c r="Y1369" s="1320"/>
      <c r="Z1369" s="1358"/>
      <c r="AA1369" s="1215"/>
      <c r="AB1369" s="1294"/>
      <c r="AC1369" s="1533" t="s">
        <v>167</v>
      </c>
      <c r="AD1369" s="1250">
        <v>5</v>
      </c>
      <c r="AE1369" s="1308" t="s">
        <v>168</v>
      </c>
      <c r="AF1369" s="391">
        <f>ROUND(ROUND(ROUND(ROUND(G1304+K1340,0)*Q1304,0)*U1364,0)-AD1369,0)</f>
        <v>128</v>
      </c>
      <c r="AG1369" s="268"/>
    </row>
    <row r="1370" spans="1:33" ht="17.100000000000001" customHeight="1">
      <c r="A1370" s="243">
        <v>63</v>
      </c>
      <c r="B1370" s="351" t="s">
        <v>18413</v>
      </c>
      <c r="C1370" s="870" t="s">
        <v>18414</v>
      </c>
      <c r="D1370" s="604"/>
      <c r="E1370" s="604"/>
      <c r="F1370" s="1131"/>
      <c r="G1370" s="605"/>
      <c r="H1370" s="605"/>
      <c r="I1370" s="607"/>
      <c r="J1370" s="646"/>
      <c r="K1370" s="748"/>
      <c r="L1370" s="748"/>
      <c r="M1370" s="1250"/>
      <c r="N1370" s="1344"/>
      <c r="O1370" s="1345"/>
      <c r="P1370" s="1250"/>
      <c r="Q1370" s="1346"/>
      <c r="R1370" s="1238"/>
      <c r="S1370" s="1246"/>
      <c r="T1370" s="1250"/>
      <c r="U1370" s="1242"/>
      <c r="V1370" s="1242"/>
      <c r="W1370" s="1234"/>
      <c r="X1370" s="1225"/>
      <c r="Y1370" s="1322"/>
      <c r="Z1370" s="1233" t="s">
        <v>11869</v>
      </c>
      <c r="AA1370" s="670" t="s">
        <v>30</v>
      </c>
      <c r="AB1370" s="1309">
        <v>0.85</v>
      </c>
      <c r="AC1370" s="1834"/>
      <c r="AD1370" s="1250"/>
      <c r="AE1370" s="1308"/>
      <c r="AF1370" s="391">
        <f>ROUND(ROUND(ROUND(ROUND(ROUND(G1304+K1340,0)*Q1304,0)*U1364,0)*AB1370,0)-AD1369,0)</f>
        <v>108</v>
      </c>
      <c r="AG1370" s="268"/>
    </row>
    <row r="1371" spans="1:33" ht="17.100000000000001" customHeight="1">
      <c r="A1371" s="243">
        <v>63</v>
      </c>
      <c r="B1371" s="351" t="s">
        <v>18415</v>
      </c>
      <c r="C1371" s="870" t="s">
        <v>18416</v>
      </c>
      <c r="D1371" s="604"/>
      <c r="E1371" s="604"/>
      <c r="F1371" s="1131"/>
      <c r="G1371" s="605"/>
      <c r="H1371" s="605"/>
      <c r="I1371" s="607"/>
      <c r="J1371" s="646"/>
      <c r="K1371" s="748"/>
      <c r="L1371" s="748"/>
      <c r="M1371" s="1250"/>
      <c r="N1371" s="1344"/>
      <c r="O1371" s="1345"/>
      <c r="P1371" s="1250"/>
      <c r="Q1371" s="1346"/>
      <c r="R1371" s="1238"/>
      <c r="S1371" s="1246"/>
      <c r="T1371" s="1250"/>
      <c r="U1371" s="1242"/>
      <c r="V1371" s="1242"/>
      <c r="W1371" s="1684" t="s">
        <v>4703</v>
      </c>
      <c r="X1371" s="1250" t="s">
        <v>30</v>
      </c>
      <c r="Y1371" s="1291">
        <f>$Y$657</f>
        <v>0.7</v>
      </c>
      <c r="Z1371" s="1360"/>
      <c r="AA1371" s="1226"/>
      <c r="AB1371" s="1310"/>
      <c r="AC1371" s="1834"/>
      <c r="AD1371" s="1242"/>
      <c r="AE1371" s="1291"/>
      <c r="AF1371" s="391">
        <f>ROUND(ROUND(ROUND(ROUND(ROUND(G1304+K1340,0)*Q1304,0)*U1364,0)*Y1371,0)-AD1369,0)</f>
        <v>88</v>
      </c>
      <c r="AG1371" s="268"/>
    </row>
    <row r="1372" spans="1:33" ht="17.100000000000001" customHeight="1">
      <c r="A1372" s="243">
        <v>63</v>
      </c>
      <c r="B1372" s="351" t="s">
        <v>18417</v>
      </c>
      <c r="C1372" s="870" t="s">
        <v>18418</v>
      </c>
      <c r="D1372" s="604"/>
      <c r="E1372" s="604"/>
      <c r="F1372" s="1131"/>
      <c r="G1372" s="605"/>
      <c r="H1372" s="605"/>
      <c r="I1372" s="607"/>
      <c r="J1372" s="646"/>
      <c r="K1372" s="748"/>
      <c r="L1372" s="748"/>
      <c r="M1372" s="1250"/>
      <c r="N1372" s="1344"/>
      <c r="O1372" s="1345"/>
      <c r="P1372" s="1250"/>
      <c r="Q1372" s="1346"/>
      <c r="R1372" s="1238"/>
      <c r="S1372" s="1246"/>
      <c r="T1372" s="1250"/>
      <c r="U1372" s="1242"/>
      <c r="V1372" s="1242"/>
      <c r="W1372" s="1836"/>
      <c r="X1372" s="1225"/>
      <c r="Y1372" s="1306"/>
      <c r="Z1372" s="1302" t="s">
        <v>11869</v>
      </c>
      <c r="AA1372" s="1303" t="s">
        <v>30</v>
      </c>
      <c r="AB1372" s="1311">
        <v>0.85</v>
      </c>
      <c r="AC1372" s="1834"/>
      <c r="AD1372" s="1242"/>
      <c r="AE1372" s="1291"/>
      <c r="AF1372" s="391">
        <f>ROUND(ROUND(ROUND(ROUND(ROUND(ROUND(G1304+K1340,0)*Q1304,0)*U1364,0)*Y1371,0)*AB1372,0)-AD1369,0)</f>
        <v>74</v>
      </c>
      <c r="AG1372" s="268"/>
    </row>
    <row r="1373" spans="1:33" ht="17.100000000000001" customHeight="1">
      <c r="A1373" s="243">
        <v>63</v>
      </c>
      <c r="B1373" s="351" t="s">
        <v>18419</v>
      </c>
      <c r="C1373" s="870" t="s">
        <v>18420</v>
      </c>
      <c r="D1373" s="604"/>
      <c r="E1373" s="604"/>
      <c r="F1373" s="1131"/>
      <c r="G1373" s="605"/>
      <c r="H1373" s="605"/>
      <c r="I1373" s="607"/>
      <c r="J1373" s="646"/>
      <c r="K1373" s="748"/>
      <c r="L1373" s="748"/>
      <c r="M1373" s="1250"/>
      <c r="N1373" s="1344"/>
      <c r="O1373" s="1345"/>
      <c r="P1373" s="1250"/>
      <c r="Q1373" s="1346"/>
      <c r="R1373" s="1254"/>
      <c r="S1373" s="1238"/>
      <c r="T1373" s="1250"/>
      <c r="U1373" s="1242"/>
      <c r="V1373" s="1242"/>
      <c r="W1373" s="1684" t="s">
        <v>4708</v>
      </c>
      <c r="X1373" s="1250" t="s">
        <v>30</v>
      </c>
      <c r="Y1373" s="1291">
        <f>$Y$659</f>
        <v>0.85</v>
      </c>
      <c r="Z1373" s="1359"/>
      <c r="AA1373" s="1220"/>
      <c r="AB1373" s="1306"/>
      <c r="AC1373" s="1834"/>
      <c r="AD1373" s="1242"/>
      <c r="AE1373" s="1291"/>
      <c r="AF1373" s="391">
        <f>ROUND(ROUND(ROUND(ROUND(ROUND(G1304+K1340,0)*Q1304,0)*U1364,0)*Y1373,0)-AD1369,0)</f>
        <v>108</v>
      </c>
      <c r="AG1373" s="268"/>
    </row>
    <row r="1374" spans="1:33" ht="17.100000000000001" customHeight="1">
      <c r="A1374" s="243">
        <v>63</v>
      </c>
      <c r="B1374" s="351" t="s">
        <v>18421</v>
      </c>
      <c r="C1374" s="870" t="s">
        <v>18422</v>
      </c>
      <c r="D1374" s="604"/>
      <c r="E1374" s="604"/>
      <c r="F1374" s="1131"/>
      <c r="G1374" s="605"/>
      <c r="H1374" s="605"/>
      <c r="I1374" s="607"/>
      <c r="J1374" s="646"/>
      <c r="K1374" s="748"/>
      <c r="L1374" s="748"/>
      <c r="M1374" s="1250"/>
      <c r="N1374" s="1344"/>
      <c r="O1374" s="1352"/>
      <c r="P1374" s="1225"/>
      <c r="Q1374" s="1351"/>
      <c r="R1374" s="1255"/>
      <c r="S1374" s="1238"/>
      <c r="T1374" s="1250"/>
      <c r="U1374" s="1242"/>
      <c r="V1374" s="1306"/>
      <c r="W1374" s="1836"/>
      <c r="X1374" s="1225"/>
      <c r="Y1374" s="1306"/>
      <c r="Z1374" s="1302" t="s">
        <v>11869</v>
      </c>
      <c r="AA1374" s="1303" t="s">
        <v>30</v>
      </c>
      <c r="AB1374" s="1311">
        <v>0.85</v>
      </c>
      <c r="AC1374" s="1835"/>
      <c r="AD1374" s="1220"/>
      <c r="AE1374" s="1306"/>
      <c r="AF1374" s="391">
        <f>ROUND(ROUND(ROUND(ROUND(ROUND(ROUND(G1304+K1340,0)*Q1304,0)*U1364,0)*Y1373,0)*AB1374,0)-AD1369,0)</f>
        <v>91</v>
      </c>
      <c r="AG1374" s="268"/>
    </row>
    <row r="1375" spans="1:33" ht="17.100000000000001" customHeight="1">
      <c r="A1375" s="243">
        <v>63</v>
      </c>
      <c r="B1375" s="351" t="s">
        <v>18423</v>
      </c>
      <c r="C1375" s="870" t="s">
        <v>18424</v>
      </c>
      <c r="D1375" s="604"/>
      <c r="E1375" s="604"/>
      <c r="F1375" s="1131"/>
      <c r="G1375" s="605"/>
      <c r="H1375" s="605"/>
      <c r="I1375" s="607"/>
      <c r="J1375" s="602"/>
      <c r="K1375" s="602"/>
      <c r="L1375" s="1319"/>
      <c r="M1375" s="602"/>
      <c r="N1375" s="1314"/>
      <c r="O1375" s="1593" t="s">
        <v>16984</v>
      </c>
      <c r="P1375" s="605"/>
      <c r="Q1375" s="607"/>
      <c r="R1375" s="670"/>
      <c r="S1375" s="670"/>
      <c r="T1375" s="602"/>
      <c r="U1375" s="602"/>
      <c r="V1375" s="602"/>
      <c r="W1375" s="1233"/>
      <c r="X1375" s="670"/>
      <c r="Y1375" s="1320"/>
      <c r="Z1375" s="1358"/>
      <c r="AA1375" s="1215"/>
      <c r="AB1375" s="1215"/>
      <c r="AC1375" s="1215"/>
      <c r="AD1375" s="1215"/>
      <c r="AE1375" s="1294"/>
      <c r="AF1375" s="391">
        <f>ROUND(G1304*Q1376,0)</f>
        <v>187</v>
      </c>
      <c r="AG1375" s="268"/>
    </row>
    <row r="1376" spans="1:33" ht="17.100000000000001" customHeight="1">
      <c r="A1376" s="243">
        <v>63</v>
      </c>
      <c r="B1376" s="351" t="s">
        <v>18425</v>
      </c>
      <c r="C1376" s="870" t="s">
        <v>18426</v>
      </c>
      <c r="D1376" s="604"/>
      <c r="E1376" s="604"/>
      <c r="F1376" s="1131"/>
      <c r="G1376" s="605"/>
      <c r="H1376" s="605"/>
      <c r="I1376" s="607"/>
      <c r="J1376" s="605"/>
      <c r="K1376" s="605"/>
      <c r="L1376" s="1321"/>
      <c r="M1376" s="605"/>
      <c r="N1376" s="1102"/>
      <c r="O1376" s="1834"/>
      <c r="P1376" s="1250" t="s">
        <v>30</v>
      </c>
      <c r="Q1376" s="1291">
        <v>0.5</v>
      </c>
      <c r="R1376" s="1250"/>
      <c r="S1376" s="1250"/>
      <c r="T1376" s="605"/>
      <c r="U1376" s="605"/>
      <c r="V1376" s="605"/>
      <c r="W1376" s="1234"/>
      <c r="X1376" s="1225"/>
      <c r="Y1376" s="1322"/>
      <c r="Z1376" s="1233" t="s">
        <v>11869</v>
      </c>
      <c r="AA1376" s="670" t="s">
        <v>30</v>
      </c>
      <c r="AB1376" s="1293">
        <v>0.85</v>
      </c>
      <c r="AC1376" s="1215"/>
      <c r="AD1376" s="1215"/>
      <c r="AE1376" s="1294"/>
      <c r="AF1376" s="391">
        <f>ROUND(ROUND(G1304*Q1376,0)*AB1376,0)</f>
        <v>159</v>
      </c>
      <c r="AG1376" s="268"/>
    </row>
    <row r="1377" spans="1:33" ht="17.100000000000001" customHeight="1">
      <c r="A1377" s="243">
        <v>63</v>
      </c>
      <c r="B1377" s="351" t="s">
        <v>18427</v>
      </c>
      <c r="C1377" s="870" t="s">
        <v>18428</v>
      </c>
      <c r="D1377" s="604"/>
      <c r="E1377" s="604"/>
      <c r="F1377" s="637"/>
      <c r="G1377" s="638"/>
      <c r="H1377" s="638"/>
      <c r="I1377" s="744"/>
      <c r="J1377" s="604"/>
      <c r="K1377" s="605"/>
      <c r="L1377" s="1321"/>
      <c r="M1377" s="1251"/>
      <c r="N1377" s="1339"/>
      <c r="O1377" s="1834"/>
      <c r="P1377" s="1251"/>
      <c r="Q1377" s="1334"/>
      <c r="R1377" s="1251"/>
      <c r="S1377" s="1251"/>
      <c r="T1377" s="605"/>
      <c r="U1377" s="605"/>
      <c r="V1377" s="605"/>
      <c r="W1377" s="1684" t="s">
        <v>4703</v>
      </c>
      <c r="X1377" s="670" t="s">
        <v>30</v>
      </c>
      <c r="Y1377" s="1305">
        <f>$Y$657</f>
        <v>0.7</v>
      </c>
      <c r="Z1377" s="1360"/>
      <c r="AA1377" s="1226"/>
      <c r="AB1377" s="1226"/>
      <c r="AC1377" s="1226"/>
      <c r="AD1377" s="1226"/>
      <c r="AE1377" s="1310"/>
      <c r="AF1377" s="391">
        <f>ROUND(ROUND(G1304*Q1376,0)*Y1377,0)</f>
        <v>131</v>
      </c>
      <c r="AG1377" s="268"/>
    </row>
    <row r="1378" spans="1:33" ht="17.100000000000001" customHeight="1">
      <c r="A1378" s="243">
        <v>63</v>
      </c>
      <c r="B1378" s="351" t="s">
        <v>18429</v>
      </c>
      <c r="C1378" s="870" t="s">
        <v>18430</v>
      </c>
      <c r="D1378" s="604"/>
      <c r="E1378" s="604"/>
      <c r="F1378" s="637"/>
      <c r="G1378" s="638"/>
      <c r="H1378" s="638"/>
      <c r="I1378" s="744"/>
      <c r="J1378" s="604"/>
      <c r="K1378" s="605"/>
      <c r="L1378" s="1321"/>
      <c r="M1378" s="1251"/>
      <c r="N1378" s="1339"/>
      <c r="O1378" s="1834"/>
      <c r="P1378" s="1251"/>
      <c r="Q1378" s="1334"/>
      <c r="R1378" s="1251"/>
      <c r="S1378" s="1251"/>
      <c r="T1378" s="605"/>
      <c r="U1378" s="605"/>
      <c r="V1378" s="605"/>
      <c r="W1378" s="1836"/>
      <c r="X1378" s="1225"/>
      <c r="Y1378" s="1306"/>
      <c r="Z1378" s="1302" t="s">
        <v>11869</v>
      </c>
      <c r="AA1378" s="1303" t="s">
        <v>30</v>
      </c>
      <c r="AB1378" s="1304">
        <v>0.85</v>
      </c>
      <c r="AC1378" s="1215"/>
      <c r="AD1378" s="1215"/>
      <c r="AE1378" s="1294"/>
      <c r="AF1378" s="391">
        <f>ROUND(ROUND(ROUND(G1304*Q1376,0)*Y1377,0)*AB1378,0)</f>
        <v>111</v>
      </c>
      <c r="AG1378" s="268"/>
    </row>
    <row r="1379" spans="1:33" ht="17.100000000000001" customHeight="1">
      <c r="A1379" s="243">
        <v>63</v>
      </c>
      <c r="B1379" s="351" t="s">
        <v>18431</v>
      </c>
      <c r="C1379" s="870" t="s">
        <v>18432</v>
      </c>
      <c r="D1379" s="604"/>
      <c r="E1379" s="604"/>
      <c r="F1379" s="637"/>
      <c r="G1379" s="638"/>
      <c r="H1379" s="638"/>
      <c r="I1379" s="744"/>
      <c r="J1379" s="604"/>
      <c r="K1379" s="605"/>
      <c r="L1379" s="1321"/>
      <c r="M1379" s="1251"/>
      <c r="N1379" s="1339"/>
      <c r="O1379" s="1834"/>
      <c r="P1379" s="1251"/>
      <c r="Q1379" s="1334"/>
      <c r="R1379" s="1251"/>
      <c r="S1379" s="1251"/>
      <c r="T1379" s="605"/>
      <c r="U1379" s="605"/>
      <c r="V1379" s="605"/>
      <c r="W1379" s="1684" t="s">
        <v>4708</v>
      </c>
      <c r="X1379" s="670" t="s">
        <v>30</v>
      </c>
      <c r="Y1379" s="1305">
        <f>$Y$659</f>
        <v>0.85</v>
      </c>
      <c r="Z1379" s="1359"/>
      <c r="AA1379" s="1220"/>
      <c r="AB1379" s="1220"/>
      <c r="AC1379" s="1220"/>
      <c r="AD1379" s="1220"/>
      <c r="AE1379" s="1306"/>
      <c r="AF1379" s="391">
        <f>ROUND(ROUND(G1304*Q1376,0)*Y1379,0)</f>
        <v>159</v>
      </c>
      <c r="AG1379" s="268"/>
    </row>
    <row r="1380" spans="1:33" ht="17.100000000000001" customHeight="1">
      <c r="A1380" s="243">
        <v>63</v>
      </c>
      <c r="B1380" s="351" t="s">
        <v>18433</v>
      </c>
      <c r="C1380" s="870" t="s">
        <v>18434</v>
      </c>
      <c r="D1380" s="604"/>
      <c r="E1380" s="604"/>
      <c r="F1380" s="637"/>
      <c r="G1380" s="638"/>
      <c r="H1380" s="638"/>
      <c r="I1380" s="744"/>
      <c r="J1380" s="604"/>
      <c r="K1380" s="605"/>
      <c r="L1380" s="1321"/>
      <c r="M1380" s="1251"/>
      <c r="N1380" s="1339"/>
      <c r="O1380" s="1834"/>
      <c r="P1380" s="1251"/>
      <c r="Q1380" s="1334"/>
      <c r="R1380" s="1251"/>
      <c r="S1380" s="1251"/>
      <c r="T1380" s="605"/>
      <c r="U1380" s="605"/>
      <c r="V1380" s="605"/>
      <c r="W1380" s="1836"/>
      <c r="X1380" s="1225"/>
      <c r="Y1380" s="1306"/>
      <c r="Z1380" s="1302" t="s">
        <v>11869</v>
      </c>
      <c r="AA1380" s="1303" t="s">
        <v>30</v>
      </c>
      <c r="AB1380" s="1304">
        <v>0.85</v>
      </c>
      <c r="AC1380" s="1215"/>
      <c r="AD1380" s="1215"/>
      <c r="AE1380" s="1294"/>
      <c r="AF1380" s="391">
        <f>ROUND(ROUND(ROUND(G1304*Q1376,0)*Y1379,0)*AB1380,0)</f>
        <v>135</v>
      </c>
      <c r="AG1380" s="268"/>
    </row>
    <row r="1381" spans="1:33" ht="17.100000000000001" customHeight="1">
      <c r="A1381" s="243">
        <v>63</v>
      </c>
      <c r="B1381" s="351" t="s">
        <v>18435</v>
      </c>
      <c r="C1381" s="870" t="s">
        <v>18436</v>
      </c>
      <c r="D1381" s="604"/>
      <c r="E1381" s="604"/>
      <c r="F1381" s="637"/>
      <c r="G1381" s="638"/>
      <c r="H1381" s="638"/>
      <c r="I1381" s="744"/>
      <c r="J1381" s="604"/>
      <c r="K1381" s="605"/>
      <c r="L1381" s="1321"/>
      <c r="M1381" s="1251"/>
      <c r="N1381" s="1339"/>
      <c r="O1381" s="1834"/>
      <c r="P1381" s="1251"/>
      <c r="Q1381" s="1334"/>
      <c r="R1381" s="1251"/>
      <c r="S1381" s="1251"/>
      <c r="T1381" s="605"/>
      <c r="U1381" s="605"/>
      <c r="V1381" s="605"/>
      <c r="W1381" s="1233"/>
      <c r="X1381" s="670"/>
      <c r="Y1381" s="1320"/>
      <c r="Z1381" s="1358"/>
      <c r="AA1381" s="1215"/>
      <c r="AB1381" s="1294"/>
      <c r="AC1381" s="1533" t="s">
        <v>167</v>
      </c>
      <c r="AD1381" s="1250">
        <v>5</v>
      </c>
      <c r="AE1381" s="1308" t="s">
        <v>168</v>
      </c>
      <c r="AF1381" s="391">
        <f>ROUND(ROUND(G1304*Q1376,0)-AD1381,0)</f>
        <v>182</v>
      </c>
      <c r="AG1381" s="268"/>
    </row>
    <row r="1382" spans="1:33" ht="17.100000000000001" customHeight="1">
      <c r="A1382" s="243">
        <v>63</v>
      </c>
      <c r="B1382" s="351" t="s">
        <v>18437</v>
      </c>
      <c r="C1382" s="870" t="s">
        <v>18438</v>
      </c>
      <c r="D1382" s="604"/>
      <c r="E1382" s="604"/>
      <c r="F1382" s="637"/>
      <c r="G1382" s="638"/>
      <c r="H1382" s="638"/>
      <c r="I1382" s="744"/>
      <c r="J1382" s="604"/>
      <c r="K1382" s="605"/>
      <c r="L1382" s="1321"/>
      <c r="M1382" s="1251"/>
      <c r="N1382" s="1339"/>
      <c r="O1382" s="1834"/>
      <c r="P1382" s="1251"/>
      <c r="Q1382" s="1334"/>
      <c r="R1382" s="1251"/>
      <c r="S1382" s="1251"/>
      <c r="T1382" s="605"/>
      <c r="U1382" s="605"/>
      <c r="V1382" s="605"/>
      <c r="W1382" s="1234"/>
      <c r="X1382" s="1225"/>
      <c r="Y1382" s="1322"/>
      <c r="Z1382" s="1233" t="s">
        <v>11869</v>
      </c>
      <c r="AA1382" s="670" t="s">
        <v>30</v>
      </c>
      <c r="AB1382" s="1309">
        <v>0.85</v>
      </c>
      <c r="AC1382" s="1834"/>
      <c r="AD1382" s="1250"/>
      <c r="AE1382" s="1308"/>
      <c r="AF1382" s="391">
        <f>ROUND(ROUND(ROUND(G1304*Q1376,0)*AB1382,0)-AD1381,0)</f>
        <v>154</v>
      </c>
      <c r="AG1382" s="268"/>
    </row>
    <row r="1383" spans="1:33" ht="17.100000000000001" customHeight="1">
      <c r="A1383" s="243">
        <v>63</v>
      </c>
      <c r="B1383" s="351" t="s">
        <v>18439</v>
      </c>
      <c r="C1383" s="870" t="s">
        <v>18440</v>
      </c>
      <c r="D1383" s="604"/>
      <c r="E1383" s="604"/>
      <c r="F1383" s="637"/>
      <c r="G1383" s="638"/>
      <c r="H1383" s="638"/>
      <c r="I1383" s="744"/>
      <c r="J1383" s="604"/>
      <c r="K1383" s="605"/>
      <c r="L1383" s="1321"/>
      <c r="M1383" s="1251"/>
      <c r="N1383" s="1339"/>
      <c r="O1383" s="1252"/>
      <c r="P1383" s="1251"/>
      <c r="Q1383" s="1334"/>
      <c r="R1383" s="1251"/>
      <c r="S1383" s="1251"/>
      <c r="T1383" s="605"/>
      <c r="U1383" s="605"/>
      <c r="V1383" s="605"/>
      <c r="W1383" s="1684" t="s">
        <v>4703</v>
      </c>
      <c r="X1383" s="1250" t="s">
        <v>30</v>
      </c>
      <c r="Y1383" s="1291">
        <v>0.7</v>
      </c>
      <c r="Z1383" s="1360"/>
      <c r="AA1383" s="1226"/>
      <c r="AB1383" s="1310"/>
      <c r="AC1383" s="1834"/>
      <c r="AD1383" s="1242"/>
      <c r="AE1383" s="1291"/>
      <c r="AF1383" s="391">
        <f>ROUND(ROUND(ROUND(G1304*Q1376,0)*Y1383,0)-AD1381,0)</f>
        <v>126</v>
      </c>
      <c r="AG1383" s="268"/>
    </row>
    <row r="1384" spans="1:33" ht="17.100000000000001" customHeight="1">
      <c r="A1384" s="243">
        <v>63</v>
      </c>
      <c r="B1384" s="351" t="s">
        <v>18441</v>
      </c>
      <c r="C1384" s="870" t="s">
        <v>18442</v>
      </c>
      <c r="D1384" s="604"/>
      <c r="E1384" s="604"/>
      <c r="F1384" s="637"/>
      <c r="G1384" s="638"/>
      <c r="H1384" s="638"/>
      <c r="I1384" s="744"/>
      <c r="J1384" s="604"/>
      <c r="K1384" s="605"/>
      <c r="L1384" s="1321"/>
      <c r="M1384" s="1251"/>
      <c r="N1384" s="1339"/>
      <c r="O1384" s="1252"/>
      <c r="P1384" s="1251"/>
      <c r="Q1384" s="1334"/>
      <c r="R1384" s="1251"/>
      <c r="S1384" s="1251"/>
      <c r="T1384" s="605"/>
      <c r="U1384" s="605"/>
      <c r="V1384" s="605"/>
      <c r="W1384" s="1836"/>
      <c r="X1384" s="1225"/>
      <c r="Y1384" s="1306"/>
      <c r="Z1384" s="1302" t="s">
        <v>11869</v>
      </c>
      <c r="AA1384" s="1303" t="s">
        <v>30</v>
      </c>
      <c r="AB1384" s="1311">
        <v>0.85</v>
      </c>
      <c r="AC1384" s="1834"/>
      <c r="AD1384" s="1242"/>
      <c r="AE1384" s="1291"/>
      <c r="AF1384" s="391">
        <f>ROUND(ROUND(ROUND(ROUND(G1304*Q1376,0)*Y1383,0)*AB1384,0)-AD1381,0)</f>
        <v>106</v>
      </c>
      <c r="AG1384" s="268"/>
    </row>
    <row r="1385" spans="1:33" ht="17.100000000000001" customHeight="1">
      <c r="A1385" s="243">
        <v>63</v>
      </c>
      <c r="B1385" s="351" t="s">
        <v>18443</v>
      </c>
      <c r="C1385" s="870" t="s">
        <v>18444</v>
      </c>
      <c r="D1385" s="604"/>
      <c r="E1385" s="604"/>
      <c r="F1385" s="637"/>
      <c r="G1385" s="638"/>
      <c r="H1385" s="638"/>
      <c r="I1385" s="744"/>
      <c r="J1385" s="604"/>
      <c r="K1385" s="605"/>
      <c r="L1385" s="1321"/>
      <c r="M1385" s="1251"/>
      <c r="N1385" s="1339"/>
      <c r="O1385" s="1252"/>
      <c r="P1385" s="1251"/>
      <c r="Q1385" s="1334"/>
      <c r="R1385" s="1251"/>
      <c r="S1385" s="1251"/>
      <c r="T1385" s="605"/>
      <c r="U1385" s="605"/>
      <c r="V1385" s="605"/>
      <c r="W1385" s="1684" t="s">
        <v>4708</v>
      </c>
      <c r="X1385" s="1250" t="s">
        <v>30</v>
      </c>
      <c r="Y1385" s="1291">
        <v>0.85</v>
      </c>
      <c r="Z1385" s="1359"/>
      <c r="AA1385" s="1220"/>
      <c r="AB1385" s="1306"/>
      <c r="AC1385" s="1834"/>
      <c r="AD1385" s="1242"/>
      <c r="AE1385" s="1291"/>
      <c r="AF1385" s="391">
        <f>ROUND(ROUND(ROUND(G1304*Q1376,0)*Y1385,0)-AD1381,0)</f>
        <v>154</v>
      </c>
      <c r="AG1385" s="268"/>
    </row>
    <row r="1386" spans="1:33" ht="17.100000000000001" customHeight="1">
      <c r="A1386" s="243">
        <v>63</v>
      </c>
      <c r="B1386" s="351" t="s">
        <v>18445</v>
      </c>
      <c r="C1386" s="870" t="s">
        <v>18446</v>
      </c>
      <c r="D1386" s="604"/>
      <c r="E1386" s="604"/>
      <c r="F1386" s="637"/>
      <c r="G1386" s="638"/>
      <c r="H1386" s="638"/>
      <c r="I1386" s="744"/>
      <c r="J1386" s="604"/>
      <c r="K1386" s="605"/>
      <c r="L1386" s="1321"/>
      <c r="M1386" s="1251"/>
      <c r="N1386" s="1339"/>
      <c r="O1386" s="1252"/>
      <c r="P1386" s="1251"/>
      <c r="Q1386" s="1334"/>
      <c r="R1386" s="1251"/>
      <c r="S1386" s="1251"/>
      <c r="T1386" s="605"/>
      <c r="U1386" s="605"/>
      <c r="V1386" s="605"/>
      <c r="W1386" s="1836"/>
      <c r="X1386" s="1225"/>
      <c r="Y1386" s="1306"/>
      <c r="Z1386" s="1302" t="s">
        <v>11869</v>
      </c>
      <c r="AA1386" s="1303" t="s">
        <v>30</v>
      </c>
      <c r="AB1386" s="1311">
        <v>0.85</v>
      </c>
      <c r="AC1386" s="1835"/>
      <c r="AD1386" s="1220"/>
      <c r="AE1386" s="1306"/>
      <c r="AF1386" s="391">
        <f>ROUND(ROUND(ROUND(ROUND(G1304*Q1376,0)*Y1385,0)*AB1386,0)-AD1381,0)</f>
        <v>130</v>
      </c>
      <c r="AG1386" s="268"/>
    </row>
    <row r="1387" spans="1:33" ht="17.100000000000001" customHeight="1">
      <c r="A1387" s="243">
        <v>63</v>
      </c>
      <c r="B1387" s="351" t="s">
        <v>18447</v>
      </c>
      <c r="C1387" s="870" t="s">
        <v>18448</v>
      </c>
      <c r="D1387" s="604"/>
      <c r="E1387" s="604"/>
      <c r="F1387" s="1252"/>
      <c r="G1387" s="638"/>
      <c r="H1387" s="638"/>
      <c r="I1387" s="607"/>
      <c r="J1387" s="646"/>
      <c r="K1387" s="748"/>
      <c r="L1387" s="748"/>
      <c r="M1387" s="605"/>
      <c r="N1387" s="1102"/>
      <c r="O1387" s="604"/>
      <c r="P1387" s="605"/>
      <c r="Q1387" s="607"/>
      <c r="R1387" s="1749" t="s">
        <v>11301</v>
      </c>
      <c r="S1387" s="1622" t="s">
        <v>235</v>
      </c>
      <c r="T1387" s="602"/>
      <c r="U1387" s="602"/>
      <c r="V1387" s="1286"/>
      <c r="W1387" s="1233"/>
      <c r="X1387" s="670"/>
      <c r="Y1387" s="1320"/>
      <c r="Z1387" s="1358"/>
      <c r="AA1387" s="1215"/>
      <c r="AB1387" s="1215"/>
      <c r="AC1387" s="1215"/>
      <c r="AD1387" s="1215"/>
      <c r="AE1387" s="1294"/>
      <c r="AF1387" s="391">
        <f>ROUND(ROUND(G1304*Q1376,0)*U1388,0)</f>
        <v>131</v>
      </c>
      <c r="AG1387" s="268"/>
    </row>
    <row r="1388" spans="1:33" ht="17.100000000000001" customHeight="1">
      <c r="A1388" s="243">
        <v>63</v>
      </c>
      <c r="B1388" s="351" t="s">
        <v>18449</v>
      </c>
      <c r="C1388" s="870" t="s">
        <v>18450</v>
      </c>
      <c r="D1388" s="604"/>
      <c r="E1388" s="604"/>
      <c r="F1388" s="1252"/>
      <c r="G1388" s="1328"/>
      <c r="H1388" s="605"/>
      <c r="I1388" s="607"/>
      <c r="J1388" s="646"/>
      <c r="K1388" s="748"/>
      <c r="L1388" s="748"/>
      <c r="M1388" s="605"/>
      <c r="N1388" s="1102"/>
      <c r="O1388" s="604"/>
      <c r="P1388" s="605"/>
      <c r="Q1388" s="607"/>
      <c r="R1388" s="1837"/>
      <c r="S1388" s="1834"/>
      <c r="T1388" s="1250" t="s">
        <v>30</v>
      </c>
      <c r="U1388" s="1242">
        <v>0.7</v>
      </c>
      <c r="V1388" s="607"/>
      <c r="W1388" s="1234"/>
      <c r="X1388" s="1225"/>
      <c r="Y1388" s="1322"/>
      <c r="Z1388" s="1233" t="s">
        <v>11869</v>
      </c>
      <c r="AA1388" s="670" t="s">
        <v>30</v>
      </c>
      <c r="AB1388" s="1293">
        <v>0.85</v>
      </c>
      <c r="AC1388" s="1215"/>
      <c r="AD1388" s="1215"/>
      <c r="AE1388" s="1294"/>
      <c r="AF1388" s="391">
        <f>ROUND(ROUND(ROUND(G1304*Q1376,0)*U1388,0)*AB1388,0)</f>
        <v>111</v>
      </c>
      <c r="AG1388" s="268"/>
    </row>
    <row r="1389" spans="1:33" ht="17.100000000000001" customHeight="1">
      <c r="A1389" s="243">
        <v>63</v>
      </c>
      <c r="B1389" s="351" t="s">
        <v>18451</v>
      </c>
      <c r="C1389" s="870" t="s">
        <v>18452</v>
      </c>
      <c r="D1389" s="604"/>
      <c r="E1389" s="604"/>
      <c r="F1389" s="1131"/>
      <c r="G1389" s="605"/>
      <c r="H1389" s="605"/>
      <c r="I1389" s="607"/>
      <c r="J1389" s="646"/>
      <c r="K1389" s="748"/>
      <c r="L1389" s="748"/>
      <c r="M1389" s="1250"/>
      <c r="N1389" s="1344"/>
      <c r="O1389" s="1345"/>
      <c r="P1389" s="1250"/>
      <c r="Q1389" s="1346"/>
      <c r="R1389" s="1837"/>
      <c r="S1389" s="1834"/>
      <c r="T1389" s="1250"/>
      <c r="U1389" s="1242"/>
      <c r="V1389" s="1291"/>
      <c r="W1389" s="1684" t="s">
        <v>4703</v>
      </c>
      <c r="X1389" s="670" t="s">
        <v>30</v>
      </c>
      <c r="Y1389" s="1305">
        <f>$Y$657</f>
        <v>0.7</v>
      </c>
      <c r="Z1389" s="1360"/>
      <c r="AA1389" s="1226"/>
      <c r="AB1389" s="1226"/>
      <c r="AC1389" s="1226"/>
      <c r="AD1389" s="1226"/>
      <c r="AE1389" s="1310"/>
      <c r="AF1389" s="391">
        <f>ROUND(ROUND(ROUND(G1304*Q1376,0)*U1388,0)*Y1389,0)</f>
        <v>92</v>
      </c>
      <c r="AG1389" s="268"/>
    </row>
    <row r="1390" spans="1:33" ht="17.100000000000001" customHeight="1">
      <c r="A1390" s="243">
        <v>63</v>
      </c>
      <c r="B1390" s="351" t="s">
        <v>18453</v>
      </c>
      <c r="C1390" s="870" t="s">
        <v>18454</v>
      </c>
      <c r="D1390" s="604"/>
      <c r="E1390" s="604"/>
      <c r="F1390" s="1131"/>
      <c r="G1390" s="605"/>
      <c r="H1390" s="605"/>
      <c r="I1390" s="607"/>
      <c r="J1390" s="646"/>
      <c r="K1390" s="748"/>
      <c r="L1390" s="748"/>
      <c r="M1390" s="1250"/>
      <c r="N1390" s="1344"/>
      <c r="O1390" s="1345"/>
      <c r="P1390" s="1250"/>
      <c r="Q1390" s="1346"/>
      <c r="R1390" s="1837"/>
      <c r="S1390" s="1834"/>
      <c r="T1390" s="1250"/>
      <c r="U1390" s="1242"/>
      <c r="V1390" s="1291"/>
      <c r="W1390" s="1836"/>
      <c r="X1390" s="1225"/>
      <c r="Y1390" s="1306"/>
      <c r="Z1390" s="1302" t="s">
        <v>11869</v>
      </c>
      <c r="AA1390" s="1303" t="s">
        <v>30</v>
      </c>
      <c r="AB1390" s="1304">
        <v>0.85</v>
      </c>
      <c r="AC1390" s="1215"/>
      <c r="AD1390" s="1215"/>
      <c r="AE1390" s="1294"/>
      <c r="AF1390" s="391">
        <f>ROUND(ROUND(ROUND(ROUND(G1304*Q1376,0)*U1388,0)*Y1389,0)*AB1390,0)</f>
        <v>78</v>
      </c>
      <c r="AG1390" s="268"/>
    </row>
    <row r="1391" spans="1:33" ht="17.100000000000001" customHeight="1">
      <c r="A1391" s="243">
        <v>63</v>
      </c>
      <c r="B1391" s="351" t="s">
        <v>18455</v>
      </c>
      <c r="C1391" s="870" t="s">
        <v>18456</v>
      </c>
      <c r="D1391" s="604"/>
      <c r="E1391" s="604"/>
      <c r="F1391" s="1131"/>
      <c r="G1391" s="605"/>
      <c r="H1391" s="605"/>
      <c r="I1391" s="607"/>
      <c r="J1391" s="646"/>
      <c r="K1391" s="748"/>
      <c r="L1391" s="748"/>
      <c r="M1391" s="1250"/>
      <c r="N1391" s="1344"/>
      <c r="O1391" s="1345"/>
      <c r="P1391" s="1250"/>
      <c r="Q1391" s="1346"/>
      <c r="R1391" s="1837"/>
      <c r="S1391" s="1834"/>
      <c r="T1391" s="1250"/>
      <c r="U1391" s="1242"/>
      <c r="V1391" s="1291"/>
      <c r="W1391" s="1684" t="s">
        <v>4708</v>
      </c>
      <c r="X1391" s="670" t="s">
        <v>30</v>
      </c>
      <c r="Y1391" s="1305">
        <f>$Y$659</f>
        <v>0.85</v>
      </c>
      <c r="Z1391" s="1359"/>
      <c r="AA1391" s="1220"/>
      <c r="AB1391" s="1220"/>
      <c r="AC1391" s="1220"/>
      <c r="AD1391" s="1220"/>
      <c r="AE1391" s="1306"/>
      <c r="AF1391" s="391">
        <f>ROUND(ROUND(ROUND(G1304*Q1376,0)*U1388,0)*Y1391,0)</f>
        <v>111</v>
      </c>
      <c r="AG1391" s="268"/>
    </row>
    <row r="1392" spans="1:33" ht="17.100000000000001" customHeight="1">
      <c r="A1392" s="243">
        <v>63</v>
      </c>
      <c r="B1392" s="351" t="s">
        <v>18457</v>
      </c>
      <c r="C1392" s="870" t="s">
        <v>18458</v>
      </c>
      <c r="D1392" s="604"/>
      <c r="E1392" s="604"/>
      <c r="F1392" s="1131"/>
      <c r="G1392" s="605"/>
      <c r="H1392" s="605"/>
      <c r="I1392" s="607"/>
      <c r="J1392" s="646"/>
      <c r="K1392" s="748"/>
      <c r="L1392" s="748"/>
      <c r="M1392" s="1250"/>
      <c r="N1392" s="1344"/>
      <c r="O1392" s="1345"/>
      <c r="P1392" s="1250"/>
      <c r="Q1392" s="1346"/>
      <c r="R1392" s="1837"/>
      <c r="S1392" s="1834"/>
      <c r="T1392" s="1250"/>
      <c r="U1392" s="1242"/>
      <c r="V1392" s="1291"/>
      <c r="W1392" s="1836"/>
      <c r="X1392" s="1225"/>
      <c r="Y1392" s="1306"/>
      <c r="Z1392" s="1302" t="s">
        <v>11869</v>
      </c>
      <c r="AA1392" s="1303" t="s">
        <v>30</v>
      </c>
      <c r="AB1392" s="1304">
        <v>0.85</v>
      </c>
      <c r="AC1392" s="1215"/>
      <c r="AD1392" s="1215"/>
      <c r="AE1392" s="1294"/>
      <c r="AF1392" s="391">
        <f>ROUND(ROUND(ROUND(ROUND(G1304*Q1376,0)*U1388,0)*Y1391,0)*AB1392,0)</f>
        <v>94</v>
      </c>
      <c r="AG1392" s="268"/>
    </row>
    <row r="1393" spans="1:33" ht="17.100000000000001" customHeight="1">
      <c r="A1393" s="243">
        <v>63</v>
      </c>
      <c r="B1393" s="351" t="s">
        <v>18459</v>
      </c>
      <c r="C1393" s="870" t="s">
        <v>18460</v>
      </c>
      <c r="D1393" s="604"/>
      <c r="E1393" s="604"/>
      <c r="F1393" s="1131"/>
      <c r="G1393" s="605"/>
      <c r="H1393" s="605"/>
      <c r="I1393" s="607"/>
      <c r="J1393" s="646"/>
      <c r="K1393" s="748"/>
      <c r="L1393" s="748"/>
      <c r="M1393" s="1250"/>
      <c r="N1393" s="1344"/>
      <c r="O1393" s="1345"/>
      <c r="P1393" s="1250"/>
      <c r="Q1393" s="1346"/>
      <c r="R1393" s="1837"/>
      <c r="S1393" s="1834"/>
      <c r="T1393" s="1250"/>
      <c r="U1393" s="1242"/>
      <c r="V1393" s="1291"/>
      <c r="W1393" s="1233"/>
      <c r="X1393" s="670"/>
      <c r="Y1393" s="1320"/>
      <c r="Z1393" s="1358"/>
      <c r="AA1393" s="1215"/>
      <c r="AB1393" s="1294"/>
      <c r="AC1393" s="1533" t="s">
        <v>167</v>
      </c>
      <c r="AD1393" s="1250">
        <v>5</v>
      </c>
      <c r="AE1393" s="1308" t="s">
        <v>168</v>
      </c>
      <c r="AF1393" s="391">
        <f>ROUND(ROUND(ROUND(G1304*Q1376,0)*U1388,0)-AD1393,0)</f>
        <v>126</v>
      </c>
      <c r="AG1393" s="268"/>
    </row>
    <row r="1394" spans="1:33" ht="17.100000000000001" customHeight="1">
      <c r="A1394" s="243">
        <v>63</v>
      </c>
      <c r="B1394" s="351" t="s">
        <v>18461</v>
      </c>
      <c r="C1394" s="870" t="s">
        <v>18462</v>
      </c>
      <c r="D1394" s="604"/>
      <c r="E1394" s="604"/>
      <c r="F1394" s="1131"/>
      <c r="G1394" s="605"/>
      <c r="H1394" s="605"/>
      <c r="I1394" s="607"/>
      <c r="J1394" s="646"/>
      <c r="K1394" s="748"/>
      <c r="L1394" s="748"/>
      <c r="M1394" s="1250"/>
      <c r="N1394" s="1344"/>
      <c r="O1394" s="1345"/>
      <c r="P1394" s="1250"/>
      <c r="Q1394" s="1346"/>
      <c r="R1394" s="1837"/>
      <c r="S1394" s="1834"/>
      <c r="T1394" s="1250"/>
      <c r="U1394" s="1242"/>
      <c r="V1394" s="1291"/>
      <c r="W1394" s="1234"/>
      <c r="X1394" s="1225"/>
      <c r="Y1394" s="1322"/>
      <c r="Z1394" s="1233" t="s">
        <v>11869</v>
      </c>
      <c r="AA1394" s="670" t="s">
        <v>30</v>
      </c>
      <c r="AB1394" s="1309">
        <v>0.85</v>
      </c>
      <c r="AC1394" s="1834"/>
      <c r="AD1394" s="1250"/>
      <c r="AE1394" s="1308"/>
      <c r="AF1394" s="391">
        <f>ROUND(ROUND(ROUND(ROUND(G1304*Q1376,0)*U1388,0)*AB1394,0)-AD1393,0)</f>
        <v>106</v>
      </c>
      <c r="AG1394" s="268"/>
    </row>
    <row r="1395" spans="1:33" ht="17.100000000000001" customHeight="1">
      <c r="A1395" s="243">
        <v>63</v>
      </c>
      <c r="B1395" s="351" t="s">
        <v>18463</v>
      </c>
      <c r="C1395" s="870" t="s">
        <v>18464</v>
      </c>
      <c r="D1395" s="604"/>
      <c r="E1395" s="604"/>
      <c r="F1395" s="1131"/>
      <c r="G1395" s="605"/>
      <c r="H1395" s="605"/>
      <c r="I1395" s="607"/>
      <c r="J1395" s="646"/>
      <c r="K1395" s="748"/>
      <c r="L1395" s="748"/>
      <c r="M1395" s="1250"/>
      <c r="N1395" s="1344"/>
      <c r="O1395" s="1345"/>
      <c r="P1395" s="1250"/>
      <c r="Q1395" s="1346"/>
      <c r="R1395" s="1837"/>
      <c r="S1395" s="1834"/>
      <c r="T1395" s="1250"/>
      <c r="U1395" s="1242"/>
      <c r="V1395" s="1291"/>
      <c r="W1395" s="1684" t="s">
        <v>4703</v>
      </c>
      <c r="X1395" s="1250" t="s">
        <v>30</v>
      </c>
      <c r="Y1395" s="1291">
        <f>$Y$657</f>
        <v>0.7</v>
      </c>
      <c r="Z1395" s="1360"/>
      <c r="AA1395" s="1226"/>
      <c r="AB1395" s="1310"/>
      <c r="AC1395" s="1834"/>
      <c r="AD1395" s="1242"/>
      <c r="AE1395" s="1291"/>
      <c r="AF1395" s="391">
        <f>ROUND(ROUND(ROUND(ROUND(G1304*Q1376,0)*U1388,0)*Y1395,0)-AD1393,0)</f>
        <v>87</v>
      </c>
      <c r="AG1395" s="268"/>
    </row>
    <row r="1396" spans="1:33" ht="17.100000000000001" customHeight="1">
      <c r="A1396" s="243">
        <v>63</v>
      </c>
      <c r="B1396" s="351" t="s">
        <v>18465</v>
      </c>
      <c r="C1396" s="870" t="s">
        <v>18466</v>
      </c>
      <c r="D1396" s="604"/>
      <c r="E1396" s="604"/>
      <c r="F1396" s="1131"/>
      <c r="G1396" s="605"/>
      <c r="H1396" s="605"/>
      <c r="I1396" s="607"/>
      <c r="J1396" s="646"/>
      <c r="K1396" s="748"/>
      <c r="L1396" s="748"/>
      <c r="M1396" s="1250"/>
      <c r="N1396" s="1344"/>
      <c r="O1396" s="1345"/>
      <c r="P1396" s="1250"/>
      <c r="Q1396" s="1346"/>
      <c r="R1396" s="1837"/>
      <c r="S1396" s="1834"/>
      <c r="T1396" s="1250"/>
      <c r="U1396" s="1242"/>
      <c r="V1396" s="1291"/>
      <c r="W1396" s="1836"/>
      <c r="X1396" s="1225"/>
      <c r="Y1396" s="1306"/>
      <c r="Z1396" s="1302" t="s">
        <v>11869</v>
      </c>
      <c r="AA1396" s="1303" t="s">
        <v>30</v>
      </c>
      <c r="AB1396" s="1311">
        <v>0.85</v>
      </c>
      <c r="AC1396" s="1834"/>
      <c r="AD1396" s="1242"/>
      <c r="AE1396" s="1291"/>
      <c r="AF1396" s="391">
        <f>ROUND(ROUND(ROUND(ROUND(ROUND(G1304*Q1376,0)*U1388,0)*Y1395,0)*AB1396,0)-AD1393,0)</f>
        <v>73</v>
      </c>
      <c r="AG1396" s="268"/>
    </row>
    <row r="1397" spans="1:33" ht="17.100000000000001" customHeight="1">
      <c r="A1397" s="243">
        <v>63</v>
      </c>
      <c r="B1397" s="351" t="s">
        <v>18467</v>
      </c>
      <c r="C1397" s="870" t="s">
        <v>18468</v>
      </c>
      <c r="D1397" s="604"/>
      <c r="E1397" s="604"/>
      <c r="F1397" s="1131"/>
      <c r="G1397" s="605"/>
      <c r="H1397" s="605"/>
      <c r="I1397" s="607"/>
      <c r="J1397" s="646"/>
      <c r="K1397" s="748"/>
      <c r="L1397" s="748"/>
      <c r="M1397" s="1250"/>
      <c r="N1397" s="1344"/>
      <c r="O1397" s="1345"/>
      <c r="P1397" s="1250"/>
      <c r="Q1397" s="1346"/>
      <c r="R1397" s="1837"/>
      <c r="S1397" s="1834"/>
      <c r="T1397" s="1250"/>
      <c r="U1397" s="1242"/>
      <c r="V1397" s="1291"/>
      <c r="W1397" s="1684" t="s">
        <v>4708</v>
      </c>
      <c r="X1397" s="1250" t="s">
        <v>30</v>
      </c>
      <c r="Y1397" s="1291">
        <f>$Y$659</f>
        <v>0.85</v>
      </c>
      <c r="Z1397" s="1359"/>
      <c r="AA1397" s="1220"/>
      <c r="AB1397" s="1306"/>
      <c r="AC1397" s="1834"/>
      <c r="AD1397" s="1242"/>
      <c r="AE1397" s="1291"/>
      <c r="AF1397" s="391">
        <f>ROUND(ROUND(ROUND(ROUND(G1304*Q1376,0)*U1388,0)*Y1397,0)-AD1393,0)</f>
        <v>106</v>
      </c>
      <c r="AG1397" s="268"/>
    </row>
    <row r="1398" spans="1:33" ht="17.100000000000001" customHeight="1">
      <c r="A1398" s="243">
        <v>63</v>
      </c>
      <c r="B1398" s="351" t="s">
        <v>18469</v>
      </c>
      <c r="C1398" s="870" t="s">
        <v>18470</v>
      </c>
      <c r="D1398" s="604"/>
      <c r="E1398" s="604"/>
      <c r="F1398" s="1131"/>
      <c r="G1398" s="605"/>
      <c r="H1398" s="605"/>
      <c r="I1398" s="607"/>
      <c r="J1398" s="646"/>
      <c r="K1398" s="748"/>
      <c r="L1398" s="748"/>
      <c r="M1398" s="1250"/>
      <c r="N1398" s="1344"/>
      <c r="O1398" s="1345"/>
      <c r="P1398" s="1250"/>
      <c r="Q1398" s="1346"/>
      <c r="R1398" s="1837"/>
      <c r="S1398" s="1835"/>
      <c r="T1398" s="1250"/>
      <c r="U1398" s="1242"/>
      <c r="V1398" s="1291"/>
      <c r="W1398" s="1836"/>
      <c r="X1398" s="1225"/>
      <c r="Y1398" s="1306"/>
      <c r="Z1398" s="1302" t="s">
        <v>11869</v>
      </c>
      <c r="AA1398" s="1303" t="s">
        <v>30</v>
      </c>
      <c r="AB1398" s="1311">
        <v>0.85</v>
      </c>
      <c r="AC1398" s="1835"/>
      <c r="AD1398" s="1220"/>
      <c r="AE1398" s="1306"/>
      <c r="AF1398" s="391">
        <f>ROUND(ROUND(ROUND(ROUND(ROUND(G1304*Q1376,0)*U1388,0)*Y1397,0)*AB1398,0)-AD1393,0)</f>
        <v>89</v>
      </c>
      <c r="AG1398" s="268"/>
    </row>
    <row r="1399" spans="1:33" ht="17.100000000000001" customHeight="1">
      <c r="A1399" s="243">
        <v>63</v>
      </c>
      <c r="B1399" s="351" t="s">
        <v>18471</v>
      </c>
      <c r="C1399" s="870" t="s">
        <v>18472</v>
      </c>
      <c r="D1399" s="604"/>
      <c r="E1399" s="604"/>
      <c r="F1399" s="1131"/>
      <c r="G1399" s="605"/>
      <c r="H1399" s="605"/>
      <c r="I1399" s="607"/>
      <c r="J1399" s="646"/>
      <c r="K1399" s="748"/>
      <c r="L1399" s="748"/>
      <c r="M1399" s="1250"/>
      <c r="N1399" s="1344"/>
      <c r="O1399" s="1345"/>
      <c r="P1399" s="1250"/>
      <c r="Q1399" s="1346"/>
      <c r="R1399" s="1837"/>
      <c r="S1399" s="1622" t="s">
        <v>237</v>
      </c>
      <c r="T1399" s="670"/>
      <c r="U1399" s="1348"/>
      <c r="V1399" s="1305"/>
      <c r="W1399" s="1233"/>
      <c r="X1399" s="670"/>
      <c r="Y1399" s="1320"/>
      <c r="Z1399" s="1358"/>
      <c r="AA1399" s="1215"/>
      <c r="AB1399" s="1215"/>
      <c r="AC1399" s="1215"/>
      <c r="AD1399" s="1215"/>
      <c r="AE1399" s="1294"/>
      <c r="AF1399" s="391">
        <f>ROUND(ROUND(G1304*Q1376,0)*U1400,0)</f>
        <v>94</v>
      </c>
      <c r="AG1399" s="268"/>
    </row>
    <row r="1400" spans="1:33" ht="17.100000000000001" customHeight="1">
      <c r="A1400" s="243">
        <v>63</v>
      </c>
      <c r="B1400" s="351" t="s">
        <v>18473</v>
      </c>
      <c r="C1400" s="870" t="s">
        <v>18474</v>
      </c>
      <c r="D1400" s="604"/>
      <c r="E1400" s="604"/>
      <c r="F1400" s="1131"/>
      <c r="G1400" s="605"/>
      <c r="H1400" s="605"/>
      <c r="I1400" s="607"/>
      <c r="J1400" s="646"/>
      <c r="K1400" s="748"/>
      <c r="L1400" s="748"/>
      <c r="M1400" s="1250"/>
      <c r="N1400" s="1344"/>
      <c r="O1400" s="1345"/>
      <c r="P1400" s="1250"/>
      <c r="Q1400" s="1346"/>
      <c r="R1400" s="1837"/>
      <c r="S1400" s="1834"/>
      <c r="T1400" s="1250" t="s">
        <v>30</v>
      </c>
      <c r="U1400" s="1242">
        <v>0.5</v>
      </c>
      <c r="V1400" s="1291"/>
      <c r="W1400" s="1234"/>
      <c r="X1400" s="1225"/>
      <c r="Y1400" s="1322"/>
      <c r="Z1400" s="1233" t="s">
        <v>11869</v>
      </c>
      <c r="AA1400" s="670" t="s">
        <v>30</v>
      </c>
      <c r="AB1400" s="1293">
        <v>0.85</v>
      </c>
      <c r="AC1400" s="1215"/>
      <c r="AD1400" s="1215"/>
      <c r="AE1400" s="1294"/>
      <c r="AF1400" s="391">
        <f>ROUND(ROUND(ROUND(G1304*Q1376,0)*U1400,0)*AB1400,0)</f>
        <v>80</v>
      </c>
      <c r="AG1400" s="268"/>
    </row>
    <row r="1401" spans="1:33" ht="17.100000000000001" customHeight="1">
      <c r="A1401" s="243">
        <v>63</v>
      </c>
      <c r="B1401" s="351" t="s">
        <v>18475</v>
      </c>
      <c r="C1401" s="870" t="s">
        <v>18476</v>
      </c>
      <c r="D1401" s="604"/>
      <c r="E1401" s="604"/>
      <c r="F1401" s="1131"/>
      <c r="G1401" s="605"/>
      <c r="H1401" s="605"/>
      <c r="I1401" s="607"/>
      <c r="J1401" s="646"/>
      <c r="K1401" s="748"/>
      <c r="L1401" s="748"/>
      <c r="M1401" s="1250"/>
      <c r="N1401" s="1344"/>
      <c r="O1401" s="1345"/>
      <c r="P1401" s="1250"/>
      <c r="Q1401" s="1346"/>
      <c r="R1401" s="1238"/>
      <c r="S1401" s="1834"/>
      <c r="T1401" s="1250"/>
      <c r="U1401" s="1242"/>
      <c r="V1401" s="1291"/>
      <c r="W1401" s="1684" t="s">
        <v>4703</v>
      </c>
      <c r="X1401" s="670" t="s">
        <v>30</v>
      </c>
      <c r="Y1401" s="1305">
        <f>$Y$657</f>
        <v>0.7</v>
      </c>
      <c r="Z1401" s="1360"/>
      <c r="AA1401" s="1226"/>
      <c r="AB1401" s="1226"/>
      <c r="AC1401" s="1226"/>
      <c r="AD1401" s="1226"/>
      <c r="AE1401" s="1310"/>
      <c r="AF1401" s="391">
        <f>ROUND(ROUND(ROUND(G1304*Q1376,0)*U1400,0)*Y1401,0)</f>
        <v>66</v>
      </c>
      <c r="AG1401" s="268"/>
    </row>
    <row r="1402" spans="1:33" ht="17.100000000000001" customHeight="1">
      <c r="A1402" s="243">
        <v>63</v>
      </c>
      <c r="B1402" s="351" t="s">
        <v>18477</v>
      </c>
      <c r="C1402" s="870" t="s">
        <v>18478</v>
      </c>
      <c r="D1402" s="604"/>
      <c r="E1402" s="604"/>
      <c r="F1402" s="1131"/>
      <c r="G1402" s="605"/>
      <c r="H1402" s="605"/>
      <c r="I1402" s="607"/>
      <c r="J1402" s="646"/>
      <c r="K1402" s="748"/>
      <c r="L1402" s="748"/>
      <c r="M1402" s="1250"/>
      <c r="N1402" s="1344"/>
      <c r="O1402" s="1345"/>
      <c r="P1402" s="1250"/>
      <c r="Q1402" s="1346"/>
      <c r="R1402" s="1238"/>
      <c r="S1402" s="1834"/>
      <c r="T1402" s="1250"/>
      <c r="U1402" s="1242"/>
      <c r="V1402" s="1291"/>
      <c r="W1402" s="1836"/>
      <c r="X1402" s="1225"/>
      <c r="Y1402" s="1306"/>
      <c r="Z1402" s="1302" t="s">
        <v>11869</v>
      </c>
      <c r="AA1402" s="1303" t="s">
        <v>30</v>
      </c>
      <c r="AB1402" s="1304">
        <v>0.85</v>
      </c>
      <c r="AC1402" s="1215"/>
      <c r="AD1402" s="1215"/>
      <c r="AE1402" s="1294"/>
      <c r="AF1402" s="391">
        <f>ROUND(ROUND(ROUND(ROUND(G1304*Q1376,0)*U1400,0)*Y1401,0)*AB1402,0)</f>
        <v>56</v>
      </c>
      <c r="AG1402" s="268"/>
    </row>
    <row r="1403" spans="1:33" ht="17.100000000000001" customHeight="1">
      <c r="A1403" s="243">
        <v>63</v>
      </c>
      <c r="B1403" s="351" t="s">
        <v>18479</v>
      </c>
      <c r="C1403" s="870" t="s">
        <v>18480</v>
      </c>
      <c r="D1403" s="604"/>
      <c r="E1403" s="604"/>
      <c r="F1403" s="1131"/>
      <c r="G1403" s="605"/>
      <c r="H1403" s="605"/>
      <c r="I1403" s="607"/>
      <c r="J1403" s="646"/>
      <c r="K1403" s="748"/>
      <c r="L1403" s="748"/>
      <c r="M1403" s="1250"/>
      <c r="N1403" s="1344"/>
      <c r="O1403" s="1345"/>
      <c r="P1403" s="1250"/>
      <c r="Q1403" s="1346"/>
      <c r="R1403" s="1238"/>
      <c r="S1403" s="1834"/>
      <c r="T1403" s="1250"/>
      <c r="U1403" s="1242"/>
      <c r="V1403" s="1291"/>
      <c r="W1403" s="1684" t="s">
        <v>4708</v>
      </c>
      <c r="X1403" s="670" t="s">
        <v>30</v>
      </c>
      <c r="Y1403" s="1305">
        <f>$Y$659</f>
        <v>0.85</v>
      </c>
      <c r="Z1403" s="1359"/>
      <c r="AA1403" s="1220"/>
      <c r="AB1403" s="1220"/>
      <c r="AC1403" s="1220"/>
      <c r="AD1403" s="1220"/>
      <c r="AE1403" s="1306"/>
      <c r="AF1403" s="391">
        <f>ROUND(ROUND(ROUND(G1304*Q1376,0)*U1400,0)*Y1403,0)</f>
        <v>80</v>
      </c>
      <c r="AG1403" s="268"/>
    </row>
    <row r="1404" spans="1:33" ht="17.100000000000001" customHeight="1">
      <c r="A1404" s="243">
        <v>63</v>
      </c>
      <c r="B1404" s="351" t="s">
        <v>18481</v>
      </c>
      <c r="C1404" s="870" t="s">
        <v>18482</v>
      </c>
      <c r="D1404" s="604"/>
      <c r="E1404" s="604"/>
      <c r="F1404" s="1131"/>
      <c r="G1404" s="605"/>
      <c r="H1404" s="605"/>
      <c r="I1404" s="607"/>
      <c r="J1404" s="646"/>
      <c r="K1404" s="748"/>
      <c r="L1404" s="748"/>
      <c r="M1404" s="1250"/>
      <c r="N1404" s="1344"/>
      <c r="O1404" s="1345"/>
      <c r="P1404" s="1250"/>
      <c r="Q1404" s="1346"/>
      <c r="R1404" s="1238"/>
      <c r="S1404" s="1834"/>
      <c r="T1404" s="1250"/>
      <c r="U1404" s="1242"/>
      <c r="V1404" s="1291"/>
      <c r="W1404" s="1836"/>
      <c r="X1404" s="1225"/>
      <c r="Y1404" s="1306"/>
      <c r="Z1404" s="1302" t="s">
        <v>11869</v>
      </c>
      <c r="AA1404" s="1303" t="s">
        <v>30</v>
      </c>
      <c r="AB1404" s="1304">
        <v>0.85</v>
      </c>
      <c r="AC1404" s="1215"/>
      <c r="AD1404" s="1215"/>
      <c r="AE1404" s="1294"/>
      <c r="AF1404" s="391">
        <f>ROUND(ROUND(ROUND(ROUND(G1304*Q1376,0)*U1400,0)*Y1403,0)*AB1404,0)</f>
        <v>68</v>
      </c>
      <c r="AG1404" s="268"/>
    </row>
    <row r="1405" spans="1:33" ht="17.100000000000001" customHeight="1">
      <c r="A1405" s="243">
        <v>63</v>
      </c>
      <c r="B1405" s="351" t="s">
        <v>18483</v>
      </c>
      <c r="C1405" s="870" t="s">
        <v>18484</v>
      </c>
      <c r="D1405" s="604"/>
      <c r="E1405" s="604"/>
      <c r="F1405" s="1131"/>
      <c r="G1405" s="605"/>
      <c r="H1405" s="605"/>
      <c r="I1405" s="607"/>
      <c r="J1405" s="646"/>
      <c r="K1405" s="748"/>
      <c r="L1405" s="748"/>
      <c r="M1405" s="1250"/>
      <c r="N1405" s="1344"/>
      <c r="O1405" s="1345"/>
      <c r="P1405" s="1250"/>
      <c r="Q1405" s="1346"/>
      <c r="R1405" s="1238"/>
      <c r="S1405" s="1834"/>
      <c r="T1405" s="1250"/>
      <c r="U1405" s="1242"/>
      <c r="V1405" s="1291"/>
      <c r="W1405" s="1233"/>
      <c r="X1405" s="670"/>
      <c r="Y1405" s="1320"/>
      <c r="Z1405" s="1358"/>
      <c r="AA1405" s="1215"/>
      <c r="AB1405" s="1294"/>
      <c r="AC1405" s="1533" t="s">
        <v>167</v>
      </c>
      <c r="AD1405" s="1250">
        <v>5</v>
      </c>
      <c r="AE1405" s="1308" t="s">
        <v>168</v>
      </c>
      <c r="AF1405" s="391">
        <f>ROUND(ROUND(ROUND(G1304*Q1376,0)*U1400,0)-AD1405,0)</f>
        <v>89</v>
      </c>
      <c r="AG1405" s="268"/>
    </row>
    <row r="1406" spans="1:33" ht="17.100000000000001" customHeight="1">
      <c r="A1406" s="243">
        <v>63</v>
      </c>
      <c r="B1406" s="351" t="s">
        <v>18485</v>
      </c>
      <c r="C1406" s="870" t="s">
        <v>18486</v>
      </c>
      <c r="D1406" s="604"/>
      <c r="E1406" s="604"/>
      <c r="F1406" s="1131"/>
      <c r="G1406" s="605"/>
      <c r="H1406" s="605"/>
      <c r="I1406" s="607"/>
      <c r="J1406" s="646"/>
      <c r="K1406" s="748"/>
      <c r="L1406" s="748"/>
      <c r="M1406" s="1250"/>
      <c r="N1406" s="1344"/>
      <c r="O1406" s="1345"/>
      <c r="P1406" s="1250"/>
      <c r="Q1406" s="1346"/>
      <c r="R1406" s="1238"/>
      <c r="S1406" s="1834"/>
      <c r="T1406" s="1250"/>
      <c r="U1406" s="1242"/>
      <c r="V1406" s="1242"/>
      <c r="W1406" s="1234"/>
      <c r="X1406" s="1225"/>
      <c r="Y1406" s="1322"/>
      <c r="Z1406" s="1233" t="s">
        <v>11869</v>
      </c>
      <c r="AA1406" s="670" t="s">
        <v>30</v>
      </c>
      <c r="AB1406" s="1309">
        <v>0.85</v>
      </c>
      <c r="AC1406" s="1834"/>
      <c r="AD1406" s="1250"/>
      <c r="AE1406" s="1308"/>
      <c r="AF1406" s="391">
        <f>ROUND(ROUND(ROUND(ROUND(G1304*Q1376,0)*U1400,0)*AB1406,0)-AD1405,0)</f>
        <v>75</v>
      </c>
      <c r="AG1406" s="268"/>
    </row>
    <row r="1407" spans="1:33" ht="17.100000000000001" customHeight="1">
      <c r="A1407" s="243">
        <v>63</v>
      </c>
      <c r="B1407" s="351" t="s">
        <v>18487</v>
      </c>
      <c r="C1407" s="870" t="s">
        <v>18488</v>
      </c>
      <c r="D1407" s="604"/>
      <c r="E1407" s="604"/>
      <c r="F1407" s="1131"/>
      <c r="G1407" s="605"/>
      <c r="H1407" s="605"/>
      <c r="I1407" s="607"/>
      <c r="J1407" s="646"/>
      <c r="K1407" s="748"/>
      <c r="L1407" s="748"/>
      <c r="M1407" s="1250"/>
      <c r="N1407" s="1344"/>
      <c r="O1407" s="1345"/>
      <c r="P1407" s="1250"/>
      <c r="Q1407" s="1346"/>
      <c r="R1407" s="1238"/>
      <c r="S1407" s="1834"/>
      <c r="T1407" s="1250"/>
      <c r="U1407" s="1242"/>
      <c r="V1407" s="1242"/>
      <c r="W1407" s="1684" t="s">
        <v>4703</v>
      </c>
      <c r="X1407" s="1250" t="s">
        <v>30</v>
      </c>
      <c r="Y1407" s="1291">
        <f>$Y$657</f>
        <v>0.7</v>
      </c>
      <c r="Z1407" s="1360"/>
      <c r="AA1407" s="1226"/>
      <c r="AB1407" s="1310"/>
      <c r="AC1407" s="1834"/>
      <c r="AD1407" s="1242"/>
      <c r="AE1407" s="1291"/>
      <c r="AF1407" s="391">
        <f>ROUND(ROUND(ROUND(ROUND(G1304*Q1376,0)*U1400,0)*Y1407,0)-AD1405,0)</f>
        <v>61</v>
      </c>
      <c r="AG1407" s="268"/>
    </row>
    <row r="1408" spans="1:33" ht="17.100000000000001" customHeight="1">
      <c r="A1408" s="243">
        <v>63</v>
      </c>
      <c r="B1408" s="351" t="s">
        <v>18489</v>
      </c>
      <c r="C1408" s="870" t="s">
        <v>18490</v>
      </c>
      <c r="D1408" s="604"/>
      <c r="E1408" s="604"/>
      <c r="F1408" s="1131"/>
      <c r="G1408" s="605"/>
      <c r="H1408" s="605"/>
      <c r="I1408" s="607"/>
      <c r="J1408" s="646"/>
      <c r="K1408" s="748"/>
      <c r="L1408" s="748"/>
      <c r="M1408" s="1250"/>
      <c r="N1408" s="1344"/>
      <c r="O1408" s="1345"/>
      <c r="P1408" s="1250"/>
      <c r="Q1408" s="1346"/>
      <c r="R1408" s="1238"/>
      <c r="S1408" s="1834"/>
      <c r="T1408" s="1250"/>
      <c r="U1408" s="1242"/>
      <c r="V1408" s="1242"/>
      <c r="W1408" s="1836"/>
      <c r="X1408" s="1225"/>
      <c r="Y1408" s="1306"/>
      <c r="Z1408" s="1302" t="s">
        <v>11869</v>
      </c>
      <c r="AA1408" s="1303" t="s">
        <v>30</v>
      </c>
      <c r="AB1408" s="1311">
        <v>0.85</v>
      </c>
      <c r="AC1408" s="1834"/>
      <c r="AD1408" s="1242"/>
      <c r="AE1408" s="1291"/>
      <c r="AF1408" s="391">
        <f>ROUND(ROUND(ROUND(ROUND(ROUND(G1304*Q1376,0)*U1400,0)*Y1407,0)*AB1408,0)-AD1405,0)</f>
        <v>51</v>
      </c>
      <c r="AG1408" s="268"/>
    </row>
    <row r="1409" spans="1:33" ht="17.100000000000001" customHeight="1">
      <c r="A1409" s="243">
        <v>63</v>
      </c>
      <c r="B1409" s="351" t="s">
        <v>18491</v>
      </c>
      <c r="C1409" s="870" t="s">
        <v>18492</v>
      </c>
      <c r="D1409" s="604"/>
      <c r="E1409" s="604"/>
      <c r="F1409" s="1131"/>
      <c r="G1409" s="605"/>
      <c r="H1409" s="605"/>
      <c r="I1409" s="607"/>
      <c r="J1409" s="646"/>
      <c r="K1409" s="748"/>
      <c r="L1409" s="748"/>
      <c r="M1409" s="1250"/>
      <c r="N1409" s="1344"/>
      <c r="O1409" s="1345"/>
      <c r="P1409" s="1250"/>
      <c r="Q1409" s="1346"/>
      <c r="R1409" s="1254"/>
      <c r="S1409" s="1834"/>
      <c r="T1409" s="1250"/>
      <c r="U1409" s="1242"/>
      <c r="V1409" s="1242"/>
      <c r="W1409" s="1684" t="s">
        <v>4708</v>
      </c>
      <c r="X1409" s="1250" t="s">
        <v>30</v>
      </c>
      <c r="Y1409" s="1291">
        <f>$Y$659</f>
        <v>0.85</v>
      </c>
      <c r="Z1409" s="1359"/>
      <c r="AA1409" s="1220"/>
      <c r="AB1409" s="1306"/>
      <c r="AC1409" s="1834"/>
      <c r="AD1409" s="1242"/>
      <c r="AE1409" s="1291"/>
      <c r="AF1409" s="391">
        <f>ROUND(ROUND(ROUND(ROUND(G1304*Q1376,0)*U1400,0)*Y1409,0)-AD1405,0)</f>
        <v>75</v>
      </c>
      <c r="AG1409" s="268"/>
    </row>
    <row r="1410" spans="1:33" ht="17.100000000000001" customHeight="1">
      <c r="A1410" s="243">
        <v>63</v>
      </c>
      <c r="B1410" s="351" t="s">
        <v>18493</v>
      </c>
      <c r="C1410" s="870" t="s">
        <v>18494</v>
      </c>
      <c r="D1410" s="604"/>
      <c r="E1410" s="604"/>
      <c r="F1410" s="1131"/>
      <c r="G1410" s="605"/>
      <c r="H1410" s="605"/>
      <c r="I1410" s="607"/>
      <c r="J1410" s="646"/>
      <c r="K1410" s="748"/>
      <c r="L1410" s="748"/>
      <c r="M1410" s="1250"/>
      <c r="N1410" s="1344"/>
      <c r="O1410" s="1345"/>
      <c r="P1410" s="1250"/>
      <c r="Q1410" s="1346"/>
      <c r="R1410" s="1255"/>
      <c r="S1410" s="1835"/>
      <c r="T1410" s="1250"/>
      <c r="U1410" s="1242"/>
      <c r="V1410" s="1242"/>
      <c r="W1410" s="1836"/>
      <c r="X1410" s="1225"/>
      <c r="Y1410" s="1306"/>
      <c r="Z1410" s="1302" t="s">
        <v>11869</v>
      </c>
      <c r="AA1410" s="1303" t="s">
        <v>30</v>
      </c>
      <c r="AB1410" s="1311">
        <v>0.85</v>
      </c>
      <c r="AC1410" s="1835"/>
      <c r="AD1410" s="1220"/>
      <c r="AE1410" s="1306"/>
      <c r="AF1410" s="391">
        <f>ROUND(ROUND(ROUND(ROUND(ROUND(G1304*Q1376,0)*U1400,0)*Y1409,0)*AB1410,0)-AD1405,0)</f>
        <v>63</v>
      </c>
      <c r="AG1410" s="268"/>
    </row>
    <row r="1411" spans="1:33" ht="17.100000000000001" customHeight="1">
      <c r="A1411" s="243">
        <v>63</v>
      </c>
      <c r="B1411" s="351" t="s">
        <v>18495</v>
      </c>
      <c r="C1411" s="870" t="s">
        <v>18496</v>
      </c>
      <c r="D1411" s="604"/>
      <c r="E1411" s="604"/>
      <c r="F1411" s="604"/>
      <c r="G1411" s="605"/>
      <c r="H1411" s="605"/>
      <c r="I1411" s="607"/>
      <c r="J1411" s="1593" t="s">
        <v>11892</v>
      </c>
      <c r="K1411" s="641"/>
      <c r="L1411" s="641"/>
      <c r="M1411" s="602"/>
      <c r="N1411" s="1102"/>
      <c r="O1411" s="604"/>
      <c r="P1411" s="605"/>
      <c r="Q1411" s="607"/>
      <c r="R1411" s="670"/>
      <c r="S1411" s="670"/>
      <c r="T1411" s="602"/>
      <c r="U1411" s="602"/>
      <c r="V1411" s="602"/>
      <c r="W1411" s="1233"/>
      <c r="X1411" s="670"/>
      <c r="Y1411" s="1320"/>
      <c r="Z1411" s="1358"/>
      <c r="AA1411" s="1215"/>
      <c r="AB1411" s="1215"/>
      <c r="AC1411" s="1215"/>
      <c r="AD1411" s="1215"/>
      <c r="AE1411" s="1294"/>
      <c r="AF1411" s="391">
        <f>ROUND(ROUND(G1304+K1412,0)*Q1376,0)</f>
        <v>190</v>
      </c>
      <c r="AG1411" s="268"/>
    </row>
    <row r="1412" spans="1:33" ht="17.100000000000001" customHeight="1">
      <c r="A1412" s="243">
        <v>63</v>
      </c>
      <c r="B1412" s="351" t="s">
        <v>18497</v>
      </c>
      <c r="C1412" s="870" t="s">
        <v>18498</v>
      </c>
      <c r="D1412" s="604"/>
      <c r="E1412" s="604"/>
      <c r="F1412" s="604"/>
      <c r="G1412" s="605"/>
      <c r="H1412" s="605"/>
      <c r="I1412" s="607"/>
      <c r="J1412" s="1834"/>
      <c r="K1412" s="1250">
        <v>6</v>
      </c>
      <c r="L1412" s="638" t="s">
        <v>16</v>
      </c>
      <c r="M1412" s="605"/>
      <c r="N1412" s="1102"/>
      <c r="O1412" s="604"/>
      <c r="P1412" s="605"/>
      <c r="Q1412" s="607"/>
      <c r="R1412" s="1250"/>
      <c r="S1412" s="1250"/>
      <c r="T1412" s="605"/>
      <c r="U1412" s="605"/>
      <c r="V1412" s="605"/>
      <c r="W1412" s="1234"/>
      <c r="X1412" s="1225"/>
      <c r="Y1412" s="1322"/>
      <c r="Z1412" s="1233" t="s">
        <v>11869</v>
      </c>
      <c r="AA1412" s="670" t="s">
        <v>30</v>
      </c>
      <c r="AB1412" s="1293">
        <v>0.85</v>
      </c>
      <c r="AC1412" s="1215"/>
      <c r="AD1412" s="1215"/>
      <c r="AE1412" s="1294"/>
      <c r="AF1412" s="391">
        <f>ROUND(ROUND(ROUND(G1304+K1412,0)*Q1376,0)*AB1412,0)</f>
        <v>162</v>
      </c>
      <c r="AG1412" s="268"/>
    </row>
    <row r="1413" spans="1:33" ht="17.100000000000001" customHeight="1">
      <c r="A1413" s="243">
        <v>63</v>
      </c>
      <c r="B1413" s="351" t="s">
        <v>18499</v>
      </c>
      <c r="C1413" s="870" t="s">
        <v>18500</v>
      </c>
      <c r="D1413" s="604"/>
      <c r="E1413" s="604"/>
      <c r="F1413" s="604"/>
      <c r="G1413" s="605"/>
      <c r="H1413" s="605"/>
      <c r="I1413" s="607"/>
      <c r="J1413" s="1834"/>
      <c r="K1413" s="748"/>
      <c r="L1413" s="1250"/>
      <c r="M1413" s="1316"/>
      <c r="N1413" s="1314"/>
      <c r="O1413" s="1315"/>
      <c r="P1413" s="1316"/>
      <c r="Q1413" s="1317"/>
      <c r="R1413" s="1251"/>
      <c r="S1413" s="1251"/>
      <c r="T1413" s="605"/>
      <c r="U1413" s="605"/>
      <c r="V1413" s="605"/>
      <c r="W1413" s="1684" t="s">
        <v>4703</v>
      </c>
      <c r="X1413" s="670" t="s">
        <v>30</v>
      </c>
      <c r="Y1413" s="1305">
        <f>$Y$657</f>
        <v>0.7</v>
      </c>
      <c r="Z1413" s="1360"/>
      <c r="AA1413" s="1226"/>
      <c r="AB1413" s="1226"/>
      <c r="AC1413" s="1226"/>
      <c r="AD1413" s="1226"/>
      <c r="AE1413" s="1310"/>
      <c r="AF1413" s="391">
        <f>ROUND(ROUND(ROUND(G1304+K1412,0)*Q1376,0)*Y1413,0)</f>
        <v>133</v>
      </c>
      <c r="AG1413" s="268"/>
    </row>
    <row r="1414" spans="1:33" ht="17.100000000000001" customHeight="1">
      <c r="A1414" s="243">
        <v>63</v>
      </c>
      <c r="B1414" s="351" t="s">
        <v>18501</v>
      </c>
      <c r="C1414" s="870" t="s">
        <v>18502</v>
      </c>
      <c r="D1414" s="604"/>
      <c r="E1414" s="604"/>
      <c r="F1414" s="604"/>
      <c r="G1414" s="605"/>
      <c r="H1414" s="605"/>
      <c r="I1414" s="607"/>
      <c r="J1414" s="1834"/>
      <c r="K1414" s="748"/>
      <c r="L1414" s="1250"/>
      <c r="M1414" s="1316"/>
      <c r="N1414" s="1314"/>
      <c r="O1414" s="1315"/>
      <c r="P1414" s="1316"/>
      <c r="Q1414" s="1317"/>
      <c r="R1414" s="1251"/>
      <c r="S1414" s="1251"/>
      <c r="T1414" s="605"/>
      <c r="U1414" s="605"/>
      <c r="V1414" s="605"/>
      <c r="W1414" s="1836"/>
      <c r="X1414" s="1225"/>
      <c r="Y1414" s="1306"/>
      <c r="Z1414" s="1302" t="s">
        <v>11869</v>
      </c>
      <c r="AA1414" s="1303" t="s">
        <v>30</v>
      </c>
      <c r="AB1414" s="1304">
        <v>0.85</v>
      </c>
      <c r="AC1414" s="1215"/>
      <c r="AD1414" s="1215"/>
      <c r="AE1414" s="1294"/>
      <c r="AF1414" s="391">
        <f>ROUND(ROUND(ROUND(ROUND(G1304+K1412,0)*Q1376,0)*Y1413,0)*AB1414,0)</f>
        <v>113</v>
      </c>
      <c r="AG1414" s="268"/>
    </row>
    <row r="1415" spans="1:33" ht="17.100000000000001" customHeight="1">
      <c r="A1415" s="243">
        <v>63</v>
      </c>
      <c r="B1415" s="351" t="s">
        <v>18503</v>
      </c>
      <c r="C1415" s="870" t="s">
        <v>18504</v>
      </c>
      <c r="D1415" s="604"/>
      <c r="E1415" s="604"/>
      <c r="F1415" s="604"/>
      <c r="G1415" s="605"/>
      <c r="H1415" s="605"/>
      <c r="I1415" s="607"/>
      <c r="J1415" s="1834"/>
      <c r="K1415" s="748"/>
      <c r="L1415" s="1250"/>
      <c r="M1415" s="1316"/>
      <c r="N1415" s="1314"/>
      <c r="O1415" s="1315"/>
      <c r="P1415" s="1316"/>
      <c r="Q1415" s="1317"/>
      <c r="R1415" s="1251"/>
      <c r="S1415" s="1251"/>
      <c r="T1415" s="605"/>
      <c r="U1415" s="605"/>
      <c r="V1415" s="605"/>
      <c r="W1415" s="1684" t="s">
        <v>4708</v>
      </c>
      <c r="X1415" s="670" t="s">
        <v>30</v>
      </c>
      <c r="Y1415" s="1305">
        <f>$Y$659</f>
        <v>0.85</v>
      </c>
      <c r="Z1415" s="1359"/>
      <c r="AA1415" s="1220"/>
      <c r="AB1415" s="1220"/>
      <c r="AC1415" s="1220"/>
      <c r="AD1415" s="1220"/>
      <c r="AE1415" s="1306"/>
      <c r="AF1415" s="391">
        <f>ROUND(ROUND(ROUND(G1304+K1412,0)*Q1376,0)*Y1415,0)</f>
        <v>162</v>
      </c>
      <c r="AG1415" s="268"/>
    </row>
    <row r="1416" spans="1:33" ht="17.100000000000001" customHeight="1">
      <c r="A1416" s="243">
        <v>63</v>
      </c>
      <c r="B1416" s="351" t="s">
        <v>18505</v>
      </c>
      <c r="C1416" s="870" t="s">
        <v>18506</v>
      </c>
      <c r="D1416" s="604"/>
      <c r="E1416" s="604"/>
      <c r="F1416" s="604"/>
      <c r="G1416" s="605"/>
      <c r="H1416" s="605"/>
      <c r="I1416" s="607"/>
      <c r="J1416" s="1834"/>
      <c r="K1416" s="748"/>
      <c r="L1416" s="1250"/>
      <c r="M1416" s="1316"/>
      <c r="N1416" s="1314"/>
      <c r="O1416" s="1315"/>
      <c r="P1416" s="1316"/>
      <c r="Q1416" s="1317"/>
      <c r="R1416" s="1251"/>
      <c r="S1416" s="1251"/>
      <c r="T1416" s="605"/>
      <c r="U1416" s="605"/>
      <c r="V1416" s="605"/>
      <c r="W1416" s="1836"/>
      <c r="X1416" s="1225"/>
      <c r="Y1416" s="1306"/>
      <c r="Z1416" s="1302" t="s">
        <v>11869</v>
      </c>
      <c r="AA1416" s="1303" t="s">
        <v>30</v>
      </c>
      <c r="AB1416" s="1304">
        <v>0.85</v>
      </c>
      <c r="AC1416" s="1215"/>
      <c r="AD1416" s="1215"/>
      <c r="AE1416" s="1294"/>
      <c r="AF1416" s="391">
        <f>ROUND(ROUND(ROUND(ROUND(G1304+K1412,0)*Q1376,0)*Y1415,0)*AB1416,0)</f>
        <v>138</v>
      </c>
      <c r="AG1416" s="268"/>
    </row>
    <row r="1417" spans="1:33" ht="17.100000000000001" customHeight="1">
      <c r="A1417" s="243">
        <v>63</v>
      </c>
      <c r="B1417" s="351" t="s">
        <v>18507</v>
      </c>
      <c r="C1417" s="870" t="s">
        <v>18508</v>
      </c>
      <c r="D1417" s="604"/>
      <c r="E1417" s="604"/>
      <c r="F1417" s="604"/>
      <c r="G1417" s="605"/>
      <c r="H1417" s="605"/>
      <c r="I1417" s="607"/>
      <c r="J1417" s="1834"/>
      <c r="K1417" s="748"/>
      <c r="L1417" s="1250"/>
      <c r="M1417" s="1316"/>
      <c r="N1417" s="1314"/>
      <c r="O1417" s="1315"/>
      <c r="P1417" s="1316"/>
      <c r="Q1417" s="1317"/>
      <c r="R1417" s="1251"/>
      <c r="S1417" s="1251"/>
      <c r="T1417" s="605"/>
      <c r="U1417" s="605"/>
      <c r="V1417" s="605"/>
      <c r="W1417" s="1233"/>
      <c r="X1417" s="670"/>
      <c r="Y1417" s="1320"/>
      <c r="Z1417" s="1358"/>
      <c r="AA1417" s="1215"/>
      <c r="AB1417" s="1294"/>
      <c r="AC1417" s="1533" t="s">
        <v>167</v>
      </c>
      <c r="AD1417" s="1250">
        <v>5</v>
      </c>
      <c r="AE1417" s="1308" t="s">
        <v>168</v>
      </c>
      <c r="AF1417" s="391">
        <f>ROUND(ROUND(ROUND(G1304+K1412,0)*Q1376,0)-AD1417,0)</f>
        <v>185</v>
      </c>
      <c r="AG1417" s="268"/>
    </row>
    <row r="1418" spans="1:33" ht="17.100000000000001" customHeight="1">
      <c r="A1418" s="243">
        <v>63</v>
      </c>
      <c r="B1418" s="351" t="s">
        <v>18509</v>
      </c>
      <c r="C1418" s="870" t="s">
        <v>18510</v>
      </c>
      <c r="D1418" s="604"/>
      <c r="E1418" s="604"/>
      <c r="F1418" s="604"/>
      <c r="G1418" s="605"/>
      <c r="H1418" s="605"/>
      <c r="I1418" s="607"/>
      <c r="J1418" s="646"/>
      <c r="K1418" s="748"/>
      <c r="L1418" s="1250"/>
      <c r="M1418" s="1316"/>
      <c r="N1418" s="1314"/>
      <c r="O1418" s="1315"/>
      <c r="P1418" s="1316"/>
      <c r="Q1418" s="1317"/>
      <c r="R1418" s="1251"/>
      <c r="S1418" s="1251"/>
      <c r="T1418" s="605"/>
      <c r="U1418" s="605"/>
      <c r="V1418" s="605"/>
      <c r="W1418" s="1234"/>
      <c r="X1418" s="1225"/>
      <c r="Y1418" s="1322"/>
      <c r="Z1418" s="1233" t="s">
        <v>11869</v>
      </c>
      <c r="AA1418" s="670" t="s">
        <v>30</v>
      </c>
      <c r="AB1418" s="1309">
        <v>0.85</v>
      </c>
      <c r="AC1418" s="1834"/>
      <c r="AD1418" s="1250"/>
      <c r="AE1418" s="1308"/>
      <c r="AF1418" s="391">
        <f>ROUND(ROUND(ROUND(ROUND(G1304+K1412,0)*Q1376,0)*AB1418,0)-AD1417,0)</f>
        <v>157</v>
      </c>
      <c r="AG1418" s="268"/>
    </row>
    <row r="1419" spans="1:33" ht="17.100000000000001" customHeight="1">
      <c r="A1419" s="243">
        <v>63</v>
      </c>
      <c r="B1419" s="351" t="s">
        <v>18511</v>
      </c>
      <c r="C1419" s="870" t="s">
        <v>18512</v>
      </c>
      <c r="D1419" s="604"/>
      <c r="E1419" s="604"/>
      <c r="F1419" s="604"/>
      <c r="G1419" s="605"/>
      <c r="H1419" s="605"/>
      <c r="I1419" s="607"/>
      <c r="J1419" s="646"/>
      <c r="K1419" s="748"/>
      <c r="L1419" s="1250"/>
      <c r="M1419" s="1316"/>
      <c r="N1419" s="1314"/>
      <c r="O1419" s="1315"/>
      <c r="P1419" s="1316"/>
      <c r="Q1419" s="1317"/>
      <c r="R1419" s="1251"/>
      <c r="S1419" s="1251"/>
      <c r="T1419" s="605"/>
      <c r="U1419" s="605"/>
      <c r="V1419" s="605"/>
      <c r="W1419" s="1684" t="s">
        <v>4703</v>
      </c>
      <c r="X1419" s="1250" t="s">
        <v>30</v>
      </c>
      <c r="Y1419" s="1291">
        <v>0.7</v>
      </c>
      <c r="Z1419" s="1360"/>
      <c r="AA1419" s="1226"/>
      <c r="AB1419" s="1310"/>
      <c r="AC1419" s="1834"/>
      <c r="AD1419" s="1242"/>
      <c r="AE1419" s="1291"/>
      <c r="AF1419" s="391">
        <f>ROUND(ROUND(ROUND(ROUND(G1304+K1412,0)*Q1376,0)*Y1419,0)-AD1417,0)</f>
        <v>128</v>
      </c>
      <c r="AG1419" s="268"/>
    </row>
    <row r="1420" spans="1:33" ht="17.100000000000001" customHeight="1">
      <c r="A1420" s="243">
        <v>63</v>
      </c>
      <c r="B1420" s="351" t="s">
        <v>18513</v>
      </c>
      <c r="C1420" s="870" t="s">
        <v>18514</v>
      </c>
      <c r="D1420" s="604"/>
      <c r="E1420" s="604"/>
      <c r="F1420" s="604"/>
      <c r="G1420" s="605"/>
      <c r="H1420" s="605"/>
      <c r="I1420" s="607"/>
      <c r="J1420" s="646"/>
      <c r="K1420" s="748"/>
      <c r="L1420" s="1250"/>
      <c r="M1420" s="1316"/>
      <c r="N1420" s="1314"/>
      <c r="O1420" s="1315"/>
      <c r="P1420" s="1316"/>
      <c r="Q1420" s="1317"/>
      <c r="R1420" s="1251"/>
      <c r="S1420" s="1251"/>
      <c r="T1420" s="605"/>
      <c r="U1420" s="605"/>
      <c r="V1420" s="605"/>
      <c r="W1420" s="1836"/>
      <c r="X1420" s="1225"/>
      <c r="Y1420" s="1306"/>
      <c r="Z1420" s="1302" t="s">
        <v>11869</v>
      </c>
      <c r="AA1420" s="1303" t="s">
        <v>30</v>
      </c>
      <c r="AB1420" s="1311">
        <v>0.85</v>
      </c>
      <c r="AC1420" s="1834"/>
      <c r="AD1420" s="1242"/>
      <c r="AE1420" s="1291"/>
      <c r="AF1420" s="391">
        <f>ROUND(ROUND(ROUND(ROUND(ROUND(G1304+K1412,0)*Q1376,0)*Y1419,0)*AB1420,0)-AD1417,0)</f>
        <v>108</v>
      </c>
      <c r="AG1420" s="268"/>
    </row>
    <row r="1421" spans="1:33" ht="17.100000000000001" customHeight="1">
      <c r="A1421" s="243">
        <v>63</v>
      </c>
      <c r="B1421" s="351" t="s">
        <v>18515</v>
      </c>
      <c r="C1421" s="870" t="s">
        <v>18516</v>
      </c>
      <c r="D1421" s="604"/>
      <c r="E1421" s="604"/>
      <c r="F1421" s="604"/>
      <c r="G1421" s="605"/>
      <c r="H1421" s="605"/>
      <c r="I1421" s="607"/>
      <c r="J1421" s="646"/>
      <c r="K1421" s="748"/>
      <c r="L1421" s="1250"/>
      <c r="M1421" s="1316"/>
      <c r="N1421" s="1314"/>
      <c r="O1421" s="1315"/>
      <c r="P1421" s="1316"/>
      <c r="Q1421" s="1317"/>
      <c r="R1421" s="1251"/>
      <c r="S1421" s="1251"/>
      <c r="T1421" s="605"/>
      <c r="U1421" s="605"/>
      <c r="V1421" s="605"/>
      <c r="W1421" s="1684" t="s">
        <v>4708</v>
      </c>
      <c r="X1421" s="1250" t="s">
        <v>30</v>
      </c>
      <c r="Y1421" s="1291">
        <v>0.85</v>
      </c>
      <c r="Z1421" s="1359"/>
      <c r="AA1421" s="1220"/>
      <c r="AB1421" s="1306"/>
      <c r="AC1421" s="1834"/>
      <c r="AD1421" s="1242"/>
      <c r="AE1421" s="1291"/>
      <c r="AF1421" s="391">
        <f>ROUND(ROUND(ROUND(ROUND(G1304+K1412,0)*Q1376,0)*Y1421,0)-AD1417,0)</f>
        <v>157</v>
      </c>
      <c r="AG1421" s="268"/>
    </row>
    <row r="1422" spans="1:33" ht="17.100000000000001" customHeight="1">
      <c r="A1422" s="243">
        <v>63</v>
      </c>
      <c r="B1422" s="351" t="s">
        <v>18517</v>
      </c>
      <c r="C1422" s="870" t="s">
        <v>18518</v>
      </c>
      <c r="D1422" s="604"/>
      <c r="E1422" s="604"/>
      <c r="F1422" s="604"/>
      <c r="G1422" s="605"/>
      <c r="H1422" s="605"/>
      <c r="I1422" s="607"/>
      <c r="J1422" s="646"/>
      <c r="K1422" s="748"/>
      <c r="L1422" s="1250"/>
      <c r="M1422" s="1316"/>
      <c r="N1422" s="1314"/>
      <c r="O1422" s="1315"/>
      <c r="P1422" s="1316"/>
      <c r="Q1422" s="1317"/>
      <c r="R1422" s="1251"/>
      <c r="S1422" s="1251"/>
      <c r="T1422" s="605"/>
      <c r="U1422" s="605"/>
      <c r="V1422" s="605"/>
      <c r="W1422" s="1836"/>
      <c r="X1422" s="1225"/>
      <c r="Y1422" s="1306"/>
      <c r="Z1422" s="1302" t="s">
        <v>11869</v>
      </c>
      <c r="AA1422" s="1303" t="s">
        <v>30</v>
      </c>
      <c r="AB1422" s="1311">
        <v>0.85</v>
      </c>
      <c r="AC1422" s="1835"/>
      <c r="AD1422" s="1220"/>
      <c r="AE1422" s="1306"/>
      <c r="AF1422" s="391">
        <f>ROUND(ROUND(ROUND(ROUND(ROUND(G1304+K1412,0)*Q1376,0)*Y1421,0)*AB1422,0)-AD1417,0)</f>
        <v>133</v>
      </c>
      <c r="AG1422" s="268"/>
    </row>
    <row r="1423" spans="1:33" ht="17.100000000000001" customHeight="1">
      <c r="A1423" s="243">
        <v>63</v>
      </c>
      <c r="B1423" s="351" t="s">
        <v>18519</v>
      </c>
      <c r="C1423" s="870" t="s">
        <v>18520</v>
      </c>
      <c r="D1423" s="604"/>
      <c r="E1423" s="604"/>
      <c r="F1423" s="1252"/>
      <c r="G1423" s="1296"/>
      <c r="H1423" s="605"/>
      <c r="I1423" s="607"/>
      <c r="J1423" s="646"/>
      <c r="K1423" s="748"/>
      <c r="L1423" s="1250"/>
      <c r="M1423" s="1316"/>
      <c r="N1423" s="1314"/>
      <c r="O1423" s="1315"/>
      <c r="P1423" s="1316"/>
      <c r="Q1423" s="1317"/>
      <c r="R1423" s="1749" t="s">
        <v>11301</v>
      </c>
      <c r="S1423" s="1622" t="s">
        <v>235</v>
      </c>
      <c r="T1423" s="602"/>
      <c r="U1423" s="602"/>
      <c r="V1423" s="1286"/>
      <c r="W1423" s="1233"/>
      <c r="X1423" s="670"/>
      <c r="Y1423" s="1320"/>
      <c r="Z1423" s="1358"/>
      <c r="AA1423" s="1215"/>
      <c r="AB1423" s="1215"/>
      <c r="AC1423" s="1215"/>
      <c r="AD1423" s="1215"/>
      <c r="AE1423" s="1294"/>
      <c r="AF1423" s="391">
        <f>ROUND(ROUND(ROUND(G1304+K1412,0)*Q1376,0)*U1424,0)</f>
        <v>133</v>
      </c>
      <c r="AG1423" s="268"/>
    </row>
    <row r="1424" spans="1:33" ht="17.100000000000001" customHeight="1">
      <c r="A1424" s="243">
        <v>63</v>
      </c>
      <c r="B1424" s="351" t="s">
        <v>18521</v>
      </c>
      <c r="C1424" s="870" t="s">
        <v>18522</v>
      </c>
      <c r="D1424" s="604"/>
      <c r="E1424" s="604"/>
      <c r="F1424" s="1252"/>
      <c r="G1424" s="1296"/>
      <c r="H1424" s="605"/>
      <c r="I1424" s="607"/>
      <c r="J1424" s="646"/>
      <c r="K1424" s="1250"/>
      <c r="L1424" s="638"/>
      <c r="M1424" s="1316"/>
      <c r="N1424" s="1314"/>
      <c r="O1424" s="1315"/>
      <c r="P1424" s="1316"/>
      <c r="Q1424" s="1317"/>
      <c r="R1424" s="1837"/>
      <c r="S1424" s="1834"/>
      <c r="T1424" s="1250" t="s">
        <v>30</v>
      </c>
      <c r="U1424" s="1242">
        <v>0.7</v>
      </c>
      <c r="V1424" s="607"/>
      <c r="W1424" s="1234"/>
      <c r="X1424" s="1225"/>
      <c r="Y1424" s="1322"/>
      <c r="Z1424" s="1233" t="s">
        <v>11869</v>
      </c>
      <c r="AA1424" s="670" t="s">
        <v>30</v>
      </c>
      <c r="AB1424" s="1293">
        <v>0.85</v>
      </c>
      <c r="AC1424" s="1215"/>
      <c r="AD1424" s="1215"/>
      <c r="AE1424" s="1294"/>
      <c r="AF1424" s="391">
        <f>ROUND(ROUND(ROUND(ROUND(G1304+K1412,0)*Q1376,0)*U1424,0)*AB1424,0)</f>
        <v>113</v>
      </c>
      <c r="AG1424" s="268"/>
    </row>
    <row r="1425" spans="1:33" ht="17.100000000000001" customHeight="1">
      <c r="A1425" s="243">
        <v>63</v>
      </c>
      <c r="B1425" s="351" t="s">
        <v>18523</v>
      </c>
      <c r="C1425" s="870" t="s">
        <v>18524</v>
      </c>
      <c r="D1425" s="604"/>
      <c r="E1425" s="604"/>
      <c r="F1425" s="1131"/>
      <c r="G1425" s="605"/>
      <c r="H1425" s="605"/>
      <c r="I1425" s="607"/>
      <c r="J1425" s="646"/>
      <c r="K1425" s="748"/>
      <c r="L1425" s="748"/>
      <c r="M1425" s="1250"/>
      <c r="N1425" s="1344"/>
      <c r="O1425" s="1345"/>
      <c r="P1425" s="1250"/>
      <c r="Q1425" s="1346"/>
      <c r="R1425" s="1837"/>
      <c r="S1425" s="1834"/>
      <c r="T1425" s="1250"/>
      <c r="U1425" s="1242"/>
      <c r="V1425" s="1291"/>
      <c r="W1425" s="1684" t="s">
        <v>4703</v>
      </c>
      <c r="X1425" s="670" t="s">
        <v>30</v>
      </c>
      <c r="Y1425" s="1305">
        <f>$Y$657</f>
        <v>0.7</v>
      </c>
      <c r="Z1425" s="1360"/>
      <c r="AA1425" s="1226"/>
      <c r="AB1425" s="1226"/>
      <c r="AC1425" s="1226"/>
      <c r="AD1425" s="1226"/>
      <c r="AE1425" s="1310"/>
      <c r="AF1425" s="391">
        <f>ROUND(ROUND(ROUND(ROUND(G1304+K1412,0)*Q1376,0)*U1424,0)*Y1425,0)</f>
        <v>93</v>
      </c>
      <c r="AG1425" s="268"/>
    </row>
    <row r="1426" spans="1:33" ht="17.100000000000001" customHeight="1">
      <c r="A1426" s="243">
        <v>63</v>
      </c>
      <c r="B1426" s="351" t="s">
        <v>18525</v>
      </c>
      <c r="C1426" s="870" t="s">
        <v>18526</v>
      </c>
      <c r="D1426" s="604"/>
      <c r="E1426" s="604"/>
      <c r="F1426" s="1131"/>
      <c r="G1426" s="605"/>
      <c r="H1426" s="605"/>
      <c r="I1426" s="607"/>
      <c r="J1426" s="646"/>
      <c r="K1426" s="748"/>
      <c r="L1426" s="748"/>
      <c r="M1426" s="1250"/>
      <c r="N1426" s="1344"/>
      <c r="O1426" s="1345"/>
      <c r="P1426" s="1250"/>
      <c r="Q1426" s="1346"/>
      <c r="R1426" s="1837"/>
      <c r="S1426" s="1834"/>
      <c r="T1426" s="1250"/>
      <c r="U1426" s="1242"/>
      <c r="V1426" s="1291"/>
      <c r="W1426" s="1836"/>
      <c r="X1426" s="1225"/>
      <c r="Y1426" s="1306"/>
      <c r="Z1426" s="1302" t="s">
        <v>11869</v>
      </c>
      <c r="AA1426" s="1303" t="s">
        <v>30</v>
      </c>
      <c r="AB1426" s="1304">
        <v>0.85</v>
      </c>
      <c r="AC1426" s="1215"/>
      <c r="AD1426" s="1215"/>
      <c r="AE1426" s="1294"/>
      <c r="AF1426" s="391">
        <f>ROUND(ROUND(ROUND(ROUND(ROUND(G1304+K1412,0)*Q1376,0)*U1424,0)*Y1425,0)*AB1426,0)</f>
        <v>79</v>
      </c>
      <c r="AG1426" s="268"/>
    </row>
    <row r="1427" spans="1:33" ht="17.100000000000001" customHeight="1">
      <c r="A1427" s="243">
        <v>63</v>
      </c>
      <c r="B1427" s="351" t="s">
        <v>18527</v>
      </c>
      <c r="C1427" s="870" t="s">
        <v>18528</v>
      </c>
      <c r="D1427" s="604"/>
      <c r="E1427" s="604"/>
      <c r="F1427" s="1131"/>
      <c r="G1427" s="605"/>
      <c r="H1427" s="605"/>
      <c r="I1427" s="607"/>
      <c r="J1427" s="646"/>
      <c r="K1427" s="748"/>
      <c r="L1427" s="748"/>
      <c r="M1427" s="1250"/>
      <c r="N1427" s="1344"/>
      <c r="O1427" s="1345"/>
      <c r="P1427" s="1250"/>
      <c r="Q1427" s="1346"/>
      <c r="R1427" s="1837"/>
      <c r="S1427" s="1834"/>
      <c r="T1427" s="1250"/>
      <c r="U1427" s="1242"/>
      <c r="V1427" s="1291"/>
      <c r="W1427" s="1684" t="s">
        <v>4708</v>
      </c>
      <c r="X1427" s="670" t="s">
        <v>30</v>
      </c>
      <c r="Y1427" s="1305">
        <f>$Y$659</f>
        <v>0.85</v>
      </c>
      <c r="Z1427" s="1359"/>
      <c r="AA1427" s="1220"/>
      <c r="AB1427" s="1220"/>
      <c r="AC1427" s="1220"/>
      <c r="AD1427" s="1220"/>
      <c r="AE1427" s="1306"/>
      <c r="AF1427" s="391">
        <f>ROUND(ROUND(ROUND(ROUND(G1304+K1412,0)*Q1376,0)*U1424,0)*Y1427,0)</f>
        <v>113</v>
      </c>
      <c r="AG1427" s="268"/>
    </row>
    <row r="1428" spans="1:33" ht="17.100000000000001" customHeight="1">
      <c r="A1428" s="243">
        <v>63</v>
      </c>
      <c r="B1428" s="351" t="s">
        <v>18529</v>
      </c>
      <c r="C1428" s="870" t="s">
        <v>18530</v>
      </c>
      <c r="D1428" s="604"/>
      <c r="E1428" s="604"/>
      <c r="F1428" s="1131"/>
      <c r="G1428" s="605"/>
      <c r="H1428" s="605"/>
      <c r="I1428" s="607"/>
      <c r="J1428" s="646"/>
      <c r="K1428" s="748"/>
      <c r="L1428" s="748"/>
      <c r="M1428" s="1250"/>
      <c r="N1428" s="1344"/>
      <c r="O1428" s="1345"/>
      <c r="P1428" s="1250"/>
      <c r="Q1428" s="1346"/>
      <c r="R1428" s="1837"/>
      <c r="S1428" s="1834"/>
      <c r="T1428" s="1250"/>
      <c r="U1428" s="1242"/>
      <c r="V1428" s="1291"/>
      <c r="W1428" s="1836"/>
      <c r="X1428" s="1225"/>
      <c r="Y1428" s="1306"/>
      <c r="Z1428" s="1302" t="s">
        <v>11869</v>
      </c>
      <c r="AA1428" s="1303" t="s">
        <v>30</v>
      </c>
      <c r="AB1428" s="1304">
        <v>0.85</v>
      </c>
      <c r="AC1428" s="1215"/>
      <c r="AD1428" s="1215"/>
      <c r="AE1428" s="1294"/>
      <c r="AF1428" s="391">
        <f>ROUND(ROUND(ROUND(ROUND(ROUND(G1304+K1412,0)*Q1376,0)*U1424,0)*Y1427,0)*AB1428,0)</f>
        <v>96</v>
      </c>
      <c r="AG1428" s="268"/>
    </row>
    <row r="1429" spans="1:33" ht="17.100000000000001" customHeight="1">
      <c r="A1429" s="243">
        <v>63</v>
      </c>
      <c r="B1429" s="351" t="s">
        <v>18531</v>
      </c>
      <c r="C1429" s="870" t="s">
        <v>18532</v>
      </c>
      <c r="D1429" s="604"/>
      <c r="E1429" s="604"/>
      <c r="F1429" s="1131"/>
      <c r="G1429" s="605"/>
      <c r="H1429" s="605"/>
      <c r="I1429" s="607"/>
      <c r="J1429" s="646"/>
      <c r="K1429" s="748"/>
      <c r="L1429" s="748"/>
      <c r="M1429" s="1250"/>
      <c r="N1429" s="1344"/>
      <c r="O1429" s="1345"/>
      <c r="P1429" s="1250"/>
      <c r="Q1429" s="1346"/>
      <c r="R1429" s="1837"/>
      <c r="S1429" s="1834"/>
      <c r="T1429" s="1250"/>
      <c r="U1429" s="1242"/>
      <c r="V1429" s="1291"/>
      <c r="W1429" s="1233"/>
      <c r="X1429" s="670"/>
      <c r="Y1429" s="1320"/>
      <c r="Z1429" s="1358"/>
      <c r="AA1429" s="1215"/>
      <c r="AB1429" s="1294"/>
      <c r="AC1429" s="1533" t="s">
        <v>167</v>
      </c>
      <c r="AD1429" s="1250">
        <v>5</v>
      </c>
      <c r="AE1429" s="1308" t="s">
        <v>168</v>
      </c>
      <c r="AF1429" s="391">
        <f>ROUND(ROUND(ROUND(ROUND(G1304+K1412,0)*Q1376,0)*U1424,0)-AD1429,0)</f>
        <v>128</v>
      </c>
      <c r="AG1429" s="268"/>
    </row>
    <row r="1430" spans="1:33" ht="17.100000000000001" customHeight="1">
      <c r="A1430" s="243">
        <v>63</v>
      </c>
      <c r="B1430" s="351" t="s">
        <v>18533</v>
      </c>
      <c r="C1430" s="870" t="s">
        <v>18534</v>
      </c>
      <c r="D1430" s="604"/>
      <c r="E1430" s="604"/>
      <c r="F1430" s="1131"/>
      <c r="G1430" s="605"/>
      <c r="H1430" s="605"/>
      <c r="I1430" s="607"/>
      <c r="J1430" s="646"/>
      <c r="K1430" s="748"/>
      <c r="L1430" s="748"/>
      <c r="M1430" s="1250"/>
      <c r="N1430" s="1344"/>
      <c r="O1430" s="1345"/>
      <c r="P1430" s="1250"/>
      <c r="Q1430" s="1346"/>
      <c r="R1430" s="1837"/>
      <c r="S1430" s="1834"/>
      <c r="T1430" s="1250"/>
      <c r="U1430" s="1242"/>
      <c r="V1430" s="1291"/>
      <c r="W1430" s="1234"/>
      <c r="X1430" s="1225"/>
      <c r="Y1430" s="1322"/>
      <c r="Z1430" s="1233" t="s">
        <v>11869</v>
      </c>
      <c r="AA1430" s="670" t="s">
        <v>30</v>
      </c>
      <c r="AB1430" s="1309">
        <v>0.85</v>
      </c>
      <c r="AC1430" s="1834"/>
      <c r="AD1430" s="1250"/>
      <c r="AE1430" s="1308"/>
      <c r="AF1430" s="391">
        <f>ROUND(ROUND(ROUND(ROUND(ROUND(G1304+K1412,0)*Q1376,0)*U1424,0)*AB1430,0)-AD1429,0)</f>
        <v>108</v>
      </c>
      <c r="AG1430" s="268"/>
    </row>
    <row r="1431" spans="1:33" ht="17.100000000000001" customHeight="1">
      <c r="A1431" s="243">
        <v>63</v>
      </c>
      <c r="B1431" s="351" t="s">
        <v>18535</v>
      </c>
      <c r="C1431" s="870" t="s">
        <v>18536</v>
      </c>
      <c r="D1431" s="604"/>
      <c r="E1431" s="604"/>
      <c r="F1431" s="1131"/>
      <c r="G1431" s="605"/>
      <c r="H1431" s="605"/>
      <c r="I1431" s="607"/>
      <c r="J1431" s="646"/>
      <c r="K1431" s="748"/>
      <c r="L1431" s="748"/>
      <c r="M1431" s="1250"/>
      <c r="N1431" s="1344"/>
      <c r="O1431" s="1345"/>
      <c r="P1431" s="1250"/>
      <c r="Q1431" s="1346"/>
      <c r="R1431" s="1837"/>
      <c r="S1431" s="1834"/>
      <c r="T1431" s="1250"/>
      <c r="U1431" s="1242"/>
      <c r="V1431" s="1291"/>
      <c r="W1431" s="1684" t="s">
        <v>4703</v>
      </c>
      <c r="X1431" s="1250" t="s">
        <v>30</v>
      </c>
      <c r="Y1431" s="1291">
        <f>$Y$657</f>
        <v>0.7</v>
      </c>
      <c r="Z1431" s="1360"/>
      <c r="AA1431" s="1226"/>
      <c r="AB1431" s="1310"/>
      <c r="AC1431" s="1834"/>
      <c r="AD1431" s="1242"/>
      <c r="AE1431" s="1291"/>
      <c r="AF1431" s="391">
        <f>ROUND(ROUND(ROUND(ROUND(ROUND(G1304+K1412,0)*Q1376,0)*U1424,0)*Y1431,0)-AD1429,0)</f>
        <v>88</v>
      </c>
      <c r="AG1431" s="268"/>
    </row>
    <row r="1432" spans="1:33" ht="17.100000000000001" customHeight="1">
      <c r="A1432" s="243">
        <v>63</v>
      </c>
      <c r="B1432" s="351" t="s">
        <v>18537</v>
      </c>
      <c r="C1432" s="870" t="s">
        <v>18538</v>
      </c>
      <c r="D1432" s="604"/>
      <c r="E1432" s="604"/>
      <c r="F1432" s="1131"/>
      <c r="G1432" s="605"/>
      <c r="H1432" s="605"/>
      <c r="I1432" s="607"/>
      <c r="J1432" s="646"/>
      <c r="K1432" s="748"/>
      <c r="L1432" s="748"/>
      <c r="M1432" s="1250"/>
      <c r="N1432" s="1344"/>
      <c r="O1432" s="1345"/>
      <c r="P1432" s="1250"/>
      <c r="Q1432" s="1346"/>
      <c r="R1432" s="1837"/>
      <c r="S1432" s="1834"/>
      <c r="T1432" s="1250"/>
      <c r="U1432" s="1242"/>
      <c r="V1432" s="1291"/>
      <c r="W1432" s="1836"/>
      <c r="X1432" s="1225"/>
      <c r="Y1432" s="1306"/>
      <c r="Z1432" s="1302" t="s">
        <v>11869</v>
      </c>
      <c r="AA1432" s="1303" t="s">
        <v>30</v>
      </c>
      <c r="AB1432" s="1311">
        <v>0.85</v>
      </c>
      <c r="AC1432" s="1834"/>
      <c r="AD1432" s="1242"/>
      <c r="AE1432" s="1291"/>
      <c r="AF1432" s="391">
        <f>ROUND(ROUND(ROUND(ROUND(ROUND(ROUND(G1304+K1412,0)*Q1376,0)*U1424,0)*Y1431,0)*AB1432,0)-AD1429,0)</f>
        <v>74</v>
      </c>
      <c r="AG1432" s="268"/>
    </row>
    <row r="1433" spans="1:33" ht="17.100000000000001" customHeight="1">
      <c r="A1433" s="243">
        <v>63</v>
      </c>
      <c r="B1433" s="351" t="s">
        <v>18539</v>
      </c>
      <c r="C1433" s="870" t="s">
        <v>18540</v>
      </c>
      <c r="D1433" s="604"/>
      <c r="E1433" s="604"/>
      <c r="F1433" s="1131"/>
      <c r="G1433" s="605"/>
      <c r="H1433" s="605"/>
      <c r="I1433" s="607"/>
      <c r="J1433" s="646"/>
      <c r="K1433" s="748"/>
      <c r="L1433" s="748"/>
      <c r="M1433" s="1250"/>
      <c r="N1433" s="1344"/>
      <c r="O1433" s="1345"/>
      <c r="P1433" s="1250"/>
      <c r="Q1433" s="1346"/>
      <c r="R1433" s="1238"/>
      <c r="S1433" s="1834"/>
      <c r="T1433" s="1250"/>
      <c r="U1433" s="1242"/>
      <c r="V1433" s="1291"/>
      <c r="W1433" s="1684" t="s">
        <v>4708</v>
      </c>
      <c r="X1433" s="1250" t="s">
        <v>30</v>
      </c>
      <c r="Y1433" s="1291">
        <f>$Y$659</f>
        <v>0.85</v>
      </c>
      <c r="Z1433" s="1359"/>
      <c r="AA1433" s="1220"/>
      <c r="AB1433" s="1306"/>
      <c r="AC1433" s="1834"/>
      <c r="AD1433" s="1242"/>
      <c r="AE1433" s="1291"/>
      <c r="AF1433" s="391">
        <f>ROUND(ROUND(ROUND(ROUND(ROUND(G1304+K1412,0)*Q1376,0)*U1424,0)*Y1433,0)-AD1429,0)</f>
        <v>108</v>
      </c>
      <c r="AG1433" s="268"/>
    </row>
    <row r="1434" spans="1:33" ht="17.100000000000001" customHeight="1">
      <c r="A1434" s="243">
        <v>63</v>
      </c>
      <c r="B1434" s="351" t="s">
        <v>18541</v>
      </c>
      <c r="C1434" s="870" t="s">
        <v>18542</v>
      </c>
      <c r="D1434" s="604"/>
      <c r="E1434" s="604"/>
      <c r="F1434" s="1131"/>
      <c r="G1434" s="605"/>
      <c r="H1434" s="605"/>
      <c r="I1434" s="607"/>
      <c r="J1434" s="646"/>
      <c r="K1434" s="748"/>
      <c r="L1434" s="748"/>
      <c r="M1434" s="1250"/>
      <c r="N1434" s="1344"/>
      <c r="O1434" s="1345"/>
      <c r="P1434" s="1250"/>
      <c r="Q1434" s="1346"/>
      <c r="R1434" s="1238"/>
      <c r="S1434" s="1835"/>
      <c r="T1434" s="1250"/>
      <c r="U1434" s="1242"/>
      <c r="V1434" s="1291"/>
      <c r="W1434" s="1836"/>
      <c r="X1434" s="1225"/>
      <c r="Y1434" s="1306"/>
      <c r="Z1434" s="1302" t="s">
        <v>11869</v>
      </c>
      <c r="AA1434" s="1303" t="s">
        <v>30</v>
      </c>
      <c r="AB1434" s="1311">
        <v>0.85</v>
      </c>
      <c r="AC1434" s="1835"/>
      <c r="AD1434" s="1220"/>
      <c r="AE1434" s="1306"/>
      <c r="AF1434" s="391">
        <f>ROUND(ROUND(ROUND(ROUND(ROUND(ROUND(G1304+K1412,0)*Q1376,0)*U1424,0)*Y1433,0)*AB1434,0)-AD1429,0)</f>
        <v>91</v>
      </c>
      <c r="AG1434" s="268"/>
    </row>
    <row r="1435" spans="1:33" ht="17.100000000000001" customHeight="1">
      <c r="A1435" s="243">
        <v>63</v>
      </c>
      <c r="B1435" s="351" t="s">
        <v>18543</v>
      </c>
      <c r="C1435" s="870" t="s">
        <v>18544</v>
      </c>
      <c r="D1435" s="604"/>
      <c r="E1435" s="604"/>
      <c r="F1435" s="1131"/>
      <c r="G1435" s="605"/>
      <c r="H1435" s="605"/>
      <c r="I1435" s="607"/>
      <c r="J1435" s="646"/>
      <c r="K1435" s="748"/>
      <c r="L1435" s="748"/>
      <c r="M1435" s="1250"/>
      <c r="N1435" s="1344"/>
      <c r="O1435" s="1345"/>
      <c r="P1435" s="1250"/>
      <c r="Q1435" s="1346"/>
      <c r="R1435" s="1238"/>
      <c r="S1435" s="1622" t="s">
        <v>237</v>
      </c>
      <c r="T1435" s="670"/>
      <c r="U1435" s="1348"/>
      <c r="V1435" s="1305"/>
      <c r="W1435" s="1233"/>
      <c r="X1435" s="670"/>
      <c r="Y1435" s="1320"/>
      <c r="Z1435" s="1358"/>
      <c r="AA1435" s="1215"/>
      <c r="AB1435" s="1215"/>
      <c r="AC1435" s="1215"/>
      <c r="AD1435" s="1215"/>
      <c r="AE1435" s="1294"/>
      <c r="AF1435" s="391">
        <f>ROUND(ROUND(ROUND(G1304+K1412,0)*Q1376,0)*U1436,0)</f>
        <v>95</v>
      </c>
      <c r="AG1435" s="268"/>
    </row>
    <row r="1436" spans="1:33" ht="17.100000000000001" customHeight="1">
      <c r="A1436" s="243">
        <v>63</v>
      </c>
      <c r="B1436" s="351" t="s">
        <v>18545</v>
      </c>
      <c r="C1436" s="870" t="s">
        <v>18546</v>
      </c>
      <c r="D1436" s="604"/>
      <c r="E1436" s="604"/>
      <c r="F1436" s="1131"/>
      <c r="G1436" s="605"/>
      <c r="H1436" s="605"/>
      <c r="I1436" s="607"/>
      <c r="J1436" s="646"/>
      <c r="K1436" s="748"/>
      <c r="L1436" s="748"/>
      <c r="M1436" s="1250"/>
      <c r="N1436" s="1344"/>
      <c r="O1436" s="1345"/>
      <c r="P1436" s="1250"/>
      <c r="Q1436" s="1346"/>
      <c r="R1436" s="1238"/>
      <c r="S1436" s="1834"/>
      <c r="T1436" s="1250" t="s">
        <v>30</v>
      </c>
      <c r="U1436" s="1242">
        <v>0.5</v>
      </c>
      <c r="V1436" s="1291"/>
      <c r="W1436" s="1234"/>
      <c r="X1436" s="1225"/>
      <c r="Y1436" s="1322"/>
      <c r="Z1436" s="1233" t="s">
        <v>11869</v>
      </c>
      <c r="AA1436" s="670" t="s">
        <v>30</v>
      </c>
      <c r="AB1436" s="1293">
        <v>0.85</v>
      </c>
      <c r="AC1436" s="1215"/>
      <c r="AD1436" s="1215"/>
      <c r="AE1436" s="1294"/>
      <c r="AF1436" s="391">
        <f>ROUND(ROUND(ROUND(ROUND(G1304+K1412,0)*Q1376,0)*U1436,0)*AB1436,0)</f>
        <v>81</v>
      </c>
      <c r="AG1436" s="268"/>
    </row>
    <row r="1437" spans="1:33" ht="17.100000000000001" customHeight="1">
      <c r="A1437" s="243">
        <v>63</v>
      </c>
      <c r="B1437" s="351" t="s">
        <v>18547</v>
      </c>
      <c r="C1437" s="870" t="s">
        <v>18548</v>
      </c>
      <c r="D1437" s="604"/>
      <c r="E1437" s="604"/>
      <c r="F1437" s="1131"/>
      <c r="G1437" s="605"/>
      <c r="H1437" s="605"/>
      <c r="I1437" s="607"/>
      <c r="J1437" s="646"/>
      <c r="K1437" s="748"/>
      <c r="L1437" s="748"/>
      <c r="M1437" s="1250"/>
      <c r="N1437" s="1344"/>
      <c r="O1437" s="1345"/>
      <c r="P1437" s="1250"/>
      <c r="Q1437" s="1346"/>
      <c r="R1437" s="1238"/>
      <c r="S1437" s="1834"/>
      <c r="T1437" s="1250"/>
      <c r="U1437" s="1242"/>
      <c r="V1437" s="1291"/>
      <c r="W1437" s="1684" t="s">
        <v>4703</v>
      </c>
      <c r="X1437" s="670" t="s">
        <v>30</v>
      </c>
      <c r="Y1437" s="1305">
        <f>$Y$657</f>
        <v>0.7</v>
      </c>
      <c r="Z1437" s="1360"/>
      <c r="AA1437" s="1226"/>
      <c r="AB1437" s="1226"/>
      <c r="AC1437" s="1226"/>
      <c r="AD1437" s="1226"/>
      <c r="AE1437" s="1310"/>
      <c r="AF1437" s="391">
        <f>ROUND(ROUND(ROUND(ROUND(G1304+K1412,0)*Q1376,0)*U1436,0)*Y1437,0)</f>
        <v>67</v>
      </c>
      <c r="AG1437" s="268"/>
    </row>
    <row r="1438" spans="1:33" ht="17.100000000000001" customHeight="1">
      <c r="A1438" s="243">
        <v>63</v>
      </c>
      <c r="B1438" s="351" t="s">
        <v>18549</v>
      </c>
      <c r="C1438" s="870" t="s">
        <v>18550</v>
      </c>
      <c r="D1438" s="604"/>
      <c r="E1438" s="604"/>
      <c r="F1438" s="1131"/>
      <c r="G1438" s="605"/>
      <c r="H1438" s="605"/>
      <c r="I1438" s="607"/>
      <c r="J1438" s="646"/>
      <c r="K1438" s="748"/>
      <c r="L1438" s="748"/>
      <c r="M1438" s="1250"/>
      <c r="N1438" s="1344"/>
      <c r="O1438" s="1345"/>
      <c r="P1438" s="1250"/>
      <c r="Q1438" s="1346"/>
      <c r="R1438" s="1238"/>
      <c r="S1438" s="1834"/>
      <c r="T1438" s="1250"/>
      <c r="U1438" s="1242"/>
      <c r="V1438" s="1291"/>
      <c r="W1438" s="1836"/>
      <c r="X1438" s="1225"/>
      <c r="Y1438" s="1306"/>
      <c r="Z1438" s="1302" t="s">
        <v>11869</v>
      </c>
      <c r="AA1438" s="1303" t="s">
        <v>30</v>
      </c>
      <c r="AB1438" s="1304">
        <v>0.85</v>
      </c>
      <c r="AC1438" s="1215"/>
      <c r="AD1438" s="1215"/>
      <c r="AE1438" s="1294"/>
      <c r="AF1438" s="391">
        <f>ROUND(ROUND(ROUND(ROUND(ROUND(G1304+K1412,0)*Q1376,0)*U1436,0)*Y1437,0)*AB1438,0)</f>
        <v>57</v>
      </c>
      <c r="AG1438" s="268"/>
    </row>
    <row r="1439" spans="1:33" ht="17.100000000000001" customHeight="1">
      <c r="A1439" s="243">
        <v>63</v>
      </c>
      <c r="B1439" s="351" t="s">
        <v>18551</v>
      </c>
      <c r="C1439" s="870" t="s">
        <v>18552</v>
      </c>
      <c r="D1439" s="604"/>
      <c r="E1439" s="604"/>
      <c r="F1439" s="1131"/>
      <c r="G1439" s="605"/>
      <c r="H1439" s="605"/>
      <c r="I1439" s="607"/>
      <c r="J1439" s="646"/>
      <c r="K1439" s="748"/>
      <c r="L1439" s="748"/>
      <c r="M1439" s="1250"/>
      <c r="N1439" s="1344"/>
      <c r="O1439" s="1345"/>
      <c r="P1439" s="1250"/>
      <c r="Q1439" s="1346"/>
      <c r="R1439" s="1238"/>
      <c r="S1439" s="1834"/>
      <c r="T1439" s="1250"/>
      <c r="U1439" s="1242"/>
      <c r="V1439" s="1291"/>
      <c r="W1439" s="1684" t="s">
        <v>4708</v>
      </c>
      <c r="X1439" s="670" t="s">
        <v>30</v>
      </c>
      <c r="Y1439" s="1305">
        <f>$Y$659</f>
        <v>0.85</v>
      </c>
      <c r="Z1439" s="1359"/>
      <c r="AA1439" s="1220"/>
      <c r="AB1439" s="1220"/>
      <c r="AC1439" s="1220"/>
      <c r="AD1439" s="1220"/>
      <c r="AE1439" s="1306"/>
      <c r="AF1439" s="391">
        <f>ROUND(ROUND(ROUND(ROUND(G1304+K1412,0)*Q1376,0)*U1436,0)*Y1439,0)</f>
        <v>81</v>
      </c>
      <c r="AG1439" s="268"/>
    </row>
    <row r="1440" spans="1:33" ht="17.100000000000001" customHeight="1">
      <c r="A1440" s="243">
        <v>63</v>
      </c>
      <c r="B1440" s="351" t="s">
        <v>18553</v>
      </c>
      <c r="C1440" s="870" t="s">
        <v>18554</v>
      </c>
      <c r="D1440" s="604"/>
      <c r="E1440" s="604"/>
      <c r="F1440" s="1131"/>
      <c r="G1440" s="605"/>
      <c r="H1440" s="605"/>
      <c r="I1440" s="607"/>
      <c r="J1440" s="646"/>
      <c r="K1440" s="748"/>
      <c r="L1440" s="748"/>
      <c r="M1440" s="1250"/>
      <c r="N1440" s="1344"/>
      <c r="O1440" s="1345"/>
      <c r="P1440" s="1250"/>
      <c r="Q1440" s="1346"/>
      <c r="R1440" s="1238"/>
      <c r="S1440" s="1834"/>
      <c r="T1440" s="1250"/>
      <c r="U1440" s="1242"/>
      <c r="V1440" s="1291"/>
      <c r="W1440" s="1836"/>
      <c r="X1440" s="1225"/>
      <c r="Y1440" s="1306"/>
      <c r="Z1440" s="1302" t="s">
        <v>11869</v>
      </c>
      <c r="AA1440" s="1303" t="s">
        <v>30</v>
      </c>
      <c r="AB1440" s="1304">
        <v>0.85</v>
      </c>
      <c r="AC1440" s="1215"/>
      <c r="AD1440" s="1215"/>
      <c r="AE1440" s="1294"/>
      <c r="AF1440" s="391">
        <f>ROUND(ROUND(ROUND(ROUND(ROUND(G1304+K1412,0)*Q1376,0)*U1436,0)*Y1439,0)*AB1440,0)</f>
        <v>69</v>
      </c>
      <c r="AG1440" s="268"/>
    </row>
    <row r="1441" spans="1:33" ht="17.100000000000001" customHeight="1">
      <c r="A1441" s="243">
        <v>63</v>
      </c>
      <c r="B1441" s="351" t="s">
        <v>18555</v>
      </c>
      <c r="C1441" s="870" t="s">
        <v>18556</v>
      </c>
      <c r="D1441" s="604"/>
      <c r="E1441" s="604"/>
      <c r="F1441" s="1131"/>
      <c r="G1441" s="605"/>
      <c r="H1441" s="605"/>
      <c r="I1441" s="607"/>
      <c r="J1441" s="646"/>
      <c r="K1441" s="748"/>
      <c r="L1441" s="748"/>
      <c r="M1441" s="1250"/>
      <c r="N1441" s="1344"/>
      <c r="O1441" s="1345"/>
      <c r="P1441" s="1250"/>
      <c r="Q1441" s="1346"/>
      <c r="R1441" s="1238"/>
      <c r="S1441" s="1834"/>
      <c r="T1441" s="1250"/>
      <c r="U1441" s="1242"/>
      <c r="V1441" s="1291"/>
      <c r="W1441" s="1233"/>
      <c r="X1441" s="670"/>
      <c r="Y1441" s="1320"/>
      <c r="Z1441" s="1358"/>
      <c r="AA1441" s="1215"/>
      <c r="AB1441" s="1294"/>
      <c r="AC1441" s="1533" t="s">
        <v>167</v>
      </c>
      <c r="AD1441" s="1250">
        <v>5</v>
      </c>
      <c r="AE1441" s="1308" t="s">
        <v>168</v>
      </c>
      <c r="AF1441" s="391">
        <f>ROUND(ROUND(ROUND(ROUND(G1304+K1412,0)*Q1376,0)*U1436,0)-AD1441,0)</f>
        <v>90</v>
      </c>
      <c r="AG1441" s="268"/>
    </row>
    <row r="1442" spans="1:33" ht="17.100000000000001" customHeight="1">
      <c r="A1442" s="243">
        <v>63</v>
      </c>
      <c r="B1442" s="351" t="s">
        <v>18557</v>
      </c>
      <c r="C1442" s="870" t="s">
        <v>18558</v>
      </c>
      <c r="D1442" s="604"/>
      <c r="E1442" s="604"/>
      <c r="F1442" s="1131"/>
      <c r="G1442" s="605"/>
      <c r="H1442" s="605"/>
      <c r="I1442" s="607"/>
      <c r="J1442" s="646"/>
      <c r="K1442" s="748"/>
      <c r="L1442" s="748"/>
      <c r="M1442" s="1250"/>
      <c r="N1442" s="1344"/>
      <c r="O1442" s="1345"/>
      <c r="P1442" s="1250"/>
      <c r="Q1442" s="1346"/>
      <c r="R1442" s="1238"/>
      <c r="S1442" s="1834"/>
      <c r="T1442" s="1250"/>
      <c r="U1442" s="1242"/>
      <c r="V1442" s="1242"/>
      <c r="W1442" s="1234"/>
      <c r="X1442" s="1225"/>
      <c r="Y1442" s="1322"/>
      <c r="Z1442" s="1233" t="s">
        <v>11869</v>
      </c>
      <c r="AA1442" s="670" t="s">
        <v>30</v>
      </c>
      <c r="AB1442" s="1309">
        <v>0.85</v>
      </c>
      <c r="AC1442" s="1834"/>
      <c r="AD1442" s="1250"/>
      <c r="AE1442" s="1308"/>
      <c r="AF1442" s="391">
        <f>ROUND(ROUND(ROUND(ROUND(ROUND(G1304+K1412,0)*Q1376,0)*U1436,0)*AB1442,0)-AD1441,0)</f>
        <v>76</v>
      </c>
      <c r="AG1442" s="268"/>
    </row>
    <row r="1443" spans="1:33" ht="17.100000000000001" customHeight="1">
      <c r="A1443" s="243">
        <v>63</v>
      </c>
      <c r="B1443" s="351" t="s">
        <v>18559</v>
      </c>
      <c r="C1443" s="870" t="s">
        <v>18560</v>
      </c>
      <c r="D1443" s="604"/>
      <c r="E1443" s="604"/>
      <c r="F1443" s="1131"/>
      <c r="G1443" s="605"/>
      <c r="H1443" s="605"/>
      <c r="I1443" s="607"/>
      <c r="J1443" s="646"/>
      <c r="K1443" s="748"/>
      <c r="L1443" s="748"/>
      <c r="M1443" s="1250"/>
      <c r="N1443" s="1344"/>
      <c r="O1443" s="1345"/>
      <c r="P1443" s="1250"/>
      <c r="Q1443" s="1346"/>
      <c r="R1443" s="1238"/>
      <c r="S1443" s="1834"/>
      <c r="T1443" s="1250"/>
      <c r="U1443" s="1242"/>
      <c r="V1443" s="1242"/>
      <c r="W1443" s="1684" t="s">
        <v>4703</v>
      </c>
      <c r="X1443" s="1250" t="s">
        <v>30</v>
      </c>
      <c r="Y1443" s="1291">
        <f>$Y$657</f>
        <v>0.7</v>
      </c>
      <c r="Z1443" s="1360"/>
      <c r="AA1443" s="1226"/>
      <c r="AB1443" s="1310"/>
      <c r="AC1443" s="1834"/>
      <c r="AD1443" s="1242"/>
      <c r="AE1443" s="1291"/>
      <c r="AF1443" s="391">
        <f>ROUND(ROUND(ROUND(ROUND(ROUND(G1304+K1412,0)*Q1376,0)*U1436,0)*Y1443,0)-AD1441,0)</f>
        <v>62</v>
      </c>
      <c r="AG1443" s="268"/>
    </row>
    <row r="1444" spans="1:33" ht="17.100000000000001" customHeight="1">
      <c r="A1444" s="243">
        <v>63</v>
      </c>
      <c r="B1444" s="351" t="s">
        <v>18561</v>
      </c>
      <c r="C1444" s="870" t="s">
        <v>18562</v>
      </c>
      <c r="D1444" s="604"/>
      <c r="E1444" s="604"/>
      <c r="F1444" s="1131"/>
      <c r="G1444" s="605"/>
      <c r="H1444" s="605"/>
      <c r="I1444" s="607"/>
      <c r="J1444" s="646"/>
      <c r="K1444" s="748"/>
      <c r="L1444" s="748"/>
      <c r="M1444" s="1250"/>
      <c r="N1444" s="1344"/>
      <c r="O1444" s="1345"/>
      <c r="P1444" s="1250"/>
      <c r="Q1444" s="1346"/>
      <c r="R1444" s="1238"/>
      <c r="S1444" s="1834"/>
      <c r="T1444" s="1250"/>
      <c r="U1444" s="1242"/>
      <c r="V1444" s="1242"/>
      <c r="W1444" s="1836"/>
      <c r="X1444" s="1225"/>
      <c r="Y1444" s="1306"/>
      <c r="Z1444" s="1302" t="s">
        <v>11869</v>
      </c>
      <c r="AA1444" s="1303" t="s">
        <v>30</v>
      </c>
      <c r="AB1444" s="1311">
        <v>0.85</v>
      </c>
      <c r="AC1444" s="1834"/>
      <c r="AD1444" s="1242"/>
      <c r="AE1444" s="1291"/>
      <c r="AF1444" s="391">
        <f>ROUND(ROUND(ROUND(ROUND(ROUND(ROUND(G1304+K1412,0)*Q1376,0)*U1436,0)*Y1443,0)*AB1444,0)-AD1441,0)</f>
        <v>52</v>
      </c>
      <c r="AG1444" s="268"/>
    </row>
    <row r="1445" spans="1:33" ht="17.100000000000001" customHeight="1">
      <c r="A1445" s="243">
        <v>63</v>
      </c>
      <c r="B1445" s="351" t="s">
        <v>18563</v>
      </c>
      <c r="C1445" s="870" t="s">
        <v>18564</v>
      </c>
      <c r="D1445" s="604"/>
      <c r="E1445" s="604"/>
      <c r="F1445" s="1131"/>
      <c r="G1445" s="605"/>
      <c r="H1445" s="605"/>
      <c r="I1445" s="607"/>
      <c r="J1445" s="646"/>
      <c r="K1445" s="748"/>
      <c r="L1445" s="748"/>
      <c r="M1445" s="1250"/>
      <c r="N1445" s="1344"/>
      <c r="O1445" s="1345"/>
      <c r="P1445" s="1250"/>
      <c r="Q1445" s="1346"/>
      <c r="R1445" s="1254"/>
      <c r="S1445" s="1834"/>
      <c r="T1445" s="1250"/>
      <c r="U1445" s="1242"/>
      <c r="V1445" s="1242"/>
      <c r="W1445" s="1684" t="s">
        <v>4708</v>
      </c>
      <c r="X1445" s="1250" t="s">
        <v>30</v>
      </c>
      <c r="Y1445" s="1291">
        <f>$Y$659</f>
        <v>0.85</v>
      </c>
      <c r="Z1445" s="1359"/>
      <c r="AA1445" s="1220"/>
      <c r="AB1445" s="1306"/>
      <c r="AC1445" s="1834"/>
      <c r="AD1445" s="1242"/>
      <c r="AE1445" s="1291"/>
      <c r="AF1445" s="391">
        <f>ROUND(ROUND(ROUND(ROUND(ROUND(G1304+K1412,0)*Q1376,0)*U1436,0)*Y1445,0)-AD1441,0)</f>
        <v>76</v>
      </c>
      <c r="AG1445" s="268"/>
    </row>
    <row r="1446" spans="1:33" ht="17.100000000000001" customHeight="1">
      <c r="A1446" s="243">
        <v>63</v>
      </c>
      <c r="B1446" s="351" t="s">
        <v>18565</v>
      </c>
      <c r="C1446" s="870" t="s">
        <v>18566</v>
      </c>
      <c r="D1446" s="1093"/>
      <c r="E1446" s="807"/>
      <c r="F1446" s="1159"/>
      <c r="G1446" s="807"/>
      <c r="H1446" s="807"/>
      <c r="I1446" s="1158"/>
      <c r="J1446" s="647"/>
      <c r="K1446" s="1104"/>
      <c r="L1446" s="1104"/>
      <c r="M1446" s="1225"/>
      <c r="N1446" s="1353"/>
      <c r="O1446" s="1352"/>
      <c r="P1446" s="1225"/>
      <c r="Q1446" s="1351"/>
      <c r="R1446" s="1255"/>
      <c r="S1446" s="1835"/>
      <c r="T1446" s="1225"/>
      <c r="U1446" s="1220"/>
      <c r="V1446" s="1306"/>
      <c r="W1446" s="1836"/>
      <c r="X1446" s="1225"/>
      <c r="Y1446" s="1306"/>
      <c r="Z1446" s="1302" t="s">
        <v>11869</v>
      </c>
      <c r="AA1446" s="1303" t="s">
        <v>30</v>
      </c>
      <c r="AB1446" s="1311">
        <v>0.85</v>
      </c>
      <c r="AC1446" s="1835"/>
      <c r="AD1446" s="1220"/>
      <c r="AE1446" s="1306"/>
      <c r="AF1446" s="391">
        <f>ROUND(ROUND(ROUND(ROUND(ROUND(ROUND(G1304+K1412,0)*Q1376,0)*U1436,0)*Y1445,0)*AB1446,0)-AD1441,0)</f>
        <v>64</v>
      </c>
      <c r="AG1446" s="268"/>
    </row>
    <row r="1447" spans="1:33" ht="17.100000000000001" customHeight="1">
      <c r="A1447" s="243">
        <v>63</v>
      </c>
      <c r="B1447" s="351" t="s">
        <v>18567</v>
      </c>
      <c r="C1447" s="870" t="s">
        <v>18568</v>
      </c>
      <c r="D1447" s="1749" t="s">
        <v>12655</v>
      </c>
      <c r="E1447" s="1749" t="s">
        <v>12656</v>
      </c>
      <c r="F1447" s="1580" t="s">
        <v>12637</v>
      </c>
      <c r="G1447" s="633"/>
      <c r="H1447" s="633"/>
      <c r="I1447" s="633"/>
      <c r="J1447" s="602"/>
      <c r="K1447" s="602"/>
      <c r="L1447" s="1319"/>
      <c r="M1447" s="602"/>
      <c r="N1447" s="1536" t="s">
        <v>15686</v>
      </c>
      <c r="O1447" s="1593" t="s">
        <v>15687</v>
      </c>
      <c r="P1447" s="602"/>
      <c r="Q1447" s="1286"/>
      <c r="R1447" s="1272"/>
      <c r="S1447" s="1272"/>
      <c r="T1447" s="602"/>
      <c r="U1447" s="602"/>
      <c r="V1447" s="602"/>
      <c r="W1447" s="1265"/>
      <c r="X1447" s="670"/>
      <c r="Y1447" s="1355"/>
      <c r="Z1447" s="1359"/>
      <c r="AA1447" s="1220"/>
      <c r="AB1447" s="1220"/>
      <c r="AC1447" s="1277"/>
      <c r="AD1447" s="1277"/>
      <c r="AE1447" s="1356"/>
      <c r="AF1447" s="391">
        <f>ROUND(G1448*Q1448,0)</f>
        <v>371</v>
      </c>
      <c r="AG1447" s="268"/>
    </row>
    <row r="1448" spans="1:33" ht="17.100000000000001" customHeight="1">
      <c r="A1448" s="243">
        <v>63</v>
      </c>
      <c r="B1448" s="351" t="s">
        <v>18569</v>
      </c>
      <c r="C1448" s="870" t="s">
        <v>18570</v>
      </c>
      <c r="D1448" s="1837"/>
      <c r="E1448" s="1837"/>
      <c r="F1448" s="1834"/>
      <c r="G1448" s="1328">
        <v>530</v>
      </c>
      <c r="H1448" s="605" t="s">
        <v>18</v>
      </c>
      <c r="I1448" s="638"/>
      <c r="J1448" s="605"/>
      <c r="K1448" s="605"/>
      <c r="L1448" s="1321"/>
      <c r="M1448" s="605"/>
      <c r="N1448" s="1843"/>
      <c r="O1448" s="1834"/>
      <c r="P1448" s="1250" t="s">
        <v>163</v>
      </c>
      <c r="Q1448" s="1291">
        <v>0.7</v>
      </c>
      <c r="R1448" s="1278"/>
      <c r="S1448" s="1278"/>
      <c r="T1448" s="807"/>
      <c r="U1448" s="807"/>
      <c r="V1448" s="807"/>
      <c r="W1448" s="1266"/>
      <c r="X1448" s="1225"/>
      <c r="Y1448" s="1357"/>
      <c r="Z1448" s="1302" t="s">
        <v>4700</v>
      </c>
      <c r="AA1448" s="1303" t="s">
        <v>163</v>
      </c>
      <c r="AB1448" s="1304">
        <v>0.85</v>
      </c>
      <c r="AC1448" s="1277"/>
      <c r="AD1448" s="1277"/>
      <c r="AE1448" s="1356"/>
      <c r="AF1448" s="391">
        <f>ROUND(ROUND(G1448*Q1448,0)*AB1448,0)</f>
        <v>315</v>
      </c>
      <c r="AG1448" s="268"/>
    </row>
    <row r="1449" spans="1:33" ht="17.100000000000001" customHeight="1">
      <c r="A1449" s="243">
        <v>63</v>
      </c>
      <c r="B1449" s="351" t="s">
        <v>18571</v>
      </c>
      <c r="C1449" s="870" t="s">
        <v>18572</v>
      </c>
      <c r="D1449" s="1837"/>
      <c r="E1449" s="1837"/>
      <c r="F1449" s="1834"/>
      <c r="G1449" s="1323"/>
      <c r="H1449" s="1323"/>
      <c r="I1449" s="605"/>
      <c r="J1449" s="748"/>
      <c r="K1449" s="748"/>
      <c r="L1449" s="748"/>
      <c r="M1449" s="605"/>
      <c r="N1449" s="1843"/>
      <c r="O1449" s="1834"/>
      <c r="P1449" s="605"/>
      <c r="Q1449" s="607"/>
      <c r="R1449" s="1749" t="s">
        <v>11301</v>
      </c>
      <c r="S1449" s="1838" t="s">
        <v>162</v>
      </c>
      <c r="T1449" s="670" t="s">
        <v>163</v>
      </c>
      <c r="U1449" s="1348">
        <v>0.7</v>
      </c>
      <c r="V1449" s="602"/>
      <c r="W1449" s="1265"/>
      <c r="X1449" s="670"/>
      <c r="Y1449" s="1355"/>
      <c r="Z1449" s="1358"/>
      <c r="AA1449" s="1215"/>
      <c r="AB1449" s="1215"/>
      <c r="AC1449" s="1277"/>
      <c r="AD1449" s="1277"/>
      <c r="AE1449" s="1356"/>
      <c r="AF1449" s="391">
        <f>ROUND(ROUND(G1448*Q1448,0)*U1449,0)</f>
        <v>260</v>
      </c>
      <c r="AG1449" s="268"/>
    </row>
    <row r="1450" spans="1:33" ht="17.100000000000001" customHeight="1">
      <c r="A1450" s="243">
        <v>63</v>
      </c>
      <c r="B1450" s="351" t="s">
        <v>18573</v>
      </c>
      <c r="C1450" s="870" t="s">
        <v>18574</v>
      </c>
      <c r="D1450" s="1837"/>
      <c r="E1450" s="1837"/>
      <c r="F1450" s="1834"/>
      <c r="G1450" s="1328"/>
      <c r="H1450" s="605"/>
      <c r="I1450" s="605"/>
      <c r="J1450" s="748"/>
      <c r="K1450" s="748"/>
      <c r="L1450" s="748"/>
      <c r="M1450" s="605"/>
      <c r="N1450" s="1843"/>
      <c r="O1450" s="1834"/>
      <c r="P1450" s="605"/>
      <c r="Q1450" s="607"/>
      <c r="R1450" s="1837"/>
      <c r="S1450" s="1839"/>
      <c r="T1450" s="1225"/>
      <c r="U1450" s="1220"/>
      <c r="V1450" s="807"/>
      <c r="W1450" s="1266"/>
      <c r="X1450" s="1225"/>
      <c r="Y1450" s="1357"/>
      <c r="Z1450" s="1233" t="s">
        <v>4700</v>
      </c>
      <c r="AA1450" s="670" t="s">
        <v>163</v>
      </c>
      <c r="AB1450" s="1293">
        <v>0.85</v>
      </c>
      <c r="AC1450" s="1277"/>
      <c r="AD1450" s="1277"/>
      <c r="AE1450" s="1356"/>
      <c r="AF1450" s="391">
        <f>ROUND(ROUND(ROUND(G1448*Q1448,0)*U1449,0)*AB1450,0)</f>
        <v>221</v>
      </c>
      <c r="AG1450" s="268"/>
    </row>
    <row r="1451" spans="1:33" ht="17.100000000000001" customHeight="1">
      <c r="A1451" s="243">
        <v>63</v>
      </c>
      <c r="B1451" s="351" t="s">
        <v>18575</v>
      </c>
      <c r="C1451" s="870" t="s">
        <v>18576</v>
      </c>
      <c r="D1451" s="1837"/>
      <c r="E1451" s="1837"/>
      <c r="F1451" s="1834"/>
      <c r="G1451" s="605"/>
      <c r="H1451" s="605"/>
      <c r="I1451" s="605"/>
      <c r="J1451" s="748"/>
      <c r="K1451" s="748"/>
      <c r="L1451" s="748"/>
      <c r="M1451" s="1250"/>
      <c r="N1451" s="1843"/>
      <c r="O1451" s="1834"/>
      <c r="P1451" s="1250"/>
      <c r="Q1451" s="1346"/>
      <c r="R1451" s="1837"/>
      <c r="S1451" s="1622" t="s">
        <v>165</v>
      </c>
      <c r="T1451" s="670" t="s">
        <v>163</v>
      </c>
      <c r="U1451" s="1348">
        <v>0.5</v>
      </c>
      <c r="V1451" s="1348"/>
      <c r="W1451" s="1265"/>
      <c r="X1451" s="670"/>
      <c r="Y1451" s="1355"/>
      <c r="Z1451" s="1360"/>
      <c r="AA1451" s="1226"/>
      <c r="AB1451" s="1226"/>
      <c r="AC1451" s="1277"/>
      <c r="AD1451" s="1277"/>
      <c r="AE1451" s="1356"/>
      <c r="AF1451" s="391">
        <f>ROUND(ROUND(G1448*Q1448,0)*U1451,0)</f>
        <v>186</v>
      </c>
      <c r="AG1451" s="268"/>
    </row>
    <row r="1452" spans="1:33" ht="17.100000000000001" customHeight="1">
      <c r="A1452" s="243">
        <v>63</v>
      </c>
      <c r="B1452" s="351" t="s">
        <v>18577</v>
      </c>
      <c r="C1452" s="870" t="s">
        <v>18578</v>
      </c>
      <c r="D1452" s="1837"/>
      <c r="E1452" s="1837"/>
      <c r="F1452" s="1834"/>
      <c r="G1452" s="1328"/>
      <c r="H1452" s="605"/>
      <c r="I1452" s="605"/>
      <c r="J1452" s="748"/>
      <c r="K1452" s="748"/>
      <c r="L1452" s="748"/>
      <c r="M1452" s="605"/>
      <c r="N1452" s="1843"/>
      <c r="O1452" s="1835"/>
      <c r="P1452" s="1225"/>
      <c r="Q1452" s="1351"/>
      <c r="R1452" s="1841"/>
      <c r="S1452" s="1840"/>
      <c r="T1452" s="1225"/>
      <c r="U1452" s="1220"/>
      <c r="V1452" s="1220"/>
      <c r="W1452" s="1266"/>
      <c r="X1452" s="1225"/>
      <c r="Y1452" s="1357"/>
      <c r="Z1452" s="1302" t="s">
        <v>4700</v>
      </c>
      <c r="AA1452" s="1303" t="s">
        <v>163</v>
      </c>
      <c r="AB1452" s="1304">
        <v>0.85</v>
      </c>
      <c r="AC1452" s="1277"/>
      <c r="AD1452" s="1277"/>
      <c r="AE1452" s="1356"/>
      <c r="AF1452" s="391">
        <f>ROUND(ROUND(ROUND(G1448*Q1448,0)*U1451,0)*AB1452,0)</f>
        <v>158</v>
      </c>
      <c r="AG1452" s="268"/>
    </row>
    <row r="1453" spans="1:33" ht="17.100000000000001" customHeight="1">
      <c r="A1453" s="243">
        <v>63</v>
      </c>
      <c r="B1453" s="351" t="s">
        <v>18579</v>
      </c>
      <c r="C1453" s="870" t="s">
        <v>18580</v>
      </c>
      <c r="D1453" s="1837"/>
      <c r="E1453" s="1837"/>
      <c r="F1453" s="1252"/>
      <c r="G1453" s="1328"/>
      <c r="H1453" s="605"/>
      <c r="I1453" s="605"/>
      <c r="J1453" s="748"/>
      <c r="K1453" s="748"/>
      <c r="L1453" s="748"/>
      <c r="M1453" s="605"/>
      <c r="N1453" s="1843"/>
      <c r="O1453" s="1593" t="s">
        <v>9558</v>
      </c>
      <c r="P1453" s="605"/>
      <c r="Q1453" s="607"/>
      <c r="R1453" s="1272"/>
      <c r="S1453" s="1272"/>
      <c r="T1453" s="602"/>
      <c r="U1453" s="602"/>
      <c r="V1453" s="602"/>
      <c r="W1453" s="1265"/>
      <c r="X1453" s="670"/>
      <c r="Y1453" s="1355"/>
      <c r="Z1453" s="1359"/>
      <c r="AA1453" s="1220"/>
      <c r="AB1453" s="1220"/>
      <c r="AC1453" s="1277"/>
      <c r="AD1453" s="1277"/>
      <c r="AE1453" s="1356"/>
      <c r="AF1453" s="391">
        <f>ROUND(G1448*Q1454,0)</f>
        <v>265</v>
      </c>
      <c r="AG1453" s="268"/>
    </row>
    <row r="1454" spans="1:33" ht="17.100000000000001" customHeight="1">
      <c r="A1454" s="243">
        <v>63</v>
      </c>
      <c r="B1454" s="351" t="s">
        <v>18581</v>
      </c>
      <c r="C1454" s="870" t="s">
        <v>18582</v>
      </c>
      <c r="D1454" s="1837"/>
      <c r="E1454" s="1837"/>
      <c r="F1454" s="1252"/>
      <c r="G1454" s="1328"/>
      <c r="H1454" s="605"/>
      <c r="I1454" s="605"/>
      <c r="J1454" s="748"/>
      <c r="K1454" s="748"/>
      <c r="L1454" s="748"/>
      <c r="M1454" s="605"/>
      <c r="N1454" s="1843"/>
      <c r="O1454" s="1834"/>
      <c r="P1454" s="1250" t="s">
        <v>163</v>
      </c>
      <c r="Q1454" s="1291">
        <v>0.5</v>
      </c>
      <c r="R1454" s="1278"/>
      <c r="S1454" s="1278"/>
      <c r="T1454" s="807"/>
      <c r="U1454" s="807"/>
      <c r="V1454" s="807"/>
      <c r="W1454" s="1266"/>
      <c r="X1454" s="1225"/>
      <c r="Y1454" s="1357"/>
      <c r="Z1454" s="1302" t="s">
        <v>4700</v>
      </c>
      <c r="AA1454" s="1303" t="s">
        <v>163</v>
      </c>
      <c r="AB1454" s="1304">
        <v>0.85</v>
      </c>
      <c r="AC1454" s="1277"/>
      <c r="AD1454" s="1277"/>
      <c r="AE1454" s="1356"/>
      <c r="AF1454" s="391">
        <f>ROUND(ROUND(G1448*Q1454,0)*AB1454,0)</f>
        <v>225</v>
      </c>
      <c r="AG1454" s="268"/>
    </row>
    <row r="1455" spans="1:33" ht="17.100000000000001" customHeight="1">
      <c r="A1455" s="243">
        <v>63</v>
      </c>
      <c r="B1455" s="351" t="s">
        <v>18583</v>
      </c>
      <c r="C1455" s="870" t="s">
        <v>18584</v>
      </c>
      <c r="D1455" s="1837"/>
      <c r="E1455" s="1094"/>
      <c r="F1455" s="1252"/>
      <c r="G1455" s="1323"/>
      <c r="H1455" s="1323"/>
      <c r="I1455" s="605"/>
      <c r="J1455" s="748"/>
      <c r="K1455" s="748"/>
      <c r="L1455" s="748"/>
      <c r="M1455" s="605"/>
      <c r="N1455" s="1843"/>
      <c r="O1455" s="1834"/>
      <c r="P1455" s="605"/>
      <c r="Q1455" s="607"/>
      <c r="R1455" s="1749" t="s">
        <v>11301</v>
      </c>
      <c r="S1455" s="1838" t="s">
        <v>162</v>
      </c>
      <c r="T1455" s="670" t="s">
        <v>163</v>
      </c>
      <c r="U1455" s="1348">
        <v>0.7</v>
      </c>
      <c r="V1455" s="602"/>
      <c r="W1455" s="1265"/>
      <c r="X1455" s="670"/>
      <c r="Y1455" s="1355"/>
      <c r="Z1455" s="1358"/>
      <c r="AA1455" s="1215"/>
      <c r="AB1455" s="1215"/>
      <c r="AC1455" s="1277"/>
      <c r="AD1455" s="1277"/>
      <c r="AE1455" s="1356"/>
      <c r="AF1455" s="391">
        <f>ROUND(ROUND(G1448*Q1454,0)*U1455,0)</f>
        <v>186</v>
      </c>
      <c r="AG1455" s="268"/>
    </row>
    <row r="1456" spans="1:33" ht="17.100000000000001" customHeight="1">
      <c r="A1456" s="243">
        <v>63</v>
      </c>
      <c r="B1456" s="351" t="s">
        <v>18585</v>
      </c>
      <c r="C1456" s="870" t="s">
        <v>18586</v>
      </c>
      <c r="D1456" s="1837"/>
      <c r="E1456" s="1094"/>
      <c r="F1456" s="1252"/>
      <c r="G1456" s="1328"/>
      <c r="H1456" s="605"/>
      <c r="I1456" s="605"/>
      <c r="J1456" s="748"/>
      <c r="K1456" s="748"/>
      <c r="L1456" s="748"/>
      <c r="M1456" s="605"/>
      <c r="N1456" s="1843"/>
      <c r="O1456" s="1834"/>
      <c r="P1456" s="605"/>
      <c r="Q1456" s="607"/>
      <c r="R1456" s="1837"/>
      <c r="S1456" s="1839"/>
      <c r="T1456" s="1225"/>
      <c r="U1456" s="1220"/>
      <c r="V1456" s="807"/>
      <c r="W1456" s="1266"/>
      <c r="X1456" s="1225"/>
      <c r="Y1456" s="1357"/>
      <c r="Z1456" s="1233" t="s">
        <v>4700</v>
      </c>
      <c r="AA1456" s="670" t="s">
        <v>163</v>
      </c>
      <c r="AB1456" s="1293">
        <v>0.85</v>
      </c>
      <c r="AC1456" s="1277"/>
      <c r="AD1456" s="1277"/>
      <c r="AE1456" s="1356"/>
      <c r="AF1456" s="391">
        <f>ROUND(ROUND(ROUND(G1448*Q1454,0)*U1455,0)*AB1456,0)</f>
        <v>158</v>
      </c>
      <c r="AG1456" s="268"/>
    </row>
    <row r="1457" spans="1:33" ht="17.100000000000001" customHeight="1">
      <c r="A1457" s="243">
        <v>63</v>
      </c>
      <c r="B1457" s="351" t="s">
        <v>18587</v>
      </c>
      <c r="C1457" s="870" t="s">
        <v>18588</v>
      </c>
      <c r="D1457" s="604"/>
      <c r="E1457" s="1102"/>
      <c r="F1457" s="1131"/>
      <c r="G1457" s="605"/>
      <c r="H1457" s="605"/>
      <c r="I1457" s="605"/>
      <c r="J1457" s="748"/>
      <c r="K1457" s="748"/>
      <c r="L1457" s="748"/>
      <c r="M1457" s="1250"/>
      <c r="N1457" s="1843"/>
      <c r="O1457" s="1834"/>
      <c r="P1457" s="605"/>
      <c r="Q1457" s="607"/>
      <c r="R1457" s="1837"/>
      <c r="S1457" s="1622" t="s">
        <v>165</v>
      </c>
      <c r="T1457" s="670" t="s">
        <v>163</v>
      </c>
      <c r="U1457" s="1348">
        <v>0.5</v>
      </c>
      <c r="V1457" s="1348"/>
      <c r="W1457" s="1265"/>
      <c r="X1457" s="670"/>
      <c r="Y1457" s="1355"/>
      <c r="Z1457" s="1360"/>
      <c r="AA1457" s="1226"/>
      <c r="AB1457" s="1226"/>
      <c r="AC1457" s="1277"/>
      <c r="AD1457" s="1277"/>
      <c r="AE1457" s="1356"/>
      <c r="AF1457" s="391">
        <f>ROUND(ROUND(G1448*Q1454,0)*U1457,0)</f>
        <v>133</v>
      </c>
      <c r="AG1457" s="268"/>
    </row>
    <row r="1458" spans="1:33" ht="17.100000000000001" customHeight="1">
      <c r="A1458" s="243">
        <v>63</v>
      </c>
      <c r="B1458" s="351" t="s">
        <v>18589</v>
      </c>
      <c r="C1458" s="870" t="s">
        <v>18590</v>
      </c>
      <c r="D1458" s="604"/>
      <c r="E1458" s="1102"/>
      <c r="F1458" s="1159"/>
      <c r="G1458" s="807"/>
      <c r="H1458" s="807"/>
      <c r="I1458" s="807"/>
      <c r="J1458" s="1104"/>
      <c r="K1458" s="1104"/>
      <c r="L1458" s="1104"/>
      <c r="M1458" s="1225"/>
      <c r="N1458" s="1844"/>
      <c r="O1458" s="1835"/>
      <c r="P1458" s="1250"/>
      <c r="Q1458" s="1346"/>
      <c r="R1458" s="1841"/>
      <c r="S1458" s="1842"/>
      <c r="T1458" s="1225"/>
      <c r="U1458" s="1220"/>
      <c r="V1458" s="1220"/>
      <c r="W1458" s="1266"/>
      <c r="X1458" s="1225"/>
      <c r="Y1458" s="1357"/>
      <c r="Z1458" s="1302" t="s">
        <v>4700</v>
      </c>
      <c r="AA1458" s="1303" t="s">
        <v>163</v>
      </c>
      <c r="AB1458" s="1304">
        <v>0.85</v>
      </c>
      <c r="AC1458" s="1277"/>
      <c r="AD1458" s="1277"/>
      <c r="AE1458" s="1356"/>
      <c r="AF1458" s="391">
        <f>ROUND(ROUND(ROUND(G1448*Q1454,0)*U1457,0)*AB1458,0)</f>
        <v>113</v>
      </c>
      <c r="AG1458" s="268"/>
    </row>
    <row r="1459" spans="1:33" ht="17.100000000000001" customHeight="1">
      <c r="A1459" s="243">
        <v>63</v>
      </c>
      <c r="B1459" s="351" t="s">
        <v>18591</v>
      </c>
      <c r="C1459" s="870" t="s">
        <v>18592</v>
      </c>
      <c r="D1459" s="1094"/>
      <c r="E1459" s="1094"/>
      <c r="F1459" s="1752" t="s">
        <v>12642</v>
      </c>
      <c r="G1459" s="638"/>
      <c r="H1459" s="638"/>
      <c r="I1459" s="638"/>
      <c r="J1459" s="605"/>
      <c r="K1459" s="605"/>
      <c r="L1459" s="1321"/>
      <c r="M1459" s="605"/>
      <c r="N1459" s="1536" t="s">
        <v>9631</v>
      </c>
      <c r="O1459" s="1593" t="s">
        <v>9632</v>
      </c>
      <c r="P1459" s="602"/>
      <c r="Q1459" s="1286"/>
      <c r="R1459" s="1272"/>
      <c r="S1459" s="1272"/>
      <c r="T1459" s="602"/>
      <c r="U1459" s="602"/>
      <c r="V1459" s="602"/>
      <c r="W1459" s="1233"/>
      <c r="X1459" s="670"/>
      <c r="Y1459" s="1320"/>
      <c r="Z1459" s="1359"/>
      <c r="AA1459" s="1220"/>
      <c r="AB1459" s="1220"/>
      <c r="AC1459" s="1277"/>
      <c r="AD1459" s="1277"/>
      <c r="AE1459" s="1356"/>
      <c r="AF1459" s="391">
        <f>ROUND(G1460*Q1460,0)</f>
        <v>458</v>
      </c>
      <c r="AG1459" s="268"/>
    </row>
    <row r="1460" spans="1:33" ht="17.100000000000001" customHeight="1">
      <c r="A1460" s="243">
        <v>63</v>
      </c>
      <c r="B1460" s="351" t="s">
        <v>18593</v>
      </c>
      <c r="C1460" s="870" t="s">
        <v>18594</v>
      </c>
      <c r="D1460" s="646"/>
      <c r="E1460" s="1094"/>
      <c r="F1460" s="1834"/>
      <c r="G1460" s="1328">
        <v>654</v>
      </c>
      <c r="H1460" s="605" t="s">
        <v>18</v>
      </c>
      <c r="I1460" s="638"/>
      <c r="J1460" s="605"/>
      <c r="K1460" s="605"/>
      <c r="L1460" s="1321"/>
      <c r="M1460" s="605"/>
      <c r="N1460" s="1648"/>
      <c r="O1460" s="1834"/>
      <c r="P1460" s="1250" t="s">
        <v>163</v>
      </c>
      <c r="Q1460" s="1291">
        <v>0.7</v>
      </c>
      <c r="R1460" s="1273"/>
      <c r="S1460" s="1273"/>
      <c r="T1460" s="605"/>
      <c r="U1460" s="605"/>
      <c r="V1460" s="605"/>
      <c r="W1460" s="1234"/>
      <c r="X1460" s="1225"/>
      <c r="Y1460" s="1322"/>
      <c r="Z1460" s="1302" t="s">
        <v>4700</v>
      </c>
      <c r="AA1460" s="1303" t="s">
        <v>163</v>
      </c>
      <c r="AB1460" s="1304">
        <v>0.85</v>
      </c>
      <c r="AC1460" s="1277"/>
      <c r="AD1460" s="1277"/>
      <c r="AE1460" s="1356"/>
      <c r="AF1460" s="391">
        <f>ROUND(ROUND(G1460*Q1460,0)*AB1460,0)</f>
        <v>389</v>
      </c>
      <c r="AG1460" s="268"/>
    </row>
    <row r="1461" spans="1:33" ht="17.100000000000001" customHeight="1">
      <c r="A1461" s="243">
        <v>63</v>
      </c>
      <c r="B1461" s="351" t="s">
        <v>18595</v>
      </c>
      <c r="C1461" s="870" t="s">
        <v>18596</v>
      </c>
      <c r="D1461" s="646"/>
      <c r="E1461" s="1094"/>
      <c r="F1461" s="1834"/>
      <c r="G1461" s="638"/>
      <c r="H1461" s="638"/>
      <c r="I1461" s="638"/>
      <c r="J1461" s="605"/>
      <c r="K1461" s="605"/>
      <c r="L1461" s="1321"/>
      <c r="M1461" s="1251"/>
      <c r="N1461" s="1648"/>
      <c r="O1461" s="1834"/>
      <c r="P1461" s="1251"/>
      <c r="Q1461" s="1334"/>
      <c r="R1461" s="1275"/>
      <c r="S1461" s="1275"/>
      <c r="T1461" s="605"/>
      <c r="U1461" s="605"/>
      <c r="V1461" s="605"/>
      <c r="W1461" s="1684" t="s">
        <v>4703</v>
      </c>
      <c r="X1461" s="1250" t="s">
        <v>163</v>
      </c>
      <c r="Y1461" s="1291">
        <f>$Y$657</f>
        <v>0.7</v>
      </c>
      <c r="Z1461" s="1358"/>
      <c r="AA1461" s="1215"/>
      <c r="AB1461" s="1215"/>
      <c r="AC1461" s="1226"/>
      <c r="AD1461" s="1226"/>
      <c r="AE1461" s="1310"/>
      <c r="AF1461" s="391">
        <f>ROUND(ROUND(G1460*Q1460,0)*Y1461,0)</f>
        <v>321</v>
      </c>
      <c r="AG1461" s="268"/>
    </row>
    <row r="1462" spans="1:33" ht="17.100000000000001" customHeight="1">
      <c r="A1462" s="243">
        <v>63</v>
      </c>
      <c r="B1462" s="351" t="s">
        <v>18597</v>
      </c>
      <c r="C1462" s="870" t="s">
        <v>18598</v>
      </c>
      <c r="D1462" s="646"/>
      <c r="E1462" s="1094"/>
      <c r="F1462" s="637"/>
      <c r="G1462" s="638"/>
      <c r="H1462" s="638"/>
      <c r="I1462" s="638"/>
      <c r="J1462" s="605"/>
      <c r="K1462" s="605"/>
      <c r="L1462" s="1321"/>
      <c r="M1462" s="1251"/>
      <c r="N1462" s="1648"/>
      <c r="O1462" s="1834"/>
      <c r="P1462" s="1251"/>
      <c r="Q1462" s="1334"/>
      <c r="R1462" s="1275"/>
      <c r="S1462" s="1275"/>
      <c r="T1462" s="605"/>
      <c r="U1462" s="605"/>
      <c r="V1462" s="605"/>
      <c r="W1462" s="1836"/>
      <c r="X1462" s="1225"/>
      <c r="Y1462" s="1306"/>
      <c r="Z1462" s="1233" t="s">
        <v>11869</v>
      </c>
      <c r="AA1462" s="670" t="s">
        <v>30</v>
      </c>
      <c r="AB1462" s="1293">
        <v>0.85</v>
      </c>
      <c r="AC1462" s="1226"/>
      <c r="AD1462" s="1226"/>
      <c r="AE1462" s="1310"/>
      <c r="AF1462" s="391">
        <f>ROUND(ROUND(ROUND(G1460*Q1460,0)*Y1461,0)*AB1462,0)</f>
        <v>273</v>
      </c>
      <c r="AG1462" s="268"/>
    </row>
    <row r="1463" spans="1:33" ht="17.100000000000001" customHeight="1">
      <c r="A1463" s="243">
        <v>63</v>
      </c>
      <c r="B1463" s="351" t="s">
        <v>18599</v>
      </c>
      <c r="C1463" s="870" t="s">
        <v>18600</v>
      </c>
      <c r="D1463" s="646"/>
      <c r="E1463" s="1094"/>
      <c r="F1463" s="637"/>
      <c r="G1463" s="638"/>
      <c r="H1463" s="638"/>
      <c r="I1463" s="638"/>
      <c r="J1463" s="605"/>
      <c r="K1463" s="605"/>
      <c r="L1463" s="1321"/>
      <c r="M1463" s="1251"/>
      <c r="N1463" s="1648"/>
      <c r="O1463" s="1834"/>
      <c r="P1463" s="1251"/>
      <c r="Q1463" s="1334"/>
      <c r="R1463" s="1275"/>
      <c r="S1463" s="1275"/>
      <c r="T1463" s="605"/>
      <c r="U1463" s="605"/>
      <c r="V1463" s="607"/>
      <c r="W1463" s="1684" t="s">
        <v>4708</v>
      </c>
      <c r="X1463" s="1250" t="s">
        <v>30</v>
      </c>
      <c r="Y1463" s="1291">
        <f>$Y$659</f>
        <v>0.85</v>
      </c>
      <c r="Z1463" s="1360"/>
      <c r="AA1463" s="1226"/>
      <c r="AB1463" s="1226"/>
      <c r="AC1463" s="1226"/>
      <c r="AD1463" s="1226"/>
      <c r="AE1463" s="1310"/>
      <c r="AF1463" s="391">
        <f>ROUND(ROUND(G1460*Q1460,0)*Y1463,0)</f>
        <v>389</v>
      </c>
      <c r="AG1463" s="268"/>
    </row>
    <row r="1464" spans="1:33" ht="17.100000000000001" customHeight="1">
      <c r="A1464" s="243">
        <v>63</v>
      </c>
      <c r="B1464" s="351" t="s">
        <v>18601</v>
      </c>
      <c r="C1464" s="870" t="s">
        <v>18602</v>
      </c>
      <c r="D1464" s="646"/>
      <c r="E1464" s="1094"/>
      <c r="F1464" s="637"/>
      <c r="G1464" s="638"/>
      <c r="H1464" s="638"/>
      <c r="I1464" s="638"/>
      <c r="J1464" s="605"/>
      <c r="K1464" s="605"/>
      <c r="L1464" s="1321"/>
      <c r="M1464" s="1251"/>
      <c r="N1464" s="1648"/>
      <c r="O1464" s="1252"/>
      <c r="P1464" s="1251"/>
      <c r="Q1464" s="1334"/>
      <c r="R1464" s="1275"/>
      <c r="S1464" s="1275"/>
      <c r="T1464" s="605"/>
      <c r="U1464" s="605"/>
      <c r="V1464" s="607"/>
      <c r="W1464" s="1836"/>
      <c r="X1464" s="1225"/>
      <c r="Y1464" s="1306"/>
      <c r="Z1464" s="1302" t="s">
        <v>11869</v>
      </c>
      <c r="AA1464" s="1303" t="s">
        <v>30</v>
      </c>
      <c r="AB1464" s="1304">
        <v>0.85</v>
      </c>
      <c r="AC1464" s="1226"/>
      <c r="AD1464" s="1226"/>
      <c r="AE1464" s="1310"/>
      <c r="AF1464" s="391">
        <f>ROUND(ROUND(ROUND(G1460*Q1460,0)*Y1463,0)*AB1464,0)</f>
        <v>331</v>
      </c>
      <c r="AG1464" s="268"/>
    </row>
    <row r="1465" spans="1:33" ht="17.100000000000001" customHeight="1">
      <c r="A1465" s="243">
        <v>63</v>
      </c>
      <c r="B1465" s="351" t="s">
        <v>18603</v>
      </c>
      <c r="C1465" s="870" t="s">
        <v>18604</v>
      </c>
      <c r="D1465" s="646"/>
      <c r="E1465" s="1094"/>
      <c r="F1465" s="1252"/>
      <c r="G1465" s="1323"/>
      <c r="H1465" s="1323"/>
      <c r="I1465" s="605"/>
      <c r="J1465" s="748"/>
      <c r="K1465" s="748"/>
      <c r="L1465" s="748"/>
      <c r="M1465" s="605"/>
      <c r="N1465" s="1648"/>
      <c r="O1465" s="604"/>
      <c r="P1465" s="605"/>
      <c r="Q1465" s="607"/>
      <c r="R1465" s="1749" t="s">
        <v>11301</v>
      </c>
      <c r="S1465" s="1622" t="s">
        <v>235</v>
      </c>
      <c r="T1465" s="602"/>
      <c r="U1465" s="602"/>
      <c r="V1465" s="1286"/>
      <c r="W1465" s="1233"/>
      <c r="X1465" s="670"/>
      <c r="Y1465" s="1320"/>
      <c r="Z1465" s="1359"/>
      <c r="AA1465" s="1220"/>
      <c r="AB1465" s="1220"/>
      <c r="AC1465" s="1277"/>
      <c r="AD1465" s="1277"/>
      <c r="AE1465" s="1356"/>
      <c r="AF1465" s="391">
        <f>ROUND(ROUND(G1460*Q1460,0)*U1466,0)</f>
        <v>321</v>
      </c>
      <c r="AG1465" s="268"/>
    </row>
    <row r="1466" spans="1:33" ht="17.100000000000001" customHeight="1">
      <c r="A1466" s="243">
        <v>63</v>
      </c>
      <c r="B1466" s="351" t="s">
        <v>18605</v>
      </c>
      <c r="C1466" s="870" t="s">
        <v>18606</v>
      </c>
      <c r="D1466" s="646"/>
      <c r="E1466" s="1094"/>
      <c r="F1466" s="1252"/>
      <c r="G1466" s="1328"/>
      <c r="H1466" s="605"/>
      <c r="I1466" s="605"/>
      <c r="J1466" s="748"/>
      <c r="K1466" s="748"/>
      <c r="L1466" s="748"/>
      <c r="M1466" s="605"/>
      <c r="N1466" s="1648"/>
      <c r="O1466" s="604"/>
      <c r="P1466" s="605"/>
      <c r="Q1466" s="607"/>
      <c r="R1466" s="1837"/>
      <c r="S1466" s="1834"/>
      <c r="T1466" s="1250" t="s">
        <v>30</v>
      </c>
      <c r="U1466" s="1242">
        <v>0.7</v>
      </c>
      <c r="V1466" s="607"/>
      <c r="W1466" s="1234"/>
      <c r="X1466" s="1225"/>
      <c r="Y1466" s="1322"/>
      <c r="Z1466" s="1302" t="s">
        <v>11869</v>
      </c>
      <c r="AA1466" s="1303" t="s">
        <v>30</v>
      </c>
      <c r="AB1466" s="1304">
        <v>0.85</v>
      </c>
      <c r="AC1466" s="1277"/>
      <c r="AD1466" s="1277"/>
      <c r="AE1466" s="1356"/>
      <c r="AF1466" s="391">
        <f>ROUND(ROUND(ROUND(G1460*Q1460,0)*U1466,0)*AB1466,0)</f>
        <v>273</v>
      </c>
      <c r="AG1466" s="268"/>
    </row>
    <row r="1467" spans="1:33" ht="17.100000000000001" customHeight="1">
      <c r="A1467" s="243">
        <v>63</v>
      </c>
      <c r="B1467" s="351" t="s">
        <v>18607</v>
      </c>
      <c r="C1467" s="870" t="s">
        <v>18608</v>
      </c>
      <c r="D1467" s="604"/>
      <c r="E1467" s="1102"/>
      <c r="F1467" s="1131"/>
      <c r="G1467" s="605"/>
      <c r="H1467" s="605"/>
      <c r="I1467" s="605"/>
      <c r="J1467" s="748"/>
      <c r="K1467" s="748"/>
      <c r="L1467" s="748"/>
      <c r="M1467" s="1250"/>
      <c r="N1467" s="1648"/>
      <c r="O1467" s="1345"/>
      <c r="P1467" s="1250"/>
      <c r="Q1467" s="1346"/>
      <c r="R1467" s="1837"/>
      <c r="S1467" s="1834"/>
      <c r="T1467" s="1250"/>
      <c r="U1467" s="1242"/>
      <c r="V1467" s="1291"/>
      <c r="W1467" s="1684" t="s">
        <v>4703</v>
      </c>
      <c r="X1467" s="1250" t="s">
        <v>30</v>
      </c>
      <c r="Y1467" s="1291">
        <f>$Y$657</f>
        <v>0.7</v>
      </c>
      <c r="Z1467" s="1358"/>
      <c r="AA1467" s="1215"/>
      <c r="AB1467" s="1215"/>
      <c r="AC1467" s="1226"/>
      <c r="AD1467" s="1226"/>
      <c r="AE1467" s="1310"/>
      <c r="AF1467" s="391">
        <f>ROUND(ROUND(ROUND(G1460*Q1460,0)*U1466,0)*Y1467,0)</f>
        <v>225</v>
      </c>
      <c r="AG1467" s="268"/>
    </row>
    <row r="1468" spans="1:33" ht="17.100000000000001" customHeight="1">
      <c r="A1468" s="243">
        <v>63</v>
      </c>
      <c r="B1468" s="351" t="s">
        <v>18609</v>
      </c>
      <c r="C1468" s="870" t="s">
        <v>18610</v>
      </c>
      <c r="D1468" s="604"/>
      <c r="E1468" s="1102"/>
      <c r="F1468" s="1131"/>
      <c r="G1468" s="605"/>
      <c r="H1468" s="605"/>
      <c r="I1468" s="605"/>
      <c r="J1468" s="748"/>
      <c r="K1468" s="748"/>
      <c r="L1468" s="748"/>
      <c r="M1468" s="1250"/>
      <c r="N1468" s="1648"/>
      <c r="O1468" s="1345"/>
      <c r="P1468" s="1250"/>
      <c r="Q1468" s="1346"/>
      <c r="R1468" s="1837"/>
      <c r="S1468" s="1834"/>
      <c r="T1468" s="1250"/>
      <c r="U1468" s="1242"/>
      <c r="V1468" s="1291"/>
      <c r="W1468" s="1836"/>
      <c r="X1468" s="1225"/>
      <c r="Y1468" s="1306"/>
      <c r="Z1468" s="1233" t="s">
        <v>11869</v>
      </c>
      <c r="AA1468" s="670" t="s">
        <v>30</v>
      </c>
      <c r="AB1468" s="1293">
        <v>0.85</v>
      </c>
      <c r="AC1468" s="1226"/>
      <c r="AD1468" s="1226"/>
      <c r="AE1468" s="1310"/>
      <c r="AF1468" s="391">
        <f>ROUND(ROUND(ROUND(ROUND(G1460*Q1460,0)*U1466,0)*Y1467,0)*AB1468,0)</f>
        <v>191</v>
      </c>
      <c r="AG1468" s="268"/>
    </row>
    <row r="1469" spans="1:33" ht="17.100000000000001" customHeight="1">
      <c r="A1469" s="243">
        <v>63</v>
      </c>
      <c r="B1469" s="351" t="s">
        <v>18611</v>
      </c>
      <c r="C1469" s="870" t="s">
        <v>18612</v>
      </c>
      <c r="D1469" s="604"/>
      <c r="E1469" s="1102"/>
      <c r="F1469" s="1131"/>
      <c r="G1469" s="605"/>
      <c r="H1469" s="605"/>
      <c r="I1469" s="605"/>
      <c r="J1469" s="748"/>
      <c r="K1469" s="748"/>
      <c r="L1469" s="748"/>
      <c r="M1469" s="1250"/>
      <c r="N1469" s="1344"/>
      <c r="O1469" s="1345"/>
      <c r="P1469" s="1250"/>
      <c r="Q1469" s="1346"/>
      <c r="R1469" s="1837"/>
      <c r="S1469" s="1834"/>
      <c r="T1469" s="1250"/>
      <c r="U1469" s="1242"/>
      <c r="V1469" s="1291"/>
      <c r="W1469" s="1684" t="s">
        <v>4708</v>
      </c>
      <c r="X1469" s="1250" t="s">
        <v>30</v>
      </c>
      <c r="Y1469" s="1291">
        <f>$Y$659</f>
        <v>0.85</v>
      </c>
      <c r="Z1469" s="1360"/>
      <c r="AA1469" s="1226"/>
      <c r="AB1469" s="1226"/>
      <c r="AC1469" s="1226"/>
      <c r="AD1469" s="1226"/>
      <c r="AE1469" s="1310"/>
      <c r="AF1469" s="391">
        <f>ROUND(ROUND(ROUND(G1460*Q1460,0)*U1466,0)*Y1469,0)</f>
        <v>273</v>
      </c>
      <c r="AG1469" s="268"/>
    </row>
    <row r="1470" spans="1:33" ht="17.100000000000001" customHeight="1">
      <c r="A1470" s="243">
        <v>63</v>
      </c>
      <c r="B1470" s="351" t="s">
        <v>18613</v>
      </c>
      <c r="C1470" s="870" t="s">
        <v>18614</v>
      </c>
      <c r="D1470" s="604"/>
      <c r="E1470" s="1102"/>
      <c r="F1470" s="1131"/>
      <c r="G1470" s="605"/>
      <c r="H1470" s="605"/>
      <c r="I1470" s="605"/>
      <c r="J1470" s="748"/>
      <c r="K1470" s="748"/>
      <c r="L1470" s="748"/>
      <c r="M1470" s="1250"/>
      <c r="N1470" s="1344"/>
      <c r="O1470" s="1345"/>
      <c r="P1470" s="1250"/>
      <c r="Q1470" s="1346"/>
      <c r="R1470" s="1837"/>
      <c r="S1470" s="1835"/>
      <c r="T1470" s="1250"/>
      <c r="U1470" s="1242"/>
      <c r="V1470" s="1291"/>
      <c r="W1470" s="1836"/>
      <c r="X1470" s="1225"/>
      <c r="Y1470" s="1306"/>
      <c r="Z1470" s="1302" t="s">
        <v>11869</v>
      </c>
      <c r="AA1470" s="1303" t="s">
        <v>30</v>
      </c>
      <c r="AB1470" s="1304">
        <v>0.85</v>
      </c>
      <c r="AC1470" s="1226"/>
      <c r="AD1470" s="1226"/>
      <c r="AE1470" s="1310"/>
      <c r="AF1470" s="391">
        <f>ROUND(ROUND(ROUND(ROUND(G1460*Q1460,0)*U1466,0)*Y1469,0)*AB1470,0)</f>
        <v>232</v>
      </c>
      <c r="AG1470" s="268"/>
    </row>
    <row r="1471" spans="1:33" ht="17.100000000000001" customHeight="1">
      <c r="A1471" s="243">
        <v>63</v>
      </c>
      <c r="B1471" s="351" t="s">
        <v>18615</v>
      </c>
      <c r="C1471" s="870" t="s">
        <v>18616</v>
      </c>
      <c r="D1471" s="604"/>
      <c r="E1471" s="1102"/>
      <c r="F1471" s="1131"/>
      <c r="G1471" s="605"/>
      <c r="H1471" s="605"/>
      <c r="I1471" s="605"/>
      <c r="J1471" s="748"/>
      <c r="K1471" s="748"/>
      <c r="L1471" s="748"/>
      <c r="M1471" s="1250"/>
      <c r="N1471" s="1344"/>
      <c r="O1471" s="1345"/>
      <c r="P1471" s="1250"/>
      <c r="Q1471" s="1346"/>
      <c r="R1471" s="1837"/>
      <c r="S1471" s="1622" t="s">
        <v>237</v>
      </c>
      <c r="T1471" s="670"/>
      <c r="U1471" s="1348"/>
      <c r="V1471" s="1305"/>
      <c r="W1471" s="1233"/>
      <c r="X1471" s="670"/>
      <c r="Y1471" s="1320"/>
      <c r="Z1471" s="1359"/>
      <c r="AA1471" s="1220"/>
      <c r="AB1471" s="1220"/>
      <c r="AC1471" s="1277"/>
      <c r="AD1471" s="1277"/>
      <c r="AE1471" s="1356"/>
      <c r="AF1471" s="391">
        <f>ROUND(ROUND(G1460*Q1460,0)*U1472,0)</f>
        <v>229</v>
      </c>
      <c r="AG1471" s="268"/>
    </row>
    <row r="1472" spans="1:33" ht="17.100000000000001" customHeight="1">
      <c r="A1472" s="243">
        <v>63</v>
      </c>
      <c r="B1472" s="351" t="s">
        <v>18617</v>
      </c>
      <c r="C1472" s="870" t="s">
        <v>18618</v>
      </c>
      <c r="D1472" s="604"/>
      <c r="E1472" s="1102"/>
      <c r="F1472" s="1131"/>
      <c r="G1472" s="605"/>
      <c r="H1472" s="605"/>
      <c r="I1472" s="605"/>
      <c r="J1472" s="748"/>
      <c r="K1472" s="748"/>
      <c r="L1472" s="748"/>
      <c r="M1472" s="1250"/>
      <c r="N1472" s="1344"/>
      <c r="O1472" s="1345"/>
      <c r="P1472" s="1250"/>
      <c r="Q1472" s="1346"/>
      <c r="R1472" s="1837"/>
      <c r="S1472" s="1834"/>
      <c r="T1472" s="1250" t="s">
        <v>30</v>
      </c>
      <c r="U1472" s="1242">
        <v>0.5</v>
      </c>
      <c r="V1472" s="1291"/>
      <c r="W1472" s="1234"/>
      <c r="X1472" s="1225"/>
      <c r="Y1472" s="1322"/>
      <c r="Z1472" s="1302" t="s">
        <v>11869</v>
      </c>
      <c r="AA1472" s="1303" t="s">
        <v>30</v>
      </c>
      <c r="AB1472" s="1304">
        <v>0.85</v>
      </c>
      <c r="AC1472" s="1277"/>
      <c r="AD1472" s="1277"/>
      <c r="AE1472" s="1356"/>
      <c r="AF1472" s="391">
        <f>ROUND(ROUND(ROUND(G1460*Q1460,0)*U1472,0)*AB1472,0)</f>
        <v>195</v>
      </c>
      <c r="AG1472" s="268"/>
    </row>
    <row r="1473" spans="1:33" ht="17.100000000000001" customHeight="1">
      <c r="A1473" s="243">
        <v>63</v>
      </c>
      <c r="B1473" s="351" t="s">
        <v>18619</v>
      </c>
      <c r="C1473" s="870" t="s">
        <v>18620</v>
      </c>
      <c r="D1473" s="604"/>
      <c r="E1473" s="1102"/>
      <c r="F1473" s="1131"/>
      <c r="G1473" s="605"/>
      <c r="H1473" s="605"/>
      <c r="I1473" s="605"/>
      <c r="J1473" s="748"/>
      <c r="K1473" s="748"/>
      <c r="L1473" s="748"/>
      <c r="M1473" s="1250"/>
      <c r="N1473" s="1344"/>
      <c r="O1473" s="1345"/>
      <c r="P1473" s="1250"/>
      <c r="Q1473" s="1346"/>
      <c r="R1473" s="1238"/>
      <c r="S1473" s="1834"/>
      <c r="T1473" s="1324"/>
      <c r="U1473" s="1324"/>
      <c r="V1473" s="1291"/>
      <c r="W1473" s="1684" t="s">
        <v>4703</v>
      </c>
      <c r="X1473" s="1250" t="s">
        <v>30</v>
      </c>
      <c r="Y1473" s="1291">
        <f>$Y$657</f>
        <v>0.7</v>
      </c>
      <c r="Z1473" s="1358"/>
      <c r="AA1473" s="1215"/>
      <c r="AB1473" s="1215"/>
      <c r="AC1473" s="1226"/>
      <c r="AD1473" s="1226"/>
      <c r="AE1473" s="1310"/>
      <c r="AF1473" s="391">
        <f>ROUND(ROUND(ROUND(G1460*Q1460,0)*U1472,0)*Y1473,0)</f>
        <v>160</v>
      </c>
      <c r="AG1473" s="268"/>
    </row>
    <row r="1474" spans="1:33" ht="17.100000000000001" customHeight="1">
      <c r="A1474" s="243">
        <v>63</v>
      </c>
      <c r="B1474" s="351" t="s">
        <v>18621</v>
      </c>
      <c r="C1474" s="870" t="s">
        <v>18622</v>
      </c>
      <c r="D1474" s="604"/>
      <c r="E1474" s="1102"/>
      <c r="F1474" s="1131"/>
      <c r="G1474" s="605"/>
      <c r="H1474" s="605"/>
      <c r="I1474" s="605"/>
      <c r="J1474" s="748"/>
      <c r="K1474" s="748"/>
      <c r="L1474" s="748"/>
      <c r="M1474" s="1250"/>
      <c r="N1474" s="1344"/>
      <c r="O1474" s="1345"/>
      <c r="P1474" s="1250"/>
      <c r="Q1474" s="1346"/>
      <c r="R1474" s="1238"/>
      <c r="S1474" s="1834"/>
      <c r="T1474" s="1250"/>
      <c r="U1474" s="1242"/>
      <c r="V1474" s="1291"/>
      <c r="W1474" s="1836"/>
      <c r="X1474" s="1225"/>
      <c r="Y1474" s="1306"/>
      <c r="Z1474" s="1233" t="s">
        <v>11869</v>
      </c>
      <c r="AA1474" s="670" t="s">
        <v>30</v>
      </c>
      <c r="AB1474" s="1293">
        <v>0.85</v>
      </c>
      <c r="AC1474" s="1226"/>
      <c r="AD1474" s="1226"/>
      <c r="AE1474" s="1310"/>
      <c r="AF1474" s="391">
        <f>ROUND(ROUND(ROUND(ROUND(G1460*Q1460,0)*U1472,0)*Y1473,0)*AB1474,0)</f>
        <v>136</v>
      </c>
      <c r="AG1474" s="268"/>
    </row>
    <row r="1475" spans="1:33" ht="17.100000000000001" customHeight="1">
      <c r="A1475" s="243">
        <v>63</v>
      </c>
      <c r="B1475" s="351" t="s">
        <v>18623</v>
      </c>
      <c r="C1475" s="870" t="s">
        <v>18624</v>
      </c>
      <c r="D1475" s="1102"/>
      <c r="E1475" s="1102"/>
      <c r="F1475" s="1131"/>
      <c r="G1475" s="605"/>
      <c r="H1475" s="605"/>
      <c r="I1475" s="605"/>
      <c r="J1475" s="748"/>
      <c r="K1475" s="748"/>
      <c r="L1475" s="748"/>
      <c r="M1475" s="1250"/>
      <c r="N1475" s="1344"/>
      <c r="O1475" s="1345"/>
      <c r="P1475" s="1250"/>
      <c r="Q1475" s="1346"/>
      <c r="R1475" s="1238"/>
      <c r="S1475" s="1834"/>
      <c r="T1475" s="1250"/>
      <c r="U1475" s="1242"/>
      <c r="V1475" s="1291"/>
      <c r="W1475" s="1684" t="s">
        <v>4708</v>
      </c>
      <c r="X1475" s="1250" t="s">
        <v>30</v>
      </c>
      <c r="Y1475" s="1291">
        <f>$Y$659</f>
        <v>0.85</v>
      </c>
      <c r="Z1475" s="1360"/>
      <c r="AA1475" s="1226"/>
      <c r="AB1475" s="1226"/>
      <c r="AC1475" s="1226"/>
      <c r="AD1475" s="1226"/>
      <c r="AE1475" s="1310"/>
      <c r="AF1475" s="391">
        <f>ROUND(ROUND(ROUND(G1460*Q1460,0)*U1472,0)*Y1475,0)</f>
        <v>195</v>
      </c>
      <c r="AG1475" s="268"/>
    </row>
    <row r="1476" spans="1:33" ht="17.100000000000001" customHeight="1">
      <c r="A1476" s="243">
        <v>63</v>
      </c>
      <c r="B1476" s="351" t="s">
        <v>18625</v>
      </c>
      <c r="C1476" s="870" t="s">
        <v>18626</v>
      </c>
      <c r="D1476" s="604"/>
      <c r="E1476" s="1102"/>
      <c r="F1476" s="1131"/>
      <c r="G1476" s="605"/>
      <c r="H1476" s="605"/>
      <c r="I1476" s="605"/>
      <c r="J1476" s="748"/>
      <c r="K1476" s="748"/>
      <c r="L1476" s="748"/>
      <c r="M1476" s="1250"/>
      <c r="N1476" s="1344"/>
      <c r="O1476" s="1352"/>
      <c r="P1476" s="1225"/>
      <c r="Q1476" s="1351"/>
      <c r="R1476" s="1255"/>
      <c r="S1476" s="1835"/>
      <c r="T1476" s="1225"/>
      <c r="U1476" s="1220"/>
      <c r="V1476" s="1306"/>
      <c r="W1476" s="1836"/>
      <c r="X1476" s="1225"/>
      <c r="Y1476" s="1306"/>
      <c r="Z1476" s="1302" t="s">
        <v>11869</v>
      </c>
      <c r="AA1476" s="1303" t="s">
        <v>30</v>
      </c>
      <c r="AB1476" s="1304">
        <v>0.85</v>
      </c>
      <c r="AC1476" s="1226"/>
      <c r="AD1476" s="1226"/>
      <c r="AE1476" s="1310"/>
      <c r="AF1476" s="391">
        <f>ROUND(ROUND(ROUND(ROUND(G1460*Q1460,0)*U1472,0)*Y1475,0)*AB1476,0)</f>
        <v>166</v>
      </c>
      <c r="AG1476" s="330"/>
    </row>
    <row r="1477" spans="1:33" ht="17.100000000000001" customHeight="1">
      <c r="A1477" s="243">
        <v>63</v>
      </c>
      <c r="B1477" s="351" t="s">
        <v>18627</v>
      </c>
      <c r="C1477" s="870" t="s">
        <v>18628</v>
      </c>
      <c r="D1477" s="604"/>
      <c r="E1477" s="1102"/>
      <c r="F1477" s="1131"/>
      <c r="G1477" s="605"/>
      <c r="H1477" s="605"/>
      <c r="I1477" s="605"/>
      <c r="J1477" s="748"/>
      <c r="K1477" s="748"/>
      <c r="L1477" s="748"/>
      <c r="M1477" s="1250"/>
      <c r="N1477" s="1314"/>
      <c r="O1477" s="1593" t="s">
        <v>16984</v>
      </c>
      <c r="P1477" s="605"/>
      <c r="Q1477" s="607"/>
      <c r="R1477" s="1272"/>
      <c r="S1477" s="1272"/>
      <c r="T1477" s="602"/>
      <c r="U1477" s="602"/>
      <c r="V1477" s="602"/>
      <c r="W1477" s="1233"/>
      <c r="X1477" s="670"/>
      <c r="Y1477" s="1320"/>
      <c r="Z1477" s="1359"/>
      <c r="AA1477" s="1220"/>
      <c r="AB1477" s="1220"/>
      <c r="AC1477" s="1277"/>
      <c r="AD1477" s="1277"/>
      <c r="AE1477" s="1356"/>
      <c r="AF1477" s="391">
        <f>ROUND(G1460*Q1478,0)</f>
        <v>327</v>
      </c>
      <c r="AG1477" s="268"/>
    </row>
    <row r="1478" spans="1:33" ht="17.100000000000001" customHeight="1">
      <c r="A1478" s="243">
        <v>63</v>
      </c>
      <c r="B1478" s="351" t="s">
        <v>18629</v>
      </c>
      <c r="C1478" s="870" t="s">
        <v>18630</v>
      </c>
      <c r="D1478" s="604"/>
      <c r="E1478" s="1102"/>
      <c r="F1478" s="1131"/>
      <c r="G1478" s="605"/>
      <c r="H1478" s="605"/>
      <c r="I1478" s="605"/>
      <c r="J1478" s="748"/>
      <c r="K1478" s="748"/>
      <c r="L1478" s="748"/>
      <c r="M1478" s="1250"/>
      <c r="N1478" s="1102"/>
      <c r="O1478" s="1834"/>
      <c r="P1478" s="1250" t="s">
        <v>30</v>
      </c>
      <c r="Q1478" s="1291">
        <v>0.5</v>
      </c>
      <c r="R1478" s="1273"/>
      <c r="S1478" s="1273"/>
      <c r="T1478" s="605"/>
      <c r="U1478" s="605"/>
      <c r="V1478" s="605"/>
      <c r="W1478" s="1234"/>
      <c r="X1478" s="1225"/>
      <c r="Y1478" s="1322"/>
      <c r="Z1478" s="1302" t="s">
        <v>11869</v>
      </c>
      <c r="AA1478" s="1303" t="s">
        <v>30</v>
      </c>
      <c r="AB1478" s="1304">
        <v>0.85</v>
      </c>
      <c r="AC1478" s="1277"/>
      <c r="AD1478" s="1277"/>
      <c r="AE1478" s="1356"/>
      <c r="AF1478" s="391">
        <f>ROUND(ROUND(G1460*Q1478,0)*AB1478,0)</f>
        <v>278</v>
      </c>
      <c r="AG1478" s="268"/>
    </row>
    <row r="1479" spans="1:33" ht="17.100000000000001" customHeight="1">
      <c r="A1479" s="243">
        <v>63</v>
      </c>
      <c r="B1479" s="351" t="s">
        <v>18631</v>
      </c>
      <c r="C1479" s="870" t="s">
        <v>18632</v>
      </c>
      <c r="D1479" s="604"/>
      <c r="E1479" s="1102"/>
      <c r="F1479" s="1131"/>
      <c r="G1479" s="605"/>
      <c r="H1479" s="605"/>
      <c r="I1479" s="605"/>
      <c r="J1479" s="748"/>
      <c r="K1479" s="748"/>
      <c r="L1479" s="748"/>
      <c r="M1479" s="1250"/>
      <c r="N1479" s="1339"/>
      <c r="O1479" s="1834"/>
      <c r="P1479" s="1251"/>
      <c r="Q1479" s="1334"/>
      <c r="R1479" s="1275"/>
      <c r="S1479" s="1275"/>
      <c r="T1479" s="605"/>
      <c r="U1479" s="605"/>
      <c r="V1479" s="605"/>
      <c r="W1479" s="1684" t="s">
        <v>4703</v>
      </c>
      <c r="X1479" s="1250" t="s">
        <v>30</v>
      </c>
      <c r="Y1479" s="1291">
        <f>$Y$657</f>
        <v>0.7</v>
      </c>
      <c r="Z1479" s="1358"/>
      <c r="AA1479" s="1215"/>
      <c r="AB1479" s="1215"/>
      <c r="AC1479" s="1226"/>
      <c r="AD1479" s="1226"/>
      <c r="AE1479" s="1310"/>
      <c r="AF1479" s="391">
        <f>ROUND(ROUND(G1460*Q1478,0)*Y1479,0)</f>
        <v>229</v>
      </c>
      <c r="AG1479" s="268"/>
    </row>
    <row r="1480" spans="1:33" ht="17.100000000000001" customHeight="1">
      <c r="A1480" s="243">
        <v>63</v>
      </c>
      <c r="B1480" s="351" t="s">
        <v>18633</v>
      </c>
      <c r="C1480" s="870" t="s">
        <v>18634</v>
      </c>
      <c r="D1480" s="646"/>
      <c r="E1480" s="1094"/>
      <c r="F1480" s="637"/>
      <c r="G1480" s="638"/>
      <c r="H1480" s="638"/>
      <c r="I1480" s="638"/>
      <c r="J1480" s="605"/>
      <c r="K1480" s="605"/>
      <c r="L1480" s="1321"/>
      <c r="M1480" s="1251"/>
      <c r="N1480" s="1339"/>
      <c r="O1480" s="1834"/>
      <c r="P1480" s="1251"/>
      <c r="Q1480" s="1334"/>
      <c r="R1480" s="1275"/>
      <c r="S1480" s="1275"/>
      <c r="T1480" s="605"/>
      <c r="U1480" s="605"/>
      <c r="V1480" s="605"/>
      <c r="W1480" s="1836"/>
      <c r="X1480" s="1225"/>
      <c r="Y1480" s="1306"/>
      <c r="Z1480" s="1233" t="s">
        <v>11869</v>
      </c>
      <c r="AA1480" s="670" t="s">
        <v>30</v>
      </c>
      <c r="AB1480" s="1293">
        <v>0.85</v>
      </c>
      <c r="AC1480" s="1226"/>
      <c r="AD1480" s="1226"/>
      <c r="AE1480" s="1310"/>
      <c r="AF1480" s="391">
        <f>ROUND(ROUND(ROUND(G1460*Q1478,0)*Y1479,0)*AB1480,0)</f>
        <v>195</v>
      </c>
      <c r="AG1480" s="268"/>
    </row>
    <row r="1481" spans="1:33" ht="17.100000000000001" customHeight="1">
      <c r="A1481" s="243">
        <v>63</v>
      </c>
      <c r="B1481" s="351" t="s">
        <v>18635</v>
      </c>
      <c r="C1481" s="870" t="s">
        <v>18636</v>
      </c>
      <c r="D1481" s="646"/>
      <c r="E1481" s="1094"/>
      <c r="F1481" s="637"/>
      <c r="G1481" s="638"/>
      <c r="H1481" s="638"/>
      <c r="I1481" s="638"/>
      <c r="J1481" s="605"/>
      <c r="K1481" s="605"/>
      <c r="L1481" s="1321"/>
      <c r="M1481" s="1251"/>
      <c r="N1481" s="1339"/>
      <c r="O1481" s="1834"/>
      <c r="P1481" s="1251"/>
      <c r="Q1481" s="1334"/>
      <c r="R1481" s="1275"/>
      <c r="S1481" s="1275"/>
      <c r="T1481" s="605"/>
      <c r="U1481" s="605"/>
      <c r="V1481" s="607"/>
      <c r="W1481" s="1684" t="s">
        <v>4708</v>
      </c>
      <c r="X1481" s="1250" t="s">
        <v>30</v>
      </c>
      <c r="Y1481" s="1291">
        <f>$Y$659</f>
        <v>0.85</v>
      </c>
      <c r="Z1481" s="1360"/>
      <c r="AA1481" s="1226"/>
      <c r="AB1481" s="1226"/>
      <c r="AC1481" s="1226"/>
      <c r="AD1481" s="1226"/>
      <c r="AE1481" s="1310"/>
      <c r="AF1481" s="391">
        <f>ROUND(ROUND(G1460*Q1478,0)*Y1481,0)</f>
        <v>278</v>
      </c>
      <c r="AG1481" s="268"/>
    </row>
    <row r="1482" spans="1:33" ht="17.100000000000001" customHeight="1">
      <c r="A1482" s="243">
        <v>63</v>
      </c>
      <c r="B1482" s="351" t="s">
        <v>18637</v>
      </c>
      <c r="C1482" s="870" t="s">
        <v>18638</v>
      </c>
      <c r="D1482" s="646"/>
      <c r="E1482" s="1094"/>
      <c r="F1482" s="637"/>
      <c r="G1482" s="638"/>
      <c r="H1482" s="638"/>
      <c r="I1482" s="638"/>
      <c r="J1482" s="605"/>
      <c r="K1482" s="605"/>
      <c r="L1482" s="1321"/>
      <c r="M1482" s="1251"/>
      <c r="N1482" s="1339"/>
      <c r="O1482" s="1834"/>
      <c r="P1482" s="1251"/>
      <c r="Q1482" s="1334"/>
      <c r="R1482" s="1275"/>
      <c r="S1482" s="1275"/>
      <c r="T1482" s="605"/>
      <c r="U1482" s="605"/>
      <c r="V1482" s="607"/>
      <c r="W1482" s="1836"/>
      <c r="X1482" s="1225"/>
      <c r="Y1482" s="1306"/>
      <c r="Z1482" s="1302" t="s">
        <v>11869</v>
      </c>
      <c r="AA1482" s="1303" t="s">
        <v>30</v>
      </c>
      <c r="AB1482" s="1304">
        <v>0.85</v>
      </c>
      <c r="AC1482" s="1226"/>
      <c r="AD1482" s="1226"/>
      <c r="AE1482" s="1310"/>
      <c r="AF1482" s="391">
        <f>ROUND(ROUND(ROUND(G1460*Q1478,0)*Y1481,0)*AB1482,0)</f>
        <v>236</v>
      </c>
      <c r="AG1482" s="268"/>
    </row>
    <row r="1483" spans="1:33" ht="17.100000000000001" customHeight="1">
      <c r="A1483" s="243">
        <v>63</v>
      </c>
      <c r="B1483" s="351" t="s">
        <v>18639</v>
      </c>
      <c r="C1483" s="870" t="s">
        <v>18640</v>
      </c>
      <c r="D1483" s="646"/>
      <c r="E1483" s="1094"/>
      <c r="F1483" s="1252"/>
      <c r="G1483" s="1323"/>
      <c r="H1483" s="1323"/>
      <c r="I1483" s="605"/>
      <c r="J1483" s="748"/>
      <c r="K1483" s="748"/>
      <c r="L1483" s="748"/>
      <c r="M1483" s="605"/>
      <c r="N1483" s="1102"/>
      <c r="O1483" s="1834"/>
      <c r="P1483" s="605"/>
      <c r="Q1483" s="607"/>
      <c r="R1483" s="1749" t="s">
        <v>11301</v>
      </c>
      <c r="S1483" s="1622" t="s">
        <v>235</v>
      </c>
      <c r="T1483" s="602"/>
      <c r="U1483" s="602"/>
      <c r="V1483" s="1286"/>
      <c r="W1483" s="1233"/>
      <c r="X1483" s="670"/>
      <c r="Y1483" s="1320"/>
      <c r="Z1483" s="1359"/>
      <c r="AA1483" s="1220"/>
      <c r="AB1483" s="1220"/>
      <c r="AC1483" s="1277"/>
      <c r="AD1483" s="1277"/>
      <c r="AE1483" s="1356"/>
      <c r="AF1483" s="391">
        <f>ROUND(ROUND(G1460*Q1478,0)*U1484,0)</f>
        <v>229</v>
      </c>
      <c r="AG1483" s="268"/>
    </row>
    <row r="1484" spans="1:33" ht="17.100000000000001" customHeight="1">
      <c r="A1484" s="243">
        <v>63</v>
      </c>
      <c r="B1484" s="351" t="s">
        <v>18641</v>
      </c>
      <c r="C1484" s="870" t="s">
        <v>18642</v>
      </c>
      <c r="D1484" s="646"/>
      <c r="E1484" s="1094"/>
      <c r="F1484" s="1252"/>
      <c r="G1484" s="1328"/>
      <c r="H1484" s="605"/>
      <c r="I1484" s="605"/>
      <c r="J1484" s="748"/>
      <c r="K1484" s="748"/>
      <c r="L1484" s="748"/>
      <c r="M1484" s="605"/>
      <c r="N1484" s="1102"/>
      <c r="O1484" s="1834"/>
      <c r="P1484" s="605"/>
      <c r="Q1484" s="607"/>
      <c r="R1484" s="1837"/>
      <c r="S1484" s="1834"/>
      <c r="T1484" s="1250" t="s">
        <v>30</v>
      </c>
      <c r="U1484" s="1242">
        <v>0.7</v>
      </c>
      <c r="V1484" s="607"/>
      <c r="W1484" s="1234"/>
      <c r="X1484" s="1225"/>
      <c r="Y1484" s="1322"/>
      <c r="Z1484" s="1302" t="s">
        <v>11869</v>
      </c>
      <c r="AA1484" s="1303" t="s">
        <v>30</v>
      </c>
      <c r="AB1484" s="1304">
        <v>0.85</v>
      </c>
      <c r="AC1484" s="1277"/>
      <c r="AD1484" s="1277"/>
      <c r="AE1484" s="1356"/>
      <c r="AF1484" s="391">
        <f>ROUND(ROUND(ROUND(G1460*Q1478,0)*U1484,0)*AB1484,0)</f>
        <v>195</v>
      </c>
      <c r="AG1484" s="268"/>
    </row>
    <row r="1485" spans="1:33" ht="17.100000000000001" customHeight="1">
      <c r="A1485" s="243">
        <v>63</v>
      </c>
      <c r="B1485" s="351" t="s">
        <v>18643</v>
      </c>
      <c r="C1485" s="870" t="s">
        <v>18644</v>
      </c>
      <c r="D1485" s="604"/>
      <c r="E1485" s="1102"/>
      <c r="F1485" s="1131"/>
      <c r="G1485" s="605"/>
      <c r="H1485" s="605"/>
      <c r="I1485" s="605"/>
      <c r="J1485" s="748"/>
      <c r="K1485" s="748"/>
      <c r="L1485" s="748"/>
      <c r="M1485" s="1250"/>
      <c r="N1485" s="1344"/>
      <c r="O1485" s="1345"/>
      <c r="P1485" s="1250"/>
      <c r="Q1485" s="1346"/>
      <c r="R1485" s="1837"/>
      <c r="S1485" s="1834"/>
      <c r="T1485" s="1250"/>
      <c r="U1485" s="1242"/>
      <c r="V1485" s="1291"/>
      <c r="W1485" s="1684" t="s">
        <v>4703</v>
      </c>
      <c r="X1485" s="1250" t="s">
        <v>30</v>
      </c>
      <c r="Y1485" s="1291">
        <f>$Y$657</f>
        <v>0.7</v>
      </c>
      <c r="Z1485" s="1358"/>
      <c r="AA1485" s="1215"/>
      <c r="AB1485" s="1215"/>
      <c r="AC1485" s="1226"/>
      <c r="AD1485" s="1226"/>
      <c r="AE1485" s="1310"/>
      <c r="AF1485" s="391">
        <f>ROUND(ROUND(ROUND(G1460*Q1478,0)*U1484,0)*Y1485,0)</f>
        <v>160</v>
      </c>
      <c r="AG1485" s="268"/>
    </row>
    <row r="1486" spans="1:33" ht="17.100000000000001" customHeight="1">
      <c r="A1486" s="243">
        <v>63</v>
      </c>
      <c r="B1486" s="351" t="s">
        <v>18645</v>
      </c>
      <c r="C1486" s="870" t="s">
        <v>18646</v>
      </c>
      <c r="D1486" s="604"/>
      <c r="E1486" s="1102"/>
      <c r="F1486" s="1131"/>
      <c r="G1486" s="605"/>
      <c r="H1486" s="605"/>
      <c r="I1486" s="605"/>
      <c r="J1486" s="748"/>
      <c r="K1486" s="748"/>
      <c r="L1486" s="748"/>
      <c r="M1486" s="1250"/>
      <c r="N1486" s="1344"/>
      <c r="O1486" s="1345"/>
      <c r="P1486" s="1250"/>
      <c r="Q1486" s="1346"/>
      <c r="R1486" s="1837"/>
      <c r="S1486" s="1834"/>
      <c r="T1486" s="1250"/>
      <c r="U1486" s="1242"/>
      <c r="V1486" s="1291"/>
      <c r="W1486" s="1836"/>
      <c r="X1486" s="1225"/>
      <c r="Y1486" s="1306"/>
      <c r="Z1486" s="1233" t="s">
        <v>11869</v>
      </c>
      <c r="AA1486" s="670" t="s">
        <v>30</v>
      </c>
      <c r="AB1486" s="1293">
        <v>0.85</v>
      </c>
      <c r="AC1486" s="1226"/>
      <c r="AD1486" s="1226"/>
      <c r="AE1486" s="1310"/>
      <c r="AF1486" s="391">
        <f>ROUND(ROUND(ROUND(ROUND(G1460*Q1478,0)*U1484,0)*Y1485,0)*AB1486,0)</f>
        <v>136</v>
      </c>
      <c r="AG1486" s="268"/>
    </row>
    <row r="1487" spans="1:33" ht="17.100000000000001" customHeight="1">
      <c r="A1487" s="243">
        <v>63</v>
      </c>
      <c r="B1487" s="351" t="s">
        <v>18647</v>
      </c>
      <c r="C1487" s="870" t="s">
        <v>18648</v>
      </c>
      <c r="D1487" s="604"/>
      <c r="E1487" s="1102"/>
      <c r="F1487" s="1131"/>
      <c r="G1487" s="605"/>
      <c r="H1487" s="605"/>
      <c r="I1487" s="605"/>
      <c r="J1487" s="748"/>
      <c r="K1487" s="748"/>
      <c r="L1487" s="748"/>
      <c r="M1487" s="1250"/>
      <c r="N1487" s="1344"/>
      <c r="O1487" s="1345"/>
      <c r="P1487" s="1250"/>
      <c r="Q1487" s="1346"/>
      <c r="R1487" s="1837"/>
      <c r="S1487" s="1834"/>
      <c r="T1487" s="1250"/>
      <c r="U1487" s="1242"/>
      <c r="V1487" s="1291"/>
      <c r="W1487" s="1684" t="s">
        <v>4708</v>
      </c>
      <c r="X1487" s="1250" t="s">
        <v>30</v>
      </c>
      <c r="Y1487" s="1291">
        <f>$Y$659</f>
        <v>0.85</v>
      </c>
      <c r="Z1487" s="1360"/>
      <c r="AA1487" s="1226"/>
      <c r="AB1487" s="1226"/>
      <c r="AC1487" s="1226"/>
      <c r="AD1487" s="1226"/>
      <c r="AE1487" s="1310"/>
      <c r="AF1487" s="391">
        <f>ROUND(ROUND(ROUND(G1460*Q1478,0)*U1484,0)*Y1487,0)</f>
        <v>195</v>
      </c>
      <c r="AG1487" s="268"/>
    </row>
    <row r="1488" spans="1:33" ht="17.100000000000001" customHeight="1">
      <c r="A1488" s="243">
        <v>63</v>
      </c>
      <c r="B1488" s="351" t="s">
        <v>18649</v>
      </c>
      <c r="C1488" s="870" t="s">
        <v>18650</v>
      </c>
      <c r="D1488" s="604"/>
      <c r="E1488" s="1102"/>
      <c r="F1488" s="1131"/>
      <c r="G1488" s="605"/>
      <c r="H1488" s="605"/>
      <c r="I1488" s="605"/>
      <c r="J1488" s="748"/>
      <c r="K1488" s="748"/>
      <c r="L1488" s="748"/>
      <c r="M1488" s="1250"/>
      <c r="N1488" s="1344"/>
      <c r="O1488" s="1345"/>
      <c r="P1488" s="1250"/>
      <c r="Q1488" s="1346"/>
      <c r="R1488" s="1837"/>
      <c r="S1488" s="1835"/>
      <c r="T1488" s="1250"/>
      <c r="U1488" s="1242"/>
      <c r="V1488" s="1291"/>
      <c r="W1488" s="1836"/>
      <c r="X1488" s="1225"/>
      <c r="Y1488" s="1306"/>
      <c r="Z1488" s="1302" t="s">
        <v>11869</v>
      </c>
      <c r="AA1488" s="1303" t="s">
        <v>30</v>
      </c>
      <c r="AB1488" s="1304">
        <v>0.85</v>
      </c>
      <c r="AC1488" s="1226"/>
      <c r="AD1488" s="1226"/>
      <c r="AE1488" s="1310"/>
      <c r="AF1488" s="391">
        <f>ROUND(ROUND(ROUND(ROUND(G1460*Q1478,0)*U1484,0)*Y1487,0)*AB1488,0)</f>
        <v>166</v>
      </c>
      <c r="AG1488" s="268"/>
    </row>
    <row r="1489" spans="1:33" ht="17.100000000000001" customHeight="1">
      <c r="A1489" s="243">
        <v>63</v>
      </c>
      <c r="B1489" s="351" t="s">
        <v>18651</v>
      </c>
      <c r="C1489" s="870" t="s">
        <v>18652</v>
      </c>
      <c r="D1489" s="604"/>
      <c r="E1489" s="1102"/>
      <c r="F1489" s="1131"/>
      <c r="G1489" s="605"/>
      <c r="H1489" s="605"/>
      <c r="I1489" s="605"/>
      <c r="J1489" s="748"/>
      <c r="K1489" s="748"/>
      <c r="L1489" s="748"/>
      <c r="M1489" s="1250"/>
      <c r="N1489" s="1344"/>
      <c r="O1489" s="1345"/>
      <c r="P1489" s="1250"/>
      <c r="Q1489" s="1346"/>
      <c r="R1489" s="1238"/>
      <c r="S1489" s="1622" t="s">
        <v>237</v>
      </c>
      <c r="T1489" s="670"/>
      <c r="U1489" s="1348"/>
      <c r="V1489" s="1305"/>
      <c r="W1489" s="1233"/>
      <c r="X1489" s="670"/>
      <c r="Y1489" s="1320"/>
      <c r="Z1489" s="1359"/>
      <c r="AA1489" s="1220"/>
      <c r="AB1489" s="1220"/>
      <c r="AC1489" s="1277"/>
      <c r="AD1489" s="1277"/>
      <c r="AE1489" s="1356"/>
      <c r="AF1489" s="391">
        <f>ROUND(ROUND(G1460*Q1478,0)*U1490,0)</f>
        <v>164</v>
      </c>
      <c r="AG1489" s="268"/>
    </row>
    <row r="1490" spans="1:33" ht="17.100000000000001" customHeight="1">
      <c r="A1490" s="243">
        <v>63</v>
      </c>
      <c r="B1490" s="351" t="s">
        <v>18653</v>
      </c>
      <c r="C1490" s="870" t="s">
        <v>18654</v>
      </c>
      <c r="D1490" s="604"/>
      <c r="E1490" s="1102"/>
      <c r="F1490" s="1131"/>
      <c r="G1490" s="605"/>
      <c r="H1490" s="605"/>
      <c r="I1490" s="605"/>
      <c r="J1490" s="748"/>
      <c r="K1490" s="748"/>
      <c r="L1490" s="748"/>
      <c r="M1490" s="1250"/>
      <c r="N1490" s="1344"/>
      <c r="O1490" s="1345"/>
      <c r="P1490" s="1250"/>
      <c r="Q1490" s="1346"/>
      <c r="R1490" s="1238"/>
      <c r="S1490" s="1834"/>
      <c r="T1490" s="1250" t="s">
        <v>30</v>
      </c>
      <c r="U1490" s="1242">
        <v>0.5</v>
      </c>
      <c r="V1490" s="1291"/>
      <c r="W1490" s="1234"/>
      <c r="X1490" s="1225"/>
      <c r="Y1490" s="1322"/>
      <c r="Z1490" s="1302" t="s">
        <v>11869</v>
      </c>
      <c r="AA1490" s="1303" t="s">
        <v>30</v>
      </c>
      <c r="AB1490" s="1304">
        <v>0.85</v>
      </c>
      <c r="AC1490" s="1277"/>
      <c r="AD1490" s="1277"/>
      <c r="AE1490" s="1356"/>
      <c r="AF1490" s="391">
        <f>ROUND(ROUND(ROUND(G1460*Q1478,0)*U1490,0)*AB1490,0)</f>
        <v>139</v>
      </c>
      <c r="AG1490" s="268"/>
    </row>
    <row r="1491" spans="1:33" ht="17.100000000000001" customHeight="1">
      <c r="A1491" s="243">
        <v>63</v>
      </c>
      <c r="B1491" s="351" t="s">
        <v>18655</v>
      </c>
      <c r="C1491" s="870" t="s">
        <v>18656</v>
      </c>
      <c r="D1491" s="604"/>
      <c r="E1491" s="1102"/>
      <c r="F1491" s="1131"/>
      <c r="G1491" s="605"/>
      <c r="H1491" s="605"/>
      <c r="I1491" s="605"/>
      <c r="J1491" s="748"/>
      <c r="K1491" s="748"/>
      <c r="L1491" s="748"/>
      <c r="M1491" s="1250"/>
      <c r="N1491" s="1344"/>
      <c r="O1491" s="1345"/>
      <c r="P1491" s="1250"/>
      <c r="Q1491" s="1346"/>
      <c r="R1491" s="1238"/>
      <c r="S1491" s="1834"/>
      <c r="T1491" s="1324"/>
      <c r="U1491" s="1324"/>
      <c r="V1491" s="1291"/>
      <c r="W1491" s="1684" t="s">
        <v>4703</v>
      </c>
      <c r="X1491" s="1250" t="s">
        <v>30</v>
      </c>
      <c r="Y1491" s="1291">
        <f>$Y$657</f>
        <v>0.7</v>
      </c>
      <c r="Z1491" s="1358"/>
      <c r="AA1491" s="1215"/>
      <c r="AB1491" s="1215"/>
      <c r="AC1491" s="1226"/>
      <c r="AD1491" s="1226"/>
      <c r="AE1491" s="1310"/>
      <c r="AF1491" s="391">
        <f>ROUND(ROUND(ROUND(G1460*Q1478,0)*U1490,0)*Y1491,0)</f>
        <v>115</v>
      </c>
      <c r="AG1491" s="268"/>
    </row>
    <row r="1492" spans="1:33" ht="17.100000000000001" customHeight="1">
      <c r="A1492" s="243">
        <v>63</v>
      </c>
      <c r="B1492" s="351" t="s">
        <v>18657</v>
      </c>
      <c r="C1492" s="870" t="s">
        <v>18658</v>
      </c>
      <c r="D1492" s="604"/>
      <c r="E1492" s="1102"/>
      <c r="F1492" s="1131"/>
      <c r="G1492" s="605"/>
      <c r="H1492" s="605"/>
      <c r="I1492" s="605"/>
      <c r="J1492" s="748"/>
      <c r="K1492" s="748"/>
      <c r="L1492" s="748"/>
      <c r="M1492" s="1250"/>
      <c r="N1492" s="1344"/>
      <c r="O1492" s="1345"/>
      <c r="P1492" s="1250"/>
      <c r="Q1492" s="1346"/>
      <c r="R1492" s="1238"/>
      <c r="S1492" s="1834"/>
      <c r="T1492" s="1250"/>
      <c r="U1492" s="1242"/>
      <c r="V1492" s="1291"/>
      <c r="W1492" s="1836"/>
      <c r="X1492" s="1225"/>
      <c r="Y1492" s="1306"/>
      <c r="Z1492" s="1233" t="s">
        <v>11869</v>
      </c>
      <c r="AA1492" s="670" t="s">
        <v>30</v>
      </c>
      <c r="AB1492" s="1293">
        <v>0.85</v>
      </c>
      <c r="AC1492" s="1226"/>
      <c r="AD1492" s="1226"/>
      <c r="AE1492" s="1310"/>
      <c r="AF1492" s="391">
        <f>ROUND(ROUND(ROUND(ROUND(G1460*Q1478,0)*U1490,0)*Y1491,0)*AB1492,0)</f>
        <v>98</v>
      </c>
      <c r="AG1492" s="268"/>
    </row>
    <row r="1493" spans="1:33" ht="17.100000000000001" customHeight="1">
      <c r="A1493" s="243">
        <v>63</v>
      </c>
      <c r="B1493" s="351" t="s">
        <v>18659</v>
      </c>
      <c r="C1493" s="870" t="s">
        <v>18660</v>
      </c>
      <c r="D1493" s="1102"/>
      <c r="E1493" s="1102"/>
      <c r="F1493" s="1131"/>
      <c r="G1493" s="605"/>
      <c r="H1493" s="605"/>
      <c r="I1493" s="605"/>
      <c r="J1493" s="748"/>
      <c r="K1493" s="748"/>
      <c r="L1493" s="748"/>
      <c r="M1493" s="1250"/>
      <c r="N1493" s="1344"/>
      <c r="O1493" s="1345"/>
      <c r="P1493" s="1250"/>
      <c r="Q1493" s="1346"/>
      <c r="R1493" s="1238"/>
      <c r="S1493" s="1834"/>
      <c r="T1493" s="1250"/>
      <c r="U1493" s="1242"/>
      <c r="V1493" s="1291"/>
      <c r="W1493" s="1684" t="s">
        <v>4708</v>
      </c>
      <c r="X1493" s="1250" t="s">
        <v>30</v>
      </c>
      <c r="Y1493" s="1291">
        <f>$Y$659</f>
        <v>0.85</v>
      </c>
      <c r="Z1493" s="1360"/>
      <c r="AA1493" s="1226"/>
      <c r="AB1493" s="1226"/>
      <c r="AC1493" s="1226"/>
      <c r="AD1493" s="1226"/>
      <c r="AE1493" s="1310"/>
      <c r="AF1493" s="391">
        <f>ROUND(ROUND(ROUND(G1460*Q1478,0)*U1490,0)*Y1493,0)</f>
        <v>139</v>
      </c>
      <c r="AG1493" s="268"/>
    </row>
    <row r="1494" spans="1:33" ht="17.100000000000001" customHeight="1">
      <c r="A1494" s="243">
        <v>63</v>
      </c>
      <c r="B1494" s="351" t="s">
        <v>18661</v>
      </c>
      <c r="C1494" s="870" t="s">
        <v>18662</v>
      </c>
      <c r="D1494" s="1093"/>
      <c r="E1494" s="1093"/>
      <c r="F1494" s="1159"/>
      <c r="G1494" s="807"/>
      <c r="H1494" s="807"/>
      <c r="I1494" s="807"/>
      <c r="J1494" s="1104"/>
      <c r="K1494" s="1104"/>
      <c r="L1494" s="1104"/>
      <c r="M1494" s="1225"/>
      <c r="N1494" s="1353"/>
      <c r="O1494" s="1352"/>
      <c r="P1494" s="1225"/>
      <c r="Q1494" s="1351"/>
      <c r="R1494" s="1255"/>
      <c r="S1494" s="1835"/>
      <c r="T1494" s="1225"/>
      <c r="U1494" s="1220"/>
      <c r="V1494" s="1306"/>
      <c r="W1494" s="1836"/>
      <c r="X1494" s="1225"/>
      <c r="Y1494" s="1306"/>
      <c r="Z1494" s="1302" t="s">
        <v>11869</v>
      </c>
      <c r="AA1494" s="1303" t="s">
        <v>30</v>
      </c>
      <c r="AB1494" s="1304">
        <v>0.85</v>
      </c>
      <c r="AC1494" s="1226"/>
      <c r="AD1494" s="1226"/>
      <c r="AE1494" s="1310"/>
      <c r="AF1494" s="391">
        <f>ROUND(ROUND(ROUND(ROUND(G1460*Q1478,0)*U1490,0)*Y1493,0)*AB1494,0)</f>
        <v>118</v>
      </c>
      <c r="AG1494" s="330"/>
    </row>
    <row r="1495" spans="1:33" ht="17.100000000000001" customHeight="1">
      <c r="W1495" s="1362"/>
      <c r="Z1495" s="1363"/>
    </row>
    <row r="1496" spans="1:33" ht="17.100000000000001" customHeight="1">
      <c r="W1496" s="1362"/>
      <c r="Z1496" s="1363"/>
    </row>
    <row r="1497" spans="1:33" ht="17.100000000000001" customHeight="1">
      <c r="W1497" s="1362"/>
      <c r="Z1497" s="1363"/>
    </row>
    <row r="1498" spans="1:33" ht="17.100000000000001" customHeight="1">
      <c r="W1498" s="1362"/>
      <c r="Z1498" s="1363"/>
    </row>
    <row r="1499" spans="1:33" ht="17.100000000000001" customHeight="1">
      <c r="W1499" s="1362"/>
      <c r="Z1499" s="1363"/>
    </row>
    <row r="1500" spans="1:33" ht="17.100000000000001" customHeight="1">
      <c r="W1500" s="1362"/>
      <c r="Z1500" s="1363"/>
    </row>
    <row r="1501" spans="1:33" ht="17.100000000000001" customHeight="1">
      <c r="W1501" s="1362"/>
      <c r="Z1501" s="1363"/>
    </row>
    <row r="1502" spans="1:33" ht="17.100000000000001" customHeight="1">
      <c r="W1502" s="1362"/>
      <c r="Z1502" s="1363"/>
    </row>
    <row r="1503" spans="1:33" ht="17.100000000000001" customHeight="1">
      <c r="W1503" s="1362"/>
      <c r="Z1503" s="1363"/>
    </row>
    <row r="1504" spans="1:33" ht="17.100000000000001" customHeight="1">
      <c r="W1504" s="1362"/>
      <c r="Z1504" s="1363"/>
    </row>
    <row r="1505" spans="23:26" ht="17.100000000000001" customHeight="1">
      <c r="W1505" s="1362"/>
      <c r="Z1505" s="1363"/>
    </row>
    <row r="1506" spans="23:26" ht="17.100000000000001" customHeight="1">
      <c r="W1506" s="1362"/>
      <c r="Z1506" s="1363"/>
    </row>
    <row r="1507" spans="23:26" ht="17.100000000000001" customHeight="1">
      <c r="W1507" s="1362"/>
      <c r="Z1507" s="1363"/>
    </row>
    <row r="1508" spans="23:26" ht="17.100000000000001" customHeight="1">
      <c r="W1508" s="1362"/>
      <c r="Z1508" s="1363"/>
    </row>
    <row r="1509" spans="23:26" ht="17.100000000000001" customHeight="1">
      <c r="W1509" s="1362"/>
      <c r="Z1509" s="1363"/>
    </row>
    <row r="1510" spans="23:26" ht="17.100000000000001" customHeight="1">
      <c r="W1510" s="1362"/>
      <c r="Z1510" s="1363"/>
    </row>
    <row r="1511" spans="23:26" ht="17.100000000000001" customHeight="1">
      <c r="W1511" s="1362"/>
      <c r="Z1511" s="1363"/>
    </row>
    <row r="1512" spans="23:26" ht="17.100000000000001" customHeight="1">
      <c r="W1512" s="1362"/>
      <c r="Z1512" s="1363"/>
    </row>
    <row r="1513" spans="23:26" ht="17.100000000000001" customHeight="1">
      <c r="W1513" s="1362"/>
      <c r="Z1513" s="1363"/>
    </row>
    <row r="1514" spans="23:26" ht="17.100000000000001" customHeight="1">
      <c r="W1514" s="1362"/>
      <c r="Z1514" s="1363"/>
    </row>
    <row r="1515" spans="23:26" ht="17.100000000000001" customHeight="1">
      <c r="W1515" s="1362"/>
      <c r="Z1515" s="1363"/>
    </row>
    <row r="1516" spans="23:26" ht="17.100000000000001" customHeight="1">
      <c r="W1516" s="1362"/>
      <c r="Z1516" s="1363"/>
    </row>
    <row r="1517" spans="23:26" ht="17.100000000000001" customHeight="1">
      <c r="W1517" s="1362"/>
      <c r="Z1517" s="1363"/>
    </row>
    <row r="1518" spans="23:26" ht="17.100000000000001" customHeight="1">
      <c r="W1518" s="1362"/>
      <c r="Z1518" s="1363"/>
    </row>
    <row r="1519" spans="23:26" ht="17.100000000000001" customHeight="1">
      <c r="W1519" s="1362"/>
      <c r="Z1519" s="1363"/>
    </row>
    <row r="1520" spans="23:26" ht="17.100000000000001" customHeight="1">
      <c r="W1520" s="1362"/>
      <c r="Z1520" s="1363"/>
    </row>
    <row r="1521" spans="23:26" ht="17.100000000000001" customHeight="1">
      <c r="W1521" s="1362"/>
      <c r="Z1521" s="1363"/>
    </row>
    <row r="1522" spans="23:26" ht="17.100000000000001" customHeight="1">
      <c r="W1522" s="1362"/>
      <c r="Z1522" s="1363"/>
    </row>
    <row r="1523" spans="23:26" ht="17.100000000000001" customHeight="1">
      <c r="W1523" s="1362"/>
      <c r="Z1523" s="1363"/>
    </row>
    <row r="1524" spans="23:26" ht="17.100000000000001" customHeight="1">
      <c r="W1524" s="1362"/>
      <c r="Z1524" s="1363"/>
    </row>
    <row r="1525" spans="23:26" ht="17.100000000000001" customHeight="1">
      <c r="W1525" s="1362"/>
      <c r="Z1525" s="1363"/>
    </row>
    <row r="1526" spans="23:26" ht="17.100000000000001" customHeight="1">
      <c r="W1526" s="1362"/>
      <c r="Z1526" s="1363"/>
    </row>
    <row r="1527" spans="23:26" ht="17.100000000000001" customHeight="1">
      <c r="W1527" s="1362"/>
      <c r="Z1527" s="1363"/>
    </row>
    <row r="1528" spans="23:26" ht="17.100000000000001" customHeight="1">
      <c r="W1528" s="1362"/>
      <c r="Z1528" s="1363"/>
    </row>
    <row r="1529" spans="23:26" ht="17.100000000000001" customHeight="1">
      <c r="W1529" s="1362"/>
      <c r="Z1529" s="1363"/>
    </row>
    <row r="1530" spans="23:26" ht="17.100000000000001" customHeight="1">
      <c r="W1530" s="1362"/>
      <c r="Z1530" s="1363"/>
    </row>
    <row r="1531" spans="23:26" ht="17.100000000000001" customHeight="1">
      <c r="W1531" s="1362"/>
      <c r="Z1531" s="1363"/>
    </row>
    <row r="1532" spans="23:26" ht="17.100000000000001" customHeight="1">
      <c r="W1532" s="1362"/>
      <c r="Z1532" s="1363"/>
    </row>
    <row r="1533" spans="23:26" ht="17.100000000000001" customHeight="1">
      <c r="W1533" s="1362"/>
      <c r="Z1533" s="1363"/>
    </row>
  </sheetData>
  <mergeCells count="727">
    <mergeCell ref="D7:D12"/>
    <mergeCell ref="E7:E12"/>
    <mergeCell ref="F7:F9"/>
    <mergeCell ref="N7:N16"/>
    <mergeCell ref="O7:O12"/>
    <mergeCell ref="AG7:AG9"/>
    <mergeCell ref="R9:R12"/>
    <mergeCell ref="AC13:AC18"/>
    <mergeCell ref="R15:R18"/>
    <mergeCell ref="AC37:AC42"/>
    <mergeCell ref="R39:R42"/>
    <mergeCell ref="J43:J47"/>
    <mergeCell ref="R45:R48"/>
    <mergeCell ref="AC49:AC54"/>
    <mergeCell ref="R51:R54"/>
    <mergeCell ref="J19:J21"/>
    <mergeCell ref="R21:R24"/>
    <mergeCell ref="AC25:AC30"/>
    <mergeCell ref="R27:R30"/>
    <mergeCell ref="O31:O34"/>
    <mergeCell ref="R33:R36"/>
    <mergeCell ref="J67:J71"/>
    <mergeCell ref="R69:R72"/>
    <mergeCell ref="AC73:AC78"/>
    <mergeCell ref="R75:R78"/>
    <mergeCell ref="O79:O84"/>
    <mergeCell ref="R81:R84"/>
    <mergeCell ref="F55:F59"/>
    <mergeCell ref="N55:N63"/>
    <mergeCell ref="O55:O60"/>
    <mergeCell ref="R57:R60"/>
    <mergeCell ref="AC61:AC66"/>
    <mergeCell ref="R63:R66"/>
    <mergeCell ref="F103:F105"/>
    <mergeCell ref="N103:N111"/>
    <mergeCell ref="O103:O106"/>
    <mergeCell ref="R105:R108"/>
    <mergeCell ref="AC109:AC114"/>
    <mergeCell ref="R111:R114"/>
    <mergeCell ref="AC85:AC90"/>
    <mergeCell ref="R87:R90"/>
    <mergeCell ref="J91:J95"/>
    <mergeCell ref="R93:R96"/>
    <mergeCell ref="AC97:AC102"/>
    <mergeCell ref="R99:R102"/>
    <mergeCell ref="AC133:AC138"/>
    <mergeCell ref="R135:R138"/>
    <mergeCell ref="J139:J144"/>
    <mergeCell ref="R141:R144"/>
    <mergeCell ref="AC145:AC150"/>
    <mergeCell ref="R147:R150"/>
    <mergeCell ref="J115:J119"/>
    <mergeCell ref="R117:R120"/>
    <mergeCell ref="AC121:AC126"/>
    <mergeCell ref="R123:R126"/>
    <mergeCell ref="O127:O132"/>
    <mergeCell ref="R129:R132"/>
    <mergeCell ref="J163:J166"/>
    <mergeCell ref="R165:R168"/>
    <mergeCell ref="AC169:AC174"/>
    <mergeCell ref="R171:R174"/>
    <mergeCell ref="O175:O181"/>
    <mergeCell ref="R177:R180"/>
    <mergeCell ref="AC181:AC186"/>
    <mergeCell ref="R183:R186"/>
    <mergeCell ref="E151:E156"/>
    <mergeCell ref="F151:F155"/>
    <mergeCell ref="N151:N159"/>
    <mergeCell ref="O151:O157"/>
    <mergeCell ref="R153:R156"/>
    <mergeCell ref="AC157:AC162"/>
    <mergeCell ref="R159:R162"/>
    <mergeCell ref="J187:J192"/>
    <mergeCell ref="R189:R192"/>
    <mergeCell ref="AC193:AC198"/>
    <mergeCell ref="R195:R198"/>
    <mergeCell ref="F199:F202"/>
    <mergeCell ref="N199:N207"/>
    <mergeCell ref="O199:O204"/>
    <mergeCell ref="R201:R204"/>
    <mergeCell ref="AC205:AC210"/>
    <mergeCell ref="R207:R210"/>
    <mergeCell ref="AC229:AC234"/>
    <mergeCell ref="R231:R234"/>
    <mergeCell ref="J235:J240"/>
    <mergeCell ref="R237:R240"/>
    <mergeCell ref="AC241:AC246"/>
    <mergeCell ref="R243:R246"/>
    <mergeCell ref="J211:J215"/>
    <mergeCell ref="R213:R216"/>
    <mergeCell ref="AC217:AC222"/>
    <mergeCell ref="R219:R222"/>
    <mergeCell ref="O223:O227"/>
    <mergeCell ref="R225:R228"/>
    <mergeCell ref="J259:J266"/>
    <mergeCell ref="R261:R264"/>
    <mergeCell ref="AC265:AC270"/>
    <mergeCell ref="R267:R270"/>
    <mergeCell ref="O271:O278"/>
    <mergeCell ref="R273:R276"/>
    <mergeCell ref="AC277:AC282"/>
    <mergeCell ref="R279:R282"/>
    <mergeCell ref="F247:F251"/>
    <mergeCell ref="N247:N256"/>
    <mergeCell ref="O247:O254"/>
    <mergeCell ref="R249:R252"/>
    <mergeCell ref="AC253:AC258"/>
    <mergeCell ref="R255:R258"/>
    <mergeCell ref="J283:J292"/>
    <mergeCell ref="R285:R288"/>
    <mergeCell ref="AC289:AC294"/>
    <mergeCell ref="R291:R294"/>
    <mergeCell ref="E295:E301"/>
    <mergeCell ref="F295:F298"/>
    <mergeCell ref="N295:N307"/>
    <mergeCell ref="O295:O305"/>
    <mergeCell ref="R297:R300"/>
    <mergeCell ref="AC301:AC306"/>
    <mergeCell ref="R303:R306"/>
    <mergeCell ref="J307:J313"/>
    <mergeCell ref="R309:R312"/>
    <mergeCell ref="AC313:AC318"/>
    <mergeCell ref="R315:R318"/>
    <mergeCell ref="O319:O325"/>
    <mergeCell ref="R321:R324"/>
    <mergeCell ref="AC325:AC330"/>
    <mergeCell ref="R327:R330"/>
    <mergeCell ref="J331:J336"/>
    <mergeCell ref="R333:R336"/>
    <mergeCell ref="AC337:AC342"/>
    <mergeCell ref="R339:R342"/>
    <mergeCell ref="F343:F350"/>
    <mergeCell ref="N343:N354"/>
    <mergeCell ref="O343:O351"/>
    <mergeCell ref="R345:R348"/>
    <mergeCell ref="AC349:AC354"/>
    <mergeCell ref="R351:R354"/>
    <mergeCell ref="F391:F396"/>
    <mergeCell ref="N391:N396"/>
    <mergeCell ref="O391:O397"/>
    <mergeCell ref="R393:R396"/>
    <mergeCell ref="AC397:AC402"/>
    <mergeCell ref="R399:R402"/>
    <mergeCell ref="J355:J361"/>
    <mergeCell ref="R357:R360"/>
    <mergeCell ref="AC361:AC366"/>
    <mergeCell ref="R363:R366"/>
    <mergeCell ref="O367:O373"/>
    <mergeCell ref="R369:R372"/>
    <mergeCell ref="AC373:AC378"/>
    <mergeCell ref="R375:R378"/>
    <mergeCell ref="J403:J410"/>
    <mergeCell ref="R405:R408"/>
    <mergeCell ref="AC409:AC414"/>
    <mergeCell ref="R411:R414"/>
    <mergeCell ref="O415:O421"/>
    <mergeCell ref="R417:R420"/>
    <mergeCell ref="AC421:AC426"/>
    <mergeCell ref="R423:R426"/>
    <mergeCell ref="J379:J384"/>
    <mergeCell ref="R381:R384"/>
    <mergeCell ref="AC385:AC390"/>
    <mergeCell ref="R387:R390"/>
    <mergeCell ref="J427:J432"/>
    <mergeCell ref="R429:R432"/>
    <mergeCell ref="AC433:AC438"/>
    <mergeCell ref="R435:R438"/>
    <mergeCell ref="E439:E444"/>
    <mergeCell ref="F439:F444"/>
    <mergeCell ref="N439:N446"/>
    <mergeCell ref="O439:O444"/>
    <mergeCell ref="R441:R444"/>
    <mergeCell ref="AC445:AC450"/>
    <mergeCell ref="R447:R450"/>
    <mergeCell ref="J451:J455"/>
    <mergeCell ref="R453:R456"/>
    <mergeCell ref="AC457:AC462"/>
    <mergeCell ref="R459:R462"/>
    <mergeCell ref="O463:O469"/>
    <mergeCell ref="R465:R468"/>
    <mergeCell ref="AC469:AC474"/>
    <mergeCell ref="R471:R474"/>
    <mergeCell ref="J475:J481"/>
    <mergeCell ref="R477:R480"/>
    <mergeCell ref="AC481:AC486"/>
    <mergeCell ref="R483:R486"/>
    <mergeCell ref="F487:F492"/>
    <mergeCell ref="N487:N496"/>
    <mergeCell ref="O487:O493"/>
    <mergeCell ref="R489:R492"/>
    <mergeCell ref="AC493:AC498"/>
    <mergeCell ref="R495:R498"/>
    <mergeCell ref="F535:F540"/>
    <mergeCell ref="N535:N545"/>
    <mergeCell ref="O535:O545"/>
    <mergeCell ref="R537:R540"/>
    <mergeCell ref="AC541:AC546"/>
    <mergeCell ref="R543:R546"/>
    <mergeCell ref="J499:J506"/>
    <mergeCell ref="R501:R504"/>
    <mergeCell ref="AC505:AC510"/>
    <mergeCell ref="R507:R510"/>
    <mergeCell ref="O511:O517"/>
    <mergeCell ref="R513:R516"/>
    <mergeCell ref="AC517:AC522"/>
    <mergeCell ref="R519:R522"/>
    <mergeCell ref="J547:J552"/>
    <mergeCell ref="R549:R552"/>
    <mergeCell ref="AC553:AC558"/>
    <mergeCell ref="R555:R558"/>
    <mergeCell ref="O559:O569"/>
    <mergeCell ref="R561:R564"/>
    <mergeCell ref="AC565:AC570"/>
    <mergeCell ref="R567:R570"/>
    <mergeCell ref="J523:J529"/>
    <mergeCell ref="R525:R528"/>
    <mergeCell ref="AC529:AC534"/>
    <mergeCell ref="R531:R534"/>
    <mergeCell ref="J571:J576"/>
    <mergeCell ref="R573:R576"/>
    <mergeCell ref="AC577:AC582"/>
    <mergeCell ref="R579:R582"/>
    <mergeCell ref="D583:D588"/>
    <mergeCell ref="E583:E587"/>
    <mergeCell ref="F583:F586"/>
    <mergeCell ref="N583:N593"/>
    <mergeCell ref="O583:O590"/>
    <mergeCell ref="W585:W586"/>
    <mergeCell ref="W587:W588"/>
    <mergeCell ref="AC589:AC594"/>
    <mergeCell ref="W591:W592"/>
    <mergeCell ref="W593:W594"/>
    <mergeCell ref="R595:R601"/>
    <mergeCell ref="S595:S603"/>
    <mergeCell ref="W597:W598"/>
    <mergeCell ref="W599:W600"/>
    <mergeCell ref="AC601:AC606"/>
    <mergeCell ref="W603:W604"/>
    <mergeCell ref="J619:J624"/>
    <mergeCell ref="W621:W622"/>
    <mergeCell ref="W623:W624"/>
    <mergeCell ref="AC625:AC630"/>
    <mergeCell ref="W627:W628"/>
    <mergeCell ref="W629:W630"/>
    <mergeCell ref="W605:W606"/>
    <mergeCell ref="S607:S613"/>
    <mergeCell ref="W609:W610"/>
    <mergeCell ref="W611:W612"/>
    <mergeCell ref="AC613:AC618"/>
    <mergeCell ref="W615:W616"/>
    <mergeCell ref="W617:W618"/>
    <mergeCell ref="S643:S649"/>
    <mergeCell ref="W645:W646"/>
    <mergeCell ref="W647:W648"/>
    <mergeCell ref="AC649:AC654"/>
    <mergeCell ref="W651:W652"/>
    <mergeCell ref="W653:W654"/>
    <mergeCell ref="R631:R641"/>
    <mergeCell ref="S631:S638"/>
    <mergeCell ref="W633:W634"/>
    <mergeCell ref="W635:W636"/>
    <mergeCell ref="AC637:AC642"/>
    <mergeCell ref="W639:W640"/>
    <mergeCell ref="W641:W642"/>
    <mergeCell ref="R667:R678"/>
    <mergeCell ref="S667:S674"/>
    <mergeCell ref="W669:W670"/>
    <mergeCell ref="W671:W672"/>
    <mergeCell ref="AC673:AC678"/>
    <mergeCell ref="W675:W676"/>
    <mergeCell ref="W677:W678"/>
    <mergeCell ref="O655:O663"/>
    <mergeCell ref="W657:W658"/>
    <mergeCell ref="W659:W660"/>
    <mergeCell ref="AC661:AC666"/>
    <mergeCell ref="W663:W664"/>
    <mergeCell ref="W665:W666"/>
    <mergeCell ref="J691:J695"/>
    <mergeCell ref="W693:W694"/>
    <mergeCell ref="W695:W696"/>
    <mergeCell ref="AC697:AC702"/>
    <mergeCell ref="W699:W700"/>
    <mergeCell ref="W701:W702"/>
    <mergeCell ref="S679:S686"/>
    <mergeCell ref="W681:W682"/>
    <mergeCell ref="W683:W684"/>
    <mergeCell ref="AC685:AC690"/>
    <mergeCell ref="W687:W688"/>
    <mergeCell ref="W689:W690"/>
    <mergeCell ref="S715:S723"/>
    <mergeCell ref="W717:W718"/>
    <mergeCell ref="W719:W720"/>
    <mergeCell ref="AC721:AC726"/>
    <mergeCell ref="W723:W724"/>
    <mergeCell ref="W725:W726"/>
    <mergeCell ref="R703:R713"/>
    <mergeCell ref="S703:S710"/>
    <mergeCell ref="W705:W706"/>
    <mergeCell ref="W707:W708"/>
    <mergeCell ref="AC709:AC714"/>
    <mergeCell ref="W711:W712"/>
    <mergeCell ref="W713:W714"/>
    <mergeCell ref="F727:F732"/>
    <mergeCell ref="N727:N744"/>
    <mergeCell ref="O727:O737"/>
    <mergeCell ref="W729:W730"/>
    <mergeCell ref="W731:W732"/>
    <mergeCell ref="AC733:AC738"/>
    <mergeCell ref="W735:W736"/>
    <mergeCell ref="W737:W738"/>
    <mergeCell ref="R739:R747"/>
    <mergeCell ref="S739:S746"/>
    <mergeCell ref="W761:W762"/>
    <mergeCell ref="J763:J769"/>
    <mergeCell ref="W765:W766"/>
    <mergeCell ref="W767:W768"/>
    <mergeCell ref="AC769:AC774"/>
    <mergeCell ref="W771:W772"/>
    <mergeCell ref="W773:W774"/>
    <mergeCell ref="W741:W742"/>
    <mergeCell ref="W743:W744"/>
    <mergeCell ref="AC745:AC750"/>
    <mergeCell ref="W747:W748"/>
    <mergeCell ref="W749:W750"/>
    <mergeCell ref="S751:S758"/>
    <mergeCell ref="W753:W754"/>
    <mergeCell ref="W755:W756"/>
    <mergeCell ref="AC757:AC762"/>
    <mergeCell ref="W759:W760"/>
    <mergeCell ref="S787:S791"/>
    <mergeCell ref="W789:W790"/>
    <mergeCell ref="W791:W792"/>
    <mergeCell ref="AC793:AC798"/>
    <mergeCell ref="W795:W796"/>
    <mergeCell ref="W797:W798"/>
    <mergeCell ref="R775:R781"/>
    <mergeCell ref="S775:S780"/>
    <mergeCell ref="W777:W778"/>
    <mergeCell ref="W779:W780"/>
    <mergeCell ref="AC781:AC786"/>
    <mergeCell ref="W783:W784"/>
    <mergeCell ref="W785:W786"/>
    <mergeCell ref="R811:R816"/>
    <mergeCell ref="S811:S816"/>
    <mergeCell ref="W813:W814"/>
    <mergeCell ref="W815:W816"/>
    <mergeCell ref="AC817:AC822"/>
    <mergeCell ref="W819:W820"/>
    <mergeCell ref="W821:W822"/>
    <mergeCell ref="O799:O808"/>
    <mergeCell ref="W801:W802"/>
    <mergeCell ref="W803:W804"/>
    <mergeCell ref="AC805:AC810"/>
    <mergeCell ref="W807:W808"/>
    <mergeCell ref="W809:W810"/>
    <mergeCell ref="J835:J841"/>
    <mergeCell ref="W837:W838"/>
    <mergeCell ref="W839:W840"/>
    <mergeCell ref="AC841:AC846"/>
    <mergeCell ref="W843:W844"/>
    <mergeCell ref="W845:W846"/>
    <mergeCell ref="S823:S829"/>
    <mergeCell ref="W825:W826"/>
    <mergeCell ref="W827:W828"/>
    <mergeCell ref="AC829:AC834"/>
    <mergeCell ref="W831:W832"/>
    <mergeCell ref="W833:W834"/>
    <mergeCell ref="S859:S870"/>
    <mergeCell ref="W861:W862"/>
    <mergeCell ref="W863:W864"/>
    <mergeCell ref="AC865:AC870"/>
    <mergeCell ref="W867:W868"/>
    <mergeCell ref="W869:W870"/>
    <mergeCell ref="R847:R855"/>
    <mergeCell ref="S847:S853"/>
    <mergeCell ref="W849:W850"/>
    <mergeCell ref="W851:W852"/>
    <mergeCell ref="AC853:AC858"/>
    <mergeCell ref="W855:W856"/>
    <mergeCell ref="W857:W858"/>
    <mergeCell ref="R883:R887"/>
    <mergeCell ref="S883:S888"/>
    <mergeCell ref="W885:W886"/>
    <mergeCell ref="W887:W888"/>
    <mergeCell ref="AC889:AC894"/>
    <mergeCell ref="W891:W892"/>
    <mergeCell ref="W893:W894"/>
    <mergeCell ref="F871:F872"/>
    <mergeCell ref="N871:N878"/>
    <mergeCell ref="O871:O876"/>
    <mergeCell ref="W873:W874"/>
    <mergeCell ref="W875:W876"/>
    <mergeCell ref="AC877:AC882"/>
    <mergeCell ref="W879:W880"/>
    <mergeCell ref="W881:W882"/>
    <mergeCell ref="J907:J909"/>
    <mergeCell ref="W909:W910"/>
    <mergeCell ref="W911:W912"/>
    <mergeCell ref="AC913:AC918"/>
    <mergeCell ref="W915:W916"/>
    <mergeCell ref="W917:W918"/>
    <mergeCell ref="S895:S906"/>
    <mergeCell ref="W897:W898"/>
    <mergeCell ref="W899:W900"/>
    <mergeCell ref="AC901:AC906"/>
    <mergeCell ref="W903:W904"/>
    <mergeCell ref="W905:W906"/>
    <mergeCell ref="S931:S940"/>
    <mergeCell ref="W933:W934"/>
    <mergeCell ref="W935:W936"/>
    <mergeCell ref="AC937:AC942"/>
    <mergeCell ref="W939:W940"/>
    <mergeCell ref="W941:W942"/>
    <mergeCell ref="R919:R926"/>
    <mergeCell ref="S919:S925"/>
    <mergeCell ref="W921:W922"/>
    <mergeCell ref="W923:W924"/>
    <mergeCell ref="AC925:AC930"/>
    <mergeCell ref="W927:W928"/>
    <mergeCell ref="W929:W930"/>
    <mergeCell ref="R955:R963"/>
    <mergeCell ref="S955:S964"/>
    <mergeCell ref="W957:W958"/>
    <mergeCell ref="W959:W960"/>
    <mergeCell ref="AC961:AC966"/>
    <mergeCell ref="W963:W964"/>
    <mergeCell ref="W965:W966"/>
    <mergeCell ref="O943:O949"/>
    <mergeCell ref="W945:W946"/>
    <mergeCell ref="W947:W948"/>
    <mergeCell ref="AC949:AC954"/>
    <mergeCell ref="W951:W952"/>
    <mergeCell ref="W953:W954"/>
    <mergeCell ref="J979:J986"/>
    <mergeCell ref="W981:W982"/>
    <mergeCell ref="W983:W984"/>
    <mergeCell ref="AC985:AC990"/>
    <mergeCell ref="W987:W988"/>
    <mergeCell ref="W989:W990"/>
    <mergeCell ref="S967:S978"/>
    <mergeCell ref="W969:W970"/>
    <mergeCell ref="W971:W972"/>
    <mergeCell ref="AC973:AC978"/>
    <mergeCell ref="W975:W976"/>
    <mergeCell ref="W977:W978"/>
    <mergeCell ref="S1003:S1014"/>
    <mergeCell ref="W1005:W1006"/>
    <mergeCell ref="W1007:W1008"/>
    <mergeCell ref="AC1009:AC1014"/>
    <mergeCell ref="W1011:W1012"/>
    <mergeCell ref="W1013:W1014"/>
    <mergeCell ref="R991:R999"/>
    <mergeCell ref="S991:S998"/>
    <mergeCell ref="W993:W994"/>
    <mergeCell ref="W995:W996"/>
    <mergeCell ref="AC997:AC1002"/>
    <mergeCell ref="W999:W1000"/>
    <mergeCell ref="W1001:W1002"/>
    <mergeCell ref="R1027:R1034"/>
    <mergeCell ref="S1027:S1038"/>
    <mergeCell ref="W1029:W1030"/>
    <mergeCell ref="W1031:W1032"/>
    <mergeCell ref="AC1033:AC1038"/>
    <mergeCell ref="W1035:W1036"/>
    <mergeCell ref="W1037:W1038"/>
    <mergeCell ref="E1015:E1021"/>
    <mergeCell ref="F1015:F1019"/>
    <mergeCell ref="N1015:N1023"/>
    <mergeCell ref="O1015:O1023"/>
    <mergeCell ref="W1017:W1018"/>
    <mergeCell ref="W1019:W1020"/>
    <mergeCell ref="S1039:S1050"/>
    <mergeCell ref="W1041:W1042"/>
    <mergeCell ref="W1043:W1044"/>
    <mergeCell ref="AC1045:AC1050"/>
    <mergeCell ref="W1047:W1048"/>
    <mergeCell ref="W1049:W1050"/>
    <mergeCell ref="AC1021:AC1026"/>
    <mergeCell ref="W1023:W1024"/>
    <mergeCell ref="W1025:W1026"/>
    <mergeCell ref="R1063:R1069"/>
    <mergeCell ref="S1063:S1069"/>
    <mergeCell ref="W1065:W1066"/>
    <mergeCell ref="W1067:W1068"/>
    <mergeCell ref="AC1069:AC1074"/>
    <mergeCell ref="W1071:W1072"/>
    <mergeCell ref="W1073:W1074"/>
    <mergeCell ref="J1051:J1055"/>
    <mergeCell ref="W1053:W1054"/>
    <mergeCell ref="W1055:W1056"/>
    <mergeCell ref="AC1057:AC1062"/>
    <mergeCell ref="W1059:W1060"/>
    <mergeCell ref="W1061:W1062"/>
    <mergeCell ref="O1087:O1093"/>
    <mergeCell ref="W1089:W1090"/>
    <mergeCell ref="W1091:W1092"/>
    <mergeCell ref="AC1093:AC1098"/>
    <mergeCell ref="W1095:W1096"/>
    <mergeCell ref="W1097:W1098"/>
    <mergeCell ref="S1075:S1084"/>
    <mergeCell ref="W1077:W1078"/>
    <mergeCell ref="W1079:W1080"/>
    <mergeCell ref="AC1081:AC1086"/>
    <mergeCell ref="W1083:W1084"/>
    <mergeCell ref="W1085:W1086"/>
    <mergeCell ref="S1111:S1122"/>
    <mergeCell ref="W1113:W1114"/>
    <mergeCell ref="W1115:W1116"/>
    <mergeCell ref="AC1117:AC1122"/>
    <mergeCell ref="W1119:W1120"/>
    <mergeCell ref="W1121:W1122"/>
    <mergeCell ref="R1099:R1106"/>
    <mergeCell ref="S1099:S1105"/>
    <mergeCell ref="W1101:W1102"/>
    <mergeCell ref="W1103:W1104"/>
    <mergeCell ref="AC1105:AC1110"/>
    <mergeCell ref="W1107:W1108"/>
    <mergeCell ref="W1109:W1110"/>
    <mergeCell ref="R1135:R1145"/>
    <mergeCell ref="S1135:S1141"/>
    <mergeCell ref="W1137:W1138"/>
    <mergeCell ref="W1139:W1140"/>
    <mergeCell ref="AC1141:AC1146"/>
    <mergeCell ref="W1143:W1144"/>
    <mergeCell ref="W1145:W1146"/>
    <mergeCell ref="J1123:J1127"/>
    <mergeCell ref="W1125:W1126"/>
    <mergeCell ref="W1127:W1128"/>
    <mergeCell ref="AC1129:AC1134"/>
    <mergeCell ref="W1131:W1132"/>
    <mergeCell ref="W1133:W1134"/>
    <mergeCell ref="F1159:F1165"/>
    <mergeCell ref="N1159:N1165"/>
    <mergeCell ref="O1159:O1165"/>
    <mergeCell ref="W1161:W1162"/>
    <mergeCell ref="W1163:W1164"/>
    <mergeCell ref="AC1165:AC1170"/>
    <mergeCell ref="W1167:W1168"/>
    <mergeCell ref="W1169:W1170"/>
    <mergeCell ref="S1147:S1152"/>
    <mergeCell ref="W1149:W1150"/>
    <mergeCell ref="W1151:W1152"/>
    <mergeCell ref="AC1153:AC1158"/>
    <mergeCell ref="W1155:W1156"/>
    <mergeCell ref="W1157:W1158"/>
    <mergeCell ref="S1183:S1189"/>
    <mergeCell ref="W1185:W1186"/>
    <mergeCell ref="W1187:W1188"/>
    <mergeCell ref="AC1189:AC1194"/>
    <mergeCell ref="W1191:W1192"/>
    <mergeCell ref="W1193:W1194"/>
    <mergeCell ref="R1171:R1181"/>
    <mergeCell ref="S1171:S1180"/>
    <mergeCell ref="W1173:W1174"/>
    <mergeCell ref="W1175:W1176"/>
    <mergeCell ref="AC1177:AC1182"/>
    <mergeCell ref="W1179:W1180"/>
    <mergeCell ref="W1181:W1182"/>
    <mergeCell ref="R1207:R1213"/>
    <mergeCell ref="S1207:S1212"/>
    <mergeCell ref="W1209:W1210"/>
    <mergeCell ref="W1211:W1212"/>
    <mergeCell ref="AC1213:AC1218"/>
    <mergeCell ref="W1215:W1216"/>
    <mergeCell ref="W1217:W1218"/>
    <mergeCell ref="J1195:J1198"/>
    <mergeCell ref="W1197:W1198"/>
    <mergeCell ref="W1199:W1200"/>
    <mergeCell ref="AC1201:AC1206"/>
    <mergeCell ref="W1203:W1204"/>
    <mergeCell ref="W1205:W1206"/>
    <mergeCell ref="O1231:O1236"/>
    <mergeCell ref="W1233:W1234"/>
    <mergeCell ref="W1235:W1236"/>
    <mergeCell ref="AC1237:AC1242"/>
    <mergeCell ref="W1239:W1240"/>
    <mergeCell ref="W1241:W1242"/>
    <mergeCell ref="S1219:S1230"/>
    <mergeCell ref="W1221:W1222"/>
    <mergeCell ref="W1223:W1224"/>
    <mergeCell ref="AC1225:AC1230"/>
    <mergeCell ref="W1227:W1228"/>
    <mergeCell ref="W1229:W1230"/>
    <mergeCell ref="S1255:S1266"/>
    <mergeCell ref="W1257:W1258"/>
    <mergeCell ref="W1259:W1260"/>
    <mergeCell ref="AC1261:AC1266"/>
    <mergeCell ref="W1263:W1264"/>
    <mergeCell ref="W1265:W1266"/>
    <mergeCell ref="R1243:R1251"/>
    <mergeCell ref="S1243:S1249"/>
    <mergeCell ref="W1245:W1246"/>
    <mergeCell ref="W1247:W1248"/>
    <mergeCell ref="AC1249:AC1254"/>
    <mergeCell ref="W1251:W1252"/>
    <mergeCell ref="W1253:W1254"/>
    <mergeCell ref="R1279:R1287"/>
    <mergeCell ref="S1279:S1286"/>
    <mergeCell ref="W1281:W1282"/>
    <mergeCell ref="W1283:W1284"/>
    <mergeCell ref="AC1285:AC1290"/>
    <mergeCell ref="W1287:W1288"/>
    <mergeCell ref="W1289:W1290"/>
    <mergeCell ref="J1267:J1273"/>
    <mergeCell ref="W1269:W1270"/>
    <mergeCell ref="W1271:W1272"/>
    <mergeCell ref="AC1273:AC1278"/>
    <mergeCell ref="W1275:W1276"/>
    <mergeCell ref="W1277:W1278"/>
    <mergeCell ref="F1303:F1312"/>
    <mergeCell ref="N1303:N1312"/>
    <mergeCell ref="O1303:O1310"/>
    <mergeCell ref="W1305:W1306"/>
    <mergeCell ref="W1307:W1308"/>
    <mergeCell ref="AC1309:AC1314"/>
    <mergeCell ref="W1311:W1312"/>
    <mergeCell ref="W1313:W1314"/>
    <mergeCell ref="S1291:S1302"/>
    <mergeCell ref="W1293:W1294"/>
    <mergeCell ref="W1295:W1296"/>
    <mergeCell ref="AC1297:AC1302"/>
    <mergeCell ref="W1299:W1300"/>
    <mergeCell ref="W1301:W1302"/>
    <mergeCell ref="S1327:S1338"/>
    <mergeCell ref="W1329:W1330"/>
    <mergeCell ref="W1331:W1332"/>
    <mergeCell ref="AC1333:AC1338"/>
    <mergeCell ref="W1335:W1336"/>
    <mergeCell ref="W1337:W1338"/>
    <mergeCell ref="R1315:R1325"/>
    <mergeCell ref="S1315:S1326"/>
    <mergeCell ref="W1317:W1318"/>
    <mergeCell ref="W1319:W1320"/>
    <mergeCell ref="AC1321:AC1326"/>
    <mergeCell ref="W1323:W1324"/>
    <mergeCell ref="W1325:W1326"/>
    <mergeCell ref="R1351:R1358"/>
    <mergeCell ref="S1351:S1359"/>
    <mergeCell ref="W1353:W1354"/>
    <mergeCell ref="W1355:W1356"/>
    <mergeCell ref="AC1357:AC1362"/>
    <mergeCell ref="W1359:W1360"/>
    <mergeCell ref="W1361:W1362"/>
    <mergeCell ref="J1339:J1344"/>
    <mergeCell ref="W1341:W1342"/>
    <mergeCell ref="W1343:W1344"/>
    <mergeCell ref="AC1345:AC1350"/>
    <mergeCell ref="W1347:W1348"/>
    <mergeCell ref="W1349:W1350"/>
    <mergeCell ref="O1375:O1382"/>
    <mergeCell ref="W1377:W1378"/>
    <mergeCell ref="W1379:W1380"/>
    <mergeCell ref="AC1381:AC1386"/>
    <mergeCell ref="W1383:W1384"/>
    <mergeCell ref="W1385:W1386"/>
    <mergeCell ref="S1363:S1368"/>
    <mergeCell ref="W1365:W1366"/>
    <mergeCell ref="W1367:W1368"/>
    <mergeCell ref="AC1369:AC1374"/>
    <mergeCell ref="W1371:W1372"/>
    <mergeCell ref="W1373:W1374"/>
    <mergeCell ref="R1387:R1400"/>
    <mergeCell ref="S1387:S1398"/>
    <mergeCell ref="W1389:W1390"/>
    <mergeCell ref="W1391:W1392"/>
    <mergeCell ref="AC1393:AC1398"/>
    <mergeCell ref="W1395:W1396"/>
    <mergeCell ref="W1397:W1398"/>
    <mergeCell ref="S1399:S1410"/>
    <mergeCell ref="W1401:W1402"/>
    <mergeCell ref="W1403:W1404"/>
    <mergeCell ref="AC1405:AC1410"/>
    <mergeCell ref="W1407:W1408"/>
    <mergeCell ref="W1409:W1410"/>
    <mergeCell ref="J1411:J1417"/>
    <mergeCell ref="W1413:W1414"/>
    <mergeCell ref="W1415:W1416"/>
    <mergeCell ref="AC1417:AC1422"/>
    <mergeCell ref="W1419:W1420"/>
    <mergeCell ref="W1421:W1422"/>
    <mergeCell ref="S1435:S1446"/>
    <mergeCell ref="W1437:W1438"/>
    <mergeCell ref="W1439:W1440"/>
    <mergeCell ref="AC1441:AC1446"/>
    <mergeCell ref="W1443:W1444"/>
    <mergeCell ref="W1445:W1446"/>
    <mergeCell ref="R1423:R1432"/>
    <mergeCell ref="S1423:S1434"/>
    <mergeCell ref="W1425:W1426"/>
    <mergeCell ref="W1427:W1428"/>
    <mergeCell ref="AC1429:AC1434"/>
    <mergeCell ref="W1431:W1432"/>
    <mergeCell ref="W1433:W1434"/>
    <mergeCell ref="S1449:S1450"/>
    <mergeCell ref="S1451:S1452"/>
    <mergeCell ref="O1453:O1458"/>
    <mergeCell ref="R1455:R1458"/>
    <mergeCell ref="S1455:S1456"/>
    <mergeCell ref="S1457:S1458"/>
    <mergeCell ref="D1447:D1456"/>
    <mergeCell ref="E1447:E1454"/>
    <mergeCell ref="F1447:F1452"/>
    <mergeCell ref="N1447:N1458"/>
    <mergeCell ref="O1447:O1452"/>
    <mergeCell ref="R1449:R1452"/>
    <mergeCell ref="F1459:F1461"/>
    <mergeCell ref="N1459:N1468"/>
    <mergeCell ref="O1459:O1463"/>
    <mergeCell ref="W1461:W1462"/>
    <mergeCell ref="W1463:W1464"/>
    <mergeCell ref="R1465:R1472"/>
    <mergeCell ref="S1465:S1470"/>
    <mergeCell ref="W1467:W1468"/>
    <mergeCell ref="W1469:W1470"/>
    <mergeCell ref="S1471:S1476"/>
    <mergeCell ref="S1489:S1494"/>
    <mergeCell ref="W1491:W1492"/>
    <mergeCell ref="W1493:W1494"/>
    <mergeCell ref="W1473:W1474"/>
    <mergeCell ref="W1475:W1476"/>
    <mergeCell ref="O1477:O1484"/>
    <mergeCell ref="W1479:W1480"/>
    <mergeCell ref="W1481:W1482"/>
    <mergeCell ref="R1483:R1488"/>
    <mergeCell ref="S1483:S1488"/>
    <mergeCell ref="W1485:W1486"/>
    <mergeCell ref="W1487:W1488"/>
  </mergeCells>
  <phoneticPr fontId="1"/>
  <printOptions horizontalCentered="1"/>
  <pageMargins left="0.39370078740157483" right="0.39370078740157483" top="0.62992125984251968" bottom="0.39370078740157483" header="0.51181102362204722" footer="0.31496062992125984"/>
  <pageSetup paperSize="9" scale="41" fitToHeight="0" orientation="portrait" r:id="rId1"/>
  <headerFooter>
    <oddHeader>&amp;R&amp;9放課後等デイ</oddHeader>
    <oddFooter>&amp;C&amp;14&amp;P</oddFooter>
  </headerFooter>
  <rowBreaks count="14" manualBreakCount="14">
    <brk id="102" max="32" man="1"/>
    <brk id="198" max="32" man="1"/>
    <brk id="294" max="32" man="1"/>
    <brk id="390" max="32" man="1"/>
    <brk id="486" max="32" man="1"/>
    <brk id="582" max="32" man="1"/>
    <brk id="690" max="32" man="1"/>
    <brk id="798" max="32" man="1"/>
    <brk id="906" max="32" man="1"/>
    <brk id="1014" max="32" man="1"/>
    <brk id="1122" max="32" man="1"/>
    <brk id="1230" max="32" man="1"/>
    <brk id="1338" max="32" man="1"/>
    <brk id="1446" max="32"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R27"/>
  <sheetViews>
    <sheetView zoomScaleNormal="100" zoomScaleSheetLayoutView="70" workbookViewId="0"/>
  </sheetViews>
  <sheetFormatPr defaultRowHeight="17.100000000000001" customHeight="1"/>
  <cols>
    <col min="1" max="1" width="4.625" style="206" customWidth="1"/>
    <col min="2" max="2" width="7.625" style="206" customWidth="1"/>
    <col min="3" max="3" width="33.625" style="207" customWidth="1"/>
    <col min="4" max="4" width="24.75" style="206" customWidth="1"/>
    <col min="5" max="5" width="3.875" style="206" bestFit="1" customWidth="1"/>
    <col min="6" max="6" width="4.5" style="206" bestFit="1" customWidth="1"/>
    <col min="7" max="7" width="19.875" style="206" bestFit="1" customWidth="1"/>
    <col min="8" max="8" width="3.875" style="206" bestFit="1" customWidth="1"/>
    <col min="9" max="9" width="7.5" style="207" bestFit="1" customWidth="1"/>
    <col min="10" max="10" width="8.625" style="299" customWidth="1"/>
    <col min="11" max="11" width="25.375" style="206" bestFit="1" customWidth="1"/>
    <col min="12" max="12" width="2.875" style="206" bestFit="1" customWidth="1"/>
    <col min="13" max="13" width="4.375" style="206" bestFit="1" customWidth="1"/>
    <col min="14" max="14" width="18.875" style="206" bestFit="1" customWidth="1"/>
    <col min="15" max="15" width="4.375" style="206" bestFit="1" customWidth="1"/>
    <col min="16" max="16" width="8.875" style="206" bestFit="1" customWidth="1"/>
    <col min="17" max="18" width="8.625" style="206" customWidth="1"/>
    <col min="19" max="16384" width="9" style="206"/>
  </cols>
  <sheetData>
    <row r="1" spans="1:18" ht="17.100000000000001" customHeight="1">
      <c r="A1" s="205"/>
    </row>
    <row r="2" spans="1:18" ht="17.100000000000001" customHeight="1">
      <c r="A2" s="205" t="s">
        <v>18663</v>
      </c>
    </row>
    <row r="3" spans="1:18" ht="17.100000000000001" customHeight="1">
      <c r="A3" s="205"/>
    </row>
    <row r="4" spans="1:18" ht="17.100000000000001" customHeight="1">
      <c r="A4" s="205"/>
      <c r="B4" s="205"/>
    </row>
    <row r="5" spans="1:18" ht="17.100000000000001" customHeight="1">
      <c r="A5" s="220" t="s">
        <v>18664</v>
      </c>
      <c r="B5" s="221"/>
      <c r="C5" s="222" t="s">
        <v>2</v>
      </c>
      <c r="D5" s="481"/>
      <c r="E5" s="233"/>
      <c r="F5" s="233"/>
      <c r="G5" s="233"/>
      <c r="H5" s="233"/>
      <c r="I5" s="232"/>
      <c r="J5" s="617" t="s">
        <v>18665</v>
      </c>
      <c r="K5" s="233"/>
      <c r="L5" s="233"/>
      <c r="M5" s="233"/>
      <c r="N5" s="233"/>
      <c r="O5" s="233"/>
      <c r="P5" s="233"/>
      <c r="Q5" s="223" t="s">
        <v>4</v>
      </c>
      <c r="R5" s="223" t="s">
        <v>5</v>
      </c>
    </row>
    <row r="6" spans="1:18" ht="17.100000000000001" customHeight="1">
      <c r="A6" s="224" t="s">
        <v>6</v>
      </c>
      <c r="B6" s="225" t="s">
        <v>7</v>
      </c>
      <c r="C6" s="226"/>
      <c r="D6" s="227"/>
      <c r="E6" s="217"/>
      <c r="F6" s="217"/>
      <c r="G6" s="217"/>
      <c r="H6" s="217"/>
      <c r="I6" s="216"/>
      <c r="J6" s="218"/>
      <c r="K6" s="217"/>
      <c r="L6" s="217"/>
      <c r="M6" s="217"/>
      <c r="N6" s="217"/>
      <c r="O6" s="217"/>
      <c r="P6" s="217"/>
      <c r="Q6" s="228" t="s">
        <v>8</v>
      </c>
      <c r="R6" s="228" t="s">
        <v>9</v>
      </c>
    </row>
    <row r="7" spans="1:18" ht="17.100000000000001" customHeight="1">
      <c r="A7" s="243">
        <v>65</v>
      </c>
      <c r="B7" s="351">
        <v>1111</v>
      </c>
      <c r="C7" s="244" t="s">
        <v>18666</v>
      </c>
      <c r="D7" s="1364" t="s">
        <v>18667</v>
      </c>
      <c r="E7" s="1365">
        <v>988</v>
      </c>
      <c r="F7" s="1366" t="s">
        <v>9</v>
      </c>
      <c r="G7" s="842"/>
      <c r="H7" s="546"/>
      <c r="I7" s="743"/>
      <c r="J7" s="1367"/>
      <c r="K7" s="634"/>
      <c r="L7" s="634"/>
      <c r="M7" s="634"/>
      <c r="N7" s="1368"/>
      <c r="O7" s="1369"/>
      <c r="P7" s="1370"/>
      <c r="Q7" s="252">
        <f>ROUND($E$7,0)</f>
        <v>988</v>
      </c>
      <c r="R7" s="840" t="s">
        <v>131</v>
      </c>
    </row>
    <row r="8" spans="1:18" ht="17.100000000000001" customHeight="1">
      <c r="A8" s="243">
        <v>65</v>
      </c>
      <c r="B8" s="351">
        <v>1112</v>
      </c>
      <c r="C8" s="244" t="s">
        <v>18668</v>
      </c>
      <c r="D8" s="527"/>
      <c r="E8" s="528"/>
      <c r="F8" s="287"/>
      <c r="G8" s="842"/>
      <c r="H8" s="546"/>
      <c r="I8" s="743"/>
      <c r="J8" s="1371"/>
      <c r="K8" s="546"/>
      <c r="L8" s="546"/>
      <c r="M8" s="546"/>
      <c r="N8" s="1372" t="s">
        <v>18669</v>
      </c>
      <c r="O8" s="1373">
        <v>5</v>
      </c>
      <c r="P8" s="1373" t="s">
        <v>18670</v>
      </c>
      <c r="Q8" s="252">
        <f>ROUND($E$7,0)-O8</f>
        <v>983</v>
      </c>
      <c r="R8" s="1374"/>
    </row>
    <row r="9" spans="1:18" ht="17.100000000000001" customHeight="1">
      <c r="A9" s="243">
        <v>65</v>
      </c>
      <c r="B9" s="351">
        <v>1113</v>
      </c>
      <c r="C9" s="244" t="s">
        <v>18671</v>
      </c>
      <c r="D9" s="287"/>
      <c r="E9" s="287"/>
      <c r="F9" s="287"/>
      <c r="G9" s="842"/>
      <c r="H9" s="546"/>
      <c r="I9" s="743"/>
      <c r="J9" s="1822" t="s">
        <v>11559</v>
      </c>
      <c r="K9" s="1372" t="s">
        <v>18672</v>
      </c>
      <c r="L9" s="1375" t="s">
        <v>18673</v>
      </c>
      <c r="M9" s="1376">
        <v>0.7</v>
      </c>
      <c r="N9" s="1377"/>
      <c r="O9" s="1369"/>
      <c r="P9" s="1369"/>
      <c r="Q9" s="252">
        <f>ROUND($E$7*M9,0)</f>
        <v>692</v>
      </c>
      <c r="R9" s="1374"/>
    </row>
    <row r="10" spans="1:18" ht="17.100000000000001" customHeight="1">
      <c r="A10" s="243">
        <v>65</v>
      </c>
      <c r="B10" s="351">
        <v>1114</v>
      </c>
      <c r="C10" s="244" t="s">
        <v>18674</v>
      </c>
      <c r="D10" s="287"/>
      <c r="E10" s="287"/>
      <c r="F10" s="287"/>
      <c r="G10" s="842"/>
      <c r="H10" s="546"/>
      <c r="I10" s="743"/>
      <c r="J10" s="1849"/>
      <c r="K10" s="1378"/>
      <c r="L10" s="1379"/>
      <c r="M10" s="1379"/>
      <c r="N10" s="1372" t="s">
        <v>18669</v>
      </c>
      <c r="O10" s="1373">
        <v>5</v>
      </c>
      <c r="P10" s="1373" t="s">
        <v>18670</v>
      </c>
      <c r="Q10" s="252">
        <f>ROUND($E$7*M9,0)-O10</f>
        <v>687</v>
      </c>
      <c r="R10" s="1374"/>
    </row>
    <row r="11" spans="1:18" ht="17.100000000000001" customHeight="1">
      <c r="A11" s="243">
        <v>65</v>
      </c>
      <c r="B11" s="351">
        <v>1115</v>
      </c>
      <c r="C11" s="244" t="s">
        <v>18675</v>
      </c>
      <c r="D11" s="287"/>
      <c r="E11" s="287"/>
      <c r="F11" s="287"/>
      <c r="G11" s="842"/>
      <c r="H11" s="546"/>
      <c r="I11" s="743"/>
      <c r="J11" s="1849"/>
      <c r="K11" s="1372" t="s">
        <v>18676</v>
      </c>
      <c r="L11" s="1373" t="s">
        <v>18673</v>
      </c>
      <c r="M11" s="1376">
        <v>0.5</v>
      </c>
      <c r="N11" s="1377"/>
      <c r="O11" s="1369"/>
      <c r="P11" s="1369"/>
      <c r="Q11" s="252">
        <f>ROUND($E$7*M11,0)</f>
        <v>494</v>
      </c>
      <c r="R11" s="1374"/>
    </row>
    <row r="12" spans="1:18" ht="17.100000000000001" customHeight="1">
      <c r="A12" s="243">
        <v>65</v>
      </c>
      <c r="B12" s="351">
        <v>1116</v>
      </c>
      <c r="C12" s="244" t="s">
        <v>18677</v>
      </c>
      <c r="D12" s="287"/>
      <c r="E12" s="287"/>
      <c r="F12" s="287"/>
      <c r="G12" s="842"/>
      <c r="H12" s="546"/>
      <c r="I12" s="743"/>
      <c r="J12" s="1125"/>
      <c r="K12" s="1378"/>
      <c r="L12" s="1379"/>
      <c r="M12" s="1379"/>
      <c r="N12" s="1372" t="s">
        <v>18669</v>
      </c>
      <c r="O12" s="1373">
        <v>5</v>
      </c>
      <c r="P12" s="1373" t="s">
        <v>18670</v>
      </c>
      <c r="Q12" s="252">
        <f>ROUND($E$7*M11,0)-O12</f>
        <v>489</v>
      </c>
      <c r="R12" s="1374"/>
    </row>
    <row r="13" spans="1:18" ht="17.100000000000001" customHeight="1">
      <c r="A13" s="243">
        <v>65</v>
      </c>
      <c r="B13" s="351">
        <v>1117</v>
      </c>
      <c r="C13" s="244" t="s">
        <v>18678</v>
      </c>
      <c r="D13" s="287"/>
      <c r="E13" s="287"/>
      <c r="F13" s="287"/>
      <c r="G13" s="601" t="s">
        <v>18679</v>
      </c>
      <c r="H13" s="602">
        <v>679</v>
      </c>
      <c r="I13" s="1286" t="s">
        <v>18680</v>
      </c>
      <c r="J13" s="1367"/>
      <c r="K13" s="634"/>
      <c r="L13" s="634"/>
      <c r="M13" s="634"/>
      <c r="N13" s="1377"/>
      <c r="O13" s="1369"/>
      <c r="P13" s="1369"/>
      <c r="Q13" s="252">
        <f>ROUND(ROUND($E$7,0)+ROUND($H$13,0),0)</f>
        <v>1667</v>
      </c>
      <c r="R13" s="1374"/>
    </row>
    <row r="14" spans="1:18" ht="17.100000000000001" customHeight="1">
      <c r="A14" s="243">
        <v>65</v>
      </c>
      <c r="B14" s="351">
        <v>1118</v>
      </c>
      <c r="C14" s="244" t="s">
        <v>18681</v>
      </c>
      <c r="D14" s="287"/>
      <c r="E14" s="287"/>
      <c r="F14" s="287"/>
      <c r="G14" s="1221"/>
      <c r="H14" s="517"/>
      <c r="I14" s="743"/>
      <c r="J14" s="1371"/>
      <c r="K14" s="546"/>
      <c r="L14" s="546"/>
      <c r="M14" s="546"/>
      <c r="N14" s="1380" t="s">
        <v>18669</v>
      </c>
      <c r="O14" s="1373">
        <v>5</v>
      </c>
      <c r="P14" s="1373" t="s">
        <v>18670</v>
      </c>
      <c r="Q14" s="252">
        <f>ROUND(ROUND($E$7,0)+ROUND($H$13,0),0)-O14</f>
        <v>1662</v>
      </c>
      <c r="R14" s="1374"/>
    </row>
    <row r="15" spans="1:18" ht="17.100000000000001" customHeight="1">
      <c r="A15" s="243">
        <v>65</v>
      </c>
      <c r="B15" s="351">
        <v>1119</v>
      </c>
      <c r="C15" s="244" t="s">
        <v>18682</v>
      </c>
      <c r="D15" s="287"/>
      <c r="E15" s="287"/>
      <c r="F15" s="287"/>
      <c r="G15" s="842"/>
      <c r="H15" s="546"/>
      <c r="I15" s="518"/>
      <c r="J15" s="1822" t="s">
        <v>11559</v>
      </c>
      <c r="K15" s="1372" t="s">
        <v>18672</v>
      </c>
      <c r="L15" s="1375" t="s">
        <v>18673</v>
      </c>
      <c r="M15" s="1376">
        <v>0.7</v>
      </c>
      <c r="N15" s="1380"/>
      <c r="O15" s="1375"/>
      <c r="P15" s="1375"/>
      <c r="Q15" s="252">
        <f>ROUND(ROUND(ROUND($E$7,0)+ROUND($H$13,0),0)*M15,0)</f>
        <v>1167</v>
      </c>
      <c r="R15" s="1374"/>
    </row>
    <row r="16" spans="1:18" ht="17.100000000000001" customHeight="1">
      <c r="A16" s="243">
        <v>65</v>
      </c>
      <c r="B16" s="351">
        <v>1120</v>
      </c>
      <c r="C16" s="244" t="s">
        <v>18683</v>
      </c>
      <c r="D16" s="287"/>
      <c r="E16" s="287"/>
      <c r="F16" s="287"/>
      <c r="G16" s="842"/>
      <c r="H16" s="546"/>
      <c r="I16" s="518"/>
      <c r="J16" s="1849"/>
      <c r="K16" s="1378"/>
      <c r="L16" s="1379"/>
      <c r="M16" s="1379"/>
      <c r="N16" s="1380" t="s">
        <v>18669</v>
      </c>
      <c r="O16" s="1373">
        <v>5</v>
      </c>
      <c r="P16" s="1373" t="s">
        <v>18670</v>
      </c>
      <c r="Q16" s="252">
        <f>ROUND(ROUND(ROUND($E$7,0)+ROUND($H$13,0),0)*M15,0)-O16</f>
        <v>1162</v>
      </c>
      <c r="R16" s="1374"/>
    </row>
    <row r="17" spans="1:18" ht="17.100000000000001" customHeight="1">
      <c r="A17" s="243">
        <v>65</v>
      </c>
      <c r="B17" s="351">
        <v>1121</v>
      </c>
      <c r="C17" s="244" t="s">
        <v>18684</v>
      </c>
      <c r="D17" s="287"/>
      <c r="E17" s="287"/>
      <c r="F17" s="287"/>
      <c r="G17" s="842"/>
      <c r="H17" s="546"/>
      <c r="I17" s="518"/>
      <c r="J17" s="1849"/>
      <c r="K17" s="1372" t="s">
        <v>18676</v>
      </c>
      <c r="L17" s="1373" t="s">
        <v>18673</v>
      </c>
      <c r="M17" s="1376">
        <v>0.5</v>
      </c>
      <c r="N17" s="1380"/>
      <c r="O17" s="1375"/>
      <c r="P17" s="1375"/>
      <c r="Q17" s="252">
        <f>ROUND(ROUND(ROUND($E$7,0)+ROUND($H$13,0),0)*M17,0)</f>
        <v>834</v>
      </c>
      <c r="R17" s="1374"/>
    </row>
    <row r="18" spans="1:18" ht="17.100000000000001" customHeight="1">
      <c r="A18" s="243">
        <v>65</v>
      </c>
      <c r="B18" s="351">
        <v>1122</v>
      </c>
      <c r="C18" s="244" t="s">
        <v>18685</v>
      </c>
      <c r="D18" s="289"/>
      <c r="E18" s="289"/>
      <c r="F18" s="289"/>
      <c r="G18" s="1280"/>
      <c r="H18" s="289"/>
      <c r="I18" s="526"/>
      <c r="J18" s="1381"/>
      <c r="K18" s="1382"/>
      <c r="L18" s="1383"/>
      <c r="M18" s="1383"/>
      <c r="N18" s="1380" t="s">
        <v>18669</v>
      </c>
      <c r="O18" s="1373">
        <v>5</v>
      </c>
      <c r="P18" s="1373" t="s">
        <v>18670</v>
      </c>
      <c r="Q18" s="252">
        <f>ROUND(ROUND(ROUND($E$7,0)+ROUND($H$13,0),0)*M17,0)-O18</f>
        <v>829</v>
      </c>
      <c r="R18" s="298"/>
    </row>
    <row r="19" spans="1:18" ht="17.100000000000001" customHeight="1">
      <c r="A19" s="243">
        <v>65</v>
      </c>
      <c r="B19" s="243">
        <v>6770</v>
      </c>
      <c r="C19" s="506" t="s">
        <v>18686</v>
      </c>
      <c r="D19" s="319" t="s">
        <v>18687</v>
      </c>
      <c r="E19" s="805"/>
      <c r="F19" s="805"/>
      <c r="G19" s="805"/>
      <c r="H19" s="1384"/>
      <c r="I19" s="288"/>
      <c r="J19" s="289"/>
      <c r="K19" s="679"/>
      <c r="L19" s="679"/>
      <c r="M19" s="679"/>
      <c r="N19" s="532"/>
      <c r="O19" s="532"/>
      <c r="P19" s="1385" t="s">
        <v>16</v>
      </c>
      <c r="Q19" s="519"/>
      <c r="R19" s="325" t="s">
        <v>74</v>
      </c>
    </row>
    <row r="20" spans="1:18" ht="17.100000000000001" customHeight="1">
      <c r="A20" s="243">
        <v>65</v>
      </c>
      <c r="B20" s="351">
        <v>6470</v>
      </c>
      <c r="C20" s="506" t="s">
        <v>18688</v>
      </c>
      <c r="D20" s="523" t="s">
        <v>18689</v>
      </c>
      <c r="E20" s="634"/>
      <c r="F20" s="634"/>
      <c r="G20" s="248"/>
      <c r="H20" s="405"/>
      <c r="I20" s="1386"/>
      <c r="J20" s="545"/>
      <c r="K20" s="716"/>
      <c r="L20" s="716"/>
      <c r="M20" s="716"/>
      <c r="N20" s="532"/>
      <c r="O20" s="716">
        <v>500</v>
      </c>
      <c r="P20" s="532" t="s">
        <v>16</v>
      </c>
      <c r="Q20" s="252">
        <f>ROUND(O20,0)</f>
        <v>500</v>
      </c>
      <c r="R20" s="1387" t="s">
        <v>116</v>
      </c>
    </row>
    <row r="21" spans="1:18" ht="17.100000000000001" customHeight="1">
      <c r="A21" s="243">
        <v>65</v>
      </c>
      <c r="B21" s="351">
        <v>5370</v>
      </c>
      <c r="C21" s="506" t="s">
        <v>18690</v>
      </c>
      <c r="D21" s="1388" t="s">
        <v>22</v>
      </c>
      <c r="E21" s="856"/>
      <c r="F21" s="856"/>
      <c r="G21" s="856"/>
      <c r="H21" s="856"/>
      <c r="I21" s="852"/>
      <c r="J21" s="354"/>
      <c r="K21" s="716"/>
      <c r="L21" s="716"/>
      <c r="M21" s="716"/>
      <c r="N21" s="532"/>
      <c r="O21" s="716">
        <v>150</v>
      </c>
      <c r="P21" s="532" t="s">
        <v>16</v>
      </c>
      <c r="Q21" s="1389">
        <f>ROUND(O21,0)</f>
        <v>150</v>
      </c>
      <c r="R21" s="1390" t="s">
        <v>54</v>
      </c>
    </row>
    <row r="22" spans="1:18" ht="17.100000000000001" customHeight="1">
      <c r="A22" s="243">
        <v>65</v>
      </c>
      <c r="B22" s="351">
        <v>6621</v>
      </c>
      <c r="C22" s="506" t="s">
        <v>18691</v>
      </c>
      <c r="D22" s="523" t="s">
        <v>1958</v>
      </c>
      <c r="E22" s="634"/>
      <c r="F22" s="634"/>
      <c r="G22" s="353" t="s">
        <v>1959</v>
      </c>
      <c r="H22" s="248"/>
      <c r="I22" s="247"/>
      <c r="J22" s="545"/>
      <c r="K22" s="1391"/>
      <c r="L22" s="1391"/>
      <c r="M22" s="1391"/>
      <c r="N22" s="532"/>
      <c r="O22" s="532"/>
      <c r="P22" s="532" t="s">
        <v>16</v>
      </c>
      <c r="Q22" s="391"/>
      <c r="R22" s="1392" t="s">
        <v>116</v>
      </c>
    </row>
    <row r="23" spans="1:18" ht="17.100000000000001" customHeight="1">
      <c r="A23" s="243">
        <v>65</v>
      </c>
      <c r="B23" s="351">
        <v>6616</v>
      </c>
      <c r="C23" s="506" t="s">
        <v>18692</v>
      </c>
      <c r="D23" s="604"/>
      <c r="E23" s="1393"/>
      <c r="F23" s="1393"/>
      <c r="G23" s="353" t="s">
        <v>1961</v>
      </c>
      <c r="H23" s="248"/>
      <c r="I23" s="247"/>
      <c r="J23" s="545"/>
      <c r="K23" s="1391"/>
      <c r="L23" s="1391"/>
      <c r="M23" s="1391"/>
      <c r="N23" s="532"/>
      <c r="O23" s="532"/>
      <c r="P23" s="532" t="s">
        <v>16</v>
      </c>
      <c r="Q23" s="391"/>
      <c r="R23" s="1392"/>
    </row>
    <row r="24" spans="1:18" ht="17.100000000000001" customHeight="1">
      <c r="A24" s="243">
        <v>65</v>
      </c>
      <c r="B24" s="243">
        <v>6596</v>
      </c>
      <c r="C24" s="506" t="s">
        <v>18693</v>
      </c>
      <c r="D24" s="1394"/>
      <c r="E24" s="1393"/>
      <c r="F24" s="1393"/>
      <c r="G24" s="353" t="s">
        <v>1963</v>
      </c>
      <c r="H24" s="248"/>
      <c r="I24" s="247"/>
      <c r="J24" s="545"/>
      <c r="K24" s="1391"/>
      <c r="L24" s="1391"/>
      <c r="M24" s="1391"/>
      <c r="N24" s="532"/>
      <c r="O24" s="532"/>
      <c r="P24" s="532" t="s">
        <v>16</v>
      </c>
      <c r="Q24" s="391"/>
      <c r="R24" s="1395"/>
    </row>
    <row r="25" spans="1:18" ht="17.100000000000001" customHeight="1">
      <c r="A25" s="243">
        <v>65</v>
      </c>
      <c r="B25" s="243">
        <v>6601</v>
      </c>
      <c r="C25" s="506" t="s">
        <v>18694</v>
      </c>
      <c r="D25" s="1394"/>
      <c r="E25" s="1393"/>
      <c r="F25" s="1393"/>
      <c r="G25" s="353" t="s">
        <v>1965</v>
      </c>
      <c r="H25" s="248"/>
      <c r="I25" s="247"/>
      <c r="J25" s="545"/>
      <c r="K25" s="1391"/>
      <c r="L25" s="1391"/>
      <c r="M25" s="1391"/>
      <c r="N25" s="532"/>
      <c r="O25" s="532"/>
      <c r="P25" s="532" t="s">
        <v>16</v>
      </c>
      <c r="Q25" s="391"/>
      <c r="R25" s="1395"/>
    </row>
    <row r="26" spans="1:18" ht="17.100000000000001" customHeight="1">
      <c r="A26" s="243">
        <v>65</v>
      </c>
      <c r="B26" s="351">
        <v>6606</v>
      </c>
      <c r="C26" s="506" t="s">
        <v>18695</v>
      </c>
      <c r="D26" s="1394"/>
      <c r="E26" s="1393"/>
      <c r="F26" s="1393"/>
      <c r="G26" s="353" t="s">
        <v>1967</v>
      </c>
      <c r="H26" s="248"/>
      <c r="I26" s="247"/>
      <c r="J26" s="545"/>
      <c r="K26" s="1391"/>
      <c r="L26" s="1391"/>
      <c r="M26" s="1391"/>
      <c r="N26" s="532"/>
      <c r="O26" s="532"/>
      <c r="P26" s="532" t="s">
        <v>16</v>
      </c>
      <c r="Q26" s="391"/>
      <c r="R26" s="1395"/>
    </row>
    <row r="27" spans="1:18" ht="17.100000000000001" customHeight="1">
      <c r="A27" s="243">
        <v>65</v>
      </c>
      <c r="B27" s="351">
        <v>6611</v>
      </c>
      <c r="C27" s="506" t="s">
        <v>18696</v>
      </c>
      <c r="D27" s="353" t="s">
        <v>1969</v>
      </c>
      <c r="E27" s="1396"/>
      <c r="F27" s="247"/>
      <c r="G27" s="247"/>
      <c r="H27" s="247"/>
      <c r="I27" s="247"/>
      <c r="J27" s="545"/>
      <c r="K27" s="1391"/>
      <c r="L27" s="1391"/>
      <c r="M27" s="1391"/>
      <c r="N27" s="532"/>
      <c r="O27" s="532"/>
      <c r="P27" s="532" t="s">
        <v>16</v>
      </c>
      <c r="Q27" s="391"/>
      <c r="R27" s="519"/>
    </row>
  </sheetData>
  <mergeCells count="2">
    <mergeCell ref="J9:J11"/>
    <mergeCell ref="J15:J17"/>
  </mergeCells>
  <phoneticPr fontId="1"/>
  <printOptions horizontalCentered="1"/>
  <pageMargins left="0.39370078740157483" right="0.39370078740157483" top="0.62992125984251968" bottom="0.39370078740157483" header="0.51181102362204722" footer="0.31496062992125984"/>
  <pageSetup paperSize="9" scale="48" orientation="portrait" r:id="rId1"/>
  <headerFooter>
    <oddHeader>&amp;R&amp;9居宅訪問型児童発達支援</oddHeader>
    <oddFooter>&amp;C&amp;14&amp;P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V31"/>
  <sheetViews>
    <sheetView zoomScaleNormal="100" zoomScaleSheetLayoutView="70" workbookViewId="0"/>
  </sheetViews>
  <sheetFormatPr defaultRowHeight="17.100000000000001" customHeight="1"/>
  <cols>
    <col min="1" max="1" width="4.625" style="206" customWidth="1"/>
    <col min="2" max="2" width="7.625" style="206" customWidth="1"/>
    <col min="3" max="3" width="33.625" style="207" customWidth="1"/>
    <col min="4" max="4" width="10.625" style="206" customWidth="1"/>
    <col min="5" max="5" width="3.875" style="206" bestFit="1" customWidth="1"/>
    <col min="6" max="6" width="4.5" style="206" bestFit="1" customWidth="1"/>
    <col min="7" max="7" width="8.625" style="206" customWidth="1"/>
    <col min="8" max="8" width="3.875" style="206" bestFit="1" customWidth="1"/>
    <col min="9" max="9" width="7.5" style="207" bestFit="1" customWidth="1"/>
    <col min="10" max="10" width="10.625" style="207" customWidth="1"/>
    <col min="11" max="11" width="10.625" style="206" customWidth="1"/>
    <col min="12" max="12" width="2.875" style="206" bestFit="1" customWidth="1"/>
    <col min="13" max="13" width="3.875" style="206" bestFit="1" customWidth="1"/>
    <col min="14" max="14" width="8.625" style="299" customWidth="1"/>
    <col min="15" max="15" width="25.375" style="206" bestFit="1" customWidth="1"/>
    <col min="16" max="16" width="2.875" style="206" bestFit="1" customWidth="1"/>
    <col min="17" max="17" width="3.875" style="206" bestFit="1" customWidth="1"/>
    <col min="18" max="18" width="18.875" style="206" bestFit="1" customWidth="1"/>
    <col min="19" max="19" width="2.125" style="206" bestFit="1" customWidth="1"/>
    <col min="20" max="20" width="7.875" style="206" bestFit="1" customWidth="1"/>
    <col min="21" max="22" width="8.625" style="206" customWidth="1"/>
    <col min="23" max="16384" width="9" style="206"/>
  </cols>
  <sheetData>
    <row r="1" spans="1:22" ht="17.100000000000001" customHeight="1">
      <c r="A1" s="205"/>
    </row>
    <row r="2" spans="1:22" ht="17.100000000000001" customHeight="1">
      <c r="A2" s="205"/>
    </row>
    <row r="3" spans="1:22" ht="17.100000000000001" customHeight="1">
      <c r="A3" s="205"/>
    </row>
    <row r="4" spans="1:22" ht="17.100000000000001" customHeight="1">
      <c r="A4" s="205"/>
      <c r="B4" s="205" t="s">
        <v>18697</v>
      </c>
    </row>
    <row r="5" spans="1:22" ht="17.100000000000001" customHeight="1">
      <c r="A5" s="220" t="s">
        <v>18698</v>
      </c>
      <c r="B5" s="221"/>
      <c r="C5" s="222" t="s">
        <v>2</v>
      </c>
      <c r="D5" s="481"/>
      <c r="E5" s="233"/>
      <c r="F5" s="233"/>
      <c r="G5" s="233"/>
      <c r="H5" s="233"/>
      <c r="I5" s="232"/>
      <c r="J5" s="232"/>
      <c r="K5" s="335"/>
      <c r="L5" s="335"/>
      <c r="M5" s="335"/>
      <c r="N5" s="617" t="s">
        <v>18699</v>
      </c>
      <c r="O5" s="233"/>
      <c r="P5" s="233"/>
      <c r="Q5" s="233"/>
      <c r="R5" s="233"/>
      <c r="S5" s="233"/>
      <c r="T5" s="233"/>
      <c r="U5" s="223" t="s">
        <v>4</v>
      </c>
      <c r="V5" s="223" t="s">
        <v>5</v>
      </c>
    </row>
    <row r="6" spans="1:22" ht="17.100000000000001" customHeight="1">
      <c r="A6" s="224" t="s">
        <v>6</v>
      </c>
      <c r="B6" s="225" t="s">
        <v>7</v>
      </c>
      <c r="C6" s="226"/>
      <c r="D6" s="227"/>
      <c r="E6" s="217"/>
      <c r="F6" s="217"/>
      <c r="G6" s="217"/>
      <c r="H6" s="217"/>
      <c r="I6" s="216"/>
      <c r="J6" s="216"/>
      <c r="K6" s="217"/>
      <c r="L6" s="217"/>
      <c r="M6" s="217"/>
      <c r="N6" s="218"/>
      <c r="O6" s="217"/>
      <c r="P6" s="217"/>
      <c r="Q6" s="217"/>
      <c r="R6" s="217"/>
      <c r="S6" s="217"/>
      <c r="T6" s="217"/>
      <c r="U6" s="228" t="s">
        <v>8</v>
      </c>
      <c r="V6" s="228" t="s">
        <v>9</v>
      </c>
    </row>
    <row r="7" spans="1:22" ht="17.100000000000001" customHeight="1">
      <c r="A7" s="243">
        <v>65</v>
      </c>
      <c r="B7" s="351">
        <v>9111</v>
      </c>
      <c r="C7" s="244" t="s">
        <v>18700</v>
      </c>
      <c r="D7" s="1816" t="s">
        <v>18667</v>
      </c>
      <c r="E7" s="1365">
        <v>988</v>
      </c>
      <c r="F7" s="1366" t="s">
        <v>9</v>
      </c>
      <c r="G7" s="842"/>
      <c r="H7" s="546"/>
      <c r="I7" s="743"/>
      <c r="J7" s="1606" t="s">
        <v>18701</v>
      </c>
      <c r="K7" s="1816" t="s">
        <v>18702</v>
      </c>
      <c r="L7" s="1373" t="s">
        <v>18703</v>
      </c>
      <c r="M7" s="1397">
        <v>0.7</v>
      </c>
      <c r="N7" s="1398"/>
      <c r="O7" s="634"/>
      <c r="P7" s="634"/>
      <c r="Q7" s="634"/>
      <c r="R7" s="1377"/>
      <c r="S7" s="1369"/>
      <c r="T7" s="1369"/>
      <c r="U7" s="252">
        <f>ROUND($E$7*M7,0)</f>
        <v>692</v>
      </c>
      <c r="V7" s="840" t="s">
        <v>131</v>
      </c>
    </row>
    <row r="8" spans="1:22" ht="17.100000000000001" customHeight="1">
      <c r="A8" s="243">
        <v>65</v>
      </c>
      <c r="B8" s="351">
        <v>9112</v>
      </c>
      <c r="C8" s="244" t="s">
        <v>18704</v>
      </c>
      <c r="D8" s="1817"/>
      <c r="E8" s="287"/>
      <c r="F8" s="287"/>
      <c r="G8" s="842"/>
      <c r="H8" s="546"/>
      <c r="I8" s="743"/>
      <c r="J8" s="1693"/>
      <c r="K8" s="1817"/>
      <c r="L8" s="1399"/>
      <c r="M8" s="1400"/>
      <c r="N8" s="1401"/>
      <c r="O8" s="546"/>
      <c r="P8" s="546"/>
      <c r="Q8" s="546"/>
      <c r="R8" s="1372" t="s">
        <v>18669</v>
      </c>
      <c r="S8" s="1373">
        <v>5</v>
      </c>
      <c r="T8" s="1373" t="s">
        <v>18670</v>
      </c>
      <c r="U8" s="252">
        <f>ROUND($E$7*M7,0)-S8</f>
        <v>687</v>
      </c>
      <c r="V8" s="1374"/>
    </row>
    <row r="9" spans="1:22" ht="17.100000000000001" customHeight="1">
      <c r="A9" s="243">
        <v>65</v>
      </c>
      <c r="B9" s="351">
        <v>9113</v>
      </c>
      <c r="C9" s="244" t="s">
        <v>18705</v>
      </c>
      <c r="D9" s="287"/>
      <c r="E9" s="287"/>
      <c r="F9" s="287"/>
      <c r="G9" s="842"/>
      <c r="H9" s="546"/>
      <c r="I9" s="743"/>
      <c r="J9" s="1693"/>
      <c r="K9" s="1402"/>
      <c r="L9" s="1399"/>
      <c r="M9" s="1400"/>
      <c r="N9" s="1822" t="s">
        <v>11559</v>
      </c>
      <c r="O9" s="1372" t="s">
        <v>18672</v>
      </c>
      <c r="P9" s="1373" t="s">
        <v>18703</v>
      </c>
      <c r="Q9" s="1376">
        <v>0.7</v>
      </c>
      <c r="R9" s="1377"/>
      <c r="S9" s="1369"/>
      <c r="T9" s="1369"/>
      <c r="U9" s="252">
        <f>ROUND(ROUND($E$7*M7,0)*Q9,0)</f>
        <v>484</v>
      </c>
      <c r="V9" s="1374"/>
    </row>
    <row r="10" spans="1:22" ht="17.100000000000001" customHeight="1">
      <c r="A10" s="243">
        <v>65</v>
      </c>
      <c r="B10" s="351">
        <v>9114</v>
      </c>
      <c r="C10" s="244" t="s">
        <v>18706</v>
      </c>
      <c r="D10" s="287"/>
      <c r="E10" s="287"/>
      <c r="F10" s="287"/>
      <c r="G10" s="842"/>
      <c r="H10" s="546"/>
      <c r="I10" s="743"/>
      <c r="J10" s="1693"/>
      <c r="K10" s="1402"/>
      <c r="L10" s="1399"/>
      <c r="M10" s="1400"/>
      <c r="N10" s="1849"/>
      <c r="O10" s="1378"/>
      <c r="P10" s="1379"/>
      <c r="Q10" s="1379"/>
      <c r="R10" s="1372" t="s">
        <v>18669</v>
      </c>
      <c r="S10" s="1373">
        <v>5</v>
      </c>
      <c r="T10" s="1373" t="s">
        <v>18670</v>
      </c>
      <c r="U10" s="252">
        <f>ROUND(ROUND($E$7*M7,0)*Q9,0)-S10</f>
        <v>479</v>
      </c>
      <c r="V10" s="1374"/>
    </row>
    <row r="11" spans="1:22" ht="17.100000000000001" customHeight="1">
      <c r="A11" s="243">
        <v>65</v>
      </c>
      <c r="B11" s="351">
        <v>9115</v>
      </c>
      <c r="C11" s="244" t="s">
        <v>18707</v>
      </c>
      <c r="D11" s="287"/>
      <c r="E11" s="287"/>
      <c r="F11" s="287"/>
      <c r="G11" s="842"/>
      <c r="H11" s="546"/>
      <c r="I11" s="743"/>
      <c r="J11" s="1693"/>
      <c r="K11" s="1402"/>
      <c r="L11" s="1399"/>
      <c r="M11" s="1400"/>
      <c r="N11" s="1849"/>
      <c r="O11" s="1372" t="s">
        <v>18676</v>
      </c>
      <c r="P11" s="1373" t="s">
        <v>18703</v>
      </c>
      <c r="Q11" s="1376">
        <v>0.5</v>
      </c>
      <c r="R11" s="1377"/>
      <c r="S11" s="1369"/>
      <c r="T11" s="1369"/>
      <c r="U11" s="252">
        <f>ROUND(ROUND($E$7*M7,0)*Q11,0)</f>
        <v>346</v>
      </c>
      <c r="V11" s="1374"/>
    </row>
    <row r="12" spans="1:22" ht="17.100000000000001" customHeight="1">
      <c r="A12" s="243">
        <v>65</v>
      </c>
      <c r="B12" s="351">
        <v>9116</v>
      </c>
      <c r="C12" s="244" t="s">
        <v>18708</v>
      </c>
      <c r="D12" s="287"/>
      <c r="E12" s="287"/>
      <c r="F12" s="287"/>
      <c r="G12" s="842"/>
      <c r="H12" s="546"/>
      <c r="I12" s="743"/>
      <c r="J12" s="1402"/>
      <c r="K12" s="1402"/>
      <c r="L12" s="1399"/>
      <c r="M12" s="1400"/>
      <c r="N12" s="1125"/>
      <c r="O12" s="1378"/>
      <c r="P12" s="1379"/>
      <c r="Q12" s="1379"/>
      <c r="R12" s="1372" t="s">
        <v>18669</v>
      </c>
      <c r="S12" s="1373">
        <v>5</v>
      </c>
      <c r="T12" s="1373" t="s">
        <v>18670</v>
      </c>
      <c r="U12" s="252">
        <f>ROUND(ROUND($E$7*M7,0)*Q11,0)-S12</f>
        <v>341</v>
      </c>
      <c r="V12" s="1374"/>
    </row>
    <row r="13" spans="1:22" ht="17.100000000000001" customHeight="1">
      <c r="A13" s="243">
        <v>65</v>
      </c>
      <c r="B13" s="351">
        <v>9117</v>
      </c>
      <c r="C13" s="244" t="s">
        <v>18709</v>
      </c>
      <c r="D13" s="287"/>
      <c r="E13" s="287"/>
      <c r="F13" s="287"/>
      <c r="G13" s="842"/>
      <c r="H13" s="546"/>
      <c r="I13" s="743"/>
      <c r="J13" s="1402"/>
      <c r="K13" s="1816" t="s">
        <v>18710</v>
      </c>
      <c r="L13" s="1373" t="s">
        <v>18703</v>
      </c>
      <c r="M13" s="1397">
        <v>0.5</v>
      </c>
      <c r="N13" s="1398"/>
      <c r="O13" s="634"/>
      <c r="P13" s="634"/>
      <c r="Q13" s="634"/>
      <c r="R13" s="1377"/>
      <c r="S13" s="1369"/>
      <c r="T13" s="1369"/>
      <c r="U13" s="252">
        <f>ROUND($E$7*M13,0)</f>
        <v>494</v>
      </c>
      <c r="V13" s="1374"/>
    </row>
    <row r="14" spans="1:22" ht="17.100000000000001" customHeight="1">
      <c r="A14" s="243">
        <v>65</v>
      </c>
      <c r="B14" s="351">
        <v>9118</v>
      </c>
      <c r="C14" s="244" t="s">
        <v>18711</v>
      </c>
      <c r="D14" s="287"/>
      <c r="E14" s="287"/>
      <c r="F14" s="287"/>
      <c r="G14" s="842"/>
      <c r="H14" s="546"/>
      <c r="I14" s="743"/>
      <c r="J14" s="1402"/>
      <c r="K14" s="1817"/>
      <c r="L14" s="1399"/>
      <c r="M14" s="1400"/>
      <c r="N14" s="1401"/>
      <c r="O14" s="546"/>
      <c r="P14" s="546"/>
      <c r="Q14" s="546"/>
      <c r="R14" s="1372" t="s">
        <v>18669</v>
      </c>
      <c r="S14" s="1373">
        <v>5</v>
      </c>
      <c r="T14" s="1373" t="s">
        <v>18670</v>
      </c>
      <c r="U14" s="252">
        <f>ROUND($E$7*M13,0)-S14</f>
        <v>489</v>
      </c>
      <c r="V14" s="1374"/>
    </row>
    <row r="15" spans="1:22" ht="17.100000000000001" customHeight="1">
      <c r="A15" s="243">
        <v>65</v>
      </c>
      <c r="B15" s="351">
        <v>9119</v>
      </c>
      <c r="C15" s="244" t="s">
        <v>18712</v>
      </c>
      <c r="D15" s="287"/>
      <c r="E15" s="287"/>
      <c r="F15" s="287"/>
      <c r="G15" s="842"/>
      <c r="H15" s="546"/>
      <c r="I15" s="743"/>
      <c r="J15" s="1402"/>
      <c r="K15" s="1402"/>
      <c r="L15" s="1399"/>
      <c r="M15" s="1400"/>
      <c r="N15" s="1822" t="s">
        <v>11559</v>
      </c>
      <c r="O15" s="1372" t="s">
        <v>18672</v>
      </c>
      <c r="P15" s="1373" t="s">
        <v>18703</v>
      </c>
      <c r="Q15" s="1376">
        <v>0.7</v>
      </c>
      <c r="R15" s="1377"/>
      <c r="S15" s="1369"/>
      <c r="T15" s="1369"/>
      <c r="U15" s="252">
        <f>ROUND(ROUND($E$7*M13,0)*Q15,0)</f>
        <v>346</v>
      </c>
      <c r="V15" s="1374"/>
    </row>
    <row r="16" spans="1:22" ht="17.100000000000001" customHeight="1">
      <c r="A16" s="243">
        <v>65</v>
      </c>
      <c r="B16" s="351">
        <v>9120</v>
      </c>
      <c r="C16" s="244" t="s">
        <v>18713</v>
      </c>
      <c r="D16" s="287"/>
      <c r="E16" s="287"/>
      <c r="F16" s="287"/>
      <c r="G16" s="842"/>
      <c r="H16" s="546"/>
      <c r="I16" s="743"/>
      <c r="J16" s="1402"/>
      <c r="K16" s="1402"/>
      <c r="L16" s="1399"/>
      <c r="M16" s="1400"/>
      <c r="N16" s="1849"/>
      <c r="O16" s="1378"/>
      <c r="P16" s="1379"/>
      <c r="Q16" s="1379"/>
      <c r="R16" s="1372" t="s">
        <v>18669</v>
      </c>
      <c r="S16" s="1373">
        <v>5</v>
      </c>
      <c r="T16" s="1373" t="s">
        <v>18670</v>
      </c>
      <c r="U16" s="252">
        <f>ROUND(ROUND($E$7*M13,0)*Q15,0)-S16</f>
        <v>341</v>
      </c>
      <c r="V16" s="1374"/>
    </row>
    <row r="17" spans="1:22" ht="17.100000000000001" customHeight="1">
      <c r="A17" s="243">
        <v>65</v>
      </c>
      <c r="B17" s="351">
        <v>9121</v>
      </c>
      <c r="C17" s="244" t="s">
        <v>18714</v>
      </c>
      <c r="D17" s="287"/>
      <c r="E17" s="287"/>
      <c r="F17" s="287"/>
      <c r="G17" s="842"/>
      <c r="H17" s="546"/>
      <c r="I17" s="743"/>
      <c r="J17" s="1402"/>
      <c r="K17" s="1402"/>
      <c r="L17" s="1399"/>
      <c r="M17" s="1400"/>
      <c r="N17" s="1849"/>
      <c r="O17" s="1372" t="s">
        <v>18676</v>
      </c>
      <c r="P17" s="1373" t="s">
        <v>18703</v>
      </c>
      <c r="Q17" s="1376">
        <v>0.5</v>
      </c>
      <c r="R17" s="1377"/>
      <c r="S17" s="1369"/>
      <c r="T17" s="1369"/>
      <c r="U17" s="252">
        <f>ROUND(ROUND($E$7*M13,0)*Q17,0)</f>
        <v>247</v>
      </c>
      <c r="V17" s="1374"/>
    </row>
    <row r="18" spans="1:22" ht="17.100000000000001" customHeight="1">
      <c r="A18" s="243">
        <v>65</v>
      </c>
      <c r="B18" s="351">
        <v>9122</v>
      </c>
      <c r="C18" s="244" t="s">
        <v>18715</v>
      </c>
      <c r="D18" s="287"/>
      <c r="E18" s="287"/>
      <c r="F18" s="287"/>
      <c r="G18" s="842"/>
      <c r="H18" s="546"/>
      <c r="I18" s="743"/>
      <c r="J18" s="1402"/>
      <c r="K18" s="1402"/>
      <c r="L18" s="1399"/>
      <c r="M18" s="1400"/>
      <c r="N18" s="1125"/>
      <c r="O18" s="1378"/>
      <c r="P18" s="1379"/>
      <c r="Q18" s="1379"/>
      <c r="R18" s="1372" t="s">
        <v>18669</v>
      </c>
      <c r="S18" s="1373">
        <v>5</v>
      </c>
      <c r="T18" s="1373" t="s">
        <v>18670</v>
      </c>
      <c r="U18" s="252">
        <f>ROUND(ROUND($E$7*M13,0)*Q17,0)-S18</f>
        <v>242</v>
      </c>
      <c r="V18" s="1374"/>
    </row>
    <row r="19" spans="1:22" ht="17.100000000000001" customHeight="1">
      <c r="A19" s="243">
        <v>65</v>
      </c>
      <c r="B19" s="351">
        <v>9123</v>
      </c>
      <c r="C19" s="244" t="s">
        <v>18716</v>
      </c>
      <c r="D19" s="287"/>
      <c r="E19" s="287"/>
      <c r="F19" s="287"/>
      <c r="G19" s="1593" t="s">
        <v>18679</v>
      </c>
      <c r="H19" s="602">
        <v>679</v>
      </c>
      <c r="I19" s="1286" t="s">
        <v>18680</v>
      </c>
      <c r="J19" s="1606" t="s">
        <v>18701</v>
      </c>
      <c r="K19" s="1816" t="s">
        <v>18702</v>
      </c>
      <c r="L19" s="1373" t="s">
        <v>18703</v>
      </c>
      <c r="M19" s="1397">
        <v>0.7</v>
      </c>
      <c r="N19" s="1398"/>
      <c r="O19" s="634"/>
      <c r="P19" s="634"/>
      <c r="Q19" s="634"/>
      <c r="R19" s="1380"/>
      <c r="S19" s="1375"/>
      <c r="T19" s="1375"/>
      <c r="U19" s="252">
        <f>ROUND(ROUND(ROUND($E$7,0)+ROUND(H19,0),0)*M19,0)</f>
        <v>1167</v>
      </c>
      <c r="V19" s="1374"/>
    </row>
    <row r="20" spans="1:22" ht="17.100000000000001" customHeight="1">
      <c r="A20" s="243">
        <v>65</v>
      </c>
      <c r="B20" s="351">
        <v>9124</v>
      </c>
      <c r="C20" s="244" t="s">
        <v>18717</v>
      </c>
      <c r="D20" s="287"/>
      <c r="E20" s="287"/>
      <c r="F20" s="287"/>
      <c r="G20" s="1833"/>
      <c r="H20" s="546"/>
      <c r="I20" s="518"/>
      <c r="J20" s="1693"/>
      <c r="K20" s="1817"/>
      <c r="L20" s="1399"/>
      <c r="M20" s="1400"/>
      <c r="N20" s="1401"/>
      <c r="O20" s="546"/>
      <c r="P20" s="546"/>
      <c r="Q20" s="546"/>
      <c r="R20" s="1380" t="s">
        <v>18669</v>
      </c>
      <c r="S20" s="1373">
        <v>5</v>
      </c>
      <c r="T20" s="1373" t="s">
        <v>18670</v>
      </c>
      <c r="U20" s="252">
        <f>ROUND(ROUND(ROUND($E$7,0)+ROUND($H$19,0),0)*M19,0)-S20</f>
        <v>1162</v>
      </c>
      <c r="V20" s="1374"/>
    </row>
    <row r="21" spans="1:22" ht="17.100000000000001" customHeight="1">
      <c r="A21" s="243">
        <v>65</v>
      </c>
      <c r="B21" s="351">
        <v>9125</v>
      </c>
      <c r="C21" s="244" t="s">
        <v>18718</v>
      </c>
      <c r="D21" s="287"/>
      <c r="E21" s="287"/>
      <c r="F21" s="287"/>
      <c r="G21" s="1833"/>
      <c r="H21" s="546"/>
      <c r="I21" s="518"/>
      <c r="J21" s="1693"/>
      <c r="K21" s="1402"/>
      <c r="L21" s="1399"/>
      <c r="M21" s="1400"/>
      <c r="N21" s="1822" t="s">
        <v>11559</v>
      </c>
      <c r="O21" s="1372" t="s">
        <v>18672</v>
      </c>
      <c r="P21" s="1373" t="s">
        <v>18703</v>
      </c>
      <c r="Q21" s="1376">
        <v>0.7</v>
      </c>
      <c r="R21" s="1380"/>
      <c r="S21" s="1375"/>
      <c r="T21" s="1375"/>
      <c r="U21" s="252">
        <f>ROUND(ROUND(ROUND(ROUND($E$7,0)+ROUND(H19,0),0)*M19,0)*Q21,0)</f>
        <v>817</v>
      </c>
      <c r="V21" s="1374"/>
    </row>
    <row r="22" spans="1:22" ht="17.100000000000001" customHeight="1">
      <c r="A22" s="243">
        <v>65</v>
      </c>
      <c r="B22" s="351">
        <v>9126</v>
      </c>
      <c r="C22" s="244" t="s">
        <v>18719</v>
      </c>
      <c r="D22" s="287"/>
      <c r="E22" s="287"/>
      <c r="F22" s="287"/>
      <c r="G22" s="842"/>
      <c r="H22" s="546"/>
      <c r="I22" s="518"/>
      <c r="J22" s="1693"/>
      <c r="K22" s="1402"/>
      <c r="L22" s="1399"/>
      <c r="M22" s="1400"/>
      <c r="N22" s="1849"/>
      <c r="O22" s="1378"/>
      <c r="P22" s="1379"/>
      <c r="Q22" s="1379"/>
      <c r="R22" s="1380" t="s">
        <v>18669</v>
      </c>
      <c r="S22" s="1373">
        <v>5</v>
      </c>
      <c r="T22" s="1373" t="s">
        <v>18670</v>
      </c>
      <c r="U22" s="252">
        <f>ROUND(ROUND(ROUND(ROUND($E$7,0)+ROUND(H19,0),0)*M19,0)*Q21,0)-S22</f>
        <v>812</v>
      </c>
      <c r="V22" s="1374"/>
    </row>
    <row r="23" spans="1:22" ht="17.100000000000001" customHeight="1">
      <c r="A23" s="243">
        <v>65</v>
      </c>
      <c r="B23" s="351">
        <v>9127</v>
      </c>
      <c r="C23" s="244" t="s">
        <v>18720</v>
      </c>
      <c r="D23" s="287"/>
      <c r="E23" s="287"/>
      <c r="F23" s="287"/>
      <c r="G23" s="842"/>
      <c r="H23" s="546"/>
      <c r="I23" s="518"/>
      <c r="J23" s="1693"/>
      <c r="K23" s="1402"/>
      <c r="L23" s="1399"/>
      <c r="M23" s="1400"/>
      <c r="N23" s="1849"/>
      <c r="O23" s="1372" t="s">
        <v>18676</v>
      </c>
      <c r="P23" s="1373" t="s">
        <v>18703</v>
      </c>
      <c r="Q23" s="1376">
        <v>0.5</v>
      </c>
      <c r="R23" s="1380"/>
      <c r="S23" s="1375"/>
      <c r="T23" s="1375"/>
      <c r="U23" s="252">
        <f>ROUND(ROUND(ROUND(ROUND($E$7,0)+ROUND(H19,0),0)*M19,0)*Q23,0)</f>
        <v>584</v>
      </c>
      <c r="V23" s="1374"/>
    </row>
    <row r="24" spans="1:22" ht="17.100000000000001" customHeight="1">
      <c r="A24" s="243">
        <v>65</v>
      </c>
      <c r="B24" s="351">
        <v>9128</v>
      </c>
      <c r="C24" s="244" t="s">
        <v>18721</v>
      </c>
      <c r="D24" s="287"/>
      <c r="E24" s="287"/>
      <c r="F24" s="287"/>
      <c r="G24" s="842"/>
      <c r="H24" s="546"/>
      <c r="I24" s="518"/>
      <c r="J24" s="1402"/>
      <c r="K24" s="1402"/>
      <c r="L24" s="1399"/>
      <c r="M24" s="1400"/>
      <c r="N24" s="1125"/>
      <c r="O24" s="1378"/>
      <c r="P24" s="1379"/>
      <c r="Q24" s="1379"/>
      <c r="R24" s="1380" t="s">
        <v>18669</v>
      </c>
      <c r="S24" s="1373">
        <v>5</v>
      </c>
      <c r="T24" s="1373" t="s">
        <v>18670</v>
      </c>
      <c r="U24" s="252">
        <f>ROUND(ROUND(ROUND(ROUND($E$7,0)+ROUND(H19,0),0)*M19,0)*Q23,0)-S24</f>
        <v>579</v>
      </c>
      <c r="V24" s="1374"/>
    </row>
    <row r="25" spans="1:22" ht="17.100000000000001" customHeight="1">
      <c r="A25" s="243">
        <v>65</v>
      </c>
      <c r="B25" s="351">
        <v>9129</v>
      </c>
      <c r="C25" s="244" t="s">
        <v>18722</v>
      </c>
      <c r="D25" s="287"/>
      <c r="E25" s="287"/>
      <c r="F25" s="287"/>
      <c r="G25" s="842"/>
      <c r="H25" s="546"/>
      <c r="I25" s="518"/>
      <c r="J25" s="1402"/>
      <c r="K25" s="1816" t="s">
        <v>18710</v>
      </c>
      <c r="L25" s="1373" t="s">
        <v>18703</v>
      </c>
      <c r="M25" s="1397">
        <v>0.5</v>
      </c>
      <c r="N25" s="1398"/>
      <c r="O25" s="634"/>
      <c r="P25" s="634"/>
      <c r="Q25" s="634"/>
      <c r="R25" s="1380"/>
      <c r="S25" s="1375"/>
      <c r="T25" s="1375"/>
      <c r="U25" s="252">
        <f>ROUND(ROUND(ROUND($E$7,0)+ROUND(H19,0),0)*M25,0)</f>
        <v>834</v>
      </c>
      <c r="V25" s="1374"/>
    </row>
    <row r="26" spans="1:22" ht="17.100000000000001" customHeight="1">
      <c r="A26" s="243">
        <v>65</v>
      </c>
      <c r="B26" s="351">
        <v>9130</v>
      </c>
      <c r="C26" s="244" t="s">
        <v>18723</v>
      </c>
      <c r="D26" s="287"/>
      <c r="E26" s="287"/>
      <c r="F26" s="287"/>
      <c r="G26" s="842"/>
      <c r="H26" s="546"/>
      <c r="I26" s="518"/>
      <c r="J26" s="1402"/>
      <c r="K26" s="1817"/>
      <c r="L26" s="1399"/>
      <c r="M26" s="1400"/>
      <c r="N26" s="1401"/>
      <c r="O26" s="546"/>
      <c r="P26" s="546"/>
      <c r="Q26" s="546"/>
      <c r="R26" s="1380" t="s">
        <v>18669</v>
      </c>
      <c r="S26" s="1373">
        <v>5</v>
      </c>
      <c r="T26" s="1373" t="s">
        <v>18670</v>
      </c>
      <c r="U26" s="252">
        <f>ROUND(ROUND(ROUND($E$7,0)+ROUND($H$19,0),0)*M25,0)-S26</f>
        <v>829</v>
      </c>
      <c r="V26" s="1374"/>
    </row>
    <row r="27" spans="1:22" ht="17.100000000000001" customHeight="1">
      <c r="A27" s="243">
        <v>65</v>
      </c>
      <c r="B27" s="351">
        <v>9131</v>
      </c>
      <c r="C27" s="244" t="s">
        <v>18724</v>
      </c>
      <c r="D27" s="287"/>
      <c r="E27" s="287"/>
      <c r="F27" s="287"/>
      <c r="G27" s="842"/>
      <c r="H27" s="546"/>
      <c r="I27" s="518"/>
      <c r="J27" s="1402"/>
      <c r="K27" s="1402"/>
      <c r="L27" s="1399"/>
      <c r="M27" s="1400"/>
      <c r="N27" s="1822" t="s">
        <v>11559</v>
      </c>
      <c r="O27" s="1372" t="s">
        <v>18672</v>
      </c>
      <c r="P27" s="1373" t="s">
        <v>18703</v>
      </c>
      <c r="Q27" s="1376">
        <v>0.7</v>
      </c>
      <c r="R27" s="1380"/>
      <c r="S27" s="1375"/>
      <c r="T27" s="1375"/>
      <c r="U27" s="252">
        <f>ROUND(ROUND(ROUND(ROUND($E$7,0)+ROUND(H19,0),0)*M25,0)*Q27,0)</f>
        <v>584</v>
      </c>
      <c r="V27" s="1374"/>
    </row>
    <row r="28" spans="1:22" ht="17.100000000000001" customHeight="1">
      <c r="A28" s="243">
        <v>65</v>
      </c>
      <c r="B28" s="351">
        <v>9132</v>
      </c>
      <c r="C28" s="244" t="s">
        <v>18725</v>
      </c>
      <c r="D28" s="546"/>
      <c r="E28" s="546"/>
      <c r="F28" s="546"/>
      <c r="G28" s="842"/>
      <c r="H28" s="546"/>
      <c r="I28" s="518"/>
      <c r="J28" s="1402"/>
      <c r="K28" s="1402"/>
      <c r="L28" s="1399"/>
      <c r="M28" s="1400"/>
      <c r="N28" s="1849"/>
      <c r="O28" s="1378"/>
      <c r="P28" s="1379"/>
      <c r="Q28" s="1379"/>
      <c r="R28" s="1380" t="s">
        <v>18669</v>
      </c>
      <c r="S28" s="1373">
        <v>5</v>
      </c>
      <c r="T28" s="1373" t="s">
        <v>18670</v>
      </c>
      <c r="U28" s="252">
        <f>ROUND(ROUND(ROUND(ROUND($E$7,0)+ROUND(H19,0),0)*M25,0)*Q27,0)-S28</f>
        <v>579</v>
      </c>
      <c r="V28" s="1374"/>
    </row>
    <row r="29" spans="1:22" ht="17.100000000000001" customHeight="1">
      <c r="A29" s="243">
        <v>65</v>
      </c>
      <c r="B29" s="351">
        <v>9133</v>
      </c>
      <c r="C29" s="244" t="s">
        <v>18726</v>
      </c>
      <c r="D29" s="546"/>
      <c r="E29" s="546"/>
      <c r="F29" s="546"/>
      <c r="G29" s="842"/>
      <c r="H29" s="546"/>
      <c r="I29" s="518"/>
      <c r="J29" s="1402"/>
      <c r="K29" s="1402"/>
      <c r="L29" s="1399"/>
      <c r="M29" s="1400"/>
      <c r="N29" s="1849"/>
      <c r="O29" s="1372" t="s">
        <v>18676</v>
      </c>
      <c r="P29" s="1373" t="s">
        <v>18703</v>
      </c>
      <c r="Q29" s="1376">
        <v>0.5</v>
      </c>
      <c r="R29" s="1380"/>
      <c r="S29" s="1375"/>
      <c r="T29" s="1375"/>
      <c r="U29" s="252">
        <f>ROUND(ROUND(ROUND(ROUND($E$7,0)+ROUND(H19,0),0)*M25,0)*Q29,0)</f>
        <v>417</v>
      </c>
      <c r="V29" s="1374"/>
    </row>
    <row r="30" spans="1:22" ht="17.100000000000001" customHeight="1">
      <c r="A30" s="243">
        <v>65</v>
      </c>
      <c r="B30" s="351">
        <v>9134</v>
      </c>
      <c r="C30" s="244" t="s">
        <v>18727</v>
      </c>
      <c r="D30" s="289"/>
      <c r="E30" s="289"/>
      <c r="F30" s="289"/>
      <c r="G30" s="1280"/>
      <c r="H30" s="289"/>
      <c r="I30" s="526"/>
      <c r="J30" s="1403"/>
      <c r="K30" s="1403"/>
      <c r="L30" s="1404"/>
      <c r="M30" s="1405"/>
      <c r="N30" s="1381"/>
      <c r="O30" s="1382"/>
      <c r="P30" s="1383"/>
      <c r="Q30" s="1383"/>
      <c r="R30" s="1406" t="s">
        <v>18669</v>
      </c>
      <c r="S30" s="1407">
        <v>5</v>
      </c>
      <c r="T30" s="1408" t="s">
        <v>18670</v>
      </c>
      <c r="U30" s="252">
        <f>ROUND(ROUND(ROUND(ROUND($E$7,0)+ROUND(H19,0),0)*M25,0)*Q29,0)-S30</f>
        <v>412</v>
      </c>
      <c r="V30" s="298"/>
    </row>
    <row r="31" spans="1:22" ht="17.100000000000001" customHeight="1">
      <c r="P31" s="209"/>
    </row>
  </sheetData>
  <mergeCells count="12">
    <mergeCell ref="N27:N29"/>
    <mergeCell ref="D7:D8"/>
    <mergeCell ref="J7:J11"/>
    <mergeCell ref="K7:K8"/>
    <mergeCell ref="N9:N11"/>
    <mergeCell ref="K13:K14"/>
    <mergeCell ref="N15:N17"/>
    <mergeCell ref="G19:G21"/>
    <mergeCell ref="J19:J23"/>
    <mergeCell ref="K19:K20"/>
    <mergeCell ref="N21:N23"/>
    <mergeCell ref="K25:K26"/>
  </mergeCells>
  <phoneticPr fontId="1"/>
  <printOptions horizontalCentered="1"/>
  <pageMargins left="0.39370078740157483" right="0.39370078740157483" top="0.62992125984251968" bottom="0.39370078740157483" header="0.51181102362204722" footer="0.31496062992125984"/>
  <pageSetup paperSize="9" scale="48" fitToHeight="0" orientation="portrait" r:id="rId1"/>
  <headerFooter>
    <oddHeader>&amp;R&amp;9居宅訪問型児童発達支援</oddHeader>
    <oddFooter>&amp;C&amp;14&amp;P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U42"/>
  <sheetViews>
    <sheetView zoomScaleNormal="100" workbookViewId="0">
      <pane xSplit="3" ySplit="6" topLeftCell="D7" activePane="bottomRight" state="frozen"/>
      <selection pane="topRight"/>
      <selection pane="bottomLeft"/>
      <selection pane="bottomRight"/>
    </sheetView>
  </sheetViews>
  <sheetFormatPr defaultRowHeight="17.100000000000001" customHeight="1"/>
  <cols>
    <col min="1" max="1" width="4.625" style="206" customWidth="1"/>
    <col min="2" max="2" width="7.625" style="206" customWidth="1"/>
    <col min="3" max="3" width="32.125" style="207" customWidth="1"/>
    <col min="4" max="4" width="8.625" style="206" customWidth="1"/>
    <col min="5" max="5" width="3.75" style="206" bestFit="1" customWidth="1"/>
    <col min="6" max="6" width="4.5" style="206" bestFit="1" customWidth="1"/>
    <col min="7" max="7" width="8.625" style="206" customWidth="1"/>
    <col min="8" max="8" width="3.75" style="206" bestFit="1" customWidth="1"/>
    <col min="9" max="9" width="7.5" style="207" bestFit="1" customWidth="1"/>
    <col min="10" max="10" width="8.625" style="299" customWidth="1"/>
    <col min="11" max="11" width="8.625" style="206" customWidth="1"/>
    <col min="12" max="12" width="3" style="206" bestFit="1" customWidth="1"/>
    <col min="13" max="13" width="4.125" style="206" bestFit="1" customWidth="1"/>
    <col min="14" max="14" width="18.875" style="206" bestFit="1" customWidth="1"/>
    <col min="15" max="15" width="2.625" style="206" bestFit="1" customWidth="1"/>
    <col min="16" max="16" width="5" style="206" bestFit="1" customWidth="1"/>
    <col min="17" max="17" width="32.75" style="206" bestFit="1" customWidth="1"/>
    <col min="18" max="18" width="4.125" style="206" bestFit="1" customWidth="1"/>
    <col min="19" max="19" width="8.25" style="206" bestFit="1" customWidth="1"/>
    <col min="20" max="21" width="8.625" style="206" customWidth="1"/>
    <col min="22" max="16384" width="9" style="206"/>
  </cols>
  <sheetData>
    <row r="1" spans="1:21" ht="17.100000000000001" customHeight="1">
      <c r="A1" s="205"/>
    </row>
    <row r="2" spans="1:21" ht="17.100000000000001" customHeight="1">
      <c r="A2" s="205" t="s">
        <v>18728</v>
      </c>
    </row>
    <row r="3" spans="1:21" ht="17.100000000000001" customHeight="1">
      <c r="A3" s="205"/>
    </row>
    <row r="4" spans="1:21" ht="17.100000000000001" customHeight="1">
      <c r="A4" s="205"/>
      <c r="B4" s="205"/>
    </row>
    <row r="5" spans="1:21" ht="17.100000000000001" customHeight="1">
      <c r="A5" s="220" t="s">
        <v>18729</v>
      </c>
      <c r="B5" s="221"/>
      <c r="C5" s="222" t="s">
        <v>2</v>
      </c>
      <c r="D5" s="481"/>
      <c r="E5" s="233"/>
      <c r="F5" s="233"/>
      <c r="G5" s="233"/>
      <c r="H5" s="233"/>
      <c r="I5" s="232"/>
      <c r="J5" s="617"/>
      <c r="K5" s="233"/>
      <c r="L5" s="233"/>
      <c r="M5" s="233"/>
      <c r="N5" s="617" t="s">
        <v>18730</v>
      </c>
      <c r="O5" s="233"/>
      <c r="P5" s="233"/>
      <c r="Q5" s="233"/>
      <c r="R5" s="233"/>
      <c r="S5" s="233"/>
      <c r="T5" s="223" t="s">
        <v>4</v>
      </c>
      <c r="U5" s="223" t="s">
        <v>5</v>
      </c>
    </row>
    <row r="6" spans="1:21" ht="17.100000000000001" customHeight="1">
      <c r="A6" s="224" t="s">
        <v>6</v>
      </c>
      <c r="B6" s="225" t="s">
        <v>7</v>
      </c>
      <c r="C6" s="226"/>
      <c r="D6" s="227"/>
      <c r="E6" s="217"/>
      <c r="F6" s="217"/>
      <c r="G6" s="217"/>
      <c r="H6" s="217"/>
      <c r="I6" s="216"/>
      <c r="J6" s="218"/>
      <c r="K6" s="217"/>
      <c r="L6" s="217"/>
      <c r="M6" s="217"/>
      <c r="N6" s="217"/>
      <c r="O6" s="217"/>
      <c r="P6" s="217"/>
      <c r="Q6" s="217"/>
      <c r="R6" s="217"/>
      <c r="S6" s="217"/>
      <c r="T6" s="228" t="s">
        <v>8</v>
      </c>
      <c r="U6" s="228" t="s">
        <v>9</v>
      </c>
    </row>
    <row r="7" spans="1:21" ht="17.100000000000001" customHeight="1">
      <c r="A7" s="229">
        <v>64</v>
      </c>
      <c r="B7" s="337">
        <v>1111</v>
      </c>
      <c r="C7" s="254" t="s">
        <v>18731</v>
      </c>
      <c r="D7" s="1850" t="s">
        <v>18732</v>
      </c>
      <c r="E7" s="1409">
        <v>988</v>
      </c>
      <c r="F7" s="1410" t="s">
        <v>9</v>
      </c>
      <c r="G7" s="501"/>
      <c r="H7" s="209"/>
      <c r="I7" s="292"/>
      <c r="J7" s="1411"/>
      <c r="K7" s="233"/>
      <c r="L7" s="209"/>
      <c r="M7" s="209"/>
      <c r="N7" s="1412"/>
      <c r="O7" s="1413"/>
      <c r="P7" s="1414"/>
      <c r="Q7" s="1415"/>
      <c r="T7" s="267">
        <f>ROUND(E7,0)</f>
        <v>988</v>
      </c>
      <c r="U7" s="242" t="s">
        <v>131</v>
      </c>
    </row>
    <row r="8" spans="1:21" ht="17.100000000000001" customHeight="1">
      <c r="A8" s="229">
        <v>64</v>
      </c>
      <c r="B8" s="337">
        <v>1112</v>
      </c>
      <c r="C8" s="254" t="s">
        <v>18733</v>
      </c>
      <c r="D8" s="1851"/>
      <c r="E8" s="1416"/>
      <c r="F8" s="1417"/>
      <c r="G8" s="501"/>
      <c r="H8" s="209"/>
      <c r="I8" s="292"/>
      <c r="J8" s="745"/>
      <c r="K8" s="209"/>
      <c r="L8" s="209"/>
      <c r="M8" s="209"/>
      <c r="N8" s="1418"/>
      <c r="O8" s="1419"/>
      <c r="P8" s="1420"/>
      <c r="Q8" s="1421" t="s">
        <v>18734</v>
      </c>
      <c r="R8" s="491" t="s">
        <v>18735</v>
      </c>
      <c r="S8" s="631">
        <v>0.93</v>
      </c>
      <c r="T8" s="260">
        <f>ROUND(E7*S8,0)</f>
        <v>919</v>
      </c>
      <c r="U8" s="490"/>
    </row>
    <row r="9" spans="1:21" ht="17.100000000000001" customHeight="1">
      <c r="A9" s="243">
        <v>64</v>
      </c>
      <c r="B9" s="351">
        <v>1121</v>
      </c>
      <c r="C9" s="244" t="s">
        <v>18736</v>
      </c>
      <c r="D9" s="1851"/>
      <c r="E9" s="278"/>
      <c r="G9" s="501"/>
      <c r="H9" s="209"/>
      <c r="I9" s="292"/>
      <c r="J9" s="745"/>
      <c r="K9" s="209"/>
      <c r="L9" s="209"/>
      <c r="M9" s="292"/>
      <c r="N9" s="1422" t="s">
        <v>167</v>
      </c>
      <c r="O9" s="362">
        <v>5</v>
      </c>
      <c r="P9" s="363" t="s">
        <v>168</v>
      </c>
      <c r="Q9" s="788"/>
      <c r="R9" s="287"/>
      <c r="S9" s="287"/>
      <c r="T9" s="252">
        <f>ROUND(E7-O9,0)</f>
        <v>983</v>
      </c>
      <c r="U9" s="490"/>
    </row>
    <row r="10" spans="1:21" ht="17.100000000000001" customHeight="1">
      <c r="A10" s="243">
        <v>64</v>
      </c>
      <c r="B10" s="351">
        <v>1122</v>
      </c>
      <c r="C10" s="244" t="s">
        <v>18737</v>
      </c>
      <c r="G10" s="501"/>
      <c r="H10" s="209"/>
      <c r="I10" s="292"/>
      <c r="J10" s="754"/>
      <c r="K10" s="217"/>
      <c r="L10" s="217"/>
      <c r="M10" s="217"/>
      <c r="N10" s="1382"/>
      <c r="O10" s="1383"/>
      <c r="P10" s="1423"/>
      <c r="Q10" s="1424" t="s">
        <v>18734</v>
      </c>
      <c r="R10" s="354" t="s">
        <v>18735</v>
      </c>
      <c r="S10" s="355">
        <v>0.93</v>
      </c>
      <c r="T10" s="1425">
        <f>ROUND(ROUND(E7-O9,0)*S10,0)</f>
        <v>914</v>
      </c>
      <c r="U10" s="490"/>
    </row>
    <row r="11" spans="1:21" ht="17.100000000000001" customHeight="1">
      <c r="A11" s="229">
        <v>64</v>
      </c>
      <c r="B11" s="337">
        <v>1113</v>
      </c>
      <c r="C11" s="230" t="s">
        <v>18738</v>
      </c>
      <c r="G11" s="501"/>
      <c r="H11" s="209"/>
      <c r="I11" s="292"/>
      <c r="J11" s="1850" t="s">
        <v>11559</v>
      </c>
      <c r="K11" s="1852" t="s">
        <v>18739</v>
      </c>
      <c r="L11" s="1426"/>
      <c r="M11" s="1427"/>
      <c r="N11" s="1412"/>
      <c r="O11" s="1413"/>
      <c r="P11" s="1414"/>
      <c r="Q11" s="786"/>
      <c r="T11" s="260">
        <f>ROUND(E7*M12,0)</f>
        <v>692</v>
      </c>
      <c r="U11" s="490"/>
    </row>
    <row r="12" spans="1:21" ht="17.100000000000001" customHeight="1">
      <c r="A12" s="229">
        <v>64</v>
      </c>
      <c r="B12" s="337">
        <v>1114</v>
      </c>
      <c r="C12" s="230" t="s">
        <v>18740</v>
      </c>
      <c r="G12" s="501"/>
      <c r="H12" s="209"/>
      <c r="I12" s="292"/>
      <c r="J12" s="1851"/>
      <c r="K12" s="1853"/>
      <c r="L12" s="1113" t="s">
        <v>18735</v>
      </c>
      <c r="M12" s="1428">
        <v>0.7</v>
      </c>
      <c r="N12" s="1418"/>
      <c r="O12" s="1419"/>
      <c r="P12" s="1420"/>
      <c r="Q12" s="1421" t="s">
        <v>18734</v>
      </c>
      <c r="R12" s="491" t="s">
        <v>18735</v>
      </c>
      <c r="S12" s="631">
        <v>0.93</v>
      </c>
      <c r="T12" s="260">
        <f>ROUND(ROUND(E7*M12,0)*S12,0)</f>
        <v>644</v>
      </c>
      <c r="U12" s="490"/>
    </row>
    <row r="13" spans="1:21" ht="17.100000000000001" customHeight="1">
      <c r="A13" s="243">
        <v>64</v>
      </c>
      <c r="B13" s="351">
        <v>1123</v>
      </c>
      <c r="C13" s="244" t="s">
        <v>18741</v>
      </c>
      <c r="G13" s="501"/>
      <c r="H13" s="209"/>
      <c r="I13" s="292"/>
      <c r="J13" s="1851"/>
      <c r="K13" s="1853"/>
      <c r="L13" s="1429"/>
      <c r="M13" s="1430"/>
      <c r="N13" s="1422" t="s">
        <v>167</v>
      </c>
      <c r="O13" s="362">
        <v>5</v>
      </c>
      <c r="P13" s="363" t="s">
        <v>168</v>
      </c>
      <c r="Q13" s="788"/>
      <c r="R13" s="287"/>
      <c r="S13" s="287"/>
      <c r="T13" s="1425">
        <f>ROUND(ROUND(E7*M12,0)-O13,0)</f>
        <v>687</v>
      </c>
      <c r="U13" s="490"/>
    </row>
    <row r="14" spans="1:21" ht="17.100000000000001" customHeight="1">
      <c r="A14" s="243">
        <v>64</v>
      </c>
      <c r="B14" s="351">
        <v>1124</v>
      </c>
      <c r="C14" s="244" t="s">
        <v>18742</v>
      </c>
      <c r="G14" s="501"/>
      <c r="H14" s="209"/>
      <c r="I14" s="292"/>
      <c r="J14" s="1124"/>
      <c r="K14" s="1431"/>
      <c r="L14" s="1432"/>
      <c r="M14" s="1433"/>
      <c r="N14" s="1382"/>
      <c r="O14" s="1383"/>
      <c r="P14" s="1423"/>
      <c r="Q14" s="1424" t="s">
        <v>18734</v>
      </c>
      <c r="R14" s="354" t="s">
        <v>18735</v>
      </c>
      <c r="S14" s="355">
        <v>0.93</v>
      </c>
      <c r="T14" s="1425">
        <f>ROUND(ROUND(ROUND(E7*M12,0)-O13,0)*S14,0)</f>
        <v>639</v>
      </c>
      <c r="U14" s="490"/>
    </row>
    <row r="15" spans="1:21" ht="17.100000000000001" customHeight="1">
      <c r="A15" s="243">
        <v>64</v>
      </c>
      <c r="B15" s="351">
        <v>1125</v>
      </c>
      <c r="C15" s="244" t="s">
        <v>18743</v>
      </c>
      <c r="G15" s="501"/>
      <c r="H15" s="209"/>
      <c r="I15" s="292"/>
      <c r="J15" s="1124"/>
      <c r="K15" s="1752" t="s">
        <v>18744</v>
      </c>
      <c r="L15" s="1373"/>
      <c r="M15" s="1434"/>
      <c r="N15" s="1377"/>
      <c r="O15" s="1369"/>
      <c r="P15" s="1435"/>
      <c r="Q15" s="788"/>
      <c r="R15" s="287"/>
      <c r="S15" s="287"/>
      <c r="T15" s="1425">
        <f>ROUND(E7*M16,0)</f>
        <v>494</v>
      </c>
      <c r="U15" s="490"/>
    </row>
    <row r="16" spans="1:21" ht="17.100000000000001" customHeight="1">
      <c r="A16" s="243">
        <v>64</v>
      </c>
      <c r="B16" s="351">
        <v>1126</v>
      </c>
      <c r="C16" s="244" t="s">
        <v>18745</v>
      </c>
      <c r="G16" s="501"/>
      <c r="H16" s="209"/>
      <c r="I16" s="292"/>
      <c r="J16" s="1124"/>
      <c r="K16" s="1754"/>
      <c r="L16" s="643" t="s">
        <v>18735</v>
      </c>
      <c r="M16" s="366">
        <v>0.5</v>
      </c>
      <c r="N16" s="1436"/>
      <c r="O16" s="1437"/>
      <c r="P16" s="1438"/>
      <c r="Q16" s="1424" t="s">
        <v>18734</v>
      </c>
      <c r="R16" s="354" t="s">
        <v>18735</v>
      </c>
      <c r="S16" s="355">
        <v>0.93</v>
      </c>
      <c r="T16" s="1425">
        <f>ROUND(ROUND(E7*M16,0)*S16,0)</f>
        <v>459</v>
      </c>
      <c r="U16" s="490"/>
    </row>
    <row r="17" spans="1:21" ht="17.100000000000001" customHeight="1">
      <c r="A17" s="243">
        <v>64</v>
      </c>
      <c r="B17" s="351">
        <v>1127</v>
      </c>
      <c r="C17" s="244" t="s">
        <v>18746</v>
      </c>
      <c r="G17" s="501"/>
      <c r="H17" s="209"/>
      <c r="I17" s="292"/>
      <c r="J17" s="1124"/>
      <c r="K17" s="1754"/>
      <c r="L17" s="1379"/>
      <c r="M17" s="1439"/>
      <c r="N17" s="1422" t="s">
        <v>167</v>
      </c>
      <c r="O17" s="362">
        <v>5</v>
      </c>
      <c r="P17" s="363" t="s">
        <v>168</v>
      </c>
      <c r="Q17" s="788"/>
      <c r="R17" s="287"/>
      <c r="S17" s="287"/>
      <c r="T17" s="1425">
        <f>ROUND(ROUND(E7*M16,0)-O17,0)</f>
        <v>489</v>
      </c>
      <c r="U17" s="490"/>
    </row>
    <row r="18" spans="1:21" ht="17.100000000000001" customHeight="1">
      <c r="A18" s="243">
        <v>64</v>
      </c>
      <c r="B18" s="351">
        <v>1128</v>
      </c>
      <c r="C18" s="244" t="s">
        <v>18747</v>
      </c>
      <c r="G18" s="501"/>
      <c r="H18" s="209"/>
      <c r="I18" s="292"/>
      <c r="J18" s="1440"/>
      <c r="K18" s="1382"/>
      <c r="L18" s="1383"/>
      <c r="M18" s="1423"/>
      <c r="N18" s="1382"/>
      <c r="O18" s="1383"/>
      <c r="P18" s="1423"/>
      <c r="Q18" s="1424" t="s">
        <v>18734</v>
      </c>
      <c r="R18" s="354" t="s">
        <v>18735</v>
      </c>
      <c r="S18" s="355">
        <v>0.93</v>
      </c>
      <c r="T18" s="1425">
        <f>ROUND(ROUND(ROUND(E7*M16,0)-O17,0)*S18,0)</f>
        <v>455</v>
      </c>
      <c r="U18" s="490"/>
    </row>
    <row r="19" spans="1:21" ht="17.100000000000001" customHeight="1">
      <c r="A19" s="262">
        <v>64</v>
      </c>
      <c r="B19" s="492">
        <v>1115</v>
      </c>
      <c r="C19" s="263" t="s">
        <v>18748</v>
      </c>
      <c r="G19" s="1850" t="s">
        <v>18749</v>
      </c>
      <c r="H19" s="1217">
        <v>679</v>
      </c>
      <c r="I19" s="732" t="s">
        <v>18680</v>
      </c>
      <c r="J19" s="1411"/>
      <c r="K19" s="233"/>
      <c r="L19" s="233"/>
      <c r="M19" s="233"/>
      <c r="N19" s="1412"/>
      <c r="O19" s="1413"/>
      <c r="P19" s="1414"/>
      <c r="Q19" s="1415"/>
      <c r="T19" s="267">
        <f>ROUND(E7+H19,0)</f>
        <v>1667</v>
      </c>
      <c r="U19" s="490"/>
    </row>
    <row r="20" spans="1:21" ht="17.100000000000001" customHeight="1">
      <c r="A20" s="262">
        <v>64</v>
      </c>
      <c r="B20" s="492">
        <v>1116</v>
      </c>
      <c r="C20" s="263" t="s">
        <v>18750</v>
      </c>
      <c r="G20" s="1851"/>
      <c r="H20" s="654"/>
      <c r="I20" s="661"/>
      <c r="J20" s="745"/>
      <c r="K20" s="209"/>
      <c r="L20" s="209"/>
      <c r="M20" s="209"/>
      <c r="N20" s="1418"/>
      <c r="O20" s="1419"/>
      <c r="P20" s="1420"/>
      <c r="Q20" s="1421" t="s">
        <v>18734</v>
      </c>
      <c r="R20" s="491" t="s">
        <v>18735</v>
      </c>
      <c r="S20" s="631">
        <v>0.93</v>
      </c>
      <c r="T20" s="260">
        <f>ROUND(ROUND(E7+H19,0)*S20,0)</f>
        <v>1550</v>
      </c>
      <c r="U20" s="490"/>
    </row>
    <row r="21" spans="1:21" ht="17.100000000000001" customHeight="1">
      <c r="A21" s="243">
        <v>64</v>
      </c>
      <c r="B21" s="351">
        <v>1131</v>
      </c>
      <c r="C21" s="244" t="s">
        <v>18751</v>
      </c>
      <c r="G21" s="1851"/>
      <c r="H21" s="208"/>
      <c r="I21" s="292"/>
      <c r="J21" s="745"/>
      <c r="K21" s="209"/>
      <c r="L21" s="209"/>
      <c r="M21" s="292"/>
      <c r="N21" s="1422" t="s">
        <v>167</v>
      </c>
      <c r="O21" s="362">
        <v>5</v>
      </c>
      <c r="P21" s="363" t="s">
        <v>168</v>
      </c>
      <c r="Q21" s="788"/>
      <c r="R21" s="287"/>
      <c r="S21" s="287"/>
      <c r="T21" s="252">
        <f>ROUND(ROUND(E7+H19,0)-O21,0)</f>
        <v>1662</v>
      </c>
      <c r="U21" s="490"/>
    </row>
    <row r="22" spans="1:21" ht="17.100000000000001" customHeight="1">
      <c r="A22" s="243">
        <v>64</v>
      </c>
      <c r="B22" s="351">
        <v>1132</v>
      </c>
      <c r="C22" s="244" t="s">
        <v>18752</v>
      </c>
      <c r="G22" s="501"/>
      <c r="H22" s="209"/>
      <c r="I22" s="385"/>
      <c r="J22" s="754"/>
      <c r="K22" s="217"/>
      <c r="L22" s="217"/>
      <c r="M22" s="217"/>
      <c r="N22" s="1382"/>
      <c r="O22" s="1383"/>
      <c r="P22" s="1423"/>
      <c r="Q22" s="1424" t="s">
        <v>18734</v>
      </c>
      <c r="R22" s="354" t="s">
        <v>18735</v>
      </c>
      <c r="S22" s="355">
        <v>0.93</v>
      </c>
      <c r="T22" s="1425">
        <f>ROUND(ROUND(ROUND(E7+H19,0)-O21,0)*S22,0)</f>
        <v>1546</v>
      </c>
      <c r="U22" s="490"/>
    </row>
    <row r="23" spans="1:21" ht="17.100000000000001" customHeight="1">
      <c r="A23" s="262">
        <v>64</v>
      </c>
      <c r="B23" s="492">
        <v>1117</v>
      </c>
      <c r="C23" s="230" t="s">
        <v>18753</v>
      </c>
      <c r="G23" s="501"/>
      <c r="H23" s="209"/>
      <c r="I23" s="385"/>
      <c r="J23" s="1850" t="s">
        <v>11559</v>
      </c>
      <c r="K23" s="1852" t="s">
        <v>18739</v>
      </c>
      <c r="L23" s="1426"/>
      <c r="M23" s="1427"/>
      <c r="N23" s="1412"/>
      <c r="O23" s="1413"/>
      <c r="P23" s="1414"/>
      <c r="Q23" s="786"/>
      <c r="T23" s="260">
        <f>ROUND(ROUND(E7+H19,0)*M24,0)</f>
        <v>1167</v>
      </c>
      <c r="U23" s="490"/>
    </row>
    <row r="24" spans="1:21" ht="17.100000000000001" customHeight="1">
      <c r="A24" s="262">
        <v>64</v>
      </c>
      <c r="B24" s="492">
        <v>1118</v>
      </c>
      <c r="C24" s="230" t="s">
        <v>18754</v>
      </c>
      <c r="G24" s="501"/>
      <c r="H24" s="209"/>
      <c r="I24" s="385"/>
      <c r="J24" s="1851"/>
      <c r="K24" s="1853"/>
      <c r="L24" s="1113" t="s">
        <v>18735</v>
      </c>
      <c r="M24" s="1428">
        <v>0.7</v>
      </c>
      <c r="N24" s="1418"/>
      <c r="O24" s="1419"/>
      <c r="P24" s="1420"/>
      <c r="Q24" s="1421" t="s">
        <v>18734</v>
      </c>
      <c r="R24" s="491" t="s">
        <v>18735</v>
      </c>
      <c r="S24" s="631">
        <v>0.93</v>
      </c>
      <c r="T24" s="260">
        <f>ROUND(ROUND(ROUND(E7+H19,0)*M24,0)*S24,0)</f>
        <v>1085</v>
      </c>
      <c r="U24" s="490"/>
    </row>
    <row r="25" spans="1:21" ht="17.100000000000001" customHeight="1">
      <c r="A25" s="243">
        <v>64</v>
      </c>
      <c r="B25" s="351">
        <v>1133</v>
      </c>
      <c r="C25" s="244" t="s">
        <v>18755</v>
      </c>
      <c r="G25" s="501"/>
      <c r="H25" s="209"/>
      <c r="I25" s="385"/>
      <c r="J25" s="1851"/>
      <c r="K25" s="1853"/>
      <c r="L25" s="1429"/>
      <c r="M25" s="1430"/>
      <c r="N25" s="1422" t="s">
        <v>167</v>
      </c>
      <c r="O25" s="362">
        <v>5</v>
      </c>
      <c r="P25" s="363" t="s">
        <v>168</v>
      </c>
      <c r="Q25" s="788"/>
      <c r="R25" s="287"/>
      <c r="S25" s="287"/>
      <c r="T25" s="1425">
        <f>ROUND(ROUND(ROUND(E7+H19,0)*M24,0)-O25,0)</f>
        <v>1162</v>
      </c>
      <c r="U25" s="490"/>
    </row>
    <row r="26" spans="1:21" ht="17.100000000000001" customHeight="1">
      <c r="A26" s="243">
        <v>64</v>
      </c>
      <c r="B26" s="351">
        <v>1134</v>
      </c>
      <c r="C26" s="244" t="s">
        <v>18756</v>
      </c>
      <c r="G26" s="501"/>
      <c r="H26" s="209"/>
      <c r="I26" s="385"/>
      <c r="J26" s="1124"/>
      <c r="K26" s="1431"/>
      <c r="L26" s="1432"/>
      <c r="M26" s="1433"/>
      <c r="N26" s="1382"/>
      <c r="O26" s="1383"/>
      <c r="P26" s="1423"/>
      <c r="Q26" s="1424" t="s">
        <v>18734</v>
      </c>
      <c r="R26" s="354" t="s">
        <v>18735</v>
      </c>
      <c r="S26" s="355">
        <v>0.93</v>
      </c>
      <c r="T26" s="1425">
        <f>ROUND(ROUND(ROUND(ROUND(E7+H19,0)*M24,0)-O25,0)*S26,0)</f>
        <v>1081</v>
      </c>
      <c r="U26" s="490"/>
    </row>
    <row r="27" spans="1:21" ht="17.100000000000001" customHeight="1">
      <c r="A27" s="243">
        <v>64</v>
      </c>
      <c r="B27" s="351">
        <v>1135</v>
      </c>
      <c r="C27" s="244" t="s">
        <v>18757</v>
      </c>
      <c r="G27" s="501"/>
      <c r="H27" s="209"/>
      <c r="I27" s="385"/>
      <c r="J27" s="1124"/>
      <c r="K27" s="1752" t="s">
        <v>18744</v>
      </c>
      <c r="L27" s="1373"/>
      <c r="M27" s="1434"/>
      <c r="N27" s="1377"/>
      <c r="O27" s="1369"/>
      <c r="P27" s="1435"/>
      <c r="Q27" s="788"/>
      <c r="R27" s="287"/>
      <c r="S27" s="287"/>
      <c r="T27" s="1425">
        <f>ROUND(ROUND(E7+H19,0)*M28,0)</f>
        <v>834</v>
      </c>
      <c r="U27" s="490"/>
    </row>
    <row r="28" spans="1:21" ht="17.100000000000001" customHeight="1">
      <c r="A28" s="243">
        <v>64</v>
      </c>
      <c r="B28" s="351">
        <v>1136</v>
      </c>
      <c r="C28" s="244" t="s">
        <v>18758</v>
      </c>
      <c r="G28" s="501"/>
      <c r="H28" s="209"/>
      <c r="I28" s="385"/>
      <c r="J28" s="1124"/>
      <c r="K28" s="1754"/>
      <c r="L28" s="643" t="s">
        <v>18735</v>
      </c>
      <c r="M28" s="366">
        <v>0.5</v>
      </c>
      <c r="N28" s="1436"/>
      <c r="O28" s="1437"/>
      <c r="P28" s="1438"/>
      <c r="Q28" s="1424" t="s">
        <v>18734</v>
      </c>
      <c r="R28" s="354" t="s">
        <v>18735</v>
      </c>
      <c r="S28" s="355">
        <v>0.93</v>
      </c>
      <c r="T28" s="1425">
        <f>ROUND(ROUND(ROUND(E7+H19,0)*M28,0)*S28,0)</f>
        <v>776</v>
      </c>
      <c r="U28" s="490"/>
    </row>
    <row r="29" spans="1:21" ht="17.100000000000001" customHeight="1">
      <c r="A29" s="243">
        <v>64</v>
      </c>
      <c r="B29" s="351">
        <v>1137</v>
      </c>
      <c r="C29" s="244" t="s">
        <v>18759</v>
      </c>
      <c r="G29" s="501"/>
      <c r="H29" s="209"/>
      <c r="I29" s="385"/>
      <c r="J29" s="1124"/>
      <c r="K29" s="1754"/>
      <c r="L29" s="1379"/>
      <c r="M29" s="1439"/>
      <c r="N29" s="1422" t="s">
        <v>167</v>
      </c>
      <c r="O29" s="362">
        <v>5</v>
      </c>
      <c r="P29" s="363" t="s">
        <v>168</v>
      </c>
      <c r="Q29" s="788"/>
      <c r="R29" s="287"/>
      <c r="S29" s="287"/>
      <c r="T29" s="1425">
        <f>ROUND(ROUND(ROUND(E7+H19,0)*M28,0)-O29,0)</f>
        <v>829</v>
      </c>
      <c r="U29" s="490"/>
    </row>
    <row r="30" spans="1:21" ht="17.100000000000001" customHeight="1">
      <c r="A30" s="243">
        <v>64</v>
      </c>
      <c r="B30" s="351">
        <v>1138</v>
      </c>
      <c r="C30" s="244" t="s">
        <v>18760</v>
      </c>
      <c r="G30" s="501"/>
      <c r="H30" s="209"/>
      <c r="I30" s="385"/>
      <c r="J30" s="1440"/>
      <c r="K30" s="1382"/>
      <c r="L30" s="1383"/>
      <c r="M30" s="1423"/>
      <c r="N30" s="1382"/>
      <c r="O30" s="1383"/>
      <c r="P30" s="1423"/>
      <c r="Q30" s="1424" t="s">
        <v>18734</v>
      </c>
      <c r="R30" s="354" t="s">
        <v>18735</v>
      </c>
      <c r="S30" s="355">
        <v>0.93</v>
      </c>
      <c r="T30" s="1425">
        <f>ROUND(ROUND(ROUND(ROUND(E7+H19,0)*M28,0)-O29,0)*S30,0)</f>
        <v>771</v>
      </c>
      <c r="U30" s="490"/>
    </row>
    <row r="31" spans="1:21" ht="17.100000000000001" customHeight="1">
      <c r="A31" s="680">
        <v>64</v>
      </c>
      <c r="B31" s="680">
        <v>6000</v>
      </c>
      <c r="C31" s="682" t="s">
        <v>18761</v>
      </c>
      <c r="D31" s="813" t="s">
        <v>18762</v>
      </c>
      <c r="E31" s="1441"/>
      <c r="F31" s="1441"/>
      <c r="G31" s="1441"/>
      <c r="H31" s="1442"/>
      <c r="I31" s="689"/>
      <c r="J31" s="684"/>
      <c r="K31" s="684"/>
      <c r="L31" s="684"/>
      <c r="M31" s="684"/>
      <c r="N31" s="684"/>
      <c r="O31" s="684"/>
      <c r="P31" s="684"/>
      <c r="Q31" s="684"/>
      <c r="R31" s="1443">
        <v>68</v>
      </c>
      <c r="S31" s="691" t="s">
        <v>16</v>
      </c>
      <c r="T31" s="1444">
        <f>R31</f>
        <v>68</v>
      </c>
      <c r="U31" s="467"/>
    </row>
    <row r="32" spans="1:21" ht="17.100000000000001" customHeight="1">
      <c r="A32" s="262">
        <v>64</v>
      </c>
      <c r="B32" s="262">
        <v>6770</v>
      </c>
      <c r="C32" s="263" t="s">
        <v>18763</v>
      </c>
      <c r="D32" s="1445" t="s">
        <v>18764</v>
      </c>
      <c r="E32" s="1446"/>
      <c r="F32" s="1446"/>
      <c r="G32" s="1446"/>
      <c r="H32" s="1447"/>
      <c r="I32" s="572"/>
      <c r="J32" s="487"/>
      <c r="K32" s="487"/>
      <c r="L32" s="487"/>
      <c r="M32" s="487"/>
      <c r="N32" s="256"/>
      <c r="O32" s="256"/>
      <c r="P32" s="256"/>
      <c r="Q32" s="256"/>
      <c r="R32" s="1448"/>
      <c r="S32" s="488" t="s">
        <v>16</v>
      </c>
      <c r="T32" s="500"/>
      <c r="U32" s="1449" t="s">
        <v>74</v>
      </c>
    </row>
    <row r="33" spans="1:21" ht="17.100000000000001" customHeight="1">
      <c r="A33" s="243">
        <v>64</v>
      </c>
      <c r="B33" s="351">
        <v>6020</v>
      </c>
      <c r="C33" s="506" t="s">
        <v>18765</v>
      </c>
      <c r="D33" s="523" t="s">
        <v>18766</v>
      </c>
      <c r="E33" s="634"/>
      <c r="F33" s="248"/>
      <c r="G33" s="248"/>
      <c r="H33" s="405"/>
      <c r="I33" s="1386"/>
      <c r="J33" s="545"/>
      <c r="K33" s="545"/>
      <c r="L33" s="545"/>
      <c r="M33" s="545"/>
      <c r="N33" s="248"/>
      <c r="O33" s="248"/>
      <c r="P33" s="248"/>
      <c r="Q33" s="248"/>
      <c r="R33" s="1391">
        <v>200</v>
      </c>
      <c r="S33" s="532" t="s">
        <v>16</v>
      </c>
      <c r="T33" s="252">
        <f>R33</f>
        <v>200</v>
      </c>
      <c r="U33" s="1387" t="s">
        <v>116</v>
      </c>
    </row>
    <row r="34" spans="1:21" ht="17.100000000000001" customHeight="1">
      <c r="A34" s="243">
        <v>64</v>
      </c>
      <c r="B34" s="243">
        <v>5350</v>
      </c>
      <c r="C34" s="244" t="s">
        <v>18767</v>
      </c>
      <c r="D34" s="523" t="s">
        <v>6730</v>
      </c>
      <c r="E34" s="524"/>
      <c r="F34" s="287"/>
      <c r="G34" s="642"/>
      <c r="H34" s="246" t="s">
        <v>6731</v>
      </c>
      <c r="I34" s="247"/>
      <c r="J34" s="249"/>
      <c r="K34" s="248"/>
      <c r="L34" s="248"/>
      <c r="M34" s="248"/>
      <c r="N34" s="248"/>
      <c r="O34" s="248"/>
      <c r="P34" s="248"/>
      <c r="Q34" s="248"/>
      <c r="R34" s="1391">
        <v>187</v>
      </c>
      <c r="S34" s="532" t="s">
        <v>16</v>
      </c>
      <c r="T34" s="252">
        <f>R34</f>
        <v>187</v>
      </c>
      <c r="U34" s="840" t="s">
        <v>6732</v>
      </c>
    </row>
    <row r="35" spans="1:21" ht="17.100000000000001" customHeight="1">
      <c r="A35" s="243">
        <v>64</v>
      </c>
      <c r="B35" s="243">
        <v>5351</v>
      </c>
      <c r="C35" s="244" t="s">
        <v>18768</v>
      </c>
      <c r="D35" s="319"/>
      <c r="E35" s="288"/>
      <c r="F35" s="287"/>
      <c r="G35" s="526"/>
      <c r="H35" s="246" t="s">
        <v>6734</v>
      </c>
      <c r="I35" s="247"/>
      <c r="J35" s="249"/>
      <c r="K35" s="248"/>
      <c r="L35" s="248"/>
      <c r="M35" s="248"/>
      <c r="N35" s="248"/>
      <c r="O35" s="248"/>
      <c r="P35" s="248"/>
      <c r="Q35" s="248"/>
      <c r="R35" s="1391">
        <v>280</v>
      </c>
      <c r="S35" s="532" t="s">
        <v>16</v>
      </c>
      <c r="T35" s="252">
        <f>R35</f>
        <v>280</v>
      </c>
      <c r="U35" s="253"/>
    </row>
    <row r="36" spans="1:21" ht="17.100000000000001" customHeight="1">
      <c r="A36" s="229">
        <v>64</v>
      </c>
      <c r="B36" s="337">
        <v>5370</v>
      </c>
      <c r="C36" s="467" t="s">
        <v>18769</v>
      </c>
      <c r="D36" s="1450" t="s">
        <v>22</v>
      </c>
      <c r="E36" s="266"/>
      <c r="F36" s="266"/>
      <c r="G36" s="266"/>
      <c r="H36" s="266"/>
      <c r="I36" s="1190"/>
      <c r="J36" s="491"/>
      <c r="K36" s="257"/>
      <c r="L36" s="257"/>
      <c r="M36" s="257"/>
      <c r="N36" s="256"/>
      <c r="O36" s="256"/>
      <c r="P36" s="256"/>
      <c r="Q36" s="256"/>
      <c r="R36" s="1202">
        <v>150</v>
      </c>
      <c r="S36" s="474" t="s">
        <v>16</v>
      </c>
      <c r="T36" s="473">
        <f>R36</f>
        <v>150</v>
      </c>
      <c r="U36" s="261" t="s">
        <v>54</v>
      </c>
    </row>
    <row r="37" spans="1:21" ht="17.100000000000001" customHeight="1">
      <c r="A37" s="229">
        <v>64</v>
      </c>
      <c r="B37" s="337">
        <v>6621</v>
      </c>
      <c r="C37" s="467" t="s">
        <v>18770</v>
      </c>
      <c r="D37" s="231" t="s">
        <v>1958</v>
      </c>
      <c r="E37" s="233"/>
      <c r="H37" s="556" t="s">
        <v>1959</v>
      </c>
      <c r="I37" s="256"/>
      <c r="J37" s="258"/>
      <c r="K37" s="505"/>
      <c r="L37" s="505"/>
      <c r="M37" s="505"/>
      <c r="N37" s="256"/>
      <c r="O37" s="256"/>
      <c r="P37" s="256"/>
      <c r="Q37" s="256"/>
      <c r="R37" s="1202"/>
      <c r="S37" s="474" t="s">
        <v>16</v>
      </c>
      <c r="T37" s="473"/>
      <c r="U37" s="865" t="s">
        <v>18771</v>
      </c>
    </row>
    <row r="38" spans="1:21" ht="17.100000000000001" customHeight="1">
      <c r="A38" s="229">
        <v>64</v>
      </c>
      <c r="B38" s="337">
        <v>6616</v>
      </c>
      <c r="C38" s="467" t="s">
        <v>18772</v>
      </c>
      <c r="D38" s="597"/>
      <c r="E38" s="587"/>
      <c r="H38" s="556" t="s">
        <v>1961</v>
      </c>
      <c r="I38" s="256"/>
      <c r="J38" s="258"/>
      <c r="K38" s="505"/>
      <c r="L38" s="505"/>
      <c r="M38" s="505"/>
      <c r="N38" s="256"/>
      <c r="O38" s="256"/>
      <c r="P38" s="256"/>
      <c r="Q38" s="256"/>
      <c r="R38" s="1202"/>
      <c r="S38" s="474" t="s">
        <v>16</v>
      </c>
      <c r="T38" s="473"/>
      <c r="U38" s="865"/>
    </row>
    <row r="39" spans="1:21" ht="17.100000000000001" customHeight="1">
      <c r="A39" s="229">
        <v>64</v>
      </c>
      <c r="B39" s="229">
        <v>6596</v>
      </c>
      <c r="C39" s="467" t="s">
        <v>18773</v>
      </c>
      <c r="D39" s="589"/>
      <c r="E39" s="587"/>
      <c r="H39" s="556" t="s">
        <v>1963</v>
      </c>
      <c r="I39" s="256"/>
      <c r="J39" s="258"/>
      <c r="K39" s="505"/>
      <c r="L39" s="505"/>
      <c r="M39" s="505"/>
      <c r="N39" s="256"/>
      <c r="O39" s="256"/>
      <c r="P39" s="256"/>
      <c r="Q39" s="256"/>
      <c r="R39" s="1202"/>
      <c r="S39" s="474" t="s">
        <v>16</v>
      </c>
      <c r="T39" s="473"/>
      <c r="U39" s="1200"/>
    </row>
    <row r="40" spans="1:21" ht="17.100000000000001" customHeight="1">
      <c r="A40" s="229">
        <v>64</v>
      </c>
      <c r="B40" s="229">
        <v>6601</v>
      </c>
      <c r="C40" s="467" t="s">
        <v>18774</v>
      </c>
      <c r="D40" s="589"/>
      <c r="E40" s="587"/>
      <c r="H40" s="556" t="s">
        <v>1965</v>
      </c>
      <c r="I40" s="256"/>
      <c r="J40" s="258"/>
      <c r="K40" s="505"/>
      <c r="L40" s="505"/>
      <c r="M40" s="505"/>
      <c r="N40" s="256"/>
      <c r="O40" s="256"/>
      <c r="P40" s="256"/>
      <c r="Q40" s="256"/>
      <c r="R40" s="1202"/>
      <c r="S40" s="474" t="s">
        <v>16</v>
      </c>
      <c r="T40" s="473"/>
      <c r="U40" s="1200"/>
    </row>
    <row r="41" spans="1:21" ht="17.100000000000001" customHeight="1">
      <c r="A41" s="229">
        <v>64</v>
      </c>
      <c r="B41" s="337">
        <v>6606</v>
      </c>
      <c r="C41" s="467" t="s">
        <v>18775</v>
      </c>
      <c r="D41" s="589"/>
      <c r="E41" s="587"/>
      <c r="H41" s="556" t="s">
        <v>1967</v>
      </c>
      <c r="I41" s="256"/>
      <c r="J41" s="258"/>
      <c r="K41" s="505"/>
      <c r="L41" s="505"/>
      <c r="M41" s="505"/>
      <c r="N41" s="256"/>
      <c r="O41" s="256"/>
      <c r="P41" s="256"/>
      <c r="Q41" s="256"/>
      <c r="R41" s="1202"/>
      <c r="S41" s="474" t="s">
        <v>16</v>
      </c>
      <c r="T41" s="473"/>
      <c r="U41" s="1200"/>
    </row>
    <row r="42" spans="1:21" ht="17.100000000000001" customHeight="1">
      <c r="A42" s="229">
        <v>64</v>
      </c>
      <c r="B42" s="337">
        <v>6611</v>
      </c>
      <c r="C42" s="467" t="s">
        <v>18776</v>
      </c>
      <c r="D42" s="556" t="s">
        <v>1969</v>
      </c>
      <c r="E42" s="593"/>
      <c r="F42" s="257"/>
      <c r="G42" s="257"/>
      <c r="H42" s="257"/>
      <c r="I42" s="257"/>
      <c r="J42" s="505"/>
      <c r="K42" s="505"/>
      <c r="L42" s="505"/>
      <c r="M42" s="505"/>
      <c r="N42" s="256"/>
      <c r="O42" s="256"/>
      <c r="P42" s="256"/>
      <c r="Q42" s="256"/>
      <c r="R42" s="1202"/>
      <c r="S42" s="474" t="s">
        <v>16</v>
      </c>
      <c r="T42" s="473"/>
      <c r="U42" s="471"/>
    </row>
  </sheetData>
  <mergeCells count="8">
    <mergeCell ref="K27:K29"/>
    <mergeCell ref="D7:D9"/>
    <mergeCell ref="J11:J13"/>
    <mergeCell ref="K11:K13"/>
    <mergeCell ref="K15:K17"/>
    <mergeCell ref="G19:G21"/>
    <mergeCell ref="J23:J25"/>
    <mergeCell ref="K23:K25"/>
  </mergeCells>
  <phoneticPr fontId="1"/>
  <printOptions horizontalCentered="1"/>
  <pageMargins left="0.39370078740157483" right="0.39370078740157483" top="0.62992125984251968" bottom="0.39370078740157483" header="0.51181102362204722" footer="0.31496062992125984"/>
  <pageSetup paperSize="9" scale="50" fitToHeight="0" orientation="portrait" r:id="rId1"/>
  <headerFooter>
    <oddHeader>&amp;R&amp;9保育所等訪問支援</oddHeader>
    <oddFooter>&amp;C&amp;14&amp;P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sheetPr>
  <dimension ref="A1:Y54"/>
  <sheetViews>
    <sheetView zoomScaleNormal="100" zoomScaleSheetLayoutView="70" workbookViewId="0">
      <pane xSplit="3" ySplit="6" topLeftCell="D7" activePane="bottomRight" state="frozen"/>
      <selection pane="topRight"/>
      <selection pane="bottomLeft"/>
      <selection pane="bottomRight"/>
    </sheetView>
  </sheetViews>
  <sheetFormatPr defaultRowHeight="17.100000000000001" customHeight="1"/>
  <cols>
    <col min="1" max="1" width="4.625" style="206" customWidth="1"/>
    <col min="2" max="2" width="7.625" style="206" customWidth="1"/>
    <col min="3" max="3" width="36.875" style="207" bestFit="1" customWidth="1"/>
    <col min="4" max="4" width="8.625" style="206" customWidth="1"/>
    <col min="5" max="5" width="3.875" style="206" bestFit="1" customWidth="1"/>
    <col min="6" max="6" width="4.625" style="206" bestFit="1" customWidth="1"/>
    <col min="7" max="7" width="8.625" style="206" customWidth="1"/>
    <col min="8" max="8" width="3.875" style="206" bestFit="1" customWidth="1"/>
    <col min="9" max="9" width="7.5" style="207" bestFit="1" customWidth="1"/>
    <col min="10" max="11" width="8.625" style="207" customWidth="1"/>
    <col min="12" max="12" width="3.375" style="207" customWidth="1"/>
    <col min="13" max="13" width="5.875" style="207" customWidth="1"/>
    <col min="14" max="14" width="8.625" style="299" customWidth="1"/>
    <col min="15" max="15" width="8.625" style="206" customWidth="1"/>
    <col min="16" max="16" width="3.375" style="206" bestFit="1" customWidth="1"/>
    <col min="17" max="17" width="4.625" style="206" bestFit="1" customWidth="1"/>
    <col min="18" max="18" width="9.625" style="206" customWidth="1"/>
    <col min="19" max="19" width="2.625" style="206" bestFit="1" customWidth="1"/>
    <col min="20" max="20" width="5.25" style="206" customWidth="1"/>
    <col min="21" max="21" width="32.75" style="206" customWidth="1"/>
    <col min="22" max="22" width="3.375" style="206" bestFit="1" customWidth="1"/>
    <col min="23" max="23" width="4.625" style="206" bestFit="1" customWidth="1"/>
    <col min="24" max="25" width="8.625" style="206" customWidth="1"/>
    <col min="26" max="16384" width="9" style="206"/>
  </cols>
  <sheetData>
    <row r="1" spans="1:25" ht="17.100000000000001" customHeight="1">
      <c r="A1" s="205"/>
      <c r="N1" s="207"/>
      <c r="P1" s="299"/>
    </row>
    <row r="2" spans="1:25" ht="17.100000000000001" customHeight="1">
      <c r="A2" s="205"/>
      <c r="N2" s="207"/>
      <c r="P2" s="299"/>
    </row>
    <row r="3" spans="1:25" ht="17.100000000000001" customHeight="1">
      <c r="A3" s="205"/>
      <c r="N3" s="207"/>
      <c r="P3" s="299"/>
    </row>
    <row r="4" spans="1:25" ht="17.100000000000001" customHeight="1">
      <c r="A4" s="205"/>
      <c r="B4" s="205" t="s">
        <v>18697</v>
      </c>
      <c r="N4" s="207"/>
      <c r="P4" s="299"/>
    </row>
    <row r="5" spans="1:25" ht="17.100000000000001" customHeight="1">
      <c r="A5" s="220" t="s">
        <v>18777</v>
      </c>
      <c r="B5" s="221"/>
      <c r="C5" s="222" t="s">
        <v>2</v>
      </c>
      <c r="D5" s="481"/>
      <c r="E5" s="233"/>
      <c r="F5" s="233"/>
      <c r="G5" s="233"/>
      <c r="H5" s="233"/>
      <c r="I5" s="232"/>
      <c r="J5" s="232"/>
      <c r="K5" s="232"/>
      <c r="L5" s="232"/>
      <c r="M5" s="232"/>
      <c r="N5" s="617" t="s">
        <v>18778</v>
      </c>
      <c r="O5" s="233"/>
      <c r="P5" s="233"/>
      <c r="Q5" s="233"/>
      <c r="R5" s="233"/>
      <c r="S5" s="233"/>
      <c r="T5" s="233"/>
      <c r="U5" s="233"/>
      <c r="V5" s="233"/>
      <c r="W5" s="233"/>
      <c r="X5" s="223" t="s">
        <v>4</v>
      </c>
      <c r="Y5" s="223" t="s">
        <v>5</v>
      </c>
    </row>
    <row r="6" spans="1:25" ht="17.100000000000001" customHeight="1">
      <c r="A6" s="224" t="s">
        <v>6</v>
      </c>
      <c r="B6" s="225" t="s">
        <v>7</v>
      </c>
      <c r="C6" s="226"/>
      <c r="D6" s="227"/>
      <c r="E6" s="217"/>
      <c r="F6" s="217"/>
      <c r="G6" s="217"/>
      <c r="H6" s="217"/>
      <c r="I6" s="216"/>
      <c r="J6" s="216"/>
      <c r="K6" s="216"/>
      <c r="L6" s="216"/>
      <c r="M6" s="216"/>
      <c r="N6" s="218"/>
      <c r="O6" s="217"/>
      <c r="P6" s="217"/>
      <c r="Q6" s="217"/>
      <c r="R6" s="217"/>
      <c r="S6" s="217"/>
      <c r="T6" s="217"/>
      <c r="U6" s="217"/>
      <c r="V6" s="217"/>
      <c r="W6" s="217"/>
      <c r="X6" s="228" t="s">
        <v>8</v>
      </c>
      <c r="Y6" s="228" t="s">
        <v>9</v>
      </c>
    </row>
    <row r="7" spans="1:25" ht="17.100000000000001" customHeight="1">
      <c r="A7" s="243">
        <v>64</v>
      </c>
      <c r="B7" s="351">
        <v>9111</v>
      </c>
      <c r="C7" s="244" t="s">
        <v>18779</v>
      </c>
      <c r="D7" s="1816" t="s">
        <v>18732</v>
      </c>
      <c r="E7" s="1365">
        <v>988</v>
      </c>
      <c r="F7" s="1366" t="s">
        <v>9</v>
      </c>
      <c r="G7" s="842"/>
      <c r="H7" s="546"/>
      <c r="I7" s="743"/>
      <c r="J7" s="1854" t="s">
        <v>18780</v>
      </c>
      <c r="K7" s="1687" t="s">
        <v>18781</v>
      </c>
      <c r="L7" s="1451"/>
      <c r="M7" s="1452"/>
      <c r="N7" s="1367"/>
      <c r="O7" s="634"/>
      <c r="P7" s="546"/>
      <c r="Q7" s="546"/>
      <c r="R7" s="1377"/>
      <c r="S7" s="1369"/>
      <c r="T7" s="1435"/>
      <c r="U7" s="788"/>
      <c r="V7" s="287"/>
      <c r="W7" s="287"/>
      <c r="X7" s="252">
        <f>ROUND(E7*M8,0)</f>
        <v>692</v>
      </c>
      <c r="Y7" s="840" t="s">
        <v>131</v>
      </c>
    </row>
    <row r="8" spans="1:25" ht="17.100000000000001" customHeight="1">
      <c r="A8" s="243">
        <v>64</v>
      </c>
      <c r="B8" s="351">
        <v>9112</v>
      </c>
      <c r="C8" s="244" t="s">
        <v>18782</v>
      </c>
      <c r="D8" s="1817"/>
      <c r="E8" s="1453"/>
      <c r="F8" s="1454"/>
      <c r="G8" s="842"/>
      <c r="H8" s="546"/>
      <c r="I8" s="743"/>
      <c r="J8" s="1855"/>
      <c r="K8" s="1688"/>
      <c r="L8" s="643" t="s">
        <v>18783</v>
      </c>
      <c r="M8" s="747">
        <v>0.7</v>
      </c>
      <c r="N8" s="1371"/>
      <c r="O8" s="546"/>
      <c r="P8" s="546"/>
      <c r="Q8" s="546"/>
      <c r="R8" s="1436"/>
      <c r="S8" s="1437"/>
      <c r="T8" s="1438"/>
      <c r="U8" s="1424" t="s">
        <v>18734</v>
      </c>
      <c r="V8" s="354" t="s">
        <v>18783</v>
      </c>
      <c r="W8" s="355">
        <v>0.93</v>
      </c>
      <c r="X8" s="1425">
        <f>ROUND(ROUND(E7*M8,0)*W8,0)</f>
        <v>644</v>
      </c>
      <c r="Y8" s="1374"/>
    </row>
    <row r="9" spans="1:25" ht="17.100000000000001" customHeight="1">
      <c r="A9" s="243">
        <v>64</v>
      </c>
      <c r="B9" s="351">
        <v>9113</v>
      </c>
      <c r="C9" s="244" t="s">
        <v>18784</v>
      </c>
      <c r="D9" s="1817"/>
      <c r="E9" s="528"/>
      <c r="F9" s="287"/>
      <c r="G9" s="842"/>
      <c r="H9" s="546"/>
      <c r="I9" s="743"/>
      <c r="J9" s="1855"/>
      <c r="K9" s="1688"/>
      <c r="L9" s="546"/>
      <c r="M9" s="546"/>
      <c r="N9" s="1371"/>
      <c r="O9" s="546"/>
      <c r="P9" s="546"/>
      <c r="Q9" s="743"/>
      <c r="R9" s="1533" t="s">
        <v>167</v>
      </c>
      <c r="S9" s="362">
        <v>5</v>
      </c>
      <c r="T9" s="363" t="s">
        <v>168</v>
      </c>
      <c r="U9" s="788"/>
      <c r="V9" s="287"/>
      <c r="W9" s="287"/>
      <c r="X9" s="252">
        <f>ROUND(ROUND(E7*M8,0)-S9,0)</f>
        <v>687</v>
      </c>
      <c r="Y9" s="1374"/>
    </row>
    <row r="10" spans="1:25" ht="17.100000000000001" customHeight="1">
      <c r="A10" s="243">
        <v>64</v>
      </c>
      <c r="B10" s="351">
        <v>9114</v>
      </c>
      <c r="C10" s="244" t="s">
        <v>18785</v>
      </c>
      <c r="D10" s="287"/>
      <c r="E10" s="287"/>
      <c r="F10" s="287"/>
      <c r="G10" s="842"/>
      <c r="H10" s="546"/>
      <c r="I10" s="743"/>
      <c r="J10" s="1855"/>
      <c r="K10" s="546"/>
      <c r="L10" s="546"/>
      <c r="M10" s="546"/>
      <c r="N10" s="1455"/>
      <c r="O10" s="289"/>
      <c r="P10" s="289"/>
      <c r="Q10" s="289"/>
      <c r="R10" s="1535"/>
      <c r="S10" s="1383"/>
      <c r="T10" s="1423"/>
      <c r="U10" s="1424" t="s">
        <v>18734</v>
      </c>
      <c r="V10" s="354" t="s">
        <v>18783</v>
      </c>
      <c r="W10" s="355">
        <v>0.93</v>
      </c>
      <c r="X10" s="1425">
        <f>ROUND(ROUND(ROUND(E7*M8,0)-S9,0)*W10,0)</f>
        <v>639</v>
      </c>
      <c r="Y10" s="1374"/>
    </row>
    <row r="11" spans="1:25" ht="17.100000000000001" customHeight="1">
      <c r="A11" s="243">
        <v>64</v>
      </c>
      <c r="B11" s="351">
        <v>9115</v>
      </c>
      <c r="C11" s="244" t="s">
        <v>18786</v>
      </c>
      <c r="D11" s="287"/>
      <c r="E11" s="287"/>
      <c r="F11" s="287"/>
      <c r="G11" s="842"/>
      <c r="H11" s="546"/>
      <c r="I11" s="743"/>
      <c r="J11" s="1855"/>
      <c r="K11" s="546"/>
      <c r="L11" s="546"/>
      <c r="M11" s="546"/>
      <c r="N11" s="1822" t="s">
        <v>11559</v>
      </c>
      <c r="O11" s="1752" t="s">
        <v>18787</v>
      </c>
      <c r="P11" s="1373"/>
      <c r="Q11" s="1434"/>
      <c r="R11" s="1377"/>
      <c r="S11" s="1369"/>
      <c r="T11" s="1435"/>
      <c r="U11" s="788"/>
      <c r="V11" s="287"/>
      <c r="W11" s="287"/>
      <c r="X11" s="1425">
        <f>ROUND(ROUND(E7*M8,0)*Q12,0)</f>
        <v>484</v>
      </c>
      <c r="Y11" s="1374"/>
    </row>
    <row r="12" spans="1:25" ht="17.100000000000001" customHeight="1">
      <c r="A12" s="243">
        <v>64</v>
      </c>
      <c r="B12" s="351">
        <v>9116</v>
      </c>
      <c r="C12" s="244" t="s">
        <v>18788</v>
      </c>
      <c r="D12" s="287"/>
      <c r="E12" s="287"/>
      <c r="F12" s="287"/>
      <c r="G12" s="842"/>
      <c r="H12" s="546"/>
      <c r="I12" s="743"/>
      <c r="J12" s="1374"/>
      <c r="K12" s="546"/>
      <c r="L12" s="546"/>
      <c r="M12" s="546"/>
      <c r="N12" s="1849"/>
      <c r="O12" s="1754"/>
      <c r="P12" s="643" t="s">
        <v>18783</v>
      </c>
      <c r="Q12" s="366">
        <v>0.7</v>
      </c>
      <c r="R12" s="1436"/>
      <c r="S12" s="1437"/>
      <c r="T12" s="1438"/>
      <c r="U12" s="1424" t="s">
        <v>18734</v>
      </c>
      <c r="V12" s="354" t="s">
        <v>18783</v>
      </c>
      <c r="W12" s="355">
        <v>0.93</v>
      </c>
      <c r="X12" s="1425">
        <f>ROUND(ROUND(ROUND(E7*M8,0)*Q12,0)*W12,0)</f>
        <v>450</v>
      </c>
      <c r="Y12" s="1374"/>
    </row>
    <row r="13" spans="1:25" ht="17.100000000000001" customHeight="1">
      <c r="A13" s="243">
        <v>64</v>
      </c>
      <c r="B13" s="351">
        <v>9117</v>
      </c>
      <c r="C13" s="244" t="s">
        <v>18789</v>
      </c>
      <c r="D13" s="287"/>
      <c r="E13" s="287"/>
      <c r="F13" s="287"/>
      <c r="G13" s="842"/>
      <c r="H13" s="546"/>
      <c r="I13" s="743"/>
      <c r="J13" s="1374"/>
      <c r="K13" s="546"/>
      <c r="L13" s="546"/>
      <c r="M13" s="546"/>
      <c r="N13" s="1849"/>
      <c r="O13" s="1754"/>
      <c r="P13" s="1379"/>
      <c r="Q13" s="1439"/>
      <c r="R13" s="1533" t="s">
        <v>167</v>
      </c>
      <c r="S13" s="362">
        <v>5</v>
      </c>
      <c r="T13" s="363" t="s">
        <v>168</v>
      </c>
      <c r="U13" s="788"/>
      <c r="V13" s="287"/>
      <c r="W13" s="287"/>
      <c r="X13" s="1425">
        <f>ROUND(ROUND(ROUND(E7*M8,0)*Q12,0)-S13,0)</f>
        <v>479</v>
      </c>
      <c r="Y13" s="1374"/>
    </row>
    <row r="14" spans="1:25" ht="17.100000000000001" customHeight="1">
      <c r="A14" s="243">
        <v>64</v>
      </c>
      <c r="B14" s="351">
        <v>9118</v>
      </c>
      <c r="C14" s="244" t="s">
        <v>18790</v>
      </c>
      <c r="D14" s="287"/>
      <c r="E14" s="287"/>
      <c r="F14" s="287"/>
      <c r="G14" s="842"/>
      <c r="H14" s="546"/>
      <c r="I14" s="743"/>
      <c r="J14" s="1374"/>
      <c r="K14" s="546"/>
      <c r="L14" s="546"/>
      <c r="M14" s="546"/>
      <c r="N14" s="1125"/>
      <c r="O14" s="1382"/>
      <c r="P14" s="1383"/>
      <c r="Q14" s="1423"/>
      <c r="R14" s="1535"/>
      <c r="S14" s="1383"/>
      <c r="T14" s="1423"/>
      <c r="U14" s="1424" t="s">
        <v>18734</v>
      </c>
      <c r="V14" s="354" t="s">
        <v>18783</v>
      </c>
      <c r="W14" s="355">
        <v>0.93</v>
      </c>
      <c r="X14" s="1425">
        <f>ROUND(ROUND(ROUND(ROUND(E7*M8,0)*Q12,0)-S13,0)*W14,0)</f>
        <v>445</v>
      </c>
      <c r="Y14" s="1374"/>
    </row>
    <row r="15" spans="1:25" ht="17.100000000000001" customHeight="1">
      <c r="A15" s="243">
        <v>64</v>
      </c>
      <c r="B15" s="351">
        <v>9119</v>
      </c>
      <c r="C15" s="244" t="s">
        <v>18791</v>
      </c>
      <c r="D15" s="287"/>
      <c r="E15" s="287"/>
      <c r="F15" s="287"/>
      <c r="G15" s="842"/>
      <c r="H15" s="546"/>
      <c r="I15" s="743"/>
      <c r="J15" s="1374"/>
      <c r="K15" s="546"/>
      <c r="L15" s="546"/>
      <c r="M15" s="546"/>
      <c r="N15" s="1125"/>
      <c r="O15" s="1752" t="s">
        <v>18792</v>
      </c>
      <c r="P15" s="1373"/>
      <c r="Q15" s="1434"/>
      <c r="R15" s="1377"/>
      <c r="S15" s="1369"/>
      <c r="T15" s="1435"/>
      <c r="U15" s="788"/>
      <c r="V15" s="287"/>
      <c r="W15" s="287"/>
      <c r="X15" s="1425">
        <f>ROUND(ROUND(E7*M8,0)*Q16,0)</f>
        <v>346</v>
      </c>
      <c r="Y15" s="1374"/>
    </row>
    <row r="16" spans="1:25" ht="17.100000000000001" customHeight="1">
      <c r="A16" s="243">
        <v>64</v>
      </c>
      <c r="B16" s="351">
        <v>9120</v>
      </c>
      <c r="C16" s="244" t="s">
        <v>18793</v>
      </c>
      <c r="D16" s="287"/>
      <c r="E16" s="287"/>
      <c r="F16" s="287"/>
      <c r="G16" s="842"/>
      <c r="H16" s="546"/>
      <c r="I16" s="743"/>
      <c r="J16" s="1374"/>
      <c r="K16" s="546"/>
      <c r="L16" s="546"/>
      <c r="M16" s="546"/>
      <c r="N16" s="1125"/>
      <c r="O16" s="1754"/>
      <c r="P16" s="643" t="s">
        <v>18783</v>
      </c>
      <c r="Q16" s="366">
        <v>0.5</v>
      </c>
      <c r="R16" s="1436"/>
      <c r="S16" s="1437"/>
      <c r="T16" s="1438"/>
      <c r="U16" s="1424" t="s">
        <v>18734</v>
      </c>
      <c r="V16" s="354" t="s">
        <v>18783</v>
      </c>
      <c r="W16" s="355">
        <v>0.93</v>
      </c>
      <c r="X16" s="1425">
        <f>ROUND(ROUND(ROUND(E7*M8,0)*Q16,0)*W16,0)</f>
        <v>322</v>
      </c>
      <c r="Y16" s="1374"/>
    </row>
    <row r="17" spans="1:25" ht="17.100000000000001" customHeight="1">
      <c r="A17" s="243">
        <v>64</v>
      </c>
      <c r="B17" s="351">
        <v>9121</v>
      </c>
      <c r="C17" s="244" t="s">
        <v>18794</v>
      </c>
      <c r="D17" s="287"/>
      <c r="E17" s="287"/>
      <c r="F17" s="287"/>
      <c r="G17" s="842"/>
      <c r="H17" s="546"/>
      <c r="I17" s="743"/>
      <c r="J17" s="1374"/>
      <c r="K17" s="546"/>
      <c r="L17" s="546"/>
      <c r="M17" s="546"/>
      <c r="N17" s="1125"/>
      <c r="O17" s="1754"/>
      <c r="P17" s="1379"/>
      <c r="Q17" s="1439"/>
      <c r="R17" s="1533" t="s">
        <v>167</v>
      </c>
      <c r="S17" s="362">
        <v>5</v>
      </c>
      <c r="T17" s="363" t="s">
        <v>168</v>
      </c>
      <c r="U17" s="788"/>
      <c r="V17" s="287"/>
      <c r="W17" s="287"/>
      <c r="X17" s="1425">
        <f>ROUND(ROUND(ROUND(E7*M8,0)*Q16,0)-S17,0)</f>
        <v>341</v>
      </c>
      <c r="Y17" s="1374"/>
    </row>
    <row r="18" spans="1:25" ht="17.100000000000001" customHeight="1">
      <c r="A18" s="243">
        <v>64</v>
      </c>
      <c r="B18" s="351">
        <v>9122</v>
      </c>
      <c r="C18" s="244" t="s">
        <v>18795</v>
      </c>
      <c r="D18" s="287"/>
      <c r="E18" s="287"/>
      <c r="F18" s="287"/>
      <c r="G18" s="842"/>
      <c r="H18" s="546"/>
      <c r="I18" s="743"/>
      <c r="J18" s="298"/>
      <c r="K18" s="546"/>
      <c r="L18" s="546"/>
      <c r="M18" s="546"/>
      <c r="N18" s="1381"/>
      <c r="O18" s="1382"/>
      <c r="P18" s="1383"/>
      <c r="Q18" s="1423"/>
      <c r="R18" s="1535"/>
      <c r="S18" s="1383"/>
      <c r="T18" s="1423"/>
      <c r="U18" s="1424" t="s">
        <v>18734</v>
      </c>
      <c r="V18" s="354" t="s">
        <v>18783</v>
      </c>
      <c r="W18" s="355">
        <v>0.93</v>
      </c>
      <c r="X18" s="1425">
        <f>ROUND(ROUND(ROUND(ROUND(E7*M8,0)*Q16,0)-S17,0)*W18,0)</f>
        <v>317</v>
      </c>
      <c r="Y18" s="1374"/>
    </row>
    <row r="19" spans="1:25" ht="17.100000000000001" customHeight="1">
      <c r="A19" s="243">
        <v>64</v>
      </c>
      <c r="B19" s="351">
        <v>9123</v>
      </c>
      <c r="C19" s="244" t="s">
        <v>18796</v>
      </c>
      <c r="D19" s="287"/>
      <c r="E19" s="287"/>
      <c r="F19" s="287"/>
      <c r="G19" s="842"/>
      <c r="H19" s="546"/>
      <c r="I19" s="743"/>
      <c r="J19" s="1854" t="s">
        <v>18780</v>
      </c>
      <c r="K19" s="1687" t="s">
        <v>18797</v>
      </c>
      <c r="L19" s="1451"/>
      <c r="M19" s="1452"/>
      <c r="N19" s="1367"/>
      <c r="O19" s="634"/>
      <c r="P19" s="546"/>
      <c r="Q19" s="546"/>
      <c r="R19" s="1377"/>
      <c r="S19" s="1369"/>
      <c r="T19" s="1435"/>
      <c r="U19" s="788"/>
      <c r="V19" s="287"/>
      <c r="W19" s="287"/>
      <c r="X19" s="252">
        <f>ROUND(E7*M20,0)</f>
        <v>494</v>
      </c>
      <c r="Y19" s="1374"/>
    </row>
    <row r="20" spans="1:25" ht="17.100000000000001" customHeight="1">
      <c r="A20" s="243">
        <v>64</v>
      </c>
      <c r="B20" s="351">
        <v>9124</v>
      </c>
      <c r="C20" s="244" t="s">
        <v>18798</v>
      </c>
      <c r="D20" s="1125"/>
      <c r="E20" s="1453"/>
      <c r="F20" s="1454"/>
      <c r="G20" s="842"/>
      <c r="H20" s="546"/>
      <c r="I20" s="743"/>
      <c r="J20" s="1855"/>
      <c r="K20" s="1688"/>
      <c r="L20" s="643" t="s">
        <v>18783</v>
      </c>
      <c r="M20" s="747">
        <v>0.5</v>
      </c>
      <c r="N20" s="1371"/>
      <c r="O20" s="546"/>
      <c r="P20" s="546"/>
      <c r="Q20" s="546"/>
      <c r="R20" s="1436"/>
      <c r="S20" s="1437"/>
      <c r="T20" s="1438"/>
      <c r="U20" s="1424" t="s">
        <v>18734</v>
      </c>
      <c r="V20" s="354" t="s">
        <v>18783</v>
      </c>
      <c r="W20" s="355">
        <v>0.93</v>
      </c>
      <c r="X20" s="1425">
        <f>ROUND(ROUND(E7*M20,0)*W20,0)</f>
        <v>459</v>
      </c>
      <c r="Y20" s="1374"/>
    </row>
    <row r="21" spans="1:25" ht="17.100000000000001" customHeight="1">
      <c r="A21" s="243">
        <v>64</v>
      </c>
      <c r="B21" s="351">
        <v>9125</v>
      </c>
      <c r="C21" s="244" t="s">
        <v>18799</v>
      </c>
      <c r="D21" s="527"/>
      <c r="E21" s="528"/>
      <c r="F21" s="287"/>
      <c r="G21" s="842"/>
      <c r="H21" s="546"/>
      <c r="I21" s="743"/>
      <c r="J21" s="1855"/>
      <c r="K21" s="1688"/>
      <c r="L21" s="546"/>
      <c r="M21" s="546"/>
      <c r="N21" s="1371"/>
      <c r="O21" s="546"/>
      <c r="P21" s="546"/>
      <c r="Q21" s="743"/>
      <c r="R21" s="1533" t="s">
        <v>167</v>
      </c>
      <c r="S21" s="362">
        <v>5</v>
      </c>
      <c r="T21" s="363" t="s">
        <v>168</v>
      </c>
      <c r="U21" s="788"/>
      <c r="V21" s="287"/>
      <c r="W21" s="287"/>
      <c r="X21" s="252">
        <f>ROUND(ROUND(E7*M20,0)-S21,0)</f>
        <v>489</v>
      </c>
      <c r="Y21" s="1374"/>
    </row>
    <row r="22" spans="1:25" ht="17.100000000000001" customHeight="1">
      <c r="A22" s="243">
        <v>64</v>
      </c>
      <c r="B22" s="351">
        <v>9126</v>
      </c>
      <c r="C22" s="244" t="s">
        <v>18800</v>
      </c>
      <c r="D22" s="287"/>
      <c r="E22" s="287"/>
      <c r="F22" s="287"/>
      <c r="G22" s="842"/>
      <c r="H22" s="546"/>
      <c r="I22" s="743"/>
      <c r="J22" s="1855"/>
      <c r="K22" s="546"/>
      <c r="L22" s="546"/>
      <c r="M22" s="546"/>
      <c r="N22" s="1455"/>
      <c r="O22" s="289"/>
      <c r="P22" s="289"/>
      <c r="Q22" s="289"/>
      <c r="R22" s="1535"/>
      <c r="S22" s="1383"/>
      <c r="T22" s="1423"/>
      <c r="U22" s="1424" t="s">
        <v>18734</v>
      </c>
      <c r="V22" s="354" t="s">
        <v>18783</v>
      </c>
      <c r="W22" s="355">
        <v>0.93</v>
      </c>
      <c r="X22" s="1425">
        <f>ROUND(ROUND(ROUND(E7*M20,0)-S21,0)*W22,0)</f>
        <v>455</v>
      </c>
      <c r="Y22" s="1374"/>
    </row>
    <row r="23" spans="1:25" ht="17.100000000000001" customHeight="1">
      <c r="A23" s="243">
        <v>64</v>
      </c>
      <c r="B23" s="351">
        <v>9127</v>
      </c>
      <c r="C23" s="244" t="s">
        <v>18801</v>
      </c>
      <c r="D23" s="287"/>
      <c r="E23" s="287"/>
      <c r="F23" s="287"/>
      <c r="G23" s="842"/>
      <c r="H23" s="546"/>
      <c r="I23" s="743"/>
      <c r="J23" s="1855"/>
      <c r="K23" s="546"/>
      <c r="L23" s="546"/>
      <c r="M23" s="546"/>
      <c r="N23" s="1822" t="s">
        <v>11559</v>
      </c>
      <c r="O23" s="1752" t="s">
        <v>18787</v>
      </c>
      <c r="P23" s="1373"/>
      <c r="Q23" s="1434"/>
      <c r="R23" s="1377"/>
      <c r="S23" s="1369"/>
      <c r="T23" s="1435"/>
      <c r="U23" s="788"/>
      <c r="V23" s="287"/>
      <c r="W23" s="287"/>
      <c r="X23" s="1425">
        <f>ROUND(ROUND(E7*M20,0)*Q24,0)</f>
        <v>346</v>
      </c>
      <c r="Y23" s="1374"/>
    </row>
    <row r="24" spans="1:25" ht="17.100000000000001" customHeight="1">
      <c r="A24" s="243">
        <v>64</v>
      </c>
      <c r="B24" s="351">
        <v>9128</v>
      </c>
      <c r="C24" s="244" t="s">
        <v>18802</v>
      </c>
      <c r="D24" s="287"/>
      <c r="E24" s="287"/>
      <c r="F24" s="287"/>
      <c r="G24" s="842"/>
      <c r="H24" s="546"/>
      <c r="I24" s="743"/>
      <c r="J24" s="1374"/>
      <c r="K24" s="546"/>
      <c r="L24" s="546"/>
      <c r="M24" s="546"/>
      <c r="N24" s="1849"/>
      <c r="O24" s="1754"/>
      <c r="P24" s="643" t="s">
        <v>18783</v>
      </c>
      <c r="Q24" s="366">
        <v>0.7</v>
      </c>
      <c r="R24" s="1436"/>
      <c r="S24" s="1437"/>
      <c r="T24" s="1438"/>
      <c r="U24" s="1424" t="s">
        <v>18734</v>
      </c>
      <c r="V24" s="354" t="s">
        <v>18783</v>
      </c>
      <c r="W24" s="355">
        <v>0.93</v>
      </c>
      <c r="X24" s="1425">
        <f>ROUND(ROUND(ROUND(E7*M20,0)*Q24,0)*W24,0)</f>
        <v>322</v>
      </c>
      <c r="Y24" s="1374"/>
    </row>
    <row r="25" spans="1:25" ht="17.100000000000001" customHeight="1">
      <c r="A25" s="243">
        <v>64</v>
      </c>
      <c r="B25" s="351">
        <v>9129</v>
      </c>
      <c r="C25" s="244" t="s">
        <v>18803</v>
      </c>
      <c r="D25" s="287"/>
      <c r="E25" s="287"/>
      <c r="F25" s="287"/>
      <c r="G25" s="842"/>
      <c r="H25" s="546"/>
      <c r="I25" s="743"/>
      <c r="J25" s="1374"/>
      <c r="K25" s="546"/>
      <c r="L25" s="546"/>
      <c r="M25" s="546"/>
      <c r="N25" s="1849"/>
      <c r="O25" s="1754"/>
      <c r="P25" s="1379"/>
      <c r="Q25" s="1439"/>
      <c r="R25" s="1533" t="s">
        <v>167</v>
      </c>
      <c r="S25" s="362">
        <v>5</v>
      </c>
      <c r="T25" s="363" t="s">
        <v>168</v>
      </c>
      <c r="U25" s="788"/>
      <c r="V25" s="287"/>
      <c r="W25" s="287"/>
      <c r="X25" s="1425">
        <f>ROUND(ROUND(ROUND(E7*M20,0)*Q24,0)-S25,0)</f>
        <v>341</v>
      </c>
      <c r="Y25" s="1374"/>
    </row>
    <row r="26" spans="1:25" ht="17.100000000000001" customHeight="1">
      <c r="A26" s="243">
        <v>64</v>
      </c>
      <c r="B26" s="351">
        <v>9130</v>
      </c>
      <c r="C26" s="244" t="s">
        <v>18804</v>
      </c>
      <c r="D26" s="287"/>
      <c r="E26" s="287"/>
      <c r="F26" s="287"/>
      <c r="G26" s="842"/>
      <c r="H26" s="546"/>
      <c r="I26" s="743"/>
      <c r="J26" s="1374"/>
      <c r="K26" s="546"/>
      <c r="L26" s="546"/>
      <c r="M26" s="546"/>
      <c r="N26" s="1125"/>
      <c r="O26" s="1382"/>
      <c r="P26" s="1383"/>
      <c r="Q26" s="1423"/>
      <c r="R26" s="1535"/>
      <c r="S26" s="1383"/>
      <c r="T26" s="1423"/>
      <c r="U26" s="1424" t="s">
        <v>18734</v>
      </c>
      <c r="V26" s="354" t="s">
        <v>18783</v>
      </c>
      <c r="W26" s="355">
        <v>0.93</v>
      </c>
      <c r="X26" s="1425">
        <f>ROUND(ROUND(ROUND(ROUND(E7*M20,0)*Q24,0)-S25,0)*W26,0)</f>
        <v>317</v>
      </c>
      <c r="Y26" s="1374"/>
    </row>
    <row r="27" spans="1:25" ht="17.100000000000001" customHeight="1">
      <c r="A27" s="243">
        <v>64</v>
      </c>
      <c r="B27" s="351">
        <v>9131</v>
      </c>
      <c r="C27" s="244" t="s">
        <v>18805</v>
      </c>
      <c r="D27" s="287"/>
      <c r="E27" s="287"/>
      <c r="F27" s="287"/>
      <c r="G27" s="842"/>
      <c r="H27" s="546"/>
      <c r="I27" s="743"/>
      <c r="J27" s="1374"/>
      <c r="K27" s="546"/>
      <c r="L27" s="546"/>
      <c r="M27" s="546"/>
      <c r="N27" s="1125"/>
      <c r="O27" s="1752" t="s">
        <v>18792</v>
      </c>
      <c r="P27" s="1373"/>
      <c r="Q27" s="1434"/>
      <c r="R27" s="1377"/>
      <c r="S27" s="1369"/>
      <c r="T27" s="1435"/>
      <c r="U27" s="788"/>
      <c r="V27" s="287"/>
      <c r="W27" s="287"/>
      <c r="X27" s="1425">
        <f>ROUND(ROUND(E7*M20,0)*Q28,0)</f>
        <v>247</v>
      </c>
      <c r="Y27" s="1374"/>
    </row>
    <row r="28" spans="1:25" ht="17.100000000000001" customHeight="1">
      <c r="A28" s="243">
        <v>64</v>
      </c>
      <c r="B28" s="351">
        <v>9132</v>
      </c>
      <c r="C28" s="244" t="s">
        <v>18806</v>
      </c>
      <c r="D28" s="287"/>
      <c r="E28" s="287"/>
      <c r="F28" s="287"/>
      <c r="G28" s="842"/>
      <c r="H28" s="546"/>
      <c r="I28" s="743"/>
      <c r="J28" s="1374"/>
      <c r="K28" s="546"/>
      <c r="L28" s="546"/>
      <c r="M28" s="546"/>
      <c r="N28" s="1125"/>
      <c r="O28" s="1754"/>
      <c r="P28" s="643" t="s">
        <v>18783</v>
      </c>
      <c r="Q28" s="366">
        <v>0.5</v>
      </c>
      <c r="R28" s="1436"/>
      <c r="S28" s="1437"/>
      <c r="T28" s="1438"/>
      <c r="U28" s="1424" t="s">
        <v>18734</v>
      </c>
      <c r="V28" s="354" t="s">
        <v>18783</v>
      </c>
      <c r="W28" s="355">
        <v>0.93</v>
      </c>
      <c r="X28" s="1425">
        <f>ROUND(ROUND(ROUND(E7*M20,0)*Q28,0)*W28,0)</f>
        <v>230</v>
      </c>
      <c r="Y28" s="1374"/>
    </row>
    <row r="29" spans="1:25" ht="17.100000000000001" customHeight="1">
      <c r="A29" s="243">
        <v>64</v>
      </c>
      <c r="B29" s="351">
        <v>9133</v>
      </c>
      <c r="C29" s="244" t="s">
        <v>18807</v>
      </c>
      <c r="D29" s="287"/>
      <c r="E29" s="287"/>
      <c r="F29" s="287"/>
      <c r="G29" s="842"/>
      <c r="H29" s="546"/>
      <c r="I29" s="743"/>
      <c r="J29" s="1374"/>
      <c r="K29" s="546"/>
      <c r="L29" s="546"/>
      <c r="M29" s="546"/>
      <c r="N29" s="1125"/>
      <c r="O29" s="1754"/>
      <c r="P29" s="1379"/>
      <c r="Q29" s="1439"/>
      <c r="R29" s="1533" t="s">
        <v>167</v>
      </c>
      <c r="S29" s="362">
        <v>5</v>
      </c>
      <c r="T29" s="363" t="s">
        <v>168</v>
      </c>
      <c r="U29" s="788"/>
      <c r="V29" s="287"/>
      <c r="W29" s="287"/>
      <c r="X29" s="1425">
        <f>ROUND(ROUND(ROUND(E7*M20,0)*Q28,0)-S29,0)</f>
        <v>242</v>
      </c>
      <c r="Y29" s="1374"/>
    </row>
    <row r="30" spans="1:25" ht="17.100000000000001" customHeight="1">
      <c r="A30" s="243">
        <v>64</v>
      </c>
      <c r="B30" s="351">
        <v>9134</v>
      </c>
      <c r="C30" s="244" t="s">
        <v>18808</v>
      </c>
      <c r="D30" s="287"/>
      <c r="E30" s="287"/>
      <c r="F30" s="287"/>
      <c r="G30" s="842"/>
      <c r="H30" s="546"/>
      <c r="I30" s="743"/>
      <c r="J30" s="298"/>
      <c r="K30" s="546"/>
      <c r="L30" s="546"/>
      <c r="M30" s="546"/>
      <c r="N30" s="1381"/>
      <c r="O30" s="1382"/>
      <c r="P30" s="1383"/>
      <c r="Q30" s="1423"/>
      <c r="R30" s="1535"/>
      <c r="S30" s="1383"/>
      <c r="T30" s="1423"/>
      <c r="U30" s="1424" t="s">
        <v>18734</v>
      </c>
      <c r="V30" s="354" t="s">
        <v>18783</v>
      </c>
      <c r="W30" s="355">
        <v>0.93</v>
      </c>
      <c r="X30" s="1425">
        <f>ROUND(ROUND(ROUND(ROUND(E7*M20,0)*Q28,0)-S29,0)*W30,0)</f>
        <v>225</v>
      </c>
      <c r="Y30" s="1374"/>
    </row>
    <row r="31" spans="1:25" ht="17.100000000000001" customHeight="1">
      <c r="A31" s="243">
        <v>64</v>
      </c>
      <c r="B31" s="351">
        <v>9211</v>
      </c>
      <c r="C31" s="244" t="s">
        <v>18809</v>
      </c>
      <c r="D31" s="287"/>
      <c r="E31" s="287"/>
      <c r="F31" s="287"/>
      <c r="G31" s="1593" t="s">
        <v>18679</v>
      </c>
      <c r="H31" s="602">
        <v>679</v>
      </c>
      <c r="I31" s="1286" t="s">
        <v>18680</v>
      </c>
      <c r="J31" s="1854" t="s">
        <v>18780</v>
      </c>
      <c r="K31" s="1687" t="s">
        <v>18781</v>
      </c>
      <c r="L31" s="1451"/>
      <c r="M31" s="1452"/>
      <c r="N31" s="1367"/>
      <c r="O31" s="634"/>
      <c r="P31" s="634"/>
      <c r="Q31" s="634"/>
      <c r="R31" s="1377"/>
      <c r="S31" s="1369"/>
      <c r="T31" s="1435"/>
      <c r="U31" s="788"/>
      <c r="V31" s="287"/>
      <c r="W31" s="287"/>
      <c r="X31" s="252">
        <f>ROUND(ROUND(E7+H31,0)*M32,0)</f>
        <v>1167</v>
      </c>
      <c r="Y31" s="1374"/>
    </row>
    <row r="32" spans="1:25" ht="17.100000000000001" customHeight="1">
      <c r="A32" s="243">
        <v>64</v>
      </c>
      <c r="B32" s="351">
        <v>9212</v>
      </c>
      <c r="C32" s="244" t="s">
        <v>18810</v>
      </c>
      <c r="D32" s="287"/>
      <c r="E32" s="287"/>
      <c r="F32" s="287"/>
      <c r="G32" s="1833"/>
      <c r="H32" s="605"/>
      <c r="I32" s="607"/>
      <c r="J32" s="1855"/>
      <c r="K32" s="1688"/>
      <c r="L32" s="643" t="s">
        <v>18783</v>
      </c>
      <c r="M32" s="747">
        <v>0.7</v>
      </c>
      <c r="N32" s="1371"/>
      <c r="O32" s="546"/>
      <c r="P32" s="546"/>
      <c r="Q32" s="546"/>
      <c r="R32" s="1436"/>
      <c r="S32" s="1437"/>
      <c r="T32" s="1438"/>
      <c r="U32" s="1424" t="s">
        <v>18734</v>
      </c>
      <c r="V32" s="354" t="s">
        <v>18783</v>
      </c>
      <c r="W32" s="355">
        <v>0.93</v>
      </c>
      <c r="X32" s="1425">
        <f>ROUND(ROUND(ROUND(E7+H31,0)*M32,0)*W32,0)</f>
        <v>1085</v>
      </c>
      <c r="Y32" s="1374"/>
    </row>
    <row r="33" spans="1:25" ht="17.100000000000001" customHeight="1">
      <c r="A33" s="243">
        <v>64</v>
      </c>
      <c r="B33" s="351">
        <v>9213</v>
      </c>
      <c r="C33" s="244" t="s">
        <v>18811</v>
      </c>
      <c r="D33" s="287"/>
      <c r="E33" s="287"/>
      <c r="F33" s="287"/>
      <c r="G33" s="1833"/>
      <c r="H33" s="517"/>
      <c r="I33" s="743"/>
      <c r="J33" s="1855"/>
      <c r="K33" s="1688"/>
      <c r="L33" s="546"/>
      <c r="M33" s="546"/>
      <c r="N33" s="1371"/>
      <c r="O33" s="546"/>
      <c r="P33" s="546"/>
      <c r="Q33" s="743"/>
      <c r="R33" s="1533" t="s">
        <v>167</v>
      </c>
      <c r="S33" s="362">
        <v>5</v>
      </c>
      <c r="T33" s="363" t="s">
        <v>168</v>
      </c>
      <c r="U33" s="788"/>
      <c r="V33" s="287"/>
      <c r="W33" s="287"/>
      <c r="X33" s="252">
        <f>ROUND(ROUND(ROUND(E7+H31,0)*M32,0)-S33,0)</f>
        <v>1162</v>
      </c>
      <c r="Y33" s="1374"/>
    </row>
    <row r="34" spans="1:25" ht="17.100000000000001" customHeight="1">
      <c r="A34" s="243">
        <v>64</v>
      </c>
      <c r="B34" s="351">
        <v>9214</v>
      </c>
      <c r="C34" s="244" t="s">
        <v>18812</v>
      </c>
      <c r="D34" s="287"/>
      <c r="E34" s="287"/>
      <c r="F34" s="287"/>
      <c r="G34" s="842"/>
      <c r="H34" s="546"/>
      <c r="I34" s="518"/>
      <c r="J34" s="1855"/>
      <c r="K34" s="517"/>
      <c r="L34" s="517"/>
      <c r="M34" s="517"/>
      <c r="N34" s="1455"/>
      <c r="O34" s="289"/>
      <c r="P34" s="289"/>
      <c r="Q34" s="289"/>
      <c r="R34" s="1535"/>
      <c r="S34" s="1383"/>
      <c r="T34" s="1423"/>
      <c r="U34" s="1424" t="s">
        <v>18734</v>
      </c>
      <c r="V34" s="354" t="s">
        <v>18783</v>
      </c>
      <c r="W34" s="355">
        <v>0.93</v>
      </c>
      <c r="X34" s="1425">
        <f>ROUND(ROUND(ROUND(ROUND(E7+H31,0)*M32,0)-S33,0)*W34,0)</f>
        <v>1081</v>
      </c>
      <c r="Y34" s="1374"/>
    </row>
    <row r="35" spans="1:25" ht="17.100000000000001" customHeight="1">
      <c r="A35" s="243">
        <v>64</v>
      </c>
      <c r="B35" s="351">
        <v>9215</v>
      </c>
      <c r="C35" s="244" t="s">
        <v>18813</v>
      </c>
      <c r="D35" s="287"/>
      <c r="E35" s="287"/>
      <c r="F35" s="287"/>
      <c r="G35" s="842"/>
      <c r="H35" s="546"/>
      <c r="I35" s="518"/>
      <c r="J35" s="1855"/>
      <c r="K35" s="517"/>
      <c r="L35" s="517"/>
      <c r="M35" s="517"/>
      <c r="N35" s="1822" t="s">
        <v>11559</v>
      </c>
      <c r="O35" s="1752" t="s">
        <v>18787</v>
      </c>
      <c r="P35" s="1373"/>
      <c r="Q35" s="1434"/>
      <c r="R35" s="1377"/>
      <c r="S35" s="1369"/>
      <c r="T35" s="1435"/>
      <c r="U35" s="788"/>
      <c r="V35" s="287"/>
      <c r="W35" s="287"/>
      <c r="X35" s="1425">
        <f>ROUND(ROUND(ROUND(E7+H31,0)*M32,0)*Q36,0)</f>
        <v>817</v>
      </c>
      <c r="Y35" s="1374"/>
    </row>
    <row r="36" spans="1:25" ht="17.100000000000001" customHeight="1">
      <c r="A36" s="243">
        <v>64</v>
      </c>
      <c r="B36" s="351">
        <v>9216</v>
      </c>
      <c r="C36" s="244" t="s">
        <v>18814</v>
      </c>
      <c r="D36" s="287"/>
      <c r="E36" s="287"/>
      <c r="F36" s="287"/>
      <c r="G36" s="842"/>
      <c r="H36" s="546"/>
      <c r="I36" s="518"/>
      <c r="J36" s="799"/>
      <c r="K36" s="517"/>
      <c r="L36" s="517"/>
      <c r="M36" s="517"/>
      <c r="N36" s="1849"/>
      <c r="O36" s="1754"/>
      <c r="P36" s="643" t="s">
        <v>18783</v>
      </c>
      <c r="Q36" s="366">
        <v>0.7</v>
      </c>
      <c r="R36" s="1436"/>
      <c r="S36" s="1437"/>
      <c r="T36" s="1438"/>
      <c r="U36" s="1424" t="s">
        <v>18734</v>
      </c>
      <c r="V36" s="354" t="s">
        <v>18783</v>
      </c>
      <c r="W36" s="355">
        <v>0.93</v>
      </c>
      <c r="X36" s="1425">
        <f>ROUND(ROUND(ROUND(ROUND(E7+H31,0)*M32,0)*Q36,0)*W36,0)</f>
        <v>760</v>
      </c>
      <c r="Y36" s="1374"/>
    </row>
    <row r="37" spans="1:25" ht="17.100000000000001" customHeight="1">
      <c r="A37" s="243">
        <v>64</v>
      </c>
      <c r="B37" s="351">
        <v>9217</v>
      </c>
      <c r="C37" s="244" t="s">
        <v>18815</v>
      </c>
      <c r="D37" s="287"/>
      <c r="E37" s="287"/>
      <c r="F37" s="287"/>
      <c r="G37" s="842"/>
      <c r="H37" s="546"/>
      <c r="I37" s="518"/>
      <c r="J37" s="799"/>
      <c r="K37" s="517"/>
      <c r="L37" s="517"/>
      <c r="M37" s="517"/>
      <c r="N37" s="1849"/>
      <c r="O37" s="1754"/>
      <c r="P37" s="1379"/>
      <c r="Q37" s="1439"/>
      <c r="R37" s="1533" t="s">
        <v>167</v>
      </c>
      <c r="S37" s="362">
        <v>5</v>
      </c>
      <c r="T37" s="363" t="s">
        <v>168</v>
      </c>
      <c r="U37" s="788"/>
      <c r="V37" s="287"/>
      <c r="W37" s="287"/>
      <c r="X37" s="1425">
        <f>ROUND(ROUND(ROUND(ROUND(E7+H31,0)*M32,0)*Q36,0)-S37,0)</f>
        <v>812</v>
      </c>
      <c r="Y37" s="1374"/>
    </row>
    <row r="38" spans="1:25" ht="17.100000000000001" customHeight="1">
      <c r="A38" s="243">
        <v>64</v>
      </c>
      <c r="B38" s="351">
        <v>9218</v>
      </c>
      <c r="C38" s="244" t="s">
        <v>18816</v>
      </c>
      <c r="D38" s="287"/>
      <c r="E38" s="287"/>
      <c r="F38" s="287"/>
      <c r="G38" s="842"/>
      <c r="H38" s="546"/>
      <c r="I38" s="518"/>
      <c r="J38" s="799"/>
      <c r="K38" s="517"/>
      <c r="L38" s="517"/>
      <c r="M38" s="517"/>
      <c r="N38" s="1125"/>
      <c r="O38" s="1382"/>
      <c r="P38" s="1383"/>
      <c r="Q38" s="1423"/>
      <c r="R38" s="1535"/>
      <c r="S38" s="1383"/>
      <c r="T38" s="1423"/>
      <c r="U38" s="1424" t="s">
        <v>18734</v>
      </c>
      <c r="V38" s="354" t="s">
        <v>18783</v>
      </c>
      <c r="W38" s="355">
        <v>0.93</v>
      </c>
      <c r="X38" s="1425">
        <f>ROUND(ROUND(ROUND(ROUND(ROUND(E7+H31,0)*M32,0)*Q36,0)-S37,0)*W38,0)</f>
        <v>755</v>
      </c>
      <c r="Y38" s="1374"/>
    </row>
    <row r="39" spans="1:25" ht="17.100000000000001" customHeight="1">
      <c r="A39" s="243">
        <v>64</v>
      </c>
      <c r="B39" s="351">
        <v>9219</v>
      </c>
      <c r="C39" s="244" t="s">
        <v>18817</v>
      </c>
      <c r="D39" s="287"/>
      <c r="E39" s="287"/>
      <c r="F39" s="287"/>
      <c r="G39" s="842"/>
      <c r="H39" s="546"/>
      <c r="I39" s="518"/>
      <c r="J39" s="799"/>
      <c r="K39" s="517"/>
      <c r="L39" s="517"/>
      <c r="M39" s="517"/>
      <c r="N39" s="1125"/>
      <c r="O39" s="1752" t="s">
        <v>18792</v>
      </c>
      <c r="P39" s="1373"/>
      <c r="Q39" s="1434"/>
      <c r="R39" s="1377"/>
      <c r="S39" s="1369"/>
      <c r="T39" s="1435"/>
      <c r="U39" s="788"/>
      <c r="V39" s="287"/>
      <c r="W39" s="287"/>
      <c r="X39" s="1425">
        <f>ROUND(ROUND(ROUND(E7+H31,0)*M32,0)*Q40,0)</f>
        <v>584</v>
      </c>
      <c r="Y39" s="1374"/>
    </row>
    <row r="40" spans="1:25" ht="17.100000000000001" customHeight="1">
      <c r="A40" s="243">
        <v>64</v>
      </c>
      <c r="B40" s="351">
        <v>9220</v>
      </c>
      <c r="C40" s="244" t="s">
        <v>18818</v>
      </c>
      <c r="D40" s="287"/>
      <c r="E40" s="287"/>
      <c r="F40" s="287"/>
      <c r="G40" s="842"/>
      <c r="H40" s="546"/>
      <c r="I40" s="518"/>
      <c r="J40" s="799"/>
      <c r="K40" s="517"/>
      <c r="L40" s="517"/>
      <c r="M40" s="517"/>
      <c r="N40" s="1125"/>
      <c r="O40" s="1754"/>
      <c r="P40" s="643" t="s">
        <v>18783</v>
      </c>
      <c r="Q40" s="366">
        <v>0.5</v>
      </c>
      <c r="R40" s="1436"/>
      <c r="S40" s="1437"/>
      <c r="T40" s="1438"/>
      <c r="U40" s="1424" t="s">
        <v>18734</v>
      </c>
      <c r="V40" s="354" t="s">
        <v>18783</v>
      </c>
      <c r="W40" s="355">
        <v>0.93</v>
      </c>
      <c r="X40" s="1425">
        <f>ROUND(ROUND(ROUND(ROUND(E7+H31,0)*M32,0)*Q40,0)*W40,0)</f>
        <v>543</v>
      </c>
      <c r="Y40" s="1374"/>
    </row>
    <row r="41" spans="1:25" ht="17.100000000000001" customHeight="1">
      <c r="A41" s="243">
        <v>64</v>
      </c>
      <c r="B41" s="351">
        <v>9221</v>
      </c>
      <c r="C41" s="244" t="s">
        <v>18819</v>
      </c>
      <c r="D41" s="287"/>
      <c r="E41" s="287"/>
      <c r="F41" s="287"/>
      <c r="G41" s="842"/>
      <c r="H41" s="546"/>
      <c r="I41" s="518"/>
      <c r="J41" s="799"/>
      <c r="K41" s="517"/>
      <c r="L41" s="517"/>
      <c r="M41" s="517"/>
      <c r="N41" s="1125"/>
      <c r="O41" s="1754"/>
      <c r="P41" s="1379"/>
      <c r="Q41" s="1439"/>
      <c r="R41" s="1533" t="s">
        <v>167</v>
      </c>
      <c r="S41" s="362">
        <v>5</v>
      </c>
      <c r="T41" s="363" t="s">
        <v>168</v>
      </c>
      <c r="U41" s="788"/>
      <c r="V41" s="287"/>
      <c r="W41" s="287"/>
      <c r="X41" s="1425">
        <f>ROUND(ROUND(ROUND(ROUND(E7+H31,0)*M32,0)*Q40,0)-S41,0)</f>
        <v>579</v>
      </c>
      <c r="Y41" s="1374"/>
    </row>
    <row r="42" spans="1:25" ht="17.100000000000001" customHeight="1">
      <c r="A42" s="243">
        <v>64</v>
      </c>
      <c r="B42" s="351">
        <v>9222</v>
      </c>
      <c r="C42" s="244" t="s">
        <v>18820</v>
      </c>
      <c r="D42" s="842"/>
      <c r="E42" s="546"/>
      <c r="F42" s="546"/>
      <c r="G42" s="842"/>
      <c r="H42" s="546"/>
      <c r="I42" s="518"/>
      <c r="J42" s="799"/>
      <c r="K42" s="288"/>
      <c r="L42" s="288"/>
      <c r="M42" s="288"/>
      <c r="N42" s="1381"/>
      <c r="O42" s="1382"/>
      <c r="P42" s="1383"/>
      <c r="Q42" s="1423"/>
      <c r="R42" s="1535"/>
      <c r="S42" s="1383"/>
      <c r="T42" s="1423"/>
      <c r="U42" s="1424" t="s">
        <v>18734</v>
      </c>
      <c r="V42" s="354" t="s">
        <v>18783</v>
      </c>
      <c r="W42" s="355">
        <v>0.93</v>
      </c>
      <c r="X42" s="1425">
        <f>ROUND(ROUND(ROUND(ROUND(ROUND(E7+H31,0)*M32,0)*Q40,0)-S41,0)*W42,0)</f>
        <v>538</v>
      </c>
      <c r="Y42" s="1374"/>
    </row>
    <row r="43" spans="1:25" ht="17.100000000000001" customHeight="1">
      <c r="A43" s="243">
        <v>64</v>
      </c>
      <c r="B43" s="351">
        <v>9223</v>
      </c>
      <c r="C43" s="244" t="s">
        <v>18821</v>
      </c>
      <c r="D43" s="842"/>
      <c r="E43" s="546"/>
      <c r="F43" s="546"/>
      <c r="G43" s="604"/>
      <c r="H43" s="605"/>
      <c r="I43" s="607"/>
      <c r="J43" s="1456"/>
      <c r="K43" s="1687" t="s">
        <v>18797</v>
      </c>
      <c r="L43" s="1451"/>
      <c r="M43" s="1452"/>
      <c r="N43" s="1367"/>
      <c r="O43" s="634"/>
      <c r="P43" s="634"/>
      <c r="Q43" s="634"/>
      <c r="R43" s="1377"/>
      <c r="S43" s="1369"/>
      <c r="T43" s="1435"/>
      <c r="U43" s="788"/>
      <c r="V43" s="287"/>
      <c r="W43" s="287"/>
      <c r="X43" s="252">
        <f>ROUND(ROUND(E7+H31,0)*M44,0)</f>
        <v>834</v>
      </c>
      <c r="Y43" s="1374"/>
    </row>
    <row r="44" spans="1:25" ht="17.100000000000001" customHeight="1">
      <c r="A44" s="243">
        <v>64</v>
      </c>
      <c r="B44" s="351">
        <v>9224</v>
      </c>
      <c r="C44" s="244" t="s">
        <v>18822</v>
      </c>
      <c r="D44" s="842"/>
      <c r="E44" s="546"/>
      <c r="F44" s="546"/>
      <c r="G44" s="604"/>
      <c r="H44" s="605"/>
      <c r="I44" s="607"/>
      <c r="J44" s="1374"/>
      <c r="K44" s="1688"/>
      <c r="L44" s="643" t="s">
        <v>18783</v>
      </c>
      <c r="M44" s="747">
        <v>0.5</v>
      </c>
      <c r="N44" s="1371"/>
      <c r="O44" s="546"/>
      <c r="P44" s="546"/>
      <c r="Q44" s="546"/>
      <c r="R44" s="1436"/>
      <c r="S44" s="1437"/>
      <c r="T44" s="1438"/>
      <c r="U44" s="1424" t="s">
        <v>18734</v>
      </c>
      <c r="V44" s="354" t="s">
        <v>18783</v>
      </c>
      <c r="W44" s="355">
        <v>0.93</v>
      </c>
      <c r="X44" s="1425">
        <f>ROUND(ROUND(ROUND(E7+H31,0)*M44,0)*W44,0)</f>
        <v>776</v>
      </c>
      <c r="Y44" s="1374"/>
    </row>
    <row r="45" spans="1:25" ht="17.100000000000001" customHeight="1">
      <c r="A45" s="243">
        <v>64</v>
      </c>
      <c r="B45" s="351">
        <v>9225</v>
      </c>
      <c r="C45" s="244" t="s">
        <v>18823</v>
      </c>
      <c r="D45" s="842"/>
      <c r="E45" s="546"/>
      <c r="F45" s="546"/>
      <c r="G45" s="1221"/>
      <c r="H45" s="517"/>
      <c r="I45" s="743"/>
      <c r="J45" s="1374"/>
      <c r="K45" s="1688"/>
      <c r="L45" s="546"/>
      <c r="M45" s="546"/>
      <c r="N45" s="1371"/>
      <c r="O45" s="546"/>
      <c r="P45" s="546"/>
      <c r="Q45" s="743"/>
      <c r="R45" s="1533" t="s">
        <v>167</v>
      </c>
      <c r="S45" s="362">
        <v>5</v>
      </c>
      <c r="T45" s="363" t="s">
        <v>168</v>
      </c>
      <c r="U45" s="788"/>
      <c r="V45" s="287"/>
      <c r="W45" s="287"/>
      <c r="X45" s="252">
        <f>ROUND(ROUND(ROUND(E7+H31,0)*M44,0)-S45,0)</f>
        <v>829</v>
      </c>
      <c r="Y45" s="1374"/>
    </row>
    <row r="46" spans="1:25" ht="17.100000000000001" customHeight="1">
      <c r="A46" s="243">
        <v>64</v>
      </c>
      <c r="B46" s="351">
        <v>9226</v>
      </c>
      <c r="C46" s="244" t="s">
        <v>18824</v>
      </c>
      <c r="D46" s="287"/>
      <c r="E46" s="287"/>
      <c r="F46" s="287"/>
      <c r="G46" s="842"/>
      <c r="H46" s="546"/>
      <c r="I46" s="518"/>
      <c r="J46" s="799"/>
      <c r="K46" s="517"/>
      <c r="L46" s="517"/>
      <c r="M46" s="517"/>
      <c r="N46" s="1455"/>
      <c r="O46" s="289"/>
      <c r="P46" s="289"/>
      <c r="Q46" s="289"/>
      <c r="R46" s="1535"/>
      <c r="S46" s="1383"/>
      <c r="T46" s="1423"/>
      <c r="U46" s="1424" t="s">
        <v>18734</v>
      </c>
      <c r="V46" s="354" t="s">
        <v>18783</v>
      </c>
      <c r="W46" s="355">
        <v>0.93</v>
      </c>
      <c r="X46" s="1425">
        <f>ROUND(ROUND(ROUND(ROUND(E7+H31,0)*M44,0)-S45,0)*W46,0)</f>
        <v>771</v>
      </c>
      <c r="Y46" s="1374"/>
    </row>
    <row r="47" spans="1:25" ht="17.100000000000001" customHeight="1">
      <c r="A47" s="243">
        <v>64</v>
      </c>
      <c r="B47" s="351">
        <v>9227</v>
      </c>
      <c r="C47" s="244" t="s">
        <v>18825</v>
      </c>
      <c r="D47" s="287"/>
      <c r="E47" s="287"/>
      <c r="F47" s="287"/>
      <c r="G47" s="842"/>
      <c r="H47" s="546"/>
      <c r="I47" s="518"/>
      <c r="J47" s="799"/>
      <c r="K47" s="517"/>
      <c r="L47" s="517"/>
      <c r="M47" s="517"/>
      <c r="N47" s="1822" t="s">
        <v>11559</v>
      </c>
      <c r="O47" s="1752" t="s">
        <v>18787</v>
      </c>
      <c r="P47" s="1373"/>
      <c r="Q47" s="1434"/>
      <c r="R47" s="1377"/>
      <c r="S47" s="1369"/>
      <c r="T47" s="1435"/>
      <c r="U47" s="788"/>
      <c r="V47" s="287"/>
      <c r="W47" s="287"/>
      <c r="X47" s="1425">
        <f>ROUND(ROUND(ROUND(E7+H31,0)*M44,0)*Q48,0)</f>
        <v>584</v>
      </c>
      <c r="Y47" s="1374"/>
    </row>
    <row r="48" spans="1:25" ht="17.100000000000001" customHeight="1">
      <c r="A48" s="243">
        <v>64</v>
      </c>
      <c r="B48" s="351">
        <v>9228</v>
      </c>
      <c r="C48" s="244" t="s">
        <v>18826</v>
      </c>
      <c r="D48" s="287"/>
      <c r="E48" s="287"/>
      <c r="F48" s="287"/>
      <c r="G48" s="842"/>
      <c r="H48" s="546"/>
      <c r="I48" s="518"/>
      <c r="J48" s="799"/>
      <c r="K48" s="517"/>
      <c r="L48" s="517"/>
      <c r="M48" s="517"/>
      <c r="N48" s="1849"/>
      <c r="O48" s="1754"/>
      <c r="P48" s="643" t="s">
        <v>18783</v>
      </c>
      <c r="Q48" s="366">
        <v>0.7</v>
      </c>
      <c r="R48" s="1436"/>
      <c r="S48" s="1437"/>
      <c r="T48" s="1438"/>
      <c r="U48" s="1424" t="s">
        <v>18734</v>
      </c>
      <c r="V48" s="354" t="s">
        <v>18783</v>
      </c>
      <c r="W48" s="355">
        <v>0.93</v>
      </c>
      <c r="X48" s="1425">
        <f>ROUND(ROUND(ROUND(ROUND(E7+H31,0)*M44,0)*Q48,0)*W48,0)</f>
        <v>543</v>
      </c>
      <c r="Y48" s="1374"/>
    </row>
    <row r="49" spans="1:25" ht="17.100000000000001" customHeight="1">
      <c r="A49" s="243">
        <v>64</v>
      </c>
      <c r="B49" s="351">
        <v>9229</v>
      </c>
      <c r="C49" s="244" t="s">
        <v>18827</v>
      </c>
      <c r="D49" s="287"/>
      <c r="E49" s="287"/>
      <c r="F49" s="287"/>
      <c r="G49" s="842"/>
      <c r="H49" s="546"/>
      <c r="I49" s="518"/>
      <c r="J49" s="799"/>
      <c r="K49" s="517"/>
      <c r="L49" s="517"/>
      <c r="M49" s="517"/>
      <c r="N49" s="1849"/>
      <c r="O49" s="1754"/>
      <c r="P49" s="1379"/>
      <c r="Q49" s="1439"/>
      <c r="R49" s="1533" t="s">
        <v>167</v>
      </c>
      <c r="S49" s="362">
        <v>5</v>
      </c>
      <c r="T49" s="363" t="s">
        <v>168</v>
      </c>
      <c r="U49" s="788"/>
      <c r="V49" s="287"/>
      <c r="W49" s="287"/>
      <c r="X49" s="1425">
        <f>ROUND(ROUND(ROUND(ROUND(E7+H31,0)*M44,0)*Q48,0)-S49,0)</f>
        <v>579</v>
      </c>
      <c r="Y49" s="1374"/>
    </row>
    <row r="50" spans="1:25" ht="17.100000000000001" customHeight="1">
      <c r="A50" s="243">
        <v>64</v>
      </c>
      <c r="B50" s="351">
        <v>9230</v>
      </c>
      <c r="C50" s="244" t="s">
        <v>18828</v>
      </c>
      <c r="D50" s="287"/>
      <c r="E50" s="287"/>
      <c r="F50" s="287"/>
      <c r="G50" s="842"/>
      <c r="H50" s="546"/>
      <c r="I50" s="518"/>
      <c r="J50" s="799"/>
      <c r="K50" s="517"/>
      <c r="L50" s="517"/>
      <c r="M50" s="517"/>
      <c r="N50" s="1125"/>
      <c r="O50" s="1382"/>
      <c r="P50" s="1383"/>
      <c r="Q50" s="1423"/>
      <c r="R50" s="1535"/>
      <c r="S50" s="1383"/>
      <c r="T50" s="1423"/>
      <c r="U50" s="1424" t="s">
        <v>18734</v>
      </c>
      <c r="V50" s="354" t="s">
        <v>18783</v>
      </c>
      <c r="W50" s="355">
        <v>0.93</v>
      </c>
      <c r="X50" s="1425">
        <f>ROUND(ROUND(ROUND(ROUND(ROUND(E7+H31,0)*M44,0)*Q48,0)-S49,0)*W50,0)</f>
        <v>538</v>
      </c>
      <c r="Y50" s="1374"/>
    </row>
    <row r="51" spans="1:25" ht="17.100000000000001" customHeight="1">
      <c r="A51" s="243">
        <v>64</v>
      </c>
      <c r="B51" s="351">
        <v>9231</v>
      </c>
      <c r="C51" s="244" t="s">
        <v>18829</v>
      </c>
      <c r="D51" s="287"/>
      <c r="E51" s="287"/>
      <c r="F51" s="287"/>
      <c r="G51" s="842"/>
      <c r="H51" s="546"/>
      <c r="I51" s="518"/>
      <c r="J51" s="799"/>
      <c r="K51" s="517"/>
      <c r="L51" s="517"/>
      <c r="M51" s="517"/>
      <c r="N51" s="1125"/>
      <c r="O51" s="1752" t="s">
        <v>18792</v>
      </c>
      <c r="P51" s="1373"/>
      <c r="Q51" s="1434"/>
      <c r="R51" s="1377"/>
      <c r="S51" s="1369"/>
      <c r="T51" s="1435"/>
      <c r="U51" s="788"/>
      <c r="V51" s="287"/>
      <c r="W51" s="287"/>
      <c r="X51" s="1425">
        <f>ROUND(ROUND(ROUND(E7+H31,0)*M44,0)*Q52,0)</f>
        <v>417</v>
      </c>
      <c r="Y51" s="1374"/>
    </row>
    <row r="52" spans="1:25" ht="17.100000000000001" customHeight="1">
      <c r="A52" s="243">
        <v>64</v>
      </c>
      <c r="B52" s="351">
        <v>9232</v>
      </c>
      <c r="C52" s="244" t="s">
        <v>18830</v>
      </c>
      <c r="D52" s="287"/>
      <c r="E52" s="287"/>
      <c r="F52" s="287"/>
      <c r="G52" s="842"/>
      <c r="H52" s="546"/>
      <c r="I52" s="518"/>
      <c r="J52" s="799"/>
      <c r="K52" s="517"/>
      <c r="L52" s="517"/>
      <c r="M52" s="517"/>
      <c r="N52" s="1125"/>
      <c r="O52" s="1754"/>
      <c r="P52" s="643" t="s">
        <v>18783</v>
      </c>
      <c r="Q52" s="366">
        <v>0.5</v>
      </c>
      <c r="R52" s="1436"/>
      <c r="S52" s="1437"/>
      <c r="T52" s="1438"/>
      <c r="U52" s="1424" t="s">
        <v>18734</v>
      </c>
      <c r="V52" s="354" t="s">
        <v>18783</v>
      </c>
      <c r="W52" s="355">
        <v>0.93</v>
      </c>
      <c r="X52" s="1425">
        <f>ROUND(ROUND(ROUND(ROUND(E7+H31,0)*M44,0)*Q52,0)*W52,0)</f>
        <v>388</v>
      </c>
      <c r="Y52" s="1374"/>
    </row>
    <row r="53" spans="1:25" ht="17.100000000000001" customHeight="1">
      <c r="A53" s="243">
        <v>64</v>
      </c>
      <c r="B53" s="351">
        <v>9233</v>
      </c>
      <c r="C53" s="244" t="s">
        <v>18831</v>
      </c>
      <c r="D53" s="287"/>
      <c r="E53" s="287"/>
      <c r="F53" s="287"/>
      <c r="G53" s="842"/>
      <c r="H53" s="546"/>
      <c r="I53" s="518"/>
      <c r="J53" s="799"/>
      <c r="K53" s="517"/>
      <c r="L53" s="517"/>
      <c r="M53" s="517"/>
      <c r="N53" s="1125"/>
      <c r="O53" s="1754"/>
      <c r="P53" s="1379"/>
      <c r="Q53" s="1439"/>
      <c r="R53" s="1533" t="s">
        <v>167</v>
      </c>
      <c r="S53" s="362">
        <v>5</v>
      </c>
      <c r="T53" s="363" t="s">
        <v>168</v>
      </c>
      <c r="U53" s="788"/>
      <c r="V53" s="287"/>
      <c r="W53" s="287"/>
      <c r="X53" s="1425">
        <f>ROUND(ROUND(ROUND(ROUND(E7+H31,0)*M44,0)*Q52,0)-S53,0)</f>
        <v>412</v>
      </c>
      <c r="Y53" s="1374"/>
    </row>
    <row r="54" spans="1:25" ht="17.100000000000001" customHeight="1">
      <c r="A54" s="243">
        <v>64</v>
      </c>
      <c r="B54" s="351">
        <v>9234</v>
      </c>
      <c r="C54" s="244" t="s">
        <v>18832</v>
      </c>
      <c r="D54" s="1280"/>
      <c r="E54" s="289"/>
      <c r="F54" s="289"/>
      <c r="G54" s="1280"/>
      <c r="H54" s="289"/>
      <c r="I54" s="526"/>
      <c r="J54" s="506"/>
      <c r="K54" s="288"/>
      <c r="L54" s="288"/>
      <c r="M54" s="288"/>
      <c r="N54" s="1381"/>
      <c r="O54" s="1382"/>
      <c r="P54" s="1383"/>
      <c r="Q54" s="1423"/>
      <c r="R54" s="1535"/>
      <c r="S54" s="1383"/>
      <c r="T54" s="1423"/>
      <c r="U54" s="1424" t="s">
        <v>18734</v>
      </c>
      <c r="V54" s="354" t="s">
        <v>18783</v>
      </c>
      <c r="W54" s="355">
        <v>0.93</v>
      </c>
      <c r="X54" s="1425">
        <f>ROUND(ROUND(ROUND(ROUND(ROUND(E7+H31,0)*M44,0)*Q52,0)-S53,0)*W54,0)</f>
        <v>383</v>
      </c>
      <c r="Y54" s="298"/>
    </row>
  </sheetData>
  <mergeCells count="33">
    <mergeCell ref="D7:D9"/>
    <mergeCell ref="J7:J11"/>
    <mergeCell ref="K7:K9"/>
    <mergeCell ref="R9:R10"/>
    <mergeCell ref="N11:N13"/>
    <mergeCell ref="O11:O13"/>
    <mergeCell ref="R13:R14"/>
    <mergeCell ref="O15:O17"/>
    <mergeCell ref="R17:R18"/>
    <mergeCell ref="J19:J23"/>
    <mergeCell ref="K19:K21"/>
    <mergeCell ref="R21:R22"/>
    <mergeCell ref="N23:N25"/>
    <mergeCell ref="O23:O25"/>
    <mergeCell ref="R25:R26"/>
    <mergeCell ref="O27:O29"/>
    <mergeCell ref="R29:R30"/>
    <mergeCell ref="G31:G33"/>
    <mergeCell ref="J31:J35"/>
    <mergeCell ref="K31:K33"/>
    <mergeCell ref="R33:R34"/>
    <mergeCell ref="N35:N37"/>
    <mergeCell ref="O35:O37"/>
    <mergeCell ref="R37:R38"/>
    <mergeCell ref="O51:O53"/>
    <mergeCell ref="R53:R54"/>
    <mergeCell ref="O39:O41"/>
    <mergeCell ref="R41:R42"/>
    <mergeCell ref="K43:K45"/>
    <mergeCell ref="R45:R46"/>
    <mergeCell ref="N47:N49"/>
    <mergeCell ref="O47:O49"/>
    <mergeCell ref="R49:R50"/>
  </mergeCells>
  <phoneticPr fontId="1"/>
  <printOptions horizontalCentered="1"/>
  <pageMargins left="0.39370078740157483" right="0.39370078740157483" top="0.39370078740157483" bottom="0.39370078740157483" header="0.51181102362204722" footer="0.31496062992125984"/>
  <pageSetup paperSize="9" scale="46" orientation="portrait" r:id="rId1"/>
  <headerFooter>
    <oddHeader>&amp;R&amp;9保育所等訪問支援</oddHeader>
    <oddFooter>&amp;C&amp;14&amp;P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sheetPr>
  <dimension ref="A1:AU10"/>
  <sheetViews>
    <sheetView view="pageBreakPreview" zoomScaleNormal="100" zoomScaleSheetLayoutView="100" workbookViewId="0"/>
  </sheetViews>
  <sheetFormatPr defaultRowHeight="17.100000000000001" customHeight="1"/>
  <cols>
    <col min="1" max="1" width="4.625" style="300" customWidth="1"/>
    <col min="2" max="2" width="7.625" style="300" customWidth="1"/>
    <col min="3" max="3" width="35.75" style="207" customWidth="1"/>
    <col min="4" max="21" width="2.375" style="300" customWidth="1"/>
    <col min="22" max="25" width="2.375" style="207" customWidth="1"/>
    <col min="26" max="29" width="2.375" style="300" customWidth="1"/>
    <col min="30" max="31" width="2.375" style="331" customWidth="1"/>
    <col min="32" max="34" width="2.375" style="300" customWidth="1"/>
    <col min="35" max="36" width="2.375" style="331" customWidth="1"/>
    <col min="37" max="44" width="2.375" style="300" customWidth="1"/>
    <col min="45" max="46" width="8.625" style="300" customWidth="1"/>
    <col min="47" max="47" width="2.75" style="300" customWidth="1"/>
    <col min="48" max="255" width="9" style="300"/>
    <col min="256" max="256" width="4.625" style="300" customWidth="1"/>
    <col min="257" max="257" width="7.625" style="300" customWidth="1"/>
    <col min="258" max="258" width="35.75" style="300" customWidth="1"/>
    <col min="259" max="300" width="2.375" style="300" customWidth="1"/>
    <col min="301" max="302" width="8.625" style="300" customWidth="1"/>
    <col min="303" max="303" width="2.75" style="300" customWidth="1"/>
    <col min="304" max="511" width="9" style="300"/>
    <col min="512" max="512" width="4.625" style="300" customWidth="1"/>
    <col min="513" max="513" width="7.625" style="300" customWidth="1"/>
    <col min="514" max="514" width="35.75" style="300" customWidth="1"/>
    <col min="515" max="556" width="2.375" style="300" customWidth="1"/>
    <col min="557" max="558" width="8.625" style="300" customWidth="1"/>
    <col min="559" max="559" width="2.75" style="300" customWidth="1"/>
    <col min="560" max="767" width="9" style="300"/>
    <col min="768" max="768" width="4.625" style="300" customWidth="1"/>
    <col min="769" max="769" width="7.625" style="300" customWidth="1"/>
    <col min="770" max="770" width="35.75" style="300" customWidth="1"/>
    <col min="771" max="812" width="2.375" style="300" customWidth="1"/>
    <col min="813" max="814" width="8.625" style="300" customWidth="1"/>
    <col min="815" max="815" width="2.75" style="300" customWidth="1"/>
    <col min="816" max="1023" width="9" style="300"/>
    <col min="1024" max="1024" width="4.625" style="300" customWidth="1"/>
    <col min="1025" max="1025" width="7.625" style="300" customWidth="1"/>
    <col min="1026" max="1026" width="35.75" style="300" customWidth="1"/>
    <col min="1027" max="1068" width="2.375" style="300" customWidth="1"/>
    <col min="1069" max="1070" width="8.625" style="300" customWidth="1"/>
    <col min="1071" max="1071" width="2.75" style="300" customWidth="1"/>
    <col min="1072" max="1279" width="9" style="300"/>
    <col min="1280" max="1280" width="4.625" style="300" customWidth="1"/>
    <col min="1281" max="1281" width="7.625" style="300" customWidth="1"/>
    <col min="1282" max="1282" width="35.75" style="300" customWidth="1"/>
    <col min="1283" max="1324" width="2.375" style="300" customWidth="1"/>
    <col min="1325" max="1326" width="8.625" style="300" customWidth="1"/>
    <col min="1327" max="1327" width="2.75" style="300" customWidth="1"/>
    <col min="1328" max="1535" width="9" style="300"/>
    <col min="1536" max="1536" width="4.625" style="300" customWidth="1"/>
    <col min="1537" max="1537" width="7.625" style="300" customWidth="1"/>
    <col min="1538" max="1538" width="35.75" style="300" customWidth="1"/>
    <col min="1539" max="1580" width="2.375" style="300" customWidth="1"/>
    <col min="1581" max="1582" width="8.625" style="300" customWidth="1"/>
    <col min="1583" max="1583" width="2.75" style="300" customWidth="1"/>
    <col min="1584" max="1791" width="9" style="300"/>
    <col min="1792" max="1792" width="4.625" style="300" customWidth="1"/>
    <col min="1793" max="1793" width="7.625" style="300" customWidth="1"/>
    <col min="1794" max="1794" width="35.75" style="300" customWidth="1"/>
    <col min="1795" max="1836" width="2.375" style="300" customWidth="1"/>
    <col min="1837" max="1838" width="8.625" style="300" customWidth="1"/>
    <col min="1839" max="1839" width="2.75" style="300" customWidth="1"/>
    <col min="1840" max="2047" width="9" style="300"/>
    <col min="2048" max="2048" width="4.625" style="300" customWidth="1"/>
    <col min="2049" max="2049" width="7.625" style="300" customWidth="1"/>
    <col min="2050" max="2050" width="35.75" style="300" customWidth="1"/>
    <col min="2051" max="2092" width="2.375" style="300" customWidth="1"/>
    <col min="2093" max="2094" width="8.625" style="300" customWidth="1"/>
    <col min="2095" max="2095" width="2.75" style="300" customWidth="1"/>
    <col min="2096" max="2303" width="9" style="300"/>
    <col min="2304" max="2304" width="4.625" style="300" customWidth="1"/>
    <col min="2305" max="2305" width="7.625" style="300" customWidth="1"/>
    <col min="2306" max="2306" width="35.75" style="300" customWidth="1"/>
    <col min="2307" max="2348" width="2.375" style="300" customWidth="1"/>
    <col min="2349" max="2350" width="8.625" style="300" customWidth="1"/>
    <col min="2351" max="2351" width="2.75" style="300" customWidth="1"/>
    <col min="2352" max="2559" width="9" style="300"/>
    <col min="2560" max="2560" width="4.625" style="300" customWidth="1"/>
    <col min="2561" max="2561" width="7.625" style="300" customWidth="1"/>
    <col min="2562" max="2562" width="35.75" style="300" customWidth="1"/>
    <col min="2563" max="2604" width="2.375" style="300" customWidth="1"/>
    <col min="2605" max="2606" width="8.625" style="300" customWidth="1"/>
    <col min="2607" max="2607" width="2.75" style="300" customWidth="1"/>
    <col min="2608" max="2815" width="9" style="300"/>
    <col min="2816" max="2816" width="4.625" style="300" customWidth="1"/>
    <col min="2817" max="2817" width="7.625" style="300" customWidth="1"/>
    <col min="2818" max="2818" width="35.75" style="300" customWidth="1"/>
    <col min="2819" max="2860" width="2.375" style="300" customWidth="1"/>
    <col min="2861" max="2862" width="8.625" style="300" customWidth="1"/>
    <col min="2863" max="2863" width="2.75" style="300" customWidth="1"/>
    <col min="2864" max="3071" width="9" style="300"/>
    <col min="3072" max="3072" width="4.625" style="300" customWidth="1"/>
    <col min="3073" max="3073" width="7.625" style="300" customWidth="1"/>
    <col min="3074" max="3074" width="35.75" style="300" customWidth="1"/>
    <col min="3075" max="3116" width="2.375" style="300" customWidth="1"/>
    <col min="3117" max="3118" width="8.625" style="300" customWidth="1"/>
    <col min="3119" max="3119" width="2.75" style="300" customWidth="1"/>
    <col min="3120" max="3327" width="9" style="300"/>
    <col min="3328" max="3328" width="4.625" style="300" customWidth="1"/>
    <col min="3329" max="3329" width="7.625" style="300" customWidth="1"/>
    <col min="3330" max="3330" width="35.75" style="300" customWidth="1"/>
    <col min="3331" max="3372" width="2.375" style="300" customWidth="1"/>
    <col min="3373" max="3374" width="8.625" style="300" customWidth="1"/>
    <col min="3375" max="3375" width="2.75" style="300" customWidth="1"/>
    <col min="3376" max="3583" width="9" style="300"/>
    <col min="3584" max="3584" width="4.625" style="300" customWidth="1"/>
    <col min="3585" max="3585" width="7.625" style="300" customWidth="1"/>
    <col min="3586" max="3586" width="35.75" style="300" customWidth="1"/>
    <col min="3587" max="3628" width="2.375" style="300" customWidth="1"/>
    <col min="3629" max="3630" width="8.625" style="300" customWidth="1"/>
    <col min="3631" max="3631" width="2.75" style="300" customWidth="1"/>
    <col min="3632" max="3839" width="9" style="300"/>
    <col min="3840" max="3840" width="4.625" style="300" customWidth="1"/>
    <col min="3841" max="3841" width="7.625" style="300" customWidth="1"/>
    <col min="3842" max="3842" width="35.75" style="300" customWidth="1"/>
    <col min="3843" max="3884" width="2.375" style="300" customWidth="1"/>
    <col min="3885" max="3886" width="8.625" style="300" customWidth="1"/>
    <col min="3887" max="3887" width="2.75" style="300" customWidth="1"/>
    <col min="3888" max="4095" width="9" style="300"/>
    <col min="4096" max="4096" width="4.625" style="300" customWidth="1"/>
    <col min="4097" max="4097" width="7.625" style="300" customWidth="1"/>
    <col min="4098" max="4098" width="35.75" style="300" customWidth="1"/>
    <col min="4099" max="4140" width="2.375" style="300" customWidth="1"/>
    <col min="4141" max="4142" width="8.625" style="300" customWidth="1"/>
    <col min="4143" max="4143" width="2.75" style="300" customWidth="1"/>
    <col min="4144" max="4351" width="9" style="300"/>
    <col min="4352" max="4352" width="4.625" style="300" customWidth="1"/>
    <col min="4353" max="4353" width="7.625" style="300" customWidth="1"/>
    <col min="4354" max="4354" width="35.75" style="300" customWidth="1"/>
    <col min="4355" max="4396" width="2.375" style="300" customWidth="1"/>
    <col min="4397" max="4398" width="8.625" style="300" customWidth="1"/>
    <col min="4399" max="4399" width="2.75" style="300" customWidth="1"/>
    <col min="4400" max="4607" width="9" style="300"/>
    <col min="4608" max="4608" width="4.625" style="300" customWidth="1"/>
    <col min="4609" max="4609" width="7.625" style="300" customWidth="1"/>
    <col min="4610" max="4610" width="35.75" style="300" customWidth="1"/>
    <col min="4611" max="4652" width="2.375" style="300" customWidth="1"/>
    <col min="4653" max="4654" width="8.625" style="300" customWidth="1"/>
    <col min="4655" max="4655" width="2.75" style="300" customWidth="1"/>
    <col min="4656" max="4863" width="9" style="300"/>
    <col min="4864" max="4864" width="4.625" style="300" customWidth="1"/>
    <col min="4865" max="4865" width="7.625" style="300" customWidth="1"/>
    <col min="4866" max="4866" width="35.75" style="300" customWidth="1"/>
    <col min="4867" max="4908" width="2.375" style="300" customWidth="1"/>
    <col min="4909" max="4910" width="8.625" style="300" customWidth="1"/>
    <col min="4911" max="4911" width="2.75" style="300" customWidth="1"/>
    <col min="4912" max="5119" width="9" style="300"/>
    <col min="5120" max="5120" width="4.625" style="300" customWidth="1"/>
    <col min="5121" max="5121" width="7.625" style="300" customWidth="1"/>
    <col min="5122" max="5122" width="35.75" style="300" customWidth="1"/>
    <col min="5123" max="5164" width="2.375" style="300" customWidth="1"/>
    <col min="5165" max="5166" width="8.625" style="300" customWidth="1"/>
    <col min="5167" max="5167" width="2.75" style="300" customWidth="1"/>
    <col min="5168" max="5375" width="9" style="300"/>
    <col min="5376" max="5376" width="4.625" style="300" customWidth="1"/>
    <col min="5377" max="5377" width="7.625" style="300" customWidth="1"/>
    <col min="5378" max="5378" width="35.75" style="300" customWidth="1"/>
    <col min="5379" max="5420" width="2.375" style="300" customWidth="1"/>
    <col min="5421" max="5422" width="8.625" style="300" customWidth="1"/>
    <col min="5423" max="5423" width="2.75" style="300" customWidth="1"/>
    <col min="5424" max="5631" width="9" style="300"/>
    <col min="5632" max="5632" width="4.625" style="300" customWidth="1"/>
    <col min="5633" max="5633" width="7.625" style="300" customWidth="1"/>
    <col min="5634" max="5634" width="35.75" style="300" customWidth="1"/>
    <col min="5635" max="5676" width="2.375" style="300" customWidth="1"/>
    <col min="5677" max="5678" width="8.625" style="300" customWidth="1"/>
    <col min="5679" max="5679" width="2.75" style="300" customWidth="1"/>
    <col min="5680" max="5887" width="9" style="300"/>
    <col min="5888" max="5888" width="4.625" style="300" customWidth="1"/>
    <col min="5889" max="5889" width="7.625" style="300" customWidth="1"/>
    <col min="5890" max="5890" width="35.75" style="300" customWidth="1"/>
    <col min="5891" max="5932" width="2.375" style="300" customWidth="1"/>
    <col min="5933" max="5934" width="8.625" style="300" customWidth="1"/>
    <col min="5935" max="5935" width="2.75" style="300" customWidth="1"/>
    <col min="5936" max="6143" width="9" style="300"/>
    <col min="6144" max="6144" width="4.625" style="300" customWidth="1"/>
    <col min="6145" max="6145" width="7.625" style="300" customWidth="1"/>
    <col min="6146" max="6146" width="35.75" style="300" customWidth="1"/>
    <col min="6147" max="6188" width="2.375" style="300" customWidth="1"/>
    <col min="6189" max="6190" width="8.625" style="300" customWidth="1"/>
    <col min="6191" max="6191" width="2.75" style="300" customWidth="1"/>
    <col min="6192" max="6399" width="9" style="300"/>
    <col min="6400" max="6400" width="4.625" style="300" customWidth="1"/>
    <col min="6401" max="6401" width="7.625" style="300" customWidth="1"/>
    <col min="6402" max="6402" width="35.75" style="300" customWidth="1"/>
    <col min="6403" max="6444" width="2.375" style="300" customWidth="1"/>
    <col min="6445" max="6446" width="8.625" style="300" customWidth="1"/>
    <col min="6447" max="6447" width="2.75" style="300" customWidth="1"/>
    <col min="6448" max="6655" width="9" style="300"/>
    <col min="6656" max="6656" width="4.625" style="300" customWidth="1"/>
    <col min="6657" max="6657" width="7.625" style="300" customWidth="1"/>
    <col min="6658" max="6658" width="35.75" style="300" customWidth="1"/>
    <col min="6659" max="6700" width="2.375" style="300" customWidth="1"/>
    <col min="6701" max="6702" width="8.625" style="300" customWidth="1"/>
    <col min="6703" max="6703" width="2.75" style="300" customWidth="1"/>
    <col min="6704" max="6911" width="9" style="300"/>
    <col min="6912" max="6912" width="4.625" style="300" customWidth="1"/>
    <col min="6913" max="6913" width="7.625" style="300" customWidth="1"/>
    <col min="6914" max="6914" width="35.75" style="300" customWidth="1"/>
    <col min="6915" max="6956" width="2.375" style="300" customWidth="1"/>
    <col min="6957" max="6958" width="8.625" style="300" customWidth="1"/>
    <col min="6959" max="6959" width="2.75" style="300" customWidth="1"/>
    <col min="6960" max="7167" width="9" style="300"/>
    <col min="7168" max="7168" width="4.625" style="300" customWidth="1"/>
    <col min="7169" max="7169" width="7.625" style="300" customWidth="1"/>
    <col min="7170" max="7170" width="35.75" style="300" customWidth="1"/>
    <col min="7171" max="7212" width="2.375" style="300" customWidth="1"/>
    <col min="7213" max="7214" width="8.625" style="300" customWidth="1"/>
    <col min="7215" max="7215" width="2.75" style="300" customWidth="1"/>
    <col min="7216" max="7423" width="9" style="300"/>
    <col min="7424" max="7424" width="4.625" style="300" customWidth="1"/>
    <col min="7425" max="7425" width="7.625" style="300" customWidth="1"/>
    <col min="7426" max="7426" width="35.75" style="300" customWidth="1"/>
    <col min="7427" max="7468" width="2.375" style="300" customWidth="1"/>
    <col min="7469" max="7470" width="8.625" style="300" customWidth="1"/>
    <col min="7471" max="7471" width="2.75" style="300" customWidth="1"/>
    <col min="7472" max="7679" width="9" style="300"/>
    <col min="7680" max="7680" width="4.625" style="300" customWidth="1"/>
    <col min="7681" max="7681" width="7.625" style="300" customWidth="1"/>
    <col min="7682" max="7682" width="35.75" style="300" customWidth="1"/>
    <col min="7683" max="7724" width="2.375" style="300" customWidth="1"/>
    <col min="7725" max="7726" width="8.625" style="300" customWidth="1"/>
    <col min="7727" max="7727" width="2.75" style="300" customWidth="1"/>
    <col min="7728" max="7935" width="9" style="300"/>
    <col min="7936" max="7936" width="4.625" style="300" customWidth="1"/>
    <col min="7937" max="7937" width="7.625" style="300" customWidth="1"/>
    <col min="7938" max="7938" width="35.75" style="300" customWidth="1"/>
    <col min="7939" max="7980" width="2.375" style="300" customWidth="1"/>
    <col min="7981" max="7982" width="8.625" style="300" customWidth="1"/>
    <col min="7983" max="7983" width="2.75" style="300" customWidth="1"/>
    <col min="7984" max="8191" width="9" style="300"/>
    <col min="8192" max="8192" width="4.625" style="300" customWidth="1"/>
    <col min="8193" max="8193" width="7.625" style="300" customWidth="1"/>
    <col min="8194" max="8194" width="35.75" style="300" customWidth="1"/>
    <col min="8195" max="8236" width="2.375" style="300" customWidth="1"/>
    <col min="8237" max="8238" width="8.625" style="300" customWidth="1"/>
    <col min="8239" max="8239" width="2.75" style="300" customWidth="1"/>
    <col min="8240" max="8447" width="9" style="300"/>
    <col min="8448" max="8448" width="4.625" style="300" customWidth="1"/>
    <col min="8449" max="8449" width="7.625" style="300" customWidth="1"/>
    <col min="8450" max="8450" width="35.75" style="300" customWidth="1"/>
    <col min="8451" max="8492" width="2.375" style="300" customWidth="1"/>
    <col min="8493" max="8494" width="8.625" style="300" customWidth="1"/>
    <col min="8495" max="8495" width="2.75" style="300" customWidth="1"/>
    <col min="8496" max="8703" width="9" style="300"/>
    <col min="8704" max="8704" width="4.625" style="300" customWidth="1"/>
    <col min="8705" max="8705" width="7.625" style="300" customWidth="1"/>
    <col min="8706" max="8706" width="35.75" style="300" customWidth="1"/>
    <col min="8707" max="8748" width="2.375" style="300" customWidth="1"/>
    <col min="8749" max="8750" width="8.625" style="300" customWidth="1"/>
    <col min="8751" max="8751" width="2.75" style="300" customWidth="1"/>
    <col min="8752" max="8959" width="9" style="300"/>
    <col min="8960" max="8960" width="4.625" style="300" customWidth="1"/>
    <col min="8961" max="8961" width="7.625" style="300" customWidth="1"/>
    <col min="8962" max="8962" width="35.75" style="300" customWidth="1"/>
    <col min="8963" max="9004" width="2.375" style="300" customWidth="1"/>
    <col min="9005" max="9006" width="8.625" style="300" customWidth="1"/>
    <col min="9007" max="9007" width="2.75" style="300" customWidth="1"/>
    <col min="9008" max="9215" width="9" style="300"/>
    <col min="9216" max="9216" width="4.625" style="300" customWidth="1"/>
    <col min="9217" max="9217" width="7.625" style="300" customWidth="1"/>
    <col min="9218" max="9218" width="35.75" style="300" customWidth="1"/>
    <col min="9219" max="9260" width="2.375" style="300" customWidth="1"/>
    <col min="9261" max="9262" width="8.625" style="300" customWidth="1"/>
    <col min="9263" max="9263" width="2.75" style="300" customWidth="1"/>
    <col min="9264" max="9471" width="9" style="300"/>
    <col min="9472" max="9472" width="4.625" style="300" customWidth="1"/>
    <col min="9473" max="9473" width="7.625" style="300" customWidth="1"/>
    <col min="9474" max="9474" width="35.75" style="300" customWidth="1"/>
    <col min="9475" max="9516" width="2.375" style="300" customWidth="1"/>
    <col min="9517" max="9518" width="8.625" style="300" customWidth="1"/>
    <col min="9519" max="9519" width="2.75" style="300" customWidth="1"/>
    <col min="9520" max="9727" width="9" style="300"/>
    <col min="9728" max="9728" width="4.625" style="300" customWidth="1"/>
    <col min="9729" max="9729" width="7.625" style="300" customWidth="1"/>
    <col min="9730" max="9730" width="35.75" style="300" customWidth="1"/>
    <col min="9731" max="9772" width="2.375" style="300" customWidth="1"/>
    <col min="9773" max="9774" width="8.625" style="300" customWidth="1"/>
    <col min="9775" max="9775" width="2.75" style="300" customWidth="1"/>
    <col min="9776" max="9983" width="9" style="300"/>
    <col min="9984" max="9984" width="4.625" style="300" customWidth="1"/>
    <col min="9985" max="9985" width="7.625" style="300" customWidth="1"/>
    <col min="9986" max="9986" width="35.75" style="300" customWidth="1"/>
    <col min="9987" max="10028" width="2.375" style="300" customWidth="1"/>
    <col min="10029" max="10030" width="8.625" style="300" customWidth="1"/>
    <col min="10031" max="10031" width="2.75" style="300" customWidth="1"/>
    <col min="10032" max="10239" width="9" style="300"/>
    <col min="10240" max="10240" width="4.625" style="300" customWidth="1"/>
    <col min="10241" max="10241" width="7.625" style="300" customWidth="1"/>
    <col min="10242" max="10242" width="35.75" style="300" customWidth="1"/>
    <col min="10243" max="10284" width="2.375" style="300" customWidth="1"/>
    <col min="10285" max="10286" width="8.625" style="300" customWidth="1"/>
    <col min="10287" max="10287" width="2.75" style="300" customWidth="1"/>
    <col min="10288" max="10495" width="9" style="300"/>
    <col min="10496" max="10496" width="4.625" style="300" customWidth="1"/>
    <col min="10497" max="10497" width="7.625" style="300" customWidth="1"/>
    <col min="10498" max="10498" width="35.75" style="300" customWidth="1"/>
    <col min="10499" max="10540" width="2.375" style="300" customWidth="1"/>
    <col min="10541" max="10542" width="8.625" style="300" customWidth="1"/>
    <col min="10543" max="10543" width="2.75" style="300" customWidth="1"/>
    <col min="10544" max="10751" width="9" style="300"/>
    <col min="10752" max="10752" width="4.625" style="300" customWidth="1"/>
    <col min="10753" max="10753" width="7.625" style="300" customWidth="1"/>
    <col min="10754" max="10754" width="35.75" style="300" customWidth="1"/>
    <col min="10755" max="10796" width="2.375" style="300" customWidth="1"/>
    <col min="10797" max="10798" width="8.625" style="300" customWidth="1"/>
    <col min="10799" max="10799" width="2.75" style="300" customWidth="1"/>
    <col min="10800" max="11007" width="9" style="300"/>
    <col min="11008" max="11008" width="4.625" style="300" customWidth="1"/>
    <col min="11009" max="11009" width="7.625" style="300" customWidth="1"/>
    <col min="11010" max="11010" width="35.75" style="300" customWidth="1"/>
    <col min="11011" max="11052" width="2.375" style="300" customWidth="1"/>
    <col min="11053" max="11054" width="8.625" style="300" customWidth="1"/>
    <col min="11055" max="11055" width="2.75" style="300" customWidth="1"/>
    <col min="11056" max="11263" width="9" style="300"/>
    <col min="11264" max="11264" width="4.625" style="300" customWidth="1"/>
    <col min="11265" max="11265" width="7.625" style="300" customWidth="1"/>
    <col min="11266" max="11266" width="35.75" style="300" customWidth="1"/>
    <col min="11267" max="11308" width="2.375" style="300" customWidth="1"/>
    <col min="11309" max="11310" width="8.625" style="300" customWidth="1"/>
    <col min="11311" max="11311" width="2.75" style="300" customWidth="1"/>
    <col min="11312" max="11519" width="9" style="300"/>
    <col min="11520" max="11520" width="4.625" style="300" customWidth="1"/>
    <col min="11521" max="11521" width="7.625" style="300" customWidth="1"/>
    <col min="11522" max="11522" width="35.75" style="300" customWidth="1"/>
    <col min="11523" max="11564" width="2.375" style="300" customWidth="1"/>
    <col min="11565" max="11566" width="8.625" style="300" customWidth="1"/>
    <col min="11567" max="11567" width="2.75" style="300" customWidth="1"/>
    <col min="11568" max="11775" width="9" style="300"/>
    <col min="11776" max="11776" width="4.625" style="300" customWidth="1"/>
    <col min="11777" max="11777" width="7.625" style="300" customWidth="1"/>
    <col min="11778" max="11778" width="35.75" style="300" customWidth="1"/>
    <col min="11779" max="11820" width="2.375" style="300" customWidth="1"/>
    <col min="11821" max="11822" width="8.625" style="300" customWidth="1"/>
    <col min="11823" max="11823" width="2.75" style="300" customWidth="1"/>
    <col min="11824" max="12031" width="9" style="300"/>
    <col min="12032" max="12032" width="4.625" style="300" customWidth="1"/>
    <col min="12033" max="12033" width="7.625" style="300" customWidth="1"/>
    <col min="12034" max="12034" width="35.75" style="300" customWidth="1"/>
    <col min="12035" max="12076" width="2.375" style="300" customWidth="1"/>
    <col min="12077" max="12078" width="8.625" style="300" customWidth="1"/>
    <col min="12079" max="12079" width="2.75" style="300" customWidth="1"/>
    <col min="12080" max="12287" width="9" style="300"/>
    <col min="12288" max="12288" width="4.625" style="300" customWidth="1"/>
    <col min="12289" max="12289" width="7.625" style="300" customWidth="1"/>
    <col min="12290" max="12290" width="35.75" style="300" customWidth="1"/>
    <col min="12291" max="12332" width="2.375" style="300" customWidth="1"/>
    <col min="12333" max="12334" width="8.625" style="300" customWidth="1"/>
    <col min="12335" max="12335" width="2.75" style="300" customWidth="1"/>
    <col min="12336" max="12543" width="9" style="300"/>
    <col min="12544" max="12544" width="4.625" style="300" customWidth="1"/>
    <col min="12545" max="12545" width="7.625" style="300" customWidth="1"/>
    <col min="12546" max="12546" width="35.75" style="300" customWidth="1"/>
    <col min="12547" max="12588" width="2.375" style="300" customWidth="1"/>
    <col min="12589" max="12590" width="8.625" style="300" customWidth="1"/>
    <col min="12591" max="12591" width="2.75" style="300" customWidth="1"/>
    <col min="12592" max="12799" width="9" style="300"/>
    <col min="12800" max="12800" width="4.625" style="300" customWidth="1"/>
    <col min="12801" max="12801" width="7.625" style="300" customWidth="1"/>
    <col min="12802" max="12802" width="35.75" style="300" customWidth="1"/>
    <col min="12803" max="12844" width="2.375" style="300" customWidth="1"/>
    <col min="12845" max="12846" width="8.625" style="300" customWidth="1"/>
    <col min="12847" max="12847" width="2.75" style="300" customWidth="1"/>
    <col min="12848" max="13055" width="9" style="300"/>
    <col min="13056" max="13056" width="4.625" style="300" customWidth="1"/>
    <col min="13057" max="13057" width="7.625" style="300" customWidth="1"/>
    <col min="13058" max="13058" width="35.75" style="300" customWidth="1"/>
    <col min="13059" max="13100" width="2.375" style="300" customWidth="1"/>
    <col min="13101" max="13102" width="8.625" style="300" customWidth="1"/>
    <col min="13103" max="13103" width="2.75" style="300" customWidth="1"/>
    <col min="13104" max="13311" width="9" style="300"/>
    <col min="13312" max="13312" width="4.625" style="300" customWidth="1"/>
    <col min="13313" max="13313" width="7.625" style="300" customWidth="1"/>
    <col min="13314" max="13314" width="35.75" style="300" customWidth="1"/>
    <col min="13315" max="13356" width="2.375" style="300" customWidth="1"/>
    <col min="13357" max="13358" width="8.625" style="300" customWidth="1"/>
    <col min="13359" max="13359" width="2.75" style="300" customWidth="1"/>
    <col min="13360" max="13567" width="9" style="300"/>
    <col min="13568" max="13568" width="4.625" style="300" customWidth="1"/>
    <col min="13569" max="13569" width="7.625" style="300" customWidth="1"/>
    <col min="13570" max="13570" width="35.75" style="300" customWidth="1"/>
    <col min="13571" max="13612" width="2.375" style="300" customWidth="1"/>
    <col min="13613" max="13614" width="8.625" style="300" customWidth="1"/>
    <col min="13615" max="13615" width="2.75" style="300" customWidth="1"/>
    <col min="13616" max="13823" width="9" style="300"/>
    <col min="13824" max="13824" width="4.625" style="300" customWidth="1"/>
    <col min="13825" max="13825" width="7.625" style="300" customWidth="1"/>
    <col min="13826" max="13826" width="35.75" style="300" customWidth="1"/>
    <col min="13827" max="13868" width="2.375" style="300" customWidth="1"/>
    <col min="13869" max="13870" width="8.625" style="300" customWidth="1"/>
    <col min="13871" max="13871" width="2.75" style="300" customWidth="1"/>
    <col min="13872" max="14079" width="9" style="300"/>
    <col min="14080" max="14080" width="4.625" style="300" customWidth="1"/>
    <col min="14081" max="14081" width="7.625" style="300" customWidth="1"/>
    <col min="14082" max="14082" width="35.75" style="300" customWidth="1"/>
    <col min="14083" max="14124" width="2.375" style="300" customWidth="1"/>
    <col min="14125" max="14126" width="8.625" style="300" customWidth="1"/>
    <col min="14127" max="14127" width="2.75" style="300" customWidth="1"/>
    <col min="14128" max="14335" width="9" style="300"/>
    <col min="14336" max="14336" width="4.625" style="300" customWidth="1"/>
    <col min="14337" max="14337" width="7.625" style="300" customWidth="1"/>
    <col min="14338" max="14338" width="35.75" style="300" customWidth="1"/>
    <col min="14339" max="14380" width="2.375" style="300" customWidth="1"/>
    <col min="14381" max="14382" width="8.625" style="300" customWidth="1"/>
    <col min="14383" max="14383" width="2.75" style="300" customWidth="1"/>
    <col min="14384" max="14591" width="9" style="300"/>
    <col min="14592" max="14592" width="4.625" style="300" customWidth="1"/>
    <col min="14593" max="14593" width="7.625" style="300" customWidth="1"/>
    <col min="14594" max="14594" width="35.75" style="300" customWidth="1"/>
    <col min="14595" max="14636" width="2.375" style="300" customWidth="1"/>
    <col min="14637" max="14638" width="8.625" style="300" customWidth="1"/>
    <col min="14639" max="14639" width="2.75" style="300" customWidth="1"/>
    <col min="14640" max="14847" width="9" style="300"/>
    <col min="14848" max="14848" width="4.625" style="300" customWidth="1"/>
    <col min="14849" max="14849" width="7.625" style="300" customWidth="1"/>
    <col min="14850" max="14850" width="35.75" style="300" customWidth="1"/>
    <col min="14851" max="14892" width="2.375" style="300" customWidth="1"/>
    <col min="14893" max="14894" width="8.625" style="300" customWidth="1"/>
    <col min="14895" max="14895" width="2.75" style="300" customWidth="1"/>
    <col min="14896" max="15103" width="9" style="300"/>
    <col min="15104" max="15104" width="4.625" style="300" customWidth="1"/>
    <col min="15105" max="15105" width="7.625" style="300" customWidth="1"/>
    <col min="15106" max="15106" width="35.75" style="300" customWidth="1"/>
    <col min="15107" max="15148" width="2.375" style="300" customWidth="1"/>
    <col min="15149" max="15150" width="8.625" style="300" customWidth="1"/>
    <col min="15151" max="15151" width="2.75" style="300" customWidth="1"/>
    <col min="15152" max="15359" width="9" style="300"/>
    <col min="15360" max="15360" width="4.625" style="300" customWidth="1"/>
    <col min="15361" max="15361" width="7.625" style="300" customWidth="1"/>
    <col min="15362" max="15362" width="35.75" style="300" customWidth="1"/>
    <col min="15363" max="15404" width="2.375" style="300" customWidth="1"/>
    <col min="15405" max="15406" width="8.625" style="300" customWidth="1"/>
    <col min="15407" max="15407" width="2.75" style="300" customWidth="1"/>
    <col min="15408" max="15615" width="9" style="300"/>
    <col min="15616" max="15616" width="4.625" style="300" customWidth="1"/>
    <col min="15617" max="15617" width="7.625" style="300" customWidth="1"/>
    <col min="15618" max="15618" width="35.75" style="300" customWidth="1"/>
    <col min="15619" max="15660" width="2.375" style="300" customWidth="1"/>
    <col min="15661" max="15662" width="8.625" style="300" customWidth="1"/>
    <col min="15663" max="15663" width="2.75" style="300" customWidth="1"/>
    <col min="15664" max="15871" width="9" style="300"/>
    <col min="15872" max="15872" width="4.625" style="300" customWidth="1"/>
    <col min="15873" max="15873" width="7.625" style="300" customWidth="1"/>
    <col min="15874" max="15874" width="35.75" style="300" customWidth="1"/>
    <col min="15875" max="15916" width="2.375" style="300" customWidth="1"/>
    <col min="15917" max="15918" width="8.625" style="300" customWidth="1"/>
    <col min="15919" max="15919" width="2.75" style="300" customWidth="1"/>
    <col min="15920" max="16127" width="9" style="300"/>
    <col min="16128" max="16128" width="4.625" style="300" customWidth="1"/>
    <col min="16129" max="16129" width="7.625" style="300" customWidth="1"/>
    <col min="16130" max="16130" width="35.75" style="300" customWidth="1"/>
    <col min="16131" max="16172" width="2.375" style="300" customWidth="1"/>
    <col min="16173" max="16174" width="8.625" style="300" customWidth="1"/>
    <col min="16175" max="16175" width="2.75" style="300" customWidth="1"/>
    <col min="16176" max="16384" width="9" style="300"/>
  </cols>
  <sheetData>
    <row r="1" spans="1:47" ht="17.100000000000001" customHeight="1">
      <c r="A1" s="205"/>
      <c r="X1" s="208"/>
      <c r="Y1" s="208"/>
      <c r="Z1" s="301"/>
      <c r="AA1" s="301"/>
      <c r="AB1" s="301"/>
      <c r="AC1" s="301"/>
      <c r="AD1" s="302"/>
      <c r="AE1" s="302"/>
      <c r="AF1" s="301"/>
      <c r="AG1" s="301"/>
      <c r="AH1" s="301"/>
      <c r="AI1" s="302"/>
      <c r="AJ1" s="211"/>
      <c r="AK1" s="211"/>
      <c r="AL1" s="301"/>
      <c r="AM1" s="301"/>
      <c r="AN1" s="301"/>
      <c r="AO1" s="301"/>
      <c r="AP1" s="301"/>
      <c r="AQ1" s="301"/>
    </row>
    <row r="2" spans="1:47" ht="17.100000000000001" customHeight="1">
      <c r="A2" s="212" t="s">
        <v>142</v>
      </c>
      <c r="X2" s="208"/>
      <c r="Y2" s="208"/>
      <c r="Z2" s="301"/>
      <c r="AA2" s="301"/>
      <c r="AB2" s="301"/>
      <c r="AC2" s="301"/>
      <c r="AD2" s="302"/>
      <c r="AE2" s="302"/>
      <c r="AF2" s="301"/>
      <c r="AG2" s="301"/>
      <c r="AH2" s="301"/>
      <c r="AI2" s="302"/>
      <c r="AJ2" s="211"/>
      <c r="AK2" s="211"/>
      <c r="AL2" s="301"/>
      <c r="AM2" s="301"/>
      <c r="AN2" s="301"/>
      <c r="AO2" s="301"/>
      <c r="AP2" s="301"/>
      <c r="AQ2" s="301"/>
    </row>
    <row r="3" spans="1:47" ht="17.100000000000001" customHeight="1">
      <c r="A3" s="205"/>
      <c r="X3" s="208"/>
      <c r="Y3" s="208"/>
      <c r="Z3" s="301"/>
      <c r="AA3" s="301"/>
      <c r="AB3" s="301"/>
      <c r="AC3" s="301"/>
      <c r="AD3" s="302"/>
      <c r="AE3" s="302"/>
      <c r="AF3" s="301"/>
      <c r="AG3" s="301"/>
      <c r="AH3" s="301"/>
      <c r="AI3" s="302"/>
      <c r="AJ3" s="303"/>
      <c r="AK3" s="301"/>
      <c r="AL3" s="301"/>
      <c r="AM3" s="301"/>
      <c r="AN3" s="301"/>
      <c r="AO3" s="301"/>
      <c r="AP3" s="301"/>
      <c r="AQ3" s="301"/>
    </row>
    <row r="4" spans="1:47" ht="17.100000000000001" customHeight="1">
      <c r="A4" s="205"/>
      <c r="B4" s="205"/>
      <c r="X4" s="216"/>
      <c r="Y4" s="216"/>
      <c r="Z4" s="304"/>
      <c r="AA4" s="304"/>
      <c r="AB4" s="304"/>
      <c r="AC4" s="304"/>
      <c r="AD4" s="305"/>
      <c r="AE4" s="305"/>
      <c r="AF4" s="304"/>
      <c r="AG4" s="304"/>
      <c r="AH4" s="304"/>
      <c r="AI4" s="305"/>
      <c r="AJ4" s="306"/>
      <c r="AK4" s="216"/>
      <c r="AL4" s="304"/>
      <c r="AM4" s="304"/>
      <c r="AN4" s="304"/>
      <c r="AO4" s="304"/>
      <c r="AP4" s="304"/>
      <c r="AQ4" s="304"/>
    </row>
    <row r="5" spans="1:47" ht="17.100000000000001" customHeight="1">
      <c r="A5" s="220" t="s">
        <v>143</v>
      </c>
      <c r="B5" s="307"/>
      <c r="C5" s="222" t="s">
        <v>2</v>
      </c>
      <c r="D5" s="1528" t="s">
        <v>144</v>
      </c>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1529"/>
      <c r="AG5" s="1529"/>
      <c r="AH5" s="1529"/>
      <c r="AI5" s="1529"/>
      <c r="AJ5" s="1529"/>
      <c r="AK5" s="1529"/>
      <c r="AL5" s="1529"/>
      <c r="AM5" s="1529"/>
      <c r="AN5" s="1529"/>
      <c r="AO5" s="1529"/>
      <c r="AP5" s="1529"/>
      <c r="AQ5" s="1529"/>
      <c r="AR5" s="1530"/>
      <c r="AS5" s="223" t="s">
        <v>4</v>
      </c>
      <c r="AT5" s="223" t="s">
        <v>5</v>
      </c>
      <c r="AU5" s="301"/>
    </row>
    <row r="6" spans="1:47" ht="17.100000000000001" customHeight="1">
      <c r="A6" s="224" t="s">
        <v>6</v>
      </c>
      <c r="B6" s="225" t="s">
        <v>7</v>
      </c>
      <c r="C6" s="226"/>
      <c r="D6" s="308"/>
      <c r="E6" s="304"/>
      <c r="F6" s="304"/>
      <c r="G6" s="304"/>
      <c r="H6" s="304"/>
      <c r="I6" s="304"/>
      <c r="J6" s="304"/>
      <c r="K6" s="304"/>
      <c r="L6" s="304"/>
      <c r="M6" s="304"/>
      <c r="N6" s="304"/>
      <c r="O6" s="304"/>
      <c r="P6" s="304"/>
      <c r="Q6" s="304"/>
      <c r="R6" s="304"/>
      <c r="S6" s="304"/>
      <c r="T6" s="304"/>
      <c r="U6" s="304"/>
      <c r="V6" s="216"/>
      <c r="W6" s="216"/>
      <c r="X6" s="216"/>
      <c r="Y6" s="216"/>
      <c r="Z6" s="304"/>
      <c r="AA6" s="304"/>
      <c r="AB6" s="304"/>
      <c r="AC6" s="304"/>
      <c r="AD6" s="305"/>
      <c r="AE6" s="305"/>
      <c r="AF6" s="304"/>
      <c r="AG6" s="304"/>
      <c r="AH6" s="304"/>
      <c r="AI6" s="305"/>
      <c r="AJ6" s="305"/>
      <c r="AK6" s="304"/>
      <c r="AL6" s="304"/>
      <c r="AM6" s="304"/>
      <c r="AN6" s="304"/>
      <c r="AO6" s="304"/>
      <c r="AP6" s="304"/>
      <c r="AQ6" s="304"/>
      <c r="AR6" s="304"/>
      <c r="AS6" s="228" t="s">
        <v>8</v>
      </c>
      <c r="AT6" s="228" t="s">
        <v>9</v>
      </c>
      <c r="AU6" s="301"/>
    </row>
    <row r="7" spans="1:47" ht="17.100000000000001" customHeight="1">
      <c r="A7" s="229">
        <v>54</v>
      </c>
      <c r="B7" s="229">
        <v>1111</v>
      </c>
      <c r="C7" s="254" t="s">
        <v>145</v>
      </c>
      <c r="D7" s="231" t="s">
        <v>146</v>
      </c>
      <c r="E7" s="232"/>
      <c r="F7" s="232"/>
      <c r="G7" s="232"/>
      <c r="H7" s="232"/>
      <c r="I7" s="232"/>
      <c r="J7" s="232"/>
      <c r="K7" s="232"/>
      <c r="L7" s="232"/>
      <c r="M7" s="232"/>
      <c r="N7" s="232"/>
      <c r="O7" s="232"/>
      <c r="P7" s="232"/>
      <c r="Q7" s="232"/>
      <c r="R7" s="257"/>
      <c r="S7" s="257"/>
      <c r="T7" s="257"/>
      <c r="U7" s="257"/>
      <c r="V7" s="257"/>
      <c r="W7" s="257"/>
      <c r="X7" s="257"/>
      <c r="Y7" s="257"/>
      <c r="Z7" s="257"/>
      <c r="AA7" s="257"/>
      <c r="AB7" s="257"/>
      <c r="AC7" s="257"/>
      <c r="AD7" s="309"/>
      <c r="AE7" s="1531">
        <v>304</v>
      </c>
      <c r="AF7" s="1531"/>
      <c r="AG7" s="257" t="s">
        <v>18</v>
      </c>
      <c r="AH7" s="310"/>
      <c r="AI7" s="311"/>
      <c r="AJ7" s="311"/>
      <c r="AK7" s="310"/>
      <c r="AL7" s="310"/>
      <c r="AM7" s="310"/>
      <c r="AN7" s="309"/>
      <c r="AO7" s="310"/>
      <c r="AP7" s="310"/>
      <c r="AQ7" s="310"/>
      <c r="AR7" s="312"/>
      <c r="AS7" s="313">
        <f>AE7</f>
        <v>304</v>
      </c>
      <c r="AT7" s="242" t="s">
        <v>116</v>
      </c>
    </row>
    <row r="8" spans="1:47" ht="17.100000000000001" customHeight="1">
      <c r="A8" s="229">
        <v>54</v>
      </c>
      <c r="B8" s="229">
        <v>1211</v>
      </c>
      <c r="C8" s="230" t="s">
        <v>147</v>
      </c>
      <c r="D8" s="231" t="s">
        <v>148</v>
      </c>
      <c r="E8" s="232"/>
      <c r="F8" s="232"/>
      <c r="G8" s="232"/>
      <c r="H8" s="232"/>
      <c r="I8" s="232"/>
      <c r="J8" s="232"/>
      <c r="K8" s="232"/>
      <c r="L8" s="232"/>
      <c r="M8" s="232"/>
      <c r="N8" s="232"/>
      <c r="O8" s="314"/>
      <c r="P8" s="234" t="s">
        <v>149</v>
      </c>
      <c r="Q8" s="235"/>
      <c r="R8" s="235"/>
      <c r="S8" s="235"/>
      <c r="T8" s="235"/>
      <c r="U8" s="235"/>
      <c r="V8" s="235"/>
      <c r="W8" s="235"/>
      <c r="X8" s="235"/>
      <c r="Y8" s="235"/>
      <c r="Z8" s="235"/>
      <c r="AA8" s="235"/>
      <c r="AB8" s="235"/>
      <c r="AC8" s="235"/>
      <c r="AD8" s="315"/>
      <c r="AE8" s="1531">
        <v>709</v>
      </c>
      <c r="AF8" s="1531"/>
      <c r="AG8" s="235" t="s">
        <v>18</v>
      </c>
      <c r="AH8" s="316"/>
      <c r="AI8" s="317"/>
      <c r="AJ8" s="317"/>
      <c r="AK8" s="316"/>
      <c r="AL8" s="316"/>
      <c r="AM8" s="316"/>
      <c r="AN8" s="315"/>
      <c r="AO8" s="316"/>
      <c r="AP8" s="316"/>
      <c r="AQ8" s="316"/>
      <c r="AR8" s="318"/>
      <c r="AS8" s="313">
        <f>AE8</f>
        <v>709</v>
      </c>
      <c r="AT8" s="242" t="s">
        <v>131</v>
      </c>
    </row>
    <row r="9" spans="1:47" ht="17.100000000000001" customHeight="1">
      <c r="A9" s="243">
        <v>54</v>
      </c>
      <c r="B9" s="243">
        <v>1212</v>
      </c>
      <c r="C9" s="244" t="s">
        <v>150</v>
      </c>
      <c r="D9" s="281"/>
      <c r="E9" s="216"/>
      <c r="F9" s="216"/>
      <c r="G9" s="216"/>
      <c r="H9" s="216"/>
      <c r="I9" s="216"/>
      <c r="J9" s="216"/>
      <c r="K9" s="216"/>
      <c r="L9" s="216"/>
      <c r="M9" s="216"/>
      <c r="N9" s="216"/>
      <c r="O9" s="226"/>
      <c r="P9" s="319" t="s">
        <v>151</v>
      </c>
      <c r="Q9" s="288"/>
      <c r="R9" s="288"/>
      <c r="S9" s="288"/>
      <c r="T9" s="288"/>
      <c r="U9" s="288"/>
      <c r="V9" s="288"/>
      <c r="W9" s="288"/>
      <c r="X9" s="288"/>
      <c r="Y9" s="288"/>
      <c r="Z9" s="288"/>
      <c r="AA9" s="288"/>
      <c r="AB9" s="247"/>
      <c r="AC9" s="247"/>
      <c r="AD9" s="320"/>
      <c r="AE9" s="1532">
        <v>94</v>
      </c>
      <c r="AF9" s="1532"/>
      <c r="AG9" s="247" t="s">
        <v>18</v>
      </c>
      <c r="AH9" s="321"/>
      <c r="AI9" s="322"/>
      <c r="AJ9" s="322"/>
      <c r="AK9" s="321"/>
      <c r="AL9" s="321"/>
      <c r="AM9" s="321"/>
      <c r="AN9" s="251"/>
      <c r="AO9" s="321"/>
      <c r="AP9" s="321"/>
      <c r="AQ9" s="321"/>
      <c r="AR9" s="323"/>
      <c r="AS9" s="324">
        <f>AE9</f>
        <v>94</v>
      </c>
      <c r="AT9" s="325"/>
    </row>
    <row r="10" spans="1:47" ht="17.100000000000001" customHeight="1">
      <c r="A10" s="229">
        <v>54</v>
      </c>
      <c r="B10" s="229">
        <v>6015</v>
      </c>
      <c r="C10" s="254" t="s">
        <v>152</v>
      </c>
      <c r="D10" s="281" t="s">
        <v>153</v>
      </c>
      <c r="E10" s="216"/>
      <c r="F10" s="216"/>
      <c r="G10" s="216"/>
      <c r="H10" s="216"/>
      <c r="I10" s="216"/>
      <c r="J10" s="216"/>
      <c r="K10" s="326"/>
      <c r="L10" s="326"/>
      <c r="M10" s="216"/>
      <c r="N10" s="216"/>
      <c r="O10" s="326"/>
      <c r="P10" s="216"/>
      <c r="Q10" s="216"/>
      <c r="R10" s="216"/>
      <c r="S10" s="216"/>
      <c r="T10" s="216"/>
      <c r="U10" s="216"/>
      <c r="V10" s="216"/>
      <c r="W10" s="216"/>
      <c r="X10" s="216"/>
      <c r="Y10" s="216"/>
      <c r="Z10" s="216"/>
      <c r="AA10" s="216"/>
      <c r="AB10" s="257"/>
      <c r="AC10" s="257"/>
      <c r="AD10" s="311"/>
      <c r="AE10" s="311"/>
      <c r="AF10" s="310"/>
      <c r="AG10" s="310"/>
      <c r="AH10" s="310"/>
      <c r="AI10" s="311"/>
      <c r="AJ10" s="311"/>
      <c r="AK10" s="310"/>
      <c r="AL10" s="310"/>
      <c r="AM10" s="304"/>
      <c r="AN10" s="326"/>
      <c r="AO10" s="256"/>
      <c r="AP10" s="257" t="s">
        <v>16</v>
      </c>
      <c r="AQ10" s="327"/>
      <c r="AR10" s="328"/>
      <c r="AS10" s="329"/>
      <c r="AT10" s="330" t="s">
        <v>74</v>
      </c>
    </row>
  </sheetData>
  <mergeCells count="4">
    <mergeCell ref="D5:AR5"/>
    <mergeCell ref="AE7:AF7"/>
    <mergeCell ref="AE8:AF8"/>
    <mergeCell ref="AE9:AF9"/>
  </mergeCells>
  <phoneticPr fontId="1"/>
  <printOptions horizontalCentered="1"/>
  <pageMargins left="0.39370078740157483" right="0.39370078740157483" top="0.62992125984251968" bottom="0.39370078740157483" header="0.78740157480314965" footer="0.31496062992125984"/>
  <pageSetup paperSize="9" scale="55" orientation="portrait" r:id="rId1"/>
  <headerFooter>
    <oddHeader>&amp;R&amp;9地域定着支援</oddHeader>
    <oddFooter>&amp;C&amp;14&amp;P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sheetPr>
  <dimension ref="A1:AP306"/>
  <sheetViews>
    <sheetView view="pageBreakPreview" zoomScaleNormal="100" zoomScaleSheetLayoutView="100" workbookViewId="0"/>
  </sheetViews>
  <sheetFormatPr defaultColWidth="9" defaultRowHeight="13.5"/>
  <cols>
    <col min="1" max="1" width="4.625" style="300" customWidth="1"/>
    <col min="2" max="2" width="7.625" style="300" customWidth="1"/>
    <col min="3" max="3" width="27.625" style="207" customWidth="1"/>
    <col min="4" max="7" width="2.375" style="300" customWidth="1"/>
    <col min="8" max="16" width="2.375" style="207" customWidth="1"/>
    <col min="17" max="18" width="2.625" style="207" customWidth="1"/>
    <col min="19" max="22" width="2.375" style="300" customWidth="1"/>
    <col min="23" max="32" width="2.375" style="331" customWidth="1"/>
    <col min="33" max="33" width="14.625" style="331" customWidth="1"/>
    <col min="34" max="34" width="25.375" style="331" bestFit="1" customWidth="1"/>
    <col min="35" max="35" width="3" style="331" bestFit="1" customWidth="1"/>
    <col min="36" max="36" width="4.125" style="300" bestFit="1" customWidth="1"/>
    <col min="37" max="37" width="8.625" style="300" customWidth="1"/>
    <col min="38" max="38" width="2.25" style="300" bestFit="1" customWidth="1"/>
    <col min="39" max="39" width="4.75" style="300" bestFit="1" customWidth="1"/>
    <col min="40" max="41" width="8.625" style="300" customWidth="1"/>
    <col min="42" max="42" width="2.75" style="300" customWidth="1"/>
    <col min="43" max="16384" width="9" style="300"/>
  </cols>
  <sheetData>
    <row r="1" spans="1:42" ht="17.25">
      <c r="A1" s="205"/>
    </row>
    <row r="2" spans="1:42" ht="17.25">
      <c r="A2" s="205" t="s">
        <v>154</v>
      </c>
    </row>
    <row r="3" spans="1:42" ht="17.25">
      <c r="A3" s="205"/>
    </row>
    <row r="4" spans="1:42" ht="17.25">
      <c r="A4" s="205"/>
      <c r="B4" s="332"/>
    </row>
    <row r="5" spans="1:42">
      <c r="A5" s="220" t="s">
        <v>92</v>
      </c>
      <c r="B5" s="307"/>
      <c r="C5" s="222" t="s">
        <v>2</v>
      </c>
      <c r="D5" s="333"/>
      <c r="E5" s="334"/>
      <c r="F5" s="334"/>
      <c r="G5" s="334"/>
      <c r="H5" s="232"/>
      <c r="I5" s="232"/>
      <c r="J5" s="232"/>
      <c r="K5" s="232"/>
      <c r="L5" s="232"/>
      <c r="M5" s="232"/>
      <c r="N5" s="232"/>
      <c r="O5" s="232"/>
      <c r="P5" s="232"/>
      <c r="Q5" s="232"/>
      <c r="R5" s="232"/>
      <c r="S5" s="334"/>
      <c r="T5" s="334"/>
      <c r="U5" s="334"/>
      <c r="V5" s="335"/>
      <c r="W5" s="334"/>
      <c r="X5" s="334"/>
      <c r="Y5" s="334"/>
      <c r="Z5" s="334"/>
      <c r="AA5" s="334"/>
      <c r="AB5" s="334"/>
      <c r="AC5" s="334"/>
      <c r="AD5" s="334" t="s">
        <v>112</v>
      </c>
      <c r="AE5" s="336"/>
      <c r="AF5" s="336"/>
      <c r="AG5" s="336"/>
      <c r="AH5" s="336"/>
      <c r="AI5" s="336"/>
      <c r="AJ5" s="334"/>
      <c r="AK5" s="334"/>
      <c r="AL5" s="334"/>
      <c r="AM5" s="334"/>
      <c r="AN5" s="223" t="s">
        <v>4</v>
      </c>
      <c r="AO5" s="223" t="s">
        <v>5</v>
      </c>
      <c r="AP5" s="301"/>
    </row>
    <row r="6" spans="1:42">
      <c r="A6" s="224" t="s">
        <v>6</v>
      </c>
      <c r="B6" s="225" t="s">
        <v>7</v>
      </c>
      <c r="C6" s="226"/>
      <c r="D6" s="308"/>
      <c r="E6" s="304"/>
      <c r="F6" s="304"/>
      <c r="G6" s="304"/>
      <c r="H6" s="216"/>
      <c r="I6" s="216"/>
      <c r="J6" s="216"/>
      <c r="K6" s="216"/>
      <c r="L6" s="216"/>
      <c r="M6" s="216"/>
      <c r="N6" s="216"/>
      <c r="O6" s="216"/>
      <c r="P6" s="216"/>
      <c r="Q6" s="216"/>
      <c r="R6" s="216"/>
      <c r="S6" s="304"/>
      <c r="T6" s="304"/>
      <c r="U6" s="304"/>
      <c r="V6" s="304"/>
      <c r="W6" s="305"/>
      <c r="X6" s="305"/>
      <c r="Y6" s="305"/>
      <c r="Z6" s="305"/>
      <c r="AA6" s="305"/>
      <c r="AB6" s="305"/>
      <c r="AC6" s="305"/>
      <c r="AD6" s="305"/>
      <c r="AE6" s="305"/>
      <c r="AF6" s="305"/>
      <c r="AG6" s="305"/>
      <c r="AH6" s="305"/>
      <c r="AI6" s="305"/>
      <c r="AJ6" s="304"/>
      <c r="AK6" s="304"/>
      <c r="AL6" s="304"/>
      <c r="AM6" s="304"/>
      <c r="AN6" s="228" t="s">
        <v>8</v>
      </c>
      <c r="AO6" s="228" t="s">
        <v>9</v>
      </c>
      <c r="AP6" s="301"/>
    </row>
    <row r="7" spans="1:42" ht="14.25" customHeight="1">
      <c r="A7" s="229">
        <v>71</v>
      </c>
      <c r="B7" s="337">
        <v>1111</v>
      </c>
      <c r="C7" s="254" t="s">
        <v>155</v>
      </c>
      <c r="D7" s="1542" t="s">
        <v>156</v>
      </c>
      <c r="E7" s="1543"/>
      <c r="F7" s="1544"/>
      <c r="G7" s="1542" t="s">
        <v>157</v>
      </c>
      <c r="H7" s="1543"/>
      <c r="I7" s="1543"/>
      <c r="J7" s="1544"/>
      <c r="K7" s="207" t="s">
        <v>158</v>
      </c>
      <c r="L7" s="232"/>
      <c r="M7" s="232"/>
      <c r="N7" s="232"/>
      <c r="O7" s="232"/>
      <c r="P7" s="232"/>
      <c r="Q7" s="232"/>
      <c r="R7" s="232"/>
      <c r="S7" s="232"/>
      <c r="T7" s="232"/>
      <c r="U7" s="231"/>
      <c r="V7" s="338"/>
      <c r="W7" s="338"/>
      <c r="X7" s="338"/>
      <c r="Y7" s="338"/>
      <c r="Z7" s="338"/>
      <c r="AA7" s="338"/>
      <c r="AB7" s="338"/>
      <c r="AC7" s="338"/>
      <c r="AD7" s="338"/>
      <c r="AE7" s="338"/>
      <c r="AF7" s="339"/>
      <c r="AG7" s="340"/>
      <c r="AH7" s="338"/>
      <c r="AI7" s="334"/>
      <c r="AJ7" s="334"/>
      <c r="AK7" s="334"/>
      <c r="AL7" s="334"/>
      <c r="AM7" s="341"/>
      <c r="AN7" s="342">
        <f>ROUND(Q8,0)</f>
        <v>891</v>
      </c>
      <c r="AO7" s="268" t="s">
        <v>159</v>
      </c>
    </row>
    <row r="8" spans="1:42" ht="14.25">
      <c r="A8" s="229">
        <v>71</v>
      </c>
      <c r="B8" s="337">
        <v>1112</v>
      </c>
      <c r="C8" s="254" t="s">
        <v>160</v>
      </c>
      <c r="D8" s="1545"/>
      <c r="E8" s="1546"/>
      <c r="F8" s="1547"/>
      <c r="G8" s="1545"/>
      <c r="H8" s="1546"/>
      <c r="I8" s="1546"/>
      <c r="J8" s="1547"/>
      <c r="K8" s="300"/>
      <c r="L8" s="300"/>
      <c r="M8" s="208"/>
      <c r="N8" s="208"/>
      <c r="O8" s="208"/>
      <c r="P8" s="208"/>
      <c r="Q8" s="1538">
        <v>891</v>
      </c>
      <c r="R8" s="1538"/>
      <c r="S8" s="208" t="s">
        <v>18</v>
      </c>
      <c r="T8" s="208"/>
      <c r="U8" s="343"/>
      <c r="V8" s="344"/>
      <c r="W8" s="344"/>
      <c r="X8" s="344"/>
      <c r="Y8" s="344"/>
      <c r="Z8" s="344"/>
      <c r="AA8" s="344"/>
      <c r="AB8" s="344"/>
      <c r="AC8" s="344"/>
      <c r="AD8" s="344"/>
      <c r="AE8" s="344"/>
      <c r="AF8" s="345"/>
      <c r="AG8" s="1539" t="s">
        <v>161</v>
      </c>
      <c r="AH8" s="346" t="s">
        <v>162</v>
      </c>
      <c r="AI8" s="347" t="s">
        <v>163</v>
      </c>
      <c r="AJ8" s="348">
        <v>0.7</v>
      </c>
      <c r="AK8" s="348"/>
      <c r="AL8" s="348"/>
      <c r="AM8" s="349"/>
      <c r="AN8" s="350">
        <f>ROUND(Q8*AJ8,0)</f>
        <v>624</v>
      </c>
      <c r="AO8" s="268"/>
    </row>
    <row r="9" spans="1:42" ht="14.25">
      <c r="A9" s="243">
        <v>71</v>
      </c>
      <c r="B9" s="351">
        <v>2111</v>
      </c>
      <c r="C9" s="244" t="s">
        <v>164</v>
      </c>
      <c r="D9" s="1545"/>
      <c r="E9" s="1546"/>
      <c r="F9" s="1547"/>
      <c r="G9" s="1545"/>
      <c r="H9" s="1546"/>
      <c r="I9" s="1546"/>
      <c r="J9" s="1547"/>
      <c r="K9" s="300"/>
      <c r="L9" s="300"/>
      <c r="M9" s="208"/>
      <c r="N9" s="208"/>
      <c r="O9" s="208"/>
      <c r="P9" s="208"/>
      <c r="Q9" s="352"/>
      <c r="R9" s="352"/>
      <c r="S9" s="208"/>
      <c r="T9" s="208"/>
      <c r="U9" s="343"/>
      <c r="V9" s="344"/>
      <c r="W9" s="344"/>
      <c r="X9" s="344"/>
      <c r="Y9" s="344"/>
      <c r="Z9" s="344"/>
      <c r="AA9" s="344"/>
      <c r="AB9" s="344"/>
      <c r="AC9" s="344"/>
      <c r="AD9" s="344"/>
      <c r="AE9" s="344"/>
      <c r="AF9" s="345"/>
      <c r="AG9" s="1540"/>
      <c r="AH9" s="353" t="s">
        <v>165</v>
      </c>
      <c r="AI9" s="354" t="s">
        <v>163</v>
      </c>
      <c r="AJ9" s="355">
        <v>0.5</v>
      </c>
      <c r="AK9" s="355"/>
      <c r="AL9" s="356"/>
      <c r="AM9" s="357"/>
      <c r="AN9" s="358">
        <f>ROUND(Q8*AJ9,0)</f>
        <v>446</v>
      </c>
      <c r="AO9" s="268"/>
    </row>
    <row r="10" spans="1:42" ht="14.25">
      <c r="A10" s="243">
        <v>71</v>
      </c>
      <c r="B10" s="351">
        <v>2112</v>
      </c>
      <c r="C10" s="244" t="s">
        <v>166</v>
      </c>
      <c r="D10" s="1545"/>
      <c r="E10" s="1546"/>
      <c r="F10" s="1547"/>
      <c r="G10" s="1545"/>
      <c r="H10" s="1546"/>
      <c r="I10" s="1546"/>
      <c r="J10" s="1547"/>
      <c r="K10" s="300"/>
      <c r="L10" s="300"/>
      <c r="M10" s="208"/>
      <c r="N10" s="208"/>
      <c r="O10" s="208"/>
      <c r="P10" s="208"/>
      <c r="Q10" s="352"/>
      <c r="R10" s="352"/>
      <c r="S10" s="208"/>
      <c r="T10" s="208"/>
      <c r="U10" s="343"/>
      <c r="V10" s="344"/>
      <c r="W10" s="344"/>
      <c r="X10" s="344"/>
      <c r="Y10" s="344"/>
      <c r="Z10" s="344"/>
      <c r="AA10" s="344"/>
      <c r="AB10" s="344"/>
      <c r="AC10" s="344"/>
      <c r="AD10" s="344"/>
      <c r="AE10" s="344"/>
      <c r="AF10" s="345"/>
      <c r="AG10" s="359"/>
      <c r="AH10" s="360"/>
      <c r="AI10" s="361"/>
      <c r="AJ10" s="361"/>
      <c r="AK10" s="1533" t="s">
        <v>167</v>
      </c>
      <c r="AL10" s="362">
        <v>5</v>
      </c>
      <c r="AM10" s="363" t="s">
        <v>168</v>
      </c>
      <c r="AN10" s="358">
        <f>ROUND(Q8,0)-AL10</f>
        <v>886</v>
      </c>
      <c r="AO10" s="268"/>
    </row>
    <row r="11" spans="1:42" ht="14.25">
      <c r="A11" s="243">
        <v>71</v>
      </c>
      <c r="B11" s="351">
        <v>2113</v>
      </c>
      <c r="C11" s="244" t="s">
        <v>169</v>
      </c>
      <c r="D11" s="1545"/>
      <c r="E11" s="1546"/>
      <c r="F11" s="1547"/>
      <c r="G11" s="1545"/>
      <c r="H11" s="1546"/>
      <c r="I11" s="1546"/>
      <c r="J11" s="1547"/>
      <c r="K11" s="300"/>
      <c r="L11" s="300"/>
      <c r="M11" s="208"/>
      <c r="N11" s="208"/>
      <c r="O11" s="208"/>
      <c r="P11" s="208"/>
      <c r="Q11" s="352"/>
      <c r="R11" s="352"/>
      <c r="S11" s="208"/>
      <c r="T11" s="208"/>
      <c r="U11" s="343"/>
      <c r="V11" s="344"/>
      <c r="W11" s="344"/>
      <c r="X11" s="344"/>
      <c r="Y11" s="344"/>
      <c r="Z11" s="344"/>
      <c r="AA11" s="344"/>
      <c r="AB11" s="344"/>
      <c r="AC11" s="344"/>
      <c r="AD11" s="344"/>
      <c r="AE11" s="344"/>
      <c r="AF11" s="345"/>
      <c r="AG11" s="1536" t="s">
        <v>161</v>
      </c>
      <c r="AH11" s="364" t="s">
        <v>162</v>
      </c>
      <c r="AI11" s="362" t="s">
        <v>163</v>
      </c>
      <c r="AJ11" s="356">
        <v>0.7</v>
      </c>
      <c r="AK11" s="1534"/>
      <c r="AL11" s="365"/>
      <c r="AM11" s="366"/>
      <c r="AN11" s="358">
        <f>ROUND(Q8*AJ11,0)-AL10</f>
        <v>619</v>
      </c>
      <c r="AO11" s="268"/>
    </row>
    <row r="12" spans="1:42" ht="14.25">
      <c r="A12" s="243">
        <v>71</v>
      </c>
      <c r="B12" s="351">
        <v>2114</v>
      </c>
      <c r="C12" s="244" t="s">
        <v>170</v>
      </c>
      <c r="D12" s="1545"/>
      <c r="E12" s="1546"/>
      <c r="F12" s="1547"/>
      <c r="G12" s="1545"/>
      <c r="H12" s="1546"/>
      <c r="I12" s="1546"/>
      <c r="J12" s="1547"/>
      <c r="K12" s="300"/>
      <c r="L12" s="300"/>
      <c r="M12" s="208"/>
      <c r="N12" s="208"/>
      <c r="O12" s="208"/>
      <c r="P12" s="208"/>
      <c r="Q12" s="352"/>
      <c r="R12" s="352"/>
      <c r="S12" s="208"/>
      <c r="T12" s="208"/>
      <c r="U12" s="343"/>
      <c r="V12" s="344"/>
      <c r="W12" s="344"/>
      <c r="X12" s="344"/>
      <c r="Y12" s="344"/>
      <c r="Z12" s="344"/>
      <c r="AA12" s="344"/>
      <c r="AB12" s="344"/>
      <c r="AC12" s="344"/>
      <c r="AD12" s="344"/>
      <c r="AE12" s="344"/>
      <c r="AF12" s="345"/>
      <c r="AG12" s="1537"/>
      <c r="AH12" s="353" t="s">
        <v>165</v>
      </c>
      <c r="AI12" s="354" t="s">
        <v>163</v>
      </c>
      <c r="AJ12" s="355">
        <v>0.5</v>
      </c>
      <c r="AK12" s="1535"/>
      <c r="AL12" s="367"/>
      <c r="AM12" s="368"/>
      <c r="AN12" s="358">
        <f>ROUND(Q8*AJ12,0)-AL10</f>
        <v>441</v>
      </c>
      <c r="AO12" s="268"/>
    </row>
    <row r="13" spans="1:42" ht="14.25">
      <c r="A13" s="229">
        <v>71</v>
      </c>
      <c r="B13" s="337">
        <v>1113</v>
      </c>
      <c r="C13" s="254" t="s">
        <v>171</v>
      </c>
      <c r="D13" s="1545"/>
      <c r="E13" s="1546"/>
      <c r="F13" s="1547"/>
      <c r="G13" s="1545"/>
      <c r="H13" s="1546"/>
      <c r="I13" s="1546"/>
      <c r="J13" s="1547"/>
      <c r="K13" s="300"/>
      <c r="L13" s="300"/>
      <c r="M13" s="208"/>
      <c r="N13" s="208"/>
      <c r="O13" s="208"/>
      <c r="P13" s="208"/>
      <c r="Q13" s="352"/>
      <c r="R13" s="352"/>
      <c r="S13" s="208"/>
      <c r="T13" s="208"/>
      <c r="U13" s="369" t="s">
        <v>172</v>
      </c>
      <c r="V13" s="370"/>
      <c r="W13" s="370"/>
      <c r="X13" s="370"/>
      <c r="Y13" s="370"/>
      <c r="Z13" s="370"/>
      <c r="AA13" s="370"/>
      <c r="AB13" s="370"/>
      <c r="AC13" s="370"/>
      <c r="AD13" s="370"/>
      <c r="AE13" s="370"/>
      <c r="AF13" s="371"/>
      <c r="AG13" s="369"/>
      <c r="AH13" s="370"/>
      <c r="AI13" s="372"/>
      <c r="AJ13" s="373"/>
      <c r="AK13" s="373"/>
      <c r="AL13" s="373"/>
      <c r="AM13" s="374"/>
      <c r="AN13" s="342">
        <f>ROUND(Q8*AD14,0)</f>
        <v>860</v>
      </c>
      <c r="AO13" s="268"/>
    </row>
    <row r="14" spans="1:42" ht="14.25">
      <c r="A14" s="229">
        <v>71</v>
      </c>
      <c r="B14" s="337">
        <v>1114</v>
      </c>
      <c r="C14" s="254" t="s">
        <v>173</v>
      </c>
      <c r="D14" s="375"/>
      <c r="E14" s="278"/>
      <c r="F14" s="279"/>
      <c r="G14" s="376"/>
      <c r="H14" s="377"/>
      <c r="I14" s="377"/>
      <c r="J14" s="378"/>
      <c r="K14" s="300"/>
      <c r="L14" s="300"/>
      <c r="M14" s="208"/>
      <c r="N14" s="208"/>
      <c r="O14" s="208"/>
      <c r="P14" s="208"/>
      <c r="Q14" s="352"/>
      <c r="R14" s="352"/>
      <c r="S14" s="208"/>
      <c r="T14" s="208"/>
      <c r="U14" s="379" t="s">
        <v>174</v>
      </c>
      <c r="V14" s="344"/>
      <c r="W14" s="344"/>
      <c r="X14" s="344"/>
      <c r="Y14" s="344"/>
      <c r="Z14" s="344"/>
      <c r="AA14" s="344"/>
      <c r="AB14" s="344"/>
      <c r="AC14" s="214" t="s">
        <v>163</v>
      </c>
      <c r="AD14" s="1541">
        <v>0.96499999999999997</v>
      </c>
      <c r="AE14" s="1541"/>
      <c r="AF14" s="345"/>
      <c r="AG14" s="1539" t="s">
        <v>161</v>
      </c>
      <c r="AH14" s="346" t="s">
        <v>162</v>
      </c>
      <c r="AI14" s="347" t="s">
        <v>163</v>
      </c>
      <c r="AJ14" s="348">
        <v>0.7</v>
      </c>
      <c r="AK14" s="348"/>
      <c r="AL14" s="348"/>
      <c r="AM14" s="349"/>
      <c r="AN14" s="350">
        <f>ROUND(ROUND(Q8*AD14,0)*AJ14,0)</f>
        <v>602</v>
      </c>
      <c r="AO14" s="268"/>
    </row>
    <row r="15" spans="1:42" ht="14.25">
      <c r="A15" s="243">
        <v>71</v>
      </c>
      <c r="B15" s="351">
        <v>2115</v>
      </c>
      <c r="C15" s="244" t="s">
        <v>175</v>
      </c>
      <c r="D15" s="375"/>
      <c r="E15" s="278"/>
      <c r="F15" s="279"/>
      <c r="G15" s="376"/>
      <c r="H15" s="377"/>
      <c r="I15" s="377"/>
      <c r="J15" s="378"/>
      <c r="K15" s="300"/>
      <c r="L15" s="300"/>
      <c r="M15" s="208"/>
      <c r="N15" s="208"/>
      <c r="O15" s="208"/>
      <c r="P15" s="208"/>
      <c r="Q15" s="352"/>
      <c r="R15" s="352"/>
      <c r="S15" s="208"/>
      <c r="T15" s="208"/>
      <c r="U15" s="343"/>
      <c r="V15" s="344"/>
      <c r="W15" s="344"/>
      <c r="X15" s="344"/>
      <c r="Y15" s="344"/>
      <c r="Z15" s="344"/>
      <c r="AA15" s="344"/>
      <c r="AB15" s="344"/>
      <c r="AC15" s="344"/>
      <c r="AD15" s="344"/>
      <c r="AE15" s="344"/>
      <c r="AF15" s="345"/>
      <c r="AG15" s="1540"/>
      <c r="AH15" s="353" t="s">
        <v>165</v>
      </c>
      <c r="AI15" s="354" t="s">
        <v>163</v>
      </c>
      <c r="AJ15" s="355">
        <v>0.5</v>
      </c>
      <c r="AK15" s="355"/>
      <c r="AL15" s="356"/>
      <c r="AM15" s="357"/>
      <c r="AN15" s="358">
        <f>ROUND(ROUND(Q8*AD14,0)*AJ15,0)</f>
        <v>430</v>
      </c>
      <c r="AO15" s="268"/>
    </row>
    <row r="16" spans="1:42" ht="14.25">
      <c r="A16" s="243">
        <v>71</v>
      </c>
      <c r="B16" s="351">
        <v>2116</v>
      </c>
      <c r="C16" s="244" t="s">
        <v>176</v>
      </c>
      <c r="D16" s="375"/>
      <c r="E16" s="278"/>
      <c r="F16" s="279"/>
      <c r="G16" s="376"/>
      <c r="H16" s="377"/>
      <c r="I16" s="377"/>
      <c r="J16" s="378"/>
      <c r="K16" s="300"/>
      <c r="L16" s="300"/>
      <c r="M16" s="208"/>
      <c r="N16" s="208"/>
      <c r="O16" s="208"/>
      <c r="P16" s="208"/>
      <c r="Q16" s="352"/>
      <c r="R16" s="352"/>
      <c r="S16" s="208"/>
      <c r="T16" s="208"/>
      <c r="U16" s="343"/>
      <c r="V16" s="344"/>
      <c r="W16" s="344"/>
      <c r="X16" s="344"/>
      <c r="Y16" s="344"/>
      <c r="Z16" s="344"/>
      <c r="AA16" s="344"/>
      <c r="AB16" s="344"/>
      <c r="AC16" s="344"/>
      <c r="AD16" s="344"/>
      <c r="AE16" s="344"/>
      <c r="AF16" s="345"/>
      <c r="AG16" s="359"/>
      <c r="AH16" s="360"/>
      <c r="AI16" s="361"/>
      <c r="AJ16" s="361"/>
      <c r="AK16" s="1533" t="s">
        <v>167</v>
      </c>
      <c r="AL16" s="362">
        <v>5</v>
      </c>
      <c r="AM16" s="363" t="s">
        <v>168</v>
      </c>
      <c r="AN16" s="358">
        <f>ROUND(Q8*AD14,0)-AL16</f>
        <v>855</v>
      </c>
      <c r="AO16" s="268"/>
    </row>
    <row r="17" spans="1:41" ht="14.25">
      <c r="A17" s="243">
        <v>71</v>
      </c>
      <c r="B17" s="351">
        <v>2117</v>
      </c>
      <c r="C17" s="244" t="s">
        <v>177</v>
      </c>
      <c r="D17" s="375"/>
      <c r="E17" s="278"/>
      <c r="F17" s="279"/>
      <c r="G17" s="376"/>
      <c r="H17" s="377"/>
      <c r="I17" s="377"/>
      <c r="J17" s="378"/>
      <c r="K17" s="300"/>
      <c r="L17" s="300"/>
      <c r="M17" s="208"/>
      <c r="N17" s="208"/>
      <c r="O17" s="208"/>
      <c r="P17" s="208"/>
      <c r="Q17" s="352"/>
      <c r="R17" s="352"/>
      <c r="S17" s="208"/>
      <c r="T17" s="208"/>
      <c r="U17" s="343"/>
      <c r="V17" s="344"/>
      <c r="W17" s="344"/>
      <c r="X17" s="344"/>
      <c r="Y17" s="344"/>
      <c r="Z17" s="344"/>
      <c r="AA17" s="344"/>
      <c r="AB17" s="344"/>
      <c r="AC17" s="344"/>
      <c r="AD17" s="344"/>
      <c r="AE17" s="344"/>
      <c r="AF17" s="345"/>
      <c r="AG17" s="1536" t="s">
        <v>161</v>
      </c>
      <c r="AH17" s="364" t="s">
        <v>162</v>
      </c>
      <c r="AI17" s="362" t="s">
        <v>163</v>
      </c>
      <c r="AJ17" s="356">
        <v>0.7</v>
      </c>
      <c r="AK17" s="1534"/>
      <c r="AL17" s="365"/>
      <c r="AM17" s="366"/>
      <c r="AN17" s="358">
        <f>ROUND(ROUND(Q8*AD14,0)*AJ17,0)-AL16</f>
        <v>597</v>
      </c>
      <c r="AO17" s="268"/>
    </row>
    <row r="18" spans="1:41" ht="14.25">
      <c r="A18" s="243">
        <v>71</v>
      </c>
      <c r="B18" s="351">
        <v>2118</v>
      </c>
      <c r="C18" s="244" t="s">
        <v>178</v>
      </c>
      <c r="D18" s="375"/>
      <c r="E18" s="278"/>
      <c r="F18" s="279"/>
      <c r="G18" s="376"/>
      <c r="H18" s="377"/>
      <c r="I18" s="377"/>
      <c r="J18" s="378"/>
      <c r="K18" s="300"/>
      <c r="L18" s="300"/>
      <c r="M18" s="208"/>
      <c r="N18" s="208"/>
      <c r="O18" s="208"/>
      <c r="P18" s="208"/>
      <c r="Q18" s="352"/>
      <c r="R18" s="352"/>
      <c r="S18" s="208"/>
      <c r="T18" s="208"/>
      <c r="U18" s="308"/>
      <c r="V18" s="380"/>
      <c r="W18" s="380"/>
      <c r="X18" s="380"/>
      <c r="Y18" s="380"/>
      <c r="Z18" s="380"/>
      <c r="AA18" s="380"/>
      <c r="AB18" s="380"/>
      <c r="AC18" s="380"/>
      <c r="AD18" s="380"/>
      <c r="AE18" s="380"/>
      <c r="AF18" s="381"/>
      <c r="AG18" s="1537"/>
      <c r="AH18" s="353" t="s">
        <v>165</v>
      </c>
      <c r="AI18" s="354" t="s">
        <v>163</v>
      </c>
      <c r="AJ18" s="355">
        <v>0.5</v>
      </c>
      <c r="AK18" s="1535"/>
      <c r="AL18" s="367"/>
      <c r="AM18" s="368"/>
      <c r="AN18" s="358">
        <f>ROUND(ROUND(Q8*AD14,0)*AJ18,0)-AL16</f>
        <v>425</v>
      </c>
      <c r="AO18" s="268"/>
    </row>
    <row r="19" spans="1:41" ht="14.25">
      <c r="A19" s="229">
        <v>71</v>
      </c>
      <c r="B19" s="337">
        <v>1121</v>
      </c>
      <c r="C19" s="254" t="s">
        <v>179</v>
      </c>
      <c r="D19" s="375"/>
      <c r="E19" s="278"/>
      <c r="F19" s="279"/>
      <c r="G19" s="231" t="s">
        <v>180</v>
      </c>
      <c r="H19" s="232"/>
      <c r="I19" s="232"/>
      <c r="J19" s="314"/>
      <c r="K19" s="231" t="s">
        <v>181</v>
      </c>
      <c r="L19" s="232"/>
      <c r="M19" s="232"/>
      <c r="N19" s="232"/>
      <c r="O19" s="232"/>
      <c r="P19" s="232"/>
      <c r="Q19" s="382"/>
      <c r="R19" s="382"/>
      <c r="S19" s="232"/>
      <c r="T19" s="314"/>
      <c r="U19" s="231"/>
      <c r="V19" s="338"/>
      <c r="W19" s="338"/>
      <c r="X19" s="338"/>
      <c r="Y19" s="338"/>
      <c r="Z19" s="338"/>
      <c r="AA19" s="338"/>
      <c r="AB19" s="338"/>
      <c r="AC19" s="338"/>
      <c r="AD19" s="338"/>
      <c r="AE19" s="338"/>
      <c r="AF19" s="339"/>
      <c r="AG19" s="340"/>
      <c r="AH19" s="338"/>
      <c r="AI19" s="334"/>
      <c r="AJ19" s="383"/>
      <c r="AK19" s="383"/>
      <c r="AL19" s="383"/>
      <c r="AM19" s="384"/>
      <c r="AN19" s="342">
        <f>ROUND(Q20,0)</f>
        <v>779</v>
      </c>
      <c r="AO19" s="268"/>
    </row>
    <row r="20" spans="1:41" ht="14.25">
      <c r="A20" s="229">
        <v>71</v>
      </c>
      <c r="B20" s="337">
        <v>1122</v>
      </c>
      <c r="C20" s="254" t="s">
        <v>182</v>
      </c>
      <c r="D20" s="375"/>
      <c r="E20" s="278"/>
      <c r="F20" s="279"/>
      <c r="G20" s="245"/>
      <c r="H20" s="208"/>
      <c r="I20" s="208"/>
      <c r="J20" s="385"/>
      <c r="K20" s="245" t="s">
        <v>183</v>
      </c>
      <c r="L20" s="208"/>
      <c r="M20" s="208"/>
      <c r="N20" s="208"/>
      <c r="O20" s="208"/>
      <c r="P20" s="208"/>
      <c r="Q20" s="1538">
        <v>779</v>
      </c>
      <c r="R20" s="1538"/>
      <c r="S20" s="208" t="s">
        <v>18</v>
      </c>
      <c r="T20" s="385"/>
      <c r="U20" s="245"/>
      <c r="V20" s="344"/>
      <c r="W20" s="344"/>
      <c r="X20" s="344"/>
      <c r="Y20" s="344"/>
      <c r="Z20" s="344"/>
      <c r="AA20" s="344"/>
      <c r="AB20" s="344"/>
      <c r="AC20" s="344"/>
      <c r="AD20" s="344"/>
      <c r="AE20" s="344"/>
      <c r="AF20" s="345"/>
      <c r="AG20" s="1539" t="s">
        <v>161</v>
      </c>
      <c r="AH20" s="346" t="s">
        <v>162</v>
      </c>
      <c r="AI20" s="347" t="s">
        <v>163</v>
      </c>
      <c r="AJ20" s="348">
        <v>0.7</v>
      </c>
      <c r="AK20" s="348"/>
      <c r="AL20" s="348"/>
      <c r="AM20" s="349"/>
      <c r="AN20" s="350">
        <f>ROUND(Q20*AJ20,0)</f>
        <v>545</v>
      </c>
      <c r="AO20" s="268"/>
    </row>
    <row r="21" spans="1:41" ht="14.25">
      <c r="A21" s="243">
        <v>71</v>
      </c>
      <c r="B21" s="351">
        <v>2121</v>
      </c>
      <c r="C21" s="244" t="s">
        <v>184</v>
      </c>
      <c r="D21" s="375"/>
      <c r="E21" s="278"/>
      <c r="F21" s="279"/>
      <c r="G21" s="245"/>
      <c r="H21" s="208"/>
      <c r="I21" s="208"/>
      <c r="J21" s="385"/>
      <c r="K21" s="343"/>
      <c r="L21" s="301"/>
      <c r="M21" s="208"/>
      <c r="N21" s="208"/>
      <c r="O21" s="208"/>
      <c r="P21" s="208"/>
      <c r="Q21" s="352"/>
      <c r="R21" s="352"/>
      <c r="S21" s="208"/>
      <c r="T21" s="208"/>
      <c r="U21" s="343"/>
      <c r="V21" s="344"/>
      <c r="W21" s="344"/>
      <c r="X21" s="344"/>
      <c r="Y21" s="344"/>
      <c r="Z21" s="344"/>
      <c r="AA21" s="344"/>
      <c r="AB21" s="344"/>
      <c r="AC21" s="344"/>
      <c r="AD21" s="344"/>
      <c r="AE21" s="344"/>
      <c r="AF21" s="345"/>
      <c r="AG21" s="1540"/>
      <c r="AH21" s="353" t="s">
        <v>165</v>
      </c>
      <c r="AI21" s="354" t="s">
        <v>163</v>
      </c>
      <c r="AJ21" s="355">
        <v>0.5</v>
      </c>
      <c r="AK21" s="355"/>
      <c r="AL21" s="356"/>
      <c r="AM21" s="357"/>
      <c r="AN21" s="358">
        <f>ROUND(Q20*AJ21,0)</f>
        <v>390</v>
      </c>
      <c r="AO21" s="268"/>
    </row>
    <row r="22" spans="1:41" ht="14.25">
      <c r="A22" s="243">
        <v>71</v>
      </c>
      <c r="B22" s="351">
        <v>2122</v>
      </c>
      <c r="C22" s="244" t="s">
        <v>185</v>
      </c>
      <c r="D22" s="375"/>
      <c r="E22" s="278"/>
      <c r="F22" s="279"/>
      <c r="G22" s="245"/>
      <c r="H22" s="208"/>
      <c r="I22" s="208"/>
      <c r="J22" s="385"/>
      <c r="K22" s="343"/>
      <c r="L22" s="301"/>
      <c r="M22" s="208"/>
      <c r="N22" s="208"/>
      <c r="O22" s="208"/>
      <c r="P22" s="208"/>
      <c r="Q22" s="352"/>
      <c r="R22" s="352"/>
      <c r="S22" s="208"/>
      <c r="T22" s="208"/>
      <c r="U22" s="343"/>
      <c r="V22" s="344"/>
      <c r="W22" s="344"/>
      <c r="X22" s="344"/>
      <c r="Y22" s="344"/>
      <c r="Z22" s="344"/>
      <c r="AA22" s="344"/>
      <c r="AB22" s="344"/>
      <c r="AC22" s="344"/>
      <c r="AD22" s="344"/>
      <c r="AE22" s="344"/>
      <c r="AF22" s="345"/>
      <c r="AG22" s="359"/>
      <c r="AH22" s="360"/>
      <c r="AI22" s="361"/>
      <c r="AJ22" s="361"/>
      <c r="AK22" s="1533" t="s">
        <v>167</v>
      </c>
      <c r="AL22" s="362">
        <v>5</v>
      </c>
      <c r="AM22" s="363" t="s">
        <v>168</v>
      </c>
      <c r="AN22" s="358">
        <f>ROUND(Q20,0)-AL22</f>
        <v>774</v>
      </c>
      <c r="AO22" s="268"/>
    </row>
    <row r="23" spans="1:41" ht="14.25">
      <c r="A23" s="243">
        <v>71</v>
      </c>
      <c r="B23" s="351">
        <v>2123</v>
      </c>
      <c r="C23" s="244" t="s">
        <v>186</v>
      </c>
      <c r="D23" s="375"/>
      <c r="E23" s="278"/>
      <c r="F23" s="279"/>
      <c r="G23" s="245"/>
      <c r="H23" s="208"/>
      <c r="I23" s="208"/>
      <c r="J23" s="385"/>
      <c r="K23" s="343"/>
      <c r="L23" s="301"/>
      <c r="M23" s="208"/>
      <c r="N23" s="208"/>
      <c r="O23" s="208"/>
      <c r="P23" s="208"/>
      <c r="Q23" s="352"/>
      <c r="R23" s="352"/>
      <c r="S23" s="208"/>
      <c r="T23" s="208"/>
      <c r="U23" s="343"/>
      <c r="V23" s="344"/>
      <c r="W23" s="344"/>
      <c r="X23" s="344"/>
      <c r="Y23" s="344"/>
      <c r="Z23" s="344"/>
      <c r="AA23" s="344"/>
      <c r="AB23" s="344"/>
      <c r="AC23" s="344"/>
      <c r="AD23" s="344"/>
      <c r="AE23" s="344"/>
      <c r="AF23" s="345"/>
      <c r="AG23" s="1536" t="s">
        <v>161</v>
      </c>
      <c r="AH23" s="364" t="s">
        <v>162</v>
      </c>
      <c r="AI23" s="362" t="s">
        <v>163</v>
      </c>
      <c r="AJ23" s="356">
        <v>0.7</v>
      </c>
      <c r="AK23" s="1534"/>
      <c r="AL23" s="365"/>
      <c r="AM23" s="366"/>
      <c r="AN23" s="358">
        <f>ROUND(Q20*AJ23,0)-AL22</f>
        <v>540</v>
      </c>
      <c r="AO23" s="268"/>
    </row>
    <row r="24" spans="1:41" ht="14.25">
      <c r="A24" s="243">
        <v>71</v>
      </c>
      <c r="B24" s="351">
        <v>2124</v>
      </c>
      <c r="C24" s="244" t="s">
        <v>187</v>
      </c>
      <c r="D24" s="375"/>
      <c r="E24" s="278"/>
      <c r="F24" s="279"/>
      <c r="G24" s="245"/>
      <c r="H24" s="208"/>
      <c r="I24" s="208"/>
      <c r="J24" s="385"/>
      <c r="K24" s="343"/>
      <c r="L24" s="301"/>
      <c r="M24" s="208"/>
      <c r="N24" s="208"/>
      <c r="O24" s="208"/>
      <c r="P24" s="208"/>
      <c r="Q24" s="352"/>
      <c r="R24" s="352"/>
      <c r="S24" s="208"/>
      <c r="T24" s="208"/>
      <c r="U24" s="343"/>
      <c r="V24" s="344"/>
      <c r="W24" s="344"/>
      <c r="X24" s="344"/>
      <c r="Y24" s="344"/>
      <c r="Z24" s="344"/>
      <c r="AA24" s="344"/>
      <c r="AB24" s="344"/>
      <c r="AC24" s="344"/>
      <c r="AD24" s="344"/>
      <c r="AE24" s="344"/>
      <c r="AF24" s="345"/>
      <c r="AG24" s="1537"/>
      <c r="AH24" s="353" t="s">
        <v>165</v>
      </c>
      <c r="AI24" s="354" t="s">
        <v>163</v>
      </c>
      <c r="AJ24" s="355">
        <v>0.5</v>
      </c>
      <c r="AK24" s="1535"/>
      <c r="AL24" s="367"/>
      <c r="AM24" s="368"/>
      <c r="AN24" s="358">
        <f>ROUND(Q20*AJ24,0)-AL22</f>
        <v>385</v>
      </c>
      <c r="AO24" s="268"/>
    </row>
    <row r="25" spans="1:41" ht="14.25">
      <c r="A25" s="229">
        <v>71</v>
      </c>
      <c r="B25" s="337">
        <v>1123</v>
      </c>
      <c r="C25" s="254" t="s">
        <v>188</v>
      </c>
      <c r="D25" s="375"/>
      <c r="E25" s="278"/>
      <c r="F25" s="279"/>
      <c r="G25" s="245"/>
      <c r="H25" s="208"/>
      <c r="I25" s="208"/>
      <c r="J25" s="385"/>
      <c r="K25" s="245"/>
      <c r="L25" s="208"/>
      <c r="M25" s="208"/>
      <c r="N25" s="208"/>
      <c r="O25" s="208"/>
      <c r="P25" s="208"/>
      <c r="Q25" s="386"/>
      <c r="R25" s="386"/>
      <c r="S25" s="301"/>
      <c r="T25" s="385"/>
      <c r="U25" s="369" t="s">
        <v>172</v>
      </c>
      <c r="V25" s="370"/>
      <c r="W25" s="370"/>
      <c r="X25" s="370"/>
      <c r="Y25" s="370"/>
      <c r="Z25" s="370"/>
      <c r="AA25" s="370"/>
      <c r="AB25" s="370"/>
      <c r="AC25" s="370"/>
      <c r="AD25" s="370"/>
      <c r="AE25" s="370"/>
      <c r="AF25" s="371"/>
      <c r="AG25" s="369"/>
      <c r="AH25" s="370"/>
      <c r="AI25" s="372"/>
      <c r="AJ25" s="373"/>
      <c r="AK25" s="373"/>
      <c r="AL25" s="373"/>
      <c r="AM25" s="374"/>
      <c r="AN25" s="342">
        <f>ROUND(Q20*AD26,0)</f>
        <v>752</v>
      </c>
      <c r="AO25" s="268"/>
    </row>
    <row r="26" spans="1:41" ht="14.25">
      <c r="A26" s="229">
        <v>71</v>
      </c>
      <c r="B26" s="337">
        <v>1124</v>
      </c>
      <c r="C26" s="254" t="s">
        <v>189</v>
      </c>
      <c r="D26" s="375"/>
      <c r="E26" s="278"/>
      <c r="F26" s="279"/>
      <c r="G26" s="245"/>
      <c r="H26" s="208"/>
      <c r="I26" s="208"/>
      <c r="J26" s="385"/>
      <c r="K26" s="343"/>
      <c r="L26" s="301"/>
      <c r="M26" s="301"/>
      <c r="N26" s="301"/>
      <c r="O26" s="301"/>
      <c r="P26" s="208"/>
      <c r="Q26" s="386"/>
      <c r="R26" s="386"/>
      <c r="S26" s="301"/>
      <c r="T26" s="385"/>
      <c r="U26" s="379" t="s">
        <v>174</v>
      </c>
      <c r="V26" s="344"/>
      <c r="W26" s="344"/>
      <c r="X26" s="344"/>
      <c r="Y26" s="344"/>
      <c r="Z26" s="344"/>
      <c r="AA26" s="344"/>
      <c r="AB26" s="344"/>
      <c r="AC26" s="214" t="s">
        <v>163</v>
      </c>
      <c r="AD26" s="1541">
        <v>0.96499999999999997</v>
      </c>
      <c r="AE26" s="1541"/>
      <c r="AF26" s="345"/>
      <c r="AG26" s="1539" t="s">
        <v>161</v>
      </c>
      <c r="AH26" s="346" t="s">
        <v>162</v>
      </c>
      <c r="AI26" s="347" t="s">
        <v>163</v>
      </c>
      <c r="AJ26" s="348">
        <v>0.7</v>
      </c>
      <c r="AK26" s="348"/>
      <c r="AL26" s="348"/>
      <c r="AM26" s="349"/>
      <c r="AN26" s="350">
        <f>ROUND(ROUND(Q20*AD26,0)*AJ26,0)</f>
        <v>526</v>
      </c>
      <c r="AO26" s="268"/>
    </row>
    <row r="27" spans="1:41" ht="14.25">
      <c r="A27" s="243">
        <v>71</v>
      </c>
      <c r="B27" s="351">
        <v>2125</v>
      </c>
      <c r="C27" s="244" t="s">
        <v>190</v>
      </c>
      <c r="D27" s="375"/>
      <c r="E27" s="278"/>
      <c r="F27" s="279"/>
      <c r="G27" s="245"/>
      <c r="H27" s="208"/>
      <c r="I27" s="208"/>
      <c r="J27" s="385"/>
      <c r="K27" s="343"/>
      <c r="L27" s="301"/>
      <c r="M27" s="208"/>
      <c r="N27" s="208"/>
      <c r="O27" s="208"/>
      <c r="P27" s="208"/>
      <c r="Q27" s="352"/>
      <c r="R27" s="352"/>
      <c r="S27" s="208"/>
      <c r="T27" s="208"/>
      <c r="U27" s="343"/>
      <c r="V27" s="344"/>
      <c r="W27" s="344"/>
      <c r="X27" s="344"/>
      <c r="Y27" s="344"/>
      <c r="Z27" s="344"/>
      <c r="AA27" s="344"/>
      <c r="AB27" s="344"/>
      <c r="AC27" s="344"/>
      <c r="AD27" s="344"/>
      <c r="AE27" s="344"/>
      <c r="AF27" s="345"/>
      <c r="AG27" s="1540"/>
      <c r="AH27" s="353" t="s">
        <v>165</v>
      </c>
      <c r="AI27" s="354" t="s">
        <v>163</v>
      </c>
      <c r="AJ27" s="355">
        <v>0.5</v>
      </c>
      <c r="AK27" s="355"/>
      <c r="AL27" s="356"/>
      <c r="AM27" s="357"/>
      <c r="AN27" s="358">
        <f>ROUND(ROUND(Q20*AD26,0)*AJ27,0)</f>
        <v>376</v>
      </c>
      <c r="AO27" s="268"/>
    </row>
    <row r="28" spans="1:41" ht="14.25">
      <c r="A28" s="243">
        <v>71</v>
      </c>
      <c r="B28" s="351">
        <v>2126</v>
      </c>
      <c r="C28" s="244" t="s">
        <v>191</v>
      </c>
      <c r="D28" s="375"/>
      <c r="E28" s="278"/>
      <c r="F28" s="279"/>
      <c r="G28" s="245"/>
      <c r="H28" s="208"/>
      <c r="I28" s="208"/>
      <c r="J28" s="385"/>
      <c r="K28" s="343"/>
      <c r="L28" s="301"/>
      <c r="M28" s="208"/>
      <c r="N28" s="208"/>
      <c r="O28" s="208"/>
      <c r="P28" s="208"/>
      <c r="Q28" s="352"/>
      <c r="R28" s="352"/>
      <c r="S28" s="208"/>
      <c r="T28" s="208"/>
      <c r="U28" s="343"/>
      <c r="V28" s="344"/>
      <c r="W28" s="344"/>
      <c r="X28" s="344"/>
      <c r="Y28" s="344"/>
      <c r="Z28" s="344"/>
      <c r="AA28" s="344"/>
      <c r="AB28" s="344"/>
      <c r="AC28" s="344"/>
      <c r="AD28" s="344"/>
      <c r="AE28" s="344"/>
      <c r="AF28" s="345"/>
      <c r="AG28" s="359"/>
      <c r="AH28" s="360"/>
      <c r="AI28" s="361"/>
      <c r="AJ28" s="361"/>
      <c r="AK28" s="1533" t="s">
        <v>167</v>
      </c>
      <c r="AL28" s="362">
        <v>5</v>
      </c>
      <c r="AM28" s="363" t="s">
        <v>168</v>
      </c>
      <c r="AN28" s="358">
        <f>ROUND(Q20*AD26,0)-AL28</f>
        <v>747</v>
      </c>
      <c r="AO28" s="268"/>
    </row>
    <row r="29" spans="1:41" ht="14.25">
      <c r="A29" s="243">
        <v>71</v>
      </c>
      <c r="B29" s="351">
        <v>2127</v>
      </c>
      <c r="C29" s="244" t="s">
        <v>192</v>
      </c>
      <c r="D29" s="375"/>
      <c r="E29" s="278"/>
      <c r="F29" s="279"/>
      <c r="G29" s="245"/>
      <c r="H29" s="208"/>
      <c r="I29" s="208"/>
      <c r="J29" s="385"/>
      <c r="K29" s="343"/>
      <c r="L29" s="301"/>
      <c r="M29" s="208"/>
      <c r="N29" s="208"/>
      <c r="O29" s="208"/>
      <c r="P29" s="208"/>
      <c r="Q29" s="352"/>
      <c r="R29" s="352"/>
      <c r="S29" s="208"/>
      <c r="T29" s="208"/>
      <c r="U29" s="343"/>
      <c r="V29" s="344"/>
      <c r="W29" s="344"/>
      <c r="X29" s="344"/>
      <c r="Y29" s="344"/>
      <c r="Z29" s="344"/>
      <c r="AA29" s="344"/>
      <c r="AB29" s="344"/>
      <c r="AC29" s="344"/>
      <c r="AD29" s="344"/>
      <c r="AE29" s="344"/>
      <c r="AF29" s="345"/>
      <c r="AG29" s="1536" t="s">
        <v>161</v>
      </c>
      <c r="AH29" s="364" t="s">
        <v>162</v>
      </c>
      <c r="AI29" s="362" t="s">
        <v>163</v>
      </c>
      <c r="AJ29" s="356">
        <v>0.7</v>
      </c>
      <c r="AK29" s="1534"/>
      <c r="AL29" s="365"/>
      <c r="AM29" s="366"/>
      <c r="AN29" s="358">
        <f>ROUND(ROUND(Q20*AD26,0)*AJ29,0)-AL28</f>
        <v>521</v>
      </c>
      <c r="AO29" s="268"/>
    </row>
    <row r="30" spans="1:41" ht="14.25">
      <c r="A30" s="243">
        <v>71</v>
      </c>
      <c r="B30" s="351">
        <v>2128</v>
      </c>
      <c r="C30" s="244" t="s">
        <v>193</v>
      </c>
      <c r="D30" s="375"/>
      <c r="E30" s="278"/>
      <c r="F30" s="279"/>
      <c r="G30" s="245"/>
      <c r="H30" s="208"/>
      <c r="I30" s="208"/>
      <c r="J30" s="385"/>
      <c r="K30" s="308"/>
      <c r="L30" s="304"/>
      <c r="M30" s="216"/>
      <c r="N30" s="216"/>
      <c r="O30" s="216"/>
      <c r="P30" s="216"/>
      <c r="Q30" s="387"/>
      <c r="R30" s="387"/>
      <c r="S30" s="216"/>
      <c r="T30" s="216"/>
      <c r="U30" s="308"/>
      <c r="V30" s="380"/>
      <c r="W30" s="380"/>
      <c r="X30" s="380"/>
      <c r="Y30" s="380"/>
      <c r="Z30" s="380"/>
      <c r="AA30" s="380"/>
      <c r="AB30" s="380"/>
      <c r="AC30" s="380"/>
      <c r="AD30" s="380"/>
      <c r="AE30" s="380"/>
      <c r="AF30" s="381"/>
      <c r="AG30" s="1537"/>
      <c r="AH30" s="353" t="s">
        <v>165</v>
      </c>
      <c r="AI30" s="354" t="s">
        <v>163</v>
      </c>
      <c r="AJ30" s="355">
        <v>0.5</v>
      </c>
      <c r="AK30" s="1535"/>
      <c r="AL30" s="367"/>
      <c r="AM30" s="368"/>
      <c r="AN30" s="358">
        <f>ROUND(ROUND(Q20*AD26,0)*AJ30,0)-AL28</f>
        <v>371</v>
      </c>
      <c r="AO30" s="268"/>
    </row>
    <row r="31" spans="1:41" ht="14.25" customHeight="1">
      <c r="A31" s="229">
        <v>71</v>
      </c>
      <c r="B31" s="337">
        <v>1125</v>
      </c>
      <c r="C31" s="254" t="s">
        <v>194</v>
      </c>
      <c r="D31" s="375"/>
      <c r="E31" s="278"/>
      <c r="F31" s="279"/>
      <c r="G31" s="245"/>
      <c r="H31" s="208"/>
      <c r="I31" s="208"/>
      <c r="J31" s="388"/>
      <c r="K31" s="231" t="s">
        <v>195</v>
      </c>
      <c r="L31" s="334"/>
      <c r="M31" s="334"/>
      <c r="N31" s="334"/>
      <c r="O31" s="334"/>
      <c r="P31" s="334"/>
      <c r="Q31" s="389"/>
      <c r="R31" s="389"/>
      <c r="S31" s="232"/>
      <c r="T31" s="314"/>
      <c r="U31" s="231"/>
      <c r="V31" s="338"/>
      <c r="W31" s="338"/>
      <c r="X31" s="338"/>
      <c r="Y31" s="338"/>
      <c r="Z31" s="338"/>
      <c r="AA31" s="338"/>
      <c r="AB31" s="338"/>
      <c r="AC31" s="338"/>
      <c r="AD31" s="338"/>
      <c r="AE31" s="338"/>
      <c r="AF31" s="339"/>
      <c r="AG31" s="340"/>
      <c r="AH31" s="338"/>
      <c r="AI31" s="334"/>
      <c r="AJ31" s="383"/>
      <c r="AK31" s="383"/>
      <c r="AL31" s="383"/>
      <c r="AM31" s="384"/>
      <c r="AN31" s="342">
        <f>ROUND(Q32,0)</f>
        <v>1606</v>
      </c>
      <c r="AO31" s="268"/>
    </row>
    <row r="32" spans="1:41" ht="14.25">
      <c r="A32" s="229">
        <v>71</v>
      </c>
      <c r="B32" s="337">
        <v>1126</v>
      </c>
      <c r="C32" s="254" t="s">
        <v>196</v>
      </c>
      <c r="D32" s="375"/>
      <c r="E32" s="278"/>
      <c r="F32" s="279"/>
      <c r="G32" s="245"/>
      <c r="H32" s="208"/>
      <c r="I32" s="208"/>
      <c r="J32" s="388"/>
      <c r="K32" s="343"/>
      <c r="L32" s="301"/>
      <c r="M32" s="301"/>
      <c r="N32" s="301"/>
      <c r="O32" s="301"/>
      <c r="P32" s="301"/>
      <c r="Q32" s="1538">
        <v>1606</v>
      </c>
      <c r="R32" s="1538"/>
      <c r="S32" s="208" t="s">
        <v>18</v>
      </c>
      <c r="T32" s="385"/>
      <c r="U32" s="245"/>
      <c r="V32" s="344"/>
      <c r="W32" s="344"/>
      <c r="X32" s="344"/>
      <c r="Y32" s="344"/>
      <c r="Z32" s="344"/>
      <c r="AA32" s="344"/>
      <c r="AB32" s="344"/>
      <c r="AC32" s="344"/>
      <c r="AD32" s="344"/>
      <c r="AE32" s="344"/>
      <c r="AF32" s="345"/>
      <c r="AG32" s="1539" t="s">
        <v>161</v>
      </c>
      <c r="AH32" s="346" t="s">
        <v>162</v>
      </c>
      <c r="AI32" s="347" t="s">
        <v>163</v>
      </c>
      <c r="AJ32" s="348">
        <v>0.7</v>
      </c>
      <c r="AK32" s="348"/>
      <c r="AL32" s="348"/>
      <c r="AM32" s="349"/>
      <c r="AN32" s="350">
        <f>ROUND(Q32*AJ32,0)</f>
        <v>1124</v>
      </c>
      <c r="AO32" s="268"/>
    </row>
    <row r="33" spans="1:41" ht="14.25">
      <c r="A33" s="243">
        <v>71</v>
      </c>
      <c r="B33" s="351">
        <v>2129</v>
      </c>
      <c r="C33" s="244" t="s">
        <v>197</v>
      </c>
      <c r="D33" s="375"/>
      <c r="E33" s="278"/>
      <c r="F33" s="279"/>
      <c r="G33" s="245"/>
      <c r="H33" s="208"/>
      <c r="I33" s="208"/>
      <c r="J33" s="385"/>
      <c r="K33" s="343"/>
      <c r="L33" s="301"/>
      <c r="M33" s="208"/>
      <c r="N33" s="208"/>
      <c r="O33" s="208"/>
      <c r="P33" s="208"/>
      <c r="Q33" s="352"/>
      <c r="R33" s="352"/>
      <c r="S33" s="208"/>
      <c r="T33" s="208"/>
      <c r="U33" s="343"/>
      <c r="V33" s="344"/>
      <c r="W33" s="344"/>
      <c r="X33" s="344"/>
      <c r="Y33" s="344"/>
      <c r="Z33" s="344"/>
      <c r="AA33" s="344"/>
      <c r="AB33" s="344"/>
      <c r="AC33" s="344"/>
      <c r="AD33" s="344"/>
      <c r="AE33" s="344"/>
      <c r="AF33" s="345"/>
      <c r="AG33" s="1540"/>
      <c r="AH33" s="353" t="s">
        <v>165</v>
      </c>
      <c r="AI33" s="354" t="s">
        <v>163</v>
      </c>
      <c r="AJ33" s="355">
        <v>0.5</v>
      </c>
      <c r="AK33" s="355"/>
      <c r="AL33" s="356"/>
      <c r="AM33" s="357"/>
      <c r="AN33" s="358">
        <f>ROUND(Q32*AJ33,0)</f>
        <v>803</v>
      </c>
      <c r="AO33" s="268"/>
    </row>
    <row r="34" spans="1:41" ht="14.25">
      <c r="A34" s="243">
        <v>71</v>
      </c>
      <c r="B34" s="351">
        <v>2130</v>
      </c>
      <c r="C34" s="244" t="s">
        <v>198</v>
      </c>
      <c r="D34" s="375"/>
      <c r="E34" s="278"/>
      <c r="F34" s="279"/>
      <c r="G34" s="245"/>
      <c r="H34" s="208"/>
      <c r="I34" s="208"/>
      <c r="J34" s="385"/>
      <c r="K34" s="343"/>
      <c r="L34" s="301"/>
      <c r="M34" s="208"/>
      <c r="N34" s="208"/>
      <c r="O34" s="208"/>
      <c r="P34" s="208"/>
      <c r="Q34" s="352"/>
      <c r="R34" s="352"/>
      <c r="S34" s="208"/>
      <c r="T34" s="208"/>
      <c r="U34" s="343"/>
      <c r="V34" s="344"/>
      <c r="W34" s="344"/>
      <c r="X34" s="344"/>
      <c r="Y34" s="344"/>
      <c r="Z34" s="344"/>
      <c r="AA34" s="344"/>
      <c r="AB34" s="344"/>
      <c r="AC34" s="344"/>
      <c r="AD34" s="344"/>
      <c r="AE34" s="344"/>
      <c r="AF34" s="345"/>
      <c r="AG34" s="359"/>
      <c r="AH34" s="360"/>
      <c r="AI34" s="361"/>
      <c r="AJ34" s="361"/>
      <c r="AK34" s="1533" t="s">
        <v>167</v>
      </c>
      <c r="AL34" s="362">
        <v>5</v>
      </c>
      <c r="AM34" s="363" t="s">
        <v>168</v>
      </c>
      <c r="AN34" s="358">
        <f>ROUND(Q32,0)-AL34</f>
        <v>1601</v>
      </c>
      <c r="AO34" s="268"/>
    </row>
    <row r="35" spans="1:41" ht="14.25">
      <c r="A35" s="243">
        <v>71</v>
      </c>
      <c r="B35" s="351">
        <v>2131</v>
      </c>
      <c r="C35" s="244" t="s">
        <v>199</v>
      </c>
      <c r="D35" s="375"/>
      <c r="E35" s="278"/>
      <c r="F35" s="279"/>
      <c r="G35" s="245"/>
      <c r="H35" s="208"/>
      <c r="I35" s="208"/>
      <c r="J35" s="385"/>
      <c r="K35" s="343"/>
      <c r="L35" s="301"/>
      <c r="M35" s="208"/>
      <c r="N35" s="208"/>
      <c r="O35" s="208"/>
      <c r="P35" s="208"/>
      <c r="Q35" s="352"/>
      <c r="R35" s="352"/>
      <c r="S35" s="208"/>
      <c r="T35" s="208"/>
      <c r="U35" s="343"/>
      <c r="V35" s="344"/>
      <c r="W35" s="344"/>
      <c r="X35" s="344"/>
      <c r="Y35" s="344"/>
      <c r="Z35" s="344"/>
      <c r="AA35" s="344"/>
      <c r="AB35" s="344"/>
      <c r="AC35" s="344"/>
      <c r="AD35" s="344"/>
      <c r="AE35" s="344"/>
      <c r="AF35" s="345"/>
      <c r="AG35" s="1536" t="s">
        <v>161</v>
      </c>
      <c r="AH35" s="364" t="s">
        <v>162</v>
      </c>
      <c r="AI35" s="362" t="s">
        <v>163</v>
      </c>
      <c r="AJ35" s="356">
        <v>0.7</v>
      </c>
      <c r="AK35" s="1534"/>
      <c r="AL35" s="365"/>
      <c r="AM35" s="366"/>
      <c r="AN35" s="358">
        <f>ROUND(Q32*AJ35,0)-AL34</f>
        <v>1119</v>
      </c>
      <c r="AO35" s="268"/>
    </row>
    <row r="36" spans="1:41" ht="14.25">
      <c r="A36" s="243">
        <v>71</v>
      </c>
      <c r="B36" s="351">
        <v>2132</v>
      </c>
      <c r="C36" s="244" t="s">
        <v>200</v>
      </c>
      <c r="D36" s="375"/>
      <c r="E36" s="278"/>
      <c r="F36" s="279"/>
      <c r="G36" s="245"/>
      <c r="H36" s="208"/>
      <c r="I36" s="208"/>
      <c r="J36" s="385"/>
      <c r="K36" s="343"/>
      <c r="L36" s="301"/>
      <c r="M36" s="208"/>
      <c r="N36" s="208"/>
      <c r="O36" s="208"/>
      <c r="P36" s="208"/>
      <c r="Q36" s="352"/>
      <c r="R36" s="352"/>
      <c r="S36" s="208"/>
      <c r="T36" s="208"/>
      <c r="U36" s="343"/>
      <c r="V36" s="344"/>
      <c r="W36" s="344"/>
      <c r="X36" s="344"/>
      <c r="Y36" s="344"/>
      <c r="Z36" s="344"/>
      <c r="AA36" s="344"/>
      <c r="AB36" s="344"/>
      <c r="AC36" s="344"/>
      <c r="AD36" s="344"/>
      <c r="AE36" s="344"/>
      <c r="AF36" s="345"/>
      <c r="AG36" s="1537"/>
      <c r="AH36" s="353" t="s">
        <v>165</v>
      </c>
      <c r="AI36" s="354" t="s">
        <v>163</v>
      </c>
      <c r="AJ36" s="355">
        <v>0.5</v>
      </c>
      <c r="AK36" s="1535"/>
      <c r="AL36" s="367"/>
      <c r="AM36" s="368"/>
      <c r="AN36" s="358">
        <f>ROUND(Q32*AJ36,0)-AL34</f>
        <v>798</v>
      </c>
      <c r="AO36" s="268"/>
    </row>
    <row r="37" spans="1:41" ht="14.25">
      <c r="A37" s="229">
        <v>71</v>
      </c>
      <c r="B37" s="337">
        <v>1127</v>
      </c>
      <c r="C37" s="254" t="s">
        <v>201</v>
      </c>
      <c r="D37" s="375"/>
      <c r="E37" s="278"/>
      <c r="F37" s="279"/>
      <c r="G37" s="208"/>
      <c r="H37" s="208"/>
      <c r="I37" s="208"/>
      <c r="J37" s="388"/>
      <c r="K37" s="343"/>
      <c r="L37" s="301"/>
      <c r="M37" s="301"/>
      <c r="N37" s="301"/>
      <c r="O37" s="301"/>
      <c r="P37" s="301"/>
      <c r="Q37" s="352"/>
      <c r="R37" s="352"/>
      <c r="S37" s="208"/>
      <c r="T37" s="385"/>
      <c r="U37" s="369" t="s">
        <v>172</v>
      </c>
      <c r="V37" s="370"/>
      <c r="W37" s="370"/>
      <c r="X37" s="370"/>
      <c r="Y37" s="370"/>
      <c r="Z37" s="370"/>
      <c r="AA37" s="370"/>
      <c r="AB37" s="370"/>
      <c r="AC37" s="370"/>
      <c r="AD37" s="370"/>
      <c r="AE37" s="370"/>
      <c r="AF37" s="371"/>
      <c r="AG37" s="369"/>
      <c r="AH37" s="370"/>
      <c r="AI37" s="372"/>
      <c r="AJ37" s="373"/>
      <c r="AK37" s="373"/>
      <c r="AL37" s="373"/>
      <c r="AM37" s="374"/>
      <c r="AN37" s="342">
        <f>ROUND(Q32*AD38,0)</f>
        <v>1550</v>
      </c>
      <c r="AO37" s="268"/>
    </row>
    <row r="38" spans="1:41" ht="14.25">
      <c r="A38" s="229">
        <v>71</v>
      </c>
      <c r="B38" s="337">
        <v>1128</v>
      </c>
      <c r="C38" s="254" t="s">
        <v>202</v>
      </c>
      <c r="D38" s="375"/>
      <c r="E38" s="278"/>
      <c r="F38" s="279"/>
      <c r="G38" s="208"/>
      <c r="H38" s="208"/>
      <c r="I38" s="208"/>
      <c r="J38" s="388"/>
      <c r="K38" s="343"/>
      <c r="L38" s="301"/>
      <c r="M38" s="301"/>
      <c r="N38" s="301"/>
      <c r="O38" s="301"/>
      <c r="P38" s="301"/>
      <c r="Q38" s="352"/>
      <c r="R38" s="352"/>
      <c r="S38" s="208"/>
      <c r="T38" s="385"/>
      <c r="U38" s="379" t="s">
        <v>174</v>
      </c>
      <c r="V38" s="344"/>
      <c r="W38" s="344"/>
      <c r="X38" s="344"/>
      <c r="Y38" s="344"/>
      <c r="Z38" s="344"/>
      <c r="AA38" s="344"/>
      <c r="AB38" s="344"/>
      <c r="AC38" s="214" t="s">
        <v>163</v>
      </c>
      <c r="AD38" s="1541">
        <v>0.96499999999999997</v>
      </c>
      <c r="AE38" s="1541"/>
      <c r="AF38" s="345"/>
      <c r="AG38" s="1539" t="s">
        <v>161</v>
      </c>
      <c r="AH38" s="346" t="s">
        <v>162</v>
      </c>
      <c r="AI38" s="347" t="s">
        <v>163</v>
      </c>
      <c r="AJ38" s="348">
        <v>0.7</v>
      </c>
      <c r="AK38" s="348"/>
      <c r="AL38" s="348"/>
      <c r="AM38" s="349"/>
      <c r="AN38" s="350">
        <f>ROUND(ROUND(Q32*AD38,0)*AJ38,0)</f>
        <v>1085</v>
      </c>
      <c r="AO38" s="268"/>
    </row>
    <row r="39" spans="1:41" ht="14.25">
      <c r="A39" s="243">
        <v>71</v>
      </c>
      <c r="B39" s="351">
        <v>2133</v>
      </c>
      <c r="C39" s="244" t="s">
        <v>203</v>
      </c>
      <c r="D39" s="375"/>
      <c r="E39" s="278"/>
      <c r="F39" s="279"/>
      <c r="G39" s="245"/>
      <c r="H39" s="208"/>
      <c r="I39" s="208"/>
      <c r="J39" s="385"/>
      <c r="K39" s="343"/>
      <c r="L39" s="301"/>
      <c r="M39" s="208"/>
      <c r="N39" s="208"/>
      <c r="O39" s="208"/>
      <c r="P39" s="208"/>
      <c r="Q39" s="352"/>
      <c r="R39" s="352"/>
      <c r="S39" s="208"/>
      <c r="T39" s="208"/>
      <c r="U39" s="343"/>
      <c r="V39" s="344"/>
      <c r="W39" s="344"/>
      <c r="X39" s="344"/>
      <c r="Y39" s="344"/>
      <c r="Z39" s="344"/>
      <c r="AA39" s="344"/>
      <c r="AB39" s="344"/>
      <c r="AC39" s="344"/>
      <c r="AD39" s="344"/>
      <c r="AE39" s="344"/>
      <c r="AF39" s="345"/>
      <c r="AG39" s="1540"/>
      <c r="AH39" s="353" t="s">
        <v>165</v>
      </c>
      <c r="AI39" s="354" t="s">
        <v>163</v>
      </c>
      <c r="AJ39" s="355">
        <v>0.5</v>
      </c>
      <c r="AK39" s="355"/>
      <c r="AL39" s="356"/>
      <c r="AM39" s="357"/>
      <c r="AN39" s="358">
        <f>ROUND(ROUND(Q32*AD38,0)*AJ39,0)</f>
        <v>775</v>
      </c>
      <c r="AO39" s="268"/>
    </row>
    <row r="40" spans="1:41" ht="14.25">
      <c r="A40" s="243">
        <v>71</v>
      </c>
      <c r="B40" s="351">
        <v>2134</v>
      </c>
      <c r="C40" s="244" t="s">
        <v>204</v>
      </c>
      <c r="D40" s="375"/>
      <c r="E40" s="278"/>
      <c r="F40" s="279"/>
      <c r="G40" s="245"/>
      <c r="H40" s="208"/>
      <c r="I40" s="208"/>
      <c r="J40" s="385"/>
      <c r="K40" s="343"/>
      <c r="L40" s="301"/>
      <c r="M40" s="208"/>
      <c r="N40" s="208"/>
      <c r="O40" s="208"/>
      <c r="P40" s="208"/>
      <c r="Q40" s="352"/>
      <c r="R40" s="352"/>
      <c r="S40" s="208"/>
      <c r="T40" s="208"/>
      <c r="U40" s="343"/>
      <c r="V40" s="344"/>
      <c r="W40" s="344"/>
      <c r="X40" s="344"/>
      <c r="Y40" s="344"/>
      <c r="Z40" s="344"/>
      <c r="AA40" s="344"/>
      <c r="AB40" s="344"/>
      <c r="AC40" s="344"/>
      <c r="AD40" s="344"/>
      <c r="AE40" s="344"/>
      <c r="AF40" s="345"/>
      <c r="AG40" s="359"/>
      <c r="AH40" s="360"/>
      <c r="AI40" s="361"/>
      <c r="AJ40" s="361"/>
      <c r="AK40" s="1533" t="s">
        <v>167</v>
      </c>
      <c r="AL40" s="362">
        <v>5</v>
      </c>
      <c r="AM40" s="363" t="s">
        <v>168</v>
      </c>
      <c r="AN40" s="358">
        <f>ROUND(Q32*AD38,0)-AL40</f>
        <v>1545</v>
      </c>
      <c r="AO40" s="268"/>
    </row>
    <row r="41" spans="1:41" ht="14.25">
      <c r="A41" s="243">
        <v>71</v>
      </c>
      <c r="B41" s="351">
        <v>2135</v>
      </c>
      <c r="C41" s="244" t="s">
        <v>205</v>
      </c>
      <c r="D41" s="375"/>
      <c r="E41" s="278"/>
      <c r="F41" s="279"/>
      <c r="G41" s="245"/>
      <c r="H41" s="208"/>
      <c r="I41" s="208"/>
      <c r="J41" s="385"/>
      <c r="K41" s="343"/>
      <c r="L41" s="301"/>
      <c r="M41" s="208"/>
      <c r="N41" s="208"/>
      <c r="O41" s="208"/>
      <c r="P41" s="208"/>
      <c r="Q41" s="352"/>
      <c r="R41" s="352"/>
      <c r="S41" s="208"/>
      <c r="T41" s="208"/>
      <c r="U41" s="343"/>
      <c r="V41" s="344"/>
      <c r="W41" s="344"/>
      <c r="X41" s="344"/>
      <c r="Y41" s="344"/>
      <c r="Z41" s="344"/>
      <c r="AA41" s="344"/>
      <c r="AB41" s="344"/>
      <c r="AC41" s="344"/>
      <c r="AD41" s="344"/>
      <c r="AE41" s="344"/>
      <c r="AF41" s="345"/>
      <c r="AG41" s="1536" t="s">
        <v>161</v>
      </c>
      <c r="AH41" s="364" t="s">
        <v>162</v>
      </c>
      <c r="AI41" s="362" t="s">
        <v>163</v>
      </c>
      <c r="AJ41" s="356">
        <v>0.7</v>
      </c>
      <c r="AK41" s="1534"/>
      <c r="AL41" s="365"/>
      <c r="AM41" s="366"/>
      <c r="AN41" s="358">
        <f>ROUND(ROUND(Q32*AD38,0)*AJ41,0)-AL40</f>
        <v>1080</v>
      </c>
      <c r="AO41" s="268"/>
    </row>
    <row r="42" spans="1:41" ht="14.25">
      <c r="A42" s="243">
        <v>71</v>
      </c>
      <c r="B42" s="351">
        <v>2136</v>
      </c>
      <c r="C42" s="244" t="s">
        <v>206</v>
      </c>
      <c r="D42" s="375"/>
      <c r="E42" s="278"/>
      <c r="F42" s="279"/>
      <c r="G42" s="245"/>
      <c r="H42" s="208"/>
      <c r="I42" s="208"/>
      <c r="J42" s="385"/>
      <c r="K42" s="308"/>
      <c r="L42" s="304"/>
      <c r="M42" s="216"/>
      <c r="N42" s="216"/>
      <c r="O42" s="216"/>
      <c r="P42" s="216"/>
      <c r="Q42" s="387"/>
      <c r="R42" s="387"/>
      <c r="S42" s="216"/>
      <c r="T42" s="216"/>
      <c r="U42" s="308"/>
      <c r="V42" s="380"/>
      <c r="W42" s="380"/>
      <c r="X42" s="380"/>
      <c r="Y42" s="380"/>
      <c r="Z42" s="380"/>
      <c r="AA42" s="380"/>
      <c r="AB42" s="380"/>
      <c r="AC42" s="380"/>
      <c r="AD42" s="380"/>
      <c r="AE42" s="380"/>
      <c r="AF42" s="381"/>
      <c r="AG42" s="1537"/>
      <c r="AH42" s="353" t="s">
        <v>165</v>
      </c>
      <c r="AI42" s="354" t="s">
        <v>163</v>
      </c>
      <c r="AJ42" s="355">
        <v>0.5</v>
      </c>
      <c r="AK42" s="1535"/>
      <c r="AL42" s="367"/>
      <c r="AM42" s="368"/>
      <c r="AN42" s="358">
        <f>ROUND(ROUND(Q32*AD38,0)*AJ42,0)-AL40</f>
        <v>770</v>
      </c>
      <c r="AO42" s="268"/>
    </row>
    <row r="43" spans="1:41" ht="14.25">
      <c r="A43" s="229">
        <v>71</v>
      </c>
      <c r="B43" s="337">
        <v>1129</v>
      </c>
      <c r="C43" s="254" t="s">
        <v>207</v>
      </c>
      <c r="D43" s="375"/>
      <c r="E43" s="278"/>
      <c r="F43" s="279"/>
      <c r="G43" s="208"/>
      <c r="H43" s="208"/>
      <c r="I43" s="208"/>
      <c r="J43" s="388"/>
      <c r="K43" s="231" t="s">
        <v>208</v>
      </c>
      <c r="L43" s="334"/>
      <c r="M43" s="334"/>
      <c r="N43" s="334"/>
      <c r="O43" s="334"/>
      <c r="P43" s="334"/>
      <c r="Q43" s="390"/>
      <c r="R43" s="390"/>
      <c r="S43" s="232"/>
      <c r="T43" s="232"/>
      <c r="U43" s="231"/>
      <c r="V43" s="338"/>
      <c r="W43" s="338"/>
      <c r="X43" s="338"/>
      <c r="Y43" s="338"/>
      <c r="Z43" s="338"/>
      <c r="AA43" s="338"/>
      <c r="AB43" s="338"/>
      <c r="AC43" s="338"/>
      <c r="AD43" s="338"/>
      <c r="AE43" s="338"/>
      <c r="AF43" s="339"/>
      <c r="AG43" s="340"/>
      <c r="AH43" s="338"/>
      <c r="AI43" s="334"/>
      <c r="AJ43" s="383"/>
      <c r="AK43" s="383"/>
      <c r="AL43" s="383"/>
      <c r="AM43" s="384"/>
      <c r="AN43" s="342">
        <f>ROUND(Q44,0)</f>
        <v>891</v>
      </c>
      <c r="AO43" s="268"/>
    </row>
    <row r="44" spans="1:41" ht="14.25">
      <c r="A44" s="229">
        <v>71</v>
      </c>
      <c r="B44" s="337">
        <v>1130</v>
      </c>
      <c r="C44" s="254" t="s">
        <v>209</v>
      </c>
      <c r="D44" s="375"/>
      <c r="E44" s="278"/>
      <c r="F44" s="279"/>
      <c r="G44" s="245"/>
      <c r="H44" s="208"/>
      <c r="I44" s="208"/>
      <c r="J44" s="388"/>
      <c r="K44" s="343"/>
      <c r="L44" s="301"/>
      <c r="M44" s="301"/>
      <c r="N44" s="301"/>
      <c r="O44" s="301"/>
      <c r="P44" s="301"/>
      <c r="Q44" s="1538">
        <v>891</v>
      </c>
      <c r="R44" s="1538"/>
      <c r="S44" s="208" t="s">
        <v>18</v>
      </c>
      <c r="T44" s="385"/>
      <c r="U44" s="245"/>
      <c r="V44" s="344"/>
      <c r="W44" s="344"/>
      <c r="X44" s="344"/>
      <c r="Y44" s="344"/>
      <c r="Z44" s="344"/>
      <c r="AA44" s="344"/>
      <c r="AB44" s="344"/>
      <c r="AC44" s="344"/>
      <c r="AD44" s="344"/>
      <c r="AE44" s="344"/>
      <c r="AF44" s="345"/>
      <c r="AG44" s="1539" t="s">
        <v>161</v>
      </c>
      <c r="AH44" s="346" t="s">
        <v>162</v>
      </c>
      <c r="AI44" s="347" t="s">
        <v>163</v>
      </c>
      <c r="AJ44" s="348">
        <v>0.7</v>
      </c>
      <c r="AK44" s="348"/>
      <c r="AL44" s="348"/>
      <c r="AM44" s="349"/>
      <c r="AN44" s="350">
        <f>ROUND(Q44*AJ44,0)</f>
        <v>624</v>
      </c>
      <c r="AO44" s="268"/>
    </row>
    <row r="45" spans="1:41" ht="14.25">
      <c r="A45" s="243">
        <v>71</v>
      </c>
      <c r="B45" s="351">
        <v>2137</v>
      </c>
      <c r="C45" s="244" t="s">
        <v>210</v>
      </c>
      <c r="D45" s="375"/>
      <c r="E45" s="278"/>
      <c r="F45" s="279"/>
      <c r="G45" s="245"/>
      <c r="H45" s="208"/>
      <c r="I45" s="208"/>
      <c r="J45" s="385"/>
      <c r="K45" s="343"/>
      <c r="L45" s="301"/>
      <c r="M45" s="208"/>
      <c r="N45" s="208"/>
      <c r="O45" s="208"/>
      <c r="P45" s="208"/>
      <c r="Q45" s="352"/>
      <c r="R45" s="352"/>
      <c r="S45" s="208"/>
      <c r="T45" s="208"/>
      <c r="U45" s="343"/>
      <c r="V45" s="344"/>
      <c r="W45" s="344"/>
      <c r="X45" s="344"/>
      <c r="Y45" s="344"/>
      <c r="Z45" s="344"/>
      <c r="AA45" s="344"/>
      <c r="AB45" s="344"/>
      <c r="AC45" s="344"/>
      <c r="AD45" s="344"/>
      <c r="AE45" s="344"/>
      <c r="AF45" s="345"/>
      <c r="AG45" s="1540"/>
      <c r="AH45" s="353" t="s">
        <v>165</v>
      </c>
      <c r="AI45" s="354" t="s">
        <v>163</v>
      </c>
      <c r="AJ45" s="355">
        <v>0.5</v>
      </c>
      <c r="AK45" s="355"/>
      <c r="AL45" s="356"/>
      <c r="AM45" s="357"/>
      <c r="AN45" s="358">
        <f>ROUND(Q44*AJ45,0)</f>
        <v>446</v>
      </c>
      <c r="AO45" s="268"/>
    </row>
    <row r="46" spans="1:41" ht="14.25">
      <c r="A46" s="243">
        <v>71</v>
      </c>
      <c r="B46" s="351">
        <v>2138</v>
      </c>
      <c r="C46" s="244" t="s">
        <v>211</v>
      </c>
      <c r="D46" s="375"/>
      <c r="E46" s="278"/>
      <c r="F46" s="279"/>
      <c r="G46" s="245"/>
      <c r="H46" s="208"/>
      <c r="I46" s="208"/>
      <c r="J46" s="385"/>
      <c r="K46" s="343"/>
      <c r="L46" s="301"/>
      <c r="M46" s="208"/>
      <c r="N46" s="208"/>
      <c r="O46" s="208"/>
      <c r="P46" s="208"/>
      <c r="Q46" s="352"/>
      <c r="R46" s="352"/>
      <c r="S46" s="208"/>
      <c r="T46" s="208"/>
      <c r="U46" s="343"/>
      <c r="V46" s="344"/>
      <c r="W46" s="344"/>
      <c r="X46" s="344"/>
      <c r="Y46" s="344"/>
      <c r="Z46" s="344"/>
      <c r="AA46" s="344"/>
      <c r="AB46" s="344"/>
      <c r="AC46" s="344"/>
      <c r="AD46" s="344"/>
      <c r="AE46" s="344"/>
      <c r="AF46" s="345"/>
      <c r="AG46" s="359"/>
      <c r="AH46" s="360"/>
      <c r="AI46" s="361"/>
      <c r="AJ46" s="361"/>
      <c r="AK46" s="1533" t="s">
        <v>167</v>
      </c>
      <c r="AL46" s="362">
        <v>5</v>
      </c>
      <c r="AM46" s="363" t="s">
        <v>168</v>
      </c>
      <c r="AN46" s="358">
        <f>ROUND(Q44,0)-AL46</f>
        <v>886</v>
      </c>
      <c r="AO46" s="268"/>
    </row>
    <row r="47" spans="1:41" ht="14.25">
      <c r="A47" s="243">
        <v>71</v>
      </c>
      <c r="B47" s="351">
        <v>2139</v>
      </c>
      <c r="C47" s="244" t="s">
        <v>212</v>
      </c>
      <c r="D47" s="375"/>
      <c r="E47" s="278"/>
      <c r="F47" s="279"/>
      <c r="G47" s="245"/>
      <c r="H47" s="208"/>
      <c r="I47" s="208"/>
      <c r="J47" s="385"/>
      <c r="K47" s="343"/>
      <c r="L47" s="301"/>
      <c r="M47" s="208"/>
      <c r="N47" s="208"/>
      <c r="O47" s="208"/>
      <c r="P47" s="208"/>
      <c r="Q47" s="352"/>
      <c r="R47" s="352"/>
      <c r="S47" s="208"/>
      <c r="T47" s="208"/>
      <c r="U47" s="343"/>
      <c r="V47" s="344"/>
      <c r="W47" s="344"/>
      <c r="X47" s="344"/>
      <c r="Y47" s="344"/>
      <c r="Z47" s="344"/>
      <c r="AA47" s="344"/>
      <c r="AB47" s="344"/>
      <c r="AC47" s="344"/>
      <c r="AD47" s="344"/>
      <c r="AE47" s="344"/>
      <c r="AF47" s="345"/>
      <c r="AG47" s="1536" t="s">
        <v>161</v>
      </c>
      <c r="AH47" s="364" t="s">
        <v>162</v>
      </c>
      <c r="AI47" s="362" t="s">
        <v>163</v>
      </c>
      <c r="AJ47" s="356">
        <v>0.7</v>
      </c>
      <c r="AK47" s="1534"/>
      <c r="AL47" s="365"/>
      <c r="AM47" s="366"/>
      <c r="AN47" s="358">
        <f>ROUND(Q44*AJ47,0)-AL46</f>
        <v>619</v>
      </c>
      <c r="AO47" s="268"/>
    </row>
    <row r="48" spans="1:41" ht="14.25">
      <c r="A48" s="243">
        <v>71</v>
      </c>
      <c r="B48" s="351">
        <v>2140</v>
      </c>
      <c r="C48" s="244" t="s">
        <v>213</v>
      </c>
      <c r="D48" s="375"/>
      <c r="E48" s="278"/>
      <c r="F48" s="279"/>
      <c r="G48" s="245"/>
      <c r="H48" s="208"/>
      <c r="I48" s="208"/>
      <c r="J48" s="385"/>
      <c r="K48" s="343"/>
      <c r="L48" s="301"/>
      <c r="M48" s="208"/>
      <c r="N48" s="208"/>
      <c r="O48" s="208"/>
      <c r="P48" s="208"/>
      <c r="Q48" s="352"/>
      <c r="R48" s="352"/>
      <c r="S48" s="208"/>
      <c r="T48" s="208"/>
      <c r="U48" s="343"/>
      <c r="V48" s="344"/>
      <c r="W48" s="344"/>
      <c r="X48" s="344"/>
      <c r="Y48" s="344"/>
      <c r="Z48" s="344"/>
      <c r="AA48" s="344"/>
      <c r="AB48" s="344"/>
      <c r="AC48" s="344"/>
      <c r="AD48" s="344"/>
      <c r="AE48" s="344"/>
      <c r="AF48" s="345"/>
      <c r="AG48" s="1537"/>
      <c r="AH48" s="353" t="s">
        <v>165</v>
      </c>
      <c r="AI48" s="354" t="s">
        <v>163</v>
      </c>
      <c r="AJ48" s="355">
        <v>0.5</v>
      </c>
      <c r="AK48" s="1535"/>
      <c r="AL48" s="367"/>
      <c r="AM48" s="368"/>
      <c r="AN48" s="358">
        <f>ROUND(Q44*AJ48,0)-AL46</f>
        <v>441</v>
      </c>
      <c r="AO48" s="268"/>
    </row>
    <row r="49" spans="1:41" ht="14.25">
      <c r="A49" s="229">
        <v>71</v>
      </c>
      <c r="B49" s="337">
        <v>1131</v>
      </c>
      <c r="C49" s="254" t="s">
        <v>214</v>
      </c>
      <c r="D49" s="375"/>
      <c r="E49" s="278"/>
      <c r="F49" s="279"/>
      <c r="G49" s="245"/>
      <c r="H49" s="208"/>
      <c r="I49" s="208"/>
      <c r="J49" s="388"/>
      <c r="K49" s="343"/>
      <c r="L49" s="301"/>
      <c r="M49" s="301"/>
      <c r="N49" s="301"/>
      <c r="O49" s="301"/>
      <c r="P49" s="301"/>
      <c r="Q49" s="352"/>
      <c r="R49" s="352"/>
      <c r="S49" s="208"/>
      <c r="T49" s="385"/>
      <c r="U49" s="369" t="s">
        <v>172</v>
      </c>
      <c r="V49" s="370"/>
      <c r="W49" s="370"/>
      <c r="X49" s="370"/>
      <c r="Y49" s="370"/>
      <c r="Z49" s="370"/>
      <c r="AA49" s="370"/>
      <c r="AB49" s="370"/>
      <c r="AC49" s="370"/>
      <c r="AD49" s="370"/>
      <c r="AE49" s="370"/>
      <c r="AF49" s="371"/>
      <c r="AG49" s="369"/>
      <c r="AH49" s="370"/>
      <c r="AI49" s="372"/>
      <c r="AJ49" s="373"/>
      <c r="AK49" s="373"/>
      <c r="AL49" s="373"/>
      <c r="AM49" s="374"/>
      <c r="AN49" s="342">
        <f>ROUND(Q44*AD50,0)</f>
        <v>860</v>
      </c>
      <c r="AO49" s="268"/>
    </row>
    <row r="50" spans="1:41" ht="14.25">
      <c r="A50" s="229">
        <v>71</v>
      </c>
      <c r="B50" s="337">
        <v>1132</v>
      </c>
      <c r="C50" s="254" t="s">
        <v>215</v>
      </c>
      <c r="D50" s="375"/>
      <c r="E50" s="278"/>
      <c r="F50" s="279"/>
      <c r="G50" s="245"/>
      <c r="H50" s="208"/>
      <c r="I50" s="208"/>
      <c r="J50" s="388"/>
      <c r="K50" s="343"/>
      <c r="L50" s="301"/>
      <c r="M50" s="301"/>
      <c r="N50" s="301"/>
      <c r="O50" s="301"/>
      <c r="P50" s="301"/>
      <c r="Q50" s="352"/>
      <c r="R50" s="352"/>
      <c r="S50" s="208"/>
      <c r="T50" s="385"/>
      <c r="U50" s="379" t="s">
        <v>174</v>
      </c>
      <c r="V50" s="344"/>
      <c r="W50" s="344"/>
      <c r="X50" s="344"/>
      <c r="Y50" s="344"/>
      <c r="Z50" s="344"/>
      <c r="AA50" s="344"/>
      <c r="AB50" s="344"/>
      <c r="AC50" s="214" t="s">
        <v>163</v>
      </c>
      <c r="AD50" s="1541">
        <v>0.96499999999999997</v>
      </c>
      <c r="AE50" s="1541"/>
      <c r="AF50" s="345"/>
      <c r="AG50" s="1539" t="s">
        <v>161</v>
      </c>
      <c r="AH50" s="346" t="s">
        <v>162</v>
      </c>
      <c r="AI50" s="347" t="s">
        <v>163</v>
      </c>
      <c r="AJ50" s="348">
        <v>0.7</v>
      </c>
      <c r="AK50" s="348"/>
      <c r="AL50" s="348"/>
      <c r="AM50" s="349"/>
      <c r="AN50" s="350">
        <f>ROUND(ROUND(Q44*AD50,0)*AJ50,0)</f>
        <v>602</v>
      </c>
      <c r="AO50" s="268"/>
    </row>
    <row r="51" spans="1:41" ht="14.25">
      <c r="A51" s="243">
        <v>71</v>
      </c>
      <c r="B51" s="351">
        <v>2141</v>
      </c>
      <c r="C51" s="244" t="s">
        <v>216</v>
      </c>
      <c r="D51" s="375"/>
      <c r="E51" s="278"/>
      <c r="F51" s="279"/>
      <c r="G51" s="245"/>
      <c r="H51" s="208"/>
      <c r="I51" s="208"/>
      <c r="J51" s="385"/>
      <c r="K51" s="343"/>
      <c r="L51" s="301"/>
      <c r="M51" s="208"/>
      <c r="N51" s="208"/>
      <c r="O51" s="208"/>
      <c r="P51" s="208"/>
      <c r="Q51" s="352"/>
      <c r="R51" s="352"/>
      <c r="S51" s="208"/>
      <c r="T51" s="208"/>
      <c r="U51" s="343"/>
      <c r="V51" s="344"/>
      <c r="W51" s="344"/>
      <c r="X51" s="344"/>
      <c r="Y51" s="344"/>
      <c r="Z51" s="344"/>
      <c r="AA51" s="344"/>
      <c r="AB51" s="344"/>
      <c r="AC51" s="344"/>
      <c r="AD51" s="344"/>
      <c r="AE51" s="344"/>
      <c r="AF51" s="345"/>
      <c r="AG51" s="1540"/>
      <c r="AH51" s="353" t="s">
        <v>165</v>
      </c>
      <c r="AI51" s="354" t="s">
        <v>163</v>
      </c>
      <c r="AJ51" s="355">
        <v>0.5</v>
      </c>
      <c r="AK51" s="355"/>
      <c r="AL51" s="356"/>
      <c r="AM51" s="357"/>
      <c r="AN51" s="358">
        <f>ROUND(ROUND(Q44*AD50,0)*AJ51,0)</f>
        <v>430</v>
      </c>
      <c r="AO51" s="268"/>
    </row>
    <row r="52" spans="1:41" ht="14.25">
      <c r="A52" s="243">
        <v>71</v>
      </c>
      <c r="B52" s="351">
        <v>2142</v>
      </c>
      <c r="C52" s="244" t="s">
        <v>217</v>
      </c>
      <c r="D52" s="375"/>
      <c r="E52" s="278"/>
      <c r="F52" s="279"/>
      <c r="G52" s="245"/>
      <c r="H52" s="208"/>
      <c r="I52" s="208"/>
      <c r="J52" s="385"/>
      <c r="K52" s="343"/>
      <c r="L52" s="301"/>
      <c r="M52" s="208"/>
      <c r="N52" s="208"/>
      <c r="O52" s="208"/>
      <c r="P52" s="208"/>
      <c r="Q52" s="352"/>
      <c r="R52" s="352"/>
      <c r="S52" s="208"/>
      <c r="T52" s="208"/>
      <c r="U52" s="343"/>
      <c r="V52" s="344"/>
      <c r="W52" s="344"/>
      <c r="X52" s="344"/>
      <c r="Y52" s="344"/>
      <c r="Z52" s="344"/>
      <c r="AA52" s="344"/>
      <c r="AB52" s="344"/>
      <c r="AC52" s="344"/>
      <c r="AD52" s="344"/>
      <c r="AE52" s="344"/>
      <c r="AF52" s="345"/>
      <c r="AG52" s="359"/>
      <c r="AH52" s="360"/>
      <c r="AI52" s="361"/>
      <c r="AJ52" s="361"/>
      <c r="AK52" s="1533" t="s">
        <v>167</v>
      </c>
      <c r="AL52" s="362">
        <v>5</v>
      </c>
      <c r="AM52" s="363" t="s">
        <v>168</v>
      </c>
      <c r="AN52" s="358">
        <f>ROUND(Q44*AD50,0)-AL52</f>
        <v>855</v>
      </c>
      <c r="AO52" s="268"/>
    </row>
    <row r="53" spans="1:41" ht="14.25">
      <c r="A53" s="243">
        <v>71</v>
      </c>
      <c r="B53" s="351">
        <v>2143</v>
      </c>
      <c r="C53" s="244" t="s">
        <v>218</v>
      </c>
      <c r="D53" s="375"/>
      <c r="E53" s="278"/>
      <c r="F53" s="279"/>
      <c r="G53" s="245"/>
      <c r="H53" s="208"/>
      <c r="I53" s="208"/>
      <c r="J53" s="385"/>
      <c r="K53" s="343"/>
      <c r="L53" s="301"/>
      <c r="M53" s="208"/>
      <c r="N53" s="208"/>
      <c r="O53" s="208"/>
      <c r="P53" s="208"/>
      <c r="Q53" s="352"/>
      <c r="R53" s="352"/>
      <c r="S53" s="208"/>
      <c r="T53" s="208"/>
      <c r="U53" s="343"/>
      <c r="V53" s="344"/>
      <c r="W53" s="344"/>
      <c r="X53" s="344"/>
      <c r="Y53" s="344"/>
      <c r="Z53" s="344"/>
      <c r="AA53" s="344"/>
      <c r="AB53" s="344"/>
      <c r="AC53" s="344"/>
      <c r="AD53" s="344"/>
      <c r="AE53" s="344"/>
      <c r="AF53" s="345"/>
      <c r="AG53" s="1536" t="s">
        <v>161</v>
      </c>
      <c r="AH53" s="364" t="s">
        <v>162</v>
      </c>
      <c r="AI53" s="362" t="s">
        <v>163</v>
      </c>
      <c r="AJ53" s="356">
        <v>0.7</v>
      </c>
      <c r="AK53" s="1534"/>
      <c r="AL53" s="365"/>
      <c r="AM53" s="366"/>
      <c r="AN53" s="358">
        <f>ROUND(ROUND(Q44*AD50,0)*AJ53,0)-AL52</f>
        <v>597</v>
      </c>
      <c r="AO53" s="268"/>
    </row>
    <row r="54" spans="1:41" ht="14.25">
      <c r="A54" s="243">
        <v>71</v>
      </c>
      <c r="B54" s="351">
        <v>2144</v>
      </c>
      <c r="C54" s="244" t="s">
        <v>219</v>
      </c>
      <c r="D54" s="375"/>
      <c r="E54" s="278"/>
      <c r="F54" s="279"/>
      <c r="G54" s="245"/>
      <c r="H54" s="208"/>
      <c r="I54" s="208"/>
      <c r="J54" s="385"/>
      <c r="K54" s="308"/>
      <c r="L54" s="304"/>
      <c r="M54" s="216"/>
      <c r="N54" s="216"/>
      <c r="O54" s="216"/>
      <c r="P54" s="216"/>
      <c r="Q54" s="387"/>
      <c r="R54" s="387"/>
      <c r="S54" s="216"/>
      <c r="T54" s="216"/>
      <c r="U54" s="308"/>
      <c r="V54" s="380"/>
      <c r="W54" s="380"/>
      <c r="X54" s="380"/>
      <c r="Y54" s="380"/>
      <c r="Z54" s="380"/>
      <c r="AA54" s="380"/>
      <c r="AB54" s="380"/>
      <c r="AC54" s="380"/>
      <c r="AD54" s="380"/>
      <c r="AE54" s="380"/>
      <c r="AF54" s="381"/>
      <c r="AG54" s="1537"/>
      <c r="AH54" s="353" t="s">
        <v>165</v>
      </c>
      <c r="AI54" s="354" t="s">
        <v>163</v>
      </c>
      <c r="AJ54" s="355">
        <v>0.5</v>
      </c>
      <c r="AK54" s="1535"/>
      <c r="AL54" s="367"/>
      <c r="AM54" s="368"/>
      <c r="AN54" s="358">
        <f>ROUND(ROUND(Q44*AD50,0)*AJ54,0)-AL52</f>
        <v>425</v>
      </c>
      <c r="AO54" s="268"/>
    </row>
    <row r="55" spans="1:41" ht="14.25">
      <c r="A55" s="229">
        <v>71</v>
      </c>
      <c r="B55" s="337">
        <v>1141</v>
      </c>
      <c r="C55" s="254" t="s">
        <v>220</v>
      </c>
      <c r="D55" s="375"/>
      <c r="E55" s="278"/>
      <c r="F55" s="279"/>
      <c r="G55" s="1542" t="s">
        <v>221</v>
      </c>
      <c r="H55" s="1543"/>
      <c r="I55" s="1543"/>
      <c r="J55" s="1544"/>
      <c r="K55" s="231" t="s">
        <v>181</v>
      </c>
      <c r="L55" s="232"/>
      <c r="M55" s="232"/>
      <c r="N55" s="232"/>
      <c r="O55" s="232"/>
      <c r="P55" s="232"/>
      <c r="Q55" s="382"/>
      <c r="R55" s="382"/>
      <c r="S55" s="232"/>
      <c r="T55" s="314"/>
      <c r="U55" s="231"/>
      <c r="V55" s="338"/>
      <c r="W55" s="338"/>
      <c r="X55" s="338"/>
      <c r="Y55" s="338"/>
      <c r="Z55" s="338"/>
      <c r="AA55" s="338"/>
      <c r="AB55" s="338"/>
      <c r="AC55" s="338"/>
      <c r="AD55" s="338"/>
      <c r="AE55" s="338"/>
      <c r="AF55" s="339"/>
      <c r="AG55" s="340"/>
      <c r="AH55" s="338"/>
      <c r="AI55" s="334"/>
      <c r="AJ55" s="383"/>
      <c r="AK55" s="383"/>
      <c r="AL55" s="383"/>
      <c r="AM55" s="384"/>
      <c r="AN55" s="342">
        <f>ROUND(Q56,0)</f>
        <v>619</v>
      </c>
      <c r="AO55" s="268"/>
    </row>
    <row r="56" spans="1:41" ht="14.25">
      <c r="A56" s="229">
        <v>71</v>
      </c>
      <c r="B56" s="337">
        <v>1142</v>
      </c>
      <c r="C56" s="254" t="s">
        <v>222</v>
      </c>
      <c r="D56" s="375"/>
      <c r="E56" s="278"/>
      <c r="F56" s="279"/>
      <c r="G56" s="1545"/>
      <c r="H56" s="1546"/>
      <c r="I56" s="1546"/>
      <c r="J56" s="1547"/>
      <c r="K56" s="245" t="s">
        <v>183</v>
      </c>
      <c r="L56" s="208"/>
      <c r="M56" s="208"/>
      <c r="N56" s="208"/>
      <c r="O56" s="208"/>
      <c r="P56" s="208"/>
      <c r="Q56" s="1538">
        <v>619</v>
      </c>
      <c r="R56" s="1538"/>
      <c r="S56" s="208" t="s">
        <v>18</v>
      </c>
      <c r="T56" s="385"/>
      <c r="U56" s="245"/>
      <c r="V56" s="344"/>
      <c r="W56" s="344"/>
      <c r="X56" s="344"/>
      <c r="Y56" s="344"/>
      <c r="Z56" s="344"/>
      <c r="AA56" s="344"/>
      <c r="AB56" s="344"/>
      <c r="AC56" s="344"/>
      <c r="AD56" s="344"/>
      <c r="AE56" s="344"/>
      <c r="AF56" s="345"/>
      <c r="AG56" s="1539" t="s">
        <v>161</v>
      </c>
      <c r="AH56" s="346" t="s">
        <v>162</v>
      </c>
      <c r="AI56" s="347" t="s">
        <v>163</v>
      </c>
      <c r="AJ56" s="348">
        <v>0.7</v>
      </c>
      <c r="AK56" s="348"/>
      <c r="AL56" s="348"/>
      <c r="AM56" s="349"/>
      <c r="AN56" s="350">
        <f>ROUND(Q56*AJ56,0)</f>
        <v>433</v>
      </c>
      <c r="AO56" s="268"/>
    </row>
    <row r="57" spans="1:41" ht="14.25">
      <c r="A57" s="243">
        <v>71</v>
      </c>
      <c r="B57" s="351">
        <v>2151</v>
      </c>
      <c r="C57" s="244" t="s">
        <v>223</v>
      </c>
      <c r="D57" s="375"/>
      <c r="E57" s="278"/>
      <c r="F57" s="279"/>
      <c r="G57" s="1545"/>
      <c r="H57" s="1546"/>
      <c r="I57" s="1546"/>
      <c r="J57" s="1547"/>
      <c r="K57" s="343"/>
      <c r="L57" s="301"/>
      <c r="M57" s="208"/>
      <c r="N57" s="208"/>
      <c r="O57" s="208"/>
      <c r="P57" s="208"/>
      <c r="Q57" s="352"/>
      <c r="R57" s="352"/>
      <c r="S57" s="208"/>
      <c r="T57" s="208"/>
      <c r="U57" s="343"/>
      <c r="V57" s="344"/>
      <c r="W57" s="344"/>
      <c r="X57" s="344"/>
      <c r="Y57" s="344"/>
      <c r="Z57" s="344"/>
      <c r="AA57" s="344"/>
      <c r="AB57" s="344"/>
      <c r="AC57" s="344"/>
      <c r="AD57" s="344"/>
      <c r="AE57" s="344"/>
      <c r="AF57" s="345"/>
      <c r="AG57" s="1540"/>
      <c r="AH57" s="353" t="s">
        <v>165</v>
      </c>
      <c r="AI57" s="354" t="s">
        <v>163</v>
      </c>
      <c r="AJ57" s="355">
        <v>0.5</v>
      </c>
      <c r="AK57" s="355"/>
      <c r="AL57" s="356"/>
      <c r="AM57" s="357"/>
      <c r="AN57" s="358">
        <f>ROUND(Q56*AJ57,0)</f>
        <v>310</v>
      </c>
      <c r="AO57" s="268"/>
    </row>
    <row r="58" spans="1:41" ht="14.25">
      <c r="A58" s="243">
        <v>71</v>
      </c>
      <c r="B58" s="351">
        <v>2152</v>
      </c>
      <c r="C58" s="244" t="s">
        <v>224</v>
      </c>
      <c r="D58" s="375"/>
      <c r="E58" s="278"/>
      <c r="F58" s="279"/>
      <c r="G58" s="1545"/>
      <c r="H58" s="1546"/>
      <c r="I58" s="1546"/>
      <c r="J58" s="1547"/>
      <c r="K58" s="343"/>
      <c r="L58" s="301"/>
      <c r="M58" s="208"/>
      <c r="N58" s="208"/>
      <c r="O58" s="208"/>
      <c r="P58" s="208"/>
      <c r="Q58" s="352"/>
      <c r="R58" s="352"/>
      <c r="S58" s="208"/>
      <c r="T58" s="208"/>
      <c r="U58" s="343"/>
      <c r="V58" s="344"/>
      <c r="W58" s="344"/>
      <c r="X58" s="344"/>
      <c r="Y58" s="344"/>
      <c r="Z58" s="344"/>
      <c r="AA58" s="344"/>
      <c r="AB58" s="344"/>
      <c r="AC58" s="344"/>
      <c r="AD58" s="344"/>
      <c r="AE58" s="344"/>
      <c r="AF58" s="345"/>
      <c r="AG58" s="359"/>
      <c r="AH58" s="360"/>
      <c r="AI58" s="361"/>
      <c r="AJ58" s="361"/>
      <c r="AK58" s="1533" t="s">
        <v>167</v>
      </c>
      <c r="AL58" s="362">
        <v>5</v>
      </c>
      <c r="AM58" s="363" t="s">
        <v>168</v>
      </c>
      <c r="AN58" s="358">
        <f>ROUND(Q56,0)-AL58</f>
        <v>614</v>
      </c>
      <c r="AO58" s="268"/>
    </row>
    <row r="59" spans="1:41" ht="14.25">
      <c r="A59" s="243">
        <v>71</v>
      </c>
      <c r="B59" s="351">
        <v>2153</v>
      </c>
      <c r="C59" s="244" t="s">
        <v>225</v>
      </c>
      <c r="D59" s="375"/>
      <c r="E59" s="278"/>
      <c r="F59" s="279"/>
      <c r="G59" s="1545"/>
      <c r="H59" s="1546"/>
      <c r="I59" s="1546"/>
      <c r="J59" s="1547"/>
      <c r="K59" s="343"/>
      <c r="L59" s="301"/>
      <c r="M59" s="208"/>
      <c r="N59" s="208"/>
      <c r="O59" s="208"/>
      <c r="P59" s="208"/>
      <c r="Q59" s="352"/>
      <c r="R59" s="352"/>
      <c r="S59" s="208"/>
      <c r="T59" s="208"/>
      <c r="U59" s="343"/>
      <c r="V59" s="344"/>
      <c r="W59" s="344"/>
      <c r="X59" s="344"/>
      <c r="Y59" s="344"/>
      <c r="Z59" s="344"/>
      <c r="AA59" s="344"/>
      <c r="AB59" s="344"/>
      <c r="AC59" s="344"/>
      <c r="AD59" s="344"/>
      <c r="AE59" s="344"/>
      <c r="AF59" s="345"/>
      <c r="AG59" s="1536" t="s">
        <v>161</v>
      </c>
      <c r="AH59" s="364" t="s">
        <v>162</v>
      </c>
      <c r="AI59" s="362" t="s">
        <v>163</v>
      </c>
      <c r="AJ59" s="356">
        <v>0.7</v>
      </c>
      <c r="AK59" s="1534"/>
      <c r="AL59" s="365"/>
      <c r="AM59" s="366"/>
      <c r="AN59" s="358">
        <f>ROUND(Q56*AJ59,0)-AL58</f>
        <v>428</v>
      </c>
      <c r="AO59" s="268"/>
    </row>
    <row r="60" spans="1:41" ht="14.25">
      <c r="A60" s="243">
        <v>71</v>
      </c>
      <c r="B60" s="351">
        <v>2154</v>
      </c>
      <c r="C60" s="244" t="s">
        <v>226</v>
      </c>
      <c r="D60" s="375"/>
      <c r="E60" s="278"/>
      <c r="F60" s="279"/>
      <c r="G60" s="1545"/>
      <c r="H60" s="1546"/>
      <c r="I60" s="1546"/>
      <c r="J60" s="1547"/>
      <c r="K60" s="343"/>
      <c r="L60" s="301"/>
      <c r="M60" s="208"/>
      <c r="N60" s="208"/>
      <c r="O60" s="208"/>
      <c r="P60" s="208"/>
      <c r="Q60" s="352"/>
      <c r="R60" s="352"/>
      <c r="S60" s="208"/>
      <c r="T60" s="208"/>
      <c r="U60" s="343"/>
      <c r="V60" s="344"/>
      <c r="W60" s="344"/>
      <c r="X60" s="344"/>
      <c r="Y60" s="344"/>
      <c r="Z60" s="344"/>
      <c r="AA60" s="344"/>
      <c r="AB60" s="344"/>
      <c r="AC60" s="344"/>
      <c r="AD60" s="344"/>
      <c r="AE60" s="344"/>
      <c r="AF60" s="345"/>
      <c r="AG60" s="1537"/>
      <c r="AH60" s="353" t="s">
        <v>165</v>
      </c>
      <c r="AI60" s="354" t="s">
        <v>163</v>
      </c>
      <c r="AJ60" s="355">
        <v>0.5</v>
      </c>
      <c r="AK60" s="1535"/>
      <c r="AL60" s="367"/>
      <c r="AM60" s="368"/>
      <c r="AN60" s="358">
        <f>ROUND(Q56*AJ60,0)-AL58</f>
        <v>305</v>
      </c>
      <c r="AO60" s="268"/>
    </row>
    <row r="61" spans="1:41" ht="14.25">
      <c r="A61" s="229">
        <v>71</v>
      </c>
      <c r="B61" s="337">
        <v>1143</v>
      </c>
      <c r="C61" s="254" t="s">
        <v>227</v>
      </c>
      <c r="D61" s="375"/>
      <c r="E61" s="278"/>
      <c r="F61" s="279"/>
      <c r="G61" s="1545"/>
      <c r="H61" s="1546"/>
      <c r="I61" s="1546"/>
      <c r="J61" s="1547"/>
      <c r="K61" s="245"/>
      <c r="L61" s="208"/>
      <c r="M61" s="208"/>
      <c r="N61" s="208"/>
      <c r="O61" s="208"/>
      <c r="P61" s="208"/>
      <c r="Q61" s="386"/>
      <c r="R61" s="386"/>
      <c r="S61" s="301"/>
      <c r="T61" s="385"/>
      <c r="U61" s="369" t="s">
        <v>172</v>
      </c>
      <c r="V61" s="370"/>
      <c r="W61" s="370"/>
      <c r="X61" s="370"/>
      <c r="Y61" s="370"/>
      <c r="Z61" s="370"/>
      <c r="AA61" s="370"/>
      <c r="AB61" s="370"/>
      <c r="AC61" s="370"/>
      <c r="AD61" s="370"/>
      <c r="AE61" s="370"/>
      <c r="AF61" s="371"/>
      <c r="AG61" s="369"/>
      <c r="AH61" s="370"/>
      <c r="AI61" s="372"/>
      <c r="AJ61" s="373"/>
      <c r="AK61" s="373"/>
      <c r="AL61" s="373"/>
      <c r="AM61" s="374"/>
      <c r="AN61" s="342">
        <f>ROUND(Q56*AD62,0)</f>
        <v>597</v>
      </c>
      <c r="AO61" s="268"/>
    </row>
    <row r="62" spans="1:41" ht="14.25">
      <c r="A62" s="229">
        <v>71</v>
      </c>
      <c r="B62" s="337">
        <v>1144</v>
      </c>
      <c r="C62" s="254" t="s">
        <v>228</v>
      </c>
      <c r="D62" s="375"/>
      <c r="E62" s="278"/>
      <c r="F62" s="279"/>
      <c r="G62" s="245"/>
      <c r="H62" s="208"/>
      <c r="I62" s="208"/>
      <c r="J62" s="385"/>
      <c r="K62" s="343"/>
      <c r="L62" s="301"/>
      <c r="M62" s="301"/>
      <c r="N62" s="301"/>
      <c r="O62" s="301"/>
      <c r="P62" s="208"/>
      <c r="Q62" s="386"/>
      <c r="R62" s="386"/>
      <c r="S62" s="301"/>
      <c r="T62" s="385"/>
      <c r="U62" s="379" t="s">
        <v>174</v>
      </c>
      <c r="V62" s="344"/>
      <c r="W62" s="344"/>
      <c r="X62" s="344"/>
      <c r="Y62" s="344"/>
      <c r="Z62" s="344"/>
      <c r="AA62" s="344"/>
      <c r="AB62" s="344"/>
      <c r="AC62" s="214" t="s">
        <v>163</v>
      </c>
      <c r="AD62" s="1541">
        <v>0.96499999999999997</v>
      </c>
      <c r="AE62" s="1541"/>
      <c r="AF62" s="345"/>
      <c r="AG62" s="1539" t="s">
        <v>161</v>
      </c>
      <c r="AH62" s="346" t="s">
        <v>162</v>
      </c>
      <c r="AI62" s="347" t="s">
        <v>163</v>
      </c>
      <c r="AJ62" s="348">
        <v>0.7</v>
      </c>
      <c r="AK62" s="348"/>
      <c r="AL62" s="348"/>
      <c r="AM62" s="349"/>
      <c r="AN62" s="350">
        <f>ROUND(ROUND(Q56*AD62,0)*AJ62,0)</f>
        <v>418</v>
      </c>
      <c r="AO62" s="268"/>
    </row>
    <row r="63" spans="1:41" ht="14.25">
      <c r="A63" s="243">
        <v>71</v>
      </c>
      <c r="B63" s="351">
        <v>2155</v>
      </c>
      <c r="C63" s="244" t="s">
        <v>229</v>
      </c>
      <c r="D63" s="375"/>
      <c r="E63" s="278"/>
      <c r="F63" s="279"/>
      <c r="G63" s="245"/>
      <c r="H63" s="208"/>
      <c r="I63" s="208"/>
      <c r="J63" s="385"/>
      <c r="K63" s="343"/>
      <c r="L63" s="301"/>
      <c r="M63" s="208"/>
      <c r="N63" s="208"/>
      <c r="O63" s="208"/>
      <c r="P63" s="208"/>
      <c r="Q63" s="352"/>
      <c r="R63" s="352"/>
      <c r="S63" s="208"/>
      <c r="T63" s="208"/>
      <c r="U63" s="343"/>
      <c r="V63" s="344"/>
      <c r="W63" s="344"/>
      <c r="X63" s="344"/>
      <c r="Y63" s="344"/>
      <c r="Z63" s="344"/>
      <c r="AA63" s="344"/>
      <c r="AB63" s="344"/>
      <c r="AC63" s="344"/>
      <c r="AD63" s="344"/>
      <c r="AE63" s="344"/>
      <c r="AF63" s="345"/>
      <c r="AG63" s="1540"/>
      <c r="AH63" s="353" t="s">
        <v>165</v>
      </c>
      <c r="AI63" s="354" t="s">
        <v>163</v>
      </c>
      <c r="AJ63" s="355">
        <v>0.5</v>
      </c>
      <c r="AK63" s="355"/>
      <c r="AL63" s="356"/>
      <c r="AM63" s="357"/>
      <c r="AN63" s="358">
        <f>ROUND(ROUND(Q56*AD62,0)*AJ63,0)</f>
        <v>299</v>
      </c>
      <c r="AO63" s="268"/>
    </row>
    <row r="64" spans="1:41" ht="14.25">
      <c r="A64" s="243">
        <v>71</v>
      </c>
      <c r="B64" s="351">
        <v>2156</v>
      </c>
      <c r="C64" s="244" t="s">
        <v>230</v>
      </c>
      <c r="D64" s="375"/>
      <c r="E64" s="278"/>
      <c r="F64" s="279"/>
      <c r="G64" s="245"/>
      <c r="H64" s="208"/>
      <c r="I64" s="208"/>
      <c r="J64" s="385"/>
      <c r="K64" s="343"/>
      <c r="L64" s="301"/>
      <c r="M64" s="208"/>
      <c r="N64" s="208"/>
      <c r="O64" s="208"/>
      <c r="P64" s="208"/>
      <c r="Q64" s="352"/>
      <c r="R64" s="352"/>
      <c r="S64" s="208"/>
      <c r="T64" s="208"/>
      <c r="U64" s="343"/>
      <c r="V64" s="344"/>
      <c r="W64" s="344"/>
      <c r="X64" s="344"/>
      <c r="Y64" s="344"/>
      <c r="Z64" s="344"/>
      <c r="AA64" s="344"/>
      <c r="AB64" s="344"/>
      <c r="AC64" s="344"/>
      <c r="AD64" s="344"/>
      <c r="AE64" s="344"/>
      <c r="AF64" s="345"/>
      <c r="AG64" s="359"/>
      <c r="AH64" s="360"/>
      <c r="AI64" s="361"/>
      <c r="AJ64" s="361"/>
      <c r="AK64" s="1533" t="s">
        <v>167</v>
      </c>
      <c r="AL64" s="362">
        <v>5</v>
      </c>
      <c r="AM64" s="363" t="s">
        <v>168</v>
      </c>
      <c r="AN64" s="358">
        <f>ROUND(Q56*AD62,0)-AL64</f>
        <v>592</v>
      </c>
      <c r="AO64" s="268"/>
    </row>
    <row r="65" spans="1:41" ht="14.25">
      <c r="A65" s="243">
        <v>71</v>
      </c>
      <c r="B65" s="351">
        <v>2157</v>
      </c>
      <c r="C65" s="244" t="s">
        <v>231</v>
      </c>
      <c r="D65" s="375"/>
      <c r="E65" s="278"/>
      <c r="F65" s="279"/>
      <c r="G65" s="245"/>
      <c r="H65" s="208"/>
      <c r="I65" s="208"/>
      <c r="J65" s="385"/>
      <c r="K65" s="343"/>
      <c r="L65" s="301"/>
      <c r="M65" s="208"/>
      <c r="N65" s="208"/>
      <c r="O65" s="208"/>
      <c r="P65" s="208"/>
      <c r="Q65" s="352"/>
      <c r="R65" s="352"/>
      <c r="S65" s="208"/>
      <c r="T65" s="208"/>
      <c r="U65" s="343"/>
      <c r="V65" s="344"/>
      <c r="W65" s="344"/>
      <c r="X65" s="344"/>
      <c r="Y65" s="344"/>
      <c r="Z65" s="344"/>
      <c r="AA65" s="344"/>
      <c r="AB65" s="344"/>
      <c r="AC65" s="344"/>
      <c r="AD65" s="344"/>
      <c r="AE65" s="344"/>
      <c r="AF65" s="345"/>
      <c r="AG65" s="1536" t="s">
        <v>161</v>
      </c>
      <c r="AH65" s="364" t="s">
        <v>162</v>
      </c>
      <c r="AI65" s="362" t="s">
        <v>163</v>
      </c>
      <c r="AJ65" s="356">
        <v>0.7</v>
      </c>
      <c r="AK65" s="1534"/>
      <c r="AL65" s="365"/>
      <c r="AM65" s="366"/>
      <c r="AN65" s="358">
        <f>ROUND(ROUND(Q56*AD62,0)*AJ65,0)-AL64</f>
        <v>413</v>
      </c>
      <c r="AO65" s="268"/>
    </row>
    <row r="66" spans="1:41" ht="14.25">
      <c r="A66" s="243">
        <v>71</v>
      </c>
      <c r="B66" s="351">
        <v>2158</v>
      </c>
      <c r="C66" s="244" t="s">
        <v>232</v>
      </c>
      <c r="D66" s="375"/>
      <c r="E66" s="278"/>
      <c r="F66" s="279"/>
      <c r="G66" s="245"/>
      <c r="H66" s="208"/>
      <c r="I66" s="208"/>
      <c r="J66" s="385"/>
      <c r="K66" s="308"/>
      <c r="L66" s="304"/>
      <c r="M66" s="216"/>
      <c r="N66" s="216"/>
      <c r="O66" s="216"/>
      <c r="P66" s="216"/>
      <c r="Q66" s="387"/>
      <c r="R66" s="387"/>
      <c r="S66" s="216"/>
      <c r="T66" s="216"/>
      <c r="U66" s="308"/>
      <c r="V66" s="380"/>
      <c r="W66" s="380"/>
      <c r="X66" s="380"/>
      <c r="Y66" s="380"/>
      <c r="Z66" s="380"/>
      <c r="AA66" s="380"/>
      <c r="AB66" s="380"/>
      <c r="AC66" s="380"/>
      <c r="AD66" s="380"/>
      <c r="AE66" s="380"/>
      <c r="AF66" s="381"/>
      <c r="AG66" s="1537"/>
      <c r="AH66" s="353" t="s">
        <v>165</v>
      </c>
      <c r="AI66" s="354" t="s">
        <v>163</v>
      </c>
      <c r="AJ66" s="355">
        <v>0.5</v>
      </c>
      <c r="AK66" s="1535"/>
      <c r="AL66" s="367"/>
      <c r="AM66" s="368"/>
      <c r="AN66" s="358">
        <f>ROUND(ROUND(Q56*AD62,0)*AJ66,0)-AL64</f>
        <v>294</v>
      </c>
      <c r="AO66" s="268"/>
    </row>
    <row r="67" spans="1:41" ht="14.25">
      <c r="A67" s="229">
        <v>71</v>
      </c>
      <c r="B67" s="337">
        <v>1145</v>
      </c>
      <c r="C67" s="254" t="s">
        <v>233</v>
      </c>
      <c r="D67" s="375"/>
      <c r="E67" s="278"/>
      <c r="F67" s="279"/>
      <c r="G67" s="245"/>
      <c r="H67" s="208"/>
      <c r="I67" s="208"/>
      <c r="J67" s="388"/>
      <c r="K67" s="231" t="s">
        <v>195</v>
      </c>
      <c r="L67" s="334"/>
      <c r="M67" s="334"/>
      <c r="N67" s="334"/>
      <c r="O67" s="334"/>
      <c r="P67" s="334"/>
      <c r="Q67" s="389"/>
      <c r="R67" s="389"/>
      <c r="S67" s="232"/>
      <c r="T67" s="314"/>
      <c r="U67" s="231"/>
      <c r="V67" s="338"/>
      <c r="W67" s="338"/>
      <c r="X67" s="338"/>
      <c r="Y67" s="338"/>
      <c r="Z67" s="338"/>
      <c r="AA67" s="338"/>
      <c r="AB67" s="338"/>
      <c r="AC67" s="338"/>
      <c r="AD67" s="338"/>
      <c r="AE67" s="338"/>
      <c r="AF67" s="339"/>
      <c r="AG67" s="340"/>
      <c r="AH67" s="338"/>
      <c r="AI67" s="334"/>
      <c r="AJ67" s="383"/>
      <c r="AK67" s="383"/>
      <c r="AL67" s="383"/>
      <c r="AM67" s="384"/>
      <c r="AN67" s="342">
        <f>ROUND(Q68,0)</f>
        <v>1032</v>
      </c>
      <c r="AO67" s="268"/>
    </row>
    <row r="68" spans="1:41" ht="22.5" customHeight="1">
      <c r="A68" s="229">
        <v>71</v>
      </c>
      <c r="B68" s="337">
        <v>1146</v>
      </c>
      <c r="C68" s="254" t="s">
        <v>234</v>
      </c>
      <c r="D68" s="375"/>
      <c r="E68" s="278"/>
      <c r="F68" s="279"/>
      <c r="G68" s="245"/>
      <c r="H68" s="208"/>
      <c r="I68" s="208"/>
      <c r="J68" s="388"/>
      <c r="K68" s="343"/>
      <c r="L68" s="301"/>
      <c r="M68" s="301"/>
      <c r="N68" s="301"/>
      <c r="O68" s="301"/>
      <c r="P68" s="301"/>
      <c r="Q68" s="1538">
        <v>1032</v>
      </c>
      <c r="R68" s="1538"/>
      <c r="S68" s="208" t="s">
        <v>18</v>
      </c>
      <c r="T68" s="385"/>
      <c r="U68" s="245"/>
      <c r="V68" s="344"/>
      <c r="W68" s="344"/>
      <c r="X68" s="344"/>
      <c r="Y68" s="344"/>
      <c r="Z68" s="344"/>
      <c r="AA68" s="344"/>
      <c r="AB68" s="344"/>
      <c r="AC68" s="344"/>
      <c r="AD68" s="344"/>
      <c r="AE68" s="344"/>
      <c r="AF68" s="345"/>
      <c r="AG68" s="1539" t="s">
        <v>161</v>
      </c>
      <c r="AH68" s="346" t="s">
        <v>235</v>
      </c>
      <c r="AI68" s="347" t="s">
        <v>30</v>
      </c>
      <c r="AJ68" s="348">
        <v>0.7</v>
      </c>
      <c r="AK68" s="348"/>
      <c r="AL68" s="348"/>
      <c r="AM68" s="349"/>
      <c r="AN68" s="350">
        <f>ROUND(Q68*AJ68,0)</f>
        <v>722</v>
      </c>
      <c r="AO68" s="268"/>
    </row>
    <row r="69" spans="1:41" ht="14.25">
      <c r="A69" s="243">
        <v>71</v>
      </c>
      <c r="B69" s="351">
        <v>2159</v>
      </c>
      <c r="C69" s="244" t="s">
        <v>236</v>
      </c>
      <c r="D69" s="375"/>
      <c r="E69" s="278"/>
      <c r="F69" s="279"/>
      <c r="G69" s="245"/>
      <c r="H69" s="208"/>
      <c r="I69" s="208"/>
      <c r="J69" s="385"/>
      <c r="K69" s="343"/>
      <c r="L69" s="301"/>
      <c r="M69" s="208"/>
      <c r="N69" s="208"/>
      <c r="O69" s="208"/>
      <c r="P69" s="208"/>
      <c r="Q69" s="352"/>
      <c r="R69" s="352"/>
      <c r="S69" s="208"/>
      <c r="T69" s="208"/>
      <c r="U69" s="343"/>
      <c r="V69" s="344"/>
      <c r="W69" s="344"/>
      <c r="X69" s="344"/>
      <c r="Y69" s="344"/>
      <c r="Z69" s="344"/>
      <c r="AA69" s="344"/>
      <c r="AB69" s="344"/>
      <c r="AC69" s="344"/>
      <c r="AD69" s="344"/>
      <c r="AE69" s="344"/>
      <c r="AF69" s="345"/>
      <c r="AG69" s="1540"/>
      <c r="AH69" s="353" t="s">
        <v>237</v>
      </c>
      <c r="AI69" s="354" t="s">
        <v>30</v>
      </c>
      <c r="AJ69" s="355">
        <v>0.5</v>
      </c>
      <c r="AK69" s="355"/>
      <c r="AL69" s="356"/>
      <c r="AM69" s="357"/>
      <c r="AN69" s="358">
        <f>ROUND(Q68*AJ69,0)</f>
        <v>516</v>
      </c>
      <c r="AO69" s="268"/>
    </row>
    <row r="70" spans="1:41" ht="14.25" customHeight="1">
      <c r="A70" s="243">
        <v>71</v>
      </c>
      <c r="B70" s="351">
        <v>2160</v>
      </c>
      <c r="C70" s="244" t="s">
        <v>238</v>
      </c>
      <c r="D70" s="375"/>
      <c r="E70" s="278"/>
      <c r="F70" s="279"/>
      <c r="G70" s="245"/>
      <c r="H70" s="208"/>
      <c r="I70" s="208"/>
      <c r="J70" s="385"/>
      <c r="K70" s="343"/>
      <c r="L70" s="301"/>
      <c r="M70" s="208"/>
      <c r="N70" s="208"/>
      <c r="O70" s="208"/>
      <c r="P70" s="208"/>
      <c r="Q70" s="352"/>
      <c r="R70" s="352"/>
      <c r="S70" s="208"/>
      <c r="T70" s="208"/>
      <c r="U70" s="343"/>
      <c r="V70" s="344"/>
      <c r="W70" s="344"/>
      <c r="X70" s="344"/>
      <c r="Y70" s="344"/>
      <c r="Z70" s="344"/>
      <c r="AA70" s="344"/>
      <c r="AB70" s="344"/>
      <c r="AC70" s="344"/>
      <c r="AD70" s="344"/>
      <c r="AE70" s="344"/>
      <c r="AF70" s="345"/>
      <c r="AG70" s="359"/>
      <c r="AH70" s="360"/>
      <c r="AI70" s="361"/>
      <c r="AJ70" s="361"/>
      <c r="AK70" s="1533" t="s">
        <v>167</v>
      </c>
      <c r="AL70" s="362">
        <v>5</v>
      </c>
      <c r="AM70" s="363" t="s">
        <v>168</v>
      </c>
      <c r="AN70" s="358">
        <f>ROUND(Q68,0)-AL70</f>
        <v>1027</v>
      </c>
      <c r="AO70" s="268"/>
    </row>
    <row r="71" spans="1:41" ht="14.25">
      <c r="A71" s="243">
        <v>71</v>
      </c>
      <c r="B71" s="351">
        <v>2161</v>
      </c>
      <c r="C71" s="244" t="s">
        <v>239</v>
      </c>
      <c r="D71" s="375"/>
      <c r="E71" s="278"/>
      <c r="F71" s="279"/>
      <c r="G71" s="245"/>
      <c r="H71" s="208"/>
      <c r="I71" s="208"/>
      <c r="J71" s="385"/>
      <c r="K71" s="343"/>
      <c r="L71" s="301"/>
      <c r="M71" s="208"/>
      <c r="N71" s="208"/>
      <c r="O71" s="208"/>
      <c r="P71" s="208"/>
      <c r="Q71" s="352"/>
      <c r="R71" s="352"/>
      <c r="S71" s="208"/>
      <c r="T71" s="208"/>
      <c r="U71" s="343"/>
      <c r="V71" s="344"/>
      <c r="W71" s="344"/>
      <c r="X71" s="344"/>
      <c r="Y71" s="344"/>
      <c r="Z71" s="344"/>
      <c r="AA71" s="344"/>
      <c r="AB71" s="344"/>
      <c r="AC71" s="344"/>
      <c r="AD71" s="344"/>
      <c r="AE71" s="344"/>
      <c r="AF71" s="345"/>
      <c r="AG71" s="1536" t="s">
        <v>161</v>
      </c>
      <c r="AH71" s="364" t="s">
        <v>235</v>
      </c>
      <c r="AI71" s="362" t="s">
        <v>30</v>
      </c>
      <c r="AJ71" s="356">
        <v>0.7</v>
      </c>
      <c r="AK71" s="1534"/>
      <c r="AL71" s="365"/>
      <c r="AM71" s="366"/>
      <c r="AN71" s="358">
        <f>ROUND(Q68*AJ71,0)-AL70</f>
        <v>717</v>
      </c>
      <c r="AO71" s="268"/>
    </row>
    <row r="72" spans="1:41" ht="14.25">
      <c r="A72" s="243">
        <v>71</v>
      </c>
      <c r="B72" s="351">
        <v>2162</v>
      </c>
      <c r="C72" s="244" t="s">
        <v>240</v>
      </c>
      <c r="D72" s="375"/>
      <c r="E72" s="278"/>
      <c r="F72" s="279"/>
      <c r="G72" s="245"/>
      <c r="H72" s="208"/>
      <c r="I72" s="208"/>
      <c r="J72" s="385"/>
      <c r="K72" s="343"/>
      <c r="L72" s="301"/>
      <c r="M72" s="208"/>
      <c r="N72" s="208"/>
      <c r="O72" s="208"/>
      <c r="P72" s="208"/>
      <c r="Q72" s="352"/>
      <c r="R72" s="352"/>
      <c r="S72" s="208"/>
      <c r="T72" s="208"/>
      <c r="U72" s="343"/>
      <c r="V72" s="344"/>
      <c r="W72" s="344"/>
      <c r="X72" s="344"/>
      <c r="Y72" s="344"/>
      <c r="Z72" s="344"/>
      <c r="AA72" s="344"/>
      <c r="AB72" s="344"/>
      <c r="AC72" s="344"/>
      <c r="AD72" s="344"/>
      <c r="AE72" s="344"/>
      <c r="AF72" s="345"/>
      <c r="AG72" s="1537"/>
      <c r="AH72" s="353" t="s">
        <v>237</v>
      </c>
      <c r="AI72" s="354" t="s">
        <v>30</v>
      </c>
      <c r="AJ72" s="355">
        <v>0.5</v>
      </c>
      <c r="AK72" s="1535"/>
      <c r="AL72" s="367"/>
      <c r="AM72" s="368"/>
      <c r="AN72" s="358">
        <f>ROUND(Q68*AJ72,0)-AL70</f>
        <v>511</v>
      </c>
      <c r="AO72" s="268"/>
    </row>
    <row r="73" spans="1:41" ht="14.25">
      <c r="A73" s="229">
        <v>71</v>
      </c>
      <c r="B73" s="337">
        <v>1147</v>
      </c>
      <c r="C73" s="254" t="s">
        <v>241</v>
      </c>
      <c r="D73" s="375"/>
      <c r="E73" s="278"/>
      <c r="F73" s="279"/>
      <c r="G73" s="208"/>
      <c r="H73" s="208"/>
      <c r="I73" s="208"/>
      <c r="J73" s="388"/>
      <c r="K73" s="343"/>
      <c r="L73" s="301"/>
      <c r="M73" s="301"/>
      <c r="N73" s="301"/>
      <c r="O73" s="301"/>
      <c r="P73" s="301"/>
      <c r="Q73" s="352"/>
      <c r="R73" s="352"/>
      <c r="S73" s="208"/>
      <c r="T73" s="385"/>
      <c r="U73" s="369" t="s">
        <v>172</v>
      </c>
      <c r="V73" s="370"/>
      <c r="W73" s="370"/>
      <c r="X73" s="370"/>
      <c r="Y73" s="370"/>
      <c r="Z73" s="370"/>
      <c r="AA73" s="370"/>
      <c r="AB73" s="370"/>
      <c r="AC73" s="370"/>
      <c r="AD73" s="370"/>
      <c r="AE73" s="370"/>
      <c r="AF73" s="371"/>
      <c r="AG73" s="369"/>
      <c r="AH73" s="370"/>
      <c r="AI73" s="372"/>
      <c r="AJ73" s="373"/>
      <c r="AK73" s="373"/>
      <c r="AL73" s="373"/>
      <c r="AM73" s="374"/>
      <c r="AN73" s="342">
        <f>ROUND(Q68*AD74,0)</f>
        <v>996</v>
      </c>
      <c r="AO73" s="268"/>
    </row>
    <row r="74" spans="1:41" ht="22.5" customHeight="1">
      <c r="A74" s="229">
        <v>71</v>
      </c>
      <c r="B74" s="337">
        <v>1148</v>
      </c>
      <c r="C74" s="254" t="s">
        <v>242</v>
      </c>
      <c r="D74" s="375"/>
      <c r="E74" s="278"/>
      <c r="F74" s="279"/>
      <c r="G74" s="208"/>
      <c r="H74" s="208"/>
      <c r="I74" s="208"/>
      <c r="J74" s="388"/>
      <c r="K74" s="343"/>
      <c r="L74" s="301"/>
      <c r="M74" s="301"/>
      <c r="N74" s="301"/>
      <c r="O74" s="301"/>
      <c r="P74" s="301"/>
      <c r="Q74" s="352"/>
      <c r="R74" s="352"/>
      <c r="S74" s="208"/>
      <c r="T74" s="385"/>
      <c r="U74" s="379" t="s">
        <v>174</v>
      </c>
      <c r="V74" s="344"/>
      <c r="W74" s="344"/>
      <c r="X74" s="344"/>
      <c r="Y74" s="344"/>
      <c r="Z74" s="344"/>
      <c r="AA74" s="344"/>
      <c r="AB74" s="344"/>
      <c r="AC74" s="214" t="s">
        <v>30</v>
      </c>
      <c r="AD74" s="1541">
        <v>0.96499999999999997</v>
      </c>
      <c r="AE74" s="1541"/>
      <c r="AF74" s="345"/>
      <c r="AG74" s="1539" t="s">
        <v>161</v>
      </c>
      <c r="AH74" s="346" t="s">
        <v>235</v>
      </c>
      <c r="AI74" s="347" t="s">
        <v>30</v>
      </c>
      <c r="AJ74" s="348">
        <v>0.7</v>
      </c>
      <c r="AK74" s="348"/>
      <c r="AL74" s="348"/>
      <c r="AM74" s="349"/>
      <c r="AN74" s="350">
        <f>ROUND(ROUND(Q68*AD74,0)*AJ74,0)</f>
        <v>697</v>
      </c>
      <c r="AO74" s="268"/>
    </row>
    <row r="75" spans="1:41" ht="14.25">
      <c r="A75" s="243">
        <v>71</v>
      </c>
      <c r="B75" s="351">
        <v>2163</v>
      </c>
      <c r="C75" s="244" t="s">
        <v>243</v>
      </c>
      <c r="D75" s="375"/>
      <c r="E75" s="278"/>
      <c r="F75" s="279"/>
      <c r="G75" s="245"/>
      <c r="H75" s="208"/>
      <c r="I75" s="208"/>
      <c r="J75" s="385"/>
      <c r="K75" s="343"/>
      <c r="L75" s="301"/>
      <c r="M75" s="208"/>
      <c r="N75" s="208"/>
      <c r="O75" s="208"/>
      <c r="P75" s="208"/>
      <c r="Q75" s="352"/>
      <c r="R75" s="352"/>
      <c r="S75" s="208"/>
      <c r="T75" s="208"/>
      <c r="U75" s="343"/>
      <c r="V75" s="344"/>
      <c r="W75" s="344"/>
      <c r="X75" s="344"/>
      <c r="Y75" s="344"/>
      <c r="Z75" s="344"/>
      <c r="AA75" s="344"/>
      <c r="AB75" s="344"/>
      <c r="AC75" s="344"/>
      <c r="AD75" s="344"/>
      <c r="AE75" s="344"/>
      <c r="AF75" s="345"/>
      <c r="AG75" s="1540"/>
      <c r="AH75" s="353" t="s">
        <v>237</v>
      </c>
      <c r="AI75" s="354" t="s">
        <v>30</v>
      </c>
      <c r="AJ75" s="355">
        <v>0.5</v>
      </c>
      <c r="AK75" s="355"/>
      <c r="AL75" s="356"/>
      <c r="AM75" s="357"/>
      <c r="AN75" s="358">
        <f>ROUND(ROUND(Q68*AD74,0)*AJ75,0)</f>
        <v>498</v>
      </c>
      <c r="AO75" s="268"/>
    </row>
    <row r="76" spans="1:41" ht="14.25">
      <c r="A76" s="243">
        <v>71</v>
      </c>
      <c r="B76" s="351">
        <v>2164</v>
      </c>
      <c r="C76" s="244" t="s">
        <v>244</v>
      </c>
      <c r="D76" s="375"/>
      <c r="E76" s="278"/>
      <c r="F76" s="279"/>
      <c r="G76" s="245"/>
      <c r="H76" s="208"/>
      <c r="I76" s="208"/>
      <c r="J76" s="385"/>
      <c r="K76" s="343"/>
      <c r="L76" s="301"/>
      <c r="M76" s="208"/>
      <c r="N76" s="208"/>
      <c r="O76" s="208"/>
      <c r="P76" s="208"/>
      <c r="Q76" s="352"/>
      <c r="R76" s="352"/>
      <c r="S76" s="208"/>
      <c r="T76" s="208"/>
      <c r="U76" s="343"/>
      <c r="V76" s="344"/>
      <c r="W76" s="344"/>
      <c r="X76" s="344"/>
      <c r="Y76" s="344"/>
      <c r="Z76" s="344"/>
      <c r="AA76" s="344"/>
      <c r="AB76" s="344"/>
      <c r="AC76" s="344"/>
      <c r="AD76" s="344"/>
      <c r="AE76" s="344"/>
      <c r="AF76" s="345"/>
      <c r="AG76" s="359"/>
      <c r="AH76" s="360"/>
      <c r="AI76" s="361"/>
      <c r="AJ76" s="361"/>
      <c r="AK76" s="1533" t="s">
        <v>167</v>
      </c>
      <c r="AL76" s="362">
        <v>5</v>
      </c>
      <c r="AM76" s="363" t="s">
        <v>168</v>
      </c>
      <c r="AN76" s="358">
        <f>ROUND(Q68*AD74,0)-AL76</f>
        <v>991</v>
      </c>
      <c r="AO76" s="268"/>
    </row>
    <row r="77" spans="1:41" ht="14.25">
      <c r="A77" s="243">
        <v>71</v>
      </c>
      <c r="B77" s="351">
        <v>2165</v>
      </c>
      <c r="C77" s="244" t="s">
        <v>245</v>
      </c>
      <c r="D77" s="375"/>
      <c r="E77" s="278"/>
      <c r="F77" s="279"/>
      <c r="G77" s="245"/>
      <c r="H77" s="208"/>
      <c r="I77" s="208"/>
      <c r="J77" s="385"/>
      <c r="K77" s="343"/>
      <c r="L77" s="301"/>
      <c r="M77" s="208"/>
      <c r="N77" s="208"/>
      <c r="O77" s="208"/>
      <c r="P77" s="208"/>
      <c r="Q77" s="352"/>
      <c r="R77" s="352"/>
      <c r="S77" s="208"/>
      <c r="T77" s="208"/>
      <c r="U77" s="343"/>
      <c r="V77" s="344"/>
      <c r="W77" s="344"/>
      <c r="X77" s="344"/>
      <c r="Y77" s="344"/>
      <c r="Z77" s="344"/>
      <c r="AA77" s="344"/>
      <c r="AB77" s="344"/>
      <c r="AC77" s="344"/>
      <c r="AD77" s="344"/>
      <c r="AE77" s="344"/>
      <c r="AF77" s="345"/>
      <c r="AG77" s="1536" t="s">
        <v>161</v>
      </c>
      <c r="AH77" s="364" t="s">
        <v>235</v>
      </c>
      <c r="AI77" s="362" t="s">
        <v>30</v>
      </c>
      <c r="AJ77" s="356">
        <v>0.7</v>
      </c>
      <c r="AK77" s="1534"/>
      <c r="AL77" s="365"/>
      <c r="AM77" s="366"/>
      <c r="AN77" s="358">
        <f>ROUND(ROUND(Q68*AD74,0)*AJ77,0)-AL76</f>
        <v>692</v>
      </c>
      <c r="AO77" s="268"/>
    </row>
    <row r="78" spans="1:41" ht="14.25">
      <c r="A78" s="243">
        <v>71</v>
      </c>
      <c r="B78" s="351">
        <v>2166</v>
      </c>
      <c r="C78" s="244" t="s">
        <v>246</v>
      </c>
      <c r="D78" s="375"/>
      <c r="E78" s="278"/>
      <c r="F78" s="279"/>
      <c r="G78" s="245"/>
      <c r="H78" s="208"/>
      <c r="I78" s="208"/>
      <c r="J78" s="385"/>
      <c r="K78" s="308"/>
      <c r="L78" s="304"/>
      <c r="M78" s="216"/>
      <c r="N78" s="216"/>
      <c r="O78" s="216"/>
      <c r="P78" s="216"/>
      <c r="Q78" s="387"/>
      <c r="R78" s="387"/>
      <c r="S78" s="216"/>
      <c r="T78" s="216"/>
      <c r="U78" s="308"/>
      <c r="V78" s="380"/>
      <c r="W78" s="380"/>
      <c r="X78" s="380"/>
      <c r="Y78" s="380"/>
      <c r="Z78" s="380"/>
      <c r="AA78" s="380"/>
      <c r="AB78" s="380"/>
      <c r="AC78" s="380"/>
      <c r="AD78" s="380"/>
      <c r="AE78" s="380"/>
      <c r="AF78" s="381"/>
      <c r="AG78" s="1537"/>
      <c r="AH78" s="353" t="s">
        <v>237</v>
      </c>
      <c r="AI78" s="354" t="s">
        <v>30</v>
      </c>
      <c r="AJ78" s="355">
        <v>0.5</v>
      </c>
      <c r="AK78" s="1535"/>
      <c r="AL78" s="367"/>
      <c r="AM78" s="368"/>
      <c r="AN78" s="358">
        <f>ROUND(ROUND(Q68*AD74,0)*AJ78,0)-AL76</f>
        <v>493</v>
      </c>
      <c r="AO78" s="268"/>
    </row>
    <row r="79" spans="1:41" ht="14.25">
      <c r="A79" s="229">
        <v>71</v>
      </c>
      <c r="B79" s="337">
        <v>1149</v>
      </c>
      <c r="C79" s="254" t="s">
        <v>247</v>
      </c>
      <c r="D79" s="375"/>
      <c r="E79" s="278"/>
      <c r="F79" s="279"/>
      <c r="G79" s="208"/>
      <c r="H79" s="208"/>
      <c r="I79" s="208"/>
      <c r="J79" s="388"/>
      <c r="K79" s="231" t="s">
        <v>208</v>
      </c>
      <c r="L79" s="334"/>
      <c r="M79" s="334"/>
      <c r="N79" s="334"/>
      <c r="O79" s="334"/>
      <c r="P79" s="334"/>
      <c r="Q79" s="390"/>
      <c r="R79" s="390"/>
      <c r="S79" s="232"/>
      <c r="T79" s="314"/>
      <c r="U79" s="231"/>
      <c r="V79" s="338"/>
      <c r="W79" s="338"/>
      <c r="X79" s="338"/>
      <c r="Y79" s="338"/>
      <c r="Z79" s="338"/>
      <c r="AA79" s="338"/>
      <c r="AB79" s="338"/>
      <c r="AC79" s="338"/>
      <c r="AD79" s="338"/>
      <c r="AE79" s="338"/>
      <c r="AF79" s="339"/>
      <c r="AG79" s="340"/>
      <c r="AH79" s="338"/>
      <c r="AI79" s="334"/>
      <c r="AJ79" s="383"/>
      <c r="AK79" s="383"/>
      <c r="AL79" s="383"/>
      <c r="AM79" s="384"/>
      <c r="AN79" s="342">
        <f>ROUND(Q80,0)</f>
        <v>817</v>
      </c>
      <c r="AO79" s="268"/>
    </row>
    <row r="80" spans="1:41" ht="22.5" customHeight="1">
      <c r="A80" s="229">
        <v>71</v>
      </c>
      <c r="B80" s="337">
        <v>1150</v>
      </c>
      <c r="C80" s="254" t="s">
        <v>248</v>
      </c>
      <c r="D80" s="375"/>
      <c r="E80" s="278"/>
      <c r="F80" s="279"/>
      <c r="G80" s="245"/>
      <c r="H80" s="208"/>
      <c r="I80" s="208"/>
      <c r="J80" s="388"/>
      <c r="K80" s="343"/>
      <c r="L80" s="301"/>
      <c r="M80" s="301"/>
      <c r="N80" s="301"/>
      <c r="O80" s="301"/>
      <c r="P80" s="301"/>
      <c r="Q80" s="1538">
        <v>817</v>
      </c>
      <c r="R80" s="1538"/>
      <c r="S80" s="208" t="s">
        <v>18</v>
      </c>
      <c r="T80" s="385"/>
      <c r="U80" s="245"/>
      <c r="V80" s="344"/>
      <c r="W80" s="344"/>
      <c r="X80" s="344"/>
      <c r="Y80" s="344"/>
      <c r="Z80" s="344"/>
      <c r="AA80" s="344"/>
      <c r="AB80" s="344"/>
      <c r="AC80" s="344"/>
      <c r="AD80" s="344"/>
      <c r="AE80" s="344"/>
      <c r="AF80" s="345"/>
      <c r="AG80" s="1539" t="s">
        <v>161</v>
      </c>
      <c r="AH80" s="346" t="s">
        <v>162</v>
      </c>
      <c r="AI80" s="347" t="s">
        <v>163</v>
      </c>
      <c r="AJ80" s="348">
        <v>0.7</v>
      </c>
      <c r="AK80" s="348"/>
      <c r="AL80" s="348"/>
      <c r="AM80" s="349"/>
      <c r="AN80" s="350">
        <f>ROUND(Q80*AJ80,0)</f>
        <v>572</v>
      </c>
      <c r="AO80" s="268"/>
    </row>
    <row r="81" spans="1:41" ht="14.25">
      <c r="A81" s="243">
        <v>71</v>
      </c>
      <c r="B81" s="351">
        <v>2167</v>
      </c>
      <c r="C81" s="244" t="s">
        <v>249</v>
      </c>
      <c r="D81" s="375"/>
      <c r="E81" s="278"/>
      <c r="F81" s="279"/>
      <c r="G81" s="245"/>
      <c r="H81" s="208"/>
      <c r="I81" s="208"/>
      <c r="J81" s="385"/>
      <c r="K81" s="343"/>
      <c r="L81" s="301"/>
      <c r="M81" s="208"/>
      <c r="N81" s="208"/>
      <c r="O81" s="208"/>
      <c r="P81" s="208"/>
      <c r="Q81" s="352"/>
      <c r="R81" s="352"/>
      <c r="S81" s="208"/>
      <c r="T81" s="385"/>
      <c r="U81" s="343"/>
      <c r="V81" s="344"/>
      <c r="W81" s="344"/>
      <c r="X81" s="344"/>
      <c r="Y81" s="344"/>
      <c r="Z81" s="344"/>
      <c r="AA81" s="344"/>
      <c r="AB81" s="344"/>
      <c r="AC81" s="344"/>
      <c r="AD81" s="344"/>
      <c r="AE81" s="344"/>
      <c r="AF81" s="345"/>
      <c r="AG81" s="1540"/>
      <c r="AH81" s="353" t="s">
        <v>165</v>
      </c>
      <c r="AI81" s="354" t="s">
        <v>163</v>
      </c>
      <c r="AJ81" s="355">
        <v>0.5</v>
      </c>
      <c r="AK81" s="355"/>
      <c r="AL81" s="356"/>
      <c r="AM81" s="357"/>
      <c r="AN81" s="358">
        <f>ROUND(Q80*AJ81,0)</f>
        <v>409</v>
      </c>
      <c r="AO81" s="268"/>
    </row>
    <row r="82" spans="1:41" ht="14.25">
      <c r="A82" s="243">
        <v>71</v>
      </c>
      <c r="B82" s="351">
        <v>2168</v>
      </c>
      <c r="C82" s="244" t="s">
        <v>250</v>
      </c>
      <c r="D82" s="375"/>
      <c r="E82" s="278"/>
      <c r="F82" s="279"/>
      <c r="G82" s="245"/>
      <c r="H82" s="208"/>
      <c r="I82" s="208"/>
      <c r="J82" s="385"/>
      <c r="K82" s="343"/>
      <c r="L82" s="301"/>
      <c r="M82" s="208"/>
      <c r="N82" s="208"/>
      <c r="O82" s="208"/>
      <c r="P82" s="208"/>
      <c r="Q82" s="352"/>
      <c r="R82" s="352"/>
      <c r="S82" s="208"/>
      <c r="T82" s="385"/>
      <c r="U82" s="343"/>
      <c r="V82" s="344"/>
      <c r="W82" s="344"/>
      <c r="X82" s="344"/>
      <c r="Y82" s="344"/>
      <c r="Z82" s="344"/>
      <c r="AA82" s="344"/>
      <c r="AB82" s="344"/>
      <c r="AC82" s="344"/>
      <c r="AD82" s="344"/>
      <c r="AE82" s="344"/>
      <c r="AF82" s="345"/>
      <c r="AG82" s="359"/>
      <c r="AH82" s="360"/>
      <c r="AI82" s="361"/>
      <c r="AJ82" s="361"/>
      <c r="AK82" s="1533" t="s">
        <v>167</v>
      </c>
      <c r="AL82" s="362">
        <v>5</v>
      </c>
      <c r="AM82" s="363" t="s">
        <v>168</v>
      </c>
      <c r="AN82" s="358">
        <f>ROUND(Q80,0)-AL82</f>
        <v>812</v>
      </c>
      <c r="AO82" s="268"/>
    </row>
    <row r="83" spans="1:41" ht="14.25">
      <c r="A83" s="243">
        <v>71</v>
      </c>
      <c r="B83" s="351">
        <v>2169</v>
      </c>
      <c r="C83" s="244" t="s">
        <v>251</v>
      </c>
      <c r="D83" s="375"/>
      <c r="E83" s="278"/>
      <c r="F83" s="279"/>
      <c r="G83" s="245"/>
      <c r="H83" s="208"/>
      <c r="I83" s="208"/>
      <c r="J83" s="385"/>
      <c r="K83" s="343"/>
      <c r="L83" s="301"/>
      <c r="M83" s="208"/>
      <c r="N83" s="208"/>
      <c r="O83" s="208"/>
      <c r="P83" s="208"/>
      <c r="Q83" s="352"/>
      <c r="R83" s="352"/>
      <c r="S83" s="208"/>
      <c r="T83" s="385"/>
      <c r="U83" s="343"/>
      <c r="V83" s="344"/>
      <c r="W83" s="344"/>
      <c r="X83" s="344"/>
      <c r="Y83" s="344"/>
      <c r="Z83" s="344"/>
      <c r="AA83" s="344"/>
      <c r="AB83" s="344"/>
      <c r="AC83" s="344"/>
      <c r="AD83" s="344"/>
      <c r="AE83" s="344"/>
      <c r="AF83" s="345"/>
      <c r="AG83" s="1536" t="s">
        <v>161</v>
      </c>
      <c r="AH83" s="364" t="s">
        <v>162</v>
      </c>
      <c r="AI83" s="362" t="s">
        <v>163</v>
      </c>
      <c r="AJ83" s="356">
        <v>0.7</v>
      </c>
      <c r="AK83" s="1534"/>
      <c r="AL83" s="365"/>
      <c r="AM83" s="366"/>
      <c r="AN83" s="358">
        <f>ROUND(Q80*AJ83,0)-AL82</f>
        <v>567</v>
      </c>
      <c r="AO83" s="268"/>
    </row>
    <row r="84" spans="1:41" ht="14.25">
      <c r="A84" s="243">
        <v>71</v>
      </c>
      <c r="B84" s="351">
        <v>2170</v>
      </c>
      <c r="C84" s="244" t="s">
        <v>252</v>
      </c>
      <c r="D84" s="375"/>
      <c r="E84" s="278"/>
      <c r="F84" s="279"/>
      <c r="G84" s="245"/>
      <c r="H84" s="208"/>
      <c r="I84" s="208"/>
      <c r="J84" s="385"/>
      <c r="K84" s="343"/>
      <c r="L84" s="301"/>
      <c r="M84" s="208"/>
      <c r="N84" s="208"/>
      <c r="O84" s="208"/>
      <c r="P84" s="208"/>
      <c r="Q84" s="352"/>
      <c r="R84" s="352"/>
      <c r="S84" s="208"/>
      <c r="T84" s="385"/>
      <c r="U84" s="343"/>
      <c r="V84" s="344"/>
      <c r="W84" s="344"/>
      <c r="X84" s="344"/>
      <c r="Y84" s="344"/>
      <c r="Z84" s="344"/>
      <c r="AA84" s="344"/>
      <c r="AB84" s="344"/>
      <c r="AC84" s="344"/>
      <c r="AD84" s="344"/>
      <c r="AE84" s="344"/>
      <c r="AF84" s="345"/>
      <c r="AG84" s="1537"/>
      <c r="AH84" s="353" t="s">
        <v>165</v>
      </c>
      <c r="AI84" s="354" t="s">
        <v>163</v>
      </c>
      <c r="AJ84" s="355">
        <v>0.5</v>
      </c>
      <c r="AK84" s="1535"/>
      <c r="AL84" s="367"/>
      <c r="AM84" s="368"/>
      <c r="AN84" s="358">
        <f>ROUND(Q80*AJ84,0)-AL82</f>
        <v>404</v>
      </c>
      <c r="AO84" s="268"/>
    </row>
    <row r="85" spans="1:41" ht="14.25">
      <c r="A85" s="229">
        <v>71</v>
      </c>
      <c r="B85" s="337">
        <v>1151</v>
      </c>
      <c r="C85" s="254" t="s">
        <v>253</v>
      </c>
      <c r="D85" s="375"/>
      <c r="E85" s="278"/>
      <c r="F85" s="279"/>
      <c r="G85" s="245"/>
      <c r="H85" s="208"/>
      <c r="I85" s="208"/>
      <c r="J85" s="388"/>
      <c r="K85" s="343"/>
      <c r="L85" s="301"/>
      <c r="M85" s="301"/>
      <c r="N85" s="301"/>
      <c r="O85" s="301"/>
      <c r="P85" s="301"/>
      <c r="Q85" s="352"/>
      <c r="R85" s="352"/>
      <c r="S85" s="208"/>
      <c r="T85" s="385"/>
      <c r="U85" s="369" t="s">
        <v>172</v>
      </c>
      <c r="V85" s="370"/>
      <c r="W85" s="370"/>
      <c r="X85" s="370"/>
      <c r="Y85" s="370"/>
      <c r="Z85" s="370"/>
      <c r="AA85" s="370"/>
      <c r="AB85" s="370"/>
      <c r="AC85" s="370"/>
      <c r="AD85" s="370"/>
      <c r="AE85" s="370"/>
      <c r="AF85" s="371"/>
      <c r="AG85" s="369"/>
      <c r="AH85" s="370"/>
      <c r="AI85" s="372"/>
      <c r="AJ85" s="373"/>
      <c r="AK85" s="373"/>
      <c r="AL85" s="373"/>
      <c r="AM85" s="374"/>
      <c r="AN85" s="342">
        <f>ROUND(Q80*AD86,0)</f>
        <v>788</v>
      </c>
      <c r="AO85" s="268"/>
    </row>
    <row r="86" spans="1:41" ht="22.5" customHeight="1">
      <c r="A86" s="229">
        <v>71</v>
      </c>
      <c r="B86" s="337">
        <v>1152</v>
      </c>
      <c r="C86" s="254" t="s">
        <v>254</v>
      </c>
      <c r="D86" s="375"/>
      <c r="E86" s="278"/>
      <c r="F86" s="279"/>
      <c r="G86" s="245"/>
      <c r="H86" s="208"/>
      <c r="I86" s="208"/>
      <c r="J86" s="388"/>
      <c r="K86" s="343"/>
      <c r="L86" s="301"/>
      <c r="M86" s="301"/>
      <c r="N86" s="301"/>
      <c r="O86" s="301"/>
      <c r="P86" s="301"/>
      <c r="Q86" s="352"/>
      <c r="R86" s="352"/>
      <c r="S86" s="208"/>
      <c r="T86" s="385"/>
      <c r="U86" s="379" t="s">
        <v>174</v>
      </c>
      <c r="V86" s="344"/>
      <c r="W86" s="344"/>
      <c r="X86" s="344"/>
      <c r="Y86" s="344"/>
      <c r="Z86" s="344"/>
      <c r="AA86" s="344"/>
      <c r="AB86" s="344"/>
      <c r="AC86" s="214" t="s">
        <v>163</v>
      </c>
      <c r="AD86" s="1541">
        <v>0.96499999999999997</v>
      </c>
      <c r="AE86" s="1541"/>
      <c r="AF86" s="345"/>
      <c r="AG86" s="1539" t="s">
        <v>161</v>
      </c>
      <c r="AH86" s="346" t="s">
        <v>162</v>
      </c>
      <c r="AI86" s="347" t="s">
        <v>163</v>
      </c>
      <c r="AJ86" s="348">
        <v>0.7</v>
      </c>
      <c r="AK86" s="348"/>
      <c r="AL86" s="348"/>
      <c r="AM86" s="349"/>
      <c r="AN86" s="350">
        <f>ROUND(ROUND(Q80*AD86,0)*AJ86,0)</f>
        <v>552</v>
      </c>
      <c r="AO86" s="268"/>
    </row>
    <row r="87" spans="1:41" ht="14.25">
      <c r="A87" s="243">
        <v>71</v>
      </c>
      <c r="B87" s="351">
        <v>2171</v>
      </c>
      <c r="C87" s="244" t="s">
        <v>255</v>
      </c>
      <c r="D87" s="375"/>
      <c r="E87" s="278"/>
      <c r="F87" s="279"/>
      <c r="G87" s="245"/>
      <c r="H87" s="208"/>
      <c r="I87" s="208"/>
      <c r="J87" s="385"/>
      <c r="K87" s="343"/>
      <c r="L87" s="301"/>
      <c r="M87" s="208"/>
      <c r="N87" s="208"/>
      <c r="O87" s="208"/>
      <c r="P87" s="208"/>
      <c r="Q87" s="352"/>
      <c r="R87" s="352"/>
      <c r="S87" s="208"/>
      <c r="T87" s="385"/>
      <c r="U87" s="343"/>
      <c r="V87" s="344"/>
      <c r="W87" s="344"/>
      <c r="X87" s="344"/>
      <c r="Y87" s="344"/>
      <c r="Z87" s="344"/>
      <c r="AA87" s="344"/>
      <c r="AB87" s="344"/>
      <c r="AC87" s="344"/>
      <c r="AD87" s="344"/>
      <c r="AE87" s="344"/>
      <c r="AF87" s="345"/>
      <c r="AG87" s="1540"/>
      <c r="AH87" s="353" t="s">
        <v>165</v>
      </c>
      <c r="AI87" s="354" t="s">
        <v>163</v>
      </c>
      <c r="AJ87" s="355">
        <v>0.5</v>
      </c>
      <c r="AK87" s="355"/>
      <c r="AL87" s="356"/>
      <c r="AM87" s="357"/>
      <c r="AN87" s="358">
        <f>ROUND(ROUND(Q80*AD86,0)*AJ87,0)</f>
        <v>394</v>
      </c>
      <c r="AO87" s="268"/>
    </row>
    <row r="88" spans="1:41" ht="14.25">
      <c r="A88" s="243">
        <v>71</v>
      </c>
      <c r="B88" s="351">
        <v>2172</v>
      </c>
      <c r="C88" s="244" t="s">
        <v>256</v>
      </c>
      <c r="D88" s="375"/>
      <c r="E88" s="278"/>
      <c r="F88" s="279"/>
      <c r="G88" s="245"/>
      <c r="H88" s="208"/>
      <c r="I88" s="208"/>
      <c r="J88" s="385"/>
      <c r="K88" s="343"/>
      <c r="L88" s="301"/>
      <c r="M88" s="208"/>
      <c r="N88" s="208"/>
      <c r="O88" s="208"/>
      <c r="P88" s="208"/>
      <c r="Q88" s="352"/>
      <c r="R88" s="352"/>
      <c r="S88" s="208"/>
      <c r="T88" s="385"/>
      <c r="U88" s="343"/>
      <c r="V88" s="344"/>
      <c r="W88" s="344"/>
      <c r="X88" s="344"/>
      <c r="Y88" s="344"/>
      <c r="Z88" s="344"/>
      <c r="AA88" s="344"/>
      <c r="AB88" s="344"/>
      <c r="AC88" s="344"/>
      <c r="AD88" s="344"/>
      <c r="AE88" s="344"/>
      <c r="AF88" s="345"/>
      <c r="AG88" s="359"/>
      <c r="AH88" s="360"/>
      <c r="AI88" s="361"/>
      <c r="AJ88" s="361"/>
      <c r="AK88" s="1533" t="s">
        <v>167</v>
      </c>
      <c r="AL88" s="362">
        <v>5</v>
      </c>
      <c r="AM88" s="363" t="s">
        <v>168</v>
      </c>
      <c r="AN88" s="358">
        <f>ROUND(Q80*AD86,0)-AL88</f>
        <v>783</v>
      </c>
      <c r="AO88" s="268"/>
    </row>
    <row r="89" spans="1:41" ht="14.25">
      <c r="A89" s="243">
        <v>71</v>
      </c>
      <c r="B89" s="351">
        <v>2173</v>
      </c>
      <c r="C89" s="244" t="s">
        <v>257</v>
      </c>
      <c r="D89" s="375"/>
      <c r="E89" s="278"/>
      <c r="F89" s="279"/>
      <c r="G89" s="245"/>
      <c r="H89" s="208"/>
      <c r="I89" s="208"/>
      <c r="J89" s="385"/>
      <c r="K89" s="343"/>
      <c r="L89" s="301"/>
      <c r="M89" s="208"/>
      <c r="N89" s="208"/>
      <c r="O89" s="208"/>
      <c r="P89" s="208"/>
      <c r="Q89" s="352"/>
      <c r="R89" s="352"/>
      <c r="S89" s="208"/>
      <c r="T89" s="385"/>
      <c r="U89" s="343"/>
      <c r="V89" s="344"/>
      <c r="W89" s="344"/>
      <c r="X89" s="344"/>
      <c r="Y89" s="344"/>
      <c r="Z89" s="344"/>
      <c r="AA89" s="344"/>
      <c r="AB89" s="344"/>
      <c r="AC89" s="344"/>
      <c r="AD89" s="344"/>
      <c r="AE89" s="344"/>
      <c r="AF89" s="345"/>
      <c r="AG89" s="1536" t="s">
        <v>161</v>
      </c>
      <c r="AH89" s="364" t="s">
        <v>162</v>
      </c>
      <c r="AI89" s="362" t="s">
        <v>163</v>
      </c>
      <c r="AJ89" s="356">
        <v>0.7</v>
      </c>
      <c r="AK89" s="1534"/>
      <c r="AL89" s="365"/>
      <c r="AM89" s="366"/>
      <c r="AN89" s="358">
        <f>ROUND(ROUND(Q80*AD86,0)*AJ89,0)-AL88</f>
        <v>547</v>
      </c>
      <c r="AO89" s="268"/>
    </row>
    <row r="90" spans="1:41" ht="14.25">
      <c r="A90" s="243">
        <v>71</v>
      </c>
      <c r="B90" s="351">
        <v>2174</v>
      </c>
      <c r="C90" s="244" t="s">
        <v>258</v>
      </c>
      <c r="D90" s="375"/>
      <c r="E90" s="278"/>
      <c r="F90" s="279"/>
      <c r="G90" s="281"/>
      <c r="H90" s="216"/>
      <c r="I90" s="216"/>
      <c r="J90" s="226"/>
      <c r="K90" s="308"/>
      <c r="L90" s="304"/>
      <c r="M90" s="216"/>
      <c r="N90" s="216"/>
      <c r="O90" s="216"/>
      <c r="P90" s="216"/>
      <c r="Q90" s="387"/>
      <c r="R90" s="387"/>
      <c r="S90" s="216"/>
      <c r="T90" s="226"/>
      <c r="U90" s="308"/>
      <c r="V90" s="380"/>
      <c r="W90" s="380"/>
      <c r="X90" s="380"/>
      <c r="Y90" s="380"/>
      <c r="Z90" s="380"/>
      <c r="AA90" s="380"/>
      <c r="AB90" s="380"/>
      <c r="AC90" s="380"/>
      <c r="AD90" s="380"/>
      <c r="AE90" s="380"/>
      <c r="AF90" s="381"/>
      <c r="AG90" s="1537"/>
      <c r="AH90" s="353" t="s">
        <v>165</v>
      </c>
      <c r="AI90" s="354" t="s">
        <v>163</v>
      </c>
      <c r="AJ90" s="355">
        <v>0.5</v>
      </c>
      <c r="AK90" s="1535"/>
      <c r="AL90" s="367"/>
      <c r="AM90" s="368"/>
      <c r="AN90" s="358">
        <f>ROUND(ROUND(Q80*AD86,0)*AJ90,0)-AL88</f>
        <v>389</v>
      </c>
      <c r="AO90" s="268"/>
    </row>
    <row r="91" spans="1:41" ht="14.25" customHeight="1">
      <c r="A91" s="229">
        <v>71</v>
      </c>
      <c r="B91" s="337">
        <v>1161</v>
      </c>
      <c r="C91" s="254" t="s">
        <v>259</v>
      </c>
      <c r="D91" s="375"/>
      <c r="E91" s="278"/>
      <c r="F91" s="279"/>
      <c r="G91" s="231" t="s">
        <v>260</v>
      </c>
      <c r="H91" s="232"/>
      <c r="I91" s="232"/>
      <c r="J91" s="334"/>
      <c r="K91" s="232"/>
      <c r="L91" s="334"/>
      <c r="M91" s="334"/>
      <c r="N91" s="334"/>
      <c r="O91" s="334"/>
      <c r="P91" s="334"/>
      <c r="Q91" s="390"/>
      <c r="R91" s="390"/>
      <c r="S91" s="232"/>
      <c r="T91" s="232"/>
      <c r="U91" s="231"/>
      <c r="V91" s="338"/>
      <c r="W91" s="338"/>
      <c r="X91" s="338"/>
      <c r="Y91" s="338"/>
      <c r="Z91" s="338"/>
      <c r="AA91" s="338"/>
      <c r="AB91" s="338"/>
      <c r="AC91" s="338"/>
      <c r="AD91" s="338"/>
      <c r="AE91" s="338"/>
      <c r="AF91" s="339"/>
      <c r="AG91" s="340"/>
      <c r="AH91" s="338"/>
      <c r="AI91" s="334"/>
      <c r="AJ91" s="383"/>
      <c r="AK91" s="383"/>
      <c r="AL91" s="383"/>
      <c r="AM91" s="384"/>
      <c r="AN91" s="342">
        <f>ROUND(Q92,0)</f>
        <v>779</v>
      </c>
      <c r="AO91" s="268"/>
    </row>
    <row r="92" spans="1:41" ht="14.25">
      <c r="A92" s="229">
        <v>71</v>
      </c>
      <c r="B92" s="337">
        <v>1162</v>
      </c>
      <c r="C92" s="254" t="s">
        <v>261</v>
      </c>
      <c r="D92" s="375"/>
      <c r="E92" s="278"/>
      <c r="F92" s="279"/>
      <c r="G92" s="245"/>
      <c r="H92" s="208"/>
      <c r="I92" s="208"/>
      <c r="J92" s="301"/>
      <c r="K92" s="208"/>
      <c r="L92" s="301"/>
      <c r="M92" s="301"/>
      <c r="N92" s="301"/>
      <c r="O92" s="301"/>
      <c r="P92" s="301"/>
      <c r="Q92" s="1538">
        <v>779</v>
      </c>
      <c r="R92" s="1538"/>
      <c r="S92" s="208" t="s">
        <v>18</v>
      </c>
      <c r="T92" s="385"/>
      <c r="U92" s="245"/>
      <c r="V92" s="344"/>
      <c r="W92" s="344"/>
      <c r="X92" s="344"/>
      <c r="Y92" s="344"/>
      <c r="Z92" s="344"/>
      <c r="AA92" s="344"/>
      <c r="AB92" s="344"/>
      <c r="AC92" s="344"/>
      <c r="AD92" s="344"/>
      <c r="AE92" s="344"/>
      <c r="AF92" s="345"/>
      <c r="AG92" s="1539" t="s">
        <v>161</v>
      </c>
      <c r="AH92" s="346" t="s">
        <v>162</v>
      </c>
      <c r="AI92" s="347" t="s">
        <v>163</v>
      </c>
      <c r="AJ92" s="348">
        <v>0.7</v>
      </c>
      <c r="AK92" s="348"/>
      <c r="AL92" s="348"/>
      <c r="AM92" s="349"/>
      <c r="AN92" s="350">
        <f>ROUND(Q92*AJ92,0)</f>
        <v>545</v>
      </c>
      <c r="AO92" s="268"/>
    </row>
    <row r="93" spans="1:41" ht="14.25">
      <c r="A93" s="243">
        <v>71</v>
      </c>
      <c r="B93" s="351">
        <v>2181</v>
      </c>
      <c r="C93" s="244" t="s">
        <v>262</v>
      </c>
      <c r="D93" s="375"/>
      <c r="E93" s="278"/>
      <c r="F93" s="279"/>
      <c r="G93" s="245"/>
      <c r="H93" s="208"/>
      <c r="I93" s="208"/>
      <c r="J93" s="208"/>
      <c r="K93" s="301"/>
      <c r="L93" s="301"/>
      <c r="M93" s="208"/>
      <c r="N93" s="208"/>
      <c r="O93" s="208"/>
      <c r="P93" s="208"/>
      <c r="Q93" s="352"/>
      <c r="R93" s="352"/>
      <c r="S93" s="208"/>
      <c r="T93" s="208"/>
      <c r="U93" s="343"/>
      <c r="V93" s="344"/>
      <c r="W93" s="344"/>
      <c r="X93" s="344"/>
      <c r="Y93" s="344"/>
      <c r="Z93" s="344"/>
      <c r="AA93" s="344"/>
      <c r="AB93" s="344"/>
      <c r="AC93" s="344"/>
      <c r="AD93" s="344"/>
      <c r="AE93" s="344"/>
      <c r="AF93" s="345"/>
      <c r="AG93" s="1540"/>
      <c r="AH93" s="353" t="s">
        <v>165</v>
      </c>
      <c r="AI93" s="354" t="s">
        <v>163</v>
      </c>
      <c r="AJ93" s="355">
        <v>0.5</v>
      </c>
      <c r="AK93" s="355"/>
      <c r="AL93" s="356"/>
      <c r="AM93" s="357"/>
      <c r="AN93" s="358">
        <f>ROUND(Q92*AJ93,0)</f>
        <v>390</v>
      </c>
      <c r="AO93" s="268"/>
    </row>
    <row r="94" spans="1:41" ht="14.25">
      <c r="A94" s="243">
        <v>71</v>
      </c>
      <c r="B94" s="351">
        <v>2182</v>
      </c>
      <c r="C94" s="244" t="s">
        <v>263</v>
      </c>
      <c r="D94" s="375"/>
      <c r="E94" s="278"/>
      <c r="F94" s="279"/>
      <c r="G94" s="245"/>
      <c r="H94" s="208"/>
      <c r="I94" s="208"/>
      <c r="J94" s="208"/>
      <c r="K94" s="301"/>
      <c r="L94" s="301"/>
      <c r="M94" s="208"/>
      <c r="N94" s="208"/>
      <c r="O94" s="208"/>
      <c r="P94" s="208"/>
      <c r="Q94" s="352"/>
      <c r="R94" s="352"/>
      <c r="S94" s="208"/>
      <c r="T94" s="208"/>
      <c r="U94" s="343"/>
      <c r="V94" s="344"/>
      <c r="W94" s="344"/>
      <c r="X94" s="344"/>
      <c r="Y94" s="344"/>
      <c r="Z94" s="344"/>
      <c r="AA94" s="344"/>
      <c r="AB94" s="344"/>
      <c r="AC94" s="344"/>
      <c r="AD94" s="344"/>
      <c r="AE94" s="344"/>
      <c r="AF94" s="345"/>
      <c r="AG94" s="359"/>
      <c r="AH94" s="360"/>
      <c r="AI94" s="361"/>
      <c r="AJ94" s="361"/>
      <c r="AK94" s="1533" t="s">
        <v>167</v>
      </c>
      <c r="AL94" s="362">
        <v>5</v>
      </c>
      <c r="AM94" s="363" t="s">
        <v>168</v>
      </c>
      <c r="AN94" s="358">
        <f>ROUND(Q92,0)-AL94</f>
        <v>774</v>
      </c>
      <c r="AO94" s="268"/>
    </row>
    <row r="95" spans="1:41" ht="14.25">
      <c r="A95" s="243">
        <v>71</v>
      </c>
      <c r="B95" s="351">
        <v>2183</v>
      </c>
      <c r="C95" s="244" t="s">
        <v>264</v>
      </c>
      <c r="D95" s="375"/>
      <c r="E95" s="278"/>
      <c r="F95" s="279"/>
      <c r="G95" s="245"/>
      <c r="H95" s="208"/>
      <c r="I95" s="208"/>
      <c r="J95" s="208"/>
      <c r="K95" s="301"/>
      <c r="L95" s="301"/>
      <c r="M95" s="208"/>
      <c r="N95" s="208"/>
      <c r="O95" s="208"/>
      <c r="P95" s="208"/>
      <c r="Q95" s="352"/>
      <c r="R95" s="352"/>
      <c r="S95" s="208"/>
      <c r="T95" s="208"/>
      <c r="U95" s="343"/>
      <c r="V95" s="344"/>
      <c r="W95" s="344"/>
      <c r="X95" s="344"/>
      <c r="Y95" s="344"/>
      <c r="Z95" s="344"/>
      <c r="AA95" s="344"/>
      <c r="AB95" s="344"/>
      <c r="AC95" s="344"/>
      <c r="AD95" s="344"/>
      <c r="AE95" s="344"/>
      <c r="AF95" s="345"/>
      <c r="AG95" s="1536" t="s">
        <v>161</v>
      </c>
      <c r="AH95" s="364" t="s">
        <v>162</v>
      </c>
      <c r="AI95" s="362" t="s">
        <v>163</v>
      </c>
      <c r="AJ95" s="356">
        <v>0.7</v>
      </c>
      <c r="AK95" s="1534"/>
      <c r="AL95" s="365"/>
      <c r="AM95" s="366"/>
      <c r="AN95" s="358">
        <f>ROUND(Q92*AJ95,0)-AL94</f>
        <v>540</v>
      </c>
      <c r="AO95" s="268"/>
    </row>
    <row r="96" spans="1:41" ht="14.25">
      <c r="A96" s="243">
        <v>71</v>
      </c>
      <c r="B96" s="351">
        <v>2184</v>
      </c>
      <c r="C96" s="244" t="s">
        <v>265</v>
      </c>
      <c r="D96" s="375"/>
      <c r="E96" s="278"/>
      <c r="F96" s="279"/>
      <c r="G96" s="245"/>
      <c r="H96" s="208"/>
      <c r="I96" s="208"/>
      <c r="J96" s="208"/>
      <c r="K96" s="301"/>
      <c r="L96" s="301"/>
      <c r="M96" s="208"/>
      <c r="N96" s="208"/>
      <c r="O96" s="208"/>
      <c r="P96" s="208"/>
      <c r="Q96" s="352"/>
      <c r="R96" s="352"/>
      <c r="S96" s="208"/>
      <c r="T96" s="208"/>
      <c r="U96" s="343"/>
      <c r="V96" s="344"/>
      <c r="W96" s="344"/>
      <c r="X96" s="344"/>
      <c r="Y96" s="344"/>
      <c r="Z96" s="344"/>
      <c r="AA96" s="344"/>
      <c r="AB96" s="344"/>
      <c r="AC96" s="344"/>
      <c r="AD96" s="344"/>
      <c r="AE96" s="344"/>
      <c r="AF96" s="345"/>
      <c r="AG96" s="1537"/>
      <c r="AH96" s="353" t="s">
        <v>165</v>
      </c>
      <c r="AI96" s="354" t="s">
        <v>163</v>
      </c>
      <c r="AJ96" s="355">
        <v>0.5</v>
      </c>
      <c r="AK96" s="1535"/>
      <c r="AL96" s="367"/>
      <c r="AM96" s="368"/>
      <c r="AN96" s="358">
        <f>ROUND(Q92*AJ96,0)-AL94</f>
        <v>385</v>
      </c>
      <c r="AO96" s="268"/>
    </row>
    <row r="97" spans="1:41" ht="14.25">
      <c r="A97" s="229">
        <v>71</v>
      </c>
      <c r="B97" s="337">
        <v>1163</v>
      </c>
      <c r="C97" s="254" t="s">
        <v>266</v>
      </c>
      <c r="D97" s="375"/>
      <c r="E97" s="278"/>
      <c r="F97" s="279"/>
      <c r="G97" s="245"/>
      <c r="H97" s="208"/>
      <c r="I97" s="208"/>
      <c r="J97" s="301"/>
      <c r="K97" s="208"/>
      <c r="L97" s="301"/>
      <c r="M97" s="301"/>
      <c r="N97" s="301"/>
      <c r="O97" s="301"/>
      <c r="P97" s="301"/>
      <c r="Q97" s="352"/>
      <c r="R97" s="352"/>
      <c r="S97" s="208"/>
      <c r="T97" s="385"/>
      <c r="U97" s="369" t="s">
        <v>172</v>
      </c>
      <c r="V97" s="370"/>
      <c r="W97" s="370"/>
      <c r="X97" s="370"/>
      <c r="Y97" s="370"/>
      <c r="Z97" s="370"/>
      <c r="AA97" s="370"/>
      <c r="AB97" s="370"/>
      <c r="AC97" s="370"/>
      <c r="AD97" s="370"/>
      <c r="AE97" s="370"/>
      <c r="AF97" s="371"/>
      <c r="AG97" s="369"/>
      <c r="AH97" s="370"/>
      <c r="AI97" s="372"/>
      <c r="AJ97" s="373"/>
      <c r="AK97" s="373"/>
      <c r="AL97" s="373"/>
      <c r="AM97" s="374"/>
      <c r="AN97" s="342">
        <f>ROUND(Q92*AD98,0)</f>
        <v>752</v>
      </c>
      <c r="AO97" s="268"/>
    </row>
    <row r="98" spans="1:41" ht="14.25">
      <c r="A98" s="229">
        <v>71</v>
      </c>
      <c r="B98" s="337">
        <v>1164</v>
      </c>
      <c r="C98" s="254" t="s">
        <v>267</v>
      </c>
      <c r="D98" s="375"/>
      <c r="E98" s="278"/>
      <c r="F98" s="279"/>
      <c r="G98" s="245"/>
      <c r="H98" s="208"/>
      <c r="I98" s="208"/>
      <c r="J98" s="301"/>
      <c r="K98" s="208"/>
      <c r="L98" s="301"/>
      <c r="M98" s="301"/>
      <c r="N98" s="301"/>
      <c r="O98" s="301"/>
      <c r="P98" s="301"/>
      <c r="Q98" s="352"/>
      <c r="R98" s="352"/>
      <c r="S98" s="208"/>
      <c r="T98" s="385"/>
      <c r="U98" s="379" t="s">
        <v>174</v>
      </c>
      <c r="V98" s="344"/>
      <c r="W98" s="344"/>
      <c r="X98" s="344"/>
      <c r="Y98" s="344"/>
      <c r="Z98" s="344"/>
      <c r="AA98" s="344"/>
      <c r="AB98" s="344"/>
      <c r="AC98" s="214" t="s">
        <v>163</v>
      </c>
      <c r="AD98" s="1541">
        <v>0.96499999999999997</v>
      </c>
      <c r="AE98" s="1541"/>
      <c r="AF98" s="345"/>
      <c r="AG98" s="1539" t="s">
        <v>161</v>
      </c>
      <c r="AH98" s="346" t="s">
        <v>162</v>
      </c>
      <c r="AI98" s="347" t="s">
        <v>163</v>
      </c>
      <c r="AJ98" s="348">
        <v>0.7</v>
      </c>
      <c r="AK98" s="348"/>
      <c r="AL98" s="348"/>
      <c r="AM98" s="349"/>
      <c r="AN98" s="350">
        <f>ROUND(ROUND(Q92*AD98,0)*AJ98,0)</f>
        <v>526</v>
      </c>
      <c r="AO98" s="268"/>
    </row>
    <row r="99" spans="1:41" ht="14.25">
      <c r="A99" s="243">
        <v>71</v>
      </c>
      <c r="B99" s="351">
        <v>2185</v>
      </c>
      <c r="C99" s="244" t="s">
        <v>268</v>
      </c>
      <c r="D99" s="375"/>
      <c r="E99" s="278"/>
      <c r="F99" s="279"/>
      <c r="G99" s="245"/>
      <c r="H99" s="208"/>
      <c r="I99" s="208"/>
      <c r="J99" s="208"/>
      <c r="K99" s="301"/>
      <c r="L99" s="301"/>
      <c r="M99" s="208"/>
      <c r="N99" s="208"/>
      <c r="O99" s="208"/>
      <c r="P99" s="208"/>
      <c r="Q99" s="352"/>
      <c r="R99" s="352"/>
      <c r="S99" s="208"/>
      <c r="T99" s="208"/>
      <c r="U99" s="343"/>
      <c r="V99" s="344"/>
      <c r="W99" s="344"/>
      <c r="X99" s="344"/>
      <c r="Y99" s="344"/>
      <c r="Z99" s="344"/>
      <c r="AA99" s="344"/>
      <c r="AB99" s="344"/>
      <c r="AC99" s="344"/>
      <c r="AD99" s="344"/>
      <c r="AE99" s="344"/>
      <c r="AF99" s="345"/>
      <c r="AG99" s="1540"/>
      <c r="AH99" s="353" t="s">
        <v>165</v>
      </c>
      <c r="AI99" s="354" t="s">
        <v>163</v>
      </c>
      <c r="AJ99" s="355">
        <v>0.5</v>
      </c>
      <c r="AK99" s="355"/>
      <c r="AL99" s="356"/>
      <c r="AM99" s="357"/>
      <c r="AN99" s="358">
        <f>ROUND(ROUND(Q92*AD98,0)*AJ99,0)</f>
        <v>376</v>
      </c>
      <c r="AO99" s="268"/>
    </row>
    <row r="100" spans="1:41" ht="14.25">
      <c r="A100" s="243">
        <v>71</v>
      </c>
      <c r="B100" s="351">
        <v>2186</v>
      </c>
      <c r="C100" s="244" t="s">
        <v>269</v>
      </c>
      <c r="D100" s="375"/>
      <c r="E100" s="278"/>
      <c r="F100" s="279"/>
      <c r="G100" s="245"/>
      <c r="H100" s="208"/>
      <c r="I100" s="208"/>
      <c r="J100" s="208"/>
      <c r="K100" s="301"/>
      <c r="L100" s="301"/>
      <c r="M100" s="208"/>
      <c r="N100" s="208"/>
      <c r="O100" s="208"/>
      <c r="P100" s="208"/>
      <c r="Q100" s="352"/>
      <c r="R100" s="352"/>
      <c r="S100" s="208"/>
      <c r="T100" s="208"/>
      <c r="U100" s="343"/>
      <c r="V100" s="344"/>
      <c r="W100" s="344"/>
      <c r="X100" s="344"/>
      <c r="Y100" s="344"/>
      <c r="Z100" s="344"/>
      <c r="AA100" s="344"/>
      <c r="AB100" s="344"/>
      <c r="AC100" s="344"/>
      <c r="AD100" s="344"/>
      <c r="AE100" s="344"/>
      <c r="AF100" s="345"/>
      <c r="AG100" s="359"/>
      <c r="AH100" s="360"/>
      <c r="AI100" s="361"/>
      <c r="AJ100" s="361"/>
      <c r="AK100" s="1533" t="s">
        <v>167</v>
      </c>
      <c r="AL100" s="362">
        <v>5</v>
      </c>
      <c r="AM100" s="363" t="s">
        <v>168</v>
      </c>
      <c r="AN100" s="358">
        <f>ROUND(Q92*AD98,0)-AL100</f>
        <v>747</v>
      </c>
      <c r="AO100" s="268"/>
    </row>
    <row r="101" spans="1:41" ht="14.25">
      <c r="A101" s="243">
        <v>71</v>
      </c>
      <c r="B101" s="351">
        <v>2187</v>
      </c>
      <c r="C101" s="244" t="s">
        <v>270</v>
      </c>
      <c r="D101" s="375"/>
      <c r="E101" s="278"/>
      <c r="F101" s="279"/>
      <c r="G101" s="245"/>
      <c r="H101" s="208"/>
      <c r="I101" s="208"/>
      <c r="J101" s="208"/>
      <c r="K101" s="301"/>
      <c r="L101" s="301"/>
      <c r="M101" s="208"/>
      <c r="N101" s="208"/>
      <c r="O101" s="208"/>
      <c r="P101" s="208"/>
      <c r="Q101" s="352"/>
      <c r="R101" s="352"/>
      <c r="S101" s="208"/>
      <c r="T101" s="208"/>
      <c r="U101" s="343"/>
      <c r="V101" s="344"/>
      <c r="W101" s="344"/>
      <c r="X101" s="344"/>
      <c r="Y101" s="344"/>
      <c r="Z101" s="344"/>
      <c r="AA101" s="344"/>
      <c r="AB101" s="344"/>
      <c r="AC101" s="344"/>
      <c r="AD101" s="344"/>
      <c r="AE101" s="344"/>
      <c r="AF101" s="345"/>
      <c r="AG101" s="1536" t="s">
        <v>161</v>
      </c>
      <c r="AH101" s="364" t="s">
        <v>162</v>
      </c>
      <c r="AI101" s="362" t="s">
        <v>163</v>
      </c>
      <c r="AJ101" s="356">
        <v>0.7</v>
      </c>
      <c r="AK101" s="1534"/>
      <c r="AL101" s="365"/>
      <c r="AM101" s="366"/>
      <c r="AN101" s="358">
        <f>ROUND(ROUND(Q92*AD98,0)*AJ101,0)-AL100</f>
        <v>521</v>
      </c>
      <c r="AO101" s="268"/>
    </row>
    <row r="102" spans="1:41" ht="14.25">
      <c r="A102" s="243">
        <v>71</v>
      </c>
      <c r="B102" s="351">
        <v>2188</v>
      </c>
      <c r="C102" s="244" t="s">
        <v>271</v>
      </c>
      <c r="D102" s="375"/>
      <c r="E102" s="278"/>
      <c r="F102" s="279"/>
      <c r="G102" s="281"/>
      <c r="H102" s="216"/>
      <c r="I102" s="216"/>
      <c r="J102" s="216"/>
      <c r="K102" s="304"/>
      <c r="L102" s="304"/>
      <c r="M102" s="216"/>
      <c r="N102" s="216"/>
      <c r="O102" s="216"/>
      <c r="P102" s="216"/>
      <c r="Q102" s="387"/>
      <c r="R102" s="387"/>
      <c r="S102" s="216"/>
      <c r="T102" s="216"/>
      <c r="U102" s="308"/>
      <c r="V102" s="380"/>
      <c r="W102" s="380"/>
      <c r="X102" s="380"/>
      <c r="Y102" s="380"/>
      <c r="Z102" s="380"/>
      <c r="AA102" s="380"/>
      <c r="AB102" s="380"/>
      <c r="AC102" s="380"/>
      <c r="AD102" s="380"/>
      <c r="AE102" s="380"/>
      <c r="AF102" s="381"/>
      <c r="AG102" s="1537"/>
      <c r="AH102" s="353" t="s">
        <v>165</v>
      </c>
      <c r="AI102" s="354" t="s">
        <v>163</v>
      </c>
      <c r="AJ102" s="355">
        <v>0.5</v>
      </c>
      <c r="AK102" s="1535"/>
      <c r="AL102" s="367"/>
      <c r="AM102" s="368"/>
      <c r="AN102" s="358">
        <f>ROUND(ROUND(Q92*AD98,0)*AJ102,0)-AL100</f>
        <v>371</v>
      </c>
      <c r="AO102" s="268"/>
    </row>
    <row r="103" spans="1:41" ht="14.25">
      <c r="A103" s="229">
        <v>71</v>
      </c>
      <c r="B103" s="337">
        <v>1171</v>
      </c>
      <c r="C103" s="254" t="s">
        <v>272</v>
      </c>
      <c r="D103" s="375"/>
      <c r="E103" s="278"/>
      <c r="F103" s="279"/>
      <c r="G103" s="231" t="s">
        <v>273</v>
      </c>
      <c r="H103" s="232"/>
      <c r="I103" s="232"/>
      <c r="J103" s="334"/>
      <c r="K103" s="232"/>
      <c r="L103" s="334"/>
      <c r="M103" s="334"/>
      <c r="N103" s="334"/>
      <c r="O103" s="334"/>
      <c r="P103" s="334"/>
      <c r="Q103" s="390"/>
      <c r="R103" s="390"/>
      <c r="S103" s="232"/>
      <c r="T103" s="232"/>
      <c r="U103" s="231"/>
      <c r="V103" s="338"/>
      <c r="W103" s="338"/>
      <c r="X103" s="338"/>
      <c r="Y103" s="338"/>
      <c r="Z103" s="338"/>
      <c r="AA103" s="338"/>
      <c r="AB103" s="338"/>
      <c r="AC103" s="338"/>
      <c r="AD103" s="338"/>
      <c r="AE103" s="338"/>
      <c r="AF103" s="339"/>
      <c r="AG103" s="340"/>
      <c r="AH103" s="338"/>
      <c r="AI103" s="334"/>
      <c r="AJ103" s="383"/>
      <c r="AK103" s="383"/>
      <c r="AL103" s="383"/>
      <c r="AM103" s="384"/>
      <c r="AN103" s="342">
        <f>ROUND(Q104,0)</f>
        <v>651</v>
      </c>
      <c r="AO103" s="268"/>
    </row>
    <row r="104" spans="1:41" ht="14.25">
      <c r="A104" s="229">
        <v>71</v>
      </c>
      <c r="B104" s="337">
        <v>1172</v>
      </c>
      <c r="C104" s="254" t="s">
        <v>274</v>
      </c>
      <c r="D104" s="375"/>
      <c r="E104" s="278"/>
      <c r="F104" s="279"/>
      <c r="G104" s="245"/>
      <c r="H104" s="208"/>
      <c r="I104" s="208"/>
      <c r="J104" s="301"/>
      <c r="K104" s="208"/>
      <c r="L104" s="301"/>
      <c r="M104" s="301"/>
      <c r="N104" s="301"/>
      <c r="O104" s="301"/>
      <c r="P104" s="301"/>
      <c r="Q104" s="1538">
        <v>651</v>
      </c>
      <c r="R104" s="1538"/>
      <c r="S104" s="208" t="s">
        <v>18</v>
      </c>
      <c r="T104" s="385"/>
      <c r="U104" s="245"/>
      <c r="V104" s="344"/>
      <c r="W104" s="344"/>
      <c r="X104" s="344"/>
      <c r="Y104" s="344"/>
      <c r="Z104" s="344"/>
      <c r="AA104" s="344"/>
      <c r="AB104" s="344"/>
      <c r="AC104" s="344"/>
      <c r="AD104" s="344"/>
      <c r="AE104" s="344"/>
      <c r="AF104" s="345"/>
      <c r="AG104" s="1539" t="s">
        <v>161</v>
      </c>
      <c r="AH104" s="346" t="s">
        <v>162</v>
      </c>
      <c r="AI104" s="347" t="s">
        <v>163</v>
      </c>
      <c r="AJ104" s="348">
        <v>0.7</v>
      </c>
      <c r="AK104" s="348"/>
      <c r="AL104" s="348"/>
      <c r="AM104" s="349"/>
      <c r="AN104" s="350">
        <f>ROUND(Q104*AJ104,0)</f>
        <v>456</v>
      </c>
      <c r="AO104" s="268"/>
    </row>
    <row r="105" spans="1:41" ht="14.25">
      <c r="A105" s="243">
        <v>71</v>
      </c>
      <c r="B105" s="351">
        <v>2191</v>
      </c>
      <c r="C105" s="244" t="s">
        <v>275</v>
      </c>
      <c r="D105" s="375"/>
      <c r="E105" s="278"/>
      <c r="F105" s="279"/>
      <c r="G105" s="245"/>
      <c r="H105" s="208"/>
      <c r="I105" s="208"/>
      <c r="J105" s="208"/>
      <c r="K105" s="301"/>
      <c r="L105" s="301"/>
      <c r="M105" s="208"/>
      <c r="N105" s="208"/>
      <c r="O105" s="208"/>
      <c r="P105" s="208"/>
      <c r="Q105" s="352"/>
      <c r="R105" s="352"/>
      <c r="S105" s="208"/>
      <c r="T105" s="208"/>
      <c r="U105" s="343"/>
      <c r="V105" s="344"/>
      <c r="W105" s="344"/>
      <c r="X105" s="344"/>
      <c r="Y105" s="344"/>
      <c r="Z105" s="344"/>
      <c r="AA105" s="344"/>
      <c r="AB105" s="344"/>
      <c r="AC105" s="344"/>
      <c r="AD105" s="344"/>
      <c r="AE105" s="344"/>
      <c r="AF105" s="345"/>
      <c r="AG105" s="1540"/>
      <c r="AH105" s="353" t="s">
        <v>165</v>
      </c>
      <c r="AI105" s="354" t="s">
        <v>163</v>
      </c>
      <c r="AJ105" s="355">
        <v>0.5</v>
      </c>
      <c r="AK105" s="355"/>
      <c r="AL105" s="356"/>
      <c r="AM105" s="357"/>
      <c r="AN105" s="358">
        <f>ROUND(Q104*AJ105,0)</f>
        <v>326</v>
      </c>
      <c r="AO105" s="268"/>
    </row>
    <row r="106" spans="1:41" ht="14.25">
      <c r="A106" s="243">
        <v>71</v>
      </c>
      <c r="B106" s="351">
        <v>2192</v>
      </c>
      <c r="C106" s="244" t="s">
        <v>276</v>
      </c>
      <c r="D106" s="375"/>
      <c r="E106" s="278"/>
      <c r="F106" s="279"/>
      <c r="G106" s="245"/>
      <c r="H106" s="208"/>
      <c r="I106" s="208"/>
      <c r="J106" s="208"/>
      <c r="K106" s="301"/>
      <c r="L106" s="301"/>
      <c r="M106" s="208"/>
      <c r="N106" s="208"/>
      <c r="O106" s="208"/>
      <c r="P106" s="208"/>
      <c r="Q106" s="352"/>
      <c r="R106" s="352"/>
      <c r="S106" s="208"/>
      <c r="T106" s="208"/>
      <c r="U106" s="343"/>
      <c r="V106" s="344"/>
      <c r="W106" s="344"/>
      <c r="X106" s="344"/>
      <c r="Y106" s="344"/>
      <c r="Z106" s="344"/>
      <c r="AA106" s="344"/>
      <c r="AB106" s="344"/>
      <c r="AC106" s="344"/>
      <c r="AD106" s="344"/>
      <c r="AE106" s="344"/>
      <c r="AF106" s="345"/>
      <c r="AG106" s="359"/>
      <c r="AH106" s="360"/>
      <c r="AI106" s="361"/>
      <c r="AJ106" s="361"/>
      <c r="AK106" s="1533" t="s">
        <v>167</v>
      </c>
      <c r="AL106" s="362">
        <v>5</v>
      </c>
      <c r="AM106" s="363" t="s">
        <v>168</v>
      </c>
      <c r="AN106" s="358">
        <f>ROUND(Q104,0)-AL106</f>
        <v>646</v>
      </c>
      <c r="AO106" s="268"/>
    </row>
    <row r="107" spans="1:41" ht="14.25">
      <c r="A107" s="243">
        <v>71</v>
      </c>
      <c r="B107" s="351">
        <v>2193</v>
      </c>
      <c r="C107" s="244" t="s">
        <v>277</v>
      </c>
      <c r="D107" s="375"/>
      <c r="E107" s="278"/>
      <c r="F107" s="279"/>
      <c r="G107" s="245"/>
      <c r="H107" s="208"/>
      <c r="I107" s="208"/>
      <c r="J107" s="208"/>
      <c r="K107" s="301"/>
      <c r="L107" s="301"/>
      <c r="M107" s="208"/>
      <c r="N107" s="208"/>
      <c r="O107" s="208"/>
      <c r="P107" s="208"/>
      <c r="Q107" s="352"/>
      <c r="R107" s="352"/>
      <c r="S107" s="208"/>
      <c r="T107" s="208"/>
      <c r="U107" s="343"/>
      <c r="V107" s="344"/>
      <c r="W107" s="344"/>
      <c r="X107" s="344"/>
      <c r="Y107" s="344"/>
      <c r="Z107" s="344"/>
      <c r="AA107" s="344"/>
      <c r="AB107" s="344"/>
      <c r="AC107" s="344"/>
      <c r="AD107" s="344"/>
      <c r="AE107" s="344"/>
      <c r="AF107" s="345"/>
      <c r="AG107" s="1536" t="s">
        <v>161</v>
      </c>
      <c r="AH107" s="364" t="s">
        <v>162</v>
      </c>
      <c r="AI107" s="362" t="s">
        <v>163</v>
      </c>
      <c r="AJ107" s="356">
        <v>0.7</v>
      </c>
      <c r="AK107" s="1534"/>
      <c r="AL107" s="365"/>
      <c r="AM107" s="366"/>
      <c r="AN107" s="358">
        <f>ROUND(Q104*AJ107,0)-AL106</f>
        <v>451</v>
      </c>
      <c r="AO107" s="268"/>
    </row>
    <row r="108" spans="1:41" ht="14.25">
      <c r="A108" s="243">
        <v>71</v>
      </c>
      <c r="B108" s="351">
        <v>2194</v>
      </c>
      <c r="C108" s="244" t="s">
        <v>278</v>
      </c>
      <c r="D108" s="375"/>
      <c r="E108" s="278"/>
      <c r="F108" s="279"/>
      <c r="G108" s="245"/>
      <c r="H108" s="208"/>
      <c r="I108" s="208"/>
      <c r="J108" s="208"/>
      <c r="K108" s="301"/>
      <c r="L108" s="301"/>
      <c r="M108" s="208"/>
      <c r="N108" s="208"/>
      <c r="O108" s="208"/>
      <c r="P108" s="208"/>
      <c r="Q108" s="352"/>
      <c r="R108" s="352"/>
      <c r="S108" s="208"/>
      <c r="T108" s="208"/>
      <c r="U108" s="343"/>
      <c r="V108" s="344"/>
      <c r="W108" s="344"/>
      <c r="X108" s="344"/>
      <c r="Y108" s="344"/>
      <c r="Z108" s="344"/>
      <c r="AA108" s="344"/>
      <c r="AB108" s="344"/>
      <c r="AC108" s="344"/>
      <c r="AD108" s="344"/>
      <c r="AE108" s="344"/>
      <c r="AF108" s="345"/>
      <c r="AG108" s="1537"/>
      <c r="AH108" s="353" t="s">
        <v>165</v>
      </c>
      <c r="AI108" s="354" t="s">
        <v>163</v>
      </c>
      <c r="AJ108" s="355">
        <v>0.5</v>
      </c>
      <c r="AK108" s="1535"/>
      <c r="AL108" s="367"/>
      <c r="AM108" s="368"/>
      <c r="AN108" s="358">
        <f>ROUND(Q104*AJ108,0)-AL106</f>
        <v>321</v>
      </c>
      <c r="AO108" s="268"/>
    </row>
    <row r="109" spans="1:41" ht="14.25">
      <c r="A109" s="229">
        <v>71</v>
      </c>
      <c r="B109" s="337">
        <v>1173</v>
      </c>
      <c r="C109" s="254" t="s">
        <v>279</v>
      </c>
      <c r="D109" s="375"/>
      <c r="E109" s="278"/>
      <c r="F109" s="279"/>
      <c r="G109" s="245"/>
      <c r="H109" s="208"/>
      <c r="I109" s="208"/>
      <c r="J109" s="301"/>
      <c r="K109" s="208"/>
      <c r="L109" s="301"/>
      <c r="M109" s="301"/>
      <c r="N109" s="301"/>
      <c r="O109" s="301"/>
      <c r="P109" s="301"/>
      <c r="Q109" s="352"/>
      <c r="R109" s="352"/>
      <c r="S109" s="208"/>
      <c r="T109" s="385"/>
      <c r="U109" s="369" t="s">
        <v>172</v>
      </c>
      <c r="V109" s="370"/>
      <c r="W109" s="370"/>
      <c r="X109" s="370"/>
      <c r="Y109" s="370"/>
      <c r="Z109" s="370"/>
      <c r="AA109" s="370"/>
      <c r="AB109" s="370"/>
      <c r="AC109" s="370"/>
      <c r="AD109" s="370"/>
      <c r="AE109" s="370"/>
      <c r="AF109" s="371"/>
      <c r="AG109" s="369"/>
      <c r="AH109" s="370"/>
      <c r="AI109" s="372"/>
      <c r="AJ109" s="373"/>
      <c r="AK109" s="373"/>
      <c r="AL109" s="373"/>
      <c r="AM109" s="374"/>
      <c r="AN109" s="342">
        <f>ROUND(Q104*AD110,0)</f>
        <v>628</v>
      </c>
      <c r="AO109" s="268"/>
    </row>
    <row r="110" spans="1:41" ht="14.25">
      <c r="A110" s="229">
        <v>71</v>
      </c>
      <c r="B110" s="337">
        <v>1174</v>
      </c>
      <c r="C110" s="254" t="s">
        <v>280</v>
      </c>
      <c r="D110" s="375"/>
      <c r="E110" s="278"/>
      <c r="F110" s="279"/>
      <c r="G110" s="245"/>
      <c r="H110" s="208"/>
      <c r="I110" s="208"/>
      <c r="J110" s="301"/>
      <c r="K110" s="208"/>
      <c r="L110" s="301"/>
      <c r="M110" s="301"/>
      <c r="N110" s="301"/>
      <c r="O110" s="301"/>
      <c r="P110" s="301"/>
      <c r="Q110" s="352"/>
      <c r="R110" s="352"/>
      <c r="S110" s="208"/>
      <c r="T110" s="385"/>
      <c r="U110" s="379" t="s">
        <v>174</v>
      </c>
      <c r="V110" s="344"/>
      <c r="W110" s="344"/>
      <c r="X110" s="344"/>
      <c r="Y110" s="344"/>
      <c r="Z110" s="344"/>
      <c r="AA110" s="344"/>
      <c r="AB110" s="344"/>
      <c r="AC110" s="214" t="s">
        <v>163</v>
      </c>
      <c r="AD110" s="1541">
        <v>0.96499999999999997</v>
      </c>
      <c r="AE110" s="1541"/>
      <c r="AF110" s="345"/>
      <c r="AG110" s="1539" t="s">
        <v>161</v>
      </c>
      <c r="AH110" s="346" t="s">
        <v>162</v>
      </c>
      <c r="AI110" s="347" t="s">
        <v>163</v>
      </c>
      <c r="AJ110" s="348">
        <v>0.7</v>
      </c>
      <c r="AK110" s="348"/>
      <c r="AL110" s="348"/>
      <c r="AM110" s="349"/>
      <c r="AN110" s="350">
        <f>ROUND(ROUND(Q104*AD110,0)*AJ110,0)</f>
        <v>440</v>
      </c>
      <c r="AO110" s="268"/>
    </row>
    <row r="111" spans="1:41" ht="14.25">
      <c r="A111" s="243">
        <v>71</v>
      </c>
      <c r="B111" s="351">
        <v>2195</v>
      </c>
      <c r="C111" s="244" t="s">
        <v>281</v>
      </c>
      <c r="D111" s="375"/>
      <c r="E111" s="278"/>
      <c r="F111" s="279"/>
      <c r="G111" s="245"/>
      <c r="H111" s="208"/>
      <c r="I111" s="208"/>
      <c r="J111" s="208"/>
      <c r="K111" s="301"/>
      <c r="L111" s="301"/>
      <c r="M111" s="208"/>
      <c r="N111" s="208"/>
      <c r="O111" s="208"/>
      <c r="P111" s="208"/>
      <c r="Q111" s="352"/>
      <c r="R111" s="352"/>
      <c r="S111" s="208"/>
      <c r="T111" s="208"/>
      <c r="U111" s="343"/>
      <c r="V111" s="344"/>
      <c r="W111" s="344"/>
      <c r="X111" s="344"/>
      <c r="Y111" s="344"/>
      <c r="Z111" s="344"/>
      <c r="AA111" s="344"/>
      <c r="AB111" s="344"/>
      <c r="AC111" s="344"/>
      <c r="AD111" s="344"/>
      <c r="AE111" s="344"/>
      <c r="AF111" s="345"/>
      <c r="AG111" s="1540"/>
      <c r="AH111" s="353" t="s">
        <v>165</v>
      </c>
      <c r="AI111" s="354" t="s">
        <v>163</v>
      </c>
      <c r="AJ111" s="355">
        <v>0.5</v>
      </c>
      <c r="AK111" s="355"/>
      <c r="AL111" s="356"/>
      <c r="AM111" s="357"/>
      <c r="AN111" s="358">
        <f>ROUND(ROUND(Q104*AD110,0)*AJ111,0)</f>
        <v>314</v>
      </c>
      <c r="AO111" s="268"/>
    </row>
    <row r="112" spans="1:41" ht="14.25">
      <c r="A112" s="243">
        <v>71</v>
      </c>
      <c r="B112" s="351">
        <v>2196</v>
      </c>
      <c r="C112" s="244" t="s">
        <v>282</v>
      </c>
      <c r="D112" s="375"/>
      <c r="E112" s="278"/>
      <c r="F112" s="279"/>
      <c r="G112" s="245"/>
      <c r="H112" s="208"/>
      <c r="I112" s="208"/>
      <c r="J112" s="208"/>
      <c r="K112" s="301"/>
      <c r="L112" s="301"/>
      <c r="M112" s="208"/>
      <c r="N112" s="208"/>
      <c r="O112" s="208"/>
      <c r="P112" s="208"/>
      <c r="Q112" s="352"/>
      <c r="R112" s="352"/>
      <c r="S112" s="208"/>
      <c r="T112" s="208"/>
      <c r="U112" s="343"/>
      <c r="V112" s="344"/>
      <c r="W112" s="344"/>
      <c r="X112" s="344"/>
      <c r="Y112" s="344"/>
      <c r="Z112" s="344"/>
      <c r="AA112" s="344"/>
      <c r="AB112" s="344"/>
      <c r="AC112" s="344"/>
      <c r="AD112" s="344"/>
      <c r="AE112" s="344"/>
      <c r="AF112" s="345"/>
      <c r="AG112" s="359"/>
      <c r="AH112" s="360"/>
      <c r="AI112" s="361"/>
      <c r="AJ112" s="361"/>
      <c r="AK112" s="1533" t="s">
        <v>167</v>
      </c>
      <c r="AL112" s="362">
        <v>5</v>
      </c>
      <c r="AM112" s="363" t="s">
        <v>168</v>
      </c>
      <c r="AN112" s="358">
        <f>ROUND(Q104*AD110,0)-AL112</f>
        <v>623</v>
      </c>
      <c r="AO112" s="268"/>
    </row>
    <row r="113" spans="1:41" ht="14.25">
      <c r="A113" s="243">
        <v>71</v>
      </c>
      <c r="B113" s="351">
        <v>2197</v>
      </c>
      <c r="C113" s="244" t="s">
        <v>283</v>
      </c>
      <c r="D113" s="375"/>
      <c r="E113" s="278"/>
      <c r="F113" s="279"/>
      <c r="G113" s="245"/>
      <c r="H113" s="208"/>
      <c r="I113" s="208"/>
      <c r="J113" s="208"/>
      <c r="K113" s="301"/>
      <c r="L113" s="301"/>
      <c r="M113" s="208"/>
      <c r="N113" s="208"/>
      <c r="O113" s="208"/>
      <c r="P113" s="208"/>
      <c r="Q113" s="352"/>
      <c r="R113" s="352"/>
      <c r="S113" s="208"/>
      <c r="T113" s="208"/>
      <c r="U113" s="343"/>
      <c r="V113" s="344"/>
      <c r="W113" s="344"/>
      <c r="X113" s="344"/>
      <c r="Y113" s="344"/>
      <c r="Z113" s="344"/>
      <c r="AA113" s="344"/>
      <c r="AB113" s="344"/>
      <c r="AC113" s="344"/>
      <c r="AD113" s="344"/>
      <c r="AE113" s="344"/>
      <c r="AF113" s="345"/>
      <c r="AG113" s="1536" t="s">
        <v>161</v>
      </c>
      <c r="AH113" s="364" t="s">
        <v>162</v>
      </c>
      <c r="AI113" s="362" t="s">
        <v>163</v>
      </c>
      <c r="AJ113" s="356">
        <v>0.7</v>
      </c>
      <c r="AK113" s="1534"/>
      <c r="AL113" s="365"/>
      <c r="AM113" s="366"/>
      <c r="AN113" s="358">
        <f>ROUND(ROUND(Q104*AD110,0)*AJ113,0)-AL112</f>
        <v>435</v>
      </c>
      <c r="AO113" s="268"/>
    </row>
    <row r="114" spans="1:41" ht="14.25">
      <c r="A114" s="243">
        <v>71</v>
      </c>
      <c r="B114" s="351">
        <v>2198</v>
      </c>
      <c r="C114" s="244" t="s">
        <v>284</v>
      </c>
      <c r="D114" s="375"/>
      <c r="E114" s="278"/>
      <c r="F114" s="279"/>
      <c r="G114" s="281"/>
      <c r="H114" s="216"/>
      <c r="I114" s="216"/>
      <c r="J114" s="216"/>
      <c r="K114" s="304"/>
      <c r="L114" s="304"/>
      <c r="M114" s="216"/>
      <c r="N114" s="216"/>
      <c r="O114" s="216"/>
      <c r="P114" s="216"/>
      <c r="Q114" s="387"/>
      <c r="R114" s="387"/>
      <c r="S114" s="216"/>
      <c r="T114" s="216"/>
      <c r="U114" s="308"/>
      <c r="V114" s="380"/>
      <c r="W114" s="380"/>
      <c r="X114" s="380"/>
      <c r="Y114" s="380"/>
      <c r="Z114" s="380"/>
      <c r="AA114" s="380"/>
      <c r="AB114" s="380"/>
      <c r="AC114" s="380"/>
      <c r="AD114" s="380"/>
      <c r="AE114" s="380"/>
      <c r="AF114" s="381"/>
      <c r="AG114" s="1537"/>
      <c r="AH114" s="353" t="s">
        <v>165</v>
      </c>
      <c r="AI114" s="354" t="s">
        <v>163</v>
      </c>
      <c r="AJ114" s="355">
        <v>0.5</v>
      </c>
      <c r="AK114" s="1535"/>
      <c r="AL114" s="367"/>
      <c r="AM114" s="368"/>
      <c r="AN114" s="391">
        <f>ROUND(ROUND(Q104*AD110,0)*AJ114,0)-AL112</f>
        <v>309</v>
      </c>
      <c r="AO114" s="268"/>
    </row>
    <row r="115" spans="1:41" ht="14.25">
      <c r="A115" s="229">
        <v>71</v>
      </c>
      <c r="B115" s="337">
        <v>1181</v>
      </c>
      <c r="C115" s="254" t="s">
        <v>285</v>
      </c>
      <c r="D115" s="375"/>
      <c r="E115" s="278"/>
      <c r="F115" s="279"/>
      <c r="G115" s="231" t="s">
        <v>286</v>
      </c>
      <c r="H115" s="232"/>
      <c r="I115" s="232"/>
      <c r="J115" s="334"/>
      <c r="K115" s="232"/>
      <c r="L115" s="334"/>
      <c r="M115" s="334"/>
      <c r="N115" s="334"/>
      <c r="O115" s="334"/>
      <c r="P115" s="334"/>
      <c r="Q115" s="390"/>
      <c r="R115" s="390"/>
      <c r="S115" s="232"/>
      <c r="T115" s="232"/>
      <c r="U115" s="231"/>
      <c r="V115" s="338"/>
      <c r="W115" s="338"/>
      <c r="X115" s="338"/>
      <c r="Y115" s="338"/>
      <c r="Z115" s="338"/>
      <c r="AA115" s="338"/>
      <c r="AB115" s="338"/>
      <c r="AC115" s="338"/>
      <c r="AD115" s="338"/>
      <c r="AE115" s="338"/>
      <c r="AF115" s="339"/>
      <c r="AG115" s="340"/>
      <c r="AH115" s="338"/>
      <c r="AI115" s="334"/>
      <c r="AJ115" s="383"/>
      <c r="AK115" s="383"/>
      <c r="AL115" s="383"/>
      <c r="AM115" s="384"/>
      <c r="AN115" s="342">
        <f>ROUND(Q116,0)</f>
        <v>581</v>
      </c>
      <c r="AO115" s="268"/>
    </row>
    <row r="116" spans="1:41" ht="14.25">
      <c r="A116" s="229">
        <v>71</v>
      </c>
      <c r="B116" s="337">
        <v>1182</v>
      </c>
      <c r="C116" s="254" t="s">
        <v>287</v>
      </c>
      <c r="D116" s="375"/>
      <c r="E116" s="278"/>
      <c r="F116" s="279"/>
      <c r="G116" s="245"/>
      <c r="H116" s="208"/>
      <c r="I116" s="208"/>
      <c r="J116" s="301"/>
      <c r="K116" s="208"/>
      <c r="L116" s="301"/>
      <c r="M116" s="301"/>
      <c r="N116" s="301"/>
      <c r="O116" s="301"/>
      <c r="P116" s="301"/>
      <c r="Q116" s="1538">
        <v>581</v>
      </c>
      <c r="R116" s="1538"/>
      <c r="S116" s="208" t="s">
        <v>18</v>
      </c>
      <c r="T116" s="385"/>
      <c r="U116" s="245"/>
      <c r="V116" s="344"/>
      <c r="W116" s="344"/>
      <c r="X116" s="344"/>
      <c r="Y116" s="344"/>
      <c r="Z116" s="344"/>
      <c r="AA116" s="344"/>
      <c r="AB116" s="344"/>
      <c r="AC116" s="344"/>
      <c r="AD116" s="344"/>
      <c r="AE116" s="344"/>
      <c r="AF116" s="345"/>
      <c r="AG116" s="1539" t="s">
        <v>161</v>
      </c>
      <c r="AH116" s="346" t="s">
        <v>162</v>
      </c>
      <c r="AI116" s="347" t="s">
        <v>163</v>
      </c>
      <c r="AJ116" s="348">
        <v>0.7</v>
      </c>
      <c r="AK116" s="348"/>
      <c r="AL116" s="348"/>
      <c r="AM116" s="349"/>
      <c r="AN116" s="350">
        <f>ROUND(Q116*AJ116,0)</f>
        <v>407</v>
      </c>
      <c r="AO116" s="268"/>
    </row>
    <row r="117" spans="1:41" ht="14.25">
      <c r="A117" s="243">
        <v>71</v>
      </c>
      <c r="B117" s="351">
        <v>2211</v>
      </c>
      <c r="C117" s="244" t="s">
        <v>288</v>
      </c>
      <c r="D117" s="375"/>
      <c r="E117" s="278"/>
      <c r="F117" s="279"/>
      <c r="G117" s="245"/>
      <c r="H117" s="208"/>
      <c r="I117" s="208"/>
      <c r="J117" s="208"/>
      <c r="K117" s="301"/>
      <c r="L117" s="301"/>
      <c r="M117" s="208"/>
      <c r="N117" s="208"/>
      <c r="O117" s="208"/>
      <c r="P117" s="208"/>
      <c r="Q117" s="352"/>
      <c r="R117" s="352"/>
      <c r="S117" s="208"/>
      <c r="T117" s="208"/>
      <c r="U117" s="343"/>
      <c r="V117" s="344"/>
      <c r="W117" s="344"/>
      <c r="X117" s="344"/>
      <c r="Y117" s="344"/>
      <c r="Z117" s="344"/>
      <c r="AA117" s="344"/>
      <c r="AB117" s="344"/>
      <c r="AC117" s="344"/>
      <c r="AD117" s="344"/>
      <c r="AE117" s="344"/>
      <c r="AF117" s="345"/>
      <c r="AG117" s="1540"/>
      <c r="AH117" s="353" t="s">
        <v>165</v>
      </c>
      <c r="AI117" s="354" t="s">
        <v>163</v>
      </c>
      <c r="AJ117" s="355">
        <v>0.5</v>
      </c>
      <c r="AK117" s="355"/>
      <c r="AL117" s="356"/>
      <c r="AM117" s="357"/>
      <c r="AN117" s="358">
        <f>ROUND(Q116*AJ117,0)</f>
        <v>291</v>
      </c>
      <c r="AO117" s="268"/>
    </row>
    <row r="118" spans="1:41" ht="14.25">
      <c r="A118" s="243">
        <v>71</v>
      </c>
      <c r="B118" s="351">
        <v>2212</v>
      </c>
      <c r="C118" s="244" t="s">
        <v>289</v>
      </c>
      <c r="D118" s="375"/>
      <c r="E118" s="278"/>
      <c r="F118" s="279"/>
      <c r="G118" s="245"/>
      <c r="H118" s="208"/>
      <c r="I118" s="208"/>
      <c r="J118" s="208"/>
      <c r="K118" s="301"/>
      <c r="L118" s="301"/>
      <c r="M118" s="208"/>
      <c r="N118" s="208"/>
      <c r="O118" s="208"/>
      <c r="P118" s="208"/>
      <c r="Q118" s="352"/>
      <c r="R118" s="352"/>
      <c r="S118" s="208"/>
      <c r="T118" s="208"/>
      <c r="U118" s="343"/>
      <c r="V118" s="344"/>
      <c r="W118" s="344"/>
      <c r="X118" s="344"/>
      <c r="Y118" s="344"/>
      <c r="Z118" s="344"/>
      <c r="AA118" s="344"/>
      <c r="AB118" s="344"/>
      <c r="AC118" s="344"/>
      <c r="AD118" s="344"/>
      <c r="AE118" s="344"/>
      <c r="AF118" s="345"/>
      <c r="AG118" s="359"/>
      <c r="AH118" s="360"/>
      <c r="AI118" s="361"/>
      <c r="AJ118" s="361"/>
      <c r="AK118" s="1533" t="s">
        <v>167</v>
      </c>
      <c r="AL118" s="362">
        <v>5</v>
      </c>
      <c r="AM118" s="363" t="s">
        <v>168</v>
      </c>
      <c r="AN118" s="358">
        <f>ROUND(Q116,0)-AL118</f>
        <v>576</v>
      </c>
      <c r="AO118" s="268"/>
    </row>
    <row r="119" spans="1:41" ht="14.25">
      <c r="A119" s="243">
        <v>71</v>
      </c>
      <c r="B119" s="351">
        <v>2213</v>
      </c>
      <c r="C119" s="244" t="s">
        <v>290</v>
      </c>
      <c r="D119" s="375"/>
      <c r="E119" s="278"/>
      <c r="F119" s="279"/>
      <c r="G119" s="245"/>
      <c r="H119" s="208"/>
      <c r="I119" s="208"/>
      <c r="J119" s="208"/>
      <c r="K119" s="301"/>
      <c r="L119" s="301"/>
      <c r="M119" s="208"/>
      <c r="N119" s="208"/>
      <c r="O119" s="208"/>
      <c r="P119" s="208"/>
      <c r="Q119" s="352"/>
      <c r="R119" s="352"/>
      <c r="S119" s="208"/>
      <c r="T119" s="208"/>
      <c r="U119" s="343"/>
      <c r="V119" s="344"/>
      <c r="W119" s="344"/>
      <c r="X119" s="344"/>
      <c r="Y119" s="344"/>
      <c r="Z119" s="344"/>
      <c r="AA119" s="344"/>
      <c r="AB119" s="344"/>
      <c r="AC119" s="344"/>
      <c r="AD119" s="344"/>
      <c r="AE119" s="344"/>
      <c r="AF119" s="345"/>
      <c r="AG119" s="1536" t="s">
        <v>161</v>
      </c>
      <c r="AH119" s="364" t="s">
        <v>162</v>
      </c>
      <c r="AI119" s="362" t="s">
        <v>163</v>
      </c>
      <c r="AJ119" s="356">
        <v>0.7</v>
      </c>
      <c r="AK119" s="1534"/>
      <c r="AL119" s="365"/>
      <c r="AM119" s="366"/>
      <c r="AN119" s="358">
        <f>ROUND(Q116*AJ119,0)-AL118</f>
        <v>402</v>
      </c>
      <c r="AO119" s="268"/>
    </row>
    <row r="120" spans="1:41" ht="14.25">
      <c r="A120" s="243">
        <v>71</v>
      </c>
      <c r="B120" s="351">
        <v>2214</v>
      </c>
      <c r="C120" s="244" t="s">
        <v>291</v>
      </c>
      <c r="D120" s="375"/>
      <c r="E120" s="278"/>
      <c r="F120" s="279"/>
      <c r="G120" s="245"/>
      <c r="H120" s="208"/>
      <c r="I120" s="208"/>
      <c r="J120" s="208"/>
      <c r="K120" s="301"/>
      <c r="L120" s="301"/>
      <c r="M120" s="208"/>
      <c r="N120" s="208"/>
      <c r="O120" s="208"/>
      <c r="P120" s="208"/>
      <c r="Q120" s="352"/>
      <c r="R120" s="352"/>
      <c r="S120" s="208"/>
      <c r="T120" s="208"/>
      <c r="U120" s="343"/>
      <c r="V120" s="344"/>
      <c r="W120" s="344"/>
      <c r="X120" s="344"/>
      <c r="Y120" s="344"/>
      <c r="Z120" s="344"/>
      <c r="AA120" s="344"/>
      <c r="AB120" s="344"/>
      <c r="AC120" s="344"/>
      <c r="AD120" s="344"/>
      <c r="AE120" s="344"/>
      <c r="AF120" s="345"/>
      <c r="AG120" s="1537"/>
      <c r="AH120" s="353" t="s">
        <v>165</v>
      </c>
      <c r="AI120" s="354" t="s">
        <v>163</v>
      </c>
      <c r="AJ120" s="355">
        <v>0.5</v>
      </c>
      <c r="AK120" s="1535"/>
      <c r="AL120" s="367"/>
      <c r="AM120" s="368"/>
      <c r="AN120" s="358">
        <f>ROUND(Q116*AJ120,0)-AL118</f>
        <v>286</v>
      </c>
      <c r="AO120" s="268"/>
    </row>
    <row r="121" spans="1:41" ht="14.25">
      <c r="A121" s="229">
        <v>71</v>
      </c>
      <c r="B121" s="337">
        <v>1183</v>
      </c>
      <c r="C121" s="254" t="s">
        <v>292</v>
      </c>
      <c r="D121" s="375"/>
      <c r="E121" s="278"/>
      <c r="F121" s="279"/>
      <c r="G121" s="245"/>
      <c r="H121" s="208"/>
      <c r="I121" s="208"/>
      <c r="J121" s="301"/>
      <c r="K121" s="208"/>
      <c r="L121" s="301"/>
      <c r="M121" s="301"/>
      <c r="N121" s="301"/>
      <c r="O121" s="301"/>
      <c r="P121" s="301"/>
      <c r="Q121" s="352"/>
      <c r="R121" s="352"/>
      <c r="S121" s="208"/>
      <c r="T121" s="385"/>
      <c r="U121" s="369" t="s">
        <v>172</v>
      </c>
      <c r="V121" s="370"/>
      <c r="W121" s="370"/>
      <c r="X121" s="370"/>
      <c r="Y121" s="370"/>
      <c r="Z121" s="370"/>
      <c r="AA121" s="370"/>
      <c r="AB121" s="370"/>
      <c r="AC121" s="370"/>
      <c r="AD121" s="370"/>
      <c r="AE121" s="370"/>
      <c r="AF121" s="371"/>
      <c r="AG121" s="369"/>
      <c r="AH121" s="370"/>
      <c r="AI121" s="372"/>
      <c r="AJ121" s="373"/>
      <c r="AK121" s="373"/>
      <c r="AL121" s="373"/>
      <c r="AM121" s="374"/>
      <c r="AN121" s="342">
        <f>ROUND(Q116*AD122,0)</f>
        <v>561</v>
      </c>
      <c r="AO121" s="268"/>
    </row>
    <row r="122" spans="1:41" ht="14.25">
      <c r="A122" s="229">
        <v>71</v>
      </c>
      <c r="B122" s="337">
        <v>1184</v>
      </c>
      <c r="C122" s="254" t="s">
        <v>293</v>
      </c>
      <c r="D122" s="375"/>
      <c r="E122" s="278"/>
      <c r="F122" s="279"/>
      <c r="G122" s="245"/>
      <c r="H122" s="208"/>
      <c r="I122" s="208"/>
      <c r="J122" s="301"/>
      <c r="K122" s="208"/>
      <c r="L122" s="301"/>
      <c r="M122" s="301"/>
      <c r="N122" s="301"/>
      <c r="O122" s="301"/>
      <c r="P122" s="301"/>
      <c r="Q122" s="352"/>
      <c r="R122" s="352"/>
      <c r="S122" s="208"/>
      <c r="T122" s="385"/>
      <c r="U122" s="379" t="s">
        <v>174</v>
      </c>
      <c r="V122" s="344"/>
      <c r="W122" s="344"/>
      <c r="X122" s="344"/>
      <c r="Y122" s="344"/>
      <c r="Z122" s="344"/>
      <c r="AA122" s="344"/>
      <c r="AB122" s="344"/>
      <c r="AC122" s="214" t="s">
        <v>163</v>
      </c>
      <c r="AD122" s="1541">
        <v>0.96499999999999997</v>
      </c>
      <c r="AE122" s="1541"/>
      <c r="AF122" s="345"/>
      <c r="AG122" s="1539" t="s">
        <v>161</v>
      </c>
      <c r="AH122" s="346" t="s">
        <v>162</v>
      </c>
      <c r="AI122" s="347" t="s">
        <v>163</v>
      </c>
      <c r="AJ122" s="348">
        <v>0.7</v>
      </c>
      <c r="AK122" s="348"/>
      <c r="AL122" s="348"/>
      <c r="AM122" s="349"/>
      <c r="AN122" s="350">
        <f>ROUND(ROUND(Q116*AD122,0)*AJ122,0)</f>
        <v>393</v>
      </c>
      <c r="AO122" s="268"/>
    </row>
    <row r="123" spans="1:41" ht="14.25">
      <c r="A123" s="243">
        <v>71</v>
      </c>
      <c r="B123" s="351">
        <v>2215</v>
      </c>
      <c r="C123" s="244" t="s">
        <v>294</v>
      </c>
      <c r="D123" s="375"/>
      <c r="E123" s="278"/>
      <c r="F123" s="279"/>
      <c r="G123" s="245"/>
      <c r="H123" s="208"/>
      <c r="I123" s="208"/>
      <c r="J123" s="208"/>
      <c r="K123" s="301"/>
      <c r="L123" s="301"/>
      <c r="M123" s="208"/>
      <c r="N123" s="208"/>
      <c r="O123" s="208"/>
      <c r="P123" s="208"/>
      <c r="Q123" s="352"/>
      <c r="R123" s="352"/>
      <c r="S123" s="208"/>
      <c r="T123" s="208"/>
      <c r="U123" s="343"/>
      <c r="V123" s="344"/>
      <c r="W123" s="344"/>
      <c r="X123" s="344"/>
      <c r="Y123" s="344"/>
      <c r="Z123" s="344"/>
      <c r="AA123" s="344"/>
      <c r="AB123" s="344"/>
      <c r="AC123" s="344"/>
      <c r="AD123" s="344"/>
      <c r="AE123" s="344"/>
      <c r="AF123" s="345"/>
      <c r="AG123" s="1540"/>
      <c r="AH123" s="353" t="s">
        <v>165</v>
      </c>
      <c r="AI123" s="354" t="s">
        <v>163</v>
      </c>
      <c r="AJ123" s="355">
        <v>0.5</v>
      </c>
      <c r="AK123" s="355"/>
      <c r="AL123" s="356"/>
      <c r="AM123" s="357"/>
      <c r="AN123" s="358">
        <f>ROUND(ROUND(Q116*AD122,0)*AJ123,0)</f>
        <v>281</v>
      </c>
      <c r="AO123" s="268"/>
    </row>
    <row r="124" spans="1:41" ht="14.25">
      <c r="A124" s="243">
        <v>71</v>
      </c>
      <c r="B124" s="351">
        <v>2216</v>
      </c>
      <c r="C124" s="244" t="s">
        <v>295</v>
      </c>
      <c r="D124" s="375"/>
      <c r="E124" s="278"/>
      <c r="F124" s="279"/>
      <c r="G124" s="245"/>
      <c r="H124" s="208"/>
      <c r="I124" s="208"/>
      <c r="J124" s="208"/>
      <c r="K124" s="301"/>
      <c r="L124" s="301"/>
      <c r="M124" s="208"/>
      <c r="N124" s="208"/>
      <c r="O124" s="208"/>
      <c r="P124" s="208"/>
      <c r="Q124" s="352"/>
      <c r="R124" s="352"/>
      <c r="S124" s="208"/>
      <c r="T124" s="208"/>
      <c r="U124" s="343"/>
      <c r="V124" s="344"/>
      <c r="W124" s="344"/>
      <c r="X124" s="344"/>
      <c r="Y124" s="344"/>
      <c r="Z124" s="344"/>
      <c r="AA124" s="344"/>
      <c r="AB124" s="344"/>
      <c r="AC124" s="344"/>
      <c r="AD124" s="344"/>
      <c r="AE124" s="344"/>
      <c r="AF124" s="345"/>
      <c r="AG124" s="359"/>
      <c r="AH124" s="360"/>
      <c r="AI124" s="361"/>
      <c r="AJ124" s="361"/>
      <c r="AK124" s="1533" t="s">
        <v>167</v>
      </c>
      <c r="AL124" s="362">
        <v>5</v>
      </c>
      <c r="AM124" s="363" t="s">
        <v>168</v>
      </c>
      <c r="AN124" s="358">
        <f>ROUND(Q116*AD122,0)-AL124</f>
        <v>556</v>
      </c>
      <c r="AO124" s="268"/>
    </row>
    <row r="125" spans="1:41" ht="14.25">
      <c r="A125" s="243">
        <v>71</v>
      </c>
      <c r="B125" s="351">
        <v>2217</v>
      </c>
      <c r="C125" s="244" t="s">
        <v>296</v>
      </c>
      <c r="D125" s="375"/>
      <c r="E125" s="278"/>
      <c r="F125" s="279"/>
      <c r="G125" s="245"/>
      <c r="H125" s="208"/>
      <c r="I125" s="208"/>
      <c r="J125" s="208"/>
      <c r="K125" s="301"/>
      <c r="L125" s="301"/>
      <c r="M125" s="208"/>
      <c r="N125" s="208"/>
      <c r="O125" s="208"/>
      <c r="P125" s="208"/>
      <c r="Q125" s="352"/>
      <c r="R125" s="352"/>
      <c r="S125" s="208"/>
      <c r="T125" s="208"/>
      <c r="U125" s="343"/>
      <c r="V125" s="344"/>
      <c r="W125" s="344"/>
      <c r="X125" s="344"/>
      <c r="Y125" s="344"/>
      <c r="Z125" s="344"/>
      <c r="AA125" s="344"/>
      <c r="AB125" s="344"/>
      <c r="AC125" s="344"/>
      <c r="AD125" s="344"/>
      <c r="AE125" s="344"/>
      <c r="AF125" s="345"/>
      <c r="AG125" s="1536" t="s">
        <v>161</v>
      </c>
      <c r="AH125" s="364" t="s">
        <v>162</v>
      </c>
      <c r="AI125" s="362" t="s">
        <v>163</v>
      </c>
      <c r="AJ125" s="356">
        <v>0.7</v>
      </c>
      <c r="AK125" s="1534"/>
      <c r="AL125" s="365"/>
      <c r="AM125" s="366"/>
      <c r="AN125" s="358">
        <f>ROUND(ROUND(Q116*AD122,0)*AJ125,0)-AL124</f>
        <v>388</v>
      </c>
      <c r="AO125" s="268"/>
    </row>
    <row r="126" spans="1:41" ht="14.25">
      <c r="A126" s="243">
        <v>71</v>
      </c>
      <c r="B126" s="351">
        <v>2218</v>
      </c>
      <c r="C126" s="244" t="s">
        <v>297</v>
      </c>
      <c r="D126" s="375"/>
      <c r="E126" s="278"/>
      <c r="F126" s="279"/>
      <c r="G126" s="281"/>
      <c r="H126" s="216"/>
      <c r="I126" s="216"/>
      <c r="J126" s="216"/>
      <c r="K126" s="304"/>
      <c r="L126" s="304"/>
      <c r="M126" s="216"/>
      <c r="N126" s="216"/>
      <c r="O126" s="216"/>
      <c r="P126" s="216"/>
      <c r="Q126" s="387"/>
      <c r="R126" s="387"/>
      <c r="S126" s="216"/>
      <c r="T126" s="216"/>
      <c r="U126" s="308"/>
      <c r="V126" s="380"/>
      <c r="W126" s="380"/>
      <c r="X126" s="380"/>
      <c r="Y126" s="380"/>
      <c r="Z126" s="380"/>
      <c r="AA126" s="380"/>
      <c r="AB126" s="380"/>
      <c r="AC126" s="380"/>
      <c r="AD126" s="380"/>
      <c r="AE126" s="380"/>
      <c r="AF126" s="381"/>
      <c r="AG126" s="1537"/>
      <c r="AH126" s="353" t="s">
        <v>165</v>
      </c>
      <c r="AI126" s="354" t="s">
        <v>163</v>
      </c>
      <c r="AJ126" s="355">
        <v>0.5</v>
      </c>
      <c r="AK126" s="1535"/>
      <c r="AL126" s="367"/>
      <c r="AM126" s="368"/>
      <c r="AN126" s="358">
        <f>ROUND(ROUND(Q116*AD122,0)*AJ126,0)-AL124</f>
        <v>276</v>
      </c>
      <c r="AO126" s="268"/>
    </row>
    <row r="127" spans="1:41" ht="14.25" customHeight="1">
      <c r="A127" s="229">
        <v>71</v>
      </c>
      <c r="B127" s="337">
        <v>1191</v>
      </c>
      <c r="C127" s="254" t="s">
        <v>298</v>
      </c>
      <c r="D127" s="375"/>
      <c r="E127" s="278"/>
      <c r="F127" s="279"/>
      <c r="G127" s="231" t="s">
        <v>299</v>
      </c>
      <c r="H127" s="232"/>
      <c r="I127" s="232"/>
      <c r="J127" s="334"/>
      <c r="K127" s="232"/>
      <c r="L127" s="334"/>
      <c r="M127" s="334"/>
      <c r="N127" s="334"/>
      <c r="O127" s="334"/>
      <c r="P127" s="334"/>
      <c r="Q127" s="390"/>
      <c r="R127" s="390"/>
      <c r="S127" s="232"/>
      <c r="T127" s="232"/>
      <c r="U127" s="231"/>
      <c r="V127" s="338"/>
      <c r="W127" s="338"/>
      <c r="X127" s="338"/>
      <c r="Y127" s="338"/>
      <c r="Z127" s="338"/>
      <c r="AA127" s="338"/>
      <c r="AB127" s="338"/>
      <c r="AC127" s="338"/>
      <c r="AD127" s="338"/>
      <c r="AE127" s="338"/>
      <c r="AF127" s="339"/>
      <c r="AG127" s="340"/>
      <c r="AH127" s="338"/>
      <c r="AI127" s="334"/>
      <c r="AJ127" s="383"/>
      <c r="AK127" s="383"/>
      <c r="AL127" s="383"/>
      <c r="AM127" s="384"/>
      <c r="AN127" s="342">
        <f>ROUND(Q128,0)</f>
        <v>558</v>
      </c>
      <c r="AO127" s="268"/>
    </row>
    <row r="128" spans="1:41" ht="14.25">
      <c r="A128" s="229">
        <v>71</v>
      </c>
      <c r="B128" s="337">
        <v>1192</v>
      </c>
      <c r="C128" s="254" t="s">
        <v>300</v>
      </c>
      <c r="D128" s="375"/>
      <c r="E128" s="278"/>
      <c r="F128" s="279"/>
      <c r="G128" s="245"/>
      <c r="H128" s="208"/>
      <c r="I128" s="208"/>
      <c r="J128" s="301"/>
      <c r="K128" s="208"/>
      <c r="L128" s="301"/>
      <c r="M128" s="301"/>
      <c r="N128" s="301"/>
      <c r="O128" s="301"/>
      <c r="P128" s="301"/>
      <c r="Q128" s="1538">
        <v>558</v>
      </c>
      <c r="R128" s="1538"/>
      <c r="S128" s="208" t="s">
        <v>18</v>
      </c>
      <c r="T128" s="385"/>
      <c r="U128" s="245"/>
      <c r="V128" s="344"/>
      <c r="W128" s="344"/>
      <c r="X128" s="344"/>
      <c r="Y128" s="344"/>
      <c r="Z128" s="344"/>
      <c r="AA128" s="344"/>
      <c r="AB128" s="344"/>
      <c r="AC128" s="344"/>
      <c r="AD128" s="344"/>
      <c r="AE128" s="344"/>
      <c r="AF128" s="345"/>
      <c r="AG128" s="1539" t="s">
        <v>161</v>
      </c>
      <c r="AH128" s="346" t="s">
        <v>162</v>
      </c>
      <c r="AI128" s="347" t="s">
        <v>163</v>
      </c>
      <c r="AJ128" s="348">
        <v>0.7</v>
      </c>
      <c r="AK128" s="348"/>
      <c r="AL128" s="348"/>
      <c r="AM128" s="349"/>
      <c r="AN128" s="350">
        <f>ROUND(Q128*AJ128,0)</f>
        <v>391</v>
      </c>
      <c r="AO128" s="268"/>
    </row>
    <row r="129" spans="1:41" ht="14.25">
      <c r="A129" s="243">
        <v>71</v>
      </c>
      <c r="B129" s="351">
        <v>2221</v>
      </c>
      <c r="C129" s="244" t="s">
        <v>301</v>
      </c>
      <c r="D129" s="375"/>
      <c r="E129" s="278"/>
      <c r="F129" s="279"/>
      <c r="G129" s="245"/>
      <c r="H129" s="208"/>
      <c r="I129" s="208"/>
      <c r="J129" s="208"/>
      <c r="K129" s="301"/>
      <c r="L129" s="301"/>
      <c r="M129" s="208"/>
      <c r="N129" s="208"/>
      <c r="O129" s="208"/>
      <c r="P129" s="208"/>
      <c r="Q129" s="352"/>
      <c r="R129" s="352"/>
      <c r="S129" s="208"/>
      <c r="T129" s="208"/>
      <c r="U129" s="343"/>
      <c r="V129" s="344"/>
      <c r="W129" s="344"/>
      <c r="X129" s="344"/>
      <c r="Y129" s="344"/>
      <c r="Z129" s="344"/>
      <c r="AA129" s="344"/>
      <c r="AB129" s="344"/>
      <c r="AC129" s="344"/>
      <c r="AD129" s="344"/>
      <c r="AE129" s="344"/>
      <c r="AF129" s="345"/>
      <c r="AG129" s="1540"/>
      <c r="AH129" s="353" t="s">
        <v>165</v>
      </c>
      <c r="AI129" s="354" t="s">
        <v>163</v>
      </c>
      <c r="AJ129" s="355">
        <v>0.5</v>
      </c>
      <c r="AK129" s="355"/>
      <c r="AL129" s="356"/>
      <c r="AM129" s="357"/>
      <c r="AN129" s="358">
        <f>ROUND(Q128*AJ129,0)</f>
        <v>279</v>
      </c>
      <c r="AO129" s="268"/>
    </row>
    <row r="130" spans="1:41" ht="14.25">
      <c r="A130" s="243">
        <v>71</v>
      </c>
      <c r="B130" s="351">
        <v>2222</v>
      </c>
      <c r="C130" s="244" t="s">
        <v>302</v>
      </c>
      <c r="D130" s="375"/>
      <c r="E130" s="278"/>
      <c r="F130" s="279"/>
      <c r="G130" s="245"/>
      <c r="H130" s="208"/>
      <c r="I130" s="208"/>
      <c r="J130" s="208"/>
      <c r="K130" s="301"/>
      <c r="L130" s="301"/>
      <c r="M130" s="208"/>
      <c r="N130" s="208"/>
      <c r="O130" s="208"/>
      <c r="P130" s="208"/>
      <c r="Q130" s="352"/>
      <c r="R130" s="352"/>
      <c r="S130" s="208"/>
      <c r="T130" s="208"/>
      <c r="U130" s="343"/>
      <c r="V130" s="344"/>
      <c r="W130" s="344"/>
      <c r="X130" s="344"/>
      <c r="Y130" s="344"/>
      <c r="Z130" s="344"/>
      <c r="AA130" s="344"/>
      <c r="AB130" s="344"/>
      <c r="AC130" s="344"/>
      <c r="AD130" s="344"/>
      <c r="AE130" s="344"/>
      <c r="AF130" s="345"/>
      <c r="AG130" s="359"/>
      <c r="AH130" s="360"/>
      <c r="AI130" s="361"/>
      <c r="AJ130" s="361"/>
      <c r="AK130" s="1533" t="s">
        <v>167</v>
      </c>
      <c r="AL130" s="362">
        <v>5</v>
      </c>
      <c r="AM130" s="363" t="s">
        <v>168</v>
      </c>
      <c r="AN130" s="358">
        <f>ROUND(Q128,0)-AL130</f>
        <v>553</v>
      </c>
      <c r="AO130" s="268"/>
    </row>
    <row r="131" spans="1:41" ht="14.25">
      <c r="A131" s="243">
        <v>71</v>
      </c>
      <c r="B131" s="351">
        <v>2223</v>
      </c>
      <c r="C131" s="244" t="s">
        <v>303</v>
      </c>
      <c r="D131" s="375"/>
      <c r="E131" s="278"/>
      <c r="F131" s="279"/>
      <c r="G131" s="245"/>
      <c r="H131" s="208"/>
      <c r="I131" s="208"/>
      <c r="J131" s="208"/>
      <c r="K131" s="301"/>
      <c r="L131" s="301"/>
      <c r="M131" s="208"/>
      <c r="N131" s="208"/>
      <c r="O131" s="208"/>
      <c r="P131" s="208"/>
      <c r="Q131" s="352"/>
      <c r="R131" s="352"/>
      <c r="S131" s="208"/>
      <c r="T131" s="208"/>
      <c r="U131" s="343"/>
      <c r="V131" s="344"/>
      <c r="W131" s="344"/>
      <c r="X131" s="344"/>
      <c r="Y131" s="344"/>
      <c r="Z131" s="344"/>
      <c r="AA131" s="344"/>
      <c r="AB131" s="344"/>
      <c r="AC131" s="344"/>
      <c r="AD131" s="344"/>
      <c r="AE131" s="344"/>
      <c r="AF131" s="345"/>
      <c r="AG131" s="1536" t="s">
        <v>161</v>
      </c>
      <c r="AH131" s="364" t="s">
        <v>162</v>
      </c>
      <c r="AI131" s="362" t="s">
        <v>163</v>
      </c>
      <c r="AJ131" s="356">
        <v>0.7</v>
      </c>
      <c r="AK131" s="1534"/>
      <c r="AL131" s="365"/>
      <c r="AM131" s="366"/>
      <c r="AN131" s="358">
        <f>ROUND(Q128*AJ131,0)-AL130</f>
        <v>386</v>
      </c>
      <c r="AO131" s="268"/>
    </row>
    <row r="132" spans="1:41" ht="14.25">
      <c r="A132" s="243">
        <v>71</v>
      </c>
      <c r="B132" s="351">
        <v>2224</v>
      </c>
      <c r="C132" s="244" t="s">
        <v>304</v>
      </c>
      <c r="D132" s="375"/>
      <c r="E132" s="278"/>
      <c r="F132" s="279"/>
      <c r="G132" s="245"/>
      <c r="H132" s="208"/>
      <c r="I132" s="208"/>
      <c r="J132" s="208"/>
      <c r="K132" s="301"/>
      <c r="L132" s="301"/>
      <c r="M132" s="208"/>
      <c r="N132" s="208"/>
      <c r="O132" s="208"/>
      <c r="P132" s="208"/>
      <c r="Q132" s="352"/>
      <c r="R132" s="352"/>
      <c r="S132" s="208"/>
      <c r="T132" s="208"/>
      <c r="U132" s="343"/>
      <c r="V132" s="344"/>
      <c r="W132" s="344"/>
      <c r="X132" s="344"/>
      <c r="Y132" s="344"/>
      <c r="Z132" s="344"/>
      <c r="AA132" s="344"/>
      <c r="AB132" s="344"/>
      <c r="AC132" s="344"/>
      <c r="AD132" s="344"/>
      <c r="AE132" s="344"/>
      <c r="AF132" s="345"/>
      <c r="AG132" s="1537"/>
      <c r="AH132" s="353" t="s">
        <v>165</v>
      </c>
      <c r="AI132" s="354" t="s">
        <v>163</v>
      </c>
      <c r="AJ132" s="355">
        <v>0.5</v>
      </c>
      <c r="AK132" s="1535"/>
      <c r="AL132" s="367"/>
      <c r="AM132" s="368"/>
      <c r="AN132" s="358">
        <f>ROUND(Q128*AJ132,0)-AL130</f>
        <v>274</v>
      </c>
      <c r="AO132" s="268"/>
    </row>
    <row r="133" spans="1:41" ht="14.25">
      <c r="A133" s="229">
        <v>71</v>
      </c>
      <c r="B133" s="337">
        <v>1193</v>
      </c>
      <c r="C133" s="254" t="s">
        <v>305</v>
      </c>
      <c r="D133" s="375"/>
      <c r="E133" s="278"/>
      <c r="F133" s="279"/>
      <c r="G133" s="245"/>
      <c r="H133" s="208"/>
      <c r="I133" s="208"/>
      <c r="J133" s="301"/>
      <c r="K133" s="208"/>
      <c r="L133" s="301"/>
      <c r="M133" s="301"/>
      <c r="N133" s="301"/>
      <c r="O133" s="301"/>
      <c r="P133" s="301"/>
      <c r="Q133" s="352"/>
      <c r="R133" s="352"/>
      <c r="S133" s="208"/>
      <c r="T133" s="385"/>
      <c r="U133" s="369" t="s">
        <v>172</v>
      </c>
      <c r="V133" s="370"/>
      <c r="W133" s="370"/>
      <c r="X133" s="370"/>
      <c r="Y133" s="370"/>
      <c r="Z133" s="370"/>
      <c r="AA133" s="370"/>
      <c r="AB133" s="370"/>
      <c r="AC133" s="370"/>
      <c r="AD133" s="370"/>
      <c r="AE133" s="370"/>
      <c r="AF133" s="371"/>
      <c r="AG133" s="369"/>
      <c r="AH133" s="370"/>
      <c r="AI133" s="372"/>
      <c r="AJ133" s="373"/>
      <c r="AK133" s="373"/>
      <c r="AL133" s="373"/>
      <c r="AM133" s="374"/>
      <c r="AN133" s="342">
        <f>ROUND(Q128*AD134,0)</f>
        <v>538</v>
      </c>
      <c r="AO133" s="268"/>
    </row>
    <row r="134" spans="1:41" ht="14.25">
      <c r="A134" s="229">
        <v>71</v>
      </c>
      <c r="B134" s="337">
        <v>1194</v>
      </c>
      <c r="C134" s="254" t="s">
        <v>306</v>
      </c>
      <c r="D134" s="375"/>
      <c r="E134" s="278"/>
      <c r="F134" s="279"/>
      <c r="G134" s="245"/>
      <c r="H134" s="208"/>
      <c r="I134" s="208"/>
      <c r="J134" s="301"/>
      <c r="K134" s="208"/>
      <c r="L134" s="301"/>
      <c r="M134" s="301"/>
      <c r="N134" s="301"/>
      <c r="O134" s="301"/>
      <c r="P134" s="301"/>
      <c r="Q134" s="352"/>
      <c r="R134" s="352"/>
      <c r="S134" s="208"/>
      <c r="T134" s="385"/>
      <c r="U134" s="379" t="s">
        <v>174</v>
      </c>
      <c r="V134" s="344"/>
      <c r="W134" s="344"/>
      <c r="X134" s="344"/>
      <c r="Y134" s="344"/>
      <c r="Z134" s="344"/>
      <c r="AA134" s="344"/>
      <c r="AB134" s="344"/>
      <c r="AC134" s="214" t="s">
        <v>163</v>
      </c>
      <c r="AD134" s="1541">
        <v>0.96499999999999997</v>
      </c>
      <c r="AE134" s="1541"/>
      <c r="AF134" s="345"/>
      <c r="AG134" s="1539" t="s">
        <v>161</v>
      </c>
      <c r="AH134" s="346" t="s">
        <v>162</v>
      </c>
      <c r="AI134" s="347" t="s">
        <v>163</v>
      </c>
      <c r="AJ134" s="348">
        <v>0.7</v>
      </c>
      <c r="AK134" s="348"/>
      <c r="AL134" s="348"/>
      <c r="AM134" s="349"/>
      <c r="AN134" s="350">
        <f>ROUND(ROUND(Q128*AD134,0)*AJ134,0)</f>
        <v>377</v>
      </c>
      <c r="AO134" s="268"/>
    </row>
    <row r="135" spans="1:41" ht="14.25">
      <c r="A135" s="243">
        <v>71</v>
      </c>
      <c r="B135" s="351">
        <v>2225</v>
      </c>
      <c r="C135" s="244" t="s">
        <v>307</v>
      </c>
      <c r="D135" s="375"/>
      <c r="E135" s="278"/>
      <c r="F135" s="279"/>
      <c r="G135" s="245"/>
      <c r="H135" s="208"/>
      <c r="I135" s="208"/>
      <c r="J135" s="208"/>
      <c r="K135" s="301"/>
      <c r="L135" s="301"/>
      <c r="M135" s="208"/>
      <c r="N135" s="208"/>
      <c r="O135" s="208"/>
      <c r="P135" s="208"/>
      <c r="Q135" s="352"/>
      <c r="R135" s="352"/>
      <c r="S135" s="208"/>
      <c r="T135" s="208"/>
      <c r="U135" s="343"/>
      <c r="V135" s="344"/>
      <c r="W135" s="344"/>
      <c r="X135" s="344"/>
      <c r="Y135" s="344"/>
      <c r="Z135" s="344"/>
      <c r="AA135" s="344"/>
      <c r="AB135" s="344"/>
      <c r="AC135" s="344"/>
      <c r="AD135" s="344"/>
      <c r="AE135" s="344"/>
      <c r="AF135" s="345"/>
      <c r="AG135" s="1540"/>
      <c r="AH135" s="353" t="s">
        <v>165</v>
      </c>
      <c r="AI135" s="354" t="s">
        <v>163</v>
      </c>
      <c r="AJ135" s="355">
        <v>0.5</v>
      </c>
      <c r="AK135" s="355"/>
      <c r="AL135" s="356"/>
      <c r="AM135" s="357"/>
      <c r="AN135" s="358">
        <f>ROUND(ROUND(Q128*AD134,0)*AJ135,0)</f>
        <v>269</v>
      </c>
      <c r="AO135" s="268"/>
    </row>
    <row r="136" spans="1:41" ht="14.25">
      <c r="A136" s="243">
        <v>71</v>
      </c>
      <c r="B136" s="351">
        <v>2226</v>
      </c>
      <c r="C136" s="244" t="s">
        <v>308</v>
      </c>
      <c r="D136" s="375"/>
      <c r="E136" s="278"/>
      <c r="F136" s="279"/>
      <c r="G136" s="245"/>
      <c r="H136" s="208"/>
      <c r="I136" s="208"/>
      <c r="J136" s="208"/>
      <c r="K136" s="301"/>
      <c r="L136" s="301"/>
      <c r="M136" s="208"/>
      <c r="N136" s="208"/>
      <c r="O136" s="208"/>
      <c r="P136" s="208"/>
      <c r="Q136" s="352"/>
      <c r="R136" s="352"/>
      <c r="S136" s="208"/>
      <c r="T136" s="208"/>
      <c r="U136" s="343"/>
      <c r="V136" s="344"/>
      <c r="W136" s="344"/>
      <c r="X136" s="344"/>
      <c r="Y136" s="344"/>
      <c r="Z136" s="344"/>
      <c r="AA136" s="344"/>
      <c r="AB136" s="344"/>
      <c r="AC136" s="344"/>
      <c r="AD136" s="344"/>
      <c r="AE136" s="344"/>
      <c r="AF136" s="345"/>
      <c r="AG136" s="359"/>
      <c r="AH136" s="360"/>
      <c r="AI136" s="361"/>
      <c r="AJ136" s="361"/>
      <c r="AK136" s="1533" t="s">
        <v>167</v>
      </c>
      <c r="AL136" s="362">
        <v>5</v>
      </c>
      <c r="AM136" s="363" t="s">
        <v>168</v>
      </c>
      <c r="AN136" s="358">
        <f>ROUND(Q128*AD134,0)-AL136</f>
        <v>533</v>
      </c>
      <c r="AO136" s="268"/>
    </row>
    <row r="137" spans="1:41" ht="14.25">
      <c r="A137" s="243">
        <v>71</v>
      </c>
      <c r="B137" s="351">
        <v>2227</v>
      </c>
      <c r="C137" s="244" t="s">
        <v>309</v>
      </c>
      <c r="D137" s="375"/>
      <c r="E137" s="278"/>
      <c r="F137" s="279"/>
      <c r="G137" s="245"/>
      <c r="H137" s="208"/>
      <c r="I137" s="208"/>
      <c r="J137" s="208"/>
      <c r="K137" s="301"/>
      <c r="L137" s="301"/>
      <c r="M137" s="208"/>
      <c r="N137" s="208"/>
      <c r="O137" s="208"/>
      <c r="P137" s="208"/>
      <c r="Q137" s="352"/>
      <c r="R137" s="352"/>
      <c r="S137" s="208"/>
      <c r="T137" s="208"/>
      <c r="U137" s="343"/>
      <c r="V137" s="344"/>
      <c r="W137" s="344"/>
      <c r="X137" s="344"/>
      <c r="Y137" s="344"/>
      <c r="Z137" s="344"/>
      <c r="AA137" s="344"/>
      <c r="AB137" s="344"/>
      <c r="AC137" s="344"/>
      <c r="AD137" s="344"/>
      <c r="AE137" s="344"/>
      <c r="AF137" s="345"/>
      <c r="AG137" s="1536" t="s">
        <v>161</v>
      </c>
      <c r="AH137" s="364" t="s">
        <v>162</v>
      </c>
      <c r="AI137" s="362" t="s">
        <v>163</v>
      </c>
      <c r="AJ137" s="356">
        <v>0.7</v>
      </c>
      <c r="AK137" s="1534"/>
      <c r="AL137" s="365"/>
      <c r="AM137" s="366"/>
      <c r="AN137" s="358">
        <f>ROUND(ROUND(Q128*AD134,0)*AJ137,0)-AL136</f>
        <v>372</v>
      </c>
      <c r="AO137" s="268"/>
    </row>
    <row r="138" spans="1:41" ht="14.25">
      <c r="A138" s="243">
        <v>71</v>
      </c>
      <c r="B138" s="351">
        <v>2228</v>
      </c>
      <c r="C138" s="244" t="s">
        <v>310</v>
      </c>
      <c r="D138" s="375"/>
      <c r="E138" s="278"/>
      <c r="F138" s="279"/>
      <c r="G138" s="281"/>
      <c r="H138" s="216"/>
      <c r="I138" s="216"/>
      <c r="J138" s="216"/>
      <c r="K138" s="304"/>
      <c r="L138" s="304"/>
      <c r="M138" s="216"/>
      <c r="N138" s="216"/>
      <c r="O138" s="216"/>
      <c r="P138" s="216"/>
      <c r="Q138" s="387"/>
      <c r="R138" s="387"/>
      <c r="S138" s="216"/>
      <c r="T138" s="216"/>
      <c r="U138" s="308"/>
      <c r="V138" s="380"/>
      <c r="W138" s="380"/>
      <c r="X138" s="380"/>
      <c r="Y138" s="380"/>
      <c r="Z138" s="380"/>
      <c r="AA138" s="380"/>
      <c r="AB138" s="380"/>
      <c r="AC138" s="380"/>
      <c r="AD138" s="380"/>
      <c r="AE138" s="380"/>
      <c r="AF138" s="381"/>
      <c r="AG138" s="1537"/>
      <c r="AH138" s="353" t="s">
        <v>165</v>
      </c>
      <c r="AI138" s="354" t="s">
        <v>163</v>
      </c>
      <c r="AJ138" s="355">
        <v>0.5</v>
      </c>
      <c r="AK138" s="1535"/>
      <c r="AL138" s="367"/>
      <c r="AM138" s="368"/>
      <c r="AN138" s="358">
        <f>ROUND(ROUND(Q128*AD134,0)*AJ138,0)-AL136</f>
        <v>264</v>
      </c>
      <c r="AO138" s="268"/>
    </row>
    <row r="139" spans="1:41" ht="14.25">
      <c r="A139" s="229">
        <v>71</v>
      </c>
      <c r="B139" s="337">
        <v>1201</v>
      </c>
      <c r="C139" s="254" t="s">
        <v>311</v>
      </c>
      <c r="D139" s="375"/>
      <c r="E139" s="278"/>
      <c r="F139" s="279"/>
      <c r="G139" s="231" t="s">
        <v>312</v>
      </c>
      <c r="H139" s="232"/>
      <c r="I139" s="232"/>
      <c r="J139" s="334"/>
      <c r="K139" s="232"/>
      <c r="L139" s="334"/>
      <c r="M139" s="334"/>
      <c r="N139" s="334"/>
      <c r="O139" s="334"/>
      <c r="P139" s="334"/>
      <c r="Q139" s="390"/>
      <c r="R139" s="390"/>
      <c r="S139" s="232"/>
      <c r="T139" s="232"/>
      <c r="U139" s="231"/>
      <c r="V139" s="338"/>
      <c r="W139" s="338"/>
      <c r="X139" s="338"/>
      <c r="Y139" s="338"/>
      <c r="Z139" s="338"/>
      <c r="AA139" s="338"/>
      <c r="AB139" s="338"/>
      <c r="AC139" s="338"/>
      <c r="AD139" s="338"/>
      <c r="AE139" s="338"/>
      <c r="AF139" s="339"/>
      <c r="AG139" s="340"/>
      <c r="AH139" s="338"/>
      <c r="AI139" s="334"/>
      <c r="AJ139" s="383"/>
      <c r="AK139" s="383"/>
      <c r="AL139" s="383"/>
      <c r="AM139" s="384"/>
      <c r="AN139" s="342">
        <f>ROUND(Q140,0)</f>
        <v>537</v>
      </c>
      <c r="AO139" s="268"/>
    </row>
    <row r="140" spans="1:41" ht="14.25">
      <c r="A140" s="229">
        <v>71</v>
      </c>
      <c r="B140" s="337">
        <v>1202</v>
      </c>
      <c r="C140" s="254" t="s">
        <v>313</v>
      </c>
      <c r="D140" s="375"/>
      <c r="E140" s="278"/>
      <c r="F140" s="279"/>
      <c r="G140" s="245"/>
      <c r="H140" s="208"/>
      <c r="I140" s="208"/>
      <c r="J140" s="301"/>
      <c r="K140" s="208"/>
      <c r="L140" s="301"/>
      <c r="M140" s="301"/>
      <c r="N140" s="301"/>
      <c r="O140" s="301"/>
      <c r="P140" s="301"/>
      <c r="Q140" s="1538">
        <v>537</v>
      </c>
      <c r="R140" s="1538"/>
      <c r="S140" s="208" t="s">
        <v>18</v>
      </c>
      <c r="T140" s="385"/>
      <c r="U140" s="245"/>
      <c r="V140" s="344"/>
      <c r="W140" s="344"/>
      <c r="X140" s="344"/>
      <c r="Y140" s="344"/>
      <c r="Z140" s="344"/>
      <c r="AA140" s="344"/>
      <c r="AB140" s="344"/>
      <c r="AC140" s="344"/>
      <c r="AD140" s="344"/>
      <c r="AE140" s="344"/>
      <c r="AF140" s="345"/>
      <c r="AG140" s="1539" t="s">
        <v>161</v>
      </c>
      <c r="AH140" s="346" t="s">
        <v>162</v>
      </c>
      <c r="AI140" s="347" t="s">
        <v>163</v>
      </c>
      <c r="AJ140" s="348">
        <v>0.7</v>
      </c>
      <c r="AK140" s="348"/>
      <c r="AL140" s="348"/>
      <c r="AM140" s="349"/>
      <c r="AN140" s="350">
        <f>ROUND(Q140*AJ140,0)</f>
        <v>376</v>
      </c>
      <c r="AO140" s="268"/>
    </row>
    <row r="141" spans="1:41" ht="14.25">
      <c r="A141" s="243">
        <v>71</v>
      </c>
      <c r="B141" s="351">
        <v>2231</v>
      </c>
      <c r="C141" s="244" t="s">
        <v>314</v>
      </c>
      <c r="D141" s="375"/>
      <c r="E141" s="278"/>
      <c r="F141" s="279"/>
      <c r="G141" s="245"/>
      <c r="H141" s="208"/>
      <c r="I141" s="208"/>
      <c r="J141" s="208"/>
      <c r="K141" s="301"/>
      <c r="L141" s="301"/>
      <c r="M141" s="208"/>
      <c r="N141" s="208"/>
      <c r="O141" s="208"/>
      <c r="P141" s="208"/>
      <c r="Q141" s="352"/>
      <c r="R141" s="352"/>
      <c r="S141" s="208"/>
      <c r="T141" s="208"/>
      <c r="U141" s="343"/>
      <c r="V141" s="344"/>
      <c r="W141" s="344"/>
      <c r="X141" s="344"/>
      <c r="Y141" s="344"/>
      <c r="Z141" s="344"/>
      <c r="AA141" s="344"/>
      <c r="AB141" s="344"/>
      <c r="AC141" s="344"/>
      <c r="AD141" s="344"/>
      <c r="AE141" s="344"/>
      <c r="AF141" s="345"/>
      <c r="AG141" s="1540"/>
      <c r="AH141" s="353" t="s">
        <v>165</v>
      </c>
      <c r="AI141" s="354" t="s">
        <v>163</v>
      </c>
      <c r="AJ141" s="355">
        <v>0.5</v>
      </c>
      <c r="AK141" s="355"/>
      <c r="AL141" s="356"/>
      <c r="AM141" s="357"/>
      <c r="AN141" s="358">
        <f>ROUND(Q140*AJ141,0)</f>
        <v>269</v>
      </c>
      <c r="AO141" s="268"/>
    </row>
    <row r="142" spans="1:41" ht="14.25">
      <c r="A142" s="243">
        <v>71</v>
      </c>
      <c r="B142" s="351">
        <v>2232</v>
      </c>
      <c r="C142" s="244" t="s">
        <v>315</v>
      </c>
      <c r="D142" s="375"/>
      <c r="E142" s="278"/>
      <c r="F142" s="279"/>
      <c r="G142" s="245"/>
      <c r="H142" s="208"/>
      <c r="I142" s="208"/>
      <c r="J142" s="208"/>
      <c r="K142" s="301"/>
      <c r="L142" s="301"/>
      <c r="M142" s="208"/>
      <c r="N142" s="208"/>
      <c r="O142" s="208"/>
      <c r="P142" s="208"/>
      <c r="Q142" s="352"/>
      <c r="R142" s="352"/>
      <c r="S142" s="208"/>
      <c r="T142" s="208"/>
      <c r="U142" s="343"/>
      <c r="V142" s="344"/>
      <c r="W142" s="344"/>
      <c r="X142" s="344"/>
      <c r="Y142" s="344"/>
      <c r="Z142" s="344"/>
      <c r="AA142" s="344"/>
      <c r="AB142" s="344"/>
      <c r="AC142" s="344"/>
      <c r="AD142" s="344"/>
      <c r="AE142" s="344"/>
      <c r="AF142" s="345"/>
      <c r="AG142" s="359"/>
      <c r="AH142" s="360"/>
      <c r="AI142" s="361"/>
      <c r="AJ142" s="361"/>
      <c r="AK142" s="1533" t="s">
        <v>167</v>
      </c>
      <c r="AL142" s="362">
        <v>5</v>
      </c>
      <c r="AM142" s="363" t="s">
        <v>168</v>
      </c>
      <c r="AN142" s="358">
        <f>ROUND(Q140,0)-AL142</f>
        <v>532</v>
      </c>
      <c r="AO142" s="268"/>
    </row>
    <row r="143" spans="1:41" ht="14.25">
      <c r="A143" s="243">
        <v>71</v>
      </c>
      <c r="B143" s="351">
        <v>2233</v>
      </c>
      <c r="C143" s="244" t="s">
        <v>316</v>
      </c>
      <c r="D143" s="375"/>
      <c r="E143" s="278"/>
      <c r="F143" s="279"/>
      <c r="G143" s="245"/>
      <c r="H143" s="208"/>
      <c r="I143" s="208"/>
      <c r="J143" s="208"/>
      <c r="K143" s="301"/>
      <c r="L143" s="301"/>
      <c r="M143" s="208"/>
      <c r="N143" s="208"/>
      <c r="O143" s="208"/>
      <c r="P143" s="208"/>
      <c r="Q143" s="352"/>
      <c r="R143" s="352"/>
      <c r="S143" s="208"/>
      <c r="T143" s="208"/>
      <c r="U143" s="343"/>
      <c r="V143" s="344"/>
      <c r="W143" s="344"/>
      <c r="X143" s="344"/>
      <c r="Y143" s="344"/>
      <c r="Z143" s="344"/>
      <c r="AA143" s="344"/>
      <c r="AB143" s="344"/>
      <c r="AC143" s="344"/>
      <c r="AD143" s="344"/>
      <c r="AE143" s="344"/>
      <c r="AF143" s="345"/>
      <c r="AG143" s="1536" t="s">
        <v>161</v>
      </c>
      <c r="AH143" s="364" t="s">
        <v>162</v>
      </c>
      <c r="AI143" s="362" t="s">
        <v>163</v>
      </c>
      <c r="AJ143" s="356">
        <v>0.7</v>
      </c>
      <c r="AK143" s="1534"/>
      <c r="AL143" s="365"/>
      <c r="AM143" s="366"/>
      <c r="AN143" s="358">
        <f>ROUND(Q140*AJ143,0)-AL142</f>
        <v>371</v>
      </c>
      <c r="AO143" s="268"/>
    </row>
    <row r="144" spans="1:41" ht="14.25">
      <c r="A144" s="243">
        <v>71</v>
      </c>
      <c r="B144" s="351">
        <v>2234</v>
      </c>
      <c r="C144" s="244" t="s">
        <v>317</v>
      </c>
      <c r="D144" s="375"/>
      <c r="E144" s="278"/>
      <c r="F144" s="279"/>
      <c r="G144" s="245"/>
      <c r="H144" s="208"/>
      <c r="I144" s="208"/>
      <c r="J144" s="208"/>
      <c r="K144" s="301"/>
      <c r="L144" s="301"/>
      <c r="M144" s="208"/>
      <c r="N144" s="208"/>
      <c r="O144" s="208"/>
      <c r="P144" s="208"/>
      <c r="Q144" s="352"/>
      <c r="R144" s="352"/>
      <c r="S144" s="208"/>
      <c r="T144" s="208"/>
      <c r="U144" s="343"/>
      <c r="V144" s="344"/>
      <c r="W144" s="344"/>
      <c r="X144" s="344"/>
      <c r="Y144" s="344"/>
      <c r="Z144" s="344"/>
      <c r="AA144" s="344"/>
      <c r="AB144" s="344"/>
      <c r="AC144" s="344"/>
      <c r="AD144" s="344"/>
      <c r="AE144" s="344"/>
      <c r="AF144" s="345"/>
      <c r="AG144" s="1537"/>
      <c r="AH144" s="353" t="s">
        <v>165</v>
      </c>
      <c r="AI144" s="354" t="s">
        <v>163</v>
      </c>
      <c r="AJ144" s="355">
        <v>0.5</v>
      </c>
      <c r="AK144" s="1535"/>
      <c r="AL144" s="367"/>
      <c r="AM144" s="368"/>
      <c r="AN144" s="358">
        <f>ROUND(Q140*AJ144,0)-AL142</f>
        <v>264</v>
      </c>
      <c r="AO144" s="268"/>
    </row>
    <row r="145" spans="1:41" ht="14.25">
      <c r="A145" s="229">
        <v>71</v>
      </c>
      <c r="B145" s="337">
        <v>1203</v>
      </c>
      <c r="C145" s="254" t="s">
        <v>318</v>
      </c>
      <c r="D145" s="375"/>
      <c r="E145" s="278"/>
      <c r="F145" s="279"/>
      <c r="G145" s="245"/>
      <c r="H145" s="208"/>
      <c r="I145" s="208"/>
      <c r="J145" s="301"/>
      <c r="K145" s="208"/>
      <c r="L145" s="301"/>
      <c r="M145" s="301"/>
      <c r="N145" s="301"/>
      <c r="O145" s="301"/>
      <c r="P145" s="301"/>
      <c r="Q145" s="352"/>
      <c r="R145" s="352"/>
      <c r="S145" s="208"/>
      <c r="T145" s="385"/>
      <c r="U145" s="369" t="s">
        <v>172</v>
      </c>
      <c r="V145" s="370"/>
      <c r="W145" s="370"/>
      <c r="X145" s="370"/>
      <c r="Y145" s="370"/>
      <c r="Z145" s="370"/>
      <c r="AA145" s="370"/>
      <c r="AB145" s="370"/>
      <c r="AC145" s="370"/>
      <c r="AD145" s="370"/>
      <c r="AE145" s="370"/>
      <c r="AF145" s="371"/>
      <c r="AG145" s="369"/>
      <c r="AH145" s="370"/>
      <c r="AI145" s="372"/>
      <c r="AJ145" s="373"/>
      <c r="AK145" s="373"/>
      <c r="AL145" s="373"/>
      <c r="AM145" s="374"/>
      <c r="AN145" s="342">
        <f>ROUND(Q140*AD146,0)</f>
        <v>518</v>
      </c>
      <c r="AO145" s="268"/>
    </row>
    <row r="146" spans="1:41" ht="14.25">
      <c r="A146" s="229">
        <v>71</v>
      </c>
      <c r="B146" s="337">
        <v>1204</v>
      </c>
      <c r="C146" s="254" t="s">
        <v>319</v>
      </c>
      <c r="D146" s="375"/>
      <c r="E146" s="278"/>
      <c r="F146" s="279"/>
      <c r="G146" s="245"/>
      <c r="H146" s="208"/>
      <c r="I146" s="208"/>
      <c r="J146" s="301"/>
      <c r="K146" s="208"/>
      <c r="L146" s="301"/>
      <c r="M146" s="301"/>
      <c r="N146" s="301"/>
      <c r="O146" s="301"/>
      <c r="P146" s="301"/>
      <c r="Q146" s="352"/>
      <c r="R146" s="352"/>
      <c r="S146" s="208"/>
      <c r="T146" s="385"/>
      <c r="U146" s="379" t="s">
        <v>174</v>
      </c>
      <c r="V146" s="344"/>
      <c r="W146" s="344"/>
      <c r="X146" s="344"/>
      <c r="Y146" s="344"/>
      <c r="Z146" s="344"/>
      <c r="AA146" s="344"/>
      <c r="AB146" s="344"/>
      <c r="AC146" s="214" t="s">
        <v>163</v>
      </c>
      <c r="AD146" s="1541">
        <v>0.96499999999999997</v>
      </c>
      <c r="AE146" s="1541"/>
      <c r="AF146" s="345"/>
      <c r="AG146" s="1539" t="s">
        <v>161</v>
      </c>
      <c r="AH146" s="346" t="s">
        <v>162</v>
      </c>
      <c r="AI146" s="347" t="s">
        <v>163</v>
      </c>
      <c r="AJ146" s="348">
        <v>0.7</v>
      </c>
      <c r="AK146" s="348"/>
      <c r="AL146" s="348"/>
      <c r="AM146" s="349"/>
      <c r="AN146" s="350">
        <f>ROUND(ROUND(Q140*AD146,0)*AJ146,0)</f>
        <v>363</v>
      </c>
      <c r="AO146" s="268"/>
    </row>
    <row r="147" spans="1:41" ht="14.25">
      <c r="A147" s="243">
        <v>71</v>
      </c>
      <c r="B147" s="351">
        <v>2235</v>
      </c>
      <c r="C147" s="244" t="s">
        <v>320</v>
      </c>
      <c r="D147" s="375"/>
      <c r="E147" s="278"/>
      <c r="F147" s="279"/>
      <c r="G147" s="245"/>
      <c r="H147" s="208"/>
      <c r="I147" s="208"/>
      <c r="J147" s="208"/>
      <c r="K147" s="301"/>
      <c r="L147" s="301"/>
      <c r="M147" s="208"/>
      <c r="N147" s="208"/>
      <c r="O147" s="208"/>
      <c r="P147" s="208"/>
      <c r="Q147" s="352"/>
      <c r="R147" s="352"/>
      <c r="S147" s="208"/>
      <c r="T147" s="208"/>
      <c r="U147" s="343"/>
      <c r="V147" s="344"/>
      <c r="W147" s="344"/>
      <c r="X147" s="344"/>
      <c r="Y147" s="344"/>
      <c r="Z147" s="344"/>
      <c r="AA147" s="344"/>
      <c r="AB147" s="344"/>
      <c r="AC147" s="344"/>
      <c r="AD147" s="344"/>
      <c r="AE147" s="344"/>
      <c r="AF147" s="345"/>
      <c r="AG147" s="1540"/>
      <c r="AH147" s="353" t="s">
        <v>165</v>
      </c>
      <c r="AI147" s="354" t="s">
        <v>163</v>
      </c>
      <c r="AJ147" s="355">
        <v>0.5</v>
      </c>
      <c r="AK147" s="355"/>
      <c r="AL147" s="356"/>
      <c r="AM147" s="357"/>
      <c r="AN147" s="358">
        <f>ROUND(ROUND(Q140*AD146,0)*AJ147,0)</f>
        <v>259</v>
      </c>
      <c r="AO147" s="268"/>
    </row>
    <row r="148" spans="1:41" ht="14.25">
      <c r="A148" s="243">
        <v>71</v>
      </c>
      <c r="B148" s="351">
        <v>2236</v>
      </c>
      <c r="C148" s="244" t="s">
        <v>321</v>
      </c>
      <c r="D148" s="375"/>
      <c r="E148" s="278"/>
      <c r="F148" s="279"/>
      <c r="G148" s="245"/>
      <c r="H148" s="208"/>
      <c r="I148" s="208"/>
      <c r="J148" s="208"/>
      <c r="K148" s="301"/>
      <c r="L148" s="301"/>
      <c r="M148" s="208"/>
      <c r="N148" s="208"/>
      <c r="O148" s="208"/>
      <c r="P148" s="208"/>
      <c r="Q148" s="352"/>
      <c r="R148" s="352"/>
      <c r="S148" s="208"/>
      <c r="T148" s="208"/>
      <c r="U148" s="343"/>
      <c r="V148" s="344"/>
      <c r="W148" s="344"/>
      <c r="X148" s="344"/>
      <c r="Y148" s="344"/>
      <c r="Z148" s="344"/>
      <c r="AA148" s="344"/>
      <c r="AB148" s="344"/>
      <c r="AC148" s="344"/>
      <c r="AD148" s="344"/>
      <c r="AE148" s="344"/>
      <c r="AF148" s="345"/>
      <c r="AG148" s="359"/>
      <c r="AH148" s="360"/>
      <c r="AI148" s="361"/>
      <c r="AJ148" s="361"/>
      <c r="AK148" s="1533" t="s">
        <v>167</v>
      </c>
      <c r="AL148" s="362">
        <v>5</v>
      </c>
      <c r="AM148" s="363" t="s">
        <v>168</v>
      </c>
      <c r="AN148" s="358">
        <f>ROUND(Q140*AD146,0)-AL148</f>
        <v>513</v>
      </c>
      <c r="AO148" s="268"/>
    </row>
    <row r="149" spans="1:41" ht="14.25">
      <c r="A149" s="243">
        <v>71</v>
      </c>
      <c r="B149" s="351">
        <v>2237</v>
      </c>
      <c r="C149" s="244" t="s">
        <v>322</v>
      </c>
      <c r="D149" s="375"/>
      <c r="E149" s="278"/>
      <c r="F149" s="279"/>
      <c r="G149" s="245"/>
      <c r="H149" s="208"/>
      <c r="I149" s="208"/>
      <c r="J149" s="208"/>
      <c r="K149" s="301"/>
      <c r="L149" s="301"/>
      <c r="M149" s="208"/>
      <c r="N149" s="208"/>
      <c r="O149" s="208"/>
      <c r="P149" s="208"/>
      <c r="Q149" s="352"/>
      <c r="R149" s="352"/>
      <c r="S149" s="208"/>
      <c r="T149" s="208"/>
      <c r="U149" s="343"/>
      <c r="V149" s="344"/>
      <c r="W149" s="344"/>
      <c r="X149" s="344"/>
      <c r="Y149" s="344"/>
      <c r="Z149" s="344"/>
      <c r="AA149" s="344"/>
      <c r="AB149" s="344"/>
      <c r="AC149" s="344"/>
      <c r="AD149" s="344"/>
      <c r="AE149" s="344"/>
      <c r="AF149" s="345"/>
      <c r="AG149" s="1536" t="s">
        <v>161</v>
      </c>
      <c r="AH149" s="364" t="s">
        <v>162</v>
      </c>
      <c r="AI149" s="362" t="s">
        <v>163</v>
      </c>
      <c r="AJ149" s="356">
        <v>0.7</v>
      </c>
      <c r="AK149" s="1534"/>
      <c r="AL149" s="365"/>
      <c r="AM149" s="366"/>
      <c r="AN149" s="358">
        <f>ROUND(ROUND(Q140*AD146,0)*AJ149,0)-AL148</f>
        <v>358</v>
      </c>
      <c r="AO149" s="268"/>
    </row>
    <row r="150" spans="1:41" ht="14.25">
      <c r="A150" s="243">
        <v>71</v>
      </c>
      <c r="B150" s="351">
        <v>2238</v>
      </c>
      <c r="C150" s="244" t="s">
        <v>323</v>
      </c>
      <c r="D150" s="375"/>
      <c r="E150" s="278"/>
      <c r="F150" s="279"/>
      <c r="G150" s="281"/>
      <c r="H150" s="216"/>
      <c r="I150" s="216"/>
      <c r="J150" s="216"/>
      <c r="K150" s="304"/>
      <c r="L150" s="304"/>
      <c r="M150" s="216"/>
      <c r="N150" s="216"/>
      <c r="O150" s="216"/>
      <c r="P150" s="216"/>
      <c r="Q150" s="387"/>
      <c r="R150" s="387"/>
      <c r="S150" s="216"/>
      <c r="T150" s="216"/>
      <c r="U150" s="308"/>
      <c r="V150" s="380"/>
      <c r="W150" s="380"/>
      <c r="X150" s="380"/>
      <c r="Y150" s="380"/>
      <c r="Z150" s="380"/>
      <c r="AA150" s="380"/>
      <c r="AB150" s="380"/>
      <c r="AC150" s="380"/>
      <c r="AD150" s="380"/>
      <c r="AE150" s="380"/>
      <c r="AF150" s="381"/>
      <c r="AG150" s="1537"/>
      <c r="AH150" s="353" t="s">
        <v>165</v>
      </c>
      <c r="AI150" s="354" t="s">
        <v>163</v>
      </c>
      <c r="AJ150" s="355">
        <v>0.5</v>
      </c>
      <c r="AK150" s="1535"/>
      <c r="AL150" s="367"/>
      <c r="AM150" s="368"/>
      <c r="AN150" s="358">
        <f>ROUND(ROUND(Q140*AD146,0)*AJ150,0)-AL148</f>
        <v>254</v>
      </c>
      <c r="AO150" s="268"/>
    </row>
    <row r="151" spans="1:41" ht="14.25">
      <c r="A151" s="229">
        <v>71</v>
      </c>
      <c r="B151" s="337">
        <v>1211</v>
      </c>
      <c r="C151" s="254" t="s">
        <v>324</v>
      </c>
      <c r="D151" s="375"/>
      <c r="E151" s="278"/>
      <c r="F151" s="279"/>
      <c r="G151" s="231" t="s">
        <v>325</v>
      </c>
      <c r="H151" s="232"/>
      <c r="I151" s="232"/>
      <c r="J151" s="334"/>
      <c r="K151" s="232"/>
      <c r="L151" s="334"/>
      <c r="M151" s="334"/>
      <c r="N151" s="334"/>
      <c r="O151" s="334"/>
      <c r="P151" s="334"/>
      <c r="Q151" s="390"/>
      <c r="R151" s="390"/>
      <c r="S151" s="232"/>
      <c r="T151" s="232"/>
      <c r="U151" s="231"/>
      <c r="V151" s="338"/>
      <c r="W151" s="338"/>
      <c r="X151" s="338"/>
      <c r="Y151" s="338"/>
      <c r="Z151" s="338"/>
      <c r="AA151" s="338"/>
      <c r="AB151" s="338"/>
      <c r="AC151" s="338"/>
      <c r="AD151" s="338"/>
      <c r="AE151" s="338"/>
      <c r="AF151" s="339"/>
      <c r="AG151" s="340"/>
      <c r="AH151" s="338"/>
      <c r="AI151" s="334"/>
      <c r="AJ151" s="383"/>
      <c r="AK151" s="383"/>
      <c r="AL151" s="383"/>
      <c r="AM151" s="384"/>
      <c r="AN151" s="342">
        <f>ROUND(Q152,0)</f>
        <v>516</v>
      </c>
      <c r="AO151" s="268"/>
    </row>
    <row r="152" spans="1:41" ht="14.25">
      <c r="A152" s="229">
        <v>71</v>
      </c>
      <c r="B152" s="337">
        <v>1212</v>
      </c>
      <c r="C152" s="254" t="s">
        <v>326</v>
      </c>
      <c r="D152" s="375"/>
      <c r="E152" s="278"/>
      <c r="F152" s="279"/>
      <c r="G152" s="245"/>
      <c r="H152" s="208"/>
      <c r="I152" s="208"/>
      <c r="J152" s="301"/>
      <c r="K152" s="208"/>
      <c r="L152" s="301"/>
      <c r="M152" s="301"/>
      <c r="N152" s="301"/>
      <c r="O152" s="301"/>
      <c r="P152" s="301"/>
      <c r="Q152" s="1538">
        <v>516</v>
      </c>
      <c r="R152" s="1538"/>
      <c r="S152" s="208" t="s">
        <v>18</v>
      </c>
      <c r="T152" s="385"/>
      <c r="U152" s="245"/>
      <c r="V152" s="344"/>
      <c r="W152" s="344"/>
      <c r="X152" s="344"/>
      <c r="Y152" s="344"/>
      <c r="Z152" s="344"/>
      <c r="AA152" s="344"/>
      <c r="AB152" s="344"/>
      <c r="AC152" s="344"/>
      <c r="AD152" s="344"/>
      <c r="AE152" s="344"/>
      <c r="AF152" s="345"/>
      <c r="AG152" s="1539" t="s">
        <v>161</v>
      </c>
      <c r="AH152" s="346" t="s">
        <v>162</v>
      </c>
      <c r="AI152" s="347" t="s">
        <v>163</v>
      </c>
      <c r="AJ152" s="348">
        <v>0.7</v>
      </c>
      <c r="AK152" s="348"/>
      <c r="AL152" s="348"/>
      <c r="AM152" s="349"/>
      <c r="AN152" s="350">
        <f>ROUND(Q152*AJ152,0)</f>
        <v>361</v>
      </c>
      <c r="AO152" s="268"/>
    </row>
    <row r="153" spans="1:41" ht="14.25">
      <c r="A153" s="243">
        <v>71</v>
      </c>
      <c r="B153" s="351">
        <v>2241</v>
      </c>
      <c r="C153" s="244" t="s">
        <v>327</v>
      </c>
      <c r="D153" s="375"/>
      <c r="E153" s="278"/>
      <c r="F153" s="279"/>
      <c r="G153" s="245"/>
      <c r="H153" s="208"/>
      <c r="I153" s="208"/>
      <c r="J153" s="208"/>
      <c r="K153" s="301"/>
      <c r="L153" s="301"/>
      <c r="M153" s="208"/>
      <c r="N153" s="208"/>
      <c r="O153" s="208"/>
      <c r="P153" s="208"/>
      <c r="Q153" s="352"/>
      <c r="R153" s="352"/>
      <c r="S153" s="208"/>
      <c r="T153" s="208"/>
      <c r="U153" s="343"/>
      <c r="V153" s="344"/>
      <c r="W153" s="344"/>
      <c r="X153" s="344"/>
      <c r="Y153" s="344"/>
      <c r="Z153" s="344"/>
      <c r="AA153" s="344"/>
      <c r="AB153" s="344"/>
      <c r="AC153" s="344"/>
      <c r="AD153" s="344"/>
      <c r="AE153" s="344"/>
      <c r="AF153" s="345"/>
      <c r="AG153" s="1540"/>
      <c r="AH153" s="353" t="s">
        <v>165</v>
      </c>
      <c r="AI153" s="354" t="s">
        <v>163</v>
      </c>
      <c r="AJ153" s="355">
        <v>0.5</v>
      </c>
      <c r="AK153" s="355"/>
      <c r="AL153" s="356"/>
      <c r="AM153" s="357"/>
      <c r="AN153" s="358">
        <f>ROUND(Q152*AJ153,0)</f>
        <v>258</v>
      </c>
      <c r="AO153" s="268"/>
    </row>
    <row r="154" spans="1:41" ht="14.25">
      <c r="A154" s="243">
        <v>71</v>
      </c>
      <c r="B154" s="351">
        <v>2242</v>
      </c>
      <c r="C154" s="244" t="s">
        <v>328</v>
      </c>
      <c r="D154" s="375"/>
      <c r="E154" s="278"/>
      <c r="F154" s="279"/>
      <c r="G154" s="245"/>
      <c r="H154" s="208"/>
      <c r="I154" s="208"/>
      <c r="J154" s="208"/>
      <c r="K154" s="301"/>
      <c r="L154" s="301"/>
      <c r="M154" s="208"/>
      <c r="N154" s="208"/>
      <c r="O154" s="208"/>
      <c r="P154" s="208"/>
      <c r="Q154" s="352"/>
      <c r="R154" s="352"/>
      <c r="S154" s="208"/>
      <c r="T154" s="208"/>
      <c r="U154" s="343"/>
      <c r="V154" s="344"/>
      <c r="W154" s="344"/>
      <c r="X154" s="344"/>
      <c r="Y154" s="344"/>
      <c r="Z154" s="344"/>
      <c r="AA154" s="344"/>
      <c r="AB154" s="344"/>
      <c r="AC154" s="344"/>
      <c r="AD154" s="344"/>
      <c r="AE154" s="344"/>
      <c r="AF154" s="345"/>
      <c r="AG154" s="359"/>
      <c r="AH154" s="360"/>
      <c r="AI154" s="361"/>
      <c r="AJ154" s="361"/>
      <c r="AK154" s="1533" t="s">
        <v>167</v>
      </c>
      <c r="AL154" s="362">
        <v>5</v>
      </c>
      <c r="AM154" s="363" t="s">
        <v>168</v>
      </c>
      <c r="AN154" s="358">
        <f>ROUND(Q152,0)-AL154</f>
        <v>511</v>
      </c>
      <c r="AO154" s="268"/>
    </row>
    <row r="155" spans="1:41" ht="14.25">
      <c r="A155" s="243">
        <v>71</v>
      </c>
      <c r="B155" s="351">
        <v>2243</v>
      </c>
      <c r="C155" s="244" t="s">
        <v>329</v>
      </c>
      <c r="D155" s="375"/>
      <c r="E155" s="278"/>
      <c r="F155" s="279"/>
      <c r="G155" s="245"/>
      <c r="H155" s="208"/>
      <c r="I155" s="208"/>
      <c r="J155" s="208"/>
      <c r="K155" s="301"/>
      <c r="L155" s="301"/>
      <c r="M155" s="208"/>
      <c r="N155" s="208"/>
      <c r="O155" s="208"/>
      <c r="P155" s="208"/>
      <c r="Q155" s="352"/>
      <c r="R155" s="352"/>
      <c r="S155" s="208"/>
      <c r="T155" s="208"/>
      <c r="U155" s="343"/>
      <c r="V155" s="344"/>
      <c r="W155" s="344"/>
      <c r="X155" s="344"/>
      <c r="Y155" s="344"/>
      <c r="Z155" s="344"/>
      <c r="AA155" s="344"/>
      <c r="AB155" s="344"/>
      <c r="AC155" s="344"/>
      <c r="AD155" s="344"/>
      <c r="AE155" s="344"/>
      <c r="AF155" s="345"/>
      <c r="AG155" s="1536" t="s">
        <v>161</v>
      </c>
      <c r="AH155" s="364" t="s">
        <v>162</v>
      </c>
      <c r="AI155" s="362" t="s">
        <v>163</v>
      </c>
      <c r="AJ155" s="356">
        <v>0.7</v>
      </c>
      <c r="AK155" s="1534"/>
      <c r="AL155" s="365"/>
      <c r="AM155" s="366"/>
      <c r="AN155" s="358">
        <f>ROUND(Q152*AJ155,0)-AL154</f>
        <v>356</v>
      </c>
      <c r="AO155" s="268"/>
    </row>
    <row r="156" spans="1:41" ht="14.25">
      <c r="A156" s="243">
        <v>71</v>
      </c>
      <c r="B156" s="351">
        <v>2244</v>
      </c>
      <c r="C156" s="244" t="s">
        <v>330</v>
      </c>
      <c r="D156" s="375"/>
      <c r="E156" s="278"/>
      <c r="F156" s="279"/>
      <c r="G156" s="245"/>
      <c r="H156" s="208"/>
      <c r="I156" s="208"/>
      <c r="J156" s="208"/>
      <c r="K156" s="301"/>
      <c r="L156" s="301"/>
      <c r="M156" s="208"/>
      <c r="N156" s="208"/>
      <c r="O156" s="208"/>
      <c r="P156" s="208"/>
      <c r="Q156" s="352"/>
      <c r="R156" s="352"/>
      <c r="S156" s="208"/>
      <c r="T156" s="208"/>
      <c r="U156" s="343"/>
      <c r="V156" s="344"/>
      <c r="W156" s="344"/>
      <c r="X156" s="344"/>
      <c r="Y156" s="344"/>
      <c r="Z156" s="344"/>
      <c r="AA156" s="344"/>
      <c r="AB156" s="344"/>
      <c r="AC156" s="344"/>
      <c r="AD156" s="344"/>
      <c r="AE156" s="344"/>
      <c r="AF156" s="345"/>
      <c r="AG156" s="1537"/>
      <c r="AH156" s="353" t="s">
        <v>165</v>
      </c>
      <c r="AI156" s="354" t="s">
        <v>163</v>
      </c>
      <c r="AJ156" s="355">
        <v>0.5</v>
      </c>
      <c r="AK156" s="1535"/>
      <c r="AL156" s="367"/>
      <c r="AM156" s="368"/>
      <c r="AN156" s="358">
        <f>ROUND(Q152*AJ156,0)-AL154</f>
        <v>253</v>
      </c>
      <c r="AO156" s="268"/>
    </row>
    <row r="157" spans="1:41" ht="14.25">
      <c r="A157" s="229">
        <v>71</v>
      </c>
      <c r="B157" s="337">
        <v>1213</v>
      </c>
      <c r="C157" s="254" t="s">
        <v>331</v>
      </c>
      <c r="D157" s="375"/>
      <c r="E157" s="278"/>
      <c r="F157" s="279"/>
      <c r="G157" s="245"/>
      <c r="H157" s="208"/>
      <c r="I157" s="208"/>
      <c r="J157" s="301"/>
      <c r="K157" s="208"/>
      <c r="L157" s="301"/>
      <c r="M157" s="301"/>
      <c r="N157" s="301"/>
      <c r="O157" s="301"/>
      <c r="P157" s="301"/>
      <c r="Q157" s="352"/>
      <c r="R157" s="352"/>
      <c r="S157" s="208"/>
      <c r="T157" s="385"/>
      <c r="U157" s="369" t="s">
        <v>172</v>
      </c>
      <c r="V157" s="370"/>
      <c r="W157" s="370"/>
      <c r="X157" s="370"/>
      <c r="Y157" s="370"/>
      <c r="Z157" s="370"/>
      <c r="AA157" s="370"/>
      <c r="AB157" s="370"/>
      <c r="AC157" s="370"/>
      <c r="AD157" s="370"/>
      <c r="AE157" s="370"/>
      <c r="AF157" s="371"/>
      <c r="AG157" s="369"/>
      <c r="AH157" s="370"/>
      <c r="AI157" s="372"/>
      <c r="AJ157" s="373"/>
      <c r="AK157" s="373"/>
      <c r="AL157" s="373"/>
      <c r="AM157" s="374"/>
      <c r="AN157" s="342">
        <f>ROUND(Q152*AD158,0)</f>
        <v>498</v>
      </c>
      <c r="AO157" s="268"/>
    </row>
    <row r="158" spans="1:41" ht="14.25">
      <c r="A158" s="229">
        <v>71</v>
      </c>
      <c r="B158" s="337">
        <v>1214</v>
      </c>
      <c r="C158" s="254" t="s">
        <v>332</v>
      </c>
      <c r="D158" s="375"/>
      <c r="E158" s="278"/>
      <c r="F158" s="279"/>
      <c r="G158" s="245"/>
      <c r="H158" s="208"/>
      <c r="I158" s="208"/>
      <c r="J158" s="301"/>
      <c r="K158" s="208"/>
      <c r="L158" s="301"/>
      <c r="M158" s="301"/>
      <c r="N158" s="301"/>
      <c r="O158" s="301"/>
      <c r="P158" s="301"/>
      <c r="Q158" s="352"/>
      <c r="R158" s="352"/>
      <c r="S158" s="208"/>
      <c r="T158" s="385"/>
      <c r="U158" s="379" t="s">
        <v>174</v>
      </c>
      <c r="V158" s="344"/>
      <c r="W158" s="344"/>
      <c r="X158" s="344"/>
      <c r="Y158" s="344"/>
      <c r="Z158" s="344"/>
      <c r="AA158" s="344"/>
      <c r="AB158" s="344"/>
      <c r="AC158" s="214" t="s">
        <v>163</v>
      </c>
      <c r="AD158" s="1541">
        <v>0.96499999999999997</v>
      </c>
      <c r="AE158" s="1541"/>
      <c r="AF158" s="345"/>
      <c r="AG158" s="1539" t="s">
        <v>161</v>
      </c>
      <c r="AH158" s="346" t="s">
        <v>162</v>
      </c>
      <c r="AI158" s="347" t="s">
        <v>163</v>
      </c>
      <c r="AJ158" s="348">
        <v>0.7</v>
      </c>
      <c r="AK158" s="348"/>
      <c r="AL158" s="348"/>
      <c r="AM158" s="349"/>
      <c r="AN158" s="350">
        <f>ROUND(ROUND(Q152*AD158,0)*AJ158,0)</f>
        <v>349</v>
      </c>
      <c r="AO158" s="268"/>
    </row>
    <row r="159" spans="1:41" ht="14.25">
      <c r="A159" s="243">
        <v>71</v>
      </c>
      <c r="B159" s="351">
        <v>2245</v>
      </c>
      <c r="C159" s="244" t="s">
        <v>333</v>
      </c>
      <c r="D159" s="375"/>
      <c r="E159" s="278"/>
      <c r="F159" s="279"/>
      <c r="G159" s="245"/>
      <c r="H159" s="208"/>
      <c r="I159" s="208"/>
      <c r="J159" s="208"/>
      <c r="K159" s="301"/>
      <c r="L159" s="301"/>
      <c r="M159" s="208"/>
      <c r="N159" s="208"/>
      <c r="O159" s="208"/>
      <c r="P159" s="208"/>
      <c r="Q159" s="352"/>
      <c r="R159" s="352"/>
      <c r="S159" s="208"/>
      <c r="T159" s="208"/>
      <c r="U159" s="343"/>
      <c r="V159" s="344"/>
      <c r="W159" s="344"/>
      <c r="X159" s="344"/>
      <c r="Y159" s="344"/>
      <c r="Z159" s="344"/>
      <c r="AA159" s="344"/>
      <c r="AB159" s="344"/>
      <c r="AC159" s="344"/>
      <c r="AD159" s="344"/>
      <c r="AE159" s="344"/>
      <c r="AF159" s="345"/>
      <c r="AG159" s="1540"/>
      <c r="AH159" s="353" t="s">
        <v>165</v>
      </c>
      <c r="AI159" s="354" t="s">
        <v>163</v>
      </c>
      <c r="AJ159" s="355">
        <v>0.5</v>
      </c>
      <c r="AK159" s="355"/>
      <c r="AL159" s="356"/>
      <c r="AM159" s="357"/>
      <c r="AN159" s="358">
        <f>ROUND(ROUND(Q152*AD158,0)*AJ159,0)</f>
        <v>249</v>
      </c>
      <c r="AO159" s="268"/>
    </row>
    <row r="160" spans="1:41" ht="14.25">
      <c r="A160" s="243">
        <v>71</v>
      </c>
      <c r="B160" s="351">
        <v>2246</v>
      </c>
      <c r="C160" s="244" t="s">
        <v>334</v>
      </c>
      <c r="D160" s="375"/>
      <c r="E160" s="278"/>
      <c r="F160" s="279"/>
      <c r="G160" s="245"/>
      <c r="H160" s="208"/>
      <c r="I160" s="208"/>
      <c r="J160" s="208"/>
      <c r="K160" s="301"/>
      <c r="L160" s="301"/>
      <c r="M160" s="208"/>
      <c r="N160" s="208"/>
      <c r="O160" s="208"/>
      <c r="P160" s="208"/>
      <c r="Q160" s="352"/>
      <c r="R160" s="352"/>
      <c r="S160" s="208"/>
      <c r="T160" s="208"/>
      <c r="U160" s="343"/>
      <c r="V160" s="344"/>
      <c r="W160" s="344"/>
      <c r="X160" s="344"/>
      <c r="Y160" s="344"/>
      <c r="Z160" s="344"/>
      <c r="AA160" s="344"/>
      <c r="AB160" s="344"/>
      <c r="AC160" s="344"/>
      <c r="AD160" s="344"/>
      <c r="AE160" s="344"/>
      <c r="AF160" s="345"/>
      <c r="AG160" s="359"/>
      <c r="AH160" s="360"/>
      <c r="AI160" s="361"/>
      <c r="AJ160" s="361"/>
      <c r="AK160" s="1533" t="s">
        <v>167</v>
      </c>
      <c r="AL160" s="362">
        <v>5</v>
      </c>
      <c r="AM160" s="363" t="s">
        <v>168</v>
      </c>
      <c r="AN160" s="358">
        <f>ROUND(Q152*AD158,0)-AL160</f>
        <v>493</v>
      </c>
      <c r="AO160" s="268"/>
    </row>
    <row r="161" spans="1:41" ht="14.25">
      <c r="A161" s="243">
        <v>71</v>
      </c>
      <c r="B161" s="351">
        <v>2247</v>
      </c>
      <c r="C161" s="244" t="s">
        <v>335</v>
      </c>
      <c r="D161" s="375"/>
      <c r="E161" s="278"/>
      <c r="F161" s="279"/>
      <c r="G161" s="245"/>
      <c r="H161" s="208"/>
      <c r="I161" s="208"/>
      <c r="J161" s="208"/>
      <c r="K161" s="301"/>
      <c r="L161" s="301"/>
      <c r="M161" s="208"/>
      <c r="N161" s="208"/>
      <c r="O161" s="208"/>
      <c r="P161" s="208"/>
      <c r="Q161" s="352"/>
      <c r="R161" s="352"/>
      <c r="S161" s="208"/>
      <c r="T161" s="208"/>
      <c r="U161" s="343"/>
      <c r="V161" s="344"/>
      <c r="W161" s="344"/>
      <c r="X161" s="344"/>
      <c r="Y161" s="344"/>
      <c r="Z161" s="344"/>
      <c r="AA161" s="344"/>
      <c r="AB161" s="344"/>
      <c r="AC161" s="344"/>
      <c r="AD161" s="344"/>
      <c r="AE161" s="344"/>
      <c r="AF161" s="345"/>
      <c r="AG161" s="1536" t="s">
        <v>161</v>
      </c>
      <c r="AH161" s="364" t="s">
        <v>162</v>
      </c>
      <c r="AI161" s="362" t="s">
        <v>163</v>
      </c>
      <c r="AJ161" s="356">
        <v>0.7</v>
      </c>
      <c r="AK161" s="1534"/>
      <c r="AL161" s="365"/>
      <c r="AM161" s="366"/>
      <c r="AN161" s="358">
        <f>ROUND(ROUND(Q152*AD158,0)*AJ161,0)-AL160</f>
        <v>344</v>
      </c>
      <c r="AO161" s="268"/>
    </row>
    <row r="162" spans="1:41" ht="14.25">
      <c r="A162" s="243">
        <v>71</v>
      </c>
      <c r="B162" s="351">
        <v>2248</v>
      </c>
      <c r="C162" s="244" t="s">
        <v>336</v>
      </c>
      <c r="D162" s="375"/>
      <c r="E162" s="278"/>
      <c r="F162" s="279"/>
      <c r="G162" s="281"/>
      <c r="H162" s="216"/>
      <c r="I162" s="216"/>
      <c r="J162" s="216"/>
      <c r="K162" s="304"/>
      <c r="L162" s="304"/>
      <c r="M162" s="216"/>
      <c r="N162" s="216"/>
      <c r="O162" s="216"/>
      <c r="P162" s="216"/>
      <c r="Q162" s="387"/>
      <c r="R162" s="387"/>
      <c r="S162" s="216"/>
      <c r="T162" s="216"/>
      <c r="U162" s="308"/>
      <c r="V162" s="380"/>
      <c r="W162" s="380"/>
      <c r="X162" s="380"/>
      <c r="Y162" s="380"/>
      <c r="Z162" s="380"/>
      <c r="AA162" s="380"/>
      <c r="AB162" s="380"/>
      <c r="AC162" s="380"/>
      <c r="AD162" s="380"/>
      <c r="AE162" s="380"/>
      <c r="AF162" s="381"/>
      <c r="AG162" s="1537"/>
      <c r="AH162" s="353" t="s">
        <v>165</v>
      </c>
      <c r="AI162" s="354" t="s">
        <v>163</v>
      </c>
      <c r="AJ162" s="355">
        <v>0.5</v>
      </c>
      <c r="AK162" s="1535"/>
      <c r="AL162" s="367"/>
      <c r="AM162" s="368"/>
      <c r="AN162" s="358">
        <f>ROUND(ROUND(Q152*AD158,0)*AJ162,0)-AL160</f>
        <v>244</v>
      </c>
      <c r="AO162" s="268"/>
    </row>
    <row r="163" spans="1:41" ht="14.25" customHeight="1">
      <c r="A163" s="229">
        <v>71</v>
      </c>
      <c r="B163" s="337">
        <v>1221</v>
      </c>
      <c r="C163" s="254" t="s">
        <v>337</v>
      </c>
      <c r="D163" s="375"/>
      <c r="E163" s="278"/>
      <c r="F163" s="279"/>
      <c r="G163" s="231" t="s">
        <v>338</v>
      </c>
      <c r="H163" s="232"/>
      <c r="I163" s="232"/>
      <c r="J163" s="334"/>
      <c r="K163" s="232"/>
      <c r="L163" s="334"/>
      <c r="M163" s="334"/>
      <c r="N163" s="334"/>
      <c r="O163" s="334"/>
      <c r="P163" s="334"/>
      <c r="Q163" s="390"/>
      <c r="R163" s="390"/>
      <c r="S163" s="232"/>
      <c r="T163" s="232"/>
      <c r="U163" s="231"/>
      <c r="V163" s="338"/>
      <c r="W163" s="338"/>
      <c r="X163" s="338"/>
      <c r="Y163" s="338"/>
      <c r="Z163" s="338"/>
      <c r="AA163" s="338"/>
      <c r="AB163" s="338"/>
      <c r="AC163" s="338"/>
      <c r="AD163" s="338"/>
      <c r="AE163" s="338"/>
      <c r="AF163" s="339"/>
      <c r="AG163" s="340"/>
      <c r="AH163" s="338"/>
      <c r="AI163" s="334"/>
      <c r="AJ163" s="383"/>
      <c r="AK163" s="383"/>
      <c r="AL163" s="383"/>
      <c r="AM163" s="384"/>
      <c r="AN163" s="342">
        <f>ROUND(Q164,0)</f>
        <v>498</v>
      </c>
      <c r="AO163" s="268"/>
    </row>
    <row r="164" spans="1:41" ht="14.25">
      <c r="A164" s="229">
        <v>71</v>
      </c>
      <c r="B164" s="337">
        <v>1222</v>
      </c>
      <c r="C164" s="254" t="s">
        <v>339</v>
      </c>
      <c r="D164" s="375"/>
      <c r="E164" s="278"/>
      <c r="F164" s="279"/>
      <c r="G164" s="245"/>
      <c r="H164" s="208"/>
      <c r="I164" s="208"/>
      <c r="J164" s="301"/>
      <c r="K164" s="208"/>
      <c r="L164" s="301"/>
      <c r="M164" s="301"/>
      <c r="N164" s="301"/>
      <c r="O164" s="301"/>
      <c r="P164" s="301"/>
      <c r="Q164" s="1538">
        <v>498</v>
      </c>
      <c r="R164" s="1538"/>
      <c r="S164" s="208" t="s">
        <v>18</v>
      </c>
      <c r="T164" s="385"/>
      <c r="U164" s="245"/>
      <c r="V164" s="344"/>
      <c r="W164" s="344"/>
      <c r="X164" s="344"/>
      <c r="Y164" s="344"/>
      <c r="Z164" s="344"/>
      <c r="AA164" s="344"/>
      <c r="AB164" s="344"/>
      <c r="AC164" s="344"/>
      <c r="AD164" s="344"/>
      <c r="AE164" s="344"/>
      <c r="AF164" s="345"/>
      <c r="AG164" s="1539" t="s">
        <v>161</v>
      </c>
      <c r="AH164" s="346" t="s">
        <v>162</v>
      </c>
      <c r="AI164" s="347" t="s">
        <v>163</v>
      </c>
      <c r="AJ164" s="348">
        <v>0.7</v>
      </c>
      <c r="AK164" s="348"/>
      <c r="AL164" s="348"/>
      <c r="AM164" s="349"/>
      <c r="AN164" s="350">
        <f>ROUND(Q164*AJ164,0)</f>
        <v>349</v>
      </c>
      <c r="AO164" s="268"/>
    </row>
    <row r="165" spans="1:41" ht="14.25">
      <c r="A165" s="243">
        <v>71</v>
      </c>
      <c r="B165" s="351">
        <v>2251</v>
      </c>
      <c r="C165" s="244" t="s">
        <v>340</v>
      </c>
      <c r="D165" s="375"/>
      <c r="E165" s="278"/>
      <c r="F165" s="279"/>
      <c r="G165" s="245"/>
      <c r="H165" s="208"/>
      <c r="I165" s="208"/>
      <c r="J165" s="208"/>
      <c r="K165" s="301"/>
      <c r="L165" s="301"/>
      <c r="M165" s="208"/>
      <c r="N165" s="208"/>
      <c r="O165" s="208"/>
      <c r="P165" s="208"/>
      <c r="Q165" s="352"/>
      <c r="R165" s="352"/>
      <c r="S165" s="208"/>
      <c r="T165" s="208"/>
      <c r="U165" s="343"/>
      <c r="V165" s="344"/>
      <c r="W165" s="344"/>
      <c r="X165" s="344"/>
      <c r="Y165" s="344"/>
      <c r="Z165" s="344"/>
      <c r="AA165" s="344"/>
      <c r="AB165" s="344"/>
      <c r="AC165" s="344"/>
      <c r="AD165" s="344"/>
      <c r="AE165" s="344"/>
      <c r="AF165" s="345"/>
      <c r="AG165" s="1540"/>
      <c r="AH165" s="353" t="s">
        <v>165</v>
      </c>
      <c r="AI165" s="354" t="s">
        <v>163</v>
      </c>
      <c r="AJ165" s="355">
        <v>0.5</v>
      </c>
      <c r="AK165" s="355"/>
      <c r="AL165" s="356"/>
      <c r="AM165" s="357"/>
      <c r="AN165" s="358">
        <f>ROUND(Q164*AJ165,0)</f>
        <v>249</v>
      </c>
      <c r="AO165" s="268"/>
    </row>
    <row r="166" spans="1:41" ht="14.25">
      <c r="A166" s="243">
        <v>71</v>
      </c>
      <c r="B166" s="351">
        <v>2252</v>
      </c>
      <c r="C166" s="244" t="s">
        <v>341</v>
      </c>
      <c r="D166" s="375"/>
      <c r="E166" s="278"/>
      <c r="F166" s="279"/>
      <c r="G166" s="245"/>
      <c r="H166" s="208"/>
      <c r="I166" s="208"/>
      <c r="J166" s="208"/>
      <c r="K166" s="301"/>
      <c r="L166" s="301"/>
      <c r="M166" s="208"/>
      <c r="N166" s="208"/>
      <c r="O166" s="208"/>
      <c r="P166" s="208"/>
      <c r="Q166" s="352"/>
      <c r="R166" s="352"/>
      <c r="S166" s="208"/>
      <c r="T166" s="208"/>
      <c r="U166" s="343"/>
      <c r="V166" s="344"/>
      <c r="W166" s="344"/>
      <c r="X166" s="344"/>
      <c r="Y166" s="344"/>
      <c r="Z166" s="344"/>
      <c r="AA166" s="344"/>
      <c r="AB166" s="344"/>
      <c r="AC166" s="344"/>
      <c r="AD166" s="344"/>
      <c r="AE166" s="344"/>
      <c r="AF166" s="345"/>
      <c r="AG166" s="359"/>
      <c r="AH166" s="360"/>
      <c r="AI166" s="361"/>
      <c r="AJ166" s="361"/>
      <c r="AK166" s="1533" t="s">
        <v>167</v>
      </c>
      <c r="AL166" s="362">
        <v>5</v>
      </c>
      <c r="AM166" s="363" t="s">
        <v>168</v>
      </c>
      <c r="AN166" s="358">
        <f>ROUND(Q164,0)-AL166</f>
        <v>493</v>
      </c>
      <c r="AO166" s="268"/>
    </row>
    <row r="167" spans="1:41" ht="14.25">
      <c r="A167" s="243">
        <v>71</v>
      </c>
      <c r="B167" s="351">
        <v>2253</v>
      </c>
      <c r="C167" s="244" t="s">
        <v>342</v>
      </c>
      <c r="D167" s="375"/>
      <c r="E167" s="278"/>
      <c r="F167" s="279"/>
      <c r="G167" s="245"/>
      <c r="H167" s="208"/>
      <c r="I167" s="208"/>
      <c r="J167" s="208"/>
      <c r="K167" s="301"/>
      <c r="L167" s="301"/>
      <c r="M167" s="208"/>
      <c r="N167" s="208"/>
      <c r="O167" s="208"/>
      <c r="P167" s="208"/>
      <c r="Q167" s="352"/>
      <c r="R167" s="352"/>
      <c r="S167" s="208"/>
      <c r="T167" s="208"/>
      <c r="U167" s="343"/>
      <c r="V167" s="344"/>
      <c r="W167" s="344"/>
      <c r="X167" s="344"/>
      <c r="Y167" s="344"/>
      <c r="Z167" s="344"/>
      <c r="AA167" s="344"/>
      <c r="AB167" s="344"/>
      <c r="AC167" s="344"/>
      <c r="AD167" s="344"/>
      <c r="AE167" s="344"/>
      <c r="AF167" s="345"/>
      <c r="AG167" s="1536" t="s">
        <v>161</v>
      </c>
      <c r="AH167" s="364" t="s">
        <v>162</v>
      </c>
      <c r="AI167" s="362" t="s">
        <v>163</v>
      </c>
      <c r="AJ167" s="356">
        <v>0.7</v>
      </c>
      <c r="AK167" s="1534"/>
      <c r="AL167" s="365"/>
      <c r="AM167" s="366"/>
      <c r="AN167" s="358">
        <f>ROUND(Q164*AJ167,0)-AL166</f>
        <v>344</v>
      </c>
      <c r="AO167" s="268"/>
    </row>
    <row r="168" spans="1:41" ht="14.25">
      <c r="A168" s="243">
        <v>71</v>
      </c>
      <c r="B168" s="351">
        <v>2254</v>
      </c>
      <c r="C168" s="244" t="s">
        <v>343</v>
      </c>
      <c r="D168" s="375"/>
      <c r="E168" s="278"/>
      <c r="F168" s="279"/>
      <c r="G168" s="245"/>
      <c r="H168" s="208"/>
      <c r="I168" s="208"/>
      <c r="J168" s="208"/>
      <c r="K168" s="301"/>
      <c r="L168" s="301"/>
      <c r="M168" s="208"/>
      <c r="N168" s="208"/>
      <c r="O168" s="208"/>
      <c r="P168" s="208"/>
      <c r="Q168" s="352"/>
      <c r="R168" s="352"/>
      <c r="S168" s="208"/>
      <c r="T168" s="208"/>
      <c r="U168" s="343"/>
      <c r="V168" s="344"/>
      <c r="W168" s="344"/>
      <c r="X168" s="344"/>
      <c r="Y168" s="344"/>
      <c r="Z168" s="344"/>
      <c r="AA168" s="344"/>
      <c r="AB168" s="344"/>
      <c r="AC168" s="344"/>
      <c r="AD168" s="344"/>
      <c r="AE168" s="344"/>
      <c r="AF168" s="345"/>
      <c r="AG168" s="1537"/>
      <c r="AH168" s="353" t="s">
        <v>165</v>
      </c>
      <c r="AI168" s="354" t="s">
        <v>163</v>
      </c>
      <c r="AJ168" s="355">
        <v>0.5</v>
      </c>
      <c r="AK168" s="1535"/>
      <c r="AL168" s="367"/>
      <c r="AM168" s="368"/>
      <c r="AN168" s="358">
        <f>ROUND(Q164*AJ168,0)-AL166</f>
        <v>244</v>
      </c>
      <c r="AO168" s="268"/>
    </row>
    <row r="169" spans="1:41" ht="14.25">
      <c r="A169" s="229">
        <v>71</v>
      </c>
      <c r="B169" s="337">
        <v>1223</v>
      </c>
      <c r="C169" s="254" t="s">
        <v>344</v>
      </c>
      <c r="D169" s="375"/>
      <c r="E169" s="278"/>
      <c r="F169" s="279"/>
      <c r="G169" s="245"/>
      <c r="H169" s="208"/>
      <c r="I169" s="208"/>
      <c r="J169" s="301"/>
      <c r="K169" s="208"/>
      <c r="L169" s="301"/>
      <c r="M169" s="301"/>
      <c r="N169" s="301"/>
      <c r="O169" s="301"/>
      <c r="P169" s="301"/>
      <c r="Q169" s="352"/>
      <c r="R169" s="352"/>
      <c r="S169" s="208"/>
      <c r="T169" s="385"/>
      <c r="U169" s="369" t="s">
        <v>172</v>
      </c>
      <c r="V169" s="370"/>
      <c r="W169" s="370"/>
      <c r="X169" s="370"/>
      <c r="Y169" s="370"/>
      <c r="Z169" s="370"/>
      <c r="AA169" s="370"/>
      <c r="AB169" s="370"/>
      <c r="AC169" s="370"/>
      <c r="AD169" s="370"/>
      <c r="AE169" s="370"/>
      <c r="AF169" s="371"/>
      <c r="AG169" s="369"/>
      <c r="AH169" s="370"/>
      <c r="AI169" s="372"/>
      <c r="AJ169" s="373"/>
      <c r="AK169" s="373"/>
      <c r="AL169" s="373"/>
      <c r="AM169" s="374"/>
      <c r="AN169" s="342">
        <f>ROUND(Q164*AD170,0)</f>
        <v>481</v>
      </c>
      <c r="AO169" s="268"/>
    </row>
    <row r="170" spans="1:41" ht="14.25">
      <c r="A170" s="229">
        <v>71</v>
      </c>
      <c r="B170" s="337">
        <v>1224</v>
      </c>
      <c r="C170" s="254" t="s">
        <v>345</v>
      </c>
      <c r="D170" s="375"/>
      <c r="E170" s="278"/>
      <c r="F170" s="279"/>
      <c r="G170" s="245"/>
      <c r="H170" s="208"/>
      <c r="I170" s="208"/>
      <c r="J170" s="301"/>
      <c r="K170" s="208"/>
      <c r="L170" s="301"/>
      <c r="M170" s="301"/>
      <c r="N170" s="301"/>
      <c r="O170" s="301"/>
      <c r="P170" s="301"/>
      <c r="Q170" s="352"/>
      <c r="R170" s="352"/>
      <c r="S170" s="208"/>
      <c r="T170" s="385"/>
      <c r="U170" s="379" t="s">
        <v>174</v>
      </c>
      <c r="V170" s="344"/>
      <c r="W170" s="344"/>
      <c r="X170" s="344"/>
      <c r="Y170" s="344"/>
      <c r="Z170" s="344"/>
      <c r="AA170" s="344"/>
      <c r="AB170" s="344"/>
      <c r="AC170" s="214" t="s">
        <v>163</v>
      </c>
      <c r="AD170" s="1541">
        <v>0.96499999999999997</v>
      </c>
      <c r="AE170" s="1541"/>
      <c r="AF170" s="345"/>
      <c r="AG170" s="1539" t="s">
        <v>161</v>
      </c>
      <c r="AH170" s="346" t="s">
        <v>162</v>
      </c>
      <c r="AI170" s="347" t="s">
        <v>163</v>
      </c>
      <c r="AJ170" s="348">
        <v>0.7</v>
      </c>
      <c r="AK170" s="348"/>
      <c r="AL170" s="348"/>
      <c r="AM170" s="349"/>
      <c r="AN170" s="350">
        <f>ROUND(ROUND(Q164*AD170,0)*AJ170,0)</f>
        <v>337</v>
      </c>
      <c r="AO170" s="268"/>
    </row>
    <row r="171" spans="1:41" ht="14.25">
      <c r="A171" s="243">
        <v>71</v>
      </c>
      <c r="B171" s="351">
        <v>2255</v>
      </c>
      <c r="C171" s="244" t="s">
        <v>346</v>
      </c>
      <c r="D171" s="375"/>
      <c r="E171" s="278"/>
      <c r="F171" s="279"/>
      <c r="G171" s="245"/>
      <c r="H171" s="208"/>
      <c r="I171" s="208"/>
      <c r="J171" s="208"/>
      <c r="K171" s="301"/>
      <c r="L171" s="301"/>
      <c r="M171" s="208"/>
      <c r="N171" s="208"/>
      <c r="O171" s="208"/>
      <c r="P171" s="208"/>
      <c r="Q171" s="352"/>
      <c r="R171" s="352"/>
      <c r="S171" s="208"/>
      <c r="T171" s="208"/>
      <c r="U171" s="343"/>
      <c r="V171" s="344"/>
      <c r="W171" s="344"/>
      <c r="X171" s="344"/>
      <c r="Y171" s="344"/>
      <c r="Z171" s="344"/>
      <c r="AA171" s="344"/>
      <c r="AB171" s="344"/>
      <c r="AC171" s="344"/>
      <c r="AD171" s="344"/>
      <c r="AE171" s="344"/>
      <c r="AF171" s="345"/>
      <c r="AG171" s="1540"/>
      <c r="AH171" s="353" t="s">
        <v>165</v>
      </c>
      <c r="AI171" s="354" t="s">
        <v>163</v>
      </c>
      <c r="AJ171" s="355">
        <v>0.5</v>
      </c>
      <c r="AK171" s="355"/>
      <c r="AL171" s="356"/>
      <c r="AM171" s="357"/>
      <c r="AN171" s="358">
        <f>ROUND(ROUND(Q164*AD170,0)*AJ171,0)</f>
        <v>241</v>
      </c>
      <c r="AO171" s="268"/>
    </row>
    <row r="172" spans="1:41" ht="14.25">
      <c r="A172" s="243">
        <v>71</v>
      </c>
      <c r="B172" s="351">
        <v>2256</v>
      </c>
      <c r="C172" s="244" t="s">
        <v>347</v>
      </c>
      <c r="D172" s="375"/>
      <c r="E172" s="278"/>
      <c r="F172" s="279"/>
      <c r="G172" s="245"/>
      <c r="H172" s="208"/>
      <c r="I172" s="208"/>
      <c r="J172" s="208"/>
      <c r="K172" s="301"/>
      <c r="L172" s="301"/>
      <c r="M172" s="208"/>
      <c r="N172" s="208"/>
      <c r="O172" s="208"/>
      <c r="P172" s="208"/>
      <c r="Q172" s="352"/>
      <c r="R172" s="352"/>
      <c r="S172" s="208"/>
      <c r="T172" s="208"/>
      <c r="U172" s="343"/>
      <c r="V172" s="344"/>
      <c r="W172" s="344"/>
      <c r="X172" s="344"/>
      <c r="Y172" s="344"/>
      <c r="Z172" s="344"/>
      <c r="AA172" s="344"/>
      <c r="AB172" s="344"/>
      <c r="AC172" s="344"/>
      <c r="AD172" s="344"/>
      <c r="AE172" s="344"/>
      <c r="AF172" s="345"/>
      <c r="AG172" s="359"/>
      <c r="AH172" s="360"/>
      <c r="AI172" s="361"/>
      <c r="AJ172" s="361"/>
      <c r="AK172" s="1533" t="s">
        <v>167</v>
      </c>
      <c r="AL172" s="362">
        <v>5</v>
      </c>
      <c r="AM172" s="363" t="s">
        <v>168</v>
      </c>
      <c r="AN172" s="358">
        <f>ROUND(Q164*AD170,0)-AL172</f>
        <v>476</v>
      </c>
      <c r="AO172" s="268"/>
    </row>
    <row r="173" spans="1:41" ht="14.25">
      <c r="A173" s="243">
        <v>71</v>
      </c>
      <c r="B173" s="351">
        <v>2257</v>
      </c>
      <c r="C173" s="244" t="s">
        <v>348</v>
      </c>
      <c r="D173" s="375"/>
      <c r="E173" s="278"/>
      <c r="F173" s="279"/>
      <c r="G173" s="245"/>
      <c r="H173" s="208"/>
      <c r="I173" s="208"/>
      <c r="J173" s="208"/>
      <c r="K173" s="301"/>
      <c r="L173" s="301"/>
      <c r="M173" s="208"/>
      <c r="N173" s="208"/>
      <c r="O173" s="208"/>
      <c r="P173" s="208"/>
      <c r="Q173" s="352"/>
      <c r="R173" s="352"/>
      <c r="S173" s="208"/>
      <c r="T173" s="208"/>
      <c r="U173" s="343"/>
      <c r="V173" s="344"/>
      <c r="W173" s="344"/>
      <c r="X173" s="344"/>
      <c r="Y173" s="344"/>
      <c r="Z173" s="344"/>
      <c r="AA173" s="344"/>
      <c r="AB173" s="344"/>
      <c r="AC173" s="344"/>
      <c r="AD173" s="344"/>
      <c r="AE173" s="344"/>
      <c r="AF173" s="345"/>
      <c r="AG173" s="1536" t="s">
        <v>161</v>
      </c>
      <c r="AH173" s="364" t="s">
        <v>162</v>
      </c>
      <c r="AI173" s="362" t="s">
        <v>163</v>
      </c>
      <c r="AJ173" s="356">
        <v>0.7</v>
      </c>
      <c r="AK173" s="1534"/>
      <c r="AL173" s="365"/>
      <c r="AM173" s="366"/>
      <c r="AN173" s="358">
        <f>ROUND(ROUND(Q164*AD170,0)*AJ173,0)-AL172</f>
        <v>332</v>
      </c>
      <c r="AO173" s="268"/>
    </row>
    <row r="174" spans="1:41" ht="14.25">
      <c r="A174" s="243">
        <v>71</v>
      </c>
      <c r="B174" s="351">
        <v>2258</v>
      </c>
      <c r="C174" s="244" t="s">
        <v>349</v>
      </c>
      <c r="D174" s="375"/>
      <c r="E174" s="278"/>
      <c r="F174" s="279"/>
      <c r="G174" s="281"/>
      <c r="H174" s="216"/>
      <c r="I174" s="216"/>
      <c r="J174" s="216"/>
      <c r="K174" s="304"/>
      <c r="L174" s="304"/>
      <c r="M174" s="216"/>
      <c r="N174" s="216"/>
      <c r="O174" s="216"/>
      <c r="P174" s="216"/>
      <c r="Q174" s="387"/>
      <c r="R174" s="387"/>
      <c r="S174" s="216"/>
      <c r="T174" s="216"/>
      <c r="U174" s="308"/>
      <c r="V174" s="380"/>
      <c r="W174" s="380"/>
      <c r="X174" s="380"/>
      <c r="Y174" s="380"/>
      <c r="Z174" s="380"/>
      <c r="AA174" s="380"/>
      <c r="AB174" s="380"/>
      <c r="AC174" s="380"/>
      <c r="AD174" s="380"/>
      <c r="AE174" s="380"/>
      <c r="AF174" s="381"/>
      <c r="AG174" s="1537"/>
      <c r="AH174" s="353" t="s">
        <v>165</v>
      </c>
      <c r="AI174" s="354" t="s">
        <v>163</v>
      </c>
      <c r="AJ174" s="355">
        <v>0.5</v>
      </c>
      <c r="AK174" s="1535"/>
      <c r="AL174" s="367"/>
      <c r="AM174" s="368"/>
      <c r="AN174" s="358">
        <f>ROUND(ROUND(Q164*AD170,0)*AJ174,0)-AL172</f>
        <v>236</v>
      </c>
      <c r="AO174" s="268"/>
    </row>
    <row r="175" spans="1:41" ht="14.25">
      <c r="A175" s="229">
        <v>71</v>
      </c>
      <c r="B175" s="337">
        <v>1231</v>
      </c>
      <c r="C175" s="254" t="s">
        <v>350</v>
      </c>
      <c r="D175" s="375"/>
      <c r="E175" s="278"/>
      <c r="F175" s="279"/>
      <c r="G175" s="231" t="s">
        <v>351</v>
      </c>
      <c r="H175" s="232"/>
      <c r="I175" s="232"/>
      <c r="J175" s="334"/>
      <c r="K175" s="232"/>
      <c r="L175" s="334"/>
      <c r="M175" s="334"/>
      <c r="N175" s="334"/>
      <c r="O175" s="334"/>
      <c r="P175" s="334"/>
      <c r="Q175" s="390"/>
      <c r="R175" s="390"/>
      <c r="S175" s="232"/>
      <c r="T175" s="232"/>
      <c r="U175" s="231"/>
      <c r="V175" s="338"/>
      <c r="W175" s="338"/>
      <c r="X175" s="338"/>
      <c r="Y175" s="338"/>
      <c r="Z175" s="338"/>
      <c r="AA175" s="338"/>
      <c r="AB175" s="338"/>
      <c r="AC175" s="338"/>
      <c r="AD175" s="338"/>
      <c r="AE175" s="338"/>
      <c r="AF175" s="339"/>
      <c r="AG175" s="340"/>
      <c r="AH175" s="338"/>
      <c r="AI175" s="334"/>
      <c r="AJ175" s="383"/>
      <c r="AK175" s="383"/>
      <c r="AL175" s="383"/>
      <c r="AM175" s="384"/>
      <c r="AN175" s="342">
        <f>ROUND(Q176,0)</f>
        <v>477</v>
      </c>
      <c r="AO175" s="268"/>
    </row>
    <row r="176" spans="1:41" ht="14.25">
      <c r="A176" s="229">
        <v>71</v>
      </c>
      <c r="B176" s="337">
        <v>1232</v>
      </c>
      <c r="C176" s="254" t="s">
        <v>352</v>
      </c>
      <c r="D176" s="375"/>
      <c r="E176" s="278"/>
      <c r="F176" s="279"/>
      <c r="G176" s="245"/>
      <c r="H176" s="208"/>
      <c r="I176" s="208"/>
      <c r="J176" s="301"/>
      <c r="K176" s="208"/>
      <c r="L176" s="301"/>
      <c r="M176" s="301"/>
      <c r="N176" s="301"/>
      <c r="O176" s="301"/>
      <c r="P176" s="301"/>
      <c r="Q176" s="1538">
        <v>477</v>
      </c>
      <c r="R176" s="1538"/>
      <c r="S176" s="208" t="s">
        <v>18</v>
      </c>
      <c r="T176" s="385"/>
      <c r="U176" s="245"/>
      <c r="V176" s="344"/>
      <c r="W176" s="344"/>
      <c r="X176" s="344"/>
      <c r="Y176" s="344"/>
      <c r="Z176" s="344"/>
      <c r="AA176" s="344"/>
      <c r="AB176" s="344"/>
      <c r="AC176" s="344"/>
      <c r="AD176" s="344"/>
      <c r="AE176" s="344"/>
      <c r="AF176" s="345"/>
      <c r="AG176" s="1539" t="s">
        <v>161</v>
      </c>
      <c r="AH176" s="346" t="s">
        <v>162</v>
      </c>
      <c r="AI176" s="347" t="s">
        <v>163</v>
      </c>
      <c r="AJ176" s="348">
        <v>0.7</v>
      </c>
      <c r="AK176" s="348"/>
      <c r="AL176" s="348"/>
      <c r="AM176" s="349"/>
      <c r="AN176" s="350">
        <f>ROUND(Q176*AJ176,0)</f>
        <v>334</v>
      </c>
      <c r="AO176" s="268"/>
    </row>
    <row r="177" spans="1:41" ht="14.25">
      <c r="A177" s="243">
        <v>71</v>
      </c>
      <c r="B177" s="351">
        <v>2261</v>
      </c>
      <c r="C177" s="244" t="s">
        <v>353</v>
      </c>
      <c r="D177" s="375"/>
      <c r="E177" s="278"/>
      <c r="F177" s="279"/>
      <c r="G177" s="245"/>
      <c r="H177" s="208"/>
      <c r="I177" s="208"/>
      <c r="J177" s="208"/>
      <c r="K177" s="301"/>
      <c r="L177" s="301"/>
      <c r="M177" s="208"/>
      <c r="N177" s="208"/>
      <c r="O177" s="208"/>
      <c r="P177" s="208"/>
      <c r="Q177" s="352"/>
      <c r="R177" s="352"/>
      <c r="S177" s="208"/>
      <c r="T177" s="208"/>
      <c r="U177" s="343"/>
      <c r="V177" s="344"/>
      <c r="W177" s="344"/>
      <c r="X177" s="344"/>
      <c r="Y177" s="344"/>
      <c r="Z177" s="344"/>
      <c r="AA177" s="344"/>
      <c r="AB177" s="344"/>
      <c r="AC177" s="344"/>
      <c r="AD177" s="344"/>
      <c r="AE177" s="344"/>
      <c r="AF177" s="345"/>
      <c r="AG177" s="1540"/>
      <c r="AH177" s="353" t="s">
        <v>165</v>
      </c>
      <c r="AI177" s="354" t="s">
        <v>163</v>
      </c>
      <c r="AJ177" s="355">
        <v>0.5</v>
      </c>
      <c r="AK177" s="355"/>
      <c r="AL177" s="356"/>
      <c r="AM177" s="357"/>
      <c r="AN177" s="358">
        <f>ROUND(Q176*AJ177,0)</f>
        <v>239</v>
      </c>
      <c r="AO177" s="268"/>
    </row>
    <row r="178" spans="1:41" ht="14.25">
      <c r="A178" s="243">
        <v>71</v>
      </c>
      <c r="B178" s="351">
        <v>2262</v>
      </c>
      <c r="C178" s="244" t="s">
        <v>354</v>
      </c>
      <c r="D178" s="375"/>
      <c r="E178" s="278"/>
      <c r="F178" s="279"/>
      <c r="G178" s="245"/>
      <c r="H178" s="208"/>
      <c r="I178" s="208"/>
      <c r="J178" s="208"/>
      <c r="K178" s="301"/>
      <c r="L178" s="301"/>
      <c r="M178" s="208"/>
      <c r="N178" s="208"/>
      <c r="O178" s="208"/>
      <c r="P178" s="208"/>
      <c r="Q178" s="352"/>
      <c r="R178" s="352"/>
      <c r="S178" s="208"/>
      <c r="T178" s="208"/>
      <c r="U178" s="343"/>
      <c r="V178" s="344"/>
      <c r="W178" s="344"/>
      <c r="X178" s="344"/>
      <c r="Y178" s="344"/>
      <c r="Z178" s="344"/>
      <c r="AA178" s="344"/>
      <c r="AB178" s="344"/>
      <c r="AC178" s="344"/>
      <c r="AD178" s="344"/>
      <c r="AE178" s="344"/>
      <c r="AF178" s="345"/>
      <c r="AG178" s="359"/>
      <c r="AH178" s="360"/>
      <c r="AI178" s="361"/>
      <c r="AJ178" s="361"/>
      <c r="AK178" s="1533" t="s">
        <v>167</v>
      </c>
      <c r="AL178" s="362">
        <v>5</v>
      </c>
      <c r="AM178" s="363" t="s">
        <v>168</v>
      </c>
      <c r="AN178" s="358">
        <f>ROUND(Q176,0)-AL178</f>
        <v>472</v>
      </c>
      <c r="AO178" s="268"/>
    </row>
    <row r="179" spans="1:41" ht="14.25">
      <c r="A179" s="243">
        <v>71</v>
      </c>
      <c r="B179" s="351">
        <v>2263</v>
      </c>
      <c r="C179" s="244" t="s">
        <v>355</v>
      </c>
      <c r="D179" s="375"/>
      <c r="E179" s="278"/>
      <c r="F179" s="279"/>
      <c r="G179" s="245"/>
      <c r="H179" s="208"/>
      <c r="I179" s="208"/>
      <c r="J179" s="208"/>
      <c r="K179" s="301"/>
      <c r="L179" s="301"/>
      <c r="M179" s="208"/>
      <c r="N179" s="208"/>
      <c r="O179" s="208"/>
      <c r="P179" s="208"/>
      <c r="Q179" s="352"/>
      <c r="R179" s="352"/>
      <c r="S179" s="208"/>
      <c r="T179" s="208"/>
      <c r="U179" s="343"/>
      <c r="V179" s="344"/>
      <c r="W179" s="344"/>
      <c r="X179" s="344"/>
      <c r="Y179" s="344"/>
      <c r="Z179" s="344"/>
      <c r="AA179" s="344"/>
      <c r="AB179" s="344"/>
      <c r="AC179" s="344"/>
      <c r="AD179" s="344"/>
      <c r="AE179" s="344"/>
      <c r="AF179" s="345"/>
      <c r="AG179" s="1536" t="s">
        <v>161</v>
      </c>
      <c r="AH179" s="364" t="s">
        <v>162</v>
      </c>
      <c r="AI179" s="362" t="s">
        <v>163</v>
      </c>
      <c r="AJ179" s="356">
        <v>0.7</v>
      </c>
      <c r="AK179" s="1534"/>
      <c r="AL179" s="365"/>
      <c r="AM179" s="366"/>
      <c r="AN179" s="358">
        <f>ROUND(Q176*AJ179,0)-AL178</f>
        <v>329</v>
      </c>
      <c r="AO179" s="268"/>
    </row>
    <row r="180" spans="1:41" ht="14.25">
      <c r="A180" s="243">
        <v>71</v>
      </c>
      <c r="B180" s="351">
        <v>2264</v>
      </c>
      <c r="C180" s="244" t="s">
        <v>356</v>
      </c>
      <c r="D180" s="375"/>
      <c r="E180" s="278"/>
      <c r="F180" s="279"/>
      <c r="G180" s="245"/>
      <c r="H180" s="208"/>
      <c r="I180" s="208"/>
      <c r="J180" s="208"/>
      <c r="K180" s="301"/>
      <c r="L180" s="301"/>
      <c r="M180" s="208"/>
      <c r="N180" s="208"/>
      <c r="O180" s="208"/>
      <c r="P180" s="208"/>
      <c r="Q180" s="352"/>
      <c r="R180" s="352"/>
      <c r="S180" s="208"/>
      <c r="T180" s="208"/>
      <c r="U180" s="343"/>
      <c r="V180" s="344"/>
      <c r="W180" s="344"/>
      <c r="X180" s="344"/>
      <c r="Y180" s="344"/>
      <c r="Z180" s="344"/>
      <c r="AA180" s="344"/>
      <c r="AB180" s="344"/>
      <c r="AC180" s="344"/>
      <c r="AD180" s="344"/>
      <c r="AE180" s="344"/>
      <c r="AF180" s="345"/>
      <c r="AG180" s="1537"/>
      <c r="AH180" s="353" t="s">
        <v>165</v>
      </c>
      <c r="AI180" s="354" t="s">
        <v>163</v>
      </c>
      <c r="AJ180" s="355">
        <v>0.5</v>
      </c>
      <c r="AK180" s="1535"/>
      <c r="AL180" s="367"/>
      <c r="AM180" s="368"/>
      <c r="AN180" s="358">
        <f>ROUND(Q176*AJ180,0)-AL178</f>
        <v>234</v>
      </c>
      <c r="AO180" s="268"/>
    </row>
    <row r="181" spans="1:41" ht="14.25">
      <c r="A181" s="229">
        <v>71</v>
      </c>
      <c r="B181" s="337">
        <v>1233</v>
      </c>
      <c r="C181" s="254" t="s">
        <v>357</v>
      </c>
      <c r="D181" s="375"/>
      <c r="E181" s="278"/>
      <c r="F181" s="279"/>
      <c r="G181" s="245"/>
      <c r="H181" s="208"/>
      <c r="I181" s="208"/>
      <c r="J181" s="301"/>
      <c r="K181" s="208"/>
      <c r="L181" s="301"/>
      <c r="M181" s="301"/>
      <c r="N181" s="301"/>
      <c r="O181" s="301"/>
      <c r="P181" s="301"/>
      <c r="Q181" s="352"/>
      <c r="R181" s="352"/>
      <c r="S181" s="208"/>
      <c r="T181" s="385"/>
      <c r="U181" s="369" t="s">
        <v>172</v>
      </c>
      <c r="V181" s="370"/>
      <c r="W181" s="370"/>
      <c r="X181" s="370"/>
      <c r="Y181" s="370"/>
      <c r="Z181" s="370"/>
      <c r="AA181" s="370"/>
      <c r="AB181" s="370"/>
      <c r="AC181" s="370"/>
      <c r="AD181" s="370"/>
      <c r="AE181" s="370"/>
      <c r="AF181" s="371"/>
      <c r="AG181" s="369"/>
      <c r="AH181" s="370"/>
      <c r="AI181" s="372"/>
      <c r="AJ181" s="373"/>
      <c r="AK181" s="373"/>
      <c r="AL181" s="373"/>
      <c r="AM181" s="374"/>
      <c r="AN181" s="342">
        <f>ROUND(Q176*AD182,0)</f>
        <v>460</v>
      </c>
      <c r="AO181" s="268"/>
    </row>
    <row r="182" spans="1:41" ht="14.25">
      <c r="A182" s="229">
        <v>71</v>
      </c>
      <c r="B182" s="337">
        <v>1234</v>
      </c>
      <c r="C182" s="254" t="s">
        <v>358</v>
      </c>
      <c r="D182" s="375"/>
      <c r="E182" s="278"/>
      <c r="F182" s="279"/>
      <c r="G182" s="245"/>
      <c r="H182" s="208"/>
      <c r="I182" s="208"/>
      <c r="J182" s="301"/>
      <c r="K182" s="208"/>
      <c r="L182" s="301"/>
      <c r="M182" s="301"/>
      <c r="N182" s="301"/>
      <c r="O182" s="301"/>
      <c r="P182" s="301"/>
      <c r="Q182" s="352"/>
      <c r="R182" s="352"/>
      <c r="S182" s="208"/>
      <c r="T182" s="385"/>
      <c r="U182" s="379" t="s">
        <v>174</v>
      </c>
      <c r="V182" s="344"/>
      <c r="W182" s="344"/>
      <c r="X182" s="344"/>
      <c r="Y182" s="344"/>
      <c r="Z182" s="344"/>
      <c r="AA182" s="344"/>
      <c r="AB182" s="344"/>
      <c r="AC182" s="214" t="s">
        <v>163</v>
      </c>
      <c r="AD182" s="1541">
        <v>0.96499999999999997</v>
      </c>
      <c r="AE182" s="1541"/>
      <c r="AF182" s="345"/>
      <c r="AG182" s="1539" t="s">
        <v>161</v>
      </c>
      <c r="AH182" s="346" t="s">
        <v>162</v>
      </c>
      <c r="AI182" s="347" t="s">
        <v>163</v>
      </c>
      <c r="AJ182" s="348">
        <v>0.7</v>
      </c>
      <c r="AK182" s="348"/>
      <c r="AL182" s="348"/>
      <c r="AM182" s="349"/>
      <c r="AN182" s="350">
        <f>ROUND(ROUND(Q176*AD182,0)*AJ182,0)</f>
        <v>322</v>
      </c>
      <c r="AO182" s="268"/>
    </row>
    <row r="183" spans="1:41" ht="14.25">
      <c r="A183" s="243">
        <v>71</v>
      </c>
      <c r="B183" s="351">
        <v>2265</v>
      </c>
      <c r="C183" s="244" t="s">
        <v>359</v>
      </c>
      <c r="D183" s="375"/>
      <c r="E183" s="278"/>
      <c r="F183" s="279"/>
      <c r="G183" s="245"/>
      <c r="H183" s="208"/>
      <c r="I183" s="208"/>
      <c r="J183" s="208"/>
      <c r="K183" s="301"/>
      <c r="L183" s="301"/>
      <c r="M183" s="208"/>
      <c r="N183" s="208"/>
      <c r="O183" s="208"/>
      <c r="P183" s="208"/>
      <c r="Q183" s="352"/>
      <c r="R183" s="352"/>
      <c r="S183" s="208"/>
      <c r="T183" s="208"/>
      <c r="U183" s="343"/>
      <c r="V183" s="344"/>
      <c r="W183" s="344"/>
      <c r="X183" s="344"/>
      <c r="Y183" s="344"/>
      <c r="Z183" s="344"/>
      <c r="AA183" s="344"/>
      <c r="AB183" s="344"/>
      <c r="AC183" s="344"/>
      <c r="AD183" s="344"/>
      <c r="AE183" s="344"/>
      <c r="AF183" s="345"/>
      <c r="AG183" s="1540"/>
      <c r="AH183" s="353" t="s">
        <v>165</v>
      </c>
      <c r="AI183" s="354" t="s">
        <v>163</v>
      </c>
      <c r="AJ183" s="355">
        <v>0.5</v>
      </c>
      <c r="AK183" s="355"/>
      <c r="AL183" s="356"/>
      <c r="AM183" s="357"/>
      <c r="AN183" s="358">
        <f>ROUND(ROUND(Q176*AD182,0)*AJ183,0)</f>
        <v>230</v>
      </c>
      <c r="AO183" s="268"/>
    </row>
    <row r="184" spans="1:41" ht="14.25">
      <c r="A184" s="243">
        <v>71</v>
      </c>
      <c r="B184" s="351">
        <v>2266</v>
      </c>
      <c r="C184" s="244" t="s">
        <v>360</v>
      </c>
      <c r="D184" s="375"/>
      <c r="E184" s="278"/>
      <c r="F184" s="279"/>
      <c r="G184" s="245"/>
      <c r="H184" s="208"/>
      <c r="I184" s="208"/>
      <c r="J184" s="208"/>
      <c r="K184" s="301"/>
      <c r="L184" s="301"/>
      <c r="M184" s="208"/>
      <c r="N184" s="208"/>
      <c r="O184" s="208"/>
      <c r="P184" s="208"/>
      <c r="Q184" s="352"/>
      <c r="R184" s="352"/>
      <c r="S184" s="208"/>
      <c r="T184" s="208"/>
      <c r="U184" s="343"/>
      <c r="V184" s="344"/>
      <c r="W184" s="344"/>
      <c r="X184" s="344"/>
      <c r="Y184" s="344"/>
      <c r="Z184" s="344"/>
      <c r="AA184" s="344"/>
      <c r="AB184" s="344"/>
      <c r="AC184" s="344"/>
      <c r="AD184" s="344"/>
      <c r="AE184" s="344"/>
      <c r="AF184" s="345"/>
      <c r="AG184" s="359"/>
      <c r="AH184" s="360"/>
      <c r="AI184" s="361"/>
      <c r="AJ184" s="361"/>
      <c r="AK184" s="1533" t="s">
        <v>167</v>
      </c>
      <c r="AL184" s="362">
        <v>5</v>
      </c>
      <c r="AM184" s="363" t="s">
        <v>168</v>
      </c>
      <c r="AN184" s="358">
        <f>ROUND(Q176*AD182,0)-AL184</f>
        <v>455</v>
      </c>
      <c r="AO184" s="268"/>
    </row>
    <row r="185" spans="1:41" ht="14.25">
      <c r="A185" s="243">
        <v>71</v>
      </c>
      <c r="B185" s="351">
        <v>2267</v>
      </c>
      <c r="C185" s="244" t="s">
        <v>361</v>
      </c>
      <c r="D185" s="375"/>
      <c r="E185" s="278"/>
      <c r="F185" s="279"/>
      <c r="G185" s="245"/>
      <c r="H185" s="208"/>
      <c r="I185" s="208"/>
      <c r="J185" s="208"/>
      <c r="K185" s="301"/>
      <c r="L185" s="301"/>
      <c r="M185" s="208"/>
      <c r="N185" s="208"/>
      <c r="O185" s="208"/>
      <c r="P185" s="208"/>
      <c r="Q185" s="352"/>
      <c r="R185" s="352"/>
      <c r="S185" s="208"/>
      <c r="T185" s="208"/>
      <c r="U185" s="343"/>
      <c r="V185" s="344"/>
      <c r="W185" s="344"/>
      <c r="X185" s="344"/>
      <c r="Y185" s="344"/>
      <c r="Z185" s="344"/>
      <c r="AA185" s="344"/>
      <c r="AB185" s="344"/>
      <c r="AC185" s="344"/>
      <c r="AD185" s="344"/>
      <c r="AE185" s="344"/>
      <c r="AF185" s="345"/>
      <c r="AG185" s="1536" t="s">
        <v>161</v>
      </c>
      <c r="AH185" s="364" t="s">
        <v>162</v>
      </c>
      <c r="AI185" s="362" t="s">
        <v>163</v>
      </c>
      <c r="AJ185" s="356">
        <v>0.7</v>
      </c>
      <c r="AK185" s="1534"/>
      <c r="AL185" s="365"/>
      <c r="AM185" s="366"/>
      <c r="AN185" s="358">
        <f>ROUND(ROUND(Q176*AD182,0)*AJ185,0)-AL184</f>
        <v>317</v>
      </c>
      <c r="AO185" s="268"/>
    </row>
    <row r="186" spans="1:41" ht="14.25">
      <c r="A186" s="243">
        <v>71</v>
      </c>
      <c r="B186" s="351">
        <v>2268</v>
      </c>
      <c r="C186" s="244" t="s">
        <v>362</v>
      </c>
      <c r="D186" s="375"/>
      <c r="E186" s="278"/>
      <c r="F186" s="279"/>
      <c r="G186" s="281"/>
      <c r="H186" s="216"/>
      <c r="I186" s="216"/>
      <c r="J186" s="216"/>
      <c r="K186" s="304"/>
      <c r="L186" s="304"/>
      <c r="M186" s="216"/>
      <c r="N186" s="216"/>
      <c r="O186" s="216"/>
      <c r="P186" s="216"/>
      <c r="Q186" s="387"/>
      <c r="R186" s="387"/>
      <c r="S186" s="216"/>
      <c r="T186" s="216"/>
      <c r="U186" s="308"/>
      <c r="V186" s="380"/>
      <c r="W186" s="380"/>
      <c r="X186" s="380"/>
      <c r="Y186" s="380"/>
      <c r="Z186" s="380"/>
      <c r="AA186" s="380"/>
      <c r="AB186" s="380"/>
      <c r="AC186" s="380"/>
      <c r="AD186" s="380"/>
      <c r="AE186" s="380"/>
      <c r="AF186" s="381"/>
      <c r="AG186" s="1537"/>
      <c r="AH186" s="353" t="s">
        <v>165</v>
      </c>
      <c r="AI186" s="354" t="s">
        <v>163</v>
      </c>
      <c r="AJ186" s="355">
        <v>0.5</v>
      </c>
      <c r="AK186" s="1535"/>
      <c r="AL186" s="367"/>
      <c r="AM186" s="368"/>
      <c r="AN186" s="358">
        <f>ROUND(ROUND(Q176*AD182,0)*AJ186,0)-AL184</f>
        <v>225</v>
      </c>
      <c r="AO186" s="268"/>
    </row>
    <row r="187" spans="1:41" ht="14.25">
      <c r="A187" s="229">
        <v>71</v>
      </c>
      <c r="B187" s="337">
        <v>1241</v>
      </c>
      <c r="C187" s="254" t="s">
        <v>363</v>
      </c>
      <c r="D187" s="375"/>
      <c r="E187" s="278"/>
      <c r="F187" s="279"/>
      <c r="G187" s="231" t="s">
        <v>364</v>
      </c>
      <c r="H187" s="232"/>
      <c r="I187" s="232"/>
      <c r="J187" s="334"/>
      <c r="K187" s="232"/>
      <c r="L187" s="334"/>
      <c r="M187" s="334"/>
      <c r="N187" s="334"/>
      <c r="O187" s="334"/>
      <c r="P187" s="334"/>
      <c r="Q187" s="390"/>
      <c r="R187" s="390"/>
      <c r="S187" s="232"/>
      <c r="T187" s="232"/>
      <c r="U187" s="231"/>
      <c r="V187" s="338"/>
      <c r="W187" s="338"/>
      <c r="X187" s="338"/>
      <c r="Y187" s="338"/>
      <c r="Z187" s="338"/>
      <c r="AA187" s="338"/>
      <c r="AB187" s="338"/>
      <c r="AC187" s="338"/>
      <c r="AD187" s="338"/>
      <c r="AE187" s="338"/>
      <c r="AF187" s="339"/>
      <c r="AG187" s="340"/>
      <c r="AH187" s="338"/>
      <c r="AI187" s="334"/>
      <c r="AJ187" s="383"/>
      <c r="AK187" s="383"/>
      <c r="AL187" s="383"/>
      <c r="AM187" s="384"/>
      <c r="AN187" s="342">
        <f>ROUND(Q188,0)</f>
        <v>474</v>
      </c>
      <c r="AO187" s="268"/>
    </row>
    <row r="188" spans="1:41" ht="14.25">
      <c r="A188" s="229">
        <v>71</v>
      </c>
      <c r="B188" s="337">
        <v>1242</v>
      </c>
      <c r="C188" s="254" t="s">
        <v>365</v>
      </c>
      <c r="D188" s="375"/>
      <c r="E188" s="278"/>
      <c r="F188" s="279"/>
      <c r="G188" s="245"/>
      <c r="H188" s="208"/>
      <c r="I188" s="208"/>
      <c r="J188" s="301"/>
      <c r="K188" s="208"/>
      <c r="L188" s="301"/>
      <c r="M188" s="301"/>
      <c r="N188" s="301"/>
      <c r="O188" s="301"/>
      <c r="P188" s="301"/>
      <c r="Q188" s="1538">
        <v>474</v>
      </c>
      <c r="R188" s="1538"/>
      <c r="S188" s="208" t="s">
        <v>18</v>
      </c>
      <c r="T188" s="385"/>
      <c r="U188" s="245"/>
      <c r="V188" s="344"/>
      <c r="W188" s="344"/>
      <c r="X188" s="344"/>
      <c r="Y188" s="344"/>
      <c r="Z188" s="344"/>
      <c r="AA188" s="344"/>
      <c r="AB188" s="344"/>
      <c r="AC188" s="344"/>
      <c r="AD188" s="344"/>
      <c r="AE188" s="344"/>
      <c r="AF188" s="345"/>
      <c r="AG188" s="1539" t="s">
        <v>161</v>
      </c>
      <c r="AH188" s="346" t="s">
        <v>162</v>
      </c>
      <c r="AI188" s="347" t="s">
        <v>163</v>
      </c>
      <c r="AJ188" s="348">
        <v>0.7</v>
      </c>
      <c r="AK188" s="348"/>
      <c r="AL188" s="348"/>
      <c r="AM188" s="349"/>
      <c r="AN188" s="350">
        <f>ROUND(Q188*AJ188,0)</f>
        <v>332</v>
      </c>
      <c r="AO188" s="268"/>
    </row>
    <row r="189" spans="1:41" ht="14.25">
      <c r="A189" s="243">
        <v>71</v>
      </c>
      <c r="B189" s="351">
        <v>2271</v>
      </c>
      <c r="C189" s="244" t="s">
        <v>366</v>
      </c>
      <c r="D189" s="375"/>
      <c r="E189" s="278"/>
      <c r="F189" s="279"/>
      <c r="G189" s="245"/>
      <c r="H189" s="208"/>
      <c r="I189" s="208"/>
      <c r="J189" s="208"/>
      <c r="K189" s="301"/>
      <c r="L189" s="301"/>
      <c r="M189" s="208"/>
      <c r="N189" s="208"/>
      <c r="O189" s="208"/>
      <c r="P189" s="208"/>
      <c r="Q189" s="352"/>
      <c r="R189" s="352"/>
      <c r="S189" s="208"/>
      <c r="T189" s="208"/>
      <c r="U189" s="343"/>
      <c r="V189" s="344"/>
      <c r="W189" s="344"/>
      <c r="X189" s="344"/>
      <c r="Y189" s="344"/>
      <c r="Z189" s="344"/>
      <c r="AA189" s="344"/>
      <c r="AB189" s="344"/>
      <c r="AC189" s="344"/>
      <c r="AD189" s="344"/>
      <c r="AE189" s="344"/>
      <c r="AF189" s="345"/>
      <c r="AG189" s="1540"/>
      <c r="AH189" s="353" t="s">
        <v>165</v>
      </c>
      <c r="AI189" s="354" t="s">
        <v>163</v>
      </c>
      <c r="AJ189" s="355">
        <v>0.5</v>
      </c>
      <c r="AK189" s="355"/>
      <c r="AL189" s="356"/>
      <c r="AM189" s="357"/>
      <c r="AN189" s="358">
        <f>ROUND(Q188*AJ189,0)</f>
        <v>237</v>
      </c>
      <c r="AO189" s="268"/>
    </row>
    <row r="190" spans="1:41" ht="14.25">
      <c r="A190" s="243">
        <v>71</v>
      </c>
      <c r="B190" s="351">
        <v>2272</v>
      </c>
      <c r="C190" s="244" t="s">
        <v>367</v>
      </c>
      <c r="D190" s="375"/>
      <c r="E190" s="278"/>
      <c r="F190" s="279"/>
      <c r="G190" s="245"/>
      <c r="H190" s="208"/>
      <c r="I190" s="208"/>
      <c r="J190" s="208"/>
      <c r="K190" s="301"/>
      <c r="L190" s="301"/>
      <c r="M190" s="208"/>
      <c r="N190" s="208"/>
      <c r="O190" s="208"/>
      <c r="P190" s="208"/>
      <c r="Q190" s="352"/>
      <c r="R190" s="352"/>
      <c r="S190" s="208"/>
      <c r="T190" s="208"/>
      <c r="U190" s="343"/>
      <c r="V190" s="344"/>
      <c r="W190" s="344"/>
      <c r="X190" s="344"/>
      <c r="Y190" s="344"/>
      <c r="Z190" s="344"/>
      <c r="AA190" s="344"/>
      <c r="AB190" s="344"/>
      <c r="AC190" s="344"/>
      <c r="AD190" s="344"/>
      <c r="AE190" s="344"/>
      <c r="AF190" s="345"/>
      <c r="AG190" s="359"/>
      <c r="AH190" s="360"/>
      <c r="AI190" s="361"/>
      <c r="AJ190" s="361"/>
      <c r="AK190" s="1533" t="s">
        <v>167</v>
      </c>
      <c r="AL190" s="362">
        <v>5</v>
      </c>
      <c r="AM190" s="363" t="s">
        <v>168</v>
      </c>
      <c r="AN190" s="358">
        <f>ROUND(Q188,0)-AL190</f>
        <v>469</v>
      </c>
      <c r="AO190" s="268"/>
    </row>
    <row r="191" spans="1:41" ht="14.25">
      <c r="A191" s="243">
        <v>71</v>
      </c>
      <c r="B191" s="351">
        <v>2273</v>
      </c>
      <c r="C191" s="244" t="s">
        <v>368</v>
      </c>
      <c r="D191" s="375"/>
      <c r="E191" s="278"/>
      <c r="F191" s="279"/>
      <c r="G191" s="245"/>
      <c r="H191" s="208"/>
      <c r="I191" s="208"/>
      <c r="J191" s="208"/>
      <c r="K191" s="301"/>
      <c r="L191" s="301"/>
      <c r="M191" s="208"/>
      <c r="N191" s="208"/>
      <c r="O191" s="208"/>
      <c r="P191" s="208"/>
      <c r="Q191" s="352"/>
      <c r="R191" s="352"/>
      <c r="S191" s="208"/>
      <c r="T191" s="208"/>
      <c r="U191" s="343"/>
      <c r="V191" s="344"/>
      <c r="W191" s="344"/>
      <c r="X191" s="344"/>
      <c r="Y191" s="344"/>
      <c r="Z191" s="344"/>
      <c r="AA191" s="344"/>
      <c r="AB191" s="344"/>
      <c r="AC191" s="344"/>
      <c r="AD191" s="344"/>
      <c r="AE191" s="344"/>
      <c r="AF191" s="345"/>
      <c r="AG191" s="1536" t="s">
        <v>161</v>
      </c>
      <c r="AH191" s="364" t="s">
        <v>162</v>
      </c>
      <c r="AI191" s="362" t="s">
        <v>163</v>
      </c>
      <c r="AJ191" s="356">
        <v>0.7</v>
      </c>
      <c r="AK191" s="1534"/>
      <c r="AL191" s="365"/>
      <c r="AM191" s="366"/>
      <c r="AN191" s="358">
        <f>ROUND(Q188*AJ191,0)-AL190</f>
        <v>327</v>
      </c>
      <c r="AO191" s="268"/>
    </row>
    <row r="192" spans="1:41" ht="14.25">
      <c r="A192" s="243">
        <v>71</v>
      </c>
      <c r="B192" s="351">
        <v>2274</v>
      </c>
      <c r="C192" s="244" t="s">
        <v>369</v>
      </c>
      <c r="D192" s="375"/>
      <c r="E192" s="278"/>
      <c r="F192" s="279"/>
      <c r="G192" s="245"/>
      <c r="H192" s="208"/>
      <c r="I192" s="208"/>
      <c r="J192" s="208"/>
      <c r="K192" s="301"/>
      <c r="L192" s="301"/>
      <c r="M192" s="208"/>
      <c r="N192" s="208"/>
      <c r="O192" s="208"/>
      <c r="P192" s="208"/>
      <c r="Q192" s="352"/>
      <c r="R192" s="352"/>
      <c r="S192" s="208"/>
      <c r="T192" s="208"/>
      <c r="U192" s="343"/>
      <c r="V192" s="344"/>
      <c r="W192" s="344"/>
      <c r="X192" s="344"/>
      <c r="Y192" s="344"/>
      <c r="Z192" s="344"/>
      <c r="AA192" s="344"/>
      <c r="AB192" s="344"/>
      <c r="AC192" s="344"/>
      <c r="AD192" s="344"/>
      <c r="AE192" s="344"/>
      <c r="AF192" s="345"/>
      <c r="AG192" s="1537"/>
      <c r="AH192" s="353" t="s">
        <v>165</v>
      </c>
      <c r="AI192" s="354" t="s">
        <v>163</v>
      </c>
      <c r="AJ192" s="355">
        <v>0.5</v>
      </c>
      <c r="AK192" s="1535"/>
      <c r="AL192" s="367"/>
      <c r="AM192" s="368"/>
      <c r="AN192" s="358">
        <f>ROUND(Q188*AJ192,0)-AL190</f>
        <v>232</v>
      </c>
      <c r="AO192" s="268"/>
    </row>
    <row r="193" spans="1:41" ht="14.25">
      <c r="A193" s="229">
        <v>71</v>
      </c>
      <c r="B193" s="337">
        <v>1243</v>
      </c>
      <c r="C193" s="254" t="s">
        <v>370</v>
      </c>
      <c r="D193" s="375"/>
      <c r="E193" s="278"/>
      <c r="F193" s="279"/>
      <c r="G193" s="245"/>
      <c r="H193" s="208"/>
      <c r="I193" s="208"/>
      <c r="J193" s="301"/>
      <c r="K193" s="208"/>
      <c r="L193" s="301"/>
      <c r="M193" s="301"/>
      <c r="N193" s="301"/>
      <c r="O193" s="301"/>
      <c r="P193" s="301"/>
      <c r="Q193" s="352"/>
      <c r="R193" s="352"/>
      <c r="S193" s="208"/>
      <c r="T193" s="385"/>
      <c r="U193" s="369" t="s">
        <v>172</v>
      </c>
      <c r="V193" s="370"/>
      <c r="W193" s="370"/>
      <c r="X193" s="370"/>
      <c r="Y193" s="370"/>
      <c r="Z193" s="370"/>
      <c r="AA193" s="370"/>
      <c r="AB193" s="370"/>
      <c r="AC193" s="370"/>
      <c r="AD193" s="370"/>
      <c r="AE193" s="370"/>
      <c r="AF193" s="371"/>
      <c r="AG193" s="369"/>
      <c r="AH193" s="370"/>
      <c r="AI193" s="372"/>
      <c r="AJ193" s="373"/>
      <c r="AK193" s="373"/>
      <c r="AL193" s="373"/>
      <c r="AM193" s="374"/>
      <c r="AN193" s="342">
        <f>ROUND(Q188*AD194,0)</f>
        <v>457</v>
      </c>
      <c r="AO193" s="268"/>
    </row>
    <row r="194" spans="1:41" ht="14.25">
      <c r="A194" s="229">
        <v>71</v>
      </c>
      <c r="B194" s="337">
        <v>1244</v>
      </c>
      <c r="C194" s="254" t="s">
        <v>371</v>
      </c>
      <c r="D194" s="375"/>
      <c r="E194" s="278"/>
      <c r="F194" s="279"/>
      <c r="G194" s="245"/>
      <c r="H194" s="208"/>
      <c r="I194" s="208"/>
      <c r="J194" s="301"/>
      <c r="K194" s="208"/>
      <c r="L194" s="301"/>
      <c r="M194" s="301"/>
      <c r="N194" s="301"/>
      <c r="O194" s="301"/>
      <c r="P194" s="301"/>
      <c r="Q194" s="352"/>
      <c r="R194" s="352"/>
      <c r="S194" s="208"/>
      <c r="T194" s="385"/>
      <c r="U194" s="379" t="s">
        <v>174</v>
      </c>
      <c r="V194" s="344"/>
      <c r="W194" s="344"/>
      <c r="X194" s="344"/>
      <c r="Y194" s="344"/>
      <c r="Z194" s="344"/>
      <c r="AA194" s="344"/>
      <c r="AB194" s="344"/>
      <c r="AC194" s="214" t="s">
        <v>163</v>
      </c>
      <c r="AD194" s="1541">
        <v>0.96499999999999997</v>
      </c>
      <c r="AE194" s="1541"/>
      <c r="AF194" s="345"/>
      <c r="AG194" s="1539" t="s">
        <v>161</v>
      </c>
      <c r="AH194" s="346" t="s">
        <v>162</v>
      </c>
      <c r="AI194" s="347" t="s">
        <v>163</v>
      </c>
      <c r="AJ194" s="348">
        <v>0.7</v>
      </c>
      <c r="AK194" s="348"/>
      <c r="AL194" s="348"/>
      <c r="AM194" s="349"/>
      <c r="AN194" s="350">
        <f>ROUND(ROUND(Q188*AD194,0)*AJ194,0)</f>
        <v>320</v>
      </c>
      <c r="AO194" s="268"/>
    </row>
    <row r="195" spans="1:41" ht="14.25">
      <c r="A195" s="243">
        <v>71</v>
      </c>
      <c r="B195" s="351">
        <v>2275</v>
      </c>
      <c r="C195" s="244" t="s">
        <v>372</v>
      </c>
      <c r="D195" s="375"/>
      <c r="E195" s="278"/>
      <c r="F195" s="279"/>
      <c r="G195" s="245"/>
      <c r="H195" s="208"/>
      <c r="I195" s="208"/>
      <c r="J195" s="208"/>
      <c r="K195" s="301"/>
      <c r="L195" s="301"/>
      <c r="M195" s="208"/>
      <c r="N195" s="208"/>
      <c r="O195" s="208"/>
      <c r="P195" s="208"/>
      <c r="Q195" s="352"/>
      <c r="R195" s="352"/>
      <c r="S195" s="208"/>
      <c r="T195" s="208"/>
      <c r="U195" s="343"/>
      <c r="V195" s="344"/>
      <c r="W195" s="344"/>
      <c r="X195" s="344"/>
      <c r="Y195" s="344"/>
      <c r="Z195" s="344"/>
      <c r="AA195" s="344"/>
      <c r="AB195" s="344"/>
      <c r="AC195" s="344"/>
      <c r="AD195" s="344"/>
      <c r="AE195" s="344"/>
      <c r="AF195" s="345"/>
      <c r="AG195" s="1540"/>
      <c r="AH195" s="353" t="s">
        <v>165</v>
      </c>
      <c r="AI195" s="354" t="s">
        <v>163</v>
      </c>
      <c r="AJ195" s="355">
        <v>0.5</v>
      </c>
      <c r="AK195" s="355"/>
      <c r="AL195" s="356"/>
      <c r="AM195" s="357"/>
      <c r="AN195" s="358">
        <f>ROUND(ROUND(Q188*AD194,0)*AJ195,0)</f>
        <v>229</v>
      </c>
      <c r="AO195" s="268"/>
    </row>
    <row r="196" spans="1:41" ht="14.25">
      <c r="A196" s="243">
        <v>71</v>
      </c>
      <c r="B196" s="351">
        <v>2276</v>
      </c>
      <c r="C196" s="244" t="s">
        <v>373</v>
      </c>
      <c r="D196" s="375"/>
      <c r="E196" s="278"/>
      <c r="F196" s="279"/>
      <c r="G196" s="245"/>
      <c r="H196" s="208"/>
      <c r="I196" s="208"/>
      <c r="J196" s="208"/>
      <c r="K196" s="301"/>
      <c r="L196" s="301"/>
      <c r="M196" s="208"/>
      <c r="N196" s="208"/>
      <c r="O196" s="208"/>
      <c r="P196" s="208"/>
      <c r="Q196" s="352"/>
      <c r="R196" s="352"/>
      <c r="S196" s="208"/>
      <c r="T196" s="208"/>
      <c r="U196" s="343"/>
      <c r="V196" s="344"/>
      <c r="W196" s="344"/>
      <c r="X196" s="344"/>
      <c r="Y196" s="344"/>
      <c r="Z196" s="344"/>
      <c r="AA196" s="344"/>
      <c r="AB196" s="344"/>
      <c r="AC196" s="344"/>
      <c r="AD196" s="344"/>
      <c r="AE196" s="344"/>
      <c r="AF196" s="345"/>
      <c r="AG196" s="359"/>
      <c r="AH196" s="360"/>
      <c r="AI196" s="361"/>
      <c r="AJ196" s="361"/>
      <c r="AK196" s="1533" t="s">
        <v>167</v>
      </c>
      <c r="AL196" s="362">
        <v>5</v>
      </c>
      <c r="AM196" s="363" t="s">
        <v>168</v>
      </c>
      <c r="AN196" s="358">
        <f>ROUND(Q188*AD194,0)-AL196</f>
        <v>452</v>
      </c>
      <c r="AO196" s="268"/>
    </row>
    <row r="197" spans="1:41" ht="14.25">
      <c r="A197" s="243">
        <v>71</v>
      </c>
      <c r="B197" s="351">
        <v>2277</v>
      </c>
      <c r="C197" s="244" t="s">
        <v>374</v>
      </c>
      <c r="D197" s="375"/>
      <c r="E197" s="278"/>
      <c r="F197" s="279"/>
      <c r="G197" s="245"/>
      <c r="H197" s="208"/>
      <c r="I197" s="208"/>
      <c r="J197" s="208"/>
      <c r="K197" s="301"/>
      <c r="L197" s="301"/>
      <c r="M197" s="208"/>
      <c r="N197" s="208"/>
      <c r="O197" s="208"/>
      <c r="P197" s="208"/>
      <c r="Q197" s="352"/>
      <c r="R197" s="352"/>
      <c r="S197" s="208"/>
      <c r="T197" s="208"/>
      <c r="U197" s="343"/>
      <c r="V197" s="344"/>
      <c r="W197" s="344"/>
      <c r="X197" s="344"/>
      <c r="Y197" s="344"/>
      <c r="Z197" s="344"/>
      <c r="AA197" s="344"/>
      <c r="AB197" s="344"/>
      <c r="AC197" s="344"/>
      <c r="AD197" s="344"/>
      <c r="AE197" s="344"/>
      <c r="AF197" s="345"/>
      <c r="AG197" s="1536" t="s">
        <v>161</v>
      </c>
      <c r="AH197" s="364" t="s">
        <v>162</v>
      </c>
      <c r="AI197" s="362" t="s">
        <v>163</v>
      </c>
      <c r="AJ197" s="356">
        <v>0.7</v>
      </c>
      <c r="AK197" s="1534"/>
      <c r="AL197" s="365"/>
      <c r="AM197" s="366"/>
      <c r="AN197" s="358">
        <f>ROUND(ROUND(Q188*AD194,0)*AJ197,0)-AL196</f>
        <v>315</v>
      </c>
      <c r="AO197" s="268"/>
    </row>
    <row r="198" spans="1:41" ht="14.25">
      <c r="A198" s="243">
        <v>71</v>
      </c>
      <c r="B198" s="351">
        <v>2278</v>
      </c>
      <c r="C198" s="244" t="s">
        <v>375</v>
      </c>
      <c r="D198" s="375"/>
      <c r="E198" s="278"/>
      <c r="F198" s="279"/>
      <c r="G198" s="281"/>
      <c r="H198" s="216"/>
      <c r="I198" s="216"/>
      <c r="J198" s="216"/>
      <c r="K198" s="304"/>
      <c r="L198" s="304"/>
      <c r="M198" s="216"/>
      <c r="N198" s="216"/>
      <c r="O198" s="216"/>
      <c r="P198" s="216"/>
      <c r="Q198" s="387"/>
      <c r="R198" s="387"/>
      <c r="S198" s="216"/>
      <c r="T198" s="216"/>
      <c r="U198" s="308"/>
      <c r="V198" s="380"/>
      <c r="W198" s="380"/>
      <c r="X198" s="380"/>
      <c r="Y198" s="380"/>
      <c r="Z198" s="380"/>
      <c r="AA198" s="380"/>
      <c r="AB198" s="380"/>
      <c r="AC198" s="380"/>
      <c r="AD198" s="380"/>
      <c r="AE198" s="380"/>
      <c r="AF198" s="381"/>
      <c r="AG198" s="1537"/>
      <c r="AH198" s="353" t="s">
        <v>165</v>
      </c>
      <c r="AI198" s="354" t="s">
        <v>163</v>
      </c>
      <c r="AJ198" s="355">
        <v>0.5</v>
      </c>
      <c r="AK198" s="1535"/>
      <c r="AL198" s="367"/>
      <c r="AM198" s="368"/>
      <c r="AN198" s="358">
        <f>ROUND(ROUND(Q188*AD194,0)*AJ198,0)-AL196</f>
        <v>224</v>
      </c>
      <c r="AO198" s="268"/>
    </row>
    <row r="199" spans="1:41" ht="14.25" customHeight="1">
      <c r="A199" s="229">
        <v>71</v>
      </c>
      <c r="B199" s="337">
        <v>1251</v>
      </c>
      <c r="C199" s="254" t="s">
        <v>376</v>
      </c>
      <c r="D199" s="375"/>
      <c r="E199" s="278"/>
      <c r="F199" s="279"/>
      <c r="G199" s="231" t="s">
        <v>377</v>
      </c>
      <c r="H199" s="232"/>
      <c r="I199" s="232"/>
      <c r="J199" s="334"/>
      <c r="K199" s="232"/>
      <c r="L199" s="334"/>
      <c r="M199" s="334"/>
      <c r="N199" s="334"/>
      <c r="O199" s="334"/>
      <c r="P199" s="334"/>
      <c r="Q199" s="390"/>
      <c r="R199" s="390"/>
      <c r="S199" s="232"/>
      <c r="T199" s="232"/>
      <c r="U199" s="231"/>
      <c r="V199" s="338"/>
      <c r="W199" s="338"/>
      <c r="X199" s="338"/>
      <c r="Y199" s="338"/>
      <c r="Z199" s="338"/>
      <c r="AA199" s="338"/>
      <c r="AB199" s="338"/>
      <c r="AC199" s="338"/>
      <c r="AD199" s="338"/>
      <c r="AE199" s="338"/>
      <c r="AF199" s="339"/>
      <c r="AG199" s="340"/>
      <c r="AH199" s="338"/>
      <c r="AI199" s="334"/>
      <c r="AJ199" s="383"/>
      <c r="AK199" s="383"/>
      <c r="AL199" s="383"/>
      <c r="AM199" s="384"/>
      <c r="AN199" s="342">
        <f>ROUND(Q200,0)</f>
        <v>472</v>
      </c>
      <c r="AO199" s="268"/>
    </row>
    <row r="200" spans="1:41" ht="14.25">
      <c r="A200" s="229">
        <v>71</v>
      </c>
      <c r="B200" s="337">
        <v>1252</v>
      </c>
      <c r="C200" s="254" t="s">
        <v>378</v>
      </c>
      <c r="D200" s="375"/>
      <c r="E200" s="278"/>
      <c r="F200" s="279"/>
      <c r="G200" s="245"/>
      <c r="H200" s="208"/>
      <c r="I200" s="208"/>
      <c r="J200" s="301"/>
      <c r="K200" s="208"/>
      <c r="L200" s="301"/>
      <c r="M200" s="301"/>
      <c r="N200" s="301"/>
      <c r="O200" s="301"/>
      <c r="P200" s="301"/>
      <c r="Q200" s="1538">
        <v>472</v>
      </c>
      <c r="R200" s="1538"/>
      <c r="S200" s="208" t="s">
        <v>18</v>
      </c>
      <c r="T200" s="385"/>
      <c r="U200" s="245"/>
      <c r="V200" s="344"/>
      <c r="W200" s="344"/>
      <c r="X200" s="344"/>
      <c r="Y200" s="344"/>
      <c r="Z200" s="344"/>
      <c r="AA200" s="344"/>
      <c r="AB200" s="344"/>
      <c r="AC200" s="344"/>
      <c r="AD200" s="344"/>
      <c r="AE200" s="344"/>
      <c r="AF200" s="345"/>
      <c r="AG200" s="1539" t="s">
        <v>161</v>
      </c>
      <c r="AH200" s="346" t="s">
        <v>162</v>
      </c>
      <c r="AI200" s="347" t="s">
        <v>163</v>
      </c>
      <c r="AJ200" s="348">
        <v>0.7</v>
      </c>
      <c r="AK200" s="348"/>
      <c r="AL200" s="348"/>
      <c r="AM200" s="349"/>
      <c r="AN200" s="350">
        <f>ROUND(Q200*AJ200,0)</f>
        <v>330</v>
      </c>
      <c r="AO200" s="268"/>
    </row>
    <row r="201" spans="1:41" ht="14.25">
      <c r="A201" s="243">
        <v>71</v>
      </c>
      <c r="B201" s="351">
        <v>2281</v>
      </c>
      <c r="C201" s="244" t="s">
        <v>379</v>
      </c>
      <c r="D201" s="375"/>
      <c r="E201" s="278"/>
      <c r="F201" s="279"/>
      <c r="G201" s="245"/>
      <c r="H201" s="208"/>
      <c r="I201" s="208"/>
      <c r="J201" s="208"/>
      <c r="K201" s="301"/>
      <c r="L201" s="301"/>
      <c r="M201" s="208"/>
      <c r="N201" s="208"/>
      <c r="O201" s="208"/>
      <c r="P201" s="208"/>
      <c r="Q201" s="352"/>
      <c r="R201" s="352"/>
      <c r="S201" s="208"/>
      <c r="T201" s="208"/>
      <c r="U201" s="343"/>
      <c r="V201" s="344"/>
      <c r="W201" s="344"/>
      <c r="X201" s="344"/>
      <c r="Y201" s="344"/>
      <c r="Z201" s="344"/>
      <c r="AA201" s="344"/>
      <c r="AB201" s="344"/>
      <c r="AC201" s="344"/>
      <c r="AD201" s="344"/>
      <c r="AE201" s="344"/>
      <c r="AF201" s="345"/>
      <c r="AG201" s="1540"/>
      <c r="AH201" s="353" t="s">
        <v>165</v>
      </c>
      <c r="AI201" s="354" t="s">
        <v>163</v>
      </c>
      <c r="AJ201" s="355">
        <v>0.5</v>
      </c>
      <c r="AK201" s="355"/>
      <c r="AL201" s="356"/>
      <c r="AM201" s="357"/>
      <c r="AN201" s="358">
        <f>ROUND(Q200*AJ201,0)</f>
        <v>236</v>
      </c>
      <c r="AO201" s="268"/>
    </row>
    <row r="202" spans="1:41" ht="14.25">
      <c r="A202" s="243">
        <v>71</v>
      </c>
      <c r="B202" s="351">
        <v>2282</v>
      </c>
      <c r="C202" s="244" t="s">
        <v>380</v>
      </c>
      <c r="D202" s="375"/>
      <c r="E202" s="278"/>
      <c r="F202" s="279"/>
      <c r="G202" s="245"/>
      <c r="H202" s="208"/>
      <c r="I202" s="208"/>
      <c r="J202" s="208"/>
      <c r="K202" s="301"/>
      <c r="L202" s="301"/>
      <c r="M202" s="208"/>
      <c r="N202" s="208"/>
      <c r="O202" s="208"/>
      <c r="P202" s="208"/>
      <c r="Q202" s="352"/>
      <c r="R202" s="352"/>
      <c r="S202" s="208"/>
      <c r="T202" s="208"/>
      <c r="U202" s="343"/>
      <c r="V202" s="344"/>
      <c r="W202" s="344"/>
      <c r="X202" s="344"/>
      <c r="Y202" s="344"/>
      <c r="Z202" s="344"/>
      <c r="AA202" s="344"/>
      <c r="AB202" s="344"/>
      <c r="AC202" s="344"/>
      <c r="AD202" s="344"/>
      <c r="AE202" s="344"/>
      <c r="AF202" s="345"/>
      <c r="AG202" s="359"/>
      <c r="AH202" s="360"/>
      <c r="AI202" s="361"/>
      <c r="AJ202" s="361"/>
      <c r="AK202" s="1533" t="s">
        <v>167</v>
      </c>
      <c r="AL202" s="362">
        <v>5</v>
      </c>
      <c r="AM202" s="363" t="s">
        <v>168</v>
      </c>
      <c r="AN202" s="358">
        <f>ROUND(Q200,0)-AL202</f>
        <v>467</v>
      </c>
      <c r="AO202" s="268"/>
    </row>
    <row r="203" spans="1:41" ht="14.25">
      <c r="A203" s="243">
        <v>71</v>
      </c>
      <c r="B203" s="351">
        <v>2283</v>
      </c>
      <c r="C203" s="244" t="s">
        <v>381</v>
      </c>
      <c r="D203" s="375"/>
      <c r="E203" s="278"/>
      <c r="F203" s="279"/>
      <c r="G203" s="245"/>
      <c r="H203" s="208"/>
      <c r="I203" s="208"/>
      <c r="J203" s="208"/>
      <c r="K203" s="301"/>
      <c r="L203" s="301"/>
      <c r="M203" s="208"/>
      <c r="N203" s="208"/>
      <c r="O203" s="208"/>
      <c r="P203" s="208"/>
      <c r="Q203" s="352"/>
      <c r="R203" s="352"/>
      <c r="S203" s="208"/>
      <c r="T203" s="208"/>
      <c r="U203" s="343"/>
      <c r="V203" s="344"/>
      <c r="W203" s="344"/>
      <c r="X203" s="344"/>
      <c r="Y203" s="344"/>
      <c r="Z203" s="344"/>
      <c r="AA203" s="344"/>
      <c r="AB203" s="344"/>
      <c r="AC203" s="344"/>
      <c r="AD203" s="344"/>
      <c r="AE203" s="344"/>
      <c r="AF203" s="345"/>
      <c r="AG203" s="1536" t="s">
        <v>161</v>
      </c>
      <c r="AH203" s="364" t="s">
        <v>162</v>
      </c>
      <c r="AI203" s="362" t="s">
        <v>163</v>
      </c>
      <c r="AJ203" s="356">
        <v>0.7</v>
      </c>
      <c r="AK203" s="1534"/>
      <c r="AL203" s="365"/>
      <c r="AM203" s="366"/>
      <c r="AN203" s="358">
        <f>ROUND(Q200*AJ203,0)-AL202</f>
        <v>325</v>
      </c>
      <c r="AO203" s="268"/>
    </row>
    <row r="204" spans="1:41" ht="14.25">
      <c r="A204" s="243">
        <v>71</v>
      </c>
      <c r="B204" s="351">
        <v>2284</v>
      </c>
      <c r="C204" s="244" t="s">
        <v>382</v>
      </c>
      <c r="D204" s="375"/>
      <c r="E204" s="278"/>
      <c r="F204" s="279"/>
      <c r="G204" s="245"/>
      <c r="H204" s="208"/>
      <c r="I204" s="208"/>
      <c r="J204" s="208"/>
      <c r="K204" s="301"/>
      <c r="L204" s="301"/>
      <c r="M204" s="208"/>
      <c r="N204" s="208"/>
      <c r="O204" s="208"/>
      <c r="P204" s="208"/>
      <c r="Q204" s="352"/>
      <c r="R204" s="352"/>
      <c r="S204" s="208"/>
      <c r="T204" s="208"/>
      <c r="U204" s="343"/>
      <c r="V204" s="344"/>
      <c r="W204" s="344"/>
      <c r="X204" s="344"/>
      <c r="Y204" s="344"/>
      <c r="Z204" s="344"/>
      <c r="AA204" s="344"/>
      <c r="AB204" s="344"/>
      <c r="AC204" s="344"/>
      <c r="AD204" s="344"/>
      <c r="AE204" s="344"/>
      <c r="AF204" s="345"/>
      <c r="AG204" s="1537"/>
      <c r="AH204" s="353" t="s">
        <v>165</v>
      </c>
      <c r="AI204" s="354" t="s">
        <v>163</v>
      </c>
      <c r="AJ204" s="355">
        <v>0.5</v>
      </c>
      <c r="AK204" s="1535"/>
      <c r="AL204" s="367"/>
      <c r="AM204" s="368"/>
      <c r="AN204" s="358">
        <f>ROUND(Q200*AJ204,0)-AL202</f>
        <v>231</v>
      </c>
      <c r="AO204" s="268"/>
    </row>
    <row r="205" spans="1:41" ht="14.25">
      <c r="A205" s="229">
        <v>71</v>
      </c>
      <c r="B205" s="337">
        <v>1253</v>
      </c>
      <c r="C205" s="254" t="s">
        <v>383</v>
      </c>
      <c r="D205" s="375"/>
      <c r="E205" s="278"/>
      <c r="F205" s="279"/>
      <c r="G205" s="245"/>
      <c r="H205" s="208"/>
      <c r="I205" s="208"/>
      <c r="J205" s="301"/>
      <c r="K205" s="208"/>
      <c r="L205" s="301"/>
      <c r="M205" s="301"/>
      <c r="N205" s="301"/>
      <c r="O205" s="301"/>
      <c r="P205" s="301"/>
      <c r="Q205" s="352"/>
      <c r="R205" s="352"/>
      <c r="S205" s="208"/>
      <c r="T205" s="385"/>
      <c r="U205" s="369" t="s">
        <v>172</v>
      </c>
      <c r="V205" s="370"/>
      <c r="W205" s="370"/>
      <c r="X205" s="370"/>
      <c r="Y205" s="370"/>
      <c r="Z205" s="370"/>
      <c r="AA205" s="370"/>
      <c r="AB205" s="370"/>
      <c r="AC205" s="370"/>
      <c r="AD205" s="370"/>
      <c r="AE205" s="370"/>
      <c r="AF205" s="371"/>
      <c r="AG205" s="369"/>
      <c r="AH205" s="370"/>
      <c r="AI205" s="372"/>
      <c r="AJ205" s="373"/>
      <c r="AK205" s="373"/>
      <c r="AL205" s="373"/>
      <c r="AM205" s="374"/>
      <c r="AN205" s="342">
        <f>ROUND(Q200*AD206,0)</f>
        <v>455</v>
      </c>
      <c r="AO205" s="268"/>
    </row>
    <row r="206" spans="1:41" ht="14.25">
      <c r="A206" s="229">
        <v>71</v>
      </c>
      <c r="B206" s="337">
        <v>1254</v>
      </c>
      <c r="C206" s="254" t="s">
        <v>384</v>
      </c>
      <c r="D206" s="375"/>
      <c r="E206" s="278"/>
      <c r="F206" s="279"/>
      <c r="G206" s="245"/>
      <c r="H206" s="208"/>
      <c r="I206" s="208"/>
      <c r="J206" s="301"/>
      <c r="K206" s="208"/>
      <c r="L206" s="301"/>
      <c r="M206" s="301"/>
      <c r="N206" s="301"/>
      <c r="O206" s="301"/>
      <c r="P206" s="301"/>
      <c r="Q206" s="352"/>
      <c r="R206" s="352"/>
      <c r="S206" s="208"/>
      <c r="T206" s="385"/>
      <c r="U206" s="379" t="s">
        <v>174</v>
      </c>
      <c r="V206" s="344"/>
      <c r="W206" s="344"/>
      <c r="X206" s="344"/>
      <c r="Y206" s="344"/>
      <c r="Z206" s="344"/>
      <c r="AA206" s="344"/>
      <c r="AB206" s="344"/>
      <c r="AC206" s="214" t="s">
        <v>163</v>
      </c>
      <c r="AD206" s="1541">
        <v>0.96499999999999997</v>
      </c>
      <c r="AE206" s="1541"/>
      <c r="AF206" s="345"/>
      <c r="AG206" s="1539" t="s">
        <v>161</v>
      </c>
      <c r="AH206" s="346" t="s">
        <v>162</v>
      </c>
      <c r="AI206" s="347" t="s">
        <v>163</v>
      </c>
      <c r="AJ206" s="348">
        <v>0.7</v>
      </c>
      <c r="AK206" s="348"/>
      <c r="AL206" s="348"/>
      <c r="AM206" s="349"/>
      <c r="AN206" s="350">
        <f>ROUND(ROUND(Q200*AD206,0)*AJ206,0)</f>
        <v>319</v>
      </c>
      <c r="AO206" s="268"/>
    </row>
    <row r="207" spans="1:41" ht="14.25">
      <c r="A207" s="243">
        <v>71</v>
      </c>
      <c r="B207" s="351">
        <v>2285</v>
      </c>
      <c r="C207" s="244" t="s">
        <v>385</v>
      </c>
      <c r="D207" s="375"/>
      <c r="E207" s="278"/>
      <c r="F207" s="279"/>
      <c r="G207" s="245"/>
      <c r="H207" s="208"/>
      <c r="I207" s="208"/>
      <c r="J207" s="208"/>
      <c r="K207" s="301"/>
      <c r="L207" s="301"/>
      <c r="M207" s="208"/>
      <c r="N207" s="208"/>
      <c r="O207" s="208"/>
      <c r="P207" s="208"/>
      <c r="Q207" s="352"/>
      <c r="R207" s="352"/>
      <c r="S207" s="208"/>
      <c r="T207" s="208"/>
      <c r="U207" s="343"/>
      <c r="V207" s="344"/>
      <c r="W207" s="344"/>
      <c r="X207" s="344"/>
      <c r="Y207" s="344"/>
      <c r="Z207" s="344"/>
      <c r="AA207" s="344"/>
      <c r="AB207" s="344"/>
      <c r="AC207" s="344"/>
      <c r="AD207" s="344"/>
      <c r="AE207" s="344"/>
      <c r="AF207" s="345"/>
      <c r="AG207" s="1540"/>
      <c r="AH207" s="353" t="s">
        <v>165</v>
      </c>
      <c r="AI207" s="354" t="s">
        <v>163</v>
      </c>
      <c r="AJ207" s="355">
        <v>0.5</v>
      </c>
      <c r="AK207" s="355"/>
      <c r="AL207" s="356"/>
      <c r="AM207" s="357"/>
      <c r="AN207" s="358">
        <f>ROUND(ROUND(Q200*AD206,0)*AJ207,0)</f>
        <v>228</v>
      </c>
      <c r="AO207" s="268"/>
    </row>
    <row r="208" spans="1:41" ht="14.25">
      <c r="A208" s="243">
        <v>71</v>
      </c>
      <c r="B208" s="351">
        <v>2286</v>
      </c>
      <c r="C208" s="244" t="s">
        <v>386</v>
      </c>
      <c r="D208" s="375"/>
      <c r="E208" s="278"/>
      <c r="F208" s="279"/>
      <c r="G208" s="245"/>
      <c r="H208" s="208"/>
      <c r="I208" s="208"/>
      <c r="J208" s="208"/>
      <c r="K208" s="301"/>
      <c r="L208" s="301"/>
      <c r="M208" s="208"/>
      <c r="N208" s="208"/>
      <c r="O208" s="208"/>
      <c r="P208" s="208"/>
      <c r="Q208" s="352"/>
      <c r="R208" s="352"/>
      <c r="S208" s="208"/>
      <c r="T208" s="208"/>
      <c r="U208" s="343"/>
      <c r="V208" s="344"/>
      <c r="W208" s="344"/>
      <c r="X208" s="344"/>
      <c r="Y208" s="344"/>
      <c r="Z208" s="344"/>
      <c r="AA208" s="344"/>
      <c r="AB208" s="344"/>
      <c r="AC208" s="344"/>
      <c r="AD208" s="344"/>
      <c r="AE208" s="344"/>
      <c r="AF208" s="345"/>
      <c r="AG208" s="359"/>
      <c r="AH208" s="360"/>
      <c r="AI208" s="361"/>
      <c r="AJ208" s="361"/>
      <c r="AK208" s="1533" t="s">
        <v>167</v>
      </c>
      <c r="AL208" s="362">
        <v>5</v>
      </c>
      <c r="AM208" s="363" t="s">
        <v>168</v>
      </c>
      <c r="AN208" s="358">
        <f>ROUND(Q200*AD206,0)-AL208</f>
        <v>450</v>
      </c>
      <c r="AO208" s="268"/>
    </row>
    <row r="209" spans="1:41" ht="14.25">
      <c r="A209" s="243">
        <v>71</v>
      </c>
      <c r="B209" s="351">
        <v>2287</v>
      </c>
      <c r="C209" s="244" t="s">
        <v>387</v>
      </c>
      <c r="D209" s="375"/>
      <c r="E209" s="278"/>
      <c r="F209" s="279"/>
      <c r="G209" s="245"/>
      <c r="H209" s="208"/>
      <c r="I209" s="208"/>
      <c r="J209" s="208"/>
      <c r="K209" s="301"/>
      <c r="L209" s="301"/>
      <c r="M209" s="208"/>
      <c r="N209" s="208"/>
      <c r="O209" s="208"/>
      <c r="P209" s="208"/>
      <c r="Q209" s="352"/>
      <c r="R209" s="352"/>
      <c r="S209" s="208"/>
      <c r="T209" s="208"/>
      <c r="U209" s="343"/>
      <c r="V209" s="344"/>
      <c r="W209" s="344"/>
      <c r="X209" s="344"/>
      <c r="Y209" s="344"/>
      <c r="Z209" s="344"/>
      <c r="AA209" s="344"/>
      <c r="AB209" s="344"/>
      <c r="AC209" s="344"/>
      <c r="AD209" s="344"/>
      <c r="AE209" s="344"/>
      <c r="AF209" s="345"/>
      <c r="AG209" s="1536" t="s">
        <v>161</v>
      </c>
      <c r="AH209" s="364" t="s">
        <v>162</v>
      </c>
      <c r="AI209" s="362" t="s">
        <v>163</v>
      </c>
      <c r="AJ209" s="356">
        <v>0.7</v>
      </c>
      <c r="AK209" s="1534"/>
      <c r="AL209" s="365"/>
      <c r="AM209" s="366"/>
      <c r="AN209" s="358">
        <f>ROUND(ROUND(Q200*AD206,0)*AJ209,0)-AL208</f>
        <v>314</v>
      </c>
      <c r="AO209" s="268"/>
    </row>
    <row r="210" spans="1:41" ht="14.25">
      <c r="A210" s="243">
        <v>71</v>
      </c>
      <c r="B210" s="351">
        <v>2288</v>
      </c>
      <c r="C210" s="244" t="s">
        <v>388</v>
      </c>
      <c r="D210" s="375"/>
      <c r="E210" s="278"/>
      <c r="F210" s="279"/>
      <c r="G210" s="281"/>
      <c r="H210" s="216"/>
      <c r="I210" s="216"/>
      <c r="J210" s="216"/>
      <c r="K210" s="304"/>
      <c r="L210" s="304"/>
      <c r="M210" s="216"/>
      <c r="N210" s="216"/>
      <c r="O210" s="216"/>
      <c r="P210" s="216"/>
      <c r="Q210" s="387"/>
      <c r="R210" s="387"/>
      <c r="S210" s="216"/>
      <c r="T210" s="216"/>
      <c r="U210" s="308"/>
      <c r="V210" s="380"/>
      <c r="W210" s="380"/>
      <c r="X210" s="380"/>
      <c r="Y210" s="380"/>
      <c r="Z210" s="380"/>
      <c r="AA210" s="380"/>
      <c r="AB210" s="380"/>
      <c r="AC210" s="380"/>
      <c r="AD210" s="380"/>
      <c r="AE210" s="380"/>
      <c r="AF210" s="381"/>
      <c r="AG210" s="1537"/>
      <c r="AH210" s="353" t="s">
        <v>165</v>
      </c>
      <c r="AI210" s="354" t="s">
        <v>163</v>
      </c>
      <c r="AJ210" s="355">
        <v>0.5</v>
      </c>
      <c r="AK210" s="1535"/>
      <c r="AL210" s="367"/>
      <c r="AM210" s="368"/>
      <c r="AN210" s="358">
        <f>ROUND(ROUND(Q200*AD206,0)*AJ210,0)-AL208</f>
        <v>223</v>
      </c>
      <c r="AO210" s="268"/>
    </row>
    <row r="211" spans="1:41" ht="14.25">
      <c r="A211" s="229">
        <v>71</v>
      </c>
      <c r="B211" s="337">
        <v>1261</v>
      </c>
      <c r="C211" s="254" t="s">
        <v>389</v>
      </c>
      <c r="D211" s="375"/>
      <c r="E211" s="278"/>
      <c r="F211" s="279"/>
      <c r="G211" s="231" t="s">
        <v>390</v>
      </c>
      <c r="H211" s="232"/>
      <c r="I211" s="232"/>
      <c r="J211" s="334"/>
      <c r="K211" s="232"/>
      <c r="L211" s="334"/>
      <c r="M211" s="334"/>
      <c r="N211" s="334"/>
      <c r="O211" s="334"/>
      <c r="P211" s="334"/>
      <c r="Q211" s="390"/>
      <c r="R211" s="390"/>
      <c r="S211" s="232"/>
      <c r="T211" s="232"/>
      <c r="U211" s="231"/>
      <c r="V211" s="338"/>
      <c r="W211" s="338"/>
      <c r="X211" s="338"/>
      <c r="Y211" s="338"/>
      <c r="Z211" s="338"/>
      <c r="AA211" s="338"/>
      <c r="AB211" s="338"/>
      <c r="AC211" s="338"/>
      <c r="AD211" s="338"/>
      <c r="AE211" s="338"/>
      <c r="AF211" s="339"/>
      <c r="AG211" s="340"/>
      <c r="AH211" s="338"/>
      <c r="AI211" s="334"/>
      <c r="AJ211" s="383"/>
      <c r="AK211" s="383"/>
      <c r="AL211" s="383"/>
      <c r="AM211" s="384"/>
      <c r="AN211" s="342">
        <f>ROUND(Q212,0)</f>
        <v>469</v>
      </c>
      <c r="AO211" s="268"/>
    </row>
    <row r="212" spans="1:41" ht="14.25">
      <c r="A212" s="229">
        <v>71</v>
      </c>
      <c r="B212" s="337">
        <v>1262</v>
      </c>
      <c r="C212" s="254" t="s">
        <v>391</v>
      </c>
      <c r="D212" s="375"/>
      <c r="E212" s="278"/>
      <c r="F212" s="279"/>
      <c r="G212" s="245"/>
      <c r="H212" s="208"/>
      <c r="I212" s="208"/>
      <c r="J212" s="301"/>
      <c r="K212" s="208"/>
      <c r="L212" s="301"/>
      <c r="M212" s="301"/>
      <c r="N212" s="301"/>
      <c r="O212" s="301"/>
      <c r="P212" s="301"/>
      <c r="Q212" s="1538">
        <v>469</v>
      </c>
      <c r="R212" s="1538"/>
      <c r="S212" s="208" t="s">
        <v>18</v>
      </c>
      <c r="T212" s="385"/>
      <c r="U212" s="245"/>
      <c r="V212" s="344"/>
      <c r="W212" s="344"/>
      <c r="X212" s="344"/>
      <c r="Y212" s="344"/>
      <c r="Z212" s="344"/>
      <c r="AA212" s="344"/>
      <c r="AB212" s="344"/>
      <c r="AC212" s="344"/>
      <c r="AD212" s="344"/>
      <c r="AE212" s="344"/>
      <c r="AF212" s="345"/>
      <c r="AG212" s="1539" t="s">
        <v>161</v>
      </c>
      <c r="AH212" s="346" t="s">
        <v>162</v>
      </c>
      <c r="AI212" s="347" t="s">
        <v>163</v>
      </c>
      <c r="AJ212" s="348">
        <v>0.7</v>
      </c>
      <c r="AK212" s="348"/>
      <c r="AL212" s="348"/>
      <c r="AM212" s="349"/>
      <c r="AN212" s="350">
        <f>ROUND(Q212*AJ212,0)</f>
        <v>328</v>
      </c>
      <c r="AO212" s="268"/>
    </row>
    <row r="213" spans="1:41" ht="14.25">
      <c r="A213" s="243">
        <v>71</v>
      </c>
      <c r="B213" s="351">
        <v>2291</v>
      </c>
      <c r="C213" s="244" t="s">
        <v>392</v>
      </c>
      <c r="D213" s="375"/>
      <c r="E213" s="278"/>
      <c r="F213" s="279"/>
      <c r="G213" s="245"/>
      <c r="H213" s="208"/>
      <c r="I213" s="208"/>
      <c r="J213" s="208"/>
      <c r="K213" s="301"/>
      <c r="L213" s="301"/>
      <c r="M213" s="208"/>
      <c r="N213" s="208"/>
      <c r="O213" s="208"/>
      <c r="P213" s="208"/>
      <c r="Q213" s="352"/>
      <c r="R213" s="352"/>
      <c r="S213" s="208"/>
      <c r="T213" s="208"/>
      <c r="U213" s="343"/>
      <c r="V213" s="344"/>
      <c r="W213" s="344"/>
      <c r="X213" s="344"/>
      <c r="Y213" s="344"/>
      <c r="Z213" s="344"/>
      <c r="AA213" s="344"/>
      <c r="AB213" s="344"/>
      <c r="AC213" s="344"/>
      <c r="AD213" s="344"/>
      <c r="AE213" s="344"/>
      <c r="AF213" s="345"/>
      <c r="AG213" s="1540"/>
      <c r="AH213" s="353" t="s">
        <v>165</v>
      </c>
      <c r="AI213" s="354" t="s">
        <v>163</v>
      </c>
      <c r="AJ213" s="355">
        <v>0.5</v>
      </c>
      <c r="AK213" s="355"/>
      <c r="AL213" s="356"/>
      <c r="AM213" s="357"/>
      <c r="AN213" s="358">
        <f>ROUND(Q212*AJ213,0)</f>
        <v>235</v>
      </c>
      <c r="AO213" s="268"/>
    </row>
    <row r="214" spans="1:41" ht="14.25">
      <c r="A214" s="243">
        <v>71</v>
      </c>
      <c r="B214" s="351">
        <v>2292</v>
      </c>
      <c r="C214" s="244" t="s">
        <v>393</v>
      </c>
      <c r="D214" s="375"/>
      <c r="E214" s="278"/>
      <c r="F214" s="279"/>
      <c r="G214" s="245"/>
      <c r="H214" s="208"/>
      <c r="I214" s="208"/>
      <c r="J214" s="208"/>
      <c r="K214" s="301"/>
      <c r="L214" s="301"/>
      <c r="M214" s="208"/>
      <c r="N214" s="208"/>
      <c r="O214" s="208"/>
      <c r="P214" s="208"/>
      <c r="Q214" s="352"/>
      <c r="R214" s="352"/>
      <c r="S214" s="208"/>
      <c r="T214" s="208"/>
      <c r="U214" s="343"/>
      <c r="V214" s="344"/>
      <c r="W214" s="344"/>
      <c r="X214" s="344"/>
      <c r="Y214" s="344"/>
      <c r="Z214" s="344"/>
      <c r="AA214" s="344"/>
      <c r="AB214" s="344"/>
      <c r="AC214" s="344"/>
      <c r="AD214" s="344"/>
      <c r="AE214" s="344"/>
      <c r="AF214" s="345"/>
      <c r="AG214" s="359"/>
      <c r="AH214" s="360"/>
      <c r="AI214" s="361"/>
      <c r="AJ214" s="361"/>
      <c r="AK214" s="1533" t="s">
        <v>167</v>
      </c>
      <c r="AL214" s="362">
        <v>5</v>
      </c>
      <c r="AM214" s="363" t="s">
        <v>168</v>
      </c>
      <c r="AN214" s="358">
        <f>ROUND(Q212,0)-AL214</f>
        <v>464</v>
      </c>
      <c r="AO214" s="268"/>
    </row>
    <row r="215" spans="1:41" ht="14.25">
      <c r="A215" s="243">
        <v>71</v>
      </c>
      <c r="B215" s="351">
        <v>2293</v>
      </c>
      <c r="C215" s="244" t="s">
        <v>394</v>
      </c>
      <c r="D215" s="375"/>
      <c r="E215" s="278"/>
      <c r="F215" s="279"/>
      <c r="G215" s="245"/>
      <c r="H215" s="208"/>
      <c r="I215" s="208"/>
      <c r="J215" s="208"/>
      <c r="K215" s="301"/>
      <c r="L215" s="301"/>
      <c r="M215" s="208"/>
      <c r="N215" s="208"/>
      <c r="O215" s="208"/>
      <c r="P215" s="208"/>
      <c r="Q215" s="352"/>
      <c r="R215" s="352"/>
      <c r="S215" s="208"/>
      <c r="T215" s="208"/>
      <c r="U215" s="343"/>
      <c r="V215" s="344"/>
      <c r="W215" s="344"/>
      <c r="X215" s="344"/>
      <c r="Y215" s="344"/>
      <c r="Z215" s="344"/>
      <c r="AA215" s="344"/>
      <c r="AB215" s="344"/>
      <c r="AC215" s="344"/>
      <c r="AD215" s="344"/>
      <c r="AE215" s="344"/>
      <c r="AF215" s="345"/>
      <c r="AG215" s="1536" t="s">
        <v>161</v>
      </c>
      <c r="AH215" s="364" t="s">
        <v>162</v>
      </c>
      <c r="AI215" s="362" t="s">
        <v>163</v>
      </c>
      <c r="AJ215" s="356">
        <v>0.7</v>
      </c>
      <c r="AK215" s="1534"/>
      <c r="AL215" s="365"/>
      <c r="AM215" s="366"/>
      <c r="AN215" s="358">
        <f>ROUND(Q212*AJ215,0)-AL214</f>
        <v>323</v>
      </c>
      <c r="AO215" s="268"/>
    </row>
    <row r="216" spans="1:41" ht="14.25">
      <c r="A216" s="243">
        <v>71</v>
      </c>
      <c r="B216" s="351">
        <v>2294</v>
      </c>
      <c r="C216" s="244" t="s">
        <v>395</v>
      </c>
      <c r="D216" s="375"/>
      <c r="E216" s="278"/>
      <c r="F216" s="279"/>
      <c r="G216" s="245"/>
      <c r="H216" s="208"/>
      <c r="I216" s="208"/>
      <c r="J216" s="208"/>
      <c r="K216" s="301"/>
      <c r="L216" s="301"/>
      <c r="M216" s="208"/>
      <c r="N216" s="208"/>
      <c r="O216" s="208"/>
      <c r="P216" s="208"/>
      <c r="Q216" s="352"/>
      <c r="R216" s="352"/>
      <c r="S216" s="208"/>
      <c r="T216" s="208"/>
      <c r="U216" s="343"/>
      <c r="V216" s="344"/>
      <c r="W216" s="344"/>
      <c r="X216" s="344"/>
      <c r="Y216" s="344"/>
      <c r="Z216" s="344"/>
      <c r="AA216" s="344"/>
      <c r="AB216" s="344"/>
      <c r="AC216" s="344"/>
      <c r="AD216" s="344"/>
      <c r="AE216" s="344"/>
      <c r="AF216" s="345"/>
      <c r="AG216" s="1537"/>
      <c r="AH216" s="353" t="s">
        <v>165</v>
      </c>
      <c r="AI216" s="354" t="s">
        <v>163</v>
      </c>
      <c r="AJ216" s="355">
        <v>0.5</v>
      </c>
      <c r="AK216" s="1535"/>
      <c r="AL216" s="367"/>
      <c r="AM216" s="368"/>
      <c r="AN216" s="358">
        <f>ROUND(Q212*AJ216,0)-AL214</f>
        <v>230</v>
      </c>
      <c r="AO216" s="268"/>
    </row>
    <row r="217" spans="1:41" ht="14.25">
      <c r="A217" s="229">
        <v>71</v>
      </c>
      <c r="B217" s="337">
        <v>1263</v>
      </c>
      <c r="C217" s="254" t="s">
        <v>396</v>
      </c>
      <c r="D217" s="375"/>
      <c r="E217" s="278"/>
      <c r="F217" s="279"/>
      <c r="G217" s="245"/>
      <c r="H217" s="208"/>
      <c r="I217" s="208"/>
      <c r="J217" s="301"/>
      <c r="K217" s="208"/>
      <c r="L217" s="301"/>
      <c r="M217" s="301"/>
      <c r="N217" s="301"/>
      <c r="O217" s="301"/>
      <c r="P217" s="301"/>
      <c r="Q217" s="352"/>
      <c r="R217" s="352"/>
      <c r="S217" s="208"/>
      <c r="T217" s="385"/>
      <c r="U217" s="369" t="s">
        <v>172</v>
      </c>
      <c r="V217" s="370"/>
      <c r="W217" s="370"/>
      <c r="X217" s="370"/>
      <c r="Y217" s="370"/>
      <c r="Z217" s="370"/>
      <c r="AA217" s="370"/>
      <c r="AB217" s="370"/>
      <c r="AC217" s="370"/>
      <c r="AD217" s="370"/>
      <c r="AE217" s="370"/>
      <c r="AF217" s="371"/>
      <c r="AG217" s="369"/>
      <c r="AH217" s="370"/>
      <c r="AI217" s="372"/>
      <c r="AJ217" s="373"/>
      <c r="AK217" s="373"/>
      <c r="AL217" s="373"/>
      <c r="AM217" s="374"/>
      <c r="AN217" s="342">
        <f>ROUND(Q212*AD218,0)</f>
        <v>453</v>
      </c>
      <c r="AO217" s="268"/>
    </row>
    <row r="218" spans="1:41" ht="14.25">
      <c r="A218" s="229">
        <v>71</v>
      </c>
      <c r="B218" s="337">
        <v>1264</v>
      </c>
      <c r="C218" s="254" t="s">
        <v>397</v>
      </c>
      <c r="D218" s="375"/>
      <c r="E218" s="278"/>
      <c r="F218" s="279"/>
      <c r="G218" s="245"/>
      <c r="H218" s="208"/>
      <c r="I218" s="208"/>
      <c r="J218" s="301"/>
      <c r="K218" s="208"/>
      <c r="L218" s="301"/>
      <c r="M218" s="301"/>
      <c r="N218" s="301"/>
      <c r="O218" s="301"/>
      <c r="P218" s="301"/>
      <c r="Q218" s="352"/>
      <c r="R218" s="352"/>
      <c r="S218" s="208"/>
      <c r="T218" s="385"/>
      <c r="U218" s="379" t="s">
        <v>174</v>
      </c>
      <c r="V218" s="344"/>
      <c r="W218" s="344"/>
      <c r="X218" s="344"/>
      <c r="Y218" s="344"/>
      <c r="Z218" s="344"/>
      <c r="AA218" s="344"/>
      <c r="AB218" s="344"/>
      <c r="AC218" s="214" t="s">
        <v>163</v>
      </c>
      <c r="AD218" s="1541">
        <v>0.96499999999999997</v>
      </c>
      <c r="AE218" s="1541"/>
      <c r="AF218" s="345"/>
      <c r="AG218" s="1539" t="s">
        <v>161</v>
      </c>
      <c r="AH218" s="346" t="s">
        <v>162</v>
      </c>
      <c r="AI218" s="347" t="s">
        <v>163</v>
      </c>
      <c r="AJ218" s="348">
        <v>0.7</v>
      </c>
      <c r="AK218" s="348"/>
      <c r="AL218" s="348"/>
      <c r="AM218" s="349"/>
      <c r="AN218" s="350">
        <f>ROUND(ROUND(Q212*AD218,0)*AJ218,0)</f>
        <v>317</v>
      </c>
      <c r="AO218" s="268"/>
    </row>
    <row r="219" spans="1:41" ht="14.25">
      <c r="A219" s="243">
        <v>71</v>
      </c>
      <c r="B219" s="351">
        <v>2295</v>
      </c>
      <c r="C219" s="244" t="s">
        <v>398</v>
      </c>
      <c r="D219" s="375"/>
      <c r="E219" s="278"/>
      <c r="F219" s="279"/>
      <c r="G219" s="245"/>
      <c r="H219" s="208"/>
      <c r="I219" s="208"/>
      <c r="J219" s="208"/>
      <c r="K219" s="301"/>
      <c r="L219" s="301"/>
      <c r="M219" s="208"/>
      <c r="N219" s="208"/>
      <c r="O219" s="208"/>
      <c r="P219" s="208"/>
      <c r="Q219" s="352"/>
      <c r="R219" s="352"/>
      <c r="S219" s="208"/>
      <c r="T219" s="208"/>
      <c r="U219" s="343"/>
      <c r="V219" s="344"/>
      <c r="W219" s="344"/>
      <c r="X219" s="344"/>
      <c r="Y219" s="344"/>
      <c r="Z219" s="344"/>
      <c r="AA219" s="344"/>
      <c r="AB219" s="344"/>
      <c r="AC219" s="344"/>
      <c r="AD219" s="344"/>
      <c r="AE219" s="344"/>
      <c r="AF219" s="345"/>
      <c r="AG219" s="1540"/>
      <c r="AH219" s="353" t="s">
        <v>165</v>
      </c>
      <c r="AI219" s="354" t="s">
        <v>163</v>
      </c>
      <c r="AJ219" s="355">
        <v>0.5</v>
      </c>
      <c r="AK219" s="355"/>
      <c r="AL219" s="356"/>
      <c r="AM219" s="357"/>
      <c r="AN219" s="358">
        <f>ROUND(ROUND(Q212*AD218,0)*AJ219,0)</f>
        <v>227</v>
      </c>
      <c r="AO219" s="268"/>
    </row>
    <row r="220" spans="1:41" ht="14.25">
      <c r="A220" s="243">
        <v>71</v>
      </c>
      <c r="B220" s="351">
        <v>2296</v>
      </c>
      <c r="C220" s="244" t="s">
        <v>399</v>
      </c>
      <c r="D220" s="375"/>
      <c r="E220" s="278"/>
      <c r="F220" s="279"/>
      <c r="G220" s="245"/>
      <c r="H220" s="208"/>
      <c r="I220" s="208"/>
      <c r="J220" s="208"/>
      <c r="K220" s="301"/>
      <c r="L220" s="301"/>
      <c r="M220" s="208"/>
      <c r="N220" s="208"/>
      <c r="O220" s="208"/>
      <c r="P220" s="208"/>
      <c r="Q220" s="352"/>
      <c r="R220" s="352"/>
      <c r="S220" s="208"/>
      <c r="T220" s="208"/>
      <c r="U220" s="343"/>
      <c r="V220" s="344"/>
      <c r="W220" s="344"/>
      <c r="X220" s="344"/>
      <c r="Y220" s="344"/>
      <c r="Z220" s="344"/>
      <c r="AA220" s="344"/>
      <c r="AB220" s="344"/>
      <c r="AC220" s="344"/>
      <c r="AD220" s="344"/>
      <c r="AE220" s="344"/>
      <c r="AF220" s="345"/>
      <c r="AG220" s="359"/>
      <c r="AH220" s="360"/>
      <c r="AI220" s="361"/>
      <c r="AJ220" s="361"/>
      <c r="AK220" s="1533" t="s">
        <v>167</v>
      </c>
      <c r="AL220" s="362">
        <v>5</v>
      </c>
      <c r="AM220" s="363" t="s">
        <v>168</v>
      </c>
      <c r="AN220" s="358">
        <f>ROUND(Q212*AD218,0)-AL220</f>
        <v>448</v>
      </c>
      <c r="AO220" s="268"/>
    </row>
    <row r="221" spans="1:41" ht="14.25">
      <c r="A221" s="243">
        <v>71</v>
      </c>
      <c r="B221" s="351">
        <v>2297</v>
      </c>
      <c r="C221" s="244" t="s">
        <v>400</v>
      </c>
      <c r="D221" s="375"/>
      <c r="E221" s="278"/>
      <c r="F221" s="279"/>
      <c r="G221" s="245"/>
      <c r="H221" s="208"/>
      <c r="I221" s="208"/>
      <c r="J221" s="208"/>
      <c r="K221" s="301"/>
      <c r="L221" s="301"/>
      <c r="M221" s="208"/>
      <c r="N221" s="208"/>
      <c r="O221" s="208"/>
      <c r="P221" s="208"/>
      <c r="Q221" s="352"/>
      <c r="R221" s="352"/>
      <c r="S221" s="208"/>
      <c r="T221" s="208"/>
      <c r="U221" s="343"/>
      <c r="V221" s="344"/>
      <c r="W221" s="344"/>
      <c r="X221" s="344"/>
      <c r="Y221" s="344"/>
      <c r="Z221" s="344"/>
      <c r="AA221" s="344"/>
      <c r="AB221" s="344"/>
      <c r="AC221" s="344"/>
      <c r="AD221" s="344"/>
      <c r="AE221" s="344"/>
      <c r="AF221" s="345"/>
      <c r="AG221" s="1536" t="s">
        <v>161</v>
      </c>
      <c r="AH221" s="364" t="s">
        <v>162</v>
      </c>
      <c r="AI221" s="362" t="s">
        <v>163</v>
      </c>
      <c r="AJ221" s="356">
        <v>0.7</v>
      </c>
      <c r="AK221" s="1534"/>
      <c r="AL221" s="365"/>
      <c r="AM221" s="366"/>
      <c r="AN221" s="358">
        <f>ROUND(ROUND(Q212*AD218,0)*AJ221,0)-AL220</f>
        <v>312</v>
      </c>
      <c r="AO221" s="268"/>
    </row>
    <row r="222" spans="1:41" ht="14.25">
      <c r="A222" s="243">
        <v>71</v>
      </c>
      <c r="B222" s="351">
        <v>2298</v>
      </c>
      <c r="C222" s="244" t="s">
        <v>401</v>
      </c>
      <c r="D222" s="375"/>
      <c r="E222" s="278"/>
      <c r="F222" s="279"/>
      <c r="G222" s="281"/>
      <c r="H222" s="216"/>
      <c r="I222" s="216"/>
      <c r="J222" s="216"/>
      <c r="K222" s="304"/>
      <c r="L222" s="304"/>
      <c r="M222" s="216"/>
      <c r="N222" s="216"/>
      <c r="O222" s="216"/>
      <c r="P222" s="216"/>
      <c r="Q222" s="387"/>
      <c r="R222" s="387"/>
      <c r="S222" s="216"/>
      <c r="T222" s="216"/>
      <c r="U222" s="308"/>
      <c r="V222" s="380"/>
      <c r="W222" s="380"/>
      <c r="X222" s="380"/>
      <c r="Y222" s="380"/>
      <c r="Z222" s="380"/>
      <c r="AA222" s="380"/>
      <c r="AB222" s="380"/>
      <c r="AC222" s="380"/>
      <c r="AD222" s="380"/>
      <c r="AE222" s="380"/>
      <c r="AF222" s="381"/>
      <c r="AG222" s="1537"/>
      <c r="AH222" s="353" t="s">
        <v>165</v>
      </c>
      <c r="AI222" s="354" t="s">
        <v>163</v>
      </c>
      <c r="AJ222" s="355">
        <v>0.5</v>
      </c>
      <c r="AK222" s="1535"/>
      <c r="AL222" s="367"/>
      <c r="AM222" s="368"/>
      <c r="AN222" s="358">
        <f>ROUND(ROUND(Q212*AD218,0)*AJ222,0)-AL220</f>
        <v>222</v>
      </c>
      <c r="AO222" s="268"/>
    </row>
    <row r="223" spans="1:41" ht="14.25">
      <c r="A223" s="229">
        <v>71</v>
      </c>
      <c r="B223" s="337">
        <v>1271</v>
      </c>
      <c r="C223" s="254" t="s">
        <v>402</v>
      </c>
      <c r="D223" s="375"/>
      <c r="E223" s="278"/>
      <c r="F223" s="279"/>
      <c r="G223" s="231" t="s">
        <v>403</v>
      </c>
      <c r="H223" s="232"/>
      <c r="I223" s="232"/>
      <c r="J223" s="334"/>
      <c r="K223" s="232"/>
      <c r="L223" s="334"/>
      <c r="M223" s="334"/>
      <c r="N223" s="334"/>
      <c r="O223" s="334"/>
      <c r="P223" s="334"/>
      <c r="Q223" s="390"/>
      <c r="R223" s="390"/>
      <c r="S223" s="232"/>
      <c r="T223" s="232"/>
      <c r="U223" s="231"/>
      <c r="V223" s="338"/>
      <c r="W223" s="338"/>
      <c r="X223" s="338"/>
      <c r="Y223" s="338"/>
      <c r="Z223" s="338"/>
      <c r="AA223" s="338"/>
      <c r="AB223" s="338"/>
      <c r="AC223" s="338"/>
      <c r="AD223" s="338"/>
      <c r="AE223" s="338"/>
      <c r="AF223" s="339"/>
      <c r="AG223" s="340"/>
      <c r="AH223" s="338"/>
      <c r="AI223" s="334"/>
      <c r="AJ223" s="383"/>
      <c r="AK223" s="383"/>
      <c r="AL223" s="383"/>
      <c r="AM223" s="384"/>
      <c r="AN223" s="342">
        <f>ROUND(Q224,0)</f>
        <v>466</v>
      </c>
      <c r="AO223" s="268"/>
    </row>
    <row r="224" spans="1:41" ht="14.25">
      <c r="A224" s="229">
        <v>71</v>
      </c>
      <c r="B224" s="337">
        <v>1272</v>
      </c>
      <c r="C224" s="254" t="s">
        <v>404</v>
      </c>
      <c r="D224" s="375"/>
      <c r="E224" s="278"/>
      <c r="F224" s="279"/>
      <c r="G224" s="245"/>
      <c r="H224" s="208"/>
      <c r="I224" s="208"/>
      <c r="J224" s="301"/>
      <c r="K224" s="208"/>
      <c r="L224" s="301"/>
      <c r="M224" s="301"/>
      <c r="N224" s="301"/>
      <c r="O224" s="301"/>
      <c r="P224" s="301"/>
      <c r="Q224" s="1538">
        <v>466</v>
      </c>
      <c r="R224" s="1538"/>
      <c r="S224" s="208" t="s">
        <v>18</v>
      </c>
      <c r="T224" s="385"/>
      <c r="U224" s="245"/>
      <c r="V224" s="344"/>
      <c r="W224" s="344"/>
      <c r="X224" s="344"/>
      <c r="Y224" s="344"/>
      <c r="Z224" s="344"/>
      <c r="AA224" s="344"/>
      <c r="AB224" s="344"/>
      <c r="AC224" s="344"/>
      <c r="AD224" s="344"/>
      <c r="AE224" s="344"/>
      <c r="AF224" s="345"/>
      <c r="AG224" s="1539" t="s">
        <v>161</v>
      </c>
      <c r="AH224" s="346" t="s">
        <v>162</v>
      </c>
      <c r="AI224" s="347" t="s">
        <v>163</v>
      </c>
      <c r="AJ224" s="348">
        <v>0.7</v>
      </c>
      <c r="AK224" s="348"/>
      <c r="AL224" s="348"/>
      <c r="AM224" s="349"/>
      <c r="AN224" s="350">
        <f>ROUND(Q224*AJ224,0)</f>
        <v>326</v>
      </c>
      <c r="AO224" s="268"/>
    </row>
    <row r="225" spans="1:41" ht="14.25">
      <c r="A225" s="243">
        <v>71</v>
      </c>
      <c r="B225" s="351">
        <v>2311</v>
      </c>
      <c r="C225" s="244" t="s">
        <v>405</v>
      </c>
      <c r="D225" s="375"/>
      <c r="E225" s="278"/>
      <c r="F225" s="279"/>
      <c r="G225" s="245"/>
      <c r="H225" s="208"/>
      <c r="I225" s="208"/>
      <c r="J225" s="208"/>
      <c r="K225" s="301"/>
      <c r="L225" s="301"/>
      <c r="M225" s="208"/>
      <c r="N225" s="208"/>
      <c r="O225" s="208"/>
      <c r="P225" s="208"/>
      <c r="Q225" s="352"/>
      <c r="R225" s="352"/>
      <c r="S225" s="208"/>
      <c r="T225" s="208"/>
      <c r="U225" s="343"/>
      <c r="V225" s="344"/>
      <c r="W225" s="344"/>
      <c r="X225" s="344"/>
      <c r="Y225" s="344"/>
      <c r="Z225" s="344"/>
      <c r="AA225" s="344"/>
      <c r="AB225" s="344"/>
      <c r="AC225" s="344"/>
      <c r="AD225" s="344"/>
      <c r="AE225" s="344"/>
      <c r="AF225" s="345"/>
      <c r="AG225" s="1540"/>
      <c r="AH225" s="353" t="s">
        <v>165</v>
      </c>
      <c r="AI225" s="354" t="s">
        <v>163</v>
      </c>
      <c r="AJ225" s="355">
        <v>0.5</v>
      </c>
      <c r="AK225" s="355"/>
      <c r="AL225" s="356"/>
      <c r="AM225" s="357"/>
      <c r="AN225" s="358">
        <f>ROUND(Q224*AJ225,0)</f>
        <v>233</v>
      </c>
      <c r="AO225" s="268"/>
    </row>
    <row r="226" spans="1:41" ht="14.25">
      <c r="A226" s="243">
        <v>71</v>
      </c>
      <c r="B226" s="351">
        <v>2312</v>
      </c>
      <c r="C226" s="244" t="s">
        <v>406</v>
      </c>
      <c r="D226" s="375"/>
      <c r="E226" s="278"/>
      <c r="F226" s="279"/>
      <c r="G226" s="245"/>
      <c r="H226" s="208"/>
      <c r="I226" s="208"/>
      <c r="J226" s="208"/>
      <c r="K226" s="301"/>
      <c r="L226" s="301"/>
      <c r="M226" s="208"/>
      <c r="N226" s="208"/>
      <c r="O226" s="208"/>
      <c r="P226" s="208"/>
      <c r="Q226" s="352"/>
      <c r="R226" s="352"/>
      <c r="S226" s="208"/>
      <c r="T226" s="208"/>
      <c r="U226" s="343"/>
      <c r="V226" s="344"/>
      <c r="W226" s="344"/>
      <c r="X226" s="344"/>
      <c r="Y226" s="344"/>
      <c r="Z226" s="344"/>
      <c r="AA226" s="344"/>
      <c r="AB226" s="344"/>
      <c r="AC226" s="344"/>
      <c r="AD226" s="344"/>
      <c r="AE226" s="344"/>
      <c r="AF226" s="345"/>
      <c r="AG226" s="359"/>
      <c r="AH226" s="360"/>
      <c r="AI226" s="361"/>
      <c r="AJ226" s="361"/>
      <c r="AK226" s="1533" t="s">
        <v>167</v>
      </c>
      <c r="AL226" s="362">
        <v>5</v>
      </c>
      <c r="AM226" s="363" t="s">
        <v>168</v>
      </c>
      <c r="AN226" s="358">
        <f>ROUND(Q224,0)-AL226</f>
        <v>461</v>
      </c>
      <c r="AO226" s="268"/>
    </row>
    <row r="227" spans="1:41" ht="14.25">
      <c r="A227" s="243">
        <v>71</v>
      </c>
      <c r="B227" s="351">
        <v>2313</v>
      </c>
      <c r="C227" s="244" t="s">
        <v>407</v>
      </c>
      <c r="D227" s="375"/>
      <c r="E227" s="278"/>
      <c r="F227" s="279"/>
      <c r="G227" s="245"/>
      <c r="H227" s="208"/>
      <c r="I227" s="208"/>
      <c r="J227" s="208"/>
      <c r="K227" s="301"/>
      <c r="L227" s="301"/>
      <c r="M227" s="208"/>
      <c r="N227" s="208"/>
      <c r="O227" s="208"/>
      <c r="P227" s="208"/>
      <c r="Q227" s="352"/>
      <c r="R227" s="352"/>
      <c r="S227" s="208"/>
      <c r="T227" s="208"/>
      <c r="U227" s="343"/>
      <c r="V227" s="344"/>
      <c r="W227" s="344"/>
      <c r="X227" s="344"/>
      <c r="Y227" s="344"/>
      <c r="Z227" s="344"/>
      <c r="AA227" s="344"/>
      <c r="AB227" s="344"/>
      <c r="AC227" s="344"/>
      <c r="AD227" s="344"/>
      <c r="AE227" s="344"/>
      <c r="AF227" s="345"/>
      <c r="AG227" s="1536" t="s">
        <v>161</v>
      </c>
      <c r="AH227" s="364" t="s">
        <v>162</v>
      </c>
      <c r="AI227" s="362" t="s">
        <v>163</v>
      </c>
      <c r="AJ227" s="356">
        <v>0.7</v>
      </c>
      <c r="AK227" s="1534"/>
      <c r="AL227" s="365"/>
      <c r="AM227" s="366"/>
      <c r="AN227" s="358">
        <f>ROUND(Q224*AJ227,0)-AL226</f>
        <v>321</v>
      </c>
      <c r="AO227" s="268"/>
    </row>
    <row r="228" spans="1:41" ht="14.25">
      <c r="A228" s="243">
        <v>71</v>
      </c>
      <c r="B228" s="351">
        <v>2314</v>
      </c>
      <c r="C228" s="244" t="s">
        <v>408</v>
      </c>
      <c r="D228" s="375"/>
      <c r="E228" s="278"/>
      <c r="F228" s="279"/>
      <c r="G228" s="245"/>
      <c r="H228" s="208"/>
      <c r="I228" s="208"/>
      <c r="J228" s="208"/>
      <c r="K228" s="301"/>
      <c r="L228" s="301"/>
      <c r="M228" s="208"/>
      <c r="N228" s="208"/>
      <c r="O228" s="208"/>
      <c r="P228" s="208"/>
      <c r="Q228" s="352"/>
      <c r="R228" s="352"/>
      <c r="S228" s="208"/>
      <c r="T228" s="208"/>
      <c r="U228" s="343"/>
      <c r="V228" s="344"/>
      <c r="W228" s="344"/>
      <c r="X228" s="344"/>
      <c r="Y228" s="344"/>
      <c r="Z228" s="344"/>
      <c r="AA228" s="344"/>
      <c r="AB228" s="344"/>
      <c r="AC228" s="344"/>
      <c r="AD228" s="344"/>
      <c r="AE228" s="344"/>
      <c r="AF228" s="345"/>
      <c r="AG228" s="1537"/>
      <c r="AH228" s="353" t="s">
        <v>165</v>
      </c>
      <c r="AI228" s="354" t="s">
        <v>163</v>
      </c>
      <c r="AJ228" s="355">
        <v>0.5</v>
      </c>
      <c r="AK228" s="1535"/>
      <c r="AL228" s="367"/>
      <c r="AM228" s="368"/>
      <c r="AN228" s="358">
        <f>ROUND(Q224*AJ228,0)-AL226</f>
        <v>228</v>
      </c>
      <c r="AO228" s="268"/>
    </row>
    <row r="229" spans="1:41" ht="14.25">
      <c r="A229" s="229">
        <v>71</v>
      </c>
      <c r="B229" s="337">
        <v>1273</v>
      </c>
      <c r="C229" s="254" t="s">
        <v>409</v>
      </c>
      <c r="D229" s="375"/>
      <c r="E229" s="278"/>
      <c r="F229" s="279"/>
      <c r="G229" s="245"/>
      <c r="H229" s="208"/>
      <c r="I229" s="208"/>
      <c r="J229" s="301"/>
      <c r="K229" s="208"/>
      <c r="L229" s="301"/>
      <c r="M229" s="301"/>
      <c r="N229" s="301"/>
      <c r="O229" s="301"/>
      <c r="P229" s="301"/>
      <c r="Q229" s="352"/>
      <c r="R229" s="352"/>
      <c r="S229" s="208"/>
      <c r="T229" s="385"/>
      <c r="U229" s="369" t="s">
        <v>172</v>
      </c>
      <c r="V229" s="370"/>
      <c r="W229" s="370"/>
      <c r="X229" s="370"/>
      <c r="Y229" s="370"/>
      <c r="Z229" s="370"/>
      <c r="AA229" s="370"/>
      <c r="AB229" s="370"/>
      <c r="AC229" s="370"/>
      <c r="AD229" s="370"/>
      <c r="AE229" s="370"/>
      <c r="AF229" s="371"/>
      <c r="AG229" s="369"/>
      <c r="AH229" s="370"/>
      <c r="AI229" s="372"/>
      <c r="AJ229" s="373"/>
      <c r="AK229" s="373"/>
      <c r="AL229" s="373"/>
      <c r="AM229" s="374"/>
      <c r="AN229" s="342">
        <f>ROUND(Q224*AD230,0)</f>
        <v>450</v>
      </c>
      <c r="AO229" s="268"/>
    </row>
    <row r="230" spans="1:41" ht="14.25">
      <c r="A230" s="229">
        <v>71</v>
      </c>
      <c r="B230" s="337">
        <v>1274</v>
      </c>
      <c r="C230" s="254" t="s">
        <v>410</v>
      </c>
      <c r="D230" s="375"/>
      <c r="E230" s="278"/>
      <c r="F230" s="279"/>
      <c r="G230" s="245"/>
      <c r="H230" s="208"/>
      <c r="I230" s="208"/>
      <c r="J230" s="301"/>
      <c r="K230" s="208"/>
      <c r="L230" s="301"/>
      <c r="M230" s="301"/>
      <c r="N230" s="301"/>
      <c r="O230" s="301"/>
      <c r="P230" s="301"/>
      <c r="Q230" s="352"/>
      <c r="R230" s="352"/>
      <c r="S230" s="208"/>
      <c r="T230" s="385"/>
      <c r="U230" s="379" t="s">
        <v>174</v>
      </c>
      <c r="V230" s="344"/>
      <c r="W230" s="344"/>
      <c r="X230" s="344"/>
      <c r="Y230" s="344"/>
      <c r="Z230" s="344"/>
      <c r="AA230" s="344"/>
      <c r="AB230" s="344"/>
      <c r="AC230" s="214" t="s">
        <v>163</v>
      </c>
      <c r="AD230" s="1541">
        <v>0.96499999999999997</v>
      </c>
      <c r="AE230" s="1541"/>
      <c r="AF230" s="345"/>
      <c r="AG230" s="1539" t="s">
        <v>161</v>
      </c>
      <c r="AH230" s="346" t="s">
        <v>162</v>
      </c>
      <c r="AI230" s="347" t="s">
        <v>163</v>
      </c>
      <c r="AJ230" s="348">
        <v>0.7</v>
      </c>
      <c r="AK230" s="348"/>
      <c r="AL230" s="348"/>
      <c r="AM230" s="349"/>
      <c r="AN230" s="350">
        <f>ROUND(ROUND(Q224*AD230,0)*AJ230,0)</f>
        <v>315</v>
      </c>
      <c r="AO230" s="268"/>
    </row>
    <row r="231" spans="1:41" ht="14.25">
      <c r="A231" s="243">
        <v>71</v>
      </c>
      <c r="B231" s="351">
        <v>2315</v>
      </c>
      <c r="C231" s="244" t="s">
        <v>411</v>
      </c>
      <c r="D231" s="375"/>
      <c r="E231" s="278"/>
      <c r="F231" s="279"/>
      <c r="G231" s="245"/>
      <c r="H231" s="208"/>
      <c r="I231" s="208"/>
      <c r="J231" s="208"/>
      <c r="K231" s="301"/>
      <c r="L231" s="301"/>
      <c r="M231" s="208"/>
      <c r="N231" s="208"/>
      <c r="O231" s="208"/>
      <c r="P231" s="208"/>
      <c r="Q231" s="352"/>
      <c r="R231" s="352"/>
      <c r="S231" s="208"/>
      <c r="T231" s="208"/>
      <c r="U231" s="343"/>
      <c r="V231" s="344"/>
      <c r="W231" s="344"/>
      <c r="X231" s="344"/>
      <c r="Y231" s="344"/>
      <c r="Z231" s="344"/>
      <c r="AA231" s="344"/>
      <c r="AB231" s="344"/>
      <c r="AC231" s="344"/>
      <c r="AD231" s="344"/>
      <c r="AE231" s="344"/>
      <c r="AF231" s="345"/>
      <c r="AG231" s="1540"/>
      <c r="AH231" s="353" t="s">
        <v>165</v>
      </c>
      <c r="AI231" s="354" t="s">
        <v>163</v>
      </c>
      <c r="AJ231" s="355">
        <v>0.5</v>
      </c>
      <c r="AK231" s="355"/>
      <c r="AL231" s="356"/>
      <c r="AM231" s="357"/>
      <c r="AN231" s="358">
        <f>ROUND(ROUND(Q224*AD230,0)*AJ231,0)</f>
        <v>225</v>
      </c>
      <c r="AO231" s="268"/>
    </row>
    <row r="232" spans="1:41" ht="14.25">
      <c r="A232" s="243">
        <v>71</v>
      </c>
      <c r="B232" s="351">
        <v>2316</v>
      </c>
      <c r="C232" s="244" t="s">
        <v>412</v>
      </c>
      <c r="D232" s="375"/>
      <c r="E232" s="278"/>
      <c r="F232" s="279"/>
      <c r="G232" s="245"/>
      <c r="H232" s="208"/>
      <c r="I232" s="208"/>
      <c r="J232" s="208"/>
      <c r="K232" s="301"/>
      <c r="L232" s="301"/>
      <c r="M232" s="208"/>
      <c r="N232" s="208"/>
      <c r="O232" s="208"/>
      <c r="P232" s="208"/>
      <c r="Q232" s="352"/>
      <c r="R232" s="352"/>
      <c r="S232" s="208"/>
      <c r="T232" s="208"/>
      <c r="U232" s="343"/>
      <c r="V232" s="344"/>
      <c r="W232" s="344"/>
      <c r="X232" s="344"/>
      <c r="Y232" s="344"/>
      <c r="Z232" s="344"/>
      <c r="AA232" s="344"/>
      <c r="AB232" s="344"/>
      <c r="AC232" s="344"/>
      <c r="AD232" s="344"/>
      <c r="AE232" s="344"/>
      <c r="AF232" s="345"/>
      <c r="AG232" s="359"/>
      <c r="AH232" s="360"/>
      <c r="AI232" s="361"/>
      <c r="AJ232" s="361"/>
      <c r="AK232" s="1533" t="s">
        <v>167</v>
      </c>
      <c r="AL232" s="362">
        <v>5</v>
      </c>
      <c r="AM232" s="363" t="s">
        <v>168</v>
      </c>
      <c r="AN232" s="358">
        <f>ROUND(Q224*AD230,0)-AL232</f>
        <v>445</v>
      </c>
      <c r="AO232" s="268"/>
    </row>
    <row r="233" spans="1:41" ht="14.25">
      <c r="A233" s="243">
        <v>71</v>
      </c>
      <c r="B233" s="351">
        <v>2317</v>
      </c>
      <c r="C233" s="244" t="s">
        <v>413</v>
      </c>
      <c r="D233" s="375"/>
      <c r="E233" s="278"/>
      <c r="F233" s="279"/>
      <c r="G233" s="245"/>
      <c r="H233" s="208"/>
      <c r="I233" s="208"/>
      <c r="J233" s="208"/>
      <c r="K233" s="301"/>
      <c r="L233" s="301"/>
      <c r="M233" s="208"/>
      <c r="N233" s="208"/>
      <c r="O233" s="208"/>
      <c r="P233" s="208"/>
      <c r="Q233" s="352"/>
      <c r="R233" s="352"/>
      <c r="S233" s="208"/>
      <c r="T233" s="208"/>
      <c r="U233" s="343"/>
      <c r="V233" s="344"/>
      <c r="W233" s="344"/>
      <c r="X233" s="344"/>
      <c r="Y233" s="344"/>
      <c r="Z233" s="344"/>
      <c r="AA233" s="344"/>
      <c r="AB233" s="344"/>
      <c r="AC233" s="344"/>
      <c r="AD233" s="344"/>
      <c r="AE233" s="344"/>
      <c r="AF233" s="345"/>
      <c r="AG233" s="1536" t="s">
        <v>161</v>
      </c>
      <c r="AH233" s="364" t="s">
        <v>162</v>
      </c>
      <c r="AI233" s="362" t="s">
        <v>163</v>
      </c>
      <c r="AJ233" s="356">
        <v>0.7</v>
      </c>
      <c r="AK233" s="1534"/>
      <c r="AL233" s="365"/>
      <c r="AM233" s="366"/>
      <c r="AN233" s="358">
        <f>ROUND(ROUND(Q224*AD230,0)*AJ233,0)-AL232</f>
        <v>310</v>
      </c>
      <c r="AO233" s="268"/>
    </row>
    <row r="234" spans="1:41" ht="14.25">
      <c r="A234" s="243">
        <v>71</v>
      </c>
      <c r="B234" s="351">
        <v>2318</v>
      </c>
      <c r="C234" s="244" t="s">
        <v>414</v>
      </c>
      <c r="D234" s="375"/>
      <c r="E234" s="278"/>
      <c r="F234" s="279"/>
      <c r="G234" s="281"/>
      <c r="H234" s="216"/>
      <c r="I234" s="216"/>
      <c r="J234" s="216"/>
      <c r="K234" s="304"/>
      <c r="L234" s="304"/>
      <c r="M234" s="216"/>
      <c r="N234" s="216"/>
      <c r="O234" s="216"/>
      <c r="P234" s="216"/>
      <c r="Q234" s="387"/>
      <c r="R234" s="387"/>
      <c r="S234" s="216"/>
      <c r="T234" s="216"/>
      <c r="U234" s="308"/>
      <c r="V234" s="380"/>
      <c r="W234" s="380"/>
      <c r="X234" s="380"/>
      <c r="Y234" s="380"/>
      <c r="Z234" s="380"/>
      <c r="AA234" s="380"/>
      <c r="AB234" s="380"/>
      <c r="AC234" s="380"/>
      <c r="AD234" s="380"/>
      <c r="AE234" s="380"/>
      <c r="AF234" s="381"/>
      <c r="AG234" s="1537"/>
      <c r="AH234" s="353" t="s">
        <v>165</v>
      </c>
      <c r="AI234" s="354" t="s">
        <v>163</v>
      </c>
      <c r="AJ234" s="355">
        <v>0.5</v>
      </c>
      <c r="AK234" s="1535"/>
      <c r="AL234" s="367"/>
      <c r="AM234" s="368"/>
      <c r="AN234" s="391">
        <f>ROUND(ROUND(Q224*AD230,0)*AJ234,0)-AL232</f>
        <v>220</v>
      </c>
      <c r="AO234" s="268"/>
    </row>
    <row r="235" spans="1:41" ht="14.25" customHeight="1">
      <c r="A235" s="229">
        <v>71</v>
      </c>
      <c r="B235" s="337">
        <v>1281</v>
      </c>
      <c r="C235" s="254" t="s">
        <v>415</v>
      </c>
      <c r="D235" s="375"/>
      <c r="E235" s="278"/>
      <c r="F235" s="279"/>
      <c r="G235" s="231" t="s">
        <v>416</v>
      </c>
      <c r="H235" s="232"/>
      <c r="I235" s="232"/>
      <c r="J235" s="334"/>
      <c r="K235" s="232"/>
      <c r="L235" s="334"/>
      <c r="M235" s="334"/>
      <c r="N235" s="334"/>
      <c r="O235" s="334"/>
      <c r="P235" s="334"/>
      <c r="Q235" s="390"/>
      <c r="R235" s="390"/>
      <c r="S235" s="232"/>
      <c r="T235" s="232"/>
      <c r="U235" s="231"/>
      <c r="V235" s="338"/>
      <c r="W235" s="338"/>
      <c r="X235" s="338"/>
      <c r="Y235" s="338"/>
      <c r="Z235" s="338"/>
      <c r="AA235" s="338"/>
      <c r="AB235" s="338"/>
      <c r="AC235" s="338"/>
      <c r="AD235" s="338"/>
      <c r="AE235" s="338"/>
      <c r="AF235" s="339"/>
      <c r="AG235" s="340"/>
      <c r="AH235" s="338"/>
      <c r="AI235" s="334"/>
      <c r="AJ235" s="383"/>
      <c r="AK235" s="383"/>
      <c r="AL235" s="383"/>
      <c r="AM235" s="384"/>
      <c r="AN235" s="342">
        <f>ROUND(Q236,0)</f>
        <v>463</v>
      </c>
      <c r="AO235" s="268"/>
    </row>
    <row r="236" spans="1:41" ht="14.25">
      <c r="A236" s="229">
        <v>71</v>
      </c>
      <c r="B236" s="337">
        <v>1282</v>
      </c>
      <c r="C236" s="254" t="s">
        <v>417</v>
      </c>
      <c r="D236" s="375"/>
      <c r="E236" s="278"/>
      <c r="F236" s="279"/>
      <c r="G236" s="245"/>
      <c r="H236" s="208"/>
      <c r="I236" s="208"/>
      <c r="J236" s="301"/>
      <c r="K236" s="208"/>
      <c r="L236" s="301"/>
      <c r="M236" s="301"/>
      <c r="N236" s="301"/>
      <c r="O236" s="301"/>
      <c r="P236" s="301"/>
      <c r="Q236" s="1538">
        <v>463</v>
      </c>
      <c r="R236" s="1538"/>
      <c r="S236" s="208" t="s">
        <v>18</v>
      </c>
      <c r="T236" s="385"/>
      <c r="U236" s="245"/>
      <c r="V236" s="344"/>
      <c r="W236" s="344"/>
      <c r="X236" s="344"/>
      <c r="Y236" s="344"/>
      <c r="Z236" s="344"/>
      <c r="AA236" s="344"/>
      <c r="AB236" s="344"/>
      <c r="AC236" s="344"/>
      <c r="AD236" s="344"/>
      <c r="AE236" s="344"/>
      <c r="AF236" s="345"/>
      <c r="AG236" s="1539" t="s">
        <v>161</v>
      </c>
      <c r="AH236" s="346" t="s">
        <v>162</v>
      </c>
      <c r="AI236" s="347" t="s">
        <v>163</v>
      </c>
      <c r="AJ236" s="348">
        <v>0.7</v>
      </c>
      <c r="AK236" s="348"/>
      <c r="AL236" s="348"/>
      <c r="AM236" s="349"/>
      <c r="AN236" s="350">
        <f>ROUND(Q236*AJ236,0)</f>
        <v>324</v>
      </c>
      <c r="AO236" s="268"/>
    </row>
    <row r="237" spans="1:41" ht="14.25">
      <c r="A237" s="243">
        <v>71</v>
      </c>
      <c r="B237" s="351">
        <v>2321</v>
      </c>
      <c r="C237" s="244" t="s">
        <v>418</v>
      </c>
      <c r="D237" s="375"/>
      <c r="E237" s="278"/>
      <c r="F237" s="279"/>
      <c r="G237" s="245"/>
      <c r="H237" s="208"/>
      <c r="I237" s="208"/>
      <c r="J237" s="208"/>
      <c r="K237" s="301"/>
      <c r="L237" s="301"/>
      <c r="M237" s="208"/>
      <c r="N237" s="208"/>
      <c r="O237" s="208"/>
      <c r="P237" s="208"/>
      <c r="Q237" s="352"/>
      <c r="R237" s="352"/>
      <c r="S237" s="208"/>
      <c r="T237" s="208"/>
      <c r="U237" s="343"/>
      <c r="V237" s="344"/>
      <c r="W237" s="344"/>
      <c r="X237" s="344"/>
      <c r="Y237" s="344"/>
      <c r="Z237" s="344"/>
      <c r="AA237" s="344"/>
      <c r="AB237" s="344"/>
      <c r="AC237" s="344"/>
      <c r="AD237" s="344"/>
      <c r="AE237" s="344"/>
      <c r="AF237" s="345"/>
      <c r="AG237" s="1540"/>
      <c r="AH237" s="353" t="s">
        <v>165</v>
      </c>
      <c r="AI237" s="354" t="s">
        <v>163</v>
      </c>
      <c r="AJ237" s="355">
        <v>0.5</v>
      </c>
      <c r="AK237" s="355"/>
      <c r="AL237" s="356"/>
      <c r="AM237" s="357"/>
      <c r="AN237" s="358">
        <f>ROUND(Q236*AJ237,0)</f>
        <v>232</v>
      </c>
      <c r="AO237" s="268"/>
    </row>
    <row r="238" spans="1:41" ht="14.25">
      <c r="A238" s="243">
        <v>71</v>
      </c>
      <c r="B238" s="351">
        <v>2322</v>
      </c>
      <c r="C238" s="244" t="s">
        <v>419</v>
      </c>
      <c r="D238" s="375"/>
      <c r="E238" s="278"/>
      <c r="F238" s="279"/>
      <c r="G238" s="245"/>
      <c r="H238" s="208"/>
      <c r="I238" s="208"/>
      <c r="J238" s="208"/>
      <c r="K238" s="301"/>
      <c r="L238" s="301"/>
      <c r="M238" s="208"/>
      <c r="N238" s="208"/>
      <c r="O238" s="208"/>
      <c r="P238" s="208"/>
      <c r="Q238" s="352"/>
      <c r="R238" s="352"/>
      <c r="S238" s="208"/>
      <c r="T238" s="208"/>
      <c r="U238" s="343"/>
      <c r="V238" s="344"/>
      <c r="W238" s="344"/>
      <c r="X238" s="344"/>
      <c r="Y238" s="344"/>
      <c r="Z238" s="344"/>
      <c r="AA238" s="344"/>
      <c r="AB238" s="344"/>
      <c r="AC238" s="344"/>
      <c r="AD238" s="344"/>
      <c r="AE238" s="344"/>
      <c r="AF238" s="345"/>
      <c r="AG238" s="359"/>
      <c r="AH238" s="360"/>
      <c r="AI238" s="361"/>
      <c r="AJ238" s="361"/>
      <c r="AK238" s="1533" t="s">
        <v>167</v>
      </c>
      <c r="AL238" s="362">
        <v>5</v>
      </c>
      <c r="AM238" s="363" t="s">
        <v>168</v>
      </c>
      <c r="AN238" s="358">
        <f>ROUND(Q236,0)-AL238</f>
        <v>458</v>
      </c>
      <c r="AO238" s="268"/>
    </row>
    <row r="239" spans="1:41" ht="14.25">
      <c r="A239" s="243">
        <v>71</v>
      </c>
      <c r="B239" s="351">
        <v>2323</v>
      </c>
      <c r="C239" s="244" t="s">
        <v>420</v>
      </c>
      <c r="D239" s="375"/>
      <c r="E239" s="278"/>
      <c r="F239" s="279"/>
      <c r="G239" s="245"/>
      <c r="H239" s="208"/>
      <c r="I239" s="208"/>
      <c r="J239" s="208"/>
      <c r="K239" s="301"/>
      <c r="L239" s="301"/>
      <c r="M239" s="208"/>
      <c r="N239" s="208"/>
      <c r="O239" s="208"/>
      <c r="P239" s="208"/>
      <c r="Q239" s="352"/>
      <c r="R239" s="352"/>
      <c r="S239" s="208"/>
      <c r="T239" s="208"/>
      <c r="U239" s="343"/>
      <c r="V239" s="344"/>
      <c r="W239" s="344"/>
      <c r="X239" s="344"/>
      <c r="Y239" s="344"/>
      <c r="Z239" s="344"/>
      <c r="AA239" s="344"/>
      <c r="AB239" s="344"/>
      <c r="AC239" s="344"/>
      <c r="AD239" s="344"/>
      <c r="AE239" s="344"/>
      <c r="AF239" s="345"/>
      <c r="AG239" s="1536" t="s">
        <v>161</v>
      </c>
      <c r="AH239" s="364" t="s">
        <v>162</v>
      </c>
      <c r="AI239" s="362" t="s">
        <v>163</v>
      </c>
      <c r="AJ239" s="356">
        <v>0.7</v>
      </c>
      <c r="AK239" s="1534"/>
      <c r="AL239" s="365"/>
      <c r="AM239" s="366"/>
      <c r="AN239" s="358">
        <f>ROUND(Q236*AJ239,0)-AL238</f>
        <v>319</v>
      </c>
      <c r="AO239" s="268"/>
    </row>
    <row r="240" spans="1:41" ht="14.25">
      <c r="A240" s="243">
        <v>71</v>
      </c>
      <c r="B240" s="351">
        <v>2324</v>
      </c>
      <c r="C240" s="244" t="s">
        <v>421</v>
      </c>
      <c r="D240" s="375"/>
      <c r="E240" s="278"/>
      <c r="F240" s="279"/>
      <c r="G240" s="245"/>
      <c r="H240" s="208"/>
      <c r="I240" s="208"/>
      <c r="J240" s="208"/>
      <c r="K240" s="301"/>
      <c r="L240" s="301"/>
      <c r="M240" s="208"/>
      <c r="N240" s="208"/>
      <c r="O240" s="208"/>
      <c r="P240" s="208"/>
      <c r="Q240" s="352"/>
      <c r="R240" s="352"/>
      <c r="S240" s="208"/>
      <c r="T240" s="208"/>
      <c r="U240" s="343"/>
      <c r="V240" s="344"/>
      <c r="W240" s="344"/>
      <c r="X240" s="344"/>
      <c r="Y240" s="344"/>
      <c r="Z240" s="344"/>
      <c r="AA240" s="344"/>
      <c r="AB240" s="344"/>
      <c r="AC240" s="344"/>
      <c r="AD240" s="344"/>
      <c r="AE240" s="344"/>
      <c r="AF240" s="345"/>
      <c r="AG240" s="1537"/>
      <c r="AH240" s="353" t="s">
        <v>165</v>
      </c>
      <c r="AI240" s="354" t="s">
        <v>163</v>
      </c>
      <c r="AJ240" s="355">
        <v>0.5</v>
      </c>
      <c r="AK240" s="1535"/>
      <c r="AL240" s="367"/>
      <c r="AM240" s="368"/>
      <c r="AN240" s="358">
        <f>ROUND(Q236*AJ240,0)-AL238</f>
        <v>227</v>
      </c>
      <c r="AO240" s="268"/>
    </row>
    <row r="241" spans="1:41" ht="14.25">
      <c r="A241" s="229">
        <v>71</v>
      </c>
      <c r="B241" s="337">
        <v>1283</v>
      </c>
      <c r="C241" s="254" t="s">
        <v>422</v>
      </c>
      <c r="D241" s="375"/>
      <c r="E241" s="278"/>
      <c r="F241" s="279"/>
      <c r="G241" s="245"/>
      <c r="H241" s="208"/>
      <c r="I241" s="208"/>
      <c r="J241" s="301"/>
      <c r="K241" s="208"/>
      <c r="L241" s="301"/>
      <c r="M241" s="301"/>
      <c r="N241" s="301"/>
      <c r="O241" s="301"/>
      <c r="P241" s="301"/>
      <c r="Q241" s="352"/>
      <c r="R241" s="352"/>
      <c r="S241" s="208"/>
      <c r="T241" s="385"/>
      <c r="U241" s="369" t="s">
        <v>172</v>
      </c>
      <c r="V241" s="370"/>
      <c r="W241" s="370"/>
      <c r="X241" s="370"/>
      <c r="Y241" s="370"/>
      <c r="Z241" s="370"/>
      <c r="AA241" s="370"/>
      <c r="AB241" s="370"/>
      <c r="AC241" s="370"/>
      <c r="AD241" s="370"/>
      <c r="AE241" s="370"/>
      <c r="AF241" s="371"/>
      <c r="AG241" s="369"/>
      <c r="AH241" s="370"/>
      <c r="AI241" s="372"/>
      <c r="AJ241" s="373"/>
      <c r="AK241" s="373"/>
      <c r="AL241" s="373"/>
      <c r="AM241" s="374"/>
      <c r="AN241" s="342">
        <f>ROUND(Q236*AD242,0)</f>
        <v>447</v>
      </c>
      <c r="AO241" s="268"/>
    </row>
    <row r="242" spans="1:41" ht="14.25">
      <c r="A242" s="229">
        <v>71</v>
      </c>
      <c r="B242" s="337">
        <v>1284</v>
      </c>
      <c r="C242" s="254" t="s">
        <v>423</v>
      </c>
      <c r="D242" s="375"/>
      <c r="E242" s="278"/>
      <c r="F242" s="279"/>
      <c r="G242" s="245"/>
      <c r="H242" s="208"/>
      <c r="I242" s="208"/>
      <c r="J242" s="301"/>
      <c r="K242" s="208"/>
      <c r="L242" s="301"/>
      <c r="M242" s="301"/>
      <c r="N242" s="301"/>
      <c r="O242" s="301"/>
      <c r="P242" s="301"/>
      <c r="Q242" s="352"/>
      <c r="R242" s="352"/>
      <c r="S242" s="208"/>
      <c r="T242" s="385"/>
      <c r="U242" s="379" t="s">
        <v>174</v>
      </c>
      <c r="V242" s="344"/>
      <c r="W242" s="344"/>
      <c r="X242" s="344"/>
      <c r="Y242" s="344"/>
      <c r="Z242" s="344"/>
      <c r="AA242" s="344"/>
      <c r="AB242" s="344"/>
      <c r="AC242" s="214" t="s">
        <v>163</v>
      </c>
      <c r="AD242" s="1541">
        <v>0.96499999999999997</v>
      </c>
      <c r="AE242" s="1541"/>
      <c r="AF242" s="345"/>
      <c r="AG242" s="1539" t="s">
        <v>161</v>
      </c>
      <c r="AH242" s="346" t="s">
        <v>162</v>
      </c>
      <c r="AI242" s="347" t="s">
        <v>163</v>
      </c>
      <c r="AJ242" s="348">
        <v>0.7</v>
      </c>
      <c r="AK242" s="348"/>
      <c r="AL242" s="348"/>
      <c r="AM242" s="349"/>
      <c r="AN242" s="350">
        <f>ROUND(ROUND(Q236*AD242,0)*AJ242,0)</f>
        <v>313</v>
      </c>
      <c r="AO242" s="268"/>
    </row>
    <row r="243" spans="1:41" ht="14.25">
      <c r="A243" s="243">
        <v>71</v>
      </c>
      <c r="B243" s="351">
        <v>2325</v>
      </c>
      <c r="C243" s="244" t="s">
        <v>424</v>
      </c>
      <c r="D243" s="375"/>
      <c r="E243" s="278"/>
      <c r="F243" s="279"/>
      <c r="G243" s="245"/>
      <c r="H243" s="208"/>
      <c r="I243" s="208"/>
      <c r="J243" s="208"/>
      <c r="K243" s="301"/>
      <c r="L243" s="301"/>
      <c r="M243" s="208"/>
      <c r="N243" s="208"/>
      <c r="O243" s="208"/>
      <c r="P243" s="208"/>
      <c r="Q243" s="352"/>
      <c r="R243" s="352"/>
      <c r="S243" s="208"/>
      <c r="T243" s="208"/>
      <c r="U243" s="343"/>
      <c r="V243" s="344"/>
      <c r="W243" s="344"/>
      <c r="X243" s="344"/>
      <c r="Y243" s="344"/>
      <c r="Z243" s="344"/>
      <c r="AA243" s="344"/>
      <c r="AB243" s="344"/>
      <c r="AC243" s="344"/>
      <c r="AD243" s="344"/>
      <c r="AE243" s="344"/>
      <c r="AF243" s="345"/>
      <c r="AG243" s="1540"/>
      <c r="AH243" s="353" t="s">
        <v>165</v>
      </c>
      <c r="AI243" s="354" t="s">
        <v>163</v>
      </c>
      <c r="AJ243" s="355">
        <v>0.5</v>
      </c>
      <c r="AK243" s="355"/>
      <c r="AL243" s="356"/>
      <c r="AM243" s="357"/>
      <c r="AN243" s="358">
        <f>ROUND(ROUND(Q236*AD242,0)*AJ243,0)</f>
        <v>224</v>
      </c>
      <c r="AO243" s="268"/>
    </row>
    <row r="244" spans="1:41" ht="14.25">
      <c r="A244" s="243">
        <v>71</v>
      </c>
      <c r="B244" s="351">
        <v>2326</v>
      </c>
      <c r="C244" s="244" t="s">
        <v>425</v>
      </c>
      <c r="D244" s="375"/>
      <c r="E244" s="278"/>
      <c r="F244" s="279"/>
      <c r="G244" s="245"/>
      <c r="H244" s="208"/>
      <c r="I244" s="208"/>
      <c r="J244" s="208"/>
      <c r="K244" s="301"/>
      <c r="L244" s="301"/>
      <c r="M244" s="208"/>
      <c r="N244" s="208"/>
      <c r="O244" s="208"/>
      <c r="P244" s="208"/>
      <c r="Q244" s="352"/>
      <c r="R244" s="352"/>
      <c r="S244" s="208"/>
      <c r="T244" s="208"/>
      <c r="U244" s="343"/>
      <c r="V244" s="344"/>
      <c r="W244" s="344"/>
      <c r="X244" s="344"/>
      <c r="Y244" s="344"/>
      <c r="Z244" s="344"/>
      <c r="AA244" s="344"/>
      <c r="AB244" s="344"/>
      <c r="AC244" s="344"/>
      <c r="AD244" s="344"/>
      <c r="AE244" s="344"/>
      <c r="AF244" s="345"/>
      <c r="AG244" s="359"/>
      <c r="AH244" s="360"/>
      <c r="AI244" s="361"/>
      <c r="AJ244" s="361"/>
      <c r="AK244" s="1533" t="s">
        <v>167</v>
      </c>
      <c r="AL244" s="362">
        <v>5</v>
      </c>
      <c r="AM244" s="363" t="s">
        <v>168</v>
      </c>
      <c r="AN244" s="358">
        <f>ROUND(Q236*AD242,0)-AL244</f>
        <v>442</v>
      </c>
      <c r="AO244" s="268"/>
    </row>
    <row r="245" spans="1:41" ht="14.25">
      <c r="A245" s="243">
        <v>71</v>
      </c>
      <c r="B245" s="351">
        <v>2327</v>
      </c>
      <c r="C245" s="244" t="s">
        <v>426</v>
      </c>
      <c r="D245" s="375"/>
      <c r="E245" s="278"/>
      <c r="F245" s="279"/>
      <c r="G245" s="245"/>
      <c r="H245" s="208"/>
      <c r="I245" s="208"/>
      <c r="J245" s="208"/>
      <c r="K245" s="301"/>
      <c r="L245" s="301"/>
      <c r="M245" s="208"/>
      <c r="N245" s="208"/>
      <c r="O245" s="208"/>
      <c r="P245" s="208"/>
      <c r="Q245" s="352"/>
      <c r="R245" s="352"/>
      <c r="S245" s="208"/>
      <c r="T245" s="208"/>
      <c r="U245" s="343"/>
      <c r="V245" s="344"/>
      <c r="W245" s="344"/>
      <c r="X245" s="344"/>
      <c r="Y245" s="344"/>
      <c r="Z245" s="344"/>
      <c r="AA245" s="344"/>
      <c r="AB245" s="344"/>
      <c r="AC245" s="344"/>
      <c r="AD245" s="344"/>
      <c r="AE245" s="344"/>
      <c r="AF245" s="345"/>
      <c r="AG245" s="1536" t="s">
        <v>161</v>
      </c>
      <c r="AH245" s="364" t="s">
        <v>162</v>
      </c>
      <c r="AI245" s="362" t="s">
        <v>163</v>
      </c>
      <c r="AJ245" s="356">
        <v>0.7</v>
      </c>
      <c r="AK245" s="1534"/>
      <c r="AL245" s="365"/>
      <c r="AM245" s="366"/>
      <c r="AN245" s="358">
        <f>ROUND(ROUND(Q236*AD242,0)*AJ245,0)-AL244</f>
        <v>308</v>
      </c>
      <c r="AO245" s="268"/>
    </row>
    <row r="246" spans="1:41" ht="14.25">
      <c r="A246" s="243">
        <v>71</v>
      </c>
      <c r="B246" s="351">
        <v>2328</v>
      </c>
      <c r="C246" s="244" t="s">
        <v>427</v>
      </c>
      <c r="D246" s="375"/>
      <c r="E246" s="278"/>
      <c r="F246" s="279"/>
      <c r="G246" s="281"/>
      <c r="H246" s="216"/>
      <c r="I246" s="216"/>
      <c r="J246" s="216"/>
      <c r="K246" s="304"/>
      <c r="L246" s="304"/>
      <c r="M246" s="216"/>
      <c r="N246" s="216"/>
      <c r="O246" s="216"/>
      <c r="P246" s="216"/>
      <c r="Q246" s="387"/>
      <c r="R246" s="387"/>
      <c r="S246" s="216"/>
      <c r="T246" s="216"/>
      <c r="U246" s="308"/>
      <c r="V246" s="380"/>
      <c r="W246" s="380"/>
      <c r="X246" s="380"/>
      <c r="Y246" s="380"/>
      <c r="Z246" s="380"/>
      <c r="AA246" s="380"/>
      <c r="AB246" s="380"/>
      <c r="AC246" s="380"/>
      <c r="AD246" s="380"/>
      <c r="AE246" s="380"/>
      <c r="AF246" s="381"/>
      <c r="AG246" s="1537"/>
      <c r="AH246" s="353" t="s">
        <v>165</v>
      </c>
      <c r="AI246" s="354" t="s">
        <v>163</v>
      </c>
      <c r="AJ246" s="355">
        <v>0.5</v>
      </c>
      <c r="AK246" s="1535"/>
      <c r="AL246" s="367"/>
      <c r="AM246" s="368"/>
      <c r="AN246" s="358">
        <f>ROUND(ROUND(Q236*AD242,0)*AJ246,0)-AL244</f>
        <v>219</v>
      </c>
      <c r="AO246" s="268"/>
    </row>
    <row r="247" spans="1:41" ht="14.25">
      <c r="A247" s="229">
        <v>71</v>
      </c>
      <c r="B247" s="337">
        <v>1291</v>
      </c>
      <c r="C247" s="254" t="s">
        <v>428</v>
      </c>
      <c r="D247" s="375"/>
      <c r="E247" s="278"/>
      <c r="F247" s="279"/>
      <c r="G247" s="231" t="s">
        <v>429</v>
      </c>
      <c r="H247" s="232"/>
      <c r="I247" s="232"/>
      <c r="J247" s="334"/>
      <c r="K247" s="232"/>
      <c r="L247" s="334"/>
      <c r="M247" s="334"/>
      <c r="N247" s="334"/>
      <c r="O247" s="334"/>
      <c r="P247" s="334"/>
      <c r="Q247" s="390"/>
      <c r="R247" s="390"/>
      <c r="S247" s="232"/>
      <c r="T247" s="232"/>
      <c r="U247" s="231"/>
      <c r="V247" s="338"/>
      <c r="W247" s="338"/>
      <c r="X247" s="338"/>
      <c r="Y247" s="338"/>
      <c r="Z247" s="338"/>
      <c r="AA247" s="338"/>
      <c r="AB247" s="338"/>
      <c r="AC247" s="338"/>
      <c r="AD247" s="338"/>
      <c r="AE247" s="338"/>
      <c r="AF247" s="339"/>
      <c r="AG247" s="340"/>
      <c r="AH247" s="338"/>
      <c r="AI247" s="334"/>
      <c r="AJ247" s="383"/>
      <c r="AK247" s="383"/>
      <c r="AL247" s="383"/>
      <c r="AM247" s="384"/>
      <c r="AN247" s="342">
        <f>ROUND(Q248,0)</f>
        <v>459</v>
      </c>
      <c r="AO247" s="268"/>
    </row>
    <row r="248" spans="1:41" ht="14.25">
      <c r="A248" s="229">
        <v>71</v>
      </c>
      <c r="B248" s="337">
        <v>1292</v>
      </c>
      <c r="C248" s="254" t="s">
        <v>430</v>
      </c>
      <c r="D248" s="375"/>
      <c r="E248" s="278"/>
      <c r="F248" s="279"/>
      <c r="G248" s="245"/>
      <c r="H248" s="208"/>
      <c r="I248" s="208"/>
      <c r="J248" s="301"/>
      <c r="K248" s="208"/>
      <c r="L248" s="301"/>
      <c r="M248" s="301"/>
      <c r="N248" s="301"/>
      <c r="O248" s="301"/>
      <c r="P248" s="301"/>
      <c r="Q248" s="1538">
        <v>459</v>
      </c>
      <c r="R248" s="1538"/>
      <c r="S248" s="208" t="s">
        <v>18</v>
      </c>
      <c r="T248" s="385"/>
      <c r="U248" s="245"/>
      <c r="V248" s="344"/>
      <c r="W248" s="344"/>
      <c r="X248" s="344"/>
      <c r="Y248" s="344"/>
      <c r="Z248" s="344"/>
      <c r="AA248" s="344"/>
      <c r="AB248" s="344"/>
      <c r="AC248" s="344"/>
      <c r="AD248" s="344"/>
      <c r="AE248" s="344"/>
      <c r="AF248" s="345"/>
      <c r="AG248" s="1539" t="s">
        <v>161</v>
      </c>
      <c r="AH248" s="346" t="s">
        <v>162</v>
      </c>
      <c r="AI248" s="347" t="s">
        <v>163</v>
      </c>
      <c r="AJ248" s="348">
        <v>0.7</v>
      </c>
      <c r="AK248" s="348"/>
      <c r="AL248" s="348"/>
      <c r="AM248" s="349"/>
      <c r="AN248" s="350">
        <f>ROUND(Q248*AJ248,0)</f>
        <v>321</v>
      </c>
      <c r="AO248" s="268"/>
    </row>
    <row r="249" spans="1:41" ht="14.25">
      <c r="A249" s="243">
        <v>71</v>
      </c>
      <c r="B249" s="351">
        <v>2331</v>
      </c>
      <c r="C249" s="244" t="s">
        <v>431</v>
      </c>
      <c r="D249" s="375"/>
      <c r="E249" s="278"/>
      <c r="F249" s="279"/>
      <c r="G249" s="245"/>
      <c r="H249" s="208"/>
      <c r="I249" s="208"/>
      <c r="J249" s="208"/>
      <c r="K249" s="301"/>
      <c r="L249" s="301"/>
      <c r="M249" s="208"/>
      <c r="N249" s="208"/>
      <c r="O249" s="208"/>
      <c r="P249" s="208"/>
      <c r="Q249" s="352"/>
      <c r="R249" s="352"/>
      <c r="S249" s="208"/>
      <c r="T249" s="208"/>
      <c r="U249" s="343"/>
      <c r="V249" s="344"/>
      <c r="W249" s="344"/>
      <c r="X249" s="344"/>
      <c r="Y249" s="344"/>
      <c r="Z249" s="344"/>
      <c r="AA249" s="344"/>
      <c r="AB249" s="344"/>
      <c r="AC249" s="344"/>
      <c r="AD249" s="344"/>
      <c r="AE249" s="344"/>
      <c r="AF249" s="345"/>
      <c r="AG249" s="1540"/>
      <c r="AH249" s="353" t="s">
        <v>165</v>
      </c>
      <c r="AI249" s="354" t="s">
        <v>163</v>
      </c>
      <c r="AJ249" s="355">
        <v>0.5</v>
      </c>
      <c r="AK249" s="355"/>
      <c r="AL249" s="356"/>
      <c r="AM249" s="357"/>
      <c r="AN249" s="358">
        <f>ROUND(Q248*AJ249,0)</f>
        <v>230</v>
      </c>
      <c r="AO249" s="268"/>
    </row>
    <row r="250" spans="1:41" ht="14.25">
      <c r="A250" s="243">
        <v>71</v>
      </c>
      <c r="B250" s="351">
        <v>2332</v>
      </c>
      <c r="C250" s="244" t="s">
        <v>432</v>
      </c>
      <c r="D250" s="375"/>
      <c r="E250" s="278"/>
      <c r="F250" s="279"/>
      <c r="G250" s="245"/>
      <c r="H250" s="208"/>
      <c r="I250" s="208"/>
      <c r="J250" s="208"/>
      <c r="K250" s="301"/>
      <c r="L250" s="301"/>
      <c r="M250" s="208"/>
      <c r="N250" s="208"/>
      <c r="O250" s="208"/>
      <c r="P250" s="208"/>
      <c r="Q250" s="352"/>
      <c r="R250" s="352"/>
      <c r="S250" s="208"/>
      <c r="T250" s="208"/>
      <c r="U250" s="343"/>
      <c r="V250" s="344"/>
      <c r="W250" s="344"/>
      <c r="X250" s="344"/>
      <c r="Y250" s="344"/>
      <c r="Z250" s="344"/>
      <c r="AA250" s="344"/>
      <c r="AB250" s="344"/>
      <c r="AC250" s="344"/>
      <c r="AD250" s="344"/>
      <c r="AE250" s="344"/>
      <c r="AF250" s="345"/>
      <c r="AG250" s="359"/>
      <c r="AH250" s="360"/>
      <c r="AI250" s="361"/>
      <c r="AJ250" s="361"/>
      <c r="AK250" s="1533" t="s">
        <v>167</v>
      </c>
      <c r="AL250" s="362">
        <v>5</v>
      </c>
      <c r="AM250" s="363" t="s">
        <v>168</v>
      </c>
      <c r="AN250" s="358">
        <f>ROUND(Q248,0)-AL250</f>
        <v>454</v>
      </c>
      <c r="AO250" s="268"/>
    </row>
    <row r="251" spans="1:41" ht="14.25">
      <c r="A251" s="243">
        <v>71</v>
      </c>
      <c r="B251" s="351">
        <v>2333</v>
      </c>
      <c r="C251" s="244" t="s">
        <v>433</v>
      </c>
      <c r="D251" s="375"/>
      <c r="E251" s="278"/>
      <c r="F251" s="279"/>
      <c r="G251" s="245"/>
      <c r="H251" s="208"/>
      <c r="I251" s="208"/>
      <c r="J251" s="208"/>
      <c r="K251" s="301"/>
      <c r="L251" s="301"/>
      <c r="M251" s="208"/>
      <c r="N251" s="208"/>
      <c r="O251" s="208"/>
      <c r="P251" s="208"/>
      <c r="Q251" s="352"/>
      <c r="R251" s="352"/>
      <c r="S251" s="208"/>
      <c r="T251" s="208"/>
      <c r="U251" s="343"/>
      <c r="V251" s="344"/>
      <c r="W251" s="344"/>
      <c r="X251" s="344"/>
      <c r="Y251" s="344"/>
      <c r="Z251" s="344"/>
      <c r="AA251" s="344"/>
      <c r="AB251" s="344"/>
      <c r="AC251" s="344"/>
      <c r="AD251" s="344"/>
      <c r="AE251" s="344"/>
      <c r="AF251" s="345"/>
      <c r="AG251" s="1536" t="s">
        <v>161</v>
      </c>
      <c r="AH251" s="364" t="s">
        <v>162</v>
      </c>
      <c r="AI251" s="362" t="s">
        <v>163</v>
      </c>
      <c r="AJ251" s="356">
        <v>0.7</v>
      </c>
      <c r="AK251" s="1534"/>
      <c r="AL251" s="365"/>
      <c r="AM251" s="366"/>
      <c r="AN251" s="358">
        <f>ROUND(Q248*AJ251,0)-AL250</f>
        <v>316</v>
      </c>
      <c r="AO251" s="268"/>
    </row>
    <row r="252" spans="1:41" ht="14.25">
      <c r="A252" s="243">
        <v>71</v>
      </c>
      <c r="B252" s="351">
        <v>2334</v>
      </c>
      <c r="C252" s="244" t="s">
        <v>434</v>
      </c>
      <c r="D252" s="375"/>
      <c r="E252" s="278"/>
      <c r="F252" s="279"/>
      <c r="G252" s="245"/>
      <c r="H252" s="208"/>
      <c r="I252" s="208"/>
      <c r="J252" s="208"/>
      <c r="K252" s="301"/>
      <c r="L252" s="301"/>
      <c r="M252" s="208"/>
      <c r="N252" s="208"/>
      <c r="O252" s="208"/>
      <c r="P252" s="208"/>
      <c r="Q252" s="352"/>
      <c r="R252" s="352"/>
      <c r="S252" s="208"/>
      <c r="T252" s="208"/>
      <c r="U252" s="308"/>
      <c r="V252" s="380"/>
      <c r="W252" s="380"/>
      <c r="X252" s="380"/>
      <c r="Y252" s="380"/>
      <c r="Z252" s="380"/>
      <c r="AA252" s="380"/>
      <c r="AB252" s="380"/>
      <c r="AC252" s="380"/>
      <c r="AD252" s="380"/>
      <c r="AE252" s="380"/>
      <c r="AF252" s="381"/>
      <c r="AG252" s="1537"/>
      <c r="AH252" s="353" t="s">
        <v>165</v>
      </c>
      <c r="AI252" s="354" t="s">
        <v>163</v>
      </c>
      <c r="AJ252" s="355">
        <v>0.5</v>
      </c>
      <c r="AK252" s="1535"/>
      <c r="AL252" s="367"/>
      <c r="AM252" s="368"/>
      <c r="AN252" s="358">
        <f>ROUND(Q248*AJ252,0)-AL250</f>
        <v>225</v>
      </c>
      <c r="AO252" s="268"/>
    </row>
    <row r="253" spans="1:41" ht="14.25">
      <c r="A253" s="229">
        <v>71</v>
      </c>
      <c r="B253" s="337">
        <v>1293</v>
      </c>
      <c r="C253" s="254" t="s">
        <v>435</v>
      </c>
      <c r="D253" s="375"/>
      <c r="E253" s="278"/>
      <c r="F253" s="279"/>
      <c r="G253" s="245"/>
      <c r="H253" s="208"/>
      <c r="I253" s="208"/>
      <c r="J253" s="301"/>
      <c r="K253" s="208"/>
      <c r="L253" s="301"/>
      <c r="M253" s="301"/>
      <c r="N253" s="301"/>
      <c r="O253" s="301"/>
      <c r="P253" s="301"/>
      <c r="Q253" s="352"/>
      <c r="R253" s="352"/>
      <c r="S253" s="208"/>
      <c r="T253" s="385"/>
      <c r="U253" s="379" t="s">
        <v>172</v>
      </c>
      <c r="V253" s="344"/>
      <c r="W253" s="344"/>
      <c r="X253" s="344"/>
      <c r="Y253" s="344"/>
      <c r="Z253" s="344"/>
      <c r="AA253" s="344"/>
      <c r="AB253" s="344"/>
      <c r="AC253" s="344"/>
      <c r="AD253" s="344"/>
      <c r="AE253" s="344"/>
      <c r="AF253" s="345"/>
      <c r="AG253" s="369"/>
      <c r="AH253" s="370"/>
      <c r="AI253" s="372"/>
      <c r="AJ253" s="373"/>
      <c r="AK253" s="373"/>
      <c r="AL253" s="373"/>
      <c r="AM253" s="374"/>
      <c r="AN253" s="342">
        <f>ROUND(Q248*AD254,0)</f>
        <v>443</v>
      </c>
      <c r="AO253" s="268"/>
    </row>
    <row r="254" spans="1:41" ht="14.25">
      <c r="A254" s="229">
        <v>71</v>
      </c>
      <c r="B254" s="337">
        <v>1294</v>
      </c>
      <c r="C254" s="254" t="s">
        <v>436</v>
      </c>
      <c r="D254" s="375"/>
      <c r="E254" s="278"/>
      <c r="F254" s="279"/>
      <c r="G254" s="245"/>
      <c r="H254" s="208"/>
      <c r="I254" s="208"/>
      <c r="J254" s="301"/>
      <c r="K254" s="208"/>
      <c r="L254" s="301"/>
      <c r="M254" s="301"/>
      <c r="N254" s="301"/>
      <c r="O254" s="301"/>
      <c r="P254" s="301"/>
      <c r="Q254" s="352"/>
      <c r="R254" s="352"/>
      <c r="S254" s="208"/>
      <c r="T254" s="385"/>
      <c r="U254" s="379" t="s">
        <v>174</v>
      </c>
      <c r="V254" s="344"/>
      <c r="W254" s="344"/>
      <c r="X254" s="344"/>
      <c r="Y254" s="344"/>
      <c r="Z254" s="344"/>
      <c r="AA254" s="344"/>
      <c r="AB254" s="344"/>
      <c r="AC254" s="214" t="s">
        <v>163</v>
      </c>
      <c r="AD254" s="1541">
        <v>0.96499999999999997</v>
      </c>
      <c r="AE254" s="1541"/>
      <c r="AF254" s="345"/>
      <c r="AG254" s="1539" t="s">
        <v>161</v>
      </c>
      <c r="AH254" s="346" t="s">
        <v>162</v>
      </c>
      <c r="AI254" s="347" t="s">
        <v>163</v>
      </c>
      <c r="AJ254" s="348">
        <v>0.7</v>
      </c>
      <c r="AK254" s="348"/>
      <c r="AL254" s="348"/>
      <c r="AM254" s="349"/>
      <c r="AN254" s="350">
        <f>ROUND(ROUND(Q248*AD254,0)*AJ254,0)</f>
        <v>310</v>
      </c>
      <c r="AO254" s="268"/>
    </row>
    <row r="255" spans="1:41" ht="14.25">
      <c r="A255" s="243">
        <v>71</v>
      </c>
      <c r="B255" s="351">
        <v>2335</v>
      </c>
      <c r="C255" s="244" t="s">
        <v>437</v>
      </c>
      <c r="D255" s="375"/>
      <c r="E255" s="278"/>
      <c r="F255" s="279"/>
      <c r="G255" s="245"/>
      <c r="H255" s="208"/>
      <c r="I255" s="208"/>
      <c r="J255" s="208"/>
      <c r="K255" s="301"/>
      <c r="L255" s="301"/>
      <c r="M255" s="208"/>
      <c r="N255" s="208"/>
      <c r="O255" s="208"/>
      <c r="P255" s="208"/>
      <c r="Q255" s="352"/>
      <c r="R255" s="352"/>
      <c r="S255" s="208"/>
      <c r="T255" s="208"/>
      <c r="U255" s="343"/>
      <c r="V255" s="344"/>
      <c r="W255" s="344"/>
      <c r="X255" s="344"/>
      <c r="Y255" s="344"/>
      <c r="Z255" s="344"/>
      <c r="AA255" s="344"/>
      <c r="AB255" s="344"/>
      <c r="AC255" s="344"/>
      <c r="AD255" s="344"/>
      <c r="AE255" s="344"/>
      <c r="AF255" s="345"/>
      <c r="AG255" s="1540"/>
      <c r="AH255" s="353" t="s">
        <v>165</v>
      </c>
      <c r="AI255" s="354" t="s">
        <v>163</v>
      </c>
      <c r="AJ255" s="355">
        <v>0.5</v>
      </c>
      <c r="AK255" s="355"/>
      <c r="AL255" s="356"/>
      <c r="AM255" s="357"/>
      <c r="AN255" s="358">
        <f>ROUND(ROUND(Q248*AD254,0)*AJ255,0)</f>
        <v>222</v>
      </c>
      <c r="AO255" s="268"/>
    </row>
    <row r="256" spans="1:41" ht="14.25">
      <c r="A256" s="243">
        <v>71</v>
      </c>
      <c r="B256" s="351">
        <v>2336</v>
      </c>
      <c r="C256" s="244" t="s">
        <v>438</v>
      </c>
      <c r="D256" s="375"/>
      <c r="E256" s="278"/>
      <c r="F256" s="279"/>
      <c r="G256" s="245"/>
      <c r="H256" s="208"/>
      <c r="I256" s="208"/>
      <c r="J256" s="208"/>
      <c r="K256" s="301"/>
      <c r="L256" s="301"/>
      <c r="M256" s="208"/>
      <c r="N256" s="208"/>
      <c r="O256" s="208"/>
      <c r="P256" s="208"/>
      <c r="Q256" s="352"/>
      <c r="R256" s="352"/>
      <c r="S256" s="208"/>
      <c r="T256" s="208"/>
      <c r="U256" s="343"/>
      <c r="V256" s="344"/>
      <c r="W256" s="344"/>
      <c r="X256" s="344"/>
      <c r="Y256" s="344"/>
      <c r="Z256" s="344"/>
      <c r="AA256" s="344"/>
      <c r="AB256" s="344"/>
      <c r="AC256" s="344"/>
      <c r="AD256" s="344"/>
      <c r="AE256" s="344"/>
      <c r="AF256" s="345"/>
      <c r="AG256" s="359"/>
      <c r="AH256" s="360"/>
      <c r="AI256" s="361"/>
      <c r="AJ256" s="361"/>
      <c r="AK256" s="1533" t="s">
        <v>167</v>
      </c>
      <c r="AL256" s="362">
        <v>5</v>
      </c>
      <c r="AM256" s="363" t="s">
        <v>168</v>
      </c>
      <c r="AN256" s="358">
        <f>ROUND(Q248*AD254,0)-AL256</f>
        <v>438</v>
      </c>
      <c r="AO256" s="268"/>
    </row>
    <row r="257" spans="1:41" ht="14.25">
      <c r="A257" s="243">
        <v>71</v>
      </c>
      <c r="B257" s="351">
        <v>2337</v>
      </c>
      <c r="C257" s="244" t="s">
        <v>439</v>
      </c>
      <c r="D257" s="375"/>
      <c r="E257" s="278"/>
      <c r="F257" s="279"/>
      <c r="G257" s="245"/>
      <c r="H257" s="208"/>
      <c r="I257" s="208"/>
      <c r="J257" s="208"/>
      <c r="K257" s="301"/>
      <c r="L257" s="301"/>
      <c r="M257" s="208"/>
      <c r="N257" s="208"/>
      <c r="O257" s="208"/>
      <c r="P257" s="208"/>
      <c r="Q257" s="352"/>
      <c r="R257" s="352"/>
      <c r="S257" s="208"/>
      <c r="T257" s="208"/>
      <c r="U257" s="343"/>
      <c r="V257" s="344"/>
      <c r="W257" s="344"/>
      <c r="X257" s="344"/>
      <c r="Y257" s="344"/>
      <c r="Z257" s="344"/>
      <c r="AA257" s="344"/>
      <c r="AB257" s="344"/>
      <c r="AC257" s="344"/>
      <c r="AD257" s="344"/>
      <c r="AE257" s="344"/>
      <c r="AF257" s="345"/>
      <c r="AG257" s="1536" t="s">
        <v>161</v>
      </c>
      <c r="AH257" s="364" t="s">
        <v>162</v>
      </c>
      <c r="AI257" s="362" t="s">
        <v>163</v>
      </c>
      <c r="AJ257" s="356">
        <v>0.7</v>
      </c>
      <c r="AK257" s="1534"/>
      <c r="AL257" s="365"/>
      <c r="AM257" s="366"/>
      <c r="AN257" s="358">
        <f>ROUND(ROUND(Q248*AD254,0)*AJ257,0)-AL256</f>
        <v>305</v>
      </c>
      <c r="AO257" s="268"/>
    </row>
    <row r="258" spans="1:41" ht="14.25">
      <c r="A258" s="243">
        <v>71</v>
      </c>
      <c r="B258" s="351">
        <v>2338</v>
      </c>
      <c r="C258" s="244" t="s">
        <v>440</v>
      </c>
      <c r="D258" s="375"/>
      <c r="E258" s="278"/>
      <c r="F258" s="279"/>
      <c r="G258" s="245"/>
      <c r="H258" s="208"/>
      <c r="I258" s="208"/>
      <c r="J258" s="208"/>
      <c r="K258" s="301"/>
      <c r="L258" s="301"/>
      <c r="M258" s="208"/>
      <c r="N258" s="208"/>
      <c r="O258" s="208"/>
      <c r="P258" s="208"/>
      <c r="Q258" s="352"/>
      <c r="R258" s="352"/>
      <c r="S258" s="208"/>
      <c r="T258" s="208"/>
      <c r="U258" s="343"/>
      <c r="V258" s="344"/>
      <c r="W258" s="344"/>
      <c r="X258" s="344"/>
      <c r="Y258" s="344"/>
      <c r="Z258" s="344"/>
      <c r="AA258" s="344"/>
      <c r="AB258" s="344"/>
      <c r="AC258" s="344"/>
      <c r="AD258" s="344"/>
      <c r="AE258" s="344"/>
      <c r="AF258" s="345"/>
      <c r="AG258" s="1537"/>
      <c r="AH258" s="353" t="s">
        <v>165</v>
      </c>
      <c r="AI258" s="354" t="s">
        <v>163</v>
      </c>
      <c r="AJ258" s="355">
        <v>0.5</v>
      </c>
      <c r="AK258" s="1535"/>
      <c r="AL258" s="367"/>
      <c r="AM258" s="368"/>
      <c r="AN258" s="358">
        <f>ROUND(ROUND(Q248*AD254,0)*AJ258,0)-AL256</f>
        <v>217</v>
      </c>
      <c r="AO258" s="268"/>
    </row>
    <row r="259" spans="1:41" ht="14.25" customHeight="1">
      <c r="A259" s="229">
        <v>71</v>
      </c>
      <c r="B259" s="337">
        <v>1301</v>
      </c>
      <c r="C259" s="254" t="s">
        <v>441</v>
      </c>
      <c r="D259" s="375"/>
      <c r="E259" s="278"/>
      <c r="F259" s="279"/>
      <c r="G259" s="231" t="s">
        <v>442</v>
      </c>
      <c r="H259" s="232"/>
      <c r="I259" s="232"/>
      <c r="J259" s="334"/>
      <c r="K259" s="232"/>
      <c r="L259" s="334"/>
      <c r="M259" s="334"/>
      <c r="N259" s="334"/>
      <c r="O259" s="334"/>
      <c r="P259" s="334"/>
      <c r="Q259" s="390"/>
      <c r="R259" s="390"/>
      <c r="S259" s="232"/>
      <c r="T259" s="232"/>
      <c r="U259" s="231"/>
      <c r="V259" s="338"/>
      <c r="W259" s="338"/>
      <c r="X259" s="338"/>
      <c r="Y259" s="338"/>
      <c r="Z259" s="338"/>
      <c r="AA259" s="338"/>
      <c r="AB259" s="338"/>
      <c r="AC259" s="338"/>
      <c r="AD259" s="338"/>
      <c r="AE259" s="338"/>
      <c r="AF259" s="339"/>
      <c r="AG259" s="340"/>
      <c r="AH259" s="338"/>
      <c r="AI259" s="334"/>
      <c r="AJ259" s="383"/>
      <c r="AK259" s="383"/>
      <c r="AL259" s="383"/>
      <c r="AM259" s="384"/>
      <c r="AN259" s="342">
        <f>ROUND(Q260,0)</f>
        <v>455</v>
      </c>
      <c r="AO259" s="268"/>
    </row>
    <row r="260" spans="1:41" ht="14.25">
      <c r="A260" s="229">
        <v>71</v>
      </c>
      <c r="B260" s="337">
        <v>1302</v>
      </c>
      <c r="C260" s="254" t="s">
        <v>443</v>
      </c>
      <c r="D260" s="375"/>
      <c r="E260" s="278"/>
      <c r="F260" s="279"/>
      <c r="G260" s="245"/>
      <c r="H260" s="208"/>
      <c r="I260" s="208"/>
      <c r="J260" s="301"/>
      <c r="K260" s="208"/>
      <c r="L260" s="301"/>
      <c r="M260" s="301"/>
      <c r="N260" s="301"/>
      <c r="O260" s="301"/>
      <c r="P260" s="301"/>
      <c r="Q260" s="1538">
        <v>455</v>
      </c>
      <c r="R260" s="1538"/>
      <c r="S260" s="208" t="s">
        <v>18</v>
      </c>
      <c r="T260" s="385"/>
      <c r="U260" s="245"/>
      <c r="V260" s="344"/>
      <c r="W260" s="344"/>
      <c r="X260" s="344"/>
      <c r="Y260" s="344"/>
      <c r="Z260" s="344"/>
      <c r="AA260" s="344"/>
      <c r="AB260" s="344"/>
      <c r="AC260" s="344"/>
      <c r="AD260" s="344"/>
      <c r="AE260" s="344"/>
      <c r="AF260" s="345"/>
      <c r="AG260" s="1539" t="s">
        <v>161</v>
      </c>
      <c r="AH260" s="346" t="s">
        <v>162</v>
      </c>
      <c r="AI260" s="347" t="s">
        <v>163</v>
      </c>
      <c r="AJ260" s="348">
        <v>0.7</v>
      </c>
      <c r="AK260" s="348"/>
      <c r="AL260" s="348"/>
      <c r="AM260" s="349"/>
      <c r="AN260" s="350">
        <f>ROUND(Q260*AJ260,0)</f>
        <v>319</v>
      </c>
      <c r="AO260" s="268"/>
    </row>
    <row r="261" spans="1:41" ht="14.25">
      <c r="A261" s="243">
        <v>71</v>
      </c>
      <c r="B261" s="351">
        <v>2341</v>
      </c>
      <c r="C261" s="244" t="s">
        <v>444</v>
      </c>
      <c r="D261" s="375"/>
      <c r="E261" s="278"/>
      <c r="F261" s="279"/>
      <c r="G261" s="245"/>
      <c r="H261" s="208"/>
      <c r="I261" s="208"/>
      <c r="J261" s="208"/>
      <c r="K261" s="301"/>
      <c r="L261" s="301"/>
      <c r="M261" s="208"/>
      <c r="N261" s="208"/>
      <c r="O261" s="208"/>
      <c r="P261" s="208"/>
      <c r="Q261" s="352"/>
      <c r="R261" s="352"/>
      <c r="S261" s="208"/>
      <c r="T261" s="208"/>
      <c r="U261" s="343"/>
      <c r="V261" s="344"/>
      <c r="W261" s="344"/>
      <c r="X261" s="344"/>
      <c r="Y261" s="344"/>
      <c r="Z261" s="344"/>
      <c r="AA261" s="344"/>
      <c r="AB261" s="344"/>
      <c r="AC261" s="344"/>
      <c r="AD261" s="344"/>
      <c r="AE261" s="344"/>
      <c r="AF261" s="345"/>
      <c r="AG261" s="1540"/>
      <c r="AH261" s="353" t="s">
        <v>165</v>
      </c>
      <c r="AI261" s="354" t="s">
        <v>163</v>
      </c>
      <c r="AJ261" s="355">
        <v>0.5</v>
      </c>
      <c r="AK261" s="355"/>
      <c r="AL261" s="356"/>
      <c r="AM261" s="357"/>
      <c r="AN261" s="358">
        <f>ROUND(Q260*AJ261,0)</f>
        <v>228</v>
      </c>
      <c r="AO261" s="268"/>
    </row>
    <row r="262" spans="1:41" ht="14.25">
      <c r="A262" s="243">
        <v>71</v>
      </c>
      <c r="B262" s="351">
        <v>2342</v>
      </c>
      <c r="C262" s="244" t="s">
        <v>445</v>
      </c>
      <c r="D262" s="375"/>
      <c r="E262" s="278"/>
      <c r="F262" s="279"/>
      <c r="G262" s="245"/>
      <c r="H262" s="208"/>
      <c r="I262" s="208"/>
      <c r="J262" s="208"/>
      <c r="K262" s="301"/>
      <c r="L262" s="301"/>
      <c r="M262" s="208"/>
      <c r="N262" s="208"/>
      <c r="O262" s="208"/>
      <c r="P262" s="208"/>
      <c r="Q262" s="352"/>
      <c r="R262" s="352"/>
      <c r="S262" s="208"/>
      <c r="T262" s="208"/>
      <c r="U262" s="343"/>
      <c r="V262" s="344"/>
      <c r="W262" s="344"/>
      <c r="X262" s="344"/>
      <c r="Y262" s="344"/>
      <c r="Z262" s="344"/>
      <c r="AA262" s="344"/>
      <c r="AB262" s="344"/>
      <c r="AC262" s="344"/>
      <c r="AD262" s="344"/>
      <c r="AE262" s="344"/>
      <c r="AF262" s="345"/>
      <c r="AG262" s="359"/>
      <c r="AH262" s="360"/>
      <c r="AI262" s="361"/>
      <c r="AJ262" s="361"/>
      <c r="AK262" s="1533" t="s">
        <v>167</v>
      </c>
      <c r="AL262" s="362">
        <v>5</v>
      </c>
      <c r="AM262" s="363" t="s">
        <v>168</v>
      </c>
      <c r="AN262" s="358">
        <f>ROUND(Q260,0)-AL262</f>
        <v>450</v>
      </c>
      <c r="AO262" s="268"/>
    </row>
    <row r="263" spans="1:41" ht="14.25">
      <c r="A263" s="243">
        <v>71</v>
      </c>
      <c r="B263" s="351">
        <v>2343</v>
      </c>
      <c r="C263" s="244" t="s">
        <v>446</v>
      </c>
      <c r="D263" s="375"/>
      <c r="E263" s="278"/>
      <c r="F263" s="279"/>
      <c r="G263" s="245"/>
      <c r="H263" s="208"/>
      <c r="I263" s="208"/>
      <c r="J263" s="208"/>
      <c r="K263" s="301"/>
      <c r="L263" s="301"/>
      <c r="M263" s="208"/>
      <c r="N263" s="208"/>
      <c r="O263" s="208"/>
      <c r="P263" s="208"/>
      <c r="Q263" s="352"/>
      <c r="R263" s="352"/>
      <c r="S263" s="208"/>
      <c r="T263" s="208"/>
      <c r="U263" s="343"/>
      <c r="V263" s="344"/>
      <c r="W263" s="344"/>
      <c r="X263" s="344"/>
      <c r="Y263" s="344"/>
      <c r="Z263" s="344"/>
      <c r="AA263" s="344"/>
      <c r="AB263" s="344"/>
      <c r="AC263" s="344"/>
      <c r="AD263" s="344"/>
      <c r="AE263" s="344"/>
      <c r="AF263" s="345"/>
      <c r="AG263" s="1536" t="s">
        <v>161</v>
      </c>
      <c r="AH263" s="364" t="s">
        <v>162</v>
      </c>
      <c r="AI263" s="362" t="s">
        <v>163</v>
      </c>
      <c r="AJ263" s="356">
        <v>0.7</v>
      </c>
      <c r="AK263" s="1534"/>
      <c r="AL263" s="365"/>
      <c r="AM263" s="366"/>
      <c r="AN263" s="358">
        <f>ROUND(Q260*AJ263,0)-AL262</f>
        <v>314</v>
      </c>
      <c r="AO263" s="268"/>
    </row>
    <row r="264" spans="1:41" ht="14.25">
      <c r="A264" s="243">
        <v>71</v>
      </c>
      <c r="B264" s="351">
        <v>2344</v>
      </c>
      <c r="C264" s="244" t="s">
        <v>447</v>
      </c>
      <c r="D264" s="375"/>
      <c r="E264" s="278"/>
      <c r="F264" s="279"/>
      <c r="G264" s="245"/>
      <c r="H264" s="208"/>
      <c r="I264" s="208"/>
      <c r="J264" s="208"/>
      <c r="K264" s="301"/>
      <c r="L264" s="301"/>
      <c r="M264" s="208"/>
      <c r="N264" s="208"/>
      <c r="O264" s="208"/>
      <c r="P264" s="208"/>
      <c r="Q264" s="352"/>
      <c r="R264" s="352"/>
      <c r="S264" s="208"/>
      <c r="T264" s="208"/>
      <c r="U264" s="343"/>
      <c r="V264" s="344"/>
      <c r="W264" s="344"/>
      <c r="X264" s="344"/>
      <c r="Y264" s="344"/>
      <c r="Z264" s="344"/>
      <c r="AA264" s="344"/>
      <c r="AB264" s="344"/>
      <c r="AC264" s="344"/>
      <c r="AD264" s="344"/>
      <c r="AE264" s="344"/>
      <c r="AF264" s="345"/>
      <c r="AG264" s="1537"/>
      <c r="AH264" s="353" t="s">
        <v>165</v>
      </c>
      <c r="AI264" s="354" t="s">
        <v>163</v>
      </c>
      <c r="AJ264" s="355">
        <v>0.5</v>
      </c>
      <c r="AK264" s="1535"/>
      <c r="AL264" s="367"/>
      <c r="AM264" s="368"/>
      <c r="AN264" s="358">
        <f>ROUND(Q260*AJ264,0)-AL262</f>
        <v>223</v>
      </c>
      <c r="AO264" s="268"/>
    </row>
    <row r="265" spans="1:41" ht="14.25">
      <c r="A265" s="229">
        <v>71</v>
      </c>
      <c r="B265" s="337">
        <v>1303</v>
      </c>
      <c r="C265" s="254" t="s">
        <v>448</v>
      </c>
      <c r="D265" s="375"/>
      <c r="E265" s="278"/>
      <c r="F265" s="279"/>
      <c r="G265" s="245"/>
      <c r="H265" s="208"/>
      <c r="I265" s="208"/>
      <c r="J265" s="301"/>
      <c r="K265" s="208"/>
      <c r="L265" s="301"/>
      <c r="M265" s="301"/>
      <c r="N265" s="301"/>
      <c r="O265" s="301"/>
      <c r="P265" s="301"/>
      <c r="Q265" s="352"/>
      <c r="R265" s="352"/>
      <c r="S265" s="208"/>
      <c r="T265" s="385"/>
      <c r="U265" s="369" t="s">
        <v>172</v>
      </c>
      <c r="V265" s="370"/>
      <c r="W265" s="370"/>
      <c r="X265" s="370"/>
      <c r="Y265" s="370"/>
      <c r="Z265" s="370"/>
      <c r="AA265" s="370"/>
      <c r="AB265" s="370"/>
      <c r="AC265" s="370"/>
      <c r="AD265" s="370"/>
      <c r="AE265" s="370"/>
      <c r="AF265" s="371"/>
      <c r="AG265" s="369"/>
      <c r="AH265" s="370"/>
      <c r="AI265" s="372"/>
      <c r="AJ265" s="373"/>
      <c r="AK265" s="373"/>
      <c r="AL265" s="373"/>
      <c r="AM265" s="374"/>
      <c r="AN265" s="342">
        <f>ROUND(Q260*AD266,0)</f>
        <v>439</v>
      </c>
      <c r="AO265" s="268"/>
    </row>
    <row r="266" spans="1:41" ht="14.25">
      <c r="A266" s="229">
        <v>71</v>
      </c>
      <c r="B266" s="337">
        <v>1304</v>
      </c>
      <c r="C266" s="254" t="s">
        <v>449</v>
      </c>
      <c r="D266" s="375"/>
      <c r="E266" s="278"/>
      <c r="F266" s="279"/>
      <c r="G266" s="245"/>
      <c r="H266" s="208"/>
      <c r="I266" s="208"/>
      <c r="J266" s="301"/>
      <c r="K266" s="208"/>
      <c r="L266" s="301"/>
      <c r="M266" s="301"/>
      <c r="N266" s="301"/>
      <c r="O266" s="301"/>
      <c r="P266" s="301"/>
      <c r="Q266" s="352"/>
      <c r="R266" s="352"/>
      <c r="S266" s="208"/>
      <c r="T266" s="385"/>
      <c r="U266" s="379" t="s">
        <v>174</v>
      </c>
      <c r="V266" s="344"/>
      <c r="W266" s="344"/>
      <c r="X266" s="344"/>
      <c r="Y266" s="344"/>
      <c r="Z266" s="344"/>
      <c r="AA266" s="344"/>
      <c r="AB266" s="344"/>
      <c r="AC266" s="214" t="s">
        <v>163</v>
      </c>
      <c r="AD266" s="1541">
        <v>0.96499999999999997</v>
      </c>
      <c r="AE266" s="1541"/>
      <c r="AF266" s="345"/>
      <c r="AG266" s="1539" t="s">
        <v>161</v>
      </c>
      <c r="AH266" s="346" t="s">
        <v>162</v>
      </c>
      <c r="AI266" s="347" t="s">
        <v>163</v>
      </c>
      <c r="AJ266" s="348">
        <v>0.7</v>
      </c>
      <c r="AK266" s="348"/>
      <c r="AL266" s="348"/>
      <c r="AM266" s="349"/>
      <c r="AN266" s="350">
        <f>ROUND(ROUND(Q260*AD266,0)*AJ266,0)</f>
        <v>307</v>
      </c>
      <c r="AO266" s="268"/>
    </row>
    <row r="267" spans="1:41" ht="14.25">
      <c r="A267" s="243">
        <v>71</v>
      </c>
      <c r="B267" s="351">
        <v>2345</v>
      </c>
      <c r="C267" s="244" t="s">
        <v>450</v>
      </c>
      <c r="D267" s="375"/>
      <c r="E267" s="278"/>
      <c r="F267" s="279"/>
      <c r="G267" s="245"/>
      <c r="H267" s="208"/>
      <c r="I267" s="208"/>
      <c r="J267" s="208"/>
      <c r="K267" s="301"/>
      <c r="L267" s="301"/>
      <c r="M267" s="208"/>
      <c r="N267" s="208"/>
      <c r="O267" s="208"/>
      <c r="P267" s="208"/>
      <c r="Q267" s="352"/>
      <c r="R267" s="352"/>
      <c r="S267" s="208"/>
      <c r="T267" s="208"/>
      <c r="U267" s="343"/>
      <c r="V267" s="344"/>
      <c r="W267" s="344"/>
      <c r="X267" s="344"/>
      <c r="Y267" s="344"/>
      <c r="Z267" s="344"/>
      <c r="AA267" s="344"/>
      <c r="AB267" s="344"/>
      <c r="AC267" s="344"/>
      <c r="AD267" s="344"/>
      <c r="AE267" s="344"/>
      <c r="AF267" s="345"/>
      <c r="AG267" s="1540"/>
      <c r="AH267" s="353" t="s">
        <v>165</v>
      </c>
      <c r="AI267" s="354" t="s">
        <v>163</v>
      </c>
      <c r="AJ267" s="355">
        <v>0.5</v>
      </c>
      <c r="AK267" s="355"/>
      <c r="AL267" s="356"/>
      <c r="AM267" s="357"/>
      <c r="AN267" s="358">
        <f>ROUND(ROUND(Q260*AD266,0)*AJ267,0)</f>
        <v>220</v>
      </c>
      <c r="AO267" s="268"/>
    </row>
    <row r="268" spans="1:41" ht="14.25">
      <c r="A268" s="243">
        <v>71</v>
      </c>
      <c r="B268" s="351">
        <v>2346</v>
      </c>
      <c r="C268" s="244" t="s">
        <v>451</v>
      </c>
      <c r="D268" s="375"/>
      <c r="E268" s="278"/>
      <c r="F268" s="279"/>
      <c r="G268" s="245"/>
      <c r="H268" s="208"/>
      <c r="I268" s="208"/>
      <c r="J268" s="208"/>
      <c r="K268" s="301"/>
      <c r="L268" s="301"/>
      <c r="M268" s="208"/>
      <c r="N268" s="208"/>
      <c r="O268" s="208"/>
      <c r="P268" s="208"/>
      <c r="Q268" s="352"/>
      <c r="R268" s="352"/>
      <c r="S268" s="208"/>
      <c r="T268" s="208"/>
      <c r="U268" s="343"/>
      <c r="V268" s="344"/>
      <c r="W268" s="344"/>
      <c r="X268" s="344"/>
      <c r="Y268" s="344"/>
      <c r="Z268" s="344"/>
      <c r="AA268" s="344"/>
      <c r="AB268" s="344"/>
      <c r="AC268" s="344"/>
      <c r="AD268" s="344"/>
      <c r="AE268" s="344"/>
      <c r="AF268" s="345"/>
      <c r="AG268" s="359"/>
      <c r="AH268" s="360"/>
      <c r="AI268" s="361"/>
      <c r="AJ268" s="361"/>
      <c r="AK268" s="1533" t="s">
        <v>167</v>
      </c>
      <c r="AL268" s="362">
        <v>5</v>
      </c>
      <c r="AM268" s="363" t="s">
        <v>168</v>
      </c>
      <c r="AN268" s="358">
        <f>ROUND(Q260*AD266,0)-AL268</f>
        <v>434</v>
      </c>
      <c r="AO268" s="268"/>
    </row>
    <row r="269" spans="1:41" ht="14.25">
      <c r="A269" s="243">
        <v>71</v>
      </c>
      <c r="B269" s="351">
        <v>2347</v>
      </c>
      <c r="C269" s="244" t="s">
        <v>452</v>
      </c>
      <c r="D269" s="375"/>
      <c r="E269" s="278"/>
      <c r="F269" s="279"/>
      <c r="G269" s="245"/>
      <c r="H269" s="208"/>
      <c r="I269" s="208"/>
      <c r="J269" s="208"/>
      <c r="K269" s="301"/>
      <c r="L269" s="301"/>
      <c r="M269" s="208"/>
      <c r="N269" s="208"/>
      <c r="O269" s="208"/>
      <c r="P269" s="208"/>
      <c r="Q269" s="352"/>
      <c r="R269" s="352"/>
      <c r="S269" s="208"/>
      <c r="T269" s="208"/>
      <c r="U269" s="343"/>
      <c r="V269" s="344"/>
      <c r="W269" s="344"/>
      <c r="X269" s="344"/>
      <c r="Y269" s="344"/>
      <c r="Z269" s="344"/>
      <c r="AA269" s="344"/>
      <c r="AB269" s="344"/>
      <c r="AC269" s="344"/>
      <c r="AD269" s="344"/>
      <c r="AE269" s="344"/>
      <c r="AF269" s="345"/>
      <c r="AG269" s="1536" t="s">
        <v>161</v>
      </c>
      <c r="AH269" s="364" t="s">
        <v>162</v>
      </c>
      <c r="AI269" s="362" t="s">
        <v>163</v>
      </c>
      <c r="AJ269" s="356">
        <v>0.7</v>
      </c>
      <c r="AK269" s="1534"/>
      <c r="AL269" s="365"/>
      <c r="AM269" s="366"/>
      <c r="AN269" s="358">
        <f>ROUND(ROUND(Q260*AD266,0)*AJ269,0)-AL268</f>
        <v>302</v>
      </c>
      <c r="AO269" s="268"/>
    </row>
    <row r="270" spans="1:41" ht="14.25">
      <c r="A270" s="243">
        <v>71</v>
      </c>
      <c r="B270" s="351">
        <v>2348</v>
      </c>
      <c r="C270" s="244" t="s">
        <v>453</v>
      </c>
      <c r="D270" s="375"/>
      <c r="E270" s="278"/>
      <c r="F270" s="279"/>
      <c r="G270" s="281"/>
      <c r="H270" s="216"/>
      <c r="I270" s="216"/>
      <c r="J270" s="216"/>
      <c r="K270" s="304"/>
      <c r="L270" s="304"/>
      <c r="M270" s="216"/>
      <c r="N270" s="216"/>
      <c r="O270" s="216"/>
      <c r="P270" s="216"/>
      <c r="Q270" s="387"/>
      <c r="R270" s="387"/>
      <c r="S270" s="216"/>
      <c r="T270" s="216"/>
      <c r="U270" s="308"/>
      <c r="V270" s="380"/>
      <c r="W270" s="380"/>
      <c r="X270" s="380"/>
      <c r="Y270" s="380"/>
      <c r="Z270" s="380"/>
      <c r="AA270" s="380"/>
      <c r="AB270" s="380"/>
      <c r="AC270" s="380"/>
      <c r="AD270" s="380"/>
      <c r="AE270" s="380"/>
      <c r="AF270" s="381"/>
      <c r="AG270" s="1537"/>
      <c r="AH270" s="353" t="s">
        <v>165</v>
      </c>
      <c r="AI270" s="354" t="s">
        <v>163</v>
      </c>
      <c r="AJ270" s="355">
        <v>0.5</v>
      </c>
      <c r="AK270" s="1535"/>
      <c r="AL270" s="367"/>
      <c r="AM270" s="368"/>
      <c r="AN270" s="358">
        <f>ROUND(ROUND(Q260*AD266,0)*AJ270,0)-AL268</f>
        <v>215</v>
      </c>
      <c r="AO270" s="268"/>
    </row>
    <row r="271" spans="1:41" ht="14.25">
      <c r="A271" s="229">
        <v>71</v>
      </c>
      <c r="B271" s="337">
        <v>1311</v>
      </c>
      <c r="C271" s="254" t="s">
        <v>454</v>
      </c>
      <c r="D271" s="375"/>
      <c r="E271" s="278"/>
      <c r="F271" s="279"/>
      <c r="G271" s="245" t="s">
        <v>455</v>
      </c>
      <c r="H271" s="208"/>
      <c r="I271" s="208"/>
      <c r="J271" s="301"/>
      <c r="K271" s="208"/>
      <c r="L271" s="301"/>
      <c r="M271" s="301"/>
      <c r="N271" s="301"/>
      <c r="O271" s="301"/>
      <c r="P271" s="301"/>
      <c r="Q271" s="352"/>
      <c r="R271" s="352"/>
      <c r="S271" s="208"/>
      <c r="T271" s="208"/>
      <c r="U271" s="245"/>
      <c r="V271" s="392"/>
      <c r="W271" s="392"/>
      <c r="X271" s="392"/>
      <c r="Y271" s="392"/>
      <c r="Z271" s="392"/>
      <c r="AA271" s="392"/>
      <c r="AB271" s="392"/>
      <c r="AC271" s="392"/>
      <c r="AD271" s="392"/>
      <c r="AE271" s="392"/>
      <c r="AF271" s="393"/>
      <c r="AG271" s="340"/>
      <c r="AH271" s="338"/>
      <c r="AI271" s="334"/>
      <c r="AJ271" s="383"/>
      <c r="AK271" s="383"/>
      <c r="AL271" s="383"/>
      <c r="AM271" s="384"/>
      <c r="AN271" s="342">
        <f>ROUND(Q272,0)</f>
        <v>451</v>
      </c>
      <c r="AO271" s="268"/>
    </row>
    <row r="272" spans="1:41" ht="14.25">
      <c r="A272" s="229">
        <v>71</v>
      </c>
      <c r="B272" s="337">
        <v>1312</v>
      </c>
      <c r="C272" s="254" t="s">
        <v>456</v>
      </c>
      <c r="D272" s="375"/>
      <c r="E272" s="278"/>
      <c r="F272" s="279"/>
      <c r="G272" s="245"/>
      <c r="H272" s="208"/>
      <c r="I272" s="208"/>
      <c r="J272" s="301"/>
      <c r="K272" s="208"/>
      <c r="L272" s="301"/>
      <c r="M272" s="301"/>
      <c r="N272" s="301"/>
      <c r="O272" s="301"/>
      <c r="P272" s="301"/>
      <c r="Q272" s="1538">
        <v>451</v>
      </c>
      <c r="R272" s="1538"/>
      <c r="S272" s="208" t="s">
        <v>18</v>
      </c>
      <c r="T272" s="385"/>
      <c r="U272" s="245"/>
      <c r="V272" s="344"/>
      <c r="W272" s="344"/>
      <c r="X272" s="344"/>
      <c r="Y272" s="344"/>
      <c r="Z272" s="344"/>
      <c r="AA272" s="344"/>
      <c r="AB272" s="344"/>
      <c r="AC272" s="344"/>
      <c r="AD272" s="344"/>
      <c r="AE272" s="344"/>
      <c r="AF272" s="345"/>
      <c r="AG272" s="1539" t="s">
        <v>161</v>
      </c>
      <c r="AH272" s="346" t="s">
        <v>162</v>
      </c>
      <c r="AI272" s="347" t="s">
        <v>163</v>
      </c>
      <c r="AJ272" s="348">
        <v>0.7</v>
      </c>
      <c r="AK272" s="348"/>
      <c r="AL272" s="348"/>
      <c r="AM272" s="349"/>
      <c r="AN272" s="350">
        <f>ROUND(Q272*AJ272,0)</f>
        <v>316</v>
      </c>
      <c r="AO272" s="268"/>
    </row>
    <row r="273" spans="1:41" ht="14.25">
      <c r="A273" s="243">
        <v>71</v>
      </c>
      <c r="B273" s="351">
        <v>2351</v>
      </c>
      <c r="C273" s="244" t="s">
        <v>457</v>
      </c>
      <c r="D273" s="375"/>
      <c r="E273" s="278"/>
      <c r="F273" s="279"/>
      <c r="G273" s="245"/>
      <c r="H273" s="208"/>
      <c r="I273" s="208"/>
      <c r="J273" s="208"/>
      <c r="K273" s="301"/>
      <c r="L273" s="301"/>
      <c r="M273" s="208"/>
      <c r="N273" s="208"/>
      <c r="O273" s="208"/>
      <c r="P273" s="208"/>
      <c r="Q273" s="352"/>
      <c r="R273" s="352"/>
      <c r="S273" s="208"/>
      <c r="T273" s="208"/>
      <c r="U273" s="343"/>
      <c r="V273" s="344"/>
      <c r="W273" s="344"/>
      <c r="X273" s="344"/>
      <c r="Y273" s="344"/>
      <c r="Z273" s="344"/>
      <c r="AA273" s="344"/>
      <c r="AB273" s="344"/>
      <c r="AC273" s="344"/>
      <c r="AD273" s="344"/>
      <c r="AE273" s="344"/>
      <c r="AF273" s="345"/>
      <c r="AG273" s="1540"/>
      <c r="AH273" s="353" t="s">
        <v>165</v>
      </c>
      <c r="AI273" s="354" t="s">
        <v>163</v>
      </c>
      <c r="AJ273" s="355">
        <v>0.5</v>
      </c>
      <c r="AK273" s="355"/>
      <c r="AL273" s="356"/>
      <c r="AM273" s="357"/>
      <c r="AN273" s="358">
        <f>ROUND(Q272*AJ273,0)</f>
        <v>226</v>
      </c>
      <c r="AO273" s="268"/>
    </row>
    <row r="274" spans="1:41" ht="14.25">
      <c r="A274" s="243">
        <v>71</v>
      </c>
      <c r="B274" s="351">
        <v>2352</v>
      </c>
      <c r="C274" s="244" t="s">
        <v>458</v>
      </c>
      <c r="D274" s="375"/>
      <c r="E274" s="278"/>
      <c r="F274" s="279"/>
      <c r="G274" s="245"/>
      <c r="H274" s="208"/>
      <c r="I274" s="208"/>
      <c r="J274" s="208"/>
      <c r="K274" s="301"/>
      <c r="L274" s="301"/>
      <c r="M274" s="208"/>
      <c r="N274" s="208"/>
      <c r="O274" s="208"/>
      <c r="P274" s="208"/>
      <c r="Q274" s="352"/>
      <c r="R274" s="352"/>
      <c r="S274" s="208"/>
      <c r="T274" s="208"/>
      <c r="U274" s="343"/>
      <c r="V274" s="344"/>
      <c r="W274" s="344"/>
      <c r="X274" s="344"/>
      <c r="Y274" s="344"/>
      <c r="Z274" s="344"/>
      <c r="AA274" s="344"/>
      <c r="AB274" s="344"/>
      <c r="AC274" s="344"/>
      <c r="AD274" s="344"/>
      <c r="AE274" s="344"/>
      <c r="AF274" s="345"/>
      <c r="AG274" s="359"/>
      <c r="AH274" s="360"/>
      <c r="AI274" s="361"/>
      <c r="AJ274" s="361"/>
      <c r="AK274" s="1533" t="s">
        <v>167</v>
      </c>
      <c r="AL274" s="362">
        <v>5</v>
      </c>
      <c r="AM274" s="363" t="s">
        <v>168</v>
      </c>
      <c r="AN274" s="358">
        <f>ROUND(Q272,0)-AL274</f>
        <v>446</v>
      </c>
      <c r="AO274" s="268"/>
    </row>
    <row r="275" spans="1:41" ht="14.25">
      <c r="A275" s="243">
        <v>71</v>
      </c>
      <c r="B275" s="351">
        <v>2353</v>
      </c>
      <c r="C275" s="244" t="s">
        <v>459</v>
      </c>
      <c r="D275" s="375"/>
      <c r="E275" s="278"/>
      <c r="F275" s="279"/>
      <c r="G275" s="245"/>
      <c r="H275" s="208"/>
      <c r="I275" s="208"/>
      <c r="J275" s="208"/>
      <c r="K275" s="301"/>
      <c r="L275" s="301"/>
      <c r="M275" s="208"/>
      <c r="N275" s="208"/>
      <c r="O275" s="208"/>
      <c r="P275" s="208"/>
      <c r="Q275" s="352"/>
      <c r="R275" s="352"/>
      <c r="S275" s="208"/>
      <c r="T275" s="208"/>
      <c r="U275" s="343"/>
      <c r="V275" s="344"/>
      <c r="W275" s="344"/>
      <c r="X275" s="344"/>
      <c r="Y275" s="344"/>
      <c r="Z275" s="344"/>
      <c r="AA275" s="344"/>
      <c r="AB275" s="344"/>
      <c r="AC275" s="344"/>
      <c r="AD275" s="344"/>
      <c r="AE275" s="344"/>
      <c r="AF275" s="345"/>
      <c r="AG275" s="1536" t="s">
        <v>161</v>
      </c>
      <c r="AH275" s="364" t="s">
        <v>162</v>
      </c>
      <c r="AI275" s="362" t="s">
        <v>163</v>
      </c>
      <c r="AJ275" s="356">
        <v>0.7</v>
      </c>
      <c r="AK275" s="1534"/>
      <c r="AL275" s="365"/>
      <c r="AM275" s="366"/>
      <c r="AN275" s="358">
        <f>ROUND(Q272*AJ275,0)-AL274</f>
        <v>311</v>
      </c>
      <c r="AO275" s="268"/>
    </row>
    <row r="276" spans="1:41" ht="14.25">
      <c r="A276" s="243">
        <v>71</v>
      </c>
      <c r="B276" s="351">
        <v>2354</v>
      </c>
      <c r="C276" s="244" t="s">
        <v>460</v>
      </c>
      <c r="D276" s="375"/>
      <c r="E276" s="278"/>
      <c r="F276" s="279"/>
      <c r="G276" s="245"/>
      <c r="H276" s="208"/>
      <c r="I276" s="208"/>
      <c r="J276" s="208"/>
      <c r="K276" s="301"/>
      <c r="L276" s="301"/>
      <c r="M276" s="208"/>
      <c r="N276" s="208"/>
      <c r="O276" s="208"/>
      <c r="P276" s="208"/>
      <c r="Q276" s="352"/>
      <c r="R276" s="352"/>
      <c r="S276" s="208"/>
      <c r="T276" s="208"/>
      <c r="U276" s="308"/>
      <c r="V276" s="380"/>
      <c r="W276" s="380"/>
      <c r="X276" s="380"/>
      <c r="Y276" s="380"/>
      <c r="Z276" s="380"/>
      <c r="AA276" s="380"/>
      <c r="AB276" s="380"/>
      <c r="AC276" s="380"/>
      <c r="AD276" s="380"/>
      <c r="AE276" s="380"/>
      <c r="AF276" s="381"/>
      <c r="AG276" s="1537"/>
      <c r="AH276" s="353" t="s">
        <v>165</v>
      </c>
      <c r="AI276" s="354" t="s">
        <v>163</v>
      </c>
      <c r="AJ276" s="355">
        <v>0.5</v>
      </c>
      <c r="AK276" s="1535"/>
      <c r="AL276" s="367"/>
      <c r="AM276" s="368"/>
      <c r="AN276" s="358">
        <f>ROUND(Q272*AJ276,0)-AL274</f>
        <v>221</v>
      </c>
      <c r="AO276" s="268"/>
    </row>
    <row r="277" spans="1:41" ht="14.25">
      <c r="A277" s="229">
        <v>71</v>
      </c>
      <c r="B277" s="337">
        <v>1313</v>
      </c>
      <c r="C277" s="254" t="s">
        <v>461</v>
      </c>
      <c r="D277" s="375"/>
      <c r="E277" s="278"/>
      <c r="F277" s="279"/>
      <c r="G277" s="245"/>
      <c r="H277" s="208"/>
      <c r="I277" s="208"/>
      <c r="J277" s="301"/>
      <c r="K277" s="208"/>
      <c r="L277" s="301"/>
      <c r="M277" s="301"/>
      <c r="N277" s="301"/>
      <c r="O277" s="301"/>
      <c r="P277" s="301"/>
      <c r="Q277" s="352"/>
      <c r="R277" s="352"/>
      <c r="S277" s="208"/>
      <c r="T277" s="385"/>
      <c r="U277" s="379" t="s">
        <v>172</v>
      </c>
      <c r="V277" s="344"/>
      <c r="W277" s="344"/>
      <c r="X277" s="344"/>
      <c r="Y277" s="344"/>
      <c r="Z277" s="344"/>
      <c r="AA277" s="344"/>
      <c r="AB277" s="344"/>
      <c r="AC277" s="344"/>
      <c r="AD277" s="344"/>
      <c r="AE277" s="344"/>
      <c r="AF277" s="345"/>
      <c r="AG277" s="369"/>
      <c r="AH277" s="370"/>
      <c r="AI277" s="372"/>
      <c r="AJ277" s="373"/>
      <c r="AK277" s="373"/>
      <c r="AL277" s="373"/>
      <c r="AM277" s="374"/>
      <c r="AN277" s="342">
        <f>ROUND(Q272*AD278,0)</f>
        <v>435</v>
      </c>
      <c r="AO277" s="268"/>
    </row>
    <row r="278" spans="1:41" ht="14.25">
      <c r="A278" s="229">
        <v>71</v>
      </c>
      <c r="B278" s="337">
        <v>1314</v>
      </c>
      <c r="C278" s="254" t="s">
        <v>462</v>
      </c>
      <c r="D278" s="375"/>
      <c r="E278" s="278"/>
      <c r="F278" s="279"/>
      <c r="G278" s="245"/>
      <c r="H278" s="208"/>
      <c r="I278" s="208"/>
      <c r="J278" s="301"/>
      <c r="K278" s="208"/>
      <c r="L278" s="301"/>
      <c r="M278" s="301"/>
      <c r="N278" s="301"/>
      <c r="O278" s="301"/>
      <c r="P278" s="301"/>
      <c r="Q278" s="352"/>
      <c r="R278" s="352"/>
      <c r="S278" s="208"/>
      <c r="T278" s="385"/>
      <c r="U278" s="379" t="s">
        <v>174</v>
      </c>
      <c r="V278" s="344"/>
      <c r="W278" s="344"/>
      <c r="X278" s="344"/>
      <c r="Y278" s="344"/>
      <c r="Z278" s="344"/>
      <c r="AA278" s="344"/>
      <c r="AB278" s="344"/>
      <c r="AC278" s="214" t="s">
        <v>163</v>
      </c>
      <c r="AD278" s="1541">
        <v>0.96499999999999997</v>
      </c>
      <c r="AE278" s="1541"/>
      <c r="AF278" s="345"/>
      <c r="AG278" s="1539" t="s">
        <v>161</v>
      </c>
      <c r="AH278" s="346" t="s">
        <v>162</v>
      </c>
      <c r="AI278" s="347" t="s">
        <v>163</v>
      </c>
      <c r="AJ278" s="348">
        <v>0.7</v>
      </c>
      <c r="AK278" s="348"/>
      <c r="AL278" s="348"/>
      <c r="AM278" s="349"/>
      <c r="AN278" s="350">
        <f>ROUND(ROUND(Q272*AD278,0)*AJ278,0)</f>
        <v>305</v>
      </c>
      <c r="AO278" s="268"/>
    </row>
    <row r="279" spans="1:41" ht="14.25">
      <c r="A279" s="243">
        <v>71</v>
      </c>
      <c r="B279" s="351">
        <v>2355</v>
      </c>
      <c r="C279" s="244" t="s">
        <v>463</v>
      </c>
      <c r="D279" s="375"/>
      <c r="E279" s="278"/>
      <c r="F279" s="279"/>
      <c r="G279" s="245"/>
      <c r="H279" s="208"/>
      <c r="I279" s="208"/>
      <c r="J279" s="208"/>
      <c r="K279" s="301"/>
      <c r="L279" s="301"/>
      <c r="M279" s="208"/>
      <c r="N279" s="208"/>
      <c r="O279" s="208"/>
      <c r="P279" s="208"/>
      <c r="Q279" s="352"/>
      <c r="R279" s="352"/>
      <c r="S279" s="208"/>
      <c r="T279" s="208"/>
      <c r="U279" s="343"/>
      <c r="V279" s="344"/>
      <c r="W279" s="344"/>
      <c r="X279" s="344"/>
      <c r="Y279" s="344"/>
      <c r="Z279" s="344"/>
      <c r="AA279" s="344"/>
      <c r="AB279" s="344"/>
      <c r="AC279" s="344"/>
      <c r="AD279" s="344"/>
      <c r="AE279" s="344"/>
      <c r="AF279" s="345"/>
      <c r="AG279" s="1540"/>
      <c r="AH279" s="353" t="s">
        <v>165</v>
      </c>
      <c r="AI279" s="354" t="s">
        <v>163</v>
      </c>
      <c r="AJ279" s="355">
        <v>0.5</v>
      </c>
      <c r="AK279" s="355"/>
      <c r="AL279" s="356"/>
      <c r="AM279" s="357"/>
      <c r="AN279" s="358">
        <f>ROUND(ROUND(Q272*AD278,0)*AJ279,0)</f>
        <v>218</v>
      </c>
      <c r="AO279" s="268"/>
    </row>
    <row r="280" spans="1:41" ht="14.25">
      <c r="A280" s="243">
        <v>71</v>
      </c>
      <c r="B280" s="351">
        <v>2356</v>
      </c>
      <c r="C280" s="244" t="s">
        <v>464</v>
      </c>
      <c r="D280" s="375"/>
      <c r="E280" s="278"/>
      <c r="F280" s="279"/>
      <c r="G280" s="245"/>
      <c r="H280" s="208"/>
      <c r="I280" s="208"/>
      <c r="J280" s="208"/>
      <c r="K280" s="301"/>
      <c r="L280" s="301"/>
      <c r="M280" s="208"/>
      <c r="N280" s="208"/>
      <c r="O280" s="208"/>
      <c r="P280" s="208"/>
      <c r="Q280" s="352"/>
      <c r="R280" s="352"/>
      <c r="S280" s="208"/>
      <c r="T280" s="208"/>
      <c r="U280" s="343"/>
      <c r="V280" s="344"/>
      <c r="W280" s="344"/>
      <c r="X280" s="344"/>
      <c r="Y280" s="344"/>
      <c r="Z280" s="344"/>
      <c r="AA280" s="344"/>
      <c r="AB280" s="344"/>
      <c r="AC280" s="344"/>
      <c r="AD280" s="344"/>
      <c r="AE280" s="344"/>
      <c r="AF280" s="345"/>
      <c r="AG280" s="359"/>
      <c r="AH280" s="360"/>
      <c r="AI280" s="361"/>
      <c r="AJ280" s="361"/>
      <c r="AK280" s="1533" t="s">
        <v>167</v>
      </c>
      <c r="AL280" s="362">
        <v>5</v>
      </c>
      <c r="AM280" s="363" t="s">
        <v>168</v>
      </c>
      <c r="AN280" s="358">
        <f>ROUND(Q272*AD278,0)-AL280</f>
        <v>430</v>
      </c>
      <c r="AO280" s="268"/>
    </row>
    <row r="281" spans="1:41" ht="14.25">
      <c r="A281" s="243">
        <v>71</v>
      </c>
      <c r="B281" s="351">
        <v>2357</v>
      </c>
      <c r="C281" s="244" t="s">
        <v>465</v>
      </c>
      <c r="D281" s="375"/>
      <c r="E281" s="278"/>
      <c r="F281" s="279"/>
      <c r="G281" s="245"/>
      <c r="H281" s="208"/>
      <c r="I281" s="208"/>
      <c r="J281" s="208"/>
      <c r="K281" s="301"/>
      <c r="L281" s="301"/>
      <c r="M281" s="208"/>
      <c r="N281" s="208"/>
      <c r="O281" s="208"/>
      <c r="P281" s="208"/>
      <c r="Q281" s="352"/>
      <c r="R281" s="352"/>
      <c r="S281" s="208"/>
      <c r="T281" s="208"/>
      <c r="U281" s="343"/>
      <c r="V281" s="344"/>
      <c r="W281" s="344"/>
      <c r="X281" s="344"/>
      <c r="Y281" s="344"/>
      <c r="Z281" s="344"/>
      <c r="AA281" s="344"/>
      <c r="AB281" s="344"/>
      <c r="AC281" s="344"/>
      <c r="AD281" s="344"/>
      <c r="AE281" s="344"/>
      <c r="AF281" s="345"/>
      <c r="AG281" s="1536" t="s">
        <v>161</v>
      </c>
      <c r="AH281" s="364" t="s">
        <v>162</v>
      </c>
      <c r="AI281" s="362" t="s">
        <v>163</v>
      </c>
      <c r="AJ281" s="356">
        <v>0.7</v>
      </c>
      <c r="AK281" s="1534"/>
      <c r="AL281" s="365"/>
      <c r="AM281" s="366"/>
      <c r="AN281" s="358">
        <f>ROUND(ROUND(Q272*AD278,0)*AJ281,0)-AL280</f>
        <v>300</v>
      </c>
      <c r="AO281" s="268"/>
    </row>
    <row r="282" spans="1:41" ht="14.25">
      <c r="A282" s="243">
        <v>71</v>
      </c>
      <c r="B282" s="351">
        <v>2358</v>
      </c>
      <c r="C282" s="244" t="s">
        <v>466</v>
      </c>
      <c r="D282" s="375"/>
      <c r="E282" s="278"/>
      <c r="F282" s="279"/>
      <c r="G282" s="245"/>
      <c r="H282" s="208"/>
      <c r="I282" s="208"/>
      <c r="J282" s="208"/>
      <c r="K282" s="301"/>
      <c r="L282" s="301"/>
      <c r="M282" s="208"/>
      <c r="N282" s="208"/>
      <c r="O282" s="208"/>
      <c r="P282" s="208"/>
      <c r="Q282" s="352"/>
      <c r="R282" s="352"/>
      <c r="S282" s="208"/>
      <c r="T282" s="208"/>
      <c r="U282" s="343"/>
      <c r="V282" s="344"/>
      <c r="W282" s="344"/>
      <c r="X282" s="344"/>
      <c r="Y282" s="344"/>
      <c r="Z282" s="344"/>
      <c r="AA282" s="344"/>
      <c r="AB282" s="344"/>
      <c r="AC282" s="344"/>
      <c r="AD282" s="344"/>
      <c r="AE282" s="344"/>
      <c r="AF282" s="345"/>
      <c r="AG282" s="1537"/>
      <c r="AH282" s="353" t="s">
        <v>165</v>
      </c>
      <c r="AI282" s="354" t="s">
        <v>163</v>
      </c>
      <c r="AJ282" s="355">
        <v>0.5</v>
      </c>
      <c r="AK282" s="1535"/>
      <c r="AL282" s="367"/>
      <c r="AM282" s="368"/>
      <c r="AN282" s="358">
        <f>ROUND(ROUND(Q272*AD278,0)*AJ282,0)-AL280</f>
        <v>213</v>
      </c>
      <c r="AO282" s="268"/>
    </row>
    <row r="283" spans="1:41" ht="14.25" customHeight="1">
      <c r="A283" s="229">
        <v>71</v>
      </c>
      <c r="B283" s="337">
        <v>1321</v>
      </c>
      <c r="C283" s="254" t="s">
        <v>467</v>
      </c>
      <c r="D283" s="375"/>
      <c r="E283" s="278"/>
      <c r="F283" s="279"/>
      <c r="G283" s="231" t="s">
        <v>468</v>
      </c>
      <c r="H283" s="232"/>
      <c r="I283" s="232"/>
      <c r="J283" s="334"/>
      <c r="K283" s="232"/>
      <c r="L283" s="334"/>
      <c r="M283" s="334"/>
      <c r="N283" s="334"/>
      <c r="O283" s="334"/>
      <c r="P283" s="334"/>
      <c r="Q283" s="390"/>
      <c r="R283" s="390"/>
      <c r="S283" s="232"/>
      <c r="T283" s="232"/>
      <c r="U283" s="231"/>
      <c r="V283" s="338"/>
      <c r="W283" s="338"/>
      <c r="X283" s="338"/>
      <c r="Y283" s="338"/>
      <c r="Z283" s="338"/>
      <c r="AA283" s="338"/>
      <c r="AB283" s="338"/>
      <c r="AC283" s="338"/>
      <c r="AD283" s="338"/>
      <c r="AE283" s="338"/>
      <c r="AF283" s="339"/>
      <c r="AG283" s="340"/>
      <c r="AH283" s="338"/>
      <c r="AI283" s="334"/>
      <c r="AJ283" s="383"/>
      <c r="AK283" s="383"/>
      <c r="AL283" s="383"/>
      <c r="AM283" s="384"/>
      <c r="AN283" s="342">
        <f>ROUND(Q284,0)</f>
        <v>447</v>
      </c>
      <c r="AO283" s="268"/>
    </row>
    <row r="284" spans="1:41" ht="14.25">
      <c r="A284" s="229">
        <v>71</v>
      </c>
      <c r="B284" s="337">
        <v>1322</v>
      </c>
      <c r="C284" s="254" t="s">
        <v>469</v>
      </c>
      <c r="D284" s="375"/>
      <c r="E284" s="278"/>
      <c r="F284" s="279"/>
      <c r="G284" s="245"/>
      <c r="H284" s="208"/>
      <c r="I284" s="208"/>
      <c r="J284" s="301"/>
      <c r="K284" s="208"/>
      <c r="L284" s="301"/>
      <c r="M284" s="301"/>
      <c r="N284" s="301"/>
      <c r="O284" s="301"/>
      <c r="P284" s="301"/>
      <c r="Q284" s="1538">
        <v>447</v>
      </c>
      <c r="R284" s="1538"/>
      <c r="S284" s="208" t="s">
        <v>18</v>
      </c>
      <c r="T284" s="385"/>
      <c r="U284" s="245"/>
      <c r="V284" s="344"/>
      <c r="W284" s="344"/>
      <c r="X284" s="344"/>
      <c r="Y284" s="344"/>
      <c r="Z284" s="344"/>
      <c r="AA284" s="344"/>
      <c r="AB284" s="344"/>
      <c r="AC284" s="344"/>
      <c r="AD284" s="344"/>
      <c r="AE284" s="344"/>
      <c r="AF284" s="345"/>
      <c r="AG284" s="1539" t="s">
        <v>161</v>
      </c>
      <c r="AH284" s="346" t="s">
        <v>162</v>
      </c>
      <c r="AI284" s="347" t="s">
        <v>163</v>
      </c>
      <c r="AJ284" s="348">
        <v>0.7</v>
      </c>
      <c r="AK284" s="348"/>
      <c r="AL284" s="348"/>
      <c r="AM284" s="349"/>
      <c r="AN284" s="350">
        <f>ROUND(Q284*AJ284,0)</f>
        <v>313</v>
      </c>
      <c r="AO284" s="268"/>
    </row>
    <row r="285" spans="1:41" ht="14.25">
      <c r="A285" s="243">
        <v>71</v>
      </c>
      <c r="B285" s="351">
        <v>2361</v>
      </c>
      <c r="C285" s="244" t="s">
        <v>470</v>
      </c>
      <c r="D285" s="375"/>
      <c r="E285" s="278"/>
      <c r="F285" s="279"/>
      <c r="G285" s="245"/>
      <c r="H285" s="208"/>
      <c r="I285" s="208"/>
      <c r="J285" s="208"/>
      <c r="K285" s="301"/>
      <c r="L285" s="301"/>
      <c r="M285" s="208"/>
      <c r="N285" s="208"/>
      <c r="O285" s="208"/>
      <c r="P285" s="208"/>
      <c r="Q285" s="352"/>
      <c r="R285" s="352"/>
      <c r="S285" s="208"/>
      <c r="T285" s="208"/>
      <c r="U285" s="343"/>
      <c r="V285" s="344"/>
      <c r="W285" s="344"/>
      <c r="X285" s="344"/>
      <c r="Y285" s="344"/>
      <c r="Z285" s="344"/>
      <c r="AA285" s="344"/>
      <c r="AB285" s="344"/>
      <c r="AC285" s="344"/>
      <c r="AD285" s="344"/>
      <c r="AE285" s="344"/>
      <c r="AF285" s="345"/>
      <c r="AG285" s="1540"/>
      <c r="AH285" s="353" t="s">
        <v>165</v>
      </c>
      <c r="AI285" s="354" t="s">
        <v>163</v>
      </c>
      <c r="AJ285" s="355">
        <v>0.5</v>
      </c>
      <c r="AK285" s="355"/>
      <c r="AL285" s="356"/>
      <c r="AM285" s="357"/>
      <c r="AN285" s="358">
        <f>ROUND(Q284*AJ285,0)</f>
        <v>224</v>
      </c>
      <c r="AO285" s="268"/>
    </row>
    <row r="286" spans="1:41" ht="14.25">
      <c r="A286" s="243">
        <v>71</v>
      </c>
      <c r="B286" s="351">
        <v>2362</v>
      </c>
      <c r="C286" s="244" t="s">
        <v>471</v>
      </c>
      <c r="D286" s="375"/>
      <c r="E286" s="278"/>
      <c r="F286" s="279"/>
      <c r="G286" s="245"/>
      <c r="H286" s="208"/>
      <c r="I286" s="208"/>
      <c r="J286" s="208"/>
      <c r="K286" s="301"/>
      <c r="L286" s="301"/>
      <c r="M286" s="208"/>
      <c r="N286" s="208"/>
      <c r="O286" s="208"/>
      <c r="P286" s="208"/>
      <c r="Q286" s="352"/>
      <c r="R286" s="352"/>
      <c r="S286" s="208"/>
      <c r="T286" s="208"/>
      <c r="U286" s="343"/>
      <c r="V286" s="344"/>
      <c r="W286" s="344"/>
      <c r="X286" s="344"/>
      <c r="Y286" s="344"/>
      <c r="Z286" s="344"/>
      <c r="AA286" s="344"/>
      <c r="AB286" s="344"/>
      <c r="AC286" s="344"/>
      <c r="AD286" s="344"/>
      <c r="AE286" s="344"/>
      <c r="AF286" s="345"/>
      <c r="AG286" s="359"/>
      <c r="AH286" s="360"/>
      <c r="AI286" s="361"/>
      <c r="AJ286" s="361"/>
      <c r="AK286" s="1533" t="s">
        <v>167</v>
      </c>
      <c r="AL286" s="362">
        <v>5</v>
      </c>
      <c r="AM286" s="363" t="s">
        <v>168</v>
      </c>
      <c r="AN286" s="358">
        <f>ROUND(Q284,0)-AL286</f>
        <v>442</v>
      </c>
      <c r="AO286" s="268"/>
    </row>
    <row r="287" spans="1:41" ht="14.25">
      <c r="A287" s="243">
        <v>71</v>
      </c>
      <c r="B287" s="351">
        <v>2363</v>
      </c>
      <c r="C287" s="244" t="s">
        <v>472</v>
      </c>
      <c r="D287" s="375"/>
      <c r="E287" s="278"/>
      <c r="F287" s="279"/>
      <c r="G287" s="245"/>
      <c r="H287" s="208"/>
      <c r="I287" s="208"/>
      <c r="J287" s="208"/>
      <c r="K287" s="301"/>
      <c r="L287" s="301"/>
      <c r="M287" s="208"/>
      <c r="N287" s="208"/>
      <c r="O287" s="208"/>
      <c r="P287" s="208"/>
      <c r="Q287" s="352"/>
      <c r="R287" s="352"/>
      <c r="S287" s="208"/>
      <c r="T287" s="208"/>
      <c r="U287" s="343"/>
      <c r="V287" s="344"/>
      <c r="W287" s="344"/>
      <c r="X287" s="344"/>
      <c r="Y287" s="344"/>
      <c r="Z287" s="344"/>
      <c r="AA287" s="344"/>
      <c r="AB287" s="344"/>
      <c r="AC287" s="344"/>
      <c r="AD287" s="344"/>
      <c r="AE287" s="344"/>
      <c r="AF287" s="345"/>
      <c r="AG287" s="1536" t="s">
        <v>161</v>
      </c>
      <c r="AH287" s="364" t="s">
        <v>162</v>
      </c>
      <c r="AI287" s="362" t="s">
        <v>163</v>
      </c>
      <c r="AJ287" s="356">
        <v>0.7</v>
      </c>
      <c r="AK287" s="1534"/>
      <c r="AL287" s="365"/>
      <c r="AM287" s="366"/>
      <c r="AN287" s="358">
        <f>ROUND(Q284*AJ287,0)-AL286</f>
        <v>308</v>
      </c>
      <c r="AO287" s="268"/>
    </row>
    <row r="288" spans="1:41" ht="14.25">
      <c r="A288" s="243">
        <v>71</v>
      </c>
      <c r="B288" s="351">
        <v>2364</v>
      </c>
      <c r="C288" s="244" t="s">
        <v>473</v>
      </c>
      <c r="D288" s="375"/>
      <c r="E288" s="278"/>
      <c r="F288" s="279"/>
      <c r="G288" s="245"/>
      <c r="H288" s="208"/>
      <c r="I288" s="208"/>
      <c r="J288" s="208"/>
      <c r="K288" s="301"/>
      <c r="L288" s="301"/>
      <c r="M288" s="208"/>
      <c r="N288" s="208"/>
      <c r="O288" s="208"/>
      <c r="P288" s="208"/>
      <c r="Q288" s="352"/>
      <c r="R288" s="352"/>
      <c r="S288" s="208"/>
      <c r="T288" s="208"/>
      <c r="U288" s="343"/>
      <c r="V288" s="344"/>
      <c r="W288" s="344"/>
      <c r="X288" s="344"/>
      <c r="Y288" s="344"/>
      <c r="Z288" s="344"/>
      <c r="AA288" s="344"/>
      <c r="AB288" s="344"/>
      <c r="AC288" s="344"/>
      <c r="AD288" s="344"/>
      <c r="AE288" s="344"/>
      <c r="AF288" s="345"/>
      <c r="AG288" s="1537"/>
      <c r="AH288" s="353" t="s">
        <v>165</v>
      </c>
      <c r="AI288" s="354" t="s">
        <v>163</v>
      </c>
      <c r="AJ288" s="355">
        <v>0.5</v>
      </c>
      <c r="AK288" s="1535"/>
      <c r="AL288" s="367"/>
      <c r="AM288" s="368"/>
      <c r="AN288" s="358">
        <f>ROUND(Q284*AJ288,0)-AL286</f>
        <v>219</v>
      </c>
      <c r="AO288" s="268"/>
    </row>
    <row r="289" spans="1:41" ht="14.25">
      <c r="A289" s="229">
        <v>71</v>
      </c>
      <c r="B289" s="337">
        <v>1323</v>
      </c>
      <c r="C289" s="254" t="s">
        <v>474</v>
      </c>
      <c r="D289" s="375"/>
      <c r="E289" s="278"/>
      <c r="F289" s="279"/>
      <c r="G289" s="245"/>
      <c r="H289" s="208"/>
      <c r="I289" s="208"/>
      <c r="J289" s="301"/>
      <c r="K289" s="208"/>
      <c r="L289" s="301"/>
      <c r="M289" s="301"/>
      <c r="N289" s="301"/>
      <c r="O289" s="301"/>
      <c r="P289" s="301"/>
      <c r="Q289" s="352"/>
      <c r="R289" s="352"/>
      <c r="S289" s="208"/>
      <c r="T289" s="385"/>
      <c r="U289" s="369" t="s">
        <v>172</v>
      </c>
      <c r="V289" s="370"/>
      <c r="W289" s="370"/>
      <c r="X289" s="370"/>
      <c r="Y289" s="370"/>
      <c r="Z289" s="370"/>
      <c r="AA289" s="370"/>
      <c r="AB289" s="370"/>
      <c r="AC289" s="370"/>
      <c r="AD289" s="370"/>
      <c r="AE289" s="370"/>
      <c r="AF289" s="371"/>
      <c r="AG289" s="369"/>
      <c r="AH289" s="370"/>
      <c r="AI289" s="372"/>
      <c r="AJ289" s="373"/>
      <c r="AK289" s="373"/>
      <c r="AL289" s="373"/>
      <c r="AM289" s="374"/>
      <c r="AN289" s="342">
        <f>ROUND(Q284*AD290,0)</f>
        <v>431</v>
      </c>
      <c r="AO289" s="268"/>
    </row>
    <row r="290" spans="1:41" ht="14.25">
      <c r="A290" s="229">
        <v>71</v>
      </c>
      <c r="B290" s="337">
        <v>1324</v>
      </c>
      <c r="C290" s="254" t="s">
        <v>475</v>
      </c>
      <c r="D290" s="375"/>
      <c r="E290" s="278"/>
      <c r="F290" s="279"/>
      <c r="G290" s="245"/>
      <c r="H290" s="208"/>
      <c r="I290" s="208"/>
      <c r="J290" s="301"/>
      <c r="K290" s="208"/>
      <c r="L290" s="301"/>
      <c r="M290" s="301"/>
      <c r="N290" s="301"/>
      <c r="O290" s="301"/>
      <c r="P290" s="301"/>
      <c r="Q290" s="352"/>
      <c r="R290" s="352"/>
      <c r="S290" s="208"/>
      <c r="T290" s="385"/>
      <c r="U290" s="379" t="s">
        <v>174</v>
      </c>
      <c r="V290" s="344"/>
      <c r="W290" s="344"/>
      <c r="X290" s="344"/>
      <c r="Y290" s="344"/>
      <c r="Z290" s="344"/>
      <c r="AA290" s="344"/>
      <c r="AB290" s="344"/>
      <c r="AC290" s="214" t="s">
        <v>163</v>
      </c>
      <c r="AD290" s="1541">
        <v>0.96499999999999997</v>
      </c>
      <c r="AE290" s="1541"/>
      <c r="AF290" s="345"/>
      <c r="AG290" s="1539" t="s">
        <v>161</v>
      </c>
      <c r="AH290" s="346" t="s">
        <v>162</v>
      </c>
      <c r="AI290" s="347" t="s">
        <v>163</v>
      </c>
      <c r="AJ290" s="348">
        <v>0.7</v>
      </c>
      <c r="AK290" s="348"/>
      <c r="AL290" s="348"/>
      <c r="AM290" s="349"/>
      <c r="AN290" s="350">
        <f>ROUND(ROUND(Q284*AD290,0)*AJ290,0)</f>
        <v>302</v>
      </c>
      <c r="AO290" s="268"/>
    </row>
    <row r="291" spans="1:41" ht="14.25">
      <c r="A291" s="243">
        <v>71</v>
      </c>
      <c r="B291" s="351">
        <v>2365</v>
      </c>
      <c r="C291" s="244" t="s">
        <v>476</v>
      </c>
      <c r="D291" s="375"/>
      <c r="E291" s="278"/>
      <c r="F291" s="279"/>
      <c r="G291" s="245"/>
      <c r="H291" s="208"/>
      <c r="I291" s="208"/>
      <c r="J291" s="208"/>
      <c r="K291" s="301"/>
      <c r="L291" s="301"/>
      <c r="M291" s="208"/>
      <c r="N291" s="208"/>
      <c r="O291" s="208"/>
      <c r="P291" s="208"/>
      <c r="Q291" s="352"/>
      <c r="R291" s="352"/>
      <c r="S291" s="208"/>
      <c r="T291" s="208"/>
      <c r="U291" s="343"/>
      <c r="V291" s="344"/>
      <c r="W291" s="344"/>
      <c r="X291" s="344"/>
      <c r="Y291" s="344"/>
      <c r="Z291" s="344"/>
      <c r="AA291" s="344"/>
      <c r="AB291" s="344"/>
      <c r="AC291" s="344"/>
      <c r="AD291" s="344"/>
      <c r="AE291" s="344"/>
      <c r="AF291" s="345"/>
      <c r="AG291" s="1540"/>
      <c r="AH291" s="353" t="s">
        <v>165</v>
      </c>
      <c r="AI291" s="354" t="s">
        <v>163</v>
      </c>
      <c r="AJ291" s="355">
        <v>0.5</v>
      </c>
      <c r="AK291" s="355"/>
      <c r="AL291" s="356"/>
      <c r="AM291" s="357"/>
      <c r="AN291" s="358">
        <f>ROUND(ROUND(Q284*AD290,0)*AJ291,0)</f>
        <v>216</v>
      </c>
      <c r="AO291" s="268"/>
    </row>
    <row r="292" spans="1:41" ht="14.25">
      <c r="A292" s="243">
        <v>71</v>
      </c>
      <c r="B292" s="351">
        <v>2366</v>
      </c>
      <c r="C292" s="244" t="s">
        <v>477</v>
      </c>
      <c r="D292" s="375"/>
      <c r="E292" s="278"/>
      <c r="F292" s="279"/>
      <c r="G292" s="245"/>
      <c r="H292" s="208"/>
      <c r="I292" s="208"/>
      <c r="J292" s="208"/>
      <c r="K292" s="301"/>
      <c r="L292" s="301"/>
      <c r="M292" s="208"/>
      <c r="N292" s="208"/>
      <c r="O292" s="208"/>
      <c r="P292" s="208"/>
      <c r="Q292" s="352"/>
      <c r="R292" s="352"/>
      <c r="S292" s="208"/>
      <c r="T292" s="208"/>
      <c r="U292" s="343"/>
      <c r="V292" s="344"/>
      <c r="W292" s="344"/>
      <c r="X292" s="344"/>
      <c r="Y292" s="344"/>
      <c r="Z292" s="344"/>
      <c r="AA292" s="344"/>
      <c r="AB292" s="344"/>
      <c r="AC292" s="344"/>
      <c r="AD292" s="344"/>
      <c r="AE292" s="344"/>
      <c r="AF292" s="345"/>
      <c r="AG292" s="359"/>
      <c r="AH292" s="360"/>
      <c r="AI292" s="361"/>
      <c r="AJ292" s="361"/>
      <c r="AK292" s="1533" t="s">
        <v>167</v>
      </c>
      <c r="AL292" s="362">
        <v>5</v>
      </c>
      <c r="AM292" s="363" t="s">
        <v>168</v>
      </c>
      <c r="AN292" s="358">
        <f>ROUND(Q284*AD290,0)-AL292</f>
        <v>426</v>
      </c>
      <c r="AO292" s="268"/>
    </row>
    <row r="293" spans="1:41" ht="14.25">
      <c r="A293" s="243">
        <v>71</v>
      </c>
      <c r="B293" s="351">
        <v>2367</v>
      </c>
      <c r="C293" s="244" t="s">
        <v>478</v>
      </c>
      <c r="D293" s="375"/>
      <c r="E293" s="278"/>
      <c r="F293" s="279"/>
      <c r="G293" s="245"/>
      <c r="H293" s="208"/>
      <c r="I293" s="208"/>
      <c r="J293" s="208"/>
      <c r="K293" s="301"/>
      <c r="L293" s="301"/>
      <c r="M293" s="208"/>
      <c r="N293" s="208"/>
      <c r="O293" s="208"/>
      <c r="P293" s="208"/>
      <c r="Q293" s="352"/>
      <c r="R293" s="352"/>
      <c r="S293" s="208"/>
      <c r="T293" s="208"/>
      <c r="U293" s="343"/>
      <c r="V293" s="344"/>
      <c r="W293" s="344"/>
      <c r="X293" s="344"/>
      <c r="Y293" s="344"/>
      <c r="Z293" s="344"/>
      <c r="AA293" s="344"/>
      <c r="AB293" s="344"/>
      <c r="AC293" s="344"/>
      <c r="AD293" s="344"/>
      <c r="AE293" s="344"/>
      <c r="AF293" s="345"/>
      <c r="AG293" s="1536" t="s">
        <v>161</v>
      </c>
      <c r="AH293" s="364" t="s">
        <v>162</v>
      </c>
      <c r="AI293" s="362" t="s">
        <v>163</v>
      </c>
      <c r="AJ293" s="356">
        <v>0.7</v>
      </c>
      <c r="AK293" s="1534"/>
      <c r="AL293" s="365"/>
      <c r="AM293" s="366"/>
      <c r="AN293" s="358">
        <f>ROUND(ROUND(Q284*AD290,0)*AJ293,0)-AL292</f>
        <v>297</v>
      </c>
      <c r="AO293" s="268"/>
    </row>
    <row r="294" spans="1:41" ht="14.25">
      <c r="A294" s="243">
        <v>71</v>
      </c>
      <c r="B294" s="351">
        <v>2368</v>
      </c>
      <c r="C294" s="244" t="s">
        <v>479</v>
      </c>
      <c r="D294" s="375"/>
      <c r="E294" s="278"/>
      <c r="F294" s="279"/>
      <c r="G294" s="281"/>
      <c r="H294" s="216"/>
      <c r="I294" s="216"/>
      <c r="J294" s="216"/>
      <c r="K294" s="304"/>
      <c r="L294" s="304"/>
      <c r="M294" s="216"/>
      <c r="N294" s="216"/>
      <c r="O294" s="216"/>
      <c r="P294" s="216"/>
      <c r="Q294" s="387"/>
      <c r="R294" s="387"/>
      <c r="S294" s="216"/>
      <c r="T294" s="216"/>
      <c r="U294" s="308"/>
      <c r="V294" s="380"/>
      <c r="W294" s="380"/>
      <c r="X294" s="380"/>
      <c r="Y294" s="380"/>
      <c r="Z294" s="380"/>
      <c r="AA294" s="380"/>
      <c r="AB294" s="380"/>
      <c r="AC294" s="380"/>
      <c r="AD294" s="380"/>
      <c r="AE294" s="380"/>
      <c r="AF294" s="381"/>
      <c r="AG294" s="1537"/>
      <c r="AH294" s="353" t="s">
        <v>165</v>
      </c>
      <c r="AI294" s="354" t="s">
        <v>163</v>
      </c>
      <c r="AJ294" s="355">
        <v>0.5</v>
      </c>
      <c r="AK294" s="1535"/>
      <c r="AL294" s="367"/>
      <c r="AM294" s="368"/>
      <c r="AN294" s="358">
        <f>ROUND(ROUND(Q284*AD290,0)*AJ294,0)-AL292</f>
        <v>211</v>
      </c>
      <c r="AO294" s="268"/>
    </row>
    <row r="295" spans="1:41" ht="14.25">
      <c r="A295" s="229">
        <v>71</v>
      </c>
      <c r="B295" s="337">
        <v>1331</v>
      </c>
      <c r="C295" s="254" t="s">
        <v>480</v>
      </c>
      <c r="D295" s="375"/>
      <c r="E295" s="278"/>
      <c r="F295" s="279"/>
      <c r="G295" s="245" t="s">
        <v>481</v>
      </c>
      <c r="H295" s="208"/>
      <c r="I295" s="208"/>
      <c r="J295" s="301"/>
      <c r="K295" s="208"/>
      <c r="L295" s="301"/>
      <c r="M295" s="301"/>
      <c r="N295" s="301"/>
      <c r="O295" s="301"/>
      <c r="P295" s="301"/>
      <c r="Q295" s="352"/>
      <c r="R295" s="352"/>
      <c r="S295" s="208"/>
      <c r="T295" s="208"/>
      <c r="U295" s="245"/>
      <c r="V295" s="392"/>
      <c r="W295" s="392"/>
      <c r="X295" s="392"/>
      <c r="Y295" s="392"/>
      <c r="Z295" s="392"/>
      <c r="AA295" s="392"/>
      <c r="AB295" s="392"/>
      <c r="AC295" s="392"/>
      <c r="AD295" s="392"/>
      <c r="AE295" s="392"/>
      <c r="AF295" s="393"/>
      <c r="AG295" s="340"/>
      <c r="AH295" s="338"/>
      <c r="AI295" s="334"/>
      <c r="AJ295" s="383"/>
      <c r="AK295" s="383"/>
      <c r="AL295" s="383"/>
      <c r="AM295" s="384"/>
      <c r="AN295" s="342">
        <f>ROUND(Q296,0)</f>
        <v>444</v>
      </c>
      <c r="AO295" s="268"/>
    </row>
    <row r="296" spans="1:41" ht="14.25">
      <c r="A296" s="229">
        <v>71</v>
      </c>
      <c r="B296" s="337">
        <v>1332</v>
      </c>
      <c r="C296" s="254" t="s">
        <v>482</v>
      </c>
      <c r="D296" s="375"/>
      <c r="E296" s="278"/>
      <c r="F296" s="279"/>
      <c r="G296" s="245"/>
      <c r="H296" s="208"/>
      <c r="I296" s="208"/>
      <c r="J296" s="301"/>
      <c r="K296" s="208"/>
      <c r="L296" s="301"/>
      <c r="M296" s="301"/>
      <c r="N296" s="301"/>
      <c r="O296" s="301"/>
      <c r="P296" s="301"/>
      <c r="Q296" s="1538">
        <v>444</v>
      </c>
      <c r="R296" s="1538"/>
      <c r="S296" s="208" t="s">
        <v>18</v>
      </c>
      <c r="T296" s="385"/>
      <c r="U296" s="245"/>
      <c r="V296" s="344"/>
      <c r="W296" s="344"/>
      <c r="X296" s="344"/>
      <c r="Y296" s="344"/>
      <c r="Z296" s="344"/>
      <c r="AA296" s="344"/>
      <c r="AB296" s="344"/>
      <c r="AC296" s="344"/>
      <c r="AD296" s="344"/>
      <c r="AE296" s="344"/>
      <c r="AF296" s="345"/>
      <c r="AG296" s="1539" t="s">
        <v>161</v>
      </c>
      <c r="AH296" s="346" t="s">
        <v>162</v>
      </c>
      <c r="AI296" s="347" t="s">
        <v>163</v>
      </c>
      <c r="AJ296" s="348">
        <v>0.7</v>
      </c>
      <c r="AK296" s="348"/>
      <c r="AL296" s="348"/>
      <c r="AM296" s="349"/>
      <c r="AN296" s="350">
        <f>ROUND(Q296*AJ296,0)</f>
        <v>311</v>
      </c>
      <c r="AO296" s="268"/>
    </row>
    <row r="297" spans="1:41" ht="14.25">
      <c r="A297" s="243">
        <v>71</v>
      </c>
      <c r="B297" s="351">
        <v>2371</v>
      </c>
      <c r="C297" s="244" t="s">
        <v>483</v>
      </c>
      <c r="D297" s="375"/>
      <c r="E297" s="278"/>
      <c r="F297" s="279"/>
      <c r="G297" s="245"/>
      <c r="H297" s="208"/>
      <c r="I297" s="208"/>
      <c r="J297" s="208"/>
      <c r="K297" s="301"/>
      <c r="L297" s="301"/>
      <c r="M297" s="208"/>
      <c r="N297" s="208"/>
      <c r="O297" s="208"/>
      <c r="P297" s="208"/>
      <c r="Q297" s="352"/>
      <c r="R297" s="352"/>
      <c r="S297" s="208"/>
      <c r="T297" s="208"/>
      <c r="U297" s="343"/>
      <c r="V297" s="344"/>
      <c r="W297" s="344"/>
      <c r="X297" s="344"/>
      <c r="Y297" s="344"/>
      <c r="Z297" s="344"/>
      <c r="AA297" s="344"/>
      <c r="AB297" s="344"/>
      <c r="AC297" s="344"/>
      <c r="AD297" s="344"/>
      <c r="AE297" s="344"/>
      <c r="AF297" s="345"/>
      <c r="AG297" s="1540"/>
      <c r="AH297" s="353" t="s">
        <v>165</v>
      </c>
      <c r="AI297" s="354" t="s">
        <v>163</v>
      </c>
      <c r="AJ297" s="355">
        <v>0.5</v>
      </c>
      <c r="AK297" s="355"/>
      <c r="AL297" s="356"/>
      <c r="AM297" s="357"/>
      <c r="AN297" s="358">
        <f>ROUND(Q296*AJ297,0)</f>
        <v>222</v>
      </c>
      <c r="AO297" s="268"/>
    </row>
    <row r="298" spans="1:41" ht="14.25">
      <c r="A298" s="243">
        <v>71</v>
      </c>
      <c r="B298" s="351">
        <v>2372</v>
      </c>
      <c r="C298" s="244" t="s">
        <v>484</v>
      </c>
      <c r="D298" s="375"/>
      <c r="E298" s="278"/>
      <c r="F298" s="279"/>
      <c r="G298" s="245"/>
      <c r="H298" s="208"/>
      <c r="I298" s="208"/>
      <c r="J298" s="208"/>
      <c r="K298" s="301"/>
      <c r="L298" s="301"/>
      <c r="M298" s="208"/>
      <c r="N298" s="208"/>
      <c r="O298" s="208"/>
      <c r="P298" s="208"/>
      <c r="Q298" s="352"/>
      <c r="R298" s="352"/>
      <c r="S298" s="208"/>
      <c r="T298" s="208"/>
      <c r="U298" s="343"/>
      <c r="V298" s="344"/>
      <c r="W298" s="344"/>
      <c r="X298" s="344"/>
      <c r="Y298" s="344"/>
      <c r="Z298" s="344"/>
      <c r="AA298" s="344"/>
      <c r="AB298" s="344"/>
      <c r="AC298" s="344"/>
      <c r="AD298" s="344"/>
      <c r="AE298" s="344"/>
      <c r="AF298" s="345"/>
      <c r="AG298" s="359"/>
      <c r="AH298" s="360"/>
      <c r="AI298" s="361"/>
      <c r="AJ298" s="361"/>
      <c r="AK298" s="1533" t="s">
        <v>167</v>
      </c>
      <c r="AL298" s="362">
        <v>5</v>
      </c>
      <c r="AM298" s="363" t="s">
        <v>168</v>
      </c>
      <c r="AN298" s="358">
        <f>ROUND(Q296,0)-AL298</f>
        <v>439</v>
      </c>
      <c r="AO298" s="268"/>
    </row>
    <row r="299" spans="1:41" ht="14.25">
      <c r="A299" s="243">
        <v>71</v>
      </c>
      <c r="B299" s="351">
        <v>2373</v>
      </c>
      <c r="C299" s="244" t="s">
        <v>485</v>
      </c>
      <c r="D299" s="375"/>
      <c r="E299" s="278"/>
      <c r="F299" s="279"/>
      <c r="G299" s="245"/>
      <c r="H299" s="208"/>
      <c r="I299" s="208"/>
      <c r="J299" s="208"/>
      <c r="K299" s="301"/>
      <c r="L299" s="301"/>
      <c r="M299" s="208"/>
      <c r="N299" s="208"/>
      <c r="O299" s="208"/>
      <c r="P299" s="208"/>
      <c r="Q299" s="352"/>
      <c r="R299" s="352"/>
      <c r="S299" s="208"/>
      <c r="T299" s="208"/>
      <c r="U299" s="343"/>
      <c r="V299" s="344"/>
      <c r="W299" s="344"/>
      <c r="X299" s="344"/>
      <c r="Y299" s="344"/>
      <c r="Z299" s="344"/>
      <c r="AA299" s="344"/>
      <c r="AB299" s="344"/>
      <c r="AC299" s="344"/>
      <c r="AD299" s="344"/>
      <c r="AE299" s="344"/>
      <c r="AF299" s="345"/>
      <c r="AG299" s="1536" t="s">
        <v>161</v>
      </c>
      <c r="AH299" s="364" t="s">
        <v>162</v>
      </c>
      <c r="AI299" s="362" t="s">
        <v>163</v>
      </c>
      <c r="AJ299" s="356">
        <v>0.7</v>
      </c>
      <c r="AK299" s="1534"/>
      <c r="AL299" s="365"/>
      <c r="AM299" s="366"/>
      <c r="AN299" s="358">
        <f>ROUND(Q296*AJ299,0)-AL298</f>
        <v>306</v>
      </c>
      <c r="AO299" s="268"/>
    </row>
    <row r="300" spans="1:41" ht="14.25">
      <c r="A300" s="243">
        <v>71</v>
      </c>
      <c r="B300" s="351">
        <v>2374</v>
      </c>
      <c r="C300" s="244" t="s">
        <v>486</v>
      </c>
      <c r="D300" s="375"/>
      <c r="E300" s="278"/>
      <c r="F300" s="279"/>
      <c r="G300" s="245"/>
      <c r="H300" s="208"/>
      <c r="I300" s="208"/>
      <c r="J300" s="208"/>
      <c r="K300" s="301"/>
      <c r="L300" s="301"/>
      <c r="M300" s="208"/>
      <c r="N300" s="208"/>
      <c r="O300" s="208"/>
      <c r="P300" s="208"/>
      <c r="Q300" s="352"/>
      <c r="R300" s="352"/>
      <c r="S300" s="208"/>
      <c r="T300" s="208"/>
      <c r="U300" s="308"/>
      <c r="V300" s="380"/>
      <c r="W300" s="380"/>
      <c r="X300" s="380"/>
      <c r="Y300" s="380"/>
      <c r="Z300" s="380"/>
      <c r="AA300" s="380"/>
      <c r="AB300" s="380"/>
      <c r="AC300" s="380"/>
      <c r="AD300" s="380"/>
      <c r="AE300" s="380"/>
      <c r="AF300" s="381"/>
      <c r="AG300" s="1537"/>
      <c r="AH300" s="353" t="s">
        <v>165</v>
      </c>
      <c r="AI300" s="354" t="s">
        <v>163</v>
      </c>
      <c r="AJ300" s="355">
        <v>0.5</v>
      </c>
      <c r="AK300" s="1535"/>
      <c r="AL300" s="367"/>
      <c r="AM300" s="368"/>
      <c r="AN300" s="358">
        <f>ROUND(Q296*AJ300,0)-AL298</f>
        <v>217</v>
      </c>
      <c r="AO300" s="268"/>
    </row>
    <row r="301" spans="1:41" ht="14.25">
      <c r="A301" s="229">
        <v>71</v>
      </c>
      <c r="B301" s="337">
        <v>1333</v>
      </c>
      <c r="C301" s="254" t="s">
        <v>487</v>
      </c>
      <c r="D301" s="375"/>
      <c r="E301" s="278"/>
      <c r="F301" s="279"/>
      <c r="G301" s="245"/>
      <c r="H301" s="208"/>
      <c r="I301" s="208"/>
      <c r="J301" s="301"/>
      <c r="K301" s="208"/>
      <c r="L301" s="301"/>
      <c r="M301" s="301"/>
      <c r="N301" s="301"/>
      <c r="O301" s="301"/>
      <c r="P301" s="301"/>
      <c r="Q301" s="392"/>
      <c r="R301" s="392"/>
      <c r="S301" s="208"/>
      <c r="T301" s="385"/>
      <c r="U301" s="379" t="s">
        <v>172</v>
      </c>
      <c r="V301" s="344"/>
      <c r="W301" s="344"/>
      <c r="X301" s="344"/>
      <c r="Y301" s="344"/>
      <c r="Z301" s="344"/>
      <c r="AA301" s="344"/>
      <c r="AB301" s="344"/>
      <c r="AC301" s="344"/>
      <c r="AD301" s="344"/>
      <c r="AE301" s="344"/>
      <c r="AF301" s="345"/>
      <c r="AG301" s="369"/>
      <c r="AH301" s="370"/>
      <c r="AI301" s="372"/>
      <c r="AJ301" s="373"/>
      <c r="AK301" s="373"/>
      <c r="AL301" s="373"/>
      <c r="AM301" s="374"/>
      <c r="AN301" s="342">
        <f>ROUND(Q296*AD302,0)</f>
        <v>428</v>
      </c>
      <c r="AO301" s="268"/>
    </row>
    <row r="302" spans="1:41" ht="14.25">
      <c r="A302" s="229">
        <v>71</v>
      </c>
      <c r="B302" s="337">
        <v>1334</v>
      </c>
      <c r="C302" s="254" t="s">
        <v>488</v>
      </c>
      <c r="D302" s="375"/>
      <c r="E302" s="278"/>
      <c r="F302" s="279"/>
      <c r="G302" s="245"/>
      <c r="H302" s="208"/>
      <c r="I302" s="208"/>
      <c r="J302" s="301"/>
      <c r="K302" s="208"/>
      <c r="L302" s="301"/>
      <c r="M302" s="301"/>
      <c r="N302" s="301"/>
      <c r="O302" s="301"/>
      <c r="P302" s="301"/>
      <c r="Q302" s="392"/>
      <c r="R302" s="392"/>
      <c r="S302" s="208"/>
      <c r="T302" s="385"/>
      <c r="U302" s="379" t="s">
        <v>174</v>
      </c>
      <c r="V302" s="344"/>
      <c r="W302" s="344"/>
      <c r="X302" s="344"/>
      <c r="Y302" s="344"/>
      <c r="Z302" s="344"/>
      <c r="AA302" s="344"/>
      <c r="AB302" s="344"/>
      <c r="AC302" s="214" t="s">
        <v>163</v>
      </c>
      <c r="AD302" s="1541">
        <v>0.96499999999999997</v>
      </c>
      <c r="AE302" s="1541"/>
      <c r="AF302" s="345"/>
      <c r="AG302" s="1539" t="s">
        <v>161</v>
      </c>
      <c r="AH302" s="346" t="s">
        <v>162</v>
      </c>
      <c r="AI302" s="347" t="s">
        <v>163</v>
      </c>
      <c r="AJ302" s="348">
        <v>0.7</v>
      </c>
      <c r="AK302" s="348"/>
      <c r="AL302" s="348"/>
      <c r="AM302" s="349"/>
      <c r="AN302" s="350">
        <f>ROUND(ROUND(Q296*AD302,0)*AJ302,0)</f>
        <v>300</v>
      </c>
      <c r="AO302" s="330"/>
    </row>
    <row r="303" spans="1:41" ht="14.25">
      <c r="A303" s="243">
        <v>71</v>
      </c>
      <c r="B303" s="351">
        <v>2375</v>
      </c>
      <c r="C303" s="244" t="s">
        <v>489</v>
      </c>
      <c r="D303" s="375"/>
      <c r="E303" s="278"/>
      <c r="F303" s="279"/>
      <c r="G303" s="245"/>
      <c r="H303" s="208"/>
      <c r="I303" s="208"/>
      <c r="J303" s="208"/>
      <c r="K303" s="301"/>
      <c r="L303" s="301"/>
      <c r="M303" s="208"/>
      <c r="N303" s="208"/>
      <c r="O303" s="208"/>
      <c r="P303" s="208"/>
      <c r="Q303" s="352"/>
      <c r="R303" s="352"/>
      <c r="S303" s="208"/>
      <c r="T303" s="385"/>
      <c r="U303" s="343"/>
      <c r="V303" s="344"/>
      <c r="W303" s="344"/>
      <c r="X303" s="344"/>
      <c r="Y303" s="344"/>
      <c r="Z303" s="344"/>
      <c r="AA303" s="344"/>
      <c r="AB303" s="344"/>
      <c r="AC303" s="344"/>
      <c r="AD303" s="344"/>
      <c r="AE303" s="344"/>
      <c r="AF303" s="345"/>
      <c r="AG303" s="1540"/>
      <c r="AH303" s="353" t="s">
        <v>165</v>
      </c>
      <c r="AI303" s="354" t="s">
        <v>163</v>
      </c>
      <c r="AJ303" s="355">
        <v>0.5</v>
      </c>
      <c r="AK303" s="355"/>
      <c r="AL303" s="356"/>
      <c r="AM303" s="357"/>
      <c r="AN303" s="358">
        <f>ROUND(ROUND(Q296*AD302,0)*AJ303,0)</f>
        <v>214</v>
      </c>
      <c r="AO303" s="242"/>
    </row>
    <row r="304" spans="1:41" ht="14.25">
      <c r="A304" s="243">
        <v>71</v>
      </c>
      <c r="B304" s="351">
        <v>2376</v>
      </c>
      <c r="C304" s="244" t="s">
        <v>490</v>
      </c>
      <c r="D304" s="375"/>
      <c r="E304" s="278"/>
      <c r="F304" s="279"/>
      <c r="G304" s="245"/>
      <c r="H304" s="208"/>
      <c r="I304" s="208"/>
      <c r="J304" s="208"/>
      <c r="K304" s="301"/>
      <c r="L304" s="301"/>
      <c r="M304" s="208"/>
      <c r="N304" s="208"/>
      <c r="O304" s="208"/>
      <c r="P304" s="208"/>
      <c r="Q304" s="352"/>
      <c r="R304" s="352"/>
      <c r="S304" s="208"/>
      <c r="T304" s="208"/>
      <c r="U304" s="343"/>
      <c r="V304" s="344"/>
      <c r="W304" s="344"/>
      <c r="X304" s="344"/>
      <c r="Y304" s="344"/>
      <c r="Z304" s="344"/>
      <c r="AA304" s="344"/>
      <c r="AB304" s="344"/>
      <c r="AC304" s="344"/>
      <c r="AD304" s="344"/>
      <c r="AE304" s="344"/>
      <c r="AF304" s="345"/>
      <c r="AG304" s="359"/>
      <c r="AH304" s="360"/>
      <c r="AI304" s="361"/>
      <c r="AJ304" s="361"/>
      <c r="AK304" s="1533" t="s">
        <v>167</v>
      </c>
      <c r="AL304" s="362">
        <v>5</v>
      </c>
      <c r="AM304" s="363" t="s">
        <v>168</v>
      </c>
      <c r="AN304" s="358">
        <f>ROUND(Q296*AD302,0)-AL304</f>
        <v>423</v>
      </c>
      <c r="AO304" s="268"/>
    </row>
    <row r="305" spans="1:41" ht="14.25">
      <c r="A305" s="243">
        <v>71</v>
      </c>
      <c r="B305" s="351">
        <v>2377</v>
      </c>
      <c r="C305" s="244" t="s">
        <v>491</v>
      </c>
      <c r="D305" s="375"/>
      <c r="E305" s="278"/>
      <c r="F305" s="279"/>
      <c r="G305" s="245"/>
      <c r="H305" s="208"/>
      <c r="I305" s="208"/>
      <c r="J305" s="208"/>
      <c r="K305" s="301"/>
      <c r="L305" s="301"/>
      <c r="M305" s="208"/>
      <c r="N305" s="208"/>
      <c r="O305" s="208"/>
      <c r="P305" s="208"/>
      <c r="Q305" s="352"/>
      <c r="R305" s="352"/>
      <c r="S305" s="208"/>
      <c r="T305" s="208"/>
      <c r="U305" s="343"/>
      <c r="V305" s="344"/>
      <c r="W305" s="344"/>
      <c r="X305" s="344"/>
      <c r="Y305" s="344"/>
      <c r="Z305" s="344"/>
      <c r="AA305" s="344"/>
      <c r="AB305" s="344"/>
      <c r="AC305" s="344"/>
      <c r="AD305" s="344"/>
      <c r="AE305" s="344"/>
      <c r="AF305" s="345"/>
      <c r="AG305" s="1536" t="s">
        <v>161</v>
      </c>
      <c r="AH305" s="364" t="s">
        <v>162</v>
      </c>
      <c r="AI305" s="362" t="s">
        <v>163</v>
      </c>
      <c r="AJ305" s="356">
        <v>0.7</v>
      </c>
      <c r="AK305" s="1534"/>
      <c r="AL305" s="365"/>
      <c r="AM305" s="366"/>
      <c r="AN305" s="358">
        <f>ROUND(ROUND(Q296*AD302,0)*AJ305,0)-AL304</f>
        <v>295</v>
      </c>
      <c r="AO305" s="268"/>
    </row>
    <row r="306" spans="1:41" ht="14.25">
      <c r="A306" s="243">
        <v>71</v>
      </c>
      <c r="B306" s="351">
        <v>2378</v>
      </c>
      <c r="C306" s="244" t="s">
        <v>492</v>
      </c>
      <c r="D306" s="394"/>
      <c r="E306" s="282"/>
      <c r="F306" s="283"/>
      <c r="G306" s="281"/>
      <c r="H306" s="216"/>
      <c r="I306" s="216"/>
      <c r="J306" s="216"/>
      <c r="K306" s="304"/>
      <c r="L306" s="304"/>
      <c r="M306" s="216"/>
      <c r="N306" s="216"/>
      <c r="O306" s="216"/>
      <c r="P306" s="216"/>
      <c r="Q306" s="387"/>
      <c r="R306" s="387"/>
      <c r="S306" s="216"/>
      <c r="T306" s="216"/>
      <c r="U306" s="308"/>
      <c r="V306" s="380"/>
      <c r="W306" s="380"/>
      <c r="X306" s="380"/>
      <c r="Y306" s="380"/>
      <c r="Z306" s="380"/>
      <c r="AA306" s="380"/>
      <c r="AB306" s="380"/>
      <c r="AC306" s="380"/>
      <c r="AD306" s="380"/>
      <c r="AE306" s="380"/>
      <c r="AF306" s="381"/>
      <c r="AG306" s="1537"/>
      <c r="AH306" s="353" t="s">
        <v>165</v>
      </c>
      <c r="AI306" s="354" t="s">
        <v>163</v>
      </c>
      <c r="AJ306" s="355">
        <v>0.5</v>
      </c>
      <c r="AK306" s="1535"/>
      <c r="AL306" s="367"/>
      <c r="AM306" s="368"/>
      <c r="AN306" s="391">
        <f>ROUND(ROUND(Q296*AD302,0)*AJ306,0)-AL304</f>
        <v>209</v>
      </c>
      <c r="AO306" s="330"/>
    </row>
  </sheetData>
  <mergeCells count="203">
    <mergeCell ref="AD14:AE14"/>
    <mergeCell ref="AG14:AG15"/>
    <mergeCell ref="AK16:AK18"/>
    <mergeCell ref="AG17:AG18"/>
    <mergeCell ref="Q20:R20"/>
    <mergeCell ref="AG20:AG21"/>
    <mergeCell ref="D7:F13"/>
    <mergeCell ref="G7:J13"/>
    <mergeCell ref="Q8:R8"/>
    <mergeCell ref="AG8:AG9"/>
    <mergeCell ref="AK10:AK12"/>
    <mergeCell ref="AG11:AG12"/>
    <mergeCell ref="Q32:R32"/>
    <mergeCell ref="AG32:AG33"/>
    <mergeCell ref="AK34:AK36"/>
    <mergeCell ref="AG35:AG36"/>
    <mergeCell ref="AD38:AE38"/>
    <mergeCell ref="AG38:AG39"/>
    <mergeCell ref="AK22:AK24"/>
    <mergeCell ref="AG23:AG24"/>
    <mergeCell ref="AD26:AE26"/>
    <mergeCell ref="AG26:AG27"/>
    <mergeCell ref="AK28:AK30"/>
    <mergeCell ref="AG29:AG30"/>
    <mergeCell ref="G55:J61"/>
    <mergeCell ref="Q56:R56"/>
    <mergeCell ref="AG56:AG57"/>
    <mergeCell ref="AK58:AK60"/>
    <mergeCell ref="AG59:AG60"/>
    <mergeCell ref="AK40:AK42"/>
    <mergeCell ref="AG41:AG42"/>
    <mergeCell ref="Q44:R44"/>
    <mergeCell ref="AG44:AG45"/>
    <mergeCell ref="AK46:AK48"/>
    <mergeCell ref="AG47:AG48"/>
    <mergeCell ref="AD62:AE62"/>
    <mergeCell ref="AG62:AG63"/>
    <mergeCell ref="AK64:AK66"/>
    <mergeCell ref="AG65:AG66"/>
    <mergeCell ref="Q68:R68"/>
    <mergeCell ref="AG68:AG69"/>
    <mergeCell ref="AD50:AE50"/>
    <mergeCell ref="AG50:AG51"/>
    <mergeCell ref="AK52:AK54"/>
    <mergeCell ref="AG53:AG54"/>
    <mergeCell ref="Q80:R80"/>
    <mergeCell ref="AG80:AG81"/>
    <mergeCell ref="AK82:AK84"/>
    <mergeCell ref="AG83:AG84"/>
    <mergeCell ref="AD86:AE86"/>
    <mergeCell ref="AG86:AG87"/>
    <mergeCell ref="AK70:AK72"/>
    <mergeCell ref="AG71:AG72"/>
    <mergeCell ref="AD74:AE74"/>
    <mergeCell ref="AG74:AG75"/>
    <mergeCell ref="AK76:AK78"/>
    <mergeCell ref="AG77:AG78"/>
    <mergeCell ref="AD98:AE98"/>
    <mergeCell ref="AG98:AG99"/>
    <mergeCell ref="AK100:AK102"/>
    <mergeCell ref="AG101:AG102"/>
    <mergeCell ref="Q104:R104"/>
    <mergeCell ref="AG104:AG105"/>
    <mergeCell ref="AK88:AK90"/>
    <mergeCell ref="AG89:AG90"/>
    <mergeCell ref="Q92:R92"/>
    <mergeCell ref="AG92:AG93"/>
    <mergeCell ref="AK94:AK96"/>
    <mergeCell ref="AG95:AG96"/>
    <mergeCell ref="Q116:R116"/>
    <mergeCell ref="AG116:AG117"/>
    <mergeCell ref="AK118:AK120"/>
    <mergeCell ref="AG119:AG120"/>
    <mergeCell ref="AD122:AE122"/>
    <mergeCell ref="AG122:AG123"/>
    <mergeCell ref="AK106:AK108"/>
    <mergeCell ref="AG107:AG108"/>
    <mergeCell ref="AD110:AE110"/>
    <mergeCell ref="AG110:AG111"/>
    <mergeCell ref="AK112:AK114"/>
    <mergeCell ref="AG113:AG114"/>
    <mergeCell ref="AD134:AE134"/>
    <mergeCell ref="AG134:AG135"/>
    <mergeCell ref="AK136:AK138"/>
    <mergeCell ref="AG137:AG138"/>
    <mergeCell ref="Q140:R140"/>
    <mergeCell ref="AG140:AG141"/>
    <mergeCell ref="AK124:AK126"/>
    <mergeCell ref="AG125:AG126"/>
    <mergeCell ref="Q128:R128"/>
    <mergeCell ref="AG128:AG129"/>
    <mergeCell ref="AK130:AK132"/>
    <mergeCell ref="AG131:AG132"/>
    <mergeCell ref="Q152:R152"/>
    <mergeCell ref="AG152:AG153"/>
    <mergeCell ref="AK154:AK156"/>
    <mergeCell ref="AG155:AG156"/>
    <mergeCell ref="AD158:AE158"/>
    <mergeCell ref="AG158:AG159"/>
    <mergeCell ref="AK142:AK144"/>
    <mergeCell ref="AG143:AG144"/>
    <mergeCell ref="AD146:AE146"/>
    <mergeCell ref="AG146:AG147"/>
    <mergeCell ref="AK148:AK150"/>
    <mergeCell ref="AG149:AG150"/>
    <mergeCell ref="AD170:AE170"/>
    <mergeCell ref="AG170:AG171"/>
    <mergeCell ref="AK172:AK174"/>
    <mergeCell ref="AG173:AG174"/>
    <mergeCell ref="Q176:R176"/>
    <mergeCell ref="AG176:AG177"/>
    <mergeCell ref="AK160:AK162"/>
    <mergeCell ref="AG161:AG162"/>
    <mergeCell ref="Q164:R164"/>
    <mergeCell ref="AG164:AG165"/>
    <mergeCell ref="AK166:AK168"/>
    <mergeCell ref="AG167:AG168"/>
    <mergeCell ref="Q188:R188"/>
    <mergeCell ref="AG188:AG189"/>
    <mergeCell ref="AK190:AK192"/>
    <mergeCell ref="AG191:AG192"/>
    <mergeCell ref="AD194:AE194"/>
    <mergeCell ref="AG194:AG195"/>
    <mergeCell ref="AK178:AK180"/>
    <mergeCell ref="AG179:AG180"/>
    <mergeCell ref="AD182:AE182"/>
    <mergeCell ref="AG182:AG183"/>
    <mergeCell ref="AK184:AK186"/>
    <mergeCell ref="AG185:AG186"/>
    <mergeCell ref="AD206:AE206"/>
    <mergeCell ref="AG206:AG207"/>
    <mergeCell ref="AK208:AK210"/>
    <mergeCell ref="AG209:AG210"/>
    <mergeCell ref="Q212:R212"/>
    <mergeCell ref="AG212:AG213"/>
    <mergeCell ref="AK196:AK198"/>
    <mergeCell ref="AG197:AG198"/>
    <mergeCell ref="Q200:R200"/>
    <mergeCell ref="AG200:AG201"/>
    <mergeCell ref="AK202:AK204"/>
    <mergeCell ref="AG203:AG204"/>
    <mergeCell ref="Q224:R224"/>
    <mergeCell ref="AG224:AG225"/>
    <mergeCell ref="AK226:AK228"/>
    <mergeCell ref="AG227:AG228"/>
    <mergeCell ref="AD230:AE230"/>
    <mergeCell ref="AG230:AG231"/>
    <mergeCell ref="AK214:AK216"/>
    <mergeCell ref="AG215:AG216"/>
    <mergeCell ref="AD218:AE218"/>
    <mergeCell ref="AG218:AG219"/>
    <mergeCell ref="AK220:AK222"/>
    <mergeCell ref="AG221:AG222"/>
    <mergeCell ref="AD242:AE242"/>
    <mergeCell ref="AG242:AG243"/>
    <mergeCell ref="AK244:AK246"/>
    <mergeCell ref="AG245:AG246"/>
    <mergeCell ref="Q248:R248"/>
    <mergeCell ref="AG248:AG249"/>
    <mergeCell ref="AK232:AK234"/>
    <mergeCell ref="AG233:AG234"/>
    <mergeCell ref="Q236:R236"/>
    <mergeCell ref="AG236:AG237"/>
    <mergeCell ref="AK238:AK240"/>
    <mergeCell ref="AG239:AG240"/>
    <mergeCell ref="Q260:R260"/>
    <mergeCell ref="AG260:AG261"/>
    <mergeCell ref="AK262:AK264"/>
    <mergeCell ref="AG263:AG264"/>
    <mergeCell ref="AD266:AE266"/>
    <mergeCell ref="AG266:AG267"/>
    <mergeCell ref="AK250:AK252"/>
    <mergeCell ref="AG251:AG252"/>
    <mergeCell ref="AD254:AE254"/>
    <mergeCell ref="AG254:AG255"/>
    <mergeCell ref="AK256:AK258"/>
    <mergeCell ref="AG257:AG258"/>
    <mergeCell ref="AD278:AE278"/>
    <mergeCell ref="AG278:AG279"/>
    <mergeCell ref="AK280:AK282"/>
    <mergeCell ref="AG281:AG282"/>
    <mergeCell ref="Q284:R284"/>
    <mergeCell ref="AG284:AG285"/>
    <mergeCell ref="AK268:AK270"/>
    <mergeCell ref="AG269:AG270"/>
    <mergeCell ref="Q272:R272"/>
    <mergeCell ref="AG272:AG273"/>
    <mergeCell ref="AK274:AK276"/>
    <mergeCell ref="AG275:AG276"/>
    <mergeCell ref="AK304:AK306"/>
    <mergeCell ref="AG305:AG306"/>
    <mergeCell ref="Q296:R296"/>
    <mergeCell ref="AG296:AG297"/>
    <mergeCell ref="AK298:AK300"/>
    <mergeCell ref="AG299:AG300"/>
    <mergeCell ref="AD302:AE302"/>
    <mergeCell ref="AG302:AG303"/>
    <mergeCell ref="AK286:AK288"/>
    <mergeCell ref="AG287:AG288"/>
    <mergeCell ref="AD290:AE290"/>
    <mergeCell ref="AG290:AG291"/>
    <mergeCell ref="AK292:AK294"/>
    <mergeCell ref="AG293:AG294"/>
  </mergeCells>
  <phoneticPr fontId="1"/>
  <printOptions horizontalCentered="1"/>
  <pageMargins left="0.59055118110236227" right="0.59055118110236227" top="0.62992125984251968" bottom="0.39370078740157483" header="0.51181102362204722" footer="0.31496062992125984"/>
  <pageSetup paperSize="9" scale="46" orientation="portrait" r:id="rId1"/>
  <headerFooter>
    <oddHeader>&amp;R&amp;9福祉型障害児入所施設</oddHeader>
    <oddFooter>&amp;C&amp;14&amp;P</oddFooter>
  </headerFooter>
  <rowBreaks count="2" manualBreakCount="2">
    <brk id="114" max="16383" man="1"/>
    <brk id="234"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sheetPr>
  <dimension ref="A1:AP306"/>
  <sheetViews>
    <sheetView view="pageBreakPreview" zoomScaleNormal="100" zoomScaleSheetLayoutView="100" workbookViewId="0"/>
  </sheetViews>
  <sheetFormatPr defaultColWidth="9" defaultRowHeight="13.5"/>
  <cols>
    <col min="1" max="1" width="4.625" style="300" customWidth="1"/>
    <col min="2" max="2" width="7.625" style="300" customWidth="1"/>
    <col min="3" max="3" width="27.625" style="207" customWidth="1"/>
    <col min="4" max="7" width="2.375" style="300" customWidth="1"/>
    <col min="8" max="16" width="2.375" style="207" customWidth="1"/>
    <col min="17" max="18" width="2.625" style="207" customWidth="1"/>
    <col min="19" max="22" width="2.375" style="300" customWidth="1"/>
    <col min="23" max="32" width="2.375" style="331" customWidth="1"/>
    <col min="33" max="33" width="14.625" style="331" customWidth="1"/>
    <col min="34" max="34" width="25.375" style="331" bestFit="1" customWidth="1"/>
    <col min="35" max="35" width="3" style="331" bestFit="1" customWidth="1"/>
    <col min="36" max="36" width="4.125" style="300" bestFit="1" customWidth="1"/>
    <col min="37" max="37" width="8.625" style="300" customWidth="1"/>
    <col min="38" max="38" width="2.25" style="300" bestFit="1" customWidth="1"/>
    <col min="39" max="39" width="4.75" style="300" bestFit="1" customWidth="1"/>
    <col min="40" max="41" width="8.625" style="300" customWidth="1"/>
    <col min="42" max="42" width="2.75" style="300" customWidth="1"/>
    <col min="43" max="16384" width="9" style="300"/>
  </cols>
  <sheetData>
    <row r="1" spans="1:42" ht="17.25">
      <c r="A1" s="205"/>
    </row>
    <row r="2" spans="1:42" ht="17.25">
      <c r="A2" s="205"/>
    </row>
    <row r="3" spans="1:42" ht="17.25">
      <c r="A3" s="205"/>
    </row>
    <row r="4" spans="1:42" ht="17.25">
      <c r="A4" s="205"/>
      <c r="B4" s="332"/>
    </row>
    <row r="5" spans="1:42">
      <c r="A5" s="220" t="s">
        <v>92</v>
      </c>
      <c r="B5" s="307"/>
      <c r="C5" s="222" t="s">
        <v>2</v>
      </c>
      <c r="D5" s="333"/>
      <c r="E5" s="334"/>
      <c r="F5" s="334"/>
      <c r="G5" s="334"/>
      <c r="H5" s="232"/>
      <c r="I5" s="232"/>
      <c r="J5" s="232"/>
      <c r="K5" s="232"/>
      <c r="L5" s="232"/>
      <c r="M5" s="232"/>
      <c r="N5" s="232"/>
      <c r="O5" s="232"/>
      <c r="P5" s="232"/>
      <c r="Q5" s="232"/>
      <c r="R5" s="232"/>
      <c r="S5" s="334"/>
      <c r="T5" s="334"/>
      <c r="U5" s="334"/>
      <c r="V5" s="335"/>
      <c r="W5" s="334"/>
      <c r="X5" s="334"/>
      <c r="Y5" s="334"/>
      <c r="Z5" s="334"/>
      <c r="AA5" s="334"/>
      <c r="AB5" s="334"/>
      <c r="AC5" s="334"/>
      <c r="AD5" s="334" t="s">
        <v>112</v>
      </c>
      <c r="AE5" s="336"/>
      <c r="AF5" s="336"/>
      <c r="AG5" s="336"/>
      <c r="AH5" s="336"/>
      <c r="AI5" s="336"/>
      <c r="AJ5" s="334"/>
      <c r="AK5" s="334"/>
      <c r="AL5" s="334"/>
      <c r="AM5" s="334"/>
      <c r="AN5" s="223" t="s">
        <v>4</v>
      </c>
      <c r="AO5" s="223" t="s">
        <v>5</v>
      </c>
      <c r="AP5" s="301"/>
    </row>
    <row r="6" spans="1:42">
      <c r="A6" s="224" t="s">
        <v>6</v>
      </c>
      <c r="B6" s="225" t="s">
        <v>7</v>
      </c>
      <c r="C6" s="226"/>
      <c r="D6" s="308"/>
      <c r="E6" s="304"/>
      <c r="F6" s="304"/>
      <c r="G6" s="304"/>
      <c r="H6" s="216"/>
      <c r="I6" s="216"/>
      <c r="J6" s="216"/>
      <c r="K6" s="216"/>
      <c r="L6" s="216"/>
      <c r="M6" s="216"/>
      <c r="N6" s="216"/>
      <c r="O6" s="216"/>
      <c r="P6" s="216"/>
      <c r="Q6" s="216"/>
      <c r="R6" s="216"/>
      <c r="S6" s="304"/>
      <c r="T6" s="304"/>
      <c r="U6" s="304"/>
      <c r="V6" s="304"/>
      <c r="W6" s="305"/>
      <c r="X6" s="305"/>
      <c r="Y6" s="305"/>
      <c r="Z6" s="305"/>
      <c r="AA6" s="305"/>
      <c r="AB6" s="305"/>
      <c r="AC6" s="305"/>
      <c r="AD6" s="305"/>
      <c r="AE6" s="305"/>
      <c r="AF6" s="305"/>
      <c r="AG6" s="305"/>
      <c r="AH6" s="305"/>
      <c r="AI6" s="305"/>
      <c r="AJ6" s="304"/>
      <c r="AK6" s="304"/>
      <c r="AL6" s="304"/>
      <c r="AM6" s="304"/>
      <c r="AN6" s="228" t="s">
        <v>8</v>
      </c>
      <c r="AO6" s="228" t="s">
        <v>9</v>
      </c>
      <c r="AP6" s="301"/>
    </row>
    <row r="7" spans="1:42" ht="14.25">
      <c r="A7" s="229">
        <v>71</v>
      </c>
      <c r="B7" s="337">
        <v>1341</v>
      </c>
      <c r="C7" s="254" t="s">
        <v>493</v>
      </c>
      <c r="D7" s="1542" t="s">
        <v>494</v>
      </c>
      <c r="E7" s="1543"/>
      <c r="F7" s="1544"/>
      <c r="G7" s="231" t="s">
        <v>495</v>
      </c>
      <c r="H7" s="232"/>
      <c r="I7" s="232"/>
      <c r="J7" s="334"/>
      <c r="K7" s="232"/>
      <c r="L7" s="334"/>
      <c r="M7" s="334"/>
      <c r="N7" s="334"/>
      <c r="O7" s="334"/>
      <c r="P7" s="334"/>
      <c r="Q7" s="338"/>
      <c r="R7" s="338"/>
      <c r="S7" s="232"/>
      <c r="T7" s="232"/>
      <c r="U7" s="231"/>
      <c r="V7" s="338"/>
      <c r="W7" s="338"/>
      <c r="X7" s="338"/>
      <c r="Y7" s="338"/>
      <c r="Z7" s="338"/>
      <c r="AA7" s="338"/>
      <c r="AB7" s="338"/>
      <c r="AC7" s="338"/>
      <c r="AD7" s="338"/>
      <c r="AE7" s="338"/>
      <c r="AF7" s="339"/>
      <c r="AG7" s="340"/>
      <c r="AH7" s="338"/>
      <c r="AI7" s="334"/>
      <c r="AJ7" s="334"/>
      <c r="AK7" s="334"/>
      <c r="AL7" s="334"/>
      <c r="AM7" s="341"/>
      <c r="AN7" s="342">
        <f>ROUND(Q8,0)</f>
        <v>787</v>
      </c>
      <c r="AO7" s="268" t="s">
        <v>159</v>
      </c>
    </row>
    <row r="8" spans="1:42" ht="14.25">
      <c r="A8" s="229">
        <v>71</v>
      </c>
      <c r="B8" s="337">
        <v>1342</v>
      </c>
      <c r="C8" s="254" t="s">
        <v>496</v>
      </c>
      <c r="D8" s="1545"/>
      <c r="E8" s="1546"/>
      <c r="F8" s="1547"/>
      <c r="G8" s="245"/>
      <c r="H8" s="208"/>
      <c r="I8" s="208"/>
      <c r="J8" s="301"/>
      <c r="K8" s="208"/>
      <c r="L8" s="301"/>
      <c r="M8" s="301"/>
      <c r="N8" s="301"/>
      <c r="O8" s="301"/>
      <c r="P8" s="301"/>
      <c r="Q8" s="1538">
        <v>787</v>
      </c>
      <c r="R8" s="1538"/>
      <c r="S8" s="208" t="s">
        <v>18</v>
      </c>
      <c r="T8" s="385"/>
      <c r="U8" s="245"/>
      <c r="V8" s="344"/>
      <c r="W8" s="344"/>
      <c r="X8" s="344"/>
      <c r="Y8" s="344"/>
      <c r="Z8" s="344"/>
      <c r="AA8" s="344"/>
      <c r="AB8" s="344"/>
      <c r="AC8" s="344"/>
      <c r="AD8" s="344"/>
      <c r="AE8" s="344"/>
      <c r="AF8" s="345"/>
      <c r="AG8" s="1539" t="s">
        <v>161</v>
      </c>
      <c r="AH8" s="346" t="s">
        <v>162</v>
      </c>
      <c r="AI8" s="347" t="s">
        <v>163</v>
      </c>
      <c r="AJ8" s="348">
        <v>0.7</v>
      </c>
      <c r="AK8" s="348"/>
      <c r="AL8" s="348"/>
      <c r="AM8" s="349"/>
      <c r="AN8" s="350">
        <f>ROUND(Q8*AJ8,0)</f>
        <v>551</v>
      </c>
      <c r="AO8" s="268"/>
    </row>
    <row r="9" spans="1:42" ht="14.25">
      <c r="A9" s="243">
        <v>71</v>
      </c>
      <c r="B9" s="351">
        <v>2381</v>
      </c>
      <c r="C9" s="244" t="s">
        <v>497</v>
      </c>
      <c r="D9" s="1545"/>
      <c r="E9" s="1546"/>
      <c r="F9" s="1547"/>
      <c r="G9" s="245"/>
      <c r="H9" s="208"/>
      <c r="I9" s="208"/>
      <c r="J9" s="301"/>
      <c r="K9" s="208"/>
      <c r="L9" s="301"/>
      <c r="M9" s="301"/>
      <c r="N9" s="301"/>
      <c r="O9" s="301"/>
      <c r="P9" s="301"/>
      <c r="Q9" s="352"/>
      <c r="R9" s="352"/>
      <c r="S9" s="208"/>
      <c r="T9" s="385"/>
      <c r="U9" s="245"/>
      <c r="V9" s="344"/>
      <c r="W9" s="344"/>
      <c r="X9" s="344"/>
      <c r="Y9" s="344"/>
      <c r="Z9" s="344"/>
      <c r="AA9" s="344"/>
      <c r="AB9" s="344"/>
      <c r="AC9" s="344"/>
      <c r="AD9" s="344"/>
      <c r="AE9" s="344"/>
      <c r="AF9" s="345"/>
      <c r="AG9" s="1540"/>
      <c r="AH9" s="353" t="s">
        <v>165</v>
      </c>
      <c r="AI9" s="354" t="s">
        <v>163</v>
      </c>
      <c r="AJ9" s="355">
        <v>0.5</v>
      </c>
      <c r="AK9" s="356"/>
      <c r="AL9" s="356"/>
      <c r="AM9" s="395"/>
      <c r="AN9" s="358">
        <f>ROUND(Q8*AJ9,0)</f>
        <v>394</v>
      </c>
      <c r="AO9" s="268"/>
    </row>
    <row r="10" spans="1:42" ht="14.25">
      <c r="A10" s="243">
        <v>71</v>
      </c>
      <c r="B10" s="351">
        <v>2382</v>
      </c>
      <c r="C10" s="244" t="s">
        <v>498</v>
      </c>
      <c r="D10" s="1545"/>
      <c r="E10" s="1546"/>
      <c r="F10" s="1547"/>
      <c r="G10" s="245"/>
      <c r="H10" s="208"/>
      <c r="I10" s="208"/>
      <c r="J10" s="301"/>
      <c r="K10" s="208"/>
      <c r="L10" s="301"/>
      <c r="M10" s="301"/>
      <c r="N10" s="301"/>
      <c r="O10" s="301"/>
      <c r="P10" s="301"/>
      <c r="Q10" s="352"/>
      <c r="R10" s="352"/>
      <c r="S10" s="208"/>
      <c r="T10" s="385"/>
      <c r="U10" s="245"/>
      <c r="V10" s="344"/>
      <c r="W10" s="344"/>
      <c r="X10" s="344"/>
      <c r="Y10" s="344"/>
      <c r="Z10" s="344"/>
      <c r="AA10" s="344"/>
      <c r="AB10" s="344"/>
      <c r="AC10" s="344"/>
      <c r="AD10" s="344"/>
      <c r="AE10" s="344"/>
      <c r="AF10" s="345"/>
      <c r="AG10" s="364"/>
      <c r="AH10" s="396"/>
      <c r="AI10" s="362"/>
      <c r="AJ10" s="356"/>
      <c r="AK10" s="1533" t="s">
        <v>167</v>
      </c>
      <c r="AL10" s="362">
        <v>5</v>
      </c>
      <c r="AM10" s="363" t="s">
        <v>168</v>
      </c>
      <c r="AN10" s="358">
        <f>ROUND(Q8,0)-AL10</f>
        <v>782</v>
      </c>
      <c r="AO10" s="268"/>
    </row>
    <row r="11" spans="1:42" ht="14.25">
      <c r="A11" s="243">
        <v>71</v>
      </c>
      <c r="B11" s="351">
        <v>2383</v>
      </c>
      <c r="C11" s="244" t="s">
        <v>499</v>
      </c>
      <c r="D11" s="1545"/>
      <c r="E11" s="1546"/>
      <c r="F11" s="1547"/>
      <c r="G11" s="245"/>
      <c r="H11" s="208"/>
      <c r="I11" s="208"/>
      <c r="J11" s="301"/>
      <c r="K11" s="208"/>
      <c r="L11" s="301"/>
      <c r="M11" s="301"/>
      <c r="N11" s="301"/>
      <c r="O11" s="301"/>
      <c r="P11" s="301"/>
      <c r="Q11" s="352"/>
      <c r="R11" s="352"/>
      <c r="S11" s="208"/>
      <c r="T11" s="385"/>
      <c r="U11" s="245"/>
      <c r="V11" s="344"/>
      <c r="W11" s="344"/>
      <c r="X11" s="344"/>
      <c r="Y11" s="344"/>
      <c r="Z11" s="344"/>
      <c r="AA11" s="344"/>
      <c r="AB11" s="344"/>
      <c r="AC11" s="344"/>
      <c r="AD11" s="344"/>
      <c r="AE11" s="344"/>
      <c r="AF11" s="345"/>
      <c r="AG11" s="1536" t="s">
        <v>161</v>
      </c>
      <c r="AH11" s="364" t="s">
        <v>162</v>
      </c>
      <c r="AI11" s="362" t="s">
        <v>163</v>
      </c>
      <c r="AJ11" s="356">
        <v>0.7</v>
      </c>
      <c r="AK11" s="1534"/>
      <c r="AL11" s="365"/>
      <c r="AM11" s="366"/>
      <c r="AN11" s="358">
        <f>ROUND(Q8*AJ11,0)-AL10</f>
        <v>546</v>
      </c>
      <c r="AO11" s="268"/>
    </row>
    <row r="12" spans="1:42" ht="14.25">
      <c r="A12" s="243">
        <v>71</v>
      </c>
      <c r="B12" s="351">
        <v>2384</v>
      </c>
      <c r="C12" s="244" t="s">
        <v>500</v>
      </c>
      <c r="D12" s="1545"/>
      <c r="E12" s="1546"/>
      <c r="F12" s="1547"/>
      <c r="G12" s="245"/>
      <c r="H12" s="208"/>
      <c r="I12" s="208"/>
      <c r="J12" s="301"/>
      <c r="K12" s="208"/>
      <c r="L12" s="301"/>
      <c r="M12" s="301"/>
      <c r="N12" s="301"/>
      <c r="O12" s="301"/>
      <c r="P12" s="301"/>
      <c r="Q12" s="352"/>
      <c r="R12" s="352"/>
      <c r="S12" s="208"/>
      <c r="T12" s="385"/>
      <c r="U12" s="245"/>
      <c r="V12" s="344"/>
      <c r="W12" s="344"/>
      <c r="X12" s="344"/>
      <c r="Y12" s="344"/>
      <c r="Z12" s="344"/>
      <c r="AA12" s="344"/>
      <c r="AB12" s="344"/>
      <c r="AC12" s="344"/>
      <c r="AD12" s="344"/>
      <c r="AE12" s="344"/>
      <c r="AF12" s="345"/>
      <c r="AG12" s="1537"/>
      <c r="AH12" s="353" t="s">
        <v>165</v>
      </c>
      <c r="AI12" s="354" t="s">
        <v>163</v>
      </c>
      <c r="AJ12" s="355">
        <v>0.5</v>
      </c>
      <c r="AK12" s="1535"/>
      <c r="AL12" s="367"/>
      <c r="AM12" s="368"/>
      <c r="AN12" s="358">
        <f>ROUND(Q8*AJ12,0)-AL10</f>
        <v>389</v>
      </c>
      <c r="AO12" s="268"/>
    </row>
    <row r="13" spans="1:42" ht="14.25">
      <c r="A13" s="229">
        <v>71</v>
      </c>
      <c r="B13" s="337">
        <v>1343</v>
      </c>
      <c r="C13" s="254" t="s">
        <v>501</v>
      </c>
      <c r="D13" s="1545"/>
      <c r="E13" s="1546"/>
      <c r="F13" s="1547"/>
      <c r="G13" s="245"/>
      <c r="H13" s="208"/>
      <c r="I13" s="208"/>
      <c r="J13" s="301"/>
      <c r="K13" s="208"/>
      <c r="L13" s="301"/>
      <c r="M13" s="301"/>
      <c r="N13" s="301"/>
      <c r="O13" s="301"/>
      <c r="P13" s="301"/>
      <c r="Q13" s="352"/>
      <c r="R13" s="352"/>
      <c r="S13" s="208"/>
      <c r="T13" s="385"/>
      <c r="U13" s="369" t="s">
        <v>172</v>
      </c>
      <c r="V13" s="370"/>
      <c r="W13" s="370"/>
      <c r="X13" s="370"/>
      <c r="Y13" s="370"/>
      <c r="Z13" s="370"/>
      <c r="AA13" s="370"/>
      <c r="AB13" s="370"/>
      <c r="AC13" s="370"/>
      <c r="AD13" s="370"/>
      <c r="AE13" s="370"/>
      <c r="AF13" s="371"/>
      <c r="AG13" s="369"/>
      <c r="AH13" s="370"/>
      <c r="AI13" s="372"/>
      <c r="AJ13" s="373"/>
      <c r="AK13" s="373"/>
      <c r="AL13" s="373"/>
      <c r="AM13" s="374"/>
      <c r="AN13" s="342">
        <f>ROUND(Q8*AD14,0)</f>
        <v>759</v>
      </c>
      <c r="AO13" s="268"/>
    </row>
    <row r="14" spans="1:42" ht="14.25">
      <c r="A14" s="229">
        <v>71</v>
      </c>
      <c r="B14" s="337">
        <v>1344</v>
      </c>
      <c r="C14" s="254" t="s">
        <v>502</v>
      </c>
      <c r="D14" s="375"/>
      <c r="E14" s="278"/>
      <c r="F14" s="279"/>
      <c r="G14" s="245"/>
      <c r="H14" s="208"/>
      <c r="I14" s="208"/>
      <c r="J14" s="301"/>
      <c r="K14" s="208"/>
      <c r="L14" s="301"/>
      <c r="M14" s="301"/>
      <c r="N14" s="301"/>
      <c r="O14" s="301"/>
      <c r="P14" s="301"/>
      <c r="Q14" s="352"/>
      <c r="R14" s="352"/>
      <c r="S14" s="208"/>
      <c r="T14" s="385"/>
      <c r="U14" s="379" t="s">
        <v>174</v>
      </c>
      <c r="V14" s="344"/>
      <c r="W14" s="344"/>
      <c r="X14" s="344"/>
      <c r="Y14" s="344"/>
      <c r="Z14" s="344"/>
      <c r="AA14" s="344"/>
      <c r="AB14" s="344"/>
      <c r="AC14" s="214" t="s">
        <v>163</v>
      </c>
      <c r="AD14" s="1541">
        <v>0.96499999999999997</v>
      </c>
      <c r="AE14" s="1541"/>
      <c r="AF14" s="345"/>
      <c r="AG14" s="1539" t="s">
        <v>161</v>
      </c>
      <c r="AH14" s="346" t="s">
        <v>162</v>
      </c>
      <c r="AI14" s="347" t="s">
        <v>163</v>
      </c>
      <c r="AJ14" s="348">
        <v>0.7</v>
      </c>
      <c r="AK14" s="348"/>
      <c r="AL14" s="348"/>
      <c r="AM14" s="349"/>
      <c r="AN14" s="350">
        <f>ROUND(ROUND(Q8*AD14,0)*AJ14,0)</f>
        <v>531</v>
      </c>
      <c r="AO14" s="268"/>
    </row>
    <row r="15" spans="1:42" ht="14.25">
      <c r="A15" s="243">
        <v>71</v>
      </c>
      <c r="B15" s="351">
        <v>2385</v>
      </c>
      <c r="C15" s="244" t="s">
        <v>503</v>
      </c>
      <c r="D15" s="375"/>
      <c r="E15" s="278"/>
      <c r="F15" s="279"/>
      <c r="G15" s="245"/>
      <c r="H15" s="208"/>
      <c r="I15" s="208"/>
      <c r="J15" s="301"/>
      <c r="K15" s="208"/>
      <c r="L15" s="301"/>
      <c r="M15" s="301"/>
      <c r="N15" s="301"/>
      <c r="O15" s="301"/>
      <c r="P15" s="301"/>
      <c r="Q15" s="352"/>
      <c r="R15" s="352"/>
      <c r="S15" s="208"/>
      <c r="T15" s="208"/>
      <c r="U15" s="379"/>
      <c r="V15" s="344"/>
      <c r="W15" s="344"/>
      <c r="X15" s="344"/>
      <c r="Y15" s="344"/>
      <c r="Z15" s="344"/>
      <c r="AA15" s="344"/>
      <c r="AB15" s="344"/>
      <c r="AC15" s="214"/>
      <c r="AD15" s="397"/>
      <c r="AE15" s="397"/>
      <c r="AF15" s="345"/>
      <c r="AG15" s="1540"/>
      <c r="AH15" s="353" t="s">
        <v>165</v>
      </c>
      <c r="AI15" s="354" t="s">
        <v>163</v>
      </c>
      <c r="AJ15" s="355">
        <v>0.5</v>
      </c>
      <c r="AK15" s="356"/>
      <c r="AL15" s="356"/>
      <c r="AM15" s="395"/>
      <c r="AN15" s="358">
        <f>ROUND(ROUND(Q8*AD14,0)*AJ15,0)</f>
        <v>380</v>
      </c>
      <c r="AO15" s="268"/>
    </row>
    <row r="16" spans="1:42" ht="14.25">
      <c r="A16" s="243">
        <v>71</v>
      </c>
      <c r="B16" s="351">
        <v>2386</v>
      </c>
      <c r="C16" s="244" t="s">
        <v>504</v>
      </c>
      <c r="D16" s="375"/>
      <c r="E16" s="278"/>
      <c r="F16" s="279"/>
      <c r="G16" s="245"/>
      <c r="H16" s="208"/>
      <c r="I16" s="208"/>
      <c r="J16" s="301"/>
      <c r="K16" s="208"/>
      <c r="L16" s="301"/>
      <c r="M16" s="301"/>
      <c r="N16" s="301"/>
      <c r="O16" s="301"/>
      <c r="P16" s="301"/>
      <c r="Q16" s="352"/>
      <c r="R16" s="352"/>
      <c r="S16" s="208"/>
      <c r="T16" s="208"/>
      <c r="U16" s="379"/>
      <c r="V16" s="344"/>
      <c r="W16" s="344"/>
      <c r="X16" s="344"/>
      <c r="Y16" s="344"/>
      <c r="Z16" s="344"/>
      <c r="AA16" s="344"/>
      <c r="AB16" s="344"/>
      <c r="AC16" s="214"/>
      <c r="AD16" s="397"/>
      <c r="AE16" s="397"/>
      <c r="AF16" s="345"/>
      <c r="AG16" s="364"/>
      <c r="AH16" s="396"/>
      <c r="AI16" s="362"/>
      <c r="AJ16" s="356"/>
      <c r="AK16" s="1533" t="s">
        <v>167</v>
      </c>
      <c r="AL16" s="362">
        <v>5</v>
      </c>
      <c r="AM16" s="363" t="s">
        <v>168</v>
      </c>
      <c r="AN16" s="358">
        <f>ROUND(Q8*AD14,0)-AL16</f>
        <v>754</v>
      </c>
      <c r="AO16" s="268"/>
    </row>
    <row r="17" spans="1:41" ht="14.25">
      <c r="A17" s="243">
        <v>71</v>
      </c>
      <c r="B17" s="351">
        <v>2387</v>
      </c>
      <c r="C17" s="244" t="s">
        <v>505</v>
      </c>
      <c r="D17" s="375"/>
      <c r="E17" s="278"/>
      <c r="F17" s="279"/>
      <c r="G17" s="245"/>
      <c r="H17" s="208"/>
      <c r="I17" s="208"/>
      <c r="J17" s="301"/>
      <c r="K17" s="208"/>
      <c r="L17" s="301"/>
      <c r="M17" s="301"/>
      <c r="N17" s="301"/>
      <c r="O17" s="301"/>
      <c r="P17" s="301"/>
      <c r="Q17" s="352"/>
      <c r="R17" s="352"/>
      <c r="S17" s="208"/>
      <c r="T17" s="208"/>
      <c r="U17" s="379"/>
      <c r="V17" s="344"/>
      <c r="W17" s="344"/>
      <c r="X17" s="344"/>
      <c r="Y17" s="344"/>
      <c r="Z17" s="344"/>
      <c r="AA17" s="344"/>
      <c r="AB17" s="344"/>
      <c r="AC17" s="214"/>
      <c r="AD17" s="397"/>
      <c r="AE17" s="397"/>
      <c r="AF17" s="345"/>
      <c r="AG17" s="1536" t="s">
        <v>161</v>
      </c>
      <c r="AH17" s="364" t="s">
        <v>162</v>
      </c>
      <c r="AI17" s="362" t="s">
        <v>163</v>
      </c>
      <c r="AJ17" s="356">
        <v>0.7</v>
      </c>
      <c r="AK17" s="1534"/>
      <c r="AL17" s="365"/>
      <c r="AM17" s="366"/>
      <c r="AN17" s="358">
        <f>ROUND(ROUND(Q8*AD14,0)*AJ17,0)-AL16</f>
        <v>526</v>
      </c>
      <c r="AO17" s="268"/>
    </row>
    <row r="18" spans="1:41" ht="14.25">
      <c r="A18" s="243">
        <v>71</v>
      </c>
      <c r="B18" s="351">
        <v>2388</v>
      </c>
      <c r="C18" s="244" t="s">
        <v>506</v>
      </c>
      <c r="D18" s="375"/>
      <c r="E18" s="278"/>
      <c r="F18" s="279"/>
      <c r="G18" s="245"/>
      <c r="H18" s="208"/>
      <c r="I18" s="208"/>
      <c r="J18" s="301"/>
      <c r="K18" s="208"/>
      <c r="L18" s="301"/>
      <c r="M18" s="301"/>
      <c r="N18" s="301"/>
      <c r="O18" s="301"/>
      <c r="P18" s="301"/>
      <c r="Q18" s="352"/>
      <c r="R18" s="352"/>
      <c r="S18" s="208"/>
      <c r="T18" s="208"/>
      <c r="U18" s="379"/>
      <c r="V18" s="344"/>
      <c r="W18" s="344"/>
      <c r="X18" s="344"/>
      <c r="Y18" s="344"/>
      <c r="Z18" s="344"/>
      <c r="AA18" s="344"/>
      <c r="AB18" s="344"/>
      <c r="AC18" s="214"/>
      <c r="AD18" s="397"/>
      <c r="AE18" s="397"/>
      <c r="AF18" s="345"/>
      <c r="AG18" s="1537"/>
      <c r="AH18" s="353" t="s">
        <v>165</v>
      </c>
      <c r="AI18" s="354" t="s">
        <v>163</v>
      </c>
      <c r="AJ18" s="355">
        <v>0.5</v>
      </c>
      <c r="AK18" s="1535"/>
      <c r="AL18" s="367"/>
      <c r="AM18" s="368"/>
      <c r="AN18" s="358">
        <f>ROUND(ROUND(Q8*AD14,0)*AJ18,0)-AL16</f>
        <v>375</v>
      </c>
      <c r="AO18" s="268"/>
    </row>
    <row r="19" spans="1:41" ht="14.25">
      <c r="A19" s="229">
        <v>71</v>
      </c>
      <c r="B19" s="337">
        <v>1351</v>
      </c>
      <c r="C19" s="254" t="s">
        <v>507</v>
      </c>
      <c r="D19" s="375"/>
      <c r="E19" s="278"/>
      <c r="F19" s="279"/>
      <c r="G19" s="231" t="s">
        <v>508</v>
      </c>
      <c r="H19" s="232"/>
      <c r="I19" s="232"/>
      <c r="J19" s="334"/>
      <c r="K19" s="232"/>
      <c r="L19" s="334"/>
      <c r="M19" s="334"/>
      <c r="N19" s="334"/>
      <c r="O19" s="334"/>
      <c r="P19" s="334"/>
      <c r="Q19" s="390"/>
      <c r="R19" s="390"/>
      <c r="S19" s="232"/>
      <c r="T19" s="232"/>
      <c r="U19" s="369"/>
      <c r="V19" s="370"/>
      <c r="W19" s="370"/>
      <c r="X19" s="370"/>
      <c r="Y19" s="370"/>
      <c r="Z19" s="370"/>
      <c r="AA19" s="370"/>
      <c r="AB19" s="370"/>
      <c r="AC19" s="372"/>
      <c r="AD19" s="398"/>
      <c r="AE19" s="398"/>
      <c r="AF19" s="371"/>
      <c r="AG19" s="340"/>
      <c r="AH19" s="370"/>
      <c r="AI19" s="372"/>
      <c r="AJ19" s="373"/>
      <c r="AK19" s="373"/>
      <c r="AL19" s="373"/>
      <c r="AM19" s="374"/>
      <c r="AN19" s="342">
        <f>ROUND(Q20,0)</f>
        <v>718</v>
      </c>
      <c r="AO19" s="268"/>
    </row>
    <row r="20" spans="1:41" ht="14.25">
      <c r="A20" s="229">
        <v>71</v>
      </c>
      <c r="B20" s="337">
        <v>1352</v>
      </c>
      <c r="C20" s="254" t="s">
        <v>509</v>
      </c>
      <c r="D20" s="375"/>
      <c r="E20" s="278"/>
      <c r="F20" s="279"/>
      <c r="G20" s="245"/>
      <c r="H20" s="208"/>
      <c r="I20" s="208"/>
      <c r="J20" s="301"/>
      <c r="K20" s="208"/>
      <c r="L20" s="301"/>
      <c r="M20" s="301"/>
      <c r="N20" s="301"/>
      <c r="O20" s="301"/>
      <c r="P20" s="301"/>
      <c r="Q20" s="1538">
        <v>718</v>
      </c>
      <c r="R20" s="1538"/>
      <c r="S20" s="208" t="s">
        <v>18</v>
      </c>
      <c r="T20" s="385"/>
      <c r="U20" s="379"/>
      <c r="V20" s="344"/>
      <c r="W20" s="344"/>
      <c r="X20" s="344"/>
      <c r="Y20" s="344"/>
      <c r="Z20" s="344"/>
      <c r="AA20" s="344"/>
      <c r="AB20" s="344"/>
      <c r="AC20" s="214"/>
      <c r="AD20" s="397"/>
      <c r="AE20" s="397"/>
      <c r="AF20" s="345"/>
      <c r="AG20" s="1539" t="s">
        <v>161</v>
      </c>
      <c r="AH20" s="346" t="s">
        <v>162</v>
      </c>
      <c r="AI20" s="347" t="s">
        <v>163</v>
      </c>
      <c r="AJ20" s="348">
        <v>0.7</v>
      </c>
      <c r="AK20" s="348"/>
      <c r="AL20" s="348"/>
      <c r="AM20" s="349"/>
      <c r="AN20" s="350">
        <f>ROUND(Q20*AJ20,0)</f>
        <v>503</v>
      </c>
      <c r="AO20" s="268"/>
    </row>
    <row r="21" spans="1:41" ht="14.25">
      <c r="A21" s="243">
        <v>71</v>
      </c>
      <c r="B21" s="351">
        <v>2391</v>
      </c>
      <c r="C21" s="244" t="s">
        <v>510</v>
      </c>
      <c r="D21" s="375"/>
      <c r="E21" s="278"/>
      <c r="F21" s="279"/>
      <c r="G21" s="245"/>
      <c r="H21" s="208"/>
      <c r="I21" s="208"/>
      <c r="J21" s="301"/>
      <c r="K21" s="208"/>
      <c r="L21" s="301"/>
      <c r="M21" s="301"/>
      <c r="N21" s="301"/>
      <c r="O21" s="301"/>
      <c r="P21" s="301"/>
      <c r="Q21" s="352"/>
      <c r="R21" s="352"/>
      <c r="S21" s="208"/>
      <c r="T21" s="208"/>
      <c r="U21" s="379"/>
      <c r="V21" s="344"/>
      <c r="W21" s="344"/>
      <c r="X21" s="344"/>
      <c r="Y21" s="344"/>
      <c r="Z21" s="344"/>
      <c r="AA21" s="344"/>
      <c r="AB21" s="344"/>
      <c r="AC21" s="214"/>
      <c r="AD21" s="397"/>
      <c r="AE21" s="397"/>
      <c r="AF21" s="345"/>
      <c r="AG21" s="1540"/>
      <c r="AH21" s="353" t="s">
        <v>165</v>
      </c>
      <c r="AI21" s="354" t="s">
        <v>163</v>
      </c>
      <c r="AJ21" s="355">
        <v>0.5</v>
      </c>
      <c r="AK21" s="356"/>
      <c r="AL21" s="356"/>
      <c r="AM21" s="395"/>
      <c r="AN21" s="358">
        <f>ROUND(Q20*AJ21,0)</f>
        <v>359</v>
      </c>
      <c r="AO21" s="268"/>
    </row>
    <row r="22" spans="1:41" ht="14.25">
      <c r="A22" s="243">
        <v>71</v>
      </c>
      <c r="B22" s="351">
        <v>2392</v>
      </c>
      <c r="C22" s="244" t="s">
        <v>511</v>
      </c>
      <c r="D22" s="375"/>
      <c r="E22" s="278"/>
      <c r="F22" s="279"/>
      <c r="G22" s="245"/>
      <c r="H22" s="208"/>
      <c r="I22" s="208"/>
      <c r="J22" s="301"/>
      <c r="K22" s="208"/>
      <c r="L22" s="301"/>
      <c r="M22" s="301"/>
      <c r="N22" s="301"/>
      <c r="O22" s="301"/>
      <c r="P22" s="301"/>
      <c r="Q22" s="352"/>
      <c r="R22" s="352"/>
      <c r="S22" s="208"/>
      <c r="T22" s="208"/>
      <c r="U22" s="379"/>
      <c r="V22" s="344"/>
      <c r="W22" s="344"/>
      <c r="X22" s="344"/>
      <c r="Y22" s="344"/>
      <c r="Z22" s="344"/>
      <c r="AA22" s="344"/>
      <c r="AB22" s="344"/>
      <c r="AC22" s="214"/>
      <c r="AD22" s="397"/>
      <c r="AE22" s="397"/>
      <c r="AF22" s="345"/>
      <c r="AG22" s="364"/>
      <c r="AH22" s="396"/>
      <c r="AI22" s="362"/>
      <c r="AJ22" s="356"/>
      <c r="AK22" s="1533" t="s">
        <v>167</v>
      </c>
      <c r="AL22" s="362">
        <v>5</v>
      </c>
      <c r="AM22" s="363" t="s">
        <v>168</v>
      </c>
      <c r="AN22" s="358">
        <f>ROUND(Q20,0)-AL22</f>
        <v>713</v>
      </c>
      <c r="AO22" s="268"/>
    </row>
    <row r="23" spans="1:41" ht="14.25">
      <c r="A23" s="243">
        <v>71</v>
      </c>
      <c r="B23" s="351">
        <v>2393</v>
      </c>
      <c r="C23" s="244" t="s">
        <v>512</v>
      </c>
      <c r="D23" s="375"/>
      <c r="E23" s="278"/>
      <c r="F23" s="279"/>
      <c r="G23" s="245"/>
      <c r="H23" s="208"/>
      <c r="I23" s="208"/>
      <c r="J23" s="301"/>
      <c r="K23" s="208"/>
      <c r="L23" s="301"/>
      <c r="M23" s="301"/>
      <c r="N23" s="301"/>
      <c r="O23" s="301"/>
      <c r="P23" s="301"/>
      <c r="Q23" s="352"/>
      <c r="R23" s="352"/>
      <c r="S23" s="208"/>
      <c r="T23" s="208"/>
      <c r="U23" s="379"/>
      <c r="V23" s="344"/>
      <c r="W23" s="344"/>
      <c r="X23" s="344"/>
      <c r="Y23" s="344"/>
      <c r="Z23" s="344"/>
      <c r="AA23" s="344"/>
      <c r="AB23" s="344"/>
      <c r="AC23" s="214"/>
      <c r="AD23" s="397"/>
      <c r="AE23" s="397"/>
      <c r="AF23" s="345"/>
      <c r="AG23" s="1536" t="s">
        <v>161</v>
      </c>
      <c r="AH23" s="364" t="s">
        <v>162</v>
      </c>
      <c r="AI23" s="362" t="s">
        <v>163</v>
      </c>
      <c r="AJ23" s="356">
        <v>0.7</v>
      </c>
      <c r="AK23" s="1534"/>
      <c r="AL23" s="365"/>
      <c r="AM23" s="366"/>
      <c r="AN23" s="358">
        <f>ROUND(Q20*AJ23,0)-AL22</f>
        <v>498</v>
      </c>
      <c r="AO23" s="268"/>
    </row>
    <row r="24" spans="1:41" ht="14.25">
      <c r="A24" s="243">
        <v>71</v>
      </c>
      <c r="B24" s="351">
        <v>2394</v>
      </c>
      <c r="C24" s="244" t="s">
        <v>513</v>
      </c>
      <c r="D24" s="375"/>
      <c r="E24" s="278"/>
      <c r="F24" s="279"/>
      <c r="G24" s="245"/>
      <c r="H24" s="208"/>
      <c r="I24" s="208"/>
      <c r="J24" s="301"/>
      <c r="K24" s="208"/>
      <c r="L24" s="301"/>
      <c r="M24" s="301"/>
      <c r="N24" s="301"/>
      <c r="O24" s="301"/>
      <c r="P24" s="301"/>
      <c r="Q24" s="352"/>
      <c r="R24" s="352"/>
      <c r="S24" s="208"/>
      <c r="T24" s="208"/>
      <c r="U24" s="399"/>
      <c r="V24" s="380"/>
      <c r="W24" s="380"/>
      <c r="X24" s="380"/>
      <c r="Y24" s="380"/>
      <c r="Z24" s="380"/>
      <c r="AA24" s="380"/>
      <c r="AB24" s="380"/>
      <c r="AC24" s="400"/>
      <c r="AD24" s="401"/>
      <c r="AE24" s="401"/>
      <c r="AF24" s="381"/>
      <c r="AG24" s="1537"/>
      <c r="AH24" s="353" t="s">
        <v>165</v>
      </c>
      <c r="AI24" s="354" t="s">
        <v>163</v>
      </c>
      <c r="AJ24" s="355">
        <v>0.5</v>
      </c>
      <c r="AK24" s="1535"/>
      <c r="AL24" s="367"/>
      <c r="AM24" s="368"/>
      <c r="AN24" s="358">
        <f>ROUND(Q20*AJ24,0)-AL22</f>
        <v>354</v>
      </c>
      <c r="AO24" s="268"/>
    </row>
    <row r="25" spans="1:41" ht="14.25">
      <c r="A25" s="229">
        <v>71</v>
      </c>
      <c r="B25" s="337">
        <v>1353</v>
      </c>
      <c r="C25" s="254" t="s">
        <v>514</v>
      </c>
      <c r="D25" s="375"/>
      <c r="E25" s="278"/>
      <c r="F25" s="279"/>
      <c r="G25" s="245"/>
      <c r="H25" s="208"/>
      <c r="I25" s="208"/>
      <c r="J25" s="301"/>
      <c r="K25" s="208"/>
      <c r="L25" s="301"/>
      <c r="M25" s="301"/>
      <c r="N25" s="301"/>
      <c r="O25" s="301"/>
      <c r="P25" s="301"/>
      <c r="Q25" s="352"/>
      <c r="R25" s="352"/>
      <c r="S25" s="208"/>
      <c r="T25" s="208"/>
      <c r="U25" s="379" t="s">
        <v>172</v>
      </c>
      <c r="V25" s="344"/>
      <c r="W25" s="344"/>
      <c r="X25" s="344"/>
      <c r="Y25" s="344"/>
      <c r="Z25" s="344"/>
      <c r="AA25" s="344"/>
      <c r="AB25" s="344"/>
      <c r="AC25" s="344"/>
      <c r="AD25" s="344"/>
      <c r="AE25" s="344"/>
      <c r="AF25" s="345"/>
      <c r="AG25" s="369"/>
      <c r="AH25" s="370"/>
      <c r="AI25" s="372"/>
      <c r="AJ25" s="373"/>
      <c r="AK25" s="373"/>
      <c r="AL25" s="373"/>
      <c r="AM25" s="374"/>
      <c r="AN25" s="342">
        <f>ROUND(Q20*AD26,0)</f>
        <v>693</v>
      </c>
      <c r="AO25" s="268"/>
    </row>
    <row r="26" spans="1:41" ht="14.25">
      <c r="A26" s="229">
        <v>71</v>
      </c>
      <c r="B26" s="337">
        <v>1354</v>
      </c>
      <c r="C26" s="254" t="s">
        <v>515</v>
      </c>
      <c r="D26" s="375"/>
      <c r="E26" s="278"/>
      <c r="F26" s="279"/>
      <c r="G26" s="245"/>
      <c r="H26" s="208"/>
      <c r="I26" s="208"/>
      <c r="J26" s="301"/>
      <c r="K26" s="208"/>
      <c r="L26" s="301"/>
      <c r="M26" s="301"/>
      <c r="N26" s="301"/>
      <c r="O26" s="301"/>
      <c r="P26" s="301"/>
      <c r="Q26" s="352"/>
      <c r="R26" s="352"/>
      <c r="S26" s="208"/>
      <c r="T26" s="385"/>
      <c r="U26" s="379" t="s">
        <v>174</v>
      </c>
      <c r="V26" s="344"/>
      <c r="W26" s="344"/>
      <c r="X26" s="344"/>
      <c r="Y26" s="344"/>
      <c r="Z26" s="344"/>
      <c r="AA26" s="344"/>
      <c r="AB26" s="344"/>
      <c r="AC26" s="214" t="s">
        <v>163</v>
      </c>
      <c r="AD26" s="1541">
        <v>0.96499999999999997</v>
      </c>
      <c r="AE26" s="1541"/>
      <c r="AF26" s="345"/>
      <c r="AG26" s="1539" t="s">
        <v>161</v>
      </c>
      <c r="AH26" s="346" t="s">
        <v>162</v>
      </c>
      <c r="AI26" s="347" t="s">
        <v>163</v>
      </c>
      <c r="AJ26" s="348">
        <v>0.7</v>
      </c>
      <c r="AK26" s="348"/>
      <c r="AL26" s="348"/>
      <c r="AM26" s="349"/>
      <c r="AN26" s="350">
        <f>ROUND(ROUND(Q20*AD26,0)*AJ26,0)</f>
        <v>485</v>
      </c>
      <c r="AO26" s="268"/>
    </row>
    <row r="27" spans="1:41" ht="14.25">
      <c r="A27" s="243">
        <v>71</v>
      </c>
      <c r="B27" s="351">
        <v>2395</v>
      </c>
      <c r="C27" s="244" t="s">
        <v>516</v>
      </c>
      <c r="D27" s="375"/>
      <c r="E27" s="278"/>
      <c r="F27" s="279"/>
      <c r="G27" s="245"/>
      <c r="H27" s="208"/>
      <c r="I27" s="208"/>
      <c r="J27" s="301"/>
      <c r="K27" s="208"/>
      <c r="L27" s="301"/>
      <c r="M27" s="301"/>
      <c r="N27" s="301"/>
      <c r="O27" s="301"/>
      <c r="P27" s="301"/>
      <c r="Q27" s="352"/>
      <c r="R27" s="352"/>
      <c r="S27" s="208"/>
      <c r="T27" s="208"/>
      <c r="U27" s="379"/>
      <c r="V27" s="344"/>
      <c r="W27" s="344"/>
      <c r="X27" s="344"/>
      <c r="Y27" s="344"/>
      <c r="Z27" s="344"/>
      <c r="AA27" s="344"/>
      <c r="AB27" s="344"/>
      <c r="AC27" s="214"/>
      <c r="AD27" s="397"/>
      <c r="AE27" s="397"/>
      <c r="AF27" s="345"/>
      <c r="AG27" s="1540"/>
      <c r="AH27" s="353" t="s">
        <v>165</v>
      </c>
      <c r="AI27" s="354" t="s">
        <v>163</v>
      </c>
      <c r="AJ27" s="355">
        <v>0.5</v>
      </c>
      <c r="AK27" s="356"/>
      <c r="AL27" s="356"/>
      <c r="AM27" s="395"/>
      <c r="AN27" s="358">
        <f>ROUND(ROUND(Q20*AD26,0)*AJ27,0)</f>
        <v>347</v>
      </c>
      <c r="AO27" s="268"/>
    </row>
    <row r="28" spans="1:41" ht="14.25">
      <c r="A28" s="243">
        <v>71</v>
      </c>
      <c r="B28" s="351">
        <v>2396</v>
      </c>
      <c r="C28" s="244" t="s">
        <v>517</v>
      </c>
      <c r="D28" s="375"/>
      <c r="E28" s="278"/>
      <c r="F28" s="279"/>
      <c r="G28" s="245"/>
      <c r="H28" s="208"/>
      <c r="I28" s="208"/>
      <c r="J28" s="301"/>
      <c r="K28" s="208"/>
      <c r="L28" s="301"/>
      <c r="M28" s="301"/>
      <c r="N28" s="301"/>
      <c r="O28" s="301"/>
      <c r="P28" s="301"/>
      <c r="Q28" s="352"/>
      <c r="R28" s="352"/>
      <c r="S28" s="208"/>
      <c r="T28" s="208"/>
      <c r="U28" s="379"/>
      <c r="V28" s="344"/>
      <c r="W28" s="344"/>
      <c r="X28" s="344"/>
      <c r="Y28" s="344"/>
      <c r="Z28" s="344"/>
      <c r="AA28" s="344"/>
      <c r="AB28" s="344"/>
      <c r="AC28" s="214"/>
      <c r="AD28" s="397"/>
      <c r="AE28" s="397"/>
      <c r="AF28" s="345"/>
      <c r="AG28" s="364"/>
      <c r="AH28" s="396"/>
      <c r="AI28" s="362"/>
      <c r="AJ28" s="356"/>
      <c r="AK28" s="1533" t="s">
        <v>167</v>
      </c>
      <c r="AL28" s="362">
        <v>5</v>
      </c>
      <c r="AM28" s="363" t="s">
        <v>168</v>
      </c>
      <c r="AN28" s="358">
        <f>ROUND(Q20*AD26,0)-AL28</f>
        <v>688</v>
      </c>
      <c r="AO28" s="268"/>
    </row>
    <row r="29" spans="1:41" ht="14.25">
      <c r="A29" s="243">
        <v>71</v>
      </c>
      <c r="B29" s="351">
        <v>2397</v>
      </c>
      <c r="C29" s="244" t="s">
        <v>518</v>
      </c>
      <c r="D29" s="375"/>
      <c r="E29" s="278"/>
      <c r="F29" s="279"/>
      <c r="G29" s="245"/>
      <c r="H29" s="208"/>
      <c r="I29" s="208"/>
      <c r="J29" s="301"/>
      <c r="K29" s="208"/>
      <c r="L29" s="301"/>
      <c r="M29" s="301"/>
      <c r="N29" s="301"/>
      <c r="O29" s="301"/>
      <c r="P29" s="301"/>
      <c r="Q29" s="352"/>
      <c r="R29" s="352"/>
      <c r="S29" s="208"/>
      <c r="T29" s="208"/>
      <c r="U29" s="379"/>
      <c r="V29" s="344"/>
      <c r="W29" s="344"/>
      <c r="X29" s="344"/>
      <c r="Y29" s="344"/>
      <c r="Z29" s="344"/>
      <c r="AA29" s="344"/>
      <c r="AB29" s="344"/>
      <c r="AC29" s="214"/>
      <c r="AD29" s="397"/>
      <c r="AE29" s="397"/>
      <c r="AF29" s="345"/>
      <c r="AG29" s="1536" t="s">
        <v>161</v>
      </c>
      <c r="AH29" s="364" t="s">
        <v>162</v>
      </c>
      <c r="AI29" s="362" t="s">
        <v>163</v>
      </c>
      <c r="AJ29" s="356">
        <v>0.7</v>
      </c>
      <c r="AK29" s="1534"/>
      <c r="AL29" s="365"/>
      <c r="AM29" s="366"/>
      <c r="AN29" s="358">
        <f>ROUND(ROUND(Q20*AD26,0)*AJ29,0)-AL28</f>
        <v>480</v>
      </c>
      <c r="AO29" s="268"/>
    </row>
    <row r="30" spans="1:41" ht="14.25">
      <c r="A30" s="243">
        <v>71</v>
      </c>
      <c r="B30" s="351">
        <v>2398</v>
      </c>
      <c r="C30" s="244" t="s">
        <v>519</v>
      </c>
      <c r="D30" s="375"/>
      <c r="E30" s="278"/>
      <c r="F30" s="279"/>
      <c r="G30" s="281"/>
      <c r="H30" s="216"/>
      <c r="I30" s="216"/>
      <c r="J30" s="304"/>
      <c r="K30" s="216"/>
      <c r="L30" s="304"/>
      <c r="M30" s="304"/>
      <c r="N30" s="304"/>
      <c r="O30" s="304"/>
      <c r="P30" s="304"/>
      <c r="Q30" s="387"/>
      <c r="R30" s="387"/>
      <c r="S30" s="216"/>
      <c r="T30" s="216"/>
      <c r="U30" s="399"/>
      <c r="V30" s="380"/>
      <c r="W30" s="380"/>
      <c r="X30" s="380"/>
      <c r="Y30" s="380"/>
      <c r="Z30" s="380"/>
      <c r="AA30" s="380"/>
      <c r="AB30" s="380"/>
      <c r="AC30" s="400"/>
      <c r="AD30" s="401"/>
      <c r="AE30" s="401"/>
      <c r="AF30" s="381"/>
      <c r="AG30" s="1537"/>
      <c r="AH30" s="353" t="s">
        <v>165</v>
      </c>
      <c r="AI30" s="354" t="s">
        <v>163</v>
      </c>
      <c r="AJ30" s="355">
        <v>0.5</v>
      </c>
      <c r="AK30" s="1535"/>
      <c r="AL30" s="367"/>
      <c r="AM30" s="368"/>
      <c r="AN30" s="358">
        <f>ROUND(ROUND(Q20*AD26,0)*AJ30,0)-AL28</f>
        <v>342</v>
      </c>
      <c r="AO30" s="268"/>
    </row>
    <row r="31" spans="1:41" ht="14.25">
      <c r="A31" s="229">
        <v>71</v>
      </c>
      <c r="B31" s="337">
        <v>1361</v>
      </c>
      <c r="C31" s="254" t="s">
        <v>520</v>
      </c>
      <c r="D31" s="375"/>
      <c r="E31" s="278"/>
      <c r="F31" s="279"/>
      <c r="G31" s="231" t="s">
        <v>521</v>
      </c>
      <c r="H31" s="232"/>
      <c r="I31" s="232"/>
      <c r="J31" s="334"/>
      <c r="K31" s="232"/>
      <c r="L31" s="334"/>
      <c r="M31" s="334"/>
      <c r="N31" s="334"/>
      <c r="O31" s="334"/>
      <c r="P31" s="334"/>
      <c r="Q31" s="390"/>
      <c r="R31" s="390"/>
      <c r="S31" s="232"/>
      <c r="T31" s="232"/>
      <c r="U31" s="231"/>
      <c r="V31" s="338"/>
      <c r="W31" s="338"/>
      <c r="X31" s="338"/>
      <c r="Y31" s="338"/>
      <c r="Z31" s="338"/>
      <c r="AA31" s="338"/>
      <c r="AB31" s="338"/>
      <c r="AC31" s="338"/>
      <c r="AD31" s="338"/>
      <c r="AE31" s="338"/>
      <c r="AF31" s="339"/>
      <c r="AG31" s="340"/>
      <c r="AH31" s="338"/>
      <c r="AI31" s="334"/>
      <c r="AJ31" s="383"/>
      <c r="AK31" s="383"/>
      <c r="AL31" s="383"/>
      <c r="AM31" s="384"/>
      <c r="AN31" s="342">
        <f>ROUND(Q32,0)</f>
        <v>682</v>
      </c>
      <c r="AO31" s="268"/>
    </row>
    <row r="32" spans="1:41" ht="14.25">
      <c r="A32" s="229">
        <v>71</v>
      </c>
      <c r="B32" s="337">
        <v>1362</v>
      </c>
      <c r="C32" s="254" t="s">
        <v>522</v>
      </c>
      <c r="D32" s="375"/>
      <c r="E32" s="278"/>
      <c r="F32" s="279"/>
      <c r="G32" s="245"/>
      <c r="H32" s="208"/>
      <c r="I32" s="208"/>
      <c r="J32" s="301"/>
      <c r="K32" s="208"/>
      <c r="L32" s="301"/>
      <c r="M32" s="301"/>
      <c r="N32" s="301"/>
      <c r="O32" s="301"/>
      <c r="P32" s="301"/>
      <c r="Q32" s="1538">
        <v>682</v>
      </c>
      <c r="R32" s="1538"/>
      <c r="S32" s="208" t="s">
        <v>18</v>
      </c>
      <c r="T32" s="385"/>
      <c r="U32" s="245"/>
      <c r="V32" s="344"/>
      <c r="W32" s="344"/>
      <c r="X32" s="344"/>
      <c r="Y32" s="344"/>
      <c r="Z32" s="344"/>
      <c r="AA32" s="344"/>
      <c r="AB32" s="344"/>
      <c r="AC32" s="344"/>
      <c r="AD32" s="344"/>
      <c r="AE32" s="344"/>
      <c r="AF32" s="345"/>
      <c r="AG32" s="1539" t="s">
        <v>161</v>
      </c>
      <c r="AH32" s="346" t="s">
        <v>162</v>
      </c>
      <c r="AI32" s="347" t="s">
        <v>163</v>
      </c>
      <c r="AJ32" s="348">
        <v>0.7</v>
      </c>
      <c r="AK32" s="348"/>
      <c r="AL32" s="348"/>
      <c r="AM32" s="349"/>
      <c r="AN32" s="350">
        <f>ROUND(Q32*AJ32,0)</f>
        <v>477</v>
      </c>
      <c r="AO32" s="268"/>
    </row>
    <row r="33" spans="1:41" ht="14.25">
      <c r="A33" s="243">
        <v>71</v>
      </c>
      <c r="B33" s="351">
        <v>2411</v>
      </c>
      <c r="C33" s="244" t="s">
        <v>523</v>
      </c>
      <c r="D33" s="375"/>
      <c r="E33" s="278"/>
      <c r="F33" s="279"/>
      <c r="G33" s="245"/>
      <c r="H33" s="208"/>
      <c r="I33" s="208"/>
      <c r="J33" s="301"/>
      <c r="K33" s="208"/>
      <c r="L33" s="301"/>
      <c r="M33" s="301"/>
      <c r="N33" s="301"/>
      <c r="O33" s="301"/>
      <c r="P33" s="301"/>
      <c r="Q33" s="352"/>
      <c r="R33" s="352"/>
      <c r="S33" s="208"/>
      <c r="T33" s="208"/>
      <c r="U33" s="379"/>
      <c r="V33" s="344"/>
      <c r="W33" s="344"/>
      <c r="X33" s="344"/>
      <c r="Y33" s="344"/>
      <c r="Z33" s="344"/>
      <c r="AA33" s="344"/>
      <c r="AB33" s="344"/>
      <c r="AC33" s="214"/>
      <c r="AD33" s="397"/>
      <c r="AE33" s="397"/>
      <c r="AF33" s="345"/>
      <c r="AG33" s="1540"/>
      <c r="AH33" s="353" t="s">
        <v>165</v>
      </c>
      <c r="AI33" s="354" t="s">
        <v>163</v>
      </c>
      <c r="AJ33" s="355">
        <v>0.5</v>
      </c>
      <c r="AK33" s="356"/>
      <c r="AL33" s="356"/>
      <c r="AM33" s="395"/>
      <c r="AN33" s="358">
        <f>ROUND(Q32*AJ33,0)</f>
        <v>341</v>
      </c>
      <c r="AO33" s="268"/>
    </row>
    <row r="34" spans="1:41" ht="14.25">
      <c r="A34" s="243">
        <v>71</v>
      </c>
      <c r="B34" s="351">
        <v>2412</v>
      </c>
      <c r="C34" s="244" t="s">
        <v>524</v>
      </c>
      <c r="D34" s="375"/>
      <c r="E34" s="278"/>
      <c r="F34" s="279"/>
      <c r="G34" s="245"/>
      <c r="H34" s="208"/>
      <c r="I34" s="208"/>
      <c r="J34" s="301"/>
      <c r="K34" s="208"/>
      <c r="L34" s="301"/>
      <c r="M34" s="301"/>
      <c r="N34" s="301"/>
      <c r="O34" s="301"/>
      <c r="P34" s="301"/>
      <c r="Q34" s="352"/>
      <c r="R34" s="352"/>
      <c r="S34" s="208"/>
      <c r="T34" s="208"/>
      <c r="U34" s="379"/>
      <c r="V34" s="344"/>
      <c r="W34" s="344"/>
      <c r="X34" s="344"/>
      <c r="Y34" s="344"/>
      <c r="Z34" s="344"/>
      <c r="AA34" s="344"/>
      <c r="AB34" s="344"/>
      <c r="AC34" s="214"/>
      <c r="AD34" s="397"/>
      <c r="AE34" s="397"/>
      <c r="AF34" s="345"/>
      <c r="AG34" s="364"/>
      <c r="AH34" s="396"/>
      <c r="AI34" s="362"/>
      <c r="AJ34" s="356"/>
      <c r="AK34" s="1533" t="s">
        <v>167</v>
      </c>
      <c r="AL34" s="362">
        <v>5</v>
      </c>
      <c r="AM34" s="363" t="s">
        <v>168</v>
      </c>
      <c r="AN34" s="358">
        <f>ROUND(Q32,0)-AL34</f>
        <v>677</v>
      </c>
      <c r="AO34" s="268"/>
    </row>
    <row r="35" spans="1:41" ht="14.25">
      <c r="A35" s="243">
        <v>71</v>
      </c>
      <c r="B35" s="351">
        <v>2413</v>
      </c>
      <c r="C35" s="244" t="s">
        <v>525</v>
      </c>
      <c r="D35" s="375"/>
      <c r="E35" s="278"/>
      <c r="F35" s="279"/>
      <c r="G35" s="245"/>
      <c r="H35" s="208"/>
      <c r="I35" s="208"/>
      <c r="J35" s="301"/>
      <c r="K35" s="208"/>
      <c r="L35" s="301"/>
      <c r="M35" s="301"/>
      <c r="N35" s="301"/>
      <c r="O35" s="301"/>
      <c r="P35" s="301"/>
      <c r="Q35" s="352"/>
      <c r="R35" s="352"/>
      <c r="S35" s="208"/>
      <c r="T35" s="208"/>
      <c r="U35" s="379"/>
      <c r="V35" s="344"/>
      <c r="W35" s="344"/>
      <c r="X35" s="344"/>
      <c r="Y35" s="344"/>
      <c r="Z35" s="344"/>
      <c r="AA35" s="344"/>
      <c r="AB35" s="344"/>
      <c r="AC35" s="214"/>
      <c r="AD35" s="397"/>
      <c r="AE35" s="397"/>
      <c r="AF35" s="345"/>
      <c r="AG35" s="1536" t="s">
        <v>161</v>
      </c>
      <c r="AH35" s="364" t="s">
        <v>162</v>
      </c>
      <c r="AI35" s="362" t="s">
        <v>163</v>
      </c>
      <c r="AJ35" s="356">
        <v>0.7</v>
      </c>
      <c r="AK35" s="1534"/>
      <c r="AL35" s="365"/>
      <c r="AM35" s="366"/>
      <c r="AN35" s="358">
        <f>ROUND(Q32*AJ35,0)-AL34</f>
        <v>472</v>
      </c>
      <c r="AO35" s="268"/>
    </row>
    <row r="36" spans="1:41" ht="14.25">
      <c r="A36" s="243">
        <v>71</v>
      </c>
      <c r="B36" s="351">
        <v>2414</v>
      </c>
      <c r="C36" s="244" t="s">
        <v>526</v>
      </c>
      <c r="D36" s="375"/>
      <c r="E36" s="278"/>
      <c r="F36" s="279"/>
      <c r="G36" s="245"/>
      <c r="H36" s="208"/>
      <c r="I36" s="208"/>
      <c r="J36" s="301"/>
      <c r="K36" s="208"/>
      <c r="L36" s="301"/>
      <c r="M36" s="301"/>
      <c r="N36" s="301"/>
      <c r="O36" s="301"/>
      <c r="P36" s="301"/>
      <c r="Q36" s="352"/>
      <c r="R36" s="352"/>
      <c r="S36" s="208"/>
      <c r="T36" s="208"/>
      <c r="U36" s="379"/>
      <c r="V36" s="344"/>
      <c r="W36" s="344"/>
      <c r="X36" s="344"/>
      <c r="Y36" s="344"/>
      <c r="Z36" s="344"/>
      <c r="AA36" s="344"/>
      <c r="AB36" s="344"/>
      <c r="AC36" s="214"/>
      <c r="AD36" s="397"/>
      <c r="AE36" s="397"/>
      <c r="AF36" s="345"/>
      <c r="AG36" s="1537"/>
      <c r="AH36" s="353" t="s">
        <v>165</v>
      </c>
      <c r="AI36" s="354" t="s">
        <v>163</v>
      </c>
      <c r="AJ36" s="355">
        <v>0.5</v>
      </c>
      <c r="AK36" s="1535"/>
      <c r="AL36" s="367"/>
      <c r="AM36" s="368"/>
      <c r="AN36" s="358">
        <f>ROUND(Q32*AJ36,0)-AL34</f>
        <v>336</v>
      </c>
      <c r="AO36" s="268"/>
    </row>
    <row r="37" spans="1:41" ht="14.25">
      <c r="A37" s="229">
        <v>71</v>
      </c>
      <c r="B37" s="337">
        <v>1363</v>
      </c>
      <c r="C37" s="254" t="s">
        <v>527</v>
      </c>
      <c r="D37" s="375"/>
      <c r="E37" s="278"/>
      <c r="F37" s="279"/>
      <c r="G37" s="245"/>
      <c r="H37" s="208"/>
      <c r="I37" s="208"/>
      <c r="J37" s="301"/>
      <c r="K37" s="208"/>
      <c r="L37" s="301"/>
      <c r="M37" s="301"/>
      <c r="N37" s="301"/>
      <c r="O37" s="301"/>
      <c r="P37" s="301"/>
      <c r="Q37" s="352"/>
      <c r="R37" s="352"/>
      <c r="S37" s="208"/>
      <c r="T37" s="385"/>
      <c r="U37" s="369" t="s">
        <v>172</v>
      </c>
      <c r="V37" s="370"/>
      <c r="W37" s="370"/>
      <c r="X37" s="370"/>
      <c r="Y37" s="370"/>
      <c r="Z37" s="370"/>
      <c r="AA37" s="370"/>
      <c r="AB37" s="370"/>
      <c r="AC37" s="370"/>
      <c r="AD37" s="370"/>
      <c r="AE37" s="370"/>
      <c r="AF37" s="371"/>
      <c r="AG37" s="369"/>
      <c r="AH37" s="370"/>
      <c r="AI37" s="372"/>
      <c r="AJ37" s="373"/>
      <c r="AK37" s="373"/>
      <c r="AL37" s="373"/>
      <c r="AM37" s="374"/>
      <c r="AN37" s="342">
        <f>ROUND(Q32*AD38,0)</f>
        <v>658</v>
      </c>
      <c r="AO37" s="268"/>
    </row>
    <row r="38" spans="1:41" ht="14.25">
      <c r="A38" s="229">
        <v>71</v>
      </c>
      <c r="B38" s="337">
        <v>1364</v>
      </c>
      <c r="C38" s="254" t="s">
        <v>528</v>
      </c>
      <c r="D38" s="375"/>
      <c r="E38" s="278"/>
      <c r="F38" s="279"/>
      <c r="G38" s="245"/>
      <c r="H38" s="208"/>
      <c r="I38" s="208"/>
      <c r="J38" s="301"/>
      <c r="K38" s="208"/>
      <c r="L38" s="301"/>
      <c r="M38" s="301"/>
      <c r="N38" s="301"/>
      <c r="O38" s="301"/>
      <c r="P38" s="301"/>
      <c r="Q38" s="352"/>
      <c r="R38" s="352"/>
      <c r="S38" s="208"/>
      <c r="T38" s="385"/>
      <c r="U38" s="379" t="s">
        <v>174</v>
      </c>
      <c r="V38" s="344"/>
      <c r="W38" s="344"/>
      <c r="X38" s="344"/>
      <c r="Y38" s="344"/>
      <c r="Z38" s="344"/>
      <c r="AA38" s="344"/>
      <c r="AB38" s="344"/>
      <c r="AC38" s="214" t="s">
        <v>163</v>
      </c>
      <c r="AD38" s="1541">
        <v>0.96499999999999997</v>
      </c>
      <c r="AE38" s="1541"/>
      <c r="AF38" s="345"/>
      <c r="AG38" s="1539" t="s">
        <v>161</v>
      </c>
      <c r="AH38" s="346" t="s">
        <v>162</v>
      </c>
      <c r="AI38" s="347" t="s">
        <v>163</v>
      </c>
      <c r="AJ38" s="348">
        <v>0.7</v>
      </c>
      <c r="AK38" s="348"/>
      <c r="AL38" s="348"/>
      <c r="AM38" s="349"/>
      <c r="AN38" s="350">
        <f>ROUND(ROUND(Q32*AD38,0)*AJ38,0)</f>
        <v>461</v>
      </c>
      <c r="AO38" s="268"/>
    </row>
    <row r="39" spans="1:41" ht="14.25">
      <c r="A39" s="243">
        <v>71</v>
      </c>
      <c r="B39" s="351">
        <v>2415</v>
      </c>
      <c r="C39" s="244" t="s">
        <v>529</v>
      </c>
      <c r="D39" s="375"/>
      <c r="E39" s="278"/>
      <c r="F39" s="279"/>
      <c r="G39" s="245"/>
      <c r="H39" s="208"/>
      <c r="I39" s="208"/>
      <c r="J39" s="301"/>
      <c r="K39" s="208"/>
      <c r="L39" s="301"/>
      <c r="M39" s="301"/>
      <c r="N39" s="301"/>
      <c r="O39" s="301"/>
      <c r="P39" s="301"/>
      <c r="Q39" s="352"/>
      <c r="R39" s="352"/>
      <c r="S39" s="208"/>
      <c r="T39" s="208"/>
      <c r="U39" s="379"/>
      <c r="V39" s="344"/>
      <c r="W39" s="344"/>
      <c r="X39" s="344"/>
      <c r="Y39" s="344"/>
      <c r="Z39" s="344"/>
      <c r="AA39" s="344"/>
      <c r="AB39" s="344"/>
      <c r="AC39" s="214"/>
      <c r="AD39" s="397"/>
      <c r="AE39" s="397"/>
      <c r="AF39" s="345"/>
      <c r="AG39" s="1540"/>
      <c r="AH39" s="353" t="s">
        <v>165</v>
      </c>
      <c r="AI39" s="354" t="s">
        <v>163</v>
      </c>
      <c r="AJ39" s="355">
        <v>0.5</v>
      </c>
      <c r="AK39" s="356"/>
      <c r="AL39" s="356"/>
      <c r="AM39" s="395"/>
      <c r="AN39" s="358">
        <f>ROUND(ROUND(Q32*AD38,0)*AJ39,0)</f>
        <v>329</v>
      </c>
      <c r="AO39" s="268"/>
    </row>
    <row r="40" spans="1:41" ht="14.25">
      <c r="A40" s="243">
        <v>71</v>
      </c>
      <c r="B40" s="351">
        <v>2416</v>
      </c>
      <c r="C40" s="244" t="s">
        <v>530</v>
      </c>
      <c r="D40" s="375"/>
      <c r="E40" s="278"/>
      <c r="F40" s="279"/>
      <c r="G40" s="245"/>
      <c r="H40" s="208"/>
      <c r="I40" s="208"/>
      <c r="J40" s="301"/>
      <c r="K40" s="208"/>
      <c r="L40" s="301"/>
      <c r="M40" s="301"/>
      <c r="N40" s="301"/>
      <c r="O40" s="301"/>
      <c r="P40" s="301"/>
      <c r="Q40" s="352"/>
      <c r="R40" s="352"/>
      <c r="S40" s="208"/>
      <c r="T40" s="208"/>
      <c r="U40" s="379"/>
      <c r="V40" s="344"/>
      <c r="W40" s="344"/>
      <c r="X40" s="344"/>
      <c r="Y40" s="344"/>
      <c r="Z40" s="344"/>
      <c r="AA40" s="344"/>
      <c r="AB40" s="344"/>
      <c r="AC40" s="214"/>
      <c r="AD40" s="397"/>
      <c r="AE40" s="397"/>
      <c r="AF40" s="345"/>
      <c r="AG40" s="364"/>
      <c r="AH40" s="396"/>
      <c r="AI40" s="362"/>
      <c r="AJ40" s="356"/>
      <c r="AK40" s="1533" t="s">
        <v>167</v>
      </c>
      <c r="AL40" s="362">
        <v>5</v>
      </c>
      <c r="AM40" s="363" t="s">
        <v>168</v>
      </c>
      <c r="AN40" s="358">
        <f>ROUND(Q32*AD38,0)-AL40</f>
        <v>653</v>
      </c>
      <c r="AO40" s="268"/>
    </row>
    <row r="41" spans="1:41" ht="14.25">
      <c r="A41" s="243">
        <v>71</v>
      </c>
      <c r="B41" s="351">
        <v>2417</v>
      </c>
      <c r="C41" s="244" t="s">
        <v>531</v>
      </c>
      <c r="D41" s="375"/>
      <c r="E41" s="278"/>
      <c r="F41" s="279"/>
      <c r="G41" s="245"/>
      <c r="H41" s="208"/>
      <c r="I41" s="208"/>
      <c r="J41" s="301"/>
      <c r="K41" s="208"/>
      <c r="L41" s="301"/>
      <c r="M41" s="301"/>
      <c r="N41" s="301"/>
      <c r="O41" s="301"/>
      <c r="P41" s="301"/>
      <c r="Q41" s="352"/>
      <c r="R41" s="352"/>
      <c r="S41" s="208"/>
      <c r="T41" s="208"/>
      <c r="U41" s="379"/>
      <c r="V41" s="344"/>
      <c r="W41" s="344"/>
      <c r="X41" s="344"/>
      <c r="Y41" s="344"/>
      <c r="Z41" s="344"/>
      <c r="AA41" s="344"/>
      <c r="AB41" s="344"/>
      <c r="AC41" s="214"/>
      <c r="AD41" s="397"/>
      <c r="AE41" s="397"/>
      <c r="AF41" s="345"/>
      <c r="AG41" s="1536" t="s">
        <v>161</v>
      </c>
      <c r="AH41" s="364" t="s">
        <v>162</v>
      </c>
      <c r="AI41" s="362" t="s">
        <v>163</v>
      </c>
      <c r="AJ41" s="356">
        <v>0.7</v>
      </c>
      <c r="AK41" s="1534"/>
      <c r="AL41" s="365"/>
      <c r="AM41" s="366"/>
      <c r="AN41" s="358">
        <f>ROUND(ROUND(Q32*AD38,0)*AJ41,0)-AL40</f>
        <v>456</v>
      </c>
      <c r="AO41" s="268"/>
    </row>
    <row r="42" spans="1:41" ht="14.25">
      <c r="A42" s="243">
        <v>71</v>
      </c>
      <c r="B42" s="351">
        <v>2418</v>
      </c>
      <c r="C42" s="244" t="s">
        <v>532</v>
      </c>
      <c r="D42" s="375"/>
      <c r="E42" s="278"/>
      <c r="F42" s="279"/>
      <c r="G42" s="281"/>
      <c r="H42" s="216"/>
      <c r="I42" s="216"/>
      <c r="J42" s="304"/>
      <c r="K42" s="216"/>
      <c r="L42" s="304"/>
      <c r="M42" s="304"/>
      <c r="N42" s="304"/>
      <c r="O42" s="304"/>
      <c r="P42" s="304"/>
      <c r="Q42" s="387"/>
      <c r="R42" s="387"/>
      <c r="S42" s="216"/>
      <c r="T42" s="216"/>
      <c r="U42" s="399"/>
      <c r="V42" s="380"/>
      <c r="W42" s="380"/>
      <c r="X42" s="380"/>
      <c r="Y42" s="380"/>
      <c r="Z42" s="380"/>
      <c r="AA42" s="380"/>
      <c r="AB42" s="380"/>
      <c r="AC42" s="400"/>
      <c r="AD42" s="401"/>
      <c r="AE42" s="401"/>
      <c r="AF42" s="381"/>
      <c r="AG42" s="1537"/>
      <c r="AH42" s="353" t="s">
        <v>165</v>
      </c>
      <c r="AI42" s="354" t="s">
        <v>163</v>
      </c>
      <c r="AJ42" s="355">
        <v>0.5</v>
      </c>
      <c r="AK42" s="1535"/>
      <c r="AL42" s="367"/>
      <c r="AM42" s="368"/>
      <c r="AN42" s="358">
        <f>ROUND(ROUND(Q32*AD38,0)*AJ42,0)-AL40</f>
        <v>324</v>
      </c>
      <c r="AO42" s="268"/>
    </row>
    <row r="43" spans="1:41" ht="14.25">
      <c r="A43" s="229">
        <v>71</v>
      </c>
      <c r="B43" s="337">
        <v>1371</v>
      </c>
      <c r="C43" s="254" t="s">
        <v>533</v>
      </c>
      <c r="D43" s="375"/>
      <c r="E43" s="278"/>
      <c r="F43" s="279"/>
      <c r="G43" s="245" t="s">
        <v>534</v>
      </c>
      <c r="H43" s="208"/>
      <c r="I43" s="208"/>
      <c r="J43" s="301"/>
      <c r="K43" s="208"/>
      <c r="L43" s="301"/>
      <c r="M43" s="301"/>
      <c r="N43" s="301"/>
      <c r="O43" s="301"/>
      <c r="P43" s="301"/>
      <c r="Q43" s="352"/>
      <c r="R43" s="352"/>
      <c r="S43" s="208"/>
      <c r="T43" s="208"/>
      <c r="U43" s="245"/>
      <c r="V43" s="392"/>
      <c r="W43" s="392"/>
      <c r="X43" s="392"/>
      <c r="Y43" s="392"/>
      <c r="Z43" s="392"/>
      <c r="AA43" s="392"/>
      <c r="AB43" s="392"/>
      <c r="AC43" s="392"/>
      <c r="AD43" s="392"/>
      <c r="AE43" s="392"/>
      <c r="AF43" s="393"/>
      <c r="AG43" s="340"/>
      <c r="AH43" s="338"/>
      <c r="AI43" s="334"/>
      <c r="AJ43" s="383"/>
      <c r="AK43" s="383"/>
      <c r="AL43" s="383"/>
      <c r="AM43" s="384"/>
      <c r="AN43" s="342">
        <f>ROUND(Q44,0)</f>
        <v>652</v>
      </c>
      <c r="AO43" s="268"/>
    </row>
    <row r="44" spans="1:41" ht="14.25">
      <c r="A44" s="229">
        <v>71</v>
      </c>
      <c r="B44" s="337">
        <v>1372</v>
      </c>
      <c r="C44" s="254" t="s">
        <v>535</v>
      </c>
      <c r="D44" s="375"/>
      <c r="E44" s="278"/>
      <c r="F44" s="279"/>
      <c r="G44" s="245"/>
      <c r="H44" s="208"/>
      <c r="I44" s="208"/>
      <c r="J44" s="301"/>
      <c r="K44" s="208"/>
      <c r="L44" s="301"/>
      <c r="M44" s="301"/>
      <c r="N44" s="301"/>
      <c r="O44" s="301"/>
      <c r="P44" s="301"/>
      <c r="Q44" s="1538">
        <v>652</v>
      </c>
      <c r="R44" s="1538"/>
      <c r="S44" s="208" t="s">
        <v>18</v>
      </c>
      <c r="T44" s="385"/>
      <c r="U44" s="245"/>
      <c r="V44" s="344"/>
      <c r="W44" s="344"/>
      <c r="X44" s="344"/>
      <c r="Y44" s="344"/>
      <c r="Z44" s="344"/>
      <c r="AA44" s="344"/>
      <c r="AB44" s="344"/>
      <c r="AC44" s="344"/>
      <c r="AD44" s="344"/>
      <c r="AE44" s="344"/>
      <c r="AF44" s="345"/>
      <c r="AG44" s="1539" t="s">
        <v>161</v>
      </c>
      <c r="AH44" s="346" t="s">
        <v>162</v>
      </c>
      <c r="AI44" s="347" t="s">
        <v>163</v>
      </c>
      <c r="AJ44" s="348">
        <v>0.7</v>
      </c>
      <c r="AK44" s="348"/>
      <c r="AL44" s="348"/>
      <c r="AM44" s="349"/>
      <c r="AN44" s="350">
        <f>ROUND(Q44*AJ44,0)</f>
        <v>456</v>
      </c>
      <c r="AO44" s="268"/>
    </row>
    <row r="45" spans="1:41" ht="14.25">
      <c r="A45" s="243">
        <v>71</v>
      </c>
      <c r="B45" s="351">
        <v>2421</v>
      </c>
      <c r="C45" s="244" t="s">
        <v>536</v>
      </c>
      <c r="D45" s="375"/>
      <c r="E45" s="278"/>
      <c r="F45" s="279"/>
      <c r="G45" s="245"/>
      <c r="H45" s="208"/>
      <c r="I45" s="208"/>
      <c r="J45" s="301"/>
      <c r="K45" s="208"/>
      <c r="L45" s="301"/>
      <c r="M45" s="301"/>
      <c r="N45" s="301"/>
      <c r="O45" s="301"/>
      <c r="P45" s="301"/>
      <c r="Q45" s="352"/>
      <c r="R45" s="352"/>
      <c r="S45" s="208"/>
      <c r="T45" s="208"/>
      <c r="U45" s="379"/>
      <c r="V45" s="344"/>
      <c r="W45" s="344"/>
      <c r="X45" s="344"/>
      <c r="Y45" s="344"/>
      <c r="Z45" s="344"/>
      <c r="AA45" s="344"/>
      <c r="AB45" s="344"/>
      <c r="AC45" s="214"/>
      <c r="AD45" s="397"/>
      <c r="AE45" s="397"/>
      <c r="AF45" s="345"/>
      <c r="AG45" s="1540"/>
      <c r="AH45" s="353" t="s">
        <v>165</v>
      </c>
      <c r="AI45" s="354" t="s">
        <v>163</v>
      </c>
      <c r="AJ45" s="355">
        <v>0.5</v>
      </c>
      <c r="AK45" s="356"/>
      <c r="AL45" s="356"/>
      <c r="AM45" s="395"/>
      <c r="AN45" s="358">
        <f>ROUND(Q44*AJ45,0)</f>
        <v>326</v>
      </c>
      <c r="AO45" s="268"/>
    </row>
    <row r="46" spans="1:41" ht="14.25">
      <c r="A46" s="243">
        <v>71</v>
      </c>
      <c r="B46" s="351">
        <v>2422</v>
      </c>
      <c r="C46" s="244" t="s">
        <v>537</v>
      </c>
      <c r="D46" s="375"/>
      <c r="E46" s="278"/>
      <c r="F46" s="279"/>
      <c r="G46" s="245"/>
      <c r="H46" s="208"/>
      <c r="I46" s="208"/>
      <c r="J46" s="301"/>
      <c r="K46" s="208"/>
      <c r="L46" s="301"/>
      <c r="M46" s="301"/>
      <c r="N46" s="301"/>
      <c r="O46" s="301"/>
      <c r="P46" s="301"/>
      <c r="Q46" s="352"/>
      <c r="R46" s="352"/>
      <c r="S46" s="208"/>
      <c r="T46" s="208"/>
      <c r="U46" s="379"/>
      <c r="V46" s="344"/>
      <c r="W46" s="344"/>
      <c r="X46" s="344"/>
      <c r="Y46" s="344"/>
      <c r="Z46" s="344"/>
      <c r="AA46" s="344"/>
      <c r="AB46" s="344"/>
      <c r="AC46" s="214"/>
      <c r="AD46" s="397"/>
      <c r="AE46" s="397"/>
      <c r="AF46" s="345"/>
      <c r="AG46" s="364"/>
      <c r="AH46" s="396"/>
      <c r="AI46" s="362"/>
      <c r="AJ46" s="356"/>
      <c r="AK46" s="1533" t="s">
        <v>167</v>
      </c>
      <c r="AL46" s="362">
        <v>5</v>
      </c>
      <c r="AM46" s="363" t="s">
        <v>168</v>
      </c>
      <c r="AN46" s="358">
        <f>ROUND(Q44,0)-AL46</f>
        <v>647</v>
      </c>
      <c r="AO46" s="268"/>
    </row>
    <row r="47" spans="1:41" ht="14.25">
      <c r="A47" s="243">
        <v>71</v>
      </c>
      <c r="B47" s="351">
        <v>2423</v>
      </c>
      <c r="C47" s="244" t="s">
        <v>538</v>
      </c>
      <c r="D47" s="375"/>
      <c r="E47" s="278"/>
      <c r="F47" s="279"/>
      <c r="G47" s="245"/>
      <c r="H47" s="208"/>
      <c r="I47" s="208"/>
      <c r="J47" s="301"/>
      <c r="K47" s="208"/>
      <c r="L47" s="301"/>
      <c r="M47" s="301"/>
      <c r="N47" s="301"/>
      <c r="O47" s="301"/>
      <c r="P47" s="301"/>
      <c r="Q47" s="352"/>
      <c r="R47" s="352"/>
      <c r="S47" s="208"/>
      <c r="T47" s="208"/>
      <c r="U47" s="379"/>
      <c r="V47" s="344"/>
      <c r="W47" s="344"/>
      <c r="X47" s="344"/>
      <c r="Y47" s="344"/>
      <c r="Z47" s="344"/>
      <c r="AA47" s="344"/>
      <c r="AB47" s="344"/>
      <c r="AC47" s="214"/>
      <c r="AD47" s="397"/>
      <c r="AE47" s="397"/>
      <c r="AF47" s="345"/>
      <c r="AG47" s="1536" t="s">
        <v>161</v>
      </c>
      <c r="AH47" s="364" t="s">
        <v>162</v>
      </c>
      <c r="AI47" s="362" t="s">
        <v>163</v>
      </c>
      <c r="AJ47" s="356">
        <v>0.7</v>
      </c>
      <c r="AK47" s="1534"/>
      <c r="AL47" s="365"/>
      <c r="AM47" s="366"/>
      <c r="AN47" s="358">
        <f>ROUND(Q44*AJ47,0)-AL46</f>
        <v>451</v>
      </c>
      <c r="AO47" s="268"/>
    </row>
    <row r="48" spans="1:41" ht="14.25">
      <c r="A48" s="243">
        <v>71</v>
      </c>
      <c r="B48" s="351">
        <v>2424</v>
      </c>
      <c r="C48" s="244" t="s">
        <v>539</v>
      </c>
      <c r="D48" s="375"/>
      <c r="E48" s="278"/>
      <c r="F48" s="279"/>
      <c r="G48" s="245"/>
      <c r="H48" s="208"/>
      <c r="I48" s="208"/>
      <c r="J48" s="301"/>
      <c r="K48" s="208"/>
      <c r="L48" s="301"/>
      <c r="M48" s="301"/>
      <c r="N48" s="301"/>
      <c r="O48" s="301"/>
      <c r="P48" s="301"/>
      <c r="Q48" s="352"/>
      <c r="R48" s="352"/>
      <c r="S48" s="208"/>
      <c r="T48" s="208"/>
      <c r="U48" s="399"/>
      <c r="V48" s="380"/>
      <c r="W48" s="380"/>
      <c r="X48" s="380"/>
      <c r="Y48" s="380"/>
      <c r="Z48" s="380"/>
      <c r="AA48" s="380"/>
      <c r="AB48" s="380"/>
      <c r="AC48" s="400"/>
      <c r="AD48" s="401"/>
      <c r="AE48" s="401"/>
      <c r="AF48" s="381"/>
      <c r="AG48" s="1537"/>
      <c r="AH48" s="353" t="s">
        <v>165</v>
      </c>
      <c r="AI48" s="354" t="s">
        <v>163</v>
      </c>
      <c r="AJ48" s="355">
        <v>0.5</v>
      </c>
      <c r="AK48" s="1535"/>
      <c r="AL48" s="367"/>
      <c r="AM48" s="368"/>
      <c r="AN48" s="358">
        <f>ROUND(Q44*AJ48,0)-AL46</f>
        <v>321</v>
      </c>
      <c r="AO48" s="268"/>
    </row>
    <row r="49" spans="1:41" ht="14.25">
      <c r="A49" s="229">
        <v>71</v>
      </c>
      <c r="B49" s="337">
        <v>1373</v>
      </c>
      <c r="C49" s="254" t="s">
        <v>540</v>
      </c>
      <c r="D49" s="375"/>
      <c r="E49" s="278"/>
      <c r="F49" s="279"/>
      <c r="G49" s="245"/>
      <c r="H49" s="208"/>
      <c r="I49" s="208"/>
      <c r="J49" s="301"/>
      <c r="K49" s="208"/>
      <c r="L49" s="301"/>
      <c r="M49" s="301"/>
      <c r="N49" s="301"/>
      <c r="O49" s="301"/>
      <c r="P49" s="301"/>
      <c r="Q49" s="352"/>
      <c r="R49" s="352"/>
      <c r="S49" s="208"/>
      <c r="T49" s="385"/>
      <c r="U49" s="379" t="s">
        <v>172</v>
      </c>
      <c r="V49" s="344"/>
      <c r="W49" s="344"/>
      <c r="X49" s="344"/>
      <c r="Y49" s="344"/>
      <c r="Z49" s="344"/>
      <c r="AA49" s="344"/>
      <c r="AB49" s="344"/>
      <c r="AC49" s="344"/>
      <c r="AD49" s="344"/>
      <c r="AE49" s="344"/>
      <c r="AF49" s="345"/>
      <c r="AG49" s="369"/>
      <c r="AH49" s="370"/>
      <c r="AI49" s="372"/>
      <c r="AJ49" s="373"/>
      <c r="AK49" s="373"/>
      <c r="AL49" s="373"/>
      <c r="AM49" s="374"/>
      <c r="AN49" s="342">
        <f>ROUND(Q44*AD50,0)</f>
        <v>629</v>
      </c>
      <c r="AO49" s="268"/>
    </row>
    <row r="50" spans="1:41" ht="14.25">
      <c r="A50" s="229">
        <v>71</v>
      </c>
      <c r="B50" s="337">
        <v>1374</v>
      </c>
      <c r="C50" s="254" t="s">
        <v>541</v>
      </c>
      <c r="D50" s="375"/>
      <c r="E50" s="278"/>
      <c r="F50" s="279"/>
      <c r="G50" s="245"/>
      <c r="H50" s="208"/>
      <c r="I50" s="208"/>
      <c r="J50" s="301"/>
      <c r="K50" s="208"/>
      <c r="L50" s="301"/>
      <c r="M50" s="301"/>
      <c r="N50" s="301"/>
      <c r="O50" s="301"/>
      <c r="P50" s="301"/>
      <c r="Q50" s="352"/>
      <c r="R50" s="352"/>
      <c r="S50" s="208"/>
      <c r="T50" s="385"/>
      <c r="U50" s="379" t="s">
        <v>174</v>
      </c>
      <c r="V50" s="344"/>
      <c r="W50" s="344"/>
      <c r="X50" s="344"/>
      <c r="Y50" s="344"/>
      <c r="Z50" s="344"/>
      <c r="AA50" s="344"/>
      <c r="AB50" s="344"/>
      <c r="AC50" s="214" t="s">
        <v>163</v>
      </c>
      <c r="AD50" s="1541">
        <v>0.96499999999999997</v>
      </c>
      <c r="AE50" s="1541"/>
      <c r="AF50" s="345"/>
      <c r="AG50" s="1539" t="s">
        <v>161</v>
      </c>
      <c r="AH50" s="346" t="s">
        <v>162</v>
      </c>
      <c r="AI50" s="347" t="s">
        <v>163</v>
      </c>
      <c r="AJ50" s="348">
        <v>0.7</v>
      </c>
      <c r="AK50" s="348"/>
      <c r="AL50" s="348"/>
      <c r="AM50" s="349"/>
      <c r="AN50" s="350">
        <f>ROUND(ROUND(Q44*AD50,0)*AJ50,0)</f>
        <v>440</v>
      </c>
      <c r="AO50" s="268"/>
    </row>
    <row r="51" spans="1:41" ht="14.25">
      <c r="A51" s="243">
        <v>71</v>
      </c>
      <c r="B51" s="351">
        <v>2425</v>
      </c>
      <c r="C51" s="244" t="s">
        <v>542</v>
      </c>
      <c r="D51" s="375"/>
      <c r="E51" s="278"/>
      <c r="F51" s="279"/>
      <c r="G51" s="245"/>
      <c r="H51" s="208"/>
      <c r="I51" s="208"/>
      <c r="J51" s="301"/>
      <c r="K51" s="208"/>
      <c r="L51" s="301"/>
      <c r="M51" s="301"/>
      <c r="N51" s="301"/>
      <c r="O51" s="301"/>
      <c r="P51" s="301"/>
      <c r="Q51" s="352"/>
      <c r="R51" s="352"/>
      <c r="S51" s="208"/>
      <c r="T51" s="208"/>
      <c r="U51" s="379"/>
      <c r="V51" s="344"/>
      <c r="W51" s="344"/>
      <c r="X51" s="344"/>
      <c r="Y51" s="344"/>
      <c r="Z51" s="344"/>
      <c r="AA51" s="344"/>
      <c r="AB51" s="344"/>
      <c r="AC51" s="214"/>
      <c r="AD51" s="397"/>
      <c r="AE51" s="397"/>
      <c r="AF51" s="345"/>
      <c r="AG51" s="1540"/>
      <c r="AH51" s="353" t="s">
        <v>165</v>
      </c>
      <c r="AI51" s="354" t="s">
        <v>163</v>
      </c>
      <c r="AJ51" s="355">
        <v>0.5</v>
      </c>
      <c r="AK51" s="356"/>
      <c r="AL51" s="356"/>
      <c r="AM51" s="395"/>
      <c r="AN51" s="358">
        <f>ROUND(ROUND(Q44*AD50,0)*AJ51,0)</f>
        <v>315</v>
      </c>
      <c r="AO51" s="268"/>
    </row>
    <row r="52" spans="1:41" ht="14.25">
      <c r="A52" s="243">
        <v>71</v>
      </c>
      <c r="B52" s="351">
        <v>2426</v>
      </c>
      <c r="C52" s="244" t="s">
        <v>543</v>
      </c>
      <c r="D52" s="375"/>
      <c r="E52" s="278"/>
      <c r="F52" s="279"/>
      <c r="G52" s="245"/>
      <c r="H52" s="208"/>
      <c r="I52" s="208"/>
      <c r="J52" s="301"/>
      <c r="K52" s="208"/>
      <c r="L52" s="301"/>
      <c r="M52" s="301"/>
      <c r="N52" s="301"/>
      <c r="O52" s="301"/>
      <c r="P52" s="301"/>
      <c r="Q52" s="352"/>
      <c r="R52" s="352"/>
      <c r="S52" s="208"/>
      <c r="T52" s="208"/>
      <c r="U52" s="379"/>
      <c r="V52" s="344"/>
      <c r="W52" s="344"/>
      <c r="X52" s="344"/>
      <c r="Y52" s="344"/>
      <c r="Z52" s="344"/>
      <c r="AA52" s="344"/>
      <c r="AB52" s="344"/>
      <c r="AC52" s="214"/>
      <c r="AD52" s="397"/>
      <c r="AE52" s="397"/>
      <c r="AF52" s="345"/>
      <c r="AG52" s="364"/>
      <c r="AH52" s="396"/>
      <c r="AI52" s="362"/>
      <c r="AJ52" s="356"/>
      <c r="AK52" s="1533" t="s">
        <v>167</v>
      </c>
      <c r="AL52" s="362">
        <v>5</v>
      </c>
      <c r="AM52" s="363" t="s">
        <v>168</v>
      </c>
      <c r="AN52" s="358">
        <f>ROUND(Q44*AD50,0)-AL52</f>
        <v>624</v>
      </c>
      <c r="AO52" s="268"/>
    </row>
    <row r="53" spans="1:41" ht="14.25">
      <c r="A53" s="243">
        <v>71</v>
      </c>
      <c r="B53" s="351">
        <v>2427</v>
      </c>
      <c r="C53" s="244" t="s">
        <v>544</v>
      </c>
      <c r="D53" s="375"/>
      <c r="E53" s="278"/>
      <c r="F53" s="279"/>
      <c r="G53" s="245"/>
      <c r="H53" s="208"/>
      <c r="I53" s="208"/>
      <c r="J53" s="301"/>
      <c r="K53" s="208"/>
      <c r="L53" s="301"/>
      <c r="M53" s="301"/>
      <c r="N53" s="301"/>
      <c r="O53" s="301"/>
      <c r="P53" s="301"/>
      <c r="Q53" s="352"/>
      <c r="R53" s="352"/>
      <c r="S53" s="208"/>
      <c r="T53" s="208"/>
      <c r="U53" s="379"/>
      <c r="V53" s="344"/>
      <c r="W53" s="344"/>
      <c r="X53" s="344"/>
      <c r="Y53" s="344"/>
      <c r="Z53" s="344"/>
      <c r="AA53" s="344"/>
      <c r="AB53" s="344"/>
      <c r="AC53" s="214"/>
      <c r="AD53" s="397"/>
      <c r="AE53" s="397"/>
      <c r="AF53" s="345"/>
      <c r="AG53" s="1536" t="s">
        <v>161</v>
      </c>
      <c r="AH53" s="364" t="s">
        <v>162</v>
      </c>
      <c r="AI53" s="362" t="s">
        <v>163</v>
      </c>
      <c r="AJ53" s="356">
        <v>0.7</v>
      </c>
      <c r="AK53" s="1534"/>
      <c r="AL53" s="365"/>
      <c r="AM53" s="366"/>
      <c r="AN53" s="358">
        <f>ROUND(ROUND(Q44*AD50,0)*AJ53,0)-AL52</f>
        <v>435</v>
      </c>
      <c r="AO53" s="268"/>
    </row>
    <row r="54" spans="1:41" ht="14.25">
      <c r="A54" s="243">
        <v>71</v>
      </c>
      <c r="B54" s="351">
        <v>2428</v>
      </c>
      <c r="C54" s="244" t="s">
        <v>545</v>
      </c>
      <c r="D54" s="375"/>
      <c r="E54" s="278"/>
      <c r="F54" s="279"/>
      <c r="G54" s="245"/>
      <c r="H54" s="208"/>
      <c r="I54" s="208"/>
      <c r="J54" s="301"/>
      <c r="K54" s="208"/>
      <c r="L54" s="301"/>
      <c r="M54" s="301"/>
      <c r="N54" s="301"/>
      <c r="O54" s="301"/>
      <c r="P54" s="301"/>
      <c r="Q54" s="352"/>
      <c r="R54" s="352"/>
      <c r="S54" s="208"/>
      <c r="T54" s="208"/>
      <c r="U54" s="379"/>
      <c r="V54" s="344"/>
      <c r="W54" s="344"/>
      <c r="X54" s="344"/>
      <c r="Y54" s="344"/>
      <c r="Z54" s="344"/>
      <c r="AA54" s="344"/>
      <c r="AB54" s="344"/>
      <c r="AC54" s="214"/>
      <c r="AD54" s="397"/>
      <c r="AE54" s="397"/>
      <c r="AF54" s="345"/>
      <c r="AG54" s="1537"/>
      <c r="AH54" s="353" t="s">
        <v>165</v>
      </c>
      <c r="AI54" s="354" t="s">
        <v>163</v>
      </c>
      <c r="AJ54" s="355">
        <v>0.5</v>
      </c>
      <c r="AK54" s="1535"/>
      <c r="AL54" s="367"/>
      <c r="AM54" s="368"/>
      <c r="AN54" s="358">
        <f>ROUND(ROUND(Q44*AD50,0)*AJ54,0)-AL52</f>
        <v>310</v>
      </c>
      <c r="AO54" s="268"/>
    </row>
    <row r="55" spans="1:41" ht="14.25">
      <c r="A55" s="229">
        <v>71</v>
      </c>
      <c r="B55" s="337">
        <v>1381</v>
      </c>
      <c r="C55" s="254" t="s">
        <v>546</v>
      </c>
      <c r="D55" s="375"/>
      <c r="E55" s="278"/>
      <c r="F55" s="279"/>
      <c r="G55" s="231" t="s">
        <v>547</v>
      </c>
      <c r="H55" s="232"/>
      <c r="I55" s="232"/>
      <c r="J55" s="334"/>
      <c r="K55" s="232"/>
      <c r="L55" s="334"/>
      <c r="M55" s="334"/>
      <c r="N55" s="334"/>
      <c r="O55" s="334"/>
      <c r="P55" s="334"/>
      <c r="Q55" s="390"/>
      <c r="R55" s="390"/>
      <c r="S55" s="232"/>
      <c r="T55" s="232"/>
      <c r="U55" s="231"/>
      <c r="V55" s="338"/>
      <c r="W55" s="338"/>
      <c r="X55" s="338"/>
      <c r="Y55" s="338"/>
      <c r="Z55" s="338"/>
      <c r="AA55" s="338"/>
      <c r="AB55" s="338"/>
      <c r="AC55" s="338"/>
      <c r="AD55" s="338"/>
      <c r="AE55" s="338"/>
      <c r="AF55" s="339"/>
      <c r="AG55" s="340"/>
      <c r="AH55" s="338"/>
      <c r="AI55" s="334"/>
      <c r="AJ55" s="383"/>
      <c r="AK55" s="383"/>
      <c r="AL55" s="383"/>
      <c r="AM55" s="384"/>
      <c r="AN55" s="342">
        <f>ROUND(Q56,0)</f>
        <v>622</v>
      </c>
      <c r="AO55" s="268"/>
    </row>
    <row r="56" spans="1:41" ht="14.25">
      <c r="A56" s="229">
        <v>71</v>
      </c>
      <c r="B56" s="337">
        <v>1382</v>
      </c>
      <c r="C56" s="254" t="s">
        <v>548</v>
      </c>
      <c r="D56" s="375"/>
      <c r="E56" s="278"/>
      <c r="F56" s="279"/>
      <c r="G56" s="245"/>
      <c r="H56" s="208"/>
      <c r="I56" s="208"/>
      <c r="J56" s="301"/>
      <c r="K56" s="208"/>
      <c r="L56" s="301"/>
      <c r="M56" s="301"/>
      <c r="N56" s="301"/>
      <c r="O56" s="301"/>
      <c r="P56" s="301"/>
      <c r="Q56" s="1538">
        <v>622</v>
      </c>
      <c r="R56" s="1538"/>
      <c r="S56" s="208" t="s">
        <v>18</v>
      </c>
      <c r="T56" s="385"/>
      <c r="U56" s="245"/>
      <c r="V56" s="344"/>
      <c r="W56" s="344"/>
      <c r="X56" s="344"/>
      <c r="Y56" s="344"/>
      <c r="Z56" s="344"/>
      <c r="AA56" s="344"/>
      <c r="AB56" s="344"/>
      <c r="AC56" s="344"/>
      <c r="AD56" s="344"/>
      <c r="AE56" s="344"/>
      <c r="AF56" s="345"/>
      <c r="AG56" s="1539" t="s">
        <v>161</v>
      </c>
      <c r="AH56" s="346" t="s">
        <v>162</v>
      </c>
      <c r="AI56" s="347" t="s">
        <v>163</v>
      </c>
      <c r="AJ56" s="348">
        <v>0.7</v>
      </c>
      <c r="AK56" s="348"/>
      <c r="AL56" s="348"/>
      <c r="AM56" s="349"/>
      <c r="AN56" s="350">
        <f>ROUND(Q56*AJ56,0)</f>
        <v>435</v>
      </c>
      <c r="AO56" s="268"/>
    </row>
    <row r="57" spans="1:41" ht="14.25">
      <c r="A57" s="243">
        <v>71</v>
      </c>
      <c r="B57" s="351">
        <v>2431</v>
      </c>
      <c r="C57" s="244" t="s">
        <v>549</v>
      </c>
      <c r="D57" s="375"/>
      <c r="E57" s="278"/>
      <c r="F57" s="279"/>
      <c r="G57" s="245"/>
      <c r="H57" s="208"/>
      <c r="I57" s="208"/>
      <c r="J57" s="301"/>
      <c r="K57" s="208"/>
      <c r="L57" s="301"/>
      <c r="M57" s="301"/>
      <c r="N57" s="301"/>
      <c r="O57" s="301"/>
      <c r="P57" s="301"/>
      <c r="Q57" s="352"/>
      <c r="R57" s="352"/>
      <c r="S57" s="208"/>
      <c r="T57" s="208"/>
      <c r="U57" s="379"/>
      <c r="V57" s="344"/>
      <c r="W57" s="344"/>
      <c r="X57" s="344"/>
      <c r="Y57" s="344"/>
      <c r="Z57" s="344"/>
      <c r="AA57" s="344"/>
      <c r="AB57" s="344"/>
      <c r="AC57" s="214"/>
      <c r="AD57" s="397"/>
      <c r="AE57" s="397"/>
      <c r="AF57" s="345"/>
      <c r="AG57" s="1540"/>
      <c r="AH57" s="353" t="s">
        <v>165</v>
      </c>
      <c r="AI57" s="354" t="s">
        <v>163</v>
      </c>
      <c r="AJ57" s="355">
        <v>0.5</v>
      </c>
      <c r="AK57" s="356"/>
      <c r="AL57" s="356"/>
      <c r="AM57" s="395"/>
      <c r="AN57" s="358">
        <f>ROUND(Q56*AJ57,0)</f>
        <v>311</v>
      </c>
      <c r="AO57" s="268"/>
    </row>
    <row r="58" spans="1:41" ht="14.25">
      <c r="A58" s="243">
        <v>71</v>
      </c>
      <c r="B58" s="351">
        <v>2432</v>
      </c>
      <c r="C58" s="244" t="s">
        <v>550</v>
      </c>
      <c r="D58" s="375"/>
      <c r="E58" s="278"/>
      <c r="F58" s="279"/>
      <c r="G58" s="245"/>
      <c r="H58" s="208"/>
      <c r="I58" s="208"/>
      <c r="J58" s="301"/>
      <c r="K58" s="208"/>
      <c r="L58" s="301"/>
      <c r="M58" s="301"/>
      <c r="N58" s="301"/>
      <c r="O58" s="301"/>
      <c r="P58" s="301"/>
      <c r="Q58" s="352"/>
      <c r="R58" s="352"/>
      <c r="S58" s="208"/>
      <c r="T58" s="208"/>
      <c r="U58" s="379"/>
      <c r="V58" s="344"/>
      <c r="W58" s="344"/>
      <c r="X58" s="344"/>
      <c r="Y58" s="344"/>
      <c r="Z58" s="344"/>
      <c r="AA58" s="344"/>
      <c r="AB58" s="344"/>
      <c r="AC58" s="214"/>
      <c r="AD58" s="397"/>
      <c r="AE58" s="397"/>
      <c r="AF58" s="345"/>
      <c r="AG58" s="364"/>
      <c r="AH58" s="396"/>
      <c r="AI58" s="362"/>
      <c r="AJ58" s="356"/>
      <c r="AK58" s="1533" t="s">
        <v>167</v>
      </c>
      <c r="AL58" s="362">
        <v>5</v>
      </c>
      <c r="AM58" s="363" t="s">
        <v>168</v>
      </c>
      <c r="AN58" s="358">
        <f>ROUND(Q56,0)-AL58</f>
        <v>617</v>
      </c>
      <c r="AO58" s="268"/>
    </row>
    <row r="59" spans="1:41" ht="14.25">
      <c r="A59" s="243">
        <v>71</v>
      </c>
      <c r="B59" s="351">
        <v>2433</v>
      </c>
      <c r="C59" s="244" t="s">
        <v>551</v>
      </c>
      <c r="D59" s="375"/>
      <c r="E59" s="278"/>
      <c r="F59" s="279"/>
      <c r="G59" s="245"/>
      <c r="H59" s="208"/>
      <c r="I59" s="208"/>
      <c r="J59" s="301"/>
      <c r="K59" s="208"/>
      <c r="L59" s="301"/>
      <c r="M59" s="301"/>
      <c r="N59" s="301"/>
      <c r="O59" s="301"/>
      <c r="P59" s="301"/>
      <c r="Q59" s="352"/>
      <c r="R59" s="352"/>
      <c r="S59" s="208"/>
      <c r="T59" s="208"/>
      <c r="U59" s="379"/>
      <c r="V59" s="344"/>
      <c r="W59" s="344"/>
      <c r="X59" s="344"/>
      <c r="Y59" s="344"/>
      <c r="Z59" s="344"/>
      <c r="AA59" s="344"/>
      <c r="AB59" s="344"/>
      <c r="AC59" s="214"/>
      <c r="AD59" s="397"/>
      <c r="AE59" s="397"/>
      <c r="AF59" s="345"/>
      <c r="AG59" s="1536" t="s">
        <v>161</v>
      </c>
      <c r="AH59" s="364" t="s">
        <v>162</v>
      </c>
      <c r="AI59" s="362" t="s">
        <v>163</v>
      </c>
      <c r="AJ59" s="356">
        <v>0.7</v>
      </c>
      <c r="AK59" s="1534"/>
      <c r="AL59" s="365"/>
      <c r="AM59" s="366"/>
      <c r="AN59" s="358">
        <f>ROUND(Q56*AJ59,0)-AL58</f>
        <v>430</v>
      </c>
      <c r="AO59" s="268"/>
    </row>
    <row r="60" spans="1:41" ht="14.25">
      <c r="A60" s="243">
        <v>71</v>
      </c>
      <c r="B60" s="351">
        <v>2434</v>
      </c>
      <c r="C60" s="244" t="s">
        <v>552</v>
      </c>
      <c r="D60" s="375"/>
      <c r="E60" s="278"/>
      <c r="F60" s="279"/>
      <c r="G60" s="245"/>
      <c r="H60" s="208"/>
      <c r="I60" s="208"/>
      <c r="J60" s="301"/>
      <c r="K60" s="208"/>
      <c r="L60" s="301"/>
      <c r="M60" s="301"/>
      <c r="N60" s="301"/>
      <c r="O60" s="301"/>
      <c r="P60" s="301"/>
      <c r="Q60" s="352"/>
      <c r="R60" s="352"/>
      <c r="S60" s="208"/>
      <c r="T60" s="208"/>
      <c r="U60" s="379"/>
      <c r="V60" s="344"/>
      <c r="W60" s="344"/>
      <c r="X60" s="344"/>
      <c r="Y60" s="344"/>
      <c r="Z60" s="344"/>
      <c r="AA60" s="344"/>
      <c r="AB60" s="344"/>
      <c r="AC60" s="214"/>
      <c r="AD60" s="397"/>
      <c r="AE60" s="397"/>
      <c r="AF60" s="345"/>
      <c r="AG60" s="1537"/>
      <c r="AH60" s="353" t="s">
        <v>165</v>
      </c>
      <c r="AI60" s="354" t="s">
        <v>163</v>
      </c>
      <c r="AJ60" s="355">
        <v>0.5</v>
      </c>
      <c r="AK60" s="1535"/>
      <c r="AL60" s="367"/>
      <c r="AM60" s="368"/>
      <c r="AN60" s="358">
        <f>ROUND(Q56*AJ60,0)-AL58</f>
        <v>306</v>
      </c>
      <c r="AO60" s="268"/>
    </row>
    <row r="61" spans="1:41" ht="14.25">
      <c r="A61" s="229">
        <v>71</v>
      </c>
      <c r="B61" s="337">
        <v>1383</v>
      </c>
      <c r="C61" s="254" t="s">
        <v>553</v>
      </c>
      <c r="D61" s="375"/>
      <c r="E61" s="278"/>
      <c r="F61" s="279"/>
      <c r="G61" s="245"/>
      <c r="H61" s="208"/>
      <c r="I61" s="208"/>
      <c r="J61" s="301"/>
      <c r="K61" s="208"/>
      <c r="L61" s="301"/>
      <c r="M61" s="301"/>
      <c r="N61" s="301"/>
      <c r="O61" s="301"/>
      <c r="P61" s="301"/>
      <c r="Q61" s="352"/>
      <c r="R61" s="352"/>
      <c r="S61" s="208"/>
      <c r="T61" s="385"/>
      <c r="U61" s="369" t="s">
        <v>172</v>
      </c>
      <c r="V61" s="370"/>
      <c r="W61" s="370"/>
      <c r="X61" s="370"/>
      <c r="Y61" s="370"/>
      <c r="Z61" s="370"/>
      <c r="AA61" s="370"/>
      <c r="AB61" s="370"/>
      <c r="AC61" s="370"/>
      <c r="AD61" s="370"/>
      <c r="AE61" s="370"/>
      <c r="AF61" s="371"/>
      <c r="AG61" s="369"/>
      <c r="AH61" s="370"/>
      <c r="AI61" s="372"/>
      <c r="AJ61" s="373"/>
      <c r="AK61" s="373"/>
      <c r="AL61" s="373"/>
      <c r="AM61" s="374"/>
      <c r="AN61" s="342">
        <f>ROUND(Q56*AD62,0)</f>
        <v>600</v>
      </c>
      <c r="AO61" s="268"/>
    </row>
    <row r="62" spans="1:41" ht="14.25">
      <c r="A62" s="229">
        <v>71</v>
      </c>
      <c r="B62" s="337">
        <v>1384</v>
      </c>
      <c r="C62" s="254" t="s">
        <v>554</v>
      </c>
      <c r="D62" s="375"/>
      <c r="E62" s="278"/>
      <c r="F62" s="279"/>
      <c r="G62" s="245"/>
      <c r="H62" s="208"/>
      <c r="I62" s="208"/>
      <c r="J62" s="301"/>
      <c r="K62" s="208"/>
      <c r="L62" s="301"/>
      <c r="M62" s="301"/>
      <c r="N62" s="301"/>
      <c r="O62" s="301"/>
      <c r="P62" s="301"/>
      <c r="Q62" s="352"/>
      <c r="R62" s="352"/>
      <c r="S62" s="208"/>
      <c r="T62" s="385"/>
      <c r="U62" s="379" t="s">
        <v>174</v>
      </c>
      <c r="V62" s="344"/>
      <c r="W62" s="344"/>
      <c r="X62" s="344"/>
      <c r="Y62" s="344"/>
      <c r="Z62" s="344"/>
      <c r="AA62" s="344"/>
      <c r="AB62" s="344"/>
      <c r="AC62" s="214" t="s">
        <v>163</v>
      </c>
      <c r="AD62" s="1541">
        <v>0.96499999999999997</v>
      </c>
      <c r="AE62" s="1541"/>
      <c r="AF62" s="345"/>
      <c r="AG62" s="1539" t="s">
        <v>161</v>
      </c>
      <c r="AH62" s="346" t="s">
        <v>162</v>
      </c>
      <c r="AI62" s="347" t="s">
        <v>163</v>
      </c>
      <c r="AJ62" s="348">
        <v>0.7</v>
      </c>
      <c r="AK62" s="348"/>
      <c r="AL62" s="348"/>
      <c r="AM62" s="349"/>
      <c r="AN62" s="350">
        <f>ROUND(ROUND(Q56*AD62,0)*AJ62,0)</f>
        <v>420</v>
      </c>
      <c r="AO62" s="268"/>
    </row>
    <row r="63" spans="1:41" ht="14.25">
      <c r="A63" s="243">
        <v>71</v>
      </c>
      <c r="B63" s="351">
        <v>2435</v>
      </c>
      <c r="C63" s="244" t="s">
        <v>555</v>
      </c>
      <c r="D63" s="375"/>
      <c r="E63" s="278"/>
      <c r="F63" s="279"/>
      <c r="G63" s="245"/>
      <c r="H63" s="208"/>
      <c r="I63" s="208"/>
      <c r="J63" s="301"/>
      <c r="K63" s="208"/>
      <c r="L63" s="301"/>
      <c r="M63" s="301"/>
      <c r="N63" s="301"/>
      <c r="O63" s="301"/>
      <c r="P63" s="301"/>
      <c r="Q63" s="352"/>
      <c r="R63" s="352"/>
      <c r="S63" s="208"/>
      <c r="T63" s="208"/>
      <c r="U63" s="379"/>
      <c r="V63" s="344"/>
      <c r="W63" s="344"/>
      <c r="X63" s="344"/>
      <c r="Y63" s="344"/>
      <c r="Z63" s="344"/>
      <c r="AA63" s="344"/>
      <c r="AB63" s="344"/>
      <c r="AC63" s="214"/>
      <c r="AD63" s="397"/>
      <c r="AE63" s="397"/>
      <c r="AF63" s="345"/>
      <c r="AG63" s="1540"/>
      <c r="AH63" s="353" t="s">
        <v>165</v>
      </c>
      <c r="AI63" s="354" t="s">
        <v>163</v>
      </c>
      <c r="AJ63" s="355">
        <v>0.5</v>
      </c>
      <c r="AK63" s="356"/>
      <c r="AL63" s="356"/>
      <c r="AM63" s="395"/>
      <c r="AN63" s="358">
        <f>ROUND(ROUND(Q56*AD62,0)*AJ63,0)</f>
        <v>300</v>
      </c>
      <c r="AO63" s="268"/>
    </row>
    <row r="64" spans="1:41" ht="14.25">
      <c r="A64" s="243">
        <v>71</v>
      </c>
      <c r="B64" s="351">
        <v>2436</v>
      </c>
      <c r="C64" s="244" t="s">
        <v>556</v>
      </c>
      <c r="D64" s="375"/>
      <c r="E64" s="278"/>
      <c r="F64" s="279"/>
      <c r="G64" s="245"/>
      <c r="H64" s="208"/>
      <c r="I64" s="208"/>
      <c r="J64" s="301"/>
      <c r="K64" s="208"/>
      <c r="L64" s="301"/>
      <c r="M64" s="301"/>
      <c r="N64" s="301"/>
      <c r="O64" s="301"/>
      <c r="P64" s="301"/>
      <c r="Q64" s="352"/>
      <c r="R64" s="352"/>
      <c r="S64" s="208"/>
      <c r="T64" s="208"/>
      <c r="U64" s="379"/>
      <c r="V64" s="344"/>
      <c r="W64" s="344"/>
      <c r="X64" s="344"/>
      <c r="Y64" s="344"/>
      <c r="Z64" s="344"/>
      <c r="AA64" s="344"/>
      <c r="AB64" s="344"/>
      <c r="AC64" s="214"/>
      <c r="AD64" s="397"/>
      <c r="AE64" s="397"/>
      <c r="AF64" s="345"/>
      <c r="AG64" s="364"/>
      <c r="AH64" s="396"/>
      <c r="AI64" s="362"/>
      <c r="AJ64" s="356"/>
      <c r="AK64" s="1533" t="s">
        <v>167</v>
      </c>
      <c r="AL64" s="362">
        <v>5</v>
      </c>
      <c r="AM64" s="363" t="s">
        <v>168</v>
      </c>
      <c r="AN64" s="358">
        <f>ROUND(Q56*AD62,0)-AL64</f>
        <v>595</v>
      </c>
      <c r="AO64" s="268"/>
    </row>
    <row r="65" spans="1:41" ht="14.25">
      <c r="A65" s="243">
        <v>71</v>
      </c>
      <c r="B65" s="351">
        <v>2437</v>
      </c>
      <c r="C65" s="244" t="s">
        <v>557</v>
      </c>
      <c r="D65" s="375"/>
      <c r="E65" s="278"/>
      <c r="F65" s="279"/>
      <c r="G65" s="245"/>
      <c r="H65" s="208"/>
      <c r="I65" s="208"/>
      <c r="J65" s="301"/>
      <c r="K65" s="208"/>
      <c r="L65" s="301"/>
      <c r="M65" s="301"/>
      <c r="N65" s="301"/>
      <c r="O65" s="301"/>
      <c r="P65" s="301"/>
      <c r="Q65" s="352"/>
      <c r="R65" s="352"/>
      <c r="S65" s="208"/>
      <c r="T65" s="208"/>
      <c r="U65" s="379"/>
      <c r="V65" s="344"/>
      <c r="W65" s="344"/>
      <c r="X65" s="344"/>
      <c r="Y65" s="344"/>
      <c r="Z65" s="344"/>
      <c r="AA65" s="344"/>
      <c r="AB65" s="344"/>
      <c r="AC65" s="214"/>
      <c r="AD65" s="397"/>
      <c r="AE65" s="397"/>
      <c r="AF65" s="345"/>
      <c r="AG65" s="1536" t="s">
        <v>161</v>
      </c>
      <c r="AH65" s="364" t="s">
        <v>162</v>
      </c>
      <c r="AI65" s="362" t="s">
        <v>163</v>
      </c>
      <c r="AJ65" s="356">
        <v>0.7</v>
      </c>
      <c r="AK65" s="1534"/>
      <c r="AL65" s="365"/>
      <c r="AM65" s="366"/>
      <c r="AN65" s="358">
        <f>ROUND(ROUND(Q56*AD62,0)*AJ65,0)-AL64</f>
        <v>415</v>
      </c>
      <c r="AO65" s="268"/>
    </row>
    <row r="66" spans="1:41" ht="14.25">
      <c r="A66" s="243">
        <v>71</v>
      </c>
      <c r="B66" s="351">
        <v>2438</v>
      </c>
      <c r="C66" s="244" t="s">
        <v>558</v>
      </c>
      <c r="D66" s="375"/>
      <c r="E66" s="278"/>
      <c r="F66" s="279"/>
      <c r="G66" s="281"/>
      <c r="H66" s="216"/>
      <c r="I66" s="216"/>
      <c r="J66" s="304"/>
      <c r="K66" s="216"/>
      <c r="L66" s="304"/>
      <c r="M66" s="304"/>
      <c r="N66" s="304"/>
      <c r="O66" s="304"/>
      <c r="P66" s="304"/>
      <c r="Q66" s="387"/>
      <c r="R66" s="387"/>
      <c r="S66" s="216"/>
      <c r="T66" s="216"/>
      <c r="U66" s="399"/>
      <c r="V66" s="380"/>
      <c r="W66" s="380"/>
      <c r="X66" s="380"/>
      <c r="Y66" s="380"/>
      <c r="Z66" s="380"/>
      <c r="AA66" s="380"/>
      <c r="AB66" s="380"/>
      <c r="AC66" s="400"/>
      <c r="AD66" s="401"/>
      <c r="AE66" s="401"/>
      <c r="AF66" s="381"/>
      <c r="AG66" s="1537"/>
      <c r="AH66" s="353" t="s">
        <v>165</v>
      </c>
      <c r="AI66" s="354" t="s">
        <v>163</v>
      </c>
      <c r="AJ66" s="355">
        <v>0.5</v>
      </c>
      <c r="AK66" s="1535"/>
      <c r="AL66" s="367"/>
      <c r="AM66" s="368"/>
      <c r="AN66" s="358">
        <f>ROUND(ROUND(Q56*AD62,0)*AJ66,0)-AL64</f>
        <v>295</v>
      </c>
      <c r="AO66" s="268"/>
    </row>
    <row r="67" spans="1:41" ht="14.25">
      <c r="A67" s="229">
        <v>71</v>
      </c>
      <c r="B67" s="337">
        <v>1391</v>
      </c>
      <c r="C67" s="254" t="s">
        <v>559</v>
      </c>
      <c r="D67" s="375"/>
      <c r="E67" s="278"/>
      <c r="F67" s="279"/>
      <c r="G67" s="245" t="s">
        <v>560</v>
      </c>
      <c r="H67" s="208"/>
      <c r="I67" s="208"/>
      <c r="J67" s="301"/>
      <c r="K67" s="208"/>
      <c r="L67" s="301"/>
      <c r="M67" s="301"/>
      <c r="N67" s="301"/>
      <c r="O67" s="301"/>
      <c r="P67" s="301"/>
      <c r="Q67" s="352"/>
      <c r="R67" s="352"/>
      <c r="S67" s="208"/>
      <c r="T67" s="208"/>
      <c r="U67" s="245"/>
      <c r="V67" s="392"/>
      <c r="W67" s="392"/>
      <c r="X67" s="392"/>
      <c r="Y67" s="392"/>
      <c r="Z67" s="392"/>
      <c r="AA67" s="392"/>
      <c r="AB67" s="392"/>
      <c r="AC67" s="392"/>
      <c r="AD67" s="392"/>
      <c r="AE67" s="392"/>
      <c r="AF67" s="393"/>
      <c r="AG67" s="340"/>
      <c r="AH67" s="338"/>
      <c r="AI67" s="334"/>
      <c r="AJ67" s="383"/>
      <c r="AK67" s="383"/>
      <c r="AL67" s="383"/>
      <c r="AM67" s="384"/>
      <c r="AN67" s="342">
        <f>ROUND(Q68,0)</f>
        <v>592</v>
      </c>
      <c r="AO67" s="268"/>
    </row>
    <row r="68" spans="1:41" ht="14.25">
      <c r="A68" s="229">
        <v>71</v>
      </c>
      <c r="B68" s="337">
        <v>1392</v>
      </c>
      <c r="C68" s="254" t="s">
        <v>561</v>
      </c>
      <c r="D68" s="375"/>
      <c r="E68" s="278"/>
      <c r="F68" s="279"/>
      <c r="G68" s="245"/>
      <c r="H68" s="208"/>
      <c r="I68" s="208"/>
      <c r="J68" s="301"/>
      <c r="K68" s="208"/>
      <c r="L68" s="301"/>
      <c r="M68" s="301"/>
      <c r="N68" s="301"/>
      <c r="O68" s="301"/>
      <c r="P68" s="301"/>
      <c r="Q68" s="1538">
        <v>592</v>
      </c>
      <c r="R68" s="1538"/>
      <c r="S68" s="208" t="s">
        <v>18</v>
      </c>
      <c r="T68" s="385"/>
      <c r="U68" s="245"/>
      <c r="V68" s="344"/>
      <c r="W68" s="344"/>
      <c r="X68" s="344"/>
      <c r="Y68" s="344"/>
      <c r="Z68" s="344"/>
      <c r="AA68" s="344"/>
      <c r="AB68" s="344"/>
      <c r="AC68" s="344"/>
      <c r="AD68" s="344"/>
      <c r="AE68" s="344"/>
      <c r="AF68" s="345"/>
      <c r="AG68" s="1539" t="s">
        <v>161</v>
      </c>
      <c r="AH68" s="346" t="s">
        <v>162</v>
      </c>
      <c r="AI68" s="347" t="s">
        <v>163</v>
      </c>
      <c r="AJ68" s="348">
        <v>0.7</v>
      </c>
      <c r="AK68" s="348"/>
      <c r="AL68" s="348"/>
      <c r="AM68" s="349"/>
      <c r="AN68" s="350">
        <f>ROUND(Q68*AJ68,0)</f>
        <v>414</v>
      </c>
      <c r="AO68" s="268"/>
    </row>
    <row r="69" spans="1:41" ht="14.25">
      <c r="A69" s="243">
        <v>71</v>
      </c>
      <c r="B69" s="351">
        <v>2441</v>
      </c>
      <c r="C69" s="244" t="s">
        <v>562</v>
      </c>
      <c r="D69" s="375"/>
      <c r="E69" s="278"/>
      <c r="F69" s="279"/>
      <c r="G69" s="245"/>
      <c r="H69" s="208"/>
      <c r="I69" s="208"/>
      <c r="J69" s="301"/>
      <c r="K69" s="208"/>
      <c r="L69" s="301"/>
      <c r="M69" s="301"/>
      <c r="N69" s="301"/>
      <c r="O69" s="301"/>
      <c r="P69" s="301"/>
      <c r="Q69" s="352"/>
      <c r="R69" s="352"/>
      <c r="S69" s="208"/>
      <c r="T69" s="208"/>
      <c r="U69" s="379"/>
      <c r="V69" s="344"/>
      <c r="W69" s="344"/>
      <c r="X69" s="344"/>
      <c r="Y69" s="344"/>
      <c r="Z69" s="344"/>
      <c r="AA69" s="344"/>
      <c r="AB69" s="344"/>
      <c r="AC69" s="214"/>
      <c r="AD69" s="397"/>
      <c r="AE69" s="397"/>
      <c r="AF69" s="345"/>
      <c r="AG69" s="1540"/>
      <c r="AH69" s="353" t="s">
        <v>165</v>
      </c>
      <c r="AI69" s="354" t="s">
        <v>163</v>
      </c>
      <c r="AJ69" s="355">
        <v>0.5</v>
      </c>
      <c r="AK69" s="356"/>
      <c r="AL69" s="356"/>
      <c r="AM69" s="395"/>
      <c r="AN69" s="358">
        <f>ROUND(Q68*AJ69,0)</f>
        <v>296</v>
      </c>
      <c r="AO69" s="268"/>
    </row>
    <row r="70" spans="1:41" ht="14.25">
      <c r="A70" s="243">
        <v>71</v>
      </c>
      <c r="B70" s="351">
        <v>2442</v>
      </c>
      <c r="C70" s="244" t="s">
        <v>563</v>
      </c>
      <c r="D70" s="375"/>
      <c r="E70" s="278"/>
      <c r="F70" s="279"/>
      <c r="G70" s="245"/>
      <c r="H70" s="208"/>
      <c r="I70" s="208"/>
      <c r="J70" s="301"/>
      <c r="K70" s="208"/>
      <c r="L70" s="301"/>
      <c r="M70" s="301"/>
      <c r="N70" s="301"/>
      <c r="O70" s="301"/>
      <c r="P70" s="301"/>
      <c r="Q70" s="352"/>
      <c r="R70" s="352"/>
      <c r="S70" s="208"/>
      <c r="T70" s="208"/>
      <c r="U70" s="379"/>
      <c r="V70" s="344"/>
      <c r="W70" s="344"/>
      <c r="X70" s="344"/>
      <c r="Y70" s="344"/>
      <c r="Z70" s="344"/>
      <c r="AA70" s="344"/>
      <c r="AB70" s="344"/>
      <c r="AC70" s="214"/>
      <c r="AD70" s="397"/>
      <c r="AE70" s="397"/>
      <c r="AF70" s="345"/>
      <c r="AG70" s="364"/>
      <c r="AH70" s="396"/>
      <c r="AI70" s="362"/>
      <c r="AJ70" s="356"/>
      <c r="AK70" s="1533" t="s">
        <v>167</v>
      </c>
      <c r="AL70" s="362">
        <v>5</v>
      </c>
      <c r="AM70" s="363" t="s">
        <v>168</v>
      </c>
      <c r="AN70" s="358">
        <f>ROUND(Q68,0)-AL70</f>
        <v>587</v>
      </c>
      <c r="AO70" s="268"/>
    </row>
    <row r="71" spans="1:41" ht="14.25">
      <c r="A71" s="243">
        <v>71</v>
      </c>
      <c r="B71" s="351">
        <v>2443</v>
      </c>
      <c r="C71" s="244" t="s">
        <v>564</v>
      </c>
      <c r="D71" s="375"/>
      <c r="E71" s="278"/>
      <c r="F71" s="279"/>
      <c r="G71" s="245"/>
      <c r="H71" s="208"/>
      <c r="I71" s="208"/>
      <c r="J71" s="301"/>
      <c r="K71" s="208"/>
      <c r="L71" s="301"/>
      <c r="M71" s="301"/>
      <c r="N71" s="301"/>
      <c r="O71" s="301"/>
      <c r="P71" s="301"/>
      <c r="Q71" s="352"/>
      <c r="R71" s="352"/>
      <c r="S71" s="208"/>
      <c r="T71" s="208"/>
      <c r="U71" s="379"/>
      <c r="V71" s="344"/>
      <c r="W71" s="344"/>
      <c r="X71" s="344"/>
      <c r="Y71" s="344"/>
      <c r="Z71" s="344"/>
      <c r="AA71" s="344"/>
      <c r="AB71" s="344"/>
      <c r="AC71" s="214"/>
      <c r="AD71" s="397"/>
      <c r="AE71" s="397"/>
      <c r="AF71" s="345"/>
      <c r="AG71" s="1536" t="s">
        <v>161</v>
      </c>
      <c r="AH71" s="364" t="s">
        <v>162</v>
      </c>
      <c r="AI71" s="362" t="s">
        <v>163</v>
      </c>
      <c r="AJ71" s="356">
        <v>0.7</v>
      </c>
      <c r="AK71" s="1534"/>
      <c r="AL71" s="365"/>
      <c r="AM71" s="366"/>
      <c r="AN71" s="358">
        <f>ROUND(Q68*AJ71,0)-AL70</f>
        <v>409</v>
      </c>
      <c r="AO71" s="268"/>
    </row>
    <row r="72" spans="1:41" ht="14.25">
      <c r="A72" s="243">
        <v>71</v>
      </c>
      <c r="B72" s="351">
        <v>2444</v>
      </c>
      <c r="C72" s="244" t="s">
        <v>565</v>
      </c>
      <c r="D72" s="375"/>
      <c r="E72" s="278"/>
      <c r="F72" s="279"/>
      <c r="G72" s="245"/>
      <c r="H72" s="208"/>
      <c r="I72" s="208"/>
      <c r="J72" s="301"/>
      <c r="K72" s="208"/>
      <c r="L72" s="301"/>
      <c r="M72" s="301"/>
      <c r="N72" s="301"/>
      <c r="O72" s="301"/>
      <c r="P72" s="301"/>
      <c r="Q72" s="352"/>
      <c r="R72" s="352"/>
      <c r="S72" s="208"/>
      <c r="T72" s="208"/>
      <c r="U72" s="399"/>
      <c r="V72" s="380"/>
      <c r="W72" s="380"/>
      <c r="X72" s="380"/>
      <c r="Y72" s="380"/>
      <c r="Z72" s="380"/>
      <c r="AA72" s="380"/>
      <c r="AB72" s="380"/>
      <c r="AC72" s="400"/>
      <c r="AD72" s="401"/>
      <c r="AE72" s="401"/>
      <c r="AF72" s="381"/>
      <c r="AG72" s="1537"/>
      <c r="AH72" s="353" t="s">
        <v>165</v>
      </c>
      <c r="AI72" s="354" t="s">
        <v>163</v>
      </c>
      <c r="AJ72" s="355">
        <v>0.5</v>
      </c>
      <c r="AK72" s="1535"/>
      <c r="AL72" s="367"/>
      <c r="AM72" s="368"/>
      <c r="AN72" s="358">
        <f>ROUND(Q68*AJ72,0)-AL70</f>
        <v>291</v>
      </c>
      <c r="AO72" s="268"/>
    </row>
    <row r="73" spans="1:41" ht="14.25">
      <c r="A73" s="229">
        <v>71</v>
      </c>
      <c r="B73" s="337">
        <v>1393</v>
      </c>
      <c r="C73" s="254" t="s">
        <v>566</v>
      </c>
      <c r="D73" s="375"/>
      <c r="E73" s="278"/>
      <c r="F73" s="279"/>
      <c r="G73" s="245"/>
      <c r="H73" s="208"/>
      <c r="I73" s="208"/>
      <c r="J73" s="301"/>
      <c r="K73" s="208"/>
      <c r="L73" s="301"/>
      <c r="M73" s="301"/>
      <c r="N73" s="301"/>
      <c r="O73" s="301"/>
      <c r="P73" s="301"/>
      <c r="Q73" s="352"/>
      <c r="R73" s="352"/>
      <c r="S73" s="208"/>
      <c r="T73" s="385"/>
      <c r="U73" s="379" t="s">
        <v>172</v>
      </c>
      <c r="V73" s="344"/>
      <c r="W73" s="344"/>
      <c r="X73" s="344"/>
      <c r="Y73" s="344"/>
      <c r="Z73" s="344"/>
      <c r="AA73" s="344"/>
      <c r="AB73" s="344"/>
      <c r="AC73" s="344"/>
      <c r="AD73" s="344"/>
      <c r="AE73" s="344"/>
      <c r="AF73" s="345"/>
      <c r="AG73" s="369"/>
      <c r="AH73" s="370"/>
      <c r="AI73" s="372"/>
      <c r="AJ73" s="373"/>
      <c r="AK73" s="373"/>
      <c r="AL73" s="373"/>
      <c r="AM73" s="374"/>
      <c r="AN73" s="342">
        <f>ROUND(Q68*AD74,0)</f>
        <v>571</v>
      </c>
      <c r="AO73" s="268"/>
    </row>
    <row r="74" spans="1:41" ht="14.25">
      <c r="A74" s="229">
        <v>71</v>
      </c>
      <c r="B74" s="337">
        <v>1394</v>
      </c>
      <c r="C74" s="254" t="s">
        <v>567</v>
      </c>
      <c r="D74" s="375"/>
      <c r="E74" s="278"/>
      <c r="F74" s="279"/>
      <c r="G74" s="245"/>
      <c r="H74" s="208"/>
      <c r="I74" s="208"/>
      <c r="J74" s="301"/>
      <c r="K74" s="208"/>
      <c r="L74" s="301"/>
      <c r="M74" s="301"/>
      <c r="N74" s="301"/>
      <c r="O74" s="301"/>
      <c r="P74" s="301"/>
      <c r="Q74" s="352"/>
      <c r="R74" s="352"/>
      <c r="S74" s="208"/>
      <c r="T74" s="385"/>
      <c r="U74" s="379" t="s">
        <v>174</v>
      </c>
      <c r="V74" s="344"/>
      <c r="W74" s="344"/>
      <c r="X74" s="344"/>
      <c r="Y74" s="344"/>
      <c r="Z74" s="344"/>
      <c r="AA74" s="344"/>
      <c r="AB74" s="344"/>
      <c r="AC74" s="214" t="s">
        <v>163</v>
      </c>
      <c r="AD74" s="1541">
        <v>0.96499999999999997</v>
      </c>
      <c r="AE74" s="1541"/>
      <c r="AF74" s="345"/>
      <c r="AG74" s="1539" t="s">
        <v>161</v>
      </c>
      <c r="AH74" s="346" t="s">
        <v>162</v>
      </c>
      <c r="AI74" s="347" t="s">
        <v>163</v>
      </c>
      <c r="AJ74" s="348">
        <v>0.7</v>
      </c>
      <c r="AK74" s="348"/>
      <c r="AL74" s="348"/>
      <c r="AM74" s="349"/>
      <c r="AN74" s="350">
        <f>ROUND(ROUND(Q68*AD74,0)*AJ74,0)</f>
        <v>400</v>
      </c>
      <c r="AO74" s="268"/>
    </row>
    <row r="75" spans="1:41" ht="14.25">
      <c r="A75" s="243">
        <v>71</v>
      </c>
      <c r="B75" s="351">
        <v>2445</v>
      </c>
      <c r="C75" s="244" t="s">
        <v>568</v>
      </c>
      <c r="D75" s="375"/>
      <c r="E75" s="278"/>
      <c r="F75" s="279"/>
      <c r="G75" s="245"/>
      <c r="H75" s="208"/>
      <c r="I75" s="208"/>
      <c r="J75" s="301"/>
      <c r="K75" s="208"/>
      <c r="L75" s="301"/>
      <c r="M75" s="301"/>
      <c r="N75" s="301"/>
      <c r="O75" s="301"/>
      <c r="P75" s="301"/>
      <c r="Q75" s="352"/>
      <c r="R75" s="352"/>
      <c r="S75" s="208"/>
      <c r="T75" s="208"/>
      <c r="U75" s="379"/>
      <c r="V75" s="344"/>
      <c r="W75" s="344"/>
      <c r="X75" s="344"/>
      <c r="Y75" s="344"/>
      <c r="Z75" s="344"/>
      <c r="AA75" s="344"/>
      <c r="AB75" s="344"/>
      <c r="AC75" s="214"/>
      <c r="AD75" s="397"/>
      <c r="AE75" s="397"/>
      <c r="AF75" s="345"/>
      <c r="AG75" s="1540"/>
      <c r="AH75" s="353" t="s">
        <v>165</v>
      </c>
      <c r="AI75" s="354" t="s">
        <v>163</v>
      </c>
      <c r="AJ75" s="355">
        <v>0.5</v>
      </c>
      <c r="AK75" s="356"/>
      <c r="AL75" s="356"/>
      <c r="AM75" s="395"/>
      <c r="AN75" s="358">
        <f>ROUND(ROUND(Q68*AD74,0)*AJ75,0)</f>
        <v>286</v>
      </c>
      <c r="AO75" s="268"/>
    </row>
    <row r="76" spans="1:41" ht="14.25">
      <c r="A76" s="243">
        <v>71</v>
      </c>
      <c r="B76" s="351">
        <v>2446</v>
      </c>
      <c r="C76" s="244" t="s">
        <v>569</v>
      </c>
      <c r="D76" s="375"/>
      <c r="E76" s="278"/>
      <c r="F76" s="279"/>
      <c r="G76" s="245"/>
      <c r="H76" s="208"/>
      <c r="I76" s="208"/>
      <c r="J76" s="301"/>
      <c r="K76" s="208"/>
      <c r="L76" s="301"/>
      <c r="M76" s="301"/>
      <c r="N76" s="301"/>
      <c r="O76" s="301"/>
      <c r="P76" s="301"/>
      <c r="Q76" s="352"/>
      <c r="R76" s="352"/>
      <c r="S76" s="208"/>
      <c r="T76" s="208"/>
      <c r="U76" s="379"/>
      <c r="V76" s="344"/>
      <c r="W76" s="344"/>
      <c r="X76" s="344"/>
      <c r="Y76" s="344"/>
      <c r="Z76" s="344"/>
      <c r="AA76" s="344"/>
      <c r="AB76" s="344"/>
      <c r="AC76" s="214"/>
      <c r="AD76" s="397"/>
      <c r="AE76" s="397"/>
      <c r="AF76" s="345"/>
      <c r="AG76" s="364"/>
      <c r="AH76" s="396"/>
      <c r="AI76" s="362"/>
      <c r="AJ76" s="356"/>
      <c r="AK76" s="1533" t="s">
        <v>167</v>
      </c>
      <c r="AL76" s="362">
        <v>5</v>
      </c>
      <c r="AM76" s="363" t="s">
        <v>168</v>
      </c>
      <c r="AN76" s="358">
        <f>ROUND(Q68*AD74,0)-AL76</f>
        <v>566</v>
      </c>
      <c r="AO76" s="268"/>
    </row>
    <row r="77" spans="1:41" ht="14.25">
      <c r="A77" s="243">
        <v>71</v>
      </c>
      <c r="B77" s="351">
        <v>2447</v>
      </c>
      <c r="C77" s="244" t="s">
        <v>570</v>
      </c>
      <c r="D77" s="375"/>
      <c r="E77" s="278"/>
      <c r="F77" s="279"/>
      <c r="G77" s="245"/>
      <c r="H77" s="208"/>
      <c r="I77" s="208"/>
      <c r="J77" s="301"/>
      <c r="K77" s="208"/>
      <c r="L77" s="301"/>
      <c r="M77" s="301"/>
      <c r="N77" s="301"/>
      <c r="O77" s="301"/>
      <c r="P77" s="301"/>
      <c r="Q77" s="352"/>
      <c r="R77" s="352"/>
      <c r="S77" s="208"/>
      <c r="T77" s="208"/>
      <c r="U77" s="379"/>
      <c r="V77" s="344"/>
      <c r="W77" s="344"/>
      <c r="X77" s="344"/>
      <c r="Y77" s="344"/>
      <c r="Z77" s="344"/>
      <c r="AA77" s="344"/>
      <c r="AB77" s="344"/>
      <c r="AC77" s="214"/>
      <c r="AD77" s="397"/>
      <c r="AE77" s="397"/>
      <c r="AF77" s="345"/>
      <c r="AG77" s="1536" t="s">
        <v>161</v>
      </c>
      <c r="AH77" s="364" t="s">
        <v>162</v>
      </c>
      <c r="AI77" s="362" t="s">
        <v>163</v>
      </c>
      <c r="AJ77" s="356">
        <v>0.7</v>
      </c>
      <c r="AK77" s="1534"/>
      <c r="AL77" s="365"/>
      <c r="AM77" s="366"/>
      <c r="AN77" s="358">
        <f>ROUND(ROUND(Q68*AD74,0)*AJ77,0)-AL76</f>
        <v>395</v>
      </c>
      <c r="AO77" s="268"/>
    </row>
    <row r="78" spans="1:41" ht="14.25">
      <c r="A78" s="243">
        <v>71</v>
      </c>
      <c r="B78" s="351">
        <v>2448</v>
      </c>
      <c r="C78" s="244" t="s">
        <v>571</v>
      </c>
      <c r="D78" s="394"/>
      <c r="E78" s="282"/>
      <c r="F78" s="283"/>
      <c r="G78" s="281"/>
      <c r="H78" s="216"/>
      <c r="I78" s="216"/>
      <c r="J78" s="304"/>
      <c r="K78" s="216"/>
      <c r="L78" s="304"/>
      <c r="M78" s="304"/>
      <c r="N78" s="304"/>
      <c r="O78" s="304"/>
      <c r="P78" s="304"/>
      <c r="Q78" s="387"/>
      <c r="R78" s="387"/>
      <c r="S78" s="216"/>
      <c r="T78" s="216"/>
      <c r="U78" s="399"/>
      <c r="V78" s="380"/>
      <c r="W78" s="380"/>
      <c r="X78" s="380"/>
      <c r="Y78" s="380"/>
      <c r="Z78" s="380"/>
      <c r="AA78" s="380"/>
      <c r="AB78" s="380"/>
      <c r="AC78" s="400"/>
      <c r="AD78" s="401"/>
      <c r="AE78" s="401"/>
      <c r="AF78" s="381"/>
      <c r="AG78" s="1537"/>
      <c r="AH78" s="353" t="s">
        <v>165</v>
      </c>
      <c r="AI78" s="354" t="s">
        <v>163</v>
      </c>
      <c r="AJ78" s="355">
        <v>0.5</v>
      </c>
      <c r="AK78" s="1535"/>
      <c r="AL78" s="367"/>
      <c r="AM78" s="368"/>
      <c r="AN78" s="358">
        <f>ROUND(ROUND(Q68*AD74,0)*AJ78,0)-AL76</f>
        <v>281</v>
      </c>
      <c r="AO78" s="268"/>
    </row>
    <row r="79" spans="1:41" ht="14.25">
      <c r="A79" s="229">
        <v>71</v>
      </c>
      <c r="B79" s="337">
        <v>1401</v>
      </c>
      <c r="C79" s="254" t="s">
        <v>572</v>
      </c>
      <c r="D79" s="1542" t="s">
        <v>573</v>
      </c>
      <c r="E79" s="1543"/>
      <c r="F79" s="1544"/>
      <c r="G79" s="231" t="s">
        <v>574</v>
      </c>
      <c r="H79" s="232"/>
      <c r="I79" s="232"/>
      <c r="J79" s="314"/>
      <c r="K79" s="231" t="s">
        <v>181</v>
      </c>
      <c r="L79" s="232"/>
      <c r="M79" s="232"/>
      <c r="N79" s="232"/>
      <c r="O79" s="232"/>
      <c r="P79" s="232"/>
      <c r="Q79" s="402"/>
      <c r="R79" s="402"/>
      <c r="S79" s="232"/>
      <c r="T79" s="314"/>
      <c r="U79" s="231"/>
      <c r="V79" s="338"/>
      <c r="W79" s="338"/>
      <c r="X79" s="338"/>
      <c r="Y79" s="338"/>
      <c r="Z79" s="338"/>
      <c r="AA79" s="338"/>
      <c r="AB79" s="338"/>
      <c r="AC79" s="338"/>
      <c r="AD79" s="338"/>
      <c r="AE79" s="338"/>
      <c r="AF79" s="339"/>
      <c r="AG79" s="340"/>
      <c r="AH79" s="338"/>
      <c r="AI79" s="334"/>
      <c r="AJ79" s="383"/>
      <c r="AK79" s="383"/>
      <c r="AL79" s="383"/>
      <c r="AM79" s="384"/>
      <c r="AN79" s="342">
        <f>ROUND(Q80,0)</f>
        <v>1047</v>
      </c>
      <c r="AO79" s="268"/>
    </row>
    <row r="80" spans="1:41" ht="14.25">
      <c r="A80" s="229">
        <v>71</v>
      </c>
      <c r="B80" s="337">
        <v>1402</v>
      </c>
      <c r="C80" s="254" t="s">
        <v>575</v>
      </c>
      <c r="D80" s="1545"/>
      <c r="E80" s="1546"/>
      <c r="F80" s="1547"/>
      <c r="G80" s="245"/>
      <c r="H80" s="208"/>
      <c r="I80" s="208"/>
      <c r="J80" s="385"/>
      <c r="K80" s="245" t="s">
        <v>183</v>
      </c>
      <c r="L80" s="208"/>
      <c r="M80" s="208"/>
      <c r="N80" s="208"/>
      <c r="O80" s="208"/>
      <c r="P80" s="208"/>
      <c r="Q80" s="1538">
        <v>1047</v>
      </c>
      <c r="R80" s="1538"/>
      <c r="S80" s="208" t="s">
        <v>18</v>
      </c>
      <c r="T80" s="385"/>
      <c r="U80" s="245"/>
      <c r="V80" s="344"/>
      <c r="W80" s="344"/>
      <c r="X80" s="344"/>
      <c r="Y80" s="344"/>
      <c r="Z80" s="344"/>
      <c r="AA80" s="344"/>
      <c r="AB80" s="344"/>
      <c r="AC80" s="344"/>
      <c r="AD80" s="344"/>
      <c r="AE80" s="344"/>
      <c r="AF80" s="345"/>
      <c r="AG80" s="1539" t="s">
        <v>161</v>
      </c>
      <c r="AH80" s="346" t="s">
        <v>162</v>
      </c>
      <c r="AI80" s="347" t="s">
        <v>163</v>
      </c>
      <c r="AJ80" s="348">
        <v>0.7</v>
      </c>
      <c r="AK80" s="348"/>
      <c r="AL80" s="348"/>
      <c r="AM80" s="349"/>
      <c r="AN80" s="350">
        <f>ROUND(Q80*AJ80,0)</f>
        <v>733</v>
      </c>
      <c r="AO80" s="268"/>
    </row>
    <row r="81" spans="1:41" ht="14.25">
      <c r="A81" s="243">
        <v>71</v>
      </c>
      <c r="B81" s="351">
        <v>2451</v>
      </c>
      <c r="C81" s="244" t="s">
        <v>576</v>
      </c>
      <c r="D81" s="1545"/>
      <c r="E81" s="1546"/>
      <c r="F81" s="1547"/>
      <c r="G81" s="245"/>
      <c r="H81" s="208"/>
      <c r="I81" s="208"/>
      <c r="J81" s="385"/>
      <c r="K81" s="245"/>
      <c r="L81" s="208"/>
      <c r="M81" s="208"/>
      <c r="N81" s="208"/>
      <c r="O81" s="208"/>
      <c r="P81" s="208"/>
      <c r="Q81" s="352"/>
      <c r="R81" s="352"/>
      <c r="S81" s="208"/>
      <c r="T81" s="385"/>
      <c r="U81" s="245"/>
      <c r="V81" s="344"/>
      <c r="W81" s="344"/>
      <c r="X81" s="344"/>
      <c r="Y81" s="344"/>
      <c r="Z81" s="344"/>
      <c r="AA81" s="344"/>
      <c r="AB81" s="344"/>
      <c r="AC81" s="344"/>
      <c r="AD81" s="344"/>
      <c r="AE81" s="344"/>
      <c r="AF81" s="345"/>
      <c r="AG81" s="1540"/>
      <c r="AH81" s="353" t="s">
        <v>165</v>
      </c>
      <c r="AI81" s="354" t="s">
        <v>163</v>
      </c>
      <c r="AJ81" s="355">
        <v>0.5</v>
      </c>
      <c r="AK81" s="356"/>
      <c r="AL81" s="356"/>
      <c r="AM81" s="395"/>
      <c r="AN81" s="358">
        <f>ROUND(Q80*AJ81,0)</f>
        <v>524</v>
      </c>
      <c r="AO81" s="268"/>
    </row>
    <row r="82" spans="1:41" ht="14.25">
      <c r="A82" s="243">
        <v>71</v>
      </c>
      <c r="B82" s="351">
        <v>2452</v>
      </c>
      <c r="C82" s="244" t="s">
        <v>577</v>
      </c>
      <c r="D82" s="1545"/>
      <c r="E82" s="1546"/>
      <c r="F82" s="1547"/>
      <c r="G82" s="245"/>
      <c r="H82" s="208"/>
      <c r="I82" s="208"/>
      <c r="J82" s="385"/>
      <c r="K82" s="245"/>
      <c r="L82" s="208"/>
      <c r="M82" s="208"/>
      <c r="N82" s="208"/>
      <c r="O82" s="208"/>
      <c r="P82" s="208"/>
      <c r="Q82" s="352"/>
      <c r="R82" s="352"/>
      <c r="S82" s="208"/>
      <c r="T82" s="385"/>
      <c r="U82" s="245"/>
      <c r="V82" s="344"/>
      <c r="W82" s="344"/>
      <c r="X82" s="344"/>
      <c r="Y82" s="344"/>
      <c r="Z82" s="344"/>
      <c r="AA82" s="344"/>
      <c r="AB82" s="344"/>
      <c r="AC82" s="344"/>
      <c r="AD82" s="344"/>
      <c r="AE82" s="344"/>
      <c r="AF82" s="345"/>
      <c r="AG82" s="364"/>
      <c r="AH82" s="396"/>
      <c r="AI82" s="362"/>
      <c r="AJ82" s="356"/>
      <c r="AK82" s="1533" t="s">
        <v>167</v>
      </c>
      <c r="AL82" s="362">
        <v>5</v>
      </c>
      <c r="AM82" s="363" t="s">
        <v>168</v>
      </c>
      <c r="AN82" s="358">
        <f>ROUND(Q80,0)-AL82</f>
        <v>1042</v>
      </c>
      <c r="AO82" s="268"/>
    </row>
    <row r="83" spans="1:41" ht="14.25">
      <c r="A83" s="243">
        <v>71</v>
      </c>
      <c r="B83" s="351">
        <v>2453</v>
      </c>
      <c r="C83" s="244" t="s">
        <v>578</v>
      </c>
      <c r="D83" s="1545"/>
      <c r="E83" s="1546"/>
      <c r="F83" s="1547"/>
      <c r="G83" s="245"/>
      <c r="H83" s="208"/>
      <c r="I83" s="208"/>
      <c r="J83" s="385"/>
      <c r="K83" s="245"/>
      <c r="L83" s="208"/>
      <c r="M83" s="208"/>
      <c r="N83" s="208"/>
      <c r="O83" s="208"/>
      <c r="P83" s="208"/>
      <c r="Q83" s="352"/>
      <c r="R83" s="352"/>
      <c r="S83" s="208"/>
      <c r="T83" s="385"/>
      <c r="U83" s="245"/>
      <c r="V83" s="344"/>
      <c r="W83" s="344"/>
      <c r="X83" s="344"/>
      <c r="Y83" s="344"/>
      <c r="Z83" s="344"/>
      <c r="AA83" s="344"/>
      <c r="AB83" s="344"/>
      <c r="AC83" s="344"/>
      <c r="AD83" s="344"/>
      <c r="AE83" s="344"/>
      <c r="AF83" s="345"/>
      <c r="AG83" s="1536" t="s">
        <v>161</v>
      </c>
      <c r="AH83" s="364" t="s">
        <v>162</v>
      </c>
      <c r="AI83" s="362" t="s">
        <v>163</v>
      </c>
      <c r="AJ83" s="356">
        <v>0.7</v>
      </c>
      <c r="AK83" s="1534"/>
      <c r="AL83" s="365"/>
      <c r="AM83" s="366"/>
      <c r="AN83" s="358">
        <f>ROUND(Q80*AJ83,0)-AL82</f>
        <v>728</v>
      </c>
      <c r="AO83" s="268"/>
    </row>
    <row r="84" spans="1:41" ht="14.25">
      <c r="A84" s="243">
        <v>71</v>
      </c>
      <c r="B84" s="351">
        <v>2454</v>
      </c>
      <c r="C84" s="244" t="s">
        <v>579</v>
      </c>
      <c r="D84" s="1545"/>
      <c r="E84" s="1546"/>
      <c r="F84" s="1547"/>
      <c r="G84" s="245"/>
      <c r="H84" s="208"/>
      <c r="I84" s="208"/>
      <c r="J84" s="385"/>
      <c r="K84" s="245"/>
      <c r="L84" s="208"/>
      <c r="M84" s="208"/>
      <c r="N84" s="208"/>
      <c r="O84" s="208"/>
      <c r="P84" s="208"/>
      <c r="Q84" s="352"/>
      <c r="R84" s="352"/>
      <c r="S84" s="208"/>
      <c r="T84" s="385"/>
      <c r="U84" s="245"/>
      <c r="V84" s="344"/>
      <c r="W84" s="344"/>
      <c r="X84" s="344"/>
      <c r="Y84" s="344"/>
      <c r="Z84" s="344"/>
      <c r="AA84" s="344"/>
      <c r="AB84" s="344"/>
      <c r="AC84" s="344"/>
      <c r="AD84" s="344"/>
      <c r="AE84" s="344"/>
      <c r="AF84" s="345"/>
      <c r="AG84" s="1537"/>
      <c r="AH84" s="353" t="s">
        <v>165</v>
      </c>
      <c r="AI84" s="354" t="s">
        <v>163</v>
      </c>
      <c r="AJ84" s="355">
        <v>0.5</v>
      </c>
      <c r="AK84" s="1535"/>
      <c r="AL84" s="367"/>
      <c r="AM84" s="368"/>
      <c r="AN84" s="358">
        <f>ROUND(Q80*AJ84,0)-AL82</f>
        <v>519</v>
      </c>
      <c r="AO84" s="268"/>
    </row>
    <row r="85" spans="1:41" ht="14.25">
      <c r="A85" s="229">
        <v>71</v>
      </c>
      <c r="B85" s="337">
        <v>1403</v>
      </c>
      <c r="C85" s="254" t="s">
        <v>580</v>
      </c>
      <c r="D85" s="1545"/>
      <c r="E85" s="1546"/>
      <c r="F85" s="1547"/>
      <c r="G85" s="245"/>
      <c r="H85" s="208"/>
      <c r="I85" s="208"/>
      <c r="J85" s="385"/>
      <c r="K85" s="245"/>
      <c r="L85" s="208"/>
      <c r="M85" s="208"/>
      <c r="N85" s="208"/>
      <c r="O85" s="208"/>
      <c r="P85" s="208"/>
      <c r="Q85" s="403"/>
      <c r="R85" s="403"/>
      <c r="S85" s="301"/>
      <c r="T85" s="385"/>
      <c r="U85" s="369" t="s">
        <v>172</v>
      </c>
      <c r="V85" s="370"/>
      <c r="W85" s="370"/>
      <c r="X85" s="370"/>
      <c r="Y85" s="370"/>
      <c r="Z85" s="370"/>
      <c r="AA85" s="370"/>
      <c r="AB85" s="370"/>
      <c r="AC85" s="370"/>
      <c r="AD85" s="370"/>
      <c r="AE85" s="370"/>
      <c r="AF85" s="371"/>
      <c r="AG85" s="369"/>
      <c r="AH85" s="370"/>
      <c r="AI85" s="372"/>
      <c r="AJ85" s="373"/>
      <c r="AK85" s="373"/>
      <c r="AL85" s="373"/>
      <c r="AM85" s="374"/>
      <c r="AN85" s="342">
        <f>ROUND(Q80*AD86,0)</f>
        <v>1010</v>
      </c>
      <c r="AO85" s="268"/>
    </row>
    <row r="86" spans="1:41" ht="14.25">
      <c r="A86" s="229">
        <v>71</v>
      </c>
      <c r="B86" s="337">
        <v>1404</v>
      </c>
      <c r="C86" s="254" t="s">
        <v>581</v>
      </c>
      <c r="D86" s="375"/>
      <c r="E86" s="278"/>
      <c r="F86" s="279"/>
      <c r="G86" s="245"/>
      <c r="H86" s="208"/>
      <c r="I86" s="208"/>
      <c r="J86" s="385"/>
      <c r="K86" s="343"/>
      <c r="L86" s="301"/>
      <c r="M86" s="301"/>
      <c r="N86" s="301"/>
      <c r="O86" s="301"/>
      <c r="P86" s="208"/>
      <c r="Q86" s="403"/>
      <c r="R86" s="403"/>
      <c r="S86" s="301"/>
      <c r="T86" s="385"/>
      <c r="U86" s="379" t="s">
        <v>174</v>
      </c>
      <c r="V86" s="344"/>
      <c r="W86" s="344"/>
      <c r="X86" s="344"/>
      <c r="Y86" s="344"/>
      <c r="Z86" s="344"/>
      <c r="AA86" s="344"/>
      <c r="AB86" s="344"/>
      <c r="AC86" s="214" t="s">
        <v>163</v>
      </c>
      <c r="AD86" s="1541">
        <v>0.96499999999999997</v>
      </c>
      <c r="AE86" s="1541"/>
      <c r="AF86" s="345"/>
      <c r="AG86" s="1539" t="s">
        <v>161</v>
      </c>
      <c r="AH86" s="346" t="s">
        <v>162</v>
      </c>
      <c r="AI86" s="347" t="s">
        <v>163</v>
      </c>
      <c r="AJ86" s="348">
        <v>0.7</v>
      </c>
      <c r="AK86" s="348"/>
      <c r="AL86" s="348"/>
      <c r="AM86" s="349"/>
      <c r="AN86" s="350">
        <f>ROUND(ROUND(Q80*AD86,0)*AJ86,0)</f>
        <v>707</v>
      </c>
      <c r="AO86" s="268"/>
    </row>
    <row r="87" spans="1:41" ht="14.25">
      <c r="A87" s="243">
        <v>71</v>
      </c>
      <c r="B87" s="351">
        <v>2455</v>
      </c>
      <c r="C87" s="244" t="s">
        <v>582</v>
      </c>
      <c r="D87" s="375"/>
      <c r="E87" s="278"/>
      <c r="F87" s="279"/>
      <c r="G87" s="245"/>
      <c r="H87" s="208"/>
      <c r="I87" s="208"/>
      <c r="J87" s="385"/>
      <c r="K87" s="245"/>
      <c r="L87" s="208"/>
      <c r="M87" s="208"/>
      <c r="N87" s="208"/>
      <c r="O87" s="208"/>
      <c r="P87" s="208"/>
      <c r="Q87" s="352"/>
      <c r="R87" s="352"/>
      <c r="S87" s="208"/>
      <c r="T87" s="385"/>
      <c r="U87" s="245"/>
      <c r="V87" s="344"/>
      <c r="W87" s="344"/>
      <c r="X87" s="344"/>
      <c r="Y87" s="344"/>
      <c r="Z87" s="344"/>
      <c r="AA87" s="344"/>
      <c r="AB87" s="344"/>
      <c r="AC87" s="344"/>
      <c r="AD87" s="344"/>
      <c r="AE87" s="344"/>
      <c r="AF87" s="345"/>
      <c r="AG87" s="1540"/>
      <c r="AH87" s="353" t="s">
        <v>165</v>
      </c>
      <c r="AI87" s="354" t="s">
        <v>163</v>
      </c>
      <c r="AJ87" s="355">
        <v>0.5</v>
      </c>
      <c r="AK87" s="356"/>
      <c r="AL87" s="356"/>
      <c r="AM87" s="395"/>
      <c r="AN87" s="358">
        <f>ROUND(ROUND(Q80*AD86,0)*AJ87,0)</f>
        <v>505</v>
      </c>
      <c r="AO87" s="268"/>
    </row>
    <row r="88" spans="1:41" ht="14.25">
      <c r="A88" s="243">
        <v>71</v>
      </c>
      <c r="B88" s="351">
        <v>2456</v>
      </c>
      <c r="C88" s="244" t="s">
        <v>583</v>
      </c>
      <c r="D88" s="375"/>
      <c r="E88" s="278"/>
      <c r="F88" s="279"/>
      <c r="G88" s="245"/>
      <c r="H88" s="208"/>
      <c r="I88" s="208"/>
      <c r="J88" s="385"/>
      <c r="K88" s="245"/>
      <c r="L88" s="208"/>
      <c r="M88" s="208"/>
      <c r="N88" s="208"/>
      <c r="O88" s="208"/>
      <c r="P88" s="208"/>
      <c r="Q88" s="352"/>
      <c r="R88" s="352"/>
      <c r="S88" s="208"/>
      <c r="T88" s="385"/>
      <c r="U88" s="245"/>
      <c r="V88" s="344"/>
      <c r="W88" s="344"/>
      <c r="X88" s="344"/>
      <c r="Y88" s="344"/>
      <c r="Z88" s="344"/>
      <c r="AA88" s="344"/>
      <c r="AB88" s="344"/>
      <c r="AC88" s="344"/>
      <c r="AD88" s="344"/>
      <c r="AE88" s="344"/>
      <c r="AF88" s="345"/>
      <c r="AG88" s="364"/>
      <c r="AH88" s="396"/>
      <c r="AI88" s="362"/>
      <c r="AJ88" s="356"/>
      <c r="AK88" s="1533" t="s">
        <v>167</v>
      </c>
      <c r="AL88" s="362">
        <v>5</v>
      </c>
      <c r="AM88" s="363" t="s">
        <v>168</v>
      </c>
      <c r="AN88" s="358">
        <f>ROUND(Q80*AD86,0)-AL88</f>
        <v>1005</v>
      </c>
      <c r="AO88" s="268"/>
    </row>
    <row r="89" spans="1:41" ht="14.25">
      <c r="A89" s="243">
        <v>71</v>
      </c>
      <c r="B89" s="351">
        <v>2457</v>
      </c>
      <c r="C89" s="244" t="s">
        <v>584</v>
      </c>
      <c r="D89" s="375"/>
      <c r="E89" s="278"/>
      <c r="F89" s="279"/>
      <c r="G89" s="245"/>
      <c r="H89" s="208"/>
      <c r="I89" s="208"/>
      <c r="J89" s="385"/>
      <c r="K89" s="245"/>
      <c r="L89" s="208"/>
      <c r="M89" s="208"/>
      <c r="N89" s="208"/>
      <c r="O89" s="208"/>
      <c r="P89" s="208"/>
      <c r="Q89" s="352"/>
      <c r="R89" s="352"/>
      <c r="S89" s="208"/>
      <c r="T89" s="385"/>
      <c r="U89" s="245"/>
      <c r="V89" s="344"/>
      <c r="W89" s="344"/>
      <c r="X89" s="344"/>
      <c r="Y89" s="344"/>
      <c r="Z89" s="344"/>
      <c r="AA89" s="344"/>
      <c r="AB89" s="344"/>
      <c r="AC89" s="344"/>
      <c r="AD89" s="344"/>
      <c r="AE89" s="344"/>
      <c r="AF89" s="345"/>
      <c r="AG89" s="1536" t="s">
        <v>161</v>
      </c>
      <c r="AH89" s="364" t="s">
        <v>162</v>
      </c>
      <c r="AI89" s="362" t="s">
        <v>163</v>
      </c>
      <c r="AJ89" s="356">
        <v>0.7</v>
      </c>
      <c r="AK89" s="1534"/>
      <c r="AL89" s="365"/>
      <c r="AM89" s="366"/>
      <c r="AN89" s="358">
        <f>ROUND(ROUND(Q80*AD86,0)*AJ89,0)-AL88</f>
        <v>702</v>
      </c>
      <c r="AO89" s="268"/>
    </row>
    <row r="90" spans="1:41" ht="14.25">
      <c r="A90" s="243">
        <v>71</v>
      </c>
      <c r="B90" s="351">
        <v>2458</v>
      </c>
      <c r="C90" s="244" t="s">
        <v>585</v>
      </c>
      <c r="D90" s="375"/>
      <c r="E90" s="278"/>
      <c r="F90" s="279"/>
      <c r="G90" s="245"/>
      <c r="H90" s="208"/>
      <c r="I90" s="208"/>
      <c r="J90" s="385"/>
      <c r="K90" s="245"/>
      <c r="L90" s="208"/>
      <c r="M90" s="208"/>
      <c r="N90" s="208"/>
      <c r="O90" s="208"/>
      <c r="P90" s="208"/>
      <c r="Q90" s="352"/>
      <c r="R90" s="352"/>
      <c r="S90" s="208"/>
      <c r="T90" s="385"/>
      <c r="U90" s="245"/>
      <c r="V90" s="344"/>
      <c r="W90" s="344"/>
      <c r="X90" s="344"/>
      <c r="Y90" s="344"/>
      <c r="Z90" s="344"/>
      <c r="AA90" s="344"/>
      <c r="AB90" s="344"/>
      <c r="AC90" s="344"/>
      <c r="AD90" s="344"/>
      <c r="AE90" s="344"/>
      <c r="AF90" s="345"/>
      <c r="AG90" s="1537"/>
      <c r="AH90" s="353" t="s">
        <v>165</v>
      </c>
      <c r="AI90" s="354" t="s">
        <v>163</v>
      </c>
      <c r="AJ90" s="355">
        <v>0.5</v>
      </c>
      <c r="AK90" s="1535"/>
      <c r="AL90" s="367"/>
      <c r="AM90" s="368"/>
      <c r="AN90" s="358">
        <f>ROUND(ROUND(Q80*AD86,0)*AJ90,0)-AL88</f>
        <v>500</v>
      </c>
      <c r="AO90" s="268"/>
    </row>
    <row r="91" spans="1:41" ht="14.25">
      <c r="A91" s="229">
        <v>71</v>
      </c>
      <c r="B91" s="337">
        <v>1405</v>
      </c>
      <c r="C91" s="254" t="s">
        <v>586</v>
      </c>
      <c r="D91" s="375"/>
      <c r="E91" s="278"/>
      <c r="F91" s="279"/>
      <c r="G91" s="245"/>
      <c r="H91" s="208"/>
      <c r="I91" s="208"/>
      <c r="J91" s="388"/>
      <c r="K91" s="231" t="s">
        <v>587</v>
      </c>
      <c r="L91" s="334"/>
      <c r="M91" s="334"/>
      <c r="N91" s="334"/>
      <c r="O91" s="334"/>
      <c r="P91" s="334"/>
      <c r="Q91" s="404"/>
      <c r="R91" s="404"/>
      <c r="S91" s="232"/>
      <c r="T91" s="314"/>
      <c r="U91" s="231"/>
      <c r="V91" s="338"/>
      <c r="W91" s="338"/>
      <c r="X91" s="338"/>
      <c r="Y91" s="338"/>
      <c r="Z91" s="338"/>
      <c r="AA91" s="338"/>
      <c r="AB91" s="338"/>
      <c r="AC91" s="338"/>
      <c r="AD91" s="338"/>
      <c r="AE91" s="338"/>
      <c r="AF91" s="339"/>
      <c r="AG91" s="340"/>
      <c r="AH91" s="338"/>
      <c r="AI91" s="334"/>
      <c r="AJ91" s="383"/>
      <c r="AK91" s="383"/>
      <c r="AL91" s="383"/>
      <c r="AM91" s="384"/>
      <c r="AN91" s="342">
        <f>ROUND(Q92,0)</f>
        <v>830</v>
      </c>
      <c r="AO91" s="268"/>
    </row>
    <row r="92" spans="1:41" ht="14.25">
      <c r="A92" s="229">
        <v>71</v>
      </c>
      <c r="B92" s="337">
        <v>1406</v>
      </c>
      <c r="C92" s="254" t="s">
        <v>588</v>
      </c>
      <c r="D92" s="375"/>
      <c r="E92" s="278"/>
      <c r="F92" s="279"/>
      <c r="G92" s="245"/>
      <c r="H92" s="208"/>
      <c r="I92" s="208"/>
      <c r="J92" s="388"/>
      <c r="K92" s="343"/>
      <c r="L92" s="301"/>
      <c r="M92" s="301"/>
      <c r="N92" s="301"/>
      <c r="O92" s="301"/>
      <c r="P92" s="301"/>
      <c r="Q92" s="1538">
        <v>830</v>
      </c>
      <c r="R92" s="1538"/>
      <c r="S92" s="208" t="s">
        <v>18</v>
      </c>
      <c r="T92" s="385"/>
      <c r="U92" s="245"/>
      <c r="V92" s="344"/>
      <c r="W92" s="344"/>
      <c r="X92" s="344"/>
      <c r="Y92" s="344"/>
      <c r="Z92" s="344"/>
      <c r="AA92" s="344"/>
      <c r="AB92" s="344"/>
      <c r="AC92" s="344"/>
      <c r="AD92" s="344"/>
      <c r="AE92" s="344"/>
      <c r="AF92" s="345"/>
      <c r="AG92" s="1539" t="s">
        <v>161</v>
      </c>
      <c r="AH92" s="346" t="s">
        <v>162</v>
      </c>
      <c r="AI92" s="347" t="s">
        <v>163</v>
      </c>
      <c r="AJ92" s="348">
        <v>0.7</v>
      </c>
      <c r="AK92" s="348"/>
      <c r="AL92" s="348"/>
      <c r="AM92" s="349"/>
      <c r="AN92" s="350">
        <f>ROUND(Q92*AJ92,0)</f>
        <v>581</v>
      </c>
      <c r="AO92" s="268"/>
    </row>
    <row r="93" spans="1:41" ht="14.25">
      <c r="A93" s="243">
        <v>71</v>
      </c>
      <c r="B93" s="351">
        <v>2461</v>
      </c>
      <c r="C93" s="244" t="s">
        <v>589</v>
      </c>
      <c r="D93" s="375"/>
      <c r="E93" s="278"/>
      <c r="F93" s="279"/>
      <c r="G93" s="245"/>
      <c r="H93" s="208"/>
      <c r="I93" s="208"/>
      <c r="J93" s="385"/>
      <c r="K93" s="245"/>
      <c r="L93" s="208"/>
      <c r="M93" s="208"/>
      <c r="N93" s="208"/>
      <c r="O93" s="208"/>
      <c r="P93" s="208"/>
      <c r="Q93" s="352"/>
      <c r="R93" s="352"/>
      <c r="S93" s="208"/>
      <c r="T93" s="385"/>
      <c r="U93" s="245"/>
      <c r="V93" s="344"/>
      <c r="W93" s="344"/>
      <c r="X93" s="344"/>
      <c r="Y93" s="344"/>
      <c r="Z93" s="344"/>
      <c r="AA93" s="344"/>
      <c r="AB93" s="344"/>
      <c r="AC93" s="344"/>
      <c r="AD93" s="344"/>
      <c r="AE93" s="344"/>
      <c r="AF93" s="345"/>
      <c r="AG93" s="1540"/>
      <c r="AH93" s="353" t="s">
        <v>165</v>
      </c>
      <c r="AI93" s="354" t="s">
        <v>163</v>
      </c>
      <c r="AJ93" s="355">
        <v>0.5</v>
      </c>
      <c r="AK93" s="356"/>
      <c r="AL93" s="356"/>
      <c r="AM93" s="395"/>
      <c r="AN93" s="358">
        <f>ROUND(Q92*AJ93,0)</f>
        <v>415</v>
      </c>
      <c r="AO93" s="268"/>
    </row>
    <row r="94" spans="1:41" ht="14.25">
      <c r="A94" s="243">
        <v>71</v>
      </c>
      <c r="B94" s="351">
        <v>2462</v>
      </c>
      <c r="C94" s="244" t="s">
        <v>590</v>
      </c>
      <c r="D94" s="375"/>
      <c r="E94" s="278"/>
      <c r="F94" s="279"/>
      <c r="G94" s="245"/>
      <c r="H94" s="208"/>
      <c r="I94" s="208"/>
      <c r="J94" s="385"/>
      <c r="K94" s="245"/>
      <c r="L94" s="208"/>
      <c r="M94" s="208"/>
      <c r="N94" s="208"/>
      <c r="O94" s="208"/>
      <c r="P94" s="208"/>
      <c r="Q94" s="352"/>
      <c r="R94" s="352"/>
      <c r="S94" s="208"/>
      <c r="T94" s="385"/>
      <c r="U94" s="245"/>
      <c r="V94" s="344"/>
      <c r="W94" s="344"/>
      <c r="X94" s="344"/>
      <c r="Y94" s="344"/>
      <c r="Z94" s="344"/>
      <c r="AA94" s="344"/>
      <c r="AB94" s="344"/>
      <c r="AC94" s="344"/>
      <c r="AD94" s="344"/>
      <c r="AE94" s="344"/>
      <c r="AF94" s="345"/>
      <c r="AG94" s="364"/>
      <c r="AH94" s="396"/>
      <c r="AI94" s="362"/>
      <c r="AJ94" s="356"/>
      <c r="AK94" s="1533" t="s">
        <v>167</v>
      </c>
      <c r="AL94" s="362">
        <v>5</v>
      </c>
      <c r="AM94" s="363" t="s">
        <v>168</v>
      </c>
      <c r="AN94" s="358">
        <f>ROUND(Q92,0)-AL94</f>
        <v>825</v>
      </c>
      <c r="AO94" s="268"/>
    </row>
    <row r="95" spans="1:41" ht="14.25">
      <c r="A95" s="243">
        <v>71</v>
      </c>
      <c r="B95" s="351">
        <v>2463</v>
      </c>
      <c r="C95" s="244" t="s">
        <v>591</v>
      </c>
      <c r="D95" s="375"/>
      <c r="E95" s="278"/>
      <c r="F95" s="279"/>
      <c r="G95" s="245"/>
      <c r="H95" s="208"/>
      <c r="I95" s="208"/>
      <c r="J95" s="385"/>
      <c r="K95" s="245"/>
      <c r="L95" s="208"/>
      <c r="M95" s="208"/>
      <c r="N95" s="208"/>
      <c r="O95" s="208"/>
      <c r="P95" s="208"/>
      <c r="Q95" s="352"/>
      <c r="R95" s="352"/>
      <c r="S95" s="208"/>
      <c r="T95" s="385"/>
      <c r="U95" s="245"/>
      <c r="V95" s="344"/>
      <c r="W95" s="344"/>
      <c r="X95" s="344"/>
      <c r="Y95" s="344"/>
      <c r="Z95" s="344"/>
      <c r="AA95" s="344"/>
      <c r="AB95" s="344"/>
      <c r="AC95" s="344"/>
      <c r="AD95" s="344"/>
      <c r="AE95" s="344"/>
      <c r="AF95" s="345"/>
      <c r="AG95" s="1536" t="s">
        <v>161</v>
      </c>
      <c r="AH95" s="364" t="s">
        <v>162</v>
      </c>
      <c r="AI95" s="362" t="s">
        <v>163</v>
      </c>
      <c r="AJ95" s="356">
        <v>0.7</v>
      </c>
      <c r="AK95" s="1534"/>
      <c r="AL95" s="365"/>
      <c r="AM95" s="366"/>
      <c r="AN95" s="358">
        <f>ROUND(Q92*AJ95,0)-AL94</f>
        <v>576</v>
      </c>
      <c r="AO95" s="268"/>
    </row>
    <row r="96" spans="1:41" ht="14.25">
      <c r="A96" s="243">
        <v>71</v>
      </c>
      <c r="B96" s="351">
        <v>2464</v>
      </c>
      <c r="C96" s="244" t="s">
        <v>592</v>
      </c>
      <c r="D96" s="375"/>
      <c r="E96" s="278"/>
      <c r="F96" s="279"/>
      <c r="G96" s="245"/>
      <c r="H96" s="208"/>
      <c r="I96" s="208"/>
      <c r="J96" s="385"/>
      <c r="K96" s="245"/>
      <c r="L96" s="208"/>
      <c r="M96" s="208"/>
      <c r="N96" s="208"/>
      <c r="O96" s="208"/>
      <c r="P96" s="208"/>
      <c r="Q96" s="352"/>
      <c r="R96" s="352"/>
      <c r="S96" s="208"/>
      <c r="T96" s="385"/>
      <c r="U96" s="281"/>
      <c r="V96" s="380"/>
      <c r="W96" s="380"/>
      <c r="X96" s="380"/>
      <c r="Y96" s="380"/>
      <c r="Z96" s="380"/>
      <c r="AA96" s="380"/>
      <c r="AB96" s="380"/>
      <c r="AC96" s="380"/>
      <c r="AD96" s="380"/>
      <c r="AE96" s="380"/>
      <c r="AF96" s="381"/>
      <c r="AG96" s="1537"/>
      <c r="AH96" s="353" t="s">
        <v>165</v>
      </c>
      <c r="AI96" s="354" t="s">
        <v>163</v>
      </c>
      <c r="AJ96" s="355">
        <v>0.5</v>
      </c>
      <c r="AK96" s="1535"/>
      <c r="AL96" s="367"/>
      <c r="AM96" s="368"/>
      <c r="AN96" s="358">
        <f>ROUND(Q92*AJ96,0)-AL94</f>
        <v>410</v>
      </c>
      <c r="AO96" s="268"/>
    </row>
    <row r="97" spans="1:41" ht="14.25">
      <c r="A97" s="229">
        <v>71</v>
      </c>
      <c r="B97" s="337">
        <v>1407</v>
      </c>
      <c r="C97" s="254" t="s">
        <v>593</v>
      </c>
      <c r="D97" s="375"/>
      <c r="E97" s="278"/>
      <c r="F97" s="279"/>
      <c r="G97" s="208"/>
      <c r="H97" s="208"/>
      <c r="I97" s="208"/>
      <c r="J97" s="388"/>
      <c r="K97" s="343"/>
      <c r="L97" s="301"/>
      <c r="M97" s="301"/>
      <c r="N97" s="301"/>
      <c r="O97" s="301"/>
      <c r="P97" s="301"/>
      <c r="Q97" s="352"/>
      <c r="R97" s="352"/>
      <c r="S97" s="208"/>
      <c r="T97" s="385"/>
      <c r="U97" s="379" t="s">
        <v>172</v>
      </c>
      <c r="V97" s="344"/>
      <c r="W97" s="344"/>
      <c r="X97" s="344"/>
      <c r="Y97" s="344"/>
      <c r="Z97" s="344"/>
      <c r="AA97" s="344"/>
      <c r="AB97" s="344"/>
      <c r="AC97" s="344"/>
      <c r="AD97" s="344"/>
      <c r="AE97" s="344"/>
      <c r="AF97" s="345"/>
      <c r="AG97" s="369"/>
      <c r="AH97" s="370"/>
      <c r="AI97" s="372"/>
      <c r="AJ97" s="373"/>
      <c r="AK97" s="373"/>
      <c r="AL97" s="373"/>
      <c r="AM97" s="374"/>
      <c r="AN97" s="342">
        <f>ROUND(Q92*AD98,0)</f>
        <v>801</v>
      </c>
      <c r="AO97" s="268"/>
    </row>
    <row r="98" spans="1:41" ht="14.25">
      <c r="A98" s="229">
        <v>71</v>
      </c>
      <c r="B98" s="337">
        <v>1408</v>
      </c>
      <c r="C98" s="254" t="s">
        <v>594</v>
      </c>
      <c r="D98" s="375"/>
      <c r="E98" s="278"/>
      <c r="F98" s="279"/>
      <c r="G98" s="208"/>
      <c r="H98" s="208"/>
      <c r="I98" s="208"/>
      <c r="J98" s="388"/>
      <c r="K98" s="343"/>
      <c r="L98" s="301"/>
      <c r="M98" s="301"/>
      <c r="N98" s="301"/>
      <c r="O98" s="301"/>
      <c r="P98" s="301"/>
      <c r="Q98" s="352"/>
      <c r="R98" s="352"/>
      <c r="S98" s="208"/>
      <c r="T98" s="385"/>
      <c r="U98" s="379" t="s">
        <v>174</v>
      </c>
      <c r="V98" s="344"/>
      <c r="W98" s="344"/>
      <c r="X98" s="344"/>
      <c r="Y98" s="344"/>
      <c r="Z98" s="344"/>
      <c r="AA98" s="344"/>
      <c r="AB98" s="344"/>
      <c r="AC98" s="214" t="s">
        <v>163</v>
      </c>
      <c r="AD98" s="1541">
        <v>0.96499999999999997</v>
      </c>
      <c r="AE98" s="1541"/>
      <c r="AF98" s="345"/>
      <c r="AG98" s="1539" t="s">
        <v>161</v>
      </c>
      <c r="AH98" s="346" t="s">
        <v>162</v>
      </c>
      <c r="AI98" s="347" t="s">
        <v>163</v>
      </c>
      <c r="AJ98" s="348">
        <v>0.7</v>
      </c>
      <c r="AK98" s="348"/>
      <c r="AL98" s="348"/>
      <c r="AM98" s="349"/>
      <c r="AN98" s="350">
        <f>ROUND(ROUND(Q92*AD98,0)*AJ98,0)</f>
        <v>561</v>
      </c>
      <c r="AO98" s="268"/>
    </row>
    <row r="99" spans="1:41" ht="14.25">
      <c r="A99" s="243">
        <v>71</v>
      </c>
      <c r="B99" s="351">
        <v>2465</v>
      </c>
      <c r="C99" s="244" t="s">
        <v>595</v>
      </c>
      <c r="D99" s="375"/>
      <c r="E99" s="278"/>
      <c r="F99" s="279"/>
      <c r="G99" s="245"/>
      <c r="H99" s="208"/>
      <c r="I99" s="208"/>
      <c r="J99" s="385"/>
      <c r="K99" s="245"/>
      <c r="L99" s="208"/>
      <c r="M99" s="208"/>
      <c r="N99" s="208"/>
      <c r="O99" s="208"/>
      <c r="P99" s="208"/>
      <c r="Q99" s="352"/>
      <c r="R99" s="352"/>
      <c r="S99" s="208"/>
      <c r="T99" s="385"/>
      <c r="U99" s="245"/>
      <c r="V99" s="344"/>
      <c r="W99" s="344"/>
      <c r="X99" s="344"/>
      <c r="Y99" s="344"/>
      <c r="Z99" s="344"/>
      <c r="AA99" s="344"/>
      <c r="AB99" s="344"/>
      <c r="AC99" s="344"/>
      <c r="AD99" s="344"/>
      <c r="AE99" s="344"/>
      <c r="AF99" s="345"/>
      <c r="AG99" s="1540"/>
      <c r="AH99" s="353" t="s">
        <v>165</v>
      </c>
      <c r="AI99" s="354" t="s">
        <v>163</v>
      </c>
      <c r="AJ99" s="355">
        <v>0.5</v>
      </c>
      <c r="AK99" s="356"/>
      <c r="AL99" s="356"/>
      <c r="AM99" s="395"/>
      <c r="AN99" s="358">
        <f>ROUND(ROUND(Q92*AD98,0)*AJ99,0)</f>
        <v>401</v>
      </c>
      <c r="AO99" s="268"/>
    </row>
    <row r="100" spans="1:41" ht="14.25">
      <c r="A100" s="243">
        <v>71</v>
      </c>
      <c r="B100" s="351">
        <v>2466</v>
      </c>
      <c r="C100" s="244" t="s">
        <v>596</v>
      </c>
      <c r="D100" s="375"/>
      <c r="E100" s="278"/>
      <c r="F100" s="279"/>
      <c r="G100" s="245"/>
      <c r="H100" s="208"/>
      <c r="I100" s="208"/>
      <c r="J100" s="385"/>
      <c r="K100" s="245"/>
      <c r="L100" s="208"/>
      <c r="M100" s="208"/>
      <c r="N100" s="208"/>
      <c r="O100" s="208"/>
      <c r="P100" s="208"/>
      <c r="Q100" s="352"/>
      <c r="R100" s="352"/>
      <c r="S100" s="208"/>
      <c r="T100" s="385"/>
      <c r="U100" s="245"/>
      <c r="V100" s="344"/>
      <c r="W100" s="344"/>
      <c r="X100" s="344"/>
      <c r="Y100" s="344"/>
      <c r="Z100" s="344"/>
      <c r="AA100" s="344"/>
      <c r="AB100" s="344"/>
      <c r="AC100" s="344"/>
      <c r="AD100" s="344"/>
      <c r="AE100" s="344"/>
      <c r="AF100" s="345"/>
      <c r="AG100" s="364"/>
      <c r="AH100" s="396"/>
      <c r="AI100" s="362"/>
      <c r="AJ100" s="356"/>
      <c r="AK100" s="1533" t="s">
        <v>167</v>
      </c>
      <c r="AL100" s="362">
        <v>5</v>
      </c>
      <c r="AM100" s="363" t="s">
        <v>168</v>
      </c>
      <c r="AN100" s="358">
        <f>ROUND(Q92*AD98,0)-AL100</f>
        <v>796</v>
      </c>
      <c r="AO100" s="268"/>
    </row>
    <row r="101" spans="1:41" ht="14.25">
      <c r="A101" s="243">
        <v>71</v>
      </c>
      <c r="B101" s="351">
        <v>2467</v>
      </c>
      <c r="C101" s="244" t="s">
        <v>597</v>
      </c>
      <c r="D101" s="375"/>
      <c r="E101" s="278"/>
      <c r="F101" s="279"/>
      <c r="G101" s="245"/>
      <c r="H101" s="208"/>
      <c r="I101" s="208"/>
      <c r="J101" s="385"/>
      <c r="K101" s="245"/>
      <c r="L101" s="208"/>
      <c r="M101" s="208"/>
      <c r="N101" s="208"/>
      <c r="O101" s="208"/>
      <c r="P101" s="208"/>
      <c r="Q101" s="352"/>
      <c r="R101" s="352"/>
      <c r="S101" s="208"/>
      <c r="T101" s="385"/>
      <c r="U101" s="245"/>
      <c r="V101" s="344"/>
      <c r="W101" s="344"/>
      <c r="X101" s="344"/>
      <c r="Y101" s="344"/>
      <c r="Z101" s="344"/>
      <c r="AA101" s="344"/>
      <c r="AB101" s="344"/>
      <c r="AC101" s="344"/>
      <c r="AD101" s="344"/>
      <c r="AE101" s="344"/>
      <c r="AF101" s="345"/>
      <c r="AG101" s="1536" t="s">
        <v>161</v>
      </c>
      <c r="AH101" s="364" t="s">
        <v>162</v>
      </c>
      <c r="AI101" s="362" t="s">
        <v>163</v>
      </c>
      <c r="AJ101" s="356">
        <v>0.7</v>
      </c>
      <c r="AK101" s="1534"/>
      <c r="AL101" s="365"/>
      <c r="AM101" s="366"/>
      <c r="AN101" s="358">
        <f>ROUND(ROUND(Q92*AD98,0)*AJ101,0)-AL100</f>
        <v>556</v>
      </c>
      <c r="AO101" s="268"/>
    </row>
    <row r="102" spans="1:41" ht="14.25">
      <c r="A102" s="243">
        <v>71</v>
      </c>
      <c r="B102" s="351">
        <v>2468</v>
      </c>
      <c r="C102" s="244" t="s">
        <v>598</v>
      </c>
      <c r="D102" s="375"/>
      <c r="E102" s="278"/>
      <c r="F102" s="279"/>
      <c r="G102" s="245"/>
      <c r="H102" s="208"/>
      <c r="I102" s="208"/>
      <c r="J102" s="385"/>
      <c r="K102" s="281"/>
      <c r="L102" s="216"/>
      <c r="M102" s="216"/>
      <c r="N102" s="216"/>
      <c r="O102" s="216"/>
      <c r="P102" s="216"/>
      <c r="Q102" s="387"/>
      <c r="R102" s="387"/>
      <c r="S102" s="216"/>
      <c r="T102" s="226"/>
      <c r="U102" s="281"/>
      <c r="V102" s="380"/>
      <c r="W102" s="380"/>
      <c r="X102" s="380"/>
      <c r="Y102" s="380"/>
      <c r="Z102" s="380"/>
      <c r="AA102" s="380"/>
      <c r="AB102" s="380"/>
      <c r="AC102" s="380"/>
      <c r="AD102" s="380"/>
      <c r="AE102" s="380"/>
      <c r="AF102" s="381"/>
      <c r="AG102" s="1537"/>
      <c r="AH102" s="353" t="s">
        <v>165</v>
      </c>
      <c r="AI102" s="354" t="s">
        <v>163</v>
      </c>
      <c r="AJ102" s="355">
        <v>0.5</v>
      </c>
      <c r="AK102" s="1535"/>
      <c r="AL102" s="367"/>
      <c r="AM102" s="368"/>
      <c r="AN102" s="358">
        <f>ROUND(ROUND(Q92*AD98,0)*AJ102,0)-AL100</f>
        <v>396</v>
      </c>
      <c r="AO102" s="268"/>
    </row>
    <row r="103" spans="1:41" ht="14.25">
      <c r="A103" s="229">
        <v>71</v>
      </c>
      <c r="B103" s="337">
        <v>1411</v>
      </c>
      <c r="C103" s="254" t="s">
        <v>599</v>
      </c>
      <c r="D103" s="375"/>
      <c r="E103" s="278"/>
      <c r="F103" s="279"/>
      <c r="G103" s="1542" t="s">
        <v>600</v>
      </c>
      <c r="H103" s="1543"/>
      <c r="I103" s="1543"/>
      <c r="J103" s="1544"/>
      <c r="K103" s="232" t="s">
        <v>181</v>
      </c>
      <c r="L103" s="232"/>
      <c r="M103" s="232"/>
      <c r="N103" s="232"/>
      <c r="O103" s="232"/>
      <c r="P103" s="232"/>
      <c r="Q103" s="402"/>
      <c r="R103" s="402"/>
      <c r="S103" s="232"/>
      <c r="T103" s="314"/>
      <c r="U103" s="231"/>
      <c r="V103" s="338"/>
      <c r="W103" s="338"/>
      <c r="X103" s="338"/>
      <c r="Y103" s="338"/>
      <c r="Z103" s="338"/>
      <c r="AA103" s="338"/>
      <c r="AB103" s="338"/>
      <c r="AC103" s="338"/>
      <c r="AD103" s="338"/>
      <c r="AE103" s="338"/>
      <c r="AF103" s="339"/>
      <c r="AG103" s="340"/>
      <c r="AH103" s="338"/>
      <c r="AI103" s="334"/>
      <c r="AJ103" s="383"/>
      <c r="AK103" s="383"/>
      <c r="AL103" s="383"/>
      <c r="AM103" s="384"/>
      <c r="AN103" s="342">
        <f>ROUND(Q104,0)</f>
        <v>761</v>
      </c>
      <c r="AO103" s="268"/>
    </row>
    <row r="104" spans="1:41" ht="14.25">
      <c r="A104" s="229">
        <v>71</v>
      </c>
      <c r="B104" s="337">
        <v>1412</v>
      </c>
      <c r="C104" s="254" t="s">
        <v>601</v>
      </c>
      <c r="D104" s="375"/>
      <c r="E104" s="278"/>
      <c r="F104" s="279"/>
      <c r="G104" s="1545"/>
      <c r="H104" s="1546"/>
      <c r="I104" s="1546"/>
      <c r="J104" s="1547"/>
      <c r="K104" s="245" t="s">
        <v>183</v>
      </c>
      <c r="L104" s="208"/>
      <c r="M104" s="208"/>
      <c r="N104" s="208"/>
      <c r="O104" s="208"/>
      <c r="P104" s="208"/>
      <c r="Q104" s="1538">
        <v>761</v>
      </c>
      <c r="R104" s="1538"/>
      <c r="S104" s="208" t="s">
        <v>18</v>
      </c>
      <c r="T104" s="385"/>
      <c r="U104" s="245"/>
      <c r="V104" s="344"/>
      <c r="W104" s="344"/>
      <c r="X104" s="344"/>
      <c r="Y104" s="344"/>
      <c r="Z104" s="344"/>
      <c r="AA104" s="344"/>
      <c r="AB104" s="344"/>
      <c r="AC104" s="344"/>
      <c r="AD104" s="344"/>
      <c r="AE104" s="344"/>
      <c r="AF104" s="345"/>
      <c r="AG104" s="1539" t="s">
        <v>161</v>
      </c>
      <c r="AH104" s="346" t="s">
        <v>162</v>
      </c>
      <c r="AI104" s="347" t="s">
        <v>163</v>
      </c>
      <c r="AJ104" s="348">
        <v>0.7</v>
      </c>
      <c r="AK104" s="348"/>
      <c r="AL104" s="348"/>
      <c r="AM104" s="349"/>
      <c r="AN104" s="350">
        <f>ROUND(Q104*AJ104,0)</f>
        <v>533</v>
      </c>
      <c r="AO104" s="268"/>
    </row>
    <row r="105" spans="1:41" ht="14.25">
      <c r="A105" s="243">
        <v>71</v>
      </c>
      <c r="B105" s="351">
        <v>2471</v>
      </c>
      <c r="C105" s="244" t="s">
        <v>602</v>
      </c>
      <c r="D105" s="375"/>
      <c r="E105" s="278"/>
      <c r="F105" s="279"/>
      <c r="G105" s="1545"/>
      <c r="H105" s="1546"/>
      <c r="I105" s="1546"/>
      <c r="J105" s="1547"/>
      <c r="K105" s="245"/>
      <c r="L105" s="208"/>
      <c r="M105" s="208"/>
      <c r="N105" s="208"/>
      <c r="O105" s="208"/>
      <c r="P105" s="208"/>
      <c r="Q105" s="352"/>
      <c r="R105" s="352"/>
      <c r="S105" s="208"/>
      <c r="T105" s="385"/>
      <c r="U105" s="245"/>
      <c r="V105" s="344"/>
      <c r="W105" s="344"/>
      <c r="X105" s="344"/>
      <c r="Y105" s="344"/>
      <c r="Z105" s="344"/>
      <c r="AA105" s="344"/>
      <c r="AB105" s="344"/>
      <c r="AC105" s="344"/>
      <c r="AD105" s="344"/>
      <c r="AE105" s="344"/>
      <c r="AF105" s="345"/>
      <c r="AG105" s="1540"/>
      <c r="AH105" s="353" t="s">
        <v>165</v>
      </c>
      <c r="AI105" s="354" t="s">
        <v>163</v>
      </c>
      <c r="AJ105" s="355">
        <v>0.5</v>
      </c>
      <c r="AK105" s="356"/>
      <c r="AL105" s="356"/>
      <c r="AM105" s="395"/>
      <c r="AN105" s="358">
        <f>ROUND(Q104*AJ105,0)</f>
        <v>381</v>
      </c>
      <c r="AO105" s="268"/>
    </row>
    <row r="106" spans="1:41" ht="14.25">
      <c r="A106" s="243">
        <v>71</v>
      </c>
      <c r="B106" s="351">
        <v>2472</v>
      </c>
      <c r="C106" s="244" t="s">
        <v>603</v>
      </c>
      <c r="D106" s="375"/>
      <c r="E106" s="278"/>
      <c r="F106" s="279"/>
      <c r="G106" s="1545"/>
      <c r="H106" s="1546"/>
      <c r="I106" s="1546"/>
      <c r="J106" s="1547"/>
      <c r="K106" s="245"/>
      <c r="L106" s="208"/>
      <c r="M106" s="208"/>
      <c r="N106" s="208"/>
      <c r="O106" s="208"/>
      <c r="P106" s="208"/>
      <c r="Q106" s="352"/>
      <c r="R106" s="352"/>
      <c r="S106" s="208"/>
      <c r="T106" s="385"/>
      <c r="U106" s="245"/>
      <c r="V106" s="344"/>
      <c r="W106" s="344"/>
      <c r="X106" s="344"/>
      <c r="Y106" s="344"/>
      <c r="Z106" s="344"/>
      <c r="AA106" s="344"/>
      <c r="AB106" s="344"/>
      <c r="AC106" s="344"/>
      <c r="AD106" s="344"/>
      <c r="AE106" s="344"/>
      <c r="AF106" s="345"/>
      <c r="AG106" s="364"/>
      <c r="AH106" s="396"/>
      <c r="AI106" s="362"/>
      <c r="AJ106" s="356"/>
      <c r="AK106" s="1533" t="s">
        <v>167</v>
      </c>
      <c r="AL106" s="362">
        <v>5</v>
      </c>
      <c r="AM106" s="363" t="s">
        <v>168</v>
      </c>
      <c r="AN106" s="358">
        <f>ROUND(Q104,0)-AL106</f>
        <v>756</v>
      </c>
      <c r="AO106" s="268"/>
    </row>
    <row r="107" spans="1:41" ht="14.25">
      <c r="A107" s="243">
        <v>71</v>
      </c>
      <c r="B107" s="351">
        <v>2473</v>
      </c>
      <c r="C107" s="244" t="s">
        <v>604</v>
      </c>
      <c r="D107" s="375"/>
      <c r="E107" s="278"/>
      <c r="F107" s="279"/>
      <c r="G107" s="1545"/>
      <c r="H107" s="1546"/>
      <c r="I107" s="1546"/>
      <c r="J107" s="1547"/>
      <c r="K107" s="245"/>
      <c r="L107" s="208"/>
      <c r="M107" s="208"/>
      <c r="N107" s="208"/>
      <c r="O107" s="208"/>
      <c r="P107" s="208"/>
      <c r="Q107" s="352"/>
      <c r="R107" s="352"/>
      <c r="S107" s="208"/>
      <c r="T107" s="385"/>
      <c r="U107" s="245"/>
      <c r="V107" s="344"/>
      <c r="W107" s="344"/>
      <c r="X107" s="344"/>
      <c r="Y107" s="344"/>
      <c r="Z107" s="344"/>
      <c r="AA107" s="344"/>
      <c r="AB107" s="344"/>
      <c r="AC107" s="344"/>
      <c r="AD107" s="344"/>
      <c r="AE107" s="344"/>
      <c r="AF107" s="345"/>
      <c r="AG107" s="1536" t="s">
        <v>161</v>
      </c>
      <c r="AH107" s="364" t="s">
        <v>162</v>
      </c>
      <c r="AI107" s="362" t="s">
        <v>163</v>
      </c>
      <c r="AJ107" s="356">
        <v>0.7</v>
      </c>
      <c r="AK107" s="1534"/>
      <c r="AL107" s="365"/>
      <c r="AM107" s="366"/>
      <c r="AN107" s="358">
        <f>ROUND(Q104*AJ107,0)-AL106</f>
        <v>528</v>
      </c>
      <c r="AO107" s="268"/>
    </row>
    <row r="108" spans="1:41" ht="14.25">
      <c r="A108" s="243">
        <v>71</v>
      </c>
      <c r="B108" s="351">
        <v>2474</v>
      </c>
      <c r="C108" s="244" t="s">
        <v>605</v>
      </c>
      <c r="D108" s="375"/>
      <c r="E108" s="278"/>
      <c r="F108" s="279"/>
      <c r="G108" s="1545"/>
      <c r="H108" s="1546"/>
      <c r="I108" s="1546"/>
      <c r="J108" s="1547"/>
      <c r="K108" s="245"/>
      <c r="L108" s="208"/>
      <c r="M108" s="208"/>
      <c r="N108" s="208"/>
      <c r="O108" s="208"/>
      <c r="P108" s="208"/>
      <c r="Q108" s="352"/>
      <c r="R108" s="352"/>
      <c r="S108" s="208"/>
      <c r="T108" s="385"/>
      <c r="U108" s="245"/>
      <c r="V108" s="344"/>
      <c r="W108" s="344"/>
      <c r="X108" s="344"/>
      <c r="Y108" s="344"/>
      <c r="Z108" s="344"/>
      <c r="AA108" s="344"/>
      <c r="AB108" s="344"/>
      <c r="AC108" s="344"/>
      <c r="AD108" s="344"/>
      <c r="AE108" s="344"/>
      <c r="AF108" s="345"/>
      <c r="AG108" s="1537"/>
      <c r="AH108" s="353" t="s">
        <v>165</v>
      </c>
      <c r="AI108" s="354" t="s">
        <v>163</v>
      </c>
      <c r="AJ108" s="355">
        <v>0.5</v>
      </c>
      <c r="AK108" s="1535"/>
      <c r="AL108" s="367"/>
      <c r="AM108" s="368"/>
      <c r="AN108" s="358">
        <f>ROUND(Q104*AJ108,0)-AL106</f>
        <v>376</v>
      </c>
      <c r="AO108" s="268"/>
    </row>
    <row r="109" spans="1:41" ht="14.25">
      <c r="A109" s="229">
        <v>71</v>
      </c>
      <c r="B109" s="337">
        <v>1413</v>
      </c>
      <c r="C109" s="254" t="s">
        <v>606</v>
      </c>
      <c r="D109" s="375"/>
      <c r="E109" s="278"/>
      <c r="F109" s="279"/>
      <c r="G109" s="1545"/>
      <c r="H109" s="1546"/>
      <c r="I109" s="1546"/>
      <c r="J109" s="1547"/>
      <c r="K109" s="245"/>
      <c r="L109" s="208"/>
      <c r="M109" s="208"/>
      <c r="N109" s="208"/>
      <c r="O109" s="208"/>
      <c r="P109" s="208"/>
      <c r="Q109" s="403"/>
      <c r="R109" s="403"/>
      <c r="S109" s="301"/>
      <c r="T109" s="385"/>
      <c r="U109" s="369" t="s">
        <v>172</v>
      </c>
      <c r="V109" s="370"/>
      <c r="W109" s="370"/>
      <c r="X109" s="370"/>
      <c r="Y109" s="370"/>
      <c r="Z109" s="370"/>
      <c r="AA109" s="370"/>
      <c r="AB109" s="370"/>
      <c r="AC109" s="370"/>
      <c r="AD109" s="370"/>
      <c r="AE109" s="370"/>
      <c r="AF109" s="371"/>
      <c r="AG109" s="369"/>
      <c r="AH109" s="370"/>
      <c r="AI109" s="372"/>
      <c r="AJ109" s="373"/>
      <c r="AK109" s="373"/>
      <c r="AL109" s="373"/>
      <c r="AM109" s="374"/>
      <c r="AN109" s="342">
        <f>ROUND(Q104*AD110,0)</f>
        <v>734</v>
      </c>
      <c r="AO109" s="268"/>
    </row>
    <row r="110" spans="1:41" ht="14.25">
      <c r="A110" s="229">
        <v>71</v>
      </c>
      <c r="B110" s="337">
        <v>1414</v>
      </c>
      <c r="C110" s="254" t="s">
        <v>607</v>
      </c>
      <c r="D110" s="375"/>
      <c r="E110" s="278"/>
      <c r="F110" s="279"/>
      <c r="G110" s="245"/>
      <c r="H110" s="208"/>
      <c r="I110" s="208"/>
      <c r="J110" s="385"/>
      <c r="K110" s="343"/>
      <c r="L110" s="301"/>
      <c r="M110" s="301"/>
      <c r="N110" s="301"/>
      <c r="O110" s="301"/>
      <c r="P110" s="208"/>
      <c r="Q110" s="403"/>
      <c r="R110" s="403"/>
      <c r="S110" s="301"/>
      <c r="T110" s="385"/>
      <c r="U110" s="379" t="s">
        <v>174</v>
      </c>
      <c r="V110" s="344"/>
      <c r="W110" s="344"/>
      <c r="X110" s="344"/>
      <c r="Y110" s="344"/>
      <c r="Z110" s="344"/>
      <c r="AA110" s="344"/>
      <c r="AB110" s="344"/>
      <c r="AC110" s="214" t="s">
        <v>163</v>
      </c>
      <c r="AD110" s="1541">
        <v>0.96499999999999997</v>
      </c>
      <c r="AE110" s="1541"/>
      <c r="AF110" s="345"/>
      <c r="AG110" s="1539" t="s">
        <v>161</v>
      </c>
      <c r="AH110" s="346" t="s">
        <v>162</v>
      </c>
      <c r="AI110" s="347" t="s">
        <v>163</v>
      </c>
      <c r="AJ110" s="348">
        <v>0.7</v>
      </c>
      <c r="AK110" s="348"/>
      <c r="AL110" s="348"/>
      <c r="AM110" s="349"/>
      <c r="AN110" s="350">
        <f>ROUND(ROUND(Q104*AD110,0)*AJ110,0)</f>
        <v>514</v>
      </c>
      <c r="AO110" s="268"/>
    </row>
    <row r="111" spans="1:41" ht="14.25">
      <c r="A111" s="243">
        <v>71</v>
      </c>
      <c r="B111" s="351">
        <v>2475</v>
      </c>
      <c r="C111" s="244" t="s">
        <v>608</v>
      </c>
      <c r="D111" s="375"/>
      <c r="E111" s="278"/>
      <c r="F111" s="279"/>
      <c r="G111" s="245"/>
      <c r="H111" s="208"/>
      <c r="I111" s="208"/>
      <c r="J111" s="385"/>
      <c r="K111" s="245"/>
      <c r="L111" s="208"/>
      <c r="M111" s="208"/>
      <c r="N111" s="208"/>
      <c r="O111" s="208"/>
      <c r="P111" s="208"/>
      <c r="Q111" s="352"/>
      <c r="R111" s="352"/>
      <c r="S111" s="208"/>
      <c r="T111" s="385"/>
      <c r="U111" s="245"/>
      <c r="V111" s="344"/>
      <c r="W111" s="344"/>
      <c r="X111" s="344"/>
      <c r="Y111" s="344"/>
      <c r="Z111" s="344"/>
      <c r="AA111" s="344"/>
      <c r="AB111" s="344"/>
      <c r="AC111" s="344"/>
      <c r="AD111" s="344"/>
      <c r="AE111" s="344"/>
      <c r="AF111" s="345"/>
      <c r="AG111" s="1540"/>
      <c r="AH111" s="353" t="s">
        <v>165</v>
      </c>
      <c r="AI111" s="354" t="s">
        <v>163</v>
      </c>
      <c r="AJ111" s="355">
        <v>0.5</v>
      </c>
      <c r="AK111" s="356"/>
      <c r="AL111" s="356"/>
      <c r="AM111" s="395"/>
      <c r="AN111" s="358">
        <f>ROUND(ROUND(Q104*AD110,0)*AJ111,0)</f>
        <v>367</v>
      </c>
      <c r="AO111" s="268"/>
    </row>
    <row r="112" spans="1:41" ht="14.25">
      <c r="A112" s="243">
        <v>71</v>
      </c>
      <c r="B112" s="351">
        <v>2476</v>
      </c>
      <c r="C112" s="244" t="s">
        <v>609</v>
      </c>
      <c r="D112" s="375"/>
      <c r="E112" s="278"/>
      <c r="F112" s="279"/>
      <c r="G112" s="245"/>
      <c r="H112" s="208"/>
      <c r="I112" s="208"/>
      <c r="J112" s="385"/>
      <c r="K112" s="245"/>
      <c r="L112" s="208"/>
      <c r="M112" s="208"/>
      <c r="N112" s="208"/>
      <c r="O112" s="208"/>
      <c r="P112" s="208"/>
      <c r="Q112" s="352"/>
      <c r="R112" s="352"/>
      <c r="S112" s="208"/>
      <c r="T112" s="385"/>
      <c r="U112" s="245"/>
      <c r="V112" s="344"/>
      <c r="W112" s="344"/>
      <c r="X112" s="344"/>
      <c r="Y112" s="344"/>
      <c r="Z112" s="344"/>
      <c r="AA112" s="344"/>
      <c r="AB112" s="344"/>
      <c r="AC112" s="344"/>
      <c r="AD112" s="344"/>
      <c r="AE112" s="344"/>
      <c r="AF112" s="345"/>
      <c r="AG112" s="364"/>
      <c r="AH112" s="396"/>
      <c r="AI112" s="362"/>
      <c r="AJ112" s="356"/>
      <c r="AK112" s="1533" t="s">
        <v>167</v>
      </c>
      <c r="AL112" s="362">
        <v>5</v>
      </c>
      <c r="AM112" s="363" t="s">
        <v>168</v>
      </c>
      <c r="AN112" s="358">
        <f>ROUND(Q104*AD110,0)-AL112</f>
        <v>729</v>
      </c>
      <c r="AO112" s="268"/>
    </row>
    <row r="113" spans="1:41" ht="14.25">
      <c r="A113" s="243">
        <v>71</v>
      </c>
      <c r="B113" s="351">
        <v>2477</v>
      </c>
      <c r="C113" s="244" t="s">
        <v>610</v>
      </c>
      <c r="D113" s="375"/>
      <c r="E113" s="278"/>
      <c r="F113" s="279"/>
      <c r="G113" s="245"/>
      <c r="H113" s="208"/>
      <c r="I113" s="208"/>
      <c r="J113" s="385"/>
      <c r="K113" s="245"/>
      <c r="L113" s="208"/>
      <c r="M113" s="208"/>
      <c r="N113" s="208"/>
      <c r="O113" s="208"/>
      <c r="P113" s="208"/>
      <c r="Q113" s="352"/>
      <c r="R113" s="352"/>
      <c r="S113" s="208"/>
      <c r="T113" s="385"/>
      <c r="U113" s="245"/>
      <c r="V113" s="344"/>
      <c r="W113" s="344"/>
      <c r="X113" s="344"/>
      <c r="Y113" s="344"/>
      <c r="Z113" s="344"/>
      <c r="AA113" s="344"/>
      <c r="AB113" s="344"/>
      <c r="AC113" s="344"/>
      <c r="AD113" s="344"/>
      <c r="AE113" s="344"/>
      <c r="AF113" s="345"/>
      <c r="AG113" s="1536" t="s">
        <v>161</v>
      </c>
      <c r="AH113" s="364" t="s">
        <v>162</v>
      </c>
      <c r="AI113" s="362" t="s">
        <v>163</v>
      </c>
      <c r="AJ113" s="356">
        <v>0.7</v>
      </c>
      <c r="AK113" s="1534"/>
      <c r="AL113" s="365"/>
      <c r="AM113" s="366"/>
      <c r="AN113" s="358">
        <f>ROUND(ROUND(Q104*AD110,0)*AJ113,0)-AL112</f>
        <v>509</v>
      </c>
      <c r="AO113" s="268"/>
    </row>
    <row r="114" spans="1:41" ht="14.25">
      <c r="A114" s="243">
        <v>71</v>
      </c>
      <c r="B114" s="351">
        <v>2478</v>
      </c>
      <c r="C114" s="244" t="s">
        <v>611</v>
      </c>
      <c r="D114" s="375"/>
      <c r="E114" s="278"/>
      <c r="F114" s="279"/>
      <c r="G114" s="245"/>
      <c r="H114" s="208"/>
      <c r="I114" s="208"/>
      <c r="J114" s="385"/>
      <c r="K114" s="245"/>
      <c r="L114" s="208"/>
      <c r="M114" s="208"/>
      <c r="N114" s="208"/>
      <c r="O114" s="208"/>
      <c r="P114" s="208"/>
      <c r="Q114" s="352"/>
      <c r="R114" s="352"/>
      <c r="S114" s="208"/>
      <c r="T114" s="385"/>
      <c r="U114" s="245"/>
      <c r="V114" s="344"/>
      <c r="W114" s="344"/>
      <c r="X114" s="344"/>
      <c r="Y114" s="344"/>
      <c r="Z114" s="344"/>
      <c r="AA114" s="344"/>
      <c r="AB114" s="344"/>
      <c r="AC114" s="344"/>
      <c r="AD114" s="344"/>
      <c r="AE114" s="344"/>
      <c r="AF114" s="345"/>
      <c r="AG114" s="1537"/>
      <c r="AH114" s="353" t="s">
        <v>165</v>
      </c>
      <c r="AI114" s="354" t="s">
        <v>163</v>
      </c>
      <c r="AJ114" s="355">
        <v>0.5</v>
      </c>
      <c r="AK114" s="1535"/>
      <c r="AL114" s="367"/>
      <c r="AM114" s="368"/>
      <c r="AN114" s="358">
        <f>ROUND(ROUND(Q104*AD110,0)*AJ114,0)-AL112</f>
        <v>362</v>
      </c>
      <c r="AO114" s="268"/>
    </row>
    <row r="115" spans="1:41" ht="14.25">
      <c r="A115" s="229">
        <v>71</v>
      </c>
      <c r="B115" s="337">
        <v>1415</v>
      </c>
      <c r="C115" s="254" t="s">
        <v>612</v>
      </c>
      <c r="D115" s="375"/>
      <c r="E115" s="278"/>
      <c r="F115" s="279"/>
      <c r="G115" s="245"/>
      <c r="H115" s="208"/>
      <c r="I115" s="208"/>
      <c r="J115" s="388"/>
      <c r="K115" s="231" t="s">
        <v>587</v>
      </c>
      <c r="L115" s="334"/>
      <c r="M115" s="334"/>
      <c r="N115" s="334"/>
      <c r="O115" s="334"/>
      <c r="P115" s="334"/>
      <c r="Q115" s="404"/>
      <c r="R115" s="404"/>
      <c r="S115" s="232"/>
      <c r="T115" s="314"/>
      <c r="U115" s="231"/>
      <c r="V115" s="338"/>
      <c r="W115" s="338"/>
      <c r="X115" s="338"/>
      <c r="Y115" s="338"/>
      <c r="Z115" s="338"/>
      <c r="AA115" s="338"/>
      <c r="AB115" s="338"/>
      <c r="AC115" s="338"/>
      <c r="AD115" s="338"/>
      <c r="AE115" s="338"/>
      <c r="AF115" s="339"/>
      <c r="AG115" s="340"/>
      <c r="AH115" s="338"/>
      <c r="AI115" s="334"/>
      <c r="AJ115" s="383"/>
      <c r="AK115" s="383"/>
      <c r="AL115" s="383"/>
      <c r="AM115" s="384"/>
      <c r="AN115" s="342">
        <f>ROUND(Q116,0)</f>
        <v>830</v>
      </c>
      <c r="AO115" s="268"/>
    </row>
    <row r="116" spans="1:41" ht="14.25">
      <c r="A116" s="229">
        <v>71</v>
      </c>
      <c r="B116" s="337">
        <v>1416</v>
      </c>
      <c r="C116" s="254" t="s">
        <v>613</v>
      </c>
      <c r="D116" s="375"/>
      <c r="E116" s="278"/>
      <c r="F116" s="279"/>
      <c r="G116" s="245"/>
      <c r="H116" s="208"/>
      <c r="I116" s="208"/>
      <c r="J116" s="388"/>
      <c r="K116" s="343"/>
      <c r="L116" s="301"/>
      <c r="M116" s="301"/>
      <c r="N116" s="301"/>
      <c r="O116" s="301"/>
      <c r="P116" s="301"/>
      <c r="Q116" s="1538">
        <v>830</v>
      </c>
      <c r="R116" s="1538"/>
      <c r="S116" s="208" t="s">
        <v>18</v>
      </c>
      <c r="T116" s="385"/>
      <c r="U116" s="245"/>
      <c r="V116" s="344"/>
      <c r="W116" s="344"/>
      <c r="X116" s="344"/>
      <c r="Y116" s="344"/>
      <c r="Z116" s="344"/>
      <c r="AA116" s="344"/>
      <c r="AB116" s="344"/>
      <c r="AC116" s="344"/>
      <c r="AD116" s="344"/>
      <c r="AE116" s="344"/>
      <c r="AF116" s="345"/>
      <c r="AG116" s="1539" t="s">
        <v>161</v>
      </c>
      <c r="AH116" s="346" t="s">
        <v>162</v>
      </c>
      <c r="AI116" s="347" t="s">
        <v>163</v>
      </c>
      <c r="AJ116" s="348">
        <v>0.7</v>
      </c>
      <c r="AK116" s="348"/>
      <c r="AL116" s="348"/>
      <c r="AM116" s="349"/>
      <c r="AN116" s="350">
        <f>ROUND(Q116*AJ116,0)</f>
        <v>581</v>
      </c>
      <c r="AO116" s="268"/>
    </row>
    <row r="117" spans="1:41" ht="14.25">
      <c r="A117" s="243">
        <v>71</v>
      </c>
      <c r="B117" s="351">
        <v>2481</v>
      </c>
      <c r="C117" s="244" t="s">
        <v>614</v>
      </c>
      <c r="D117" s="375"/>
      <c r="E117" s="278"/>
      <c r="F117" s="279"/>
      <c r="G117" s="245"/>
      <c r="H117" s="208"/>
      <c r="I117" s="208"/>
      <c r="J117" s="385"/>
      <c r="K117" s="245"/>
      <c r="L117" s="208"/>
      <c r="M117" s="208"/>
      <c r="N117" s="208"/>
      <c r="O117" s="208"/>
      <c r="P117" s="208"/>
      <c r="Q117" s="352"/>
      <c r="R117" s="352"/>
      <c r="S117" s="208"/>
      <c r="T117" s="385"/>
      <c r="U117" s="245"/>
      <c r="V117" s="344"/>
      <c r="W117" s="344"/>
      <c r="X117" s="344"/>
      <c r="Y117" s="344"/>
      <c r="Z117" s="344"/>
      <c r="AA117" s="344"/>
      <c r="AB117" s="344"/>
      <c r="AC117" s="344"/>
      <c r="AD117" s="344"/>
      <c r="AE117" s="344"/>
      <c r="AF117" s="345"/>
      <c r="AG117" s="1540"/>
      <c r="AH117" s="353" t="s">
        <v>165</v>
      </c>
      <c r="AI117" s="354" t="s">
        <v>163</v>
      </c>
      <c r="AJ117" s="355">
        <v>0.5</v>
      </c>
      <c r="AK117" s="356"/>
      <c r="AL117" s="356"/>
      <c r="AM117" s="395"/>
      <c r="AN117" s="358">
        <f>ROUND(Q116*AJ117,0)</f>
        <v>415</v>
      </c>
      <c r="AO117" s="268"/>
    </row>
    <row r="118" spans="1:41" ht="14.25">
      <c r="A118" s="243">
        <v>71</v>
      </c>
      <c r="B118" s="351">
        <v>2482</v>
      </c>
      <c r="C118" s="244" t="s">
        <v>615</v>
      </c>
      <c r="D118" s="375"/>
      <c r="E118" s="278"/>
      <c r="F118" s="279"/>
      <c r="G118" s="245"/>
      <c r="H118" s="208"/>
      <c r="I118" s="208"/>
      <c r="J118" s="385"/>
      <c r="K118" s="245"/>
      <c r="L118" s="208"/>
      <c r="M118" s="208"/>
      <c r="N118" s="208"/>
      <c r="O118" s="208"/>
      <c r="P118" s="208"/>
      <c r="Q118" s="352"/>
      <c r="R118" s="352"/>
      <c r="S118" s="208"/>
      <c r="T118" s="385"/>
      <c r="U118" s="245"/>
      <c r="V118" s="344"/>
      <c r="W118" s="344"/>
      <c r="X118" s="344"/>
      <c r="Y118" s="344"/>
      <c r="Z118" s="344"/>
      <c r="AA118" s="344"/>
      <c r="AB118" s="344"/>
      <c r="AC118" s="344"/>
      <c r="AD118" s="344"/>
      <c r="AE118" s="344"/>
      <c r="AF118" s="345"/>
      <c r="AG118" s="364"/>
      <c r="AH118" s="396"/>
      <c r="AI118" s="362"/>
      <c r="AJ118" s="356"/>
      <c r="AK118" s="1533" t="s">
        <v>167</v>
      </c>
      <c r="AL118" s="362">
        <v>5</v>
      </c>
      <c r="AM118" s="363" t="s">
        <v>168</v>
      </c>
      <c r="AN118" s="358">
        <f>ROUND(Q116,0)-AL118</f>
        <v>825</v>
      </c>
      <c r="AO118" s="268"/>
    </row>
    <row r="119" spans="1:41" ht="14.25">
      <c r="A119" s="243">
        <v>71</v>
      </c>
      <c r="B119" s="351">
        <v>2483</v>
      </c>
      <c r="C119" s="244" t="s">
        <v>616</v>
      </c>
      <c r="D119" s="375"/>
      <c r="E119" s="278"/>
      <c r="F119" s="279"/>
      <c r="G119" s="245"/>
      <c r="H119" s="208"/>
      <c r="I119" s="208"/>
      <c r="J119" s="385"/>
      <c r="K119" s="245"/>
      <c r="L119" s="208"/>
      <c r="M119" s="208"/>
      <c r="N119" s="208"/>
      <c r="O119" s="208"/>
      <c r="P119" s="208"/>
      <c r="Q119" s="352"/>
      <c r="R119" s="352"/>
      <c r="S119" s="208"/>
      <c r="T119" s="385"/>
      <c r="U119" s="245"/>
      <c r="V119" s="344"/>
      <c r="W119" s="344"/>
      <c r="X119" s="344"/>
      <c r="Y119" s="344"/>
      <c r="Z119" s="344"/>
      <c r="AA119" s="344"/>
      <c r="AB119" s="344"/>
      <c r="AC119" s="344"/>
      <c r="AD119" s="344"/>
      <c r="AE119" s="344"/>
      <c r="AF119" s="345"/>
      <c r="AG119" s="1536" t="s">
        <v>161</v>
      </c>
      <c r="AH119" s="364" t="s">
        <v>162</v>
      </c>
      <c r="AI119" s="362" t="s">
        <v>163</v>
      </c>
      <c r="AJ119" s="356">
        <v>0.7</v>
      </c>
      <c r="AK119" s="1534"/>
      <c r="AL119" s="365"/>
      <c r="AM119" s="366"/>
      <c r="AN119" s="358">
        <f>ROUND(Q116*AJ119,0)-AL118</f>
        <v>576</v>
      </c>
      <c r="AO119" s="268"/>
    </row>
    <row r="120" spans="1:41" ht="14.25">
      <c r="A120" s="243">
        <v>71</v>
      </c>
      <c r="B120" s="351">
        <v>2484</v>
      </c>
      <c r="C120" s="244" t="s">
        <v>617</v>
      </c>
      <c r="D120" s="375"/>
      <c r="E120" s="278"/>
      <c r="F120" s="279"/>
      <c r="G120" s="245"/>
      <c r="H120" s="208"/>
      <c r="I120" s="208"/>
      <c r="J120" s="385"/>
      <c r="K120" s="245"/>
      <c r="L120" s="208"/>
      <c r="M120" s="208"/>
      <c r="N120" s="208"/>
      <c r="O120" s="208"/>
      <c r="P120" s="208"/>
      <c r="Q120" s="352"/>
      <c r="R120" s="352"/>
      <c r="S120" s="208"/>
      <c r="T120" s="385"/>
      <c r="U120" s="281"/>
      <c r="V120" s="380"/>
      <c r="W120" s="380"/>
      <c r="X120" s="380"/>
      <c r="Y120" s="380"/>
      <c r="Z120" s="380"/>
      <c r="AA120" s="380"/>
      <c r="AB120" s="380"/>
      <c r="AC120" s="380"/>
      <c r="AD120" s="380"/>
      <c r="AE120" s="380"/>
      <c r="AF120" s="381"/>
      <c r="AG120" s="1537"/>
      <c r="AH120" s="353" t="s">
        <v>165</v>
      </c>
      <c r="AI120" s="354" t="s">
        <v>163</v>
      </c>
      <c r="AJ120" s="355">
        <v>0.5</v>
      </c>
      <c r="AK120" s="1535"/>
      <c r="AL120" s="367"/>
      <c r="AM120" s="368"/>
      <c r="AN120" s="358">
        <f>ROUND(Q116*AJ120,0)-AL118</f>
        <v>410</v>
      </c>
      <c r="AO120" s="268"/>
    </row>
    <row r="121" spans="1:41" ht="14.25">
      <c r="A121" s="229">
        <v>71</v>
      </c>
      <c r="B121" s="337">
        <v>1417</v>
      </c>
      <c r="C121" s="254" t="s">
        <v>618</v>
      </c>
      <c r="D121" s="375"/>
      <c r="E121" s="278"/>
      <c r="F121" s="279"/>
      <c r="G121" s="245"/>
      <c r="H121" s="208"/>
      <c r="I121" s="208"/>
      <c r="J121" s="388"/>
      <c r="K121" s="343"/>
      <c r="L121" s="301"/>
      <c r="M121" s="301"/>
      <c r="N121" s="301"/>
      <c r="O121" s="301"/>
      <c r="P121" s="301"/>
      <c r="Q121" s="352"/>
      <c r="R121" s="352"/>
      <c r="S121" s="208"/>
      <c r="T121" s="385"/>
      <c r="U121" s="379" t="s">
        <v>172</v>
      </c>
      <c r="V121" s="344"/>
      <c r="W121" s="344"/>
      <c r="X121" s="344"/>
      <c r="Y121" s="344"/>
      <c r="Z121" s="344"/>
      <c r="AA121" s="344"/>
      <c r="AB121" s="344"/>
      <c r="AC121" s="344"/>
      <c r="AD121" s="344"/>
      <c r="AE121" s="344"/>
      <c r="AF121" s="345"/>
      <c r="AG121" s="369"/>
      <c r="AH121" s="370"/>
      <c r="AI121" s="372"/>
      <c r="AJ121" s="373"/>
      <c r="AK121" s="373"/>
      <c r="AL121" s="373"/>
      <c r="AM121" s="374"/>
      <c r="AN121" s="342">
        <f>ROUND(Q116*AD122,0)</f>
        <v>801</v>
      </c>
      <c r="AO121" s="268"/>
    </row>
    <row r="122" spans="1:41" ht="14.25">
      <c r="A122" s="229">
        <v>71</v>
      </c>
      <c r="B122" s="337">
        <v>1418</v>
      </c>
      <c r="C122" s="254" t="s">
        <v>619</v>
      </c>
      <c r="D122" s="375"/>
      <c r="E122" s="278"/>
      <c r="F122" s="279"/>
      <c r="G122" s="245"/>
      <c r="H122" s="208"/>
      <c r="I122" s="208"/>
      <c r="J122" s="388"/>
      <c r="K122" s="343"/>
      <c r="L122" s="301"/>
      <c r="M122" s="301"/>
      <c r="N122" s="301"/>
      <c r="O122" s="301"/>
      <c r="P122" s="301"/>
      <c r="Q122" s="352"/>
      <c r="R122" s="352"/>
      <c r="S122" s="208"/>
      <c r="T122" s="385"/>
      <c r="U122" s="379" t="s">
        <v>174</v>
      </c>
      <c r="V122" s="344"/>
      <c r="W122" s="344"/>
      <c r="X122" s="344"/>
      <c r="Y122" s="344"/>
      <c r="Z122" s="344"/>
      <c r="AA122" s="344"/>
      <c r="AB122" s="344"/>
      <c r="AC122" s="214" t="s">
        <v>163</v>
      </c>
      <c r="AD122" s="1541">
        <v>0.96499999999999997</v>
      </c>
      <c r="AE122" s="1541"/>
      <c r="AF122" s="345"/>
      <c r="AG122" s="1539" t="s">
        <v>161</v>
      </c>
      <c r="AH122" s="346" t="s">
        <v>162</v>
      </c>
      <c r="AI122" s="347" t="s">
        <v>163</v>
      </c>
      <c r="AJ122" s="348">
        <v>0.7</v>
      </c>
      <c r="AK122" s="348"/>
      <c r="AL122" s="348"/>
      <c r="AM122" s="349"/>
      <c r="AN122" s="350">
        <f>ROUND(ROUND(Q116*AD122,0)*AJ122,0)</f>
        <v>561</v>
      </c>
      <c r="AO122" s="268"/>
    </row>
    <row r="123" spans="1:41" ht="14.25">
      <c r="A123" s="243">
        <v>71</v>
      </c>
      <c r="B123" s="351">
        <v>2485</v>
      </c>
      <c r="C123" s="244" t="s">
        <v>620</v>
      </c>
      <c r="D123" s="375"/>
      <c r="E123" s="278"/>
      <c r="F123" s="279"/>
      <c r="G123" s="245"/>
      <c r="H123" s="208"/>
      <c r="I123" s="208"/>
      <c r="J123" s="385"/>
      <c r="K123" s="245"/>
      <c r="L123" s="208"/>
      <c r="M123" s="208"/>
      <c r="N123" s="208"/>
      <c r="O123" s="208"/>
      <c r="P123" s="208"/>
      <c r="Q123" s="352"/>
      <c r="R123" s="352"/>
      <c r="S123" s="208"/>
      <c r="T123" s="385"/>
      <c r="U123" s="245"/>
      <c r="V123" s="344"/>
      <c r="W123" s="344"/>
      <c r="X123" s="344"/>
      <c r="Y123" s="344"/>
      <c r="Z123" s="344"/>
      <c r="AA123" s="344"/>
      <c r="AB123" s="344"/>
      <c r="AC123" s="344"/>
      <c r="AD123" s="344"/>
      <c r="AE123" s="344"/>
      <c r="AF123" s="345"/>
      <c r="AG123" s="1540"/>
      <c r="AH123" s="353" t="s">
        <v>165</v>
      </c>
      <c r="AI123" s="354" t="s">
        <v>163</v>
      </c>
      <c r="AJ123" s="355">
        <v>0.5</v>
      </c>
      <c r="AK123" s="356"/>
      <c r="AL123" s="356"/>
      <c r="AM123" s="395"/>
      <c r="AN123" s="358">
        <f>ROUND(ROUND(Q116*AD122,0)*AJ123,0)</f>
        <v>401</v>
      </c>
      <c r="AO123" s="268"/>
    </row>
    <row r="124" spans="1:41" ht="14.25">
      <c r="A124" s="243">
        <v>71</v>
      </c>
      <c r="B124" s="351">
        <v>2486</v>
      </c>
      <c r="C124" s="244" t="s">
        <v>621</v>
      </c>
      <c r="D124" s="375"/>
      <c r="E124" s="278"/>
      <c r="F124" s="279"/>
      <c r="G124" s="245"/>
      <c r="H124" s="208"/>
      <c r="I124" s="208"/>
      <c r="J124" s="385"/>
      <c r="K124" s="245"/>
      <c r="L124" s="208"/>
      <c r="M124" s="208"/>
      <c r="N124" s="208"/>
      <c r="O124" s="208"/>
      <c r="P124" s="208"/>
      <c r="Q124" s="352"/>
      <c r="R124" s="352"/>
      <c r="S124" s="208"/>
      <c r="T124" s="385"/>
      <c r="U124" s="245"/>
      <c r="V124" s="344"/>
      <c r="W124" s="344"/>
      <c r="X124" s="344"/>
      <c r="Y124" s="344"/>
      <c r="Z124" s="344"/>
      <c r="AA124" s="344"/>
      <c r="AB124" s="344"/>
      <c r="AC124" s="344"/>
      <c r="AD124" s="344"/>
      <c r="AE124" s="344"/>
      <c r="AF124" s="345"/>
      <c r="AG124" s="364"/>
      <c r="AH124" s="396"/>
      <c r="AI124" s="362"/>
      <c r="AJ124" s="356"/>
      <c r="AK124" s="1533" t="s">
        <v>167</v>
      </c>
      <c r="AL124" s="362">
        <v>5</v>
      </c>
      <c r="AM124" s="363" t="s">
        <v>168</v>
      </c>
      <c r="AN124" s="358">
        <f>ROUND(Q116*AD122,0)-AL124</f>
        <v>796</v>
      </c>
      <c r="AO124" s="268"/>
    </row>
    <row r="125" spans="1:41" ht="14.25">
      <c r="A125" s="243">
        <v>71</v>
      </c>
      <c r="B125" s="351">
        <v>2487</v>
      </c>
      <c r="C125" s="244" t="s">
        <v>622</v>
      </c>
      <c r="D125" s="375"/>
      <c r="E125" s="278"/>
      <c r="F125" s="279"/>
      <c r="G125" s="245"/>
      <c r="H125" s="208"/>
      <c r="I125" s="208"/>
      <c r="J125" s="385"/>
      <c r="K125" s="245"/>
      <c r="L125" s="208"/>
      <c r="M125" s="208"/>
      <c r="N125" s="208"/>
      <c r="O125" s="208"/>
      <c r="P125" s="208"/>
      <c r="Q125" s="352"/>
      <c r="R125" s="352"/>
      <c r="S125" s="208"/>
      <c r="T125" s="385"/>
      <c r="U125" s="245"/>
      <c r="V125" s="344"/>
      <c r="W125" s="344"/>
      <c r="X125" s="344"/>
      <c r="Y125" s="344"/>
      <c r="Z125" s="344"/>
      <c r="AA125" s="344"/>
      <c r="AB125" s="344"/>
      <c r="AC125" s="344"/>
      <c r="AD125" s="344"/>
      <c r="AE125" s="344"/>
      <c r="AF125" s="345"/>
      <c r="AG125" s="1536" t="s">
        <v>161</v>
      </c>
      <c r="AH125" s="364" t="s">
        <v>162</v>
      </c>
      <c r="AI125" s="362" t="s">
        <v>163</v>
      </c>
      <c r="AJ125" s="356">
        <v>0.7</v>
      </c>
      <c r="AK125" s="1534"/>
      <c r="AL125" s="365"/>
      <c r="AM125" s="366"/>
      <c r="AN125" s="358">
        <f>ROUND(ROUND(Q116*AD122,0)*AJ125,0)-AL124</f>
        <v>556</v>
      </c>
      <c r="AO125" s="268"/>
    </row>
    <row r="126" spans="1:41" ht="14.25">
      <c r="A126" s="243">
        <v>71</v>
      </c>
      <c r="B126" s="351">
        <v>2488</v>
      </c>
      <c r="C126" s="244" t="s">
        <v>623</v>
      </c>
      <c r="D126" s="375"/>
      <c r="E126" s="278"/>
      <c r="F126" s="279"/>
      <c r="G126" s="281"/>
      <c r="H126" s="216"/>
      <c r="I126" s="216"/>
      <c r="J126" s="226"/>
      <c r="K126" s="281"/>
      <c r="L126" s="216"/>
      <c r="M126" s="216"/>
      <c r="N126" s="216"/>
      <c r="O126" s="216"/>
      <c r="P126" s="216"/>
      <c r="Q126" s="387"/>
      <c r="R126" s="387"/>
      <c r="S126" s="216"/>
      <c r="T126" s="226"/>
      <c r="U126" s="281"/>
      <c r="V126" s="380"/>
      <c r="W126" s="380"/>
      <c r="X126" s="380"/>
      <c r="Y126" s="380"/>
      <c r="Z126" s="380"/>
      <c r="AA126" s="380"/>
      <c r="AB126" s="380"/>
      <c r="AC126" s="380"/>
      <c r="AD126" s="380"/>
      <c r="AE126" s="380"/>
      <c r="AF126" s="381"/>
      <c r="AG126" s="1537"/>
      <c r="AH126" s="353" t="s">
        <v>165</v>
      </c>
      <c r="AI126" s="354" t="s">
        <v>163</v>
      </c>
      <c r="AJ126" s="355">
        <v>0.5</v>
      </c>
      <c r="AK126" s="1535"/>
      <c r="AL126" s="367"/>
      <c r="AM126" s="368"/>
      <c r="AN126" s="391">
        <f>ROUND(ROUND(Q116*AD122,0)*AJ126,0)-AL124</f>
        <v>396</v>
      </c>
      <c r="AO126" s="268"/>
    </row>
    <row r="127" spans="1:41" ht="14.25">
      <c r="A127" s="229">
        <v>71</v>
      </c>
      <c r="B127" s="337">
        <v>1421</v>
      </c>
      <c r="C127" s="254" t="s">
        <v>624</v>
      </c>
      <c r="D127" s="375"/>
      <c r="E127" s="278"/>
      <c r="F127" s="279"/>
      <c r="G127" s="231" t="s">
        <v>625</v>
      </c>
      <c r="H127" s="232"/>
      <c r="I127" s="232"/>
      <c r="J127" s="314"/>
      <c r="K127" s="232" t="s">
        <v>181</v>
      </c>
      <c r="L127" s="232"/>
      <c r="M127" s="232"/>
      <c r="N127" s="232"/>
      <c r="O127" s="232"/>
      <c r="P127" s="232"/>
      <c r="Q127" s="402"/>
      <c r="R127" s="402"/>
      <c r="S127" s="232"/>
      <c r="T127" s="314"/>
      <c r="U127" s="231"/>
      <c r="V127" s="338"/>
      <c r="W127" s="338"/>
      <c r="X127" s="338"/>
      <c r="Y127" s="338"/>
      <c r="Z127" s="338"/>
      <c r="AA127" s="338"/>
      <c r="AB127" s="338"/>
      <c r="AC127" s="338"/>
      <c r="AD127" s="338"/>
      <c r="AE127" s="338"/>
      <c r="AF127" s="339"/>
      <c r="AG127" s="340"/>
      <c r="AH127" s="338"/>
      <c r="AI127" s="334"/>
      <c r="AJ127" s="383"/>
      <c r="AK127" s="383"/>
      <c r="AL127" s="383"/>
      <c r="AM127" s="384"/>
      <c r="AN127" s="342">
        <f>ROUND(Q128,0)</f>
        <v>761</v>
      </c>
      <c r="AO127" s="268"/>
    </row>
    <row r="128" spans="1:41" ht="14.25">
      <c r="A128" s="229">
        <v>71</v>
      </c>
      <c r="B128" s="337">
        <v>1422</v>
      </c>
      <c r="C128" s="254" t="s">
        <v>626</v>
      </c>
      <c r="D128" s="375"/>
      <c r="E128" s="278"/>
      <c r="F128" s="279"/>
      <c r="G128" s="245"/>
      <c r="H128" s="208"/>
      <c r="I128" s="208"/>
      <c r="J128" s="385"/>
      <c r="K128" s="245" t="s">
        <v>183</v>
      </c>
      <c r="L128" s="208"/>
      <c r="M128" s="208"/>
      <c r="N128" s="208"/>
      <c r="O128" s="208"/>
      <c r="P128" s="208"/>
      <c r="Q128" s="1538">
        <v>761</v>
      </c>
      <c r="R128" s="1538"/>
      <c r="S128" s="208" t="s">
        <v>18</v>
      </c>
      <c r="T128" s="385"/>
      <c r="U128" s="245"/>
      <c r="V128" s="344"/>
      <c r="W128" s="344"/>
      <c r="X128" s="344"/>
      <c r="Y128" s="344"/>
      <c r="Z128" s="344"/>
      <c r="AA128" s="344"/>
      <c r="AB128" s="344"/>
      <c r="AC128" s="344"/>
      <c r="AD128" s="344"/>
      <c r="AE128" s="344"/>
      <c r="AF128" s="345"/>
      <c r="AG128" s="1539" t="s">
        <v>161</v>
      </c>
      <c r="AH128" s="346" t="s">
        <v>162</v>
      </c>
      <c r="AI128" s="347" t="s">
        <v>163</v>
      </c>
      <c r="AJ128" s="348">
        <v>0.7</v>
      </c>
      <c r="AK128" s="348"/>
      <c r="AL128" s="348"/>
      <c r="AM128" s="349"/>
      <c r="AN128" s="350">
        <f>ROUND(Q128*AJ128,0)</f>
        <v>533</v>
      </c>
      <c r="AO128" s="268"/>
    </row>
    <row r="129" spans="1:41" ht="14.25">
      <c r="A129" s="243">
        <v>71</v>
      </c>
      <c r="B129" s="351">
        <v>2491</v>
      </c>
      <c r="C129" s="244" t="s">
        <v>627</v>
      </c>
      <c r="D129" s="375"/>
      <c r="E129" s="278"/>
      <c r="F129" s="279"/>
      <c r="G129" s="245"/>
      <c r="H129" s="208"/>
      <c r="I129" s="208"/>
      <c r="J129" s="385"/>
      <c r="K129" s="245"/>
      <c r="L129" s="208"/>
      <c r="M129" s="208"/>
      <c r="N129" s="208"/>
      <c r="O129" s="208"/>
      <c r="P129" s="208"/>
      <c r="Q129" s="352"/>
      <c r="R129" s="352"/>
      <c r="S129" s="208"/>
      <c r="T129" s="385"/>
      <c r="U129" s="245"/>
      <c r="V129" s="344"/>
      <c r="W129" s="344"/>
      <c r="X129" s="344"/>
      <c r="Y129" s="344"/>
      <c r="Z129" s="344"/>
      <c r="AA129" s="344"/>
      <c r="AB129" s="344"/>
      <c r="AC129" s="344"/>
      <c r="AD129" s="344"/>
      <c r="AE129" s="344"/>
      <c r="AF129" s="345"/>
      <c r="AG129" s="1540"/>
      <c r="AH129" s="353" t="s">
        <v>165</v>
      </c>
      <c r="AI129" s="354" t="s">
        <v>163</v>
      </c>
      <c r="AJ129" s="355">
        <v>0.5</v>
      </c>
      <c r="AK129" s="356"/>
      <c r="AL129" s="356"/>
      <c r="AM129" s="395"/>
      <c r="AN129" s="358">
        <f>ROUND(Q128*AJ129,0)</f>
        <v>381</v>
      </c>
      <c r="AO129" s="268"/>
    </row>
    <row r="130" spans="1:41" ht="14.25">
      <c r="A130" s="243">
        <v>71</v>
      </c>
      <c r="B130" s="351">
        <v>2492</v>
      </c>
      <c r="C130" s="244" t="s">
        <v>628</v>
      </c>
      <c r="D130" s="375"/>
      <c r="E130" s="278"/>
      <c r="F130" s="279"/>
      <c r="G130" s="245"/>
      <c r="H130" s="208"/>
      <c r="I130" s="208"/>
      <c r="J130" s="385"/>
      <c r="K130" s="245"/>
      <c r="L130" s="208"/>
      <c r="M130" s="208"/>
      <c r="N130" s="208"/>
      <c r="O130" s="208"/>
      <c r="P130" s="208"/>
      <c r="Q130" s="352"/>
      <c r="R130" s="352"/>
      <c r="S130" s="208"/>
      <c r="T130" s="385"/>
      <c r="U130" s="245"/>
      <c r="V130" s="344"/>
      <c r="W130" s="344"/>
      <c r="X130" s="344"/>
      <c r="Y130" s="344"/>
      <c r="Z130" s="344"/>
      <c r="AA130" s="344"/>
      <c r="AB130" s="344"/>
      <c r="AC130" s="344"/>
      <c r="AD130" s="344"/>
      <c r="AE130" s="344"/>
      <c r="AF130" s="345"/>
      <c r="AG130" s="364"/>
      <c r="AH130" s="396"/>
      <c r="AI130" s="362"/>
      <c r="AJ130" s="356"/>
      <c r="AK130" s="1533" t="s">
        <v>167</v>
      </c>
      <c r="AL130" s="362">
        <v>5</v>
      </c>
      <c r="AM130" s="363" t="s">
        <v>168</v>
      </c>
      <c r="AN130" s="358">
        <f>ROUND(Q128,0)-AL130</f>
        <v>756</v>
      </c>
      <c r="AO130" s="268"/>
    </row>
    <row r="131" spans="1:41" ht="14.25">
      <c r="A131" s="243">
        <v>71</v>
      </c>
      <c r="B131" s="351">
        <v>2493</v>
      </c>
      <c r="C131" s="244" t="s">
        <v>629</v>
      </c>
      <c r="D131" s="375"/>
      <c r="E131" s="278"/>
      <c r="F131" s="279"/>
      <c r="G131" s="245"/>
      <c r="H131" s="208"/>
      <c r="I131" s="208"/>
      <c r="J131" s="385"/>
      <c r="K131" s="245"/>
      <c r="L131" s="208"/>
      <c r="M131" s="208"/>
      <c r="N131" s="208"/>
      <c r="O131" s="208"/>
      <c r="P131" s="208"/>
      <c r="Q131" s="352"/>
      <c r="R131" s="352"/>
      <c r="S131" s="208"/>
      <c r="T131" s="385"/>
      <c r="U131" s="245"/>
      <c r="V131" s="344"/>
      <c r="W131" s="344"/>
      <c r="X131" s="344"/>
      <c r="Y131" s="344"/>
      <c r="Z131" s="344"/>
      <c r="AA131" s="344"/>
      <c r="AB131" s="344"/>
      <c r="AC131" s="344"/>
      <c r="AD131" s="344"/>
      <c r="AE131" s="344"/>
      <c r="AF131" s="345"/>
      <c r="AG131" s="1536" t="s">
        <v>161</v>
      </c>
      <c r="AH131" s="364" t="s">
        <v>162</v>
      </c>
      <c r="AI131" s="362" t="s">
        <v>163</v>
      </c>
      <c r="AJ131" s="356">
        <v>0.7</v>
      </c>
      <c r="AK131" s="1534"/>
      <c r="AL131" s="365"/>
      <c r="AM131" s="366"/>
      <c r="AN131" s="358">
        <f>ROUND(Q128*AJ131,0)-AL130</f>
        <v>528</v>
      </c>
      <c r="AO131" s="268"/>
    </row>
    <row r="132" spans="1:41" ht="14.25">
      <c r="A132" s="243">
        <v>71</v>
      </c>
      <c r="B132" s="351">
        <v>2494</v>
      </c>
      <c r="C132" s="244" t="s">
        <v>630</v>
      </c>
      <c r="D132" s="375"/>
      <c r="E132" s="278"/>
      <c r="F132" s="279"/>
      <c r="G132" s="245"/>
      <c r="H132" s="208"/>
      <c r="I132" s="208"/>
      <c r="J132" s="385"/>
      <c r="K132" s="245"/>
      <c r="L132" s="208"/>
      <c r="M132" s="208"/>
      <c r="N132" s="208"/>
      <c r="O132" s="208"/>
      <c r="P132" s="208"/>
      <c r="Q132" s="352"/>
      <c r="R132" s="352"/>
      <c r="S132" s="208"/>
      <c r="T132" s="385"/>
      <c r="U132" s="245"/>
      <c r="V132" s="344"/>
      <c r="W132" s="344"/>
      <c r="X132" s="344"/>
      <c r="Y132" s="344"/>
      <c r="Z132" s="344"/>
      <c r="AA132" s="344"/>
      <c r="AB132" s="344"/>
      <c r="AC132" s="344"/>
      <c r="AD132" s="344"/>
      <c r="AE132" s="344"/>
      <c r="AF132" s="345"/>
      <c r="AG132" s="1537"/>
      <c r="AH132" s="353" t="s">
        <v>165</v>
      </c>
      <c r="AI132" s="354" t="s">
        <v>163</v>
      </c>
      <c r="AJ132" s="355">
        <v>0.5</v>
      </c>
      <c r="AK132" s="1535"/>
      <c r="AL132" s="367"/>
      <c r="AM132" s="368"/>
      <c r="AN132" s="358">
        <f>ROUND(Q128*AJ132,0)-AL130</f>
        <v>376</v>
      </c>
      <c r="AO132" s="268"/>
    </row>
    <row r="133" spans="1:41" ht="14.25">
      <c r="A133" s="229">
        <v>71</v>
      </c>
      <c r="B133" s="337">
        <v>1423</v>
      </c>
      <c r="C133" s="254" t="s">
        <v>631</v>
      </c>
      <c r="D133" s="375"/>
      <c r="E133" s="278"/>
      <c r="F133" s="279"/>
      <c r="G133" s="245"/>
      <c r="H133" s="208"/>
      <c r="I133" s="208"/>
      <c r="J133" s="385"/>
      <c r="K133" s="245"/>
      <c r="L133" s="208"/>
      <c r="M133" s="208"/>
      <c r="N133" s="208"/>
      <c r="O133" s="208"/>
      <c r="P133" s="208"/>
      <c r="Q133" s="403"/>
      <c r="R133" s="403"/>
      <c r="S133" s="301"/>
      <c r="T133" s="385"/>
      <c r="U133" s="369" t="s">
        <v>172</v>
      </c>
      <c r="V133" s="370"/>
      <c r="W133" s="370"/>
      <c r="X133" s="370"/>
      <c r="Y133" s="370"/>
      <c r="Z133" s="370"/>
      <c r="AA133" s="370"/>
      <c r="AB133" s="370"/>
      <c r="AC133" s="370"/>
      <c r="AD133" s="370"/>
      <c r="AE133" s="370"/>
      <c r="AF133" s="371"/>
      <c r="AG133" s="369"/>
      <c r="AH133" s="370"/>
      <c r="AI133" s="372"/>
      <c r="AJ133" s="373"/>
      <c r="AK133" s="373"/>
      <c r="AL133" s="373"/>
      <c r="AM133" s="374"/>
      <c r="AN133" s="342">
        <f>ROUND(Q128*AD134,0)</f>
        <v>734</v>
      </c>
      <c r="AO133" s="268"/>
    </row>
    <row r="134" spans="1:41" ht="14.25">
      <c r="A134" s="229">
        <v>71</v>
      </c>
      <c r="B134" s="337">
        <v>1424</v>
      </c>
      <c r="C134" s="254" t="s">
        <v>632</v>
      </c>
      <c r="D134" s="375"/>
      <c r="E134" s="278"/>
      <c r="F134" s="279"/>
      <c r="G134" s="245"/>
      <c r="H134" s="208"/>
      <c r="I134" s="208"/>
      <c r="J134" s="385"/>
      <c r="K134" s="343"/>
      <c r="L134" s="301"/>
      <c r="M134" s="301"/>
      <c r="N134" s="301"/>
      <c r="O134" s="301"/>
      <c r="P134" s="208"/>
      <c r="Q134" s="403"/>
      <c r="R134" s="403"/>
      <c r="S134" s="301"/>
      <c r="T134" s="385"/>
      <c r="U134" s="379" t="s">
        <v>174</v>
      </c>
      <c r="V134" s="344"/>
      <c r="W134" s="344"/>
      <c r="X134" s="344"/>
      <c r="Y134" s="344"/>
      <c r="Z134" s="344"/>
      <c r="AA134" s="344"/>
      <c r="AB134" s="344"/>
      <c r="AC134" s="214" t="s">
        <v>163</v>
      </c>
      <c r="AD134" s="1541">
        <v>0.96499999999999997</v>
      </c>
      <c r="AE134" s="1541"/>
      <c r="AF134" s="345"/>
      <c r="AG134" s="1539" t="s">
        <v>161</v>
      </c>
      <c r="AH134" s="346" t="s">
        <v>162</v>
      </c>
      <c r="AI134" s="347" t="s">
        <v>163</v>
      </c>
      <c r="AJ134" s="348">
        <v>0.7</v>
      </c>
      <c r="AK134" s="348"/>
      <c r="AL134" s="348"/>
      <c r="AM134" s="349"/>
      <c r="AN134" s="350">
        <f>ROUND(ROUND(Q128*AD134,0)*AJ134,0)</f>
        <v>514</v>
      </c>
      <c r="AO134" s="268"/>
    </row>
    <row r="135" spans="1:41" ht="14.25">
      <c r="A135" s="243">
        <v>71</v>
      </c>
      <c r="B135" s="351">
        <v>2495</v>
      </c>
      <c r="C135" s="244" t="s">
        <v>633</v>
      </c>
      <c r="D135" s="375"/>
      <c r="E135" s="278"/>
      <c r="F135" s="279"/>
      <c r="G135" s="245"/>
      <c r="H135" s="208"/>
      <c r="I135" s="208"/>
      <c r="J135" s="385"/>
      <c r="K135" s="245"/>
      <c r="L135" s="208"/>
      <c r="M135" s="208"/>
      <c r="N135" s="208"/>
      <c r="O135" s="208"/>
      <c r="P135" s="208"/>
      <c r="Q135" s="352"/>
      <c r="R135" s="352"/>
      <c r="S135" s="208"/>
      <c r="T135" s="385"/>
      <c r="U135" s="245"/>
      <c r="V135" s="344"/>
      <c r="W135" s="344"/>
      <c r="X135" s="344"/>
      <c r="Y135" s="344"/>
      <c r="Z135" s="344"/>
      <c r="AA135" s="344"/>
      <c r="AB135" s="344"/>
      <c r="AC135" s="344"/>
      <c r="AD135" s="344"/>
      <c r="AE135" s="344"/>
      <c r="AF135" s="345"/>
      <c r="AG135" s="1540"/>
      <c r="AH135" s="353" t="s">
        <v>165</v>
      </c>
      <c r="AI135" s="354" t="s">
        <v>163</v>
      </c>
      <c r="AJ135" s="355">
        <v>0.5</v>
      </c>
      <c r="AK135" s="356"/>
      <c r="AL135" s="356"/>
      <c r="AM135" s="395"/>
      <c r="AN135" s="358">
        <f>ROUND(ROUND(Q128*AD134,0)*AJ135,0)</f>
        <v>367</v>
      </c>
      <c r="AO135" s="268"/>
    </row>
    <row r="136" spans="1:41" ht="14.25">
      <c r="A136" s="243">
        <v>71</v>
      </c>
      <c r="B136" s="351">
        <v>2496</v>
      </c>
      <c r="C136" s="244" t="s">
        <v>634</v>
      </c>
      <c r="D136" s="375"/>
      <c r="E136" s="278"/>
      <c r="F136" s="279"/>
      <c r="G136" s="245"/>
      <c r="H136" s="208"/>
      <c r="I136" s="208"/>
      <c r="J136" s="385"/>
      <c r="K136" s="245"/>
      <c r="L136" s="208"/>
      <c r="M136" s="208"/>
      <c r="N136" s="208"/>
      <c r="O136" s="208"/>
      <c r="P136" s="208"/>
      <c r="Q136" s="352"/>
      <c r="R136" s="352"/>
      <c r="S136" s="208"/>
      <c r="T136" s="385"/>
      <c r="U136" s="245"/>
      <c r="V136" s="344"/>
      <c r="W136" s="344"/>
      <c r="X136" s="344"/>
      <c r="Y136" s="344"/>
      <c r="Z136" s="344"/>
      <c r="AA136" s="344"/>
      <c r="AB136" s="344"/>
      <c r="AC136" s="344"/>
      <c r="AD136" s="344"/>
      <c r="AE136" s="344"/>
      <c r="AF136" s="345"/>
      <c r="AG136" s="364"/>
      <c r="AH136" s="396"/>
      <c r="AI136" s="362"/>
      <c r="AJ136" s="356"/>
      <c r="AK136" s="1533" t="s">
        <v>167</v>
      </c>
      <c r="AL136" s="362">
        <v>5</v>
      </c>
      <c r="AM136" s="363" t="s">
        <v>168</v>
      </c>
      <c r="AN136" s="358">
        <f>ROUND(Q128*AD134,0)-AL136</f>
        <v>729</v>
      </c>
      <c r="AO136" s="268"/>
    </row>
    <row r="137" spans="1:41" ht="14.25">
      <c r="A137" s="243">
        <v>71</v>
      </c>
      <c r="B137" s="351">
        <v>2497</v>
      </c>
      <c r="C137" s="244" t="s">
        <v>635</v>
      </c>
      <c r="D137" s="375"/>
      <c r="E137" s="278"/>
      <c r="F137" s="279"/>
      <c r="G137" s="245"/>
      <c r="H137" s="208"/>
      <c r="I137" s="208"/>
      <c r="J137" s="385"/>
      <c r="K137" s="245"/>
      <c r="L137" s="208"/>
      <c r="M137" s="208"/>
      <c r="N137" s="208"/>
      <c r="O137" s="208"/>
      <c r="P137" s="208"/>
      <c r="Q137" s="352"/>
      <c r="R137" s="352"/>
      <c r="S137" s="208"/>
      <c r="T137" s="385"/>
      <c r="U137" s="245"/>
      <c r="V137" s="344"/>
      <c r="W137" s="344"/>
      <c r="X137" s="344"/>
      <c r="Y137" s="344"/>
      <c r="Z137" s="344"/>
      <c r="AA137" s="344"/>
      <c r="AB137" s="344"/>
      <c r="AC137" s="344"/>
      <c r="AD137" s="344"/>
      <c r="AE137" s="344"/>
      <c r="AF137" s="345"/>
      <c r="AG137" s="1536" t="s">
        <v>161</v>
      </c>
      <c r="AH137" s="364" t="s">
        <v>162</v>
      </c>
      <c r="AI137" s="362" t="s">
        <v>163</v>
      </c>
      <c r="AJ137" s="356">
        <v>0.7</v>
      </c>
      <c r="AK137" s="1534"/>
      <c r="AL137" s="365"/>
      <c r="AM137" s="366"/>
      <c r="AN137" s="358">
        <f>ROUND(ROUND(Q128*AD134,0)*AJ137,0)-AL136</f>
        <v>509</v>
      </c>
      <c r="AO137" s="268"/>
    </row>
    <row r="138" spans="1:41" ht="14.25">
      <c r="A138" s="243">
        <v>71</v>
      </c>
      <c r="B138" s="351">
        <v>2498</v>
      </c>
      <c r="C138" s="244" t="s">
        <v>636</v>
      </c>
      <c r="D138" s="375"/>
      <c r="E138" s="278"/>
      <c r="F138" s="279"/>
      <c r="G138" s="245"/>
      <c r="H138" s="208"/>
      <c r="I138" s="208"/>
      <c r="J138" s="385"/>
      <c r="K138" s="245"/>
      <c r="L138" s="208"/>
      <c r="M138" s="208"/>
      <c r="N138" s="208"/>
      <c r="O138" s="208"/>
      <c r="P138" s="208"/>
      <c r="Q138" s="352"/>
      <c r="R138" s="352"/>
      <c r="S138" s="208"/>
      <c r="T138" s="385"/>
      <c r="U138" s="281"/>
      <c r="V138" s="380"/>
      <c r="W138" s="380"/>
      <c r="X138" s="380"/>
      <c r="Y138" s="380"/>
      <c r="Z138" s="380"/>
      <c r="AA138" s="380"/>
      <c r="AB138" s="380"/>
      <c r="AC138" s="380"/>
      <c r="AD138" s="380"/>
      <c r="AE138" s="380"/>
      <c r="AF138" s="381"/>
      <c r="AG138" s="1537"/>
      <c r="AH138" s="353" t="s">
        <v>165</v>
      </c>
      <c r="AI138" s="354" t="s">
        <v>163</v>
      </c>
      <c r="AJ138" s="355">
        <v>0.5</v>
      </c>
      <c r="AK138" s="1535"/>
      <c r="AL138" s="367"/>
      <c r="AM138" s="368"/>
      <c r="AN138" s="358">
        <f>ROUND(ROUND(Q128*AD134,0)*AJ138,0)-AL136</f>
        <v>362</v>
      </c>
      <c r="AO138" s="268"/>
    </row>
    <row r="139" spans="1:41" ht="14.25">
      <c r="A139" s="229">
        <v>71</v>
      </c>
      <c r="B139" s="337">
        <v>1425</v>
      </c>
      <c r="C139" s="254" t="s">
        <v>637</v>
      </c>
      <c r="D139" s="375"/>
      <c r="E139" s="278"/>
      <c r="F139" s="279"/>
      <c r="G139" s="245"/>
      <c r="H139" s="208"/>
      <c r="I139" s="208"/>
      <c r="J139" s="388"/>
      <c r="K139" s="231" t="s">
        <v>195</v>
      </c>
      <c r="L139" s="334"/>
      <c r="M139" s="334"/>
      <c r="N139" s="334"/>
      <c r="O139" s="334"/>
      <c r="P139" s="334"/>
      <c r="Q139" s="404"/>
      <c r="R139" s="404"/>
      <c r="S139" s="232"/>
      <c r="T139" s="314"/>
      <c r="U139" s="231"/>
      <c r="V139" s="338"/>
      <c r="W139" s="338"/>
      <c r="X139" s="338"/>
      <c r="Y139" s="338"/>
      <c r="Z139" s="338"/>
      <c r="AA139" s="338"/>
      <c r="AB139" s="338"/>
      <c r="AC139" s="338"/>
      <c r="AD139" s="338"/>
      <c r="AE139" s="338"/>
      <c r="AF139" s="339"/>
      <c r="AG139" s="340"/>
      <c r="AH139" s="338"/>
      <c r="AI139" s="334"/>
      <c r="AJ139" s="383"/>
      <c r="AK139" s="383"/>
      <c r="AL139" s="383"/>
      <c r="AM139" s="384"/>
      <c r="AN139" s="342">
        <f>ROUND(Q140,0)</f>
        <v>1597</v>
      </c>
      <c r="AO139" s="268"/>
    </row>
    <row r="140" spans="1:41" ht="14.25">
      <c r="A140" s="229">
        <v>71</v>
      </c>
      <c r="B140" s="337">
        <v>1426</v>
      </c>
      <c r="C140" s="254" t="s">
        <v>638</v>
      </c>
      <c r="D140" s="375"/>
      <c r="E140" s="278"/>
      <c r="F140" s="279"/>
      <c r="G140" s="245"/>
      <c r="H140" s="208"/>
      <c r="I140" s="208"/>
      <c r="J140" s="388"/>
      <c r="K140" s="343"/>
      <c r="L140" s="301"/>
      <c r="M140" s="301"/>
      <c r="N140" s="301"/>
      <c r="O140" s="301"/>
      <c r="P140" s="301"/>
      <c r="Q140" s="1538">
        <v>1597</v>
      </c>
      <c r="R140" s="1538"/>
      <c r="S140" s="208" t="s">
        <v>18</v>
      </c>
      <c r="T140" s="385"/>
      <c r="U140" s="245"/>
      <c r="V140" s="344"/>
      <c r="W140" s="344"/>
      <c r="X140" s="344"/>
      <c r="Y140" s="344"/>
      <c r="Z140" s="344"/>
      <c r="AA140" s="344"/>
      <c r="AB140" s="344"/>
      <c r="AC140" s="344"/>
      <c r="AD140" s="344"/>
      <c r="AE140" s="344"/>
      <c r="AF140" s="345"/>
      <c r="AG140" s="1539" t="s">
        <v>161</v>
      </c>
      <c r="AH140" s="346" t="s">
        <v>162</v>
      </c>
      <c r="AI140" s="347" t="s">
        <v>163</v>
      </c>
      <c r="AJ140" s="348">
        <v>0.7</v>
      </c>
      <c r="AK140" s="348"/>
      <c r="AL140" s="348"/>
      <c r="AM140" s="349"/>
      <c r="AN140" s="350">
        <f>ROUND(Q140*AJ140,0)</f>
        <v>1118</v>
      </c>
      <c r="AO140" s="268"/>
    </row>
    <row r="141" spans="1:41" ht="14.25">
      <c r="A141" s="243">
        <v>71</v>
      </c>
      <c r="B141" s="351">
        <v>2511</v>
      </c>
      <c r="C141" s="244" t="s">
        <v>639</v>
      </c>
      <c r="D141" s="375"/>
      <c r="E141" s="278"/>
      <c r="F141" s="279"/>
      <c r="G141" s="245"/>
      <c r="H141" s="208"/>
      <c r="I141" s="208"/>
      <c r="J141" s="385"/>
      <c r="K141" s="245"/>
      <c r="L141" s="208"/>
      <c r="M141" s="208"/>
      <c r="N141" s="208"/>
      <c r="O141" s="208"/>
      <c r="P141" s="208"/>
      <c r="Q141" s="352"/>
      <c r="R141" s="352"/>
      <c r="S141" s="208"/>
      <c r="T141" s="385"/>
      <c r="U141" s="245"/>
      <c r="V141" s="344"/>
      <c r="W141" s="344"/>
      <c r="X141" s="344"/>
      <c r="Y141" s="344"/>
      <c r="Z141" s="344"/>
      <c r="AA141" s="344"/>
      <c r="AB141" s="344"/>
      <c r="AC141" s="344"/>
      <c r="AD141" s="344"/>
      <c r="AE141" s="344"/>
      <c r="AF141" s="345"/>
      <c r="AG141" s="1540"/>
      <c r="AH141" s="353" t="s">
        <v>165</v>
      </c>
      <c r="AI141" s="354" t="s">
        <v>163</v>
      </c>
      <c r="AJ141" s="355">
        <v>0.5</v>
      </c>
      <c r="AK141" s="356"/>
      <c r="AL141" s="356"/>
      <c r="AM141" s="395"/>
      <c r="AN141" s="358">
        <f>ROUND(Q140*AJ141,0)</f>
        <v>799</v>
      </c>
      <c r="AO141" s="268"/>
    </row>
    <row r="142" spans="1:41" ht="14.25">
      <c r="A142" s="243">
        <v>71</v>
      </c>
      <c r="B142" s="351">
        <v>2512</v>
      </c>
      <c r="C142" s="244" t="s">
        <v>640</v>
      </c>
      <c r="D142" s="375"/>
      <c r="E142" s="278"/>
      <c r="F142" s="279"/>
      <c r="G142" s="245"/>
      <c r="H142" s="208"/>
      <c r="I142" s="208"/>
      <c r="J142" s="385"/>
      <c r="K142" s="245"/>
      <c r="L142" s="208"/>
      <c r="M142" s="208"/>
      <c r="N142" s="208"/>
      <c r="O142" s="208"/>
      <c r="P142" s="208"/>
      <c r="Q142" s="352"/>
      <c r="R142" s="352"/>
      <c r="S142" s="208"/>
      <c r="T142" s="385"/>
      <c r="U142" s="245"/>
      <c r="V142" s="344"/>
      <c r="W142" s="344"/>
      <c r="X142" s="344"/>
      <c r="Y142" s="344"/>
      <c r="Z142" s="344"/>
      <c r="AA142" s="344"/>
      <c r="AB142" s="344"/>
      <c r="AC142" s="344"/>
      <c r="AD142" s="344"/>
      <c r="AE142" s="344"/>
      <c r="AF142" s="345"/>
      <c r="AG142" s="364"/>
      <c r="AH142" s="396"/>
      <c r="AI142" s="362"/>
      <c r="AJ142" s="356"/>
      <c r="AK142" s="1533" t="s">
        <v>167</v>
      </c>
      <c r="AL142" s="362">
        <v>5</v>
      </c>
      <c r="AM142" s="363" t="s">
        <v>168</v>
      </c>
      <c r="AN142" s="358">
        <f>ROUND(Q140,0)-AL142</f>
        <v>1592</v>
      </c>
      <c r="AO142" s="268"/>
    </row>
    <row r="143" spans="1:41" ht="14.25">
      <c r="A143" s="243">
        <v>71</v>
      </c>
      <c r="B143" s="351">
        <v>2513</v>
      </c>
      <c r="C143" s="244" t="s">
        <v>641</v>
      </c>
      <c r="D143" s="375"/>
      <c r="E143" s="278"/>
      <c r="F143" s="279"/>
      <c r="G143" s="245"/>
      <c r="H143" s="208"/>
      <c r="I143" s="208"/>
      <c r="J143" s="385"/>
      <c r="K143" s="245"/>
      <c r="L143" s="208"/>
      <c r="M143" s="208"/>
      <c r="N143" s="208"/>
      <c r="O143" s="208"/>
      <c r="P143" s="208"/>
      <c r="Q143" s="352"/>
      <c r="R143" s="352"/>
      <c r="S143" s="208"/>
      <c r="T143" s="385"/>
      <c r="U143" s="245"/>
      <c r="V143" s="344"/>
      <c r="W143" s="344"/>
      <c r="X143" s="344"/>
      <c r="Y143" s="344"/>
      <c r="Z143" s="344"/>
      <c r="AA143" s="344"/>
      <c r="AB143" s="344"/>
      <c r="AC143" s="344"/>
      <c r="AD143" s="344"/>
      <c r="AE143" s="344"/>
      <c r="AF143" s="345"/>
      <c r="AG143" s="1536" t="s">
        <v>161</v>
      </c>
      <c r="AH143" s="364" t="s">
        <v>162</v>
      </c>
      <c r="AI143" s="362" t="s">
        <v>163</v>
      </c>
      <c r="AJ143" s="356">
        <v>0.7</v>
      </c>
      <c r="AK143" s="1534"/>
      <c r="AL143" s="365"/>
      <c r="AM143" s="366"/>
      <c r="AN143" s="358">
        <f>ROUND(Q140*AJ143,0)-AL142</f>
        <v>1113</v>
      </c>
      <c r="AO143" s="268"/>
    </row>
    <row r="144" spans="1:41" ht="14.25">
      <c r="A144" s="243">
        <v>71</v>
      </c>
      <c r="B144" s="351">
        <v>2514</v>
      </c>
      <c r="C144" s="244" t="s">
        <v>642</v>
      </c>
      <c r="D144" s="375"/>
      <c r="E144" s="278"/>
      <c r="F144" s="279"/>
      <c r="G144" s="245"/>
      <c r="H144" s="208"/>
      <c r="I144" s="208"/>
      <c r="J144" s="385"/>
      <c r="K144" s="245"/>
      <c r="L144" s="208"/>
      <c r="M144" s="208"/>
      <c r="N144" s="208"/>
      <c r="O144" s="208"/>
      <c r="P144" s="208"/>
      <c r="Q144" s="352"/>
      <c r="R144" s="352"/>
      <c r="S144" s="208"/>
      <c r="T144" s="385"/>
      <c r="U144" s="245"/>
      <c r="V144" s="344"/>
      <c r="W144" s="344"/>
      <c r="X144" s="344"/>
      <c r="Y144" s="344"/>
      <c r="Z144" s="344"/>
      <c r="AA144" s="344"/>
      <c r="AB144" s="344"/>
      <c r="AC144" s="344"/>
      <c r="AD144" s="344"/>
      <c r="AE144" s="344"/>
      <c r="AF144" s="345"/>
      <c r="AG144" s="1537"/>
      <c r="AH144" s="353" t="s">
        <v>165</v>
      </c>
      <c r="AI144" s="354" t="s">
        <v>163</v>
      </c>
      <c r="AJ144" s="355">
        <v>0.5</v>
      </c>
      <c r="AK144" s="1535"/>
      <c r="AL144" s="367"/>
      <c r="AM144" s="368"/>
      <c r="AN144" s="358">
        <f>ROUND(Q140*AJ144,0)-AL142</f>
        <v>794</v>
      </c>
      <c r="AO144" s="268"/>
    </row>
    <row r="145" spans="1:41" ht="14.25">
      <c r="A145" s="229">
        <v>71</v>
      </c>
      <c r="B145" s="337">
        <v>1427</v>
      </c>
      <c r="C145" s="254" t="s">
        <v>643</v>
      </c>
      <c r="D145" s="375"/>
      <c r="E145" s="278"/>
      <c r="F145" s="279"/>
      <c r="G145" s="245"/>
      <c r="H145" s="208"/>
      <c r="I145" s="208"/>
      <c r="J145" s="388"/>
      <c r="K145" s="343"/>
      <c r="L145" s="301"/>
      <c r="M145" s="301"/>
      <c r="N145" s="301"/>
      <c r="O145" s="301"/>
      <c r="P145" s="301"/>
      <c r="Q145" s="352"/>
      <c r="R145" s="352"/>
      <c r="S145" s="208"/>
      <c r="T145" s="385"/>
      <c r="U145" s="369" t="s">
        <v>172</v>
      </c>
      <c r="V145" s="370"/>
      <c r="W145" s="370"/>
      <c r="X145" s="370"/>
      <c r="Y145" s="370"/>
      <c r="Z145" s="370"/>
      <c r="AA145" s="370"/>
      <c r="AB145" s="370"/>
      <c r="AC145" s="370"/>
      <c r="AD145" s="370"/>
      <c r="AE145" s="370"/>
      <c r="AF145" s="371"/>
      <c r="AG145" s="369"/>
      <c r="AH145" s="370"/>
      <c r="AI145" s="372"/>
      <c r="AJ145" s="373"/>
      <c r="AK145" s="373"/>
      <c r="AL145" s="373"/>
      <c r="AM145" s="374"/>
      <c r="AN145" s="342">
        <f>ROUND(Q140*AD146,0)</f>
        <v>1541</v>
      </c>
      <c r="AO145" s="268"/>
    </row>
    <row r="146" spans="1:41" ht="14.25">
      <c r="A146" s="229">
        <v>71</v>
      </c>
      <c r="B146" s="337">
        <v>1428</v>
      </c>
      <c r="C146" s="254" t="s">
        <v>644</v>
      </c>
      <c r="D146" s="375"/>
      <c r="E146" s="278"/>
      <c r="F146" s="279"/>
      <c r="G146" s="245"/>
      <c r="H146" s="208"/>
      <c r="I146" s="208"/>
      <c r="J146" s="388"/>
      <c r="K146" s="343"/>
      <c r="L146" s="301"/>
      <c r="M146" s="301"/>
      <c r="N146" s="301"/>
      <c r="O146" s="301"/>
      <c r="P146" s="301"/>
      <c r="Q146" s="352"/>
      <c r="R146" s="352"/>
      <c r="S146" s="208"/>
      <c r="T146" s="385"/>
      <c r="U146" s="379" t="s">
        <v>174</v>
      </c>
      <c r="V146" s="344"/>
      <c r="W146" s="344"/>
      <c r="X146" s="344"/>
      <c r="Y146" s="344"/>
      <c r="Z146" s="344"/>
      <c r="AA146" s="344"/>
      <c r="AB146" s="344"/>
      <c r="AC146" s="214" t="s">
        <v>163</v>
      </c>
      <c r="AD146" s="1541">
        <v>0.96499999999999997</v>
      </c>
      <c r="AE146" s="1541"/>
      <c r="AF146" s="345"/>
      <c r="AG146" s="1539" t="s">
        <v>161</v>
      </c>
      <c r="AH146" s="346" t="s">
        <v>162</v>
      </c>
      <c r="AI146" s="347" t="s">
        <v>163</v>
      </c>
      <c r="AJ146" s="348">
        <v>0.7</v>
      </c>
      <c r="AK146" s="348"/>
      <c r="AL146" s="348"/>
      <c r="AM146" s="349"/>
      <c r="AN146" s="350">
        <f>ROUND(ROUND(Q140*AD146,0)*AJ146,0)</f>
        <v>1079</v>
      </c>
      <c r="AO146" s="268"/>
    </row>
    <row r="147" spans="1:41" ht="14.25">
      <c r="A147" s="243">
        <v>71</v>
      </c>
      <c r="B147" s="351">
        <v>2515</v>
      </c>
      <c r="C147" s="244" t="s">
        <v>645</v>
      </c>
      <c r="D147" s="375"/>
      <c r="E147" s="278"/>
      <c r="F147" s="279"/>
      <c r="G147" s="245"/>
      <c r="H147" s="208"/>
      <c r="I147" s="208"/>
      <c r="J147" s="385"/>
      <c r="K147" s="245"/>
      <c r="L147" s="208"/>
      <c r="M147" s="208"/>
      <c r="N147" s="208"/>
      <c r="O147" s="208"/>
      <c r="P147" s="208"/>
      <c r="Q147" s="352"/>
      <c r="R147" s="352"/>
      <c r="S147" s="208"/>
      <c r="T147" s="385"/>
      <c r="U147" s="245"/>
      <c r="V147" s="344"/>
      <c r="W147" s="344"/>
      <c r="X147" s="344"/>
      <c r="Y147" s="344"/>
      <c r="Z147" s="344"/>
      <c r="AA147" s="344"/>
      <c r="AB147" s="344"/>
      <c r="AC147" s="344"/>
      <c r="AD147" s="344"/>
      <c r="AE147" s="344"/>
      <c r="AF147" s="345"/>
      <c r="AG147" s="1540"/>
      <c r="AH147" s="353" t="s">
        <v>165</v>
      </c>
      <c r="AI147" s="354" t="s">
        <v>163</v>
      </c>
      <c r="AJ147" s="355">
        <v>0.5</v>
      </c>
      <c r="AK147" s="356"/>
      <c r="AL147" s="356"/>
      <c r="AM147" s="395"/>
      <c r="AN147" s="358">
        <f>ROUND(ROUND(Q140*AD146,0)*AJ147,0)</f>
        <v>771</v>
      </c>
      <c r="AO147" s="268"/>
    </row>
    <row r="148" spans="1:41" ht="14.25">
      <c r="A148" s="243">
        <v>71</v>
      </c>
      <c r="B148" s="351">
        <v>2516</v>
      </c>
      <c r="C148" s="244" t="s">
        <v>646</v>
      </c>
      <c r="D148" s="375"/>
      <c r="E148" s="278"/>
      <c r="F148" s="279"/>
      <c r="G148" s="245"/>
      <c r="H148" s="208"/>
      <c r="I148" s="208"/>
      <c r="J148" s="385"/>
      <c r="K148" s="245"/>
      <c r="L148" s="208"/>
      <c r="M148" s="208"/>
      <c r="N148" s="208"/>
      <c r="O148" s="208"/>
      <c r="P148" s="208"/>
      <c r="Q148" s="352"/>
      <c r="R148" s="352"/>
      <c r="S148" s="208"/>
      <c r="T148" s="385"/>
      <c r="U148" s="245"/>
      <c r="V148" s="344"/>
      <c r="W148" s="344"/>
      <c r="X148" s="344"/>
      <c r="Y148" s="344"/>
      <c r="Z148" s="344"/>
      <c r="AA148" s="344"/>
      <c r="AB148" s="344"/>
      <c r="AC148" s="344"/>
      <c r="AD148" s="344"/>
      <c r="AE148" s="344"/>
      <c r="AF148" s="345"/>
      <c r="AG148" s="364"/>
      <c r="AH148" s="396"/>
      <c r="AI148" s="362"/>
      <c r="AJ148" s="356"/>
      <c r="AK148" s="1533" t="s">
        <v>167</v>
      </c>
      <c r="AL148" s="362">
        <v>5</v>
      </c>
      <c r="AM148" s="363" t="s">
        <v>168</v>
      </c>
      <c r="AN148" s="358">
        <f>ROUND(Q140*AD146,0)-AL148</f>
        <v>1536</v>
      </c>
      <c r="AO148" s="268"/>
    </row>
    <row r="149" spans="1:41" ht="14.25">
      <c r="A149" s="243">
        <v>71</v>
      </c>
      <c r="B149" s="351">
        <v>2517</v>
      </c>
      <c r="C149" s="244" t="s">
        <v>647</v>
      </c>
      <c r="D149" s="375"/>
      <c r="E149" s="278"/>
      <c r="F149" s="279"/>
      <c r="G149" s="245"/>
      <c r="H149" s="208"/>
      <c r="I149" s="208"/>
      <c r="J149" s="385"/>
      <c r="K149" s="245"/>
      <c r="L149" s="208"/>
      <c r="M149" s="208"/>
      <c r="N149" s="208"/>
      <c r="O149" s="208"/>
      <c r="P149" s="208"/>
      <c r="Q149" s="352"/>
      <c r="R149" s="352"/>
      <c r="S149" s="208"/>
      <c r="T149" s="385"/>
      <c r="U149" s="245"/>
      <c r="V149" s="344"/>
      <c r="W149" s="344"/>
      <c r="X149" s="344"/>
      <c r="Y149" s="344"/>
      <c r="Z149" s="344"/>
      <c r="AA149" s="344"/>
      <c r="AB149" s="344"/>
      <c r="AC149" s="344"/>
      <c r="AD149" s="344"/>
      <c r="AE149" s="344"/>
      <c r="AF149" s="345"/>
      <c r="AG149" s="1536" t="s">
        <v>161</v>
      </c>
      <c r="AH149" s="364" t="s">
        <v>162</v>
      </c>
      <c r="AI149" s="362" t="s">
        <v>163</v>
      </c>
      <c r="AJ149" s="356">
        <v>0.7</v>
      </c>
      <c r="AK149" s="1534"/>
      <c r="AL149" s="365"/>
      <c r="AM149" s="366"/>
      <c r="AN149" s="358">
        <f>ROUND(ROUND(Q140*AD146,0)*AJ149,0)-AL148</f>
        <v>1074</v>
      </c>
      <c r="AO149" s="268"/>
    </row>
    <row r="150" spans="1:41" ht="14.25">
      <c r="A150" s="243">
        <v>71</v>
      </c>
      <c r="B150" s="351">
        <v>2518</v>
      </c>
      <c r="C150" s="244" t="s">
        <v>648</v>
      </c>
      <c r="D150" s="375"/>
      <c r="E150" s="278"/>
      <c r="F150" s="279"/>
      <c r="G150" s="245"/>
      <c r="H150" s="208"/>
      <c r="I150" s="208"/>
      <c r="J150" s="385"/>
      <c r="K150" s="281"/>
      <c r="L150" s="216"/>
      <c r="M150" s="216"/>
      <c r="N150" s="216"/>
      <c r="O150" s="216"/>
      <c r="P150" s="216"/>
      <c r="Q150" s="387"/>
      <c r="R150" s="387"/>
      <c r="S150" s="216"/>
      <c r="T150" s="226"/>
      <c r="U150" s="281"/>
      <c r="V150" s="380"/>
      <c r="W150" s="380"/>
      <c r="X150" s="380"/>
      <c r="Y150" s="380"/>
      <c r="Z150" s="380"/>
      <c r="AA150" s="380"/>
      <c r="AB150" s="380"/>
      <c r="AC150" s="380"/>
      <c r="AD150" s="380"/>
      <c r="AE150" s="380"/>
      <c r="AF150" s="381"/>
      <c r="AG150" s="1537"/>
      <c r="AH150" s="353" t="s">
        <v>165</v>
      </c>
      <c r="AI150" s="354" t="s">
        <v>163</v>
      </c>
      <c r="AJ150" s="355">
        <v>0.5</v>
      </c>
      <c r="AK150" s="1535"/>
      <c r="AL150" s="367"/>
      <c r="AM150" s="368"/>
      <c r="AN150" s="358">
        <f>ROUND(ROUND(Q140*AD146,0)*AJ150,0)-AL148</f>
        <v>766</v>
      </c>
      <c r="AO150" s="268"/>
    </row>
    <row r="151" spans="1:41" ht="14.25">
      <c r="A151" s="229">
        <v>71</v>
      </c>
      <c r="B151" s="337">
        <v>1429</v>
      </c>
      <c r="C151" s="254" t="s">
        <v>649</v>
      </c>
      <c r="D151" s="375"/>
      <c r="E151" s="278"/>
      <c r="F151" s="279"/>
      <c r="G151" s="245"/>
      <c r="H151" s="208"/>
      <c r="I151" s="208"/>
      <c r="J151" s="388"/>
      <c r="K151" s="208" t="s">
        <v>208</v>
      </c>
      <c r="L151" s="301"/>
      <c r="M151" s="301"/>
      <c r="N151" s="301"/>
      <c r="O151" s="301"/>
      <c r="P151" s="301"/>
      <c r="Q151" s="352"/>
      <c r="R151" s="352"/>
      <c r="S151" s="208"/>
      <c r="T151" s="208"/>
      <c r="U151" s="245"/>
      <c r="V151" s="392"/>
      <c r="W151" s="392"/>
      <c r="X151" s="392"/>
      <c r="Y151" s="392"/>
      <c r="Z151" s="392"/>
      <c r="AA151" s="392"/>
      <c r="AB151" s="392"/>
      <c r="AC151" s="392"/>
      <c r="AD151" s="392"/>
      <c r="AE151" s="392"/>
      <c r="AF151" s="393"/>
      <c r="AG151" s="340"/>
      <c r="AH151" s="338"/>
      <c r="AI151" s="334"/>
      <c r="AJ151" s="383"/>
      <c r="AK151" s="383"/>
      <c r="AL151" s="383"/>
      <c r="AM151" s="384"/>
      <c r="AN151" s="342">
        <f>ROUND(Q152,0)</f>
        <v>830</v>
      </c>
      <c r="AO151" s="268"/>
    </row>
    <row r="152" spans="1:41" ht="14.25">
      <c r="A152" s="229">
        <v>71</v>
      </c>
      <c r="B152" s="337">
        <v>1430</v>
      </c>
      <c r="C152" s="254" t="s">
        <v>650</v>
      </c>
      <c r="D152" s="375"/>
      <c r="E152" s="278"/>
      <c r="F152" s="279"/>
      <c r="G152" s="245"/>
      <c r="H152" s="208"/>
      <c r="I152" s="208"/>
      <c r="J152" s="388"/>
      <c r="K152" s="301"/>
      <c r="L152" s="301"/>
      <c r="M152" s="301"/>
      <c r="N152" s="301"/>
      <c r="O152" s="301"/>
      <c r="P152" s="301"/>
      <c r="Q152" s="1538">
        <v>830</v>
      </c>
      <c r="R152" s="1538"/>
      <c r="S152" s="208" t="s">
        <v>18</v>
      </c>
      <c r="T152" s="385"/>
      <c r="U152" s="245"/>
      <c r="V152" s="344"/>
      <c r="W152" s="344"/>
      <c r="X152" s="344"/>
      <c r="Y152" s="344"/>
      <c r="Z152" s="344"/>
      <c r="AA152" s="344"/>
      <c r="AB152" s="344"/>
      <c r="AC152" s="344"/>
      <c r="AD152" s="344"/>
      <c r="AE152" s="344"/>
      <c r="AF152" s="345"/>
      <c r="AG152" s="1539" t="s">
        <v>161</v>
      </c>
      <c r="AH152" s="346" t="s">
        <v>162</v>
      </c>
      <c r="AI152" s="347" t="s">
        <v>163</v>
      </c>
      <c r="AJ152" s="348">
        <v>0.7</v>
      </c>
      <c r="AK152" s="348"/>
      <c r="AL152" s="348"/>
      <c r="AM152" s="349"/>
      <c r="AN152" s="350">
        <f>ROUND(Q152*AJ152,0)</f>
        <v>581</v>
      </c>
      <c r="AO152" s="268"/>
    </row>
    <row r="153" spans="1:41" ht="14.25">
      <c r="A153" s="243">
        <v>71</v>
      </c>
      <c r="B153" s="351">
        <v>2521</v>
      </c>
      <c r="C153" s="244" t="s">
        <v>651</v>
      </c>
      <c r="D153" s="375"/>
      <c r="E153" s="278"/>
      <c r="F153" s="279"/>
      <c r="G153" s="245"/>
      <c r="H153" s="208"/>
      <c r="I153" s="208"/>
      <c r="J153" s="385"/>
      <c r="K153" s="245"/>
      <c r="L153" s="208"/>
      <c r="M153" s="208"/>
      <c r="N153" s="208"/>
      <c r="O153" s="208"/>
      <c r="P153" s="208"/>
      <c r="Q153" s="352"/>
      <c r="R153" s="352"/>
      <c r="S153" s="208"/>
      <c r="T153" s="385"/>
      <c r="U153" s="245"/>
      <c r="V153" s="344"/>
      <c r="W153" s="344"/>
      <c r="X153" s="344"/>
      <c r="Y153" s="344"/>
      <c r="Z153" s="344"/>
      <c r="AA153" s="344"/>
      <c r="AB153" s="344"/>
      <c r="AC153" s="344"/>
      <c r="AD153" s="344"/>
      <c r="AE153" s="344"/>
      <c r="AF153" s="345"/>
      <c r="AG153" s="1540"/>
      <c r="AH153" s="353" t="s">
        <v>165</v>
      </c>
      <c r="AI153" s="354" t="s">
        <v>163</v>
      </c>
      <c r="AJ153" s="355">
        <v>0.5</v>
      </c>
      <c r="AK153" s="356"/>
      <c r="AL153" s="356"/>
      <c r="AM153" s="395"/>
      <c r="AN153" s="358">
        <f>ROUND(Q152*AJ153,0)</f>
        <v>415</v>
      </c>
      <c r="AO153" s="268"/>
    </row>
    <row r="154" spans="1:41" ht="14.25">
      <c r="A154" s="243">
        <v>71</v>
      </c>
      <c r="B154" s="351">
        <v>2522</v>
      </c>
      <c r="C154" s="244" t="s">
        <v>652</v>
      </c>
      <c r="D154" s="375"/>
      <c r="E154" s="278"/>
      <c r="F154" s="279"/>
      <c r="G154" s="245"/>
      <c r="H154" s="208"/>
      <c r="I154" s="208"/>
      <c r="J154" s="385"/>
      <c r="K154" s="245"/>
      <c r="L154" s="208"/>
      <c r="M154" s="208"/>
      <c r="N154" s="208"/>
      <c r="O154" s="208"/>
      <c r="P154" s="208"/>
      <c r="Q154" s="352"/>
      <c r="R154" s="352"/>
      <c r="S154" s="208"/>
      <c r="T154" s="385"/>
      <c r="U154" s="245"/>
      <c r="V154" s="344"/>
      <c r="W154" s="344"/>
      <c r="X154" s="344"/>
      <c r="Y154" s="344"/>
      <c r="Z154" s="344"/>
      <c r="AA154" s="344"/>
      <c r="AB154" s="344"/>
      <c r="AC154" s="344"/>
      <c r="AD154" s="344"/>
      <c r="AE154" s="344"/>
      <c r="AF154" s="345"/>
      <c r="AG154" s="364"/>
      <c r="AH154" s="396"/>
      <c r="AI154" s="362"/>
      <c r="AJ154" s="356"/>
      <c r="AK154" s="1533" t="s">
        <v>167</v>
      </c>
      <c r="AL154" s="362">
        <v>5</v>
      </c>
      <c r="AM154" s="363" t="s">
        <v>168</v>
      </c>
      <c r="AN154" s="358">
        <f>ROUND(Q152,0)-AL154</f>
        <v>825</v>
      </c>
      <c r="AO154" s="268"/>
    </row>
    <row r="155" spans="1:41" ht="14.25">
      <c r="A155" s="243">
        <v>71</v>
      </c>
      <c r="B155" s="351">
        <v>2523</v>
      </c>
      <c r="C155" s="244" t="s">
        <v>653</v>
      </c>
      <c r="D155" s="375"/>
      <c r="E155" s="278"/>
      <c r="F155" s="279"/>
      <c r="G155" s="245"/>
      <c r="H155" s="208"/>
      <c r="I155" s="208"/>
      <c r="J155" s="385"/>
      <c r="K155" s="245"/>
      <c r="L155" s="208"/>
      <c r="M155" s="208"/>
      <c r="N155" s="208"/>
      <c r="O155" s="208"/>
      <c r="P155" s="208"/>
      <c r="Q155" s="352"/>
      <c r="R155" s="352"/>
      <c r="S155" s="208"/>
      <c r="T155" s="385"/>
      <c r="U155" s="245"/>
      <c r="V155" s="344"/>
      <c r="W155" s="344"/>
      <c r="X155" s="344"/>
      <c r="Y155" s="344"/>
      <c r="Z155" s="344"/>
      <c r="AA155" s="344"/>
      <c r="AB155" s="344"/>
      <c r="AC155" s="344"/>
      <c r="AD155" s="344"/>
      <c r="AE155" s="344"/>
      <c r="AF155" s="345"/>
      <c r="AG155" s="1536" t="s">
        <v>161</v>
      </c>
      <c r="AH155" s="364" t="s">
        <v>162</v>
      </c>
      <c r="AI155" s="362" t="s">
        <v>163</v>
      </c>
      <c r="AJ155" s="356">
        <v>0.7</v>
      </c>
      <c r="AK155" s="1534"/>
      <c r="AL155" s="365"/>
      <c r="AM155" s="366"/>
      <c r="AN155" s="358">
        <f>ROUND(Q152*AJ155,0)-AL154</f>
        <v>576</v>
      </c>
      <c r="AO155" s="268"/>
    </row>
    <row r="156" spans="1:41" ht="14.25">
      <c r="A156" s="243">
        <v>71</v>
      </c>
      <c r="B156" s="351">
        <v>2524</v>
      </c>
      <c r="C156" s="244" t="s">
        <v>654</v>
      </c>
      <c r="D156" s="375"/>
      <c r="E156" s="278"/>
      <c r="F156" s="279"/>
      <c r="G156" s="245"/>
      <c r="H156" s="208"/>
      <c r="I156" s="208"/>
      <c r="J156" s="385"/>
      <c r="K156" s="245"/>
      <c r="L156" s="208"/>
      <c r="M156" s="208"/>
      <c r="N156" s="208"/>
      <c r="O156" s="208"/>
      <c r="P156" s="208"/>
      <c r="Q156" s="352"/>
      <c r="R156" s="352"/>
      <c r="S156" s="208"/>
      <c r="T156" s="385"/>
      <c r="U156" s="281"/>
      <c r="V156" s="380"/>
      <c r="W156" s="380"/>
      <c r="X156" s="380"/>
      <c r="Y156" s="380"/>
      <c r="Z156" s="380"/>
      <c r="AA156" s="380"/>
      <c r="AB156" s="380"/>
      <c r="AC156" s="380"/>
      <c r="AD156" s="380"/>
      <c r="AE156" s="380"/>
      <c r="AF156" s="381"/>
      <c r="AG156" s="1537"/>
      <c r="AH156" s="353" t="s">
        <v>165</v>
      </c>
      <c r="AI156" s="354" t="s">
        <v>163</v>
      </c>
      <c r="AJ156" s="355">
        <v>0.5</v>
      </c>
      <c r="AK156" s="1535"/>
      <c r="AL156" s="367"/>
      <c r="AM156" s="368"/>
      <c r="AN156" s="358">
        <f>ROUND(Q152*AJ156,0)-AL154</f>
        <v>410</v>
      </c>
      <c r="AO156" s="268"/>
    </row>
    <row r="157" spans="1:41" ht="14.25">
      <c r="A157" s="229">
        <v>71</v>
      </c>
      <c r="B157" s="337">
        <v>1431</v>
      </c>
      <c r="C157" s="254" t="s">
        <v>655</v>
      </c>
      <c r="D157" s="375"/>
      <c r="E157" s="278"/>
      <c r="F157" s="279"/>
      <c r="G157" s="245"/>
      <c r="H157" s="208"/>
      <c r="I157" s="208"/>
      <c r="J157" s="388"/>
      <c r="K157" s="343"/>
      <c r="L157" s="301"/>
      <c r="M157" s="301"/>
      <c r="N157" s="301"/>
      <c r="O157" s="301"/>
      <c r="P157" s="301"/>
      <c r="Q157" s="352"/>
      <c r="R157" s="352"/>
      <c r="S157" s="208"/>
      <c r="T157" s="385"/>
      <c r="U157" s="379" t="s">
        <v>172</v>
      </c>
      <c r="V157" s="344"/>
      <c r="W157" s="344"/>
      <c r="X157" s="344"/>
      <c r="Y157" s="344"/>
      <c r="Z157" s="344"/>
      <c r="AA157" s="344"/>
      <c r="AB157" s="344"/>
      <c r="AC157" s="344"/>
      <c r="AD157" s="344"/>
      <c r="AE157" s="344"/>
      <c r="AF157" s="345"/>
      <c r="AG157" s="369"/>
      <c r="AH157" s="370"/>
      <c r="AI157" s="372"/>
      <c r="AJ157" s="373"/>
      <c r="AK157" s="373"/>
      <c r="AL157" s="373"/>
      <c r="AM157" s="374"/>
      <c r="AN157" s="342">
        <f>ROUND(Q152*AD158,0)</f>
        <v>801</v>
      </c>
      <c r="AO157" s="268"/>
    </row>
    <row r="158" spans="1:41" ht="14.25">
      <c r="A158" s="229">
        <v>71</v>
      </c>
      <c r="B158" s="337">
        <v>1432</v>
      </c>
      <c r="C158" s="254" t="s">
        <v>656</v>
      </c>
      <c r="D158" s="375"/>
      <c r="E158" s="278"/>
      <c r="F158" s="279"/>
      <c r="G158" s="245"/>
      <c r="H158" s="208"/>
      <c r="I158" s="208"/>
      <c r="J158" s="388"/>
      <c r="K158" s="343"/>
      <c r="L158" s="301"/>
      <c r="M158" s="301"/>
      <c r="N158" s="301"/>
      <c r="O158" s="301"/>
      <c r="P158" s="301"/>
      <c r="Q158" s="352"/>
      <c r="R158" s="352"/>
      <c r="S158" s="208"/>
      <c r="T158" s="385"/>
      <c r="U158" s="379" t="s">
        <v>174</v>
      </c>
      <c r="V158" s="344"/>
      <c r="W158" s="344"/>
      <c r="X158" s="344"/>
      <c r="Y158" s="344"/>
      <c r="Z158" s="344"/>
      <c r="AA158" s="344"/>
      <c r="AB158" s="344"/>
      <c r="AC158" s="214" t="s">
        <v>163</v>
      </c>
      <c r="AD158" s="1541">
        <v>0.96499999999999997</v>
      </c>
      <c r="AE158" s="1541"/>
      <c r="AF158" s="345"/>
      <c r="AG158" s="1539" t="s">
        <v>161</v>
      </c>
      <c r="AH158" s="346" t="s">
        <v>162</v>
      </c>
      <c r="AI158" s="347" t="s">
        <v>163</v>
      </c>
      <c r="AJ158" s="348">
        <v>0.7</v>
      </c>
      <c r="AK158" s="348"/>
      <c r="AL158" s="348"/>
      <c r="AM158" s="349"/>
      <c r="AN158" s="350">
        <f>ROUND(ROUND(Q152*AD158,0)*AJ158,0)</f>
        <v>561</v>
      </c>
      <c r="AO158" s="268"/>
    </row>
    <row r="159" spans="1:41" ht="14.25">
      <c r="A159" s="243">
        <v>71</v>
      </c>
      <c r="B159" s="351">
        <v>2525</v>
      </c>
      <c r="C159" s="244" t="s">
        <v>657</v>
      </c>
      <c r="D159" s="375"/>
      <c r="E159" s="278"/>
      <c r="F159" s="279"/>
      <c r="G159" s="245"/>
      <c r="H159" s="208"/>
      <c r="I159" s="208"/>
      <c r="J159" s="385"/>
      <c r="K159" s="245"/>
      <c r="L159" s="208"/>
      <c r="M159" s="208"/>
      <c r="N159" s="208"/>
      <c r="O159" s="208"/>
      <c r="P159" s="208"/>
      <c r="Q159" s="352"/>
      <c r="R159" s="352"/>
      <c r="S159" s="208"/>
      <c r="T159" s="385"/>
      <c r="U159" s="245"/>
      <c r="V159" s="344"/>
      <c r="W159" s="344"/>
      <c r="X159" s="344"/>
      <c r="Y159" s="344"/>
      <c r="Z159" s="344"/>
      <c r="AA159" s="344"/>
      <c r="AB159" s="344"/>
      <c r="AC159" s="344"/>
      <c r="AD159" s="344"/>
      <c r="AE159" s="344"/>
      <c r="AF159" s="345"/>
      <c r="AG159" s="1540"/>
      <c r="AH159" s="353" t="s">
        <v>165</v>
      </c>
      <c r="AI159" s="354" t="s">
        <v>163</v>
      </c>
      <c r="AJ159" s="355">
        <v>0.5</v>
      </c>
      <c r="AK159" s="356"/>
      <c r="AL159" s="356"/>
      <c r="AM159" s="395"/>
      <c r="AN159" s="358">
        <f>ROUND(ROUND(Q152*AD158,0)*AJ159,0)</f>
        <v>401</v>
      </c>
      <c r="AO159" s="268"/>
    </row>
    <row r="160" spans="1:41" ht="14.25">
      <c r="A160" s="243">
        <v>71</v>
      </c>
      <c r="B160" s="351">
        <v>2526</v>
      </c>
      <c r="C160" s="244" t="s">
        <v>658</v>
      </c>
      <c r="D160" s="375"/>
      <c r="E160" s="278"/>
      <c r="F160" s="279"/>
      <c r="G160" s="245"/>
      <c r="H160" s="208"/>
      <c r="I160" s="208"/>
      <c r="J160" s="385"/>
      <c r="K160" s="245"/>
      <c r="L160" s="208"/>
      <c r="M160" s="208"/>
      <c r="N160" s="208"/>
      <c r="O160" s="208"/>
      <c r="P160" s="208"/>
      <c r="Q160" s="352"/>
      <c r="R160" s="352"/>
      <c r="S160" s="208"/>
      <c r="T160" s="385"/>
      <c r="U160" s="245"/>
      <c r="V160" s="344"/>
      <c r="W160" s="344"/>
      <c r="X160" s="344"/>
      <c r="Y160" s="344"/>
      <c r="Z160" s="344"/>
      <c r="AA160" s="344"/>
      <c r="AB160" s="344"/>
      <c r="AC160" s="344"/>
      <c r="AD160" s="344"/>
      <c r="AE160" s="344"/>
      <c r="AF160" s="345"/>
      <c r="AG160" s="364"/>
      <c r="AH160" s="396"/>
      <c r="AI160" s="362"/>
      <c r="AJ160" s="356"/>
      <c r="AK160" s="1533" t="s">
        <v>167</v>
      </c>
      <c r="AL160" s="362">
        <v>5</v>
      </c>
      <c r="AM160" s="363" t="s">
        <v>168</v>
      </c>
      <c r="AN160" s="358">
        <f>ROUND(Q152*AD158,0)-AL160</f>
        <v>796</v>
      </c>
      <c r="AO160" s="268"/>
    </row>
    <row r="161" spans="1:41" ht="14.25">
      <c r="A161" s="243">
        <v>71</v>
      </c>
      <c r="B161" s="351">
        <v>2527</v>
      </c>
      <c r="C161" s="244" t="s">
        <v>659</v>
      </c>
      <c r="D161" s="375"/>
      <c r="E161" s="278"/>
      <c r="F161" s="279"/>
      <c r="G161" s="245"/>
      <c r="H161" s="208"/>
      <c r="I161" s="208"/>
      <c r="J161" s="385"/>
      <c r="K161" s="245"/>
      <c r="L161" s="208"/>
      <c r="M161" s="208"/>
      <c r="N161" s="208"/>
      <c r="O161" s="208"/>
      <c r="P161" s="208"/>
      <c r="Q161" s="352"/>
      <c r="R161" s="352"/>
      <c r="S161" s="208"/>
      <c r="T161" s="385"/>
      <c r="U161" s="245"/>
      <c r="V161" s="344"/>
      <c r="W161" s="344"/>
      <c r="X161" s="344"/>
      <c r="Y161" s="344"/>
      <c r="Z161" s="344"/>
      <c r="AA161" s="344"/>
      <c r="AB161" s="344"/>
      <c r="AC161" s="344"/>
      <c r="AD161" s="344"/>
      <c r="AE161" s="344"/>
      <c r="AF161" s="345"/>
      <c r="AG161" s="1536" t="s">
        <v>161</v>
      </c>
      <c r="AH161" s="364" t="s">
        <v>162</v>
      </c>
      <c r="AI161" s="362" t="s">
        <v>163</v>
      </c>
      <c r="AJ161" s="356">
        <v>0.7</v>
      </c>
      <c r="AK161" s="1534"/>
      <c r="AL161" s="365"/>
      <c r="AM161" s="366"/>
      <c r="AN161" s="358">
        <f>ROUND(ROUND(Q152*AD158,0)*AJ161,0)-AL160</f>
        <v>556</v>
      </c>
      <c r="AO161" s="268"/>
    </row>
    <row r="162" spans="1:41" ht="14.25">
      <c r="A162" s="243">
        <v>71</v>
      </c>
      <c r="B162" s="351">
        <v>2528</v>
      </c>
      <c r="C162" s="244" t="s">
        <v>660</v>
      </c>
      <c r="D162" s="375"/>
      <c r="E162" s="278"/>
      <c r="F162" s="279"/>
      <c r="G162" s="281"/>
      <c r="H162" s="216"/>
      <c r="I162" s="216"/>
      <c r="J162" s="226"/>
      <c r="K162" s="281"/>
      <c r="L162" s="216"/>
      <c r="M162" s="216"/>
      <c r="N162" s="216"/>
      <c r="O162" s="216"/>
      <c r="P162" s="216"/>
      <c r="Q162" s="387"/>
      <c r="R162" s="387"/>
      <c r="S162" s="216"/>
      <c r="T162" s="226"/>
      <c r="U162" s="281"/>
      <c r="V162" s="380"/>
      <c r="W162" s="380"/>
      <c r="X162" s="380"/>
      <c r="Y162" s="380"/>
      <c r="Z162" s="380"/>
      <c r="AA162" s="380"/>
      <c r="AB162" s="380"/>
      <c r="AC162" s="380"/>
      <c r="AD162" s="380"/>
      <c r="AE162" s="380"/>
      <c r="AF162" s="381"/>
      <c r="AG162" s="1537"/>
      <c r="AH162" s="353" t="s">
        <v>165</v>
      </c>
      <c r="AI162" s="354" t="s">
        <v>163</v>
      </c>
      <c r="AJ162" s="355">
        <v>0.5</v>
      </c>
      <c r="AK162" s="1535"/>
      <c r="AL162" s="367"/>
      <c r="AM162" s="368"/>
      <c r="AN162" s="358">
        <f>ROUND(ROUND(Q152*AD158,0)*AJ162,0)-AL160</f>
        <v>396</v>
      </c>
      <c r="AO162" s="268"/>
    </row>
    <row r="163" spans="1:41" ht="14.25">
      <c r="A163" s="229">
        <v>71</v>
      </c>
      <c r="B163" s="337">
        <v>1441</v>
      </c>
      <c r="C163" s="254" t="s">
        <v>661</v>
      </c>
      <c r="D163" s="375"/>
      <c r="E163" s="278"/>
      <c r="F163" s="279"/>
      <c r="G163" s="1542" t="s">
        <v>662</v>
      </c>
      <c r="H163" s="1543"/>
      <c r="I163" s="1543"/>
      <c r="J163" s="1544"/>
      <c r="K163" s="232" t="s">
        <v>181</v>
      </c>
      <c r="L163" s="232"/>
      <c r="M163" s="232"/>
      <c r="N163" s="232"/>
      <c r="O163" s="232"/>
      <c r="P163" s="232"/>
      <c r="Q163" s="402"/>
      <c r="R163" s="402"/>
      <c r="S163" s="232"/>
      <c r="T163" s="314"/>
      <c r="U163" s="231"/>
      <c r="V163" s="338"/>
      <c r="W163" s="338"/>
      <c r="X163" s="338"/>
      <c r="Y163" s="338"/>
      <c r="Z163" s="338"/>
      <c r="AA163" s="338"/>
      <c r="AB163" s="338"/>
      <c r="AC163" s="338"/>
      <c r="AD163" s="338"/>
      <c r="AE163" s="338"/>
      <c r="AF163" s="339"/>
      <c r="AG163" s="340"/>
      <c r="AH163" s="338"/>
      <c r="AI163" s="334"/>
      <c r="AJ163" s="383"/>
      <c r="AK163" s="383"/>
      <c r="AL163" s="383"/>
      <c r="AM163" s="384"/>
      <c r="AN163" s="342">
        <f>ROUND(Q164,0)</f>
        <v>582</v>
      </c>
      <c r="AO163" s="268"/>
    </row>
    <row r="164" spans="1:41" ht="14.25">
      <c r="A164" s="229">
        <v>71</v>
      </c>
      <c r="B164" s="337">
        <v>1442</v>
      </c>
      <c r="C164" s="254" t="s">
        <v>663</v>
      </c>
      <c r="D164" s="375"/>
      <c r="E164" s="278"/>
      <c r="F164" s="279"/>
      <c r="G164" s="1545"/>
      <c r="H164" s="1546"/>
      <c r="I164" s="1546"/>
      <c r="J164" s="1547"/>
      <c r="K164" s="245" t="s">
        <v>183</v>
      </c>
      <c r="L164" s="208"/>
      <c r="M164" s="208"/>
      <c r="N164" s="208"/>
      <c r="O164" s="208"/>
      <c r="P164" s="208"/>
      <c r="Q164" s="1538">
        <v>582</v>
      </c>
      <c r="R164" s="1538"/>
      <c r="S164" s="208" t="s">
        <v>18</v>
      </c>
      <c r="T164" s="385"/>
      <c r="U164" s="245"/>
      <c r="V164" s="344"/>
      <c r="W164" s="344"/>
      <c r="X164" s="344"/>
      <c r="Y164" s="344"/>
      <c r="Z164" s="344"/>
      <c r="AA164" s="344"/>
      <c r="AB164" s="344"/>
      <c r="AC164" s="344"/>
      <c r="AD164" s="344"/>
      <c r="AE164" s="344"/>
      <c r="AF164" s="345"/>
      <c r="AG164" s="1539" t="s">
        <v>161</v>
      </c>
      <c r="AH164" s="346" t="s">
        <v>162</v>
      </c>
      <c r="AI164" s="347" t="s">
        <v>163</v>
      </c>
      <c r="AJ164" s="348">
        <v>0.7</v>
      </c>
      <c r="AK164" s="348"/>
      <c r="AL164" s="348"/>
      <c r="AM164" s="349"/>
      <c r="AN164" s="350">
        <f>ROUND(Q164*AJ164,0)</f>
        <v>407</v>
      </c>
      <c r="AO164" s="268"/>
    </row>
    <row r="165" spans="1:41" ht="14.25">
      <c r="A165" s="243">
        <v>71</v>
      </c>
      <c r="B165" s="351">
        <v>2531</v>
      </c>
      <c r="C165" s="244" t="s">
        <v>664</v>
      </c>
      <c r="D165" s="375"/>
      <c r="E165" s="278"/>
      <c r="F165" s="279"/>
      <c r="G165" s="1545"/>
      <c r="H165" s="1546"/>
      <c r="I165" s="1546"/>
      <c r="J165" s="1547"/>
      <c r="K165" s="245"/>
      <c r="L165" s="208"/>
      <c r="M165" s="208"/>
      <c r="N165" s="208"/>
      <c r="O165" s="208"/>
      <c r="P165" s="208"/>
      <c r="Q165" s="352"/>
      <c r="R165" s="352"/>
      <c r="S165" s="208"/>
      <c r="T165" s="385"/>
      <c r="U165" s="245"/>
      <c r="V165" s="344"/>
      <c r="W165" s="344"/>
      <c r="X165" s="344"/>
      <c r="Y165" s="344"/>
      <c r="Z165" s="344"/>
      <c r="AA165" s="344"/>
      <c r="AB165" s="344"/>
      <c r="AC165" s="344"/>
      <c r="AD165" s="344"/>
      <c r="AE165" s="344"/>
      <c r="AF165" s="345"/>
      <c r="AG165" s="1540"/>
      <c r="AH165" s="353" t="s">
        <v>165</v>
      </c>
      <c r="AI165" s="354" t="s">
        <v>163</v>
      </c>
      <c r="AJ165" s="355">
        <v>0.5</v>
      </c>
      <c r="AK165" s="356"/>
      <c r="AL165" s="356"/>
      <c r="AM165" s="395"/>
      <c r="AN165" s="358">
        <f>ROUND(Q164*AJ165,0)</f>
        <v>291</v>
      </c>
      <c r="AO165" s="268"/>
    </row>
    <row r="166" spans="1:41" ht="14.25">
      <c r="A166" s="243">
        <v>71</v>
      </c>
      <c r="B166" s="351">
        <v>2532</v>
      </c>
      <c r="C166" s="244" t="s">
        <v>665</v>
      </c>
      <c r="D166" s="375"/>
      <c r="E166" s="278"/>
      <c r="F166" s="279"/>
      <c r="G166" s="1545"/>
      <c r="H166" s="1546"/>
      <c r="I166" s="1546"/>
      <c r="J166" s="1547"/>
      <c r="K166" s="245"/>
      <c r="L166" s="208"/>
      <c r="M166" s="208"/>
      <c r="N166" s="208"/>
      <c r="O166" s="208"/>
      <c r="P166" s="208"/>
      <c r="Q166" s="352"/>
      <c r="R166" s="352"/>
      <c r="S166" s="208"/>
      <c r="T166" s="385"/>
      <c r="U166" s="245"/>
      <c r="V166" s="344"/>
      <c r="W166" s="344"/>
      <c r="X166" s="344"/>
      <c r="Y166" s="344"/>
      <c r="Z166" s="344"/>
      <c r="AA166" s="344"/>
      <c r="AB166" s="344"/>
      <c r="AC166" s="344"/>
      <c r="AD166" s="344"/>
      <c r="AE166" s="344"/>
      <c r="AF166" s="345"/>
      <c r="AG166" s="364"/>
      <c r="AH166" s="396"/>
      <c r="AI166" s="362"/>
      <c r="AJ166" s="356"/>
      <c r="AK166" s="1533" t="s">
        <v>167</v>
      </c>
      <c r="AL166" s="362">
        <v>5</v>
      </c>
      <c r="AM166" s="363" t="s">
        <v>168</v>
      </c>
      <c r="AN166" s="358">
        <f>ROUND(Q164,0)-AL166</f>
        <v>577</v>
      </c>
      <c r="AO166" s="268"/>
    </row>
    <row r="167" spans="1:41" ht="22.5" customHeight="1">
      <c r="A167" s="243">
        <v>71</v>
      </c>
      <c r="B167" s="351">
        <v>2533</v>
      </c>
      <c r="C167" s="244" t="s">
        <v>666</v>
      </c>
      <c r="D167" s="375"/>
      <c r="E167" s="278"/>
      <c r="F167" s="279"/>
      <c r="G167" s="1545"/>
      <c r="H167" s="1546"/>
      <c r="I167" s="1546"/>
      <c r="J167" s="1547"/>
      <c r="K167" s="245"/>
      <c r="L167" s="208"/>
      <c r="M167" s="208"/>
      <c r="N167" s="208"/>
      <c r="O167" s="208"/>
      <c r="P167" s="208"/>
      <c r="Q167" s="352"/>
      <c r="R167" s="352"/>
      <c r="S167" s="208"/>
      <c r="T167" s="385"/>
      <c r="U167" s="245"/>
      <c r="V167" s="344"/>
      <c r="W167" s="344"/>
      <c r="X167" s="344"/>
      <c r="Y167" s="344"/>
      <c r="Z167" s="344"/>
      <c r="AA167" s="344"/>
      <c r="AB167" s="344"/>
      <c r="AC167" s="344"/>
      <c r="AD167" s="344"/>
      <c r="AE167" s="344"/>
      <c r="AF167" s="345"/>
      <c r="AG167" s="1536" t="s">
        <v>161</v>
      </c>
      <c r="AH167" s="364" t="s">
        <v>162</v>
      </c>
      <c r="AI167" s="362" t="s">
        <v>163</v>
      </c>
      <c r="AJ167" s="356">
        <v>0.7</v>
      </c>
      <c r="AK167" s="1534"/>
      <c r="AL167" s="365"/>
      <c r="AM167" s="366"/>
      <c r="AN167" s="358">
        <f>ROUND(Q164*AJ167,0)-AL166</f>
        <v>402</v>
      </c>
      <c r="AO167" s="268"/>
    </row>
    <row r="168" spans="1:41" ht="14.25">
      <c r="A168" s="243">
        <v>71</v>
      </c>
      <c r="B168" s="351">
        <v>2534</v>
      </c>
      <c r="C168" s="244" t="s">
        <v>667</v>
      </c>
      <c r="D168" s="375"/>
      <c r="E168" s="278"/>
      <c r="F168" s="279"/>
      <c r="G168" s="1545"/>
      <c r="H168" s="1546"/>
      <c r="I168" s="1546"/>
      <c r="J168" s="1547"/>
      <c r="K168" s="245"/>
      <c r="L168" s="208"/>
      <c r="M168" s="208"/>
      <c r="N168" s="208"/>
      <c r="O168" s="208"/>
      <c r="P168" s="208"/>
      <c r="Q168" s="352"/>
      <c r="R168" s="352"/>
      <c r="S168" s="208"/>
      <c r="T168" s="385"/>
      <c r="U168" s="245"/>
      <c r="V168" s="344"/>
      <c r="W168" s="344"/>
      <c r="X168" s="344"/>
      <c r="Y168" s="344"/>
      <c r="Z168" s="344"/>
      <c r="AA168" s="344"/>
      <c r="AB168" s="344"/>
      <c r="AC168" s="344"/>
      <c r="AD168" s="344"/>
      <c r="AE168" s="344"/>
      <c r="AF168" s="345"/>
      <c r="AG168" s="1537"/>
      <c r="AH168" s="353" t="s">
        <v>165</v>
      </c>
      <c r="AI168" s="354" t="s">
        <v>163</v>
      </c>
      <c r="AJ168" s="355">
        <v>0.5</v>
      </c>
      <c r="AK168" s="1535"/>
      <c r="AL168" s="367"/>
      <c r="AM168" s="368"/>
      <c r="AN168" s="358">
        <f>ROUND(Q164*AJ168,0)-AL166</f>
        <v>286</v>
      </c>
      <c r="AO168" s="268"/>
    </row>
    <row r="169" spans="1:41" ht="14.25">
      <c r="A169" s="229">
        <v>71</v>
      </c>
      <c r="B169" s="337">
        <v>1443</v>
      </c>
      <c r="C169" s="254" t="s">
        <v>668</v>
      </c>
      <c r="D169" s="375"/>
      <c r="E169" s="278"/>
      <c r="F169" s="279"/>
      <c r="G169" s="1545"/>
      <c r="H169" s="1546"/>
      <c r="I169" s="1546"/>
      <c r="J169" s="1547"/>
      <c r="K169" s="245"/>
      <c r="L169" s="208"/>
      <c r="M169" s="208"/>
      <c r="N169" s="208"/>
      <c r="O169" s="208"/>
      <c r="P169" s="208"/>
      <c r="Q169" s="403"/>
      <c r="R169" s="403"/>
      <c r="S169" s="301"/>
      <c r="T169" s="385"/>
      <c r="U169" s="369" t="s">
        <v>172</v>
      </c>
      <c r="V169" s="370"/>
      <c r="W169" s="370"/>
      <c r="X169" s="370"/>
      <c r="Y169" s="370"/>
      <c r="Z169" s="370"/>
      <c r="AA169" s="370"/>
      <c r="AB169" s="370"/>
      <c r="AC169" s="370"/>
      <c r="AD169" s="370"/>
      <c r="AE169" s="370"/>
      <c r="AF169" s="371"/>
      <c r="AG169" s="369"/>
      <c r="AH169" s="370"/>
      <c r="AI169" s="372"/>
      <c r="AJ169" s="373"/>
      <c r="AK169" s="373"/>
      <c r="AL169" s="373"/>
      <c r="AM169" s="374"/>
      <c r="AN169" s="342">
        <f>ROUND(Q164*AD170,0)</f>
        <v>562</v>
      </c>
      <c r="AO169" s="268"/>
    </row>
    <row r="170" spans="1:41" ht="22.5" customHeight="1">
      <c r="A170" s="229">
        <v>71</v>
      </c>
      <c r="B170" s="337">
        <v>1444</v>
      </c>
      <c r="C170" s="254" t="s">
        <v>669</v>
      </c>
      <c r="D170" s="375"/>
      <c r="E170" s="278"/>
      <c r="F170" s="279"/>
      <c r="G170" s="245"/>
      <c r="H170" s="208"/>
      <c r="I170" s="208"/>
      <c r="J170" s="385"/>
      <c r="K170" s="343"/>
      <c r="L170" s="301"/>
      <c r="M170" s="301"/>
      <c r="N170" s="301"/>
      <c r="O170" s="301"/>
      <c r="P170" s="208"/>
      <c r="Q170" s="403"/>
      <c r="R170" s="403"/>
      <c r="S170" s="301"/>
      <c r="T170" s="385"/>
      <c r="U170" s="379" t="s">
        <v>174</v>
      </c>
      <c r="V170" s="344"/>
      <c r="W170" s="344"/>
      <c r="X170" s="344"/>
      <c r="Y170" s="344"/>
      <c r="Z170" s="344"/>
      <c r="AA170" s="344"/>
      <c r="AB170" s="344"/>
      <c r="AC170" s="214" t="s">
        <v>163</v>
      </c>
      <c r="AD170" s="1541">
        <v>0.96499999999999997</v>
      </c>
      <c r="AE170" s="1541"/>
      <c r="AF170" s="345"/>
      <c r="AG170" s="1539" t="s">
        <v>161</v>
      </c>
      <c r="AH170" s="346" t="s">
        <v>162</v>
      </c>
      <c r="AI170" s="347" t="s">
        <v>163</v>
      </c>
      <c r="AJ170" s="348">
        <v>0.7</v>
      </c>
      <c r="AK170" s="348"/>
      <c r="AL170" s="348"/>
      <c r="AM170" s="349"/>
      <c r="AN170" s="350">
        <f>ROUND(ROUND(Q164*AD170,0)*AJ170,0)</f>
        <v>393</v>
      </c>
      <c r="AO170" s="268"/>
    </row>
    <row r="171" spans="1:41" ht="14.25">
      <c r="A171" s="243">
        <v>71</v>
      </c>
      <c r="B171" s="351">
        <v>2535</v>
      </c>
      <c r="C171" s="244" t="s">
        <v>670</v>
      </c>
      <c r="D171" s="375"/>
      <c r="E171" s="278"/>
      <c r="F171" s="279"/>
      <c r="G171" s="245"/>
      <c r="H171" s="208"/>
      <c r="I171" s="208"/>
      <c r="J171" s="385"/>
      <c r="K171" s="245"/>
      <c r="L171" s="208"/>
      <c r="M171" s="208"/>
      <c r="N171" s="208"/>
      <c r="O171" s="208"/>
      <c r="P171" s="208"/>
      <c r="Q171" s="352"/>
      <c r="R171" s="352"/>
      <c r="S171" s="208"/>
      <c r="T171" s="385"/>
      <c r="U171" s="245"/>
      <c r="V171" s="344"/>
      <c r="W171" s="344"/>
      <c r="X171" s="344"/>
      <c r="Y171" s="344"/>
      <c r="Z171" s="344"/>
      <c r="AA171" s="344"/>
      <c r="AB171" s="344"/>
      <c r="AC171" s="344"/>
      <c r="AD171" s="344"/>
      <c r="AE171" s="344"/>
      <c r="AF171" s="345"/>
      <c r="AG171" s="1540"/>
      <c r="AH171" s="353" t="s">
        <v>165</v>
      </c>
      <c r="AI171" s="354" t="s">
        <v>163</v>
      </c>
      <c r="AJ171" s="355">
        <v>0.5</v>
      </c>
      <c r="AK171" s="356"/>
      <c r="AL171" s="356"/>
      <c r="AM171" s="395"/>
      <c r="AN171" s="358">
        <f>ROUND(ROUND(Q164*AD170,0)*AJ171,0)</f>
        <v>281</v>
      </c>
      <c r="AO171" s="268"/>
    </row>
    <row r="172" spans="1:41" ht="14.25">
      <c r="A172" s="243">
        <v>71</v>
      </c>
      <c r="B172" s="351">
        <v>2536</v>
      </c>
      <c r="C172" s="244" t="s">
        <v>671</v>
      </c>
      <c r="D172" s="375"/>
      <c r="E172" s="278"/>
      <c r="F172" s="279"/>
      <c r="G172" s="245"/>
      <c r="H172" s="208"/>
      <c r="I172" s="208"/>
      <c r="J172" s="385"/>
      <c r="K172" s="245"/>
      <c r="L172" s="208"/>
      <c r="M172" s="208"/>
      <c r="N172" s="208"/>
      <c r="O172" s="208"/>
      <c r="P172" s="208"/>
      <c r="Q172" s="352"/>
      <c r="R172" s="352"/>
      <c r="S172" s="208"/>
      <c r="T172" s="385"/>
      <c r="U172" s="245"/>
      <c r="V172" s="344"/>
      <c r="W172" s="344"/>
      <c r="X172" s="344"/>
      <c r="Y172" s="344"/>
      <c r="Z172" s="344"/>
      <c r="AA172" s="344"/>
      <c r="AB172" s="344"/>
      <c r="AC172" s="344"/>
      <c r="AD172" s="344"/>
      <c r="AE172" s="344"/>
      <c r="AF172" s="345"/>
      <c r="AG172" s="364"/>
      <c r="AH172" s="396"/>
      <c r="AI172" s="362"/>
      <c r="AJ172" s="356"/>
      <c r="AK172" s="1533" t="s">
        <v>167</v>
      </c>
      <c r="AL172" s="362">
        <v>5</v>
      </c>
      <c r="AM172" s="363" t="s">
        <v>168</v>
      </c>
      <c r="AN172" s="358">
        <f>ROUND(Q164*AD170,0)-AL172</f>
        <v>557</v>
      </c>
      <c r="AO172" s="268"/>
    </row>
    <row r="173" spans="1:41" ht="22.5" customHeight="1">
      <c r="A173" s="243">
        <v>71</v>
      </c>
      <c r="B173" s="351">
        <v>2537</v>
      </c>
      <c r="C173" s="244" t="s">
        <v>672</v>
      </c>
      <c r="D173" s="375"/>
      <c r="E173" s="278"/>
      <c r="F173" s="279"/>
      <c r="G173" s="245"/>
      <c r="H173" s="208"/>
      <c r="I173" s="208"/>
      <c r="J173" s="385"/>
      <c r="K173" s="245"/>
      <c r="L173" s="208"/>
      <c r="M173" s="208"/>
      <c r="N173" s="208"/>
      <c r="O173" s="208"/>
      <c r="P173" s="208"/>
      <c r="Q173" s="352"/>
      <c r="R173" s="352"/>
      <c r="S173" s="208"/>
      <c r="T173" s="385"/>
      <c r="U173" s="245"/>
      <c r="V173" s="344"/>
      <c r="W173" s="344"/>
      <c r="X173" s="344"/>
      <c r="Y173" s="344"/>
      <c r="Z173" s="344"/>
      <c r="AA173" s="344"/>
      <c r="AB173" s="344"/>
      <c r="AC173" s="344"/>
      <c r="AD173" s="344"/>
      <c r="AE173" s="344"/>
      <c r="AF173" s="345"/>
      <c r="AG173" s="1536" t="s">
        <v>161</v>
      </c>
      <c r="AH173" s="364" t="s">
        <v>162</v>
      </c>
      <c r="AI173" s="362" t="s">
        <v>163</v>
      </c>
      <c r="AJ173" s="356">
        <v>0.7</v>
      </c>
      <c r="AK173" s="1534"/>
      <c r="AL173" s="365"/>
      <c r="AM173" s="366"/>
      <c r="AN173" s="358">
        <f>ROUND(ROUND(Q164*AD170,0)*AJ173,0)-AL172</f>
        <v>388</v>
      </c>
      <c r="AO173" s="268"/>
    </row>
    <row r="174" spans="1:41" ht="14.25">
      <c r="A174" s="243">
        <v>71</v>
      </c>
      <c r="B174" s="351">
        <v>2538</v>
      </c>
      <c r="C174" s="244" t="s">
        <v>673</v>
      </c>
      <c r="D174" s="375"/>
      <c r="E174" s="278"/>
      <c r="F174" s="279"/>
      <c r="G174" s="245"/>
      <c r="H174" s="208"/>
      <c r="I174" s="208"/>
      <c r="J174" s="385"/>
      <c r="K174" s="245"/>
      <c r="L174" s="208"/>
      <c r="M174" s="208"/>
      <c r="N174" s="208"/>
      <c r="O174" s="208"/>
      <c r="P174" s="208"/>
      <c r="Q174" s="352"/>
      <c r="R174" s="352"/>
      <c r="S174" s="208"/>
      <c r="T174" s="385"/>
      <c r="U174" s="245"/>
      <c r="V174" s="344"/>
      <c r="W174" s="344"/>
      <c r="X174" s="344"/>
      <c r="Y174" s="344"/>
      <c r="Z174" s="344"/>
      <c r="AA174" s="344"/>
      <c r="AB174" s="344"/>
      <c r="AC174" s="344"/>
      <c r="AD174" s="344"/>
      <c r="AE174" s="344"/>
      <c r="AF174" s="345"/>
      <c r="AG174" s="1537"/>
      <c r="AH174" s="353" t="s">
        <v>165</v>
      </c>
      <c r="AI174" s="354" t="s">
        <v>163</v>
      </c>
      <c r="AJ174" s="355">
        <v>0.5</v>
      </c>
      <c r="AK174" s="1535"/>
      <c r="AL174" s="367"/>
      <c r="AM174" s="368"/>
      <c r="AN174" s="358">
        <f>ROUND(ROUND(Q164*AD170,0)*AJ174,0)-AL172</f>
        <v>276</v>
      </c>
      <c r="AO174" s="268"/>
    </row>
    <row r="175" spans="1:41" ht="14.25">
      <c r="A175" s="229">
        <v>71</v>
      </c>
      <c r="B175" s="337">
        <v>1445</v>
      </c>
      <c r="C175" s="254" t="s">
        <v>674</v>
      </c>
      <c r="D175" s="375"/>
      <c r="E175" s="278"/>
      <c r="F175" s="279"/>
      <c r="G175" s="245"/>
      <c r="H175" s="208"/>
      <c r="I175" s="208"/>
      <c r="J175" s="388"/>
      <c r="K175" s="231" t="s">
        <v>195</v>
      </c>
      <c r="L175" s="334"/>
      <c r="M175" s="334"/>
      <c r="N175" s="334"/>
      <c r="O175" s="334"/>
      <c r="P175" s="334"/>
      <c r="Q175" s="404"/>
      <c r="R175" s="404"/>
      <c r="S175" s="232"/>
      <c r="T175" s="314"/>
      <c r="U175" s="231"/>
      <c r="V175" s="338"/>
      <c r="W175" s="338"/>
      <c r="X175" s="338"/>
      <c r="Y175" s="338"/>
      <c r="Z175" s="338"/>
      <c r="AA175" s="338"/>
      <c r="AB175" s="338"/>
      <c r="AC175" s="338"/>
      <c r="AD175" s="338"/>
      <c r="AE175" s="338"/>
      <c r="AF175" s="339"/>
      <c r="AG175" s="340"/>
      <c r="AH175" s="338"/>
      <c r="AI175" s="334"/>
      <c r="AJ175" s="383"/>
      <c r="AK175" s="383"/>
      <c r="AL175" s="383"/>
      <c r="AM175" s="384"/>
      <c r="AN175" s="342">
        <f>ROUND(Q176,0)</f>
        <v>1142</v>
      </c>
      <c r="AO175" s="268"/>
    </row>
    <row r="176" spans="1:41" ht="14.25">
      <c r="A176" s="229">
        <v>71</v>
      </c>
      <c r="B176" s="337">
        <v>1446</v>
      </c>
      <c r="C176" s="254" t="s">
        <v>675</v>
      </c>
      <c r="D176" s="375"/>
      <c r="E176" s="278"/>
      <c r="F176" s="279"/>
      <c r="G176" s="245"/>
      <c r="H176" s="208"/>
      <c r="I176" s="208"/>
      <c r="J176" s="388"/>
      <c r="K176" s="343"/>
      <c r="L176" s="301"/>
      <c r="M176" s="301"/>
      <c r="N176" s="301"/>
      <c r="O176" s="301"/>
      <c r="P176" s="301"/>
      <c r="Q176" s="1538">
        <v>1142</v>
      </c>
      <c r="R176" s="1538"/>
      <c r="S176" s="208" t="s">
        <v>18</v>
      </c>
      <c r="T176" s="385"/>
      <c r="U176" s="245"/>
      <c r="V176" s="344"/>
      <c r="W176" s="344"/>
      <c r="X176" s="344"/>
      <c r="Y176" s="344"/>
      <c r="Z176" s="344"/>
      <c r="AA176" s="344"/>
      <c r="AB176" s="344"/>
      <c r="AC176" s="344"/>
      <c r="AD176" s="344"/>
      <c r="AE176" s="344"/>
      <c r="AF176" s="345"/>
      <c r="AG176" s="1539" t="s">
        <v>161</v>
      </c>
      <c r="AH176" s="346" t="s">
        <v>162</v>
      </c>
      <c r="AI176" s="347" t="s">
        <v>163</v>
      </c>
      <c r="AJ176" s="348">
        <v>0.7</v>
      </c>
      <c r="AK176" s="348"/>
      <c r="AL176" s="348"/>
      <c r="AM176" s="349"/>
      <c r="AN176" s="350">
        <f>ROUND(Q176*AJ176,0)</f>
        <v>799</v>
      </c>
      <c r="AO176" s="268"/>
    </row>
    <row r="177" spans="1:41" ht="14.25">
      <c r="A177" s="243">
        <v>71</v>
      </c>
      <c r="B177" s="351">
        <v>2541</v>
      </c>
      <c r="C177" s="244" t="s">
        <v>676</v>
      </c>
      <c r="D177" s="375"/>
      <c r="E177" s="278"/>
      <c r="F177" s="279"/>
      <c r="G177" s="245"/>
      <c r="H177" s="208"/>
      <c r="I177" s="208"/>
      <c r="J177" s="385"/>
      <c r="K177" s="245"/>
      <c r="L177" s="208"/>
      <c r="M177" s="208"/>
      <c r="N177" s="208"/>
      <c r="O177" s="208"/>
      <c r="P177" s="208"/>
      <c r="Q177" s="352"/>
      <c r="R177" s="352"/>
      <c r="S177" s="208"/>
      <c r="T177" s="385"/>
      <c r="U177" s="245"/>
      <c r="V177" s="344"/>
      <c r="W177" s="344"/>
      <c r="X177" s="344"/>
      <c r="Y177" s="344"/>
      <c r="Z177" s="344"/>
      <c r="AA177" s="344"/>
      <c r="AB177" s="344"/>
      <c r="AC177" s="344"/>
      <c r="AD177" s="344"/>
      <c r="AE177" s="344"/>
      <c r="AF177" s="345"/>
      <c r="AG177" s="1540"/>
      <c r="AH177" s="353" t="s">
        <v>165</v>
      </c>
      <c r="AI177" s="354" t="s">
        <v>163</v>
      </c>
      <c r="AJ177" s="355">
        <v>0.5</v>
      </c>
      <c r="AK177" s="356"/>
      <c r="AL177" s="356"/>
      <c r="AM177" s="395"/>
      <c r="AN177" s="358">
        <f>ROUND(Q176*AJ177,0)</f>
        <v>571</v>
      </c>
      <c r="AO177" s="268"/>
    </row>
    <row r="178" spans="1:41" ht="14.25">
      <c r="A178" s="243">
        <v>71</v>
      </c>
      <c r="B178" s="351">
        <v>2542</v>
      </c>
      <c r="C178" s="244" t="s">
        <v>677</v>
      </c>
      <c r="D178" s="375"/>
      <c r="E178" s="278"/>
      <c r="F178" s="279"/>
      <c r="G178" s="245"/>
      <c r="H178" s="208"/>
      <c r="I178" s="208"/>
      <c r="J178" s="385"/>
      <c r="K178" s="245"/>
      <c r="L178" s="208"/>
      <c r="M178" s="208"/>
      <c r="N178" s="208"/>
      <c r="O178" s="208"/>
      <c r="P178" s="208"/>
      <c r="Q178" s="352"/>
      <c r="R178" s="352"/>
      <c r="S178" s="208"/>
      <c r="T178" s="385"/>
      <c r="U178" s="245"/>
      <c r="V178" s="344"/>
      <c r="W178" s="344"/>
      <c r="X178" s="344"/>
      <c r="Y178" s="344"/>
      <c r="Z178" s="344"/>
      <c r="AA178" s="344"/>
      <c r="AB178" s="344"/>
      <c r="AC178" s="344"/>
      <c r="AD178" s="344"/>
      <c r="AE178" s="344"/>
      <c r="AF178" s="345"/>
      <c r="AG178" s="364"/>
      <c r="AH178" s="396"/>
      <c r="AI178" s="362"/>
      <c r="AJ178" s="356"/>
      <c r="AK178" s="1533" t="s">
        <v>167</v>
      </c>
      <c r="AL178" s="362">
        <v>5</v>
      </c>
      <c r="AM178" s="363" t="s">
        <v>168</v>
      </c>
      <c r="AN178" s="358">
        <f>ROUND(Q176,0)-AL178</f>
        <v>1137</v>
      </c>
      <c r="AO178" s="268"/>
    </row>
    <row r="179" spans="1:41" ht="14.25">
      <c r="A179" s="243">
        <v>71</v>
      </c>
      <c r="B179" s="351">
        <v>2543</v>
      </c>
      <c r="C179" s="244" t="s">
        <v>678</v>
      </c>
      <c r="D179" s="375"/>
      <c r="E179" s="278"/>
      <c r="F179" s="279"/>
      <c r="G179" s="245"/>
      <c r="H179" s="208"/>
      <c r="I179" s="208"/>
      <c r="J179" s="385"/>
      <c r="K179" s="245"/>
      <c r="L179" s="208"/>
      <c r="M179" s="208"/>
      <c r="N179" s="208"/>
      <c r="O179" s="208"/>
      <c r="P179" s="208"/>
      <c r="Q179" s="352"/>
      <c r="R179" s="352"/>
      <c r="S179" s="208"/>
      <c r="T179" s="385"/>
      <c r="U179" s="245"/>
      <c r="V179" s="344"/>
      <c r="W179" s="344"/>
      <c r="X179" s="344"/>
      <c r="Y179" s="344"/>
      <c r="Z179" s="344"/>
      <c r="AA179" s="344"/>
      <c r="AB179" s="344"/>
      <c r="AC179" s="344"/>
      <c r="AD179" s="344"/>
      <c r="AE179" s="344"/>
      <c r="AF179" s="345"/>
      <c r="AG179" s="1536" t="s">
        <v>161</v>
      </c>
      <c r="AH179" s="364" t="s">
        <v>162</v>
      </c>
      <c r="AI179" s="362" t="s">
        <v>163</v>
      </c>
      <c r="AJ179" s="356">
        <v>0.7</v>
      </c>
      <c r="AK179" s="1534"/>
      <c r="AL179" s="365"/>
      <c r="AM179" s="366"/>
      <c r="AN179" s="358">
        <f>ROUND(Q176*AJ179,0)-AL178</f>
        <v>794</v>
      </c>
      <c r="AO179" s="268"/>
    </row>
    <row r="180" spans="1:41" ht="14.25">
      <c r="A180" s="243">
        <v>71</v>
      </c>
      <c r="B180" s="351">
        <v>2544</v>
      </c>
      <c r="C180" s="244" t="s">
        <v>679</v>
      </c>
      <c r="D180" s="375"/>
      <c r="E180" s="278"/>
      <c r="F180" s="279"/>
      <c r="G180" s="245"/>
      <c r="H180" s="208"/>
      <c r="I180" s="208"/>
      <c r="J180" s="385"/>
      <c r="K180" s="245"/>
      <c r="L180" s="208"/>
      <c r="M180" s="208"/>
      <c r="N180" s="208"/>
      <c r="O180" s="208"/>
      <c r="P180" s="208"/>
      <c r="Q180" s="352"/>
      <c r="R180" s="352"/>
      <c r="S180" s="208"/>
      <c r="T180" s="385"/>
      <c r="U180" s="281"/>
      <c r="V180" s="380"/>
      <c r="W180" s="380"/>
      <c r="X180" s="380"/>
      <c r="Y180" s="380"/>
      <c r="Z180" s="380"/>
      <c r="AA180" s="380"/>
      <c r="AB180" s="380"/>
      <c r="AC180" s="380"/>
      <c r="AD180" s="380"/>
      <c r="AE180" s="380"/>
      <c r="AF180" s="381"/>
      <c r="AG180" s="1537"/>
      <c r="AH180" s="353" t="s">
        <v>165</v>
      </c>
      <c r="AI180" s="354" t="s">
        <v>163</v>
      </c>
      <c r="AJ180" s="355">
        <v>0.5</v>
      </c>
      <c r="AK180" s="1535"/>
      <c r="AL180" s="367"/>
      <c r="AM180" s="368"/>
      <c r="AN180" s="358">
        <f>ROUND(Q176*AJ180,0)-AL178</f>
        <v>566</v>
      </c>
      <c r="AO180" s="268"/>
    </row>
    <row r="181" spans="1:41" ht="14.25">
      <c r="A181" s="229">
        <v>71</v>
      </c>
      <c r="B181" s="337">
        <v>1447</v>
      </c>
      <c r="C181" s="254" t="s">
        <v>680</v>
      </c>
      <c r="D181" s="375"/>
      <c r="E181" s="278"/>
      <c r="F181" s="279"/>
      <c r="G181" s="245"/>
      <c r="H181" s="208"/>
      <c r="I181" s="208"/>
      <c r="J181" s="388"/>
      <c r="K181" s="343"/>
      <c r="L181" s="301"/>
      <c r="M181" s="301"/>
      <c r="N181" s="301"/>
      <c r="O181" s="301"/>
      <c r="P181" s="301"/>
      <c r="Q181" s="352"/>
      <c r="R181" s="352"/>
      <c r="S181" s="208"/>
      <c r="T181" s="385"/>
      <c r="U181" s="379" t="s">
        <v>172</v>
      </c>
      <c r="V181" s="344"/>
      <c r="W181" s="344"/>
      <c r="X181" s="344"/>
      <c r="Y181" s="344"/>
      <c r="Z181" s="344"/>
      <c r="AA181" s="344"/>
      <c r="AB181" s="344"/>
      <c r="AC181" s="344"/>
      <c r="AD181" s="344"/>
      <c r="AE181" s="344"/>
      <c r="AF181" s="345"/>
      <c r="AG181" s="369"/>
      <c r="AH181" s="370"/>
      <c r="AI181" s="372"/>
      <c r="AJ181" s="373"/>
      <c r="AK181" s="373"/>
      <c r="AL181" s="373"/>
      <c r="AM181" s="374"/>
      <c r="AN181" s="342">
        <f>ROUND(Q176*AD182,0)</f>
        <v>1102</v>
      </c>
      <c r="AO181" s="268"/>
    </row>
    <row r="182" spans="1:41" ht="14.25">
      <c r="A182" s="229">
        <v>71</v>
      </c>
      <c r="B182" s="337">
        <v>1448</v>
      </c>
      <c r="C182" s="254" t="s">
        <v>681</v>
      </c>
      <c r="D182" s="375"/>
      <c r="E182" s="278"/>
      <c r="F182" s="279"/>
      <c r="G182" s="245"/>
      <c r="H182" s="208"/>
      <c r="I182" s="208"/>
      <c r="J182" s="388"/>
      <c r="K182" s="343"/>
      <c r="L182" s="301"/>
      <c r="M182" s="301"/>
      <c r="N182" s="301"/>
      <c r="O182" s="301"/>
      <c r="P182" s="301"/>
      <c r="Q182" s="352"/>
      <c r="R182" s="352"/>
      <c r="S182" s="208"/>
      <c r="T182" s="385"/>
      <c r="U182" s="379" t="s">
        <v>174</v>
      </c>
      <c r="V182" s="344"/>
      <c r="W182" s="344"/>
      <c r="X182" s="344"/>
      <c r="Y182" s="344"/>
      <c r="Z182" s="344"/>
      <c r="AA182" s="344"/>
      <c r="AB182" s="344"/>
      <c r="AC182" s="214" t="s">
        <v>163</v>
      </c>
      <c r="AD182" s="1541">
        <v>0.96499999999999997</v>
      </c>
      <c r="AE182" s="1541"/>
      <c r="AF182" s="345"/>
      <c r="AG182" s="1539" t="s">
        <v>161</v>
      </c>
      <c r="AH182" s="346" t="s">
        <v>162</v>
      </c>
      <c r="AI182" s="347" t="s">
        <v>163</v>
      </c>
      <c r="AJ182" s="348">
        <v>0.7</v>
      </c>
      <c r="AK182" s="348"/>
      <c r="AL182" s="348"/>
      <c r="AM182" s="349"/>
      <c r="AN182" s="350">
        <f>ROUND(ROUND(Q176*AD182,0)*AJ182,0)</f>
        <v>771</v>
      </c>
      <c r="AO182" s="268"/>
    </row>
    <row r="183" spans="1:41" ht="14.25">
      <c r="A183" s="243">
        <v>71</v>
      </c>
      <c r="B183" s="351">
        <v>2545</v>
      </c>
      <c r="C183" s="244" t="s">
        <v>682</v>
      </c>
      <c r="D183" s="375"/>
      <c r="E183" s="278"/>
      <c r="F183" s="279"/>
      <c r="G183" s="245"/>
      <c r="H183" s="208"/>
      <c r="I183" s="208"/>
      <c r="J183" s="385"/>
      <c r="K183" s="245"/>
      <c r="L183" s="208"/>
      <c r="M183" s="208"/>
      <c r="N183" s="208"/>
      <c r="O183" s="208"/>
      <c r="P183" s="208"/>
      <c r="Q183" s="352"/>
      <c r="R183" s="352"/>
      <c r="S183" s="208"/>
      <c r="T183" s="385"/>
      <c r="U183" s="245"/>
      <c r="V183" s="344"/>
      <c r="W183" s="344"/>
      <c r="X183" s="344"/>
      <c r="Y183" s="344"/>
      <c r="Z183" s="344"/>
      <c r="AA183" s="344"/>
      <c r="AB183" s="344"/>
      <c r="AC183" s="344"/>
      <c r="AD183" s="344"/>
      <c r="AE183" s="344"/>
      <c r="AF183" s="345"/>
      <c r="AG183" s="1540"/>
      <c r="AH183" s="353" t="s">
        <v>165</v>
      </c>
      <c r="AI183" s="354" t="s">
        <v>163</v>
      </c>
      <c r="AJ183" s="355">
        <v>0.5</v>
      </c>
      <c r="AK183" s="356"/>
      <c r="AL183" s="356"/>
      <c r="AM183" s="395"/>
      <c r="AN183" s="358">
        <f>ROUND(ROUND(Q176*AD182,0)*AJ183,0)</f>
        <v>551</v>
      </c>
      <c r="AO183" s="268"/>
    </row>
    <row r="184" spans="1:41" ht="14.25">
      <c r="A184" s="243">
        <v>71</v>
      </c>
      <c r="B184" s="351">
        <v>2546</v>
      </c>
      <c r="C184" s="244" t="s">
        <v>683</v>
      </c>
      <c r="D184" s="375"/>
      <c r="E184" s="278"/>
      <c r="F184" s="279"/>
      <c r="G184" s="245"/>
      <c r="H184" s="208"/>
      <c r="I184" s="208"/>
      <c r="J184" s="385"/>
      <c r="K184" s="245"/>
      <c r="L184" s="208"/>
      <c r="M184" s="208"/>
      <c r="N184" s="208"/>
      <c r="O184" s="208"/>
      <c r="P184" s="208"/>
      <c r="Q184" s="352"/>
      <c r="R184" s="352"/>
      <c r="S184" s="208"/>
      <c r="T184" s="385"/>
      <c r="U184" s="245"/>
      <c r="V184" s="344"/>
      <c r="W184" s="344"/>
      <c r="X184" s="344"/>
      <c r="Y184" s="344"/>
      <c r="Z184" s="344"/>
      <c r="AA184" s="344"/>
      <c r="AB184" s="344"/>
      <c r="AC184" s="344"/>
      <c r="AD184" s="344"/>
      <c r="AE184" s="344"/>
      <c r="AF184" s="345"/>
      <c r="AG184" s="364"/>
      <c r="AH184" s="396"/>
      <c r="AI184" s="362"/>
      <c r="AJ184" s="356"/>
      <c r="AK184" s="1533" t="s">
        <v>167</v>
      </c>
      <c r="AL184" s="362">
        <v>5</v>
      </c>
      <c r="AM184" s="363" t="s">
        <v>168</v>
      </c>
      <c r="AN184" s="358">
        <f>ROUND(Q176*AD182,0)-AL184</f>
        <v>1097</v>
      </c>
      <c r="AO184" s="268"/>
    </row>
    <row r="185" spans="1:41" ht="14.25">
      <c r="A185" s="243">
        <v>71</v>
      </c>
      <c r="B185" s="351">
        <v>2547</v>
      </c>
      <c r="C185" s="244" t="s">
        <v>684</v>
      </c>
      <c r="D185" s="375"/>
      <c r="E185" s="278"/>
      <c r="F185" s="279"/>
      <c r="G185" s="245"/>
      <c r="H185" s="208"/>
      <c r="I185" s="208"/>
      <c r="J185" s="385"/>
      <c r="K185" s="245"/>
      <c r="L185" s="208"/>
      <c r="M185" s="208"/>
      <c r="N185" s="208"/>
      <c r="O185" s="208"/>
      <c r="P185" s="208"/>
      <c r="Q185" s="352"/>
      <c r="R185" s="352"/>
      <c r="S185" s="208"/>
      <c r="T185" s="385"/>
      <c r="U185" s="245"/>
      <c r="V185" s="344"/>
      <c r="W185" s="344"/>
      <c r="X185" s="344"/>
      <c r="Y185" s="344"/>
      <c r="Z185" s="344"/>
      <c r="AA185" s="344"/>
      <c r="AB185" s="344"/>
      <c r="AC185" s="344"/>
      <c r="AD185" s="344"/>
      <c r="AE185" s="344"/>
      <c r="AF185" s="345"/>
      <c r="AG185" s="1536" t="s">
        <v>161</v>
      </c>
      <c r="AH185" s="364" t="s">
        <v>162</v>
      </c>
      <c r="AI185" s="362" t="s">
        <v>163</v>
      </c>
      <c r="AJ185" s="356">
        <v>0.7</v>
      </c>
      <c r="AK185" s="1534"/>
      <c r="AL185" s="365"/>
      <c r="AM185" s="366"/>
      <c r="AN185" s="358">
        <f>ROUND(ROUND(Q176*AD182,0)*AJ185,0)-AL184</f>
        <v>766</v>
      </c>
      <c r="AO185" s="268"/>
    </row>
    <row r="186" spans="1:41" ht="14.25">
      <c r="A186" s="243">
        <v>71</v>
      </c>
      <c r="B186" s="351">
        <v>2548</v>
      </c>
      <c r="C186" s="244" t="s">
        <v>685</v>
      </c>
      <c r="D186" s="375"/>
      <c r="E186" s="278"/>
      <c r="F186" s="279"/>
      <c r="G186" s="245"/>
      <c r="H186" s="208"/>
      <c r="I186" s="208"/>
      <c r="J186" s="385"/>
      <c r="K186" s="281"/>
      <c r="L186" s="216"/>
      <c r="M186" s="216"/>
      <c r="N186" s="216"/>
      <c r="O186" s="216"/>
      <c r="P186" s="216"/>
      <c r="Q186" s="387"/>
      <c r="R186" s="387"/>
      <c r="S186" s="216"/>
      <c r="T186" s="226"/>
      <c r="U186" s="281"/>
      <c r="V186" s="380"/>
      <c r="W186" s="380"/>
      <c r="X186" s="380"/>
      <c r="Y186" s="380"/>
      <c r="Z186" s="380"/>
      <c r="AA186" s="380"/>
      <c r="AB186" s="380"/>
      <c r="AC186" s="380"/>
      <c r="AD186" s="380"/>
      <c r="AE186" s="380"/>
      <c r="AF186" s="381"/>
      <c r="AG186" s="1537"/>
      <c r="AH186" s="353" t="s">
        <v>165</v>
      </c>
      <c r="AI186" s="354" t="s">
        <v>163</v>
      </c>
      <c r="AJ186" s="355">
        <v>0.5</v>
      </c>
      <c r="AK186" s="1535"/>
      <c r="AL186" s="367"/>
      <c r="AM186" s="368"/>
      <c r="AN186" s="358">
        <f>ROUND(ROUND(Q176*AD182,0)*AJ186,0)-AL184</f>
        <v>546</v>
      </c>
      <c r="AO186" s="268"/>
    </row>
    <row r="187" spans="1:41" ht="14.25">
      <c r="A187" s="229">
        <v>71</v>
      </c>
      <c r="B187" s="337">
        <v>1449</v>
      </c>
      <c r="C187" s="254" t="s">
        <v>686</v>
      </c>
      <c r="D187" s="375"/>
      <c r="E187" s="278"/>
      <c r="F187" s="279"/>
      <c r="G187" s="245"/>
      <c r="H187" s="208"/>
      <c r="I187" s="208"/>
      <c r="J187" s="388"/>
      <c r="K187" s="208" t="s">
        <v>208</v>
      </c>
      <c r="L187" s="301"/>
      <c r="M187" s="301"/>
      <c r="N187" s="301"/>
      <c r="O187" s="301"/>
      <c r="P187" s="301"/>
      <c r="Q187" s="352"/>
      <c r="R187" s="352"/>
      <c r="S187" s="208"/>
      <c r="T187" s="208"/>
      <c r="U187" s="245"/>
      <c r="V187" s="392"/>
      <c r="W187" s="392"/>
      <c r="X187" s="392"/>
      <c r="Y187" s="392"/>
      <c r="Z187" s="392"/>
      <c r="AA187" s="392"/>
      <c r="AB187" s="392"/>
      <c r="AC187" s="392"/>
      <c r="AD187" s="392"/>
      <c r="AE187" s="392"/>
      <c r="AF187" s="393"/>
      <c r="AG187" s="340"/>
      <c r="AH187" s="338"/>
      <c r="AI187" s="334"/>
      <c r="AJ187" s="383"/>
      <c r="AK187" s="383"/>
      <c r="AL187" s="383"/>
      <c r="AM187" s="384"/>
      <c r="AN187" s="342">
        <f>ROUND(Q188,0)</f>
        <v>756</v>
      </c>
      <c r="AO187" s="268"/>
    </row>
    <row r="188" spans="1:41" ht="14.25">
      <c r="A188" s="229">
        <v>71</v>
      </c>
      <c r="B188" s="337">
        <v>1450</v>
      </c>
      <c r="C188" s="254" t="s">
        <v>687</v>
      </c>
      <c r="D188" s="375"/>
      <c r="E188" s="278"/>
      <c r="F188" s="279"/>
      <c r="G188" s="245"/>
      <c r="H188" s="208"/>
      <c r="I188" s="208"/>
      <c r="J188" s="388"/>
      <c r="K188" s="301"/>
      <c r="L188" s="301"/>
      <c r="M188" s="301"/>
      <c r="N188" s="301"/>
      <c r="O188" s="301"/>
      <c r="P188" s="301"/>
      <c r="Q188" s="1538">
        <v>756</v>
      </c>
      <c r="R188" s="1538"/>
      <c r="S188" s="208" t="s">
        <v>18</v>
      </c>
      <c r="T188" s="385"/>
      <c r="U188" s="245"/>
      <c r="V188" s="344"/>
      <c r="W188" s="344"/>
      <c r="X188" s="344"/>
      <c r="Y188" s="344"/>
      <c r="Z188" s="344"/>
      <c r="AA188" s="344"/>
      <c r="AB188" s="344"/>
      <c r="AC188" s="344"/>
      <c r="AD188" s="344"/>
      <c r="AE188" s="344"/>
      <c r="AF188" s="345"/>
      <c r="AG188" s="1539" t="s">
        <v>161</v>
      </c>
      <c r="AH188" s="346" t="s">
        <v>162</v>
      </c>
      <c r="AI188" s="347" t="s">
        <v>163</v>
      </c>
      <c r="AJ188" s="348">
        <v>0.7</v>
      </c>
      <c r="AK188" s="348"/>
      <c r="AL188" s="348"/>
      <c r="AM188" s="349"/>
      <c r="AN188" s="350">
        <f>ROUND(Q188*AJ188,0)</f>
        <v>529</v>
      </c>
      <c r="AO188" s="268"/>
    </row>
    <row r="189" spans="1:41" ht="14.25">
      <c r="A189" s="243">
        <v>71</v>
      </c>
      <c r="B189" s="351">
        <v>2551</v>
      </c>
      <c r="C189" s="244" t="s">
        <v>688</v>
      </c>
      <c r="D189" s="375"/>
      <c r="E189" s="278"/>
      <c r="F189" s="279"/>
      <c r="G189" s="245"/>
      <c r="H189" s="208"/>
      <c r="I189" s="208"/>
      <c r="J189" s="385"/>
      <c r="K189" s="245"/>
      <c r="L189" s="208"/>
      <c r="M189" s="208"/>
      <c r="N189" s="208"/>
      <c r="O189" s="208"/>
      <c r="P189" s="208"/>
      <c r="Q189" s="352"/>
      <c r="R189" s="352"/>
      <c r="S189" s="208"/>
      <c r="T189" s="385"/>
      <c r="U189" s="245"/>
      <c r="V189" s="344"/>
      <c r="W189" s="344"/>
      <c r="X189" s="344"/>
      <c r="Y189" s="344"/>
      <c r="Z189" s="344"/>
      <c r="AA189" s="344"/>
      <c r="AB189" s="344"/>
      <c r="AC189" s="344"/>
      <c r="AD189" s="344"/>
      <c r="AE189" s="344"/>
      <c r="AF189" s="345"/>
      <c r="AG189" s="1540"/>
      <c r="AH189" s="353" t="s">
        <v>165</v>
      </c>
      <c r="AI189" s="354" t="s">
        <v>163</v>
      </c>
      <c r="AJ189" s="355">
        <v>0.5</v>
      </c>
      <c r="AK189" s="356"/>
      <c r="AL189" s="356"/>
      <c r="AM189" s="395"/>
      <c r="AN189" s="358">
        <f>ROUND(Q188*AJ189,0)</f>
        <v>378</v>
      </c>
      <c r="AO189" s="268"/>
    </row>
    <row r="190" spans="1:41" ht="14.25">
      <c r="A190" s="243">
        <v>71</v>
      </c>
      <c r="B190" s="351">
        <v>2552</v>
      </c>
      <c r="C190" s="244" t="s">
        <v>689</v>
      </c>
      <c r="D190" s="375"/>
      <c r="E190" s="278"/>
      <c r="F190" s="279"/>
      <c r="G190" s="245"/>
      <c r="H190" s="208"/>
      <c r="I190" s="208"/>
      <c r="J190" s="385"/>
      <c r="K190" s="245"/>
      <c r="L190" s="208"/>
      <c r="M190" s="208"/>
      <c r="N190" s="208"/>
      <c r="O190" s="208"/>
      <c r="P190" s="208"/>
      <c r="Q190" s="352"/>
      <c r="R190" s="352"/>
      <c r="S190" s="208"/>
      <c r="T190" s="385"/>
      <c r="U190" s="245"/>
      <c r="V190" s="344"/>
      <c r="W190" s="344"/>
      <c r="X190" s="344"/>
      <c r="Y190" s="344"/>
      <c r="Z190" s="344"/>
      <c r="AA190" s="344"/>
      <c r="AB190" s="344"/>
      <c r="AC190" s="344"/>
      <c r="AD190" s="344"/>
      <c r="AE190" s="344"/>
      <c r="AF190" s="345"/>
      <c r="AG190" s="364"/>
      <c r="AH190" s="396"/>
      <c r="AI190" s="362"/>
      <c r="AJ190" s="356"/>
      <c r="AK190" s="1533" t="s">
        <v>167</v>
      </c>
      <c r="AL190" s="362">
        <v>5</v>
      </c>
      <c r="AM190" s="363" t="s">
        <v>168</v>
      </c>
      <c r="AN190" s="358">
        <f>ROUND(Q188,0)-AL190</f>
        <v>751</v>
      </c>
      <c r="AO190" s="268"/>
    </row>
    <row r="191" spans="1:41" ht="14.25">
      <c r="A191" s="243">
        <v>71</v>
      </c>
      <c r="B191" s="351">
        <v>2553</v>
      </c>
      <c r="C191" s="244" t="s">
        <v>690</v>
      </c>
      <c r="D191" s="375"/>
      <c r="E191" s="278"/>
      <c r="F191" s="279"/>
      <c r="G191" s="245"/>
      <c r="H191" s="208"/>
      <c r="I191" s="208"/>
      <c r="J191" s="385"/>
      <c r="K191" s="245"/>
      <c r="L191" s="208"/>
      <c r="M191" s="208"/>
      <c r="N191" s="208"/>
      <c r="O191" s="208"/>
      <c r="P191" s="208"/>
      <c r="Q191" s="352"/>
      <c r="R191" s="352"/>
      <c r="S191" s="208"/>
      <c r="T191" s="385"/>
      <c r="U191" s="245"/>
      <c r="V191" s="344"/>
      <c r="W191" s="344"/>
      <c r="X191" s="344"/>
      <c r="Y191" s="344"/>
      <c r="Z191" s="344"/>
      <c r="AA191" s="344"/>
      <c r="AB191" s="344"/>
      <c r="AC191" s="344"/>
      <c r="AD191" s="344"/>
      <c r="AE191" s="344"/>
      <c r="AF191" s="345"/>
      <c r="AG191" s="1536" t="s">
        <v>161</v>
      </c>
      <c r="AH191" s="364" t="s">
        <v>162</v>
      </c>
      <c r="AI191" s="362" t="s">
        <v>163</v>
      </c>
      <c r="AJ191" s="356">
        <v>0.7</v>
      </c>
      <c r="AK191" s="1534"/>
      <c r="AL191" s="365"/>
      <c r="AM191" s="366"/>
      <c r="AN191" s="358">
        <f>ROUND(Q188*AJ191,0)-AL190</f>
        <v>524</v>
      </c>
      <c r="AO191" s="268"/>
    </row>
    <row r="192" spans="1:41" ht="14.25">
      <c r="A192" s="243">
        <v>71</v>
      </c>
      <c r="B192" s="351">
        <v>2554</v>
      </c>
      <c r="C192" s="244" t="s">
        <v>691</v>
      </c>
      <c r="D192" s="375"/>
      <c r="E192" s="278"/>
      <c r="F192" s="279"/>
      <c r="G192" s="245"/>
      <c r="H192" s="208"/>
      <c r="I192" s="208"/>
      <c r="J192" s="385"/>
      <c r="K192" s="245"/>
      <c r="L192" s="208"/>
      <c r="M192" s="208"/>
      <c r="N192" s="208"/>
      <c r="O192" s="208"/>
      <c r="P192" s="208"/>
      <c r="Q192" s="352"/>
      <c r="R192" s="352"/>
      <c r="S192" s="208"/>
      <c r="T192" s="385"/>
      <c r="U192" s="245"/>
      <c r="V192" s="344"/>
      <c r="W192" s="344"/>
      <c r="X192" s="344"/>
      <c r="Y192" s="344"/>
      <c r="Z192" s="344"/>
      <c r="AA192" s="344"/>
      <c r="AB192" s="344"/>
      <c r="AC192" s="344"/>
      <c r="AD192" s="344"/>
      <c r="AE192" s="344"/>
      <c r="AF192" s="345"/>
      <c r="AG192" s="1537"/>
      <c r="AH192" s="353" t="s">
        <v>165</v>
      </c>
      <c r="AI192" s="354" t="s">
        <v>163</v>
      </c>
      <c r="AJ192" s="355">
        <v>0.5</v>
      </c>
      <c r="AK192" s="1535"/>
      <c r="AL192" s="367"/>
      <c r="AM192" s="368"/>
      <c r="AN192" s="358">
        <f>ROUND(Q188*AJ192,0)-AL190</f>
        <v>373</v>
      </c>
      <c r="AO192" s="268"/>
    </row>
    <row r="193" spans="1:41" ht="14.25">
      <c r="A193" s="229">
        <v>71</v>
      </c>
      <c r="B193" s="337">
        <v>1451</v>
      </c>
      <c r="C193" s="254" t="s">
        <v>692</v>
      </c>
      <c r="D193" s="375"/>
      <c r="E193" s="278"/>
      <c r="F193" s="279"/>
      <c r="G193" s="245"/>
      <c r="H193" s="208"/>
      <c r="I193" s="208"/>
      <c r="J193" s="388"/>
      <c r="K193" s="343"/>
      <c r="L193" s="301"/>
      <c r="M193" s="301"/>
      <c r="N193" s="301"/>
      <c r="O193" s="301"/>
      <c r="P193" s="301"/>
      <c r="Q193" s="352"/>
      <c r="R193" s="352"/>
      <c r="S193" s="208"/>
      <c r="T193" s="385"/>
      <c r="U193" s="369" t="s">
        <v>172</v>
      </c>
      <c r="V193" s="370"/>
      <c r="W193" s="370"/>
      <c r="X193" s="370"/>
      <c r="Y193" s="370"/>
      <c r="Z193" s="370"/>
      <c r="AA193" s="370"/>
      <c r="AB193" s="370"/>
      <c r="AC193" s="370"/>
      <c r="AD193" s="370"/>
      <c r="AE193" s="370"/>
      <c r="AF193" s="371"/>
      <c r="AG193" s="369"/>
      <c r="AH193" s="370"/>
      <c r="AI193" s="372"/>
      <c r="AJ193" s="373"/>
      <c r="AK193" s="373"/>
      <c r="AL193" s="373"/>
      <c r="AM193" s="374"/>
      <c r="AN193" s="342">
        <f>ROUND(Q188*AD194,0)</f>
        <v>730</v>
      </c>
      <c r="AO193" s="268"/>
    </row>
    <row r="194" spans="1:41" ht="14.25">
      <c r="A194" s="229">
        <v>71</v>
      </c>
      <c r="B194" s="337">
        <v>1452</v>
      </c>
      <c r="C194" s="254" t="s">
        <v>693</v>
      </c>
      <c r="D194" s="375"/>
      <c r="E194" s="278"/>
      <c r="F194" s="279"/>
      <c r="G194" s="245"/>
      <c r="H194" s="208"/>
      <c r="I194" s="208"/>
      <c r="J194" s="388"/>
      <c r="K194" s="343"/>
      <c r="L194" s="301"/>
      <c r="M194" s="301"/>
      <c r="N194" s="301"/>
      <c r="O194" s="301"/>
      <c r="P194" s="301"/>
      <c r="Q194" s="352"/>
      <c r="R194" s="352"/>
      <c r="S194" s="208"/>
      <c r="T194" s="385"/>
      <c r="U194" s="379" t="s">
        <v>174</v>
      </c>
      <c r="V194" s="344"/>
      <c r="W194" s="344"/>
      <c r="X194" s="344"/>
      <c r="Y194" s="344"/>
      <c r="Z194" s="344"/>
      <c r="AA194" s="344"/>
      <c r="AB194" s="344"/>
      <c r="AC194" s="214" t="s">
        <v>163</v>
      </c>
      <c r="AD194" s="1541">
        <v>0.96499999999999997</v>
      </c>
      <c r="AE194" s="1541"/>
      <c r="AF194" s="345"/>
      <c r="AG194" s="1539" t="s">
        <v>161</v>
      </c>
      <c r="AH194" s="346" t="s">
        <v>162</v>
      </c>
      <c r="AI194" s="347" t="s">
        <v>163</v>
      </c>
      <c r="AJ194" s="348">
        <v>0.7</v>
      </c>
      <c r="AK194" s="348"/>
      <c r="AL194" s="348"/>
      <c r="AM194" s="349"/>
      <c r="AN194" s="350">
        <f>ROUND(ROUND(Q188*AD194,0)*AJ194,0)</f>
        <v>511</v>
      </c>
      <c r="AO194" s="268"/>
    </row>
    <row r="195" spans="1:41" ht="14.25">
      <c r="A195" s="243">
        <v>71</v>
      </c>
      <c r="B195" s="351">
        <v>2555</v>
      </c>
      <c r="C195" s="244" t="s">
        <v>694</v>
      </c>
      <c r="D195" s="375"/>
      <c r="E195" s="278"/>
      <c r="F195" s="279"/>
      <c r="G195" s="245"/>
      <c r="H195" s="208"/>
      <c r="I195" s="208"/>
      <c r="J195" s="385"/>
      <c r="K195" s="245"/>
      <c r="L195" s="208"/>
      <c r="M195" s="208"/>
      <c r="N195" s="208"/>
      <c r="O195" s="208"/>
      <c r="P195" s="208"/>
      <c r="Q195" s="352"/>
      <c r="R195" s="352"/>
      <c r="S195" s="208"/>
      <c r="T195" s="385"/>
      <c r="U195" s="245"/>
      <c r="V195" s="344"/>
      <c r="W195" s="344"/>
      <c r="X195" s="344"/>
      <c r="Y195" s="344"/>
      <c r="Z195" s="344"/>
      <c r="AA195" s="344"/>
      <c r="AB195" s="344"/>
      <c r="AC195" s="344"/>
      <c r="AD195" s="344"/>
      <c r="AE195" s="344"/>
      <c r="AF195" s="345"/>
      <c r="AG195" s="1540"/>
      <c r="AH195" s="353" t="s">
        <v>165</v>
      </c>
      <c r="AI195" s="354" t="s">
        <v>163</v>
      </c>
      <c r="AJ195" s="355">
        <v>0.5</v>
      </c>
      <c r="AK195" s="356"/>
      <c r="AL195" s="356"/>
      <c r="AM195" s="395"/>
      <c r="AN195" s="358">
        <f>ROUND(ROUND(Q188*AD194,0)*AJ195,0)</f>
        <v>365</v>
      </c>
      <c r="AO195" s="268"/>
    </row>
    <row r="196" spans="1:41" ht="14.25">
      <c r="A196" s="243">
        <v>71</v>
      </c>
      <c r="B196" s="351">
        <v>2556</v>
      </c>
      <c r="C196" s="244" t="s">
        <v>695</v>
      </c>
      <c r="D196" s="375"/>
      <c r="E196" s="278"/>
      <c r="F196" s="279"/>
      <c r="G196" s="245"/>
      <c r="H196" s="208"/>
      <c r="I196" s="208"/>
      <c r="J196" s="385"/>
      <c r="K196" s="245"/>
      <c r="L196" s="208"/>
      <c r="M196" s="208"/>
      <c r="N196" s="208"/>
      <c r="O196" s="208"/>
      <c r="P196" s="208"/>
      <c r="Q196" s="352"/>
      <c r="R196" s="352"/>
      <c r="S196" s="208"/>
      <c r="T196" s="385"/>
      <c r="U196" s="245"/>
      <c r="V196" s="344"/>
      <c r="W196" s="344"/>
      <c r="X196" s="344"/>
      <c r="Y196" s="344"/>
      <c r="Z196" s="344"/>
      <c r="AA196" s="344"/>
      <c r="AB196" s="344"/>
      <c r="AC196" s="344"/>
      <c r="AD196" s="344"/>
      <c r="AE196" s="344"/>
      <c r="AF196" s="345"/>
      <c r="AG196" s="364"/>
      <c r="AH196" s="396"/>
      <c r="AI196" s="362"/>
      <c r="AJ196" s="356"/>
      <c r="AK196" s="1533" t="s">
        <v>167</v>
      </c>
      <c r="AL196" s="362">
        <v>5</v>
      </c>
      <c r="AM196" s="363" t="s">
        <v>168</v>
      </c>
      <c r="AN196" s="358">
        <f>ROUND(Q188*AD194,0)-AL196</f>
        <v>725</v>
      </c>
      <c r="AO196" s="268"/>
    </row>
    <row r="197" spans="1:41" ht="14.25">
      <c r="A197" s="243">
        <v>71</v>
      </c>
      <c r="B197" s="351">
        <v>2557</v>
      </c>
      <c r="C197" s="244" t="s">
        <v>696</v>
      </c>
      <c r="D197" s="375"/>
      <c r="E197" s="278"/>
      <c r="F197" s="279"/>
      <c r="G197" s="245"/>
      <c r="H197" s="208"/>
      <c r="I197" s="208"/>
      <c r="J197" s="385"/>
      <c r="K197" s="245"/>
      <c r="L197" s="208"/>
      <c r="M197" s="208"/>
      <c r="N197" s="208"/>
      <c r="O197" s="208"/>
      <c r="P197" s="208"/>
      <c r="Q197" s="352"/>
      <c r="R197" s="352"/>
      <c r="S197" s="208"/>
      <c r="T197" s="385"/>
      <c r="U197" s="245"/>
      <c r="V197" s="344"/>
      <c r="W197" s="344"/>
      <c r="X197" s="344"/>
      <c r="Y197" s="344"/>
      <c r="Z197" s="344"/>
      <c r="AA197" s="344"/>
      <c r="AB197" s="344"/>
      <c r="AC197" s="344"/>
      <c r="AD197" s="344"/>
      <c r="AE197" s="344"/>
      <c r="AF197" s="345"/>
      <c r="AG197" s="1536" t="s">
        <v>161</v>
      </c>
      <c r="AH197" s="364" t="s">
        <v>162</v>
      </c>
      <c r="AI197" s="362" t="s">
        <v>163</v>
      </c>
      <c r="AJ197" s="356">
        <v>0.7</v>
      </c>
      <c r="AK197" s="1534"/>
      <c r="AL197" s="365"/>
      <c r="AM197" s="366"/>
      <c r="AN197" s="358">
        <f>ROUND(ROUND(Q188*AD194,0)*AJ197,0)-AL196</f>
        <v>506</v>
      </c>
      <c r="AO197" s="268"/>
    </row>
    <row r="198" spans="1:41" ht="14.25">
      <c r="A198" s="243">
        <v>71</v>
      </c>
      <c r="B198" s="351">
        <v>2558</v>
      </c>
      <c r="C198" s="244" t="s">
        <v>697</v>
      </c>
      <c r="D198" s="375"/>
      <c r="E198" s="278"/>
      <c r="F198" s="279"/>
      <c r="G198" s="281"/>
      <c r="H198" s="216"/>
      <c r="I198" s="216"/>
      <c r="J198" s="226"/>
      <c r="K198" s="281"/>
      <c r="L198" s="216"/>
      <c r="M198" s="216"/>
      <c r="N198" s="216"/>
      <c r="O198" s="216"/>
      <c r="P198" s="216"/>
      <c r="Q198" s="387"/>
      <c r="R198" s="387"/>
      <c r="S198" s="216"/>
      <c r="T198" s="226"/>
      <c r="U198" s="281"/>
      <c r="V198" s="380"/>
      <c r="W198" s="380"/>
      <c r="X198" s="380"/>
      <c r="Y198" s="380"/>
      <c r="Z198" s="380"/>
      <c r="AA198" s="380"/>
      <c r="AB198" s="380"/>
      <c r="AC198" s="380"/>
      <c r="AD198" s="380"/>
      <c r="AE198" s="380"/>
      <c r="AF198" s="381"/>
      <c r="AG198" s="1537"/>
      <c r="AH198" s="353" t="s">
        <v>165</v>
      </c>
      <c r="AI198" s="354" t="s">
        <v>163</v>
      </c>
      <c r="AJ198" s="355">
        <v>0.5</v>
      </c>
      <c r="AK198" s="1535"/>
      <c r="AL198" s="367"/>
      <c r="AM198" s="368"/>
      <c r="AN198" s="358">
        <f>ROUND(ROUND(Q188*AD194,0)*AJ198,0)-AL196</f>
        <v>360</v>
      </c>
      <c r="AO198" s="268"/>
    </row>
    <row r="199" spans="1:41" ht="14.25">
      <c r="A199" s="229">
        <v>71</v>
      </c>
      <c r="B199" s="337">
        <v>1461</v>
      </c>
      <c r="C199" s="254" t="s">
        <v>698</v>
      </c>
      <c r="D199" s="375"/>
      <c r="E199" s="278"/>
      <c r="F199" s="279"/>
      <c r="G199" s="1542" t="s">
        <v>699</v>
      </c>
      <c r="H199" s="1543"/>
      <c r="I199" s="1543"/>
      <c r="J199" s="1544"/>
      <c r="K199" s="232" t="s">
        <v>181</v>
      </c>
      <c r="L199" s="232"/>
      <c r="M199" s="232"/>
      <c r="N199" s="232"/>
      <c r="O199" s="232"/>
      <c r="P199" s="232"/>
      <c r="Q199" s="402"/>
      <c r="R199" s="402"/>
      <c r="S199" s="232"/>
      <c r="T199" s="314"/>
      <c r="U199" s="231"/>
      <c r="V199" s="338"/>
      <c r="W199" s="338"/>
      <c r="X199" s="338"/>
      <c r="Y199" s="338"/>
      <c r="Z199" s="338"/>
      <c r="AA199" s="338"/>
      <c r="AB199" s="338"/>
      <c r="AC199" s="338"/>
      <c r="AD199" s="338"/>
      <c r="AE199" s="338"/>
      <c r="AF199" s="339"/>
      <c r="AG199" s="340"/>
      <c r="AH199" s="338"/>
      <c r="AI199" s="334"/>
      <c r="AJ199" s="383"/>
      <c r="AK199" s="383"/>
      <c r="AL199" s="383"/>
      <c r="AM199" s="384"/>
      <c r="AN199" s="342">
        <f>ROUND(Q200,0)</f>
        <v>540</v>
      </c>
      <c r="AO199" s="268"/>
    </row>
    <row r="200" spans="1:41" ht="14.25">
      <c r="A200" s="229">
        <v>71</v>
      </c>
      <c r="B200" s="337">
        <v>1462</v>
      </c>
      <c r="C200" s="254" t="s">
        <v>700</v>
      </c>
      <c r="D200" s="375"/>
      <c r="E200" s="278"/>
      <c r="F200" s="279"/>
      <c r="G200" s="1545"/>
      <c r="H200" s="1546"/>
      <c r="I200" s="1546"/>
      <c r="J200" s="1547"/>
      <c r="K200" s="245" t="s">
        <v>183</v>
      </c>
      <c r="L200" s="208"/>
      <c r="M200" s="208"/>
      <c r="N200" s="208"/>
      <c r="O200" s="208"/>
      <c r="P200" s="208"/>
      <c r="Q200" s="1538">
        <v>540</v>
      </c>
      <c r="R200" s="1538"/>
      <c r="S200" s="208" t="s">
        <v>18</v>
      </c>
      <c r="T200" s="385"/>
      <c r="U200" s="245"/>
      <c r="V200" s="344"/>
      <c r="W200" s="344"/>
      <c r="X200" s="344"/>
      <c r="Y200" s="344"/>
      <c r="Z200" s="344"/>
      <c r="AA200" s="344"/>
      <c r="AB200" s="344"/>
      <c r="AC200" s="344"/>
      <c r="AD200" s="344"/>
      <c r="AE200" s="344"/>
      <c r="AF200" s="345"/>
      <c r="AG200" s="1539" t="s">
        <v>161</v>
      </c>
      <c r="AH200" s="346" t="s">
        <v>162</v>
      </c>
      <c r="AI200" s="347" t="s">
        <v>163</v>
      </c>
      <c r="AJ200" s="348">
        <v>0.7</v>
      </c>
      <c r="AK200" s="348"/>
      <c r="AL200" s="348"/>
      <c r="AM200" s="349"/>
      <c r="AN200" s="350">
        <f>ROUND(Q200*AJ200,0)</f>
        <v>378</v>
      </c>
      <c r="AO200" s="268"/>
    </row>
    <row r="201" spans="1:41" ht="14.25">
      <c r="A201" s="243">
        <v>71</v>
      </c>
      <c r="B201" s="351">
        <v>2561</v>
      </c>
      <c r="C201" s="244" t="s">
        <v>701</v>
      </c>
      <c r="D201" s="375"/>
      <c r="E201" s="278"/>
      <c r="F201" s="279"/>
      <c r="G201" s="1545"/>
      <c r="H201" s="1546"/>
      <c r="I201" s="1546"/>
      <c r="J201" s="1547"/>
      <c r="K201" s="245"/>
      <c r="L201" s="208"/>
      <c r="M201" s="208"/>
      <c r="N201" s="208"/>
      <c r="O201" s="208"/>
      <c r="P201" s="208"/>
      <c r="Q201" s="352"/>
      <c r="R201" s="352"/>
      <c r="S201" s="208"/>
      <c r="T201" s="385"/>
      <c r="U201" s="245"/>
      <c r="V201" s="344"/>
      <c r="W201" s="344"/>
      <c r="X201" s="344"/>
      <c r="Y201" s="344"/>
      <c r="Z201" s="344"/>
      <c r="AA201" s="344"/>
      <c r="AB201" s="344"/>
      <c r="AC201" s="344"/>
      <c r="AD201" s="344"/>
      <c r="AE201" s="344"/>
      <c r="AF201" s="345"/>
      <c r="AG201" s="1540"/>
      <c r="AH201" s="353" t="s">
        <v>165</v>
      </c>
      <c r="AI201" s="354" t="s">
        <v>163</v>
      </c>
      <c r="AJ201" s="355">
        <v>0.5</v>
      </c>
      <c r="AK201" s="356"/>
      <c r="AL201" s="356"/>
      <c r="AM201" s="395"/>
      <c r="AN201" s="358">
        <f>ROUND(Q200*AJ201,0)</f>
        <v>270</v>
      </c>
      <c r="AO201" s="268"/>
    </row>
    <row r="202" spans="1:41" ht="14.25">
      <c r="A202" s="243">
        <v>71</v>
      </c>
      <c r="B202" s="351">
        <v>2562</v>
      </c>
      <c r="C202" s="244" t="s">
        <v>702</v>
      </c>
      <c r="D202" s="375"/>
      <c r="E202" s="278"/>
      <c r="F202" s="279"/>
      <c r="G202" s="1545"/>
      <c r="H202" s="1546"/>
      <c r="I202" s="1546"/>
      <c r="J202" s="1547"/>
      <c r="K202" s="245"/>
      <c r="L202" s="208"/>
      <c r="M202" s="208"/>
      <c r="N202" s="208"/>
      <c r="O202" s="208"/>
      <c r="P202" s="208"/>
      <c r="Q202" s="352"/>
      <c r="R202" s="352"/>
      <c r="S202" s="208"/>
      <c r="T202" s="385"/>
      <c r="U202" s="245"/>
      <c r="V202" s="344"/>
      <c r="W202" s="344"/>
      <c r="X202" s="344"/>
      <c r="Y202" s="344"/>
      <c r="Z202" s="344"/>
      <c r="AA202" s="344"/>
      <c r="AB202" s="344"/>
      <c r="AC202" s="344"/>
      <c r="AD202" s="344"/>
      <c r="AE202" s="344"/>
      <c r="AF202" s="345"/>
      <c r="AG202" s="364"/>
      <c r="AH202" s="396"/>
      <c r="AI202" s="362"/>
      <c r="AJ202" s="356"/>
      <c r="AK202" s="1533" t="s">
        <v>167</v>
      </c>
      <c r="AL202" s="362">
        <v>5</v>
      </c>
      <c r="AM202" s="363" t="s">
        <v>168</v>
      </c>
      <c r="AN202" s="358">
        <f>ROUND(Q200,0)-AL202</f>
        <v>535</v>
      </c>
      <c r="AO202" s="268"/>
    </row>
    <row r="203" spans="1:41" ht="14.25">
      <c r="A203" s="243">
        <v>71</v>
      </c>
      <c r="B203" s="351">
        <v>2563</v>
      </c>
      <c r="C203" s="244" t="s">
        <v>703</v>
      </c>
      <c r="D203" s="375"/>
      <c r="E203" s="278"/>
      <c r="F203" s="279"/>
      <c r="G203" s="1545"/>
      <c r="H203" s="1546"/>
      <c r="I203" s="1546"/>
      <c r="J203" s="1547"/>
      <c r="K203" s="245"/>
      <c r="L203" s="208"/>
      <c r="M203" s="208"/>
      <c r="N203" s="208"/>
      <c r="O203" s="208"/>
      <c r="P203" s="208"/>
      <c r="Q203" s="352"/>
      <c r="R203" s="352"/>
      <c r="S203" s="208"/>
      <c r="T203" s="385"/>
      <c r="U203" s="245"/>
      <c r="V203" s="344"/>
      <c r="W203" s="344"/>
      <c r="X203" s="344"/>
      <c r="Y203" s="344"/>
      <c r="Z203" s="344"/>
      <c r="AA203" s="344"/>
      <c r="AB203" s="344"/>
      <c r="AC203" s="344"/>
      <c r="AD203" s="344"/>
      <c r="AE203" s="344"/>
      <c r="AF203" s="345"/>
      <c r="AG203" s="1536" t="s">
        <v>161</v>
      </c>
      <c r="AH203" s="364" t="s">
        <v>162</v>
      </c>
      <c r="AI203" s="362" t="s">
        <v>163</v>
      </c>
      <c r="AJ203" s="356">
        <v>0.7</v>
      </c>
      <c r="AK203" s="1534"/>
      <c r="AL203" s="365"/>
      <c r="AM203" s="366"/>
      <c r="AN203" s="358">
        <f>ROUND(Q200*AJ203,0)-AL202</f>
        <v>373</v>
      </c>
      <c r="AO203" s="268"/>
    </row>
    <row r="204" spans="1:41" ht="14.25">
      <c r="A204" s="243">
        <v>71</v>
      </c>
      <c r="B204" s="351">
        <v>2564</v>
      </c>
      <c r="C204" s="244" t="s">
        <v>704</v>
      </c>
      <c r="D204" s="375"/>
      <c r="E204" s="278"/>
      <c r="F204" s="279"/>
      <c r="G204" s="1545"/>
      <c r="H204" s="1546"/>
      <c r="I204" s="1546"/>
      <c r="J204" s="1547"/>
      <c r="K204" s="245"/>
      <c r="L204" s="208"/>
      <c r="M204" s="208"/>
      <c r="N204" s="208"/>
      <c r="O204" s="208"/>
      <c r="P204" s="208"/>
      <c r="Q204" s="352"/>
      <c r="R204" s="352"/>
      <c r="S204" s="208"/>
      <c r="T204" s="385"/>
      <c r="U204" s="245"/>
      <c r="V204" s="344"/>
      <c r="W204" s="344"/>
      <c r="X204" s="344"/>
      <c r="Y204" s="344"/>
      <c r="Z204" s="344"/>
      <c r="AA204" s="344"/>
      <c r="AB204" s="344"/>
      <c r="AC204" s="344"/>
      <c r="AD204" s="344"/>
      <c r="AE204" s="344"/>
      <c r="AF204" s="345"/>
      <c r="AG204" s="1537"/>
      <c r="AH204" s="353" t="s">
        <v>165</v>
      </c>
      <c r="AI204" s="354" t="s">
        <v>163</v>
      </c>
      <c r="AJ204" s="355">
        <v>0.5</v>
      </c>
      <c r="AK204" s="1535"/>
      <c r="AL204" s="367"/>
      <c r="AM204" s="368"/>
      <c r="AN204" s="358">
        <f>ROUND(Q200*AJ204,0)-AL202</f>
        <v>265</v>
      </c>
      <c r="AO204" s="268"/>
    </row>
    <row r="205" spans="1:41" ht="14.25">
      <c r="A205" s="229">
        <v>71</v>
      </c>
      <c r="B205" s="337">
        <v>1463</v>
      </c>
      <c r="C205" s="254" t="s">
        <v>705</v>
      </c>
      <c r="D205" s="375"/>
      <c r="E205" s="278"/>
      <c r="F205" s="279"/>
      <c r="G205" s="1545"/>
      <c r="H205" s="1546"/>
      <c r="I205" s="1546"/>
      <c r="J205" s="1547"/>
      <c r="K205" s="245"/>
      <c r="L205" s="208"/>
      <c r="M205" s="208"/>
      <c r="N205" s="208"/>
      <c r="O205" s="208"/>
      <c r="P205" s="208"/>
      <c r="Q205" s="403"/>
      <c r="R205" s="403"/>
      <c r="S205" s="301"/>
      <c r="T205" s="385"/>
      <c r="U205" s="369" t="s">
        <v>172</v>
      </c>
      <c r="V205" s="370"/>
      <c r="W205" s="370"/>
      <c r="X205" s="370"/>
      <c r="Y205" s="370"/>
      <c r="Z205" s="370"/>
      <c r="AA205" s="370"/>
      <c r="AB205" s="370"/>
      <c r="AC205" s="370"/>
      <c r="AD205" s="370"/>
      <c r="AE205" s="370"/>
      <c r="AF205" s="371"/>
      <c r="AG205" s="369"/>
      <c r="AH205" s="370"/>
      <c r="AI205" s="372"/>
      <c r="AJ205" s="373"/>
      <c r="AK205" s="373"/>
      <c r="AL205" s="373"/>
      <c r="AM205" s="374"/>
      <c r="AN205" s="342">
        <f>ROUND(Q200*AD206,0)</f>
        <v>521</v>
      </c>
      <c r="AO205" s="268"/>
    </row>
    <row r="206" spans="1:41" ht="14.25">
      <c r="A206" s="229">
        <v>71</v>
      </c>
      <c r="B206" s="337">
        <v>1464</v>
      </c>
      <c r="C206" s="254" t="s">
        <v>706</v>
      </c>
      <c r="D206" s="375"/>
      <c r="E206" s="278"/>
      <c r="F206" s="279"/>
      <c r="G206" s="245"/>
      <c r="H206" s="208"/>
      <c r="I206" s="208"/>
      <c r="J206" s="385"/>
      <c r="K206" s="343"/>
      <c r="L206" s="301"/>
      <c r="M206" s="301"/>
      <c r="N206" s="301"/>
      <c r="O206" s="301"/>
      <c r="P206" s="208"/>
      <c r="Q206" s="403"/>
      <c r="R206" s="403"/>
      <c r="S206" s="301"/>
      <c r="T206" s="385"/>
      <c r="U206" s="379" t="s">
        <v>174</v>
      </c>
      <c r="V206" s="344"/>
      <c r="W206" s="344"/>
      <c r="X206" s="344"/>
      <c r="Y206" s="344"/>
      <c r="Z206" s="344"/>
      <c r="AA206" s="344"/>
      <c r="AB206" s="344"/>
      <c r="AC206" s="214" t="s">
        <v>163</v>
      </c>
      <c r="AD206" s="1541">
        <v>0.96499999999999997</v>
      </c>
      <c r="AE206" s="1541"/>
      <c r="AF206" s="345"/>
      <c r="AG206" s="1539" t="s">
        <v>161</v>
      </c>
      <c r="AH206" s="346" t="s">
        <v>162</v>
      </c>
      <c r="AI206" s="347" t="s">
        <v>163</v>
      </c>
      <c r="AJ206" s="348">
        <v>0.7</v>
      </c>
      <c r="AK206" s="348"/>
      <c r="AL206" s="348"/>
      <c r="AM206" s="349"/>
      <c r="AN206" s="350">
        <f>ROUND(ROUND(Q200*AD206,0)*AJ206,0)</f>
        <v>365</v>
      </c>
      <c r="AO206" s="268"/>
    </row>
    <row r="207" spans="1:41" ht="14.25">
      <c r="A207" s="243">
        <v>71</v>
      </c>
      <c r="B207" s="351">
        <v>2565</v>
      </c>
      <c r="C207" s="244" t="s">
        <v>707</v>
      </c>
      <c r="D207" s="375"/>
      <c r="E207" s="278"/>
      <c r="F207" s="279"/>
      <c r="G207" s="245"/>
      <c r="H207" s="208"/>
      <c r="I207" s="208"/>
      <c r="J207" s="385"/>
      <c r="K207" s="245"/>
      <c r="L207" s="208"/>
      <c r="M207" s="208"/>
      <c r="N207" s="208"/>
      <c r="O207" s="208"/>
      <c r="P207" s="208"/>
      <c r="Q207" s="352"/>
      <c r="R207" s="352"/>
      <c r="S207" s="208"/>
      <c r="T207" s="385"/>
      <c r="U207" s="245"/>
      <c r="V207" s="344"/>
      <c r="W207" s="344"/>
      <c r="X207" s="344"/>
      <c r="Y207" s="344"/>
      <c r="Z207" s="344"/>
      <c r="AA207" s="344"/>
      <c r="AB207" s="344"/>
      <c r="AC207" s="344"/>
      <c r="AD207" s="344"/>
      <c r="AE207" s="344"/>
      <c r="AF207" s="345"/>
      <c r="AG207" s="1540"/>
      <c r="AH207" s="353" t="s">
        <v>165</v>
      </c>
      <c r="AI207" s="354" t="s">
        <v>163</v>
      </c>
      <c r="AJ207" s="355">
        <v>0.5</v>
      </c>
      <c r="AK207" s="356"/>
      <c r="AL207" s="356"/>
      <c r="AM207" s="395"/>
      <c r="AN207" s="358">
        <f>ROUND(ROUND(Q200*AD206,0)*AJ207,0)</f>
        <v>261</v>
      </c>
      <c r="AO207" s="268"/>
    </row>
    <row r="208" spans="1:41" ht="14.25">
      <c r="A208" s="243">
        <v>71</v>
      </c>
      <c r="B208" s="351">
        <v>2566</v>
      </c>
      <c r="C208" s="244" t="s">
        <v>708</v>
      </c>
      <c r="D208" s="375"/>
      <c r="E208" s="278"/>
      <c r="F208" s="279"/>
      <c r="G208" s="245"/>
      <c r="H208" s="208"/>
      <c r="I208" s="208"/>
      <c r="J208" s="385"/>
      <c r="K208" s="245"/>
      <c r="L208" s="208"/>
      <c r="M208" s="208"/>
      <c r="N208" s="208"/>
      <c r="O208" s="208"/>
      <c r="P208" s="208"/>
      <c r="Q208" s="352"/>
      <c r="R208" s="352"/>
      <c r="S208" s="208"/>
      <c r="T208" s="385"/>
      <c r="U208" s="245"/>
      <c r="V208" s="344"/>
      <c r="W208" s="344"/>
      <c r="X208" s="344"/>
      <c r="Y208" s="344"/>
      <c r="Z208" s="344"/>
      <c r="AA208" s="344"/>
      <c r="AB208" s="344"/>
      <c r="AC208" s="344"/>
      <c r="AD208" s="344"/>
      <c r="AE208" s="344"/>
      <c r="AF208" s="345"/>
      <c r="AG208" s="364"/>
      <c r="AH208" s="396"/>
      <c r="AI208" s="362"/>
      <c r="AJ208" s="356"/>
      <c r="AK208" s="1533" t="s">
        <v>167</v>
      </c>
      <c r="AL208" s="362">
        <v>5</v>
      </c>
      <c r="AM208" s="363" t="s">
        <v>168</v>
      </c>
      <c r="AN208" s="358">
        <f>ROUND(Q200*AD206,0)-AL208</f>
        <v>516</v>
      </c>
      <c r="AO208" s="268"/>
    </row>
    <row r="209" spans="1:41" ht="14.25">
      <c r="A209" s="243">
        <v>71</v>
      </c>
      <c r="B209" s="351">
        <v>2567</v>
      </c>
      <c r="C209" s="244" t="s">
        <v>709</v>
      </c>
      <c r="D209" s="375"/>
      <c r="E209" s="278"/>
      <c r="F209" s="279"/>
      <c r="G209" s="245"/>
      <c r="H209" s="208"/>
      <c r="I209" s="208"/>
      <c r="J209" s="385"/>
      <c r="K209" s="245"/>
      <c r="L209" s="208"/>
      <c r="M209" s="208"/>
      <c r="N209" s="208"/>
      <c r="O209" s="208"/>
      <c r="P209" s="208"/>
      <c r="Q209" s="352"/>
      <c r="R209" s="352"/>
      <c r="S209" s="208"/>
      <c r="T209" s="385"/>
      <c r="U209" s="245"/>
      <c r="V209" s="344"/>
      <c r="W209" s="344"/>
      <c r="X209" s="344"/>
      <c r="Y209" s="344"/>
      <c r="Z209" s="344"/>
      <c r="AA209" s="344"/>
      <c r="AB209" s="344"/>
      <c r="AC209" s="344"/>
      <c r="AD209" s="344"/>
      <c r="AE209" s="344"/>
      <c r="AF209" s="345"/>
      <c r="AG209" s="1536" t="s">
        <v>161</v>
      </c>
      <c r="AH209" s="364" t="s">
        <v>162</v>
      </c>
      <c r="AI209" s="362" t="s">
        <v>163</v>
      </c>
      <c r="AJ209" s="356">
        <v>0.7</v>
      </c>
      <c r="AK209" s="1534"/>
      <c r="AL209" s="365"/>
      <c r="AM209" s="366"/>
      <c r="AN209" s="358">
        <f>ROUND(ROUND(Q200*AD206,0)*AJ209,0)-AL208</f>
        <v>360</v>
      </c>
      <c r="AO209" s="268"/>
    </row>
    <row r="210" spans="1:41" ht="14.25">
      <c r="A210" s="243">
        <v>71</v>
      </c>
      <c r="B210" s="351">
        <v>2568</v>
      </c>
      <c r="C210" s="244" t="s">
        <v>710</v>
      </c>
      <c r="D210" s="375"/>
      <c r="E210" s="278"/>
      <c r="F210" s="279"/>
      <c r="G210" s="245"/>
      <c r="H210" s="208"/>
      <c r="I210" s="208"/>
      <c r="J210" s="385"/>
      <c r="K210" s="245"/>
      <c r="L210" s="208"/>
      <c r="M210" s="208"/>
      <c r="N210" s="208"/>
      <c r="O210" s="208"/>
      <c r="P210" s="208"/>
      <c r="Q210" s="352"/>
      <c r="R210" s="352"/>
      <c r="S210" s="208"/>
      <c r="T210" s="385"/>
      <c r="U210" s="245"/>
      <c r="V210" s="344"/>
      <c r="W210" s="344"/>
      <c r="X210" s="344"/>
      <c r="Y210" s="344"/>
      <c r="Z210" s="344"/>
      <c r="AA210" s="344"/>
      <c r="AB210" s="344"/>
      <c r="AC210" s="344"/>
      <c r="AD210" s="344"/>
      <c r="AE210" s="344"/>
      <c r="AF210" s="345"/>
      <c r="AG210" s="1537"/>
      <c r="AH210" s="353" t="s">
        <v>165</v>
      </c>
      <c r="AI210" s="354" t="s">
        <v>163</v>
      </c>
      <c r="AJ210" s="355">
        <v>0.5</v>
      </c>
      <c r="AK210" s="1535"/>
      <c r="AL210" s="367"/>
      <c r="AM210" s="368"/>
      <c r="AN210" s="358">
        <f>ROUND(ROUND(Q200*AD206,0)*AJ210,0)-AL208</f>
        <v>256</v>
      </c>
      <c r="AO210" s="268"/>
    </row>
    <row r="211" spans="1:41" ht="14.25">
      <c r="A211" s="229">
        <v>71</v>
      </c>
      <c r="B211" s="337">
        <v>1465</v>
      </c>
      <c r="C211" s="254" t="s">
        <v>711</v>
      </c>
      <c r="D211" s="375"/>
      <c r="E211" s="278"/>
      <c r="F211" s="279"/>
      <c r="G211" s="245"/>
      <c r="H211" s="208"/>
      <c r="I211" s="208"/>
      <c r="J211" s="388"/>
      <c r="K211" s="231" t="s">
        <v>195</v>
      </c>
      <c r="L211" s="334"/>
      <c r="M211" s="334"/>
      <c r="N211" s="334"/>
      <c r="O211" s="334"/>
      <c r="P211" s="334"/>
      <c r="Q211" s="404"/>
      <c r="R211" s="404"/>
      <c r="S211" s="232"/>
      <c r="T211" s="314"/>
      <c r="U211" s="231"/>
      <c r="V211" s="338"/>
      <c r="W211" s="338"/>
      <c r="X211" s="338"/>
      <c r="Y211" s="338"/>
      <c r="Z211" s="338"/>
      <c r="AA211" s="338"/>
      <c r="AB211" s="338"/>
      <c r="AC211" s="338"/>
      <c r="AD211" s="338"/>
      <c r="AE211" s="338"/>
      <c r="AF211" s="339"/>
      <c r="AG211" s="340"/>
      <c r="AH211" s="338"/>
      <c r="AI211" s="334"/>
      <c r="AJ211" s="383"/>
      <c r="AK211" s="383"/>
      <c r="AL211" s="383"/>
      <c r="AM211" s="384"/>
      <c r="AN211" s="342">
        <f>ROUND(Q212,0)</f>
        <v>959</v>
      </c>
      <c r="AO211" s="268"/>
    </row>
    <row r="212" spans="1:41" ht="14.25">
      <c r="A212" s="229">
        <v>71</v>
      </c>
      <c r="B212" s="337">
        <v>1466</v>
      </c>
      <c r="C212" s="254" t="s">
        <v>712</v>
      </c>
      <c r="D212" s="375"/>
      <c r="E212" s="278"/>
      <c r="F212" s="279"/>
      <c r="G212" s="245"/>
      <c r="H212" s="208"/>
      <c r="I212" s="208"/>
      <c r="J212" s="388"/>
      <c r="K212" s="343"/>
      <c r="L212" s="301"/>
      <c r="M212" s="301"/>
      <c r="N212" s="301"/>
      <c r="O212" s="301"/>
      <c r="P212" s="301"/>
      <c r="Q212" s="1538">
        <v>959</v>
      </c>
      <c r="R212" s="1538"/>
      <c r="S212" s="208" t="s">
        <v>18</v>
      </c>
      <c r="T212" s="385"/>
      <c r="U212" s="245"/>
      <c r="V212" s="344"/>
      <c r="W212" s="344"/>
      <c r="X212" s="344"/>
      <c r="Y212" s="344"/>
      <c r="Z212" s="344"/>
      <c r="AA212" s="344"/>
      <c r="AB212" s="344"/>
      <c r="AC212" s="344"/>
      <c r="AD212" s="344"/>
      <c r="AE212" s="344"/>
      <c r="AF212" s="345"/>
      <c r="AG212" s="1539" t="s">
        <v>161</v>
      </c>
      <c r="AH212" s="346" t="s">
        <v>162</v>
      </c>
      <c r="AI212" s="347" t="s">
        <v>163</v>
      </c>
      <c r="AJ212" s="348">
        <v>0.7</v>
      </c>
      <c r="AK212" s="348"/>
      <c r="AL212" s="348"/>
      <c r="AM212" s="349"/>
      <c r="AN212" s="350">
        <f>ROUND(Q212*AJ212,0)</f>
        <v>671</v>
      </c>
      <c r="AO212" s="268"/>
    </row>
    <row r="213" spans="1:41" ht="14.25">
      <c r="A213" s="243">
        <v>71</v>
      </c>
      <c r="B213" s="351">
        <v>2571</v>
      </c>
      <c r="C213" s="244" t="s">
        <v>713</v>
      </c>
      <c r="D213" s="375"/>
      <c r="E213" s="278"/>
      <c r="F213" s="279"/>
      <c r="G213" s="245"/>
      <c r="H213" s="208"/>
      <c r="I213" s="208"/>
      <c r="J213" s="385"/>
      <c r="K213" s="245"/>
      <c r="L213" s="208"/>
      <c r="M213" s="208"/>
      <c r="N213" s="208"/>
      <c r="O213" s="208"/>
      <c r="P213" s="208"/>
      <c r="Q213" s="352"/>
      <c r="R213" s="352"/>
      <c r="S213" s="208"/>
      <c r="T213" s="385"/>
      <c r="U213" s="245"/>
      <c r="V213" s="344"/>
      <c r="W213" s="344"/>
      <c r="X213" s="344"/>
      <c r="Y213" s="344"/>
      <c r="Z213" s="344"/>
      <c r="AA213" s="344"/>
      <c r="AB213" s="344"/>
      <c r="AC213" s="344"/>
      <c r="AD213" s="344"/>
      <c r="AE213" s="344"/>
      <c r="AF213" s="345"/>
      <c r="AG213" s="1540"/>
      <c r="AH213" s="353" t="s">
        <v>165</v>
      </c>
      <c r="AI213" s="354" t="s">
        <v>163</v>
      </c>
      <c r="AJ213" s="355">
        <v>0.5</v>
      </c>
      <c r="AK213" s="356"/>
      <c r="AL213" s="356"/>
      <c r="AM213" s="395"/>
      <c r="AN213" s="358">
        <f>ROUND(Q212*AJ213,0)</f>
        <v>480</v>
      </c>
      <c r="AO213" s="268"/>
    </row>
    <row r="214" spans="1:41" ht="14.25">
      <c r="A214" s="243">
        <v>71</v>
      </c>
      <c r="B214" s="351">
        <v>2572</v>
      </c>
      <c r="C214" s="244" t="s">
        <v>714</v>
      </c>
      <c r="D214" s="375"/>
      <c r="E214" s="278"/>
      <c r="F214" s="279"/>
      <c r="G214" s="245"/>
      <c r="H214" s="208"/>
      <c r="I214" s="208"/>
      <c r="J214" s="385"/>
      <c r="K214" s="245"/>
      <c r="L214" s="208"/>
      <c r="M214" s="208"/>
      <c r="N214" s="208"/>
      <c r="O214" s="208"/>
      <c r="P214" s="208"/>
      <c r="Q214" s="352"/>
      <c r="R214" s="352"/>
      <c r="S214" s="208"/>
      <c r="T214" s="385"/>
      <c r="U214" s="245"/>
      <c r="V214" s="344"/>
      <c r="W214" s="344"/>
      <c r="X214" s="344"/>
      <c r="Y214" s="344"/>
      <c r="Z214" s="344"/>
      <c r="AA214" s="344"/>
      <c r="AB214" s="344"/>
      <c r="AC214" s="344"/>
      <c r="AD214" s="344"/>
      <c r="AE214" s="344"/>
      <c r="AF214" s="345"/>
      <c r="AG214" s="364"/>
      <c r="AH214" s="396"/>
      <c r="AI214" s="362"/>
      <c r="AJ214" s="356"/>
      <c r="AK214" s="1533" t="s">
        <v>167</v>
      </c>
      <c r="AL214" s="362">
        <v>5</v>
      </c>
      <c r="AM214" s="363" t="s">
        <v>168</v>
      </c>
      <c r="AN214" s="358">
        <f>ROUND(Q212,0)-AL214</f>
        <v>954</v>
      </c>
      <c r="AO214" s="268"/>
    </row>
    <row r="215" spans="1:41" ht="14.25">
      <c r="A215" s="243">
        <v>71</v>
      </c>
      <c r="B215" s="351">
        <v>2573</v>
      </c>
      <c r="C215" s="244" t="s">
        <v>715</v>
      </c>
      <c r="D215" s="375"/>
      <c r="E215" s="278"/>
      <c r="F215" s="279"/>
      <c r="G215" s="245"/>
      <c r="H215" s="208"/>
      <c r="I215" s="208"/>
      <c r="J215" s="385"/>
      <c r="K215" s="245"/>
      <c r="L215" s="208"/>
      <c r="M215" s="208"/>
      <c r="N215" s="208"/>
      <c r="O215" s="208"/>
      <c r="P215" s="208"/>
      <c r="Q215" s="352"/>
      <c r="R215" s="352"/>
      <c r="S215" s="208"/>
      <c r="T215" s="385"/>
      <c r="U215" s="245"/>
      <c r="V215" s="344"/>
      <c r="W215" s="344"/>
      <c r="X215" s="344"/>
      <c r="Y215" s="344"/>
      <c r="Z215" s="344"/>
      <c r="AA215" s="344"/>
      <c r="AB215" s="344"/>
      <c r="AC215" s="344"/>
      <c r="AD215" s="344"/>
      <c r="AE215" s="344"/>
      <c r="AF215" s="345"/>
      <c r="AG215" s="1536" t="s">
        <v>161</v>
      </c>
      <c r="AH215" s="364" t="s">
        <v>162</v>
      </c>
      <c r="AI215" s="362" t="s">
        <v>163</v>
      </c>
      <c r="AJ215" s="356">
        <v>0.7</v>
      </c>
      <c r="AK215" s="1534"/>
      <c r="AL215" s="365"/>
      <c r="AM215" s="366"/>
      <c r="AN215" s="358">
        <f>ROUND(Q212*AJ215,0)-AL214</f>
        <v>666</v>
      </c>
      <c r="AO215" s="268"/>
    </row>
    <row r="216" spans="1:41" ht="14.25">
      <c r="A216" s="243">
        <v>71</v>
      </c>
      <c r="B216" s="351">
        <v>2574</v>
      </c>
      <c r="C216" s="244" t="s">
        <v>716</v>
      </c>
      <c r="D216" s="375"/>
      <c r="E216" s="278"/>
      <c r="F216" s="279"/>
      <c r="G216" s="245"/>
      <c r="H216" s="208"/>
      <c r="I216" s="208"/>
      <c r="J216" s="385"/>
      <c r="K216" s="245"/>
      <c r="L216" s="208"/>
      <c r="M216" s="208"/>
      <c r="N216" s="208"/>
      <c r="O216" s="208"/>
      <c r="P216" s="208"/>
      <c r="Q216" s="352"/>
      <c r="R216" s="352"/>
      <c r="S216" s="208"/>
      <c r="T216" s="385"/>
      <c r="U216" s="281"/>
      <c r="V216" s="380"/>
      <c r="W216" s="380"/>
      <c r="X216" s="380"/>
      <c r="Y216" s="380"/>
      <c r="Z216" s="380"/>
      <c r="AA216" s="380"/>
      <c r="AB216" s="380"/>
      <c r="AC216" s="380"/>
      <c r="AD216" s="380"/>
      <c r="AE216" s="380"/>
      <c r="AF216" s="381"/>
      <c r="AG216" s="1537"/>
      <c r="AH216" s="353" t="s">
        <v>165</v>
      </c>
      <c r="AI216" s="354" t="s">
        <v>163</v>
      </c>
      <c r="AJ216" s="355">
        <v>0.5</v>
      </c>
      <c r="AK216" s="1535"/>
      <c r="AL216" s="367"/>
      <c r="AM216" s="368"/>
      <c r="AN216" s="358">
        <f>ROUND(Q212*AJ216,0)-AL214</f>
        <v>475</v>
      </c>
      <c r="AO216" s="268"/>
    </row>
    <row r="217" spans="1:41" ht="14.25">
      <c r="A217" s="229">
        <v>71</v>
      </c>
      <c r="B217" s="337">
        <v>1467</v>
      </c>
      <c r="C217" s="254" t="s">
        <v>717</v>
      </c>
      <c r="D217" s="375"/>
      <c r="E217" s="278"/>
      <c r="F217" s="279"/>
      <c r="G217" s="245"/>
      <c r="H217" s="208"/>
      <c r="I217" s="208"/>
      <c r="J217" s="388"/>
      <c r="K217" s="343"/>
      <c r="L217" s="301"/>
      <c r="M217" s="301"/>
      <c r="N217" s="301"/>
      <c r="O217" s="301"/>
      <c r="P217" s="301"/>
      <c r="Q217" s="352"/>
      <c r="R217" s="352"/>
      <c r="S217" s="208"/>
      <c r="T217" s="385"/>
      <c r="U217" s="379" t="s">
        <v>172</v>
      </c>
      <c r="V217" s="344"/>
      <c r="W217" s="344"/>
      <c r="X217" s="344"/>
      <c r="Y217" s="344"/>
      <c r="Z217" s="344"/>
      <c r="AA217" s="344"/>
      <c r="AB217" s="344"/>
      <c r="AC217" s="344"/>
      <c r="AD217" s="344"/>
      <c r="AE217" s="344"/>
      <c r="AF217" s="345"/>
      <c r="AG217" s="369"/>
      <c r="AH217" s="370"/>
      <c r="AI217" s="372"/>
      <c r="AJ217" s="373"/>
      <c r="AK217" s="373"/>
      <c r="AL217" s="373"/>
      <c r="AM217" s="374"/>
      <c r="AN217" s="342">
        <f>ROUND(Q212*AD218,0)</f>
        <v>925</v>
      </c>
      <c r="AO217" s="268"/>
    </row>
    <row r="218" spans="1:41" ht="14.25">
      <c r="A218" s="229">
        <v>71</v>
      </c>
      <c r="B218" s="337">
        <v>1468</v>
      </c>
      <c r="C218" s="254" t="s">
        <v>718</v>
      </c>
      <c r="D218" s="375"/>
      <c r="E218" s="278"/>
      <c r="F218" s="279"/>
      <c r="G218" s="245"/>
      <c r="H218" s="208"/>
      <c r="I218" s="208"/>
      <c r="J218" s="388"/>
      <c r="K218" s="343"/>
      <c r="L218" s="301"/>
      <c r="M218" s="301"/>
      <c r="N218" s="301"/>
      <c r="O218" s="301"/>
      <c r="P218" s="301"/>
      <c r="Q218" s="352"/>
      <c r="R218" s="352"/>
      <c r="S218" s="208"/>
      <c r="T218" s="385"/>
      <c r="U218" s="379" t="s">
        <v>174</v>
      </c>
      <c r="V218" s="344"/>
      <c r="W218" s="344"/>
      <c r="X218" s="344"/>
      <c r="Y218" s="344"/>
      <c r="Z218" s="344"/>
      <c r="AA218" s="344"/>
      <c r="AB218" s="344"/>
      <c r="AC218" s="214" t="s">
        <v>163</v>
      </c>
      <c r="AD218" s="1541">
        <v>0.96499999999999997</v>
      </c>
      <c r="AE218" s="1541"/>
      <c r="AF218" s="345"/>
      <c r="AG218" s="1539" t="s">
        <v>161</v>
      </c>
      <c r="AH218" s="346" t="s">
        <v>162</v>
      </c>
      <c r="AI218" s="347" t="s">
        <v>163</v>
      </c>
      <c r="AJ218" s="348">
        <v>0.7</v>
      </c>
      <c r="AK218" s="348"/>
      <c r="AL218" s="348"/>
      <c r="AM218" s="349"/>
      <c r="AN218" s="350">
        <f>ROUND(ROUND(Q212*AD218,0)*AJ218,0)</f>
        <v>648</v>
      </c>
      <c r="AO218" s="268"/>
    </row>
    <row r="219" spans="1:41" ht="14.25">
      <c r="A219" s="243">
        <v>71</v>
      </c>
      <c r="B219" s="351">
        <v>2575</v>
      </c>
      <c r="C219" s="244" t="s">
        <v>719</v>
      </c>
      <c r="D219" s="375"/>
      <c r="E219" s="278"/>
      <c r="F219" s="279"/>
      <c r="G219" s="245"/>
      <c r="H219" s="208"/>
      <c r="I219" s="208"/>
      <c r="J219" s="385"/>
      <c r="K219" s="245"/>
      <c r="L219" s="208"/>
      <c r="M219" s="208"/>
      <c r="N219" s="208"/>
      <c r="O219" s="208"/>
      <c r="P219" s="208"/>
      <c r="Q219" s="352"/>
      <c r="R219" s="352"/>
      <c r="S219" s="208"/>
      <c r="T219" s="385"/>
      <c r="U219" s="245"/>
      <c r="V219" s="344"/>
      <c r="W219" s="344"/>
      <c r="X219" s="344"/>
      <c r="Y219" s="344"/>
      <c r="Z219" s="344"/>
      <c r="AA219" s="344"/>
      <c r="AB219" s="344"/>
      <c r="AC219" s="344"/>
      <c r="AD219" s="344"/>
      <c r="AE219" s="344"/>
      <c r="AF219" s="345"/>
      <c r="AG219" s="1540"/>
      <c r="AH219" s="353" t="s">
        <v>165</v>
      </c>
      <c r="AI219" s="354" t="s">
        <v>163</v>
      </c>
      <c r="AJ219" s="355">
        <v>0.5</v>
      </c>
      <c r="AK219" s="356"/>
      <c r="AL219" s="356"/>
      <c r="AM219" s="395"/>
      <c r="AN219" s="358">
        <f>ROUND(ROUND(Q212*AD218,0)*AJ219,0)</f>
        <v>463</v>
      </c>
      <c r="AO219" s="268"/>
    </row>
    <row r="220" spans="1:41" ht="14.25">
      <c r="A220" s="243">
        <v>71</v>
      </c>
      <c r="B220" s="351">
        <v>2576</v>
      </c>
      <c r="C220" s="244" t="s">
        <v>720</v>
      </c>
      <c r="D220" s="375"/>
      <c r="E220" s="278"/>
      <c r="F220" s="279"/>
      <c r="G220" s="245"/>
      <c r="H220" s="208"/>
      <c r="I220" s="208"/>
      <c r="J220" s="385"/>
      <c r="K220" s="245"/>
      <c r="L220" s="208"/>
      <c r="M220" s="208"/>
      <c r="N220" s="208"/>
      <c r="O220" s="208"/>
      <c r="P220" s="208"/>
      <c r="Q220" s="352"/>
      <c r="R220" s="352"/>
      <c r="S220" s="208"/>
      <c r="T220" s="385"/>
      <c r="U220" s="245"/>
      <c r="V220" s="344"/>
      <c r="W220" s="344"/>
      <c r="X220" s="344"/>
      <c r="Y220" s="344"/>
      <c r="Z220" s="344"/>
      <c r="AA220" s="344"/>
      <c r="AB220" s="344"/>
      <c r="AC220" s="344"/>
      <c r="AD220" s="344"/>
      <c r="AE220" s="344"/>
      <c r="AF220" s="345"/>
      <c r="AG220" s="364"/>
      <c r="AH220" s="396"/>
      <c r="AI220" s="362"/>
      <c r="AJ220" s="356"/>
      <c r="AK220" s="1533" t="s">
        <v>167</v>
      </c>
      <c r="AL220" s="362">
        <v>5</v>
      </c>
      <c r="AM220" s="363" t="s">
        <v>168</v>
      </c>
      <c r="AN220" s="358">
        <f>ROUND(Q212*AD218,0)-AL220</f>
        <v>920</v>
      </c>
      <c r="AO220" s="268"/>
    </row>
    <row r="221" spans="1:41" ht="14.25">
      <c r="A221" s="243">
        <v>71</v>
      </c>
      <c r="B221" s="351">
        <v>2577</v>
      </c>
      <c r="C221" s="244" t="s">
        <v>721</v>
      </c>
      <c r="D221" s="375"/>
      <c r="E221" s="278"/>
      <c r="F221" s="279"/>
      <c r="G221" s="245"/>
      <c r="H221" s="208"/>
      <c r="I221" s="208"/>
      <c r="J221" s="385"/>
      <c r="K221" s="245"/>
      <c r="L221" s="208"/>
      <c r="M221" s="208"/>
      <c r="N221" s="208"/>
      <c r="O221" s="208"/>
      <c r="P221" s="208"/>
      <c r="Q221" s="352"/>
      <c r="R221" s="352"/>
      <c r="S221" s="208"/>
      <c r="T221" s="385"/>
      <c r="U221" s="245"/>
      <c r="V221" s="344"/>
      <c r="W221" s="344"/>
      <c r="X221" s="344"/>
      <c r="Y221" s="344"/>
      <c r="Z221" s="344"/>
      <c r="AA221" s="344"/>
      <c r="AB221" s="344"/>
      <c r="AC221" s="344"/>
      <c r="AD221" s="344"/>
      <c r="AE221" s="344"/>
      <c r="AF221" s="345"/>
      <c r="AG221" s="1536" t="s">
        <v>161</v>
      </c>
      <c r="AH221" s="364" t="s">
        <v>162</v>
      </c>
      <c r="AI221" s="362" t="s">
        <v>163</v>
      </c>
      <c r="AJ221" s="356">
        <v>0.7</v>
      </c>
      <c r="AK221" s="1534"/>
      <c r="AL221" s="365"/>
      <c r="AM221" s="366"/>
      <c r="AN221" s="358">
        <f>ROUND(ROUND(Q212*AD218,0)*AJ221,0)-AL220</f>
        <v>643</v>
      </c>
      <c r="AO221" s="268"/>
    </row>
    <row r="222" spans="1:41" ht="14.25">
      <c r="A222" s="243">
        <v>71</v>
      </c>
      <c r="B222" s="351">
        <v>2578</v>
      </c>
      <c r="C222" s="244" t="s">
        <v>722</v>
      </c>
      <c r="D222" s="375"/>
      <c r="E222" s="278"/>
      <c r="F222" s="279"/>
      <c r="G222" s="245"/>
      <c r="H222" s="208"/>
      <c r="I222" s="208"/>
      <c r="J222" s="385"/>
      <c r="K222" s="281"/>
      <c r="L222" s="216"/>
      <c r="M222" s="216"/>
      <c r="N222" s="216"/>
      <c r="O222" s="216"/>
      <c r="P222" s="216"/>
      <c r="Q222" s="387"/>
      <c r="R222" s="387"/>
      <c r="S222" s="216"/>
      <c r="T222" s="226"/>
      <c r="U222" s="281"/>
      <c r="V222" s="380"/>
      <c r="W222" s="380"/>
      <c r="X222" s="380"/>
      <c r="Y222" s="380"/>
      <c r="Z222" s="380"/>
      <c r="AA222" s="380"/>
      <c r="AB222" s="380"/>
      <c r="AC222" s="380"/>
      <c r="AD222" s="380"/>
      <c r="AE222" s="380"/>
      <c r="AF222" s="381"/>
      <c r="AG222" s="1537"/>
      <c r="AH222" s="353" t="s">
        <v>165</v>
      </c>
      <c r="AI222" s="354" t="s">
        <v>163</v>
      </c>
      <c r="AJ222" s="355">
        <v>0.5</v>
      </c>
      <c r="AK222" s="1535"/>
      <c r="AL222" s="367"/>
      <c r="AM222" s="368"/>
      <c r="AN222" s="358">
        <f>ROUND(ROUND(Q212*AD218,0)*AJ222,0)-AL220</f>
        <v>458</v>
      </c>
      <c r="AO222" s="268"/>
    </row>
    <row r="223" spans="1:41" ht="14.25">
      <c r="A223" s="229">
        <v>71</v>
      </c>
      <c r="B223" s="337">
        <v>1469</v>
      </c>
      <c r="C223" s="254" t="s">
        <v>723</v>
      </c>
      <c r="D223" s="375"/>
      <c r="E223" s="278"/>
      <c r="F223" s="279"/>
      <c r="G223" s="245"/>
      <c r="H223" s="208"/>
      <c r="I223" s="208"/>
      <c r="J223" s="388"/>
      <c r="K223" s="208" t="s">
        <v>208</v>
      </c>
      <c r="L223" s="301"/>
      <c r="M223" s="301"/>
      <c r="N223" s="301"/>
      <c r="O223" s="301"/>
      <c r="P223" s="301"/>
      <c r="Q223" s="352"/>
      <c r="R223" s="352"/>
      <c r="S223" s="208"/>
      <c r="T223" s="208"/>
      <c r="U223" s="245"/>
      <c r="V223" s="392"/>
      <c r="W223" s="392"/>
      <c r="X223" s="392"/>
      <c r="Y223" s="392"/>
      <c r="Z223" s="392"/>
      <c r="AA223" s="392"/>
      <c r="AB223" s="392"/>
      <c r="AC223" s="392"/>
      <c r="AD223" s="392"/>
      <c r="AE223" s="392"/>
      <c r="AF223" s="393"/>
      <c r="AG223" s="340"/>
      <c r="AH223" s="338"/>
      <c r="AI223" s="334"/>
      <c r="AJ223" s="383"/>
      <c r="AK223" s="383"/>
      <c r="AL223" s="383"/>
      <c r="AM223" s="384"/>
      <c r="AN223" s="342">
        <f>ROUND(Q224,0)</f>
        <v>756</v>
      </c>
      <c r="AO223" s="268"/>
    </row>
    <row r="224" spans="1:41" ht="14.25">
      <c r="A224" s="229">
        <v>71</v>
      </c>
      <c r="B224" s="337">
        <v>1470</v>
      </c>
      <c r="C224" s="254" t="s">
        <v>724</v>
      </c>
      <c r="D224" s="375"/>
      <c r="E224" s="278"/>
      <c r="F224" s="279"/>
      <c r="G224" s="245"/>
      <c r="H224" s="208"/>
      <c r="I224" s="208"/>
      <c r="J224" s="388"/>
      <c r="K224" s="301"/>
      <c r="L224" s="301"/>
      <c r="M224" s="301"/>
      <c r="N224" s="301"/>
      <c r="O224" s="301"/>
      <c r="P224" s="301"/>
      <c r="Q224" s="1538">
        <v>756</v>
      </c>
      <c r="R224" s="1538"/>
      <c r="S224" s="208" t="s">
        <v>18</v>
      </c>
      <c r="T224" s="385"/>
      <c r="U224" s="245"/>
      <c r="V224" s="344"/>
      <c r="W224" s="344"/>
      <c r="X224" s="344"/>
      <c r="Y224" s="344"/>
      <c r="Z224" s="344"/>
      <c r="AA224" s="344"/>
      <c r="AB224" s="344"/>
      <c r="AC224" s="344"/>
      <c r="AD224" s="344"/>
      <c r="AE224" s="344"/>
      <c r="AF224" s="345"/>
      <c r="AG224" s="1539" t="s">
        <v>161</v>
      </c>
      <c r="AH224" s="346" t="s">
        <v>162</v>
      </c>
      <c r="AI224" s="347" t="s">
        <v>163</v>
      </c>
      <c r="AJ224" s="348">
        <v>0.7</v>
      </c>
      <c r="AK224" s="348"/>
      <c r="AL224" s="348"/>
      <c r="AM224" s="349"/>
      <c r="AN224" s="350">
        <f>ROUND(Q224*AJ224,0)</f>
        <v>529</v>
      </c>
      <c r="AO224" s="268"/>
    </row>
    <row r="225" spans="1:41" ht="14.25">
      <c r="A225" s="243">
        <v>71</v>
      </c>
      <c r="B225" s="351">
        <v>2581</v>
      </c>
      <c r="C225" s="244" t="s">
        <v>725</v>
      </c>
      <c r="D225" s="375"/>
      <c r="E225" s="278"/>
      <c r="F225" s="279"/>
      <c r="G225" s="245"/>
      <c r="H225" s="208"/>
      <c r="I225" s="208"/>
      <c r="J225" s="385"/>
      <c r="K225" s="245"/>
      <c r="L225" s="208"/>
      <c r="M225" s="208"/>
      <c r="N225" s="208"/>
      <c r="O225" s="208"/>
      <c r="P225" s="208"/>
      <c r="Q225" s="352"/>
      <c r="R225" s="352"/>
      <c r="S225" s="208"/>
      <c r="T225" s="385"/>
      <c r="U225" s="245"/>
      <c r="V225" s="344"/>
      <c r="W225" s="344"/>
      <c r="X225" s="344"/>
      <c r="Y225" s="344"/>
      <c r="Z225" s="344"/>
      <c r="AA225" s="344"/>
      <c r="AB225" s="344"/>
      <c r="AC225" s="344"/>
      <c r="AD225" s="344"/>
      <c r="AE225" s="344"/>
      <c r="AF225" s="345"/>
      <c r="AG225" s="1540"/>
      <c r="AH225" s="353" t="s">
        <v>165</v>
      </c>
      <c r="AI225" s="354" t="s">
        <v>163</v>
      </c>
      <c r="AJ225" s="355">
        <v>0.5</v>
      </c>
      <c r="AK225" s="356"/>
      <c r="AL225" s="356"/>
      <c r="AM225" s="395"/>
      <c r="AN225" s="358">
        <f>ROUND(Q224*AJ225,0)</f>
        <v>378</v>
      </c>
      <c r="AO225" s="268"/>
    </row>
    <row r="226" spans="1:41" ht="14.25">
      <c r="A226" s="243">
        <v>71</v>
      </c>
      <c r="B226" s="351">
        <v>2582</v>
      </c>
      <c r="C226" s="244" t="s">
        <v>726</v>
      </c>
      <c r="D226" s="375"/>
      <c r="E226" s="278"/>
      <c r="F226" s="279"/>
      <c r="G226" s="245"/>
      <c r="H226" s="208"/>
      <c r="I226" s="208"/>
      <c r="J226" s="385"/>
      <c r="K226" s="245"/>
      <c r="L226" s="208"/>
      <c r="M226" s="208"/>
      <c r="N226" s="208"/>
      <c r="O226" s="208"/>
      <c r="P226" s="208"/>
      <c r="Q226" s="352"/>
      <c r="R226" s="352"/>
      <c r="S226" s="208"/>
      <c r="T226" s="385"/>
      <c r="U226" s="245"/>
      <c r="V226" s="344"/>
      <c r="W226" s="344"/>
      <c r="X226" s="344"/>
      <c r="Y226" s="344"/>
      <c r="Z226" s="344"/>
      <c r="AA226" s="344"/>
      <c r="AB226" s="344"/>
      <c r="AC226" s="344"/>
      <c r="AD226" s="344"/>
      <c r="AE226" s="344"/>
      <c r="AF226" s="345"/>
      <c r="AG226" s="364"/>
      <c r="AH226" s="396"/>
      <c r="AI226" s="362"/>
      <c r="AJ226" s="356"/>
      <c r="AK226" s="1533" t="s">
        <v>167</v>
      </c>
      <c r="AL226" s="362">
        <v>5</v>
      </c>
      <c r="AM226" s="363" t="s">
        <v>168</v>
      </c>
      <c r="AN226" s="358">
        <f>ROUND(Q224,0)-AL226</f>
        <v>751</v>
      </c>
      <c r="AO226" s="268"/>
    </row>
    <row r="227" spans="1:41" ht="14.25">
      <c r="A227" s="243">
        <v>71</v>
      </c>
      <c r="B227" s="351">
        <v>2583</v>
      </c>
      <c r="C227" s="244" t="s">
        <v>727</v>
      </c>
      <c r="D227" s="375"/>
      <c r="E227" s="278"/>
      <c r="F227" s="279"/>
      <c r="G227" s="245"/>
      <c r="H227" s="208"/>
      <c r="I227" s="208"/>
      <c r="J227" s="385"/>
      <c r="K227" s="245"/>
      <c r="L227" s="208"/>
      <c r="M227" s="208"/>
      <c r="N227" s="208"/>
      <c r="O227" s="208"/>
      <c r="P227" s="208"/>
      <c r="Q227" s="352"/>
      <c r="R227" s="352"/>
      <c r="S227" s="208"/>
      <c r="T227" s="385"/>
      <c r="U227" s="245"/>
      <c r="V227" s="344"/>
      <c r="W227" s="344"/>
      <c r="X227" s="344"/>
      <c r="Y227" s="344"/>
      <c r="Z227" s="344"/>
      <c r="AA227" s="344"/>
      <c r="AB227" s="344"/>
      <c r="AC227" s="344"/>
      <c r="AD227" s="344"/>
      <c r="AE227" s="344"/>
      <c r="AF227" s="345"/>
      <c r="AG227" s="1536" t="s">
        <v>161</v>
      </c>
      <c r="AH227" s="364" t="s">
        <v>162</v>
      </c>
      <c r="AI227" s="362" t="s">
        <v>163</v>
      </c>
      <c r="AJ227" s="356">
        <v>0.7</v>
      </c>
      <c r="AK227" s="1534"/>
      <c r="AL227" s="365"/>
      <c r="AM227" s="366"/>
      <c r="AN227" s="358">
        <f>ROUND(Q224*AJ227,0)-AL226</f>
        <v>524</v>
      </c>
      <c r="AO227" s="268"/>
    </row>
    <row r="228" spans="1:41" ht="14.25">
      <c r="A228" s="243">
        <v>71</v>
      </c>
      <c r="B228" s="351">
        <v>2584</v>
      </c>
      <c r="C228" s="244" t="s">
        <v>728</v>
      </c>
      <c r="D228" s="375"/>
      <c r="E228" s="278"/>
      <c r="F228" s="279"/>
      <c r="G228" s="245"/>
      <c r="H228" s="208"/>
      <c r="I228" s="208"/>
      <c r="J228" s="385"/>
      <c r="K228" s="245"/>
      <c r="L228" s="208"/>
      <c r="M228" s="208"/>
      <c r="N228" s="208"/>
      <c r="O228" s="208"/>
      <c r="P228" s="208"/>
      <c r="Q228" s="352"/>
      <c r="R228" s="352"/>
      <c r="S228" s="208"/>
      <c r="T228" s="385"/>
      <c r="U228" s="245"/>
      <c r="V228" s="344"/>
      <c r="W228" s="344"/>
      <c r="X228" s="344"/>
      <c r="Y228" s="344"/>
      <c r="Z228" s="344"/>
      <c r="AA228" s="344"/>
      <c r="AB228" s="344"/>
      <c r="AC228" s="344"/>
      <c r="AD228" s="344"/>
      <c r="AE228" s="344"/>
      <c r="AF228" s="345"/>
      <c r="AG228" s="1537"/>
      <c r="AH228" s="353" t="s">
        <v>165</v>
      </c>
      <c r="AI228" s="354" t="s">
        <v>163</v>
      </c>
      <c r="AJ228" s="355">
        <v>0.5</v>
      </c>
      <c r="AK228" s="1535"/>
      <c r="AL228" s="367"/>
      <c r="AM228" s="368"/>
      <c r="AN228" s="358">
        <f>ROUND(Q224*AJ228,0)-AL226</f>
        <v>373</v>
      </c>
      <c r="AO228" s="268"/>
    </row>
    <row r="229" spans="1:41" ht="14.25">
      <c r="A229" s="229">
        <v>71</v>
      </c>
      <c r="B229" s="337">
        <v>1471</v>
      </c>
      <c r="C229" s="254" t="s">
        <v>729</v>
      </c>
      <c r="D229" s="375"/>
      <c r="E229" s="278"/>
      <c r="F229" s="279"/>
      <c r="G229" s="245"/>
      <c r="H229" s="208"/>
      <c r="I229" s="208"/>
      <c r="J229" s="388"/>
      <c r="K229" s="343"/>
      <c r="L229" s="301"/>
      <c r="M229" s="301"/>
      <c r="N229" s="301"/>
      <c r="O229" s="301"/>
      <c r="P229" s="301"/>
      <c r="Q229" s="352"/>
      <c r="R229" s="352"/>
      <c r="S229" s="208"/>
      <c r="T229" s="385"/>
      <c r="U229" s="369" t="s">
        <v>172</v>
      </c>
      <c r="V229" s="370"/>
      <c r="W229" s="370"/>
      <c r="X229" s="370"/>
      <c r="Y229" s="370"/>
      <c r="Z229" s="370"/>
      <c r="AA229" s="370"/>
      <c r="AB229" s="370"/>
      <c r="AC229" s="370"/>
      <c r="AD229" s="370"/>
      <c r="AE229" s="370"/>
      <c r="AF229" s="371"/>
      <c r="AG229" s="369"/>
      <c r="AH229" s="370"/>
      <c r="AI229" s="372"/>
      <c r="AJ229" s="373"/>
      <c r="AK229" s="373"/>
      <c r="AL229" s="373"/>
      <c r="AM229" s="374"/>
      <c r="AN229" s="342">
        <f>ROUND(Q224*AD230,0)</f>
        <v>730</v>
      </c>
      <c r="AO229" s="268"/>
    </row>
    <row r="230" spans="1:41" ht="14.25">
      <c r="A230" s="229">
        <v>71</v>
      </c>
      <c r="B230" s="337">
        <v>1472</v>
      </c>
      <c r="C230" s="254" t="s">
        <v>730</v>
      </c>
      <c r="D230" s="375"/>
      <c r="E230" s="278"/>
      <c r="F230" s="279"/>
      <c r="G230" s="245"/>
      <c r="H230" s="208"/>
      <c r="I230" s="208"/>
      <c r="J230" s="388"/>
      <c r="K230" s="343"/>
      <c r="L230" s="301"/>
      <c r="M230" s="301"/>
      <c r="N230" s="301"/>
      <c r="O230" s="301"/>
      <c r="P230" s="301"/>
      <c r="Q230" s="352"/>
      <c r="R230" s="352"/>
      <c r="S230" s="208"/>
      <c r="T230" s="385"/>
      <c r="U230" s="379" t="s">
        <v>174</v>
      </c>
      <c r="V230" s="344"/>
      <c r="W230" s="344"/>
      <c r="X230" s="344"/>
      <c r="Y230" s="344"/>
      <c r="Z230" s="344"/>
      <c r="AA230" s="344"/>
      <c r="AB230" s="344"/>
      <c r="AC230" s="214" t="s">
        <v>163</v>
      </c>
      <c r="AD230" s="1541">
        <v>0.96499999999999997</v>
      </c>
      <c r="AE230" s="1541"/>
      <c r="AF230" s="345"/>
      <c r="AG230" s="1539" t="s">
        <v>161</v>
      </c>
      <c r="AH230" s="346" t="s">
        <v>162</v>
      </c>
      <c r="AI230" s="347" t="s">
        <v>163</v>
      </c>
      <c r="AJ230" s="348">
        <v>0.7</v>
      </c>
      <c r="AK230" s="348"/>
      <c r="AL230" s="348"/>
      <c r="AM230" s="349"/>
      <c r="AN230" s="350">
        <f>ROUND(ROUND(Q224*AD230,0)*AJ230,0)</f>
        <v>511</v>
      </c>
      <c r="AO230" s="268"/>
    </row>
    <row r="231" spans="1:41" ht="14.25">
      <c r="A231" s="243">
        <v>71</v>
      </c>
      <c r="B231" s="351">
        <v>2585</v>
      </c>
      <c r="C231" s="244" t="s">
        <v>731</v>
      </c>
      <c r="D231" s="375"/>
      <c r="E231" s="278"/>
      <c r="F231" s="279"/>
      <c r="G231" s="245"/>
      <c r="H231" s="208"/>
      <c r="I231" s="208"/>
      <c r="J231" s="385"/>
      <c r="K231" s="245"/>
      <c r="L231" s="208"/>
      <c r="M231" s="208"/>
      <c r="N231" s="208"/>
      <c r="O231" s="208"/>
      <c r="P231" s="208"/>
      <c r="Q231" s="352"/>
      <c r="R231" s="352"/>
      <c r="S231" s="208"/>
      <c r="T231" s="385"/>
      <c r="U231" s="245"/>
      <c r="V231" s="344"/>
      <c r="W231" s="344"/>
      <c r="X231" s="344"/>
      <c r="Y231" s="344"/>
      <c r="Z231" s="344"/>
      <c r="AA231" s="344"/>
      <c r="AB231" s="344"/>
      <c r="AC231" s="344"/>
      <c r="AD231" s="344"/>
      <c r="AE231" s="344"/>
      <c r="AF231" s="345"/>
      <c r="AG231" s="1540"/>
      <c r="AH231" s="353" t="s">
        <v>165</v>
      </c>
      <c r="AI231" s="354" t="s">
        <v>163</v>
      </c>
      <c r="AJ231" s="355">
        <v>0.5</v>
      </c>
      <c r="AK231" s="356"/>
      <c r="AL231" s="356"/>
      <c r="AM231" s="395"/>
      <c r="AN231" s="358">
        <f>ROUND(ROUND(Q224*AD230,0)*AJ231,0)</f>
        <v>365</v>
      </c>
      <c r="AO231" s="268"/>
    </row>
    <row r="232" spans="1:41" ht="14.25">
      <c r="A232" s="243">
        <v>71</v>
      </c>
      <c r="B232" s="351">
        <v>2586</v>
      </c>
      <c r="C232" s="244" t="s">
        <v>732</v>
      </c>
      <c r="D232" s="375"/>
      <c r="E232" s="278"/>
      <c r="F232" s="279"/>
      <c r="G232" s="245"/>
      <c r="H232" s="208"/>
      <c r="I232" s="208"/>
      <c r="J232" s="385"/>
      <c r="K232" s="245"/>
      <c r="L232" s="208"/>
      <c r="M232" s="208"/>
      <c r="N232" s="208"/>
      <c r="O232" s="208"/>
      <c r="P232" s="208"/>
      <c r="Q232" s="352"/>
      <c r="R232" s="352"/>
      <c r="S232" s="208"/>
      <c r="T232" s="385"/>
      <c r="U232" s="245"/>
      <c r="V232" s="344"/>
      <c r="W232" s="344"/>
      <c r="X232" s="344"/>
      <c r="Y232" s="344"/>
      <c r="Z232" s="344"/>
      <c r="AA232" s="344"/>
      <c r="AB232" s="344"/>
      <c r="AC232" s="344"/>
      <c r="AD232" s="344"/>
      <c r="AE232" s="344"/>
      <c r="AF232" s="345"/>
      <c r="AG232" s="364"/>
      <c r="AH232" s="396"/>
      <c r="AI232" s="362"/>
      <c r="AJ232" s="356"/>
      <c r="AK232" s="1533" t="s">
        <v>167</v>
      </c>
      <c r="AL232" s="362">
        <v>5</v>
      </c>
      <c r="AM232" s="363" t="s">
        <v>168</v>
      </c>
      <c r="AN232" s="358">
        <f>ROUND(Q224*AD230,0)-AL232</f>
        <v>725</v>
      </c>
      <c r="AO232" s="268"/>
    </row>
    <row r="233" spans="1:41" ht="14.25">
      <c r="A233" s="243">
        <v>71</v>
      </c>
      <c r="B233" s="351">
        <v>2587</v>
      </c>
      <c r="C233" s="244" t="s">
        <v>733</v>
      </c>
      <c r="D233" s="375"/>
      <c r="E233" s="278"/>
      <c r="F233" s="279"/>
      <c r="G233" s="245"/>
      <c r="H233" s="208"/>
      <c r="I233" s="208"/>
      <c r="J233" s="385"/>
      <c r="K233" s="245"/>
      <c r="L233" s="208"/>
      <c r="M233" s="208"/>
      <c r="N233" s="208"/>
      <c r="O233" s="208"/>
      <c r="P233" s="208"/>
      <c r="Q233" s="352"/>
      <c r="R233" s="352"/>
      <c r="S233" s="208"/>
      <c r="T233" s="385"/>
      <c r="U233" s="245"/>
      <c r="V233" s="344"/>
      <c r="W233" s="344"/>
      <c r="X233" s="344"/>
      <c r="Y233" s="344"/>
      <c r="Z233" s="344"/>
      <c r="AA233" s="344"/>
      <c r="AB233" s="344"/>
      <c r="AC233" s="344"/>
      <c r="AD233" s="344"/>
      <c r="AE233" s="344"/>
      <c r="AF233" s="345"/>
      <c r="AG233" s="1536" t="s">
        <v>161</v>
      </c>
      <c r="AH233" s="364" t="s">
        <v>162</v>
      </c>
      <c r="AI233" s="362" t="s">
        <v>163</v>
      </c>
      <c r="AJ233" s="356">
        <v>0.7</v>
      </c>
      <c r="AK233" s="1534"/>
      <c r="AL233" s="365"/>
      <c r="AM233" s="366"/>
      <c r="AN233" s="358">
        <f>ROUND(ROUND(Q224*AD230,0)*AJ233,0)-AL232</f>
        <v>506</v>
      </c>
      <c r="AO233" s="268"/>
    </row>
    <row r="234" spans="1:41" ht="14.25">
      <c r="A234" s="243">
        <v>71</v>
      </c>
      <c r="B234" s="351">
        <v>2588</v>
      </c>
      <c r="C234" s="244" t="s">
        <v>734</v>
      </c>
      <c r="D234" s="375"/>
      <c r="E234" s="278"/>
      <c r="F234" s="279"/>
      <c r="G234" s="281"/>
      <c r="H234" s="216"/>
      <c r="I234" s="216"/>
      <c r="J234" s="226"/>
      <c r="K234" s="281"/>
      <c r="L234" s="216"/>
      <c r="M234" s="216"/>
      <c r="N234" s="216"/>
      <c r="O234" s="216"/>
      <c r="P234" s="216"/>
      <c r="Q234" s="387"/>
      <c r="R234" s="387"/>
      <c r="S234" s="216"/>
      <c r="T234" s="226"/>
      <c r="U234" s="281"/>
      <c r="V234" s="380"/>
      <c r="W234" s="380"/>
      <c r="X234" s="380"/>
      <c r="Y234" s="380"/>
      <c r="Z234" s="380"/>
      <c r="AA234" s="380"/>
      <c r="AB234" s="380"/>
      <c r="AC234" s="380"/>
      <c r="AD234" s="380"/>
      <c r="AE234" s="380"/>
      <c r="AF234" s="381"/>
      <c r="AG234" s="1537"/>
      <c r="AH234" s="353" t="s">
        <v>165</v>
      </c>
      <c r="AI234" s="354" t="s">
        <v>163</v>
      </c>
      <c r="AJ234" s="355">
        <v>0.5</v>
      </c>
      <c r="AK234" s="1535"/>
      <c r="AL234" s="367"/>
      <c r="AM234" s="368"/>
      <c r="AN234" s="391">
        <f>ROUND(ROUND(Q224*AD230,0)*AJ234,0)-AL232</f>
        <v>360</v>
      </c>
      <c r="AO234" s="268"/>
    </row>
    <row r="235" spans="1:41" ht="14.25">
      <c r="A235" s="229">
        <v>71</v>
      </c>
      <c r="B235" s="337">
        <v>1481</v>
      </c>
      <c r="C235" s="254" t="s">
        <v>735</v>
      </c>
      <c r="D235" s="375"/>
      <c r="E235" s="278"/>
      <c r="F235" s="279"/>
      <c r="G235" s="1542" t="s">
        <v>736</v>
      </c>
      <c r="H235" s="1543"/>
      <c r="I235" s="1543"/>
      <c r="J235" s="1544"/>
      <c r="K235" s="232" t="s">
        <v>181</v>
      </c>
      <c r="L235" s="232"/>
      <c r="M235" s="232"/>
      <c r="N235" s="232"/>
      <c r="O235" s="232"/>
      <c r="P235" s="232"/>
      <c r="Q235" s="402"/>
      <c r="R235" s="402"/>
      <c r="S235" s="232"/>
      <c r="T235" s="314"/>
      <c r="U235" s="231"/>
      <c r="V235" s="338"/>
      <c r="W235" s="338"/>
      <c r="X235" s="338"/>
      <c r="Y235" s="338"/>
      <c r="Z235" s="338"/>
      <c r="AA235" s="338"/>
      <c r="AB235" s="338"/>
      <c r="AC235" s="338"/>
      <c r="AD235" s="338"/>
      <c r="AE235" s="338"/>
      <c r="AF235" s="339"/>
      <c r="AG235" s="340"/>
      <c r="AH235" s="338"/>
      <c r="AI235" s="334"/>
      <c r="AJ235" s="383"/>
      <c r="AK235" s="383"/>
      <c r="AL235" s="383"/>
      <c r="AM235" s="384"/>
      <c r="AN235" s="342">
        <f>ROUND(Q236,0)</f>
        <v>484</v>
      </c>
      <c r="AO235" s="268"/>
    </row>
    <row r="236" spans="1:41" ht="14.25">
      <c r="A236" s="229">
        <v>71</v>
      </c>
      <c r="B236" s="337">
        <v>1482</v>
      </c>
      <c r="C236" s="254" t="s">
        <v>737</v>
      </c>
      <c r="D236" s="375"/>
      <c r="E236" s="278"/>
      <c r="F236" s="279"/>
      <c r="G236" s="1545"/>
      <c r="H236" s="1546"/>
      <c r="I236" s="1546"/>
      <c r="J236" s="1547"/>
      <c r="K236" s="245" t="s">
        <v>183</v>
      </c>
      <c r="L236" s="208"/>
      <c r="M236" s="208"/>
      <c r="N236" s="208"/>
      <c r="O236" s="208"/>
      <c r="P236" s="208"/>
      <c r="Q236" s="1538">
        <v>484</v>
      </c>
      <c r="R236" s="1538"/>
      <c r="S236" s="208" t="s">
        <v>18</v>
      </c>
      <c r="T236" s="385"/>
      <c r="U236" s="245"/>
      <c r="V236" s="344"/>
      <c r="W236" s="344"/>
      <c r="X236" s="344"/>
      <c r="Y236" s="344"/>
      <c r="Z236" s="344"/>
      <c r="AA236" s="344"/>
      <c r="AB236" s="344"/>
      <c r="AC236" s="344"/>
      <c r="AD236" s="344"/>
      <c r="AE236" s="344"/>
      <c r="AF236" s="345"/>
      <c r="AG236" s="1539" t="s">
        <v>161</v>
      </c>
      <c r="AH236" s="346" t="s">
        <v>162</v>
      </c>
      <c r="AI236" s="347" t="s">
        <v>163</v>
      </c>
      <c r="AJ236" s="348">
        <v>0.7</v>
      </c>
      <c r="AK236" s="348"/>
      <c r="AL236" s="348"/>
      <c r="AM236" s="349"/>
      <c r="AN236" s="350">
        <f>ROUND(Q236*AJ236,0)</f>
        <v>339</v>
      </c>
      <c r="AO236" s="268"/>
    </row>
    <row r="237" spans="1:41" ht="14.25">
      <c r="A237" s="243">
        <v>71</v>
      </c>
      <c r="B237" s="351">
        <v>2591</v>
      </c>
      <c r="C237" s="244" t="s">
        <v>738</v>
      </c>
      <c r="D237" s="375"/>
      <c r="E237" s="278"/>
      <c r="F237" s="279"/>
      <c r="G237" s="1545"/>
      <c r="H237" s="1546"/>
      <c r="I237" s="1546"/>
      <c r="J237" s="1547"/>
      <c r="K237" s="245"/>
      <c r="L237" s="208"/>
      <c r="M237" s="208"/>
      <c r="N237" s="208"/>
      <c r="O237" s="208"/>
      <c r="P237" s="208"/>
      <c r="Q237" s="352"/>
      <c r="R237" s="352"/>
      <c r="S237" s="208"/>
      <c r="T237" s="385"/>
      <c r="U237" s="245"/>
      <c r="V237" s="344"/>
      <c r="W237" s="344"/>
      <c r="X237" s="344"/>
      <c r="Y237" s="344"/>
      <c r="Z237" s="344"/>
      <c r="AA237" s="344"/>
      <c r="AB237" s="344"/>
      <c r="AC237" s="344"/>
      <c r="AD237" s="344"/>
      <c r="AE237" s="344"/>
      <c r="AF237" s="345"/>
      <c r="AG237" s="1540"/>
      <c r="AH237" s="353" t="s">
        <v>165</v>
      </c>
      <c r="AI237" s="354" t="s">
        <v>163</v>
      </c>
      <c r="AJ237" s="355">
        <v>0.5</v>
      </c>
      <c r="AK237" s="356"/>
      <c r="AL237" s="356"/>
      <c r="AM237" s="395"/>
      <c r="AN237" s="358">
        <f>ROUND(Q236*AJ237,0)</f>
        <v>242</v>
      </c>
      <c r="AO237" s="268"/>
    </row>
    <row r="238" spans="1:41" ht="14.25">
      <c r="A238" s="243">
        <v>71</v>
      </c>
      <c r="B238" s="351">
        <v>2592</v>
      </c>
      <c r="C238" s="244" t="s">
        <v>739</v>
      </c>
      <c r="D238" s="375"/>
      <c r="E238" s="278"/>
      <c r="F238" s="279"/>
      <c r="G238" s="1545"/>
      <c r="H238" s="1546"/>
      <c r="I238" s="1546"/>
      <c r="J238" s="1547"/>
      <c r="K238" s="245"/>
      <c r="L238" s="208"/>
      <c r="M238" s="208"/>
      <c r="N238" s="208"/>
      <c r="O238" s="208"/>
      <c r="P238" s="208"/>
      <c r="Q238" s="352"/>
      <c r="R238" s="352"/>
      <c r="S238" s="208"/>
      <c r="T238" s="385"/>
      <c r="U238" s="245"/>
      <c r="V238" s="344"/>
      <c r="W238" s="344"/>
      <c r="X238" s="344"/>
      <c r="Y238" s="344"/>
      <c r="Z238" s="344"/>
      <c r="AA238" s="344"/>
      <c r="AB238" s="344"/>
      <c r="AC238" s="344"/>
      <c r="AD238" s="344"/>
      <c r="AE238" s="344"/>
      <c r="AF238" s="345"/>
      <c r="AG238" s="364"/>
      <c r="AH238" s="396"/>
      <c r="AI238" s="362"/>
      <c r="AJ238" s="356"/>
      <c r="AK238" s="1533" t="s">
        <v>167</v>
      </c>
      <c r="AL238" s="362">
        <v>5</v>
      </c>
      <c r="AM238" s="363" t="s">
        <v>168</v>
      </c>
      <c r="AN238" s="358">
        <f>ROUND(Q236,0)-AL238</f>
        <v>479</v>
      </c>
      <c r="AO238" s="268"/>
    </row>
    <row r="239" spans="1:41" ht="14.25">
      <c r="A239" s="243">
        <v>71</v>
      </c>
      <c r="B239" s="351">
        <v>2593</v>
      </c>
      <c r="C239" s="244" t="s">
        <v>740</v>
      </c>
      <c r="D239" s="375"/>
      <c r="E239" s="278"/>
      <c r="F239" s="279"/>
      <c r="G239" s="1545"/>
      <c r="H239" s="1546"/>
      <c r="I239" s="1546"/>
      <c r="J239" s="1547"/>
      <c r="K239" s="245"/>
      <c r="L239" s="208"/>
      <c r="M239" s="208"/>
      <c r="N239" s="208"/>
      <c r="O239" s="208"/>
      <c r="P239" s="208"/>
      <c r="Q239" s="352"/>
      <c r="R239" s="352"/>
      <c r="S239" s="208"/>
      <c r="T239" s="385"/>
      <c r="U239" s="245"/>
      <c r="V239" s="344"/>
      <c r="W239" s="344"/>
      <c r="X239" s="344"/>
      <c r="Y239" s="344"/>
      <c r="Z239" s="344"/>
      <c r="AA239" s="344"/>
      <c r="AB239" s="344"/>
      <c r="AC239" s="344"/>
      <c r="AD239" s="344"/>
      <c r="AE239" s="344"/>
      <c r="AF239" s="345"/>
      <c r="AG239" s="1536" t="s">
        <v>161</v>
      </c>
      <c r="AH239" s="364" t="s">
        <v>162</v>
      </c>
      <c r="AI239" s="362" t="s">
        <v>163</v>
      </c>
      <c r="AJ239" s="356">
        <v>0.7</v>
      </c>
      <c r="AK239" s="1534"/>
      <c r="AL239" s="365"/>
      <c r="AM239" s="366"/>
      <c r="AN239" s="358">
        <f>ROUND(Q236*AJ239,0)-AL238</f>
        <v>334</v>
      </c>
      <c r="AO239" s="268"/>
    </row>
    <row r="240" spans="1:41" ht="14.25">
      <c r="A240" s="243">
        <v>71</v>
      </c>
      <c r="B240" s="351">
        <v>2594</v>
      </c>
      <c r="C240" s="244" t="s">
        <v>741</v>
      </c>
      <c r="D240" s="375"/>
      <c r="E240" s="278"/>
      <c r="F240" s="279"/>
      <c r="G240" s="1545"/>
      <c r="H240" s="1546"/>
      <c r="I240" s="1546"/>
      <c r="J240" s="1547"/>
      <c r="K240" s="245"/>
      <c r="L240" s="208"/>
      <c r="M240" s="208"/>
      <c r="N240" s="208"/>
      <c r="O240" s="208"/>
      <c r="P240" s="208"/>
      <c r="Q240" s="352"/>
      <c r="R240" s="352"/>
      <c r="S240" s="208"/>
      <c r="T240" s="385"/>
      <c r="U240" s="245"/>
      <c r="V240" s="344"/>
      <c r="W240" s="344"/>
      <c r="X240" s="344"/>
      <c r="Y240" s="344"/>
      <c r="Z240" s="344"/>
      <c r="AA240" s="344"/>
      <c r="AB240" s="344"/>
      <c r="AC240" s="344"/>
      <c r="AD240" s="344"/>
      <c r="AE240" s="344"/>
      <c r="AF240" s="345"/>
      <c r="AG240" s="1537"/>
      <c r="AH240" s="353" t="s">
        <v>165</v>
      </c>
      <c r="AI240" s="354" t="s">
        <v>163</v>
      </c>
      <c r="AJ240" s="355">
        <v>0.5</v>
      </c>
      <c r="AK240" s="1535"/>
      <c r="AL240" s="367"/>
      <c r="AM240" s="368"/>
      <c r="AN240" s="358">
        <f>ROUND(Q236*AJ240,0)-AL238</f>
        <v>237</v>
      </c>
      <c r="AO240" s="268"/>
    </row>
    <row r="241" spans="1:41" ht="14.25">
      <c r="A241" s="229">
        <v>71</v>
      </c>
      <c r="B241" s="337">
        <v>1483</v>
      </c>
      <c r="C241" s="254" t="s">
        <v>742</v>
      </c>
      <c r="D241" s="375"/>
      <c r="E241" s="278"/>
      <c r="F241" s="279"/>
      <c r="G241" s="1545"/>
      <c r="H241" s="1546"/>
      <c r="I241" s="1546"/>
      <c r="J241" s="1547"/>
      <c r="K241" s="245"/>
      <c r="L241" s="208"/>
      <c r="M241" s="208"/>
      <c r="N241" s="208"/>
      <c r="O241" s="208"/>
      <c r="P241" s="208"/>
      <c r="Q241" s="403"/>
      <c r="R241" s="403"/>
      <c r="S241" s="301"/>
      <c r="T241" s="385"/>
      <c r="U241" s="369" t="s">
        <v>172</v>
      </c>
      <c r="V241" s="370"/>
      <c r="W241" s="370"/>
      <c r="X241" s="370"/>
      <c r="Y241" s="370"/>
      <c r="Z241" s="370"/>
      <c r="AA241" s="370"/>
      <c r="AB241" s="370"/>
      <c r="AC241" s="370"/>
      <c r="AD241" s="370"/>
      <c r="AE241" s="370"/>
      <c r="AF241" s="371"/>
      <c r="AG241" s="369"/>
      <c r="AH241" s="370"/>
      <c r="AI241" s="372"/>
      <c r="AJ241" s="373"/>
      <c r="AK241" s="373"/>
      <c r="AL241" s="373"/>
      <c r="AM241" s="374"/>
      <c r="AN241" s="342">
        <f>ROUND(Q236*AD242,0)</f>
        <v>467</v>
      </c>
      <c r="AO241" s="268"/>
    </row>
    <row r="242" spans="1:41" ht="14.25">
      <c r="A242" s="229">
        <v>71</v>
      </c>
      <c r="B242" s="337">
        <v>1484</v>
      </c>
      <c r="C242" s="254" t="s">
        <v>743</v>
      </c>
      <c r="D242" s="375"/>
      <c r="E242" s="278"/>
      <c r="F242" s="279"/>
      <c r="G242" s="245"/>
      <c r="H242" s="208"/>
      <c r="I242" s="208"/>
      <c r="J242" s="385"/>
      <c r="K242" s="343"/>
      <c r="L242" s="301"/>
      <c r="M242" s="301"/>
      <c r="N242" s="301"/>
      <c r="O242" s="301"/>
      <c r="P242" s="208"/>
      <c r="Q242" s="403"/>
      <c r="R242" s="403"/>
      <c r="S242" s="301"/>
      <c r="T242" s="385"/>
      <c r="U242" s="379" t="s">
        <v>174</v>
      </c>
      <c r="V242" s="344"/>
      <c r="W242" s="344"/>
      <c r="X242" s="344"/>
      <c r="Y242" s="344"/>
      <c r="Z242" s="344"/>
      <c r="AA242" s="344"/>
      <c r="AB242" s="344"/>
      <c r="AC242" s="214" t="s">
        <v>163</v>
      </c>
      <c r="AD242" s="1541">
        <v>0.96499999999999997</v>
      </c>
      <c r="AE242" s="1541"/>
      <c r="AF242" s="345"/>
      <c r="AG242" s="1539" t="s">
        <v>161</v>
      </c>
      <c r="AH242" s="346" t="s">
        <v>162</v>
      </c>
      <c r="AI242" s="347" t="s">
        <v>163</v>
      </c>
      <c r="AJ242" s="348">
        <v>0.7</v>
      </c>
      <c r="AK242" s="348"/>
      <c r="AL242" s="348"/>
      <c r="AM242" s="349"/>
      <c r="AN242" s="350">
        <f>ROUND(ROUND(Q236*AD242,0)*AJ242,0)</f>
        <v>327</v>
      </c>
      <c r="AO242" s="268"/>
    </row>
    <row r="243" spans="1:41" ht="14.25">
      <c r="A243" s="243">
        <v>71</v>
      </c>
      <c r="B243" s="351">
        <v>2595</v>
      </c>
      <c r="C243" s="244" t="s">
        <v>744</v>
      </c>
      <c r="D243" s="375"/>
      <c r="E243" s="278"/>
      <c r="F243" s="279"/>
      <c r="G243" s="245"/>
      <c r="H243" s="208"/>
      <c r="I243" s="208"/>
      <c r="J243" s="385"/>
      <c r="K243" s="245"/>
      <c r="L243" s="208"/>
      <c r="M243" s="208"/>
      <c r="N243" s="208"/>
      <c r="O243" s="208"/>
      <c r="P243" s="208"/>
      <c r="Q243" s="352"/>
      <c r="R243" s="352"/>
      <c r="S243" s="208"/>
      <c r="T243" s="385"/>
      <c r="U243" s="245"/>
      <c r="V243" s="344"/>
      <c r="W243" s="344"/>
      <c r="X243" s="344"/>
      <c r="Y243" s="344"/>
      <c r="Z243" s="344"/>
      <c r="AA243" s="344"/>
      <c r="AB243" s="344"/>
      <c r="AC243" s="344"/>
      <c r="AD243" s="344"/>
      <c r="AE243" s="344"/>
      <c r="AF243" s="345"/>
      <c r="AG243" s="1540"/>
      <c r="AH243" s="353" t="s">
        <v>165</v>
      </c>
      <c r="AI243" s="354" t="s">
        <v>163</v>
      </c>
      <c r="AJ243" s="355">
        <v>0.5</v>
      </c>
      <c r="AK243" s="356"/>
      <c r="AL243" s="356"/>
      <c r="AM243" s="395"/>
      <c r="AN243" s="358">
        <f>ROUND(ROUND(Q236*AD242,0)*AJ243,0)</f>
        <v>234</v>
      </c>
      <c r="AO243" s="268"/>
    </row>
    <row r="244" spans="1:41" ht="14.25">
      <c r="A244" s="243">
        <v>71</v>
      </c>
      <c r="B244" s="351">
        <v>2596</v>
      </c>
      <c r="C244" s="244" t="s">
        <v>745</v>
      </c>
      <c r="D244" s="375"/>
      <c r="E244" s="278"/>
      <c r="F244" s="279"/>
      <c r="G244" s="245"/>
      <c r="H244" s="208"/>
      <c r="I244" s="208"/>
      <c r="J244" s="385"/>
      <c r="K244" s="245"/>
      <c r="L244" s="208"/>
      <c r="M244" s="208"/>
      <c r="N244" s="208"/>
      <c r="O244" s="208"/>
      <c r="P244" s="208"/>
      <c r="Q244" s="352"/>
      <c r="R244" s="352"/>
      <c r="S244" s="208"/>
      <c r="T244" s="385"/>
      <c r="U244" s="245"/>
      <c r="V244" s="344"/>
      <c r="W244" s="344"/>
      <c r="X244" s="344"/>
      <c r="Y244" s="344"/>
      <c r="Z244" s="344"/>
      <c r="AA244" s="344"/>
      <c r="AB244" s="344"/>
      <c r="AC244" s="344"/>
      <c r="AD244" s="344"/>
      <c r="AE244" s="344"/>
      <c r="AF244" s="345"/>
      <c r="AG244" s="364"/>
      <c r="AH244" s="396"/>
      <c r="AI244" s="362"/>
      <c r="AJ244" s="356"/>
      <c r="AK244" s="1533" t="s">
        <v>167</v>
      </c>
      <c r="AL244" s="362">
        <v>5</v>
      </c>
      <c r="AM244" s="363" t="s">
        <v>168</v>
      </c>
      <c r="AN244" s="358">
        <f>ROUND(Q236*AD242,0)-AL244</f>
        <v>462</v>
      </c>
      <c r="AO244" s="268"/>
    </row>
    <row r="245" spans="1:41" ht="14.25">
      <c r="A245" s="243">
        <v>71</v>
      </c>
      <c r="B245" s="351">
        <v>2597</v>
      </c>
      <c r="C245" s="244" t="s">
        <v>746</v>
      </c>
      <c r="D245" s="375"/>
      <c r="E245" s="278"/>
      <c r="F245" s="279"/>
      <c r="G245" s="245"/>
      <c r="H245" s="208"/>
      <c r="I245" s="208"/>
      <c r="J245" s="385"/>
      <c r="K245" s="245"/>
      <c r="L245" s="208"/>
      <c r="M245" s="208"/>
      <c r="N245" s="208"/>
      <c r="O245" s="208"/>
      <c r="P245" s="208"/>
      <c r="Q245" s="352"/>
      <c r="R245" s="352"/>
      <c r="S245" s="208"/>
      <c r="T245" s="385"/>
      <c r="U245" s="245"/>
      <c r="V245" s="344"/>
      <c r="W245" s="344"/>
      <c r="X245" s="344"/>
      <c r="Y245" s="344"/>
      <c r="Z245" s="344"/>
      <c r="AA245" s="344"/>
      <c r="AB245" s="344"/>
      <c r="AC245" s="344"/>
      <c r="AD245" s="344"/>
      <c r="AE245" s="344"/>
      <c r="AF245" s="345"/>
      <c r="AG245" s="1536" t="s">
        <v>161</v>
      </c>
      <c r="AH245" s="364" t="s">
        <v>162</v>
      </c>
      <c r="AI245" s="362" t="s">
        <v>163</v>
      </c>
      <c r="AJ245" s="356">
        <v>0.7</v>
      </c>
      <c r="AK245" s="1534"/>
      <c r="AL245" s="365"/>
      <c r="AM245" s="366"/>
      <c r="AN245" s="358">
        <f>ROUND(ROUND(Q236*AD242,0)*AJ245,0)-AL244</f>
        <v>322</v>
      </c>
      <c r="AO245" s="268"/>
    </row>
    <row r="246" spans="1:41" ht="14.25">
      <c r="A246" s="243">
        <v>71</v>
      </c>
      <c r="B246" s="351">
        <v>2598</v>
      </c>
      <c r="C246" s="244" t="s">
        <v>747</v>
      </c>
      <c r="D246" s="375"/>
      <c r="E246" s="278"/>
      <c r="F246" s="279"/>
      <c r="G246" s="245"/>
      <c r="H246" s="208"/>
      <c r="I246" s="208"/>
      <c r="J246" s="385"/>
      <c r="K246" s="245"/>
      <c r="L246" s="208"/>
      <c r="M246" s="208"/>
      <c r="N246" s="208"/>
      <c r="O246" s="208"/>
      <c r="P246" s="208"/>
      <c r="Q246" s="352"/>
      <c r="R246" s="352"/>
      <c r="S246" s="208"/>
      <c r="T246" s="385"/>
      <c r="U246" s="245"/>
      <c r="V246" s="344"/>
      <c r="W246" s="344"/>
      <c r="X246" s="344"/>
      <c r="Y246" s="344"/>
      <c r="Z246" s="344"/>
      <c r="AA246" s="344"/>
      <c r="AB246" s="344"/>
      <c r="AC246" s="344"/>
      <c r="AD246" s="344"/>
      <c r="AE246" s="344"/>
      <c r="AF246" s="345"/>
      <c r="AG246" s="1537"/>
      <c r="AH246" s="353" t="s">
        <v>165</v>
      </c>
      <c r="AI246" s="354" t="s">
        <v>163</v>
      </c>
      <c r="AJ246" s="355">
        <v>0.5</v>
      </c>
      <c r="AK246" s="1535"/>
      <c r="AL246" s="367"/>
      <c r="AM246" s="368"/>
      <c r="AN246" s="358">
        <f>ROUND(ROUND(Q236*AD242,0)*AJ246,0)-AL244</f>
        <v>229</v>
      </c>
      <c r="AO246" s="268"/>
    </row>
    <row r="247" spans="1:41" ht="14.25">
      <c r="A247" s="229">
        <v>71</v>
      </c>
      <c r="B247" s="337">
        <v>1485</v>
      </c>
      <c r="C247" s="254" t="s">
        <v>748</v>
      </c>
      <c r="D247" s="375"/>
      <c r="E247" s="278"/>
      <c r="F247" s="279"/>
      <c r="G247" s="245"/>
      <c r="H247" s="208"/>
      <c r="I247" s="208"/>
      <c r="J247" s="388"/>
      <c r="K247" s="231" t="s">
        <v>195</v>
      </c>
      <c r="L247" s="334"/>
      <c r="M247" s="334"/>
      <c r="N247" s="334"/>
      <c r="O247" s="334"/>
      <c r="P247" s="334"/>
      <c r="Q247" s="404"/>
      <c r="R247" s="404"/>
      <c r="S247" s="232"/>
      <c r="T247" s="314"/>
      <c r="U247" s="231"/>
      <c r="V247" s="338"/>
      <c r="W247" s="338"/>
      <c r="X247" s="338"/>
      <c r="Y247" s="338"/>
      <c r="Z247" s="338"/>
      <c r="AA247" s="338"/>
      <c r="AB247" s="338"/>
      <c r="AC247" s="338"/>
      <c r="AD247" s="338"/>
      <c r="AE247" s="338"/>
      <c r="AF247" s="339"/>
      <c r="AG247" s="340"/>
      <c r="AH247" s="338"/>
      <c r="AI247" s="334"/>
      <c r="AJ247" s="383"/>
      <c r="AK247" s="383"/>
      <c r="AL247" s="383"/>
      <c r="AM247" s="384"/>
      <c r="AN247" s="342">
        <f>ROUND(Q248,0)</f>
        <v>858</v>
      </c>
      <c r="AO247" s="268"/>
    </row>
    <row r="248" spans="1:41" ht="14.25">
      <c r="A248" s="229">
        <v>71</v>
      </c>
      <c r="B248" s="337">
        <v>1486</v>
      </c>
      <c r="C248" s="254" t="s">
        <v>749</v>
      </c>
      <c r="D248" s="375"/>
      <c r="E248" s="278"/>
      <c r="F248" s="279"/>
      <c r="G248" s="245"/>
      <c r="H248" s="208"/>
      <c r="I248" s="208"/>
      <c r="J248" s="388"/>
      <c r="K248" s="343"/>
      <c r="L248" s="301"/>
      <c r="M248" s="301"/>
      <c r="N248" s="301"/>
      <c r="O248" s="301"/>
      <c r="P248" s="301"/>
      <c r="Q248" s="1538">
        <v>858</v>
      </c>
      <c r="R248" s="1538"/>
      <c r="S248" s="208" t="s">
        <v>18</v>
      </c>
      <c r="T248" s="385"/>
      <c r="U248" s="245"/>
      <c r="V248" s="344"/>
      <c r="W248" s="344"/>
      <c r="X248" s="344"/>
      <c r="Y248" s="344"/>
      <c r="Z248" s="344"/>
      <c r="AA248" s="344"/>
      <c r="AB248" s="344"/>
      <c r="AC248" s="344"/>
      <c r="AD248" s="344"/>
      <c r="AE248" s="344"/>
      <c r="AF248" s="345"/>
      <c r="AG248" s="1539" t="s">
        <v>161</v>
      </c>
      <c r="AH248" s="346" t="s">
        <v>162</v>
      </c>
      <c r="AI248" s="347" t="s">
        <v>163</v>
      </c>
      <c r="AJ248" s="348">
        <v>0.7</v>
      </c>
      <c r="AK248" s="348"/>
      <c r="AL248" s="348"/>
      <c r="AM248" s="349"/>
      <c r="AN248" s="350">
        <f>ROUND(Q248*AJ248,0)</f>
        <v>601</v>
      </c>
      <c r="AO248" s="268"/>
    </row>
    <row r="249" spans="1:41" ht="14.25">
      <c r="A249" s="243">
        <v>71</v>
      </c>
      <c r="B249" s="351">
        <v>2611</v>
      </c>
      <c r="C249" s="244" t="s">
        <v>750</v>
      </c>
      <c r="D249" s="375"/>
      <c r="E249" s="278"/>
      <c r="F249" s="279"/>
      <c r="G249" s="245"/>
      <c r="H249" s="208"/>
      <c r="I249" s="208"/>
      <c r="J249" s="385"/>
      <c r="K249" s="245"/>
      <c r="L249" s="208"/>
      <c r="M249" s="208"/>
      <c r="N249" s="208"/>
      <c r="O249" s="208"/>
      <c r="P249" s="208"/>
      <c r="Q249" s="352"/>
      <c r="R249" s="352"/>
      <c r="S249" s="208"/>
      <c r="T249" s="385"/>
      <c r="U249" s="245"/>
      <c r="V249" s="344"/>
      <c r="W249" s="344"/>
      <c r="X249" s="344"/>
      <c r="Y249" s="344"/>
      <c r="Z249" s="344"/>
      <c r="AA249" s="344"/>
      <c r="AB249" s="344"/>
      <c r="AC249" s="344"/>
      <c r="AD249" s="344"/>
      <c r="AE249" s="344"/>
      <c r="AF249" s="345"/>
      <c r="AG249" s="1540"/>
      <c r="AH249" s="353" t="s">
        <v>165</v>
      </c>
      <c r="AI249" s="354" t="s">
        <v>163</v>
      </c>
      <c r="AJ249" s="355">
        <v>0.5</v>
      </c>
      <c r="AK249" s="356"/>
      <c r="AL249" s="356"/>
      <c r="AM249" s="395"/>
      <c r="AN249" s="358">
        <f>ROUND(Q248*AJ249,0)</f>
        <v>429</v>
      </c>
      <c r="AO249" s="268"/>
    </row>
    <row r="250" spans="1:41" ht="14.25">
      <c r="A250" s="243">
        <v>71</v>
      </c>
      <c r="B250" s="351">
        <v>2612</v>
      </c>
      <c r="C250" s="244" t="s">
        <v>751</v>
      </c>
      <c r="D250" s="375"/>
      <c r="E250" s="278"/>
      <c r="F250" s="279"/>
      <c r="G250" s="245"/>
      <c r="H250" s="208"/>
      <c r="I250" s="208"/>
      <c r="J250" s="385"/>
      <c r="K250" s="245"/>
      <c r="L250" s="208"/>
      <c r="M250" s="208"/>
      <c r="N250" s="208"/>
      <c r="O250" s="208"/>
      <c r="P250" s="208"/>
      <c r="Q250" s="352"/>
      <c r="R250" s="352"/>
      <c r="S250" s="208"/>
      <c r="T250" s="385"/>
      <c r="U250" s="245"/>
      <c r="V250" s="344"/>
      <c r="W250" s="344"/>
      <c r="X250" s="344"/>
      <c r="Y250" s="344"/>
      <c r="Z250" s="344"/>
      <c r="AA250" s="344"/>
      <c r="AB250" s="344"/>
      <c r="AC250" s="344"/>
      <c r="AD250" s="344"/>
      <c r="AE250" s="344"/>
      <c r="AF250" s="345"/>
      <c r="AG250" s="364"/>
      <c r="AH250" s="396"/>
      <c r="AI250" s="362"/>
      <c r="AJ250" s="356"/>
      <c r="AK250" s="1533" t="s">
        <v>167</v>
      </c>
      <c r="AL250" s="362">
        <v>5</v>
      </c>
      <c r="AM250" s="363" t="s">
        <v>168</v>
      </c>
      <c r="AN250" s="358">
        <f>ROUND(Q248,0)-AL250</f>
        <v>853</v>
      </c>
      <c r="AO250" s="268"/>
    </row>
    <row r="251" spans="1:41" ht="14.25">
      <c r="A251" s="243">
        <v>71</v>
      </c>
      <c r="B251" s="351">
        <v>2613</v>
      </c>
      <c r="C251" s="244" t="s">
        <v>752</v>
      </c>
      <c r="D251" s="375"/>
      <c r="E251" s="278"/>
      <c r="F251" s="279"/>
      <c r="G251" s="245"/>
      <c r="H251" s="208"/>
      <c r="I251" s="208"/>
      <c r="J251" s="385"/>
      <c r="K251" s="245"/>
      <c r="L251" s="208"/>
      <c r="M251" s="208"/>
      <c r="N251" s="208"/>
      <c r="O251" s="208"/>
      <c r="P251" s="208"/>
      <c r="Q251" s="352"/>
      <c r="R251" s="352"/>
      <c r="S251" s="208"/>
      <c r="T251" s="385"/>
      <c r="U251" s="245"/>
      <c r="V251" s="344"/>
      <c r="W251" s="344"/>
      <c r="X251" s="344"/>
      <c r="Y251" s="344"/>
      <c r="Z251" s="344"/>
      <c r="AA251" s="344"/>
      <c r="AB251" s="344"/>
      <c r="AC251" s="344"/>
      <c r="AD251" s="344"/>
      <c r="AE251" s="344"/>
      <c r="AF251" s="345"/>
      <c r="AG251" s="1536" t="s">
        <v>161</v>
      </c>
      <c r="AH251" s="364" t="s">
        <v>162</v>
      </c>
      <c r="AI251" s="362" t="s">
        <v>163</v>
      </c>
      <c r="AJ251" s="356">
        <v>0.7</v>
      </c>
      <c r="AK251" s="1534"/>
      <c r="AL251" s="365"/>
      <c r="AM251" s="366"/>
      <c r="AN251" s="358">
        <f>ROUND(Q248*AJ251,0)-AL250</f>
        <v>596</v>
      </c>
      <c r="AO251" s="268"/>
    </row>
    <row r="252" spans="1:41" ht="14.25">
      <c r="A252" s="243">
        <v>71</v>
      </c>
      <c r="B252" s="351">
        <v>2614</v>
      </c>
      <c r="C252" s="244" t="s">
        <v>753</v>
      </c>
      <c r="D252" s="375"/>
      <c r="E252" s="278"/>
      <c r="F252" s="279"/>
      <c r="G252" s="245"/>
      <c r="H252" s="208"/>
      <c r="I252" s="208"/>
      <c r="J252" s="385"/>
      <c r="K252" s="245"/>
      <c r="L252" s="208"/>
      <c r="M252" s="208"/>
      <c r="N252" s="208"/>
      <c r="O252" s="208"/>
      <c r="P252" s="208"/>
      <c r="Q252" s="352"/>
      <c r="R252" s="352"/>
      <c r="S252" s="208"/>
      <c r="T252" s="385"/>
      <c r="U252" s="281"/>
      <c r="V252" s="380"/>
      <c r="W252" s="380"/>
      <c r="X252" s="380"/>
      <c r="Y252" s="380"/>
      <c r="Z252" s="380"/>
      <c r="AA252" s="380"/>
      <c r="AB252" s="380"/>
      <c r="AC252" s="380"/>
      <c r="AD252" s="380"/>
      <c r="AE252" s="380"/>
      <c r="AF252" s="381"/>
      <c r="AG252" s="1537"/>
      <c r="AH252" s="353" t="s">
        <v>165</v>
      </c>
      <c r="AI252" s="354" t="s">
        <v>163</v>
      </c>
      <c r="AJ252" s="355">
        <v>0.5</v>
      </c>
      <c r="AK252" s="1535"/>
      <c r="AL252" s="367"/>
      <c r="AM252" s="368"/>
      <c r="AN252" s="358">
        <f>ROUND(Q248*AJ252,0)-AL250</f>
        <v>424</v>
      </c>
      <c r="AO252" s="268"/>
    </row>
    <row r="253" spans="1:41" ht="14.25">
      <c r="A253" s="229">
        <v>71</v>
      </c>
      <c r="B253" s="337">
        <v>1487</v>
      </c>
      <c r="C253" s="254" t="s">
        <v>754</v>
      </c>
      <c r="D253" s="375"/>
      <c r="E253" s="278"/>
      <c r="F253" s="279"/>
      <c r="G253" s="245"/>
      <c r="H253" s="208"/>
      <c r="I253" s="208"/>
      <c r="J253" s="388"/>
      <c r="K253" s="343"/>
      <c r="L253" s="301"/>
      <c r="M253" s="301"/>
      <c r="N253" s="301"/>
      <c r="O253" s="301"/>
      <c r="P253" s="301"/>
      <c r="Q253" s="352"/>
      <c r="R253" s="352"/>
      <c r="S253" s="208"/>
      <c r="T253" s="385"/>
      <c r="U253" s="379" t="s">
        <v>172</v>
      </c>
      <c r="V253" s="344"/>
      <c r="W253" s="344"/>
      <c r="X253" s="344"/>
      <c r="Y253" s="344"/>
      <c r="Z253" s="344"/>
      <c r="AA253" s="344"/>
      <c r="AB253" s="344"/>
      <c r="AC253" s="344"/>
      <c r="AD253" s="344"/>
      <c r="AE253" s="344"/>
      <c r="AF253" s="345"/>
      <c r="AG253" s="369"/>
      <c r="AH253" s="370"/>
      <c r="AI253" s="372"/>
      <c r="AJ253" s="373"/>
      <c r="AK253" s="373"/>
      <c r="AL253" s="373"/>
      <c r="AM253" s="374"/>
      <c r="AN253" s="342">
        <f>ROUND(Q248*AD254,0)</f>
        <v>828</v>
      </c>
      <c r="AO253" s="268"/>
    </row>
    <row r="254" spans="1:41" ht="14.25">
      <c r="A254" s="229">
        <v>71</v>
      </c>
      <c r="B254" s="337">
        <v>1488</v>
      </c>
      <c r="C254" s="254" t="s">
        <v>755</v>
      </c>
      <c r="D254" s="375"/>
      <c r="E254" s="278"/>
      <c r="F254" s="279"/>
      <c r="G254" s="245"/>
      <c r="H254" s="208"/>
      <c r="I254" s="208"/>
      <c r="J254" s="388"/>
      <c r="K254" s="343"/>
      <c r="L254" s="301"/>
      <c r="M254" s="301"/>
      <c r="N254" s="301"/>
      <c r="O254" s="301"/>
      <c r="P254" s="301"/>
      <c r="Q254" s="352"/>
      <c r="R254" s="352"/>
      <c r="S254" s="208"/>
      <c r="T254" s="385"/>
      <c r="U254" s="379" t="s">
        <v>174</v>
      </c>
      <c r="V254" s="344"/>
      <c r="W254" s="344"/>
      <c r="X254" s="344"/>
      <c r="Y254" s="344"/>
      <c r="Z254" s="344"/>
      <c r="AA254" s="344"/>
      <c r="AB254" s="344"/>
      <c r="AC254" s="214" t="s">
        <v>163</v>
      </c>
      <c r="AD254" s="1541">
        <v>0.96499999999999997</v>
      </c>
      <c r="AE254" s="1541"/>
      <c r="AF254" s="345"/>
      <c r="AG254" s="1539" t="s">
        <v>161</v>
      </c>
      <c r="AH254" s="346" t="s">
        <v>162</v>
      </c>
      <c r="AI254" s="347" t="s">
        <v>163</v>
      </c>
      <c r="AJ254" s="348">
        <v>0.7</v>
      </c>
      <c r="AK254" s="348"/>
      <c r="AL254" s="348"/>
      <c r="AM254" s="349"/>
      <c r="AN254" s="350">
        <f>ROUND(ROUND(Q248*AD254,0)*AJ254,0)</f>
        <v>580</v>
      </c>
      <c r="AO254" s="268"/>
    </row>
    <row r="255" spans="1:41" ht="14.25">
      <c r="A255" s="243">
        <v>71</v>
      </c>
      <c r="B255" s="351">
        <v>2615</v>
      </c>
      <c r="C255" s="244" t="s">
        <v>756</v>
      </c>
      <c r="D255" s="375"/>
      <c r="E255" s="278"/>
      <c r="F255" s="279"/>
      <c r="G255" s="245"/>
      <c r="H255" s="208"/>
      <c r="I255" s="208"/>
      <c r="J255" s="385"/>
      <c r="K255" s="245"/>
      <c r="L255" s="208"/>
      <c r="M255" s="208"/>
      <c r="N255" s="208"/>
      <c r="O255" s="208"/>
      <c r="P255" s="208"/>
      <c r="Q255" s="352"/>
      <c r="R255" s="352"/>
      <c r="S255" s="208"/>
      <c r="T255" s="385"/>
      <c r="U255" s="245"/>
      <c r="V255" s="344"/>
      <c r="W255" s="344"/>
      <c r="X255" s="344"/>
      <c r="Y255" s="344"/>
      <c r="Z255" s="344"/>
      <c r="AA255" s="344"/>
      <c r="AB255" s="344"/>
      <c r="AC255" s="344"/>
      <c r="AD255" s="344"/>
      <c r="AE255" s="344"/>
      <c r="AF255" s="345"/>
      <c r="AG255" s="1540"/>
      <c r="AH255" s="353" t="s">
        <v>165</v>
      </c>
      <c r="AI255" s="354" t="s">
        <v>163</v>
      </c>
      <c r="AJ255" s="355">
        <v>0.5</v>
      </c>
      <c r="AK255" s="356"/>
      <c r="AL255" s="356"/>
      <c r="AM255" s="395"/>
      <c r="AN255" s="358">
        <f>ROUND(ROUND(Q248*AD254,0)*AJ255,0)</f>
        <v>414</v>
      </c>
      <c r="AO255" s="268"/>
    </row>
    <row r="256" spans="1:41" ht="14.25">
      <c r="A256" s="243">
        <v>71</v>
      </c>
      <c r="B256" s="351">
        <v>2616</v>
      </c>
      <c r="C256" s="244" t="s">
        <v>757</v>
      </c>
      <c r="D256" s="375"/>
      <c r="E256" s="278"/>
      <c r="F256" s="279"/>
      <c r="G256" s="245"/>
      <c r="H256" s="208"/>
      <c r="I256" s="208"/>
      <c r="J256" s="385"/>
      <c r="K256" s="245"/>
      <c r="L256" s="208"/>
      <c r="M256" s="208"/>
      <c r="N256" s="208"/>
      <c r="O256" s="208"/>
      <c r="P256" s="208"/>
      <c r="Q256" s="352"/>
      <c r="R256" s="352"/>
      <c r="S256" s="208"/>
      <c r="T256" s="385"/>
      <c r="U256" s="245"/>
      <c r="V256" s="344"/>
      <c r="W256" s="344"/>
      <c r="X256" s="344"/>
      <c r="Y256" s="344"/>
      <c r="Z256" s="344"/>
      <c r="AA256" s="344"/>
      <c r="AB256" s="344"/>
      <c r="AC256" s="344"/>
      <c r="AD256" s="344"/>
      <c r="AE256" s="344"/>
      <c r="AF256" s="345"/>
      <c r="AG256" s="364"/>
      <c r="AH256" s="396"/>
      <c r="AI256" s="362"/>
      <c r="AJ256" s="356"/>
      <c r="AK256" s="1533" t="s">
        <v>167</v>
      </c>
      <c r="AL256" s="362">
        <v>5</v>
      </c>
      <c r="AM256" s="363" t="s">
        <v>168</v>
      </c>
      <c r="AN256" s="358">
        <f>ROUND(Q248*AD254,0)-AL256</f>
        <v>823</v>
      </c>
      <c r="AO256" s="268"/>
    </row>
    <row r="257" spans="1:41" ht="14.25">
      <c r="A257" s="243">
        <v>71</v>
      </c>
      <c r="B257" s="351">
        <v>2617</v>
      </c>
      <c r="C257" s="244" t="s">
        <v>758</v>
      </c>
      <c r="D257" s="375"/>
      <c r="E257" s="278"/>
      <c r="F257" s="279"/>
      <c r="G257" s="245"/>
      <c r="H257" s="208"/>
      <c r="I257" s="208"/>
      <c r="J257" s="385"/>
      <c r="K257" s="245"/>
      <c r="L257" s="208"/>
      <c r="M257" s="208"/>
      <c r="N257" s="208"/>
      <c r="O257" s="208"/>
      <c r="P257" s="208"/>
      <c r="Q257" s="352"/>
      <c r="R257" s="352"/>
      <c r="S257" s="208"/>
      <c r="T257" s="385"/>
      <c r="U257" s="245"/>
      <c r="V257" s="344"/>
      <c r="W257" s="344"/>
      <c r="X257" s="344"/>
      <c r="Y257" s="344"/>
      <c r="Z257" s="344"/>
      <c r="AA257" s="344"/>
      <c r="AB257" s="344"/>
      <c r="AC257" s="344"/>
      <c r="AD257" s="344"/>
      <c r="AE257" s="344"/>
      <c r="AF257" s="345"/>
      <c r="AG257" s="1536" t="s">
        <v>161</v>
      </c>
      <c r="AH257" s="364" t="s">
        <v>162</v>
      </c>
      <c r="AI257" s="362" t="s">
        <v>163</v>
      </c>
      <c r="AJ257" s="356">
        <v>0.7</v>
      </c>
      <c r="AK257" s="1534"/>
      <c r="AL257" s="365"/>
      <c r="AM257" s="366"/>
      <c r="AN257" s="358">
        <f>ROUND(ROUND(Q248*AD254,0)*AJ257,0)-AL256</f>
        <v>575</v>
      </c>
      <c r="AO257" s="268"/>
    </row>
    <row r="258" spans="1:41" ht="14.25">
      <c r="A258" s="243">
        <v>71</v>
      </c>
      <c r="B258" s="351">
        <v>2618</v>
      </c>
      <c r="C258" s="244" t="s">
        <v>759</v>
      </c>
      <c r="D258" s="375"/>
      <c r="E258" s="278"/>
      <c r="F258" s="279"/>
      <c r="G258" s="245"/>
      <c r="H258" s="208"/>
      <c r="I258" s="208"/>
      <c r="J258" s="385"/>
      <c r="K258" s="281"/>
      <c r="L258" s="216"/>
      <c r="M258" s="216"/>
      <c r="N258" s="216"/>
      <c r="O258" s="216"/>
      <c r="P258" s="216"/>
      <c r="Q258" s="387"/>
      <c r="R258" s="387"/>
      <c r="S258" s="216"/>
      <c r="T258" s="226"/>
      <c r="U258" s="281"/>
      <c r="V258" s="380"/>
      <c r="W258" s="380"/>
      <c r="X258" s="380"/>
      <c r="Y258" s="380"/>
      <c r="Z258" s="380"/>
      <c r="AA258" s="380"/>
      <c r="AB258" s="380"/>
      <c r="AC258" s="380"/>
      <c r="AD258" s="380"/>
      <c r="AE258" s="380"/>
      <c r="AF258" s="381"/>
      <c r="AG258" s="1537"/>
      <c r="AH258" s="353" t="s">
        <v>165</v>
      </c>
      <c r="AI258" s="354" t="s">
        <v>163</v>
      </c>
      <c r="AJ258" s="355">
        <v>0.5</v>
      </c>
      <c r="AK258" s="1535"/>
      <c r="AL258" s="367"/>
      <c r="AM258" s="368"/>
      <c r="AN258" s="358">
        <f>ROUND(ROUND(Q248*AD254,0)*AJ258,0)-AL256</f>
        <v>409</v>
      </c>
      <c r="AO258" s="268"/>
    </row>
    <row r="259" spans="1:41" ht="14.25">
      <c r="A259" s="229">
        <v>71</v>
      </c>
      <c r="B259" s="337">
        <v>1489</v>
      </c>
      <c r="C259" s="254" t="s">
        <v>760</v>
      </c>
      <c r="D259" s="375"/>
      <c r="E259" s="278"/>
      <c r="F259" s="279"/>
      <c r="G259" s="245"/>
      <c r="H259" s="208"/>
      <c r="I259" s="208"/>
      <c r="J259" s="388"/>
      <c r="K259" s="208" t="s">
        <v>208</v>
      </c>
      <c r="L259" s="301"/>
      <c r="M259" s="301"/>
      <c r="N259" s="301"/>
      <c r="O259" s="301"/>
      <c r="P259" s="301"/>
      <c r="Q259" s="352"/>
      <c r="R259" s="352"/>
      <c r="S259" s="208"/>
      <c r="T259" s="208"/>
      <c r="U259" s="245"/>
      <c r="V259" s="392"/>
      <c r="W259" s="392"/>
      <c r="X259" s="392"/>
      <c r="Y259" s="392"/>
      <c r="Z259" s="392"/>
      <c r="AA259" s="392"/>
      <c r="AB259" s="392"/>
      <c r="AC259" s="392"/>
      <c r="AD259" s="392"/>
      <c r="AE259" s="392"/>
      <c r="AF259" s="393"/>
      <c r="AG259" s="340"/>
      <c r="AH259" s="338"/>
      <c r="AI259" s="334"/>
      <c r="AJ259" s="383"/>
      <c r="AK259" s="383"/>
      <c r="AL259" s="383"/>
      <c r="AM259" s="384"/>
      <c r="AN259" s="342">
        <f>ROUND(Q260,0)</f>
        <v>731</v>
      </c>
      <c r="AO259" s="268"/>
    </row>
    <row r="260" spans="1:41" ht="14.25">
      <c r="A260" s="229">
        <v>71</v>
      </c>
      <c r="B260" s="337">
        <v>1490</v>
      </c>
      <c r="C260" s="254" t="s">
        <v>761</v>
      </c>
      <c r="D260" s="375"/>
      <c r="E260" s="278"/>
      <c r="F260" s="279"/>
      <c r="G260" s="245"/>
      <c r="H260" s="208"/>
      <c r="I260" s="208"/>
      <c r="J260" s="388"/>
      <c r="K260" s="301"/>
      <c r="L260" s="301"/>
      <c r="M260" s="301"/>
      <c r="N260" s="301"/>
      <c r="O260" s="301"/>
      <c r="P260" s="301"/>
      <c r="Q260" s="1538">
        <v>731</v>
      </c>
      <c r="R260" s="1538"/>
      <c r="S260" s="208" t="s">
        <v>18</v>
      </c>
      <c r="T260" s="385"/>
      <c r="U260" s="245"/>
      <c r="V260" s="344"/>
      <c r="W260" s="344"/>
      <c r="X260" s="344"/>
      <c r="Y260" s="344"/>
      <c r="Z260" s="344"/>
      <c r="AA260" s="344"/>
      <c r="AB260" s="344"/>
      <c r="AC260" s="344"/>
      <c r="AD260" s="344"/>
      <c r="AE260" s="344"/>
      <c r="AF260" s="345"/>
      <c r="AG260" s="1539" t="s">
        <v>161</v>
      </c>
      <c r="AH260" s="346" t="s">
        <v>162</v>
      </c>
      <c r="AI260" s="347" t="s">
        <v>163</v>
      </c>
      <c r="AJ260" s="348">
        <v>0.7</v>
      </c>
      <c r="AK260" s="348"/>
      <c r="AL260" s="348"/>
      <c r="AM260" s="349"/>
      <c r="AN260" s="350">
        <f>ROUND(Q260*AJ260,0)</f>
        <v>512</v>
      </c>
      <c r="AO260" s="268"/>
    </row>
    <row r="261" spans="1:41" ht="14.25">
      <c r="A261" s="243">
        <v>71</v>
      </c>
      <c r="B261" s="351">
        <v>2621</v>
      </c>
      <c r="C261" s="244" t="s">
        <v>762</v>
      </c>
      <c r="D261" s="375"/>
      <c r="E261" s="278"/>
      <c r="F261" s="279"/>
      <c r="G261" s="245"/>
      <c r="H261" s="208"/>
      <c r="I261" s="208"/>
      <c r="J261" s="385"/>
      <c r="K261" s="245"/>
      <c r="L261" s="208"/>
      <c r="M261" s="208"/>
      <c r="N261" s="208"/>
      <c r="O261" s="208"/>
      <c r="P261" s="208"/>
      <c r="Q261" s="352"/>
      <c r="R261" s="352"/>
      <c r="S261" s="208"/>
      <c r="T261" s="385"/>
      <c r="U261" s="245"/>
      <c r="V261" s="344"/>
      <c r="W261" s="344"/>
      <c r="X261" s="344"/>
      <c r="Y261" s="344"/>
      <c r="Z261" s="344"/>
      <c r="AA261" s="344"/>
      <c r="AB261" s="344"/>
      <c r="AC261" s="344"/>
      <c r="AD261" s="344"/>
      <c r="AE261" s="344"/>
      <c r="AF261" s="345"/>
      <c r="AG261" s="1540"/>
      <c r="AH261" s="353" t="s">
        <v>165</v>
      </c>
      <c r="AI261" s="354" t="s">
        <v>163</v>
      </c>
      <c r="AJ261" s="355">
        <v>0.5</v>
      </c>
      <c r="AK261" s="356"/>
      <c r="AL261" s="356"/>
      <c r="AM261" s="395"/>
      <c r="AN261" s="358">
        <f>ROUND(Q260*AJ261,0)</f>
        <v>366</v>
      </c>
      <c r="AO261" s="268"/>
    </row>
    <row r="262" spans="1:41" ht="14.25">
      <c r="A262" s="243">
        <v>71</v>
      </c>
      <c r="B262" s="351">
        <v>2622</v>
      </c>
      <c r="C262" s="244" t="s">
        <v>763</v>
      </c>
      <c r="D262" s="375"/>
      <c r="E262" s="278"/>
      <c r="F262" s="279"/>
      <c r="G262" s="245"/>
      <c r="H262" s="208"/>
      <c r="I262" s="208"/>
      <c r="J262" s="385"/>
      <c r="K262" s="245"/>
      <c r="L262" s="208"/>
      <c r="M262" s="208"/>
      <c r="N262" s="208"/>
      <c r="O262" s="208"/>
      <c r="P262" s="208"/>
      <c r="Q262" s="352"/>
      <c r="R262" s="352"/>
      <c r="S262" s="208"/>
      <c r="T262" s="385"/>
      <c r="U262" s="245"/>
      <c r="V262" s="344"/>
      <c r="W262" s="344"/>
      <c r="X262" s="344"/>
      <c r="Y262" s="344"/>
      <c r="Z262" s="344"/>
      <c r="AA262" s="344"/>
      <c r="AB262" s="344"/>
      <c r="AC262" s="344"/>
      <c r="AD262" s="344"/>
      <c r="AE262" s="344"/>
      <c r="AF262" s="345"/>
      <c r="AG262" s="364"/>
      <c r="AH262" s="396"/>
      <c r="AI262" s="362"/>
      <c r="AJ262" s="356"/>
      <c r="AK262" s="1533" t="s">
        <v>167</v>
      </c>
      <c r="AL262" s="362">
        <v>5</v>
      </c>
      <c r="AM262" s="363" t="s">
        <v>168</v>
      </c>
      <c r="AN262" s="358">
        <f>ROUND(Q260,0)-AL262</f>
        <v>726</v>
      </c>
      <c r="AO262" s="268"/>
    </row>
    <row r="263" spans="1:41" ht="14.25">
      <c r="A263" s="243">
        <v>71</v>
      </c>
      <c r="B263" s="351">
        <v>2623</v>
      </c>
      <c r="C263" s="244" t="s">
        <v>764</v>
      </c>
      <c r="D263" s="375"/>
      <c r="E263" s="278"/>
      <c r="F263" s="279"/>
      <c r="G263" s="245"/>
      <c r="H263" s="208"/>
      <c r="I263" s="208"/>
      <c r="J263" s="385"/>
      <c r="K263" s="245"/>
      <c r="L263" s="208"/>
      <c r="M263" s="208"/>
      <c r="N263" s="208"/>
      <c r="O263" s="208"/>
      <c r="P263" s="208"/>
      <c r="Q263" s="352"/>
      <c r="R263" s="352"/>
      <c r="S263" s="208"/>
      <c r="T263" s="385"/>
      <c r="U263" s="245"/>
      <c r="V263" s="344"/>
      <c r="W263" s="344"/>
      <c r="X263" s="344"/>
      <c r="Y263" s="344"/>
      <c r="Z263" s="344"/>
      <c r="AA263" s="344"/>
      <c r="AB263" s="344"/>
      <c r="AC263" s="344"/>
      <c r="AD263" s="344"/>
      <c r="AE263" s="344"/>
      <c r="AF263" s="345"/>
      <c r="AG263" s="1536" t="s">
        <v>161</v>
      </c>
      <c r="AH263" s="364" t="s">
        <v>162</v>
      </c>
      <c r="AI263" s="362" t="s">
        <v>163</v>
      </c>
      <c r="AJ263" s="356">
        <v>0.7</v>
      </c>
      <c r="AK263" s="1534"/>
      <c r="AL263" s="365"/>
      <c r="AM263" s="366"/>
      <c r="AN263" s="358">
        <f>ROUND(Q260*AJ263,0)-AL262</f>
        <v>507</v>
      </c>
      <c r="AO263" s="268"/>
    </row>
    <row r="264" spans="1:41" ht="14.25">
      <c r="A264" s="243">
        <v>71</v>
      </c>
      <c r="B264" s="351">
        <v>2624</v>
      </c>
      <c r="C264" s="244" t="s">
        <v>765</v>
      </c>
      <c r="D264" s="375"/>
      <c r="E264" s="278"/>
      <c r="F264" s="279"/>
      <c r="G264" s="245"/>
      <c r="H264" s="208"/>
      <c r="I264" s="208"/>
      <c r="J264" s="385"/>
      <c r="K264" s="245"/>
      <c r="L264" s="208"/>
      <c r="M264" s="208"/>
      <c r="N264" s="208"/>
      <c r="O264" s="208"/>
      <c r="P264" s="208"/>
      <c r="Q264" s="352"/>
      <c r="R264" s="352"/>
      <c r="S264" s="208"/>
      <c r="T264" s="385"/>
      <c r="U264" s="245"/>
      <c r="V264" s="344"/>
      <c r="W264" s="344"/>
      <c r="X264" s="344"/>
      <c r="Y264" s="344"/>
      <c r="Z264" s="344"/>
      <c r="AA264" s="344"/>
      <c r="AB264" s="344"/>
      <c r="AC264" s="344"/>
      <c r="AD264" s="344"/>
      <c r="AE264" s="344"/>
      <c r="AF264" s="345"/>
      <c r="AG264" s="1537"/>
      <c r="AH264" s="353" t="s">
        <v>165</v>
      </c>
      <c r="AI264" s="354" t="s">
        <v>163</v>
      </c>
      <c r="AJ264" s="355">
        <v>0.5</v>
      </c>
      <c r="AK264" s="1535"/>
      <c r="AL264" s="367"/>
      <c r="AM264" s="368"/>
      <c r="AN264" s="358">
        <f>ROUND(Q260*AJ264,0)-AL262</f>
        <v>361</v>
      </c>
      <c r="AO264" s="268"/>
    </row>
    <row r="265" spans="1:41" ht="14.25">
      <c r="A265" s="229">
        <v>71</v>
      </c>
      <c r="B265" s="337">
        <v>1491</v>
      </c>
      <c r="C265" s="254" t="s">
        <v>766</v>
      </c>
      <c r="D265" s="375"/>
      <c r="E265" s="278"/>
      <c r="F265" s="279"/>
      <c r="G265" s="245"/>
      <c r="H265" s="208"/>
      <c r="I265" s="208"/>
      <c r="J265" s="388"/>
      <c r="K265" s="343"/>
      <c r="L265" s="301"/>
      <c r="M265" s="301"/>
      <c r="N265" s="301"/>
      <c r="O265" s="301"/>
      <c r="P265" s="301"/>
      <c r="Q265" s="352"/>
      <c r="R265" s="352"/>
      <c r="S265" s="208"/>
      <c r="T265" s="385"/>
      <c r="U265" s="369" t="s">
        <v>172</v>
      </c>
      <c r="V265" s="370"/>
      <c r="W265" s="370"/>
      <c r="X265" s="370"/>
      <c r="Y265" s="370"/>
      <c r="Z265" s="370"/>
      <c r="AA265" s="370"/>
      <c r="AB265" s="370"/>
      <c r="AC265" s="370"/>
      <c r="AD265" s="370"/>
      <c r="AE265" s="370"/>
      <c r="AF265" s="371"/>
      <c r="AG265" s="369"/>
      <c r="AH265" s="370"/>
      <c r="AI265" s="372"/>
      <c r="AJ265" s="373"/>
      <c r="AK265" s="373"/>
      <c r="AL265" s="373"/>
      <c r="AM265" s="374"/>
      <c r="AN265" s="342">
        <f>ROUND(Q260*AD266,0)</f>
        <v>705</v>
      </c>
      <c r="AO265" s="268"/>
    </row>
    <row r="266" spans="1:41" ht="14.25">
      <c r="A266" s="229">
        <v>71</v>
      </c>
      <c r="B266" s="337">
        <v>1492</v>
      </c>
      <c r="C266" s="254" t="s">
        <v>767</v>
      </c>
      <c r="D266" s="375"/>
      <c r="E266" s="278"/>
      <c r="F266" s="279"/>
      <c r="G266" s="245"/>
      <c r="H266" s="208"/>
      <c r="I266" s="208"/>
      <c r="J266" s="388"/>
      <c r="K266" s="343"/>
      <c r="L266" s="301"/>
      <c r="M266" s="301"/>
      <c r="N266" s="301"/>
      <c r="O266" s="301"/>
      <c r="P266" s="301"/>
      <c r="Q266" s="352"/>
      <c r="R266" s="352"/>
      <c r="S266" s="208"/>
      <c r="T266" s="385"/>
      <c r="U266" s="379" t="s">
        <v>174</v>
      </c>
      <c r="V266" s="344"/>
      <c r="W266" s="344"/>
      <c r="X266" s="344"/>
      <c r="Y266" s="344"/>
      <c r="Z266" s="344"/>
      <c r="AA266" s="344"/>
      <c r="AB266" s="344"/>
      <c r="AC266" s="214" t="s">
        <v>163</v>
      </c>
      <c r="AD266" s="1541">
        <v>0.96499999999999997</v>
      </c>
      <c r="AE266" s="1541"/>
      <c r="AF266" s="345"/>
      <c r="AG266" s="1539" t="s">
        <v>161</v>
      </c>
      <c r="AH266" s="346" t="s">
        <v>162</v>
      </c>
      <c r="AI266" s="347" t="s">
        <v>163</v>
      </c>
      <c r="AJ266" s="348">
        <v>0.7</v>
      </c>
      <c r="AK266" s="348"/>
      <c r="AL266" s="348"/>
      <c r="AM266" s="349"/>
      <c r="AN266" s="350">
        <f>ROUND(ROUND(Q260*AD266,0)*AJ266,0)</f>
        <v>494</v>
      </c>
      <c r="AO266" s="268"/>
    </row>
    <row r="267" spans="1:41" ht="14.25">
      <c r="A267" s="243">
        <v>71</v>
      </c>
      <c r="B267" s="351">
        <v>2625</v>
      </c>
      <c r="C267" s="244" t="s">
        <v>768</v>
      </c>
      <c r="D267" s="375"/>
      <c r="E267" s="278"/>
      <c r="F267" s="279"/>
      <c r="G267" s="245"/>
      <c r="H267" s="208"/>
      <c r="I267" s="208"/>
      <c r="J267" s="385"/>
      <c r="K267" s="245"/>
      <c r="L267" s="208"/>
      <c r="M267" s="208"/>
      <c r="N267" s="208"/>
      <c r="O267" s="208"/>
      <c r="P267" s="208"/>
      <c r="Q267" s="352"/>
      <c r="R267" s="352"/>
      <c r="S267" s="208"/>
      <c r="T267" s="385"/>
      <c r="U267" s="245"/>
      <c r="V267" s="344"/>
      <c r="W267" s="344"/>
      <c r="X267" s="344"/>
      <c r="Y267" s="344"/>
      <c r="Z267" s="344"/>
      <c r="AA267" s="344"/>
      <c r="AB267" s="344"/>
      <c r="AC267" s="344"/>
      <c r="AD267" s="344"/>
      <c r="AE267" s="344"/>
      <c r="AF267" s="345"/>
      <c r="AG267" s="1540"/>
      <c r="AH267" s="353" t="s">
        <v>165</v>
      </c>
      <c r="AI267" s="354" t="s">
        <v>163</v>
      </c>
      <c r="AJ267" s="355">
        <v>0.5</v>
      </c>
      <c r="AK267" s="356"/>
      <c r="AL267" s="356"/>
      <c r="AM267" s="395"/>
      <c r="AN267" s="358">
        <f>ROUND(ROUND(Q260*AD266,0)*AJ267,0)</f>
        <v>353</v>
      </c>
      <c r="AO267" s="268"/>
    </row>
    <row r="268" spans="1:41" ht="14.25">
      <c r="A268" s="243">
        <v>71</v>
      </c>
      <c r="B268" s="351">
        <v>2626</v>
      </c>
      <c r="C268" s="244" t="s">
        <v>769</v>
      </c>
      <c r="D268" s="375"/>
      <c r="E268" s="278"/>
      <c r="F268" s="279"/>
      <c r="G268" s="245"/>
      <c r="H268" s="208"/>
      <c r="I268" s="208"/>
      <c r="J268" s="385"/>
      <c r="K268" s="245"/>
      <c r="L268" s="208"/>
      <c r="M268" s="208"/>
      <c r="N268" s="208"/>
      <c r="O268" s="208"/>
      <c r="P268" s="208"/>
      <c r="Q268" s="352"/>
      <c r="R268" s="352"/>
      <c r="S268" s="208"/>
      <c r="T268" s="385"/>
      <c r="U268" s="245"/>
      <c r="V268" s="344"/>
      <c r="W268" s="344"/>
      <c r="X268" s="344"/>
      <c r="Y268" s="344"/>
      <c r="Z268" s="344"/>
      <c r="AA268" s="344"/>
      <c r="AB268" s="344"/>
      <c r="AC268" s="344"/>
      <c r="AD268" s="344"/>
      <c r="AE268" s="344"/>
      <c r="AF268" s="345"/>
      <c r="AG268" s="364"/>
      <c r="AH268" s="396"/>
      <c r="AI268" s="362"/>
      <c r="AJ268" s="356"/>
      <c r="AK268" s="1533" t="s">
        <v>167</v>
      </c>
      <c r="AL268" s="362">
        <v>5</v>
      </c>
      <c r="AM268" s="363" t="s">
        <v>168</v>
      </c>
      <c r="AN268" s="358">
        <f>ROUND(Q260*AD266,0)-AL268</f>
        <v>700</v>
      </c>
      <c r="AO268" s="268"/>
    </row>
    <row r="269" spans="1:41" ht="14.25">
      <c r="A269" s="243">
        <v>71</v>
      </c>
      <c r="B269" s="351">
        <v>2627</v>
      </c>
      <c r="C269" s="244" t="s">
        <v>770</v>
      </c>
      <c r="D269" s="375"/>
      <c r="E269" s="278"/>
      <c r="F269" s="279"/>
      <c r="G269" s="245"/>
      <c r="H269" s="208"/>
      <c r="I269" s="208"/>
      <c r="J269" s="385"/>
      <c r="K269" s="245"/>
      <c r="L269" s="208"/>
      <c r="M269" s="208"/>
      <c r="N269" s="208"/>
      <c r="O269" s="208"/>
      <c r="P269" s="208"/>
      <c r="Q269" s="352"/>
      <c r="R269" s="352"/>
      <c r="S269" s="208"/>
      <c r="T269" s="385"/>
      <c r="U269" s="245"/>
      <c r="V269" s="344"/>
      <c r="W269" s="344"/>
      <c r="X269" s="344"/>
      <c r="Y269" s="344"/>
      <c r="Z269" s="344"/>
      <c r="AA269" s="344"/>
      <c r="AB269" s="344"/>
      <c r="AC269" s="344"/>
      <c r="AD269" s="344"/>
      <c r="AE269" s="344"/>
      <c r="AF269" s="345"/>
      <c r="AG269" s="1536" t="s">
        <v>161</v>
      </c>
      <c r="AH269" s="364" t="s">
        <v>162</v>
      </c>
      <c r="AI269" s="362" t="s">
        <v>163</v>
      </c>
      <c r="AJ269" s="356">
        <v>0.7</v>
      </c>
      <c r="AK269" s="1534"/>
      <c r="AL269" s="365"/>
      <c r="AM269" s="366"/>
      <c r="AN269" s="358">
        <f>ROUND(ROUND(Q260*AD266,0)*AJ269,0)-AL268</f>
        <v>489</v>
      </c>
      <c r="AO269" s="268"/>
    </row>
    <row r="270" spans="1:41" ht="14.25">
      <c r="A270" s="243">
        <v>71</v>
      </c>
      <c r="B270" s="351">
        <v>2628</v>
      </c>
      <c r="C270" s="244" t="s">
        <v>771</v>
      </c>
      <c r="D270" s="375"/>
      <c r="E270" s="278"/>
      <c r="F270" s="279"/>
      <c r="G270" s="281"/>
      <c r="H270" s="216"/>
      <c r="I270" s="216"/>
      <c r="J270" s="226"/>
      <c r="K270" s="281"/>
      <c r="L270" s="216"/>
      <c r="M270" s="216"/>
      <c r="N270" s="216"/>
      <c r="O270" s="216"/>
      <c r="P270" s="216"/>
      <c r="Q270" s="387"/>
      <c r="R270" s="387"/>
      <c r="S270" s="216"/>
      <c r="T270" s="226"/>
      <c r="U270" s="281"/>
      <c r="V270" s="380"/>
      <c r="W270" s="380"/>
      <c r="X270" s="380"/>
      <c r="Y270" s="380"/>
      <c r="Z270" s="380"/>
      <c r="AA270" s="380"/>
      <c r="AB270" s="380"/>
      <c r="AC270" s="380"/>
      <c r="AD270" s="380"/>
      <c r="AE270" s="380"/>
      <c r="AF270" s="381"/>
      <c r="AG270" s="1537"/>
      <c r="AH270" s="353" t="s">
        <v>165</v>
      </c>
      <c r="AI270" s="354" t="s">
        <v>163</v>
      </c>
      <c r="AJ270" s="355">
        <v>0.5</v>
      </c>
      <c r="AK270" s="1535"/>
      <c r="AL270" s="367"/>
      <c r="AM270" s="368"/>
      <c r="AN270" s="358">
        <f>ROUND(ROUND(Q260*AD266,0)*AJ270,0)-AL268</f>
        <v>348</v>
      </c>
      <c r="AO270" s="268"/>
    </row>
    <row r="271" spans="1:41" ht="14.25">
      <c r="A271" s="229">
        <v>71</v>
      </c>
      <c r="B271" s="337">
        <v>1501</v>
      </c>
      <c r="C271" s="254" t="s">
        <v>772</v>
      </c>
      <c r="D271" s="375"/>
      <c r="E271" s="278"/>
      <c r="F271" s="279"/>
      <c r="G271" s="1542" t="s">
        <v>773</v>
      </c>
      <c r="H271" s="1543"/>
      <c r="I271" s="1543"/>
      <c r="J271" s="1544"/>
      <c r="K271" s="231" t="s">
        <v>181</v>
      </c>
      <c r="L271" s="232"/>
      <c r="M271" s="232"/>
      <c r="N271" s="232"/>
      <c r="O271" s="232"/>
      <c r="P271" s="232"/>
      <c r="Q271" s="402"/>
      <c r="R271" s="402"/>
      <c r="S271" s="232"/>
      <c r="T271" s="314"/>
      <c r="U271" s="231"/>
      <c r="V271" s="338"/>
      <c r="W271" s="338"/>
      <c r="X271" s="338"/>
      <c r="Y271" s="338"/>
      <c r="Z271" s="338"/>
      <c r="AA271" s="338"/>
      <c r="AB271" s="338"/>
      <c r="AC271" s="338"/>
      <c r="AD271" s="338"/>
      <c r="AE271" s="338"/>
      <c r="AF271" s="339"/>
      <c r="AG271" s="340"/>
      <c r="AH271" s="338"/>
      <c r="AI271" s="334"/>
      <c r="AJ271" s="383"/>
      <c r="AK271" s="383"/>
      <c r="AL271" s="383"/>
      <c r="AM271" s="384"/>
      <c r="AN271" s="342">
        <f>ROUND(Q272,0)</f>
        <v>455</v>
      </c>
      <c r="AO271" s="268"/>
    </row>
    <row r="272" spans="1:41" ht="14.25">
      <c r="A272" s="229">
        <v>71</v>
      </c>
      <c r="B272" s="337">
        <v>1502</v>
      </c>
      <c r="C272" s="254" t="s">
        <v>774</v>
      </c>
      <c r="D272" s="375"/>
      <c r="E272" s="278"/>
      <c r="F272" s="279"/>
      <c r="G272" s="1545"/>
      <c r="H272" s="1546"/>
      <c r="I272" s="1546"/>
      <c r="J272" s="1547"/>
      <c r="K272" s="245" t="s">
        <v>183</v>
      </c>
      <c r="L272" s="208"/>
      <c r="M272" s="208"/>
      <c r="N272" s="208"/>
      <c r="O272" s="208"/>
      <c r="P272" s="208"/>
      <c r="Q272" s="1538">
        <v>455</v>
      </c>
      <c r="R272" s="1538"/>
      <c r="S272" s="208" t="s">
        <v>18</v>
      </c>
      <c r="T272" s="385"/>
      <c r="U272" s="245"/>
      <c r="V272" s="344"/>
      <c r="W272" s="344"/>
      <c r="X272" s="344"/>
      <c r="Y272" s="344"/>
      <c r="Z272" s="344"/>
      <c r="AA272" s="344"/>
      <c r="AB272" s="344"/>
      <c r="AC272" s="344"/>
      <c r="AD272" s="344"/>
      <c r="AE272" s="344"/>
      <c r="AF272" s="345"/>
      <c r="AG272" s="1539" t="s">
        <v>161</v>
      </c>
      <c r="AH272" s="346" t="s">
        <v>162</v>
      </c>
      <c r="AI272" s="347" t="s">
        <v>163</v>
      </c>
      <c r="AJ272" s="348">
        <v>0.7</v>
      </c>
      <c r="AK272" s="348"/>
      <c r="AL272" s="348"/>
      <c r="AM272" s="349"/>
      <c r="AN272" s="350">
        <f>ROUND(Q272*AJ272,0)</f>
        <v>319</v>
      </c>
      <c r="AO272" s="268"/>
    </row>
    <row r="273" spans="1:41" ht="14.25">
      <c r="A273" s="243">
        <v>71</v>
      </c>
      <c r="B273" s="351">
        <v>2631</v>
      </c>
      <c r="C273" s="244" t="s">
        <v>775</v>
      </c>
      <c r="D273" s="375"/>
      <c r="E273" s="278"/>
      <c r="F273" s="279"/>
      <c r="G273" s="1545"/>
      <c r="H273" s="1546"/>
      <c r="I273" s="1546"/>
      <c r="J273" s="1547"/>
      <c r="K273" s="245"/>
      <c r="L273" s="208"/>
      <c r="M273" s="208"/>
      <c r="N273" s="208"/>
      <c r="O273" s="208"/>
      <c r="P273" s="208"/>
      <c r="Q273" s="352"/>
      <c r="R273" s="352"/>
      <c r="S273" s="208"/>
      <c r="T273" s="385"/>
      <c r="U273" s="245"/>
      <c r="V273" s="344"/>
      <c r="W273" s="344"/>
      <c r="X273" s="344"/>
      <c r="Y273" s="344"/>
      <c r="Z273" s="344"/>
      <c r="AA273" s="344"/>
      <c r="AB273" s="344"/>
      <c r="AC273" s="344"/>
      <c r="AD273" s="344"/>
      <c r="AE273" s="344"/>
      <c r="AF273" s="345"/>
      <c r="AG273" s="1540"/>
      <c r="AH273" s="353" t="s">
        <v>165</v>
      </c>
      <c r="AI273" s="354" t="s">
        <v>163</v>
      </c>
      <c r="AJ273" s="355">
        <v>0.5</v>
      </c>
      <c r="AK273" s="356"/>
      <c r="AL273" s="356"/>
      <c r="AM273" s="395"/>
      <c r="AN273" s="358">
        <f>ROUND(Q272*AJ273,0)</f>
        <v>228</v>
      </c>
      <c r="AO273" s="268"/>
    </row>
    <row r="274" spans="1:41" ht="14.25">
      <c r="A274" s="243">
        <v>71</v>
      </c>
      <c r="B274" s="351">
        <v>2632</v>
      </c>
      <c r="C274" s="244" t="s">
        <v>776</v>
      </c>
      <c r="D274" s="375"/>
      <c r="E274" s="278"/>
      <c r="F274" s="279"/>
      <c r="G274" s="1545"/>
      <c r="H274" s="1546"/>
      <c r="I274" s="1546"/>
      <c r="J274" s="1547"/>
      <c r="K274" s="245"/>
      <c r="L274" s="208"/>
      <c r="M274" s="208"/>
      <c r="N274" s="208"/>
      <c r="O274" s="208"/>
      <c r="P274" s="208"/>
      <c r="Q274" s="352"/>
      <c r="R274" s="352"/>
      <c r="S274" s="208"/>
      <c r="T274" s="385"/>
      <c r="U274" s="245"/>
      <c r="V274" s="344"/>
      <c r="W274" s="344"/>
      <c r="X274" s="344"/>
      <c r="Y274" s="344"/>
      <c r="Z274" s="344"/>
      <c r="AA274" s="344"/>
      <c r="AB274" s="344"/>
      <c r="AC274" s="344"/>
      <c r="AD274" s="344"/>
      <c r="AE274" s="344"/>
      <c r="AF274" s="345"/>
      <c r="AG274" s="364"/>
      <c r="AH274" s="396"/>
      <c r="AI274" s="362"/>
      <c r="AJ274" s="356"/>
      <c r="AK274" s="1533" t="s">
        <v>167</v>
      </c>
      <c r="AL274" s="362">
        <v>5</v>
      </c>
      <c r="AM274" s="363" t="s">
        <v>168</v>
      </c>
      <c r="AN274" s="358">
        <f>ROUND(Q272,0)-AL274</f>
        <v>450</v>
      </c>
      <c r="AO274" s="268"/>
    </row>
    <row r="275" spans="1:41" ht="14.25">
      <c r="A275" s="243">
        <v>71</v>
      </c>
      <c r="B275" s="351">
        <v>2633</v>
      </c>
      <c r="C275" s="244" t="s">
        <v>777</v>
      </c>
      <c r="D275" s="375"/>
      <c r="E275" s="278"/>
      <c r="F275" s="279"/>
      <c r="G275" s="1545"/>
      <c r="H275" s="1546"/>
      <c r="I275" s="1546"/>
      <c r="J275" s="1547"/>
      <c r="K275" s="245"/>
      <c r="L275" s="208"/>
      <c r="M275" s="208"/>
      <c r="N275" s="208"/>
      <c r="O275" s="208"/>
      <c r="P275" s="208"/>
      <c r="Q275" s="352"/>
      <c r="R275" s="352"/>
      <c r="S275" s="208"/>
      <c r="T275" s="385"/>
      <c r="U275" s="245"/>
      <c r="V275" s="344"/>
      <c r="W275" s="344"/>
      <c r="X275" s="344"/>
      <c r="Y275" s="344"/>
      <c r="Z275" s="344"/>
      <c r="AA275" s="344"/>
      <c r="AB275" s="344"/>
      <c r="AC275" s="344"/>
      <c r="AD275" s="344"/>
      <c r="AE275" s="344"/>
      <c r="AF275" s="345"/>
      <c r="AG275" s="1536" t="s">
        <v>161</v>
      </c>
      <c r="AH275" s="364" t="s">
        <v>162</v>
      </c>
      <c r="AI275" s="362" t="s">
        <v>163</v>
      </c>
      <c r="AJ275" s="356">
        <v>0.7</v>
      </c>
      <c r="AK275" s="1534"/>
      <c r="AL275" s="365"/>
      <c r="AM275" s="366"/>
      <c r="AN275" s="358">
        <f>ROUND(Q272*AJ275,0)-AL274</f>
        <v>314</v>
      </c>
      <c r="AO275" s="268"/>
    </row>
    <row r="276" spans="1:41" ht="14.25">
      <c r="A276" s="243">
        <v>71</v>
      </c>
      <c r="B276" s="351">
        <v>2634</v>
      </c>
      <c r="C276" s="244" t="s">
        <v>778</v>
      </c>
      <c r="D276" s="375"/>
      <c r="E276" s="278"/>
      <c r="F276" s="279"/>
      <c r="G276" s="1545"/>
      <c r="H276" s="1546"/>
      <c r="I276" s="1546"/>
      <c r="J276" s="1547"/>
      <c r="K276" s="245"/>
      <c r="L276" s="208"/>
      <c r="M276" s="208"/>
      <c r="N276" s="208"/>
      <c r="O276" s="208"/>
      <c r="P276" s="208"/>
      <c r="Q276" s="352"/>
      <c r="R276" s="352"/>
      <c r="S276" s="208"/>
      <c r="T276" s="385"/>
      <c r="U276" s="245"/>
      <c r="V276" s="344"/>
      <c r="W276" s="344"/>
      <c r="X276" s="344"/>
      <c r="Y276" s="344"/>
      <c r="Z276" s="344"/>
      <c r="AA276" s="344"/>
      <c r="AB276" s="344"/>
      <c r="AC276" s="344"/>
      <c r="AD276" s="344"/>
      <c r="AE276" s="344"/>
      <c r="AF276" s="345"/>
      <c r="AG276" s="1537"/>
      <c r="AH276" s="353" t="s">
        <v>165</v>
      </c>
      <c r="AI276" s="354" t="s">
        <v>163</v>
      </c>
      <c r="AJ276" s="355">
        <v>0.5</v>
      </c>
      <c r="AK276" s="1535"/>
      <c r="AL276" s="367"/>
      <c r="AM276" s="368"/>
      <c r="AN276" s="358">
        <f>ROUND(Q272*AJ276,0)-AL274</f>
        <v>223</v>
      </c>
      <c r="AO276" s="268"/>
    </row>
    <row r="277" spans="1:41" ht="14.25">
      <c r="A277" s="229">
        <v>71</v>
      </c>
      <c r="B277" s="337">
        <v>1503</v>
      </c>
      <c r="C277" s="254" t="s">
        <v>779</v>
      </c>
      <c r="D277" s="375"/>
      <c r="E277" s="278"/>
      <c r="F277" s="279"/>
      <c r="G277" s="1545"/>
      <c r="H277" s="1546"/>
      <c r="I277" s="1546"/>
      <c r="J277" s="1547"/>
      <c r="K277" s="245"/>
      <c r="L277" s="208"/>
      <c r="M277" s="208"/>
      <c r="N277" s="208"/>
      <c r="O277" s="208"/>
      <c r="P277" s="208"/>
      <c r="Q277" s="403"/>
      <c r="R277" s="403"/>
      <c r="S277" s="301"/>
      <c r="T277" s="385"/>
      <c r="U277" s="369" t="s">
        <v>172</v>
      </c>
      <c r="V277" s="370"/>
      <c r="W277" s="370"/>
      <c r="X277" s="370"/>
      <c r="Y277" s="370"/>
      <c r="Z277" s="370"/>
      <c r="AA277" s="370"/>
      <c r="AB277" s="370"/>
      <c r="AC277" s="370"/>
      <c r="AD277" s="370"/>
      <c r="AE277" s="370"/>
      <c r="AF277" s="371"/>
      <c r="AG277" s="369"/>
      <c r="AH277" s="370"/>
      <c r="AI277" s="372"/>
      <c r="AJ277" s="373"/>
      <c r="AK277" s="373"/>
      <c r="AL277" s="373"/>
      <c r="AM277" s="374"/>
      <c r="AN277" s="342">
        <f>ROUND(Q272*AD278,0)</f>
        <v>439</v>
      </c>
      <c r="AO277" s="268"/>
    </row>
    <row r="278" spans="1:41" ht="14.25">
      <c r="A278" s="229">
        <v>71</v>
      </c>
      <c r="B278" s="337">
        <v>1504</v>
      </c>
      <c r="C278" s="254" t="s">
        <v>780</v>
      </c>
      <c r="D278" s="375"/>
      <c r="E278" s="278"/>
      <c r="F278" s="279"/>
      <c r="G278" s="245"/>
      <c r="H278" s="208"/>
      <c r="I278" s="208"/>
      <c r="J278" s="385"/>
      <c r="K278" s="343"/>
      <c r="L278" s="301"/>
      <c r="M278" s="301"/>
      <c r="N278" s="301"/>
      <c r="O278" s="301"/>
      <c r="P278" s="208"/>
      <c r="Q278" s="403"/>
      <c r="R278" s="403"/>
      <c r="S278" s="301"/>
      <c r="T278" s="385"/>
      <c r="U278" s="379" t="s">
        <v>174</v>
      </c>
      <c r="V278" s="344"/>
      <c r="W278" s="344"/>
      <c r="X278" s="344"/>
      <c r="Y278" s="344"/>
      <c r="Z278" s="344"/>
      <c r="AA278" s="344"/>
      <c r="AB278" s="344"/>
      <c r="AC278" s="214" t="s">
        <v>163</v>
      </c>
      <c r="AD278" s="1541">
        <v>0.96499999999999997</v>
      </c>
      <c r="AE278" s="1541"/>
      <c r="AF278" s="345"/>
      <c r="AG278" s="1539" t="s">
        <v>161</v>
      </c>
      <c r="AH278" s="346" t="s">
        <v>162</v>
      </c>
      <c r="AI278" s="347" t="s">
        <v>163</v>
      </c>
      <c r="AJ278" s="348">
        <v>0.7</v>
      </c>
      <c r="AK278" s="348"/>
      <c r="AL278" s="348"/>
      <c r="AM278" s="349"/>
      <c r="AN278" s="350">
        <f>ROUND(ROUND(Q272*AD278,0)*AJ278,0)</f>
        <v>307</v>
      </c>
      <c r="AO278" s="268"/>
    </row>
    <row r="279" spans="1:41" ht="14.25">
      <c r="A279" s="243">
        <v>71</v>
      </c>
      <c r="B279" s="351">
        <v>2635</v>
      </c>
      <c r="C279" s="244" t="s">
        <v>781</v>
      </c>
      <c r="D279" s="375"/>
      <c r="E279" s="278"/>
      <c r="F279" s="279"/>
      <c r="G279" s="245"/>
      <c r="H279" s="208"/>
      <c r="I279" s="208"/>
      <c r="J279" s="385"/>
      <c r="K279" s="245"/>
      <c r="L279" s="208"/>
      <c r="M279" s="208"/>
      <c r="N279" s="208"/>
      <c r="O279" s="208"/>
      <c r="P279" s="208"/>
      <c r="Q279" s="352"/>
      <c r="R279" s="352"/>
      <c r="S279" s="208"/>
      <c r="T279" s="385"/>
      <c r="U279" s="245"/>
      <c r="V279" s="344"/>
      <c r="W279" s="344"/>
      <c r="X279" s="344"/>
      <c r="Y279" s="344"/>
      <c r="Z279" s="344"/>
      <c r="AA279" s="344"/>
      <c r="AB279" s="344"/>
      <c r="AC279" s="344"/>
      <c r="AD279" s="344"/>
      <c r="AE279" s="344"/>
      <c r="AF279" s="345"/>
      <c r="AG279" s="1540"/>
      <c r="AH279" s="353" t="s">
        <v>165</v>
      </c>
      <c r="AI279" s="354" t="s">
        <v>163</v>
      </c>
      <c r="AJ279" s="355">
        <v>0.5</v>
      </c>
      <c r="AK279" s="356"/>
      <c r="AL279" s="356"/>
      <c r="AM279" s="395"/>
      <c r="AN279" s="358">
        <f>ROUND(ROUND(Q272*AD278,0)*AJ279,0)</f>
        <v>220</v>
      </c>
      <c r="AO279" s="268"/>
    </row>
    <row r="280" spans="1:41" ht="14.25">
      <c r="A280" s="243">
        <v>71</v>
      </c>
      <c r="B280" s="351">
        <v>2636</v>
      </c>
      <c r="C280" s="244" t="s">
        <v>782</v>
      </c>
      <c r="D280" s="375"/>
      <c r="E280" s="278"/>
      <c r="F280" s="279"/>
      <c r="G280" s="245"/>
      <c r="H280" s="208"/>
      <c r="I280" s="208"/>
      <c r="J280" s="385"/>
      <c r="K280" s="245"/>
      <c r="L280" s="208"/>
      <c r="M280" s="208"/>
      <c r="N280" s="208"/>
      <c r="O280" s="208"/>
      <c r="P280" s="208"/>
      <c r="Q280" s="352"/>
      <c r="R280" s="352"/>
      <c r="S280" s="208"/>
      <c r="T280" s="385"/>
      <c r="U280" s="245"/>
      <c r="V280" s="344"/>
      <c r="W280" s="344"/>
      <c r="X280" s="344"/>
      <c r="Y280" s="344"/>
      <c r="Z280" s="344"/>
      <c r="AA280" s="344"/>
      <c r="AB280" s="344"/>
      <c r="AC280" s="344"/>
      <c r="AD280" s="344"/>
      <c r="AE280" s="344"/>
      <c r="AF280" s="345"/>
      <c r="AG280" s="364"/>
      <c r="AH280" s="396"/>
      <c r="AI280" s="362"/>
      <c r="AJ280" s="356"/>
      <c r="AK280" s="1533" t="s">
        <v>167</v>
      </c>
      <c r="AL280" s="362">
        <v>5</v>
      </c>
      <c r="AM280" s="363" t="s">
        <v>168</v>
      </c>
      <c r="AN280" s="358">
        <f>ROUND(Q272*AD278,0)-AL280</f>
        <v>434</v>
      </c>
      <c r="AO280" s="268"/>
    </row>
    <row r="281" spans="1:41" ht="14.25">
      <c r="A281" s="243">
        <v>71</v>
      </c>
      <c r="B281" s="351">
        <v>2637</v>
      </c>
      <c r="C281" s="244" t="s">
        <v>783</v>
      </c>
      <c r="D281" s="375"/>
      <c r="E281" s="278"/>
      <c r="F281" s="279"/>
      <c r="G281" s="245"/>
      <c r="H281" s="208"/>
      <c r="I281" s="208"/>
      <c r="J281" s="385"/>
      <c r="K281" s="245"/>
      <c r="L281" s="208"/>
      <c r="M281" s="208"/>
      <c r="N281" s="208"/>
      <c r="O281" s="208"/>
      <c r="P281" s="208"/>
      <c r="Q281" s="352"/>
      <c r="R281" s="352"/>
      <c r="S281" s="208"/>
      <c r="T281" s="385"/>
      <c r="U281" s="245"/>
      <c r="V281" s="344"/>
      <c r="W281" s="344"/>
      <c r="X281" s="344"/>
      <c r="Y281" s="344"/>
      <c r="Z281" s="344"/>
      <c r="AA281" s="344"/>
      <c r="AB281" s="344"/>
      <c r="AC281" s="344"/>
      <c r="AD281" s="344"/>
      <c r="AE281" s="344"/>
      <c r="AF281" s="345"/>
      <c r="AG281" s="1536" t="s">
        <v>161</v>
      </c>
      <c r="AH281" s="364" t="s">
        <v>162</v>
      </c>
      <c r="AI281" s="362" t="s">
        <v>163</v>
      </c>
      <c r="AJ281" s="356">
        <v>0.7</v>
      </c>
      <c r="AK281" s="1534"/>
      <c r="AL281" s="365"/>
      <c r="AM281" s="366"/>
      <c r="AN281" s="358">
        <f>ROUND(ROUND(Q272*AD278,0)*AJ281,0)-AL280</f>
        <v>302</v>
      </c>
      <c r="AO281" s="268"/>
    </row>
    <row r="282" spans="1:41" ht="14.25">
      <c r="A282" s="243">
        <v>71</v>
      </c>
      <c r="B282" s="351">
        <v>2638</v>
      </c>
      <c r="C282" s="244" t="s">
        <v>784</v>
      </c>
      <c r="D282" s="375"/>
      <c r="E282" s="278"/>
      <c r="F282" s="279"/>
      <c r="G282" s="245"/>
      <c r="H282" s="208"/>
      <c r="I282" s="208"/>
      <c r="J282" s="385"/>
      <c r="K282" s="245"/>
      <c r="L282" s="208"/>
      <c r="M282" s="208"/>
      <c r="N282" s="208"/>
      <c r="O282" s="208"/>
      <c r="P282" s="208"/>
      <c r="Q282" s="352"/>
      <c r="R282" s="352"/>
      <c r="S282" s="208"/>
      <c r="T282" s="385"/>
      <c r="U282" s="245"/>
      <c r="V282" s="344"/>
      <c r="W282" s="344"/>
      <c r="X282" s="344"/>
      <c r="Y282" s="344"/>
      <c r="Z282" s="344"/>
      <c r="AA282" s="344"/>
      <c r="AB282" s="344"/>
      <c r="AC282" s="344"/>
      <c r="AD282" s="344"/>
      <c r="AE282" s="344"/>
      <c r="AF282" s="345"/>
      <c r="AG282" s="1537"/>
      <c r="AH282" s="353" t="s">
        <v>165</v>
      </c>
      <c r="AI282" s="354" t="s">
        <v>163</v>
      </c>
      <c r="AJ282" s="355">
        <v>0.5</v>
      </c>
      <c r="AK282" s="1535"/>
      <c r="AL282" s="367"/>
      <c r="AM282" s="368"/>
      <c r="AN282" s="358">
        <f>ROUND(ROUND(Q272*AD278,0)*AJ282,0)-AL280</f>
        <v>215</v>
      </c>
      <c r="AO282" s="268"/>
    </row>
    <row r="283" spans="1:41" ht="14.25">
      <c r="A283" s="229">
        <v>71</v>
      </c>
      <c r="B283" s="337">
        <v>1505</v>
      </c>
      <c r="C283" s="254" t="s">
        <v>785</v>
      </c>
      <c r="D283" s="375"/>
      <c r="E283" s="278"/>
      <c r="F283" s="279"/>
      <c r="G283" s="245"/>
      <c r="H283" s="208"/>
      <c r="I283" s="208"/>
      <c r="J283" s="388"/>
      <c r="K283" s="231" t="s">
        <v>195</v>
      </c>
      <c r="L283" s="334"/>
      <c r="M283" s="334"/>
      <c r="N283" s="334"/>
      <c r="O283" s="334"/>
      <c r="P283" s="334"/>
      <c r="Q283" s="404"/>
      <c r="R283" s="404"/>
      <c r="S283" s="232"/>
      <c r="T283" s="314"/>
      <c r="U283" s="231"/>
      <c r="V283" s="338"/>
      <c r="W283" s="338"/>
      <c r="X283" s="338"/>
      <c r="Y283" s="338"/>
      <c r="Z283" s="338"/>
      <c r="AA283" s="338"/>
      <c r="AB283" s="338"/>
      <c r="AC283" s="338"/>
      <c r="AD283" s="338"/>
      <c r="AE283" s="338"/>
      <c r="AF283" s="339"/>
      <c r="AG283" s="340"/>
      <c r="AH283" s="338"/>
      <c r="AI283" s="334"/>
      <c r="AJ283" s="383"/>
      <c r="AK283" s="383"/>
      <c r="AL283" s="383"/>
      <c r="AM283" s="384"/>
      <c r="AN283" s="342">
        <f>ROUND(Q284,0)</f>
        <v>731</v>
      </c>
      <c r="AO283" s="268"/>
    </row>
    <row r="284" spans="1:41" ht="14.25">
      <c r="A284" s="229">
        <v>71</v>
      </c>
      <c r="B284" s="337">
        <v>1506</v>
      </c>
      <c r="C284" s="254" t="s">
        <v>786</v>
      </c>
      <c r="D284" s="375"/>
      <c r="E284" s="278"/>
      <c r="F284" s="279"/>
      <c r="G284" s="245"/>
      <c r="H284" s="208"/>
      <c r="I284" s="208"/>
      <c r="J284" s="388"/>
      <c r="K284" s="343"/>
      <c r="L284" s="301"/>
      <c r="M284" s="301"/>
      <c r="N284" s="301"/>
      <c r="O284" s="301"/>
      <c r="P284" s="301"/>
      <c r="Q284" s="1538">
        <v>731</v>
      </c>
      <c r="R284" s="1538"/>
      <c r="S284" s="208" t="s">
        <v>18</v>
      </c>
      <c r="T284" s="385"/>
      <c r="U284" s="245"/>
      <c r="V284" s="344"/>
      <c r="W284" s="344"/>
      <c r="X284" s="344"/>
      <c r="Y284" s="344"/>
      <c r="Z284" s="344"/>
      <c r="AA284" s="344"/>
      <c r="AB284" s="344"/>
      <c r="AC284" s="344"/>
      <c r="AD284" s="344"/>
      <c r="AE284" s="344"/>
      <c r="AF284" s="345"/>
      <c r="AG284" s="1539" t="s">
        <v>161</v>
      </c>
      <c r="AH284" s="346" t="s">
        <v>162</v>
      </c>
      <c r="AI284" s="347" t="s">
        <v>163</v>
      </c>
      <c r="AJ284" s="348">
        <v>0.7</v>
      </c>
      <c r="AK284" s="348"/>
      <c r="AL284" s="348"/>
      <c r="AM284" s="349"/>
      <c r="AN284" s="350">
        <f>ROUND(Q284*AJ284,0)</f>
        <v>512</v>
      </c>
      <c r="AO284" s="268"/>
    </row>
    <row r="285" spans="1:41" ht="14.25">
      <c r="A285" s="243">
        <v>71</v>
      </c>
      <c r="B285" s="351">
        <v>2641</v>
      </c>
      <c r="C285" s="244" t="s">
        <v>787</v>
      </c>
      <c r="D285" s="375"/>
      <c r="E285" s="278"/>
      <c r="F285" s="279"/>
      <c r="G285" s="245"/>
      <c r="H285" s="208"/>
      <c r="I285" s="208"/>
      <c r="J285" s="385"/>
      <c r="K285" s="245"/>
      <c r="L285" s="208"/>
      <c r="M285" s="208"/>
      <c r="N285" s="208"/>
      <c r="O285" s="208"/>
      <c r="P285" s="208"/>
      <c r="Q285" s="352"/>
      <c r="R285" s="352"/>
      <c r="S285" s="208"/>
      <c r="T285" s="385"/>
      <c r="U285" s="245"/>
      <c r="V285" s="344"/>
      <c r="W285" s="344"/>
      <c r="X285" s="344"/>
      <c r="Y285" s="344"/>
      <c r="Z285" s="344"/>
      <c r="AA285" s="344"/>
      <c r="AB285" s="344"/>
      <c r="AC285" s="344"/>
      <c r="AD285" s="344"/>
      <c r="AE285" s="344"/>
      <c r="AF285" s="345"/>
      <c r="AG285" s="1540"/>
      <c r="AH285" s="353" t="s">
        <v>165</v>
      </c>
      <c r="AI285" s="354" t="s">
        <v>163</v>
      </c>
      <c r="AJ285" s="355">
        <v>0.5</v>
      </c>
      <c r="AK285" s="356"/>
      <c r="AL285" s="356"/>
      <c r="AM285" s="395"/>
      <c r="AN285" s="358">
        <f>ROUND(Q284*AJ285,0)</f>
        <v>366</v>
      </c>
      <c r="AO285" s="268"/>
    </row>
    <row r="286" spans="1:41" ht="14.25">
      <c r="A286" s="243">
        <v>71</v>
      </c>
      <c r="B286" s="351">
        <v>2642</v>
      </c>
      <c r="C286" s="244" t="s">
        <v>788</v>
      </c>
      <c r="D286" s="375"/>
      <c r="E286" s="278"/>
      <c r="F286" s="279"/>
      <c r="G286" s="245"/>
      <c r="H286" s="208"/>
      <c r="I286" s="208"/>
      <c r="J286" s="385"/>
      <c r="K286" s="245"/>
      <c r="L286" s="208"/>
      <c r="M286" s="208"/>
      <c r="N286" s="208"/>
      <c r="O286" s="208"/>
      <c r="P286" s="208"/>
      <c r="Q286" s="352"/>
      <c r="R286" s="352"/>
      <c r="S286" s="208"/>
      <c r="T286" s="385"/>
      <c r="U286" s="245"/>
      <c r="V286" s="344"/>
      <c r="W286" s="344"/>
      <c r="X286" s="344"/>
      <c r="Y286" s="344"/>
      <c r="Z286" s="344"/>
      <c r="AA286" s="344"/>
      <c r="AB286" s="344"/>
      <c r="AC286" s="344"/>
      <c r="AD286" s="344"/>
      <c r="AE286" s="344"/>
      <c r="AF286" s="345"/>
      <c r="AG286" s="364"/>
      <c r="AH286" s="396"/>
      <c r="AI286" s="362"/>
      <c r="AJ286" s="356"/>
      <c r="AK286" s="1533" t="s">
        <v>167</v>
      </c>
      <c r="AL286" s="362">
        <v>5</v>
      </c>
      <c r="AM286" s="363" t="s">
        <v>168</v>
      </c>
      <c r="AN286" s="358">
        <f>ROUND(Q284,0)-AL286</f>
        <v>726</v>
      </c>
      <c r="AO286" s="268"/>
    </row>
    <row r="287" spans="1:41" ht="14.25">
      <c r="A287" s="243">
        <v>71</v>
      </c>
      <c r="B287" s="351">
        <v>2643</v>
      </c>
      <c r="C287" s="244" t="s">
        <v>789</v>
      </c>
      <c r="D287" s="375"/>
      <c r="E287" s="278"/>
      <c r="F287" s="279"/>
      <c r="G287" s="245"/>
      <c r="H287" s="208"/>
      <c r="I287" s="208"/>
      <c r="J287" s="385"/>
      <c r="K287" s="245"/>
      <c r="L287" s="208"/>
      <c r="M287" s="208"/>
      <c r="N287" s="208"/>
      <c r="O287" s="208"/>
      <c r="P287" s="208"/>
      <c r="Q287" s="352"/>
      <c r="R287" s="352"/>
      <c r="S287" s="208"/>
      <c r="T287" s="385"/>
      <c r="U287" s="245"/>
      <c r="V287" s="344"/>
      <c r="W287" s="344"/>
      <c r="X287" s="344"/>
      <c r="Y287" s="344"/>
      <c r="Z287" s="344"/>
      <c r="AA287" s="344"/>
      <c r="AB287" s="344"/>
      <c r="AC287" s="344"/>
      <c r="AD287" s="344"/>
      <c r="AE287" s="344"/>
      <c r="AF287" s="345"/>
      <c r="AG287" s="1536" t="s">
        <v>161</v>
      </c>
      <c r="AH287" s="364" t="s">
        <v>162</v>
      </c>
      <c r="AI287" s="362" t="s">
        <v>163</v>
      </c>
      <c r="AJ287" s="356">
        <v>0.7</v>
      </c>
      <c r="AK287" s="1534"/>
      <c r="AL287" s="365"/>
      <c r="AM287" s="366"/>
      <c r="AN287" s="358">
        <f>ROUND(Q284*AJ287,0)-AL286</f>
        <v>507</v>
      </c>
      <c r="AO287" s="268"/>
    </row>
    <row r="288" spans="1:41" ht="14.25">
      <c r="A288" s="243">
        <v>71</v>
      </c>
      <c r="B288" s="351">
        <v>2644</v>
      </c>
      <c r="C288" s="244" t="s">
        <v>790</v>
      </c>
      <c r="D288" s="375"/>
      <c r="E288" s="278"/>
      <c r="F288" s="279"/>
      <c r="G288" s="245"/>
      <c r="H288" s="208"/>
      <c r="I288" s="208"/>
      <c r="J288" s="385"/>
      <c r="K288" s="245"/>
      <c r="L288" s="208"/>
      <c r="M288" s="208"/>
      <c r="N288" s="208"/>
      <c r="O288" s="208"/>
      <c r="P288" s="208"/>
      <c r="Q288" s="352"/>
      <c r="R288" s="352"/>
      <c r="S288" s="208"/>
      <c r="T288" s="385"/>
      <c r="U288" s="281"/>
      <c r="V288" s="380"/>
      <c r="W288" s="380"/>
      <c r="X288" s="380"/>
      <c r="Y288" s="380"/>
      <c r="Z288" s="380"/>
      <c r="AA288" s="380"/>
      <c r="AB288" s="380"/>
      <c r="AC288" s="380"/>
      <c r="AD288" s="380"/>
      <c r="AE288" s="380"/>
      <c r="AF288" s="381"/>
      <c r="AG288" s="1537"/>
      <c r="AH288" s="353" t="s">
        <v>165</v>
      </c>
      <c r="AI288" s="354" t="s">
        <v>163</v>
      </c>
      <c r="AJ288" s="355">
        <v>0.5</v>
      </c>
      <c r="AK288" s="1535"/>
      <c r="AL288" s="367"/>
      <c r="AM288" s="368"/>
      <c r="AN288" s="358">
        <f>ROUND(Q284*AJ288,0)-AL286</f>
        <v>361</v>
      </c>
      <c r="AO288" s="268"/>
    </row>
    <row r="289" spans="1:41" ht="14.25">
      <c r="A289" s="229">
        <v>71</v>
      </c>
      <c r="B289" s="337">
        <v>1507</v>
      </c>
      <c r="C289" s="254" t="s">
        <v>791</v>
      </c>
      <c r="D289" s="375"/>
      <c r="E289" s="278"/>
      <c r="F289" s="279"/>
      <c r="G289" s="208"/>
      <c r="H289" s="208"/>
      <c r="I289" s="208"/>
      <c r="J289" s="388"/>
      <c r="K289" s="343"/>
      <c r="L289" s="301"/>
      <c r="M289" s="301"/>
      <c r="N289" s="301"/>
      <c r="O289" s="301"/>
      <c r="P289" s="301"/>
      <c r="Q289" s="352"/>
      <c r="R289" s="352"/>
      <c r="S289" s="208"/>
      <c r="T289" s="385"/>
      <c r="U289" s="379" t="s">
        <v>172</v>
      </c>
      <c r="V289" s="344"/>
      <c r="W289" s="344"/>
      <c r="X289" s="344"/>
      <c r="Y289" s="344"/>
      <c r="Z289" s="344"/>
      <c r="AA289" s="344"/>
      <c r="AB289" s="344"/>
      <c r="AC289" s="344"/>
      <c r="AD289" s="344"/>
      <c r="AE289" s="344"/>
      <c r="AF289" s="345"/>
      <c r="AG289" s="369"/>
      <c r="AH289" s="370"/>
      <c r="AI289" s="372"/>
      <c r="AJ289" s="373"/>
      <c r="AK289" s="373"/>
      <c r="AL289" s="373"/>
      <c r="AM289" s="374"/>
      <c r="AN289" s="342">
        <f>ROUND(Q284*AD290,0)</f>
        <v>705</v>
      </c>
      <c r="AO289" s="268"/>
    </row>
    <row r="290" spans="1:41" ht="14.25">
      <c r="A290" s="229">
        <v>71</v>
      </c>
      <c r="B290" s="337">
        <v>1508</v>
      </c>
      <c r="C290" s="254" t="s">
        <v>792</v>
      </c>
      <c r="D290" s="375"/>
      <c r="E290" s="278"/>
      <c r="F290" s="279"/>
      <c r="G290" s="208"/>
      <c r="H290" s="208"/>
      <c r="I290" s="208"/>
      <c r="J290" s="388"/>
      <c r="K290" s="343"/>
      <c r="L290" s="301"/>
      <c r="M290" s="301"/>
      <c r="N290" s="301"/>
      <c r="O290" s="301"/>
      <c r="P290" s="301"/>
      <c r="Q290" s="352"/>
      <c r="R290" s="352"/>
      <c r="S290" s="208"/>
      <c r="T290" s="385"/>
      <c r="U290" s="379" t="s">
        <v>174</v>
      </c>
      <c r="V290" s="344"/>
      <c r="W290" s="344"/>
      <c r="X290" s="344"/>
      <c r="Y290" s="344"/>
      <c r="Z290" s="344"/>
      <c r="AA290" s="344"/>
      <c r="AB290" s="344"/>
      <c r="AC290" s="214" t="s">
        <v>163</v>
      </c>
      <c r="AD290" s="1541">
        <v>0.96499999999999997</v>
      </c>
      <c r="AE290" s="1541"/>
      <c r="AF290" s="345"/>
      <c r="AG290" s="1539" t="s">
        <v>161</v>
      </c>
      <c r="AH290" s="346" t="s">
        <v>162</v>
      </c>
      <c r="AI290" s="347" t="s">
        <v>163</v>
      </c>
      <c r="AJ290" s="348">
        <v>0.7</v>
      </c>
      <c r="AK290" s="348"/>
      <c r="AL290" s="348"/>
      <c r="AM290" s="349"/>
      <c r="AN290" s="350">
        <f>ROUND(ROUND(Q284*AD290,0)*AJ290,0)</f>
        <v>494</v>
      </c>
      <c r="AO290" s="268"/>
    </row>
    <row r="291" spans="1:41" ht="14.25">
      <c r="A291" s="243">
        <v>71</v>
      </c>
      <c r="B291" s="351">
        <v>2645</v>
      </c>
      <c r="C291" s="244" t="s">
        <v>793</v>
      </c>
      <c r="D291" s="375"/>
      <c r="E291" s="278"/>
      <c r="F291" s="279"/>
      <c r="G291" s="245"/>
      <c r="H291" s="208"/>
      <c r="I291" s="208"/>
      <c r="J291" s="385"/>
      <c r="K291" s="245"/>
      <c r="L291" s="208"/>
      <c r="M291" s="208"/>
      <c r="N291" s="208"/>
      <c r="O291" s="208"/>
      <c r="P291" s="208"/>
      <c r="Q291" s="352"/>
      <c r="R291" s="352"/>
      <c r="S291" s="208"/>
      <c r="T291" s="385"/>
      <c r="U291" s="245"/>
      <c r="V291" s="344"/>
      <c r="W291" s="344"/>
      <c r="X291" s="344"/>
      <c r="Y291" s="344"/>
      <c r="Z291" s="344"/>
      <c r="AA291" s="344"/>
      <c r="AB291" s="344"/>
      <c r="AC291" s="344"/>
      <c r="AD291" s="344"/>
      <c r="AE291" s="344"/>
      <c r="AF291" s="345"/>
      <c r="AG291" s="1540"/>
      <c r="AH291" s="353" t="s">
        <v>165</v>
      </c>
      <c r="AI291" s="354" t="s">
        <v>163</v>
      </c>
      <c r="AJ291" s="355">
        <v>0.5</v>
      </c>
      <c r="AK291" s="356"/>
      <c r="AL291" s="356"/>
      <c r="AM291" s="395"/>
      <c r="AN291" s="358">
        <f>ROUND(ROUND(Q284*AD290,0)*AJ291,0)</f>
        <v>353</v>
      </c>
      <c r="AO291" s="268"/>
    </row>
    <row r="292" spans="1:41" ht="14.25">
      <c r="A292" s="243">
        <v>71</v>
      </c>
      <c r="B292" s="351">
        <v>2646</v>
      </c>
      <c r="C292" s="244" t="s">
        <v>794</v>
      </c>
      <c r="D292" s="375"/>
      <c r="E292" s="278"/>
      <c r="F292" s="279"/>
      <c r="G292" s="245"/>
      <c r="H292" s="208"/>
      <c r="I292" s="208"/>
      <c r="J292" s="385"/>
      <c r="K292" s="245"/>
      <c r="L292" s="208"/>
      <c r="M292" s="208"/>
      <c r="N292" s="208"/>
      <c r="O292" s="208"/>
      <c r="P292" s="208"/>
      <c r="Q292" s="352"/>
      <c r="R292" s="352"/>
      <c r="S292" s="208"/>
      <c r="T292" s="385"/>
      <c r="U292" s="245"/>
      <c r="V292" s="344"/>
      <c r="W292" s="344"/>
      <c r="X292" s="344"/>
      <c r="Y292" s="344"/>
      <c r="Z292" s="344"/>
      <c r="AA292" s="344"/>
      <c r="AB292" s="344"/>
      <c r="AC292" s="344"/>
      <c r="AD292" s="344"/>
      <c r="AE292" s="344"/>
      <c r="AF292" s="345"/>
      <c r="AG292" s="364"/>
      <c r="AH292" s="396"/>
      <c r="AI292" s="362"/>
      <c r="AJ292" s="356"/>
      <c r="AK292" s="1533" t="s">
        <v>167</v>
      </c>
      <c r="AL292" s="362">
        <v>5</v>
      </c>
      <c r="AM292" s="363" t="s">
        <v>168</v>
      </c>
      <c r="AN292" s="358">
        <f>ROUND(Q284*AD290,0)-AL292</f>
        <v>700</v>
      </c>
      <c r="AO292" s="268"/>
    </row>
    <row r="293" spans="1:41" ht="14.25">
      <c r="A293" s="243">
        <v>71</v>
      </c>
      <c r="B293" s="351">
        <v>2647</v>
      </c>
      <c r="C293" s="244" t="s">
        <v>795</v>
      </c>
      <c r="D293" s="375"/>
      <c r="E293" s="278"/>
      <c r="F293" s="279"/>
      <c r="G293" s="245"/>
      <c r="H293" s="208"/>
      <c r="I293" s="208"/>
      <c r="J293" s="385"/>
      <c r="K293" s="245"/>
      <c r="L293" s="208"/>
      <c r="M293" s="208"/>
      <c r="N293" s="208"/>
      <c r="O293" s="208"/>
      <c r="P293" s="208"/>
      <c r="Q293" s="352"/>
      <c r="R293" s="352"/>
      <c r="S293" s="208"/>
      <c r="T293" s="385"/>
      <c r="U293" s="245"/>
      <c r="V293" s="344"/>
      <c r="W293" s="344"/>
      <c r="X293" s="344"/>
      <c r="Y293" s="344"/>
      <c r="Z293" s="344"/>
      <c r="AA293" s="344"/>
      <c r="AB293" s="344"/>
      <c r="AC293" s="344"/>
      <c r="AD293" s="344"/>
      <c r="AE293" s="344"/>
      <c r="AF293" s="345"/>
      <c r="AG293" s="1536" t="s">
        <v>161</v>
      </c>
      <c r="AH293" s="364" t="s">
        <v>162</v>
      </c>
      <c r="AI293" s="362" t="s">
        <v>163</v>
      </c>
      <c r="AJ293" s="356">
        <v>0.7</v>
      </c>
      <c r="AK293" s="1534"/>
      <c r="AL293" s="365"/>
      <c r="AM293" s="366"/>
      <c r="AN293" s="358">
        <f>ROUND(ROUND(Q284*AD290,0)*AJ293,0)-AL292</f>
        <v>489</v>
      </c>
      <c r="AO293" s="268"/>
    </row>
    <row r="294" spans="1:41" ht="14.25">
      <c r="A294" s="243">
        <v>71</v>
      </c>
      <c r="B294" s="351">
        <v>2648</v>
      </c>
      <c r="C294" s="244" t="s">
        <v>796</v>
      </c>
      <c r="D294" s="375"/>
      <c r="E294" s="278"/>
      <c r="F294" s="279"/>
      <c r="G294" s="245"/>
      <c r="H294" s="208"/>
      <c r="I294" s="208"/>
      <c r="J294" s="385"/>
      <c r="K294" s="281"/>
      <c r="L294" s="216"/>
      <c r="M294" s="216"/>
      <c r="N294" s="216"/>
      <c r="O294" s="216"/>
      <c r="P294" s="216"/>
      <c r="Q294" s="387"/>
      <c r="R294" s="387"/>
      <c r="S294" s="216"/>
      <c r="T294" s="226"/>
      <c r="U294" s="281"/>
      <c r="V294" s="380"/>
      <c r="W294" s="380"/>
      <c r="X294" s="380"/>
      <c r="Y294" s="380"/>
      <c r="Z294" s="380"/>
      <c r="AA294" s="380"/>
      <c r="AB294" s="380"/>
      <c r="AC294" s="380"/>
      <c r="AD294" s="380"/>
      <c r="AE294" s="380"/>
      <c r="AF294" s="381"/>
      <c r="AG294" s="1537"/>
      <c r="AH294" s="353" t="s">
        <v>165</v>
      </c>
      <c r="AI294" s="354" t="s">
        <v>163</v>
      </c>
      <c r="AJ294" s="355">
        <v>0.5</v>
      </c>
      <c r="AK294" s="1535"/>
      <c r="AL294" s="367"/>
      <c r="AM294" s="368"/>
      <c r="AN294" s="358">
        <f>ROUND(ROUND(Q284*AD290,0)*AJ294,0)-AL292</f>
        <v>348</v>
      </c>
      <c r="AO294" s="268"/>
    </row>
    <row r="295" spans="1:41" ht="14.25">
      <c r="A295" s="229">
        <v>71</v>
      </c>
      <c r="B295" s="337">
        <v>1509</v>
      </c>
      <c r="C295" s="254" t="s">
        <v>797</v>
      </c>
      <c r="D295" s="375"/>
      <c r="E295" s="278"/>
      <c r="F295" s="279"/>
      <c r="G295" s="208"/>
      <c r="H295" s="208"/>
      <c r="I295" s="208"/>
      <c r="J295" s="388"/>
      <c r="K295" s="245" t="s">
        <v>208</v>
      </c>
      <c r="L295" s="301"/>
      <c r="M295" s="301"/>
      <c r="N295" s="301"/>
      <c r="O295" s="301"/>
      <c r="P295" s="301"/>
      <c r="Q295" s="352"/>
      <c r="R295" s="352"/>
      <c r="S295" s="208"/>
      <c r="T295" s="208"/>
      <c r="U295" s="245"/>
      <c r="V295" s="392"/>
      <c r="W295" s="392"/>
      <c r="X295" s="392"/>
      <c r="Y295" s="392"/>
      <c r="Z295" s="392"/>
      <c r="AA295" s="392"/>
      <c r="AB295" s="392"/>
      <c r="AC295" s="392"/>
      <c r="AD295" s="392"/>
      <c r="AE295" s="392"/>
      <c r="AF295" s="393"/>
      <c r="AG295" s="340"/>
      <c r="AH295" s="338"/>
      <c r="AI295" s="334"/>
      <c r="AJ295" s="383"/>
      <c r="AK295" s="383"/>
      <c r="AL295" s="383"/>
      <c r="AM295" s="384"/>
      <c r="AN295" s="342">
        <f>ROUND(Q296,0)</f>
        <v>731</v>
      </c>
      <c r="AO295" s="268"/>
    </row>
    <row r="296" spans="1:41" ht="14.25">
      <c r="A296" s="229">
        <v>71</v>
      </c>
      <c r="B296" s="337">
        <v>1510</v>
      </c>
      <c r="C296" s="254" t="s">
        <v>798</v>
      </c>
      <c r="D296" s="375"/>
      <c r="E296" s="278"/>
      <c r="F296" s="279"/>
      <c r="G296" s="245"/>
      <c r="H296" s="208"/>
      <c r="I296" s="208"/>
      <c r="J296" s="388"/>
      <c r="K296" s="343"/>
      <c r="L296" s="301"/>
      <c r="M296" s="301"/>
      <c r="N296" s="301"/>
      <c r="O296" s="301"/>
      <c r="P296" s="301"/>
      <c r="Q296" s="1538">
        <v>731</v>
      </c>
      <c r="R296" s="1538"/>
      <c r="S296" s="208" t="s">
        <v>18</v>
      </c>
      <c r="T296" s="385"/>
      <c r="U296" s="245"/>
      <c r="V296" s="344"/>
      <c r="W296" s="344"/>
      <c r="X296" s="344"/>
      <c r="Y296" s="344"/>
      <c r="Z296" s="344"/>
      <c r="AA296" s="344"/>
      <c r="AB296" s="344"/>
      <c r="AC296" s="344"/>
      <c r="AD296" s="344"/>
      <c r="AE296" s="344"/>
      <c r="AF296" s="345"/>
      <c r="AG296" s="1539" t="s">
        <v>161</v>
      </c>
      <c r="AH296" s="346" t="s">
        <v>162</v>
      </c>
      <c r="AI296" s="347" t="s">
        <v>163</v>
      </c>
      <c r="AJ296" s="348">
        <v>0.7</v>
      </c>
      <c r="AK296" s="348"/>
      <c r="AL296" s="348"/>
      <c r="AM296" s="349"/>
      <c r="AN296" s="350">
        <f>ROUND(Q296*AJ296,0)</f>
        <v>512</v>
      </c>
      <c r="AO296" s="268"/>
    </row>
    <row r="297" spans="1:41" ht="14.25">
      <c r="A297" s="243">
        <v>71</v>
      </c>
      <c r="B297" s="351">
        <v>2651</v>
      </c>
      <c r="C297" s="244" t="s">
        <v>799</v>
      </c>
      <c r="D297" s="375"/>
      <c r="E297" s="278"/>
      <c r="F297" s="279"/>
      <c r="G297" s="245"/>
      <c r="H297" s="208"/>
      <c r="I297" s="208"/>
      <c r="J297" s="385"/>
      <c r="K297" s="245"/>
      <c r="L297" s="208"/>
      <c r="M297" s="208"/>
      <c r="N297" s="208"/>
      <c r="O297" s="208"/>
      <c r="P297" s="208"/>
      <c r="Q297" s="352"/>
      <c r="R297" s="352"/>
      <c r="S297" s="208"/>
      <c r="T297" s="385"/>
      <c r="U297" s="245"/>
      <c r="V297" s="344"/>
      <c r="W297" s="344"/>
      <c r="X297" s="344"/>
      <c r="Y297" s="344"/>
      <c r="Z297" s="344"/>
      <c r="AA297" s="344"/>
      <c r="AB297" s="344"/>
      <c r="AC297" s="344"/>
      <c r="AD297" s="344"/>
      <c r="AE297" s="344"/>
      <c r="AF297" s="345"/>
      <c r="AG297" s="1540"/>
      <c r="AH297" s="353" t="s">
        <v>165</v>
      </c>
      <c r="AI297" s="354" t="s">
        <v>163</v>
      </c>
      <c r="AJ297" s="355">
        <v>0.5</v>
      </c>
      <c r="AK297" s="356"/>
      <c r="AL297" s="356"/>
      <c r="AM297" s="395"/>
      <c r="AN297" s="358">
        <f>ROUND(Q296*AJ297,0)</f>
        <v>366</v>
      </c>
      <c r="AO297" s="268"/>
    </row>
    <row r="298" spans="1:41" ht="14.25">
      <c r="A298" s="243">
        <v>71</v>
      </c>
      <c r="B298" s="351">
        <v>2652</v>
      </c>
      <c r="C298" s="244" t="s">
        <v>800</v>
      </c>
      <c r="D298" s="375"/>
      <c r="E298" s="278"/>
      <c r="F298" s="279"/>
      <c r="G298" s="245"/>
      <c r="H298" s="208"/>
      <c r="I298" s="208"/>
      <c r="J298" s="385"/>
      <c r="K298" s="245"/>
      <c r="L298" s="208"/>
      <c r="M298" s="208"/>
      <c r="N298" s="208"/>
      <c r="O298" s="208"/>
      <c r="P298" s="208"/>
      <c r="Q298" s="352"/>
      <c r="R298" s="352"/>
      <c r="S298" s="208"/>
      <c r="T298" s="385"/>
      <c r="U298" s="245"/>
      <c r="V298" s="344"/>
      <c r="W298" s="344"/>
      <c r="X298" s="344"/>
      <c r="Y298" s="344"/>
      <c r="Z298" s="344"/>
      <c r="AA298" s="344"/>
      <c r="AB298" s="344"/>
      <c r="AC298" s="344"/>
      <c r="AD298" s="344"/>
      <c r="AE298" s="344"/>
      <c r="AF298" s="345"/>
      <c r="AG298" s="364"/>
      <c r="AH298" s="396"/>
      <c r="AI298" s="362"/>
      <c r="AJ298" s="356"/>
      <c r="AK298" s="1533" t="s">
        <v>167</v>
      </c>
      <c r="AL298" s="362">
        <v>5</v>
      </c>
      <c r="AM298" s="363" t="s">
        <v>168</v>
      </c>
      <c r="AN298" s="358">
        <f>ROUND(Q296,0)-AL298</f>
        <v>726</v>
      </c>
      <c r="AO298" s="268"/>
    </row>
    <row r="299" spans="1:41" ht="14.25">
      <c r="A299" s="243">
        <v>71</v>
      </c>
      <c r="B299" s="351">
        <v>2653</v>
      </c>
      <c r="C299" s="244" t="s">
        <v>801</v>
      </c>
      <c r="D299" s="375"/>
      <c r="E299" s="278"/>
      <c r="F299" s="279"/>
      <c r="G299" s="245"/>
      <c r="H299" s="208"/>
      <c r="I299" s="208"/>
      <c r="J299" s="385"/>
      <c r="K299" s="245"/>
      <c r="L299" s="208"/>
      <c r="M299" s="208"/>
      <c r="N299" s="208"/>
      <c r="O299" s="208"/>
      <c r="P299" s="208"/>
      <c r="Q299" s="352"/>
      <c r="R299" s="352"/>
      <c r="S299" s="208"/>
      <c r="T299" s="385"/>
      <c r="U299" s="245"/>
      <c r="V299" s="344"/>
      <c r="W299" s="344"/>
      <c r="X299" s="344"/>
      <c r="Y299" s="344"/>
      <c r="Z299" s="344"/>
      <c r="AA299" s="344"/>
      <c r="AB299" s="344"/>
      <c r="AC299" s="344"/>
      <c r="AD299" s="344"/>
      <c r="AE299" s="344"/>
      <c r="AF299" s="345"/>
      <c r="AG299" s="1536" t="s">
        <v>161</v>
      </c>
      <c r="AH299" s="364" t="s">
        <v>162</v>
      </c>
      <c r="AI299" s="362" t="s">
        <v>163</v>
      </c>
      <c r="AJ299" s="356">
        <v>0.7</v>
      </c>
      <c r="AK299" s="1534"/>
      <c r="AL299" s="365"/>
      <c r="AM299" s="366"/>
      <c r="AN299" s="358">
        <f>ROUND(Q296*AJ299,0)-AL298</f>
        <v>507</v>
      </c>
      <c r="AO299" s="268"/>
    </row>
    <row r="300" spans="1:41" ht="14.25">
      <c r="A300" s="243">
        <v>71</v>
      </c>
      <c r="B300" s="351">
        <v>2654</v>
      </c>
      <c r="C300" s="244" t="s">
        <v>802</v>
      </c>
      <c r="D300" s="375"/>
      <c r="E300" s="278"/>
      <c r="F300" s="279"/>
      <c r="G300" s="245"/>
      <c r="H300" s="208"/>
      <c r="I300" s="208"/>
      <c r="J300" s="385"/>
      <c r="K300" s="245"/>
      <c r="L300" s="208"/>
      <c r="M300" s="208"/>
      <c r="N300" s="208"/>
      <c r="O300" s="208"/>
      <c r="P300" s="208"/>
      <c r="Q300" s="352"/>
      <c r="R300" s="352"/>
      <c r="S300" s="208"/>
      <c r="T300" s="385"/>
      <c r="U300" s="245"/>
      <c r="V300" s="344"/>
      <c r="W300" s="344"/>
      <c r="X300" s="344"/>
      <c r="Y300" s="344"/>
      <c r="Z300" s="344"/>
      <c r="AA300" s="344"/>
      <c r="AB300" s="344"/>
      <c r="AC300" s="344"/>
      <c r="AD300" s="344"/>
      <c r="AE300" s="344"/>
      <c r="AF300" s="345"/>
      <c r="AG300" s="1537"/>
      <c r="AH300" s="353" t="s">
        <v>165</v>
      </c>
      <c r="AI300" s="354" t="s">
        <v>163</v>
      </c>
      <c r="AJ300" s="355">
        <v>0.5</v>
      </c>
      <c r="AK300" s="1535"/>
      <c r="AL300" s="367"/>
      <c r="AM300" s="368"/>
      <c r="AN300" s="358">
        <f>ROUND(Q296*AJ300,0)-AL298</f>
        <v>361</v>
      </c>
      <c r="AO300" s="268"/>
    </row>
    <row r="301" spans="1:41" ht="14.25">
      <c r="A301" s="229">
        <v>71</v>
      </c>
      <c r="B301" s="337">
        <v>1511</v>
      </c>
      <c r="C301" s="254" t="s">
        <v>803</v>
      </c>
      <c r="D301" s="375"/>
      <c r="E301" s="278"/>
      <c r="F301" s="279"/>
      <c r="G301" s="245"/>
      <c r="H301" s="208"/>
      <c r="I301" s="208"/>
      <c r="J301" s="388"/>
      <c r="K301" s="343"/>
      <c r="L301" s="301"/>
      <c r="M301" s="301"/>
      <c r="N301" s="301"/>
      <c r="O301" s="301"/>
      <c r="P301" s="301"/>
      <c r="Q301" s="392"/>
      <c r="R301" s="392"/>
      <c r="S301" s="208"/>
      <c r="T301" s="385"/>
      <c r="U301" s="369" t="s">
        <v>172</v>
      </c>
      <c r="V301" s="370"/>
      <c r="W301" s="370"/>
      <c r="X301" s="370"/>
      <c r="Y301" s="370"/>
      <c r="Z301" s="370"/>
      <c r="AA301" s="370"/>
      <c r="AB301" s="370"/>
      <c r="AC301" s="370"/>
      <c r="AD301" s="370"/>
      <c r="AE301" s="370"/>
      <c r="AF301" s="371"/>
      <c r="AG301" s="369"/>
      <c r="AH301" s="370"/>
      <c r="AI301" s="372"/>
      <c r="AJ301" s="373"/>
      <c r="AK301" s="373"/>
      <c r="AL301" s="373"/>
      <c r="AM301" s="374"/>
      <c r="AN301" s="342">
        <f>ROUND(Q296*AD302,0)</f>
        <v>705</v>
      </c>
      <c r="AO301" s="268"/>
    </row>
    <row r="302" spans="1:41" ht="14.25">
      <c r="A302" s="229">
        <v>71</v>
      </c>
      <c r="B302" s="337">
        <v>1512</v>
      </c>
      <c r="C302" s="254" t="s">
        <v>804</v>
      </c>
      <c r="D302" s="375"/>
      <c r="E302" s="278"/>
      <c r="F302" s="279"/>
      <c r="G302" s="245"/>
      <c r="H302" s="208"/>
      <c r="I302" s="208"/>
      <c r="J302" s="388"/>
      <c r="K302" s="343"/>
      <c r="L302" s="301"/>
      <c r="M302" s="301"/>
      <c r="N302" s="301"/>
      <c r="O302" s="301"/>
      <c r="P302" s="301"/>
      <c r="Q302" s="392"/>
      <c r="R302" s="392"/>
      <c r="S302" s="208"/>
      <c r="T302" s="385"/>
      <c r="U302" s="379" t="s">
        <v>174</v>
      </c>
      <c r="V302" s="344"/>
      <c r="W302" s="344"/>
      <c r="X302" s="344"/>
      <c r="Y302" s="344"/>
      <c r="Z302" s="344"/>
      <c r="AA302" s="344"/>
      <c r="AB302" s="344"/>
      <c r="AC302" s="214" t="s">
        <v>163</v>
      </c>
      <c r="AD302" s="1541">
        <v>0.96499999999999997</v>
      </c>
      <c r="AE302" s="1541"/>
      <c r="AF302" s="345"/>
      <c r="AG302" s="1539" t="s">
        <v>161</v>
      </c>
      <c r="AH302" s="346" t="s">
        <v>162</v>
      </c>
      <c r="AI302" s="347" t="s">
        <v>163</v>
      </c>
      <c r="AJ302" s="348">
        <v>0.7</v>
      </c>
      <c r="AK302" s="348"/>
      <c r="AL302" s="348"/>
      <c r="AM302" s="349"/>
      <c r="AN302" s="350">
        <f>ROUND(ROUND(Q296*AD302,0)*AJ302,0)</f>
        <v>494</v>
      </c>
      <c r="AO302" s="268"/>
    </row>
    <row r="303" spans="1:41" ht="14.25">
      <c r="A303" s="243">
        <v>71</v>
      </c>
      <c r="B303" s="351">
        <v>2655</v>
      </c>
      <c r="C303" s="244" t="s">
        <v>805</v>
      </c>
      <c r="D303" s="375"/>
      <c r="E303" s="278"/>
      <c r="F303" s="279"/>
      <c r="G303" s="245"/>
      <c r="H303" s="208"/>
      <c r="I303" s="208"/>
      <c r="J303" s="385"/>
      <c r="K303" s="245"/>
      <c r="L303" s="208"/>
      <c r="M303" s="208"/>
      <c r="N303" s="208"/>
      <c r="O303" s="208"/>
      <c r="P303" s="208"/>
      <c r="Q303" s="352"/>
      <c r="R303" s="352"/>
      <c r="S303" s="208"/>
      <c r="T303" s="385"/>
      <c r="U303" s="245"/>
      <c r="V303" s="344"/>
      <c r="W303" s="344"/>
      <c r="X303" s="344"/>
      <c r="Y303" s="344"/>
      <c r="Z303" s="344"/>
      <c r="AA303" s="344"/>
      <c r="AB303" s="344"/>
      <c r="AC303" s="344"/>
      <c r="AD303" s="344"/>
      <c r="AE303" s="344"/>
      <c r="AF303" s="345"/>
      <c r="AG303" s="1540"/>
      <c r="AH303" s="353" t="s">
        <v>165</v>
      </c>
      <c r="AI303" s="354" t="s">
        <v>163</v>
      </c>
      <c r="AJ303" s="355">
        <v>0.5</v>
      </c>
      <c r="AK303" s="356"/>
      <c r="AL303" s="356"/>
      <c r="AM303" s="395"/>
      <c r="AN303" s="358">
        <f>ROUND(ROUND(Q296*AD302,0)*AJ303,0)</f>
        <v>353</v>
      </c>
      <c r="AO303" s="268"/>
    </row>
    <row r="304" spans="1:41" ht="14.25">
      <c r="A304" s="243">
        <v>71</v>
      </c>
      <c r="B304" s="351">
        <v>2656</v>
      </c>
      <c r="C304" s="244" t="s">
        <v>806</v>
      </c>
      <c r="D304" s="375"/>
      <c r="E304" s="278"/>
      <c r="F304" s="279"/>
      <c r="G304" s="245"/>
      <c r="H304" s="208"/>
      <c r="I304" s="208"/>
      <c r="J304" s="385"/>
      <c r="K304" s="245"/>
      <c r="L304" s="208"/>
      <c r="M304" s="208"/>
      <c r="N304" s="208"/>
      <c r="O304" s="208"/>
      <c r="P304" s="208"/>
      <c r="Q304" s="352"/>
      <c r="R304" s="352"/>
      <c r="S304" s="208"/>
      <c r="T304" s="385"/>
      <c r="U304" s="245"/>
      <c r="V304" s="344"/>
      <c r="W304" s="344"/>
      <c r="X304" s="344"/>
      <c r="Y304" s="344"/>
      <c r="Z304" s="344"/>
      <c r="AA304" s="344"/>
      <c r="AB304" s="344"/>
      <c r="AC304" s="344"/>
      <c r="AD304" s="344"/>
      <c r="AE304" s="344"/>
      <c r="AF304" s="345"/>
      <c r="AG304" s="364"/>
      <c r="AH304" s="396"/>
      <c r="AI304" s="362"/>
      <c r="AJ304" s="356"/>
      <c r="AK304" s="1533" t="s">
        <v>167</v>
      </c>
      <c r="AL304" s="362">
        <v>5</v>
      </c>
      <c r="AM304" s="363" t="s">
        <v>168</v>
      </c>
      <c r="AN304" s="358">
        <f>ROUND(Q296*AD302,0)-AL304</f>
        <v>700</v>
      </c>
      <c r="AO304" s="268"/>
    </row>
    <row r="305" spans="1:41" ht="14.25">
      <c r="A305" s="243">
        <v>71</v>
      </c>
      <c r="B305" s="351">
        <v>2657</v>
      </c>
      <c r="C305" s="244" t="s">
        <v>807</v>
      </c>
      <c r="D305" s="375"/>
      <c r="E305" s="278"/>
      <c r="F305" s="279"/>
      <c r="G305" s="245"/>
      <c r="H305" s="208"/>
      <c r="I305" s="208"/>
      <c r="J305" s="385"/>
      <c r="K305" s="245"/>
      <c r="L305" s="208"/>
      <c r="M305" s="208"/>
      <c r="N305" s="208"/>
      <c r="O305" s="208"/>
      <c r="P305" s="208"/>
      <c r="Q305" s="352"/>
      <c r="R305" s="352"/>
      <c r="S305" s="208"/>
      <c r="T305" s="385"/>
      <c r="U305" s="245"/>
      <c r="V305" s="344"/>
      <c r="W305" s="344"/>
      <c r="X305" s="344"/>
      <c r="Y305" s="344"/>
      <c r="Z305" s="344"/>
      <c r="AA305" s="344"/>
      <c r="AB305" s="344"/>
      <c r="AC305" s="344"/>
      <c r="AD305" s="344"/>
      <c r="AE305" s="344"/>
      <c r="AF305" s="345"/>
      <c r="AG305" s="1536" t="s">
        <v>161</v>
      </c>
      <c r="AH305" s="364" t="s">
        <v>162</v>
      </c>
      <c r="AI305" s="362" t="s">
        <v>163</v>
      </c>
      <c r="AJ305" s="356">
        <v>0.7</v>
      </c>
      <c r="AK305" s="1534"/>
      <c r="AL305" s="365"/>
      <c r="AM305" s="366"/>
      <c r="AN305" s="358">
        <f>ROUND(ROUND(Q296*AD302,0)*AJ305,0)-AL304</f>
        <v>489</v>
      </c>
      <c r="AO305" s="268"/>
    </row>
    <row r="306" spans="1:41" ht="14.25">
      <c r="A306" s="243">
        <v>71</v>
      </c>
      <c r="B306" s="351">
        <v>2658</v>
      </c>
      <c r="C306" s="244" t="s">
        <v>808</v>
      </c>
      <c r="D306" s="394"/>
      <c r="E306" s="282"/>
      <c r="F306" s="283"/>
      <c r="G306" s="281"/>
      <c r="H306" s="216"/>
      <c r="I306" s="216"/>
      <c r="J306" s="226"/>
      <c r="K306" s="281"/>
      <c r="L306" s="216"/>
      <c r="M306" s="216"/>
      <c r="N306" s="216"/>
      <c r="O306" s="216"/>
      <c r="P306" s="216"/>
      <c r="Q306" s="387"/>
      <c r="R306" s="387"/>
      <c r="S306" s="216"/>
      <c r="T306" s="226"/>
      <c r="U306" s="281"/>
      <c r="V306" s="380"/>
      <c r="W306" s="380"/>
      <c r="X306" s="380"/>
      <c r="Y306" s="380"/>
      <c r="Z306" s="380"/>
      <c r="AA306" s="380"/>
      <c r="AB306" s="380"/>
      <c r="AC306" s="380"/>
      <c r="AD306" s="380"/>
      <c r="AE306" s="380"/>
      <c r="AF306" s="381"/>
      <c r="AG306" s="1537"/>
      <c r="AH306" s="353" t="s">
        <v>165</v>
      </c>
      <c r="AI306" s="354" t="s">
        <v>163</v>
      </c>
      <c r="AJ306" s="355">
        <v>0.5</v>
      </c>
      <c r="AK306" s="1535"/>
      <c r="AL306" s="367"/>
      <c r="AM306" s="368"/>
      <c r="AN306" s="391">
        <f>ROUND(ROUND(Q296*AD302,0)*AJ306,0)-AL304</f>
        <v>348</v>
      </c>
      <c r="AO306" s="330"/>
    </row>
  </sheetData>
  <mergeCells count="207">
    <mergeCell ref="Q32:R32"/>
    <mergeCell ref="AG32:AG33"/>
    <mergeCell ref="AK16:AK18"/>
    <mergeCell ref="AG17:AG18"/>
    <mergeCell ref="Q20:R20"/>
    <mergeCell ref="AG20:AG21"/>
    <mergeCell ref="AK22:AK24"/>
    <mergeCell ref="AG23:AG24"/>
    <mergeCell ref="D7:F13"/>
    <mergeCell ref="Q8:R8"/>
    <mergeCell ref="AG8:AG9"/>
    <mergeCell ref="AK10:AK12"/>
    <mergeCell ref="AG11:AG12"/>
    <mergeCell ref="AD14:AE14"/>
    <mergeCell ref="AG14:AG15"/>
    <mergeCell ref="AK34:AK36"/>
    <mergeCell ref="AG35:AG36"/>
    <mergeCell ref="AD38:AE38"/>
    <mergeCell ref="AG38:AG39"/>
    <mergeCell ref="AK40:AK42"/>
    <mergeCell ref="AG41:AG42"/>
    <mergeCell ref="AD26:AE26"/>
    <mergeCell ref="AG26:AG27"/>
    <mergeCell ref="AK28:AK30"/>
    <mergeCell ref="AG29:AG30"/>
    <mergeCell ref="Q68:R68"/>
    <mergeCell ref="AG68:AG69"/>
    <mergeCell ref="AK52:AK54"/>
    <mergeCell ref="AG53:AG54"/>
    <mergeCell ref="Q56:R56"/>
    <mergeCell ref="AG56:AG57"/>
    <mergeCell ref="AK58:AK60"/>
    <mergeCell ref="AG59:AG60"/>
    <mergeCell ref="Q44:R44"/>
    <mergeCell ref="AG44:AG45"/>
    <mergeCell ref="AK46:AK48"/>
    <mergeCell ref="AG47:AG48"/>
    <mergeCell ref="AD50:AE50"/>
    <mergeCell ref="AG50:AG51"/>
    <mergeCell ref="AK70:AK72"/>
    <mergeCell ref="AG71:AG72"/>
    <mergeCell ref="AD74:AE74"/>
    <mergeCell ref="AG74:AG75"/>
    <mergeCell ref="AK76:AK78"/>
    <mergeCell ref="AG77:AG78"/>
    <mergeCell ref="AD62:AE62"/>
    <mergeCell ref="AG62:AG63"/>
    <mergeCell ref="AK64:AK66"/>
    <mergeCell ref="AG65:AG66"/>
    <mergeCell ref="AK88:AK90"/>
    <mergeCell ref="AG89:AG90"/>
    <mergeCell ref="Q92:R92"/>
    <mergeCell ref="AG92:AG93"/>
    <mergeCell ref="AK94:AK96"/>
    <mergeCell ref="AG95:AG96"/>
    <mergeCell ref="D79:F85"/>
    <mergeCell ref="Q80:R80"/>
    <mergeCell ref="AG80:AG81"/>
    <mergeCell ref="AK82:AK84"/>
    <mergeCell ref="AG83:AG84"/>
    <mergeCell ref="AD86:AE86"/>
    <mergeCell ref="AG86:AG87"/>
    <mergeCell ref="Q116:R116"/>
    <mergeCell ref="AG116:AG117"/>
    <mergeCell ref="AD98:AE98"/>
    <mergeCell ref="AG98:AG99"/>
    <mergeCell ref="AK100:AK102"/>
    <mergeCell ref="AG101:AG102"/>
    <mergeCell ref="G103:J109"/>
    <mergeCell ref="Q104:R104"/>
    <mergeCell ref="AG104:AG105"/>
    <mergeCell ref="AK106:AK108"/>
    <mergeCell ref="AG107:AG108"/>
    <mergeCell ref="AK118:AK120"/>
    <mergeCell ref="AG119:AG120"/>
    <mergeCell ref="AD122:AE122"/>
    <mergeCell ref="AG122:AG123"/>
    <mergeCell ref="AK124:AK126"/>
    <mergeCell ref="AG125:AG126"/>
    <mergeCell ref="AD110:AE110"/>
    <mergeCell ref="AG110:AG111"/>
    <mergeCell ref="AK112:AK114"/>
    <mergeCell ref="AG113:AG114"/>
    <mergeCell ref="Q152:R152"/>
    <mergeCell ref="AG152:AG153"/>
    <mergeCell ref="AK136:AK138"/>
    <mergeCell ref="AG137:AG138"/>
    <mergeCell ref="Q140:R140"/>
    <mergeCell ref="AG140:AG141"/>
    <mergeCell ref="AK142:AK144"/>
    <mergeCell ref="AG143:AG144"/>
    <mergeCell ref="Q128:R128"/>
    <mergeCell ref="AG128:AG129"/>
    <mergeCell ref="AK130:AK132"/>
    <mergeCell ref="AG131:AG132"/>
    <mergeCell ref="AD134:AE134"/>
    <mergeCell ref="AG134:AG135"/>
    <mergeCell ref="AK154:AK156"/>
    <mergeCell ref="AG155:AG156"/>
    <mergeCell ref="AD158:AE158"/>
    <mergeCell ref="AG158:AG159"/>
    <mergeCell ref="AK160:AK162"/>
    <mergeCell ref="AG161:AG162"/>
    <mergeCell ref="AD146:AE146"/>
    <mergeCell ref="AG146:AG147"/>
    <mergeCell ref="AK148:AK150"/>
    <mergeCell ref="AG149:AG150"/>
    <mergeCell ref="Q188:R188"/>
    <mergeCell ref="AG188:AG189"/>
    <mergeCell ref="AK172:AK174"/>
    <mergeCell ref="AG173:AG174"/>
    <mergeCell ref="Q176:R176"/>
    <mergeCell ref="AG176:AG177"/>
    <mergeCell ref="AK178:AK180"/>
    <mergeCell ref="AG179:AG180"/>
    <mergeCell ref="G163:J169"/>
    <mergeCell ref="Q164:R164"/>
    <mergeCell ref="AG164:AG165"/>
    <mergeCell ref="AK166:AK168"/>
    <mergeCell ref="AG167:AG168"/>
    <mergeCell ref="AD170:AE170"/>
    <mergeCell ref="AG170:AG171"/>
    <mergeCell ref="AK190:AK192"/>
    <mergeCell ref="AG191:AG192"/>
    <mergeCell ref="AD194:AE194"/>
    <mergeCell ref="AG194:AG195"/>
    <mergeCell ref="AK196:AK198"/>
    <mergeCell ref="AG197:AG198"/>
    <mergeCell ref="AD182:AE182"/>
    <mergeCell ref="AG182:AG183"/>
    <mergeCell ref="AK184:AK186"/>
    <mergeCell ref="AG185:AG186"/>
    <mergeCell ref="Q224:R224"/>
    <mergeCell ref="AG224:AG225"/>
    <mergeCell ref="AK208:AK210"/>
    <mergeCell ref="AG209:AG210"/>
    <mergeCell ref="Q212:R212"/>
    <mergeCell ref="AG212:AG213"/>
    <mergeCell ref="AK214:AK216"/>
    <mergeCell ref="AG215:AG216"/>
    <mergeCell ref="G199:J205"/>
    <mergeCell ref="Q200:R200"/>
    <mergeCell ref="AG200:AG201"/>
    <mergeCell ref="AK202:AK204"/>
    <mergeCell ref="AG203:AG204"/>
    <mergeCell ref="AD206:AE206"/>
    <mergeCell ref="AG206:AG207"/>
    <mergeCell ref="AK226:AK228"/>
    <mergeCell ref="AG227:AG228"/>
    <mergeCell ref="AD230:AE230"/>
    <mergeCell ref="AG230:AG231"/>
    <mergeCell ref="AK232:AK234"/>
    <mergeCell ref="AG233:AG234"/>
    <mergeCell ref="AD218:AE218"/>
    <mergeCell ref="AG218:AG219"/>
    <mergeCell ref="AK220:AK222"/>
    <mergeCell ref="AG221:AG222"/>
    <mergeCell ref="Q260:R260"/>
    <mergeCell ref="AG260:AG261"/>
    <mergeCell ref="AK244:AK246"/>
    <mergeCell ref="AG245:AG246"/>
    <mergeCell ref="Q248:R248"/>
    <mergeCell ref="AG248:AG249"/>
    <mergeCell ref="AK250:AK252"/>
    <mergeCell ref="AG251:AG252"/>
    <mergeCell ref="G235:J241"/>
    <mergeCell ref="Q236:R236"/>
    <mergeCell ref="AG236:AG237"/>
    <mergeCell ref="AK238:AK240"/>
    <mergeCell ref="AG239:AG240"/>
    <mergeCell ref="AD242:AE242"/>
    <mergeCell ref="AG242:AG243"/>
    <mergeCell ref="AK262:AK264"/>
    <mergeCell ref="AG263:AG264"/>
    <mergeCell ref="AD266:AE266"/>
    <mergeCell ref="AG266:AG267"/>
    <mergeCell ref="AK268:AK270"/>
    <mergeCell ref="AG269:AG270"/>
    <mergeCell ref="AD254:AE254"/>
    <mergeCell ref="AG254:AG255"/>
    <mergeCell ref="AK256:AK258"/>
    <mergeCell ref="AG257:AG258"/>
    <mergeCell ref="Q296:R296"/>
    <mergeCell ref="AG296:AG297"/>
    <mergeCell ref="AK280:AK282"/>
    <mergeCell ref="AG281:AG282"/>
    <mergeCell ref="Q284:R284"/>
    <mergeCell ref="AG284:AG285"/>
    <mergeCell ref="AK286:AK288"/>
    <mergeCell ref="AG287:AG288"/>
    <mergeCell ref="G271:J277"/>
    <mergeCell ref="Q272:R272"/>
    <mergeCell ref="AG272:AG273"/>
    <mergeCell ref="AK274:AK276"/>
    <mergeCell ref="AG275:AG276"/>
    <mergeCell ref="AD278:AE278"/>
    <mergeCell ref="AG278:AG279"/>
    <mergeCell ref="AK298:AK300"/>
    <mergeCell ref="AG299:AG300"/>
    <mergeCell ref="AD302:AE302"/>
    <mergeCell ref="AG302:AG303"/>
    <mergeCell ref="AK304:AK306"/>
    <mergeCell ref="AG305:AG306"/>
    <mergeCell ref="AD290:AE290"/>
    <mergeCell ref="AG290:AG291"/>
    <mergeCell ref="AK292:AK294"/>
    <mergeCell ref="AG293:AG294"/>
  </mergeCells>
  <phoneticPr fontId="1"/>
  <printOptions horizontalCentered="1"/>
  <pageMargins left="0.59055118110236227" right="0.59055118110236227" top="0.62992125984251968" bottom="0.39370078740157483" header="0.51181102362204722" footer="0.31496062992125984"/>
  <pageSetup paperSize="9" scale="46" orientation="portrait" r:id="rId1"/>
  <headerFooter>
    <oddHeader>&amp;R&amp;9福祉型障害児入所施設</oddHeader>
    <oddFooter>&amp;C&amp;14&amp;P</oddFooter>
  </headerFooter>
  <rowBreaks count="2" manualBreakCount="2">
    <brk id="126" max="16383" man="1"/>
    <brk id="234"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sheetPr>
  <dimension ref="A1:AP198"/>
  <sheetViews>
    <sheetView view="pageBreakPreview" zoomScaleNormal="100" zoomScaleSheetLayoutView="100" workbookViewId="0"/>
  </sheetViews>
  <sheetFormatPr defaultColWidth="9" defaultRowHeight="13.5"/>
  <cols>
    <col min="1" max="1" width="4.625" style="300" customWidth="1"/>
    <col min="2" max="2" width="7.625" style="300" customWidth="1"/>
    <col min="3" max="3" width="27.625" style="207" customWidth="1"/>
    <col min="4" max="7" width="2.375" style="300" customWidth="1"/>
    <col min="8" max="18" width="2.375" style="207" customWidth="1"/>
    <col min="19" max="22" width="2.375" style="300" customWidth="1"/>
    <col min="23" max="32" width="2.375" style="331" customWidth="1"/>
    <col min="33" max="33" width="14.625" style="331" customWidth="1"/>
    <col min="34" max="34" width="25.375" style="331" bestFit="1" customWidth="1"/>
    <col min="35" max="35" width="2.375" style="331" customWidth="1"/>
    <col min="36" max="36" width="4.125" style="300" bestFit="1" customWidth="1"/>
    <col min="37" max="37" width="8.625" style="300" customWidth="1"/>
    <col min="38" max="38" width="2.25" style="300" bestFit="1" customWidth="1"/>
    <col min="39" max="39" width="4.75" style="300" bestFit="1" customWidth="1"/>
    <col min="40" max="41" width="8.625" style="300" customWidth="1"/>
    <col min="42" max="42" width="2.75" style="300" customWidth="1"/>
    <col min="43" max="16384" width="9" style="300"/>
  </cols>
  <sheetData>
    <row r="1" spans="1:42" ht="17.25">
      <c r="A1" s="205"/>
    </row>
    <row r="2" spans="1:42" ht="17.25">
      <c r="A2" s="205"/>
    </row>
    <row r="3" spans="1:42" ht="17.25">
      <c r="A3" s="205"/>
    </row>
    <row r="4" spans="1:42" ht="17.25">
      <c r="A4" s="205"/>
      <c r="B4" s="332"/>
    </row>
    <row r="5" spans="1:42">
      <c r="A5" s="220" t="s">
        <v>92</v>
      </c>
      <c r="B5" s="307"/>
      <c r="C5" s="222" t="s">
        <v>2</v>
      </c>
      <c r="D5" s="333"/>
      <c r="E5" s="334"/>
      <c r="F5" s="334"/>
      <c r="G5" s="334"/>
      <c r="H5" s="232"/>
      <c r="I5" s="232"/>
      <c r="J5" s="232"/>
      <c r="K5" s="232"/>
      <c r="L5" s="232"/>
      <c r="M5" s="232"/>
      <c r="N5" s="232"/>
      <c r="O5" s="232"/>
      <c r="P5" s="232"/>
      <c r="Q5" s="232"/>
      <c r="R5" s="232"/>
      <c r="S5" s="334"/>
      <c r="T5" s="334"/>
      <c r="U5" s="334"/>
      <c r="V5" s="335"/>
      <c r="W5" s="334"/>
      <c r="X5" s="334"/>
      <c r="Y5" s="334"/>
      <c r="Z5" s="334"/>
      <c r="AA5" s="334"/>
      <c r="AB5" s="334"/>
      <c r="AC5" s="334"/>
      <c r="AD5" s="334" t="s">
        <v>112</v>
      </c>
      <c r="AE5" s="336"/>
      <c r="AF5" s="336"/>
      <c r="AG5" s="336"/>
      <c r="AH5" s="336"/>
      <c r="AI5" s="336"/>
      <c r="AJ5" s="334"/>
      <c r="AK5" s="334"/>
      <c r="AL5" s="334"/>
      <c r="AM5" s="334"/>
      <c r="AN5" s="223" t="s">
        <v>4</v>
      </c>
      <c r="AO5" s="223" t="s">
        <v>5</v>
      </c>
      <c r="AP5" s="301"/>
    </row>
    <row r="6" spans="1:42">
      <c r="A6" s="224" t="s">
        <v>6</v>
      </c>
      <c r="B6" s="225" t="s">
        <v>7</v>
      </c>
      <c r="C6" s="226"/>
      <c r="D6" s="308"/>
      <c r="E6" s="304"/>
      <c r="F6" s="304"/>
      <c r="G6" s="304"/>
      <c r="H6" s="216"/>
      <c r="I6" s="216"/>
      <c r="J6" s="216"/>
      <c r="K6" s="216"/>
      <c r="L6" s="216"/>
      <c r="M6" s="216"/>
      <c r="N6" s="216"/>
      <c r="O6" s="216"/>
      <c r="P6" s="216"/>
      <c r="Q6" s="216"/>
      <c r="R6" s="216"/>
      <c r="S6" s="304"/>
      <c r="T6" s="304"/>
      <c r="U6" s="304"/>
      <c r="V6" s="304"/>
      <c r="W6" s="305"/>
      <c r="X6" s="305"/>
      <c r="Y6" s="305"/>
      <c r="Z6" s="305"/>
      <c r="AA6" s="305"/>
      <c r="AB6" s="305"/>
      <c r="AC6" s="305"/>
      <c r="AD6" s="305"/>
      <c r="AE6" s="305"/>
      <c r="AF6" s="305"/>
      <c r="AG6" s="305"/>
      <c r="AH6" s="305"/>
      <c r="AI6" s="305"/>
      <c r="AJ6" s="304"/>
      <c r="AK6" s="304"/>
      <c r="AL6" s="304"/>
      <c r="AM6" s="304"/>
      <c r="AN6" s="228" t="s">
        <v>8</v>
      </c>
      <c r="AO6" s="228" t="s">
        <v>9</v>
      </c>
      <c r="AP6" s="301"/>
    </row>
    <row r="7" spans="1:42" ht="14.25">
      <c r="A7" s="229">
        <v>71</v>
      </c>
      <c r="B7" s="337">
        <v>1521</v>
      </c>
      <c r="C7" s="254" t="s">
        <v>809</v>
      </c>
      <c r="D7" s="1542" t="s">
        <v>573</v>
      </c>
      <c r="E7" s="1543"/>
      <c r="F7" s="1544"/>
      <c r="G7" s="1542" t="s">
        <v>810</v>
      </c>
      <c r="H7" s="1543"/>
      <c r="I7" s="1543"/>
      <c r="J7" s="1544"/>
      <c r="K7" s="232" t="s">
        <v>811</v>
      </c>
      <c r="L7" s="334"/>
      <c r="M7" s="334"/>
      <c r="N7" s="334"/>
      <c r="O7" s="334"/>
      <c r="P7" s="334"/>
      <c r="Q7" s="334"/>
      <c r="R7" s="334"/>
      <c r="S7" s="232"/>
      <c r="T7" s="314"/>
      <c r="U7" s="231"/>
      <c r="V7" s="338"/>
      <c r="W7" s="338"/>
      <c r="X7" s="338"/>
      <c r="Y7" s="338"/>
      <c r="Z7" s="338"/>
      <c r="AA7" s="338"/>
      <c r="AB7" s="338"/>
      <c r="AC7" s="338"/>
      <c r="AD7" s="338"/>
      <c r="AE7" s="338"/>
      <c r="AF7" s="339"/>
      <c r="AG7" s="340"/>
      <c r="AH7" s="338"/>
      <c r="AI7" s="334"/>
      <c r="AJ7" s="334"/>
      <c r="AK7" s="334"/>
      <c r="AL7" s="334"/>
      <c r="AM7" s="341"/>
      <c r="AN7" s="342">
        <f>ROUND(Q8,0)</f>
        <v>644</v>
      </c>
      <c r="AO7" s="268" t="s">
        <v>159</v>
      </c>
    </row>
    <row r="8" spans="1:42" ht="14.25">
      <c r="A8" s="229">
        <v>71</v>
      </c>
      <c r="B8" s="337">
        <v>1522</v>
      </c>
      <c r="C8" s="254" t="s">
        <v>812</v>
      </c>
      <c r="D8" s="1545"/>
      <c r="E8" s="1546"/>
      <c r="F8" s="1547"/>
      <c r="G8" s="1545"/>
      <c r="H8" s="1546"/>
      <c r="I8" s="1546"/>
      <c r="J8" s="1547"/>
      <c r="K8" s="343"/>
      <c r="L8" s="301"/>
      <c r="M8" s="301"/>
      <c r="N8" s="301"/>
      <c r="O8" s="301"/>
      <c r="P8" s="301"/>
      <c r="Q8" s="1548">
        <v>644</v>
      </c>
      <c r="R8" s="1548"/>
      <c r="S8" s="208" t="s">
        <v>18</v>
      </c>
      <c r="T8" s="385"/>
      <c r="U8" s="245"/>
      <c r="V8" s="344"/>
      <c r="W8" s="344"/>
      <c r="X8" s="344"/>
      <c r="Y8" s="344"/>
      <c r="Z8" s="344"/>
      <c r="AA8" s="344"/>
      <c r="AB8" s="344"/>
      <c r="AC8" s="344"/>
      <c r="AD8" s="344"/>
      <c r="AE8" s="344"/>
      <c r="AF8" s="345"/>
      <c r="AG8" s="1539" t="s">
        <v>161</v>
      </c>
      <c r="AH8" s="346" t="s">
        <v>162</v>
      </c>
      <c r="AI8" s="347" t="s">
        <v>163</v>
      </c>
      <c r="AJ8" s="348">
        <v>0.7</v>
      </c>
      <c r="AK8" s="348"/>
      <c r="AL8" s="348"/>
      <c r="AM8" s="349"/>
      <c r="AN8" s="350">
        <f>ROUND(Q8*AJ8,0)</f>
        <v>451</v>
      </c>
      <c r="AO8" s="268"/>
    </row>
    <row r="9" spans="1:42" ht="14.25">
      <c r="A9" s="243">
        <v>71</v>
      </c>
      <c r="B9" s="351">
        <v>2661</v>
      </c>
      <c r="C9" s="244" t="s">
        <v>813</v>
      </c>
      <c r="D9" s="1545"/>
      <c r="E9" s="1546"/>
      <c r="F9" s="1547"/>
      <c r="G9" s="1545"/>
      <c r="H9" s="1546"/>
      <c r="I9" s="1546"/>
      <c r="J9" s="1547"/>
      <c r="K9" s="343"/>
      <c r="L9" s="301"/>
      <c r="M9" s="301"/>
      <c r="N9" s="301"/>
      <c r="O9" s="301"/>
      <c r="P9" s="301"/>
      <c r="Q9" s="392"/>
      <c r="R9" s="392"/>
      <c r="S9" s="208"/>
      <c r="T9" s="385"/>
      <c r="U9" s="245"/>
      <c r="V9" s="344"/>
      <c r="W9" s="344"/>
      <c r="X9" s="344"/>
      <c r="Y9" s="344"/>
      <c r="Z9" s="344"/>
      <c r="AA9" s="344"/>
      <c r="AB9" s="344"/>
      <c r="AC9" s="344"/>
      <c r="AD9" s="344"/>
      <c r="AE9" s="344"/>
      <c r="AF9" s="345"/>
      <c r="AG9" s="1540"/>
      <c r="AH9" s="353" t="s">
        <v>165</v>
      </c>
      <c r="AI9" s="354" t="s">
        <v>163</v>
      </c>
      <c r="AJ9" s="355">
        <v>0.5</v>
      </c>
      <c r="AK9" s="356"/>
      <c r="AL9" s="356"/>
      <c r="AM9" s="395"/>
      <c r="AN9" s="358">
        <f>ROUND(Q8*AJ9,0)</f>
        <v>322</v>
      </c>
      <c r="AO9" s="268"/>
    </row>
    <row r="10" spans="1:42" ht="14.25">
      <c r="A10" s="243">
        <v>71</v>
      </c>
      <c r="B10" s="351">
        <v>2662</v>
      </c>
      <c r="C10" s="244" t="s">
        <v>814</v>
      </c>
      <c r="D10" s="1545"/>
      <c r="E10" s="1546"/>
      <c r="F10" s="1547"/>
      <c r="G10" s="1545"/>
      <c r="H10" s="1546"/>
      <c r="I10" s="1546"/>
      <c r="J10" s="1547"/>
      <c r="K10" s="343"/>
      <c r="L10" s="301"/>
      <c r="M10" s="301"/>
      <c r="N10" s="301"/>
      <c r="O10" s="301"/>
      <c r="P10" s="301"/>
      <c r="Q10" s="392"/>
      <c r="R10" s="392"/>
      <c r="S10" s="208"/>
      <c r="T10" s="385"/>
      <c r="U10" s="245"/>
      <c r="V10" s="344"/>
      <c r="W10" s="344"/>
      <c r="X10" s="344"/>
      <c r="Y10" s="344"/>
      <c r="Z10" s="344"/>
      <c r="AA10" s="344"/>
      <c r="AB10" s="344"/>
      <c r="AC10" s="344"/>
      <c r="AD10" s="344"/>
      <c r="AE10" s="344"/>
      <c r="AF10" s="345"/>
      <c r="AG10" s="353"/>
      <c r="AH10" s="405"/>
      <c r="AI10" s="354"/>
      <c r="AJ10" s="357"/>
      <c r="AK10" s="1533" t="s">
        <v>167</v>
      </c>
      <c r="AL10" s="362">
        <v>5</v>
      </c>
      <c r="AM10" s="363" t="s">
        <v>168</v>
      </c>
      <c r="AN10" s="358">
        <f>ROUND(Q8,0)-AL10</f>
        <v>639</v>
      </c>
      <c r="AO10" s="268"/>
    </row>
    <row r="11" spans="1:42" ht="14.25">
      <c r="A11" s="243">
        <v>71</v>
      </c>
      <c r="B11" s="351">
        <v>2663</v>
      </c>
      <c r="C11" s="244" t="s">
        <v>815</v>
      </c>
      <c r="D11" s="1545"/>
      <c r="E11" s="1546"/>
      <c r="F11" s="1547"/>
      <c r="G11" s="1545"/>
      <c r="H11" s="1546"/>
      <c r="I11" s="1546"/>
      <c r="J11" s="1547"/>
      <c r="K11" s="343"/>
      <c r="L11" s="301"/>
      <c r="M11" s="301"/>
      <c r="N11" s="301"/>
      <c r="O11" s="301"/>
      <c r="P11" s="301"/>
      <c r="Q11" s="392"/>
      <c r="R11" s="392"/>
      <c r="S11" s="208"/>
      <c r="T11" s="385"/>
      <c r="U11" s="245"/>
      <c r="V11" s="344"/>
      <c r="W11" s="344"/>
      <c r="X11" s="344"/>
      <c r="Y11" s="344"/>
      <c r="Z11" s="344"/>
      <c r="AA11" s="344"/>
      <c r="AB11" s="344"/>
      <c r="AC11" s="344"/>
      <c r="AD11" s="344"/>
      <c r="AE11" s="344"/>
      <c r="AF11" s="345"/>
      <c r="AG11" s="1536" t="s">
        <v>161</v>
      </c>
      <c r="AH11" s="364" t="s">
        <v>162</v>
      </c>
      <c r="AI11" s="362" t="s">
        <v>163</v>
      </c>
      <c r="AJ11" s="356">
        <v>0.7</v>
      </c>
      <c r="AK11" s="1534"/>
      <c r="AL11" s="365"/>
      <c r="AM11" s="366"/>
      <c r="AN11" s="358">
        <f>ROUND(Q8*AJ11,0)-AL10</f>
        <v>446</v>
      </c>
      <c r="AO11" s="268"/>
    </row>
    <row r="12" spans="1:42" ht="14.25">
      <c r="A12" s="243">
        <v>71</v>
      </c>
      <c r="B12" s="351">
        <v>2664</v>
      </c>
      <c r="C12" s="244" t="s">
        <v>816</v>
      </c>
      <c r="D12" s="1545"/>
      <c r="E12" s="1546"/>
      <c r="F12" s="1547"/>
      <c r="G12" s="1545"/>
      <c r="H12" s="1546"/>
      <c r="I12" s="1546"/>
      <c r="J12" s="1547"/>
      <c r="K12" s="343"/>
      <c r="L12" s="301"/>
      <c r="M12" s="301"/>
      <c r="N12" s="301"/>
      <c r="O12" s="301"/>
      <c r="P12" s="301"/>
      <c r="Q12" s="392"/>
      <c r="R12" s="392"/>
      <c r="S12" s="208"/>
      <c r="T12" s="385"/>
      <c r="U12" s="245"/>
      <c r="V12" s="344"/>
      <c r="W12" s="344"/>
      <c r="X12" s="344"/>
      <c r="Y12" s="344"/>
      <c r="Z12" s="344"/>
      <c r="AA12" s="344"/>
      <c r="AB12" s="344"/>
      <c r="AC12" s="344"/>
      <c r="AD12" s="344"/>
      <c r="AE12" s="344"/>
      <c r="AF12" s="345"/>
      <c r="AG12" s="1537"/>
      <c r="AH12" s="353" t="s">
        <v>165</v>
      </c>
      <c r="AI12" s="354" t="s">
        <v>163</v>
      </c>
      <c r="AJ12" s="355">
        <v>0.5</v>
      </c>
      <c r="AK12" s="1535"/>
      <c r="AL12" s="367"/>
      <c r="AM12" s="368"/>
      <c r="AN12" s="358">
        <f>ROUND(Q8*AJ12,0)-AL10</f>
        <v>317</v>
      </c>
      <c r="AO12" s="268"/>
    </row>
    <row r="13" spans="1:42" ht="14.25">
      <c r="A13" s="229">
        <v>71</v>
      </c>
      <c r="B13" s="337">
        <v>1523</v>
      </c>
      <c r="C13" s="254" t="s">
        <v>817</v>
      </c>
      <c r="D13" s="1545"/>
      <c r="E13" s="1546"/>
      <c r="F13" s="1547"/>
      <c r="G13" s="1545"/>
      <c r="H13" s="1546"/>
      <c r="I13" s="1546"/>
      <c r="J13" s="1547"/>
      <c r="K13" s="245"/>
      <c r="L13" s="208"/>
      <c r="M13" s="208"/>
      <c r="N13" s="208"/>
      <c r="O13" s="208"/>
      <c r="P13" s="208"/>
      <c r="Q13" s="301"/>
      <c r="R13" s="301"/>
      <c r="S13" s="301"/>
      <c r="T13" s="385"/>
      <c r="U13" s="369" t="s">
        <v>172</v>
      </c>
      <c r="V13" s="370"/>
      <c r="W13" s="370"/>
      <c r="X13" s="370"/>
      <c r="Y13" s="370"/>
      <c r="Z13" s="370"/>
      <c r="AA13" s="370"/>
      <c r="AB13" s="370"/>
      <c r="AC13" s="370"/>
      <c r="AD13" s="370"/>
      <c r="AE13" s="370"/>
      <c r="AF13" s="371"/>
      <c r="AG13" s="369"/>
      <c r="AH13" s="370"/>
      <c r="AI13" s="372"/>
      <c r="AJ13" s="373"/>
      <c r="AK13" s="373"/>
      <c r="AL13" s="373"/>
      <c r="AM13" s="374"/>
      <c r="AN13" s="342">
        <f>ROUND(Q8*AD14,0)</f>
        <v>621</v>
      </c>
      <c r="AO13" s="268"/>
    </row>
    <row r="14" spans="1:42" ht="14.25">
      <c r="A14" s="229">
        <v>71</v>
      </c>
      <c r="B14" s="337">
        <v>1524</v>
      </c>
      <c r="C14" s="254" t="s">
        <v>818</v>
      </c>
      <c r="D14" s="375"/>
      <c r="E14" s="278"/>
      <c r="F14" s="279"/>
      <c r="G14" s="245"/>
      <c r="H14" s="208"/>
      <c r="I14" s="208"/>
      <c r="J14" s="385"/>
      <c r="K14" s="343"/>
      <c r="L14" s="301"/>
      <c r="M14" s="301"/>
      <c r="N14" s="301"/>
      <c r="O14" s="301"/>
      <c r="P14" s="208"/>
      <c r="Q14" s="301"/>
      <c r="R14" s="301"/>
      <c r="S14" s="301"/>
      <c r="T14" s="385"/>
      <c r="U14" s="379" t="s">
        <v>174</v>
      </c>
      <c r="V14" s="344"/>
      <c r="W14" s="344"/>
      <c r="X14" s="344"/>
      <c r="Y14" s="344"/>
      <c r="Z14" s="344"/>
      <c r="AA14" s="344"/>
      <c r="AB14" s="344"/>
      <c r="AC14" s="214" t="s">
        <v>163</v>
      </c>
      <c r="AD14" s="1541">
        <v>0.96499999999999997</v>
      </c>
      <c r="AE14" s="1541"/>
      <c r="AF14" s="345"/>
      <c r="AG14" s="1539" t="s">
        <v>161</v>
      </c>
      <c r="AH14" s="346" t="s">
        <v>162</v>
      </c>
      <c r="AI14" s="347" t="s">
        <v>163</v>
      </c>
      <c r="AJ14" s="348">
        <v>0.7</v>
      </c>
      <c r="AK14" s="348"/>
      <c r="AL14" s="348"/>
      <c r="AM14" s="349"/>
      <c r="AN14" s="350">
        <f>ROUND(ROUND(Q8*AD14,0)*AJ14,0)</f>
        <v>435</v>
      </c>
      <c r="AO14" s="268"/>
    </row>
    <row r="15" spans="1:42" ht="14.25">
      <c r="A15" s="243">
        <v>71</v>
      </c>
      <c r="B15" s="351">
        <v>2665</v>
      </c>
      <c r="C15" s="244" t="s">
        <v>819</v>
      </c>
      <c r="D15" s="375"/>
      <c r="E15" s="278"/>
      <c r="F15" s="279"/>
      <c r="G15" s="245"/>
      <c r="H15" s="208"/>
      <c r="I15" s="208"/>
      <c r="J15" s="385"/>
      <c r="K15" s="343"/>
      <c r="L15" s="301"/>
      <c r="M15" s="301"/>
      <c r="N15" s="301"/>
      <c r="O15" s="301"/>
      <c r="P15" s="301"/>
      <c r="Q15" s="392"/>
      <c r="R15" s="392"/>
      <c r="S15" s="208"/>
      <c r="T15" s="385"/>
      <c r="U15" s="245"/>
      <c r="V15" s="344"/>
      <c r="W15" s="344"/>
      <c r="X15" s="344"/>
      <c r="Y15" s="344"/>
      <c r="Z15" s="344"/>
      <c r="AA15" s="344"/>
      <c r="AB15" s="344"/>
      <c r="AC15" s="344"/>
      <c r="AD15" s="344"/>
      <c r="AE15" s="344"/>
      <c r="AF15" s="345"/>
      <c r="AG15" s="1540"/>
      <c r="AH15" s="353" t="s">
        <v>165</v>
      </c>
      <c r="AI15" s="354" t="s">
        <v>163</v>
      </c>
      <c r="AJ15" s="355">
        <v>0.5</v>
      </c>
      <c r="AK15" s="356"/>
      <c r="AL15" s="356"/>
      <c r="AM15" s="395"/>
      <c r="AN15" s="358">
        <f>ROUND(ROUND(Q8*AD14,0)*AJ15,0)</f>
        <v>311</v>
      </c>
      <c r="AO15" s="268"/>
    </row>
    <row r="16" spans="1:42" ht="14.25">
      <c r="A16" s="243">
        <v>71</v>
      </c>
      <c r="B16" s="351">
        <v>2666</v>
      </c>
      <c r="C16" s="244" t="s">
        <v>820</v>
      </c>
      <c r="D16" s="375"/>
      <c r="E16" s="278"/>
      <c r="F16" s="279"/>
      <c r="G16" s="245"/>
      <c r="H16" s="208"/>
      <c r="I16" s="208"/>
      <c r="J16" s="385"/>
      <c r="K16" s="343"/>
      <c r="L16" s="301"/>
      <c r="M16" s="301"/>
      <c r="N16" s="301"/>
      <c r="O16" s="301"/>
      <c r="P16" s="301"/>
      <c r="Q16" s="392"/>
      <c r="R16" s="392"/>
      <c r="S16" s="208"/>
      <c r="T16" s="385"/>
      <c r="U16" s="245"/>
      <c r="V16" s="344"/>
      <c r="W16" s="344"/>
      <c r="X16" s="344"/>
      <c r="Y16" s="344"/>
      <c r="Z16" s="344"/>
      <c r="AA16" s="344"/>
      <c r="AB16" s="344"/>
      <c r="AC16" s="344"/>
      <c r="AD16" s="344"/>
      <c r="AE16" s="344"/>
      <c r="AF16" s="345"/>
      <c r="AG16" s="353"/>
      <c r="AH16" s="405"/>
      <c r="AI16" s="354"/>
      <c r="AJ16" s="357"/>
      <c r="AK16" s="1533" t="s">
        <v>167</v>
      </c>
      <c r="AL16" s="362">
        <v>5</v>
      </c>
      <c r="AM16" s="363" t="s">
        <v>168</v>
      </c>
      <c r="AN16" s="358">
        <f>ROUND(Q8*AD14,0)-AL16</f>
        <v>616</v>
      </c>
      <c r="AO16" s="268"/>
    </row>
    <row r="17" spans="1:41" ht="14.25">
      <c r="A17" s="243">
        <v>71</v>
      </c>
      <c r="B17" s="351">
        <v>2667</v>
      </c>
      <c r="C17" s="244" t="s">
        <v>821</v>
      </c>
      <c r="D17" s="375"/>
      <c r="E17" s="278"/>
      <c r="F17" s="279"/>
      <c r="G17" s="245"/>
      <c r="H17" s="208"/>
      <c r="I17" s="208"/>
      <c r="J17" s="385"/>
      <c r="K17" s="343"/>
      <c r="L17" s="301"/>
      <c r="M17" s="301"/>
      <c r="N17" s="301"/>
      <c r="O17" s="301"/>
      <c r="P17" s="301"/>
      <c r="Q17" s="392"/>
      <c r="R17" s="392"/>
      <c r="S17" s="208"/>
      <c r="T17" s="385"/>
      <c r="U17" s="245"/>
      <c r="V17" s="344"/>
      <c r="W17" s="344"/>
      <c r="X17" s="344"/>
      <c r="Y17" s="344"/>
      <c r="Z17" s="344"/>
      <c r="AA17" s="344"/>
      <c r="AB17" s="344"/>
      <c r="AC17" s="344"/>
      <c r="AD17" s="344"/>
      <c r="AE17" s="344"/>
      <c r="AF17" s="345"/>
      <c r="AG17" s="1536" t="s">
        <v>161</v>
      </c>
      <c r="AH17" s="364" t="s">
        <v>162</v>
      </c>
      <c r="AI17" s="362" t="s">
        <v>163</v>
      </c>
      <c r="AJ17" s="356">
        <v>0.7</v>
      </c>
      <c r="AK17" s="1534"/>
      <c r="AL17" s="365"/>
      <c r="AM17" s="366"/>
      <c r="AN17" s="358">
        <f>ROUND(ROUND(Q8*AD14,0)*AJ17,0)-AL16</f>
        <v>430</v>
      </c>
      <c r="AO17" s="268"/>
    </row>
    <row r="18" spans="1:41" ht="14.25">
      <c r="A18" s="243">
        <v>71</v>
      </c>
      <c r="B18" s="351">
        <v>2668</v>
      </c>
      <c r="C18" s="244" t="s">
        <v>822</v>
      </c>
      <c r="D18" s="375"/>
      <c r="E18" s="278"/>
      <c r="F18" s="279"/>
      <c r="G18" s="245"/>
      <c r="H18" s="208"/>
      <c r="I18" s="208"/>
      <c r="J18" s="385"/>
      <c r="K18" s="343"/>
      <c r="L18" s="301"/>
      <c r="M18" s="301"/>
      <c r="N18" s="301"/>
      <c r="O18" s="301"/>
      <c r="P18" s="301"/>
      <c r="Q18" s="392"/>
      <c r="R18" s="392"/>
      <c r="S18" s="208"/>
      <c r="T18" s="385"/>
      <c r="U18" s="245"/>
      <c r="V18" s="344"/>
      <c r="W18" s="344"/>
      <c r="X18" s="344"/>
      <c r="Y18" s="344"/>
      <c r="Z18" s="344"/>
      <c r="AA18" s="344"/>
      <c r="AB18" s="344"/>
      <c r="AC18" s="344"/>
      <c r="AD18" s="344"/>
      <c r="AE18" s="344"/>
      <c r="AF18" s="345"/>
      <c r="AG18" s="1537"/>
      <c r="AH18" s="353" t="s">
        <v>165</v>
      </c>
      <c r="AI18" s="354" t="s">
        <v>163</v>
      </c>
      <c r="AJ18" s="355">
        <v>0.5</v>
      </c>
      <c r="AK18" s="1535"/>
      <c r="AL18" s="367"/>
      <c r="AM18" s="368"/>
      <c r="AN18" s="358">
        <f>ROUND(ROUND(Q8*AD14,0)*AJ18,0)-AL16</f>
        <v>306</v>
      </c>
      <c r="AO18" s="268"/>
    </row>
    <row r="19" spans="1:41" ht="14.25">
      <c r="A19" s="229">
        <v>71</v>
      </c>
      <c r="B19" s="337">
        <v>1525</v>
      </c>
      <c r="C19" s="254" t="s">
        <v>823</v>
      </c>
      <c r="D19" s="375"/>
      <c r="E19" s="278"/>
      <c r="F19" s="279"/>
      <c r="G19" s="245"/>
      <c r="H19" s="208"/>
      <c r="I19" s="208"/>
      <c r="J19" s="388"/>
      <c r="K19" s="231" t="s">
        <v>824</v>
      </c>
      <c r="L19" s="334"/>
      <c r="M19" s="334"/>
      <c r="N19" s="334"/>
      <c r="O19" s="334"/>
      <c r="P19" s="334"/>
      <c r="Q19" s="334"/>
      <c r="R19" s="334"/>
      <c r="S19" s="232"/>
      <c r="T19" s="314"/>
      <c r="U19" s="231"/>
      <c r="V19" s="338"/>
      <c r="W19" s="338"/>
      <c r="X19" s="338"/>
      <c r="Y19" s="338"/>
      <c r="Z19" s="338"/>
      <c r="AA19" s="338"/>
      <c r="AB19" s="338"/>
      <c r="AC19" s="338"/>
      <c r="AD19" s="338"/>
      <c r="AE19" s="338"/>
      <c r="AF19" s="339"/>
      <c r="AG19" s="340"/>
      <c r="AH19" s="338"/>
      <c r="AI19" s="334"/>
      <c r="AJ19" s="383"/>
      <c r="AK19" s="383"/>
      <c r="AL19" s="383"/>
      <c r="AM19" s="384"/>
      <c r="AN19" s="342">
        <f>ROUND(Q20,0)</f>
        <v>644</v>
      </c>
      <c r="AO19" s="268"/>
    </row>
    <row r="20" spans="1:41" ht="14.25">
      <c r="A20" s="229">
        <v>71</v>
      </c>
      <c r="B20" s="337">
        <v>1526</v>
      </c>
      <c r="C20" s="254" t="s">
        <v>825</v>
      </c>
      <c r="D20" s="375"/>
      <c r="E20" s="278"/>
      <c r="F20" s="279"/>
      <c r="G20" s="245"/>
      <c r="H20" s="208"/>
      <c r="I20" s="208"/>
      <c r="J20" s="388"/>
      <c r="K20" s="343"/>
      <c r="L20" s="301"/>
      <c r="M20" s="301"/>
      <c r="N20" s="301"/>
      <c r="O20" s="301"/>
      <c r="P20" s="301"/>
      <c r="Q20" s="1548">
        <v>644</v>
      </c>
      <c r="R20" s="1548"/>
      <c r="S20" s="208" t="s">
        <v>18</v>
      </c>
      <c r="T20" s="385"/>
      <c r="U20" s="245"/>
      <c r="V20" s="344"/>
      <c r="W20" s="344"/>
      <c r="X20" s="344"/>
      <c r="Y20" s="344"/>
      <c r="Z20" s="344"/>
      <c r="AA20" s="344"/>
      <c r="AB20" s="344"/>
      <c r="AC20" s="344"/>
      <c r="AD20" s="344"/>
      <c r="AE20" s="344"/>
      <c r="AF20" s="345"/>
      <c r="AG20" s="1539" t="s">
        <v>161</v>
      </c>
      <c r="AH20" s="346" t="s">
        <v>162</v>
      </c>
      <c r="AI20" s="347" t="s">
        <v>163</v>
      </c>
      <c r="AJ20" s="348">
        <v>0.7</v>
      </c>
      <c r="AK20" s="348"/>
      <c r="AL20" s="348"/>
      <c r="AM20" s="349"/>
      <c r="AN20" s="350">
        <f>ROUND(Q20*AJ20,0)</f>
        <v>451</v>
      </c>
      <c r="AO20" s="268"/>
    </row>
    <row r="21" spans="1:41" ht="14.25">
      <c r="A21" s="243">
        <v>71</v>
      </c>
      <c r="B21" s="351">
        <v>2671</v>
      </c>
      <c r="C21" s="244" t="s">
        <v>826</v>
      </c>
      <c r="D21" s="375"/>
      <c r="E21" s="278"/>
      <c r="F21" s="279"/>
      <c r="G21" s="245"/>
      <c r="H21" s="208"/>
      <c r="I21" s="208"/>
      <c r="J21" s="385"/>
      <c r="K21" s="343"/>
      <c r="L21" s="301"/>
      <c r="M21" s="301"/>
      <c r="N21" s="301"/>
      <c r="O21" s="301"/>
      <c r="P21" s="301"/>
      <c r="Q21" s="392"/>
      <c r="R21" s="392"/>
      <c r="S21" s="208"/>
      <c r="T21" s="385"/>
      <c r="U21" s="245"/>
      <c r="V21" s="344"/>
      <c r="W21" s="344"/>
      <c r="X21" s="344"/>
      <c r="Y21" s="344"/>
      <c r="Z21" s="344"/>
      <c r="AA21" s="344"/>
      <c r="AB21" s="344"/>
      <c r="AC21" s="344"/>
      <c r="AD21" s="344"/>
      <c r="AE21" s="344"/>
      <c r="AF21" s="345"/>
      <c r="AG21" s="1540"/>
      <c r="AH21" s="353" t="s">
        <v>165</v>
      </c>
      <c r="AI21" s="354" t="s">
        <v>163</v>
      </c>
      <c r="AJ21" s="355">
        <v>0.5</v>
      </c>
      <c r="AK21" s="356"/>
      <c r="AL21" s="356"/>
      <c r="AM21" s="395"/>
      <c r="AN21" s="358">
        <f>ROUND(Q20*AJ21,0)</f>
        <v>322</v>
      </c>
      <c r="AO21" s="268"/>
    </row>
    <row r="22" spans="1:41" ht="14.25">
      <c r="A22" s="243">
        <v>71</v>
      </c>
      <c r="B22" s="351">
        <v>2672</v>
      </c>
      <c r="C22" s="244" t="s">
        <v>827</v>
      </c>
      <c r="D22" s="375"/>
      <c r="E22" s="278"/>
      <c r="F22" s="279"/>
      <c r="G22" s="245"/>
      <c r="H22" s="208"/>
      <c r="I22" s="208"/>
      <c r="J22" s="385"/>
      <c r="K22" s="343"/>
      <c r="L22" s="301"/>
      <c r="M22" s="301"/>
      <c r="N22" s="301"/>
      <c r="O22" s="301"/>
      <c r="P22" s="301"/>
      <c r="Q22" s="392"/>
      <c r="R22" s="392"/>
      <c r="S22" s="208"/>
      <c r="T22" s="385"/>
      <c r="U22" s="245"/>
      <c r="V22" s="344"/>
      <c r="W22" s="344"/>
      <c r="X22" s="344"/>
      <c r="Y22" s="344"/>
      <c r="Z22" s="344"/>
      <c r="AA22" s="344"/>
      <c r="AB22" s="344"/>
      <c r="AC22" s="344"/>
      <c r="AD22" s="344"/>
      <c r="AE22" s="344"/>
      <c r="AF22" s="345"/>
      <c r="AG22" s="353"/>
      <c r="AH22" s="405"/>
      <c r="AI22" s="354"/>
      <c r="AJ22" s="357"/>
      <c r="AK22" s="1533" t="s">
        <v>167</v>
      </c>
      <c r="AL22" s="362">
        <v>5</v>
      </c>
      <c r="AM22" s="363" t="s">
        <v>168</v>
      </c>
      <c r="AN22" s="358">
        <f>ROUND(Q20,0)-AL22</f>
        <v>639</v>
      </c>
      <c r="AO22" s="268"/>
    </row>
    <row r="23" spans="1:41" ht="14.25">
      <c r="A23" s="243">
        <v>71</v>
      </c>
      <c r="B23" s="351">
        <v>2673</v>
      </c>
      <c r="C23" s="244" t="s">
        <v>828</v>
      </c>
      <c r="D23" s="375"/>
      <c r="E23" s="278"/>
      <c r="F23" s="279"/>
      <c r="G23" s="245"/>
      <c r="H23" s="208"/>
      <c r="I23" s="208"/>
      <c r="J23" s="385"/>
      <c r="K23" s="343"/>
      <c r="L23" s="301"/>
      <c r="M23" s="301"/>
      <c r="N23" s="301"/>
      <c r="O23" s="301"/>
      <c r="P23" s="301"/>
      <c r="Q23" s="392"/>
      <c r="R23" s="392"/>
      <c r="S23" s="208"/>
      <c r="T23" s="385"/>
      <c r="U23" s="245"/>
      <c r="V23" s="344"/>
      <c r="W23" s="344"/>
      <c r="X23" s="344"/>
      <c r="Y23" s="344"/>
      <c r="Z23" s="344"/>
      <c r="AA23" s="344"/>
      <c r="AB23" s="344"/>
      <c r="AC23" s="344"/>
      <c r="AD23" s="344"/>
      <c r="AE23" s="344"/>
      <c r="AF23" s="345"/>
      <c r="AG23" s="1536" t="s">
        <v>161</v>
      </c>
      <c r="AH23" s="364" t="s">
        <v>162</v>
      </c>
      <c r="AI23" s="362" t="s">
        <v>163</v>
      </c>
      <c r="AJ23" s="356">
        <v>0.7</v>
      </c>
      <c r="AK23" s="1534"/>
      <c r="AL23" s="365"/>
      <c r="AM23" s="366"/>
      <c r="AN23" s="358">
        <f>ROUND(Q20*AJ23,0)-AL22</f>
        <v>446</v>
      </c>
      <c r="AO23" s="268"/>
    </row>
    <row r="24" spans="1:41" ht="14.25">
      <c r="A24" s="243">
        <v>71</v>
      </c>
      <c r="B24" s="351">
        <v>2674</v>
      </c>
      <c r="C24" s="244" t="s">
        <v>829</v>
      </c>
      <c r="D24" s="375"/>
      <c r="E24" s="278"/>
      <c r="F24" s="279"/>
      <c r="G24" s="245"/>
      <c r="H24" s="208"/>
      <c r="I24" s="208"/>
      <c r="J24" s="385"/>
      <c r="K24" s="343"/>
      <c r="L24" s="301"/>
      <c r="M24" s="301"/>
      <c r="N24" s="301"/>
      <c r="O24" s="301"/>
      <c r="P24" s="301"/>
      <c r="Q24" s="392"/>
      <c r="R24" s="392"/>
      <c r="S24" s="208"/>
      <c r="T24" s="385"/>
      <c r="U24" s="281"/>
      <c r="V24" s="380"/>
      <c r="W24" s="380"/>
      <c r="X24" s="380"/>
      <c r="Y24" s="380"/>
      <c r="Z24" s="380"/>
      <c r="AA24" s="380"/>
      <c r="AB24" s="380"/>
      <c r="AC24" s="380"/>
      <c r="AD24" s="380"/>
      <c r="AE24" s="380"/>
      <c r="AF24" s="381"/>
      <c r="AG24" s="1537"/>
      <c r="AH24" s="353" t="s">
        <v>165</v>
      </c>
      <c r="AI24" s="354" t="s">
        <v>163</v>
      </c>
      <c r="AJ24" s="355">
        <v>0.5</v>
      </c>
      <c r="AK24" s="1535"/>
      <c r="AL24" s="367"/>
      <c r="AM24" s="368"/>
      <c r="AN24" s="358">
        <f>ROUND(Q20*AJ24,0)-AL22</f>
        <v>317</v>
      </c>
      <c r="AO24" s="268"/>
    </row>
    <row r="25" spans="1:41" ht="14.25">
      <c r="A25" s="229">
        <v>71</v>
      </c>
      <c r="B25" s="337">
        <v>1527</v>
      </c>
      <c r="C25" s="254" t="s">
        <v>830</v>
      </c>
      <c r="D25" s="375"/>
      <c r="E25" s="278"/>
      <c r="F25" s="279"/>
      <c r="G25" s="245"/>
      <c r="H25" s="208"/>
      <c r="I25" s="208"/>
      <c r="J25" s="388"/>
      <c r="K25" s="343"/>
      <c r="L25" s="301"/>
      <c r="M25" s="301"/>
      <c r="N25" s="301"/>
      <c r="O25" s="301"/>
      <c r="P25" s="301"/>
      <c r="Q25" s="406"/>
      <c r="R25" s="406"/>
      <c r="S25" s="208"/>
      <c r="T25" s="385"/>
      <c r="U25" s="379" t="s">
        <v>172</v>
      </c>
      <c r="V25" s="344"/>
      <c r="W25" s="344"/>
      <c r="X25" s="344"/>
      <c r="Y25" s="344"/>
      <c r="Z25" s="344"/>
      <c r="AA25" s="344"/>
      <c r="AB25" s="344"/>
      <c r="AC25" s="344"/>
      <c r="AD25" s="344"/>
      <c r="AE25" s="344"/>
      <c r="AF25" s="345"/>
      <c r="AG25" s="369"/>
      <c r="AH25" s="370"/>
      <c r="AI25" s="372"/>
      <c r="AJ25" s="373"/>
      <c r="AK25" s="373"/>
      <c r="AL25" s="373"/>
      <c r="AM25" s="374"/>
      <c r="AN25" s="342">
        <f>ROUND(Q20*AD26,0)</f>
        <v>621</v>
      </c>
      <c r="AO25" s="268"/>
    </row>
    <row r="26" spans="1:41" ht="14.25">
      <c r="A26" s="229">
        <v>71</v>
      </c>
      <c r="B26" s="337">
        <v>1528</v>
      </c>
      <c r="C26" s="254" t="s">
        <v>831</v>
      </c>
      <c r="D26" s="375"/>
      <c r="E26" s="278"/>
      <c r="F26" s="279"/>
      <c r="G26" s="245"/>
      <c r="H26" s="208"/>
      <c r="I26" s="208"/>
      <c r="J26" s="388"/>
      <c r="K26" s="343"/>
      <c r="L26" s="301"/>
      <c r="M26" s="301"/>
      <c r="N26" s="301"/>
      <c r="O26" s="301"/>
      <c r="P26" s="301"/>
      <c r="Q26" s="406"/>
      <c r="R26" s="406"/>
      <c r="S26" s="208"/>
      <c r="T26" s="385"/>
      <c r="U26" s="379" t="s">
        <v>174</v>
      </c>
      <c r="V26" s="344"/>
      <c r="W26" s="344"/>
      <c r="X26" s="344"/>
      <c r="Y26" s="344"/>
      <c r="Z26" s="344"/>
      <c r="AA26" s="344"/>
      <c r="AB26" s="344"/>
      <c r="AC26" s="214" t="s">
        <v>163</v>
      </c>
      <c r="AD26" s="1541">
        <v>0.96499999999999997</v>
      </c>
      <c r="AE26" s="1541"/>
      <c r="AF26" s="345"/>
      <c r="AG26" s="1539" t="s">
        <v>161</v>
      </c>
      <c r="AH26" s="346" t="s">
        <v>162</v>
      </c>
      <c r="AI26" s="347" t="s">
        <v>163</v>
      </c>
      <c r="AJ26" s="348">
        <v>0.7</v>
      </c>
      <c r="AK26" s="348"/>
      <c r="AL26" s="348"/>
      <c r="AM26" s="349"/>
      <c r="AN26" s="350">
        <f>ROUND(ROUND(Q20*AD26,0)*AJ26,0)</f>
        <v>435</v>
      </c>
      <c r="AO26" s="268"/>
    </row>
    <row r="27" spans="1:41" ht="14.25">
      <c r="A27" s="243">
        <v>71</v>
      </c>
      <c r="B27" s="351">
        <v>2675</v>
      </c>
      <c r="C27" s="244" t="s">
        <v>832</v>
      </c>
      <c r="D27" s="375"/>
      <c r="E27" s="278"/>
      <c r="F27" s="279"/>
      <c r="G27" s="245"/>
      <c r="H27" s="208"/>
      <c r="I27" s="208"/>
      <c r="J27" s="385"/>
      <c r="K27" s="343"/>
      <c r="L27" s="301"/>
      <c r="M27" s="301"/>
      <c r="N27" s="301"/>
      <c r="O27" s="301"/>
      <c r="P27" s="301"/>
      <c r="Q27" s="392"/>
      <c r="R27" s="392"/>
      <c r="S27" s="208"/>
      <c r="T27" s="385"/>
      <c r="U27" s="245"/>
      <c r="V27" s="344"/>
      <c r="W27" s="344"/>
      <c r="X27" s="344"/>
      <c r="Y27" s="344"/>
      <c r="Z27" s="344"/>
      <c r="AA27" s="344"/>
      <c r="AB27" s="344"/>
      <c r="AC27" s="344"/>
      <c r="AD27" s="344"/>
      <c r="AE27" s="344"/>
      <c r="AF27" s="345"/>
      <c r="AG27" s="1540"/>
      <c r="AH27" s="353" t="s">
        <v>165</v>
      </c>
      <c r="AI27" s="354" t="s">
        <v>163</v>
      </c>
      <c r="AJ27" s="355">
        <v>0.5</v>
      </c>
      <c r="AK27" s="356"/>
      <c r="AL27" s="356"/>
      <c r="AM27" s="395"/>
      <c r="AN27" s="358">
        <f>ROUND(ROUND(Q20*AD26,0)*AJ27,0)</f>
        <v>311</v>
      </c>
      <c r="AO27" s="268"/>
    </row>
    <row r="28" spans="1:41" ht="14.25">
      <c r="A28" s="243">
        <v>71</v>
      </c>
      <c r="B28" s="351">
        <v>2676</v>
      </c>
      <c r="C28" s="244" t="s">
        <v>833</v>
      </c>
      <c r="D28" s="375"/>
      <c r="E28" s="278"/>
      <c r="F28" s="279"/>
      <c r="G28" s="245"/>
      <c r="H28" s="208"/>
      <c r="I28" s="208"/>
      <c r="J28" s="385"/>
      <c r="K28" s="343"/>
      <c r="L28" s="301"/>
      <c r="M28" s="301"/>
      <c r="N28" s="301"/>
      <c r="O28" s="301"/>
      <c r="P28" s="301"/>
      <c r="Q28" s="392"/>
      <c r="R28" s="392"/>
      <c r="S28" s="208"/>
      <c r="T28" s="385"/>
      <c r="U28" s="245"/>
      <c r="V28" s="344"/>
      <c r="W28" s="344"/>
      <c r="X28" s="344"/>
      <c r="Y28" s="344"/>
      <c r="Z28" s="344"/>
      <c r="AA28" s="344"/>
      <c r="AB28" s="344"/>
      <c r="AC28" s="344"/>
      <c r="AD28" s="344"/>
      <c r="AE28" s="344"/>
      <c r="AF28" s="345"/>
      <c r="AG28" s="353"/>
      <c r="AH28" s="405"/>
      <c r="AI28" s="354"/>
      <c r="AJ28" s="357"/>
      <c r="AK28" s="1533" t="s">
        <v>167</v>
      </c>
      <c r="AL28" s="362">
        <v>5</v>
      </c>
      <c r="AM28" s="363" t="s">
        <v>168</v>
      </c>
      <c r="AN28" s="358">
        <f>ROUND(Q20*AD26,0)-AL28</f>
        <v>616</v>
      </c>
      <c r="AO28" s="268"/>
    </row>
    <row r="29" spans="1:41" ht="14.25">
      <c r="A29" s="243">
        <v>71</v>
      </c>
      <c r="B29" s="351">
        <v>2677</v>
      </c>
      <c r="C29" s="244" t="s">
        <v>834</v>
      </c>
      <c r="D29" s="375"/>
      <c r="E29" s="278"/>
      <c r="F29" s="279"/>
      <c r="G29" s="245"/>
      <c r="H29" s="208"/>
      <c r="I29" s="208"/>
      <c r="J29" s="385"/>
      <c r="K29" s="343"/>
      <c r="L29" s="301"/>
      <c r="M29" s="301"/>
      <c r="N29" s="301"/>
      <c r="O29" s="301"/>
      <c r="P29" s="301"/>
      <c r="Q29" s="392"/>
      <c r="R29" s="392"/>
      <c r="S29" s="208"/>
      <c r="T29" s="385"/>
      <c r="U29" s="245"/>
      <c r="V29" s="344"/>
      <c r="W29" s="344"/>
      <c r="X29" s="344"/>
      <c r="Y29" s="344"/>
      <c r="Z29" s="344"/>
      <c r="AA29" s="344"/>
      <c r="AB29" s="344"/>
      <c r="AC29" s="344"/>
      <c r="AD29" s="344"/>
      <c r="AE29" s="344"/>
      <c r="AF29" s="345"/>
      <c r="AG29" s="1536" t="s">
        <v>161</v>
      </c>
      <c r="AH29" s="364" t="s">
        <v>162</v>
      </c>
      <c r="AI29" s="362" t="s">
        <v>163</v>
      </c>
      <c r="AJ29" s="356">
        <v>0.7</v>
      </c>
      <c r="AK29" s="1534"/>
      <c r="AL29" s="365"/>
      <c r="AM29" s="366"/>
      <c r="AN29" s="358">
        <f>ROUND(ROUND(Q20*AD26,0)*AJ29,0)-AL28</f>
        <v>430</v>
      </c>
      <c r="AO29" s="268"/>
    </row>
    <row r="30" spans="1:41" ht="14.25">
      <c r="A30" s="243">
        <v>71</v>
      </c>
      <c r="B30" s="351">
        <v>2678</v>
      </c>
      <c r="C30" s="244" t="s">
        <v>835</v>
      </c>
      <c r="D30" s="375"/>
      <c r="E30" s="278"/>
      <c r="F30" s="279"/>
      <c r="G30" s="281"/>
      <c r="H30" s="216"/>
      <c r="I30" s="216"/>
      <c r="J30" s="226"/>
      <c r="K30" s="308"/>
      <c r="L30" s="304"/>
      <c r="M30" s="304"/>
      <c r="N30" s="304"/>
      <c r="O30" s="304"/>
      <c r="P30" s="304"/>
      <c r="Q30" s="407"/>
      <c r="R30" s="407"/>
      <c r="S30" s="216"/>
      <c r="T30" s="226"/>
      <c r="U30" s="281"/>
      <c r="V30" s="380"/>
      <c r="W30" s="380"/>
      <c r="X30" s="380"/>
      <c r="Y30" s="380"/>
      <c r="Z30" s="380"/>
      <c r="AA30" s="380"/>
      <c r="AB30" s="380"/>
      <c r="AC30" s="380"/>
      <c r="AD30" s="380"/>
      <c r="AE30" s="380"/>
      <c r="AF30" s="381"/>
      <c r="AG30" s="1537"/>
      <c r="AH30" s="353" t="s">
        <v>165</v>
      </c>
      <c r="AI30" s="354" t="s">
        <v>163</v>
      </c>
      <c r="AJ30" s="355">
        <v>0.5</v>
      </c>
      <c r="AK30" s="1535"/>
      <c r="AL30" s="367"/>
      <c r="AM30" s="368"/>
      <c r="AN30" s="358">
        <f>ROUND(ROUND(Q20*AD26,0)*AJ30,0)-AL28</f>
        <v>306</v>
      </c>
      <c r="AO30" s="268"/>
    </row>
    <row r="31" spans="1:41" ht="14.25">
      <c r="A31" s="229">
        <v>71</v>
      </c>
      <c r="B31" s="337">
        <v>1531</v>
      </c>
      <c r="C31" s="254" t="s">
        <v>836</v>
      </c>
      <c r="D31" s="375"/>
      <c r="E31" s="278"/>
      <c r="F31" s="279"/>
      <c r="G31" s="1542" t="s">
        <v>837</v>
      </c>
      <c r="H31" s="1543"/>
      <c r="I31" s="1543"/>
      <c r="J31" s="1544"/>
      <c r="K31" s="231" t="s">
        <v>811</v>
      </c>
      <c r="L31" s="334"/>
      <c r="M31" s="334"/>
      <c r="N31" s="334"/>
      <c r="O31" s="334"/>
      <c r="P31" s="334"/>
      <c r="Q31" s="334"/>
      <c r="R31" s="334"/>
      <c r="S31" s="232"/>
      <c r="T31" s="314"/>
      <c r="U31" s="231"/>
      <c r="V31" s="338"/>
      <c r="W31" s="338"/>
      <c r="X31" s="338"/>
      <c r="Y31" s="338"/>
      <c r="Z31" s="338"/>
      <c r="AA31" s="338"/>
      <c r="AB31" s="338"/>
      <c r="AC31" s="338"/>
      <c r="AD31" s="338"/>
      <c r="AE31" s="338"/>
      <c r="AF31" s="339"/>
      <c r="AG31" s="340"/>
      <c r="AH31" s="338"/>
      <c r="AI31" s="334"/>
      <c r="AJ31" s="383"/>
      <c r="AK31" s="383"/>
      <c r="AL31" s="383"/>
      <c r="AM31" s="384"/>
      <c r="AN31" s="342">
        <f>ROUND(Q32,0)</f>
        <v>599</v>
      </c>
      <c r="AO31" s="268"/>
    </row>
    <row r="32" spans="1:41" ht="14.25">
      <c r="A32" s="229">
        <v>71</v>
      </c>
      <c r="B32" s="337">
        <v>1532</v>
      </c>
      <c r="C32" s="254" t="s">
        <v>838</v>
      </c>
      <c r="D32" s="375"/>
      <c r="E32" s="278"/>
      <c r="F32" s="279"/>
      <c r="G32" s="1545"/>
      <c r="H32" s="1546"/>
      <c r="I32" s="1546"/>
      <c r="J32" s="1547"/>
      <c r="K32" s="343"/>
      <c r="L32" s="301"/>
      <c r="M32" s="301"/>
      <c r="N32" s="301"/>
      <c r="O32" s="301"/>
      <c r="P32" s="301"/>
      <c r="Q32" s="1548">
        <v>599</v>
      </c>
      <c r="R32" s="1548"/>
      <c r="S32" s="208" t="s">
        <v>18</v>
      </c>
      <c r="T32" s="385"/>
      <c r="U32" s="245"/>
      <c r="V32" s="344"/>
      <c r="W32" s="344"/>
      <c r="X32" s="344"/>
      <c r="Y32" s="344"/>
      <c r="Z32" s="344"/>
      <c r="AA32" s="344"/>
      <c r="AB32" s="344"/>
      <c r="AC32" s="344"/>
      <c r="AD32" s="344"/>
      <c r="AE32" s="344"/>
      <c r="AF32" s="345"/>
      <c r="AG32" s="1539" t="s">
        <v>161</v>
      </c>
      <c r="AH32" s="346" t="s">
        <v>162</v>
      </c>
      <c r="AI32" s="347" t="s">
        <v>163</v>
      </c>
      <c r="AJ32" s="348">
        <v>0.7</v>
      </c>
      <c r="AK32" s="348"/>
      <c r="AL32" s="348"/>
      <c r="AM32" s="349"/>
      <c r="AN32" s="350">
        <f>ROUND(Q32*AJ32,0)</f>
        <v>419</v>
      </c>
      <c r="AO32" s="268"/>
    </row>
    <row r="33" spans="1:41" ht="14.25">
      <c r="A33" s="243">
        <v>71</v>
      </c>
      <c r="B33" s="351">
        <v>2681</v>
      </c>
      <c r="C33" s="244" t="s">
        <v>839</v>
      </c>
      <c r="D33" s="375"/>
      <c r="E33" s="278"/>
      <c r="F33" s="279"/>
      <c r="G33" s="1545"/>
      <c r="H33" s="1546"/>
      <c r="I33" s="1546"/>
      <c r="J33" s="1547"/>
      <c r="K33" s="343"/>
      <c r="L33" s="301"/>
      <c r="M33" s="301"/>
      <c r="N33" s="301"/>
      <c r="O33" s="301"/>
      <c r="P33" s="301"/>
      <c r="Q33" s="392"/>
      <c r="R33" s="392"/>
      <c r="S33" s="208"/>
      <c r="T33" s="385"/>
      <c r="U33" s="245"/>
      <c r="V33" s="344"/>
      <c r="W33" s="344"/>
      <c r="X33" s="344"/>
      <c r="Y33" s="344"/>
      <c r="Z33" s="344"/>
      <c r="AA33" s="344"/>
      <c r="AB33" s="344"/>
      <c r="AC33" s="344"/>
      <c r="AD33" s="344"/>
      <c r="AE33" s="344"/>
      <c r="AF33" s="345"/>
      <c r="AG33" s="1540"/>
      <c r="AH33" s="353" t="s">
        <v>165</v>
      </c>
      <c r="AI33" s="354" t="s">
        <v>163</v>
      </c>
      <c r="AJ33" s="355">
        <v>0.5</v>
      </c>
      <c r="AK33" s="356"/>
      <c r="AL33" s="356"/>
      <c r="AM33" s="395"/>
      <c r="AN33" s="358">
        <f>ROUND(Q32*AJ33,0)</f>
        <v>300</v>
      </c>
      <c r="AO33" s="268"/>
    </row>
    <row r="34" spans="1:41" ht="14.25">
      <c r="A34" s="243">
        <v>71</v>
      </c>
      <c r="B34" s="351">
        <v>2682</v>
      </c>
      <c r="C34" s="244" t="s">
        <v>840</v>
      </c>
      <c r="D34" s="375"/>
      <c r="E34" s="278"/>
      <c r="F34" s="279"/>
      <c r="G34" s="1545"/>
      <c r="H34" s="1546"/>
      <c r="I34" s="1546"/>
      <c r="J34" s="1547"/>
      <c r="K34" s="343"/>
      <c r="L34" s="301"/>
      <c r="M34" s="301"/>
      <c r="N34" s="301"/>
      <c r="O34" s="301"/>
      <c r="P34" s="301"/>
      <c r="Q34" s="392"/>
      <c r="R34" s="392"/>
      <c r="S34" s="208"/>
      <c r="T34" s="385"/>
      <c r="U34" s="245"/>
      <c r="V34" s="344"/>
      <c r="W34" s="344"/>
      <c r="X34" s="344"/>
      <c r="Y34" s="344"/>
      <c r="Z34" s="344"/>
      <c r="AA34" s="344"/>
      <c r="AB34" s="344"/>
      <c r="AC34" s="344"/>
      <c r="AD34" s="344"/>
      <c r="AE34" s="344"/>
      <c r="AF34" s="345"/>
      <c r="AG34" s="353"/>
      <c r="AH34" s="405"/>
      <c r="AI34" s="354"/>
      <c r="AJ34" s="357"/>
      <c r="AK34" s="1533" t="s">
        <v>167</v>
      </c>
      <c r="AL34" s="362">
        <v>5</v>
      </c>
      <c r="AM34" s="363" t="s">
        <v>168</v>
      </c>
      <c r="AN34" s="358">
        <f>ROUND(Q32,0)-AL34</f>
        <v>594</v>
      </c>
      <c r="AO34" s="268"/>
    </row>
    <row r="35" spans="1:41" ht="14.25">
      <c r="A35" s="243">
        <v>71</v>
      </c>
      <c r="B35" s="351">
        <v>2683</v>
      </c>
      <c r="C35" s="244" t="s">
        <v>841</v>
      </c>
      <c r="D35" s="375"/>
      <c r="E35" s="278"/>
      <c r="F35" s="279"/>
      <c r="G35" s="1545"/>
      <c r="H35" s="1546"/>
      <c r="I35" s="1546"/>
      <c r="J35" s="1547"/>
      <c r="K35" s="343"/>
      <c r="L35" s="301"/>
      <c r="M35" s="301"/>
      <c r="N35" s="301"/>
      <c r="O35" s="301"/>
      <c r="P35" s="301"/>
      <c r="Q35" s="392"/>
      <c r="R35" s="392"/>
      <c r="S35" s="208"/>
      <c r="T35" s="385"/>
      <c r="U35" s="245"/>
      <c r="V35" s="344"/>
      <c r="W35" s="344"/>
      <c r="X35" s="344"/>
      <c r="Y35" s="344"/>
      <c r="Z35" s="344"/>
      <c r="AA35" s="344"/>
      <c r="AB35" s="344"/>
      <c r="AC35" s="344"/>
      <c r="AD35" s="344"/>
      <c r="AE35" s="344"/>
      <c r="AF35" s="345"/>
      <c r="AG35" s="1536" t="s">
        <v>161</v>
      </c>
      <c r="AH35" s="364" t="s">
        <v>162</v>
      </c>
      <c r="AI35" s="362" t="s">
        <v>163</v>
      </c>
      <c r="AJ35" s="356">
        <v>0.7</v>
      </c>
      <c r="AK35" s="1534"/>
      <c r="AL35" s="365"/>
      <c r="AM35" s="366"/>
      <c r="AN35" s="358">
        <f>ROUND(Q32*AJ35,0)-AL34</f>
        <v>414</v>
      </c>
      <c r="AO35" s="268"/>
    </row>
    <row r="36" spans="1:41" ht="14.25">
      <c r="A36" s="243">
        <v>71</v>
      </c>
      <c r="B36" s="351">
        <v>2684</v>
      </c>
      <c r="C36" s="244" t="s">
        <v>842</v>
      </c>
      <c r="D36" s="375"/>
      <c r="E36" s="278"/>
      <c r="F36" s="279"/>
      <c r="G36" s="1545"/>
      <c r="H36" s="1546"/>
      <c r="I36" s="1546"/>
      <c r="J36" s="1547"/>
      <c r="K36" s="343"/>
      <c r="L36" s="301"/>
      <c r="M36" s="301"/>
      <c r="N36" s="301"/>
      <c r="O36" s="301"/>
      <c r="P36" s="301"/>
      <c r="Q36" s="392"/>
      <c r="R36" s="392"/>
      <c r="S36" s="208"/>
      <c r="T36" s="385"/>
      <c r="U36" s="245"/>
      <c r="V36" s="344"/>
      <c r="W36" s="344"/>
      <c r="X36" s="344"/>
      <c r="Y36" s="344"/>
      <c r="Z36" s="344"/>
      <c r="AA36" s="344"/>
      <c r="AB36" s="344"/>
      <c r="AC36" s="344"/>
      <c r="AD36" s="344"/>
      <c r="AE36" s="344"/>
      <c r="AF36" s="345"/>
      <c r="AG36" s="1537"/>
      <c r="AH36" s="353" t="s">
        <v>165</v>
      </c>
      <c r="AI36" s="354" t="s">
        <v>163</v>
      </c>
      <c r="AJ36" s="355">
        <v>0.5</v>
      </c>
      <c r="AK36" s="1535"/>
      <c r="AL36" s="367"/>
      <c r="AM36" s="368"/>
      <c r="AN36" s="358">
        <f>ROUND(Q32*AJ36,0)-AL34</f>
        <v>295</v>
      </c>
      <c r="AO36" s="268"/>
    </row>
    <row r="37" spans="1:41" ht="14.25">
      <c r="A37" s="229">
        <v>71</v>
      </c>
      <c r="B37" s="337">
        <v>1533</v>
      </c>
      <c r="C37" s="254" t="s">
        <v>843</v>
      </c>
      <c r="D37" s="375"/>
      <c r="E37" s="278"/>
      <c r="F37" s="279"/>
      <c r="G37" s="1545"/>
      <c r="H37" s="1546"/>
      <c r="I37" s="1546"/>
      <c r="J37" s="1547"/>
      <c r="K37" s="245"/>
      <c r="L37" s="208"/>
      <c r="M37" s="208"/>
      <c r="N37" s="208"/>
      <c r="O37" s="208"/>
      <c r="P37" s="208"/>
      <c r="Q37" s="301"/>
      <c r="R37" s="301"/>
      <c r="S37" s="301"/>
      <c r="T37" s="385"/>
      <c r="U37" s="369" t="s">
        <v>172</v>
      </c>
      <c r="V37" s="370"/>
      <c r="W37" s="370"/>
      <c r="X37" s="370"/>
      <c r="Y37" s="370"/>
      <c r="Z37" s="370"/>
      <c r="AA37" s="370"/>
      <c r="AB37" s="370"/>
      <c r="AC37" s="370"/>
      <c r="AD37" s="370"/>
      <c r="AE37" s="370"/>
      <c r="AF37" s="371"/>
      <c r="AG37" s="369"/>
      <c r="AH37" s="370"/>
      <c r="AI37" s="372"/>
      <c r="AJ37" s="373"/>
      <c r="AK37" s="373"/>
      <c r="AL37" s="373"/>
      <c r="AM37" s="374"/>
      <c r="AN37" s="342">
        <f>ROUND(Q32*AD38,0)</f>
        <v>578</v>
      </c>
      <c r="AO37" s="268"/>
    </row>
    <row r="38" spans="1:41" ht="14.25">
      <c r="A38" s="229">
        <v>71</v>
      </c>
      <c r="B38" s="337">
        <v>1534</v>
      </c>
      <c r="C38" s="254" t="s">
        <v>844</v>
      </c>
      <c r="D38" s="375"/>
      <c r="E38" s="278"/>
      <c r="F38" s="279"/>
      <c r="G38" s="245"/>
      <c r="H38" s="208"/>
      <c r="I38" s="208"/>
      <c r="J38" s="385"/>
      <c r="K38" s="343"/>
      <c r="L38" s="301"/>
      <c r="M38" s="301"/>
      <c r="N38" s="301"/>
      <c r="O38" s="301"/>
      <c r="P38" s="208"/>
      <c r="Q38" s="301"/>
      <c r="R38" s="301"/>
      <c r="S38" s="301"/>
      <c r="T38" s="385"/>
      <c r="U38" s="379" t="s">
        <v>174</v>
      </c>
      <c r="V38" s="344"/>
      <c r="W38" s="344"/>
      <c r="X38" s="344"/>
      <c r="Y38" s="344"/>
      <c r="Z38" s="344"/>
      <c r="AA38" s="344"/>
      <c r="AB38" s="344"/>
      <c r="AC38" s="214" t="s">
        <v>163</v>
      </c>
      <c r="AD38" s="1541">
        <v>0.96499999999999997</v>
      </c>
      <c r="AE38" s="1541"/>
      <c r="AF38" s="345"/>
      <c r="AG38" s="1539" t="s">
        <v>161</v>
      </c>
      <c r="AH38" s="346" t="s">
        <v>162</v>
      </c>
      <c r="AI38" s="347" t="s">
        <v>163</v>
      </c>
      <c r="AJ38" s="348">
        <v>0.7</v>
      </c>
      <c r="AK38" s="348"/>
      <c r="AL38" s="348"/>
      <c r="AM38" s="349"/>
      <c r="AN38" s="350">
        <f>ROUND(ROUND(Q32*AD38,0)*AJ38,0)</f>
        <v>405</v>
      </c>
      <c r="AO38" s="268"/>
    </row>
    <row r="39" spans="1:41" ht="14.25">
      <c r="A39" s="243">
        <v>71</v>
      </c>
      <c r="B39" s="351">
        <v>2685</v>
      </c>
      <c r="C39" s="244" t="s">
        <v>845</v>
      </c>
      <c r="D39" s="375"/>
      <c r="E39" s="278"/>
      <c r="F39" s="279"/>
      <c r="G39" s="245"/>
      <c r="H39" s="208"/>
      <c r="I39" s="208"/>
      <c r="J39" s="385"/>
      <c r="K39" s="343"/>
      <c r="L39" s="301"/>
      <c r="M39" s="301"/>
      <c r="N39" s="301"/>
      <c r="O39" s="301"/>
      <c r="P39" s="301"/>
      <c r="Q39" s="392"/>
      <c r="R39" s="392"/>
      <c r="S39" s="208"/>
      <c r="T39" s="385"/>
      <c r="U39" s="245"/>
      <c r="V39" s="344"/>
      <c r="W39" s="344"/>
      <c r="X39" s="344"/>
      <c r="Y39" s="344"/>
      <c r="Z39" s="344"/>
      <c r="AA39" s="344"/>
      <c r="AB39" s="344"/>
      <c r="AC39" s="344"/>
      <c r="AD39" s="344"/>
      <c r="AE39" s="344"/>
      <c r="AF39" s="345"/>
      <c r="AG39" s="1540"/>
      <c r="AH39" s="353" t="s">
        <v>165</v>
      </c>
      <c r="AI39" s="354" t="s">
        <v>163</v>
      </c>
      <c r="AJ39" s="355">
        <v>0.5</v>
      </c>
      <c r="AK39" s="356"/>
      <c r="AL39" s="356"/>
      <c r="AM39" s="395"/>
      <c r="AN39" s="358">
        <f>ROUND(ROUND(Q32*AD38,0)*AJ39,0)</f>
        <v>289</v>
      </c>
      <c r="AO39" s="268"/>
    </row>
    <row r="40" spans="1:41" ht="14.25">
      <c r="A40" s="243">
        <v>71</v>
      </c>
      <c r="B40" s="351">
        <v>2686</v>
      </c>
      <c r="C40" s="244" t="s">
        <v>846</v>
      </c>
      <c r="D40" s="375"/>
      <c r="E40" s="278"/>
      <c r="F40" s="279"/>
      <c r="G40" s="245"/>
      <c r="H40" s="208"/>
      <c r="I40" s="208"/>
      <c r="J40" s="385"/>
      <c r="K40" s="343"/>
      <c r="L40" s="301"/>
      <c r="M40" s="301"/>
      <c r="N40" s="301"/>
      <c r="O40" s="301"/>
      <c r="P40" s="301"/>
      <c r="Q40" s="392"/>
      <c r="R40" s="392"/>
      <c r="S40" s="208"/>
      <c r="T40" s="385"/>
      <c r="U40" s="245"/>
      <c r="V40" s="344"/>
      <c r="W40" s="344"/>
      <c r="X40" s="344"/>
      <c r="Y40" s="344"/>
      <c r="Z40" s="344"/>
      <c r="AA40" s="344"/>
      <c r="AB40" s="344"/>
      <c r="AC40" s="344"/>
      <c r="AD40" s="344"/>
      <c r="AE40" s="344"/>
      <c r="AF40" s="345"/>
      <c r="AG40" s="353"/>
      <c r="AH40" s="405"/>
      <c r="AI40" s="354"/>
      <c r="AJ40" s="357"/>
      <c r="AK40" s="1533" t="s">
        <v>167</v>
      </c>
      <c r="AL40" s="362">
        <v>5</v>
      </c>
      <c r="AM40" s="363" t="s">
        <v>168</v>
      </c>
      <c r="AN40" s="358">
        <f>ROUND(Q32*AD38,0)-AL40</f>
        <v>573</v>
      </c>
      <c r="AO40" s="268"/>
    </row>
    <row r="41" spans="1:41" ht="14.25">
      <c r="A41" s="243">
        <v>71</v>
      </c>
      <c r="B41" s="351">
        <v>2687</v>
      </c>
      <c r="C41" s="244" t="s">
        <v>847</v>
      </c>
      <c r="D41" s="375"/>
      <c r="E41" s="278"/>
      <c r="F41" s="279"/>
      <c r="G41" s="245"/>
      <c r="H41" s="208"/>
      <c r="I41" s="208"/>
      <c r="J41" s="385"/>
      <c r="K41" s="343"/>
      <c r="L41" s="301"/>
      <c r="M41" s="301"/>
      <c r="N41" s="301"/>
      <c r="O41" s="301"/>
      <c r="P41" s="301"/>
      <c r="Q41" s="392"/>
      <c r="R41" s="392"/>
      <c r="S41" s="208"/>
      <c r="T41" s="385"/>
      <c r="U41" s="245"/>
      <c r="V41" s="344"/>
      <c r="W41" s="344"/>
      <c r="X41" s="344"/>
      <c r="Y41" s="344"/>
      <c r="Z41" s="344"/>
      <c r="AA41" s="344"/>
      <c r="AB41" s="344"/>
      <c r="AC41" s="344"/>
      <c r="AD41" s="344"/>
      <c r="AE41" s="344"/>
      <c r="AF41" s="345"/>
      <c r="AG41" s="1536" t="s">
        <v>161</v>
      </c>
      <c r="AH41" s="364" t="s">
        <v>162</v>
      </c>
      <c r="AI41" s="362" t="s">
        <v>163</v>
      </c>
      <c r="AJ41" s="356">
        <v>0.7</v>
      </c>
      <c r="AK41" s="1534"/>
      <c r="AL41" s="365"/>
      <c r="AM41" s="366"/>
      <c r="AN41" s="358">
        <f>ROUND(ROUND(Q32*AD38,0)*AJ41,0)-AL40</f>
        <v>400</v>
      </c>
      <c r="AO41" s="268"/>
    </row>
    <row r="42" spans="1:41" ht="14.25">
      <c r="A42" s="243">
        <v>71</v>
      </c>
      <c r="B42" s="351">
        <v>2688</v>
      </c>
      <c r="C42" s="244" t="s">
        <v>848</v>
      </c>
      <c r="D42" s="375"/>
      <c r="E42" s="278"/>
      <c r="F42" s="279"/>
      <c r="G42" s="245"/>
      <c r="H42" s="208"/>
      <c r="I42" s="208"/>
      <c r="J42" s="385"/>
      <c r="K42" s="308"/>
      <c r="L42" s="304"/>
      <c r="M42" s="304"/>
      <c r="N42" s="304"/>
      <c r="O42" s="304"/>
      <c r="P42" s="304"/>
      <c r="Q42" s="407"/>
      <c r="R42" s="407"/>
      <c r="S42" s="216"/>
      <c r="T42" s="226"/>
      <c r="U42" s="281"/>
      <c r="V42" s="380"/>
      <c r="W42" s="380"/>
      <c r="X42" s="380"/>
      <c r="Y42" s="380"/>
      <c r="Z42" s="380"/>
      <c r="AA42" s="380"/>
      <c r="AB42" s="380"/>
      <c r="AC42" s="380"/>
      <c r="AD42" s="380"/>
      <c r="AE42" s="380"/>
      <c r="AF42" s="381"/>
      <c r="AG42" s="1537"/>
      <c r="AH42" s="353" t="s">
        <v>165</v>
      </c>
      <c r="AI42" s="354" t="s">
        <v>163</v>
      </c>
      <c r="AJ42" s="355">
        <v>0.5</v>
      </c>
      <c r="AK42" s="1535"/>
      <c r="AL42" s="367"/>
      <c r="AM42" s="368"/>
      <c r="AN42" s="358">
        <f>ROUND(ROUND(Q32*AD38,0)*AJ42,0)-AL40</f>
        <v>284</v>
      </c>
      <c r="AO42" s="268"/>
    </row>
    <row r="43" spans="1:41" ht="14.25">
      <c r="A43" s="229">
        <v>71</v>
      </c>
      <c r="B43" s="337">
        <v>1535</v>
      </c>
      <c r="C43" s="254" t="s">
        <v>849</v>
      </c>
      <c r="D43" s="375"/>
      <c r="E43" s="278"/>
      <c r="F43" s="279"/>
      <c r="G43" s="245"/>
      <c r="H43" s="208"/>
      <c r="I43" s="208"/>
      <c r="J43" s="388"/>
      <c r="K43" s="208" t="s">
        <v>824</v>
      </c>
      <c r="L43" s="301"/>
      <c r="M43" s="301"/>
      <c r="N43" s="301"/>
      <c r="O43" s="301"/>
      <c r="P43" s="301"/>
      <c r="Q43" s="301"/>
      <c r="R43" s="301"/>
      <c r="S43" s="208"/>
      <c r="T43" s="385"/>
      <c r="U43" s="245"/>
      <c r="V43" s="392"/>
      <c r="W43" s="392"/>
      <c r="X43" s="392"/>
      <c r="Y43" s="392"/>
      <c r="Z43" s="392"/>
      <c r="AA43" s="392"/>
      <c r="AB43" s="392"/>
      <c r="AC43" s="392"/>
      <c r="AD43" s="392"/>
      <c r="AE43" s="392"/>
      <c r="AF43" s="393"/>
      <c r="AG43" s="340"/>
      <c r="AH43" s="338"/>
      <c r="AI43" s="334"/>
      <c r="AJ43" s="383"/>
      <c r="AK43" s="383"/>
      <c r="AL43" s="383"/>
      <c r="AM43" s="384"/>
      <c r="AN43" s="342">
        <f>ROUND(Q44,0)</f>
        <v>599</v>
      </c>
      <c r="AO43" s="268"/>
    </row>
    <row r="44" spans="1:41" ht="14.25">
      <c r="A44" s="229">
        <v>71</v>
      </c>
      <c r="B44" s="337">
        <v>1536</v>
      </c>
      <c r="C44" s="254" t="s">
        <v>850</v>
      </c>
      <c r="D44" s="375"/>
      <c r="E44" s="278"/>
      <c r="F44" s="279"/>
      <c r="G44" s="245"/>
      <c r="H44" s="208"/>
      <c r="I44" s="208"/>
      <c r="J44" s="388"/>
      <c r="K44" s="343"/>
      <c r="L44" s="301"/>
      <c r="M44" s="301"/>
      <c r="N44" s="301"/>
      <c r="O44" s="301"/>
      <c r="P44" s="301"/>
      <c r="Q44" s="1548">
        <v>599</v>
      </c>
      <c r="R44" s="1548"/>
      <c r="S44" s="208" t="s">
        <v>18</v>
      </c>
      <c r="T44" s="385"/>
      <c r="U44" s="245"/>
      <c r="V44" s="344"/>
      <c r="W44" s="344"/>
      <c r="X44" s="344"/>
      <c r="Y44" s="344"/>
      <c r="Z44" s="344"/>
      <c r="AA44" s="344"/>
      <c r="AB44" s="344"/>
      <c r="AC44" s="344"/>
      <c r="AD44" s="344"/>
      <c r="AE44" s="344"/>
      <c r="AF44" s="345"/>
      <c r="AG44" s="1539" t="s">
        <v>161</v>
      </c>
      <c r="AH44" s="346" t="s">
        <v>162</v>
      </c>
      <c r="AI44" s="347" t="s">
        <v>163</v>
      </c>
      <c r="AJ44" s="348">
        <v>0.7</v>
      </c>
      <c r="AK44" s="348"/>
      <c r="AL44" s="348"/>
      <c r="AM44" s="349"/>
      <c r="AN44" s="350">
        <f>ROUND(Q44*AJ44,0)</f>
        <v>419</v>
      </c>
      <c r="AO44" s="268"/>
    </row>
    <row r="45" spans="1:41" ht="14.25">
      <c r="A45" s="243">
        <v>71</v>
      </c>
      <c r="B45" s="351">
        <v>2691</v>
      </c>
      <c r="C45" s="244" t="s">
        <v>851</v>
      </c>
      <c r="D45" s="375"/>
      <c r="E45" s="278"/>
      <c r="F45" s="279"/>
      <c r="G45" s="245"/>
      <c r="H45" s="208"/>
      <c r="I45" s="208"/>
      <c r="J45" s="385"/>
      <c r="K45" s="343"/>
      <c r="L45" s="301"/>
      <c r="M45" s="301"/>
      <c r="N45" s="301"/>
      <c r="O45" s="301"/>
      <c r="P45" s="301"/>
      <c r="Q45" s="392"/>
      <c r="R45" s="392"/>
      <c r="S45" s="208"/>
      <c r="T45" s="385"/>
      <c r="U45" s="245"/>
      <c r="V45" s="344"/>
      <c r="W45" s="344"/>
      <c r="X45" s="344"/>
      <c r="Y45" s="344"/>
      <c r="Z45" s="344"/>
      <c r="AA45" s="344"/>
      <c r="AB45" s="344"/>
      <c r="AC45" s="344"/>
      <c r="AD45" s="344"/>
      <c r="AE45" s="344"/>
      <c r="AF45" s="345"/>
      <c r="AG45" s="1540"/>
      <c r="AH45" s="353" t="s">
        <v>165</v>
      </c>
      <c r="AI45" s="354" t="s">
        <v>163</v>
      </c>
      <c r="AJ45" s="355">
        <v>0.5</v>
      </c>
      <c r="AK45" s="356"/>
      <c r="AL45" s="356"/>
      <c r="AM45" s="395"/>
      <c r="AN45" s="358">
        <f>ROUND(Q44*AJ45,0)</f>
        <v>300</v>
      </c>
      <c r="AO45" s="268"/>
    </row>
    <row r="46" spans="1:41" ht="14.25">
      <c r="A46" s="243">
        <v>71</v>
      </c>
      <c r="B46" s="351">
        <v>2692</v>
      </c>
      <c r="C46" s="244" t="s">
        <v>852</v>
      </c>
      <c r="D46" s="375"/>
      <c r="E46" s="278"/>
      <c r="F46" s="279"/>
      <c r="G46" s="245"/>
      <c r="H46" s="208"/>
      <c r="I46" s="208"/>
      <c r="J46" s="385"/>
      <c r="K46" s="343"/>
      <c r="L46" s="301"/>
      <c r="M46" s="301"/>
      <c r="N46" s="301"/>
      <c r="O46" s="301"/>
      <c r="P46" s="301"/>
      <c r="Q46" s="392"/>
      <c r="R46" s="392"/>
      <c r="S46" s="208"/>
      <c r="T46" s="385"/>
      <c r="U46" s="245"/>
      <c r="V46" s="344"/>
      <c r="W46" s="344"/>
      <c r="X46" s="344"/>
      <c r="Y46" s="344"/>
      <c r="Z46" s="344"/>
      <c r="AA46" s="344"/>
      <c r="AB46" s="344"/>
      <c r="AC46" s="344"/>
      <c r="AD46" s="344"/>
      <c r="AE46" s="344"/>
      <c r="AF46" s="345"/>
      <c r="AG46" s="353"/>
      <c r="AH46" s="405"/>
      <c r="AI46" s="354"/>
      <c r="AJ46" s="357"/>
      <c r="AK46" s="1533" t="s">
        <v>167</v>
      </c>
      <c r="AL46" s="362">
        <v>5</v>
      </c>
      <c r="AM46" s="363" t="s">
        <v>168</v>
      </c>
      <c r="AN46" s="358">
        <f>ROUND(Q44,0)-AL46</f>
        <v>594</v>
      </c>
      <c r="AO46" s="268"/>
    </row>
    <row r="47" spans="1:41" ht="14.25">
      <c r="A47" s="243">
        <v>71</v>
      </c>
      <c r="B47" s="351">
        <v>2693</v>
      </c>
      <c r="C47" s="244" t="s">
        <v>853</v>
      </c>
      <c r="D47" s="375"/>
      <c r="E47" s="278"/>
      <c r="F47" s="279"/>
      <c r="G47" s="245"/>
      <c r="H47" s="208"/>
      <c r="I47" s="208"/>
      <c r="J47" s="385"/>
      <c r="K47" s="343"/>
      <c r="L47" s="301"/>
      <c r="M47" s="301"/>
      <c r="N47" s="301"/>
      <c r="O47" s="301"/>
      <c r="P47" s="301"/>
      <c r="Q47" s="392"/>
      <c r="R47" s="392"/>
      <c r="S47" s="208"/>
      <c r="T47" s="385"/>
      <c r="U47" s="245"/>
      <c r="V47" s="344"/>
      <c r="W47" s="344"/>
      <c r="X47" s="344"/>
      <c r="Y47" s="344"/>
      <c r="Z47" s="344"/>
      <c r="AA47" s="344"/>
      <c r="AB47" s="344"/>
      <c r="AC47" s="344"/>
      <c r="AD47" s="344"/>
      <c r="AE47" s="344"/>
      <c r="AF47" s="345"/>
      <c r="AG47" s="1536" t="s">
        <v>161</v>
      </c>
      <c r="AH47" s="364" t="s">
        <v>162</v>
      </c>
      <c r="AI47" s="362" t="s">
        <v>163</v>
      </c>
      <c r="AJ47" s="356">
        <v>0.7</v>
      </c>
      <c r="AK47" s="1534"/>
      <c r="AL47" s="365"/>
      <c r="AM47" s="366"/>
      <c r="AN47" s="358">
        <f>ROUND(Q44*AJ47,0)-AL46</f>
        <v>414</v>
      </c>
      <c r="AO47" s="268"/>
    </row>
    <row r="48" spans="1:41" ht="14.25">
      <c r="A48" s="243">
        <v>71</v>
      </c>
      <c r="B48" s="351">
        <v>2694</v>
      </c>
      <c r="C48" s="244" t="s">
        <v>854</v>
      </c>
      <c r="D48" s="375"/>
      <c r="E48" s="278"/>
      <c r="F48" s="279"/>
      <c r="G48" s="245"/>
      <c r="H48" s="208"/>
      <c r="I48" s="208"/>
      <c r="J48" s="385"/>
      <c r="K48" s="343"/>
      <c r="L48" s="301"/>
      <c r="M48" s="301"/>
      <c r="N48" s="301"/>
      <c r="O48" s="301"/>
      <c r="P48" s="301"/>
      <c r="Q48" s="392"/>
      <c r="R48" s="392"/>
      <c r="S48" s="208"/>
      <c r="T48" s="385"/>
      <c r="U48" s="281"/>
      <c r="V48" s="380"/>
      <c r="W48" s="380"/>
      <c r="X48" s="380"/>
      <c r="Y48" s="380"/>
      <c r="Z48" s="380"/>
      <c r="AA48" s="380"/>
      <c r="AB48" s="380"/>
      <c r="AC48" s="380"/>
      <c r="AD48" s="380"/>
      <c r="AE48" s="380"/>
      <c r="AF48" s="381"/>
      <c r="AG48" s="1537"/>
      <c r="AH48" s="353" t="s">
        <v>165</v>
      </c>
      <c r="AI48" s="354" t="s">
        <v>163</v>
      </c>
      <c r="AJ48" s="355">
        <v>0.5</v>
      </c>
      <c r="AK48" s="1535"/>
      <c r="AL48" s="367"/>
      <c r="AM48" s="368"/>
      <c r="AN48" s="358">
        <f>ROUND(Q44*AJ48,0)-AL46</f>
        <v>295</v>
      </c>
      <c r="AO48" s="268"/>
    </row>
    <row r="49" spans="1:41" ht="14.25">
      <c r="A49" s="229">
        <v>71</v>
      </c>
      <c r="B49" s="337">
        <v>1537</v>
      </c>
      <c r="C49" s="254" t="s">
        <v>855</v>
      </c>
      <c r="D49" s="375"/>
      <c r="E49" s="278"/>
      <c r="F49" s="279"/>
      <c r="G49" s="245"/>
      <c r="H49" s="208"/>
      <c r="I49" s="208"/>
      <c r="J49" s="388"/>
      <c r="K49" s="343"/>
      <c r="L49" s="301"/>
      <c r="M49" s="301"/>
      <c r="N49" s="301"/>
      <c r="O49" s="301"/>
      <c r="P49" s="301"/>
      <c r="Q49" s="406"/>
      <c r="R49" s="406"/>
      <c r="S49" s="208"/>
      <c r="T49" s="385"/>
      <c r="U49" s="379" t="s">
        <v>172</v>
      </c>
      <c r="V49" s="344"/>
      <c r="W49" s="344"/>
      <c r="X49" s="344"/>
      <c r="Y49" s="344"/>
      <c r="Z49" s="344"/>
      <c r="AA49" s="344"/>
      <c r="AB49" s="344"/>
      <c r="AC49" s="344"/>
      <c r="AD49" s="344"/>
      <c r="AE49" s="344"/>
      <c r="AF49" s="345"/>
      <c r="AG49" s="369"/>
      <c r="AH49" s="370"/>
      <c r="AI49" s="372"/>
      <c r="AJ49" s="373"/>
      <c r="AK49" s="373"/>
      <c r="AL49" s="373"/>
      <c r="AM49" s="374"/>
      <c r="AN49" s="342">
        <f>ROUND(Q44*AD50,0)</f>
        <v>578</v>
      </c>
      <c r="AO49" s="268"/>
    </row>
    <row r="50" spans="1:41" ht="14.25">
      <c r="A50" s="229">
        <v>71</v>
      </c>
      <c r="B50" s="337">
        <v>1538</v>
      </c>
      <c r="C50" s="254" t="s">
        <v>856</v>
      </c>
      <c r="D50" s="375"/>
      <c r="E50" s="278"/>
      <c r="F50" s="279"/>
      <c r="G50" s="245"/>
      <c r="H50" s="208"/>
      <c r="I50" s="208"/>
      <c r="J50" s="388"/>
      <c r="K50" s="343"/>
      <c r="L50" s="301"/>
      <c r="M50" s="301"/>
      <c r="N50" s="301"/>
      <c r="O50" s="301"/>
      <c r="P50" s="301"/>
      <c r="Q50" s="406"/>
      <c r="R50" s="406"/>
      <c r="S50" s="208"/>
      <c r="T50" s="385"/>
      <c r="U50" s="379" t="s">
        <v>174</v>
      </c>
      <c r="V50" s="344"/>
      <c r="W50" s="344"/>
      <c r="X50" s="344"/>
      <c r="Y50" s="344"/>
      <c r="Z50" s="344"/>
      <c r="AA50" s="344"/>
      <c r="AB50" s="344"/>
      <c r="AC50" s="214" t="s">
        <v>163</v>
      </c>
      <c r="AD50" s="1541">
        <v>0.96499999999999997</v>
      </c>
      <c r="AE50" s="1541"/>
      <c r="AF50" s="345"/>
      <c r="AG50" s="1539" t="s">
        <v>161</v>
      </c>
      <c r="AH50" s="346" t="s">
        <v>162</v>
      </c>
      <c r="AI50" s="347" t="s">
        <v>163</v>
      </c>
      <c r="AJ50" s="348">
        <v>0.7</v>
      </c>
      <c r="AK50" s="348"/>
      <c r="AL50" s="348"/>
      <c r="AM50" s="349"/>
      <c r="AN50" s="350">
        <f>ROUND(ROUND(Q44*AD50,0)*AJ50,0)</f>
        <v>405</v>
      </c>
      <c r="AO50" s="268"/>
    </row>
    <row r="51" spans="1:41" ht="14.25">
      <c r="A51" s="243">
        <v>71</v>
      </c>
      <c r="B51" s="351">
        <v>2695</v>
      </c>
      <c r="C51" s="244" t="s">
        <v>857</v>
      </c>
      <c r="D51" s="375"/>
      <c r="E51" s="278"/>
      <c r="F51" s="279"/>
      <c r="G51" s="245"/>
      <c r="H51" s="208"/>
      <c r="I51" s="208"/>
      <c r="J51" s="385"/>
      <c r="K51" s="343"/>
      <c r="L51" s="301"/>
      <c r="M51" s="301"/>
      <c r="N51" s="301"/>
      <c r="O51" s="301"/>
      <c r="P51" s="301"/>
      <c r="Q51" s="392"/>
      <c r="R51" s="392"/>
      <c r="S51" s="208"/>
      <c r="T51" s="385"/>
      <c r="U51" s="245"/>
      <c r="V51" s="344"/>
      <c r="W51" s="344"/>
      <c r="X51" s="344"/>
      <c r="Y51" s="344"/>
      <c r="Z51" s="344"/>
      <c r="AA51" s="344"/>
      <c r="AB51" s="344"/>
      <c r="AC51" s="344"/>
      <c r="AD51" s="344"/>
      <c r="AE51" s="344"/>
      <c r="AF51" s="345"/>
      <c r="AG51" s="1540"/>
      <c r="AH51" s="353" t="s">
        <v>165</v>
      </c>
      <c r="AI51" s="354" t="s">
        <v>163</v>
      </c>
      <c r="AJ51" s="355">
        <v>0.5</v>
      </c>
      <c r="AK51" s="356"/>
      <c r="AL51" s="356"/>
      <c r="AM51" s="395"/>
      <c r="AN51" s="358">
        <f>ROUND(ROUND(Q44*AD50,0)*AJ51,0)</f>
        <v>289</v>
      </c>
      <c r="AO51" s="268"/>
    </row>
    <row r="52" spans="1:41" ht="14.25">
      <c r="A52" s="243">
        <v>71</v>
      </c>
      <c r="B52" s="351">
        <v>2696</v>
      </c>
      <c r="C52" s="244" t="s">
        <v>858</v>
      </c>
      <c r="D52" s="375"/>
      <c r="E52" s="278"/>
      <c r="F52" s="279"/>
      <c r="G52" s="245"/>
      <c r="H52" s="208"/>
      <c r="I52" s="208"/>
      <c r="J52" s="385"/>
      <c r="K52" s="343"/>
      <c r="L52" s="301"/>
      <c r="M52" s="301"/>
      <c r="N52" s="301"/>
      <c r="O52" s="301"/>
      <c r="P52" s="301"/>
      <c r="Q52" s="392"/>
      <c r="R52" s="392"/>
      <c r="S52" s="208"/>
      <c r="T52" s="385"/>
      <c r="U52" s="245"/>
      <c r="V52" s="344"/>
      <c r="W52" s="344"/>
      <c r="X52" s="344"/>
      <c r="Y52" s="344"/>
      <c r="Z52" s="344"/>
      <c r="AA52" s="344"/>
      <c r="AB52" s="344"/>
      <c r="AC52" s="344"/>
      <c r="AD52" s="344"/>
      <c r="AE52" s="344"/>
      <c r="AF52" s="345"/>
      <c r="AG52" s="353"/>
      <c r="AH52" s="405"/>
      <c r="AI52" s="354"/>
      <c r="AJ52" s="357"/>
      <c r="AK52" s="1533" t="s">
        <v>167</v>
      </c>
      <c r="AL52" s="362">
        <v>5</v>
      </c>
      <c r="AM52" s="363" t="s">
        <v>168</v>
      </c>
      <c r="AN52" s="358">
        <f>ROUND(Q44*AD50,0)-AL52</f>
        <v>573</v>
      </c>
      <c r="AO52" s="268"/>
    </row>
    <row r="53" spans="1:41" ht="14.25">
      <c r="A53" s="243">
        <v>71</v>
      </c>
      <c r="B53" s="351">
        <v>2697</v>
      </c>
      <c r="C53" s="244" t="s">
        <v>859</v>
      </c>
      <c r="D53" s="375"/>
      <c r="E53" s="278"/>
      <c r="F53" s="279"/>
      <c r="G53" s="245"/>
      <c r="H53" s="208"/>
      <c r="I53" s="208"/>
      <c r="J53" s="385"/>
      <c r="K53" s="343"/>
      <c r="L53" s="301"/>
      <c r="M53" s="301"/>
      <c r="N53" s="301"/>
      <c r="O53" s="301"/>
      <c r="P53" s="301"/>
      <c r="Q53" s="392"/>
      <c r="R53" s="392"/>
      <c r="S53" s="208"/>
      <c r="T53" s="385"/>
      <c r="U53" s="245"/>
      <c r="V53" s="344"/>
      <c r="W53" s="344"/>
      <c r="X53" s="344"/>
      <c r="Y53" s="344"/>
      <c r="Z53" s="344"/>
      <c r="AA53" s="344"/>
      <c r="AB53" s="344"/>
      <c r="AC53" s="344"/>
      <c r="AD53" s="344"/>
      <c r="AE53" s="344"/>
      <c r="AF53" s="345"/>
      <c r="AG53" s="1536" t="s">
        <v>161</v>
      </c>
      <c r="AH53" s="364" t="s">
        <v>162</v>
      </c>
      <c r="AI53" s="362" t="s">
        <v>163</v>
      </c>
      <c r="AJ53" s="356">
        <v>0.7</v>
      </c>
      <c r="AK53" s="1534"/>
      <c r="AL53" s="365"/>
      <c r="AM53" s="366"/>
      <c r="AN53" s="358">
        <f>ROUND(ROUND(Q44*AD50,0)*AJ53,0)-AL52</f>
        <v>400</v>
      </c>
      <c r="AO53" s="268"/>
    </row>
    <row r="54" spans="1:41" ht="14.25">
      <c r="A54" s="243">
        <v>71</v>
      </c>
      <c r="B54" s="351">
        <v>2698</v>
      </c>
      <c r="C54" s="244" t="s">
        <v>860</v>
      </c>
      <c r="D54" s="375"/>
      <c r="E54" s="278"/>
      <c r="F54" s="279"/>
      <c r="G54" s="281"/>
      <c r="H54" s="216"/>
      <c r="I54" s="216"/>
      <c r="J54" s="226"/>
      <c r="K54" s="308"/>
      <c r="L54" s="304"/>
      <c r="M54" s="304"/>
      <c r="N54" s="304"/>
      <c r="O54" s="304"/>
      <c r="P54" s="304"/>
      <c r="Q54" s="407"/>
      <c r="R54" s="407"/>
      <c r="S54" s="216"/>
      <c r="T54" s="226"/>
      <c r="U54" s="281"/>
      <c r="V54" s="380"/>
      <c r="W54" s="380"/>
      <c r="X54" s="380"/>
      <c r="Y54" s="380"/>
      <c r="Z54" s="380"/>
      <c r="AA54" s="380"/>
      <c r="AB54" s="380"/>
      <c r="AC54" s="380"/>
      <c r="AD54" s="380"/>
      <c r="AE54" s="380"/>
      <c r="AF54" s="381"/>
      <c r="AG54" s="1537"/>
      <c r="AH54" s="353" t="s">
        <v>165</v>
      </c>
      <c r="AI54" s="354" t="s">
        <v>163</v>
      </c>
      <c r="AJ54" s="355">
        <v>0.5</v>
      </c>
      <c r="AK54" s="1535"/>
      <c r="AL54" s="367"/>
      <c r="AM54" s="368"/>
      <c r="AN54" s="358">
        <f>ROUND(ROUND(Q44*AD50,0)*AJ54,0)-AL52</f>
        <v>284</v>
      </c>
      <c r="AO54" s="268"/>
    </row>
    <row r="55" spans="1:41" ht="14.25">
      <c r="A55" s="229">
        <v>71</v>
      </c>
      <c r="B55" s="408">
        <f>B31+10</f>
        <v>1541</v>
      </c>
      <c r="C55" s="254" t="s">
        <v>861</v>
      </c>
      <c r="D55" s="375"/>
      <c r="E55" s="278"/>
      <c r="F55" s="279"/>
      <c r="G55" s="1542" t="s">
        <v>862</v>
      </c>
      <c r="H55" s="1543"/>
      <c r="I55" s="1543"/>
      <c r="J55" s="1544"/>
      <c r="K55" s="232" t="s">
        <v>811</v>
      </c>
      <c r="L55" s="334"/>
      <c r="M55" s="334"/>
      <c r="N55" s="334"/>
      <c r="O55" s="334"/>
      <c r="P55" s="334"/>
      <c r="Q55" s="334"/>
      <c r="R55" s="334"/>
      <c r="S55" s="232"/>
      <c r="T55" s="314"/>
      <c r="U55" s="231"/>
      <c r="V55" s="338"/>
      <c r="W55" s="338"/>
      <c r="X55" s="338"/>
      <c r="Y55" s="338"/>
      <c r="Z55" s="338"/>
      <c r="AA55" s="338"/>
      <c r="AB55" s="338"/>
      <c r="AC55" s="338"/>
      <c r="AD55" s="338"/>
      <c r="AE55" s="338"/>
      <c r="AF55" s="339"/>
      <c r="AG55" s="340"/>
      <c r="AH55" s="392"/>
      <c r="AI55" s="301"/>
      <c r="AJ55" s="409"/>
      <c r="AK55" s="409"/>
      <c r="AL55" s="409"/>
      <c r="AM55" s="410"/>
      <c r="AN55" s="342">
        <f>ROUND(Q56,0)</f>
        <v>526</v>
      </c>
      <c r="AO55" s="268"/>
    </row>
    <row r="56" spans="1:41" ht="14.25">
      <c r="A56" s="229">
        <v>71</v>
      </c>
      <c r="B56" s="408">
        <f>B32+10</f>
        <v>1542</v>
      </c>
      <c r="C56" s="254" t="s">
        <v>863</v>
      </c>
      <c r="D56" s="375"/>
      <c r="E56" s="278"/>
      <c r="F56" s="279"/>
      <c r="G56" s="1545"/>
      <c r="H56" s="1546"/>
      <c r="I56" s="1546"/>
      <c r="J56" s="1547"/>
      <c r="K56" s="343"/>
      <c r="L56" s="301"/>
      <c r="M56" s="301"/>
      <c r="N56" s="301"/>
      <c r="O56" s="301"/>
      <c r="P56" s="301"/>
      <c r="Q56" s="1548">
        <v>526</v>
      </c>
      <c r="R56" s="1548"/>
      <c r="S56" s="208" t="s">
        <v>18</v>
      </c>
      <c r="T56" s="385"/>
      <c r="U56" s="245"/>
      <c r="V56" s="344"/>
      <c r="W56" s="344"/>
      <c r="X56" s="344"/>
      <c r="Y56" s="344"/>
      <c r="Z56" s="344"/>
      <c r="AA56" s="344"/>
      <c r="AB56" s="344"/>
      <c r="AC56" s="344"/>
      <c r="AD56" s="344"/>
      <c r="AE56" s="344"/>
      <c r="AF56" s="345"/>
      <c r="AG56" s="1539" t="s">
        <v>161</v>
      </c>
      <c r="AH56" s="346" t="s">
        <v>162</v>
      </c>
      <c r="AI56" s="347" t="s">
        <v>163</v>
      </c>
      <c r="AJ56" s="348">
        <v>0.7</v>
      </c>
      <c r="AK56" s="348"/>
      <c r="AL56" s="348"/>
      <c r="AM56" s="349"/>
      <c r="AN56" s="350">
        <f>ROUND(Q56*AJ56,0)</f>
        <v>368</v>
      </c>
      <c r="AO56" s="268"/>
    </row>
    <row r="57" spans="1:41" ht="14.25">
      <c r="A57" s="243">
        <v>71</v>
      </c>
      <c r="B57" s="351">
        <v>2711</v>
      </c>
      <c r="C57" s="244" t="s">
        <v>864</v>
      </c>
      <c r="D57" s="375"/>
      <c r="E57" s="278"/>
      <c r="F57" s="279"/>
      <c r="G57" s="1545"/>
      <c r="H57" s="1546"/>
      <c r="I57" s="1546"/>
      <c r="J57" s="1547"/>
      <c r="K57" s="343"/>
      <c r="L57" s="301"/>
      <c r="M57" s="301"/>
      <c r="N57" s="301"/>
      <c r="O57" s="301"/>
      <c r="P57" s="301"/>
      <c r="Q57" s="392"/>
      <c r="R57" s="392"/>
      <c r="S57" s="208"/>
      <c r="T57" s="385"/>
      <c r="U57" s="245"/>
      <c r="V57" s="344"/>
      <c r="W57" s="344"/>
      <c r="X57" s="344"/>
      <c r="Y57" s="344"/>
      <c r="Z57" s="344"/>
      <c r="AA57" s="344"/>
      <c r="AB57" s="344"/>
      <c r="AC57" s="344"/>
      <c r="AD57" s="344"/>
      <c r="AE57" s="344"/>
      <c r="AF57" s="345"/>
      <c r="AG57" s="1540"/>
      <c r="AH57" s="353" t="s">
        <v>165</v>
      </c>
      <c r="AI57" s="354" t="s">
        <v>163</v>
      </c>
      <c r="AJ57" s="355">
        <v>0.5</v>
      </c>
      <c r="AK57" s="356"/>
      <c r="AL57" s="356"/>
      <c r="AM57" s="395"/>
      <c r="AN57" s="358">
        <f>ROUND(Q56*AJ57,0)</f>
        <v>263</v>
      </c>
      <c r="AO57" s="268"/>
    </row>
    <row r="58" spans="1:41" ht="14.25">
      <c r="A58" s="243">
        <v>71</v>
      </c>
      <c r="B58" s="351">
        <v>2712</v>
      </c>
      <c r="C58" s="244" t="s">
        <v>865</v>
      </c>
      <c r="D58" s="375"/>
      <c r="E58" s="278"/>
      <c r="F58" s="279"/>
      <c r="G58" s="1545"/>
      <c r="H58" s="1546"/>
      <c r="I58" s="1546"/>
      <c r="J58" s="1547"/>
      <c r="K58" s="343"/>
      <c r="L58" s="301"/>
      <c r="M58" s="301"/>
      <c r="N58" s="301"/>
      <c r="O58" s="301"/>
      <c r="P58" s="301"/>
      <c r="Q58" s="392"/>
      <c r="R58" s="392"/>
      <c r="S58" s="208"/>
      <c r="T58" s="385"/>
      <c r="U58" s="245"/>
      <c r="V58" s="344"/>
      <c r="W58" s="344"/>
      <c r="X58" s="344"/>
      <c r="Y58" s="344"/>
      <c r="Z58" s="344"/>
      <c r="AA58" s="344"/>
      <c r="AB58" s="344"/>
      <c r="AC58" s="344"/>
      <c r="AD58" s="344"/>
      <c r="AE58" s="344"/>
      <c r="AF58" s="345"/>
      <c r="AG58" s="353"/>
      <c r="AH58" s="405"/>
      <c r="AI58" s="354"/>
      <c r="AJ58" s="357"/>
      <c r="AK58" s="1533" t="s">
        <v>167</v>
      </c>
      <c r="AL58" s="362">
        <v>5</v>
      </c>
      <c r="AM58" s="363" t="s">
        <v>168</v>
      </c>
      <c r="AN58" s="358">
        <f>ROUND(Q56,0)-AL58</f>
        <v>521</v>
      </c>
      <c r="AO58" s="268"/>
    </row>
    <row r="59" spans="1:41" ht="14.25">
      <c r="A59" s="243">
        <v>71</v>
      </c>
      <c r="B59" s="351">
        <v>2713</v>
      </c>
      <c r="C59" s="244" t="s">
        <v>866</v>
      </c>
      <c r="D59" s="375"/>
      <c r="E59" s="278"/>
      <c r="F59" s="279"/>
      <c r="G59" s="1545"/>
      <c r="H59" s="1546"/>
      <c r="I59" s="1546"/>
      <c r="J59" s="1547"/>
      <c r="K59" s="343"/>
      <c r="L59" s="301"/>
      <c r="M59" s="301"/>
      <c r="N59" s="301"/>
      <c r="O59" s="301"/>
      <c r="P59" s="301"/>
      <c r="Q59" s="392"/>
      <c r="R59" s="392"/>
      <c r="S59" s="208"/>
      <c r="T59" s="385"/>
      <c r="U59" s="245"/>
      <c r="V59" s="344"/>
      <c r="W59" s="344"/>
      <c r="X59" s="344"/>
      <c r="Y59" s="344"/>
      <c r="Z59" s="344"/>
      <c r="AA59" s="344"/>
      <c r="AB59" s="344"/>
      <c r="AC59" s="344"/>
      <c r="AD59" s="344"/>
      <c r="AE59" s="344"/>
      <c r="AF59" s="345"/>
      <c r="AG59" s="1536" t="s">
        <v>161</v>
      </c>
      <c r="AH59" s="364" t="s">
        <v>162</v>
      </c>
      <c r="AI59" s="362" t="s">
        <v>163</v>
      </c>
      <c r="AJ59" s="356">
        <v>0.7</v>
      </c>
      <c r="AK59" s="1534"/>
      <c r="AL59" s="365"/>
      <c r="AM59" s="366"/>
      <c r="AN59" s="358">
        <f>ROUND(Q56*AJ59,0)-AL58</f>
        <v>363</v>
      </c>
      <c r="AO59" s="268"/>
    </row>
    <row r="60" spans="1:41" ht="14.25">
      <c r="A60" s="243">
        <v>71</v>
      </c>
      <c r="B60" s="351">
        <v>2714</v>
      </c>
      <c r="C60" s="244" t="s">
        <v>867</v>
      </c>
      <c r="D60" s="375"/>
      <c r="E60" s="278"/>
      <c r="F60" s="279"/>
      <c r="G60" s="1545"/>
      <c r="H60" s="1546"/>
      <c r="I60" s="1546"/>
      <c r="J60" s="1547"/>
      <c r="K60" s="343"/>
      <c r="L60" s="301"/>
      <c r="M60" s="301"/>
      <c r="N60" s="301"/>
      <c r="O60" s="301"/>
      <c r="P60" s="301"/>
      <c r="Q60" s="392"/>
      <c r="R60" s="392"/>
      <c r="S60" s="208"/>
      <c r="T60" s="385"/>
      <c r="U60" s="245"/>
      <c r="V60" s="344"/>
      <c r="W60" s="344"/>
      <c r="X60" s="344"/>
      <c r="Y60" s="344"/>
      <c r="Z60" s="344"/>
      <c r="AA60" s="344"/>
      <c r="AB60" s="344"/>
      <c r="AC60" s="344"/>
      <c r="AD60" s="344"/>
      <c r="AE60" s="344"/>
      <c r="AF60" s="345"/>
      <c r="AG60" s="1537"/>
      <c r="AH60" s="353" t="s">
        <v>165</v>
      </c>
      <c r="AI60" s="354" t="s">
        <v>163</v>
      </c>
      <c r="AJ60" s="355">
        <v>0.5</v>
      </c>
      <c r="AK60" s="1535"/>
      <c r="AL60" s="367"/>
      <c r="AM60" s="368"/>
      <c r="AN60" s="358">
        <f>ROUND(Q56*AJ60,0)-AL58</f>
        <v>258</v>
      </c>
      <c r="AO60" s="268"/>
    </row>
    <row r="61" spans="1:41" ht="14.25">
      <c r="A61" s="229">
        <v>71</v>
      </c>
      <c r="B61" s="408">
        <f>B37+10</f>
        <v>1543</v>
      </c>
      <c r="C61" s="254" t="s">
        <v>868</v>
      </c>
      <c r="D61" s="375"/>
      <c r="E61" s="278"/>
      <c r="F61" s="279"/>
      <c r="G61" s="1545"/>
      <c r="H61" s="1546"/>
      <c r="I61" s="1546"/>
      <c r="J61" s="1547"/>
      <c r="K61" s="245"/>
      <c r="L61" s="208"/>
      <c r="M61" s="208"/>
      <c r="N61" s="208"/>
      <c r="O61" s="208"/>
      <c r="P61" s="208"/>
      <c r="Q61" s="301"/>
      <c r="R61" s="301"/>
      <c r="S61" s="301"/>
      <c r="T61" s="385"/>
      <c r="U61" s="369" t="s">
        <v>172</v>
      </c>
      <c r="V61" s="370"/>
      <c r="W61" s="370"/>
      <c r="X61" s="370"/>
      <c r="Y61" s="370"/>
      <c r="Z61" s="370"/>
      <c r="AA61" s="370"/>
      <c r="AB61" s="370"/>
      <c r="AC61" s="370"/>
      <c r="AD61" s="370"/>
      <c r="AE61" s="370"/>
      <c r="AF61" s="371"/>
      <c r="AG61" s="369"/>
      <c r="AH61" s="370"/>
      <c r="AI61" s="372"/>
      <c r="AJ61" s="373"/>
      <c r="AK61" s="373"/>
      <c r="AL61" s="373"/>
      <c r="AM61" s="374"/>
      <c r="AN61" s="342">
        <f>ROUND(Q56*AD62,0)</f>
        <v>508</v>
      </c>
      <c r="AO61" s="268"/>
    </row>
    <row r="62" spans="1:41" ht="14.25">
      <c r="A62" s="229">
        <v>71</v>
      </c>
      <c r="B62" s="408">
        <f>B38+10</f>
        <v>1544</v>
      </c>
      <c r="C62" s="254" t="s">
        <v>869</v>
      </c>
      <c r="D62" s="375"/>
      <c r="E62" s="278"/>
      <c r="F62" s="279"/>
      <c r="G62" s="245"/>
      <c r="H62" s="208"/>
      <c r="I62" s="208"/>
      <c r="J62" s="385"/>
      <c r="K62" s="343"/>
      <c r="L62" s="301"/>
      <c r="M62" s="301"/>
      <c r="N62" s="301"/>
      <c r="O62" s="301"/>
      <c r="P62" s="208"/>
      <c r="Q62" s="301"/>
      <c r="R62" s="301"/>
      <c r="S62" s="301"/>
      <c r="T62" s="385"/>
      <c r="U62" s="379" t="s">
        <v>174</v>
      </c>
      <c r="V62" s="344"/>
      <c r="W62" s="344"/>
      <c r="X62" s="344"/>
      <c r="Y62" s="344"/>
      <c r="Z62" s="344"/>
      <c r="AA62" s="344"/>
      <c r="AB62" s="344"/>
      <c r="AC62" s="214" t="s">
        <v>30</v>
      </c>
      <c r="AD62" s="1541">
        <v>0.96499999999999997</v>
      </c>
      <c r="AE62" s="1541"/>
      <c r="AF62" s="345"/>
      <c r="AG62" s="1539" t="s">
        <v>161</v>
      </c>
      <c r="AH62" s="346" t="s">
        <v>235</v>
      </c>
      <c r="AI62" s="347" t="s">
        <v>30</v>
      </c>
      <c r="AJ62" s="348">
        <v>0.7</v>
      </c>
      <c r="AK62" s="348"/>
      <c r="AL62" s="348"/>
      <c r="AM62" s="349"/>
      <c r="AN62" s="350">
        <f>ROUND(ROUND(Q56*AD62,0)*AJ62,0)</f>
        <v>356</v>
      </c>
      <c r="AO62" s="268"/>
    </row>
    <row r="63" spans="1:41" ht="14.25">
      <c r="A63" s="243">
        <v>71</v>
      </c>
      <c r="B63" s="351">
        <v>2715</v>
      </c>
      <c r="C63" s="244" t="s">
        <v>870</v>
      </c>
      <c r="D63" s="375"/>
      <c r="E63" s="278"/>
      <c r="F63" s="279"/>
      <c r="G63" s="245"/>
      <c r="H63" s="208"/>
      <c r="I63" s="208"/>
      <c r="J63" s="385"/>
      <c r="K63" s="343"/>
      <c r="L63" s="301"/>
      <c r="M63" s="301"/>
      <c r="N63" s="301"/>
      <c r="O63" s="301"/>
      <c r="P63" s="301"/>
      <c r="Q63" s="392"/>
      <c r="R63" s="392"/>
      <c r="S63" s="208"/>
      <c r="T63" s="385"/>
      <c r="U63" s="245"/>
      <c r="V63" s="344"/>
      <c r="W63" s="344"/>
      <c r="X63" s="344"/>
      <c r="Y63" s="344"/>
      <c r="Z63" s="344"/>
      <c r="AA63" s="344"/>
      <c r="AB63" s="344"/>
      <c r="AC63" s="344"/>
      <c r="AD63" s="344"/>
      <c r="AE63" s="344"/>
      <c r="AF63" s="345"/>
      <c r="AG63" s="1540"/>
      <c r="AH63" s="353" t="s">
        <v>237</v>
      </c>
      <c r="AI63" s="354" t="s">
        <v>30</v>
      </c>
      <c r="AJ63" s="355">
        <v>0.5</v>
      </c>
      <c r="AK63" s="356"/>
      <c r="AL63" s="356"/>
      <c r="AM63" s="395"/>
      <c r="AN63" s="358">
        <f>ROUND(ROUND(Q56*AD62,0)*AJ63,0)</f>
        <v>254</v>
      </c>
      <c r="AO63" s="268"/>
    </row>
    <row r="64" spans="1:41" ht="14.25">
      <c r="A64" s="243">
        <v>71</v>
      </c>
      <c r="B64" s="351">
        <v>2716</v>
      </c>
      <c r="C64" s="244" t="s">
        <v>871</v>
      </c>
      <c r="D64" s="375"/>
      <c r="E64" s="278"/>
      <c r="F64" s="279"/>
      <c r="G64" s="245"/>
      <c r="H64" s="208"/>
      <c r="I64" s="208"/>
      <c r="J64" s="385"/>
      <c r="K64" s="343"/>
      <c r="L64" s="301"/>
      <c r="M64" s="301"/>
      <c r="N64" s="301"/>
      <c r="O64" s="301"/>
      <c r="P64" s="301"/>
      <c r="Q64" s="392"/>
      <c r="R64" s="392"/>
      <c r="S64" s="208"/>
      <c r="T64" s="385"/>
      <c r="U64" s="245"/>
      <c r="V64" s="344"/>
      <c r="W64" s="344"/>
      <c r="X64" s="344"/>
      <c r="Y64" s="344"/>
      <c r="Z64" s="344"/>
      <c r="AA64" s="344"/>
      <c r="AB64" s="344"/>
      <c r="AC64" s="344"/>
      <c r="AD64" s="344"/>
      <c r="AE64" s="344"/>
      <c r="AF64" s="345"/>
      <c r="AG64" s="353"/>
      <c r="AH64" s="405"/>
      <c r="AI64" s="354"/>
      <c r="AJ64" s="357"/>
      <c r="AK64" s="1533" t="s">
        <v>167</v>
      </c>
      <c r="AL64" s="362">
        <v>5</v>
      </c>
      <c r="AM64" s="363" t="s">
        <v>168</v>
      </c>
      <c r="AN64" s="358">
        <f>ROUND(Q56*AD62,0)-AL64</f>
        <v>503</v>
      </c>
      <c r="AO64" s="268"/>
    </row>
    <row r="65" spans="1:41" ht="14.25">
      <c r="A65" s="243">
        <v>71</v>
      </c>
      <c r="B65" s="351">
        <v>2717</v>
      </c>
      <c r="C65" s="244" t="s">
        <v>872</v>
      </c>
      <c r="D65" s="375"/>
      <c r="E65" s="278"/>
      <c r="F65" s="279"/>
      <c r="G65" s="245"/>
      <c r="H65" s="208"/>
      <c r="I65" s="208"/>
      <c r="J65" s="385"/>
      <c r="K65" s="343"/>
      <c r="L65" s="301"/>
      <c r="M65" s="301"/>
      <c r="N65" s="301"/>
      <c r="O65" s="301"/>
      <c r="P65" s="301"/>
      <c r="Q65" s="392"/>
      <c r="R65" s="392"/>
      <c r="S65" s="208"/>
      <c r="T65" s="385"/>
      <c r="U65" s="245"/>
      <c r="V65" s="344"/>
      <c r="W65" s="344"/>
      <c r="X65" s="344"/>
      <c r="Y65" s="344"/>
      <c r="Z65" s="344"/>
      <c r="AA65" s="344"/>
      <c r="AB65" s="344"/>
      <c r="AC65" s="344"/>
      <c r="AD65" s="344"/>
      <c r="AE65" s="344"/>
      <c r="AF65" s="345"/>
      <c r="AG65" s="1536" t="s">
        <v>161</v>
      </c>
      <c r="AH65" s="364" t="s">
        <v>235</v>
      </c>
      <c r="AI65" s="362" t="s">
        <v>30</v>
      </c>
      <c r="AJ65" s="356">
        <v>0.7</v>
      </c>
      <c r="AK65" s="1534"/>
      <c r="AL65" s="365"/>
      <c r="AM65" s="366"/>
      <c r="AN65" s="358">
        <f>ROUND(ROUND(Q56*AD62,0)*AJ65,0)-AL64</f>
        <v>351</v>
      </c>
      <c r="AO65" s="268"/>
    </row>
    <row r="66" spans="1:41" ht="14.25">
      <c r="A66" s="243">
        <v>71</v>
      </c>
      <c r="B66" s="351">
        <v>2718</v>
      </c>
      <c r="C66" s="244" t="s">
        <v>873</v>
      </c>
      <c r="D66" s="375"/>
      <c r="E66" s="278"/>
      <c r="F66" s="279"/>
      <c r="G66" s="245"/>
      <c r="H66" s="208"/>
      <c r="I66" s="208"/>
      <c r="J66" s="385"/>
      <c r="K66" s="343"/>
      <c r="L66" s="301"/>
      <c r="M66" s="301"/>
      <c r="N66" s="301"/>
      <c r="O66" s="301"/>
      <c r="P66" s="301"/>
      <c r="Q66" s="392"/>
      <c r="R66" s="392"/>
      <c r="S66" s="208"/>
      <c r="T66" s="385"/>
      <c r="U66" s="245"/>
      <c r="V66" s="344"/>
      <c r="W66" s="344"/>
      <c r="X66" s="344"/>
      <c r="Y66" s="344"/>
      <c r="Z66" s="344"/>
      <c r="AA66" s="344"/>
      <c r="AB66" s="344"/>
      <c r="AC66" s="344"/>
      <c r="AD66" s="344"/>
      <c r="AE66" s="344"/>
      <c r="AF66" s="345"/>
      <c r="AG66" s="1537"/>
      <c r="AH66" s="353" t="s">
        <v>237</v>
      </c>
      <c r="AI66" s="354" t="s">
        <v>30</v>
      </c>
      <c r="AJ66" s="355">
        <v>0.5</v>
      </c>
      <c r="AK66" s="1535"/>
      <c r="AL66" s="367"/>
      <c r="AM66" s="368"/>
      <c r="AN66" s="358">
        <f>ROUND(ROUND(Q56*AD62,0)*AJ66,0)-AL64</f>
        <v>249</v>
      </c>
      <c r="AO66" s="268"/>
    </row>
    <row r="67" spans="1:41" ht="14.25">
      <c r="A67" s="229">
        <v>71</v>
      </c>
      <c r="B67" s="408">
        <f>B43+10</f>
        <v>1545</v>
      </c>
      <c r="C67" s="254" t="s">
        <v>874</v>
      </c>
      <c r="D67" s="375"/>
      <c r="E67" s="278"/>
      <c r="F67" s="279"/>
      <c r="G67" s="245"/>
      <c r="H67" s="208"/>
      <c r="I67" s="208"/>
      <c r="J67" s="388"/>
      <c r="K67" s="231" t="s">
        <v>824</v>
      </c>
      <c r="L67" s="334"/>
      <c r="M67" s="334"/>
      <c r="N67" s="334"/>
      <c r="O67" s="334"/>
      <c r="P67" s="334"/>
      <c r="Q67" s="334"/>
      <c r="R67" s="334"/>
      <c r="S67" s="232"/>
      <c r="T67" s="314"/>
      <c r="U67" s="231"/>
      <c r="V67" s="338"/>
      <c r="W67" s="338"/>
      <c r="X67" s="338"/>
      <c r="Y67" s="338"/>
      <c r="Z67" s="338"/>
      <c r="AA67" s="338"/>
      <c r="AB67" s="338"/>
      <c r="AC67" s="338"/>
      <c r="AD67" s="338"/>
      <c r="AE67" s="338"/>
      <c r="AF67" s="339"/>
      <c r="AG67" s="340"/>
      <c r="AH67" s="338"/>
      <c r="AI67" s="334"/>
      <c r="AJ67" s="383"/>
      <c r="AK67" s="383"/>
      <c r="AL67" s="383"/>
      <c r="AM67" s="384"/>
      <c r="AN67" s="342">
        <f>ROUND(Q68,0)</f>
        <v>526</v>
      </c>
      <c r="AO67" s="268"/>
    </row>
    <row r="68" spans="1:41" ht="14.25">
      <c r="A68" s="229">
        <v>71</v>
      </c>
      <c r="B68" s="408">
        <f>B44+10</f>
        <v>1546</v>
      </c>
      <c r="C68" s="254" t="s">
        <v>875</v>
      </c>
      <c r="D68" s="375"/>
      <c r="E68" s="278"/>
      <c r="F68" s="279"/>
      <c r="G68" s="245"/>
      <c r="H68" s="208"/>
      <c r="I68" s="208"/>
      <c r="J68" s="388"/>
      <c r="K68" s="343"/>
      <c r="L68" s="301"/>
      <c r="M68" s="301"/>
      <c r="N68" s="301"/>
      <c r="O68" s="301"/>
      <c r="P68" s="301"/>
      <c r="Q68" s="1548">
        <v>526</v>
      </c>
      <c r="R68" s="1548"/>
      <c r="S68" s="208" t="s">
        <v>18</v>
      </c>
      <c r="T68" s="385"/>
      <c r="U68" s="245"/>
      <c r="V68" s="344"/>
      <c r="W68" s="344"/>
      <c r="X68" s="344"/>
      <c r="Y68" s="344"/>
      <c r="Z68" s="344"/>
      <c r="AA68" s="344"/>
      <c r="AB68" s="344"/>
      <c r="AC68" s="344"/>
      <c r="AD68" s="344"/>
      <c r="AE68" s="344"/>
      <c r="AF68" s="345"/>
      <c r="AG68" s="1539" t="s">
        <v>161</v>
      </c>
      <c r="AH68" s="346" t="s">
        <v>162</v>
      </c>
      <c r="AI68" s="347" t="s">
        <v>163</v>
      </c>
      <c r="AJ68" s="348">
        <v>0.7</v>
      </c>
      <c r="AK68" s="348"/>
      <c r="AL68" s="348"/>
      <c r="AM68" s="349"/>
      <c r="AN68" s="350">
        <f>ROUND(Q68*AJ68,0)</f>
        <v>368</v>
      </c>
      <c r="AO68" s="268"/>
    </row>
    <row r="69" spans="1:41" ht="14.25">
      <c r="A69" s="243">
        <v>71</v>
      </c>
      <c r="B69" s="351">
        <v>2721</v>
      </c>
      <c r="C69" s="244" t="s">
        <v>876</v>
      </c>
      <c r="D69" s="375"/>
      <c r="E69" s="278"/>
      <c r="F69" s="279"/>
      <c r="G69" s="245"/>
      <c r="H69" s="208"/>
      <c r="I69" s="208"/>
      <c r="J69" s="385"/>
      <c r="K69" s="343"/>
      <c r="L69" s="301"/>
      <c r="M69" s="301"/>
      <c r="N69" s="301"/>
      <c r="O69" s="301"/>
      <c r="P69" s="301"/>
      <c r="Q69" s="392"/>
      <c r="R69" s="392"/>
      <c r="S69" s="208"/>
      <c r="T69" s="385"/>
      <c r="U69" s="245"/>
      <c r="V69" s="344"/>
      <c r="W69" s="344"/>
      <c r="X69" s="344"/>
      <c r="Y69" s="344"/>
      <c r="Z69" s="344"/>
      <c r="AA69" s="344"/>
      <c r="AB69" s="344"/>
      <c r="AC69" s="344"/>
      <c r="AD69" s="344"/>
      <c r="AE69" s="344"/>
      <c r="AF69" s="345"/>
      <c r="AG69" s="1540"/>
      <c r="AH69" s="353" t="s">
        <v>165</v>
      </c>
      <c r="AI69" s="354" t="s">
        <v>163</v>
      </c>
      <c r="AJ69" s="355">
        <v>0.5</v>
      </c>
      <c r="AK69" s="356"/>
      <c r="AL69" s="356"/>
      <c r="AM69" s="395"/>
      <c r="AN69" s="358">
        <f>ROUND(Q68*AJ69,0)</f>
        <v>263</v>
      </c>
      <c r="AO69" s="268"/>
    </row>
    <row r="70" spans="1:41" ht="14.25">
      <c r="A70" s="243">
        <v>71</v>
      </c>
      <c r="B70" s="351">
        <v>2722</v>
      </c>
      <c r="C70" s="244" t="s">
        <v>877</v>
      </c>
      <c r="D70" s="375"/>
      <c r="E70" s="278"/>
      <c r="F70" s="279"/>
      <c r="G70" s="245"/>
      <c r="H70" s="208"/>
      <c r="I70" s="208"/>
      <c r="J70" s="385"/>
      <c r="K70" s="343"/>
      <c r="L70" s="301"/>
      <c r="M70" s="301"/>
      <c r="N70" s="301"/>
      <c r="O70" s="301"/>
      <c r="P70" s="301"/>
      <c r="Q70" s="392"/>
      <c r="R70" s="392"/>
      <c r="S70" s="208"/>
      <c r="T70" s="385"/>
      <c r="U70" s="245"/>
      <c r="V70" s="344"/>
      <c r="W70" s="344"/>
      <c r="X70" s="344"/>
      <c r="Y70" s="344"/>
      <c r="Z70" s="344"/>
      <c r="AA70" s="344"/>
      <c r="AB70" s="344"/>
      <c r="AC70" s="344"/>
      <c r="AD70" s="344"/>
      <c r="AE70" s="344"/>
      <c r="AF70" s="345"/>
      <c r="AG70" s="353"/>
      <c r="AH70" s="405"/>
      <c r="AI70" s="354"/>
      <c r="AJ70" s="357"/>
      <c r="AK70" s="1533" t="s">
        <v>167</v>
      </c>
      <c r="AL70" s="362">
        <v>5</v>
      </c>
      <c r="AM70" s="363" t="s">
        <v>168</v>
      </c>
      <c r="AN70" s="358">
        <f>ROUND(Q68,0)-AL70</f>
        <v>521</v>
      </c>
      <c r="AO70" s="268"/>
    </row>
    <row r="71" spans="1:41" ht="14.25">
      <c r="A71" s="243">
        <v>71</v>
      </c>
      <c r="B71" s="351">
        <v>2723</v>
      </c>
      <c r="C71" s="244" t="s">
        <v>878</v>
      </c>
      <c r="D71" s="375"/>
      <c r="E71" s="278"/>
      <c r="F71" s="279"/>
      <c r="G71" s="245"/>
      <c r="H71" s="208"/>
      <c r="I71" s="208"/>
      <c r="J71" s="385"/>
      <c r="K71" s="343"/>
      <c r="L71" s="301"/>
      <c r="M71" s="301"/>
      <c r="N71" s="301"/>
      <c r="O71" s="301"/>
      <c r="P71" s="301"/>
      <c r="Q71" s="392"/>
      <c r="R71" s="392"/>
      <c r="S71" s="208"/>
      <c r="T71" s="385"/>
      <c r="U71" s="245"/>
      <c r="V71" s="344"/>
      <c r="W71" s="344"/>
      <c r="X71" s="344"/>
      <c r="Y71" s="344"/>
      <c r="Z71" s="344"/>
      <c r="AA71" s="344"/>
      <c r="AB71" s="344"/>
      <c r="AC71" s="344"/>
      <c r="AD71" s="344"/>
      <c r="AE71" s="344"/>
      <c r="AF71" s="345"/>
      <c r="AG71" s="1536" t="s">
        <v>161</v>
      </c>
      <c r="AH71" s="364" t="s">
        <v>162</v>
      </c>
      <c r="AI71" s="362" t="s">
        <v>163</v>
      </c>
      <c r="AJ71" s="356">
        <v>0.7</v>
      </c>
      <c r="AK71" s="1534"/>
      <c r="AL71" s="365"/>
      <c r="AM71" s="366"/>
      <c r="AN71" s="358">
        <f>ROUND(Q68*AJ71,0)-AL70</f>
        <v>363</v>
      </c>
      <c r="AO71" s="268"/>
    </row>
    <row r="72" spans="1:41" ht="14.25">
      <c r="A72" s="243">
        <v>71</v>
      </c>
      <c r="B72" s="351">
        <v>2724</v>
      </c>
      <c r="C72" s="244" t="s">
        <v>879</v>
      </c>
      <c r="D72" s="375"/>
      <c r="E72" s="278"/>
      <c r="F72" s="279"/>
      <c r="G72" s="245"/>
      <c r="H72" s="208"/>
      <c r="I72" s="208"/>
      <c r="J72" s="385"/>
      <c r="K72" s="343"/>
      <c r="L72" s="301"/>
      <c r="M72" s="301"/>
      <c r="N72" s="301"/>
      <c r="O72" s="301"/>
      <c r="P72" s="301"/>
      <c r="Q72" s="392"/>
      <c r="R72" s="392"/>
      <c r="S72" s="208"/>
      <c r="T72" s="385"/>
      <c r="U72" s="281"/>
      <c r="V72" s="380"/>
      <c r="W72" s="380"/>
      <c r="X72" s="380"/>
      <c r="Y72" s="380"/>
      <c r="Z72" s="380"/>
      <c r="AA72" s="380"/>
      <c r="AB72" s="380"/>
      <c r="AC72" s="380"/>
      <c r="AD72" s="380"/>
      <c r="AE72" s="380"/>
      <c r="AF72" s="381"/>
      <c r="AG72" s="1537"/>
      <c r="AH72" s="353" t="s">
        <v>165</v>
      </c>
      <c r="AI72" s="354" t="s">
        <v>163</v>
      </c>
      <c r="AJ72" s="355">
        <v>0.5</v>
      </c>
      <c r="AK72" s="1535"/>
      <c r="AL72" s="367"/>
      <c r="AM72" s="368"/>
      <c r="AN72" s="358">
        <f>ROUND(Q68*AJ72,0)-AL70</f>
        <v>258</v>
      </c>
      <c r="AO72" s="268"/>
    </row>
    <row r="73" spans="1:41" ht="14.25">
      <c r="A73" s="229">
        <v>71</v>
      </c>
      <c r="B73" s="408">
        <f>B49+10</f>
        <v>1547</v>
      </c>
      <c r="C73" s="254" t="s">
        <v>880</v>
      </c>
      <c r="D73" s="375"/>
      <c r="E73" s="278"/>
      <c r="F73" s="279"/>
      <c r="G73" s="245"/>
      <c r="H73" s="208"/>
      <c r="I73" s="208"/>
      <c r="J73" s="388"/>
      <c r="K73" s="343"/>
      <c r="L73" s="301"/>
      <c r="M73" s="301"/>
      <c r="N73" s="301"/>
      <c r="O73" s="301"/>
      <c r="P73" s="301"/>
      <c r="Q73" s="406"/>
      <c r="R73" s="406"/>
      <c r="S73" s="208"/>
      <c r="T73" s="385"/>
      <c r="U73" s="379" t="s">
        <v>172</v>
      </c>
      <c r="V73" s="344"/>
      <c r="W73" s="344"/>
      <c r="X73" s="344"/>
      <c r="Y73" s="344"/>
      <c r="Z73" s="344"/>
      <c r="AA73" s="344"/>
      <c r="AB73" s="344"/>
      <c r="AC73" s="344"/>
      <c r="AD73" s="344"/>
      <c r="AE73" s="344"/>
      <c r="AF73" s="345"/>
      <c r="AG73" s="369"/>
      <c r="AH73" s="370"/>
      <c r="AI73" s="372"/>
      <c r="AJ73" s="373"/>
      <c r="AK73" s="373"/>
      <c r="AL73" s="373"/>
      <c r="AM73" s="374"/>
      <c r="AN73" s="342">
        <f>ROUND(Q68*AD74,0)</f>
        <v>508</v>
      </c>
      <c r="AO73" s="268"/>
    </row>
    <row r="74" spans="1:41" ht="14.25">
      <c r="A74" s="229">
        <v>71</v>
      </c>
      <c r="B74" s="408">
        <f>B50+10</f>
        <v>1548</v>
      </c>
      <c r="C74" s="254" t="s">
        <v>881</v>
      </c>
      <c r="D74" s="375"/>
      <c r="E74" s="278"/>
      <c r="F74" s="279"/>
      <c r="G74" s="245"/>
      <c r="H74" s="208"/>
      <c r="I74" s="208"/>
      <c r="J74" s="388"/>
      <c r="K74" s="343"/>
      <c r="L74" s="301"/>
      <c r="M74" s="301"/>
      <c r="N74" s="301"/>
      <c r="O74" s="301"/>
      <c r="P74" s="301"/>
      <c r="Q74" s="406"/>
      <c r="R74" s="406"/>
      <c r="S74" s="208"/>
      <c r="T74" s="385"/>
      <c r="U74" s="379" t="s">
        <v>174</v>
      </c>
      <c r="V74" s="344"/>
      <c r="W74" s="344"/>
      <c r="X74" s="344"/>
      <c r="Y74" s="344"/>
      <c r="Z74" s="344"/>
      <c r="AA74" s="344"/>
      <c r="AB74" s="344"/>
      <c r="AC74" s="214" t="s">
        <v>30</v>
      </c>
      <c r="AD74" s="1541">
        <v>0.96499999999999997</v>
      </c>
      <c r="AE74" s="1541"/>
      <c r="AF74" s="345"/>
      <c r="AG74" s="1539" t="s">
        <v>161</v>
      </c>
      <c r="AH74" s="346" t="s">
        <v>235</v>
      </c>
      <c r="AI74" s="347" t="s">
        <v>30</v>
      </c>
      <c r="AJ74" s="348">
        <v>0.7</v>
      </c>
      <c r="AK74" s="348"/>
      <c r="AL74" s="348"/>
      <c r="AM74" s="349"/>
      <c r="AN74" s="350">
        <f>ROUND(ROUND(Q68*AD74,0)*AJ74,0)</f>
        <v>356</v>
      </c>
      <c r="AO74" s="268"/>
    </row>
    <row r="75" spans="1:41" ht="14.25">
      <c r="A75" s="243">
        <v>71</v>
      </c>
      <c r="B75" s="351">
        <v>2725</v>
      </c>
      <c r="C75" s="244" t="s">
        <v>882</v>
      </c>
      <c r="D75" s="375"/>
      <c r="E75" s="278"/>
      <c r="F75" s="279"/>
      <c r="G75" s="245"/>
      <c r="H75" s="208"/>
      <c r="I75" s="208"/>
      <c r="J75" s="385"/>
      <c r="K75" s="343"/>
      <c r="L75" s="301"/>
      <c r="M75" s="301"/>
      <c r="N75" s="301"/>
      <c r="O75" s="301"/>
      <c r="P75" s="301"/>
      <c r="Q75" s="392"/>
      <c r="R75" s="392"/>
      <c r="S75" s="208"/>
      <c r="T75" s="385"/>
      <c r="U75" s="245"/>
      <c r="V75" s="344"/>
      <c r="W75" s="344"/>
      <c r="X75" s="344"/>
      <c r="Y75" s="344"/>
      <c r="Z75" s="344"/>
      <c r="AA75" s="344"/>
      <c r="AB75" s="344"/>
      <c r="AC75" s="344"/>
      <c r="AD75" s="344"/>
      <c r="AE75" s="344"/>
      <c r="AF75" s="345"/>
      <c r="AG75" s="1540"/>
      <c r="AH75" s="353" t="s">
        <v>237</v>
      </c>
      <c r="AI75" s="354" t="s">
        <v>30</v>
      </c>
      <c r="AJ75" s="355">
        <v>0.5</v>
      </c>
      <c r="AK75" s="356"/>
      <c r="AL75" s="356"/>
      <c r="AM75" s="395"/>
      <c r="AN75" s="358">
        <f>ROUND(ROUND(Q68*AD74,0)*AJ75,0)</f>
        <v>254</v>
      </c>
      <c r="AO75" s="268"/>
    </row>
    <row r="76" spans="1:41" ht="14.25">
      <c r="A76" s="243">
        <v>71</v>
      </c>
      <c r="B76" s="351">
        <v>2726</v>
      </c>
      <c r="C76" s="244" t="s">
        <v>883</v>
      </c>
      <c r="D76" s="375"/>
      <c r="E76" s="278"/>
      <c r="F76" s="279"/>
      <c r="G76" s="245"/>
      <c r="H76" s="208"/>
      <c r="I76" s="208"/>
      <c r="J76" s="385"/>
      <c r="K76" s="343"/>
      <c r="L76" s="301"/>
      <c r="M76" s="301"/>
      <c r="N76" s="301"/>
      <c r="O76" s="301"/>
      <c r="P76" s="301"/>
      <c r="Q76" s="392"/>
      <c r="R76" s="392"/>
      <c r="S76" s="208"/>
      <c r="T76" s="385"/>
      <c r="U76" s="245"/>
      <c r="V76" s="344"/>
      <c r="W76" s="344"/>
      <c r="X76" s="344"/>
      <c r="Y76" s="344"/>
      <c r="Z76" s="344"/>
      <c r="AA76" s="344"/>
      <c r="AB76" s="344"/>
      <c r="AC76" s="344"/>
      <c r="AD76" s="344"/>
      <c r="AE76" s="344"/>
      <c r="AF76" s="345"/>
      <c r="AG76" s="353"/>
      <c r="AH76" s="405"/>
      <c r="AI76" s="354"/>
      <c r="AJ76" s="357"/>
      <c r="AK76" s="1533" t="s">
        <v>167</v>
      </c>
      <c r="AL76" s="362">
        <v>5</v>
      </c>
      <c r="AM76" s="363" t="s">
        <v>168</v>
      </c>
      <c r="AN76" s="358">
        <f>ROUND(Q68*AD74,0)-AL76</f>
        <v>503</v>
      </c>
      <c r="AO76" s="268"/>
    </row>
    <row r="77" spans="1:41" ht="14.25">
      <c r="A77" s="243">
        <v>71</v>
      </c>
      <c r="B77" s="351">
        <v>2727</v>
      </c>
      <c r="C77" s="244" t="s">
        <v>884</v>
      </c>
      <c r="D77" s="375"/>
      <c r="E77" s="278"/>
      <c r="F77" s="279"/>
      <c r="G77" s="245"/>
      <c r="H77" s="208"/>
      <c r="I77" s="208"/>
      <c r="J77" s="385"/>
      <c r="K77" s="343"/>
      <c r="L77" s="301"/>
      <c r="M77" s="301"/>
      <c r="N77" s="301"/>
      <c r="O77" s="301"/>
      <c r="P77" s="301"/>
      <c r="Q77" s="392"/>
      <c r="R77" s="392"/>
      <c r="S77" s="208"/>
      <c r="T77" s="385"/>
      <c r="U77" s="245"/>
      <c r="V77" s="344"/>
      <c r="W77" s="344"/>
      <c r="X77" s="344"/>
      <c r="Y77" s="344"/>
      <c r="Z77" s="344"/>
      <c r="AA77" s="344"/>
      <c r="AB77" s="344"/>
      <c r="AC77" s="344"/>
      <c r="AD77" s="344"/>
      <c r="AE77" s="344"/>
      <c r="AF77" s="345"/>
      <c r="AG77" s="1536" t="s">
        <v>161</v>
      </c>
      <c r="AH77" s="364" t="s">
        <v>235</v>
      </c>
      <c r="AI77" s="362" t="s">
        <v>30</v>
      </c>
      <c r="AJ77" s="356">
        <v>0.7</v>
      </c>
      <c r="AK77" s="1534"/>
      <c r="AL77" s="365"/>
      <c r="AM77" s="366"/>
      <c r="AN77" s="358">
        <f>ROUND(ROUND(Q68*AD74,0)*AJ77,0)-AL76</f>
        <v>351</v>
      </c>
      <c r="AO77" s="268"/>
    </row>
    <row r="78" spans="1:41" ht="14.25">
      <c r="A78" s="243">
        <v>71</v>
      </c>
      <c r="B78" s="351">
        <v>2728</v>
      </c>
      <c r="C78" s="244" t="s">
        <v>885</v>
      </c>
      <c r="D78" s="375"/>
      <c r="E78" s="278"/>
      <c r="F78" s="279"/>
      <c r="G78" s="281"/>
      <c r="H78" s="216"/>
      <c r="I78" s="216"/>
      <c r="J78" s="226"/>
      <c r="K78" s="308"/>
      <c r="L78" s="304"/>
      <c r="M78" s="304"/>
      <c r="N78" s="304"/>
      <c r="O78" s="304"/>
      <c r="P78" s="304"/>
      <c r="Q78" s="407"/>
      <c r="R78" s="407"/>
      <c r="S78" s="216"/>
      <c r="T78" s="226"/>
      <c r="U78" s="281"/>
      <c r="V78" s="380"/>
      <c r="W78" s="380"/>
      <c r="X78" s="380"/>
      <c r="Y78" s="380"/>
      <c r="Z78" s="380"/>
      <c r="AA78" s="380"/>
      <c r="AB78" s="380"/>
      <c r="AC78" s="380"/>
      <c r="AD78" s="380"/>
      <c r="AE78" s="380"/>
      <c r="AF78" s="381"/>
      <c r="AG78" s="1537"/>
      <c r="AH78" s="353" t="s">
        <v>237</v>
      </c>
      <c r="AI78" s="354" t="s">
        <v>30</v>
      </c>
      <c r="AJ78" s="355">
        <v>0.5</v>
      </c>
      <c r="AK78" s="1535"/>
      <c r="AL78" s="367"/>
      <c r="AM78" s="368"/>
      <c r="AN78" s="358">
        <f>ROUND(ROUND(Q68*AD74,0)*AJ78,0)-AL76</f>
        <v>249</v>
      </c>
      <c r="AO78" s="268"/>
    </row>
    <row r="79" spans="1:41" ht="14.25">
      <c r="A79" s="229">
        <v>71</v>
      </c>
      <c r="B79" s="408">
        <f>B55+10</f>
        <v>1551</v>
      </c>
      <c r="C79" s="254" t="s">
        <v>886</v>
      </c>
      <c r="D79" s="375"/>
      <c r="E79" s="278"/>
      <c r="F79" s="279"/>
      <c r="G79" s="1542" t="s">
        <v>887</v>
      </c>
      <c r="H79" s="1543"/>
      <c r="I79" s="1543"/>
      <c r="J79" s="1544"/>
      <c r="K79" s="231" t="s">
        <v>811</v>
      </c>
      <c r="L79" s="334"/>
      <c r="M79" s="334"/>
      <c r="N79" s="334"/>
      <c r="O79" s="334"/>
      <c r="P79" s="334"/>
      <c r="Q79" s="334"/>
      <c r="R79" s="334"/>
      <c r="S79" s="232"/>
      <c r="T79" s="314"/>
      <c r="U79" s="231"/>
      <c r="V79" s="338"/>
      <c r="W79" s="338"/>
      <c r="X79" s="338"/>
      <c r="Y79" s="338"/>
      <c r="Z79" s="338"/>
      <c r="AA79" s="338"/>
      <c r="AB79" s="338"/>
      <c r="AC79" s="338"/>
      <c r="AD79" s="338"/>
      <c r="AE79" s="338"/>
      <c r="AF79" s="339"/>
      <c r="AG79" s="340"/>
      <c r="AH79" s="338"/>
      <c r="AI79" s="334"/>
      <c r="AJ79" s="383"/>
      <c r="AK79" s="383"/>
      <c r="AL79" s="383"/>
      <c r="AM79" s="384"/>
      <c r="AN79" s="342">
        <f>ROUND(Q80,0)</f>
        <v>507</v>
      </c>
      <c r="AO79" s="268"/>
    </row>
    <row r="80" spans="1:41" ht="14.25">
      <c r="A80" s="229">
        <v>71</v>
      </c>
      <c r="B80" s="408">
        <f>B56+10</f>
        <v>1552</v>
      </c>
      <c r="C80" s="254" t="s">
        <v>888</v>
      </c>
      <c r="D80" s="375"/>
      <c r="E80" s="278"/>
      <c r="F80" s="279"/>
      <c r="G80" s="1545"/>
      <c r="H80" s="1546"/>
      <c r="I80" s="1546"/>
      <c r="J80" s="1547"/>
      <c r="K80" s="343"/>
      <c r="L80" s="301"/>
      <c r="M80" s="301"/>
      <c r="N80" s="301"/>
      <c r="O80" s="301"/>
      <c r="P80" s="301"/>
      <c r="Q80" s="1548">
        <v>507</v>
      </c>
      <c r="R80" s="1548"/>
      <c r="S80" s="208" t="s">
        <v>18</v>
      </c>
      <c r="T80" s="385"/>
      <c r="U80" s="245"/>
      <c r="V80" s="344"/>
      <c r="W80" s="344"/>
      <c r="X80" s="344"/>
      <c r="Y80" s="344"/>
      <c r="Z80" s="344"/>
      <c r="AA80" s="344"/>
      <c r="AB80" s="344"/>
      <c r="AC80" s="344"/>
      <c r="AD80" s="344"/>
      <c r="AE80" s="344"/>
      <c r="AF80" s="345"/>
      <c r="AG80" s="1539" t="s">
        <v>161</v>
      </c>
      <c r="AH80" s="346" t="s">
        <v>162</v>
      </c>
      <c r="AI80" s="347" t="s">
        <v>163</v>
      </c>
      <c r="AJ80" s="348">
        <v>0.7</v>
      </c>
      <c r="AK80" s="348"/>
      <c r="AL80" s="348"/>
      <c r="AM80" s="349"/>
      <c r="AN80" s="350">
        <f>ROUND(Q80*AJ80,0)</f>
        <v>355</v>
      </c>
      <c r="AO80" s="268"/>
    </row>
    <row r="81" spans="1:41" ht="14.25">
      <c r="A81" s="243">
        <v>71</v>
      </c>
      <c r="B81" s="351">
        <v>2731</v>
      </c>
      <c r="C81" s="244" t="s">
        <v>889</v>
      </c>
      <c r="D81" s="375"/>
      <c r="E81" s="278"/>
      <c r="F81" s="279"/>
      <c r="G81" s="1545"/>
      <c r="H81" s="1546"/>
      <c r="I81" s="1546"/>
      <c r="J81" s="1547"/>
      <c r="K81" s="343"/>
      <c r="L81" s="301"/>
      <c r="M81" s="301"/>
      <c r="N81" s="301"/>
      <c r="O81" s="301"/>
      <c r="P81" s="301"/>
      <c r="Q81" s="392"/>
      <c r="R81" s="392"/>
      <c r="S81" s="208"/>
      <c r="T81" s="385"/>
      <c r="U81" s="245"/>
      <c r="V81" s="344"/>
      <c r="W81" s="344"/>
      <c r="X81" s="344"/>
      <c r="Y81" s="344"/>
      <c r="Z81" s="344"/>
      <c r="AA81" s="344"/>
      <c r="AB81" s="344"/>
      <c r="AC81" s="344"/>
      <c r="AD81" s="344"/>
      <c r="AE81" s="344"/>
      <c r="AF81" s="345"/>
      <c r="AG81" s="1540"/>
      <c r="AH81" s="353" t="s">
        <v>165</v>
      </c>
      <c r="AI81" s="354" t="s">
        <v>163</v>
      </c>
      <c r="AJ81" s="355">
        <v>0.5</v>
      </c>
      <c r="AK81" s="356"/>
      <c r="AL81" s="356"/>
      <c r="AM81" s="395"/>
      <c r="AN81" s="358">
        <f>ROUND(Q80*AJ81,0)</f>
        <v>254</v>
      </c>
      <c r="AO81" s="268"/>
    </row>
    <row r="82" spans="1:41" ht="14.25">
      <c r="A82" s="243">
        <v>71</v>
      </c>
      <c r="B82" s="351">
        <v>2732</v>
      </c>
      <c r="C82" s="244" t="s">
        <v>890</v>
      </c>
      <c r="D82" s="375"/>
      <c r="E82" s="278"/>
      <c r="F82" s="279"/>
      <c r="G82" s="1545"/>
      <c r="H82" s="1546"/>
      <c r="I82" s="1546"/>
      <c r="J82" s="1547"/>
      <c r="K82" s="343"/>
      <c r="L82" s="301"/>
      <c r="M82" s="301"/>
      <c r="N82" s="301"/>
      <c r="O82" s="301"/>
      <c r="P82" s="301"/>
      <c r="Q82" s="392"/>
      <c r="R82" s="392"/>
      <c r="S82" s="208"/>
      <c r="T82" s="385"/>
      <c r="U82" s="245"/>
      <c r="V82" s="344"/>
      <c r="W82" s="344"/>
      <c r="X82" s="344"/>
      <c r="Y82" s="344"/>
      <c r="Z82" s="344"/>
      <c r="AA82" s="344"/>
      <c r="AB82" s="344"/>
      <c r="AC82" s="344"/>
      <c r="AD82" s="344"/>
      <c r="AE82" s="344"/>
      <c r="AF82" s="345"/>
      <c r="AG82" s="353"/>
      <c r="AH82" s="405"/>
      <c r="AI82" s="354"/>
      <c r="AJ82" s="357"/>
      <c r="AK82" s="1533" t="s">
        <v>167</v>
      </c>
      <c r="AL82" s="362">
        <v>5</v>
      </c>
      <c r="AM82" s="363" t="s">
        <v>168</v>
      </c>
      <c r="AN82" s="358">
        <f>ROUND(Q80,0)-AL82</f>
        <v>502</v>
      </c>
      <c r="AO82" s="268"/>
    </row>
    <row r="83" spans="1:41" ht="14.25">
      <c r="A83" s="243">
        <v>71</v>
      </c>
      <c r="B83" s="351">
        <v>2733</v>
      </c>
      <c r="C83" s="244" t="s">
        <v>891</v>
      </c>
      <c r="D83" s="375"/>
      <c r="E83" s="278"/>
      <c r="F83" s="279"/>
      <c r="G83" s="1545"/>
      <c r="H83" s="1546"/>
      <c r="I83" s="1546"/>
      <c r="J83" s="1547"/>
      <c r="K83" s="343"/>
      <c r="L83" s="301"/>
      <c r="M83" s="301"/>
      <c r="N83" s="301"/>
      <c r="O83" s="301"/>
      <c r="P83" s="301"/>
      <c r="Q83" s="392"/>
      <c r="R83" s="392"/>
      <c r="S83" s="208"/>
      <c r="T83" s="385"/>
      <c r="U83" s="245"/>
      <c r="V83" s="344"/>
      <c r="W83" s="344"/>
      <c r="X83" s="344"/>
      <c r="Y83" s="344"/>
      <c r="Z83" s="344"/>
      <c r="AA83" s="344"/>
      <c r="AB83" s="344"/>
      <c r="AC83" s="344"/>
      <c r="AD83" s="344"/>
      <c r="AE83" s="344"/>
      <c r="AF83" s="345"/>
      <c r="AG83" s="1536" t="s">
        <v>161</v>
      </c>
      <c r="AH83" s="364" t="s">
        <v>162</v>
      </c>
      <c r="AI83" s="362" t="s">
        <v>163</v>
      </c>
      <c r="AJ83" s="356">
        <v>0.7</v>
      </c>
      <c r="AK83" s="1534"/>
      <c r="AL83" s="365"/>
      <c r="AM83" s="366"/>
      <c r="AN83" s="358">
        <f>ROUND(Q80*AJ83,0)-AL82</f>
        <v>350</v>
      </c>
      <c r="AO83" s="268"/>
    </row>
    <row r="84" spans="1:41" ht="14.25">
      <c r="A84" s="243">
        <v>71</v>
      </c>
      <c r="B84" s="351">
        <v>2734</v>
      </c>
      <c r="C84" s="244" t="s">
        <v>892</v>
      </c>
      <c r="D84" s="375"/>
      <c r="E84" s="278"/>
      <c r="F84" s="279"/>
      <c r="G84" s="1545"/>
      <c r="H84" s="1546"/>
      <c r="I84" s="1546"/>
      <c r="J84" s="1547"/>
      <c r="K84" s="343"/>
      <c r="L84" s="301"/>
      <c r="M84" s="301"/>
      <c r="N84" s="301"/>
      <c r="O84" s="301"/>
      <c r="P84" s="301"/>
      <c r="Q84" s="392"/>
      <c r="R84" s="392"/>
      <c r="S84" s="208"/>
      <c r="T84" s="385"/>
      <c r="U84" s="245"/>
      <c r="V84" s="344"/>
      <c r="W84" s="344"/>
      <c r="X84" s="344"/>
      <c r="Y84" s="344"/>
      <c r="Z84" s="344"/>
      <c r="AA84" s="344"/>
      <c r="AB84" s="344"/>
      <c r="AC84" s="344"/>
      <c r="AD84" s="344"/>
      <c r="AE84" s="344"/>
      <c r="AF84" s="345"/>
      <c r="AG84" s="1537"/>
      <c r="AH84" s="353" t="s">
        <v>165</v>
      </c>
      <c r="AI84" s="354" t="s">
        <v>163</v>
      </c>
      <c r="AJ84" s="355">
        <v>0.5</v>
      </c>
      <c r="AK84" s="1535"/>
      <c r="AL84" s="367"/>
      <c r="AM84" s="368"/>
      <c r="AN84" s="358">
        <f>ROUND(Q80*AJ84,0)-AL82</f>
        <v>249</v>
      </c>
      <c r="AO84" s="268"/>
    </row>
    <row r="85" spans="1:41" ht="14.25">
      <c r="A85" s="229">
        <v>71</v>
      </c>
      <c r="B85" s="408">
        <f>B61+10</f>
        <v>1553</v>
      </c>
      <c r="C85" s="254" t="s">
        <v>893</v>
      </c>
      <c r="D85" s="375"/>
      <c r="E85" s="278"/>
      <c r="F85" s="279"/>
      <c r="G85" s="1545"/>
      <c r="H85" s="1546"/>
      <c r="I85" s="1546"/>
      <c r="J85" s="1547"/>
      <c r="K85" s="245"/>
      <c r="L85" s="208"/>
      <c r="M85" s="208"/>
      <c r="N85" s="208"/>
      <c r="O85" s="208"/>
      <c r="P85" s="208"/>
      <c r="Q85" s="301"/>
      <c r="R85" s="301"/>
      <c r="S85" s="301"/>
      <c r="T85" s="385"/>
      <c r="U85" s="369" t="s">
        <v>172</v>
      </c>
      <c r="V85" s="370"/>
      <c r="W85" s="370"/>
      <c r="X85" s="370"/>
      <c r="Y85" s="370"/>
      <c r="Z85" s="370"/>
      <c r="AA85" s="370"/>
      <c r="AB85" s="370"/>
      <c r="AC85" s="370"/>
      <c r="AD85" s="370"/>
      <c r="AE85" s="370"/>
      <c r="AF85" s="371"/>
      <c r="AG85" s="369"/>
      <c r="AH85" s="370"/>
      <c r="AI85" s="372"/>
      <c r="AJ85" s="373"/>
      <c r="AK85" s="373"/>
      <c r="AL85" s="373"/>
      <c r="AM85" s="374"/>
      <c r="AN85" s="342">
        <f>ROUND(Q80*AD86,0)</f>
        <v>489</v>
      </c>
      <c r="AO85" s="268"/>
    </row>
    <row r="86" spans="1:41" ht="14.25">
      <c r="A86" s="229">
        <v>71</v>
      </c>
      <c r="B86" s="408">
        <f>B62+10</f>
        <v>1554</v>
      </c>
      <c r="C86" s="254" t="s">
        <v>894</v>
      </c>
      <c r="D86" s="375"/>
      <c r="E86" s="278"/>
      <c r="F86" s="279"/>
      <c r="G86" s="245"/>
      <c r="H86" s="208"/>
      <c r="I86" s="208"/>
      <c r="J86" s="385"/>
      <c r="K86" s="343"/>
      <c r="L86" s="301"/>
      <c r="M86" s="301"/>
      <c r="N86" s="301"/>
      <c r="O86" s="301"/>
      <c r="P86" s="208"/>
      <c r="Q86" s="301"/>
      <c r="R86" s="301"/>
      <c r="S86" s="301"/>
      <c r="T86" s="385"/>
      <c r="U86" s="379" t="s">
        <v>174</v>
      </c>
      <c r="V86" s="344"/>
      <c r="W86" s="344"/>
      <c r="X86" s="344"/>
      <c r="Y86" s="344"/>
      <c r="Z86" s="344"/>
      <c r="AA86" s="344"/>
      <c r="AB86" s="344"/>
      <c r="AC86" s="214" t="s">
        <v>30</v>
      </c>
      <c r="AD86" s="1541">
        <v>0.96499999999999997</v>
      </c>
      <c r="AE86" s="1541"/>
      <c r="AF86" s="345"/>
      <c r="AG86" s="1539" t="s">
        <v>161</v>
      </c>
      <c r="AH86" s="346" t="s">
        <v>235</v>
      </c>
      <c r="AI86" s="347" t="s">
        <v>30</v>
      </c>
      <c r="AJ86" s="348">
        <v>0.7</v>
      </c>
      <c r="AK86" s="348"/>
      <c r="AL86" s="348"/>
      <c r="AM86" s="349"/>
      <c r="AN86" s="350">
        <f>ROUND(ROUND(Q80*AD86,0)*AJ86,0)</f>
        <v>342</v>
      </c>
      <c r="AO86" s="268"/>
    </row>
    <row r="87" spans="1:41" ht="14.25">
      <c r="A87" s="243">
        <v>71</v>
      </c>
      <c r="B87" s="351">
        <v>2735</v>
      </c>
      <c r="C87" s="244" t="s">
        <v>895</v>
      </c>
      <c r="D87" s="375"/>
      <c r="E87" s="278"/>
      <c r="F87" s="279"/>
      <c r="G87" s="245"/>
      <c r="H87" s="208"/>
      <c r="I87" s="208"/>
      <c r="J87" s="385"/>
      <c r="K87" s="343"/>
      <c r="L87" s="301"/>
      <c r="M87" s="301"/>
      <c r="N87" s="301"/>
      <c r="O87" s="301"/>
      <c r="P87" s="301"/>
      <c r="Q87" s="392"/>
      <c r="R87" s="392"/>
      <c r="S87" s="208"/>
      <c r="T87" s="385"/>
      <c r="U87" s="245"/>
      <c r="V87" s="344"/>
      <c r="W87" s="344"/>
      <c r="X87" s="344"/>
      <c r="Y87" s="344"/>
      <c r="Z87" s="344"/>
      <c r="AA87" s="344"/>
      <c r="AB87" s="344"/>
      <c r="AC87" s="344"/>
      <c r="AD87" s="344"/>
      <c r="AE87" s="344"/>
      <c r="AF87" s="345"/>
      <c r="AG87" s="1540"/>
      <c r="AH87" s="353" t="s">
        <v>237</v>
      </c>
      <c r="AI87" s="354" t="s">
        <v>30</v>
      </c>
      <c r="AJ87" s="355">
        <v>0.5</v>
      </c>
      <c r="AK87" s="356"/>
      <c r="AL87" s="356"/>
      <c r="AM87" s="395"/>
      <c r="AN87" s="358">
        <f>ROUND(ROUND(Q80*AD86,0)*AJ87,0)</f>
        <v>245</v>
      </c>
      <c r="AO87" s="268"/>
    </row>
    <row r="88" spans="1:41" ht="14.25">
      <c r="A88" s="243">
        <v>71</v>
      </c>
      <c r="B88" s="351">
        <v>2736</v>
      </c>
      <c r="C88" s="244" t="s">
        <v>896</v>
      </c>
      <c r="D88" s="375"/>
      <c r="E88" s="278"/>
      <c r="F88" s="279"/>
      <c r="G88" s="245"/>
      <c r="H88" s="208"/>
      <c r="I88" s="208"/>
      <c r="J88" s="385"/>
      <c r="K88" s="343"/>
      <c r="L88" s="301"/>
      <c r="M88" s="301"/>
      <c r="N88" s="301"/>
      <c r="O88" s="301"/>
      <c r="P88" s="301"/>
      <c r="Q88" s="392"/>
      <c r="R88" s="392"/>
      <c r="S88" s="208"/>
      <c r="T88" s="385"/>
      <c r="U88" s="245"/>
      <c r="V88" s="344"/>
      <c r="W88" s="344"/>
      <c r="X88" s="344"/>
      <c r="Y88" s="344"/>
      <c r="Z88" s="344"/>
      <c r="AA88" s="344"/>
      <c r="AB88" s="344"/>
      <c r="AC88" s="344"/>
      <c r="AD88" s="344"/>
      <c r="AE88" s="344"/>
      <c r="AF88" s="345"/>
      <c r="AG88" s="353"/>
      <c r="AH88" s="405"/>
      <c r="AI88" s="354"/>
      <c r="AJ88" s="357"/>
      <c r="AK88" s="1533" t="s">
        <v>167</v>
      </c>
      <c r="AL88" s="362">
        <v>5</v>
      </c>
      <c r="AM88" s="363" t="s">
        <v>168</v>
      </c>
      <c r="AN88" s="358">
        <f>ROUND(Q80*AD86,0)-AL88</f>
        <v>484</v>
      </c>
      <c r="AO88" s="268"/>
    </row>
    <row r="89" spans="1:41" ht="14.25">
      <c r="A89" s="243">
        <v>71</v>
      </c>
      <c r="B89" s="351">
        <v>2737</v>
      </c>
      <c r="C89" s="244" t="s">
        <v>897</v>
      </c>
      <c r="D89" s="375"/>
      <c r="E89" s="278"/>
      <c r="F89" s="279"/>
      <c r="G89" s="245"/>
      <c r="H89" s="208"/>
      <c r="I89" s="208"/>
      <c r="J89" s="385"/>
      <c r="K89" s="343"/>
      <c r="L89" s="301"/>
      <c r="M89" s="301"/>
      <c r="N89" s="301"/>
      <c r="O89" s="301"/>
      <c r="P89" s="301"/>
      <c r="Q89" s="392"/>
      <c r="R89" s="392"/>
      <c r="S89" s="208"/>
      <c r="T89" s="385"/>
      <c r="U89" s="245"/>
      <c r="V89" s="344"/>
      <c r="W89" s="344"/>
      <c r="X89" s="344"/>
      <c r="Y89" s="344"/>
      <c r="Z89" s="344"/>
      <c r="AA89" s="344"/>
      <c r="AB89" s="344"/>
      <c r="AC89" s="344"/>
      <c r="AD89" s="344"/>
      <c r="AE89" s="344"/>
      <c r="AF89" s="345"/>
      <c r="AG89" s="1536" t="s">
        <v>161</v>
      </c>
      <c r="AH89" s="364" t="s">
        <v>235</v>
      </c>
      <c r="AI89" s="362" t="s">
        <v>30</v>
      </c>
      <c r="AJ89" s="356">
        <v>0.7</v>
      </c>
      <c r="AK89" s="1534"/>
      <c r="AL89" s="365"/>
      <c r="AM89" s="366"/>
      <c r="AN89" s="358">
        <f>ROUND(ROUND(Q80*AD86,0)*AJ89,0)-AL88</f>
        <v>337</v>
      </c>
      <c r="AO89" s="268"/>
    </row>
    <row r="90" spans="1:41" ht="14.25">
      <c r="A90" s="243">
        <v>71</v>
      </c>
      <c r="B90" s="351">
        <v>2738</v>
      </c>
      <c r="C90" s="244" t="s">
        <v>898</v>
      </c>
      <c r="D90" s="375"/>
      <c r="E90" s="278"/>
      <c r="F90" s="279"/>
      <c r="G90" s="245"/>
      <c r="H90" s="208"/>
      <c r="I90" s="208"/>
      <c r="J90" s="385"/>
      <c r="K90" s="308"/>
      <c r="L90" s="304"/>
      <c r="M90" s="304"/>
      <c r="N90" s="304"/>
      <c r="O90" s="304"/>
      <c r="P90" s="304"/>
      <c r="Q90" s="407"/>
      <c r="R90" s="407"/>
      <c r="S90" s="216"/>
      <c r="T90" s="226"/>
      <c r="U90" s="281"/>
      <c r="V90" s="380"/>
      <c r="W90" s="380"/>
      <c r="X90" s="380"/>
      <c r="Y90" s="380"/>
      <c r="Z90" s="380"/>
      <c r="AA90" s="380"/>
      <c r="AB90" s="380"/>
      <c r="AC90" s="380"/>
      <c r="AD90" s="380"/>
      <c r="AE90" s="380"/>
      <c r="AF90" s="381"/>
      <c r="AG90" s="1537"/>
      <c r="AH90" s="353" t="s">
        <v>237</v>
      </c>
      <c r="AI90" s="354" t="s">
        <v>30</v>
      </c>
      <c r="AJ90" s="355">
        <v>0.5</v>
      </c>
      <c r="AK90" s="1535"/>
      <c r="AL90" s="367"/>
      <c r="AM90" s="368"/>
      <c r="AN90" s="358">
        <f>ROUND(ROUND(Q80*AD86,0)*AJ90,0)-AL88</f>
        <v>240</v>
      </c>
      <c r="AO90" s="268"/>
    </row>
    <row r="91" spans="1:41" ht="14.25">
      <c r="A91" s="229">
        <v>71</v>
      </c>
      <c r="B91" s="408">
        <f>B67+10</f>
        <v>1555</v>
      </c>
      <c r="C91" s="254" t="s">
        <v>899</v>
      </c>
      <c r="D91" s="375"/>
      <c r="E91" s="278"/>
      <c r="F91" s="279"/>
      <c r="G91" s="245"/>
      <c r="H91" s="208"/>
      <c r="I91" s="208"/>
      <c r="J91" s="388"/>
      <c r="K91" s="208" t="s">
        <v>824</v>
      </c>
      <c r="L91" s="301"/>
      <c r="M91" s="301"/>
      <c r="N91" s="301"/>
      <c r="O91" s="301"/>
      <c r="P91" s="301"/>
      <c r="Q91" s="301"/>
      <c r="R91" s="301"/>
      <c r="S91" s="208"/>
      <c r="T91" s="385"/>
      <c r="U91" s="245"/>
      <c r="V91" s="392"/>
      <c r="W91" s="392"/>
      <c r="X91" s="392"/>
      <c r="Y91" s="392"/>
      <c r="Z91" s="392"/>
      <c r="AA91" s="392"/>
      <c r="AB91" s="392"/>
      <c r="AC91" s="392"/>
      <c r="AD91" s="392"/>
      <c r="AE91" s="392"/>
      <c r="AF91" s="393"/>
      <c r="AG91" s="340"/>
      <c r="AH91" s="338"/>
      <c r="AI91" s="334"/>
      <c r="AJ91" s="383"/>
      <c r="AK91" s="383"/>
      <c r="AL91" s="383"/>
      <c r="AM91" s="384"/>
      <c r="AN91" s="342">
        <f>ROUND(Q92,0)</f>
        <v>507</v>
      </c>
      <c r="AO91" s="268"/>
    </row>
    <row r="92" spans="1:41" ht="14.25">
      <c r="A92" s="229">
        <v>71</v>
      </c>
      <c r="B92" s="408">
        <f>B68+10</f>
        <v>1556</v>
      </c>
      <c r="C92" s="254" t="s">
        <v>900</v>
      </c>
      <c r="D92" s="375"/>
      <c r="E92" s="278"/>
      <c r="F92" s="279"/>
      <c r="G92" s="245"/>
      <c r="H92" s="208"/>
      <c r="I92" s="208"/>
      <c r="J92" s="388"/>
      <c r="K92" s="343"/>
      <c r="L92" s="301"/>
      <c r="M92" s="301"/>
      <c r="N92" s="301"/>
      <c r="O92" s="301"/>
      <c r="P92" s="301"/>
      <c r="Q92" s="1548">
        <v>507</v>
      </c>
      <c r="R92" s="1548"/>
      <c r="S92" s="208" t="s">
        <v>18</v>
      </c>
      <c r="T92" s="385"/>
      <c r="U92" s="245"/>
      <c r="V92" s="344"/>
      <c r="W92" s="344"/>
      <c r="X92" s="344"/>
      <c r="Y92" s="344"/>
      <c r="Z92" s="344"/>
      <c r="AA92" s="344"/>
      <c r="AB92" s="344"/>
      <c r="AC92" s="344"/>
      <c r="AD92" s="344"/>
      <c r="AE92" s="344"/>
      <c r="AF92" s="345"/>
      <c r="AG92" s="1539" t="s">
        <v>161</v>
      </c>
      <c r="AH92" s="346" t="s">
        <v>162</v>
      </c>
      <c r="AI92" s="347" t="s">
        <v>163</v>
      </c>
      <c r="AJ92" s="348">
        <v>0.7</v>
      </c>
      <c r="AK92" s="348"/>
      <c r="AL92" s="348"/>
      <c r="AM92" s="349"/>
      <c r="AN92" s="350">
        <f>ROUND(Q92*AJ92,0)</f>
        <v>355</v>
      </c>
      <c r="AO92" s="268"/>
    </row>
    <row r="93" spans="1:41" ht="14.25">
      <c r="A93" s="243">
        <v>71</v>
      </c>
      <c r="B93" s="351">
        <v>2741</v>
      </c>
      <c r="C93" s="244" t="s">
        <v>901</v>
      </c>
      <c r="D93" s="375"/>
      <c r="E93" s="278"/>
      <c r="F93" s="279"/>
      <c r="G93" s="245"/>
      <c r="H93" s="208"/>
      <c r="I93" s="208"/>
      <c r="J93" s="385"/>
      <c r="K93" s="343"/>
      <c r="L93" s="301"/>
      <c r="M93" s="301"/>
      <c r="N93" s="301"/>
      <c r="O93" s="301"/>
      <c r="P93" s="301"/>
      <c r="Q93" s="392"/>
      <c r="R93" s="392"/>
      <c r="S93" s="208"/>
      <c r="T93" s="385"/>
      <c r="U93" s="245"/>
      <c r="V93" s="344"/>
      <c r="W93" s="344"/>
      <c r="X93" s="344"/>
      <c r="Y93" s="344"/>
      <c r="Z93" s="344"/>
      <c r="AA93" s="344"/>
      <c r="AB93" s="344"/>
      <c r="AC93" s="344"/>
      <c r="AD93" s="344"/>
      <c r="AE93" s="344"/>
      <c r="AF93" s="345"/>
      <c r="AG93" s="1540"/>
      <c r="AH93" s="353" t="s">
        <v>165</v>
      </c>
      <c r="AI93" s="354" t="s">
        <v>163</v>
      </c>
      <c r="AJ93" s="355">
        <v>0.5</v>
      </c>
      <c r="AK93" s="356"/>
      <c r="AL93" s="356"/>
      <c r="AM93" s="395"/>
      <c r="AN93" s="358">
        <f>ROUND(Q92*AJ93,0)</f>
        <v>254</v>
      </c>
      <c r="AO93" s="268"/>
    </row>
    <row r="94" spans="1:41" ht="14.25">
      <c r="A94" s="243">
        <v>71</v>
      </c>
      <c r="B94" s="351">
        <v>2742</v>
      </c>
      <c r="C94" s="244" t="s">
        <v>902</v>
      </c>
      <c r="D94" s="375"/>
      <c r="E94" s="278"/>
      <c r="F94" s="279"/>
      <c r="G94" s="245"/>
      <c r="H94" s="208"/>
      <c r="I94" s="208"/>
      <c r="J94" s="385"/>
      <c r="K94" s="343"/>
      <c r="L94" s="301"/>
      <c r="M94" s="301"/>
      <c r="N94" s="301"/>
      <c r="O94" s="301"/>
      <c r="P94" s="301"/>
      <c r="Q94" s="392"/>
      <c r="R94" s="392"/>
      <c r="S94" s="208"/>
      <c r="T94" s="385"/>
      <c r="U94" s="245"/>
      <c r="V94" s="344"/>
      <c r="W94" s="344"/>
      <c r="X94" s="344"/>
      <c r="Y94" s="344"/>
      <c r="Z94" s="344"/>
      <c r="AA94" s="344"/>
      <c r="AB94" s="344"/>
      <c r="AC94" s="344"/>
      <c r="AD94" s="344"/>
      <c r="AE94" s="344"/>
      <c r="AF94" s="345"/>
      <c r="AG94" s="353"/>
      <c r="AH94" s="405"/>
      <c r="AI94" s="354"/>
      <c r="AJ94" s="357"/>
      <c r="AK94" s="1533" t="s">
        <v>167</v>
      </c>
      <c r="AL94" s="362">
        <v>5</v>
      </c>
      <c r="AM94" s="363" t="s">
        <v>168</v>
      </c>
      <c r="AN94" s="358">
        <f>ROUND(Q92,0)-AL94</f>
        <v>502</v>
      </c>
      <c r="AO94" s="268"/>
    </row>
    <row r="95" spans="1:41" ht="14.25">
      <c r="A95" s="243">
        <v>71</v>
      </c>
      <c r="B95" s="351">
        <v>2743</v>
      </c>
      <c r="C95" s="244" t="s">
        <v>903</v>
      </c>
      <c r="D95" s="375"/>
      <c r="E95" s="278"/>
      <c r="F95" s="279"/>
      <c r="G95" s="245"/>
      <c r="H95" s="208"/>
      <c r="I95" s="208"/>
      <c r="J95" s="385"/>
      <c r="K95" s="343"/>
      <c r="L95" s="301"/>
      <c r="M95" s="301"/>
      <c r="N95" s="301"/>
      <c r="O95" s="301"/>
      <c r="P95" s="301"/>
      <c r="Q95" s="392"/>
      <c r="R95" s="392"/>
      <c r="S95" s="208"/>
      <c r="T95" s="385"/>
      <c r="U95" s="245"/>
      <c r="V95" s="344"/>
      <c r="W95" s="344"/>
      <c r="X95" s="344"/>
      <c r="Y95" s="344"/>
      <c r="Z95" s="344"/>
      <c r="AA95" s="344"/>
      <c r="AB95" s="344"/>
      <c r="AC95" s="344"/>
      <c r="AD95" s="344"/>
      <c r="AE95" s="344"/>
      <c r="AF95" s="345"/>
      <c r="AG95" s="1536" t="s">
        <v>161</v>
      </c>
      <c r="AH95" s="364" t="s">
        <v>162</v>
      </c>
      <c r="AI95" s="362" t="s">
        <v>163</v>
      </c>
      <c r="AJ95" s="356">
        <v>0.7</v>
      </c>
      <c r="AK95" s="1534"/>
      <c r="AL95" s="365"/>
      <c r="AM95" s="366"/>
      <c r="AN95" s="358">
        <f>ROUND(Q92*AJ95,0)-AL94</f>
        <v>350</v>
      </c>
      <c r="AO95" s="268"/>
    </row>
    <row r="96" spans="1:41" ht="14.25">
      <c r="A96" s="243">
        <v>71</v>
      </c>
      <c r="B96" s="351">
        <v>2744</v>
      </c>
      <c r="C96" s="244" t="s">
        <v>904</v>
      </c>
      <c r="D96" s="375"/>
      <c r="E96" s="278"/>
      <c r="F96" s="279"/>
      <c r="G96" s="245"/>
      <c r="H96" s="208"/>
      <c r="I96" s="208"/>
      <c r="J96" s="385"/>
      <c r="K96" s="343"/>
      <c r="L96" s="301"/>
      <c r="M96" s="301"/>
      <c r="N96" s="301"/>
      <c r="O96" s="301"/>
      <c r="P96" s="301"/>
      <c r="Q96" s="392"/>
      <c r="R96" s="392"/>
      <c r="S96" s="208"/>
      <c r="T96" s="385"/>
      <c r="U96" s="281"/>
      <c r="V96" s="380"/>
      <c r="W96" s="380"/>
      <c r="X96" s="380"/>
      <c r="Y96" s="380"/>
      <c r="Z96" s="380"/>
      <c r="AA96" s="380"/>
      <c r="AB96" s="380"/>
      <c r="AC96" s="380"/>
      <c r="AD96" s="380"/>
      <c r="AE96" s="380"/>
      <c r="AF96" s="381"/>
      <c r="AG96" s="1537"/>
      <c r="AH96" s="353" t="s">
        <v>165</v>
      </c>
      <c r="AI96" s="354" t="s">
        <v>163</v>
      </c>
      <c r="AJ96" s="355">
        <v>0.5</v>
      </c>
      <c r="AK96" s="1535"/>
      <c r="AL96" s="367"/>
      <c r="AM96" s="368"/>
      <c r="AN96" s="358">
        <f>ROUND(Q92*AJ96,0)-AL94</f>
        <v>249</v>
      </c>
      <c r="AO96" s="268"/>
    </row>
    <row r="97" spans="1:41" ht="14.25">
      <c r="A97" s="229">
        <v>71</v>
      </c>
      <c r="B97" s="408">
        <f>B73+10</f>
        <v>1557</v>
      </c>
      <c r="C97" s="254" t="s">
        <v>905</v>
      </c>
      <c r="D97" s="375"/>
      <c r="E97" s="278"/>
      <c r="F97" s="279"/>
      <c r="G97" s="245"/>
      <c r="H97" s="208"/>
      <c r="I97" s="208"/>
      <c r="J97" s="388"/>
      <c r="K97" s="343"/>
      <c r="L97" s="301"/>
      <c r="M97" s="301"/>
      <c r="N97" s="301"/>
      <c r="O97" s="301"/>
      <c r="P97" s="301"/>
      <c r="Q97" s="406"/>
      <c r="R97" s="406"/>
      <c r="S97" s="208"/>
      <c r="T97" s="385"/>
      <c r="U97" s="379" t="s">
        <v>172</v>
      </c>
      <c r="V97" s="344"/>
      <c r="W97" s="344"/>
      <c r="X97" s="344"/>
      <c r="Y97" s="344"/>
      <c r="Z97" s="344"/>
      <c r="AA97" s="344"/>
      <c r="AB97" s="344"/>
      <c r="AC97" s="344"/>
      <c r="AD97" s="344"/>
      <c r="AE97" s="344"/>
      <c r="AF97" s="345"/>
      <c r="AG97" s="369"/>
      <c r="AH97" s="370"/>
      <c r="AI97" s="372"/>
      <c r="AJ97" s="373"/>
      <c r="AK97" s="373"/>
      <c r="AL97" s="373"/>
      <c r="AM97" s="374"/>
      <c r="AN97" s="342">
        <f>ROUND(Q92*AD98,0)</f>
        <v>489</v>
      </c>
      <c r="AO97" s="268"/>
    </row>
    <row r="98" spans="1:41" ht="14.25">
      <c r="A98" s="229">
        <v>71</v>
      </c>
      <c r="B98" s="408">
        <f>B74+10</f>
        <v>1558</v>
      </c>
      <c r="C98" s="254" t="s">
        <v>906</v>
      </c>
      <c r="D98" s="375"/>
      <c r="E98" s="278"/>
      <c r="F98" s="279"/>
      <c r="G98" s="245"/>
      <c r="H98" s="208"/>
      <c r="I98" s="208"/>
      <c r="J98" s="388"/>
      <c r="K98" s="343"/>
      <c r="L98" s="301"/>
      <c r="M98" s="301"/>
      <c r="N98" s="301"/>
      <c r="O98" s="301"/>
      <c r="P98" s="301"/>
      <c r="Q98" s="406"/>
      <c r="R98" s="406"/>
      <c r="S98" s="208"/>
      <c r="T98" s="385"/>
      <c r="U98" s="379" t="s">
        <v>174</v>
      </c>
      <c r="V98" s="344"/>
      <c r="W98" s="344"/>
      <c r="X98" s="344"/>
      <c r="Y98" s="344"/>
      <c r="Z98" s="344"/>
      <c r="AA98" s="344"/>
      <c r="AB98" s="344"/>
      <c r="AC98" s="214" t="s">
        <v>30</v>
      </c>
      <c r="AD98" s="1541">
        <v>0.96499999999999997</v>
      </c>
      <c r="AE98" s="1541"/>
      <c r="AF98" s="345"/>
      <c r="AG98" s="1539" t="s">
        <v>161</v>
      </c>
      <c r="AH98" s="346" t="s">
        <v>235</v>
      </c>
      <c r="AI98" s="347" t="s">
        <v>30</v>
      </c>
      <c r="AJ98" s="348">
        <v>0.7</v>
      </c>
      <c r="AK98" s="348"/>
      <c r="AL98" s="348"/>
      <c r="AM98" s="349"/>
      <c r="AN98" s="350">
        <f>ROUND(ROUND(Q92*AD98,0)*AJ98,0)</f>
        <v>342</v>
      </c>
      <c r="AO98" s="268"/>
    </row>
    <row r="99" spans="1:41" ht="14.25">
      <c r="A99" s="243">
        <v>71</v>
      </c>
      <c r="B99" s="351">
        <v>2745</v>
      </c>
      <c r="C99" s="244" t="s">
        <v>907</v>
      </c>
      <c r="D99" s="375"/>
      <c r="E99" s="278"/>
      <c r="F99" s="279"/>
      <c r="G99" s="245"/>
      <c r="H99" s="208"/>
      <c r="I99" s="208"/>
      <c r="J99" s="385"/>
      <c r="K99" s="343"/>
      <c r="L99" s="301"/>
      <c r="M99" s="301"/>
      <c r="N99" s="301"/>
      <c r="O99" s="301"/>
      <c r="P99" s="301"/>
      <c r="Q99" s="392"/>
      <c r="R99" s="392"/>
      <c r="S99" s="208"/>
      <c r="T99" s="385"/>
      <c r="U99" s="245"/>
      <c r="V99" s="344"/>
      <c r="W99" s="344"/>
      <c r="X99" s="344"/>
      <c r="Y99" s="344"/>
      <c r="Z99" s="344"/>
      <c r="AA99" s="344"/>
      <c r="AB99" s="344"/>
      <c r="AC99" s="344"/>
      <c r="AD99" s="344"/>
      <c r="AE99" s="344"/>
      <c r="AF99" s="345"/>
      <c r="AG99" s="1540"/>
      <c r="AH99" s="353" t="s">
        <v>237</v>
      </c>
      <c r="AI99" s="354" t="s">
        <v>30</v>
      </c>
      <c r="AJ99" s="355">
        <v>0.5</v>
      </c>
      <c r="AK99" s="356"/>
      <c r="AL99" s="356"/>
      <c r="AM99" s="395"/>
      <c r="AN99" s="358">
        <f>ROUND(ROUND(Q92*AD98,0)*AJ99,0)</f>
        <v>245</v>
      </c>
      <c r="AO99" s="268"/>
    </row>
    <row r="100" spans="1:41" ht="14.25">
      <c r="A100" s="243">
        <v>71</v>
      </c>
      <c r="B100" s="351">
        <v>2746</v>
      </c>
      <c r="C100" s="244" t="s">
        <v>908</v>
      </c>
      <c r="D100" s="375"/>
      <c r="E100" s="278"/>
      <c r="F100" s="279"/>
      <c r="G100" s="245"/>
      <c r="H100" s="208"/>
      <c r="I100" s="208"/>
      <c r="J100" s="385"/>
      <c r="K100" s="343"/>
      <c r="L100" s="301"/>
      <c r="M100" s="301"/>
      <c r="N100" s="301"/>
      <c r="O100" s="301"/>
      <c r="P100" s="301"/>
      <c r="Q100" s="392"/>
      <c r="R100" s="392"/>
      <c r="S100" s="208"/>
      <c r="T100" s="385"/>
      <c r="U100" s="245"/>
      <c r="V100" s="344"/>
      <c r="W100" s="344"/>
      <c r="X100" s="344"/>
      <c r="Y100" s="344"/>
      <c r="Z100" s="344"/>
      <c r="AA100" s="344"/>
      <c r="AB100" s="344"/>
      <c r="AC100" s="344"/>
      <c r="AD100" s="344"/>
      <c r="AE100" s="344"/>
      <c r="AF100" s="345"/>
      <c r="AG100" s="353"/>
      <c r="AH100" s="405"/>
      <c r="AI100" s="354"/>
      <c r="AJ100" s="357"/>
      <c r="AK100" s="1533" t="s">
        <v>167</v>
      </c>
      <c r="AL100" s="362">
        <v>5</v>
      </c>
      <c r="AM100" s="363" t="s">
        <v>168</v>
      </c>
      <c r="AN100" s="358">
        <f>ROUND(Q92*AD98,0)-AL100</f>
        <v>484</v>
      </c>
      <c r="AO100" s="268"/>
    </row>
    <row r="101" spans="1:41" ht="14.25">
      <c r="A101" s="243">
        <v>71</v>
      </c>
      <c r="B101" s="351">
        <v>2747</v>
      </c>
      <c r="C101" s="244" t="s">
        <v>909</v>
      </c>
      <c r="D101" s="375"/>
      <c r="E101" s="278"/>
      <c r="F101" s="279"/>
      <c r="G101" s="245"/>
      <c r="H101" s="208"/>
      <c r="I101" s="208"/>
      <c r="J101" s="385"/>
      <c r="K101" s="343"/>
      <c r="L101" s="301"/>
      <c r="M101" s="301"/>
      <c r="N101" s="301"/>
      <c r="O101" s="301"/>
      <c r="P101" s="301"/>
      <c r="Q101" s="392"/>
      <c r="R101" s="392"/>
      <c r="S101" s="208"/>
      <c r="T101" s="385"/>
      <c r="U101" s="245"/>
      <c r="V101" s="344"/>
      <c r="W101" s="344"/>
      <c r="X101" s="344"/>
      <c r="Y101" s="344"/>
      <c r="Z101" s="344"/>
      <c r="AA101" s="344"/>
      <c r="AB101" s="344"/>
      <c r="AC101" s="344"/>
      <c r="AD101" s="344"/>
      <c r="AE101" s="344"/>
      <c r="AF101" s="345"/>
      <c r="AG101" s="1536" t="s">
        <v>161</v>
      </c>
      <c r="AH101" s="364" t="s">
        <v>235</v>
      </c>
      <c r="AI101" s="362" t="s">
        <v>30</v>
      </c>
      <c r="AJ101" s="356">
        <v>0.7</v>
      </c>
      <c r="AK101" s="1534"/>
      <c r="AL101" s="365"/>
      <c r="AM101" s="366"/>
      <c r="AN101" s="358">
        <f>ROUND(ROUND(Q92*AD98,0)*AJ101,0)-AL100</f>
        <v>337</v>
      </c>
      <c r="AO101" s="268"/>
    </row>
    <row r="102" spans="1:41" ht="14.25">
      <c r="A102" s="243">
        <v>71</v>
      </c>
      <c r="B102" s="351">
        <v>2748</v>
      </c>
      <c r="C102" s="244" t="s">
        <v>910</v>
      </c>
      <c r="D102" s="375"/>
      <c r="E102" s="278"/>
      <c r="F102" s="279"/>
      <c r="G102" s="281"/>
      <c r="H102" s="216"/>
      <c r="I102" s="216"/>
      <c r="J102" s="226"/>
      <c r="K102" s="308"/>
      <c r="L102" s="304"/>
      <c r="M102" s="304"/>
      <c r="N102" s="304"/>
      <c r="O102" s="304"/>
      <c r="P102" s="304"/>
      <c r="Q102" s="407"/>
      <c r="R102" s="407"/>
      <c r="S102" s="216"/>
      <c r="T102" s="226"/>
      <c r="U102" s="281"/>
      <c r="V102" s="380"/>
      <c r="W102" s="380"/>
      <c r="X102" s="380"/>
      <c r="Y102" s="380"/>
      <c r="Z102" s="380"/>
      <c r="AA102" s="380"/>
      <c r="AB102" s="380"/>
      <c r="AC102" s="380"/>
      <c r="AD102" s="380"/>
      <c r="AE102" s="380"/>
      <c r="AF102" s="381"/>
      <c r="AG102" s="1537"/>
      <c r="AH102" s="353" t="s">
        <v>237</v>
      </c>
      <c r="AI102" s="354" t="s">
        <v>30</v>
      </c>
      <c r="AJ102" s="355">
        <v>0.5</v>
      </c>
      <c r="AK102" s="1535"/>
      <c r="AL102" s="367"/>
      <c r="AM102" s="368"/>
      <c r="AN102" s="358">
        <f>ROUND(ROUND(Q92*AD98,0)*AJ102,0)-AL100</f>
        <v>240</v>
      </c>
      <c r="AO102" s="268"/>
    </row>
    <row r="103" spans="1:41" ht="14.25">
      <c r="A103" s="229">
        <v>71</v>
      </c>
      <c r="B103" s="408">
        <f>B79+10</f>
        <v>1561</v>
      </c>
      <c r="C103" s="254" t="s">
        <v>911</v>
      </c>
      <c r="D103" s="375"/>
      <c r="E103" s="278"/>
      <c r="F103" s="279"/>
      <c r="G103" s="1542" t="s">
        <v>912</v>
      </c>
      <c r="H103" s="1543"/>
      <c r="I103" s="1543"/>
      <c r="J103" s="1544"/>
      <c r="K103" s="232" t="s">
        <v>811</v>
      </c>
      <c r="L103" s="334"/>
      <c r="M103" s="334"/>
      <c r="N103" s="334"/>
      <c r="O103" s="334"/>
      <c r="P103" s="334"/>
      <c r="Q103" s="334"/>
      <c r="R103" s="334"/>
      <c r="S103" s="232"/>
      <c r="T103" s="314"/>
      <c r="U103" s="231"/>
      <c r="V103" s="338"/>
      <c r="W103" s="338"/>
      <c r="X103" s="338"/>
      <c r="Y103" s="338"/>
      <c r="Z103" s="338"/>
      <c r="AA103" s="338"/>
      <c r="AB103" s="338"/>
      <c r="AC103" s="338"/>
      <c r="AD103" s="338"/>
      <c r="AE103" s="338"/>
      <c r="AF103" s="339"/>
      <c r="AG103" s="340"/>
      <c r="AH103" s="338"/>
      <c r="AI103" s="334"/>
      <c r="AJ103" s="383"/>
      <c r="AK103" s="383"/>
      <c r="AL103" s="383"/>
      <c r="AM103" s="384"/>
      <c r="AN103" s="342">
        <f>ROUND(Q104,0)</f>
        <v>489</v>
      </c>
      <c r="AO103" s="268"/>
    </row>
    <row r="104" spans="1:41" ht="14.25">
      <c r="A104" s="229">
        <v>71</v>
      </c>
      <c r="B104" s="408">
        <f>B80+10</f>
        <v>1562</v>
      </c>
      <c r="C104" s="254" t="s">
        <v>913</v>
      </c>
      <c r="D104" s="375"/>
      <c r="E104" s="278"/>
      <c r="F104" s="279"/>
      <c r="G104" s="1545"/>
      <c r="H104" s="1546"/>
      <c r="I104" s="1546"/>
      <c r="J104" s="1547"/>
      <c r="K104" s="343"/>
      <c r="L104" s="301"/>
      <c r="M104" s="301"/>
      <c r="N104" s="301"/>
      <c r="O104" s="301"/>
      <c r="P104" s="301"/>
      <c r="Q104" s="1548">
        <v>489</v>
      </c>
      <c r="R104" s="1548"/>
      <c r="S104" s="208" t="s">
        <v>18</v>
      </c>
      <c r="T104" s="385"/>
      <c r="U104" s="245"/>
      <c r="V104" s="344"/>
      <c r="W104" s="344"/>
      <c r="X104" s="344"/>
      <c r="Y104" s="344"/>
      <c r="Z104" s="344"/>
      <c r="AA104" s="344"/>
      <c r="AB104" s="344"/>
      <c r="AC104" s="344"/>
      <c r="AD104" s="344"/>
      <c r="AE104" s="344"/>
      <c r="AF104" s="345"/>
      <c r="AG104" s="1539" t="s">
        <v>161</v>
      </c>
      <c r="AH104" s="346" t="s">
        <v>162</v>
      </c>
      <c r="AI104" s="347" t="s">
        <v>163</v>
      </c>
      <c r="AJ104" s="348">
        <v>0.7</v>
      </c>
      <c r="AK104" s="348"/>
      <c r="AL104" s="348"/>
      <c r="AM104" s="349"/>
      <c r="AN104" s="350">
        <f>ROUND(Q104*AJ104,0)</f>
        <v>342</v>
      </c>
      <c r="AO104" s="268"/>
    </row>
    <row r="105" spans="1:41" ht="14.25">
      <c r="A105" s="243">
        <v>71</v>
      </c>
      <c r="B105" s="351">
        <v>2751</v>
      </c>
      <c r="C105" s="244" t="s">
        <v>914</v>
      </c>
      <c r="D105" s="375"/>
      <c r="E105" s="278"/>
      <c r="F105" s="279"/>
      <c r="G105" s="1545"/>
      <c r="H105" s="1546"/>
      <c r="I105" s="1546"/>
      <c r="J105" s="1547"/>
      <c r="K105" s="343"/>
      <c r="L105" s="301"/>
      <c r="M105" s="301"/>
      <c r="N105" s="301"/>
      <c r="O105" s="301"/>
      <c r="P105" s="301"/>
      <c r="Q105" s="392"/>
      <c r="R105" s="392"/>
      <c r="S105" s="208"/>
      <c r="T105" s="385"/>
      <c r="U105" s="245"/>
      <c r="V105" s="344"/>
      <c r="W105" s="344"/>
      <c r="X105" s="344"/>
      <c r="Y105" s="344"/>
      <c r="Z105" s="344"/>
      <c r="AA105" s="344"/>
      <c r="AB105" s="344"/>
      <c r="AC105" s="344"/>
      <c r="AD105" s="344"/>
      <c r="AE105" s="344"/>
      <c r="AF105" s="345"/>
      <c r="AG105" s="1540"/>
      <c r="AH105" s="353" t="s">
        <v>165</v>
      </c>
      <c r="AI105" s="354" t="s">
        <v>163</v>
      </c>
      <c r="AJ105" s="355">
        <v>0.5</v>
      </c>
      <c r="AK105" s="356"/>
      <c r="AL105" s="356"/>
      <c r="AM105" s="395"/>
      <c r="AN105" s="358">
        <f>ROUND(Q104*AJ105,0)</f>
        <v>245</v>
      </c>
      <c r="AO105" s="268"/>
    </row>
    <row r="106" spans="1:41" ht="14.25">
      <c r="A106" s="243">
        <v>71</v>
      </c>
      <c r="B106" s="351">
        <v>2752</v>
      </c>
      <c r="C106" s="244" t="s">
        <v>915</v>
      </c>
      <c r="D106" s="375"/>
      <c r="E106" s="278"/>
      <c r="F106" s="279"/>
      <c r="G106" s="1545"/>
      <c r="H106" s="1546"/>
      <c r="I106" s="1546"/>
      <c r="J106" s="1547"/>
      <c r="K106" s="343"/>
      <c r="L106" s="301"/>
      <c r="M106" s="301"/>
      <c r="N106" s="301"/>
      <c r="O106" s="301"/>
      <c r="P106" s="301"/>
      <c r="Q106" s="392"/>
      <c r="R106" s="392"/>
      <c r="S106" s="208"/>
      <c r="T106" s="385"/>
      <c r="U106" s="245"/>
      <c r="V106" s="344"/>
      <c r="W106" s="344"/>
      <c r="X106" s="344"/>
      <c r="Y106" s="344"/>
      <c r="Z106" s="344"/>
      <c r="AA106" s="344"/>
      <c r="AB106" s="344"/>
      <c r="AC106" s="344"/>
      <c r="AD106" s="344"/>
      <c r="AE106" s="344"/>
      <c r="AF106" s="345"/>
      <c r="AG106" s="353"/>
      <c r="AH106" s="405"/>
      <c r="AI106" s="354"/>
      <c r="AJ106" s="357"/>
      <c r="AK106" s="1533" t="s">
        <v>167</v>
      </c>
      <c r="AL106" s="362">
        <v>5</v>
      </c>
      <c r="AM106" s="363" t="s">
        <v>168</v>
      </c>
      <c r="AN106" s="358">
        <f>ROUND(Q104,0)-AL106</f>
        <v>484</v>
      </c>
      <c r="AO106" s="268"/>
    </row>
    <row r="107" spans="1:41" ht="14.25">
      <c r="A107" s="243">
        <v>71</v>
      </c>
      <c r="B107" s="351">
        <v>2753</v>
      </c>
      <c r="C107" s="244" t="s">
        <v>916</v>
      </c>
      <c r="D107" s="375"/>
      <c r="E107" s="278"/>
      <c r="F107" s="279"/>
      <c r="G107" s="1545"/>
      <c r="H107" s="1546"/>
      <c r="I107" s="1546"/>
      <c r="J107" s="1547"/>
      <c r="K107" s="343"/>
      <c r="L107" s="301"/>
      <c r="M107" s="301"/>
      <c r="N107" s="301"/>
      <c r="O107" s="301"/>
      <c r="P107" s="301"/>
      <c r="Q107" s="392"/>
      <c r="R107" s="392"/>
      <c r="S107" s="208"/>
      <c r="T107" s="385"/>
      <c r="U107" s="245"/>
      <c r="V107" s="344"/>
      <c r="W107" s="344"/>
      <c r="X107" s="344"/>
      <c r="Y107" s="344"/>
      <c r="Z107" s="344"/>
      <c r="AA107" s="344"/>
      <c r="AB107" s="344"/>
      <c r="AC107" s="344"/>
      <c r="AD107" s="344"/>
      <c r="AE107" s="344"/>
      <c r="AF107" s="345"/>
      <c r="AG107" s="1536" t="s">
        <v>161</v>
      </c>
      <c r="AH107" s="364" t="s">
        <v>162</v>
      </c>
      <c r="AI107" s="362" t="s">
        <v>163</v>
      </c>
      <c r="AJ107" s="356">
        <v>0.7</v>
      </c>
      <c r="AK107" s="1534"/>
      <c r="AL107" s="365"/>
      <c r="AM107" s="366"/>
      <c r="AN107" s="358">
        <f>ROUND(Q104*AJ107,0)-AL106</f>
        <v>337</v>
      </c>
      <c r="AO107" s="268"/>
    </row>
    <row r="108" spans="1:41" ht="14.25">
      <c r="A108" s="243">
        <v>71</v>
      </c>
      <c r="B108" s="351">
        <v>2754</v>
      </c>
      <c r="C108" s="244" t="s">
        <v>917</v>
      </c>
      <c r="D108" s="375"/>
      <c r="E108" s="278"/>
      <c r="F108" s="279"/>
      <c r="G108" s="1545"/>
      <c r="H108" s="1546"/>
      <c r="I108" s="1546"/>
      <c r="J108" s="1547"/>
      <c r="K108" s="343"/>
      <c r="L108" s="301"/>
      <c r="M108" s="301"/>
      <c r="N108" s="301"/>
      <c r="O108" s="301"/>
      <c r="P108" s="301"/>
      <c r="Q108" s="392"/>
      <c r="R108" s="392"/>
      <c r="S108" s="208"/>
      <c r="T108" s="385"/>
      <c r="U108" s="245"/>
      <c r="V108" s="344"/>
      <c r="W108" s="344"/>
      <c r="X108" s="344"/>
      <c r="Y108" s="344"/>
      <c r="Z108" s="344"/>
      <c r="AA108" s="344"/>
      <c r="AB108" s="344"/>
      <c r="AC108" s="344"/>
      <c r="AD108" s="344"/>
      <c r="AE108" s="344"/>
      <c r="AF108" s="345"/>
      <c r="AG108" s="1537"/>
      <c r="AH108" s="353" t="s">
        <v>165</v>
      </c>
      <c r="AI108" s="354" t="s">
        <v>163</v>
      </c>
      <c r="AJ108" s="355">
        <v>0.5</v>
      </c>
      <c r="AK108" s="1535"/>
      <c r="AL108" s="367"/>
      <c r="AM108" s="368"/>
      <c r="AN108" s="358">
        <f>ROUND(Q104*AJ108,0)-AL106</f>
        <v>240</v>
      </c>
      <c r="AO108" s="268"/>
    </row>
    <row r="109" spans="1:41" ht="14.25">
      <c r="A109" s="229">
        <v>71</v>
      </c>
      <c r="B109" s="408">
        <f>B85+10</f>
        <v>1563</v>
      </c>
      <c r="C109" s="254" t="s">
        <v>918</v>
      </c>
      <c r="D109" s="375"/>
      <c r="E109" s="278"/>
      <c r="F109" s="279"/>
      <c r="G109" s="1545"/>
      <c r="H109" s="1546"/>
      <c r="I109" s="1546"/>
      <c r="J109" s="1547"/>
      <c r="K109" s="245"/>
      <c r="L109" s="208"/>
      <c r="M109" s="208"/>
      <c r="N109" s="208"/>
      <c r="O109" s="208"/>
      <c r="P109" s="208"/>
      <c r="Q109" s="301"/>
      <c r="R109" s="301"/>
      <c r="S109" s="301"/>
      <c r="T109" s="385"/>
      <c r="U109" s="369" t="s">
        <v>172</v>
      </c>
      <c r="V109" s="370"/>
      <c r="W109" s="370"/>
      <c r="X109" s="370"/>
      <c r="Y109" s="370"/>
      <c r="Z109" s="370"/>
      <c r="AA109" s="370"/>
      <c r="AB109" s="370"/>
      <c r="AC109" s="370"/>
      <c r="AD109" s="370"/>
      <c r="AE109" s="370"/>
      <c r="AF109" s="371"/>
      <c r="AG109" s="369"/>
      <c r="AH109" s="370"/>
      <c r="AI109" s="372"/>
      <c r="AJ109" s="373"/>
      <c r="AK109" s="373"/>
      <c r="AL109" s="373"/>
      <c r="AM109" s="374"/>
      <c r="AN109" s="342">
        <f>ROUND(Q104*AD110,0)</f>
        <v>472</v>
      </c>
      <c r="AO109" s="268"/>
    </row>
    <row r="110" spans="1:41" ht="14.25">
      <c r="A110" s="229">
        <v>71</v>
      </c>
      <c r="B110" s="408">
        <f>B86+10</f>
        <v>1564</v>
      </c>
      <c r="C110" s="254" t="s">
        <v>919</v>
      </c>
      <c r="D110" s="375"/>
      <c r="E110" s="278"/>
      <c r="F110" s="279"/>
      <c r="G110" s="245"/>
      <c r="H110" s="208"/>
      <c r="I110" s="208"/>
      <c r="J110" s="385"/>
      <c r="K110" s="343"/>
      <c r="L110" s="301"/>
      <c r="M110" s="301"/>
      <c r="N110" s="301"/>
      <c r="O110" s="301"/>
      <c r="P110" s="208"/>
      <c r="Q110" s="301"/>
      <c r="R110" s="301"/>
      <c r="S110" s="301"/>
      <c r="T110" s="385"/>
      <c r="U110" s="379" t="s">
        <v>174</v>
      </c>
      <c r="V110" s="344"/>
      <c r="W110" s="344"/>
      <c r="X110" s="344"/>
      <c r="Y110" s="344"/>
      <c r="Z110" s="344"/>
      <c r="AA110" s="344"/>
      <c r="AB110" s="344"/>
      <c r="AC110" s="214" t="s">
        <v>30</v>
      </c>
      <c r="AD110" s="1541">
        <v>0.96499999999999997</v>
      </c>
      <c r="AE110" s="1541"/>
      <c r="AF110" s="345"/>
      <c r="AG110" s="1539" t="s">
        <v>161</v>
      </c>
      <c r="AH110" s="346" t="s">
        <v>235</v>
      </c>
      <c r="AI110" s="347" t="s">
        <v>30</v>
      </c>
      <c r="AJ110" s="348">
        <v>0.7</v>
      </c>
      <c r="AK110" s="348"/>
      <c r="AL110" s="348"/>
      <c r="AM110" s="349"/>
      <c r="AN110" s="350">
        <f>ROUND(ROUND(Q104*AD110,0)*AJ110,0)</f>
        <v>330</v>
      </c>
      <c r="AO110" s="268"/>
    </row>
    <row r="111" spans="1:41" ht="14.25">
      <c r="A111" s="243">
        <v>71</v>
      </c>
      <c r="B111" s="351">
        <v>2755</v>
      </c>
      <c r="C111" s="244" t="s">
        <v>920</v>
      </c>
      <c r="D111" s="375"/>
      <c r="E111" s="278"/>
      <c r="F111" s="279"/>
      <c r="G111" s="245"/>
      <c r="H111" s="208"/>
      <c r="I111" s="208"/>
      <c r="J111" s="385"/>
      <c r="K111" s="343"/>
      <c r="L111" s="301"/>
      <c r="M111" s="301"/>
      <c r="N111" s="301"/>
      <c r="O111" s="301"/>
      <c r="P111" s="301"/>
      <c r="Q111" s="392"/>
      <c r="R111" s="392"/>
      <c r="S111" s="208"/>
      <c r="T111" s="385"/>
      <c r="U111" s="245"/>
      <c r="V111" s="344"/>
      <c r="W111" s="344"/>
      <c r="X111" s="344"/>
      <c r="Y111" s="344"/>
      <c r="Z111" s="344"/>
      <c r="AA111" s="344"/>
      <c r="AB111" s="344"/>
      <c r="AC111" s="344"/>
      <c r="AD111" s="344"/>
      <c r="AE111" s="344"/>
      <c r="AF111" s="345"/>
      <c r="AG111" s="1540"/>
      <c r="AH111" s="353" t="s">
        <v>237</v>
      </c>
      <c r="AI111" s="354" t="s">
        <v>30</v>
      </c>
      <c r="AJ111" s="355">
        <v>0.5</v>
      </c>
      <c r="AK111" s="356"/>
      <c r="AL111" s="356"/>
      <c r="AM111" s="395"/>
      <c r="AN111" s="358">
        <f>ROUND(ROUND(Q104*AD110,0)*AJ111,0)</f>
        <v>236</v>
      </c>
      <c r="AO111" s="268"/>
    </row>
    <row r="112" spans="1:41" ht="14.25">
      <c r="A112" s="243">
        <v>71</v>
      </c>
      <c r="B112" s="351">
        <v>2756</v>
      </c>
      <c r="C112" s="244" t="s">
        <v>921</v>
      </c>
      <c r="D112" s="375"/>
      <c r="E112" s="278"/>
      <c r="F112" s="279"/>
      <c r="G112" s="245"/>
      <c r="H112" s="208"/>
      <c r="I112" s="208"/>
      <c r="J112" s="385"/>
      <c r="K112" s="343"/>
      <c r="L112" s="301"/>
      <c r="M112" s="301"/>
      <c r="N112" s="301"/>
      <c r="O112" s="301"/>
      <c r="P112" s="301"/>
      <c r="Q112" s="392"/>
      <c r="R112" s="392"/>
      <c r="S112" s="208"/>
      <c r="T112" s="385"/>
      <c r="U112" s="245"/>
      <c r="V112" s="344"/>
      <c r="W112" s="344"/>
      <c r="X112" s="344"/>
      <c r="Y112" s="344"/>
      <c r="Z112" s="344"/>
      <c r="AA112" s="344"/>
      <c r="AB112" s="344"/>
      <c r="AC112" s="344"/>
      <c r="AD112" s="344"/>
      <c r="AE112" s="344"/>
      <c r="AF112" s="345"/>
      <c r="AG112" s="353"/>
      <c r="AH112" s="405"/>
      <c r="AI112" s="354"/>
      <c r="AJ112" s="357"/>
      <c r="AK112" s="1533" t="s">
        <v>167</v>
      </c>
      <c r="AL112" s="362">
        <v>5</v>
      </c>
      <c r="AM112" s="363" t="s">
        <v>168</v>
      </c>
      <c r="AN112" s="358">
        <f>ROUND(Q104*AD110,0)-AL112</f>
        <v>467</v>
      </c>
      <c r="AO112" s="268"/>
    </row>
    <row r="113" spans="1:41" ht="14.25">
      <c r="A113" s="243">
        <v>71</v>
      </c>
      <c r="B113" s="351">
        <v>2757</v>
      </c>
      <c r="C113" s="244" t="s">
        <v>922</v>
      </c>
      <c r="D113" s="375"/>
      <c r="E113" s="278"/>
      <c r="F113" s="279"/>
      <c r="G113" s="245"/>
      <c r="H113" s="208"/>
      <c r="I113" s="208"/>
      <c r="J113" s="385"/>
      <c r="K113" s="343"/>
      <c r="L113" s="301"/>
      <c r="M113" s="301"/>
      <c r="N113" s="301"/>
      <c r="O113" s="301"/>
      <c r="P113" s="301"/>
      <c r="Q113" s="392"/>
      <c r="R113" s="392"/>
      <c r="S113" s="208"/>
      <c r="T113" s="385"/>
      <c r="U113" s="245"/>
      <c r="V113" s="344"/>
      <c r="W113" s="344"/>
      <c r="X113" s="344"/>
      <c r="Y113" s="344"/>
      <c r="Z113" s="344"/>
      <c r="AA113" s="344"/>
      <c r="AB113" s="344"/>
      <c r="AC113" s="344"/>
      <c r="AD113" s="344"/>
      <c r="AE113" s="344"/>
      <c r="AF113" s="345"/>
      <c r="AG113" s="1536" t="s">
        <v>161</v>
      </c>
      <c r="AH113" s="364" t="s">
        <v>235</v>
      </c>
      <c r="AI113" s="362" t="s">
        <v>30</v>
      </c>
      <c r="AJ113" s="356">
        <v>0.7</v>
      </c>
      <c r="AK113" s="1534"/>
      <c r="AL113" s="365"/>
      <c r="AM113" s="366"/>
      <c r="AN113" s="358">
        <f>ROUND(ROUND(Q104*AD110,0)*AJ113,0)-AL112</f>
        <v>325</v>
      </c>
      <c r="AO113" s="268"/>
    </row>
    <row r="114" spans="1:41" ht="14.25">
      <c r="A114" s="243">
        <v>71</v>
      </c>
      <c r="B114" s="351">
        <v>2758</v>
      </c>
      <c r="C114" s="244" t="s">
        <v>923</v>
      </c>
      <c r="D114" s="375"/>
      <c r="E114" s="278"/>
      <c r="F114" s="279"/>
      <c r="G114" s="245"/>
      <c r="H114" s="208"/>
      <c r="I114" s="208"/>
      <c r="J114" s="385"/>
      <c r="K114" s="343"/>
      <c r="L114" s="301"/>
      <c r="M114" s="301"/>
      <c r="N114" s="301"/>
      <c r="O114" s="301"/>
      <c r="P114" s="301"/>
      <c r="Q114" s="392"/>
      <c r="R114" s="392"/>
      <c r="S114" s="208"/>
      <c r="T114" s="385"/>
      <c r="U114" s="245"/>
      <c r="V114" s="344"/>
      <c r="W114" s="344"/>
      <c r="X114" s="344"/>
      <c r="Y114" s="344"/>
      <c r="Z114" s="344"/>
      <c r="AA114" s="344"/>
      <c r="AB114" s="344"/>
      <c r="AC114" s="344"/>
      <c r="AD114" s="344"/>
      <c r="AE114" s="344"/>
      <c r="AF114" s="345"/>
      <c r="AG114" s="1537"/>
      <c r="AH114" s="353" t="s">
        <v>237</v>
      </c>
      <c r="AI114" s="354" t="s">
        <v>30</v>
      </c>
      <c r="AJ114" s="355">
        <v>0.5</v>
      </c>
      <c r="AK114" s="1535"/>
      <c r="AL114" s="367"/>
      <c r="AM114" s="368"/>
      <c r="AN114" s="358">
        <f>ROUND(ROUND(Q104*AD110,0)*AJ114,0)-AL112</f>
        <v>231</v>
      </c>
      <c r="AO114" s="268"/>
    </row>
    <row r="115" spans="1:41" ht="14.25">
      <c r="A115" s="229">
        <v>71</v>
      </c>
      <c r="B115" s="408">
        <f>B91+10</f>
        <v>1565</v>
      </c>
      <c r="C115" s="254" t="s">
        <v>924</v>
      </c>
      <c r="D115" s="375"/>
      <c r="E115" s="278"/>
      <c r="F115" s="279"/>
      <c r="G115" s="245"/>
      <c r="H115" s="208"/>
      <c r="I115" s="208"/>
      <c r="J115" s="388"/>
      <c r="K115" s="231" t="s">
        <v>824</v>
      </c>
      <c r="L115" s="334"/>
      <c r="M115" s="334"/>
      <c r="N115" s="334"/>
      <c r="O115" s="334"/>
      <c r="P115" s="334"/>
      <c r="Q115" s="334"/>
      <c r="R115" s="334"/>
      <c r="S115" s="232"/>
      <c r="T115" s="314"/>
      <c r="U115" s="231"/>
      <c r="V115" s="338"/>
      <c r="W115" s="338"/>
      <c r="X115" s="338"/>
      <c r="Y115" s="338"/>
      <c r="Z115" s="338"/>
      <c r="AA115" s="338"/>
      <c r="AB115" s="338"/>
      <c r="AC115" s="338"/>
      <c r="AD115" s="338"/>
      <c r="AE115" s="338"/>
      <c r="AF115" s="339"/>
      <c r="AG115" s="340"/>
      <c r="AH115" s="338"/>
      <c r="AI115" s="334"/>
      <c r="AJ115" s="383"/>
      <c r="AK115" s="383"/>
      <c r="AL115" s="383"/>
      <c r="AM115" s="384"/>
      <c r="AN115" s="342">
        <f>ROUND(Q116,0)</f>
        <v>489</v>
      </c>
      <c r="AO115" s="268"/>
    </row>
    <row r="116" spans="1:41" ht="14.25">
      <c r="A116" s="229">
        <v>71</v>
      </c>
      <c r="B116" s="408">
        <f>B92+10</f>
        <v>1566</v>
      </c>
      <c r="C116" s="254" t="s">
        <v>925</v>
      </c>
      <c r="D116" s="375"/>
      <c r="E116" s="278"/>
      <c r="F116" s="279"/>
      <c r="G116" s="245"/>
      <c r="H116" s="208"/>
      <c r="I116" s="208"/>
      <c r="J116" s="388"/>
      <c r="K116" s="343"/>
      <c r="L116" s="301"/>
      <c r="M116" s="301"/>
      <c r="N116" s="301"/>
      <c r="O116" s="301"/>
      <c r="P116" s="301"/>
      <c r="Q116" s="1548">
        <v>489</v>
      </c>
      <c r="R116" s="1548"/>
      <c r="S116" s="208" t="s">
        <v>18</v>
      </c>
      <c r="T116" s="385"/>
      <c r="U116" s="245"/>
      <c r="V116" s="344"/>
      <c r="W116" s="344"/>
      <c r="X116" s="344"/>
      <c r="Y116" s="344"/>
      <c r="Z116" s="344"/>
      <c r="AA116" s="344"/>
      <c r="AB116" s="344"/>
      <c r="AC116" s="344"/>
      <c r="AD116" s="344"/>
      <c r="AE116" s="344"/>
      <c r="AF116" s="345"/>
      <c r="AG116" s="1539" t="s">
        <v>161</v>
      </c>
      <c r="AH116" s="346" t="s">
        <v>162</v>
      </c>
      <c r="AI116" s="347" t="s">
        <v>163</v>
      </c>
      <c r="AJ116" s="348">
        <v>0.7</v>
      </c>
      <c r="AK116" s="348"/>
      <c r="AL116" s="348"/>
      <c r="AM116" s="349"/>
      <c r="AN116" s="350">
        <f>ROUND(Q116*AJ116,0)</f>
        <v>342</v>
      </c>
      <c r="AO116" s="268"/>
    </row>
    <row r="117" spans="1:41" ht="14.25">
      <c r="A117" s="243">
        <v>71</v>
      </c>
      <c r="B117" s="351">
        <v>2761</v>
      </c>
      <c r="C117" s="244" t="s">
        <v>926</v>
      </c>
      <c r="D117" s="375"/>
      <c r="E117" s="278"/>
      <c r="F117" s="279"/>
      <c r="G117" s="245"/>
      <c r="H117" s="208"/>
      <c r="I117" s="208"/>
      <c r="J117" s="385"/>
      <c r="K117" s="343"/>
      <c r="L117" s="301"/>
      <c r="M117" s="301"/>
      <c r="N117" s="301"/>
      <c r="O117" s="301"/>
      <c r="P117" s="301"/>
      <c r="Q117" s="392"/>
      <c r="R117" s="392"/>
      <c r="S117" s="208"/>
      <c r="T117" s="385"/>
      <c r="U117" s="245"/>
      <c r="V117" s="344"/>
      <c r="W117" s="344"/>
      <c r="X117" s="344"/>
      <c r="Y117" s="344"/>
      <c r="Z117" s="344"/>
      <c r="AA117" s="344"/>
      <c r="AB117" s="344"/>
      <c r="AC117" s="344"/>
      <c r="AD117" s="344"/>
      <c r="AE117" s="344"/>
      <c r="AF117" s="345"/>
      <c r="AG117" s="1540"/>
      <c r="AH117" s="353" t="s">
        <v>165</v>
      </c>
      <c r="AI117" s="354" t="s">
        <v>163</v>
      </c>
      <c r="AJ117" s="355">
        <v>0.5</v>
      </c>
      <c r="AK117" s="356"/>
      <c r="AL117" s="356"/>
      <c r="AM117" s="395"/>
      <c r="AN117" s="358">
        <f>ROUND(Q116*AJ117,0)</f>
        <v>245</v>
      </c>
      <c r="AO117" s="268"/>
    </row>
    <row r="118" spans="1:41" ht="14.25">
      <c r="A118" s="243">
        <v>71</v>
      </c>
      <c r="B118" s="351">
        <v>2762</v>
      </c>
      <c r="C118" s="244" t="s">
        <v>927</v>
      </c>
      <c r="D118" s="375"/>
      <c r="E118" s="278"/>
      <c r="F118" s="279"/>
      <c r="G118" s="245"/>
      <c r="H118" s="208"/>
      <c r="I118" s="208"/>
      <c r="J118" s="385"/>
      <c r="K118" s="343"/>
      <c r="L118" s="301"/>
      <c r="M118" s="301"/>
      <c r="N118" s="301"/>
      <c r="O118" s="301"/>
      <c r="P118" s="301"/>
      <c r="Q118" s="392"/>
      <c r="R118" s="392"/>
      <c r="S118" s="208"/>
      <c r="T118" s="385"/>
      <c r="U118" s="245"/>
      <c r="V118" s="344"/>
      <c r="W118" s="344"/>
      <c r="X118" s="344"/>
      <c r="Y118" s="344"/>
      <c r="Z118" s="344"/>
      <c r="AA118" s="344"/>
      <c r="AB118" s="344"/>
      <c r="AC118" s="344"/>
      <c r="AD118" s="344"/>
      <c r="AE118" s="344"/>
      <c r="AF118" s="345"/>
      <c r="AG118" s="353"/>
      <c r="AH118" s="405"/>
      <c r="AI118" s="354"/>
      <c r="AJ118" s="357"/>
      <c r="AK118" s="1533" t="s">
        <v>167</v>
      </c>
      <c r="AL118" s="362">
        <v>5</v>
      </c>
      <c r="AM118" s="363" t="s">
        <v>168</v>
      </c>
      <c r="AN118" s="358">
        <f>ROUND(Q116,0)-AL118</f>
        <v>484</v>
      </c>
      <c r="AO118" s="268"/>
    </row>
    <row r="119" spans="1:41" ht="14.25">
      <c r="A119" s="243">
        <v>71</v>
      </c>
      <c r="B119" s="351">
        <v>2763</v>
      </c>
      <c r="C119" s="244" t="s">
        <v>928</v>
      </c>
      <c r="D119" s="375"/>
      <c r="E119" s="278"/>
      <c r="F119" s="279"/>
      <c r="G119" s="245"/>
      <c r="H119" s="208"/>
      <c r="I119" s="208"/>
      <c r="J119" s="385"/>
      <c r="K119" s="343"/>
      <c r="L119" s="301"/>
      <c r="M119" s="301"/>
      <c r="N119" s="301"/>
      <c r="O119" s="301"/>
      <c r="P119" s="301"/>
      <c r="Q119" s="392"/>
      <c r="R119" s="392"/>
      <c r="S119" s="208"/>
      <c r="T119" s="385"/>
      <c r="U119" s="245"/>
      <c r="V119" s="344"/>
      <c r="W119" s="344"/>
      <c r="X119" s="344"/>
      <c r="Y119" s="344"/>
      <c r="Z119" s="344"/>
      <c r="AA119" s="344"/>
      <c r="AB119" s="344"/>
      <c r="AC119" s="344"/>
      <c r="AD119" s="344"/>
      <c r="AE119" s="344"/>
      <c r="AF119" s="345"/>
      <c r="AG119" s="1536" t="s">
        <v>161</v>
      </c>
      <c r="AH119" s="364" t="s">
        <v>162</v>
      </c>
      <c r="AI119" s="362" t="s">
        <v>163</v>
      </c>
      <c r="AJ119" s="356">
        <v>0.7</v>
      </c>
      <c r="AK119" s="1534"/>
      <c r="AL119" s="365"/>
      <c r="AM119" s="366"/>
      <c r="AN119" s="358">
        <f>ROUND(Q116*AJ119,0)-AL118</f>
        <v>337</v>
      </c>
      <c r="AO119" s="268"/>
    </row>
    <row r="120" spans="1:41" ht="14.25">
      <c r="A120" s="243">
        <v>71</v>
      </c>
      <c r="B120" s="351">
        <v>2764</v>
      </c>
      <c r="C120" s="244" t="s">
        <v>929</v>
      </c>
      <c r="D120" s="375"/>
      <c r="E120" s="278"/>
      <c r="F120" s="279"/>
      <c r="G120" s="245"/>
      <c r="H120" s="208"/>
      <c r="I120" s="208"/>
      <c r="J120" s="385"/>
      <c r="K120" s="343"/>
      <c r="L120" s="301"/>
      <c r="M120" s="301"/>
      <c r="N120" s="301"/>
      <c r="O120" s="301"/>
      <c r="P120" s="301"/>
      <c r="Q120" s="392"/>
      <c r="R120" s="392"/>
      <c r="S120" s="208"/>
      <c r="T120" s="385"/>
      <c r="U120" s="281"/>
      <c r="V120" s="380"/>
      <c r="W120" s="380"/>
      <c r="X120" s="380"/>
      <c r="Y120" s="380"/>
      <c r="Z120" s="380"/>
      <c r="AA120" s="380"/>
      <c r="AB120" s="380"/>
      <c r="AC120" s="380"/>
      <c r="AD120" s="380"/>
      <c r="AE120" s="380"/>
      <c r="AF120" s="381"/>
      <c r="AG120" s="1537"/>
      <c r="AH120" s="353" t="s">
        <v>165</v>
      </c>
      <c r="AI120" s="354" t="s">
        <v>163</v>
      </c>
      <c r="AJ120" s="355">
        <v>0.5</v>
      </c>
      <c r="AK120" s="1535"/>
      <c r="AL120" s="367"/>
      <c r="AM120" s="368"/>
      <c r="AN120" s="358">
        <f>ROUND(Q116*AJ120,0)-AL118</f>
        <v>240</v>
      </c>
      <c r="AO120" s="268"/>
    </row>
    <row r="121" spans="1:41" ht="14.25">
      <c r="A121" s="229">
        <v>71</v>
      </c>
      <c r="B121" s="408">
        <f>B97+10</f>
        <v>1567</v>
      </c>
      <c r="C121" s="254" t="s">
        <v>930</v>
      </c>
      <c r="D121" s="375"/>
      <c r="E121" s="278"/>
      <c r="F121" s="279"/>
      <c r="G121" s="245"/>
      <c r="H121" s="208"/>
      <c r="I121" s="208"/>
      <c r="J121" s="388"/>
      <c r="K121" s="343"/>
      <c r="L121" s="301"/>
      <c r="M121" s="301"/>
      <c r="N121" s="301"/>
      <c r="O121" s="301"/>
      <c r="P121" s="301"/>
      <c r="Q121" s="406"/>
      <c r="R121" s="406"/>
      <c r="S121" s="208"/>
      <c r="T121" s="385"/>
      <c r="U121" s="379" t="s">
        <v>172</v>
      </c>
      <c r="V121" s="344"/>
      <c r="W121" s="344"/>
      <c r="X121" s="344"/>
      <c r="Y121" s="344"/>
      <c r="Z121" s="344"/>
      <c r="AA121" s="344"/>
      <c r="AB121" s="344"/>
      <c r="AC121" s="344"/>
      <c r="AD121" s="344"/>
      <c r="AE121" s="344"/>
      <c r="AF121" s="345"/>
      <c r="AG121" s="369"/>
      <c r="AH121" s="370"/>
      <c r="AI121" s="372"/>
      <c r="AJ121" s="373"/>
      <c r="AK121" s="373"/>
      <c r="AL121" s="373"/>
      <c r="AM121" s="374"/>
      <c r="AN121" s="342">
        <f>ROUND(Q116*AD122,0)</f>
        <v>472</v>
      </c>
      <c r="AO121" s="268"/>
    </row>
    <row r="122" spans="1:41" ht="14.25">
      <c r="A122" s="229">
        <v>71</v>
      </c>
      <c r="B122" s="408">
        <f>B98+10</f>
        <v>1568</v>
      </c>
      <c r="C122" s="254" t="s">
        <v>931</v>
      </c>
      <c r="D122" s="375"/>
      <c r="E122" s="278"/>
      <c r="F122" s="279"/>
      <c r="G122" s="245"/>
      <c r="H122" s="208"/>
      <c r="I122" s="208"/>
      <c r="J122" s="388"/>
      <c r="K122" s="343"/>
      <c r="L122" s="301"/>
      <c r="M122" s="301"/>
      <c r="N122" s="301"/>
      <c r="O122" s="301"/>
      <c r="P122" s="301"/>
      <c r="Q122" s="406"/>
      <c r="R122" s="406"/>
      <c r="S122" s="208"/>
      <c r="T122" s="385"/>
      <c r="U122" s="379" t="s">
        <v>174</v>
      </c>
      <c r="V122" s="344"/>
      <c r="W122" s="344"/>
      <c r="X122" s="344"/>
      <c r="Y122" s="344"/>
      <c r="Z122" s="344"/>
      <c r="AA122" s="344"/>
      <c r="AB122" s="344"/>
      <c r="AC122" s="214" t="s">
        <v>30</v>
      </c>
      <c r="AD122" s="1541">
        <v>0.96499999999999997</v>
      </c>
      <c r="AE122" s="1541"/>
      <c r="AF122" s="345"/>
      <c r="AG122" s="1539" t="s">
        <v>161</v>
      </c>
      <c r="AH122" s="346" t="s">
        <v>235</v>
      </c>
      <c r="AI122" s="347" t="s">
        <v>30</v>
      </c>
      <c r="AJ122" s="348">
        <v>0.7</v>
      </c>
      <c r="AK122" s="348"/>
      <c r="AL122" s="348"/>
      <c r="AM122" s="349"/>
      <c r="AN122" s="350">
        <f>ROUND(ROUND(Q116*AD122,0)*AJ122,0)</f>
        <v>330</v>
      </c>
      <c r="AO122" s="268"/>
    </row>
    <row r="123" spans="1:41" ht="14.25">
      <c r="A123" s="243">
        <v>71</v>
      </c>
      <c r="B123" s="351">
        <v>2765</v>
      </c>
      <c r="C123" s="244" t="s">
        <v>932</v>
      </c>
      <c r="D123" s="375"/>
      <c r="E123" s="278"/>
      <c r="F123" s="279"/>
      <c r="G123" s="245"/>
      <c r="H123" s="208"/>
      <c r="I123" s="208"/>
      <c r="J123" s="385"/>
      <c r="K123" s="343"/>
      <c r="L123" s="301"/>
      <c r="M123" s="301"/>
      <c r="N123" s="301"/>
      <c r="O123" s="301"/>
      <c r="P123" s="301"/>
      <c r="Q123" s="392"/>
      <c r="R123" s="392"/>
      <c r="S123" s="208"/>
      <c r="T123" s="385"/>
      <c r="U123" s="245"/>
      <c r="V123" s="344"/>
      <c r="W123" s="344"/>
      <c r="X123" s="344"/>
      <c r="Y123" s="344"/>
      <c r="Z123" s="344"/>
      <c r="AA123" s="344"/>
      <c r="AB123" s="344"/>
      <c r="AC123" s="344"/>
      <c r="AD123" s="344"/>
      <c r="AE123" s="344"/>
      <c r="AF123" s="345"/>
      <c r="AG123" s="1540"/>
      <c r="AH123" s="353" t="s">
        <v>237</v>
      </c>
      <c r="AI123" s="354" t="s">
        <v>30</v>
      </c>
      <c r="AJ123" s="355">
        <v>0.5</v>
      </c>
      <c r="AK123" s="356"/>
      <c r="AL123" s="356"/>
      <c r="AM123" s="395"/>
      <c r="AN123" s="358">
        <f>ROUND(ROUND(Q116*AD122,0)*AJ123,0)</f>
        <v>236</v>
      </c>
      <c r="AO123" s="268"/>
    </row>
    <row r="124" spans="1:41" ht="14.25">
      <c r="A124" s="243">
        <v>71</v>
      </c>
      <c r="B124" s="351">
        <v>2766</v>
      </c>
      <c r="C124" s="244" t="s">
        <v>933</v>
      </c>
      <c r="D124" s="375"/>
      <c r="E124" s="278"/>
      <c r="F124" s="279"/>
      <c r="G124" s="245"/>
      <c r="H124" s="208"/>
      <c r="I124" s="208"/>
      <c r="J124" s="385"/>
      <c r="K124" s="343"/>
      <c r="L124" s="301"/>
      <c r="M124" s="301"/>
      <c r="N124" s="301"/>
      <c r="O124" s="301"/>
      <c r="P124" s="301"/>
      <c r="Q124" s="392"/>
      <c r="R124" s="392"/>
      <c r="S124" s="208"/>
      <c r="T124" s="385"/>
      <c r="U124" s="245"/>
      <c r="V124" s="344"/>
      <c r="W124" s="344"/>
      <c r="X124" s="344"/>
      <c r="Y124" s="344"/>
      <c r="Z124" s="344"/>
      <c r="AA124" s="344"/>
      <c r="AB124" s="344"/>
      <c r="AC124" s="344"/>
      <c r="AD124" s="344"/>
      <c r="AE124" s="344"/>
      <c r="AF124" s="345"/>
      <c r="AG124" s="353"/>
      <c r="AH124" s="405"/>
      <c r="AI124" s="354"/>
      <c r="AJ124" s="357"/>
      <c r="AK124" s="1533" t="s">
        <v>167</v>
      </c>
      <c r="AL124" s="362">
        <v>5</v>
      </c>
      <c r="AM124" s="363" t="s">
        <v>168</v>
      </c>
      <c r="AN124" s="358">
        <f>ROUND(Q116*AD122,0)-AL124</f>
        <v>467</v>
      </c>
      <c r="AO124" s="268"/>
    </row>
    <row r="125" spans="1:41" ht="14.25">
      <c r="A125" s="243">
        <v>71</v>
      </c>
      <c r="B125" s="351">
        <v>2767</v>
      </c>
      <c r="C125" s="244" t="s">
        <v>934</v>
      </c>
      <c r="D125" s="375"/>
      <c r="E125" s="278"/>
      <c r="F125" s="279"/>
      <c r="G125" s="245"/>
      <c r="H125" s="208"/>
      <c r="I125" s="208"/>
      <c r="J125" s="385"/>
      <c r="K125" s="343"/>
      <c r="L125" s="301"/>
      <c r="M125" s="301"/>
      <c r="N125" s="301"/>
      <c r="O125" s="301"/>
      <c r="P125" s="301"/>
      <c r="Q125" s="392"/>
      <c r="R125" s="392"/>
      <c r="S125" s="208"/>
      <c r="T125" s="385"/>
      <c r="U125" s="245"/>
      <c r="V125" s="344"/>
      <c r="W125" s="344"/>
      <c r="X125" s="344"/>
      <c r="Y125" s="344"/>
      <c r="Z125" s="344"/>
      <c r="AA125" s="344"/>
      <c r="AB125" s="344"/>
      <c r="AC125" s="344"/>
      <c r="AD125" s="344"/>
      <c r="AE125" s="344"/>
      <c r="AF125" s="345"/>
      <c r="AG125" s="1536" t="s">
        <v>161</v>
      </c>
      <c r="AH125" s="364" t="s">
        <v>235</v>
      </c>
      <c r="AI125" s="362" t="s">
        <v>30</v>
      </c>
      <c r="AJ125" s="356">
        <v>0.7</v>
      </c>
      <c r="AK125" s="1534"/>
      <c r="AL125" s="365"/>
      <c r="AM125" s="366"/>
      <c r="AN125" s="358">
        <f>ROUND(ROUND(Q116*AD122,0)*AJ125,0)-AL124</f>
        <v>325</v>
      </c>
      <c r="AO125" s="268"/>
    </row>
    <row r="126" spans="1:41" ht="14.25">
      <c r="A126" s="243">
        <v>71</v>
      </c>
      <c r="B126" s="351">
        <v>2768</v>
      </c>
      <c r="C126" s="244" t="s">
        <v>935</v>
      </c>
      <c r="D126" s="375"/>
      <c r="E126" s="278"/>
      <c r="F126" s="279"/>
      <c r="G126" s="281"/>
      <c r="H126" s="216"/>
      <c r="I126" s="216"/>
      <c r="J126" s="226"/>
      <c r="K126" s="308"/>
      <c r="L126" s="304"/>
      <c r="M126" s="304"/>
      <c r="N126" s="304"/>
      <c r="O126" s="304"/>
      <c r="P126" s="304"/>
      <c r="Q126" s="407"/>
      <c r="R126" s="407"/>
      <c r="S126" s="216"/>
      <c r="T126" s="226"/>
      <c r="U126" s="281"/>
      <c r="V126" s="380"/>
      <c r="W126" s="380"/>
      <c r="X126" s="380"/>
      <c r="Y126" s="380"/>
      <c r="Z126" s="380"/>
      <c r="AA126" s="380"/>
      <c r="AB126" s="380"/>
      <c r="AC126" s="380"/>
      <c r="AD126" s="380"/>
      <c r="AE126" s="380"/>
      <c r="AF126" s="381"/>
      <c r="AG126" s="1537"/>
      <c r="AH126" s="353" t="s">
        <v>237</v>
      </c>
      <c r="AI126" s="354" t="s">
        <v>30</v>
      </c>
      <c r="AJ126" s="355">
        <v>0.5</v>
      </c>
      <c r="AK126" s="1535"/>
      <c r="AL126" s="367"/>
      <c r="AM126" s="368"/>
      <c r="AN126" s="391">
        <f>ROUND(ROUND(Q116*AD122,0)*AJ126,0)-AL124</f>
        <v>231</v>
      </c>
      <c r="AO126" s="268"/>
    </row>
    <row r="127" spans="1:41" ht="14.25">
      <c r="A127" s="229">
        <v>71</v>
      </c>
      <c r="B127" s="408">
        <f>B103+10</f>
        <v>1571</v>
      </c>
      <c r="C127" s="254" t="s">
        <v>936</v>
      </c>
      <c r="D127" s="375"/>
      <c r="E127" s="278"/>
      <c r="F127" s="279"/>
      <c r="G127" s="1542" t="s">
        <v>937</v>
      </c>
      <c r="H127" s="1543"/>
      <c r="I127" s="1543"/>
      <c r="J127" s="1544"/>
      <c r="K127" s="231" t="s">
        <v>811</v>
      </c>
      <c r="L127" s="334"/>
      <c r="M127" s="334"/>
      <c r="N127" s="334"/>
      <c r="O127" s="334"/>
      <c r="P127" s="334"/>
      <c r="Q127" s="334"/>
      <c r="R127" s="334"/>
      <c r="S127" s="232"/>
      <c r="T127" s="314"/>
      <c r="U127" s="231"/>
      <c r="V127" s="338"/>
      <c r="W127" s="338"/>
      <c r="X127" s="338"/>
      <c r="Y127" s="338"/>
      <c r="Z127" s="338"/>
      <c r="AA127" s="338"/>
      <c r="AB127" s="338"/>
      <c r="AC127" s="338"/>
      <c r="AD127" s="338"/>
      <c r="AE127" s="338"/>
      <c r="AF127" s="339"/>
      <c r="AG127" s="340"/>
      <c r="AH127" s="338"/>
      <c r="AI127" s="334"/>
      <c r="AJ127" s="383"/>
      <c r="AK127" s="383"/>
      <c r="AL127" s="383"/>
      <c r="AM127" s="384"/>
      <c r="AN127" s="342">
        <f>ROUND(Q128,0)</f>
        <v>470</v>
      </c>
      <c r="AO127" s="268"/>
    </row>
    <row r="128" spans="1:41" ht="14.25">
      <c r="A128" s="229">
        <v>71</v>
      </c>
      <c r="B128" s="408">
        <f>B104+10</f>
        <v>1572</v>
      </c>
      <c r="C128" s="254" t="s">
        <v>938</v>
      </c>
      <c r="D128" s="375"/>
      <c r="E128" s="278"/>
      <c r="F128" s="279"/>
      <c r="G128" s="1545"/>
      <c r="H128" s="1546"/>
      <c r="I128" s="1546"/>
      <c r="J128" s="1547"/>
      <c r="K128" s="343"/>
      <c r="L128" s="301"/>
      <c r="M128" s="301"/>
      <c r="N128" s="301"/>
      <c r="O128" s="301"/>
      <c r="P128" s="301"/>
      <c r="Q128" s="1548">
        <v>470</v>
      </c>
      <c r="R128" s="1548"/>
      <c r="S128" s="208" t="s">
        <v>18</v>
      </c>
      <c r="T128" s="385"/>
      <c r="U128" s="245"/>
      <c r="V128" s="344"/>
      <c r="W128" s="344"/>
      <c r="X128" s="344"/>
      <c r="Y128" s="344"/>
      <c r="Z128" s="344"/>
      <c r="AA128" s="344"/>
      <c r="AB128" s="344"/>
      <c r="AC128" s="344"/>
      <c r="AD128" s="344"/>
      <c r="AE128" s="344"/>
      <c r="AF128" s="345"/>
      <c r="AG128" s="1539" t="s">
        <v>161</v>
      </c>
      <c r="AH128" s="346" t="s">
        <v>162</v>
      </c>
      <c r="AI128" s="347" t="s">
        <v>163</v>
      </c>
      <c r="AJ128" s="348">
        <v>0.7</v>
      </c>
      <c r="AK128" s="348"/>
      <c r="AL128" s="348"/>
      <c r="AM128" s="349"/>
      <c r="AN128" s="350">
        <f>ROUND(Q128*AJ128,0)</f>
        <v>329</v>
      </c>
      <c r="AO128" s="268"/>
    </row>
    <row r="129" spans="1:41" ht="14.25">
      <c r="A129" s="243">
        <v>71</v>
      </c>
      <c r="B129" s="351">
        <v>2771</v>
      </c>
      <c r="C129" s="244" t="s">
        <v>939</v>
      </c>
      <c r="D129" s="375"/>
      <c r="E129" s="278"/>
      <c r="F129" s="279"/>
      <c r="G129" s="1545"/>
      <c r="H129" s="1546"/>
      <c r="I129" s="1546"/>
      <c r="J129" s="1547"/>
      <c r="K129" s="343"/>
      <c r="L129" s="301"/>
      <c r="M129" s="301"/>
      <c r="N129" s="301"/>
      <c r="O129" s="301"/>
      <c r="P129" s="301"/>
      <c r="Q129" s="392"/>
      <c r="R129" s="392"/>
      <c r="S129" s="208"/>
      <c r="T129" s="385"/>
      <c r="U129" s="245"/>
      <c r="V129" s="344"/>
      <c r="W129" s="344"/>
      <c r="X129" s="344"/>
      <c r="Y129" s="344"/>
      <c r="Z129" s="344"/>
      <c r="AA129" s="344"/>
      <c r="AB129" s="344"/>
      <c r="AC129" s="344"/>
      <c r="AD129" s="344"/>
      <c r="AE129" s="344"/>
      <c r="AF129" s="345"/>
      <c r="AG129" s="1540"/>
      <c r="AH129" s="353" t="s">
        <v>165</v>
      </c>
      <c r="AI129" s="354" t="s">
        <v>163</v>
      </c>
      <c r="AJ129" s="355">
        <v>0.5</v>
      </c>
      <c r="AK129" s="356"/>
      <c r="AL129" s="356"/>
      <c r="AM129" s="395"/>
      <c r="AN129" s="358">
        <f>ROUND(Q128*AJ129,0)</f>
        <v>235</v>
      </c>
      <c r="AO129" s="268"/>
    </row>
    <row r="130" spans="1:41" ht="14.25">
      <c r="A130" s="243">
        <v>71</v>
      </c>
      <c r="B130" s="351">
        <v>2772</v>
      </c>
      <c r="C130" s="244" t="s">
        <v>940</v>
      </c>
      <c r="D130" s="375"/>
      <c r="E130" s="278"/>
      <c r="F130" s="279"/>
      <c r="G130" s="1545"/>
      <c r="H130" s="1546"/>
      <c r="I130" s="1546"/>
      <c r="J130" s="1547"/>
      <c r="K130" s="343"/>
      <c r="L130" s="301"/>
      <c r="M130" s="301"/>
      <c r="N130" s="301"/>
      <c r="O130" s="301"/>
      <c r="P130" s="301"/>
      <c r="Q130" s="392"/>
      <c r="R130" s="392"/>
      <c r="S130" s="208"/>
      <c r="T130" s="385"/>
      <c r="U130" s="245"/>
      <c r="V130" s="344"/>
      <c r="W130" s="344"/>
      <c r="X130" s="344"/>
      <c r="Y130" s="344"/>
      <c r="Z130" s="344"/>
      <c r="AA130" s="344"/>
      <c r="AB130" s="344"/>
      <c r="AC130" s="344"/>
      <c r="AD130" s="344"/>
      <c r="AE130" s="344"/>
      <c r="AF130" s="345"/>
      <c r="AG130" s="353"/>
      <c r="AH130" s="405"/>
      <c r="AI130" s="354"/>
      <c r="AJ130" s="357"/>
      <c r="AK130" s="1533" t="s">
        <v>167</v>
      </c>
      <c r="AL130" s="362">
        <v>5</v>
      </c>
      <c r="AM130" s="363" t="s">
        <v>168</v>
      </c>
      <c r="AN130" s="358">
        <f>ROUND(Q128,0)-AL130</f>
        <v>465</v>
      </c>
      <c r="AO130" s="268"/>
    </row>
    <row r="131" spans="1:41" ht="14.25">
      <c r="A131" s="243">
        <v>71</v>
      </c>
      <c r="B131" s="351">
        <v>2773</v>
      </c>
      <c r="C131" s="244" t="s">
        <v>941</v>
      </c>
      <c r="D131" s="375"/>
      <c r="E131" s="278"/>
      <c r="F131" s="279"/>
      <c r="G131" s="1545"/>
      <c r="H131" s="1546"/>
      <c r="I131" s="1546"/>
      <c r="J131" s="1547"/>
      <c r="K131" s="343"/>
      <c r="L131" s="301"/>
      <c r="M131" s="301"/>
      <c r="N131" s="301"/>
      <c r="O131" s="301"/>
      <c r="P131" s="301"/>
      <c r="Q131" s="392"/>
      <c r="R131" s="392"/>
      <c r="S131" s="208"/>
      <c r="T131" s="385"/>
      <c r="U131" s="245"/>
      <c r="V131" s="344"/>
      <c r="W131" s="344"/>
      <c r="X131" s="344"/>
      <c r="Y131" s="344"/>
      <c r="Z131" s="344"/>
      <c r="AA131" s="344"/>
      <c r="AB131" s="344"/>
      <c r="AC131" s="344"/>
      <c r="AD131" s="344"/>
      <c r="AE131" s="344"/>
      <c r="AF131" s="345"/>
      <c r="AG131" s="1536" t="s">
        <v>161</v>
      </c>
      <c r="AH131" s="364" t="s">
        <v>162</v>
      </c>
      <c r="AI131" s="362" t="s">
        <v>163</v>
      </c>
      <c r="AJ131" s="356">
        <v>0.7</v>
      </c>
      <c r="AK131" s="1534"/>
      <c r="AL131" s="365"/>
      <c r="AM131" s="366"/>
      <c r="AN131" s="358">
        <f>ROUND(Q128*AJ131,0)-AL130</f>
        <v>324</v>
      </c>
      <c r="AO131" s="268"/>
    </row>
    <row r="132" spans="1:41" ht="14.25">
      <c r="A132" s="243">
        <v>71</v>
      </c>
      <c r="B132" s="351">
        <v>2774</v>
      </c>
      <c r="C132" s="244" t="s">
        <v>942</v>
      </c>
      <c r="D132" s="375"/>
      <c r="E132" s="278"/>
      <c r="F132" s="279"/>
      <c r="G132" s="1545"/>
      <c r="H132" s="1546"/>
      <c r="I132" s="1546"/>
      <c r="J132" s="1547"/>
      <c r="K132" s="343"/>
      <c r="L132" s="301"/>
      <c r="M132" s="301"/>
      <c r="N132" s="301"/>
      <c r="O132" s="301"/>
      <c r="P132" s="301"/>
      <c r="Q132" s="392"/>
      <c r="R132" s="392"/>
      <c r="S132" s="208"/>
      <c r="T132" s="385"/>
      <c r="U132" s="245"/>
      <c r="V132" s="344"/>
      <c r="W132" s="344"/>
      <c r="X132" s="344"/>
      <c r="Y132" s="344"/>
      <c r="Z132" s="344"/>
      <c r="AA132" s="344"/>
      <c r="AB132" s="344"/>
      <c r="AC132" s="344"/>
      <c r="AD132" s="344"/>
      <c r="AE132" s="344"/>
      <c r="AF132" s="345"/>
      <c r="AG132" s="1537"/>
      <c r="AH132" s="353" t="s">
        <v>165</v>
      </c>
      <c r="AI132" s="354" t="s">
        <v>163</v>
      </c>
      <c r="AJ132" s="355">
        <v>0.5</v>
      </c>
      <c r="AK132" s="1535"/>
      <c r="AL132" s="367"/>
      <c r="AM132" s="368"/>
      <c r="AN132" s="358">
        <f>ROUND(Q128*AJ132,0)-AL130</f>
        <v>230</v>
      </c>
      <c r="AO132" s="268"/>
    </row>
    <row r="133" spans="1:41" ht="14.25">
      <c r="A133" s="229">
        <v>71</v>
      </c>
      <c r="B133" s="408">
        <f>B109+10</f>
        <v>1573</v>
      </c>
      <c r="C133" s="254" t="s">
        <v>943</v>
      </c>
      <c r="D133" s="375"/>
      <c r="E133" s="278"/>
      <c r="F133" s="279"/>
      <c r="G133" s="1545"/>
      <c r="H133" s="1546"/>
      <c r="I133" s="1546"/>
      <c r="J133" s="1547"/>
      <c r="K133" s="245"/>
      <c r="L133" s="208"/>
      <c r="M133" s="208"/>
      <c r="N133" s="208"/>
      <c r="O133" s="208"/>
      <c r="P133" s="208"/>
      <c r="Q133" s="301"/>
      <c r="R133" s="301"/>
      <c r="S133" s="301"/>
      <c r="T133" s="385"/>
      <c r="U133" s="369" t="s">
        <v>172</v>
      </c>
      <c r="V133" s="370"/>
      <c r="W133" s="370"/>
      <c r="X133" s="370"/>
      <c r="Y133" s="370"/>
      <c r="Z133" s="370"/>
      <c r="AA133" s="370"/>
      <c r="AB133" s="370"/>
      <c r="AC133" s="370"/>
      <c r="AD133" s="370"/>
      <c r="AE133" s="370"/>
      <c r="AF133" s="371"/>
      <c r="AG133" s="369"/>
      <c r="AH133" s="370"/>
      <c r="AI133" s="372"/>
      <c r="AJ133" s="373"/>
      <c r="AK133" s="373"/>
      <c r="AL133" s="373"/>
      <c r="AM133" s="374"/>
      <c r="AN133" s="342">
        <f>ROUND(Q128*AD134,0)</f>
        <v>454</v>
      </c>
      <c r="AO133" s="268"/>
    </row>
    <row r="134" spans="1:41" ht="14.25">
      <c r="A134" s="229">
        <v>71</v>
      </c>
      <c r="B134" s="408">
        <f>B110+10</f>
        <v>1574</v>
      </c>
      <c r="C134" s="254" t="s">
        <v>944</v>
      </c>
      <c r="D134" s="375"/>
      <c r="E134" s="278"/>
      <c r="F134" s="279"/>
      <c r="G134" s="245"/>
      <c r="H134" s="208"/>
      <c r="I134" s="208"/>
      <c r="J134" s="385"/>
      <c r="K134" s="343"/>
      <c r="L134" s="301"/>
      <c r="M134" s="301"/>
      <c r="N134" s="301"/>
      <c r="O134" s="301"/>
      <c r="P134" s="208"/>
      <c r="Q134" s="301"/>
      <c r="R134" s="301"/>
      <c r="S134" s="301"/>
      <c r="T134" s="385"/>
      <c r="U134" s="379" t="s">
        <v>174</v>
      </c>
      <c r="V134" s="344"/>
      <c r="W134" s="344"/>
      <c r="X134" s="344"/>
      <c r="Y134" s="344"/>
      <c r="Z134" s="344"/>
      <c r="AA134" s="344"/>
      <c r="AB134" s="344"/>
      <c r="AC134" s="214" t="s">
        <v>30</v>
      </c>
      <c r="AD134" s="1541">
        <v>0.96499999999999997</v>
      </c>
      <c r="AE134" s="1541"/>
      <c r="AF134" s="345"/>
      <c r="AG134" s="1539" t="s">
        <v>161</v>
      </c>
      <c r="AH134" s="346" t="s">
        <v>235</v>
      </c>
      <c r="AI134" s="347" t="s">
        <v>30</v>
      </c>
      <c r="AJ134" s="348">
        <v>0.7</v>
      </c>
      <c r="AK134" s="348"/>
      <c r="AL134" s="348"/>
      <c r="AM134" s="349"/>
      <c r="AN134" s="350">
        <f>ROUND(ROUND(Q128*AD134,0)*AJ134,0)</f>
        <v>318</v>
      </c>
      <c r="AO134" s="268"/>
    </row>
    <row r="135" spans="1:41" ht="14.25">
      <c r="A135" s="243">
        <v>71</v>
      </c>
      <c r="B135" s="351">
        <v>2775</v>
      </c>
      <c r="C135" s="244" t="s">
        <v>945</v>
      </c>
      <c r="D135" s="375"/>
      <c r="E135" s="278"/>
      <c r="F135" s="279"/>
      <c r="G135" s="245"/>
      <c r="H135" s="208"/>
      <c r="I135" s="208"/>
      <c r="J135" s="385"/>
      <c r="K135" s="343"/>
      <c r="L135" s="301"/>
      <c r="M135" s="301"/>
      <c r="N135" s="301"/>
      <c r="O135" s="301"/>
      <c r="P135" s="301"/>
      <c r="Q135" s="392"/>
      <c r="R135" s="392"/>
      <c r="S135" s="208"/>
      <c r="T135" s="385"/>
      <c r="U135" s="245"/>
      <c r="V135" s="344"/>
      <c r="W135" s="344"/>
      <c r="X135" s="344"/>
      <c r="Y135" s="344"/>
      <c r="Z135" s="344"/>
      <c r="AA135" s="344"/>
      <c r="AB135" s="344"/>
      <c r="AC135" s="344"/>
      <c r="AD135" s="344"/>
      <c r="AE135" s="344"/>
      <c r="AF135" s="345"/>
      <c r="AG135" s="1540"/>
      <c r="AH135" s="353" t="s">
        <v>237</v>
      </c>
      <c r="AI135" s="354" t="s">
        <v>30</v>
      </c>
      <c r="AJ135" s="355">
        <v>0.5</v>
      </c>
      <c r="AK135" s="356"/>
      <c r="AL135" s="356"/>
      <c r="AM135" s="395"/>
      <c r="AN135" s="358">
        <f>ROUND(ROUND(Q128*AD134,0)*AJ135,0)</f>
        <v>227</v>
      </c>
      <c r="AO135" s="268"/>
    </row>
    <row r="136" spans="1:41" ht="14.25">
      <c r="A136" s="243">
        <v>71</v>
      </c>
      <c r="B136" s="351">
        <v>2776</v>
      </c>
      <c r="C136" s="244" t="s">
        <v>946</v>
      </c>
      <c r="D136" s="375"/>
      <c r="E136" s="278"/>
      <c r="F136" s="279"/>
      <c r="G136" s="245"/>
      <c r="H136" s="208"/>
      <c r="I136" s="208"/>
      <c r="J136" s="385"/>
      <c r="K136" s="343"/>
      <c r="L136" s="301"/>
      <c r="M136" s="301"/>
      <c r="N136" s="301"/>
      <c r="O136" s="301"/>
      <c r="P136" s="301"/>
      <c r="Q136" s="392"/>
      <c r="R136" s="392"/>
      <c r="S136" s="208"/>
      <c r="T136" s="385"/>
      <c r="U136" s="245"/>
      <c r="V136" s="344"/>
      <c r="W136" s="344"/>
      <c r="X136" s="344"/>
      <c r="Y136" s="344"/>
      <c r="Z136" s="344"/>
      <c r="AA136" s="344"/>
      <c r="AB136" s="344"/>
      <c r="AC136" s="344"/>
      <c r="AD136" s="344"/>
      <c r="AE136" s="344"/>
      <c r="AF136" s="345"/>
      <c r="AG136" s="353"/>
      <c r="AH136" s="405"/>
      <c r="AI136" s="354"/>
      <c r="AJ136" s="357"/>
      <c r="AK136" s="1533" t="s">
        <v>167</v>
      </c>
      <c r="AL136" s="362">
        <v>5</v>
      </c>
      <c r="AM136" s="363" t="s">
        <v>168</v>
      </c>
      <c r="AN136" s="358">
        <f>ROUND(Q128*AD134,0)-AL136</f>
        <v>449</v>
      </c>
      <c r="AO136" s="268"/>
    </row>
    <row r="137" spans="1:41" ht="14.25">
      <c r="A137" s="243">
        <v>71</v>
      </c>
      <c r="B137" s="351">
        <v>2777</v>
      </c>
      <c r="C137" s="244" t="s">
        <v>947</v>
      </c>
      <c r="D137" s="375"/>
      <c r="E137" s="278"/>
      <c r="F137" s="279"/>
      <c r="G137" s="245"/>
      <c r="H137" s="208"/>
      <c r="I137" s="208"/>
      <c r="J137" s="385"/>
      <c r="K137" s="343"/>
      <c r="L137" s="301"/>
      <c r="M137" s="301"/>
      <c r="N137" s="301"/>
      <c r="O137" s="301"/>
      <c r="P137" s="301"/>
      <c r="Q137" s="392"/>
      <c r="R137" s="392"/>
      <c r="S137" s="208"/>
      <c r="T137" s="385"/>
      <c r="U137" s="245"/>
      <c r="V137" s="344"/>
      <c r="W137" s="344"/>
      <c r="X137" s="344"/>
      <c r="Y137" s="344"/>
      <c r="Z137" s="344"/>
      <c r="AA137" s="344"/>
      <c r="AB137" s="344"/>
      <c r="AC137" s="344"/>
      <c r="AD137" s="344"/>
      <c r="AE137" s="344"/>
      <c r="AF137" s="345"/>
      <c r="AG137" s="1536" t="s">
        <v>161</v>
      </c>
      <c r="AH137" s="364" t="s">
        <v>235</v>
      </c>
      <c r="AI137" s="362" t="s">
        <v>30</v>
      </c>
      <c r="AJ137" s="356">
        <v>0.7</v>
      </c>
      <c r="AK137" s="1534"/>
      <c r="AL137" s="365"/>
      <c r="AM137" s="366"/>
      <c r="AN137" s="358">
        <f>ROUND(ROUND(Q128*AD134,0)*AJ137,0)-AL136</f>
        <v>313</v>
      </c>
      <c r="AO137" s="268"/>
    </row>
    <row r="138" spans="1:41" ht="14.25">
      <c r="A138" s="243">
        <v>71</v>
      </c>
      <c r="B138" s="351">
        <v>2778</v>
      </c>
      <c r="C138" s="244" t="s">
        <v>948</v>
      </c>
      <c r="D138" s="375"/>
      <c r="E138" s="278"/>
      <c r="F138" s="279"/>
      <c r="G138" s="245"/>
      <c r="H138" s="208"/>
      <c r="I138" s="208"/>
      <c r="J138" s="385"/>
      <c r="K138" s="308"/>
      <c r="L138" s="304"/>
      <c r="M138" s="304"/>
      <c r="N138" s="304"/>
      <c r="O138" s="304"/>
      <c r="P138" s="304"/>
      <c r="Q138" s="407"/>
      <c r="R138" s="407"/>
      <c r="S138" s="216"/>
      <c r="T138" s="226"/>
      <c r="U138" s="281"/>
      <c r="V138" s="380"/>
      <c r="W138" s="380"/>
      <c r="X138" s="380"/>
      <c r="Y138" s="380"/>
      <c r="Z138" s="380"/>
      <c r="AA138" s="380"/>
      <c r="AB138" s="380"/>
      <c r="AC138" s="380"/>
      <c r="AD138" s="380"/>
      <c r="AE138" s="380"/>
      <c r="AF138" s="381"/>
      <c r="AG138" s="1537"/>
      <c r="AH138" s="353" t="s">
        <v>237</v>
      </c>
      <c r="AI138" s="354" t="s">
        <v>30</v>
      </c>
      <c r="AJ138" s="355">
        <v>0.5</v>
      </c>
      <c r="AK138" s="1535"/>
      <c r="AL138" s="367"/>
      <c r="AM138" s="368"/>
      <c r="AN138" s="358">
        <f>ROUND(ROUND(Q128*AD134,0)*AJ138,0)-AL136</f>
        <v>222</v>
      </c>
      <c r="AO138" s="268"/>
    </row>
    <row r="139" spans="1:41" ht="14.25">
      <c r="A139" s="229">
        <v>71</v>
      </c>
      <c r="B139" s="408">
        <f>B115+10</f>
        <v>1575</v>
      </c>
      <c r="C139" s="254" t="s">
        <v>949</v>
      </c>
      <c r="D139" s="375"/>
      <c r="E139" s="278"/>
      <c r="F139" s="279"/>
      <c r="G139" s="245"/>
      <c r="H139" s="208"/>
      <c r="I139" s="208"/>
      <c r="J139" s="388"/>
      <c r="K139" s="208" t="s">
        <v>824</v>
      </c>
      <c r="L139" s="301"/>
      <c r="M139" s="301"/>
      <c r="N139" s="301"/>
      <c r="O139" s="301"/>
      <c r="P139" s="301"/>
      <c r="Q139" s="301"/>
      <c r="R139" s="301"/>
      <c r="S139" s="208"/>
      <c r="T139" s="385"/>
      <c r="U139" s="245"/>
      <c r="V139" s="392"/>
      <c r="W139" s="392"/>
      <c r="X139" s="392"/>
      <c r="Y139" s="392"/>
      <c r="Z139" s="392"/>
      <c r="AA139" s="392"/>
      <c r="AB139" s="392"/>
      <c r="AC139" s="392"/>
      <c r="AD139" s="392"/>
      <c r="AE139" s="392"/>
      <c r="AF139" s="393"/>
      <c r="AG139" s="340"/>
      <c r="AH139" s="338"/>
      <c r="AI139" s="334"/>
      <c r="AJ139" s="383"/>
      <c r="AK139" s="383"/>
      <c r="AL139" s="383"/>
      <c r="AM139" s="384"/>
      <c r="AN139" s="342">
        <f>ROUND(Q140,0)</f>
        <v>470</v>
      </c>
      <c r="AO139" s="268"/>
    </row>
    <row r="140" spans="1:41" ht="14.25">
      <c r="A140" s="229">
        <v>71</v>
      </c>
      <c r="B140" s="408">
        <f>B116+10</f>
        <v>1576</v>
      </c>
      <c r="C140" s="254" t="s">
        <v>950</v>
      </c>
      <c r="D140" s="375"/>
      <c r="E140" s="278"/>
      <c r="F140" s="279"/>
      <c r="G140" s="245"/>
      <c r="H140" s="208"/>
      <c r="I140" s="208"/>
      <c r="J140" s="388"/>
      <c r="K140" s="343"/>
      <c r="L140" s="301"/>
      <c r="M140" s="301"/>
      <c r="N140" s="301"/>
      <c r="O140" s="301"/>
      <c r="P140" s="301"/>
      <c r="Q140" s="1548">
        <v>470</v>
      </c>
      <c r="R140" s="1548"/>
      <c r="S140" s="208" t="s">
        <v>18</v>
      </c>
      <c r="T140" s="385"/>
      <c r="U140" s="245"/>
      <c r="V140" s="344"/>
      <c r="W140" s="344"/>
      <c r="X140" s="344"/>
      <c r="Y140" s="344"/>
      <c r="Z140" s="344"/>
      <c r="AA140" s="344"/>
      <c r="AB140" s="344"/>
      <c r="AC140" s="344"/>
      <c r="AD140" s="344"/>
      <c r="AE140" s="344"/>
      <c r="AF140" s="345"/>
      <c r="AG140" s="1539" t="s">
        <v>161</v>
      </c>
      <c r="AH140" s="346" t="s">
        <v>162</v>
      </c>
      <c r="AI140" s="347" t="s">
        <v>163</v>
      </c>
      <c r="AJ140" s="348">
        <v>0.7</v>
      </c>
      <c r="AK140" s="348"/>
      <c r="AL140" s="348"/>
      <c r="AM140" s="349"/>
      <c r="AN140" s="350">
        <f>ROUND(Q140*AJ140,0)</f>
        <v>329</v>
      </c>
      <c r="AO140" s="268"/>
    </row>
    <row r="141" spans="1:41" ht="14.25">
      <c r="A141" s="243">
        <v>71</v>
      </c>
      <c r="B141" s="351">
        <v>2781</v>
      </c>
      <c r="C141" s="244" t="s">
        <v>951</v>
      </c>
      <c r="D141" s="375"/>
      <c r="E141" s="278"/>
      <c r="F141" s="279"/>
      <c r="G141" s="245"/>
      <c r="H141" s="208"/>
      <c r="I141" s="208"/>
      <c r="J141" s="385"/>
      <c r="K141" s="343"/>
      <c r="L141" s="301"/>
      <c r="M141" s="301"/>
      <c r="N141" s="301"/>
      <c r="O141" s="301"/>
      <c r="P141" s="301"/>
      <c r="Q141" s="392"/>
      <c r="R141" s="392"/>
      <c r="S141" s="208"/>
      <c r="T141" s="385"/>
      <c r="U141" s="245"/>
      <c r="V141" s="344"/>
      <c r="W141" s="344"/>
      <c r="X141" s="344"/>
      <c r="Y141" s="344"/>
      <c r="Z141" s="344"/>
      <c r="AA141" s="344"/>
      <c r="AB141" s="344"/>
      <c r="AC141" s="344"/>
      <c r="AD141" s="344"/>
      <c r="AE141" s="344"/>
      <c r="AF141" s="345"/>
      <c r="AG141" s="1540"/>
      <c r="AH141" s="353" t="s">
        <v>165</v>
      </c>
      <c r="AI141" s="354" t="s">
        <v>163</v>
      </c>
      <c r="AJ141" s="355">
        <v>0.5</v>
      </c>
      <c r="AK141" s="356"/>
      <c r="AL141" s="356"/>
      <c r="AM141" s="395"/>
      <c r="AN141" s="358">
        <f>ROUND(Q140*AJ141,0)</f>
        <v>235</v>
      </c>
      <c r="AO141" s="268"/>
    </row>
    <row r="142" spans="1:41" ht="14.25">
      <c r="A142" s="243">
        <v>71</v>
      </c>
      <c r="B142" s="351">
        <v>2782</v>
      </c>
      <c r="C142" s="244" t="s">
        <v>952</v>
      </c>
      <c r="D142" s="375"/>
      <c r="E142" s="278"/>
      <c r="F142" s="279"/>
      <c r="G142" s="245"/>
      <c r="H142" s="208"/>
      <c r="I142" s="208"/>
      <c r="J142" s="385"/>
      <c r="K142" s="343"/>
      <c r="L142" s="301"/>
      <c r="M142" s="301"/>
      <c r="N142" s="301"/>
      <c r="O142" s="301"/>
      <c r="P142" s="301"/>
      <c r="Q142" s="392"/>
      <c r="R142" s="392"/>
      <c r="S142" s="208"/>
      <c r="T142" s="385"/>
      <c r="U142" s="245"/>
      <c r="V142" s="344"/>
      <c r="W142" s="344"/>
      <c r="X142" s="344"/>
      <c r="Y142" s="344"/>
      <c r="Z142" s="344"/>
      <c r="AA142" s="344"/>
      <c r="AB142" s="344"/>
      <c r="AC142" s="344"/>
      <c r="AD142" s="344"/>
      <c r="AE142" s="344"/>
      <c r="AF142" s="345"/>
      <c r="AG142" s="353"/>
      <c r="AH142" s="405"/>
      <c r="AI142" s="354"/>
      <c r="AJ142" s="357"/>
      <c r="AK142" s="1533" t="s">
        <v>167</v>
      </c>
      <c r="AL142" s="362">
        <v>5</v>
      </c>
      <c r="AM142" s="363" t="s">
        <v>168</v>
      </c>
      <c r="AN142" s="358">
        <f>ROUND(Q140,0)-AL142</f>
        <v>465</v>
      </c>
      <c r="AO142" s="268"/>
    </row>
    <row r="143" spans="1:41" ht="14.25">
      <c r="A143" s="243">
        <v>71</v>
      </c>
      <c r="B143" s="351">
        <v>2783</v>
      </c>
      <c r="C143" s="244" t="s">
        <v>953</v>
      </c>
      <c r="D143" s="375"/>
      <c r="E143" s="278"/>
      <c r="F143" s="279"/>
      <c r="G143" s="245"/>
      <c r="H143" s="208"/>
      <c r="I143" s="208"/>
      <c r="J143" s="385"/>
      <c r="K143" s="343"/>
      <c r="L143" s="301"/>
      <c r="M143" s="301"/>
      <c r="N143" s="301"/>
      <c r="O143" s="301"/>
      <c r="P143" s="301"/>
      <c r="Q143" s="392"/>
      <c r="R143" s="392"/>
      <c r="S143" s="208"/>
      <c r="T143" s="385"/>
      <c r="U143" s="245"/>
      <c r="V143" s="344"/>
      <c r="W143" s="344"/>
      <c r="X143" s="344"/>
      <c r="Y143" s="344"/>
      <c r="Z143" s="344"/>
      <c r="AA143" s="344"/>
      <c r="AB143" s="344"/>
      <c r="AC143" s="344"/>
      <c r="AD143" s="344"/>
      <c r="AE143" s="344"/>
      <c r="AF143" s="345"/>
      <c r="AG143" s="1536" t="s">
        <v>161</v>
      </c>
      <c r="AH143" s="364" t="s">
        <v>162</v>
      </c>
      <c r="AI143" s="362" t="s">
        <v>163</v>
      </c>
      <c r="AJ143" s="356">
        <v>0.7</v>
      </c>
      <c r="AK143" s="1534"/>
      <c r="AL143" s="365"/>
      <c r="AM143" s="366"/>
      <c r="AN143" s="358">
        <f>ROUND(Q140*AJ143,0)-AL142</f>
        <v>324</v>
      </c>
      <c r="AO143" s="268"/>
    </row>
    <row r="144" spans="1:41" ht="14.25">
      <c r="A144" s="243">
        <v>71</v>
      </c>
      <c r="B144" s="351">
        <v>2784</v>
      </c>
      <c r="C144" s="244" t="s">
        <v>954</v>
      </c>
      <c r="D144" s="375"/>
      <c r="E144" s="278"/>
      <c r="F144" s="279"/>
      <c r="G144" s="245"/>
      <c r="H144" s="208"/>
      <c r="I144" s="208"/>
      <c r="J144" s="385"/>
      <c r="K144" s="343"/>
      <c r="L144" s="301"/>
      <c r="M144" s="301"/>
      <c r="N144" s="301"/>
      <c r="O144" s="301"/>
      <c r="P144" s="301"/>
      <c r="Q144" s="392"/>
      <c r="R144" s="392"/>
      <c r="S144" s="208"/>
      <c r="T144" s="385"/>
      <c r="U144" s="281"/>
      <c r="V144" s="380"/>
      <c r="W144" s="380"/>
      <c r="X144" s="380"/>
      <c r="Y144" s="380"/>
      <c r="Z144" s="380"/>
      <c r="AA144" s="380"/>
      <c r="AB144" s="380"/>
      <c r="AC144" s="380"/>
      <c r="AD144" s="380"/>
      <c r="AE144" s="380"/>
      <c r="AF144" s="381"/>
      <c r="AG144" s="1537"/>
      <c r="AH144" s="353" t="s">
        <v>165</v>
      </c>
      <c r="AI144" s="354" t="s">
        <v>163</v>
      </c>
      <c r="AJ144" s="355">
        <v>0.5</v>
      </c>
      <c r="AK144" s="1535"/>
      <c r="AL144" s="367"/>
      <c r="AM144" s="368"/>
      <c r="AN144" s="358">
        <f>ROUND(Q140*AJ144,0)-AL142</f>
        <v>230</v>
      </c>
      <c r="AO144" s="268"/>
    </row>
    <row r="145" spans="1:41" ht="14.25">
      <c r="A145" s="229">
        <v>71</v>
      </c>
      <c r="B145" s="408">
        <f>B121+10</f>
        <v>1577</v>
      </c>
      <c r="C145" s="254" t="s">
        <v>955</v>
      </c>
      <c r="D145" s="375"/>
      <c r="E145" s="278"/>
      <c r="F145" s="279"/>
      <c r="G145" s="245"/>
      <c r="H145" s="208"/>
      <c r="I145" s="208"/>
      <c r="J145" s="388"/>
      <c r="K145" s="343"/>
      <c r="L145" s="301"/>
      <c r="M145" s="301"/>
      <c r="N145" s="301"/>
      <c r="O145" s="301"/>
      <c r="P145" s="301"/>
      <c r="Q145" s="406"/>
      <c r="R145" s="406"/>
      <c r="S145" s="208"/>
      <c r="T145" s="385"/>
      <c r="U145" s="379" t="s">
        <v>172</v>
      </c>
      <c r="V145" s="344"/>
      <c r="W145" s="344"/>
      <c r="X145" s="344"/>
      <c r="Y145" s="344"/>
      <c r="Z145" s="344"/>
      <c r="AA145" s="344"/>
      <c r="AB145" s="344"/>
      <c r="AC145" s="344"/>
      <c r="AD145" s="344"/>
      <c r="AE145" s="344"/>
      <c r="AF145" s="345"/>
      <c r="AG145" s="369"/>
      <c r="AH145" s="370"/>
      <c r="AI145" s="372"/>
      <c r="AJ145" s="373"/>
      <c r="AK145" s="373"/>
      <c r="AL145" s="373"/>
      <c r="AM145" s="374"/>
      <c r="AN145" s="342">
        <f>ROUND(Q140*AD146,0)</f>
        <v>454</v>
      </c>
      <c r="AO145" s="268"/>
    </row>
    <row r="146" spans="1:41" ht="14.25">
      <c r="A146" s="229">
        <v>71</v>
      </c>
      <c r="B146" s="408">
        <f>B122+10</f>
        <v>1578</v>
      </c>
      <c r="C146" s="254" t="s">
        <v>956</v>
      </c>
      <c r="D146" s="375"/>
      <c r="E146" s="278"/>
      <c r="F146" s="279"/>
      <c r="G146" s="245"/>
      <c r="H146" s="208"/>
      <c r="I146" s="208"/>
      <c r="J146" s="388"/>
      <c r="K146" s="343"/>
      <c r="L146" s="301"/>
      <c r="M146" s="301"/>
      <c r="N146" s="301"/>
      <c r="O146" s="301"/>
      <c r="P146" s="301"/>
      <c r="Q146" s="406"/>
      <c r="R146" s="406"/>
      <c r="S146" s="208"/>
      <c r="T146" s="385"/>
      <c r="U146" s="379" t="s">
        <v>174</v>
      </c>
      <c r="V146" s="344"/>
      <c r="W146" s="344"/>
      <c r="X146" s="344"/>
      <c r="Y146" s="344"/>
      <c r="Z146" s="344"/>
      <c r="AA146" s="344"/>
      <c r="AB146" s="344"/>
      <c r="AC146" s="214" t="s">
        <v>30</v>
      </c>
      <c r="AD146" s="1541">
        <v>0.96499999999999997</v>
      </c>
      <c r="AE146" s="1541"/>
      <c r="AF146" s="345"/>
      <c r="AG146" s="1539" t="s">
        <v>161</v>
      </c>
      <c r="AH146" s="346" t="s">
        <v>235</v>
      </c>
      <c r="AI146" s="347" t="s">
        <v>30</v>
      </c>
      <c r="AJ146" s="348">
        <v>0.7</v>
      </c>
      <c r="AK146" s="348"/>
      <c r="AL146" s="348"/>
      <c r="AM146" s="349"/>
      <c r="AN146" s="350">
        <f>ROUND(ROUND(Q140*AD146,0)*AJ146,0)</f>
        <v>318</v>
      </c>
      <c r="AO146" s="268"/>
    </row>
    <row r="147" spans="1:41" ht="14.25">
      <c r="A147" s="243">
        <v>71</v>
      </c>
      <c r="B147" s="351">
        <v>2785</v>
      </c>
      <c r="C147" s="244" t="s">
        <v>957</v>
      </c>
      <c r="D147" s="375"/>
      <c r="E147" s="278"/>
      <c r="F147" s="279"/>
      <c r="G147" s="245"/>
      <c r="H147" s="208"/>
      <c r="I147" s="208"/>
      <c r="J147" s="385"/>
      <c r="K147" s="343"/>
      <c r="L147" s="301"/>
      <c r="M147" s="301"/>
      <c r="N147" s="301"/>
      <c r="O147" s="301"/>
      <c r="P147" s="301"/>
      <c r="Q147" s="392"/>
      <c r="R147" s="392"/>
      <c r="S147" s="208"/>
      <c r="T147" s="385"/>
      <c r="U147" s="245"/>
      <c r="V147" s="344"/>
      <c r="W147" s="344"/>
      <c r="X147" s="344"/>
      <c r="Y147" s="344"/>
      <c r="Z147" s="344"/>
      <c r="AA147" s="344"/>
      <c r="AB147" s="344"/>
      <c r="AC147" s="344"/>
      <c r="AD147" s="344"/>
      <c r="AE147" s="344"/>
      <c r="AF147" s="345"/>
      <c r="AG147" s="1540"/>
      <c r="AH147" s="353" t="s">
        <v>237</v>
      </c>
      <c r="AI147" s="354" t="s">
        <v>30</v>
      </c>
      <c r="AJ147" s="355">
        <v>0.5</v>
      </c>
      <c r="AK147" s="356"/>
      <c r="AL147" s="356"/>
      <c r="AM147" s="395"/>
      <c r="AN147" s="358">
        <f>ROUND(ROUND(Q140*AD146,0)*AJ147,0)</f>
        <v>227</v>
      </c>
      <c r="AO147" s="268"/>
    </row>
    <row r="148" spans="1:41" ht="14.25">
      <c r="A148" s="243">
        <v>71</v>
      </c>
      <c r="B148" s="351">
        <v>2786</v>
      </c>
      <c r="C148" s="244" t="s">
        <v>958</v>
      </c>
      <c r="D148" s="375"/>
      <c r="E148" s="278"/>
      <c r="F148" s="279"/>
      <c r="G148" s="245"/>
      <c r="H148" s="208"/>
      <c r="I148" s="208"/>
      <c r="J148" s="385"/>
      <c r="K148" s="343"/>
      <c r="L148" s="301"/>
      <c r="M148" s="301"/>
      <c r="N148" s="301"/>
      <c r="O148" s="301"/>
      <c r="P148" s="301"/>
      <c r="Q148" s="392"/>
      <c r="R148" s="392"/>
      <c r="S148" s="208"/>
      <c r="T148" s="385"/>
      <c r="U148" s="245"/>
      <c r="V148" s="344"/>
      <c r="W148" s="344"/>
      <c r="X148" s="344"/>
      <c r="Y148" s="344"/>
      <c r="Z148" s="344"/>
      <c r="AA148" s="344"/>
      <c r="AB148" s="344"/>
      <c r="AC148" s="344"/>
      <c r="AD148" s="344"/>
      <c r="AE148" s="344"/>
      <c r="AF148" s="345"/>
      <c r="AG148" s="353"/>
      <c r="AH148" s="405"/>
      <c r="AI148" s="354"/>
      <c r="AJ148" s="357"/>
      <c r="AK148" s="1533" t="s">
        <v>167</v>
      </c>
      <c r="AL148" s="362">
        <v>5</v>
      </c>
      <c r="AM148" s="363" t="s">
        <v>168</v>
      </c>
      <c r="AN148" s="358">
        <f>ROUND(Q140*AD146,0)-AL148</f>
        <v>449</v>
      </c>
      <c r="AO148" s="268"/>
    </row>
    <row r="149" spans="1:41" ht="14.25">
      <c r="A149" s="243">
        <v>71</v>
      </c>
      <c r="B149" s="351">
        <v>2787</v>
      </c>
      <c r="C149" s="244" t="s">
        <v>959</v>
      </c>
      <c r="D149" s="375"/>
      <c r="E149" s="278"/>
      <c r="F149" s="279"/>
      <c r="G149" s="245"/>
      <c r="H149" s="208"/>
      <c r="I149" s="208"/>
      <c r="J149" s="385"/>
      <c r="K149" s="343"/>
      <c r="L149" s="301"/>
      <c r="M149" s="301"/>
      <c r="N149" s="301"/>
      <c r="O149" s="301"/>
      <c r="P149" s="301"/>
      <c r="Q149" s="392"/>
      <c r="R149" s="392"/>
      <c r="S149" s="208"/>
      <c r="T149" s="385"/>
      <c r="U149" s="245"/>
      <c r="V149" s="344"/>
      <c r="W149" s="344"/>
      <c r="X149" s="344"/>
      <c r="Y149" s="344"/>
      <c r="Z149" s="344"/>
      <c r="AA149" s="344"/>
      <c r="AB149" s="344"/>
      <c r="AC149" s="344"/>
      <c r="AD149" s="344"/>
      <c r="AE149" s="344"/>
      <c r="AF149" s="345"/>
      <c r="AG149" s="1536" t="s">
        <v>161</v>
      </c>
      <c r="AH149" s="364" t="s">
        <v>235</v>
      </c>
      <c r="AI149" s="362" t="s">
        <v>30</v>
      </c>
      <c r="AJ149" s="356">
        <v>0.7</v>
      </c>
      <c r="AK149" s="1534"/>
      <c r="AL149" s="365"/>
      <c r="AM149" s="366"/>
      <c r="AN149" s="358">
        <f>ROUND(ROUND(Q140*AD146,0)*AJ149,0)-AL148</f>
        <v>313</v>
      </c>
      <c r="AO149" s="268"/>
    </row>
    <row r="150" spans="1:41" ht="14.25">
      <c r="A150" s="243">
        <v>71</v>
      </c>
      <c r="B150" s="351">
        <v>2788</v>
      </c>
      <c r="C150" s="244" t="s">
        <v>960</v>
      </c>
      <c r="D150" s="375"/>
      <c r="E150" s="278"/>
      <c r="F150" s="279"/>
      <c r="G150" s="281"/>
      <c r="H150" s="216"/>
      <c r="I150" s="216"/>
      <c r="J150" s="226"/>
      <c r="K150" s="308"/>
      <c r="L150" s="304"/>
      <c r="M150" s="304"/>
      <c r="N150" s="304"/>
      <c r="O150" s="304"/>
      <c r="P150" s="304"/>
      <c r="Q150" s="407"/>
      <c r="R150" s="407"/>
      <c r="S150" s="216"/>
      <c r="T150" s="226"/>
      <c r="U150" s="281"/>
      <c r="V150" s="380"/>
      <c r="W150" s="380"/>
      <c r="X150" s="380"/>
      <c r="Y150" s="380"/>
      <c r="Z150" s="380"/>
      <c r="AA150" s="380"/>
      <c r="AB150" s="380"/>
      <c r="AC150" s="380"/>
      <c r="AD150" s="380"/>
      <c r="AE150" s="380"/>
      <c r="AF150" s="381"/>
      <c r="AG150" s="1537"/>
      <c r="AH150" s="353" t="s">
        <v>237</v>
      </c>
      <c r="AI150" s="354" t="s">
        <v>30</v>
      </c>
      <c r="AJ150" s="355">
        <v>0.5</v>
      </c>
      <c r="AK150" s="1535"/>
      <c r="AL150" s="367"/>
      <c r="AM150" s="368"/>
      <c r="AN150" s="358">
        <f>ROUND(ROUND(Q140*AD146,0)*AJ150,0)-AL148</f>
        <v>222</v>
      </c>
      <c r="AO150" s="268"/>
    </row>
    <row r="151" spans="1:41" ht="14.25">
      <c r="A151" s="229">
        <v>71</v>
      </c>
      <c r="B151" s="408">
        <f>B127+10</f>
        <v>1581</v>
      </c>
      <c r="C151" s="254" t="s">
        <v>961</v>
      </c>
      <c r="D151" s="375"/>
      <c r="E151" s="278"/>
      <c r="F151" s="279"/>
      <c r="G151" s="1542" t="s">
        <v>962</v>
      </c>
      <c r="H151" s="1543"/>
      <c r="I151" s="1543"/>
      <c r="J151" s="1544"/>
      <c r="K151" s="232" t="s">
        <v>811</v>
      </c>
      <c r="L151" s="334"/>
      <c r="M151" s="334"/>
      <c r="N151" s="334"/>
      <c r="O151" s="334"/>
      <c r="P151" s="334"/>
      <c r="Q151" s="334"/>
      <c r="R151" s="334"/>
      <c r="S151" s="232"/>
      <c r="T151" s="314"/>
      <c r="U151" s="231"/>
      <c r="V151" s="338"/>
      <c r="W151" s="338"/>
      <c r="X151" s="338"/>
      <c r="Y151" s="338"/>
      <c r="Z151" s="338"/>
      <c r="AA151" s="338"/>
      <c r="AB151" s="338"/>
      <c r="AC151" s="338"/>
      <c r="AD151" s="338"/>
      <c r="AE151" s="338"/>
      <c r="AF151" s="339"/>
      <c r="AG151" s="340"/>
      <c r="AH151" s="338"/>
      <c r="AI151" s="334"/>
      <c r="AJ151" s="383"/>
      <c r="AK151" s="383"/>
      <c r="AL151" s="383"/>
      <c r="AM151" s="384"/>
      <c r="AN151" s="342">
        <f>ROUND(Q152,0)</f>
        <v>453</v>
      </c>
      <c r="AO151" s="268"/>
    </row>
    <row r="152" spans="1:41" ht="14.25">
      <c r="A152" s="229">
        <v>71</v>
      </c>
      <c r="B152" s="408">
        <f>B128+10</f>
        <v>1582</v>
      </c>
      <c r="C152" s="254" t="s">
        <v>963</v>
      </c>
      <c r="D152" s="375"/>
      <c r="E152" s="278"/>
      <c r="F152" s="279"/>
      <c r="G152" s="1545"/>
      <c r="H152" s="1546"/>
      <c r="I152" s="1546"/>
      <c r="J152" s="1547"/>
      <c r="K152" s="343"/>
      <c r="L152" s="301"/>
      <c r="M152" s="301"/>
      <c r="N152" s="301"/>
      <c r="O152" s="301"/>
      <c r="P152" s="301"/>
      <c r="Q152" s="1548">
        <v>453</v>
      </c>
      <c r="R152" s="1548"/>
      <c r="S152" s="208" t="s">
        <v>18</v>
      </c>
      <c r="T152" s="385"/>
      <c r="U152" s="245"/>
      <c r="V152" s="344"/>
      <c r="W152" s="344"/>
      <c r="X152" s="344"/>
      <c r="Y152" s="344"/>
      <c r="Z152" s="344"/>
      <c r="AA152" s="344"/>
      <c r="AB152" s="344"/>
      <c r="AC152" s="344"/>
      <c r="AD152" s="344"/>
      <c r="AE152" s="344"/>
      <c r="AF152" s="345"/>
      <c r="AG152" s="1539" t="s">
        <v>161</v>
      </c>
      <c r="AH152" s="346" t="s">
        <v>162</v>
      </c>
      <c r="AI152" s="347" t="s">
        <v>163</v>
      </c>
      <c r="AJ152" s="348">
        <v>0.7</v>
      </c>
      <c r="AK152" s="348"/>
      <c r="AL152" s="348"/>
      <c r="AM152" s="349"/>
      <c r="AN152" s="350">
        <f>ROUND(Q152*AJ152,0)</f>
        <v>317</v>
      </c>
      <c r="AO152" s="268"/>
    </row>
    <row r="153" spans="1:41" ht="14.25">
      <c r="A153" s="243">
        <v>71</v>
      </c>
      <c r="B153" s="351">
        <v>2791</v>
      </c>
      <c r="C153" s="244" t="s">
        <v>964</v>
      </c>
      <c r="D153" s="375"/>
      <c r="E153" s="278"/>
      <c r="F153" s="279"/>
      <c r="G153" s="1545"/>
      <c r="H153" s="1546"/>
      <c r="I153" s="1546"/>
      <c r="J153" s="1547"/>
      <c r="K153" s="343"/>
      <c r="L153" s="301"/>
      <c r="M153" s="301"/>
      <c r="N153" s="301"/>
      <c r="O153" s="301"/>
      <c r="P153" s="301"/>
      <c r="Q153" s="392"/>
      <c r="R153" s="392"/>
      <c r="S153" s="208"/>
      <c r="T153" s="385"/>
      <c r="U153" s="245"/>
      <c r="V153" s="344"/>
      <c r="W153" s="344"/>
      <c r="X153" s="344"/>
      <c r="Y153" s="344"/>
      <c r="Z153" s="344"/>
      <c r="AA153" s="344"/>
      <c r="AB153" s="344"/>
      <c r="AC153" s="344"/>
      <c r="AD153" s="344"/>
      <c r="AE153" s="344"/>
      <c r="AF153" s="345"/>
      <c r="AG153" s="1540"/>
      <c r="AH153" s="353" t="s">
        <v>165</v>
      </c>
      <c r="AI153" s="354" t="s">
        <v>163</v>
      </c>
      <c r="AJ153" s="355">
        <v>0.5</v>
      </c>
      <c r="AK153" s="356"/>
      <c r="AL153" s="356"/>
      <c r="AM153" s="395"/>
      <c r="AN153" s="358">
        <f>ROUND(Q152*AJ153,0)</f>
        <v>227</v>
      </c>
      <c r="AO153" s="268"/>
    </row>
    <row r="154" spans="1:41" ht="14.25">
      <c r="A154" s="243">
        <v>71</v>
      </c>
      <c r="B154" s="351">
        <v>2792</v>
      </c>
      <c r="C154" s="244" t="s">
        <v>965</v>
      </c>
      <c r="D154" s="375"/>
      <c r="E154" s="278"/>
      <c r="F154" s="279"/>
      <c r="G154" s="1545"/>
      <c r="H154" s="1546"/>
      <c r="I154" s="1546"/>
      <c r="J154" s="1547"/>
      <c r="K154" s="343"/>
      <c r="L154" s="301"/>
      <c r="M154" s="301"/>
      <c r="N154" s="301"/>
      <c r="O154" s="301"/>
      <c r="P154" s="301"/>
      <c r="Q154" s="392"/>
      <c r="R154" s="392"/>
      <c r="S154" s="208"/>
      <c r="T154" s="385"/>
      <c r="U154" s="245"/>
      <c r="V154" s="344"/>
      <c r="W154" s="344"/>
      <c r="X154" s="344"/>
      <c r="Y154" s="344"/>
      <c r="Z154" s="344"/>
      <c r="AA154" s="344"/>
      <c r="AB154" s="344"/>
      <c r="AC154" s="344"/>
      <c r="AD154" s="344"/>
      <c r="AE154" s="344"/>
      <c r="AF154" s="345"/>
      <c r="AG154" s="353"/>
      <c r="AH154" s="405"/>
      <c r="AI154" s="354"/>
      <c r="AJ154" s="357"/>
      <c r="AK154" s="1533" t="s">
        <v>167</v>
      </c>
      <c r="AL154" s="362">
        <v>5</v>
      </c>
      <c r="AM154" s="363" t="s">
        <v>168</v>
      </c>
      <c r="AN154" s="358">
        <f>ROUND(Q152,0)-AL154</f>
        <v>448</v>
      </c>
      <c r="AO154" s="268"/>
    </row>
    <row r="155" spans="1:41" ht="14.25">
      <c r="A155" s="243">
        <v>71</v>
      </c>
      <c r="B155" s="351">
        <v>2793</v>
      </c>
      <c r="C155" s="244" t="s">
        <v>966</v>
      </c>
      <c r="D155" s="375"/>
      <c r="E155" s="278"/>
      <c r="F155" s="279"/>
      <c r="G155" s="1545"/>
      <c r="H155" s="1546"/>
      <c r="I155" s="1546"/>
      <c r="J155" s="1547"/>
      <c r="K155" s="343"/>
      <c r="L155" s="301"/>
      <c r="M155" s="301"/>
      <c r="N155" s="301"/>
      <c r="O155" s="301"/>
      <c r="P155" s="301"/>
      <c r="Q155" s="392"/>
      <c r="R155" s="392"/>
      <c r="S155" s="208"/>
      <c r="T155" s="385"/>
      <c r="U155" s="245"/>
      <c r="V155" s="344"/>
      <c r="W155" s="344"/>
      <c r="X155" s="344"/>
      <c r="Y155" s="344"/>
      <c r="Z155" s="344"/>
      <c r="AA155" s="344"/>
      <c r="AB155" s="344"/>
      <c r="AC155" s="344"/>
      <c r="AD155" s="344"/>
      <c r="AE155" s="344"/>
      <c r="AF155" s="345"/>
      <c r="AG155" s="1536" t="s">
        <v>161</v>
      </c>
      <c r="AH155" s="364" t="s">
        <v>162</v>
      </c>
      <c r="AI155" s="362" t="s">
        <v>163</v>
      </c>
      <c r="AJ155" s="356">
        <v>0.7</v>
      </c>
      <c r="AK155" s="1534"/>
      <c r="AL155" s="365"/>
      <c r="AM155" s="366"/>
      <c r="AN155" s="358">
        <f>ROUND(Q152*AJ155,0)-AL154</f>
        <v>312</v>
      </c>
      <c r="AO155" s="268"/>
    </row>
    <row r="156" spans="1:41" ht="14.25">
      <c r="A156" s="243">
        <v>71</v>
      </c>
      <c r="B156" s="351">
        <v>2794</v>
      </c>
      <c r="C156" s="244" t="s">
        <v>967</v>
      </c>
      <c r="D156" s="375"/>
      <c r="E156" s="278"/>
      <c r="F156" s="279"/>
      <c r="G156" s="1545"/>
      <c r="H156" s="1546"/>
      <c r="I156" s="1546"/>
      <c r="J156" s="1547"/>
      <c r="K156" s="343"/>
      <c r="L156" s="301"/>
      <c r="M156" s="301"/>
      <c r="N156" s="301"/>
      <c r="O156" s="301"/>
      <c r="P156" s="301"/>
      <c r="Q156" s="392"/>
      <c r="R156" s="392"/>
      <c r="S156" s="208"/>
      <c r="T156" s="385"/>
      <c r="U156" s="245"/>
      <c r="V156" s="344"/>
      <c r="W156" s="344"/>
      <c r="X156" s="344"/>
      <c r="Y156" s="344"/>
      <c r="Z156" s="344"/>
      <c r="AA156" s="344"/>
      <c r="AB156" s="344"/>
      <c r="AC156" s="344"/>
      <c r="AD156" s="344"/>
      <c r="AE156" s="344"/>
      <c r="AF156" s="345"/>
      <c r="AG156" s="1537"/>
      <c r="AH156" s="353" t="s">
        <v>165</v>
      </c>
      <c r="AI156" s="354" t="s">
        <v>163</v>
      </c>
      <c r="AJ156" s="355">
        <v>0.5</v>
      </c>
      <c r="AK156" s="1535"/>
      <c r="AL156" s="367"/>
      <c r="AM156" s="368"/>
      <c r="AN156" s="358">
        <f>ROUND(Q152*AJ156,0)-AL154</f>
        <v>222</v>
      </c>
      <c r="AO156" s="268"/>
    </row>
    <row r="157" spans="1:41" ht="14.25">
      <c r="A157" s="229">
        <v>71</v>
      </c>
      <c r="B157" s="408">
        <f>B133+10</f>
        <v>1583</v>
      </c>
      <c r="C157" s="254" t="s">
        <v>968</v>
      </c>
      <c r="D157" s="375"/>
      <c r="E157" s="278"/>
      <c r="F157" s="279"/>
      <c r="G157" s="1545"/>
      <c r="H157" s="1546"/>
      <c r="I157" s="1546"/>
      <c r="J157" s="1547"/>
      <c r="K157" s="245"/>
      <c r="L157" s="208"/>
      <c r="M157" s="208"/>
      <c r="N157" s="208"/>
      <c r="O157" s="208"/>
      <c r="P157" s="208"/>
      <c r="Q157" s="301"/>
      <c r="R157" s="301"/>
      <c r="S157" s="301"/>
      <c r="T157" s="385"/>
      <c r="U157" s="369" t="s">
        <v>172</v>
      </c>
      <c r="V157" s="370"/>
      <c r="W157" s="370"/>
      <c r="X157" s="370"/>
      <c r="Y157" s="370"/>
      <c r="Z157" s="370"/>
      <c r="AA157" s="370"/>
      <c r="AB157" s="370"/>
      <c r="AC157" s="370"/>
      <c r="AD157" s="370"/>
      <c r="AE157" s="370"/>
      <c r="AF157" s="371"/>
      <c r="AG157" s="369"/>
      <c r="AH157" s="370"/>
      <c r="AI157" s="372"/>
      <c r="AJ157" s="373"/>
      <c r="AK157" s="373"/>
      <c r="AL157" s="373"/>
      <c r="AM157" s="374"/>
      <c r="AN157" s="342">
        <f>ROUND(Q152*AD158,0)</f>
        <v>437</v>
      </c>
      <c r="AO157" s="268"/>
    </row>
    <row r="158" spans="1:41" ht="14.25">
      <c r="A158" s="229">
        <v>71</v>
      </c>
      <c r="B158" s="408">
        <f>B134+10</f>
        <v>1584</v>
      </c>
      <c r="C158" s="254" t="s">
        <v>969</v>
      </c>
      <c r="D158" s="375"/>
      <c r="E158" s="278"/>
      <c r="F158" s="279"/>
      <c r="G158" s="245"/>
      <c r="H158" s="208"/>
      <c r="I158" s="208"/>
      <c r="J158" s="385"/>
      <c r="K158" s="343"/>
      <c r="L158" s="301"/>
      <c r="M158" s="301"/>
      <c r="N158" s="301"/>
      <c r="O158" s="301"/>
      <c r="P158" s="208"/>
      <c r="Q158" s="301"/>
      <c r="R158" s="301"/>
      <c r="S158" s="301"/>
      <c r="T158" s="385"/>
      <c r="U158" s="379" t="s">
        <v>174</v>
      </c>
      <c r="V158" s="344"/>
      <c r="W158" s="344"/>
      <c r="X158" s="344"/>
      <c r="Y158" s="344"/>
      <c r="Z158" s="344"/>
      <c r="AA158" s="344"/>
      <c r="AB158" s="344"/>
      <c r="AC158" s="214" t="s">
        <v>30</v>
      </c>
      <c r="AD158" s="1541">
        <v>0.96499999999999997</v>
      </c>
      <c r="AE158" s="1541"/>
      <c r="AF158" s="345"/>
      <c r="AG158" s="1539" t="s">
        <v>161</v>
      </c>
      <c r="AH158" s="346" t="s">
        <v>235</v>
      </c>
      <c r="AI158" s="347" t="s">
        <v>30</v>
      </c>
      <c r="AJ158" s="348">
        <v>0.7</v>
      </c>
      <c r="AK158" s="348"/>
      <c r="AL158" s="348"/>
      <c r="AM158" s="349"/>
      <c r="AN158" s="350">
        <f>ROUND(ROUND(Q152*AD158,0)*AJ158,0)</f>
        <v>306</v>
      </c>
      <c r="AO158" s="268"/>
    </row>
    <row r="159" spans="1:41" ht="14.25">
      <c r="A159" s="243">
        <v>71</v>
      </c>
      <c r="B159" s="351">
        <v>2795</v>
      </c>
      <c r="C159" s="244" t="s">
        <v>970</v>
      </c>
      <c r="D159" s="375"/>
      <c r="E159" s="278"/>
      <c r="F159" s="279"/>
      <c r="G159" s="245"/>
      <c r="H159" s="208"/>
      <c r="I159" s="208"/>
      <c r="J159" s="385"/>
      <c r="K159" s="343"/>
      <c r="L159" s="301"/>
      <c r="M159" s="301"/>
      <c r="N159" s="301"/>
      <c r="O159" s="301"/>
      <c r="P159" s="301"/>
      <c r="Q159" s="392"/>
      <c r="R159" s="392"/>
      <c r="S159" s="208"/>
      <c r="T159" s="385"/>
      <c r="U159" s="245"/>
      <c r="V159" s="344"/>
      <c r="W159" s="344"/>
      <c r="X159" s="344"/>
      <c r="Y159" s="344"/>
      <c r="Z159" s="344"/>
      <c r="AA159" s="344"/>
      <c r="AB159" s="344"/>
      <c r="AC159" s="344"/>
      <c r="AD159" s="344"/>
      <c r="AE159" s="344"/>
      <c r="AF159" s="345"/>
      <c r="AG159" s="1540"/>
      <c r="AH159" s="353" t="s">
        <v>237</v>
      </c>
      <c r="AI159" s="354" t="s">
        <v>30</v>
      </c>
      <c r="AJ159" s="355">
        <v>0.5</v>
      </c>
      <c r="AK159" s="356"/>
      <c r="AL159" s="356"/>
      <c r="AM159" s="395"/>
      <c r="AN159" s="358">
        <f>ROUND(ROUND(Q152*AD158,0)*AJ159,0)</f>
        <v>219</v>
      </c>
      <c r="AO159" s="268"/>
    </row>
    <row r="160" spans="1:41" ht="14.25">
      <c r="A160" s="243">
        <v>71</v>
      </c>
      <c r="B160" s="351">
        <v>2796</v>
      </c>
      <c r="C160" s="244" t="s">
        <v>971</v>
      </c>
      <c r="D160" s="375"/>
      <c r="E160" s="278"/>
      <c r="F160" s="279"/>
      <c r="G160" s="245"/>
      <c r="H160" s="208"/>
      <c r="I160" s="208"/>
      <c r="J160" s="385"/>
      <c r="K160" s="343"/>
      <c r="L160" s="301"/>
      <c r="M160" s="301"/>
      <c r="N160" s="301"/>
      <c r="O160" s="301"/>
      <c r="P160" s="301"/>
      <c r="Q160" s="392"/>
      <c r="R160" s="392"/>
      <c r="S160" s="208"/>
      <c r="T160" s="385"/>
      <c r="U160" s="245"/>
      <c r="V160" s="344"/>
      <c r="W160" s="344"/>
      <c r="X160" s="344"/>
      <c r="Y160" s="344"/>
      <c r="Z160" s="344"/>
      <c r="AA160" s="344"/>
      <c r="AB160" s="344"/>
      <c r="AC160" s="344"/>
      <c r="AD160" s="344"/>
      <c r="AE160" s="344"/>
      <c r="AF160" s="345"/>
      <c r="AG160" s="353"/>
      <c r="AH160" s="405"/>
      <c r="AI160" s="354"/>
      <c r="AJ160" s="357"/>
      <c r="AK160" s="1533" t="s">
        <v>167</v>
      </c>
      <c r="AL160" s="362">
        <v>5</v>
      </c>
      <c r="AM160" s="363" t="s">
        <v>168</v>
      </c>
      <c r="AN160" s="358">
        <f>ROUND(Q152*AD158,0)-AL160</f>
        <v>432</v>
      </c>
      <c r="AO160" s="268"/>
    </row>
    <row r="161" spans="1:41" ht="14.25">
      <c r="A161" s="243">
        <v>71</v>
      </c>
      <c r="B161" s="351">
        <v>2797</v>
      </c>
      <c r="C161" s="244" t="s">
        <v>972</v>
      </c>
      <c r="D161" s="375"/>
      <c r="E161" s="278"/>
      <c r="F161" s="279"/>
      <c r="G161" s="245"/>
      <c r="H161" s="208"/>
      <c r="I161" s="208"/>
      <c r="J161" s="385"/>
      <c r="K161" s="343"/>
      <c r="L161" s="301"/>
      <c r="M161" s="301"/>
      <c r="N161" s="301"/>
      <c r="O161" s="301"/>
      <c r="P161" s="301"/>
      <c r="Q161" s="392"/>
      <c r="R161" s="392"/>
      <c r="S161" s="208"/>
      <c r="T161" s="385"/>
      <c r="U161" s="245"/>
      <c r="V161" s="344"/>
      <c r="W161" s="344"/>
      <c r="X161" s="344"/>
      <c r="Y161" s="344"/>
      <c r="Z161" s="344"/>
      <c r="AA161" s="344"/>
      <c r="AB161" s="344"/>
      <c r="AC161" s="344"/>
      <c r="AD161" s="344"/>
      <c r="AE161" s="344"/>
      <c r="AF161" s="345"/>
      <c r="AG161" s="1536" t="s">
        <v>161</v>
      </c>
      <c r="AH161" s="364" t="s">
        <v>235</v>
      </c>
      <c r="AI161" s="362" t="s">
        <v>30</v>
      </c>
      <c r="AJ161" s="356">
        <v>0.7</v>
      </c>
      <c r="AK161" s="1534"/>
      <c r="AL161" s="365"/>
      <c r="AM161" s="366"/>
      <c r="AN161" s="358">
        <f>ROUND(ROUND(Q152*AD158,0)*AJ161,0)-AL160</f>
        <v>301</v>
      </c>
      <c r="AO161" s="268"/>
    </row>
    <row r="162" spans="1:41" ht="14.25">
      <c r="A162" s="243">
        <v>71</v>
      </c>
      <c r="B162" s="351">
        <v>2798</v>
      </c>
      <c r="C162" s="244" t="s">
        <v>973</v>
      </c>
      <c r="D162" s="375"/>
      <c r="E162" s="278"/>
      <c r="F162" s="279"/>
      <c r="G162" s="245"/>
      <c r="H162" s="208"/>
      <c r="I162" s="208"/>
      <c r="J162" s="385"/>
      <c r="K162" s="343"/>
      <c r="L162" s="301"/>
      <c r="M162" s="301"/>
      <c r="N162" s="301"/>
      <c r="O162" s="301"/>
      <c r="P162" s="301"/>
      <c r="Q162" s="392"/>
      <c r="R162" s="392"/>
      <c r="S162" s="208"/>
      <c r="T162" s="385"/>
      <c r="U162" s="245"/>
      <c r="V162" s="344"/>
      <c r="W162" s="344"/>
      <c r="X162" s="344"/>
      <c r="Y162" s="344"/>
      <c r="Z162" s="344"/>
      <c r="AA162" s="344"/>
      <c r="AB162" s="344"/>
      <c r="AC162" s="344"/>
      <c r="AD162" s="344"/>
      <c r="AE162" s="344"/>
      <c r="AF162" s="345"/>
      <c r="AG162" s="1537"/>
      <c r="AH162" s="353" t="s">
        <v>237</v>
      </c>
      <c r="AI162" s="354" t="s">
        <v>30</v>
      </c>
      <c r="AJ162" s="355">
        <v>0.5</v>
      </c>
      <c r="AK162" s="1535"/>
      <c r="AL162" s="367"/>
      <c r="AM162" s="368"/>
      <c r="AN162" s="358">
        <f>ROUND(ROUND(Q152*AD158,0)*AJ162,0)-AL160</f>
        <v>214</v>
      </c>
      <c r="AO162" s="268"/>
    </row>
    <row r="163" spans="1:41" ht="14.25">
      <c r="A163" s="229">
        <v>71</v>
      </c>
      <c r="B163" s="408">
        <f>B139+10</f>
        <v>1585</v>
      </c>
      <c r="C163" s="254" t="s">
        <v>974</v>
      </c>
      <c r="D163" s="375"/>
      <c r="E163" s="278"/>
      <c r="F163" s="279"/>
      <c r="G163" s="245"/>
      <c r="H163" s="208"/>
      <c r="I163" s="208"/>
      <c r="J163" s="388"/>
      <c r="K163" s="231" t="s">
        <v>824</v>
      </c>
      <c r="L163" s="334"/>
      <c r="M163" s="334"/>
      <c r="N163" s="334"/>
      <c r="O163" s="334"/>
      <c r="P163" s="334"/>
      <c r="Q163" s="334"/>
      <c r="R163" s="334"/>
      <c r="S163" s="232"/>
      <c r="T163" s="314"/>
      <c r="U163" s="231"/>
      <c r="V163" s="338"/>
      <c r="W163" s="338"/>
      <c r="X163" s="338"/>
      <c r="Y163" s="338"/>
      <c r="Z163" s="338"/>
      <c r="AA163" s="338"/>
      <c r="AB163" s="338"/>
      <c r="AC163" s="338"/>
      <c r="AD163" s="338"/>
      <c r="AE163" s="338"/>
      <c r="AF163" s="339"/>
      <c r="AG163" s="340"/>
      <c r="AH163" s="338"/>
      <c r="AI163" s="334"/>
      <c r="AJ163" s="383"/>
      <c r="AK163" s="383"/>
      <c r="AL163" s="383"/>
      <c r="AM163" s="384"/>
      <c r="AN163" s="342">
        <f>ROUND(Q164,0)</f>
        <v>453</v>
      </c>
      <c r="AO163" s="268"/>
    </row>
    <row r="164" spans="1:41" ht="14.25">
      <c r="A164" s="229">
        <v>71</v>
      </c>
      <c r="B164" s="408">
        <f>B140+10</f>
        <v>1586</v>
      </c>
      <c r="C164" s="254" t="s">
        <v>975</v>
      </c>
      <c r="D164" s="375"/>
      <c r="E164" s="278"/>
      <c r="F164" s="279"/>
      <c r="G164" s="245"/>
      <c r="H164" s="208"/>
      <c r="I164" s="208"/>
      <c r="J164" s="388"/>
      <c r="K164" s="343"/>
      <c r="L164" s="301"/>
      <c r="M164" s="301"/>
      <c r="N164" s="301"/>
      <c r="O164" s="301"/>
      <c r="P164" s="301"/>
      <c r="Q164" s="1548">
        <v>453</v>
      </c>
      <c r="R164" s="1548"/>
      <c r="S164" s="208" t="s">
        <v>18</v>
      </c>
      <c r="T164" s="385"/>
      <c r="U164" s="245"/>
      <c r="V164" s="344"/>
      <c r="W164" s="344"/>
      <c r="X164" s="344"/>
      <c r="Y164" s="344"/>
      <c r="Z164" s="344"/>
      <c r="AA164" s="344"/>
      <c r="AB164" s="344"/>
      <c r="AC164" s="344"/>
      <c r="AD164" s="344"/>
      <c r="AE164" s="344"/>
      <c r="AF164" s="345"/>
      <c r="AG164" s="1539" t="s">
        <v>161</v>
      </c>
      <c r="AH164" s="346" t="s">
        <v>162</v>
      </c>
      <c r="AI164" s="347" t="s">
        <v>163</v>
      </c>
      <c r="AJ164" s="348">
        <v>0.7</v>
      </c>
      <c r="AK164" s="348"/>
      <c r="AL164" s="348"/>
      <c r="AM164" s="349"/>
      <c r="AN164" s="350">
        <f>ROUND(Q164*AJ164,0)</f>
        <v>317</v>
      </c>
      <c r="AO164" s="268"/>
    </row>
    <row r="165" spans="1:41" ht="14.25">
      <c r="A165" s="243">
        <v>71</v>
      </c>
      <c r="B165" s="351">
        <v>2811</v>
      </c>
      <c r="C165" s="244" t="s">
        <v>976</v>
      </c>
      <c r="D165" s="375"/>
      <c r="E165" s="278"/>
      <c r="F165" s="279"/>
      <c r="G165" s="245"/>
      <c r="H165" s="208"/>
      <c r="I165" s="208"/>
      <c r="J165" s="385"/>
      <c r="K165" s="343"/>
      <c r="L165" s="301"/>
      <c r="M165" s="301"/>
      <c r="N165" s="301"/>
      <c r="O165" s="301"/>
      <c r="P165" s="301"/>
      <c r="Q165" s="392"/>
      <c r="R165" s="392"/>
      <c r="S165" s="208"/>
      <c r="T165" s="385"/>
      <c r="U165" s="245"/>
      <c r="V165" s="344"/>
      <c r="W165" s="344"/>
      <c r="X165" s="344"/>
      <c r="Y165" s="344"/>
      <c r="Z165" s="344"/>
      <c r="AA165" s="344"/>
      <c r="AB165" s="344"/>
      <c r="AC165" s="344"/>
      <c r="AD165" s="344"/>
      <c r="AE165" s="344"/>
      <c r="AF165" s="345"/>
      <c r="AG165" s="1540"/>
      <c r="AH165" s="353" t="s">
        <v>165</v>
      </c>
      <c r="AI165" s="354" t="s">
        <v>163</v>
      </c>
      <c r="AJ165" s="355">
        <v>0.5</v>
      </c>
      <c r="AK165" s="356"/>
      <c r="AL165" s="356"/>
      <c r="AM165" s="395"/>
      <c r="AN165" s="358">
        <f>ROUND(Q164*AJ165,0)</f>
        <v>227</v>
      </c>
      <c r="AO165" s="268"/>
    </row>
    <row r="166" spans="1:41" ht="14.25">
      <c r="A166" s="243">
        <v>71</v>
      </c>
      <c r="B166" s="351">
        <v>2812</v>
      </c>
      <c r="C166" s="244" t="s">
        <v>977</v>
      </c>
      <c r="D166" s="375"/>
      <c r="E166" s="278"/>
      <c r="F166" s="279"/>
      <c r="G166" s="245"/>
      <c r="H166" s="208"/>
      <c r="I166" s="208"/>
      <c r="J166" s="385"/>
      <c r="K166" s="343"/>
      <c r="L166" s="301"/>
      <c r="M166" s="301"/>
      <c r="N166" s="301"/>
      <c r="O166" s="301"/>
      <c r="P166" s="301"/>
      <c r="Q166" s="392"/>
      <c r="R166" s="392"/>
      <c r="S166" s="208"/>
      <c r="T166" s="385"/>
      <c r="U166" s="245"/>
      <c r="V166" s="344"/>
      <c r="W166" s="344"/>
      <c r="X166" s="344"/>
      <c r="Y166" s="344"/>
      <c r="Z166" s="344"/>
      <c r="AA166" s="344"/>
      <c r="AB166" s="344"/>
      <c r="AC166" s="344"/>
      <c r="AD166" s="344"/>
      <c r="AE166" s="344"/>
      <c r="AF166" s="345"/>
      <c r="AG166" s="353"/>
      <c r="AH166" s="405"/>
      <c r="AI166" s="354"/>
      <c r="AJ166" s="357"/>
      <c r="AK166" s="1533" t="s">
        <v>167</v>
      </c>
      <c r="AL166" s="362">
        <v>5</v>
      </c>
      <c r="AM166" s="363" t="s">
        <v>168</v>
      </c>
      <c r="AN166" s="358">
        <f>ROUND(Q164,0)-AL166</f>
        <v>448</v>
      </c>
      <c r="AO166" s="268"/>
    </row>
    <row r="167" spans="1:41" ht="14.25">
      <c r="A167" s="243">
        <v>71</v>
      </c>
      <c r="B167" s="351">
        <v>2813</v>
      </c>
      <c r="C167" s="244" t="s">
        <v>978</v>
      </c>
      <c r="D167" s="375"/>
      <c r="E167" s="278"/>
      <c r="F167" s="279"/>
      <c r="G167" s="245"/>
      <c r="H167" s="208"/>
      <c r="I167" s="208"/>
      <c r="J167" s="385"/>
      <c r="K167" s="343"/>
      <c r="L167" s="301"/>
      <c r="M167" s="301"/>
      <c r="N167" s="301"/>
      <c r="O167" s="301"/>
      <c r="P167" s="301"/>
      <c r="Q167" s="392"/>
      <c r="R167" s="392"/>
      <c r="S167" s="208"/>
      <c r="T167" s="385"/>
      <c r="U167" s="245"/>
      <c r="V167" s="344"/>
      <c r="W167" s="344"/>
      <c r="X167" s="344"/>
      <c r="Y167" s="344"/>
      <c r="Z167" s="344"/>
      <c r="AA167" s="344"/>
      <c r="AB167" s="344"/>
      <c r="AC167" s="344"/>
      <c r="AD167" s="344"/>
      <c r="AE167" s="344"/>
      <c r="AF167" s="345"/>
      <c r="AG167" s="1536" t="s">
        <v>161</v>
      </c>
      <c r="AH167" s="364" t="s">
        <v>162</v>
      </c>
      <c r="AI167" s="362" t="s">
        <v>163</v>
      </c>
      <c r="AJ167" s="356">
        <v>0.7</v>
      </c>
      <c r="AK167" s="1534"/>
      <c r="AL167" s="365"/>
      <c r="AM167" s="366"/>
      <c r="AN167" s="358">
        <f>ROUND(Q164*AJ167,0)-AL166</f>
        <v>312</v>
      </c>
      <c r="AO167" s="268"/>
    </row>
    <row r="168" spans="1:41" ht="14.25">
      <c r="A168" s="243">
        <v>71</v>
      </c>
      <c r="B168" s="351">
        <v>2814</v>
      </c>
      <c r="C168" s="244" t="s">
        <v>979</v>
      </c>
      <c r="D168" s="375"/>
      <c r="E168" s="278"/>
      <c r="F168" s="279"/>
      <c r="G168" s="245"/>
      <c r="H168" s="208"/>
      <c r="I168" s="208"/>
      <c r="J168" s="385"/>
      <c r="K168" s="343"/>
      <c r="L168" s="301"/>
      <c r="M168" s="301"/>
      <c r="N168" s="301"/>
      <c r="O168" s="301"/>
      <c r="P168" s="301"/>
      <c r="Q168" s="392"/>
      <c r="R168" s="392"/>
      <c r="S168" s="208"/>
      <c r="T168" s="385"/>
      <c r="U168" s="281"/>
      <c r="V168" s="380"/>
      <c r="W168" s="380"/>
      <c r="X168" s="380"/>
      <c r="Y168" s="380"/>
      <c r="Z168" s="380"/>
      <c r="AA168" s="380"/>
      <c r="AB168" s="380"/>
      <c r="AC168" s="380"/>
      <c r="AD168" s="380"/>
      <c r="AE168" s="380"/>
      <c r="AF168" s="381"/>
      <c r="AG168" s="1537"/>
      <c r="AH168" s="353" t="s">
        <v>165</v>
      </c>
      <c r="AI168" s="354" t="s">
        <v>163</v>
      </c>
      <c r="AJ168" s="355">
        <v>0.5</v>
      </c>
      <c r="AK168" s="1535"/>
      <c r="AL168" s="367"/>
      <c r="AM168" s="368"/>
      <c r="AN168" s="358">
        <f>ROUND(Q164*AJ168,0)-AL166</f>
        <v>222</v>
      </c>
      <c r="AO168" s="268"/>
    </row>
    <row r="169" spans="1:41" ht="14.25">
      <c r="A169" s="229">
        <v>71</v>
      </c>
      <c r="B169" s="408">
        <f>B145+10</f>
        <v>1587</v>
      </c>
      <c r="C169" s="254" t="s">
        <v>980</v>
      </c>
      <c r="D169" s="375"/>
      <c r="E169" s="278"/>
      <c r="F169" s="279"/>
      <c r="G169" s="245"/>
      <c r="H169" s="208"/>
      <c r="I169" s="208"/>
      <c r="J169" s="388"/>
      <c r="K169" s="343"/>
      <c r="L169" s="301"/>
      <c r="M169" s="301"/>
      <c r="N169" s="301"/>
      <c r="O169" s="301"/>
      <c r="P169" s="301"/>
      <c r="Q169" s="406"/>
      <c r="R169" s="406"/>
      <c r="S169" s="208"/>
      <c r="T169" s="385"/>
      <c r="U169" s="379" t="s">
        <v>172</v>
      </c>
      <c r="V169" s="344"/>
      <c r="W169" s="344"/>
      <c r="X169" s="344"/>
      <c r="Y169" s="344"/>
      <c r="Z169" s="344"/>
      <c r="AA169" s="344"/>
      <c r="AB169" s="344"/>
      <c r="AC169" s="344"/>
      <c r="AD169" s="344"/>
      <c r="AE169" s="344"/>
      <c r="AF169" s="345"/>
      <c r="AG169" s="369"/>
      <c r="AH169" s="370"/>
      <c r="AI169" s="372"/>
      <c r="AJ169" s="373"/>
      <c r="AK169" s="373"/>
      <c r="AL169" s="373"/>
      <c r="AM169" s="374"/>
      <c r="AN169" s="342">
        <f>ROUND(Q164*AD170,0)</f>
        <v>437</v>
      </c>
      <c r="AO169" s="268"/>
    </row>
    <row r="170" spans="1:41" ht="14.25">
      <c r="A170" s="229">
        <v>71</v>
      </c>
      <c r="B170" s="408">
        <f>B146+10</f>
        <v>1588</v>
      </c>
      <c r="C170" s="254" t="s">
        <v>981</v>
      </c>
      <c r="D170" s="375"/>
      <c r="E170" s="278"/>
      <c r="F170" s="279"/>
      <c r="G170" s="245"/>
      <c r="H170" s="208"/>
      <c r="I170" s="208"/>
      <c r="J170" s="388"/>
      <c r="K170" s="343"/>
      <c r="L170" s="301"/>
      <c r="M170" s="301"/>
      <c r="N170" s="301"/>
      <c r="O170" s="301"/>
      <c r="P170" s="301"/>
      <c r="Q170" s="406"/>
      <c r="R170" s="406"/>
      <c r="S170" s="208"/>
      <c r="T170" s="385"/>
      <c r="U170" s="379" t="s">
        <v>174</v>
      </c>
      <c r="V170" s="344"/>
      <c r="W170" s="344"/>
      <c r="X170" s="344"/>
      <c r="Y170" s="344"/>
      <c r="Z170" s="344"/>
      <c r="AA170" s="344"/>
      <c r="AB170" s="344"/>
      <c r="AC170" s="214" t="s">
        <v>30</v>
      </c>
      <c r="AD170" s="1541">
        <v>0.96499999999999997</v>
      </c>
      <c r="AE170" s="1541"/>
      <c r="AF170" s="345"/>
      <c r="AG170" s="1539" t="s">
        <v>161</v>
      </c>
      <c r="AH170" s="346" t="s">
        <v>235</v>
      </c>
      <c r="AI170" s="347" t="s">
        <v>30</v>
      </c>
      <c r="AJ170" s="348">
        <v>0.7</v>
      </c>
      <c r="AK170" s="348"/>
      <c r="AL170" s="348"/>
      <c r="AM170" s="349"/>
      <c r="AN170" s="350">
        <f>ROUND(ROUND(Q164*AD170,0)*AJ170,0)</f>
        <v>306</v>
      </c>
      <c r="AO170" s="268"/>
    </row>
    <row r="171" spans="1:41" ht="14.25">
      <c r="A171" s="243">
        <v>71</v>
      </c>
      <c r="B171" s="351">
        <v>2815</v>
      </c>
      <c r="C171" s="244" t="s">
        <v>982</v>
      </c>
      <c r="D171" s="375"/>
      <c r="E171" s="278"/>
      <c r="F171" s="279"/>
      <c r="G171" s="245"/>
      <c r="H171" s="208"/>
      <c r="I171" s="208"/>
      <c r="J171" s="385"/>
      <c r="K171" s="343"/>
      <c r="L171" s="301"/>
      <c r="M171" s="301"/>
      <c r="N171" s="301"/>
      <c r="O171" s="301"/>
      <c r="P171" s="301"/>
      <c r="Q171" s="392"/>
      <c r="R171" s="392"/>
      <c r="S171" s="208"/>
      <c r="T171" s="385"/>
      <c r="U171" s="245"/>
      <c r="V171" s="344"/>
      <c r="W171" s="344"/>
      <c r="X171" s="344"/>
      <c r="Y171" s="344"/>
      <c r="Z171" s="344"/>
      <c r="AA171" s="344"/>
      <c r="AB171" s="344"/>
      <c r="AC171" s="344"/>
      <c r="AD171" s="344"/>
      <c r="AE171" s="344"/>
      <c r="AF171" s="345"/>
      <c r="AG171" s="1540"/>
      <c r="AH171" s="353" t="s">
        <v>237</v>
      </c>
      <c r="AI171" s="354" t="s">
        <v>30</v>
      </c>
      <c r="AJ171" s="355">
        <v>0.5</v>
      </c>
      <c r="AK171" s="356"/>
      <c r="AL171" s="356"/>
      <c r="AM171" s="395"/>
      <c r="AN171" s="358">
        <f>ROUND(ROUND(Q164*AD170,0)*AJ171,0)</f>
        <v>219</v>
      </c>
      <c r="AO171" s="268"/>
    </row>
    <row r="172" spans="1:41" ht="14.25">
      <c r="A172" s="243">
        <v>71</v>
      </c>
      <c r="B172" s="351">
        <v>2816</v>
      </c>
      <c r="C172" s="244" t="s">
        <v>983</v>
      </c>
      <c r="D172" s="375"/>
      <c r="E172" s="278"/>
      <c r="F172" s="279"/>
      <c r="G172" s="245"/>
      <c r="H172" s="208"/>
      <c r="I172" s="208"/>
      <c r="J172" s="385"/>
      <c r="K172" s="343"/>
      <c r="L172" s="301"/>
      <c r="M172" s="301"/>
      <c r="N172" s="301"/>
      <c r="O172" s="301"/>
      <c r="P172" s="301"/>
      <c r="Q172" s="392"/>
      <c r="R172" s="392"/>
      <c r="S172" s="208"/>
      <c r="T172" s="385"/>
      <c r="U172" s="245"/>
      <c r="V172" s="344"/>
      <c r="W172" s="344"/>
      <c r="X172" s="344"/>
      <c r="Y172" s="344"/>
      <c r="Z172" s="344"/>
      <c r="AA172" s="344"/>
      <c r="AB172" s="344"/>
      <c r="AC172" s="344"/>
      <c r="AD172" s="344"/>
      <c r="AE172" s="344"/>
      <c r="AF172" s="345"/>
      <c r="AG172" s="353"/>
      <c r="AH172" s="405"/>
      <c r="AI172" s="354"/>
      <c r="AJ172" s="357"/>
      <c r="AK172" s="1533" t="s">
        <v>167</v>
      </c>
      <c r="AL172" s="362">
        <v>5</v>
      </c>
      <c r="AM172" s="363" t="s">
        <v>168</v>
      </c>
      <c r="AN172" s="358">
        <f>ROUND(Q164*AD170,0)-AL172</f>
        <v>432</v>
      </c>
      <c r="AO172" s="268"/>
    </row>
    <row r="173" spans="1:41" ht="14.25">
      <c r="A173" s="243">
        <v>71</v>
      </c>
      <c r="B173" s="351">
        <v>2817</v>
      </c>
      <c r="C173" s="244" t="s">
        <v>984</v>
      </c>
      <c r="D173" s="375"/>
      <c r="E173" s="278"/>
      <c r="F173" s="279"/>
      <c r="G173" s="245"/>
      <c r="H173" s="208"/>
      <c r="I173" s="208"/>
      <c r="J173" s="385"/>
      <c r="K173" s="343"/>
      <c r="L173" s="301"/>
      <c r="M173" s="301"/>
      <c r="N173" s="301"/>
      <c r="O173" s="301"/>
      <c r="P173" s="301"/>
      <c r="Q173" s="392"/>
      <c r="R173" s="392"/>
      <c r="S173" s="208"/>
      <c r="T173" s="385"/>
      <c r="U173" s="245"/>
      <c r="V173" s="344"/>
      <c r="W173" s="344"/>
      <c r="X173" s="344"/>
      <c r="Y173" s="344"/>
      <c r="Z173" s="344"/>
      <c r="AA173" s="344"/>
      <c r="AB173" s="344"/>
      <c r="AC173" s="344"/>
      <c r="AD173" s="344"/>
      <c r="AE173" s="344"/>
      <c r="AF173" s="345"/>
      <c r="AG173" s="1536" t="s">
        <v>161</v>
      </c>
      <c r="AH173" s="364" t="s">
        <v>235</v>
      </c>
      <c r="AI173" s="362" t="s">
        <v>30</v>
      </c>
      <c r="AJ173" s="356">
        <v>0.7</v>
      </c>
      <c r="AK173" s="1534"/>
      <c r="AL173" s="365"/>
      <c r="AM173" s="366"/>
      <c r="AN173" s="358">
        <f>ROUND(ROUND(Q164*AD170,0)*AJ173,0)-AL172</f>
        <v>301</v>
      </c>
      <c r="AO173" s="268"/>
    </row>
    <row r="174" spans="1:41" ht="14.25">
      <c r="A174" s="243">
        <v>71</v>
      </c>
      <c r="B174" s="351">
        <v>2818</v>
      </c>
      <c r="C174" s="244" t="s">
        <v>985</v>
      </c>
      <c r="D174" s="375"/>
      <c r="E174" s="278"/>
      <c r="F174" s="279"/>
      <c r="G174" s="281"/>
      <c r="H174" s="216"/>
      <c r="I174" s="216"/>
      <c r="J174" s="226"/>
      <c r="K174" s="308"/>
      <c r="L174" s="304"/>
      <c r="M174" s="304"/>
      <c r="N174" s="304"/>
      <c r="O174" s="304"/>
      <c r="P174" s="304"/>
      <c r="Q174" s="407"/>
      <c r="R174" s="407"/>
      <c r="S174" s="216"/>
      <c r="T174" s="226"/>
      <c r="U174" s="281"/>
      <c r="V174" s="380"/>
      <c r="W174" s="380"/>
      <c r="X174" s="380"/>
      <c r="Y174" s="380"/>
      <c r="Z174" s="380"/>
      <c r="AA174" s="380"/>
      <c r="AB174" s="380"/>
      <c r="AC174" s="380"/>
      <c r="AD174" s="380"/>
      <c r="AE174" s="380"/>
      <c r="AF174" s="381"/>
      <c r="AG174" s="1537"/>
      <c r="AH174" s="353" t="s">
        <v>237</v>
      </c>
      <c r="AI174" s="354" t="s">
        <v>30</v>
      </c>
      <c r="AJ174" s="355">
        <v>0.5</v>
      </c>
      <c r="AK174" s="1535"/>
      <c r="AL174" s="367"/>
      <c r="AM174" s="368"/>
      <c r="AN174" s="358">
        <f>ROUND(ROUND(Q164*AD170,0)*AJ174,0)-AL172</f>
        <v>214</v>
      </c>
      <c r="AO174" s="268"/>
    </row>
    <row r="175" spans="1:41" ht="14.25">
      <c r="A175" s="229">
        <v>71</v>
      </c>
      <c r="B175" s="408">
        <f>B151+10</f>
        <v>1591</v>
      </c>
      <c r="C175" s="254" t="s">
        <v>986</v>
      </c>
      <c r="D175" s="375"/>
      <c r="E175" s="278"/>
      <c r="F175" s="279"/>
      <c r="G175" s="1542" t="s">
        <v>987</v>
      </c>
      <c r="H175" s="1543"/>
      <c r="I175" s="1543"/>
      <c r="J175" s="1544"/>
      <c r="K175" s="231" t="s">
        <v>811</v>
      </c>
      <c r="L175" s="334"/>
      <c r="M175" s="334"/>
      <c r="N175" s="334"/>
      <c r="O175" s="334"/>
      <c r="P175" s="334"/>
      <c r="Q175" s="334"/>
      <c r="R175" s="334"/>
      <c r="S175" s="232"/>
      <c r="T175" s="314"/>
      <c r="U175" s="231"/>
      <c r="V175" s="338"/>
      <c r="W175" s="338"/>
      <c r="X175" s="338"/>
      <c r="Y175" s="338"/>
      <c r="Z175" s="338"/>
      <c r="AA175" s="338"/>
      <c r="AB175" s="338"/>
      <c r="AC175" s="338"/>
      <c r="AD175" s="338"/>
      <c r="AE175" s="338"/>
      <c r="AF175" s="339"/>
      <c r="AG175" s="340"/>
      <c r="AH175" s="338"/>
      <c r="AI175" s="334"/>
      <c r="AJ175" s="383"/>
      <c r="AK175" s="383"/>
      <c r="AL175" s="383"/>
      <c r="AM175" s="384"/>
      <c r="AN175" s="342">
        <f>ROUND(Q176,0)</f>
        <v>435</v>
      </c>
      <c r="AO175" s="268"/>
    </row>
    <row r="176" spans="1:41" ht="14.25">
      <c r="A176" s="229">
        <v>71</v>
      </c>
      <c r="B176" s="408">
        <f>B152+10</f>
        <v>1592</v>
      </c>
      <c r="C176" s="254" t="s">
        <v>988</v>
      </c>
      <c r="D176" s="375"/>
      <c r="E176" s="278"/>
      <c r="F176" s="279"/>
      <c r="G176" s="1545"/>
      <c r="H176" s="1546"/>
      <c r="I176" s="1546"/>
      <c r="J176" s="1547"/>
      <c r="K176" s="343"/>
      <c r="L176" s="301"/>
      <c r="M176" s="301"/>
      <c r="N176" s="301"/>
      <c r="O176" s="301"/>
      <c r="P176" s="301"/>
      <c r="Q176" s="1548">
        <v>435</v>
      </c>
      <c r="R176" s="1548"/>
      <c r="S176" s="208" t="s">
        <v>18</v>
      </c>
      <c r="T176" s="385"/>
      <c r="U176" s="245"/>
      <c r="V176" s="344"/>
      <c r="W176" s="344"/>
      <c r="X176" s="344"/>
      <c r="Y176" s="344"/>
      <c r="Z176" s="344"/>
      <c r="AA176" s="344"/>
      <c r="AB176" s="344"/>
      <c r="AC176" s="344"/>
      <c r="AD176" s="344"/>
      <c r="AE176" s="344"/>
      <c r="AF176" s="345"/>
      <c r="AG176" s="1539" t="s">
        <v>161</v>
      </c>
      <c r="AH176" s="346" t="s">
        <v>162</v>
      </c>
      <c r="AI176" s="347" t="s">
        <v>163</v>
      </c>
      <c r="AJ176" s="348">
        <v>0.7</v>
      </c>
      <c r="AK176" s="348"/>
      <c r="AL176" s="348"/>
      <c r="AM176" s="349"/>
      <c r="AN176" s="350">
        <f>ROUND(Q176*AJ176,0)</f>
        <v>305</v>
      </c>
      <c r="AO176" s="268"/>
    </row>
    <row r="177" spans="1:41" ht="14.25">
      <c r="A177" s="243">
        <v>71</v>
      </c>
      <c r="B177" s="351">
        <v>2821</v>
      </c>
      <c r="C177" s="244" t="s">
        <v>989</v>
      </c>
      <c r="D177" s="375"/>
      <c r="E177" s="278"/>
      <c r="F177" s="279"/>
      <c r="G177" s="1545"/>
      <c r="H177" s="1546"/>
      <c r="I177" s="1546"/>
      <c r="J177" s="1547"/>
      <c r="K177" s="343"/>
      <c r="L177" s="301"/>
      <c r="M177" s="301"/>
      <c r="N177" s="301"/>
      <c r="O177" s="301"/>
      <c r="P177" s="301"/>
      <c r="Q177" s="392"/>
      <c r="R177" s="392"/>
      <c r="S177" s="208"/>
      <c r="T177" s="385"/>
      <c r="U177" s="245"/>
      <c r="V177" s="344"/>
      <c r="W177" s="344"/>
      <c r="X177" s="344"/>
      <c r="Y177" s="344"/>
      <c r="Z177" s="344"/>
      <c r="AA177" s="344"/>
      <c r="AB177" s="344"/>
      <c r="AC177" s="344"/>
      <c r="AD177" s="344"/>
      <c r="AE177" s="344"/>
      <c r="AF177" s="345"/>
      <c r="AG177" s="1540"/>
      <c r="AH177" s="353" t="s">
        <v>165</v>
      </c>
      <c r="AI177" s="354" t="s">
        <v>163</v>
      </c>
      <c r="AJ177" s="355">
        <v>0.5</v>
      </c>
      <c r="AK177" s="356"/>
      <c r="AL177" s="356"/>
      <c r="AM177" s="395"/>
      <c r="AN177" s="358">
        <f>ROUND(Q176*AJ177,0)</f>
        <v>218</v>
      </c>
      <c r="AO177" s="268"/>
    </row>
    <row r="178" spans="1:41" ht="14.25">
      <c r="A178" s="243">
        <v>71</v>
      </c>
      <c r="B178" s="351">
        <v>2822</v>
      </c>
      <c r="C178" s="244" t="s">
        <v>990</v>
      </c>
      <c r="D178" s="375"/>
      <c r="E178" s="278"/>
      <c r="F178" s="279"/>
      <c r="G178" s="1545"/>
      <c r="H178" s="1546"/>
      <c r="I178" s="1546"/>
      <c r="J178" s="1547"/>
      <c r="K178" s="343"/>
      <c r="L178" s="301"/>
      <c r="M178" s="301"/>
      <c r="N178" s="301"/>
      <c r="O178" s="301"/>
      <c r="P178" s="301"/>
      <c r="Q178" s="392"/>
      <c r="R178" s="392"/>
      <c r="S178" s="208"/>
      <c r="T178" s="385"/>
      <c r="U178" s="245"/>
      <c r="V178" s="344"/>
      <c r="W178" s="344"/>
      <c r="X178" s="344"/>
      <c r="Y178" s="344"/>
      <c r="Z178" s="344"/>
      <c r="AA178" s="344"/>
      <c r="AB178" s="344"/>
      <c r="AC178" s="344"/>
      <c r="AD178" s="344"/>
      <c r="AE178" s="344"/>
      <c r="AF178" s="345"/>
      <c r="AG178" s="353"/>
      <c r="AH178" s="405"/>
      <c r="AI178" s="354"/>
      <c r="AJ178" s="357"/>
      <c r="AK178" s="1533" t="s">
        <v>167</v>
      </c>
      <c r="AL178" s="362">
        <v>5</v>
      </c>
      <c r="AM178" s="363" t="s">
        <v>168</v>
      </c>
      <c r="AN178" s="358">
        <f>ROUND(Q176,0)-AL178</f>
        <v>430</v>
      </c>
      <c r="AO178" s="268"/>
    </row>
    <row r="179" spans="1:41" ht="14.25">
      <c r="A179" s="243">
        <v>71</v>
      </c>
      <c r="B179" s="351">
        <v>2823</v>
      </c>
      <c r="C179" s="244" t="s">
        <v>991</v>
      </c>
      <c r="D179" s="375"/>
      <c r="E179" s="278"/>
      <c r="F179" s="279"/>
      <c r="G179" s="1545"/>
      <c r="H179" s="1546"/>
      <c r="I179" s="1546"/>
      <c r="J179" s="1547"/>
      <c r="K179" s="343"/>
      <c r="L179" s="301"/>
      <c r="M179" s="301"/>
      <c r="N179" s="301"/>
      <c r="O179" s="301"/>
      <c r="P179" s="301"/>
      <c r="Q179" s="392"/>
      <c r="R179" s="392"/>
      <c r="S179" s="208"/>
      <c r="T179" s="385"/>
      <c r="U179" s="245"/>
      <c r="V179" s="344"/>
      <c r="W179" s="344"/>
      <c r="X179" s="344"/>
      <c r="Y179" s="344"/>
      <c r="Z179" s="344"/>
      <c r="AA179" s="344"/>
      <c r="AB179" s="344"/>
      <c r="AC179" s="344"/>
      <c r="AD179" s="344"/>
      <c r="AE179" s="344"/>
      <c r="AF179" s="345"/>
      <c r="AG179" s="1536" t="s">
        <v>161</v>
      </c>
      <c r="AH179" s="364" t="s">
        <v>162</v>
      </c>
      <c r="AI179" s="362" t="s">
        <v>163</v>
      </c>
      <c r="AJ179" s="356">
        <v>0.7</v>
      </c>
      <c r="AK179" s="1534"/>
      <c r="AL179" s="365"/>
      <c r="AM179" s="366"/>
      <c r="AN179" s="358">
        <f>ROUND(Q176*AJ179,0)-AL178</f>
        <v>300</v>
      </c>
      <c r="AO179" s="268"/>
    </row>
    <row r="180" spans="1:41" ht="14.25">
      <c r="A180" s="243">
        <v>71</v>
      </c>
      <c r="B180" s="351">
        <v>2824</v>
      </c>
      <c r="C180" s="244" t="s">
        <v>992</v>
      </c>
      <c r="D180" s="375"/>
      <c r="E180" s="278"/>
      <c r="F180" s="279"/>
      <c r="G180" s="1545"/>
      <c r="H180" s="1546"/>
      <c r="I180" s="1546"/>
      <c r="J180" s="1547"/>
      <c r="K180" s="343"/>
      <c r="L180" s="301"/>
      <c r="M180" s="301"/>
      <c r="N180" s="301"/>
      <c r="O180" s="301"/>
      <c r="P180" s="301"/>
      <c r="Q180" s="392"/>
      <c r="R180" s="392"/>
      <c r="S180" s="208"/>
      <c r="T180" s="385"/>
      <c r="U180" s="245"/>
      <c r="V180" s="344"/>
      <c r="W180" s="344"/>
      <c r="X180" s="344"/>
      <c r="Y180" s="344"/>
      <c r="Z180" s="344"/>
      <c r="AA180" s="344"/>
      <c r="AB180" s="344"/>
      <c r="AC180" s="344"/>
      <c r="AD180" s="344"/>
      <c r="AE180" s="344"/>
      <c r="AF180" s="345"/>
      <c r="AG180" s="1537"/>
      <c r="AH180" s="353" t="s">
        <v>165</v>
      </c>
      <c r="AI180" s="354" t="s">
        <v>163</v>
      </c>
      <c r="AJ180" s="355">
        <v>0.5</v>
      </c>
      <c r="AK180" s="1535"/>
      <c r="AL180" s="367"/>
      <c r="AM180" s="368"/>
      <c r="AN180" s="358">
        <f>ROUND(Q176*AJ180,0)-AL178</f>
        <v>213</v>
      </c>
      <c r="AO180" s="268"/>
    </row>
    <row r="181" spans="1:41" ht="14.25">
      <c r="A181" s="229">
        <v>71</v>
      </c>
      <c r="B181" s="408">
        <f>B157+10</f>
        <v>1593</v>
      </c>
      <c r="C181" s="254" t="s">
        <v>993</v>
      </c>
      <c r="D181" s="375"/>
      <c r="E181" s="278"/>
      <c r="F181" s="279"/>
      <c r="G181" s="1545"/>
      <c r="H181" s="1546"/>
      <c r="I181" s="1546"/>
      <c r="J181" s="1547"/>
      <c r="K181" s="245"/>
      <c r="L181" s="208"/>
      <c r="M181" s="208"/>
      <c r="N181" s="208"/>
      <c r="O181" s="208"/>
      <c r="P181" s="208"/>
      <c r="Q181" s="301"/>
      <c r="R181" s="301"/>
      <c r="S181" s="301"/>
      <c r="T181" s="385"/>
      <c r="U181" s="369" t="s">
        <v>172</v>
      </c>
      <c r="V181" s="370"/>
      <c r="W181" s="370"/>
      <c r="X181" s="370"/>
      <c r="Y181" s="370"/>
      <c r="Z181" s="370"/>
      <c r="AA181" s="370"/>
      <c r="AB181" s="370"/>
      <c r="AC181" s="370"/>
      <c r="AD181" s="370"/>
      <c r="AE181" s="370"/>
      <c r="AF181" s="371"/>
      <c r="AG181" s="369"/>
      <c r="AH181" s="370"/>
      <c r="AI181" s="372"/>
      <c r="AJ181" s="373"/>
      <c r="AK181" s="373"/>
      <c r="AL181" s="373"/>
      <c r="AM181" s="374"/>
      <c r="AN181" s="342">
        <f>ROUND(Q176*AD182,0)</f>
        <v>420</v>
      </c>
      <c r="AO181" s="268"/>
    </row>
    <row r="182" spans="1:41" ht="14.25">
      <c r="A182" s="229">
        <v>71</v>
      </c>
      <c r="B182" s="408">
        <f>B158+10</f>
        <v>1594</v>
      </c>
      <c r="C182" s="254" t="s">
        <v>994</v>
      </c>
      <c r="D182" s="375"/>
      <c r="E182" s="278"/>
      <c r="F182" s="279"/>
      <c r="G182" s="245"/>
      <c r="H182" s="208"/>
      <c r="I182" s="208"/>
      <c r="J182" s="385"/>
      <c r="K182" s="343"/>
      <c r="L182" s="301"/>
      <c r="M182" s="301"/>
      <c r="N182" s="301"/>
      <c r="O182" s="301"/>
      <c r="P182" s="208"/>
      <c r="Q182" s="301"/>
      <c r="R182" s="301"/>
      <c r="S182" s="301"/>
      <c r="T182" s="385"/>
      <c r="U182" s="379" t="s">
        <v>174</v>
      </c>
      <c r="V182" s="344"/>
      <c r="W182" s="344"/>
      <c r="X182" s="344"/>
      <c r="Y182" s="344"/>
      <c r="Z182" s="344"/>
      <c r="AA182" s="344"/>
      <c r="AB182" s="344"/>
      <c r="AC182" s="214" t="s">
        <v>30</v>
      </c>
      <c r="AD182" s="1541">
        <v>0.96499999999999997</v>
      </c>
      <c r="AE182" s="1541"/>
      <c r="AF182" s="345"/>
      <c r="AG182" s="1539" t="s">
        <v>161</v>
      </c>
      <c r="AH182" s="346" t="s">
        <v>235</v>
      </c>
      <c r="AI182" s="347" t="s">
        <v>30</v>
      </c>
      <c r="AJ182" s="348">
        <v>0.7</v>
      </c>
      <c r="AK182" s="348"/>
      <c r="AL182" s="348"/>
      <c r="AM182" s="349"/>
      <c r="AN182" s="350">
        <f>ROUND(ROUND(Q176*AD182,0)*AJ182,0)</f>
        <v>294</v>
      </c>
      <c r="AO182" s="268"/>
    </row>
    <row r="183" spans="1:41" ht="14.25">
      <c r="A183" s="243">
        <v>71</v>
      </c>
      <c r="B183" s="351">
        <v>2825</v>
      </c>
      <c r="C183" s="244" t="s">
        <v>995</v>
      </c>
      <c r="D183" s="375"/>
      <c r="E183" s="278"/>
      <c r="F183" s="279"/>
      <c r="G183" s="245"/>
      <c r="H183" s="208"/>
      <c r="I183" s="208"/>
      <c r="J183" s="385"/>
      <c r="K183" s="343"/>
      <c r="L183" s="301"/>
      <c r="M183" s="301"/>
      <c r="N183" s="301"/>
      <c r="O183" s="301"/>
      <c r="P183" s="301"/>
      <c r="Q183" s="392"/>
      <c r="R183" s="392"/>
      <c r="S183" s="208"/>
      <c r="T183" s="385"/>
      <c r="U183" s="245"/>
      <c r="V183" s="344"/>
      <c r="W183" s="344"/>
      <c r="X183" s="344"/>
      <c r="Y183" s="344"/>
      <c r="Z183" s="344"/>
      <c r="AA183" s="344"/>
      <c r="AB183" s="344"/>
      <c r="AC183" s="344"/>
      <c r="AD183" s="344"/>
      <c r="AE183" s="344"/>
      <c r="AF183" s="345"/>
      <c r="AG183" s="1540"/>
      <c r="AH183" s="353" t="s">
        <v>237</v>
      </c>
      <c r="AI183" s="354" t="s">
        <v>30</v>
      </c>
      <c r="AJ183" s="355">
        <v>0.5</v>
      </c>
      <c r="AK183" s="356"/>
      <c r="AL183" s="356"/>
      <c r="AM183" s="395"/>
      <c r="AN183" s="358">
        <f>ROUND(ROUND(Q176*AD182,0)*AJ183,0)</f>
        <v>210</v>
      </c>
      <c r="AO183" s="268"/>
    </row>
    <row r="184" spans="1:41" ht="14.25">
      <c r="A184" s="243">
        <v>71</v>
      </c>
      <c r="B184" s="351">
        <v>2826</v>
      </c>
      <c r="C184" s="244" t="s">
        <v>996</v>
      </c>
      <c r="D184" s="375"/>
      <c r="E184" s="278"/>
      <c r="F184" s="279"/>
      <c r="G184" s="245"/>
      <c r="H184" s="208"/>
      <c r="I184" s="208"/>
      <c r="J184" s="385"/>
      <c r="K184" s="343"/>
      <c r="L184" s="301"/>
      <c r="M184" s="301"/>
      <c r="N184" s="301"/>
      <c r="O184" s="301"/>
      <c r="P184" s="301"/>
      <c r="Q184" s="392"/>
      <c r="R184" s="392"/>
      <c r="S184" s="208"/>
      <c r="T184" s="385"/>
      <c r="U184" s="245"/>
      <c r="V184" s="344"/>
      <c r="W184" s="344"/>
      <c r="X184" s="344"/>
      <c r="Y184" s="344"/>
      <c r="Z184" s="344"/>
      <c r="AA184" s="344"/>
      <c r="AB184" s="344"/>
      <c r="AC184" s="344"/>
      <c r="AD184" s="344"/>
      <c r="AE184" s="344"/>
      <c r="AF184" s="345"/>
      <c r="AG184" s="353"/>
      <c r="AH184" s="405"/>
      <c r="AI184" s="354"/>
      <c r="AJ184" s="357"/>
      <c r="AK184" s="1533" t="s">
        <v>167</v>
      </c>
      <c r="AL184" s="362">
        <v>5</v>
      </c>
      <c r="AM184" s="363" t="s">
        <v>168</v>
      </c>
      <c r="AN184" s="358">
        <f>ROUND(Q176*AD182,0)-AL184</f>
        <v>415</v>
      </c>
      <c r="AO184" s="268"/>
    </row>
    <row r="185" spans="1:41" ht="14.25">
      <c r="A185" s="243">
        <v>71</v>
      </c>
      <c r="B185" s="351">
        <v>2827</v>
      </c>
      <c r="C185" s="244" t="s">
        <v>997</v>
      </c>
      <c r="D185" s="375"/>
      <c r="E185" s="278"/>
      <c r="F185" s="279"/>
      <c r="G185" s="245"/>
      <c r="H185" s="208"/>
      <c r="I185" s="208"/>
      <c r="J185" s="385"/>
      <c r="K185" s="343"/>
      <c r="L185" s="301"/>
      <c r="M185" s="301"/>
      <c r="N185" s="301"/>
      <c r="O185" s="301"/>
      <c r="P185" s="301"/>
      <c r="Q185" s="392"/>
      <c r="R185" s="392"/>
      <c r="S185" s="208"/>
      <c r="T185" s="385"/>
      <c r="U185" s="245"/>
      <c r="V185" s="344"/>
      <c r="W185" s="344"/>
      <c r="X185" s="344"/>
      <c r="Y185" s="344"/>
      <c r="Z185" s="344"/>
      <c r="AA185" s="344"/>
      <c r="AB185" s="344"/>
      <c r="AC185" s="344"/>
      <c r="AD185" s="344"/>
      <c r="AE185" s="344"/>
      <c r="AF185" s="345"/>
      <c r="AG185" s="1536" t="s">
        <v>161</v>
      </c>
      <c r="AH185" s="364" t="s">
        <v>235</v>
      </c>
      <c r="AI185" s="362" t="s">
        <v>30</v>
      </c>
      <c r="AJ185" s="356">
        <v>0.7</v>
      </c>
      <c r="AK185" s="1534"/>
      <c r="AL185" s="365"/>
      <c r="AM185" s="366"/>
      <c r="AN185" s="358">
        <f>ROUND(ROUND(Q176*AD182,0)*AJ185,0)-AL184</f>
        <v>289</v>
      </c>
      <c r="AO185" s="268"/>
    </row>
    <row r="186" spans="1:41" ht="14.25">
      <c r="A186" s="243">
        <v>71</v>
      </c>
      <c r="B186" s="351">
        <v>2828</v>
      </c>
      <c r="C186" s="244" t="s">
        <v>998</v>
      </c>
      <c r="D186" s="375"/>
      <c r="E186" s="278"/>
      <c r="F186" s="279"/>
      <c r="G186" s="245"/>
      <c r="H186" s="208"/>
      <c r="I186" s="208"/>
      <c r="J186" s="385"/>
      <c r="K186" s="308"/>
      <c r="L186" s="304"/>
      <c r="M186" s="304"/>
      <c r="N186" s="304"/>
      <c r="O186" s="304"/>
      <c r="P186" s="304"/>
      <c r="Q186" s="407"/>
      <c r="R186" s="407"/>
      <c r="S186" s="216"/>
      <c r="T186" s="226"/>
      <c r="U186" s="281"/>
      <c r="V186" s="380"/>
      <c r="W186" s="380"/>
      <c r="X186" s="380"/>
      <c r="Y186" s="380"/>
      <c r="Z186" s="380"/>
      <c r="AA186" s="380"/>
      <c r="AB186" s="380"/>
      <c r="AC186" s="380"/>
      <c r="AD186" s="380"/>
      <c r="AE186" s="380"/>
      <c r="AF186" s="381"/>
      <c r="AG186" s="1537"/>
      <c r="AH186" s="353" t="s">
        <v>237</v>
      </c>
      <c r="AI186" s="354" t="s">
        <v>30</v>
      </c>
      <c r="AJ186" s="355">
        <v>0.5</v>
      </c>
      <c r="AK186" s="1535"/>
      <c r="AL186" s="367"/>
      <c r="AM186" s="368"/>
      <c r="AN186" s="358">
        <f>ROUND(ROUND(Q176*AD182,0)*AJ186,0)-AL184</f>
        <v>205</v>
      </c>
      <c r="AO186" s="268"/>
    </row>
    <row r="187" spans="1:41" ht="14.25">
      <c r="A187" s="229">
        <v>71</v>
      </c>
      <c r="B187" s="408">
        <f>B163+10</f>
        <v>1595</v>
      </c>
      <c r="C187" s="254" t="s">
        <v>999</v>
      </c>
      <c r="D187" s="375"/>
      <c r="E187" s="278"/>
      <c r="F187" s="279"/>
      <c r="G187" s="245"/>
      <c r="H187" s="208"/>
      <c r="I187" s="208"/>
      <c r="J187" s="388"/>
      <c r="K187" s="208" t="s">
        <v>824</v>
      </c>
      <c r="L187" s="301"/>
      <c r="M187" s="301"/>
      <c r="N187" s="301"/>
      <c r="O187" s="301"/>
      <c r="P187" s="301"/>
      <c r="Q187" s="301"/>
      <c r="R187" s="301"/>
      <c r="S187" s="208"/>
      <c r="T187" s="385"/>
      <c r="U187" s="245"/>
      <c r="V187" s="392"/>
      <c r="W187" s="392"/>
      <c r="X187" s="392"/>
      <c r="Y187" s="392"/>
      <c r="Z187" s="392"/>
      <c r="AA187" s="392"/>
      <c r="AB187" s="392"/>
      <c r="AC187" s="392"/>
      <c r="AD187" s="392"/>
      <c r="AE187" s="392"/>
      <c r="AF187" s="393"/>
      <c r="AG187" s="340"/>
      <c r="AH187" s="338"/>
      <c r="AI187" s="334"/>
      <c r="AJ187" s="383"/>
      <c r="AK187" s="383"/>
      <c r="AL187" s="383"/>
      <c r="AM187" s="384"/>
      <c r="AN187" s="342">
        <f>ROUND(Q188,0)</f>
        <v>435</v>
      </c>
      <c r="AO187" s="268"/>
    </row>
    <row r="188" spans="1:41" ht="14.25">
      <c r="A188" s="229">
        <v>71</v>
      </c>
      <c r="B188" s="408">
        <f>B164+10</f>
        <v>1596</v>
      </c>
      <c r="C188" s="254" t="s">
        <v>1000</v>
      </c>
      <c r="D188" s="375"/>
      <c r="E188" s="278"/>
      <c r="F188" s="279"/>
      <c r="G188" s="245"/>
      <c r="H188" s="208"/>
      <c r="I188" s="208"/>
      <c r="J188" s="388"/>
      <c r="K188" s="343"/>
      <c r="L188" s="301"/>
      <c r="M188" s="301"/>
      <c r="N188" s="301"/>
      <c r="O188" s="301"/>
      <c r="P188" s="301"/>
      <c r="Q188" s="1548">
        <v>435</v>
      </c>
      <c r="R188" s="1548"/>
      <c r="S188" s="208" t="s">
        <v>18</v>
      </c>
      <c r="T188" s="385"/>
      <c r="U188" s="245"/>
      <c r="V188" s="344"/>
      <c r="W188" s="344"/>
      <c r="X188" s="344"/>
      <c r="Y188" s="344"/>
      <c r="Z188" s="344"/>
      <c r="AA188" s="344"/>
      <c r="AB188" s="344"/>
      <c r="AC188" s="344"/>
      <c r="AD188" s="344"/>
      <c r="AE188" s="344"/>
      <c r="AF188" s="345"/>
      <c r="AG188" s="1539" t="s">
        <v>161</v>
      </c>
      <c r="AH188" s="346" t="s">
        <v>162</v>
      </c>
      <c r="AI188" s="347" t="s">
        <v>163</v>
      </c>
      <c r="AJ188" s="348">
        <v>0.7</v>
      </c>
      <c r="AK188" s="348"/>
      <c r="AL188" s="348"/>
      <c r="AM188" s="349"/>
      <c r="AN188" s="350">
        <f>ROUND(Q188*AJ188,0)</f>
        <v>305</v>
      </c>
      <c r="AO188" s="268"/>
    </row>
    <row r="189" spans="1:41" ht="14.25">
      <c r="A189" s="243">
        <v>71</v>
      </c>
      <c r="B189" s="351">
        <v>2831</v>
      </c>
      <c r="C189" s="244" t="s">
        <v>1001</v>
      </c>
      <c r="D189" s="375"/>
      <c r="E189" s="278"/>
      <c r="F189" s="279"/>
      <c r="G189" s="245"/>
      <c r="H189" s="208"/>
      <c r="I189" s="208"/>
      <c r="J189" s="385"/>
      <c r="K189" s="343"/>
      <c r="L189" s="301"/>
      <c r="M189" s="301"/>
      <c r="N189" s="301"/>
      <c r="O189" s="301"/>
      <c r="P189" s="301"/>
      <c r="Q189" s="392"/>
      <c r="R189" s="392"/>
      <c r="S189" s="208"/>
      <c r="T189" s="385"/>
      <c r="U189" s="245"/>
      <c r="V189" s="344"/>
      <c r="W189" s="344"/>
      <c r="X189" s="344"/>
      <c r="Y189" s="344"/>
      <c r="Z189" s="344"/>
      <c r="AA189" s="344"/>
      <c r="AB189" s="344"/>
      <c r="AC189" s="344"/>
      <c r="AD189" s="344"/>
      <c r="AE189" s="344"/>
      <c r="AF189" s="345"/>
      <c r="AG189" s="1540"/>
      <c r="AH189" s="353" t="s">
        <v>165</v>
      </c>
      <c r="AI189" s="354" t="s">
        <v>163</v>
      </c>
      <c r="AJ189" s="355">
        <v>0.5</v>
      </c>
      <c r="AK189" s="356"/>
      <c r="AL189" s="356"/>
      <c r="AM189" s="395"/>
      <c r="AN189" s="358">
        <f>ROUND(Q188*AJ189,0)</f>
        <v>218</v>
      </c>
      <c r="AO189" s="268"/>
    </row>
    <row r="190" spans="1:41" ht="14.25">
      <c r="A190" s="243">
        <v>71</v>
      </c>
      <c r="B190" s="351">
        <v>2832</v>
      </c>
      <c r="C190" s="244" t="s">
        <v>1002</v>
      </c>
      <c r="D190" s="375"/>
      <c r="E190" s="278"/>
      <c r="F190" s="279"/>
      <c r="G190" s="245"/>
      <c r="H190" s="208"/>
      <c r="I190" s="208"/>
      <c r="J190" s="385"/>
      <c r="K190" s="343"/>
      <c r="L190" s="301"/>
      <c r="M190" s="301"/>
      <c r="N190" s="301"/>
      <c r="O190" s="301"/>
      <c r="P190" s="301"/>
      <c r="Q190" s="392"/>
      <c r="R190" s="392"/>
      <c r="S190" s="208"/>
      <c r="T190" s="385"/>
      <c r="U190" s="245"/>
      <c r="V190" s="344"/>
      <c r="W190" s="344"/>
      <c r="X190" s="344"/>
      <c r="Y190" s="344"/>
      <c r="Z190" s="344"/>
      <c r="AA190" s="344"/>
      <c r="AB190" s="344"/>
      <c r="AC190" s="344"/>
      <c r="AD190" s="344"/>
      <c r="AE190" s="344"/>
      <c r="AF190" s="345"/>
      <c r="AG190" s="353"/>
      <c r="AH190" s="405"/>
      <c r="AI190" s="354"/>
      <c r="AJ190" s="357"/>
      <c r="AK190" s="1533" t="s">
        <v>167</v>
      </c>
      <c r="AL190" s="362">
        <v>5</v>
      </c>
      <c r="AM190" s="363" t="s">
        <v>168</v>
      </c>
      <c r="AN190" s="358">
        <f>ROUND(Q188,0)-AL190</f>
        <v>430</v>
      </c>
      <c r="AO190" s="268"/>
    </row>
    <row r="191" spans="1:41" ht="14.25">
      <c r="A191" s="243">
        <v>71</v>
      </c>
      <c r="B191" s="351">
        <v>2833</v>
      </c>
      <c r="C191" s="244" t="s">
        <v>1003</v>
      </c>
      <c r="D191" s="375"/>
      <c r="E191" s="278"/>
      <c r="F191" s="279"/>
      <c r="G191" s="245"/>
      <c r="H191" s="208"/>
      <c r="I191" s="208"/>
      <c r="J191" s="385"/>
      <c r="K191" s="343"/>
      <c r="L191" s="301"/>
      <c r="M191" s="301"/>
      <c r="N191" s="301"/>
      <c r="O191" s="301"/>
      <c r="P191" s="301"/>
      <c r="Q191" s="392"/>
      <c r="R191" s="392"/>
      <c r="S191" s="208"/>
      <c r="T191" s="385"/>
      <c r="U191" s="245"/>
      <c r="V191" s="344"/>
      <c r="W191" s="344"/>
      <c r="X191" s="344"/>
      <c r="Y191" s="344"/>
      <c r="Z191" s="344"/>
      <c r="AA191" s="344"/>
      <c r="AB191" s="344"/>
      <c r="AC191" s="344"/>
      <c r="AD191" s="344"/>
      <c r="AE191" s="344"/>
      <c r="AF191" s="345"/>
      <c r="AG191" s="1536" t="s">
        <v>161</v>
      </c>
      <c r="AH191" s="364" t="s">
        <v>162</v>
      </c>
      <c r="AI191" s="362" t="s">
        <v>163</v>
      </c>
      <c r="AJ191" s="356">
        <v>0.7</v>
      </c>
      <c r="AK191" s="1534"/>
      <c r="AL191" s="365"/>
      <c r="AM191" s="366"/>
      <c r="AN191" s="358">
        <f>ROUND(Q188*AJ191,0)-AL190</f>
        <v>300</v>
      </c>
      <c r="AO191" s="268"/>
    </row>
    <row r="192" spans="1:41" ht="14.25">
      <c r="A192" s="243">
        <v>71</v>
      </c>
      <c r="B192" s="351">
        <v>2834</v>
      </c>
      <c r="C192" s="244" t="s">
        <v>1004</v>
      </c>
      <c r="D192" s="375"/>
      <c r="E192" s="278"/>
      <c r="F192" s="279"/>
      <c r="G192" s="245"/>
      <c r="H192" s="208"/>
      <c r="I192" s="208"/>
      <c r="J192" s="385"/>
      <c r="K192" s="343"/>
      <c r="L192" s="301"/>
      <c r="M192" s="301"/>
      <c r="N192" s="301"/>
      <c r="O192" s="301"/>
      <c r="P192" s="301"/>
      <c r="Q192" s="392"/>
      <c r="R192" s="392"/>
      <c r="S192" s="208"/>
      <c r="T192" s="385"/>
      <c r="U192" s="281"/>
      <c r="V192" s="380"/>
      <c r="W192" s="380"/>
      <c r="X192" s="380"/>
      <c r="Y192" s="380"/>
      <c r="Z192" s="380"/>
      <c r="AA192" s="380"/>
      <c r="AB192" s="380"/>
      <c r="AC192" s="380"/>
      <c r="AD192" s="380"/>
      <c r="AE192" s="380"/>
      <c r="AF192" s="381"/>
      <c r="AG192" s="1537"/>
      <c r="AH192" s="353" t="s">
        <v>165</v>
      </c>
      <c r="AI192" s="354" t="s">
        <v>163</v>
      </c>
      <c r="AJ192" s="355">
        <v>0.5</v>
      </c>
      <c r="AK192" s="1535"/>
      <c r="AL192" s="367"/>
      <c r="AM192" s="368"/>
      <c r="AN192" s="358">
        <f>ROUND(Q188*AJ192,0)-AL190</f>
        <v>213</v>
      </c>
      <c r="AO192" s="268"/>
    </row>
    <row r="193" spans="1:41" ht="14.25">
      <c r="A193" s="229">
        <v>71</v>
      </c>
      <c r="B193" s="408">
        <f>B169+10</f>
        <v>1597</v>
      </c>
      <c r="C193" s="254" t="s">
        <v>1005</v>
      </c>
      <c r="D193" s="375"/>
      <c r="E193" s="278"/>
      <c r="F193" s="279"/>
      <c r="G193" s="245"/>
      <c r="H193" s="208"/>
      <c r="I193" s="208"/>
      <c r="J193" s="388"/>
      <c r="K193" s="343"/>
      <c r="L193" s="301"/>
      <c r="M193" s="301"/>
      <c r="N193" s="301"/>
      <c r="O193" s="301"/>
      <c r="P193" s="301"/>
      <c r="Q193" s="406"/>
      <c r="R193" s="406"/>
      <c r="S193" s="208"/>
      <c r="T193" s="385"/>
      <c r="U193" s="379" t="s">
        <v>172</v>
      </c>
      <c r="V193" s="344"/>
      <c r="W193" s="344"/>
      <c r="X193" s="344"/>
      <c r="Y193" s="344"/>
      <c r="Z193" s="344"/>
      <c r="AA193" s="344"/>
      <c r="AB193" s="344"/>
      <c r="AC193" s="344"/>
      <c r="AD193" s="344"/>
      <c r="AE193" s="344"/>
      <c r="AF193" s="345"/>
      <c r="AG193" s="369"/>
      <c r="AH193" s="370"/>
      <c r="AI193" s="372"/>
      <c r="AJ193" s="373"/>
      <c r="AK193" s="373"/>
      <c r="AL193" s="373"/>
      <c r="AM193" s="374"/>
      <c r="AN193" s="342">
        <f>ROUND(Q188*AD194,0)</f>
        <v>420</v>
      </c>
      <c r="AO193" s="268"/>
    </row>
    <row r="194" spans="1:41" ht="14.25">
      <c r="A194" s="229">
        <v>71</v>
      </c>
      <c r="B194" s="408">
        <f>B170+10</f>
        <v>1598</v>
      </c>
      <c r="C194" s="254" t="s">
        <v>1006</v>
      </c>
      <c r="D194" s="375"/>
      <c r="E194" s="278"/>
      <c r="F194" s="279"/>
      <c r="G194" s="245"/>
      <c r="H194" s="208"/>
      <c r="I194" s="208"/>
      <c r="J194" s="388"/>
      <c r="K194" s="343"/>
      <c r="L194" s="301"/>
      <c r="M194" s="301"/>
      <c r="N194" s="301"/>
      <c r="O194" s="301"/>
      <c r="P194" s="301"/>
      <c r="Q194" s="406"/>
      <c r="R194" s="406"/>
      <c r="S194" s="208"/>
      <c r="T194" s="385"/>
      <c r="U194" s="379" t="s">
        <v>174</v>
      </c>
      <c r="V194" s="344"/>
      <c r="W194" s="344"/>
      <c r="X194" s="344"/>
      <c r="Y194" s="344"/>
      <c r="Z194" s="344"/>
      <c r="AA194" s="344"/>
      <c r="AB194" s="344"/>
      <c r="AC194" s="214" t="s">
        <v>30</v>
      </c>
      <c r="AD194" s="1541">
        <v>0.96499999999999997</v>
      </c>
      <c r="AE194" s="1541"/>
      <c r="AF194" s="345"/>
      <c r="AG194" s="1539" t="s">
        <v>161</v>
      </c>
      <c r="AH194" s="346" t="s">
        <v>235</v>
      </c>
      <c r="AI194" s="347" t="s">
        <v>30</v>
      </c>
      <c r="AJ194" s="348">
        <v>0.7</v>
      </c>
      <c r="AK194" s="348"/>
      <c r="AL194" s="348"/>
      <c r="AM194" s="349"/>
      <c r="AN194" s="350">
        <f>ROUND(ROUND(Q188*AD194,0)*AJ194,0)</f>
        <v>294</v>
      </c>
      <c r="AO194" s="268"/>
    </row>
    <row r="195" spans="1:41" ht="14.25">
      <c r="A195" s="243">
        <v>71</v>
      </c>
      <c r="B195" s="351">
        <v>2835</v>
      </c>
      <c r="C195" s="244" t="s">
        <v>1007</v>
      </c>
      <c r="D195" s="375"/>
      <c r="E195" s="278"/>
      <c r="F195" s="279"/>
      <c r="G195" s="245"/>
      <c r="H195" s="208"/>
      <c r="I195" s="208"/>
      <c r="J195" s="385"/>
      <c r="K195" s="343"/>
      <c r="L195" s="301"/>
      <c r="M195" s="301"/>
      <c r="N195" s="301"/>
      <c r="O195" s="301"/>
      <c r="P195" s="301"/>
      <c r="Q195" s="392"/>
      <c r="R195" s="392"/>
      <c r="S195" s="208"/>
      <c r="T195" s="385"/>
      <c r="U195" s="245"/>
      <c r="V195" s="344"/>
      <c r="W195" s="344"/>
      <c r="X195" s="344"/>
      <c r="Y195" s="344"/>
      <c r="Z195" s="344"/>
      <c r="AA195" s="344"/>
      <c r="AB195" s="344"/>
      <c r="AC195" s="344"/>
      <c r="AD195" s="344"/>
      <c r="AE195" s="344"/>
      <c r="AF195" s="345"/>
      <c r="AG195" s="1540"/>
      <c r="AH195" s="353" t="s">
        <v>237</v>
      </c>
      <c r="AI195" s="354" t="s">
        <v>30</v>
      </c>
      <c r="AJ195" s="355">
        <v>0.5</v>
      </c>
      <c r="AK195" s="356"/>
      <c r="AL195" s="356"/>
      <c r="AM195" s="395"/>
      <c r="AN195" s="358">
        <f>ROUND(ROUND(Q188*AD194,0)*AJ195,0)</f>
        <v>210</v>
      </c>
      <c r="AO195" s="268"/>
    </row>
    <row r="196" spans="1:41" ht="14.25">
      <c r="A196" s="243">
        <v>71</v>
      </c>
      <c r="B196" s="351">
        <v>2836</v>
      </c>
      <c r="C196" s="244" t="s">
        <v>1008</v>
      </c>
      <c r="D196" s="375"/>
      <c r="E196" s="278"/>
      <c r="F196" s="279"/>
      <c r="G196" s="245"/>
      <c r="H196" s="208"/>
      <c r="I196" s="208"/>
      <c r="J196" s="385"/>
      <c r="K196" s="343"/>
      <c r="L196" s="301"/>
      <c r="M196" s="301"/>
      <c r="N196" s="301"/>
      <c r="O196" s="301"/>
      <c r="P196" s="301"/>
      <c r="Q196" s="392"/>
      <c r="R196" s="392"/>
      <c r="S196" s="208"/>
      <c r="T196" s="385"/>
      <c r="U196" s="245"/>
      <c r="V196" s="344"/>
      <c r="W196" s="344"/>
      <c r="X196" s="344"/>
      <c r="Y196" s="344"/>
      <c r="Z196" s="344"/>
      <c r="AA196" s="344"/>
      <c r="AB196" s="344"/>
      <c r="AC196" s="344"/>
      <c r="AD196" s="344"/>
      <c r="AE196" s="344"/>
      <c r="AF196" s="345"/>
      <c r="AG196" s="353"/>
      <c r="AH196" s="405"/>
      <c r="AI196" s="354"/>
      <c r="AJ196" s="357"/>
      <c r="AK196" s="1533" t="s">
        <v>167</v>
      </c>
      <c r="AL196" s="362">
        <v>5</v>
      </c>
      <c r="AM196" s="363" t="s">
        <v>168</v>
      </c>
      <c r="AN196" s="358">
        <f>ROUND(Q188*AD194,0)-AL196</f>
        <v>415</v>
      </c>
      <c r="AO196" s="268"/>
    </row>
    <row r="197" spans="1:41" ht="14.25">
      <c r="A197" s="243">
        <v>71</v>
      </c>
      <c r="B197" s="351">
        <v>2837</v>
      </c>
      <c r="C197" s="244" t="s">
        <v>1009</v>
      </c>
      <c r="D197" s="375"/>
      <c r="E197" s="278"/>
      <c r="F197" s="279"/>
      <c r="G197" s="245"/>
      <c r="H197" s="208"/>
      <c r="I197" s="208"/>
      <c r="J197" s="385"/>
      <c r="K197" s="343"/>
      <c r="L197" s="301"/>
      <c r="M197" s="301"/>
      <c r="N197" s="301"/>
      <c r="O197" s="301"/>
      <c r="P197" s="301"/>
      <c r="Q197" s="392"/>
      <c r="R197" s="392"/>
      <c r="S197" s="208"/>
      <c r="T197" s="385"/>
      <c r="U197" s="245"/>
      <c r="V197" s="344"/>
      <c r="W197" s="344"/>
      <c r="X197" s="344"/>
      <c r="Y197" s="344"/>
      <c r="Z197" s="344"/>
      <c r="AA197" s="344"/>
      <c r="AB197" s="344"/>
      <c r="AC197" s="344"/>
      <c r="AD197" s="344"/>
      <c r="AE197" s="344"/>
      <c r="AF197" s="345"/>
      <c r="AG197" s="1536" t="s">
        <v>161</v>
      </c>
      <c r="AH197" s="364" t="s">
        <v>235</v>
      </c>
      <c r="AI197" s="362" t="s">
        <v>30</v>
      </c>
      <c r="AJ197" s="356">
        <v>0.7</v>
      </c>
      <c r="AK197" s="1534"/>
      <c r="AL197" s="365"/>
      <c r="AM197" s="366"/>
      <c r="AN197" s="358">
        <f>ROUND(ROUND(Q188*AD194,0)*AJ197,0)-AL196</f>
        <v>289</v>
      </c>
      <c r="AO197" s="268"/>
    </row>
    <row r="198" spans="1:41" ht="14.25">
      <c r="A198" s="243">
        <v>71</v>
      </c>
      <c r="B198" s="351">
        <v>2838</v>
      </c>
      <c r="C198" s="244" t="s">
        <v>1010</v>
      </c>
      <c r="D198" s="394"/>
      <c r="E198" s="282"/>
      <c r="F198" s="283"/>
      <c r="G198" s="281"/>
      <c r="H198" s="216"/>
      <c r="I198" s="216"/>
      <c r="J198" s="226"/>
      <c r="K198" s="308"/>
      <c r="L198" s="304"/>
      <c r="M198" s="304"/>
      <c r="N198" s="304"/>
      <c r="O198" s="304"/>
      <c r="P198" s="304"/>
      <c r="Q198" s="407"/>
      <c r="R198" s="407"/>
      <c r="S198" s="216"/>
      <c r="T198" s="226"/>
      <c r="U198" s="281"/>
      <c r="V198" s="380"/>
      <c r="W198" s="380"/>
      <c r="X198" s="380"/>
      <c r="Y198" s="380"/>
      <c r="Z198" s="380"/>
      <c r="AA198" s="380"/>
      <c r="AB198" s="380"/>
      <c r="AC198" s="380"/>
      <c r="AD198" s="380"/>
      <c r="AE198" s="380"/>
      <c r="AF198" s="381"/>
      <c r="AG198" s="1537"/>
      <c r="AH198" s="353" t="s">
        <v>237</v>
      </c>
      <c r="AI198" s="354" t="s">
        <v>30</v>
      </c>
      <c r="AJ198" s="355">
        <v>0.5</v>
      </c>
      <c r="AK198" s="1535"/>
      <c r="AL198" s="367"/>
      <c r="AM198" s="368"/>
      <c r="AN198" s="391">
        <f>ROUND(ROUND(Q188*AD194,0)*AJ198,0)-AL196</f>
        <v>205</v>
      </c>
      <c r="AO198" s="330"/>
    </row>
  </sheetData>
  <mergeCells count="137">
    <mergeCell ref="AD14:AE14"/>
    <mergeCell ref="AG14:AG15"/>
    <mergeCell ref="AK16:AK18"/>
    <mergeCell ref="AG17:AG18"/>
    <mergeCell ref="Q20:R20"/>
    <mergeCell ref="AG20:AG21"/>
    <mergeCell ref="D7:F13"/>
    <mergeCell ref="G7:J13"/>
    <mergeCell ref="Q8:R8"/>
    <mergeCell ref="AG8:AG9"/>
    <mergeCell ref="AK10:AK12"/>
    <mergeCell ref="AG11:AG12"/>
    <mergeCell ref="G31:J37"/>
    <mergeCell ref="Q32:R32"/>
    <mergeCell ref="AG32:AG33"/>
    <mergeCell ref="AK34:AK36"/>
    <mergeCell ref="AG35:AG36"/>
    <mergeCell ref="AD38:AE38"/>
    <mergeCell ref="AG38:AG39"/>
    <mergeCell ref="AK22:AK24"/>
    <mergeCell ref="AG23:AG24"/>
    <mergeCell ref="AD26:AE26"/>
    <mergeCell ref="AG26:AG27"/>
    <mergeCell ref="AK28:AK30"/>
    <mergeCell ref="AG29:AG30"/>
    <mergeCell ref="G55:J61"/>
    <mergeCell ref="Q56:R56"/>
    <mergeCell ref="AG56:AG57"/>
    <mergeCell ref="AK58:AK60"/>
    <mergeCell ref="AG59:AG60"/>
    <mergeCell ref="AK40:AK42"/>
    <mergeCell ref="AG41:AG42"/>
    <mergeCell ref="Q44:R44"/>
    <mergeCell ref="AG44:AG45"/>
    <mergeCell ref="AK46:AK48"/>
    <mergeCell ref="AG47:AG48"/>
    <mergeCell ref="AD62:AE62"/>
    <mergeCell ref="AG62:AG63"/>
    <mergeCell ref="AK64:AK66"/>
    <mergeCell ref="AG65:AG66"/>
    <mergeCell ref="Q68:R68"/>
    <mergeCell ref="AG68:AG69"/>
    <mergeCell ref="AD50:AE50"/>
    <mergeCell ref="AG50:AG51"/>
    <mergeCell ref="AK52:AK54"/>
    <mergeCell ref="AG53:AG54"/>
    <mergeCell ref="G79:J85"/>
    <mergeCell ref="Q80:R80"/>
    <mergeCell ref="AG80:AG81"/>
    <mergeCell ref="AK82:AK84"/>
    <mergeCell ref="AG83:AG84"/>
    <mergeCell ref="AD86:AE86"/>
    <mergeCell ref="AG86:AG87"/>
    <mergeCell ref="AK70:AK72"/>
    <mergeCell ref="AG71:AG72"/>
    <mergeCell ref="AD74:AE74"/>
    <mergeCell ref="AG74:AG75"/>
    <mergeCell ref="AK76:AK78"/>
    <mergeCell ref="AG77:AG78"/>
    <mergeCell ref="G103:J109"/>
    <mergeCell ref="Q104:R104"/>
    <mergeCell ref="AG104:AG105"/>
    <mergeCell ref="AK106:AK108"/>
    <mergeCell ref="AG107:AG108"/>
    <mergeCell ref="AK88:AK90"/>
    <mergeCell ref="AG89:AG90"/>
    <mergeCell ref="Q92:R92"/>
    <mergeCell ref="AG92:AG93"/>
    <mergeCell ref="AK94:AK96"/>
    <mergeCell ref="AG95:AG96"/>
    <mergeCell ref="AD110:AE110"/>
    <mergeCell ref="AG110:AG111"/>
    <mergeCell ref="AK112:AK114"/>
    <mergeCell ref="AG113:AG114"/>
    <mergeCell ref="Q116:R116"/>
    <mergeCell ref="AG116:AG117"/>
    <mergeCell ref="AD98:AE98"/>
    <mergeCell ref="AG98:AG99"/>
    <mergeCell ref="AK100:AK102"/>
    <mergeCell ref="AG101:AG102"/>
    <mergeCell ref="G127:J133"/>
    <mergeCell ref="Q128:R128"/>
    <mergeCell ref="AG128:AG129"/>
    <mergeCell ref="AK130:AK132"/>
    <mergeCell ref="AG131:AG132"/>
    <mergeCell ref="AD134:AE134"/>
    <mergeCell ref="AG134:AG135"/>
    <mergeCell ref="AK118:AK120"/>
    <mergeCell ref="AG119:AG120"/>
    <mergeCell ref="AD122:AE122"/>
    <mergeCell ref="AG122:AG123"/>
    <mergeCell ref="AK124:AK126"/>
    <mergeCell ref="AG125:AG126"/>
    <mergeCell ref="G151:J157"/>
    <mergeCell ref="Q152:R152"/>
    <mergeCell ref="AG152:AG153"/>
    <mergeCell ref="AK154:AK156"/>
    <mergeCell ref="AG155:AG156"/>
    <mergeCell ref="AK136:AK138"/>
    <mergeCell ref="AG137:AG138"/>
    <mergeCell ref="Q140:R140"/>
    <mergeCell ref="AG140:AG141"/>
    <mergeCell ref="AK142:AK144"/>
    <mergeCell ref="AG143:AG144"/>
    <mergeCell ref="AD158:AE158"/>
    <mergeCell ref="AG158:AG159"/>
    <mergeCell ref="AK160:AK162"/>
    <mergeCell ref="AG161:AG162"/>
    <mergeCell ref="Q164:R164"/>
    <mergeCell ref="AG164:AG165"/>
    <mergeCell ref="AD146:AE146"/>
    <mergeCell ref="AG146:AG147"/>
    <mergeCell ref="AK148:AK150"/>
    <mergeCell ref="AG149:AG150"/>
    <mergeCell ref="G175:J181"/>
    <mergeCell ref="Q176:R176"/>
    <mergeCell ref="AG176:AG177"/>
    <mergeCell ref="AK178:AK180"/>
    <mergeCell ref="AG179:AG180"/>
    <mergeCell ref="AD182:AE182"/>
    <mergeCell ref="AG182:AG183"/>
    <mergeCell ref="AK166:AK168"/>
    <mergeCell ref="AG167:AG168"/>
    <mergeCell ref="AD170:AE170"/>
    <mergeCell ref="AG170:AG171"/>
    <mergeCell ref="AK172:AK174"/>
    <mergeCell ref="AG173:AG174"/>
    <mergeCell ref="AD194:AE194"/>
    <mergeCell ref="AG194:AG195"/>
    <mergeCell ref="AK196:AK198"/>
    <mergeCell ref="AG197:AG198"/>
    <mergeCell ref="AK184:AK186"/>
    <mergeCell ref="AG185:AG186"/>
    <mergeCell ref="Q188:R188"/>
    <mergeCell ref="AG188:AG189"/>
    <mergeCell ref="AK190:AK192"/>
    <mergeCell ref="AG191:AG192"/>
  </mergeCells>
  <phoneticPr fontId="1"/>
  <printOptions horizontalCentered="1"/>
  <pageMargins left="0.59055118110236227" right="0.59055118110236227" top="0.62992125984251968" bottom="0.39370078740157483" header="0.51181102362204722" footer="0.31496062992125984"/>
  <pageSetup paperSize="9" scale="46" orientation="portrait" r:id="rId1"/>
  <headerFooter>
    <oddHeader>&amp;R&amp;9福祉型障害児入所施設</oddHeader>
    <oddFooter>&amp;C&amp;14&amp;P</oddFooter>
  </headerFooter>
  <rowBreaks count="1" manualBreakCount="1">
    <brk id="126" max="4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sheetPr>
  <dimension ref="A1:AP306"/>
  <sheetViews>
    <sheetView view="pageBreakPreview" zoomScaleNormal="100" zoomScaleSheetLayoutView="100" workbookViewId="0"/>
  </sheetViews>
  <sheetFormatPr defaultColWidth="9" defaultRowHeight="13.5"/>
  <cols>
    <col min="1" max="1" width="4.625" style="300" customWidth="1"/>
    <col min="2" max="2" width="7.625" style="300" customWidth="1"/>
    <col min="3" max="3" width="27.625" style="207" customWidth="1"/>
    <col min="4" max="7" width="2.375" style="300" customWidth="1"/>
    <col min="8" max="16" width="2.375" style="207" customWidth="1"/>
    <col min="17" max="18" width="2.875" style="207" customWidth="1"/>
    <col min="19" max="22" width="2.375" style="300" customWidth="1"/>
    <col min="23" max="30" width="2.375" style="331" customWidth="1"/>
    <col min="31" max="31" width="2.875" style="331" customWidth="1"/>
    <col min="32" max="32" width="2.375" style="331" customWidth="1"/>
    <col min="33" max="33" width="14.625" style="331" customWidth="1"/>
    <col min="34" max="34" width="25.375" style="331" bestFit="1" customWidth="1"/>
    <col min="35" max="35" width="3" style="331" bestFit="1" customWidth="1"/>
    <col min="36" max="36" width="4.125" style="300" bestFit="1" customWidth="1"/>
    <col min="37" max="37" width="8.625" style="300" customWidth="1"/>
    <col min="38" max="38" width="2.25" style="300" bestFit="1" customWidth="1"/>
    <col min="39" max="39" width="4.75" style="300" bestFit="1" customWidth="1"/>
    <col min="40" max="41" width="8.625" style="300" customWidth="1"/>
    <col min="42" max="42" width="2.75" style="300" customWidth="1"/>
    <col min="43" max="16384" width="9" style="300"/>
  </cols>
  <sheetData>
    <row r="1" spans="1:42" ht="17.25">
      <c r="A1" s="205"/>
    </row>
    <row r="2" spans="1:42" ht="17.25">
      <c r="A2" s="205"/>
    </row>
    <row r="3" spans="1:42" ht="17.25">
      <c r="A3" s="205"/>
    </row>
    <row r="4" spans="1:42" ht="17.25">
      <c r="A4" s="205"/>
      <c r="B4" s="332"/>
    </row>
    <row r="5" spans="1:42">
      <c r="A5" s="220" t="s">
        <v>92</v>
      </c>
      <c r="B5" s="307"/>
      <c r="C5" s="222" t="s">
        <v>2</v>
      </c>
      <c r="D5" s="333"/>
      <c r="E5" s="334"/>
      <c r="F5" s="334"/>
      <c r="G5" s="334"/>
      <c r="H5" s="232"/>
      <c r="I5" s="232"/>
      <c r="J5" s="232"/>
      <c r="K5" s="232"/>
      <c r="L5" s="232"/>
      <c r="M5" s="232"/>
      <c r="N5" s="232"/>
      <c r="O5" s="232"/>
      <c r="P5" s="232"/>
      <c r="Q5" s="232"/>
      <c r="R5" s="232"/>
      <c r="S5" s="334"/>
      <c r="T5" s="334"/>
      <c r="U5" s="334"/>
      <c r="V5" s="335"/>
      <c r="W5" s="334"/>
      <c r="X5" s="334"/>
      <c r="Y5" s="334"/>
      <c r="Z5" s="334"/>
      <c r="AA5" s="334"/>
      <c r="AB5" s="334"/>
      <c r="AC5" s="334"/>
      <c r="AD5" s="334" t="s">
        <v>112</v>
      </c>
      <c r="AE5" s="336"/>
      <c r="AF5" s="336"/>
      <c r="AG5" s="336"/>
      <c r="AH5" s="336"/>
      <c r="AI5" s="336"/>
      <c r="AJ5" s="334"/>
      <c r="AK5" s="334"/>
      <c r="AL5" s="334"/>
      <c r="AM5" s="334"/>
      <c r="AN5" s="223" t="s">
        <v>4</v>
      </c>
      <c r="AO5" s="223" t="s">
        <v>5</v>
      </c>
      <c r="AP5" s="301"/>
    </row>
    <row r="6" spans="1:42">
      <c r="A6" s="224" t="s">
        <v>6</v>
      </c>
      <c r="B6" s="225" t="s">
        <v>7</v>
      </c>
      <c r="C6" s="226"/>
      <c r="D6" s="308"/>
      <c r="E6" s="304"/>
      <c r="F6" s="304"/>
      <c r="G6" s="304"/>
      <c r="H6" s="216"/>
      <c r="I6" s="216"/>
      <c r="J6" s="216"/>
      <c r="K6" s="216"/>
      <c r="L6" s="216"/>
      <c r="M6" s="216"/>
      <c r="N6" s="216"/>
      <c r="O6" s="216"/>
      <c r="P6" s="216"/>
      <c r="Q6" s="216"/>
      <c r="R6" s="216"/>
      <c r="S6" s="304"/>
      <c r="T6" s="304"/>
      <c r="U6" s="304"/>
      <c r="V6" s="304"/>
      <c r="W6" s="305"/>
      <c r="X6" s="305"/>
      <c r="Y6" s="305"/>
      <c r="Z6" s="305"/>
      <c r="AA6" s="305"/>
      <c r="AB6" s="305"/>
      <c r="AC6" s="305"/>
      <c r="AD6" s="305"/>
      <c r="AE6" s="305"/>
      <c r="AF6" s="305"/>
      <c r="AG6" s="305"/>
      <c r="AH6" s="305"/>
      <c r="AI6" s="305"/>
      <c r="AJ6" s="304"/>
      <c r="AK6" s="304"/>
      <c r="AL6" s="304"/>
      <c r="AM6" s="304"/>
      <c r="AN6" s="228" t="s">
        <v>8</v>
      </c>
      <c r="AO6" s="228" t="s">
        <v>9</v>
      </c>
      <c r="AP6" s="301"/>
    </row>
    <row r="7" spans="1:42" ht="14.25">
      <c r="A7" s="229">
        <v>71</v>
      </c>
      <c r="B7" s="408">
        <v>1601</v>
      </c>
      <c r="C7" s="254" t="s">
        <v>1011</v>
      </c>
      <c r="D7" s="1542" t="s">
        <v>1012</v>
      </c>
      <c r="E7" s="1543"/>
      <c r="F7" s="1544"/>
      <c r="G7" s="231" t="s">
        <v>574</v>
      </c>
      <c r="H7" s="232"/>
      <c r="I7" s="232"/>
      <c r="J7" s="314"/>
      <c r="K7" s="232" t="s">
        <v>181</v>
      </c>
      <c r="L7" s="232"/>
      <c r="M7" s="232"/>
      <c r="N7" s="232"/>
      <c r="O7" s="232"/>
      <c r="P7" s="232"/>
      <c r="Q7" s="232"/>
      <c r="R7" s="232"/>
      <c r="S7" s="232"/>
      <c r="T7" s="314"/>
      <c r="U7" s="231"/>
      <c r="V7" s="338"/>
      <c r="W7" s="338"/>
      <c r="X7" s="338"/>
      <c r="Y7" s="338"/>
      <c r="Z7" s="338"/>
      <c r="AA7" s="338"/>
      <c r="AB7" s="338"/>
      <c r="AC7" s="338"/>
      <c r="AD7" s="338"/>
      <c r="AE7" s="338"/>
      <c r="AF7" s="339"/>
      <c r="AG7" s="340"/>
      <c r="AH7" s="338"/>
      <c r="AI7" s="334"/>
      <c r="AJ7" s="334"/>
      <c r="AK7" s="334"/>
      <c r="AL7" s="334"/>
      <c r="AM7" s="341"/>
      <c r="AN7" s="342">
        <f>ROUND(Q8,0)</f>
        <v>1047</v>
      </c>
      <c r="AO7" s="268" t="s">
        <v>159</v>
      </c>
    </row>
    <row r="8" spans="1:42" ht="14.25">
      <c r="A8" s="229">
        <v>71</v>
      </c>
      <c r="B8" s="408">
        <v>1602</v>
      </c>
      <c r="C8" s="254" t="s">
        <v>1013</v>
      </c>
      <c r="D8" s="1545"/>
      <c r="E8" s="1546"/>
      <c r="F8" s="1547"/>
      <c r="G8" s="245"/>
      <c r="H8" s="208"/>
      <c r="I8" s="208"/>
      <c r="J8" s="385"/>
      <c r="K8" s="245" t="s">
        <v>183</v>
      </c>
      <c r="L8" s="208"/>
      <c r="M8" s="208"/>
      <c r="N8" s="208"/>
      <c r="O8" s="208"/>
      <c r="P8" s="208"/>
      <c r="Q8" s="1538">
        <v>1047</v>
      </c>
      <c r="R8" s="1538"/>
      <c r="S8" s="208" t="s">
        <v>18</v>
      </c>
      <c r="T8" s="385"/>
      <c r="U8" s="245"/>
      <c r="V8" s="344"/>
      <c r="W8" s="344"/>
      <c r="X8" s="344"/>
      <c r="Y8" s="344"/>
      <c r="Z8" s="344"/>
      <c r="AA8" s="344"/>
      <c r="AB8" s="344"/>
      <c r="AC8" s="344"/>
      <c r="AD8" s="344"/>
      <c r="AE8" s="344"/>
      <c r="AF8" s="345"/>
      <c r="AG8" s="1539" t="s">
        <v>161</v>
      </c>
      <c r="AH8" s="346" t="s">
        <v>162</v>
      </c>
      <c r="AI8" s="347" t="s">
        <v>163</v>
      </c>
      <c r="AJ8" s="348">
        <v>0.7</v>
      </c>
      <c r="AK8" s="348"/>
      <c r="AL8" s="348"/>
      <c r="AM8" s="349"/>
      <c r="AN8" s="350">
        <f>ROUND(Q8*AJ8,0)</f>
        <v>733</v>
      </c>
      <c r="AO8" s="268"/>
    </row>
    <row r="9" spans="1:42" ht="14.25">
      <c r="A9" s="243">
        <v>71</v>
      </c>
      <c r="B9" s="411">
        <v>2841</v>
      </c>
      <c r="C9" s="244" t="s">
        <v>1014</v>
      </c>
      <c r="D9" s="1545"/>
      <c r="E9" s="1546"/>
      <c r="F9" s="1547"/>
      <c r="G9" s="245"/>
      <c r="H9" s="208"/>
      <c r="I9" s="208"/>
      <c r="J9" s="385"/>
      <c r="K9" s="245"/>
      <c r="L9" s="208"/>
      <c r="M9" s="208"/>
      <c r="N9" s="208"/>
      <c r="O9" s="208"/>
      <c r="P9" s="208"/>
      <c r="Q9" s="352"/>
      <c r="R9" s="352"/>
      <c r="S9" s="208"/>
      <c r="T9" s="385"/>
      <c r="U9" s="245"/>
      <c r="V9" s="344"/>
      <c r="W9" s="344"/>
      <c r="X9" s="344"/>
      <c r="Y9" s="344"/>
      <c r="Z9" s="344"/>
      <c r="AA9" s="344"/>
      <c r="AB9" s="344"/>
      <c r="AC9" s="344"/>
      <c r="AD9" s="344"/>
      <c r="AE9" s="344"/>
      <c r="AF9" s="345"/>
      <c r="AG9" s="1540"/>
      <c r="AH9" s="353" t="s">
        <v>165</v>
      </c>
      <c r="AI9" s="354" t="s">
        <v>163</v>
      </c>
      <c r="AJ9" s="355">
        <v>0.5</v>
      </c>
      <c r="AK9" s="356"/>
      <c r="AL9" s="356"/>
      <c r="AM9" s="395"/>
      <c r="AN9" s="358">
        <f>ROUND(Q8*AJ9,0)</f>
        <v>524</v>
      </c>
      <c r="AO9" s="268"/>
    </row>
    <row r="10" spans="1:42" ht="14.25">
      <c r="A10" s="243">
        <v>71</v>
      </c>
      <c r="B10" s="411">
        <v>2842</v>
      </c>
      <c r="C10" s="244" t="s">
        <v>1015</v>
      </c>
      <c r="D10" s="1545"/>
      <c r="E10" s="1546"/>
      <c r="F10" s="1547"/>
      <c r="G10" s="245"/>
      <c r="H10" s="208"/>
      <c r="I10" s="208"/>
      <c r="J10" s="385"/>
      <c r="K10" s="245"/>
      <c r="L10" s="208"/>
      <c r="M10" s="208"/>
      <c r="N10" s="208"/>
      <c r="O10" s="208"/>
      <c r="P10" s="208"/>
      <c r="Q10" s="352"/>
      <c r="R10" s="352"/>
      <c r="S10" s="208"/>
      <c r="T10" s="385"/>
      <c r="U10" s="245"/>
      <c r="V10" s="344"/>
      <c r="W10" s="344"/>
      <c r="X10" s="344"/>
      <c r="Y10" s="344"/>
      <c r="Z10" s="344"/>
      <c r="AA10" s="344"/>
      <c r="AB10" s="344"/>
      <c r="AC10" s="344"/>
      <c r="AD10" s="344"/>
      <c r="AE10" s="344"/>
      <c r="AF10" s="345"/>
      <c r="AG10" s="353"/>
      <c r="AH10" s="405"/>
      <c r="AI10" s="362"/>
      <c r="AJ10" s="356"/>
      <c r="AK10" s="1533" t="s">
        <v>167</v>
      </c>
      <c r="AL10" s="362">
        <v>5</v>
      </c>
      <c r="AM10" s="363" t="s">
        <v>168</v>
      </c>
      <c r="AN10" s="358">
        <f>ROUND(Q8,0)-AL10</f>
        <v>1042</v>
      </c>
      <c r="AO10" s="268"/>
    </row>
    <row r="11" spans="1:42" ht="14.25">
      <c r="A11" s="243">
        <v>71</v>
      </c>
      <c r="B11" s="411">
        <v>2843</v>
      </c>
      <c r="C11" s="244" t="s">
        <v>1016</v>
      </c>
      <c r="D11" s="1545"/>
      <c r="E11" s="1546"/>
      <c r="F11" s="1547"/>
      <c r="G11" s="245"/>
      <c r="H11" s="208"/>
      <c r="I11" s="208"/>
      <c r="J11" s="385"/>
      <c r="K11" s="245"/>
      <c r="L11" s="208"/>
      <c r="M11" s="208"/>
      <c r="N11" s="208"/>
      <c r="O11" s="208"/>
      <c r="P11" s="208"/>
      <c r="Q11" s="352"/>
      <c r="R11" s="352"/>
      <c r="S11" s="208"/>
      <c r="T11" s="385"/>
      <c r="U11" s="245"/>
      <c r="V11" s="344"/>
      <c r="W11" s="344"/>
      <c r="X11" s="344"/>
      <c r="Y11" s="344"/>
      <c r="Z11" s="344"/>
      <c r="AA11" s="344"/>
      <c r="AB11" s="344"/>
      <c r="AC11" s="344"/>
      <c r="AD11" s="344"/>
      <c r="AE11" s="344"/>
      <c r="AF11" s="345"/>
      <c r="AG11" s="1536" t="s">
        <v>161</v>
      </c>
      <c r="AH11" s="364" t="s">
        <v>162</v>
      </c>
      <c r="AI11" s="362" t="s">
        <v>163</v>
      </c>
      <c r="AJ11" s="356">
        <v>0.7</v>
      </c>
      <c r="AK11" s="1534"/>
      <c r="AL11" s="365"/>
      <c r="AM11" s="366"/>
      <c r="AN11" s="358">
        <f>ROUND(Q8*AJ11,0)-AL10</f>
        <v>728</v>
      </c>
      <c r="AO11" s="268"/>
    </row>
    <row r="12" spans="1:42" ht="14.25">
      <c r="A12" s="243">
        <v>71</v>
      </c>
      <c r="B12" s="411">
        <v>2844</v>
      </c>
      <c r="C12" s="244" t="s">
        <v>1017</v>
      </c>
      <c r="D12" s="1545"/>
      <c r="E12" s="1546"/>
      <c r="F12" s="1547"/>
      <c r="G12" s="245"/>
      <c r="H12" s="208"/>
      <c r="I12" s="208"/>
      <c r="J12" s="385"/>
      <c r="K12" s="245"/>
      <c r="L12" s="208"/>
      <c r="M12" s="208"/>
      <c r="N12" s="208"/>
      <c r="O12" s="208"/>
      <c r="P12" s="208"/>
      <c r="Q12" s="352"/>
      <c r="R12" s="352"/>
      <c r="S12" s="208"/>
      <c r="T12" s="385"/>
      <c r="U12" s="245"/>
      <c r="V12" s="344"/>
      <c r="W12" s="344"/>
      <c r="X12" s="344"/>
      <c r="Y12" s="344"/>
      <c r="Z12" s="344"/>
      <c r="AA12" s="344"/>
      <c r="AB12" s="344"/>
      <c r="AC12" s="344"/>
      <c r="AD12" s="344"/>
      <c r="AE12" s="344"/>
      <c r="AF12" s="345"/>
      <c r="AG12" s="1537"/>
      <c r="AH12" s="353" t="s">
        <v>165</v>
      </c>
      <c r="AI12" s="354" t="s">
        <v>163</v>
      </c>
      <c r="AJ12" s="355">
        <v>0.5</v>
      </c>
      <c r="AK12" s="1535"/>
      <c r="AL12" s="367"/>
      <c r="AM12" s="368"/>
      <c r="AN12" s="358">
        <f>ROUND(Q8*AJ12,0)-AL10</f>
        <v>519</v>
      </c>
      <c r="AO12" s="268"/>
    </row>
    <row r="13" spans="1:42" ht="14.25">
      <c r="A13" s="229">
        <v>71</v>
      </c>
      <c r="B13" s="408">
        <v>1603</v>
      </c>
      <c r="C13" s="254" t="s">
        <v>1018</v>
      </c>
      <c r="D13" s="1545"/>
      <c r="E13" s="1546"/>
      <c r="F13" s="1547"/>
      <c r="G13" s="245"/>
      <c r="H13" s="208"/>
      <c r="I13" s="208"/>
      <c r="J13" s="385"/>
      <c r="K13" s="245"/>
      <c r="L13" s="208"/>
      <c r="M13" s="208"/>
      <c r="N13" s="208"/>
      <c r="O13" s="208"/>
      <c r="P13" s="208"/>
      <c r="Q13" s="403"/>
      <c r="R13" s="403"/>
      <c r="S13" s="301"/>
      <c r="T13" s="385"/>
      <c r="U13" s="369" t="s">
        <v>172</v>
      </c>
      <c r="V13" s="370"/>
      <c r="W13" s="370"/>
      <c r="X13" s="370"/>
      <c r="Y13" s="370"/>
      <c r="Z13" s="370"/>
      <c r="AA13" s="370"/>
      <c r="AB13" s="370"/>
      <c r="AC13" s="370"/>
      <c r="AD13" s="370"/>
      <c r="AE13" s="370"/>
      <c r="AF13" s="371"/>
      <c r="AG13" s="369"/>
      <c r="AH13" s="370"/>
      <c r="AI13" s="372"/>
      <c r="AJ13" s="373"/>
      <c r="AK13" s="373"/>
      <c r="AL13" s="373"/>
      <c r="AM13" s="374"/>
      <c r="AN13" s="342">
        <f>ROUND(Q8*AD14,0)</f>
        <v>1010</v>
      </c>
      <c r="AO13" s="268"/>
    </row>
    <row r="14" spans="1:42" ht="14.25">
      <c r="A14" s="229">
        <v>71</v>
      </c>
      <c r="B14" s="408">
        <v>1604</v>
      </c>
      <c r="C14" s="254" t="s">
        <v>1019</v>
      </c>
      <c r="D14" s="375"/>
      <c r="E14" s="278"/>
      <c r="F14" s="279"/>
      <c r="G14" s="245"/>
      <c r="H14" s="208"/>
      <c r="I14" s="208"/>
      <c r="J14" s="385"/>
      <c r="K14" s="343"/>
      <c r="L14" s="301"/>
      <c r="M14" s="301"/>
      <c r="N14" s="301"/>
      <c r="O14" s="301"/>
      <c r="P14" s="208"/>
      <c r="Q14" s="403"/>
      <c r="R14" s="403"/>
      <c r="S14" s="301"/>
      <c r="T14" s="385"/>
      <c r="U14" s="379" t="s">
        <v>174</v>
      </c>
      <c r="V14" s="344"/>
      <c r="W14" s="344"/>
      <c r="X14" s="344"/>
      <c r="Y14" s="344"/>
      <c r="Z14" s="344"/>
      <c r="AA14" s="344"/>
      <c r="AB14" s="344"/>
      <c r="AC14" s="214" t="s">
        <v>163</v>
      </c>
      <c r="AD14" s="1541">
        <v>0.96499999999999997</v>
      </c>
      <c r="AE14" s="1541"/>
      <c r="AF14" s="345"/>
      <c r="AG14" s="1539" t="s">
        <v>161</v>
      </c>
      <c r="AH14" s="346" t="s">
        <v>162</v>
      </c>
      <c r="AI14" s="347" t="s">
        <v>163</v>
      </c>
      <c r="AJ14" s="348">
        <v>0.7</v>
      </c>
      <c r="AK14" s="348"/>
      <c r="AL14" s="348"/>
      <c r="AM14" s="349"/>
      <c r="AN14" s="350">
        <f>ROUND(ROUND(Q8*AD14,0)*AJ14,0)</f>
        <v>707</v>
      </c>
      <c r="AO14" s="268"/>
    </row>
    <row r="15" spans="1:42" ht="14.25">
      <c r="A15" s="243">
        <v>71</v>
      </c>
      <c r="B15" s="411">
        <v>2845</v>
      </c>
      <c r="C15" s="244" t="s">
        <v>1020</v>
      </c>
      <c r="D15" s="375"/>
      <c r="E15" s="278"/>
      <c r="F15" s="279"/>
      <c r="G15" s="245"/>
      <c r="H15" s="208"/>
      <c r="I15" s="208"/>
      <c r="J15" s="385"/>
      <c r="K15" s="245"/>
      <c r="L15" s="208"/>
      <c r="M15" s="208"/>
      <c r="N15" s="208"/>
      <c r="O15" s="208"/>
      <c r="P15" s="208"/>
      <c r="Q15" s="352"/>
      <c r="R15" s="352"/>
      <c r="S15" s="208"/>
      <c r="T15" s="385"/>
      <c r="U15" s="245"/>
      <c r="V15" s="344"/>
      <c r="W15" s="344"/>
      <c r="X15" s="344"/>
      <c r="Y15" s="344"/>
      <c r="Z15" s="344"/>
      <c r="AA15" s="344"/>
      <c r="AB15" s="344"/>
      <c r="AC15" s="344"/>
      <c r="AD15" s="344"/>
      <c r="AE15" s="344"/>
      <c r="AF15" s="345"/>
      <c r="AG15" s="1540"/>
      <c r="AH15" s="353" t="s">
        <v>165</v>
      </c>
      <c r="AI15" s="354" t="s">
        <v>163</v>
      </c>
      <c r="AJ15" s="355">
        <v>0.5</v>
      </c>
      <c r="AK15" s="356"/>
      <c r="AL15" s="356"/>
      <c r="AM15" s="395"/>
      <c r="AN15" s="358">
        <f>ROUND(ROUND(Q8*AD14,0)*AJ15,0)</f>
        <v>505</v>
      </c>
      <c r="AO15" s="268"/>
    </row>
    <row r="16" spans="1:42" ht="14.25">
      <c r="A16" s="243">
        <v>71</v>
      </c>
      <c r="B16" s="411">
        <v>2846</v>
      </c>
      <c r="C16" s="244" t="s">
        <v>1021</v>
      </c>
      <c r="D16" s="375"/>
      <c r="E16" s="278"/>
      <c r="F16" s="279"/>
      <c r="G16" s="245"/>
      <c r="H16" s="208"/>
      <c r="I16" s="208"/>
      <c r="J16" s="385"/>
      <c r="K16" s="245"/>
      <c r="L16" s="208"/>
      <c r="M16" s="208"/>
      <c r="N16" s="208"/>
      <c r="O16" s="208"/>
      <c r="P16" s="208"/>
      <c r="Q16" s="352"/>
      <c r="R16" s="352"/>
      <c r="S16" s="208"/>
      <c r="T16" s="385"/>
      <c r="U16" s="245"/>
      <c r="V16" s="344"/>
      <c r="W16" s="344"/>
      <c r="X16" s="344"/>
      <c r="Y16" s="344"/>
      <c r="Z16" s="344"/>
      <c r="AA16" s="344"/>
      <c r="AB16" s="344"/>
      <c r="AC16" s="344"/>
      <c r="AD16" s="344"/>
      <c r="AE16" s="344"/>
      <c r="AF16" s="345"/>
      <c r="AG16" s="353"/>
      <c r="AH16" s="405"/>
      <c r="AI16" s="362"/>
      <c r="AJ16" s="356"/>
      <c r="AK16" s="1533" t="s">
        <v>167</v>
      </c>
      <c r="AL16" s="362">
        <v>5</v>
      </c>
      <c r="AM16" s="363" t="s">
        <v>168</v>
      </c>
      <c r="AN16" s="358">
        <f>ROUND(Q8*AD14,0)-AL16</f>
        <v>1005</v>
      </c>
      <c r="AO16" s="268"/>
    </row>
    <row r="17" spans="1:41" ht="14.25">
      <c r="A17" s="243">
        <v>71</v>
      </c>
      <c r="B17" s="411">
        <v>2847</v>
      </c>
      <c r="C17" s="244" t="s">
        <v>1022</v>
      </c>
      <c r="D17" s="375"/>
      <c r="E17" s="278"/>
      <c r="F17" s="279"/>
      <c r="G17" s="245"/>
      <c r="H17" s="208"/>
      <c r="I17" s="208"/>
      <c r="J17" s="385"/>
      <c r="K17" s="245"/>
      <c r="L17" s="208"/>
      <c r="M17" s="208"/>
      <c r="N17" s="208"/>
      <c r="O17" s="208"/>
      <c r="P17" s="208"/>
      <c r="Q17" s="352"/>
      <c r="R17" s="352"/>
      <c r="S17" s="208"/>
      <c r="T17" s="385"/>
      <c r="U17" s="245"/>
      <c r="V17" s="344"/>
      <c r="W17" s="344"/>
      <c r="X17" s="344"/>
      <c r="Y17" s="344"/>
      <c r="Z17" s="344"/>
      <c r="AA17" s="344"/>
      <c r="AB17" s="344"/>
      <c r="AC17" s="344"/>
      <c r="AD17" s="344"/>
      <c r="AE17" s="344"/>
      <c r="AF17" s="345"/>
      <c r="AG17" s="1536" t="s">
        <v>161</v>
      </c>
      <c r="AH17" s="364" t="s">
        <v>162</v>
      </c>
      <c r="AI17" s="362" t="s">
        <v>163</v>
      </c>
      <c r="AJ17" s="356">
        <v>0.7</v>
      </c>
      <c r="AK17" s="1534"/>
      <c r="AL17" s="365"/>
      <c r="AM17" s="366"/>
      <c r="AN17" s="358">
        <f>ROUND(ROUND(Q8*AD14,0)*AJ17,0)-AL16</f>
        <v>702</v>
      </c>
      <c r="AO17" s="268"/>
    </row>
    <row r="18" spans="1:41" ht="14.25">
      <c r="A18" s="243">
        <v>71</v>
      </c>
      <c r="B18" s="411">
        <v>2848</v>
      </c>
      <c r="C18" s="244" t="s">
        <v>1023</v>
      </c>
      <c r="D18" s="375"/>
      <c r="E18" s="278"/>
      <c r="F18" s="279"/>
      <c r="G18" s="245"/>
      <c r="H18" s="208"/>
      <c r="I18" s="208"/>
      <c r="J18" s="385"/>
      <c r="K18" s="245"/>
      <c r="L18" s="208"/>
      <c r="M18" s="208"/>
      <c r="N18" s="208"/>
      <c r="O18" s="208"/>
      <c r="P18" s="208"/>
      <c r="Q18" s="352"/>
      <c r="R18" s="352"/>
      <c r="S18" s="208"/>
      <c r="T18" s="385"/>
      <c r="U18" s="245"/>
      <c r="V18" s="344"/>
      <c r="W18" s="344"/>
      <c r="X18" s="344"/>
      <c r="Y18" s="344"/>
      <c r="Z18" s="344"/>
      <c r="AA18" s="344"/>
      <c r="AB18" s="344"/>
      <c r="AC18" s="344"/>
      <c r="AD18" s="344"/>
      <c r="AE18" s="344"/>
      <c r="AF18" s="345"/>
      <c r="AG18" s="1537"/>
      <c r="AH18" s="353" t="s">
        <v>165</v>
      </c>
      <c r="AI18" s="354" t="s">
        <v>163</v>
      </c>
      <c r="AJ18" s="355">
        <v>0.5</v>
      </c>
      <c r="AK18" s="1535"/>
      <c r="AL18" s="367"/>
      <c r="AM18" s="368"/>
      <c r="AN18" s="358">
        <f>ROUND(ROUND(Q8*AD14,0)*AJ18,0)-AL16</f>
        <v>500</v>
      </c>
      <c r="AO18" s="268"/>
    </row>
    <row r="19" spans="1:41" ht="14.25">
      <c r="A19" s="229">
        <v>71</v>
      </c>
      <c r="B19" s="408">
        <v>1605</v>
      </c>
      <c r="C19" s="254" t="s">
        <v>1024</v>
      </c>
      <c r="D19" s="375"/>
      <c r="E19" s="278"/>
      <c r="F19" s="279"/>
      <c r="G19" s="245"/>
      <c r="H19" s="208"/>
      <c r="I19" s="208"/>
      <c r="J19" s="388"/>
      <c r="K19" s="231" t="s">
        <v>587</v>
      </c>
      <c r="L19" s="334"/>
      <c r="M19" s="334"/>
      <c r="N19" s="334"/>
      <c r="O19" s="334"/>
      <c r="P19" s="334"/>
      <c r="Q19" s="404"/>
      <c r="R19" s="404"/>
      <c r="S19" s="232"/>
      <c r="T19" s="314"/>
      <c r="U19" s="231"/>
      <c r="V19" s="338"/>
      <c r="W19" s="338"/>
      <c r="X19" s="338"/>
      <c r="Y19" s="338"/>
      <c r="Z19" s="338"/>
      <c r="AA19" s="338"/>
      <c r="AB19" s="338"/>
      <c r="AC19" s="338"/>
      <c r="AD19" s="338"/>
      <c r="AE19" s="338"/>
      <c r="AF19" s="339"/>
      <c r="AG19" s="340"/>
      <c r="AH19" s="338"/>
      <c r="AI19" s="334"/>
      <c r="AJ19" s="383"/>
      <c r="AK19" s="383"/>
      <c r="AL19" s="383"/>
      <c r="AM19" s="384"/>
      <c r="AN19" s="342">
        <f>ROUND(Q20,0)</f>
        <v>826</v>
      </c>
      <c r="AO19" s="268"/>
    </row>
    <row r="20" spans="1:41" ht="14.25">
      <c r="A20" s="229">
        <v>71</v>
      </c>
      <c r="B20" s="408">
        <v>1606</v>
      </c>
      <c r="C20" s="254" t="s">
        <v>1025</v>
      </c>
      <c r="D20" s="375"/>
      <c r="E20" s="278"/>
      <c r="F20" s="279"/>
      <c r="G20" s="245"/>
      <c r="H20" s="208"/>
      <c r="I20" s="208"/>
      <c r="J20" s="388"/>
      <c r="K20" s="343"/>
      <c r="L20" s="301"/>
      <c r="M20" s="301"/>
      <c r="N20" s="301"/>
      <c r="O20" s="301"/>
      <c r="P20" s="301"/>
      <c r="Q20" s="1538">
        <v>826</v>
      </c>
      <c r="R20" s="1538"/>
      <c r="S20" s="208" t="s">
        <v>18</v>
      </c>
      <c r="T20" s="385"/>
      <c r="U20" s="245"/>
      <c r="V20" s="344"/>
      <c r="W20" s="344"/>
      <c r="X20" s="344"/>
      <c r="Y20" s="344"/>
      <c r="Z20" s="344"/>
      <c r="AA20" s="344"/>
      <c r="AB20" s="344"/>
      <c r="AC20" s="344"/>
      <c r="AD20" s="344"/>
      <c r="AE20" s="344"/>
      <c r="AF20" s="345"/>
      <c r="AG20" s="1539" t="s">
        <v>161</v>
      </c>
      <c r="AH20" s="346" t="s">
        <v>162</v>
      </c>
      <c r="AI20" s="347" t="s">
        <v>163</v>
      </c>
      <c r="AJ20" s="348">
        <v>0.7</v>
      </c>
      <c r="AK20" s="348"/>
      <c r="AL20" s="348"/>
      <c r="AM20" s="349"/>
      <c r="AN20" s="350">
        <f>ROUND(Q20*AJ20,0)</f>
        <v>578</v>
      </c>
      <c r="AO20" s="268"/>
    </row>
    <row r="21" spans="1:41" ht="14.25">
      <c r="A21" s="243">
        <v>71</v>
      </c>
      <c r="B21" s="411">
        <v>2851</v>
      </c>
      <c r="C21" s="244" t="s">
        <v>1026</v>
      </c>
      <c r="D21" s="375"/>
      <c r="E21" s="278"/>
      <c r="F21" s="279"/>
      <c r="G21" s="245"/>
      <c r="H21" s="208"/>
      <c r="I21" s="208"/>
      <c r="J21" s="385"/>
      <c r="K21" s="245"/>
      <c r="L21" s="208"/>
      <c r="M21" s="208"/>
      <c r="N21" s="208"/>
      <c r="O21" s="208"/>
      <c r="P21" s="208"/>
      <c r="Q21" s="352"/>
      <c r="R21" s="352"/>
      <c r="S21" s="208"/>
      <c r="T21" s="385"/>
      <c r="U21" s="245"/>
      <c r="V21" s="344"/>
      <c r="W21" s="344"/>
      <c r="X21" s="344"/>
      <c r="Y21" s="344"/>
      <c r="Z21" s="344"/>
      <c r="AA21" s="344"/>
      <c r="AB21" s="344"/>
      <c r="AC21" s="344"/>
      <c r="AD21" s="344"/>
      <c r="AE21" s="344"/>
      <c r="AF21" s="345"/>
      <c r="AG21" s="1540"/>
      <c r="AH21" s="353" t="s">
        <v>165</v>
      </c>
      <c r="AI21" s="354" t="s">
        <v>163</v>
      </c>
      <c r="AJ21" s="355">
        <v>0.5</v>
      </c>
      <c r="AK21" s="356"/>
      <c r="AL21" s="356"/>
      <c r="AM21" s="395"/>
      <c r="AN21" s="358">
        <f>ROUND(Q20*AJ21,0)</f>
        <v>413</v>
      </c>
      <c r="AO21" s="268"/>
    </row>
    <row r="22" spans="1:41" ht="14.25">
      <c r="A22" s="243">
        <v>71</v>
      </c>
      <c r="B22" s="411">
        <v>2852</v>
      </c>
      <c r="C22" s="244" t="s">
        <v>1027</v>
      </c>
      <c r="D22" s="375"/>
      <c r="E22" s="278"/>
      <c r="F22" s="279"/>
      <c r="G22" s="245"/>
      <c r="H22" s="208"/>
      <c r="I22" s="208"/>
      <c r="J22" s="385"/>
      <c r="K22" s="245"/>
      <c r="L22" s="208"/>
      <c r="M22" s="208"/>
      <c r="N22" s="208"/>
      <c r="O22" s="208"/>
      <c r="P22" s="208"/>
      <c r="Q22" s="352"/>
      <c r="R22" s="352"/>
      <c r="S22" s="208"/>
      <c r="T22" s="385"/>
      <c r="U22" s="245"/>
      <c r="V22" s="344"/>
      <c r="W22" s="344"/>
      <c r="X22" s="344"/>
      <c r="Y22" s="344"/>
      <c r="Z22" s="344"/>
      <c r="AA22" s="344"/>
      <c r="AB22" s="344"/>
      <c r="AC22" s="344"/>
      <c r="AD22" s="344"/>
      <c r="AE22" s="344"/>
      <c r="AF22" s="345"/>
      <c r="AG22" s="353"/>
      <c r="AH22" s="405"/>
      <c r="AI22" s="362"/>
      <c r="AJ22" s="356"/>
      <c r="AK22" s="1533" t="s">
        <v>167</v>
      </c>
      <c r="AL22" s="362">
        <v>5</v>
      </c>
      <c r="AM22" s="363" t="s">
        <v>168</v>
      </c>
      <c r="AN22" s="358">
        <f>ROUND(Q20,0)-AL22</f>
        <v>821</v>
      </c>
      <c r="AO22" s="268"/>
    </row>
    <row r="23" spans="1:41" ht="14.25">
      <c r="A23" s="243">
        <v>71</v>
      </c>
      <c r="B23" s="411">
        <v>2853</v>
      </c>
      <c r="C23" s="244" t="s">
        <v>1028</v>
      </c>
      <c r="D23" s="375"/>
      <c r="E23" s="278"/>
      <c r="F23" s="279"/>
      <c r="G23" s="245"/>
      <c r="H23" s="208"/>
      <c r="I23" s="208"/>
      <c r="J23" s="385"/>
      <c r="K23" s="245"/>
      <c r="L23" s="208"/>
      <c r="M23" s="208"/>
      <c r="N23" s="208"/>
      <c r="O23" s="208"/>
      <c r="P23" s="208"/>
      <c r="Q23" s="352"/>
      <c r="R23" s="352"/>
      <c r="S23" s="208"/>
      <c r="T23" s="385"/>
      <c r="U23" s="245"/>
      <c r="V23" s="344"/>
      <c r="W23" s="344"/>
      <c r="X23" s="344"/>
      <c r="Y23" s="344"/>
      <c r="Z23" s="344"/>
      <c r="AA23" s="344"/>
      <c r="AB23" s="344"/>
      <c r="AC23" s="344"/>
      <c r="AD23" s="344"/>
      <c r="AE23" s="344"/>
      <c r="AF23" s="345"/>
      <c r="AG23" s="1536" t="s">
        <v>161</v>
      </c>
      <c r="AH23" s="364" t="s">
        <v>162</v>
      </c>
      <c r="AI23" s="362" t="s">
        <v>163</v>
      </c>
      <c r="AJ23" s="356">
        <v>0.7</v>
      </c>
      <c r="AK23" s="1534"/>
      <c r="AL23" s="365"/>
      <c r="AM23" s="366"/>
      <c r="AN23" s="358">
        <f>ROUND(Q20*AJ23,0)-AL22</f>
        <v>573</v>
      </c>
      <c r="AO23" s="268"/>
    </row>
    <row r="24" spans="1:41" ht="14.25">
      <c r="A24" s="243">
        <v>71</v>
      </c>
      <c r="B24" s="411">
        <v>2854</v>
      </c>
      <c r="C24" s="244" t="s">
        <v>1029</v>
      </c>
      <c r="D24" s="375"/>
      <c r="E24" s="278"/>
      <c r="F24" s="279"/>
      <c r="G24" s="245"/>
      <c r="H24" s="208"/>
      <c r="I24" s="208"/>
      <c r="J24" s="385"/>
      <c r="K24" s="245"/>
      <c r="L24" s="208"/>
      <c r="M24" s="208"/>
      <c r="N24" s="208"/>
      <c r="O24" s="208"/>
      <c r="P24" s="208"/>
      <c r="Q24" s="352"/>
      <c r="R24" s="352"/>
      <c r="S24" s="208"/>
      <c r="T24" s="385"/>
      <c r="U24" s="281"/>
      <c r="V24" s="380"/>
      <c r="W24" s="380"/>
      <c r="X24" s="380"/>
      <c r="Y24" s="380"/>
      <c r="Z24" s="380"/>
      <c r="AA24" s="380"/>
      <c r="AB24" s="380"/>
      <c r="AC24" s="380"/>
      <c r="AD24" s="380"/>
      <c r="AE24" s="380"/>
      <c r="AF24" s="381"/>
      <c r="AG24" s="1537"/>
      <c r="AH24" s="353" t="s">
        <v>165</v>
      </c>
      <c r="AI24" s="354" t="s">
        <v>163</v>
      </c>
      <c r="AJ24" s="355">
        <v>0.5</v>
      </c>
      <c r="AK24" s="1535"/>
      <c r="AL24" s="367"/>
      <c r="AM24" s="368"/>
      <c r="AN24" s="358">
        <f>ROUND(Q20*AJ24,0)-AL22</f>
        <v>408</v>
      </c>
      <c r="AO24" s="268"/>
    </row>
    <row r="25" spans="1:41" ht="14.25">
      <c r="A25" s="229">
        <v>71</v>
      </c>
      <c r="B25" s="408">
        <v>1607</v>
      </c>
      <c r="C25" s="254" t="s">
        <v>1030</v>
      </c>
      <c r="D25" s="375"/>
      <c r="E25" s="278"/>
      <c r="F25" s="279"/>
      <c r="G25" s="245"/>
      <c r="H25" s="208"/>
      <c r="I25" s="208"/>
      <c r="J25" s="388"/>
      <c r="K25" s="343"/>
      <c r="L25" s="301"/>
      <c r="M25" s="301"/>
      <c r="N25" s="301"/>
      <c r="O25" s="301"/>
      <c r="P25" s="301"/>
      <c r="Q25" s="352"/>
      <c r="R25" s="352"/>
      <c r="S25" s="208"/>
      <c r="T25" s="385"/>
      <c r="U25" s="379" t="s">
        <v>172</v>
      </c>
      <c r="V25" s="344"/>
      <c r="W25" s="344"/>
      <c r="X25" s="344"/>
      <c r="Y25" s="344"/>
      <c r="Z25" s="344"/>
      <c r="AA25" s="344"/>
      <c r="AB25" s="344"/>
      <c r="AC25" s="344"/>
      <c r="AD25" s="344"/>
      <c r="AE25" s="344"/>
      <c r="AF25" s="345"/>
      <c r="AG25" s="369"/>
      <c r="AH25" s="370"/>
      <c r="AI25" s="372"/>
      <c r="AJ25" s="373"/>
      <c r="AK25" s="373"/>
      <c r="AL25" s="373"/>
      <c r="AM25" s="374"/>
      <c r="AN25" s="342">
        <f>ROUND(Q20*AD26,0)</f>
        <v>797</v>
      </c>
      <c r="AO25" s="268"/>
    </row>
    <row r="26" spans="1:41" ht="14.25">
      <c r="A26" s="229">
        <v>71</v>
      </c>
      <c r="B26" s="408">
        <v>1608</v>
      </c>
      <c r="C26" s="254" t="s">
        <v>1031</v>
      </c>
      <c r="D26" s="375"/>
      <c r="E26" s="278"/>
      <c r="F26" s="279"/>
      <c r="G26" s="245"/>
      <c r="H26" s="208"/>
      <c r="I26" s="208"/>
      <c r="J26" s="388"/>
      <c r="K26" s="343"/>
      <c r="L26" s="301"/>
      <c r="M26" s="301"/>
      <c r="N26" s="301"/>
      <c r="O26" s="301"/>
      <c r="P26" s="301"/>
      <c r="Q26" s="352"/>
      <c r="R26" s="352"/>
      <c r="S26" s="208"/>
      <c r="T26" s="385"/>
      <c r="U26" s="379" t="s">
        <v>174</v>
      </c>
      <c r="V26" s="344"/>
      <c r="W26" s="344"/>
      <c r="X26" s="344"/>
      <c r="Y26" s="344"/>
      <c r="Z26" s="344"/>
      <c r="AA26" s="344"/>
      <c r="AB26" s="344"/>
      <c r="AC26" s="214" t="s">
        <v>163</v>
      </c>
      <c r="AD26" s="1541">
        <v>0.96499999999999997</v>
      </c>
      <c r="AE26" s="1541"/>
      <c r="AF26" s="345"/>
      <c r="AG26" s="1539" t="s">
        <v>161</v>
      </c>
      <c r="AH26" s="346" t="s">
        <v>162</v>
      </c>
      <c r="AI26" s="347" t="s">
        <v>163</v>
      </c>
      <c r="AJ26" s="348">
        <v>0.7</v>
      </c>
      <c r="AK26" s="348"/>
      <c r="AL26" s="348"/>
      <c r="AM26" s="349"/>
      <c r="AN26" s="350">
        <f>ROUND(ROUND(Q20*AD26,0)*AJ26,0)</f>
        <v>558</v>
      </c>
      <c r="AO26" s="268"/>
    </row>
    <row r="27" spans="1:41" ht="14.25">
      <c r="A27" s="243">
        <v>71</v>
      </c>
      <c r="B27" s="411">
        <v>2855</v>
      </c>
      <c r="C27" s="244" t="s">
        <v>1032</v>
      </c>
      <c r="D27" s="375"/>
      <c r="E27" s="278"/>
      <c r="F27" s="279"/>
      <c r="G27" s="245"/>
      <c r="H27" s="208"/>
      <c r="I27" s="208"/>
      <c r="J27" s="385"/>
      <c r="K27" s="245"/>
      <c r="L27" s="208"/>
      <c r="M27" s="208"/>
      <c r="N27" s="208"/>
      <c r="O27" s="208"/>
      <c r="P27" s="208"/>
      <c r="Q27" s="352"/>
      <c r="R27" s="352"/>
      <c r="S27" s="208"/>
      <c r="T27" s="385"/>
      <c r="U27" s="245"/>
      <c r="V27" s="344"/>
      <c r="W27" s="344"/>
      <c r="X27" s="344"/>
      <c r="Y27" s="344"/>
      <c r="Z27" s="344"/>
      <c r="AA27" s="344"/>
      <c r="AB27" s="344"/>
      <c r="AC27" s="344"/>
      <c r="AD27" s="344"/>
      <c r="AE27" s="344"/>
      <c r="AF27" s="345"/>
      <c r="AG27" s="1540"/>
      <c r="AH27" s="353" t="s">
        <v>165</v>
      </c>
      <c r="AI27" s="354" t="s">
        <v>163</v>
      </c>
      <c r="AJ27" s="355">
        <v>0.5</v>
      </c>
      <c r="AK27" s="356"/>
      <c r="AL27" s="356"/>
      <c r="AM27" s="395"/>
      <c r="AN27" s="358">
        <f>ROUND(ROUND(Q20*AD26,0)*AJ27,0)</f>
        <v>399</v>
      </c>
      <c r="AO27" s="268"/>
    </row>
    <row r="28" spans="1:41" ht="14.25">
      <c r="A28" s="243">
        <v>71</v>
      </c>
      <c r="B28" s="411">
        <v>2856</v>
      </c>
      <c r="C28" s="244" t="s">
        <v>1033</v>
      </c>
      <c r="D28" s="375"/>
      <c r="E28" s="278"/>
      <c r="F28" s="279"/>
      <c r="G28" s="245"/>
      <c r="H28" s="208"/>
      <c r="I28" s="208"/>
      <c r="J28" s="385"/>
      <c r="K28" s="245"/>
      <c r="L28" s="208"/>
      <c r="M28" s="208"/>
      <c r="N28" s="208"/>
      <c r="O28" s="208"/>
      <c r="P28" s="208"/>
      <c r="Q28" s="352"/>
      <c r="R28" s="352"/>
      <c r="S28" s="208"/>
      <c r="T28" s="385"/>
      <c r="U28" s="245"/>
      <c r="V28" s="344"/>
      <c r="W28" s="344"/>
      <c r="X28" s="344"/>
      <c r="Y28" s="344"/>
      <c r="Z28" s="344"/>
      <c r="AA28" s="344"/>
      <c r="AB28" s="344"/>
      <c r="AC28" s="344"/>
      <c r="AD28" s="344"/>
      <c r="AE28" s="344"/>
      <c r="AF28" s="345"/>
      <c r="AG28" s="353"/>
      <c r="AH28" s="405"/>
      <c r="AI28" s="362"/>
      <c r="AJ28" s="356"/>
      <c r="AK28" s="1533" t="s">
        <v>167</v>
      </c>
      <c r="AL28" s="362">
        <v>5</v>
      </c>
      <c r="AM28" s="363" t="s">
        <v>168</v>
      </c>
      <c r="AN28" s="358">
        <f>ROUND(Q20*AD26,0)-AL28</f>
        <v>792</v>
      </c>
      <c r="AO28" s="268"/>
    </row>
    <row r="29" spans="1:41" ht="14.25">
      <c r="A29" s="243">
        <v>71</v>
      </c>
      <c r="B29" s="411">
        <v>2857</v>
      </c>
      <c r="C29" s="244" t="s">
        <v>1034</v>
      </c>
      <c r="D29" s="375"/>
      <c r="E29" s="278"/>
      <c r="F29" s="279"/>
      <c r="G29" s="245"/>
      <c r="H29" s="208"/>
      <c r="I29" s="208"/>
      <c r="J29" s="385"/>
      <c r="K29" s="245"/>
      <c r="L29" s="208"/>
      <c r="M29" s="208"/>
      <c r="N29" s="208"/>
      <c r="O29" s="208"/>
      <c r="P29" s="208"/>
      <c r="Q29" s="352"/>
      <c r="R29" s="352"/>
      <c r="S29" s="208"/>
      <c r="T29" s="385"/>
      <c r="U29" s="245"/>
      <c r="V29" s="344"/>
      <c r="W29" s="344"/>
      <c r="X29" s="344"/>
      <c r="Y29" s="344"/>
      <c r="Z29" s="344"/>
      <c r="AA29" s="344"/>
      <c r="AB29" s="344"/>
      <c r="AC29" s="344"/>
      <c r="AD29" s="344"/>
      <c r="AE29" s="344"/>
      <c r="AF29" s="345"/>
      <c r="AG29" s="1536" t="s">
        <v>161</v>
      </c>
      <c r="AH29" s="364" t="s">
        <v>162</v>
      </c>
      <c r="AI29" s="362" t="s">
        <v>163</v>
      </c>
      <c r="AJ29" s="356">
        <v>0.7</v>
      </c>
      <c r="AK29" s="1534"/>
      <c r="AL29" s="365"/>
      <c r="AM29" s="366"/>
      <c r="AN29" s="358">
        <f>ROUND(ROUND(Q20*AD26,0)*AJ29,0)-AL28</f>
        <v>553</v>
      </c>
      <c r="AO29" s="268"/>
    </row>
    <row r="30" spans="1:41" ht="14.25">
      <c r="A30" s="243">
        <v>71</v>
      </c>
      <c r="B30" s="411">
        <v>2858</v>
      </c>
      <c r="C30" s="244" t="s">
        <v>1035</v>
      </c>
      <c r="D30" s="375"/>
      <c r="E30" s="278"/>
      <c r="F30" s="279"/>
      <c r="G30" s="281"/>
      <c r="H30" s="216"/>
      <c r="I30" s="216"/>
      <c r="J30" s="226"/>
      <c r="K30" s="281"/>
      <c r="L30" s="216"/>
      <c r="M30" s="216"/>
      <c r="N30" s="216"/>
      <c r="O30" s="216"/>
      <c r="P30" s="216"/>
      <c r="Q30" s="387"/>
      <c r="R30" s="387"/>
      <c r="S30" s="216"/>
      <c r="T30" s="226"/>
      <c r="U30" s="281"/>
      <c r="V30" s="380"/>
      <c r="W30" s="380"/>
      <c r="X30" s="380"/>
      <c r="Y30" s="380"/>
      <c r="Z30" s="380"/>
      <c r="AA30" s="380"/>
      <c r="AB30" s="380"/>
      <c r="AC30" s="380"/>
      <c r="AD30" s="380"/>
      <c r="AE30" s="380"/>
      <c r="AF30" s="381"/>
      <c r="AG30" s="1537"/>
      <c r="AH30" s="353" t="s">
        <v>165</v>
      </c>
      <c r="AI30" s="354" t="s">
        <v>163</v>
      </c>
      <c r="AJ30" s="355">
        <v>0.5</v>
      </c>
      <c r="AK30" s="1535"/>
      <c r="AL30" s="367"/>
      <c r="AM30" s="368"/>
      <c r="AN30" s="358">
        <f>ROUND(ROUND(Q20*AD26,0)*AJ30,0)-AL28</f>
        <v>394</v>
      </c>
      <c r="AO30" s="268"/>
    </row>
    <row r="31" spans="1:41" ht="14.25">
      <c r="A31" s="229">
        <v>71</v>
      </c>
      <c r="B31" s="408">
        <v>1611</v>
      </c>
      <c r="C31" s="254" t="s">
        <v>1036</v>
      </c>
      <c r="D31" s="375"/>
      <c r="E31" s="278"/>
      <c r="F31" s="279"/>
      <c r="G31" s="1542" t="s">
        <v>600</v>
      </c>
      <c r="H31" s="1543"/>
      <c r="I31" s="1543"/>
      <c r="J31" s="1544"/>
      <c r="K31" s="231" t="s">
        <v>181</v>
      </c>
      <c r="L31" s="232"/>
      <c r="M31" s="232"/>
      <c r="N31" s="232"/>
      <c r="O31" s="232"/>
      <c r="P31" s="232"/>
      <c r="Q31" s="402"/>
      <c r="R31" s="402"/>
      <c r="S31" s="232"/>
      <c r="T31" s="314"/>
      <c r="U31" s="231"/>
      <c r="V31" s="338"/>
      <c r="W31" s="338"/>
      <c r="X31" s="338"/>
      <c r="Y31" s="338"/>
      <c r="Z31" s="338"/>
      <c r="AA31" s="338"/>
      <c r="AB31" s="338"/>
      <c r="AC31" s="338"/>
      <c r="AD31" s="338"/>
      <c r="AE31" s="338"/>
      <c r="AF31" s="339"/>
      <c r="AG31" s="340"/>
      <c r="AH31" s="338"/>
      <c r="AI31" s="334"/>
      <c r="AJ31" s="383"/>
      <c r="AK31" s="383"/>
      <c r="AL31" s="383"/>
      <c r="AM31" s="384"/>
      <c r="AN31" s="342">
        <f>ROUND(Q32,0)</f>
        <v>780</v>
      </c>
      <c r="AO31" s="268"/>
    </row>
    <row r="32" spans="1:41" ht="14.25">
      <c r="A32" s="229">
        <v>71</v>
      </c>
      <c r="B32" s="408">
        <v>1612</v>
      </c>
      <c r="C32" s="254" t="s">
        <v>1037</v>
      </c>
      <c r="D32" s="375"/>
      <c r="E32" s="278"/>
      <c r="F32" s="279"/>
      <c r="G32" s="1545"/>
      <c r="H32" s="1546"/>
      <c r="I32" s="1546"/>
      <c r="J32" s="1547"/>
      <c r="K32" s="245" t="s">
        <v>183</v>
      </c>
      <c r="L32" s="208"/>
      <c r="M32" s="208"/>
      <c r="N32" s="208"/>
      <c r="O32" s="208"/>
      <c r="P32" s="208"/>
      <c r="Q32" s="1538">
        <v>780</v>
      </c>
      <c r="R32" s="1538"/>
      <c r="S32" s="208" t="s">
        <v>18</v>
      </c>
      <c r="T32" s="385"/>
      <c r="U32" s="245"/>
      <c r="V32" s="344"/>
      <c r="W32" s="344"/>
      <c r="X32" s="344"/>
      <c r="Y32" s="344"/>
      <c r="Z32" s="344"/>
      <c r="AA32" s="344"/>
      <c r="AB32" s="344"/>
      <c r="AC32" s="344"/>
      <c r="AD32" s="344"/>
      <c r="AE32" s="344"/>
      <c r="AF32" s="345"/>
      <c r="AG32" s="1539" t="s">
        <v>161</v>
      </c>
      <c r="AH32" s="346" t="s">
        <v>162</v>
      </c>
      <c r="AI32" s="347" t="s">
        <v>163</v>
      </c>
      <c r="AJ32" s="348">
        <v>0.7</v>
      </c>
      <c r="AK32" s="348"/>
      <c r="AL32" s="348"/>
      <c r="AM32" s="349"/>
      <c r="AN32" s="350">
        <f>ROUND(Q32*AJ32,0)</f>
        <v>546</v>
      </c>
      <c r="AO32" s="268"/>
    </row>
    <row r="33" spans="1:41" ht="14.25">
      <c r="A33" s="243">
        <v>71</v>
      </c>
      <c r="B33" s="411">
        <v>2861</v>
      </c>
      <c r="C33" s="244" t="s">
        <v>1038</v>
      </c>
      <c r="D33" s="375"/>
      <c r="E33" s="278"/>
      <c r="F33" s="279"/>
      <c r="G33" s="1545"/>
      <c r="H33" s="1546"/>
      <c r="I33" s="1546"/>
      <c r="J33" s="1547"/>
      <c r="K33" s="245"/>
      <c r="L33" s="208"/>
      <c r="M33" s="208"/>
      <c r="N33" s="208"/>
      <c r="O33" s="208"/>
      <c r="P33" s="208"/>
      <c r="Q33" s="352"/>
      <c r="R33" s="352"/>
      <c r="S33" s="208"/>
      <c r="T33" s="385"/>
      <c r="U33" s="245"/>
      <c r="V33" s="344"/>
      <c r="W33" s="344"/>
      <c r="X33" s="344"/>
      <c r="Y33" s="344"/>
      <c r="Z33" s="344"/>
      <c r="AA33" s="344"/>
      <c r="AB33" s="344"/>
      <c r="AC33" s="344"/>
      <c r="AD33" s="344"/>
      <c r="AE33" s="344"/>
      <c r="AF33" s="345"/>
      <c r="AG33" s="1540"/>
      <c r="AH33" s="353" t="s">
        <v>165</v>
      </c>
      <c r="AI33" s="354" t="s">
        <v>163</v>
      </c>
      <c r="AJ33" s="355">
        <v>0.5</v>
      </c>
      <c r="AK33" s="356"/>
      <c r="AL33" s="356"/>
      <c r="AM33" s="395"/>
      <c r="AN33" s="358">
        <f>ROUND(Q32*AJ33,0)</f>
        <v>390</v>
      </c>
      <c r="AO33" s="268"/>
    </row>
    <row r="34" spans="1:41" ht="14.25">
      <c r="A34" s="243">
        <v>71</v>
      </c>
      <c r="B34" s="411">
        <v>2862</v>
      </c>
      <c r="C34" s="244" t="s">
        <v>1039</v>
      </c>
      <c r="D34" s="375"/>
      <c r="E34" s="278"/>
      <c r="F34" s="279"/>
      <c r="G34" s="1545"/>
      <c r="H34" s="1546"/>
      <c r="I34" s="1546"/>
      <c r="J34" s="1547"/>
      <c r="K34" s="245"/>
      <c r="L34" s="208"/>
      <c r="M34" s="208"/>
      <c r="N34" s="208"/>
      <c r="O34" s="208"/>
      <c r="P34" s="208"/>
      <c r="Q34" s="352"/>
      <c r="R34" s="352"/>
      <c r="S34" s="208"/>
      <c r="T34" s="385"/>
      <c r="U34" s="245"/>
      <c r="V34" s="344"/>
      <c r="W34" s="344"/>
      <c r="X34" s="344"/>
      <c r="Y34" s="344"/>
      <c r="Z34" s="344"/>
      <c r="AA34" s="344"/>
      <c r="AB34" s="344"/>
      <c r="AC34" s="344"/>
      <c r="AD34" s="344"/>
      <c r="AE34" s="344"/>
      <c r="AF34" s="345"/>
      <c r="AG34" s="353"/>
      <c r="AH34" s="405"/>
      <c r="AI34" s="362"/>
      <c r="AJ34" s="356"/>
      <c r="AK34" s="1533" t="s">
        <v>167</v>
      </c>
      <c r="AL34" s="362">
        <v>5</v>
      </c>
      <c r="AM34" s="363" t="s">
        <v>168</v>
      </c>
      <c r="AN34" s="358">
        <f>ROUND(Q32,0)-AL34</f>
        <v>775</v>
      </c>
      <c r="AO34" s="268"/>
    </row>
    <row r="35" spans="1:41" ht="14.25">
      <c r="A35" s="243">
        <v>71</v>
      </c>
      <c r="B35" s="411">
        <v>2863</v>
      </c>
      <c r="C35" s="244" t="s">
        <v>1040</v>
      </c>
      <c r="D35" s="375"/>
      <c r="E35" s="278"/>
      <c r="F35" s="279"/>
      <c r="G35" s="1545"/>
      <c r="H35" s="1546"/>
      <c r="I35" s="1546"/>
      <c r="J35" s="1547"/>
      <c r="K35" s="245"/>
      <c r="L35" s="208"/>
      <c r="M35" s="208"/>
      <c r="N35" s="208"/>
      <c r="O35" s="208"/>
      <c r="P35" s="208"/>
      <c r="Q35" s="352"/>
      <c r="R35" s="352"/>
      <c r="S35" s="208"/>
      <c r="T35" s="385"/>
      <c r="U35" s="245"/>
      <c r="V35" s="344"/>
      <c r="W35" s="344"/>
      <c r="X35" s="344"/>
      <c r="Y35" s="344"/>
      <c r="Z35" s="344"/>
      <c r="AA35" s="344"/>
      <c r="AB35" s="344"/>
      <c r="AC35" s="344"/>
      <c r="AD35" s="344"/>
      <c r="AE35" s="344"/>
      <c r="AF35" s="345"/>
      <c r="AG35" s="1536" t="s">
        <v>161</v>
      </c>
      <c r="AH35" s="364" t="s">
        <v>162</v>
      </c>
      <c r="AI35" s="362" t="s">
        <v>163</v>
      </c>
      <c r="AJ35" s="356">
        <v>0.7</v>
      </c>
      <c r="AK35" s="1534"/>
      <c r="AL35" s="365"/>
      <c r="AM35" s="366"/>
      <c r="AN35" s="358">
        <f>ROUND(Q32*AJ35,0)-AL34</f>
        <v>541</v>
      </c>
      <c r="AO35" s="268"/>
    </row>
    <row r="36" spans="1:41" ht="14.25">
      <c r="A36" s="243">
        <v>71</v>
      </c>
      <c r="B36" s="411">
        <v>2864</v>
      </c>
      <c r="C36" s="244" t="s">
        <v>1041</v>
      </c>
      <c r="D36" s="375"/>
      <c r="E36" s="278"/>
      <c r="F36" s="279"/>
      <c r="G36" s="1545"/>
      <c r="H36" s="1546"/>
      <c r="I36" s="1546"/>
      <c r="J36" s="1547"/>
      <c r="K36" s="245"/>
      <c r="L36" s="208"/>
      <c r="M36" s="208"/>
      <c r="N36" s="208"/>
      <c r="O36" s="208"/>
      <c r="P36" s="208"/>
      <c r="Q36" s="352"/>
      <c r="R36" s="352"/>
      <c r="S36" s="208"/>
      <c r="T36" s="385"/>
      <c r="U36" s="245"/>
      <c r="V36" s="344"/>
      <c r="W36" s="344"/>
      <c r="X36" s="344"/>
      <c r="Y36" s="344"/>
      <c r="Z36" s="344"/>
      <c r="AA36" s="344"/>
      <c r="AB36" s="344"/>
      <c r="AC36" s="344"/>
      <c r="AD36" s="344"/>
      <c r="AE36" s="344"/>
      <c r="AF36" s="345"/>
      <c r="AG36" s="1537"/>
      <c r="AH36" s="353" t="s">
        <v>165</v>
      </c>
      <c r="AI36" s="354" t="s">
        <v>163</v>
      </c>
      <c r="AJ36" s="355">
        <v>0.5</v>
      </c>
      <c r="AK36" s="1535"/>
      <c r="AL36" s="367"/>
      <c r="AM36" s="368"/>
      <c r="AN36" s="358">
        <f>ROUND(Q32*AJ36,0)-AL34</f>
        <v>385</v>
      </c>
      <c r="AO36" s="268"/>
    </row>
    <row r="37" spans="1:41" ht="14.25">
      <c r="A37" s="229">
        <v>71</v>
      </c>
      <c r="B37" s="408">
        <v>1613</v>
      </c>
      <c r="C37" s="254" t="s">
        <v>1042</v>
      </c>
      <c r="D37" s="375"/>
      <c r="E37" s="278"/>
      <c r="F37" s="279"/>
      <c r="G37" s="1545"/>
      <c r="H37" s="1546"/>
      <c r="I37" s="1546"/>
      <c r="J37" s="1547"/>
      <c r="K37" s="245"/>
      <c r="L37" s="208"/>
      <c r="M37" s="208"/>
      <c r="N37" s="208"/>
      <c r="O37" s="208"/>
      <c r="P37" s="208"/>
      <c r="Q37" s="403"/>
      <c r="R37" s="403"/>
      <c r="S37" s="301"/>
      <c r="T37" s="385"/>
      <c r="U37" s="369" t="s">
        <v>172</v>
      </c>
      <c r="V37" s="370"/>
      <c r="W37" s="370"/>
      <c r="X37" s="370"/>
      <c r="Y37" s="370"/>
      <c r="Z37" s="370"/>
      <c r="AA37" s="370"/>
      <c r="AB37" s="370"/>
      <c r="AC37" s="370"/>
      <c r="AD37" s="370"/>
      <c r="AE37" s="370"/>
      <c r="AF37" s="371"/>
      <c r="AG37" s="369"/>
      <c r="AH37" s="370"/>
      <c r="AI37" s="372"/>
      <c r="AJ37" s="373"/>
      <c r="AK37" s="373"/>
      <c r="AL37" s="373"/>
      <c r="AM37" s="374"/>
      <c r="AN37" s="342">
        <f>ROUND(Q32*AD38,0)</f>
        <v>753</v>
      </c>
      <c r="AO37" s="268"/>
    </row>
    <row r="38" spans="1:41" ht="14.25">
      <c r="A38" s="229">
        <v>71</v>
      </c>
      <c r="B38" s="408">
        <v>1614</v>
      </c>
      <c r="C38" s="254" t="s">
        <v>1043</v>
      </c>
      <c r="D38" s="375"/>
      <c r="E38" s="278"/>
      <c r="F38" s="279"/>
      <c r="G38" s="245"/>
      <c r="H38" s="208"/>
      <c r="I38" s="208"/>
      <c r="J38" s="385"/>
      <c r="K38" s="343"/>
      <c r="L38" s="301"/>
      <c r="M38" s="301"/>
      <c r="N38" s="301"/>
      <c r="O38" s="301"/>
      <c r="P38" s="208"/>
      <c r="Q38" s="403"/>
      <c r="R38" s="403"/>
      <c r="S38" s="301"/>
      <c r="T38" s="385"/>
      <c r="U38" s="379" t="s">
        <v>174</v>
      </c>
      <c r="V38" s="344"/>
      <c r="W38" s="344"/>
      <c r="X38" s="344"/>
      <c r="Y38" s="344"/>
      <c r="Z38" s="344"/>
      <c r="AA38" s="344"/>
      <c r="AB38" s="344"/>
      <c r="AC38" s="214" t="s">
        <v>163</v>
      </c>
      <c r="AD38" s="1541">
        <v>0.96499999999999997</v>
      </c>
      <c r="AE38" s="1541"/>
      <c r="AF38" s="345"/>
      <c r="AG38" s="1539" t="s">
        <v>161</v>
      </c>
      <c r="AH38" s="346" t="s">
        <v>162</v>
      </c>
      <c r="AI38" s="347" t="s">
        <v>163</v>
      </c>
      <c r="AJ38" s="348">
        <v>0.7</v>
      </c>
      <c r="AK38" s="348"/>
      <c r="AL38" s="348"/>
      <c r="AM38" s="349"/>
      <c r="AN38" s="350">
        <f>ROUND(ROUND(Q32*AD38,0)*AJ38,0)</f>
        <v>527</v>
      </c>
      <c r="AO38" s="268"/>
    </row>
    <row r="39" spans="1:41" ht="14.25">
      <c r="A39" s="243">
        <v>71</v>
      </c>
      <c r="B39" s="411">
        <v>2865</v>
      </c>
      <c r="C39" s="244" t="s">
        <v>1044</v>
      </c>
      <c r="D39" s="375"/>
      <c r="E39" s="278"/>
      <c r="F39" s="279"/>
      <c r="G39" s="245"/>
      <c r="H39" s="208"/>
      <c r="I39" s="208"/>
      <c r="J39" s="385"/>
      <c r="K39" s="245"/>
      <c r="L39" s="208"/>
      <c r="M39" s="208"/>
      <c r="N39" s="208"/>
      <c r="O39" s="208"/>
      <c r="P39" s="208"/>
      <c r="Q39" s="352"/>
      <c r="R39" s="352"/>
      <c r="S39" s="208"/>
      <c r="T39" s="385"/>
      <c r="U39" s="245"/>
      <c r="V39" s="344"/>
      <c r="W39" s="344"/>
      <c r="X39" s="344"/>
      <c r="Y39" s="344"/>
      <c r="Z39" s="344"/>
      <c r="AA39" s="344"/>
      <c r="AB39" s="344"/>
      <c r="AC39" s="344"/>
      <c r="AD39" s="344"/>
      <c r="AE39" s="344"/>
      <c r="AF39" s="345"/>
      <c r="AG39" s="1540"/>
      <c r="AH39" s="353" t="s">
        <v>165</v>
      </c>
      <c r="AI39" s="354" t="s">
        <v>163</v>
      </c>
      <c r="AJ39" s="355">
        <v>0.5</v>
      </c>
      <c r="AK39" s="356"/>
      <c r="AL39" s="356"/>
      <c r="AM39" s="395"/>
      <c r="AN39" s="358">
        <f>ROUND(ROUND(Q32*AD38,0)*AJ39,0)</f>
        <v>377</v>
      </c>
      <c r="AO39" s="268"/>
    </row>
    <row r="40" spans="1:41" ht="14.25">
      <c r="A40" s="243">
        <v>71</v>
      </c>
      <c r="B40" s="411">
        <v>2866</v>
      </c>
      <c r="C40" s="244" t="s">
        <v>1045</v>
      </c>
      <c r="D40" s="375"/>
      <c r="E40" s="278"/>
      <c r="F40" s="279"/>
      <c r="G40" s="245"/>
      <c r="H40" s="208"/>
      <c r="I40" s="208"/>
      <c r="J40" s="385"/>
      <c r="K40" s="245"/>
      <c r="L40" s="208"/>
      <c r="M40" s="208"/>
      <c r="N40" s="208"/>
      <c r="O40" s="208"/>
      <c r="P40" s="208"/>
      <c r="Q40" s="352"/>
      <c r="R40" s="352"/>
      <c r="S40" s="208"/>
      <c r="T40" s="385"/>
      <c r="U40" s="245"/>
      <c r="V40" s="344"/>
      <c r="W40" s="344"/>
      <c r="X40" s="344"/>
      <c r="Y40" s="344"/>
      <c r="Z40" s="344"/>
      <c r="AA40" s="344"/>
      <c r="AB40" s="344"/>
      <c r="AC40" s="344"/>
      <c r="AD40" s="344"/>
      <c r="AE40" s="344"/>
      <c r="AF40" s="345"/>
      <c r="AG40" s="353"/>
      <c r="AH40" s="405"/>
      <c r="AI40" s="362"/>
      <c r="AJ40" s="356"/>
      <c r="AK40" s="1533" t="s">
        <v>167</v>
      </c>
      <c r="AL40" s="362">
        <v>5</v>
      </c>
      <c r="AM40" s="363" t="s">
        <v>168</v>
      </c>
      <c r="AN40" s="358">
        <f>ROUND(Q32*AD38,0)-AL40</f>
        <v>748</v>
      </c>
      <c r="AO40" s="268"/>
    </row>
    <row r="41" spans="1:41" ht="14.25">
      <c r="A41" s="243">
        <v>71</v>
      </c>
      <c r="B41" s="411">
        <v>2867</v>
      </c>
      <c r="C41" s="244" t="s">
        <v>1046</v>
      </c>
      <c r="D41" s="375"/>
      <c r="E41" s="278"/>
      <c r="F41" s="279"/>
      <c r="G41" s="245"/>
      <c r="H41" s="208"/>
      <c r="I41" s="208"/>
      <c r="J41" s="385"/>
      <c r="K41" s="245"/>
      <c r="L41" s="208"/>
      <c r="M41" s="208"/>
      <c r="N41" s="208"/>
      <c r="O41" s="208"/>
      <c r="P41" s="208"/>
      <c r="Q41" s="352"/>
      <c r="R41" s="352"/>
      <c r="S41" s="208"/>
      <c r="T41" s="385"/>
      <c r="U41" s="245"/>
      <c r="V41" s="344"/>
      <c r="W41" s="344"/>
      <c r="X41" s="344"/>
      <c r="Y41" s="344"/>
      <c r="Z41" s="344"/>
      <c r="AA41" s="344"/>
      <c r="AB41" s="344"/>
      <c r="AC41" s="344"/>
      <c r="AD41" s="344"/>
      <c r="AE41" s="344"/>
      <c r="AF41" s="345"/>
      <c r="AG41" s="1536" t="s">
        <v>161</v>
      </c>
      <c r="AH41" s="364" t="s">
        <v>162</v>
      </c>
      <c r="AI41" s="362" t="s">
        <v>163</v>
      </c>
      <c r="AJ41" s="356">
        <v>0.7</v>
      </c>
      <c r="AK41" s="1534"/>
      <c r="AL41" s="365"/>
      <c r="AM41" s="366"/>
      <c r="AN41" s="358">
        <f>ROUND(ROUND(Q32*AD38,0)*AJ41,0)-AL40</f>
        <v>522</v>
      </c>
      <c r="AO41" s="268"/>
    </row>
    <row r="42" spans="1:41" ht="14.25">
      <c r="A42" s="243">
        <v>71</v>
      </c>
      <c r="B42" s="411">
        <v>2868</v>
      </c>
      <c r="C42" s="244" t="s">
        <v>1047</v>
      </c>
      <c r="D42" s="375"/>
      <c r="E42" s="278"/>
      <c r="F42" s="279"/>
      <c r="G42" s="245"/>
      <c r="H42" s="208"/>
      <c r="I42" s="208"/>
      <c r="J42" s="385"/>
      <c r="K42" s="281"/>
      <c r="L42" s="216"/>
      <c r="M42" s="216"/>
      <c r="N42" s="216"/>
      <c r="O42" s="216"/>
      <c r="P42" s="216"/>
      <c r="Q42" s="387"/>
      <c r="R42" s="387"/>
      <c r="S42" s="216"/>
      <c r="T42" s="226"/>
      <c r="U42" s="281"/>
      <c r="V42" s="380"/>
      <c r="W42" s="380"/>
      <c r="X42" s="380"/>
      <c r="Y42" s="380"/>
      <c r="Z42" s="380"/>
      <c r="AA42" s="380"/>
      <c r="AB42" s="380"/>
      <c r="AC42" s="380"/>
      <c r="AD42" s="380"/>
      <c r="AE42" s="380"/>
      <c r="AF42" s="381"/>
      <c r="AG42" s="1537"/>
      <c r="AH42" s="353" t="s">
        <v>165</v>
      </c>
      <c r="AI42" s="354" t="s">
        <v>163</v>
      </c>
      <c r="AJ42" s="355">
        <v>0.5</v>
      </c>
      <c r="AK42" s="1535"/>
      <c r="AL42" s="367"/>
      <c r="AM42" s="368"/>
      <c r="AN42" s="358">
        <f>ROUND(ROUND(Q32*AD38,0)*AJ42,0)-AL40</f>
        <v>372</v>
      </c>
      <c r="AO42" s="268"/>
    </row>
    <row r="43" spans="1:41" ht="14.25">
      <c r="A43" s="229">
        <v>71</v>
      </c>
      <c r="B43" s="408">
        <v>1615</v>
      </c>
      <c r="C43" s="254" t="s">
        <v>1048</v>
      </c>
      <c r="D43" s="375"/>
      <c r="E43" s="278"/>
      <c r="F43" s="279"/>
      <c r="G43" s="245"/>
      <c r="H43" s="208"/>
      <c r="I43" s="208"/>
      <c r="J43" s="388"/>
      <c r="K43" s="208" t="s">
        <v>587</v>
      </c>
      <c r="L43" s="301"/>
      <c r="M43" s="301"/>
      <c r="N43" s="301"/>
      <c r="O43" s="301"/>
      <c r="P43" s="301"/>
      <c r="Q43" s="403"/>
      <c r="R43" s="403"/>
      <c r="S43" s="208"/>
      <c r="T43" s="385"/>
      <c r="U43" s="245"/>
      <c r="V43" s="392"/>
      <c r="W43" s="392"/>
      <c r="X43" s="392"/>
      <c r="Y43" s="392"/>
      <c r="Z43" s="392"/>
      <c r="AA43" s="392"/>
      <c r="AB43" s="392"/>
      <c r="AC43" s="392"/>
      <c r="AD43" s="392"/>
      <c r="AE43" s="392"/>
      <c r="AF43" s="393"/>
      <c r="AG43" s="340"/>
      <c r="AH43" s="338"/>
      <c r="AI43" s="334"/>
      <c r="AJ43" s="383"/>
      <c r="AK43" s="383"/>
      <c r="AL43" s="383"/>
      <c r="AM43" s="384"/>
      <c r="AN43" s="342">
        <f>ROUND(Q44,0)</f>
        <v>826</v>
      </c>
      <c r="AO43" s="268"/>
    </row>
    <row r="44" spans="1:41" ht="14.25">
      <c r="A44" s="229">
        <v>71</v>
      </c>
      <c r="B44" s="408">
        <v>1616</v>
      </c>
      <c r="C44" s="254" t="s">
        <v>1049</v>
      </c>
      <c r="D44" s="375"/>
      <c r="E44" s="278"/>
      <c r="F44" s="279"/>
      <c r="G44" s="245"/>
      <c r="H44" s="208"/>
      <c r="I44" s="208"/>
      <c r="J44" s="388"/>
      <c r="K44" s="343"/>
      <c r="L44" s="301"/>
      <c r="M44" s="301"/>
      <c r="N44" s="301"/>
      <c r="O44" s="301"/>
      <c r="P44" s="301"/>
      <c r="Q44" s="1538">
        <v>826</v>
      </c>
      <c r="R44" s="1538"/>
      <c r="S44" s="208" t="s">
        <v>18</v>
      </c>
      <c r="T44" s="385"/>
      <c r="U44" s="245"/>
      <c r="V44" s="344"/>
      <c r="W44" s="344"/>
      <c r="X44" s="344"/>
      <c r="Y44" s="344"/>
      <c r="Z44" s="344"/>
      <c r="AA44" s="344"/>
      <c r="AB44" s="344"/>
      <c r="AC44" s="344"/>
      <c r="AD44" s="344"/>
      <c r="AE44" s="344"/>
      <c r="AF44" s="345"/>
      <c r="AG44" s="1539" t="s">
        <v>161</v>
      </c>
      <c r="AH44" s="346" t="s">
        <v>162</v>
      </c>
      <c r="AI44" s="347" t="s">
        <v>163</v>
      </c>
      <c r="AJ44" s="348">
        <v>0.7</v>
      </c>
      <c r="AK44" s="348"/>
      <c r="AL44" s="348"/>
      <c r="AM44" s="349"/>
      <c r="AN44" s="350">
        <f>ROUND(Q44*AJ44,0)</f>
        <v>578</v>
      </c>
      <c r="AO44" s="268"/>
    </row>
    <row r="45" spans="1:41" ht="14.25">
      <c r="A45" s="243">
        <v>71</v>
      </c>
      <c r="B45" s="411">
        <v>2871</v>
      </c>
      <c r="C45" s="244" t="s">
        <v>1050</v>
      </c>
      <c r="D45" s="375"/>
      <c r="E45" s="278"/>
      <c r="F45" s="279"/>
      <c r="G45" s="245"/>
      <c r="H45" s="208"/>
      <c r="I45" s="208"/>
      <c r="J45" s="385"/>
      <c r="K45" s="245"/>
      <c r="L45" s="208"/>
      <c r="M45" s="208"/>
      <c r="N45" s="208"/>
      <c r="O45" s="208"/>
      <c r="P45" s="208"/>
      <c r="Q45" s="352"/>
      <c r="R45" s="352"/>
      <c r="S45" s="208"/>
      <c r="T45" s="385"/>
      <c r="U45" s="245"/>
      <c r="V45" s="344"/>
      <c r="W45" s="344"/>
      <c r="X45" s="344"/>
      <c r="Y45" s="344"/>
      <c r="Z45" s="344"/>
      <c r="AA45" s="344"/>
      <c r="AB45" s="344"/>
      <c r="AC45" s="344"/>
      <c r="AD45" s="344"/>
      <c r="AE45" s="344"/>
      <c r="AF45" s="345"/>
      <c r="AG45" s="1540"/>
      <c r="AH45" s="353" t="s">
        <v>165</v>
      </c>
      <c r="AI45" s="354" t="s">
        <v>163</v>
      </c>
      <c r="AJ45" s="355">
        <v>0.5</v>
      </c>
      <c r="AK45" s="356"/>
      <c r="AL45" s="356"/>
      <c r="AM45" s="395"/>
      <c r="AN45" s="358">
        <f>ROUND(Q44*AJ45,0)</f>
        <v>413</v>
      </c>
      <c r="AO45" s="268"/>
    </row>
    <row r="46" spans="1:41" ht="14.25">
      <c r="A46" s="243">
        <v>71</v>
      </c>
      <c r="B46" s="411">
        <v>2872</v>
      </c>
      <c r="C46" s="244" t="s">
        <v>1051</v>
      </c>
      <c r="D46" s="375"/>
      <c r="E46" s="278"/>
      <c r="F46" s="279"/>
      <c r="G46" s="245"/>
      <c r="H46" s="208"/>
      <c r="I46" s="208"/>
      <c r="J46" s="385"/>
      <c r="K46" s="245"/>
      <c r="L46" s="208"/>
      <c r="M46" s="208"/>
      <c r="N46" s="208"/>
      <c r="O46" s="208"/>
      <c r="P46" s="208"/>
      <c r="Q46" s="352"/>
      <c r="R46" s="352"/>
      <c r="S46" s="208"/>
      <c r="T46" s="385"/>
      <c r="U46" s="245"/>
      <c r="V46" s="344"/>
      <c r="W46" s="344"/>
      <c r="X46" s="344"/>
      <c r="Y46" s="344"/>
      <c r="Z46" s="344"/>
      <c r="AA46" s="344"/>
      <c r="AB46" s="344"/>
      <c r="AC46" s="344"/>
      <c r="AD46" s="344"/>
      <c r="AE46" s="344"/>
      <c r="AF46" s="345"/>
      <c r="AG46" s="353"/>
      <c r="AH46" s="405"/>
      <c r="AI46" s="362"/>
      <c r="AJ46" s="356"/>
      <c r="AK46" s="1533" t="s">
        <v>167</v>
      </c>
      <c r="AL46" s="362">
        <v>5</v>
      </c>
      <c r="AM46" s="363" t="s">
        <v>168</v>
      </c>
      <c r="AN46" s="358">
        <f>ROUND(Q44,0)-AL46</f>
        <v>821</v>
      </c>
      <c r="AO46" s="268"/>
    </row>
    <row r="47" spans="1:41" ht="14.25">
      <c r="A47" s="243">
        <v>71</v>
      </c>
      <c r="B47" s="411">
        <v>2873</v>
      </c>
      <c r="C47" s="244" t="s">
        <v>1052</v>
      </c>
      <c r="D47" s="375"/>
      <c r="E47" s="278"/>
      <c r="F47" s="279"/>
      <c r="G47" s="245"/>
      <c r="H47" s="208"/>
      <c r="I47" s="208"/>
      <c r="J47" s="385"/>
      <c r="K47" s="245"/>
      <c r="L47" s="208"/>
      <c r="M47" s="208"/>
      <c r="N47" s="208"/>
      <c r="O47" s="208"/>
      <c r="P47" s="208"/>
      <c r="Q47" s="352"/>
      <c r="R47" s="352"/>
      <c r="S47" s="208"/>
      <c r="T47" s="385"/>
      <c r="U47" s="245"/>
      <c r="V47" s="344"/>
      <c r="W47" s="344"/>
      <c r="X47" s="344"/>
      <c r="Y47" s="344"/>
      <c r="Z47" s="344"/>
      <c r="AA47" s="344"/>
      <c r="AB47" s="344"/>
      <c r="AC47" s="344"/>
      <c r="AD47" s="344"/>
      <c r="AE47" s="344"/>
      <c r="AF47" s="345"/>
      <c r="AG47" s="1536" t="s">
        <v>161</v>
      </c>
      <c r="AH47" s="364" t="s">
        <v>162</v>
      </c>
      <c r="AI47" s="362" t="s">
        <v>163</v>
      </c>
      <c r="AJ47" s="356">
        <v>0.7</v>
      </c>
      <c r="AK47" s="1534"/>
      <c r="AL47" s="365"/>
      <c r="AM47" s="366"/>
      <c r="AN47" s="358">
        <f>ROUND(Q44*AJ47,0)-AL46</f>
        <v>573</v>
      </c>
      <c r="AO47" s="268"/>
    </row>
    <row r="48" spans="1:41" ht="14.25">
      <c r="A48" s="243">
        <v>71</v>
      </c>
      <c r="B48" s="411">
        <v>2874</v>
      </c>
      <c r="C48" s="244" t="s">
        <v>1053</v>
      </c>
      <c r="D48" s="375"/>
      <c r="E48" s="278"/>
      <c r="F48" s="279"/>
      <c r="G48" s="245"/>
      <c r="H48" s="208"/>
      <c r="I48" s="208"/>
      <c r="J48" s="385"/>
      <c r="K48" s="245"/>
      <c r="L48" s="208"/>
      <c r="M48" s="208"/>
      <c r="N48" s="208"/>
      <c r="O48" s="208"/>
      <c r="P48" s="208"/>
      <c r="Q48" s="352"/>
      <c r="R48" s="352"/>
      <c r="S48" s="208"/>
      <c r="T48" s="385"/>
      <c r="U48" s="281"/>
      <c r="V48" s="380"/>
      <c r="W48" s="380"/>
      <c r="X48" s="380"/>
      <c r="Y48" s="380"/>
      <c r="Z48" s="380"/>
      <c r="AA48" s="380"/>
      <c r="AB48" s="380"/>
      <c r="AC48" s="380"/>
      <c r="AD48" s="380"/>
      <c r="AE48" s="380"/>
      <c r="AF48" s="381"/>
      <c r="AG48" s="1537"/>
      <c r="AH48" s="353" t="s">
        <v>165</v>
      </c>
      <c r="AI48" s="354" t="s">
        <v>163</v>
      </c>
      <c r="AJ48" s="355">
        <v>0.5</v>
      </c>
      <c r="AK48" s="1535"/>
      <c r="AL48" s="367"/>
      <c r="AM48" s="368"/>
      <c r="AN48" s="358">
        <f>ROUND(Q44*AJ48,0)-AL46</f>
        <v>408</v>
      </c>
      <c r="AO48" s="268"/>
    </row>
    <row r="49" spans="1:41" ht="14.25">
      <c r="A49" s="229">
        <v>71</v>
      </c>
      <c r="B49" s="408">
        <v>1617</v>
      </c>
      <c r="C49" s="254" t="s">
        <v>1054</v>
      </c>
      <c r="D49" s="375"/>
      <c r="E49" s="278"/>
      <c r="F49" s="279"/>
      <c r="G49" s="245"/>
      <c r="H49" s="208"/>
      <c r="I49" s="208"/>
      <c r="J49" s="388"/>
      <c r="K49" s="343"/>
      <c r="L49" s="301"/>
      <c r="M49" s="301"/>
      <c r="N49" s="301"/>
      <c r="O49" s="301"/>
      <c r="P49" s="301"/>
      <c r="Q49" s="352"/>
      <c r="R49" s="352"/>
      <c r="S49" s="208"/>
      <c r="T49" s="385"/>
      <c r="U49" s="379" t="s">
        <v>172</v>
      </c>
      <c r="V49" s="344"/>
      <c r="W49" s="344"/>
      <c r="X49" s="344"/>
      <c r="Y49" s="344"/>
      <c r="Z49" s="344"/>
      <c r="AA49" s="344"/>
      <c r="AB49" s="344"/>
      <c r="AC49" s="344"/>
      <c r="AD49" s="344"/>
      <c r="AE49" s="344"/>
      <c r="AF49" s="345"/>
      <c r="AG49" s="369"/>
      <c r="AH49" s="370"/>
      <c r="AI49" s="372"/>
      <c r="AJ49" s="373"/>
      <c r="AK49" s="373"/>
      <c r="AL49" s="373"/>
      <c r="AM49" s="374"/>
      <c r="AN49" s="342">
        <f>ROUND(Q44*AD50,0)</f>
        <v>797</v>
      </c>
      <c r="AO49" s="268"/>
    </row>
    <row r="50" spans="1:41" ht="14.25">
      <c r="A50" s="229">
        <v>71</v>
      </c>
      <c r="B50" s="408">
        <v>1618</v>
      </c>
      <c r="C50" s="254" t="s">
        <v>1055</v>
      </c>
      <c r="D50" s="375"/>
      <c r="E50" s="278"/>
      <c r="F50" s="279"/>
      <c r="G50" s="245"/>
      <c r="H50" s="208"/>
      <c r="I50" s="208"/>
      <c r="J50" s="388"/>
      <c r="K50" s="343"/>
      <c r="L50" s="301"/>
      <c r="M50" s="301"/>
      <c r="N50" s="301"/>
      <c r="O50" s="301"/>
      <c r="P50" s="301"/>
      <c r="Q50" s="352"/>
      <c r="R50" s="352"/>
      <c r="S50" s="208"/>
      <c r="T50" s="385"/>
      <c r="U50" s="379" t="s">
        <v>174</v>
      </c>
      <c r="V50" s="344"/>
      <c r="W50" s="344"/>
      <c r="X50" s="344"/>
      <c r="Y50" s="344"/>
      <c r="Z50" s="344"/>
      <c r="AA50" s="344"/>
      <c r="AB50" s="344"/>
      <c r="AC50" s="214" t="s">
        <v>163</v>
      </c>
      <c r="AD50" s="1541">
        <v>0.96499999999999997</v>
      </c>
      <c r="AE50" s="1541"/>
      <c r="AF50" s="345"/>
      <c r="AG50" s="1539" t="s">
        <v>161</v>
      </c>
      <c r="AH50" s="346" t="s">
        <v>162</v>
      </c>
      <c r="AI50" s="347" t="s">
        <v>163</v>
      </c>
      <c r="AJ50" s="348">
        <v>0.7</v>
      </c>
      <c r="AK50" s="348"/>
      <c r="AL50" s="348"/>
      <c r="AM50" s="349"/>
      <c r="AN50" s="350">
        <f>ROUND(ROUND(Q44*AD50,0)*AJ50,0)</f>
        <v>558</v>
      </c>
      <c r="AO50" s="268"/>
    </row>
    <row r="51" spans="1:41" ht="14.25">
      <c r="A51" s="243">
        <v>71</v>
      </c>
      <c r="B51" s="411">
        <v>2875</v>
      </c>
      <c r="C51" s="244" t="s">
        <v>1056</v>
      </c>
      <c r="D51" s="375"/>
      <c r="E51" s="278"/>
      <c r="F51" s="279"/>
      <c r="G51" s="245"/>
      <c r="H51" s="208"/>
      <c r="I51" s="208"/>
      <c r="J51" s="385"/>
      <c r="K51" s="245"/>
      <c r="L51" s="208"/>
      <c r="M51" s="208"/>
      <c r="N51" s="208"/>
      <c r="O51" s="208"/>
      <c r="P51" s="208"/>
      <c r="Q51" s="352"/>
      <c r="R51" s="352"/>
      <c r="S51" s="208"/>
      <c r="T51" s="385"/>
      <c r="U51" s="245"/>
      <c r="V51" s="344"/>
      <c r="W51" s="344"/>
      <c r="X51" s="344"/>
      <c r="Y51" s="344"/>
      <c r="Z51" s="344"/>
      <c r="AA51" s="344"/>
      <c r="AB51" s="344"/>
      <c r="AC51" s="344"/>
      <c r="AD51" s="344"/>
      <c r="AE51" s="344"/>
      <c r="AF51" s="345"/>
      <c r="AG51" s="1540"/>
      <c r="AH51" s="353" t="s">
        <v>165</v>
      </c>
      <c r="AI51" s="354" t="s">
        <v>163</v>
      </c>
      <c r="AJ51" s="355">
        <v>0.5</v>
      </c>
      <c r="AK51" s="356"/>
      <c r="AL51" s="356"/>
      <c r="AM51" s="395"/>
      <c r="AN51" s="358">
        <f>ROUND(ROUND(Q44*AD50,0)*AJ51,0)</f>
        <v>399</v>
      </c>
      <c r="AO51" s="268"/>
    </row>
    <row r="52" spans="1:41" ht="14.25">
      <c r="A52" s="243">
        <v>71</v>
      </c>
      <c r="B52" s="411">
        <v>2876</v>
      </c>
      <c r="C52" s="244" t="s">
        <v>1057</v>
      </c>
      <c r="D52" s="375"/>
      <c r="E52" s="278"/>
      <c r="F52" s="279"/>
      <c r="G52" s="245"/>
      <c r="H52" s="208"/>
      <c r="I52" s="208"/>
      <c r="J52" s="385"/>
      <c r="K52" s="245"/>
      <c r="L52" s="208"/>
      <c r="M52" s="208"/>
      <c r="N52" s="208"/>
      <c r="O52" s="208"/>
      <c r="P52" s="208"/>
      <c r="Q52" s="352"/>
      <c r="R52" s="352"/>
      <c r="S52" s="208"/>
      <c r="T52" s="385"/>
      <c r="U52" s="245"/>
      <c r="V52" s="344"/>
      <c r="W52" s="344"/>
      <c r="X52" s="344"/>
      <c r="Y52" s="344"/>
      <c r="Z52" s="344"/>
      <c r="AA52" s="344"/>
      <c r="AB52" s="344"/>
      <c r="AC52" s="344"/>
      <c r="AD52" s="344"/>
      <c r="AE52" s="344"/>
      <c r="AF52" s="345"/>
      <c r="AG52" s="353"/>
      <c r="AH52" s="405"/>
      <c r="AI52" s="362"/>
      <c r="AJ52" s="356"/>
      <c r="AK52" s="1533" t="s">
        <v>167</v>
      </c>
      <c r="AL52" s="362">
        <v>5</v>
      </c>
      <c r="AM52" s="363" t="s">
        <v>168</v>
      </c>
      <c r="AN52" s="358">
        <f>ROUND(Q44*AD50,0)-AL52</f>
        <v>792</v>
      </c>
      <c r="AO52" s="268"/>
    </row>
    <row r="53" spans="1:41" ht="14.25">
      <c r="A53" s="243">
        <v>71</v>
      </c>
      <c r="B53" s="411">
        <v>2877</v>
      </c>
      <c r="C53" s="244" t="s">
        <v>1058</v>
      </c>
      <c r="D53" s="375"/>
      <c r="E53" s="278"/>
      <c r="F53" s="279"/>
      <c r="G53" s="245"/>
      <c r="H53" s="208"/>
      <c r="I53" s="208"/>
      <c r="J53" s="385"/>
      <c r="K53" s="245"/>
      <c r="L53" s="208"/>
      <c r="M53" s="208"/>
      <c r="N53" s="208"/>
      <c r="O53" s="208"/>
      <c r="P53" s="208"/>
      <c r="Q53" s="352"/>
      <c r="R53" s="352"/>
      <c r="S53" s="208"/>
      <c r="T53" s="385"/>
      <c r="U53" s="245"/>
      <c r="V53" s="344"/>
      <c r="W53" s="344"/>
      <c r="X53" s="344"/>
      <c r="Y53" s="344"/>
      <c r="Z53" s="344"/>
      <c r="AA53" s="344"/>
      <c r="AB53" s="344"/>
      <c r="AC53" s="344"/>
      <c r="AD53" s="344"/>
      <c r="AE53" s="344"/>
      <c r="AF53" s="345"/>
      <c r="AG53" s="1536" t="s">
        <v>161</v>
      </c>
      <c r="AH53" s="364" t="s">
        <v>162</v>
      </c>
      <c r="AI53" s="362" t="s">
        <v>163</v>
      </c>
      <c r="AJ53" s="356">
        <v>0.7</v>
      </c>
      <c r="AK53" s="1534"/>
      <c r="AL53" s="365"/>
      <c r="AM53" s="366"/>
      <c r="AN53" s="358">
        <f>ROUND(ROUND(Q44*AD50,0)*AJ53,0)-AL52</f>
        <v>553</v>
      </c>
      <c r="AO53" s="268"/>
    </row>
    <row r="54" spans="1:41" ht="14.25">
      <c r="A54" s="243">
        <v>71</v>
      </c>
      <c r="B54" s="411">
        <v>2878</v>
      </c>
      <c r="C54" s="244" t="s">
        <v>1059</v>
      </c>
      <c r="D54" s="375"/>
      <c r="E54" s="278"/>
      <c r="F54" s="279"/>
      <c r="G54" s="281"/>
      <c r="H54" s="216"/>
      <c r="I54" s="216"/>
      <c r="J54" s="226"/>
      <c r="K54" s="281"/>
      <c r="L54" s="216"/>
      <c r="M54" s="216"/>
      <c r="N54" s="216"/>
      <c r="O54" s="216"/>
      <c r="P54" s="216"/>
      <c r="Q54" s="387"/>
      <c r="R54" s="387"/>
      <c r="S54" s="216"/>
      <c r="T54" s="226"/>
      <c r="U54" s="281"/>
      <c r="V54" s="380"/>
      <c r="W54" s="380"/>
      <c r="X54" s="380"/>
      <c r="Y54" s="380"/>
      <c r="Z54" s="380"/>
      <c r="AA54" s="380"/>
      <c r="AB54" s="380"/>
      <c r="AC54" s="380"/>
      <c r="AD54" s="380"/>
      <c r="AE54" s="380"/>
      <c r="AF54" s="381"/>
      <c r="AG54" s="1537"/>
      <c r="AH54" s="353" t="s">
        <v>165</v>
      </c>
      <c r="AI54" s="354" t="s">
        <v>163</v>
      </c>
      <c r="AJ54" s="355">
        <v>0.5</v>
      </c>
      <c r="AK54" s="1535"/>
      <c r="AL54" s="367"/>
      <c r="AM54" s="368"/>
      <c r="AN54" s="358">
        <f>ROUND(ROUND(Q44*AD50,0)*AJ54,0)-AL52</f>
        <v>394</v>
      </c>
      <c r="AO54" s="268"/>
    </row>
    <row r="55" spans="1:41" ht="14.25">
      <c r="A55" s="229">
        <v>71</v>
      </c>
      <c r="B55" s="408">
        <v>1621</v>
      </c>
      <c r="C55" s="254" t="s">
        <v>1060</v>
      </c>
      <c r="D55" s="375"/>
      <c r="E55" s="278"/>
      <c r="F55" s="279"/>
      <c r="G55" s="231" t="s">
        <v>625</v>
      </c>
      <c r="H55" s="232"/>
      <c r="I55" s="232"/>
      <c r="J55" s="314"/>
      <c r="K55" s="232" t="s">
        <v>181</v>
      </c>
      <c r="L55" s="232"/>
      <c r="M55" s="232"/>
      <c r="N55" s="232"/>
      <c r="O55" s="232"/>
      <c r="P55" s="232"/>
      <c r="Q55" s="402"/>
      <c r="R55" s="402"/>
      <c r="S55" s="232"/>
      <c r="T55" s="314"/>
      <c r="U55" s="231"/>
      <c r="V55" s="338"/>
      <c r="W55" s="338"/>
      <c r="X55" s="338"/>
      <c r="Y55" s="338"/>
      <c r="Z55" s="338"/>
      <c r="AA55" s="338"/>
      <c r="AB55" s="338"/>
      <c r="AC55" s="338"/>
      <c r="AD55" s="338"/>
      <c r="AE55" s="338"/>
      <c r="AF55" s="339"/>
      <c r="AG55" s="340"/>
      <c r="AH55" s="338"/>
      <c r="AI55" s="334"/>
      <c r="AJ55" s="383"/>
      <c r="AK55" s="383"/>
      <c r="AL55" s="383"/>
      <c r="AM55" s="384"/>
      <c r="AN55" s="342">
        <f>ROUND(Q56,0)</f>
        <v>780</v>
      </c>
      <c r="AO55" s="268"/>
    </row>
    <row r="56" spans="1:41" ht="14.25">
      <c r="A56" s="229">
        <v>71</v>
      </c>
      <c r="B56" s="408">
        <v>1622</v>
      </c>
      <c r="C56" s="254" t="s">
        <v>1061</v>
      </c>
      <c r="D56" s="375"/>
      <c r="E56" s="278"/>
      <c r="F56" s="279"/>
      <c r="G56" s="245"/>
      <c r="H56" s="208"/>
      <c r="I56" s="208"/>
      <c r="J56" s="385"/>
      <c r="K56" s="245" t="s">
        <v>183</v>
      </c>
      <c r="L56" s="208"/>
      <c r="M56" s="208"/>
      <c r="N56" s="208"/>
      <c r="O56" s="208"/>
      <c r="P56" s="208"/>
      <c r="Q56" s="1538">
        <v>780</v>
      </c>
      <c r="R56" s="1538"/>
      <c r="S56" s="208" t="s">
        <v>18</v>
      </c>
      <c r="T56" s="385"/>
      <c r="U56" s="245"/>
      <c r="V56" s="344"/>
      <c r="W56" s="344"/>
      <c r="X56" s="344"/>
      <c r="Y56" s="344"/>
      <c r="Z56" s="344"/>
      <c r="AA56" s="344"/>
      <c r="AB56" s="344"/>
      <c r="AC56" s="344"/>
      <c r="AD56" s="344"/>
      <c r="AE56" s="344"/>
      <c r="AF56" s="345"/>
      <c r="AG56" s="1539" t="s">
        <v>161</v>
      </c>
      <c r="AH56" s="346" t="s">
        <v>162</v>
      </c>
      <c r="AI56" s="347" t="s">
        <v>163</v>
      </c>
      <c r="AJ56" s="348">
        <v>0.7</v>
      </c>
      <c r="AK56" s="348"/>
      <c r="AL56" s="348"/>
      <c r="AM56" s="349"/>
      <c r="AN56" s="350">
        <f>ROUND(Q56*AJ56,0)</f>
        <v>546</v>
      </c>
      <c r="AO56" s="268"/>
    </row>
    <row r="57" spans="1:41" ht="14.25">
      <c r="A57" s="243">
        <v>71</v>
      </c>
      <c r="B57" s="411">
        <v>2881</v>
      </c>
      <c r="C57" s="244" t="s">
        <v>1062</v>
      </c>
      <c r="D57" s="375"/>
      <c r="E57" s="278"/>
      <c r="F57" s="279"/>
      <c r="G57" s="245"/>
      <c r="H57" s="208"/>
      <c r="I57" s="208"/>
      <c r="J57" s="385"/>
      <c r="K57" s="245"/>
      <c r="L57" s="208"/>
      <c r="M57" s="208"/>
      <c r="N57" s="208"/>
      <c r="O57" s="208"/>
      <c r="P57" s="208"/>
      <c r="Q57" s="352"/>
      <c r="R57" s="352"/>
      <c r="S57" s="208"/>
      <c r="T57" s="385"/>
      <c r="U57" s="245"/>
      <c r="V57" s="344"/>
      <c r="W57" s="344"/>
      <c r="X57" s="344"/>
      <c r="Y57" s="344"/>
      <c r="Z57" s="344"/>
      <c r="AA57" s="344"/>
      <c r="AB57" s="344"/>
      <c r="AC57" s="344"/>
      <c r="AD57" s="344"/>
      <c r="AE57" s="344"/>
      <c r="AF57" s="345"/>
      <c r="AG57" s="1540"/>
      <c r="AH57" s="353" t="s">
        <v>165</v>
      </c>
      <c r="AI57" s="354" t="s">
        <v>163</v>
      </c>
      <c r="AJ57" s="355">
        <v>0.5</v>
      </c>
      <c r="AK57" s="356"/>
      <c r="AL57" s="356"/>
      <c r="AM57" s="395"/>
      <c r="AN57" s="358">
        <f>ROUND(Q56*AJ57,0)</f>
        <v>390</v>
      </c>
      <c r="AO57" s="268"/>
    </row>
    <row r="58" spans="1:41" ht="14.25">
      <c r="A58" s="243">
        <v>71</v>
      </c>
      <c r="B58" s="411">
        <v>2882</v>
      </c>
      <c r="C58" s="244" t="s">
        <v>1063</v>
      </c>
      <c r="D58" s="375"/>
      <c r="E58" s="278"/>
      <c r="F58" s="279"/>
      <c r="G58" s="245"/>
      <c r="H58" s="208"/>
      <c r="I58" s="208"/>
      <c r="J58" s="385"/>
      <c r="K58" s="245"/>
      <c r="L58" s="208"/>
      <c r="M58" s="208"/>
      <c r="N58" s="208"/>
      <c r="O58" s="208"/>
      <c r="P58" s="208"/>
      <c r="Q58" s="352"/>
      <c r="R58" s="352"/>
      <c r="S58" s="208"/>
      <c r="T58" s="385"/>
      <c r="U58" s="245"/>
      <c r="V58" s="344"/>
      <c r="W58" s="344"/>
      <c r="X58" s="344"/>
      <c r="Y58" s="344"/>
      <c r="Z58" s="344"/>
      <c r="AA58" s="344"/>
      <c r="AB58" s="344"/>
      <c r="AC58" s="344"/>
      <c r="AD58" s="344"/>
      <c r="AE58" s="344"/>
      <c r="AF58" s="345"/>
      <c r="AG58" s="353"/>
      <c r="AH58" s="405"/>
      <c r="AI58" s="362"/>
      <c r="AJ58" s="356"/>
      <c r="AK58" s="1533" t="s">
        <v>167</v>
      </c>
      <c r="AL58" s="362">
        <v>5</v>
      </c>
      <c r="AM58" s="363" t="s">
        <v>168</v>
      </c>
      <c r="AN58" s="358">
        <f>ROUND(Q56,0)-AL58</f>
        <v>775</v>
      </c>
      <c r="AO58" s="268"/>
    </row>
    <row r="59" spans="1:41" ht="14.25">
      <c r="A59" s="243">
        <v>71</v>
      </c>
      <c r="B59" s="411">
        <v>2883</v>
      </c>
      <c r="C59" s="244" t="s">
        <v>1064</v>
      </c>
      <c r="D59" s="375"/>
      <c r="E59" s="278"/>
      <c r="F59" s="279"/>
      <c r="G59" s="245"/>
      <c r="H59" s="208"/>
      <c r="I59" s="208"/>
      <c r="J59" s="385"/>
      <c r="K59" s="245"/>
      <c r="L59" s="208"/>
      <c r="M59" s="208"/>
      <c r="N59" s="208"/>
      <c r="O59" s="208"/>
      <c r="P59" s="208"/>
      <c r="Q59" s="352"/>
      <c r="R59" s="352"/>
      <c r="S59" s="208"/>
      <c r="T59" s="385"/>
      <c r="U59" s="245"/>
      <c r="V59" s="344"/>
      <c r="W59" s="344"/>
      <c r="X59" s="344"/>
      <c r="Y59" s="344"/>
      <c r="Z59" s="344"/>
      <c r="AA59" s="344"/>
      <c r="AB59" s="344"/>
      <c r="AC59" s="344"/>
      <c r="AD59" s="344"/>
      <c r="AE59" s="344"/>
      <c r="AF59" s="345"/>
      <c r="AG59" s="1536" t="s">
        <v>161</v>
      </c>
      <c r="AH59" s="364" t="s">
        <v>162</v>
      </c>
      <c r="AI59" s="362" t="s">
        <v>163</v>
      </c>
      <c r="AJ59" s="356">
        <v>0.7</v>
      </c>
      <c r="AK59" s="1534"/>
      <c r="AL59" s="365"/>
      <c r="AM59" s="366"/>
      <c r="AN59" s="358">
        <f>ROUND(Q56*AJ59,0)-AL58</f>
        <v>541</v>
      </c>
      <c r="AO59" s="268"/>
    </row>
    <row r="60" spans="1:41" ht="14.25">
      <c r="A60" s="243">
        <v>71</v>
      </c>
      <c r="B60" s="411">
        <v>2884</v>
      </c>
      <c r="C60" s="244" t="s">
        <v>1065</v>
      </c>
      <c r="D60" s="375"/>
      <c r="E60" s="278"/>
      <c r="F60" s="279"/>
      <c r="G60" s="245"/>
      <c r="H60" s="208"/>
      <c r="I60" s="208"/>
      <c r="J60" s="385"/>
      <c r="K60" s="245"/>
      <c r="L60" s="208"/>
      <c r="M60" s="208"/>
      <c r="N60" s="208"/>
      <c r="O60" s="208"/>
      <c r="P60" s="208"/>
      <c r="Q60" s="352"/>
      <c r="R60" s="352"/>
      <c r="S60" s="208"/>
      <c r="T60" s="385"/>
      <c r="U60" s="245"/>
      <c r="V60" s="344"/>
      <c r="W60" s="344"/>
      <c r="X60" s="344"/>
      <c r="Y60" s="344"/>
      <c r="Z60" s="344"/>
      <c r="AA60" s="344"/>
      <c r="AB60" s="344"/>
      <c r="AC60" s="344"/>
      <c r="AD60" s="344"/>
      <c r="AE60" s="344"/>
      <c r="AF60" s="345"/>
      <c r="AG60" s="1537"/>
      <c r="AH60" s="353" t="s">
        <v>165</v>
      </c>
      <c r="AI60" s="354" t="s">
        <v>163</v>
      </c>
      <c r="AJ60" s="355">
        <v>0.5</v>
      </c>
      <c r="AK60" s="1535"/>
      <c r="AL60" s="367"/>
      <c r="AM60" s="368"/>
      <c r="AN60" s="358">
        <f>ROUND(Q56*AJ60,0)-AL58</f>
        <v>385</v>
      </c>
      <c r="AO60" s="268"/>
    </row>
    <row r="61" spans="1:41" ht="14.25">
      <c r="A61" s="229">
        <v>71</v>
      </c>
      <c r="B61" s="408">
        <v>1623</v>
      </c>
      <c r="C61" s="254" t="s">
        <v>1066</v>
      </c>
      <c r="D61" s="375"/>
      <c r="E61" s="278"/>
      <c r="F61" s="279"/>
      <c r="G61" s="245"/>
      <c r="H61" s="208"/>
      <c r="I61" s="208"/>
      <c r="J61" s="385"/>
      <c r="K61" s="245"/>
      <c r="L61" s="208"/>
      <c r="M61" s="208"/>
      <c r="N61" s="208"/>
      <c r="O61" s="208"/>
      <c r="P61" s="208"/>
      <c r="Q61" s="403"/>
      <c r="R61" s="403"/>
      <c r="S61" s="301"/>
      <c r="T61" s="385"/>
      <c r="U61" s="369" t="s">
        <v>172</v>
      </c>
      <c r="V61" s="370"/>
      <c r="W61" s="370"/>
      <c r="X61" s="370"/>
      <c r="Y61" s="370"/>
      <c r="Z61" s="370"/>
      <c r="AA61" s="370"/>
      <c r="AB61" s="370"/>
      <c r="AC61" s="370"/>
      <c r="AD61" s="370"/>
      <c r="AE61" s="370"/>
      <c r="AF61" s="371"/>
      <c r="AG61" s="369"/>
      <c r="AH61" s="370"/>
      <c r="AI61" s="372"/>
      <c r="AJ61" s="373"/>
      <c r="AK61" s="373"/>
      <c r="AL61" s="373"/>
      <c r="AM61" s="374"/>
      <c r="AN61" s="342">
        <f>ROUND(Q56*AD62,0)</f>
        <v>753</v>
      </c>
      <c r="AO61" s="268"/>
    </row>
    <row r="62" spans="1:41" ht="14.25">
      <c r="A62" s="229">
        <v>71</v>
      </c>
      <c r="B62" s="408">
        <v>1624</v>
      </c>
      <c r="C62" s="254" t="s">
        <v>1067</v>
      </c>
      <c r="D62" s="375"/>
      <c r="E62" s="278"/>
      <c r="F62" s="279"/>
      <c r="G62" s="245"/>
      <c r="H62" s="208"/>
      <c r="I62" s="208"/>
      <c r="J62" s="385"/>
      <c r="K62" s="343"/>
      <c r="L62" s="301"/>
      <c r="M62" s="301"/>
      <c r="N62" s="301"/>
      <c r="O62" s="301"/>
      <c r="P62" s="208"/>
      <c r="Q62" s="403"/>
      <c r="R62" s="403"/>
      <c r="S62" s="301"/>
      <c r="T62" s="385"/>
      <c r="U62" s="379" t="s">
        <v>174</v>
      </c>
      <c r="V62" s="344"/>
      <c r="W62" s="344"/>
      <c r="X62" s="344"/>
      <c r="Y62" s="344"/>
      <c r="Z62" s="344"/>
      <c r="AA62" s="344"/>
      <c r="AB62" s="344"/>
      <c r="AC62" s="214" t="s">
        <v>163</v>
      </c>
      <c r="AD62" s="1541">
        <v>0.96499999999999997</v>
      </c>
      <c r="AE62" s="1541"/>
      <c r="AF62" s="345"/>
      <c r="AG62" s="1539" t="s">
        <v>161</v>
      </c>
      <c r="AH62" s="346" t="s">
        <v>162</v>
      </c>
      <c r="AI62" s="347" t="s">
        <v>163</v>
      </c>
      <c r="AJ62" s="348">
        <v>0.7</v>
      </c>
      <c r="AK62" s="348"/>
      <c r="AL62" s="348"/>
      <c r="AM62" s="349"/>
      <c r="AN62" s="350">
        <f>ROUND(ROUND(Q56*AD62,0)*AJ62,0)</f>
        <v>527</v>
      </c>
      <c r="AO62" s="268"/>
    </row>
    <row r="63" spans="1:41" ht="14.25">
      <c r="A63" s="243">
        <v>71</v>
      </c>
      <c r="B63" s="411">
        <v>2885</v>
      </c>
      <c r="C63" s="244" t="s">
        <v>1068</v>
      </c>
      <c r="D63" s="375"/>
      <c r="E63" s="278"/>
      <c r="F63" s="279"/>
      <c r="G63" s="245"/>
      <c r="H63" s="208"/>
      <c r="I63" s="208"/>
      <c r="J63" s="385"/>
      <c r="K63" s="245"/>
      <c r="L63" s="208"/>
      <c r="M63" s="208"/>
      <c r="N63" s="208"/>
      <c r="O63" s="208"/>
      <c r="P63" s="208"/>
      <c r="Q63" s="352"/>
      <c r="R63" s="352"/>
      <c r="S63" s="208"/>
      <c r="T63" s="385"/>
      <c r="U63" s="245"/>
      <c r="V63" s="344"/>
      <c r="W63" s="344"/>
      <c r="X63" s="344"/>
      <c r="Y63" s="344"/>
      <c r="Z63" s="344"/>
      <c r="AA63" s="344"/>
      <c r="AB63" s="344"/>
      <c r="AC63" s="344"/>
      <c r="AD63" s="344"/>
      <c r="AE63" s="344"/>
      <c r="AF63" s="345"/>
      <c r="AG63" s="1540"/>
      <c r="AH63" s="353" t="s">
        <v>165</v>
      </c>
      <c r="AI63" s="354" t="s">
        <v>163</v>
      </c>
      <c r="AJ63" s="355">
        <v>0.5</v>
      </c>
      <c r="AK63" s="356"/>
      <c r="AL63" s="356"/>
      <c r="AM63" s="395"/>
      <c r="AN63" s="358">
        <f>ROUND(ROUND(Q56*AD62,0)*AJ63,0)</f>
        <v>377</v>
      </c>
      <c r="AO63" s="268"/>
    </row>
    <row r="64" spans="1:41" ht="14.25">
      <c r="A64" s="243">
        <v>71</v>
      </c>
      <c r="B64" s="411">
        <v>2886</v>
      </c>
      <c r="C64" s="244" t="s">
        <v>1069</v>
      </c>
      <c r="D64" s="375"/>
      <c r="E64" s="278"/>
      <c r="F64" s="279"/>
      <c r="G64" s="245"/>
      <c r="H64" s="208"/>
      <c r="I64" s="208"/>
      <c r="J64" s="385"/>
      <c r="K64" s="245"/>
      <c r="L64" s="208"/>
      <c r="M64" s="208"/>
      <c r="N64" s="208"/>
      <c r="O64" s="208"/>
      <c r="P64" s="208"/>
      <c r="Q64" s="352"/>
      <c r="R64" s="352"/>
      <c r="S64" s="208"/>
      <c r="T64" s="385"/>
      <c r="U64" s="245"/>
      <c r="V64" s="344"/>
      <c r="W64" s="344"/>
      <c r="X64" s="344"/>
      <c r="Y64" s="344"/>
      <c r="Z64" s="344"/>
      <c r="AA64" s="344"/>
      <c r="AB64" s="344"/>
      <c r="AC64" s="344"/>
      <c r="AD64" s="344"/>
      <c r="AE64" s="344"/>
      <c r="AF64" s="345"/>
      <c r="AG64" s="353"/>
      <c r="AH64" s="405"/>
      <c r="AI64" s="362"/>
      <c r="AJ64" s="356"/>
      <c r="AK64" s="1533" t="s">
        <v>167</v>
      </c>
      <c r="AL64" s="362">
        <v>5</v>
      </c>
      <c r="AM64" s="363" t="s">
        <v>168</v>
      </c>
      <c r="AN64" s="358">
        <f>ROUND(Q56*AD62,0)-AL64</f>
        <v>748</v>
      </c>
      <c r="AO64" s="268"/>
    </row>
    <row r="65" spans="1:41" ht="14.25">
      <c r="A65" s="243">
        <v>71</v>
      </c>
      <c r="B65" s="411">
        <v>2887</v>
      </c>
      <c r="C65" s="244" t="s">
        <v>1070</v>
      </c>
      <c r="D65" s="375"/>
      <c r="E65" s="278"/>
      <c r="F65" s="279"/>
      <c r="G65" s="245"/>
      <c r="H65" s="208"/>
      <c r="I65" s="208"/>
      <c r="J65" s="385"/>
      <c r="K65" s="245"/>
      <c r="L65" s="208"/>
      <c r="M65" s="208"/>
      <c r="N65" s="208"/>
      <c r="O65" s="208"/>
      <c r="P65" s="208"/>
      <c r="Q65" s="352"/>
      <c r="R65" s="352"/>
      <c r="S65" s="208"/>
      <c r="T65" s="385"/>
      <c r="U65" s="245"/>
      <c r="V65" s="344"/>
      <c r="W65" s="344"/>
      <c r="X65" s="344"/>
      <c r="Y65" s="344"/>
      <c r="Z65" s="344"/>
      <c r="AA65" s="344"/>
      <c r="AB65" s="344"/>
      <c r="AC65" s="344"/>
      <c r="AD65" s="344"/>
      <c r="AE65" s="344"/>
      <c r="AF65" s="345"/>
      <c r="AG65" s="1536" t="s">
        <v>161</v>
      </c>
      <c r="AH65" s="364" t="s">
        <v>162</v>
      </c>
      <c r="AI65" s="362" t="s">
        <v>163</v>
      </c>
      <c r="AJ65" s="356">
        <v>0.7</v>
      </c>
      <c r="AK65" s="1534"/>
      <c r="AL65" s="365"/>
      <c r="AM65" s="366"/>
      <c r="AN65" s="358">
        <f>ROUND(ROUND(Q56*AD62,0)*AJ65,0)-AL64</f>
        <v>522</v>
      </c>
      <c r="AO65" s="268"/>
    </row>
    <row r="66" spans="1:41" ht="14.25">
      <c r="A66" s="243">
        <v>71</v>
      </c>
      <c r="B66" s="411">
        <v>2888</v>
      </c>
      <c r="C66" s="244" t="s">
        <v>1071</v>
      </c>
      <c r="D66" s="375"/>
      <c r="E66" s="278"/>
      <c r="F66" s="279"/>
      <c r="G66" s="245"/>
      <c r="H66" s="208"/>
      <c r="I66" s="208"/>
      <c r="J66" s="385"/>
      <c r="K66" s="245"/>
      <c r="L66" s="208"/>
      <c r="M66" s="208"/>
      <c r="N66" s="208"/>
      <c r="O66" s="208"/>
      <c r="P66" s="208"/>
      <c r="Q66" s="352"/>
      <c r="R66" s="352"/>
      <c r="S66" s="208"/>
      <c r="T66" s="385"/>
      <c r="U66" s="245"/>
      <c r="V66" s="344"/>
      <c r="W66" s="344"/>
      <c r="X66" s="344"/>
      <c r="Y66" s="344"/>
      <c r="Z66" s="344"/>
      <c r="AA66" s="344"/>
      <c r="AB66" s="344"/>
      <c r="AC66" s="344"/>
      <c r="AD66" s="344"/>
      <c r="AE66" s="344"/>
      <c r="AF66" s="345"/>
      <c r="AG66" s="1537"/>
      <c r="AH66" s="353" t="s">
        <v>165</v>
      </c>
      <c r="AI66" s="354" t="s">
        <v>163</v>
      </c>
      <c r="AJ66" s="355">
        <v>0.5</v>
      </c>
      <c r="AK66" s="1535"/>
      <c r="AL66" s="367"/>
      <c r="AM66" s="368"/>
      <c r="AN66" s="358">
        <f>ROUND(ROUND(Q56*AD62,0)*AJ66,0)-AL64</f>
        <v>372</v>
      </c>
      <c r="AO66" s="268"/>
    </row>
    <row r="67" spans="1:41" ht="14.25">
      <c r="A67" s="229">
        <v>71</v>
      </c>
      <c r="B67" s="408">
        <v>1625</v>
      </c>
      <c r="C67" s="254" t="s">
        <v>1072</v>
      </c>
      <c r="D67" s="375"/>
      <c r="E67" s="278"/>
      <c r="F67" s="279"/>
      <c r="G67" s="245"/>
      <c r="H67" s="208"/>
      <c r="I67" s="208"/>
      <c r="J67" s="388"/>
      <c r="K67" s="231" t="s">
        <v>195</v>
      </c>
      <c r="L67" s="334"/>
      <c r="M67" s="334"/>
      <c r="N67" s="334"/>
      <c r="O67" s="334"/>
      <c r="P67" s="334"/>
      <c r="Q67" s="404"/>
      <c r="R67" s="404"/>
      <c r="S67" s="232"/>
      <c r="T67" s="314"/>
      <c r="U67" s="231"/>
      <c r="V67" s="338"/>
      <c r="W67" s="338"/>
      <c r="X67" s="338"/>
      <c r="Y67" s="338"/>
      <c r="Z67" s="338"/>
      <c r="AA67" s="338"/>
      <c r="AB67" s="338"/>
      <c r="AC67" s="338"/>
      <c r="AD67" s="338"/>
      <c r="AE67" s="338"/>
      <c r="AF67" s="339"/>
      <c r="AG67" s="340"/>
      <c r="AH67" s="338"/>
      <c r="AI67" s="334"/>
      <c r="AJ67" s="383"/>
      <c r="AK67" s="383"/>
      <c r="AL67" s="383"/>
      <c r="AM67" s="384"/>
      <c r="AN67" s="342">
        <f>ROUND(Q68,0)</f>
        <v>1587</v>
      </c>
      <c r="AO67" s="268"/>
    </row>
    <row r="68" spans="1:41" ht="14.25">
      <c r="A68" s="229">
        <v>71</v>
      </c>
      <c r="B68" s="408">
        <v>1626</v>
      </c>
      <c r="C68" s="254" t="s">
        <v>1073</v>
      </c>
      <c r="D68" s="375"/>
      <c r="E68" s="278"/>
      <c r="F68" s="279"/>
      <c r="G68" s="245"/>
      <c r="H68" s="208"/>
      <c r="I68" s="208"/>
      <c r="J68" s="388"/>
      <c r="K68" s="343"/>
      <c r="L68" s="301"/>
      <c r="M68" s="301"/>
      <c r="N68" s="301"/>
      <c r="O68" s="301"/>
      <c r="P68" s="301"/>
      <c r="Q68" s="1538">
        <v>1587</v>
      </c>
      <c r="R68" s="1538"/>
      <c r="S68" s="208" t="s">
        <v>18</v>
      </c>
      <c r="T68" s="385"/>
      <c r="U68" s="245"/>
      <c r="V68" s="344"/>
      <c r="W68" s="344"/>
      <c r="X68" s="344"/>
      <c r="Y68" s="344"/>
      <c r="Z68" s="344"/>
      <c r="AA68" s="344"/>
      <c r="AB68" s="344"/>
      <c r="AC68" s="344"/>
      <c r="AD68" s="344"/>
      <c r="AE68" s="344"/>
      <c r="AF68" s="345"/>
      <c r="AG68" s="1539" t="s">
        <v>161</v>
      </c>
      <c r="AH68" s="346" t="s">
        <v>162</v>
      </c>
      <c r="AI68" s="347" t="s">
        <v>163</v>
      </c>
      <c r="AJ68" s="348">
        <v>0.7</v>
      </c>
      <c r="AK68" s="348"/>
      <c r="AL68" s="348"/>
      <c r="AM68" s="349"/>
      <c r="AN68" s="350">
        <f>ROUND(Q68*AJ68,0)</f>
        <v>1111</v>
      </c>
      <c r="AO68" s="268"/>
    </row>
    <row r="69" spans="1:41" ht="14.25">
      <c r="A69" s="243">
        <v>71</v>
      </c>
      <c r="B69" s="411">
        <v>2891</v>
      </c>
      <c r="C69" s="244" t="s">
        <v>1074</v>
      </c>
      <c r="D69" s="375"/>
      <c r="E69" s="278"/>
      <c r="F69" s="279"/>
      <c r="G69" s="245"/>
      <c r="H69" s="208"/>
      <c r="I69" s="208"/>
      <c r="J69" s="385"/>
      <c r="K69" s="245"/>
      <c r="L69" s="208"/>
      <c r="M69" s="208"/>
      <c r="N69" s="208"/>
      <c r="O69" s="208"/>
      <c r="P69" s="208"/>
      <c r="Q69" s="352"/>
      <c r="R69" s="352"/>
      <c r="S69" s="208"/>
      <c r="T69" s="385"/>
      <c r="U69" s="245"/>
      <c r="V69" s="344"/>
      <c r="W69" s="344"/>
      <c r="X69" s="344"/>
      <c r="Y69" s="344"/>
      <c r="Z69" s="344"/>
      <c r="AA69" s="344"/>
      <c r="AB69" s="344"/>
      <c r="AC69" s="344"/>
      <c r="AD69" s="344"/>
      <c r="AE69" s="344"/>
      <c r="AF69" s="345"/>
      <c r="AG69" s="1540"/>
      <c r="AH69" s="353" t="s">
        <v>165</v>
      </c>
      <c r="AI69" s="354" t="s">
        <v>163</v>
      </c>
      <c r="AJ69" s="355">
        <v>0.5</v>
      </c>
      <c r="AK69" s="356"/>
      <c r="AL69" s="356"/>
      <c r="AM69" s="395"/>
      <c r="AN69" s="358">
        <f>ROUND(Q68*AJ69,0)</f>
        <v>794</v>
      </c>
      <c r="AO69" s="268"/>
    </row>
    <row r="70" spans="1:41" ht="14.25">
      <c r="A70" s="243">
        <v>71</v>
      </c>
      <c r="B70" s="411">
        <v>2892</v>
      </c>
      <c r="C70" s="244" t="s">
        <v>1075</v>
      </c>
      <c r="D70" s="375"/>
      <c r="E70" s="278"/>
      <c r="F70" s="279"/>
      <c r="G70" s="245"/>
      <c r="H70" s="208"/>
      <c r="I70" s="208"/>
      <c r="J70" s="385"/>
      <c r="K70" s="245"/>
      <c r="L70" s="208"/>
      <c r="M70" s="208"/>
      <c r="N70" s="208"/>
      <c r="O70" s="208"/>
      <c r="P70" s="208"/>
      <c r="Q70" s="352"/>
      <c r="R70" s="352"/>
      <c r="S70" s="208"/>
      <c r="T70" s="385"/>
      <c r="U70" s="245"/>
      <c r="V70" s="344"/>
      <c r="W70" s="344"/>
      <c r="X70" s="344"/>
      <c r="Y70" s="344"/>
      <c r="Z70" s="344"/>
      <c r="AA70" s="344"/>
      <c r="AB70" s="344"/>
      <c r="AC70" s="344"/>
      <c r="AD70" s="344"/>
      <c r="AE70" s="344"/>
      <c r="AF70" s="345"/>
      <c r="AG70" s="353"/>
      <c r="AH70" s="405"/>
      <c r="AI70" s="362"/>
      <c r="AJ70" s="356"/>
      <c r="AK70" s="1533" t="s">
        <v>167</v>
      </c>
      <c r="AL70" s="362">
        <v>5</v>
      </c>
      <c r="AM70" s="363" t="s">
        <v>168</v>
      </c>
      <c r="AN70" s="358">
        <f>ROUND(Q68,0)-AL70</f>
        <v>1582</v>
      </c>
      <c r="AO70" s="268"/>
    </row>
    <row r="71" spans="1:41" ht="14.25">
      <c r="A71" s="243">
        <v>71</v>
      </c>
      <c r="B71" s="411">
        <v>2893</v>
      </c>
      <c r="C71" s="244" t="s">
        <v>1076</v>
      </c>
      <c r="D71" s="375"/>
      <c r="E71" s="278"/>
      <c r="F71" s="279"/>
      <c r="G71" s="245"/>
      <c r="H71" s="208"/>
      <c r="I71" s="208"/>
      <c r="J71" s="385"/>
      <c r="K71" s="245"/>
      <c r="L71" s="208"/>
      <c r="M71" s="208"/>
      <c r="N71" s="208"/>
      <c r="O71" s="208"/>
      <c r="P71" s="208"/>
      <c r="Q71" s="352"/>
      <c r="R71" s="352"/>
      <c r="S71" s="208"/>
      <c r="T71" s="385"/>
      <c r="U71" s="245"/>
      <c r="V71" s="344"/>
      <c r="W71" s="344"/>
      <c r="X71" s="344"/>
      <c r="Y71" s="344"/>
      <c r="Z71" s="344"/>
      <c r="AA71" s="344"/>
      <c r="AB71" s="344"/>
      <c r="AC71" s="344"/>
      <c r="AD71" s="344"/>
      <c r="AE71" s="344"/>
      <c r="AF71" s="345"/>
      <c r="AG71" s="1536" t="s">
        <v>161</v>
      </c>
      <c r="AH71" s="364" t="s">
        <v>162</v>
      </c>
      <c r="AI71" s="362" t="s">
        <v>163</v>
      </c>
      <c r="AJ71" s="356">
        <v>0.7</v>
      </c>
      <c r="AK71" s="1534"/>
      <c r="AL71" s="365"/>
      <c r="AM71" s="366"/>
      <c r="AN71" s="358">
        <f>ROUND(Q68*AJ71,0)-AL70</f>
        <v>1106</v>
      </c>
      <c r="AO71" s="268"/>
    </row>
    <row r="72" spans="1:41" ht="14.25">
      <c r="A72" s="243">
        <v>71</v>
      </c>
      <c r="B72" s="411">
        <v>2894</v>
      </c>
      <c r="C72" s="244" t="s">
        <v>1077</v>
      </c>
      <c r="D72" s="375"/>
      <c r="E72" s="278"/>
      <c r="F72" s="279"/>
      <c r="G72" s="245"/>
      <c r="H72" s="208"/>
      <c r="I72" s="208"/>
      <c r="J72" s="385"/>
      <c r="K72" s="245"/>
      <c r="L72" s="208"/>
      <c r="M72" s="208"/>
      <c r="N72" s="208"/>
      <c r="O72" s="208"/>
      <c r="P72" s="208"/>
      <c r="Q72" s="352"/>
      <c r="R72" s="352"/>
      <c r="S72" s="208"/>
      <c r="T72" s="385"/>
      <c r="U72" s="281"/>
      <c r="V72" s="380"/>
      <c r="W72" s="380"/>
      <c r="X72" s="380"/>
      <c r="Y72" s="380"/>
      <c r="Z72" s="380"/>
      <c r="AA72" s="380"/>
      <c r="AB72" s="380"/>
      <c r="AC72" s="380"/>
      <c r="AD72" s="380"/>
      <c r="AE72" s="380"/>
      <c r="AF72" s="381"/>
      <c r="AG72" s="1537"/>
      <c r="AH72" s="353" t="s">
        <v>165</v>
      </c>
      <c r="AI72" s="354" t="s">
        <v>163</v>
      </c>
      <c r="AJ72" s="355">
        <v>0.5</v>
      </c>
      <c r="AK72" s="1535"/>
      <c r="AL72" s="367"/>
      <c r="AM72" s="368"/>
      <c r="AN72" s="358">
        <f>ROUND(Q68*AJ72,0)-AL70</f>
        <v>789</v>
      </c>
      <c r="AO72" s="268"/>
    </row>
    <row r="73" spans="1:41" ht="14.25">
      <c r="A73" s="229">
        <v>71</v>
      </c>
      <c r="B73" s="408">
        <v>1627</v>
      </c>
      <c r="C73" s="254" t="s">
        <v>1078</v>
      </c>
      <c r="D73" s="375"/>
      <c r="E73" s="278"/>
      <c r="F73" s="279"/>
      <c r="G73" s="245"/>
      <c r="H73" s="208"/>
      <c r="I73" s="208"/>
      <c r="J73" s="388"/>
      <c r="K73" s="343"/>
      <c r="L73" s="301"/>
      <c r="M73" s="301"/>
      <c r="N73" s="301"/>
      <c r="O73" s="301"/>
      <c r="P73" s="301"/>
      <c r="Q73" s="352"/>
      <c r="R73" s="352"/>
      <c r="S73" s="208"/>
      <c r="T73" s="385"/>
      <c r="U73" s="379" t="s">
        <v>172</v>
      </c>
      <c r="V73" s="344"/>
      <c r="W73" s="344"/>
      <c r="X73" s="344"/>
      <c r="Y73" s="344"/>
      <c r="Z73" s="344"/>
      <c r="AA73" s="344"/>
      <c r="AB73" s="344"/>
      <c r="AC73" s="344"/>
      <c r="AD73" s="344"/>
      <c r="AE73" s="344"/>
      <c r="AF73" s="345"/>
      <c r="AG73" s="369"/>
      <c r="AH73" s="370"/>
      <c r="AI73" s="372"/>
      <c r="AJ73" s="373"/>
      <c r="AK73" s="373"/>
      <c r="AL73" s="373"/>
      <c r="AM73" s="374"/>
      <c r="AN73" s="342">
        <f>ROUND(Q68*AD74,0)</f>
        <v>1531</v>
      </c>
      <c r="AO73" s="268"/>
    </row>
    <row r="74" spans="1:41" ht="14.25">
      <c r="A74" s="229">
        <v>71</v>
      </c>
      <c r="B74" s="408">
        <v>1628</v>
      </c>
      <c r="C74" s="254" t="s">
        <v>1079</v>
      </c>
      <c r="D74" s="375"/>
      <c r="E74" s="278"/>
      <c r="F74" s="279"/>
      <c r="G74" s="245"/>
      <c r="H74" s="208"/>
      <c r="I74" s="208"/>
      <c r="J74" s="388"/>
      <c r="K74" s="343"/>
      <c r="L74" s="301"/>
      <c r="M74" s="301"/>
      <c r="N74" s="301"/>
      <c r="O74" s="301"/>
      <c r="P74" s="301"/>
      <c r="Q74" s="352"/>
      <c r="R74" s="352"/>
      <c r="S74" s="208"/>
      <c r="T74" s="385"/>
      <c r="U74" s="379" t="s">
        <v>174</v>
      </c>
      <c r="V74" s="344"/>
      <c r="W74" s="344"/>
      <c r="X74" s="344"/>
      <c r="Y74" s="344"/>
      <c r="Z74" s="344"/>
      <c r="AA74" s="344"/>
      <c r="AB74" s="344"/>
      <c r="AC74" s="214" t="s">
        <v>163</v>
      </c>
      <c r="AD74" s="1541">
        <v>0.96499999999999997</v>
      </c>
      <c r="AE74" s="1541"/>
      <c r="AF74" s="345"/>
      <c r="AG74" s="1539" t="s">
        <v>161</v>
      </c>
      <c r="AH74" s="346" t="s">
        <v>162</v>
      </c>
      <c r="AI74" s="347" t="s">
        <v>163</v>
      </c>
      <c r="AJ74" s="348">
        <v>0.7</v>
      </c>
      <c r="AK74" s="348"/>
      <c r="AL74" s="348"/>
      <c r="AM74" s="349"/>
      <c r="AN74" s="350">
        <f>ROUND(ROUND(Q68*AD74,0)*AJ74,0)</f>
        <v>1072</v>
      </c>
      <c r="AO74" s="268"/>
    </row>
    <row r="75" spans="1:41" ht="14.25">
      <c r="A75" s="243">
        <v>71</v>
      </c>
      <c r="B75" s="411">
        <v>2895</v>
      </c>
      <c r="C75" s="244" t="s">
        <v>1080</v>
      </c>
      <c r="D75" s="375"/>
      <c r="E75" s="278"/>
      <c r="F75" s="279"/>
      <c r="G75" s="245"/>
      <c r="H75" s="208"/>
      <c r="I75" s="208"/>
      <c r="J75" s="385"/>
      <c r="K75" s="245"/>
      <c r="L75" s="208"/>
      <c r="M75" s="208"/>
      <c r="N75" s="208"/>
      <c r="O75" s="208"/>
      <c r="P75" s="208"/>
      <c r="Q75" s="352"/>
      <c r="R75" s="352"/>
      <c r="S75" s="208"/>
      <c r="T75" s="385"/>
      <c r="U75" s="245"/>
      <c r="V75" s="344"/>
      <c r="W75" s="344"/>
      <c r="X75" s="344"/>
      <c r="Y75" s="344"/>
      <c r="Z75" s="344"/>
      <c r="AA75" s="344"/>
      <c r="AB75" s="344"/>
      <c r="AC75" s="344"/>
      <c r="AD75" s="344"/>
      <c r="AE75" s="344"/>
      <c r="AF75" s="345"/>
      <c r="AG75" s="1540"/>
      <c r="AH75" s="353" t="s">
        <v>165</v>
      </c>
      <c r="AI75" s="354" t="s">
        <v>163</v>
      </c>
      <c r="AJ75" s="355">
        <v>0.5</v>
      </c>
      <c r="AK75" s="356"/>
      <c r="AL75" s="356"/>
      <c r="AM75" s="395"/>
      <c r="AN75" s="358">
        <f>ROUND(ROUND(Q68*AD74,0)*AJ75,0)</f>
        <v>766</v>
      </c>
      <c r="AO75" s="268"/>
    </row>
    <row r="76" spans="1:41" ht="14.25">
      <c r="A76" s="243">
        <v>71</v>
      </c>
      <c r="B76" s="411">
        <v>2896</v>
      </c>
      <c r="C76" s="244" t="s">
        <v>1081</v>
      </c>
      <c r="D76" s="375"/>
      <c r="E76" s="278"/>
      <c r="F76" s="279"/>
      <c r="G76" s="245"/>
      <c r="H76" s="208"/>
      <c r="I76" s="208"/>
      <c r="J76" s="385"/>
      <c r="K76" s="245"/>
      <c r="L76" s="208"/>
      <c r="M76" s="208"/>
      <c r="N76" s="208"/>
      <c r="O76" s="208"/>
      <c r="P76" s="208"/>
      <c r="Q76" s="352"/>
      <c r="R76" s="352"/>
      <c r="S76" s="208"/>
      <c r="T76" s="385"/>
      <c r="U76" s="245"/>
      <c r="V76" s="344"/>
      <c r="W76" s="344"/>
      <c r="X76" s="344"/>
      <c r="Y76" s="344"/>
      <c r="Z76" s="344"/>
      <c r="AA76" s="344"/>
      <c r="AB76" s="344"/>
      <c r="AC76" s="344"/>
      <c r="AD76" s="344"/>
      <c r="AE76" s="344"/>
      <c r="AF76" s="345"/>
      <c r="AG76" s="353"/>
      <c r="AH76" s="405"/>
      <c r="AI76" s="362"/>
      <c r="AJ76" s="356"/>
      <c r="AK76" s="1533" t="s">
        <v>167</v>
      </c>
      <c r="AL76" s="362">
        <v>5</v>
      </c>
      <c r="AM76" s="363" t="s">
        <v>168</v>
      </c>
      <c r="AN76" s="358">
        <f>ROUND(Q68*AD74,0)-AL76</f>
        <v>1526</v>
      </c>
      <c r="AO76" s="268"/>
    </row>
    <row r="77" spans="1:41" ht="14.25">
      <c r="A77" s="243">
        <v>71</v>
      </c>
      <c r="B77" s="411">
        <v>2897</v>
      </c>
      <c r="C77" s="244" t="s">
        <v>1082</v>
      </c>
      <c r="D77" s="375"/>
      <c r="E77" s="278"/>
      <c r="F77" s="279"/>
      <c r="G77" s="245"/>
      <c r="H77" s="208"/>
      <c r="I77" s="208"/>
      <c r="J77" s="385"/>
      <c r="K77" s="245"/>
      <c r="L77" s="208"/>
      <c r="M77" s="208"/>
      <c r="N77" s="208"/>
      <c r="O77" s="208"/>
      <c r="P77" s="208"/>
      <c r="Q77" s="352"/>
      <c r="R77" s="352"/>
      <c r="S77" s="208"/>
      <c r="T77" s="385"/>
      <c r="U77" s="245"/>
      <c r="V77" s="344"/>
      <c r="W77" s="344"/>
      <c r="X77" s="344"/>
      <c r="Y77" s="344"/>
      <c r="Z77" s="344"/>
      <c r="AA77" s="344"/>
      <c r="AB77" s="344"/>
      <c r="AC77" s="344"/>
      <c r="AD77" s="344"/>
      <c r="AE77" s="344"/>
      <c r="AF77" s="345"/>
      <c r="AG77" s="1536" t="s">
        <v>161</v>
      </c>
      <c r="AH77" s="364" t="s">
        <v>162</v>
      </c>
      <c r="AI77" s="362" t="s">
        <v>163</v>
      </c>
      <c r="AJ77" s="356">
        <v>0.7</v>
      </c>
      <c r="AK77" s="1534"/>
      <c r="AL77" s="365"/>
      <c r="AM77" s="366"/>
      <c r="AN77" s="358">
        <f>ROUND(ROUND(Q68*AD74,0)*AJ77,0)-AL76</f>
        <v>1067</v>
      </c>
      <c r="AO77" s="268"/>
    </row>
    <row r="78" spans="1:41" ht="14.25">
      <c r="A78" s="243">
        <v>71</v>
      </c>
      <c r="B78" s="411">
        <v>2898</v>
      </c>
      <c r="C78" s="244" t="s">
        <v>1083</v>
      </c>
      <c r="D78" s="375"/>
      <c r="E78" s="278"/>
      <c r="F78" s="279"/>
      <c r="G78" s="245"/>
      <c r="H78" s="208"/>
      <c r="I78" s="208"/>
      <c r="J78" s="385"/>
      <c r="K78" s="281"/>
      <c r="L78" s="216"/>
      <c r="M78" s="216"/>
      <c r="N78" s="216"/>
      <c r="O78" s="216"/>
      <c r="P78" s="216"/>
      <c r="Q78" s="387"/>
      <c r="R78" s="387"/>
      <c r="S78" s="216"/>
      <c r="T78" s="226"/>
      <c r="U78" s="281"/>
      <c r="V78" s="380"/>
      <c r="W78" s="380"/>
      <c r="X78" s="380"/>
      <c r="Y78" s="380"/>
      <c r="Z78" s="380"/>
      <c r="AA78" s="380"/>
      <c r="AB78" s="380"/>
      <c r="AC78" s="380"/>
      <c r="AD78" s="380"/>
      <c r="AE78" s="380"/>
      <c r="AF78" s="381"/>
      <c r="AG78" s="1537"/>
      <c r="AH78" s="353" t="s">
        <v>165</v>
      </c>
      <c r="AI78" s="354" t="s">
        <v>163</v>
      </c>
      <c r="AJ78" s="355">
        <v>0.5</v>
      </c>
      <c r="AK78" s="1535"/>
      <c r="AL78" s="367"/>
      <c r="AM78" s="368"/>
      <c r="AN78" s="358">
        <f>ROUND(ROUND(Q68*AD74,0)*AJ78,0)-AL76</f>
        <v>761</v>
      </c>
      <c r="AO78" s="268"/>
    </row>
    <row r="79" spans="1:41" ht="14.25">
      <c r="A79" s="229">
        <v>71</v>
      </c>
      <c r="B79" s="408">
        <v>1629</v>
      </c>
      <c r="C79" s="254" t="s">
        <v>1084</v>
      </c>
      <c r="D79" s="375"/>
      <c r="E79" s="278"/>
      <c r="F79" s="279"/>
      <c r="G79" s="245"/>
      <c r="H79" s="208"/>
      <c r="I79" s="208"/>
      <c r="J79" s="388"/>
      <c r="K79" s="208" t="s">
        <v>208</v>
      </c>
      <c r="L79" s="301"/>
      <c r="M79" s="301"/>
      <c r="N79" s="301"/>
      <c r="O79" s="301"/>
      <c r="P79" s="301"/>
      <c r="Q79" s="352"/>
      <c r="R79" s="352"/>
      <c r="S79" s="208"/>
      <c r="T79" s="208"/>
      <c r="U79" s="245"/>
      <c r="V79" s="392"/>
      <c r="W79" s="392"/>
      <c r="X79" s="392"/>
      <c r="Y79" s="392"/>
      <c r="Z79" s="392"/>
      <c r="AA79" s="392"/>
      <c r="AB79" s="392"/>
      <c r="AC79" s="392"/>
      <c r="AD79" s="392"/>
      <c r="AE79" s="392"/>
      <c r="AF79" s="393"/>
      <c r="AG79" s="340"/>
      <c r="AH79" s="338"/>
      <c r="AI79" s="334"/>
      <c r="AJ79" s="383"/>
      <c r="AK79" s="383"/>
      <c r="AL79" s="383"/>
      <c r="AM79" s="384"/>
      <c r="AN79" s="342">
        <f>ROUND(Q80,0)</f>
        <v>826</v>
      </c>
      <c r="AO79" s="268"/>
    </row>
    <row r="80" spans="1:41" ht="14.25">
      <c r="A80" s="229">
        <v>71</v>
      </c>
      <c r="B80" s="408">
        <v>1630</v>
      </c>
      <c r="C80" s="254" t="s">
        <v>1085</v>
      </c>
      <c r="D80" s="375"/>
      <c r="E80" s="278"/>
      <c r="F80" s="279"/>
      <c r="G80" s="245"/>
      <c r="H80" s="208"/>
      <c r="I80" s="208"/>
      <c r="J80" s="388"/>
      <c r="K80" s="301"/>
      <c r="L80" s="301"/>
      <c r="M80" s="301"/>
      <c r="N80" s="301"/>
      <c r="O80" s="301"/>
      <c r="P80" s="301"/>
      <c r="Q80" s="1538">
        <v>826</v>
      </c>
      <c r="R80" s="1538"/>
      <c r="S80" s="208" t="s">
        <v>18</v>
      </c>
      <c r="T80" s="385"/>
      <c r="U80" s="245"/>
      <c r="V80" s="344"/>
      <c r="W80" s="344"/>
      <c r="X80" s="344"/>
      <c r="Y80" s="344"/>
      <c r="Z80" s="344"/>
      <c r="AA80" s="344"/>
      <c r="AB80" s="344"/>
      <c r="AC80" s="344"/>
      <c r="AD80" s="344"/>
      <c r="AE80" s="344"/>
      <c r="AF80" s="345"/>
      <c r="AG80" s="1539" t="s">
        <v>161</v>
      </c>
      <c r="AH80" s="346" t="s">
        <v>162</v>
      </c>
      <c r="AI80" s="347" t="s">
        <v>163</v>
      </c>
      <c r="AJ80" s="348">
        <v>0.7</v>
      </c>
      <c r="AK80" s="348"/>
      <c r="AL80" s="348"/>
      <c r="AM80" s="349"/>
      <c r="AN80" s="350">
        <f>ROUND(Q80*AJ80,0)</f>
        <v>578</v>
      </c>
      <c r="AO80" s="268"/>
    </row>
    <row r="81" spans="1:41" ht="14.25">
      <c r="A81" s="243">
        <v>71</v>
      </c>
      <c r="B81" s="411">
        <v>2911</v>
      </c>
      <c r="C81" s="244" t="s">
        <v>1086</v>
      </c>
      <c r="D81" s="375"/>
      <c r="E81" s="278"/>
      <c r="F81" s="279"/>
      <c r="G81" s="245"/>
      <c r="H81" s="208"/>
      <c r="I81" s="208"/>
      <c r="J81" s="385"/>
      <c r="K81" s="245"/>
      <c r="L81" s="208"/>
      <c r="M81" s="208"/>
      <c r="N81" s="208"/>
      <c r="O81" s="208"/>
      <c r="P81" s="208"/>
      <c r="Q81" s="352"/>
      <c r="R81" s="352"/>
      <c r="S81" s="208"/>
      <c r="T81" s="385"/>
      <c r="U81" s="245"/>
      <c r="V81" s="344"/>
      <c r="W81" s="344"/>
      <c r="X81" s="344"/>
      <c r="Y81" s="344"/>
      <c r="Z81" s="344"/>
      <c r="AA81" s="344"/>
      <c r="AB81" s="344"/>
      <c r="AC81" s="344"/>
      <c r="AD81" s="344"/>
      <c r="AE81" s="344"/>
      <c r="AF81" s="345"/>
      <c r="AG81" s="1540"/>
      <c r="AH81" s="353" t="s">
        <v>165</v>
      </c>
      <c r="AI81" s="354" t="s">
        <v>163</v>
      </c>
      <c r="AJ81" s="355">
        <v>0.5</v>
      </c>
      <c r="AK81" s="356"/>
      <c r="AL81" s="356"/>
      <c r="AM81" s="395"/>
      <c r="AN81" s="358">
        <f>ROUND(Q80*AJ81,0)</f>
        <v>413</v>
      </c>
      <c r="AO81" s="268"/>
    </row>
    <row r="82" spans="1:41" ht="14.25">
      <c r="A82" s="243">
        <v>71</v>
      </c>
      <c r="B82" s="411">
        <v>2912</v>
      </c>
      <c r="C82" s="244" t="s">
        <v>1087</v>
      </c>
      <c r="D82" s="375"/>
      <c r="E82" s="278"/>
      <c r="F82" s="279"/>
      <c r="G82" s="245"/>
      <c r="H82" s="208"/>
      <c r="I82" s="208"/>
      <c r="J82" s="385"/>
      <c r="K82" s="245"/>
      <c r="L82" s="208"/>
      <c r="M82" s="208"/>
      <c r="N82" s="208"/>
      <c r="O82" s="208"/>
      <c r="P82" s="208"/>
      <c r="Q82" s="352"/>
      <c r="R82" s="352"/>
      <c r="S82" s="208"/>
      <c r="T82" s="385"/>
      <c r="U82" s="245"/>
      <c r="V82" s="344"/>
      <c r="W82" s="344"/>
      <c r="X82" s="344"/>
      <c r="Y82" s="344"/>
      <c r="Z82" s="344"/>
      <c r="AA82" s="344"/>
      <c r="AB82" s="344"/>
      <c r="AC82" s="344"/>
      <c r="AD82" s="344"/>
      <c r="AE82" s="344"/>
      <c r="AF82" s="345"/>
      <c r="AG82" s="353"/>
      <c r="AH82" s="405"/>
      <c r="AI82" s="362"/>
      <c r="AJ82" s="356"/>
      <c r="AK82" s="1533" t="s">
        <v>167</v>
      </c>
      <c r="AL82" s="362">
        <v>5</v>
      </c>
      <c r="AM82" s="363" t="s">
        <v>168</v>
      </c>
      <c r="AN82" s="358">
        <f>ROUND(Q80,0)-AL82</f>
        <v>821</v>
      </c>
      <c r="AO82" s="268"/>
    </row>
    <row r="83" spans="1:41" ht="14.25">
      <c r="A83" s="243">
        <v>71</v>
      </c>
      <c r="B83" s="411">
        <v>2913</v>
      </c>
      <c r="C83" s="244" t="s">
        <v>1088</v>
      </c>
      <c r="D83" s="375"/>
      <c r="E83" s="278"/>
      <c r="F83" s="279"/>
      <c r="G83" s="245"/>
      <c r="H83" s="208"/>
      <c r="I83" s="208"/>
      <c r="J83" s="385"/>
      <c r="K83" s="245"/>
      <c r="L83" s="208"/>
      <c r="M83" s="208"/>
      <c r="N83" s="208"/>
      <c r="O83" s="208"/>
      <c r="P83" s="208"/>
      <c r="Q83" s="352"/>
      <c r="R83" s="352"/>
      <c r="S83" s="208"/>
      <c r="T83" s="385"/>
      <c r="U83" s="245"/>
      <c r="V83" s="344"/>
      <c r="W83" s="344"/>
      <c r="X83" s="344"/>
      <c r="Y83" s="344"/>
      <c r="Z83" s="344"/>
      <c r="AA83" s="344"/>
      <c r="AB83" s="344"/>
      <c r="AC83" s="344"/>
      <c r="AD83" s="344"/>
      <c r="AE83" s="344"/>
      <c r="AF83" s="345"/>
      <c r="AG83" s="1536" t="s">
        <v>161</v>
      </c>
      <c r="AH83" s="364" t="s">
        <v>162</v>
      </c>
      <c r="AI83" s="362" t="s">
        <v>163</v>
      </c>
      <c r="AJ83" s="356">
        <v>0.7</v>
      </c>
      <c r="AK83" s="1534"/>
      <c r="AL83" s="365"/>
      <c r="AM83" s="366"/>
      <c r="AN83" s="358">
        <f>ROUND(Q80*AJ83,0)-AL82</f>
        <v>573</v>
      </c>
      <c r="AO83" s="268"/>
    </row>
    <row r="84" spans="1:41" ht="14.25">
      <c r="A84" s="243">
        <v>71</v>
      </c>
      <c r="B84" s="411">
        <v>2914</v>
      </c>
      <c r="C84" s="244" t="s">
        <v>1089</v>
      </c>
      <c r="D84" s="375"/>
      <c r="E84" s="278"/>
      <c r="F84" s="279"/>
      <c r="G84" s="245"/>
      <c r="H84" s="208"/>
      <c r="I84" s="208"/>
      <c r="J84" s="385"/>
      <c r="K84" s="245"/>
      <c r="L84" s="208"/>
      <c r="M84" s="208"/>
      <c r="N84" s="208"/>
      <c r="O84" s="208"/>
      <c r="P84" s="208"/>
      <c r="Q84" s="352"/>
      <c r="R84" s="352"/>
      <c r="S84" s="208"/>
      <c r="T84" s="385"/>
      <c r="U84" s="245"/>
      <c r="V84" s="344"/>
      <c r="W84" s="344"/>
      <c r="X84" s="344"/>
      <c r="Y84" s="344"/>
      <c r="Z84" s="344"/>
      <c r="AA84" s="344"/>
      <c r="AB84" s="344"/>
      <c r="AC84" s="344"/>
      <c r="AD84" s="344"/>
      <c r="AE84" s="344"/>
      <c r="AF84" s="345"/>
      <c r="AG84" s="1537"/>
      <c r="AH84" s="353" t="s">
        <v>165</v>
      </c>
      <c r="AI84" s="354" t="s">
        <v>163</v>
      </c>
      <c r="AJ84" s="355">
        <v>0.5</v>
      </c>
      <c r="AK84" s="1535"/>
      <c r="AL84" s="367"/>
      <c r="AM84" s="368"/>
      <c r="AN84" s="358">
        <f>ROUND(Q80*AJ84,0)-AL82</f>
        <v>408</v>
      </c>
      <c r="AO84" s="268"/>
    </row>
    <row r="85" spans="1:41" ht="14.25">
      <c r="A85" s="229">
        <v>71</v>
      </c>
      <c r="B85" s="408">
        <v>1631</v>
      </c>
      <c r="C85" s="254" t="s">
        <v>1090</v>
      </c>
      <c r="D85" s="375"/>
      <c r="E85" s="278"/>
      <c r="F85" s="279"/>
      <c r="G85" s="245"/>
      <c r="H85" s="208"/>
      <c r="I85" s="208"/>
      <c r="J85" s="388"/>
      <c r="K85" s="343"/>
      <c r="L85" s="301"/>
      <c r="M85" s="301"/>
      <c r="N85" s="301"/>
      <c r="O85" s="301"/>
      <c r="P85" s="301"/>
      <c r="Q85" s="352"/>
      <c r="R85" s="352"/>
      <c r="S85" s="208"/>
      <c r="T85" s="385"/>
      <c r="U85" s="369" t="s">
        <v>172</v>
      </c>
      <c r="V85" s="370"/>
      <c r="W85" s="370"/>
      <c r="X85" s="370"/>
      <c r="Y85" s="370"/>
      <c r="Z85" s="370"/>
      <c r="AA85" s="370"/>
      <c r="AB85" s="370"/>
      <c r="AC85" s="370"/>
      <c r="AD85" s="370"/>
      <c r="AE85" s="370"/>
      <c r="AF85" s="371"/>
      <c r="AG85" s="369"/>
      <c r="AH85" s="370"/>
      <c r="AI85" s="372"/>
      <c r="AJ85" s="373"/>
      <c r="AK85" s="373"/>
      <c r="AL85" s="373"/>
      <c r="AM85" s="374"/>
      <c r="AN85" s="342">
        <f>ROUND(Q80*AD86,0)</f>
        <v>797</v>
      </c>
      <c r="AO85" s="268"/>
    </row>
    <row r="86" spans="1:41" ht="14.25">
      <c r="A86" s="229">
        <v>71</v>
      </c>
      <c r="B86" s="408">
        <v>1632</v>
      </c>
      <c r="C86" s="254" t="s">
        <v>1091</v>
      </c>
      <c r="D86" s="375"/>
      <c r="E86" s="278"/>
      <c r="F86" s="279"/>
      <c r="G86" s="245"/>
      <c r="H86" s="208"/>
      <c r="I86" s="208"/>
      <c r="J86" s="388"/>
      <c r="K86" s="343"/>
      <c r="L86" s="301"/>
      <c r="M86" s="301"/>
      <c r="N86" s="301"/>
      <c r="O86" s="301"/>
      <c r="P86" s="301"/>
      <c r="Q86" s="352"/>
      <c r="R86" s="352"/>
      <c r="S86" s="208"/>
      <c r="T86" s="385"/>
      <c r="U86" s="379" t="s">
        <v>174</v>
      </c>
      <c r="V86" s="344"/>
      <c r="W86" s="344"/>
      <c r="X86" s="344"/>
      <c r="Y86" s="344"/>
      <c r="Z86" s="344"/>
      <c r="AA86" s="344"/>
      <c r="AB86" s="344"/>
      <c r="AC86" s="214" t="s">
        <v>163</v>
      </c>
      <c r="AD86" s="1541">
        <v>0.96499999999999997</v>
      </c>
      <c r="AE86" s="1541"/>
      <c r="AF86" s="345"/>
      <c r="AG86" s="1539" t="s">
        <v>161</v>
      </c>
      <c r="AH86" s="346" t="s">
        <v>162</v>
      </c>
      <c r="AI86" s="347" t="s">
        <v>163</v>
      </c>
      <c r="AJ86" s="348">
        <v>0.7</v>
      </c>
      <c r="AK86" s="348"/>
      <c r="AL86" s="348"/>
      <c r="AM86" s="349"/>
      <c r="AN86" s="350">
        <f>ROUND(ROUND(Q80*AD86,0)*AJ86,0)</f>
        <v>558</v>
      </c>
      <c r="AO86" s="268"/>
    </row>
    <row r="87" spans="1:41" ht="14.25">
      <c r="A87" s="243">
        <v>71</v>
      </c>
      <c r="B87" s="411">
        <v>2915</v>
      </c>
      <c r="C87" s="244" t="s">
        <v>1092</v>
      </c>
      <c r="D87" s="375"/>
      <c r="E87" s="278"/>
      <c r="F87" s="279"/>
      <c r="G87" s="245"/>
      <c r="H87" s="208"/>
      <c r="I87" s="208"/>
      <c r="J87" s="385"/>
      <c r="K87" s="245"/>
      <c r="L87" s="208"/>
      <c r="M87" s="208"/>
      <c r="N87" s="208"/>
      <c r="O87" s="208"/>
      <c r="P87" s="208"/>
      <c r="Q87" s="352"/>
      <c r="R87" s="352"/>
      <c r="S87" s="208"/>
      <c r="T87" s="385"/>
      <c r="U87" s="245"/>
      <c r="V87" s="344"/>
      <c r="W87" s="344"/>
      <c r="X87" s="344"/>
      <c r="Y87" s="344"/>
      <c r="Z87" s="344"/>
      <c r="AA87" s="344"/>
      <c r="AB87" s="344"/>
      <c r="AC87" s="344"/>
      <c r="AD87" s="344"/>
      <c r="AE87" s="344"/>
      <c r="AF87" s="345"/>
      <c r="AG87" s="1540"/>
      <c r="AH87" s="353" t="s">
        <v>165</v>
      </c>
      <c r="AI87" s="354" t="s">
        <v>163</v>
      </c>
      <c r="AJ87" s="355">
        <v>0.5</v>
      </c>
      <c r="AK87" s="356"/>
      <c r="AL87" s="356"/>
      <c r="AM87" s="395"/>
      <c r="AN87" s="358">
        <f>ROUND(ROUND(Q80*AD86,0)*AJ87,0)</f>
        <v>399</v>
      </c>
      <c r="AO87" s="268"/>
    </row>
    <row r="88" spans="1:41" ht="14.25">
      <c r="A88" s="243">
        <v>71</v>
      </c>
      <c r="B88" s="411">
        <v>2916</v>
      </c>
      <c r="C88" s="244" t="s">
        <v>1093</v>
      </c>
      <c r="D88" s="375"/>
      <c r="E88" s="278"/>
      <c r="F88" s="279"/>
      <c r="G88" s="245"/>
      <c r="H88" s="208"/>
      <c r="I88" s="208"/>
      <c r="J88" s="385"/>
      <c r="K88" s="245"/>
      <c r="L88" s="208"/>
      <c r="M88" s="208"/>
      <c r="N88" s="208"/>
      <c r="O88" s="208"/>
      <c r="P88" s="208"/>
      <c r="Q88" s="352"/>
      <c r="R88" s="352"/>
      <c r="S88" s="208"/>
      <c r="T88" s="385"/>
      <c r="U88" s="245"/>
      <c r="V88" s="344"/>
      <c r="W88" s="344"/>
      <c r="X88" s="344"/>
      <c r="Y88" s="344"/>
      <c r="Z88" s="344"/>
      <c r="AA88" s="344"/>
      <c r="AB88" s="344"/>
      <c r="AC88" s="344"/>
      <c r="AD88" s="344"/>
      <c r="AE88" s="344"/>
      <c r="AF88" s="345"/>
      <c r="AG88" s="353"/>
      <c r="AH88" s="405"/>
      <c r="AI88" s="362"/>
      <c r="AJ88" s="356"/>
      <c r="AK88" s="1533" t="s">
        <v>167</v>
      </c>
      <c r="AL88" s="362">
        <v>5</v>
      </c>
      <c r="AM88" s="363" t="s">
        <v>168</v>
      </c>
      <c r="AN88" s="358">
        <f>ROUND(Q80*AD86,0)-AL88</f>
        <v>792</v>
      </c>
      <c r="AO88" s="268"/>
    </row>
    <row r="89" spans="1:41" ht="14.25">
      <c r="A89" s="243">
        <v>71</v>
      </c>
      <c r="B89" s="411">
        <v>2917</v>
      </c>
      <c r="C89" s="244" t="s">
        <v>1094</v>
      </c>
      <c r="D89" s="375"/>
      <c r="E89" s="278"/>
      <c r="F89" s="279"/>
      <c r="G89" s="245"/>
      <c r="H89" s="208"/>
      <c r="I89" s="208"/>
      <c r="J89" s="385"/>
      <c r="K89" s="245"/>
      <c r="L89" s="208"/>
      <c r="M89" s="208"/>
      <c r="N89" s="208"/>
      <c r="O89" s="208"/>
      <c r="P89" s="208"/>
      <c r="Q89" s="352"/>
      <c r="R89" s="352"/>
      <c r="S89" s="208"/>
      <c r="T89" s="385"/>
      <c r="U89" s="245"/>
      <c r="V89" s="344"/>
      <c r="W89" s="344"/>
      <c r="X89" s="344"/>
      <c r="Y89" s="344"/>
      <c r="Z89" s="344"/>
      <c r="AA89" s="344"/>
      <c r="AB89" s="344"/>
      <c r="AC89" s="344"/>
      <c r="AD89" s="344"/>
      <c r="AE89" s="344"/>
      <c r="AF89" s="345"/>
      <c r="AG89" s="1536" t="s">
        <v>161</v>
      </c>
      <c r="AH89" s="364" t="s">
        <v>162</v>
      </c>
      <c r="AI89" s="362" t="s">
        <v>163</v>
      </c>
      <c r="AJ89" s="356">
        <v>0.7</v>
      </c>
      <c r="AK89" s="1534"/>
      <c r="AL89" s="365"/>
      <c r="AM89" s="366"/>
      <c r="AN89" s="358">
        <f>ROUND(ROUND(Q80*AD86,0)*AJ89,0)-AL88</f>
        <v>553</v>
      </c>
      <c r="AO89" s="268"/>
    </row>
    <row r="90" spans="1:41" ht="14.25">
      <c r="A90" s="243">
        <v>71</v>
      </c>
      <c r="B90" s="411">
        <v>2918</v>
      </c>
      <c r="C90" s="244" t="s">
        <v>1095</v>
      </c>
      <c r="D90" s="375"/>
      <c r="E90" s="278"/>
      <c r="F90" s="279"/>
      <c r="G90" s="281"/>
      <c r="H90" s="216"/>
      <c r="I90" s="216"/>
      <c r="J90" s="226"/>
      <c r="K90" s="281"/>
      <c r="L90" s="216"/>
      <c r="M90" s="216"/>
      <c r="N90" s="216"/>
      <c r="O90" s="216"/>
      <c r="P90" s="216"/>
      <c r="Q90" s="387"/>
      <c r="R90" s="387"/>
      <c r="S90" s="216"/>
      <c r="T90" s="226"/>
      <c r="U90" s="281"/>
      <c r="V90" s="380"/>
      <c r="W90" s="380"/>
      <c r="X90" s="380"/>
      <c r="Y90" s="380"/>
      <c r="Z90" s="380"/>
      <c r="AA90" s="380"/>
      <c r="AB90" s="380"/>
      <c r="AC90" s="380"/>
      <c r="AD90" s="380"/>
      <c r="AE90" s="380"/>
      <c r="AF90" s="381"/>
      <c r="AG90" s="1537"/>
      <c r="AH90" s="353" t="s">
        <v>165</v>
      </c>
      <c r="AI90" s="354" t="s">
        <v>163</v>
      </c>
      <c r="AJ90" s="355">
        <v>0.5</v>
      </c>
      <c r="AK90" s="1535"/>
      <c r="AL90" s="367"/>
      <c r="AM90" s="368"/>
      <c r="AN90" s="358">
        <f>ROUND(ROUND(Q80*AD86,0)*AJ90,0)-AL88</f>
        <v>394</v>
      </c>
      <c r="AO90" s="268"/>
    </row>
    <row r="91" spans="1:41" ht="14.25">
      <c r="A91" s="229">
        <v>71</v>
      </c>
      <c r="B91" s="337">
        <v>1641</v>
      </c>
      <c r="C91" s="254" t="s">
        <v>1096</v>
      </c>
      <c r="D91" s="375"/>
      <c r="E91" s="278"/>
      <c r="F91" s="279"/>
      <c r="G91" s="1542" t="s">
        <v>662</v>
      </c>
      <c r="H91" s="1543"/>
      <c r="I91" s="1543"/>
      <c r="J91" s="1544"/>
      <c r="K91" s="232" t="s">
        <v>181</v>
      </c>
      <c r="L91" s="232"/>
      <c r="M91" s="232"/>
      <c r="N91" s="232"/>
      <c r="O91" s="232"/>
      <c r="P91" s="232"/>
      <c r="Q91" s="402"/>
      <c r="R91" s="402"/>
      <c r="S91" s="232"/>
      <c r="T91" s="314"/>
      <c r="U91" s="231"/>
      <c r="V91" s="338"/>
      <c r="W91" s="338"/>
      <c r="X91" s="338"/>
      <c r="Y91" s="338"/>
      <c r="Z91" s="338"/>
      <c r="AA91" s="338"/>
      <c r="AB91" s="338"/>
      <c r="AC91" s="338"/>
      <c r="AD91" s="338"/>
      <c r="AE91" s="338"/>
      <c r="AF91" s="339"/>
      <c r="AG91" s="340"/>
      <c r="AH91" s="338"/>
      <c r="AI91" s="334"/>
      <c r="AJ91" s="383"/>
      <c r="AK91" s="383"/>
      <c r="AL91" s="383"/>
      <c r="AM91" s="384"/>
      <c r="AN91" s="342">
        <f>ROUND(Q92,0)</f>
        <v>583</v>
      </c>
      <c r="AO91" s="268"/>
    </row>
    <row r="92" spans="1:41" ht="14.25">
      <c r="A92" s="229">
        <v>71</v>
      </c>
      <c r="B92" s="337">
        <v>1642</v>
      </c>
      <c r="C92" s="254" t="s">
        <v>1097</v>
      </c>
      <c r="D92" s="375"/>
      <c r="E92" s="278"/>
      <c r="F92" s="279"/>
      <c r="G92" s="1545"/>
      <c r="H92" s="1546"/>
      <c r="I92" s="1546"/>
      <c r="J92" s="1547"/>
      <c r="K92" s="245" t="s">
        <v>183</v>
      </c>
      <c r="L92" s="208"/>
      <c r="M92" s="208"/>
      <c r="N92" s="208"/>
      <c r="O92" s="208"/>
      <c r="P92" s="208"/>
      <c r="Q92" s="1538">
        <v>583</v>
      </c>
      <c r="R92" s="1538"/>
      <c r="S92" s="208" t="s">
        <v>18</v>
      </c>
      <c r="T92" s="385"/>
      <c r="U92" s="245"/>
      <c r="V92" s="344"/>
      <c r="W92" s="344"/>
      <c r="X92" s="344"/>
      <c r="Y92" s="344"/>
      <c r="Z92" s="344"/>
      <c r="AA92" s="344"/>
      <c r="AB92" s="344"/>
      <c r="AC92" s="344"/>
      <c r="AD92" s="344"/>
      <c r="AE92" s="344"/>
      <c r="AF92" s="345"/>
      <c r="AG92" s="1539" t="s">
        <v>161</v>
      </c>
      <c r="AH92" s="346" t="s">
        <v>162</v>
      </c>
      <c r="AI92" s="347" t="s">
        <v>163</v>
      </c>
      <c r="AJ92" s="348">
        <v>0.7</v>
      </c>
      <c r="AK92" s="348"/>
      <c r="AL92" s="348"/>
      <c r="AM92" s="349"/>
      <c r="AN92" s="350">
        <f>ROUND(Q92*AJ92,0)</f>
        <v>408</v>
      </c>
      <c r="AO92" s="268"/>
    </row>
    <row r="93" spans="1:41" ht="14.25">
      <c r="A93" s="243">
        <v>71</v>
      </c>
      <c r="B93" s="411">
        <v>2921</v>
      </c>
      <c r="C93" s="244" t="s">
        <v>1098</v>
      </c>
      <c r="D93" s="375"/>
      <c r="E93" s="278"/>
      <c r="F93" s="279"/>
      <c r="G93" s="1545"/>
      <c r="H93" s="1546"/>
      <c r="I93" s="1546"/>
      <c r="J93" s="1547"/>
      <c r="K93" s="245"/>
      <c r="L93" s="208"/>
      <c r="M93" s="208"/>
      <c r="N93" s="208"/>
      <c r="O93" s="208"/>
      <c r="P93" s="208"/>
      <c r="Q93" s="352"/>
      <c r="R93" s="352"/>
      <c r="S93" s="208"/>
      <c r="T93" s="385"/>
      <c r="U93" s="245"/>
      <c r="V93" s="344"/>
      <c r="W93" s="344"/>
      <c r="X93" s="344"/>
      <c r="Y93" s="344"/>
      <c r="Z93" s="344"/>
      <c r="AA93" s="344"/>
      <c r="AB93" s="344"/>
      <c r="AC93" s="344"/>
      <c r="AD93" s="344"/>
      <c r="AE93" s="344"/>
      <c r="AF93" s="345"/>
      <c r="AG93" s="1540"/>
      <c r="AH93" s="353" t="s">
        <v>165</v>
      </c>
      <c r="AI93" s="354" t="s">
        <v>163</v>
      </c>
      <c r="AJ93" s="355">
        <v>0.5</v>
      </c>
      <c r="AK93" s="356"/>
      <c r="AL93" s="356"/>
      <c r="AM93" s="395"/>
      <c r="AN93" s="358">
        <f>ROUND(Q92*AJ93,0)</f>
        <v>292</v>
      </c>
      <c r="AO93" s="268"/>
    </row>
    <row r="94" spans="1:41" ht="14.25">
      <c r="A94" s="243">
        <v>71</v>
      </c>
      <c r="B94" s="411">
        <v>2922</v>
      </c>
      <c r="C94" s="244" t="s">
        <v>1099</v>
      </c>
      <c r="D94" s="375"/>
      <c r="E94" s="278"/>
      <c r="F94" s="279"/>
      <c r="G94" s="1545"/>
      <c r="H94" s="1546"/>
      <c r="I94" s="1546"/>
      <c r="J94" s="1547"/>
      <c r="K94" s="245"/>
      <c r="L94" s="208"/>
      <c r="M94" s="208"/>
      <c r="N94" s="208"/>
      <c r="O94" s="208"/>
      <c r="P94" s="208"/>
      <c r="Q94" s="352"/>
      <c r="R94" s="352"/>
      <c r="S94" s="208"/>
      <c r="T94" s="385"/>
      <c r="U94" s="245"/>
      <c r="V94" s="344"/>
      <c r="W94" s="344"/>
      <c r="X94" s="344"/>
      <c r="Y94" s="344"/>
      <c r="Z94" s="344"/>
      <c r="AA94" s="344"/>
      <c r="AB94" s="344"/>
      <c r="AC94" s="344"/>
      <c r="AD94" s="344"/>
      <c r="AE94" s="344"/>
      <c r="AF94" s="345"/>
      <c r="AG94" s="353"/>
      <c r="AH94" s="405"/>
      <c r="AI94" s="362"/>
      <c r="AJ94" s="356"/>
      <c r="AK94" s="1533" t="s">
        <v>167</v>
      </c>
      <c r="AL94" s="362">
        <v>5</v>
      </c>
      <c r="AM94" s="363" t="s">
        <v>168</v>
      </c>
      <c r="AN94" s="358">
        <f>ROUND(Q92,0)-AL94</f>
        <v>578</v>
      </c>
      <c r="AO94" s="268"/>
    </row>
    <row r="95" spans="1:41" ht="14.25">
      <c r="A95" s="243">
        <v>71</v>
      </c>
      <c r="B95" s="411">
        <v>2923</v>
      </c>
      <c r="C95" s="244" t="s">
        <v>1100</v>
      </c>
      <c r="D95" s="375"/>
      <c r="E95" s="278"/>
      <c r="F95" s="279"/>
      <c r="G95" s="1545"/>
      <c r="H95" s="1546"/>
      <c r="I95" s="1546"/>
      <c r="J95" s="1547"/>
      <c r="K95" s="245"/>
      <c r="L95" s="208"/>
      <c r="M95" s="208"/>
      <c r="N95" s="208"/>
      <c r="O95" s="208"/>
      <c r="P95" s="208"/>
      <c r="Q95" s="352"/>
      <c r="R95" s="352"/>
      <c r="S95" s="208"/>
      <c r="T95" s="385"/>
      <c r="U95" s="245"/>
      <c r="V95" s="344"/>
      <c r="W95" s="344"/>
      <c r="X95" s="344"/>
      <c r="Y95" s="344"/>
      <c r="Z95" s="344"/>
      <c r="AA95" s="344"/>
      <c r="AB95" s="344"/>
      <c r="AC95" s="344"/>
      <c r="AD95" s="344"/>
      <c r="AE95" s="344"/>
      <c r="AF95" s="345"/>
      <c r="AG95" s="1536" t="s">
        <v>161</v>
      </c>
      <c r="AH95" s="364" t="s">
        <v>162</v>
      </c>
      <c r="AI95" s="362" t="s">
        <v>163</v>
      </c>
      <c r="AJ95" s="356">
        <v>0.7</v>
      </c>
      <c r="AK95" s="1534"/>
      <c r="AL95" s="365"/>
      <c r="AM95" s="366"/>
      <c r="AN95" s="358">
        <f>ROUND(Q92*AJ95,0)-AL94</f>
        <v>403</v>
      </c>
      <c r="AO95" s="268"/>
    </row>
    <row r="96" spans="1:41" ht="14.25">
      <c r="A96" s="243">
        <v>71</v>
      </c>
      <c r="B96" s="411">
        <v>2924</v>
      </c>
      <c r="C96" s="244" t="s">
        <v>1101</v>
      </c>
      <c r="D96" s="375"/>
      <c r="E96" s="278"/>
      <c r="F96" s="279"/>
      <c r="G96" s="1545"/>
      <c r="H96" s="1546"/>
      <c r="I96" s="1546"/>
      <c r="J96" s="1547"/>
      <c r="K96" s="245"/>
      <c r="L96" s="208"/>
      <c r="M96" s="208"/>
      <c r="N96" s="208"/>
      <c r="O96" s="208"/>
      <c r="P96" s="208"/>
      <c r="Q96" s="352"/>
      <c r="R96" s="352"/>
      <c r="S96" s="208"/>
      <c r="T96" s="385"/>
      <c r="U96" s="281"/>
      <c r="V96" s="380"/>
      <c r="W96" s="380"/>
      <c r="X96" s="380"/>
      <c r="Y96" s="380"/>
      <c r="Z96" s="380"/>
      <c r="AA96" s="380"/>
      <c r="AB96" s="380"/>
      <c r="AC96" s="380"/>
      <c r="AD96" s="380"/>
      <c r="AE96" s="380"/>
      <c r="AF96" s="381"/>
      <c r="AG96" s="1537"/>
      <c r="AH96" s="353" t="s">
        <v>165</v>
      </c>
      <c r="AI96" s="354" t="s">
        <v>163</v>
      </c>
      <c r="AJ96" s="355">
        <v>0.5</v>
      </c>
      <c r="AK96" s="1535"/>
      <c r="AL96" s="367"/>
      <c r="AM96" s="368"/>
      <c r="AN96" s="358">
        <f>ROUND(Q92*AJ96,0)-AL94</f>
        <v>287</v>
      </c>
      <c r="AO96" s="268"/>
    </row>
    <row r="97" spans="1:41" ht="14.25">
      <c r="A97" s="229">
        <v>71</v>
      </c>
      <c r="B97" s="337">
        <v>1643</v>
      </c>
      <c r="C97" s="254" t="s">
        <v>1102</v>
      </c>
      <c r="D97" s="375"/>
      <c r="E97" s="278"/>
      <c r="F97" s="279"/>
      <c r="G97" s="1545"/>
      <c r="H97" s="1546"/>
      <c r="I97" s="1546"/>
      <c r="J97" s="1547"/>
      <c r="K97" s="245"/>
      <c r="L97" s="208"/>
      <c r="M97" s="208"/>
      <c r="N97" s="208"/>
      <c r="O97" s="208"/>
      <c r="P97" s="208"/>
      <c r="Q97" s="403"/>
      <c r="R97" s="403"/>
      <c r="S97" s="301"/>
      <c r="T97" s="385"/>
      <c r="U97" s="379" t="s">
        <v>172</v>
      </c>
      <c r="V97" s="344"/>
      <c r="W97" s="344"/>
      <c r="X97" s="344"/>
      <c r="Y97" s="344"/>
      <c r="Z97" s="344"/>
      <c r="AA97" s="344"/>
      <c r="AB97" s="344"/>
      <c r="AC97" s="344"/>
      <c r="AD97" s="344"/>
      <c r="AE97" s="344"/>
      <c r="AF97" s="345"/>
      <c r="AG97" s="369"/>
      <c r="AH97" s="370"/>
      <c r="AI97" s="372"/>
      <c r="AJ97" s="373"/>
      <c r="AK97" s="373"/>
      <c r="AL97" s="373"/>
      <c r="AM97" s="374"/>
      <c r="AN97" s="342">
        <f>ROUND(Q92*AD98,0)</f>
        <v>563</v>
      </c>
      <c r="AO97" s="268"/>
    </row>
    <row r="98" spans="1:41" ht="14.25">
      <c r="A98" s="229">
        <v>71</v>
      </c>
      <c r="B98" s="337">
        <v>1644</v>
      </c>
      <c r="C98" s="254" t="s">
        <v>1103</v>
      </c>
      <c r="D98" s="375"/>
      <c r="E98" s="278"/>
      <c r="F98" s="279"/>
      <c r="G98" s="245"/>
      <c r="H98" s="208"/>
      <c r="I98" s="208"/>
      <c r="J98" s="385"/>
      <c r="K98" s="343"/>
      <c r="L98" s="301"/>
      <c r="M98" s="301"/>
      <c r="N98" s="301"/>
      <c r="O98" s="301"/>
      <c r="P98" s="208"/>
      <c r="Q98" s="403"/>
      <c r="R98" s="403"/>
      <c r="S98" s="301"/>
      <c r="T98" s="385"/>
      <c r="U98" s="379" t="s">
        <v>174</v>
      </c>
      <c r="V98" s="344"/>
      <c r="W98" s="344"/>
      <c r="X98" s="344"/>
      <c r="Y98" s="344"/>
      <c r="Z98" s="344"/>
      <c r="AA98" s="344"/>
      <c r="AB98" s="344"/>
      <c r="AC98" s="214" t="s">
        <v>163</v>
      </c>
      <c r="AD98" s="1541">
        <v>0.96499999999999997</v>
      </c>
      <c r="AE98" s="1541"/>
      <c r="AF98" s="345"/>
      <c r="AG98" s="1539" t="s">
        <v>161</v>
      </c>
      <c r="AH98" s="346" t="s">
        <v>162</v>
      </c>
      <c r="AI98" s="347" t="s">
        <v>163</v>
      </c>
      <c r="AJ98" s="348">
        <v>0.7</v>
      </c>
      <c r="AK98" s="348"/>
      <c r="AL98" s="348"/>
      <c r="AM98" s="349"/>
      <c r="AN98" s="350">
        <f>ROUND(ROUND(Q92*AD98,0)*AJ98,0)</f>
        <v>394</v>
      </c>
      <c r="AO98" s="268"/>
    </row>
    <row r="99" spans="1:41" ht="14.25">
      <c r="A99" s="243">
        <v>71</v>
      </c>
      <c r="B99" s="411">
        <v>2925</v>
      </c>
      <c r="C99" s="244" t="s">
        <v>1104</v>
      </c>
      <c r="D99" s="375"/>
      <c r="E99" s="278"/>
      <c r="F99" s="279"/>
      <c r="G99" s="245"/>
      <c r="H99" s="208"/>
      <c r="I99" s="208"/>
      <c r="J99" s="385"/>
      <c r="K99" s="245"/>
      <c r="L99" s="208"/>
      <c r="M99" s="208"/>
      <c r="N99" s="208"/>
      <c r="O99" s="208"/>
      <c r="P99" s="208"/>
      <c r="Q99" s="352"/>
      <c r="R99" s="352"/>
      <c r="S99" s="208"/>
      <c r="T99" s="385"/>
      <c r="U99" s="245"/>
      <c r="V99" s="344"/>
      <c r="W99" s="344"/>
      <c r="X99" s="344"/>
      <c r="Y99" s="344"/>
      <c r="Z99" s="344"/>
      <c r="AA99" s="344"/>
      <c r="AB99" s="344"/>
      <c r="AC99" s="344"/>
      <c r="AD99" s="344"/>
      <c r="AE99" s="344"/>
      <c r="AF99" s="345"/>
      <c r="AG99" s="1540"/>
      <c r="AH99" s="353" t="s">
        <v>165</v>
      </c>
      <c r="AI99" s="354" t="s">
        <v>163</v>
      </c>
      <c r="AJ99" s="355">
        <v>0.5</v>
      </c>
      <c r="AK99" s="356"/>
      <c r="AL99" s="356"/>
      <c r="AM99" s="395"/>
      <c r="AN99" s="358">
        <f>ROUND(ROUND(Q92*AD98,0)*AJ99,0)</f>
        <v>282</v>
      </c>
      <c r="AO99" s="268"/>
    </row>
    <row r="100" spans="1:41" ht="14.25">
      <c r="A100" s="243">
        <v>71</v>
      </c>
      <c r="B100" s="411">
        <v>2926</v>
      </c>
      <c r="C100" s="244" t="s">
        <v>1105</v>
      </c>
      <c r="D100" s="375"/>
      <c r="E100" s="278"/>
      <c r="F100" s="279"/>
      <c r="G100" s="245"/>
      <c r="H100" s="208"/>
      <c r="I100" s="208"/>
      <c r="J100" s="385"/>
      <c r="K100" s="245"/>
      <c r="L100" s="208"/>
      <c r="M100" s="208"/>
      <c r="N100" s="208"/>
      <c r="O100" s="208"/>
      <c r="P100" s="208"/>
      <c r="Q100" s="352"/>
      <c r="R100" s="352"/>
      <c r="S100" s="208"/>
      <c r="T100" s="385"/>
      <c r="U100" s="245"/>
      <c r="V100" s="344"/>
      <c r="W100" s="344"/>
      <c r="X100" s="344"/>
      <c r="Y100" s="344"/>
      <c r="Z100" s="344"/>
      <c r="AA100" s="344"/>
      <c r="AB100" s="344"/>
      <c r="AC100" s="344"/>
      <c r="AD100" s="344"/>
      <c r="AE100" s="344"/>
      <c r="AF100" s="345"/>
      <c r="AG100" s="353"/>
      <c r="AH100" s="405"/>
      <c r="AI100" s="362"/>
      <c r="AJ100" s="356"/>
      <c r="AK100" s="1533" t="s">
        <v>167</v>
      </c>
      <c r="AL100" s="362">
        <v>5</v>
      </c>
      <c r="AM100" s="363" t="s">
        <v>168</v>
      </c>
      <c r="AN100" s="358">
        <f>ROUND(Q92*AD98,0)-AL100</f>
        <v>558</v>
      </c>
      <c r="AO100" s="268"/>
    </row>
    <row r="101" spans="1:41" ht="14.25">
      <c r="A101" s="243">
        <v>71</v>
      </c>
      <c r="B101" s="411">
        <v>2927</v>
      </c>
      <c r="C101" s="244" t="s">
        <v>1106</v>
      </c>
      <c r="D101" s="375"/>
      <c r="E101" s="278"/>
      <c r="F101" s="279"/>
      <c r="G101" s="245"/>
      <c r="H101" s="208"/>
      <c r="I101" s="208"/>
      <c r="J101" s="385"/>
      <c r="K101" s="245"/>
      <c r="L101" s="208"/>
      <c r="M101" s="208"/>
      <c r="N101" s="208"/>
      <c r="O101" s="208"/>
      <c r="P101" s="208"/>
      <c r="Q101" s="352"/>
      <c r="R101" s="352"/>
      <c r="S101" s="208"/>
      <c r="T101" s="385"/>
      <c r="U101" s="245"/>
      <c r="V101" s="344"/>
      <c r="W101" s="344"/>
      <c r="X101" s="344"/>
      <c r="Y101" s="344"/>
      <c r="Z101" s="344"/>
      <c r="AA101" s="344"/>
      <c r="AB101" s="344"/>
      <c r="AC101" s="344"/>
      <c r="AD101" s="344"/>
      <c r="AE101" s="344"/>
      <c r="AF101" s="345"/>
      <c r="AG101" s="1536" t="s">
        <v>161</v>
      </c>
      <c r="AH101" s="364" t="s">
        <v>162</v>
      </c>
      <c r="AI101" s="362" t="s">
        <v>163</v>
      </c>
      <c r="AJ101" s="356">
        <v>0.7</v>
      </c>
      <c r="AK101" s="1534"/>
      <c r="AL101" s="365"/>
      <c r="AM101" s="366"/>
      <c r="AN101" s="358">
        <f>ROUND(ROUND(Q92*AD98,0)*AJ101,0)-AL100</f>
        <v>389</v>
      </c>
      <c r="AO101" s="268"/>
    </row>
    <row r="102" spans="1:41" ht="14.25">
      <c r="A102" s="243">
        <v>71</v>
      </c>
      <c r="B102" s="411">
        <v>2928</v>
      </c>
      <c r="C102" s="244" t="s">
        <v>1107</v>
      </c>
      <c r="D102" s="375"/>
      <c r="E102" s="278"/>
      <c r="F102" s="279"/>
      <c r="G102" s="245"/>
      <c r="H102" s="208"/>
      <c r="I102" s="208"/>
      <c r="J102" s="385"/>
      <c r="K102" s="245"/>
      <c r="L102" s="208"/>
      <c r="M102" s="208"/>
      <c r="N102" s="208"/>
      <c r="O102" s="208"/>
      <c r="P102" s="208"/>
      <c r="Q102" s="352"/>
      <c r="R102" s="352"/>
      <c r="S102" s="208"/>
      <c r="T102" s="385"/>
      <c r="U102" s="245"/>
      <c r="V102" s="344"/>
      <c r="W102" s="344"/>
      <c r="X102" s="344"/>
      <c r="Y102" s="344"/>
      <c r="Z102" s="344"/>
      <c r="AA102" s="344"/>
      <c r="AB102" s="344"/>
      <c r="AC102" s="344"/>
      <c r="AD102" s="344"/>
      <c r="AE102" s="344"/>
      <c r="AF102" s="345"/>
      <c r="AG102" s="1537"/>
      <c r="AH102" s="353" t="s">
        <v>165</v>
      </c>
      <c r="AI102" s="354" t="s">
        <v>163</v>
      </c>
      <c r="AJ102" s="355">
        <v>0.5</v>
      </c>
      <c r="AK102" s="1535"/>
      <c r="AL102" s="367"/>
      <c r="AM102" s="368"/>
      <c r="AN102" s="358">
        <f>ROUND(ROUND(Q92*AD98,0)*AJ102,0)-AL100</f>
        <v>277</v>
      </c>
      <c r="AO102" s="268"/>
    </row>
    <row r="103" spans="1:41" ht="14.25">
      <c r="A103" s="229">
        <v>71</v>
      </c>
      <c r="B103" s="337">
        <v>1645</v>
      </c>
      <c r="C103" s="254" t="s">
        <v>1108</v>
      </c>
      <c r="D103" s="375"/>
      <c r="E103" s="278"/>
      <c r="F103" s="279"/>
      <c r="G103" s="245"/>
      <c r="H103" s="208"/>
      <c r="I103" s="208"/>
      <c r="J103" s="388"/>
      <c r="K103" s="231" t="s">
        <v>195</v>
      </c>
      <c r="L103" s="334"/>
      <c r="M103" s="334"/>
      <c r="N103" s="334"/>
      <c r="O103" s="334"/>
      <c r="P103" s="334"/>
      <c r="Q103" s="404"/>
      <c r="R103" s="404"/>
      <c r="S103" s="232"/>
      <c r="T103" s="314"/>
      <c r="U103" s="231"/>
      <c r="V103" s="338"/>
      <c r="W103" s="338"/>
      <c r="X103" s="338"/>
      <c r="Y103" s="338"/>
      <c r="Z103" s="338"/>
      <c r="AA103" s="338"/>
      <c r="AB103" s="338"/>
      <c r="AC103" s="338"/>
      <c r="AD103" s="338"/>
      <c r="AE103" s="338"/>
      <c r="AF103" s="339"/>
      <c r="AG103" s="340"/>
      <c r="AH103" s="338"/>
      <c r="AI103" s="334"/>
      <c r="AJ103" s="383"/>
      <c r="AK103" s="383"/>
      <c r="AL103" s="383"/>
      <c r="AM103" s="384"/>
      <c r="AN103" s="342">
        <f>ROUND(Q104,0)</f>
        <v>1134</v>
      </c>
      <c r="AO103" s="268"/>
    </row>
    <row r="104" spans="1:41" ht="14.25">
      <c r="A104" s="229">
        <v>71</v>
      </c>
      <c r="B104" s="337">
        <v>1646</v>
      </c>
      <c r="C104" s="254" t="s">
        <v>1109</v>
      </c>
      <c r="D104" s="375"/>
      <c r="E104" s="278"/>
      <c r="F104" s="279"/>
      <c r="G104" s="245"/>
      <c r="H104" s="208"/>
      <c r="I104" s="208"/>
      <c r="J104" s="388"/>
      <c r="K104" s="343"/>
      <c r="L104" s="301"/>
      <c r="M104" s="301"/>
      <c r="N104" s="301"/>
      <c r="O104" s="301"/>
      <c r="P104" s="301"/>
      <c r="Q104" s="1538">
        <v>1134</v>
      </c>
      <c r="R104" s="1538"/>
      <c r="S104" s="208" t="s">
        <v>18</v>
      </c>
      <c r="T104" s="385"/>
      <c r="U104" s="245"/>
      <c r="V104" s="344"/>
      <c r="W104" s="344"/>
      <c r="X104" s="344"/>
      <c r="Y104" s="344"/>
      <c r="Z104" s="344"/>
      <c r="AA104" s="344"/>
      <c r="AB104" s="344"/>
      <c r="AC104" s="344"/>
      <c r="AD104" s="344"/>
      <c r="AE104" s="344"/>
      <c r="AF104" s="345"/>
      <c r="AG104" s="1539" t="s">
        <v>161</v>
      </c>
      <c r="AH104" s="346" t="s">
        <v>162</v>
      </c>
      <c r="AI104" s="347" t="s">
        <v>163</v>
      </c>
      <c r="AJ104" s="348">
        <v>0.7</v>
      </c>
      <c r="AK104" s="348"/>
      <c r="AL104" s="348"/>
      <c r="AM104" s="349"/>
      <c r="AN104" s="350">
        <f>ROUND(Q104*AJ104,0)</f>
        <v>794</v>
      </c>
      <c r="AO104" s="268"/>
    </row>
    <row r="105" spans="1:41" ht="14.25">
      <c r="A105" s="243">
        <v>71</v>
      </c>
      <c r="B105" s="411">
        <v>2931</v>
      </c>
      <c r="C105" s="244" t="s">
        <v>1110</v>
      </c>
      <c r="D105" s="375"/>
      <c r="E105" s="278"/>
      <c r="F105" s="279"/>
      <c r="G105" s="245"/>
      <c r="H105" s="208"/>
      <c r="I105" s="208"/>
      <c r="J105" s="385"/>
      <c r="K105" s="245"/>
      <c r="L105" s="208"/>
      <c r="M105" s="208"/>
      <c r="N105" s="208"/>
      <c r="O105" s="208"/>
      <c r="P105" s="208"/>
      <c r="Q105" s="352"/>
      <c r="R105" s="352"/>
      <c r="S105" s="208"/>
      <c r="T105" s="385"/>
      <c r="U105" s="245"/>
      <c r="V105" s="344"/>
      <c r="W105" s="344"/>
      <c r="X105" s="344"/>
      <c r="Y105" s="344"/>
      <c r="Z105" s="344"/>
      <c r="AA105" s="344"/>
      <c r="AB105" s="344"/>
      <c r="AC105" s="344"/>
      <c r="AD105" s="344"/>
      <c r="AE105" s="344"/>
      <c r="AF105" s="345"/>
      <c r="AG105" s="1540"/>
      <c r="AH105" s="353" t="s">
        <v>165</v>
      </c>
      <c r="AI105" s="354" t="s">
        <v>163</v>
      </c>
      <c r="AJ105" s="355">
        <v>0.5</v>
      </c>
      <c r="AK105" s="356"/>
      <c r="AL105" s="356"/>
      <c r="AM105" s="395"/>
      <c r="AN105" s="358">
        <f>ROUND(Q104*AJ105,0)</f>
        <v>567</v>
      </c>
      <c r="AO105" s="268"/>
    </row>
    <row r="106" spans="1:41" ht="14.25">
      <c r="A106" s="243">
        <v>71</v>
      </c>
      <c r="B106" s="411">
        <v>2932</v>
      </c>
      <c r="C106" s="244" t="s">
        <v>1111</v>
      </c>
      <c r="D106" s="375"/>
      <c r="E106" s="278"/>
      <c r="F106" s="279"/>
      <c r="G106" s="245"/>
      <c r="H106" s="208"/>
      <c r="I106" s="208"/>
      <c r="J106" s="385"/>
      <c r="K106" s="245"/>
      <c r="L106" s="208"/>
      <c r="M106" s="208"/>
      <c r="N106" s="208"/>
      <c r="O106" s="208"/>
      <c r="P106" s="208"/>
      <c r="Q106" s="352"/>
      <c r="R106" s="352"/>
      <c r="S106" s="208"/>
      <c r="T106" s="385"/>
      <c r="U106" s="245"/>
      <c r="V106" s="344"/>
      <c r="W106" s="344"/>
      <c r="X106" s="344"/>
      <c r="Y106" s="344"/>
      <c r="Z106" s="344"/>
      <c r="AA106" s="344"/>
      <c r="AB106" s="344"/>
      <c r="AC106" s="344"/>
      <c r="AD106" s="344"/>
      <c r="AE106" s="344"/>
      <c r="AF106" s="345"/>
      <c r="AG106" s="353"/>
      <c r="AH106" s="405"/>
      <c r="AI106" s="362"/>
      <c r="AJ106" s="356"/>
      <c r="AK106" s="1533" t="s">
        <v>167</v>
      </c>
      <c r="AL106" s="362">
        <v>5</v>
      </c>
      <c r="AM106" s="363" t="s">
        <v>168</v>
      </c>
      <c r="AN106" s="358">
        <f>ROUND(Q104,0)-AL106</f>
        <v>1129</v>
      </c>
      <c r="AO106" s="268"/>
    </row>
    <row r="107" spans="1:41" ht="14.25">
      <c r="A107" s="243">
        <v>71</v>
      </c>
      <c r="B107" s="411">
        <v>2933</v>
      </c>
      <c r="C107" s="244" t="s">
        <v>1112</v>
      </c>
      <c r="D107" s="375"/>
      <c r="E107" s="278"/>
      <c r="F107" s="279"/>
      <c r="G107" s="245"/>
      <c r="H107" s="208"/>
      <c r="I107" s="208"/>
      <c r="J107" s="385"/>
      <c r="K107" s="245"/>
      <c r="L107" s="208"/>
      <c r="M107" s="208"/>
      <c r="N107" s="208"/>
      <c r="O107" s="208"/>
      <c r="P107" s="208"/>
      <c r="Q107" s="352"/>
      <c r="R107" s="352"/>
      <c r="S107" s="208"/>
      <c r="T107" s="385"/>
      <c r="U107" s="245"/>
      <c r="V107" s="344"/>
      <c r="W107" s="344"/>
      <c r="X107" s="344"/>
      <c r="Y107" s="344"/>
      <c r="Z107" s="344"/>
      <c r="AA107" s="344"/>
      <c r="AB107" s="344"/>
      <c r="AC107" s="344"/>
      <c r="AD107" s="344"/>
      <c r="AE107" s="344"/>
      <c r="AF107" s="345"/>
      <c r="AG107" s="1536" t="s">
        <v>161</v>
      </c>
      <c r="AH107" s="364" t="s">
        <v>162</v>
      </c>
      <c r="AI107" s="362" t="s">
        <v>163</v>
      </c>
      <c r="AJ107" s="356">
        <v>0.7</v>
      </c>
      <c r="AK107" s="1534"/>
      <c r="AL107" s="365"/>
      <c r="AM107" s="366"/>
      <c r="AN107" s="358">
        <f>ROUND(Q104*AJ107,0)-AL106</f>
        <v>789</v>
      </c>
      <c r="AO107" s="268"/>
    </row>
    <row r="108" spans="1:41" ht="14.25">
      <c r="A108" s="243">
        <v>71</v>
      </c>
      <c r="B108" s="411">
        <v>2934</v>
      </c>
      <c r="C108" s="244" t="s">
        <v>1113</v>
      </c>
      <c r="D108" s="375"/>
      <c r="E108" s="278"/>
      <c r="F108" s="279"/>
      <c r="G108" s="245"/>
      <c r="H108" s="208"/>
      <c r="I108" s="208"/>
      <c r="J108" s="385"/>
      <c r="K108" s="245"/>
      <c r="L108" s="208"/>
      <c r="M108" s="208"/>
      <c r="N108" s="208"/>
      <c r="O108" s="208"/>
      <c r="P108" s="208"/>
      <c r="Q108" s="352"/>
      <c r="R108" s="352"/>
      <c r="S108" s="208"/>
      <c r="T108" s="385"/>
      <c r="U108" s="245"/>
      <c r="V108" s="344"/>
      <c r="W108" s="344"/>
      <c r="X108" s="344"/>
      <c r="Y108" s="344"/>
      <c r="Z108" s="344"/>
      <c r="AA108" s="344"/>
      <c r="AB108" s="344"/>
      <c r="AC108" s="344"/>
      <c r="AD108" s="344"/>
      <c r="AE108" s="344"/>
      <c r="AF108" s="345"/>
      <c r="AG108" s="1537"/>
      <c r="AH108" s="353" t="s">
        <v>165</v>
      </c>
      <c r="AI108" s="354" t="s">
        <v>163</v>
      </c>
      <c r="AJ108" s="355">
        <v>0.5</v>
      </c>
      <c r="AK108" s="1535"/>
      <c r="AL108" s="367"/>
      <c r="AM108" s="368"/>
      <c r="AN108" s="358">
        <f>ROUND(Q104*AJ108,0)-AL106</f>
        <v>562</v>
      </c>
      <c r="AO108" s="268"/>
    </row>
    <row r="109" spans="1:41" ht="14.25">
      <c r="A109" s="229">
        <v>71</v>
      </c>
      <c r="B109" s="337">
        <v>1647</v>
      </c>
      <c r="C109" s="254" t="s">
        <v>1114</v>
      </c>
      <c r="D109" s="375"/>
      <c r="E109" s="278"/>
      <c r="F109" s="279"/>
      <c r="G109" s="245"/>
      <c r="H109" s="208"/>
      <c r="I109" s="208"/>
      <c r="J109" s="388"/>
      <c r="K109" s="343"/>
      <c r="L109" s="301"/>
      <c r="M109" s="301"/>
      <c r="N109" s="301"/>
      <c r="O109" s="301"/>
      <c r="P109" s="301"/>
      <c r="Q109" s="352"/>
      <c r="R109" s="352"/>
      <c r="S109" s="208"/>
      <c r="T109" s="385"/>
      <c r="U109" s="369" t="s">
        <v>172</v>
      </c>
      <c r="V109" s="370"/>
      <c r="W109" s="370"/>
      <c r="X109" s="370"/>
      <c r="Y109" s="370"/>
      <c r="Z109" s="370"/>
      <c r="AA109" s="370"/>
      <c r="AB109" s="370"/>
      <c r="AC109" s="370"/>
      <c r="AD109" s="370"/>
      <c r="AE109" s="370"/>
      <c r="AF109" s="371"/>
      <c r="AG109" s="369"/>
      <c r="AH109" s="370"/>
      <c r="AI109" s="372"/>
      <c r="AJ109" s="373"/>
      <c r="AK109" s="373"/>
      <c r="AL109" s="373"/>
      <c r="AM109" s="374"/>
      <c r="AN109" s="342">
        <f>ROUND(Q104*AD110,0)</f>
        <v>1094</v>
      </c>
      <c r="AO109" s="268"/>
    </row>
    <row r="110" spans="1:41" ht="14.25">
      <c r="A110" s="229">
        <v>71</v>
      </c>
      <c r="B110" s="337">
        <v>1648</v>
      </c>
      <c r="C110" s="254" t="s">
        <v>1115</v>
      </c>
      <c r="D110" s="375"/>
      <c r="E110" s="278"/>
      <c r="F110" s="279"/>
      <c r="G110" s="245"/>
      <c r="H110" s="208"/>
      <c r="I110" s="208"/>
      <c r="J110" s="388"/>
      <c r="K110" s="343"/>
      <c r="L110" s="301"/>
      <c r="M110" s="301"/>
      <c r="N110" s="301"/>
      <c r="O110" s="301"/>
      <c r="P110" s="301"/>
      <c r="Q110" s="352"/>
      <c r="R110" s="352"/>
      <c r="S110" s="208"/>
      <c r="T110" s="385"/>
      <c r="U110" s="379" t="s">
        <v>174</v>
      </c>
      <c r="V110" s="344"/>
      <c r="W110" s="344"/>
      <c r="X110" s="344"/>
      <c r="Y110" s="344"/>
      <c r="Z110" s="344"/>
      <c r="AA110" s="344"/>
      <c r="AB110" s="344"/>
      <c r="AC110" s="214" t="s">
        <v>163</v>
      </c>
      <c r="AD110" s="1541">
        <v>0.96499999999999997</v>
      </c>
      <c r="AE110" s="1541"/>
      <c r="AF110" s="345"/>
      <c r="AG110" s="1539" t="s">
        <v>161</v>
      </c>
      <c r="AH110" s="346" t="s">
        <v>162</v>
      </c>
      <c r="AI110" s="347" t="s">
        <v>163</v>
      </c>
      <c r="AJ110" s="348">
        <v>0.7</v>
      </c>
      <c r="AK110" s="348"/>
      <c r="AL110" s="348"/>
      <c r="AM110" s="349"/>
      <c r="AN110" s="350">
        <f>ROUND(ROUND(Q104*AD110,0)*AJ110,0)</f>
        <v>766</v>
      </c>
      <c r="AO110" s="268"/>
    </row>
    <row r="111" spans="1:41" ht="14.25">
      <c r="A111" s="243">
        <v>71</v>
      </c>
      <c r="B111" s="411">
        <v>2935</v>
      </c>
      <c r="C111" s="244" t="s">
        <v>1116</v>
      </c>
      <c r="D111" s="375"/>
      <c r="E111" s="278"/>
      <c r="F111" s="279"/>
      <c r="G111" s="245"/>
      <c r="H111" s="208"/>
      <c r="I111" s="208"/>
      <c r="J111" s="385"/>
      <c r="K111" s="245"/>
      <c r="L111" s="208"/>
      <c r="M111" s="208"/>
      <c r="N111" s="208"/>
      <c r="O111" s="208"/>
      <c r="P111" s="208"/>
      <c r="Q111" s="352"/>
      <c r="R111" s="352"/>
      <c r="S111" s="208"/>
      <c r="T111" s="385"/>
      <c r="U111" s="245"/>
      <c r="V111" s="344"/>
      <c r="W111" s="344"/>
      <c r="X111" s="344"/>
      <c r="Y111" s="344"/>
      <c r="Z111" s="344"/>
      <c r="AA111" s="344"/>
      <c r="AB111" s="344"/>
      <c r="AC111" s="344"/>
      <c r="AD111" s="344"/>
      <c r="AE111" s="344"/>
      <c r="AF111" s="345"/>
      <c r="AG111" s="1540"/>
      <c r="AH111" s="353" t="s">
        <v>165</v>
      </c>
      <c r="AI111" s="354" t="s">
        <v>163</v>
      </c>
      <c r="AJ111" s="355">
        <v>0.5</v>
      </c>
      <c r="AK111" s="356"/>
      <c r="AL111" s="356"/>
      <c r="AM111" s="395"/>
      <c r="AN111" s="358">
        <f>ROUND(ROUND(Q104*AD110,0)*AJ111,0)</f>
        <v>547</v>
      </c>
      <c r="AO111" s="268"/>
    </row>
    <row r="112" spans="1:41" ht="14.25">
      <c r="A112" s="243">
        <v>71</v>
      </c>
      <c r="B112" s="411">
        <v>2936</v>
      </c>
      <c r="C112" s="244" t="s">
        <v>1117</v>
      </c>
      <c r="D112" s="375"/>
      <c r="E112" s="278"/>
      <c r="F112" s="279"/>
      <c r="G112" s="245"/>
      <c r="H112" s="208"/>
      <c r="I112" s="208"/>
      <c r="J112" s="385"/>
      <c r="K112" s="245"/>
      <c r="L112" s="208"/>
      <c r="M112" s="208"/>
      <c r="N112" s="208"/>
      <c r="O112" s="208"/>
      <c r="P112" s="208"/>
      <c r="Q112" s="352"/>
      <c r="R112" s="352"/>
      <c r="S112" s="208"/>
      <c r="T112" s="385"/>
      <c r="U112" s="245"/>
      <c r="V112" s="344"/>
      <c r="W112" s="344"/>
      <c r="X112" s="344"/>
      <c r="Y112" s="344"/>
      <c r="Z112" s="344"/>
      <c r="AA112" s="344"/>
      <c r="AB112" s="344"/>
      <c r="AC112" s="344"/>
      <c r="AD112" s="344"/>
      <c r="AE112" s="344"/>
      <c r="AF112" s="345"/>
      <c r="AG112" s="353"/>
      <c r="AH112" s="405"/>
      <c r="AI112" s="362"/>
      <c r="AJ112" s="356"/>
      <c r="AK112" s="1533" t="s">
        <v>167</v>
      </c>
      <c r="AL112" s="362">
        <v>5</v>
      </c>
      <c r="AM112" s="363" t="s">
        <v>168</v>
      </c>
      <c r="AN112" s="358">
        <f>ROUND(Q104*AD110,0)-AL112</f>
        <v>1089</v>
      </c>
      <c r="AO112" s="268"/>
    </row>
    <row r="113" spans="1:41" ht="14.25">
      <c r="A113" s="243">
        <v>71</v>
      </c>
      <c r="B113" s="411">
        <v>2937</v>
      </c>
      <c r="C113" s="244" t="s">
        <v>1118</v>
      </c>
      <c r="D113" s="375"/>
      <c r="E113" s="278"/>
      <c r="F113" s="279"/>
      <c r="G113" s="245"/>
      <c r="H113" s="208"/>
      <c r="I113" s="208"/>
      <c r="J113" s="385"/>
      <c r="K113" s="245"/>
      <c r="L113" s="208"/>
      <c r="M113" s="208"/>
      <c r="N113" s="208"/>
      <c r="O113" s="208"/>
      <c r="P113" s="208"/>
      <c r="Q113" s="352"/>
      <c r="R113" s="352"/>
      <c r="S113" s="208"/>
      <c r="T113" s="385"/>
      <c r="U113" s="245"/>
      <c r="V113" s="344"/>
      <c r="W113" s="344"/>
      <c r="X113" s="344"/>
      <c r="Y113" s="344"/>
      <c r="Z113" s="344"/>
      <c r="AA113" s="344"/>
      <c r="AB113" s="344"/>
      <c r="AC113" s="344"/>
      <c r="AD113" s="344"/>
      <c r="AE113" s="344"/>
      <c r="AF113" s="345"/>
      <c r="AG113" s="1536" t="s">
        <v>161</v>
      </c>
      <c r="AH113" s="364" t="s">
        <v>162</v>
      </c>
      <c r="AI113" s="362" t="s">
        <v>163</v>
      </c>
      <c r="AJ113" s="356">
        <v>0.7</v>
      </c>
      <c r="AK113" s="1534"/>
      <c r="AL113" s="365"/>
      <c r="AM113" s="366"/>
      <c r="AN113" s="358">
        <f>ROUND(ROUND(Q104*AD110,0)*AJ113,0)-AL112</f>
        <v>761</v>
      </c>
      <c r="AO113" s="268"/>
    </row>
    <row r="114" spans="1:41" ht="14.25">
      <c r="A114" s="243">
        <v>71</v>
      </c>
      <c r="B114" s="411">
        <v>2938</v>
      </c>
      <c r="C114" s="244" t="s">
        <v>1119</v>
      </c>
      <c r="D114" s="375"/>
      <c r="E114" s="278"/>
      <c r="F114" s="279"/>
      <c r="G114" s="245"/>
      <c r="H114" s="208"/>
      <c r="I114" s="208"/>
      <c r="J114" s="385"/>
      <c r="K114" s="281"/>
      <c r="L114" s="216"/>
      <c r="M114" s="216"/>
      <c r="N114" s="216"/>
      <c r="O114" s="216"/>
      <c r="P114" s="216"/>
      <c r="Q114" s="387"/>
      <c r="R114" s="387"/>
      <c r="S114" s="216"/>
      <c r="T114" s="226"/>
      <c r="U114" s="281"/>
      <c r="V114" s="380"/>
      <c r="W114" s="380"/>
      <c r="X114" s="380"/>
      <c r="Y114" s="380"/>
      <c r="Z114" s="380"/>
      <c r="AA114" s="380"/>
      <c r="AB114" s="380"/>
      <c r="AC114" s="380"/>
      <c r="AD114" s="380"/>
      <c r="AE114" s="380"/>
      <c r="AF114" s="381"/>
      <c r="AG114" s="1537"/>
      <c r="AH114" s="353" t="s">
        <v>165</v>
      </c>
      <c r="AI114" s="354" t="s">
        <v>163</v>
      </c>
      <c r="AJ114" s="355">
        <v>0.5</v>
      </c>
      <c r="AK114" s="1535"/>
      <c r="AL114" s="367"/>
      <c r="AM114" s="368"/>
      <c r="AN114" s="358">
        <f>ROUND(ROUND(Q104*AD110,0)*AJ114,0)-AL112</f>
        <v>542</v>
      </c>
      <c r="AO114" s="268"/>
    </row>
    <row r="115" spans="1:41" ht="14.25">
      <c r="A115" s="229">
        <v>71</v>
      </c>
      <c r="B115" s="337">
        <v>1649</v>
      </c>
      <c r="C115" s="254" t="s">
        <v>1120</v>
      </c>
      <c r="D115" s="375"/>
      <c r="E115" s="278"/>
      <c r="F115" s="279"/>
      <c r="G115" s="245"/>
      <c r="H115" s="208"/>
      <c r="I115" s="208"/>
      <c r="J115" s="388"/>
      <c r="K115" s="208" t="s">
        <v>208</v>
      </c>
      <c r="L115" s="301"/>
      <c r="M115" s="301"/>
      <c r="N115" s="301"/>
      <c r="O115" s="301"/>
      <c r="P115" s="301"/>
      <c r="Q115" s="352"/>
      <c r="R115" s="352"/>
      <c r="S115" s="208"/>
      <c r="T115" s="208"/>
      <c r="U115" s="245"/>
      <c r="V115" s="392"/>
      <c r="W115" s="392"/>
      <c r="X115" s="392"/>
      <c r="Y115" s="392"/>
      <c r="Z115" s="392"/>
      <c r="AA115" s="392"/>
      <c r="AB115" s="392"/>
      <c r="AC115" s="392"/>
      <c r="AD115" s="392"/>
      <c r="AE115" s="392"/>
      <c r="AF115" s="393"/>
      <c r="AG115" s="340"/>
      <c r="AH115" s="338"/>
      <c r="AI115" s="334"/>
      <c r="AJ115" s="383"/>
      <c r="AK115" s="383"/>
      <c r="AL115" s="383"/>
      <c r="AM115" s="384"/>
      <c r="AN115" s="342">
        <f>ROUND(Q116,0)</f>
        <v>752</v>
      </c>
      <c r="AO115" s="268"/>
    </row>
    <row r="116" spans="1:41" ht="14.25">
      <c r="A116" s="229">
        <v>71</v>
      </c>
      <c r="B116" s="337">
        <v>1650</v>
      </c>
      <c r="C116" s="254" t="s">
        <v>1121</v>
      </c>
      <c r="D116" s="375"/>
      <c r="E116" s="278"/>
      <c r="F116" s="279"/>
      <c r="G116" s="245"/>
      <c r="H116" s="208"/>
      <c r="I116" s="208"/>
      <c r="J116" s="388"/>
      <c r="K116" s="301"/>
      <c r="L116" s="301"/>
      <c r="M116" s="301"/>
      <c r="N116" s="301"/>
      <c r="O116" s="301"/>
      <c r="P116" s="301"/>
      <c r="Q116" s="1538">
        <v>752</v>
      </c>
      <c r="R116" s="1538"/>
      <c r="S116" s="208" t="s">
        <v>18</v>
      </c>
      <c r="T116" s="385"/>
      <c r="U116" s="245"/>
      <c r="V116" s="344"/>
      <c r="W116" s="344"/>
      <c r="X116" s="344"/>
      <c r="Y116" s="344"/>
      <c r="Z116" s="344"/>
      <c r="AA116" s="344"/>
      <c r="AB116" s="344"/>
      <c r="AC116" s="344"/>
      <c r="AD116" s="344"/>
      <c r="AE116" s="344"/>
      <c r="AF116" s="345"/>
      <c r="AG116" s="1539" t="s">
        <v>161</v>
      </c>
      <c r="AH116" s="346" t="s">
        <v>162</v>
      </c>
      <c r="AI116" s="347" t="s">
        <v>163</v>
      </c>
      <c r="AJ116" s="348">
        <v>0.7</v>
      </c>
      <c r="AK116" s="348"/>
      <c r="AL116" s="348"/>
      <c r="AM116" s="349"/>
      <c r="AN116" s="350">
        <f>ROUND(Q116*AJ116,0)</f>
        <v>526</v>
      </c>
      <c r="AO116" s="268"/>
    </row>
    <row r="117" spans="1:41" ht="14.25">
      <c r="A117" s="243">
        <v>71</v>
      </c>
      <c r="B117" s="411">
        <v>2941</v>
      </c>
      <c r="C117" s="244" t="s">
        <v>1122</v>
      </c>
      <c r="D117" s="375"/>
      <c r="E117" s="278"/>
      <c r="F117" s="279"/>
      <c r="G117" s="245"/>
      <c r="H117" s="208"/>
      <c r="I117" s="208"/>
      <c r="J117" s="385"/>
      <c r="K117" s="245"/>
      <c r="L117" s="208"/>
      <c r="M117" s="208"/>
      <c r="N117" s="208"/>
      <c r="O117" s="208"/>
      <c r="P117" s="208"/>
      <c r="Q117" s="352"/>
      <c r="R117" s="352"/>
      <c r="S117" s="208"/>
      <c r="T117" s="385"/>
      <c r="U117" s="245"/>
      <c r="V117" s="344"/>
      <c r="W117" s="344"/>
      <c r="X117" s="344"/>
      <c r="Y117" s="344"/>
      <c r="Z117" s="344"/>
      <c r="AA117" s="344"/>
      <c r="AB117" s="344"/>
      <c r="AC117" s="344"/>
      <c r="AD117" s="344"/>
      <c r="AE117" s="344"/>
      <c r="AF117" s="345"/>
      <c r="AG117" s="1540"/>
      <c r="AH117" s="353" t="s">
        <v>165</v>
      </c>
      <c r="AI117" s="354" t="s">
        <v>163</v>
      </c>
      <c r="AJ117" s="355">
        <v>0.5</v>
      </c>
      <c r="AK117" s="356"/>
      <c r="AL117" s="356"/>
      <c r="AM117" s="395"/>
      <c r="AN117" s="358">
        <f>ROUND(Q116*AJ117,0)</f>
        <v>376</v>
      </c>
      <c r="AO117" s="268"/>
    </row>
    <row r="118" spans="1:41" ht="14.25">
      <c r="A118" s="243">
        <v>71</v>
      </c>
      <c r="B118" s="411">
        <v>2942</v>
      </c>
      <c r="C118" s="244" t="s">
        <v>1123</v>
      </c>
      <c r="D118" s="375"/>
      <c r="E118" s="278"/>
      <c r="F118" s="279"/>
      <c r="G118" s="245"/>
      <c r="H118" s="208"/>
      <c r="I118" s="208"/>
      <c r="J118" s="385"/>
      <c r="K118" s="245"/>
      <c r="L118" s="208"/>
      <c r="M118" s="208"/>
      <c r="N118" s="208"/>
      <c r="O118" s="208"/>
      <c r="P118" s="208"/>
      <c r="Q118" s="352"/>
      <c r="R118" s="352"/>
      <c r="S118" s="208"/>
      <c r="T118" s="385"/>
      <c r="U118" s="245"/>
      <c r="V118" s="344"/>
      <c r="W118" s="344"/>
      <c r="X118" s="344"/>
      <c r="Y118" s="344"/>
      <c r="Z118" s="344"/>
      <c r="AA118" s="344"/>
      <c r="AB118" s="344"/>
      <c r="AC118" s="344"/>
      <c r="AD118" s="344"/>
      <c r="AE118" s="344"/>
      <c r="AF118" s="345"/>
      <c r="AG118" s="353"/>
      <c r="AH118" s="405"/>
      <c r="AI118" s="362"/>
      <c r="AJ118" s="356"/>
      <c r="AK118" s="1533" t="s">
        <v>167</v>
      </c>
      <c r="AL118" s="362">
        <v>5</v>
      </c>
      <c r="AM118" s="363" t="s">
        <v>168</v>
      </c>
      <c r="AN118" s="358">
        <f>ROUND(Q116,0)-AL118</f>
        <v>747</v>
      </c>
      <c r="AO118" s="268"/>
    </row>
    <row r="119" spans="1:41" ht="14.25">
      <c r="A119" s="243">
        <v>71</v>
      </c>
      <c r="B119" s="411">
        <v>2943</v>
      </c>
      <c r="C119" s="244" t="s">
        <v>1124</v>
      </c>
      <c r="D119" s="375"/>
      <c r="E119" s="278"/>
      <c r="F119" s="279"/>
      <c r="G119" s="245"/>
      <c r="H119" s="208"/>
      <c r="I119" s="208"/>
      <c r="J119" s="385"/>
      <c r="K119" s="245"/>
      <c r="L119" s="208"/>
      <c r="M119" s="208"/>
      <c r="N119" s="208"/>
      <c r="O119" s="208"/>
      <c r="P119" s="208"/>
      <c r="Q119" s="352"/>
      <c r="R119" s="352"/>
      <c r="S119" s="208"/>
      <c r="T119" s="385"/>
      <c r="U119" s="245"/>
      <c r="V119" s="344"/>
      <c r="W119" s="344"/>
      <c r="X119" s="344"/>
      <c r="Y119" s="344"/>
      <c r="Z119" s="344"/>
      <c r="AA119" s="344"/>
      <c r="AB119" s="344"/>
      <c r="AC119" s="344"/>
      <c r="AD119" s="344"/>
      <c r="AE119" s="344"/>
      <c r="AF119" s="345"/>
      <c r="AG119" s="1536" t="s">
        <v>161</v>
      </c>
      <c r="AH119" s="364" t="s">
        <v>162</v>
      </c>
      <c r="AI119" s="362" t="s">
        <v>163</v>
      </c>
      <c r="AJ119" s="356">
        <v>0.7</v>
      </c>
      <c r="AK119" s="1534"/>
      <c r="AL119" s="365"/>
      <c r="AM119" s="366"/>
      <c r="AN119" s="358">
        <f>ROUND(Q116*AJ119,0)-AL118</f>
        <v>521</v>
      </c>
      <c r="AO119" s="268"/>
    </row>
    <row r="120" spans="1:41" ht="14.25">
      <c r="A120" s="243">
        <v>71</v>
      </c>
      <c r="B120" s="411">
        <v>2944</v>
      </c>
      <c r="C120" s="244" t="s">
        <v>1125</v>
      </c>
      <c r="D120" s="375"/>
      <c r="E120" s="278"/>
      <c r="F120" s="279"/>
      <c r="G120" s="245"/>
      <c r="H120" s="208"/>
      <c r="I120" s="208"/>
      <c r="J120" s="385"/>
      <c r="K120" s="245"/>
      <c r="L120" s="208"/>
      <c r="M120" s="208"/>
      <c r="N120" s="208"/>
      <c r="O120" s="208"/>
      <c r="P120" s="208"/>
      <c r="Q120" s="352"/>
      <c r="R120" s="352"/>
      <c r="S120" s="208"/>
      <c r="T120" s="385"/>
      <c r="U120" s="281"/>
      <c r="V120" s="380"/>
      <c r="W120" s="380"/>
      <c r="X120" s="380"/>
      <c r="Y120" s="380"/>
      <c r="Z120" s="380"/>
      <c r="AA120" s="380"/>
      <c r="AB120" s="380"/>
      <c r="AC120" s="380"/>
      <c r="AD120" s="380"/>
      <c r="AE120" s="380"/>
      <c r="AF120" s="381"/>
      <c r="AG120" s="1537"/>
      <c r="AH120" s="353" t="s">
        <v>165</v>
      </c>
      <c r="AI120" s="354" t="s">
        <v>163</v>
      </c>
      <c r="AJ120" s="355">
        <v>0.5</v>
      </c>
      <c r="AK120" s="1535"/>
      <c r="AL120" s="367"/>
      <c r="AM120" s="368"/>
      <c r="AN120" s="358">
        <f>ROUND(Q116*AJ120,0)-AL118</f>
        <v>371</v>
      </c>
      <c r="AO120" s="268"/>
    </row>
    <row r="121" spans="1:41" ht="14.25">
      <c r="A121" s="229">
        <v>71</v>
      </c>
      <c r="B121" s="337">
        <v>1651</v>
      </c>
      <c r="C121" s="254" t="s">
        <v>1126</v>
      </c>
      <c r="D121" s="375"/>
      <c r="E121" s="278"/>
      <c r="F121" s="279"/>
      <c r="G121" s="245"/>
      <c r="H121" s="208"/>
      <c r="I121" s="208"/>
      <c r="J121" s="388"/>
      <c r="K121" s="343"/>
      <c r="L121" s="301"/>
      <c r="M121" s="301"/>
      <c r="N121" s="301"/>
      <c r="O121" s="301"/>
      <c r="P121" s="301"/>
      <c r="Q121" s="352"/>
      <c r="R121" s="352"/>
      <c r="S121" s="208"/>
      <c r="T121" s="385"/>
      <c r="U121" s="379" t="s">
        <v>172</v>
      </c>
      <c r="V121" s="344"/>
      <c r="W121" s="344"/>
      <c r="X121" s="344"/>
      <c r="Y121" s="344"/>
      <c r="Z121" s="344"/>
      <c r="AA121" s="344"/>
      <c r="AB121" s="344"/>
      <c r="AC121" s="344"/>
      <c r="AD121" s="344"/>
      <c r="AE121" s="344"/>
      <c r="AF121" s="345"/>
      <c r="AG121" s="369"/>
      <c r="AH121" s="370"/>
      <c r="AI121" s="372"/>
      <c r="AJ121" s="373"/>
      <c r="AK121" s="373"/>
      <c r="AL121" s="373"/>
      <c r="AM121" s="374"/>
      <c r="AN121" s="342">
        <f>ROUND(Q116*AD122,0)</f>
        <v>726</v>
      </c>
      <c r="AO121" s="268"/>
    </row>
    <row r="122" spans="1:41" ht="14.25">
      <c r="A122" s="229">
        <v>71</v>
      </c>
      <c r="B122" s="337">
        <v>1652</v>
      </c>
      <c r="C122" s="254" t="s">
        <v>1127</v>
      </c>
      <c r="D122" s="375"/>
      <c r="E122" s="278"/>
      <c r="F122" s="279"/>
      <c r="G122" s="245"/>
      <c r="H122" s="208"/>
      <c r="I122" s="208"/>
      <c r="J122" s="388"/>
      <c r="K122" s="343"/>
      <c r="L122" s="301"/>
      <c r="M122" s="301"/>
      <c r="N122" s="301"/>
      <c r="O122" s="301"/>
      <c r="P122" s="301"/>
      <c r="Q122" s="352"/>
      <c r="R122" s="352"/>
      <c r="S122" s="208"/>
      <c r="T122" s="385"/>
      <c r="U122" s="379" t="s">
        <v>174</v>
      </c>
      <c r="V122" s="344"/>
      <c r="W122" s="344"/>
      <c r="X122" s="344"/>
      <c r="Y122" s="344"/>
      <c r="Z122" s="344"/>
      <c r="AA122" s="344"/>
      <c r="AB122" s="344"/>
      <c r="AC122" s="214" t="s">
        <v>163</v>
      </c>
      <c r="AD122" s="1541">
        <v>0.96499999999999997</v>
      </c>
      <c r="AE122" s="1541"/>
      <c r="AF122" s="345"/>
      <c r="AG122" s="1539" t="s">
        <v>161</v>
      </c>
      <c r="AH122" s="346" t="s">
        <v>162</v>
      </c>
      <c r="AI122" s="347" t="s">
        <v>163</v>
      </c>
      <c r="AJ122" s="348">
        <v>0.7</v>
      </c>
      <c r="AK122" s="348"/>
      <c r="AL122" s="348"/>
      <c r="AM122" s="349"/>
      <c r="AN122" s="350">
        <f>ROUND(ROUND(Q116*AD122,0)*AJ122,0)</f>
        <v>508</v>
      </c>
      <c r="AO122" s="268"/>
    </row>
    <row r="123" spans="1:41" ht="14.25">
      <c r="A123" s="243">
        <v>71</v>
      </c>
      <c r="B123" s="411">
        <v>2945</v>
      </c>
      <c r="C123" s="244" t="s">
        <v>1128</v>
      </c>
      <c r="D123" s="375"/>
      <c r="E123" s="278"/>
      <c r="F123" s="279"/>
      <c r="G123" s="245"/>
      <c r="H123" s="208"/>
      <c r="I123" s="208"/>
      <c r="J123" s="385"/>
      <c r="K123" s="245"/>
      <c r="L123" s="208"/>
      <c r="M123" s="208"/>
      <c r="N123" s="208"/>
      <c r="O123" s="208"/>
      <c r="P123" s="208"/>
      <c r="Q123" s="352"/>
      <c r="R123" s="352"/>
      <c r="S123" s="208"/>
      <c r="T123" s="385"/>
      <c r="U123" s="245"/>
      <c r="V123" s="344"/>
      <c r="W123" s="344"/>
      <c r="X123" s="344"/>
      <c r="Y123" s="344"/>
      <c r="Z123" s="344"/>
      <c r="AA123" s="344"/>
      <c r="AB123" s="344"/>
      <c r="AC123" s="344"/>
      <c r="AD123" s="344"/>
      <c r="AE123" s="344"/>
      <c r="AF123" s="345"/>
      <c r="AG123" s="1540"/>
      <c r="AH123" s="353" t="s">
        <v>165</v>
      </c>
      <c r="AI123" s="354" t="s">
        <v>163</v>
      </c>
      <c r="AJ123" s="355">
        <v>0.5</v>
      </c>
      <c r="AK123" s="356"/>
      <c r="AL123" s="356"/>
      <c r="AM123" s="395"/>
      <c r="AN123" s="358">
        <f>ROUND(ROUND(Q116*AD122,0)*AJ123,0)</f>
        <v>363</v>
      </c>
      <c r="AO123" s="268"/>
    </row>
    <row r="124" spans="1:41" ht="14.25">
      <c r="A124" s="243">
        <v>71</v>
      </c>
      <c r="B124" s="411">
        <v>2946</v>
      </c>
      <c r="C124" s="244" t="s">
        <v>1129</v>
      </c>
      <c r="D124" s="375"/>
      <c r="E124" s="278"/>
      <c r="F124" s="279"/>
      <c r="G124" s="245"/>
      <c r="H124" s="208"/>
      <c r="I124" s="208"/>
      <c r="J124" s="385"/>
      <c r="K124" s="245"/>
      <c r="L124" s="208"/>
      <c r="M124" s="208"/>
      <c r="N124" s="208"/>
      <c r="O124" s="208"/>
      <c r="P124" s="208"/>
      <c r="Q124" s="352"/>
      <c r="R124" s="352"/>
      <c r="S124" s="208"/>
      <c r="T124" s="385"/>
      <c r="U124" s="245"/>
      <c r="V124" s="344"/>
      <c r="W124" s="344"/>
      <c r="X124" s="344"/>
      <c r="Y124" s="344"/>
      <c r="Z124" s="344"/>
      <c r="AA124" s="344"/>
      <c r="AB124" s="344"/>
      <c r="AC124" s="344"/>
      <c r="AD124" s="344"/>
      <c r="AE124" s="344"/>
      <c r="AF124" s="345"/>
      <c r="AG124" s="353"/>
      <c r="AH124" s="405"/>
      <c r="AI124" s="362"/>
      <c r="AJ124" s="356"/>
      <c r="AK124" s="1533" t="s">
        <v>167</v>
      </c>
      <c r="AL124" s="362">
        <v>5</v>
      </c>
      <c r="AM124" s="363" t="s">
        <v>168</v>
      </c>
      <c r="AN124" s="358">
        <f>ROUND(Q116*AD122,0)-AL124</f>
        <v>721</v>
      </c>
      <c r="AO124" s="268"/>
    </row>
    <row r="125" spans="1:41" ht="14.25">
      <c r="A125" s="243">
        <v>71</v>
      </c>
      <c r="B125" s="411">
        <v>2947</v>
      </c>
      <c r="C125" s="244" t="s">
        <v>1130</v>
      </c>
      <c r="D125" s="375"/>
      <c r="E125" s="278"/>
      <c r="F125" s="279"/>
      <c r="G125" s="245"/>
      <c r="H125" s="208"/>
      <c r="I125" s="208"/>
      <c r="J125" s="385"/>
      <c r="K125" s="245"/>
      <c r="L125" s="208"/>
      <c r="M125" s="208"/>
      <c r="N125" s="208"/>
      <c r="O125" s="208"/>
      <c r="P125" s="208"/>
      <c r="Q125" s="352"/>
      <c r="R125" s="352"/>
      <c r="S125" s="208"/>
      <c r="T125" s="385"/>
      <c r="U125" s="245"/>
      <c r="V125" s="344"/>
      <c r="W125" s="344"/>
      <c r="X125" s="344"/>
      <c r="Y125" s="344"/>
      <c r="Z125" s="344"/>
      <c r="AA125" s="344"/>
      <c r="AB125" s="344"/>
      <c r="AC125" s="344"/>
      <c r="AD125" s="344"/>
      <c r="AE125" s="344"/>
      <c r="AF125" s="345"/>
      <c r="AG125" s="1536" t="s">
        <v>161</v>
      </c>
      <c r="AH125" s="364" t="s">
        <v>162</v>
      </c>
      <c r="AI125" s="362" t="s">
        <v>163</v>
      </c>
      <c r="AJ125" s="356">
        <v>0.7</v>
      </c>
      <c r="AK125" s="1534"/>
      <c r="AL125" s="365"/>
      <c r="AM125" s="366"/>
      <c r="AN125" s="358">
        <f>ROUND(ROUND(Q116*AD122,0)*AJ125,0)-AL124</f>
        <v>503</v>
      </c>
      <c r="AO125" s="268"/>
    </row>
    <row r="126" spans="1:41" ht="14.25">
      <c r="A126" s="243">
        <v>71</v>
      </c>
      <c r="B126" s="411">
        <v>2948</v>
      </c>
      <c r="C126" s="244" t="s">
        <v>1131</v>
      </c>
      <c r="D126" s="375"/>
      <c r="E126" s="278"/>
      <c r="F126" s="279"/>
      <c r="G126" s="281"/>
      <c r="H126" s="216"/>
      <c r="I126" s="216"/>
      <c r="J126" s="226"/>
      <c r="K126" s="281"/>
      <c r="L126" s="216"/>
      <c r="M126" s="216"/>
      <c r="N126" s="216"/>
      <c r="O126" s="216"/>
      <c r="P126" s="216"/>
      <c r="Q126" s="387"/>
      <c r="R126" s="387"/>
      <c r="S126" s="216"/>
      <c r="T126" s="226"/>
      <c r="U126" s="281"/>
      <c r="V126" s="380"/>
      <c r="W126" s="380"/>
      <c r="X126" s="380"/>
      <c r="Y126" s="380"/>
      <c r="Z126" s="380"/>
      <c r="AA126" s="380"/>
      <c r="AB126" s="380"/>
      <c r="AC126" s="380"/>
      <c r="AD126" s="380"/>
      <c r="AE126" s="380"/>
      <c r="AF126" s="381"/>
      <c r="AG126" s="1537"/>
      <c r="AH126" s="353" t="s">
        <v>165</v>
      </c>
      <c r="AI126" s="354" t="s">
        <v>163</v>
      </c>
      <c r="AJ126" s="355">
        <v>0.5</v>
      </c>
      <c r="AK126" s="1535"/>
      <c r="AL126" s="367"/>
      <c r="AM126" s="368"/>
      <c r="AN126" s="391">
        <f>ROUND(ROUND(Q116*AD122,0)*AJ126,0)-AL124</f>
        <v>358</v>
      </c>
      <c r="AO126" s="268"/>
    </row>
    <row r="127" spans="1:41" ht="14.25">
      <c r="A127" s="229">
        <v>71</v>
      </c>
      <c r="B127" s="337">
        <v>1661</v>
      </c>
      <c r="C127" s="254" t="s">
        <v>1132</v>
      </c>
      <c r="D127" s="375"/>
      <c r="E127" s="278"/>
      <c r="F127" s="279"/>
      <c r="G127" s="1542" t="s">
        <v>699</v>
      </c>
      <c r="H127" s="1543"/>
      <c r="I127" s="1543"/>
      <c r="J127" s="1544"/>
      <c r="K127" s="232" t="s">
        <v>181</v>
      </c>
      <c r="L127" s="232"/>
      <c r="M127" s="232"/>
      <c r="N127" s="232"/>
      <c r="O127" s="232"/>
      <c r="P127" s="232"/>
      <c r="Q127" s="402"/>
      <c r="R127" s="402"/>
      <c r="S127" s="232"/>
      <c r="T127" s="314"/>
      <c r="U127" s="231"/>
      <c r="V127" s="338"/>
      <c r="W127" s="338"/>
      <c r="X127" s="338"/>
      <c r="Y127" s="338"/>
      <c r="Z127" s="338"/>
      <c r="AA127" s="338"/>
      <c r="AB127" s="338"/>
      <c r="AC127" s="338"/>
      <c r="AD127" s="338"/>
      <c r="AE127" s="338"/>
      <c r="AF127" s="339"/>
      <c r="AG127" s="340"/>
      <c r="AH127" s="338"/>
      <c r="AI127" s="334"/>
      <c r="AJ127" s="383"/>
      <c r="AK127" s="383"/>
      <c r="AL127" s="383"/>
      <c r="AM127" s="384"/>
      <c r="AN127" s="342">
        <f>ROUND(Q128,0)</f>
        <v>543</v>
      </c>
      <c r="AO127" s="268"/>
    </row>
    <row r="128" spans="1:41" ht="14.25">
      <c r="A128" s="229">
        <v>71</v>
      </c>
      <c r="B128" s="337">
        <v>1662</v>
      </c>
      <c r="C128" s="254" t="s">
        <v>1133</v>
      </c>
      <c r="D128" s="375"/>
      <c r="E128" s="278"/>
      <c r="F128" s="279"/>
      <c r="G128" s="1545"/>
      <c r="H128" s="1546"/>
      <c r="I128" s="1546"/>
      <c r="J128" s="1547"/>
      <c r="K128" s="245" t="s">
        <v>183</v>
      </c>
      <c r="L128" s="208"/>
      <c r="M128" s="208"/>
      <c r="N128" s="208"/>
      <c r="O128" s="208"/>
      <c r="P128" s="208"/>
      <c r="Q128" s="1538">
        <v>543</v>
      </c>
      <c r="R128" s="1538"/>
      <c r="S128" s="208" t="s">
        <v>18</v>
      </c>
      <c r="T128" s="385"/>
      <c r="U128" s="245"/>
      <c r="V128" s="344"/>
      <c r="W128" s="344"/>
      <c r="X128" s="344"/>
      <c r="Y128" s="344"/>
      <c r="Z128" s="344"/>
      <c r="AA128" s="344"/>
      <c r="AB128" s="344"/>
      <c r="AC128" s="344"/>
      <c r="AD128" s="344"/>
      <c r="AE128" s="344"/>
      <c r="AF128" s="345"/>
      <c r="AG128" s="1539" t="s">
        <v>161</v>
      </c>
      <c r="AH128" s="346" t="s">
        <v>162</v>
      </c>
      <c r="AI128" s="347" t="s">
        <v>163</v>
      </c>
      <c r="AJ128" s="348">
        <v>0.7</v>
      </c>
      <c r="AK128" s="348"/>
      <c r="AL128" s="348"/>
      <c r="AM128" s="349"/>
      <c r="AN128" s="350">
        <f>ROUND(Q128*AJ128,0)</f>
        <v>380</v>
      </c>
      <c r="AO128" s="268"/>
    </row>
    <row r="129" spans="1:41" ht="14.25">
      <c r="A129" s="243">
        <v>71</v>
      </c>
      <c r="B129" s="411">
        <v>2951</v>
      </c>
      <c r="C129" s="244" t="s">
        <v>1134</v>
      </c>
      <c r="D129" s="375"/>
      <c r="E129" s="278"/>
      <c r="F129" s="279"/>
      <c r="G129" s="1545"/>
      <c r="H129" s="1546"/>
      <c r="I129" s="1546"/>
      <c r="J129" s="1547"/>
      <c r="K129" s="245"/>
      <c r="L129" s="208"/>
      <c r="M129" s="208"/>
      <c r="N129" s="208"/>
      <c r="O129" s="208"/>
      <c r="P129" s="208"/>
      <c r="Q129" s="352"/>
      <c r="R129" s="352"/>
      <c r="S129" s="208"/>
      <c r="T129" s="385"/>
      <c r="U129" s="245"/>
      <c r="V129" s="344"/>
      <c r="W129" s="344"/>
      <c r="X129" s="344"/>
      <c r="Y129" s="344"/>
      <c r="Z129" s="344"/>
      <c r="AA129" s="344"/>
      <c r="AB129" s="344"/>
      <c r="AC129" s="344"/>
      <c r="AD129" s="344"/>
      <c r="AE129" s="344"/>
      <c r="AF129" s="345"/>
      <c r="AG129" s="1540"/>
      <c r="AH129" s="353" t="s">
        <v>165</v>
      </c>
      <c r="AI129" s="354" t="s">
        <v>163</v>
      </c>
      <c r="AJ129" s="355">
        <v>0.5</v>
      </c>
      <c r="AK129" s="356"/>
      <c r="AL129" s="356"/>
      <c r="AM129" s="395"/>
      <c r="AN129" s="358">
        <f>ROUND(Q128*AJ129,0)</f>
        <v>272</v>
      </c>
      <c r="AO129" s="268"/>
    </row>
    <row r="130" spans="1:41" ht="14.25">
      <c r="A130" s="243">
        <v>71</v>
      </c>
      <c r="B130" s="411">
        <v>2952</v>
      </c>
      <c r="C130" s="244" t="s">
        <v>1135</v>
      </c>
      <c r="D130" s="375"/>
      <c r="E130" s="278"/>
      <c r="F130" s="279"/>
      <c r="G130" s="1545"/>
      <c r="H130" s="1546"/>
      <c r="I130" s="1546"/>
      <c r="J130" s="1547"/>
      <c r="K130" s="245"/>
      <c r="L130" s="208"/>
      <c r="M130" s="208"/>
      <c r="N130" s="208"/>
      <c r="O130" s="208"/>
      <c r="P130" s="208"/>
      <c r="Q130" s="352"/>
      <c r="R130" s="352"/>
      <c r="S130" s="208"/>
      <c r="T130" s="385"/>
      <c r="U130" s="245"/>
      <c r="V130" s="344"/>
      <c r="W130" s="344"/>
      <c r="X130" s="344"/>
      <c r="Y130" s="344"/>
      <c r="Z130" s="344"/>
      <c r="AA130" s="344"/>
      <c r="AB130" s="344"/>
      <c r="AC130" s="344"/>
      <c r="AD130" s="344"/>
      <c r="AE130" s="344"/>
      <c r="AF130" s="345"/>
      <c r="AG130" s="353"/>
      <c r="AH130" s="405"/>
      <c r="AI130" s="362"/>
      <c r="AJ130" s="356"/>
      <c r="AK130" s="1533" t="s">
        <v>167</v>
      </c>
      <c r="AL130" s="362">
        <v>5</v>
      </c>
      <c r="AM130" s="363" t="s">
        <v>168</v>
      </c>
      <c r="AN130" s="358">
        <f>ROUND(Q128,0)-AL130</f>
        <v>538</v>
      </c>
      <c r="AO130" s="268"/>
    </row>
    <row r="131" spans="1:41" ht="14.25">
      <c r="A131" s="243">
        <v>71</v>
      </c>
      <c r="B131" s="411">
        <v>2953</v>
      </c>
      <c r="C131" s="244" t="s">
        <v>1136</v>
      </c>
      <c r="D131" s="375"/>
      <c r="E131" s="278"/>
      <c r="F131" s="279"/>
      <c r="G131" s="1545"/>
      <c r="H131" s="1546"/>
      <c r="I131" s="1546"/>
      <c r="J131" s="1547"/>
      <c r="K131" s="245"/>
      <c r="L131" s="208"/>
      <c r="M131" s="208"/>
      <c r="N131" s="208"/>
      <c r="O131" s="208"/>
      <c r="P131" s="208"/>
      <c r="Q131" s="352"/>
      <c r="R131" s="352"/>
      <c r="S131" s="208"/>
      <c r="T131" s="385"/>
      <c r="U131" s="245"/>
      <c r="V131" s="344"/>
      <c r="W131" s="344"/>
      <c r="X131" s="344"/>
      <c r="Y131" s="344"/>
      <c r="Z131" s="344"/>
      <c r="AA131" s="344"/>
      <c r="AB131" s="344"/>
      <c r="AC131" s="344"/>
      <c r="AD131" s="344"/>
      <c r="AE131" s="344"/>
      <c r="AF131" s="345"/>
      <c r="AG131" s="1536" t="s">
        <v>161</v>
      </c>
      <c r="AH131" s="364" t="s">
        <v>162</v>
      </c>
      <c r="AI131" s="362" t="s">
        <v>163</v>
      </c>
      <c r="AJ131" s="356">
        <v>0.7</v>
      </c>
      <c r="AK131" s="1534"/>
      <c r="AL131" s="365"/>
      <c r="AM131" s="366"/>
      <c r="AN131" s="358">
        <f>ROUND(Q128*AJ131,0)-AL130</f>
        <v>375</v>
      </c>
      <c r="AO131" s="268"/>
    </row>
    <row r="132" spans="1:41" ht="14.25">
      <c r="A132" s="243">
        <v>71</v>
      </c>
      <c r="B132" s="411">
        <v>2954</v>
      </c>
      <c r="C132" s="244" t="s">
        <v>1137</v>
      </c>
      <c r="D132" s="375"/>
      <c r="E132" s="278"/>
      <c r="F132" s="279"/>
      <c r="G132" s="1545"/>
      <c r="H132" s="1546"/>
      <c r="I132" s="1546"/>
      <c r="J132" s="1547"/>
      <c r="K132" s="245"/>
      <c r="L132" s="208"/>
      <c r="M132" s="208"/>
      <c r="N132" s="208"/>
      <c r="O132" s="208"/>
      <c r="P132" s="208"/>
      <c r="Q132" s="352"/>
      <c r="R132" s="352"/>
      <c r="S132" s="208"/>
      <c r="T132" s="385"/>
      <c r="U132" s="245"/>
      <c r="V132" s="344"/>
      <c r="W132" s="344"/>
      <c r="X132" s="344"/>
      <c r="Y132" s="344"/>
      <c r="Z132" s="344"/>
      <c r="AA132" s="344"/>
      <c r="AB132" s="344"/>
      <c r="AC132" s="344"/>
      <c r="AD132" s="344"/>
      <c r="AE132" s="344"/>
      <c r="AF132" s="345"/>
      <c r="AG132" s="1537"/>
      <c r="AH132" s="353" t="s">
        <v>165</v>
      </c>
      <c r="AI132" s="354" t="s">
        <v>163</v>
      </c>
      <c r="AJ132" s="355">
        <v>0.5</v>
      </c>
      <c r="AK132" s="1535"/>
      <c r="AL132" s="367"/>
      <c r="AM132" s="368"/>
      <c r="AN132" s="358">
        <f>ROUND(Q128*AJ132,0)-AL130</f>
        <v>267</v>
      </c>
      <c r="AO132" s="268"/>
    </row>
    <row r="133" spans="1:41" ht="14.25">
      <c r="A133" s="229">
        <v>71</v>
      </c>
      <c r="B133" s="337">
        <v>1663</v>
      </c>
      <c r="C133" s="254" t="s">
        <v>1138</v>
      </c>
      <c r="D133" s="375"/>
      <c r="E133" s="278"/>
      <c r="F133" s="279"/>
      <c r="G133" s="1545"/>
      <c r="H133" s="1546"/>
      <c r="I133" s="1546"/>
      <c r="J133" s="1547"/>
      <c r="K133" s="245"/>
      <c r="L133" s="208"/>
      <c r="M133" s="208"/>
      <c r="N133" s="208"/>
      <c r="O133" s="208"/>
      <c r="P133" s="208"/>
      <c r="Q133" s="403"/>
      <c r="R133" s="403"/>
      <c r="S133" s="301"/>
      <c r="T133" s="385"/>
      <c r="U133" s="369" t="s">
        <v>172</v>
      </c>
      <c r="V133" s="370"/>
      <c r="W133" s="370"/>
      <c r="X133" s="370"/>
      <c r="Y133" s="370"/>
      <c r="Z133" s="370"/>
      <c r="AA133" s="370"/>
      <c r="AB133" s="370"/>
      <c r="AC133" s="370"/>
      <c r="AD133" s="370"/>
      <c r="AE133" s="370"/>
      <c r="AF133" s="371"/>
      <c r="AG133" s="369"/>
      <c r="AH133" s="370"/>
      <c r="AI133" s="372"/>
      <c r="AJ133" s="373"/>
      <c r="AK133" s="373"/>
      <c r="AL133" s="373"/>
      <c r="AM133" s="374"/>
      <c r="AN133" s="342">
        <f>ROUND(Q128*AD134,0)</f>
        <v>524</v>
      </c>
      <c r="AO133" s="268"/>
    </row>
    <row r="134" spans="1:41" ht="14.25">
      <c r="A134" s="229">
        <v>71</v>
      </c>
      <c r="B134" s="337">
        <v>1664</v>
      </c>
      <c r="C134" s="254" t="s">
        <v>1139</v>
      </c>
      <c r="D134" s="375"/>
      <c r="E134" s="278"/>
      <c r="F134" s="279"/>
      <c r="G134" s="245"/>
      <c r="H134" s="208"/>
      <c r="I134" s="208"/>
      <c r="J134" s="385"/>
      <c r="K134" s="343"/>
      <c r="L134" s="301"/>
      <c r="M134" s="301"/>
      <c r="N134" s="301"/>
      <c r="O134" s="301"/>
      <c r="P134" s="208"/>
      <c r="Q134" s="403"/>
      <c r="R134" s="403"/>
      <c r="S134" s="301"/>
      <c r="T134" s="385"/>
      <c r="U134" s="379" t="s">
        <v>174</v>
      </c>
      <c r="V134" s="344"/>
      <c r="W134" s="344"/>
      <c r="X134" s="344"/>
      <c r="Y134" s="344"/>
      <c r="Z134" s="344"/>
      <c r="AA134" s="344"/>
      <c r="AB134" s="344"/>
      <c r="AC134" s="214" t="s">
        <v>163</v>
      </c>
      <c r="AD134" s="1541">
        <v>0.96499999999999997</v>
      </c>
      <c r="AE134" s="1541"/>
      <c r="AF134" s="345"/>
      <c r="AG134" s="1539" t="s">
        <v>161</v>
      </c>
      <c r="AH134" s="346" t="s">
        <v>162</v>
      </c>
      <c r="AI134" s="347" t="s">
        <v>163</v>
      </c>
      <c r="AJ134" s="348">
        <v>0.7</v>
      </c>
      <c r="AK134" s="348"/>
      <c r="AL134" s="348"/>
      <c r="AM134" s="349"/>
      <c r="AN134" s="350">
        <f>ROUND(ROUND(Q128*AD134,0)*AJ134,0)</f>
        <v>367</v>
      </c>
      <c r="AO134" s="268"/>
    </row>
    <row r="135" spans="1:41" ht="14.25">
      <c r="A135" s="243">
        <v>71</v>
      </c>
      <c r="B135" s="411">
        <v>2955</v>
      </c>
      <c r="C135" s="244" t="s">
        <v>1140</v>
      </c>
      <c r="D135" s="375"/>
      <c r="E135" s="278"/>
      <c r="F135" s="279"/>
      <c r="G135" s="245"/>
      <c r="H135" s="208"/>
      <c r="I135" s="208"/>
      <c r="J135" s="385"/>
      <c r="K135" s="245"/>
      <c r="L135" s="208"/>
      <c r="M135" s="208"/>
      <c r="N135" s="208"/>
      <c r="O135" s="208"/>
      <c r="P135" s="208"/>
      <c r="Q135" s="352"/>
      <c r="R135" s="352"/>
      <c r="S135" s="208"/>
      <c r="T135" s="385"/>
      <c r="U135" s="245"/>
      <c r="V135" s="344"/>
      <c r="W135" s="344"/>
      <c r="X135" s="344"/>
      <c r="Y135" s="344"/>
      <c r="Z135" s="344"/>
      <c r="AA135" s="344"/>
      <c r="AB135" s="344"/>
      <c r="AC135" s="344"/>
      <c r="AD135" s="344"/>
      <c r="AE135" s="344"/>
      <c r="AF135" s="345"/>
      <c r="AG135" s="1540"/>
      <c r="AH135" s="353" t="s">
        <v>165</v>
      </c>
      <c r="AI135" s="354" t="s">
        <v>163</v>
      </c>
      <c r="AJ135" s="355">
        <v>0.5</v>
      </c>
      <c r="AK135" s="356"/>
      <c r="AL135" s="356"/>
      <c r="AM135" s="395"/>
      <c r="AN135" s="358">
        <f>ROUND(ROUND(Q128*AD134,0)*AJ135,0)</f>
        <v>262</v>
      </c>
      <c r="AO135" s="268"/>
    </row>
    <row r="136" spans="1:41" ht="14.25">
      <c r="A136" s="243">
        <v>71</v>
      </c>
      <c r="B136" s="411">
        <v>2956</v>
      </c>
      <c r="C136" s="244" t="s">
        <v>1141</v>
      </c>
      <c r="D136" s="375"/>
      <c r="E136" s="278"/>
      <c r="F136" s="279"/>
      <c r="G136" s="245"/>
      <c r="H136" s="208"/>
      <c r="I136" s="208"/>
      <c r="J136" s="385"/>
      <c r="K136" s="245"/>
      <c r="L136" s="208"/>
      <c r="M136" s="208"/>
      <c r="N136" s="208"/>
      <c r="O136" s="208"/>
      <c r="P136" s="208"/>
      <c r="Q136" s="352"/>
      <c r="R136" s="352"/>
      <c r="S136" s="208"/>
      <c r="T136" s="385"/>
      <c r="U136" s="245"/>
      <c r="V136" s="344"/>
      <c r="W136" s="344"/>
      <c r="X136" s="344"/>
      <c r="Y136" s="344"/>
      <c r="Z136" s="344"/>
      <c r="AA136" s="344"/>
      <c r="AB136" s="344"/>
      <c r="AC136" s="344"/>
      <c r="AD136" s="344"/>
      <c r="AE136" s="344"/>
      <c r="AF136" s="345"/>
      <c r="AG136" s="353"/>
      <c r="AH136" s="405"/>
      <c r="AI136" s="362"/>
      <c r="AJ136" s="356"/>
      <c r="AK136" s="1533" t="s">
        <v>167</v>
      </c>
      <c r="AL136" s="362">
        <v>5</v>
      </c>
      <c r="AM136" s="363" t="s">
        <v>168</v>
      </c>
      <c r="AN136" s="358">
        <f>ROUND(Q128*AD134,0)-AL136</f>
        <v>519</v>
      </c>
      <c r="AO136" s="268"/>
    </row>
    <row r="137" spans="1:41" ht="14.25">
      <c r="A137" s="243">
        <v>71</v>
      </c>
      <c r="B137" s="411">
        <v>2957</v>
      </c>
      <c r="C137" s="244" t="s">
        <v>1142</v>
      </c>
      <c r="D137" s="375"/>
      <c r="E137" s="278"/>
      <c r="F137" s="279"/>
      <c r="G137" s="245"/>
      <c r="H137" s="208"/>
      <c r="I137" s="208"/>
      <c r="J137" s="385"/>
      <c r="K137" s="245"/>
      <c r="L137" s="208"/>
      <c r="M137" s="208"/>
      <c r="N137" s="208"/>
      <c r="O137" s="208"/>
      <c r="P137" s="208"/>
      <c r="Q137" s="352"/>
      <c r="R137" s="352"/>
      <c r="S137" s="208"/>
      <c r="T137" s="385"/>
      <c r="U137" s="245"/>
      <c r="V137" s="344"/>
      <c r="W137" s="344"/>
      <c r="X137" s="344"/>
      <c r="Y137" s="344"/>
      <c r="Z137" s="344"/>
      <c r="AA137" s="344"/>
      <c r="AB137" s="344"/>
      <c r="AC137" s="344"/>
      <c r="AD137" s="344"/>
      <c r="AE137" s="344"/>
      <c r="AF137" s="345"/>
      <c r="AG137" s="1536" t="s">
        <v>161</v>
      </c>
      <c r="AH137" s="364" t="s">
        <v>162</v>
      </c>
      <c r="AI137" s="362" t="s">
        <v>163</v>
      </c>
      <c r="AJ137" s="356">
        <v>0.7</v>
      </c>
      <c r="AK137" s="1534"/>
      <c r="AL137" s="365"/>
      <c r="AM137" s="366"/>
      <c r="AN137" s="358">
        <f>ROUND(ROUND(Q128*AD134,0)*AJ137,0)-AL136</f>
        <v>362</v>
      </c>
      <c r="AO137" s="268"/>
    </row>
    <row r="138" spans="1:41" ht="14.25">
      <c r="A138" s="243">
        <v>71</v>
      </c>
      <c r="B138" s="411">
        <v>2958</v>
      </c>
      <c r="C138" s="244" t="s">
        <v>1143</v>
      </c>
      <c r="D138" s="375"/>
      <c r="E138" s="278"/>
      <c r="F138" s="279"/>
      <c r="G138" s="245"/>
      <c r="H138" s="208"/>
      <c r="I138" s="208"/>
      <c r="J138" s="385"/>
      <c r="K138" s="245"/>
      <c r="L138" s="208"/>
      <c r="M138" s="208"/>
      <c r="N138" s="208"/>
      <c r="O138" s="208"/>
      <c r="P138" s="208"/>
      <c r="Q138" s="352"/>
      <c r="R138" s="352"/>
      <c r="S138" s="208"/>
      <c r="T138" s="385"/>
      <c r="U138" s="245"/>
      <c r="V138" s="344"/>
      <c r="W138" s="344"/>
      <c r="X138" s="344"/>
      <c r="Y138" s="344"/>
      <c r="Z138" s="344"/>
      <c r="AA138" s="344"/>
      <c r="AB138" s="344"/>
      <c r="AC138" s="344"/>
      <c r="AD138" s="344"/>
      <c r="AE138" s="344"/>
      <c r="AF138" s="345"/>
      <c r="AG138" s="1537"/>
      <c r="AH138" s="353" t="s">
        <v>165</v>
      </c>
      <c r="AI138" s="354" t="s">
        <v>163</v>
      </c>
      <c r="AJ138" s="355">
        <v>0.5</v>
      </c>
      <c r="AK138" s="1535"/>
      <c r="AL138" s="367"/>
      <c r="AM138" s="368"/>
      <c r="AN138" s="358">
        <f>ROUND(ROUND(Q128*AD134,0)*AJ138,0)-AL136</f>
        <v>257</v>
      </c>
      <c r="AO138" s="268"/>
    </row>
    <row r="139" spans="1:41" ht="14.25">
      <c r="A139" s="229">
        <v>71</v>
      </c>
      <c r="B139" s="337">
        <v>1665</v>
      </c>
      <c r="C139" s="254" t="s">
        <v>1144</v>
      </c>
      <c r="D139" s="375"/>
      <c r="E139" s="278"/>
      <c r="F139" s="279"/>
      <c r="G139" s="245"/>
      <c r="H139" s="208"/>
      <c r="I139" s="208"/>
      <c r="J139" s="388"/>
      <c r="K139" s="231" t="s">
        <v>195</v>
      </c>
      <c r="L139" s="334"/>
      <c r="M139" s="334"/>
      <c r="N139" s="334"/>
      <c r="O139" s="334"/>
      <c r="P139" s="334"/>
      <c r="Q139" s="404"/>
      <c r="R139" s="404"/>
      <c r="S139" s="232"/>
      <c r="T139" s="314"/>
      <c r="U139" s="231"/>
      <c r="V139" s="338"/>
      <c r="W139" s="338"/>
      <c r="X139" s="338"/>
      <c r="Y139" s="338"/>
      <c r="Z139" s="338"/>
      <c r="AA139" s="338"/>
      <c r="AB139" s="338"/>
      <c r="AC139" s="338"/>
      <c r="AD139" s="338"/>
      <c r="AE139" s="338"/>
      <c r="AF139" s="339"/>
      <c r="AG139" s="340"/>
      <c r="AH139" s="338"/>
      <c r="AI139" s="334"/>
      <c r="AJ139" s="383"/>
      <c r="AK139" s="383"/>
      <c r="AL139" s="383"/>
      <c r="AM139" s="384"/>
      <c r="AN139" s="342">
        <f>ROUND(Q140,0)</f>
        <v>957</v>
      </c>
      <c r="AO139" s="268"/>
    </row>
    <row r="140" spans="1:41" ht="14.25">
      <c r="A140" s="229">
        <v>71</v>
      </c>
      <c r="B140" s="337">
        <v>1666</v>
      </c>
      <c r="C140" s="254" t="s">
        <v>1145</v>
      </c>
      <c r="D140" s="375"/>
      <c r="E140" s="278"/>
      <c r="F140" s="279"/>
      <c r="G140" s="245"/>
      <c r="H140" s="208"/>
      <c r="I140" s="208"/>
      <c r="J140" s="388"/>
      <c r="K140" s="343"/>
      <c r="L140" s="301"/>
      <c r="M140" s="301"/>
      <c r="N140" s="301"/>
      <c r="O140" s="301"/>
      <c r="P140" s="301"/>
      <c r="Q140" s="1538">
        <v>957</v>
      </c>
      <c r="R140" s="1538"/>
      <c r="S140" s="208" t="s">
        <v>18</v>
      </c>
      <c r="T140" s="385"/>
      <c r="U140" s="245"/>
      <c r="V140" s="344"/>
      <c r="W140" s="344"/>
      <c r="X140" s="344"/>
      <c r="Y140" s="344"/>
      <c r="Z140" s="344"/>
      <c r="AA140" s="344"/>
      <c r="AB140" s="344"/>
      <c r="AC140" s="344"/>
      <c r="AD140" s="344"/>
      <c r="AE140" s="344"/>
      <c r="AF140" s="345"/>
      <c r="AG140" s="1539" t="s">
        <v>161</v>
      </c>
      <c r="AH140" s="346" t="s">
        <v>162</v>
      </c>
      <c r="AI140" s="347" t="s">
        <v>163</v>
      </c>
      <c r="AJ140" s="348">
        <v>0.7</v>
      </c>
      <c r="AK140" s="348"/>
      <c r="AL140" s="348"/>
      <c r="AM140" s="349"/>
      <c r="AN140" s="350">
        <f>ROUND(Q140*AJ140,0)</f>
        <v>670</v>
      </c>
      <c r="AO140" s="268"/>
    </row>
    <row r="141" spans="1:41" ht="14.25">
      <c r="A141" s="243">
        <v>71</v>
      </c>
      <c r="B141" s="411">
        <v>2961</v>
      </c>
      <c r="C141" s="244" t="s">
        <v>1146</v>
      </c>
      <c r="D141" s="375"/>
      <c r="E141" s="278"/>
      <c r="F141" s="279"/>
      <c r="G141" s="245"/>
      <c r="H141" s="208"/>
      <c r="I141" s="208"/>
      <c r="J141" s="385"/>
      <c r="K141" s="245"/>
      <c r="L141" s="208"/>
      <c r="M141" s="208"/>
      <c r="N141" s="208"/>
      <c r="O141" s="208"/>
      <c r="P141" s="208"/>
      <c r="Q141" s="352"/>
      <c r="R141" s="352"/>
      <c r="S141" s="208"/>
      <c r="T141" s="385"/>
      <c r="U141" s="245"/>
      <c r="V141" s="344"/>
      <c r="W141" s="344"/>
      <c r="X141" s="344"/>
      <c r="Y141" s="344"/>
      <c r="Z141" s="344"/>
      <c r="AA141" s="344"/>
      <c r="AB141" s="344"/>
      <c r="AC141" s="344"/>
      <c r="AD141" s="344"/>
      <c r="AE141" s="344"/>
      <c r="AF141" s="345"/>
      <c r="AG141" s="1540"/>
      <c r="AH141" s="353" t="s">
        <v>165</v>
      </c>
      <c r="AI141" s="354" t="s">
        <v>163</v>
      </c>
      <c r="AJ141" s="355">
        <v>0.5</v>
      </c>
      <c r="AK141" s="356"/>
      <c r="AL141" s="356"/>
      <c r="AM141" s="395"/>
      <c r="AN141" s="358">
        <f>ROUND(Q140*AJ141,0)</f>
        <v>479</v>
      </c>
      <c r="AO141" s="268"/>
    </row>
    <row r="142" spans="1:41" ht="14.25">
      <c r="A142" s="243">
        <v>71</v>
      </c>
      <c r="B142" s="411">
        <v>2962</v>
      </c>
      <c r="C142" s="244" t="s">
        <v>1147</v>
      </c>
      <c r="D142" s="375"/>
      <c r="E142" s="278"/>
      <c r="F142" s="279"/>
      <c r="G142" s="245"/>
      <c r="H142" s="208"/>
      <c r="I142" s="208"/>
      <c r="J142" s="385"/>
      <c r="K142" s="245"/>
      <c r="L142" s="208"/>
      <c r="M142" s="208"/>
      <c r="N142" s="208"/>
      <c r="O142" s="208"/>
      <c r="P142" s="208"/>
      <c r="Q142" s="352"/>
      <c r="R142" s="352"/>
      <c r="S142" s="208"/>
      <c r="T142" s="385"/>
      <c r="U142" s="245"/>
      <c r="V142" s="344"/>
      <c r="W142" s="344"/>
      <c r="X142" s="344"/>
      <c r="Y142" s="344"/>
      <c r="Z142" s="344"/>
      <c r="AA142" s="344"/>
      <c r="AB142" s="344"/>
      <c r="AC142" s="344"/>
      <c r="AD142" s="344"/>
      <c r="AE142" s="344"/>
      <c r="AF142" s="345"/>
      <c r="AG142" s="353"/>
      <c r="AH142" s="405"/>
      <c r="AI142" s="362"/>
      <c r="AJ142" s="356"/>
      <c r="AK142" s="1533" t="s">
        <v>167</v>
      </c>
      <c r="AL142" s="362">
        <v>5</v>
      </c>
      <c r="AM142" s="363" t="s">
        <v>168</v>
      </c>
      <c r="AN142" s="358">
        <f>ROUND(Q140,0)-AL142</f>
        <v>952</v>
      </c>
      <c r="AO142" s="268"/>
    </row>
    <row r="143" spans="1:41" ht="14.25">
      <c r="A143" s="243">
        <v>71</v>
      </c>
      <c r="B143" s="411">
        <v>2963</v>
      </c>
      <c r="C143" s="244" t="s">
        <v>1148</v>
      </c>
      <c r="D143" s="375"/>
      <c r="E143" s="278"/>
      <c r="F143" s="279"/>
      <c r="G143" s="245"/>
      <c r="H143" s="208"/>
      <c r="I143" s="208"/>
      <c r="J143" s="385"/>
      <c r="K143" s="245"/>
      <c r="L143" s="208"/>
      <c r="M143" s="208"/>
      <c r="N143" s="208"/>
      <c r="O143" s="208"/>
      <c r="P143" s="208"/>
      <c r="Q143" s="352"/>
      <c r="R143" s="352"/>
      <c r="S143" s="208"/>
      <c r="T143" s="385"/>
      <c r="U143" s="245"/>
      <c r="V143" s="344"/>
      <c r="W143" s="344"/>
      <c r="X143" s="344"/>
      <c r="Y143" s="344"/>
      <c r="Z143" s="344"/>
      <c r="AA143" s="344"/>
      <c r="AB143" s="344"/>
      <c r="AC143" s="344"/>
      <c r="AD143" s="344"/>
      <c r="AE143" s="344"/>
      <c r="AF143" s="345"/>
      <c r="AG143" s="1536" t="s">
        <v>161</v>
      </c>
      <c r="AH143" s="364" t="s">
        <v>162</v>
      </c>
      <c r="AI143" s="362" t="s">
        <v>163</v>
      </c>
      <c r="AJ143" s="356">
        <v>0.7</v>
      </c>
      <c r="AK143" s="1534"/>
      <c r="AL143" s="365"/>
      <c r="AM143" s="366"/>
      <c r="AN143" s="358">
        <f>ROUND(Q140*AJ143,0)-AL142</f>
        <v>665</v>
      </c>
      <c r="AO143" s="268"/>
    </row>
    <row r="144" spans="1:41" ht="14.25">
      <c r="A144" s="243">
        <v>71</v>
      </c>
      <c r="B144" s="411">
        <v>2964</v>
      </c>
      <c r="C144" s="244" t="s">
        <v>1149</v>
      </c>
      <c r="D144" s="375"/>
      <c r="E144" s="278"/>
      <c r="F144" s="279"/>
      <c r="G144" s="245"/>
      <c r="H144" s="208"/>
      <c r="I144" s="208"/>
      <c r="J144" s="385"/>
      <c r="K144" s="245"/>
      <c r="L144" s="208"/>
      <c r="M144" s="208"/>
      <c r="N144" s="208"/>
      <c r="O144" s="208"/>
      <c r="P144" s="208"/>
      <c r="Q144" s="352"/>
      <c r="R144" s="352"/>
      <c r="S144" s="208"/>
      <c r="T144" s="385"/>
      <c r="U144" s="281"/>
      <c r="V144" s="380"/>
      <c r="W144" s="380"/>
      <c r="X144" s="380"/>
      <c r="Y144" s="380"/>
      <c r="Z144" s="380"/>
      <c r="AA144" s="380"/>
      <c r="AB144" s="380"/>
      <c r="AC144" s="380"/>
      <c r="AD144" s="380"/>
      <c r="AE144" s="380"/>
      <c r="AF144" s="381"/>
      <c r="AG144" s="1537"/>
      <c r="AH144" s="353" t="s">
        <v>165</v>
      </c>
      <c r="AI144" s="354" t="s">
        <v>163</v>
      </c>
      <c r="AJ144" s="355">
        <v>0.5</v>
      </c>
      <c r="AK144" s="1535"/>
      <c r="AL144" s="367"/>
      <c r="AM144" s="368"/>
      <c r="AN144" s="358">
        <f>ROUND(Q140*AJ144,0)-AL142</f>
        <v>474</v>
      </c>
      <c r="AO144" s="268"/>
    </row>
    <row r="145" spans="1:41" ht="14.25">
      <c r="A145" s="229">
        <v>71</v>
      </c>
      <c r="B145" s="337">
        <v>1667</v>
      </c>
      <c r="C145" s="254" t="s">
        <v>1150</v>
      </c>
      <c r="D145" s="375"/>
      <c r="E145" s="278"/>
      <c r="F145" s="279"/>
      <c r="G145" s="245"/>
      <c r="H145" s="208"/>
      <c r="I145" s="208"/>
      <c r="J145" s="388"/>
      <c r="K145" s="343"/>
      <c r="L145" s="301"/>
      <c r="M145" s="301"/>
      <c r="N145" s="301"/>
      <c r="O145" s="301"/>
      <c r="P145" s="301"/>
      <c r="Q145" s="352"/>
      <c r="R145" s="352"/>
      <c r="S145" s="208"/>
      <c r="T145" s="385"/>
      <c r="U145" s="379" t="s">
        <v>172</v>
      </c>
      <c r="V145" s="344"/>
      <c r="W145" s="344"/>
      <c r="X145" s="344"/>
      <c r="Y145" s="344"/>
      <c r="Z145" s="344"/>
      <c r="AA145" s="344"/>
      <c r="AB145" s="344"/>
      <c r="AC145" s="344"/>
      <c r="AD145" s="344"/>
      <c r="AE145" s="344"/>
      <c r="AF145" s="345"/>
      <c r="AG145" s="369"/>
      <c r="AH145" s="370"/>
      <c r="AI145" s="372"/>
      <c r="AJ145" s="373"/>
      <c r="AK145" s="373"/>
      <c r="AL145" s="373"/>
      <c r="AM145" s="374"/>
      <c r="AN145" s="342">
        <f>ROUND(Q140*AD146,0)</f>
        <v>924</v>
      </c>
      <c r="AO145" s="268"/>
    </row>
    <row r="146" spans="1:41" ht="14.25">
      <c r="A146" s="229">
        <v>71</v>
      </c>
      <c r="B146" s="337">
        <v>1668</v>
      </c>
      <c r="C146" s="254" t="s">
        <v>1151</v>
      </c>
      <c r="D146" s="375"/>
      <c r="E146" s="278"/>
      <c r="F146" s="279"/>
      <c r="G146" s="245"/>
      <c r="H146" s="208"/>
      <c r="I146" s="208"/>
      <c r="J146" s="388"/>
      <c r="K146" s="343"/>
      <c r="L146" s="301"/>
      <c r="M146" s="301"/>
      <c r="N146" s="301"/>
      <c r="O146" s="301"/>
      <c r="P146" s="301"/>
      <c r="Q146" s="352"/>
      <c r="R146" s="352"/>
      <c r="S146" s="208"/>
      <c r="T146" s="385"/>
      <c r="U146" s="379" t="s">
        <v>174</v>
      </c>
      <c r="V146" s="344"/>
      <c r="W146" s="344"/>
      <c r="X146" s="344"/>
      <c r="Y146" s="344"/>
      <c r="Z146" s="344"/>
      <c r="AA146" s="344"/>
      <c r="AB146" s="344"/>
      <c r="AC146" s="214" t="s">
        <v>163</v>
      </c>
      <c r="AD146" s="1541">
        <v>0.96499999999999997</v>
      </c>
      <c r="AE146" s="1541"/>
      <c r="AF146" s="345"/>
      <c r="AG146" s="1539" t="s">
        <v>161</v>
      </c>
      <c r="AH146" s="346" t="s">
        <v>162</v>
      </c>
      <c r="AI146" s="347" t="s">
        <v>163</v>
      </c>
      <c r="AJ146" s="348">
        <v>0.7</v>
      </c>
      <c r="AK146" s="348"/>
      <c r="AL146" s="348"/>
      <c r="AM146" s="349"/>
      <c r="AN146" s="350">
        <f>ROUND(ROUND(Q140*AD146,0)*AJ146,0)</f>
        <v>647</v>
      </c>
      <c r="AO146" s="268"/>
    </row>
    <row r="147" spans="1:41" ht="14.25">
      <c r="A147" s="243">
        <v>71</v>
      </c>
      <c r="B147" s="411">
        <v>2965</v>
      </c>
      <c r="C147" s="244" t="s">
        <v>1152</v>
      </c>
      <c r="D147" s="375"/>
      <c r="E147" s="278"/>
      <c r="F147" s="279"/>
      <c r="G147" s="245"/>
      <c r="H147" s="208"/>
      <c r="I147" s="208"/>
      <c r="J147" s="385"/>
      <c r="K147" s="245"/>
      <c r="L147" s="208"/>
      <c r="M147" s="208"/>
      <c r="N147" s="208"/>
      <c r="O147" s="208"/>
      <c r="P147" s="208"/>
      <c r="Q147" s="352"/>
      <c r="R147" s="352"/>
      <c r="S147" s="208"/>
      <c r="T147" s="385"/>
      <c r="U147" s="245"/>
      <c r="V147" s="344"/>
      <c r="W147" s="344"/>
      <c r="X147" s="344"/>
      <c r="Y147" s="344"/>
      <c r="Z147" s="344"/>
      <c r="AA147" s="344"/>
      <c r="AB147" s="344"/>
      <c r="AC147" s="344"/>
      <c r="AD147" s="344"/>
      <c r="AE147" s="344"/>
      <c r="AF147" s="345"/>
      <c r="AG147" s="1540"/>
      <c r="AH147" s="353" t="s">
        <v>165</v>
      </c>
      <c r="AI147" s="354" t="s">
        <v>163</v>
      </c>
      <c r="AJ147" s="355">
        <v>0.5</v>
      </c>
      <c r="AK147" s="356"/>
      <c r="AL147" s="356"/>
      <c r="AM147" s="395"/>
      <c r="AN147" s="358">
        <f>ROUND(ROUND(Q140*AD146,0)*AJ147,0)</f>
        <v>462</v>
      </c>
      <c r="AO147" s="268"/>
    </row>
    <row r="148" spans="1:41" ht="14.25">
      <c r="A148" s="243">
        <v>71</v>
      </c>
      <c r="B148" s="411">
        <v>2966</v>
      </c>
      <c r="C148" s="244" t="s">
        <v>1153</v>
      </c>
      <c r="D148" s="375"/>
      <c r="E148" s="278"/>
      <c r="F148" s="279"/>
      <c r="G148" s="245"/>
      <c r="H148" s="208"/>
      <c r="I148" s="208"/>
      <c r="J148" s="385"/>
      <c r="K148" s="245"/>
      <c r="L148" s="208"/>
      <c r="M148" s="208"/>
      <c r="N148" s="208"/>
      <c r="O148" s="208"/>
      <c r="P148" s="208"/>
      <c r="Q148" s="352"/>
      <c r="R148" s="352"/>
      <c r="S148" s="208"/>
      <c r="T148" s="385"/>
      <c r="U148" s="245"/>
      <c r="V148" s="344"/>
      <c r="W148" s="344"/>
      <c r="X148" s="344"/>
      <c r="Y148" s="344"/>
      <c r="Z148" s="344"/>
      <c r="AA148" s="344"/>
      <c r="AB148" s="344"/>
      <c r="AC148" s="344"/>
      <c r="AD148" s="344"/>
      <c r="AE148" s="344"/>
      <c r="AF148" s="345"/>
      <c r="AG148" s="353"/>
      <c r="AH148" s="405"/>
      <c r="AI148" s="362"/>
      <c r="AJ148" s="356"/>
      <c r="AK148" s="1533" t="s">
        <v>167</v>
      </c>
      <c r="AL148" s="362">
        <v>5</v>
      </c>
      <c r="AM148" s="363" t="s">
        <v>168</v>
      </c>
      <c r="AN148" s="358">
        <f>ROUND(Q140*AD146,0)-AL148</f>
        <v>919</v>
      </c>
      <c r="AO148" s="268"/>
    </row>
    <row r="149" spans="1:41" ht="14.25">
      <c r="A149" s="243">
        <v>71</v>
      </c>
      <c r="B149" s="411">
        <v>2967</v>
      </c>
      <c r="C149" s="244" t="s">
        <v>1154</v>
      </c>
      <c r="D149" s="375"/>
      <c r="E149" s="278"/>
      <c r="F149" s="279"/>
      <c r="G149" s="245"/>
      <c r="H149" s="208"/>
      <c r="I149" s="208"/>
      <c r="J149" s="385"/>
      <c r="K149" s="245"/>
      <c r="L149" s="208"/>
      <c r="M149" s="208"/>
      <c r="N149" s="208"/>
      <c r="O149" s="208"/>
      <c r="P149" s="208"/>
      <c r="Q149" s="352"/>
      <c r="R149" s="352"/>
      <c r="S149" s="208"/>
      <c r="T149" s="385"/>
      <c r="U149" s="245"/>
      <c r="V149" s="344"/>
      <c r="W149" s="344"/>
      <c r="X149" s="344"/>
      <c r="Y149" s="344"/>
      <c r="Z149" s="344"/>
      <c r="AA149" s="344"/>
      <c r="AB149" s="344"/>
      <c r="AC149" s="344"/>
      <c r="AD149" s="344"/>
      <c r="AE149" s="344"/>
      <c r="AF149" s="345"/>
      <c r="AG149" s="1536" t="s">
        <v>161</v>
      </c>
      <c r="AH149" s="364" t="s">
        <v>162</v>
      </c>
      <c r="AI149" s="362" t="s">
        <v>163</v>
      </c>
      <c r="AJ149" s="356">
        <v>0.7</v>
      </c>
      <c r="AK149" s="1534"/>
      <c r="AL149" s="365"/>
      <c r="AM149" s="366"/>
      <c r="AN149" s="358">
        <f>ROUND(ROUND(Q140*AD146,0)*AJ149,0)-AL148</f>
        <v>642</v>
      </c>
      <c r="AO149" s="268"/>
    </row>
    <row r="150" spans="1:41" ht="14.25">
      <c r="A150" s="243">
        <v>71</v>
      </c>
      <c r="B150" s="411">
        <v>2968</v>
      </c>
      <c r="C150" s="244" t="s">
        <v>1155</v>
      </c>
      <c r="D150" s="375"/>
      <c r="E150" s="278"/>
      <c r="F150" s="279"/>
      <c r="G150" s="245"/>
      <c r="H150" s="208"/>
      <c r="I150" s="208"/>
      <c r="J150" s="385"/>
      <c r="K150" s="281"/>
      <c r="L150" s="216"/>
      <c r="M150" s="216"/>
      <c r="N150" s="216"/>
      <c r="O150" s="216"/>
      <c r="P150" s="216"/>
      <c r="Q150" s="387"/>
      <c r="R150" s="387"/>
      <c r="S150" s="216"/>
      <c r="T150" s="226"/>
      <c r="U150" s="281"/>
      <c r="V150" s="380"/>
      <c r="W150" s="380"/>
      <c r="X150" s="380"/>
      <c r="Y150" s="380"/>
      <c r="Z150" s="380"/>
      <c r="AA150" s="380"/>
      <c r="AB150" s="380"/>
      <c r="AC150" s="380"/>
      <c r="AD150" s="380"/>
      <c r="AE150" s="380"/>
      <c r="AF150" s="381"/>
      <c r="AG150" s="1537"/>
      <c r="AH150" s="353" t="s">
        <v>165</v>
      </c>
      <c r="AI150" s="354" t="s">
        <v>163</v>
      </c>
      <c r="AJ150" s="355">
        <v>0.5</v>
      </c>
      <c r="AK150" s="1535"/>
      <c r="AL150" s="367"/>
      <c r="AM150" s="368"/>
      <c r="AN150" s="358">
        <f>ROUND(ROUND(Q140*AD146,0)*AJ150,0)-AL148</f>
        <v>457</v>
      </c>
      <c r="AO150" s="268"/>
    </row>
    <row r="151" spans="1:41" ht="14.25">
      <c r="A151" s="229">
        <v>71</v>
      </c>
      <c r="B151" s="337">
        <v>1669</v>
      </c>
      <c r="C151" s="254" t="s">
        <v>1156</v>
      </c>
      <c r="D151" s="375"/>
      <c r="E151" s="278"/>
      <c r="F151" s="279"/>
      <c r="G151" s="245"/>
      <c r="H151" s="208"/>
      <c r="I151" s="208"/>
      <c r="J151" s="388"/>
      <c r="K151" s="208" t="s">
        <v>208</v>
      </c>
      <c r="L151" s="301"/>
      <c r="M151" s="301"/>
      <c r="N151" s="301"/>
      <c r="O151" s="301"/>
      <c r="P151" s="301"/>
      <c r="Q151" s="352"/>
      <c r="R151" s="352"/>
      <c r="S151" s="208"/>
      <c r="T151" s="208"/>
      <c r="U151" s="245"/>
      <c r="V151" s="392"/>
      <c r="W151" s="392"/>
      <c r="X151" s="392"/>
      <c r="Y151" s="392"/>
      <c r="Z151" s="392"/>
      <c r="AA151" s="392"/>
      <c r="AB151" s="392"/>
      <c r="AC151" s="392"/>
      <c r="AD151" s="392"/>
      <c r="AE151" s="392"/>
      <c r="AF151" s="393"/>
      <c r="AG151" s="340"/>
      <c r="AH151" s="338"/>
      <c r="AI151" s="334"/>
      <c r="AJ151" s="383"/>
      <c r="AK151" s="383"/>
      <c r="AL151" s="383"/>
      <c r="AM151" s="384"/>
      <c r="AN151" s="342">
        <f>ROUND(Q152,0)</f>
        <v>752</v>
      </c>
      <c r="AO151" s="268"/>
    </row>
    <row r="152" spans="1:41" ht="14.25">
      <c r="A152" s="229">
        <v>71</v>
      </c>
      <c r="B152" s="337">
        <v>1670</v>
      </c>
      <c r="C152" s="254" t="s">
        <v>1157</v>
      </c>
      <c r="D152" s="375"/>
      <c r="E152" s="278"/>
      <c r="F152" s="279"/>
      <c r="G152" s="245"/>
      <c r="H152" s="208"/>
      <c r="I152" s="208"/>
      <c r="J152" s="388"/>
      <c r="K152" s="301"/>
      <c r="L152" s="301"/>
      <c r="M152" s="301"/>
      <c r="N152" s="301"/>
      <c r="O152" s="301"/>
      <c r="P152" s="301"/>
      <c r="Q152" s="1538">
        <v>752</v>
      </c>
      <c r="R152" s="1538"/>
      <c r="S152" s="208" t="s">
        <v>18</v>
      </c>
      <c r="T152" s="385"/>
      <c r="U152" s="245"/>
      <c r="V152" s="344"/>
      <c r="W152" s="344"/>
      <c r="X152" s="344"/>
      <c r="Y152" s="344"/>
      <c r="Z152" s="344"/>
      <c r="AA152" s="344"/>
      <c r="AB152" s="344"/>
      <c r="AC152" s="344"/>
      <c r="AD152" s="344"/>
      <c r="AE152" s="344"/>
      <c r="AF152" s="345"/>
      <c r="AG152" s="1539" t="s">
        <v>161</v>
      </c>
      <c r="AH152" s="346" t="s">
        <v>162</v>
      </c>
      <c r="AI152" s="347" t="s">
        <v>163</v>
      </c>
      <c r="AJ152" s="348">
        <v>0.7</v>
      </c>
      <c r="AK152" s="348"/>
      <c r="AL152" s="348"/>
      <c r="AM152" s="349"/>
      <c r="AN152" s="350">
        <f>ROUND(Q152*AJ152,0)</f>
        <v>526</v>
      </c>
      <c r="AO152" s="268"/>
    </row>
    <row r="153" spans="1:41" ht="14.25">
      <c r="A153" s="243">
        <v>71</v>
      </c>
      <c r="B153" s="411">
        <v>2971</v>
      </c>
      <c r="C153" s="244" t="s">
        <v>1158</v>
      </c>
      <c r="D153" s="375"/>
      <c r="E153" s="278"/>
      <c r="F153" s="279"/>
      <c r="G153" s="245"/>
      <c r="H153" s="208"/>
      <c r="I153" s="208"/>
      <c r="J153" s="385"/>
      <c r="K153" s="245"/>
      <c r="L153" s="208"/>
      <c r="M153" s="208"/>
      <c r="N153" s="208"/>
      <c r="O153" s="208"/>
      <c r="P153" s="208"/>
      <c r="Q153" s="352"/>
      <c r="R153" s="352"/>
      <c r="S153" s="208"/>
      <c r="T153" s="385"/>
      <c r="U153" s="245"/>
      <c r="V153" s="344"/>
      <c r="W153" s="344"/>
      <c r="X153" s="344"/>
      <c r="Y153" s="344"/>
      <c r="Z153" s="344"/>
      <c r="AA153" s="344"/>
      <c r="AB153" s="344"/>
      <c r="AC153" s="344"/>
      <c r="AD153" s="344"/>
      <c r="AE153" s="344"/>
      <c r="AF153" s="345"/>
      <c r="AG153" s="1540"/>
      <c r="AH153" s="353" t="s">
        <v>165</v>
      </c>
      <c r="AI153" s="354" t="s">
        <v>163</v>
      </c>
      <c r="AJ153" s="355">
        <v>0.5</v>
      </c>
      <c r="AK153" s="356"/>
      <c r="AL153" s="356"/>
      <c r="AM153" s="395"/>
      <c r="AN153" s="358">
        <f>ROUND(Q152*AJ153,0)</f>
        <v>376</v>
      </c>
      <c r="AO153" s="268"/>
    </row>
    <row r="154" spans="1:41" ht="14.25">
      <c r="A154" s="243">
        <v>71</v>
      </c>
      <c r="B154" s="411">
        <v>2972</v>
      </c>
      <c r="C154" s="244" t="s">
        <v>1159</v>
      </c>
      <c r="D154" s="375"/>
      <c r="E154" s="278"/>
      <c r="F154" s="279"/>
      <c r="G154" s="245"/>
      <c r="H154" s="208"/>
      <c r="I154" s="208"/>
      <c r="J154" s="385"/>
      <c r="K154" s="245"/>
      <c r="L154" s="208"/>
      <c r="M154" s="208"/>
      <c r="N154" s="208"/>
      <c r="O154" s="208"/>
      <c r="P154" s="208"/>
      <c r="Q154" s="352"/>
      <c r="R154" s="352"/>
      <c r="S154" s="208"/>
      <c r="T154" s="385"/>
      <c r="U154" s="245"/>
      <c r="V154" s="344"/>
      <c r="W154" s="344"/>
      <c r="X154" s="344"/>
      <c r="Y154" s="344"/>
      <c r="Z154" s="344"/>
      <c r="AA154" s="344"/>
      <c r="AB154" s="344"/>
      <c r="AC154" s="344"/>
      <c r="AD154" s="344"/>
      <c r="AE154" s="344"/>
      <c r="AF154" s="345"/>
      <c r="AG154" s="353"/>
      <c r="AH154" s="405"/>
      <c r="AI154" s="362"/>
      <c r="AJ154" s="356"/>
      <c r="AK154" s="1533" t="s">
        <v>167</v>
      </c>
      <c r="AL154" s="362">
        <v>5</v>
      </c>
      <c r="AM154" s="363" t="s">
        <v>168</v>
      </c>
      <c r="AN154" s="358">
        <f>ROUND(Q152,0)-AL154</f>
        <v>747</v>
      </c>
      <c r="AO154" s="268"/>
    </row>
    <row r="155" spans="1:41" ht="14.25">
      <c r="A155" s="243">
        <v>71</v>
      </c>
      <c r="B155" s="411">
        <v>2973</v>
      </c>
      <c r="C155" s="244" t="s">
        <v>1160</v>
      </c>
      <c r="D155" s="375"/>
      <c r="E155" s="278"/>
      <c r="F155" s="279"/>
      <c r="G155" s="245"/>
      <c r="H155" s="208"/>
      <c r="I155" s="208"/>
      <c r="J155" s="385"/>
      <c r="K155" s="245"/>
      <c r="L155" s="208"/>
      <c r="M155" s="208"/>
      <c r="N155" s="208"/>
      <c r="O155" s="208"/>
      <c r="P155" s="208"/>
      <c r="Q155" s="352"/>
      <c r="R155" s="352"/>
      <c r="S155" s="208"/>
      <c r="T155" s="385"/>
      <c r="U155" s="245"/>
      <c r="V155" s="344"/>
      <c r="W155" s="344"/>
      <c r="X155" s="344"/>
      <c r="Y155" s="344"/>
      <c r="Z155" s="344"/>
      <c r="AA155" s="344"/>
      <c r="AB155" s="344"/>
      <c r="AC155" s="344"/>
      <c r="AD155" s="344"/>
      <c r="AE155" s="344"/>
      <c r="AF155" s="345"/>
      <c r="AG155" s="1536" t="s">
        <v>161</v>
      </c>
      <c r="AH155" s="364" t="s">
        <v>162</v>
      </c>
      <c r="AI155" s="362" t="s">
        <v>163</v>
      </c>
      <c r="AJ155" s="356">
        <v>0.7</v>
      </c>
      <c r="AK155" s="1534"/>
      <c r="AL155" s="365"/>
      <c r="AM155" s="366"/>
      <c r="AN155" s="358">
        <f>ROUND(Q152*AJ155,0)-AL154</f>
        <v>521</v>
      </c>
      <c r="AO155" s="268"/>
    </row>
    <row r="156" spans="1:41" ht="14.25">
      <c r="A156" s="243">
        <v>71</v>
      </c>
      <c r="B156" s="411">
        <v>2974</v>
      </c>
      <c r="C156" s="244" t="s">
        <v>1161</v>
      </c>
      <c r="D156" s="375"/>
      <c r="E156" s="278"/>
      <c r="F156" s="279"/>
      <c r="G156" s="245"/>
      <c r="H156" s="208"/>
      <c r="I156" s="208"/>
      <c r="J156" s="385"/>
      <c r="K156" s="245"/>
      <c r="L156" s="208"/>
      <c r="M156" s="208"/>
      <c r="N156" s="208"/>
      <c r="O156" s="208"/>
      <c r="P156" s="208"/>
      <c r="Q156" s="352"/>
      <c r="R156" s="352"/>
      <c r="S156" s="208"/>
      <c r="T156" s="385"/>
      <c r="U156" s="245"/>
      <c r="V156" s="344"/>
      <c r="W156" s="344"/>
      <c r="X156" s="344"/>
      <c r="Y156" s="344"/>
      <c r="Z156" s="344"/>
      <c r="AA156" s="344"/>
      <c r="AB156" s="344"/>
      <c r="AC156" s="344"/>
      <c r="AD156" s="344"/>
      <c r="AE156" s="344"/>
      <c r="AF156" s="345"/>
      <c r="AG156" s="1537"/>
      <c r="AH156" s="353" t="s">
        <v>165</v>
      </c>
      <c r="AI156" s="354" t="s">
        <v>163</v>
      </c>
      <c r="AJ156" s="355">
        <v>0.5</v>
      </c>
      <c r="AK156" s="1535"/>
      <c r="AL156" s="367"/>
      <c r="AM156" s="368"/>
      <c r="AN156" s="358">
        <f>ROUND(Q152*AJ156,0)-AL154</f>
        <v>371</v>
      </c>
      <c r="AO156" s="268"/>
    </row>
    <row r="157" spans="1:41" ht="14.25">
      <c r="A157" s="229">
        <v>71</v>
      </c>
      <c r="B157" s="337">
        <v>1671</v>
      </c>
      <c r="C157" s="254" t="s">
        <v>1162</v>
      </c>
      <c r="D157" s="375"/>
      <c r="E157" s="278"/>
      <c r="F157" s="279"/>
      <c r="G157" s="245"/>
      <c r="H157" s="208"/>
      <c r="I157" s="208"/>
      <c r="J157" s="388"/>
      <c r="K157" s="343"/>
      <c r="L157" s="301"/>
      <c r="M157" s="301"/>
      <c r="N157" s="301"/>
      <c r="O157" s="301"/>
      <c r="P157" s="301"/>
      <c r="Q157" s="352"/>
      <c r="R157" s="352"/>
      <c r="S157" s="208"/>
      <c r="T157" s="385"/>
      <c r="U157" s="369" t="s">
        <v>172</v>
      </c>
      <c r="V157" s="370"/>
      <c r="W157" s="370"/>
      <c r="X157" s="370"/>
      <c r="Y157" s="370"/>
      <c r="Z157" s="370"/>
      <c r="AA157" s="370"/>
      <c r="AB157" s="370"/>
      <c r="AC157" s="370"/>
      <c r="AD157" s="370"/>
      <c r="AE157" s="370"/>
      <c r="AF157" s="371"/>
      <c r="AG157" s="369"/>
      <c r="AH157" s="370"/>
      <c r="AI157" s="372"/>
      <c r="AJ157" s="373"/>
      <c r="AK157" s="373"/>
      <c r="AL157" s="373"/>
      <c r="AM157" s="374"/>
      <c r="AN157" s="342">
        <f>ROUND(Q152*AD158,0)</f>
        <v>726</v>
      </c>
      <c r="AO157" s="268"/>
    </row>
    <row r="158" spans="1:41" ht="14.25">
      <c r="A158" s="229">
        <v>71</v>
      </c>
      <c r="B158" s="337">
        <v>1672</v>
      </c>
      <c r="C158" s="254" t="s">
        <v>1163</v>
      </c>
      <c r="D158" s="375"/>
      <c r="E158" s="278"/>
      <c r="F158" s="279"/>
      <c r="G158" s="245"/>
      <c r="H158" s="208"/>
      <c r="I158" s="208"/>
      <c r="J158" s="388"/>
      <c r="K158" s="343"/>
      <c r="L158" s="301"/>
      <c r="M158" s="301"/>
      <c r="N158" s="301"/>
      <c r="O158" s="301"/>
      <c r="P158" s="301"/>
      <c r="Q158" s="352"/>
      <c r="R158" s="352"/>
      <c r="S158" s="208"/>
      <c r="T158" s="385"/>
      <c r="U158" s="379" t="s">
        <v>174</v>
      </c>
      <c r="V158" s="344"/>
      <c r="W158" s="344"/>
      <c r="X158" s="344"/>
      <c r="Y158" s="344"/>
      <c r="Z158" s="344"/>
      <c r="AA158" s="344"/>
      <c r="AB158" s="344"/>
      <c r="AC158" s="214" t="s">
        <v>163</v>
      </c>
      <c r="AD158" s="1541">
        <v>0.96499999999999997</v>
      </c>
      <c r="AE158" s="1541"/>
      <c r="AF158" s="345"/>
      <c r="AG158" s="1539" t="s">
        <v>161</v>
      </c>
      <c r="AH158" s="346" t="s">
        <v>162</v>
      </c>
      <c r="AI158" s="347" t="s">
        <v>163</v>
      </c>
      <c r="AJ158" s="348">
        <v>0.7</v>
      </c>
      <c r="AK158" s="348"/>
      <c r="AL158" s="348"/>
      <c r="AM158" s="349"/>
      <c r="AN158" s="350">
        <f>ROUND(ROUND(Q152*AD158,0)*AJ158,0)</f>
        <v>508</v>
      </c>
      <c r="AO158" s="268"/>
    </row>
    <row r="159" spans="1:41" ht="14.25">
      <c r="A159" s="243">
        <v>71</v>
      </c>
      <c r="B159" s="411">
        <v>2975</v>
      </c>
      <c r="C159" s="244" t="s">
        <v>1164</v>
      </c>
      <c r="D159" s="375"/>
      <c r="E159" s="278"/>
      <c r="F159" s="279"/>
      <c r="G159" s="245"/>
      <c r="H159" s="208"/>
      <c r="I159" s="208"/>
      <c r="J159" s="385"/>
      <c r="K159" s="245"/>
      <c r="L159" s="208"/>
      <c r="M159" s="208"/>
      <c r="N159" s="208"/>
      <c r="O159" s="208"/>
      <c r="P159" s="208"/>
      <c r="Q159" s="352"/>
      <c r="R159" s="352"/>
      <c r="S159" s="208"/>
      <c r="T159" s="385"/>
      <c r="U159" s="245"/>
      <c r="V159" s="344"/>
      <c r="W159" s="344"/>
      <c r="X159" s="344"/>
      <c r="Y159" s="344"/>
      <c r="Z159" s="344"/>
      <c r="AA159" s="344"/>
      <c r="AB159" s="344"/>
      <c r="AC159" s="344"/>
      <c r="AD159" s="344"/>
      <c r="AE159" s="344"/>
      <c r="AF159" s="345"/>
      <c r="AG159" s="1540"/>
      <c r="AH159" s="353" t="s">
        <v>165</v>
      </c>
      <c r="AI159" s="354" t="s">
        <v>163</v>
      </c>
      <c r="AJ159" s="355">
        <v>0.5</v>
      </c>
      <c r="AK159" s="356"/>
      <c r="AL159" s="356"/>
      <c r="AM159" s="395"/>
      <c r="AN159" s="358">
        <f>ROUND(ROUND(Q152*AD158,0)*AJ159,0)</f>
        <v>363</v>
      </c>
      <c r="AO159" s="268"/>
    </row>
    <row r="160" spans="1:41" ht="14.25">
      <c r="A160" s="243">
        <v>71</v>
      </c>
      <c r="B160" s="411">
        <v>2976</v>
      </c>
      <c r="C160" s="244" t="s">
        <v>1165</v>
      </c>
      <c r="D160" s="375"/>
      <c r="E160" s="278"/>
      <c r="F160" s="279"/>
      <c r="G160" s="245"/>
      <c r="H160" s="208"/>
      <c r="I160" s="208"/>
      <c r="J160" s="385"/>
      <c r="K160" s="245"/>
      <c r="L160" s="208"/>
      <c r="M160" s="208"/>
      <c r="N160" s="208"/>
      <c r="O160" s="208"/>
      <c r="P160" s="208"/>
      <c r="Q160" s="352"/>
      <c r="R160" s="352"/>
      <c r="S160" s="208"/>
      <c r="T160" s="385"/>
      <c r="U160" s="245"/>
      <c r="V160" s="344"/>
      <c r="W160" s="344"/>
      <c r="X160" s="344"/>
      <c r="Y160" s="344"/>
      <c r="Z160" s="344"/>
      <c r="AA160" s="344"/>
      <c r="AB160" s="344"/>
      <c r="AC160" s="344"/>
      <c r="AD160" s="344"/>
      <c r="AE160" s="344"/>
      <c r="AF160" s="345"/>
      <c r="AG160" s="353"/>
      <c r="AH160" s="405"/>
      <c r="AI160" s="362"/>
      <c r="AJ160" s="356"/>
      <c r="AK160" s="1533" t="s">
        <v>167</v>
      </c>
      <c r="AL160" s="362">
        <v>5</v>
      </c>
      <c r="AM160" s="363" t="s">
        <v>168</v>
      </c>
      <c r="AN160" s="358">
        <f>ROUND(Q152*AD158,0)-AL160</f>
        <v>721</v>
      </c>
      <c r="AO160" s="268"/>
    </row>
    <row r="161" spans="1:41" ht="14.25">
      <c r="A161" s="243">
        <v>71</v>
      </c>
      <c r="B161" s="411">
        <v>2977</v>
      </c>
      <c r="C161" s="244" t="s">
        <v>1166</v>
      </c>
      <c r="D161" s="375"/>
      <c r="E161" s="278"/>
      <c r="F161" s="279"/>
      <c r="G161" s="245"/>
      <c r="H161" s="208"/>
      <c r="I161" s="208"/>
      <c r="J161" s="385"/>
      <c r="K161" s="245"/>
      <c r="L161" s="208"/>
      <c r="M161" s="208"/>
      <c r="N161" s="208"/>
      <c r="O161" s="208"/>
      <c r="P161" s="208"/>
      <c r="Q161" s="352"/>
      <c r="R161" s="352"/>
      <c r="S161" s="208"/>
      <c r="T161" s="385"/>
      <c r="U161" s="245"/>
      <c r="V161" s="344"/>
      <c r="W161" s="344"/>
      <c r="X161" s="344"/>
      <c r="Y161" s="344"/>
      <c r="Z161" s="344"/>
      <c r="AA161" s="344"/>
      <c r="AB161" s="344"/>
      <c r="AC161" s="344"/>
      <c r="AD161" s="344"/>
      <c r="AE161" s="344"/>
      <c r="AF161" s="345"/>
      <c r="AG161" s="1536" t="s">
        <v>161</v>
      </c>
      <c r="AH161" s="364" t="s">
        <v>162</v>
      </c>
      <c r="AI161" s="362" t="s">
        <v>163</v>
      </c>
      <c r="AJ161" s="356">
        <v>0.7</v>
      </c>
      <c r="AK161" s="1534"/>
      <c r="AL161" s="365"/>
      <c r="AM161" s="366"/>
      <c r="AN161" s="358">
        <f>ROUND(ROUND(Q152*AD158,0)*AJ161,0)-AL160</f>
        <v>503</v>
      </c>
      <c r="AO161" s="268"/>
    </row>
    <row r="162" spans="1:41" ht="14.25">
      <c r="A162" s="243">
        <v>71</v>
      </c>
      <c r="B162" s="411">
        <v>2978</v>
      </c>
      <c r="C162" s="244" t="s">
        <v>1167</v>
      </c>
      <c r="D162" s="375"/>
      <c r="E162" s="278"/>
      <c r="F162" s="279"/>
      <c r="G162" s="281"/>
      <c r="H162" s="216"/>
      <c r="I162" s="216"/>
      <c r="J162" s="226"/>
      <c r="K162" s="281"/>
      <c r="L162" s="216"/>
      <c r="M162" s="216"/>
      <c r="N162" s="216"/>
      <c r="O162" s="216"/>
      <c r="P162" s="216"/>
      <c r="Q162" s="387"/>
      <c r="R162" s="387"/>
      <c r="S162" s="216"/>
      <c r="T162" s="226"/>
      <c r="U162" s="281"/>
      <c r="V162" s="380"/>
      <c r="W162" s="380"/>
      <c r="X162" s="380"/>
      <c r="Y162" s="380"/>
      <c r="Z162" s="380"/>
      <c r="AA162" s="380"/>
      <c r="AB162" s="380"/>
      <c r="AC162" s="380"/>
      <c r="AD162" s="380"/>
      <c r="AE162" s="380"/>
      <c r="AF162" s="381"/>
      <c r="AG162" s="1537"/>
      <c r="AH162" s="353" t="s">
        <v>165</v>
      </c>
      <c r="AI162" s="354" t="s">
        <v>163</v>
      </c>
      <c r="AJ162" s="355">
        <v>0.5</v>
      </c>
      <c r="AK162" s="1535"/>
      <c r="AL162" s="367"/>
      <c r="AM162" s="368"/>
      <c r="AN162" s="358">
        <f>ROUND(ROUND(Q152*AD158,0)*AJ162,0)-AL160</f>
        <v>358</v>
      </c>
      <c r="AO162" s="268"/>
    </row>
    <row r="163" spans="1:41" ht="14.25">
      <c r="A163" s="229">
        <v>71</v>
      </c>
      <c r="B163" s="337">
        <v>1681</v>
      </c>
      <c r="C163" s="254" t="s">
        <v>1168</v>
      </c>
      <c r="D163" s="375"/>
      <c r="E163" s="278"/>
      <c r="F163" s="279"/>
      <c r="G163" s="1542" t="s">
        <v>736</v>
      </c>
      <c r="H163" s="1543"/>
      <c r="I163" s="1543"/>
      <c r="J163" s="1544"/>
      <c r="K163" s="232" t="s">
        <v>181</v>
      </c>
      <c r="L163" s="232"/>
      <c r="M163" s="232"/>
      <c r="N163" s="232"/>
      <c r="O163" s="232"/>
      <c r="P163" s="232"/>
      <c r="Q163" s="402"/>
      <c r="R163" s="402"/>
      <c r="S163" s="232"/>
      <c r="T163" s="314"/>
      <c r="U163" s="231"/>
      <c r="V163" s="338"/>
      <c r="W163" s="338"/>
      <c r="X163" s="338"/>
      <c r="Y163" s="338"/>
      <c r="Z163" s="338"/>
      <c r="AA163" s="338"/>
      <c r="AB163" s="338"/>
      <c r="AC163" s="338"/>
      <c r="AD163" s="338"/>
      <c r="AE163" s="338"/>
      <c r="AF163" s="339"/>
      <c r="AG163" s="340"/>
      <c r="AH163" s="392"/>
      <c r="AI163" s="301"/>
      <c r="AJ163" s="409"/>
      <c r="AK163" s="409"/>
      <c r="AL163" s="409"/>
      <c r="AM163" s="410"/>
      <c r="AN163" s="342">
        <f>ROUND(Q164,0)</f>
        <v>481</v>
      </c>
      <c r="AO163" s="268"/>
    </row>
    <row r="164" spans="1:41" ht="14.25">
      <c r="A164" s="229">
        <v>71</v>
      </c>
      <c r="B164" s="337">
        <v>1682</v>
      </c>
      <c r="C164" s="254" t="s">
        <v>1169</v>
      </c>
      <c r="D164" s="375"/>
      <c r="E164" s="278"/>
      <c r="F164" s="279"/>
      <c r="G164" s="1545"/>
      <c r="H164" s="1546"/>
      <c r="I164" s="1546"/>
      <c r="J164" s="1547"/>
      <c r="K164" s="245" t="s">
        <v>183</v>
      </c>
      <c r="L164" s="208"/>
      <c r="M164" s="208"/>
      <c r="N164" s="208"/>
      <c r="O164" s="208"/>
      <c r="P164" s="208"/>
      <c r="Q164" s="1538">
        <v>481</v>
      </c>
      <c r="R164" s="1538"/>
      <c r="S164" s="208" t="s">
        <v>18</v>
      </c>
      <c r="T164" s="385"/>
      <c r="U164" s="245"/>
      <c r="V164" s="344"/>
      <c r="W164" s="344"/>
      <c r="X164" s="344"/>
      <c r="Y164" s="344"/>
      <c r="Z164" s="344"/>
      <c r="AA164" s="344"/>
      <c r="AB164" s="344"/>
      <c r="AC164" s="344"/>
      <c r="AD164" s="344"/>
      <c r="AE164" s="344"/>
      <c r="AF164" s="345"/>
      <c r="AG164" s="1539" t="s">
        <v>161</v>
      </c>
      <c r="AH164" s="346" t="s">
        <v>162</v>
      </c>
      <c r="AI164" s="347" t="s">
        <v>163</v>
      </c>
      <c r="AJ164" s="348">
        <v>0.7</v>
      </c>
      <c r="AK164" s="348"/>
      <c r="AL164" s="348"/>
      <c r="AM164" s="349"/>
      <c r="AN164" s="350">
        <f>ROUND(Q164*AJ164,0)</f>
        <v>337</v>
      </c>
      <c r="AO164" s="268"/>
    </row>
    <row r="165" spans="1:41" ht="14.25">
      <c r="A165" s="243">
        <v>71</v>
      </c>
      <c r="B165" s="411">
        <v>2981</v>
      </c>
      <c r="C165" s="244" t="s">
        <v>1170</v>
      </c>
      <c r="D165" s="375"/>
      <c r="E165" s="278"/>
      <c r="F165" s="279"/>
      <c r="G165" s="1545"/>
      <c r="H165" s="1546"/>
      <c r="I165" s="1546"/>
      <c r="J165" s="1547"/>
      <c r="K165" s="245"/>
      <c r="L165" s="208"/>
      <c r="M165" s="208"/>
      <c r="N165" s="208"/>
      <c r="O165" s="208"/>
      <c r="P165" s="208"/>
      <c r="Q165" s="352"/>
      <c r="R165" s="352"/>
      <c r="S165" s="208"/>
      <c r="T165" s="385"/>
      <c r="U165" s="245"/>
      <c r="V165" s="344"/>
      <c r="W165" s="344"/>
      <c r="X165" s="344"/>
      <c r="Y165" s="344"/>
      <c r="Z165" s="344"/>
      <c r="AA165" s="344"/>
      <c r="AB165" s="344"/>
      <c r="AC165" s="344"/>
      <c r="AD165" s="344"/>
      <c r="AE165" s="344"/>
      <c r="AF165" s="345"/>
      <c r="AG165" s="1540"/>
      <c r="AH165" s="353" t="s">
        <v>165</v>
      </c>
      <c r="AI165" s="354" t="s">
        <v>163</v>
      </c>
      <c r="AJ165" s="355">
        <v>0.5</v>
      </c>
      <c r="AK165" s="356"/>
      <c r="AL165" s="356"/>
      <c r="AM165" s="395"/>
      <c r="AN165" s="358">
        <f>ROUND(Q164*AJ165,0)</f>
        <v>241</v>
      </c>
      <c r="AO165" s="268"/>
    </row>
    <row r="166" spans="1:41" ht="14.25">
      <c r="A166" s="243">
        <v>71</v>
      </c>
      <c r="B166" s="411">
        <v>2982</v>
      </c>
      <c r="C166" s="244" t="s">
        <v>1171</v>
      </c>
      <c r="D166" s="375"/>
      <c r="E166" s="278"/>
      <c r="F166" s="279"/>
      <c r="G166" s="1545"/>
      <c r="H166" s="1546"/>
      <c r="I166" s="1546"/>
      <c r="J166" s="1547"/>
      <c r="K166" s="245"/>
      <c r="L166" s="208"/>
      <c r="M166" s="208"/>
      <c r="N166" s="208"/>
      <c r="O166" s="208"/>
      <c r="P166" s="208"/>
      <c r="Q166" s="352"/>
      <c r="R166" s="352"/>
      <c r="S166" s="208"/>
      <c r="T166" s="385"/>
      <c r="U166" s="245"/>
      <c r="V166" s="344"/>
      <c r="W166" s="344"/>
      <c r="X166" s="344"/>
      <c r="Y166" s="344"/>
      <c r="Z166" s="344"/>
      <c r="AA166" s="344"/>
      <c r="AB166" s="344"/>
      <c r="AC166" s="344"/>
      <c r="AD166" s="344"/>
      <c r="AE166" s="344"/>
      <c r="AF166" s="345"/>
      <c r="AG166" s="353"/>
      <c r="AH166" s="405"/>
      <c r="AI166" s="362"/>
      <c r="AJ166" s="356"/>
      <c r="AK166" s="1533" t="s">
        <v>167</v>
      </c>
      <c r="AL166" s="362">
        <v>5</v>
      </c>
      <c r="AM166" s="363" t="s">
        <v>168</v>
      </c>
      <c r="AN166" s="358">
        <f>ROUND(Q164,0)-AL166</f>
        <v>476</v>
      </c>
      <c r="AO166" s="268"/>
    </row>
    <row r="167" spans="1:41" ht="14.25">
      <c r="A167" s="243">
        <v>71</v>
      </c>
      <c r="B167" s="411">
        <v>2983</v>
      </c>
      <c r="C167" s="244" t="s">
        <v>1172</v>
      </c>
      <c r="D167" s="375"/>
      <c r="E167" s="278"/>
      <c r="F167" s="279"/>
      <c r="G167" s="1545"/>
      <c r="H167" s="1546"/>
      <c r="I167" s="1546"/>
      <c r="J167" s="1547"/>
      <c r="K167" s="245"/>
      <c r="L167" s="208"/>
      <c r="M167" s="208"/>
      <c r="N167" s="208"/>
      <c r="O167" s="208"/>
      <c r="P167" s="208"/>
      <c r="Q167" s="352"/>
      <c r="R167" s="352"/>
      <c r="S167" s="208"/>
      <c r="T167" s="385"/>
      <c r="U167" s="245"/>
      <c r="V167" s="344"/>
      <c r="W167" s="344"/>
      <c r="X167" s="344"/>
      <c r="Y167" s="344"/>
      <c r="Z167" s="344"/>
      <c r="AA167" s="344"/>
      <c r="AB167" s="344"/>
      <c r="AC167" s="344"/>
      <c r="AD167" s="344"/>
      <c r="AE167" s="344"/>
      <c r="AF167" s="345"/>
      <c r="AG167" s="1536" t="s">
        <v>161</v>
      </c>
      <c r="AH167" s="364" t="s">
        <v>162</v>
      </c>
      <c r="AI167" s="362" t="s">
        <v>163</v>
      </c>
      <c r="AJ167" s="356">
        <v>0.7</v>
      </c>
      <c r="AK167" s="1534"/>
      <c r="AL167" s="365"/>
      <c r="AM167" s="366"/>
      <c r="AN167" s="358">
        <f>ROUND(Q164*AJ167,0)-AL166</f>
        <v>332</v>
      </c>
      <c r="AO167" s="268"/>
    </row>
    <row r="168" spans="1:41" ht="14.25">
      <c r="A168" s="243">
        <v>71</v>
      </c>
      <c r="B168" s="411">
        <v>2984</v>
      </c>
      <c r="C168" s="244" t="s">
        <v>1173</v>
      </c>
      <c r="D168" s="375"/>
      <c r="E168" s="278"/>
      <c r="F168" s="279"/>
      <c r="G168" s="1545"/>
      <c r="H168" s="1546"/>
      <c r="I168" s="1546"/>
      <c r="J168" s="1547"/>
      <c r="K168" s="245"/>
      <c r="L168" s="208"/>
      <c r="M168" s="208"/>
      <c r="N168" s="208"/>
      <c r="O168" s="208"/>
      <c r="P168" s="208"/>
      <c r="Q168" s="352"/>
      <c r="R168" s="352"/>
      <c r="S168" s="208"/>
      <c r="T168" s="385"/>
      <c r="U168" s="281"/>
      <c r="V168" s="380"/>
      <c r="W168" s="380"/>
      <c r="X168" s="380"/>
      <c r="Y168" s="380"/>
      <c r="Z168" s="380"/>
      <c r="AA168" s="380"/>
      <c r="AB168" s="380"/>
      <c r="AC168" s="380"/>
      <c r="AD168" s="380"/>
      <c r="AE168" s="380"/>
      <c r="AF168" s="381"/>
      <c r="AG168" s="1537"/>
      <c r="AH168" s="353" t="s">
        <v>165</v>
      </c>
      <c r="AI168" s="354" t="s">
        <v>163</v>
      </c>
      <c r="AJ168" s="355">
        <v>0.5</v>
      </c>
      <c r="AK168" s="1535"/>
      <c r="AL168" s="367"/>
      <c r="AM168" s="368"/>
      <c r="AN168" s="358">
        <f>ROUND(Q164*AJ168,0)-AL166</f>
        <v>236</v>
      </c>
      <c r="AO168" s="268"/>
    </row>
    <row r="169" spans="1:41" ht="14.25">
      <c r="A169" s="229">
        <v>71</v>
      </c>
      <c r="B169" s="337">
        <v>1683</v>
      </c>
      <c r="C169" s="254" t="s">
        <v>1174</v>
      </c>
      <c r="D169" s="375"/>
      <c r="E169" s="278"/>
      <c r="F169" s="279"/>
      <c r="G169" s="1545"/>
      <c r="H169" s="1546"/>
      <c r="I169" s="1546"/>
      <c r="J169" s="1547"/>
      <c r="K169" s="245"/>
      <c r="L169" s="208"/>
      <c r="M169" s="208"/>
      <c r="N169" s="208"/>
      <c r="O169" s="208"/>
      <c r="P169" s="208"/>
      <c r="Q169" s="403"/>
      <c r="R169" s="403"/>
      <c r="S169" s="301"/>
      <c r="T169" s="385"/>
      <c r="U169" s="379" t="s">
        <v>172</v>
      </c>
      <c r="V169" s="344"/>
      <c r="W169" s="344"/>
      <c r="X169" s="344"/>
      <c r="Y169" s="344"/>
      <c r="Z169" s="344"/>
      <c r="AA169" s="344"/>
      <c r="AB169" s="344"/>
      <c r="AC169" s="344"/>
      <c r="AD169" s="344"/>
      <c r="AE169" s="344"/>
      <c r="AF169" s="345"/>
      <c r="AG169" s="369"/>
      <c r="AH169" s="370"/>
      <c r="AI169" s="372"/>
      <c r="AJ169" s="373"/>
      <c r="AK169" s="373"/>
      <c r="AL169" s="373"/>
      <c r="AM169" s="374"/>
      <c r="AN169" s="342">
        <f>ROUND(Q164*AD170,0)</f>
        <v>464</v>
      </c>
      <c r="AO169" s="268"/>
    </row>
    <row r="170" spans="1:41" ht="14.25">
      <c r="A170" s="229">
        <v>71</v>
      </c>
      <c r="B170" s="337">
        <v>1684</v>
      </c>
      <c r="C170" s="254" t="s">
        <v>1175</v>
      </c>
      <c r="D170" s="375"/>
      <c r="E170" s="278"/>
      <c r="F170" s="279"/>
      <c r="G170" s="245"/>
      <c r="H170" s="208"/>
      <c r="I170" s="208"/>
      <c r="J170" s="385"/>
      <c r="K170" s="343"/>
      <c r="L170" s="301"/>
      <c r="M170" s="301"/>
      <c r="N170" s="301"/>
      <c r="O170" s="301"/>
      <c r="P170" s="208"/>
      <c r="Q170" s="403"/>
      <c r="R170" s="403"/>
      <c r="S170" s="301"/>
      <c r="T170" s="385"/>
      <c r="U170" s="379" t="s">
        <v>174</v>
      </c>
      <c r="V170" s="344"/>
      <c r="W170" s="344"/>
      <c r="X170" s="344"/>
      <c r="Y170" s="344"/>
      <c r="Z170" s="344"/>
      <c r="AA170" s="344"/>
      <c r="AB170" s="344"/>
      <c r="AC170" s="214" t="s">
        <v>163</v>
      </c>
      <c r="AD170" s="1541">
        <v>0.96499999999999997</v>
      </c>
      <c r="AE170" s="1541"/>
      <c r="AF170" s="345"/>
      <c r="AG170" s="1539" t="s">
        <v>161</v>
      </c>
      <c r="AH170" s="346" t="s">
        <v>162</v>
      </c>
      <c r="AI170" s="347" t="s">
        <v>163</v>
      </c>
      <c r="AJ170" s="348">
        <v>0.7</v>
      </c>
      <c r="AK170" s="348"/>
      <c r="AL170" s="348"/>
      <c r="AM170" s="349"/>
      <c r="AN170" s="350">
        <f>ROUND(ROUND(Q164*AD170,0)*AJ170,0)</f>
        <v>325</v>
      </c>
      <c r="AO170" s="268"/>
    </row>
    <row r="171" spans="1:41" ht="14.25">
      <c r="A171" s="243">
        <v>71</v>
      </c>
      <c r="B171" s="411">
        <v>2985</v>
      </c>
      <c r="C171" s="244" t="s">
        <v>1176</v>
      </c>
      <c r="D171" s="375"/>
      <c r="E171" s="278"/>
      <c r="F171" s="279"/>
      <c r="G171" s="245"/>
      <c r="H171" s="208"/>
      <c r="I171" s="208"/>
      <c r="J171" s="385"/>
      <c r="K171" s="245"/>
      <c r="L171" s="208"/>
      <c r="M171" s="208"/>
      <c r="N171" s="208"/>
      <c r="O171" s="208"/>
      <c r="P171" s="208"/>
      <c r="Q171" s="352"/>
      <c r="R171" s="352"/>
      <c r="S171" s="208"/>
      <c r="T171" s="385"/>
      <c r="U171" s="245"/>
      <c r="V171" s="344"/>
      <c r="W171" s="344"/>
      <c r="X171" s="344"/>
      <c r="Y171" s="344"/>
      <c r="Z171" s="344"/>
      <c r="AA171" s="344"/>
      <c r="AB171" s="344"/>
      <c r="AC171" s="344"/>
      <c r="AD171" s="344"/>
      <c r="AE171" s="344"/>
      <c r="AF171" s="345"/>
      <c r="AG171" s="1540"/>
      <c r="AH171" s="353" t="s">
        <v>165</v>
      </c>
      <c r="AI171" s="354" t="s">
        <v>163</v>
      </c>
      <c r="AJ171" s="355">
        <v>0.5</v>
      </c>
      <c r="AK171" s="356"/>
      <c r="AL171" s="356"/>
      <c r="AM171" s="395"/>
      <c r="AN171" s="358">
        <f>ROUND(ROUND(Q164*AD170,0)*AJ171,0)</f>
        <v>232</v>
      </c>
      <c r="AO171" s="268"/>
    </row>
    <row r="172" spans="1:41" ht="14.25">
      <c r="A172" s="243">
        <v>71</v>
      </c>
      <c r="B172" s="411">
        <v>2986</v>
      </c>
      <c r="C172" s="244" t="s">
        <v>1177</v>
      </c>
      <c r="D172" s="375"/>
      <c r="E172" s="278"/>
      <c r="F172" s="279"/>
      <c r="G172" s="245"/>
      <c r="H172" s="208"/>
      <c r="I172" s="208"/>
      <c r="J172" s="385"/>
      <c r="K172" s="245"/>
      <c r="L172" s="208"/>
      <c r="M172" s="208"/>
      <c r="N172" s="208"/>
      <c r="O172" s="208"/>
      <c r="P172" s="208"/>
      <c r="Q172" s="352"/>
      <c r="R172" s="352"/>
      <c r="S172" s="208"/>
      <c r="T172" s="385"/>
      <c r="U172" s="245"/>
      <c r="V172" s="344"/>
      <c r="W172" s="344"/>
      <c r="X172" s="344"/>
      <c r="Y172" s="344"/>
      <c r="Z172" s="344"/>
      <c r="AA172" s="344"/>
      <c r="AB172" s="344"/>
      <c r="AC172" s="344"/>
      <c r="AD172" s="344"/>
      <c r="AE172" s="344"/>
      <c r="AF172" s="345"/>
      <c r="AG172" s="353"/>
      <c r="AH172" s="405"/>
      <c r="AI172" s="362"/>
      <c r="AJ172" s="356"/>
      <c r="AK172" s="1533" t="s">
        <v>167</v>
      </c>
      <c r="AL172" s="362">
        <v>5</v>
      </c>
      <c r="AM172" s="363" t="s">
        <v>168</v>
      </c>
      <c r="AN172" s="358">
        <f>ROUND(Q164*AD170,0)-AL172</f>
        <v>459</v>
      </c>
      <c r="AO172" s="268"/>
    </row>
    <row r="173" spans="1:41" ht="14.25">
      <c r="A173" s="243">
        <v>71</v>
      </c>
      <c r="B173" s="411">
        <v>2987</v>
      </c>
      <c r="C173" s="244" t="s">
        <v>1178</v>
      </c>
      <c r="D173" s="375"/>
      <c r="E173" s="278"/>
      <c r="F173" s="279"/>
      <c r="G173" s="245"/>
      <c r="H173" s="208"/>
      <c r="I173" s="208"/>
      <c r="J173" s="385"/>
      <c r="K173" s="245"/>
      <c r="L173" s="208"/>
      <c r="M173" s="208"/>
      <c r="N173" s="208"/>
      <c r="O173" s="208"/>
      <c r="P173" s="208"/>
      <c r="Q173" s="352"/>
      <c r="R173" s="352"/>
      <c r="S173" s="208"/>
      <c r="T173" s="385"/>
      <c r="U173" s="245"/>
      <c r="V173" s="344"/>
      <c r="W173" s="344"/>
      <c r="X173" s="344"/>
      <c r="Y173" s="344"/>
      <c r="Z173" s="344"/>
      <c r="AA173" s="344"/>
      <c r="AB173" s="344"/>
      <c r="AC173" s="344"/>
      <c r="AD173" s="344"/>
      <c r="AE173" s="344"/>
      <c r="AF173" s="345"/>
      <c r="AG173" s="1536" t="s">
        <v>161</v>
      </c>
      <c r="AH173" s="364" t="s">
        <v>162</v>
      </c>
      <c r="AI173" s="362" t="s">
        <v>163</v>
      </c>
      <c r="AJ173" s="356">
        <v>0.7</v>
      </c>
      <c r="AK173" s="1534"/>
      <c r="AL173" s="365"/>
      <c r="AM173" s="366"/>
      <c r="AN173" s="358">
        <f>ROUND(ROUND(Q164*AD170,0)*AJ173,0)-AL172</f>
        <v>320</v>
      </c>
      <c r="AO173" s="268"/>
    </row>
    <row r="174" spans="1:41" ht="14.25">
      <c r="A174" s="243">
        <v>71</v>
      </c>
      <c r="B174" s="411">
        <v>2988</v>
      </c>
      <c r="C174" s="244" t="s">
        <v>1179</v>
      </c>
      <c r="D174" s="375"/>
      <c r="E174" s="278"/>
      <c r="F174" s="279"/>
      <c r="G174" s="245"/>
      <c r="H174" s="208"/>
      <c r="I174" s="208"/>
      <c r="J174" s="385"/>
      <c r="K174" s="245"/>
      <c r="L174" s="208"/>
      <c r="M174" s="208"/>
      <c r="N174" s="208"/>
      <c r="O174" s="208"/>
      <c r="P174" s="208"/>
      <c r="Q174" s="352"/>
      <c r="R174" s="352"/>
      <c r="S174" s="208"/>
      <c r="T174" s="385"/>
      <c r="U174" s="245"/>
      <c r="V174" s="344"/>
      <c r="W174" s="344"/>
      <c r="X174" s="344"/>
      <c r="Y174" s="344"/>
      <c r="Z174" s="344"/>
      <c r="AA174" s="344"/>
      <c r="AB174" s="344"/>
      <c r="AC174" s="344"/>
      <c r="AD174" s="344"/>
      <c r="AE174" s="344"/>
      <c r="AF174" s="345"/>
      <c r="AG174" s="1537"/>
      <c r="AH174" s="353" t="s">
        <v>165</v>
      </c>
      <c r="AI174" s="354" t="s">
        <v>163</v>
      </c>
      <c r="AJ174" s="355">
        <v>0.5</v>
      </c>
      <c r="AK174" s="1535"/>
      <c r="AL174" s="367"/>
      <c r="AM174" s="368"/>
      <c r="AN174" s="358">
        <f>ROUND(ROUND(Q164*AD170,0)*AJ174,0)-AL172</f>
        <v>227</v>
      </c>
      <c r="AO174" s="268"/>
    </row>
    <row r="175" spans="1:41" ht="14.25">
      <c r="A175" s="229">
        <v>71</v>
      </c>
      <c r="B175" s="337">
        <v>1685</v>
      </c>
      <c r="C175" s="254" t="s">
        <v>1180</v>
      </c>
      <c r="D175" s="375"/>
      <c r="E175" s="278"/>
      <c r="F175" s="279"/>
      <c r="G175" s="245"/>
      <c r="H175" s="208"/>
      <c r="I175" s="208"/>
      <c r="J175" s="388"/>
      <c r="K175" s="231" t="s">
        <v>195</v>
      </c>
      <c r="L175" s="334"/>
      <c r="M175" s="334"/>
      <c r="N175" s="334"/>
      <c r="O175" s="334"/>
      <c r="P175" s="334"/>
      <c r="Q175" s="404"/>
      <c r="R175" s="404"/>
      <c r="S175" s="232"/>
      <c r="T175" s="314"/>
      <c r="U175" s="231"/>
      <c r="V175" s="338"/>
      <c r="W175" s="338"/>
      <c r="X175" s="338"/>
      <c r="Y175" s="338"/>
      <c r="Z175" s="338"/>
      <c r="AA175" s="338"/>
      <c r="AB175" s="338"/>
      <c r="AC175" s="338"/>
      <c r="AD175" s="338"/>
      <c r="AE175" s="338"/>
      <c r="AF175" s="339"/>
      <c r="AG175" s="340"/>
      <c r="AH175" s="338"/>
      <c r="AI175" s="334"/>
      <c r="AJ175" s="383"/>
      <c r="AK175" s="383"/>
      <c r="AL175" s="383"/>
      <c r="AM175" s="384"/>
      <c r="AN175" s="342">
        <f>ROUND(Q176,0)</f>
        <v>811</v>
      </c>
      <c r="AO175" s="268"/>
    </row>
    <row r="176" spans="1:41" ht="14.25">
      <c r="A176" s="229">
        <v>71</v>
      </c>
      <c r="B176" s="337">
        <v>1686</v>
      </c>
      <c r="C176" s="254" t="s">
        <v>1181</v>
      </c>
      <c r="D176" s="375"/>
      <c r="E176" s="278"/>
      <c r="F176" s="279"/>
      <c r="G176" s="245"/>
      <c r="H176" s="208"/>
      <c r="I176" s="208"/>
      <c r="J176" s="388"/>
      <c r="K176" s="343"/>
      <c r="L176" s="301"/>
      <c r="M176" s="301"/>
      <c r="N176" s="301"/>
      <c r="O176" s="301"/>
      <c r="P176" s="301"/>
      <c r="Q176" s="1538">
        <v>811</v>
      </c>
      <c r="R176" s="1538"/>
      <c r="S176" s="208" t="s">
        <v>18</v>
      </c>
      <c r="T176" s="385"/>
      <c r="U176" s="245"/>
      <c r="V176" s="344"/>
      <c r="W176" s="344"/>
      <c r="X176" s="344"/>
      <c r="Y176" s="344"/>
      <c r="Z176" s="344"/>
      <c r="AA176" s="344"/>
      <c r="AB176" s="344"/>
      <c r="AC176" s="344"/>
      <c r="AD176" s="344"/>
      <c r="AE176" s="344"/>
      <c r="AF176" s="345"/>
      <c r="AG176" s="1539" t="s">
        <v>161</v>
      </c>
      <c r="AH176" s="346" t="s">
        <v>162</v>
      </c>
      <c r="AI176" s="347" t="s">
        <v>163</v>
      </c>
      <c r="AJ176" s="348">
        <v>0.7</v>
      </c>
      <c r="AK176" s="348"/>
      <c r="AL176" s="348"/>
      <c r="AM176" s="349"/>
      <c r="AN176" s="350">
        <f>ROUND(Q176*AJ176,0)</f>
        <v>568</v>
      </c>
      <c r="AO176" s="268"/>
    </row>
    <row r="177" spans="1:41" ht="14.25">
      <c r="A177" s="243">
        <v>71</v>
      </c>
      <c r="B177" s="411">
        <v>2991</v>
      </c>
      <c r="C177" s="244" t="s">
        <v>1182</v>
      </c>
      <c r="D177" s="375"/>
      <c r="E177" s="278"/>
      <c r="F177" s="279"/>
      <c r="G177" s="245"/>
      <c r="H177" s="208"/>
      <c r="I177" s="208"/>
      <c r="J177" s="385"/>
      <c r="K177" s="245"/>
      <c r="L177" s="208"/>
      <c r="M177" s="208"/>
      <c r="N177" s="208"/>
      <c r="O177" s="208"/>
      <c r="P177" s="208"/>
      <c r="Q177" s="352"/>
      <c r="R177" s="352"/>
      <c r="S177" s="208"/>
      <c r="T177" s="385"/>
      <c r="U177" s="245"/>
      <c r="V177" s="344"/>
      <c r="W177" s="344"/>
      <c r="X177" s="344"/>
      <c r="Y177" s="344"/>
      <c r="Z177" s="344"/>
      <c r="AA177" s="344"/>
      <c r="AB177" s="344"/>
      <c r="AC177" s="344"/>
      <c r="AD177" s="344"/>
      <c r="AE177" s="344"/>
      <c r="AF177" s="345"/>
      <c r="AG177" s="1540"/>
      <c r="AH177" s="353" t="s">
        <v>165</v>
      </c>
      <c r="AI177" s="354" t="s">
        <v>163</v>
      </c>
      <c r="AJ177" s="355">
        <v>0.5</v>
      </c>
      <c r="AK177" s="356"/>
      <c r="AL177" s="356"/>
      <c r="AM177" s="395"/>
      <c r="AN177" s="358">
        <f>ROUND(Q176*AJ177,0)</f>
        <v>406</v>
      </c>
      <c r="AO177" s="268"/>
    </row>
    <row r="178" spans="1:41" ht="14.25">
      <c r="A178" s="243">
        <v>71</v>
      </c>
      <c r="B178" s="411">
        <v>2992</v>
      </c>
      <c r="C178" s="244" t="s">
        <v>1183</v>
      </c>
      <c r="D178" s="375"/>
      <c r="E178" s="278"/>
      <c r="F178" s="279"/>
      <c r="G178" s="245"/>
      <c r="H178" s="208"/>
      <c r="I178" s="208"/>
      <c r="J178" s="385"/>
      <c r="K178" s="245"/>
      <c r="L178" s="208"/>
      <c r="M178" s="208"/>
      <c r="N178" s="208"/>
      <c r="O178" s="208"/>
      <c r="P178" s="208"/>
      <c r="Q178" s="352"/>
      <c r="R178" s="352"/>
      <c r="S178" s="208"/>
      <c r="T178" s="385"/>
      <c r="U178" s="245"/>
      <c r="V178" s="344"/>
      <c r="W178" s="344"/>
      <c r="X178" s="344"/>
      <c r="Y178" s="344"/>
      <c r="Z178" s="344"/>
      <c r="AA178" s="344"/>
      <c r="AB178" s="344"/>
      <c r="AC178" s="344"/>
      <c r="AD178" s="344"/>
      <c r="AE178" s="344"/>
      <c r="AF178" s="345"/>
      <c r="AG178" s="353"/>
      <c r="AH178" s="405"/>
      <c r="AI178" s="362"/>
      <c r="AJ178" s="356"/>
      <c r="AK178" s="1533" t="s">
        <v>167</v>
      </c>
      <c r="AL178" s="362">
        <v>5</v>
      </c>
      <c r="AM178" s="363" t="s">
        <v>168</v>
      </c>
      <c r="AN178" s="358">
        <f>ROUND(Q176,0)-AL178</f>
        <v>806</v>
      </c>
      <c r="AO178" s="268"/>
    </row>
    <row r="179" spans="1:41" ht="14.25">
      <c r="A179" s="243">
        <v>71</v>
      </c>
      <c r="B179" s="411">
        <v>2993</v>
      </c>
      <c r="C179" s="244" t="s">
        <v>1184</v>
      </c>
      <c r="D179" s="375"/>
      <c r="E179" s="278"/>
      <c r="F179" s="279"/>
      <c r="G179" s="245"/>
      <c r="H179" s="208"/>
      <c r="I179" s="208"/>
      <c r="J179" s="385"/>
      <c r="K179" s="245"/>
      <c r="L179" s="208"/>
      <c r="M179" s="208"/>
      <c r="N179" s="208"/>
      <c r="O179" s="208"/>
      <c r="P179" s="208"/>
      <c r="Q179" s="352"/>
      <c r="R179" s="352"/>
      <c r="S179" s="208"/>
      <c r="T179" s="385"/>
      <c r="U179" s="245"/>
      <c r="V179" s="344"/>
      <c r="W179" s="344"/>
      <c r="X179" s="344"/>
      <c r="Y179" s="344"/>
      <c r="Z179" s="344"/>
      <c r="AA179" s="344"/>
      <c r="AB179" s="344"/>
      <c r="AC179" s="344"/>
      <c r="AD179" s="344"/>
      <c r="AE179" s="344"/>
      <c r="AF179" s="345"/>
      <c r="AG179" s="1536" t="s">
        <v>161</v>
      </c>
      <c r="AH179" s="364" t="s">
        <v>162</v>
      </c>
      <c r="AI179" s="362" t="s">
        <v>163</v>
      </c>
      <c r="AJ179" s="356">
        <v>0.7</v>
      </c>
      <c r="AK179" s="1534"/>
      <c r="AL179" s="365"/>
      <c r="AM179" s="366"/>
      <c r="AN179" s="358">
        <f>ROUND(Q176*AJ179,0)-AL178</f>
        <v>563</v>
      </c>
      <c r="AO179" s="268"/>
    </row>
    <row r="180" spans="1:41" ht="14.25">
      <c r="A180" s="243">
        <v>71</v>
      </c>
      <c r="B180" s="411">
        <v>2994</v>
      </c>
      <c r="C180" s="244" t="s">
        <v>1185</v>
      </c>
      <c r="D180" s="375"/>
      <c r="E180" s="278"/>
      <c r="F180" s="279"/>
      <c r="G180" s="245"/>
      <c r="H180" s="208"/>
      <c r="I180" s="208"/>
      <c r="J180" s="385"/>
      <c r="K180" s="245"/>
      <c r="L180" s="208"/>
      <c r="M180" s="208"/>
      <c r="N180" s="208"/>
      <c r="O180" s="208"/>
      <c r="P180" s="208"/>
      <c r="Q180" s="352"/>
      <c r="R180" s="352"/>
      <c r="S180" s="208"/>
      <c r="T180" s="385"/>
      <c r="U180" s="245"/>
      <c r="V180" s="344"/>
      <c r="W180" s="344"/>
      <c r="X180" s="344"/>
      <c r="Y180" s="344"/>
      <c r="Z180" s="344"/>
      <c r="AA180" s="344"/>
      <c r="AB180" s="344"/>
      <c r="AC180" s="344"/>
      <c r="AD180" s="344"/>
      <c r="AE180" s="344"/>
      <c r="AF180" s="345"/>
      <c r="AG180" s="1537"/>
      <c r="AH180" s="353" t="s">
        <v>165</v>
      </c>
      <c r="AI180" s="354" t="s">
        <v>163</v>
      </c>
      <c r="AJ180" s="355">
        <v>0.5</v>
      </c>
      <c r="AK180" s="1535"/>
      <c r="AL180" s="367"/>
      <c r="AM180" s="368"/>
      <c r="AN180" s="358">
        <f>ROUND(Q176*AJ180,0)-AL178</f>
        <v>401</v>
      </c>
      <c r="AO180" s="268"/>
    </row>
    <row r="181" spans="1:41" ht="14.25">
      <c r="A181" s="229">
        <v>71</v>
      </c>
      <c r="B181" s="337">
        <v>1687</v>
      </c>
      <c r="C181" s="254" t="s">
        <v>1186</v>
      </c>
      <c r="D181" s="375"/>
      <c r="E181" s="278"/>
      <c r="F181" s="279"/>
      <c r="G181" s="245"/>
      <c r="H181" s="208"/>
      <c r="I181" s="208"/>
      <c r="J181" s="388"/>
      <c r="K181" s="343"/>
      <c r="L181" s="301"/>
      <c r="M181" s="301"/>
      <c r="N181" s="301"/>
      <c r="O181" s="301"/>
      <c r="P181" s="301"/>
      <c r="Q181" s="352"/>
      <c r="R181" s="352"/>
      <c r="S181" s="208"/>
      <c r="T181" s="385"/>
      <c r="U181" s="369" t="s">
        <v>172</v>
      </c>
      <c r="V181" s="370"/>
      <c r="W181" s="370"/>
      <c r="X181" s="370"/>
      <c r="Y181" s="370"/>
      <c r="Z181" s="370"/>
      <c r="AA181" s="370"/>
      <c r="AB181" s="370"/>
      <c r="AC181" s="370"/>
      <c r="AD181" s="370"/>
      <c r="AE181" s="370"/>
      <c r="AF181" s="371"/>
      <c r="AG181" s="369"/>
      <c r="AH181" s="370"/>
      <c r="AI181" s="372"/>
      <c r="AJ181" s="373"/>
      <c r="AK181" s="373"/>
      <c r="AL181" s="373"/>
      <c r="AM181" s="374"/>
      <c r="AN181" s="342">
        <f>ROUND(Q176*AD182,0)</f>
        <v>783</v>
      </c>
      <c r="AO181" s="268"/>
    </row>
    <row r="182" spans="1:41" ht="14.25">
      <c r="A182" s="229">
        <v>71</v>
      </c>
      <c r="B182" s="337">
        <v>1688</v>
      </c>
      <c r="C182" s="254" t="s">
        <v>1187</v>
      </c>
      <c r="D182" s="375"/>
      <c r="E182" s="278"/>
      <c r="F182" s="279"/>
      <c r="G182" s="245"/>
      <c r="H182" s="208"/>
      <c r="I182" s="208"/>
      <c r="J182" s="388"/>
      <c r="K182" s="343"/>
      <c r="L182" s="301"/>
      <c r="M182" s="301"/>
      <c r="N182" s="301"/>
      <c r="O182" s="301"/>
      <c r="P182" s="301"/>
      <c r="Q182" s="352"/>
      <c r="R182" s="352"/>
      <c r="S182" s="208"/>
      <c r="T182" s="385"/>
      <c r="U182" s="379" t="s">
        <v>174</v>
      </c>
      <c r="V182" s="344"/>
      <c r="W182" s="344"/>
      <c r="X182" s="344"/>
      <c r="Y182" s="344"/>
      <c r="Z182" s="344"/>
      <c r="AA182" s="344"/>
      <c r="AB182" s="344"/>
      <c r="AC182" s="214" t="s">
        <v>163</v>
      </c>
      <c r="AD182" s="1541">
        <v>0.96499999999999997</v>
      </c>
      <c r="AE182" s="1541"/>
      <c r="AF182" s="345"/>
      <c r="AG182" s="1539" t="s">
        <v>161</v>
      </c>
      <c r="AH182" s="346" t="s">
        <v>162</v>
      </c>
      <c r="AI182" s="347" t="s">
        <v>163</v>
      </c>
      <c r="AJ182" s="348">
        <v>0.7</v>
      </c>
      <c r="AK182" s="348"/>
      <c r="AL182" s="348"/>
      <c r="AM182" s="349"/>
      <c r="AN182" s="350">
        <f>ROUND(ROUND(Q176*AD182,0)*AJ182,0)</f>
        <v>548</v>
      </c>
      <c r="AO182" s="268"/>
    </row>
    <row r="183" spans="1:41" ht="14.25">
      <c r="A183" s="243">
        <v>71</v>
      </c>
      <c r="B183" s="411">
        <v>2995</v>
      </c>
      <c r="C183" s="244" t="s">
        <v>1188</v>
      </c>
      <c r="D183" s="375"/>
      <c r="E183" s="278"/>
      <c r="F183" s="279"/>
      <c r="G183" s="245"/>
      <c r="H183" s="208"/>
      <c r="I183" s="208"/>
      <c r="J183" s="385"/>
      <c r="K183" s="245"/>
      <c r="L183" s="208"/>
      <c r="M183" s="208"/>
      <c r="N183" s="208"/>
      <c r="O183" s="208"/>
      <c r="P183" s="208"/>
      <c r="Q183" s="352"/>
      <c r="R183" s="352"/>
      <c r="S183" s="208"/>
      <c r="T183" s="385"/>
      <c r="U183" s="245"/>
      <c r="V183" s="344"/>
      <c r="W183" s="344"/>
      <c r="X183" s="344"/>
      <c r="Y183" s="344"/>
      <c r="Z183" s="344"/>
      <c r="AA183" s="344"/>
      <c r="AB183" s="344"/>
      <c r="AC183" s="344"/>
      <c r="AD183" s="344"/>
      <c r="AE183" s="344"/>
      <c r="AF183" s="345"/>
      <c r="AG183" s="1540"/>
      <c r="AH183" s="353" t="s">
        <v>165</v>
      </c>
      <c r="AI183" s="354" t="s">
        <v>163</v>
      </c>
      <c r="AJ183" s="355">
        <v>0.5</v>
      </c>
      <c r="AK183" s="356"/>
      <c r="AL183" s="356"/>
      <c r="AM183" s="395"/>
      <c r="AN183" s="358">
        <f>ROUND(ROUND(Q176*AD182,0)*AJ183,0)</f>
        <v>392</v>
      </c>
      <c r="AO183" s="268"/>
    </row>
    <row r="184" spans="1:41" ht="14.25">
      <c r="A184" s="243">
        <v>71</v>
      </c>
      <c r="B184" s="411">
        <v>2996</v>
      </c>
      <c r="C184" s="244" t="s">
        <v>1189</v>
      </c>
      <c r="D184" s="375"/>
      <c r="E184" s="278"/>
      <c r="F184" s="279"/>
      <c r="G184" s="245"/>
      <c r="H184" s="208"/>
      <c r="I184" s="208"/>
      <c r="J184" s="385"/>
      <c r="K184" s="245"/>
      <c r="L184" s="208"/>
      <c r="M184" s="208"/>
      <c r="N184" s="208"/>
      <c r="O184" s="208"/>
      <c r="P184" s="208"/>
      <c r="Q184" s="352"/>
      <c r="R184" s="352"/>
      <c r="S184" s="208"/>
      <c r="T184" s="385"/>
      <c r="U184" s="245"/>
      <c r="V184" s="344"/>
      <c r="W184" s="344"/>
      <c r="X184" s="344"/>
      <c r="Y184" s="344"/>
      <c r="Z184" s="344"/>
      <c r="AA184" s="344"/>
      <c r="AB184" s="344"/>
      <c r="AC184" s="344"/>
      <c r="AD184" s="344"/>
      <c r="AE184" s="344"/>
      <c r="AF184" s="345"/>
      <c r="AG184" s="353"/>
      <c r="AH184" s="405"/>
      <c r="AI184" s="362"/>
      <c r="AJ184" s="356"/>
      <c r="AK184" s="1533" t="s">
        <v>167</v>
      </c>
      <c r="AL184" s="362">
        <v>5</v>
      </c>
      <c r="AM184" s="363" t="s">
        <v>168</v>
      </c>
      <c r="AN184" s="358">
        <f>ROUND(Q176*AD182,0)-AL184</f>
        <v>778</v>
      </c>
      <c r="AO184" s="268"/>
    </row>
    <row r="185" spans="1:41" ht="14.25">
      <c r="A185" s="243">
        <v>71</v>
      </c>
      <c r="B185" s="411">
        <v>2997</v>
      </c>
      <c r="C185" s="244" t="s">
        <v>1190</v>
      </c>
      <c r="D185" s="375"/>
      <c r="E185" s="278"/>
      <c r="F185" s="279"/>
      <c r="G185" s="245"/>
      <c r="H185" s="208"/>
      <c r="I185" s="208"/>
      <c r="J185" s="385"/>
      <c r="K185" s="245"/>
      <c r="L185" s="208"/>
      <c r="M185" s="208"/>
      <c r="N185" s="208"/>
      <c r="O185" s="208"/>
      <c r="P185" s="208"/>
      <c r="Q185" s="352"/>
      <c r="R185" s="352"/>
      <c r="S185" s="208"/>
      <c r="T185" s="385"/>
      <c r="U185" s="245"/>
      <c r="V185" s="344"/>
      <c r="W185" s="344"/>
      <c r="X185" s="344"/>
      <c r="Y185" s="344"/>
      <c r="Z185" s="344"/>
      <c r="AA185" s="344"/>
      <c r="AB185" s="344"/>
      <c r="AC185" s="344"/>
      <c r="AD185" s="344"/>
      <c r="AE185" s="344"/>
      <c r="AF185" s="345"/>
      <c r="AG185" s="1536" t="s">
        <v>161</v>
      </c>
      <c r="AH185" s="364" t="s">
        <v>162</v>
      </c>
      <c r="AI185" s="362" t="s">
        <v>163</v>
      </c>
      <c r="AJ185" s="356">
        <v>0.7</v>
      </c>
      <c r="AK185" s="1534"/>
      <c r="AL185" s="365"/>
      <c r="AM185" s="366"/>
      <c r="AN185" s="358">
        <f>ROUND(ROUND(Q176*AD182,0)*AJ185,0)-AL184</f>
        <v>543</v>
      </c>
      <c r="AO185" s="268"/>
    </row>
    <row r="186" spans="1:41" ht="14.25">
      <c r="A186" s="243">
        <v>71</v>
      </c>
      <c r="B186" s="411">
        <v>2998</v>
      </c>
      <c r="C186" s="244" t="s">
        <v>1191</v>
      </c>
      <c r="D186" s="375"/>
      <c r="E186" s="278"/>
      <c r="F186" s="279"/>
      <c r="G186" s="245"/>
      <c r="H186" s="208"/>
      <c r="I186" s="208"/>
      <c r="J186" s="385"/>
      <c r="K186" s="281"/>
      <c r="L186" s="216"/>
      <c r="M186" s="216"/>
      <c r="N186" s="216"/>
      <c r="O186" s="216"/>
      <c r="P186" s="216"/>
      <c r="Q186" s="387"/>
      <c r="R186" s="387"/>
      <c r="S186" s="216"/>
      <c r="T186" s="226"/>
      <c r="U186" s="281"/>
      <c r="V186" s="380"/>
      <c r="W186" s="380"/>
      <c r="X186" s="380"/>
      <c r="Y186" s="380"/>
      <c r="Z186" s="380"/>
      <c r="AA186" s="380"/>
      <c r="AB186" s="380"/>
      <c r="AC186" s="380"/>
      <c r="AD186" s="380"/>
      <c r="AE186" s="380"/>
      <c r="AF186" s="381"/>
      <c r="AG186" s="1537"/>
      <c r="AH186" s="353" t="s">
        <v>165</v>
      </c>
      <c r="AI186" s="354" t="s">
        <v>163</v>
      </c>
      <c r="AJ186" s="355">
        <v>0.5</v>
      </c>
      <c r="AK186" s="1535"/>
      <c r="AL186" s="367"/>
      <c r="AM186" s="368"/>
      <c r="AN186" s="358">
        <f>ROUND(ROUND(Q176*AD182,0)*AJ186,0)-AL184</f>
        <v>387</v>
      </c>
      <c r="AO186" s="268"/>
    </row>
    <row r="187" spans="1:41" ht="14.25">
      <c r="A187" s="229">
        <v>71</v>
      </c>
      <c r="B187" s="337">
        <v>1689</v>
      </c>
      <c r="C187" s="254" t="s">
        <v>1192</v>
      </c>
      <c r="D187" s="375"/>
      <c r="E187" s="278"/>
      <c r="F187" s="279"/>
      <c r="G187" s="245"/>
      <c r="H187" s="208"/>
      <c r="I187" s="208"/>
      <c r="J187" s="388"/>
      <c r="K187" s="208" t="s">
        <v>208</v>
      </c>
      <c r="L187" s="301"/>
      <c r="M187" s="301"/>
      <c r="N187" s="301"/>
      <c r="O187" s="301"/>
      <c r="P187" s="301"/>
      <c r="Q187" s="352"/>
      <c r="R187" s="352"/>
      <c r="S187" s="208"/>
      <c r="T187" s="208"/>
      <c r="U187" s="245"/>
      <c r="V187" s="392"/>
      <c r="W187" s="392"/>
      <c r="X187" s="392"/>
      <c r="Y187" s="392"/>
      <c r="Z187" s="392"/>
      <c r="AA187" s="392"/>
      <c r="AB187" s="392"/>
      <c r="AC187" s="392"/>
      <c r="AD187" s="392"/>
      <c r="AE187" s="392"/>
      <c r="AF187" s="393"/>
      <c r="AG187" s="340"/>
      <c r="AH187" s="338"/>
      <c r="AI187" s="334"/>
      <c r="AJ187" s="383"/>
      <c r="AK187" s="383"/>
      <c r="AL187" s="383"/>
      <c r="AM187" s="384"/>
      <c r="AN187" s="342">
        <f>ROUND(Q188,0)</f>
        <v>727</v>
      </c>
      <c r="AO187" s="268"/>
    </row>
    <row r="188" spans="1:41" ht="14.25">
      <c r="A188" s="229">
        <v>71</v>
      </c>
      <c r="B188" s="337">
        <v>1690</v>
      </c>
      <c r="C188" s="254" t="s">
        <v>1193</v>
      </c>
      <c r="D188" s="375"/>
      <c r="E188" s="278"/>
      <c r="F188" s="279"/>
      <c r="G188" s="245"/>
      <c r="H188" s="208"/>
      <c r="I188" s="208"/>
      <c r="J188" s="388"/>
      <c r="K188" s="301"/>
      <c r="L188" s="301"/>
      <c r="M188" s="301"/>
      <c r="N188" s="301"/>
      <c r="O188" s="301"/>
      <c r="P188" s="301"/>
      <c r="Q188" s="1538">
        <v>727</v>
      </c>
      <c r="R188" s="1538"/>
      <c r="S188" s="208" t="s">
        <v>18</v>
      </c>
      <c r="T188" s="385"/>
      <c r="U188" s="245"/>
      <c r="V188" s="344"/>
      <c r="W188" s="344"/>
      <c r="X188" s="344"/>
      <c r="Y188" s="344"/>
      <c r="Z188" s="344"/>
      <c r="AA188" s="344"/>
      <c r="AB188" s="344"/>
      <c r="AC188" s="344"/>
      <c r="AD188" s="344"/>
      <c r="AE188" s="344"/>
      <c r="AF188" s="345"/>
      <c r="AG188" s="1539" t="s">
        <v>161</v>
      </c>
      <c r="AH188" s="346" t="s">
        <v>162</v>
      </c>
      <c r="AI188" s="347" t="s">
        <v>163</v>
      </c>
      <c r="AJ188" s="348">
        <v>0.7</v>
      </c>
      <c r="AK188" s="348"/>
      <c r="AL188" s="348"/>
      <c r="AM188" s="349"/>
      <c r="AN188" s="350">
        <f>ROUND(Q188*AJ188,0)</f>
        <v>509</v>
      </c>
      <c r="AO188" s="268"/>
    </row>
    <row r="189" spans="1:41" ht="14.25">
      <c r="A189" s="243">
        <v>71</v>
      </c>
      <c r="B189" s="411">
        <v>3011</v>
      </c>
      <c r="C189" s="244" t="s">
        <v>1194</v>
      </c>
      <c r="D189" s="375"/>
      <c r="E189" s="278"/>
      <c r="F189" s="279"/>
      <c r="G189" s="245"/>
      <c r="H189" s="208"/>
      <c r="I189" s="208"/>
      <c r="J189" s="385"/>
      <c r="K189" s="245"/>
      <c r="L189" s="208"/>
      <c r="M189" s="208"/>
      <c r="N189" s="208"/>
      <c r="O189" s="208"/>
      <c r="P189" s="208"/>
      <c r="Q189" s="352"/>
      <c r="R189" s="352"/>
      <c r="S189" s="208"/>
      <c r="T189" s="385"/>
      <c r="U189" s="245"/>
      <c r="V189" s="344"/>
      <c r="W189" s="344"/>
      <c r="X189" s="344"/>
      <c r="Y189" s="344"/>
      <c r="Z189" s="344"/>
      <c r="AA189" s="344"/>
      <c r="AB189" s="344"/>
      <c r="AC189" s="344"/>
      <c r="AD189" s="344"/>
      <c r="AE189" s="344"/>
      <c r="AF189" s="345"/>
      <c r="AG189" s="1540"/>
      <c r="AH189" s="353" t="s">
        <v>165</v>
      </c>
      <c r="AI189" s="354" t="s">
        <v>163</v>
      </c>
      <c r="AJ189" s="355">
        <v>0.5</v>
      </c>
      <c r="AK189" s="356"/>
      <c r="AL189" s="356"/>
      <c r="AM189" s="395"/>
      <c r="AN189" s="358">
        <f>ROUND(Q188*AJ189,0)</f>
        <v>364</v>
      </c>
      <c r="AO189" s="268"/>
    </row>
    <row r="190" spans="1:41" ht="14.25">
      <c r="A190" s="243">
        <v>71</v>
      </c>
      <c r="B190" s="411">
        <v>3012</v>
      </c>
      <c r="C190" s="244" t="s">
        <v>1195</v>
      </c>
      <c r="D190" s="375"/>
      <c r="E190" s="278"/>
      <c r="F190" s="279"/>
      <c r="G190" s="245"/>
      <c r="H190" s="208"/>
      <c r="I190" s="208"/>
      <c r="J190" s="385"/>
      <c r="K190" s="245"/>
      <c r="L190" s="208"/>
      <c r="M190" s="208"/>
      <c r="N190" s="208"/>
      <c r="O190" s="208"/>
      <c r="P190" s="208"/>
      <c r="Q190" s="352"/>
      <c r="R190" s="352"/>
      <c r="S190" s="208"/>
      <c r="T190" s="385"/>
      <c r="U190" s="245"/>
      <c r="V190" s="344"/>
      <c r="W190" s="344"/>
      <c r="X190" s="344"/>
      <c r="Y190" s="344"/>
      <c r="Z190" s="344"/>
      <c r="AA190" s="344"/>
      <c r="AB190" s="344"/>
      <c r="AC190" s="344"/>
      <c r="AD190" s="344"/>
      <c r="AE190" s="344"/>
      <c r="AF190" s="345"/>
      <c r="AG190" s="353"/>
      <c r="AH190" s="405"/>
      <c r="AI190" s="362"/>
      <c r="AJ190" s="356"/>
      <c r="AK190" s="1533" t="s">
        <v>167</v>
      </c>
      <c r="AL190" s="362">
        <v>5</v>
      </c>
      <c r="AM190" s="363" t="s">
        <v>168</v>
      </c>
      <c r="AN190" s="358">
        <f>ROUND(Q188,0)-AL190</f>
        <v>722</v>
      </c>
      <c r="AO190" s="268"/>
    </row>
    <row r="191" spans="1:41" ht="14.25">
      <c r="A191" s="243">
        <v>71</v>
      </c>
      <c r="B191" s="411">
        <v>3013</v>
      </c>
      <c r="C191" s="244" t="s">
        <v>1196</v>
      </c>
      <c r="D191" s="375"/>
      <c r="E191" s="278"/>
      <c r="F191" s="279"/>
      <c r="G191" s="245"/>
      <c r="H191" s="208"/>
      <c r="I191" s="208"/>
      <c r="J191" s="385"/>
      <c r="K191" s="245"/>
      <c r="L191" s="208"/>
      <c r="M191" s="208"/>
      <c r="N191" s="208"/>
      <c r="O191" s="208"/>
      <c r="P191" s="208"/>
      <c r="Q191" s="352"/>
      <c r="R191" s="352"/>
      <c r="S191" s="208"/>
      <c r="T191" s="385"/>
      <c r="U191" s="245"/>
      <c r="V191" s="344"/>
      <c r="W191" s="344"/>
      <c r="X191" s="344"/>
      <c r="Y191" s="344"/>
      <c r="Z191" s="344"/>
      <c r="AA191" s="344"/>
      <c r="AB191" s="344"/>
      <c r="AC191" s="344"/>
      <c r="AD191" s="344"/>
      <c r="AE191" s="344"/>
      <c r="AF191" s="345"/>
      <c r="AG191" s="1536" t="s">
        <v>161</v>
      </c>
      <c r="AH191" s="364" t="s">
        <v>162</v>
      </c>
      <c r="AI191" s="362" t="s">
        <v>163</v>
      </c>
      <c r="AJ191" s="356">
        <v>0.7</v>
      </c>
      <c r="AK191" s="1534"/>
      <c r="AL191" s="365"/>
      <c r="AM191" s="366"/>
      <c r="AN191" s="358">
        <f>ROUND(Q188*AJ191,0)-AL190</f>
        <v>504</v>
      </c>
      <c r="AO191" s="268"/>
    </row>
    <row r="192" spans="1:41" ht="14.25">
      <c r="A192" s="243">
        <v>71</v>
      </c>
      <c r="B192" s="411">
        <v>3014</v>
      </c>
      <c r="C192" s="244" t="s">
        <v>1197</v>
      </c>
      <c r="D192" s="375"/>
      <c r="E192" s="278"/>
      <c r="F192" s="279"/>
      <c r="G192" s="245"/>
      <c r="H192" s="208"/>
      <c r="I192" s="208"/>
      <c r="J192" s="385"/>
      <c r="K192" s="245"/>
      <c r="L192" s="208"/>
      <c r="M192" s="208"/>
      <c r="N192" s="208"/>
      <c r="O192" s="208"/>
      <c r="P192" s="208"/>
      <c r="Q192" s="352"/>
      <c r="R192" s="352"/>
      <c r="S192" s="208"/>
      <c r="T192" s="385"/>
      <c r="U192" s="281"/>
      <c r="V192" s="380"/>
      <c r="W192" s="380"/>
      <c r="X192" s="380"/>
      <c r="Y192" s="380"/>
      <c r="Z192" s="380"/>
      <c r="AA192" s="380"/>
      <c r="AB192" s="380"/>
      <c r="AC192" s="380"/>
      <c r="AD192" s="380"/>
      <c r="AE192" s="380"/>
      <c r="AF192" s="381"/>
      <c r="AG192" s="1537"/>
      <c r="AH192" s="353" t="s">
        <v>165</v>
      </c>
      <c r="AI192" s="354" t="s">
        <v>163</v>
      </c>
      <c r="AJ192" s="355">
        <v>0.5</v>
      </c>
      <c r="AK192" s="1535"/>
      <c r="AL192" s="367"/>
      <c r="AM192" s="368"/>
      <c r="AN192" s="358">
        <f>ROUND(Q188*AJ192,0)-AL190</f>
        <v>359</v>
      </c>
      <c r="AO192" s="268"/>
    </row>
    <row r="193" spans="1:41" ht="14.25">
      <c r="A193" s="229">
        <v>71</v>
      </c>
      <c r="B193" s="337">
        <v>1691</v>
      </c>
      <c r="C193" s="254" t="s">
        <v>1198</v>
      </c>
      <c r="D193" s="375"/>
      <c r="E193" s="278"/>
      <c r="F193" s="279"/>
      <c r="G193" s="245"/>
      <c r="H193" s="208"/>
      <c r="I193" s="208"/>
      <c r="J193" s="388"/>
      <c r="K193" s="343"/>
      <c r="L193" s="301"/>
      <c r="M193" s="301"/>
      <c r="N193" s="301"/>
      <c r="O193" s="301"/>
      <c r="P193" s="301"/>
      <c r="Q193" s="352"/>
      <c r="R193" s="352"/>
      <c r="S193" s="208"/>
      <c r="T193" s="385"/>
      <c r="U193" s="379" t="s">
        <v>172</v>
      </c>
      <c r="V193" s="344"/>
      <c r="W193" s="344"/>
      <c r="X193" s="344"/>
      <c r="Y193" s="344"/>
      <c r="Z193" s="344"/>
      <c r="AA193" s="344"/>
      <c r="AB193" s="344"/>
      <c r="AC193" s="344"/>
      <c r="AD193" s="344"/>
      <c r="AE193" s="344"/>
      <c r="AF193" s="345"/>
      <c r="AG193" s="369"/>
      <c r="AH193" s="370"/>
      <c r="AI193" s="372"/>
      <c r="AJ193" s="373"/>
      <c r="AK193" s="373"/>
      <c r="AL193" s="373"/>
      <c r="AM193" s="374"/>
      <c r="AN193" s="342">
        <f>ROUND(Q188*AD194,0)</f>
        <v>702</v>
      </c>
      <c r="AO193" s="268"/>
    </row>
    <row r="194" spans="1:41" ht="14.25">
      <c r="A194" s="229">
        <v>71</v>
      </c>
      <c r="B194" s="337">
        <v>1692</v>
      </c>
      <c r="C194" s="254" t="s">
        <v>1199</v>
      </c>
      <c r="D194" s="375"/>
      <c r="E194" s="278"/>
      <c r="F194" s="279"/>
      <c r="G194" s="245"/>
      <c r="H194" s="208"/>
      <c r="I194" s="208"/>
      <c r="J194" s="388"/>
      <c r="K194" s="343"/>
      <c r="L194" s="301"/>
      <c r="M194" s="301"/>
      <c r="N194" s="301"/>
      <c r="O194" s="301"/>
      <c r="P194" s="301"/>
      <c r="Q194" s="352"/>
      <c r="R194" s="352"/>
      <c r="S194" s="208"/>
      <c r="T194" s="385"/>
      <c r="U194" s="379" t="s">
        <v>174</v>
      </c>
      <c r="V194" s="344"/>
      <c r="W194" s="344"/>
      <c r="X194" s="344"/>
      <c r="Y194" s="344"/>
      <c r="Z194" s="344"/>
      <c r="AA194" s="344"/>
      <c r="AB194" s="344"/>
      <c r="AC194" s="214" t="s">
        <v>163</v>
      </c>
      <c r="AD194" s="1541">
        <v>0.96499999999999997</v>
      </c>
      <c r="AE194" s="1541"/>
      <c r="AF194" s="345"/>
      <c r="AG194" s="1539" t="s">
        <v>161</v>
      </c>
      <c r="AH194" s="346" t="s">
        <v>162</v>
      </c>
      <c r="AI194" s="347" t="s">
        <v>163</v>
      </c>
      <c r="AJ194" s="348">
        <v>0.7</v>
      </c>
      <c r="AK194" s="348"/>
      <c r="AL194" s="348"/>
      <c r="AM194" s="349"/>
      <c r="AN194" s="350">
        <f>ROUND(ROUND(Q188*AD194,0)*AJ194,0)</f>
        <v>491</v>
      </c>
      <c r="AO194" s="268"/>
    </row>
    <row r="195" spans="1:41" ht="14.25">
      <c r="A195" s="243">
        <v>71</v>
      </c>
      <c r="B195" s="411">
        <v>3015</v>
      </c>
      <c r="C195" s="244" t="s">
        <v>1200</v>
      </c>
      <c r="D195" s="375"/>
      <c r="E195" s="278"/>
      <c r="F195" s="279"/>
      <c r="G195" s="245"/>
      <c r="H195" s="208"/>
      <c r="I195" s="208"/>
      <c r="J195" s="385"/>
      <c r="K195" s="245"/>
      <c r="L195" s="208"/>
      <c r="M195" s="208"/>
      <c r="N195" s="208"/>
      <c r="O195" s="208"/>
      <c r="P195" s="208"/>
      <c r="Q195" s="352"/>
      <c r="R195" s="352"/>
      <c r="S195" s="208"/>
      <c r="T195" s="385"/>
      <c r="U195" s="245"/>
      <c r="V195" s="344"/>
      <c r="W195" s="344"/>
      <c r="X195" s="344"/>
      <c r="Y195" s="344"/>
      <c r="Z195" s="344"/>
      <c r="AA195" s="344"/>
      <c r="AB195" s="344"/>
      <c r="AC195" s="344"/>
      <c r="AD195" s="344"/>
      <c r="AE195" s="344"/>
      <c r="AF195" s="345"/>
      <c r="AG195" s="1540"/>
      <c r="AH195" s="353" t="s">
        <v>165</v>
      </c>
      <c r="AI195" s="354" t="s">
        <v>163</v>
      </c>
      <c r="AJ195" s="355">
        <v>0.5</v>
      </c>
      <c r="AK195" s="356"/>
      <c r="AL195" s="356"/>
      <c r="AM195" s="395"/>
      <c r="AN195" s="358">
        <f>ROUND(ROUND(Q188*AD194,0)*AJ195,0)</f>
        <v>351</v>
      </c>
      <c r="AO195" s="268"/>
    </row>
    <row r="196" spans="1:41" ht="14.25">
      <c r="A196" s="243">
        <v>71</v>
      </c>
      <c r="B196" s="411">
        <v>3016</v>
      </c>
      <c r="C196" s="244" t="s">
        <v>1201</v>
      </c>
      <c r="D196" s="375"/>
      <c r="E196" s="278"/>
      <c r="F196" s="279"/>
      <c r="G196" s="245"/>
      <c r="H196" s="208"/>
      <c r="I196" s="208"/>
      <c r="J196" s="385"/>
      <c r="K196" s="245"/>
      <c r="L196" s="208"/>
      <c r="M196" s="208"/>
      <c r="N196" s="208"/>
      <c r="O196" s="208"/>
      <c r="P196" s="208"/>
      <c r="Q196" s="352"/>
      <c r="R196" s="352"/>
      <c r="S196" s="208"/>
      <c r="T196" s="385"/>
      <c r="U196" s="245"/>
      <c r="V196" s="344"/>
      <c r="W196" s="344"/>
      <c r="X196" s="344"/>
      <c r="Y196" s="344"/>
      <c r="Z196" s="344"/>
      <c r="AA196" s="344"/>
      <c r="AB196" s="344"/>
      <c r="AC196" s="344"/>
      <c r="AD196" s="344"/>
      <c r="AE196" s="344"/>
      <c r="AF196" s="345"/>
      <c r="AG196" s="353"/>
      <c r="AH196" s="405"/>
      <c r="AI196" s="362"/>
      <c r="AJ196" s="356"/>
      <c r="AK196" s="1533" t="s">
        <v>167</v>
      </c>
      <c r="AL196" s="362">
        <v>5</v>
      </c>
      <c r="AM196" s="363" t="s">
        <v>168</v>
      </c>
      <c r="AN196" s="358">
        <f>ROUND(Q188*AD194,0)-AL196</f>
        <v>697</v>
      </c>
      <c r="AO196" s="268"/>
    </row>
    <row r="197" spans="1:41" ht="14.25">
      <c r="A197" s="243">
        <v>71</v>
      </c>
      <c r="B197" s="411">
        <v>3017</v>
      </c>
      <c r="C197" s="244" t="s">
        <v>1202</v>
      </c>
      <c r="D197" s="375"/>
      <c r="E197" s="278"/>
      <c r="F197" s="279"/>
      <c r="G197" s="245"/>
      <c r="H197" s="208"/>
      <c r="I197" s="208"/>
      <c r="J197" s="385"/>
      <c r="K197" s="245"/>
      <c r="L197" s="208"/>
      <c r="M197" s="208"/>
      <c r="N197" s="208"/>
      <c r="O197" s="208"/>
      <c r="P197" s="208"/>
      <c r="Q197" s="352"/>
      <c r="R197" s="352"/>
      <c r="S197" s="208"/>
      <c r="T197" s="385"/>
      <c r="U197" s="245"/>
      <c r="V197" s="344"/>
      <c r="W197" s="344"/>
      <c r="X197" s="344"/>
      <c r="Y197" s="344"/>
      <c r="Z197" s="344"/>
      <c r="AA197" s="344"/>
      <c r="AB197" s="344"/>
      <c r="AC197" s="344"/>
      <c r="AD197" s="344"/>
      <c r="AE197" s="344"/>
      <c r="AF197" s="345"/>
      <c r="AG197" s="1536" t="s">
        <v>161</v>
      </c>
      <c r="AH197" s="364" t="s">
        <v>162</v>
      </c>
      <c r="AI197" s="362" t="s">
        <v>163</v>
      </c>
      <c r="AJ197" s="356">
        <v>0.7</v>
      </c>
      <c r="AK197" s="1534"/>
      <c r="AL197" s="365"/>
      <c r="AM197" s="366"/>
      <c r="AN197" s="358">
        <f>ROUND(ROUND(Q188*AD194,0)*AJ197,0)-AL196</f>
        <v>486</v>
      </c>
      <c r="AO197" s="268"/>
    </row>
    <row r="198" spans="1:41" ht="14.25">
      <c r="A198" s="243">
        <v>71</v>
      </c>
      <c r="B198" s="411">
        <v>3018</v>
      </c>
      <c r="C198" s="244" t="s">
        <v>1203</v>
      </c>
      <c r="D198" s="375"/>
      <c r="E198" s="278"/>
      <c r="F198" s="279"/>
      <c r="G198" s="281"/>
      <c r="H198" s="216"/>
      <c r="I198" s="216"/>
      <c r="J198" s="226"/>
      <c r="K198" s="281"/>
      <c r="L198" s="216"/>
      <c r="M198" s="216"/>
      <c r="N198" s="216"/>
      <c r="O198" s="216"/>
      <c r="P198" s="216"/>
      <c r="Q198" s="387"/>
      <c r="R198" s="387"/>
      <c r="S198" s="216"/>
      <c r="T198" s="226"/>
      <c r="U198" s="281"/>
      <c r="V198" s="380"/>
      <c r="W198" s="380"/>
      <c r="X198" s="380"/>
      <c r="Y198" s="380"/>
      <c r="Z198" s="380"/>
      <c r="AA198" s="380"/>
      <c r="AB198" s="380"/>
      <c r="AC198" s="380"/>
      <c r="AD198" s="380"/>
      <c r="AE198" s="380"/>
      <c r="AF198" s="381"/>
      <c r="AG198" s="1537"/>
      <c r="AH198" s="353" t="s">
        <v>165</v>
      </c>
      <c r="AI198" s="354" t="s">
        <v>163</v>
      </c>
      <c r="AJ198" s="355">
        <v>0.5</v>
      </c>
      <c r="AK198" s="1535"/>
      <c r="AL198" s="367"/>
      <c r="AM198" s="368"/>
      <c r="AN198" s="358">
        <f>ROUND(ROUND(Q188*AD194,0)*AJ198,0)-AL196</f>
        <v>346</v>
      </c>
      <c r="AO198" s="268"/>
    </row>
    <row r="199" spans="1:41" ht="14.25">
      <c r="A199" s="229">
        <v>71</v>
      </c>
      <c r="B199" s="337">
        <v>1701</v>
      </c>
      <c r="C199" s="254" t="s">
        <v>1204</v>
      </c>
      <c r="D199" s="375"/>
      <c r="E199" s="278"/>
      <c r="F199" s="279"/>
      <c r="G199" s="1542" t="s">
        <v>773</v>
      </c>
      <c r="H199" s="1543"/>
      <c r="I199" s="1543"/>
      <c r="J199" s="1544"/>
      <c r="K199" s="232" t="s">
        <v>181</v>
      </c>
      <c r="L199" s="232"/>
      <c r="M199" s="232"/>
      <c r="N199" s="232"/>
      <c r="O199" s="232"/>
      <c r="P199" s="232"/>
      <c r="Q199" s="402"/>
      <c r="R199" s="402"/>
      <c r="S199" s="232"/>
      <c r="T199" s="314"/>
      <c r="U199" s="231"/>
      <c r="V199" s="338"/>
      <c r="W199" s="338"/>
      <c r="X199" s="338"/>
      <c r="Y199" s="338"/>
      <c r="Z199" s="338"/>
      <c r="AA199" s="338"/>
      <c r="AB199" s="338"/>
      <c r="AC199" s="338"/>
      <c r="AD199" s="338"/>
      <c r="AE199" s="338"/>
      <c r="AF199" s="339"/>
      <c r="AG199" s="340"/>
      <c r="AH199" s="338"/>
      <c r="AI199" s="334"/>
      <c r="AJ199" s="383"/>
      <c r="AK199" s="383"/>
      <c r="AL199" s="383"/>
      <c r="AM199" s="384"/>
      <c r="AN199" s="342">
        <f>ROUND(Q200,0)</f>
        <v>458</v>
      </c>
      <c r="AO199" s="268"/>
    </row>
    <row r="200" spans="1:41" ht="14.25">
      <c r="A200" s="229">
        <v>71</v>
      </c>
      <c r="B200" s="337">
        <v>1702</v>
      </c>
      <c r="C200" s="254" t="s">
        <v>1205</v>
      </c>
      <c r="D200" s="375"/>
      <c r="E200" s="278"/>
      <c r="F200" s="279"/>
      <c r="G200" s="1545"/>
      <c r="H200" s="1546"/>
      <c r="I200" s="1546"/>
      <c r="J200" s="1547"/>
      <c r="K200" s="245" t="s">
        <v>183</v>
      </c>
      <c r="L200" s="208"/>
      <c r="M200" s="208"/>
      <c r="N200" s="208"/>
      <c r="O200" s="208"/>
      <c r="P200" s="208"/>
      <c r="Q200" s="1538">
        <v>458</v>
      </c>
      <c r="R200" s="1538"/>
      <c r="S200" s="208" t="s">
        <v>18</v>
      </c>
      <c r="T200" s="385"/>
      <c r="U200" s="245"/>
      <c r="V200" s="344"/>
      <c r="W200" s="344"/>
      <c r="X200" s="344"/>
      <c r="Y200" s="344"/>
      <c r="Z200" s="344"/>
      <c r="AA200" s="344"/>
      <c r="AB200" s="344"/>
      <c r="AC200" s="344"/>
      <c r="AD200" s="344"/>
      <c r="AE200" s="344"/>
      <c r="AF200" s="345"/>
      <c r="AG200" s="1539" t="s">
        <v>161</v>
      </c>
      <c r="AH200" s="346" t="s">
        <v>162</v>
      </c>
      <c r="AI200" s="347" t="s">
        <v>163</v>
      </c>
      <c r="AJ200" s="348">
        <v>0.7</v>
      </c>
      <c r="AK200" s="348"/>
      <c r="AL200" s="348"/>
      <c r="AM200" s="349"/>
      <c r="AN200" s="350">
        <f>ROUND(Q200*AJ200,0)</f>
        <v>321</v>
      </c>
      <c r="AO200" s="268"/>
    </row>
    <row r="201" spans="1:41" ht="14.25">
      <c r="A201" s="243">
        <v>71</v>
      </c>
      <c r="B201" s="411">
        <v>3021</v>
      </c>
      <c r="C201" s="244" t="s">
        <v>1206</v>
      </c>
      <c r="D201" s="375"/>
      <c r="E201" s="278"/>
      <c r="F201" s="279"/>
      <c r="G201" s="1545"/>
      <c r="H201" s="1546"/>
      <c r="I201" s="1546"/>
      <c r="J201" s="1547"/>
      <c r="K201" s="245"/>
      <c r="L201" s="208"/>
      <c r="M201" s="208"/>
      <c r="N201" s="208"/>
      <c r="O201" s="208"/>
      <c r="P201" s="208"/>
      <c r="Q201" s="352"/>
      <c r="R201" s="352"/>
      <c r="S201" s="208"/>
      <c r="T201" s="385"/>
      <c r="U201" s="245"/>
      <c r="V201" s="344"/>
      <c r="W201" s="344"/>
      <c r="X201" s="344"/>
      <c r="Y201" s="344"/>
      <c r="Z201" s="344"/>
      <c r="AA201" s="344"/>
      <c r="AB201" s="344"/>
      <c r="AC201" s="344"/>
      <c r="AD201" s="344"/>
      <c r="AE201" s="344"/>
      <c r="AF201" s="345"/>
      <c r="AG201" s="1540"/>
      <c r="AH201" s="353" t="s">
        <v>165</v>
      </c>
      <c r="AI201" s="354" t="s">
        <v>163</v>
      </c>
      <c r="AJ201" s="355">
        <v>0.5</v>
      </c>
      <c r="AK201" s="356"/>
      <c r="AL201" s="356"/>
      <c r="AM201" s="395"/>
      <c r="AN201" s="358">
        <f>ROUND(Q200*AJ201,0)</f>
        <v>229</v>
      </c>
      <c r="AO201" s="268"/>
    </row>
    <row r="202" spans="1:41" ht="14.25">
      <c r="A202" s="243">
        <v>71</v>
      </c>
      <c r="B202" s="411">
        <v>3022</v>
      </c>
      <c r="C202" s="244" t="s">
        <v>1207</v>
      </c>
      <c r="D202" s="375"/>
      <c r="E202" s="278"/>
      <c r="F202" s="279"/>
      <c r="G202" s="1545"/>
      <c r="H202" s="1546"/>
      <c r="I202" s="1546"/>
      <c r="J202" s="1547"/>
      <c r="K202" s="245"/>
      <c r="L202" s="208"/>
      <c r="M202" s="208"/>
      <c r="N202" s="208"/>
      <c r="O202" s="208"/>
      <c r="P202" s="208"/>
      <c r="Q202" s="352"/>
      <c r="R202" s="352"/>
      <c r="S202" s="208"/>
      <c r="T202" s="385"/>
      <c r="U202" s="245"/>
      <c r="V202" s="344"/>
      <c r="W202" s="344"/>
      <c r="X202" s="344"/>
      <c r="Y202" s="344"/>
      <c r="Z202" s="344"/>
      <c r="AA202" s="344"/>
      <c r="AB202" s="344"/>
      <c r="AC202" s="344"/>
      <c r="AD202" s="344"/>
      <c r="AE202" s="344"/>
      <c r="AF202" s="345"/>
      <c r="AG202" s="353"/>
      <c r="AH202" s="405"/>
      <c r="AI202" s="362"/>
      <c r="AJ202" s="356"/>
      <c r="AK202" s="1533" t="s">
        <v>167</v>
      </c>
      <c r="AL202" s="362">
        <v>5</v>
      </c>
      <c r="AM202" s="363" t="s">
        <v>168</v>
      </c>
      <c r="AN202" s="358">
        <f>ROUND(Q200,0)-AL202</f>
        <v>453</v>
      </c>
      <c r="AO202" s="268"/>
    </row>
    <row r="203" spans="1:41" ht="14.25">
      <c r="A203" s="243">
        <v>71</v>
      </c>
      <c r="B203" s="411">
        <v>3023</v>
      </c>
      <c r="C203" s="244" t="s">
        <v>1208</v>
      </c>
      <c r="D203" s="375"/>
      <c r="E203" s="278"/>
      <c r="F203" s="279"/>
      <c r="G203" s="1545"/>
      <c r="H203" s="1546"/>
      <c r="I203" s="1546"/>
      <c r="J203" s="1547"/>
      <c r="K203" s="245"/>
      <c r="L203" s="208"/>
      <c r="M203" s="208"/>
      <c r="N203" s="208"/>
      <c r="O203" s="208"/>
      <c r="P203" s="208"/>
      <c r="Q203" s="352"/>
      <c r="R203" s="352"/>
      <c r="S203" s="208"/>
      <c r="T203" s="385"/>
      <c r="U203" s="245"/>
      <c r="V203" s="344"/>
      <c r="W203" s="344"/>
      <c r="X203" s="344"/>
      <c r="Y203" s="344"/>
      <c r="Z203" s="344"/>
      <c r="AA203" s="344"/>
      <c r="AB203" s="344"/>
      <c r="AC203" s="344"/>
      <c r="AD203" s="344"/>
      <c r="AE203" s="344"/>
      <c r="AF203" s="345"/>
      <c r="AG203" s="1536" t="s">
        <v>161</v>
      </c>
      <c r="AH203" s="364" t="s">
        <v>162</v>
      </c>
      <c r="AI203" s="362" t="s">
        <v>163</v>
      </c>
      <c r="AJ203" s="356">
        <v>0.7</v>
      </c>
      <c r="AK203" s="1534"/>
      <c r="AL203" s="365"/>
      <c r="AM203" s="366"/>
      <c r="AN203" s="358">
        <f>ROUND(Q200*AJ203,0)-AL202</f>
        <v>316</v>
      </c>
      <c r="AO203" s="268"/>
    </row>
    <row r="204" spans="1:41" ht="14.25">
      <c r="A204" s="243">
        <v>71</v>
      </c>
      <c r="B204" s="411">
        <v>3024</v>
      </c>
      <c r="C204" s="244" t="s">
        <v>1209</v>
      </c>
      <c r="D204" s="375"/>
      <c r="E204" s="278"/>
      <c r="F204" s="279"/>
      <c r="G204" s="1545"/>
      <c r="H204" s="1546"/>
      <c r="I204" s="1546"/>
      <c r="J204" s="1547"/>
      <c r="K204" s="245"/>
      <c r="L204" s="208"/>
      <c r="M204" s="208"/>
      <c r="N204" s="208"/>
      <c r="O204" s="208"/>
      <c r="P204" s="208"/>
      <c r="Q204" s="352"/>
      <c r="R204" s="352"/>
      <c r="S204" s="208"/>
      <c r="T204" s="385"/>
      <c r="U204" s="245"/>
      <c r="V204" s="344"/>
      <c r="W204" s="344"/>
      <c r="X204" s="344"/>
      <c r="Y204" s="344"/>
      <c r="Z204" s="344"/>
      <c r="AA204" s="344"/>
      <c r="AB204" s="344"/>
      <c r="AC204" s="344"/>
      <c r="AD204" s="344"/>
      <c r="AE204" s="344"/>
      <c r="AF204" s="345"/>
      <c r="AG204" s="1537"/>
      <c r="AH204" s="353" t="s">
        <v>165</v>
      </c>
      <c r="AI204" s="354" t="s">
        <v>163</v>
      </c>
      <c r="AJ204" s="355">
        <v>0.5</v>
      </c>
      <c r="AK204" s="1535"/>
      <c r="AL204" s="367"/>
      <c r="AM204" s="368"/>
      <c r="AN204" s="358">
        <f>ROUND(Q200*AJ204,0)-AL202</f>
        <v>224</v>
      </c>
      <c r="AO204" s="268"/>
    </row>
    <row r="205" spans="1:41" ht="14.25">
      <c r="A205" s="229">
        <v>71</v>
      </c>
      <c r="B205" s="337">
        <v>1703</v>
      </c>
      <c r="C205" s="254" t="s">
        <v>1210</v>
      </c>
      <c r="D205" s="375"/>
      <c r="E205" s="278"/>
      <c r="F205" s="279"/>
      <c r="G205" s="1545"/>
      <c r="H205" s="1546"/>
      <c r="I205" s="1546"/>
      <c r="J205" s="1547"/>
      <c r="K205" s="245"/>
      <c r="L205" s="208"/>
      <c r="M205" s="208"/>
      <c r="N205" s="208"/>
      <c r="O205" s="208"/>
      <c r="P205" s="208"/>
      <c r="Q205" s="403"/>
      <c r="R205" s="403"/>
      <c r="S205" s="301"/>
      <c r="T205" s="385"/>
      <c r="U205" s="369" t="s">
        <v>172</v>
      </c>
      <c r="V205" s="370"/>
      <c r="W205" s="370"/>
      <c r="X205" s="370"/>
      <c r="Y205" s="370"/>
      <c r="Z205" s="370"/>
      <c r="AA205" s="370"/>
      <c r="AB205" s="370"/>
      <c r="AC205" s="370"/>
      <c r="AD205" s="370"/>
      <c r="AE205" s="370"/>
      <c r="AF205" s="371"/>
      <c r="AG205" s="369"/>
      <c r="AH205" s="370"/>
      <c r="AI205" s="372"/>
      <c r="AJ205" s="373"/>
      <c r="AK205" s="373"/>
      <c r="AL205" s="373"/>
      <c r="AM205" s="374"/>
      <c r="AN205" s="342">
        <f>ROUND(Q200*AD206,0)</f>
        <v>442</v>
      </c>
      <c r="AO205" s="268"/>
    </row>
    <row r="206" spans="1:41" ht="14.25">
      <c r="A206" s="229">
        <v>71</v>
      </c>
      <c r="B206" s="337">
        <v>1704</v>
      </c>
      <c r="C206" s="254" t="s">
        <v>1211</v>
      </c>
      <c r="D206" s="375"/>
      <c r="E206" s="278"/>
      <c r="F206" s="279"/>
      <c r="G206" s="245"/>
      <c r="H206" s="208"/>
      <c r="I206" s="208"/>
      <c r="J206" s="385"/>
      <c r="K206" s="343"/>
      <c r="L206" s="301"/>
      <c r="M206" s="301"/>
      <c r="N206" s="301"/>
      <c r="O206" s="301"/>
      <c r="P206" s="208"/>
      <c r="Q206" s="403"/>
      <c r="R206" s="403"/>
      <c r="S206" s="301"/>
      <c r="T206" s="385"/>
      <c r="U206" s="379" t="s">
        <v>174</v>
      </c>
      <c r="V206" s="344"/>
      <c r="W206" s="344"/>
      <c r="X206" s="344"/>
      <c r="Y206" s="344"/>
      <c r="Z206" s="344"/>
      <c r="AA206" s="344"/>
      <c r="AB206" s="344"/>
      <c r="AC206" s="214" t="s">
        <v>163</v>
      </c>
      <c r="AD206" s="1541">
        <v>0.96499999999999997</v>
      </c>
      <c r="AE206" s="1541"/>
      <c r="AF206" s="345"/>
      <c r="AG206" s="1539" t="s">
        <v>161</v>
      </c>
      <c r="AH206" s="346" t="s">
        <v>162</v>
      </c>
      <c r="AI206" s="347" t="s">
        <v>163</v>
      </c>
      <c r="AJ206" s="348">
        <v>0.7</v>
      </c>
      <c r="AK206" s="348"/>
      <c r="AL206" s="348"/>
      <c r="AM206" s="349"/>
      <c r="AN206" s="350">
        <f>ROUND(ROUND(Q200*AD206,0)*AJ206,0)</f>
        <v>309</v>
      </c>
      <c r="AO206" s="268"/>
    </row>
    <row r="207" spans="1:41" ht="14.25">
      <c r="A207" s="243">
        <v>71</v>
      </c>
      <c r="B207" s="411">
        <v>3025</v>
      </c>
      <c r="C207" s="244" t="s">
        <v>1212</v>
      </c>
      <c r="D207" s="375"/>
      <c r="E207" s="278"/>
      <c r="F207" s="279"/>
      <c r="G207" s="245"/>
      <c r="H207" s="208"/>
      <c r="I207" s="208"/>
      <c r="J207" s="385"/>
      <c r="K207" s="245"/>
      <c r="L207" s="208"/>
      <c r="M207" s="208"/>
      <c r="N207" s="208"/>
      <c r="O207" s="208"/>
      <c r="P207" s="208"/>
      <c r="Q207" s="352"/>
      <c r="R207" s="352"/>
      <c r="S207" s="208"/>
      <c r="T207" s="385"/>
      <c r="U207" s="245"/>
      <c r="V207" s="344"/>
      <c r="W207" s="344"/>
      <c r="X207" s="344"/>
      <c r="Y207" s="344"/>
      <c r="Z207" s="344"/>
      <c r="AA207" s="344"/>
      <c r="AB207" s="344"/>
      <c r="AC207" s="344"/>
      <c r="AD207" s="344"/>
      <c r="AE207" s="344"/>
      <c r="AF207" s="345"/>
      <c r="AG207" s="1540"/>
      <c r="AH207" s="353" t="s">
        <v>165</v>
      </c>
      <c r="AI207" s="354" t="s">
        <v>163</v>
      </c>
      <c r="AJ207" s="355">
        <v>0.5</v>
      </c>
      <c r="AK207" s="356"/>
      <c r="AL207" s="356"/>
      <c r="AM207" s="395"/>
      <c r="AN207" s="358">
        <f>ROUND(ROUND(Q200*AD206,0)*AJ207,0)</f>
        <v>221</v>
      </c>
      <c r="AO207" s="268"/>
    </row>
    <row r="208" spans="1:41" ht="14.25">
      <c r="A208" s="243">
        <v>71</v>
      </c>
      <c r="B208" s="411">
        <v>3026</v>
      </c>
      <c r="C208" s="244" t="s">
        <v>1213</v>
      </c>
      <c r="D208" s="375"/>
      <c r="E208" s="278"/>
      <c r="F208" s="279"/>
      <c r="G208" s="245"/>
      <c r="H208" s="208"/>
      <c r="I208" s="208"/>
      <c r="J208" s="385"/>
      <c r="K208" s="245"/>
      <c r="L208" s="208"/>
      <c r="M208" s="208"/>
      <c r="N208" s="208"/>
      <c r="O208" s="208"/>
      <c r="P208" s="208"/>
      <c r="Q208" s="352"/>
      <c r="R208" s="352"/>
      <c r="S208" s="208"/>
      <c r="T208" s="385"/>
      <c r="U208" s="245"/>
      <c r="V208" s="344"/>
      <c r="W208" s="344"/>
      <c r="X208" s="344"/>
      <c r="Y208" s="344"/>
      <c r="Z208" s="344"/>
      <c r="AA208" s="344"/>
      <c r="AB208" s="344"/>
      <c r="AC208" s="344"/>
      <c r="AD208" s="344"/>
      <c r="AE208" s="344"/>
      <c r="AF208" s="345"/>
      <c r="AG208" s="353"/>
      <c r="AH208" s="405"/>
      <c r="AI208" s="362"/>
      <c r="AJ208" s="356"/>
      <c r="AK208" s="1533" t="s">
        <v>167</v>
      </c>
      <c r="AL208" s="362">
        <v>5</v>
      </c>
      <c r="AM208" s="363" t="s">
        <v>168</v>
      </c>
      <c r="AN208" s="358">
        <f>ROUND(Q200*AD206,0)-AL208</f>
        <v>437</v>
      </c>
      <c r="AO208" s="268"/>
    </row>
    <row r="209" spans="1:41" ht="14.25">
      <c r="A209" s="243">
        <v>71</v>
      </c>
      <c r="B209" s="411">
        <v>3027</v>
      </c>
      <c r="C209" s="244" t="s">
        <v>1214</v>
      </c>
      <c r="D209" s="375"/>
      <c r="E209" s="278"/>
      <c r="F209" s="279"/>
      <c r="G209" s="245"/>
      <c r="H209" s="208"/>
      <c r="I209" s="208"/>
      <c r="J209" s="385"/>
      <c r="K209" s="245"/>
      <c r="L209" s="208"/>
      <c r="M209" s="208"/>
      <c r="N209" s="208"/>
      <c r="O209" s="208"/>
      <c r="P209" s="208"/>
      <c r="Q209" s="352"/>
      <c r="R209" s="352"/>
      <c r="S209" s="208"/>
      <c r="T209" s="385"/>
      <c r="U209" s="245"/>
      <c r="V209" s="344"/>
      <c r="W209" s="344"/>
      <c r="X209" s="344"/>
      <c r="Y209" s="344"/>
      <c r="Z209" s="344"/>
      <c r="AA209" s="344"/>
      <c r="AB209" s="344"/>
      <c r="AC209" s="344"/>
      <c r="AD209" s="344"/>
      <c r="AE209" s="344"/>
      <c r="AF209" s="345"/>
      <c r="AG209" s="1536" t="s">
        <v>161</v>
      </c>
      <c r="AH209" s="364" t="s">
        <v>162</v>
      </c>
      <c r="AI209" s="362" t="s">
        <v>163</v>
      </c>
      <c r="AJ209" s="356">
        <v>0.7</v>
      </c>
      <c r="AK209" s="1534"/>
      <c r="AL209" s="365"/>
      <c r="AM209" s="366"/>
      <c r="AN209" s="358">
        <f>ROUND(ROUND(Q200*AD206,0)*AJ209,0)-AL208</f>
        <v>304</v>
      </c>
      <c r="AO209" s="268"/>
    </row>
    <row r="210" spans="1:41" ht="14.25">
      <c r="A210" s="243">
        <v>71</v>
      </c>
      <c r="B210" s="411">
        <v>3028</v>
      </c>
      <c r="C210" s="244" t="s">
        <v>1215</v>
      </c>
      <c r="D210" s="375"/>
      <c r="E210" s="278"/>
      <c r="F210" s="279"/>
      <c r="G210" s="245"/>
      <c r="H210" s="208"/>
      <c r="I210" s="208"/>
      <c r="J210" s="385"/>
      <c r="K210" s="245"/>
      <c r="L210" s="208"/>
      <c r="M210" s="208"/>
      <c r="N210" s="208"/>
      <c r="O210" s="208"/>
      <c r="P210" s="208"/>
      <c r="Q210" s="352"/>
      <c r="R210" s="352"/>
      <c r="S210" s="208"/>
      <c r="T210" s="385"/>
      <c r="U210" s="245"/>
      <c r="V210" s="344"/>
      <c r="W210" s="344"/>
      <c r="X210" s="344"/>
      <c r="Y210" s="344"/>
      <c r="Z210" s="344"/>
      <c r="AA210" s="344"/>
      <c r="AB210" s="344"/>
      <c r="AC210" s="344"/>
      <c r="AD210" s="344"/>
      <c r="AE210" s="344"/>
      <c r="AF210" s="345"/>
      <c r="AG210" s="1537"/>
      <c r="AH210" s="353" t="s">
        <v>165</v>
      </c>
      <c r="AI210" s="354" t="s">
        <v>163</v>
      </c>
      <c r="AJ210" s="355">
        <v>0.5</v>
      </c>
      <c r="AK210" s="1535"/>
      <c r="AL210" s="367"/>
      <c r="AM210" s="368"/>
      <c r="AN210" s="358">
        <f>ROUND(ROUND(Q200*AD206,0)*AJ210,0)-AL208</f>
        <v>216</v>
      </c>
      <c r="AO210" s="268"/>
    </row>
    <row r="211" spans="1:41" ht="14.25">
      <c r="A211" s="229">
        <v>71</v>
      </c>
      <c r="B211" s="337">
        <v>1705</v>
      </c>
      <c r="C211" s="254" t="s">
        <v>1216</v>
      </c>
      <c r="D211" s="375"/>
      <c r="E211" s="278"/>
      <c r="F211" s="279"/>
      <c r="G211" s="245"/>
      <c r="H211" s="208"/>
      <c r="I211" s="208"/>
      <c r="J211" s="388"/>
      <c r="K211" s="231" t="s">
        <v>195</v>
      </c>
      <c r="L211" s="334"/>
      <c r="M211" s="334"/>
      <c r="N211" s="334"/>
      <c r="O211" s="334"/>
      <c r="P211" s="334"/>
      <c r="Q211" s="404"/>
      <c r="R211" s="404"/>
      <c r="S211" s="232"/>
      <c r="T211" s="314"/>
      <c r="U211" s="231"/>
      <c r="V211" s="338"/>
      <c r="W211" s="338"/>
      <c r="X211" s="338"/>
      <c r="Y211" s="338"/>
      <c r="Z211" s="338"/>
      <c r="AA211" s="338"/>
      <c r="AB211" s="338"/>
      <c r="AC211" s="338"/>
      <c r="AD211" s="338"/>
      <c r="AE211" s="338"/>
      <c r="AF211" s="339"/>
      <c r="AG211" s="340"/>
      <c r="AH211" s="338"/>
      <c r="AI211" s="334"/>
      <c r="AJ211" s="383"/>
      <c r="AK211" s="383"/>
      <c r="AL211" s="383"/>
      <c r="AM211" s="384"/>
      <c r="AN211" s="342">
        <f>ROUND(Q212,0)</f>
        <v>727</v>
      </c>
      <c r="AO211" s="268"/>
    </row>
    <row r="212" spans="1:41" ht="14.25">
      <c r="A212" s="229">
        <v>71</v>
      </c>
      <c r="B212" s="337">
        <v>1706</v>
      </c>
      <c r="C212" s="254" t="s">
        <v>1217</v>
      </c>
      <c r="D212" s="375"/>
      <c r="E212" s="278"/>
      <c r="F212" s="279"/>
      <c r="G212" s="245"/>
      <c r="H212" s="208"/>
      <c r="I212" s="208"/>
      <c r="J212" s="388"/>
      <c r="K212" s="343"/>
      <c r="L212" s="301"/>
      <c r="M212" s="301"/>
      <c r="N212" s="301"/>
      <c r="O212" s="301"/>
      <c r="P212" s="301"/>
      <c r="Q212" s="1538">
        <v>727</v>
      </c>
      <c r="R212" s="1538"/>
      <c r="S212" s="208" t="s">
        <v>18</v>
      </c>
      <c r="T212" s="385"/>
      <c r="U212" s="245"/>
      <c r="V212" s="344"/>
      <c r="W212" s="344"/>
      <c r="X212" s="344"/>
      <c r="Y212" s="344"/>
      <c r="Z212" s="344"/>
      <c r="AA212" s="344"/>
      <c r="AB212" s="344"/>
      <c r="AC212" s="344"/>
      <c r="AD212" s="344"/>
      <c r="AE212" s="344"/>
      <c r="AF212" s="345"/>
      <c r="AG212" s="1539" t="s">
        <v>161</v>
      </c>
      <c r="AH212" s="346" t="s">
        <v>162</v>
      </c>
      <c r="AI212" s="347" t="s">
        <v>163</v>
      </c>
      <c r="AJ212" s="348">
        <v>0.7</v>
      </c>
      <c r="AK212" s="348"/>
      <c r="AL212" s="348"/>
      <c r="AM212" s="349"/>
      <c r="AN212" s="350">
        <f>ROUND(Q212*AJ212,0)</f>
        <v>509</v>
      </c>
      <c r="AO212" s="268"/>
    </row>
    <row r="213" spans="1:41" ht="14.25">
      <c r="A213" s="243">
        <v>71</v>
      </c>
      <c r="B213" s="411">
        <v>3031</v>
      </c>
      <c r="C213" s="244" t="s">
        <v>1218</v>
      </c>
      <c r="D213" s="375"/>
      <c r="E213" s="278"/>
      <c r="F213" s="279"/>
      <c r="G213" s="245"/>
      <c r="H213" s="208"/>
      <c r="I213" s="208"/>
      <c r="J213" s="385"/>
      <c r="K213" s="245"/>
      <c r="L213" s="208"/>
      <c r="M213" s="208"/>
      <c r="N213" s="208"/>
      <c r="O213" s="208"/>
      <c r="P213" s="208"/>
      <c r="Q213" s="352"/>
      <c r="R213" s="352"/>
      <c r="S213" s="208"/>
      <c r="T213" s="385"/>
      <c r="U213" s="245"/>
      <c r="V213" s="344"/>
      <c r="W213" s="344"/>
      <c r="X213" s="344"/>
      <c r="Y213" s="344"/>
      <c r="Z213" s="344"/>
      <c r="AA213" s="344"/>
      <c r="AB213" s="344"/>
      <c r="AC213" s="344"/>
      <c r="AD213" s="344"/>
      <c r="AE213" s="344"/>
      <c r="AF213" s="345"/>
      <c r="AG213" s="1540"/>
      <c r="AH213" s="353" t="s">
        <v>165</v>
      </c>
      <c r="AI213" s="354" t="s">
        <v>163</v>
      </c>
      <c r="AJ213" s="355">
        <v>0.5</v>
      </c>
      <c r="AK213" s="356"/>
      <c r="AL213" s="356"/>
      <c r="AM213" s="395"/>
      <c r="AN213" s="358">
        <f>ROUND(Q212*AJ213,0)</f>
        <v>364</v>
      </c>
      <c r="AO213" s="268"/>
    </row>
    <row r="214" spans="1:41" ht="14.25">
      <c r="A214" s="243">
        <v>71</v>
      </c>
      <c r="B214" s="411">
        <v>3032</v>
      </c>
      <c r="C214" s="244" t="s">
        <v>1219</v>
      </c>
      <c r="D214" s="375"/>
      <c r="E214" s="278"/>
      <c r="F214" s="279"/>
      <c r="G214" s="245"/>
      <c r="H214" s="208"/>
      <c r="I214" s="208"/>
      <c r="J214" s="385"/>
      <c r="K214" s="245"/>
      <c r="L214" s="208"/>
      <c r="M214" s="208"/>
      <c r="N214" s="208"/>
      <c r="O214" s="208"/>
      <c r="P214" s="208"/>
      <c r="Q214" s="352"/>
      <c r="R214" s="352"/>
      <c r="S214" s="208"/>
      <c r="T214" s="385"/>
      <c r="U214" s="245"/>
      <c r="V214" s="344"/>
      <c r="W214" s="344"/>
      <c r="X214" s="344"/>
      <c r="Y214" s="344"/>
      <c r="Z214" s="344"/>
      <c r="AA214" s="344"/>
      <c r="AB214" s="344"/>
      <c r="AC214" s="344"/>
      <c r="AD214" s="344"/>
      <c r="AE214" s="344"/>
      <c r="AF214" s="345"/>
      <c r="AG214" s="353"/>
      <c r="AH214" s="405"/>
      <c r="AI214" s="362"/>
      <c r="AJ214" s="356"/>
      <c r="AK214" s="1533" t="s">
        <v>167</v>
      </c>
      <c r="AL214" s="362">
        <v>5</v>
      </c>
      <c r="AM214" s="363" t="s">
        <v>168</v>
      </c>
      <c r="AN214" s="358">
        <f>ROUND(Q212,0)-AL214</f>
        <v>722</v>
      </c>
      <c r="AO214" s="268"/>
    </row>
    <row r="215" spans="1:41" ht="14.25">
      <c r="A215" s="243">
        <v>71</v>
      </c>
      <c r="B215" s="411">
        <v>3033</v>
      </c>
      <c r="C215" s="244" t="s">
        <v>1220</v>
      </c>
      <c r="D215" s="375"/>
      <c r="E215" s="278"/>
      <c r="F215" s="279"/>
      <c r="G215" s="245"/>
      <c r="H215" s="208"/>
      <c r="I215" s="208"/>
      <c r="J215" s="385"/>
      <c r="K215" s="245"/>
      <c r="L215" s="208"/>
      <c r="M215" s="208"/>
      <c r="N215" s="208"/>
      <c r="O215" s="208"/>
      <c r="P215" s="208"/>
      <c r="Q215" s="352"/>
      <c r="R215" s="352"/>
      <c r="S215" s="208"/>
      <c r="T215" s="385"/>
      <c r="U215" s="245"/>
      <c r="V215" s="344"/>
      <c r="W215" s="344"/>
      <c r="X215" s="344"/>
      <c r="Y215" s="344"/>
      <c r="Z215" s="344"/>
      <c r="AA215" s="344"/>
      <c r="AB215" s="344"/>
      <c r="AC215" s="344"/>
      <c r="AD215" s="344"/>
      <c r="AE215" s="344"/>
      <c r="AF215" s="345"/>
      <c r="AG215" s="1536" t="s">
        <v>161</v>
      </c>
      <c r="AH215" s="364" t="s">
        <v>162</v>
      </c>
      <c r="AI215" s="362" t="s">
        <v>163</v>
      </c>
      <c r="AJ215" s="356">
        <v>0.7</v>
      </c>
      <c r="AK215" s="1534"/>
      <c r="AL215" s="365"/>
      <c r="AM215" s="366"/>
      <c r="AN215" s="358">
        <f>ROUND(Q212*AJ215,0)-AL214</f>
        <v>504</v>
      </c>
      <c r="AO215" s="268"/>
    </row>
    <row r="216" spans="1:41" ht="14.25">
      <c r="A216" s="243">
        <v>71</v>
      </c>
      <c r="B216" s="411">
        <v>3034</v>
      </c>
      <c r="C216" s="244" t="s">
        <v>1221</v>
      </c>
      <c r="D216" s="375"/>
      <c r="E216" s="278"/>
      <c r="F216" s="279"/>
      <c r="G216" s="245"/>
      <c r="H216" s="208"/>
      <c r="I216" s="208"/>
      <c r="J216" s="385"/>
      <c r="K216" s="245"/>
      <c r="L216" s="208"/>
      <c r="M216" s="208"/>
      <c r="N216" s="208"/>
      <c r="O216" s="208"/>
      <c r="P216" s="208"/>
      <c r="Q216" s="352"/>
      <c r="R216" s="352"/>
      <c r="S216" s="208"/>
      <c r="T216" s="385"/>
      <c r="U216" s="281"/>
      <c r="V216" s="380"/>
      <c r="W216" s="380"/>
      <c r="X216" s="380"/>
      <c r="Y216" s="380"/>
      <c r="Z216" s="380"/>
      <c r="AA216" s="380"/>
      <c r="AB216" s="380"/>
      <c r="AC216" s="380"/>
      <c r="AD216" s="380"/>
      <c r="AE216" s="380"/>
      <c r="AF216" s="381"/>
      <c r="AG216" s="1537"/>
      <c r="AH216" s="353" t="s">
        <v>165</v>
      </c>
      <c r="AI216" s="354" t="s">
        <v>163</v>
      </c>
      <c r="AJ216" s="355">
        <v>0.5</v>
      </c>
      <c r="AK216" s="1535"/>
      <c r="AL216" s="367"/>
      <c r="AM216" s="368"/>
      <c r="AN216" s="358">
        <f>ROUND(Q212*AJ216,0)-AL214</f>
        <v>359</v>
      </c>
      <c r="AO216" s="268"/>
    </row>
    <row r="217" spans="1:41" ht="14.25">
      <c r="A217" s="229">
        <v>71</v>
      </c>
      <c r="B217" s="337">
        <v>1707</v>
      </c>
      <c r="C217" s="254" t="s">
        <v>1222</v>
      </c>
      <c r="D217" s="375"/>
      <c r="E217" s="278"/>
      <c r="F217" s="279"/>
      <c r="G217" s="245"/>
      <c r="H217" s="208"/>
      <c r="I217" s="208"/>
      <c r="J217" s="388"/>
      <c r="K217" s="343"/>
      <c r="L217" s="301"/>
      <c r="M217" s="301"/>
      <c r="N217" s="301"/>
      <c r="O217" s="301"/>
      <c r="P217" s="301"/>
      <c r="Q217" s="352"/>
      <c r="R217" s="352"/>
      <c r="S217" s="208"/>
      <c r="T217" s="385"/>
      <c r="U217" s="379" t="s">
        <v>172</v>
      </c>
      <c r="V217" s="344"/>
      <c r="W217" s="344"/>
      <c r="X217" s="344"/>
      <c r="Y217" s="344"/>
      <c r="Z217" s="344"/>
      <c r="AA217" s="344"/>
      <c r="AB217" s="344"/>
      <c r="AC217" s="344"/>
      <c r="AD217" s="344"/>
      <c r="AE217" s="344"/>
      <c r="AF217" s="345"/>
      <c r="AG217" s="369"/>
      <c r="AH217" s="370"/>
      <c r="AI217" s="372"/>
      <c r="AJ217" s="373"/>
      <c r="AK217" s="373"/>
      <c r="AL217" s="373"/>
      <c r="AM217" s="374"/>
      <c r="AN217" s="342">
        <f>ROUND(Q212*AD218,0)</f>
        <v>702</v>
      </c>
      <c r="AO217" s="268"/>
    </row>
    <row r="218" spans="1:41" ht="14.25">
      <c r="A218" s="229">
        <v>71</v>
      </c>
      <c r="B218" s="337">
        <v>1708</v>
      </c>
      <c r="C218" s="254" t="s">
        <v>1223</v>
      </c>
      <c r="D218" s="375"/>
      <c r="E218" s="278"/>
      <c r="F218" s="279"/>
      <c r="G218" s="245"/>
      <c r="H218" s="208"/>
      <c r="I218" s="208"/>
      <c r="J218" s="388"/>
      <c r="K218" s="343"/>
      <c r="L218" s="301"/>
      <c r="M218" s="301"/>
      <c r="N218" s="301"/>
      <c r="O218" s="301"/>
      <c r="P218" s="301"/>
      <c r="Q218" s="352"/>
      <c r="R218" s="352"/>
      <c r="S218" s="208"/>
      <c r="T218" s="385"/>
      <c r="U218" s="379" t="s">
        <v>174</v>
      </c>
      <c r="V218" s="344"/>
      <c r="W218" s="344"/>
      <c r="X218" s="344"/>
      <c r="Y218" s="344"/>
      <c r="Z218" s="344"/>
      <c r="AA218" s="344"/>
      <c r="AB218" s="344"/>
      <c r="AC218" s="214" t="s">
        <v>163</v>
      </c>
      <c r="AD218" s="1541">
        <v>0.96499999999999997</v>
      </c>
      <c r="AE218" s="1541"/>
      <c r="AF218" s="345"/>
      <c r="AG218" s="1539" t="s">
        <v>161</v>
      </c>
      <c r="AH218" s="346" t="s">
        <v>162</v>
      </c>
      <c r="AI218" s="347" t="s">
        <v>163</v>
      </c>
      <c r="AJ218" s="348">
        <v>0.7</v>
      </c>
      <c r="AK218" s="348"/>
      <c r="AL218" s="348"/>
      <c r="AM218" s="349"/>
      <c r="AN218" s="350">
        <f>ROUND(ROUND(Q212*AD218,0)*AJ218,0)</f>
        <v>491</v>
      </c>
      <c r="AO218" s="268"/>
    </row>
    <row r="219" spans="1:41" ht="14.25">
      <c r="A219" s="243">
        <v>71</v>
      </c>
      <c r="B219" s="411">
        <v>3035</v>
      </c>
      <c r="C219" s="244" t="s">
        <v>1224</v>
      </c>
      <c r="D219" s="375"/>
      <c r="E219" s="278"/>
      <c r="F219" s="279"/>
      <c r="G219" s="245"/>
      <c r="H219" s="208"/>
      <c r="I219" s="208"/>
      <c r="J219" s="385"/>
      <c r="K219" s="245"/>
      <c r="L219" s="208"/>
      <c r="M219" s="208"/>
      <c r="N219" s="208"/>
      <c r="O219" s="208"/>
      <c r="P219" s="208"/>
      <c r="Q219" s="352"/>
      <c r="R219" s="352"/>
      <c r="S219" s="208"/>
      <c r="T219" s="385"/>
      <c r="U219" s="245"/>
      <c r="V219" s="344"/>
      <c r="W219" s="344"/>
      <c r="X219" s="344"/>
      <c r="Y219" s="344"/>
      <c r="Z219" s="344"/>
      <c r="AA219" s="344"/>
      <c r="AB219" s="344"/>
      <c r="AC219" s="344"/>
      <c r="AD219" s="344"/>
      <c r="AE219" s="344"/>
      <c r="AF219" s="345"/>
      <c r="AG219" s="1540"/>
      <c r="AH219" s="353" t="s">
        <v>165</v>
      </c>
      <c r="AI219" s="354" t="s">
        <v>163</v>
      </c>
      <c r="AJ219" s="355">
        <v>0.5</v>
      </c>
      <c r="AK219" s="356"/>
      <c r="AL219" s="356"/>
      <c r="AM219" s="395"/>
      <c r="AN219" s="358">
        <f>ROUND(ROUND(Q212*AD218,0)*AJ219,0)</f>
        <v>351</v>
      </c>
      <c r="AO219" s="268"/>
    </row>
    <row r="220" spans="1:41" ht="14.25">
      <c r="A220" s="243">
        <v>71</v>
      </c>
      <c r="B220" s="411">
        <v>3036</v>
      </c>
      <c r="C220" s="244" t="s">
        <v>1225</v>
      </c>
      <c r="D220" s="375"/>
      <c r="E220" s="278"/>
      <c r="F220" s="279"/>
      <c r="G220" s="245"/>
      <c r="H220" s="208"/>
      <c r="I220" s="208"/>
      <c r="J220" s="385"/>
      <c r="K220" s="245"/>
      <c r="L220" s="208"/>
      <c r="M220" s="208"/>
      <c r="N220" s="208"/>
      <c r="O220" s="208"/>
      <c r="P220" s="208"/>
      <c r="Q220" s="352"/>
      <c r="R220" s="352"/>
      <c r="S220" s="208"/>
      <c r="T220" s="385"/>
      <c r="U220" s="245"/>
      <c r="V220" s="344"/>
      <c r="W220" s="344"/>
      <c r="X220" s="344"/>
      <c r="Y220" s="344"/>
      <c r="Z220" s="344"/>
      <c r="AA220" s="344"/>
      <c r="AB220" s="344"/>
      <c r="AC220" s="344"/>
      <c r="AD220" s="344"/>
      <c r="AE220" s="344"/>
      <c r="AF220" s="345"/>
      <c r="AG220" s="353"/>
      <c r="AH220" s="405"/>
      <c r="AI220" s="362"/>
      <c r="AJ220" s="356"/>
      <c r="AK220" s="1533" t="s">
        <v>167</v>
      </c>
      <c r="AL220" s="362">
        <v>5</v>
      </c>
      <c r="AM220" s="363" t="s">
        <v>168</v>
      </c>
      <c r="AN220" s="358">
        <f>ROUND(Q212*AD218,0)-AL220</f>
        <v>697</v>
      </c>
      <c r="AO220" s="268"/>
    </row>
    <row r="221" spans="1:41" ht="14.25">
      <c r="A221" s="243">
        <v>71</v>
      </c>
      <c r="B221" s="411">
        <v>3037</v>
      </c>
      <c r="C221" s="244" t="s">
        <v>1226</v>
      </c>
      <c r="D221" s="375"/>
      <c r="E221" s="278"/>
      <c r="F221" s="279"/>
      <c r="G221" s="245"/>
      <c r="H221" s="208"/>
      <c r="I221" s="208"/>
      <c r="J221" s="385"/>
      <c r="K221" s="245"/>
      <c r="L221" s="208"/>
      <c r="M221" s="208"/>
      <c r="N221" s="208"/>
      <c r="O221" s="208"/>
      <c r="P221" s="208"/>
      <c r="Q221" s="352"/>
      <c r="R221" s="352"/>
      <c r="S221" s="208"/>
      <c r="T221" s="385"/>
      <c r="U221" s="245"/>
      <c r="V221" s="344"/>
      <c r="W221" s="344"/>
      <c r="X221" s="344"/>
      <c r="Y221" s="344"/>
      <c r="Z221" s="344"/>
      <c r="AA221" s="344"/>
      <c r="AB221" s="344"/>
      <c r="AC221" s="344"/>
      <c r="AD221" s="344"/>
      <c r="AE221" s="344"/>
      <c r="AF221" s="345"/>
      <c r="AG221" s="1536" t="s">
        <v>161</v>
      </c>
      <c r="AH221" s="364" t="s">
        <v>162</v>
      </c>
      <c r="AI221" s="362" t="s">
        <v>163</v>
      </c>
      <c r="AJ221" s="356">
        <v>0.7</v>
      </c>
      <c r="AK221" s="1534"/>
      <c r="AL221" s="365"/>
      <c r="AM221" s="366"/>
      <c r="AN221" s="358">
        <f>ROUND(ROUND(Q212*AD218,0)*AJ221,0)-AL220</f>
        <v>486</v>
      </c>
      <c r="AO221" s="268"/>
    </row>
    <row r="222" spans="1:41" ht="14.25">
      <c r="A222" s="243">
        <v>71</v>
      </c>
      <c r="B222" s="411">
        <v>3038</v>
      </c>
      <c r="C222" s="244" t="s">
        <v>1227</v>
      </c>
      <c r="D222" s="375"/>
      <c r="E222" s="278"/>
      <c r="F222" s="279"/>
      <c r="G222" s="245"/>
      <c r="H222" s="208"/>
      <c r="I222" s="208"/>
      <c r="J222" s="385"/>
      <c r="K222" s="281"/>
      <c r="L222" s="216"/>
      <c r="M222" s="216"/>
      <c r="N222" s="216"/>
      <c r="O222" s="216"/>
      <c r="P222" s="216"/>
      <c r="Q222" s="387"/>
      <c r="R222" s="387"/>
      <c r="S222" s="216"/>
      <c r="T222" s="226"/>
      <c r="U222" s="281"/>
      <c r="V222" s="380"/>
      <c r="W222" s="380"/>
      <c r="X222" s="380"/>
      <c r="Y222" s="380"/>
      <c r="Z222" s="380"/>
      <c r="AA222" s="380"/>
      <c r="AB222" s="380"/>
      <c r="AC222" s="380"/>
      <c r="AD222" s="380"/>
      <c r="AE222" s="380"/>
      <c r="AF222" s="381"/>
      <c r="AG222" s="1537"/>
      <c r="AH222" s="353" t="s">
        <v>165</v>
      </c>
      <c r="AI222" s="354" t="s">
        <v>163</v>
      </c>
      <c r="AJ222" s="355">
        <v>0.5</v>
      </c>
      <c r="AK222" s="1535"/>
      <c r="AL222" s="367"/>
      <c r="AM222" s="368"/>
      <c r="AN222" s="358">
        <f>ROUND(ROUND(Q212*AD218,0)*AJ222,0)-AL220</f>
        <v>346</v>
      </c>
      <c r="AO222" s="268"/>
    </row>
    <row r="223" spans="1:41" ht="14.25">
      <c r="A223" s="229">
        <v>71</v>
      </c>
      <c r="B223" s="337">
        <v>1709</v>
      </c>
      <c r="C223" s="254" t="s">
        <v>1228</v>
      </c>
      <c r="D223" s="375"/>
      <c r="E223" s="278"/>
      <c r="F223" s="279"/>
      <c r="G223" s="245"/>
      <c r="H223" s="208"/>
      <c r="I223" s="208"/>
      <c r="J223" s="388"/>
      <c r="K223" s="208" t="s">
        <v>208</v>
      </c>
      <c r="L223" s="301"/>
      <c r="M223" s="301"/>
      <c r="N223" s="301"/>
      <c r="O223" s="301"/>
      <c r="P223" s="301"/>
      <c r="Q223" s="352"/>
      <c r="R223" s="352"/>
      <c r="S223" s="208"/>
      <c r="T223" s="208"/>
      <c r="U223" s="245"/>
      <c r="V223" s="392"/>
      <c r="W223" s="392"/>
      <c r="X223" s="392"/>
      <c r="Y223" s="392"/>
      <c r="Z223" s="392"/>
      <c r="AA223" s="392"/>
      <c r="AB223" s="392"/>
      <c r="AC223" s="392"/>
      <c r="AD223" s="392"/>
      <c r="AE223" s="392"/>
      <c r="AF223" s="393"/>
      <c r="AG223" s="340"/>
      <c r="AH223" s="338"/>
      <c r="AI223" s="334"/>
      <c r="AJ223" s="383"/>
      <c r="AK223" s="383"/>
      <c r="AL223" s="383"/>
      <c r="AM223" s="384"/>
      <c r="AN223" s="342">
        <f>ROUND(Q224,0)</f>
        <v>727</v>
      </c>
      <c r="AO223" s="268"/>
    </row>
    <row r="224" spans="1:41" ht="14.25">
      <c r="A224" s="229">
        <v>71</v>
      </c>
      <c r="B224" s="337">
        <v>1710</v>
      </c>
      <c r="C224" s="254" t="s">
        <v>1229</v>
      </c>
      <c r="D224" s="375"/>
      <c r="E224" s="278"/>
      <c r="F224" s="279"/>
      <c r="G224" s="245"/>
      <c r="H224" s="208"/>
      <c r="I224" s="208"/>
      <c r="J224" s="388"/>
      <c r="K224" s="301"/>
      <c r="L224" s="301"/>
      <c r="M224" s="301"/>
      <c r="N224" s="301"/>
      <c r="O224" s="301"/>
      <c r="P224" s="301"/>
      <c r="Q224" s="1538">
        <v>727</v>
      </c>
      <c r="R224" s="1538"/>
      <c r="S224" s="208" t="s">
        <v>18</v>
      </c>
      <c r="T224" s="385"/>
      <c r="U224" s="245"/>
      <c r="V224" s="344"/>
      <c r="W224" s="344"/>
      <c r="X224" s="344"/>
      <c r="Y224" s="344"/>
      <c r="Z224" s="344"/>
      <c r="AA224" s="344"/>
      <c r="AB224" s="344"/>
      <c r="AC224" s="344"/>
      <c r="AD224" s="344"/>
      <c r="AE224" s="344"/>
      <c r="AF224" s="345"/>
      <c r="AG224" s="1539" t="s">
        <v>161</v>
      </c>
      <c r="AH224" s="346" t="s">
        <v>162</v>
      </c>
      <c r="AI224" s="347" t="s">
        <v>163</v>
      </c>
      <c r="AJ224" s="348">
        <v>0.7</v>
      </c>
      <c r="AK224" s="348"/>
      <c r="AL224" s="348"/>
      <c r="AM224" s="349"/>
      <c r="AN224" s="350">
        <f>ROUND(Q224*AJ224,0)</f>
        <v>509</v>
      </c>
      <c r="AO224" s="268"/>
    </row>
    <row r="225" spans="1:41" ht="14.25">
      <c r="A225" s="243">
        <v>71</v>
      </c>
      <c r="B225" s="411">
        <v>3041</v>
      </c>
      <c r="C225" s="244" t="s">
        <v>1230</v>
      </c>
      <c r="D225" s="375"/>
      <c r="E225" s="278"/>
      <c r="F225" s="279"/>
      <c r="G225" s="245"/>
      <c r="H225" s="208"/>
      <c r="I225" s="208"/>
      <c r="J225" s="385"/>
      <c r="K225" s="245"/>
      <c r="L225" s="208"/>
      <c r="M225" s="208"/>
      <c r="N225" s="208"/>
      <c r="O225" s="208"/>
      <c r="P225" s="208"/>
      <c r="Q225" s="352"/>
      <c r="R225" s="352"/>
      <c r="S225" s="208"/>
      <c r="T225" s="385"/>
      <c r="U225" s="245"/>
      <c r="V225" s="344"/>
      <c r="W225" s="344"/>
      <c r="X225" s="344"/>
      <c r="Y225" s="344"/>
      <c r="Z225" s="344"/>
      <c r="AA225" s="344"/>
      <c r="AB225" s="344"/>
      <c r="AC225" s="344"/>
      <c r="AD225" s="344"/>
      <c r="AE225" s="344"/>
      <c r="AF225" s="345"/>
      <c r="AG225" s="1540"/>
      <c r="AH225" s="353" t="s">
        <v>165</v>
      </c>
      <c r="AI225" s="354" t="s">
        <v>163</v>
      </c>
      <c r="AJ225" s="355">
        <v>0.5</v>
      </c>
      <c r="AK225" s="356"/>
      <c r="AL225" s="356"/>
      <c r="AM225" s="395"/>
      <c r="AN225" s="358">
        <f>ROUND(Q224*AJ225,0)</f>
        <v>364</v>
      </c>
      <c r="AO225" s="268"/>
    </row>
    <row r="226" spans="1:41" ht="14.25">
      <c r="A226" s="243">
        <v>71</v>
      </c>
      <c r="B226" s="411">
        <v>3042</v>
      </c>
      <c r="C226" s="244" t="s">
        <v>1231</v>
      </c>
      <c r="D226" s="375"/>
      <c r="E226" s="278"/>
      <c r="F226" s="279"/>
      <c r="G226" s="245"/>
      <c r="H226" s="208"/>
      <c r="I226" s="208"/>
      <c r="J226" s="385"/>
      <c r="K226" s="245"/>
      <c r="L226" s="208"/>
      <c r="M226" s="208"/>
      <c r="N226" s="208"/>
      <c r="O226" s="208"/>
      <c r="P226" s="208"/>
      <c r="Q226" s="352"/>
      <c r="R226" s="352"/>
      <c r="S226" s="208"/>
      <c r="T226" s="385"/>
      <c r="U226" s="245"/>
      <c r="V226" s="344"/>
      <c r="W226" s="344"/>
      <c r="X226" s="344"/>
      <c r="Y226" s="344"/>
      <c r="Z226" s="344"/>
      <c r="AA226" s="344"/>
      <c r="AB226" s="344"/>
      <c r="AC226" s="344"/>
      <c r="AD226" s="344"/>
      <c r="AE226" s="344"/>
      <c r="AF226" s="345"/>
      <c r="AG226" s="353"/>
      <c r="AH226" s="405"/>
      <c r="AI226" s="362"/>
      <c r="AJ226" s="356"/>
      <c r="AK226" s="1533" t="s">
        <v>167</v>
      </c>
      <c r="AL226" s="362">
        <v>5</v>
      </c>
      <c r="AM226" s="363" t="s">
        <v>168</v>
      </c>
      <c r="AN226" s="358">
        <f>ROUND(Q224,0)-AL226</f>
        <v>722</v>
      </c>
      <c r="AO226" s="268"/>
    </row>
    <row r="227" spans="1:41" ht="14.25">
      <c r="A227" s="243">
        <v>71</v>
      </c>
      <c r="B227" s="411">
        <v>3043</v>
      </c>
      <c r="C227" s="244" t="s">
        <v>1232</v>
      </c>
      <c r="D227" s="375"/>
      <c r="E227" s="278"/>
      <c r="F227" s="279"/>
      <c r="G227" s="245"/>
      <c r="H227" s="208"/>
      <c r="I227" s="208"/>
      <c r="J227" s="385"/>
      <c r="K227" s="245"/>
      <c r="L227" s="208"/>
      <c r="M227" s="208"/>
      <c r="N227" s="208"/>
      <c r="O227" s="208"/>
      <c r="P227" s="208"/>
      <c r="Q227" s="352"/>
      <c r="R227" s="352"/>
      <c r="S227" s="208"/>
      <c r="T227" s="385"/>
      <c r="U227" s="245"/>
      <c r="V227" s="344"/>
      <c r="W227" s="344"/>
      <c r="X227" s="344"/>
      <c r="Y227" s="344"/>
      <c r="Z227" s="344"/>
      <c r="AA227" s="344"/>
      <c r="AB227" s="344"/>
      <c r="AC227" s="344"/>
      <c r="AD227" s="344"/>
      <c r="AE227" s="344"/>
      <c r="AF227" s="345"/>
      <c r="AG227" s="1536" t="s">
        <v>161</v>
      </c>
      <c r="AH227" s="364" t="s">
        <v>162</v>
      </c>
      <c r="AI227" s="362" t="s">
        <v>163</v>
      </c>
      <c r="AJ227" s="356">
        <v>0.7</v>
      </c>
      <c r="AK227" s="1534"/>
      <c r="AL227" s="365"/>
      <c r="AM227" s="366"/>
      <c r="AN227" s="358">
        <f>ROUND(Q224*AJ227,0)-AL226</f>
        <v>504</v>
      </c>
      <c r="AO227" s="268"/>
    </row>
    <row r="228" spans="1:41" ht="14.25">
      <c r="A228" s="243">
        <v>71</v>
      </c>
      <c r="B228" s="411">
        <v>3044</v>
      </c>
      <c r="C228" s="244" t="s">
        <v>1233</v>
      </c>
      <c r="D228" s="375"/>
      <c r="E228" s="278"/>
      <c r="F228" s="279"/>
      <c r="G228" s="245"/>
      <c r="H228" s="208"/>
      <c r="I228" s="208"/>
      <c r="J228" s="385"/>
      <c r="K228" s="245"/>
      <c r="L228" s="208"/>
      <c r="M228" s="208"/>
      <c r="N228" s="208"/>
      <c r="O228" s="208"/>
      <c r="P228" s="208"/>
      <c r="Q228" s="352"/>
      <c r="R228" s="352"/>
      <c r="S228" s="208"/>
      <c r="T228" s="385"/>
      <c r="U228" s="245"/>
      <c r="V228" s="344"/>
      <c r="W228" s="344"/>
      <c r="X228" s="344"/>
      <c r="Y228" s="344"/>
      <c r="Z228" s="344"/>
      <c r="AA228" s="344"/>
      <c r="AB228" s="344"/>
      <c r="AC228" s="344"/>
      <c r="AD228" s="344"/>
      <c r="AE228" s="344"/>
      <c r="AF228" s="345"/>
      <c r="AG228" s="1537"/>
      <c r="AH228" s="353" t="s">
        <v>165</v>
      </c>
      <c r="AI228" s="354" t="s">
        <v>163</v>
      </c>
      <c r="AJ228" s="355">
        <v>0.5</v>
      </c>
      <c r="AK228" s="1535"/>
      <c r="AL228" s="367"/>
      <c r="AM228" s="368"/>
      <c r="AN228" s="358">
        <f>ROUND(Q224*AJ228,0)-AL226</f>
        <v>359</v>
      </c>
      <c r="AO228" s="268"/>
    </row>
    <row r="229" spans="1:41" ht="14.25">
      <c r="A229" s="229">
        <v>71</v>
      </c>
      <c r="B229" s="337">
        <v>1711</v>
      </c>
      <c r="C229" s="254" t="s">
        <v>1234</v>
      </c>
      <c r="D229" s="375"/>
      <c r="E229" s="278"/>
      <c r="F229" s="279"/>
      <c r="G229" s="245"/>
      <c r="H229" s="208"/>
      <c r="I229" s="208"/>
      <c r="J229" s="388"/>
      <c r="K229" s="343"/>
      <c r="L229" s="301"/>
      <c r="M229" s="301"/>
      <c r="N229" s="301"/>
      <c r="O229" s="301"/>
      <c r="P229" s="301"/>
      <c r="Q229" s="352"/>
      <c r="R229" s="352"/>
      <c r="S229" s="208"/>
      <c r="T229" s="385"/>
      <c r="U229" s="369" t="s">
        <v>172</v>
      </c>
      <c r="V229" s="370"/>
      <c r="W229" s="370"/>
      <c r="X229" s="370"/>
      <c r="Y229" s="370"/>
      <c r="Z229" s="370"/>
      <c r="AA229" s="370"/>
      <c r="AB229" s="370"/>
      <c r="AC229" s="370"/>
      <c r="AD229" s="370"/>
      <c r="AE229" s="370"/>
      <c r="AF229" s="371"/>
      <c r="AG229" s="369"/>
      <c r="AH229" s="370"/>
      <c r="AI229" s="372"/>
      <c r="AJ229" s="373"/>
      <c r="AK229" s="373"/>
      <c r="AL229" s="373"/>
      <c r="AM229" s="374"/>
      <c r="AN229" s="342">
        <f>ROUND(Q224*AD230,0)</f>
        <v>702</v>
      </c>
      <c r="AO229" s="268"/>
    </row>
    <row r="230" spans="1:41" ht="14.25">
      <c r="A230" s="229">
        <v>71</v>
      </c>
      <c r="B230" s="337">
        <v>1712</v>
      </c>
      <c r="C230" s="254" t="s">
        <v>1235</v>
      </c>
      <c r="D230" s="375"/>
      <c r="E230" s="278"/>
      <c r="F230" s="279"/>
      <c r="G230" s="245"/>
      <c r="H230" s="208"/>
      <c r="I230" s="208"/>
      <c r="J230" s="388"/>
      <c r="K230" s="343"/>
      <c r="L230" s="301"/>
      <c r="M230" s="301"/>
      <c r="N230" s="301"/>
      <c r="O230" s="301"/>
      <c r="P230" s="301"/>
      <c r="Q230" s="352"/>
      <c r="R230" s="352"/>
      <c r="S230" s="208"/>
      <c r="T230" s="385"/>
      <c r="U230" s="379" t="s">
        <v>174</v>
      </c>
      <c r="V230" s="344"/>
      <c r="W230" s="344"/>
      <c r="X230" s="344"/>
      <c r="Y230" s="344"/>
      <c r="Z230" s="344"/>
      <c r="AA230" s="344"/>
      <c r="AB230" s="344"/>
      <c r="AC230" s="214" t="s">
        <v>163</v>
      </c>
      <c r="AD230" s="1541">
        <v>0.96499999999999997</v>
      </c>
      <c r="AE230" s="1541"/>
      <c r="AF230" s="345"/>
      <c r="AG230" s="1539" t="s">
        <v>161</v>
      </c>
      <c r="AH230" s="346" t="s">
        <v>162</v>
      </c>
      <c r="AI230" s="347" t="s">
        <v>163</v>
      </c>
      <c r="AJ230" s="348">
        <v>0.7</v>
      </c>
      <c r="AK230" s="348"/>
      <c r="AL230" s="348"/>
      <c r="AM230" s="349"/>
      <c r="AN230" s="350">
        <f>ROUND(ROUND(Q224*AD230,0)*AJ230,0)</f>
        <v>491</v>
      </c>
      <c r="AO230" s="268"/>
    </row>
    <row r="231" spans="1:41" ht="14.25">
      <c r="A231" s="243">
        <v>71</v>
      </c>
      <c r="B231" s="411">
        <v>3045</v>
      </c>
      <c r="C231" s="244" t="s">
        <v>1236</v>
      </c>
      <c r="D231" s="375"/>
      <c r="E231" s="278"/>
      <c r="F231" s="279"/>
      <c r="G231" s="245"/>
      <c r="H231" s="208"/>
      <c r="I231" s="208"/>
      <c r="J231" s="385"/>
      <c r="K231" s="245"/>
      <c r="L231" s="208"/>
      <c r="M231" s="208"/>
      <c r="N231" s="208"/>
      <c r="O231" s="208"/>
      <c r="P231" s="208"/>
      <c r="Q231" s="352"/>
      <c r="R231" s="352"/>
      <c r="S231" s="208"/>
      <c r="T231" s="385"/>
      <c r="U231" s="245"/>
      <c r="V231" s="344"/>
      <c r="W231" s="344"/>
      <c r="X231" s="344"/>
      <c r="Y231" s="344"/>
      <c r="Z231" s="344"/>
      <c r="AA231" s="344"/>
      <c r="AB231" s="344"/>
      <c r="AC231" s="344"/>
      <c r="AD231" s="344"/>
      <c r="AE231" s="344"/>
      <c r="AF231" s="345"/>
      <c r="AG231" s="1540"/>
      <c r="AH231" s="353" t="s">
        <v>165</v>
      </c>
      <c r="AI231" s="354" t="s">
        <v>163</v>
      </c>
      <c r="AJ231" s="355">
        <v>0.5</v>
      </c>
      <c r="AK231" s="356"/>
      <c r="AL231" s="356"/>
      <c r="AM231" s="395"/>
      <c r="AN231" s="358">
        <f>ROUND(ROUND(Q224*AD230,0)*AJ231,0)</f>
        <v>351</v>
      </c>
      <c r="AO231" s="268"/>
    </row>
    <row r="232" spans="1:41" ht="14.25">
      <c r="A232" s="243">
        <v>71</v>
      </c>
      <c r="B232" s="411">
        <v>3046</v>
      </c>
      <c r="C232" s="244" t="s">
        <v>1237</v>
      </c>
      <c r="D232" s="375"/>
      <c r="E232" s="278"/>
      <c r="F232" s="279"/>
      <c r="G232" s="245"/>
      <c r="H232" s="208"/>
      <c r="I232" s="208"/>
      <c r="J232" s="385"/>
      <c r="K232" s="245"/>
      <c r="L232" s="208"/>
      <c r="M232" s="208"/>
      <c r="N232" s="208"/>
      <c r="O232" s="208"/>
      <c r="P232" s="208"/>
      <c r="Q232" s="352"/>
      <c r="R232" s="352"/>
      <c r="S232" s="208"/>
      <c r="T232" s="385"/>
      <c r="U232" s="245"/>
      <c r="V232" s="344"/>
      <c r="W232" s="344"/>
      <c r="X232" s="344"/>
      <c r="Y232" s="344"/>
      <c r="Z232" s="344"/>
      <c r="AA232" s="344"/>
      <c r="AB232" s="344"/>
      <c r="AC232" s="344"/>
      <c r="AD232" s="344"/>
      <c r="AE232" s="344"/>
      <c r="AF232" s="345"/>
      <c r="AG232" s="353"/>
      <c r="AH232" s="405"/>
      <c r="AI232" s="362"/>
      <c r="AJ232" s="356"/>
      <c r="AK232" s="1533" t="s">
        <v>167</v>
      </c>
      <c r="AL232" s="362">
        <v>5</v>
      </c>
      <c r="AM232" s="363" t="s">
        <v>168</v>
      </c>
      <c r="AN232" s="358">
        <f>ROUND(Q224*AD230,0)-AL232</f>
        <v>697</v>
      </c>
      <c r="AO232" s="268"/>
    </row>
    <row r="233" spans="1:41" ht="14.25">
      <c r="A233" s="243">
        <v>71</v>
      </c>
      <c r="B233" s="411">
        <v>3047</v>
      </c>
      <c r="C233" s="244" t="s">
        <v>1238</v>
      </c>
      <c r="D233" s="375"/>
      <c r="E233" s="278"/>
      <c r="F233" s="279"/>
      <c r="G233" s="245"/>
      <c r="H233" s="208"/>
      <c r="I233" s="208"/>
      <c r="J233" s="385"/>
      <c r="K233" s="245"/>
      <c r="L233" s="208"/>
      <c r="M233" s="208"/>
      <c r="N233" s="208"/>
      <c r="O233" s="208"/>
      <c r="P233" s="208"/>
      <c r="Q233" s="352"/>
      <c r="R233" s="352"/>
      <c r="S233" s="208"/>
      <c r="T233" s="385"/>
      <c r="U233" s="245"/>
      <c r="V233" s="344"/>
      <c r="W233" s="344"/>
      <c r="X233" s="344"/>
      <c r="Y233" s="344"/>
      <c r="Z233" s="344"/>
      <c r="AA233" s="344"/>
      <c r="AB233" s="344"/>
      <c r="AC233" s="344"/>
      <c r="AD233" s="344"/>
      <c r="AE233" s="344"/>
      <c r="AF233" s="345"/>
      <c r="AG233" s="1536" t="s">
        <v>161</v>
      </c>
      <c r="AH233" s="364" t="s">
        <v>162</v>
      </c>
      <c r="AI233" s="362" t="s">
        <v>163</v>
      </c>
      <c r="AJ233" s="356">
        <v>0.7</v>
      </c>
      <c r="AK233" s="1534"/>
      <c r="AL233" s="365"/>
      <c r="AM233" s="366"/>
      <c r="AN233" s="358">
        <f>ROUND(ROUND(Q224*AD230,0)*AJ233,0)-AL232</f>
        <v>486</v>
      </c>
      <c r="AO233" s="268"/>
    </row>
    <row r="234" spans="1:41" ht="14.25">
      <c r="A234" s="243">
        <v>71</v>
      </c>
      <c r="B234" s="411">
        <v>3048</v>
      </c>
      <c r="C234" s="244" t="s">
        <v>1239</v>
      </c>
      <c r="D234" s="375"/>
      <c r="E234" s="278"/>
      <c r="F234" s="279"/>
      <c r="G234" s="281"/>
      <c r="H234" s="216"/>
      <c r="I234" s="216"/>
      <c r="J234" s="226"/>
      <c r="K234" s="281"/>
      <c r="L234" s="216"/>
      <c r="M234" s="216"/>
      <c r="N234" s="216"/>
      <c r="O234" s="216"/>
      <c r="P234" s="216"/>
      <c r="Q234" s="387"/>
      <c r="R234" s="387"/>
      <c r="S234" s="216"/>
      <c r="T234" s="226"/>
      <c r="U234" s="281"/>
      <c r="V234" s="380"/>
      <c r="W234" s="380"/>
      <c r="X234" s="380"/>
      <c r="Y234" s="380"/>
      <c r="Z234" s="380"/>
      <c r="AA234" s="380"/>
      <c r="AB234" s="380"/>
      <c r="AC234" s="380"/>
      <c r="AD234" s="380"/>
      <c r="AE234" s="380"/>
      <c r="AF234" s="381"/>
      <c r="AG234" s="1537"/>
      <c r="AH234" s="353" t="s">
        <v>165</v>
      </c>
      <c r="AI234" s="354" t="s">
        <v>163</v>
      </c>
      <c r="AJ234" s="355">
        <v>0.5</v>
      </c>
      <c r="AK234" s="1535"/>
      <c r="AL234" s="367"/>
      <c r="AM234" s="368"/>
      <c r="AN234" s="391">
        <f>ROUND(ROUND(Q224*AD230,0)*AJ234,0)-AL232</f>
        <v>346</v>
      </c>
      <c r="AO234" s="268"/>
    </row>
    <row r="235" spans="1:41" ht="14.25">
      <c r="A235" s="229">
        <v>71</v>
      </c>
      <c r="B235" s="337">
        <v>1721</v>
      </c>
      <c r="C235" s="254" t="s">
        <v>1240</v>
      </c>
      <c r="D235" s="375"/>
      <c r="E235" s="278"/>
      <c r="F235" s="279"/>
      <c r="G235" s="1542" t="s">
        <v>810</v>
      </c>
      <c r="H235" s="1543"/>
      <c r="I235" s="1543"/>
      <c r="J235" s="1544"/>
      <c r="K235" s="232" t="s">
        <v>811</v>
      </c>
      <c r="L235" s="334"/>
      <c r="M235" s="334"/>
      <c r="N235" s="334"/>
      <c r="O235" s="334"/>
      <c r="P235" s="334"/>
      <c r="Q235" s="404"/>
      <c r="R235" s="404"/>
      <c r="S235" s="232"/>
      <c r="T235" s="314"/>
      <c r="U235" s="231"/>
      <c r="V235" s="338"/>
      <c r="W235" s="338"/>
      <c r="X235" s="338"/>
      <c r="Y235" s="338"/>
      <c r="Z235" s="338"/>
      <c r="AA235" s="338"/>
      <c r="AB235" s="338"/>
      <c r="AC235" s="338"/>
      <c r="AD235" s="338"/>
      <c r="AE235" s="338"/>
      <c r="AF235" s="339"/>
      <c r="AG235" s="340"/>
      <c r="AH235" s="338"/>
      <c r="AI235" s="334"/>
      <c r="AJ235" s="383"/>
      <c r="AK235" s="383"/>
      <c r="AL235" s="383"/>
      <c r="AM235" s="384"/>
      <c r="AN235" s="342">
        <f>ROUND(Q236,0)</f>
        <v>641</v>
      </c>
      <c r="AO235" s="268"/>
    </row>
    <row r="236" spans="1:41" ht="14.25">
      <c r="A236" s="229">
        <v>71</v>
      </c>
      <c r="B236" s="337">
        <v>1722</v>
      </c>
      <c r="C236" s="254" t="s">
        <v>1241</v>
      </c>
      <c r="D236" s="375"/>
      <c r="E236" s="278"/>
      <c r="F236" s="279"/>
      <c r="G236" s="1545"/>
      <c r="H236" s="1546"/>
      <c r="I236" s="1546"/>
      <c r="J236" s="1547"/>
      <c r="K236" s="343"/>
      <c r="L236" s="301"/>
      <c r="M236" s="301"/>
      <c r="N236" s="301"/>
      <c r="O236" s="301"/>
      <c r="P236" s="301"/>
      <c r="Q236" s="1538">
        <v>641</v>
      </c>
      <c r="R236" s="1538"/>
      <c r="S236" s="208" t="s">
        <v>18</v>
      </c>
      <c r="T236" s="385"/>
      <c r="U236" s="245"/>
      <c r="V236" s="344"/>
      <c r="W236" s="344"/>
      <c r="X236" s="344"/>
      <c r="Y236" s="344"/>
      <c r="Z236" s="344"/>
      <c r="AA236" s="344"/>
      <c r="AB236" s="344"/>
      <c r="AC236" s="344"/>
      <c r="AD236" s="344"/>
      <c r="AE236" s="344"/>
      <c r="AF236" s="345"/>
      <c r="AG236" s="1539" t="s">
        <v>161</v>
      </c>
      <c r="AH236" s="346" t="s">
        <v>162</v>
      </c>
      <c r="AI236" s="347" t="s">
        <v>163</v>
      </c>
      <c r="AJ236" s="348">
        <v>0.7</v>
      </c>
      <c r="AK236" s="348"/>
      <c r="AL236" s="348"/>
      <c r="AM236" s="349"/>
      <c r="AN236" s="350">
        <f>ROUND(Q236*AJ236,0)</f>
        <v>449</v>
      </c>
      <c r="AO236" s="268"/>
    </row>
    <row r="237" spans="1:41" ht="14.25">
      <c r="A237" s="243">
        <v>71</v>
      </c>
      <c r="B237" s="411">
        <v>3051</v>
      </c>
      <c r="C237" s="244" t="s">
        <v>1242</v>
      </c>
      <c r="D237" s="375"/>
      <c r="E237" s="278"/>
      <c r="F237" s="279"/>
      <c r="G237" s="1545"/>
      <c r="H237" s="1546"/>
      <c r="I237" s="1546"/>
      <c r="J237" s="1547"/>
      <c r="K237" s="245"/>
      <c r="L237" s="208"/>
      <c r="M237" s="208"/>
      <c r="N237" s="208"/>
      <c r="O237" s="208"/>
      <c r="P237" s="208"/>
      <c r="Q237" s="352"/>
      <c r="R237" s="352"/>
      <c r="S237" s="208"/>
      <c r="T237" s="385"/>
      <c r="U237" s="245"/>
      <c r="V237" s="344"/>
      <c r="W237" s="344"/>
      <c r="X237" s="344"/>
      <c r="Y237" s="344"/>
      <c r="Z237" s="344"/>
      <c r="AA237" s="344"/>
      <c r="AB237" s="344"/>
      <c r="AC237" s="344"/>
      <c r="AD237" s="344"/>
      <c r="AE237" s="344"/>
      <c r="AF237" s="345"/>
      <c r="AG237" s="1540"/>
      <c r="AH237" s="353" t="s">
        <v>165</v>
      </c>
      <c r="AI237" s="354" t="s">
        <v>163</v>
      </c>
      <c r="AJ237" s="355">
        <v>0.5</v>
      </c>
      <c r="AK237" s="356"/>
      <c r="AL237" s="356"/>
      <c r="AM237" s="395"/>
      <c r="AN237" s="358">
        <f>ROUND(Q236*AJ237,0)</f>
        <v>321</v>
      </c>
      <c r="AO237" s="268"/>
    </row>
    <row r="238" spans="1:41" ht="14.25">
      <c r="A238" s="243">
        <v>71</v>
      </c>
      <c r="B238" s="411">
        <v>3052</v>
      </c>
      <c r="C238" s="244" t="s">
        <v>1243</v>
      </c>
      <c r="D238" s="375"/>
      <c r="E238" s="278"/>
      <c r="F238" s="279"/>
      <c r="G238" s="1545"/>
      <c r="H238" s="1546"/>
      <c r="I238" s="1546"/>
      <c r="J238" s="1547"/>
      <c r="K238" s="245"/>
      <c r="L238" s="208"/>
      <c r="M238" s="208"/>
      <c r="N238" s="208"/>
      <c r="O238" s="208"/>
      <c r="P238" s="208"/>
      <c r="Q238" s="352"/>
      <c r="R238" s="352"/>
      <c r="S238" s="208"/>
      <c r="T238" s="385"/>
      <c r="U238" s="245"/>
      <c r="V238" s="344"/>
      <c r="W238" s="344"/>
      <c r="X238" s="344"/>
      <c r="Y238" s="344"/>
      <c r="Z238" s="344"/>
      <c r="AA238" s="344"/>
      <c r="AB238" s="344"/>
      <c r="AC238" s="344"/>
      <c r="AD238" s="344"/>
      <c r="AE238" s="344"/>
      <c r="AF238" s="345"/>
      <c r="AG238" s="353"/>
      <c r="AH238" s="405"/>
      <c r="AI238" s="362"/>
      <c r="AJ238" s="356"/>
      <c r="AK238" s="1533" t="s">
        <v>167</v>
      </c>
      <c r="AL238" s="362">
        <v>5</v>
      </c>
      <c r="AM238" s="363" t="s">
        <v>168</v>
      </c>
      <c r="AN238" s="358">
        <f>ROUND(Q236,0)-AL238</f>
        <v>636</v>
      </c>
      <c r="AO238" s="268"/>
    </row>
    <row r="239" spans="1:41" ht="14.25">
      <c r="A239" s="243">
        <v>71</v>
      </c>
      <c r="B239" s="411">
        <v>3053</v>
      </c>
      <c r="C239" s="244" t="s">
        <v>1244</v>
      </c>
      <c r="D239" s="375"/>
      <c r="E239" s="278"/>
      <c r="F239" s="279"/>
      <c r="G239" s="1545"/>
      <c r="H239" s="1546"/>
      <c r="I239" s="1546"/>
      <c r="J239" s="1547"/>
      <c r="K239" s="245"/>
      <c r="L239" s="208"/>
      <c r="M239" s="208"/>
      <c r="N239" s="208"/>
      <c r="O239" s="208"/>
      <c r="P239" s="208"/>
      <c r="Q239" s="352"/>
      <c r="R239" s="352"/>
      <c r="S239" s="208"/>
      <c r="T239" s="385"/>
      <c r="U239" s="245"/>
      <c r="V239" s="344"/>
      <c r="W239" s="344"/>
      <c r="X239" s="344"/>
      <c r="Y239" s="344"/>
      <c r="Z239" s="344"/>
      <c r="AA239" s="344"/>
      <c r="AB239" s="344"/>
      <c r="AC239" s="344"/>
      <c r="AD239" s="344"/>
      <c r="AE239" s="344"/>
      <c r="AF239" s="345"/>
      <c r="AG239" s="1536" t="s">
        <v>161</v>
      </c>
      <c r="AH239" s="364" t="s">
        <v>162</v>
      </c>
      <c r="AI239" s="362" t="s">
        <v>163</v>
      </c>
      <c r="AJ239" s="356">
        <v>0.7</v>
      </c>
      <c r="AK239" s="1534"/>
      <c r="AL239" s="365"/>
      <c r="AM239" s="366"/>
      <c r="AN239" s="358">
        <f>ROUND(Q236*AJ239,0)-AL238</f>
        <v>444</v>
      </c>
      <c r="AO239" s="268"/>
    </row>
    <row r="240" spans="1:41" ht="14.25">
      <c r="A240" s="243">
        <v>71</v>
      </c>
      <c r="B240" s="411">
        <v>3054</v>
      </c>
      <c r="C240" s="244" t="s">
        <v>1245</v>
      </c>
      <c r="D240" s="375"/>
      <c r="E240" s="278"/>
      <c r="F240" s="279"/>
      <c r="G240" s="1545"/>
      <c r="H240" s="1546"/>
      <c r="I240" s="1546"/>
      <c r="J240" s="1547"/>
      <c r="K240" s="245"/>
      <c r="L240" s="208"/>
      <c r="M240" s="208"/>
      <c r="N240" s="208"/>
      <c r="O240" s="208"/>
      <c r="P240" s="208"/>
      <c r="Q240" s="352"/>
      <c r="R240" s="352"/>
      <c r="S240" s="208"/>
      <c r="T240" s="385"/>
      <c r="U240" s="281"/>
      <c r="V240" s="380"/>
      <c r="W240" s="380"/>
      <c r="X240" s="380"/>
      <c r="Y240" s="380"/>
      <c r="Z240" s="380"/>
      <c r="AA240" s="380"/>
      <c r="AB240" s="380"/>
      <c r="AC240" s="380"/>
      <c r="AD240" s="380"/>
      <c r="AE240" s="380"/>
      <c r="AF240" s="381"/>
      <c r="AG240" s="1537"/>
      <c r="AH240" s="353" t="s">
        <v>165</v>
      </c>
      <c r="AI240" s="354" t="s">
        <v>163</v>
      </c>
      <c r="AJ240" s="355">
        <v>0.5</v>
      </c>
      <c r="AK240" s="1535"/>
      <c r="AL240" s="367"/>
      <c r="AM240" s="368"/>
      <c r="AN240" s="358">
        <f>ROUND(Q236*AJ240,0)-AL238</f>
        <v>316</v>
      </c>
      <c r="AO240" s="268"/>
    </row>
    <row r="241" spans="1:41" ht="14.25">
      <c r="A241" s="229">
        <v>71</v>
      </c>
      <c r="B241" s="337">
        <v>1723</v>
      </c>
      <c r="C241" s="254" t="s">
        <v>1246</v>
      </c>
      <c r="D241" s="375"/>
      <c r="E241" s="278"/>
      <c r="F241" s="279"/>
      <c r="G241" s="1545"/>
      <c r="H241" s="1546"/>
      <c r="I241" s="1546"/>
      <c r="J241" s="1547"/>
      <c r="K241" s="245"/>
      <c r="L241" s="208"/>
      <c r="M241" s="208"/>
      <c r="N241" s="208"/>
      <c r="O241" s="208"/>
      <c r="P241" s="208"/>
      <c r="Q241" s="403"/>
      <c r="R241" s="403"/>
      <c r="S241" s="301"/>
      <c r="T241" s="385"/>
      <c r="U241" s="379" t="s">
        <v>172</v>
      </c>
      <c r="V241" s="344"/>
      <c r="W241" s="344"/>
      <c r="X241" s="344"/>
      <c r="Y241" s="344"/>
      <c r="Z241" s="344"/>
      <c r="AA241" s="344"/>
      <c r="AB241" s="344"/>
      <c r="AC241" s="344"/>
      <c r="AD241" s="344"/>
      <c r="AE241" s="344"/>
      <c r="AF241" s="345"/>
      <c r="AG241" s="369"/>
      <c r="AH241" s="370"/>
      <c r="AI241" s="372"/>
      <c r="AJ241" s="373"/>
      <c r="AK241" s="373"/>
      <c r="AL241" s="373"/>
      <c r="AM241" s="374"/>
      <c r="AN241" s="342">
        <f>ROUND(Q236*AD242,0)</f>
        <v>619</v>
      </c>
      <c r="AO241" s="268"/>
    </row>
    <row r="242" spans="1:41" ht="14.25">
      <c r="A242" s="229">
        <v>71</v>
      </c>
      <c r="B242" s="337">
        <v>1724</v>
      </c>
      <c r="C242" s="254" t="s">
        <v>1247</v>
      </c>
      <c r="D242" s="375"/>
      <c r="E242" s="278"/>
      <c r="F242" s="279"/>
      <c r="G242" s="245"/>
      <c r="H242" s="208"/>
      <c r="I242" s="208"/>
      <c r="J242" s="385"/>
      <c r="K242" s="343"/>
      <c r="L242" s="301"/>
      <c r="M242" s="301"/>
      <c r="N242" s="301"/>
      <c r="O242" s="301"/>
      <c r="P242" s="208"/>
      <c r="Q242" s="403"/>
      <c r="R242" s="403"/>
      <c r="S242" s="301"/>
      <c r="T242" s="385"/>
      <c r="U242" s="379" t="s">
        <v>174</v>
      </c>
      <c r="V242" s="344"/>
      <c r="W242" s="344"/>
      <c r="X242" s="344"/>
      <c r="Y242" s="344"/>
      <c r="Z242" s="344"/>
      <c r="AA242" s="344"/>
      <c r="AB242" s="344"/>
      <c r="AC242" s="214" t="s">
        <v>163</v>
      </c>
      <c r="AD242" s="1541">
        <v>0.96499999999999997</v>
      </c>
      <c r="AE242" s="1541"/>
      <c r="AF242" s="345"/>
      <c r="AG242" s="1539" t="s">
        <v>161</v>
      </c>
      <c r="AH242" s="346" t="s">
        <v>162</v>
      </c>
      <c r="AI242" s="347" t="s">
        <v>163</v>
      </c>
      <c r="AJ242" s="348">
        <v>0.7</v>
      </c>
      <c r="AK242" s="348"/>
      <c r="AL242" s="348"/>
      <c r="AM242" s="349"/>
      <c r="AN242" s="350">
        <f>ROUND(ROUND(Q236*AD242,0)*AJ242,0)</f>
        <v>433</v>
      </c>
      <c r="AO242" s="268"/>
    </row>
    <row r="243" spans="1:41" ht="14.25">
      <c r="A243" s="243">
        <v>71</v>
      </c>
      <c r="B243" s="411">
        <v>3055</v>
      </c>
      <c r="C243" s="244" t="s">
        <v>1248</v>
      </c>
      <c r="D243" s="375"/>
      <c r="E243" s="278"/>
      <c r="F243" s="279"/>
      <c r="G243" s="245"/>
      <c r="H243" s="208"/>
      <c r="I243" s="208"/>
      <c r="J243" s="385"/>
      <c r="K243" s="245"/>
      <c r="L243" s="208"/>
      <c r="M243" s="208"/>
      <c r="N243" s="208"/>
      <c r="O243" s="208"/>
      <c r="P243" s="208"/>
      <c r="Q243" s="352"/>
      <c r="R243" s="352"/>
      <c r="S243" s="208"/>
      <c r="T243" s="385"/>
      <c r="U243" s="245"/>
      <c r="V243" s="344"/>
      <c r="W243" s="344"/>
      <c r="X243" s="344"/>
      <c r="Y243" s="344"/>
      <c r="Z243" s="344"/>
      <c r="AA243" s="344"/>
      <c r="AB243" s="344"/>
      <c r="AC243" s="344"/>
      <c r="AD243" s="344"/>
      <c r="AE243" s="344"/>
      <c r="AF243" s="345"/>
      <c r="AG243" s="1540"/>
      <c r="AH243" s="353" t="s">
        <v>165</v>
      </c>
      <c r="AI243" s="354" t="s">
        <v>163</v>
      </c>
      <c r="AJ243" s="355">
        <v>0.5</v>
      </c>
      <c r="AK243" s="356"/>
      <c r="AL243" s="356"/>
      <c r="AM243" s="395"/>
      <c r="AN243" s="358">
        <f>ROUND(ROUND(Q236*AD242,0)*AJ243,0)</f>
        <v>310</v>
      </c>
      <c r="AO243" s="268"/>
    </row>
    <row r="244" spans="1:41" ht="14.25">
      <c r="A244" s="243">
        <v>71</v>
      </c>
      <c r="B244" s="411">
        <v>3056</v>
      </c>
      <c r="C244" s="244" t="s">
        <v>1249</v>
      </c>
      <c r="D244" s="375"/>
      <c r="E244" s="278"/>
      <c r="F244" s="279"/>
      <c r="G244" s="245"/>
      <c r="H244" s="208"/>
      <c r="I244" s="208"/>
      <c r="J244" s="385"/>
      <c r="K244" s="245"/>
      <c r="L244" s="208"/>
      <c r="M244" s="208"/>
      <c r="N244" s="208"/>
      <c r="O244" s="208"/>
      <c r="P244" s="208"/>
      <c r="Q244" s="352"/>
      <c r="R244" s="352"/>
      <c r="S244" s="208"/>
      <c r="T244" s="385"/>
      <c r="U244" s="245"/>
      <c r="V244" s="344"/>
      <c r="W244" s="344"/>
      <c r="X244" s="344"/>
      <c r="Y244" s="344"/>
      <c r="Z244" s="344"/>
      <c r="AA244" s="344"/>
      <c r="AB244" s="344"/>
      <c r="AC244" s="344"/>
      <c r="AD244" s="344"/>
      <c r="AE244" s="344"/>
      <c r="AF244" s="345"/>
      <c r="AG244" s="353"/>
      <c r="AH244" s="405"/>
      <c r="AI244" s="362"/>
      <c r="AJ244" s="356"/>
      <c r="AK244" s="1533" t="s">
        <v>167</v>
      </c>
      <c r="AL244" s="362">
        <v>5</v>
      </c>
      <c r="AM244" s="363" t="s">
        <v>168</v>
      </c>
      <c r="AN244" s="358">
        <f>ROUND(Q236*AD242,0)-AL244</f>
        <v>614</v>
      </c>
      <c r="AO244" s="268"/>
    </row>
    <row r="245" spans="1:41" ht="14.25">
      <c r="A245" s="243">
        <v>71</v>
      </c>
      <c r="B245" s="411">
        <v>3057</v>
      </c>
      <c r="C245" s="244" t="s">
        <v>1250</v>
      </c>
      <c r="D245" s="375"/>
      <c r="E245" s="278"/>
      <c r="F245" s="279"/>
      <c r="G245" s="245"/>
      <c r="H245" s="208"/>
      <c r="I245" s="208"/>
      <c r="J245" s="385"/>
      <c r="K245" s="245"/>
      <c r="L245" s="208"/>
      <c r="M245" s="208"/>
      <c r="N245" s="208"/>
      <c r="O245" s="208"/>
      <c r="P245" s="208"/>
      <c r="Q245" s="352"/>
      <c r="R245" s="352"/>
      <c r="S245" s="208"/>
      <c r="T245" s="385"/>
      <c r="U245" s="245"/>
      <c r="V245" s="344"/>
      <c r="W245" s="344"/>
      <c r="X245" s="344"/>
      <c r="Y245" s="344"/>
      <c r="Z245" s="344"/>
      <c r="AA245" s="344"/>
      <c r="AB245" s="344"/>
      <c r="AC245" s="344"/>
      <c r="AD245" s="344"/>
      <c r="AE245" s="344"/>
      <c r="AF245" s="345"/>
      <c r="AG245" s="1536" t="s">
        <v>161</v>
      </c>
      <c r="AH245" s="364" t="s">
        <v>162</v>
      </c>
      <c r="AI245" s="362" t="s">
        <v>163</v>
      </c>
      <c r="AJ245" s="356">
        <v>0.7</v>
      </c>
      <c r="AK245" s="1534"/>
      <c r="AL245" s="365"/>
      <c r="AM245" s="366"/>
      <c r="AN245" s="358">
        <f>ROUND(ROUND(Q236*AD242,0)*AJ245,0)-AL244</f>
        <v>428</v>
      </c>
      <c r="AO245" s="268"/>
    </row>
    <row r="246" spans="1:41" ht="14.25">
      <c r="A246" s="243">
        <v>71</v>
      </c>
      <c r="B246" s="411">
        <v>3058</v>
      </c>
      <c r="C246" s="244" t="s">
        <v>1251</v>
      </c>
      <c r="D246" s="375"/>
      <c r="E246" s="278"/>
      <c r="F246" s="279"/>
      <c r="G246" s="245"/>
      <c r="H246" s="208"/>
      <c r="I246" s="208"/>
      <c r="J246" s="385"/>
      <c r="K246" s="245"/>
      <c r="L246" s="208"/>
      <c r="M246" s="208"/>
      <c r="N246" s="208"/>
      <c r="O246" s="208"/>
      <c r="P246" s="208"/>
      <c r="Q246" s="352"/>
      <c r="R246" s="352"/>
      <c r="S246" s="208"/>
      <c r="T246" s="385"/>
      <c r="U246" s="245"/>
      <c r="V246" s="344"/>
      <c r="W246" s="344"/>
      <c r="X246" s="344"/>
      <c r="Y246" s="344"/>
      <c r="Z246" s="344"/>
      <c r="AA246" s="344"/>
      <c r="AB246" s="344"/>
      <c r="AC246" s="344"/>
      <c r="AD246" s="344"/>
      <c r="AE246" s="344"/>
      <c r="AF246" s="345"/>
      <c r="AG246" s="1537"/>
      <c r="AH246" s="353" t="s">
        <v>165</v>
      </c>
      <c r="AI246" s="354" t="s">
        <v>163</v>
      </c>
      <c r="AJ246" s="355">
        <v>0.5</v>
      </c>
      <c r="AK246" s="1535"/>
      <c r="AL246" s="367"/>
      <c r="AM246" s="368"/>
      <c r="AN246" s="358">
        <f>ROUND(ROUND(Q236*AD242,0)*AJ246,0)-AL244</f>
        <v>305</v>
      </c>
      <c r="AO246" s="268"/>
    </row>
    <row r="247" spans="1:41" ht="14.25">
      <c r="A247" s="229">
        <v>71</v>
      </c>
      <c r="B247" s="337">
        <v>1725</v>
      </c>
      <c r="C247" s="254" t="s">
        <v>1252</v>
      </c>
      <c r="D247" s="375"/>
      <c r="E247" s="278"/>
      <c r="F247" s="279"/>
      <c r="G247" s="245"/>
      <c r="H247" s="208"/>
      <c r="I247" s="208"/>
      <c r="J247" s="388"/>
      <c r="K247" s="231" t="s">
        <v>824</v>
      </c>
      <c r="L247" s="334"/>
      <c r="M247" s="334"/>
      <c r="N247" s="334"/>
      <c r="O247" s="334"/>
      <c r="P247" s="334"/>
      <c r="Q247" s="404"/>
      <c r="R247" s="404"/>
      <c r="S247" s="232"/>
      <c r="T247" s="314"/>
      <c r="U247" s="231"/>
      <c r="V247" s="338"/>
      <c r="W247" s="338"/>
      <c r="X247" s="338"/>
      <c r="Y247" s="338"/>
      <c r="Z247" s="338"/>
      <c r="AA247" s="338"/>
      <c r="AB247" s="338"/>
      <c r="AC247" s="338"/>
      <c r="AD247" s="338"/>
      <c r="AE247" s="338"/>
      <c r="AF247" s="339"/>
      <c r="AG247" s="340"/>
      <c r="AH247" s="338"/>
      <c r="AI247" s="334"/>
      <c r="AJ247" s="383"/>
      <c r="AK247" s="383"/>
      <c r="AL247" s="383"/>
      <c r="AM247" s="384"/>
      <c r="AN247" s="342">
        <f>ROUND(Q248,0)</f>
        <v>641</v>
      </c>
      <c r="AO247" s="268"/>
    </row>
    <row r="248" spans="1:41" ht="14.25">
      <c r="A248" s="229">
        <v>71</v>
      </c>
      <c r="B248" s="337">
        <v>1726</v>
      </c>
      <c r="C248" s="254" t="s">
        <v>1253</v>
      </c>
      <c r="D248" s="375"/>
      <c r="E248" s="278"/>
      <c r="F248" s="279"/>
      <c r="G248" s="245"/>
      <c r="H248" s="208"/>
      <c r="I248" s="208"/>
      <c r="J248" s="388"/>
      <c r="K248" s="343"/>
      <c r="L248" s="301"/>
      <c r="M248" s="301"/>
      <c r="N248" s="301"/>
      <c r="O248" s="301"/>
      <c r="P248" s="301"/>
      <c r="Q248" s="1538">
        <v>641</v>
      </c>
      <c r="R248" s="1538"/>
      <c r="S248" s="208" t="s">
        <v>18</v>
      </c>
      <c r="T248" s="385"/>
      <c r="U248" s="245"/>
      <c r="V248" s="344"/>
      <c r="W248" s="344"/>
      <c r="X248" s="344"/>
      <c r="Y248" s="344"/>
      <c r="Z248" s="344"/>
      <c r="AA248" s="344"/>
      <c r="AB248" s="344"/>
      <c r="AC248" s="344"/>
      <c r="AD248" s="344"/>
      <c r="AE248" s="344"/>
      <c r="AF248" s="345"/>
      <c r="AG248" s="1539" t="s">
        <v>161</v>
      </c>
      <c r="AH248" s="346" t="s">
        <v>162</v>
      </c>
      <c r="AI248" s="347" t="s">
        <v>163</v>
      </c>
      <c r="AJ248" s="348">
        <v>0.7</v>
      </c>
      <c r="AK248" s="348"/>
      <c r="AL248" s="348"/>
      <c r="AM248" s="349"/>
      <c r="AN248" s="350">
        <f>ROUND(Q248*AJ248,0)</f>
        <v>449</v>
      </c>
      <c r="AO248" s="268"/>
    </row>
    <row r="249" spans="1:41" ht="14.25">
      <c r="A249" s="243">
        <v>71</v>
      </c>
      <c r="B249" s="411">
        <v>3061</v>
      </c>
      <c r="C249" s="244" t="s">
        <v>1254</v>
      </c>
      <c r="D249" s="375"/>
      <c r="E249" s="278"/>
      <c r="F249" s="279"/>
      <c r="G249" s="245"/>
      <c r="H249" s="208"/>
      <c r="I249" s="208"/>
      <c r="J249" s="385"/>
      <c r="K249" s="245"/>
      <c r="L249" s="208"/>
      <c r="M249" s="208"/>
      <c r="N249" s="208"/>
      <c r="O249" s="208"/>
      <c r="P249" s="208"/>
      <c r="Q249" s="352"/>
      <c r="R249" s="352"/>
      <c r="S249" s="208"/>
      <c r="T249" s="385"/>
      <c r="U249" s="245"/>
      <c r="V249" s="344"/>
      <c r="W249" s="344"/>
      <c r="X249" s="344"/>
      <c r="Y249" s="344"/>
      <c r="Z249" s="344"/>
      <c r="AA249" s="344"/>
      <c r="AB249" s="344"/>
      <c r="AC249" s="344"/>
      <c r="AD249" s="344"/>
      <c r="AE249" s="344"/>
      <c r="AF249" s="345"/>
      <c r="AG249" s="1540"/>
      <c r="AH249" s="353" t="s">
        <v>165</v>
      </c>
      <c r="AI249" s="354" t="s">
        <v>163</v>
      </c>
      <c r="AJ249" s="355">
        <v>0.5</v>
      </c>
      <c r="AK249" s="356"/>
      <c r="AL249" s="356"/>
      <c r="AM249" s="395"/>
      <c r="AN249" s="358">
        <f>ROUND(Q248*AJ249,0)</f>
        <v>321</v>
      </c>
      <c r="AO249" s="268"/>
    </row>
    <row r="250" spans="1:41" ht="14.25">
      <c r="A250" s="243">
        <v>71</v>
      </c>
      <c r="B250" s="411">
        <v>3062</v>
      </c>
      <c r="C250" s="244" t="s">
        <v>1255</v>
      </c>
      <c r="D250" s="375"/>
      <c r="E250" s="278"/>
      <c r="F250" s="279"/>
      <c r="G250" s="245"/>
      <c r="H250" s="208"/>
      <c r="I250" s="208"/>
      <c r="J250" s="385"/>
      <c r="K250" s="245"/>
      <c r="L250" s="208"/>
      <c r="M250" s="208"/>
      <c r="N250" s="208"/>
      <c r="O250" s="208"/>
      <c r="P250" s="208"/>
      <c r="Q250" s="352"/>
      <c r="R250" s="352"/>
      <c r="S250" s="208"/>
      <c r="T250" s="385"/>
      <c r="U250" s="245"/>
      <c r="V250" s="344"/>
      <c r="W250" s="344"/>
      <c r="X250" s="344"/>
      <c r="Y250" s="344"/>
      <c r="Z250" s="344"/>
      <c r="AA250" s="344"/>
      <c r="AB250" s="344"/>
      <c r="AC250" s="344"/>
      <c r="AD250" s="344"/>
      <c r="AE250" s="344"/>
      <c r="AF250" s="345"/>
      <c r="AG250" s="353"/>
      <c r="AH250" s="405"/>
      <c r="AI250" s="362"/>
      <c r="AJ250" s="356"/>
      <c r="AK250" s="1533" t="s">
        <v>167</v>
      </c>
      <c r="AL250" s="362">
        <v>5</v>
      </c>
      <c r="AM250" s="363" t="s">
        <v>168</v>
      </c>
      <c r="AN250" s="358">
        <f>ROUND(Q248,0)-AL250</f>
        <v>636</v>
      </c>
      <c r="AO250" s="268"/>
    </row>
    <row r="251" spans="1:41" ht="14.25">
      <c r="A251" s="243">
        <v>71</v>
      </c>
      <c r="B251" s="411">
        <v>3063</v>
      </c>
      <c r="C251" s="244" t="s">
        <v>1256</v>
      </c>
      <c r="D251" s="375"/>
      <c r="E251" s="278"/>
      <c r="F251" s="279"/>
      <c r="G251" s="245"/>
      <c r="H251" s="208"/>
      <c r="I251" s="208"/>
      <c r="J251" s="385"/>
      <c r="K251" s="245"/>
      <c r="L251" s="208"/>
      <c r="M251" s="208"/>
      <c r="N251" s="208"/>
      <c r="O251" s="208"/>
      <c r="P251" s="208"/>
      <c r="Q251" s="352"/>
      <c r="R251" s="352"/>
      <c r="S251" s="208"/>
      <c r="T251" s="385"/>
      <c r="U251" s="245"/>
      <c r="V251" s="344"/>
      <c r="W251" s="344"/>
      <c r="X251" s="344"/>
      <c r="Y251" s="344"/>
      <c r="Z251" s="344"/>
      <c r="AA251" s="344"/>
      <c r="AB251" s="344"/>
      <c r="AC251" s="344"/>
      <c r="AD251" s="344"/>
      <c r="AE251" s="344"/>
      <c r="AF251" s="345"/>
      <c r="AG251" s="1536" t="s">
        <v>161</v>
      </c>
      <c r="AH251" s="364" t="s">
        <v>162</v>
      </c>
      <c r="AI251" s="362" t="s">
        <v>163</v>
      </c>
      <c r="AJ251" s="356">
        <v>0.7</v>
      </c>
      <c r="AK251" s="1534"/>
      <c r="AL251" s="365"/>
      <c r="AM251" s="366"/>
      <c r="AN251" s="358">
        <f>ROUND(Q248*AJ251,0)-AL250</f>
        <v>444</v>
      </c>
      <c r="AO251" s="268"/>
    </row>
    <row r="252" spans="1:41" ht="14.25">
      <c r="A252" s="243">
        <v>71</v>
      </c>
      <c r="B252" s="411">
        <v>3064</v>
      </c>
      <c r="C252" s="244" t="s">
        <v>1257</v>
      </c>
      <c r="D252" s="375"/>
      <c r="E252" s="278"/>
      <c r="F252" s="279"/>
      <c r="G252" s="245"/>
      <c r="H252" s="208"/>
      <c r="I252" s="208"/>
      <c r="J252" s="385"/>
      <c r="K252" s="245"/>
      <c r="L252" s="208"/>
      <c r="M252" s="208"/>
      <c r="N252" s="208"/>
      <c r="O252" s="208"/>
      <c r="P252" s="208"/>
      <c r="Q252" s="352"/>
      <c r="R252" s="352"/>
      <c r="S252" s="208"/>
      <c r="T252" s="385"/>
      <c r="U252" s="245"/>
      <c r="V252" s="344"/>
      <c r="W252" s="344"/>
      <c r="X252" s="344"/>
      <c r="Y252" s="344"/>
      <c r="Z252" s="344"/>
      <c r="AA252" s="344"/>
      <c r="AB252" s="344"/>
      <c r="AC252" s="344"/>
      <c r="AD252" s="344"/>
      <c r="AE252" s="344"/>
      <c r="AF252" s="345"/>
      <c r="AG252" s="1537"/>
      <c r="AH252" s="353" t="s">
        <v>165</v>
      </c>
      <c r="AI252" s="354" t="s">
        <v>163</v>
      </c>
      <c r="AJ252" s="355">
        <v>0.5</v>
      </c>
      <c r="AK252" s="1535"/>
      <c r="AL252" s="367"/>
      <c r="AM252" s="368"/>
      <c r="AN252" s="358">
        <f>ROUND(Q248*AJ252,0)-AL250</f>
        <v>316</v>
      </c>
      <c r="AO252" s="268"/>
    </row>
    <row r="253" spans="1:41" ht="14.25">
      <c r="A253" s="229">
        <v>71</v>
      </c>
      <c r="B253" s="337">
        <v>1727</v>
      </c>
      <c r="C253" s="254" t="s">
        <v>1258</v>
      </c>
      <c r="D253" s="375"/>
      <c r="E253" s="278"/>
      <c r="F253" s="279"/>
      <c r="G253" s="245"/>
      <c r="H253" s="208"/>
      <c r="I253" s="208"/>
      <c r="J253" s="388"/>
      <c r="K253" s="343"/>
      <c r="L253" s="301"/>
      <c r="M253" s="301"/>
      <c r="N253" s="301"/>
      <c r="O253" s="301"/>
      <c r="P253" s="301"/>
      <c r="Q253" s="352"/>
      <c r="R253" s="352"/>
      <c r="S253" s="208"/>
      <c r="T253" s="385"/>
      <c r="U253" s="369" t="s">
        <v>172</v>
      </c>
      <c r="V253" s="370"/>
      <c r="W253" s="370"/>
      <c r="X253" s="370"/>
      <c r="Y253" s="370"/>
      <c r="Z253" s="370"/>
      <c r="AA253" s="370"/>
      <c r="AB253" s="370"/>
      <c r="AC253" s="370"/>
      <c r="AD253" s="370"/>
      <c r="AE253" s="370"/>
      <c r="AF253" s="371"/>
      <c r="AG253" s="369"/>
      <c r="AH253" s="370"/>
      <c r="AI253" s="372"/>
      <c r="AJ253" s="373"/>
      <c r="AK253" s="373"/>
      <c r="AL253" s="373"/>
      <c r="AM253" s="374"/>
      <c r="AN253" s="342">
        <f>ROUND(Q248*AD254,0)</f>
        <v>619</v>
      </c>
      <c r="AO253" s="268"/>
    </row>
    <row r="254" spans="1:41" ht="14.25">
      <c r="A254" s="229">
        <v>71</v>
      </c>
      <c r="B254" s="337">
        <v>1728</v>
      </c>
      <c r="C254" s="254" t="s">
        <v>1259</v>
      </c>
      <c r="D254" s="375"/>
      <c r="E254" s="278"/>
      <c r="F254" s="279"/>
      <c r="G254" s="245"/>
      <c r="H254" s="208"/>
      <c r="I254" s="208"/>
      <c r="J254" s="388"/>
      <c r="K254" s="343"/>
      <c r="L254" s="301"/>
      <c r="M254" s="301"/>
      <c r="N254" s="301"/>
      <c r="O254" s="301"/>
      <c r="P254" s="301"/>
      <c r="Q254" s="352"/>
      <c r="R254" s="352"/>
      <c r="S254" s="208"/>
      <c r="T254" s="385"/>
      <c r="U254" s="379" t="s">
        <v>174</v>
      </c>
      <c r="V254" s="344"/>
      <c r="W254" s="344"/>
      <c r="X254" s="344"/>
      <c r="Y254" s="344"/>
      <c r="Z254" s="344"/>
      <c r="AA254" s="344"/>
      <c r="AB254" s="344"/>
      <c r="AC254" s="214" t="s">
        <v>163</v>
      </c>
      <c r="AD254" s="1541">
        <v>0.96499999999999997</v>
      </c>
      <c r="AE254" s="1541"/>
      <c r="AF254" s="345"/>
      <c r="AG254" s="1539" t="s">
        <v>161</v>
      </c>
      <c r="AH254" s="346" t="s">
        <v>162</v>
      </c>
      <c r="AI254" s="347" t="s">
        <v>163</v>
      </c>
      <c r="AJ254" s="348">
        <v>0.7</v>
      </c>
      <c r="AK254" s="348"/>
      <c r="AL254" s="348"/>
      <c r="AM254" s="349"/>
      <c r="AN254" s="350">
        <f>ROUND(ROUND(Q248*AD254,0)*AJ254,0)</f>
        <v>433</v>
      </c>
      <c r="AO254" s="268"/>
    </row>
    <row r="255" spans="1:41" ht="14.25">
      <c r="A255" s="243">
        <v>71</v>
      </c>
      <c r="B255" s="411">
        <v>3065</v>
      </c>
      <c r="C255" s="244" t="s">
        <v>1260</v>
      </c>
      <c r="D255" s="375"/>
      <c r="E255" s="278"/>
      <c r="F255" s="279"/>
      <c r="G255" s="245"/>
      <c r="H255" s="208"/>
      <c r="I255" s="208"/>
      <c r="J255" s="385"/>
      <c r="K255" s="245"/>
      <c r="L255" s="208"/>
      <c r="M255" s="208"/>
      <c r="N255" s="208"/>
      <c r="O255" s="208"/>
      <c r="P255" s="208"/>
      <c r="Q255" s="352"/>
      <c r="R255" s="352"/>
      <c r="S255" s="208"/>
      <c r="T255" s="385"/>
      <c r="U255" s="245"/>
      <c r="V255" s="344"/>
      <c r="W255" s="344"/>
      <c r="X255" s="344"/>
      <c r="Y255" s="344"/>
      <c r="Z255" s="344"/>
      <c r="AA255" s="344"/>
      <c r="AB255" s="344"/>
      <c r="AC255" s="344"/>
      <c r="AD255" s="344"/>
      <c r="AE255" s="344"/>
      <c r="AF255" s="345"/>
      <c r="AG255" s="1540"/>
      <c r="AH255" s="353" t="s">
        <v>165</v>
      </c>
      <c r="AI255" s="354" t="s">
        <v>163</v>
      </c>
      <c r="AJ255" s="355">
        <v>0.5</v>
      </c>
      <c r="AK255" s="356"/>
      <c r="AL255" s="356"/>
      <c r="AM255" s="395"/>
      <c r="AN255" s="358">
        <f>ROUND(ROUND(Q248*AD254,0)*AJ255,0)</f>
        <v>310</v>
      </c>
      <c r="AO255" s="268"/>
    </row>
    <row r="256" spans="1:41" ht="14.25">
      <c r="A256" s="243">
        <v>71</v>
      </c>
      <c r="B256" s="411">
        <v>3066</v>
      </c>
      <c r="C256" s="244" t="s">
        <v>1261</v>
      </c>
      <c r="D256" s="375"/>
      <c r="E256" s="278"/>
      <c r="F256" s="279"/>
      <c r="G256" s="245"/>
      <c r="H256" s="208"/>
      <c r="I256" s="208"/>
      <c r="J256" s="385"/>
      <c r="K256" s="245"/>
      <c r="L256" s="208"/>
      <c r="M256" s="208"/>
      <c r="N256" s="208"/>
      <c r="O256" s="208"/>
      <c r="P256" s="208"/>
      <c r="Q256" s="352"/>
      <c r="R256" s="352"/>
      <c r="S256" s="208"/>
      <c r="T256" s="385"/>
      <c r="U256" s="245"/>
      <c r="V256" s="344"/>
      <c r="W256" s="344"/>
      <c r="X256" s="344"/>
      <c r="Y256" s="344"/>
      <c r="Z256" s="344"/>
      <c r="AA256" s="344"/>
      <c r="AB256" s="344"/>
      <c r="AC256" s="344"/>
      <c r="AD256" s="344"/>
      <c r="AE256" s="344"/>
      <c r="AF256" s="345"/>
      <c r="AG256" s="353"/>
      <c r="AH256" s="405"/>
      <c r="AI256" s="362"/>
      <c r="AJ256" s="356"/>
      <c r="AK256" s="1533" t="s">
        <v>167</v>
      </c>
      <c r="AL256" s="362">
        <v>5</v>
      </c>
      <c r="AM256" s="363" t="s">
        <v>168</v>
      </c>
      <c r="AN256" s="358">
        <f>ROUND(Q248*AD254,0)-AL256</f>
        <v>614</v>
      </c>
      <c r="AO256" s="268"/>
    </row>
    <row r="257" spans="1:41" ht="14.25">
      <c r="A257" s="243">
        <v>71</v>
      </c>
      <c r="B257" s="411">
        <v>3067</v>
      </c>
      <c r="C257" s="244" t="s">
        <v>1262</v>
      </c>
      <c r="D257" s="375"/>
      <c r="E257" s="278"/>
      <c r="F257" s="279"/>
      <c r="G257" s="245"/>
      <c r="H257" s="208"/>
      <c r="I257" s="208"/>
      <c r="J257" s="385"/>
      <c r="K257" s="245"/>
      <c r="L257" s="208"/>
      <c r="M257" s="208"/>
      <c r="N257" s="208"/>
      <c r="O257" s="208"/>
      <c r="P257" s="208"/>
      <c r="Q257" s="352"/>
      <c r="R257" s="352"/>
      <c r="S257" s="208"/>
      <c r="T257" s="385"/>
      <c r="U257" s="245"/>
      <c r="V257" s="344"/>
      <c r="W257" s="344"/>
      <c r="X257" s="344"/>
      <c r="Y257" s="344"/>
      <c r="Z257" s="344"/>
      <c r="AA257" s="344"/>
      <c r="AB257" s="344"/>
      <c r="AC257" s="344"/>
      <c r="AD257" s="344"/>
      <c r="AE257" s="344"/>
      <c r="AF257" s="345"/>
      <c r="AG257" s="1536" t="s">
        <v>161</v>
      </c>
      <c r="AH257" s="364" t="s">
        <v>162</v>
      </c>
      <c r="AI257" s="362" t="s">
        <v>163</v>
      </c>
      <c r="AJ257" s="356">
        <v>0.7</v>
      </c>
      <c r="AK257" s="1534"/>
      <c r="AL257" s="365"/>
      <c r="AM257" s="366"/>
      <c r="AN257" s="358">
        <f>ROUND(ROUND(Q248*AD254,0)*AJ257,0)-AL256</f>
        <v>428</v>
      </c>
      <c r="AO257" s="268"/>
    </row>
    <row r="258" spans="1:41" ht="14.25">
      <c r="A258" s="243">
        <v>71</v>
      </c>
      <c r="B258" s="411">
        <v>3068</v>
      </c>
      <c r="C258" s="244" t="s">
        <v>1263</v>
      </c>
      <c r="D258" s="375"/>
      <c r="E258" s="278"/>
      <c r="F258" s="279"/>
      <c r="G258" s="281"/>
      <c r="H258" s="216"/>
      <c r="I258" s="216"/>
      <c r="J258" s="226"/>
      <c r="K258" s="281"/>
      <c r="L258" s="216"/>
      <c r="M258" s="216"/>
      <c r="N258" s="216"/>
      <c r="O258" s="216"/>
      <c r="P258" s="216"/>
      <c r="Q258" s="387"/>
      <c r="R258" s="387"/>
      <c r="S258" s="216"/>
      <c r="T258" s="226"/>
      <c r="U258" s="281"/>
      <c r="V258" s="380"/>
      <c r="W258" s="380"/>
      <c r="X258" s="380"/>
      <c r="Y258" s="380"/>
      <c r="Z258" s="380"/>
      <c r="AA258" s="380"/>
      <c r="AB258" s="380"/>
      <c r="AC258" s="380"/>
      <c r="AD258" s="380"/>
      <c r="AE258" s="380"/>
      <c r="AF258" s="381"/>
      <c r="AG258" s="1537"/>
      <c r="AH258" s="353" t="s">
        <v>165</v>
      </c>
      <c r="AI258" s="354" t="s">
        <v>163</v>
      </c>
      <c r="AJ258" s="355">
        <v>0.5</v>
      </c>
      <c r="AK258" s="1535"/>
      <c r="AL258" s="367"/>
      <c r="AM258" s="368"/>
      <c r="AN258" s="358">
        <f>ROUND(ROUND(Q248*AD254,0)*AJ258,0)-AL256</f>
        <v>305</v>
      </c>
      <c r="AO258" s="268"/>
    </row>
    <row r="259" spans="1:41" ht="14.25">
      <c r="A259" s="229">
        <v>71</v>
      </c>
      <c r="B259" s="337">
        <v>1731</v>
      </c>
      <c r="C259" s="254" t="s">
        <v>1264</v>
      </c>
      <c r="D259" s="375"/>
      <c r="E259" s="278"/>
      <c r="F259" s="279"/>
      <c r="G259" s="1542" t="s">
        <v>837</v>
      </c>
      <c r="H259" s="1543"/>
      <c r="I259" s="1543"/>
      <c r="J259" s="1544"/>
      <c r="K259" s="232" t="s">
        <v>811</v>
      </c>
      <c r="L259" s="334"/>
      <c r="M259" s="334"/>
      <c r="N259" s="334"/>
      <c r="O259" s="334"/>
      <c r="P259" s="334"/>
      <c r="Q259" s="404"/>
      <c r="R259" s="404"/>
      <c r="S259" s="232"/>
      <c r="T259" s="314"/>
      <c r="U259" s="231"/>
      <c r="V259" s="338"/>
      <c r="W259" s="338"/>
      <c r="X259" s="338"/>
      <c r="Y259" s="338"/>
      <c r="Z259" s="338"/>
      <c r="AA259" s="338"/>
      <c r="AB259" s="338"/>
      <c r="AC259" s="338"/>
      <c r="AD259" s="338"/>
      <c r="AE259" s="338"/>
      <c r="AF259" s="339"/>
      <c r="AG259" s="340"/>
      <c r="AH259" s="338"/>
      <c r="AI259" s="334"/>
      <c r="AJ259" s="383"/>
      <c r="AK259" s="383"/>
      <c r="AL259" s="383"/>
      <c r="AM259" s="384"/>
      <c r="AN259" s="342">
        <f>ROUND(Q260,0)</f>
        <v>596</v>
      </c>
      <c r="AO259" s="268"/>
    </row>
    <row r="260" spans="1:41" ht="14.25">
      <c r="A260" s="229">
        <v>71</v>
      </c>
      <c r="B260" s="337">
        <v>1732</v>
      </c>
      <c r="C260" s="254" t="s">
        <v>1265</v>
      </c>
      <c r="D260" s="375"/>
      <c r="E260" s="278"/>
      <c r="F260" s="279"/>
      <c r="G260" s="1545"/>
      <c r="H260" s="1546"/>
      <c r="I260" s="1546"/>
      <c r="J260" s="1547"/>
      <c r="K260" s="343"/>
      <c r="L260" s="301"/>
      <c r="M260" s="301"/>
      <c r="N260" s="301"/>
      <c r="O260" s="301"/>
      <c r="P260" s="301"/>
      <c r="Q260" s="1538">
        <v>596</v>
      </c>
      <c r="R260" s="1538"/>
      <c r="S260" s="208" t="s">
        <v>18</v>
      </c>
      <c r="T260" s="385"/>
      <c r="U260" s="245"/>
      <c r="V260" s="344"/>
      <c r="W260" s="344"/>
      <c r="X260" s="344"/>
      <c r="Y260" s="344"/>
      <c r="Z260" s="344"/>
      <c r="AA260" s="344"/>
      <c r="AB260" s="344"/>
      <c r="AC260" s="344"/>
      <c r="AD260" s="344"/>
      <c r="AE260" s="344"/>
      <c r="AF260" s="345"/>
      <c r="AG260" s="1539" t="s">
        <v>161</v>
      </c>
      <c r="AH260" s="346" t="s">
        <v>162</v>
      </c>
      <c r="AI260" s="347" t="s">
        <v>163</v>
      </c>
      <c r="AJ260" s="348">
        <v>0.7</v>
      </c>
      <c r="AK260" s="348"/>
      <c r="AL260" s="348"/>
      <c r="AM260" s="349"/>
      <c r="AN260" s="350">
        <f>ROUND(Q260*AJ260,0)</f>
        <v>417</v>
      </c>
      <c r="AO260" s="268"/>
    </row>
    <row r="261" spans="1:41" ht="14.25">
      <c r="A261" s="243">
        <v>71</v>
      </c>
      <c r="B261" s="411">
        <v>3071</v>
      </c>
      <c r="C261" s="244" t="s">
        <v>1266</v>
      </c>
      <c r="D261" s="375"/>
      <c r="E261" s="278"/>
      <c r="F261" s="279"/>
      <c r="G261" s="1545"/>
      <c r="H261" s="1546"/>
      <c r="I261" s="1546"/>
      <c r="J261" s="1547"/>
      <c r="K261" s="245"/>
      <c r="L261" s="208"/>
      <c r="M261" s="208"/>
      <c r="N261" s="208"/>
      <c r="O261" s="208"/>
      <c r="P261" s="208"/>
      <c r="Q261" s="352"/>
      <c r="R261" s="352"/>
      <c r="S261" s="208"/>
      <c r="T261" s="385"/>
      <c r="U261" s="245"/>
      <c r="V261" s="344"/>
      <c r="W261" s="344"/>
      <c r="X261" s="344"/>
      <c r="Y261" s="344"/>
      <c r="Z261" s="344"/>
      <c r="AA261" s="344"/>
      <c r="AB261" s="344"/>
      <c r="AC261" s="344"/>
      <c r="AD261" s="344"/>
      <c r="AE261" s="344"/>
      <c r="AF261" s="345"/>
      <c r="AG261" s="1540"/>
      <c r="AH261" s="353" t="s">
        <v>165</v>
      </c>
      <c r="AI261" s="354" t="s">
        <v>163</v>
      </c>
      <c r="AJ261" s="355">
        <v>0.5</v>
      </c>
      <c r="AK261" s="356"/>
      <c r="AL261" s="356"/>
      <c r="AM261" s="395"/>
      <c r="AN261" s="358">
        <f>ROUND(Q260*AJ261,0)</f>
        <v>298</v>
      </c>
      <c r="AO261" s="268"/>
    </row>
    <row r="262" spans="1:41" ht="14.25">
      <c r="A262" s="243">
        <v>71</v>
      </c>
      <c r="B262" s="411">
        <v>3072</v>
      </c>
      <c r="C262" s="244" t="s">
        <v>1267</v>
      </c>
      <c r="D262" s="375"/>
      <c r="E262" s="278"/>
      <c r="F262" s="279"/>
      <c r="G262" s="1545"/>
      <c r="H262" s="1546"/>
      <c r="I262" s="1546"/>
      <c r="J262" s="1547"/>
      <c r="K262" s="245"/>
      <c r="L262" s="208"/>
      <c r="M262" s="208"/>
      <c r="N262" s="208"/>
      <c r="O262" s="208"/>
      <c r="P262" s="208"/>
      <c r="Q262" s="352"/>
      <c r="R262" s="352"/>
      <c r="S262" s="208"/>
      <c r="T262" s="385"/>
      <c r="U262" s="245"/>
      <c r="V262" s="344"/>
      <c r="W262" s="344"/>
      <c r="X262" s="344"/>
      <c r="Y262" s="344"/>
      <c r="Z262" s="344"/>
      <c r="AA262" s="344"/>
      <c r="AB262" s="344"/>
      <c r="AC262" s="344"/>
      <c r="AD262" s="344"/>
      <c r="AE262" s="344"/>
      <c r="AF262" s="345"/>
      <c r="AG262" s="353"/>
      <c r="AH262" s="405"/>
      <c r="AI262" s="362"/>
      <c r="AJ262" s="356"/>
      <c r="AK262" s="1533" t="s">
        <v>167</v>
      </c>
      <c r="AL262" s="362">
        <v>5</v>
      </c>
      <c r="AM262" s="363" t="s">
        <v>168</v>
      </c>
      <c r="AN262" s="358">
        <f>ROUND(Q260,0)-AL262</f>
        <v>591</v>
      </c>
      <c r="AO262" s="268"/>
    </row>
    <row r="263" spans="1:41" ht="14.25">
      <c r="A263" s="243">
        <v>71</v>
      </c>
      <c r="B263" s="411">
        <v>3073</v>
      </c>
      <c r="C263" s="244" t="s">
        <v>1268</v>
      </c>
      <c r="D263" s="375"/>
      <c r="E263" s="278"/>
      <c r="F263" s="279"/>
      <c r="G263" s="1545"/>
      <c r="H263" s="1546"/>
      <c r="I263" s="1546"/>
      <c r="J263" s="1547"/>
      <c r="K263" s="245"/>
      <c r="L263" s="208"/>
      <c r="M263" s="208"/>
      <c r="N263" s="208"/>
      <c r="O263" s="208"/>
      <c r="P263" s="208"/>
      <c r="Q263" s="352"/>
      <c r="R263" s="352"/>
      <c r="S263" s="208"/>
      <c r="T263" s="385"/>
      <c r="U263" s="245"/>
      <c r="V263" s="344"/>
      <c r="W263" s="344"/>
      <c r="X263" s="344"/>
      <c r="Y263" s="344"/>
      <c r="Z263" s="344"/>
      <c r="AA263" s="344"/>
      <c r="AB263" s="344"/>
      <c r="AC263" s="344"/>
      <c r="AD263" s="344"/>
      <c r="AE263" s="344"/>
      <c r="AF263" s="345"/>
      <c r="AG263" s="1536" t="s">
        <v>161</v>
      </c>
      <c r="AH263" s="364" t="s">
        <v>162</v>
      </c>
      <c r="AI263" s="362" t="s">
        <v>163</v>
      </c>
      <c r="AJ263" s="356">
        <v>0.7</v>
      </c>
      <c r="AK263" s="1534"/>
      <c r="AL263" s="365"/>
      <c r="AM263" s="366"/>
      <c r="AN263" s="358">
        <f>ROUND(Q260*AJ263,0)-AL262</f>
        <v>412</v>
      </c>
      <c r="AO263" s="268"/>
    </row>
    <row r="264" spans="1:41" ht="14.25">
      <c r="A264" s="243">
        <v>71</v>
      </c>
      <c r="B264" s="411">
        <v>3074</v>
      </c>
      <c r="C264" s="244" t="s">
        <v>1269</v>
      </c>
      <c r="D264" s="375"/>
      <c r="E264" s="278"/>
      <c r="F264" s="279"/>
      <c r="G264" s="1545"/>
      <c r="H264" s="1546"/>
      <c r="I264" s="1546"/>
      <c r="J264" s="1547"/>
      <c r="K264" s="245"/>
      <c r="L264" s="208"/>
      <c r="M264" s="208"/>
      <c r="N264" s="208"/>
      <c r="O264" s="208"/>
      <c r="P264" s="208"/>
      <c r="Q264" s="352"/>
      <c r="R264" s="352"/>
      <c r="S264" s="208"/>
      <c r="T264" s="385"/>
      <c r="U264" s="281"/>
      <c r="V264" s="380"/>
      <c r="W264" s="380"/>
      <c r="X264" s="380"/>
      <c r="Y264" s="380"/>
      <c r="Z264" s="380"/>
      <c r="AA264" s="380"/>
      <c r="AB264" s="380"/>
      <c r="AC264" s="380"/>
      <c r="AD264" s="380"/>
      <c r="AE264" s="380"/>
      <c r="AF264" s="381"/>
      <c r="AG264" s="1537"/>
      <c r="AH264" s="353" t="s">
        <v>165</v>
      </c>
      <c r="AI264" s="354" t="s">
        <v>163</v>
      </c>
      <c r="AJ264" s="355">
        <v>0.5</v>
      </c>
      <c r="AK264" s="1535"/>
      <c r="AL264" s="367"/>
      <c r="AM264" s="368"/>
      <c r="AN264" s="358">
        <f>ROUND(Q260*AJ264,0)-AL262</f>
        <v>293</v>
      </c>
      <c r="AO264" s="268"/>
    </row>
    <row r="265" spans="1:41" ht="14.25">
      <c r="A265" s="229">
        <v>71</v>
      </c>
      <c r="B265" s="337">
        <v>1733</v>
      </c>
      <c r="C265" s="254" t="s">
        <v>1270</v>
      </c>
      <c r="D265" s="375"/>
      <c r="E265" s="278"/>
      <c r="F265" s="279"/>
      <c r="G265" s="1545"/>
      <c r="H265" s="1546"/>
      <c r="I265" s="1546"/>
      <c r="J265" s="1547"/>
      <c r="K265" s="245"/>
      <c r="L265" s="208"/>
      <c r="M265" s="208"/>
      <c r="N265" s="208"/>
      <c r="O265" s="208"/>
      <c r="P265" s="208"/>
      <c r="Q265" s="403"/>
      <c r="R265" s="403"/>
      <c r="S265" s="301"/>
      <c r="T265" s="385"/>
      <c r="U265" s="379" t="s">
        <v>172</v>
      </c>
      <c r="V265" s="344"/>
      <c r="W265" s="344"/>
      <c r="X265" s="344"/>
      <c r="Y265" s="344"/>
      <c r="Z265" s="344"/>
      <c r="AA265" s="344"/>
      <c r="AB265" s="344"/>
      <c r="AC265" s="344"/>
      <c r="AD265" s="344"/>
      <c r="AE265" s="344"/>
      <c r="AF265" s="345"/>
      <c r="AG265" s="369"/>
      <c r="AH265" s="370"/>
      <c r="AI265" s="372"/>
      <c r="AJ265" s="373"/>
      <c r="AK265" s="373"/>
      <c r="AL265" s="373"/>
      <c r="AM265" s="374"/>
      <c r="AN265" s="342">
        <f>ROUND(Q260*AD266,0)</f>
        <v>575</v>
      </c>
      <c r="AO265" s="268"/>
    </row>
    <row r="266" spans="1:41" ht="14.25">
      <c r="A266" s="229">
        <v>71</v>
      </c>
      <c r="B266" s="337">
        <v>1734</v>
      </c>
      <c r="C266" s="254" t="s">
        <v>1271</v>
      </c>
      <c r="D266" s="375"/>
      <c r="E266" s="278"/>
      <c r="F266" s="279"/>
      <c r="G266" s="245"/>
      <c r="H266" s="208"/>
      <c r="I266" s="208"/>
      <c r="J266" s="385"/>
      <c r="K266" s="343"/>
      <c r="L266" s="301"/>
      <c r="M266" s="301"/>
      <c r="N266" s="301"/>
      <c r="O266" s="301"/>
      <c r="P266" s="208"/>
      <c r="Q266" s="403"/>
      <c r="R266" s="403"/>
      <c r="S266" s="301"/>
      <c r="T266" s="385"/>
      <c r="U266" s="379" t="s">
        <v>174</v>
      </c>
      <c r="V266" s="344"/>
      <c r="W266" s="344"/>
      <c r="X266" s="344"/>
      <c r="Y266" s="344"/>
      <c r="Z266" s="344"/>
      <c r="AA266" s="344"/>
      <c r="AB266" s="344"/>
      <c r="AC266" s="214" t="s">
        <v>163</v>
      </c>
      <c r="AD266" s="1541">
        <v>0.96499999999999997</v>
      </c>
      <c r="AE266" s="1541"/>
      <c r="AF266" s="345"/>
      <c r="AG266" s="1539" t="s">
        <v>161</v>
      </c>
      <c r="AH266" s="346" t="s">
        <v>162</v>
      </c>
      <c r="AI266" s="347" t="s">
        <v>163</v>
      </c>
      <c r="AJ266" s="348">
        <v>0.7</v>
      </c>
      <c r="AK266" s="348"/>
      <c r="AL266" s="348"/>
      <c r="AM266" s="349"/>
      <c r="AN266" s="350">
        <f>ROUND(ROUND(Q260*AD266,0)*AJ266,0)</f>
        <v>403</v>
      </c>
      <c r="AO266" s="268"/>
    </row>
    <row r="267" spans="1:41" ht="14.25">
      <c r="A267" s="243">
        <v>71</v>
      </c>
      <c r="B267" s="411">
        <v>3075</v>
      </c>
      <c r="C267" s="244" t="s">
        <v>1272</v>
      </c>
      <c r="D267" s="375"/>
      <c r="E267" s="278"/>
      <c r="F267" s="279"/>
      <c r="G267" s="245"/>
      <c r="H267" s="208"/>
      <c r="I267" s="208"/>
      <c r="J267" s="385"/>
      <c r="K267" s="245"/>
      <c r="L267" s="208"/>
      <c r="M267" s="208"/>
      <c r="N267" s="208"/>
      <c r="O267" s="208"/>
      <c r="P267" s="208"/>
      <c r="Q267" s="352"/>
      <c r="R267" s="352"/>
      <c r="S267" s="208"/>
      <c r="T267" s="385"/>
      <c r="U267" s="245"/>
      <c r="V267" s="344"/>
      <c r="W267" s="344"/>
      <c r="X267" s="344"/>
      <c r="Y267" s="344"/>
      <c r="Z267" s="344"/>
      <c r="AA267" s="344"/>
      <c r="AB267" s="344"/>
      <c r="AC267" s="344"/>
      <c r="AD267" s="344"/>
      <c r="AE267" s="344"/>
      <c r="AF267" s="345"/>
      <c r="AG267" s="1540"/>
      <c r="AH267" s="353" t="s">
        <v>165</v>
      </c>
      <c r="AI267" s="354" t="s">
        <v>163</v>
      </c>
      <c r="AJ267" s="355">
        <v>0.5</v>
      </c>
      <c r="AK267" s="356"/>
      <c r="AL267" s="356"/>
      <c r="AM267" s="395"/>
      <c r="AN267" s="358">
        <f>ROUND(ROUND(Q260*AD266,0)*AJ267,0)</f>
        <v>288</v>
      </c>
      <c r="AO267" s="268"/>
    </row>
    <row r="268" spans="1:41" ht="14.25">
      <c r="A268" s="243">
        <v>71</v>
      </c>
      <c r="B268" s="411">
        <v>3076</v>
      </c>
      <c r="C268" s="244" t="s">
        <v>1273</v>
      </c>
      <c r="D268" s="375"/>
      <c r="E268" s="278"/>
      <c r="F268" s="279"/>
      <c r="G268" s="245"/>
      <c r="H268" s="208"/>
      <c r="I268" s="208"/>
      <c r="J268" s="385"/>
      <c r="K268" s="245"/>
      <c r="L268" s="208"/>
      <c r="M268" s="208"/>
      <c r="N268" s="208"/>
      <c r="O268" s="208"/>
      <c r="P268" s="208"/>
      <c r="Q268" s="352"/>
      <c r="R268" s="352"/>
      <c r="S268" s="208"/>
      <c r="T268" s="385"/>
      <c r="U268" s="245"/>
      <c r="V268" s="344"/>
      <c r="W268" s="344"/>
      <c r="X268" s="344"/>
      <c r="Y268" s="344"/>
      <c r="Z268" s="344"/>
      <c r="AA268" s="344"/>
      <c r="AB268" s="344"/>
      <c r="AC268" s="344"/>
      <c r="AD268" s="344"/>
      <c r="AE268" s="344"/>
      <c r="AF268" s="345"/>
      <c r="AG268" s="353"/>
      <c r="AH268" s="405"/>
      <c r="AI268" s="362"/>
      <c r="AJ268" s="356"/>
      <c r="AK268" s="1533" t="s">
        <v>167</v>
      </c>
      <c r="AL268" s="362">
        <v>5</v>
      </c>
      <c r="AM268" s="363" t="s">
        <v>168</v>
      </c>
      <c r="AN268" s="358">
        <f>ROUND(Q260*AD266,0)-AL268</f>
        <v>570</v>
      </c>
      <c r="AO268" s="268"/>
    </row>
    <row r="269" spans="1:41" ht="14.25">
      <c r="A269" s="243">
        <v>71</v>
      </c>
      <c r="B269" s="411">
        <v>3077</v>
      </c>
      <c r="C269" s="244" t="s">
        <v>1274</v>
      </c>
      <c r="D269" s="375"/>
      <c r="E269" s="278"/>
      <c r="F269" s="279"/>
      <c r="G269" s="245"/>
      <c r="H269" s="208"/>
      <c r="I269" s="208"/>
      <c r="J269" s="385"/>
      <c r="K269" s="245"/>
      <c r="L269" s="208"/>
      <c r="M269" s="208"/>
      <c r="N269" s="208"/>
      <c r="O269" s="208"/>
      <c r="P269" s="208"/>
      <c r="Q269" s="352"/>
      <c r="R269" s="352"/>
      <c r="S269" s="208"/>
      <c r="T269" s="385"/>
      <c r="U269" s="245"/>
      <c r="V269" s="344"/>
      <c r="W269" s="344"/>
      <c r="X269" s="344"/>
      <c r="Y269" s="344"/>
      <c r="Z269" s="344"/>
      <c r="AA269" s="344"/>
      <c r="AB269" s="344"/>
      <c r="AC269" s="344"/>
      <c r="AD269" s="344"/>
      <c r="AE269" s="344"/>
      <c r="AF269" s="345"/>
      <c r="AG269" s="1536" t="s">
        <v>161</v>
      </c>
      <c r="AH269" s="364" t="s">
        <v>162</v>
      </c>
      <c r="AI269" s="362" t="s">
        <v>163</v>
      </c>
      <c r="AJ269" s="356">
        <v>0.7</v>
      </c>
      <c r="AK269" s="1534"/>
      <c r="AL269" s="365"/>
      <c r="AM269" s="366"/>
      <c r="AN269" s="358">
        <f>ROUND(ROUND(Q260*AD266,0)*AJ269,0)-AL268</f>
        <v>398</v>
      </c>
      <c r="AO269" s="268"/>
    </row>
    <row r="270" spans="1:41" ht="14.25">
      <c r="A270" s="243">
        <v>71</v>
      </c>
      <c r="B270" s="411">
        <v>3078</v>
      </c>
      <c r="C270" s="244" t="s">
        <v>1275</v>
      </c>
      <c r="D270" s="375"/>
      <c r="E270" s="278"/>
      <c r="F270" s="279"/>
      <c r="G270" s="245"/>
      <c r="H270" s="208"/>
      <c r="I270" s="208"/>
      <c r="J270" s="385"/>
      <c r="K270" s="245"/>
      <c r="L270" s="208"/>
      <c r="M270" s="208"/>
      <c r="N270" s="208"/>
      <c r="O270" s="208"/>
      <c r="P270" s="208"/>
      <c r="Q270" s="352"/>
      <c r="R270" s="352"/>
      <c r="S270" s="208"/>
      <c r="T270" s="385"/>
      <c r="U270" s="245"/>
      <c r="V270" s="344"/>
      <c r="W270" s="344"/>
      <c r="X270" s="344"/>
      <c r="Y270" s="344"/>
      <c r="Z270" s="344"/>
      <c r="AA270" s="344"/>
      <c r="AB270" s="344"/>
      <c r="AC270" s="344"/>
      <c r="AD270" s="344"/>
      <c r="AE270" s="344"/>
      <c r="AF270" s="345"/>
      <c r="AG270" s="1537"/>
      <c r="AH270" s="353" t="s">
        <v>165</v>
      </c>
      <c r="AI270" s="354" t="s">
        <v>163</v>
      </c>
      <c r="AJ270" s="355">
        <v>0.5</v>
      </c>
      <c r="AK270" s="1535"/>
      <c r="AL270" s="367"/>
      <c r="AM270" s="368"/>
      <c r="AN270" s="358">
        <f>ROUND(ROUND(Q260*AD266,0)*AJ270,0)-AL268</f>
        <v>283</v>
      </c>
      <c r="AO270" s="268"/>
    </row>
    <row r="271" spans="1:41" ht="14.25">
      <c r="A271" s="229">
        <v>71</v>
      </c>
      <c r="B271" s="337">
        <v>1735</v>
      </c>
      <c r="C271" s="254" t="s">
        <v>1276</v>
      </c>
      <c r="D271" s="375"/>
      <c r="E271" s="278"/>
      <c r="F271" s="279"/>
      <c r="G271" s="245"/>
      <c r="H271" s="208"/>
      <c r="I271" s="208"/>
      <c r="J271" s="388"/>
      <c r="K271" s="231" t="s">
        <v>824</v>
      </c>
      <c r="L271" s="334"/>
      <c r="M271" s="334"/>
      <c r="N271" s="334"/>
      <c r="O271" s="334"/>
      <c r="P271" s="334"/>
      <c r="Q271" s="404"/>
      <c r="R271" s="404"/>
      <c r="S271" s="232"/>
      <c r="T271" s="314"/>
      <c r="U271" s="231"/>
      <c r="V271" s="338"/>
      <c r="W271" s="338"/>
      <c r="X271" s="338"/>
      <c r="Y271" s="338"/>
      <c r="Z271" s="338"/>
      <c r="AA271" s="338"/>
      <c r="AB271" s="338"/>
      <c r="AC271" s="338"/>
      <c r="AD271" s="338"/>
      <c r="AE271" s="338"/>
      <c r="AF271" s="339"/>
      <c r="AG271" s="340"/>
      <c r="AH271" s="338"/>
      <c r="AI271" s="334"/>
      <c r="AJ271" s="383"/>
      <c r="AK271" s="383"/>
      <c r="AL271" s="383"/>
      <c r="AM271" s="384"/>
      <c r="AN271" s="342">
        <f>ROUND(Q272,0)</f>
        <v>596</v>
      </c>
      <c r="AO271" s="268"/>
    </row>
    <row r="272" spans="1:41" ht="14.25">
      <c r="A272" s="229">
        <v>71</v>
      </c>
      <c r="B272" s="337">
        <v>1736</v>
      </c>
      <c r="C272" s="254" t="s">
        <v>1277</v>
      </c>
      <c r="D272" s="375"/>
      <c r="E272" s="278"/>
      <c r="F272" s="279"/>
      <c r="G272" s="245"/>
      <c r="H272" s="208"/>
      <c r="I272" s="208"/>
      <c r="J272" s="388"/>
      <c r="K272" s="343"/>
      <c r="L272" s="301"/>
      <c r="M272" s="301"/>
      <c r="N272" s="301"/>
      <c r="O272" s="301"/>
      <c r="P272" s="301"/>
      <c r="Q272" s="1538">
        <v>596</v>
      </c>
      <c r="R272" s="1538"/>
      <c r="S272" s="208" t="s">
        <v>18</v>
      </c>
      <c r="T272" s="385"/>
      <c r="U272" s="245"/>
      <c r="V272" s="344"/>
      <c r="W272" s="344"/>
      <c r="X272" s="344"/>
      <c r="Y272" s="344"/>
      <c r="Z272" s="344"/>
      <c r="AA272" s="344"/>
      <c r="AB272" s="344"/>
      <c r="AC272" s="344"/>
      <c r="AD272" s="344"/>
      <c r="AE272" s="344"/>
      <c r="AF272" s="345"/>
      <c r="AG272" s="1539" t="s">
        <v>161</v>
      </c>
      <c r="AH272" s="346" t="s">
        <v>162</v>
      </c>
      <c r="AI272" s="347" t="s">
        <v>163</v>
      </c>
      <c r="AJ272" s="348">
        <v>0.7</v>
      </c>
      <c r="AK272" s="348"/>
      <c r="AL272" s="348"/>
      <c r="AM272" s="349"/>
      <c r="AN272" s="350">
        <f>ROUND(Q272*AJ272,0)</f>
        <v>417</v>
      </c>
      <c r="AO272" s="268"/>
    </row>
    <row r="273" spans="1:41" ht="14.25">
      <c r="A273" s="243">
        <v>71</v>
      </c>
      <c r="B273" s="411">
        <v>3081</v>
      </c>
      <c r="C273" s="244" t="s">
        <v>1278</v>
      </c>
      <c r="D273" s="375"/>
      <c r="E273" s="278"/>
      <c r="F273" s="279"/>
      <c r="G273" s="245"/>
      <c r="H273" s="208"/>
      <c r="I273" s="208"/>
      <c r="J273" s="385"/>
      <c r="K273" s="245"/>
      <c r="L273" s="208"/>
      <c r="M273" s="208"/>
      <c r="N273" s="208"/>
      <c r="O273" s="208"/>
      <c r="P273" s="208"/>
      <c r="Q273" s="352"/>
      <c r="R273" s="352"/>
      <c r="S273" s="208"/>
      <c r="T273" s="385"/>
      <c r="U273" s="245"/>
      <c r="V273" s="344"/>
      <c r="W273" s="344"/>
      <c r="X273" s="344"/>
      <c r="Y273" s="344"/>
      <c r="Z273" s="344"/>
      <c r="AA273" s="344"/>
      <c r="AB273" s="344"/>
      <c r="AC273" s="344"/>
      <c r="AD273" s="344"/>
      <c r="AE273" s="344"/>
      <c r="AF273" s="345"/>
      <c r="AG273" s="1540"/>
      <c r="AH273" s="353" t="s">
        <v>165</v>
      </c>
      <c r="AI273" s="354" t="s">
        <v>163</v>
      </c>
      <c r="AJ273" s="355">
        <v>0.5</v>
      </c>
      <c r="AK273" s="356"/>
      <c r="AL273" s="356"/>
      <c r="AM273" s="395"/>
      <c r="AN273" s="358">
        <f>ROUND(Q272*AJ273,0)</f>
        <v>298</v>
      </c>
      <c r="AO273" s="268"/>
    </row>
    <row r="274" spans="1:41" ht="14.25">
      <c r="A274" s="243">
        <v>71</v>
      </c>
      <c r="B274" s="411">
        <v>3082</v>
      </c>
      <c r="C274" s="244" t="s">
        <v>1279</v>
      </c>
      <c r="D274" s="375"/>
      <c r="E274" s="278"/>
      <c r="F274" s="279"/>
      <c r="G274" s="245"/>
      <c r="H274" s="208"/>
      <c r="I274" s="208"/>
      <c r="J274" s="385"/>
      <c r="K274" s="245"/>
      <c r="L274" s="208"/>
      <c r="M274" s="208"/>
      <c r="N274" s="208"/>
      <c r="O274" s="208"/>
      <c r="P274" s="208"/>
      <c r="Q274" s="352"/>
      <c r="R274" s="352"/>
      <c r="S274" s="208"/>
      <c r="T274" s="385"/>
      <c r="U274" s="245"/>
      <c r="V274" s="344"/>
      <c r="W274" s="344"/>
      <c r="X274" s="344"/>
      <c r="Y274" s="344"/>
      <c r="Z274" s="344"/>
      <c r="AA274" s="344"/>
      <c r="AB274" s="344"/>
      <c r="AC274" s="344"/>
      <c r="AD274" s="344"/>
      <c r="AE274" s="344"/>
      <c r="AF274" s="345"/>
      <c r="AG274" s="353"/>
      <c r="AH274" s="405"/>
      <c r="AI274" s="362"/>
      <c r="AJ274" s="356"/>
      <c r="AK274" s="1533" t="s">
        <v>167</v>
      </c>
      <c r="AL274" s="362">
        <v>5</v>
      </c>
      <c r="AM274" s="363" t="s">
        <v>168</v>
      </c>
      <c r="AN274" s="358">
        <f>ROUND(Q272,0)-AL274</f>
        <v>591</v>
      </c>
      <c r="AO274" s="268"/>
    </row>
    <row r="275" spans="1:41" ht="14.25">
      <c r="A275" s="243">
        <v>71</v>
      </c>
      <c r="B275" s="411">
        <v>3083</v>
      </c>
      <c r="C275" s="244" t="s">
        <v>1280</v>
      </c>
      <c r="D275" s="375"/>
      <c r="E275" s="278"/>
      <c r="F275" s="279"/>
      <c r="G275" s="245"/>
      <c r="H275" s="208"/>
      <c r="I275" s="208"/>
      <c r="J275" s="385"/>
      <c r="K275" s="245"/>
      <c r="L275" s="208"/>
      <c r="M275" s="208"/>
      <c r="N275" s="208"/>
      <c r="O275" s="208"/>
      <c r="P275" s="208"/>
      <c r="Q275" s="352"/>
      <c r="R275" s="352"/>
      <c r="S275" s="208"/>
      <c r="T275" s="385"/>
      <c r="U275" s="245"/>
      <c r="V275" s="344"/>
      <c r="W275" s="344"/>
      <c r="X275" s="344"/>
      <c r="Y275" s="344"/>
      <c r="Z275" s="344"/>
      <c r="AA275" s="344"/>
      <c r="AB275" s="344"/>
      <c r="AC275" s="344"/>
      <c r="AD275" s="344"/>
      <c r="AE275" s="344"/>
      <c r="AF275" s="345"/>
      <c r="AG275" s="1536" t="s">
        <v>161</v>
      </c>
      <c r="AH275" s="364" t="s">
        <v>162</v>
      </c>
      <c r="AI275" s="362" t="s">
        <v>163</v>
      </c>
      <c r="AJ275" s="356">
        <v>0.7</v>
      </c>
      <c r="AK275" s="1534"/>
      <c r="AL275" s="365"/>
      <c r="AM275" s="366"/>
      <c r="AN275" s="358">
        <f>ROUND(Q272*AJ275,0)-AL274</f>
        <v>412</v>
      </c>
      <c r="AO275" s="268"/>
    </row>
    <row r="276" spans="1:41" ht="14.25">
      <c r="A276" s="243">
        <v>71</v>
      </c>
      <c r="B276" s="411">
        <v>3084</v>
      </c>
      <c r="C276" s="244" t="s">
        <v>1281</v>
      </c>
      <c r="D276" s="375"/>
      <c r="E276" s="278"/>
      <c r="F276" s="279"/>
      <c r="G276" s="245"/>
      <c r="H276" s="208"/>
      <c r="I276" s="208"/>
      <c r="J276" s="385"/>
      <c r="K276" s="245"/>
      <c r="L276" s="208"/>
      <c r="M276" s="208"/>
      <c r="N276" s="208"/>
      <c r="O276" s="208"/>
      <c r="P276" s="208"/>
      <c r="Q276" s="352"/>
      <c r="R276" s="352"/>
      <c r="S276" s="208"/>
      <c r="T276" s="385"/>
      <c r="U276" s="245"/>
      <c r="V276" s="344"/>
      <c r="W276" s="344"/>
      <c r="X276" s="344"/>
      <c r="Y276" s="344"/>
      <c r="Z276" s="344"/>
      <c r="AA276" s="344"/>
      <c r="AB276" s="344"/>
      <c r="AC276" s="344"/>
      <c r="AD276" s="344"/>
      <c r="AE276" s="344"/>
      <c r="AF276" s="345"/>
      <c r="AG276" s="1537"/>
      <c r="AH276" s="353" t="s">
        <v>165</v>
      </c>
      <c r="AI276" s="354" t="s">
        <v>163</v>
      </c>
      <c r="AJ276" s="355">
        <v>0.5</v>
      </c>
      <c r="AK276" s="1535"/>
      <c r="AL276" s="367"/>
      <c r="AM276" s="368"/>
      <c r="AN276" s="358">
        <f>ROUND(Q272*AJ276,0)-AL274</f>
        <v>293</v>
      </c>
      <c r="AO276" s="268"/>
    </row>
    <row r="277" spans="1:41" ht="14.25">
      <c r="A277" s="229">
        <v>71</v>
      </c>
      <c r="B277" s="337">
        <v>1737</v>
      </c>
      <c r="C277" s="254" t="s">
        <v>1282</v>
      </c>
      <c r="D277" s="375"/>
      <c r="E277" s="278"/>
      <c r="F277" s="279"/>
      <c r="G277" s="245"/>
      <c r="H277" s="208"/>
      <c r="I277" s="208"/>
      <c r="J277" s="388"/>
      <c r="K277" s="343"/>
      <c r="L277" s="301"/>
      <c r="M277" s="301"/>
      <c r="N277" s="301"/>
      <c r="O277" s="301"/>
      <c r="P277" s="301"/>
      <c r="Q277" s="352"/>
      <c r="R277" s="352"/>
      <c r="S277" s="208"/>
      <c r="T277" s="385"/>
      <c r="U277" s="369" t="s">
        <v>172</v>
      </c>
      <c r="V277" s="370"/>
      <c r="W277" s="370"/>
      <c r="X277" s="370"/>
      <c r="Y277" s="370"/>
      <c r="Z277" s="370"/>
      <c r="AA277" s="370"/>
      <c r="AB277" s="370"/>
      <c r="AC277" s="370"/>
      <c r="AD277" s="370"/>
      <c r="AE277" s="370"/>
      <c r="AF277" s="371"/>
      <c r="AG277" s="369"/>
      <c r="AH277" s="370"/>
      <c r="AI277" s="372"/>
      <c r="AJ277" s="373"/>
      <c r="AK277" s="373"/>
      <c r="AL277" s="373"/>
      <c r="AM277" s="374"/>
      <c r="AN277" s="342">
        <f>ROUND(Q272*AD278,0)</f>
        <v>575</v>
      </c>
      <c r="AO277" s="268"/>
    </row>
    <row r="278" spans="1:41" ht="14.25">
      <c r="A278" s="229">
        <v>71</v>
      </c>
      <c r="B278" s="337">
        <v>1738</v>
      </c>
      <c r="C278" s="254" t="s">
        <v>1283</v>
      </c>
      <c r="D278" s="375"/>
      <c r="E278" s="278"/>
      <c r="F278" s="279"/>
      <c r="G278" s="245"/>
      <c r="H278" s="208"/>
      <c r="I278" s="208"/>
      <c r="J278" s="388"/>
      <c r="K278" s="343"/>
      <c r="L278" s="301"/>
      <c r="M278" s="301"/>
      <c r="N278" s="301"/>
      <c r="O278" s="301"/>
      <c r="P278" s="301"/>
      <c r="Q278" s="352"/>
      <c r="R278" s="352"/>
      <c r="S278" s="208"/>
      <c r="T278" s="385"/>
      <c r="U278" s="379" t="s">
        <v>174</v>
      </c>
      <c r="V278" s="344"/>
      <c r="W278" s="344"/>
      <c r="X278" s="344"/>
      <c r="Y278" s="344"/>
      <c r="Z278" s="344"/>
      <c r="AA278" s="344"/>
      <c r="AB278" s="344"/>
      <c r="AC278" s="214" t="s">
        <v>163</v>
      </c>
      <c r="AD278" s="1541">
        <v>0.96499999999999997</v>
      </c>
      <c r="AE278" s="1541"/>
      <c r="AF278" s="345"/>
      <c r="AG278" s="1539" t="s">
        <v>161</v>
      </c>
      <c r="AH278" s="346" t="s">
        <v>162</v>
      </c>
      <c r="AI278" s="347" t="s">
        <v>163</v>
      </c>
      <c r="AJ278" s="348">
        <v>0.7</v>
      </c>
      <c r="AK278" s="348"/>
      <c r="AL278" s="348"/>
      <c r="AM278" s="349"/>
      <c r="AN278" s="350">
        <f>ROUND(ROUND(Q272*AD278,0)*AJ278,0)</f>
        <v>403</v>
      </c>
      <c r="AO278" s="268"/>
    </row>
    <row r="279" spans="1:41" ht="14.25">
      <c r="A279" s="243">
        <v>71</v>
      </c>
      <c r="B279" s="411">
        <v>3085</v>
      </c>
      <c r="C279" s="244" t="s">
        <v>1284</v>
      </c>
      <c r="D279" s="375"/>
      <c r="E279" s="278"/>
      <c r="F279" s="279"/>
      <c r="G279" s="245"/>
      <c r="H279" s="208"/>
      <c r="I279" s="208"/>
      <c r="J279" s="385"/>
      <c r="K279" s="245"/>
      <c r="L279" s="208"/>
      <c r="M279" s="208"/>
      <c r="N279" s="208"/>
      <c r="O279" s="208"/>
      <c r="P279" s="208"/>
      <c r="Q279" s="352"/>
      <c r="R279" s="352"/>
      <c r="S279" s="208"/>
      <c r="T279" s="385"/>
      <c r="U279" s="245"/>
      <c r="V279" s="344"/>
      <c r="W279" s="344"/>
      <c r="X279" s="344"/>
      <c r="Y279" s="344"/>
      <c r="Z279" s="344"/>
      <c r="AA279" s="344"/>
      <c r="AB279" s="344"/>
      <c r="AC279" s="344"/>
      <c r="AD279" s="344"/>
      <c r="AE279" s="344"/>
      <c r="AF279" s="345"/>
      <c r="AG279" s="1540"/>
      <c r="AH279" s="353" t="s">
        <v>165</v>
      </c>
      <c r="AI279" s="354" t="s">
        <v>163</v>
      </c>
      <c r="AJ279" s="355">
        <v>0.5</v>
      </c>
      <c r="AK279" s="356"/>
      <c r="AL279" s="356"/>
      <c r="AM279" s="395"/>
      <c r="AN279" s="358">
        <f>ROUND(ROUND(Q272*AD278,0)*AJ279,0)</f>
        <v>288</v>
      </c>
      <c r="AO279" s="268"/>
    </row>
    <row r="280" spans="1:41" ht="14.25">
      <c r="A280" s="243">
        <v>71</v>
      </c>
      <c r="B280" s="411">
        <v>3086</v>
      </c>
      <c r="C280" s="244" t="s">
        <v>1285</v>
      </c>
      <c r="D280" s="375"/>
      <c r="E280" s="278"/>
      <c r="F280" s="279"/>
      <c r="G280" s="245"/>
      <c r="H280" s="208"/>
      <c r="I280" s="208"/>
      <c r="J280" s="385"/>
      <c r="K280" s="245"/>
      <c r="L280" s="208"/>
      <c r="M280" s="208"/>
      <c r="N280" s="208"/>
      <c r="O280" s="208"/>
      <c r="P280" s="208"/>
      <c r="Q280" s="352"/>
      <c r="R280" s="352"/>
      <c r="S280" s="208"/>
      <c r="T280" s="385"/>
      <c r="U280" s="245"/>
      <c r="V280" s="344"/>
      <c r="W280" s="344"/>
      <c r="X280" s="344"/>
      <c r="Y280" s="344"/>
      <c r="Z280" s="344"/>
      <c r="AA280" s="344"/>
      <c r="AB280" s="344"/>
      <c r="AC280" s="344"/>
      <c r="AD280" s="344"/>
      <c r="AE280" s="344"/>
      <c r="AF280" s="345"/>
      <c r="AG280" s="353"/>
      <c r="AH280" s="405"/>
      <c r="AI280" s="362"/>
      <c r="AJ280" s="356"/>
      <c r="AK280" s="1533" t="s">
        <v>167</v>
      </c>
      <c r="AL280" s="362">
        <v>5</v>
      </c>
      <c r="AM280" s="363" t="s">
        <v>168</v>
      </c>
      <c r="AN280" s="358">
        <f>ROUND(Q272*AD278,0)-AL280</f>
        <v>570</v>
      </c>
      <c r="AO280" s="268"/>
    </row>
    <row r="281" spans="1:41" ht="14.25">
      <c r="A281" s="243">
        <v>71</v>
      </c>
      <c r="B281" s="411">
        <v>3087</v>
      </c>
      <c r="C281" s="244" t="s">
        <v>1286</v>
      </c>
      <c r="D281" s="375"/>
      <c r="E281" s="278"/>
      <c r="F281" s="279"/>
      <c r="G281" s="245"/>
      <c r="H281" s="208"/>
      <c r="I281" s="208"/>
      <c r="J281" s="385"/>
      <c r="K281" s="245"/>
      <c r="L281" s="208"/>
      <c r="M281" s="208"/>
      <c r="N281" s="208"/>
      <c r="O281" s="208"/>
      <c r="P281" s="208"/>
      <c r="Q281" s="352"/>
      <c r="R281" s="352"/>
      <c r="S281" s="208"/>
      <c r="T281" s="385"/>
      <c r="U281" s="245"/>
      <c r="V281" s="344"/>
      <c r="W281" s="344"/>
      <c r="X281" s="344"/>
      <c r="Y281" s="344"/>
      <c r="Z281" s="344"/>
      <c r="AA281" s="344"/>
      <c r="AB281" s="344"/>
      <c r="AC281" s="344"/>
      <c r="AD281" s="344"/>
      <c r="AE281" s="344"/>
      <c r="AF281" s="345"/>
      <c r="AG281" s="1536" t="s">
        <v>161</v>
      </c>
      <c r="AH281" s="364" t="s">
        <v>162</v>
      </c>
      <c r="AI281" s="362" t="s">
        <v>163</v>
      </c>
      <c r="AJ281" s="356">
        <v>0.7</v>
      </c>
      <c r="AK281" s="1534"/>
      <c r="AL281" s="365"/>
      <c r="AM281" s="366"/>
      <c r="AN281" s="358">
        <f>ROUND(ROUND(Q272*AD278,0)*AJ281,0)-AL280</f>
        <v>398</v>
      </c>
      <c r="AO281" s="268"/>
    </row>
    <row r="282" spans="1:41" ht="14.25">
      <c r="A282" s="243">
        <v>71</v>
      </c>
      <c r="B282" s="411">
        <v>3088</v>
      </c>
      <c r="C282" s="244" t="s">
        <v>1287</v>
      </c>
      <c r="D282" s="375"/>
      <c r="E282" s="278"/>
      <c r="F282" s="279"/>
      <c r="G282" s="281"/>
      <c r="H282" s="216"/>
      <c r="I282" s="216"/>
      <c r="J282" s="226"/>
      <c r="K282" s="281"/>
      <c r="L282" s="216"/>
      <c r="M282" s="216"/>
      <c r="N282" s="216"/>
      <c r="O282" s="216"/>
      <c r="P282" s="216"/>
      <c r="Q282" s="387"/>
      <c r="R282" s="387"/>
      <c r="S282" s="216"/>
      <c r="T282" s="226"/>
      <c r="U282" s="281"/>
      <c r="V282" s="380"/>
      <c r="W282" s="380"/>
      <c r="X282" s="380"/>
      <c r="Y282" s="380"/>
      <c r="Z282" s="380"/>
      <c r="AA282" s="380"/>
      <c r="AB282" s="380"/>
      <c r="AC282" s="380"/>
      <c r="AD282" s="380"/>
      <c r="AE282" s="380"/>
      <c r="AF282" s="381"/>
      <c r="AG282" s="1537"/>
      <c r="AH282" s="353" t="s">
        <v>165</v>
      </c>
      <c r="AI282" s="354" t="s">
        <v>163</v>
      </c>
      <c r="AJ282" s="355">
        <v>0.5</v>
      </c>
      <c r="AK282" s="1535"/>
      <c r="AL282" s="367"/>
      <c r="AM282" s="368"/>
      <c r="AN282" s="358">
        <f>ROUND(ROUND(Q272*AD278,0)*AJ282,0)-AL280</f>
        <v>283</v>
      </c>
      <c r="AO282" s="268"/>
    </row>
    <row r="283" spans="1:41" ht="14.25">
      <c r="A283" s="229">
        <v>71</v>
      </c>
      <c r="B283" s="337">
        <v>1741</v>
      </c>
      <c r="C283" s="254" t="s">
        <v>1288</v>
      </c>
      <c r="D283" s="375"/>
      <c r="E283" s="278"/>
      <c r="F283" s="279"/>
      <c r="G283" s="1542" t="s">
        <v>862</v>
      </c>
      <c r="H283" s="1543"/>
      <c r="I283" s="1543"/>
      <c r="J283" s="1544"/>
      <c r="K283" s="231" t="s">
        <v>811</v>
      </c>
      <c r="L283" s="334"/>
      <c r="M283" s="334"/>
      <c r="N283" s="334"/>
      <c r="O283" s="334"/>
      <c r="P283" s="334"/>
      <c r="Q283" s="404"/>
      <c r="R283" s="404"/>
      <c r="S283" s="232"/>
      <c r="T283" s="314"/>
      <c r="U283" s="231"/>
      <c r="V283" s="338"/>
      <c r="W283" s="338"/>
      <c r="X283" s="338"/>
      <c r="Y283" s="338"/>
      <c r="Z283" s="338"/>
      <c r="AA283" s="338"/>
      <c r="AB283" s="338"/>
      <c r="AC283" s="338"/>
      <c r="AD283" s="338"/>
      <c r="AE283" s="338"/>
      <c r="AF283" s="339"/>
      <c r="AG283" s="340"/>
      <c r="AH283" s="338"/>
      <c r="AI283" s="334"/>
      <c r="AJ283" s="383"/>
      <c r="AK283" s="383"/>
      <c r="AL283" s="383"/>
      <c r="AM283" s="384"/>
      <c r="AN283" s="342">
        <f>ROUND(Q284,0)</f>
        <v>523</v>
      </c>
      <c r="AO283" s="268"/>
    </row>
    <row r="284" spans="1:41" ht="14.25">
      <c r="A284" s="229">
        <v>71</v>
      </c>
      <c r="B284" s="337">
        <v>1742</v>
      </c>
      <c r="C284" s="254" t="s">
        <v>1289</v>
      </c>
      <c r="D284" s="375"/>
      <c r="E284" s="278"/>
      <c r="F284" s="279"/>
      <c r="G284" s="1545"/>
      <c r="H284" s="1546"/>
      <c r="I284" s="1546"/>
      <c r="J284" s="1547"/>
      <c r="K284" s="343"/>
      <c r="L284" s="301"/>
      <c r="M284" s="301"/>
      <c r="N284" s="301"/>
      <c r="O284" s="301"/>
      <c r="P284" s="301"/>
      <c r="Q284" s="1538">
        <v>523</v>
      </c>
      <c r="R284" s="1538"/>
      <c r="S284" s="208" t="s">
        <v>18</v>
      </c>
      <c r="T284" s="385"/>
      <c r="U284" s="245"/>
      <c r="V284" s="344"/>
      <c r="W284" s="344"/>
      <c r="X284" s="344"/>
      <c r="Y284" s="344"/>
      <c r="Z284" s="344"/>
      <c r="AA284" s="344"/>
      <c r="AB284" s="344"/>
      <c r="AC284" s="344"/>
      <c r="AD284" s="344"/>
      <c r="AE284" s="344"/>
      <c r="AF284" s="345"/>
      <c r="AG284" s="1539" t="s">
        <v>161</v>
      </c>
      <c r="AH284" s="346" t="s">
        <v>162</v>
      </c>
      <c r="AI284" s="347" t="s">
        <v>163</v>
      </c>
      <c r="AJ284" s="348">
        <v>0.7</v>
      </c>
      <c r="AK284" s="348"/>
      <c r="AL284" s="348"/>
      <c r="AM284" s="349"/>
      <c r="AN284" s="350">
        <f>ROUND(Q284*AJ284,0)</f>
        <v>366</v>
      </c>
      <c r="AO284" s="268"/>
    </row>
    <row r="285" spans="1:41" ht="14.25">
      <c r="A285" s="243">
        <v>71</v>
      </c>
      <c r="B285" s="411">
        <v>3091</v>
      </c>
      <c r="C285" s="244" t="s">
        <v>1290</v>
      </c>
      <c r="D285" s="375"/>
      <c r="E285" s="278"/>
      <c r="F285" s="279"/>
      <c r="G285" s="1545"/>
      <c r="H285" s="1546"/>
      <c r="I285" s="1546"/>
      <c r="J285" s="1547"/>
      <c r="K285" s="245"/>
      <c r="L285" s="208"/>
      <c r="M285" s="208"/>
      <c r="N285" s="208"/>
      <c r="O285" s="208"/>
      <c r="P285" s="208"/>
      <c r="Q285" s="352"/>
      <c r="R285" s="352"/>
      <c r="S285" s="208"/>
      <c r="T285" s="385"/>
      <c r="U285" s="245"/>
      <c r="V285" s="344"/>
      <c r="W285" s="344"/>
      <c r="X285" s="344"/>
      <c r="Y285" s="344"/>
      <c r="Z285" s="344"/>
      <c r="AA285" s="344"/>
      <c r="AB285" s="344"/>
      <c r="AC285" s="344"/>
      <c r="AD285" s="344"/>
      <c r="AE285" s="344"/>
      <c r="AF285" s="345"/>
      <c r="AG285" s="1540"/>
      <c r="AH285" s="353" t="s">
        <v>165</v>
      </c>
      <c r="AI285" s="354" t="s">
        <v>163</v>
      </c>
      <c r="AJ285" s="355">
        <v>0.5</v>
      </c>
      <c r="AK285" s="356"/>
      <c r="AL285" s="356"/>
      <c r="AM285" s="395"/>
      <c r="AN285" s="358">
        <f>ROUND(Q284*AJ285,0)</f>
        <v>262</v>
      </c>
      <c r="AO285" s="268"/>
    </row>
    <row r="286" spans="1:41" ht="14.25">
      <c r="A286" s="243">
        <v>71</v>
      </c>
      <c r="B286" s="411">
        <v>3092</v>
      </c>
      <c r="C286" s="244" t="s">
        <v>1291</v>
      </c>
      <c r="D286" s="375"/>
      <c r="E286" s="278"/>
      <c r="F286" s="279"/>
      <c r="G286" s="1545"/>
      <c r="H286" s="1546"/>
      <c r="I286" s="1546"/>
      <c r="J286" s="1547"/>
      <c r="K286" s="245"/>
      <c r="L286" s="208"/>
      <c r="M286" s="208"/>
      <c r="N286" s="208"/>
      <c r="O286" s="208"/>
      <c r="P286" s="208"/>
      <c r="Q286" s="352"/>
      <c r="R286" s="352"/>
      <c r="S286" s="208"/>
      <c r="T286" s="385"/>
      <c r="U286" s="245"/>
      <c r="V286" s="344"/>
      <c r="W286" s="344"/>
      <c r="X286" s="344"/>
      <c r="Y286" s="344"/>
      <c r="Z286" s="344"/>
      <c r="AA286" s="344"/>
      <c r="AB286" s="344"/>
      <c r="AC286" s="344"/>
      <c r="AD286" s="344"/>
      <c r="AE286" s="344"/>
      <c r="AF286" s="345"/>
      <c r="AG286" s="353"/>
      <c r="AH286" s="405"/>
      <c r="AI286" s="362"/>
      <c r="AJ286" s="356"/>
      <c r="AK286" s="1533" t="s">
        <v>167</v>
      </c>
      <c r="AL286" s="362">
        <v>5</v>
      </c>
      <c r="AM286" s="363" t="s">
        <v>168</v>
      </c>
      <c r="AN286" s="358">
        <f>ROUND(Q284,0)-AL286</f>
        <v>518</v>
      </c>
      <c r="AO286" s="268"/>
    </row>
    <row r="287" spans="1:41" ht="14.25">
      <c r="A287" s="243">
        <v>71</v>
      </c>
      <c r="B287" s="411">
        <v>3093</v>
      </c>
      <c r="C287" s="244" t="s">
        <v>1292</v>
      </c>
      <c r="D287" s="375"/>
      <c r="E287" s="278"/>
      <c r="F287" s="279"/>
      <c r="G287" s="1545"/>
      <c r="H287" s="1546"/>
      <c r="I287" s="1546"/>
      <c r="J287" s="1547"/>
      <c r="K287" s="245"/>
      <c r="L287" s="208"/>
      <c r="M287" s="208"/>
      <c r="N287" s="208"/>
      <c r="O287" s="208"/>
      <c r="P287" s="208"/>
      <c r="Q287" s="352"/>
      <c r="R287" s="352"/>
      <c r="S287" s="208"/>
      <c r="T287" s="385"/>
      <c r="U287" s="245"/>
      <c r="V287" s="344"/>
      <c r="W287" s="344"/>
      <c r="X287" s="344"/>
      <c r="Y287" s="344"/>
      <c r="Z287" s="344"/>
      <c r="AA287" s="344"/>
      <c r="AB287" s="344"/>
      <c r="AC287" s="344"/>
      <c r="AD287" s="344"/>
      <c r="AE287" s="344"/>
      <c r="AF287" s="345"/>
      <c r="AG287" s="1536" t="s">
        <v>161</v>
      </c>
      <c r="AH287" s="364" t="s">
        <v>162</v>
      </c>
      <c r="AI287" s="362" t="s">
        <v>163</v>
      </c>
      <c r="AJ287" s="356">
        <v>0.7</v>
      </c>
      <c r="AK287" s="1534"/>
      <c r="AL287" s="365"/>
      <c r="AM287" s="366"/>
      <c r="AN287" s="358">
        <f>ROUND(Q284*AJ287,0)-AL286</f>
        <v>361</v>
      </c>
      <c r="AO287" s="268"/>
    </row>
    <row r="288" spans="1:41" ht="14.25">
      <c r="A288" s="243">
        <v>71</v>
      </c>
      <c r="B288" s="411">
        <v>3094</v>
      </c>
      <c r="C288" s="244" t="s">
        <v>1293</v>
      </c>
      <c r="D288" s="375"/>
      <c r="E288" s="278"/>
      <c r="F288" s="279"/>
      <c r="G288" s="1545"/>
      <c r="H288" s="1546"/>
      <c r="I288" s="1546"/>
      <c r="J288" s="1547"/>
      <c r="K288" s="245"/>
      <c r="L288" s="208"/>
      <c r="M288" s="208"/>
      <c r="N288" s="208"/>
      <c r="O288" s="208"/>
      <c r="P288" s="208"/>
      <c r="Q288" s="352"/>
      <c r="R288" s="352"/>
      <c r="S288" s="208"/>
      <c r="T288" s="385"/>
      <c r="U288" s="281"/>
      <c r="V288" s="380"/>
      <c r="W288" s="380"/>
      <c r="X288" s="380"/>
      <c r="Y288" s="380"/>
      <c r="Z288" s="380"/>
      <c r="AA288" s="380"/>
      <c r="AB288" s="380"/>
      <c r="AC288" s="380"/>
      <c r="AD288" s="380"/>
      <c r="AE288" s="380"/>
      <c r="AF288" s="381"/>
      <c r="AG288" s="1537"/>
      <c r="AH288" s="353" t="s">
        <v>165</v>
      </c>
      <c r="AI288" s="354" t="s">
        <v>163</v>
      </c>
      <c r="AJ288" s="355">
        <v>0.5</v>
      </c>
      <c r="AK288" s="1535"/>
      <c r="AL288" s="367"/>
      <c r="AM288" s="368"/>
      <c r="AN288" s="358">
        <f>ROUND(Q284*AJ288,0)-AL286</f>
        <v>257</v>
      </c>
      <c r="AO288" s="268"/>
    </row>
    <row r="289" spans="1:41" ht="14.25">
      <c r="A289" s="229">
        <v>71</v>
      </c>
      <c r="B289" s="337">
        <v>1743</v>
      </c>
      <c r="C289" s="254" t="s">
        <v>1294</v>
      </c>
      <c r="D289" s="375"/>
      <c r="E289" s="278"/>
      <c r="F289" s="279"/>
      <c r="G289" s="1545"/>
      <c r="H289" s="1546"/>
      <c r="I289" s="1546"/>
      <c r="J289" s="1547"/>
      <c r="K289" s="245"/>
      <c r="L289" s="208"/>
      <c r="M289" s="208"/>
      <c r="N289" s="208"/>
      <c r="O289" s="208"/>
      <c r="P289" s="208"/>
      <c r="Q289" s="403"/>
      <c r="R289" s="403"/>
      <c r="S289" s="301"/>
      <c r="T289" s="385"/>
      <c r="U289" s="379" t="s">
        <v>172</v>
      </c>
      <c r="V289" s="344"/>
      <c r="W289" s="344"/>
      <c r="X289" s="344"/>
      <c r="Y289" s="344"/>
      <c r="Z289" s="344"/>
      <c r="AA289" s="344"/>
      <c r="AB289" s="344"/>
      <c r="AC289" s="344"/>
      <c r="AD289" s="344"/>
      <c r="AE289" s="344"/>
      <c r="AF289" s="345"/>
      <c r="AG289" s="369"/>
      <c r="AH289" s="370"/>
      <c r="AI289" s="372"/>
      <c r="AJ289" s="373"/>
      <c r="AK289" s="373"/>
      <c r="AL289" s="373"/>
      <c r="AM289" s="374"/>
      <c r="AN289" s="342">
        <f>ROUND(Q284*AD290,0)</f>
        <v>505</v>
      </c>
      <c r="AO289" s="268"/>
    </row>
    <row r="290" spans="1:41" ht="14.25">
      <c r="A290" s="229">
        <v>71</v>
      </c>
      <c r="B290" s="337">
        <v>1744</v>
      </c>
      <c r="C290" s="254" t="s">
        <v>1295</v>
      </c>
      <c r="D290" s="375"/>
      <c r="E290" s="278"/>
      <c r="F290" s="279"/>
      <c r="G290" s="245"/>
      <c r="H290" s="208"/>
      <c r="I290" s="208"/>
      <c r="J290" s="385"/>
      <c r="K290" s="343"/>
      <c r="L290" s="301"/>
      <c r="M290" s="301"/>
      <c r="N290" s="301"/>
      <c r="O290" s="301"/>
      <c r="P290" s="208"/>
      <c r="Q290" s="403"/>
      <c r="R290" s="403"/>
      <c r="S290" s="301"/>
      <c r="T290" s="385"/>
      <c r="U290" s="379" t="s">
        <v>174</v>
      </c>
      <c r="V290" s="344"/>
      <c r="W290" s="344"/>
      <c r="X290" s="344"/>
      <c r="Y290" s="344"/>
      <c r="Z290" s="344"/>
      <c r="AA290" s="344"/>
      <c r="AB290" s="344"/>
      <c r="AC290" s="214" t="s">
        <v>163</v>
      </c>
      <c r="AD290" s="1541">
        <v>0.96499999999999997</v>
      </c>
      <c r="AE290" s="1541"/>
      <c r="AF290" s="345"/>
      <c r="AG290" s="1539" t="s">
        <v>161</v>
      </c>
      <c r="AH290" s="346" t="s">
        <v>162</v>
      </c>
      <c r="AI290" s="347" t="s">
        <v>163</v>
      </c>
      <c r="AJ290" s="348">
        <v>0.7</v>
      </c>
      <c r="AK290" s="348"/>
      <c r="AL290" s="348"/>
      <c r="AM290" s="349"/>
      <c r="AN290" s="350">
        <f>ROUND(ROUND(Q284*AD290,0)*AJ290,0)</f>
        <v>354</v>
      </c>
      <c r="AO290" s="268"/>
    </row>
    <row r="291" spans="1:41" ht="14.25">
      <c r="A291" s="243">
        <v>71</v>
      </c>
      <c r="B291" s="411">
        <v>3095</v>
      </c>
      <c r="C291" s="244" t="s">
        <v>1296</v>
      </c>
      <c r="D291" s="375"/>
      <c r="E291" s="278"/>
      <c r="F291" s="279"/>
      <c r="G291" s="245"/>
      <c r="H291" s="208"/>
      <c r="I291" s="208"/>
      <c r="J291" s="385"/>
      <c r="K291" s="245"/>
      <c r="L291" s="208"/>
      <c r="M291" s="208"/>
      <c r="N291" s="208"/>
      <c r="O291" s="208"/>
      <c r="P291" s="208"/>
      <c r="Q291" s="352"/>
      <c r="R291" s="352"/>
      <c r="S291" s="208"/>
      <c r="T291" s="385"/>
      <c r="U291" s="245"/>
      <c r="V291" s="344"/>
      <c r="W291" s="344"/>
      <c r="X291" s="344"/>
      <c r="Y291" s="344"/>
      <c r="Z291" s="344"/>
      <c r="AA291" s="344"/>
      <c r="AB291" s="344"/>
      <c r="AC291" s="344"/>
      <c r="AD291" s="344"/>
      <c r="AE291" s="344"/>
      <c r="AF291" s="345"/>
      <c r="AG291" s="1540"/>
      <c r="AH291" s="353" t="s">
        <v>165</v>
      </c>
      <c r="AI291" s="354" t="s">
        <v>163</v>
      </c>
      <c r="AJ291" s="355">
        <v>0.5</v>
      </c>
      <c r="AK291" s="356"/>
      <c r="AL291" s="356"/>
      <c r="AM291" s="395"/>
      <c r="AN291" s="358">
        <f>ROUND(ROUND(Q284*AD290,0)*AJ291,0)</f>
        <v>253</v>
      </c>
      <c r="AO291" s="268"/>
    </row>
    <row r="292" spans="1:41" ht="14.25">
      <c r="A292" s="243">
        <v>71</v>
      </c>
      <c r="B292" s="411">
        <v>3096</v>
      </c>
      <c r="C292" s="244" t="s">
        <v>1297</v>
      </c>
      <c r="D292" s="375"/>
      <c r="E292" s="278"/>
      <c r="F292" s="279"/>
      <c r="G292" s="245"/>
      <c r="H292" s="208"/>
      <c r="I292" s="208"/>
      <c r="J292" s="385"/>
      <c r="K292" s="245"/>
      <c r="L292" s="208"/>
      <c r="M292" s="208"/>
      <c r="N292" s="208"/>
      <c r="O292" s="208"/>
      <c r="P292" s="208"/>
      <c r="Q292" s="352"/>
      <c r="R292" s="352"/>
      <c r="S292" s="208"/>
      <c r="T292" s="385"/>
      <c r="U292" s="245"/>
      <c r="V292" s="344"/>
      <c r="W292" s="344"/>
      <c r="X292" s="344"/>
      <c r="Y292" s="344"/>
      <c r="Z292" s="344"/>
      <c r="AA292" s="344"/>
      <c r="AB292" s="344"/>
      <c r="AC292" s="344"/>
      <c r="AD292" s="344"/>
      <c r="AE292" s="344"/>
      <c r="AF292" s="345"/>
      <c r="AG292" s="353"/>
      <c r="AH292" s="405"/>
      <c r="AI292" s="362"/>
      <c r="AJ292" s="356"/>
      <c r="AK292" s="1533" t="s">
        <v>167</v>
      </c>
      <c r="AL292" s="362">
        <v>5</v>
      </c>
      <c r="AM292" s="363" t="s">
        <v>168</v>
      </c>
      <c r="AN292" s="358">
        <f>ROUND(Q284*AD290,0)-AL292</f>
        <v>500</v>
      </c>
      <c r="AO292" s="268"/>
    </row>
    <row r="293" spans="1:41" ht="14.25">
      <c r="A293" s="243">
        <v>71</v>
      </c>
      <c r="B293" s="411">
        <v>3097</v>
      </c>
      <c r="C293" s="244" t="s">
        <v>1298</v>
      </c>
      <c r="D293" s="375"/>
      <c r="E293" s="278"/>
      <c r="F293" s="279"/>
      <c r="G293" s="245"/>
      <c r="H293" s="208"/>
      <c r="I293" s="208"/>
      <c r="J293" s="385"/>
      <c r="K293" s="245"/>
      <c r="L293" s="208"/>
      <c r="M293" s="208"/>
      <c r="N293" s="208"/>
      <c r="O293" s="208"/>
      <c r="P293" s="208"/>
      <c r="Q293" s="352"/>
      <c r="R293" s="352"/>
      <c r="S293" s="208"/>
      <c r="T293" s="385"/>
      <c r="U293" s="245"/>
      <c r="V293" s="344"/>
      <c r="W293" s="344"/>
      <c r="X293" s="344"/>
      <c r="Y293" s="344"/>
      <c r="Z293" s="344"/>
      <c r="AA293" s="344"/>
      <c r="AB293" s="344"/>
      <c r="AC293" s="344"/>
      <c r="AD293" s="344"/>
      <c r="AE293" s="344"/>
      <c r="AF293" s="345"/>
      <c r="AG293" s="1536" t="s">
        <v>161</v>
      </c>
      <c r="AH293" s="364" t="s">
        <v>162</v>
      </c>
      <c r="AI293" s="362" t="s">
        <v>163</v>
      </c>
      <c r="AJ293" s="356">
        <v>0.7</v>
      </c>
      <c r="AK293" s="1534"/>
      <c r="AL293" s="365"/>
      <c r="AM293" s="366"/>
      <c r="AN293" s="358">
        <f>ROUND(ROUND(Q284*AD290,0)*AJ293,0)-AL292</f>
        <v>349</v>
      </c>
      <c r="AO293" s="268"/>
    </row>
    <row r="294" spans="1:41" ht="14.25">
      <c r="A294" s="243">
        <v>71</v>
      </c>
      <c r="B294" s="411">
        <v>3098</v>
      </c>
      <c r="C294" s="244" t="s">
        <v>1299</v>
      </c>
      <c r="D294" s="375"/>
      <c r="E294" s="278"/>
      <c r="F294" s="279"/>
      <c r="G294" s="245"/>
      <c r="H294" s="208"/>
      <c r="I294" s="208"/>
      <c r="J294" s="385"/>
      <c r="K294" s="281"/>
      <c r="L294" s="216"/>
      <c r="M294" s="216"/>
      <c r="N294" s="216"/>
      <c r="O294" s="216"/>
      <c r="P294" s="216"/>
      <c r="Q294" s="387"/>
      <c r="R294" s="387"/>
      <c r="S294" s="216"/>
      <c r="T294" s="226"/>
      <c r="U294" s="281"/>
      <c r="V294" s="380"/>
      <c r="W294" s="380"/>
      <c r="X294" s="380"/>
      <c r="Y294" s="380"/>
      <c r="Z294" s="380"/>
      <c r="AA294" s="380"/>
      <c r="AB294" s="380"/>
      <c r="AC294" s="380"/>
      <c r="AD294" s="380"/>
      <c r="AE294" s="380"/>
      <c r="AF294" s="381"/>
      <c r="AG294" s="1537"/>
      <c r="AH294" s="353" t="s">
        <v>165</v>
      </c>
      <c r="AI294" s="354" t="s">
        <v>163</v>
      </c>
      <c r="AJ294" s="355">
        <v>0.5</v>
      </c>
      <c r="AK294" s="1535"/>
      <c r="AL294" s="367"/>
      <c r="AM294" s="368"/>
      <c r="AN294" s="358">
        <f>ROUND(ROUND(Q284*AD290,0)*AJ294,0)-AL292</f>
        <v>248</v>
      </c>
      <c r="AO294" s="268"/>
    </row>
    <row r="295" spans="1:41" ht="14.25">
      <c r="A295" s="229">
        <v>71</v>
      </c>
      <c r="B295" s="337">
        <v>1745</v>
      </c>
      <c r="C295" s="254" t="s">
        <v>1300</v>
      </c>
      <c r="D295" s="375"/>
      <c r="E295" s="278"/>
      <c r="F295" s="279"/>
      <c r="G295" s="245"/>
      <c r="H295" s="208"/>
      <c r="I295" s="208"/>
      <c r="J295" s="388"/>
      <c r="K295" s="208" t="s">
        <v>824</v>
      </c>
      <c r="L295" s="301"/>
      <c r="M295" s="301"/>
      <c r="N295" s="301"/>
      <c r="O295" s="301"/>
      <c r="P295" s="301"/>
      <c r="Q295" s="403"/>
      <c r="R295" s="403"/>
      <c r="S295" s="208"/>
      <c r="T295" s="385"/>
      <c r="U295" s="245"/>
      <c r="V295" s="392"/>
      <c r="W295" s="392"/>
      <c r="X295" s="392"/>
      <c r="Y295" s="392"/>
      <c r="Z295" s="392"/>
      <c r="AA295" s="392"/>
      <c r="AB295" s="392"/>
      <c r="AC295" s="392"/>
      <c r="AD295" s="392"/>
      <c r="AE295" s="392"/>
      <c r="AF295" s="393"/>
      <c r="AG295" s="340"/>
      <c r="AH295" s="338"/>
      <c r="AI295" s="334"/>
      <c r="AJ295" s="383"/>
      <c r="AK295" s="383"/>
      <c r="AL295" s="383"/>
      <c r="AM295" s="384"/>
      <c r="AN295" s="342">
        <f>ROUND(Q296,0)</f>
        <v>523</v>
      </c>
      <c r="AO295" s="268"/>
    </row>
    <row r="296" spans="1:41" ht="14.25">
      <c r="A296" s="229">
        <v>71</v>
      </c>
      <c r="B296" s="337">
        <v>1746</v>
      </c>
      <c r="C296" s="254" t="s">
        <v>1301</v>
      </c>
      <c r="D296" s="375"/>
      <c r="E296" s="278"/>
      <c r="F296" s="279"/>
      <c r="G296" s="245"/>
      <c r="H296" s="208"/>
      <c r="I296" s="208"/>
      <c r="J296" s="388"/>
      <c r="K296" s="343"/>
      <c r="L296" s="301"/>
      <c r="M296" s="301"/>
      <c r="N296" s="301"/>
      <c r="O296" s="301"/>
      <c r="P296" s="301"/>
      <c r="Q296" s="1538">
        <v>523</v>
      </c>
      <c r="R296" s="1538"/>
      <c r="S296" s="208" t="s">
        <v>18</v>
      </c>
      <c r="T296" s="385"/>
      <c r="U296" s="245"/>
      <c r="V296" s="344"/>
      <c r="W296" s="344"/>
      <c r="X296" s="344"/>
      <c r="Y296" s="344"/>
      <c r="Z296" s="344"/>
      <c r="AA296" s="344"/>
      <c r="AB296" s="344"/>
      <c r="AC296" s="344"/>
      <c r="AD296" s="344"/>
      <c r="AE296" s="344"/>
      <c r="AF296" s="345"/>
      <c r="AG296" s="1539" t="s">
        <v>161</v>
      </c>
      <c r="AH296" s="346" t="s">
        <v>162</v>
      </c>
      <c r="AI296" s="347" t="s">
        <v>163</v>
      </c>
      <c r="AJ296" s="348">
        <v>0.7</v>
      </c>
      <c r="AK296" s="348"/>
      <c r="AL296" s="348"/>
      <c r="AM296" s="349"/>
      <c r="AN296" s="350">
        <f>ROUND(Q296*AJ296,0)</f>
        <v>366</v>
      </c>
      <c r="AO296" s="268"/>
    </row>
    <row r="297" spans="1:41" ht="14.25">
      <c r="A297" s="243">
        <v>71</v>
      </c>
      <c r="B297" s="411">
        <v>3111</v>
      </c>
      <c r="C297" s="244" t="s">
        <v>1302</v>
      </c>
      <c r="D297" s="375"/>
      <c r="E297" s="278"/>
      <c r="F297" s="279"/>
      <c r="G297" s="245"/>
      <c r="H297" s="208"/>
      <c r="I297" s="208"/>
      <c r="J297" s="385"/>
      <c r="K297" s="245"/>
      <c r="L297" s="208"/>
      <c r="M297" s="208"/>
      <c r="N297" s="208"/>
      <c r="O297" s="208"/>
      <c r="P297" s="208"/>
      <c r="Q297" s="352"/>
      <c r="R297" s="352"/>
      <c r="S297" s="208"/>
      <c r="T297" s="385"/>
      <c r="U297" s="245"/>
      <c r="V297" s="344"/>
      <c r="W297" s="344"/>
      <c r="X297" s="344"/>
      <c r="Y297" s="344"/>
      <c r="Z297" s="344"/>
      <c r="AA297" s="344"/>
      <c r="AB297" s="344"/>
      <c r="AC297" s="344"/>
      <c r="AD297" s="344"/>
      <c r="AE297" s="344"/>
      <c r="AF297" s="345"/>
      <c r="AG297" s="1540"/>
      <c r="AH297" s="353" t="s">
        <v>165</v>
      </c>
      <c r="AI297" s="354" t="s">
        <v>163</v>
      </c>
      <c r="AJ297" s="355">
        <v>0.5</v>
      </c>
      <c r="AK297" s="356"/>
      <c r="AL297" s="356"/>
      <c r="AM297" s="395"/>
      <c r="AN297" s="358">
        <f>ROUND(Q296*AJ297,0)</f>
        <v>262</v>
      </c>
      <c r="AO297" s="268"/>
    </row>
    <row r="298" spans="1:41" ht="14.25">
      <c r="A298" s="243">
        <v>71</v>
      </c>
      <c r="B298" s="411">
        <v>3112</v>
      </c>
      <c r="C298" s="244" t="s">
        <v>1303</v>
      </c>
      <c r="D298" s="375"/>
      <c r="E298" s="278"/>
      <c r="F298" s="279"/>
      <c r="G298" s="245"/>
      <c r="H298" s="208"/>
      <c r="I298" s="208"/>
      <c r="J298" s="385"/>
      <c r="K298" s="245"/>
      <c r="L298" s="208"/>
      <c r="M298" s="208"/>
      <c r="N298" s="208"/>
      <c r="O298" s="208"/>
      <c r="P298" s="208"/>
      <c r="Q298" s="352"/>
      <c r="R298" s="352"/>
      <c r="S298" s="208"/>
      <c r="T298" s="385"/>
      <c r="U298" s="245"/>
      <c r="V298" s="344"/>
      <c r="W298" s="344"/>
      <c r="X298" s="344"/>
      <c r="Y298" s="344"/>
      <c r="Z298" s="344"/>
      <c r="AA298" s="344"/>
      <c r="AB298" s="344"/>
      <c r="AC298" s="344"/>
      <c r="AD298" s="344"/>
      <c r="AE298" s="344"/>
      <c r="AF298" s="345"/>
      <c r="AG298" s="353"/>
      <c r="AH298" s="405"/>
      <c r="AI298" s="362"/>
      <c r="AJ298" s="356"/>
      <c r="AK298" s="1533" t="s">
        <v>167</v>
      </c>
      <c r="AL298" s="362">
        <v>5</v>
      </c>
      <c r="AM298" s="363" t="s">
        <v>168</v>
      </c>
      <c r="AN298" s="358">
        <f>ROUND(Q296,0)-AL298</f>
        <v>518</v>
      </c>
      <c r="AO298" s="268"/>
    </row>
    <row r="299" spans="1:41" ht="14.25">
      <c r="A299" s="243">
        <v>71</v>
      </c>
      <c r="B299" s="411">
        <v>3113</v>
      </c>
      <c r="C299" s="244" t="s">
        <v>1304</v>
      </c>
      <c r="D299" s="375"/>
      <c r="E299" s="278"/>
      <c r="F299" s="279"/>
      <c r="G299" s="245"/>
      <c r="H299" s="208"/>
      <c r="I299" s="208"/>
      <c r="J299" s="385"/>
      <c r="K299" s="245"/>
      <c r="L299" s="208"/>
      <c r="M299" s="208"/>
      <c r="N299" s="208"/>
      <c r="O299" s="208"/>
      <c r="P299" s="208"/>
      <c r="Q299" s="352"/>
      <c r="R299" s="352"/>
      <c r="S299" s="208"/>
      <c r="T299" s="385"/>
      <c r="U299" s="245"/>
      <c r="V299" s="344"/>
      <c r="W299" s="344"/>
      <c r="X299" s="344"/>
      <c r="Y299" s="344"/>
      <c r="Z299" s="344"/>
      <c r="AA299" s="344"/>
      <c r="AB299" s="344"/>
      <c r="AC299" s="344"/>
      <c r="AD299" s="344"/>
      <c r="AE299" s="344"/>
      <c r="AF299" s="345"/>
      <c r="AG299" s="1536" t="s">
        <v>161</v>
      </c>
      <c r="AH299" s="364" t="s">
        <v>162</v>
      </c>
      <c r="AI299" s="362" t="s">
        <v>163</v>
      </c>
      <c r="AJ299" s="356">
        <v>0.7</v>
      </c>
      <c r="AK299" s="1534"/>
      <c r="AL299" s="365"/>
      <c r="AM299" s="366"/>
      <c r="AN299" s="358">
        <f>ROUND(Q296*AJ299,0)-AL298</f>
        <v>361</v>
      </c>
      <c r="AO299" s="268"/>
    </row>
    <row r="300" spans="1:41" ht="14.25">
      <c r="A300" s="243">
        <v>71</v>
      </c>
      <c r="B300" s="411">
        <v>3114</v>
      </c>
      <c r="C300" s="244" t="s">
        <v>1305</v>
      </c>
      <c r="D300" s="375"/>
      <c r="E300" s="278"/>
      <c r="F300" s="279"/>
      <c r="G300" s="245"/>
      <c r="H300" s="208"/>
      <c r="I300" s="208"/>
      <c r="J300" s="385"/>
      <c r="K300" s="245"/>
      <c r="L300" s="208"/>
      <c r="M300" s="208"/>
      <c r="N300" s="208"/>
      <c r="O300" s="208"/>
      <c r="P300" s="208"/>
      <c r="Q300" s="352"/>
      <c r="R300" s="352"/>
      <c r="S300" s="208"/>
      <c r="T300" s="385"/>
      <c r="U300" s="245"/>
      <c r="V300" s="344"/>
      <c r="W300" s="344"/>
      <c r="X300" s="344"/>
      <c r="Y300" s="344"/>
      <c r="Z300" s="344"/>
      <c r="AA300" s="344"/>
      <c r="AB300" s="344"/>
      <c r="AC300" s="344"/>
      <c r="AD300" s="344"/>
      <c r="AE300" s="344"/>
      <c r="AF300" s="345"/>
      <c r="AG300" s="1537"/>
      <c r="AH300" s="353" t="s">
        <v>165</v>
      </c>
      <c r="AI300" s="354" t="s">
        <v>163</v>
      </c>
      <c r="AJ300" s="355">
        <v>0.5</v>
      </c>
      <c r="AK300" s="1535"/>
      <c r="AL300" s="367"/>
      <c r="AM300" s="368"/>
      <c r="AN300" s="358">
        <f>ROUND(Q296*AJ300,0)-AL298</f>
        <v>257</v>
      </c>
      <c r="AO300" s="268"/>
    </row>
    <row r="301" spans="1:41" ht="14.25">
      <c r="A301" s="229">
        <v>71</v>
      </c>
      <c r="B301" s="337">
        <v>1747</v>
      </c>
      <c r="C301" s="254" t="s">
        <v>1306</v>
      </c>
      <c r="D301" s="375"/>
      <c r="E301" s="278"/>
      <c r="F301" s="279"/>
      <c r="G301" s="245"/>
      <c r="H301" s="208"/>
      <c r="I301" s="208"/>
      <c r="J301" s="388"/>
      <c r="K301" s="343"/>
      <c r="L301" s="301"/>
      <c r="M301" s="301"/>
      <c r="N301" s="301"/>
      <c r="O301" s="301"/>
      <c r="P301" s="301"/>
      <c r="Q301" s="352"/>
      <c r="R301" s="352"/>
      <c r="S301" s="208"/>
      <c r="T301" s="385"/>
      <c r="U301" s="369" t="s">
        <v>172</v>
      </c>
      <c r="V301" s="370"/>
      <c r="W301" s="370"/>
      <c r="X301" s="370"/>
      <c r="Y301" s="370"/>
      <c r="Z301" s="370"/>
      <c r="AA301" s="370"/>
      <c r="AB301" s="370"/>
      <c r="AC301" s="370"/>
      <c r="AD301" s="370"/>
      <c r="AE301" s="370"/>
      <c r="AF301" s="371"/>
      <c r="AG301" s="369"/>
      <c r="AH301" s="370"/>
      <c r="AI301" s="372"/>
      <c r="AJ301" s="373"/>
      <c r="AK301" s="373"/>
      <c r="AL301" s="373"/>
      <c r="AM301" s="374"/>
      <c r="AN301" s="342">
        <f>ROUND(Q296*AD302,0)</f>
        <v>505</v>
      </c>
      <c r="AO301" s="268"/>
    </row>
    <row r="302" spans="1:41" ht="14.25">
      <c r="A302" s="229">
        <v>71</v>
      </c>
      <c r="B302" s="337">
        <v>1748</v>
      </c>
      <c r="C302" s="254" t="s">
        <v>1307</v>
      </c>
      <c r="D302" s="375"/>
      <c r="E302" s="278"/>
      <c r="F302" s="279"/>
      <c r="G302" s="245"/>
      <c r="H302" s="208"/>
      <c r="I302" s="208"/>
      <c r="J302" s="388"/>
      <c r="K302" s="343"/>
      <c r="L302" s="301"/>
      <c r="M302" s="301"/>
      <c r="N302" s="301"/>
      <c r="O302" s="301"/>
      <c r="P302" s="301"/>
      <c r="Q302" s="352"/>
      <c r="R302" s="352"/>
      <c r="S302" s="208"/>
      <c r="T302" s="385"/>
      <c r="U302" s="379" t="s">
        <v>174</v>
      </c>
      <c r="V302" s="344"/>
      <c r="W302" s="344"/>
      <c r="X302" s="344"/>
      <c r="Y302" s="344"/>
      <c r="Z302" s="344"/>
      <c r="AA302" s="344"/>
      <c r="AB302" s="344"/>
      <c r="AC302" s="214" t="s">
        <v>163</v>
      </c>
      <c r="AD302" s="1541">
        <v>0.96499999999999997</v>
      </c>
      <c r="AE302" s="1541"/>
      <c r="AF302" s="345"/>
      <c r="AG302" s="1539" t="s">
        <v>161</v>
      </c>
      <c r="AH302" s="346" t="s">
        <v>162</v>
      </c>
      <c r="AI302" s="347" t="s">
        <v>163</v>
      </c>
      <c r="AJ302" s="348">
        <v>0.7</v>
      </c>
      <c r="AK302" s="348"/>
      <c r="AL302" s="348"/>
      <c r="AM302" s="349"/>
      <c r="AN302" s="350">
        <f>ROUND(ROUND(Q296*AD302,0)*AJ302,0)</f>
        <v>354</v>
      </c>
      <c r="AO302" s="268"/>
    </row>
    <row r="303" spans="1:41" ht="14.25">
      <c r="A303" s="243">
        <v>71</v>
      </c>
      <c r="B303" s="411">
        <v>3115</v>
      </c>
      <c r="C303" s="244" t="s">
        <v>1308</v>
      </c>
      <c r="D303" s="375"/>
      <c r="E303" s="278"/>
      <c r="F303" s="279"/>
      <c r="G303" s="245"/>
      <c r="H303" s="208"/>
      <c r="I303" s="208"/>
      <c r="J303" s="385"/>
      <c r="K303" s="245"/>
      <c r="L303" s="208"/>
      <c r="M303" s="208"/>
      <c r="N303" s="208"/>
      <c r="O303" s="208"/>
      <c r="P303" s="208"/>
      <c r="Q303" s="352"/>
      <c r="R303" s="352"/>
      <c r="S303" s="208"/>
      <c r="T303" s="385"/>
      <c r="U303" s="245"/>
      <c r="V303" s="344"/>
      <c r="W303" s="344"/>
      <c r="X303" s="344"/>
      <c r="Y303" s="344"/>
      <c r="Z303" s="344"/>
      <c r="AA303" s="344"/>
      <c r="AB303" s="344"/>
      <c r="AC303" s="344"/>
      <c r="AD303" s="344"/>
      <c r="AE303" s="344"/>
      <c r="AF303" s="345"/>
      <c r="AG303" s="1540"/>
      <c r="AH303" s="353" t="s">
        <v>165</v>
      </c>
      <c r="AI303" s="354" t="s">
        <v>163</v>
      </c>
      <c r="AJ303" s="355">
        <v>0.5</v>
      </c>
      <c r="AK303" s="356"/>
      <c r="AL303" s="356"/>
      <c r="AM303" s="395"/>
      <c r="AN303" s="358">
        <f>ROUND(ROUND(Q296*AD302,0)*AJ303,0)</f>
        <v>253</v>
      </c>
      <c r="AO303" s="268"/>
    </row>
    <row r="304" spans="1:41" ht="14.25">
      <c r="A304" s="243">
        <v>71</v>
      </c>
      <c r="B304" s="411">
        <v>3116</v>
      </c>
      <c r="C304" s="244" t="s">
        <v>1309</v>
      </c>
      <c r="D304" s="375"/>
      <c r="E304" s="278"/>
      <c r="F304" s="279"/>
      <c r="G304" s="245"/>
      <c r="H304" s="208"/>
      <c r="I304" s="208"/>
      <c r="J304" s="385"/>
      <c r="K304" s="245"/>
      <c r="L304" s="208"/>
      <c r="M304" s="208"/>
      <c r="N304" s="208"/>
      <c r="O304" s="208"/>
      <c r="P304" s="208"/>
      <c r="Q304" s="352"/>
      <c r="R304" s="352"/>
      <c r="S304" s="208"/>
      <c r="T304" s="385"/>
      <c r="U304" s="245"/>
      <c r="V304" s="344"/>
      <c r="W304" s="344"/>
      <c r="X304" s="344"/>
      <c r="Y304" s="344"/>
      <c r="Z304" s="344"/>
      <c r="AA304" s="344"/>
      <c r="AB304" s="344"/>
      <c r="AC304" s="344"/>
      <c r="AD304" s="344"/>
      <c r="AE304" s="344"/>
      <c r="AF304" s="345"/>
      <c r="AG304" s="353"/>
      <c r="AH304" s="405"/>
      <c r="AI304" s="362"/>
      <c r="AJ304" s="356"/>
      <c r="AK304" s="1533" t="s">
        <v>167</v>
      </c>
      <c r="AL304" s="362">
        <v>5</v>
      </c>
      <c r="AM304" s="363" t="s">
        <v>168</v>
      </c>
      <c r="AN304" s="358">
        <f>ROUND(Q296*AD302,0)-AL304</f>
        <v>500</v>
      </c>
      <c r="AO304" s="268"/>
    </row>
    <row r="305" spans="1:41" ht="14.25">
      <c r="A305" s="243">
        <v>71</v>
      </c>
      <c r="B305" s="411">
        <v>3117</v>
      </c>
      <c r="C305" s="244" t="s">
        <v>1310</v>
      </c>
      <c r="D305" s="375"/>
      <c r="E305" s="278"/>
      <c r="F305" s="279"/>
      <c r="G305" s="245"/>
      <c r="H305" s="208"/>
      <c r="I305" s="208"/>
      <c r="J305" s="385"/>
      <c r="K305" s="245"/>
      <c r="L305" s="208"/>
      <c r="M305" s="208"/>
      <c r="N305" s="208"/>
      <c r="O305" s="208"/>
      <c r="P305" s="208"/>
      <c r="Q305" s="352"/>
      <c r="R305" s="352"/>
      <c r="S305" s="208"/>
      <c r="T305" s="385"/>
      <c r="U305" s="245"/>
      <c r="V305" s="344"/>
      <c r="W305" s="344"/>
      <c r="X305" s="344"/>
      <c r="Y305" s="344"/>
      <c r="Z305" s="344"/>
      <c r="AA305" s="344"/>
      <c r="AB305" s="344"/>
      <c r="AC305" s="344"/>
      <c r="AD305" s="344"/>
      <c r="AE305" s="344"/>
      <c r="AF305" s="345"/>
      <c r="AG305" s="1536" t="s">
        <v>161</v>
      </c>
      <c r="AH305" s="364" t="s">
        <v>162</v>
      </c>
      <c r="AI305" s="362" t="s">
        <v>163</v>
      </c>
      <c r="AJ305" s="356">
        <v>0.7</v>
      </c>
      <c r="AK305" s="1534"/>
      <c r="AL305" s="365"/>
      <c r="AM305" s="366"/>
      <c r="AN305" s="358">
        <f>ROUND(ROUND(Q296*AD302,0)*AJ305,0)-AL304</f>
        <v>349</v>
      </c>
      <c r="AO305" s="268"/>
    </row>
    <row r="306" spans="1:41" ht="14.25">
      <c r="A306" s="243">
        <v>71</v>
      </c>
      <c r="B306" s="411">
        <v>3118</v>
      </c>
      <c r="C306" s="244" t="s">
        <v>1311</v>
      </c>
      <c r="D306" s="394"/>
      <c r="E306" s="282"/>
      <c r="F306" s="283"/>
      <c r="G306" s="281"/>
      <c r="H306" s="216"/>
      <c r="I306" s="216"/>
      <c r="J306" s="226"/>
      <c r="K306" s="281"/>
      <c r="L306" s="216"/>
      <c r="M306" s="216"/>
      <c r="N306" s="216"/>
      <c r="O306" s="216"/>
      <c r="P306" s="216"/>
      <c r="Q306" s="387"/>
      <c r="R306" s="387"/>
      <c r="S306" s="216"/>
      <c r="T306" s="226"/>
      <c r="U306" s="281"/>
      <c r="V306" s="380"/>
      <c r="W306" s="380"/>
      <c r="X306" s="380"/>
      <c r="Y306" s="380"/>
      <c r="Z306" s="380"/>
      <c r="AA306" s="380"/>
      <c r="AB306" s="380"/>
      <c r="AC306" s="380"/>
      <c r="AD306" s="380"/>
      <c r="AE306" s="380"/>
      <c r="AF306" s="381"/>
      <c r="AG306" s="1537"/>
      <c r="AH306" s="353" t="s">
        <v>165</v>
      </c>
      <c r="AI306" s="354" t="s">
        <v>163</v>
      </c>
      <c r="AJ306" s="355">
        <v>0.5</v>
      </c>
      <c r="AK306" s="1535"/>
      <c r="AL306" s="367"/>
      <c r="AM306" s="368"/>
      <c r="AN306" s="391">
        <f>ROUND(ROUND(Q296*AD302,0)*AJ306,0)-AL304</f>
        <v>248</v>
      </c>
      <c r="AO306" s="330"/>
    </row>
  </sheetData>
  <mergeCells count="209">
    <mergeCell ref="D7:F13"/>
    <mergeCell ref="Q8:R8"/>
    <mergeCell ref="AG8:AG9"/>
    <mergeCell ref="AK10:AK12"/>
    <mergeCell ref="AG11:AG12"/>
    <mergeCell ref="AD14:AE14"/>
    <mergeCell ref="AG14:AG15"/>
    <mergeCell ref="G31:J37"/>
    <mergeCell ref="Q32:R32"/>
    <mergeCell ref="AG32:AG33"/>
    <mergeCell ref="AK34:AK36"/>
    <mergeCell ref="AG35:AG36"/>
    <mergeCell ref="AK16:AK18"/>
    <mergeCell ref="AG17:AG18"/>
    <mergeCell ref="Q20:R20"/>
    <mergeCell ref="AG20:AG21"/>
    <mergeCell ref="AK22:AK24"/>
    <mergeCell ref="AG23:AG24"/>
    <mergeCell ref="AD38:AE38"/>
    <mergeCell ref="AG38:AG39"/>
    <mergeCell ref="AK40:AK42"/>
    <mergeCell ref="AG41:AG42"/>
    <mergeCell ref="Q44:R44"/>
    <mergeCell ref="AG44:AG45"/>
    <mergeCell ref="AD26:AE26"/>
    <mergeCell ref="AG26:AG27"/>
    <mergeCell ref="AK28:AK30"/>
    <mergeCell ref="AG29:AG30"/>
    <mergeCell ref="Q56:R56"/>
    <mergeCell ref="AG56:AG57"/>
    <mergeCell ref="AK58:AK60"/>
    <mergeCell ref="AG59:AG60"/>
    <mergeCell ref="AD62:AE62"/>
    <mergeCell ref="AG62:AG63"/>
    <mergeCell ref="AK46:AK48"/>
    <mergeCell ref="AG47:AG48"/>
    <mergeCell ref="AD50:AE50"/>
    <mergeCell ref="AG50:AG51"/>
    <mergeCell ref="AK52:AK54"/>
    <mergeCell ref="AG53:AG54"/>
    <mergeCell ref="AD74:AE74"/>
    <mergeCell ref="AG74:AG75"/>
    <mergeCell ref="AK76:AK78"/>
    <mergeCell ref="AG77:AG78"/>
    <mergeCell ref="Q80:R80"/>
    <mergeCell ref="AG80:AG81"/>
    <mergeCell ref="AK64:AK66"/>
    <mergeCell ref="AG65:AG66"/>
    <mergeCell ref="Q68:R68"/>
    <mergeCell ref="AG68:AG69"/>
    <mergeCell ref="AK70:AK72"/>
    <mergeCell ref="AG71:AG72"/>
    <mergeCell ref="G91:J97"/>
    <mergeCell ref="Q92:R92"/>
    <mergeCell ref="AG92:AG93"/>
    <mergeCell ref="AK94:AK96"/>
    <mergeCell ref="AG95:AG96"/>
    <mergeCell ref="AD98:AE98"/>
    <mergeCell ref="AG98:AG99"/>
    <mergeCell ref="AK82:AK84"/>
    <mergeCell ref="AG83:AG84"/>
    <mergeCell ref="AD86:AE86"/>
    <mergeCell ref="AG86:AG87"/>
    <mergeCell ref="AK88:AK90"/>
    <mergeCell ref="AG89:AG90"/>
    <mergeCell ref="AD110:AE110"/>
    <mergeCell ref="AG110:AG111"/>
    <mergeCell ref="AK112:AK114"/>
    <mergeCell ref="AG113:AG114"/>
    <mergeCell ref="Q116:R116"/>
    <mergeCell ref="AG116:AG117"/>
    <mergeCell ref="AK100:AK102"/>
    <mergeCell ref="AG101:AG102"/>
    <mergeCell ref="Q104:R104"/>
    <mergeCell ref="AG104:AG105"/>
    <mergeCell ref="AK106:AK108"/>
    <mergeCell ref="AG107:AG108"/>
    <mergeCell ref="G127:J133"/>
    <mergeCell ref="Q128:R128"/>
    <mergeCell ref="AG128:AG129"/>
    <mergeCell ref="AK130:AK132"/>
    <mergeCell ref="AG131:AG132"/>
    <mergeCell ref="AD134:AE134"/>
    <mergeCell ref="AG134:AG135"/>
    <mergeCell ref="AK118:AK120"/>
    <mergeCell ref="AG119:AG120"/>
    <mergeCell ref="AD122:AE122"/>
    <mergeCell ref="AG122:AG123"/>
    <mergeCell ref="AK124:AK126"/>
    <mergeCell ref="AG125:AG126"/>
    <mergeCell ref="AD146:AE146"/>
    <mergeCell ref="AG146:AG147"/>
    <mergeCell ref="AK148:AK150"/>
    <mergeCell ref="AG149:AG150"/>
    <mergeCell ref="Q152:R152"/>
    <mergeCell ref="AG152:AG153"/>
    <mergeCell ref="AK136:AK138"/>
    <mergeCell ref="AG137:AG138"/>
    <mergeCell ref="Q140:R140"/>
    <mergeCell ref="AG140:AG141"/>
    <mergeCell ref="AK142:AK144"/>
    <mergeCell ref="AG143:AG144"/>
    <mergeCell ref="G163:J169"/>
    <mergeCell ref="Q164:R164"/>
    <mergeCell ref="AG164:AG165"/>
    <mergeCell ref="AK166:AK168"/>
    <mergeCell ref="AG167:AG168"/>
    <mergeCell ref="AD170:AE170"/>
    <mergeCell ref="AG170:AG171"/>
    <mergeCell ref="AK154:AK156"/>
    <mergeCell ref="AG155:AG156"/>
    <mergeCell ref="AD158:AE158"/>
    <mergeCell ref="AG158:AG159"/>
    <mergeCell ref="AK160:AK162"/>
    <mergeCell ref="AG161:AG162"/>
    <mergeCell ref="AD182:AE182"/>
    <mergeCell ref="AG182:AG183"/>
    <mergeCell ref="AK184:AK186"/>
    <mergeCell ref="AG185:AG186"/>
    <mergeCell ref="Q188:R188"/>
    <mergeCell ref="AG188:AG189"/>
    <mergeCell ref="AK172:AK174"/>
    <mergeCell ref="AG173:AG174"/>
    <mergeCell ref="Q176:R176"/>
    <mergeCell ref="AG176:AG177"/>
    <mergeCell ref="AK178:AK180"/>
    <mergeCell ref="AG179:AG180"/>
    <mergeCell ref="G199:J205"/>
    <mergeCell ref="Q200:R200"/>
    <mergeCell ref="AG200:AG201"/>
    <mergeCell ref="AK202:AK204"/>
    <mergeCell ref="AG203:AG204"/>
    <mergeCell ref="AD206:AE206"/>
    <mergeCell ref="AG206:AG207"/>
    <mergeCell ref="AK190:AK192"/>
    <mergeCell ref="AG191:AG192"/>
    <mergeCell ref="AD194:AE194"/>
    <mergeCell ref="AG194:AG195"/>
    <mergeCell ref="AK196:AK198"/>
    <mergeCell ref="AG197:AG198"/>
    <mergeCell ref="AD218:AE218"/>
    <mergeCell ref="AG218:AG219"/>
    <mergeCell ref="AK220:AK222"/>
    <mergeCell ref="AG221:AG222"/>
    <mergeCell ref="Q224:R224"/>
    <mergeCell ref="AG224:AG225"/>
    <mergeCell ref="AK208:AK210"/>
    <mergeCell ref="AG209:AG210"/>
    <mergeCell ref="Q212:R212"/>
    <mergeCell ref="AG212:AG213"/>
    <mergeCell ref="AK214:AK216"/>
    <mergeCell ref="AG215:AG216"/>
    <mergeCell ref="G235:J241"/>
    <mergeCell ref="Q236:R236"/>
    <mergeCell ref="AG236:AG237"/>
    <mergeCell ref="AK238:AK240"/>
    <mergeCell ref="AG239:AG240"/>
    <mergeCell ref="AD242:AE242"/>
    <mergeCell ref="AG242:AG243"/>
    <mergeCell ref="AK226:AK228"/>
    <mergeCell ref="AG227:AG228"/>
    <mergeCell ref="AD230:AE230"/>
    <mergeCell ref="AG230:AG231"/>
    <mergeCell ref="AK232:AK234"/>
    <mergeCell ref="AG233:AG234"/>
    <mergeCell ref="G259:J265"/>
    <mergeCell ref="Q260:R260"/>
    <mergeCell ref="AG260:AG261"/>
    <mergeCell ref="AK262:AK264"/>
    <mergeCell ref="AG263:AG264"/>
    <mergeCell ref="AK244:AK246"/>
    <mergeCell ref="AG245:AG246"/>
    <mergeCell ref="Q248:R248"/>
    <mergeCell ref="AG248:AG249"/>
    <mergeCell ref="AK250:AK252"/>
    <mergeCell ref="AG251:AG252"/>
    <mergeCell ref="AD266:AE266"/>
    <mergeCell ref="AG266:AG267"/>
    <mergeCell ref="AK268:AK270"/>
    <mergeCell ref="AG269:AG270"/>
    <mergeCell ref="Q272:R272"/>
    <mergeCell ref="AG272:AG273"/>
    <mergeCell ref="AD254:AE254"/>
    <mergeCell ref="AG254:AG255"/>
    <mergeCell ref="AK256:AK258"/>
    <mergeCell ref="AG257:AG258"/>
    <mergeCell ref="G283:J289"/>
    <mergeCell ref="Q284:R284"/>
    <mergeCell ref="AG284:AG285"/>
    <mergeCell ref="AK286:AK288"/>
    <mergeCell ref="AG287:AG288"/>
    <mergeCell ref="AD290:AE290"/>
    <mergeCell ref="AG290:AG291"/>
    <mergeCell ref="AK274:AK276"/>
    <mergeCell ref="AG275:AG276"/>
    <mergeCell ref="AD278:AE278"/>
    <mergeCell ref="AG278:AG279"/>
    <mergeCell ref="AK280:AK282"/>
    <mergeCell ref="AG281:AG282"/>
    <mergeCell ref="AD302:AE302"/>
    <mergeCell ref="AG302:AG303"/>
    <mergeCell ref="AK304:AK306"/>
    <mergeCell ref="AG305:AG306"/>
    <mergeCell ref="AK292:AK294"/>
    <mergeCell ref="AG293:AG294"/>
    <mergeCell ref="Q296:R296"/>
    <mergeCell ref="AG296:AG297"/>
    <mergeCell ref="AK298:AK300"/>
    <mergeCell ref="AG299:AG300"/>
  </mergeCells>
  <phoneticPr fontId="1"/>
  <printOptions horizontalCentered="1"/>
  <pageMargins left="0.59055118110236227" right="0.59055118110236227" top="0.62992125984251968" bottom="0.39370078740157483" header="0.51181102362204722" footer="0.31496062992125984"/>
  <pageSetup paperSize="9" scale="46" orientation="portrait" r:id="rId1"/>
  <headerFooter>
    <oddHeader>&amp;R&amp;9福祉型障害児入所施設</oddHeader>
    <oddFooter>&amp;C&amp;14&amp;P</oddFooter>
  </headerFooter>
  <rowBreaks count="2" manualBreakCount="2">
    <brk id="126" max="40" man="1"/>
    <brk id="234" max="4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sheetPr>
  <dimension ref="A1:AP174"/>
  <sheetViews>
    <sheetView view="pageBreakPreview" zoomScaleNormal="100" zoomScaleSheetLayoutView="100" workbookViewId="0"/>
  </sheetViews>
  <sheetFormatPr defaultColWidth="9" defaultRowHeight="13.5"/>
  <cols>
    <col min="1" max="1" width="4.625" style="300" customWidth="1"/>
    <col min="2" max="2" width="7.625" style="300" customWidth="1"/>
    <col min="3" max="3" width="27.625" style="207" customWidth="1"/>
    <col min="4" max="7" width="2.375" style="300" customWidth="1"/>
    <col min="8" max="18" width="2.375" style="207" customWidth="1"/>
    <col min="19" max="22" width="2.375" style="300" customWidth="1"/>
    <col min="23" max="30" width="2.375" style="331" customWidth="1"/>
    <col min="31" max="31" width="3.375" style="331" customWidth="1"/>
    <col min="32" max="32" width="2.375" style="331" customWidth="1"/>
    <col min="33" max="33" width="14.625" style="331" customWidth="1"/>
    <col min="34" max="34" width="25.375" style="331" bestFit="1" customWidth="1"/>
    <col min="35" max="35" width="3" style="331" bestFit="1" customWidth="1"/>
    <col min="36" max="36" width="4.125" style="300" bestFit="1" customWidth="1"/>
    <col min="37" max="37" width="8.625" style="300" customWidth="1"/>
    <col min="38" max="38" width="2.25" style="300" bestFit="1" customWidth="1"/>
    <col min="39" max="39" width="4.75" style="300" bestFit="1" customWidth="1"/>
    <col min="40" max="41" width="8.625" style="300" customWidth="1"/>
    <col min="42" max="42" width="2.75" style="300" customWidth="1"/>
    <col min="43" max="16384" width="9" style="300"/>
  </cols>
  <sheetData>
    <row r="1" spans="1:42" ht="17.25">
      <c r="A1" s="205"/>
    </row>
    <row r="2" spans="1:42" ht="17.25">
      <c r="A2" s="205"/>
    </row>
    <row r="3" spans="1:42" ht="17.25">
      <c r="A3" s="205"/>
    </row>
    <row r="4" spans="1:42" ht="17.25">
      <c r="A4" s="205"/>
      <c r="B4" s="332"/>
    </row>
    <row r="5" spans="1:42">
      <c r="A5" s="220" t="s">
        <v>92</v>
      </c>
      <c r="B5" s="307"/>
      <c r="C5" s="222" t="s">
        <v>2</v>
      </c>
      <c r="D5" s="333"/>
      <c r="E5" s="334"/>
      <c r="F5" s="334"/>
      <c r="G5" s="334"/>
      <c r="H5" s="232"/>
      <c r="I5" s="232"/>
      <c r="J5" s="232"/>
      <c r="K5" s="232"/>
      <c r="L5" s="232"/>
      <c r="M5" s="232"/>
      <c r="N5" s="232"/>
      <c r="O5" s="232"/>
      <c r="P5" s="232"/>
      <c r="Q5" s="232"/>
      <c r="R5" s="232"/>
      <c r="S5" s="334"/>
      <c r="T5" s="334"/>
      <c r="U5" s="334"/>
      <c r="V5" s="335"/>
      <c r="W5" s="334"/>
      <c r="X5" s="334"/>
      <c r="Y5" s="334"/>
      <c r="Z5" s="334"/>
      <c r="AA5" s="334"/>
      <c r="AB5" s="334"/>
      <c r="AC5" s="334"/>
      <c r="AD5" s="334" t="s">
        <v>112</v>
      </c>
      <c r="AE5" s="336"/>
      <c r="AF5" s="336"/>
      <c r="AG5" s="336"/>
      <c r="AH5" s="336"/>
      <c r="AI5" s="336"/>
      <c r="AJ5" s="334"/>
      <c r="AK5" s="334"/>
      <c r="AL5" s="334"/>
      <c r="AM5" s="334"/>
      <c r="AN5" s="223" t="s">
        <v>4</v>
      </c>
      <c r="AO5" s="223" t="s">
        <v>5</v>
      </c>
      <c r="AP5" s="301"/>
    </row>
    <row r="6" spans="1:42">
      <c r="A6" s="224" t="s">
        <v>6</v>
      </c>
      <c r="B6" s="225" t="s">
        <v>7</v>
      </c>
      <c r="C6" s="226"/>
      <c r="D6" s="308"/>
      <c r="E6" s="304"/>
      <c r="F6" s="304"/>
      <c r="G6" s="304"/>
      <c r="H6" s="216"/>
      <c r="I6" s="216"/>
      <c r="J6" s="216"/>
      <c r="K6" s="216"/>
      <c r="L6" s="216"/>
      <c r="M6" s="216"/>
      <c r="N6" s="216"/>
      <c r="O6" s="216"/>
      <c r="P6" s="216"/>
      <c r="Q6" s="216"/>
      <c r="R6" s="216"/>
      <c r="S6" s="304"/>
      <c r="T6" s="304"/>
      <c r="U6" s="304"/>
      <c r="V6" s="304"/>
      <c r="W6" s="305"/>
      <c r="X6" s="305"/>
      <c r="Y6" s="305"/>
      <c r="Z6" s="305"/>
      <c r="AA6" s="305"/>
      <c r="AB6" s="305"/>
      <c r="AC6" s="305"/>
      <c r="AD6" s="305"/>
      <c r="AE6" s="305"/>
      <c r="AF6" s="305"/>
      <c r="AG6" s="305"/>
      <c r="AH6" s="305"/>
      <c r="AI6" s="305"/>
      <c r="AJ6" s="304"/>
      <c r="AK6" s="304"/>
      <c r="AL6" s="304"/>
      <c r="AM6" s="304"/>
      <c r="AN6" s="228" t="s">
        <v>8</v>
      </c>
      <c r="AO6" s="228" t="s">
        <v>9</v>
      </c>
      <c r="AP6" s="301"/>
    </row>
    <row r="7" spans="1:42" ht="14.25">
      <c r="A7" s="229">
        <v>71</v>
      </c>
      <c r="B7" s="337">
        <v>1751</v>
      </c>
      <c r="C7" s="254" t="s">
        <v>1312</v>
      </c>
      <c r="D7" s="1542" t="s">
        <v>1012</v>
      </c>
      <c r="E7" s="1543"/>
      <c r="F7" s="1544"/>
      <c r="G7" s="1542" t="s">
        <v>887</v>
      </c>
      <c r="H7" s="1543"/>
      <c r="I7" s="1543"/>
      <c r="J7" s="1544"/>
      <c r="K7" s="232" t="s">
        <v>811</v>
      </c>
      <c r="L7" s="334"/>
      <c r="M7" s="334"/>
      <c r="N7" s="334"/>
      <c r="O7" s="334"/>
      <c r="P7" s="334"/>
      <c r="Q7" s="334"/>
      <c r="R7" s="334"/>
      <c r="S7" s="232"/>
      <c r="T7" s="314"/>
      <c r="U7" s="231"/>
      <c r="V7" s="338"/>
      <c r="W7" s="338"/>
      <c r="X7" s="338"/>
      <c r="Y7" s="338"/>
      <c r="Z7" s="338"/>
      <c r="AA7" s="338"/>
      <c r="AB7" s="338"/>
      <c r="AC7" s="338"/>
      <c r="AD7" s="338"/>
      <c r="AE7" s="338"/>
      <c r="AF7" s="339"/>
      <c r="AG7" s="340"/>
      <c r="AH7" s="338"/>
      <c r="AI7" s="334"/>
      <c r="AJ7" s="334"/>
      <c r="AK7" s="334"/>
      <c r="AL7" s="334"/>
      <c r="AM7" s="341"/>
      <c r="AN7" s="342">
        <f>ROUND(Q8,0)</f>
        <v>504</v>
      </c>
      <c r="AO7" s="268" t="s">
        <v>159</v>
      </c>
    </row>
    <row r="8" spans="1:42" ht="14.25">
      <c r="A8" s="229">
        <v>71</v>
      </c>
      <c r="B8" s="337">
        <v>1752</v>
      </c>
      <c r="C8" s="254" t="s">
        <v>1313</v>
      </c>
      <c r="D8" s="1545"/>
      <c r="E8" s="1546"/>
      <c r="F8" s="1547"/>
      <c r="G8" s="1545"/>
      <c r="H8" s="1546"/>
      <c r="I8" s="1546"/>
      <c r="J8" s="1547"/>
      <c r="K8" s="343"/>
      <c r="L8" s="301"/>
      <c r="M8" s="301"/>
      <c r="N8" s="301"/>
      <c r="O8" s="301"/>
      <c r="P8" s="301"/>
      <c r="Q8" s="1548">
        <v>504</v>
      </c>
      <c r="R8" s="1548"/>
      <c r="S8" s="208" t="s">
        <v>18</v>
      </c>
      <c r="T8" s="385"/>
      <c r="U8" s="245"/>
      <c r="V8" s="344"/>
      <c r="W8" s="344"/>
      <c r="X8" s="344"/>
      <c r="Y8" s="344"/>
      <c r="Z8" s="344"/>
      <c r="AA8" s="344"/>
      <c r="AB8" s="344"/>
      <c r="AC8" s="344"/>
      <c r="AD8" s="344"/>
      <c r="AE8" s="344"/>
      <c r="AF8" s="345"/>
      <c r="AG8" s="1539" t="s">
        <v>161</v>
      </c>
      <c r="AH8" s="346" t="s">
        <v>162</v>
      </c>
      <c r="AI8" s="347" t="s">
        <v>163</v>
      </c>
      <c r="AJ8" s="348">
        <v>0.7</v>
      </c>
      <c r="AK8" s="348"/>
      <c r="AL8" s="348"/>
      <c r="AM8" s="349"/>
      <c r="AN8" s="350">
        <f>ROUND(Q8*AJ8,0)</f>
        <v>353</v>
      </c>
      <c r="AO8" s="268"/>
    </row>
    <row r="9" spans="1:42" ht="14.25">
      <c r="A9" s="243">
        <v>71</v>
      </c>
      <c r="B9" s="351">
        <v>3121</v>
      </c>
      <c r="C9" s="244" t="s">
        <v>1314</v>
      </c>
      <c r="D9" s="1545"/>
      <c r="E9" s="1546"/>
      <c r="F9" s="1547"/>
      <c r="G9" s="1545"/>
      <c r="H9" s="1546"/>
      <c r="I9" s="1546"/>
      <c r="J9" s="1547"/>
      <c r="K9" s="343"/>
      <c r="L9" s="301"/>
      <c r="M9" s="301"/>
      <c r="N9" s="301"/>
      <c r="O9" s="301"/>
      <c r="P9" s="301"/>
      <c r="Q9" s="392"/>
      <c r="R9" s="392"/>
      <c r="S9" s="208"/>
      <c r="T9" s="385"/>
      <c r="U9" s="245"/>
      <c r="V9" s="344"/>
      <c r="W9" s="344"/>
      <c r="X9" s="344"/>
      <c r="Y9" s="344"/>
      <c r="Z9" s="344"/>
      <c r="AA9" s="344"/>
      <c r="AB9" s="344"/>
      <c r="AC9" s="344"/>
      <c r="AD9" s="344"/>
      <c r="AE9" s="344"/>
      <c r="AF9" s="345"/>
      <c r="AG9" s="1540"/>
      <c r="AH9" s="353" t="s">
        <v>165</v>
      </c>
      <c r="AI9" s="354" t="s">
        <v>163</v>
      </c>
      <c r="AJ9" s="355">
        <v>0.5</v>
      </c>
      <c r="AK9" s="356"/>
      <c r="AL9" s="356"/>
      <c r="AM9" s="395"/>
      <c r="AN9" s="358">
        <f>ROUND(Q8*AJ9,0)</f>
        <v>252</v>
      </c>
      <c r="AO9" s="268"/>
    </row>
    <row r="10" spans="1:42" ht="14.25">
      <c r="A10" s="243">
        <v>71</v>
      </c>
      <c r="B10" s="351">
        <v>3122</v>
      </c>
      <c r="C10" s="244" t="s">
        <v>1315</v>
      </c>
      <c r="D10" s="1545"/>
      <c r="E10" s="1546"/>
      <c r="F10" s="1547"/>
      <c r="G10" s="1545"/>
      <c r="H10" s="1546"/>
      <c r="I10" s="1546"/>
      <c r="J10" s="1547"/>
      <c r="K10" s="343"/>
      <c r="L10" s="301"/>
      <c r="M10" s="301"/>
      <c r="N10" s="301"/>
      <c r="O10" s="301"/>
      <c r="P10" s="301"/>
      <c r="Q10" s="392"/>
      <c r="R10" s="392"/>
      <c r="S10" s="208"/>
      <c r="T10" s="385"/>
      <c r="U10" s="245"/>
      <c r="V10" s="344"/>
      <c r="W10" s="344"/>
      <c r="X10" s="344"/>
      <c r="Y10" s="344"/>
      <c r="Z10" s="344"/>
      <c r="AA10" s="344"/>
      <c r="AB10" s="344"/>
      <c r="AC10" s="344"/>
      <c r="AD10" s="344"/>
      <c r="AE10" s="344"/>
      <c r="AF10" s="345"/>
      <c r="AG10" s="364"/>
      <c r="AH10" s="396"/>
      <c r="AI10" s="362"/>
      <c r="AJ10" s="356"/>
      <c r="AK10" s="1533" t="s">
        <v>167</v>
      </c>
      <c r="AL10" s="362">
        <v>5</v>
      </c>
      <c r="AM10" s="363" t="s">
        <v>168</v>
      </c>
      <c r="AN10" s="358">
        <f>ROUND(Q8,0)-AL10</f>
        <v>499</v>
      </c>
      <c r="AO10" s="268"/>
    </row>
    <row r="11" spans="1:42" ht="14.25">
      <c r="A11" s="243">
        <v>71</v>
      </c>
      <c r="B11" s="351">
        <v>3123</v>
      </c>
      <c r="C11" s="244" t="s">
        <v>1316</v>
      </c>
      <c r="D11" s="1545"/>
      <c r="E11" s="1546"/>
      <c r="F11" s="1547"/>
      <c r="G11" s="1545"/>
      <c r="H11" s="1546"/>
      <c r="I11" s="1546"/>
      <c r="J11" s="1547"/>
      <c r="K11" s="343"/>
      <c r="L11" s="301"/>
      <c r="M11" s="301"/>
      <c r="N11" s="301"/>
      <c r="O11" s="301"/>
      <c r="P11" s="301"/>
      <c r="Q11" s="392"/>
      <c r="R11" s="392"/>
      <c r="S11" s="208"/>
      <c r="T11" s="385"/>
      <c r="U11" s="245"/>
      <c r="V11" s="344"/>
      <c r="W11" s="344"/>
      <c r="X11" s="344"/>
      <c r="Y11" s="344"/>
      <c r="Z11" s="344"/>
      <c r="AA11" s="344"/>
      <c r="AB11" s="344"/>
      <c r="AC11" s="344"/>
      <c r="AD11" s="344"/>
      <c r="AE11" s="344"/>
      <c r="AF11" s="345"/>
      <c r="AG11" s="1536" t="s">
        <v>161</v>
      </c>
      <c r="AH11" s="364" t="s">
        <v>162</v>
      </c>
      <c r="AI11" s="362" t="s">
        <v>163</v>
      </c>
      <c r="AJ11" s="356">
        <v>0.7</v>
      </c>
      <c r="AK11" s="1534"/>
      <c r="AL11" s="365"/>
      <c r="AM11" s="366"/>
      <c r="AN11" s="358">
        <f>ROUND(Q8*AJ11,0)-AL10</f>
        <v>348</v>
      </c>
      <c r="AO11" s="268"/>
    </row>
    <row r="12" spans="1:42" ht="14.25">
      <c r="A12" s="243">
        <v>71</v>
      </c>
      <c r="B12" s="351">
        <v>3124</v>
      </c>
      <c r="C12" s="244" t="s">
        <v>1317</v>
      </c>
      <c r="D12" s="1545"/>
      <c r="E12" s="1546"/>
      <c r="F12" s="1547"/>
      <c r="G12" s="1545"/>
      <c r="H12" s="1546"/>
      <c r="I12" s="1546"/>
      <c r="J12" s="1547"/>
      <c r="K12" s="343"/>
      <c r="L12" s="301"/>
      <c r="M12" s="301"/>
      <c r="N12" s="301"/>
      <c r="O12" s="301"/>
      <c r="P12" s="301"/>
      <c r="Q12" s="392"/>
      <c r="R12" s="392"/>
      <c r="S12" s="208"/>
      <c r="T12" s="385"/>
      <c r="U12" s="245"/>
      <c r="V12" s="344"/>
      <c r="W12" s="344"/>
      <c r="X12" s="344"/>
      <c r="Y12" s="344"/>
      <c r="Z12" s="344"/>
      <c r="AA12" s="344"/>
      <c r="AB12" s="344"/>
      <c r="AC12" s="344"/>
      <c r="AD12" s="344"/>
      <c r="AE12" s="344"/>
      <c r="AF12" s="345"/>
      <c r="AG12" s="1537"/>
      <c r="AH12" s="353" t="s">
        <v>165</v>
      </c>
      <c r="AI12" s="354" t="s">
        <v>163</v>
      </c>
      <c r="AJ12" s="355">
        <v>0.5</v>
      </c>
      <c r="AK12" s="1535"/>
      <c r="AL12" s="367"/>
      <c r="AM12" s="368"/>
      <c r="AN12" s="358">
        <f>ROUND(Q8*AJ12,0)-AL10</f>
        <v>247</v>
      </c>
      <c r="AO12" s="268"/>
    </row>
    <row r="13" spans="1:42" ht="14.25">
      <c r="A13" s="229">
        <v>71</v>
      </c>
      <c r="B13" s="337">
        <v>1753</v>
      </c>
      <c r="C13" s="254" t="s">
        <v>1318</v>
      </c>
      <c r="D13" s="1545"/>
      <c r="E13" s="1546"/>
      <c r="F13" s="1547"/>
      <c r="G13" s="1545"/>
      <c r="H13" s="1546"/>
      <c r="I13" s="1546"/>
      <c r="J13" s="1547"/>
      <c r="K13" s="245"/>
      <c r="L13" s="208"/>
      <c r="M13" s="208"/>
      <c r="N13" s="208"/>
      <c r="O13" s="208"/>
      <c r="P13" s="208"/>
      <c r="Q13" s="301"/>
      <c r="R13" s="301"/>
      <c r="S13" s="301"/>
      <c r="T13" s="385"/>
      <c r="U13" s="369" t="s">
        <v>172</v>
      </c>
      <c r="V13" s="370"/>
      <c r="W13" s="370"/>
      <c r="X13" s="370"/>
      <c r="Y13" s="370"/>
      <c r="Z13" s="370"/>
      <c r="AA13" s="370"/>
      <c r="AB13" s="370"/>
      <c r="AC13" s="370"/>
      <c r="AD13" s="370"/>
      <c r="AE13" s="370"/>
      <c r="AF13" s="371"/>
      <c r="AG13" s="369"/>
      <c r="AH13" s="370"/>
      <c r="AI13" s="372"/>
      <c r="AJ13" s="373"/>
      <c r="AK13" s="373"/>
      <c r="AL13" s="373"/>
      <c r="AM13" s="374"/>
      <c r="AN13" s="342">
        <f>ROUND(Q8*AD14,0)</f>
        <v>486</v>
      </c>
      <c r="AO13" s="268"/>
    </row>
    <row r="14" spans="1:42" ht="14.25">
      <c r="A14" s="229">
        <v>71</v>
      </c>
      <c r="B14" s="337">
        <v>1754</v>
      </c>
      <c r="C14" s="254" t="s">
        <v>1319</v>
      </c>
      <c r="D14" s="375"/>
      <c r="E14" s="278"/>
      <c r="F14" s="279"/>
      <c r="G14" s="245"/>
      <c r="H14" s="208"/>
      <c r="I14" s="208"/>
      <c r="J14" s="385"/>
      <c r="K14" s="343"/>
      <c r="L14" s="301"/>
      <c r="M14" s="301"/>
      <c r="N14" s="301"/>
      <c r="O14" s="301"/>
      <c r="P14" s="208"/>
      <c r="Q14" s="301"/>
      <c r="R14" s="301"/>
      <c r="S14" s="301"/>
      <c r="T14" s="385"/>
      <c r="U14" s="379" t="s">
        <v>174</v>
      </c>
      <c r="V14" s="344"/>
      <c r="W14" s="344"/>
      <c r="X14" s="344"/>
      <c r="Y14" s="344"/>
      <c r="Z14" s="344"/>
      <c r="AA14" s="344"/>
      <c r="AB14" s="344"/>
      <c r="AC14" s="214" t="s">
        <v>163</v>
      </c>
      <c r="AD14" s="1541">
        <v>0.96499999999999997</v>
      </c>
      <c r="AE14" s="1541"/>
      <c r="AF14" s="345"/>
      <c r="AG14" s="1539" t="s">
        <v>161</v>
      </c>
      <c r="AH14" s="346" t="s">
        <v>162</v>
      </c>
      <c r="AI14" s="347" t="s">
        <v>163</v>
      </c>
      <c r="AJ14" s="348">
        <v>0.7</v>
      </c>
      <c r="AK14" s="348"/>
      <c r="AL14" s="348"/>
      <c r="AM14" s="349"/>
      <c r="AN14" s="350">
        <f>ROUND(ROUND(Q8*AD14,0)*AJ14,0)</f>
        <v>340</v>
      </c>
      <c r="AO14" s="268"/>
    </row>
    <row r="15" spans="1:42" ht="14.25">
      <c r="A15" s="243">
        <v>71</v>
      </c>
      <c r="B15" s="351">
        <v>3125</v>
      </c>
      <c r="C15" s="244" t="s">
        <v>1320</v>
      </c>
      <c r="D15" s="375"/>
      <c r="E15" s="278"/>
      <c r="F15" s="279"/>
      <c r="G15" s="245"/>
      <c r="H15" s="208"/>
      <c r="I15" s="208"/>
      <c r="J15" s="385"/>
      <c r="K15" s="343"/>
      <c r="L15" s="301"/>
      <c r="M15" s="301"/>
      <c r="N15" s="301"/>
      <c r="O15" s="301"/>
      <c r="P15" s="301"/>
      <c r="Q15" s="392"/>
      <c r="R15" s="392"/>
      <c r="S15" s="208"/>
      <c r="T15" s="385"/>
      <c r="U15" s="245"/>
      <c r="V15" s="344"/>
      <c r="W15" s="344"/>
      <c r="X15" s="344"/>
      <c r="Y15" s="344"/>
      <c r="Z15" s="344"/>
      <c r="AA15" s="344"/>
      <c r="AB15" s="344"/>
      <c r="AC15" s="344"/>
      <c r="AD15" s="344"/>
      <c r="AE15" s="344"/>
      <c r="AF15" s="345"/>
      <c r="AG15" s="1540"/>
      <c r="AH15" s="353" t="s">
        <v>165</v>
      </c>
      <c r="AI15" s="354" t="s">
        <v>163</v>
      </c>
      <c r="AJ15" s="355">
        <v>0.5</v>
      </c>
      <c r="AK15" s="356"/>
      <c r="AL15" s="356"/>
      <c r="AM15" s="395"/>
      <c r="AN15" s="358">
        <f>ROUND(ROUND(Q8*AD14,0)*AJ15,0)</f>
        <v>243</v>
      </c>
      <c r="AO15" s="268"/>
    </row>
    <row r="16" spans="1:42" ht="14.25">
      <c r="A16" s="243">
        <v>71</v>
      </c>
      <c r="B16" s="351">
        <v>3126</v>
      </c>
      <c r="C16" s="244" t="s">
        <v>1321</v>
      </c>
      <c r="D16" s="375"/>
      <c r="E16" s="278"/>
      <c r="F16" s="279"/>
      <c r="G16" s="245"/>
      <c r="H16" s="208"/>
      <c r="I16" s="208"/>
      <c r="J16" s="385"/>
      <c r="K16" s="343"/>
      <c r="L16" s="301"/>
      <c r="M16" s="301"/>
      <c r="N16" s="301"/>
      <c r="O16" s="301"/>
      <c r="P16" s="301"/>
      <c r="Q16" s="392"/>
      <c r="R16" s="392"/>
      <c r="S16" s="208"/>
      <c r="T16" s="385"/>
      <c r="U16" s="245"/>
      <c r="V16" s="344"/>
      <c r="W16" s="344"/>
      <c r="X16" s="344"/>
      <c r="Y16" s="344"/>
      <c r="Z16" s="344"/>
      <c r="AA16" s="344"/>
      <c r="AB16" s="344"/>
      <c r="AC16" s="344"/>
      <c r="AD16" s="344"/>
      <c r="AE16" s="344"/>
      <c r="AF16" s="345"/>
      <c r="AG16" s="364"/>
      <c r="AH16" s="396"/>
      <c r="AI16" s="362"/>
      <c r="AJ16" s="356"/>
      <c r="AK16" s="1533" t="s">
        <v>167</v>
      </c>
      <c r="AL16" s="362">
        <v>5</v>
      </c>
      <c r="AM16" s="363" t="s">
        <v>168</v>
      </c>
      <c r="AN16" s="358">
        <f>ROUND(Q8*AD14,0)-AL16</f>
        <v>481</v>
      </c>
      <c r="AO16" s="268"/>
    </row>
    <row r="17" spans="1:41" ht="14.25">
      <c r="A17" s="243">
        <v>71</v>
      </c>
      <c r="B17" s="351">
        <v>3127</v>
      </c>
      <c r="C17" s="244" t="s">
        <v>1322</v>
      </c>
      <c r="D17" s="375"/>
      <c r="E17" s="278"/>
      <c r="F17" s="279"/>
      <c r="G17" s="245"/>
      <c r="H17" s="208"/>
      <c r="I17" s="208"/>
      <c r="J17" s="385"/>
      <c r="K17" s="343"/>
      <c r="L17" s="301"/>
      <c r="M17" s="301"/>
      <c r="N17" s="301"/>
      <c r="O17" s="301"/>
      <c r="P17" s="301"/>
      <c r="Q17" s="392"/>
      <c r="R17" s="392"/>
      <c r="S17" s="208"/>
      <c r="T17" s="385"/>
      <c r="U17" s="245"/>
      <c r="V17" s="344"/>
      <c r="W17" s="344"/>
      <c r="X17" s="344"/>
      <c r="Y17" s="344"/>
      <c r="Z17" s="344"/>
      <c r="AA17" s="344"/>
      <c r="AB17" s="344"/>
      <c r="AC17" s="344"/>
      <c r="AD17" s="344"/>
      <c r="AE17" s="344"/>
      <c r="AF17" s="345"/>
      <c r="AG17" s="1536" t="s">
        <v>161</v>
      </c>
      <c r="AH17" s="364" t="s">
        <v>162</v>
      </c>
      <c r="AI17" s="362" t="s">
        <v>163</v>
      </c>
      <c r="AJ17" s="356">
        <v>0.7</v>
      </c>
      <c r="AK17" s="1534"/>
      <c r="AL17" s="365"/>
      <c r="AM17" s="366"/>
      <c r="AN17" s="358">
        <f>ROUND(ROUND(Q8*AD14,0)*AJ17,0)-AL16</f>
        <v>335</v>
      </c>
      <c r="AO17" s="268"/>
    </row>
    <row r="18" spans="1:41" ht="14.25">
      <c r="A18" s="243">
        <v>71</v>
      </c>
      <c r="B18" s="351">
        <v>3128</v>
      </c>
      <c r="C18" s="244" t="s">
        <v>1323</v>
      </c>
      <c r="D18" s="375"/>
      <c r="E18" s="278"/>
      <c r="F18" s="279"/>
      <c r="G18" s="245"/>
      <c r="H18" s="208"/>
      <c r="I18" s="208"/>
      <c r="J18" s="385"/>
      <c r="K18" s="343"/>
      <c r="L18" s="301"/>
      <c r="M18" s="301"/>
      <c r="N18" s="301"/>
      <c r="O18" s="301"/>
      <c r="P18" s="301"/>
      <c r="Q18" s="392"/>
      <c r="R18" s="392"/>
      <c r="S18" s="208"/>
      <c r="T18" s="385"/>
      <c r="U18" s="245"/>
      <c r="V18" s="344"/>
      <c r="W18" s="344"/>
      <c r="X18" s="344"/>
      <c r="Y18" s="344"/>
      <c r="Z18" s="344"/>
      <c r="AA18" s="344"/>
      <c r="AB18" s="344"/>
      <c r="AC18" s="344"/>
      <c r="AD18" s="344"/>
      <c r="AE18" s="344"/>
      <c r="AF18" s="345"/>
      <c r="AG18" s="1537"/>
      <c r="AH18" s="353" t="s">
        <v>165</v>
      </c>
      <c r="AI18" s="354" t="s">
        <v>163</v>
      </c>
      <c r="AJ18" s="355">
        <v>0.5</v>
      </c>
      <c r="AK18" s="1535"/>
      <c r="AL18" s="367"/>
      <c r="AM18" s="368"/>
      <c r="AN18" s="358">
        <f>ROUND(ROUND(Q8*AD14,0)*AJ18,0)-AL16</f>
        <v>238</v>
      </c>
      <c r="AO18" s="268"/>
    </row>
    <row r="19" spans="1:41" ht="14.25">
      <c r="A19" s="229">
        <v>71</v>
      </c>
      <c r="B19" s="337">
        <v>1755</v>
      </c>
      <c r="C19" s="254" t="s">
        <v>1324</v>
      </c>
      <c r="D19" s="375"/>
      <c r="E19" s="278"/>
      <c r="F19" s="279"/>
      <c r="G19" s="245"/>
      <c r="H19" s="208"/>
      <c r="I19" s="208"/>
      <c r="J19" s="388"/>
      <c r="K19" s="231" t="s">
        <v>824</v>
      </c>
      <c r="L19" s="334"/>
      <c r="M19" s="334"/>
      <c r="N19" s="334"/>
      <c r="O19" s="334"/>
      <c r="P19" s="334"/>
      <c r="Q19" s="334"/>
      <c r="R19" s="334"/>
      <c r="S19" s="232"/>
      <c r="T19" s="314"/>
      <c r="U19" s="231"/>
      <c r="V19" s="338"/>
      <c r="W19" s="338"/>
      <c r="X19" s="338"/>
      <c r="Y19" s="338"/>
      <c r="Z19" s="338"/>
      <c r="AA19" s="338"/>
      <c r="AB19" s="338"/>
      <c r="AC19" s="338"/>
      <c r="AD19" s="338"/>
      <c r="AE19" s="338"/>
      <c r="AF19" s="339"/>
      <c r="AG19" s="340"/>
      <c r="AH19" s="338"/>
      <c r="AI19" s="334"/>
      <c r="AJ19" s="383"/>
      <c r="AK19" s="383"/>
      <c r="AL19" s="383"/>
      <c r="AM19" s="384"/>
      <c r="AN19" s="342">
        <f>ROUND(Q20,0)</f>
        <v>504</v>
      </c>
      <c r="AO19" s="268"/>
    </row>
    <row r="20" spans="1:41" ht="14.25">
      <c r="A20" s="229">
        <v>71</v>
      </c>
      <c r="B20" s="337">
        <v>1756</v>
      </c>
      <c r="C20" s="254" t="s">
        <v>1325</v>
      </c>
      <c r="D20" s="375"/>
      <c r="E20" s="278"/>
      <c r="F20" s="279"/>
      <c r="G20" s="245"/>
      <c r="H20" s="208"/>
      <c r="I20" s="208"/>
      <c r="J20" s="388"/>
      <c r="K20" s="343"/>
      <c r="L20" s="301"/>
      <c r="M20" s="301"/>
      <c r="N20" s="301"/>
      <c r="O20" s="301"/>
      <c r="P20" s="301"/>
      <c r="Q20" s="1548">
        <v>504</v>
      </c>
      <c r="R20" s="1548"/>
      <c r="S20" s="208" t="s">
        <v>18</v>
      </c>
      <c r="T20" s="385"/>
      <c r="U20" s="245"/>
      <c r="V20" s="344"/>
      <c r="W20" s="344"/>
      <c r="X20" s="344"/>
      <c r="Y20" s="344"/>
      <c r="Z20" s="344"/>
      <c r="AA20" s="344"/>
      <c r="AB20" s="344"/>
      <c r="AC20" s="344"/>
      <c r="AD20" s="344"/>
      <c r="AE20" s="344"/>
      <c r="AF20" s="345"/>
      <c r="AG20" s="1539" t="s">
        <v>161</v>
      </c>
      <c r="AH20" s="346" t="s">
        <v>162</v>
      </c>
      <c r="AI20" s="347" t="s">
        <v>163</v>
      </c>
      <c r="AJ20" s="348">
        <v>0.7</v>
      </c>
      <c r="AK20" s="348"/>
      <c r="AL20" s="348"/>
      <c r="AM20" s="349"/>
      <c r="AN20" s="350">
        <f>ROUND(Q20*AJ20,0)</f>
        <v>353</v>
      </c>
      <c r="AO20" s="268"/>
    </row>
    <row r="21" spans="1:41" ht="14.25">
      <c r="A21" s="243">
        <v>71</v>
      </c>
      <c r="B21" s="351">
        <v>3131</v>
      </c>
      <c r="C21" s="244" t="s">
        <v>1326</v>
      </c>
      <c r="D21" s="375"/>
      <c r="E21" s="278"/>
      <c r="F21" s="279"/>
      <c r="G21" s="245"/>
      <c r="H21" s="208"/>
      <c r="I21" s="208"/>
      <c r="J21" s="385"/>
      <c r="K21" s="343"/>
      <c r="L21" s="301"/>
      <c r="M21" s="301"/>
      <c r="N21" s="301"/>
      <c r="O21" s="301"/>
      <c r="P21" s="301"/>
      <c r="Q21" s="392"/>
      <c r="R21" s="392"/>
      <c r="S21" s="208"/>
      <c r="T21" s="385"/>
      <c r="U21" s="245"/>
      <c r="V21" s="344"/>
      <c r="W21" s="344"/>
      <c r="X21" s="344"/>
      <c r="Y21" s="344"/>
      <c r="Z21" s="344"/>
      <c r="AA21" s="344"/>
      <c r="AB21" s="344"/>
      <c r="AC21" s="344"/>
      <c r="AD21" s="344"/>
      <c r="AE21" s="344"/>
      <c r="AF21" s="345"/>
      <c r="AG21" s="1540"/>
      <c r="AH21" s="353" t="s">
        <v>165</v>
      </c>
      <c r="AI21" s="354" t="s">
        <v>163</v>
      </c>
      <c r="AJ21" s="355">
        <v>0.5</v>
      </c>
      <c r="AK21" s="356"/>
      <c r="AL21" s="356"/>
      <c r="AM21" s="395"/>
      <c r="AN21" s="358">
        <f>ROUND(Q20*AJ21,0)</f>
        <v>252</v>
      </c>
      <c r="AO21" s="268"/>
    </row>
    <row r="22" spans="1:41" ht="14.25">
      <c r="A22" s="243">
        <v>71</v>
      </c>
      <c r="B22" s="351">
        <v>3132</v>
      </c>
      <c r="C22" s="244" t="s">
        <v>1327</v>
      </c>
      <c r="D22" s="375"/>
      <c r="E22" s="278"/>
      <c r="F22" s="279"/>
      <c r="G22" s="245"/>
      <c r="H22" s="208"/>
      <c r="I22" s="208"/>
      <c r="J22" s="385"/>
      <c r="K22" s="343"/>
      <c r="L22" s="301"/>
      <c r="M22" s="301"/>
      <c r="N22" s="301"/>
      <c r="O22" s="301"/>
      <c r="P22" s="301"/>
      <c r="Q22" s="392"/>
      <c r="R22" s="392"/>
      <c r="S22" s="208"/>
      <c r="T22" s="385"/>
      <c r="U22" s="245"/>
      <c r="V22" s="344"/>
      <c r="W22" s="344"/>
      <c r="X22" s="344"/>
      <c r="Y22" s="344"/>
      <c r="Z22" s="344"/>
      <c r="AA22" s="344"/>
      <c r="AB22" s="344"/>
      <c r="AC22" s="344"/>
      <c r="AD22" s="344"/>
      <c r="AE22" s="344"/>
      <c r="AF22" s="345"/>
      <c r="AG22" s="364"/>
      <c r="AH22" s="396"/>
      <c r="AI22" s="362"/>
      <c r="AJ22" s="356"/>
      <c r="AK22" s="1533" t="s">
        <v>167</v>
      </c>
      <c r="AL22" s="362">
        <v>5</v>
      </c>
      <c r="AM22" s="363" t="s">
        <v>168</v>
      </c>
      <c r="AN22" s="358">
        <f>ROUND(Q20,0)-AL22</f>
        <v>499</v>
      </c>
      <c r="AO22" s="268"/>
    </row>
    <row r="23" spans="1:41" ht="14.25">
      <c r="A23" s="243">
        <v>71</v>
      </c>
      <c r="B23" s="351">
        <v>3133</v>
      </c>
      <c r="C23" s="244" t="s">
        <v>1328</v>
      </c>
      <c r="D23" s="375"/>
      <c r="E23" s="278"/>
      <c r="F23" s="279"/>
      <c r="G23" s="245"/>
      <c r="H23" s="208"/>
      <c r="I23" s="208"/>
      <c r="J23" s="385"/>
      <c r="K23" s="343"/>
      <c r="L23" s="301"/>
      <c r="M23" s="301"/>
      <c r="N23" s="301"/>
      <c r="O23" s="301"/>
      <c r="P23" s="301"/>
      <c r="Q23" s="392"/>
      <c r="R23" s="392"/>
      <c r="S23" s="208"/>
      <c r="T23" s="385"/>
      <c r="U23" s="245"/>
      <c r="V23" s="344"/>
      <c r="W23" s="344"/>
      <c r="X23" s="344"/>
      <c r="Y23" s="344"/>
      <c r="Z23" s="344"/>
      <c r="AA23" s="344"/>
      <c r="AB23" s="344"/>
      <c r="AC23" s="344"/>
      <c r="AD23" s="344"/>
      <c r="AE23" s="344"/>
      <c r="AF23" s="345"/>
      <c r="AG23" s="1536" t="s">
        <v>161</v>
      </c>
      <c r="AH23" s="364" t="s">
        <v>162</v>
      </c>
      <c r="AI23" s="362" t="s">
        <v>163</v>
      </c>
      <c r="AJ23" s="356">
        <v>0.7</v>
      </c>
      <c r="AK23" s="1534"/>
      <c r="AL23" s="365"/>
      <c r="AM23" s="366"/>
      <c r="AN23" s="358">
        <f>ROUND(Q20*AJ23,0)-AL22</f>
        <v>348</v>
      </c>
      <c r="AO23" s="268"/>
    </row>
    <row r="24" spans="1:41" ht="14.25">
      <c r="A24" s="243">
        <v>71</v>
      </c>
      <c r="B24" s="351">
        <v>3134</v>
      </c>
      <c r="C24" s="244" t="s">
        <v>1329</v>
      </c>
      <c r="D24" s="375"/>
      <c r="E24" s="278"/>
      <c r="F24" s="279"/>
      <c r="G24" s="245"/>
      <c r="H24" s="208"/>
      <c r="I24" s="208"/>
      <c r="J24" s="385"/>
      <c r="K24" s="343"/>
      <c r="L24" s="301"/>
      <c r="M24" s="301"/>
      <c r="N24" s="301"/>
      <c r="O24" s="301"/>
      <c r="P24" s="301"/>
      <c r="Q24" s="392"/>
      <c r="R24" s="392"/>
      <c r="S24" s="208"/>
      <c r="T24" s="385"/>
      <c r="U24" s="281"/>
      <c r="V24" s="380"/>
      <c r="W24" s="380"/>
      <c r="X24" s="380"/>
      <c r="Y24" s="380"/>
      <c r="Z24" s="380"/>
      <c r="AA24" s="380"/>
      <c r="AB24" s="380"/>
      <c r="AC24" s="380"/>
      <c r="AD24" s="380"/>
      <c r="AE24" s="380"/>
      <c r="AF24" s="381"/>
      <c r="AG24" s="1537"/>
      <c r="AH24" s="353" t="s">
        <v>165</v>
      </c>
      <c r="AI24" s="354" t="s">
        <v>163</v>
      </c>
      <c r="AJ24" s="355">
        <v>0.5</v>
      </c>
      <c r="AK24" s="1535"/>
      <c r="AL24" s="367"/>
      <c r="AM24" s="368"/>
      <c r="AN24" s="358">
        <f>ROUND(Q20*AJ24,0)-AL22</f>
        <v>247</v>
      </c>
      <c r="AO24" s="268"/>
    </row>
    <row r="25" spans="1:41" ht="14.25">
      <c r="A25" s="229">
        <v>71</v>
      </c>
      <c r="B25" s="337">
        <v>1757</v>
      </c>
      <c r="C25" s="254" t="s">
        <v>1330</v>
      </c>
      <c r="D25" s="375"/>
      <c r="E25" s="278"/>
      <c r="F25" s="279"/>
      <c r="G25" s="245"/>
      <c r="H25" s="208"/>
      <c r="I25" s="208"/>
      <c r="J25" s="388"/>
      <c r="K25" s="343"/>
      <c r="L25" s="301"/>
      <c r="M25" s="301"/>
      <c r="N25" s="301"/>
      <c r="O25" s="301"/>
      <c r="P25" s="301"/>
      <c r="Q25" s="406"/>
      <c r="R25" s="406"/>
      <c r="S25" s="208"/>
      <c r="T25" s="385"/>
      <c r="U25" s="379" t="s">
        <v>172</v>
      </c>
      <c r="V25" s="344"/>
      <c r="W25" s="344"/>
      <c r="X25" s="344"/>
      <c r="Y25" s="344"/>
      <c r="Z25" s="344"/>
      <c r="AA25" s="344"/>
      <c r="AB25" s="344"/>
      <c r="AC25" s="344"/>
      <c r="AD25" s="344"/>
      <c r="AE25" s="344"/>
      <c r="AF25" s="345"/>
      <c r="AG25" s="369"/>
      <c r="AH25" s="370"/>
      <c r="AI25" s="372"/>
      <c r="AJ25" s="373"/>
      <c r="AK25" s="373"/>
      <c r="AL25" s="373"/>
      <c r="AM25" s="374"/>
      <c r="AN25" s="342">
        <f>ROUND(Q20*AD26,0)</f>
        <v>486</v>
      </c>
      <c r="AO25" s="268"/>
    </row>
    <row r="26" spans="1:41" ht="14.25">
      <c r="A26" s="229">
        <v>71</v>
      </c>
      <c r="B26" s="337">
        <v>1758</v>
      </c>
      <c r="C26" s="254" t="s">
        <v>1331</v>
      </c>
      <c r="D26" s="375"/>
      <c r="E26" s="278"/>
      <c r="F26" s="279"/>
      <c r="G26" s="245"/>
      <c r="H26" s="208"/>
      <c r="I26" s="208"/>
      <c r="J26" s="388"/>
      <c r="K26" s="343"/>
      <c r="L26" s="301"/>
      <c r="M26" s="301"/>
      <c r="N26" s="301"/>
      <c r="O26" s="301"/>
      <c r="P26" s="301"/>
      <c r="Q26" s="406"/>
      <c r="R26" s="406"/>
      <c r="S26" s="208"/>
      <c r="T26" s="385"/>
      <c r="U26" s="379" t="s">
        <v>174</v>
      </c>
      <c r="V26" s="344"/>
      <c r="W26" s="344"/>
      <c r="X26" s="344"/>
      <c r="Y26" s="344"/>
      <c r="Z26" s="344"/>
      <c r="AA26" s="344"/>
      <c r="AB26" s="344"/>
      <c r="AC26" s="214" t="s">
        <v>163</v>
      </c>
      <c r="AD26" s="1541">
        <v>0.96499999999999997</v>
      </c>
      <c r="AE26" s="1541"/>
      <c r="AF26" s="345"/>
      <c r="AG26" s="1539" t="s">
        <v>161</v>
      </c>
      <c r="AH26" s="346" t="s">
        <v>162</v>
      </c>
      <c r="AI26" s="347" t="s">
        <v>163</v>
      </c>
      <c r="AJ26" s="348">
        <v>0.7</v>
      </c>
      <c r="AK26" s="348"/>
      <c r="AL26" s="348"/>
      <c r="AM26" s="349"/>
      <c r="AN26" s="350">
        <f>ROUND(ROUND(Q20*AD26,0)*AJ26,0)</f>
        <v>340</v>
      </c>
      <c r="AO26" s="268"/>
    </row>
    <row r="27" spans="1:41" ht="14.25">
      <c r="A27" s="243">
        <v>71</v>
      </c>
      <c r="B27" s="351">
        <v>3135</v>
      </c>
      <c r="C27" s="244" t="s">
        <v>1332</v>
      </c>
      <c r="D27" s="375"/>
      <c r="E27" s="278"/>
      <c r="F27" s="279"/>
      <c r="G27" s="245"/>
      <c r="H27" s="208"/>
      <c r="I27" s="208"/>
      <c r="J27" s="385"/>
      <c r="K27" s="343"/>
      <c r="L27" s="301"/>
      <c r="M27" s="301"/>
      <c r="N27" s="301"/>
      <c r="O27" s="301"/>
      <c r="P27" s="301"/>
      <c r="Q27" s="392"/>
      <c r="R27" s="392"/>
      <c r="S27" s="208"/>
      <c r="T27" s="385"/>
      <c r="U27" s="245"/>
      <c r="V27" s="344"/>
      <c r="W27" s="344"/>
      <c r="X27" s="344"/>
      <c r="Y27" s="344"/>
      <c r="Z27" s="344"/>
      <c r="AA27" s="344"/>
      <c r="AB27" s="344"/>
      <c r="AC27" s="344"/>
      <c r="AD27" s="344"/>
      <c r="AE27" s="344"/>
      <c r="AF27" s="345"/>
      <c r="AG27" s="1540"/>
      <c r="AH27" s="353" t="s">
        <v>165</v>
      </c>
      <c r="AI27" s="354" t="s">
        <v>163</v>
      </c>
      <c r="AJ27" s="355">
        <v>0.5</v>
      </c>
      <c r="AK27" s="356"/>
      <c r="AL27" s="356"/>
      <c r="AM27" s="395"/>
      <c r="AN27" s="358">
        <f>ROUND(ROUND(Q20*AD26,0)*AJ27,0)</f>
        <v>243</v>
      </c>
      <c r="AO27" s="268"/>
    </row>
    <row r="28" spans="1:41" ht="14.25">
      <c r="A28" s="243">
        <v>71</v>
      </c>
      <c r="B28" s="351">
        <v>3136</v>
      </c>
      <c r="C28" s="244" t="s">
        <v>1333</v>
      </c>
      <c r="D28" s="375"/>
      <c r="E28" s="278"/>
      <c r="F28" s="279"/>
      <c r="G28" s="245"/>
      <c r="H28" s="208"/>
      <c r="I28" s="208"/>
      <c r="J28" s="385"/>
      <c r="K28" s="343"/>
      <c r="L28" s="301"/>
      <c r="M28" s="301"/>
      <c r="N28" s="301"/>
      <c r="O28" s="301"/>
      <c r="P28" s="301"/>
      <c r="Q28" s="392"/>
      <c r="R28" s="392"/>
      <c r="S28" s="208"/>
      <c r="T28" s="385"/>
      <c r="U28" s="245"/>
      <c r="V28" s="344"/>
      <c r="W28" s="344"/>
      <c r="X28" s="344"/>
      <c r="Y28" s="344"/>
      <c r="Z28" s="344"/>
      <c r="AA28" s="344"/>
      <c r="AB28" s="344"/>
      <c r="AC28" s="344"/>
      <c r="AD28" s="344"/>
      <c r="AE28" s="344"/>
      <c r="AF28" s="345"/>
      <c r="AG28" s="364"/>
      <c r="AH28" s="396"/>
      <c r="AI28" s="362"/>
      <c r="AJ28" s="356"/>
      <c r="AK28" s="1533" t="s">
        <v>167</v>
      </c>
      <c r="AL28" s="362">
        <v>5</v>
      </c>
      <c r="AM28" s="363" t="s">
        <v>168</v>
      </c>
      <c r="AN28" s="358">
        <f>ROUND(Q20*AD26,0)-AL28</f>
        <v>481</v>
      </c>
      <c r="AO28" s="268"/>
    </row>
    <row r="29" spans="1:41" ht="14.25">
      <c r="A29" s="243">
        <v>71</v>
      </c>
      <c r="B29" s="351">
        <v>3137</v>
      </c>
      <c r="C29" s="244" t="s">
        <v>1334</v>
      </c>
      <c r="D29" s="375"/>
      <c r="E29" s="278"/>
      <c r="F29" s="279"/>
      <c r="G29" s="245"/>
      <c r="H29" s="208"/>
      <c r="I29" s="208"/>
      <c r="J29" s="385"/>
      <c r="K29" s="343"/>
      <c r="L29" s="301"/>
      <c r="M29" s="301"/>
      <c r="N29" s="301"/>
      <c r="O29" s="301"/>
      <c r="P29" s="301"/>
      <c r="Q29" s="392"/>
      <c r="R29" s="392"/>
      <c r="S29" s="208"/>
      <c r="T29" s="385"/>
      <c r="U29" s="245"/>
      <c r="V29" s="344"/>
      <c r="W29" s="344"/>
      <c r="X29" s="344"/>
      <c r="Y29" s="344"/>
      <c r="Z29" s="344"/>
      <c r="AA29" s="344"/>
      <c r="AB29" s="344"/>
      <c r="AC29" s="344"/>
      <c r="AD29" s="344"/>
      <c r="AE29" s="344"/>
      <c r="AF29" s="345"/>
      <c r="AG29" s="1536" t="s">
        <v>161</v>
      </c>
      <c r="AH29" s="364" t="s">
        <v>162</v>
      </c>
      <c r="AI29" s="362" t="s">
        <v>163</v>
      </c>
      <c r="AJ29" s="356">
        <v>0.7</v>
      </c>
      <c r="AK29" s="1534"/>
      <c r="AL29" s="365"/>
      <c r="AM29" s="366"/>
      <c r="AN29" s="358">
        <f>ROUND(ROUND(Q20*AD26,0)*AJ29,0)-AL28</f>
        <v>335</v>
      </c>
      <c r="AO29" s="268"/>
    </row>
    <row r="30" spans="1:41" ht="14.25">
      <c r="A30" s="243">
        <v>71</v>
      </c>
      <c r="B30" s="351">
        <v>3138</v>
      </c>
      <c r="C30" s="244" t="s">
        <v>1335</v>
      </c>
      <c r="D30" s="375"/>
      <c r="E30" s="278"/>
      <c r="F30" s="279"/>
      <c r="G30" s="245"/>
      <c r="H30" s="208"/>
      <c r="I30" s="208"/>
      <c r="J30" s="385"/>
      <c r="K30" s="343"/>
      <c r="L30" s="301"/>
      <c r="M30" s="301"/>
      <c r="N30" s="301"/>
      <c r="O30" s="301"/>
      <c r="P30" s="301"/>
      <c r="Q30" s="392"/>
      <c r="R30" s="392"/>
      <c r="S30" s="208"/>
      <c r="T30" s="385"/>
      <c r="U30" s="245"/>
      <c r="V30" s="344"/>
      <c r="W30" s="344"/>
      <c r="X30" s="344"/>
      <c r="Y30" s="344"/>
      <c r="Z30" s="344"/>
      <c r="AA30" s="344"/>
      <c r="AB30" s="344"/>
      <c r="AC30" s="344"/>
      <c r="AD30" s="344"/>
      <c r="AE30" s="344"/>
      <c r="AF30" s="345"/>
      <c r="AG30" s="1537"/>
      <c r="AH30" s="353" t="s">
        <v>165</v>
      </c>
      <c r="AI30" s="354" t="s">
        <v>163</v>
      </c>
      <c r="AJ30" s="355">
        <v>0.5</v>
      </c>
      <c r="AK30" s="1535"/>
      <c r="AL30" s="367"/>
      <c r="AM30" s="368"/>
      <c r="AN30" s="358">
        <f>ROUND(ROUND(Q20*AD26,0)*AJ30,0)-AL28</f>
        <v>238</v>
      </c>
      <c r="AO30" s="268"/>
    </row>
    <row r="31" spans="1:41" ht="14.25">
      <c r="A31" s="229">
        <v>71</v>
      </c>
      <c r="B31" s="337">
        <v>1761</v>
      </c>
      <c r="C31" s="254" t="s">
        <v>1336</v>
      </c>
      <c r="D31" s="375"/>
      <c r="E31" s="278"/>
      <c r="F31" s="279"/>
      <c r="G31" s="1542" t="s">
        <v>912</v>
      </c>
      <c r="H31" s="1543"/>
      <c r="I31" s="1543"/>
      <c r="J31" s="1544"/>
      <c r="K31" s="231" t="s">
        <v>811</v>
      </c>
      <c r="L31" s="334"/>
      <c r="M31" s="334"/>
      <c r="N31" s="334"/>
      <c r="O31" s="334"/>
      <c r="P31" s="334"/>
      <c r="Q31" s="334"/>
      <c r="R31" s="334"/>
      <c r="S31" s="232"/>
      <c r="T31" s="314"/>
      <c r="U31" s="231"/>
      <c r="V31" s="338"/>
      <c r="W31" s="338"/>
      <c r="X31" s="338"/>
      <c r="Y31" s="338"/>
      <c r="Z31" s="338"/>
      <c r="AA31" s="338"/>
      <c r="AB31" s="338"/>
      <c r="AC31" s="338"/>
      <c r="AD31" s="338"/>
      <c r="AE31" s="338"/>
      <c r="AF31" s="339"/>
      <c r="AG31" s="340"/>
      <c r="AH31" s="338"/>
      <c r="AI31" s="334"/>
      <c r="AJ31" s="383"/>
      <c r="AK31" s="383"/>
      <c r="AL31" s="383"/>
      <c r="AM31" s="384"/>
      <c r="AN31" s="342">
        <f>ROUND(Q32,0)</f>
        <v>487</v>
      </c>
      <c r="AO31" s="268"/>
    </row>
    <row r="32" spans="1:41" ht="14.25">
      <c r="A32" s="229">
        <v>71</v>
      </c>
      <c r="B32" s="337">
        <v>1762</v>
      </c>
      <c r="C32" s="254" t="s">
        <v>1337</v>
      </c>
      <c r="D32" s="375"/>
      <c r="E32" s="278"/>
      <c r="F32" s="279"/>
      <c r="G32" s="1545"/>
      <c r="H32" s="1546"/>
      <c r="I32" s="1546"/>
      <c r="J32" s="1547"/>
      <c r="K32" s="343"/>
      <c r="L32" s="301"/>
      <c r="M32" s="301"/>
      <c r="N32" s="301"/>
      <c r="O32" s="301"/>
      <c r="P32" s="301"/>
      <c r="Q32" s="1548">
        <v>487</v>
      </c>
      <c r="R32" s="1548"/>
      <c r="S32" s="208" t="s">
        <v>18</v>
      </c>
      <c r="T32" s="385"/>
      <c r="U32" s="245"/>
      <c r="V32" s="344"/>
      <c r="W32" s="344"/>
      <c r="X32" s="344"/>
      <c r="Y32" s="344"/>
      <c r="Z32" s="344"/>
      <c r="AA32" s="344"/>
      <c r="AB32" s="344"/>
      <c r="AC32" s="344"/>
      <c r="AD32" s="344"/>
      <c r="AE32" s="344"/>
      <c r="AF32" s="345"/>
      <c r="AG32" s="1539" t="s">
        <v>161</v>
      </c>
      <c r="AH32" s="346" t="s">
        <v>162</v>
      </c>
      <c r="AI32" s="347" t="s">
        <v>163</v>
      </c>
      <c r="AJ32" s="348">
        <v>0.7</v>
      </c>
      <c r="AK32" s="348"/>
      <c r="AL32" s="348"/>
      <c r="AM32" s="349"/>
      <c r="AN32" s="350">
        <f>ROUND(Q32*AJ32,0)</f>
        <v>341</v>
      </c>
      <c r="AO32" s="268"/>
    </row>
    <row r="33" spans="1:41" ht="14.25">
      <c r="A33" s="243">
        <v>71</v>
      </c>
      <c r="B33" s="351">
        <v>3141</v>
      </c>
      <c r="C33" s="244" t="s">
        <v>1338</v>
      </c>
      <c r="D33" s="375"/>
      <c r="E33" s="278"/>
      <c r="F33" s="279"/>
      <c r="G33" s="1545"/>
      <c r="H33" s="1546"/>
      <c r="I33" s="1546"/>
      <c r="J33" s="1547"/>
      <c r="K33" s="343"/>
      <c r="L33" s="301"/>
      <c r="M33" s="301"/>
      <c r="N33" s="301"/>
      <c r="O33" s="301"/>
      <c r="P33" s="301"/>
      <c r="Q33" s="392"/>
      <c r="R33" s="392"/>
      <c r="S33" s="208"/>
      <c r="T33" s="385"/>
      <c r="U33" s="245"/>
      <c r="V33" s="344"/>
      <c r="W33" s="344"/>
      <c r="X33" s="344"/>
      <c r="Y33" s="344"/>
      <c r="Z33" s="344"/>
      <c r="AA33" s="344"/>
      <c r="AB33" s="344"/>
      <c r="AC33" s="344"/>
      <c r="AD33" s="344"/>
      <c r="AE33" s="344"/>
      <c r="AF33" s="345"/>
      <c r="AG33" s="1540"/>
      <c r="AH33" s="353" t="s">
        <v>165</v>
      </c>
      <c r="AI33" s="354" t="s">
        <v>163</v>
      </c>
      <c r="AJ33" s="355">
        <v>0.5</v>
      </c>
      <c r="AK33" s="356"/>
      <c r="AL33" s="356"/>
      <c r="AM33" s="395"/>
      <c r="AN33" s="358">
        <f>ROUND(Q32*AJ33,0)</f>
        <v>244</v>
      </c>
      <c r="AO33" s="268"/>
    </row>
    <row r="34" spans="1:41" ht="14.25">
      <c r="A34" s="243">
        <v>71</v>
      </c>
      <c r="B34" s="351">
        <v>3142</v>
      </c>
      <c r="C34" s="244" t="s">
        <v>1339</v>
      </c>
      <c r="D34" s="375"/>
      <c r="E34" s="278"/>
      <c r="F34" s="279"/>
      <c r="G34" s="1545"/>
      <c r="H34" s="1546"/>
      <c r="I34" s="1546"/>
      <c r="J34" s="1547"/>
      <c r="K34" s="343"/>
      <c r="L34" s="301"/>
      <c r="M34" s="301"/>
      <c r="N34" s="301"/>
      <c r="O34" s="301"/>
      <c r="P34" s="301"/>
      <c r="Q34" s="392"/>
      <c r="R34" s="392"/>
      <c r="S34" s="208"/>
      <c r="T34" s="385"/>
      <c r="U34" s="245"/>
      <c r="V34" s="344"/>
      <c r="W34" s="344"/>
      <c r="X34" s="344"/>
      <c r="Y34" s="344"/>
      <c r="Z34" s="344"/>
      <c r="AA34" s="344"/>
      <c r="AB34" s="344"/>
      <c r="AC34" s="344"/>
      <c r="AD34" s="344"/>
      <c r="AE34" s="344"/>
      <c r="AF34" s="345"/>
      <c r="AG34" s="364"/>
      <c r="AH34" s="396"/>
      <c r="AI34" s="362"/>
      <c r="AJ34" s="356"/>
      <c r="AK34" s="1533" t="s">
        <v>167</v>
      </c>
      <c r="AL34" s="362">
        <v>5</v>
      </c>
      <c r="AM34" s="363" t="s">
        <v>168</v>
      </c>
      <c r="AN34" s="358">
        <f>ROUND(Q32,0)-AL34</f>
        <v>482</v>
      </c>
      <c r="AO34" s="268"/>
    </row>
    <row r="35" spans="1:41" ht="14.25">
      <c r="A35" s="243">
        <v>71</v>
      </c>
      <c r="B35" s="351">
        <v>3143</v>
      </c>
      <c r="C35" s="244" t="s">
        <v>1340</v>
      </c>
      <c r="D35" s="375"/>
      <c r="E35" s="278"/>
      <c r="F35" s="279"/>
      <c r="G35" s="1545"/>
      <c r="H35" s="1546"/>
      <c r="I35" s="1546"/>
      <c r="J35" s="1547"/>
      <c r="K35" s="343"/>
      <c r="L35" s="301"/>
      <c r="M35" s="301"/>
      <c r="N35" s="301"/>
      <c r="O35" s="301"/>
      <c r="P35" s="301"/>
      <c r="Q35" s="392"/>
      <c r="R35" s="392"/>
      <c r="S35" s="208"/>
      <c r="T35" s="385"/>
      <c r="U35" s="245"/>
      <c r="V35" s="344"/>
      <c r="W35" s="344"/>
      <c r="X35" s="344"/>
      <c r="Y35" s="344"/>
      <c r="Z35" s="344"/>
      <c r="AA35" s="344"/>
      <c r="AB35" s="344"/>
      <c r="AC35" s="344"/>
      <c r="AD35" s="344"/>
      <c r="AE35" s="344"/>
      <c r="AF35" s="345"/>
      <c r="AG35" s="1536" t="s">
        <v>161</v>
      </c>
      <c r="AH35" s="364" t="s">
        <v>162</v>
      </c>
      <c r="AI35" s="362" t="s">
        <v>163</v>
      </c>
      <c r="AJ35" s="356">
        <v>0.7</v>
      </c>
      <c r="AK35" s="1534"/>
      <c r="AL35" s="365"/>
      <c r="AM35" s="366"/>
      <c r="AN35" s="358">
        <f>ROUND(Q32*AJ35,0)-AL34</f>
        <v>336</v>
      </c>
      <c r="AO35" s="268"/>
    </row>
    <row r="36" spans="1:41" ht="14.25">
      <c r="A36" s="243">
        <v>71</v>
      </c>
      <c r="B36" s="351">
        <v>3144</v>
      </c>
      <c r="C36" s="244" t="s">
        <v>1341</v>
      </c>
      <c r="D36" s="375"/>
      <c r="E36" s="278"/>
      <c r="F36" s="279"/>
      <c r="G36" s="1545"/>
      <c r="H36" s="1546"/>
      <c r="I36" s="1546"/>
      <c r="J36" s="1547"/>
      <c r="K36" s="343"/>
      <c r="L36" s="301"/>
      <c r="M36" s="301"/>
      <c r="N36" s="301"/>
      <c r="O36" s="301"/>
      <c r="P36" s="301"/>
      <c r="Q36" s="392"/>
      <c r="R36" s="392"/>
      <c r="S36" s="208"/>
      <c r="T36" s="385"/>
      <c r="U36" s="245"/>
      <c r="V36" s="344"/>
      <c r="W36" s="344"/>
      <c r="X36" s="344"/>
      <c r="Y36" s="344"/>
      <c r="Z36" s="344"/>
      <c r="AA36" s="344"/>
      <c r="AB36" s="344"/>
      <c r="AC36" s="344"/>
      <c r="AD36" s="344"/>
      <c r="AE36" s="344"/>
      <c r="AF36" s="345"/>
      <c r="AG36" s="1537"/>
      <c r="AH36" s="353" t="s">
        <v>165</v>
      </c>
      <c r="AI36" s="354" t="s">
        <v>163</v>
      </c>
      <c r="AJ36" s="355">
        <v>0.5</v>
      </c>
      <c r="AK36" s="1535"/>
      <c r="AL36" s="367"/>
      <c r="AM36" s="368"/>
      <c r="AN36" s="358">
        <f>ROUND(Q32*AJ36,0)-AL34</f>
        <v>239</v>
      </c>
      <c r="AO36" s="268"/>
    </row>
    <row r="37" spans="1:41" ht="14.25">
      <c r="A37" s="229">
        <v>71</v>
      </c>
      <c r="B37" s="337">
        <v>1763</v>
      </c>
      <c r="C37" s="254" t="s">
        <v>1342</v>
      </c>
      <c r="D37" s="375"/>
      <c r="E37" s="278"/>
      <c r="F37" s="279"/>
      <c r="G37" s="1545"/>
      <c r="H37" s="1546"/>
      <c r="I37" s="1546"/>
      <c r="J37" s="1547"/>
      <c r="K37" s="245"/>
      <c r="L37" s="208"/>
      <c r="M37" s="208"/>
      <c r="N37" s="208"/>
      <c r="O37" s="208"/>
      <c r="P37" s="208"/>
      <c r="Q37" s="301"/>
      <c r="R37" s="301"/>
      <c r="S37" s="301"/>
      <c r="T37" s="385"/>
      <c r="U37" s="369" t="s">
        <v>172</v>
      </c>
      <c r="V37" s="370"/>
      <c r="W37" s="370"/>
      <c r="X37" s="370"/>
      <c r="Y37" s="370"/>
      <c r="Z37" s="370"/>
      <c r="AA37" s="370"/>
      <c r="AB37" s="370"/>
      <c r="AC37" s="370"/>
      <c r="AD37" s="370"/>
      <c r="AE37" s="370"/>
      <c r="AF37" s="371"/>
      <c r="AG37" s="369"/>
      <c r="AH37" s="370"/>
      <c r="AI37" s="372"/>
      <c r="AJ37" s="373"/>
      <c r="AK37" s="373"/>
      <c r="AL37" s="373"/>
      <c r="AM37" s="374"/>
      <c r="AN37" s="342">
        <f>ROUND(Q32*AD38,0)</f>
        <v>470</v>
      </c>
      <c r="AO37" s="268"/>
    </row>
    <row r="38" spans="1:41" ht="14.25">
      <c r="A38" s="229">
        <v>71</v>
      </c>
      <c r="B38" s="337">
        <v>1764</v>
      </c>
      <c r="C38" s="254" t="s">
        <v>1343</v>
      </c>
      <c r="D38" s="375"/>
      <c r="E38" s="278"/>
      <c r="F38" s="279"/>
      <c r="G38" s="245"/>
      <c r="H38" s="208"/>
      <c r="I38" s="208"/>
      <c r="J38" s="385"/>
      <c r="K38" s="343"/>
      <c r="L38" s="301"/>
      <c r="M38" s="301"/>
      <c r="N38" s="301"/>
      <c r="O38" s="301"/>
      <c r="P38" s="208"/>
      <c r="Q38" s="301"/>
      <c r="R38" s="301"/>
      <c r="S38" s="301"/>
      <c r="T38" s="385"/>
      <c r="U38" s="379" t="s">
        <v>174</v>
      </c>
      <c r="V38" s="344"/>
      <c r="W38" s="344"/>
      <c r="X38" s="344"/>
      <c r="Y38" s="344"/>
      <c r="Z38" s="344"/>
      <c r="AA38" s="344"/>
      <c r="AB38" s="344"/>
      <c r="AC38" s="214" t="s">
        <v>163</v>
      </c>
      <c r="AD38" s="1541">
        <v>0.96499999999999997</v>
      </c>
      <c r="AE38" s="1541"/>
      <c r="AF38" s="345"/>
      <c r="AG38" s="1539" t="s">
        <v>161</v>
      </c>
      <c r="AH38" s="346" t="s">
        <v>162</v>
      </c>
      <c r="AI38" s="347" t="s">
        <v>163</v>
      </c>
      <c r="AJ38" s="348">
        <v>0.7</v>
      </c>
      <c r="AK38" s="348"/>
      <c r="AL38" s="348"/>
      <c r="AM38" s="349"/>
      <c r="AN38" s="350">
        <f>ROUND(ROUND(Q32*AD38,0)*AJ38,0)</f>
        <v>329</v>
      </c>
      <c r="AO38" s="268"/>
    </row>
    <row r="39" spans="1:41" ht="14.25">
      <c r="A39" s="243">
        <v>71</v>
      </c>
      <c r="B39" s="351">
        <v>3145</v>
      </c>
      <c r="C39" s="244" t="s">
        <v>1344</v>
      </c>
      <c r="D39" s="375"/>
      <c r="E39" s="278"/>
      <c r="F39" s="279"/>
      <c r="G39" s="245"/>
      <c r="H39" s="208"/>
      <c r="I39" s="208"/>
      <c r="J39" s="385"/>
      <c r="K39" s="343"/>
      <c r="L39" s="301"/>
      <c r="M39" s="301"/>
      <c r="N39" s="301"/>
      <c r="O39" s="301"/>
      <c r="P39" s="301"/>
      <c r="Q39" s="392"/>
      <c r="R39" s="392"/>
      <c r="S39" s="208"/>
      <c r="T39" s="385"/>
      <c r="U39" s="245"/>
      <c r="V39" s="344"/>
      <c r="W39" s="344"/>
      <c r="X39" s="344"/>
      <c r="Y39" s="344"/>
      <c r="Z39" s="344"/>
      <c r="AA39" s="344"/>
      <c r="AB39" s="344"/>
      <c r="AC39" s="344"/>
      <c r="AD39" s="344"/>
      <c r="AE39" s="344"/>
      <c r="AF39" s="345"/>
      <c r="AG39" s="1540"/>
      <c r="AH39" s="353" t="s">
        <v>165</v>
      </c>
      <c r="AI39" s="354" t="s">
        <v>163</v>
      </c>
      <c r="AJ39" s="355">
        <v>0.5</v>
      </c>
      <c r="AK39" s="356"/>
      <c r="AL39" s="356"/>
      <c r="AM39" s="395"/>
      <c r="AN39" s="358">
        <f>ROUND(ROUND(Q32*AD38,0)*AJ39,0)</f>
        <v>235</v>
      </c>
      <c r="AO39" s="268"/>
    </row>
    <row r="40" spans="1:41" ht="14.25">
      <c r="A40" s="243">
        <v>71</v>
      </c>
      <c r="B40" s="351">
        <v>3146</v>
      </c>
      <c r="C40" s="244" t="s">
        <v>1345</v>
      </c>
      <c r="D40" s="375"/>
      <c r="E40" s="278"/>
      <c r="F40" s="279"/>
      <c r="G40" s="245"/>
      <c r="H40" s="208"/>
      <c r="I40" s="208"/>
      <c r="J40" s="385"/>
      <c r="K40" s="343"/>
      <c r="L40" s="301"/>
      <c r="M40" s="301"/>
      <c r="N40" s="301"/>
      <c r="O40" s="301"/>
      <c r="P40" s="301"/>
      <c r="Q40" s="392"/>
      <c r="R40" s="392"/>
      <c r="S40" s="208"/>
      <c r="T40" s="385"/>
      <c r="U40" s="245"/>
      <c r="V40" s="344"/>
      <c r="W40" s="344"/>
      <c r="X40" s="344"/>
      <c r="Y40" s="344"/>
      <c r="Z40" s="344"/>
      <c r="AA40" s="344"/>
      <c r="AB40" s="344"/>
      <c r="AC40" s="344"/>
      <c r="AD40" s="344"/>
      <c r="AE40" s="344"/>
      <c r="AF40" s="345"/>
      <c r="AG40" s="364"/>
      <c r="AH40" s="396"/>
      <c r="AI40" s="362"/>
      <c r="AJ40" s="356"/>
      <c r="AK40" s="1533" t="s">
        <v>167</v>
      </c>
      <c r="AL40" s="362">
        <v>5</v>
      </c>
      <c r="AM40" s="363" t="s">
        <v>168</v>
      </c>
      <c r="AN40" s="358">
        <f>ROUND(Q32*AD38,0)-AL40</f>
        <v>465</v>
      </c>
      <c r="AO40" s="268"/>
    </row>
    <row r="41" spans="1:41" ht="14.25">
      <c r="A41" s="243">
        <v>71</v>
      </c>
      <c r="B41" s="351">
        <v>3147</v>
      </c>
      <c r="C41" s="244" t="s">
        <v>1346</v>
      </c>
      <c r="D41" s="375"/>
      <c r="E41" s="278"/>
      <c r="F41" s="279"/>
      <c r="G41" s="245"/>
      <c r="H41" s="208"/>
      <c r="I41" s="208"/>
      <c r="J41" s="385"/>
      <c r="K41" s="343"/>
      <c r="L41" s="301"/>
      <c r="M41" s="301"/>
      <c r="N41" s="301"/>
      <c r="O41" s="301"/>
      <c r="P41" s="301"/>
      <c r="Q41" s="392"/>
      <c r="R41" s="392"/>
      <c r="S41" s="208"/>
      <c r="T41" s="385"/>
      <c r="U41" s="245"/>
      <c r="V41" s="344"/>
      <c r="W41" s="344"/>
      <c r="X41" s="344"/>
      <c r="Y41" s="344"/>
      <c r="Z41" s="344"/>
      <c r="AA41" s="344"/>
      <c r="AB41" s="344"/>
      <c r="AC41" s="344"/>
      <c r="AD41" s="344"/>
      <c r="AE41" s="344"/>
      <c r="AF41" s="345"/>
      <c r="AG41" s="1536" t="s">
        <v>161</v>
      </c>
      <c r="AH41" s="364" t="s">
        <v>162</v>
      </c>
      <c r="AI41" s="362" t="s">
        <v>163</v>
      </c>
      <c r="AJ41" s="356">
        <v>0.7</v>
      </c>
      <c r="AK41" s="1534"/>
      <c r="AL41" s="365"/>
      <c r="AM41" s="366"/>
      <c r="AN41" s="358">
        <f>ROUND(ROUND(Q32*AD38,0)*AJ41,0)-AL40</f>
        <v>324</v>
      </c>
      <c r="AO41" s="268"/>
    </row>
    <row r="42" spans="1:41" ht="14.25">
      <c r="A42" s="243">
        <v>71</v>
      </c>
      <c r="B42" s="351">
        <v>3148</v>
      </c>
      <c r="C42" s="244" t="s">
        <v>1347</v>
      </c>
      <c r="D42" s="375"/>
      <c r="E42" s="278"/>
      <c r="F42" s="279"/>
      <c r="G42" s="245"/>
      <c r="H42" s="208"/>
      <c r="I42" s="208"/>
      <c r="J42" s="385"/>
      <c r="K42" s="308"/>
      <c r="L42" s="304"/>
      <c r="M42" s="304"/>
      <c r="N42" s="304"/>
      <c r="O42" s="304"/>
      <c r="P42" s="304"/>
      <c r="Q42" s="407"/>
      <c r="R42" s="407"/>
      <c r="S42" s="216"/>
      <c r="T42" s="226"/>
      <c r="U42" s="281"/>
      <c r="V42" s="380"/>
      <c r="W42" s="380"/>
      <c r="X42" s="380"/>
      <c r="Y42" s="380"/>
      <c r="Z42" s="380"/>
      <c r="AA42" s="380"/>
      <c r="AB42" s="380"/>
      <c r="AC42" s="380"/>
      <c r="AD42" s="380"/>
      <c r="AE42" s="380"/>
      <c r="AF42" s="381"/>
      <c r="AG42" s="1537"/>
      <c r="AH42" s="353" t="s">
        <v>165</v>
      </c>
      <c r="AI42" s="354" t="s">
        <v>163</v>
      </c>
      <c r="AJ42" s="355">
        <v>0.5</v>
      </c>
      <c r="AK42" s="1535"/>
      <c r="AL42" s="367"/>
      <c r="AM42" s="368"/>
      <c r="AN42" s="358">
        <f>ROUND(ROUND(Q32*AD38,0)*AJ42,0)-AL40</f>
        <v>230</v>
      </c>
      <c r="AO42" s="268"/>
    </row>
    <row r="43" spans="1:41" ht="14.25">
      <c r="A43" s="229">
        <v>71</v>
      </c>
      <c r="B43" s="337">
        <v>1765</v>
      </c>
      <c r="C43" s="254" t="s">
        <v>1348</v>
      </c>
      <c r="D43" s="375"/>
      <c r="E43" s="278"/>
      <c r="F43" s="279"/>
      <c r="G43" s="245"/>
      <c r="H43" s="208"/>
      <c r="I43" s="208"/>
      <c r="J43" s="388"/>
      <c r="K43" s="208" t="s">
        <v>824</v>
      </c>
      <c r="L43" s="301"/>
      <c r="M43" s="301"/>
      <c r="N43" s="301"/>
      <c r="O43" s="301"/>
      <c r="P43" s="301"/>
      <c r="Q43" s="301"/>
      <c r="R43" s="301"/>
      <c r="S43" s="208"/>
      <c r="T43" s="385"/>
      <c r="U43" s="245"/>
      <c r="V43" s="392"/>
      <c r="W43" s="392"/>
      <c r="X43" s="392"/>
      <c r="Y43" s="392"/>
      <c r="Z43" s="392"/>
      <c r="AA43" s="392"/>
      <c r="AB43" s="392"/>
      <c r="AC43" s="392"/>
      <c r="AD43" s="392"/>
      <c r="AE43" s="392"/>
      <c r="AF43" s="393"/>
      <c r="AG43" s="340"/>
      <c r="AH43" s="338"/>
      <c r="AI43" s="334"/>
      <c r="AJ43" s="383"/>
      <c r="AK43" s="383"/>
      <c r="AL43" s="383"/>
      <c r="AM43" s="384"/>
      <c r="AN43" s="342">
        <f>ROUND(Q44,0)</f>
        <v>487</v>
      </c>
      <c r="AO43" s="268"/>
    </row>
    <row r="44" spans="1:41" ht="14.25">
      <c r="A44" s="229">
        <v>71</v>
      </c>
      <c r="B44" s="337">
        <v>1766</v>
      </c>
      <c r="C44" s="254" t="s">
        <v>1349</v>
      </c>
      <c r="D44" s="375"/>
      <c r="E44" s="278"/>
      <c r="F44" s="279"/>
      <c r="G44" s="245"/>
      <c r="H44" s="208"/>
      <c r="I44" s="208"/>
      <c r="J44" s="388"/>
      <c r="K44" s="343"/>
      <c r="L44" s="301"/>
      <c r="M44" s="301"/>
      <c r="N44" s="301"/>
      <c r="O44" s="301"/>
      <c r="P44" s="301"/>
      <c r="Q44" s="1548">
        <v>487</v>
      </c>
      <c r="R44" s="1548"/>
      <c r="S44" s="208" t="s">
        <v>18</v>
      </c>
      <c r="T44" s="385"/>
      <c r="U44" s="245"/>
      <c r="V44" s="344"/>
      <c r="W44" s="344"/>
      <c r="X44" s="344"/>
      <c r="Y44" s="344"/>
      <c r="Z44" s="344"/>
      <c r="AA44" s="344"/>
      <c r="AB44" s="344"/>
      <c r="AC44" s="344"/>
      <c r="AD44" s="344"/>
      <c r="AE44" s="344"/>
      <c r="AF44" s="345"/>
      <c r="AG44" s="1539" t="s">
        <v>161</v>
      </c>
      <c r="AH44" s="346" t="s">
        <v>162</v>
      </c>
      <c r="AI44" s="347" t="s">
        <v>163</v>
      </c>
      <c r="AJ44" s="348">
        <v>0.7</v>
      </c>
      <c r="AK44" s="348"/>
      <c r="AL44" s="348"/>
      <c r="AM44" s="349"/>
      <c r="AN44" s="350">
        <f>ROUND(Q44*AJ44,0)</f>
        <v>341</v>
      </c>
      <c r="AO44" s="268"/>
    </row>
    <row r="45" spans="1:41" ht="14.25">
      <c r="A45" s="243">
        <v>71</v>
      </c>
      <c r="B45" s="351">
        <v>3151</v>
      </c>
      <c r="C45" s="244" t="s">
        <v>1350</v>
      </c>
      <c r="D45" s="375"/>
      <c r="E45" s="278"/>
      <c r="F45" s="279"/>
      <c r="G45" s="245"/>
      <c r="H45" s="208"/>
      <c r="I45" s="208"/>
      <c r="J45" s="385"/>
      <c r="K45" s="343"/>
      <c r="L45" s="301"/>
      <c r="M45" s="301"/>
      <c r="N45" s="301"/>
      <c r="O45" s="301"/>
      <c r="P45" s="301"/>
      <c r="Q45" s="392"/>
      <c r="R45" s="392"/>
      <c r="S45" s="208"/>
      <c r="T45" s="385"/>
      <c r="U45" s="245"/>
      <c r="V45" s="344"/>
      <c r="W45" s="344"/>
      <c r="X45" s="344"/>
      <c r="Y45" s="344"/>
      <c r="Z45" s="344"/>
      <c r="AA45" s="344"/>
      <c r="AB45" s="344"/>
      <c r="AC45" s="344"/>
      <c r="AD45" s="344"/>
      <c r="AE45" s="344"/>
      <c r="AF45" s="345"/>
      <c r="AG45" s="1540"/>
      <c r="AH45" s="353" t="s">
        <v>165</v>
      </c>
      <c r="AI45" s="354" t="s">
        <v>163</v>
      </c>
      <c r="AJ45" s="355">
        <v>0.5</v>
      </c>
      <c r="AK45" s="356"/>
      <c r="AL45" s="356"/>
      <c r="AM45" s="395"/>
      <c r="AN45" s="358">
        <f>ROUND(Q44*AJ45,0)</f>
        <v>244</v>
      </c>
      <c r="AO45" s="268"/>
    </row>
    <row r="46" spans="1:41" ht="14.25">
      <c r="A46" s="243">
        <v>71</v>
      </c>
      <c r="B46" s="351">
        <v>3152</v>
      </c>
      <c r="C46" s="244" t="s">
        <v>1351</v>
      </c>
      <c r="D46" s="375"/>
      <c r="E46" s="278"/>
      <c r="F46" s="279"/>
      <c r="G46" s="245"/>
      <c r="H46" s="208"/>
      <c r="I46" s="208"/>
      <c r="J46" s="385"/>
      <c r="K46" s="343"/>
      <c r="L46" s="301"/>
      <c r="M46" s="301"/>
      <c r="N46" s="301"/>
      <c r="O46" s="301"/>
      <c r="P46" s="301"/>
      <c r="Q46" s="392"/>
      <c r="R46" s="392"/>
      <c r="S46" s="208"/>
      <c r="T46" s="385"/>
      <c r="U46" s="245"/>
      <c r="V46" s="344"/>
      <c r="W46" s="344"/>
      <c r="X46" s="344"/>
      <c r="Y46" s="344"/>
      <c r="Z46" s="344"/>
      <c r="AA46" s="344"/>
      <c r="AB46" s="344"/>
      <c r="AC46" s="344"/>
      <c r="AD46" s="344"/>
      <c r="AE46" s="344"/>
      <c r="AF46" s="345"/>
      <c r="AG46" s="364"/>
      <c r="AH46" s="396"/>
      <c r="AI46" s="362"/>
      <c r="AJ46" s="356"/>
      <c r="AK46" s="1533" t="s">
        <v>167</v>
      </c>
      <c r="AL46" s="362">
        <v>5</v>
      </c>
      <c r="AM46" s="363" t="s">
        <v>168</v>
      </c>
      <c r="AN46" s="358">
        <f>ROUND(Q44,0)-AL46</f>
        <v>482</v>
      </c>
      <c r="AO46" s="268"/>
    </row>
    <row r="47" spans="1:41" ht="14.25">
      <c r="A47" s="243">
        <v>71</v>
      </c>
      <c r="B47" s="351">
        <v>3153</v>
      </c>
      <c r="C47" s="244" t="s">
        <v>1352</v>
      </c>
      <c r="D47" s="375"/>
      <c r="E47" s="278"/>
      <c r="F47" s="279"/>
      <c r="G47" s="245"/>
      <c r="H47" s="208"/>
      <c r="I47" s="208"/>
      <c r="J47" s="385"/>
      <c r="K47" s="343"/>
      <c r="L47" s="301"/>
      <c r="M47" s="301"/>
      <c r="N47" s="301"/>
      <c r="O47" s="301"/>
      <c r="P47" s="301"/>
      <c r="Q47" s="392"/>
      <c r="R47" s="392"/>
      <c r="S47" s="208"/>
      <c r="T47" s="385"/>
      <c r="U47" s="245"/>
      <c r="V47" s="344"/>
      <c r="W47" s="344"/>
      <c r="X47" s="344"/>
      <c r="Y47" s="344"/>
      <c r="Z47" s="344"/>
      <c r="AA47" s="344"/>
      <c r="AB47" s="344"/>
      <c r="AC47" s="344"/>
      <c r="AD47" s="344"/>
      <c r="AE47" s="344"/>
      <c r="AF47" s="345"/>
      <c r="AG47" s="1536" t="s">
        <v>161</v>
      </c>
      <c r="AH47" s="364" t="s">
        <v>162</v>
      </c>
      <c r="AI47" s="362" t="s">
        <v>163</v>
      </c>
      <c r="AJ47" s="356">
        <v>0.7</v>
      </c>
      <c r="AK47" s="1534"/>
      <c r="AL47" s="365"/>
      <c r="AM47" s="366"/>
      <c r="AN47" s="358">
        <f>ROUND(Q44*AJ47,0)-AL46</f>
        <v>336</v>
      </c>
      <c r="AO47" s="268"/>
    </row>
    <row r="48" spans="1:41" ht="14.25">
      <c r="A48" s="243">
        <v>71</v>
      </c>
      <c r="B48" s="351">
        <v>3154</v>
      </c>
      <c r="C48" s="244" t="s">
        <v>1353</v>
      </c>
      <c r="D48" s="375"/>
      <c r="E48" s="278"/>
      <c r="F48" s="279"/>
      <c r="G48" s="245"/>
      <c r="H48" s="208"/>
      <c r="I48" s="208"/>
      <c r="J48" s="385"/>
      <c r="K48" s="343"/>
      <c r="L48" s="301"/>
      <c r="M48" s="301"/>
      <c r="N48" s="301"/>
      <c r="O48" s="301"/>
      <c r="P48" s="301"/>
      <c r="Q48" s="392"/>
      <c r="R48" s="392"/>
      <c r="S48" s="208"/>
      <c r="T48" s="385"/>
      <c r="U48" s="281"/>
      <c r="V48" s="380"/>
      <c r="W48" s="380"/>
      <c r="X48" s="380"/>
      <c r="Y48" s="380"/>
      <c r="Z48" s="380"/>
      <c r="AA48" s="380"/>
      <c r="AB48" s="380"/>
      <c r="AC48" s="380"/>
      <c r="AD48" s="380"/>
      <c r="AE48" s="380"/>
      <c r="AF48" s="381"/>
      <c r="AG48" s="1537"/>
      <c r="AH48" s="353" t="s">
        <v>165</v>
      </c>
      <c r="AI48" s="354" t="s">
        <v>163</v>
      </c>
      <c r="AJ48" s="355">
        <v>0.5</v>
      </c>
      <c r="AK48" s="1535"/>
      <c r="AL48" s="367"/>
      <c r="AM48" s="368"/>
      <c r="AN48" s="358">
        <f>ROUND(Q44*AJ48,0)-AL46</f>
        <v>239</v>
      </c>
      <c r="AO48" s="268"/>
    </row>
    <row r="49" spans="1:41" ht="14.25">
      <c r="A49" s="229">
        <v>71</v>
      </c>
      <c r="B49" s="337">
        <v>1767</v>
      </c>
      <c r="C49" s="254" t="s">
        <v>1354</v>
      </c>
      <c r="D49" s="375"/>
      <c r="E49" s="278"/>
      <c r="F49" s="279"/>
      <c r="G49" s="245"/>
      <c r="H49" s="208"/>
      <c r="I49" s="208"/>
      <c r="J49" s="388"/>
      <c r="K49" s="343"/>
      <c r="L49" s="301"/>
      <c r="M49" s="301"/>
      <c r="N49" s="301"/>
      <c r="O49" s="301"/>
      <c r="P49" s="301"/>
      <c r="Q49" s="406"/>
      <c r="R49" s="406"/>
      <c r="S49" s="208"/>
      <c r="T49" s="385"/>
      <c r="U49" s="379" t="s">
        <v>172</v>
      </c>
      <c r="V49" s="344"/>
      <c r="W49" s="344"/>
      <c r="X49" s="344"/>
      <c r="Y49" s="344"/>
      <c r="Z49" s="344"/>
      <c r="AA49" s="344"/>
      <c r="AB49" s="344"/>
      <c r="AC49" s="344"/>
      <c r="AD49" s="344"/>
      <c r="AE49" s="344"/>
      <c r="AF49" s="345"/>
      <c r="AG49" s="369"/>
      <c r="AH49" s="370"/>
      <c r="AI49" s="372"/>
      <c r="AJ49" s="373"/>
      <c r="AK49" s="373"/>
      <c r="AL49" s="373"/>
      <c r="AM49" s="374"/>
      <c r="AN49" s="342">
        <f>ROUND(Q44*AD50,0)</f>
        <v>470</v>
      </c>
      <c r="AO49" s="268"/>
    </row>
    <row r="50" spans="1:41" ht="14.25">
      <c r="A50" s="229">
        <v>71</v>
      </c>
      <c r="B50" s="337">
        <v>1768</v>
      </c>
      <c r="C50" s="254" t="s">
        <v>1355</v>
      </c>
      <c r="D50" s="375"/>
      <c r="E50" s="278"/>
      <c r="F50" s="279"/>
      <c r="G50" s="245"/>
      <c r="H50" s="208"/>
      <c r="I50" s="208"/>
      <c r="J50" s="388"/>
      <c r="K50" s="343"/>
      <c r="L50" s="301"/>
      <c r="M50" s="301"/>
      <c r="N50" s="301"/>
      <c r="O50" s="301"/>
      <c r="P50" s="301"/>
      <c r="Q50" s="406"/>
      <c r="R50" s="406"/>
      <c r="S50" s="208"/>
      <c r="T50" s="385"/>
      <c r="U50" s="379" t="s">
        <v>174</v>
      </c>
      <c r="V50" s="344"/>
      <c r="W50" s="344"/>
      <c r="X50" s="344"/>
      <c r="Y50" s="344"/>
      <c r="Z50" s="344"/>
      <c r="AA50" s="344"/>
      <c r="AB50" s="344"/>
      <c r="AC50" s="214" t="s">
        <v>163</v>
      </c>
      <c r="AD50" s="1541">
        <v>0.96499999999999997</v>
      </c>
      <c r="AE50" s="1541"/>
      <c r="AF50" s="345"/>
      <c r="AG50" s="1539" t="s">
        <v>161</v>
      </c>
      <c r="AH50" s="346" t="s">
        <v>162</v>
      </c>
      <c r="AI50" s="347" t="s">
        <v>163</v>
      </c>
      <c r="AJ50" s="348">
        <v>0.7</v>
      </c>
      <c r="AK50" s="348"/>
      <c r="AL50" s="348"/>
      <c r="AM50" s="349"/>
      <c r="AN50" s="350">
        <f>ROUND(ROUND(Q44*AD50,0)*AJ50,0)</f>
        <v>329</v>
      </c>
      <c r="AO50" s="268"/>
    </row>
    <row r="51" spans="1:41" ht="14.25">
      <c r="A51" s="243">
        <v>71</v>
      </c>
      <c r="B51" s="351">
        <v>3155</v>
      </c>
      <c r="C51" s="244" t="s">
        <v>1356</v>
      </c>
      <c r="D51" s="375"/>
      <c r="E51" s="278"/>
      <c r="F51" s="279"/>
      <c r="G51" s="245"/>
      <c r="H51" s="208"/>
      <c r="I51" s="208"/>
      <c r="J51" s="385"/>
      <c r="K51" s="343"/>
      <c r="L51" s="301"/>
      <c r="M51" s="301"/>
      <c r="N51" s="301"/>
      <c r="O51" s="301"/>
      <c r="P51" s="301"/>
      <c r="Q51" s="392"/>
      <c r="R51" s="392"/>
      <c r="S51" s="208"/>
      <c r="T51" s="385"/>
      <c r="U51" s="245"/>
      <c r="V51" s="344"/>
      <c r="W51" s="344"/>
      <c r="X51" s="344"/>
      <c r="Y51" s="344"/>
      <c r="Z51" s="344"/>
      <c r="AA51" s="344"/>
      <c r="AB51" s="344"/>
      <c r="AC51" s="344"/>
      <c r="AD51" s="344"/>
      <c r="AE51" s="344"/>
      <c r="AF51" s="345"/>
      <c r="AG51" s="1540"/>
      <c r="AH51" s="353" t="s">
        <v>165</v>
      </c>
      <c r="AI51" s="354" t="s">
        <v>163</v>
      </c>
      <c r="AJ51" s="355">
        <v>0.5</v>
      </c>
      <c r="AK51" s="356"/>
      <c r="AL51" s="356"/>
      <c r="AM51" s="395"/>
      <c r="AN51" s="358">
        <f>ROUND(ROUND(Q44*AD50,0)*AJ51,0)</f>
        <v>235</v>
      </c>
      <c r="AO51" s="268"/>
    </row>
    <row r="52" spans="1:41" ht="14.25">
      <c r="A52" s="243">
        <v>71</v>
      </c>
      <c r="B52" s="351">
        <v>3156</v>
      </c>
      <c r="C52" s="244" t="s">
        <v>1357</v>
      </c>
      <c r="D52" s="375"/>
      <c r="E52" s="278"/>
      <c r="F52" s="279"/>
      <c r="G52" s="245"/>
      <c r="H52" s="208"/>
      <c r="I52" s="208"/>
      <c r="J52" s="385"/>
      <c r="K52" s="343"/>
      <c r="L52" s="301"/>
      <c r="M52" s="301"/>
      <c r="N52" s="301"/>
      <c r="O52" s="301"/>
      <c r="P52" s="301"/>
      <c r="Q52" s="392"/>
      <c r="R52" s="392"/>
      <c r="S52" s="208"/>
      <c r="T52" s="385"/>
      <c r="U52" s="245"/>
      <c r="V52" s="344"/>
      <c r="W52" s="344"/>
      <c r="X52" s="344"/>
      <c r="Y52" s="344"/>
      <c r="Z52" s="344"/>
      <c r="AA52" s="344"/>
      <c r="AB52" s="344"/>
      <c r="AC52" s="344"/>
      <c r="AD52" s="344"/>
      <c r="AE52" s="344"/>
      <c r="AF52" s="345"/>
      <c r="AG52" s="364"/>
      <c r="AH52" s="396"/>
      <c r="AI52" s="362"/>
      <c r="AJ52" s="356"/>
      <c r="AK52" s="1533" t="s">
        <v>167</v>
      </c>
      <c r="AL52" s="362">
        <v>5</v>
      </c>
      <c r="AM52" s="363" t="s">
        <v>168</v>
      </c>
      <c r="AN52" s="358">
        <f>ROUND(Q44*AD50,0)-AL52</f>
        <v>465</v>
      </c>
      <c r="AO52" s="268"/>
    </row>
    <row r="53" spans="1:41" ht="14.25">
      <c r="A53" s="243">
        <v>71</v>
      </c>
      <c r="B53" s="351">
        <v>3157</v>
      </c>
      <c r="C53" s="244" t="s">
        <v>1358</v>
      </c>
      <c r="D53" s="375"/>
      <c r="E53" s="278"/>
      <c r="F53" s="279"/>
      <c r="G53" s="245"/>
      <c r="H53" s="208"/>
      <c r="I53" s="208"/>
      <c r="J53" s="385"/>
      <c r="K53" s="343"/>
      <c r="L53" s="301"/>
      <c r="M53" s="301"/>
      <c r="N53" s="301"/>
      <c r="O53" s="301"/>
      <c r="P53" s="301"/>
      <c r="Q53" s="392"/>
      <c r="R53" s="392"/>
      <c r="S53" s="208"/>
      <c r="T53" s="385"/>
      <c r="U53" s="245"/>
      <c r="V53" s="344"/>
      <c r="W53" s="344"/>
      <c r="X53" s="344"/>
      <c r="Y53" s="344"/>
      <c r="Z53" s="344"/>
      <c r="AA53" s="344"/>
      <c r="AB53" s="344"/>
      <c r="AC53" s="344"/>
      <c r="AD53" s="344"/>
      <c r="AE53" s="344"/>
      <c r="AF53" s="345"/>
      <c r="AG53" s="1536" t="s">
        <v>161</v>
      </c>
      <c r="AH53" s="364" t="s">
        <v>162</v>
      </c>
      <c r="AI53" s="362" t="s">
        <v>163</v>
      </c>
      <c r="AJ53" s="356">
        <v>0.7</v>
      </c>
      <c r="AK53" s="1534"/>
      <c r="AL53" s="365"/>
      <c r="AM53" s="366"/>
      <c r="AN53" s="358">
        <f>ROUND(ROUND(Q44*AD50,0)*AJ53,0)-AL52</f>
        <v>324</v>
      </c>
      <c r="AO53" s="268"/>
    </row>
    <row r="54" spans="1:41" ht="14.25">
      <c r="A54" s="243">
        <v>71</v>
      </c>
      <c r="B54" s="351">
        <v>3158</v>
      </c>
      <c r="C54" s="244" t="s">
        <v>1359</v>
      </c>
      <c r="D54" s="375"/>
      <c r="E54" s="278"/>
      <c r="F54" s="279"/>
      <c r="G54" s="281"/>
      <c r="H54" s="216"/>
      <c r="I54" s="216"/>
      <c r="J54" s="226"/>
      <c r="K54" s="308"/>
      <c r="L54" s="304"/>
      <c r="M54" s="304"/>
      <c r="N54" s="304"/>
      <c r="O54" s="304"/>
      <c r="P54" s="304"/>
      <c r="Q54" s="407"/>
      <c r="R54" s="407"/>
      <c r="S54" s="216"/>
      <c r="T54" s="226"/>
      <c r="U54" s="281"/>
      <c r="V54" s="380"/>
      <c r="W54" s="380"/>
      <c r="X54" s="380"/>
      <c r="Y54" s="380"/>
      <c r="Z54" s="380"/>
      <c r="AA54" s="380"/>
      <c r="AB54" s="380"/>
      <c r="AC54" s="380"/>
      <c r="AD54" s="380"/>
      <c r="AE54" s="380"/>
      <c r="AF54" s="381"/>
      <c r="AG54" s="1537"/>
      <c r="AH54" s="353" t="s">
        <v>165</v>
      </c>
      <c r="AI54" s="354" t="s">
        <v>163</v>
      </c>
      <c r="AJ54" s="355">
        <v>0.5</v>
      </c>
      <c r="AK54" s="1535"/>
      <c r="AL54" s="367"/>
      <c r="AM54" s="368"/>
      <c r="AN54" s="358">
        <f>ROUND(ROUND(Q44*AD50,0)*AJ54,0)-AL52</f>
        <v>230</v>
      </c>
      <c r="AO54" s="268"/>
    </row>
    <row r="55" spans="1:41" ht="14.25">
      <c r="A55" s="229">
        <v>71</v>
      </c>
      <c r="B55" s="337">
        <v>1771</v>
      </c>
      <c r="C55" s="254" t="s">
        <v>1360</v>
      </c>
      <c r="D55" s="375"/>
      <c r="E55" s="278"/>
      <c r="F55" s="279"/>
      <c r="G55" s="1545" t="s">
        <v>937</v>
      </c>
      <c r="H55" s="1546"/>
      <c r="I55" s="1546"/>
      <c r="J55" s="1547"/>
      <c r="K55" s="208" t="s">
        <v>811</v>
      </c>
      <c r="L55" s="301"/>
      <c r="M55" s="301"/>
      <c r="N55" s="301"/>
      <c r="O55" s="301"/>
      <c r="P55" s="301"/>
      <c r="Q55" s="301"/>
      <c r="R55" s="301"/>
      <c r="S55" s="208"/>
      <c r="T55" s="385"/>
      <c r="U55" s="245"/>
      <c r="V55" s="392"/>
      <c r="W55" s="392"/>
      <c r="X55" s="392"/>
      <c r="Y55" s="392"/>
      <c r="Z55" s="392"/>
      <c r="AA55" s="392"/>
      <c r="AB55" s="392"/>
      <c r="AC55" s="392"/>
      <c r="AD55" s="392"/>
      <c r="AE55" s="392"/>
      <c r="AF55" s="393"/>
      <c r="AG55" s="340"/>
      <c r="AH55" s="338"/>
      <c r="AI55" s="334"/>
      <c r="AJ55" s="383"/>
      <c r="AK55" s="383"/>
      <c r="AL55" s="383"/>
      <c r="AM55" s="384"/>
      <c r="AN55" s="342">
        <f>ROUND(Q56,0)</f>
        <v>468</v>
      </c>
      <c r="AO55" s="268"/>
    </row>
    <row r="56" spans="1:41" ht="14.25">
      <c r="A56" s="229">
        <v>71</v>
      </c>
      <c r="B56" s="337">
        <v>1772</v>
      </c>
      <c r="C56" s="254" t="s">
        <v>1361</v>
      </c>
      <c r="D56" s="375"/>
      <c r="E56" s="278"/>
      <c r="F56" s="279"/>
      <c r="G56" s="1545"/>
      <c r="H56" s="1546"/>
      <c r="I56" s="1546"/>
      <c r="J56" s="1547"/>
      <c r="K56" s="343"/>
      <c r="L56" s="301"/>
      <c r="M56" s="301"/>
      <c r="N56" s="301"/>
      <c r="O56" s="301"/>
      <c r="P56" s="301"/>
      <c r="Q56" s="1548">
        <v>468</v>
      </c>
      <c r="R56" s="1548"/>
      <c r="S56" s="208" t="s">
        <v>18</v>
      </c>
      <c r="T56" s="385"/>
      <c r="U56" s="245"/>
      <c r="V56" s="344"/>
      <c r="W56" s="344"/>
      <c r="X56" s="344"/>
      <c r="Y56" s="344"/>
      <c r="Z56" s="344"/>
      <c r="AA56" s="344"/>
      <c r="AB56" s="344"/>
      <c r="AC56" s="344"/>
      <c r="AD56" s="344"/>
      <c r="AE56" s="344"/>
      <c r="AF56" s="345"/>
      <c r="AG56" s="1539" t="s">
        <v>161</v>
      </c>
      <c r="AH56" s="346" t="s">
        <v>162</v>
      </c>
      <c r="AI56" s="347" t="s">
        <v>163</v>
      </c>
      <c r="AJ56" s="348">
        <v>0.7</v>
      </c>
      <c r="AK56" s="348"/>
      <c r="AL56" s="348"/>
      <c r="AM56" s="349"/>
      <c r="AN56" s="350">
        <f>ROUND(Q56*AJ56,0)</f>
        <v>328</v>
      </c>
      <c r="AO56" s="268"/>
    </row>
    <row r="57" spans="1:41" ht="14.25">
      <c r="A57" s="243">
        <v>71</v>
      </c>
      <c r="B57" s="351">
        <v>3161</v>
      </c>
      <c r="C57" s="244" t="s">
        <v>1362</v>
      </c>
      <c r="D57" s="375"/>
      <c r="E57" s="278"/>
      <c r="F57" s="279"/>
      <c r="G57" s="1545"/>
      <c r="H57" s="1546"/>
      <c r="I57" s="1546"/>
      <c r="J57" s="1547"/>
      <c r="K57" s="343"/>
      <c r="L57" s="301"/>
      <c r="M57" s="301"/>
      <c r="N57" s="301"/>
      <c r="O57" s="301"/>
      <c r="P57" s="301"/>
      <c r="Q57" s="392"/>
      <c r="R57" s="392"/>
      <c r="S57" s="208"/>
      <c r="T57" s="385"/>
      <c r="U57" s="245"/>
      <c r="V57" s="344"/>
      <c r="W57" s="344"/>
      <c r="X57" s="344"/>
      <c r="Y57" s="344"/>
      <c r="Z57" s="344"/>
      <c r="AA57" s="344"/>
      <c r="AB57" s="344"/>
      <c r="AC57" s="344"/>
      <c r="AD57" s="344"/>
      <c r="AE57" s="344"/>
      <c r="AF57" s="345"/>
      <c r="AG57" s="1540"/>
      <c r="AH57" s="353" t="s">
        <v>165</v>
      </c>
      <c r="AI57" s="354" t="s">
        <v>163</v>
      </c>
      <c r="AJ57" s="355">
        <v>0.5</v>
      </c>
      <c r="AK57" s="356"/>
      <c r="AL57" s="356"/>
      <c r="AM57" s="395"/>
      <c r="AN57" s="358">
        <f>ROUND(Q56*AJ57,0)</f>
        <v>234</v>
      </c>
      <c r="AO57" s="268"/>
    </row>
    <row r="58" spans="1:41" ht="14.25">
      <c r="A58" s="243">
        <v>71</v>
      </c>
      <c r="B58" s="351">
        <v>3162</v>
      </c>
      <c r="C58" s="244" t="s">
        <v>1363</v>
      </c>
      <c r="D58" s="375"/>
      <c r="E58" s="278"/>
      <c r="F58" s="279"/>
      <c r="G58" s="1545"/>
      <c r="H58" s="1546"/>
      <c r="I58" s="1546"/>
      <c r="J58" s="1547"/>
      <c r="K58" s="343"/>
      <c r="L58" s="301"/>
      <c r="M58" s="301"/>
      <c r="N58" s="301"/>
      <c r="O58" s="301"/>
      <c r="P58" s="301"/>
      <c r="Q58" s="392"/>
      <c r="R58" s="392"/>
      <c r="S58" s="208"/>
      <c r="T58" s="385"/>
      <c r="U58" s="245"/>
      <c r="V58" s="344"/>
      <c r="W58" s="344"/>
      <c r="X58" s="344"/>
      <c r="Y58" s="344"/>
      <c r="Z58" s="344"/>
      <c r="AA58" s="344"/>
      <c r="AB58" s="344"/>
      <c r="AC58" s="344"/>
      <c r="AD58" s="344"/>
      <c r="AE58" s="344"/>
      <c r="AF58" s="345"/>
      <c r="AG58" s="364"/>
      <c r="AH58" s="396"/>
      <c r="AI58" s="362"/>
      <c r="AJ58" s="356"/>
      <c r="AK58" s="1533" t="s">
        <v>167</v>
      </c>
      <c r="AL58" s="362">
        <v>5</v>
      </c>
      <c r="AM58" s="363" t="s">
        <v>168</v>
      </c>
      <c r="AN58" s="358">
        <f>ROUND(Q56,0)-AL58</f>
        <v>463</v>
      </c>
      <c r="AO58" s="268"/>
    </row>
    <row r="59" spans="1:41" ht="14.25">
      <c r="A59" s="243">
        <v>71</v>
      </c>
      <c r="B59" s="351">
        <v>3163</v>
      </c>
      <c r="C59" s="244" t="s">
        <v>1364</v>
      </c>
      <c r="D59" s="375"/>
      <c r="E59" s="278"/>
      <c r="F59" s="279"/>
      <c r="G59" s="1545"/>
      <c r="H59" s="1546"/>
      <c r="I59" s="1546"/>
      <c r="J59" s="1547"/>
      <c r="K59" s="343"/>
      <c r="L59" s="301"/>
      <c r="M59" s="301"/>
      <c r="N59" s="301"/>
      <c r="O59" s="301"/>
      <c r="P59" s="301"/>
      <c r="Q59" s="392"/>
      <c r="R59" s="392"/>
      <c r="S59" s="208"/>
      <c r="T59" s="385"/>
      <c r="U59" s="245"/>
      <c r="V59" s="344"/>
      <c r="W59" s="344"/>
      <c r="X59" s="344"/>
      <c r="Y59" s="344"/>
      <c r="Z59" s="344"/>
      <c r="AA59" s="344"/>
      <c r="AB59" s="344"/>
      <c r="AC59" s="344"/>
      <c r="AD59" s="344"/>
      <c r="AE59" s="344"/>
      <c r="AF59" s="345"/>
      <c r="AG59" s="1536" t="s">
        <v>161</v>
      </c>
      <c r="AH59" s="364" t="s">
        <v>162</v>
      </c>
      <c r="AI59" s="362" t="s">
        <v>163</v>
      </c>
      <c r="AJ59" s="356">
        <v>0.7</v>
      </c>
      <c r="AK59" s="1534"/>
      <c r="AL59" s="365"/>
      <c r="AM59" s="366"/>
      <c r="AN59" s="358">
        <f>ROUND(Q56*AJ59,0)-AL58</f>
        <v>323</v>
      </c>
      <c r="AO59" s="268"/>
    </row>
    <row r="60" spans="1:41" ht="14.25">
      <c r="A60" s="243">
        <v>71</v>
      </c>
      <c r="B60" s="351">
        <v>3164</v>
      </c>
      <c r="C60" s="244" t="s">
        <v>1365</v>
      </c>
      <c r="D60" s="375"/>
      <c r="E60" s="278"/>
      <c r="F60" s="279"/>
      <c r="G60" s="1545"/>
      <c r="H60" s="1546"/>
      <c r="I60" s="1546"/>
      <c r="J60" s="1547"/>
      <c r="K60" s="343"/>
      <c r="L60" s="301"/>
      <c r="M60" s="301"/>
      <c r="N60" s="301"/>
      <c r="O60" s="301"/>
      <c r="P60" s="301"/>
      <c r="Q60" s="392"/>
      <c r="R60" s="392"/>
      <c r="S60" s="208"/>
      <c r="T60" s="385"/>
      <c r="U60" s="245"/>
      <c r="V60" s="344"/>
      <c r="W60" s="344"/>
      <c r="X60" s="344"/>
      <c r="Y60" s="344"/>
      <c r="Z60" s="344"/>
      <c r="AA60" s="344"/>
      <c r="AB60" s="344"/>
      <c r="AC60" s="344"/>
      <c r="AD60" s="344"/>
      <c r="AE60" s="344"/>
      <c r="AF60" s="345"/>
      <c r="AG60" s="1537"/>
      <c r="AH60" s="353" t="s">
        <v>165</v>
      </c>
      <c r="AI60" s="354" t="s">
        <v>163</v>
      </c>
      <c r="AJ60" s="355">
        <v>0.5</v>
      </c>
      <c r="AK60" s="1535"/>
      <c r="AL60" s="367"/>
      <c r="AM60" s="368"/>
      <c r="AN60" s="358">
        <f>ROUND(Q56*AJ60,0)-AL58</f>
        <v>229</v>
      </c>
      <c r="AO60" s="268"/>
    </row>
    <row r="61" spans="1:41" ht="14.25">
      <c r="A61" s="229">
        <v>71</v>
      </c>
      <c r="B61" s="337">
        <v>1773</v>
      </c>
      <c r="C61" s="254" t="s">
        <v>1366</v>
      </c>
      <c r="D61" s="375"/>
      <c r="E61" s="278"/>
      <c r="F61" s="279"/>
      <c r="G61" s="1545"/>
      <c r="H61" s="1546"/>
      <c r="I61" s="1546"/>
      <c r="J61" s="1547"/>
      <c r="K61" s="245"/>
      <c r="L61" s="208"/>
      <c r="M61" s="208"/>
      <c r="N61" s="208"/>
      <c r="O61" s="208"/>
      <c r="P61" s="208"/>
      <c r="Q61" s="301"/>
      <c r="R61" s="301"/>
      <c r="S61" s="301"/>
      <c r="T61" s="385"/>
      <c r="U61" s="369" t="s">
        <v>172</v>
      </c>
      <c r="V61" s="370"/>
      <c r="W61" s="370"/>
      <c r="X61" s="370"/>
      <c r="Y61" s="370"/>
      <c r="Z61" s="370"/>
      <c r="AA61" s="370"/>
      <c r="AB61" s="370"/>
      <c r="AC61" s="370"/>
      <c r="AD61" s="370"/>
      <c r="AE61" s="370"/>
      <c r="AF61" s="371"/>
      <c r="AG61" s="369"/>
      <c r="AH61" s="370"/>
      <c r="AI61" s="372"/>
      <c r="AJ61" s="373"/>
      <c r="AK61" s="373"/>
      <c r="AL61" s="373"/>
      <c r="AM61" s="374"/>
      <c r="AN61" s="342">
        <f>ROUND(Q56*AD62,0)</f>
        <v>452</v>
      </c>
      <c r="AO61" s="268"/>
    </row>
    <row r="62" spans="1:41" ht="14.25">
      <c r="A62" s="229">
        <v>71</v>
      </c>
      <c r="B62" s="337">
        <v>1774</v>
      </c>
      <c r="C62" s="254" t="s">
        <v>1367</v>
      </c>
      <c r="D62" s="375"/>
      <c r="E62" s="278"/>
      <c r="F62" s="279"/>
      <c r="G62" s="245"/>
      <c r="H62" s="208"/>
      <c r="I62" s="208"/>
      <c r="J62" s="385"/>
      <c r="K62" s="343"/>
      <c r="L62" s="301"/>
      <c r="M62" s="301"/>
      <c r="N62" s="301"/>
      <c r="O62" s="301"/>
      <c r="P62" s="208"/>
      <c r="Q62" s="301"/>
      <c r="R62" s="301"/>
      <c r="S62" s="301"/>
      <c r="T62" s="385"/>
      <c r="U62" s="379" t="s">
        <v>174</v>
      </c>
      <c r="V62" s="344"/>
      <c r="W62" s="344"/>
      <c r="X62" s="344"/>
      <c r="Y62" s="344"/>
      <c r="Z62" s="344"/>
      <c r="AA62" s="344"/>
      <c r="AB62" s="344"/>
      <c r="AC62" s="214" t="s">
        <v>163</v>
      </c>
      <c r="AD62" s="1541">
        <v>0.96499999999999997</v>
      </c>
      <c r="AE62" s="1541"/>
      <c r="AF62" s="345"/>
      <c r="AG62" s="1539" t="s">
        <v>161</v>
      </c>
      <c r="AH62" s="346" t="s">
        <v>162</v>
      </c>
      <c r="AI62" s="347" t="s">
        <v>163</v>
      </c>
      <c r="AJ62" s="348">
        <v>0.7</v>
      </c>
      <c r="AK62" s="348"/>
      <c r="AL62" s="348"/>
      <c r="AM62" s="349"/>
      <c r="AN62" s="350">
        <f>ROUND(ROUND(Q56*AD62,0)*AJ62,0)</f>
        <v>316</v>
      </c>
      <c r="AO62" s="268"/>
    </row>
    <row r="63" spans="1:41" ht="14.25">
      <c r="A63" s="243">
        <v>71</v>
      </c>
      <c r="B63" s="351">
        <v>3165</v>
      </c>
      <c r="C63" s="244" t="s">
        <v>1368</v>
      </c>
      <c r="D63" s="375"/>
      <c r="E63" s="278"/>
      <c r="F63" s="279"/>
      <c r="G63" s="245"/>
      <c r="H63" s="208"/>
      <c r="I63" s="208"/>
      <c r="J63" s="385"/>
      <c r="K63" s="343"/>
      <c r="L63" s="301"/>
      <c r="M63" s="301"/>
      <c r="N63" s="301"/>
      <c r="O63" s="301"/>
      <c r="P63" s="301"/>
      <c r="Q63" s="392"/>
      <c r="R63" s="392"/>
      <c r="S63" s="208"/>
      <c r="T63" s="385"/>
      <c r="U63" s="245"/>
      <c r="V63" s="344"/>
      <c r="W63" s="344"/>
      <c r="X63" s="344"/>
      <c r="Y63" s="344"/>
      <c r="Z63" s="344"/>
      <c r="AA63" s="344"/>
      <c r="AB63" s="344"/>
      <c r="AC63" s="344"/>
      <c r="AD63" s="344"/>
      <c r="AE63" s="344"/>
      <c r="AF63" s="345"/>
      <c r="AG63" s="1540"/>
      <c r="AH63" s="353" t="s">
        <v>165</v>
      </c>
      <c r="AI63" s="354" t="s">
        <v>163</v>
      </c>
      <c r="AJ63" s="355">
        <v>0.5</v>
      </c>
      <c r="AK63" s="356"/>
      <c r="AL63" s="356"/>
      <c r="AM63" s="395"/>
      <c r="AN63" s="358">
        <f>ROUND(ROUND(Q56*AD62,0)*AJ63,0)</f>
        <v>226</v>
      </c>
      <c r="AO63" s="268"/>
    </row>
    <row r="64" spans="1:41" ht="14.25">
      <c r="A64" s="243">
        <v>71</v>
      </c>
      <c r="B64" s="351">
        <v>3166</v>
      </c>
      <c r="C64" s="244" t="s">
        <v>1369</v>
      </c>
      <c r="D64" s="375"/>
      <c r="E64" s="278"/>
      <c r="F64" s="279"/>
      <c r="G64" s="245"/>
      <c r="H64" s="208"/>
      <c r="I64" s="208"/>
      <c r="J64" s="385"/>
      <c r="K64" s="343"/>
      <c r="L64" s="301"/>
      <c r="M64" s="301"/>
      <c r="N64" s="301"/>
      <c r="O64" s="301"/>
      <c r="P64" s="301"/>
      <c r="Q64" s="392"/>
      <c r="R64" s="392"/>
      <c r="S64" s="208"/>
      <c r="T64" s="385"/>
      <c r="U64" s="245"/>
      <c r="V64" s="344"/>
      <c r="W64" s="344"/>
      <c r="X64" s="344"/>
      <c r="Y64" s="344"/>
      <c r="Z64" s="344"/>
      <c r="AA64" s="344"/>
      <c r="AB64" s="344"/>
      <c r="AC64" s="344"/>
      <c r="AD64" s="344"/>
      <c r="AE64" s="344"/>
      <c r="AF64" s="345"/>
      <c r="AG64" s="364"/>
      <c r="AH64" s="396"/>
      <c r="AI64" s="362"/>
      <c r="AJ64" s="356"/>
      <c r="AK64" s="1533" t="s">
        <v>167</v>
      </c>
      <c r="AL64" s="362">
        <v>5</v>
      </c>
      <c r="AM64" s="363" t="s">
        <v>168</v>
      </c>
      <c r="AN64" s="358">
        <f>ROUND(Q56*AD62,0)-AL64</f>
        <v>447</v>
      </c>
      <c r="AO64" s="268"/>
    </row>
    <row r="65" spans="1:41" ht="14.25">
      <c r="A65" s="243">
        <v>71</v>
      </c>
      <c r="B65" s="351">
        <v>3167</v>
      </c>
      <c r="C65" s="244" t="s">
        <v>1370</v>
      </c>
      <c r="D65" s="375"/>
      <c r="E65" s="278"/>
      <c r="F65" s="279"/>
      <c r="G65" s="245"/>
      <c r="H65" s="208"/>
      <c r="I65" s="208"/>
      <c r="J65" s="385"/>
      <c r="K65" s="343"/>
      <c r="L65" s="301"/>
      <c r="M65" s="301"/>
      <c r="N65" s="301"/>
      <c r="O65" s="301"/>
      <c r="P65" s="301"/>
      <c r="Q65" s="392"/>
      <c r="R65" s="392"/>
      <c r="S65" s="208"/>
      <c r="T65" s="385"/>
      <c r="U65" s="245"/>
      <c r="V65" s="344"/>
      <c r="W65" s="344"/>
      <c r="X65" s="344"/>
      <c r="Y65" s="344"/>
      <c r="Z65" s="344"/>
      <c r="AA65" s="344"/>
      <c r="AB65" s="344"/>
      <c r="AC65" s="344"/>
      <c r="AD65" s="344"/>
      <c r="AE65" s="344"/>
      <c r="AF65" s="345"/>
      <c r="AG65" s="1536" t="s">
        <v>161</v>
      </c>
      <c r="AH65" s="364" t="s">
        <v>162</v>
      </c>
      <c r="AI65" s="362" t="s">
        <v>163</v>
      </c>
      <c r="AJ65" s="356">
        <v>0.7</v>
      </c>
      <c r="AK65" s="1534"/>
      <c r="AL65" s="365"/>
      <c r="AM65" s="366"/>
      <c r="AN65" s="358">
        <f>ROUND(ROUND(Q56*AD62,0)*AJ65,0)-AL64</f>
        <v>311</v>
      </c>
      <c r="AO65" s="268"/>
    </row>
    <row r="66" spans="1:41" ht="14.25">
      <c r="A66" s="243">
        <v>71</v>
      </c>
      <c r="B66" s="351">
        <v>3168</v>
      </c>
      <c r="C66" s="244" t="s">
        <v>1371</v>
      </c>
      <c r="D66" s="375"/>
      <c r="E66" s="278"/>
      <c r="F66" s="279"/>
      <c r="G66" s="245"/>
      <c r="H66" s="208"/>
      <c r="I66" s="208"/>
      <c r="J66" s="385"/>
      <c r="K66" s="343"/>
      <c r="L66" s="301"/>
      <c r="M66" s="301"/>
      <c r="N66" s="301"/>
      <c r="O66" s="301"/>
      <c r="P66" s="301"/>
      <c r="Q66" s="392"/>
      <c r="R66" s="392"/>
      <c r="S66" s="208"/>
      <c r="T66" s="385"/>
      <c r="U66" s="245"/>
      <c r="V66" s="344"/>
      <c r="W66" s="344"/>
      <c r="X66" s="344"/>
      <c r="Y66" s="344"/>
      <c r="Z66" s="344"/>
      <c r="AA66" s="344"/>
      <c r="AB66" s="344"/>
      <c r="AC66" s="344"/>
      <c r="AD66" s="344"/>
      <c r="AE66" s="344"/>
      <c r="AF66" s="345"/>
      <c r="AG66" s="1537"/>
      <c r="AH66" s="353" t="s">
        <v>165</v>
      </c>
      <c r="AI66" s="354" t="s">
        <v>163</v>
      </c>
      <c r="AJ66" s="355">
        <v>0.5</v>
      </c>
      <c r="AK66" s="1535"/>
      <c r="AL66" s="367"/>
      <c r="AM66" s="368"/>
      <c r="AN66" s="358">
        <f>ROUND(ROUND(Q56*AD62,0)*AJ66,0)-AL64</f>
        <v>221</v>
      </c>
      <c r="AO66" s="268"/>
    </row>
    <row r="67" spans="1:41" ht="14.25">
      <c r="A67" s="229">
        <v>71</v>
      </c>
      <c r="B67" s="337">
        <v>1775</v>
      </c>
      <c r="C67" s="254" t="s">
        <v>1372</v>
      </c>
      <c r="D67" s="375"/>
      <c r="E67" s="278"/>
      <c r="F67" s="279"/>
      <c r="G67" s="245"/>
      <c r="H67" s="208"/>
      <c r="I67" s="208"/>
      <c r="J67" s="388"/>
      <c r="K67" s="231" t="s">
        <v>824</v>
      </c>
      <c r="L67" s="334"/>
      <c r="M67" s="334"/>
      <c r="N67" s="334"/>
      <c r="O67" s="334"/>
      <c r="P67" s="334"/>
      <c r="Q67" s="334"/>
      <c r="R67" s="334"/>
      <c r="S67" s="232"/>
      <c r="T67" s="314"/>
      <c r="U67" s="231"/>
      <c r="V67" s="338"/>
      <c r="W67" s="338"/>
      <c r="X67" s="338"/>
      <c r="Y67" s="338"/>
      <c r="Z67" s="338"/>
      <c r="AA67" s="338"/>
      <c r="AB67" s="338"/>
      <c r="AC67" s="338"/>
      <c r="AD67" s="338"/>
      <c r="AE67" s="338"/>
      <c r="AF67" s="339"/>
      <c r="AG67" s="340"/>
      <c r="AH67" s="338"/>
      <c r="AI67" s="334"/>
      <c r="AJ67" s="383"/>
      <c r="AK67" s="383"/>
      <c r="AL67" s="383"/>
      <c r="AM67" s="384"/>
      <c r="AN67" s="342">
        <f>ROUND(Q68,0)</f>
        <v>468</v>
      </c>
      <c r="AO67" s="268"/>
    </row>
    <row r="68" spans="1:41" ht="14.25">
      <c r="A68" s="229">
        <v>71</v>
      </c>
      <c r="B68" s="337">
        <v>1776</v>
      </c>
      <c r="C68" s="254" t="s">
        <v>1373</v>
      </c>
      <c r="D68" s="375"/>
      <c r="E68" s="278"/>
      <c r="F68" s="279"/>
      <c r="G68" s="245"/>
      <c r="H68" s="208"/>
      <c r="I68" s="208"/>
      <c r="J68" s="388"/>
      <c r="K68" s="343"/>
      <c r="L68" s="301"/>
      <c r="M68" s="301"/>
      <c r="N68" s="301"/>
      <c r="O68" s="301"/>
      <c r="P68" s="301"/>
      <c r="Q68" s="1548">
        <v>468</v>
      </c>
      <c r="R68" s="1548"/>
      <c r="S68" s="208" t="s">
        <v>18</v>
      </c>
      <c r="T68" s="385"/>
      <c r="U68" s="245"/>
      <c r="V68" s="344"/>
      <c r="W68" s="344"/>
      <c r="X68" s="344"/>
      <c r="Y68" s="344"/>
      <c r="Z68" s="344"/>
      <c r="AA68" s="344"/>
      <c r="AB68" s="344"/>
      <c r="AC68" s="344"/>
      <c r="AD68" s="344"/>
      <c r="AE68" s="344"/>
      <c r="AF68" s="345"/>
      <c r="AG68" s="1539" t="s">
        <v>161</v>
      </c>
      <c r="AH68" s="346" t="s">
        <v>162</v>
      </c>
      <c r="AI68" s="347" t="s">
        <v>163</v>
      </c>
      <c r="AJ68" s="348">
        <v>0.7</v>
      </c>
      <c r="AK68" s="348"/>
      <c r="AL68" s="348"/>
      <c r="AM68" s="349"/>
      <c r="AN68" s="350">
        <f>ROUND(Q68*AJ68,0)</f>
        <v>328</v>
      </c>
      <c r="AO68" s="268"/>
    </row>
    <row r="69" spans="1:41" ht="14.25">
      <c r="A69" s="243">
        <v>71</v>
      </c>
      <c r="B69" s="351">
        <v>3171</v>
      </c>
      <c r="C69" s="244" t="s">
        <v>1374</v>
      </c>
      <c r="D69" s="375"/>
      <c r="E69" s="278"/>
      <c r="F69" s="279"/>
      <c r="G69" s="245"/>
      <c r="H69" s="208"/>
      <c r="I69" s="208"/>
      <c r="J69" s="385"/>
      <c r="K69" s="343"/>
      <c r="L69" s="301"/>
      <c r="M69" s="301"/>
      <c r="N69" s="301"/>
      <c r="O69" s="301"/>
      <c r="P69" s="301"/>
      <c r="Q69" s="392"/>
      <c r="R69" s="392"/>
      <c r="S69" s="208"/>
      <c r="T69" s="385"/>
      <c r="U69" s="245"/>
      <c r="V69" s="344"/>
      <c r="W69" s="344"/>
      <c r="X69" s="344"/>
      <c r="Y69" s="344"/>
      <c r="Z69" s="344"/>
      <c r="AA69" s="344"/>
      <c r="AB69" s="344"/>
      <c r="AC69" s="344"/>
      <c r="AD69" s="344"/>
      <c r="AE69" s="344"/>
      <c r="AF69" s="345"/>
      <c r="AG69" s="1540"/>
      <c r="AH69" s="353" t="s">
        <v>165</v>
      </c>
      <c r="AI69" s="354" t="s">
        <v>163</v>
      </c>
      <c r="AJ69" s="355">
        <v>0.5</v>
      </c>
      <c r="AK69" s="356"/>
      <c r="AL69" s="356"/>
      <c r="AM69" s="395"/>
      <c r="AN69" s="358">
        <f>ROUND(Q68*AJ69,0)</f>
        <v>234</v>
      </c>
      <c r="AO69" s="268"/>
    </row>
    <row r="70" spans="1:41" ht="14.25">
      <c r="A70" s="243">
        <v>71</v>
      </c>
      <c r="B70" s="351">
        <v>3172</v>
      </c>
      <c r="C70" s="244" t="s">
        <v>1375</v>
      </c>
      <c r="D70" s="375"/>
      <c r="E70" s="278"/>
      <c r="F70" s="279"/>
      <c r="G70" s="245"/>
      <c r="H70" s="208"/>
      <c r="I70" s="208"/>
      <c r="J70" s="385"/>
      <c r="K70" s="343"/>
      <c r="L70" s="301"/>
      <c r="M70" s="301"/>
      <c r="N70" s="301"/>
      <c r="O70" s="301"/>
      <c r="P70" s="301"/>
      <c r="Q70" s="392"/>
      <c r="R70" s="392"/>
      <c r="S70" s="208"/>
      <c r="T70" s="385"/>
      <c r="U70" s="245"/>
      <c r="V70" s="344"/>
      <c r="W70" s="344"/>
      <c r="X70" s="344"/>
      <c r="Y70" s="344"/>
      <c r="Z70" s="344"/>
      <c r="AA70" s="344"/>
      <c r="AB70" s="344"/>
      <c r="AC70" s="344"/>
      <c r="AD70" s="344"/>
      <c r="AE70" s="344"/>
      <c r="AF70" s="345"/>
      <c r="AG70" s="364"/>
      <c r="AH70" s="396"/>
      <c r="AI70" s="362"/>
      <c r="AJ70" s="356"/>
      <c r="AK70" s="1533" t="s">
        <v>167</v>
      </c>
      <c r="AL70" s="362">
        <v>5</v>
      </c>
      <c r="AM70" s="363" t="s">
        <v>168</v>
      </c>
      <c r="AN70" s="358">
        <f>ROUND(Q68,0)-AL70</f>
        <v>463</v>
      </c>
      <c r="AO70" s="268"/>
    </row>
    <row r="71" spans="1:41" ht="14.25">
      <c r="A71" s="243">
        <v>71</v>
      </c>
      <c r="B71" s="351">
        <v>3173</v>
      </c>
      <c r="C71" s="244" t="s">
        <v>1376</v>
      </c>
      <c r="D71" s="375"/>
      <c r="E71" s="278"/>
      <c r="F71" s="279"/>
      <c r="G71" s="245"/>
      <c r="H71" s="208"/>
      <c r="I71" s="208"/>
      <c r="J71" s="385"/>
      <c r="K71" s="343"/>
      <c r="L71" s="301"/>
      <c r="M71" s="301"/>
      <c r="N71" s="301"/>
      <c r="O71" s="301"/>
      <c r="P71" s="301"/>
      <c r="Q71" s="392"/>
      <c r="R71" s="392"/>
      <c r="S71" s="208"/>
      <c r="T71" s="385"/>
      <c r="U71" s="245"/>
      <c r="V71" s="344"/>
      <c r="W71" s="344"/>
      <c r="X71" s="344"/>
      <c r="Y71" s="344"/>
      <c r="Z71" s="344"/>
      <c r="AA71" s="344"/>
      <c r="AB71" s="344"/>
      <c r="AC71" s="344"/>
      <c r="AD71" s="344"/>
      <c r="AE71" s="344"/>
      <c r="AF71" s="345"/>
      <c r="AG71" s="1536" t="s">
        <v>161</v>
      </c>
      <c r="AH71" s="364" t="s">
        <v>162</v>
      </c>
      <c r="AI71" s="362" t="s">
        <v>163</v>
      </c>
      <c r="AJ71" s="356">
        <v>0.7</v>
      </c>
      <c r="AK71" s="1534"/>
      <c r="AL71" s="365"/>
      <c r="AM71" s="366"/>
      <c r="AN71" s="358">
        <f>ROUND(Q68*AJ71,0)-AL70</f>
        <v>323</v>
      </c>
      <c r="AO71" s="268"/>
    </row>
    <row r="72" spans="1:41" ht="14.25">
      <c r="A72" s="243">
        <v>71</v>
      </c>
      <c r="B72" s="351">
        <v>3174</v>
      </c>
      <c r="C72" s="244" t="s">
        <v>1377</v>
      </c>
      <c r="D72" s="375"/>
      <c r="E72" s="278"/>
      <c r="F72" s="279"/>
      <c r="G72" s="245"/>
      <c r="H72" s="208"/>
      <c r="I72" s="208"/>
      <c r="J72" s="385"/>
      <c r="K72" s="343"/>
      <c r="L72" s="301"/>
      <c r="M72" s="301"/>
      <c r="N72" s="301"/>
      <c r="O72" s="301"/>
      <c r="P72" s="301"/>
      <c r="Q72" s="392"/>
      <c r="R72" s="392"/>
      <c r="S72" s="208"/>
      <c r="T72" s="385"/>
      <c r="U72" s="281"/>
      <c r="V72" s="380"/>
      <c r="W72" s="380"/>
      <c r="X72" s="380"/>
      <c r="Y72" s="380"/>
      <c r="Z72" s="380"/>
      <c r="AA72" s="380"/>
      <c r="AB72" s="380"/>
      <c r="AC72" s="380"/>
      <c r="AD72" s="380"/>
      <c r="AE72" s="380"/>
      <c r="AF72" s="381"/>
      <c r="AG72" s="1537"/>
      <c r="AH72" s="353" t="s">
        <v>165</v>
      </c>
      <c r="AI72" s="354" t="s">
        <v>163</v>
      </c>
      <c r="AJ72" s="355">
        <v>0.5</v>
      </c>
      <c r="AK72" s="1535"/>
      <c r="AL72" s="367"/>
      <c r="AM72" s="368"/>
      <c r="AN72" s="358">
        <f>ROUND(Q68*AJ72,0)-AL70</f>
        <v>229</v>
      </c>
      <c r="AO72" s="268"/>
    </row>
    <row r="73" spans="1:41" ht="14.25">
      <c r="A73" s="229">
        <v>71</v>
      </c>
      <c r="B73" s="337">
        <v>1777</v>
      </c>
      <c r="C73" s="254" t="s">
        <v>1378</v>
      </c>
      <c r="D73" s="375"/>
      <c r="E73" s="278"/>
      <c r="F73" s="279"/>
      <c r="G73" s="245"/>
      <c r="H73" s="208"/>
      <c r="I73" s="208"/>
      <c r="J73" s="388"/>
      <c r="K73" s="343"/>
      <c r="L73" s="301"/>
      <c r="M73" s="301"/>
      <c r="N73" s="301"/>
      <c r="O73" s="301"/>
      <c r="P73" s="301"/>
      <c r="Q73" s="406"/>
      <c r="R73" s="406"/>
      <c r="S73" s="208"/>
      <c r="T73" s="385"/>
      <c r="U73" s="379" t="s">
        <v>172</v>
      </c>
      <c r="V73" s="344"/>
      <c r="W73" s="344"/>
      <c r="X73" s="344"/>
      <c r="Y73" s="344"/>
      <c r="Z73" s="344"/>
      <c r="AA73" s="344"/>
      <c r="AB73" s="344"/>
      <c r="AC73" s="344"/>
      <c r="AD73" s="344"/>
      <c r="AE73" s="344"/>
      <c r="AF73" s="345"/>
      <c r="AG73" s="369"/>
      <c r="AH73" s="370"/>
      <c r="AI73" s="372"/>
      <c r="AJ73" s="373"/>
      <c r="AK73" s="373"/>
      <c r="AL73" s="373"/>
      <c r="AM73" s="374"/>
      <c r="AN73" s="342">
        <f>ROUND(Q68*AD74,0)</f>
        <v>452</v>
      </c>
      <c r="AO73" s="268"/>
    </row>
    <row r="74" spans="1:41" ht="14.25">
      <c r="A74" s="229">
        <v>71</v>
      </c>
      <c r="B74" s="337">
        <v>1778</v>
      </c>
      <c r="C74" s="254" t="s">
        <v>1379</v>
      </c>
      <c r="D74" s="375"/>
      <c r="E74" s="278"/>
      <c r="F74" s="279"/>
      <c r="G74" s="245"/>
      <c r="H74" s="208"/>
      <c r="I74" s="208"/>
      <c r="J74" s="388"/>
      <c r="K74" s="343"/>
      <c r="L74" s="301"/>
      <c r="M74" s="301"/>
      <c r="N74" s="301"/>
      <c r="O74" s="301"/>
      <c r="P74" s="301"/>
      <c r="Q74" s="406"/>
      <c r="R74" s="406"/>
      <c r="S74" s="208"/>
      <c r="T74" s="385"/>
      <c r="U74" s="379" t="s">
        <v>174</v>
      </c>
      <c r="V74" s="344"/>
      <c r="W74" s="344"/>
      <c r="X74" s="344"/>
      <c r="Y74" s="344"/>
      <c r="Z74" s="344"/>
      <c r="AA74" s="344"/>
      <c r="AB74" s="344"/>
      <c r="AC74" s="214" t="s">
        <v>163</v>
      </c>
      <c r="AD74" s="1541">
        <v>0.96499999999999997</v>
      </c>
      <c r="AE74" s="1541"/>
      <c r="AF74" s="345"/>
      <c r="AG74" s="1539" t="s">
        <v>161</v>
      </c>
      <c r="AH74" s="346" t="s">
        <v>162</v>
      </c>
      <c r="AI74" s="347" t="s">
        <v>163</v>
      </c>
      <c r="AJ74" s="348">
        <v>0.7</v>
      </c>
      <c r="AK74" s="348"/>
      <c r="AL74" s="348"/>
      <c r="AM74" s="349"/>
      <c r="AN74" s="350">
        <f>ROUND(ROUND(Q68*AD74,0)*AJ74,0)</f>
        <v>316</v>
      </c>
      <c r="AO74" s="268"/>
    </row>
    <row r="75" spans="1:41" ht="14.25">
      <c r="A75" s="243">
        <v>71</v>
      </c>
      <c r="B75" s="351">
        <v>3175</v>
      </c>
      <c r="C75" s="244" t="s">
        <v>1380</v>
      </c>
      <c r="D75" s="375"/>
      <c r="E75" s="278"/>
      <c r="F75" s="279"/>
      <c r="G75" s="245"/>
      <c r="H75" s="208"/>
      <c r="I75" s="208"/>
      <c r="J75" s="385"/>
      <c r="K75" s="343"/>
      <c r="L75" s="301"/>
      <c r="M75" s="301"/>
      <c r="N75" s="301"/>
      <c r="O75" s="301"/>
      <c r="P75" s="301"/>
      <c r="Q75" s="392"/>
      <c r="R75" s="392"/>
      <c r="S75" s="208"/>
      <c r="T75" s="385"/>
      <c r="U75" s="245"/>
      <c r="V75" s="344"/>
      <c r="W75" s="344"/>
      <c r="X75" s="344"/>
      <c r="Y75" s="344"/>
      <c r="Z75" s="344"/>
      <c r="AA75" s="344"/>
      <c r="AB75" s="344"/>
      <c r="AC75" s="344"/>
      <c r="AD75" s="344"/>
      <c r="AE75" s="344"/>
      <c r="AF75" s="345"/>
      <c r="AG75" s="1540"/>
      <c r="AH75" s="353" t="s">
        <v>165</v>
      </c>
      <c r="AI75" s="354" t="s">
        <v>163</v>
      </c>
      <c r="AJ75" s="355">
        <v>0.5</v>
      </c>
      <c r="AK75" s="356"/>
      <c r="AL75" s="356"/>
      <c r="AM75" s="395"/>
      <c r="AN75" s="358">
        <f>ROUND(ROUND(Q68*AD74,0)*AJ75,0)</f>
        <v>226</v>
      </c>
      <c r="AO75" s="268"/>
    </row>
    <row r="76" spans="1:41" ht="14.25">
      <c r="A76" s="243">
        <v>71</v>
      </c>
      <c r="B76" s="351">
        <v>3176</v>
      </c>
      <c r="C76" s="244" t="s">
        <v>1381</v>
      </c>
      <c r="D76" s="375"/>
      <c r="E76" s="278"/>
      <c r="F76" s="279"/>
      <c r="G76" s="245"/>
      <c r="H76" s="208"/>
      <c r="I76" s="208"/>
      <c r="J76" s="385"/>
      <c r="K76" s="343"/>
      <c r="L76" s="301"/>
      <c r="M76" s="301"/>
      <c r="N76" s="301"/>
      <c r="O76" s="301"/>
      <c r="P76" s="301"/>
      <c r="Q76" s="392"/>
      <c r="R76" s="392"/>
      <c r="S76" s="208"/>
      <c r="T76" s="385"/>
      <c r="U76" s="245"/>
      <c r="V76" s="344"/>
      <c r="W76" s="344"/>
      <c r="X76" s="344"/>
      <c r="Y76" s="344"/>
      <c r="Z76" s="344"/>
      <c r="AA76" s="344"/>
      <c r="AB76" s="344"/>
      <c r="AC76" s="344"/>
      <c r="AD76" s="344"/>
      <c r="AE76" s="344"/>
      <c r="AF76" s="345"/>
      <c r="AG76" s="364"/>
      <c r="AH76" s="396"/>
      <c r="AI76" s="362"/>
      <c r="AJ76" s="356"/>
      <c r="AK76" s="1533" t="s">
        <v>167</v>
      </c>
      <c r="AL76" s="362">
        <v>5</v>
      </c>
      <c r="AM76" s="363" t="s">
        <v>168</v>
      </c>
      <c r="AN76" s="358">
        <f>ROUND(Q68*AD74,0)-AL76</f>
        <v>447</v>
      </c>
      <c r="AO76" s="268"/>
    </row>
    <row r="77" spans="1:41" ht="14.25">
      <c r="A77" s="243">
        <v>71</v>
      </c>
      <c r="B77" s="351">
        <v>3177</v>
      </c>
      <c r="C77" s="244" t="s">
        <v>1382</v>
      </c>
      <c r="D77" s="375"/>
      <c r="E77" s="278"/>
      <c r="F77" s="279"/>
      <c r="G77" s="245"/>
      <c r="H77" s="208"/>
      <c r="I77" s="208"/>
      <c r="J77" s="385"/>
      <c r="K77" s="343"/>
      <c r="L77" s="301"/>
      <c r="M77" s="301"/>
      <c r="N77" s="301"/>
      <c r="O77" s="301"/>
      <c r="P77" s="301"/>
      <c r="Q77" s="392"/>
      <c r="R77" s="392"/>
      <c r="S77" s="208"/>
      <c r="T77" s="385"/>
      <c r="U77" s="245"/>
      <c r="V77" s="344"/>
      <c r="W77" s="344"/>
      <c r="X77" s="344"/>
      <c r="Y77" s="344"/>
      <c r="Z77" s="344"/>
      <c r="AA77" s="344"/>
      <c r="AB77" s="344"/>
      <c r="AC77" s="344"/>
      <c r="AD77" s="344"/>
      <c r="AE77" s="344"/>
      <c r="AF77" s="345"/>
      <c r="AG77" s="1536" t="s">
        <v>161</v>
      </c>
      <c r="AH77" s="364" t="s">
        <v>162</v>
      </c>
      <c r="AI77" s="362" t="s">
        <v>163</v>
      </c>
      <c r="AJ77" s="356">
        <v>0.7</v>
      </c>
      <c r="AK77" s="1534"/>
      <c r="AL77" s="365"/>
      <c r="AM77" s="366"/>
      <c r="AN77" s="358">
        <f>ROUND(ROUND(Q68*AD74,0)*AJ77,0)-AL76</f>
        <v>311</v>
      </c>
      <c r="AO77" s="268"/>
    </row>
    <row r="78" spans="1:41" ht="14.25">
      <c r="A78" s="243">
        <v>71</v>
      </c>
      <c r="B78" s="351">
        <v>3178</v>
      </c>
      <c r="C78" s="244" t="s">
        <v>1383</v>
      </c>
      <c r="D78" s="375"/>
      <c r="E78" s="278"/>
      <c r="F78" s="279"/>
      <c r="G78" s="245"/>
      <c r="H78" s="208"/>
      <c r="I78" s="208"/>
      <c r="J78" s="385"/>
      <c r="K78" s="343"/>
      <c r="L78" s="301"/>
      <c r="M78" s="301"/>
      <c r="N78" s="301"/>
      <c r="O78" s="301"/>
      <c r="P78" s="301"/>
      <c r="Q78" s="392"/>
      <c r="R78" s="392"/>
      <c r="S78" s="208"/>
      <c r="T78" s="385"/>
      <c r="U78" s="245"/>
      <c r="V78" s="344"/>
      <c r="W78" s="344"/>
      <c r="X78" s="344"/>
      <c r="Y78" s="344"/>
      <c r="Z78" s="344"/>
      <c r="AA78" s="344"/>
      <c r="AB78" s="344"/>
      <c r="AC78" s="344"/>
      <c r="AD78" s="344"/>
      <c r="AE78" s="344"/>
      <c r="AF78" s="345"/>
      <c r="AG78" s="1537"/>
      <c r="AH78" s="353" t="s">
        <v>165</v>
      </c>
      <c r="AI78" s="354" t="s">
        <v>163</v>
      </c>
      <c r="AJ78" s="355">
        <v>0.5</v>
      </c>
      <c r="AK78" s="1535"/>
      <c r="AL78" s="367"/>
      <c r="AM78" s="368"/>
      <c r="AN78" s="358">
        <f>ROUND(ROUND(Q68*AD74,0)*AJ78,0)-AL76</f>
        <v>221</v>
      </c>
      <c r="AO78" s="268"/>
    </row>
    <row r="79" spans="1:41" ht="14.25">
      <c r="A79" s="229">
        <v>71</v>
      </c>
      <c r="B79" s="337">
        <v>1781</v>
      </c>
      <c r="C79" s="254" t="s">
        <v>1384</v>
      </c>
      <c r="D79" s="375"/>
      <c r="E79" s="278"/>
      <c r="F79" s="279"/>
      <c r="G79" s="1542" t="s">
        <v>962</v>
      </c>
      <c r="H79" s="1543"/>
      <c r="I79" s="1543"/>
      <c r="J79" s="1544"/>
      <c r="K79" s="231" t="s">
        <v>811</v>
      </c>
      <c r="L79" s="334"/>
      <c r="M79" s="334"/>
      <c r="N79" s="334"/>
      <c r="O79" s="334"/>
      <c r="P79" s="334"/>
      <c r="Q79" s="334"/>
      <c r="R79" s="334"/>
      <c r="S79" s="232"/>
      <c r="T79" s="314"/>
      <c r="U79" s="231"/>
      <c r="V79" s="338"/>
      <c r="W79" s="338"/>
      <c r="X79" s="338"/>
      <c r="Y79" s="338"/>
      <c r="Z79" s="338"/>
      <c r="AA79" s="338"/>
      <c r="AB79" s="338"/>
      <c r="AC79" s="338"/>
      <c r="AD79" s="338"/>
      <c r="AE79" s="338"/>
      <c r="AF79" s="339"/>
      <c r="AG79" s="340"/>
      <c r="AH79" s="338"/>
      <c r="AI79" s="334"/>
      <c r="AJ79" s="383"/>
      <c r="AK79" s="383"/>
      <c r="AL79" s="383"/>
      <c r="AM79" s="384"/>
      <c r="AN79" s="342">
        <f>ROUND(Q80,0)</f>
        <v>451</v>
      </c>
      <c r="AO79" s="268"/>
    </row>
    <row r="80" spans="1:41" ht="14.25">
      <c r="A80" s="229">
        <v>71</v>
      </c>
      <c r="B80" s="337">
        <v>1782</v>
      </c>
      <c r="C80" s="254" t="s">
        <v>1385</v>
      </c>
      <c r="D80" s="375"/>
      <c r="E80" s="278"/>
      <c r="F80" s="279"/>
      <c r="G80" s="1545"/>
      <c r="H80" s="1546"/>
      <c r="I80" s="1546"/>
      <c r="J80" s="1547"/>
      <c r="K80" s="343"/>
      <c r="L80" s="301"/>
      <c r="M80" s="301"/>
      <c r="N80" s="301"/>
      <c r="O80" s="301"/>
      <c r="P80" s="301"/>
      <c r="Q80" s="1548">
        <v>451</v>
      </c>
      <c r="R80" s="1548"/>
      <c r="S80" s="208" t="s">
        <v>18</v>
      </c>
      <c r="T80" s="385"/>
      <c r="U80" s="245"/>
      <c r="V80" s="344"/>
      <c r="W80" s="344"/>
      <c r="X80" s="344"/>
      <c r="Y80" s="344"/>
      <c r="Z80" s="344"/>
      <c r="AA80" s="344"/>
      <c r="AB80" s="344"/>
      <c r="AC80" s="344"/>
      <c r="AD80" s="344"/>
      <c r="AE80" s="344"/>
      <c r="AF80" s="345"/>
      <c r="AG80" s="1539" t="s">
        <v>161</v>
      </c>
      <c r="AH80" s="346" t="s">
        <v>162</v>
      </c>
      <c r="AI80" s="347" t="s">
        <v>163</v>
      </c>
      <c r="AJ80" s="348">
        <v>0.7</v>
      </c>
      <c r="AK80" s="348"/>
      <c r="AL80" s="348"/>
      <c r="AM80" s="349"/>
      <c r="AN80" s="350">
        <f>ROUND(Q80*AJ80,0)</f>
        <v>316</v>
      </c>
      <c r="AO80" s="268"/>
    </row>
    <row r="81" spans="1:41" ht="14.25">
      <c r="A81" s="243">
        <v>71</v>
      </c>
      <c r="B81" s="351">
        <v>3181</v>
      </c>
      <c r="C81" s="244" t="s">
        <v>1386</v>
      </c>
      <c r="D81" s="375"/>
      <c r="E81" s="278"/>
      <c r="F81" s="279"/>
      <c r="G81" s="1545"/>
      <c r="H81" s="1546"/>
      <c r="I81" s="1546"/>
      <c r="J81" s="1547"/>
      <c r="K81" s="343"/>
      <c r="L81" s="301"/>
      <c r="M81" s="301"/>
      <c r="N81" s="301"/>
      <c r="O81" s="301"/>
      <c r="P81" s="301"/>
      <c r="Q81" s="392"/>
      <c r="R81" s="392"/>
      <c r="S81" s="208"/>
      <c r="T81" s="385"/>
      <c r="U81" s="245"/>
      <c r="V81" s="344"/>
      <c r="W81" s="344"/>
      <c r="X81" s="344"/>
      <c r="Y81" s="344"/>
      <c r="Z81" s="344"/>
      <c r="AA81" s="344"/>
      <c r="AB81" s="344"/>
      <c r="AC81" s="344"/>
      <c r="AD81" s="344"/>
      <c r="AE81" s="344"/>
      <c r="AF81" s="345"/>
      <c r="AG81" s="1540"/>
      <c r="AH81" s="353" t="s">
        <v>165</v>
      </c>
      <c r="AI81" s="354" t="s">
        <v>163</v>
      </c>
      <c r="AJ81" s="355">
        <v>0.5</v>
      </c>
      <c r="AK81" s="356"/>
      <c r="AL81" s="356"/>
      <c r="AM81" s="395"/>
      <c r="AN81" s="358">
        <f>ROUND(Q80*AJ81,0)</f>
        <v>226</v>
      </c>
      <c r="AO81" s="268"/>
    </row>
    <row r="82" spans="1:41" ht="14.25">
      <c r="A82" s="243">
        <v>71</v>
      </c>
      <c r="B82" s="351">
        <v>3182</v>
      </c>
      <c r="C82" s="244" t="s">
        <v>1387</v>
      </c>
      <c r="D82" s="375"/>
      <c r="E82" s="278"/>
      <c r="F82" s="279"/>
      <c r="G82" s="1545"/>
      <c r="H82" s="1546"/>
      <c r="I82" s="1546"/>
      <c r="J82" s="1547"/>
      <c r="K82" s="343"/>
      <c r="L82" s="301"/>
      <c r="M82" s="301"/>
      <c r="N82" s="301"/>
      <c r="O82" s="301"/>
      <c r="P82" s="301"/>
      <c r="Q82" s="392"/>
      <c r="R82" s="392"/>
      <c r="S82" s="208"/>
      <c r="T82" s="385"/>
      <c r="U82" s="245"/>
      <c r="V82" s="344"/>
      <c r="W82" s="344"/>
      <c r="X82" s="344"/>
      <c r="Y82" s="344"/>
      <c r="Z82" s="344"/>
      <c r="AA82" s="344"/>
      <c r="AB82" s="344"/>
      <c r="AC82" s="344"/>
      <c r="AD82" s="344"/>
      <c r="AE82" s="344"/>
      <c r="AF82" s="345"/>
      <c r="AG82" s="364"/>
      <c r="AH82" s="396"/>
      <c r="AI82" s="362"/>
      <c r="AJ82" s="356"/>
      <c r="AK82" s="1533" t="s">
        <v>167</v>
      </c>
      <c r="AL82" s="362">
        <v>5</v>
      </c>
      <c r="AM82" s="363" t="s">
        <v>168</v>
      </c>
      <c r="AN82" s="358">
        <f>ROUND(Q80,0)-AL82</f>
        <v>446</v>
      </c>
      <c r="AO82" s="268"/>
    </row>
    <row r="83" spans="1:41" ht="14.25">
      <c r="A83" s="243">
        <v>71</v>
      </c>
      <c r="B83" s="351">
        <v>3183</v>
      </c>
      <c r="C83" s="244" t="s">
        <v>1388</v>
      </c>
      <c r="D83" s="375"/>
      <c r="E83" s="278"/>
      <c r="F83" s="279"/>
      <c r="G83" s="1545"/>
      <c r="H83" s="1546"/>
      <c r="I83" s="1546"/>
      <c r="J83" s="1547"/>
      <c r="K83" s="343"/>
      <c r="L83" s="301"/>
      <c r="M83" s="301"/>
      <c r="N83" s="301"/>
      <c r="O83" s="301"/>
      <c r="P83" s="301"/>
      <c r="Q83" s="392"/>
      <c r="R83" s="392"/>
      <c r="S83" s="208"/>
      <c r="T83" s="385"/>
      <c r="U83" s="245"/>
      <c r="V83" s="344"/>
      <c r="W83" s="344"/>
      <c r="X83" s="344"/>
      <c r="Y83" s="344"/>
      <c r="Z83" s="344"/>
      <c r="AA83" s="344"/>
      <c r="AB83" s="344"/>
      <c r="AC83" s="344"/>
      <c r="AD83" s="344"/>
      <c r="AE83" s="344"/>
      <c r="AF83" s="345"/>
      <c r="AG83" s="1536" t="s">
        <v>161</v>
      </c>
      <c r="AH83" s="364" t="s">
        <v>162</v>
      </c>
      <c r="AI83" s="362" t="s">
        <v>163</v>
      </c>
      <c r="AJ83" s="356">
        <v>0.7</v>
      </c>
      <c r="AK83" s="1534"/>
      <c r="AL83" s="365"/>
      <c r="AM83" s="366"/>
      <c r="AN83" s="358">
        <f>ROUND(Q80*AJ83,0)-AL82</f>
        <v>311</v>
      </c>
      <c r="AO83" s="268"/>
    </row>
    <row r="84" spans="1:41" ht="14.25">
      <c r="A84" s="243">
        <v>71</v>
      </c>
      <c r="B84" s="351">
        <v>3184</v>
      </c>
      <c r="C84" s="244" t="s">
        <v>1389</v>
      </c>
      <c r="D84" s="375"/>
      <c r="E84" s="278"/>
      <c r="F84" s="279"/>
      <c r="G84" s="1545"/>
      <c r="H84" s="1546"/>
      <c r="I84" s="1546"/>
      <c r="J84" s="1547"/>
      <c r="K84" s="343"/>
      <c r="L84" s="301"/>
      <c r="M84" s="301"/>
      <c r="N84" s="301"/>
      <c r="O84" s="301"/>
      <c r="P84" s="301"/>
      <c r="Q84" s="392"/>
      <c r="R84" s="392"/>
      <c r="S84" s="208"/>
      <c r="T84" s="385"/>
      <c r="U84" s="245"/>
      <c r="V84" s="344"/>
      <c r="W84" s="344"/>
      <c r="X84" s="344"/>
      <c r="Y84" s="344"/>
      <c r="Z84" s="344"/>
      <c r="AA84" s="344"/>
      <c r="AB84" s="344"/>
      <c r="AC84" s="344"/>
      <c r="AD84" s="344"/>
      <c r="AE84" s="344"/>
      <c r="AF84" s="345"/>
      <c r="AG84" s="1537"/>
      <c r="AH84" s="353" t="s">
        <v>165</v>
      </c>
      <c r="AI84" s="354" t="s">
        <v>163</v>
      </c>
      <c r="AJ84" s="355">
        <v>0.5</v>
      </c>
      <c r="AK84" s="1535"/>
      <c r="AL84" s="367"/>
      <c r="AM84" s="368"/>
      <c r="AN84" s="358">
        <f>ROUND(Q80*AJ84,0)-AL82</f>
        <v>221</v>
      </c>
      <c r="AO84" s="268"/>
    </row>
    <row r="85" spans="1:41" ht="14.25">
      <c r="A85" s="229">
        <v>71</v>
      </c>
      <c r="B85" s="337">
        <v>1783</v>
      </c>
      <c r="C85" s="254" t="s">
        <v>1390</v>
      </c>
      <c r="D85" s="375"/>
      <c r="E85" s="278"/>
      <c r="F85" s="279"/>
      <c r="G85" s="1545"/>
      <c r="H85" s="1546"/>
      <c r="I85" s="1546"/>
      <c r="J85" s="1547"/>
      <c r="K85" s="245"/>
      <c r="L85" s="208"/>
      <c r="M85" s="208"/>
      <c r="N85" s="208"/>
      <c r="O85" s="208"/>
      <c r="P85" s="208"/>
      <c r="Q85" s="301"/>
      <c r="R85" s="301"/>
      <c r="S85" s="301"/>
      <c r="T85" s="385"/>
      <c r="U85" s="369" t="s">
        <v>172</v>
      </c>
      <c r="V85" s="370"/>
      <c r="W85" s="370"/>
      <c r="X85" s="370"/>
      <c r="Y85" s="370"/>
      <c r="Z85" s="370"/>
      <c r="AA85" s="370"/>
      <c r="AB85" s="370"/>
      <c r="AC85" s="370"/>
      <c r="AD85" s="370"/>
      <c r="AE85" s="370"/>
      <c r="AF85" s="371"/>
      <c r="AG85" s="369"/>
      <c r="AH85" s="370"/>
      <c r="AI85" s="372"/>
      <c r="AJ85" s="373"/>
      <c r="AK85" s="373"/>
      <c r="AL85" s="373"/>
      <c r="AM85" s="374"/>
      <c r="AN85" s="342">
        <f>ROUND(Q80*AD86,0)</f>
        <v>435</v>
      </c>
      <c r="AO85" s="268"/>
    </row>
    <row r="86" spans="1:41" ht="14.25">
      <c r="A86" s="229">
        <v>71</v>
      </c>
      <c r="B86" s="337">
        <v>1784</v>
      </c>
      <c r="C86" s="254" t="s">
        <v>1391</v>
      </c>
      <c r="D86" s="375"/>
      <c r="E86" s="278"/>
      <c r="F86" s="279"/>
      <c r="G86" s="245"/>
      <c r="H86" s="208"/>
      <c r="I86" s="208"/>
      <c r="J86" s="385"/>
      <c r="K86" s="343"/>
      <c r="L86" s="301"/>
      <c r="M86" s="301"/>
      <c r="N86" s="301"/>
      <c r="O86" s="301"/>
      <c r="P86" s="208"/>
      <c r="Q86" s="301"/>
      <c r="R86" s="301"/>
      <c r="S86" s="301"/>
      <c r="T86" s="385"/>
      <c r="U86" s="379" t="s">
        <v>174</v>
      </c>
      <c r="V86" s="344"/>
      <c r="W86" s="344"/>
      <c r="X86" s="344"/>
      <c r="Y86" s="344"/>
      <c r="Z86" s="344"/>
      <c r="AA86" s="344"/>
      <c r="AB86" s="344"/>
      <c r="AC86" s="214" t="s">
        <v>163</v>
      </c>
      <c r="AD86" s="1541">
        <v>0.96499999999999997</v>
      </c>
      <c r="AE86" s="1541"/>
      <c r="AF86" s="345"/>
      <c r="AG86" s="1539" t="s">
        <v>161</v>
      </c>
      <c r="AH86" s="346" t="s">
        <v>162</v>
      </c>
      <c r="AI86" s="347" t="s">
        <v>163</v>
      </c>
      <c r="AJ86" s="348">
        <v>0.7</v>
      </c>
      <c r="AK86" s="348"/>
      <c r="AL86" s="348"/>
      <c r="AM86" s="349"/>
      <c r="AN86" s="350">
        <f>ROUND(ROUND(Q80*AD86,0)*AJ86,0)</f>
        <v>305</v>
      </c>
      <c r="AO86" s="268"/>
    </row>
    <row r="87" spans="1:41" ht="14.25">
      <c r="A87" s="243">
        <v>71</v>
      </c>
      <c r="B87" s="351">
        <v>3185</v>
      </c>
      <c r="C87" s="244" t="s">
        <v>1392</v>
      </c>
      <c r="D87" s="375"/>
      <c r="E87" s="278"/>
      <c r="F87" s="279"/>
      <c r="G87" s="245"/>
      <c r="H87" s="208"/>
      <c r="I87" s="208"/>
      <c r="J87" s="385"/>
      <c r="K87" s="343"/>
      <c r="L87" s="301"/>
      <c r="M87" s="301"/>
      <c r="N87" s="301"/>
      <c r="O87" s="301"/>
      <c r="P87" s="301"/>
      <c r="Q87" s="392"/>
      <c r="R87" s="392"/>
      <c r="S87" s="208"/>
      <c r="T87" s="385"/>
      <c r="U87" s="245"/>
      <c r="V87" s="344"/>
      <c r="W87" s="344"/>
      <c r="X87" s="344"/>
      <c r="Y87" s="344"/>
      <c r="Z87" s="344"/>
      <c r="AA87" s="344"/>
      <c r="AB87" s="344"/>
      <c r="AC87" s="344"/>
      <c r="AD87" s="344"/>
      <c r="AE87" s="344"/>
      <c r="AF87" s="345"/>
      <c r="AG87" s="1540"/>
      <c r="AH87" s="353" t="s">
        <v>165</v>
      </c>
      <c r="AI87" s="354" t="s">
        <v>163</v>
      </c>
      <c r="AJ87" s="355">
        <v>0.5</v>
      </c>
      <c r="AK87" s="356"/>
      <c r="AL87" s="356"/>
      <c r="AM87" s="395"/>
      <c r="AN87" s="358">
        <f>ROUND(ROUND(Q80*AD86,0)*AJ87,0)</f>
        <v>218</v>
      </c>
      <c r="AO87" s="268"/>
    </row>
    <row r="88" spans="1:41" ht="14.25">
      <c r="A88" s="243">
        <v>71</v>
      </c>
      <c r="B88" s="351">
        <v>3186</v>
      </c>
      <c r="C88" s="244" t="s">
        <v>1393</v>
      </c>
      <c r="D88" s="375"/>
      <c r="E88" s="278"/>
      <c r="F88" s="279"/>
      <c r="G88" s="245"/>
      <c r="H88" s="208"/>
      <c r="I88" s="208"/>
      <c r="J88" s="385"/>
      <c r="K88" s="343"/>
      <c r="L88" s="301"/>
      <c r="M88" s="301"/>
      <c r="N88" s="301"/>
      <c r="O88" s="301"/>
      <c r="P88" s="301"/>
      <c r="Q88" s="392"/>
      <c r="R88" s="392"/>
      <c r="S88" s="208"/>
      <c r="T88" s="385"/>
      <c r="U88" s="245"/>
      <c r="V88" s="344"/>
      <c r="W88" s="344"/>
      <c r="X88" s="344"/>
      <c r="Y88" s="344"/>
      <c r="Z88" s="344"/>
      <c r="AA88" s="344"/>
      <c r="AB88" s="344"/>
      <c r="AC88" s="344"/>
      <c r="AD88" s="344"/>
      <c r="AE88" s="344"/>
      <c r="AF88" s="345"/>
      <c r="AG88" s="364"/>
      <c r="AH88" s="396"/>
      <c r="AI88" s="362"/>
      <c r="AJ88" s="356"/>
      <c r="AK88" s="1533" t="s">
        <v>167</v>
      </c>
      <c r="AL88" s="362">
        <v>5</v>
      </c>
      <c r="AM88" s="363" t="s">
        <v>168</v>
      </c>
      <c r="AN88" s="358">
        <f>ROUND(Q80*AD86,0)-AL88</f>
        <v>430</v>
      </c>
      <c r="AO88" s="268"/>
    </row>
    <row r="89" spans="1:41" ht="14.25">
      <c r="A89" s="243">
        <v>71</v>
      </c>
      <c r="B89" s="351">
        <v>3187</v>
      </c>
      <c r="C89" s="244" t="s">
        <v>1394</v>
      </c>
      <c r="D89" s="375"/>
      <c r="E89" s="278"/>
      <c r="F89" s="279"/>
      <c r="G89" s="245"/>
      <c r="H89" s="208"/>
      <c r="I89" s="208"/>
      <c r="J89" s="385"/>
      <c r="K89" s="343"/>
      <c r="L89" s="301"/>
      <c r="M89" s="301"/>
      <c r="N89" s="301"/>
      <c r="O89" s="301"/>
      <c r="P89" s="301"/>
      <c r="Q89" s="392"/>
      <c r="R89" s="392"/>
      <c r="S89" s="208"/>
      <c r="T89" s="385"/>
      <c r="U89" s="245"/>
      <c r="V89" s="344"/>
      <c r="W89" s="344"/>
      <c r="X89" s="344"/>
      <c r="Y89" s="344"/>
      <c r="Z89" s="344"/>
      <c r="AA89" s="344"/>
      <c r="AB89" s="344"/>
      <c r="AC89" s="344"/>
      <c r="AD89" s="344"/>
      <c r="AE89" s="344"/>
      <c r="AF89" s="345"/>
      <c r="AG89" s="1536" t="s">
        <v>161</v>
      </c>
      <c r="AH89" s="364" t="s">
        <v>162</v>
      </c>
      <c r="AI89" s="362" t="s">
        <v>163</v>
      </c>
      <c r="AJ89" s="356">
        <v>0.7</v>
      </c>
      <c r="AK89" s="1534"/>
      <c r="AL89" s="365"/>
      <c r="AM89" s="366"/>
      <c r="AN89" s="358">
        <f>ROUND(ROUND(Q80*AD86,0)*AJ89,0)-AL88</f>
        <v>300</v>
      </c>
      <c r="AO89" s="268"/>
    </row>
    <row r="90" spans="1:41" ht="14.25">
      <c r="A90" s="243">
        <v>71</v>
      </c>
      <c r="B90" s="351">
        <v>3188</v>
      </c>
      <c r="C90" s="244" t="s">
        <v>1395</v>
      </c>
      <c r="D90" s="375"/>
      <c r="E90" s="278"/>
      <c r="F90" s="279"/>
      <c r="G90" s="245"/>
      <c r="H90" s="208"/>
      <c r="I90" s="208"/>
      <c r="J90" s="385"/>
      <c r="K90" s="308"/>
      <c r="L90" s="304"/>
      <c r="M90" s="304"/>
      <c r="N90" s="304"/>
      <c r="O90" s="304"/>
      <c r="P90" s="304"/>
      <c r="Q90" s="407"/>
      <c r="R90" s="407"/>
      <c r="S90" s="216"/>
      <c r="T90" s="226"/>
      <c r="U90" s="281"/>
      <c r="V90" s="380"/>
      <c r="W90" s="380"/>
      <c r="X90" s="380"/>
      <c r="Y90" s="380"/>
      <c r="Z90" s="380"/>
      <c r="AA90" s="380"/>
      <c r="AB90" s="380"/>
      <c r="AC90" s="380"/>
      <c r="AD90" s="380"/>
      <c r="AE90" s="380"/>
      <c r="AF90" s="381"/>
      <c r="AG90" s="1537"/>
      <c r="AH90" s="353" t="s">
        <v>165</v>
      </c>
      <c r="AI90" s="354" t="s">
        <v>163</v>
      </c>
      <c r="AJ90" s="355">
        <v>0.5</v>
      </c>
      <c r="AK90" s="1535"/>
      <c r="AL90" s="367"/>
      <c r="AM90" s="368"/>
      <c r="AN90" s="358">
        <f>ROUND(ROUND(Q80*AD86,0)*AJ90,0)-AL88</f>
        <v>213</v>
      </c>
      <c r="AO90" s="268"/>
    </row>
    <row r="91" spans="1:41" ht="14.25">
      <c r="A91" s="229">
        <v>71</v>
      </c>
      <c r="B91" s="337">
        <v>1785</v>
      </c>
      <c r="C91" s="254" t="s">
        <v>1396</v>
      </c>
      <c r="D91" s="375"/>
      <c r="E91" s="278"/>
      <c r="F91" s="279"/>
      <c r="G91" s="245"/>
      <c r="H91" s="208"/>
      <c r="I91" s="208"/>
      <c r="J91" s="388"/>
      <c r="K91" s="208" t="s">
        <v>824</v>
      </c>
      <c r="L91" s="301"/>
      <c r="M91" s="301"/>
      <c r="N91" s="301"/>
      <c r="O91" s="301"/>
      <c r="P91" s="301"/>
      <c r="Q91" s="301"/>
      <c r="R91" s="301"/>
      <c r="S91" s="208"/>
      <c r="T91" s="385"/>
      <c r="U91" s="245"/>
      <c r="V91" s="392"/>
      <c r="W91" s="392"/>
      <c r="X91" s="392"/>
      <c r="Y91" s="392"/>
      <c r="Z91" s="392"/>
      <c r="AA91" s="392"/>
      <c r="AB91" s="392"/>
      <c r="AC91" s="392"/>
      <c r="AD91" s="392"/>
      <c r="AE91" s="392"/>
      <c r="AF91" s="393"/>
      <c r="AG91" s="340"/>
      <c r="AH91" s="338"/>
      <c r="AI91" s="334"/>
      <c r="AJ91" s="383"/>
      <c r="AK91" s="383"/>
      <c r="AL91" s="383"/>
      <c r="AM91" s="384"/>
      <c r="AN91" s="342">
        <f>ROUND(Q92,0)</f>
        <v>451</v>
      </c>
      <c r="AO91" s="268"/>
    </row>
    <row r="92" spans="1:41" ht="14.25">
      <c r="A92" s="229">
        <v>71</v>
      </c>
      <c r="B92" s="337">
        <v>1786</v>
      </c>
      <c r="C92" s="254" t="s">
        <v>1397</v>
      </c>
      <c r="D92" s="375"/>
      <c r="E92" s="278"/>
      <c r="F92" s="279"/>
      <c r="G92" s="245"/>
      <c r="H92" s="208"/>
      <c r="I92" s="208"/>
      <c r="J92" s="388"/>
      <c r="K92" s="343"/>
      <c r="L92" s="301"/>
      <c r="M92" s="301"/>
      <c r="N92" s="301"/>
      <c r="O92" s="301"/>
      <c r="P92" s="301"/>
      <c r="Q92" s="1548">
        <v>451</v>
      </c>
      <c r="R92" s="1548"/>
      <c r="S92" s="208" t="s">
        <v>18</v>
      </c>
      <c r="T92" s="385"/>
      <c r="U92" s="245"/>
      <c r="V92" s="344"/>
      <c r="W92" s="344"/>
      <c r="X92" s="344"/>
      <c r="Y92" s="344"/>
      <c r="Z92" s="344"/>
      <c r="AA92" s="344"/>
      <c r="AB92" s="344"/>
      <c r="AC92" s="344"/>
      <c r="AD92" s="344"/>
      <c r="AE92" s="344"/>
      <c r="AF92" s="345"/>
      <c r="AG92" s="1539" t="s">
        <v>161</v>
      </c>
      <c r="AH92" s="346" t="s">
        <v>162</v>
      </c>
      <c r="AI92" s="347" t="s">
        <v>163</v>
      </c>
      <c r="AJ92" s="348">
        <v>0.7</v>
      </c>
      <c r="AK92" s="348"/>
      <c r="AL92" s="348"/>
      <c r="AM92" s="349"/>
      <c r="AN92" s="350">
        <f>ROUND(Q92*AJ92,0)</f>
        <v>316</v>
      </c>
      <c r="AO92" s="268"/>
    </row>
    <row r="93" spans="1:41" ht="14.25">
      <c r="A93" s="243">
        <v>71</v>
      </c>
      <c r="B93" s="351">
        <v>3191</v>
      </c>
      <c r="C93" s="244" t="s">
        <v>1398</v>
      </c>
      <c r="D93" s="375"/>
      <c r="E93" s="278"/>
      <c r="F93" s="279"/>
      <c r="G93" s="245"/>
      <c r="H93" s="208"/>
      <c r="I93" s="208"/>
      <c r="J93" s="385"/>
      <c r="K93" s="343"/>
      <c r="L93" s="301"/>
      <c r="M93" s="301"/>
      <c r="N93" s="301"/>
      <c r="O93" s="301"/>
      <c r="P93" s="301"/>
      <c r="Q93" s="392"/>
      <c r="R93" s="392"/>
      <c r="S93" s="208"/>
      <c r="T93" s="385"/>
      <c r="U93" s="245"/>
      <c r="V93" s="344"/>
      <c r="W93" s="344"/>
      <c r="X93" s="344"/>
      <c r="Y93" s="344"/>
      <c r="Z93" s="344"/>
      <c r="AA93" s="344"/>
      <c r="AB93" s="344"/>
      <c r="AC93" s="344"/>
      <c r="AD93" s="344"/>
      <c r="AE93" s="344"/>
      <c r="AF93" s="345"/>
      <c r="AG93" s="1540"/>
      <c r="AH93" s="353" t="s">
        <v>165</v>
      </c>
      <c r="AI93" s="354" t="s">
        <v>163</v>
      </c>
      <c r="AJ93" s="355">
        <v>0.5</v>
      </c>
      <c r="AK93" s="356"/>
      <c r="AL93" s="356"/>
      <c r="AM93" s="395"/>
      <c r="AN93" s="358">
        <f>ROUND(Q92*AJ93,0)</f>
        <v>226</v>
      </c>
      <c r="AO93" s="268"/>
    </row>
    <row r="94" spans="1:41" ht="14.25">
      <c r="A94" s="243">
        <v>71</v>
      </c>
      <c r="B94" s="351">
        <v>3192</v>
      </c>
      <c r="C94" s="244" t="s">
        <v>1399</v>
      </c>
      <c r="D94" s="375"/>
      <c r="E94" s="278"/>
      <c r="F94" s="279"/>
      <c r="G94" s="245"/>
      <c r="H94" s="208"/>
      <c r="I94" s="208"/>
      <c r="J94" s="385"/>
      <c r="K94" s="343"/>
      <c r="L94" s="301"/>
      <c r="M94" s="301"/>
      <c r="N94" s="301"/>
      <c r="O94" s="301"/>
      <c r="P94" s="301"/>
      <c r="Q94" s="392"/>
      <c r="R94" s="392"/>
      <c r="S94" s="208"/>
      <c r="T94" s="385"/>
      <c r="U94" s="245"/>
      <c r="V94" s="344"/>
      <c r="W94" s="344"/>
      <c r="X94" s="344"/>
      <c r="Y94" s="344"/>
      <c r="Z94" s="344"/>
      <c r="AA94" s="344"/>
      <c r="AB94" s="344"/>
      <c r="AC94" s="344"/>
      <c r="AD94" s="344"/>
      <c r="AE94" s="344"/>
      <c r="AF94" s="345"/>
      <c r="AG94" s="364"/>
      <c r="AH94" s="396"/>
      <c r="AI94" s="362"/>
      <c r="AJ94" s="356"/>
      <c r="AK94" s="1533" t="s">
        <v>167</v>
      </c>
      <c r="AL94" s="362">
        <v>5</v>
      </c>
      <c r="AM94" s="363" t="s">
        <v>168</v>
      </c>
      <c r="AN94" s="358">
        <f>ROUND(Q92,0)-AL94</f>
        <v>446</v>
      </c>
      <c r="AO94" s="268"/>
    </row>
    <row r="95" spans="1:41" ht="14.25">
      <c r="A95" s="243">
        <v>71</v>
      </c>
      <c r="B95" s="351">
        <v>3193</v>
      </c>
      <c r="C95" s="244" t="s">
        <v>1400</v>
      </c>
      <c r="D95" s="375"/>
      <c r="E95" s="278"/>
      <c r="F95" s="279"/>
      <c r="G95" s="245"/>
      <c r="H95" s="208"/>
      <c r="I95" s="208"/>
      <c r="J95" s="385"/>
      <c r="K95" s="343"/>
      <c r="L95" s="301"/>
      <c r="M95" s="301"/>
      <c r="N95" s="301"/>
      <c r="O95" s="301"/>
      <c r="P95" s="301"/>
      <c r="Q95" s="392"/>
      <c r="R95" s="392"/>
      <c r="S95" s="208"/>
      <c r="T95" s="385"/>
      <c r="U95" s="245"/>
      <c r="V95" s="344"/>
      <c r="W95" s="344"/>
      <c r="X95" s="344"/>
      <c r="Y95" s="344"/>
      <c r="Z95" s="344"/>
      <c r="AA95" s="344"/>
      <c r="AB95" s="344"/>
      <c r="AC95" s="344"/>
      <c r="AD95" s="344"/>
      <c r="AE95" s="344"/>
      <c r="AF95" s="345"/>
      <c r="AG95" s="1536" t="s">
        <v>161</v>
      </c>
      <c r="AH95" s="364" t="s">
        <v>162</v>
      </c>
      <c r="AI95" s="362" t="s">
        <v>163</v>
      </c>
      <c r="AJ95" s="356">
        <v>0.7</v>
      </c>
      <c r="AK95" s="1534"/>
      <c r="AL95" s="365"/>
      <c r="AM95" s="366"/>
      <c r="AN95" s="358">
        <f>ROUND(Q92*AJ95,0)-AL94</f>
        <v>311</v>
      </c>
      <c r="AO95" s="268"/>
    </row>
    <row r="96" spans="1:41" ht="14.25">
      <c r="A96" s="243">
        <v>71</v>
      </c>
      <c r="B96" s="351">
        <v>3194</v>
      </c>
      <c r="C96" s="244" t="s">
        <v>1401</v>
      </c>
      <c r="D96" s="375"/>
      <c r="E96" s="278"/>
      <c r="F96" s="279"/>
      <c r="G96" s="245"/>
      <c r="H96" s="208"/>
      <c r="I96" s="208"/>
      <c r="J96" s="385"/>
      <c r="K96" s="343"/>
      <c r="L96" s="301"/>
      <c r="M96" s="301"/>
      <c r="N96" s="301"/>
      <c r="O96" s="301"/>
      <c r="P96" s="301"/>
      <c r="Q96" s="392"/>
      <c r="R96" s="392"/>
      <c r="S96" s="208"/>
      <c r="T96" s="385"/>
      <c r="U96" s="281"/>
      <c r="V96" s="380"/>
      <c r="W96" s="380"/>
      <c r="X96" s="380"/>
      <c r="Y96" s="380"/>
      <c r="Z96" s="380"/>
      <c r="AA96" s="380"/>
      <c r="AB96" s="380"/>
      <c r="AC96" s="380"/>
      <c r="AD96" s="380"/>
      <c r="AE96" s="380"/>
      <c r="AF96" s="381"/>
      <c r="AG96" s="1537"/>
      <c r="AH96" s="353" t="s">
        <v>165</v>
      </c>
      <c r="AI96" s="354" t="s">
        <v>163</v>
      </c>
      <c r="AJ96" s="355">
        <v>0.5</v>
      </c>
      <c r="AK96" s="1535"/>
      <c r="AL96" s="367"/>
      <c r="AM96" s="368"/>
      <c r="AN96" s="358">
        <f>ROUND(Q92*AJ96,0)-AL94</f>
        <v>221</v>
      </c>
      <c r="AO96" s="268"/>
    </row>
    <row r="97" spans="1:41" ht="14.25">
      <c r="A97" s="229">
        <v>71</v>
      </c>
      <c r="B97" s="337">
        <v>1787</v>
      </c>
      <c r="C97" s="254" t="s">
        <v>1402</v>
      </c>
      <c r="D97" s="375"/>
      <c r="E97" s="278"/>
      <c r="F97" s="279"/>
      <c r="G97" s="245"/>
      <c r="H97" s="208"/>
      <c r="I97" s="208"/>
      <c r="J97" s="388"/>
      <c r="K97" s="343"/>
      <c r="L97" s="301"/>
      <c r="M97" s="301"/>
      <c r="N97" s="301"/>
      <c r="O97" s="301"/>
      <c r="P97" s="301"/>
      <c r="Q97" s="406"/>
      <c r="R97" s="406"/>
      <c r="S97" s="208"/>
      <c r="T97" s="385"/>
      <c r="U97" s="379" t="s">
        <v>172</v>
      </c>
      <c r="V97" s="344"/>
      <c r="W97" s="344"/>
      <c r="X97" s="344"/>
      <c r="Y97" s="344"/>
      <c r="Z97" s="344"/>
      <c r="AA97" s="344"/>
      <c r="AB97" s="344"/>
      <c r="AC97" s="344"/>
      <c r="AD97" s="344"/>
      <c r="AE97" s="344"/>
      <c r="AF97" s="345"/>
      <c r="AG97" s="369"/>
      <c r="AH97" s="370"/>
      <c r="AI97" s="372"/>
      <c r="AJ97" s="373"/>
      <c r="AK97" s="373"/>
      <c r="AL97" s="373"/>
      <c r="AM97" s="374"/>
      <c r="AN97" s="342">
        <f>ROUND(Q92*AD98,0)</f>
        <v>435</v>
      </c>
      <c r="AO97" s="268"/>
    </row>
    <row r="98" spans="1:41" ht="14.25">
      <c r="A98" s="229">
        <v>71</v>
      </c>
      <c r="B98" s="337">
        <v>1788</v>
      </c>
      <c r="C98" s="254" t="s">
        <v>1403</v>
      </c>
      <c r="D98" s="375"/>
      <c r="E98" s="278"/>
      <c r="F98" s="279"/>
      <c r="G98" s="245"/>
      <c r="H98" s="208"/>
      <c r="I98" s="208"/>
      <c r="J98" s="388"/>
      <c r="K98" s="343"/>
      <c r="L98" s="301"/>
      <c r="M98" s="301"/>
      <c r="N98" s="301"/>
      <c r="O98" s="301"/>
      <c r="P98" s="301"/>
      <c r="Q98" s="406"/>
      <c r="R98" s="406"/>
      <c r="S98" s="208"/>
      <c r="T98" s="385"/>
      <c r="U98" s="379" t="s">
        <v>174</v>
      </c>
      <c r="V98" s="344"/>
      <c r="W98" s="344"/>
      <c r="X98" s="344"/>
      <c r="Y98" s="344"/>
      <c r="Z98" s="344"/>
      <c r="AA98" s="344"/>
      <c r="AB98" s="344"/>
      <c r="AC98" s="214" t="s">
        <v>163</v>
      </c>
      <c r="AD98" s="1541">
        <v>0.96499999999999997</v>
      </c>
      <c r="AE98" s="1541"/>
      <c r="AF98" s="345"/>
      <c r="AG98" s="1539" t="s">
        <v>161</v>
      </c>
      <c r="AH98" s="346" t="s">
        <v>162</v>
      </c>
      <c r="AI98" s="347" t="s">
        <v>163</v>
      </c>
      <c r="AJ98" s="348">
        <v>0.7</v>
      </c>
      <c r="AK98" s="348"/>
      <c r="AL98" s="348"/>
      <c r="AM98" s="349"/>
      <c r="AN98" s="350">
        <f>ROUND(ROUND(Q92*AD98,0)*AJ98,0)</f>
        <v>305</v>
      </c>
      <c r="AO98" s="268"/>
    </row>
    <row r="99" spans="1:41" ht="14.25">
      <c r="A99" s="243">
        <v>71</v>
      </c>
      <c r="B99" s="351">
        <v>3195</v>
      </c>
      <c r="C99" s="244" t="s">
        <v>1404</v>
      </c>
      <c r="D99" s="375"/>
      <c r="E99" s="278"/>
      <c r="F99" s="279"/>
      <c r="G99" s="245"/>
      <c r="H99" s="208"/>
      <c r="I99" s="208"/>
      <c r="J99" s="385"/>
      <c r="K99" s="343"/>
      <c r="L99" s="301"/>
      <c r="M99" s="301"/>
      <c r="N99" s="301"/>
      <c r="O99" s="301"/>
      <c r="P99" s="301"/>
      <c r="Q99" s="392"/>
      <c r="R99" s="392"/>
      <c r="S99" s="208"/>
      <c r="T99" s="385"/>
      <c r="U99" s="245"/>
      <c r="V99" s="344"/>
      <c r="W99" s="344"/>
      <c r="X99" s="344"/>
      <c r="Y99" s="344"/>
      <c r="Z99" s="344"/>
      <c r="AA99" s="344"/>
      <c r="AB99" s="344"/>
      <c r="AC99" s="344"/>
      <c r="AD99" s="344"/>
      <c r="AE99" s="344"/>
      <c r="AF99" s="345"/>
      <c r="AG99" s="1540"/>
      <c r="AH99" s="353" t="s">
        <v>165</v>
      </c>
      <c r="AI99" s="354" t="s">
        <v>163</v>
      </c>
      <c r="AJ99" s="355">
        <v>0.5</v>
      </c>
      <c r="AK99" s="356"/>
      <c r="AL99" s="356"/>
      <c r="AM99" s="395"/>
      <c r="AN99" s="358">
        <f>ROUND(ROUND(Q92*AD98,0)*AJ99,0)</f>
        <v>218</v>
      </c>
      <c r="AO99" s="268"/>
    </row>
    <row r="100" spans="1:41" ht="14.25">
      <c r="A100" s="243">
        <v>71</v>
      </c>
      <c r="B100" s="351">
        <v>3196</v>
      </c>
      <c r="C100" s="244" t="s">
        <v>1405</v>
      </c>
      <c r="D100" s="375"/>
      <c r="E100" s="278"/>
      <c r="F100" s="279"/>
      <c r="G100" s="245"/>
      <c r="H100" s="208"/>
      <c r="I100" s="208"/>
      <c r="J100" s="385"/>
      <c r="K100" s="343"/>
      <c r="L100" s="301"/>
      <c r="M100" s="301"/>
      <c r="N100" s="301"/>
      <c r="O100" s="301"/>
      <c r="P100" s="301"/>
      <c r="Q100" s="392"/>
      <c r="R100" s="392"/>
      <c r="S100" s="208"/>
      <c r="T100" s="385"/>
      <c r="U100" s="245"/>
      <c r="V100" s="344"/>
      <c r="W100" s="344"/>
      <c r="X100" s="344"/>
      <c r="Y100" s="344"/>
      <c r="Z100" s="344"/>
      <c r="AA100" s="344"/>
      <c r="AB100" s="344"/>
      <c r="AC100" s="344"/>
      <c r="AD100" s="344"/>
      <c r="AE100" s="344"/>
      <c r="AF100" s="345"/>
      <c r="AG100" s="364"/>
      <c r="AH100" s="396"/>
      <c r="AI100" s="362"/>
      <c r="AJ100" s="356"/>
      <c r="AK100" s="1533" t="s">
        <v>167</v>
      </c>
      <c r="AL100" s="362">
        <v>5</v>
      </c>
      <c r="AM100" s="363" t="s">
        <v>168</v>
      </c>
      <c r="AN100" s="358">
        <f>ROUND(Q92*AD98,0)-AL100</f>
        <v>430</v>
      </c>
      <c r="AO100" s="268"/>
    </row>
    <row r="101" spans="1:41" ht="14.25">
      <c r="A101" s="243">
        <v>71</v>
      </c>
      <c r="B101" s="351">
        <v>3197</v>
      </c>
      <c r="C101" s="244" t="s">
        <v>1406</v>
      </c>
      <c r="D101" s="375"/>
      <c r="E101" s="278"/>
      <c r="F101" s="279"/>
      <c r="G101" s="245"/>
      <c r="H101" s="208"/>
      <c r="I101" s="208"/>
      <c r="J101" s="385"/>
      <c r="K101" s="343"/>
      <c r="L101" s="301"/>
      <c r="M101" s="301"/>
      <c r="N101" s="301"/>
      <c r="O101" s="301"/>
      <c r="P101" s="301"/>
      <c r="Q101" s="392"/>
      <c r="R101" s="392"/>
      <c r="S101" s="208"/>
      <c r="T101" s="385"/>
      <c r="U101" s="245"/>
      <c r="V101" s="344"/>
      <c r="W101" s="344"/>
      <c r="X101" s="344"/>
      <c r="Y101" s="344"/>
      <c r="Z101" s="344"/>
      <c r="AA101" s="344"/>
      <c r="AB101" s="344"/>
      <c r="AC101" s="344"/>
      <c r="AD101" s="344"/>
      <c r="AE101" s="344"/>
      <c r="AF101" s="345"/>
      <c r="AG101" s="1536" t="s">
        <v>161</v>
      </c>
      <c r="AH101" s="364" t="s">
        <v>162</v>
      </c>
      <c r="AI101" s="362" t="s">
        <v>163</v>
      </c>
      <c r="AJ101" s="356">
        <v>0.7</v>
      </c>
      <c r="AK101" s="1534"/>
      <c r="AL101" s="365"/>
      <c r="AM101" s="366"/>
      <c r="AN101" s="358">
        <f>ROUND(ROUND(Q92*AD98,0)*AJ101,0)-AL100</f>
        <v>300</v>
      </c>
      <c r="AO101" s="268"/>
    </row>
    <row r="102" spans="1:41" ht="14.25">
      <c r="A102" s="243">
        <v>71</v>
      </c>
      <c r="B102" s="351">
        <v>3198</v>
      </c>
      <c r="C102" s="244" t="s">
        <v>1407</v>
      </c>
      <c r="D102" s="375"/>
      <c r="E102" s="278"/>
      <c r="F102" s="279"/>
      <c r="G102" s="281"/>
      <c r="H102" s="216"/>
      <c r="I102" s="216"/>
      <c r="J102" s="226"/>
      <c r="K102" s="308"/>
      <c r="L102" s="304"/>
      <c r="M102" s="304"/>
      <c r="N102" s="304"/>
      <c r="O102" s="304"/>
      <c r="P102" s="304"/>
      <c r="Q102" s="407"/>
      <c r="R102" s="407"/>
      <c r="S102" s="216"/>
      <c r="T102" s="226"/>
      <c r="U102" s="281"/>
      <c r="V102" s="380"/>
      <c r="W102" s="380"/>
      <c r="X102" s="380"/>
      <c r="Y102" s="380"/>
      <c r="Z102" s="380"/>
      <c r="AA102" s="380"/>
      <c r="AB102" s="380"/>
      <c r="AC102" s="380"/>
      <c r="AD102" s="380"/>
      <c r="AE102" s="380"/>
      <c r="AF102" s="381"/>
      <c r="AG102" s="1537"/>
      <c r="AH102" s="353" t="s">
        <v>165</v>
      </c>
      <c r="AI102" s="354" t="s">
        <v>163</v>
      </c>
      <c r="AJ102" s="355">
        <v>0.5</v>
      </c>
      <c r="AK102" s="1535"/>
      <c r="AL102" s="367"/>
      <c r="AM102" s="368"/>
      <c r="AN102" s="358">
        <f>ROUND(ROUND(Q92*AD98,0)*AJ102,0)-AL100</f>
        <v>213</v>
      </c>
      <c r="AO102" s="268"/>
    </row>
    <row r="103" spans="1:41" ht="14.25">
      <c r="A103" s="229">
        <v>71</v>
      </c>
      <c r="B103" s="337">
        <v>1791</v>
      </c>
      <c r="C103" s="254" t="s">
        <v>1408</v>
      </c>
      <c r="D103" s="375"/>
      <c r="E103" s="278"/>
      <c r="F103" s="279"/>
      <c r="G103" s="1545" t="s">
        <v>987</v>
      </c>
      <c r="H103" s="1546"/>
      <c r="I103" s="1546"/>
      <c r="J103" s="1547"/>
      <c r="K103" s="208" t="s">
        <v>811</v>
      </c>
      <c r="L103" s="301"/>
      <c r="M103" s="301"/>
      <c r="N103" s="301"/>
      <c r="O103" s="301"/>
      <c r="P103" s="301"/>
      <c r="Q103" s="301"/>
      <c r="R103" s="301"/>
      <c r="S103" s="208"/>
      <c r="T103" s="385"/>
      <c r="U103" s="245"/>
      <c r="V103" s="392"/>
      <c r="W103" s="392"/>
      <c r="X103" s="392"/>
      <c r="Y103" s="392"/>
      <c r="Z103" s="392"/>
      <c r="AA103" s="392"/>
      <c r="AB103" s="392"/>
      <c r="AC103" s="392"/>
      <c r="AD103" s="392"/>
      <c r="AE103" s="392"/>
      <c r="AF103" s="393"/>
      <c r="AG103" s="340"/>
      <c r="AH103" s="338"/>
      <c r="AI103" s="334"/>
      <c r="AJ103" s="383"/>
      <c r="AK103" s="383"/>
      <c r="AL103" s="383"/>
      <c r="AM103" s="384"/>
      <c r="AN103" s="342">
        <f>ROUND(Q104,0)</f>
        <v>434</v>
      </c>
      <c r="AO103" s="268"/>
    </row>
    <row r="104" spans="1:41" ht="14.25">
      <c r="A104" s="229">
        <v>71</v>
      </c>
      <c r="B104" s="337">
        <v>1792</v>
      </c>
      <c r="C104" s="254" t="s">
        <v>1409</v>
      </c>
      <c r="D104" s="375"/>
      <c r="E104" s="278"/>
      <c r="F104" s="279"/>
      <c r="G104" s="1545"/>
      <c r="H104" s="1546"/>
      <c r="I104" s="1546"/>
      <c r="J104" s="1547"/>
      <c r="K104" s="343"/>
      <c r="L104" s="301"/>
      <c r="M104" s="301"/>
      <c r="N104" s="301"/>
      <c r="O104" s="301"/>
      <c r="P104" s="301"/>
      <c r="Q104" s="1548">
        <v>434</v>
      </c>
      <c r="R104" s="1548"/>
      <c r="S104" s="208" t="s">
        <v>18</v>
      </c>
      <c r="T104" s="385"/>
      <c r="U104" s="245"/>
      <c r="V104" s="344"/>
      <c r="W104" s="344"/>
      <c r="X104" s="344"/>
      <c r="Y104" s="344"/>
      <c r="Z104" s="344"/>
      <c r="AA104" s="344"/>
      <c r="AB104" s="344"/>
      <c r="AC104" s="344"/>
      <c r="AD104" s="344"/>
      <c r="AE104" s="344"/>
      <c r="AF104" s="345"/>
      <c r="AG104" s="1539" t="s">
        <v>161</v>
      </c>
      <c r="AH104" s="346" t="s">
        <v>162</v>
      </c>
      <c r="AI104" s="347" t="s">
        <v>163</v>
      </c>
      <c r="AJ104" s="348">
        <v>0.7</v>
      </c>
      <c r="AK104" s="348"/>
      <c r="AL104" s="348"/>
      <c r="AM104" s="349"/>
      <c r="AN104" s="350">
        <f>ROUND(Q104*AJ104,0)</f>
        <v>304</v>
      </c>
      <c r="AO104" s="268"/>
    </row>
    <row r="105" spans="1:41" ht="14.25">
      <c r="A105" s="243">
        <v>71</v>
      </c>
      <c r="B105" s="351">
        <v>3211</v>
      </c>
      <c r="C105" s="244" t="s">
        <v>1410</v>
      </c>
      <c r="D105" s="375"/>
      <c r="E105" s="278"/>
      <c r="F105" s="279"/>
      <c r="G105" s="1545"/>
      <c r="H105" s="1546"/>
      <c r="I105" s="1546"/>
      <c r="J105" s="1547"/>
      <c r="K105" s="343"/>
      <c r="L105" s="301"/>
      <c r="M105" s="301"/>
      <c r="N105" s="301"/>
      <c r="O105" s="301"/>
      <c r="P105" s="301"/>
      <c r="Q105" s="392"/>
      <c r="R105" s="392"/>
      <c r="S105" s="208"/>
      <c r="T105" s="385"/>
      <c r="U105" s="245"/>
      <c r="V105" s="344"/>
      <c r="W105" s="344"/>
      <c r="X105" s="344"/>
      <c r="Y105" s="344"/>
      <c r="Z105" s="344"/>
      <c r="AA105" s="344"/>
      <c r="AB105" s="344"/>
      <c r="AC105" s="344"/>
      <c r="AD105" s="344"/>
      <c r="AE105" s="344"/>
      <c r="AF105" s="345"/>
      <c r="AG105" s="1540"/>
      <c r="AH105" s="353" t="s">
        <v>165</v>
      </c>
      <c r="AI105" s="354" t="s">
        <v>163</v>
      </c>
      <c r="AJ105" s="355">
        <v>0.5</v>
      </c>
      <c r="AK105" s="356"/>
      <c r="AL105" s="356"/>
      <c r="AM105" s="395"/>
      <c r="AN105" s="358">
        <f>ROUND(Q104*AJ105,0)</f>
        <v>217</v>
      </c>
      <c r="AO105" s="268"/>
    </row>
    <row r="106" spans="1:41" ht="14.25">
      <c r="A106" s="243">
        <v>71</v>
      </c>
      <c r="B106" s="351">
        <v>3212</v>
      </c>
      <c r="C106" s="244" t="s">
        <v>1411</v>
      </c>
      <c r="D106" s="375"/>
      <c r="E106" s="278"/>
      <c r="F106" s="279"/>
      <c r="G106" s="1545"/>
      <c r="H106" s="1546"/>
      <c r="I106" s="1546"/>
      <c r="J106" s="1547"/>
      <c r="K106" s="343"/>
      <c r="L106" s="301"/>
      <c r="M106" s="301"/>
      <c r="N106" s="301"/>
      <c r="O106" s="301"/>
      <c r="P106" s="301"/>
      <c r="Q106" s="392"/>
      <c r="R106" s="392"/>
      <c r="S106" s="208"/>
      <c r="T106" s="385"/>
      <c r="U106" s="245"/>
      <c r="V106" s="344"/>
      <c r="W106" s="344"/>
      <c r="X106" s="344"/>
      <c r="Y106" s="344"/>
      <c r="Z106" s="344"/>
      <c r="AA106" s="344"/>
      <c r="AB106" s="344"/>
      <c r="AC106" s="344"/>
      <c r="AD106" s="344"/>
      <c r="AE106" s="344"/>
      <c r="AF106" s="345"/>
      <c r="AG106" s="364"/>
      <c r="AH106" s="396"/>
      <c r="AI106" s="362"/>
      <c r="AJ106" s="356"/>
      <c r="AK106" s="1533" t="s">
        <v>167</v>
      </c>
      <c r="AL106" s="362">
        <v>5</v>
      </c>
      <c r="AM106" s="363" t="s">
        <v>168</v>
      </c>
      <c r="AN106" s="358">
        <f>ROUND(Q104,0)-AL106</f>
        <v>429</v>
      </c>
      <c r="AO106" s="268"/>
    </row>
    <row r="107" spans="1:41" ht="14.25">
      <c r="A107" s="243">
        <v>71</v>
      </c>
      <c r="B107" s="351">
        <v>3213</v>
      </c>
      <c r="C107" s="244" t="s">
        <v>1412</v>
      </c>
      <c r="D107" s="375"/>
      <c r="E107" s="278"/>
      <c r="F107" s="279"/>
      <c r="G107" s="1545"/>
      <c r="H107" s="1546"/>
      <c r="I107" s="1546"/>
      <c r="J107" s="1547"/>
      <c r="K107" s="343"/>
      <c r="L107" s="301"/>
      <c r="M107" s="301"/>
      <c r="N107" s="301"/>
      <c r="O107" s="301"/>
      <c r="P107" s="301"/>
      <c r="Q107" s="392"/>
      <c r="R107" s="392"/>
      <c r="S107" s="208"/>
      <c r="T107" s="385"/>
      <c r="U107" s="245"/>
      <c r="V107" s="344"/>
      <c r="W107" s="344"/>
      <c r="X107" s="344"/>
      <c r="Y107" s="344"/>
      <c r="Z107" s="344"/>
      <c r="AA107" s="344"/>
      <c r="AB107" s="344"/>
      <c r="AC107" s="344"/>
      <c r="AD107" s="344"/>
      <c r="AE107" s="344"/>
      <c r="AF107" s="345"/>
      <c r="AG107" s="1536" t="s">
        <v>161</v>
      </c>
      <c r="AH107" s="364" t="s">
        <v>162</v>
      </c>
      <c r="AI107" s="362" t="s">
        <v>163</v>
      </c>
      <c r="AJ107" s="356">
        <v>0.7</v>
      </c>
      <c r="AK107" s="1534"/>
      <c r="AL107" s="365"/>
      <c r="AM107" s="366"/>
      <c r="AN107" s="358">
        <f>ROUND(Q104*AJ107,0)-AL106</f>
        <v>299</v>
      </c>
      <c r="AO107" s="268"/>
    </row>
    <row r="108" spans="1:41" ht="14.25">
      <c r="A108" s="243">
        <v>71</v>
      </c>
      <c r="B108" s="351">
        <v>3214</v>
      </c>
      <c r="C108" s="244" t="s">
        <v>1413</v>
      </c>
      <c r="D108" s="375"/>
      <c r="E108" s="278"/>
      <c r="F108" s="279"/>
      <c r="G108" s="1545"/>
      <c r="H108" s="1546"/>
      <c r="I108" s="1546"/>
      <c r="J108" s="1547"/>
      <c r="K108" s="343"/>
      <c r="L108" s="301"/>
      <c r="M108" s="301"/>
      <c r="N108" s="301"/>
      <c r="O108" s="301"/>
      <c r="P108" s="301"/>
      <c r="Q108" s="392"/>
      <c r="R108" s="392"/>
      <c r="S108" s="208"/>
      <c r="T108" s="385"/>
      <c r="U108" s="245"/>
      <c r="V108" s="344"/>
      <c r="W108" s="344"/>
      <c r="X108" s="344"/>
      <c r="Y108" s="344"/>
      <c r="Z108" s="344"/>
      <c r="AA108" s="344"/>
      <c r="AB108" s="344"/>
      <c r="AC108" s="344"/>
      <c r="AD108" s="344"/>
      <c r="AE108" s="344"/>
      <c r="AF108" s="345"/>
      <c r="AG108" s="1537"/>
      <c r="AH108" s="353" t="s">
        <v>165</v>
      </c>
      <c r="AI108" s="354" t="s">
        <v>163</v>
      </c>
      <c r="AJ108" s="355">
        <v>0.5</v>
      </c>
      <c r="AK108" s="1535"/>
      <c r="AL108" s="367"/>
      <c r="AM108" s="368"/>
      <c r="AN108" s="358">
        <f>ROUND(Q104*AJ108,0)-AL106</f>
        <v>212</v>
      </c>
      <c r="AO108" s="268"/>
    </row>
    <row r="109" spans="1:41" ht="14.25">
      <c r="A109" s="229">
        <v>71</v>
      </c>
      <c r="B109" s="337">
        <v>1793</v>
      </c>
      <c r="C109" s="254" t="s">
        <v>1414</v>
      </c>
      <c r="D109" s="375"/>
      <c r="E109" s="278"/>
      <c r="F109" s="279"/>
      <c r="G109" s="1545"/>
      <c r="H109" s="1546"/>
      <c r="I109" s="1546"/>
      <c r="J109" s="1547"/>
      <c r="K109" s="245"/>
      <c r="L109" s="208"/>
      <c r="M109" s="208"/>
      <c r="N109" s="208"/>
      <c r="O109" s="208"/>
      <c r="P109" s="208"/>
      <c r="Q109" s="301"/>
      <c r="R109" s="301"/>
      <c r="S109" s="301"/>
      <c r="T109" s="385"/>
      <c r="U109" s="369" t="s">
        <v>172</v>
      </c>
      <c r="V109" s="370"/>
      <c r="W109" s="370"/>
      <c r="X109" s="370"/>
      <c r="Y109" s="370"/>
      <c r="Z109" s="370"/>
      <c r="AA109" s="370"/>
      <c r="AB109" s="370"/>
      <c r="AC109" s="370"/>
      <c r="AD109" s="370"/>
      <c r="AE109" s="370"/>
      <c r="AF109" s="371"/>
      <c r="AG109" s="369"/>
      <c r="AH109" s="370"/>
      <c r="AI109" s="372"/>
      <c r="AJ109" s="373"/>
      <c r="AK109" s="373"/>
      <c r="AL109" s="373"/>
      <c r="AM109" s="374"/>
      <c r="AN109" s="342">
        <f>ROUND(Q104*AD110,0)</f>
        <v>419</v>
      </c>
      <c r="AO109" s="268"/>
    </row>
    <row r="110" spans="1:41" ht="14.25">
      <c r="A110" s="229">
        <v>71</v>
      </c>
      <c r="B110" s="337">
        <v>1794</v>
      </c>
      <c r="C110" s="254" t="s">
        <v>1415</v>
      </c>
      <c r="D110" s="375"/>
      <c r="E110" s="278"/>
      <c r="F110" s="279"/>
      <c r="G110" s="245"/>
      <c r="H110" s="208"/>
      <c r="I110" s="208"/>
      <c r="J110" s="385"/>
      <c r="K110" s="343"/>
      <c r="L110" s="301"/>
      <c r="M110" s="301"/>
      <c r="N110" s="301"/>
      <c r="O110" s="301"/>
      <c r="P110" s="208"/>
      <c r="Q110" s="301"/>
      <c r="R110" s="301"/>
      <c r="S110" s="301"/>
      <c r="T110" s="385"/>
      <c r="U110" s="379" t="s">
        <v>174</v>
      </c>
      <c r="V110" s="344"/>
      <c r="W110" s="344"/>
      <c r="X110" s="344"/>
      <c r="Y110" s="344"/>
      <c r="Z110" s="344"/>
      <c r="AA110" s="344"/>
      <c r="AB110" s="344"/>
      <c r="AC110" s="214" t="s">
        <v>163</v>
      </c>
      <c r="AD110" s="1541">
        <v>0.96499999999999997</v>
      </c>
      <c r="AE110" s="1541"/>
      <c r="AF110" s="345"/>
      <c r="AG110" s="1539" t="s">
        <v>161</v>
      </c>
      <c r="AH110" s="346" t="s">
        <v>162</v>
      </c>
      <c r="AI110" s="347" t="s">
        <v>163</v>
      </c>
      <c r="AJ110" s="348">
        <v>0.7</v>
      </c>
      <c r="AK110" s="348"/>
      <c r="AL110" s="348"/>
      <c r="AM110" s="349"/>
      <c r="AN110" s="350">
        <f>ROUND(ROUND(Q104*AD110,0)*AJ110,0)</f>
        <v>293</v>
      </c>
      <c r="AO110" s="268"/>
    </row>
    <row r="111" spans="1:41" ht="14.25">
      <c r="A111" s="243">
        <v>71</v>
      </c>
      <c r="B111" s="351">
        <v>3215</v>
      </c>
      <c r="C111" s="244" t="s">
        <v>1416</v>
      </c>
      <c r="D111" s="375"/>
      <c r="E111" s="278"/>
      <c r="F111" s="279"/>
      <c r="G111" s="245"/>
      <c r="H111" s="208"/>
      <c r="I111" s="208"/>
      <c r="J111" s="385"/>
      <c r="K111" s="343"/>
      <c r="L111" s="301"/>
      <c r="M111" s="301"/>
      <c r="N111" s="301"/>
      <c r="O111" s="301"/>
      <c r="P111" s="301"/>
      <c r="Q111" s="392"/>
      <c r="R111" s="392"/>
      <c r="S111" s="208"/>
      <c r="T111" s="385"/>
      <c r="U111" s="245"/>
      <c r="V111" s="344"/>
      <c r="W111" s="344"/>
      <c r="X111" s="344"/>
      <c r="Y111" s="344"/>
      <c r="Z111" s="344"/>
      <c r="AA111" s="344"/>
      <c r="AB111" s="344"/>
      <c r="AC111" s="344"/>
      <c r="AD111" s="344"/>
      <c r="AE111" s="344"/>
      <c r="AF111" s="345"/>
      <c r="AG111" s="1540"/>
      <c r="AH111" s="353" t="s">
        <v>165</v>
      </c>
      <c r="AI111" s="354" t="s">
        <v>163</v>
      </c>
      <c r="AJ111" s="355">
        <v>0.5</v>
      </c>
      <c r="AK111" s="356"/>
      <c r="AL111" s="356"/>
      <c r="AM111" s="395"/>
      <c r="AN111" s="358">
        <f>ROUND(ROUND(Q104*AD110,0)*AJ111,0)</f>
        <v>210</v>
      </c>
      <c r="AO111" s="268"/>
    </row>
    <row r="112" spans="1:41" ht="14.25">
      <c r="A112" s="243">
        <v>71</v>
      </c>
      <c r="B112" s="351">
        <v>3216</v>
      </c>
      <c r="C112" s="244" t="s">
        <v>1417</v>
      </c>
      <c r="D112" s="375"/>
      <c r="E112" s="278"/>
      <c r="F112" s="279"/>
      <c r="G112" s="245"/>
      <c r="H112" s="208"/>
      <c r="I112" s="208"/>
      <c r="J112" s="385"/>
      <c r="K112" s="343"/>
      <c r="L112" s="301"/>
      <c r="M112" s="301"/>
      <c r="N112" s="301"/>
      <c r="O112" s="301"/>
      <c r="P112" s="301"/>
      <c r="Q112" s="392"/>
      <c r="R112" s="392"/>
      <c r="S112" s="208"/>
      <c r="T112" s="385"/>
      <c r="U112" s="245"/>
      <c r="V112" s="344"/>
      <c r="W112" s="344"/>
      <c r="X112" s="344"/>
      <c r="Y112" s="344"/>
      <c r="Z112" s="344"/>
      <c r="AA112" s="344"/>
      <c r="AB112" s="344"/>
      <c r="AC112" s="344"/>
      <c r="AD112" s="344"/>
      <c r="AE112" s="344"/>
      <c r="AF112" s="345"/>
      <c r="AG112" s="364"/>
      <c r="AH112" s="396"/>
      <c r="AI112" s="362"/>
      <c r="AJ112" s="356"/>
      <c r="AK112" s="1533" t="s">
        <v>167</v>
      </c>
      <c r="AL112" s="362">
        <v>5</v>
      </c>
      <c r="AM112" s="363" t="s">
        <v>168</v>
      </c>
      <c r="AN112" s="358">
        <f>ROUND(Q104*AD110,0)-AL112</f>
        <v>414</v>
      </c>
      <c r="AO112" s="268"/>
    </row>
    <row r="113" spans="1:41" ht="14.25">
      <c r="A113" s="243">
        <v>71</v>
      </c>
      <c r="B113" s="351">
        <v>3217</v>
      </c>
      <c r="C113" s="244" t="s">
        <v>1418</v>
      </c>
      <c r="D113" s="375"/>
      <c r="E113" s="278"/>
      <c r="F113" s="279"/>
      <c r="G113" s="245"/>
      <c r="H113" s="208"/>
      <c r="I113" s="208"/>
      <c r="J113" s="385"/>
      <c r="K113" s="343"/>
      <c r="L113" s="301"/>
      <c r="M113" s="301"/>
      <c r="N113" s="301"/>
      <c r="O113" s="301"/>
      <c r="P113" s="301"/>
      <c r="Q113" s="392"/>
      <c r="R113" s="392"/>
      <c r="S113" s="208"/>
      <c r="T113" s="385"/>
      <c r="U113" s="245"/>
      <c r="V113" s="344"/>
      <c r="W113" s="344"/>
      <c r="X113" s="344"/>
      <c r="Y113" s="344"/>
      <c r="Z113" s="344"/>
      <c r="AA113" s="344"/>
      <c r="AB113" s="344"/>
      <c r="AC113" s="344"/>
      <c r="AD113" s="344"/>
      <c r="AE113" s="344"/>
      <c r="AF113" s="345"/>
      <c r="AG113" s="1536" t="s">
        <v>161</v>
      </c>
      <c r="AH113" s="364" t="s">
        <v>162</v>
      </c>
      <c r="AI113" s="362" t="s">
        <v>163</v>
      </c>
      <c r="AJ113" s="356">
        <v>0.7</v>
      </c>
      <c r="AK113" s="1534"/>
      <c r="AL113" s="365"/>
      <c r="AM113" s="366"/>
      <c r="AN113" s="358">
        <f>ROUND(ROUND(Q104*AD110,0)*AJ113,0)-AL112</f>
        <v>288</v>
      </c>
      <c r="AO113" s="268"/>
    </row>
    <row r="114" spans="1:41" ht="14.25">
      <c r="A114" s="243">
        <v>71</v>
      </c>
      <c r="B114" s="351">
        <v>3218</v>
      </c>
      <c r="C114" s="244" t="s">
        <v>1419</v>
      </c>
      <c r="D114" s="375"/>
      <c r="E114" s="278"/>
      <c r="F114" s="279"/>
      <c r="G114" s="245"/>
      <c r="H114" s="208"/>
      <c r="I114" s="208"/>
      <c r="J114" s="385"/>
      <c r="K114" s="308"/>
      <c r="L114" s="304"/>
      <c r="M114" s="304"/>
      <c r="N114" s="304"/>
      <c r="O114" s="304"/>
      <c r="P114" s="304"/>
      <c r="Q114" s="407"/>
      <c r="R114" s="407"/>
      <c r="S114" s="216"/>
      <c r="T114" s="226"/>
      <c r="U114" s="281"/>
      <c r="V114" s="380"/>
      <c r="W114" s="380"/>
      <c r="X114" s="380"/>
      <c r="Y114" s="380"/>
      <c r="Z114" s="380"/>
      <c r="AA114" s="380"/>
      <c r="AB114" s="380"/>
      <c r="AC114" s="380"/>
      <c r="AD114" s="380"/>
      <c r="AE114" s="380"/>
      <c r="AF114" s="381"/>
      <c r="AG114" s="1537"/>
      <c r="AH114" s="353" t="s">
        <v>165</v>
      </c>
      <c r="AI114" s="354" t="s">
        <v>163</v>
      </c>
      <c r="AJ114" s="355">
        <v>0.5</v>
      </c>
      <c r="AK114" s="1535"/>
      <c r="AL114" s="367"/>
      <c r="AM114" s="368"/>
      <c r="AN114" s="391">
        <f>ROUND(ROUND(Q104*AD110,0)*AJ114,0)-AL112</f>
        <v>205</v>
      </c>
      <c r="AO114" s="268"/>
    </row>
    <row r="115" spans="1:41" ht="14.25">
      <c r="A115" s="229">
        <v>71</v>
      </c>
      <c r="B115" s="337">
        <v>1795</v>
      </c>
      <c r="C115" s="254" t="s">
        <v>1420</v>
      </c>
      <c r="D115" s="375"/>
      <c r="E115" s="278"/>
      <c r="F115" s="279"/>
      <c r="G115" s="245"/>
      <c r="H115" s="208"/>
      <c r="I115" s="208"/>
      <c r="J115" s="388"/>
      <c r="K115" s="231" t="s">
        <v>824</v>
      </c>
      <c r="L115" s="334"/>
      <c r="M115" s="334"/>
      <c r="N115" s="334"/>
      <c r="O115" s="334"/>
      <c r="P115" s="334"/>
      <c r="Q115" s="334"/>
      <c r="R115" s="334"/>
      <c r="S115" s="232"/>
      <c r="T115" s="314"/>
      <c r="U115" s="231"/>
      <c r="V115" s="338"/>
      <c r="W115" s="338"/>
      <c r="X115" s="338"/>
      <c r="Y115" s="338"/>
      <c r="Z115" s="338"/>
      <c r="AA115" s="338"/>
      <c r="AB115" s="338"/>
      <c r="AC115" s="338"/>
      <c r="AD115" s="338"/>
      <c r="AE115" s="338"/>
      <c r="AF115" s="339"/>
      <c r="AG115" s="340"/>
      <c r="AH115" s="338"/>
      <c r="AI115" s="334"/>
      <c r="AJ115" s="383"/>
      <c r="AK115" s="383"/>
      <c r="AL115" s="383"/>
      <c r="AM115" s="384"/>
      <c r="AN115" s="342">
        <f>ROUND(Q116,0)</f>
        <v>434</v>
      </c>
      <c r="AO115" s="268"/>
    </row>
    <row r="116" spans="1:41" ht="14.25">
      <c r="A116" s="229">
        <v>71</v>
      </c>
      <c r="B116" s="337">
        <v>1796</v>
      </c>
      <c r="C116" s="254" t="s">
        <v>1421</v>
      </c>
      <c r="D116" s="375"/>
      <c r="E116" s="278"/>
      <c r="F116" s="279"/>
      <c r="G116" s="245"/>
      <c r="H116" s="208"/>
      <c r="I116" s="208"/>
      <c r="J116" s="388"/>
      <c r="K116" s="343"/>
      <c r="L116" s="301"/>
      <c r="M116" s="301"/>
      <c r="N116" s="301"/>
      <c r="O116" s="301"/>
      <c r="P116" s="301"/>
      <c r="Q116" s="1548">
        <v>434</v>
      </c>
      <c r="R116" s="1548"/>
      <c r="S116" s="208" t="s">
        <v>18</v>
      </c>
      <c r="T116" s="385"/>
      <c r="U116" s="245"/>
      <c r="V116" s="344"/>
      <c r="W116" s="344"/>
      <c r="X116" s="344"/>
      <c r="Y116" s="344"/>
      <c r="Z116" s="344"/>
      <c r="AA116" s="344"/>
      <c r="AB116" s="344"/>
      <c r="AC116" s="344"/>
      <c r="AD116" s="344"/>
      <c r="AE116" s="344"/>
      <c r="AF116" s="345"/>
      <c r="AG116" s="1539" t="s">
        <v>161</v>
      </c>
      <c r="AH116" s="346" t="s">
        <v>162</v>
      </c>
      <c r="AI116" s="347" t="s">
        <v>163</v>
      </c>
      <c r="AJ116" s="348">
        <v>0.7</v>
      </c>
      <c r="AK116" s="348"/>
      <c r="AL116" s="348"/>
      <c r="AM116" s="349"/>
      <c r="AN116" s="350">
        <f>ROUND(Q116*AJ116,0)</f>
        <v>304</v>
      </c>
      <c r="AO116" s="268"/>
    </row>
    <row r="117" spans="1:41" ht="14.25">
      <c r="A117" s="243">
        <v>71</v>
      </c>
      <c r="B117" s="351">
        <v>3221</v>
      </c>
      <c r="C117" s="244" t="s">
        <v>1422</v>
      </c>
      <c r="D117" s="375"/>
      <c r="E117" s="278"/>
      <c r="F117" s="279"/>
      <c r="G117" s="245"/>
      <c r="H117" s="208"/>
      <c r="I117" s="208"/>
      <c r="J117" s="385"/>
      <c r="K117" s="343"/>
      <c r="L117" s="301"/>
      <c r="M117" s="301"/>
      <c r="N117" s="301"/>
      <c r="O117" s="301"/>
      <c r="P117" s="301"/>
      <c r="Q117" s="392"/>
      <c r="R117" s="392"/>
      <c r="S117" s="208"/>
      <c r="T117" s="385"/>
      <c r="U117" s="245"/>
      <c r="V117" s="344"/>
      <c r="W117" s="344"/>
      <c r="X117" s="344"/>
      <c r="Y117" s="344"/>
      <c r="Z117" s="344"/>
      <c r="AA117" s="344"/>
      <c r="AB117" s="344"/>
      <c r="AC117" s="344"/>
      <c r="AD117" s="344"/>
      <c r="AE117" s="344"/>
      <c r="AF117" s="345"/>
      <c r="AG117" s="1540"/>
      <c r="AH117" s="353" t="s">
        <v>165</v>
      </c>
      <c r="AI117" s="354" t="s">
        <v>163</v>
      </c>
      <c r="AJ117" s="355">
        <v>0.5</v>
      </c>
      <c r="AK117" s="356"/>
      <c r="AL117" s="356"/>
      <c r="AM117" s="395"/>
      <c r="AN117" s="358">
        <f>ROUND(Q116*AJ117,0)</f>
        <v>217</v>
      </c>
      <c r="AO117" s="268"/>
    </row>
    <row r="118" spans="1:41" ht="14.25">
      <c r="A118" s="243">
        <v>71</v>
      </c>
      <c r="B118" s="351">
        <v>3222</v>
      </c>
      <c r="C118" s="244" t="s">
        <v>1423</v>
      </c>
      <c r="D118" s="375"/>
      <c r="E118" s="278"/>
      <c r="F118" s="279"/>
      <c r="G118" s="245"/>
      <c r="H118" s="208"/>
      <c r="I118" s="208"/>
      <c r="J118" s="385"/>
      <c r="K118" s="343"/>
      <c r="L118" s="301"/>
      <c r="M118" s="301"/>
      <c r="N118" s="301"/>
      <c r="O118" s="301"/>
      <c r="P118" s="301"/>
      <c r="Q118" s="392"/>
      <c r="R118" s="392"/>
      <c r="S118" s="208"/>
      <c r="T118" s="385"/>
      <c r="U118" s="245"/>
      <c r="V118" s="344"/>
      <c r="W118" s="344"/>
      <c r="X118" s="344"/>
      <c r="Y118" s="344"/>
      <c r="Z118" s="344"/>
      <c r="AA118" s="344"/>
      <c r="AB118" s="344"/>
      <c r="AC118" s="344"/>
      <c r="AD118" s="344"/>
      <c r="AE118" s="344"/>
      <c r="AF118" s="345"/>
      <c r="AG118" s="364"/>
      <c r="AH118" s="396"/>
      <c r="AI118" s="362"/>
      <c r="AJ118" s="356"/>
      <c r="AK118" s="1549" t="s">
        <v>167</v>
      </c>
      <c r="AL118" s="362">
        <v>5</v>
      </c>
      <c r="AM118" s="363" t="s">
        <v>168</v>
      </c>
      <c r="AN118" s="358">
        <f>ROUND(Q116,0)-AL118</f>
        <v>429</v>
      </c>
      <c r="AO118" s="268"/>
    </row>
    <row r="119" spans="1:41" ht="14.25">
      <c r="A119" s="243">
        <v>71</v>
      </c>
      <c r="B119" s="351">
        <v>3223</v>
      </c>
      <c r="C119" s="244" t="s">
        <v>1424</v>
      </c>
      <c r="D119" s="375"/>
      <c r="E119" s="278"/>
      <c r="F119" s="279"/>
      <c r="G119" s="245"/>
      <c r="H119" s="208"/>
      <c r="I119" s="208"/>
      <c r="J119" s="385"/>
      <c r="K119" s="343"/>
      <c r="L119" s="301"/>
      <c r="M119" s="301"/>
      <c r="N119" s="301"/>
      <c r="O119" s="301"/>
      <c r="P119" s="301"/>
      <c r="Q119" s="392"/>
      <c r="R119" s="392"/>
      <c r="S119" s="208"/>
      <c r="T119" s="385"/>
      <c r="U119" s="245"/>
      <c r="V119" s="344"/>
      <c r="W119" s="344"/>
      <c r="X119" s="344"/>
      <c r="Y119" s="344"/>
      <c r="Z119" s="344"/>
      <c r="AA119" s="344"/>
      <c r="AB119" s="344"/>
      <c r="AC119" s="344"/>
      <c r="AD119" s="344"/>
      <c r="AE119" s="344"/>
      <c r="AF119" s="345"/>
      <c r="AG119" s="1536" t="s">
        <v>161</v>
      </c>
      <c r="AH119" s="364" t="s">
        <v>162</v>
      </c>
      <c r="AI119" s="362" t="s">
        <v>163</v>
      </c>
      <c r="AJ119" s="356">
        <v>0.7</v>
      </c>
      <c r="AK119" s="1550"/>
      <c r="AL119" s="365"/>
      <c r="AM119" s="366"/>
      <c r="AN119" s="358">
        <f>ROUND(Q116*AJ119,0)-AL118</f>
        <v>299</v>
      </c>
      <c r="AO119" s="268"/>
    </row>
    <row r="120" spans="1:41" ht="14.25">
      <c r="A120" s="243">
        <v>71</v>
      </c>
      <c r="B120" s="351">
        <v>3224</v>
      </c>
      <c r="C120" s="244" t="s">
        <v>1425</v>
      </c>
      <c r="D120" s="375"/>
      <c r="E120" s="278"/>
      <c r="F120" s="279"/>
      <c r="G120" s="245"/>
      <c r="H120" s="208"/>
      <c r="I120" s="208"/>
      <c r="J120" s="385"/>
      <c r="K120" s="343"/>
      <c r="L120" s="301"/>
      <c r="M120" s="301"/>
      <c r="N120" s="301"/>
      <c r="O120" s="301"/>
      <c r="P120" s="301"/>
      <c r="Q120" s="392"/>
      <c r="R120" s="392"/>
      <c r="S120" s="208"/>
      <c r="T120" s="385"/>
      <c r="U120" s="281"/>
      <c r="V120" s="380"/>
      <c r="W120" s="380"/>
      <c r="X120" s="380"/>
      <c r="Y120" s="380"/>
      <c r="Z120" s="380"/>
      <c r="AA120" s="380"/>
      <c r="AB120" s="380"/>
      <c r="AC120" s="380"/>
      <c r="AD120" s="380"/>
      <c r="AE120" s="380"/>
      <c r="AF120" s="381"/>
      <c r="AG120" s="1537"/>
      <c r="AH120" s="353" t="s">
        <v>165</v>
      </c>
      <c r="AI120" s="354" t="s">
        <v>163</v>
      </c>
      <c r="AJ120" s="355">
        <v>0.5</v>
      </c>
      <c r="AK120" s="1551"/>
      <c r="AL120" s="367"/>
      <c r="AM120" s="368"/>
      <c r="AN120" s="358">
        <f>ROUND(Q116*AJ120,0)-AL118</f>
        <v>212</v>
      </c>
      <c r="AO120" s="268"/>
    </row>
    <row r="121" spans="1:41" ht="14.25">
      <c r="A121" s="229">
        <v>71</v>
      </c>
      <c r="B121" s="337">
        <v>1797</v>
      </c>
      <c r="C121" s="254" t="s">
        <v>1426</v>
      </c>
      <c r="D121" s="375"/>
      <c r="E121" s="278"/>
      <c r="F121" s="279"/>
      <c r="G121" s="245"/>
      <c r="H121" s="208"/>
      <c r="I121" s="208"/>
      <c r="J121" s="388"/>
      <c r="K121" s="343"/>
      <c r="L121" s="301"/>
      <c r="M121" s="301"/>
      <c r="N121" s="301"/>
      <c r="O121" s="301"/>
      <c r="P121" s="301"/>
      <c r="Q121" s="406"/>
      <c r="R121" s="406"/>
      <c r="S121" s="208"/>
      <c r="T121" s="385"/>
      <c r="U121" s="379" t="s">
        <v>172</v>
      </c>
      <c r="V121" s="344"/>
      <c r="W121" s="344"/>
      <c r="X121" s="344"/>
      <c r="Y121" s="344"/>
      <c r="Z121" s="344"/>
      <c r="AA121" s="344"/>
      <c r="AB121" s="344"/>
      <c r="AC121" s="344"/>
      <c r="AD121" s="344"/>
      <c r="AE121" s="344"/>
      <c r="AF121" s="345"/>
      <c r="AG121" s="369"/>
      <c r="AH121" s="370"/>
      <c r="AI121" s="372"/>
      <c r="AJ121" s="373"/>
      <c r="AK121" s="373"/>
      <c r="AL121" s="373"/>
      <c r="AM121" s="374"/>
      <c r="AN121" s="342">
        <f>ROUND(Q116*AD122,0)</f>
        <v>419</v>
      </c>
      <c r="AO121" s="268"/>
    </row>
    <row r="122" spans="1:41" ht="14.25">
      <c r="A122" s="229">
        <v>71</v>
      </c>
      <c r="B122" s="337">
        <v>1798</v>
      </c>
      <c r="C122" s="254" t="s">
        <v>1427</v>
      </c>
      <c r="D122" s="375"/>
      <c r="E122" s="278"/>
      <c r="F122" s="279"/>
      <c r="G122" s="245"/>
      <c r="H122" s="208"/>
      <c r="I122" s="208"/>
      <c r="J122" s="388"/>
      <c r="K122" s="343"/>
      <c r="L122" s="301"/>
      <c r="M122" s="301"/>
      <c r="N122" s="301"/>
      <c r="O122" s="301"/>
      <c r="P122" s="301"/>
      <c r="Q122" s="406"/>
      <c r="R122" s="406"/>
      <c r="S122" s="208"/>
      <c r="T122" s="385"/>
      <c r="U122" s="379" t="s">
        <v>174</v>
      </c>
      <c r="V122" s="344"/>
      <c r="W122" s="344"/>
      <c r="X122" s="344"/>
      <c r="Y122" s="344"/>
      <c r="Z122" s="344"/>
      <c r="AA122" s="344"/>
      <c r="AB122" s="344"/>
      <c r="AC122" s="214" t="s">
        <v>163</v>
      </c>
      <c r="AD122" s="1541">
        <v>0.96499999999999997</v>
      </c>
      <c r="AE122" s="1541"/>
      <c r="AF122" s="345"/>
      <c r="AG122" s="1539" t="s">
        <v>161</v>
      </c>
      <c r="AH122" s="346" t="s">
        <v>162</v>
      </c>
      <c r="AI122" s="347" t="s">
        <v>163</v>
      </c>
      <c r="AJ122" s="348">
        <v>0.7</v>
      </c>
      <c r="AK122" s="348"/>
      <c r="AL122" s="348"/>
      <c r="AM122" s="349"/>
      <c r="AN122" s="350">
        <f>ROUND(ROUND(Q116*AD122,0)*AJ122,0)</f>
        <v>293</v>
      </c>
      <c r="AO122" s="268"/>
    </row>
    <row r="123" spans="1:41" ht="14.25">
      <c r="A123" s="243">
        <v>71</v>
      </c>
      <c r="B123" s="351">
        <v>3225</v>
      </c>
      <c r="C123" s="244" t="s">
        <v>1428</v>
      </c>
      <c r="D123" s="375"/>
      <c r="E123" s="278"/>
      <c r="F123" s="279"/>
      <c r="G123" s="245"/>
      <c r="H123" s="208"/>
      <c r="I123" s="208"/>
      <c r="J123" s="385"/>
      <c r="K123" s="343"/>
      <c r="L123" s="301"/>
      <c r="M123" s="301"/>
      <c r="N123" s="301"/>
      <c r="O123" s="301"/>
      <c r="P123" s="301"/>
      <c r="Q123" s="392"/>
      <c r="R123" s="392"/>
      <c r="S123" s="208"/>
      <c r="T123" s="385"/>
      <c r="U123" s="245"/>
      <c r="V123" s="344"/>
      <c r="W123" s="344"/>
      <c r="X123" s="344"/>
      <c r="Y123" s="344"/>
      <c r="Z123" s="344"/>
      <c r="AA123" s="344"/>
      <c r="AB123" s="344"/>
      <c r="AC123" s="344"/>
      <c r="AD123" s="344"/>
      <c r="AE123" s="344"/>
      <c r="AF123" s="345"/>
      <c r="AG123" s="1540"/>
      <c r="AH123" s="353" t="s">
        <v>165</v>
      </c>
      <c r="AI123" s="354" t="s">
        <v>163</v>
      </c>
      <c r="AJ123" s="355">
        <v>0.5</v>
      </c>
      <c r="AK123" s="356"/>
      <c r="AL123" s="356"/>
      <c r="AM123" s="395"/>
      <c r="AN123" s="358">
        <f>ROUND(ROUND(Q116*AD122,0)*AJ123,0)</f>
        <v>210</v>
      </c>
      <c r="AO123" s="268"/>
    </row>
    <row r="124" spans="1:41" ht="14.25">
      <c r="A124" s="243">
        <v>71</v>
      </c>
      <c r="B124" s="351">
        <v>3226</v>
      </c>
      <c r="C124" s="244" t="s">
        <v>1429</v>
      </c>
      <c r="D124" s="375"/>
      <c r="E124" s="278"/>
      <c r="F124" s="279"/>
      <c r="G124" s="245"/>
      <c r="H124" s="208"/>
      <c r="I124" s="208"/>
      <c r="J124" s="385"/>
      <c r="K124" s="343"/>
      <c r="L124" s="301"/>
      <c r="M124" s="301"/>
      <c r="N124" s="301"/>
      <c r="O124" s="301"/>
      <c r="P124" s="301"/>
      <c r="Q124" s="392"/>
      <c r="R124" s="392"/>
      <c r="S124" s="208"/>
      <c r="T124" s="385"/>
      <c r="U124" s="245"/>
      <c r="V124" s="344"/>
      <c r="W124" s="344"/>
      <c r="X124" s="344"/>
      <c r="Y124" s="344"/>
      <c r="Z124" s="344"/>
      <c r="AA124" s="344"/>
      <c r="AB124" s="344"/>
      <c r="AC124" s="344"/>
      <c r="AD124" s="344"/>
      <c r="AE124" s="344"/>
      <c r="AF124" s="345"/>
      <c r="AG124" s="364"/>
      <c r="AH124" s="396"/>
      <c r="AI124" s="362"/>
      <c r="AJ124" s="356"/>
      <c r="AK124" s="1549" t="s">
        <v>167</v>
      </c>
      <c r="AL124" s="362">
        <v>5</v>
      </c>
      <c r="AM124" s="363" t="s">
        <v>168</v>
      </c>
      <c r="AN124" s="358">
        <f>ROUND(Q116*AD122,0)-AL124</f>
        <v>414</v>
      </c>
      <c r="AO124" s="268"/>
    </row>
    <row r="125" spans="1:41" ht="14.25">
      <c r="A125" s="243">
        <v>71</v>
      </c>
      <c r="B125" s="351">
        <v>3227</v>
      </c>
      <c r="C125" s="244" t="s">
        <v>1430</v>
      </c>
      <c r="D125" s="375"/>
      <c r="E125" s="278"/>
      <c r="F125" s="279"/>
      <c r="G125" s="245"/>
      <c r="H125" s="208"/>
      <c r="I125" s="208"/>
      <c r="J125" s="385"/>
      <c r="K125" s="343"/>
      <c r="L125" s="301"/>
      <c r="M125" s="301"/>
      <c r="N125" s="301"/>
      <c r="O125" s="301"/>
      <c r="P125" s="301"/>
      <c r="Q125" s="392"/>
      <c r="R125" s="392"/>
      <c r="S125" s="208"/>
      <c r="T125" s="385"/>
      <c r="U125" s="245"/>
      <c r="V125" s="344"/>
      <c r="W125" s="344"/>
      <c r="X125" s="344"/>
      <c r="Y125" s="344"/>
      <c r="Z125" s="344"/>
      <c r="AA125" s="344"/>
      <c r="AB125" s="344"/>
      <c r="AC125" s="344"/>
      <c r="AD125" s="344"/>
      <c r="AE125" s="344"/>
      <c r="AF125" s="345"/>
      <c r="AG125" s="1536" t="s">
        <v>161</v>
      </c>
      <c r="AH125" s="364" t="s">
        <v>162</v>
      </c>
      <c r="AI125" s="362" t="s">
        <v>163</v>
      </c>
      <c r="AJ125" s="356">
        <v>0.7</v>
      </c>
      <c r="AK125" s="1550"/>
      <c r="AL125" s="365"/>
      <c r="AM125" s="366"/>
      <c r="AN125" s="358">
        <f>ROUND(ROUND(Q116*AD122,0)*AJ125,0)-AL124</f>
        <v>288</v>
      </c>
      <c r="AO125" s="268"/>
    </row>
    <row r="126" spans="1:41" ht="14.25">
      <c r="A126" s="243">
        <v>71</v>
      </c>
      <c r="B126" s="351">
        <v>3228</v>
      </c>
      <c r="C126" s="244" t="s">
        <v>1431</v>
      </c>
      <c r="D126" s="394"/>
      <c r="E126" s="282"/>
      <c r="F126" s="283"/>
      <c r="G126" s="281"/>
      <c r="H126" s="216"/>
      <c r="I126" s="216"/>
      <c r="J126" s="226"/>
      <c r="K126" s="308"/>
      <c r="L126" s="304"/>
      <c r="M126" s="304"/>
      <c r="N126" s="304"/>
      <c r="O126" s="304"/>
      <c r="P126" s="304"/>
      <c r="Q126" s="407"/>
      <c r="R126" s="407"/>
      <c r="S126" s="216"/>
      <c r="T126" s="226"/>
      <c r="U126" s="281"/>
      <c r="V126" s="380"/>
      <c r="W126" s="380"/>
      <c r="X126" s="380"/>
      <c r="Y126" s="380"/>
      <c r="Z126" s="380"/>
      <c r="AA126" s="380"/>
      <c r="AB126" s="380"/>
      <c r="AC126" s="380"/>
      <c r="AD126" s="380"/>
      <c r="AE126" s="380"/>
      <c r="AF126" s="381"/>
      <c r="AG126" s="1537"/>
      <c r="AH126" s="353" t="s">
        <v>165</v>
      </c>
      <c r="AI126" s="354" t="s">
        <v>163</v>
      </c>
      <c r="AJ126" s="355">
        <v>0.5</v>
      </c>
      <c r="AK126" s="1551"/>
      <c r="AL126" s="367"/>
      <c r="AM126" s="368"/>
      <c r="AN126" s="391">
        <f>ROUND(ROUND(Q116*AD122,0)*AJ126,0)-AL124</f>
        <v>205</v>
      </c>
      <c r="AO126" s="268"/>
    </row>
    <row r="127" spans="1:41" ht="14.25">
      <c r="A127" s="229">
        <v>71</v>
      </c>
      <c r="B127" s="337">
        <v>1801</v>
      </c>
      <c r="C127" s="254" t="s">
        <v>1432</v>
      </c>
      <c r="D127" s="1542" t="s">
        <v>1433</v>
      </c>
      <c r="E127" s="1543"/>
      <c r="F127" s="1544"/>
      <c r="G127" s="231" t="s">
        <v>1434</v>
      </c>
      <c r="H127" s="232"/>
      <c r="I127" s="232"/>
      <c r="J127" s="334"/>
      <c r="K127" s="232"/>
      <c r="L127" s="334"/>
      <c r="M127" s="334"/>
      <c r="N127" s="334"/>
      <c r="O127" s="334"/>
      <c r="P127" s="334"/>
      <c r="Q127" s="338"/>
      <c r="R127" s="338"/>
      <c r="S127" s="232"/>
      <c r="T127" s="232"/>
      <c r="U127" s="231"/>
      <c r="V127" s="338"/>
      <c r="W127" s="338"/>
      <c r="X127" s="338"/>
      <c r="Y127" s="338"/>
      <c r="Z127" s="338"/>
      <c r="AA127" s="338"/>
      <c r="AB127" s="338"/>
      <c r="AC127" s="338"/>
      <c r="AD127" s="338"/>
      <c r="AE127" s="338"/>
      <c r="AF127" s="339"/>
      <c r="AG127" s="340"/>
      <c r="AH127" s="338"/>
      <c r="AI127" s="334"/>
      <c r="AJ127" s="383"/>
      <c r="AK127" s="383"/>
      <c r="AL127" s="383"/>
      <c r="AM127" s="384"/>
      <c r="AN127" s="342">
        <f>ROUND(Q128,0)</f>
        <v>747</v>
      </c>
      <c r="AO127" s="268"/>
    </row>
    <row r="128" spans="1:41" ht="14.25">
      <c r="A128" s="229">
        <v>71</v>
      </c>
      <c r="B128" s="337">
        <v>1802</v>
      </c>
      <c r="C128" s="254" t="s">
        <v>1435</v>
      </c>
      <c r="D128" s="1545"/>
      <c r="E128" s="1546"/>
      <c r="F128" s="1547"/>
      <c r="G128" s="245"/>
      <c r="H128" s="208"/>
      <c r="I128" s="208"/>
      <c r="J128" s="301"/>
      <c r="K128" s="208"/>
      <c r="L128" s="301"/>
      <c r="M128" s="301"/>
      <c r="N128" s="301"/>
      <c r="O128" s="301"/>
      <c r="P128" s="301"/>
      <c r="Q128" s="1548">
        <v>747</v>
      </c>
      <c r="R128" s="1548"/>
      <c r="S128" s="208" t="s">
        <v>18</v>
      </c>
      <c r="T128" s="385"/>
      <c r="U128" s="245"/>
      <c r="V128" s="344"/>
      <c r="W128" s="344"/>
      <c r="X128" s="344"/>
      <c r="Y128" s="344"/>
      <c r="Z128" s="344"/>
      <c r="AA128" s="344"/>
      <c r="AB128" s="344"/>
      <c r="AC128" s="344"/>
      <c r="AD128" s="344"/>
      <c r="AE128" s="344"/>
      <c r="AF128" s="345"/>
      <c r="AG128" s="1539" t="s">
        <v>161</v>
      </c>
      <c r="AH128" s="346" t="s">
        <v>162</v>
      </c>
      <c r="AI128" s="347" t="s">
        <v>163</v>
      </c>
      <c r="AJ128" s="348">
        <v>0.7</v>
      </c>
      <c r="AK128" s="348"/>
      <c r="AL128" s="348"/>
      <c r="AM128" s="349"/>
      <c r="AN128" s="350">
        <f>ROUND(Q128*AJ128,0)</f>
        <v>523</v>
      </c>
      <c r="AO128" s="268"/>
    </row>
    <row r="129" spans="1:41" ht="14.25">
      <c r="A129" s="243">
        <v>71</v>
      </c>
      <c r="B129" s="351">
        <v>3231</v>
      </c>
      <c r="C129" s="244" t="s">
        <v>1436</v>
      </c>
      <c r="D129" s="1545"/>
      <c r="E129" s="1546"/>
      <c r="F129" s="1547"/>
      <c r="G129" s="245"/>
      <c r="H129" s="208"/>
      <c r="I129" s="208"/>
      <c r="J129" s="301"/>
      <c r="K129" s="208"/>
      <c r="L129" s="301"/>
      <c r="M129" s="301"/>
      <c r="N129" s="301"/>
      <c r="O129" s="301"/>
      <c r="P129" s="301"/>
      <c r="Q129" s="392"/>
      <c r="R129" s="392"/>
      <c r="S129" s="208"/>
      <c r="T129" s="385"/>
      <c r="U129" s="245"/>
      <c r="V129" s="344"/>
      <c r="W129" s="344"/>
      <c r="X129" s="344"/>
      <c r="Y129" s="344"/>
      <c r="Z129" s="344"/>
      <c r="AA129" s="344"/>
      <c r="AB129" s="344"/>
      <c r="AC129" s="344"/>
      <c r="AD129" s="344"/>
      <c r="AE129" s="344"/>
      <c r="AF129" s="345"/>
      <c r="AG129" s="1540"/>
      <c r="AH129" s="353" t="s">
        <v>165</v>
      </c>
      <c r="AI129" s="354" t="s">
        <v>163</v>
      </c>
      <c r="AJ129" s="355">
        <v>0.5</v>
      </c>
      <c r="AK129" s="356"/>
      <c r="AL129" s="356"/>
      <c r="AM129" s="395"/>
      <c r="AN129" s="358">
        <f>ROUND(Q128*AJ129,0)</f>
        <v>374</v>
      </c>
      <c r="AO129" s="268"/>
    </row>
    <row r="130" spans="1:41" ht="14.25">
      <c r="A130" s="243">
        <v>71</v>
      </c>
      <c r="B130" s="351">
        <v>3232</v>
      </c>
      <c r="C130" s="244" t="s">
        <v>1437</v>
      </c>
      <c r="D130" s="1545"/>
      <c r="E130" s="1546"/>
      <c r="F130" s="1547"/>
      <c r="G130" s="245"/>
      <c r="H130" s="208"/>
      <c r="I130" s="208"/>
      <c r="J130" s="301"/>
      <c r="K130" s="208"/>
      <c r="L130" s="301"/>
      <c r="M130" s="301"/>
      <c r="N130" s="301"/>
      <c r="O130" s="301"/>
      <c r="P130" s="301"/>
      <c r="Q130" s="392"/>
      <c r="R130" s="392"/>
      <c r="S130" s="208"/>
      <c r="T130" s="385"/>
      <c r="U130" s="245"/>
      <c r="V130" s="344"/>
      <c r="W130" s="344"/>
      <c r="X130" s="344"/>
      <c r="Y130" s="344"/>
      <c r="Z130" s="344"/>
      <c r="AA130" s="344"/>
      <c r="AB130" s="344"/>
      <c r="AC130" s="344"/>
      <c r="AD130" s="344"/>
      <c r="AE130" s="344"/>
      <c r="AF130" s="345"/>
      <c r="AG130" s="364"/>
      <c r="AH130" s="396"/>
      <c r="AI130" s="362"/>
      <c r="AJ130" s="356"/>
      <c r="AK130" s="1549" t="s">
        <v>167</v>
      </c>
      <c r="AL130" s="362">
        <v>5</v>
      </c>
      <c r="AM130" s="363" t="s">
        <v>168</v>
      </c>
      <c r="AN130" s="358">
        <f>ROUND(Q128,0)-AL130</f>
        <v>742</v>
      </c>
      <c r="AO130" s="268"/>
    </row>
    <row r="131" spans="1:41" ht="14.25">
      <c r="A131" s="243">
        <v>71</v>
      </c>
      <c r="B131" s="351">
        <v>3233</v>
      </c>
      <c r="C131" s="244" t="s">
        <v>1438</v>
      </c>
      <c r="D131" s="1545"/>
      <c r="E131" s="1546"/>
      <c r="F131" s="1547"/>
      <c r="G131" s="245"/>
      <c r="H131" s="208"/>
      <c r="I131" s="208"/>
      <c r="J131" s="301"/>
      <c r="K131" s="208"/>
      <c r="L131" s="301"/>
      <c r="M131" s="301"/>
      <c r="N131" s="301"/>
      <c r="O131" s="301"/>
      <c r="P131" s="301"/>
      <c r="Q131" s="392"/>
      <c r="R131" s="392"/>
      <c r="S131" s="208"/>
      <c r="T131" s="385"/>
      <c r="U131" s="245"/>
      <c r="V131" s="344"/>
      <c r="W131" s="344"/>
      <c r="X131" s="344"/>
      <c r="Y131" s="344"/>
      <c r="Z131" s="344"/>
      <c r="AA131" s="344"/>
      <c r="AB131" s="344"/>
      <c r="AC131" s="344"/>
      <c r="AD131" s="344"/>
      <c r="AE131" s="344"/>
      <c r="AF131" s="345"/>
      <c r="AG131" s="1536" t="s">
        <v>161</v>
      </c>
      <c r="AH131" s="364" t="s">
        <v>162</v>
      </c>
      <c r="AI131" s="362" t="s">
        <v>163</v>
      </c>
      <c r="AJ131" s="356">
        <v>0.7</v>
      </c>
      <c r="AK131" s="1550"/>
      <c r="AL131" s="365"/>
      <c r="AM131" s="366"/>
      <c r="AN131" s="358">
        <f>ROUND(Q128*AJ131,0)-AL130</f>
        <v>518</v>
      </c>
      <c r="AO131" s="268"/>
    </row>
    <row r="132" spans="1:41" ht="14.25">
      <c r="A132" s="243">
        <v>71</v>
      </c>
      <c r="B132" s="351">
        <v>3234</v>
      </c>
      <c r="C132" s="244" t="s">
        <v>1439</v>
      </c>
      <c r="D132" s="1545"/>
      <c r="E132" s="1546"/>
      <c r="F132" s="1547"/>
      <c r="G132" s="245"/>
      <c r="H132" s="208"/>
      <c r="I132" s="208"/>
      <c r="J132" s="301"/>
      <c r="K132" s="208"/>
      <c r="L132" s="301"/>
      <c r="M132" s="301"/>
      <c r="N132" s="301"/>
      <c r="O132" s="301"/>
      <c r="P132" s="301"/>
      <c r="Q132" s="392"/>
      <c r="R132" s="392"/>
      <c r="S132" s="208"/>
      <c r="T132" s="385"/>
      <c r="U132" s="245"/>
      <c r="V132" s="344"/>
      <c r="W132" s="344"/>
      <c r="X132" s="344"/>
      <c r="Y132" s="344"/>
      <c r="Z132" s="344"/>
      <c r="AA132" s="344"/>
      <c r="AB132" s="344"/>
      <c r="AC132" s="344"/>
      <c r="AD132" s="344"/>
      <c r="AE132" s="344"/>
      <c r="AF132" s="345"/>
      <c r="AG132" s="1537"/>
      <c r="AH132" s="353" t="s">
        <v>165</v>
      </c>
      <c r="AI132" s="354" t="s">
        <v>163</v>
      </c>
      <c r="AJ132" s="355">
        <v>0.5</v>
      </c>
      <c r="AK132" s="1551"/>
      <c r="AL132" s="367"/>
      <c r="AM132" s="368"/>
      <c r="AN132" s="358">
        <f>ROUND(Q128*AJ132,0)-AL130</f>
        <v>369</v>
      </c>
      <c r="AO132" s="268"/>
    </row>
    <row r="133" spans="1:41" ht="14.25">
      <c r="A133" s="229">
        <v>71</v>
      </c>
      <c r="B133" s="337">
        <v>1803</v>
      </c>
      <c r="C133" s="254" t="s">
        <v>1440</v>
      </c>
      <c r="D133" s="1545"/>
      <c r="E133" s="1546"/>
      <c r="F133" s="1547"/>
      <c r="G133" s="245"/>
      <c r="H133" s="208"/>
      <c r="I133" s="208"/>
      <c r="J133" s="301"/>
      <c r="K133" s="208"/>
      <c r="L133" s="301"/>
      <c r="M133" s="301"/>
      <c r="N133" s="301"/>
      <c r="O133" s="301"/>
      <c r="P133" s="301"/>
      <c r="Q133" s="392"/>
      <c r="R133" s="392"/>
      <c r="S133" s="208"/>
      <c r="T133" s="385"/>
      <c r="U133" s="369" t="s">
        <v>172</v>
      </c>
      <c r="V133" s="370"/>
      <c r="W133" s="370"/>
      <c r="X133" s="370"/>
      <c r="Y133" s="370"/>
      <c r="Z133" s="370"/>
      <c r="AA133" s="370"/>
      <c r="AB133" s="370"/>
      <c r="AC133" s="370"/>
      <c r="AD133" s="370"/>
      <c r="AE133" s="370"/>
      <c r="AF133" s="371"/>
      <c r="AG133" s="369"/>
      <c r="AH133" s="370"/>
      <c r="AI133" s="372"/>
      <c r="AJ133" s="373"/>
      <c r="AK133" s="373"/>
      <c r="AL133" s="373"/>
      <c r="AM133" s="374"/>
      <c r="AN133" s="342">
        <f>ROUND(Q128*AD134,0)</f>
        <v>721</v>
      </c>
      <c r="AO133" s="268"/>
    </row>
    <row r="134" spans="1:41" ht="14.25">
      <c r="A134" s="229">
        <v>71</v>
      </c>
      <c r="B134" s="337">
        <v>1804</v>
      </c>
      <c r="C134" s="254" t="s">
        <v>1441</v>
      </c>
      <c r="D134" s="375"/>
      <c r="E134" s="278"/>
      <c r="F134" s="279"/>
      <c r="G134" s="245"/>
      <c r="H134" s="208"/>
      <c r="I134" s="208"/>
      <c r="J134" s="301"/>
      <c r="K134" s="208"/>
      <c r="L134" s="301"/>
      <c r="M134" s="301"/>
      <c r="N134" s="301"/>
      <c r="O134" s="301"/>
      <c r="P134" s="301"/>
      <c r="Q134" s="392"/>
      <c r="R134" s="392"/>
      <c r="S134" s="208"/>
      <c r="T134" s="385"/>
      <c r="U134" s="379" t="s">
        <v>174</v>
      </c>
      <c r="V134" s="344"/>
      <c r="W134" s="344"/>
      <c r="X134" s="344"/>
      <c r="Y134" s="344"/>
      <c r="Z134" s="344"/>
      <c r="AA134" s="344"/>
      <c r="AB134" s="344"/>
      <c r="AC134" s="214" t="s">
        <v>163</v>
      </c>
      <c r="AD134" s="1541">
        <v>0.96499999999999997</v>
      </c>
      <c r="AE134" s="1541"/>
      <c r="AF134" s="345"/>
      <c r="AG134" s="1539" t="s">
        <v>161</v>
      </c>
      <c r="AH134" s="346" t="s">
        <v>162</v>
      </c>
      <c r="AI134" s="347" t="s">
        <v>163</v>
      </c>
      <c r="AJ134" s="348">
        <v>0.7</v>
      </c>
      <c r="AK134" s="348"/>
      <c r="AL134" s="348"/>
      <c r="AM134" s="349"/>
      <c r="AN134" s="350">
        <f>ROUND(ROUND(Q128*AD134,0)*AJ134,0)</f>
        <v>505</v>
      </c>
      <c r="AO134" s="268"/>
    </row>
    <row r="135" spans="1:41" ht="14.25">
      <c r="A135" s="243">
        <v>71</v>
      </c>
      <c r="B135" s="351">
        <v>3235</v>
      </c>
      <c r="C135" s="244" t="s">
        <v>1442</v>
      </c>
      <c r="D135" s="375"/>
      <c r="E135" s="278"/>
      <c r="F135" s="279"/>
      <c r="G135" s="245"/>
      <c r="H135" s="208"/>
      <c r="I135" s="208"/>
      <c r="J135" s="301"/>
      <c r="K135" s="208"/>
      <c r="L135" s="301"/>
      <c r="M135" s="301"/>
      <c r="N135" s="301"/>
      <c r="O135" s="301"/>
      <c r="P135" s="301"/>
      <c r="Q135" s="392"/>
      <c r="R135" s="392"/>
      <c r="S135" s="208"/>
      <c r="T135" s="385"/>
      <c r="U135" s="245"/>
      <c r="V135" s="344"/>
      <c r="W135" s="344"/>
      <c r="X135" s="344"/>
      <c r="Y135" s="344"/>
      <c r="Z135" s="344"/>
      <c r="AA135" s="344"/>
      <c r="AB135" s="344"/>
      <c r="AC135" s="344"/>
      <c r="AD135" s="344"/>
      <c r="AE135" s="344"/>
      <c r="AF135" s="345"/>
      <c r="AG135" s="1540"/>
      <c r="AH135" s="353" t="s">
        <v>165</v>
      </c>
      <c r="AI135" s="354" t="s">
        <v>163</v>
      </c>
      <c r="AJ135" s="355">
        <v>0.5</v>
      </c>
      <c r="AK135" s="356"/>
      <c r="AL135" s="356"/>
      <c r="AM135" s="395"/>
      <c r="AN135" s="358">
        <f>ROUND(ROUND(Q128*AD134,0)*AJ135,0)</f>
        <v>361</v>
      </c>
      <c r="AO135" s="268"/>
    </row>
    <row r="136" spans="1:41" ht="14.25">
      <c r="A136" s="243">
        <v>71</v>
      </c>
      <c r="B136" s="351">
        <v>3236</v>
      </c>
      <c r="C136" s="244" t="s">
        <v>1443</v>
      </c>
      <c r="D136" s="375"/>
      <c r="E136" s="278"/>
      <c r="F136" s="279"/>
      <c r="G136" s="245"/>
      <c r="H136" s="208"/>
      <c r="I136" s="208"/>
      <c r="J136" s="301"/>
      <c r="K136" s="208"/>
      <c r="L136" s="301"/>
      <c r="M136" s="301"/>
      <c r="N136" s="301"/>
      <c r="O136" s="301"/>
      <c r="P136" s="301"/>
      <c r="Q136" s="392"/>
      <c r="R136" s="392"/>
      <c r="S136" s="208"/>
      <c r="T136" s="385"/>
      <c r="U136" s="245"/>
      <c r="V136" s="344"/>
      <c r="W136" s="344"/>
      <c r="X136" s="344"/>
      <c r="Y136" s="344"/>
      <c r="Z136" s="344"/>
      <c r="AA136" s="344"/>
      <c r="AB136" s="344"/>
      <c r="AC136" s="344"/>
      <c r="AD136" s="344"/>
      <c r="AE136" s="344"/>
      <c r="AF136" s="345"/>
      <c r="AG136" s="364"/>
      <c r="AH136" s="396"/>
      <c r="AI136" s="362"/>
      <c r="AJ136" s="356"/>
      <c r="AK136" s="1549" t="s">
        <v>167</v>
      </c>
      <c r="AL136" s="362">
        <v>5</v>
      </c>
      <c r="AM136" s="363" t="s">
        <v>168</v>
      </c>
      <c r="AN136" s="358">
        <f>ROUND(Q128*AD134,0)-AL136</f>
        <v>716</v>
      </c>
      <c r="AO136" s="268"/>
    </row>
    <row r="137" spans="1:41" ht="14.25">
      <c r="A137" s="243">
        <v>71</v>
      </c>
      <c r="B137" s="351">
        <v>3237</v>
      </c>
      <c r="C137" s="244" t="s">
        <v>1444</v>
      </c>
      <c r="D137" s="375"/>
      <c r="E137" s="278"/>
      <c r="F137" s="279"/>
      <c r="G137" s="245"/>
      <c r="H137" s="208"/>
      <c r="I137" s="208"/>
      <c r="J137" s="301"/>
      <c r="K137" s="208"/>
      <c r="L137" s="301"/>
      <c r="M137" s="301"/>
      <c r="N137" s="301"/>
      <c r="O137" s="301"/>
      <c r="P137" s="301"/>
      <c r="Q137" s="392"/>
      <c r="R137" s="392"/>
      <c r="S137" s="208"/>
      <c r="T137" s="385"/>
      <c r="U137" s="245"/>
      <c r="V137" s="344"/>
      <c r="W137" s="344"/>
      <c r="X137" s="344"/>
      <c r="Y137" s="344"/>
      <c r="Z137" s="344"/>
      <c r="AA137" s="344"/>
      <c r="AB137" s="344"/>
      <c r="AC137" s="344"/>
      <c r="AD137" s="344"/>
      <c r="AE137" s="344"/>
      <c r="AF137" s="345"/>
      <c r="AG137" s="1536" t="s">
        <v>161</v>
      </c>
      <c r="AH137" s="364" t="s">
        <v>162</v>
      </c>
      <c r="AI137" s="362" t="s">
        <v>163</v>
      </c>
      <c r="AJ137" s="356">
        <v>0.7</v>
      </c>
      <c r="AK137" s="1550"/>
      <c r="AL137" s="365"/>
      <c r="AM137" s="366"/>
      <c r="AN137" s="358">
        <f>ROUND(ROUND(Q128*AD134,0)*AJ137,0)-AL136</f>
        <v>500</v>
      </c>
      <c r="AO137" s="268"/>
    </row>
    <row r="138" spans="1:41" ht="14.25">
      <c r="A138" s="243">
        <v>71</v>
      </c>
      <c r="B138" s="351">
        <v>3238</v>
      </c>
      <c r="C138" s="244" t="s">
        <v>1445</v>
      </c>
      <c r="D138" s="375"/>
      <c r="E138" s="278"/>
      <c r="F138" s="279"/>
      <c r="G138" s="245"/>
      <c r="H138" s="208"/>
      <c r="I138" s="208"/>
      <c r="J138" s="301"/>
      <c r="K138" s="208"/>
      <c r="L138" s="301"/>
      <c r="M138" s="301"/>
      <c r="N138" s="301"/>
      <c r="O138" s="301"/>
      <c r="P138" s="301"/>
      <c r="Q138" s="392"/>
      <c r="R138" s="392"/>
      <c r="S138" s="208"/>
      <c r="T138" s="385"/>
      <c r="U138" s="245"/>
      <c r="V138" s="344"/>
      <c r="W138" s="344"/>
      <c r="X138" s="344"/>
      <c r="Y138" s="344"/>
      <c r="Z138" s="344"/>
      <c r="AA138" s="344"/>
      <c r="AB138" s="344"/>
      <c r="AC138" s="344"/>
      <c r="AD138" s="344"/>
      <c r="AE138" s="344"/>
      <c r="AF138" s="345"/>
      <c r="AG138" s="1537"/>
      <c r="AH138" s="353" t="s">
        <v>165</v>
      </c>
      <c r="AI138" s="354" t="s">
        <v>163</v>
      </c>
      <c r="AJ138" s="355">
        <v>0.5</v>
      </c>
      <c r="AK138" s="1551"/>
      <c r="AL138" s="367"/>
      <c r="AM138" s="368"/>
      <c r="AN138" s="358">
        <f>ROUND(ROUND(Q128*AD134,0)*AJ138,0)-AL136</f>
        <v>356</v>
      </c>
      <c r="AO138" s="268"/>
    </row>
    <row r="139" spans="1:41" ht="14.25">
      <c r="A139" s="229">
        <v>71</v>
      </c>
      <c r="B139" s="337">
        <v>1811</v>
      </c>
      <c r="C139" s="254" t="s">
        <v>1446</v>
      </c>
      <c r="D139" s="375"/>
      <c r="E139" s="278"/>
      <c r="F139" s="279"/>
      <c r="G139" s="231" t="s">
        <v>1447</v>
      </c>
      <c r="H139" s="232"/>
      <c r="I139" s="232"/>
      <c r="J139" s="334"/>
      <c r="K139" s="232"/>
      <c r="L139" s="334"/>
      <c r="M139" s="334"/>
      <c r="N139" s="334"/>
      <c r="O139" s="334"/>
      <c r="P139" s="334"/>
      <c r="Q139" s="338"/>
      <c r="R139" s="338"/>
      <c r="S139" s="232"/>
      <c r="T139" s="232"/>
      <c r="U139" s="231"/>
      <c r="V139" s="338"/>
      <c r="W139" s="338"/>
      <c r="X139" s="338"/>
      <c r="Y139" s="338"/>
      <c r="Z139" s="338"/>
      <c r="AA139" s="338"/>
      <c r="AB139" s="338"/>
      <c r="AC139" s="338"/>
      <c r="AD139" s="338"/>
      <c r="AE139" s="338"/>
      <c r="AF139" s="339"/>
      <c r="AG139" s="340"/>
      <c r="AH139" s="338"/>
      <c r="AI139" s="334"/>
      <c r="AJ139" s="383"/>
      <c r="AK139" s="383"/>
      <c r="AL139" s="383"/>
      <c r="AM139" s="384"/>
      <c r="AN139" s="342">
        <f>ROUND(Q140,0)</f>
        <v>733</v>
      </c>
      <c r="AO139" s="268"/>
    </row>
    <row r="140" spans="1:41" ht="14.25">
      <c r="A140" s="229">
        <v>71</v>
      </c>
      <c r="B140" s="337">
        <v>1812</v>
      </c>
      <c r="C140" s="254" t="s">
        <v>1448</v>
      </c>
      <c r="D140" s="375"/>
      <c r="E140" s="278"/>
      <c r="F140" s="279"/>
      <c r="G140" s="245"/>
      <c r="H140" s="208"/>
      <c r="I140" s="208"/>
      <c r="J140" s="301"/>
      <c r="K140" s="208"/>
      <c r="L140" s="301"/>
      <c r="M140" s="301"/>
      <c r="N140" s="301"/>
      <c r="O140" s="301"/>
      <c r="P140" s="301"/>
      <c r="Q140" s="1548">
        <v>733</v>
      </c>
      <c r="R140" s="1548"/>
      <c r="S140" s="208" t="s">
        <v>18</v>
      </c>
      <c r="T140" s="385"/>
      <c r="U140" s="245"/>
      <c r="V140" s="344"/>
      <c r="W140" s="344"/>
      <c r="X140" s="344"/>
      <c r="Y140" s="344"/>
      <c r="Z140" s="344"/>
      <c r="AA140" s="344"/>
      <c r="AB140" s="344"/>
      <c r="AC140" s="344"/>
      <c r="AD140" s="344"/>
      <c r="AE140" s="344"/>
      <c r="AF140" s="345"/>
      <c r="AG140" s="1539" t="s">
        <v>161</v>
      </c>
      <c r="AH140" s="346" t="s">
        <v>162</v>
      </c>
      <c r="AI140" s="347" t="s">
        <v>163</v>
      </c>
      <c r="AJ140" s="348">
        <v>0.7</v>
      </c>
      <c r="AK140" s="348"/>
      <c r="AL140" s="348"/>
      <c r="AM140" s="349"/>
      <c r="AN140" s="350">
        <f>ROUND(Q140*AJ140,0)</f>
        <v>513</v>
      </c>
      <c r="AO140" s="268"/>
    </row>
    <row r="141" spans="1:41" ht="14.25">
      <c r="A141" s="243">
        <v>71</v>
      </c>
      <c r="B141" s="351">
        <v>3241</v>
      </c>
      <c r="C141" s="244" t="s">
        <v>1449</v>
      </c>
      <c r="D141" s="375"/>
      <c r="E141" s="278"/>
      <c r="F141" s="279"/>
      <c r="G141" s="245"/>
      <c r="H141" s="208"/>
      <c r="I141" s="208"/>
      <c r="J141" s="301"/>
      <c r="K141" s="208"/>
      <c r="L141" s="301"/>
      <c r="M141" s="301"/>
      <c r="N141" s="301"/>
      <c r="O141" s="301"/>
      <c r="P141" s="301"/>
      <c r="Q141" s="392"/>
      <c r="R141" s="392"/>
      <c r="S141" s="208"/>
      <c r="T141" s="385"/>
      <c r="U141" s="245"/>
      <c r="V141" s="344"/>
      <c r="W141" s="344"/>
      <c r="X141" s="344"/>
      <c r="Y141" s="344"/>
      <c r="Z141" s="344"/>
      <c r="AA141" s="344"/>
      <c r="AB141" s="344"/>
      <c r="AC141" s="344"/>
      <c r="AD141" s="344"/>
      <c r="AE141" s="344"/>
      <c r="AF141" s="345"/>
      <c r="AG141" s="1540"/>
      <c r="AH141" s="353" t="s">
        <v>165</v>
      </c>
      <c r="AI141" s="354" t="s">
        <v>163</v>
      </c>
      <c r="AJ141" s="355">
        <v>0.5</v>
      </c>
      <c r="AK141" s="356"/>
      <c r="AL141" s="356"/>
      <c r="AM141" s="395"/>
      <c r="AN141" s="358">
        <f>ROUND(Q140*AJ141,0)</f>
        <v>367</v>
      </c>
      <c r="AO141" s="268"/>
    </row>
    <row r="142" spans="1:41" ht="14.25">
      <c r="A142" s="243">
        <v>71</v>
      </c>
      <c r="B142" s="351">
        <v>3242</v>
      </c>
      <c r="C142" s="244" t="s">
        <v>1450</v>
      </c>
      <c r="D142" s="375"/>
      <c r="E142" s="278"/>
      <c r="F142" s="279"/>
      <c r="G142" s="245"/>
      <c r="H142" s="208"/>
      <c r="I142" s="208"/>
      <c r="J142" s="301"/>
      <c r="K142" s="208"/>
      <c r="L142" s="301"/>
      <c r="M142" s="301"/>
      <c r="N142" s="301"/>
      <c r="O142" s="301"/>
      <c r="P142" s="301"/>
      <c r="Q142" s="392"/>
      <c r="R142" s="392"/>
      <c r="S142" s="208"/>
      <c r="T142" s="385"/>
      <c r="U142" s="245"/>
      <c r="V142" s="344"/>
      <c r="W142" s="344"/>
      <c r="X142" s="344"/>
      <c r="Y142" s="344"/>
      <c r="Z142" s="344"/>
      <c r="AA142" s="344"/>
      <c r="AB142" s="344"/>
      <c r="AC142" s="344"/>
      <c r="AD142" s="344"/>
      <c r="AE142" s="344"/>
      <c r="AF142" s="345"/>
      <c r="AG142" s="364"/>
      <c r="AH142" s="396"/>
      <c r="AI142" s="362"/>
      <c r="AJ142" s="356"/>
      <c r="AK142" s="1549" t="s">
        <v>167</v>
      </c>
      <c r="AL142" s="362">
        <v>5</v>
      </c>
      <c r="AM142" s="363" t="s">
        <v>168</v>
      </c>
      <c r="AN142" s="358">
        <f>ROUND(Q140,0)-AL142</f>
        <v>728</v>
      </c>
      <c r="AO142" s="268"/>
    </row>
    <row r="143" spans="1:41" ht="14.25">
      <c r="A143" s="243">
        <v>71</v>
      </c>
      <c r="B143" s="351">
        <v>3243</v>
      </c>
      <c r="C143" s="244" t="s">
        <v>1451</v>
      </c>
      <c r="D143" s="375"/>
      <c r="E143" s="278"/>
      <c r="F143" s="279"/>
      <c r="G143" s="245"/>
      <c r="H143" s="208"/>
      <c r="I143" s="208"/>
      <c r="J143" s="301"/>
      <c r="K143" s="208"/>
      <c r="L143" s="301"/>
      <c r="M143" s="301"/>
      <c r="N143" s="301"/>
      <c r="O143" s="301"/>
      <c r="P143" s="301"/>
      <c r="Q143" s="392"/>
      <c r="R143" s="392"/>
      <c r="S143" s="208"/>
      <c r="T143" s="385"/>
      <c r="U143" s="245"/>
      <c r="V143" s="344"/>
      <c r="W143" s="344"/>
      <c r="X143" s="344"/>
      <c r="Y143" s="344"/>
      <c r="Z143" s="344"/>
      <c r="AA143" s="344"/>
      <c r="AB143" s="344"/>
      <c r="AC143" s="344"/>
      <c r="AD143" s="344"/>
      <c r="AE143" s="344"/>
      <c r="AF143" s="345"/>
      <c r="AG143" s="1536" t="s">
        <v>161</v>
      </c>
      <c r="AH143" s="364" t="s">
        <v>162</v>
      </c>
      <c r="AI143" s="362" t="s">
        <v>163</v>
      </c>
      <c r="AJ143" s="356">
        <v>0.7</v>
      </c>
      <c r="AK143" s="1550"/>
      <c r="AL143" s="365"/>
      <c r="AM143" s="366"/>
      <c r="AN143" s="358">
        <f>ROUND(Q140*AJ143,0)-AL142</f>
        <v>508</v>
      </c>
      <c r="AO143" s="268"/>
    </row>
    <row r="144" spans="1:41" ht="14.25">
      <c r="A144" s="243">
        <v>71</v>
      </c>
      <c r="B144" s="351">
        <v>3244</v>
      </c>
      <c r="C144" s="244" t="s">
        <v>1452</v>
      </c>
      <c r="D144" s="375"/>
      <c r="E144" s="278"/>
      <c r="F144" s="279"/>
      <c r="G144" s="245"/>
      <c r="H144" s="208"/>
      <c r="I144" s="208"/>
      <c r="J144" s="301"/>
      <c r="K144" s="208"/>
      <c r="L144" s="301"/>
      <c r="M144" s="301"/>
      <c r="N144" s="301"/>
      <c r="O144" s="301"/>
      <c r="P144" s="301"/>
      <c r="Q144" s="392"/>
      <c r="R144" s="392"/>
      <c r="S144" s="208"/>
      <c r="T144" s="385"/>
      <c r="U144" s="281"/>
      <c r="V144" s="380"/>
      <c r="W144" s="380"/>
      <c r="X144" s="380"/>
      <c r="Y144" s="380"/>
      <c r="Z144" s="380"/>
      <c r="AA144" s="380"/>
      <c r="AB144" s="380"/>
      <c r="AC144" s="380"/>
      <c r="AD144" s="380"/>
      <c r="AE144" s="380"/>
      <c r="AF144" s="381"/>
      <c r="AG144" s="1537"/>
      <c r="AH144" s="353" t="s">
        <v>165</v>
      </c>
      <c r="AI144" s="354" t="s">
        <v>163</v>
      </c>
      <c r="AJ144" s="355">
        <v>0.5</v>
      </c>
      <c r="AK144" s="1551"/>
      <c r="AL144" s="367"/>
      <c r="AM144" s="368"/>
      <c r="AN144" s="358">
        <f>ROUND(Q140*AJ144,0)-AL142</f>
        <v>362</v>
      </c>
      <c r="AO144" s="268"/>
    </row>
    <row r="145" spans="1:41" ht="14.25">
      <c r="A145" s="229">
        <v>71</v>
      </c>
      <c r="B145" s="337">
        <v>1813</v>
      </c>
      <c r="C145" s="254" t="s">
        <v>1453</v>
      </c>
      <c r="D145" s="375"/>
      <c r="E145" s="278"/>
      <c r="F145" s="279"/>
      <c r="G145" s="245"/>
      <c r="H145" s="208"/>
      <c r="I145" s="208"/>
      <c r="J145" s="301"/>
      <c r="K145" s="208"/>
      <c r="L145" s="301"/>
      <c r="M145" s="301"/>
      <c r="N145" s="301"/>
      <c r="O145" s="301"/>
      <c r="P145" s="301"/>
      <c r="Q145" s="392"/>
      <c r="R145" s="392"/>
      <c r="S145" s="208"/>
      <c r="T145" s="385"/>
      <c r="U145" s="379" t="s">
        <v>172</v>
      </c>
      <c r="V145" s="344"/>
      <c r="W145" s="344"/>
      <c r="X145" s="344"/>
      <c r="Y145" s="344"/>
      <c r="Z145" s="344"/>
      <c r="AA145" s="344"/>
      <c r="AB145" s="344"/>
      <c r="AC145" s="344"/>
      <c r="AD145" s="344"/>
      <c r="AE145" s="344"/>
      <c r="AF145" s="345"/>
      <c r="AG145" s="369"/>
      <c r="AH145" s="370"/>
      <c r="AI145" s="372"/>
      <c r="AJ145" s="373"/>
      <c r="AK145" s="373"/>
      <c r="AL145" s="373"/>
      <c r="AM145" s="374"/>
      <c r="AN145" s="342">
        <f>ROUND(Q140*AD146,0)</f>
        <v>707</v>
      </c>
      <c r="AO145" s="268"/>
    </row>
    <row r="146" spans="1:41" ht="14.25">
      <c r="A146" s="229">
        <v>71</v>
      </c>
      <c r="B146" s="337">
        <v>1814</v>
      </c>
      <c r="C146" s="254" t="s">
        <v>1454</v>
      </c>
      <c r="D146" s="375"/>
      <c r="E146" s="278"/>
      <c r="F146" s="279"/>
      <c r="G146" s="245"/>
      <c r="H146" s="208"/>
      <c r="I146" s="208"/>
      <c r="J146" s="301"/>
      <c r="K146" s="208"/>
      <c r="L146" s="301"/>
      <c r="M146" s="301"/>
      <c r="N146" s="301"/>
      <c r="O146" s="301"/>
      <c r="P146" s="301"/>
      <c r="Q146" s="392"/>
      <c r="R146" s="392"/>
      <c r="S146" s="208"/>
      <c r="T146" s="385"/>
      <c r="U146" s="379" t="s">
        <v>174</v>
      </c>
      <c r="V146" s="344"/>
      <c r="W146" s="344"/>
      <c r="X146" s="344"/>
      <c r="Y146" s="344"/>
      <c r="Z146" s="344"/>
      <c r="AA146" s="344"/>
      <c r="AB146" s="344"/>
      <c r="AC146" s="214" t="s">
        <v>163</v>
      </c>
      <c r="AD146" s="1541">
        <v>0.96499999999999997</v>
      </c>
      <c r="AE146" s="1541"/>
      <c r="AF146" s="345"/>
      <c r="AG146" s="1539" t="s">
        <v>161</v>
      </c>
      <c r="AH146" s="346" t="s">
        <v>162</v>
      </c>
      <c r="AI146" s="347" t="s">
        <v>163</v>
      </c>
      <c r="AJ146" s="348">
        <v>0.7</v>
      </c>
      <c r="AK146" s="348"/>
      <c r="AL146" s="348"/>
      <c r="AM146" s="349"/>
      <c r="AN146" s="350">
        <f>ROUND(ROUND(Q140*AD146,0)*AJ146,0)</f>
        <v>495</v>
      </c>
      <c r="AO146" s="268"/>
    </row>
    <row r="147" spans="1:41" ht="14.25">
      <c r="A147" s="243">
        <v>71</v>
      </c>
      <c r="B147" s="351">
        <v>3245</v>
      </c>
      <c r="C147" s="244" t="s">
        <v>1455</v>
      </c>
      <c r="D147" s="375"/>
      <c r="E147" s="278"/>
      <c r="F147" s="279"/>
      <c r="G147" s="245"/>
      <c r="H147" s="208"/>
      <c r="I147" s="208"/>
      <c r="J147" s="301"/>
      <c r="K147" s="208"/>
      <c r="L147" s="301"/>
      <c r="M147" s="301"/>
      <c r="N147" s="301"/>
      <c r="O147" s="301"/>
      <c r="P147" s="301"/>
      <c r="Q147" s="392"/>
      <c r="R147" s="392"/>
      <c r="S147" s="208"/>
      <c r="T147" s="385"/>
      <c r="U147" s="245"/>
      <c r="V147" s="344"/>
      <c r="W147" s="344"/>
      <c r="X147" s="344"/>
      <c r="Y147" s="344"/>
      <c r="Z147" s="344"/>
      <c r="AA147" s="344"/>
      <c r="AB147" s="344"/>
      <c r="AC147" s="344"/>
      <c r="AD147" s="344"/>
      <c r="AE147" s="344"/>
      <c r="AF147" s="345"/>
      <c r="AG147" s="1540"/>
      <c r="AH147" s="353" t="s">
        <v>165</v>
      </c>
      <c r="AI147" s="354" t="s">
        <v>163</v>
      </c>
      <c r="AJ147" s="355">
        <v>0.5</v>
      </c>
      <c r="AK147" s="356"/>
      <c r="AL147" s="356"/>
      <c r="AM147" s="395"/>
      <c r="AN147" s="358">
        <f>ROUND(ROUND(Q140*AD146,0)*AJ147,0)</f>
        <v>354</v>
      </c>
      <c r="AO147" s="268"/>
    </row>
    <row r="148" spans="1:41" ht="14.25">
      <c r="A148" s="243">
        <v>71</v>
      </c>
      <c r="B148" s="351">
        <v>3246</v>
      </c>
      <c r="C148" s="244" t="s">
        <v>1456</v>
      </c>
      <c r="D148" s="375"/>
      <c r="E148" s="278"/>
      <c r="F148" s="279"/>
      <c r="G148" s="245"/>
      <c r="H148" s="208"/>
      <c r="I148" s="208"/>
      <c r="J148" s="301"/>
      <c r="K148" s="208"/>
      <c r="L148" s="301"/>
      <c r="M148" s="301"/>
      <c r="N148" s="301"/>
      <c r="O148" s="301"/>
      <c r="P148" s="301"/>
      <c r="Q148" s="392"/>
      <c r="R148" s="392"/>
      <c r="S148" s="208"/>
      <c r="T148" s="385"/>
      <c r="U148" s="245"/>
      <c r="V148" s="344"/>
      <c r="W148" s="344"/>
      <c r="X148" s="344"/>
      <c r="Y148" s="344"/>
      <c r="Z148" s="344"/>
      <c r="AA148" s="344"/>
      <c r="AB148" s="344"/>
      <c r="AC148" s="344"/>
      <c r="AD148" s="344"/>
      <c r="AE148" s="344"/>
      <c r="AF148" s="345"/>
      <c r="AG148" s="364"/>
      <c r="AH148" s="396"/>
      <c r="AI148" s="362"/>
      <c r="AJ148" s="356"/>
      <c r="AK148" s="1549" t="s">
        <v>167</v>
      </c>
      <c r="AL148" s="362">
        <v>5</v>
      </c>
      <c r="AM148" s="363" t="s">
        <v>168</v>
      </c>
      <c r="AN148" s="358">
        <f>ROUND(Q140*AD146,0)-AL148</f>
        <v>702</v>
      </c>
      <c r="AO148" s="268"/>
    </row>
    <row r="149" spans="1:41" ht="14.25">
      <c r="A149" s="243">
        <v>71</v>
      </c>
      <c r="B149" s="351">
        <v>3247</v>
      </c>
      <c r="C149" s="244" t="s">
        <v>1457</v>
      </c>
      <c r="D149" s="375"/>
      <c r="E149" s="278"/>
      <c r="F149" s="279"/>
      <c r="G149" s="245"/>
      <c r="H149" s="208"/>
      <c r="I149" s="208"/>
      <c r="J149" s="301"/>
      <c r="K149" s="208"/>
      <c r="L149" s="301"/>
      <c r="M149" s="301"/>
      <c r="N149" s="301"/>
      <c r="O149" s="301"/>
      <c r="P149" s="301"/>
      <c r="Q149" s="392"/>
      <c r="R149" s="392"/>
      <c r="S149" s="208"/>
      <c r="T149" s="385"/>
      <c r="U149" s="245"/>
      <c r="V149" s="344"/>
      <c r="W149" s="344"/>
      <c r="X149" s="344"/>
      <c r="Y149" s="344"/>
      <c r="Z149" s="344"/>
      <c r="AA149" s="344"/>
      <c r="AB149" s="344"/>
      <c r="AC149" s="344"/>
      <c r="AD149" s="344"/>
      <c r="AE149" s="344"/>
      <c r="AF149" s="345"/>
      <c r="AG149" s="1536" t="s">
        <v>161</v>
      </c>
      <c r="AH149" s="364" t="s">
        <v>162</v>
      </c>
      <c r="AI149" s="362" t="s">
        <v>163</v>
      </c>
      <c r="AJ149" s="356">
        <v>0.7</v>
      </c>
      <c r="AK149" s="1550"/>
      <c r="AL149" s="365"/>
      <c r="AM149" s="366"/>
      <c r="AN149" s="358">
        <f>ROUND(ROUND(Q140*AD146,0)*AJ149,0)-AL148</f>
        <v>490</v>
      </c>
      <c r="AO149" s="268"/>
    </row>
    <row r="150" spans="1:41" ht="14.25">
      <c r="A150" s="243">
        <v>71</v>
      </c>
      <c r="B150" s="351">
        <v>3248</v>
      </c>
      <c r="C150" s="244" t="s">
        <v>1458</v>
      </c>
      <c r="D150" s="375"/>
      <c r="E150" s="278"/>
      <c r="F150" s="279"/>
      <c r="G150" s="281"/>
      <c r="H150" s="216"/>
      <c r="I150" s="216"/>
      <c r="J150" s="304"/>
      <c r="K150" s="216"/>
      <c r="L150" s="304"/>
      <c r="M150" s="304"/>
      <c r="N150" s="304"/>
      <c r="O150" s="304"/>
      <c r="P150" s="304"/>
      <c r="Q150" s="407"/>
      <c r="R150" s="407"/>
      <c r="S150" s="216"/>
      <c r="T150" s="226"/>
      <c r="U150" s="281"/>
      <c r="V150" s="380"/>
      <c r="W150" s="380"/>
      <c r="X150" s="380"/>
      <c r="Y150" s="380"/>
      <c r="Z150" s="380"/>
      <c r="AA150" s="380"/>
      <c r="AB150" s="380"/>
      <c r="AC150" s="380"/>
      <c r="AD150" s="380"/>
      <c r="AE150" s="380"/>
      <c r="AF150" s="381"/>
      <c r="AG150" s="1537"/>
      <c r="AH150" s="353" t="s">
        <v>165</v>
      </c>
      <c r="AI150" s="354" t="s">
        <v>163</v>
      </c>
      <c r="AJ150" s="355">
        <v>0.5</v>
      </c>
      <c r="AK150" s="1551"/>
      <c r="AL150" s="367"/>
      <c r="AM150" s="368"/>
      <c r="AN150" s="358">
        <f>ROUND(ROUND(Q140*AD146,0)*AJ150,0)-AL148</f>
        <v>349</v>
      </c>
      <c r="AO150" s="268"/>
    </row>
    <row r="151" spans="1:41" ht="14.25">
      <c r="A151" s="229">
        <v>71</v>
      </c>
      <c r="B151" s="337">
        <v>1821</v>
      </c>
      <c r="C151" s="254" t="s">
        <v>1459</v>
      </c>
      <c r="D151" s="375"/>
      <c r="E151" s="278"/>
      <c r="F151" s="279"/>
      <c r="G151" s="245" t="s">
        <v>1460</v>
      </c>
      <c r="H151" s="208"/>
      <c r="I151" s="208"/>
      <c r="J151" s="301"/>
      <c r="K151" s="208"/>
      <c r="L151" s="301"/>
      <c r="M151" s="301"/>
      <c r="N151" s="301"/>
      <c r="O151" s="301"/>
      <c r="P151" s="301"/>
      <c r="Q151" s="392"/>
      <c r="R151" s="392"/>
      <c r="S151" s="208"/>
      <c r="T151" s="208"/>
      <c r="U151" s="245"/>
      <c r="V151" s="392"/>
      <c r="W151" s="392"/>
      <c r="X151" s="392"/>
      <c r="Y151" s="392"/>
      <c r="Z151" s="392"/>
      <c r="AA151" s="392"/>
      <c r="AB151" s="392"/>
      <c r="AC151" s="392"/>
      <c r="AD151" s="392"/>
      <c r="AE151" s="392"/>
      <c r="AF151" s="393"/>
      <c r="AG151" s="340"/>
      <c r="AH151" s="338"/>
      <c r="AI151" s="334"/>
      <c r="AJ151" s="383"/>
      <c r="AK151" s="383"/>
      <c r="AL151" s="383"/>
      <c r="AM151" s="384"/>
      <c r="AN151" s="342">
        <f>ROUND(Q152,0)</f>
        <v>718</v>
      </c>
      <c r="AO151" s="268"/>
    </row>
    <row r="152" spans="1:41" ht="14.25">
      <c r="A152" s="229">
        <v>71</v>
      </c>
      <c r="B152" s="337">
        <v>1822</v>
      </c>
      <c r="C152" s="254" t="s">
        <v>1461</v>
      </c>
      <c r="D152" s="375"/>
      <c r="E152" s="278"/>
      <c r="F152" s="279"/>
      <c r="G152" s="245"/>
      <c r="H152" s="208"/>
      <c r="I152" s="208"/>
      <c r="J152" s="301"/>
      <c r="K152" s="208"/>
      <c r="L152" s="301"/>
      <c r="M152" s="301"/>
      <c r="N152" s="301"/>
      <c r="O152" s="301"/>
      <c r="P152" s="301"/>
      <c r="Q152" s="1548">
        <v>718</v>
      </c>
      <c r="R152" s="1548"/>
      <c r="S152" s="208" t="s">
        <v>18</v>
      </c>
      <c r="T152" s="385"/>
      <c r="U152" s="245"/>
      <c r="V152" s="344"/>
      <c r="W152" s="344"/>
      <c r="X152" s="344"/>
      <c r="Y152" s="344"/>
      <c r="Z152" s="344"/>
      <c r="AA152" s="344"/>
      <c r="AB152" s="344"/>
      <c r="AC152" s="344"/>
      <c r="AD152" s="344"/>
      <c r="AE152" s="344"/>
      <c r="AF152" s="345"/>
      <c r="AG152" s="1539" t="s">
        <v>161</v>
      </c>
      <c r="AH152" s="346" t="s">
        <v>162</v>
      </c>
      <c r="AI152" s="347" t="s">
        <v>163</v>
      </c>
      <c r="AJ152" s="348">
        <v>0.7</v>
      </c>
      <c r="AK152" s="348"/>
      <c r="AL152" s="348"/>
      <c r="AM152" s="349"/>
      <c r="AN152" s="350">
        <f>ROUND(Q152*AJ152,0)</f>
        <v>503</v>
      </c>
      <c r="AO152" s="268"/>
    </row>
    <row r="153" spans="1:41" ht="14.25">
      <c r="A153" s="243">
        <v>71</v>
      </c>
      <c r="B153" s="351">
        <v>3251</v>
      </c>
      <c r="C153" s="244" t="s">
        <v>1462</v>
      </c>
      <c r="D153" s="375"/>
      <c r="E153" s="278"/>
      <c r="F153" s="279"/>
      <c r="G153" s="245"/>
      <c r="H153" s="208"/>
      <c r="I153" s="208"/>
      <c r="J153" s="301"/>
      <c r="K153" s="208"/>
      <c r="L153" s="301"/>
      <c r="M153" s="301"/>
      <c r="N153" s="301"/>
      <c r="O153" s="301"/>
      <c r="P153" s="301"/>
      <c r="Q153" s="392"/>
      <c r="R153" s="392"/>
      <c r="S153" s="208"/>
      <c r="T153" s="385"/>
      <c r="U153" s="245"/>
      <c r="V153" s="344"/>
      <c r="W153" s="344"/>
      <c r="X153" s="344"/>
      <c r="Y153" s="344"/>
      <c r="Z153" s="344"/>
      <c r="AA153" s="344"/>
      <c r="AB153" s="344"/>
      <c r="AC153" s="344"/>
      <c r="AD153" s="344"/>
      <c r="AE153" s="344"/>
      <c r="AF153" s="345"/>
      <c r="AG153" s="1540"/>
      <c r="AH153" s="353" t="s">
        <v>165</v>
      </c>
      <c r="AI153" s="354" t="s">
        <v>163</v>
      </c>
      <c r="AJ153" s="355">
        <v>0.5</v>
      </c>
      <c r="AK153" s="356"/>
      <c r="AL153" s="356"/>
      <c r="AM153" s="395"/>
      <c r="AN153" s="358">
        <f>ROUND(Q152*AJ153,0)</f>
        <v>359</v>
      </c>
      <c r="AO153" s="268"/>
    </row>
    <row r="154" spans="1:41" ht="14.25">
      <c r="A154" s="243">
        <v>71</v>
      </c>
      <c r="B154" s="351">
        <v>3252</v>
      </c>
      <c r="C154" s="244" t="s">
        <v>1463</v>
      </c>
      <c r="D154" s="375"/>
      <c r="E154" s="278"/>
      <c r="F154" s="279"/>
      <c r="G154" s="245"/>
      <c r="H154" s="208"/>
      <c r="I154" s="208"/>
      <c r="J154" s="301"/>
      <c r="K154" s="208"/>
      <c r="L154" s="301"/>
      <c r="M154" s="301"/>
      <c r="N154" s="301"/>
      <c r="O154" s="301"/>
      <c r="P154" s="301"/>
      <c r="Q154" s="392"/>
      <c r="R154" s="392"/>
      <c r="S154" s="208"/>
      <c r="T154" s="385"/>
      <c r="U154" s="245"/>
      <c r="V154" s="344"/>
      <c r="W154" s="344"/>
      <c r="X154" s="344"/>
      <c r="Y154" s="344"/>
      <c r="Z154" s="344"/>
      <c r="AA154" s="344"/>
      <c r="AB154" s="344"/>
      <c r="AC154" s="344"/>
      <c r="AD154" s="344"/>
      <c r="AE154" s="344"/>
      <c r="AF154" s="345"/>
      <c r="AG154" s="364"/>
      <c r="AH154" s="396"/>
      <c r="AI154" s="362"/>
      <c r="AJ154" s="356"/>
      <c r="AK154" s="1533" t="s">
        <v>167</v>
      </c>
      <c r="AL154" s="362">
        <v>5</v>
      </c>
      <c r="AM154" s="363" t="s">
        <v>168</v>
      </c>
      <c r="AN154" s="358">
        <f>ROUND(Q152,0)-AL154</f>
        <v>713</v>
      </c>
      <c r="AO154" s="268"/>
    </row>
    <row r="155" spans="1:41" ht="14.25">
      <c r="A155" s="243">
        <v>71</v>
      </c>
      <c r="B155" s="351">
        <v>3253</v>
      </c>
      <c r="C155" s="244" t="s">
        <v>1464</v>
      </c>
      <c r="D155" s="375"/>
      <c r="E155" s="278"/>
      <c r="F155" s="279"/>
      <c r="G155" s="245"/>
      <c r="H155" s="208"/>
      <c r="I155" s="208"/>
      <c r="J155" s="301"/>
      <c r="K155" s="208"/>
      <c r="L155" s="301"/>
      <c r="M155" s="301"/>
      <c r="N155" s="301"/>
      <c r="O155" s="301"/>
      <c r="P155" s="301"/>
      <c r="Q155" s="392"/>
      <c r="R155" s="392"/>
      <c r="S155" s="208"/>
      <c r="T155" s="385"/>
      <c r="U155" s="245"/>
      <c r="V155" s="344"/>
      <c r="W155" s="344"/>
      <c r="X155" s="344"/>
      <c r="Y155" s="344"/>
      <c r="Z155" s="344"/>
      <c r="AA155" s="344"/>
      <c r="AB155" s="344"/>
      <c r="AC155" s="344"/>
      <c r="AD155" s="344"/>
      <c r="AE155" s="344"/>
      <c r="AF155" s="345"/>
      <c r="AG155" s="1536" t="s">
        <v>161</v>
      </c>
      <c r="AH155" s="364" t="s">
        <v>162</v>
      </c>
      <c r="AI155" s="362" t="s">
        <v>163</v>
      </c>
      <c r="AJ155" s="356">
        <v>0.7</v>
      </c>
      <c r="AK155" s="1534"/>
      <c r="AL155" s="365"/>
      <c r="AM155" s="366"/>
      <c r="AN155" s="358">
        <f>ROUND(Q152*AJ155,0)-AL154</f>
        <v>498</v>
      </c>
      <c r="AO155" s="268"/>
    </row>
    <row r="156" spans="1:41" ht="14.25">
      <c r="A156" s="243">
        <v>71</v>
      </c>
      <c r="B156" s="351">
        <v>3254</v>
      </c>
      <c r="C156" s="244" t="s">
        <v>1465</v>
      </c>
      <c r="D156" s="375"/>
      <c r="E156" s="278"/>
      <c r="F156" s="279"/>
      <c r="G156" s="245"/>
      <c r="H156" s="208"/>
      <c r="I156" s="208"/>
      <c r="J156" s="301"/>
      <c r="K156" s="208"/>
      <c r="L156" s="301"/>
      <c r="M156" s="301"/>
      <c r="N156" s="301"/>
      <c r="O156" s="301"/>
      <c r="P156" s="301"/>
      <c r="Q156" s="392"/>
      <c r="R156" s="392"/>
      <c r="S156" s="208"/>
      <c r="T156" s="385"/>
      <c r="U156" s="245"/>
      <c r="V156" s="344"/>
      <c r="W156" s="344"/>
      <c r="X156" s="344"/>
      <c r="Y156" s="344"/>
      <c r="Z156" s="344"/>
      <c r="AA156" s="344"/>
      <c r="AB156" s="344"/>
      <c r="AC156" s="344"/>
      <c r="AD156" s="344"/>
      <c r="AE156" s="344"/>
      <c r="AF156" s="345"/>
      <c r="AG156" s="1537"/>
      <c r="AH156" s="353" t="s">
        <v>165</v>
      </c>
      <c r="AI156" s="354" t="s">
        <v>163</v>
      </c>
      <c r="AJ156" s="355">
        <v>0.5</v>
      </c>
      <c r="AK156" s="1535"/>
      <c r="AL156" s="367"/>
      <c r="AM156" s="368"/>
      <c r="AN156" s="358">
        <f>ROUND(Q152*AJ156,0)-AL154</f>
        <v>354</v>
      </c>
      <c r="AO156" s="268"/>
    </row>
    <row r="157" spans="1:41" ht="14.25">
      <c r="A157" s="229">
        <v>71</v>
      </c>
      <c r="B157" s="337">
        <v>1823</v>
      </c>
      <c r="C157" s="254" t="s">
        <v>1466</v>
      </c>
      <c r="D157" s="375"/>
      <c r="E157" s="278"/>
      <c r="F157" s="279"/>
      <c r="G157" s="245"/>
      <c r="H157" s="208"/>
      <c r="I157" s="208"/>
      <c r="J157" s="301"/>
      <c r="K157" s="208"/>
      <c r="L157" s="301"/>
      <c r="M157" s="301"/>
      <c r="N157" s="301"/>
      <c r="O157" s="301"/>
      <c r="P157" s="301"/>
      <c r="Q157" s="392"/>
      <c r="R157" s="392"/>
      <c r="S157" s="208"/>
      <c r="T157" s="385"/>
      <c r="U157" s="369" t="s">
        <v>172</v>
      </c>
      <c r="V157" s="370"/>
      <c r="W157" s="370"/>
      <c r="X157" s="370"/>
      <c r="Y157" s="370"/>
      <c r="Z157" s="370"/>
      <c r="AA157" s="370"/>
      <c r="AB157" s="370"/>
      <c r="AC157" s="370"/>
      <c r="AD157" s="370"/>
      <c r="AE157" s="370"/>
      <c r="AF157" s="371"/>
      <c r="AG157" s="369"/>
      <c r="AH157" s="370"/>
      <c r="AI157" s="372"/>
      <c r="AJ157" s="373"/>
      <c r="AK157" s="373"/>
      <c r="AL157" s="373"/>
      <c r="AM157" s="374"/>
      <c r="AN157" s="342">
        <f>ROUND(Q152*AD158,0)</f>
        <v>693</v>
      </c>
      <c r="AO157" s="268"/>
    </row>
    <row r="158" spans="1:41" ht="14.25">
      <c r="A158" s="229">
        <v>71</v>
      </c>
      <c r="B158" s="337">
        <v>1824</v>
      </c>
      <c r="C158" s="254" t="s">
        <v>1467</v>
      </c>
      <c r="D158" s="375"/>
      <c r="E158" s="278"/>
      <c r="F158" s="279"/>
      <c r="G158" s="245"/>
      <c r="H158" s="208"/>
      <c r="I158" s="208"/>
      <c r="J158" s="301"/>
      <c r="K158" s="208"/>
      <c r="L158" s="301"/>
      <c r="M158" s="301"/>
      <c r="N158" s="301"/>
      <c r="O158" s="301"/>
      <c r="P158" s="301"/>
      <c r="Q158" s="392"/>
      <c r="R158" s="392"/>
      <c r="S158" s="208"/>
      <c r="T158" s="385"/>
      <c r="U158" s="379" t="s">
        <v>174</v>
      </c>
      <c r="V158" s="344"/>
      <c r="W158" s="344"/>
      <c r="X158" s="344"/>
      <c r="Y158" s="344"/>
      <c r="Z158" s="344"/>
      <c r="AA158" s="344"/>
      <c r="AB158" s="344"/>
      <c r="AC158" s="214" t="s">
        <v>163</v>
      </c>
      <c r="AD158" s="1541">
        <v>0.96499999999999997</v>
      </c>
      <c r="AE158" s="1541"/>
      <c r="AF158" s="345"/>
      <c r="AG158" s="1539" t="s">
        <v>161</v>
      </c>
      <c r="AH158" s="346" t="s">
        <v>162</v>
      </c>
      <c r="AI158" s="347" t="s">
        <v>163</v>
      </c>
      <c r="AJ158" s="348">
        <v>0.7</v>
      </c>
      <c r="AK158" s="348"/>
      <c r="AL158" s="348"/>
      <c r="AM158" s="349"/>
      <c r="AN158" s="350">
        <f>ROUND(ROUND(Q152*AD158,0)*AJ158,0)</f>
        <v>485</v>
      </c>
      <c r="AO158" s="268"/>
    </row>
    <row r="159" spans="1:41" ht="14.25">
      <c r="A159" s="243">
        <v>71</v>
      </c>
      <c r="B159" s="351">
        <v>3255</v>
      </c>
      <c r="C159" s="244" t="s">
        <v>1468</v>
      </c>
      <c r="D159" s="375"/>
      <c r="E159" s="278"/>
      <c r="F159" s="279"/>
      <c r="G159" s="245"/>
      <c r="H159" s="208"/>
      <c r="I159" s="208"/>
      <c r="J159" s="301"/>
      <c r="K159" s="208"/>
      <c r="L159" s="301"/>
      <c r="M159" s="301"/>
      <c r="N159" s="301"/>
      <c r="O159" s="301"/>
      <c r="P159" s="301"/>
      <c r="Q159" s="392"/>
      <c r="R159" s="392"/>
      <c r="S159" s="208"/>
      <c r="T159" s="385"/>
      <c r="U159" s="245"/>
      <c r="V159" s="344"/>
      <c r="W159" s="344"/>
      <c r="X159" s="344"/>
      <c r="Y159" s="344"/>
      <c r="Z159" s="344"/>
      <c r="AA159" s="344"/>
      <c r="AB159" s="344"/>
      <c r="AC159" s="344"/>
      <c r="AD159" s="344"/>
      <c r="AE159" s="344"/>
      <c r="AF159" s="345"/>
      <c r="AG159" s="1540"/>
      <c r="AH159" s="353" t="s">
        <v>165</v>
      </c>
      <c r="AI159" s="354" t="s">
        <v>163</v>
      </c>
      <c r="AJ159" s="355">
        <v>0.5</v>
      </c>
      <c r="AK159" s="356"/>
      <c r="AL159" s="356"/>
      <c r="AM159" s="395"/>
      <c r="AN159" s="358">
        <f>ROUND(ROUND(Q152*AD158,0)*AJ159,0)</f>
        <v>347</v>
      </c>
      <c r="AO159" s="268"/>
    </row>
    <row r="160" spans="1:41" ht="14.25">
      <c r="A160" s="243">
        <v>71</v>
      </c>
      <c r="B160" s="351">
        <v>3256</v>
      </c>
      <c r="C160" s="244" t="s">
        <v>1469</v>
      </c>
      <c r="D160" s="375"/>
      <c r="E160" s="278"/>
      <c r="F160" s="279"/>
      <c r="G160" s="245"/>
      <c r="H160" s="208"/>
      <c r="I160" s="208"/>
      <c r="J160" s="301"/>
      <c r="K160" s="208"/>
      <c r="L160" s="301"/>
      <c r="M160" s="301"/>
      <c r="N160" s="301"/>
      <c r="O160" s="301"/>
      <c r="P160" s="301"/>
      <c r="Q160" s="392"/>
      <c r="R160" s="392"/>
      <c r="S160" s="208"/>
      <c r="T160" s="385"/>
      <c r="U160" s="245"/>
      <c r="V160" s="344"/>
      <c r="W160" s="344"/>
      <c r="X160" s="344"/>
      <c r="Y160" s="344"/>
      <c r="Z160" s="344"/>
      <c r="AA160" s="344"/>
      <c r="AB160" s="344"/>
      <c r="AC160" s="344"/>
      <c r="AD160" s="344"/>
      <c r="AE160" s="344"/>
      <c r="AF160" s="345"/>
      <c r="AG160" s="364"/>
      <c r="AH160" s="396"/>
      <c r="AI160" s="362"/>
      <c r="AJ160" s="356"/>
      <c r="AK160" s="1533" t="s">
        <v>167</v>
      </c>
      <c r="AL160" s="362">
        <v>5</v>
      </c>
      <c r="AM160" s="363" t="s">
        <v>168</v>
      </c>
      <c r="AN160" s="358">
        <f>ROUND(Q152*AD158,0)-AL160</f>
        <v>688</v>
      </c>
      <c r="AO160" s="268"/>
    </row>
    <row r="161" spans="1:41" ht="14.25">
      <c r="A161" s="243">
        <v>71</v>
      </c>
      <c r="B161" s="351">
        <v>3257</v>
      </c>
      <c r="C161" s="244" t="s">
        <v>1470</v>
      </c>
      <c r="D161" s="375"/>
      <c r="E161" s="278"/>
      <c r="F161" s="279"/>
      <c r="G161" s="245"/>
      <c r="H161" s="208"/>
      <c r="I161" s="208"/>
      <c r="J161" s="301"/>
      <c r="K161" s="208"/>
      <c r="L161" s="301"/>
      <c r="M161" s="301"/>
      <c r="N161" s="301"/>
      <c r="O161" s="301"/>
      <c r="P161" s="301"/>
      <c r="Q161" s="392"/>
      <c r="R161" s="392"/>
      <c r="S161" s="208"/>
      <c r="T161" s="385"/>
      <c r="U161" s="245"/>
      <c r="V161" s="344"/>
      <c r="W161" s="344"/>
      <c r="X161" s="344"/>
      <c r="Y161" s="344"/>
      <c r="Z161" s="344"/>
      <c r="AA161" s="344"/>
      <c r="AB161" s="344"/>
      <c r="AC161" s="344"/>
      <c r="AD161" s="344"/>
      <c r="AE161" s="344"/>
      <c r="AF161" s="345"/>
      <c r="AG161" s="1536" t="s">
        <v>161</v>
      </c>
      <c r="AH161" s="364" t="s">
        <v>162</v>
      </c>
      <c r="AI161" s="362" t="s">
        <v>163</v>
      </c>
      <c r="AJ161" s="356">
        <v>0.7</v>
      </c>
      <c r="AK161" s="1534"/>
      <c r="AL161" s="365"/>
      <c r="AM161" s="366"/>
      <c r="AN161" s="358">
        <f>ROUND(ROUND(Q152*AD158,0)*AJ161,0)-AL160</f>
        <v>480</v>
      </c>
      <c r="AO161" s="268"/>
    </row>
    <row r="162" spans="1:41" ht="14.25">
      <c r="A162" s="243">
        <v>71</v>
      </c>
      <c r="B162" s="351">
        <v>3258</v>
      </c>
      <c r="C162" s="244" t="s">
        <v>1471</v>
      </c>
      <c r="D162" s="375"/>
      <c r="E162" s="278"/>
      <c r="F162" s="279"/>
      <c r="G162" s="245"/>
      <c r="H162" s="208"/>
      <c r="I162" s="208"/>
      <c r="J162" s="301"/>
      <c r="K162" s="208"/>
      <c r="L162" s="301"/>
      <c r="M162" s="301"/>
      <c r="N162" s="301"/>
      <c r="O162" s="301"/>
      <c r="P162" s="301"/>
      <c r="Q162" s="392"/>
      <c r="R162" s="392"/>
      <c r="S162" s="208"/>
      <c r="T162" s="385"/>
      <c r="U162" s="245"/>
      <c r="V162" s="344"/>
      <c r="W162" s="344"/>
      <c r="X162" s="344"/>
      <c r="Y162" s="344"/>
      <c r="Z162" s="344"/>
      <c r="AA162" s="344"/>
      <c r="AB162" s="344"/>
      <c r="AC162" s="344"/>
      <c r="AD162" s="344"/>
      <c r="AE162" s="344"/>
      <c r="AF162" s="345"/>
      <c r="AG162" s="1537"/>
      <c r="AH162" s="353" t="s">
        <v>165</v>
      </c>
      <c r="AI162" s="354" t="s">
        <v>163</v>
      </c>
      <c r="AJ162" s="355">
        <v>0.5</v>
      </c>
      <c r="AK162" s="1535"/>
      <c r="AL162" s="367"/>
      <c r="AM162" s="368"/>
      <c r="AN162" s="358">
        <f>ROUND(ROUND(Q152*AD158,0)*AJ162,0)-AL160</f>
        <v>342</v>
      </c>
      <c r="AO162" s="268"/>
    </row>
    <row r="163" spans="1:41" ht="14.25">
      <c r="A163" s="229">
        <v>71</v>
      </c>
      <c r="B163" s="337">
        <v>1831</v>
      </c>
      <c r="C163" s="254" t="s">
        <v>1472</v>
      </c>
      <c r="D163" s="375"/>
      <c r="E163" s="278"/>
      <c r="F163" s="279"/>
      <c r="G163" s="231" t="s">
        <v>1473</v>
      </c>
      <c r="H163" s="232"/>
      <c r="I163" s="232"/>
      <c r="J163" s="334"/>
      <c r="K163" s="232"/>
      <c r="L163" s="334"/>
      <c r="M163" s="334"/>
      <c r="N163" s="334"/>
      <c r="O163" s="334"/>
      <c r="P163" s="334"/>
      <c r="Q163" s="338"/>
      <c r="R163" s="338"/>
      <c r="S163" s="232"/>
      <c r="T163" s="232"/>
      <c r="U163" s="231"/>
      <c r="V163" s="338"/>
      <c r="W163" s="338"/>
      <c r="X163" s="338"/>
      <c r="Y163" s="338"/>
      <c r="Z163" s="338"/>
      <c r="AA163" s="338"/>
      <c r="AB163" s="338"/>
      <c r="AC163" s="338"/>
      <c r="AD163" s="338"/>
      <c r="AE163" s="338"/>
      <c r="AF163" s="339"/>
      <c r="AG163" s="340"/>
      <c r="AH163" s="338"/>
      <c r="AI163" s="334"/>
      <c r="AJ163" s="383"/>
      <c r="AK163" s="383"/>
      <c r="AL163" s="383"/>
      <c r="AM163" s="384"/>
      <c r="AN163" s="342">
        <f>ROUND(Q164,0)</f>
        <v>702</v>
      </c>
      <c r="AO163" s="268"/>
    </row>
    <row r="164" spans="1:41" ht="14.25">
      <c r="A164" s="229">
        <v>71</v>
      </c>
      <c r="B164" s="337">
        <v>1832</v>
      </c>
      <c r="C164" s="254" t="s">
        <v>1474</v>
      </c>
      <c r="D164" s="375"/>
      <c r="E164" s="278"/>
      <c r="F164" s="279"/>
      <c r="G164" s="245"/>
      <c r="H164" s="208"/>
      <c r="I164" s="208"/>
      <c r="J164" s="301"/>
      <c r="K164" s="208"/>
      <c r="L164" s="301"/>
      <c r="M164" s="301"/>
      <c r="N164" s="301"/>
      <c r="O164" s="301"/>
      <c r="P164" s="301"/>
      <c r="Q164" s="1548">
        <v>702</v>
      </c>
      <c r="R164" s="1548"/>
      <c r="S164" s="208" t="s">
        <v>18</v>
      </c>
      <c r="T164" s="385"/>
      <c r="U164" s="245"/>
      <c r="V164" s="344"/>
      <c r="W164" s="344"/>
      <c r="X164" s="344"/>
      <c r="Y164" s="344"/>
      <c r="Z164" s="344"/>
      <c r="AA164" s="344"/>
      <c r="AB164" s="344"/>
      <c r="AC164" s="344"/>
      <c r="AD164" s="344"/>
      <c r="AE164" s="344"/>
      <c r="AF164" s="345"/>
      <c r="AG164" s="1539" t="s">
        <v>161</v>
      </c>
      <c r="AH164" s="346" t="s">
        <v>162</v>
      </c>
      <c r="AI164" s="347" t="s">
        <v>163</v>
      </c>
      <c r="AJ164" s="348">
        <v>0.7</v>
      </c>
      <c r="AK164" s="348"/>
      <c r="AL164" s="348"/>
      <c r="AM164" s="349"/>
      <c r="AN164" s="350">
        <f>ROUND(Q164*AJ164,0)</f>
        <v>491</v>
      </c>
      <c r="AO164" s="268"/>
    </row>
    <row r="165" spans="1:41" ht="14.25">
      <c r="A165" s="243">
        <v>71</v>
      </c>
      <c r="B165" s="351">
        <v>3261</v>
      </c>
      <c r="C165" s="244" t="s">
        <v>1475</v>
      </c>
      <c r="D165" s="375"/>
      <c r="E165" s="278"/>
      <c r="F165" s="279"/>
      <c r="G165" s="245"/>
      <c r="H165" s="208"/>
      <c r="I165" s="208"/>
      <c r="J165" s="301"/>
      <c r="K165" s="208"/>
      <c r="L165" s="301"/>
      <c r="M165" s="301"/>
      <c r="N165" s="301"/>
      <c r="O165" s="301"/>
      <c r="P165" s="301"/>
      <c r="Q165" s="392"/>
      <c r="R165" s="392"/>
      <c r="S165" s="208"/>
      <c r="T165" s="385"/>
      <c r="U165" s="245"/>
      <c r="V165" s="344"/>
      <c r="W165" s="344"/>
      <c r="X165" s="344"/>
      <c r="Y165" s="344"/>
      <c r="Z165" s="344"/>
      <c r="AA165" s="344"/>
      <c r="AB165" s="344"/>
      <c r="AC165" s="344"/>
      <c r="AD165" s="344"/>
      <c r="AE165" s="344"/>
      <c r="AF165" s="345"/>
      <c r="AG165" s="1540"/>
      <c r="AH165" s="353" t="s">
        <v>165</v>
      </c>
      <c r="AI165" s="354" t="s">
        <v>163</v>
      </c>
      <c r="AJ165" s="355">
        <v>0.5</v>
      </c>
      <c r="AK165" s="356"/>
      <c r="AL165" s="356"/>
      <c r="AM165" s="395"/>
      <c r="AN165" s="358">
        <f>ROUND(Q164*AJ165,0)</f>
        <v>351</v>
      </c>
      <c r="AO165" s="268"/>
    </row>
    <row r="166" spans="1:41" ht="14.25">
      <c r="A166" s="243">
        <v>71</v>
      </c>
      <c r="B166" s="351">
        <v>3262</v>
      </c>
      <c r="C166" s="244" t="s">
        <v>1476</v>
      </c>
      <c r="D166" s="375"/>
      <c r="E166" s="278"/>
      <c r="F166" s="279"/>
      <c r="G166" s="245"/>
      <c r="H166" s="208"/>
      <c r="I166" s="208"/>
      <c r="J166" s="301"/>
      <c r="K166" s="208"/>
      <c r="L166" s="301"/>
      <c r="M166" s="301"/>
      <c r="N166" s="301"/>
      <c r="O166" s="301"/>
      <c r="P166" s="301"/>
      <c r="Q166" s="392"/>
      <c r="R166" s="392"/>
      <c r="S166" s="208"/>
      <c r="T166" s="385"/>
      <c r="U166" s="245"/>
      <c r="V166" s="344"/>
      <c r="W166" s="344"/>
      <c r="X166" s="344"/>
      <c r="Y166" s="344"/>
      <c r="Z166" s="344"/>
      <c r="AA166" s="344"/>
      <c r="AB166" s="344"/>
      <c r="AC166" s="344"/>
      <c r="AD166" s="344"/>
      <c r="AE166" s="344"/>
      <c r="AF166" s="345"/>
      <c r="AG166" s="364"/>
      <c r="AH166" s="396"/>
      <c r="AI166" s="362"/>
      <c r="AJ166" s="356"/>
      <c r="AK166" s="1533" t="s">
        <v>167</v>
      </c>
      <c r="AL166" s="362">
        <v>5</v>
      </c>
      <c r="AM166" s="363" t="s">
        <v>168</v>
      </c>
      <c r="AN166" s="358">
        <f>ROUND(Q164,0)-AL166</f>
        <v>697</v>
      </c>
      <c r="AO166" s="268"/>
    </row>
    <row r="167" spans="1:41" ht="14.25">
      <c r="A167" s="243">
        <v>71</v>
      </c>
      <c r="B167" s="351">
        <v>3263</v>
      </c>
      <c r="C167" s="244" t="s">
        <v>1477</v>
      </c>
      <c r="D167" s="375"/>
      <c r="E167" s="278"/>
      <c r="F167" s="279"/>
      <c r="G167" s="245"/>
      <c r="H167" s="208"/>
      <c r="I167" s="208"/>
      <c r="J167" s="301"/>
      <c r="K167" s="208"/>
      <c r="L167" s="301"/>
      <c r="M167" s="301"/>
      <c r="N167" s="301"/>
      <c r="O167" s="301"/>
      <c r="P167" s="301"/>
      <c r="Q167" s="392"/>
      <c r="R167" s="392"/>
      <c r="S167" s="208"/>
      <c r="T167" s="385"/>
      <c r="U167" s="245"/>
      <c r="V167" s="344"/>
      <c r="W167" s="344"/>
      <c r="X167" s="344"/>
      <c r="Y167" s="344"/>
      <c r="Z167" s="344"/>
      <c r="AA167" s="344"/>
      <c r="AB167" s="344"/>
      <c r="AC167" s="344"/>
      <c r="AD167" s="344"/>
      <c r="AE167" s="344"/>
      <c r="AF167" s="345"/>
      <c r="AG167" s="1536" t="s">
        <v>161</v>
      </c>
      <c r="AH167" s="364" t="s">
        <v>162</v>
      </c>
      <c r="AI167" s="362" t="s">
        <v>163</v>
      </c>
      <c r="AJ167" s="356">
        <v>0.7</v>
      </c>
      <c r="AK167" s="1534"/>
      <c r="AL167" s="365"/>
      <c r="AM167" s="366"/>
      <c r="AN167" s="358">
        <f>ROUND(Q164*AJ167,0)-AL166</f>
        <v>486</v>
      </c>
      <c r="AO167" s="268"/>
    </row>
    <row r="168" spans="1:41" ht="14.25">
      <c r="A168" s="243">
        <v>71</v>
      </c>
      <c r="B168" s="351">
        <v>3264</v>
      </c>
      <c r="C168" s="244" t="s">
        <v>1478</v>
      </c>
      <c r="D168" s="375"/>
      <c r="E168" s="278"/>
      <c r="F168" s="279"/>
      <c r="G168" s="245"/>
      <c r="H168" s="208"/>
      <c r="I168" s="208"/>
      <c r="J168" s="301"/>
      <c r="K168" s="208"/>
      <c r="L168" s="301"/>
      <c r="M168" s="301"/>
      <c r="N168" s="301"/>
      <c r="O168" s="301"/>
      <c r="P168" s="301"/>
      <c r="Q168" s="392"/>
      <c r="R168" s="392"/>
      <c r="S168" s="208"/>
      <c r="T168" s="385"/>
      <c r="U168" s="281"/>
      <c r="V168" s="380"/>
      <c r="W168" s="380"/>
      <c r="X168" s="380"/>
      <c r="Y168" s="380"/>
      <c r="Z168" s="380"/>
      <c r="AA168" s="380"/>
      <c r="AB168" s="380"/>
      <c r="AC168" s="380"/>
      <c r="AD168" s="380"/>
      <c r="AE168" s="380"/>
      <c r="AF168" s="381"/>
      <c r="AG168" s="1537"/>
      <c r="AH168" s="353" t="s">
        <v>165</v>
      </c>
      <c r="AI168" s="354" t="s">
        <v>163</v>
      </c>
      <c r="AJ168" s="355">
        <v>0.5</v>
      </c>
      <c r="AK168" s="1535"/>
      <c r="AL168" s="367"/>
      <c r="AM168" s="368"/>
      <c r="AN168" s="358">
        <f>ROUND(Q164*AJ168,0)-AL166</f>
        <v>346</v>
      </c>
      <c r="AO168" s="268"/>
    </row>
    <row r="169" spans="1:41" ht="14.25">
      <c r="A169" s="229">
        <v>71</v>
      </c>
      <c r="B169" s="337">
        <v>1833</v>
      </c>
      <c r="C169" s="254" t="s">
        <v>1479</v>
      </c>
      <c r="D169" s="375"/>
      <c r="E169" s="278"/>
      <c r="F169" s="279"/>
      <c r="G169" s="245"/>
      <c r="H169" s="208"/>
      <c r="I169" s="208"/>
      <c r="J169" s="301"/>
      <c r="K169" s="208"/>
      <c r="L169" s="301"/>
      <c r="M169" s="301"/>
      <c r="N169" s="301"/>
      <c r="O169" s="301"/>
      <c r="P169" s="301"/>
      <c r="Q169" s="392"/>
      <c r="R169" s="392"/>
      <c r="S169" s="208"/>
      <c r="T169" s="385"/>
      <c r="U169" s="379" t="s">
        <v>172</v>
      </c>
      <c r="V169" s="344"/>
      <c r="W169" s="344"/>
      <c r="X169" s="344"/>
      <c r="Y169" s="344"/>
      <c r="Z169" s="344"/>
      <c r="AA169" s="344"/>
      <c r="AB169" s="344"/>
      <c r="AC169" s="344"/>
      <c r="AD169" s="344"/>
      <c r="AE169" s="344"/>
      <c r="AF169" s="345"/>
      <c r="AG169" s="369"/>
      <c r="AH169" s="370"/>
      <c r="AI169" s="372"/>
      <c r="AJ169" s="373"/>
      <c r="AK169" s="373"/>
      <c r="AL169" s="373"/>
      <c r="AM169" s="374"/>
      <c r="AN169" s="342">
        <f>ROUND(Q164*AD170,0)</f>
        <v>677</v>
      </c>
      <c r="AO169" s="268"/>
    </row>
    <row r="170" spans="1:41" ht="14.25">
      <c r="A170" s="229">
        <v>71</v>
      </c>
      <c r="B170" s="337">
        <v>1834</v>
      </c>
      <c r="C170" s="254" t="s">
        <v>1480</v>
      </c>
      <c r="D170" s="375"/>
      <c r="E170" s="278"/>
      <c r="F170" s="279"/>
      <c r="G170" s="245"/>
      <c r="H170" s="208"/>
      <c r="I170" s="208"/>
      <c r="J170" s="301"/>
      <c r="K170" s="208"/>
      <c r="L170" s="301"/>
      <c r="M170" s="301"/>
      <c r="N170" s="301"/>
      <c r="O170" s="301"/>
      <c r="P170" s="301"/>
      <c r="Q170" s="392"/>
      <c r="R170" s="392"/>
      <c r="S170" s="208"/>
      <c r="T170" s="385"/>
      <c r="U170" s="379" t="s">
        <v>174</v>
      </c>
      <c r="V170" s="344"/>
      <c r="W170" s="344"/>
      <c r="X170" s="344"/>
      <c r="Y170" s="344"/>
      <c r="Z170" s="344"/>
      <c r="AA170" s="344"/>
      <c r="AB170" s="344"/>
      <c r="AC170" s="214" t="s">
        <v>163</v>
      </c>
      <c r="AD170" s="1541">
        <v>0.96499999999999997</v>
      </c>
      <c r="AE170" s="1541"/>
      <c r="AF170" s="345"/>
      <c r="AG170" s="1539" t="s">
        <v>161</v>
      </c>
      <c r="AH170" s="346" t="s">
        <v>162</v>
      </c>
      <c r="AI170" s="347" t="s">
        <v>163</v>
      </c>
      <c r="AJ170" s="348">
        <v>0.7</v>
      </c>
      <c r="AK170" s="348"/>
      <c r="AL170" s="348"/>
      <c r="AM170" s="349"/>
      <c r="AN170" s="350">
        <f>ROUND(ROUND(Q164*AD170,0)*AJ170,0)</f>
        <v>474</v>
      </c>
      <c r="AO170" s="268"/>
    </row>
    <row r="171" spans="1:41" ht="14.25">
      <c r="A171" s="243">
        <v>71</v>
      </c>
      <c r="B171" s="351">
        <v>3265</v>
      </c>
      <c r="C171" s="244" t="s">
        <v>1481</v>
      </c>
      <c r="D171" s="375"/>
      <c r="E171" s="278"/>
      <c r="F171" s="279"/>
      <c r="G171" s="245"/>
      <c r="H171" s="208"/>
      <c r="I171" s="208"/>
      <c r="J171" s="301"/>
      <c r="K171" s="208"/>
      <c r="L171" s="301"/>
      <c r="M171" s="301"/>
      <c r="N171" s="301"/>
      <c r="O171" s="301"/>
      <c r="P171" s="301"/>
      <c r="Q171" s="392"/>
      <c r="R171" s="392"/>
      <c r="S171" s="208"/>
      <c r="T171" s="385"/>
      <c r="U171" s="245"/>
      <c r="V171" s="344"/>
      <c r="W171" s="344"/>
      <c r="X171" s="344"/>
      <c r="Y171" s="344"/>
      <c r="Z171" s="344"/>
      <c r="AA171" s="344"/>
      <c r="AB171" s="344"/>
      <c r="AC171" s="344"/>
      <c r="AD171" s="344"/>
      <c r="AE171" s="344"/>
      <c r="AF171" s="345"/>
      <c r="AG171" s="1540"/>
      <c r="AH171" s="353" t="s">
        <v>165</v>
      </c>
      <c r="AI171" s="354" t="s">
        <v>163</v>
      </c>
      <c r="AJ171" s="355">
        <v>0.5</v>
      </c>
      <c r="AK171" s="356"/>
      <c r="AL171" s="356"/>
      <c r="AM171" s="395"/>
      <c r="AN171" s="358">
        <f>ROUND(ROUND(Q164*AD170,0)*AJ171,0)</f>
        <v>339</v>
      </c>
      <c r="AO171" s="268"/>
    </row>
    <row r="172" spans="1:41" ht="14.25">
      <c r="A172" s="243">
        <v>71</v>
      </c>
      <c r="B172" s="351">
        <v>3266</v>
      </c>
      <c r="C172" s="244" t="s">
        <v>1482</v>
      </c>
      <c r="D172" s="375"/>
      <c r="E172" s="278"/>
      <c r="F172" s="279"/>
      <c r="G172" s="245"/>
      <c r="H172" s="208"/>
      <c r="I172" s="208"/>
      <c r="J172" s="301"/>
      <c r="K172" s="208"/>
      <c r="L172" s="301"/>
      <c r="M172" s="301"/>
      <c r="N172" s="301"/>
      <c r="O172" s="301"/>
      <c r="P172" s="301"/>
      <c r="Q172" s="392"/>
      <c r="R172" s="392"/>
      <c r="S172" s="208"/>
      <c r="T172" s="385"/>
      <c r="U172" s="245"/>
      <c r="V172" s="344"/>
      <c r="W172" s="344"/>
      <c r="X172" s="344"/>
      <c r="Y172" s="344"/>
      <c r="Z172" s="344"/>
      <c r="AA172" s="344"/>
      <c r="AB172" s="344"/>
      <c r="AC172" s="344"/>
      <c r="AD172" s="344"/>
      <c r="AE172" s="344"/>
      <c r="AF172" s="345"/>
      <c r="AG172" s="364"/>
      <c r="AH172" s="396"/>
      <c r="AI172" s="362"/>
      <c r="AJ172" s="356"/>
      <c r="AK172" s="1533" t="s">
        <v>167</v>
      </c>
      <c r="AL172" s="362">
        <v>5</v>
      </c>
      <c r="AM172" s="363" t="s">
        <v>168</v>
      </c>
      <c r="AN172" s="358">
        <f>ROUND(Q164*AD170,0)-AL172</f>
        <v>672</v>
      </c>
      <c r="AO172" s="268"/>
    </row>
    <row r="173" spans="1:41" ht="14.25">
      <c r="A173" s="243">
        <v>71</v>
      </c>
      <c r="B173" s="351">
        <v>3267</v>
      </c>
      <c r="C173" s="244" t="s">
        <v>1483</v>
      </c>
      <c r="D173" s="375"/>
      <c r="E173" s="278"/>
      <c r="F173" s="279"/>
      <c r="G173" s="245"/>
      <c r="H173" s="208"/>
      <c r="I173" s="208"/>
      <c r="J173" s="301"/>
      <c r="K173" s="208"/>
      <c r="L173" s="301"/>
      <c r="M173" s="301"/>
      <c r="N173" s="301"/>
      <c r="O173" s="301"/>
      <c r="P173" s="301"/>
      <c r="Q173" s="392"/>
      <c r="R173" s="392"/>
      <c r="S173" s="208"/>
      <c r="T173" s="385"/>
      <c r="U173" s="245"/>
      <c r="V173" s="344"/>
      <c r="W173" s="344"/>
      <c r="X173" s="344"/>
      <c r="Y173" s="344"/>
      <c r="Z173" s="344"/>
      <c r="AA173" s="344"/>
      <c r="AB173" s="344"/>
      <c r="AC173" s="344"/>
      <c r="AD173" s="344"/>
      <c r="AE173" s="344"/>
      <c r="AF173" s="345"/>
      <c r="AG173" s="1536" t="s">
        <v>161</v>
      </c>
      <c r="AH173" s="364" t="s">
        <v>162</v>
      </c>
      <c r="AI173" s="362" t="s">
        <v>163</v>
      </c>
      <c r="AJ173" s="356">
        <v>0.7</v>
      </c>
      <c r="AK173" s="1534"/>
      <c r="AL173" s="365"/>
      <c r="AM173" s="366"/>
      <c r="AN173" s="358">
        <f>ROUND(ROUND(Q164*AD170,0)*AJ173,0)-AL172</f>
        <v>469</v>
      </c>
      <c r="AO173" s="268"/>
    </row>
    <row r="174" spans="1:41" ht="14.25">
      <c r="A174" s="243">
        <v>71</v>
      </c>
      <c r="B174" s="351">
        <v>3268</v>
      </c>
      <c r="C174" s="244" t="s">
        <v>1484</v>
      </c>
      <c r="D174" s="394"/>
      <c r="E174" s="282"/>
      <c r="F174" s="283"/>
      <c r="G174" s="281"/>
      <c r="H174" s="216"/>
      <c r="I174" s="216"/>
      <c r="J174" s="304"/>
      <c r="K174" s="216"/>
      <c r="L174" s="304"/>
      <c r="M174" s="304"/>
      <c r="N174" s="304"/>
      <c r="O174" s="304"/>
      <c r="P174" s="304"/>
      <c r="Q174" s="407"/>
      <c r="R174" s="407"/>
      <c r="S174" s="216"/>
      <c r="T174" s="226"/>
      <c r="U174" s="281"/>
      <c r="V174" s="380"/>
      <c r="W174" s="380"/>
      <c r="X174" s="380"/>
      <c r="Y174" s="380"/>
      <c r="Z174" s="380"/>
      <c r="AA174" s="380"/>
      <c r="AB174" s="380"/>
      <c r="AC174" s="380"/>
      <c r="AD174" s="380"/>
      <c r="AE174" s="380"/>
      <c r="AF174" s="381"/>
      <c r="AG174" s="1537"/>
      <c r="AH174" s="353" t="s">
        <v>165</v>
      </c>
      <c r="AI174" s="354" t="s">
        <v>163</v>
      </c>
      <c r="AJ174" s="355">
        <v>0.5</v>
      </c>
      <c r="AK174" s="1535"/>
      <c r="AL174" s="367"/>
      <c r="AM174" s="368"/>
      <c r="AN174" s="391">
        <f>ROUND(ROUND(Q164*AD170,0)*AJ174,0)-AL172</f>
        <v>334</v>
      </c>
      <c r="AO174" s="330"/>
    </row>
  </sheetData>
  <mergeCells count="119">
    <mergeCell ref="AD14:AE14"/>
    <mergeCell ref="AG14:AG15"/>
    <mergeCell ref="AK16:AK18"/>
    <mergeCell ref="AG17:AG18"/>
    <mergeCell ref="Q20:R20"/>
    <mergeCell ref="AG20:AG21"/>
    <mergeCell ref="D7:F13"/>
    <mergeCell ref="G7:J13"/>
    <mergeCell ref="Q8:R8"/>
    <mergeCell ref="AG8:AG9"/>
    <mergeCell ref="AK10:AK12"/>
    <mergeCell ref="AG11:AG12"/>
    <mergeCell ref="G31:J37"/>
    <mergeCell ref="Q32:R32"/>
    <mergeCell ref="AG32:AG33"/>
    <mergeCell ref="AK34:AK36"/>
    <mergeCell ref="AG35:AG36"/>
    <mergeCell ref="AD38:AE38"/>
    <mergeCell ref="AG38:AG39"/>
    <mergeCell ref="AK22:AK24"/>
    <mergeCell ref="AG23:AG24"/>
    <mergeCell ref="AD26:AE26"/>
    <mergeCell ref="AG26:AG27"/>
    <mergeCell ref="AK28:AK30"/>
    <mergeCell ref="AG29:AG30"/>
    <mergeCell ref="G55:J61"/>
    <mergeCell ref="Q56:R56"/>
    <mergeCell ref="AG56:AG57"/>
    <mergeCell ref="AK58:AK60"/>
    <mergeCell ref="AG59:AG60"/>
    <mergeCell ref="AK40:AK42"/>
    <mergeCell ref="AG41:AG42"/>
    <mergeCell ref="Q44:R44"/>
    <mergeCell ref="AG44:AG45"/>
    <mergeCell ref="AK46:AK48"/>
    <mergeCell ref="AG47:AG48"/>
    <mergeCell ref="AD62:AE62"/>
    <mergeCell ref="AG62:AG63"/>
    <mergeCell ref="AK64:AK66"/>
    <mergeCell ref="AG65:AG66"/>
    <mergeCell ref="Q68:R68"/>
    <mergeCell ref="AG68:AG69"/>
    <mergeCell ref="AD50:AE50"/>
    <mergeCell ref="AG50:AG51"/>
    <mergeCell ref="AK52:AK54"/>
    <mergeCell ref="AG53:AG54"/>
    <mergeCell ref="G79:J85"/>
    <mergeCell ref="Q80:R80"/>
    <mergeCell ref="AG80:AG81"/>
    <mergeCell ref="AK82:AK84"/>
    <mergeCell ref="AG83:AG84"/>
    <mergeCell ref="AD86:AE86"/>
    <mergeCell ref="AG86:AG87"/>
    <mergeCell ref="AK70:AK72"/>
    <mergeCell ref="AG71:AG72"/>
    <mergeCell ref="AD74:AE74"/>
    <mergeCell ref="AG74:AG75"/>
    <mergeCell ref="AK76:AK78"/>
    <mergeCell ref="AG77:AG78"/>
    <mergeCell ref="G103:J109"/>
    <mergeCell ref="Q104:R104"/>
    <mergeCell ref="AG104:AG105"/>
    <mergeCell ref="AK106:AK108"/>
    <mergeCell ref="AG107:AG108"/>
    <mergeCell ref="AK88:AK90"/>
    <mergeCell ref="AG89:AG90"/>
    <mergeCell ref="Q92:R92"/>
    <mergeCell ref="AG92:AG93"/>
    <mergeCell ref="AK94:AK96"/>
    <mergeCell ref="AG95:AG96"/>
    <mergeCell ref="AD110:AE110"/>
    <mergeCell ref="AG110:AG111"/>
    <mergeCell ref="AK112:AK114"/>
    <mergeCell ref="AG113:AG114"/>
    <mergeCell ref="Q116:R116"/>
    <mergeCell ref="AG116:AG117"/>
    <mergeCell ref="AD98:AE98"/>
    <mergeCell ref="AG98:AG99"/>
    <mergeCell ref="AK100:AK102"/>
    <mergeCell ref="AG101:AG102"/>
    <mergeCell ref="D127:F133"/>
    <mergeCell ref="Q128:R128"/>
    <mergeCell ref="AG128:AG129"/>
    <mergeCell ref="AK130:AK132"/>
    <mergeCell ref="AG131:AG132"/>
    <mergeCell ref="AD134:AE134"/>
    <mergeCell ref="AG134:AG135"/>
    <mergeCell ref="AK118:AK120"/>
    <mergeCell ref="AG119:AG120"/>
    <mergeCell ref="AD122:AE122"/>
    <mergeCell ref="AG122:AG123"/>
    <mergeCell ref="AK124:AK126"/>
    <mergeCell ref="AG125:AG126"/>
    <mergeCell ref="AD146:AE146"/>
    <mergeCell ref="AG146:AG147"/>
    <mergeCell ref="AK148:AK150"/>
    <mergeCell ref="AG149:AG150"/>
    <mergeCell ref="Q152:R152"/>
    <mergeCell ref="AG152:AG153"/>
    <mergeCell ref="AK136:AK138"/>
    <mergeCell ref="AG137:AG138"/>
    <mergeCell ref="Q140:R140"/>
    <mergeCell ref="AG140:AG141"/>
    <mergeCell ref="AK142:AK144"/>
    <mergeCell ref="AG143:AG144"/>
    <mergeCell ref="AK172:AK174"/>
    <mergeCell ref="AG173:AG174"/>
    <mergeCell ref="Q164:R164"/>
    <mergeCell ref="AG164:AG165"/>
    <mergeCell ref="AK166:AK168"/>
    <mergeCell ref="AG167:AG168"/>
    <mergeCell ref="AD170:AE170"/>
    <mergeCell ref="AG170:AG171"/>
    <mergeCell ref="AK154:AK156"/>
    <mergeCell ref="AG155:AG156"/>
    <mergeCell ref="AD158:AE158"/>
    <mergeCell ref="AG158:AG159"/>
    <mergeCell ref="AK160:AK162"/>
    <mergeCell ref="AG161:AG162"/>
  </mergeCells>
  <phoneticPr fontId="1"/>
  <printOptions horizontalCentered="1"/>
  <pageMargins left="0.59055118110236227" right="0.59055118110236227" top="0.62992125984251968" bottom="0.39370078740157483" header="0.51181102362204722" footer="0.31496062992125984"/>
  <pageSetup paperSize="9" scale="46" orientation="portrait" r:id="rId1"/>
  <headerFooter>
    <oddHeader>&amp;R&amp;9福祉型障害児入所施設</oddHeader>
    <oddFooter>&amp;C&amp;14&amp;P</oddFooter>
  </headerFooter>
  <rowBreaks count="1" manualBreakCount="1">
    <brk id="114" max="4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36</vt:i4>
      </vt:variant>
      <vt:variant>
        <vt:lpstr>名前付き一覧</vt:lpstr>
      </vt:variant>
      <vt:variant>
        <vt:i4>59</vt:i4>
      </vt:variant>
    </vt:vector>
  </HeadingPairs>
  <TitlesOfParts>
    <vt:vector size="95" baseType="lpstr">
      <vt:lpstr>23障害児相談支援</vt:lpstr>
      <vt:lpstr>23障害児相談支援 (合成)</vt:lpstr>
      <vt:lpstr>24地域移行支援</vt:lpstr>
      <vt:lpstr>25地域定着支援</vt:lpstr>
      <vt:lpstr>26障害児入所施設(基本１） </vt:lpstr>
      <vt:lpstr>26障害児入所施設(基本２)</vt:lpstr>
      <vt:lpstr>26障害児入所施設(基本３) </vt:lpstr>
      <vt:lpstr>26障害児入所施設(基本４)</vt:lpstr>
      <vt:lpstr>26障害児入所施設(基本５）</vt:lpstr>
      <vt:lpstr>26障害児入所施設(基本６)</vt:lpstr>
      <vt:lpstr>26障害児入所施設(基本７)</vt:lpstr>
      <vt:lpstr>26障害児入所施設(基本８)</vt:lpstr>
      <vt:lpstr>26障害児入所施設(基本９)</vt:lpstr>
      <vt:lpstr>26障害児入所施設(基本１０)</vt:lpstr>
      <vt:lpstr>26障害児入所施設(基本１１)</vt:lpstr>
      <vt:lpstr>26障害児入所施設 (定超１)</vt:lpstr>
      <vt:lpstr>26障害児入所施設 (定超２)</vt:lpstr>
      <vt:lpstr>26障害児入所施設 (定超３)</vt:lpstr>
      <vt:lpstr>26障害児入所施設 (定超４)</vt:lpstr>
      <vt:lpstr>26障害児入所施設 (定超５)</vt:lpstr>
      <vt:lpstr>27医療型障害児入所施設(基本・定超)</vt:lpstr>
      <vt:lpstr>28児童発達支援(基本１)</vt:lpstr>
      <vt:lpstr>28児童発達支援(基本２)</vt:lpstr>
      <vt:lpstr>28児童発達支援(定超)</vt:lpstr>
      <vt:lpstr>28児童発達支援(人欠)</vt:lpstr>
      <vt:lpstr>28児童発達支援(責欠)</vt:lpstr>
      <vt:lpstr>29医療型児童発達支援（基本・定超）</vt:lpstr>
      <vt:lpstr>30放課後等デイ(基本１)</vt:lpstr>
      <vt:lpstr>30放課後等デイ(基本２)</vt:lpstr>
      <vt:lpstr>30放課後等デイ(定超)</vt:lpstr>
      <vt:lpstr>30放課後等デイ(人欠)</vt:lpstr>
      <vt:lpstr>30放課後等デイ(責欠)</vt:lpstr>
      <vt:lpstr>31居宅訪問型児童発達支援（基本）</vt:lpstr>
      <vt:lpstr>31居宅訪問型児童発達支援（責欠）</vt:lpstr>
      <vt:lpstr>32保育所等訪問支援(基本)</vt:lpstr>
      <vt:lpstr>32保育所等訪問支援(責欠)</vt:lpstr>
      <vt:lpstr>'23障害児相談支援'!Print_Area</vt:lpstr>
      <vt:lpstr>'23障害児相談支援 (合成)'!Print_Area</vt:lpstr>
      <vt:lpstr>'24地域移行支援'!Print_Area</vt:lpstr>
      <vt:lpstr>'25地域定着支援'!Print_Area</vt:lpstr>
      <vt:lpstr>'26障害児入所施設 (定超１)'!Print_Area</vt:lpstr>
      <vt:lpstr>'26障害児入所施設 (定超２)'!Print_Area</vt:lpstr>
      <vt:lpstr>'26障害児入所施設 (定超３)'!Print_Area</vt:lpstr>
      <vt:lpstr>'26障害児入所施設 (定超４)'!Print_Area</vt:lpstr>
      <vt:lpstr>'26障害児入所施設 (定超５)'!Print_Area</vt:lpstr>
      <vt:lpstr>'26障害児入所施設(基本１） '!Print_Area</vt:lpstr>
      <vt:lpstr>'26障害児入所施設(基本１０)'!Print_Area</vt:lpstr>
      <vt:lpstr>'26障害児入所施設(基本１１)'!Print_Area</vt:lpstr>
      <vt:lpstr>'26障害児入所施設(基本２)'!Print_Area</vt:lpstr>
      <vt:lpstr>'26障害児入所施設(基本３) '!Print_Area</vt:lpstr>
      <vt:lpstr>'26障害児入所施設(基本４)'!Print_Area</vt:lpstr>
      <vt:lpstr>'26障害児入所施設(基本５）'!Print_Area</vt:lpstr>
      <vt:lpstr>'26障害児入所施設(基本６)'!Print_Area</vt:lpstr>
      <vt:lpstr>'26障害児入所施設(基本７)'!Print_Area</vt:lpstr>
      <vt:lpstr>'26障害児入所施設(基本８)'!Print_Area</vt:lpstr>
      <vt:lpstr>'26障害児入所施設(基本９)'!Print_Area</vt:lpstr>
      <vt:lpstr>'27医療型障害児入所施設(基本・定超)'!Print_Area</vt:lpstr>
      <vt:lpstr>'28児童発達支援(基本１)'!Print_Area</vt:lpstr>
      <vt:lpstr>'28児童発達支援(基本２)'!Print_Area</vt:lpstr>
      <vt:lpstr>'28児童発達支援(人欠)'!Print_Area</vt:lpstr>
      <vt:lpstr>'28児童発達支援(責欠)'!Print_Area</vt:lpstr>
      <vt:lpstr>'28児童発達支援(定超)'!Print_Area</vt:lpstr>
      <vt:lpstr>'30放課後等デイ(基本１)'!Print_Area</vt:lpstr>
      <vt:lpstr>'30放課後等デイ(基本２)'!Print_Area</vt:lpstr>
      <vt:lpstr>'30放課後等デイ(人欠)'!Print_Area</vt:lpstr>
      <vt:lpstr>'30放課後等デイ(責欠)'!Print_Area</vt:lpstr>
      <vt:lpstr>'30放課後等デイ(定超)'!Print_Area</vt:lpstr>
      <vt:lpstr>'31居宅訪問型児童発達支援（基本）'!Print_Area</vt:lpstr>
      <vt:lpstr>'31居宅訪問型児童発達支援（責欠）'!Print_Area</vt:lpstr>
      <vt:lpstr>'26障害児入所施設 (定超１)'!Print_Titles</vt:lpstr>
      <vt:lpstr>'26障害児入所施設 (定超２)'!Print_Titles</vt:lpstr>
      <vt:lpstr>'26障害児入所施設 (定超３)'!Print_Titles</vt:lpstr>
      <vt:lpstr>'26障害児入所施設 (定超４)'!Print_Titles</vt:lpstr>
      <vt:lpstr>'26障害児入所施設 (定超５)'!Print_Titles</vt:lpstr>
      <vt:lpstr>'26障害児入所施設(基本１） '!Print_Titles</vt:lpstr>
      <vt:lpstr>'26障害児入所施設(基本１０)'!Print_Titles</vt:lpstr>
      <vt:lpstr>'26障害児入所施設(基本１１)'!Print_Titles</vt:lpstr>
      <vt:lpstr>'26障害児入所施設(基本２)'!Print_Titles</vt:lpstr>
      <vt:lpstr>'26障害児入所施設(基本３) '!Print_Titles</vt:lpstr>
      <vt:lpstr>'26障害児入所施設(基本４)'!Print_Titles</vt:lpstr>
      <vt:lpstr>'26障害児入所施設(基本５）'!Print_Titles</vt:lpstr>
      <vt:lpstr>'26障害児入所施設(基本６)'!Print_Titles</vt:lpstr>
      <vt:lpstr>'26障害児入所施設(基本７)'!Print_Titles</vt:lpstr>
      <vt:lpstr>'26障害児入所施設(基本８)'!Print_Titles</vt:lpstr>
      <vt:lpstr>'26障害児入所施設(基本９)'!Print_Titles</vt:lpstr>
      <vt:lpstr>'27医療型障害児入所施設(基本・定超)'!Print_Titles</vt:lpstr>
      <vt:lpstr>'28児童発達支援(基本１)'!Print_Titles</vt:lpstr>
      <vt:lpstr>'28児童発達支援(基本２)'!Print_Titles</vt:lpstr>
      <vt:lpstr>'28児童発達支援(人欠)'!Print_Titles</vt:lpstr>
      <vt:lpstr>'28児童発達支援(責欠)'!Print_Titles</vt:lpstr>
      <vt:lpstr>'28児童発達支援(定超)'!Print_Titles</vt:lpstr>
      <vt:lpstr>'30放課後等デイ(基本１)'!Print_Titles</vt:lpstr>
      <vt:lpstr>'30放課後等デイ(人欠)'!Print_Titles</vt:lpstr>
      <vt:lpstr>'30放課後等デイ(責欠)'!Print_Titles</vt:lpstr>
      <vt:lpstr>'30放課後等デイ(定超)'!Print_Titles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k-suzuki</dc:creator>
  <cp:lastModifiedBy>k-suzuki</cp:lastModifiedBy>
  <dcterms:created xsi:type="dcterms:W3CDTF">2018-03-15T04:30:10Z</dcterms:created>
  <dcterms:modified xsi:type="dcterms:W3CDTF">2018-05-15T11:16:07Z</dcterms:modified>
</cp:coreProperties>
</file>